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charts/chart68.xml" ContentType="application/vnd.openxmlformats-officedocument.drawingml.chart+xml"/>
  <Override PartName="/xl/charts/style68.xml" ContentType="application/vnd.ms-office.chartstyle+xml"/>
  <Override PartName="/xl/charts/colors68.xml" ContentType="application/vnd.ms-office.chartcolorstyle+xml"/>
  <Override PartName="/xl/charts/chart69.xml" ContentType="application/vnd.openxmlformats-officedocument.drawingml.chart+xml"/>
  <Override PartName="/xl/charts/style69.xml" ContentType="application/vnd.ms-office.chartstyle+xml"/>
  <Override PartName="/xl/charts/colors69.xml" ContentType="application/vnd.ms-office.chartcolorstyle+xml"/>
  <Override PartName="/xl/charts/chart70.xml" ContentType="application/vnd.openxmlformats-officedocument.drawingml.chart+xml"/>
  <Override PartName="/xl/charts/style70.xml" ContentType="application/vnd.ms-office.chartstyle+xml"/>
  <Override PartName="/xl/charts/colors70.xml" ContentType="application/vnd.ms-office.chartcolorstyle+xml"/>
  <Override PartName="/xl/charts/chart71.xml" ContentType="application/vnd.openxmlformats-officedocument.drawingml.chart+xml"/>
  <Override PartName="/xl/charts/style71.xml" ContentType="application/vnd.ms-office.chartstyle+xml"/>
  <Override PartName="/xl/charts/colors71.xml" ContentType="application/vnd.ms-office.chartcolorstyle+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Metadata/LabelInfo.xml" ContentType="application/vnd.ms-office.classificationlabels+xml"/>
</Types>
</file>

<file path=_rels/.rels><?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 Id="rId4" Type="http://schemas.microsoft.com/office/2020/02/relationships/classificationlabels" Target="docMetadata/LabelInfo.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66925"/>
  <mc:AlternateContent xmlns:mc="http://schemas.openxmlformats.org/markup-compatibility/2006">
    <mc:Choice Requires="x15">
      <x15ac:absPath xmlns:x15ac="http://schemas.microsoft.com/office/spreadsheetml/2010/11/ac" url="https://norce-my.sharepoint.com/personal/blon_norceresearch_no/Documents/PhD files for data repository/"/>
    </mc:Choice>
  </mc:AlternateContent>
  <xr:revisionPtr revIDLastSave="34" documentId="13_ncr:1_{30AD8E92-BA1F-4AA9-8870-FC58744D4160}" xr6:coauthVersionLast="45" xr6:coauthVersionMax="45" xr10:uidLastSave="{85BFD3B0-14CA-4C35-A93A-47E161900B25}"/>
  <bookViews>
    <workbookView xWindow="-108" yWindow="-108" windowWidth="23256" windowHeight="12576" xr2:uid="{457C1F29-B1CC-4584-8562-7731452FE0BB}"/>
  </bookViews>
  <sheets>
    <sheet name="Forward collapse simulation" sheetId="1" r:id="rId1"/>
    <sheet name="Facies_prop&amp;poro" sheetId="19" r:id="rId2"/>
    <sheet name="Export_Collapse" sheetId="14" r:id="rId3"/>
    <sheet name="Export_org" sheetId="12" r:id="rId4"/>
    <sheet name="FloorLine" sheetId="15" r:id="rId5"/>
    <sheet name="CentreLine - points" sheetId="17" r:id="rId6"/>
  </sheets>
  <definedNames>
    <definedName name="_xlnm._FilterDatabase" localSheetId="4" hidden="1">FloorLine!$A$1:$A$14</definedName>
    <definedName name="_xlnm._FilterDatabase" localSheetId="0" hidden="1">'Forward collapse simulation'!$B$13:$B$1364</definedName>
    <definedName name="_xlnm.Extract" localSheetId="4">FloorLine!$G$1</definedName>
    <definedName name="_xlnm.Extract" localSheetId="0">'Forward collapse simulation'!#REF!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3" i="17" l="1"/>
  <c r="B10" i="19" l="1"/>
  <c r="A15" i="19"/>
  <c r="A16" i="19"/>
  <c r="A14" i="19"/>
  <c r="R1143" i="1" l="1"/>
  <c r="R71" i="1"/>
  <c r="R1364" i="1"/>
  <c r="R1350" i="1"/>
  <c r="R1336" i="1"/>
  <c r="R1327" i="1"/>
  <c r="R1314" i="1"/>
  <c r="R1301" i="1"/>
  <c r="R1287" i="1"/>
  <c r="R1266" i="1"/>
  <c r="R1262" i="1"/>
  <c r="R1250" i="1"/>
  <c r="R1240" i="1"/>
  <c r="R1229" i="1"/>
  <c r="R1218" i="1"/>
  <c r="R1204" i="1"/>
  <c r="R1187" i="1"/>
  <c r="R1174" i="1"/>
  <c r="R1160" i="1"/>
  <c r="R1126" i="1"/>
  <c r="R1111" i="1"/>
  <c r="R1098" i="1"/>
  <c r="R1081" i="1"/>
  <c r="R1071" i="1"/>
  <c r="R1057" i="1"/>
  <c r="R1038" i="1"/>
  <c r="R1021" i="1"/>
  <c r="R1002" i="1"/>
  <c r="R982" i="1"/>
  <c r="R964" i="1"/>
  <c r="R946" i="1"/>
  <c r="R927" i="1"/>
  <c r="R902" i="1"/>
  <c r="R872" i="1"/>
  <c r="R847" i="1"/>
  <c r="R822" i="1"/>
  <c r="R803" i="1"/>
  <c r="R786" i="1"/>
  <c r="R773" i="1"/>
  <c r="R760" i="1"/>
  <c r="R729" i="1"/>
  <c r="R698" i="1"/>
  <c r="R689" i="1"/>
  <c r="R675" i="1"/>
  <c r="R657" i="1"/>
  <c r="R640" i="1"/>
  <c r="R613" i="1"/>
  <c r="R595" i="1"/>
  <c r="R559" i="1"/>
  <c r="R540" i="1"/>
  <c r="R522" i="1"/>
  <c r="R500" i="1"/>
  <c r="R474" i="1"/>
  <c r="R451" i="1"/>
  <c r="R417" i="1"/>
  <c r="R385" i="1"/>
  <c r="R350" i="1"/>
  <c r="R319" i="1"/>
  <c r="R285" i="1"/>
  <c r="R247" i="1"/>
  <c r="R208" i="1"/>
  <c r="R180" i="1"/>
  <c r="R154" i="1"/>
  <c r="R133" i="1"/>
  <c r="R113" i="1"/>
  <c r="R96" i="1"/>
  <c r="R81" i="1"/>
  <c r="R59" i="1"/>
  <c r="R46" i="1"/>
  <c r="R33" i="1"/>
  <c r="R21" i="1"/>
  <c r="Q96" i="1"/>
  <c r="U96" i="1"/>
  <c r="S96" i="1"/>
  <c r="Q113" i="1"/>
  <c r="Q133" i="1"/>
  <c r="T96" i="1" l="1"/>
  <c r="B15" i="19"/>
  <c r="D16" i="19" l="1"/>
  <c r="T21" i="1" l="1"/>
  <c r="B9" i="19"/>
  <c r="D4" i="19"/>
  <c r="D5" i="19"/>
  <c r="D3" i="19"/>
  <c r="D2" i="19"/>
  <c r="D6" i="19" l="1"/>
  <c r="B14" i="19" s="1"/>
  <c r="B16" i="19" l="1"/>
  <c r="C16" i="19" s="1"/>
  <c r="C15" i="19" l="1"/>
  <c r="D15" i="19" s="1"/>
  <c r="C1354" i="14" l="1"/>
  <c r="B1354" i="14"/>
  <c r="A1354" i="14"/>
  <c r="C1353" i="14"/>
  <c r="B1353" i="14"/>
  <c r="A1353" i="14"/>
  <c r="G1353" i="14" s="1"/>
  <c r="M1353" i="14" s="1"/>
  <c r="S1353" i="14" s="1"/>
  <c r="Y1353" i="14" s="1"/>
  <c r="AE1353" i="14" s="1"/>
  <c r="AK1353" i="14" s="1"/>
  <c r="AQ1353" i="14" s="1"/>
  <c r="AW1353" i="14" s="1"/>
  <c r="BC1353" i="14" s="1"/>
  <c r="BI1353" i="14" s="1"/>
  <c r="C1352" i="14"/>
  <c r="B1352" i="14"/>
  <c r="H1352" i="14" s="1"/>
  <c r="A1352" i="14"/>
  <c r="C1351" i="14"/>
  <c r="B1351" i="14"/>
  <c r="A1351" i="14"/>
  <c r="C1350" i="14"/>
  <c r="B1350" i="14"/>
  <c r="H1350" i="14" s="1"/>
  <c r="N1350" i="14" s="1"/>
  <c r="T1350" i="14" s="1"/>
  <c r="Z1350" i="14" s="1"/>
  <c r="AF1350" i="14" s="1"/>
  <c r="AL1350" i="14" s="1"/>
  <c r="AR1350" i="14" s="1"/>
  <c r="AX1350" i="14" s="1"/>
  <c r="BD1350" i="14" s="1"/>
  <c r="BJ1350" i="14" s="1"/>
  <c r="A1350" i="14"/>
  <c r="C1349" i="14"/>
  <c r="I1349" i="14" s="1"/>
  <c r="O1349" i="14" s="1"/>
  <c r="U1349" i="14" s="1"/>
  <c r="AA1349" i="14" s="1"/>
  <c r="AG1349" i="14" s="1"/>
  <c r="AM1349" i="14" s="1"/>
  <c r="AS1349" i="14" s="1"/>
  <c r="AY1349" i="14" s="1"/>
  <c r="BE1349" i="14" s="1"/>
  <c r="BK1349" i="14" s="1"/>
  <c r="B1349" i="14"/>
  <c r="A1349" i="14"/>
  <c r="C1348" i="14"/>
  <c r="B1348" i="14"/>
  <c r="A1348" i="14"/>
  <c r="C1347" i="14"/>
  <c r="I1347" i="14" s="1"/>
  <c r="O1347" i="14" s="1"/>
  <c r="U1347" i="14" s="1"/>
  <c r="AA1347" i="14" s="1"/>
  <c r="AG1347" i="14" s="1"/>
  <c r="AM1347" i="14" s="1"/>
  <c r="AS1347" i="14" s="1"/>
  <c r="AY1347" i="14" s="1"/>
  <c r="BE1347" i="14" s="1"/>
  <c r="BK1347" i="14" s="1"/>
  <c r="B1347" i="14"/>
  <c r="A1347" i="14"/>
  <c r="G1347" i="14" s="1"/>
  <c r="M1347" i="14" s="1"/>
  <c r="S1347" i="14" s="1"/>
  <c r="Y1347" i="14" s="1"/>
  <c r="AE1347" i="14" s="1"/>
  <c r="AK1347" i="14" s="1"/>
  <c r="AQ1347" i="14" s="1"/>
  <c r="AW1347" i="14" s="1"/>
  <c r="BC1347" i="14" s="1"/>
  <c r="BI1347" i="14" s="1"/>
  <c r="C1346" i="14"/>
  <c r="B1346" i="14"/>
  <c r="A1346" i="14"/>
  <c r="C1345" i="14"/>
  <c r="B1345" i="14"/>
  <c r="A1345" i="14"/>
  <c r="G1345" i="14" s="1"/>
  <c r="M1345" i="14" s="1"/>
  <c r="S1345" i="14" s="1"/>
  <c r="Y1345" i="14" s="1"/>
  <c r="AE1345" i="14" s="1"/>
  <c r="AK1345" i="14" s="1"/>
  <c r="AQ1345" i="14" s="1"/>
  <c r="AW1345" i="14" s="1"/>
  <c r="BC1345" i="14" s="1"/>
  <c r="BI1345" i="14" s="1"/>
  <c r="C1344" i="14"/>
  <c r="B1344" i="14"/>
  <c r="H1344" i="14" s="1"/>
  <c r="N1344" i="14" s="1"/>
  <c r="T1344" i="14" s="1"/>
  <c r="Z1344" i="14" s="1"/>
  <c r="AF1344" i="14" s="1"/>
  <c r="AL1344" i="14" s="1"/>
  <c r="AR1344" i="14" s="1"/>
  <c r="AX1344" i="14" s="1"/>
  <c r="BD1344" i="14" s="1"/>
  <c r="BJ1344" i="14" s="1"/>
  <c r="A1344" i="14"/>
  <c r="C1343" i="14"/>
  <c r="B1343" i="14"/>
  <c r="A1343" i="14"/>
  <c r="C1342" i="14"/>
  <c r="B1342" i="14"/>
  <c r="H1342" i="14" s="1"/>
  <c r="A1342" i="14"/>
  <c r="C1341" i="14"/>
  <c r="B1341" i="14"/>
  <c r="A1341" i="14"/>
  <c r="C1340" i="14"/>
  <c r="B1340" i="14"/>
  <c r="A1340" i="14"/>
  <c r="C1339" i="14"/>
  <c r="B1339" i="14"/>
  <c r="A1339" i="14"/>
  <c r="G1339" i="14" s="1"/>
  <c r="M1339" i="14" s="1"/>
  <c r="S1339" i="14" s="1"/>
  <c r="Y1339" i="14" s="1"/>
  <c r="AE1339" i="14" s="1"/>
  <c r="AK1339" i="14" s="1"/>
  <c r="AQ1339" i="14" s="1"/>
  <c r="AW1339" i="14" s="1"/>
  <c r="BC1339" i="14" s="1"/>
  <c r="BI1339" i="14" s="1"/>
  <c r="C1338" i="14"/>
  <c r="B1338" i="14"/>
  <c r="A1338" i="14"/>
  <c r="C1337" i="14"/>
  <c r="I1337" i="14" s="1"/>
  <c r="O1337" i="14" s="1"/>
  <c r="U1337" i="14" s="1"/>
  <c r="AA1337" i="14" s="1"/>
  <c r="AG1337" i="14" s="1"/>
  <c r="AM1337" i="14" s="1"/>
  <c r="AS1337" i="14" s="1"/>
  <c r="AY1337" i="14" s="1"/>
  <c r="BE1337" i="14" s="1"/>
  <c r="BK1337" i="14" s="1"/>
  <c r="B1337" i="14"/>
  <c r="A1337" i="14"/>
  <c r="C1336" i="14"/>
  <c r="B1336" i="14"/>
  <c r="H1336" i="14" s="1"/>
  <c r="N1336" i="14" s="1"/>
  <c r="T1336" i="14" s="1"/>
  <c r="Z1336" i="14" s="1"/>
  <c r="AF1336" i="14" s="1"/>
  <c r="AL1336" i="14" s="1"/>
  <c r="AR1336" i="14" s="1"/>
  <c r="AX1336" i="14" s="1"/>
  <c r="BD1336" i="14" s="1"/>
  <c r="BJ1336" i="14" s="1"/>
  <c r="A1336" i="14"/>
  <c r="C1335" i="14"/>
  <c r="B1335" i="14"/>
  <c r="A1335" i="14"/>
  <c r="G1335" i="14" s="1"/>
  <c r="M1335" i="14" s="1"/>
  <c r="S1335" i="14" s="1"/>
  <c r="Y1335" i="14" s="1"/>
  <c r="AE1335" i="14" s="1"/>
  <c r="AK1335" i="14" s="1"/>
  <c r="AQ1335" i="14" s="1"/>
  <c r="AW1335" i="14" s="1"/>
  <c r="BC1335" i="14" s="1"/>
  <c r="BI1335" i="14" s="1"/>
  <c r="C1334" i="14"/>
  <c r="B1334" i="14"/>
  <c r="A1334" i="14"/>
  <c r="C1333" i="14"/>
  <c r="I1333" i="14" s="1"/>
  <c r="O1333" i="14" s="1"/>
  <c r="U1333" i="14" s="1"/>
  <c r="AA1333" i="14" s="1"/>
  <c r="AG1333" i="14" s="1"/>
  <c r="AM1333" i="14" s="1"/>
  <c r="AS1333" i="14" s="1"/>
  <c r="AY1333" i="14" s="1"/>
  <c r="BE1333" i="14" s="1"/>
  <c r="BK1333" i="14" s="1"/>
  <c r="B1333" i="14"/>
  <c r="A1333" i="14"/>
  <c r="C1332" i="14"/>
  <c r="B1332" i="14"/>
  <c r="H1332" i="14" s="1"/>
  <c r="N1332" i="14" s="1"/>
  <c r="T1332" i="14" s="1"/>
  <c r="Z1332" i="14" s="1"/>
  <c r="AF1332" i="14" s="1"/>
  <c r="AL1332" i="14" s="1"/>
  <c r="AR1332" i="14" s="1"/>
  <c r="AX1332" i="14" s="1"/>
  <c r="BD1332" i="14" s="1"/>
  <c r="BJ1332" i="14" s="1"/>
  <c r="A1332" i="14"/>
  <c r="C1331" i="14"/>
  <c r="B1331" i="14"/>
  <c r="A1331" i="14"/>
  <c r="G1331" i="14" s="1"/>
  <c r="M1331" i="14" s="1"/>
  <c r="S1331" i="14" s="1"/>
  <c r="Y1331" i="14" s="1"/>
  <c r="AE1331" i="14" s="1"/>
  <c r="AK1331" i="14" s="1"/>
  <c r="AQ1331" i="14" s="1"/>
  <c r="AW1331" i="14" s="1"/>
  <c r="BC1331" i="14" s="1"/>
  <c r="BI1331" i="14" s="1"/>
  <c r="C1330" i="14"/>
  <c r="B1330" i="14"/>
  <c r="A1330" i="14"/>
  <c r="C1329" i="14"/>
  <c r="I1329" i="14" s="1"/>
  <c r="O1329" i="14" s="1"/>
  <c r="U1329" i="14" s="1"/>
  <c r="AA1329" i="14" s="1"/>
  <c r="AG1329" i="14" s="1"/>
  <c r="AM1329" i="14" s="1"/>
  <c r="AS1329" i="14" s="1"/>
  <c r="AY1329" i="14" s="1"/>
  <c r="BE1329" i="14" s="1"/>
  <c r="BK1329" i="14" s="1"/>
  <c r="B1329" i="14"/>
  <c r="A1329" i="14"/>
  <c r="C1328" i="14"/>
  <c r="B1328" i="14"/>
  <c r="H1328" i="14" s="1"/>
  <c r="A1328" i="14"/>
  <c r="C1327" i="14"/>
  <c r="B1327" i="14"/>
  <c r="A1327" i="14"/>
  <c r="G1327" i="14" s="1"/>
  <c r="M1327" i="14" s="1"/>
  <c r="S1327" i="14" s="1"/>
  <c r="Y1327" i="14" s="1"/>
  <c r="AE1327" i="14" s="1"/>
  <c r="AK1327" i="14" s="1"/>
  <c r="AQ1327" i="14" s="1"/>
  <c r="AW1327" i="14" s="1"/>
  <c r="BC1327" i="14" s="1"/>
  <c r="BI1327" i="14" s="1"/>
  <c r="C1326" i="14"/>
  <c r="B1326" i="14"/>
  <c r="A1326" i="14"/>
  <c r="C1325" i="14"/>
  <c r="I1325" i="14" s="1"/>
  <c r="O1325" i="14" s="1"/>
  <c r="U1325" i="14" s="1"/>
  <c r="AA1325" i="14" s="1"/>
  <c r="AG1325" i="14" s="1"/>
  <c r="AM1325" i="14" s="1"/>
  <c r="AS1325" i="14" s="1"/>
  <c r="AY1325" i="14" s="1"/>
  <c r="BE1325" i="14" s="1"/>
  <c r="BK1325" i="14" s="1"/>
  <c r="B1325" i="14"/>
  <c r="A1325" i="14"/>
  <c r="G1325" i="14" s="1"/>
  <c r="M1325" i="14" s="1"/>
  <c r="S1325" i="14" s="1"/>
  <c r="Y1325" i="14" s="1"/>
  <c r="AE1325" i="14" s="1"/>
  <c r="AK1325" i="14" s="1"/>
  <c r="AQ1325" i="14" s="1"/>
  <c r="AW1325" i="14" s="1"/>
  <c r="BC1325" i="14" s="1"/>
  <c r="BI1325" i="14" s="1"/>
  <c r="C1324" i="14"/>
  <c r="B1324" i="14"/>
  <c r="A1324" i="14"/>
  <c r="C1323" i="14"/>
  <c r="B1323" i="14"/>
  <c r="A1323" i="14"/>
  <c r="G1323" i="14" s="1"/>
  <c r="M1323" i="14" s="1"/>
  <c r="S1323" i="14" s="1"/>
  <c r="Y1323" i="14" s="1"/>
  <c r="AE1323" i="14" s="1"/>
  <c r="AK1323" i="14" s="1"/>
  <c r="AQ1323" i="14" s="1"/>
  <c r="AW1323" i="14" s="1"/>
  <c r="BC1323" i="14" s="1"/>
  <c r="BI1323" i="14" s="1"/>
  <c r="C1322" i="14"/>
  <c r="B1322" i="14"/>
  <c r="H1322" i="14" s="1"/>
  <c r="N1322" i="14" s="1"/>
  <c r="T1322" i="14" s="1"/>
  <c r="Z1322" i="14" s="1"/>
  <c r="AF1322" i="14" s="1"/>
  <c r="AL1322" i="14" s="1"/>
  <c r="AR1322" i="14" s="1"/>
  <c r="AX1322" i="14" s="1"/>
  <c r="BD1322" i="14" s="1"/>
  <c r="BJ1322" i="14" s="1"/>
  <c r="A1322" i="14"/>
  <c r="C1321" i="14"/>
  <c r="B1321" i="14"/>
  <c r="A1321" i="14"/>
  <c r="C1320" i="14"/>
  <c r="B1320" i="14"/>
  <c r="A1320" i="14"/>
  <c r="C1319" i="14"/>
  <c r="I1319" i="14" s="1"/>
  <c r="O1319" i="14" s="1"/>
  <c r="U1319" i="14" s="1"/>
  <c r="AA1319" i="14" s="1"/>
  <c r="AG1319" i="14" s="1"/>
  <c r="AM1319" i="14" s="1"/>
  <c r="AS1319" i="14" s="1"/>
  <c r="AY1319" i="14" s="1"/>
  <c r="BE1319" i="14" s="1"/>
  <c r="BK1319" i="14" s="1"/>
  <c r="B1319" i="14"/>
  <c r="A1319" i="14"/>
  <c r="C1318" i="14"/>
  <c r="B1318" i="14"/>
  <c r="A1318" i="14"/>
  <c r="C1317" i="14"/>
  <c r="I1317" i="14" s="1"/>
  <c r="O1317" i="14" s="1"/>
  <c r="U1317" i="14" s="1"/>
  <c r="AA1317" i="14" s="1"/>
  <c r="AG1317" i="14" s="1"/>
  <c r="AM1317" i="14" s="1"/>
  <c r="AS1317" i="14" s="1"/>
  <c r="AY1317" i="14" s="1"/>
  <c r="BE1317" i="14" s="1"/>
  <c r="BK1317" i="14" s="1"/>
  <c r="B1317" i="14"/>
  <c r="A1317" i="14"/>
  <c r="C1316" i="14"/>
  <c r="B1316" i="14"/>
  <c r="A1316" i="14"/>
  <c r="C1315" i="14"/>
  <c r="B1315" i="14"/>
  <c r="A1315" i="14"/>
  <c r="G1315" i="14" s="1"/>
  <c r="M1315" i="14" s="1"/>
  <c r="S1315" i="14" s="1"/>
  <c r="Y1315" i="14" s="1"/>
  <c r="AE1315" i="14" s="1"/>
  <c r="AK1315" i="14" s="1"/>
  <c r="AQ1315" i="14" s="1"/>
  <c r="AW1315" i="14" s="1"/>
  <c r="BC1315" i="14" s="1"/>
  <c r="BI1315" i="14" s="1"/>
  <c r="C1314" i="14"/>
  <c r="B1314" i="14"/>
  <c r="A1314" i="14"/>
  <c r="C1313" i="14"/>
  <c r="B1313" i="14"/>
  <c r="A1313" i="14"/>
  <c r="C1312" i="14"/>
  <c r="B1312" i="14"/>
  <c r="H1312" i="14" s="1"/>
  <c r="N1312" i="14" s="1"/>
  <c r="T1312" i="14" s="1"/>
  <c r="Z1312" i="14" s="1"/>
  <c r="AF1312" i="14" s="1"/>
  <c r="AL1312" i="14" s="1"/>
  <c r="AR1312" i="14" s="1"/>
  <c r="AX1312" i="14" s="1"/>
  <c r="BD1312" i="14" s="1"/>
  <c r="BJ1312" i="14" s="1"/>
  <c r="A1312" i="14"/>
  <c r="C1311" i="14"/>
  <c r="B1311" i="14"/>
  <c r="A1311" i="14"/>
  <c r="C1310" i="14"/>
  <c r="B1310" i="14"/>
  <c r="A1310" i="14"/>
  <c r="C1309" i="14"/>
  <c r="I1309" i="14" s="1"/>
  <c r="O1309" i="14" s="1"/>
  <c r="U1309" i="14" s="1"/>
  <c r="AA1309" i="14" s="1"/>
  <c r="AG1309" i="14" s="1"/>
  <c r="AM1309" i="14" s="1"/>
  <c r="AS1309" i="14" s="1"/>
  <c r="AY1309" i="14" s="1"/>
  <c r="BE1309" i="14" s="1"/>
  <c r="BK1309" i="14" s="1"/>
  <c r="B1309" i="14"/>
  <c r="A1309" i="14"/>
  <c r="C1308" i="14"/>
  <c r="B1308" i="14"/>
  <c r="A1308" i="14"/>
  <c r="C1307" i="14"/>
  <c r="B1307" i="14"/>
  <c r="A1307" i="14"/>
  <c r="G1307" i="14" s="1"/>
  <c r="M1307" i="14" s="1"/>
  <c r="S1307" i="14" s="1"/>
  <c r="Y1307" i="14" s="1"/>
  <c r="AE1307" i="14" s="1"/>
  <c r="AK1307" i="14" s="1"/>
  <c r="AQ1307" i="14" s="1"/>
  <c r="AW1307" i="14" s="1"/>
  <c r="BC1307" i="14" s="1"/>
  <c r="BI1307" i="14" s="1"/>
  <c r="C1306" i="14"/>
  <c r="B1306" i="14"/>
  <c r="A1306" i="14"/>
  <c r="C1305" i="14"/>
  <c r="B1305" i="14"/>
  <c r="A1305" i="14"/>
  <c r="C1304" i="14"/>
  <c r="B1304" i="14"/>
  <c r="H1304" i="14" s="1"/>
  <c r="A1304" i="14"/>
  <c r="C1303" i="14"/>
  <c r="B1303" i="14"/>
  <c r="A1303" i="14"/>
  <c r="C1302" i="14"/>
  <c r="B1302" i="14"/>
  <c r="H1302" i="14" s="1"/>
  <c r="A1302" i="14"/>
  <c r="C1301" i="14"/>
  <c r="I1301" i="14" s="1"/>
  <c r="O1301" i="14" s="1"/>
  <c r="U1301" i="14" s="1"/>
  <c r="AA1301" i="14" s="1"/>
  <c r="AG1301" i="14" s="1"/>
  <c r="AM1301" i="14" s="1"/>
  <c r="AS1301" i="14" s="1"/>
  <c r="AY1301" i="14" s="1"/>
  <c r="BE1301" i="14" s="1"/>
  <c r="BK1301" i="14" s="1"/>
  <c r="B1301" i="14"/>
  <c r="A1301" i="14"/>
  <c r="C1300" i="14"/>
  <c r="B1300" i="14"/>
  <c r="A1300" i="14"/>
  <c r="C1299" i="14"/>
  <c r="I1299" i="14" s="1"/>
  <c r="O1299" i="14" s="1"/>
  <c r="U1299" i="14" s="1"/>
  <c r="AA1299" i="14" s="1"/>
  <c r="AG1299" i="14" s="1"/>
  <c r="AM1299" i="14" s="1"/>
  <c r="AS1299" i="14" s="1"/>
  <c r="AY1299" i="14" s="1"/>
  <c r="BE1299" i="14" s="1"/>
  <c r="BK1299" i="14" s="1"/>
  <c r="B1299" i="14"/>
  <c r="A1299" i="14"/>
  <c r="C1298" i="14"/>
  <c r="B1298" i="14"/>
  <c r="A1298" i="14"/>
  <c r="C1297" i="14"/>
  <c r="B1297" i="14"/>
  <c r="A1297" i="14"/>
  <c r="G1297" i="14" s="1"/>
  <c r="M1297" i="14" s="1"/>
  <c r="S1297" i="14" s="1"/>
  <c r="Y1297" i="14" s="1"/>
  <c r="AE1297" i="14" s="1"/>
  <c r="AK1297" i="14" s="1"/>
  <c r="AQ1297" i="14" s="1"/>
  <c r="AW1297" i="14" s="1"/>
  <c r="BC1297" i="14" s="1"/>
  <c r="BI1297" i="14" s="1"/>
  <c r="C1296" i="14"/>
  <c r="B1296" i="14"/>
  <c r="H1296" i="14" s="1"/>
  <c r="N1296" i="14" s="1"/>
  <c r="T1296" i="14" s="1"/>
  <c r="Z1296" i="14" s="1"/>
  <c r="AF1296" i="14" s="1"/>
  <c r="AL1296" i="14" s="1"/>
  <c r="AR1296" i="14" s="1"/>
  <c r="AX1296" i="14" s="1"/>
  <c r="BD1296" i="14" s="1"/>
  <c r="BJ1296" i="14" s="1"/>
  <c r="A1296" i="14"/>
  <c r="C1295" i="14"/>
  <c r="B1295" i="14"/>
  <c r="A1295" i="14"/>
  <c r="C1294" i="14"/>
  <c r="B1294" i="14"/>
  <c r="H1294" i="14" s="1"/>
  <c r="N1294" i="14" s="1"/>
  <c r="T1294" i="14" s="1"/>
  <c r="Z1294" i="14" s="1"/>
  <c r="AF1294" i="14" s="1"/>
  <c r="AL1294" i="14" s="1"/>
  <c r="AR1294" i="14" s="1"/>
  <c r="AX1294" i="14" s="1"/>
  <c r="BD1294" i="14" s="1"/>
  <c r="BJ1294" i="14" s="1"/>
  <c r="A1294" i="14"/>
  <c r="C1293" i="14"/>
  <c r="I1293" i="14" s="1"/>
  <c r="O1293" i="14" s="1"/>
  <c r="U1293" i="14" s="1"/>
  <c r="AA1293" i="14" s="1"/>
  <c r="AG1293" i="14" s="1"/>
  <c r="AM1293" i="14" s="1"/>
  <c r="AS1293" i="14" s="1"/>
  <c r="AY1293" i="14" s="1"/>
  <c r="BE1293" i="14" s="1"/>
  <c r="BK1293" i="14" s="1"/>
  <c r="B1293" i="14"/>
  <c r="A1293" i="14"/>
  <c r="C1292" i="14"/>
  <c r="B1292" i="14"/>
  <c r="A1292" i="14"/>
  <c r="C1291" i="14"/>
  <c r="B1291" i="14"/>
  <c r="A1291" i="14"/>
  <c r="G1291" i="14" s="1"/>
  <c r="M1291" i="14" s="1"/>
  <c r="S1291" i="14" s="1"/>
  <c r="Y1291" i="14" s="1"/>
  <c r="AE1291" i="14" s="1"/>
  <c r="AK1291" i="14" s="1"/>
  <c r="AQ1291" i="14" s="1"/>
  <c r="AW1291" i="14" s="1"/>
  <c r="BC1291" i="14" s="1"/>
  <c r="BI1291" i="14" s="1"/>
  <c r="C1290" i="14"/>
  <c r="B1290" i="14"/>
  <c r="A1290" i="14"/>
  <c r="C1289" i="14"/>
  <c r="I1289" i="14" s="1"/>
  <c r="O1289" i="14" s="1"/>
  <c r="U1289" i="14" s="1"/>
  <c r="AA1289" i="14" s="1"/>
  <c r="AG1289" i="14" s="1"/>
  <c r="AM1289" i="14" s="1"/>
  <c r="AS1289" i="14" s="1"/>
  <c r="AY1289" i="14" s="1"/>
  <c r="BE1289" i="14" s="1"/>
  <c r="BK1289" i="14" s="1"/>
  <c r="B1289" i="14"/>
  <c r="A1289" i="14"/>
  <c r="C1288" i="14"/>
  <c r="B1288" i="14"/>
  <c r="H1288" i="14" s="1"/>
  <c r="A1288" i="14"/>
  <c r="C1287" i="14"/>
  <c r="B1287" i="14"/>
  <c r="A1287" i="14"/>
  <c r="G1287" i="14" s="1"/>
  <c r="M1287" i="14" s="1"/>
  <c r="S1287" i="14" s="1"/>
  <c r="Y1287" i="14" s="1"/>
  <c r="AE1287" i="14" s="1"/>
  <c r="AK1287" i="14" s="1"/>
  <c r="AQ1287" i="14" s="1"/>
  <c r="AW1287" i="14" s="1"/>
  <c r="BC1287" i="14" s="1"/>
  <c r="BI1287" i="14" s="1"/>
  <c r="C1286" i="14"/>
  <c r="B1286" i="14"/>
  <c r="A1286" i="14"/>
  <c r="C1285" i="14"/>
  <c r="I1285" i="14" s="1"/>
  <c r="O1285" i="14" s="1"/>
  <c r="U1285" i="14" s="1"/>
  <c r="AA1285" i="14" s="1"/>
  <c r="AG1285" i="14" s="1"/>
  <c r="AM1285" i="14" s="1"/>
  <c r="AS1285" i="14" s="1"/>
  <c r="AY1285" i="14" s="1"/>
  <c r="BE1285" i="14" s="1"/>
  <c r="BK1285" i="14" s="1"/>
  <c r="B1285" i="14"/>
  <c r="A1285" i="14"/>
  <c r="C1284" i="14"/>
  <c r="B1284" i="14"/>
  <c r="H1284" i="14" s="1"/>
  <c r="N1284" i="14" s="1"/>
  <c r="T1284" i="14" s="1"/>
  <c r="Z1284" i="14" s="1"/>
  <c r="AF1284" i="14" s="1"/>
  <c r="AL1284" i="14" s="1"/>
  <c r="AR1284" i="14" s="1"/>
  <c r="AX1284" i="14" s="1"/>
  <c r="BD1284" i="14" s="1"/>
  <c r="BJ1284" i="14" s="1"/>
  <c r="A1284" i="14"/>
  <c r="C1283" i="14"/>
  <c r="B1283" i="14"/>
  <c r="A1283" i="14"/>
  <c r="G1283" i="14" s="1"/>
  <c r="M1283" i="14" s="1"/>
  <c r="S1283" i="14" s="1"/>
  <c r="Y1283" i="14" s="1"/>
  <c r="AE1283" i="14" s="1"/>
  <c r="AK1283" i="14" s="1"/>
  <c r="AQ1283" i="14" s="1"/>
  <c r="AW1283" i="14" s="1"/>
  <c r="BC1283" i="14" s="1"/>
  <c r="BI1283" i="14" s="1"/>
  <c r="C1282" i="14"/>
  <c r="B1282" i="14"/>
  <c r="A1282" i="14"/>
  <c r="C1281" i="14"/>
  <c r="I1281" i="14" s="1"/>
  <c r="O1281" i="14" s="1"/>
  <c r="U1281" i="14" s="1"/>
  <c r="AA1281" i="14" s="1"/>
  <c r="AG1281" i="14" s="1"/>
  <c r="AM1281" i="14" s="1"/>
  <c r="AS1281" i="14" s="1"/>
  <c r="AY1281" i="14" s="1"/>
  <c r="BE1281" i="14" s="1"/>
  <c r="BK1281" i="14" s="1"/>
  <c r="B1281" i="14"/>
  <c r="A1281" i="14"/>
  <c r="C1280" i="14"/>
  <c r="B1280" i="14"/>
  <c r="H1280" i="14" s="1"/>
  <c r="N1280" i="14" s="1"/>
  <c r="T1280" i="14" s="1"/>
  <c r="Z1280" i="14" s="1"/>
  <c r="AF1280" i="14" s="1"/>
  <c r="AL1280" i="14" s="1"/>
  <c r="AR1280" i="14" s="1"/>
  <c r="AX1280" i="14" s="1"/>
  <c r="BD1280" i="14" s="1"/>
  <c r="BJ1280" i="14" s="1"/>
  <c r="A1280" i="14"/>
  <c r="C1279" i="14"/>
  <c r="B1279" i="14"/>
  <c r="A1279" i="14"/>
  <c r="G1279" i="14" s="1"/>
  <c r="M1279" i="14" s="1"/>
  <c r="S1279" i="14" s="1"/>
  <c r="Y1279" i="14" s="1"/>
  <c r="AE1279" i="14" s="1"/>
  <c r="AK1279" i="14" s="1"/>
  <c r="AQ1279" i="14" s="1"/>
  <c r="AW1279" i="14" s="1"/>
  <c r="BC1279" i="14" s="1"/>
  <c r="BI1279" i="14" s="1"/>
  <c r="C1278" i="14"/>
  <c r="B1278" i="14"/>
  <c r="A1278" i="14"/>
  <c r="C1277" i="14"/>
  <c r="I1277" i="14" s="1"/>
  <c r="O1277" i="14" s="1"/>
  <c r="U1277" i="14" s="1"/>
  <c r="AA1277" i="14" s="1"/>
  <c r="AG1277" i="14" s="1"/>
  <c r="AM1277" i="14" s="1"/>
  <c r="AS1277" i="14" s="1"/>
  <c r="AY1277" i="14" s="1"/>
  <c r="BE1277" i="14" s="1"/>
  <c r="BK1277" i="14" s="1"/>
  <c r="B1277" i="14"/>
  <c r="A1277" i="14"/>
  <c r="G1277" i="14" s="1"/>
  <c r="M1277" i="14" s="1"/>
  <c r="S1277" i="14" s="1"/>
  <c r="Y1277" i="14" s="1"/>
  <c r="AE1277" i="14" s="1"/>
  <c r="AK1277" i="14" s="1"/>
  <c r="AQ1277" i="14" s="1"/>
  <c r="AW1277" i="14" s="1"/>
  <c r="BC1277" i="14" s="1"/>
  <c r="BI1277" i="14" s="1"/>
  <c r="C1276" i="14"/>
  <c r="B1276" i="14"/>
  <c r="A1276" i="14"/>
  <c r="C1275" i="14"/>
  <c r="B1275" i="14"/>
  <c r="A1275" i="14"/>
  <c r="C1274" i="14"/>
  <c r="B1274" i="14"/>
  <c r="H1274" i="14" s="1"/>
  <c r="A1274" i="14"/>
  <c r="C1273" i="14"/>
  <c r="B1273" i="14"/>
  <c r="A1273" i="14"/>
  <c r="C1272" i="14"/>
  <c r="B1272" i="14"/>
  <c r="H1272" i="14" s="1"/>
  <c r="A1272" i="14"/>
  <c r="C1271" i="14"/>
  <c r="I1271" i="14" s="1"/>
  <c r="O1271" i="14" s="1"/>
  <c r="U1271" i="14" s="1"/>
  <c r="AA1271" i="14" s="1"/>
  <c r="AG1271" i="14" s="1"/>
  <c r="AM1271" i="14" s="1"/>
  <c r="AS1271" i="14" s="1"/>
  <c r="AY1271" i="14" s="1"/>
  <c r="BE1271" i="14" s="1"/>
  <c r="BK1271" i="14" s="1"/>
  <c r="B1271" i="14"/>
  <c r="A1271" i="14"/>
  <c r="C1270" i="14"/>
  <c r="B1270" i="14"/>
  <c r="A1270" i="14"/>
  <c r="C1269" i="14"/>
  <c r="I1269" i="14" s="1"/>
  <c r="O1269" i="14" s="1"/>
  <c r="U1269" i="14" s="1"/>
  <c r="AA1269" i="14" s="1"/>
  <c r="AG1269" i="14" s="1"/>
  <c r="AM1269" i="14" s="1"/>
  <c r="AS1269" i="14" s="1"/>
  <c r="AY1269" i="14" s="1"/>
  <c r="BE1269" i="14" s="1"/>
  <c r="BK1269" i="14" s="1"/>
  <c r="B1269" i="14"/>
  <c r="A1269" i="14"/>
  <c r="G1269" i="14" s="1"/>
  <c r="M1269" i="14" s="1"/>
  <c r="S1269" i="14" s="1"/>
  <c r="Y1269" i="14" s="1"/>
  <c r="AE1269" i="14" s="1"/>
  <c r="AK1269" i="14" s="1"/>
  <c r="AQ1269" i="14" s="1"/>
  <c r="AW1269" i="14" s="1"/>
  <c r="BC1269" i="14" s="1"/>
  <c r="BI1269" i="14" s="1"/>
  <c r="C1268" i="14"/>
  <c r="B1268" i="14"/>
  <c r="A1268" i="14"/>
  <c r="C1267" i="14"/>
  <c r="B1267" i="14"/>
  <c r="A1267" i="14"/>
  <c r="G1267" i="14" s="1"/>
  <c r="M1267" i="14" s="1"/>
  <c r="S1267" i="14" s="1"/>
  <c r="Y1267" i="14" s="1"/>
  <c r="AE1267" i="14" s="1"/>
  <c r="AK1267" i="14" s="1"/>
  <c r="AQ1267" i="14" s="1"/>
  <c r="AW1267" i="14" s="1"/>
  <c r="BC1267" i="14" s="1"/>
  <c r="BI1267" i="14" s="1"/>
  <c r="C1266" i="14"/>
  <c r="B1266" i="14"/>
  <c r="H1266" i="14" s="1"/>
  <c r="N1266" i="14" s="1"/>
  <c r="T1266" i="14" s="1"/>
  <c r="Z1266" i="14" s="1"/>
  <c r="AF1266" i="14" s="1"/>
  <c r="AL1266" i="14" s="1"/>
  <c r="AR1266" i="14" s="1"/>
  <c r="AX1266" i="14" s="1"/>
  <c r="BD1266" i="14" s="1"/>
  <c r="BJ1266" i="14" s="1"/>
  <c r="A1266" i="14"/>
  <c r="C1265" i="14"/>
  <c r="B1265" i="14"/>
  <c r="A1265" i="14"/>
  <c r="C1264" i="14"/>
  <c r="B1264" i="14"/>
  <c r="H1264" i="14" s="1"/>
  <c r="N1264" i="14" s="1"/>
  <c r="A1264" i="14"/>
  <c r="C1263" i="14"/>
  <c r="I1263" i="14" s="1"/>
  <c r="O1263" i="14" s="1"/>
  <c r="U1263" i="14" s="1"/>
  <c r="AA1263" i="14" s="1"/>
  <c r="AG1263" i="14" s="1"/>
  <c r="AM1263" i="14" s="1"/>
  <c r="AS1263" i="14" s="1"/>
  <c r="AY1263" i="14" s="1"/>
  <c r="BE1263" i="14" s="1"/>
  <c r="BK1263" i="14" s="1"/>
  <c r="B1263" i="14"/>
  <c r="A1263" i="14"/>
  <c r="C1262" i="14"/>
  <c r="B1262" i="14"/>
  <c r="A1262" i="14"/>
  <c r="C1261" i="14"/>
  <c r="I1261" i="14" s="1"/>
  <c r="O1261" i="14" s="1"/>
  <c r="U1261" i="14" s="1"/>
  <c r="AA1261" i="14" s="1"/>
  <c r="AG1261" i="14" s="1"/>
  <c r="AM1261" i="14" s="1"/>
  <c r="AS1261" i="14" s="1"/>
  <c r="AY1261" i="14" s="1"/>
  <c r="BE1261" i="14" s="1"/>
  <c r="BK1261" i="14" s="1"/>
  <c r="B1261" i="14"/>
  <c r="A1261" i="14"/>
  <c r="C1260" i="14"/>
  <c r="B1260" i="14"/>
  <c r="H1260" i="14" s="1"/>
  <c r="A1260" i="14"/>
  <c r="C1259" i="14"/>
  <c r="B1259" i="14"/>
  <c r="A1259" i="14"/>
  <c r="G1259" i="14" s="1"/>
  <c r="M1259" i="14" s="1"/>
  <c r="S1259" i="14" s="1"/>
  <c r="Y1259" i="14" s="1"/>
  <c r="AE1259" i="14" s="1"/>
  <c r="AK1259" i="14" s="1"/>
  <c r="AQ1259" i="14" s="1"/>
  <c r="AW1259" i="14" s="1"/>
  <c r="BC1259" i="14" s="1"/>
  <c r="BI1259" i="14" s="1"/>
  <c r="C1258" i="14"/>
  <c r="B1258" i="14"/>
  <c r="A1258" i="14"/>
  <c r="C1257" i="14"/>
  <c r="B1257" i="14"/>
  <c r="A1257" i="14"/>
  <c r="G1257" i="14" s="1"/>
  <c r="M1257" i="14" s="1"/>
  <c r="S1257" i="14" s="1"/>
  <c r="Y1257" i="14" s="1"/>
  <c r="AE1257" i="14" s="1"/>
  <c r="AK1257" i="14" s="1"/>
  <c r="AQ1257" i="14" s="1"/>
  <c r="AW1257" i="14" s="1"/>
  <c r="BC1257" i="14" s="1"/>
  <c r="BI1257" i="14" s="1"/>
  <c r="C1256" i="14"/>
  <c r="B1256" i="14"/>
  <c r="H1256" i="14" s="1"/>
  <c r="A1256" i="14"/>
  <c r="C1255" i="14"/>
  <c r="B1255" i="14"/>
  <c r="A1255" i="14"/>
  <c r="G1255" i="14" s="1"/>
  <c r="M1255" i="14" s="1"/>
  <c r="S1255" i="14" s="1"/>
  <c r="Y1255" i="14" s="1"/>
  <c r="AE1255" i="14" s="1"/>
  <c r="AK1255" i="14" s="1"/>
  <c r="AQ1255" i="14" s="1"/>
  <c r="AW1255" i="14" s="1"/>
  <c r="BC1255" i="14" s="1"/>
  <c r="BI1255" i="14" s="1"/>
  <c r="C1254" i="14"/>
  <c r="B1254" i="14"/>
  <c r="A1254" i="14"/>
  <c r="C1253" i="14"/>
  <c r="B1253" i="14"/>
  <c r="A1253" i="14"/>
  <c r="C1252" i="14"/>
  <c r="B1252" i="14"/>
  <c r="A1252" i="14"/>
  <c r="C1251" i="14"/>
  <c r="B1251" i="14"/>
  <c r="A1251" i="14"/>
  <c r="C1250" i="14"/>
  <c r="B1250" i="14"/>
  <c r="H1250" i="14" s="1"/>
  <c r="A1250" i="14"/>
  <c r="C1249" i="14"/>
  <c r="B1249" i="14"/>
  <c r="A1249" i="14"/>
  <c r="C1248" i="14"/>
  <c r="B1248" i="14"/>
  <c r="H1248" i="14" s="1"/>
  <c r="N1248" i="14" s="1"/>
  <c r="T1248" i="14" s="1"/>
  <c r="Z1248" i="14" s="1"/>
  <c r="AF1248" i="14" s="1"/>
  <c r="AL1248" i="14" s="1"/>
  <c r="AR1248" i="14" s="1"/>
  <c r="AX1248" i="14" s="1"/>
  <c r="BD1248" i="14" s="1"/>
  <c r="BJ1248" i="14" s="1"/>
  <c r="A1248" i="14"/>
  <c r="C1247" i="14"/>
  <c r="I1247" i="14" s="1"/>
  <c r="O1247" i="14" s="1"/>
  <c r="U1247" i="14" s="1"/>
  <c r="AA1247" i="14" s="1"/>
  <c r="AG1247" i="14" s="1"/>
  <c r="AM1247" i="14" s="1"/>
  <c r="AS1247" i="14" s="1"/>
  <c r="AY1247" i="14" s="1"/>
  <c r="BE1247" i="14" s="1"/>
  <c r="BK1247" i="14" s="1"/>
  <c r="B1247" i="14"/>
  <c r="A1247" i="14"/>
  <c r="C1246" i="14"/>
  <c r="B1246" i="14"/>
  <c r="A1246" i="14"/>
  <c r="C1245" i="14"/>
  <c r="I1245" i="14" s="1"/>
  <c r="O1245" i="14" s="1"/>
  <c r="U1245" i="14" s="1"/>
  <c r="AA1245" i="14" s="1"/>
  <c r="AG1245" i="14" s="1"/>
  <c r="AM1245" i="14" s="1"/>
  <c r="AS1245" i="14" s="1"/>
  <c r="AY1245" i="14" s="1"/>
  <c r="BE1245" i="14" s="1"/>
  <c r="BK1245" i="14" s="1"/>
  <c r="B1245" i="14"/>
  <c r="A1245" i="14"/>
  <c r="G1245" i="14" s="1"/>
  <c r="M1245" i="14" s="1"/>
  <c r="S1245" i="14" s="1"/>
  <c r="Y1245" i="14" s="1"/>
  <c r="AE1245" i="14" s="1"/>
  <c r="AK1245" i="14" s="1"/>
  <c r="AQ1245" i="14" s="1"/>
  <c r="AW1245" i="14" s="1"/>
  <c r="BC1245" i="14" s="1"/>
  <c r="BI1245" i="14" s="1"/>
  <c r="C1244" i="14"/>
  <c r="B1244" i="14"/>
  <c r="A1244" i="14"/>
  <c r="C1243" i="14"/>
  <c r="B1243" i="14"/>
  <c r="A1243" i="14"/>
  <c r="G1243" i="14" s="1"/>
  <c r="M1243" i="14" s="1"/>
  <c r="S1243" i="14" s="1"/>
  <c r="Y1243" i="14" s="1"/>
  <c r="AE1243" i="14" s="1"/>
  <c r="AK1243" i="14" s="1"/>
  <c r="AQ1243" i="14" s="1"/>
  <c r="AW1243" i="14" s="1"/>
  <c r="BC1243" i="14" s="1"/>
  <c r="BI1243" i="14" s="1"/>
  <c r="C1242" i="14"/>
  <c r="B1242" i="14"/>
  <c r="H1242" i="14" s="1"/>
  <c r="A1242" i="14"/>
  <c r="C1241" i="14"/>
  <c r="B1241" i="14"/>
  <c r="A1241" i="14"/>
  <c r="C1240" i="14"/>
  <c r="B1240" i="14"/>
  <c r="H1240" i="14" s="1"/>
  <c r="A1240" i="14"/>
  <c r="C1239" i="14"/>
  <c r="B1239" i="14"/>
  <c r="A1239" i="14"/>
  <c r="C1238" i="14"/>
  <c r="B1238" i="14"/>
  <c r="A1238" i="14"/>
  <c r="C1237" i="14"/>
  <c r="I1237" i="14" s="1"/>
  <c r="O1237" i="14" s="1"/>
  <c r="U1237" i="14" s="1"/>
  <c r="AA1237" i="14" s="1"/>
  <c r="AG1237" i="14" s="1"/>
  <c r="AM1237" i="14" s="1"/>
  <c r="AS1237" i="14" s="1"/>
  <c r="AY1237" i="14" s="1"/>
  <c r="BE1237" i="14" s="1"/>
  <c r="BK1237" i="14" s="1"/>
  <c r="B1237" i="14"/>
  <c r="A1237" i="14"/>
  <c r="C1236" i="14"/>
  <c r="B1236" i="14"/>
  <c r="A1236" i="14"/>
  <c r="C1235" i="14"/>
  <c r="B1235" i="14"/>
  <c r="A1235" i="14"/>
  <c r="G1235" i="14" s="1"/>
  <c r="M1235" i="14" s="1"/>
  <c r="S1235" i="14" s="1"/>
  <c r="Y1235" i="14" s="1"/>
  <c r="AE1235" i="14" s="1"/>
  <c r="AK1235" i="14" s="1"/>
  <c r="AQ1235" i="14" s="1"/>
  <c r="AW1235" i="14" s="1"/>
  <c r="BC1235" i="14" s="1"/>
  <c r="BI1235" i="14" s="1"/>
  <c r="C1234" i="14"/>
  <c r="B1234" i="14"/>
  <c r="A1234" i="14"/>
  <c r="C1233" i="14"/>
  <c r="B1233" i="14"/>
  <c r="A1233" i="14"/>
  <c r="C1232" i="14"/>
  <c r="B1232" i="14"/>
  <c r="H1232" i="14" s="1"/>
  <c r="N1232" i="14" s="1"/>
  <c r="T1232" i="14" s="1"/>
  <c r="Z1232" i="14" s="1"/>
  <c r="AF1232" i="14" s="1"/>
  <c r="AL1232" i="14" s="1"/>
  <c r="AR1232" i="14" s="1"/>
  <c r="AX1232" i="14" s="1"/>
  <c r="BD1232" i="14" s="1"/>
  <c r="BJ1232" i="14" s="1"/>
  <c r="A1232" i="14"/>
  <c r="C1231" i="14"/>
  <c r="B1231" i="14"/>
  <c r="A1231" i="14"/>
  <c r="C1230" i="14"/>
  <c r="B1230" i="14"/>
  <c r="H1230" i="14" s="1"/>
  <c r="N1230" i="14" s="1"/>
  <c r="A1230" i="14"/>
  <c r="C1229" i="14"/>
  <c r="I1229" i="14" s="1"/>
  <c r="O1229" i="14" s="1"/>
  <c r="U1229" i="14" s="1"/>
  <c r="AA1229" i="14" s="1"/>
  <c r="AG1229" i="14" s="1"/>
  <c r="AM1229" i="14" s="1"/>
  <c r="AS1229" i="14" s="1"/>
  <c r="AY1229" i="14" s="1"/>
  <c r="BE1229" i="14" s="1"/>
  <c r="BK1229" i="14" s="1"/>
  <c r="B1229" i="14"/>
  <c r="A1229" i="14"/>
  <c r="C1228" i="14"/>
  <c r="B1228" i="14"/>
  <c r="A1228" i="14"/>
  <c r="C1227" i="14"/>
  <c r="I1227" i="14" s="1"/>
  <c r="O1227" i="14" s="1"/>
  <c r="U1227" i="14" s="1"/>
  <c r="AA1227" i="14" s="1"/>
  <c r="AG1227" i="14" s="1"/>
  <c r="AM1227" i="14" s="1"/>
  <c r="AS1227" i="14" s="1"/>
  <c r="AY1227" i="14" s="1"/>
  <c r="BE1227" i="14" s="1"/>
  <c r="BK1227" i="14" s="1"/>
  <c r="B1227" i="14"/>
  <c r="A1227" i="14"/>
  <c r="G1227" i="14" s="1"/>
  <c r="M1227" i="14" s="1"/>
  <c r="S1227" i="14" s="1"/>
  <c r="Y1227" i="14" s="1"/>
  <c r="AE1227" i="14" s="1"/>
  <c r="AK1227" i="14" s="1"/>
  <c r="AQ1227" i="14" s="1"/>
  <c r="AW1227" i="14" s="1"/>
  <c r="BC1227" i="14" s="1"/>
  <c r="BI1227" i="14" s="1"/>
  <c r="C1226" i="14"/>
  <c r="B1226" i="14"/>
  <c r="A1226" i="14"/>
  <c r="C1225" i="14"/>
  <c r="B1225" i="14"/>
  <c r="A1225" i="14"/>
  <c r="G1225" i="14" s="1"/>
  <c r="M1225" i="14" s="1"/>
  <c r="S1225" i="14" s="1"/>
  <c r="Y1225" i="14" s="1"/>
  <c r="AE1225" i="14" s="1"/>
  <c r="AK1225" i="14" s="1"/>
  <c r="AQ1225" i="14" s="1"/>
  <c r="AW1225" i="14" s="1"/>
  <c r="BC1225" i="14" s="1"/>
  <c r="BI1225" i="14" s="1"/>
  <c r="C1224" i="14"/>
  <c r="B1224" i="14"/>
  <c r="H1224" i="14" s="1"/>
  <c r="N1224" i="14" s="1"/>
  <c r="T1224" i="14" s="1"/>
  <c r="Z1224" i="14" s="1"/>
  <c r="AF1224" i="14" s="1"/>
  <c r="AL1224" i="14" s="1"/>
  <c r="AR1224" i="14" s="1"/>
  <c r="AX1224" i="14" s="1"/>
  <c r="BD1224" i="14" s="1"/>
  <c r="BJ1224" i="14" s="1"/>
  <c r="A1224" i="14"/>
  <c r="C1223" i="14"/>
  <c r="B1223" i="14"/>
  <c r="A1223" i="14"/>
  <c r="C1222" i="14"/>
  <c r="B1222" i="14"/>
  <c r="H1222" i="14" s="1"/>
  <c r="A1222" i="14"/>
  <c r="C1221" i="14"/>
  <c r="I1221" i="14" s="1"/>
  <c r="O1221" i="14" s="1"/>
  <c r="U1221" i="14" s="1"/>
  <c r="AA1221" i="14" s="1"/>
  <c r="AG1221" i="14" s="1"/>
  <c r="AM1221" i="14" s="1"/>
  <c r="AS1221" i="14" s="1"/>
  <c r="AY1221" i="14" s="1"/>
  <c r="BE1221" i="14" s="1"/>
  <c r="BK1221" i="14" s="1"/>
  <c r="B1221" i="14"/>
  <c r="A1221" i="14"/>
  <c r="C1220" i="14"/>
  <c r="B1220" i="14"/>
  <c r="A1220" i="14"/>
  <c r="C1219" i="14"/>
  <c r="B1219" i="14"/>
  <c r="A1219" i="14"/>
  <c r="G1219" i="14" s="1"/>
  <c r="M1219" i="14" s="1"/>
  <c r="S1219" i="14" s="1"/>
  <c r="Y1219" i="14" s="1"/>
  <c r="AE1219" i="14" s="1"/>
  <c r="AK1219" i="14" s="1"/>
  <c r="AQ1219" i="14" s="1"/>
  <c r="AW1219" i="14" s="1"/>
  <c r="BC1219" i="14" s="1"/>
  <c r="BI1219" i="14" s="1"/>
  <c r="C1218" i="14"/>
  <c r="B1218" i="14"/>
  <c r="H1218" i="14" s="1"/>
  <c r="N1218" i="14" s="1"/>
  <c r="A1218" i="14"/>
  <c r="C1217" i="14"/>
  <c r="B1217" i="14"/>
  <c r="A1217" i="14"/>
  <c r="C1216" i="14"/>
  <c r="B1216" i="14"/>
  <c r="H1216" i="14" s="1"/>
  <c r="N1216" i="14" s="1"/>
  <c r="T1216" i="14" s="1"/>
  <c r="Z1216" i="14" s="1"/>
  <c r="AF1216" i="14" s="1"/>
  <c r="AL1216" i="14" s="1"/>
  <c r="AR1216" i="14" s="1"/>
  <c r="AX1216" i="14" s="1"/>
  <c r="BD1216" i="14" s="1"/>
  <c r="BJ1216" i="14" s="1"/>
  <c r="A1216" i="14"/>
  <c r="C1215" i="14"/>
  <c r="I1215" i="14" s="1"/>
  <c r="O1215" i="14" s="1"/>
  <c r="U1215" i="14" s="1"/>
  <c r="AA1215" i="14" s="1"/>
  <c r="AG1215" i="14" s="1"/>
  <c r="AM1215" i="14" s="1"/>
  <c r="AS1215" i="14" s="1"/>
  <c r="AY1215" i="14" s="1"/>
  <c r="BE1215" i="14" s="1"/>
  <c r="BK1215" i="14" s="1"/>
  <c r="B1215" i="14"/>
  <c r="A1215" i="14"/>
  <c r="C1214" i="14"/>
  <c r="B1214" i="14"/>
  <c r="A1214" i="14"/>
  <c r="C1213" i="14"/>
  <c r="I1213" i="14" s="1"/>
  <c r="O1213" i="14" s="1"/>
  <c r="U1213" i="14" s="1"/>
  <c r="AA1213" i="14" s="1"/>
  <c r="AG1213" i="14" s="1"/>
  <c r="AM1213" i="14" s="1"/>
  <c r="AS1213" i="14" s="1"/>
  <c r="AY1213" i="14" s="1"/>
  <c r="BE1213" i="14" s="1"/>
  <c r="BK1213" i="14" s="1"/>
  <c r="B1213" i="14"/>
  <c r="A1213" i="14"/>
  <c r="G1213" i="14" s="1"/>
  <c r="M1213" i="14" s="1"/>
  <c r="S1213" i="14" s="1"/>
  <c r="Y1213" i="14" s="1"/>
  <c r="AE1213" i="14" s="1"/>
  <c r="AK1213" i="14" s="1"/>
  <c r="AQ1213" i="14" s="1"/>
  <c r="AW1213" i="14" s="1"/>
  <c r="BC1213" i="14" s="1"/>
  <c r="BI1213" i="14" s="1"/>
  <c r="C1212" i="14"/>
  <c r="B1212" i="14"/>
  <c r="A1212" i="14"/>
  <c r="C1211" i="14"/>
  <c r="B1211" i="14"/>
  <c r="A1211" i="14"/>
  <c r="C1210" i="14"/>
  <c r="B1210" i="14"/>
  <c r="H1210" i="14" s="1"/>
  <c r="A1210" i="14"/>
  <c r="C1209" i="14"/>
  <c r="B1209" i="14"/>
  <c r="A1209" i="14"/>
  <c r="C1208" i="14"/>
  <c r="B1208" i="14"/>
  <c r="H1208" i="14" s="1"/>
  <c r="A1208" i="14"/>
  <c r="C1207" i="14"/>
  <c r="B1207" i="14"/>
  <c r="A1207" i="14"/>
  <c r="C1206" i="14"/>
  <c r="B1206" i="14"/>
  <c r="H1206" i="14" s="1"/>
  <c r="N1206" i="14" s="1"/>
  <c r="A1206" i="14"/>
  <c r="C1205" i="14"/>
  <c r="I1205" i="14" s="1"/>
  <c r="O1205" i="14" s="1"/>
  <c r="U1205" i="14" s="1"/>
  <c r="AA1205" i="14" s="1"/>
  <c r="AG1205" i="14" s="1"/>
  <c r="AM1205" i="14" s="1"/>
  <c r="AS1205" i="14" s="1"/>
  <c r="AY1205" i="14" s="1"/>
  <c r="BE1205" i="14" s="1"/>
  <c r="BK1205" i="14" s="1"/>
  <c r="B1205" i="14"/>
  <c r="A1205" i="14"/>
  <c r="C1204" i="14"/>
  <c r="B1204" i="14"/>
  <c r="A1204" i="14"/>
  <c r="C1203" i="14"/>
  <c r="I1203" i="14" s="1"/>
  <c r="O1203" i="14" s="1"/>
  <c r="U1203" i="14" s="1"/>
  <c r="AA1203" i="14" s="1"/>
  <c r="AG1203" i="14" s="1"/>
  <c r="AM1203" i="14" s="1"/>
  <c r="AS1203" i="14" s="1"/>
  <c r="AY1203" i="14" s="1"/>
  <c r="BE1203" i="14" s="1"/>
  <c r="BK1203" i="14" s="1"/>
  <c r="B1203" i="14"/>
  <c r="A1203" i="14"/>
  <c r="G1203" i="14" s="1"/>
  <c r="M1203" i="14" s="1"/>
  <c r="S1203" i="14" s="1"/>
  <c r="Y1203" i="14" s="1"/>
  <c r="AE1203" i="14" s="1"/>
  <c r="AK1203" i="14" s="1"/>
  <c r="AQ1203" i="14" s="1"/>
  <c r="AW1203" i="14" s="1"/>
  <c r="BC1203" i="14" s="1"/>
  <c r="BI1203" i="14" s="1"/>
  <c r="C1202" i="14"/>
  <c r="B1202" i="14"/>
  <c r="A1202" i="14"/>
  <c r="C1201" i="14"/>
  <c r="B1201" i="14"/>
  <c r="A1201" i="14"/>
  <c r="G1201" i="14" s="1"/>
  <c r="M1201" i="14" s="1"/>
  <c r="S1201" i="14" s="1"/>
  <c r="Y1201" i="14" s="1"/>
  <c r="AE1201" i="14" s="1"/>
  <c r="AK1201" i="14" s="1"/>
  <c r="AQ1201" i="14" s="1"/>
  <c r="AW1201" i="14" s="1"/>
  <c r="BC1201" i="14" s="1"/>
  <c r="BI1201" i="14" s="1"/>
  <c r="C1200" i="14"/>
  <c r="B1200" i="14"/>
  <c r="H1200" i="14" s="1"/>
  <c r="N1200" i="14" s="1"/>
  <c r="T1200" i="14" s="1"/>
  <c r="Z1200" i="14" s="1"/>
  <c r="AF1200" i="14" s="1"/>
  <c r="AL1200" i="14" s="1"/>
  <c r="AR1200" i="14" s="1"/>
  <c r="AX1200" i="14" s="1"/>
  <c r="BD1200" i="14" s="1"/>
  <c r="BJ1200" i="14" s="1"/>
  <c r="A1200" i="14"/>
  <c r="C1199" i="14"/>
  <c r="B1199" i="14"/>
  <c r="A1199" i="14"/>
  <c r="C1198" i="14"/>
  <c r="B1198" i="14"/>
  <c r="H1198" i="14" s="1"/>
  <c r="N1198" i="14" s="1"/>
  <c r="T1198" i="14" s="1"/>
  <c r="Z1198" i="14" s="1"/>
  <c r="AF1198" i="14" s="1"/>
  <c r="AL1198" i="14" s="1"/>
  <c r="AR1198" i="14" s="1"/>
  <c r="AX1198" i="14" s="1"/>
  <c r="BD1198" i="14" s="1"/>
  <c r="BJ1198" i="14" s="1"/>
  <c r="A1198" i="14"/>
  <c r="C1197" i="14"/>
  <c r="I1197" i="14" s="1"/>
  <c r="O1197" i="14" s="1"/>
  <c r="U1197" i="14" s="1"/>
  <c r="AA1197" i="14" s="1"/>
  <c r="AG1197" i="14" s="1"/>
  <c r="AM1197" i="14" s="1"/>
  <c r="AS1197" i="14" s="1"/>
  <c r="AY1197" i="14" s="1"/>
  <c r="BE1197" i="14" s="1"/>
  <c r="BK1197" i="14" s="1"/>
  <c r="B1197" i="14"/>
  <c r="A1197" i="14"/>
  <c r="C1196" i="14"/>
  <c r="B1196" i="14"/>
  <c r="A1196" i="14"/>
  <c r="C1195" i="14"/>
  <c r="I1195" i="14" s="1"/>
  <c r="O1195" i="14" s="1"/>
  <c r="U1195" i="14" s="1"/>
  <c r="AA1195" i="14" s="1"/>
  <c r="AG1195" i="14" s="1"/>
  <c r="AM1195" i="14" s="1"/>
  <c r="AS1195" i="14" s="1"/>
  <c r="AY1195" i="14" s="1"/>
  <c r="BE1195" i="14" s="1"/>
  <c r="BK1195" i="14" s="1"/>
  <c r="B1195" i="14"/>
  <c r="A1195" i="14"/>
  <c r="G1195" i="14" s="1"/>
  <c r="M1195" i="14" s="1"/>
  <c r="S1195" i="14" s="1"/>
  <c r="Y1195" i="14" s="1"/>
  <c r="AE1195" i="14" s="1"/>
  <c r="AK1195" i="14" s="1"/>
  <c r="AQ1195" i="14" s="1"/>
  <c r="AW1195" i="14" s="1"/>
  <c r="BC1195" i="14" s="1"/>
  <c r="BI1195" i="14" s="1"/>
  <c r="C1194" i="14"/>
  <c r="B1194" i="14"/>
  <c r="A1194" i="14"/>
  <c r="C1193" i="14"/>
  <c r="I1193" i="14" s="1"/>
  <c r="O1193" i="14" s="1"/>
  <c r="U1193" i="14" s="1"/>
  <c r="AA1193" i="14" s="1"/>
  <c r="AG1193" i="14" s="1"/>
  <c r="AM1193" i="14" s="1"/>
  <c r="AS1193" i="14" s="1"/>
  <c r="AY1193" i="14" s="1"/>
  <c r="BE1193" i="14" s="1"/>
  <c r="BK1193" i="14" s="1"/>
  <c r="B1193" i="14"/>
  <c r="A1193" i="14"/>
  <c r="C1192" i="14"/>
  <c r="B1192" i="14"/>
  <c r="H1192" i="14" s="1"/>
  <c r="A1192" i="14"/>
  <c r="C1191" i="14"/>
  <c r="B1191" i="14"/>
  <c r="A1191" i="14"/>
  <c r="G1191" i="14" s="1"/>
  <c r="M1191" i="14" s="1"/>
  <c r="S1191" i="14" s="1"/>
  <c r="Y1191" i="14" s="1"/>
  <c r="AE1191" i="14" s="1"/>
  <c r="AK1191" i="14" s="1"/>
  <c r="AQ1191" i="14" s="1"/>
  <c r="AW1191" i="14" s="1"/>
  <c r="BC1191" i="14" s="1"/>
  <c r="BI1191" i="14" s="1"/>
  <c r="C1190" i="14"/>
  <c r="B1190" i="14"/>
  <c r="A1190" i="14"/>
  <c r="C1189" i="14"/>
  <c r="B1189" i="14"/>
  <c r="A1189" i="14"/>
  <c r="C1188" i="14"/>
  <c r="B1188" i="14"/>
  <c r="H1188" i="14" s="1"/>
  <c r="N1188" i="14" s="1"/>
  <c r="T1188" i="14" s="1"/>
  <c r="Z1188" i="14" s="1"/>
  <c r="AF1188" i="14" s="1"/>
  <c r="AL1188" i="14" s="1"/>
  <c r="AR1188" i="14" s="1"/>
  <c r="AX1188" i="14" s="1"/>
  <c r="BD1188" i="14" s="1"/>
  <c r="BJ1188" i="14" s="1"/>
  <c r="A1188" i="14"/>
  <c r="C1187" i="14"/>
  <c r="B1187" i="14"/>
  <c r="A1187" i="14"/>
  <c r="G1187" i="14" s="1"/>
  <c r="M1187" i="14" s="1"/>
  <c r="S1187" i="14" s="1"/>
  <c r="Y1187" i="14" s="1"/>
  <c r="AE1187" i="14" s="1"/>
  <c r="AK1187" i="14" s="1"/>
  <c r="AQ1187" i="14" s="1"/>
  <c r="AW1187" i="14" s="1"/>
  <c r="BC1187" i="14" s="1"/>
  <c r="BI1187" i="14" s="1"/>
  <c r="C1186" i="14"/>
  <c r="B1186" i="14"/>
  <c r="A1186" i="14"/>
  <c r="C1185" i="14"/>
  <c r="I1185" i="14" s="1"/>
  <c r="O1185" i="14" s="1"/>
  <c r="U1185" i="14" s="1"/>
  <c r="AA1185" i="14" s="1"/>
  <c r="AG1185" i="14" s="1"/>
  <c r="AM1185" i="14" s="1"/>
  <c r="AS1185" i="14" s="1"/>
  <c r="AY1185" i="14" s="1"/>
  <c r="BE1185" i="14" s="1"/>
  <c r="BK1185" i="14" s="1"/>
  <c r="B1185" i="14"/>
  <c r="A1185" i="14"/>
  <c r="C1184" i="14"/>
  <c r="B1184" i="14"/>
  <c r="H1184" i="14" s="1"/>
  <c r="N1184" i="14" s="1"/>
  <c r="T1184" i="14" s="1"/>
  <c r="Z1184" i="14" s="1"/>
  <c r="AF1184" i="14" s="1"/>
  <c r="AL1184" i="14" s="1"/>
  <c r="AR1184" i="14" s="1"/>
  <c r="AX1184" i="14" s="1"/>
  <c r="BD1184" i="14" s="1"/>
  <c r="BJ1184" i="14" s="1"/>
  <c r="A1184" i="14"/>
  <c r="C1183" i="14"/>
  <c r="B1183" i="14"/>
  <c r="A1183" i="14"/>
  <c r="G1183" i="14" s="1"/>
  <c r="M1183" i="14" s="1"/>
  <c r="S1183" i="14" s="1"/>
  <c r="Y1183" i="14" s="1"/>
  <c r="AE1183" i="14" s="1"/>
  <c r="AK1183" i="14" s="1"/>
  <c r="AQ1183" i="14" s="1"/>
  <c r="AW1183" i="14" s="1"/>
  <c r="BC1183" i="14" s="1"/>
  <c r="BI1183" i="14" s="1"/>
  <c r="C1182" i="14"/>
  <c r="B1182" i="14"/>
  <c r="A1182" i="14"/>
  <c r="C1181" i="14"/>
  <c r="I1181" i="14" s="1"/>
  <c r="O1181" i="14" s="1"/>
  <c r="U1181" i="14" s="1"/>
  <c r="AA1181" i="14" s="1"/>
  <c r="AG1181" i="14" s="1"/>
  <c r="AM1181" i="14" s="1"/>
  <c r="AS1181" i="14" s="1"/>
  <c r="AY1181" i="14" s="1"/>
  <c r="BE1181" i="14" s="1"/>
  <c r="BK1181" i="14" s="1"/>
  <c r="B1181" i="14"/>
  <c r="A1181" i="14"/>
  <c r="C1180" i="14"/>
  <c r="B1180" i="14"/>
  <c r="H1180" i="14" s="1"/>
  <c r="N1180" i="14" s="1"/>
  <c r="T1180" i="14" s="1"/>
  <c r="Z1180" i="14" s="1"/>
  <c r="AF1180" i="14" s="1"/>
  <c r="AL1180" i="14" s="1"/>
  <c r="AR1180" i="14" s="1"/>
  <c r="AX1180" i="14" s="1"/>
  <c r="BD1180" i="14" s="1"/>
  <c r="BJ1180" i="14" s="1"/>
  <c r="A1180" i="14"/>
  <c r="C1179" i="14"/>
  <c r="B1179" i="14"/>
  <c r="A1179" i="14"/>
  <c r="G1179" i="14" s="1"/>
  <c r="M1179" i="14" s="1"/>
  <c r="S1179" i="14" s="1"/>
  <c r="Y1179" i="14" s="1"/>
  <c r="AE1179" i="14" s="1"/>
  <c r="AK1179" i="14" s="1"/>
  <c r="AQ1179" i="14" s="1"/>
  <c r="AW1179" i="14" s="1"/>
  <c r="BC1179" i="14" s="1"/>
  <c r="BI1179" i="14" s="1"/>
  <c r="C1178" i="14"/>
  <c r="B1178" i="14"/>
  <c r="A1178" i="14"/>
  <c r="C1177" i="14"/>
  <c r="B1177" i="14"/>
  <c r="A1177" i="14"/>
  <c r="C1176" i="14"/>
  <c r="B1176" i="14"/>
  <c r="H1176" i="14" s="1"/>
  <c r="A1176" i="14"/>
  <c r="C1175" i="14"/>
  <c r="I1175" i="14" s="1"/>
  <c r="O1175" i="14" s="1"/>
  <c r="U1175" i="14" s="1"/>
  <c r="AA1175" i="14" s="1"/>
  <c r="AG1175" i="14" s="1"/>
  <c r="AM1175" i="14" s="1"/>
  <c r="AS1175" i="14" s="1"/>
  <c r="AY1175" i="14" s="1"/>
  <c r="BE1175" i="14" s="1"/>
  <c r="BK1175" i="14" s="1"/>
  <c r="B1175" i="14"/>
  <c r="A1175" i="14"/>
  <c r="C1174" i="14"/>
  <c r="B1174" i="14"/>
  <c r="A1174" i="14"/>
  <c r="C1173" i="14"/>
  <c r="I1173" i="14" s="1"/>
  <c r="O1173" i="14" s="1"/>
  <c r="U1173" i="14" s="1"/>
  <c r="AA1173" i="14" s="1"/>
  <c r="AG1173" i="14" s="1"/>
  <c r="AM1173" i="14" s="1"/>
  <c r="AS1173" i="14" s="1"/>
  <c r="AY1173" i="14" s="1"/>
  <c r="BE1173" i="14" s="1"/>
  <c r="BK1173" i="14" s="1"/>
  <c r="B1173" i="14"/>
  <c r="A1173" i="14"/>
  <c r="G1173" i="14" s="1"/>
  <c r="M1173" i="14" s="1"/>
  <c r="S1173" i="14" s="1"/>
  <c r="Y1173" i="14" s="1"/>
  <c r="AE1173" i="14" s="1"/>
  <c r="AK1173" i="14" s="1"/>
  <c r="AQ1173" i="14" s="1"/>
  <c r="AW1173" i="14" s="1"/>
  <c r="BC1173" i="14" s="1"/>
  <c r="BI1173" i="14" s="1"/>
  <c r="C1172" i="14"/>
  <c r="B1172" i="14"/>
  <c r="A1172" i="14"/>
  <c r="C1171" i="14"/>
  <c r="B1171" i="14"/>
  <c r="A1171" i="14"/>
  <c r="G1171" i="14" s="1"/>
  <c r="M1171" i="14" s="1"/>
  <c r="S1171" i="14" s="1"/>
  <c r="Y1171" i="14" s="1"/>
  <c r="AE1171" i="14" s="1"/>
  <c r="AK1171" i="14" s="1"/>
  <c r="AQ1171" i="14" s="1"/>
  <c r="AW1171" i="14" s="1"/>
  <c r="BC1171" i="14" s="1"/>
  <c r="BI1171" i="14" s="1"/>
  <c r="C1170" i="14"/>
  <c r="B1170" i="14"/>
  <c r="H1170" i="14" s="1"/>
  <c r="N1170" i="14" s="1"/>
  <c r="T1170" i="14" s="1"/>
  <c r="Z1170" i="14" s="1"/>
  <c r="AF1170" i="14" s="1"/>
  <c r="AL1170" i="14" s="1"/>
  <c r="AR1170" i="14" s="1"/>
  <c r="AX1170" i="14" s="1"/>
  <c r="BD1170" i="14" s="1"/>
  <c r="BJ1170" i="14" s="1"/>
  <c r="A1170" i="14"/>
  <c r="C1169" i="14"/>
  <c r="B1169" i="14"/>
  <c r="A1169" i="14"/>
  <c r="C1168" i="14"/>
  <c r="B1168" i="14"/>
  <c r="H1168" i="14" s="1"/>
  <c r="N1168" i="14" s="1"/>
  <c r="T1168" i="14" s="1"/>
  <c r="Z1168" i="14" s="1"/>
  <c r="AF1168" i="14" s="1"/>
  <c r="AL1168" i="14" s="1"/>
  <c r="AR1168" i="14" s="1"/>
  <c r="AX1168" i="14" s="1"/>
  <c r="BD1168" i="14" s="1"/>
  <c r="BJ1168" i="14" s="1"/>
  <c r="A1168" i="14"/>
  <c r="C1167" i="14"/>
  <c r="I1167" i="14" s="1"/>
  <c r="O1167" i="14" s="1"/>
  <c r="U1167" i="14" s="1"/>
  <c r="AA1167" i="14" s="1"/>
  <c r="AG1167" i="14" s="1"/>
  <c r="AM1167" i="14" s="1"/>
  <c r="AS1167" i="14" s="1"/>
  <c r="AY1167" i="14" s="1"/>
  <c r="BE1167" i="14" s="1"/>
  <c r="BK1167" i="14" s="1"/>
  <c r="B1167" i="14"/>
  <c r="A1167" i="14"/>
  <c r="C1166" i="14"/>
  <c r="B1166" i="14"/>
  <c r="A1166" i="14"/>
  <c r="C1165" i="14"/>
  <c r="B1165" i="14"/>
  <c r="A1165" i="14"/>
  <c r="G1165" i="14" s="1"/>
  <c r="M1165" i="14" s="1"/>
  <c r="S1165" i="14" s="1"/>
  <c r="Y1165" i="14" s="1"/>
  <c r="AE1165" i="14" s="1"/>
  <c r="AK1165" i="14" s="1"/>
  <c r="AQ1165" i="14" s="1"/>
  <c r="AW1165" i="14" s="1"/>
  <c r="BC1165" i="14" s="1"/>
  <c r="BI1165" i="14" s="1"/>
  <c r="C1164" i="14"/>
  <c r="B1164" i="14"/>
  <c r="A1164" i="14"/>
  <c r="C1163" i="14"/>
  <c r="B1163" i="14"/>
  <c r="A1163" i="14"/>
  <c r="G1163" i="14" s="1"/>
  <c r="M1163" i="14" s="1"/>
  <c r="S1163" i="14" s="1"/>
  <c r="Y1163" i="14" s="1"/>
  <c r="AE1163" i="14" s="1"/>
  <c r="AK1163" i="14" s="1"/>
  <c r="AQ1163" i="14" s="1"/>
  <c r="AW1163" i="14" s="1"/>
  <c r="BC1163" i="14" s="1"/>
  <c r="BI1163" i="14" s="1"/>
  <c r="C1162" i="14"/>
  <c r="B1162" i="14"/>
  <c r="A1162" i="14"/>
  <c r="C1161" i="14"/>
  <c r="B1161" i="14"/>
  <c r="A1161" i="14"/>
  <c r="C1160" i="14"/>
  <c r="B1160" i="14"/>
  <c r="H1160" i="14" s="1"/>
  <c r="N1160" i="14" s="1"/>
  <c r="T1160" i="14" s="1"/>
  <c r="Z1160" i="14" s="1"/>
  <c r="AF1160" i="14" s="1"/>
  <c r="AL1160" i="14" s="1"/>
  <c r="AR1160" i="14" s="1"/>
  <c r="AX1160" i="14" s="1"/>
  <c r="BD1160" i="14" s="1"/>
  <c r="BJ1160" i="14" s="1"/>
  <c r="A1160" i="14"/>
  <c r="C1159" i="14"/>
  <c r="B1159" i="14"/>
  <c r="A1159" i="14"/>
  <c r="C1158" i="14"/>
  <c r="B1158" i="14"/>
  <c r="A1158" i="14"/>
  <c r="C1157" i="14"/>
  <c r="I1157" i="14" s="1"/>
  <c r="O1157" i="14" s="1"/>
  <c r="U1157" i="14" s="1"/>
  <c r="AA1157" i="14" s="1"/>
  <c r="AG1157" i="14" s="1"/>
  <c r="AM1157" i="14" s="1"/>
  <c r="AS1157" i="14" s="1"/>
  <c r="AY1157" i="14" s="1"/>
  <c r="BE1157" i="14" s="1"/>
  <c r="BK1157" i="14" s="1"/>
  <c r="B1157" i="14"/>
  <c r="A1157" i="14"/>
  <c r="C1156" i="14"/>
  <c r="B1156" i="14"/>
  <c r="A1156" i="14"/>
  <c r="C1155" i="14"/>
  <c r="B1155" i="14"/>
  <c r="A1155" i="14"/>
  <c r="G1155" i="14" s="1"/>
  <c r="M1155" i="14" s="1"/>
  <c r="S1155" i="14" s="1"/>
  <c r="Y1155" i="14" s="1"/>
  <c r="AE1155" i="14" s="1"/>
  <c r="AK1155" i="14" s="1"/>
  <c r="AQ1155" i="14" s="1"/>
  <c r="AW1155" i="14" s="1"/>
  <c r="BC1155" i="14" s="1"/>
  <c r="BI1155" i="14" s="1"/>
  <c r="C1154" i="14"/>
  <c r="B1154" i="14"/>
  <c r="A1154" i="14"/>
  <c r="C1153" i="14"/>
  <c r="B1153" i="14"/>
  <c r="A1153" i="14"/>
  <c r="C1152" i="14"/>
  <c r="B1152" i="14"/>
  <c r="H1152" i="14" s="1"/>
  <c r="A1152" i="14"/>
  <c r="C1151" i="14"/>
  <c r="B1151" i="14"/>
  <c r="A1151" i="14"/>
  <c r="C1150" i="14"/>
  <c r="B1150" i="14"/>
  <c r="A1150" i="14"/>
  <c r="C1149" i="14"/>
  <c r="I1149" i="14" s="1"/>
  <c r="O1149" i="14" s="1"/>
  <c r="U1149" i="14" s="1"/>
  <c r="AA1149" i="14" s="1"/>
  <c r="AG1149" i="14" s="1"/>
  <c r="AM1149" i="14" s="1"/>
  <c r="AS1149" i="14" s="1"/>
  <c r="AY1149" i="14" s="1"/>
  <c r="BE1149" i="14" s="1"/>
  <c r="BK1149" i="14" s="1"/>
  <c r="B1149" i="14"/>
  <c r="A1149" i="14"/>
  <c r="C1148" i="14"/>
  <c r="B1148" i="14"/>
  <c r="H1148" i="14" s="1"/>
  <c r="A1148" i="14"/>
  <c r="C1147" i="14"/>
  <c r="B1147" i="14"/>
  <c r="A1147" i="14"/>
  <c r="G1147" i="14" s="1"/>
  <c r="M1147" i="14" s="1"/>
  <c r="S1147" i="14" s="1"/>
  <c r="Y1147" i="14" s="1"/>
  <c r="AE1147" i="14" s="1"/>
  <c r="AK1147" i="14" s="1"/>
  <c r="AQ1147" i="14" s="1"/>
  <c r="AW1147" i="14" s="1"/>
  <c r="BC1147" i="14" s="1"/>
  <c r="BI1147" i="14" s="1"/>
  <c r="C1146" i="14"/>
  <c r="B1146" i="14"/>
  <c r="A1146" i="14"/>
  <c r="C1145" i="14"/>
  <c r="I1145" i="14" s="1"/>
  <c r="O1145" i="14" s="1"/>
  <c r="U1145" i="14" s="1"/>
  <c r="AA1145" i="14" s="1"/>
  <c r="AG1145" i="14" s="1"/>
  <c r="AM1145" i="14" s="1"/>
  <c r="AS1145" i="14" s="1"/>
  <c r="AY1145" i="14" s="1"/>
  <c r="BE1145" i="14" s="1"/>
  <c r="BK1145" i="14" s="1"/>
  <c r="B1145" i="14"/>
  <c r="A1145" i="14"/>
  <c r="C1144" i="14"/>
  <c r="B1144" i="14"/>
  <c r="A1144" i="14"/>
  <c r="C1143" i="14"/>
  <c r="B1143" i="14"/>
  <c r="A1143" i="14"/>
  <c r="G1143" i="14" s="1"/>
  <c r="M1143" i="14" s="1"/>
  <c r="S1143" i="14" s="1"/>
  <c r="Y1143" i="14" s="1"/>
  <c r="AE1143" i="14" s="1"/>
  <c r="AK1143" i="14" s="1"/>
  <c r="AQ1143" i="14" s="1"/>
  <c r="AW1143" i="14" s="1"/>
  <c r="BC1143" i="14" s="1"/>
  <c r="BI1143" i="14" s="1"/>
  <c r="C1142" i="14"/>
  <c r="B1142" i="14"/>
  <c r="A1142" i="14"/>
  <c r="C1141" i="14"/>
  <c r="I1141" i="14" s="1"/>
  <c r="O1141" i="14" s="1"/>
  <c r="U1141" i="14" s="1"/>
  <c r="AA1141" i="14" s="1"/>
  <c r="AG1141" i="14" s="1"/>
  <c r="AM1141" i="14" s="1"/>
  <c r="AS1141" i="14" s="1"/>
  <c r="AY1141" i="14" s="1"/>
  <c r="BE1141" i="14" s="1"/>
  <c r="BK1141" i="14" s="1"/>
  <c r="B1141" i="14"/>
  <c r="A1141" i="14"/>
  <c r="C1140" i="14"/>
  <c r="B1140" i="14"/>
  <c r="H1140" i="14" s="1"/>
  <c r="N1140" i="14" s="1"/>
  <c r="T1140" i="14" s="1"/>
  <c r="Z1140" i="14" s="1"/>
  <c r="AF1140" i="14" s="1"/>
  <c r="AL1140" i="14" s="1"/>
  <c r="AR1140" i="14" s="1"/>
  <c r="AX1140" i="14" s="1"/>
  <c r="BD1140" i="14" s="1"/>
  <c r="BJ1140" i="14" s="1"/>
  <c r="A1140" i="14"/>
  <c r="C1139" i="14"/>
  <c r="B1139" i="14"/>
  <c r="A1139" i="14"/>
  <c r="G1139" i="14" s="1"/>
  <c r="M1139" i="14" s="1"/>
  <c r="S1139" i="14" s="1"/>
  <c r="Y1139" i="14" s="1"/>
  <c r="AE1139" i="14" s="1"/>
  <c r="AK1139" i="14" s="1"/>
  <c r="AQ1139" i="14" s="1"/>
  <c r="AW1139" i="14" s="1"/>
  <c r="BC1139" i="14" s="1"/>
  <c r="BI1139" i="14" s="1"/>
  <c r="C1138" i="14"/>
  <c r="B1138" i="14"/>
  <c r="A1138" i="14"/>
  <c r="C1137" i="14"/>
  <c r="I1137" i="14" s="1"/>
  <c r="O1137" i="14" s="1"/>
  <c r="U1137" i="14" s="1"/>
  <c r="AA1137" i="14" s="1"/>
  <c r="AG1137" i="14" s="1"/>
  <c r="AM1137" i="14" s="1"/>
  <c r="AS1137" i="14" s="1"/>
  <c r="AY1137" i="14" s="1"/>
  <c r="BE1137" i="14" s="1"/>
  <c r="BK1137" i="14" s="1"/>
  <c r="B1137" i="14"/>
  <c r="A1137" i="14"/>
  <c r="C1136" i="14"/>
  <c r="B1136" i="14"/>
  <c r="H1136" i="14" s="1"/>
  <c r="A1136" i="14"/>
  <c r="C1135" i="14"/>
  <c r="B1135" i="14"/>
  <c r="A1135" i="14"/>
  <c r="G1135" i="14" s="1"/>
  <c r="M1135" i="14" s="1"/>
  <c r="S1135" i="14" s="1"/>
  <c r="Y1135" i="14" s="1"/>
  <c r="AE1135" i="14" s="1"/>
  <c r="AK1135" i="14" s="1"/>
  <c r="AQ1135" i="14" s="1"/>
  <c r="AW1135" i="14" s="1"/>
  <c r="BC1135" i="14" s="1"/>
  <c r="BI1135" i="14" s="1"/>
  <c r="C1134" i="14"/>
  <c r="B1134" i="14"/>
  <c r="A1134" i="14"/>
  <c r="C1133" i="14"/>
  <c r="I1133" i="14" s="1"/>
  <c r="O1133" i="14" s="1"/>
  <c r="U1133" i="14" s="1"/>
  <c r="AA1133" i="14" s="1"/>
  <c r="AG1133" i="14" s="1"/>
  <c r="AM1133" i="14" s="1"/>
  <c r="AS1133" i="14" s="1"/>
  <c r="AY1133" i="14" s="1"/>
  <c r="BE1133" i="14" s="1"/>
  <c r="BK1133" i="14" s="1"/>
  <c r="B1133" i="14"/>
  <c r="A1133" i="14"/>
  <c r="G1133" i="14" s="1"/>
  <c r="M1133" i="14" s="1"/>
  <c r="S1133" i="14" s="1"/>
  <c r="Y1133" i="14" s="1"/>
  <c r="AE1133" i="14" s="1"/>
  <c r="AK1133" i="14" s="1"/>
  <c r="AQ1133" i="14" s="1"/>
  <c r="AW1133" i="14" s="1"/>
  <c r="BC1133" i="14" s="1"/>
  <c r="BI1133" i="14" s="1"/>
  <c r="C1132" i="14"/>
  <c r="B1132" i="14"/>
  <c r="A1132" i="14"/>
  <c r="C1131" i="14"/>
  <c r="B1131" i="14"/>
  <c r="A1131" i="14"/>
  <c r="G1131" i="14" s="1"/>
  <c r="M1131" i="14" s="1"/>
  <c r="S1131" i="14" s="1"/>
  <c r="Y1131" i="14" s="1"/>
  <c r="AE1131" i="14" s="1"/>
  <c r="AK1131" i="14" s="1"/>
  <c r="AQ1131" i="14" s="1"/>
  <c r="AW1131" i="14" s="1"/>
  <c r="BC1131" i="14" s="1"/>
  <c r="BI1131" i="14" s="1"/>
  <c r="C1130" i="14"/>
  <c r="B1130" i="14"/>
  <c r="H1130" i="14" s="1"/>
  <c r="A1130" i="14"/>
  <c r="C1129" i="14"/>
  <c r="B1129" i="14"/>
  <c r="A1129" i="14"/>
  <c r="C1128" i="14"/>
  <c r="B1128" i="14"/>
  <c r="H1128" i="14" s="1"/>
  <c r="N1128" i="14" s="1"/>
  <c r="T1128" i="14" s="1"/>
  <c r="Z1128" i="14" s="1"/>
  <c r="AF1128" i="14" s="1"/>
  <c r="AL1128" i="14" s="1"/>
  <c r="AR1128" i="14" s="1"/>
  <c r="AX1128" i="14" s="1"/>
  <c r="BD1128" i="14" s="1"/>
  <c r="BJ1128" i="14" s="1"/>
  <c r="A1128" i="14"/>
  <c r="C1127" i="14"/>
  <c r="I1127" i="14" s="1"/>
  <c r="O1127" i="14" s="1"/>
  <c r="U1127" i="14" s="1"/>
  <c r="AA1127" i="14" s="1"/>
  <c r="AG1127" i="14" s="1"/>
  <c r="AM1127" i="14" s="1"/>
  <c r="AS1127" i="14" s="1"/>
  <c r="AY1127" i="14" s="1"/>
  <c r="BE1127" i="14" s="1"/>
  <c r="BK1127" i="14" s="1"/>
  <c r="B1127" i="14"/>
  <c r="A1127" i="14"/>
  <c r="C1126" i="14"/>
  <c r="B1126" i="14"/>
  <c r="A1126" i="14"/>
  <c r="C1125" i="14"/>
  <c r="I1125" i="14" s="1"/>
  <c r="O1125" i="14" s="1"/>
  <c r="U1125" i="14" s="1"/>
  <c r="AA1125" i="14" s="1"/>
  <c r="AG1125" i="14" s="1"/>
  <c r="AM1125" i="14" s="1"/>
  <c r="AS1125" i="14" s="1"/>
  <c r="AY1125" i="14" s="1"/>
  <c r="BE1125" i="14" s="1"/>
  <c r="BK1125" i="14" s="1"/>
  <c r="B1125" i="14"/>
  <c r="A1125" i="14"/>
  <c r="G1125" i="14" s="1"/>
  <c r="M1125" i="14" s="1"/>
  <c r="S1125" i="14" s="1"/>
  <c r="Y1125" i="14" s="1"/>
  <c r="AE1125" i="14" s="1"/>
  <c r="AK1125" i="14" s="1"/>
  <c r="AQ1125" i="14" s="1"/>
  <c r="AW1125" i="14" s="1"/>
  <c r="BC1125" i="14" s="1"/>
  <c r="BI1125" i="14" s="1"/>
  <c r="C1124" i="14"/>
  <c r="B1124" i="14"/>
  <c r="A1124" i="14"/>
  <c r="C1123" i="14"/>
  <c r="B1123" i="14"/>
  <c r="A1123" i="14"/>
  <c r="C1122" i="14"/>
  <c r="B1122" i="14"/>
  <c r="H1122" i="14" s="1"/>
  <c r="N1122" i="14" s="1"/>
  <c r="T1122" i="14" s="1"/>
  <c r="Z1122" i="14" s="1"/>
  <c r="AF1122" i="14" s="1"/>
  <c r="AL1122" i="14" s="1"/>
  <c r="AR1122" i="14" s="1"/>
  <c r="AX1122" i="14" s="1"/>
  <c r="BD1122" i="14" s="1"/>
  <c r="BJ1122" i="14" s="1"/>
  <c r="A1122" i="14"/>
  <c r="C1121" i="14"/>
  <c r="B1121" i="14"/>
  <c r="A1121" i="14"/>
  <c r="C1120" i="14"/>
  <c r="B1120" i="14"/>
  <c r="H1120" i="14" s="1"/>
  <c r="N1120" i="14" s="1"/>
  <c r="T1120" i="14" s="1"/>
  <c r="Z1120" i="14" s="1"/>
  <c r="AF1120" i="14" s="1"/>
  <c r="AL1120" i="14" s="1"/>
  <c r="AR1120" i="14" s="1"/>
  <c r="AX1120" i="14" s="1"/>
  <c r="BD1120" i="14" s="1"/>
  <c r="BJ1120" i="14" s="1"/>
  <c r="A1120" i="14"/>
  <c r="C1119" i="14"/>
  <c r="I1119" i="14" s="1"/>
  <c r="O1119" i="14" s="1"/>
  <c r="U1119" i="14" s="1"/>
  <c r="AA1119" i="14" s="1"/>
  <c r="AG1119" i="14" s="1"/>
  <c r="AM1119" i="14" s="1"/>
  <c r="AS1119" i="14" s="1"/>
  <c r="AY1119" i="14" s="1"/>
  <c r="BE1119" i="14" s="1"/>
  <c r="BK1119" i="14" s="1"/>
  <c r="B1119" i="14"/>
  <c r="A1119" i="14"/>
  <c r="C1118" i="14"/>
  <c r="B1118" i="14"/>
  <c r="A1118" i="14"/>
  <c r="C1117" i="14"/>
  <c r="I1117" i="14" s="1"/>
  <c r="O1117" i="14" s="1"/>
  <c r="U1117" i="14" s="1"/>
  <c r="AA1117" i="14" s="1"/>
  <c r="AG1117" i="14" s="1"/>
  <c r="AM1117" i="14" s="1"/>
  <c r="AS1117" i="14" s="1"/>
  <c r="AY1117" i="14" s="1"/>
  <c r="BE1117" i="14" s="1"/>
  <c r="BK1117" i="14" s="1"/>
  <c r="B1117" i="14"/>
  <c r="A1117" i="14"/>
  <c r="C1116" i="14"/>
  <c r="B1116" i="14"/>
  <c r="A1116" i="14"/>
  <c r="C1115" i="14"/>
  <c r="I1115" i="14" s="1"/>
  <c r="O1115" i="14" s="1"/>
  <c r="U1115" i="14" s="1"/>
  <c r="AA1115" i="14" s="1"/>
  <c r="AG1115" i="14" s="1"/>
  <c r="AM1115" i="14" s="1"/>
  <c r="AS1115" i="14" s="1"/>
  <c r="AY1115" i="14" s="1"/>
  <c r="BE1115" i="14" s="1"/>
  <c r="BK1115" i="14" s="1"/>
  <c r="B1115" i="14"/>
  <c r="A1115" i="14"/>
  <c r="G1115" i="14" s="1"/>
  <c r="M1115" i="14" s="1"/>
  <c r="S1115" i="14" s="1"/>
  <c r="Y1115" i="14" s="1"/>
  <c r="AE1115" i="14" s="1"/>
  <c r="AK1115" i="14" s="1"/>
  <c r="AQ1115" i="14" s="1"/>
  <c r="AW1115" i="14" s="1"/>
  <c r="BC1115" i="14" s="1"/>
  <c r="BI1115" i="14" s="1"/>
  <c r="C1114" i="14"/>
  <c r="B1114" i="14"/>
  <c r="A1114" i="14"/>
  <c r="C1113" i="14"/>
  <c r="B1113" i="14"/>
  <c r="A1113" i="14"/>
  <c r="G1113" i="14" s="1"/>
  <c r="M1113" i="14" s="1"/>
  <c r="S1113" i="14" s="1"/>
  <c r="Y1113" i="14" s="1"/>
  <c r="AE1113" i="14" s="1"/>
  <c r="AK1113" i="14" s="1"/>
  <c r="AQ1113" i="14" s="1"/>
  <c r="AW1113" i="14" s="1"/>
  <c r="BC1113" i="14" s="1"/>
  <c r="BI1113" i="14" s="1"/>
  <c r="C1112" i="14"/>
  <c r="B1112" i="14"/>
  <c r="H1112" i="14" s="1"/>
  <c r="N1112" i="14" s="1"/>
  <c r="T1112" i="14" s="1"/>
  <c r="Z1112" i="14" s="1"/>
  <c r="AF1112" i="14" s="1"/>
  <c r="AL1112" i="14" s="1"/>
  <c r="AR1112" i="14" s="1"/>
  <c r="AX1112" i="14" s="1"/>
  <c r="BD1112" i="14" s="1"/>
  <c r="BJ1112" i="14" s="1"/>
  <c r="A1112" i="14"/>
  <c r="C1111" i="14"/>
  <c r="B1111" i="14"/>
  <c r="A1111" i="14"/>
  <c r="C1110" i="14"/>
  <c r="B1110" i="14"/>
  <c r="H1110" i="14" s="1"/>
  <c r="N1110" i="14" s="1"/>
  <c r="T1110" i="14" s="1"/>
  <c r="Z1110" i="14" s="1"/>
  <c r="AF1110" i="14" s="1"/>
  <c r="AL1110" i="14" s="1"/>
  <c r="AR1110" i="14" s="1"/>
  <c r="AX1110" i="14" s="1"/>
  <c r="BD1110" i="14" s="1"/>
  <c r="BJ1110" i="14" s="1"/>
  <c r="A1110" i="14"/>
  <c r="C1109" i="14"/>
  <c r="I1109" i="14" s="1"/>
  <c r="O1109" i="14" s="1"/>
  <c r="U1109" i="14" s="1"/>
  <c r="AA1109" i="14" s="1"/>
  <c r="AG1109" i="14" s="1"/>
  <c r="AM1109" i="14" s="1"/>
  <c r="AS1109" i="14" s="1"/>
  <c r="AY1109" i="14" s="1"/>
  <c r="BE1109" i="14" s="1"/>
  <c r="BK1109" i="14" s="1"/>
  <c r="B1109" i="14"/>
  <c r="A1109" i="14"/>
  <c r="C1108" i="14"/>
  <c r="B1108" i="14"/>
  <c r="A1108" i="14"/>
  <c r="C1107" i="14"/>
  <c r="I1107" i="14" s="1"/>
  <c r="O1107" i="14" s="1"/>
  <c r="U1107" i="14" s="1"/>
  <c r="AA1107" i="14" s="1"/>
  <c r="AG1107" i="14" s="1"/>
  <c r="AM1107" i="14" s="1"/>
  <c r="AS1107" i="14" s="1"/>
  <c r="AY1107" i="14" s="1"/>
  <c r="BE1107" i="14" s="1"/>
  <c r="BK1107" i="14" s="1"/>
  <c r="B1107" i="14"/>
  <c r="A1107" i="14"/>
  <c r="G1107" i="14" s="1"/>
  <c r="M1107" i="14" s="1"/>
  <c r="S1107" i="14" s="1"/>
  <c r="Y1107" i="14" s="1"/>
  <c r="AE1107" i="14" s="1"/>
  <c r="AK1107" i="14" s="1"/>
  <c r="AQ1107" i="14" s="1"/>
  <c r="AW1107" i="14" s="1"/>
  <c r="BC1107" i="14" s="1"/>
  <c r="BI1107" i="14" s="1"/>
  <c r="C1106" i="14"/>
  <c r="B1106" i="14"/>
  <c r="A1106" i="14"/>
  <c r="C1105" i="14"/>
  <c r="B1105" i="14"/>
  <c r="A1105" i="14"/>
  <c r="G1105" i="14" s="1"/>
  <c r="M1105" i="14" s="1"/>
  <c r="S1105" i="14" s="1"/>
  <c r="Y1105" i="14" s="1"/>
  <c r="AE1105" i="14" s="1"/>
  <c r="AK1105" i="14" s="1"/>
  <c r="AQ1105" i="14" s="1"/>
  <c r="AW1105" i="14" s="1"/>
  <c r="BC1105" i="14" s="1"/>
  <c r="BI1105" i="14" s="1"/>
  <c r="C1104" i="14"/>
  <c r="B1104" i="14"/>
  <c r="A1104" i="14"/>
  <c r="C1103" i="14"/>
  <c r="B1103" i="14"/>
  <c r="A1103" i="14"/>
  <c r="C1102" i="14"/>
  <c r="B1102" i="14"/>
  <c r="H1102" i="14" s="1"/>
  <c r="A1102" i="14"/>
  <c r="C1101" i="14"/>
  <c r="I1101" i="14" s="1"/>
  <c r="O1101" i="14" s="1"/>
  <c r="U1101" i="14" s="1"/>
  <c r="AA1101" i="14" s="1"/>
  <c r="AG1101" i="14" s="1"/>
  <c r="AM1101" i="14" s="1"/>
  <c r="AS1101" i="14" s="1"/>
  <c r="AY1101" i="14" s="1"/>
  <c r="BE1101" i="14" s="1"/>
  <c r="BK1101" i="14" s="1"/>
  <c r="B1101" i="14"/>
  <c r="A1101" i="14"/>
  <c r="C1100" i="14"/>
  <c r="B1100" i="14"/>
  <c r="H1100" i="14" s="1"/>
  <c r="A1100" i="14"/>
  <c r="C1099" i="14"/>
  <c r="B1099" i="14"/>
  <c r="A1099" i="14"/>
  <c r="G1099" i="14" s="1"/>
  <c r="M1099" i="14" s="1"/>
  <c r="S1099" i="14" s="1"/>
  <c r="Y1099" i="14" s="1"/>
  <c r="AE1099" i="14" s="1"/>
  <c r="AK1099" i="14" s="1"/>
  <c r="AQ1099" i="14" s="1"/>
  <c r="AW1099" i="14" s="1"/>
  <c r="BC1099" i="14" s="1"/>
  <c r="BI1099" i="14" s="1"/>
  <c r="C1098" i="14"/>
  <c r="B1098" i="14"/>
  <c r="A1098" i="14"/>
  <c r="C1097" i="14"/>
  <c r="I1097" i="14" s="1"/>
  <c r="O1097" i="14" s="1"/>
  <c r="U1097" i="14" s="1"/>
  <c r="AA1097" i="14" s="1"/>
  <c r="AG1097" i="14" s="1"/>
  <c r="AM1097" i="14" s="1"/>
  <c r="AS1097" i="14" s="1"/>
  <c r="AY1097" i="14" s="1"/>
  <c r="BE1097" i="14" s="1"/>
  <c r="BK1097" i="14" s="1"/>
  <c r="B1097" i="14"/>
  <c r="A1097" i="14"/>
  <c r="C1096" i="14"/>
  <c r="B1096" i="14"/>
  <c r="H1096" i="14" s="1"/>
  <c r="N1096" i="14" s="1"/>
  <c r="T1096" i="14" s="1"/>
  <c r="Z1096" i="14" s="1"/>
  <c r="AF1096" i="14" s="1"/>
  <c r="AL1096" i="14" s="1"/>
  <c r="AR1096" i="14" s="1"/>
  <c r="AX1096" i="14" s="1"/>
  <c r="BD1096" i="14" s="1"/>
  <c r="BJ1096" i="14" s="1"/>
  <c r="A1096" i="14"/>
  <c r="C1095" i="14"/>
  <c r="B1095" i="14"/>
  <c r="A1095" i="14"/>
  <c r="G1095" i="14" s="1"/>
  <c r="M1095" i="14" s="1"/>
  <c r="S1095" i="14" s="1"/>
  <c r="Y1095" i="14" s="1"/>
  <c r="AE1095" i="14" s="1"/>
  <c r="AK1095" i="14" s="1"/>
  <c r="AQ1095" i="14" s="1"/>
  <c r="AW1095" i="14" s="1"/>
  <c r="BC1095" i="14" s="1"/>
  <c r="BI1095" i="14" s="1"/>
  <c r="C1094" i="14"/>
  <c r="B1094" i="14"/>
  <c r="A1094" i="14"/>
  <c r="C1093" i="14"/>
  <c r="I1093" i="14" s="1"/>
  <c r="O1093" i="14" s="1"/>
  <c r="U1093" i="14" s="1"/>
  <c r="AA1093" i="14" s="1"/>
  <c r="AG1093" i="14" s="1"/>
  <c r="AM1093" i="14" s="1"/>
  <c r="AS1093" i="14" s="1"/>
  <c r="AY1093" i="14" s="1"/>
  <c r="BE1093" i="14" s="1"/>
  <c r="BK1093" i="14" s="1"/>
  <c r="B1093" i="14"/>
  <c r="A1093" i="14"/>
  <c r="C1092" i="14"/>
  <c r="B1092" i="14"/>
  <c r="H1092" i="14" s="1"/>
  <c r="N1092" i="14" s="1"/>
  <c r="T1092" i="14" s="1"/>
  <c r="Z1092" i="14" s="1"/>
  <c r="AF1092" i="14" s="1"/>
  <c r="AL1092" i="14" s="1"/>
  <c r="AR1092" i="14" s="1"/>
  <c r="AX1092" i="14" s="1"/>
  <c r="BD1092" i="14" s="1"/>
  <c r="BJ1092" i="14" s="1"/>
  <c r="A1092" i="14"/>
  <c r="C1091" i="14"/>
  <c r="B1091" i="14"/>
  <c r="A1091" i="14"/>
  <c r="G1091" i="14" s="1"/>
  <c r="M1091" i="14" s="1"/>
  <c r="S1091" i="14" s="1"/>
  <c r="Y1091" i="14" s="1"/>
  <c r="AE1091" i="14" s="1"/>
  <c r="AK1091" i="14" s="1"/>
  <c r="AQ1091" i="14" s="1"/>
  <c r="AW1091" i="14" s="1"/>
  <c r="BC1091" i="14" s="1"/>
  <c r="BI1091" i="14" s="1"/>
  <c r="C1090" i="14"/>
  <c r="B1090" i="14"/>
  <c r="A1090" i="14"/>
  <c r="C1089" i="14"/>
  <c r="I1089" i="14" s="1"/>
  <c r="O1089" i="14" s="1"/>
  <c r="U1089" i="14" s="1"/>
  <c r="AA1089" i="14" s="1"/>
  <c r="AG1089" i="14" s="1"/>
  <c r="AM1089" i="14" s="1"/>
  <c r="AS1089" i="14" s="1"/>
  <c r="AY1089" i="14" s="1"/>
  <c r="BE1089" i="14" s="1"/>
  <c r="BK1089" i="14" s="1"/>
  <c r="B1089" i="14"/>
  <c r="A1089" i="14"/>
  <c r="C1088" i="14"/>
  <c r="B1088" i="14"/>
  <c r="H1088" i="14" s="1"/>
  <c r="A1088" i="14"/>
  <c r="C1087" i="14"/>
  <c r="I1087" i="14" s="1"/>
  <c r="O1087" i="14" s="1"/>
  <c r="U1087" i="14" s="1"/>
  <c r="AA1087" i="14" s="1"/>
  <c r="AG1087" i="14" s="1"/>
  <c r="AM1087" i="14" s="1"/>
  <c r="AS1087" i="14" s="1"/>
  <c r="AY1087" i="14" s="1"/>
  <c r="BE1087" i="14" s="1"/>
  <c r="BK1087" i="14" s="1"/>
  <c r="B1087" i="14"/>
  <c r="A1087" i="14"/>
  <c r="C1086" i="14"/>
  <c r="B1086" i="14"/>
  <c r="A1086" i="14"/>
  <c r="C1085" i="14"/>
  <c r="I1085" i="14" s="1"/>
  <c r="O1085" i="14" s="1"/>
  <c r="U1085" i="14" s="1"/>
  <c r="AA1085" i="14" s="1"/>
  <c r="AG1085" i="14" s="1"/>
  <c r="AM1085" i="14" s="1"/>
  <c r="AS1085" i="14" s="1"/>
  <c r="AY1085" i="14" s="1"/>
  <c r="BE1085" i="14" s="1"/>
  <c r="BK1085" i="14" s="1"/>
  <c r="B1085" i="14"/>
  <c r="A1085" i="14"/>
  <c r="G1085" i="14" s="1"/>
  <c r="M1085" i="14" s="1"/>
  <c r="S1085" i="14" s="1"/>
  <c r="Y1085" i="14" s="1"/>
  <c r="AE1085" i="14" s="1"/>
  <c r="AK1085" i="14" s="1"/>
  <c r="AQ1085" i="14" s="1"/>
  <c r="AW1085" i="14" s="1"/>
  <c r="BC1085" i="14" s="1"/>
  <c r="BI1085" i="14" s="1"/>
  <c r="C1084" i="14"/>
  <c r="B1084" i="14"/>
  <c r="A1084" i="14"/>
  <c r="C1083" i="14"/>
  <c r="B1083" i="14"/>
  <c r="A1083" i="14"/>
  <c r="C1082" i="14"/>
  <c r="B1082" i="14"/>
  <c r="H1082" i="14" s="1"/>
  <c r="N1082" i="14" s="1"/>
  <c r="T1082" i="14" s="1"/>
  <c r="Z1082" i="14" s="1"/>
  <c r="AF1082" i="14" s="1"/>
  <c r="AL1082" i="14" s="1"/>
  <c r="AR1082" i="14" s="1"/>
  <c r="AX1082" i="14" s="1"/>
  <c r="BD1082" i="14" s="1"/>
  <c r="BJ1082" i="14" s="1"/>
  <c r="A1082" i="14"/>
  <c r="C1081" i="14"/>
  <c r="B1081" i="14"/>
  <c r="A1081" i="14"/>
  <c r="C1080" i="14"/>
  <c r="B1080" i="14"/>
  <c r="H1080" i="14" s="1"/>
  <c r="N1080" i="14" s="1"/>
  <c r="T1080" i="14" s="1"/>
  <c r="Z1080" i="14" s="1"/>
  <c r="AF1080" i="14" s="1"/>
  <c r="AL1080" i="14" s="1"/>
  <c r="AR1080" i="14" s="1"/>
  <c r="AX1080" i="14" s="1"/>
  <c r="BD1080" i="14" s="1"/>
  <c r="BJ1080" i="14" s="1"/>
  <c r="A1080" i="14"/>
  <c r="C1079" i="14"/>
  <c r="I1079" i="14" s="1"/>
  <c r="O1079" i="14" s="1"/>
  <c r="U1079" i="14" s="1"/>
  <c r="AA1079" i="14" s="1"/>
  <c r="AG1079" i="14" s="1"/>
  <c r="AM1079" i="14" s="1"/>
  <c r="AS1079" i="14" s="1"/>
  <c r="AY1079" i="14" s="1"/>
  <c r="BE1079" i="14" s="1"/>
  <c r="BK1079" i="14" s="1"/>
  <c r="B1079" i="14"/>
  <c r="A1079" i="14"/>
  <c r="C1078" i="14"/>
  <c r="B1078" i="14"/>
  <c r="A1078" i="14"/>
  <c r="C1077" i="14"/>
  <c r="I1077" i="14" s="1"/>
  <c r="O1077" i="14" s="1"/>
  <c r="U1077" i="14" s="1"/>
  <c r="AA1077" i="14" s="1"/>
  <c r="AG1077" i="14" s="1"/>
  <c r="AM1077" i="14" s="1"/>
  <c r="AS1077" i="14" s="1"/>
  <c r="AY1077" i="14" s="1"/>
  <c r="BE1077" i="14" s="1"/>
  <c r="BK1077" i="14" s="1"/>
  <c r="B1077" i="14"/>
  <c r="A1077" i="14"/>
  <c r="G1077" i="14" s="1"/>
  <c r="M1077" i="14" s="1"/>
  <c r="S1077" i="14" s="1"/>
  <c r="Y1077" i="14" s="1"/>
  <c r="AE1077" i="14" s="1"/>
  <c r="AK1077" i="14" s="1"/>
  <c r="AQ1077" i="14" s="1"/>
  <c r="AW1077" i="14" s="1"/>
  <c r="BC1077" i="14" s="1"/>
  <c r="BI1077" i="14" s="1"/>
  <c r="C1076" i="14"/>
  <c r="B1076" i="14"/>
  <c r="A1076" i="14"/>
  <c r="C1075" i="14"/>
  <c r="B1075" i="14"/>
  <c r="A1075" i="14"/>
  <c r="G1075" i="14" s="1"/>
  <c r="M1075" i="14" s="1"/>
  <c r="S1075" i="14" s="1"/>
  <c r="Y1075" i="14" s="1"/>
  <c r="AE1075" i="14" s="1"/>
  <c r="AK1075" i="14" s="1"/>
  <c r="AQ1075" i="14" s="1"/>
  <c r="AW1075" i="14" s="1"/>
  <c r="BC1075" i="14" s="1"/>
  <c r="BI1075" i="14" s="1"/>
  <c r="C1074" i="14"/>
  <c r="B1074" i="14"/>
  <c r="H1074" i="14" s="1"/>
  <c r="N1074" i="14" s="1"/>
  <c r="A1074" i="14"/>
  <c r="C1073" i="14"/>
  <c r="B1073" i="14"/>
  <c r="A1073" i="14"/>
  <c r="C1072" i="14"/>
  <c r="B1072" i="14"/>
  <c r="H1072" i="14" s="1"/>
  <c r="A1072" i="14"/>
  <c r="C1071" i="14"/>
  <c r="B1071" i="14"/>
  <c r="A1071" i="14"/>
  <c r="C1070" i="14"/>
  <c r="B1070" i="14"/>
  <c r="A1070" i="14"/>
  <c r="C1069" i="14"/>
  <c r="I1069" i="14" s="1"/>
  <c r="O1069" i="14" s="1"/>
  <c r="U1069" i="14" s="1"/>
  <c r="AA1069" i="14" s="1"/>
  <c r="AG1069" i="14" s="1"/>
  <c r="AM1069" i="14" s="1"/>
  <c r="AS1069" i="14" s="1"/>
  <c r="AY1069" i="14" s="1"/>
  <c r="BE1069" i="14" s="1"/>
  <c r="BK1069" i="14" s="1"/>
  <c r="B1069" i="14"/>
  <c r="A1069" i="14"/>
  <c r="C1068" i="14"/>
  <c r="B1068" i="14"/>
  <c r="A1068" i="14"/>
  <c r="C1067" i="14"/>
  <c r="B1067" i="14"/>
  <c r="A1067" i="14"/>
  <c r="G1067" i="14" s="1"/>
  <c r="M1067" i="14" s="1"/>
  <c r="S1067" i="14" s="1"/>
  <c r="Y1067" i="14" s="1"/>
  <c r="AE1067" i="14" s="1"/>
  <c r="AK1067" i="14" s="1"/>
  <c r="AQ1067" i="14" s="1"/>
  <c r="AW1067" i="14" s="1"/>
  <c r="BC1067" i="14" s="1"/>
  <c r="BI1067" i="14" s="1"/>
  <c r="C1066" i="14"/>
  <c r="B1066" i="14"/>
  <c r="A1066" i="14"/>
  <c r="C1065" i="14"/>
  <c r="B1065" i="14"/>
  <c r="A1065" i="14"/>
  <c r="C1064" i="14"/>
  <c r="B1064" i="14"/>
  <c r="H1064" i="14" s="1"/>
  <c r="A1064" i="14"/>
  <c r="C1063" i="14"/>
  <c r="B1063" i="14"/>
  <c r="A1063" i="14"/>
  <c r="C1062" i="14"/>
  <c r="B1062" i="14"/>
  <c r="A1062" i="14"/>
  <c r="C1061" i="14"/>
  <c r="I1061" i="14" s="1"/>
  <c r="O1061" i="14" s="1"/>
  <c r="U1061" i="14" s="1"/>
  <c r="AA1061" i="14" s="1"/>
  <c r="AG1061" i="14" s="1"/>
  <c r="AM1061" i="14" s="1"/>
  <c r="AS1061" i="14" s="1"/>
  <c r="AY1061" i="14" s="1"/>
  <c r="BE1061" i="14" s="1"/>
  <c r="BK1061" i="14" s="1"/>
  <c r="B1061" i="14"/>
  <c r="A1061" i="14"/>
  <c r="G1061" i="14" s="1"/>
  <c r="M1061" i="14" s="1"/>
  <c r="S1061" i="14" s="1"/>
  <c r="Y1061" i="14" s="1"/>
  <c r="AE1061" i="14" s="1"/>
  <c r="AK1061" i="14" s="1"/>
  <c r="AQ1061" i="14" s="1"/>
  <c r="AW1061" i="14" s="1"/>
  <c r="BC1061" i="14" s="1"/>
  <c r="BI1061" i="14" s="1"/>
  <c r="C1060" i="14"/>
  <c r="B1060" i="14"/>
  <c r="A1060" i="14"/>
  <c r="C1059" i="14"/>
  <c r="B1059" i="14"/>
  <c r="A1059" i="14"/>
  <c r="C1058" i="14"/>
  <c r="B1058" i="14"/>
  <c r="H1058" i="14" s="1"/>
  <c r="N1058" i="14" s="1"/>
  <c r="A1058" i="14"/>
  <c r="C1057" i="14"/>
  <c r="B1057" i="14"/>
  <c r="A1057" i="14"/>
  <c r="C1056" i="14"/>
  <c r="B1056" i="14"/>
  <c r="H1056" i="14" s="1"/>
  <c r="N1056" i="14" s="1"/>
  <c r="T1056" i="14" s="1"/>
  <c r="Z1056" i="14" s="1"/>
  <c r="AF1056" i="14" s="1"/>
  <c r="AL1056" i="14" s="1"/>
  <c r="AR1056" i="14" s="1"/>
  <c r="AX1056" i="14" s="1"/>
  <c r="BD1056" i="14" s="1"/>
  <c r="BJ1056" i="14" s="1"/>
  <c r="A1056" i="14"/>
  <c r="C1055" i="14"/>
  <c r="I1055" i="14" s="1"/>
  <c r="O1055" i="14" s="1"/>
  <c r="U1055" i="14" s="1"/>
  <c r="AA1055" i="14" s="1"/>
  <c r="AG1055" i="14" s="1"/>
  <c r="AM1055" i="14" s="1"/>
  <c r="AS1055" i="14" s="1"/>
  <c r="AY1055" i="14" s="1"/>
  <c r="BE1055" i="14" s="1"/>
  <c r="BK1055" i="14" s="1"/>
  <c r="B1055" i="14"/>
  <c r="A1055" i="14"/>
  <c r="C1054" i="14"/>
  <c r="B1054" i="14"/>
  <c r="A1054" i="14"/>
  <c r="C1053" i="14"/>
  <c r="I1053" i="14" s="1"/>
  <c r="O1053" i="14" s="1"/>
  <c r="U1053" i="14" s="1"/>
  <c r="AA1053" i="14" s="1"/>
  <c r="AG1053" i="14" s="1"/>
  <c r="AM1053" i="14" s="1"/>
  <c r="AS1053" i="14" s="1"/>
  <c r="AY1053" i="14" s="1"/>
  <c r="BE1053" i="14" s="1"/>
  <c r="BK1053" i="14" s="1"/>
  <c r="B1053" i="14"/>
  <c r="A1053" i="14"/>
  <c r="G1053" i="14" s="1"/>
  <c r="M1053" i="14" s="1"/>
  <c r="S1053" i="14" s="1"/>
  <c r="Y1053" i="14" s="1"/>
  <c r="AE1053" i="14" s="1"/>
  <c r="AK1053" i="14" s="1"/>
  <c r="AQ1053" i="14" s="1"/>
  <c r="AW1053" i="14" s="1"/>
  <c r="BC1053" i="14" s="1"/>
  <c r="BI1053" i="14" s="1"/>
  <c r="C1052" i="14"/>
  <c r="B1052" i="14"/>
  <c r="A1052" i="14"/>
  <c r="C1051" i="14"/>
  <c r="B1051" i="14"/>
  <c r="A1051" i="14"/>
  <c r="G1051" i="14" s="1"/>
  <c r="M1051" i="14" s="1"/>
  <c r="S1051" i="14" s="1"/>
  <c r="Y1051" i="14" s="1"/>
  <c r="AE1051" i="14" s="1"/>
  <c r="AK1051" i="14" s="1"/>
  <c r="AQ1051" i="14" s="1"/>
  <c r="AW1051" i="14" s="1"/>
  <c r="BC1051" i="14" s="1"/>
  <c r="BI1051" i="14" s="1"/>
  <c r="C1050" i="14"/>
  <c r="B1050" i="14"/>
  <c r="H1050" i="14" s="1"/>
  <c r="A1050" i="14"/>
  <c r="C1049" i="14"/>
  <c r="B1049" i="14"/>
  <c r="A1049" i="14"/>
  <c r="C1048" i="14"/>
  <c r="B1048" i="14"/>
  <c r="H1048" i="14" s="1"/>
  <c r="A1048" i="14"/>
  <c r="C1047" i="14"/>
  <c r="B1047" i="14"/>
  <c r="A1047" i="14"/>
  <c r="C1046" i="14"/>
  <c r="B1046" i="14"/>
  <c r="A1046" i="14"/>
  <c r="C1045" i="14"/>
  <c r="I1045" i="14" s="1"/>
  <c r="O1045" i="14" s="1"/>
  <c r="U1045" i="14" s="1"/>
  <c r="AA1045" i="14" s="1"/>
  <c r="AG1045" i="14" s="1"/>
  <c r="AM1045" i="14" s="1"/>
  <c r="AS1045" i="14" s="1"/>
  <c r="AY1045" i="14" s="1"/>
  <c r="BE1045" i="14" s="1"/>
  <c r="BK1045" i="14" s="1"/>
  <c r="B1045" i="14"/>
  <c r="A1045" i="14"/>
  <c r="C1044" i="14"/>
  <c r="B1044" i="14"/>
  <c r="A1044" i="14"/>
  <c r="C1043" i="14"/>
  <c r="B1043" i="14"/>
  <c r="A1043" i="14"/>
  <c r="G1043" i="14" s="1"/>
  <c r="M1043" i="14" s="1"/>
  <c r="S1043" i="14" s="1"/>
  <c r="Y1043" i="14" s="1"/>
  <c r="AE1043" i="14" s="1"/>
  <c r="AK1043" i="14" s="1"/>
  <c r="AQ1043" i="14" s="1"/>
  <c r="AW1043" i="14" s="1"/>
  <c r="BC1043" i="14" s="1"/>
  <c r="BI1043" i="14" s="1"/>
  <c r="C1042" i="14"/>
  <c r="B1042" i="14"/>
  <c r="A1042" i="14"/>
  <c r="C1041" i="14"/>
  <c r="B1041" i="14"/>
  <c r="A1041" i="14"/>
  <c r="C1040" i="14"/>
  <c r="B1040" i="14"/>
  <c r="H1040" i="14" s="1"/>
  <c r="N1040" i="14" s="1"/>
  <c r="T1040" i="14" s="1"/>
  <c r="Z1040" i="14" s="1"/>
  <c r="AF1040" i="14" s="1"/>
  <c r="AL1040" i="14" s="1"/>
  <c r="AR1040" i="14" s="1"/>
  <c r="AX1040" i="14" s="1"/>
  <c r="BD1040" i="14" s="1"/>
  <c r="BJ1040" i="14" s="1"/>
  <c r="A1040" i="14"/>
  <c r="C1039" i="14"/>
  <c r="B1039" i="14"/>
  <c r="A1039" i="14"/>
  <c r="C1038" i="14"/>
  <c r="B1038" i="14"/>
  <c r="A1038" i="14"/>
  <c r="C1037" i="14"/>
  <c r="I1037" i="14" s="1"/>
  <c r="O1037" i="14" s="1"/>
  <c r="U1037" i="14" s="1"/>
  <c r="AA1037" i="14" s="1"/>
  <c r="AG1037" i="14" s="1"/>
  <c r="AM1037" i="14" s="1"/>
  <c r="AS1037" i="14" s="1"/>
  <c r="AY1037" i="14" s="1"/>
  <c r="BE1037" i="14" s="1"/>
  <c r="BK1037" i="14" s="1"/>
  <c r="B1037" i="14"/>
  <c r="A1037" i="14"/>
  <c r="C1036" i="14"/>
  <c r="B1036" i="14"/>
  <c r="A1036" i="14"/>
  <c r="C1035" i="14"/>
  <c r="B1035" i="14"/>
  <c r="A1035" i="14"/>
  <c r="G1035" i="14" s="1"/>
  <c r="M1035" i="14" s="1"/>
  <c r="S1035" i="14" s="1"/>
  <c r="Y1035" i="14" s="1"/>
  <c r="AE1035" i="14" s="1"/>
  <c r="AK1035" i="14" s="1"/>
  <c r="AQ1035" i="14" s="1"/>
  <c r="AW1035" i="14" s="1"/>
  <c r="BC1035" i="14" s="1"/>
  <c r="BI1035" i="14" s="1"/>
  <c r="C1034" i="14"/>
  <c r="B1034" i="14"/>
  <c r="A1034" i="14"/>
  <c r="C1033" i="14"/>
  <c r="B1033" i="14"/>
  <c r="A1033" i="14"/>
  <c r="C1032" i="14"/>
  <c r="B1032" i="14"/>
  <c r="H1032" i="14" s="1"/>
  <c r="A1032" i="14"/>
  <c r="C1031" i="14"/>
  <c r="B1031" i="14"/>
  <c r="A1031" i="14"/>
  <c r="C1030" i="14"/>
  <c r="B1030" i="14"/>
  <c r="A1030" i="14"/>
  <c r="C1029" i="14"/>
  <c r="I1029" i="14" s="1"/>
  <c r="O1029" i="14" s="1"/>
  <c r="U1029" i="14" s="1"/>
  <c r="AA1029" i="14" s="1"/>
  <c r="AG1029" i="14" s="1"/>
  <c r="AM1029" i="14" s="1"/>
  <c r="AS1029" i="14" s="1"/>
  <c r="AY1029" i="14" s="1"/>
  <c r="BE1029" i="14" s="1"/>
  <c r="BK1029" i="14" s="1"/>
  <c r="B1029" i="14"/>
  <c r="A1029" i="14"/>
  <c r="C1028" i="14"/>
  <c r="B1028" i="14"/>
  <c r="A1028" i="14"/>
  <c r="C1027" i="14"/>
  <c r="I1027" i="14" s="1"/>
  <c r="O1027" i="14" s="1"/>
  <c r="U1027" i="14" s="1"/>
  <c r="AA1027" i="14" s="1"/>
  <c r="AG1027" i="14" s="1"/>
  <c r="AM1027" i="14" s="1"/>
  <c r="AS1027" i="14" s="1"/>
  <c r="AY1027" i="14" s="1"/>
  <c r="BE1027" i="14" s="1"/>
  <c r="BK1027" i="14" s="1"/>
  <c r="B1027" i="14"/>
  <c r="A1027" i="14"/>
  <c r="G1027" i="14" s="1"/>
  <c r="M1027" i="14" s="1"/>
  <c r="S1027" i="14" s="1"/>
  <c r="Y1027" i="14" s="1"/>
  <c r="AE1027" i="14" s="1"/>
  <c r="AK1027" i="14" s="1"/>
  <c r="AQ1027" i="14" s="1"/>
  <c r="AW1027" i="14" s="1"/>
  <c r="BC1027" i="14" s="1"/>
  <c r="BI1027" i="14" s="1"/>
  <c r="C1026" i="14"/>
  <c r="B1026" i="14"/>
  <c r="A1026" i="14"/>
  <c r="C1025" i="14"/>
  <c r="B1025" i="14"/>
  <c r="A1025" i="14"/>
  <c r="G1025" i="14" s="1"/>
  <c r="M1025" i="14" s="1"/>
  <c r="S1025" i="14" s="1"/>
  <c r="Y1025" i="14" s="1"/>
  <c r="AE1025" i="14" s="1"/>
  <c r="AK1025" i="14" s="1"/>
  <c r="AQ1025" i="14" s="1"/>
  <c r="AW1025" i="14" s="1"/>
  <c r="BC1025" i="14" s="1"/>
  <c r="BI1025" i="14" s="1"/>
  <c r="C1024" i="14"/>
  <c r="B1024" i="14"/>
  <c r="H1024" i="14" s="1"/>
  <c r="A1024" i="14"/>
  <c r="C1023" i="14"/>
  <c r="B1023" i="14"/>
  <c r="A1023" i="14"/>
  <c r="C1022" i="14"/>
  <c r="B1022" i="14"/>
  <c r="H1022" i="14" s="1"/>
  <c r="N1022" i="14" s="1"/>
  <c r="T1022" i="14" s="1"/>
  <c r="Z1022" i="14" s="1"/>
  <c r="AF1022" i="14" s="1"/>
  <c r="AL1022" i="14" s="1"/>
  <c r="AR1022" i="14" s="1"/>
  <c r="AX1022" i="14" s="1"/>
  <c r="BD1022" i="14" s="1"/>
  <c r="BJ1022" i="14" s="1"/>
  <c r="A1022" i="14"/>
  <c r="C1021" i="14"/>
  <c r="I1021" i="14" s="1"/>
  <c r="O1021" i="14" s="1"/>
  <c r="U1021" i="14" s="1"/>
  <c r="AA1021" i="14" s="1"/>
  <c r="AG1021" i="14" s="1"/>
  <c r="AM1021" i="14" s="1"/>
  <c r="AS1021" i="14" s="1"/>
  <c r="AY1021" i="14" s="1"/>
  <c r="BE1021" i="14" s="1"/>
  <c r="BK1021" i="14" s="1"/>
  <c r="B1021" i="14"/>
  <c r="A1021" i="14"/>
  <c r="C1020" i="14"/>
  <c r="B1020" i="14"/>
  <c r="A1020" i="14"/>
  <c r="C1019" i="14"/>
  <c r="I1019" i="14" s="1"/>
  <c r="O1019" i="14" s="1"/>
  <c r="U1019" i="14" s="1"/>
  <c r="AA1019" i="14" s="1"/>
  <c r="AG1019" i="14" s="1"/>
  <c r="AM1019" i="14" s="1"/>
  <c r="AS1019" i="14" s="1"/>
  <c r="AY1019" i="14" s="1"/>
  <c r="BE1019" i="14" s="1"/>
  <c r="BK1019" i="14" s="1"/>
  <c r="B1019" i="14"/>
  <c r="A1019" i="14"/>
  <c r="G1019" i="14" s="1"/>
  <c r="M1019" i="14" s="1"/>
  <c r="S1019" i="14" s="1"/>
  <c r="Y1019" i="14" s="1"/>
  <c r="AE1019" i="14" s="1"/>
  <c r="AK1019" i="14" s="1"/>
  <c r="AQ1019" i="14" s="1"/>
  <c r="AW1019" i="14" s="1"/>
  <c r="BC1019" i="14" s="1"/>
  <c r="BI1019" i="14" s="1"/>
  <c r="C1018" i="14"/>
  <c r="B1018" i="14"/>
  <c r="A1018" i="14"/>
  <c r="C1017" i="14"/>
  <c r="B1017" i="14"/>
  <c r="A1017" i="14"/>
  <c r="G1017" i="14" s="1"/>
  <c r="M1017" i="14" s="1"/>
  <c r="S1017" i="14" s="1"/>
  <c r="Y1017" i="14" s="1"/>
  <c r="AE1017" i="14" s="1"/>
  <c r="AK1017" i="14" s="1"/>
  <c r="AQ1017" i="14" s="1"/>
  <c r="AW1017" i="14" s="1"/>
  <c r="BC1017" i="14" s="1"/>
  <c r="BI1017" i="14" s="1"/>
  <c r="C1016" i="14"/>
  <c r="B1016" i="14"/>
  <c r="A1016" i="14"/>
  <c r="C1015" i="14"/>
  <c r="B1015" i="14"/>
  <c r="A1015" i="14"/>
  <c r="C1014" i="14"/>
  <c r="B1014" i="14"/>
  <c r="H1014" i="14" s="1"/>
  <c r="A1014" i="14"/>
  <c r="C1013" i="14"/>
  <c r="I1013" i="14" s="1"/>
  <c r="O1013" i="14" s="1"/>
  <c r="U1013" i="14" s="1"/>
  <c r="AA1013" i="14" s="1"/>
  <c r="AG1013" i="14" s="1"/>
  <c r="AM1013" i="14" s="1"/>
  <c r="AS1013" i="14" s="1"/>
  <c r="AY1013" i="14" s="1"/>
  <c r="BE1013" i="14" s="1"/>
  <c r="BK1013" i="14" s="1"/>
  <c r="B1013" i="14"/>
  <c r="A1013" i="14"/>
  <c r="C1012" i="14"/>
  <c r="B1012" i="14"/>
  <c r="A1012" i="14"/>
  <c r="C1011" i="14"/>
  <c r="B1011" i="14"/>
  <c r="A1011" i="14"/>
  <c r="G1011" i="14" s="1"/>
  <c r="M1011" i="14" s="1"/>
  <c r="S1011" i="14" s="1"/>
  <c r="Y1011" i="14" s="1"/>
  <c r="AE1011" i="14" s="1"/>
  <c r="AK1011" i="14" s="1"/>
  <c r="AQ1011" i="14" s="1"/>
  <c r="AW1011" i="14" s="1"/>
  <c r="BC1011" i="14" s="1"/>
  <c r="BI1011" i="14" s="1"/>
  <c r="C1010" i="14"/>
  <c r="B1010" i="14"/>
  <c r="A1010" i="14"/>
  <c r="C1009" i="14"/>
  <c r="I1009" i="14" s="1"/>
  <c r="O1009" i="14" s="1"/>
  <c r="U1009" i="14" s="1"/>
  <c r="AA1009" i="14" s="1"/>
  <c r="AG1009" i="14" s="1"/>
  <c r="AM1009" i="14" s="1"/>
  <c r="AS1009" i="14" s="1"/>
  <c r="AY1009" i="14" s="1"/>
  <c r="BE1009" i="14" s="1"/>
  <c r="BK1009" i="14" s="1"/>
  <c r="B1009" i="14"/>
  <c r="A1009" i="14"/>
  <c r="C1008" i="14"/>
  <c r="B1008" i="14"/>
  <c r="H1008" i="14" s="1"/>
  <c r="A1008" i="14"/>
  <c r="C1007" i="14"/>
  <c r="B1007" i="14"/>
  <c r="A1007" i="14"/>
  <c r="G1007" i="14" s="1"/>
  <c r="M1007" i="14" s="1"/>
  <c r="S1007" i="14" s="1"/>
  <c r="Y1007" i="14" s="1"/>
  <c r="AE1007" i="14" s="1"/>
  <c r="AK1007" i="14" s="1"/>
  <c r="AQ1007" i="14" s="1"/>
  <c r="AW1007" i="14" s="1"/>
  <c r="BC1007" i="14" s="1"/>
  <c r="BI1007" i="14" s="1"/>
  <c r="C1006" i="14"/>
  <c r="B1006" i="14"/>
  <c r="A1006" i="14"/>
  <c r="C1005" i="14"/>
  <c r="I1005" i="14" s="1"/>
  <c r="O1005" i="14" s="1"/>
  <c r="U1005" i="14" s="1"/>
  <c r="AA1005" i="14" s="1"/>
  <c r="AG1005" i="14" s="1"/>
  <c r="AM1005" i="14" s="1"/>
  <c r="AS1005" i="14" s="1"/>
  <c r="AY1005" i="14" s="1"/>
  <c r="BE1005" i="14" s="1"/>
  <c r="BK1005" i="14" s="1"/>
  <c r="B1005" i="14"/>
  <c r="A1005" i="14"/>
  <c r="C1004" i="14"/>
  <c r="B1004" i="14"/>
  <c r="H1004" i="14" s="1"/>
  <c r="N1004" i="14" s="1"/>
  <c r="T1004" i="14" s="1"/>
  <c r="Z1004" i="14" s="1"/>
  <c r="AF1004" i="14" s="1"/>
  <c r="AL1004" i="14" s="1"/>
  <c r="AR1004" i="14" s="1"/>
  <c r="AX1004" i="14" s="1"/>
  <c r="BD1004" i="14" s="1"/>
  <c r="BJ1004" i="14" s="1"/>
  <c r="A1004" i="14"/>
  <c r="C1003" i="14"/>
  <c r="B1003" i="14"/>
  <c r="A1003" i="14"/>
  <c r="G1003" i="14" s="1"/>
  <c r="M1003" i="14" s="1"/>
  <c r="S1003" i="14" s="1"/>
  <c r="Y1003" i="14" s="1"/>
  <c r="AE1003" i="14" s="1"/>
  <c r="AK1003" i="14" s="1"/>
  <c r="AQ1003" i="14" s="1"/>
  <c r="AW1003" i="14" s="1"/>
  <c r="BC1003" i="14" s="1"/>
  <c r="BI1003" i="14" s="1"/>
  <c r="C1002" i="14"/>
  <c r="B1002" i="14"/>
  <c r="A1002" i="14"/>
  <c r="C1001" i="14"/>
  <c r="I1001" i="14" s="1"/>
  <c r="O1001" i="14" s="1"/>
  <c r="U1001" i="14" s="1"/>
  <c r="AA1001" i="14" s="1"/>
  <c r="AG1001" i="14" s="1"/>
  <c r="AM1001" i="14" s="1"/>
  <c r="AS1001" i="14" s="1"/>
  <c r="AY1001" i="14" s="1"/>
  <c r="BE1001" i="14" s="1"/>
  <c r="BK1001" i="14" s="1"/>
  <c r="B1001" i="14"/>
  <c r="A1001" i="14"/>
  <c r="C1000" i="14"/>
  <c r="B1000" i="14"/>
  <c r="H1000" i="14" s="1"/>
  <c r="N1000" i="14" s="1"/>
  <c r="T1000" i="14" s="1"/>
  <c r="Z1000" i="14" s="1"/>
  <c r="AF1000" i="14" s="1"/>
  <c r="AL1000" i="14" s="1"/>
  <c r="AR1000" i="14" s="1"/>
  <c r="AX1000" i="14" s="1"/>
  <c r="BD1000" i="14" s="1"/>
  <c r="BJ1000" i="14" s="1"/>
  <c r="A1000" i="14"/>
  <c r="C999" i="14"/>
  <c r="B999" i="14"/>
  <c r="A999" i="14"/>
  <c r="G999" i="14" s="1"/>
  <c r="M999" i="14" s="1"/>
  <c r="S999" i="14" s="1"/>
  <c r="Y999" i="14" s="1"/>
  <c r="AE999" i="14" s="1"/>
  <c r="AK999" i="14" s="1"/>
  <c r="AQ999" i="14" s="1"/>
  <c r="AW999" i="14" s="1"/>
  <c r="BC999" i="14" s="1"/>
  <c r="BI999" i="14" s="1"/>
  <c r="C998" i="14"/>
  <c r="B998" i="14"/>
  <c r="A998" i="14"/>
  <c r="C997" i="14"/>
  <c r="I997" i="14" s="1"/>
  <c r="O997" i="14" s="1"/>
  <c r="U997" i="14" s="1"/>
  <c r="AA997" i="14" s="1"/>
  <c r="AG997" i="14" s="1"/>
  <c r="AM997" i="14" s="1"/>
  <c r="AS997" i="14" s="1"/>
  <c r="AY997" i="14" s="1"/>
  <c r="BE997" i="14" s="1"/>
  <c r="BK997" i="14" s="1"/>
  <c r="B997" i="14"/>
  <c r="A997" i="14"/>
  <c r="C996" i="14"/>
  <c r="B996" i="14"/>
  <c r="H996" i="14" s="1"/>
  <c r="A996" i="14"/>
  <c r="C995" i="14"/>
  <c r="B995" i="14"/>
  <c r="A995" i="14"/>
  <c r="G995" i="14" s="1"/>
  <c r="M995" i="14" s="1"/>
  <c r="S995" i="14" s="1"/>
  <c r="Y995" i="14" s="1"/>
  <c r="AE995" i="14" s="1"/>
  <c r="AK995" i="14" s="1"/>
  <c r="AQ995" i="14" s="1"/>
  <c r="AW995" i="14" s="1"/>
  <c r="BC995" i="14" s="1"/>
  <c r="BI995" i="14" s="1"/>
  <c r="C994" i="14"/>
  <c r="B994" i="14"/>
  <c r="A994" i="14"/>
  <c r="C993" i="14"/>
  <c r="B993" i="14"/>
  <c r="A993" i="14"/>
  <c r="C992" i="14"/>
  <c r="B992" i="14"/>
  <c r="A992" i="14"/>
  <c r="C991" i="14"/>
  <c r="B991" i="14"/>
  <c r="A991" i="14"/>
  <c r="C990" i="14"/>
  <c r="B990" i="14"/>
  <c r="A990" i="14"/>
  <c r="C989" i="14"/>
  <c r="I989" i="14" s="1"/>
  <c r="O989" i="14" s="1"/>
  <c r="U989" i="14" s="1"/>
  <c r="AA989" i="14" s="1"/>
  <c r="AG989" i="14" s="1"/>
  <c r="AM989" i="14" s="1"/>
  <c r="AS989" i="14" s="1"/>
  <c r="AY989" i="14" s="1"/>
  <c r="BE989" i="14" s="1"/>
  <c r="BK989" i="14" s="1"/>
  <c r="B989" i="14"/>
  <c r="A989" i="14"/>
  <c r="C988" i="14"/>
  <c r="B988" i="14"/>
  <c r="A988" i="14"/>
  <c r="C987" i="14"/>
  <c r="B987" i="14"/>
  <c r="A987" i="14"/>
  <c r="G987" i="14" s="1"/>
  <c r="M987" i="14" s="1"/>
  <c r="S987" i="14" s="1"/>
  <c r="Y987" i="14" s="1"/>
  <c r="AE987" i="14" s="1"/>
  <c r="AK987" i="14" s="1"/>
  <c r="AQ987" i="14" s="1"/>
  <c r="AW987" i="14" s="1"/>
  <c r="BC987" i="14" s="1"/>
  <c r="BI987" i="14" s="1"/>
  <c r="C986" i="14"/>
  <c r="B986" i="14"/>
  <c r="A986" i="14"/>
  <c r="C985" i="14"/>
  <c r="B985" i="14"/>
  <c r="A985" i="14"/>
  <c r="C984" i="14"/>
  <c r="B984" i="14"/>
  <c r="H984" i="14" s="1"/>
  <c r="N984" i="14" s="1"/>
  <c r="T984" i="14" s="1"/>
  <c r="Z984" i="14" s="1"/>
  <c r="AF984" i="14" s="1"/>
  <c r="AL984" i="14" s="1"/>
  <c r="AR984" i="14" s="1"/>
  <c r="AX984" i="14" s="1"/>
  <c r="BD984" i="14" s="1"/>
  <c r="BJ984" i="14" s="1"/>
  <c r="A984" i="14"/>
  <c r="C983" i="14"/>
  <c r="B983" i="14"/>
  <c r="A983" i="14"/>
  <c r="C982" i="14"/>
  <c r="B982" i="14"/>
  <c r="A982" i="14"/>
  <c r="C981" i="14"/>
  <c r="I981" i="14" s="1"/>
  <c r="O981" i="14" s="1"/>
  <c r="U981" i="14" s="1"/>
  <c r="AA981" i="14" s="1"/>
  <c r="AG981" i="14" s="1"/>
  <c r="AM981" i="14" s="1"/>
  <c r="AS981" i="14" s="1"/>
  <c r="AY981" i="14" s="1"/>
  <c r="BE981" i="14" s="1"/>
  <c r="BK981" i="14" s="1"/>
  <c r="B981" i="14"/>
  <c r="A981" i="14"/>
  <c r="C980" i="14"/>
  <c r="B980" i="14"/>
  <c r="A980" i="14"/>
  <c r="C979" i="14"/>
  <c r="B979" i="14"/>
  <c r="A979" i="14"/>
  <c r="G979" i="14" s="1"/>
  <c r="M979" i="14" s="1"/>
  <c r="S979" i="14" s="1"/>
  <c r="Y979" i="14" s="1"/>
  <c r="AE979" i="14" s="1"/>
  <c r="AK979" i="14" s="1"/>
  <c r="AQ979" i="14" s="1"/>
  <c r="AW979" i="14" s="1"/>
  <c r="BC979" i="14" s="1"/>
  <c r="BI979" i="14" s="1"/>
  <c r="C978" i="14"/>
  <c r="B978" i="14"/>
  <c r="A978" i="14"/>
  <c r="C977" i="14"/>
  <c r="B977" i="14"/>
  <c r="A977" i="14"/>
  <c r="C976" i="14"/>
  <c r="B976" i="14"/>
  <c r="H976" i="14" s="1"/>
  <c r="N976" i="14" s="1"/>
  <c r="T976" i="14" s="1"/>
  <c r="Z976" i="14" s="1"/>
  <c r="AF976" i="14" s="1"/>
  <c r="AL976" i="14" s="1"/>
  <c r="AR976" i="14" s="1"/>
  <c r="AX976" i="14" s="1"/>
  <c r="BD976" i="14" s="1"/>
  <c r="BJ976" i="14" s="1"/>
  <c r="A976" i="14"/>
  <c r="C975" i="14"/>
  <c r="B975" i="14"/>
  <c r="A975" i="14"/>
  <c r="C974" i="14"/>
  <c r="B974" i="14"/>
  <c r="A974" i="14"/>
  <c r="C973" i="14"/>
  <c r="I973" i="14" s="1"/>
  <c r="O973" i="14" s="1"/>
  <c r="U973" i="14" s="1"/>
  <c r="AA973" i="14" s="1"/>
  <c r="AG973" i="14" s="1"/>
  <c r="AM973" i="14" s="1"/>
  <c r="AS973" i="14" s="1"/>
  <c r="AY973" i="14" s="1"/>
  <c r="BE973" i="14" s="1"/>
  <c r="BK973" i="14" s="1"/>
  <c r="B973" i="14"/>
  <c r="A973" i="14"/>
  <c r="C972" i="14"/>
  <c r="B972" i="14"/>
  <c r="A972" i="14"/>
  <c r="C971" i="14"/>
  <c r="I971" i="14" s="1"/>
  <c r="O971" i="14" s="1"/>
  <c r="U971" i="14" s="1"/>
  <c r="AA971" i="14" s="1"/>
  <c r="AG971" i="14" s="1"/>
  <c r="AM971" i="14" s="1"/>
  <c r="AS971" i="14" s="1"/>
  <c r="AY971" i="14" s="1"/>
  <c r="BE971" i="14" s="1"/>
  <c r="BK971" i="14" s="1"/>
  <c r="B971" i="14"/>
  <c r="A971" i="14"/>
  <c r="C970" i="14"/>
  <c r="B970" i="14"/>
  <c r="A970" i="14"/>
  <c r="C969" i="14"/>
  <c r="B969" i="14"/>
  <c r="A969" i="14"/>
  <c r="G969" i="14" s="1"/>
  <c r="M969" i="14" s="1"/>
  <c r="S969" i="14" s="1"/>
  <c r="Y969" i="14" s="1"/>
  <c r="AE969" i="14" s="1"/>
  <c r="AK969" i="14" s="1"/>
  <c r="AQ969" i="14" s="1"/>
  <c r="AW969" i="14" s="1"/>
  <c r="BC969" i="14" s="1"/>
  <c r="BI969" i="14" s="1"/>
  <c r="C968" i="14"/>
  <c r="B968" i="14"/>
  <c r="H968" i="14" s="1"/>
  <c r="N968" i="14" s="1"/>
  <c r="T968" i="14" s="1"/>
  <c r="Z968" i="14" s="1"/>
  <c r="AF968" i="14" s="1"/>
  <c r="AL968" i="14" s="1"/>
  <c r="AR968" i="14" s="1"/>
  <c r="AX968" i="14" s="1"/>
  <c r="BD968" i="14" s="1"/>
  <c r="BJ968" i="14" s="1"/>
  <c r="A968" i="14"/>
  <c r="C967" i="14"/>
  <c r="B967" i="14"/>
  <c r="A967" i="14"/>
  <c r="C966" i="14"/>
  <c r="B966" i="14"/>
  <c r="H966" i="14" s="1"/>
  <c r="N966" i="14" s="1"/>
  <c r="T966" i="14" s="1"/>
  <c r="Z966" i="14" s="1"/>
  <c r="AF966" i="14" s="1"/>
  <c r="AL966" i="14" s="1"/>
  <c r="AR966" i="14" s="1"/>
  <c r="AX966" i="14" s="1"/>
  <c r="BD966" i="14" s="1"/>
  <c r="BJ966" i="14" s="1"/>
  <c r="A966" i="14"/>
  <c r="C965" i="14"/>
  <c r="I965" i="14" s="1"/>
  <c r="O965" i="14" s="1"/>
  <c r="U965" i="14" s="1"/>
  <c r="AA965" i="14" s="1"/>
  <c r="AG965" i="14" s="1"/>
  <c r="AM965" i="14" s="1"/>
  <c r="AS965" i="14" s="1"/>
  <c r="AY965" i="14" s="1"/>
  <c r="BE965" i="14" s="1"/>
  <c r="BK965" i="14" s="1"/>
  <c r="B965" i="14"/>
  <c r="A965" i="14"/>
  <c r="C964" i="14"/>
  <c r="B964" i="14"/>
  <c r="A964" i="14"/>
  <c r="C963" i="14"/>
  <c r="I963" i="14" s="1"/>
  <c r="O963" i="14" s="1"/>
  <c r="U963" i="14" s="1"/>
  <c r="AA963" i="14" s="1"/>
  <c r="AG963" i="14" s="1"/>
  <c r="AM963" i="14" s="1"/>
  <c r="AS963" i="14" s="1"/>
  <c r="AY963" i="14" s="1"/>
  <c r="BE963" i="14" s="1"/>
  <c r="BK963" i="14" s="1"/>
  <c r="B963" i="14"/>
  <c r="A963" i="14"/>
  <c r="G963" i="14" s="1"/>
  <c r="M963" i="14" s="1"/>
  <c r="S963" i="14" s="1"/>
  <c r="Y963" i="14" s="1"/>
  <c r="AE963" i="14" s="1"/>
  <c r="AK963" i="14" s="1"/>
  <c r="AQ963" i="14" s="1"/>
  <c r="AW963" i="14" s="1"/>
  <c r="BC963" i="14" s="1"/>
  <c r="BI963" i="14" s="1"/>
  <c r="C962" i="14"/>
  <c r="B962" i="14"/>
  <c r="A962" i="14"/>
  <c r="C961" i="14"/>
  <c r="B961" i="14"/>
  <c r="A961" i="14"/>
  <c r="G961" i="14" s="1"/>
  <c r="M961" i="14" s="1"/>
  <c r="S961" i="14" s="1"/>
  <c r="Y961" i="14" s="1"/>
  <c r="AE961" i="14" s="1"/>
  <c r="AK961" i="14" s="1"/>
  <c r="AQ961" i="14" s="1"/>
  <c r="AW961" i="14" s="1"/>
  <c r="BC961" i="14" s="1"/>
  <c r="BI961" i="14" s="1"/>
  <c r="C960" i="14"/>
  <c r="B960" i="14"/>
  <c r="H960" i="14" s="1"/>
  <c r="N960" i="14" s="1"/>
  <c r="T960" i="14" s="1"/>
  <c r="Z960" i="14" s="1"/>
  <c r="AF960" i="14" s="1"/>
  <c r="AL960" i="14" s="1"/>
  <c r="AR960" i="14" s="1"/>
  <c r="AX960" i="14" s="1"/>
  <c r="BD960" i="14" s="1"/>
  <c r="BJ960" i="14" s="1"/>
  <c r="A960" i="14"/>
  <c r="C959" i="14"/>
  <c r="B959" i="14"/>
  <c r="A959" i="14"/>
  <c r="C958" i="14"/>
  <c r="B958" i="14"/>
  <c r="H958" i="14" s="1"/>
  <c r="N958" i="14" s="1"/>
  <c r="A958" i="14"/>
  <c r="C957" i="14"/>
  <c r="I957" i="14" s="1"/>
  <c r="O957" i="14" s="1"/>
  <c r="U957" i="14" s="1"/>
  <c r="AA957" i="14" s="1"/>
  <c r="AG957" i="14" s="1"/>
  <c r="AM957" i="14" s="1"/>
  <c r="AS957" i="14" s="1"/>
  <c r="AY957" i="14" s="1"/>
  <c r="BE957" i="14" s="1"/>
  <c r="BK957" i="14" s="1"/>
  <c r="B957" i="14"/>
  <c r="A957" i="14"/>
  <c r="C956" i="14"/>
  <c r="B956" i="14"/>
  <c r="A956" i="14"/>
  <c r="C955" i="14"/>
  <c r="I955" i="14" s="1"/>
  <c r="O955" i="14" s="1"/>
  <c r="U955" i="14" s="1"/>
  <c r="AA955" i="14" s="1"/>
  <c r="AG955" i="14" s="1"/>
  <c r="AM955" i="14" s="1"/>
  <c r="AS955" i="14" s="1"/>
  <c r="AY955" i="14" s="1"/>
  <c r="BE955" i="14" s="1"/>
  <c r="BK955" i="14" s="1"/>
  <c r="B955" i="14"/>
  <c r="A955" i="14"/>
  <c r="G955" i="14" s="1"/>
  <c r="M955" i="14" s="1"/>
  <c r="S955" i="14" s="1"/>
  <c r="Y955" i="14" s="1"/>
  <c r="AE955" i="14" s="1"/>
  <c r="AK955" i="14" s="1"/>
  <c r="AQ955" i="14" s="1"/>
  <c r="AW955" i="14" s="1"/>
  <c r="BC955" i="14" s="1"/>
  <c r="BI955" i="14" s="1"/>
  <c r="C954" i="14"/>
  <c r="B954" i="14"/>
  <c r="A954" i="14"/>
  <c r="C953" i="14"/>
  <c r="I953" i="14" s="1"/>
  <c r="O953" i="14" s="1"/>
  <c r="U953" i="14" s="1"/>
  <c r="AA953" i="14" s="1"/>
  <c r="AG953" i="14" s="1"/>
  <c r="AM953" i="14" s="1"/>
  <c r="AS953" i="14" s="1"/>
  <c r="AY953" i="14" s="1"/>
  <c r="BE953" i="14" s="1"/>
  <c r="BK953" i="14" s="1"/>
  <c r="B953" i="14"/>
  <c r="A953" i="14"/>
  <c r="C952" i="14"/>
  <c r="B952" i="14"/>
  <c r="H952" i="14" s="1"/>
  <c r="A952" i="14"/>
  <c r="C951" i="14"/>
  <c r="B951" i="14"/>
  <c r="A951" i="14"/>
  <c r="G951" i="14" s="1"/>
  <c r="M951" i="14" s="1"/>
  <c r="S951" i="14" s="1"/>
  <c r="Y951" i="14" s="1"/>
  <c r="AE951" i="14" s="1"/>
  <c r="AK951" i="14" s="1"/>
  <c r="AQ951" i="14" s="1"/>
  <c r="AW951" i="14" s="1"/>
  <c r="BC951" i="14" s="1"/>
  <c r="BI951" i="14" s="1"/>
  <c r="C950" i="14"/>
  <c r="B950" i="14"/>
  <c r="A950" i="14"/>
  <c r="C949" i="14"/>
  <c r="B949" i="14"/>
  <c r="A949" i="14"/>
  <c r="C948" i="14"/>
  <c r="B948" i="14"/>
  <c r="H948" i="14" s="1"/>
  <c r="N948" i="14" s="1"/>
  <c r="T948" i="14" s="1"/>
  <c r="Z948" i="14" s="1"/>
  <c r="AF948" i="14" s="1"/>
  <c r="AL948" i="14" s="1"/>
  <c r="AR948" i="14" s="1"/>
  <c r="AX948" i="14" s="1"/>
  <c r="BD948" i="14" s="1"/>
  <c r="BJ948" i="14" s="1"/>
  <c r="A948" i="14"/>
  <c r="C947" i="14"/>
  <c r="B947" i="14"/>
  <c r="A947" i="14"/>
  <c r="G947" i="14" s="1"/>
  <c r="M947" i="14" s="1"/>
  <c r="S947" i="14" s="1"/>
  <c r="Y947" i="14" s="1"/>
  <c r="AE947" i="14" s="1"/>
  <c r="AK947" i="14" s="1"/>
  <c r="AQ947" i="14" s="1"/>
  <c r="AW947" i="14" s="1"/>
  <c r="BC947" i="14" s="1"/>
  <c r="BI947" i="14" s="1"/>
  <c r="C946" i="14"/>
  <c r="B946" i="14"/>
  <c r="A946" i="14"/>
  <c r="C945" i="14"/>
  <c r="I945" i="14" s="1"/>
  <c r="O945" i="14" s="1"/>
  <c r="U945" i="14" s="1"/>
  <c r="AA945" i="14" s="1"/>
  <c r="AG945" i="14" s="1"/>
  <c r="AM945" i="14" s="1"/>
  <c r="AS945" i="14" s="1"/>
  <c r="AY945" i="14" s="1"/>
  <c r="BE945" i="14" s="1"/>
  <c r="BK945" i="14" s="1"/>
  <c r="B945" i="14"/>
  <c r="A945" i="14"/>
  <c r="C944" i="14"/>
  <c r="B944" i="14"/>
  <c r="H944" i="14" s="1"/>
  <c r="N944" i="14" s="1"/>
  <c r="T944" i="14" s="1"/>
  <c r="Z944" i="14" s="1"/>
  <c r="AF944" i="14" s="1"/>
  <c r="AL944" i="14" s="1"/>
  <c r="AR944" i="14" s="1"/>
  <c r="AX944" i="14" s="1"/>
  <c r="BD944" i="14" s="1"/>
  <c r="BJ944" i="14" s="1"/>
  <c r="A944" i="14"/>
  <c r="C943" i="14"/>
  <c r="B943" i="14"/>
  <c r="A943" i="14"/>
  <c r="G943" i="14" s="1"/>
  <c r="M943" i="14" s="1"/>
  <c r="S943" i="14" s="1"/>
  <c r="Y943" i="14" s="1"/>
  <c r="AE943" i="14" s="1"/>
  <c r="AK943" i="14" s="1"/>
  <c r="AQ943" i="14" s="1"/>
  <c r="AW943" i="14" s="1"/>
  <c r="BC943" i="14" s="1"/>
  <c r="BI943" i="14" s="1"/>
  <c r="C942" i="14"/>
  <c r="B942" i="14"/>
  <c r="A942" i="14"/>
  <c r="C941" i="14"/>
  <c r="I941" i="14" s="1"/>
  <c r="O941" i="14" s="1"/>
  <c r="U941" i="14" s="1"/>
  <c r="AA941" i="14" s="1"/>
  <c r="AG941" i="14" s="1"/>
  <c r="AM941" i="14" s="1"/>
  <c r="AS941" i="14" s="1"/>
  <c r="AY941" i="14" s="1"/>
  <c r="BE941" i="14" s="1"/>
  <c r="BK941" i="14" s="1"/>
  <c r="B941" i="14"/>
  <c r="A941" i="14"/>
  <c r="C940" i="14"/>
  <c r="B940" i="14"/>
  <c r="H940" i="14" s="1"/>
  <c r="N940" i="14" s="1"/>
  <c r="A940" i="14"/>
  <c r="C939" i="14"/>
  <c r="B939" i="14"/>
  <c r="A939" i="14"/>
  <c r="G939" i="14" s="1"/>
  <c r="M939" i="14" s="1"/>
  <c r="S939" i="14" s="1"/>
  <c r="Y939" i="14" s="1"/>
  <c r="AE939" i="14" s="1"/>
  <c r="AK939" i="14" s="1"/>
  <c r="AQ939" i="14" s="1"/>
  <c r="AW939" i="14" s="1"/>
  <c r="BC939" i="14" s="1"/>
  <c r="BI939" i="14" s="1"/>
  <c r="C938" i="14"/>
  <c r="B938" i="14"/>
  <c r="A938" i="14"/>
  <c r="C937" i="14"/>
  <c r="B937" i="14"/>
  <c r="A937" i="14"/>
  <c r="C936" i="14"/>
  <c r="B936" i="14"/>
  <c r="H936" i="14" s="1"/>
  <c r="A936" i="14"/>
  <c r="C935" i="14"/>
  <c r="B935" i="14"/>
  <c r="A935" i="14"/>
  <c r="C934" i="14"/>
  <c r="B934" i="14"/>
  <c r="H934" i="14" s="1"/>
  <c r="A934" i="14"/>
  <c r="C933" i="14"/>
  <c r="I933" i="14" s="1"/>
  <c r="O933" i="14" s="1"/>
  <c r="U933" i="14" s="1"/>
  <c r="AA933" i="14" s="1"/>
  <c r="AG933" i="14" s="1"/>
  <c r="AM933" i="14" s="1"/>
  <c r="AS933" i="14" s="1"/>
  <c r="AY933" i="14" s="1"/>
  <c r="BE933" i="14" s="1"/>
  <c r="BK933" i="14" s="1"/>
  <c r="B933" i="14"/>
  <c r="A933" i="14"/>
  <c r="C932" i="14"/>
  <c r="B932" i="14"/>
  <c r="A932" i="14"/>
  <c r="C931" i="14"/>
  <c r="I931" i="14" s="1"/>
  <c r="O931" i="14" s="1"/>
  <c r="U931" i="14" s="1"/>
  <c r="AA931" i="14" s="1"/>
  <c r="AG931" i="14" s="1"/>
  <c r="AM931" i="14" s="1"/>
  <c r="AS931" i="14" s="1"/>
  <c r="AY931" i="14" s="1"/>
  <c r="BE931" i="14" s="1"/>
  <c r="BK931" i="14" s="1"/>
  <c r="B931" i="14"/>
  <c r="A931" i="14"/>
  <c r="G931" i="14" s="1"/>
  <c r="M931" i="14" s="1"/>
  <c r="S931" i="14" s="1"/>
  <c r="Y931" i="14" s="1"/>
  <c r="AE931" i="14" s="1"/>
  <c r="AK931" i="14" s="1"/>
  <c r="AQ931" i="14" s="1"/>
  <c r="AW931" i="14" s="1"/>
  <c r="BC931" i="14" s="1"/>
  <c r="BI931" i="14" s="1"/>
  <c r="C930" i="14"/>
  <c r="B930" i="14"/>
  <c r="A930" i="14"/>
  <c r="C929" i="14"/>
  <c r="B929" i="14"/>
  <c r="A929" i="14"/>
  <c r="G929" i="14" s="1"/>
  <c r="M929" i="14" s="1"/>
  <c r="S929" i="14" s="1"/>
  <c r="Y929" i="14" s="1"/>
  <c r="AE929" i="14" s="1"/>
  <c r="AK929" i="14" s="1"/>
  <c r="AQ929" i="14" s="1"/>
  <c r="AW929" i="14" s="1"/>
  <c r="BC929" i="14" s="1"/>
  <c r="BI929" i="14" s="1"/>
  <c r="C928" i="14"/>
  <c r="B928" i="14"/>
  <c r="A928" i="14"/>
  <c r="C927" i="14"/>
  <c r="B927" i="14"/>
  <c r="A927" i="14"/>
  <c r="C926" i="14"/>
  <c r="B926" i="14"/>
  <c r="H926" i="14" s="1"/>
  <c r="N926" i="14" s="1"/>
  <c r="T926" i="14" s="1"/>
  <c r="Z926" i="14" s="1"/>
  <c r="AF926" i="14" s="1"/>
  <c r="AL926" i="14" s="1"/>
  <c r="AR926" i="14" s="1"/>
  <c r="AX926" i="14" s="1"/>
  <c r="BD926" i="14" s="1"/>
  <c r="BJ926" i="14" s="1"/>
  <c r="A926" i="14"/>
  <c r="C925" i="14"/>
  <c r="I925" i="14" s="1"/>
  <c r="O925" i="14" s="1"/>
  <c r="U925" i="14" s="1"/>
  <c r="AA925" i="14" s="1"/>
  <c r="AG925" i="14" s="1"/>
  <c r="AM925" i="14" s="1"/>
  <c r="AS925" i="14" s="1"/>
  <c r="AY925" i="14" s="1"/>
  <c r="BE925" i="14" s="1"/>
  <c r="BK925" i="14" s="1"/>
  <c r="B925" i="14"/>
  <c r="A925" i="14"/>
  <c r="C924" i="14"/>
  <c r="B924" i="14"/>
  <c r="A924" i="14"/>
  <c r="C923" i="14"/>
  <c r="I923" i="14" s="1"/>
  <c r="O923" i="14" s="1"/>
  <c r="U923" i="14" s="1"/>
  <c r="AA923" i="14" s="1"/>
  <c r="AG923" i="14" s="1"/>
  <c r="AM923" i="14" s="1"/>
  <c r="AS923" i="14" s="1"/>
  <c r="AY923" i="14" s="1"/>
  <c r="BE923" i="14" s="1"/>
  <c r="BK923" i="14" s="1"/>
  <c r="B923" i="14"/>
  <c r="A923" i="14"/>
  <c r="G923" i="14" s="1"/>
  <c r="M923" i="14" s="1"/>
  <c r="S923" i="14" s="1"/>
  <c r="Y923" i="14" s="1"/>
  <c r="AE923" i="14" s="1"/>
  <c r="AK923" i="14" s="1"/>
  <c r="AQ923" i="14" s="1"/>
  <c r="AW923" i="14" s="1"/>
  <c r="BC923" i="14" s="1"/>
  <c r="BI923" i="14" s="1"/>
  <c r="C922" i="14"/>
  <c r="B922" i="14"/>
  <c r="A922" i="14"/>
  <c r="C921" i="14"/>
  <c r="B921" i="14"/>
  <c r="A921" i="14"/>
  <c r="G921" i="14" s="1"/>
  <c r="M921" i="14" s="1"/>
  <c r="S921" i="14" s="1"/>
  <c r="Y921" i="14" s="1"/>
  <c r="AE921" i="14" s="1"/>
  <c r="AK921" i="14" s="1"/>
  <c r="AQ921" i="14" s="1"/>
  <c r="AW921" i="14" s="1"/>
  <c r="BC921" i="14" s="1"/>
  <c r="BI921" i="14" s="1"/>
  <c r="C920" i="14"/>
  <c r="B920" i="14"/>
  <c r="H920" i="14" s="1"/>
  <c r="N920" i="14" s="1"/>
  <c r="T920" i="14" s="1"/>
  <c r="Z920" i="14" s="1"/>
  <c r="AF920" i="14" s="1"/>
  <c r="AL920" i="14" s="1"/>
  <c r="AR920" i="14" s="1"/>
  <c r="AX920" i="14" s="1"/>
  <c r="BD920" i="14" s="1"/>
  <c r="BJ920" i="14" s="1"/>
  <c r="A920" i="14"/>
  <c r="C919" i="14"/>
  <c r="B919" i="14"/>
  <c r="A919" i="14"/>
  <c r="C918" i="14"/>
  <c r="B918" i="14"/>
  <c r="H918" i="14" s="1"/>
  <c r="N918" i="14" s="1"/>
  <c r="A918" i="14"/>
  <c r="C917" i="14"/>
  <c r="I917" i="14" s="1"/>
  <c r="O917" i="14" s="1"/>
  <c r="U917" i="14" s="1"/>
  <c r="AA917" i="14" s="1"/>
  <c r="AG917" i="14" s="1"/>
  <c r="AM917" i="14" s="1"/>
  <c r="AS917" i="14" s="1"/>
  <c r="AY917" i="14" s="1"/>
  <c r="BE917" i="14" s="1"/>
  <c r="BK917" i="14" s="1"/>
  <c r="B917" i="14"/>
  <c r="A917" i="14"/>
  <c r="C916" i="14"/>
  <c r="B916" i="14"/>
  <c r="H916" i="14" s="1"/>
  <c r="A916" i="14"/>
  <c r="C915" i="14"/>
  <c r="B915" i="14"/>
  <c r="A915" i="14"/>
  <c r="G915" i="14" s="1"/>
  <c r="M915" i="14" s="1"/>
  <c r="S915" i="14" s="1"/>
  <c r="Y915" i="14" s="1"/>
  <c r="AE915" i="14" s="1"/>
  <c r="AK915" i="14" s="1"/>
  <c r="AQ915" i="14" s="1"/>
  <c r="AW915" i="14" s="1"/>
  <c r="BC915" i="14" s="1"/>
  <c r="BI915" i="14" s="1"/>
  <c r="C914" i="14"/>
  <c r="B914" i="14"/>
  <c r="A914" i="14"/>
  <c r="C913" i="14"/>
  <c r="I913" i="14" s="1"/>
  <c r="O913" i="14" s="1"/>
  <c r="U913" i="14" s="1"/>
  <c r="AA913" i="14" s="1"/>
  <c r="AG913" i="14" s="1"/>
  <c r="AM913" i="14" s="1"/>
  <c r="AS913" i="14" s="1"/>
  <c r="AY913" i="14" s="1"/>
  <c r="BE913" i="14" s="1"/>
  <c r="BK913" i="14" s="1"/>
  <c r="B913" i="14"/>
  <c r="A913" i="14"/>
  <c r="C912" i="14"/>
  <c r="B912" i="14"/>
  <c r="H912" i="14" s="1"/>
  <c r="N912" i="14" s="1"/>
  <c r="T912" i="14" s="1"/>
  <c r="Z912" i="14" s="1"/>
  <c r="AF912" i="14" s="1"/>
  <c r="AL912" i="14" s="1"/>
  <c r="AR912" i="14" s="1"/>
  <c r="AX912" i="14" s="1"/>
  <c r="BD912" i="14" s="1"/>
  <c r="BJ912" i="14" s="1"/>
  <c r="A912" i="14"/>
  <c r="C911" i="14"/>
  <c r="B911" i="14"/>
  <c r="A911" i="14"/>
  <c r="G911" i="14" s="1"/>
  <c r="M911" i="14" s="1"/>
  <c r="S911" i="14" s="1"/>
  <c r="Y911" i="14" s="1"/>
  <c r="AE911" i="14" s="1"/>
  <c r="AK911" i="14" s="1"/>
  <c r="AQ911" i="14" s="1"/>
  <c r="AW911" i="14" s="1"/>
  <c r="BC911" i="14" s="1"/>
  <c r="BI911" i="14" s="1"/>
  <c r="C910" i="14"/>
  <c r="B910" i="14"/>
  <c r="A910" i="14"/>
  <c r="C909" i="14"/>
  <c r="I909" i="14" s="1"/>
  <c r="O909" i="14" s="1"/>
  <c r="U909" i="14" s="1"/>
  <c r="AA909" i="14" s="1"/>
  <c r="AG909" i="14" s="1"/>
  <c r="AM909" i="14" s="1"/>
  <c r="AS909" i="14" s="1"/>
  <c r="AY909" i="14" s="1"/>
  <c r="BE909" i="14" s="1"/>
  <c r="BK909" i="14" s="1"/>
  <c r="B909" i="14"/>
  <c r="A909" i="14"/>
  <c r="C908" i="14"/>
  <c r="B908" i="14"/>
  <c r="H908" i="14" s="1"/>
  <c r="N908" i="14" s="1"/>
  <c r="T908" i="14" s="1"/>
  <c r="Z908" i="14" s="1"/>
  <c r="AF908" i="14" s="1"/>
  <c r="AL908" i="14" s="1"/>
  <c r="AR908" i="14" s="1"/>
  <c r="AX908" i="14" s="1"/>
  <c r="BD908" i="14" s="1"/>
  <c r="BJ908" i="14" s="1"/>
  <c r="A908" i="14"/>
  <c r="C907" i="14"/>
  <c r="B907" i="14"/>
  <c r="A907" i="14"/>
  <c r="C906" i="14"/>
  <c r="B906" i="14"/>
  <c r="A906" i="14"/>
  <c r="C905" i="14"/>
  <c r="I905" i="14" s="1"/>
  <c r="O905" i="14" s="1"/>
  <c r="U905" i="14" s="1"/>
  <c r="AA905" i="14" s="1"/>
  <c r="AG905" i="14" s="1"/>
  <c r="AM905" i="14" s="1"/>
  <c r="AS905" i="14" s="1"/>
  <c r="AY905" i="14" s="1"/>
  <c r="BE905" i="14" s="1"/>
  <c r="BK905" i="14" s="1"/>
  <c r="B905" i="14"/>
  <c r="A905" i="14"/>
  <c r="C904" i="14"/>
  <c r="B904" i="14"/>
  <c r="H904" i="14" s="1"/>
  <c r="N904" i="14" s="1"/>
  <c r="T904" i="14" s="1"/>
  <c r="Z904" i="14" s="1"/>
  <c r="AF904" i="14" s="1"/>
  <c r="AL904" i="14" s="1"/>
  <c r="AR904" i="14" s="1"/>
  <c r="AX904" i="14" s="1"/>
  <c r="BD904" i="14" s="1"/>
  <c r="BJ904" i="14" s="1"/>
  <c r="A904" i="14"/>
  <c r="C903" i="14"/>
  <c r="B903" i="14"/>
  <c r="A903" i="14"/>
  <c r="G903" i="14" s="1"/>
  <c r="M903" i="14" s="1"/>
  <c r="S903" i="14" s="1"/>
  <c r="Y903" i="14" s="1"/>
  <c r="AE903" i="14" s="1"/>
  <c r="AK903" i="14" s="1"/>
  <c r="AQ903" i="14" s="1"/>
  <c r="AW903" i="14" s="1"/>
  <c r="BC903" i="14" s="1"/>
  <c r="BI903" i="14" s="1"/>
  <c r="C902" i="14"/>
  <c r="B902" i="14"/>
  <c r="A902" i="14"/>
  <c r="C901" i="14"/>
  <c r="I901" i="14" s="1"/>
  <c r="O901" i="14" s="1"/>
  <c r="U901" i="14" s="1"/>
  <c r="AA901" i="14" s="1"/>
  <c r="AG901" i="14" s="1"/>
  <c r="AM901" i="14" s="1"/>
  <c r="AS901" i="14" s="1"/>
  <c r="AY901" i="14" s="1"/>
  <c r="BE901" i="14" s="1"/>
  <c r="BK901" i="14" s="1"/>
  <c r="B901" i="14"/>
  <c r="A901" i="14"/>
  <c r="C900" i="14"/>
  <c r="B900" i="14"/>
  <c r="H900" i="14" s="1"/>
  <c r="N900" i="14" s="1"/>
  <c r="T900" i="14" s="1"/>
  <c r="Z900" i="14" s="1"/>
  <c r="AF900" i="14" s="1"/>
  <c r="AL900" i="14" s="1"/>
  <c r="AR900" i="14" s="1"/>
  <c r="AX900" i="14" s="1"/>
  <c r="BD900" i="14" s="1"/>
  <c r="BJ900" i="14" s="1"/>
  <c r="A900" i="14"/>
  <c r="C899" i="14"/>
  <c r="B899" i="14"/>
  <c r="A899" i="14"/>
  <c r="G899" i="14" s="1"/>
  <c r="M899" i="14" s="1"/>
  <c r="S899" i="14" s="1"/>
  <c r="Y899" i="14" s="1"/>
  <c r="AE899" i="14" s="1"/>
  <c r="AK899" i="14" s="1"/>
  <c r="AQ899" i="14" s="1"/>
  <c r="AW899" i="14" s="1"/>
  <c r="BC899" i="14" s="1"/>
  <c r="BI899" i="14" s="1"/>
  <c r="C898" i="14"/>
  <c r="B898" i="14"/>
  <c r="A898" i="14"/>
  <c r="C897" i="14"/>
  <c r="I897" i="14" s="1"/>
  <c r="O897" i="14" s="1"/>
  <c r="U897" i="14" s="1"/>
  <c r="AA897" i="14" s="1"/>
  <c r="AG897" i="14" s="1"/>
  <c r="AM897" i="14" s="1"/>
  <c r="AS897" i="14" s="1"/>
  <c r="AY897" i="14" s="1"/>
  <c r="BE897" i="14" s="1"/>
  <c r="BK897" i="14" s="1"/>
  <c r="B897" i="14"/>
  <c r="A897" i="14"/>
  <c r="C896" i="14"/>
  <c r="B896" i="14"/>
  <c r="H896" i="14" s="1"/>
  <c r="N896" i="14" s="1"/>
  <c r="A896" i="14"/>
  <c r="C895" i="14"/>
  <c r="B895" i="14"/>
  <c r="A895" i="14"/>
  <c r="G895" i="14" s="1"/>
  <c r="M895" i="14" s="1"/>
  <c r="S895" i="14" s="1"/>
  <c r="Y895" i="14" s="1"/>
  <c r="AE895" i="14" s="1"/>
  <c r="AK895" i="14" s="1"/>
  <c r="AQ895" i="14" s="1"/>
  <c r="AW895" i="14" s="1"/>
  <c r="BC895" i="14" s="1"/>
  <c r="BI895" i="14" s="1"/>
  <c r="C894" i="14"/>
  <c r="B894" i="14"/>
  <c r="A894" i="14"/>
  <c r="C893" i="14"/>
  <c r="I893" i="14" s="1"/>
  <c r="O893" i="14" s="1"/>
  <c r="U893" i="14" s="1"/>
  <c r="AA893" i="14" s="1"/>
  <c r="AG893" i="14" s="1"/>
  <c r="AM893" i="14" s="1"/>
  <c r="AS893" i="14" s="1"/>
  <c r="AY893" i="14" s="1"/>
  <c r="BE893" i="14" s="1"/>
  <c r="BK893" i="14" s="1"/>
  <c r="B893" i="14"/>
  <c r="A893" i="14"/>
  <c r="C892" i="14"/>
  <c r="B892" i="14"/>
  <c r="A892" i="14"/>
  <c r="C891" i="14"/>
  <c r="I891" i="14" s="1"/>
  <c r="O891" i="14" s="1"/>
  <c r="U891" i="14" s="1"/>
  <c r="AA891" i="14" s="1"/>
  <c r="AG891" i="14" s="1"/>
  <c r="AM891" i="14" s="1"/>
  <c r="AS891" i="14" s="1"/>
  <c r="AY891" i="14" s="1"/>
  <c r="BE891" i="14" s="1"/>
  <c r="BK891" i="14" s="1"/>
  <c r="B891" i="14"/>
  <c r="A891" i="14"/>
  <c r="G891" i="14" s="1"/>
  <c r="M891" i="14" s="1"/>
  <c r="S891" i="14" s="1"/>
  <c r="Y891" i="14" s="1"/>
  <c r="AE891" i="14" s="1"/>
  <c r="AK891" i="14" s="1"/>
  <c r="AQ891" i="14" s="1"/>
  <c r="AW891" i="14" s="1"/>
  <c r="BC891" i="14" s="1"/>
  <c r="BI891" i="14" s="1"/>
  <c r="C890" i="14"/>
  <c r="B890" i="14"/>
  <c r="A890" i="14"/>
  <c r="C889" i="14"/>
  <c r="B889" i="14"/>
  <c r="A889" i="14"/>
  <c r="G889" i="14" s="1"/>
  <c r="M889" i="14" s="1"/>
  <c r="S889" i="14" s="1"/>
  <c r="Y889" i="14" s="1"/>
  <c r="AE889" i="14" s="1"/>
  <c r="AK889" i="14" s="1"/>
  <c r="AQ889" i="14" s="1"/>
  <c r="AW889" i="14" s="1"/>
  <c r="BC889" i="14" s="1"/>
  <c r="BI889" i="14" s="1"/>
  <c r="C888" i="14"/>
  <c r="B888" i="14"/>
  <c r="A888" i="14"/>
  <c r="C887" i="14"/>
  <c r="B887" i="14"/>
  <c r="A887" i="14"/>
  <c r="C886" i="14"/>
  <c r="B886" i="14"/>
  <c r="H886" i="14" s="1"/>
  <c r="A886" i="14"/>
  <c r="C885" i="14"/>
  <c r="I885" i="14" s="1"/>
  <c r="O885" i="14" s="1"/>
  <c r="U885" i="14" s="1"/>
  <c r="AA885" i="14" s="1"/>
  <c r="AG885" i="14" s="1"/>
  <c r="AM885" i="14" s="1"/>
  <c r="AS885" i="14" s="1"/>
  <c r="AY885" i="14" s="1"/>
  <c r="BE885" i="14" s="1"/>
  <c r="BK885" i="14" s="1"/>
  <c r="B885" i="14"/>
  <c r="A885" i="14"/>
  <c r="C884" i="14"/>
  <c r="B884" i="14"/>
  <c r="A884" i="14"/>
  <c r="C883" i="14"/>
  <c r="I883" i="14" s="1"/>
  <c r="O883" i="14" s="1"/>
  <c r="U883" i="14" s="1"/>
  <c r="AA883" i="14" s="1"/>
  <c r="AG883" i="14" s="1"/>
  <c r="AM883" i="14" s="1"/>
  <c r="AS883" i="14" s="1"/>
  <c r="AY883" i="14" s="1"/>
  <c r="BE883" i="14" s="1"/>
  <c r="BK883" i="14" s="1"/>
  <c r="B883" i="14"/>
  <c r="A883" i="14"/>
  <c r="G883" i="14" s="1"/>
  <c r="M883" i="14" s="1"/>
  <c r="S883" i="14" s="1"/>
  <c r="Y883" i="14" s="1"/>
  <c r="AE883" i="14" s="1"/>
  <c r="AK883" i="14" s="1"/>
  <c r="AQ883" i="14" s="1"/>
  <c r="AW883" i="14" s="1"/>
  <c r="BC883" i="14" s="1"/>
  <c r="BI883" i="14" s="1"/>
  <c r="C882" i="14"/>
  <c r="B882" i="14"/>
  <c r="A882" i="14"/>
  <c r="C881" i="14"/>
  <c r="B881" i="14"/>
  <c r="A881" i="14"/>
  <c r="G881" i="14" s="1"/>
  <c r="M881" i="14" s="1"/>
  <c r="S881" i="14" s="1"/>
  <c r="Y881" i="14" s="1"/>
  <c r="AE881" i="14" s="1"/>
  <c r="AK881" i="14" s="1"/>
  <c r="AQ881" i="14" s="1"/>
  <c r="AW881" i="14" s="1"/>
  <c r="BC881" i="14" s="1"/>
  <c r="BI881" i="14" s="1"/>
  <c r="C880" i="14"/>
  <c r="B880" i="14"/>
  <c r="H880" i="14" s="1"/>
  <c r="N880" i="14" s="1"/>
  <c r="T880" i="14" s="1"/>
  <c r="Z880" i="14" s="1"/>
  <c r="AF880" i="14" s="1"/>
  <c r="AL880" i="14" s="1"/>
  <c r="AR880" i="14" s="1"/>
  <c r="AX880" i="14" s="1"/>
  <c r="BD880" i="14" s="1"/>
  <c r="BJ880" i="14" s="1"/>
  <c r="A880" i="14"/>
  <c r="C879" i="14"/>
  <c r="B879" i="14"/>
  <c r="A879" i="14"/>
  <c r="C878" i="14"/>
  <c r="B878" i="14"/>
  <c r="H878" i="14" s="1"/>
  <c r="N878" i="14" s="1"/>
  <c r="T878" i="14" s="1"/>
  <c r="Z878" i="14" s="1"/>
  <c r="AF878" i="14" s="1"/>
  <c r="AL878" i="14" s="1"/>
  <c r="AR878" i="14" s="1"/>
  <c r="AX878" i="14" s="1"/>
  <c r="BD878" i="14" s="1"/>
  <c r="BJ878" i="14" s="1"/>
  <c r="A878" i="14"/>
  <c r="C877" i="14"/>
  <c r="I877" i="14" s="1"/>
  <c r="O877" i="14" s="1"/>
  <c r="U877" i="14" s="1"/>
  <c r="AA877" i="14" s="1"/>
  <c r="AG877" i="14" s="1"/>
  <c r="AM877" i="14" s="1"/>
  <c r="AS877" i="14" s="1"/>
  <c r="AY877" i="14" s="1"/>
  <c r="BE877" i="14" s="1"/>
  <c r="BK877" i="14" s="1"/>
  <c r="B877" i="14"/>
  <c r="A877" i="14"/>
  <c r="C876" i="14"/>
  <c r="B876" i="14"/>
  <c r="A876" i="14"/>
  <c r="C875" i="14"/>
  <c r="I875" i="14" s="1"/>
  <c r="O875" i="14" s="1"/>
  <c r="U875" i="14" s="1"/>
  <c r="AA875" i="14" s="1"/>
  <c r="AG875" i="14" s="1"/>
  <c r="AM875" i="14" s="1"/>
  <c r="AS875" i="14" s="1"/>
  <c r="AY875" i="14" s="1"/>
  <c r="BE875" i="14" s="1"/>
  <c r="BK875" i="14" s="1"/>
  <c r="B875" i="14"/>
  <c r="A875" i="14"/>
  <c r="G875" i="14" s="1"/>
  <c r="M875" i="14" s="1"/>
  <c r="S875" i="14" s="1"/>
  <c r="Y875" i="14" s="1"/>
  <c r="AE875" i="14" s="1"/>
  <c r="AK875" i="14" s="1"/>
  <c r="AQ875" i="14" s="1"/>
  <c r="AW875" i="14" s="1"/>
  <c r="BC875" i="14" s="1"/>
  <c r="BI875" i="14" s="1"/>
  <c r="C874" i="14"/>
  <c r="B874" i="14"/>
  <c r="A874" i="14"/>
  <c r="C873" i="14"/>
  <c r="B873" i="14"/>
  <c r="A873" i="14"/>
  <c r="G873" i="14" s="1"/>
  <c r="M873" i="14" s="1"/>
  <c r="S873" i="14" s="1"/>
  <c r="Y873" i="14" s="1"/>
  <c r="AE873" i="14" s="1"/>
  <c r="AK873" i="14" s="1"/>
  <c r="AQ873" i="14" s="1"/>
  <c r="AW873" i="14" s="1"/>
  <c r="BC873" i="14" s="1"/>
  <c r="BI873" i="14" s="1"/>
  <c r="C872" i="14"/>
  <c r="B872" i="14"/>
  <c r="H872" i="14" s="1"/>
  <c r="N872" i="14" s="1"/>
  <c r="T872" i="14" s="1"/>
  <c r="Z872" i="14" s="1"/>
  <c r="AF872" i="14" s="1"/>
  <c r="AL872" i="14" s="1"/>
  <c r="AR872" i="14" s="1"/>
  <c r="AX872" i="14" s="1"/>
  <c r="BD872" i="14" s="1"/>
  <c r="BJ872" i="14" s="1"/>
  <c r="A872" i="14"/>
  <c r="C871" i="14"/>
  <c r="B871" i="14"/>
  <c r="A871" i="14"/>
  <c r="C870" i="14"/>
  <c r="B870" i="14"/>
  <c r="H870" i="14" s="1"/>
  <c r="N870" i="14" s="1"/>
  <c r="A870" i="14"/>
  <c r="C869" i="14"/>
  <c r="I869" i="14" s="1"/>
  <c r="O869" i="14" s="1"/>
  <c r="U869" i="14" s="1"/>
  <c r="AA869" i="14" s="1"/>
  <c r="AG869" i="14" s="1"/>
  <c r="AM869" i="14" s="1"/>
  <c r="AS869" i="14" s="1"/>
  <c r="AY869" i="14" s="1"/>
  <c r="BE869" i="14" s="1"/>
  <c r="BK869" i="14" s="1"/>
  <c r="B869" i="14"/>
  <c r="A869" i="14"/>
  <c r="C868" i="14"/>
  <c r="B868" i="14"/>
  <c r="A868" i="14"/>
  <c r="C867" i="14"/>
  <c r="I867" i="14" s="1"/>
  <c r="O867" i="14" s="1"/>
  <c r="U867" i="14" s="1"/>
  <c r="AA867" i="14" s="1"/>
  <c r="AG867" i="14" s="1"/>
  <c r="AM867" i="14" s="1"/>
  <c r="AS867" i="14" s="1"/>
  <c r="AY867" i="14" s="1"/>
  <c r="BE867" i="14" s="1"/>
  <c r="BK867" i="14" s="1"/>
  <c r="B867" i="14"/>
  <c r="A867" i="14"/>
  <c r="C866" i="14"/>
  <c r="B866" i="14"/>
  <c r="A866" i="14"/>
  <c r="C865" i="14"/>
  <c r="B865" i="14"/>
  <c r="A865" i="14"/>
  <c r="G865" i="14" s="1"/>
  <c r="M865" i="14" s="1"/>
  <c r="S865" i="14" s="1"/>
  <c r="Y865" i="14" s="1"/>
  <c r="AE865" i="14" s="1"/>
  <c r="AK865" i="14" s="1"/>
  <c r="AQ865" i="14" s="1"/>
  <c r="AW865" i="14" s="1"/>
  <c r="BC865" i="14" s="1"/>
  <c r="BI865" i="14" s="1"/>
  <c r="C864" i="14"/>
  <c r="B864" i="14"/>
  <c r="H864" i="14" s="1"/>
  <c r="A864" i="14"/>
  <c r="C863" i="14"/>
  <c r="B863" i="14"/>
  <c r="A863" i="14"/>
  <c r="C862" i="14"/>
  <c r="B862" i="14"/>
  <c r="A862" i="14"/>
  <c r="C861" i="14"/>
  <c r="I861" i="14" s="1"/>
  <c r="O861" i="14" s="1"/>
  <c r="U861" i="14" s="1"/>
  <c r="AA861" i="14" s="1"/>
  <c r="AG861" i="14" s="1"/>
  <c r="AM861" i="14" s="1"/>
  <c r="AS861" i="14" s="1"/>
  <c r="AY861" i="14" s="1"/>
  <c r="BE861" i="14" s="1"/>
  <c r="BK861" i="14" s="1"/>
  <c r="B861" i="14"/>
  <c r="A861" i="14"/>
  <c r="C860" i="14"/>
  <c r="B860" i="14"/>
  <c r="H860" i="14" s="1"/>
  <c r="N860" i="14" s="1"/>
  <c r="A860" i="14"/>
  <c r="G860" i="14" s="1"/>
  <c r="M860" i="14" s="1"/>
  <c r="S860" i="14" s="1"/>
  <c r="Y860" i="14" s="1"/>
  <c r="AE860" i="14" s="1"/>
  <c r="AK860" i="14" s="1"/>
  <c r="AQ860" i="14" s="1"/>
  <c r="AW860" i="14" s="1"/>
  <c r="BC860" i="14" s="1"/>
  <c r="BI860" i="14" s="1"/>
  <c r="C859" i="14"/>
  <c r="B859" i="14"/>
  <c r="A859" i="14"/>
  <c r="G859" i="14" s="1"/>
  <c r="M859" i="14" s="1"/>
  <c r="S859" i="14" s="1"/>
  <c r="Y859" i="14" s="1"/>
  <c r="AE859" i="14" s="1"/>
  <c r="AK859" i="14" s="1"/>
  <c r="AQ859" i="14" s="1"/>
  <c r="AW859" i="14" s="1"/>
  <c r="BC859" i="14" s="1"/>
  <c r="BI859" i="14" s="1"/>
  <c r="C858" i="14"/>
  <c r="B858" i="14"/>
  <c r="A858" i="14"/>
  <c r="C857" i="14"/>
  <c r="I857" i="14" s="1"/>
  <c r="O857" i="14" s="1"/>
  <c r="U857" i="14" s="1"/>
  <c r="AA857" i="14" s="1"/>
  <c r="AG857" i="14" s="1"/>
  <c r="AM857" i="14" s="1"/>
  <c r="AS857" i="14" s="1"/>
  <c r="AY857" i="14" s="1"/>
  <c r="BE857" i="14" s="1"/>
  <c r="BK857" i="14" s="1"/>
  <c r="B857" i="14"/>
  <c r="H857" i="14" s="1"/>
  <c r="N857" i="14" s="1"/>
  <c r="T857" i="14" s="1"/>
  <c r="Z857" i="14" s="1"/>
  <c r="AF857" i="14" s="1"/>
  <c r="AL857" i="14" s="1"/>
  <c r="AR857" i="14" s="1"/>
  <c r="AX857" i="14" s="1"/>
  <c r="BD857" i="14" s="1"/>
  <c r="BJ857" i="14" s="1"/>
  <c r="A857" i="14"/>
  <c r="C856" i="14"/>
  <c r="B856" i="14"/>
  <c r="H856" i="14" s="1"/>
  <c r="N856" i="14" s="1"/>
  <c r="T856" i="14" s="1"/>
  <c r="Z856" i="14" s="1"/>
  <c r="AF856" i="14" s="1"/>
  <c r="AL856" i="14" s="1"/>
  <c r="AR856" i="14" s="1"/>
  <c r="AX856" i="14" s="1"/>
  <c r="BD856" i="14" s="1"/>
  <c r="BJ856" i="14" s="1"/>
  <c r="A856" i="14"/>
  <c r="C855" i="14"/>
  <c r="B855" i="14"/>
  <c r="A855" i="14"/>
  <c r="G855" i="14" s="1"/>
  <c r="M855" i="14" s="1"/>
  <c r="S855" i="14" s="1"/>
  <c r="Y855" i="14" s="1"/>
  <c r="AE855" i="14" s="1"/>
  <c r="AK855" i="14" s="1"/>
  <c r="AQ855" i="14" s="1"/>
  <c r="AW855" i="14" s="1"/>
  <c r="BC855" i="14" s="1"/>
  <c r="BI855" i="14" s="1"/>
  <c r="C854" i="14"/>
  <c r="I854" i="14" s="1"/>
  <c r="O854" i="14" s="1"/>
  <c r="U854" i="14" s="1"/>
  <c r="AA854" i="14" s="1"/>
  <c r="AG854" i="14" s="1"/>
  <c r="AM854" i="14" s="1"/>
  <c r="AS854" i="14" s="1"/>
  <c r="AY854" i="14" s="1"/>
  <c r="BE854" i="14" s="1"/>
  <c r="BK854" i="14" s="1"/>
  <c r="B854" i="14"/>
  <c r="A854" i="14"/>
  <c r="C853" i="14"/>
  <c r="I853" i="14" s="1"/>
  <c r="O853" i="14" s="1"/>
  <c r="U853" i="14" s="1"/>
  <c r="AA853" i="14" s="1"/>
  <c r="AG853" i="14" s="1"/>
  <c r="AM853" i="14" s="1"/>
  <c r="AS853" i="14" s="1"/>
  <c r="AY853" i="14" s="1"/>
  <c r="BE853" i="14" s="1"/>
  <c r="BK853" i="14" s="1"/>
  <c r="B853" i="14"/>
  <c r="A853" i="14"/>
  <c r="C852" i="14"/>
  <c r="B852" i="14"/>
  <c r="H852" i="14" s="1"/>
  <c r="N852" i="14" s="1"/>
  <c r="T852" i="14" s="1"/>
  <c r="Z852" i="14" s="1"/>
  <c r="AF852" i="14" s="1"/>
  <c r="AL852" i="14" s="1"/>
  <c r="AR852" i="14" s="1"/>
  <c r="AX852" i="14" s="1"/>
  <c r="BD852" i="14" s="1"/>
  <c r="BJ852" i="14" s="1"/>
  <c r="A852" i="14"/>
  <c r="G852" i="14" s="1"/>
  <c r="M852" i="14" s="1"/>
  <c r="S852" i="14" s="1"/>
  <c r="Y852" i="14" s="1"/>
  <c r="AE852" i="14" s="1"/>
  <c r="AK852" i="14" s="1"/>
  <c r="AQ852" i="14" s="1"/>
  <c r="AW852" i="14" s="1"/>
  <c r="BC852" i="14" s="1"/>
  <c r="BI852" i="14" s="1"/>
  <c r="C851" i="14"/>
  <c r="B851" i="14"/>
  <c r="A851" i="14"/>
  <c r="G851" i="14" s="1"/>
  <c r="M851" i="14" s="1"/>
  <c r="S851" i="14" s="1"/>
  <c r="Y851" i="14" s="1"/>
  <c r="AE851" i="14" s="1"/>
  <c r="AK851" i="14" s="1"/>
  <c r="AQ851" i="14" s="1"/>
  <c r="AW851" i="14" s="1"/>
  <c r="BC851" i="14" s="1"/>
  <c r="BI851" i="14" s="1"/>
  <c r="C850" i="14"/>
  <c r="B850" i="14"/>
  <c r="A850" i="14"/>
  <c r="C849" i="14"/>
  <c r="I849" i="14" s="1"/>
  <c r="O849" i="14" s="1"/>
  <c r="U849" i="14" s="1"/>
  <c r="AA849" i="14" s="1"/>
  <c r="AG849" i="14" s="1"/>
  <c r="AM849" i="14" s="1"/>
  <c r="AS849" i="14" s="1"/>
  <c r="AY849" i="14" s="1"/>
  <c r="BE849" i="14" s="1"/>
  <c r="BK849" i="14" s="1"/>
  <c r="B849" i="14"/>
  <c r="H849" i="14" s="1"/>
  <c r="N849" i="14" s="1"/>
  <c r="T849" i="14" s="1"/>
  <c r="Z849" i="14" s="1"/>
  <c r="AF849" i="14" s="1"/>
  <c r="AL849" i="14" s="1"/>
  <c r="AR849" i="14" s="1"/>
  <c r="AX849" i="14" s="1"/>
  <c r="BD849" i="14" s="1"/>
  <c r="BJ849" i="14" s="1"/>
  <c r="A849" i="14"/>
  <c r="C848" i="14"/>
  <c r="B848" i="14"/>
  <c r="H848" i="14" s="1"/>
  <c r="N848" i="14" s="1"/>
  <c r="T848" i="14" s="1"/>
  <c r="Z848" i="14" s="1"/>
  <c r="AF848" i="14" s="1"/>
  <c r="AL848" i="14" s="1"/>
  <c r="AR848" i="14" s="1"/>
  <c r="AX848" i="14" s="1"/>
  <c r="BD848" i="14" s="1"/>
  <c r="BJ848" i="14" s="1"/>
  <c r="A848" i="14"/>
  <c r="C847" i="14"/>
  <c r="B847" i="14"/>
  <c r="A847" i="14"/>
  <c r="G847" i="14" s="1"/>
  <c r="M847" i="14" s="1"/>
  <c r="S847" i="14" s="1"/>
  <c r="Y847" i="14" s="1"/>
  <c r="AE847" i="14" s="1"/>
  <c r="AK847" i="14" s="1"/>
  <c r="AQ847" i="14" s="1"/>
  <c r="AW847" i="14" s="1"/>
  <c r="BC847" i="14" s="1"/>
  <c r="BI847" i="14" s="1"/>
  <c r="C846" i="14"/>
  <c r="I846" i="14" s="1"/>
  <c r="O846" i="14" s="1"/>
  <c r="U846" i="14" s="1"/>
  <c r="AA846" i="14" s="1"/>
  <c r="AG846" i="14" s="1"/>
  <c r="AM846" i="14" s="1"/>
  <c r="AS846" i="14" s="1"/>
  <c r="AY846" i="14" s="1"/>
  <c r="BE846" i="14" s="1"/>
  <c r="BK846" i="14" s="1"/>
  <c r="B846" i="14"/>
  <c r="A846" i="14"/>
  <c r="C845" i="14"/>
  <c r="I845" i="14" s="1"/>
  <c r="O845" i="14" s="1"/>
  <c r="U845" i="14" s="1"/>
  <c r="AA845" i="14" s="1"/>
  <c r="AG845" i="14" s="1"/>
  <c r="AM845" i="14" s="1"/>
  <c r="AS845" i="14" s="1"/>
  <c r="AY845" i="14" s="1"/>
  <c r="BE845" i="14" s="1"/>
  <c r="BK845" i="14" s="1"/>
  <c r="B845" i="14"/>
  <c r="A845" i="14"/>
  <c r="C844" i="14"/>
  <c r="B844" i="14"/>
  <c r="H844" i="14" s="1"/>
  <c r="N844" i="14" s="1"/>
  <c r="T844" i="14" s="1"/>
  <c r="Z844" i="14" s="1"/>
  <c r="AF844" i="14" s="1"/>
  <c r="AL844" i="14" s="1"/>
  <c r="AR844" i="14" s="1"/>
  <c r="AX844" i="14" s="1"/>
  <c r="BD844" i="14" s="1"/>
  <c r="BJ844" i="14" s="1"/>
  <c r="A844" i="14"/>
  <c r="G844" i="14" s="1"/>
  <c r="M844" i="14" s="1"/>
  <c r="S844" i="14" s="1"/>
  <c r="Y844" i="14" s="1"/>
  <c r="AE844" i="14" s="1"/>
  <c r="AK844" i="14" s="1"/>
  <c r="AQ844" i="14" s="1"/>
  <c r="AW844" i="14" s="1"/>
  <c r="BC844" i="14" s="1"/>
  <c r="BI844" i="14" s="1"/>
  <c r="C843" i="14"/>
  <c r="B843" i="14"/>
  <c r="A843" i="14"/>
  <c r="G843" i="14" s="1"/>
  <c r="M843" i="14" s="1"/>
  <c r="S843" i="14" s="1"/>
  <c r="Y843" i="14" s="1"/>
  <c r="AE843" i="14" s="1"/>
  <c r="AK843" i="14" s="1"/>
  <c r="AQ843" i="14" s="1"/>
  <c r="AW843" i="14" s="1"/>
  <c r="BC843" i="14" s="1"/>
  <c r="BI843" i="14" s="1"/>
  <c r="C842" i="14"/>
  <c r="B842" i="14"/>
  <c r="A842" i="14"/>
  <c r="C841" i="14"/>
  <c r="I841" i="14" s="1"/>
  <c r="O841" i="14" s="1"/>
  <c r="U841" i="14" s="1"/>
  <c r="AA841" i="14" s="1"/>
  <c r="AG841" i="14" s="1"/>
  <c r="AM841" i="14" s="1"/>
  <c r="AS841" i="14" s="1"/>
  <c r="AY841" i="14" s="1"/>
  <c r="BE841" i="14" s="1"/>
  <c r="BK841" i="14" s="1"/>
  <c r="B841" i="14"/>
  <c r="H841" i="14" s="1"/>
  <c r="N841" i="14" s="1"/>
  <c r="T841" i="14" s="1"/>
  <c r="Z841" i="14" s="1"/>
  <c r="AF841" i="14" s="1"/>
  <c r="AL841" i="14" s="1"/>
  <c r="AR841" i="14" s="1"/>
  <c r="AX841" i="14" s="1"/>
  <c r="BD841" i="14" s="1"/>
  <c r="BJ841" i="14" s="1"/>
  <c r="A841" i="14"/>
  <c r="C840" i="14"/>
  <c r="B840" i="14"/>
  <c r="H840" i="14" s="1"/>
  <c r="A840" i="14"/>
  <c r="C839" i="14"/>
  <c r="B839" i="14"/>
  <c r="A839" i="14"/>
  <c r="G839" i="14" s="1"/>
  <c r="M839" i="14" s="1"/>
  <c r="S839" i="14" s="1"/>
  <c r="Y839" i="14" s="1"/>
  <c r="AE839" i="14" s="1"/>
  <c r="AK839" i="14" s="1"/>
  <c r="AQ839" i="14" s="1"/>
  <c r="AW839" i="14" s="1"/>
  <c r="BC839" i="14" s="1"/>
  <c r="BI839" i="14" s="1"/>
  <c r="C838" i="14"/>
  <c r="B838" i="14"/>
  <c r="A838" i="14"/>
  <c r="G838" i="14" s="1"/>
  <c r="M838" i="14" s="1"/>
  <c r="S838" i="14" s="1"/>
  <c r="Y838" i="14" s="1"/>
  <c r="AE838" i="14" s="1"/>
  <c r="AK838" i="14" s="1"/>
  <c r="AQ838" i="14" s="1"/>
  <c r="AW838" i="14" s="1"/>
  <c r="BC838" i="14" s="1"/>
  <c r="BI838" i="14" s="1"/>
  <c r="C837" i="14"/>
  <c r="I837" i="14" s="1"/>
  <c r="O837" i="14" s="1"/>
  <c r="U837" i="14" s="1"/>
  <c r="AA837" i="14" s="1"/>
  <c r="AG837" i="14" s="1"/>
  <c r="AM837" i="14" s="1"/>
  <c r="AS837" i="14" s="1"/>
  <c r="AY837" i="14" s="1"/>
  <c r="BE837" i="14" s="1"/>
  <c r="BK837" i="14" s="1"/>
  <c r="B837" i="14"/>
  <c r="A837" i="14"/>
  <c r="G837" i="14" s="1"/>
  <c r="M837" i="14" s="1"/>
  <c r="S837" i="14" s="1"/>
  <c r="Y837" i="14" s="1"/>
  <c r="AE837" i="14" s="1"/>
  <c r="AK837" i="14" s="1"/>
  <c r="AQ837" i="14" s="1"/>
  <c r="AW837" i="14" s="1"/>
  <c r="BC837" i="14" s="1"/>
  <c r="BI837" i="14" s="1"/>
  <c r="C836" i="14"/>
  <c r="I836" i="14" s="1"/>
  <c r="O836" i="14" s="1"/>
  <c r="U836" i="14" s="1"/>
  <c r="AA836" i="14" s="1"/>
  <c r="AG836" i="14" s="1"/>
  <c r="AM836" i="14" s="1"/>
  <c r="AS836" i="14" s="1"/>
  <c r="AY836" i="14" s="1"/>
  <c r="BE836" i="14" s="1"/>
  <c r="BK836" i="14" s="1"/>
  <c r="B836" i="14"/>
  <c r="A836" i="14"/>
  <c r="C835" i="14"/>
  <c r="B835" i="14"/>
  <c r="A835" i="14"/>
  <c r="G835" i="14" s="1"/>
  <c r="M835" i="14" s="1"/>
  <c r="S835" i="14" s="1"/>
  <c r="Y835" i="14" s="1"/>
  <c r="AE835" i="14" s="1"/>
  <c r="AK835" i="14" s="1"/>
  <c r="AQ835" i="14" s="1"/>
  <c r="AW835" i="14" s="1"/>
  <c r="BC835" i="14" s="1"/>
  <c r="BI835" i="14" s="1"/>
  <c r="C834" i="14"/>
  <c r="B834" i="14"/>
  <c r="H834" i="14" s="1"/>
  <c r="A834" i="14"/>
  <c r="C833" i="14"/>
  <c r="B833" i="14"/>
  <c r="A833" i="14"/>
  <c r="C832" i="14"/>
  <c r="I832" i="14" s="1"/>
  <c r="O832" i="14" s="1"/>
  <c r="U832" i="14" s="1"/>
  <c r="AA832" i="14" s="1"/>
  <c r="AG832" i="14" s="1"/>
  <c r="AM832" i="14" s="1"/>
  <c r="AS832" i="14" s="1"/>
  <c r="AY832" i="14" s="1"/>
  <c r="BE832" i="14" s="1"/>
  <c r="BK832" i="14" s="1"/>
  <c r="B832" i="14"/>
  <c r="H832" i="14" s="1"/>
  <c r="N832" i="14" s="1"/>
  <c r="T832" i="14" s="1"/>
  <c r="Z832" i="14" s="1"/>
  <c r="AF832" i="14" s="1"/>
  <c r="AL832" i="14" s="1"/>
  <c r="AR832" i="14" s="1"/>
  <c r="AX832" i="14" s="1"/>
  <c r="BD832" i="14" s="1"/>
  <c r="BJ832" i="14" s="1"/>
  <c r="A832" i="14"/>
  <c r="C831" i="14"/>
  <c r="I831" i="14" s="1"/>
  <c r="O831" i="14" s="1"/>
  <c r="U831" i="14" s="1"/>
  <c r="AA831" i="14" s="1"/>
  <c r="AG831" i="14" s="1"/>
  <c r="AM831" i="14" s="1"/>
  <c r="AS831" i="14" s="1"/>
  <c r="AY831" i="14" s="1"/>
  <c r="BE831" i="14" s="1"/>
  <c r="BK831" i="14" s="1"/>
  <c r="B831" i="14"/>
  <c r="A831" i="14"/>
  <c r="C830" i="14"/>
  <c r="B830" i="14"/>
  <c r="A830" i="14"/>
  <c r="G830" i="14" s="1"/>
  <c r="M830" i="14" s="1"/>
  <c r="S830" i="14" s="1"/>
  <c r="Y830" i="14" s="1"/>
  <c r="AE830" i="14" s="1"/>
  <c r="AK830" i="14" s="1"/>
  <c r="AQ830" i="14" s="1"/>
  <c r="AW830" i="14" s="1"/>
  <c r="BC830" i="14" s="1"/>
  <c r="BI830" i="14" s="1"/>
  <c r="C829" i="14"/>
  <c r="I829" i="14" s="1"/>
  <c r="O829" i="14" s="1"/>
  <c r="U829" i="14" s="1"/>
  <c r="AA829" i="14" s="1"/>
  <c r="AG829" i="14" s="1"/>
  <c r="AM829" i="14" s="1"/>
  <c r="AS829" i="14" s="1"/>
  <c r="AY829" i="14" s="1"/>
  <c r="BE829" i="14" s="1"/>
  <c r="BK829" i="14" s="1"/>
  <c r="B829" i="14"/>
  <c r="A829" i="14"/>
  <c r="G829" i="14" s="1"/>
  <c r="M829" i="14" s="1"/>
  <c r="S829" i="14" s="1"/>
  <c r="Y829" i="14" s="1"/>
  <c r="AE829" i="14" s="1"/>
  <c r="AK829" i="14" s="1"/>
  <c r="AQ829" i="14" s="1"/>
  <c r="AW829" i="14" s="1"/>
  <c r="BC829" i="14" s="1"/>
  <c r="BI829" i="14" s="1"/>
  <c r="C828" i="14"/>
  <c r="B828" i="14"/>
  <c r="A828" i="14"/>
  <c r="C827" i="14"/>
  <c r="B827" i="14"/>
  <c r="H827" i="14" s="1"/>
  <c r="N827" i="14" s="1"/>
  <c r="T827" i="14" s="1"/>
  <c r="Z827" i="14" s="1"/>
  <c r="AF827" i="14" s="1"/>
  <c r="AL827" i="14" s="1"/>
  <c r="AR827" i="14" s="1"/>
  <c r="AX827" i="14" s="1"/>
  <c r="BD827" i="14" s="1"/>
  <c r="BJ827" i="14" s="1"/>
  <c r="A827" i="14"/>
  <c r="G827" i="14" s="1"/>
  <c r="M827" i="14" s="1"/>
  <c r="S827" i="14" s="1"/>
  <c r="Y827" i="14" s="1"/>
  <c r="AE827" i="14" s="1"/>
  <c r="AK827" i="14" s="1"/>
  <c r="AQ827" i="14" s="1"/>
  <c r="AW827" i="14" s="1"/>
  <c r="BC827" i="14" s="1"/>
  <c r="BI827" i="14" s="1"/>
  <c r="C826" i="14"/>
  <c r="B826" i="14"/>
  <c r="H826" i="14" s="1"/>
  <c r="N826" i="14" s="1"/>
  <c r="T826" i="14" s="1"/>
  <c r="Z826" i="14" s="1"/>
  <c r="AF826" i="14" s="1"/>
  <c r="AL826" i="14" s="1"/>
  <c r="AR826" i="14" s="1"/>
  <c r="AX826" i="14" s="1"/>
  <c r="BD826" i="14" s="1"/>
  <c r="BJ826" i="14" s="1"/>
  <c r="A826" i="14"/>
  <c r="C825" i="14"/>
  <c r="B825" i="14"/>
  <c r="A825" i="14"/>
  <c r="C824" i="14"/>
  <c r="I824" i="14" s="1"/>
  <c r="O824" i="14" s="1"/>
  <c r="U824" i="14" s="1"/>
  <c r="AA824" i="14" s="1"/>
  <c r="AG824" i="14" s="1"/>
  <c r="AM824" i="14" s="1"/>
  <c r="AS824" i="14" s="1"/>
  <c r="AY824" i="14" s="1"/>
  <c r="BE824" i="14" s="1"/>
  <c r="BK824" i="14" s="1"/>
  <c r="B824" i="14"/>
  <c r="H824" i="14" s="1"/>
  <c r="N824" i="14" s="1"/>
  <c r="T824" i="14" s="1"/>
  <c r="Z824" i="14" s="1"/>
  <c r="AF824" i="14" s="1"/>
  <c r="AL824" i="14" s="1"/>
  <c r="AR824" i="14" s="1"/>
  <c r="AX824" i="14" s="1"/>
  <c r="BD824" i="14" s="1"/>
  <c r="BJ824" i="14" s="1"/>
  <c r="A824" i="14"/>
  <c r="C823" i="14"/>
  <c r="I823" i="14" s="1"/>
  <c r="O823" i="14" s="1"/>
  <c r="U823" i="14" s="1"/>
  <c r="AA823" i="14" s="1"/>
  <c r="AG823" i="14" s="1"/>
  <c r="AM823" i="14" s="1"/>
  <c r="AS823" i="14" s="1"/>
  <c r="AY823" i="14" s="1"/>
  <c r="BE823" i="14" s="1"/>
  <c r="BK823" i="14" s="1"/>
  <c r="B823" i="14"/>
  <c r="A823" i="14"/>
  <c r="C822" i="14"/>
  <c r="B822" i="14"/>
  <c r="A822" i="14"/>
  <c r="G822" i="14" s="1"/>
  <c r="M822" i="14" s="1"/>
  <c r="S822" i="14" s="1"/>
  <c r="Y822" i="14" s="1"/>
  <c r="AE822" i="14" s="1"/>
  <c r="AK822" i="14" s="1"/>
  <c r="AQ822" i="14" s="1"/>
  <c r="AW822" i="14" s="1"/>
  <c r="BC822" i="14" s="1"/>
  <c r="BI822" i="14" s="1"/>
  <c r="C821" i="14"/>
  <c r="I821" i="14" s="1"/>
  <c r="O821" i="14" s="1"/>
  <c r="U821" i="14" s="1"/>
  <c r="AA821" i="14" s="1"/>
  <c r="AG821" i="14" s="1"/>
  <c r="AM821" i="14" s="1"/>
  <c r="AS821" i="14" s="1"/>
  <c r="AY821" i="14" s="1"/>
  <c r="BE821" i="14" s="1"/>
  <c r="BK821" i="14" s="1"/>
  <c r="B821" i="14"/>
  <c r="A821" i="14"/>
  <c r="G821" i="14" s="1"/>
  <c r="M821" i="14" s="1"/>
  <c r="S821" i="14" s="1"/>
  <c r="Y821" i="14" s="1"/>
  <c r="AE821" i="14" s="1"/>
  <c r="AK821" i="14" s="1"/>
  <c r="AQ821" i="14" s="1"/>
  <c r="AW821" i="14" s="1"/>
  <c r="BC821" i="14" s="1"/>
  <c r="BI821" i="14" s="1"/>
  <c r="C820" i="14"/>
  <c r="B820" i="14"/>
  <c r="A820" i="14"/>
  <c r="C819" i="14"/>
  <c r="B819" i="14"/>
  <c r="H819" i="14" s="1"/>
  <c r="N819" i="14" s="1"/>
  <c r="T819" i="14" s="1"/>
  <c r="Z819" i="14" s="1"/>
  <c r="AF819" i="14" s="1"/>
  <c r="AL819" i="14" s="1"/>
  <c r="AR819" i="14" s="1"/>
  <c r="AX819" i="14" s="1"/>
  <c r="BD819" i="14" s="1"/>
  <c r="BJ819" i="14" s="1"/>
  <c r="A819" i="14"/>
  <c r="G819" i="14" s="1"/>
  <c r="M819" i="14" s="1"/>
  <c r="S819" i="14" s="1"/>
  <c r="Y819" i="14" s="1"/>
  <c r="AE819" i="14" s="1"/>
  <c r="AK819" i="14" s="1"/>
  <c r="AQ819" i="14" s="1"/>
  <c r="AW819" i="14" s="1"/>
  <c r="BC819" i="14" s="1"/>
  <c r="BI819" i="14" s="1"/>
  <c r="C818" i="14"/>
  <c r="B818" i="14"/>
  <c r="H818" i="14" s="1"/>
  <c r="N818" i="14" s="1"/>
  <c r="T818" i="14" s="1"/>
  <c r="Z818" i="14" s="1"/>
  <c r="AF818" i="14" s="1"/>
  <c r="AL818" i="14" s="1"/>
  <c r="AR818" i="14" s="1"/>
  <c r="AX818" i="14" s="1"/>
  <c r="BD818" i="14" s="1"/>
  <c r="BJ818" i="14" s="1"/>
  <c r="A818" i="14"/>
  <c r="C817" i="14"/>
  <c r="B817" i="14"/>
  <c r="A817" i="14"/>
  <c r="C816" i="14"/>
  <c r="B816" i="14"/>
  <c r="H816" i="14" s="1"/>
  <c r="A816" i="14"/>
  <c r="C815" i="14"/>
  <c r="I815" i="14" s="1"/>
  <c r="O815" i="14" s="1"/>
  <c r="U815" i="14" s="1"/>
  <c r="AA815" i="14" s="1"/>
  <c r="AG815" i="14" s="1"/>
  <c r="AM815" i="14" s="1"/>
  <c r="AS815" i="14" s="1"/>
  <c r="AY815" i="14" s="1"/>
  <c r="BE815" i="14" s="1"/>
  <c r="BK815" i="14" s="1"/>
  <c r="B815" i="14"/>
  <c r="A815" i="14"/>
  <c r="C814" i="14"/>
  <c r="B814" i="14"/>
  <c r="A814" i="14"/>
  <c r="G814" i="14" s="1"/>
  <c r="M814" i="14" s="1"/>
  <c r="S814" i="14" s="1"/>
  <c r="Y814" i="14" s="1"/>
  <c r="AE814" i="14" s="1"/>
  <c r="AK814" i="14" s="1"/>
  <c r="AQ814" i="14" s="1"/>
  <c r="AW814" i="14" s="1"/>
  <c r="BC814" i="14" s="1"/>
  <c r="BI814" i="14" s="1"/>
  <c r="C813" i="14"/>
  <c r="I813" i="14" s="1"/>
  <c r="O813" i="14" s="1"/>
  <c r="U813" i="14" s="1"/>
  <c r="AA813" i="14" s="1"/>
  <c r="AG813" i="14" s="1"/>
  <c r="AM813" i="14" s="1"/>
  <c r="AS813" i="14" s="1"/>
  <c r="AY813" i="14" s="1"/>
  <c r="BE813" i="14" s="1"/>
  <c r="BK813" i="14" s="1"/>
  <c r="B813" i="14"/>
  <c r="A813" i="14"/>
  <c r="G813" i="14" s="1"/>
  <c r="M813" i="14" s="1"/>
  <c r="S813" i="14" s="1"/>
  <c r="Y813" i="14" s="1"/>
  <c r="AE813" i="14" s="1"/>
  <c r="AK813" i="14" s="1"/>
  <c r="AQ813" i="14" s="1"/>
  <c r="AW813" i="14" s="1"/>
  <c r="BC813" i="14" s="1"/>
  <c r="BI813" i="14" s="1"/>
  <c r="C812" i="14"/>
  <c r="I812" i="14" s="1"/>
  <c r="O812" i="14" s="1"/>
  <c r="U812" i="14" s="1"/>
  <c r="AA812" i="14" s="1"/>
  <c r="AG812" i="14" s="1"/>
  <c r="AM812" i="14" s="1"/>
  <c r="AS812" i="14" s="1"/>
  <c r="AY812" i="14" s="1"/>
  <c r="BE812" i="14" s="1"/>
  <c r="BK812" i="14" s="1"/>
  <c r="B812" i="14"/>
  <c r="A812" i="14"/>
  <c r="C811" i="14"/>
  <c r="B811" i="14"/>
  <c r="A811" i="14"/>
  <c r="G811" i="14" s="1"/>
  <c r="M811" i="14" s="1"/>
  <c r="S811" i="14" s="1"/>
  <c r="Y811" i="14" s="1"/>
  <c r="AE811" i="14" s="1"/>
  <c r="AK811" i="14" s="1"/>
  <c r="AQ811" i="14" s="1"/>
  <c r="AW811" i="14" s="1"/>
  <c r="BC811" i="14" s="1"/>
  <c r="BI811" i="14" s="1"/>
  <c r="C810" i="14"/>
  <c r="B810" i="14"/>
  <c r="A810" i="14"/>
  <c r="C809" i="14"/>
  <c r="B809" i="14"/>
  <c r="H809" i="14" s="1"/>
  <c r="A809" i="14"/>
  <c r="C808" i="14"/>
  <c r="B808" i="14"/>
  <c r="H808" i="14" s="1"/>
  <c r="A808" i="14"/>
  <c r="C807" i="14"/>
  <c r="B807" i="14"/>
  <c r="H807" i="14" s="1"/>
  <c r="N807" i="14" s="1"/>
  <c r="T807" i="14" s="1"/>
  <c r="Z807" i="14" s="1"/>
  <c r="AF807" i="14" s="1"/>
  <c r="AL807" i="14" s="1"/>
  <c r="AR807" i="14" s="1"/>
  <c r="AX807" i="14" s="1"/>
  <c r="BD807" i="14" s="1"/>
  <c r="BJ807" i="14" s="1"/>
  <c r="A807" i="14"/>
  <c r="C806" i="14"/>
  <c r="B806" i="14"/>
  <c r="A806" i="14"/>
  <c r="C805" i="14"/>
  <c r="I805" i="14" s="1"/>
  <c r="O805" i="14" s="1"/>
  <c r="U805" i="14" s="1"/>
  <c r="AA805" i="14" s="1"/>
  <c r="AG805" i="14" s="1"/>
  <c r="AM805" i="14" s="1"/>
  <c r="AS805" i="14" s="1"/>
  <c r="AY805" i="14" s="1"/>
  <c r="BE805" i="14" s="1"/>
  <c r="BK805" i="14" s="1"/>
  <c r="B805" i="14"/>
  <c r="A805" i="14"/>
  <c r="C804" i="14"/>
  <c r="I804" i="14" s="1"/>
  <c r="O804" i="14" s="1"/>
  <c r="U804" i="14" s="1"/>
  <c r="AA804" i="14" s="1"/>
  <c r="AG804" i="14" s="1"/>
  <c r="AM804" i="14" s="1"/>
  <c r="AS804" i="14" s="1"/>
  <c r="AY804" i="14" s="1"/>
  <c r="BE804" i="14" s="1"/>
  <c r="BK804" i="14" s="1"/>
  <c r="B804" i="14"/>
  <c r="A804" i="14"/>
  <c r="C803" i="14"/>
  <c r="B803" i="14"/>
  <c r="A803" i="14"/>
  <c r="G803" i="14" s="1"/>
  <c r="M803" i="14" s="1"/>
  <c r="S803" i="14" s="1"/>
  <c r="Y803" i="14" s="1"/>
  <c r="AE803" i="14" s="1"/>
  <c r="AK803" i="14" s="1"/>
  <c r="AQ803" i="14" s="1"/>
  <c r="AW803" i="14" s="1"/>
  <c r="BC803" i="14" s="1"/>
  <c r="BI803" i="14" s="1"/>
  <c r="C802" i="14"/>
  <c r="B802" i="14"/>
  <c r="A802" i="14"/>
  <c r="G802" i="14" s="1"/>
  <c r="M802" i="14" s="1"/>
  <c r="S802" i="14" s="1"/>
  <c r="Y802" i="14" s="1"/>
  <c r="AE802" i="14" s="1"/>
  <c r="AK802" i="14" s="1"/>
  <c r="AQ802" i="14" s="1"/>
  <c r="AW802" i="14" s="1"/>
  <c r="BC802" i="14" s="1"/>
  <c r="BI802" i="14" s="1"/>
  <c r="C801" i="14"/>
  <c r="B801" i="14"/>
  <c r="A801" i="14"/>
  <c r="C800" i="14"/>
  <c r="B800" i="14"/>
  <c r="H800" i="14" s="1"/>
  <c r="N800" i="14" s="1"/>
  <c r="T800" i="14" s="1"/>
  <c r="Z800" i="14" s="1"/>
  <c r="AF800" i="14" s="1"/>
  <c r="AL800" i="14" s="1"/>
  <c r="AR800" i="14" s="1"/>
  <c r="AX800" i="14" s="1"/>
  <c r="BD800" i="14" s="1"/>
  <c r="BJ800" i="14" s="1"/>
  <c r="A800" i="14"/>
  <c r="C799" i="14"/>
  <c r="B799" i="14"/>
  <c r="H799" i="14" s="1"/>
  <c r="N799" i="14" s="1"/>
  <c r="T799" i="14" s="1"/>
  <c r="Z799" i="14" s="1"/>
  <c r="AF799" i="14" s="1"/>
  <c r="AL799" i="14" s="1"/>
  <c r="AR799" i="14" s="1"/>
  <c r="AX799" i="14" s="1"/>
  <c r="BD799" i="14" s="1"/>
  <c r="BJ799" i="14" s="1"/>
  <c r="A799" i="14"/>
  <c r="C798" i="14"/>
  <c r="B798" i="14"/>
  <c r="A798" i="14"/>
  <c r="C797" i="14"/>
  <c r="I797" i="14" s="1"/>
  <c r="O797" i="14" s="1"/>
  <c r="U797" i="14" s="1"/>
  <c r="AA797" i="14" s="1"/>
  <c r="AG797" i="14" s="1"/>
  <c r="AM797" i="14" s="1"/>
  <c r="AS797" i="14" s="1"/>
  <c r="AY797" i="14" s="1"/>
  <c r="BE797" i="14" s="1"/>
  <c r="BK797" i="14" s="1"/>
  <c r="B797" i="14"/>
  <c r="A797" i="14"/>
  <c r="C796" i="14"/>
  <c r="B796" i="14"/>
  <c r="A796" i="14"/>
  <c r="C795" i="14"/>
  <c r="B795" i="14"/>
  <c r="H795" i="14" s="1"/>
  <c r="A795" i="14"/>
  <c r="G795" i="14" s="1"/>
  <c r="M795" i="14" s="1"/>
  <c r="S795" i="14" s="1"/>
  <c r="Y795" i="14" s="1"/>
  <c r="AE795" i="14" s="1"/>
  <c r="AK795" i="14" s="1"/>
  <c r="AQ795" i="14" s="1"/>
  <c r="AW795" i="14" s="1"/>
  <c r="BC795" i="14" s="1"/>
  <c r="BI795" i="14" s="1"/>
  <c r="C794" i="14"/>
  <c r="B794" i="14"/>
  <c r="A794" i="14"/>
  <c r="C793" i="14"/>
  <c r="B793" i="14"/>
  <c r="A793" i="14"/>
  <c r="G793" i="14" s="1"/>
  <c r="M793" i="14" s="1"/>
  <c r="S793" i="14" s="1"/>
  <c r="Y793" i="14" s="1"/>
  <c r="AE793" i="14" s="1"/>
  <c r="AK793" i="14" s="1"/>
  <c r="AQ793" i="14" s="1"/>
  <c r="AW793" i="14" s="1"/>
  <c r="BC793" i="14" s="1"/>
  <c r="BI793" i="14" s="1"/>
  <c r="C792" i="14"/>
  <c r="B792" i="14"/>
  <c r="H792" i="14" s="1"/>
  <c r="A792" i="14"/>
  <c r="G792" i="14" s="1"/>
  <c r="M792" i="14" s="1"/>
  <c r="S792" i="14" s="1"/>
  <c r="Y792" i="14" s="1"/>
  <c r="AE792" i="14" s="1"/>
  <c r="AK792" i="14" s="1"/>
  <c r="AQ792" i="14" s="1"/>
  <c r="AW792" i="14" s="1"/>
  <c r="BC792" i="14" s="1"/>
  <c r="BI792" i="14" s="1"/>
  <c r="C791" i="14"/>
  <c r="B791" i="14"/>
  <c r="A791" i="14"/>
  <c r="C790" i="14"/>
  <c r="I790" i="14" s="1"/>
  <c r="O790" i="14" s="1"/>
  <c r="U790" i="14" s="1"/>
  <c r="AA790" i="14" s="1"/>
  <c r="AG790" i="14" s="1"/>
  <c r="AM790" i="14" s="1"/>
  <c r="AS790" i="14" s="1"/>
  <c r="AY790" i="14" s="1"/>
  <c r="BE790" i="14" s="1"/>
  <c r="BK790" i="14" s="1"/>
  <c r="B790" i="14"/>
  <c r="H790" i="14" s="1"/>
  <c r="A790" i="14"/>
  <c r="C789" i="14"/>
  <c r="B789" i="14"/>
  <c r="A789" i="14"/>
  <c r="C788" i="14"/>
  <c r="B788" i="14"/>
  <c r="A788" i="14"/>
  <c r="G788" i="14" s="1"/>
  <c r="M788" i="14" s="1"/>
  <c r="S788" i="14" s="1"/>
  <c r="Y788" i="14" s="1"/>
  <c r="AE788" i="14" s="1"/>
  <c r="AK788" i="14" s="1"/>
  <c r="AQ788" i="14" s="1"/>
  <c r="AW788" i="14" s="1"/>
  <c r="BC788" i="14" s="1"/>
  <c r="BI788" i="14" s="1"/>
  <c r="C787" i="14"/>
  <c r="I787" i="14" s="1"/>
  <c r="O787" i="14" s="1"/>
  <c r="U787" i="14" s="1"/>
  <c r="AA787" i="14" s="1"/>
  <c r="AG787" i="14" s="1"/>
  <c r="AM787" i="14" s="1"/>
  <c r="AS787" i="14" s="1"/>
  <c r="AY787" i="14" s="1"/>
  <c r="BE787" i="14" s="1"/>
  <c r="BK787" i="14" s="1"/>
  <c r="B787" i="14"/>
  <c r="A787" i="14"/>
  <c r="G787" i="14" s="1"/>
  <c r="M787" i="14" s="1"/>
  <c r="S787" i="14" s="1"/>
  <c r="Y787" i="14" s="1"/>
  <c r="AE787" i="14" s="1"/>
  <c r="AK787" i="14" s="1"/>
  <c r="AQ787" i="14" s="1"/>
  <c r="AW787" i="14" s="1"/>
  <c r="BC787" i="14" s="1"/>
  <c r="BI787" i="14" s="1"/>
  <c r="C786" i="14"/>
  <c r="B786" i="14"/>
  <c r="A786" i="14"/>
  <c r="C785" i="14"/>
  <c r="B785" i="14"/>
  <c r="H785" i="14" s="1"/>
  <c r="N785" i="14" s="1"/>
  <c r="T785" i="14" s="1"/>
  <c r="Z785" i="14" s="1"/>
  <c r="AF785" i="14" s="1"/>
  <c r="AL785" i="14" s="1"/>
  <c r="AR785" i="14" s="1"/>
  <c r="AX785" i="14" s="1"/>
  <c r="BD785" i="14" s="1"/>
  <c r="BJ785" i="14" s="1"/>
  <c r="A785" i="14"/>
  <c r="G785" i="14" s="1"/>
  <c r="M785" i="14" s="1"/>
  <c r="S785" i="14" s="1"/>
  <c r="Y785" i="14" s="1"/>
  <c r="AE785" i="14" s="1"/>
  <c r="AK785" i="14" s="1"/>
  <c r="AQ785" i="14" s="1"/>
  <c r="AW785" i="14" s="1"/>
  <c r="BC785" i="14" s="1"/>
  <c r="BI785" i="14" s="1"/>
  <c r="C784" i="14"/>
  <c r="B784" i="14"/>
  <c r="H784" i="14" s="1"/>
  <c r="N784" i="14" s="1"/>
  <c r="T784" i="14" s="1"/>
  <c r="Z784" i="14" s="1"/>
  <c r="AF784" i="14" s="1"/>
  <c r="AL784" i="14" s="1"/>
  <c r="AR784" i="14" s="1"/>
  <c r="AX784" i="14" s="1"/>
  <c r="BD784" i="14" s="1"/>
  <c r="BJ784" i="14" s="1"/>
  <c r="A784" i="14"/>
  <c r="C783" i="14"/>
  <c r="B783" i="14"/>
  <c r="A783" i="14"/>
  <c r="C782" i="14"/>
  <c r="I782" i="14" s="1"/>
  <c r="O782" i="14" s="1"/>
  <c r="U782" i="14" s="1"/>
  <c r="AA782" i="14" s="1"/>
  <c r="AG782" i="14" s="1"/>
  <c r="AM782" i="14" s="1"/>
  <c r="AS782" i="14" s="1"/>
  <c r="AY782" i="14" s="1"/>
  <c r="BE782" i="14" s="1"/>
  <c r="BK782" i="14" s="1"/>
  <c r="B782" i="14"/>
  <c r="H782" i="14" s="1"/>
  <c r="N782" i="14" s="1"/>
  <c r="T782" i="14" s="1"/>
  <c r="Z782" i="14" s="1"/>
  <c r="AF782" i="14" s="1"/>
  <c r="AL782" i="14" s="1"/>
  <c r="AR782" i="14" s="1"/>
  <c r="AX782" i="14" s="1"/>
  <c r="BD782" i="14" s="1"/>
  <c r="BJ782" i="14" s="1"/>
  <c r="A782" i="14"/>
  <c r="C781" i="14"/>
  <c r="I781" i="14" s="1"/>
  <c r="O781" i="14" s="1"/>
  <c r="U781" i="14" s="1"/>
  <c r="AA781" i="14" s="1"/>
  <c r="AG781" i="14" s="1"/>
  <c r="AM781" i="14" s="1"/>
  <c r="AS781" i="14" s="1"/>
  <c r="AY781" i="14" s="1"/>
  <c r="BE781" i="14" s="1"/>
  <c r="BK781" i="14" s="1"/>
  <c r="B781" i="14"/>
  <c r="A781" i="14"/>
  <c r="C780" i="14"/>
  <c r="I780" i="14" s="1"/>
  <c r="O780" i="14" s="1"/>
  <c r="U780" i="14" s="1"/>
  <c r="AA780" i="14" s="1"/>
  <c r="AG780" i="14" s="1"/>
  <c r="AM780" i="14" s="1"/>
  <c r="AS780" i="14" s="1"/>
  <c r="AY780" i="14" s="1"/>
  <c r="BE780" i="14" s="1"/>
  <c r="BK780" i="14" s="1"/>
  <c r="B780" i="14"/>
  <c r="A780" i="14"/>
  <c r="C779" i="14"/>
  <c r="I779" i="14" s="1"/>
  <c r="O779" i="14" s="1"/>
  <c r="U779" i="14" s="1"/>
  <c r="AA779" i="14" s="1"/>
  <c r="AG779" i="14" s="1"/>
  <c r="AM779" i="14" s="1"/>
  <c r="AS779" i="14" s="1"/>
  <c r="AY779" i="14" s="1"/>
  <c r="BE779" i="14" s="1"/>
  <c r="BK779" i="14" s="1"/>
  <c r="B779" i="14"/>
  <c r="A779" i="14"/>
  <c r="C778" i="14"/>
  <c r="B778" i="14"/>
  <c r="A778" i="14"/>
  <c r="C777" i="14"/>
  <c r="B777" i="14"/>
  <c r="A777" i="14"/>
  <c r="G777" i="14" s="1"/>
  <c r="M777" i="14" s="1"/>
  <c r="S777" i="14" s="1"/>
  <c r="Y777" i="14" s="1"/>
  <c r="AE777" i="14" s="1"/>
  <c r="AK777" i="14" s="1"/>
  <c r="AQ777" i="14" s="1"/>
  <c r="AW777" i="14" s="1"/>
  <c r="BC777" i="14" s="1"/>
  <c r="BI777" i="14" s="1"/>
  <c r="C776" i="14"/>
  <c r="B776" i="14"/>
  <c r="H776" i="14" s="1"/>
  <c r="N776" i="14" s="1"/>
  <c r="A776" i="14"/>
  <c r="C775" i="14"/>
  <c r="B775" i="14"/>
  <c r="A775" i="14"/>
  <c r="G775" i="14" s="1"/>
  <c r="M775" i="14" s="1"/>
  <c r="S775" i="14" s="1"/>
  <c r="Y775" i="14" s="1"/>
  <c r="AE775" i="14" s="1"/>
  <c r="AK775" i="14" s="1"/>
  <c r="AQ775" i="14" s="1"/>
  <c r="AW775" i="14" s="1"/>
  <c r="BC775" i="14" s="1"/>
  <c r="BI775" i="14" s="1"/>
  <c r="C774" i="14"/>
  <c r="B774" i="14"/>
  <c r="A774" i="14"/>
  <c r="G774" i="14" s="1"/>
  <c r="M774" i="14" s="1"/>
  <c r="S774" i="14" s="1"/>
  <c r="Y774" i="14" s="1"/>
  <c r="AE774" i="14" s="1"/>
  <c r="AK774" i="14" s="1"/>
  <c r="AQ774" i="14" s="1"/>
  <c r="AW774" i="14" s="1"/>
  <c r="BC774" i="14" s="1"/>
  <c r="BI774" i="14" s="1"/>
  <c r="C773" i="14"/>
  <c r="I773" i="14" s="1"/>
  <c r="O773" i="14" s="1"/>
  <c r="U773" i="14" s="1"/>
  <c r="AA773" i="14" s="1"/>
  <c r="AG773" i="14" s="1"/>
  <c r="AM773" i="14" s="1"/>
  <c r="AS773" i="14" s="1"/>
  <c r="AY773" i="14" s="1"/>
  <c r="BE773" i="14" s="1"/>
  <c r="BK773" i="14" s="1"/>
  <c r="B773" i="14"/>
  <c r="A773" i="14"/>
  <c r="C772" i="14"/>
  <c r="I772" i="14" s="1"/>
  <c r="O772" i="14" s="1"/>
  <c r="U772" i="14" s="1"/>
  <c r="AA772" i="14" s="1"/>
  <c r="AG772" i="14" s="1"/>
  <c r="AM772" i="14" s="1"/>
  <c r="AS772" i="14" s="1"/>
  <c r="AY772" i="14" s="1"/>
  <c r="BE772" i="14" s="1"/>
  <c r="BK772" i="14" s="1"/>
  <c r="B772" i="14"/>
  <c r="H772" i="14" s="1"/>
  <c r="A772" i="14"/>
  <c r="C771" i="14"/>
  <c r="B771" i="14"/>
  <c r="A771" i="14"/>
  <c r="G771" i="14" s="1"/>
  <c r="M771" i="14" s="1"/>
  <c r="S771" i="14" s="1"/>
  <c r="Y771" i="14" s="1"/>
  <c r="AE771" i="14" s="1"/>
  <c r="AK771" i="14" s="1"/>
  <c r="AQ771" i="14" s="1"/>
  <c r="AW771" i="14" s="1"/>
  <c r="BC771" i="14" s="1"/>
  <c r="BI771" i="14" s="1"/>
  <c r="C770" i="14"/>
  <c r="B770" i="14"/>
  <c r="A770" i="14"/>
  <c r="G770" i="14" s="1"/>
  <c r="M770" i="14" s="1"/>
  <c r="S770" i="14" s="1"/>
  <c r="Y770" i="14" s="1"/>
  <c r="AE770" i="14" s="1"/>
  <c r="AK770" i="14" s="1"/>
  <c r="AQ770" i="14" s="1"/>
  <c r="AW770" i="14" s="1"/>
  <c r="BC770" i="14" s="1"/>
  <c r="BI770" i="14" s="1"/>
  <c r="C769" i="14"/>
  <c r="I769" i="14" s="1"/>
  <c r="O769" i="14" s="1"/>
  <c r="U769" i="14" s="1"/>
  <c r="AA769" i="14" s="1"/>
  <c r="AG769" i="14" s="1"/>
  <c r="AM769" i="14" s="1"/>
  <c r="AS769" i="14" s="1"/>
  <c r="AY769" i="14" s="1"/>
  <c r="BE769" i="14" s="1"/>
  <c r="BK769" i="14" s="1"/>
  <c r="B769" i="14"/>
  <c r="A769" i="14"/>
  <c r="C768" i="14"/>
  <c r="B768" i="14"/>
  <c r="A768" i="14"/>
  <c r="C767" i="14"/>
  <c r="B767" i="14"/>
  <c r="H767" i="14" s="1"/>
  <c r="N767" i="14" s="1"/>
  <c r="T767" i="14" s="1"/>
  <c r="Z767" i="14" s="1"/>
  <c r="AF767" i="14" s="1"/>
  <c r="AL767" i="14" s="1"/>
  <c r="AR767" i="14" s="1"/>
  <c r="AX767" i="14" s="1"/>
  <c r="BD767" i="14" s="1"/>
  <c r="BJ767" i="14" s="1"/>
  <c r="A767" i="14"/>
  <c r="G767" i="14" s="1"/>
  <c r="M767" i="14" s="1"/>
  <c r="S767" i="14" s="1"/>
  <c r="Y767" i="14" s="1"/>
  <c r="AE767" i="14" s="1"/>
  <c r="AK767" i="14" s="1"/>
  <c r="AQ767" i="14" s="1"/>
  <c r="AW767" i="14" s="1"/>
  <c r="BC767" i="14" s="1"/>
  <c r="BI767" i="14" s="1"/>
  <c r="C766" i="14"/>
  <c r="B766" i="14"/>
  <c r="A766" i="14"/>
  <c r="C765" i="14"/>
  <c r="I765" i="14" s="1"/>
  <c r="O765" i="14" s="1"/>
  <c r="U765" i="14" s="1"/>
  <c r="AA765" i="14" s="1"/>
  <c r="AG765" i="14" s="1"/>
  <c r="AM765" i="14" s="1"/>
  <c r="AS765" i="14" s="1"/>
  <c r="AY765" i="14" s="1"/>
  <c r="BE765" i="14" s="1"/>
  <c r="BK765" i="14" s="1"/>
  <c r="B765" i="14"/>
  <c r="A765" i="14"/>
  <c r="C764" i="14"/>
  <c r="B764" i="14"/>
  <c r="H764" i="14" s="1"/>
  <c r="N764" i="14" s="1"/>
  <c r="A764" i="14"/>
  <c r="G764" i="14" s="1"/>
  <c r="M764" i="14" s="1"/>
  <c r="S764" i="14" s="1"/>
  <c r="Y764" i="14" s="1"/>
  <c r="AE764" i="14" s="1"/>
  <c r="AK764" i="14" s="1"/>
  <c r="AQ764" i="14" s="1"/>
  <c r="AW764" i="14" s="1"/>
  <c r="BC764" i="14" s="1"/>
  <c r="BI764" i="14" s="1"/>
  <c r="C763" i="14"/>
  <c r="B763" i="14"/>
  <c r="A763" i="14"/>
  <c r="G763" i="14" s="1"/>
  <c r="M763" i="14" s="1"/>
  <c r="S763" i="14" s="1"/>
  <c r="Y763" i="14" s="1"/>
  <c r="AE763" i="14" s="1"/>
  <c r="AK763" i="14" s="1"/>
  <c r="AQ763" i="14" s="1"/>
  <c r="AW763" i="14" s="1"/>
  <c r="BC763" i="14" s="1"/>
  <c r="BI763" i="14" s="1"/>
  <c r="C762" i="14"/>
  <c r="I762" i="14" s="1"/>
  <c r="O762" i="14" s="1"/>
  <c r="U762" i="14" s="1"/>
  <c r="AA762" i="14" s="1"/>
  <c r="AG762" i="14" s="1"/>
  <c r="AM762" i="14" s="1"/>
  <c r="AS762" i="14" s="1"/>
  <c r="AY762" i="14" s="1"/>
  <c r="BE762" i="14" s="1"/>
  <c r="BK762" i="14" s="1"/>
  <c r="B762" i="14"/>
  <c r="H762" i="14" s="1"/>
  <c r="A762" i="14"/>
  <c r="C761" i="14"/>
  <c r="B761" i="14"/>
  <c r="A761" i="14"/>
  <c r="C760" i="14"/>
  <c r="B760" i="14"/>
  <c r="H760" i="14" s="1"/>
  <c r="A760" i="14"/>
  <c r="C759" i="14"/>
  <c r="I759" i="14" s="1"/>
  <c r="O759" i="14" s="1"/>
  <c r="U759" i="14" s="1"/>
  <c r="AA759" i="14" s="1"/>
  <c r="AG759" i="14" s="1"/>
  <c r="AM759" i="14" s="1"/>
  <c r="AS759" i="14" s="1"/>
  <c r="AY759" i="14" s="1"/>
  <c r="BE759" i="14" s="1"/>
  <c r="BK759" i="14" s="1"/>
  <c r="B759" i="14"/>
  <c r="A759" i="14"/>
  <c r="C758" i="14"/>
  <c r="I758" i="14" s="1"/>
  <c r="O758" i="14" s="1"/>
  <c r="U758" i="14" s="1"/>
  <c r="AA758" i="14" s="1"/>
  <c r="AG758" i="14" s="1"/>
  <c r="AM758" i="14" s="1"/>
  <c r="AS758" i="14" s="1"/>
  <c r="AY758" i="14" s="1"/>
  <c r="BE758" i="14" s="1"/>
  <c r="BK758" i="14" s="1"/>
  <c r="B758" i="14"/>
  <c r="A758" i="14"/>
  <c r="C757" i="14"/>
  <c r="B757" i="14"/>
  <c r="A757" i="14"/>
  <c r="G757" i="14" s="1"/>
  <c r="M757" i="14" s="1"/>
  <c r="S757" i="14" s="1"/>
  <c r="Y757" i="14" s="1"/>
  <c r="AE757" i="14" s="1"/>
  <c r="AK757" i="14" s="1"/>
  <c r="AQ757" i="14" s="1"/>
  <c r="AW757" i="14" s="1"/>
  <c r="BC757" i="14" s="1"/>
  <c r="BI757" i="14" s="1"/>
  <c r="C756" i="14"/>
  <c r="B756" i="14"/>
  <c r="A756" i="14"/>
  <c r="G756" i="14" s="1"/>
  <c r="M756" i="14" s="1"/>
  <c r="S756" i="14" s="1"/>
  <c r="Y756" i="14" s="1"/>
  <c r="AE756" i="14" s="1"/>
  <c r="AK756" i="14" s="1"/>
  <c r="AQ756" i="14" s="1"/>
  <c r="AW756" i="14" s="1"/>
  <c r="BC756" i="14" s="1"/>
  <c r="BI756" i="14" s="1"/>
  <c r="C755" i="14"/>
  <c r="B755" i="14"/>
  <c r="A755" i="14"/>
  <c r="G755" i="14" s="1"/>
  <c r="M755" i="14" s="1"/>
  <c r="S755" i="14" s="1"/>
  <c r="Y755" i="14" s="1"/>
  <c r="AE755" i="14" s="1"/>
  <c r="AK755" i="14" s="1"/>
  <c r="AQ755" i="14" s="1"/>
  <c r="AW755" i="14" s="1"/>
  <c r="BC755" i="14" s="1"/>
  <c r="BI755" i="14" s="1"/>
  <c r="C754" i="14"/>
  <c r="B754" i="14"/>
  <c r="H754" i="14" s="1"/>
  <c r="N754" i="14" s="1"/>
  <c r="T754" i="14" s="1"/>
  <c r="Z754" i="14" s="1"/>
  <c r="AF754" i="14" s="1"/>
  <c r="AL754" i="14" s="1"/>
  <c r="AR754" i="14" s="1"/>
  <c r="AX754" i="14" s="1"/>
  <c r="BD754" i="14" s="1"/>
  <c r="BJ754" i="14" s="1"/>
  <c r="A754" i="14"/>
  <c r="C753" i="14"/>
  <c r="B753" i="14"/>
  <c r="H753" i="14" s="1"/>
  <c r="N753" i="14" s="1"/>
  <c r="T753" i="14" s="1"/>
  <c r="Z753" i="14" s="1"/>
  <c r="AF753" i="14" s="1"/>
  <c r="AL753" i="14" s="1"/>
  <c r="AR753" i="14" s="1"/>
  <c r="AX753" i="14" s="1"/>
  <c r="BD753" i="14" s="1"/>
  <c r="BJ753" i="14" s="1"/>
  <c r="A753" i="14"/>
  <c r="C752" i="14"/>
  <c r="B752" i="14"/>
  <c r="H752" i="14" s="1"/>
  <c r="A752" i="14"/>
  <c r="C751" i="14"/>
  <c r="I751" i="14" s="1"/>
  <c r="O751" i="14" s="1"/>
  <c r="U751" i="14" s="1"/>
  <c r="AA751" i="14" s="1"/>
  <c r="AG751" i="14" s="1"/>
  <c r="AM751" i="14" s="1"/>
  <c r="AS751" i="14" s="1"/>
  <c r="AY751" i="14" s="1"/>
  <c r="BE751" i="14" s="1"/>
  <c r="BK751" i="14" s="1"/>
  <c r="B751" i="14"/>
  <c r="A751" i="14"/>
  <c r="C750" i="14"/>
  <c r="B750" i="14"/>
  <c r="A750" i="14"/>
  <c r="G750" i="14" s="1"/>
  <c r="M750" i="14" s="1"/>
  <c r="S750" i="14" s="1"/>
  <c r="Y750" i="14" s="1"/>
  <c r="AE750" i="14" s="1"/>
  <c r="AK750" i="14" s="1"/>
  <c r="AQ750" i="14" s="1"/>
  <c r="AW750" i="14" s="1"/>
  <c r="BC750" i="14" s="1"/>
  <c r="BI750" i="14" s="1"/>
  <c r="C749" i="14"/>
  <c r="I749" i="14" s="1"/>
  <c r="O749" i="14" s="1"/>
  <c r="U749" i="14" s="1"/>
  <c r="AA749" i="14" s="1"/>
  <c r="AG749" i="14" s="1"/>
  <c r="AM749" i="14" s="1"/>
  <c r="AS749" i="14" s="1"/>
  <c r="AY749" i="14" s="1"/>
  <c r="BE749" i="14" s="1"/>
  <c r="BK749" i="14" s="1"/>
  <c r="B749" i="14"/>
  <c r="A749" i="14"/>
  <c r="C748" i="14"/>
  <c r="I748" i="14" s="1"/>
  <c r="O748" i="14" s="1"/>
  <c r="U748" i="14" s="1"/>
  <c r="AA748" i="14" s="1"/>
  <c r="AG748" i="14" s="1"/>
  <c r="AM748" i="14" s="1"/>
  <c r="AS748" i="14" s="1"/>
  <c r="AY748" i="14" s="1"/>
  <c r="BE748" i="14" s="1"/>
  <c r="BK748" i="14" s="1"/>
  <c r="B748" i="14"/>
  <c r="A748" i="14"/>
  <c r="C747" i="14"/>
  <c r="B747" i="14"/>
  <c r="A747" i="14"/>
  <c r="G747" i="14" s="1"/>
  <c r="M747" i="14" s="1"/>
  <c r="S747" i="14" s="1"/>
  <c r="Y747" i="14" s="1"/>
  <c r="AE747" i="14" s="1"/>
  <c r="AK747" i="14" s="1"/>
  <c r="AQ747" i="14" s="1"/>
  <c r="AW747" i="14" s="1"/>
  <c r="BC747" i="14" s="1"/>
  <c r="BI747" i="14" s="1"/>
  <c r="C746" i="14"/>
  <c r="B746" i="14"/>
  <c r="A746" i="14"/>
  <c r="C745" i="14"/>
  <c r="B745" i="14"/>
  <c r="H745" i="14" s="1"/>
  <c r="A745" i="14"/>
  <c r="C744" i="14"/>
  <c r="B744" i="14"/>
  <c r="H744" i="14" s="1"/>
  <c r="A744" i="14"/>
  <c r="C743" i="14"/>
  <c r="B743" i="14"/>
  <c r="A743" i="14"/>
  <c r="C742" i="14"/>
  <c r="B742" i="14"/>
  <c r="A742" i="14"/>
  <c r="G742" i="14" s="1"/>
  <c r="M742" i="14" s="1"/>
  <c r="S742" i="14" s="1"/>
  <c r="Y742" i="14" s="1"/>
  <c r="AE742" i="14" s="1"/>
  <c r="AK742" i="14" s="1"/>
  <c r="AQ742" i="14" s="1"/>
  <c r="AW742" i="14" s="1"/>
  <c r="BC742" i="14" s="1"/>
  <c r="BI742" i="14" s="1"/>
  <c r="C741" i="14"/>
  <c r="I741" i="14" s="1"/>
  <c r="O741" i="14" s="1"/>
  <c r="U741" i="14" s="1"/>
  <c r="AA741" i="14" s="1"/>
  <c r="AG741" i="14" s="1"/>
  <c r="AM741" i="14" s="1"/>
  <c r="AS741" i="14" s="1"/>
  <c r="AY741" i="14" s="1"/>
  <c r="BE741" i="14" s="1"/>
  <c r="BK741" i="14" s="1"/>
  <c r="B741" i="14"/>
  <c r="A741" i="14"/>
  <c r="C740" i="14"/>
  <c r="B740" i="14"/>
  <c r="A740" i="14"/>
  <c r="G740" i="14" s="1"/>
  <c r="M740" i="14" s="1"/>
  <c r="S740" i="14" s="1"/>
  <c r="Y740" i="14" s="1"/>
  <c r="AE740" i="14" s="1"/>
  <c r="AK740" i="14" s="1"/>
  <c r="AQ740" i="14" s="1"/>
  <c r="AW740" i="14" s="1"/>
  <c r="BC740" i="14" s="1"/>
  <c r="BI740" i="14" s="1"/>
  <c r="C739" i="14"/>
  <c r="B739" i="14"/>
  <c r="A739" i="14"/>
  <c r="G739" i="14" s="1"/>
  <c r="M739" i="14" s="1"/>
  <c r="S739" i="14" s="1"/>
  <c r="Y739" i="14" s="1"/>
  <c r="AE739" i="14" s="1"/>
  <c r="AK739" i="14" s="1"/>
  <c r="AQ739" i="14" s="1"/>
  <c r="AW739" i="14" s="1"/>
  <c r="BC739" i="14" s="1"/>
  <c r="BI739" i="14" s="1"/>
  <c r="C738" i="14"/>
  <c r="B738" i="14"/>
  <c r="A738" i="14"/>
  <c r="C737" i="14"/>
  <c r="B737" i="14"/>
  <c r="H737" i="14" s="1"/>
  <c r="N737" i="14" s="1"/>
  <c r="T737" i="14" s="1"/>
  <c r="Z737" i="14" s="1"/>
  <c r="AF737" i="14" s="1"/>
  <c r="AL737" i="14" s="1"/>
  <c r="AR737" i="14" s="1"/>
  <c r="AX737" i="14" s="1"/>
  <c r="BD737" i="14" s="1"/>
  <c r="BJ737" i="14" s="1"/>
  <c r="A737" i="14"/>
  <c r="C736" i="14"/>
  <c r="B736" i="14"/>
  <c r="H736" i="14" s="1"/>
  <c r="N736" i="14" s="1"/>
  <c r="T736" i="14" s="1"/>
  <c r="Z736" i="14" s="1"/>
  <c r="AF736" i="14" s="1"/>
  <c r="AL736" i="14" s="1"/>
  <c r="AR736" i="14" s="1"/>
  <c r="AX736" i="14" s="1"/>
  <c r="BD736" i="14" s="1"/>
  <c r="BJ736" i="14" s="1"/>
  <c r="A736" i="14"/>
  <c r="C735" i="14"/>
  <c r="B735" i="14"/>
  <c r="A735" i="14"/>
  <c r="C734" i="14"/>
  <c r="I734" i="14" s="1"/>
  <c r="O734" i="14" s="1"/>
  <c r="U734" i="14" s="1"/>
  <c r="AA734" i="14" s="1"/>
  <c r="AG734" i="14" s="1"/>
  <c r="AM734" i="14" s="1"/>
  <c r="AS734" i="14" s="1"/>
  <c r="AY734" i="14" s="1"/>
  <c r="BE734" i="14" s="1"/>
  <c r="BK734" i="14" s="1"/>
  <c r="B734" i="14"/>
  <c r="A734" i="14"/>
  <c r="C733" i="14"/>
  <c r="I733" i="14" s="1"/>
  <c r="O733" i="14" s="1"/>
  <c r="U733" i="14" s="1"/>
  <c r="AA733" i="14" s="1"/>
  <c r="AG733" i="14" s="1"/>
  <c r="AM733" i="14" s="1"/>
  <c r="AS733" i="14" s="1"/>
  <c r="AY733" i="14" s="1"/>
  <c r="BE733" i="14" s="1"/>
  <c r="BK733" i="14" s="1"/>
  <c r="B733" i="14"/>
  <c r="A733" i="14"/>
  <c r="C732" i="14"/>
  <c r="B732" i="14"/>
  <c r="A732" i="14"/>
  <c r="G732" i="14" s="1"/>
  <c r="M732" i="14" s="1"/>
  <c r="S732" i="14" s="1"/>
  <c r="Y732" i="14" s="1"/>
  <c r="AE732" i="14" s="1"/>
  <c r="AK732" i="14" s="1"/>
  <c r="AQ732" i="14" s="1"/>
  <c r="AW732" i="14" s="1"/>
  <c r="BC732" i="14" s="1"/>
  <c r="BI732" i="14" s="1"/>
  <c r="C731" i="14"/>
  <c r="B731" i="14"/>
  <c r="A731" i="14"/>
  <c r="G731" i="14" s="1"/>
  <c r="M731" i="14" s="1"/>
  <c r="S731" i="14" s="1"/>
  <c r="Y731" i="14" s="1"/>
  <c r="AE731" i="14" s="1"/>
  <c r="AK731" i="14" s="1"/>
  <c r="AQ731" i="14" s="1"/>
  <c r="AW731" i="14" s="1"/>
  <c r="BC731" i="14" s="1"/>
  <c r="BI731" i="14" s="1"/>
  <c r="C730" i="14"/>
  <c r="B730" i="14"/>
  <c r="A730" i="14"/>
  <c r="C729" i="14"/>
  <c r="B729" i="14"/>
  <c r="H729" i="14" s="1"/>
  <c r="N729" i="14" s="1"/>
  <c r="T729" i="14" s="1"/>
  <c r="Z729" i="14" s="1"/>
  <c r="AF729" i="14" s="1"/>
  <c r="AL729" i="14" s="1"/>
  <c r="AR729" i="14" s="1"/>
  <c r="AX729" i="14" s="1"/>
  <c r="BD729" i="14" s="1"/>
  <c r="BJ729" i="14" s="1"/>
  <c r="A729" i="14"/>
  <c r="C728" i="14"/>
  <c r="B728" i="14"/>
  <c r="H728" i="14" s="1"/>
  <c r="N728" i="14" s="1"/>
  <c r="T728" i="14" s="1"/>
  <c r="Z728" i="14" s="1"/>
  <c r="AF728" i="14" s="1"/>
  <c r="AL728" i="14" s="1"/>
  <c r="AR728" i="14" s="1"/>
  <c r="AX728" i="14" s="1"/>
  <c r="BD728" i="14" s="1"/>
  <c r="BJ728" i="14" s="1"/>
  <c r="A728" i="14"/>
  <c r="C727" i="14"/>
  <c r="B727" i="14"/>
  <c r="A727" i="14"/>
  <c r="C726" i="14"/>
  <c r="I726" i="14" s="1"/>
  <c r="O726" i="14" s="1"/>
  <c r="U726" i="14" s="1"/>
  <c r="AA726" i="14" s="1"/>
  <c r="AG726" i="14" s="1"/>
  <c r="AM726" i="14" s="1"/>
  <c r="AS726" i="14" s="1"/>
  <c r="AY726" i="14" s="1"/>
  <c r="BE726" i="14" s="1"/>
  <c r="BK726" i="14" s="1"/>
  <c r="B726" i="14"/>
  <c r="A726" i="14"/>
  <c r="C725" i="14"/>
  <c r="I725" i="14" s="1"/>
  <c r="O725" i="14" s="1"/>
  <c r="U725" i="14" s="1"/>
  <c r="AA725" i="14" s="1"/>
  <c r="AG725" i="14" s="1"/>
  <c r="AM725" i="14" s="1"/>
  <c r="AS725" i="14" s="1"/>
  <c r="AY725" i="14" s="1"/>
  <c r="BE725" i="14" s="1"/>
  <c r="BK725" i="14" s="1"/>
  <c r="B725" i="14"/>
  <c r="A725" i="14"/>
  <c r="C724" i="14"/>
  <c r="B724" i="14"/>
  <c r="A724" i="14"/>
  <c r="C723" i="14"/>
  <c r="B723" i="14"/>
  <c r="H723" i="14" s="1"/>
  <c r="A723" i="14"/>
  <c r="G723" i="14" s="1"/>
  <c r="M723" i="14" s="1"/>
  <c r="S723" i="14" s="1"/>
  <c r="Y723" i="14" s="1"/>
  <c r="AE723" i="14" s="1"/>
  <c r="AK723" i="14" s="1"/>
  <c r="AQ723" i="14" s="1"/>
  <c r="AW723" i="14" s="1"/>
  <c r="BC723" i="14" s="1"/>
  <c r="BI723" i="14" s="1"/>
  <c r="C722" i="14"/>
  <c r="B722" i="14"/>
  <c r="A722" i="14"/>
  <c r="C721" i="14"/>
  <c r="B721" i="14"/>
  <c r="A721" i="14"/>
  <c r="C720" i="14"/>
  <c r="B720" i="14"/>
  <c r="H720" i="14" s="1"/>
  <c r="A720" i="14"/>
  <c r="G720" i="14" s="1"/>
  <c r="M720" i="14" s="1"/>
  <c r="S720" i="14" s="1"/>
  <c r="Y720" i="14" s="1"/>
  <c r="AE720" i="14" s="1"/>
  <c r="AK720" i="14" s="1"/>
  <c r="AQ720" i="14" s="1"/>
  <c r="AW720" i="14" s="1"/>
  <c r="BC720" i="14" s="1"/>
  <c r="BI720" i="14" s="1"/>
  <c r="C719" i="14"/>
  <c r="B719" i="14"/>
  <c r="A719" i="14"/>
  <c r="C718" i="14"/>
  <c r="I718" i="14" s="1"/>
  <c r="O718" i="14" s="1"/>
  <c r="U718" i="14" s="1"/>
  <c r="AA718" i="14" s="1"/>
  <c r="AG718" i="14" s="1"/>
  <c r="AM718" i="14" s="1"/>
  <c r="AS718" i="14" s="1"/>
  <c r="AY718" i="14" s="1"/>
  <c r="BE718" i="14" s="1"/>
  <c r="BK718" i="14" s="1"/>
  <c r="B718" i="14"/>
  <c r="H718" i="14" s="1"/>
  <c r="A718" i="14"/>
  <c r="C717" i="14"/>
  <c r="I717" i="14" s="1"/>
  <c r="O717" i="14" s="1"/>
  <c r="U717" i="14" s="1"/>
  <c r="AA717" i="14" s="1"/>
  <c r="AG717" i="14" s="1"/>
  <c r="AM717" i="14" s="1"/>
  <c r="AS717" i="14" s="1"/>
  <c r="AY717" i="14" s="1"/>
  <c r="BE717" i="14" s="1"/>
  <c r="BK717" i="14" s="1"/>
  <c r="B717" i="14"/>
  <c r="A717" i="14"/>
  <c r="C716" i="14"/>
  <c r="B716" i="14"/>
  <c r="A716" i="14"/>
  <c r="C715" i="14"/>
  <c r="I715" i="14" s="1"/>
  <c r="O715" i="14" s="1"/>
  <c r="U715" i="14" s="1"/>
  <c r="AA715" i="14" s="1"/>
  <c r="AG715" i="14" s="1"/>
  <c r="AM715" i="14" s="1"/>
  <c r="AS715" i="14" s="1"/>
  <c r="AY715" i="14" s="1"/>
  <c r="BE715" i="14" s="1"/>
  <c r="BK715" i="14" s="1"/>
  <c r="B715" i="14"/>
  <c r="H715" i="14" s="1"/>
  <c r="A715" i="14"/>
  <c r="G715" i="14" s="1"/>
  <c r="M715" i="14" s="1"/>
  <c r="S715" i="14" s="1"/>
  <c r="Y715" i="14" s="1"/>
  <c r="AE715" i="14" s="1"/>
  <c r="AK715" i="14" s="1"/>
  <c r="AQ715" i="14" s="1"/>
  <c r="AW715" i="14" s="1"/>
  <c r="BC715" i="14" s="1"/>
  <c r="BI715" i="14" s="1"/>
  <c r="C714" i="14"/>
  <c r="B714" i="14"/>
  <c r="A714" i="14"/>
  <c r="C713" i="14"/>
  <c r="B713" i="14"/>
  <c r="A713" i="14"/>
  <c r="G713" i="14" s="1"/>
  <c r="M713" i="14" s="1"/>
  <c r="S713" i="14" s="1"/>
  <c r="Y713" i="14" s="1"/>
  <c r="AE713" i="14" s="1"/>
  <c r="AK713" i="14" s="1"/>
  <c r="AQ713" i="14" s="1"/>
  <c r="AW713" i="14" s="1"/>
  <c r="BC713" i="14" s="1"/>
  <c r="BI713" i="14" s="1"/>
  <c r="C712" i="14"/>
  <c r="B712" i="14"/>
  <c r="H712" i="14" s="1"/>
  <c r="N712" i="14" s="1"/>
  <c r="T712" i="14" s="1"/>
  <c r="Z712" i="14" s="1"/>
  <c r="AF712" i="14" s="1"/>
  <c r="AL712" i="14" s="1"/>
  <c r="AR712" i="14" s="1"/>
  <c r="AX712" i="14" s="1"/>
  <c r="BD712" i="14" s="1"/>
  <c r="BJ712" i="14" s="1"/>
  <c r="A712" i="14"/>
  <c r="C711" i="14"/>
  <c r="B711" i="14"/>
  <c r="H711" i="14" s="1"/>
  <c r="N711" i="14" s="1"/>
  <c r="T711" i="14" s="1"/>
  <c r="Z711" i="14" s="1"/>
  <c r="AF711" i="14" s="1"/>
  <c r="AL711" i="14" s="1"/>
  <c r="AR711" i="14" s="1"/>
  <c r="AX711" i="14" s="1"/>
  <c r="BD711" i="14" s="1"/>
  <c r="BJ711" i="14" s="1"/>
  <c r="A711" i="14"/>
  <c r="C710" i="14"/>
  <c r="B710" i="14"/>
  <c r="H710" i="14" s="1"/>
  <c r="N710" i="14" s="1"/>
  <c r="T710" i="14" s="1"/>
  <c r="Z710" i="14" s="1"/>
  <c r="AF710" i="14" s="1"/>
  <c r="AL710" i="14" s="1"/>
  <c r="AR710" i="14" s="1"/>
  <c r="AX710" i="14" s="1"/>
  <c r="BD710" i="14" s="1"/>
  <c r="BJ710" i="14" s="1"/>
  <c r="A710" i="14"/>
  <c r="C709" i="14"/>
  <c r="I709" i="14" s="1"/>
  <c r="O709" i="14" s="1"/>
  <c r="U709" i="14" s="1"/>
  <c r="AA709" i="14" s="1"/>
  <c r="AG709" i="14" s="1"/>
  <c r="AM709" i="14" s="1"/>
  <c r="AS709" i="14" s="1"/>
  <c r="AY709" i="14" s="1"/>
  <c r="BE709" i="14" s="1"/>
  <c r="BK709" i="14" s="1"/>
  <c r="B709" i="14"/>
  <c r="A709" i="14"/>
  <c r="C708" i="14"/>
  <c r="I708" i="14" s="1"/>
  <c r="O708" i="14" s="1"/>
  <c r="U708" i="14" s="1"/>
  <c r="AA708" i="14" s="1"/>
  <c r="AG708" i="14" s="1"/>
  <c r="AM708" i="14" s="1"/>
  <c r="AS708" i="14" s="1"/>
  <c r="AY708" i="14" s="1"/>
  <c r="BE708" i="14" s="1"/>
  <c r="BK708" i="14" s="1"/>
  <c r="B708" i="14"/>
  <c r="A708" i="14"/>
  <c r="C707" i="14"/>
  <c r="I707" i="14" s="1"/>
  <c r="O707" i="14" s="1"/>
  <c r="U707" i="14" s="1"/>
  <c r="AA707" i="14" s="1"/>
  <c r="AG707" i="14" s="1"/>
  <c r="AM707" i="14" s="1"/>
  <c r="AS707" i="14" s="1"/>
  <c r="AY707" i="14" s="1"/>
  <c r="BE707" i="14" s="1"/>
  <c r="BK707" i="14" s="1"/>
  <c r="B707" i="14"/>
  <c r="A707" i="14"/>
  <c r="G707" i="14" s="1"/>
  <c r="M707" i="14" s="1"/>
  <c r="S707" i="14" s="1"/>
  <c r="Y707" i="14" s="1"/>
  <c r="AE707" i="14" s="1"/>
  <c r="AK707" i="14" s="1"/>
  <c r="AQ707" i="14" s="1"/>
  <c r="AW707" i="14" s="1"/>
  <c r="BC707" i="14" s="1"/>
  <c r="BI707" i="14" s="1"/>
  <c r="C706" i="14"/>
  <c r="B706" i="14"/>
  <c r="A706" i="14"/>
  <c r="G706" i="14" s="1"/>
  <c r="M706" i="14" s="1"/>
  <c r="S706" i="14" s="1"/>
  <c r="Y706" i="14" s="1"/>
  <c r="AE706" i="14" s="1"/>
  <c r="AK706" i="14" s="1"/>
  <c r="AQ706" i="14" s="1"/>
  <c r="AW706" i="14" s="1"/>
  <c r="BC706" i="14" s="1"/>
  <c r="BI706" i="14" s="1"/>
  <c r="C705" i="14"/>
  <c r="B705" i="14"/>
  <c r="A705" i="14"/>
  <c r="G705" i="14" s="1"/>
  <c r="M705" i="14" s="1"/>
  <c r="S705" i="14" s="1"/>
  <c r="Y705" i="14" s="1"/>
  <c r="AE705" i="14" s="1"/>
  <c r="AK705" i="14" s="1"/>
  <c r="AQ705" i="14" s="1"/>
  <c r="AW705" i="14" s="1"/>
  <c r="BC705" i="14" s="1"/>
  <c r="BI705" i="14" s="1"/>
  <c r="C704" i="14"/>
  <c r="B704" i="14"/>
  <c r="A704" i="14"/>
  <c r="C703" i="14"/>
  <c r="B703" i="14"/>
  <c r="H703" i="14" s="1"/>
  <c r="N703" i="14" s="1"/>
  <c r="T703" i="14" s="1"/>
  <c r="Z703" i="14" s="1"/>
  <c r="AF703" i="14" s="1"/>
  <c r="AL703" i="14" s="1"/>
  <c r="AR703" i="14" s="1"/>
  <c r="AX703" i="14" s="1"/>
  <c r="BD703" i="14" s="1"/>
  <c r="BJ703" i="14" s="1"/>
  <c r="A703" i="14"/>
  <c r="C702" i="14"/>
  <c r="B702" i="14"/>
  <c r="H702" i="14" s="1"/>
  <c r="N702" i="14" s="1"/>
  <c r="T702" i="14" s="1"/>
  <c r="Z702" i="14" s="1"/>
  <c r="AF702" i="14" s="1"/>
  <c r="AL702" i="14" s="1"/>
  <c r="AR702" i="14" s="1"/>
  <c r="AX702" i="14" s="1"/>
  <c r="BD702" i="14" s="1"/>
  <c r="BJ702" i="14" s="1"/>
  <c r="A702" i="14"/>
  <c r="C701" i="14"/>
  <c r="I701" i="14" s="1"/>
  <c r="O701" i="14" s="1"/>
  <c r="U701" i="14" s="1"/>
  <c r="AA701" i="14" s="1"/>
  <c r="AG701" i="14" s="1"/>
  <c r="AM701" i="14" s="1"/>
  <c r="AS701" i="14" s="1"/>
  <c r="AY701" i="14" s="1"/>
  <c r="BE701" i="14" s="1"/>
  <c r="BK701" i="14" s="1"/>
  <c r="B701" i="14"/>
  <c r="A701" i="14"/>
  <c r="C700" i="14"/>
  <c r="I700" i="14" s="1"/>
  <c r="O700" i="14" s="1"/>
  <c r="U700" i="14" s="1"/>
  <c r="AA700" i="14" s="1"/>
  <c r="AG700" i="14" s="1"/>
  <c r="AM700" i="14" s="1"/>
  <c r="AS700" i="14" s="1"/>
  <c r="AY700" i="14" s="1"/>
  <c r="BE700" i="14" s="1"/>
  <c r="BK700" i="14" s="1"/>
  <c r="B700" i="14"/>
  <c r="A700" i="14"/>
  <c r="C699" i="14"/>
  <c r="I699" i="14" s="1"/>
  <c r="O699" i="14" s="1"/>
  <c r="U699" i="14" s="1"/>
  <c r="AA699" i="14" s="1"/>
  <c r="AG699" i="14" s="1"/>
  <c r="AM699" i="14" s="1"/>
  <c r="AS699" i="14" s="1"/>
  <c r="AY699" i="14" s="1"/>
  <c r="BE699" i="14" s="1"/>
  <c r="BK699" i="14" s="1"/>
  <c r="B699" i="14"/>
  <c r="A699" i="14"/>
  <c r="G699" i="14" s="1"/>
  <c r="M699" i="14" s="1"/>
  <c r="S699" i="14" s="1"/>
  <c r="Y699" i="14" s="1"/>
  <c r="AE699" i="14" s="1"/>
  <c r="AK699" i="14" s="1"/>
  <c r="AQ699" i="14" s="1"/>
  <c r="AW699" i="14" s="1"/>
  <c r="BC699" i="14" s="1"/>
  <c r="BI699" i="14" s="1"/>
  <c r="C698" i="14"/>
  <c r="B698" i="14"/>
  <c r="A698" i="14"/>
  <c r="G698" i="14" s="1"/>
  <c r="M698" i="14" s="1"/>
  <c r="S698" i="14" s="1"/>
  <c r="Y698" i="14" s="1"/>
  <c r="AE698" i="14" s="1"/>
  <c r="AK698" i="14" s="1"/>
  <c r="AQ698" i="14" s="1"/>
  <c r="AW698" i="14" s="1"/>
  <c r="BC698" i="14" s="1"/>
  <c r="BI698" i="14" s="1"/>
  <c r="C697" i="14"/>
  <c r="B697" i="14"/>
  <c r="A697" i="14"/>
  <c r="G697" i="14" s="1"/>
  <c r="M697" i="14" s="1"/>
  <c r="S697" i="14" s="1"/>
  <c r="Y697" i="14" s="1"/>
  <c r="AE697" i="14" s="1"/>
  <c r="AK697" i="14" s="1"/>
  <c r="AQ697" i="14" s="1"/>
  <c r="AW697" i="14" s="1"/>
  <c r="BC697" i="14" s="1"/>
  <c r="BI697" i="14" s="1"/>
  <c r="C696" i="14"/>
  <c r="B696" i="14"/>
  <c r="H696" i="14" s="1"/>
  <c r="N696" i="14" s="1"/>
  <c r="T696" i="14" s="1"/>
  <c r="Z696" i="14" s="1"/>
  <c r="AF696" i="14" s="1"/>
  <c r="AL696" i="14" s="1"/>
  <c r="AR696" i="14" s="1"/>
  <c r="AX696" i="14" s="1"/>
  <c r="BD696" i="14" s="1"/>
  <c r="BJ696" i="14" s="1"/>
  <c r="A696" i="14"/>
  <c r="C695" i="14"/>
  <c r="B695" i="14"/>
  <c r="H695" i="14" s="1"/>
  <c r="N695" i="14" s="1"/>
  <c r="T695" i="14" s="1"/>
  <c r="Z695" i="14" s="1"/>
  <c r="AF695" i="14" s="1"/>
  <c r="AL695" i="14" s="1"/>
  <c r="AR695" i="14" s="1"/>
  <c r="AX695" i="14" s="1"/>
  <c r="BD695" i="14" s="1"/>
  <c r="BJ695" i="14" s="1"/>
  <c r="A695" i="14"/>
  <c r="C694" i="14"/>
  <c r="B694" i="14"/>
  <c r="H694" i="14" s="1"/>
  <c r="N694" i="14" s="1"/>
  <c r="T694" i="14" s="1"/>
  <c r="Z694" i="14" s="1"/>
  <c r="AF694" i="14" s="1"/>
  <c r="AL694" i="14" s="1"/>
  <c r="AR694" i="14" s="1"/>
  <c r="AX694" i="14" s="1"/>
  <c r="BD694" i="14" s="1"/>
  <c r="BJ694" i="14" s="1"/>
  <c r="A694" i="14"/>
  <c r="C693" i="14"/>
  <c r="B693" i="14"/>
  <c r="H693" i="14" s="1"/>
  <c r="A693" i="14"/>
  <c r="C692" i="14"/>
  <c r="B692" i="14"/>
  <c r="A692" i="14"/>
  <c r="C691" i="14"/>
  <c r="I691" i="14" s="1"/>
  <c r="O691" i="14" s="1"/>
  <c r="U691" i="14" s="1"/>
  <c r="AA691" i="14" s="1"/>
  <c r="AG691" i="14" s="1"/>
  <c r="AM691" i="14" s="1"/>
  <c r="AS691" i="14" s="1"/>
  <c r="AY691" i="14" s="1"/>
  <c r="BE691" i="14" s="1"/>
  <c r="BK691" i="14" s="1"/>
  <c r="B691" i="14"/>
  <c r="A691" i="14"/>
  <c r="G691" i="14" s="1"/>
  <c r="M691" i="14" s="1"/>
  <c r="S691" i="14" s="1"/>
  <c r="Y691" i="14" s="1"/>
  <c r="AE691" i="14" s="1"/>
  <c r="AK691" i="14" s="1"/>
  <c r="AQ691" i="14" s="1"/>
  <c r="AW691" i="14" s="1"/>
  <c r="BC691" i="14" s="1"/>
  <c r="BI691" i="14" s="1"/>
  <c r="C690" i="14"/>
  <c r="B690" i="14"/>
  <c r="A690" i="14"/>
  <c r="G690" i="14" s="1"/>
  <c r="M690" i="14" s="1"/>
  <c r="S690" i="14" s="1"/>
  <c r="Y690" i="14" s="1"/>
  <c r="AE690" i="14" s="1"/>
  <c r="AK690" i="14" s="1"/>
  <c r="AQ690" i="14" s="1"/>
  <c r="AW690" i="14" s="1"/>
  <c r="BC690" i="14" s="1"/>
  <c r="BI690" i="14" s="1"/>
  <c r="C689" i="14"/>
  <c r="B689" i="14"/>
  <c r="A689" i="14"/>
  <c r="G689" i="14" s="1"/>
  <c r="M689" i="14" s="1"/>
  <c r="S689" i="14" s="1"/>
  <c r="Y689" i="14" s="1"/>
  <c r="AE689" i="14" s="1"/>
  <c r="AK689" i="14" s="1"/>
  <c r="AQ689" i="14" s="1"/>
  <c r="AW689" i="14" s="1"/>
  <c r="BC689" i="14" s="1"/>
  <c r="BI689" i="14" s="1"/>
  <c r="C688" i="14"/>
  <c r="I688" i="14" s="1"/>
  <c r="O688" i="14" s="1"/>
  <c r="U688" i="14" s="1"/>
  <c r="AA688" i="14" s="1"/>
  <c r="AG688" i="14" s="1"/>
  <c r="AM688" i="14" s="1"/>
  <c r="AS688" i="14" s="1"/>
  <c r="AY688" i="14" s="1"/>
  <c r="BE688" i="14" s="1"/>
  <c r="BK688" i="14" s="1"/>
  <c r="B688" i="14"/>
  <c r="H688" i="14" s="1"/>
  <c r="A688" i="14"/>
  <c r="C687" i="14"/>
  <c r="B687" i="14"/>
  <c r="A687" i="14"/>
  <c r="G687" i="14" s="1"/>
  <c r="M687" i="14" s="1"/>
  <c r="S687" i="14" s="1"/>
  <c r="Y687" i="14" s="1"/>
  <c r="AE687" i="14" s="1"/>
  <c r="AK687" i="14" s="1"/>
  <c r="AQ687" i="14" s="1"/>
  <c r="AW687" i="14" s="1"/>
  <c r="BC687" i="14" s="1"/>
  <c r="BI687" i="14" s="1"/>
  <c r="C686" i="14"/>
  <c r="B686" i="14"/>
  <c r="A686" i="14"/>
  <c r="C685" i="14"/>
  <c r="I685" i="14" s="1"/>
  <c r="O685" i="14" s="1"/>
  <c r="U685" i="14" s="1"/>
  <c r="AA685" i="14" s="1"/>
  <c r="AG685" i="14" s="1"/>
  <c r="AM685" i="14" s="1"/>
  <c r="AS685" i="14" s="1"/>
  <c r="AY685" i="14" s="1"/>
  <c r="BE685" i="14" s="1"/>
  <c r="BK685" i="14" s="1"/>
  <c r="B685" i="14"/>
  <c r="A685" i="14"/>
  <c r="C684" i="14"/>
  <c r="I684" i="14" s="1"/>
  <c r="O684" i="14" s="1"/>
  <c r="U684" i="14" s="1"/>
  <c r="AA684" i="14" s="1"/>
  <c r="AG684" i="14" s="1"/>
  <c r="AM684" i="14" s="1"/>
  <c r="AS684" i="14" s="1"/>
  <c r="AY684" i="14" s="1"/>
  <c r="BE684" i="14" s="1"/>
  <c r="BK684" i="14" s="1"/>
  <c r="B684" i="14"/>
  <c r="H684" i="14" s="1"/>
  <c r="N684" i="14" s="1"/>
  <c r="T684" i="14" s="1"/>
  <c r="Z684" i="14" s="1"/>
  <c r="AF684" i="14" s="1"/>
  <c r="AL684" i="14" s="1"/>
  <c r="AR684" i="14" s="1"/>
  <c r="AX684" i="14" s="1"/>
  <c r="BD684" i="14" s="1"/>
  <c r="BJ684" i="14" s="1"/>
  <c r="A684" i="14"/>
  <c r="C683" i="14"/>
  <c r="B683" i="14"/>
  <c r="A683" i="14"/>
  <c r="C682" i="14"/>
  <c r="B682" i="14"/>
  <c r="A682" i="14"/>
  <c r="G682" i="14" s="1"/>
  <c r="M682" i="14" s="1"/>
  <c r="S682" i="14" s="1"/>
  <c r="Y682" i="14" s="1"/>
  <c r="AE682" i="14" s="1"/>
  <c r="AK682" i="14" s="1"/>
  <c r="AQ682" i="14" s="1"/>
  <c r="AW682" i="14" s="1"/>
  <c r="BC682" i="14" s="1"/>
  <c r="BI682" i="14" s="1"/>
  <c r="C681" i="14"/>
  <c r="I681" i="14" s="1"/>
  <c r="O681" i="14" s="1"/>
  <c r="U681" i="14" s="1"/>
  <c r="AA681" i="14" s="1"/>
  <c r="AG681" i="14" s="1"/>
  <c r="AM681" i="14" s="1"/>
  <c r="AS681" i="14" s="1"/>
  <c r="AY681" i="14" s="1"/>
  <c r="BE681" i="14" s="1"/>
  <c r="BK681" i="14" s="1"/>
  <c r="B681" i="14"/>
  <c r="A681" i="14"/>
  <c r="C680" i="14"/>
  <c r="B680" i="14"/>
  <c r="H680" i="14" s="1"/>
  <c r="A680" i="14"/>
  <c r="G680" i="14" s="1"/>
  <c r="M680" i="14" s="1"/>
  <c r="S680" i="14" s="1"/>
  <c r="Y680" i="14" s="1"/>
  <c r="AE680" i="14" s="1"/>
  <c r="AK680" i="14" s="1"/>
  <c r="AQ680" i="14" s="1"/>
  <c r="AW680" i="14" s="1"/>
  <c r="BC680" i="14" s="1"/>
  <c r="BI680" i="14" s="1"/>
  <c r="C679" i="14"/>
  <c r="I679" i="14" s="1"/>
  <c r="O679" i="14" s="1"/>
  <c r="U679" i="14" s="1"/>
  <c r="AA679" i="14" s="1"/>
  <c r="AG679" i="14" s="1"/>
  <c r="AM679" i="14" s="1"/>
  <c r="AS679" i="14" s="1"/>
  <c r="AY679" i="14" s="1"/>
  <c r="BE679" i="14" s="1"/>
  <c r="BK679" i="14" s="1"/>
  <c r="B679" i="14"/>
  <c r="A679" i="14"/>
  <c r="C678" i="14"/>
  <c r="I678" i="14" s="1"/>
  <c r="O678" i="14" s="1"/>
  <c r="U678" i="14" s="1"/>
  <c r="AA678" i="14" s="1"/>
  <c r="AG678" i="14" s="1"/>
  <c r="AM678" i="14" s="1"/>
  <c r="AS678" i="14" s="1"/>
  <c r="AY678" i="14" s="1"/>
  <c r="BE678" i="14" s="1"/>
  <c r="BK678" i="14" s="1"/>
  <c r="B678" i="14"/>
  <c r="A678" i="14"/>
  <c r="C677" i="14"/>
  <c r="I677" i="14" s="1"/>
  <c r="O677" i="14" s="1"/>
  <c r="U677" i="14" s="1"/>
  <c r="AA677" i="14" s="1"/>
  <c r="AG677" i="14" s="1"/>
  <c r="AM677" i="14" s="1"/>
  <c r="AS677" i="14" s="1"/>
  <c r="AY677" i="14" s="1"/>
  <c r="BE677" i="14" s="1"/>
  <c r="BK677" i="14" s="1"/>
  <c r="B677" i="14"/>
  <c r="A677" i="14"/>
  <c r="G677" i="14" s="1"/>
  <c r="M677" i="14" s="1"/>
  <c r="S677" i="14" s="1"/>
  <c r="Y677" i="14" s="1"/>
  <c r="AE677" i="14" s="1"/>
  <c r="AK677" i="14" s="1"/>
  <c r="AQ677" i="14" s="1"/>
  <c r="AW677" i="14" s="1"/>
  <c r="BC677" i="14" s="1"/>
  <c r="BI677" i="14" s="1"/>
  <c r="C676" i="14"/>
  <c r="I676" i="14" s="1"/>
  <c r="O676" i="14" s="1"/>
  <c r="U676" i="14" s="1"/>
  <c r="AA676" i="14" s="1"/>
  <c r="AG676" i="14" s="1"/>
  <c r="AM676" i="14" s="1"/>
  <c r="AS676" i="14" s="1"/>
  <c r="AY676" i="14" s="1"/>
  <c r="BE676" i="14" s="1"/>
  <c r="BK676" i="14" s="1"/>
  <c r="B676" i="14"/>
  <c r="A676" i="14"/>
  <c r="C675" i="14"/>
  <c r="B675" i="14"/>
  <c r="A675" i="14"/>
  <c r="G675" i="14" s="1"/>
  <c r="M675" i="14" s="1"/>
  <c r="S675" i="14" s="1"/>
  <c r="Y675" i="14" s="1"/>
  <c r="AE675" i="14" s="1"/>
  <c r="AK675" i="14" s="1"/>
  <c r="AQ675" i="14" s="1"/>
  <c r="AW675" i="14" s="1"/>
  <c r="BC675" i="14" s="1"/>
  <c r="BI675" i="14" s="1"/>
  <c r="C674" i="14"/>
  <c r="B674" i="14"/>
  <c r="H674" i="14" s="1"/>
  <c r="N674" i="14" s="1"/>
  <c r="T674" i="14" s="1"/>
  <c r="Z674" i="14" s="1"/>
  <c r="AF674" i="14" s="1"/>
  <c r="AL674" i="14" s="1"/>
  <c r="AR674" i="14" s="1"/>
  <c r="AX674" i="14" s="1"/>
  <c r="BD674" i="14" s="1"/>
  <c r="BJ674" i="14" s="1"/>
  <c r="A674" i="14"/>
  <c r="G674" i="14" s="1"/>
  <c r="M674" i="14" s="1"/>
  <c r="S674" i="14" s="1"/>
  <c r="Y674" i="14" s="1"/>
  <c r="AE674" i="14" s="1"/>
  <c r="AK674" i="14" s="1"/>
  <c r="AQ674" i="14" s="1"/>
  <c r="AW674" i="14" s="1"/>
  <c r="BC674" i="14" s="1"/>
  <c r="BI674" i="14" s="1"/>
  <c r="C673" i="14"/>
  <c r="B673" i="14"/>
  <c r="A673" i="14"/>
  <c r="C672" i="14"/>
  <c r="B672" i="14"/>
  <c r="H672" i="14" s="1"/>
  <c r="N672" i="14" s="1"/>
  <c r="T672" i="14" s="1"/>
  <c r="Z672" i="14" s="1"/>
  <c r="AF672" i="14" s="1"/>
  <c r="AL672" i="14" s="1"/>
  <c r="AR672" i="14" s="1"/>
  <c r="AX672" i="14" s="1"/>
  <c r="BD672" i="14" s="1"/>
  <c r="BJ672" i="14" s="1"/>
  <c r="A672" i="14"/>
  <c r="C671" i="14"/>
  <c r="I671" i="14" s="1"/>
  <c r="O671" i="14" s="1"/>
  <c r="U671" i="14" s="1"/>
  <c r="AA671" i="14" s="1"/>
  <c r="AG671" i="14" s="1"/>
  <c r="AM671" i="14" s="1"/>
  <c r="AS671" i="14" s="1"/>
  <c r="AY671" i="14" s="1"/>
  <c r="BE671" i="14" s="1"/>
  <c r="BK671" i="14" s="1"/>
  <c r="B671" i="14"/>
  <c r="A671" i="14"/>
  <c r="C670" i="14"/>
  <c r="B670" i="14"/>
  <c r="A670" i="14"/>
  <c r="G670" i="14" s="1"/>
  <c r="M670" i="14" s="1"/>
  <c r="S670" i="14" s="1"/>
  <c r="Y670" i="14" s="1"/>
  <c r="AE670" i="14" s="1"/>
  <c r="AK670" i="14" s="1"/>
  <c r="AQ670" i="14" s="1"/>
  <c r="AW670" i="14" s="1"/>
  <c r="BC670" i="14" s="1"/>
  <c r="BI670" i="14" s="1"/>
  <c r="C669" i="14"/>
  <c r="I669" i="14" s="1"/>
  <c r="O669" i="14" s="1"/>
  <c r="U669" i="14" s="1"/>
  <c r="AA669" i="14" s="1"/>
  <c r="AG669" i="14" s="1"/>
  <c r="AM669" i="14" s="1"/>
  <c r="AS669" i="14" s="1"/>
  <c r="AY669" i="14" s="1"/>
  <c r="BE669" i="14" s="1"/>
  <c r="BK669" i="14" s="1"/>
  <c r="B669" i="14"/>
  <c r="A669" i="14"/>
  <c r="C668" i="14"/>
  <c r="I668" i="14" s="1"/>
  <c r="O668" i="14" s="1"/>
  <c r="U668" i="14" s="1"/>
  <c r="AA668" i="14" s="1"/>
  <c r="AG668" i="14" s="1"/>
  <c r="AM668" i="14" s="1"/>
  <c r="AS668" i="14" s="1"/>
  <c r="AY668" i="14" s="1"/>
  <c r="BE668" i="14" s="1"/>
  <c r="BK668" i="14" s="1"/>
  <c r="B668" i="14"/>
  <c r="A668" i="14"/>
  <c r="C667" i="14"/>
  <c r="B667" i="14"/>
  <c r="A667" i="14"/>
  <c r="G667" i="14" s="1"/>
  <c r="M667" i="14" s="1"/>
  <c r="S667" i="14" s="1"/>
  <c r="Y667" i="14" s="1"/>
  <c r="AE667" i="14" s="1"/>
  <c r="AK667" i="14" s="1"/>
  <c r="AQ667" i="14" s="1"/>
  <c r="AW667" i="14" s="1"/>
  <c r="BC667" i="14" s="1"/>
  <c r="BI667" i="14" s="1"/>
  <c r="C666" i="14"/>
  <c r="B666" i="14"/>
  <c r="H666" i="14" s="1"/>
  <c r="A666" i="14"/>
  <c r="C665" i="14"/>
  <c r="B665" i="14"/>
  <c r="H665" i="14" s="1"/>
  <c r="A665" i="14"/>
  <c r="C664" i="14"/>
  <c r="B664" i="14"/>
  <c r="H664" i="14" s="1"/>
  <c r="A664" i="14"/>
  <c r="C663" i="14"/>
  <c r="B663" i="14"/>
  <c r="A663" i="14"/>
  <c r="C662" i="14"/>
  <c r="B662" i="14"/>
  <c r="A662" i="14"/>
  <c r="G662" i="14" s="1"/>
  <c r="M662" i="14" s="1"/>
  <c r="S662" i="14" s="1"/>
  <c r="Y662" i="14" s="1"/>
  <c r="AE662" i="14" s="1"/>
  <c r="AK662" i="14" s="1"/>
  <c r="AQ662" i="14" s="1"/>
  <c r="AW662" i="14" s="1"/>
  <c r="BC662" i="14" s="1"/>
  <c r="BI662" i="14" s="1"/>
  <c r="C661" i="14"/>
  <c r="I661" i="14" s="1"/>
  <c r="O661" i="14" s="1"/>
  <c r="U661" i="14" s="1"/>
  <c r="AA661" i="14" s="1"/>
  <c r="AG661" i="14" s="1"/>
  <c r="AM661" i="14" s="1"/>
  <c r="AS661" i="14" s="1"/>
  <c r="AY661" i="14" s="1"/>
  <c r="BE661" i="14" s="1"/>
  <c r="BK661" i="14" s="1"/>
  <c r="B661" i="14"/>
  <c r="A661" i="14"/>
  <c r="C660" i="14"/>
  <c r="B660" i="14"/>
  <c r="A660" i="14"/>
  <c r="C659" i="14"/>
  <c r="B659" i="14"/>
  <c r="H659" i="14" s="1"/>
  <c r="N659" i="14" s="1"/>
  <c r="T659" i="14" s="1"/>
  <c r="Z659" i="14" s="1"/>
  <c r="AF659" i="14" s="1"/>
  <c r="AL659" i="14" s="1"/>
  <c r="AR659" i="14" s="1"/>
  <c r="AX659" i="14" s="1"/>
  <c r="BD659" i="14" s="1"/>
  <c r="BJ659" i="14" s="1"/>
  <c r="A659" i="14"/>
  <c r="G659" i="14" s="1"/>
  <c r="M659" i="14" s="1"/>
  <c r="S659" i="14" s="1"/>
  <c r="Y659" i="14" s="1"/>
  <c r="AE659" i="14" s="1"/>
  <c r="AK659" i="14" s="1"/>
  <c r="AQ659" i="14" s="1"/>
  <c r="AW659" i="14" s="1"/>
  <c r="BC659" i="14" s="1"/>
  <c r="BI659" i="14" s="1"/>
  <c r="C658" i="14"/>
  <c r="B658" i="14"/>
  <c r="A658" i="14"/>
  <c r="C657" i="14"/>
  <c r="B657" i="14"/>
  <c r="A657" i="14"/>
  <c r="C656" i="14"/>
  <c r="I656" i="14" s="1"/>
  <c r="O656" i="14" s="1"/>
  <c r="U656" i="14" s="1"/>
  <c r="AA656" i="14" s="1"/>
  <c r="AG656" i="14" s="1"/>
  <c r="AM656" i="14" s="1"/>
  <c r="AS656" i="14" s="1"/>
  <c r="AY656" i="14" s="1"/>
  <c r="BE656" i="14" s="1"/>
  <c r="BK656" i="14" s="1"/>
  <c r="B656" i="14"/>
  <c r="H656" i="14" s="1"/>
  <c r="N656" i="14" s="1"/>
  <c r="T656" i="14" s="1"/>
  <c r="Z656" i="14" s="1"/>
  <c r="AF656" i="14" s="1"/>
  <c r="AL656" i="14" s="1"/>
  <c r="AR656" i="14" s="1"/>
  <c r="AX656" i="14" s="1"/>
  <c r="BD656" i="14" s="1"/>
  <c r="BJ656" i="14" s="1"/>
  <c r="A656" i="14"/>
  <c r="C655" i="14"/>
  <c r="B655" i="14"/>
  <c r="A655" i="14"/>
  <c r="C654" i="14"/>
  <c r="B654" i="14"/>
  <c r="A654" i="14"/>
  <c r="G654" i="14" s="1"/>
  <c r="M654" i="14" s="1"/>
  <c r="S654" i="14" s="1"/>
  <c r="Y654" i="14" s="1"/>
  <c r="AE654" i="14" s="1"/>
  <c r="AK654" i="14" s="1"/>
  <c r="AQ654" i="14" s="1"/>
  <c r="AW654" i="14" s="1"/>
  <c r="BC654" i="14" s="1"/>
  <c r="BI654" i="14" s="1"/>
  <c r="C653" i="14"/>
  <c r="I653" i="14" s="1"/>
  <c r="O653" i="14" s="1"/>
  <c r="U653" i="14" s="1"/>
  <c r="AA653" i="14" s="1"/>
  <c r="AG653" i="14" s="1"/>
  <c r="AM653" i="14" s="1"/>
  <c r="AS653" i="14" s="1"/>
  <c r="AY653" i="14" s="1"/>
  <c r="BE653" i="14" s="1"/>
  <c r="BK653" i="14" s="1"/>
  <c r="B653" i="14"/>
  <c r="A653" i="14"/>
  <c r="C652" i="14"/>
  <c r="B652" i="14"/>
  <c r="A652" i="14"/>
  <c r="G652" i="14" s="1"/>
  <c r="M652" i="14" s="1"/>
  <c r="S652" i="14" s="1"/>
  <c r="Y652" i="14" s="1"/>
  <c r="AE652" i="14" s="1"/>
  <c r="AK652" i="14" s="1"/>
  <c r="AQ652" i="14" s="1"/>
  <c r="AW652" i="14" s="1"/>
  <c r="BC652" i="14" s="1"/>
  <c r="BI652" i="14" s="1"/>
  <c r="C651" i="14"/>
  <c r="B651" i="14"/>
  <c r="A651" i="14"/>
  <c r="G651" i="14" s="1"/>
  <c r="M651" i="14" s="1"/>
  <c r="S651" i="14" s="1"/>
  <c r="Y651" i="14" s="1"/>
  <c r="AE651" i="14" s="1"/>
  <c r="AK651" i="14" s="1"/>
  <c r="AQ651" i="14" s="1"/>
  <c r="AW651" i="14" s="1"/>
  <c r="BC651" i="14" s="1"/>
  <c r="BI651" i="14" s="1"/>
  <c r="C650" i="14"/>
  <c r="I650" i="14" s="1"/>
  <c r="O650" i="14" s="1"/>
  <c r="U650" i="14" s="1"/>
  <c r="AA650" i="14" s="1"/>
  <c r="AG650" i="14" s="1"/>
  <c r="AM650" i="14" s="1"/>
  <c r="AS650" i="14" s="1"/>
  <c r="AY650" i="14" s="1"/>
  <c r="BE650" i="14" s="1"/>
  <c r="BK650" i="14" s="1"/>
  <c r="B650" i="14"/>
  <c r="A650" i="14"/>
  <c r="C649" i="14"/>
  <c r="B649" i="14"/>
  <c r="A649" i="14"/>
  <c r="C648" i="14"/>
  <c r="B648" i="14"/>
  <c r="H648" i="14" s="1"/>
  <c r="A648" i="14"/>
  <c r="C647" i="14"/>
  <c r="B647" i="14"/>
  <c r="H647" i="14" s="1"/>
  <c r="A647" i="14"/>
  <c r="C646" i="14"/>
  <c r="B646" i="14"/>
  <c r="H646" i="14" s="1"/>
  <c r="A646" i="14"/>
  <c r="C645" i="14"/>
  <c r="I645" i="14" s="1"/>
  <c r="O645" i="14" s="1"/>
  <c r="U645" i="14" s="1"/>
  <c r="AA645" i="14" s="1"/>
  <c r="AG645" i="14" s="1"/>
  <c r="AM645" i="14" s="1"/>
  <c r="AS645" i="14" s="1"/>
  <c r="AY645" i="14" s="1"/>
  <c r="BE645" i="14" s="1"/>
  <c r="BK645" i="14" s="1"/>
  <c r="B645" i="14"/>
  <c r="A645" i="14"/>
  <c r="C644" i="14"/>
  <c r="B644" i="14"/>
  <c r="A644" i="14"/>
  <c r="C643" i="14"/>
  <c r="I643" i="14" s="1"/>
  <c r="O643" i="14" s="1"/>
  <c r="U643" i="14" s="1"/>
  <c r="AA643" i="14" s="1"/>
  <c r="AG643" i="14" s="1"/>
  <c r="AM643" i="14" s="1"/>
  <c r="AS643" i="14" s="1"/>
  <c r="AY643" i="14" s="1"/>
  <c r="BE643" i="14" s="1"/>
  <c r="BK643" i="14" s="1"/>
  <c r="B643" i="14"/>
  <c r="H643" i="14" s="1"/>
  <c r="N643" i="14" s="1"/>
  <c r="T643" i="14" s="1"/>
  <c r="Z643" i="14" s="1"/>
  <c r="AF643" i="14" s="1"/>
  <c r="AL643" i="14" s="1"/>
  <c r="AR643" i="14" s="1"/>
  <c r="AX643" i="14" s="1"/>
  <c r="BD643" i="14" s="1"/>
  <c r="BJ643" i="14" s="1"/>
  <c r="A643" i="14"/>
  <c r="C642" i="14"/>
  <c r="B642" i="14"/>
  <c r="A642" i="14"/>
  <c r="C641" i="14"/>
  <c r="B641" i="14"/>
  <c r="A641" i="14"/>
  <c r="G641" i="14" s="1"/>
  <c r="M641" i="14" s="1"/>
  <c r="S641" i="14" s="1"/>
  <c r="Y641" i="14" s="1"/>
  <c r="AE641" i="14" s="1"/>
  <c r="AK641" i="14" s="1"/>
  <c r="AQ641" i="14" s="1"/>
  <c r="AW641" i="14" s="1"/>
  <c r="BC641" i="14" s="1"/>
  <c r="BI641" i="14" s="1"/>
  <c r="C640" i="14"/>
  <c r="I640" i="14" s="1"/>
  <c r="O640" i="14" s="1"/>
  <c r="U640" i="14" s="1"/>
  <c r="AA640" i="14" s="1"/>
  <c r="AG640" i="14" s="1"/>
  <c r="AM640" i="14" s="1"/>
  <c r="AS640" i="14" s="1"/>
  <c r="AY640" i="14" s="1"/>
  <c r="BE640" i="14" s="1"/>
  <c r="BK640" i="14" s="1"/>
  <c r="B640" i="14"/>
  <c r="H640" i="14" s="1"/>
  <c r="N640" i="14" s="1"/>
  <c r="T640" i="14" s="1"/>
  <c r="Z640" i="14" s="1"/>
  <c r="AF640" i="14" s="1"/>
  <c r="AL640" i="14" s="1"/>
  <c r="AR640" i="14" s="1"/>
  <c r="AX640" i="14" s="1"/>
  <c r="BD640" i="14" s="1"/>
  <c r="BJ640" i="14" s="1"/>
  <c r="A640" i="14"/>
  <c r="C639" i="14"/>
  <c r="B639" i="14"/>
  <c r="A639" i="14"/>
  <c r="C638" i="14"/>
  <c r="B638" i="14"/>
  <c r="H638" i="14" s="1"/>
  <c r="N638" i="14" s="1"/>
  <c r="T638" i="14" s="1"/>
  <c r="Z638" i="14" s="1"/>
  <c r="AF638" i="14" s="1"/>
  <c r="AL638" i="14" s="1"/>
  <c r="AR638" i="14" s="1"/>
  <c r="AX638" i="14" s="1"/>
  <c r="BD638" i="14" s="1"/>
  <c r="BJ638" i="14" s="1"/>
  <c r="A638" i="14"/>
  <c r="G638" i="14" s="1"/>
  <c r="M638" i="14" s="1"/>
  <c r="S638" i="14" s="1"/>
  <c r="Y638" i="14" s="1"/>
  <c r="AE638" i="14" s="1"/>
  <c r="AK638" i="14" s="1"/>
  <c r="AQ638" i="14" s="1"/>
  <c r="AW638" i="14" s="1"/>
  <c r="BC638" i="14" s="1"/>
  <c r="BI638" i="14" s="1"/>
  <c r="C637" i="14"/>
  <c r="I637" i="14" s="1"/>
  <c r="O637" i="14" s="1"/>
  <c r="U637" i="14" s="1"/>
  <c r="AA637" i="14" s="1"/>
  <c r="AG637" i="14" s="1"/>
  <c r="AM637" i="14" s="1"/>
  <c r="AS637" i="14" s="1"/>
  <c r="AY637" i="14" s="1"/>
  <c r="BE637" i="14" s="1"/>
  <c r="BK637" i="14" s="1"/>
  <c r="B637" i="14"/>
  <c r="A637" i="14"/>
  <c r="C636" i="14"/>
  <c r="B636" i="14"/>
  <c r="A636" i="14"/>
  <c r="C635" i="14"/>
  <c r="I635" i="14" s="1"/>
  <c r="O635" i="14" s="1"/>
  <c r="U635" i="14" s="1"/>
  <c r="AA635" i="14" s="1"/>
  <c r="AG635" i="14" s="1"/>
  <c r="AM635" i="14" s="1"/>
  <c r="AS635" i="14" s="1"/>
  <c r="AY635" i="14" s="1"/>
  <c r="BE635" i="14" s="1"/>
  <c r="BK635" i="14" s="1"/>
  <c r="B635" i="14"/>
  <c r="H635" i="14" s="1"/>
  <c r="N635" i="14" s="1"/>
  <c r="T635" i="14" s="1"/>
  <c r="Z635" i="14" s="1"/>
  <c r="AF635" i="14" s="1"/>
  <c r="AL635" i="14" s="1"/>
  <c r="AR635" i="14" s="1"/>
  <c r="AX635" i="14" s="1"/>
  <c r="BD635" i="14" s="1"/>
  <c r="BJ635" i="14" s="1"/>
  <c r="A635" i="14"/>
  <c r="G635" i="14" s="1"/>
  <c r="M635" i="14" s="1"/>
  <c r="S635" i="14" s="1"/>
  <c r="Y635" i="14" s="1"/>
  <c r="AE635" i="14" s="1"/>
  <c r="AK635" i="14" s="1"/>
  <c r="AQ635" i="14" s="1"/>
  <c r="AW635" i="14" s="1"/>
  <c r="BC635" i="14" s="1"/>
  <c r="BI635" i="14" s="1"/>
  <c r="C634" i="14"/>
  <c r="B634" i="14"/>
  <c r="A634" i="14"/>
  <c r="C633" i="14"/>
  <c r="B633" i="14"/>
  <c r="A633" i="14"/>
  <c r="G633" i="14" s="1"/>
  <c r="M633" i="14" s="1"/>
  <c r="S633" i="14" s="1"/>
  <c r="Y633" i="14" s="1"/>
  <c r="AE633" i="14" s="1"/>
  <c r="AK633" i="14" s="1"/>
  <c r="AQ633" i="14" s="1"/>
  <c r="AW633" i="14" s="1"/>
  <c r="BC633" i="14" s="1"/>
  <c r="BI633" i="14" s="1"/>
  <c r="C632" i="14"/>
  <c r="B632" i="14"/>
  <c r="H632" i="14" s="1"/>
  <c r="A632" i="14"/>
  <c r="C631" i="14"/>
  <c r="B631" i="14"/>
  <c r="H631" i="14" s="1"/>
  <c r="A631" i="14"/>
  <c r="C630" i="14"/>
  <c r="B630" i="14"/>
  <c r="A630" i="14"/>
  <c r="C629" i="14"/>
  <c r="B629" i="14"/>
  <c r="A629" i="14"/>
  <c r="C628" i="14"/>
  <c r="B628" i="14"/>
  <c r="H628" i="14" s="1"/>
  <c r="A628" i="14"/>
  <c r="G628" i="14" s="1"/>
  <c r="M628" i="14" s="1"/>
  <c r="S628" i="14" s="1"/>
  <c r="Y628" i="14" s="1"/>
  <c r="AE628" i="14" s="1"/>
  <c r="AK628" i="14" s="1"/>
  <c r="AQ628" i="14" s="1"/>
  <c r="AW628" i="14" s="1"/>
  <c r="BC628" i="14" s="1"/>
  <c r="BI628" i="14" s="1"/>
  <c r="C627" i="14"/>
  <c r="B627" i="14"/>
  <c r="A627" i="14"/>
  <c r="G627" i="14" s="1"/>
  <c r="M627" i="14" s="1"/>
  <c r="S627" i="14" s="1"/>
  <c r="Y627" i="14" s="1"/>
  <c r="AE627" i="14" s="1"/>
  <c r="AK627" i="14" s="1"/>
  <c r="AQ627" i="14" s="1"/>
  <c r="AW627" i="14" s="1"/>
  <c r="BC627" i="14" s="1"/>
  <c r="BI627" i="14" s="1"/>
  <c r="C626" i="14"/>
  <c r="I626" i="14" s="1"/>
  <c r="O626" i="14" s="1"/>
  <c r="U626" i="14" s="1"/>
  <c r="AA626" i="14" s="1"/>
  <c r="AG626" i="14" s="1"/>
  <c r="AM626" i="14" s="1"/>
  <c r="AS626" i="14" s="1"/>
  <c r="AY626" i="14" s="1"/>
  <c r="BE626" i="14" s="1"/>
  <c r="BK626" i="14" s="1"/>
  <c r="B626" i="14"/>
  <c r="A626" i="14"/>
  <c r="C625" i="14"/>
  <c r="I625" i="14" s="1"/>
  <c r="O625" i="14" s="1"/>
  <c r="U625" i="14" s="1"/>
  <c r="AA625" i="14" s="1"/>
  <c r="AG625" i="14" s="1"/>
  <c r="AM625" i="14" s="1"/>
  <c r="AS625" i="14" s="1"/>
  <c r="AY625" i="14" s="1"/>
  <c r="BE625" i="14" s="1"/>
  <c r="BK625" i="14" s="1"/>
  <c r="B625" i="14"/>
  <c r="A625" i="14"/>
  <c r="C624" i="14"/>
  <c r="B624" i="14"/>
  <c r="H624" i="14" s="1"/>
  <c r="A624" i="14"/>
  <c r="C623" i="14"/>
  <c r="B623" i="14"/>
  <c r="H623" i="14" s="1"/>
  <c r="A623" i="14"/>
  <c r="G623" i="14" s="1"/>
  <c r="M623" i="14" s="1"/>
  <c r="S623" i="14" s="1"/>
  <c r="Y623" i="14" s="1"/>
  <c r="AE623" i="14" s="1"/>
  <c r="AK623" i="14" s="1"/>
  <c r="AQ623" i="14" s="1"/>
  <c r="AW623" i="14" s="1"/>
  <c r="BC623" i="14" s="1"/>
  <c r="BI623" i="14" s="1"/>
  <c r="C622" i="14"/>
  <c r="B622" i="14"/>
  <c r="A622" i="14"/>
  <c r="C621" i="14"/>
  <c r="I621" i="14" s="1"/>
  <c r="O621" i="14" s="1"/>
  <c r="U621" i="14" s="1"/>
  <c r="AA621" i="14" s="1"/>
  <c r="AG621" i="14" s="1"/>
  <c r="AM621" i="14" s="1"/>
  <c r="AS621" i="14" s="1"/>
  <c r="AY621" i="14" s="1"/>
  <c r="BE621" i="14" s="1"/>
  <c r="BK621" i="14" s="1"/>
  <c r="B621" i="14"/>
  <c r="A621" i="14"/>
  <c r="C620" i="14"/>
  <c r="B620" i="14"/>
  <c r="H620" i="14" s="1"/>
  <c r="A620" i="14"/>
  <c r="G620" i="14" s="1"/>
  <c r="M620" i="14" s="1"/>
  <c r="S620" i="14" s="1"/>
  <c r="Y620" i="14" s="1"/>
  <c r="AE620" i="14" s="1"/>
  <c r="AK620" i="14" s="1"/>
  <c r="AQ620" i="14" s="1"/>
  <c r="AW620" i="14" s="1"/>
  <c r="BC620" i="14" s="1"/>
  <c r="BI620" i="14" s="1"/>
  <c r="C619" i="14"/>
  <c r="B619" i="14"/>
  <c r="A619" i="14"/>
  <c r="C618" i="14"/>
  <c r="B618" i="14"/>
  <c r="A618" i="14"/>
  <c r="C617" i="14"/>
  <c r="I617" i="14" s="1"/>
  <c r="O617" i="14" s="1"/>
  <c r="U617" i="14" s="1"/>
  <c r="AA617" i="14" s="1"/>
  <c r="AG617" i="14" s="1"/>
  <c r="AM617" i="14" s="1"/>
  <c r="AS617" i="14" s="1"/>
  <c r="AY617" i="14" s="1"/>
  <c r="BE617" i="14" s="1"/>
  <c r="BK617" i="14" s="1"/>
  <c r="B617" i="14"/>
  <c r="H617" i="14" s="1"/>
  <c r="N617" i="14" s="1"/>
  <c r="T617" i="14" s="1"/>
  <c r="Z617" i="14" s="1"/>
  <c r="AF617" i="14" s="1"/>
  <c r="AL617" i="14" s="1"/>
  <c r="AR617" i="14" s="1"/>
  <c r="AX617" i="14" s="1"/>
  <c r="BD617" i="14" s="1"/>
  <c r="BJ617" i="14" s="1"/>
  <c r="A617" i="14"/>
  <c r="C616" i="14"/>
  <c r="B616" i="14"/>
  <c r="H616" i="14" s="1"/>
  <c r="N616" i="14" s="1"/>
  <c r="T616" i="14" s="1"/>
  <c r="Z616" i="14" s="1"/>
  <c r="AF616" i="14" s="1"/>
  <c r="AL616" i="14" s="1"/>
  <c r="AR616" i="14" s="1"/>
  <c r="AX616" i="14" s="1"/>
  <c r="BD616" i="14" s="1"/>
  <c r="BJ616" i="14" s="1"/>
  <c r="A616" i="14"/>
  <c r="C615" i="14"/>
  <c r="B615" i="14"/>
  <c r="A615" i="14"/>
  <c r="G615" i="14" s="1"/>
  <c r="M615" i="14" s="1"/>
  <c r="S615" i="14" s="1"/>
  <c r="Y615" i="14" s="1"/>
  <c r="AE615" i="14" s="1"/>
  <c r="AK615" i="14" s="1"/>
  <c r="AQ615" i="14" s="1"/>
  <c r="AW615" i="14" s="1"/>
  <c r="BC615" i="14" s="1"/>
  <c r="BI615" i="14" s="1"/>
  <c r="C614" i="14"/>
  <c r="I614" i="14" s="1"/>
  <c r="O614" i="14" s="1"/>
  <c r="U614" i="14" s="1"/>
  <c r="AA614" i="14" s="1"/>
  <c r="AG614" i="14" s="1"/>
  <c r="AM614" i="14" s="1"/>
  <c r="AS614" i="14" s="1"/>
  <c r="AY614" i="14" s="1"/>
  <c r="BE614" i="14" s="1"/>
  <c r="BK614" i="14" s="1"/>
  <c r="B614" i="14"/>
  <c r="A614" i="14"/>
  <c r="C613" i="14"/>
  <c r="I613" i="14" s="1"/>
  <c r="O613" i="14" s="1"/>
  <c r="U613" i="14" s="1"/>
  <c r="AA613" i="14" s="1"/>
  <c r="AG613" i="14" s="1"/>
  <c r="AM613" i="14" s="1"/>
  <c r="AS613" i="14" s="1"/>
  <c r="AY613" i="14" s="1"/>
  <c r="BE613" i="14" s="1"/>
  <c r="BK613" i="14" s="1"/>
  <c r="B613" i="14"/>
  <c r="A613" i="14"/>
  <c r="C612" i="14"/>
  <c r="B612" i="14"/>
  <c r="H612" i="14" s="1"/>
  <c r="N612" i="14" s="1"/>
  <c r="T612" i="14" s="1"/>
  <c r="Z612" i="14" s="1"/>
  <c r="AF612" i="14" s="1"/>
  <c r="AL612" i="14" s="1"/>
  <c r="AR612" i="14" s="1"/>
  <c r="AX612" i="14" s="1"/>
  <c r="BD612" i="14" s="1"/>
  <c r="BJ612" i="14" s="1"/>
  <c r="A612" i="14"/>
  <c r="G612" i="14" s="1"/>
  <c r="M612" i="14" s="1"/>
  <c r="S612" i="14" s="1"/>
  <c r="Y612" i="14" s="1"/>
  <c r="AE612" i="14" s="1"/>
  <c r="AK612" i="14" s="1"/>
  <c r="AQ612" i="14" s="1"/>
  <c r="AW612" i="14" s="1"/>
  <c r="BC612" i="14" s="1"/>
  <c r="BI612" i="14" s="1"/>
  <c r="C611" i="14"/>
  <c r="B611" i="14"/>
  <c r="A611" i="14"/>
  <c r="G611" i="14" s="1"/>
  <c r="M611" i="14" s="1"/>
  <c r="S611" i="14" s="1"/>
  <c r="Y611" i="14" s="1"/>
  <c r="AE611" i="14" s="1"/>
  <c r="AK611" i="14" s="1"/>
  <c r="AQ611" i="14" s="1"/>
  <c r="AW611" i="14" s="1"/>
  <c r="BC611" i="14" s="1"/>
  <c r="BI611" i="14" s="1"/>
  <c r="C610" i="14"/>
  <c r="B610" i="14"/>
  <c r="A610" i="14"/>
  <c r="C609" i="14"/>
  <c r="I609" i="14" s="1"/>
  <c r="O609" i="14" s="1"/>
  <c r="U609" i="14" s="1"/>
  <c r="AA609" i="14" s="1"/>
  <c r="AG609" i="14" s="1"/>
  <c r="AM609" i="14" s="1"/>
  <c r="AS609" i="14" s="1"/>
  <c r="AY609" i="14" s="1"/>
  <c r="BE609" i="14" s="1"/>
  <c r="BK609" i="14" s="1"/>
  <c r="B609" i="14"/>
  <c r="H609" i="14" s="1"/>
  <c r="N609" i="14" s="1"/>
  <c r="T609" i="14" s="1"/>
  <c r="Z609" i="14" s="1"/>
  <c r="AF609" i="14" s="1"/>
  <c r="AL609" i="14" s="1"/>
  <c r="AR609" i="14" s="1"/>
  <c r="AX609" i="14" s="1"/>
  <c r="BD609" i="14" s="1"/>
  <c r="BJ609" i="14" s="1"/>
  <c r="A609" i="14"/>
  <c r="C608" i="14"/>
  <c r="B608" i="14"/>
  <c r="A608" i="14"/>
  <c r="C607" i="14"/>
  <c r="B607" i="14"/>
  <c r="A607" i="14"/>
  <c r="G607" i="14" s="1"/>
  <c r="M607" i="14" s="1"/>
  <c r="S607" i="14" s="1"/>
  <c r="Y607" i="14" s="1"/>
  <c r="AE607" i="14" s="1"/>
  <c r="AK607" i="14" s="1"/>
  <c r="AQ607" i="14" s="1"/>
  <c r="AW607" i="14" s="1"/>
  <c r="BC607" i="14" s="1"/>
  <c r="BI607" i="14" s="1"/>
  <c r="C606" i="14"/>
  <c r="B606" i="14"/>
  <c r="A606" i="14"/>
  <c r="C605" i="14"/>
  <c r="I605" i="14" s="1"/>
  <c r="O605" i="14" s="1"/>
  <c r="U605" i="14" s="1"/>
  <c r="AA605" i="14" s="1"/>
  <c r="AG605" i="14" s="1"/>
  <c r="AM605" i="14" s="1"/>
  <c r="AS605" i="14" s="1"/>
  <c r="AY605" i="14" s="1"/>
  <c r="BE605" i="14" s="1"/>
  <c r="BK605" i="14" s="1"/>
  <c r="B605" i="14"/>
  <c r="H605" i="14" s="1"/>
  <c r="A605" i="14"/>
  <c r="C604" i="14"/>
  <c r="B604" i="14"/>
  <c r="H604" i="14" s="1"/>
  <c r="A604" i="14"/>
  <c r="C603" i="14"/>
  <c r="B603" i="14"/>
  <c r="A603" i="14"/>
  <c r="G603" i="14" s="1"/>
  <c r="M603" i="14" s="1"/>
  <c r="S603" i="14" s="1"/>
  <c r="Y603" i="14" s="1"/>
  <c r="AE603" i="14" s="1"/>
  <c r="AK603" i="14" s="1"/>
  <c r="AQ603" i="14" s="1"/>
  <c r="AW603" i="14" s="1"/>
  <c r="BC603" i="14" s="1"/>
  <c r="BI603" i="14" s="1"/>
  <c r="C602" i="14"/>
  <c r="B602" i="14"/>
  <c r="H602" i="14" s="1"/>
  <c r="A602" i="14"/>
  <c r="G602" i="14" s="1"/>
  <c r="M602" i="14" s="1"/>
  <c r="S602" i="14" s="1"/>
  <c r="Y602" i="14" s="1"/>
  <c r="AE602" i="14" s="1"/>
  <c r="AK602" i="14" s="1"/>
  <c r="AQ602" i="14" s="1"/>
  <c r="AW602" i="14" s="1"/>
  <c r="BC602" i="14" s="1"/>
  <c r="BI602" i="14" s="1"/>
  <c r="C601" i="14"/>
  <c r="B601" i="14"/>
  <c r="A601" i="14"/>
  <c r="C600" i="14"/>
  <c r="I600" i="14" s="1"/>
  <c r="O600" i="14" s="1"/>
  <c r="U600" i="14" s="1"/>
  <c r="AA600" i="14" s="1"/>
  <c r="AG600" i="14" s="1"/>
  <c r="AM600" i="14" s="1"/>
  <c r="AS600" i="14" s="1"/>
  <c r="AY600" i="14" s="1"/>
  <c r="BE600" i="14" s="1"/>
  <c r="BK600" i="14" s="1"/>
  <c r="B600" i="14"/>
  <c r="H600" i="14" s="1"/>
  <c r="A600" i="14"/>
  <c r="C599" i="14"/>
  <c r="I599" i="14" s="1"/>
  <c r="O599" i="14" s="1"/>
  <c r="U599" i="14" s="1"/>
  <c r="AA599" i="14" s="1"/>
  <c r="AG599" i="14" s="1"/>
  <c r="AM599" i="14" s="1"/>
  <c r="AS599" i="14" s="1"/>
  <c r="AY599" i="14" s="1"/>
  <c r="BE599" i="14" s="1"/>
  <c r="BK599" i="14" s="1"/>
  <c r="B599" i="14"/>
  <c r="A599" i="14"/>
  <c r="C598" i="14"/>
  <c r="B598" i="14"/>
  <c r="A598" i="14"/>
  <c r="C597" i="14"/>
  <c r="I597" i="14" s="1"/>
  <c r="O597" i="14" s="1"/>
  <c r="U597" i="14" s="1"/>
  <c r="AA597" i="14" s="1"/>
  <c r="AG597" i="14" s="1"/>
  <c r="AM597" i="14" s="1"/>
  <c r="AS597" i="14" s="1"/>
  <c r="AY597" i="14" s="1"/>
  <c r="BE597" i="14" s="1"/>
  <c r="BK597" i="14" s="1"/>
  <c r="B597" i="14"/>
  <c r="A597" i="14"/>
  <c r="G597" i="14" s="1"/>
  <c r="M597" i="14" s="1"/>
  <c r="S597" i="14" s="1"/>
  <c r="Y597" i="14" s="1"/>
  <c r="AE597" i="14" s="1"/>
  <c r="AK597" i="14" s="1"/>
  <c r="AQ597" i="14" s="1"/>
  <c r="AW597" i="14" s="1"/>
  <c r="BC597" i="14" s="1"/>
  <c r="BI597" i="14" s="1"/>
  <c r="C596" i="14"/>
  <c r="I596" i="14" s="1"/>
  <c r="O596" i="14" s="1"/>
  <c r="U596" i="14" s="1"/>
  <c r="AA596" i="14" s="1"/>
  <c r="AG596" i="14" s="1"/>
  <c r="AM596" i="14" s="1"/>
  <c r="AS596" i="14" s="1"/>
  <c r="AY596" i="14" s="1"/>
  <c r="BE596" i="14" s="1"/>
  <c r="BK596" i="14" s="1"/>
  <c r="B596" i="14"/>
  <c r="A596" i="14"/>
  <c r="C595" i="14"/>
  <c r="B595" i="14"/>
  <c r="A595" i="14"/>
  <c r="G595" i="14" s="1"/>
  <c r="M595" i="14" s="1"/>
  <c r="S595" i="14" s="1"/>
  <c r="Y595" i="14" s="1"/>
  <c r="AE595" i="14" s="1"/>
  <c r="AK595" i="14" s="1"/>
  <c r="AQ595" i="14" s="1"/>
  <c r="AW595" i="14" s="1"/>
  <c r="BC595" i="14" s="1"/>
  <c r="BI595" i="14" s="1"/>
  <c r="C594" i="14"/>
  <c r="B594" i="14"/>
  <c r="H594" i="14" s="1"/>
  <c r="N594" i="14" s="1"/>
  <c r="T594" i="14" s="1"/>
  <c r="Z594" i="14" s="1"/>
  <c r="AF594" i="14" s="1"/>
  <c r="AL594" i="14" s="1"/>
  <c r="AR594" i="14" s="1"/>
  <c r="AX594" i="14" s="1"/>
  <c r="BD594" i="14" s="1"/>
  <c r="BJ594" i="14" s="1"/>
  <c r="A594" i="14"/>
  <c r="G594" i="14" s="1"/>
  <c r="M594" i="14" s="1"/>
  <c r="S594" i="14" s="1"/>
  <c r="Y594" i="14" s="1"/>
  <c r="AE594" i="14" s="1"/>
  <c r="AK594" i="14" s="1"/>
  <c r="AQ594" i="14" s="1"/>
  <c r="AW594" i="14" s="1"/>
  <c r="BC594" i="14" s="1"/>
  <c r="BI594" i="14" s="1"/>
  <c r="C593" i="14"/>
  <c r="B593" i="14"/>
  <c r="A593" i="14"/>
  <c r="C592" i="14"/>
  <c r="B592" i="14"/>
  <c r="H592" i="14" s="1"/>
  <c r="N592" i="14" s="1"/>
  <c r="T592" i="14" s="1"/>
  <c r="Z592" i="14" s="1"/>
  <c r="AF592" i="14" s="1"/>
  <c r="AL592" i="14" s="1"/>
  <c r="AR592" i="14" s="1"/>
  <c r="AX592" i="14" s="1"/>
  <c r="BD592" i="14" s="1"/>
  <c r="BJ592" i="14" s="1"/>
  <c r="A592" i="14"/>
  <c r="C591" i="14"/>
  <c r="I591" i="14" s="1"/>
  <c r="O591" i="14" s="1"/>
  <c r="U591" i="14" s="1"/>
  <c r="AA591" i="14" s="1"/>
  <c r="AG591" i="14" s="1"/>
  <c r="AM591" i="14" s="1"/>
  <c r="AS591" i="14" s="1"/>
  <c r="AY591" i="14" s="1"/>
  <c r="BE591" i="14" s="1"/>
  <c r="BK591" i="14" s="1"/>
  <c r="B591" i="14"/>
  <c r="H591" i="14" s="1"/>
  <c r="N591" i="14" s="1"/>
  <c r="T591" i="14" s="1"/>
  <c r="Z591" i="14" s="1"/>
  <c r="AF591" i="14" s="1"/>
  <c r="AL591" i="14" s="1"/>
  <c r="AR591" i="14" s="1"/>
  <c r="AX591" i="14" s="1"/>
  <c r="BD591" i="14" s="1"/>
  <c r="BJ591" i="14" s="1"/>
  <c r="A591" i="14"/>
  <c r="C590" i="14"/>
  <c r="B590" i="14"/>
  <c r="A590" i="14"/>
  <c r="C589" i="14"/>
  <c r="I589" i="14" s="1"/>
  <c r="O589" i="14" s="1"/>
  <c r="U589" i="14" s="1"/>
  <c r="AA589" i="14" s="1"/>
  <c r="AG589" i="14" s="1"/>
  <c r="AM589" i="14" s="1"/>
  <c r="AS589" i="14" s="1"/>
  <c r="AY589" i="14" s="1"/>
  <c r="BE589" i="14" s="1"/>
  <c r="BK589" i="14" s="1"/>
  <c r="B589" i="14"/>
  <c r="H589" i="14" s="1"/>
  <c r="A589" i="14"/>
  <c r="G589" i="14" s="1"/>
  <c r="M589" i="14" s="1"/>
  <c r="S589" i="14" s="1"/>
  <c r="Y589" i="14" s="1"/>
  <c r="AE589" i="14" s="1"/>
  <c r="AK589" i="14" s="1"/>
  <c r="AQ589" i="14" s="1"/>
  <c r="AW589" i="14" s="1"/>
  <c r="BC589" i="14" s="1"/>
  <c r="BI589" i="14" s="1"/>
  <c r="C588" i="14"/>
  <c r="B588" i="14"/>
  <c r="A588" i="14"/>
  <c r="C587" i="14"/>
  <c r="B587" i="14"/>
  <c r="A587" i="14"/>
  <c r="G587" i="14" s="1"/>
  <c r="M587" i="14" s="1"/>
  <c r="S587" i="14" s="1"/>
  <c r="Y587" i="14" s="1"/>
  <c r="AE587" i="14" s="1"/>
  <c r="AK587" i="14" s="1"/>
  <c r="AQ587" i="14" s="1"/>
  <c r="AW587" i="14" s="1"/>
  <c r="BC587" i="14" s="1"/>
  <c r="BI587" i="14" s="1"/>
  <c r="C586" i="14"/>
  <c r="B586" i="14"/>
  <c r="H586" i="14" s="1"/>
  <c r="A586" i="14"/>
  <c r="G586" i="14" s="1"/>
  <c r="M586" i="14" s="1"/>
  <c r="S586" i="14" s="1"/>
  <c r="Y586" i="14" s="1"/>
  <c r="AE586" i="14" s="1"/>
  <c r="AK586" i="14" s="1"/>
  <c r="AQ586" i="14" s="1"/>
  <c r="AW586" i="14" s="1"/>
  <c r="BC586" i="14" s="1"/>
  <c r="BI586" i="14" s="1"/>
  <c r="C585" i="14"/>
  <c r="B585" i="14"/>
  <c r="A585" i="14"/>
  <c r="C584" i="14"/>
  <c r="I584" i="14" s="1"/>
  <c r="O584" i="14" s="1"/>
  <c r="U584" i="14" s="1"/>
  <c r="AA584" i="14" s="1"/>
  <c r="AG584" i="14" s="1"/>
  <c r="AM584" i="14" s="1"/>
  <c r="AS584" i="14" s="1"/>
  <c r="AY584" i="14" s="1"/>
  <c r="BE584" i="14" s="1"/>
  <c r="BK584" i="14" s="1"/>
  <c r="B584" i="14"/>
  <c r="H584" i="14" s="1"/>
  <c r="A584" i="14"/>
  <c r="C583" i="14"/>
  <c r="B583" i="14"/>
  <c r="A583" i="14"/>
  <c r="C582" i="14"/>
  <c r="B582" i="14"/>
  <c r="A582" i="14"/>
  <c r="C581" i="14"/>
  <c r="I581" i="14" s="1"/>
  <c r="O581" i="14" s="1"/>
  <c r="U581" i="14" s="1"/>
  <c r="AA581" i="14" s="1"/>
  <c r="AG581" i="14" s="1"/>
  <c r="AM581" i="14" s="1"/>
  <c r="AS581" i="14" s="1"/>
  <c r="AY581" i="14" s="1"/>
  <c r="BE581" i="14" s="1"/>
  <c r="BK581" i="14" s="1"/>
  <c r="B581" i="14"/>
  <c r="H581" i="14" s="1"/>
  <c r="A581" i="14"/>
  <c r="C580" i="14"/>
  <c r="B580" i="14"/>
  <c r="A580" i="14"/>
  <c r="C579" i="14"/>
  <c r="B579" i="14"/>
  <c r="H579" i="14" s="1"/>
  <c r="N579" i="14" s="1"/>
  <c r="T579" i="14" s="1"/>
  <c r="Z579" i="14" s="1"/>
  <c r="AF579" i="14" s="1"/>
  <c r="AL579" i="14" s="1"/>
  <c r="AR579" i="14" s="1"/>
  <c r="AX579" i="14" s="1"/>
  <c r="BD579" i="14" s="1"/>
  <c r="BJ579" i="14" s="1"/>
  <c r="A579" i="14"/>
  <c r="G579" i="14" s="1"/>
  <c r="M579" i="14" s="1"/>
  <c r="S579" i="14" s="1"/>
  <c r="Y579" i="14" s="1"/>
  <c r="AE579" i="14" s="1"/>
  <c r="AK579" i="14" s="1"/>
  <c r="AQ579" i="14" s="1"/>
  <c r="AW579" i="14" s="1"/>
  <c r="BC579" i="14" s="1"/>
  <c r="BI579" i="14" s="1"/>
  <c r="C578" i="14"/>
  <c r="B578" i="14"/>
  <c r="A578" i="14"/>
  <c r="C577" i="14"/>
  <c r="B577" i="14"/>
  <c r="A577" i="14"/>
  <c r="C576" i="14"/>
  <c r="I576" i="14" s="1"/>
  <c r="O576" i="14" s="1"/>
  <c r="U576" i="14" s="1"/>
  <c r="AA576" i="14" s="1"/>
  <c r="AG576" i="14" s="1"/>
  <c r="AM576" i="14" s="1"/>
  <c r="AS576" i="14" s="1"/>
  <c r="AY576" i="14" s="1"/>
  <c r="BE576" i="14" s="1"/>
  <c r="BK576" i="14" s="1"/>
  <c r="B576" i="14"/>
  <c r="H576" i="14" s="1"/>
  <c r="N576" i="14" s="1"/>
  <c r="T576" i="14" s="1"/>
  <c r="Z576" i="14" s="1"/>
  <c r="AF576" i="14" s="1"/>
  <c r="AL576" i="14" s="1"/>
  <c r="AR576" i="14" s="1"/>
  <c r="AX576" i="14" s="1"/>
  <c r="BD576" i="14" s="1"/>
  <c r="BJ576" i="14" s="1"/>
  <c r="A576" i="14"/>
  <c r="C575" i="14"/>
  <c r="B575" i="14"/>
  <c r="A575" i="14"/>
  <c r="C574" i="14"/>
  <c r="B574" i="14"/>
  <c r="A574" i="14"/>
  <c r="G574" i="14" s="1"/>
  <c r="M574" i="14" s="1"/>
  <c r="S574" i="14" s="1"/>
  <c r="Y574" i="14" s="1"/>
  <c r="AE574" i="14" s="1"/>
  <c r="AK574" i="14" s="1"/>
  <c r="AQ574" i="14" s="1"/>
  <c r="AW574" i="14" s="1"/>
  <c r="BC574" i="14" s="1"/>
  <c r="BI574" i="14" s="1"/>
  <c r="C573" i="14"/>
  <c r="I573" i="14" s="1"/>
  <c r="O573" i="14" s="1"/>
  <c r="U573" i="14" s="1"/>
  <c r="AA573" i="14" s="1"/>
  <c r="AG573" i="14" s="1"/>
  <c r="AM573" i="14" s="1"/>
  <c r="AS573" i="14" s="1"/>
  <c r="AY573" i="14" s="1"/>
  <c r="BE573" i="14" s="1"/>
  <c r="BK573" i="14" s="1"/>
  <c r="B573" i="14"/>
  <c r="A573" i="14"/>
  <c r="C572" i="14"/>
  <c r="B572" i="14"/>
  <c r="A572" i="14"/>
  <c r="C571" i="14"/>
  <c r="B571" i="14"/>
  <c r="H571" i="14" s="1"/>
  <c r="N571" i="14" s="1"/>
  <c r="T571" i="14" s="1"/>
  <c r="Z571" i="14" s="1"/>
  <c r="AF571" i="14" s="1"/>
  <c r="AL571" i="14" s="1"/>
  <c r="AR571" i="14" s="1"/>
  <c r="AX571" i="14" s="1"/>
  <c r="BD571" i="14" s="1"/>
  <c r="BJ571" i="14" s="1"/>
  <c r="A571" i="14"/>
  <c r="G571" i="14" s="1"/>
  <c r="M571" i="14" s="1"/>
  <c r="S571" i="14" s="1"/>
  <c r="Y571" i="14" s="1"/>
  <c r="AE571" i="14" s="1"/>
  <c r="AK571" i="14" s="1"/>
  <c r="AQ571" i="14" s="1"/>
  <c r="AW571" i="14" s="1"/>
  <c r="BC571" i="14" s="1"/>
  <c r="BI571" i="14" s="1"/>
  <c r="C570" i="14"/>
  <c r="B570" i="14"/>
  <c r="A570" i="14"/>
  <c r="C569" i="14"/>
  <c r="B569" i="14"/>
  <c r="A569" i="14"/>
  <c r="C568" i="14"/>
  <c r="I568" i="14" s="1"/>
  <c r="O568" i="14" s="1"/>
  <c r="U568" i="14" s="1"/>
  <c r="AA568" i="14" s="1"/>
  <c r="AG568" i="14" s="1"/>
  <c r="AM568" i="14" s="1"/>
  <c r="AS568" i="14" s="1"/>
  <c r="AY568" i="14" s="1"/>
  <c r="BE568" i="14" s="1"/>
  <c r="BK568" i="14" s="1"/>
  <c r="B568" i="14"/>
  <c r="H568" i="14" s="1"/>
  <c r="N568" i="14" s="1"/>
  <c r="T568" i="14" s="1"/>
  <c r="Z568" i="14" s="1"/>
  <c r="AF568" i="14" s="1"/>
  <c r="AL568" i="14" s="1"/>
  <c r="AR568" i="14" s="1"/>
  <c r="AX568" i="14" s="1"/>
  <c r="BD568" i="14" s="1"/>
  <c r="BJ568" i="14" s="1"/>
  <c r="A568" i="14"/>
  <c r="C567" i="14"/>
  <c r="B567" i="14"/>
  <c r="A567" i="14"/>
  <c r="C566" i="14"/>
  <c r="B566" i="14"/>
  <c r="A566" i="14"/>
  <c r="G566" i="14" s="1"/>
  <c r="M566" i="14" s="1"/>
  <c r="S566" i="14" s="1"/>
  <c r="Y566" i="14" s="1"/>
  <c r="AE566" i="14" s="1"/>
  <c r="AK566" i="14" s="1"/>
  <c r="AQ566" i="14" s="1"/>
  <c r="AW566" i="14" s="1"/>
  <c r="BC566" i="14" s="1"/>
  <c r="BI566" i="14" s="1"/>
  <c r="C565" i="14"/>
  <c r="I565" i="14" s="1"/>
  <c r="O565" i="14" s="1"/>
  <c r="U565" i="14" s="1"/>
  <c r="AA565" i="14" s="1"/>
  <c r="AG565" i="14" s="1"/>
  <c r="AM565" i="14" s="1"/>
  <c r="AS565" i="14" s="1"/>
  <c r="AY565" i="14" s="1"/>
  <c r="BE565" i="14" s="1"/>
  <c r="BK565" i="14" s="1"/>
  <c r="B565" i="14"/>
  <c r="A565" i="14"/>
  <c r="C564" i="14"/>
  <c r="B564" i="14"/>
  <c r="A564" i="14"/>
  <c r="C563" i="14"/>
  <c r="B563" i="14"/>
  <c r="H563" i="14" s="1"/>
  <c r="N563" i="14" s="1"/>
  <c r="T563" i="14" s="1"/>
  <c r="Z563" i="14" s="1"/>
  <c r="AF563" i="14" s="1"/>
  <c r="AL563" i="14" s="1"/>
  <c r="AR563" i="14" s="1"/>
  <c r="AX563" i="14" s="1"/>
  <c r="BD563" i="14" s="1"/>
  <c r="BJ563" i="14" s="1"/>
  <c r="A563" i="14"/>
  <c r="G563" i="14" s="1"/>
  <c r="M563" i="14" s="1"/>
  <c r="S563" i="14" s="1"/>
  <c r="Y563" i="14" s="1"/>
  <c r="AE563" i="14" s="1"/>
  <c r="AK563" i="14" s="1"/>
  <c r="AQ563" i="14" s="1"/>
  <c r="AW563" i="14" s="1"/>
  <c r="BC563" i="14" s="1"/>
  <c r="BI563" i="14" s="1"/>
  <c r="C562" i="14"/>
  <c r="B562" i="14"/>
  <c r="A562" i="14"/>
  <c r="C561" i="14"/>
  <c r="B561" i="14"/>
  <c r="A561" i="14"/>
  <c r="C560" i="14"/>
  <c r="I560" i="14" s="1"/>
  <c r="O560" i="14" s="1"/>
  <c r="U560" i="14" s="1"/>
  <c r="AA560" i="14" s="1"/>
  <c r="AG560" i="14" s="1"/>
  <c r="AM560" i="14" s="1"/>
  <c r="AS560" i="14" s="1"/>
  <c r="AY560" i="14" s="1"/>
  <c r="BE560" i="14" s="1"/>
  <c r="BK560" i="14" s="1"/>
  <c r="B560" i="14"/>
  <c r="H560" i="14" s="1"/>
  <c r="N560" i="14" s="1"/>
  <c r="T560" i="14" s="1"/>
  <c r="Z560" i="14" s="1"/>
  <c r="AF560" i="14" s="1"/>
  <c r="AL560" i="14" s="1"/>
  <c r="AR560" i="14" s="1"/>
  <c r="AX560" i="14" s="1"/>
  <c r="BD560" i="14" s="1"/>
  <c r="BJ560" i="14" s="1"/>
  <c r="A560" i="14"/>
  <c r="C559" i="14"/>
  <c r="B559" i="14"/>
  <c r="A559" i="14"/>
  <c r="C558" i="14"/>
  <c r="B558" i="14"/>
  <c r="A558" i="14"/>
  <c r="G558" i="14" s="1"/>
  <c r="M558" i="14" s="1"/>
  <c r="S558" i="14" s="1"/>
  <c r="Y558" i="14" s="1"/>
  <c r="AE558" i="14" s="1"/>
  <c r="AK558" i="14" s="1"/>
  <c r="AQ558" i="14" s="1"/>
  <c r="AW558" i="14" s="1"/>
  <c r="BC558" i="14" s="1"/>
  <c r="BI558" i="14" s="1"/>
  <c r="C557" i="14"/>
  <c r="I557" i="14" s="1"/>
  <c r="O557" i="14" s="1"/>
  <c r="U557" i="14" s="1"/>
  <c r="AA557" i="14" s="1"/>
  <c r="AG557" i="14" s="1"/>
  <c r="AM557" i="14" s="1"/>
  <c r="AS557" i="14" s="1"/>
  <c r="AY557" i="14" s="1"/>
  <c r="BE557" i="14" s="1"/>
  <c r="BK557" i="14" s="1"/>
  <c r="B557" i="14"/>
  <c r="A557" i="14"/>
  <c r="C556" i="14"/>
  <c r="B556" i="14"/>
  <c r="A556" i="14"/>
  <c r="C555" i="14"/>
  <c r="B555" i="14"/>
  <c r="H555" i="14" s="1"/>
  <c r="N555" i="14" s="1"/>
  <c r="T555" i="14" s="1"/>
  <c r="Z555" i="14" s="1"/>
  <c r="AF555" i="14" s="1"/>
  <c r="AL555" i="14" s="1"/>
  <c r="AR555" i="14" s="1"/>
  <c r="AX555" i="14" s="1"/>
  <c r="BD555" i="14" s="1"/>
  <c r="BJ555" i="14" s="1"/>
  <c r="A555" i="14"/>
  <c r="G555" i="14" s="1"/>
  <c r="M555" i="14" s="1"/>
  <c r="S555" i="14" s="1"/>
  <c r="Y555" i="14" s="1"/>
  <c r="AE555" i="14" s="1"/>
  <c r="AK555" i="14" s="1"/>
  <c r="AQ555" i="14" s="1"/>
  <c r="AW555" i="14" s="1"/>
  <c r="BC555" i="14" s="1"/>
  <c r="BI555" i="14" s="1"/>
  <c r="C554" i="14"/>
  <c r="B554" i="14"/>
  <c r="A554" i="14"/>
  <c r="C553" i="14"/>
  <c r="B553" i="14"/>
  <c r="A553" i="14"/>
  <c r="C552" i="14"/>
  <c r="B552" i="14"/>
  <c r="H552" i="14" s="1"/>
  <c r="A552" i="14"/>
  <c r="G552" i="14" s="1"/>
  <c r="M552" i="14" s="1"/>
  <c r="S552" i="14" s="1"/>
  <c r="Y552" i="14" s="1"/>
  <c r="AE552" i="14" s="1"/>
  <c r="AK552" i="14" s="1"/>
  <c r="AQ552" i="14" s="1"/>
  <c r="AW552" i="14" s="1"/>
  <c r="BC552" i="14" s="1"/>
  <c r="BI552" i="14" s="1"/>
  <c r="C551" i="14"/>
  <c r="B551" i="14"/>
  <c r="A551" i="14"/>
  <c r="C550" i="14"/>
  <c r="I550" i="14" s="1"/>
  <c r="O550" i="14" s="1"/>
  <c r="U550" i="14" s="1"/>
  <c r="AA550" i="14" s="1"/>
  <c r="AG550" i="14" s="1"/>
  <c r="AM550" i="14" s="1"/>
  <c r="AS550" i="14" s="1"/>
  <c r="AY550" i="14" s="1"/>
  <c r="BE550" i="14" s="1"/>
  <c r="BK550" i="14" s="1"/>
  <c r="B550" i="14"/>
  <c r="A550" i="14"/>
  <c r="C549" i="14"/>
  <c r="I549" i="14" s="1"/>
  <c r="O549" i="14" s="1"/>
  <c r="U549" i="14" s="1"/>
  <c r="AA549" i="14" s="1"/>
  <c r="AG549" i="14" s="1"/>
  <c r="AM549" i="14" s="1"/>
  <c r="AS549" i="14" s="1"/>
  <c r="AY549" i="14" s="1"/>
  <c r="BE549" i="14" s="1"/>
  <c r="BK549" i="14" s="1"/>
  <c r="B549" i="14"/>
  <c r="A549" i="14"/>
  <c r="C548" i="14"/>
  <c r="B548" i="14"/>
  <c r="H548" i="14" s="1"/>
  <c r="A548" i="14"/>
  <c r="C547" i="14"/>
  <c r="B547" i="14"/>
  <c r="H547" i="14" s="1"/>
  <c r="A547" i="14"/>
  <c r="G547" i="14" s="1"/>
  <c r="M547" i="14" s="1"/>
  <c r="S547" i="14" s="1"/>
  <c r="Y547" i="14" s="1"/>
  <c r="AE547" i="14" s="1"/>
  <c r="AK547" i="14" s="1"/>
  <c r="AQ547" i="14" s="1"/>
  <c r="AW547" i="14" s="1"/>
  <c r="BC547" i="14" s="1"/>
  <c r="BI547" i="14" s="1"/>
  <c r="C546" i="14"/>
  <c r="B546" i="14"/>
  <c r="A546" i="14"/>
  <c r="C545" i="14"/>
  <c r="I545" i="14" s="1"/>
  <c r="O545" i="14" s="1"/>
  <c r="U545" i="14" s="1"/>
  <c r="AA545" i="14" s="1"/>
  <c r="AG545" i="14" s="1"/>
  <c r="AM545" i="14" s="1"/>
  <c r="AS545" i="14" s="1"/>
  <c r="AY545" i="14" s="1"/>
  <c r="BE545" i="14" s="1"/>
  <c r="BK545" i="14" s="1"/>
  <c r="B545" i="14"/>
  <c r="A545" i="14"/>
  <c r="C544" i="14"/>
  <c r="B544" i="14"/>
  <c r="A544" i="14"/>
  <c r="G544" i="14" s="1"/>
  <c r="M544" i="14" s="1"/>
  <c r="S544" i="14" s="1"/>
  <c r="Y544" i="14" s="1"/>
  <c r="AE544" i="14" s="1"/>
  <c r="AK544" i="14" s="1"/>
  <c r="AQ544" i="14" s="1"/>
  <c r="AW544" i="14" s="1"/>
  <c r="BC544" i="14" s="1"/>
  <c r="BI544" i="14" s="1"/>
  <c r="C543" i="14"/>
  <c r="B543" i="14"/>
  <c r="A543" i="14"/>
  <c r="G543" i="14" s="1"/>
  <c r="M543" i="14" s="1"/>
  <c r="S543" i="14" s="1"/>
  <c r="Y543" i="14" s="1"/>
  <c r="AE543" i="14" s="1"/>
  <c r="AK543" i="14" s="1"/>
  <c r="AQ543" i="14" s="1"/>
  <c r="AW543" i="14" s="1"/>
  <c r="BC543" i="14" s="1"/>
  <c r="BI543" i="14" s="1"/>
  <c r="C542" i="14"/>
  <c r="I542" i="14" s="1"/>
  <c r="O542" i="14" s="1"/>
  <c r="U542" i="14" s="1"/>
  <c r="AA542" i="14" s="1"/>
  <c r="AG542" i="14" s="1"/>
  <c r="AM542" i="14" s="1"/>
  <c r="AS542" i="14" s="1"/>
  <c r="AY542" i="14" s="1"/>
  <c r="BE542" i="14" s="1"/>
  <c r="BK542" i="14" s="1"/>
  <c r="B542" i="14"/>
  <c r="A542" i="14"/>
  <c r="C541" i="14"/>
  <c r="I541" i="14" s="1"/>
  <c r="O541" i="14" s="1"/>
  <c r="U541" i="14" s="1"/>
  <c r="AA541" i="14" s="1"/>
  <c r="AG541" i="14" s="1"/>
  <c r="AM541" i="14" s="1"/>
  <c r="AS541" i="14" s="1"/>
  <c r="AY541" i="14" s="1"/>
  <c r="BE541" i="14" s="1"/>
  <c r="BK541" i="14" s="1"/>
  <c r="B541" i="14"/>
  <c r="A541" i="14"/>
  <c r="C540" i="14"/>
  <c r="B540" i="14"/>
  <c r="H540" i="14" s="1"/>
  <c r="N540" i="14" s="1"/>
  <c r="T540" i="14" s="1"/>
  <c r="Z540" i="14" s="1"/>
  <c r="AF540" i="14" s="1"/>
  <c r="AL540" i="14" s="1"/>
  <c r="AR540" i="14" s="1"/>
  <c r="AX540" i="14" s="1"/>
  <c r="BD540" i="14" s="1"/>
  <c r="BJ540" i="14" s="1"/>
  <c r="A540" i="14"/>
  <c r="G540" i="14" s="1"/>
  <c r="M540" i="14" s="1"/>
  <c r="S540" i="14" s="1"/>
  <c r="Y540" i="14" s="1"/>
  <c r="AE540" i="14" s="1"/>
  <c r="AK540" i="14" s="1"/>
  <c r="AQ540" i="14" s="1"/>
  <c r="AW540" i="14" s="1"/>
  <c r="BC540" i="14" s="1"/>
  <c r="BI540" i="14" s="1"/>
  <c r="C539" i="14"/>
  <c r="B539" i="14"/>
  <c r="A539" i="14"/>
  <c r="G539" i="14" s="1"/>
  <c r="M539" i="14" s="1"/>
  <c r="S539" i="14" s="1"/>
  <c r="Y539" i="14" s="1"/>
  <c r="AE539" i="14" s="1"/>
  <c r="AK539" i="14" s="1"/>
  <c r="AQ539" i="14" s="1"/>
  <c r="AW539" i="14" s="1"/>
  <c r="BC539" i="14" s="1"/>
  <c r="BI539" i="14" s="1"/>
  <c r="C538" i="14"/>
  <c r="B538" i="14"/>
  <c r="A538" i="14"/>
  <c r="C537" i="14"/>
  <c r="I537" i="14" s="1"/>
  <c r="O537" i="14" s="1"/>
  <c r="U537" i="14" s="1"/>
  <c r="AA537" i="14" s="1"/>
  <c r="AG537" i="14" s="1"/>
  <c r="AM537" i="14" s="1"/>
  <c r="AS537" i="14" s="1"/>
  <c r="AY537" i="14" s="1"/>
  <c r="BE537" i="14" s="1"/>
  <c r="BK537" i="14" s="1"/>
  <c r="B537" i="14"/>
  <c r="H537" i="14" s="1"/>
  <c r="N537" i="14" s="1"/>
  <c r="T537" i="14" s="1"/>
  <c r="Z537" i="14" s="1"/>
  <c r="AF537" i="14" s="1"/>
  <c r="AL537" i="14" s="1"/>
  <c r="AR537" i="14" s="1"/>
  <c r="AX537" i="14" s="1"/>
  <c r="BD537" i="14" s="1"/>
  <c r="BJ537" i="14" s="1"/>
  <c r="A537" i="14"/>
  <c r="C536" i="14"/>
  <c r="B536" i="14"/>
  <c r="H536" i="14" s="1"/>
  <c r="N536" i="14" s="1"/>
  <c r="T536" i="14" s="1"/>
  <c r="Z536" i="14" s="1"/>
  <c r="AF536" i="14" s="1"/>
  <c r="AL536" i="14" s="1"/>
  <c r="AR536" i="14" s="1"/>
  <c r="AX536" i="14" s="1"/>
  <c r="BD536" i="14" s="1"/>
  <c r="BJ536" i="14" s="1"/>
  <c r="A536" i="14"/>
  <c r="C535" i="14"/>
  <c r="B535" i="14"/>
  <c r="A535" i="14"/>
  <c r="G535" i="14" s="1"/>
  <c r="M535" i="14" s="1"/>
  <c r="S535" i="14" s="1"/>
  <c r="Y535" i="14" s="1"/>
  <c r="AE535" i="14" s="1"/>
  <c r="AK535" i="14" s="1"/>
  <c r="AQ535" i="14" s="1"/>
  <c r="AW535" i="14" s="1"/>
  <c r="BC535" i="14" s="1"/>
  <c r="BI535" i="14" s="1"/>
  <c r="C534" i="14"/>
  <c r="I534" i="14" s="1"/>
  <c r="O534" i="14" s="1"/>
  <c r="U534" i="14" s="1"/>
  <c r="AA534" i="14" s="1"/>
  <c r="AG534" i="14" s="1"/>
  <c r="AM534" i="14" s="1"/>
  <c r="AS534" i="14" s="1"/>
  <c r="AY534" i="14" s="1"/>
  <c r="BE534" i="14" s="1"/>
  <c r="BK534" i="14" s="1"/>
  <c r="B534" i="14"/>
  <c r="A534" i="14"/>
  <c r="C533" i="14"/>
  <c r="I533" i="14" s="1"/>
  <c r="O533" i="14" s="1"/>
  <c r="U533" i="14" s="1"/>
  <c r="AA533" i="14" s="1"/>
  <c r="AG533" i="14" s="1"/>
  <c r="AM533" i="14" s="1"/>
  <c r="AS533" i="14" s="1"/>
  <c r="AY533" i="14" s="1"/>
  <c r="BE533" i="14" s="1"/>
  <c r="BK533" i="14" s="1"/>
  <c r="B533" i="14"/>
  <c r="A533" i="14"/>
  <c r="C532" i="14"/>
  <c r="I532" i="14" s="1"/>
  <c r="O532" i="14" s="1"/>
  <c r="U532" i="14" s="1"/>
  <c r="AA532" i="14" s="1"/>
  <c r="AG532" i="14" s="1"/>
  <c r="AM532" i="14" s="1"/>
  <c r="AS532" i="14" s="1"/>
  <c r="AY532" i="14" s="1"/>
  <c r="BE532" i="14" s="1"/>
  <c r="BK532" i="14" s="1"/>
  <c r="B532" i="14"/>
  <c r="A532" i="14"/>
  <c r="C531" i="14"/>
  <c r="B531" i="14"/>
  <c r="A531" i="14"/>
  <c r="G531" i="14" s="1"/>
  <c r="M531" i="14" s="1"/>
  <c r="S531" i="14" s="1"/>
  <c r="Y531" i="14" s="1"/>
  <c r="AE531" i="14" s="1"/>
  <c r="AK531" i="14" s="1"/>
  <c r="AQ531" i="14" s="1"/>
  <c r="AW531" i="14" s="1"/>
  <c r="BC531" i="14" s="1"/>
  <c r="BI531" i="14" s="1"/>
  <c r="C530" i="14"/>
  <c r="B530" i="14"/>
  <c r="A530" i="14"/>
  <c r="C529" i="14"/>
  <c r="B529" i="14"/>
  <c r="H529" i="14" s="1"/>
  <c r="A529" i="14"/>
  <c r="G529" i="14" s="1"/>
  <c r="M529" i="14" s="1"/>
  <c r="S529" i="14" s="1"/>
  <c r="Y529" i="14" s="1"/>
  <c r="AE529" i="14" s="1"/>
  <c r="AK529" i="14" s="1"/>
  <c r="AQ529" i="14" s="1"/>
  <c r="AW529" i="14" s="1"/>
  <c r="BC529" i="14" s="1"/>
  <c r="BI529" i="14" s="1"/>
  <c r="C528" i="14"/>
  <c r="B528" i="14"/>
  <c r="H528" i="14" s="1"/>
  <c r="A528" i="14"/>
  <c r="C527" i="14"/>
  <c r="B527" i="14"/>
  <c r="A527" i="14"/>
  <c r="C526" i="14"/>
  <c r="B526" i="14"/>
  <c r="H526" i="14" s="1"/>
  <c r="A526" i="14"/>
  <c r="G526" i="14" s="1"/>
  <c r="M526" i="14" s="1"/>
  <c r="S526" i="14" s="1"/>
  <c r="Y526" i="14" s="1"/>
  <c r="AE526" i="14" s="1"/>
  <c r="AK526" i="14" s="1"/>
  <c r="AQ526" i="14" s="1"/>
  <c r="AW526" i="14" s="1"/>
  <c r="BC526" i="14" s="1"/>
  <c r="BI526" i="14" s="1"/>
  <c r="C525" i="14"/>
  <c r="I525" i="14" s="1"/>
  <c r="O525" i="14" s="1"/>
  <c r="U525" i="14" s="1"/>
  <c r="AA525" i="14" s="1"/>
  <c r="AG525" i="14" s="1"/>
  <c r="AM525" i="14" s="1"/>
  <c r="AS525" i="14" s="1"/>
  <c r="AY525" i="14" s="1"/>
  <c r="BE525" i="14" s="1"/>
  <c r="BK525" i="14" s="1"/>
  <c r="B525" i="14"/>
  <c r="A525" i="14"/>
  <c r="C524" i="14"/>
  <c r="B524" i="14"/>
  <c r="A524" i="14"/>
  <c r="C523" i="14"/>
  <c r="I523" i="14" s="1"/>
  <c r="O523" i="14" s="1"/>
  <c r="U523" i="14" s="1"/>
  <c r="AA523" i="14" s="1"/>
  <c r="AG523" i="14" s="1"/>
  <c r="AM523" i="14" s="1"/>
  <c r="AS523" i="14" s="1"/>
  <c r="AY523" i="14" s="1"/>
  <c r="BE523" i="14" s="1"/>
  <c r="BK523" i="14" s="1"/>
  <c r="B523" i="14"/>
  <c r="H523" i="14" s="1"/>
  <c r="N523" i="14" s="1"/>
  <c r="T523" i="14" s="1"/>
  <c r="Z523" i="14" s="1"/>
  <c r="AF523" i="14" s="1"/>
  <c r="AL523" i="14" s="1"/>
  <c r="AR523" i="14" s="1"/>
  <c r="AX523" i="14" s="1"/>
  <c r="BD523" i="14" s="1"/>
  <c r="BJ523" i="14" s="1"/>
  <c r="A523" i="14"/>
  <c r="G523" i="14" s="1"/>
  <c r="M523" i="14" s="1"/>
  <c r="S523" i="14" s="1"/>
  <c r="Y523" i="14" s="1"/>
  <c r="AE523" i="14" s="1"/>
  <c r="AK523" i="14" s="1"/>
  <c r="AQ523" i="14" s="1"/>
  <c r="AW523" i="14" s="1"/>
  <c r="BC523" i="14" s="1"/>
  <c r="BI523" i="14" s="1"/>
  <c r="C522" i="14"/>
  <c r="B522" i="14"/>
  <c r="A522" i="14"/>
  <c r="C521" i="14"/>
  <c r="B521" i="14"/>
  <c r="A521" i="14"/>
  <c r="G521" i="14" s="1"/>
  <c r="M521" i="14" s="1"/>
  <c r="S521" i="14" s="1"/>
  <c r="Y521" i="14" s="1"/>
  <c r="AE521" i="14" s="1"/>
  <c r="AK521" i="14" s="1"/>
  <c r="AQ521" i="14" s="1"/>
  <c r="AW521" i="14" s="1"/>
  <c r="BC521" i="14" s="1"/>
  <c r="BI521" i="14" s="1"/>
  <c r="C520" i="14"/>
  <c r="I520" i="14" s="1"/>
  <c r="O520" i="14" s="1"/>
  <c r="U520" i="14" s="1"/>
  <c r="AA520" i="14" s="1"/>
  <c r="AG520" i="14" s="1"/>
  <c r="AM520" i="14" s="1"/>
  <c r="AS520" i="14" s="1"/>
  <c r="AY520" i="14" s="1"/>
  <c r="BE520" i="14" s="1"/>
  <c r="BK520" i="14" s="1"/>
  <c r="B520" i="14"/>
  <c r="H520" i="14" s="1"/>
  <c r="N520" i="14" s="1"/>
  <c r="T520" i="14" s="1"/>
  <c r="Z520" i="14" s="1"/>
  <c r="AF520" i="14" s="1"/>
  <c r="AL520" i="14" s="1"/>
  <c r="AR520" i="14" s="1"/>
  <c r="AX520" i="14" s="1"/>
  <c r="BD520" i="14" s="1"/>
  <c r="BJ520" i="14" s="1"/>
  <c r="A520" i="14"/>
  <c r="C519" i="14"/>
  <c r="B519" i="14"/>
  <c r="A519" i="14"/>
  <c r="C518" i="14"/>
  <c r="B518" i="14"/>
  <c r="H518" i="14" s="1"/>
  <c r="N518" i="14" s="1"/>
  <c r="T518" i="14" s="1"/>
  <c r="Z518" i="14" s="1"/>
  <c r="AF518" i="14" s="1"/>
  <c r="AL518" i="14" s="1"/>
  <c r="AR518" i="14" s="1"/>
  <c r="AX518" i="14" s="1"/>
  <c r="BD518" i="14" s="1"/>
  <c r="BJ518" i="14" s="1"/>
  <c r="A518" i="14"/>
  <c r="G518" i="14" s="1"/>
  <c r="M518" i="14" s="1"/>
  <c r="S518" i="14" s="1"/>
  <c r="Y518" i="14" s="1"/>
  <c r="AE518" i="14" s="1"/>
  <c r="AK518" i="14" s="1"/>
  <c r="AQ518" i="14" s="1"/>
  <c r="AW518" i="14" s="1"/>
  <c r="BC518" i="14" s="1"/>
  <c r="BI518" i="14" s="1"/>
  <c r="C517" i="14"/>
  <c r="I517" i="14" s="1"/>
  <c r="O517" i="14" s="1"/>
  <c r="U517" i="14" s="1"/>
  <c r="AA517" i="14" s="1"/>
  <c r="AG517" i="14" s="1"/>
  <c r="AM517" i="14" s="1"/>
  <c r="AS517" i="14" s="1"/>
  <c r="AY517" i="14" s="1"/>
  <c r="BE517" i="14" s="1"/>
  <c r="BK517" i="14" s="1"/>
  <c r="B517" i="14"/>
  <c r="A517" i="14"/>
  <c r="C516" i="14"/>
  <c r="B516" i="14"/>
  <c r="A516" i="14"/>
  <c r="G516" i="14" s="1"/>
  <c r="M516" i="14" s="1"/>
  <c r="S516" i="14" s="1"/>
  <c r="Y516" i="14" s="1"/>
  <c r="AE516" i="14" s="1"/>
  <c r="AK516" i="14" s="1"/>
  <c r="AQ516" i="14" s="1"/>
  <c r="AW516" i="14" s="1"/>
  <c r="BC516" i="14" s="1"/>
  <c r="BI516" i="14" s="1"/>
  <c r="C515" i="14"/>
  <c r="I515" i="14" s="1"/>
  <c r="O515" i="14" s="1"/>
  <c r="U515" i="14" s="1"/>
  <c r="AA515" i="14" s="1"/>
  <c r="AG515" i="14" s="1"/>
  <c r="AM515" i="14" s="1"/>
  <c r="AS515" i="14" s="1"/>
  <c r="AY515" i="14" s="1"/>
  <c r="BE515" i="14" s="1"/>
  <c r="BK515" i="14" s="1"/>
  <c r="B515" i="14"/>
  <c r="A515" i="14"/>
  <c r="G515" i="14" s="1"/>
  <c r="M515" i="14" s="1"/>
  <c r="S515" i="14" s="1"/>
  <c r="Y515" i="14" s="1"/>
  <c r="AE515" i="14" s="1"/>
  <c r="AK515" i="14" s="1"/>
  <c r="AQ515" i="14" s="1"/>
  <c r="AW515" i="14" s="1"/>
  <c r="BC515" i="14" s="1"/>
  <c r="BI515" i="14" s="1"/>
  <c r="C514" i="14"/>
  <c r="I514" i="14" s="1"/>
  <c r="O514" i="14" s="1"/>
  <c r="U514" i="14" s="1"/>
  <c r="AA514" i="14" s="1"/>
  <c r="AG514" i="14" s="1"/>
  <c r="AM514" i="14" s="1"/>
  <c r="AS514" i="14" s="1"/>
  <c r="AY514" i="14" s="1"/>
  <c r="BE514" i="14" s="1"/>
  <c r="BK514" i="14" s="1"/>
  <c r="B514" i="14"/>
  <c r="A514" i="14"/>
  <c r="C513" i="14"/>
  <c r="I513" i="14" s="1"/>
  <c r="O513" i="14" s="1"/>
  <c r="U513" i="14" s="1"/>
  <c r="AA513" i="14" s="1"/>
  <c r="AG513" i="14" s="1"/>
  <c r="AM513" i="14" s="1"/>
  <c r="AS513" i="14" s="1"/>
  <c r="AY513" i="14" s="1"/>
  <c r="BE513" i="14" s="1"/>
  <c r="BK513" i="14" s="1"/>
  <c r="B513" i="14"/>
  <c r="A513" i="14"/>
  <c r="C512" i="14"/>
  <c r="B512" i="14"/>
  <c r="H512" i="14" s="1"/>
  <c r="A512" i="14"/>
  <c r="C511" i="14"/>
  <c r="I511" i="14" s="1"/>
  <c r="O511" i="14" s="1"/>
  <c r="U511" i="14" s="1"/>
  <c r="AA511" i="14" s="1"/>
  <c r="AG511" i="14" s="1"/>
  <c r="AM511" i="14" s="1"/>
  <c r="AS511" i="14" s="1"/>
  <c r="AY511" i="14" s="1"/>
  <c r="BE511" i="14" s="1"/>
  <c r="BK511" i="14" s="1"/>
  <c r="B511" i="14"/>
  <c r="H511" i="14" s="1"/>
  <c r="A511" i="14"/>
  <c r="C510" i="14"/>
  <c r="B510" i="14"/>
  <c r="A510" i="14"/>
  <c r="C509" i="14"/>
  <c r="I509" i="14" s="1"/>
  <c r="O509" i="14" s="1"/>
  <c r="U509" i="14" s="1"/>
  <c r="AA509" i="14" s="1"/>
  <c r="AG509" i="14" s="1"/>
  <c r="AM509" i="14" s="1"/>
  <c r="AS509" i="14" s="1"/>
  <c r="AY509" i="14" s="1"/>
  <c r="BE509" i="14" s="1"/>
  <c r="BK509" i="14" s="1"/>
  <c r="B509" i="14"/>
  <c r="A509" i="14"/>
  <c r="G509" i="14" s="1"/>
  <c r="M509" i="14" s="1"/>
  <c r="S509" i="14" s="1"/>
  <c r="Y509" i="14" s="1"/>
  <c r="AE509" i="14" s="1"/>
  <c r="AK509" i="14" s="1"/>
  <c r="AQ509" i="14" s="1"/>
  <c r="AW509" i="14" s="1"/>
  <c r="BC509" i="14" s="1"/>
  <c r="BI509" i="14" s="1"/>
  <c r="C508" i="14"/>
  <c r="B508" i="14"/>
  <c r="A508" i="14"/>
  <c r="G508" i="14" s="1"/>
  <c r="M508" i="14" s="1"/>
  <c r="S508" i="14" s="1"/>
  <c r="Y508" i="14" s="1"/>
  <c r="AE508" i="14" s="1"/>
  <c r="AK508" i="14" s="1"/>
  <c r="AQ508" i="14" s="1"/>
  <c r="AW508" i="14" s="1"/>
  <c r="BC508" i="14" s="1"/>
  <c r="BI508" i="14" s="1"/>
  <c r="C507" i="14"/>
  <c r="B507" i="14"/>
  <c r="A507" i="14"/>
  <c r="G507" i="14" s="1"/>
  <c r="M507" i="14" s="1"/>
  <c r="S507" i="14" s="1"/>
  <c r="Y507" i="14" s="1"/>
  <c r="AE507" i="14" s="1"/>
  <c r="AK507" i="14" s="1"/>
  <c r="AQ507" i="14" s="1"/>
  <c r="AW507" i="14" s="1"/>
  <c r="BC507" i="14" s="1"/>
  <c r="BI507" i="14" s="1"/>
  <c r="C506" i="14"/>
  <c r="I506" i="14" s="1"/>
  <c r="O506" i="14" s="1"/>
  <c r="U506" i="14" s="1"/>
  <c r="AA506" i="14" s="1"/>
  <c r="AG506" i="14" s="1"/>
  <c r="AM506" i="14" s="1"/>
  <c r="AS506" i="14" s="1"/>
  <c r="AY506" i="14" s="1"/>
  <c r="BE506" i="14" s="1"/>
  <c r="BK506" i="14" s="1"/>
  <c r="B506" i="14"/>
  <c r="H506" i="14" s="1"/>
  <c r="A506" i="14"/>
  <c r="C505" i="14"/>
  <c r="B505" i="14"/>
  <c r="A505" i="14"/>
  <c r="C504" i="14"/>
  <c r="B504" i="14"/>
  <c r="H504" i="14" s="1"/>
  <c r="N504" i="14" s="1"/>
  <c r="T504" i="14" s="1"/>
  <c r="Z504" i="14" s="1"/>
  <c r="AF504" i="14" s="1"/>
  <c r="AL504" i="14" s="1"/>
  <c r="AR504" i="14" s="1"/>
  <c r="AX504" i="14" s="1"/>
  <c r="BD504" i="14" s="1"/>
  <c r="BJ504" i="14" s="1"/>
  <c r="A504" i="14"/>
  <c r="G504" i="14" s="1"/>
  <c r="M504" i="14" s="1"/>
  <c r="S504" i="14" s="1"/>
  <c r="Y504" i="14" s="1"/>
  <c r="AE504" i="14" s="1"/>
  <c r="AK504" i="14" s="1"/>
  <c r="AQ504" i="14" s="1"/>
  <c r="AW504" i="14" s="1"/>
  <c r="BC504" i="14" s="1"/>
  <c r="BI504" i="14" s="1"/>
  <c r="C503" i="14"/>
  <c r="I503" i="14" s="1"/>
  <c r="O503" i="14" s="1"/>
  <c r="U503" i="14" s="1"/>
  <c r="AA503" i="14" s="1"/>
  <c r="AG503" i="14" s="1"/>
  <c r="AM503" i="14" s="1"/>
  <c r="AS503" i="14" s="1"/>
  <c r="AY503" i="14" s="1"/>
  <c r="BE503" i="14" s="1"/>
  <c r="BK503" i="14" s="1"/>
  <c r="B503" i="14"/>
  <c r="A503" i="14"/>
  <c r="C502" i="14"/>
  <c r="B502" i="14"/>
  <c r="A502" i="14"/>
  <c r="C501" i="14"/>
  <c r="I501" i="14" s="1"/>
  <c r="O501" i="14" s="1"/>
  <c r="U501" i="14" s="1"/>
  <c r="AA501" i="14" s="1"/>
  <c r="AG501" i="14" s="1"/>
  <c r="AM501" i="14" s="1"/>
  <c r="AS501" i="14" s="1"/>
  <c r="AY501" i="14" s="1"/>
  <c r="BE501" i="14" s="1"/>
  <c r="BK501" i="14" s="1"/>
  <c r="B501" i="14"/>
  <c r="H501" i="14" s="1"/>
  <c r="N501" i="14" s="1"/>
  <c r="T501" i="14" s="1"/>
  <c r="Z501" i="14" s="1"/>
  <c r="AF501" i="14" s="1"/>
  <c r="AL501" i="14" s="1"/>
  <c r="AR501" i="14" s="1"/>
  <c r="AX501" i="14" s="1"/>
  <c r="BD501" i="14" s="1"/>
  <c r="BJ501" i="14" s="1"/>
  <c r="A501" i="14"/>
  <c r="G501" i="14" s="1"/>
  <c r="M501" i="14" s="1"/>
  <c r="S501" i="14" s="1"/>
  <c r="Y501" i="14" s="1"/>
  <c r="AE501" i="14" s="1"/>
  <c r="AK501" i="14" s="1"/>
  <c r="AQ501" i="14" s="1"/>
  <c r="AW501" i="14" s="1"/>
  <c r="BC501" i="14" s="1"/>
  <c r="BI501" i="14" s="1"/>
  <c r="C500" i="14"/>
  <c r="B500" i="14"/>
  <c r="A500" i="14"/>
  <c r="C499" i="14"/>
  <c r="B499" i="14"/>
  <c r="A499" i="14"/>
  <c r="G499" i="14" s="1"/>
  <c r="M499" i="14" s="1"/>
  <c r="S499" i="14" s="1"/>
  <c r="Y499" i="14" s="1"/>
  <c r="AE499" i="14" s="1"/>
  <c r="AK499" i="14" s="1"/>
  <c r="AQ499" i="14" s="1"/>
  <c r="AW499" i="14" s="1"/>
  <c r="BC499" i="14" s="1"/>
  <c r="BI499" i="14" s="1"/>
  <c r="C498" i="14"/>
  <c r="I498" i="14" s="1"/>
  <c r="O498" i="14" s="1"/>
  <c r="U498" i="14" s="1"/>
  <c r="AA498" i="14" s="1"/>
  <c r="AG498" i="14" s="1"/>
  <c r="AM498" i="14" s="1"/>
  <c r="AS498" i="14" s="1"/>
  <c r="AY498" i="14" s="1"/>
  <c r="BE498" i="14" s="1"/>
  <c r="BK498" i="14" s="1"/>
  <c r="B498" i="14"/>
  <c r="H498" i="14" s="1"/>
  <c r="N498" i="14" s="1"/>
  <c r="T498" i="14" s="1"/>
  <c r="Z498" i="14" s="1"/>
  <c r="AF498" i="14" s="1"/>
  <c r="AL498" i="14" s="1"/>
  <c r="AR498" i="14" s="1"/>
  <c r="AX498" i="14" s="1"/>
  <c r="BD498" i="14" s="1"/>
  <c r="BJ498" i="14" s="1"/>
  <c r="A498" i="14"/>
  <c r="C497" i="14"/>
  <c r="B497" i="14"/>
  <c r="A497" i="14"/>
  <c r="C496" i="14"/>
  <c r="B496" i="14"/>
  <c r="H496" i="14" s="1"/>
  <c r="N496" i="14" s="1"/>
  <c r="T496" i="14" s="1"/>
  <c r="Z496" i="14" s="1"/>
  <c r="AF496" i="14" s="1"/>
  <c r="AL496" i="14" s="1"/>
  <c r="AR496" i="14" s="1"/>
  <c r="AX496" i="14" s="1"/>
  <c r="BD496" i="14" s="1"/>
  <c r="BJ496" i="14" s="1"/>
  <c r="A496" i="14"/>
  <c r="C495" i="14"/>
  <c r="I495" i="14" s="1"/>
  <c r="O495" i="14" s="1"/>
  <c r="U495" i="14" s="1"/>
  <c r="AA495" i="14" s="1"/>
  <c r="AG495" i="14" s="1"/>
  <c r="AM495" i="14" s="1"/>
  <c r="AS495" i="14" s="1"/>
  <c r="AY495" i="14" s="1"/>
  <c r="BE495" i="14" s="1"/>
  <c r="BK495" i="14" s="1"/>
  <c r="B495" i="14"/>
  <c r="A495" i="14"/>
  <c r="C494" i="14"/>
  <c r="B494" i="14"/>
  <c r="A494" i="14"/>
  <c r="C493" i="14"/>
  <c r="I493" i="14" s="1"/>
  <c r="O493" i="14" s="1"/>
  <c r="U493" i="14" s="1"/>
  <c r="AA493" i="14" s="1"/>
  <c r="AG493" i="14" s="1"/>
  <c r="AM493" i="14" s="1"/>
  <c r="AS493" i="14" s="1"/>
  <c r="AY493" i="14" s="1"/>
  <c r="BE493" i="14" s="1"/>
  <c r="BK493" i="14" s="1"/>
  <c r="B493" i="14"/>
  <c r="A493" i="14"/>
  <c r="G493" i="14" s="1"/>
  <c r="M493" i="14" s="1"/>
  <c r="S493" i="14" s="1"/>
  <c r="Y493" i="14" s="1"/>
  <c r="AE493" i="14" s="1"/>
  <c r="AK493" i="14" s="1"/>
  <c r="AQ493" i="14" s="1"/>
  <c r="AW493" i="14" s="1"/>
  <c r="BC493" i="14" s="1"/>
  <c r="BI493" i="14" s="1"/>
  <c r="C492" i="14"/>
  <c r="B492" i="14"/>
  <c r="A492" i="14"/>
  <c r="C491" i="14"/>
  <c r="B491" i="14"/>
  <c r="A491" i="14"/>
  <c r="G491" i="14" s="1"/>
  <c r="M491" i="14" s="1"/>
  <c r="S491" i="14" s="1"/>
  <c r="Y491" i="14" s="1"/>
  <c r="AE491" i="14" s="1"/>
  <c r="AK491" i="14" s="1"/>
  <c r="AQ491" i="14" s="1"/>
  <c r="AW491" i="14" s="1"/>
  <c r="BC491" i="14" s="1"/>
  <c r="BI491" i="14" s="1"/>
  <c r="C490" i="14"/>
  <c r="B490" i="14"/>
  <c r="A490" i="14"/>
  <c r="C489" i="14"/>
  <c r="B489" i="14"/>
  <c r="A489" i="14"/>
  <c r="C488" i="14"/>
  <c r="B488" i="14"/>
  <c r="H488" i="14" s="1"/>
  <c r="A488" i="14"/>
  <c r="C487" i="14"/>
  <c r="B487" i="14"/>
  <c r="A487" i="14"/>
  <c r="C486" i="14"/>
  <c r="B486" i="14"/>
  <c r="A486" i="14"/>
  <c r="C485" i="14"/>
  <c r="I485" i="14" s="1"/>
  <c r="O485" i="14" s="1"/>
  <c r="U485" i="14" s="1"/>
  <c r="AA485" i="14" s="1"/>
  <c r="AG485" i="14" s="1"/>
  <c r="AM485" i="14" s="1"/>
  <c r="AS485" i="14" s="1"/>
  <c r="AY485" i="14" s="1"/>
  <c r="BE485" i="14" s="1"/>
  <c r="BK485" i="14" s="1"/>
  <c r="B485" i="14"/>
  <c r="A485" i="14"/>
  <c r="C484" i="14"/>
  <c r="B484" i="14"/>
  <c r="A484" i="14"/>
  <c r="C483" i="14"/>
  <c r="B483" i="14"/>
  <c r="A483" i="14"/>
  <c r="G483" i="14" s="1"/>
  <c r="M483" i="14" s="1"/>
  <c r="S483" i="14" s="1"/>
  <c r="Y483" i="14" s="1"/>
  <c r="AE483" i="14" s="1"/>
  <c r="AK483" i="14" s="1"/>
  <c r="AQ483" i="14" s="1"/>
  <c r="AW483" i="14" s="1"/>
  <c r="BC483" i="14" s="1"/>
  <c r="BI483" i="14" s="1"/>
  <c r="C482" i="14"/>
  <c r="B482" i="14"/>
  <c r="A482" i="14"/>
  <c r="C481" i="14"/>
  <c r="B481" i="14"/>
  <c r="A481" i="14"/>
  <c r="C480" i="14"/>
  <c r="B480" i="14"/>
  <c r="H480" i="14" s="1"/>
  <c r="N480" i="14" s="1"/>
  <c r="T480" i="14" s="1"/>
  <c r="Z480" i="14" s="1"/>
  <c r="AF480" i="14" s="1"/>
  <c r="AL480" i="14" s="1"/>
  <c r="AR480" i="14" s="1"/>
  <c r="AX480" i="14" s="1"/>
  <c r="BD480" i="14" s="1"/>
  <c r="BJ480" i="14" s="1"/>
  <c r="A480" i="14"/>
  <c r="C479" i="14"/>
  <c r="B479" i="14"/>
  <c r="A479" i="14"/>
  <c r="C478" i="14"/>
  <c r="B478" i="14"/>
  <c r="A478" i="14"/>
  <c r="C477" i="14"/>
  <c r="I477" i="14" s="1"/>
  <c r="O477" i="14" s="1"/>
  <c r="U477" i="14" s="1"/>
  <c r="AA477" i="14" s="1"/>
  <c r="AG477" i="14" s="1"/>
  <c r="AM477" i="14" s="1"/>
  <c r="AS477" i="14" s="1"/>
  <c r="AY477" i="14" s="1"/>
  <c r="BE477" i="14" s="1"/>
  <c r="BK477" i="14" s="1"/>
  <c r="B477" i="14"/>
  <c r="A477" i="14"/>
  <c r="C476" i="14"/>
  <c r="B476" i="14"/>
  <c r="A476" i="14"/>
  <c r="C475" i="14"/>
  <c r="B475" i="14"/>
  <c r="A475" i="14"/>
  <c r="G475" i="14" s="1"/>
  <c r="M475" i="14" s="1"/>
  <c r="S475" i="14" s="1"/>
  <c r="Y475" i="14" s="1"/>
  <c r="AE475" i="14" s="1"/>
  <c r="AK475" i="14" s="1"/>
  <c r="AQ475" i="14" s="1"/>
  <c r="AW475" i="14" s="1"/>
  <c r="BC475" i="14" s="1"/>
  <c r="BI475" i="14" s="1"/>
  <c r="C474" i="14"/>
  <c r="B474" i="14"/>
  <c r="A474" i="14"/>
  <c r="C473" i="14"/>
  <c r="B473" i="14"/>
  <c r="A473" i="14"/>
  <c r="C472" i="14"/>
  <c r="B472" i="14"/>
  <c r="H472" i="14" s="1"/>
  <c r="N472" i="14" s="1"/>
  <c r="T472" i="14" s="1"/>
  <c r="Z472" i="14" s="1"/>
  <c r="AF472" i="14" s="1"/>
  <c r="AL472" i="14" s="1"/>
  <c r="AR472" i="14" s="1"/>
  <c r="AX472" i="14" s="1"/>
  <c r="BD472" i="14" s="1"/>
  <c r="BJ472" i="14" s="1"/>
  <c r="A472" i="14"/>
  <c r="C471" i="14"/>
  <c r="B471" i="14"/>
  <c r="A471" i="14"/>
  <c r="C470" i="14"/>
  <c r="B470" i="14"/>
  <c r="A470" i="14"/>
  <c r="C469" i="14"/>
  <c r="I469" i="14" s="1"/>
  <c r="O469" i="14" s="1"/>
  <c r="U469" i="14" s="1"/>
  <c r="AA469" i="14" s="1"/>
  <c r="AG469" i="14" s="1"/>
  <c r="AM469" i="14" s="1"/>
  <c r="AS469" i="14" s="1"/>
  <c r="AY469" i="14" s="1"/>
  <c r="BE469" i="14" s="1"/>
  <c r="BK469" i="14" s="1"/>
  <c r="B469" i="14"/>
  <c r="A469" i="14"/>
  <c r="C468" i="14"/>
  <c r="B468" i="14"/>
  <c r="A468" i="14"/>
  <c r="C467" i="14"/>
  <c r="B467" i="14"/>
  <c r="A467" i="14"/>
  <c r="G467" i="14" s="1"/>
  <c r="M467" i="14" s="1"/>
  <c r="S467" i="14" s="1"/>
  <c r="Y467" i="14" s="1"/>
  <c r="AE467" i="14" s="1"/>
  <c r="AK467" i="14" s="1"/>
  <c r="AQ467" i="14" s="1"/>
  <c r="AW467" i="14" s="1"/>
  <c r="BC467" i="14" s="1"/>
  <c r="BI467" i="14" s="1"/>
  <c r="C466" i="14"/>
  <c r="B466" i="14"/>
  <c r="A466" i="14"/>
  <c r="C465" i="14"/>
  <c r="B465" i="14"/>
  <c r="A465" i="14"/>
  <c r="C464" i="14"/>
  <c r="B464" i="14"/>
  <c r="A464" i="14"/>
  <c r="C463" i="14"/>
  <c r="B463" i="14"/>
  <c r="A463" i="14"/>
  <c r="C462" i="14"/>
  <c r="B462" i="14"/>
  <c r="H462" i="14" s="1"/>
  <c r="A462" i="14"/>
  <c r="C461" i="14"/>
  <c r="I461" i="14" s="1"/>
  <c r="O461" i="14" s="1"/>
  <c r="U461" i="14" s="1"/>
  <c r="AA461" i="14" s="1"/>
  <c r="AG461" i="14" s="1"/>
  <c r="AM461" i="14" s="1"/>
  <c r="AS461" i="14" s="1"/>
  <c r="AY461" i="14" s="1"/>
  <c r="BE461" i="14" s="1"/>
  <c r="BK461" i="14" s="1"/>
  <c r="B461" i="14"/>
  <c r="A461" i="14"/>
  <c r="C460" i="14"/>
  <c r="B460" i="14"/>
  <c r="A460" i="14"/>
  <c r="C459" i="14"/>
  <c r="I459" i="14" s="1"/>
  <c r="O459" i="14" s="1"/>
  <c r="U459" i="14" s="1"/>
  <c r="AA459" i="14" s="1"/>
  <c r="AG459" i="14" s="1"/>
  <c r="AM459" i="14" s="1"/>
  <c r="AS459" i="14" s="1"/>
  <c r="AY459" i="14" s="1"/>
  <c r="BE459" i="14" s="1"/>
  <c r="BK459" i="14" s="1"/>
  <c r="B459" i="14"/>
  <c r="A459" i="14"/>
  <c r="G459" i="14" s="1"/>
  <c r="M459" i="14" s="1"/>
  <c r="S459" i="14" s="1"/>
  <c r="Y459" i="14" s="1"/>
  <c r="AE459" i="14" s="1"/>
  <c r="AK459" i="14" s="1"/>
  <c r="AQ459" i="14" s="1"/>
  <c r="AW459" i="14" s="1"/>
  <c r="BC459" i="14" s="1"/>
  <c r="BI459" i="14" s="1"/>
  <c r="C458" i="14"/>
  <c r="B458" i="14"/>
  <c r="A458" i="14"/>
  <c r="C457" i="14"/>
  <c r="B457" i="14"/>
  <c r="A457" i="14"/>
  <c r="G457" i="14" s="1"/>
  <c r="M457" i="14" s="1"/>
  <c r="S457" i="14" s="1"/>
  <c r="Y457" i="14" s="1"/>
  <c r="AE457" i="14" s="1"/>
  <c r="AK457" i="14" s="1"/>
  <c r="AQ457" i="14" s="1"/>
  <c r="AW457" i="14" s="1"/>
  <c r="BC457" i="14" s="1"/>
  <c r="BI457" i="14" s="1"/>
  <c r="C456" i="14"/>
  <c r="B456" i="14"/>
  <c r="H456" i="14" s="1"/>
  <c r="N456" i="14" s="1"/>
  <c r="T456" i="14" s="1"/>
  <c r="Z456" i="14" s="1"/>
  <c r="AF456" i="14" s="1"/>
  <c r="AL456" i="14" s="1"/>
  <c r="AR456" i="14" s="1"/>
  <c r="AX456" i="14" s="1"/>
  <c r="BD456" i="14" s="1"/>
  <c r="BJ456" i="14" s="1"/>
  <c r="A456" i="14"/>
  <c r="C455" i="14"/>
  <c r="B455" i="14"/>
  <c r="A455" i="14"/>
  <c r="C454" i="14"/>
  <c r="B454" i="14"/>
  <c r="H454" i="14" s="1"/>
  <c r="N454" i="14" s="1"/>
  <c r="T454" i="14" s="1"/>
  <c r="Z454" i="14" s="1"/>
  <c r="AF454" i="14" s="1"/>
  <c r="AL454" i="14" s="1"/>
  <c r="AR454" i="14" s="1"/>
  <c r="AX454" i="14" s="1"/>
  <c r="BD454" i="14" s="1"/>
  <c r="BJ454" i="14" s="1"/>
  <c r="A454" i="14"/>
  <c r="C453" i="14"/>
  <c r="I453" i="14" s="1"/>
  <c r="O453" i="14" s="1"/>
  <c r="U453" i="14" s="1"/>
  <c r="AA453" i="14" s="1"/>
  <c r="AG453" i="14" s="1"/>
  <c r="AM453" i="14" s="1"/>
  <c r="AS453" i="14" s="1"/>
  <c r="AY453" i="14" s="1"/>
  <c r="BE453" i="14" s="1"/>
  <c r="BK453" i="14" s="1"/>
  <c r="B453" i="14"/>
  <c r="A453" i="14"/>
  <c r="C452" i="14"/>
  <c r="B452" i="14"/>
  <c r="A452" i="14"/>
  <c r="C451" i="14"/>
  <c r="I451" i="14" s="1"/>
  <c r="O451" i="14" s="1"/>
  <c r="U451" i="14" s="1"/>
  <c r="AA451" i="14" s="1"/>
  <c r="AG451" i="14" s="1"/>
  <c r="AM451" i="14" s="1"/>
  <c r="AS451" i="14" s="1"/>
  <c r="AY451" i="14" s="1"/>
  <c r="BE451" i="14" s="1"/>
  <c r="BK451" i="14" s="1"/>
  <c r="B451" i="14"/>
  <c r="A451" i="14"/>
  <c r="G451" i="14" s="1"/>
  <c r="M451" i="14" s="1"/>
  <c r="S451" i="14" s="1"/>
  <c r="Y451" i="14" s="1"/>
  <c r="AE451" i="14" s="1"/>
  <c r="AK451" i="14" s="1"/>
  <c r="AQ451" i="14" s="1"/>
  <c r="AW451" i="14" s="1"/>
  <c r="BC451" i="14" s="1"/>
  <c r="BI451" i="14" s="1"/>
  <c r="C450" i="14"/>
  <c r="B450" i="14"/>
  <c r="A450" i="14"/>
  <c r="C449" i="14"/>
  <c r="B449" i="14"/>
  <c r="A449" i="14"/>
  <c r="G449" i="14" s="1"/>
  <c r="M449" i="14" s="1"/>
  <c r="S449" i="14" s="1"/>
  <c r="Y449" i="14" s="1"/>
  <c r="AE449" i="14" s="1"/>
  <c r="AK449" i="14" s="1"/>
  <c r="AQ449" i="14" s="1"/>
  <c r="AW449" i="14" s="1"/>
  <c r="BC449" i="14" s="1"/>
  <c r="BI449" i="14" s="1"/>
  <c r="C448" i="14"/>
  <c r="B448" i="14"/>
  <c r="H448" i="14" s="1"/>
  <c r="N448" i="14" s="1"/>
  <c r="T448" i="14" s="1"/>
  <c r="Z448" i="14" s="1"/>
  <c r="AF448" i="14" s="1"/>
  <c r="AL448" i="14" s="1"/>
  <c r="AR448" i="14" s="1"/>
  <c r="AX448" i="14" s="1"/>
  <c r="BD448" i="14" s="1"/>
  <c r="BJ448" i="14" s="1"/>
  <c r="A448" i="14"/>
  <c r="C447" i="14"/>
  <c r="B447" i="14"/>
  <c r="A447" i="14"/>
  <c r="C446" i="14"/>
  <c r="B446" i="14"/>
  <c r="H446" i="14" s="1"/>
  <c r="N446" i="14" s="1"/>
  <c r="T446" i="14" s="1"/>
  <c r="Z446" i="14" s="1"/>
  <c r="AF446" i="14" s="1"/>
  <c r="AL446" i="14" s="1"/>
  <c r="AR446" i="14" s="1"/>
  <c r="AX446" i="14" s="1"/>
  <c r="BD446" i="14" s="1"/>
  <c r="BJ446" i="14" s="1"/>
  <c r="A446" i="14"/>
  <c r="C445" i="14"/>
  <c r="I445" i="14" s="1"/>
  <c r="O445" i="14" s="1"/>
  <c r="U445" i="14" s="1"/>
  <c r="AA445" i="14" s="1"/>
  <c r="AG445" i="14" s="1"/>
  <c r="AM445" i="14" s="1"/>
  <c r="AS445" i="14" s="1"/>
  <c r="AY445" i="14" s="1"/>
  <c r="BE445" i="14" s="1"/>
  <c r="BK445" i="14" s="1"/>
  <c r="B445" i="14"/>
  <c r="A445" i="14"/>
  <c r="C444" i="14"/>
  <c r="B444" i="14"/>
  <c r="A444" i="14"/>
  <c r="C443" i="14"/>
  <c r="B443" i="14"/>
  <c r="A443" i="14"/>
  <c r="G443" i="14" s="1"/>
  <c r="M443" i="14" s="1"/>
  <c r="S443" i="14" s="1"/>
  <c r="Y443" i="14" s="1"/>
  <c r="AE443" i="14" s="1"/>
  <c r="AK443" i="14" s="1"/>
  <c r="AQ443" i="14" s="1"/>
  <c r="AW443" i="14" s="1"/>
  <c r="BC443" i="14" s="1"/>
  <c r="BI443" i="14" s="1"/>
  <c r="C442" i="14"/>
  <c r="B442" i="14"/>
  <c r="H442" i="14" s="1"/>
  <c r="A442" i="14"/>
  <c r="C441" i="14"/>
  <c r="B441" i="14"/>
  <c r="A441" i="14"/>
  <c r="C440" i="14"/>
  <c r="B440" i="14"/>
  <c r="H440" i="14" s="1"/>
  <c r="A440" i="14"/>
  <c r="C439" i="14"/>
  <c r="B439" i="14"/>
  <c r="A439" i="14"/>
  <c r="C438" i="14"/>
  <c r="B438" i="14"/>
  <c r="A438" i="14"/>
  <c r="C437" i="14"/>
  <c r="I437" i="14" s="1"/>
  <c r="O437" i="14" s="1"/>
  <c r="U437" i="14" s="1"/>
  <c r="AA437" i="14" s="1"/>
  <c r="AG437" i="14" s="1"/>
  <c r="AM437" i="14" s="1"/>
  <c r="AS437" i="14" s="1"/>
  <c r="AY437" i="14" s="1"/>
  <c r="BE437" i="14" s="1"/>
  <c r="BK437" i="14" s="1"/>
  <c r="B437" i="14"/>
  <c r="A437" i="14"/>
  <c r="C436" i="14"/>
  <c r="B436" i="14"/>
  <c r="A436" i="14"/>
  <c r="C435" i="14"/>
  <c r="B435" i="14"/>
  <c r="A435" i="14"/>
  <c r="G435" i="14" s="1"/>
  <c r="M435" i="14" s="1"/>
  <c r="S435" i="14" s="1"/>
  <c r="Y435" i="14" s="1"/>
  <c r="AE435" i="14" s="1"/>
  <c r="AK435" i="14" s="1"/>
  <c r="AQ435" i="14" s="1"/>
  <c r="AW435" i="14" s="1"/>
  <c r="BC435" i="14" s="1"/>
  <c r="BI435" i="14" s="1"/>
  <c r="C434" i="14"/>
  <c r="B434" i="14"/>
  <c r="A434" i="14"/>
  <c r="C433" i="14"/>
  <c r="B433" i="14"/>
  <c r="A433" i="14"/>
  <c r="C432" i="14"/>
  <c r="B432" i="14"/>
  <c r="H432" i="14" s="1"/>
  <c r="N432" i="14" s="1"/>
  <c r="T432" i="14" s="1"/>
  <c r="Z432" i="14" s="1"/>
  <c r="AF432" i="14" s="1"/>
  <c r="AL432" i="14" s="1"/>
  <c r="AR432" i="14" s="1"/>
  <c r="AX432" i="14" s="1"/>
  <c r="BD432" i="14" s="1"/>
  <c r="BJ432" i="14" s="1"/>
  <c r="A432" i="14"/>
  <c r="C431" i="14"/>
  <c r="B431" i="14"/>
  <c r="A431" i="14"/>
  <c r="C430" i="14"/>
  <c r="B430" i="14"/>
  <c r="A430" i="14"/>
  <c r="C429" i="14"/>
  <c r="I429" i="14" s="1"/>
  <c r="O429" i="14" s="1"/>
  <c r="U429" i="14" s="1"/>
  <c r="AA429" i="14" s="1"/>
  <c r="AG429" i="14" s="1"/>
  <c r="AM429" i="14" s="1"/>
  <c r="AS429" i="14" s="1"/>
  <c r="AY429" i="14" s="1"/>
  <c r="BE429" i="14" s="1"/>
  <c r="BK429" i="14" s="1"/>
  <c r="B429" i="14"/>
  <c r="A429" i="14"/>
  <c r="C428" i="14"/>
  <c r="B428" i="14"/>
  <c r="A428" i="14"/>
  <c r="C427" i="14"/>
  <c r="B427" i="14"/>
  <c r="A427" i="14"/>
  <c r="G427" i="14" s="1"/>
  <c r="M427" i="14" s="1"/>
  <c r="S427" i="14" s="1"/>
  <c r="Y427" i="14" s="1"/>
  <c r="AE427" i="14" s="1"/>
  <c r="AK427" i="14" s="1"/>
  <c r="AQ427" i="14" s="1"/>
  <c r="AW427" i="14" s="1"/>
  <c r="BC427" i="14" s="1"/>
  <c r="BI427" i="14" s="1"/>
  <c r="C426" i="14"/>
  <c r="B426" i="14"/>
  <c r="A426" i="14"/>
  <c r="C425" i="14"/>
  <c r="B425" i="14"/>
  <c r="A425" i="14"/>
  <c r="C424" i="14"/>
  <c r="B424" i="14"/>
  <c r="H424" i="14" s="1"/>
  <c r="N424" i="14" s="1"/>
  <c r="T424" i="14" s="1"/>
  <c r="Z424" i="14" s="1"/>
  <c r="AF424" i="14" s="1"/>
  <c r="AL424" i="14" s="1"/>
  <c r="AR424" i="14" s="1"/>
  <c r="AX424" i="14" s="1"/>
  <c r="BD424" i="14" s="1"/>
  <c r="BJ424" i="14" s="1"/>
  <c r="A424" i="14"/>
  <c r="C423" i="14"/>
  <c r="B423" i="14"/>
  <c r="A423" i="14"/>
  <c r="C422" i="14"/>
  <c r="B422" i="14"/>
  <c r="A422" i="14"/>
  <c r="C421" i="14"/>
  <c r="I421" i="14" s="1"/>
  <c r="O421" i="14" s="1"/>
  <c r="U421" i="14" s="1"/>
  <c r="AA421" i="14" s="1"/>
  <c r="AG421" i="14" s="1"/>
  <c r="AM421" i="14" s="1"/>
  <c r="AS421" i="14" s="1"/>
  <c r="AY421" i="14" s="1"/>
  <c r="BE421" i="14" s="1"/>
  <c r="BK421" i="14" s="1"/>
  <c r="B421" i="14"/>
  <c r="A421" i="14"/>
  <c r="C420" i="14"/>
  <c r="B420" i="14"/>
  <c r="A420" i="14"/>
  <c r="C419" i="14"/>
  <c r="B419" i="14"/>
  <c r="A419" i="14"/>
  <c r="G419" i="14" s="1"/>
  <c r="M419" i="14" s="1"/>
  <c r="S419" i="14" s="1"/>
  <c r="Y419" i="14" s="1"/>
  <c r="AE419" i="14" s="1"/>
  <c r="AK419" i="14" s="1"/>
  <c r="AQ419" i="14" s="1"/>
  <c r="AW419" i="14" s="1"/>
  <c r="BC419" i="14" s="1"/>
  <c r="BI419" i="14" s="1"/>
  <c r="C418" i="14"/>
  <c r="B418" i="14"/>
  <c r="A418" i="14"/>
  <c r="C417" i="14"/>
  <c r="B417" i="14"/>
  <c r="A417" i="14"/>
  <c r="C416" i="14"/>
  <c r="B416" i="14"/>
  <c r="H416" i="14" s="1"/>
  <c r="N416" i="14" s="1"/>
  <c r="T416" i="14" s="1"/>
  <c r="Z416" i="14" s="1"/>
  <c r="AF416" i="14" s="1"/>
  <c r="AL416" i="14" s="1"/>
  <c r="AR416" i="14" s="1"/>
  <c r="AX416" i="14" s="1"/>
  <c r="BD416" i="14" s="1"/>
  <c r="BJ416" i="14" s="1"/>
  <c r="A416" i="14"/>
  <c r="C415" i="14"/>
  <c r="B415" i="14"/>
  <c r="A415" i="14"/>
  <c r="C414" i="14"/>
  <c r="B414" i="14"/>
  <c r="A414" i="14"/>
  <c r="C413" i="14"/>
  <c r="I413" i="14" s="1"/>
  <c r="O413" i="14" s="1"/>
  <c r="U413" i="14" s="1"/>
  <c r="AA413" i="14" s="1"/>
  <c r="AG413" i="14" s="1"/>
  <c r="AM413" i="14" s="1"/>
  <c r="AS413" i="14" s="1"/>
  <c r="AY413" i="14" s="1"/>
  <c r="BE413" i="14" s="1"/>
  <c r="BK413" i="14" s="1"/>
  <c r="B413" i="14"/>
  <c r="A413" i="14"/>
  <c r="C412" i="14"/>
  <c r="B412" i="14"/>
  <c r="A412" i="14"/>
  <c r="C411" i="14"/>
  <c r="B411" i="14"/>
  <c r="A411" i="14"/>
  <c r="G411" i="14" s="1"/>
  <c r="M411" i="14" s="1"/>
  <c r="S411" i="14" s="1"/>
  <c r="Y411" i="14" s="1"/>
  <c r="AE411" i="14" s="1"/>
  <c r="AK411" i="14" s="1"/>
  <c r="AQ411" i="14" s="1"/>
  <c r="AW411" i="14" s="1"/>
  <c r="BC411" i="14" s="1"/>
  <c r="BI411" i="14" s="1"/>
  <c r="C410" i="14"/>
  <c r="B410" i="14"/>
  <c r="A410" i="14"/>
  <c r="C409" i="14"/>
  <c r="B409" i="14"/>
  <c r="A409" i="14"/>
  <c r="C408" i="14"/>
  <c r="B408" i="14"/>
  <c r="H408" i="14" s="1"/>
  <c r="A408" i="14"/>
  <c r="C407" i="14"/>
  <c r="B407" i="14"/>
  <c r="A407" i="14"/>
  <c r="C406" i="14"/>
  <c r="B406" i="14"/>
  <c r="H406" i="14" s="1"/>
  <c r="A406" i="14"/>
  <c r="C405" i="14"/>
  <c r="I405" i="14" s="1"/>
  <c r="O405" i="14" s="1"/>
  <c r="U405" i="14" s="1"/>
  <c r="AA405" i="14" s="1"/>
  <c r="AG405" i="14" s="1"/>
  <c r="AM405" i="14" s="1"/>
  <c r="AS405" i="14" s="1"/>
  <c r="AY405" i="14" s="1"/>
  <c r="BE405" i="14" s="1"/>
  <c r="BK405" i="14" s="1"/>
  <c r="B405" i="14"/>
  <c r="A405" i="14"/>
  <c r="C404" i="14"/>
  <c r="B404" i="14"/>
  <c r="A404" i="14"/>
  <c r="C403" i="14"/>
  <c r="I403" i="14" s="1"/>
  <c r="O403" i="14" s="1"/>
  <c r="U403" i="14" s="1"/>
  <c r="AA403" i="14" s="1"/>
  <c r="AG403" i="14" s="1"/>
  <c r="AM403" i="14" s="1"/>
  <c r="AS403" i="14" s="1"/>
  <c r="AY403" i="14" s="1"/>
  <c r="BE403" i="14" s="1"/>
  <c r="BK403" i="14" s="1"/>
  <c r="B403" i="14"/>
  <c r="A403" i="14"/>
  <c r="G403" i="14" s="1"/>
  <c r="M403" i="14" s="1"/>
  <c r="S403" i="14" s="1"/>
  <c r="Y403" i="14" s="1"/>
  <c r="AE403" i="14" s="1"/>
  <c r="AK403" i="14" s="1"/>
  <c r="AQ403" i="14" s="1"/>
  <c r="AW403" i="14" s="1"/>
  <c r="BC403" i="14" s="1"/>
  <c r="BI403" i="14" s="1"/>
  <c r="C402" i="14"/>
  <c r="B402" i="14"/>
  <c r="A402" i="14"/>
  <c r="C401" i="14"/>
  <c r="B401" i="14"/>
  <c r="A401" i="14"/>
  <c r="G401" i="14" s="1"/>
  <c r="M401" i="14" s="1"/>
  <c r="S401" i="14" s="1"/>
  <c r="Y401" i="14" s="1"/>
  <c r="AE401" i="14" s="1"/>
  <c r="AK401" i="14" s="1"/>
  <c r="AQ401" i="14" s="1"/>
  <c r="AW401" i="14" s="1"/>
  <c r="BC401" i="14" s="1"/>
  <c r="BI401" i="14" s="1"/>
  <c r="C400" i="14"/>
  <c r="B400" i="14"/>
  <c r="A400" i="14"/>
  <c r="C399" i="14"/>
  <c r="B399" i="14"/>
  <c r="A399" i="14"/>
  <c r="C398" i="14"/>
  <c r="B398" i="14"/>
  <c r="H398" i="14" s="1"/>
  <c r="N398" i="14" s="1"/>
  <c r="T398" i="14" s="1"/>
  <c r="Z398" i="14" s="1"/>
  <c r="AF398" i="14" s="1"/>
  <c r="AL398" i="14" s="1"/>
  <c r="AR398" i="14" s="1"/>
  <c r="AX398" i="14" s="1"/>
  <c r="BD398" i="14" s="1"/>
  <c r="BJ398" i="14" s="1"/>
  <c r="A398" i="14"/>
  <c r="C397" i="14"/>
  <c r="I397" i="14" s="1"/>
  <c r="O397" i="14" s="1"/>
  <c r="U397" i="14" s="1"/>
  <c r="AA397" i="14" s="1"/>
  <c r="AG397" i="14" s="1"/>
  <c r="AM397" i="14" s="1"/>
  <c r="AS397" i="14" s="1"/>
  <c r="AY397" i="14" s="1"/>
  <c r="BE397" i="14" s="1"/>
  <c r="BK397" i="14" s="1"/>
  <c r="B397" i="14"/>
  <c r="A397" i="14"/>
  <c r="C396" i="14"/>
  <c r="B396" i="14"/>
  <c r="A396" i="14"/>
  <c r="C395" i="14"/>
  <c r="I395" i="14" s="1"/>
  <c r="O395" i="14" s="1"/>
  <c r="U395" i="14" s="1"/>
  <c r="AA395" i="14" s="1"/>
  <c r="AG395" i="14" s="1"/>
  <c r="AM395" i="14" s="1"/>
  <c r="AS395" i="14" s="1"/>
  <c r="AY395" i="14" s="1"/>
  <c r="BE395" i="14" s="1"/>
  <c r="BK395" i="14" s="1"/>
  <c r="B395" i="14"/>
  <c r="A395" i="14"/>
  <c r="G395" i="14" s="1"/>
  <c r="M395" i="14" s="1"/>
  <c r="S395" i="14" s="1"/>
  <c r="Y395" i="14" s="1"/>
  <c r="AE395" i="14" s="1"/>
  <c r="AK395" i="14" s="1"/>
  <c r="AQ395" i="14" s="1"/>
  <c r="AW395" i="14" s="1"/>
  <c r="BC395" i="14" s="1"/>
  <c r="BI395" i="14" s="1"/>
  <c r="C394" i="14"/>
  <c r="B394" i="14"/>
  <c r="A394" i="14"/>
  <c r="C393" i="14"/>
  <c r="B393" i="14"/>
  <c r="A393" i="14"/>
  <c r="G393" i="14" s="1"/>
  <c r="M393" i="14" s="1"/>
  <c r="S393" i="14" s="1"/>
  <c r="Y393" i="14" s="1"/>
  <c r="AE393" i="14" s="1"/>
  <c r="AK393" i="14" s="1"/>
  <c r="AQ393" i="14" s="1"/>
  <c r="AW393" i="14" s="1"/>
  <c r="BC393" i="14" s="1"/>
  <c r="BI393" i="14" s="1"/>
  <c r="C392" i="14"/>
  <c r="B392" i="14"/>
  <c r="H392" i="14" s="1"/>
  <c r="N392" i="14" s="1"/>
  <c r="T392" i="14" s="1"/>
  <c r="Z392" i="14" s="1"/>
  <c r="AF392" i="14" s="1"/>
  <c r="AL392" i="14" s="1"/>
  <c r="AR392" i="14" s="1"/>
  <c r="AX392" i="14" s="1"/>
  <c r="BD392" i="14" s="1"/>
  <c r="BJ392" i="14" s="1"/>
  <c r="A392" i="14"/>
  <c r="C391" i="14"/>
  <c r="B391" i="14"/>
  <c r="A391" i="14"/>
  <c r="C390" i="14"/>
  <c r="B390" i="14"/>
  <c r="H390" i="14" s="1"/>
  <c r="N390" i="14" s="1"/>
  <c r="T390" i="14" s="1"/>
  <c r="Z390" i="14" s="1"/>
  <c r="AF390" i="14" s="1"/>
  <c r="AL390" i="14" s="1"/>
  <c r="AR390" i="14" s="1"/>
  <c r="AX390" i="14" s="1"/>
  <c r="BD390" i="14" s="1"/>
  <c r="BJ390" i="14" s="1"/>
  <c r="A390" i="14"/>
  <c r="C389" i="14"/>
  <c r="I389" i="14" s="1"/>
  <c r="O389" i="14" s="1"/>
  <c r="U389" i="14" s="1"/>
  <c r="AA389" i="14" s="1"/>
  <c r="AG389" i="14" s="1"/>
  <c r="AM389" i="14" s="1"/>
  <c r="AS389" i="14" s="1"/>
  <c r="AY389" i="14" s="1"/>
  <c r="BE389" i="14" s="1"/>
  <c r="BK389" i="14" s="1"/>
  <c r="B389" i="14"/>
  <c r="A389" i="14"/>
  <c r="C388" i="14"/>
  <c r="B388" i="14"/>
  <c r="A388" i="14"/>
  <c r="C387" i="14"/>
  <c r="I387" i="14" s="1"/>
  <c r="O387" i="14" s="1"/>
  <c r="U387" i="14" s="1"/>
  <c r="AA387" i="14" s="1"/>
  <c r="AG387" i="14" s="1"/>
  <c r="AM387" i="14" s="1"/>
  <c r="AS387" i="14" s="1"/>
  <c r="AY387" i="14" s="1"/>
  <c r="BE387" i="14" s="1"/>
  <c r="BK387" i="14" s="1"/>
  <c r="B387" i="14"/>
  <c r="A387" i="14"/>
  <c r="G387" i="14" s="1"/>
  <c r="M387" i="14" s="1"/>
  <c r="S387" i="14" s="1"/>
  <c r="Y387" i="14" s="1"/>
  <c r="AE387" i="14" s="1"/>
  <c r="AK387" i="14" s="1"/>
  <c r="AQ387" i="14" s="1"/>
  <c r="AW387" i="14" s="1"/>
  <c r="BC387" i="14" s="1"/>
  <c r="BI387" i="14" s="1"/>
  <c r="C386" i="14"/>
  <c r="B386" i="14"/>
  <c r="A386" i="14"/>
  <c r="C385" i="14"/>
  <c r="B385" i="14"/>
  <c r="A385" i="14"/>
  <c r="G385" i="14" s="1"/>
  <c r="M385" i="14" s="1"/>
  <c r="S385" i="14" s="1"/>
  <c r="Y385" i="14" s="1"/>
  <c r="AE385" i="14" s="1"/>
  <c r="AK385" i="14" s="1"/>
  <c r="AQ385" i="14" s="1"/>
  <c r="AW385" i="14" s="1"/>
  <c r="BC385" i="14" s="1"/>
  <c r="BI385" i="14" s="1"/>
  <c r="C384" i="14"/>
  <c r="B384" i="14"/>
  <c r="H384" i="14" s="1"/>
  <c r="N384" i="14" s="1"/>
  <c r="T384" i="14" s="1"/>
  <c r="Z384" i="14" s="1"/>
  <c r="AF384" i="14" s="1"/>
  <c r="AL384" i="14" s="1"/>
  <c r="AR384" i="14" s="1"/>
  <c r="AX384" i="14" s="1"/>
  <c r="BD384" i="14" s="1"/>
  <c r="BJ384" i="14" s="1"/>
  <c r="A384" i="14"/>
  <c r="C383" i="14"/>
  <c r="B383" i="14"/>
  <c r="A383" i="14"/>
  <c r="C382" i="14"/>
  <c r="B382" i="14"/>
  <c r="H382" i="14" s="1"/>
  <c r="N382" i="14" s="1"/>
  <c r="T382" i="14" s="1"/>
  <c r="Z382" i="14" s="1"/>
  <c r="AF382" i="14" s="1"/>
  <c r="AL382" i="14" s="1"/>
  <c r="AR382" i="14" s="1"/>
  <c r="AX382" i="14" s="1"/>
  <c r="BD382" i="14" s="1"/>
  <c r="BJ382" i="14" s="1"/>
  <c r="A382" i="14"/>
  <c r="C381" i="14"/>
  <c r="I381" i="14" s="1"/>
  <c r="O381" i="14" s="1"/>
  <c r="U381" i="14" s="1"/>
  <c r="AA381" i="14" s="1"/>
  <c r="AG381" i="14" s="1"/>
  <c r="AM381" i="14" s="1"/>
  <c r="AS381" i="14" s="1"/>
  <c r="AY381" i="14" s="1"/>
  <c r="BE381" i="14" s="1"/>
  <c r="BK381" i="14" s="1"/>
  <c r="B381" i="14"/>
  <c r="A381" i="14"/>
  <c r="C380" i="14"/>
  <c r="B380" i="14"/>
  <c r="A380" i="14"/>
  <c r="C379" i="14"/>
  <c r="I379" i="14" s="1"/>
  <c r="O379" i="14" s="1"/>
  <c r="U379" i="14" s="1"/>
  <c r="AA379" i="14" s="1"/>
  <c r="AG379" i="14" s="1"/>
  <c r="AM379" i="14" s="1"/>
  <c r="AS379" i="14" s="1"/>
  <c r="AY379" i="14" s="1"/>
  <c r="BE379" i="14" s="1"/>
  <c r="BK379" i="14" s="1"/>
  <c r="B379" i="14"/>
  <c r="A379" i="14"/>
  <c r="C378" i="14"/>
  <c r="B378" i="14"/>
  <c r="A378" i="14"/>
  <c r="C377" i="14"/>
  <c r="B377" i="14"/>
  <c r="A377" i="14"/>
  <c r="G377" i="14" s="1"/>
  <c r="M377" i="14" s="1"/>
  <c r="S377" i="14" s="1"/>
  <c r="Y377" i="14" s="1"/>
  <c r="AE377" i="14" s="1"/>
  <c r="AK377" i="14" s="1"/>
  <c r="AQ377" i="14" s="1"/>
  <c r="AW377" i="14" s="1"/>
  <c r="BC377" i="14" s="1"/>
  <c r="BI377" i="14" s="1"/>
  <c r="C376" i="14"/>
  <c r="B376" i="14"/>
  <c r="H376" i="14" s="1"/>
  <c r="A376" i="14"/>
  <c r="C375" i="14"/>
  <c r="B375" i="14"/>
  <c r="A375" i="14"/>
  <c r="G375" i="14" s="1"/>
  <c r="M375" i="14" s="1"/>
  <c r="S375" i="14" s="1"/>
  <c r="Y375" i="14" s="1"/>
  <c r="AE375" i="14" s="1"/>
  <c r="AK375" i="14" s="1"/>
  <c r="AQ375" i="14" s="1"/>
  <c r="AW375" i="14" s="1"/>
  <c r="BC375" i="14" s="1"/>
  <c r="BI375" i="14" s="1"/>
  <c r="C374" i="14"/>
  <c r="B374" i="14"/>
  <c r="A374" i="14"/>
  <c r="C373" i="14"/>
  <c r="I373" i="14" s="1"/>
  <c r="O373" i="14" s="1"/>
  <c r="U373" i="14" s="1"/>
  <c r="AA373" i="14" s="1"/>
  <c r="AG373" i="14" s="1"/>
  <c r="AM373" i="14" s="1"/>
  <c r="AS373" i="14" s="1"/>
  <c r="AY373" i="14" s="1"/>
  <c r="BE373" i="14" s="1"/>
  <c r="BK373" i="14" s="1"/>
  <c r="B373" i="14"/>
  <c r="A373" i="14"/>
  <c r="C372" i="14"/>
  <c r="B372" i="14"/>
  <c r="H372" i="14" s="1"/>
  <c r="A372" i="14"/>
  <c r="C371" i="14"/>
  <c r="B371" i="14"/>
  <c r="A371" i="14"/>
  <c r="G371" i="14" s="1"/>
  <c r="M371" i="14" s="1"/>
  <c r="S371" i="14" s="1"/>
  <c r="Y371" i="14" s="1"/>
  <c r="AE371" i="14" s="1"/>
  <c r="AK371" i="14" s="1"/>
  <c r="AQ371" i="14" s="1"/>
  <c r="AW371" i="14" s="1"/>
  <c r="BC371" i="14" s="1"/>
  <c r="BI371" i="14" s="1"/>
  <c r="C370" i="14"/>
  <c r="B370" i="14"/>
  <c r="A370" i="14"/>
  <c r="C369" i="14"/>
  <c r="I369" i="14" s="1"/>
  <c r="O369" i="14" s="1"/>
  <c r="U369" i="14" s="1"/>
  <c r="AA369" i="14" s="1"/>
  <c r="AG369" i="14" s="1"/>
  <c r="AM369" i="14" s="1"/>
  <c r="AS369" i="14" s="1"/>
  <c r="AY369" i="14" s="1"/>
  <c r="BE369" i="14" s="1"/>
  <c r="BK369" i="14" s="1"/>
  <c r="B369" i="14"/>
  <c r="A369" i="14"/>
  <c r="C368" i="14"/>
  <c r="B368" i="14"/>
  <c r="H368" i="14" s="1"/>
  <c r="A368" i="14"/>
  <c r="C367" i="14"/>
  <c r="B367" i="14"/>
  <c r="A367" i="14"/>
  <c r="G367" i="14" s="1"/>
  <c r="M367" i="14" s="1"/>
  <c r="S367" i="14" s="1"/>
  <c r="Y367" i="14" s="1"/>
  <c r="AE367" i="14" s="1"/>
  <c r="AK367" i="14" s="1"/>
  <c r="AQ367" i="14" s="1"/>
  <c r="AW367" i="14" s="1"/>
  <c r="BC367" i="14" s="1"/>
  <c r="BI367" i="14" s="1"/>
  <c r="C366" i="14"/>
  <c r="B366" i="14"/>
  <c r="A366" i="14"/>
  <c r="C365" i="14"/>
  <c r="I365" i="14" s="1"/>
  <c r="O365" i="14" s="1"/>
  <c r="U365" i="14" s="1"/>
  <c r="AA365" i="14" s="1"/>
  <c r="AG365" i="14" s="1"/>
  <c r="AM365" i="14" s="1"/>
  <c r="AS365" i="14" s="1"/>
  <c r="AY365" i="14" s="1"/>
  <c r="BE365" i="14" s="1"/>
  <c r="BK365" i="14" s="1"/>
  <c r="B365" i="14"/>
  <c r="A365" i="14"/>
  <c r="C364" i="14"/>
  <c r="B364" i="14"/>
  <c r="H364" i="14" s="1"/>
  <c r="N364" i="14" s="1"/>
  <c r="T364" i="14" s="1"/>
  <c r="Z364" i="14" s="1"/>
  <c r="AF364" i="14" s="1"/>
  <c r="AL364" i="14" s="1"/>
  <c r="AR364" i="14" s="1"/>
  <c r="AX364" i="14" s="1"/>
  <c r="BD364" i="14" s="1"/>
  <c r="BJ364" i="14" s="1"/>
  <c r="A364" i="14"/>
  <c r="C363" i="14"/>
  <c r="B363" i="14"/>
  <c r="A363" i="14"/>
  <c r="G363" i="14" s="1"/>
  <c r="M363" i="14" s="1"/>
  <c r="S363" i="14" s="1"/>
  <c r="Y363" i="14" s="1"/>
  <c r="AE363" i="14" s="1"/>
  <c r="AK363" i="14" s="1"/>
  <c r="AQ363" i="14" s="1"/>
  <c r="AW363" i="14" s="1"/>
  <c r="BC363" i="14" s="1"/>
  <c r="BI363" i="14" s="1"/>
  <c r="C362" i="14"/>
  <c r="B362" i="14"/>
  <c r="A362" i="14"/>
  <c r="C361" i="14"/>
  <c r="I361" i="14" s="1"/>
  <c r="O361" i="14" s="1"/>
  <c r="U361" i="14" s="1"/>
  <c r="AA361" i="14" s="1"/>
  <c r="AG361" i="14" s="1"/>
  <c r="AM361" i="14" s="1"/>
  <c r="AS361" i="14" s="1"/>
  <c r="AY361" i="14" s="1"/>
  <c r="BE361" i="14" s="1"/>
  <c r="BK361" i="14" s="1"/>
  <c r="B361" i="14"/>
  <c r="A361" i="14"/>
  <c r="C360" i="14"/>
  <c r="B360" i="14"/>
  <c r="H360" i="14" s="1"/>
  <c r="N360" i="14" s="1"/>
  <c r="T360" i="14" s="1"/>
  <c r="Z360" i="14" s="1"/>
  <c r="AF360" i="14" s="1"/>
  <c r="AL360" i="14" s="1"/>
  <c r="AR360" i="14" s="1"/>
  <c r="AX360" i="14" s="1"/>
  <c r="BD360" i="14" s="1"/>
  <c r="BJ360" i="14" s="1"/>
  <c r="A360" i="14"/>
  <c r="C359" i="14"/>
  <c r="B359" i="14"/>
  <c r="A359" i="14"/>
  <c r="G359" i="14" s="1"/>
  <c r="M359" i="14" s="1"/>
  <c r="S359" i="14" s="1"/>
  <c r="Y359" i="14" s="1"/>
  <c r="AE359" i="14" s="1"/>
  <c r="AK359" i="14" s="1"/>
  <c r="AQ359" i="14" s="1"/>
  <c r="AW359" i="14" s="1"/>
  <c r="BC359" i="14" s="1"/>
  <c r="BI359" i="14" s="1"/>
  <c r="C358" i="14"/>
  <c r="B358" i="14"/>
  <c r="A358" i="14"/>
  <c r="C357" i="14"/>
  <c r="B357" i="14"/>
  <c r="A357" i="14"/>
  <c r="C356" i="14"/>
  <c r="B356" i="14"/>
  <c r="H356" i="14" s="1"/>
  <c r="N356" i="14" s="1"/>
  <c r="T356" i="14" s="1"/>
  <c r="Z356" i="14" s="1"/>
  <c r="AF356" i="14" s="1"/>
  <c r="AL356" i="14" s="1"/>
  <c r="AR356" i="14" s="1"/>
  <c r="AX356" i="14" s="1"/>
  <c r="BD356" i="14" s="1"/>
  <c r="BJ356" i="14" s="1"/>
  <c r="A356" i="14"/>
  <c r="C355" i="14"/>
  <c r="B355" i="14"/>
  <c r="A355" i="14"/>
  <c r="G355" i="14" s="1"/>
  <c r="M355" i="14" s="1"/>
  <c r="S355" i="14" s="1"/>
  <c r="Y355" i="14" s="1"/>
  <c r="AE355" i="14" s="1"/>
  <c r="AK355" i="14" s="1"/>
  <c r="AQ355" i="14" s="1"/>
  <c r="AW355" i="14" s="1"/>
  <c r="BC355" i="14" s="1"/>
  <c r="BI355" i="14" s="1"/>
  <c r="C354" i="14"/>
  <c r="B354" i="14"/>
  <c r="A354" i="14"/>
  <c r="C353" i="14"/>
  <c r="I353" i="14" s="1"/>
  <c r="O353" i="14" s="1"/>
  <c r="U353" i="14" s="1"/>
  <c r="AA353" i="14" s="1"/>
  <c r="AG353" i="14" s="1"/>
  <c r="AM353" i="14" s="1"/>
  <c r="AS353" i="14" s="1"/>
  <c r="AY353" i="14" s="1"/>
  <c r="BE353" i="14" s="1"/>
  <c r="BK353" i="14" s="1"/>
  <c r="B353" i="14"/>
  <c r="A353" i="14"/>
  <c r="C352" i="14"/>
  <c r="B352" i="14"/>
  <c r="H352" i="14" s="1"/>
  <c r="N352" i="14" s="1"/>
  <c r="T352" i="14" s="1"/>
  <c r="Z352" i="14" s="1"/>
  <c r="AF352" i="14" s="1"/>
  <c r="AL352" i="14" s="1"/>
  <c r="AR352" i="14" s="1"/>
  <c r="AX352" i="14" s="1"/>
  <c r="BD352" i="14" s="1"/>
  <c r="BJ352" i="14" s="1"/>
  <c r="A352" i="14"/>
  <c r="C351" i="14"/>
  <c r="B351" i="14"/>
  <c r="A351" i="14"/>
  <c r="G351" i="14" s="1"/>
  <c r="M351" i="14" s="1"/>
  <c r="S351" i="14" s="1"/>
  <c r="Y351" i="14" s="1"/>
  <c r="AE351" i="14" s="1"/>
  <c r="AK351" i="14" s="1"/>
  <c r="AQ351" i="14" s="1"/>
  <c r="AW351" i="14" s="1"/>
  <c r="BC351" i="14" s="1"/>
  <c r="BI351" i="14" s="1"/>
  <c r="C350" i="14"/>
  <c r="B350" i="14"/>
  <c r="A350" i="14"/>
  <c r="C349" i="14"/>
  <c r="I349" i="14" s="1"/>
  <c r="O349" i="14" s="1"/>
  <c r="U349" i="14" s="1"/>
  <c r="AA349" i="14" s="1"/>
  <c r="AG349" i="14" s="1"/>
  <c r="AM349" i="14" s="1"/>
  <c r="AS349" i="14" s="1"/>
  <c r="AY349" i="14" s="1"/>
  <c r="BE349" i="14" s="1"/>
  <c r="BK349" i="14" s="1"/>
  <c r="B349" i="14"/>
  <c r="A349" i="14"/>
  <c r="C348" i="14"/>
  <c r="B348" i="14"/>
  <c r="H348" i="14" s="1"/>
  <c r="N348" i="14" s="1"/>
  <c r="T348" i="14" s="1"/>
  <c r="Z348" i="14" s="1"/>
  <c r="AF348" i="14" s="1"/>
  <c r="AL348" i="14" s="1"/>
  <c r="AR348" i="14" s="1"/>
  <c r="AX348" i="14" s="1"/>
  <c r="BD348" i="14" s="1"/>
  <c r="BJ348" i="14" s="1"/>
  <c r="A348" i="14"/>
  <c r="C347" i="14"/>
  <c r="B347" i="14"/>
  <c r="A347" i="14"/>
  <c r="G347" i="14" s="1"/>
  <c r="M347" i="14" s="1"/>
  <c r="S347" i="14" s="1"/>
  <c r="Y347" i="14" s="1"/>
  <c r="AE347" i="14" s="1"/>
  <c r="AK347" i="14" s="1"/>
  <c r="AQ347" i="14" s="1"/>
  <c r="AW347" i="14" s="1"/>
  <c r="BC347" i="14" s="1"/>
  <c r="BI347" i="14" s="1"/>
  <c r="C346" i="14"/>
  <c r="B346" i="14"/>
  <c r="A346" i="14"/>
  <c r="C345" i="14"/>
  <c r="I345" i="14" s="1"/>
  <c r="O345" i="14" s="1"/>
  <c r="U345" i="14" s="1"/>
  <c r="AA345" i="14" s="1"/>
  <c r="AG345" i="14" s="1"/>
  <c r="AM345" i="14" s="1"/>
  <c r="AS345" i="14" s="1"/>
  <c r="AY345" i="14" s="1"/>
  <c r="BE345" i="14" s="1"/>
  <c r="BK345" i="14" s="1"/>
  <c r="B345" i="14"/>
  <c r="A345" i="14"/>
  <c r="C344" i="14"/>
  <c r="B344" i="14"/>
  <c r="H344" i="14" s="1"/>
  <c r="A344" i="14"/>
  <c r="C343" i="14"/>
  <c r="B343" i="14"/>
  <c r="A343" i="14"/>
  <c r="G343" i="14" s="1"/>
  <c r="M343" i="14" s="1"/>
  <c r="S343" i="14" s="1"/>
  <c r="Y343" i="14" s="1"/>
  <c r="AE343" i="14" s="1"/>
  <c r="AK343" i="14" s="1"/>
  <c r="AQ343" i="14" s="1"/>
  <c r="AW343" i="14" s="1"/>
  <c r="BC343" i="14" s="1"/>
  <c r="BI343" i="14" s="1"/>
  <c r="C342" i="14"/>
  <c r="B342" i="14"/>
  <c r="A342" i="14"/>
  <c r="C341" i="14"/>
  <c r="I341" i="14" s="1"/>
  <c r="O341" i="14" s="1"/>
  <c r="U341" i="14" s="1"/>
  <c r="AA341" i="14" s="1"/>
  <c r="AG341" i="14" s="1"/>
  <c r="AM341" i="14" s="1"/>
  <c r="AS341" i="14" s="1"/>
  <c r="AY341" i="14" s="1"/>
  <c r="BE341" i="14" s="1"/>
  <c r="BK341" i="14" s="1"/>
  <c r="B341" i="14"/>
  <c r="A341" i="14"/>
  <c r="G341" i="14" s="1"/>
  <c r="M341" i="14" s="1"/>
  <c r="S341" i="14" s="1"/>
  <c r="Y341" i="14" s="1"/>
  <c r="AE341" i="14" s="1"/>
  <c r="AK341" i="14" s="1"/>
  <c r="AQ341" i="14" s="1"/>
  <c r="AW341" i="14" s="1"/>
  <c r="BC341" i="14" s="1"/>
  <c r="BI341" i="14" s="1"/>
  <c r="C340" i="14"/>
  <c r="B340" i="14"/>
  <c r="A340" i="14"/>
  <c r="C339" i="14"/>
  <c r="B339" i="14"/>
  <c r="A339" i="14"/>
  <c r="G339" i="14" s="1"/>
  <c r="M339" i="14" s="1"/>
  <c r="S339" i="14" s="1"/>
  <c r="Y339" i="14" s="1"/>
  <c r="AE339" i="14" s="1"/>
  <c r="AK339" i="14" s="1"/>
  <c r="AQ339" i="14" s="1"/>
  <c r="AW339" i="14" s="1"/>
  <c r="BC339" i="14" s="1"/>
  <c r="BI339" i="14" s="1"/>
  <c r="C338" i="14"/>
  <c r="B338" i="14"/>
  <c r="A338" i="14"/>
  <c r="C337" i="14"/>
  <c r="B337" i="14"/>
  <c r="A337" i="14"/>
  <c r="C336" i="14"/>
  <c r="B336" i="14"/>
  <c r="H336" i="14" s="1"/>
  <c r="A336" i="14"/>
  <c r="C335" i="14"/>
  <c r="B335" i="14"/>
  <c r="A335" i="14"/>
  <c r="C334" i="14"/>
  <c r="B334" i="14"/>
  <c r="A334" i="14"/>
  <c r="C333" i="14"/>
  <c r="I333" i="14" s="1"/>
  <c r="O333" i="14" s="1"/>
  <c r="U333" i="14" s="1"/>
  <c r="AA333" i="14" s="1"/>
  <c r="AG333" i="14" s="1"/>
  <c r="AM333" i="14" s="1"/>
  <c r="AS333" i="14" s="1"/>
  <c r="AY333" i="14" s="1"/>
  <c r="BE333" i="14" s="1"/>
  <c r="BK333" i="14" s="1"/>
  <c r="B333" i="14"/>
  <c r="A333" i="14"/>
  <c r="C332" i="14"/>
  <c r="B332" i="14"/>
  <c r="A332" i="14"/>
  <c r="C331" i="14"/>
  <c r="B331" i="14"/>
  <c r="A331" i="14"/>
  <c r="G331" i="14" s="1"/>
  <c r="M331" i="14" s="1"/>
  <c r="S331" i="14" s="1"/>
  <c r="Y331" i="14" s="1"/>
  <c r="AE331" i="14" s="1"/>
  <c r="AK331" i="14" s="1"/>
  <c r="AQ331" i="14" s="1"/>
  <c r="AW331" i="14" s="1"/>
  <c r="BC331" i="14" s="1"/>
  <c r="BI331" i="14" s="1"/>
  <c r="C330" i="14"/>
  <c r="B330" i="14"/>
  <c r="A330" i="14"/>
  <c r="C329" i="14"/>
  <c r="B329" i="14"/>
  <c r="A329" i="14"/>
  <c r="C328" i="14"/>
  <c r="B328" i="14"/>
  <c r="H328" i="14" s="1"/>
  <c r="N328" i="14" s="1"/>
  <c r="T328" i="14" s="1"/>
  <c r="Z328" i="14" s="1"/>
  <c r="AF328" i="14" s="1"/>
  <c r="AL328" i="14" s="1"/>
  <c r="AR328" i="14" s="1"/>
  <c r="AX328" i="14" s="1"/>
  <c r="BD328" i="14" s="1"/>
  <c r="BJ328" i="14" s="1"/>
  <c r="A328" i="14"/>
  <c r="C327" i="14"/>
  <c r="B327" i="14"/>
  <c r="A327" i="14"/>
  <c r="C326" i="14"/>
  <c r="B326" i="14"/>
  <c r="A326" i="14"/>
  <c r="C325" i="14"/>
  <c r="I325" i="14" s="1"/>
  <c r="O325" i="14" s="1"/>
  <c r="U325" i="14" s="1"/>
  <c r="AA325" i="14" s="1"/>
  <c r="AG325" i="14" s="1"/>
  <c r="AM325" i="14" s="1"/>
  <c r="AS325" i="14" s="1"/>
  <c r="AY325" i="14" s="1"/>
  <c r="BE325" i="14" s="1"/>
  <c r="BK325" i="14" s="1"/>
  <c r="B325" i="14"/>
  <c r="A325" i="14"/>
  <c r="C324" i="14"/>
  <c r="B324" i="14"/>
  <c r="A324" i="14"/>
  <c r="C323" i="14"/>
  <c r="B323" i="14"/>
  <c r="A323" i="14"/>
  <c r="G323" i="14" s="1"/>
  <c r="M323" i="14" s="1"/>
  <c r="S323" i="14" s="1"/>
  <c r="Y323" i="14" s="1"/>
  <c r="AE323" i="14" s="1"/>
  <c r="AK323" i="14" s="1"/>
  <c r="AQ323" i="14" s="1"/>
  <c r="AW323" i="14" s="1"/>
  <c r="BC323" i="14" s="1"/>
  <c r="BI323" i="14" s="1"/>
  <c r="C322" i="14"/>
  <c r="B322" i="14"/>
  <c r="A322" i="14"/>
  <c r="C321" i="14"/>
  <c r="B321" i="14"/>
  <c r="A321" i="14"/>
  <c r="C320" i="14"/>
  <c r="B320" i="14"/>
  <c r="H320" i="14" s="1"/>
  <c r="N320" i="14" s="1"/>
  <c r="T320" i="14" s="1"/>
  <c r="Z320" i="14" s="1"/>
  <c r="AF320" i="14" s="1"/>
  <c r="AL320" i="14" s="1"/>
  <c r="AR320" i="14" s="1"/>
  <c r="AX320" i="14" s="1"/>
  <c r="BD320" i="14" s="1"/>
  <c r="BJ320" i="14" s="1"/>
  <c r="A320" i="14"/>
  <c r="C319" i="14"/>
  <c r="B319" i="14"/>
  <c r="A319" i="14"/>
  <c r="C318" i="14"/>
  <c r="B318" i="14"/>
  <c r="A318" i="14"/>
  <c r="C317" i="14"/>
  <c r="I317" i="14" s="1"/>
  <c r="O317" i="14" s="1"/>
  <c r="U317" i="14" s="1"/>
  <c r="AA317" i="14" s="1"/>
  <c r="AG317" i="14" s="1"/>
  <c r="AM317" i="14" s="1"/>
  <c r="AS317" i="14" s="1"/>
  <c r="AY317" i="14" s="1"/>
  <c r="BE317" i="14" s="1"/>
  <c r="BK317" i="14" s="1"/>
  <c r="B317" i="14"/>
  <c r="A317" i="14"/>
  <c r="C316" i="14"/>
  <c r="B316" i="14"/>
  <c r="A316" i="14"/>
  <c r="C315" i="14"/>
  <c r="B315" i="14"/>
  <c r="A315" i="14"/>
  <c r="G315" i="14" s="1"/>
  <c r="M315" i="14" s="1"/>
  <c r="S315" i="14" s="1"/>
  <c r="Y315" i="14" s="1"/>
  <c r="AE315" i="14" s="1"/>
  <c r="AK315" i="14" s="1"/>
  <c r="AQ315" i="14" s="1"/>
  <c r="AW315" i="14" s="1"/>
  <c r="BC315" i="14" s="1"/>
  <c r="BI315" i="14" s="1"/>
  <c r="C314" i="14"/>
  <c r="B314" i="14"/>
  <c r="A314" i="14"/>
  <c r="C313" i="14"/>
  <c r="B313" i="14"/>
  <c r="A313" i="14"/>
  <c r="C312" i="14"/>
  <c r="B312" i="14"/>
  <c r="H312" i="14" s="1"/>
  <c r="A312" i="14"/>
  <c r="C311" i="14"/>
  <c r="B311" i="14"/>
  <c r="A311" i="14"/>
  <c r="C310" i="14"/>
  <c r="B310" i="14"/>
  <c r="A310" i="14"/>
  <c r="C309" i="14"/>
  <c r="I309" i="14" s="1"/>
  <c r="O309" i="14" s="1"/>
  <c r="U309" i="14" s="1"/>
  <c r="AA309" i="14" s="1"/>
  <c r="AG309" i="14" s="1"/>
  <c r="AM309" i="14" s="1"/>
  <c r="AS309" i="14" s="1"/>
  <c r="AY309" i="14" s="1"/>
  <c r="BE309" i="14" s="1"/>
  <c r="BK309" i="14" s="1"/>
  <c r="B309" i="14"/>
  <c r="A309" i="14"/>
  <c r="C308" i="14"/>
  <c r="B308" i="14"/>
  <c r="A308" i="14"/>
  <c r="C307" i="14"/>
  <c r="I307" i="14" s="1"/>
  <c r="O307" i="14" s="1"/>
  <c r="U307" i="14" s="1"/>
  <c r="AA307" i="14" s="1"/>
  <c r="AG307" i="14" s="1"/>
  <c r="AM307" i="14" s="1"/>
  <c r="AS307" i="14" s="1"/>
  <c r="AY307" i="14" s="1"/>
  <c r="BE307" i="14" s="1"/>
  <c r="BK307" i="14" s="1"/>
  <c r="B307" i="14"/>
  <c r="A307" i="14"/>
  <c r="G307" i="14" s="1"/>
  <c r="M307" i="14" s="1"/>
  <c r="S307" i="14" s="1"/>
  <c r="Y307" i="14" s="1"/>
  <c r="AE307" i="14" s="1"/>
  <c r="AK307" i="14" s="1"/>
  <c r="AQ307" i="14" s="1"/>
  <c r="AW307" i="14" s="1"/>
  <c r="BC307" i="14" s="1"/>
  <c r="BI307" i="14" s="1"/>
  <c r="C306" i="14"/>
  <c r="B306" i="14"/>
  <c r="A306" i="14"/>
  <c r="C305" i="14"/>
  <c r="B305" i="14"/>
  <c r="A305" i="14"/>
  <c r="G305" i="14" s="1"/>
  <c r="M305" i="14" s="1"/>
  <c r="S305" i="14" s="1"/>
  <c r="Y305" i="14" s="1"/>
  <c r="AE305" i="14" s="1"/>
  <c r="AK305" i="14" s="1"/>
  <c r="AQ305" i="14" s="1"/>
  <c r="AW305" i="14" s="1"/>
  <c r="BC305" i="14" s="1"/>
  <c r="BI305" i="14" s="1"/>
  <c r="C304" i="14"/>
  <c r="B304" i="14"/>
  <c r="H304" i="14" s="1"/>
  <c r="N304" i="14" s="1"/>
  <c r="T304" i="14" s="1"/>
  <c r="Z304" i="14" s="1"/>
  <c r="AF304" i="14" s="1"/>
  <c r="AL304" i="14" s="1"/>
  <c r="AR304" i="14" s="1"/>
  <c r="AX304" i="14" s="1"/>
  <c r="BD304" i="14" s="1"/>
  <c r="BJ304" i="14" s="1"/>
  <c r="A304" i="14"/>
  <c r="C303" i="14"/>
  <c r="B303" i="14"/>
  <c r="A303" i="14"/>
  <c r="C302" i="14"/>
  <c r="B302" i="14"/>
  <c r="H302" i="14" s="1"/>
  <c r="N302" i="14" s="1"/>
  <c r="T302" i="14" s="1"/>
  <c r="Z302" i="14" s="1"/>
  <c r="AF302" i="14" s="1"/>
  <c r="AL302" i="14" s="1"/>
  <c r="AR302" i="14" s="1"/>
  <c r="AX302" i="14" s="1"/>
  <c r="BD302" i="14" s="1"/>
  <c r="BJ302" i="14" s="1"/>
  <c r="A302" i="14"/>
  <c r="C301" i="14"/>
  <c r="I301" i="14" s="1"/>
  <c r="O301" i="14" s="1"/>
  <c r="U301" i="14" s="1"/>
  <c r="AA301" i="14" s="1"/>
  <c r="AG301" i="14" s="1"/>
  <c r="AM301" i="14" s="1"/>
  <c r="AS301" i="14" s="1"/>
  <c r="AY301" i="14" s="1"/>
  <c r="BE301" i="14" s="1"/>
  <c r="BK301" i="14" s="1"/>
  <c r="B301" i="14"/>
  <c r="A301" i="14"/>
  <c r="C300" i="14"/>
  <c r="B300" i="14"/>
  <c r="A300" i="14"/>
  <c r="C299" i="14"/>
  <c r="I299" i="14" s="1"/>
  <c r="O299" i="14" s="1"/>
  <c r="U299" i="14" s="1"/>
  <c r="AA299" i="14" s="1"/>
  <c r="AG299" i="14" s="1"/>
  <c r="AM299" i="14" s="1"/>
  <c r="AS299" i="14" s="1"/>
  <c r="AY299" i="14" s="1"/>
  <c r="BE299" i="14" s="1"/>
  <c r="BK299" i="14" s="1"/>
  <c r="B299" i="14"/>
  <c r="A299" i="14"/>
  <c r="G299" i="14" s="1"/>
  <c r="M299" i="14" s="1"/>
  <c r="S299" i="14" s="1"/>
  <c r="Y299" i="14" s="1"/>
  <c r="AE299" i="14" s="1"/>
  <c r="AK299" i="14" s="1"/>
  <c r="AQ299" i="14" s="1"/>
  <c r="AW299" i="14" s="1"/>
  <c r="BC299" i="14" s="1"/>
  <c r="BI299" i="14" s="1"/>
  <c r="C298" i="14"/>
  <c r="B298" i="14"/>
  <c r="A298" i="14"/>
  <c r="C297" i="14"/>
  <c r="B297" i="14"/>
  <c r="A297" i="14"/>
  <c r="G297" i="14" s="1"/>
  <c r="M297" i="14" s="1"/>
  <c r="S297" i="14" s="1"/>
  <c r="Y297" i="14" s="1"/>
  <c r="AE297" i="14" s="1"/>
  <c r="AK297" i="14" s="1"/>
  <c r="AQ297" i="14" s="1"/>
  <c r="AW297" i="14" s="1"/>
  <c r="BC297" i="14" s="1"/>
  <c r="BI297" i="14" s="1"/>
  <c r="C296" i="14"/>
  <c r="B296" i="14"/>
  <c r="H296" i="14" s="1"/>
  <c r="N296" i="14" s="1"/>
  <c r="T296" i="14" s="1"/>
  <c r="Z296" i="14" s="1"/>
  <c r="AF296" i="14" s="1"/>
  <c r="AL296" i="14" s="1"/>
  <c r="AR296" i="14" s="1"/>
  <c r="AX296" i="14" s="1"/>
  <c r="BD296" i="14" s="1"/>
  <c r="BJ296" i="14" s="1"/>
  <c r="A296" i="14"/>
  <c r="C295" i="14"/>
  <c r="B295" i="14"/>
  <c r="A295" i="14"/>
  <c r="C294" i="14"/>
  <c r="B294" i="14"/>
  <c r="H294" i="14" s="1"/>
  <c r="N294" i="14" s="1"/>
  <c r="T294" i="14" s="1"/>
  <c r="Z294" i="14" s="1"/>
  <c r="AF294" i="14" s="1"/>
  <c r="AL294" i="14" s="1"/>
  <c r="AR294" i="14" s="1"/>
  <c r="AX294" i="14" s="1"/>
  <c r="BD294" i="14" s="1"/>
  <c r="BJ294" i="14" s="1"/>
  <c r="A294" i="14"/>
  <c r="C293" i="14"/>
  <c r="B293" i="14"/>
  <c r="A293" i="14"/>
  <c r="C292" i="14"/>
  <c r="B292" i="14"/>
  <c r="A292" i="14"/>
  <c r="C291" i="14"/>
  <c r="I291" i="14" s="1"/>
  <c r="O291" i="14" s="1"/>
  <c r="U291" i="14" s="1"/>
  <c r="AA291" i="14" s="1"/>
  <c r="AG291" i="14" s="1"/>
  <c r="AM291" i="14" s="1"/>
  <c r="AS291" i="14" s="1"/>
  <c r="AY291" i="14" s="1"/>
  <c r="BE291" i="14" s="1"/>
  <c r="BK291" i="14" s="1"/>
  <c r="B291" i="14"/>
  <c r="A291" i="14"/>
  <c r="G291" i="14" s="1"/>
  <c r="M291" i="14" s="1"/>
  <c r="S291" i="14" s="1"/>
  <c r="Y291" i="14" s="1"/>
  <c r="AE291" i="14" s="1"/>
  <c r="AK291" i="14" s="1"/>
  <c r="AQ291" i="14" s="1"/>
  <c r="AW291" i="14" s="1"/>
  <c r="BC291" i="14" s="1"/>
  <c r="BI291" i="14" s="1"/>
  <c r="C290" i="14"/>
  <c r="B290" i="14"/>
  <c r="A290" i="14"/>
  <c r="C289" i="14"/>
  <c r="B289" i="14"/>
  <c r="A289" i="14"/>
  <c r="G289" i="14" s="1"/>
  <c r="M289" i="14" s="1"/>
  <c r="S289" i="14" s="1"/>
  <c r="Y289" i="14" s="1"/>
  <c r="AE289" i="14" s="1"/>
  <c r="AK289" i="14" s="1"/>
  <c r="AQ289" i="14" s="1"/>
  <c r="AW289" i="14" s="1"/>
  <c r="BC289" i="14" s="1"/>
  <c r="BI289" i="14" s="1"/>
  <c r="C288" i="14"/>
  <c r="B288" i="14"/>
  <c r="H288" i="14" s="1"/>
  <c r="N288" i="14" s="1"/>
  <c r="T288" i="14" s="1"/>
  <c r="Z288" i="14" s="1"/>
  <c r="AF288" i="14" s="1"/>
  <c r="AL288" i="14" s="1"/>
  <c r="AR288" i="14" s="1"/>
  <c r="AX288" i="14" s="1"/>
  <c r="BD288" i="14" s="1"/>
  <c r="BJ288" i="14" s="1"/>
  <c r="A288" i="14"/>
  <c r="C287" i="14"/>
  <c r="B287" i="14"/>
  <c r="A287" i="14"/>
  <c r="C286" i="14"/>
  <c r="B286" i="14"/>
  <c r="H286" i="14" s="1"/>
  <c r="N286" i="14" s="1"/>
  <c r="T286" i="14" s="1"/>
  <c r="Z286" i="14" s="1"/>
  <c r="AF286" i="14" s="1"/>
  <c r="AL286" i="14" s="1"/>
  <c r="AR286" i="14" s="1"/>
  <c r="AX286" i="14" s="1"/>
  <c r="BD286" i="14" s="1"/>
  <c r="BJ286" i="14" s="1"/>
  <c r="A286" i="14"/>
  <c r="C285" i="14"/>
  <c r="I285" i="14" s="1"/>
  <c r="O285" i="14" s="1"/>
  <c r="U285" i="14" s="1"/>
  <c r="AA285" i="14" s="1"/>
  <c r="AG285" i="14" s="1"/>
  <c r="AM285" i="14" s="1"/>
  <c r="AS285" i="14" s="1"/>
  <c r="AY285" i="14" s="1"/>
  <c r="BE285" i="14" s="1"/>
  <c r="BK285" i="14" s="1"/>
  <c r="B285" i="14"/>
  <c r="A285" i="14"/>
  <c r="C284" i="14"/>
  <c r="B284" i="14"/>
  <c r="A284" i="14"/>
  <c r="C283" i="14"/>
  <c r="I283" i="14" s="1"/>
  <c r="O283" i="14" s="1"/>
  <c r="U283" i="14" s="1"/>
  <c r="AA283" i="14" s="1"/>
  <c r="AG283" i="14" s="1"/>
  <c r="AM283" i="14" s="1"/>
  <c r="AS283" i="14" s="1"/>
  <c r="AY283" i="14" s="1"/>
  <c r="BE283" i="14" s="1"/>
  <c r="BK283" i="14" s="1"/>
  <c r="B283" i="14"/>
  <c r="A283" i="14"/>
  <c r="G283" i="14" s="1"/>
  <c r="M283" i="14" s="1"/>
  <c r="S283" i="14" s="1"/>
  <c r="Y283" i="14" s="1"/>
  <c r="AE283" i="14" s="1"/>
  <c r="AK283" i="14" s="1"/>
  <c r="AQ283" i="14" s="1"/>
  <c r="AW283" i="14" s="1"/>
  <c r="BC283" i="14" s="1"/>
  <c r="BI283" i="14" s="1"/>
  <c r="C282" i="14"/>
  <c r="B282" i="14"/>
  <c r="A282" i="14"/>
  <c r="C281" i="14"/>
  <c r="B281" i="14"/>
  <c r="A281" i="14"/>
  <c r="G281" i="14" s="1"/>
  <c r="M281" i="14" s="1"/>
  <c r="S281" i="14" s="1"/>
  <c r="Y281" i="14" s="1"/>
  <c r="AE281" i="14" s="1"/>
  <c r="AK281" i="14" s="1"/>
  <c r="AQ281" i="14" s="1"/>
  <c r="AW281" i="14" s="1"/>
  <c r="BC281" i="14" s="1"/>
  <c r="BI281" i="14" s="1"/>
  <c r="C280" i="14"/>
  <c r="B280" i="14"/>
  <c r="H280" i="14" s="1"/>
  <c r="N280" i="14" s="1"/>
  <c r="T280" i="14" s="1"/>
  <c r="Z280" i="14" s="1"/>
  <c r="AF280" i="14" s="1"/>
  <c r="AL280" i="14" s="1"/>
  <c r="AR280" i="14" s="1"/>
  <c r="AX280" i="14" s="1"/>
  <c r="BD280" i="14" s="1"/>
  <c r="BJ280" i="14" s="1"/>
  <c r="A280" i="14"/>
  <c r="C279" i="14"/>
  <c r="B279" i="14"/>
  <c r="A279" i="14"/>
  <c r="C278" i="14"/>
  <c r="B278" i="14"/>
  <c r="H278" i="14" s="1"/>
  <c r="A278" i="14"/>
  <c r="C277" i="14"/>
  <c r="I277" i="14" s="1"/>
  <c r="O277" i="14" s="1"/>
  <c r="U277" i="14" s="1"/>
  <c r="AA277" i="14" s="1"/>
  <c r="AG277" i="14" s="1"/>
  <c r="AM277" i="14" s="1"/>
  <c r="AS277" i="14" s="1"/>
  <c r="AY277" i="14" s="1"/>
  <c r="BE277" i="14" s="1"/>
  <c r="BK277" i="14" s="1"/>
  <c r="B277" i="14"/>
  <c r="A277" i="14"/>
  <c r="C276" i="14"/>
  <c r="B276" i="14"/>
  <c r="H276" i="14" s="1"/>
  <c r="A276" i="14"/>
  <c r="C275" i="14"/>
  <c r="B275" i="14"/>
  <c r="A275" i="14"/>
  <c r="G275" i="14" s="1"/>
  <c r="M275" i="14" s="1"/>
  <c r="S275" i="14" s="1"/>
  <c r="Y275" i="14" s="1"/>
  <c r="AE275" i="14" s="1"/>
  <c r="AK275" i="14" s="1"/>
  <c r="AQ275" i="14" s="1"/>
  <c r="AW275" i="14" s="1"/>
  <c r="BC275" i="14" s="1"/>
  <c r="BI275" i="14" s="1"/>
  <c r="C274" i="14"/>
  <c r="B274" i="14"/>
  <c r="H274" i="14" s="1"/>
  <c r="A274" i="14"/>
  <c r="C273" i="14"/>
  <c r="B273" i="14"/>
  <c r="A273" i="14"/>
  <c r="C272" i="14"/>
  <c r="B272" i="14"/>
  <c r="A272" i="14"/>
  <c r="C271" i="14"/>
  <c r="I271" i="14" s="1"/>
  <c r="O271" i="14" s="1"/>
  <c r="U271" i="14" s="1"/>
  <c r="AA271" i="14" s="1"/>
  <c r="AG271" i="14" s="1"/>
  <c r="AM271" i="14" s="1"/>
  <c r="AS271" i="14" s="1"/>
  <c r="AY271" i="14" s="1"/>
  <c r="BE271" i="14" s="1"/>
  <c r="BK271" i="14" s="1"/>
  <c r="B271" i="14"/>
  <c r="A271" i="14"/>
  <c r="C270" i="14"/>
  <c r="B270" i="14"/>
  <c r="A270" i="14"/>
  <c r="C269" i="14"/>
  <c r="I269" i="14" s="1"/>
  <c r="O269" i="14" s="1"/>
  <c r="U269" i="14" s="1"/>
  <c r="AA269" i="14" s="1"/>
  <c r="AG269" i="14" s="1"/>
  <c r="AM269" i="14" s="1"/>
  <c r="AS269" i="14" s="1"/>
  <c r="AY269" i="14" s="1"/>
  <c r="BE269" i="14" s="1"/>
  <c r="BK269" i="14" s="1"/>
  <c r="B269" i="14"/>
  <c r="A269" i="14"/>
  <c r="G269" i="14" s="1"/>
  <c r="M269" i="14" s="1"/>
  <c r="S269" i="14" s="1"/>
  <c r="Y269" i="14" s="1"/>
  <c r="AE269" i="14" s="1"/>
  <c r="AK269" i="14" s="1"/>
  <c r="AQ269" i="14" s="1"/>
  <c r="AW269" i="14" s="1"/>
  <c r="BC269" i="14" s="1"/>
  <c r="BI269" i="14" s="1"/>
  <c r="C268" i="14"/>
  <c r="B268" i="14"/>
  <c r="A268" i="14"/>
  <c r="C267" i="14"/>
  <c r="B267" i="14"/>
  <c r="A267" i="14"/>
  <c r="G267" i="14" s="1"/>
  <c r="M267" i="14" s="1"/>
  <c r="S267" i="14" s="1"/>
  <c r="Y267" i="14" s="1"/>
  <c r="AE267" i="14" s="1"/>
  <c r="AK267" i="14" s="1"/>
  <c r="AQ267" i="14" s="1"/>
  <c r="AW267" i="14" s="1"/>
  <c r="BC267" i="14" s="1"/>
  <c r="BI267" i="14" s="1"/>
  <c r="C266" i="14"/>
  <c r="B266" i="14"/>
  <c r="H266" i="14" s="1"/>
  <c r="N266" i="14" s="1"/>
  <c r="T266" i="14" s="1"/>
  <c r="Z266" i="14" s="1"/>
  <c r="AF266" i="14" s="1"/>
  <c r="AL266" i="14" s="1"/>
  <c r="AR266" i="14" s="1"/>
  <c r="AX266" i="14" s="1"/>
  <c r="BD266" i="14" s="1"/>
  <c r="BJ266" i="14" s="1"/>
  <c r="A266" i="14"/>
  <c r="C265" i="14"/>
  <c r="B265" i="14"/>
  <c r="A265" i="14"/>
  <c r="C264" i="14"/>
  <c r="B264" i="14"/>
  <c r="H264" i="14" s="1"/>
  <c r="N264" i="14" s="1"/>
  <c r="T264" i="14" s="1"/>
  <c r="Z264" i="14" s="1"/>
  <c r="AF264" i="14" s="1"/>
  <c r="AL264" i="14" s="1"/>
  <c r="AR264" i="14" s="1"/>
  <c r="AX264" i="14" s="1"/>
  <c r="BD264" i="14" s="1"/>
  <c r="BJ264" i="14" s="1"/>
  <c r="A264" i="14"/>
  <c r="C263" i="14"/>
  <c r="I263" i="14" s="1"/>
  <c r="O263" i="14" s="1"/>
  <c r="U263" i="14" s="1"/>
  <c r="AA263" i="14" s="1"/>
  <c r="AG263" i="14" s="1"/>
  <c r="AM263" i="14" s="1"/>
  <c r="AS263" i="14" s="1"/>
  <c r="AY263" i="14" s="1"/>
  <c r="BE263" i="14" s="1"/>
  <c r="BK263" i="14" s="1"/>
  <c r="B263" i="14"/>
  <c r="A263" i="14"/>
  <c r="C262" i="14"/>
  <c r="B262" i="14"/>
  <c r="A262" i="14"/>
  <c r="C261" i="14"/>
  <c r="I261" i="14" s="1"/>
  <c r="O261" i="14" s="1"/>
  <c r="U261" i="14" s="1"/>
  <c r="AA261" i="14" s="1"/>
  <c r="AG261" i="14" s="1"/>
  <c r="AM261" i="14" s="1"/>
  <c r="AS261" i="14" s="1"/>
  <c r="AY261" i="14" s="1"/>
  <c r="BE261" i="14" s="1"/>
  <c r="BK261" i="14" s="1"/>
  <c r="B261" i="14"/>
  <c r="A261" i="14"/>
  <c r="G261" i="14" s="1"/>
  <c r="M261" i="14" s="1"/>
  <c r="S261" i="14" s="1"/>
  <c r="Y261" i="14" s="1"/>
  <c r="AE261" i="14" s="1"/>
  <c r="AK261" i="14" s="1"/>
  <c r="AQ261" i="14" s="1"/>
  <c r="AW261" i="14" s="1"/>
  <c r="BC261" i="14" s="1"/>
  <c r="BI261" i="14" s="1"/>
  <c r="C260" i="14"/>
  <c r="B260" i="14"/>
  <c r="A260" i="14"/>
  <c r="C259" i="14"/>
  <c r="B259" i="14"/>
  <c r="A259" i="14"/>
  <c r="G259" i="14" s="1"/>
  <c r="M259" i="14" s="1"/>
  <c r="S259" i="14" s="1"/>
  <c r="Y259" i="14" s="1"/>
  <c r="AE259" i="14" s="1"/>
  <c r="AK259" i="14" s="1"/>
  <c r="AQ259" i="14" s="1"/>
  <c r="AW259" i="14" s="1"/>
  <c r="BC259" i="14" s="1"/>
  <c r="BI259" i="14" s="1"/>
  <c r="C258" i="14"/>
  <c r="B258" i="14"/>
  <c r="H258" i="14" s="1"/>
  <c r="N258" i="14" s="1"/>
  <c r="T258" i="14" s="1"/>
  <c r="Z258" i="14" s="1"/>
  <c r="AF258" i="14" s="1"/>
  <c r="AL258" i="14" s="1"/>
  <c r="AR258" i="14" s="1"/>
  <c r="AX258" i="14" s="1"/>
  <c r="BD258" i="14" s="1"/>
  <c r="BJ258" i="14" s="1"/>
  <c r="A258" i="14"/>
  <c r="C257" i="14"/>
  <c r="B257" i="14"/>
  <c r="A257" i="14"/>
  <c r="C256" i="14"/>
  <c r="B256" i="14"/>
  <c r="H256" i="14" s="1"/>
  <c r="N256" i="14" s="1"/>
  <c r="T256" i="14" s="1"/>
  <c r="Z256" i="14" s="1"/>
  <c r="AF256" i="14" s="1"/>
  <c r="AL256" i="14" s="1"/>
  <c r="AR256" i="14" s="1"/>
  <c r="AX256" i="14" s="1"/>
  <c r="BD256" i="14" s="1"/>
  <c r="BJ256" i="14" s="1"/>
  <c r="A256" i="14"/>
  <c r="C255" i="14"/>
  <c r="I255" i="14" s="1"/>
  <c r="O255" i="14" s="1"/>
  <c r="U255" i="14" s="1"/>
  <c r="AA255" i="14" s="1"/>
  <c r="AG255" i="14" s="1"/>
  <c r="AM255" i="14" s="1"/>
  <c r="AS255" i="14" s="1"/>
  <c r="AY255" i="14" s="1"/>
  <c r="BE255" i="14" s="1"/>
  <c r="BK255" i="14" s="1"/>
  <c r="B255" i="14"/>
  <c r="A255" i="14"/>
  <c r="C254" i="14"/>
  <c r="B254" i="14"/>
  <c r="A254" i="14"/>
  <c r="C253" i="14"/>
  <c r="I253" i="14" s="1"/>
  <c r="O253" i="14" s="1"/>
  <c r="U253" i="14" s="1"/>
  <c r="AA253" i="14" s="1"/>
  <c r="AG253" i="14" s="1"/>
  <c r="AM253" i="14" s="1"/>
  <c r="AS253" i="14" s="1"/>
  <c r="AY253" i="14" s="1"/>
  <c r="BE253" i="14" s="1"/>
  <c r="BK253" i="14" s="1"/>
  <c r="B253" i="14"/>
  <c r="A253" i="14"/>
  <c r="G253" i="14" s="1"/>
  <c r="M253" i="14" s="1"/>
  <c r="S253" i="14" s="1"/>
  <c r="Y253" i="14" s="1"/>
  <c r="AE253" i="14" s="1"/>
  <c r="AK253" i="14" s="1"/>
  <c r="AQ253" i="14" s="1"/>
  <c r="AW253" i="14" s="1"/>
  <c r="BC253" i="14" s="1"/>
  <c r="BI253" i="14" s="1"/>
  <c r="C252" i="14"/>
  <c r="B252" i="14"/>
  <c r="A252" i="14"/>
  <c r="C251" i="14"/>
  <c r="B251" i="14"/>
  <c r="A251" i="14"/>
  <c r="C250" i="14"/>
  <c r="B250" i="14"/>
  <c r="H250" i="14" s="1"/>
  <c r="N250" i="14" s="1"/>
  <c r="T250" i="14" s="1"/>
  <c r="Z250" i="14" s="1"/>
  <c r="AF250" i="14" s="1"/>
  <c r="AL250" i="14" s="1"/>
  <c r="AR250" i="14" s="1"/>
  <c r="AX250" i="14" s="1"/>
  <c r="BD250" i="14" s="1"/>
  <c r="BJ250" i="14" s="1"/>
  <c r="A250" i="14"/>
  <c r="C249" i="14"/>
  <c r="B249" i="14"/>
  <c r="A249" i="14"/>
  <c r="C248" i="14"/>
  <c r="B248" i="14"/>
  <c r="H248" i="14" s="1"/>
  <c r="N248" i="14" s="1"/>
  <c r="T248" i="14" s="1"/>
  <c r="Z248" i="14" s="1"/>
  <c r="AF248" i="14" s="1"/>
  <c r="AL248" i="14" s="1"/>
  <c r="AR248" i="14" s="1"/>
  <c r="AX248" i="14" s="1"/>
  <c r="BD248" i="14" s="1"/>
  <c r="BJ248" i="14" s="1"/>
  <c r="A248" i="14"/>
  <c r="C247" i="14"/>
  <c r="I247" i="14" s="1"/>
  <c r="O247" i="14" s="1"/>
  <c r="U247" i="14" s="1"/>
  <c r="AA247" i="14" s="1"/>
  <c r="AG247" i="14" s="1"/>
  <c r="AM247" i="14" s="1"/>
  <c r="AS247" i="14" s="1"/>
  <c r="AY247" i="14" s="1"/>
  <c r="BE247" i="14" s="1"/>
  <c r="BK247" i="14" s="1"/>
  <c r="B247" i="14"/>
  <c r="A247" i="14"/>
  <c r="C246" i="14"/>
  <c r="B246" i="14"/>
  <c r="A246" i="14"/>
  <c r="C245" i="14"/>
  <c r="I245" i="14" s="1"/>
  <c r="O245" i="14" s="1"/>
  <c r="U245" i="14" s="1"/>
  <c r="AA245" i="14" s="1"/>
  <c r="AG245" i="14" s="1"/>
  <c r="AM245" i="14" s="1"/>
  <c r="AS245" i="14" s="1"/>
  <c r="AY245" i="14" s="1"/>
  <c r="BE245" i="14" s="1"/>
  <c r="BK245" i="14" s="1"/>
  <c r="B245" i="14"/>
  <c r="A245" i="14"/>
  <c r="G245" i="14" s="1"/>
  <c r="M245" i="14" s="1"/>
  <c r="S245" i="14" s="1"/>
  <c r="Y245" i="14" s="1"/>
  <c r="AE245" i="14" s="1"/>
  <c r="AK245" i="14" s="1"/>
  <c r="AQ245" i="14" s="1"/>
  <c r="AW245" i="14" s="1"/>
  <c r="BC245" i="14" s="1"/>
  <c r="BI245" i="14" s="1"/>
  <c r="C244" i="14"/>
  <c r="B244" i="14"/>
  <c r="A244" i="14"/>
  <c r="C243" i="14"/>
  <c r="B243" i="14"/>
  <c r="A243" i="14"/>
  <c r="G243" i="14" s="1"/>
  <c r="M243" i="14" s="1"/>
  <c r="S243" i="14" s="1"/>
  <c r="Y243" i="14" s="1"/>
  <c r="AE243" i="14" s="1"/>
  <c r="AK243" i="14" s="1"/>
  <c r="AQ243" i="14" s="1"/>
  <c r="AW243" i="14" s="1"/>
  <c r="BC243" i="14" s="1"/>
  <c r="BI243" i="14" s="1"/>
  <c r="C242" i="14"/>
  <c r="B242" i="14"/>
  <c r="H242" i="14" s="1"/>
  <c r="A242" i="14"/>
  <c r="C241" i="14"/>
  <c r="B241" i="14"/>
  <c r="A241" i="14"/>
  <c r="C240" i="14"/>
  <c r="B240" i="14"/>
  <c r="H240" i="14" s="1"/>
  <c r="A240" i="14"/>
  <c r="C239" i="14"/>
  <c r="I239" i="14" s="1"/>
  <c r="O239" i="14" s="1"/>
  <c r="U239" i="14" s="1"/>
  <c r="AA239" i="14" s="1"/>
  <c r="AG239" i="14" s="1"/>
  <c r="AM239" i="14" s="1"/>
  <c r="AS239" i="14" s="1"/>
  <c r="AY239" i="14" s="1"/>
  <c r="BE239" i="14" s="1"/>
  <c r="BK239" i="14" s="1"/>
  <c r="B239" i="14"/>
  <c r="A239" i="14"/>
  <c r="C238" i="14"/>
  <c r="B238" i="14"/>
  <c r="A238" i="14"/>
  <c r="C237" i="14"/>
  <c r="I237" i="14" s="1"/>
  <c r="O237" i="14" s="1"/>
  <c r="U237" i="14" s="1"/>
  <c r="AA237" i="14" s="1"/>
  <c r="AG237" i="14" s="1"/>
  <c r="AM237" i="14" s="1"/>
  <c r="AS237" i="14" s="1"/>
  <c r="AY237" i="14" s="1"/>
  <c r="BE237" i="14" s="1"/>
  <c r="BK237" i="14" s="1"/>
  <c r="B237" i="14"/>
  <c r="A237" i="14"/>
  <c r="C236" i="14"/>
  <c r="B236" i="14"/>
  <c r="A236" i="14"/>
  <c r="C235" i="14"/>
  <c r="B235" i="14"/>
  <c r="A235" i="14"/>
  <c r="G235" i="14" s="1"/>
  <c r="M235" i="14" s="1"/>
  <c r="S235" i="14" s="1"/>
  <c r="Y235" i="14" s="1"/>
  <c r="AE235" i="14" s="1"/>
  <c r="AK235" i="14" s="1"/>
  <c r="AQ235" i="14" s="1"/>
  <c r="AW235" i="14" s="1"/>
  <c r="BC235" i="14" s="1"/>
  <c r="BI235" i="14" s="1"/>
  <c r="C234" i="14"/>
  <c r="B234" i="14"/>
  <c r="A234" i="14"/>
  <c r="C233" i="14"/>
  <c r="B233" i="14"/>
  <c r="A233" i="14"/>
  <c r="C232" i="14"/>
  <c r="B232" i="14"/>
  <c r="H232" i="14" s="1"/>
  <c r="A232" i="14"/>
  <c r="C231" i="14"/>
  <c r="B231" i="14"/>
  <c r="A231" i="14"/>
  <c r="C230" i="14"/>
  <c r="B230" i="14"/>
  <c r="A230" i="14"/>
  <c r="C229" i="14"/>
  <c r="I229" i="14" s="1"/>
  <c r="O229" i="14" s="1"/>
  <c r="U229" i="14" s="1"/>
  <c r="AA229" i="14" s="1"/>
  <c r="AG229" i="14" s="1"/>
  <c r="AM229" i="14" s="1"/>
  <c r="AS229" i="14" s="1"/>
  <c r="AY229" i="14" s="1"/>
  <c r="BE229" i="14" s="1"/>
  <c r="BK229" i="14" s="1"/>
  <c r="B229" i="14"/>
  <c r="A229" i="14"/>
  <c r="C228" i="14"/>
  <c r="B228" i="14"/>
  <c r="A228" i="14"/>
  <c r="C227" i="14"/>
  <c r="B227" i="14"/>
  <c r="A227" i="14"/>
  <c r="G227" i="14" s="1"/>
  <c r="M227" i="14" s="1"/>
  <c r="S227" i="14" s="1"/>
  <c r="Y227" i="14" s="1"/>
  <c r="AE227" i="14" s="1"/>
  <c r="AK227" i="14" s="1"/>
  <c r="AQ227" i="14" s="1"/>
  <c r="AW227" i="14" s="1"/>
  <c r="BC227" i="14" s="1"/>
  <c r="BI227" i="14" s="1"/>
  <c r="C226" i="14"/>
  <c r="B226" i="14"/>
  <c r="A226" i="14"/>
  <c r="C225" i="14"/>
  <c r="B225" i="14"/>
  <c r="A225" i="14"/>
  <c r="C224" i="14"/>
  <c r="B224" i="14"/>
  <c r="H224" i="14" s="1"/>
  <c r="N224" i="14" s="1"/>
  <c r="T224" i="14" s="1"/>
  <c r="Z224" i="14" s="1"/>
  <c r="AF224" i="14" s="1"/>
  <c r="AL224" i="14" s="1"/>
  <c r="AR224" i="14" s="1"/>
  <c r="AX224" i="14" s="1"/>
  <c r="BD224" i="14" s="1"/>
  <c r="BJ224" i="14" s="1"/>
  <c r="A224" i="14"/>
  <c r="C223" i="14"/>
  <c r="B223" i="14"/>
  <c r="A223" i="14"/>
  <c r="C222" i="14"/>
  <c r="B222" i="14"/>
  <c r="A222" i="14"/>
  <c r="C221" i="14"/>
  <c r="I221" i="14" s="1"/>
  <c r="O221" i="14" s="1"/>
  <c r="U221" i="14" s="1"/>
  <c r="AA221" i="14" s="1"/>
  <c r="AG221" i="14" s="1"/>
  <c r="AM221" i="14" s="1"/>
  <c r="AS221" i="14" s="1"/>
  <c r="AY221" i="14" s="1"/>
  <c r="BE221" i="14" s="1"/>
  <c r="BK221" i="14" s="1"/>
  <c r="B221" i="14"/>
  <c r="A221" i="14"/>
  <c r="C220" i="14"/>
  <c r="B220" i="14"/>
  <c r="A220" i="14"/>
  <c r="C219" i="14"/>
  <c r="B219" i="14"/>
  <c r="A219" i="14"/>
  <c r="G219" i="14" s="1"/>
  <c r="M219" i="14" s="1"/>
  <c r="S219" i="14" s="1"/>
  <c r="Y219" i="14" s="1"/>
  <c r="AE219" i="14" s="1"/>
  <c r="AK219" i="14" s="1"/>
  <c r="AQ219" i="14" s="1"/>
  <c r="AW219" i="14" s="1"/>
  <c r="BC219" i="14" s="1"/>
  <c r="BI219" i="14" s="1"/>
  <c r="C218" i="14"/>
  <c r="B218" i="14"/>
  <c r="A218" i="14"/>
  <c r="C217" i="14"/>
  <c r="B217" i="14"/>
  <c r="A217" i="14"/>
  <c r="C216" i="14"/>
  <c r="B216" i="14"/>
  <c r="H216" i="14" s="1"/>
  <c r="N216" i="14" s="1"/>
  <c r="T216" i="14" s="1"/>
  <c r="Z216" i="14" s="1"/>
  <c r="AF216" i="14" s="1"/>
  <c r="AL216" i="14" s="1"/>
  <c r="AR216" i="14" s="1"/>
  <c r="AX216" i="14" s="1"/>
  <c r="BD216" i="14" s="1"/>
  <c r="BJ216" i="14" s="1"/>
  <c r="A216" i="14"/>
  <c r="C215" i="14"/>
  <c r="B215" i="14"/>
  <c r="A215" i="14"/>
  <c r="C214" i="14"/>
  <c r="B214" i="14"/>
  <c r="A214" i="14"/>
  <c r="C213" i="14"/>
  <c r="I213" i="14" s="1"/>
  <c r="O213" i="14" s="1"/>
  <c r="U213" i="14" s="1"/>
  <c r="AA213" i="14" s="1"/>
  <c r="AG213" i="14" s="1"/>
  <c r="AM213" i="14" s="1"/>
  <c r="AS213" i="14" s="1"/>
  <c r="AY213" i="14" s="1"/>
  <c r="BE213" i="14" s="1"/>
  <c r="BK213" i="14" s="1"/>
  <c r="B213" i="14"/>
  <c r="A213" i="14"/>
  <c r="C212" i="14"/>
  <c r="B212" i="14"/>
  <c r="A212" i="14"/>
  <c r="C211" i="14"/>
  <c r="B211" i="14"/>
  <c r="A211" i="14"/>
  <c r="G211" i="14" s="1"/>
  <c r="M211" i="14" s="1"/>
  <c r="S211" i="14" s="1"/>
  <c r="Y211" i="14" s="1"/>
  <c r="AE211" i="14" s="1"/>
  <c r="AK211" i="14" s="1"/>
  <c r="AQ211" i="14" s="1"/>
  <c r="AW211" i="14" s="1"/>
  <c r="BC211" i="14" s="1"/>
  <c r="BI211" i="14" s="1"/>
  <c r="C210" i="14"/>
  <c r="B210" i="14"/>
  <c r="A210" i="14"/>
  <c r="C209" i="14"/>
  <c r="B209" i="14"/>
  <c r="A209" i="14"/>
  <c r="C208" i="14"/>
  <c r="B208" i="14"/>
  <c r="H208" i="14" s="1"/>
  <c r="N208" i="14" s="1"/>
  <c r="T208" i="14" s="1"/>
  <c r="Z208" i="14" s="1"/>
  <c r="AF208" i="14" s="1"/>
  <c r="AL208" i="14" s="1"/>
  <c r="AR208" i="14" s="1"/>
  <c r="AX208" i="14" s="1"/>
  <c r="BD208" i="14" s="1"/>
  <c r="BJ208" i="14" s="1"/>
  <c r="A208" i="14"/>
  <c r="C207" i="14"/>
  <c r="B207" i="14"/>
  <c r="A207" i="14"/>
  <c r="C206" i="14"/>
  <c r="B206" i="14"/>
  <c r="A206" i="14"/>
  <c r="C205" i="14"/>
  <c r="I205" i="14" s="1"/>
  <c r="O205" i="14" s="1"/>
  <c r="U205" i="14" s="1"/>
  <c r="AA205" i="14" s="1"/>
  <c r="AG205" i="14" s="1"/>
  <c r="AM205" i="14" s="1"/>
  <c r="AS205" i="14" s="1"/>
  <c r="AY205" i="14" s="1"/>
  <c r="BE205" i="14" s="1"/>
  <c r="BK205" i="14" s="1"/>
  <c r="B205" i="14"/>
  <c r="A205" i="14"/>
  <c r="C204" i="14"/>
  <c r="B204" i="14"/>
  <c r="A204" i="14"/>
  <c r="C203" i="14"/>
  <c r="B203" i="14"/>
  <c r="A203" i="14"/>
  <c r="G203" i="14" s="1"/>
  <c r="M203" i="14" s="1"/>
  <c r="S203" i="14" s="1"/>
  <c r="Y203" i="14" s="1"/>
  <c r="AE203" i="14" s="1"/>
  <c r="AK203" i="14" s="1"/>
  <c r="AQ203" i="14" s="1"/>
  <c r="AW203" i="14" s="1"/>
  <c r="BC203" i="14" s="1"/>
  <c r="BI203" i="14" s="1"/>
  <c r="C202" i="14"/>
  <c r="B202" i="14"/>
  <c r="A202" i="14"/>
  <c r="C201" i="14"/>
  <c r="B201" i="14"/>
  <c r="A201" i="14"/>
  <c r="C200" i="14"/>
  <c r="B200" i="14"/>
  <c r="H200" i="14" s="1"/>
  <c r="A200" i="14"/>
  <c r="C199" i="14"/>
  <c r="B199" i="14"/>
  <c r="A199" i="14"/>
  <c r="C198" i="14"/>
  <c r="B198" i="14"/>
  <c r="H198" i="14" s="1"/>
  <c r="A198" i="14"/>
  <c r="C197" i="14"/>
  <c r="I197" i="14" s="1"/>
  <c r="O197" i="14" s="1"/>
  <c r="U197" i="14" s="1"/>
  <c r="AA197" i="14" s="1"/>
  <c r="AG197" i="14" s="1"/>
  <c r="AM197" i="14" s="1"/>
  <c r="AS197" i="14" s="1"/>
  <c r="AY197" i="14" s="1"/>
  <c r="BE197" i="14" s="1"/>
  <c r="BK197" i="14" s="1"/>
  <c r="B197" i="14"/>
  <c r="A197" i="14"/>
  <c r="C196" i="14"/>
  <c r="B196" i="14"/>
  <c r="A196" i="14"/>
  <c r="C195" i="14"/>
  <c r="I195" i="14" s="1"/>
  <c r="O195" i="14" s="1"/>
  <c r="U195" i="14" s="1"/>
  <c r="AA195" i="14" s="1"/>
  <c r="AG195" i="14" s="1"/>
  <c r="AM195" i="14" s="1"/>
  <c r="AS195" i="14" s="1"/>
  <c r="AY195" i="14" s="1"/>
  <c r="BE195" i="14" s="1"/>
  <c r="BK195" i="14" s="1"/>
  <c r="B195" i="14"/>
  <c r="A195" i="14"/>
  <c r="G195" i="14" s="1"/>
  <c r="M195" i="14" s="1"/>
  <c r="S195" i="14" s="1"/>
  <c r="Y195" i="14" s="1"/>
  <c r="AE195" i="14" s="1"/>
  <c r="AK195" i="14" s="1"/>
  <c r="AQ195" i="14" s="1"/>
  <c r="AW195" i="14" s="1"/>
  <c r="BC195" i="14" s="1"/>
  <c r="BI195" i="14" s="1"/>
  <c r="C194" i="14"/>
  <c r="B194" i="14"/>
  <c r="A194" i="14"/>
  <c r="C193" i="14"/>
  <c r="B193" i="14"/>
  <c r="A193" i="14"/>
  <c r="G193" i="14" s="1"/>
  <c r="M193" i="14" s="1"/>
  <c r="S193" i="14" s="1"/>
  <c r="Y193" i="14" s="1"/>
  <c r="AE193" i="14" s="1"/>
  <c r="AK193" i="14" s="1"/>
  <c r="AQ193" i="14" s="1"/>
  <c r="AW193" i="14" s="1"/>
  <c r="BC193" i="14" s="1"/>
  <c r="BI193" i="14" s="1"/>
  <c r="C192" i="14"/>
  <c r="B192" i="14"/>
  <c r="H192" i="14" s="1"/>
  <c r="N192" i="14" s="1"/>
  <c r="T192" i="14" s="1"/>
  <c r="Z192" i="14" s="1"/>
  <c r="AF192" i="14" s="1"/>
  <c r="AL192" i="14" s="1"/>
  <c r="AR192" i="14" s="1"/>
  <c r="AX192" i="14" s="1"/>
  <c r="BD192" i="14" s="1"/>
  <c r="BJ192" i="14" s="1"/>
  <c r="A192" i="14"/>
  <c r="C191" i="14"/>
  <c r="B191" i="14"/>
  <c r="A191" i="14"/>
  <c r="C190" i="14"/>
  <c r="B190" i="14"/>
  <c r="H190" i="14" s="1"/>
  <c r="N190" i="14" s="1"/>
  <c r="T190" i="14" s="1"/>
  <c r="Z190" i="14" s="1"/>
  <c r="AF190" i="14" s="1"/>
  <c r="AL190" i="14" s="1"/>
  <c r="AR190" i="14" s="1"/>
  <c r="AX190" i="14" s="1"/>
  <c r="BD190" i="14" s="1"/>
  <c r="BJ190" i="14" s="1"/>
  <c r="A190" i="14"/>
  <c r="C189" i="14"/>
  <c r="B189" i="14"/>
  <c r="A189" i="14"/>
  <c r="C188" i="14"/>
  <c r="B188" i="14"/>
  <c r="A188" i="14"/>
  <c r="C187" i="14"/>
  <c r="I187" i="14" s="1"/>
  <c r="O187" i="14" s="1"/>
  <c r="U187" i="14" s="1"/>
  <c r="AA187" i="14" s="1"/>
  <c r="AG187" i="14" s="1"/>
  <c r="AM187" i="14" s="1"/>
  <c r="AS187" i="14" s="1"/>
  <c r="AY187" i="14" s="1"/>
  <c r="BE187" i="14" s="1"/>
  <c r="BK187" i="14" s="1"/>
  <c r="B187" i="14"/>
  <c r="A187" i="14"/>
  <c r="G187" i="14" s="1"/>
  <c r="M187" i="14" s="1"/>
  <c r="S187" i="14" s="1"/>
  <c r="Y187" i="14" s="1"/>
  <c r="AE187" i="14" s="1"/>
  <c r="AK187" i="14" s="1"/>
  <c r="AQ187" i="14" s="1"/>
  <c r="AW187" i="14" s="1"/>
  <c r="BC187" i="14" s="1"/>
  <c r="BI187" i="14" s="1"/>
  <c r="C186" i="14"/>
  <c r="B186" i="14"/>
  <c r="A186" i="14"/>
  <c r="C185" i="14"/>
  <c r="B185" i="14"/>
  <c r="A185" i="14"/>
  <c r="G185" i="14" s="1"/>
  <c r="M185" i="14" s="1"/>
  <c r="S185" i="14" s="1"/>
  <c r="Y185" i="14" s="1"/>
  <c r="AE185" i="14" s="1"/>
  <c r="AK185" i="14" s="1"/>
  <c r="AQ185" i="14" s="1"/>
  <c r="AW185" i="14" s="1"/>
  <c r="BC185" i="14" s="1"/>
  <c r="BI185" i="14" s="1"/>
  <c r="C184" i="14"/>
  <c r="B184" i="14"/>
  <c r="H184" i="14" s="1"/>
  <c r="N184" i="14" s="1"/>
  <c r="T184" i="14" s="1"/>
  <c r="Z184" i="14" s="1"/>
  <c r="AF184" i="14" s="1"/>
  <c r="AL184" i="14" s="1"/>
  <c r="AR184" i="14" s="1"/>
  <c r="AX184" i="14" s="1"/>
  <c r="BD184" i="14" s="1"/>
  <c r="BJ184" i="14" s="1"/>
  <c r="A184" i="14"/>
  <c r="C183" i="14"/>
  <c r="B183" i="14"/>
  <c r="A183" i="14"/>
  <c r="C182" i="14"/>
  <c r="B182" i="14"/>
  <c r="H182" i="14" s="1"/>
  <c r="N182" i="14" s="1"/>
  <c r="T182" i="14" s="1"/>
  <c r="Z182" i="14" s="1"/>
  <c r="AF182" i="14" s="1"/>
  <c r="AL182" i="14" s="1"/>
  <c r="AR182" i="14" s="1"/>
  <c r="AX182" i="14" s="1"/>
  <c r="BD182" i="14" s="1"/>
  <c r="BJ182" i="14" s="1"/>
  <c r="A182" i="14"/>
  <c r="C181" i="14"/>
  <c r="I181" i="14" s="1"/>
  <c r="O181" i="14" s="1"/>
  <c r="U181" i="14" s="1"/>
  <c r="AA181" i="14" s="1"/>
  <c r="AG181" i="14" s="1"/>
  <c r="AM181" i="14" s="1"/>
  <c r="AS181" i="14" s="1"/>
  <c r="AY181" i="14" s="1"/>
  <c r="BE181" i="14" s="1"/>
  <c r="BK181" i="14" s="1"/>
  <c r="B181" i="14"/>
  <c r="A181" i="14"/>
  <c r="C180" i="14"/>
  <c r="B180" i="14"/>
  <c r="A180" i="14"/>
  <c r="C179" i="14"/>
  <c r="I179" i="14" s="1"/>
  <c r="O179" i="14" s="1"/>
  <c r="U179" i="14" s="1"/>
  <c r="AA179" i="14" s="1"/>
  <c r="AG179" i="14" s="1"/>
  <c r="AM179" i="14" s="1"/>
  <c r="AS179" i="14" s="1"/>
  <c r="AY179" i="14" s="1"/>
  <c r="BE179" i="14" s="1"/>
  <c r="BK179" i="14" s="1"/>
  <c r="B179" i="14"/>
  <c r="A179" i="14"/>
  <c r="G179" i="14" s="1"/>
  <c r="M179" i="14" s="1"/>
  <c r="S179" i="14" s="1"/>
  <c r="Y179" i="14" s="1"/>
  <c r="AE179" i="14" s="1"/>
  <c r="AK179" i="14" s="1"/>
  <c r="AQ179" i="14" s="1"/>
  <c r="AW179" i="14" s="1"/>
  <c r="BC179" i="14" s="1"/>
  <c r="BI179" i="14" s="1"/>
  <c r="C178" i="14"/>
  <c r="B178" i="14"/>
  <c r="A178" i="14"/>
  <c r="C177" i="14"/>
  <c r="B177" i="14"/>
  <c r="A177" i="14"/>
  <c r="G177" i="14" s="1"/>
  <c r="M177" i="14" s="1"/>
  <c r="S177" i="14" s="1"/>
  <c r="Y177" i="14" s="1"/>
  <c r="AE177" i="14" s="1"/>
  <c r="AK177" i="14" s="1"/>
  <c r="AQ177" i="14" s="1"/>
  <c r="AW177" i="14" s="1"/>
  <c r="BC177" i="14" s="1"/>
  <c r="BI177" i="14" s="1"/>
  <c r="C176" i="14"/>
  <c r="B176" i="14"/>
  <c r="H176" i="14" s="1"/>
  <c r="A176" i="14"/>
  <c r="C175" i="14"/>
  <c r="B175" i="14"/>
  <c r="A175" i="14"/>
  <c r="C174" i="14"/>
  <c r="B174" i="14"/>
  <c r="H174" i="14" s="1"/>
  <c r="A174" i="14"/>
  <c r="C173" i="14"/>
  <c r="I173" i="14" s="1"/>
  <c r="O173" i="14" s="1"/>
  <c r="U173" i="14" s="1"/>
  <c r="AA173" i="14" s="1"/>
  <c r="AG173" i="14" s="1"/>
  <c r="AM173" i="14" s="1"/>
  <c r="AS173" i="14" s="1"/>
  <c r="AY173" i="14" s="1"/>
  <c r="BE173" i="14" s="1"/>
  <c r="BK173" i="14" s="1"/>
  <c r="B173" i="14"/>
  <c r="A173" i="14"/>
  <c r="C172" i="14"/>
  <c r="B172" i="14"/>
  <c r="A172" i="14"/>
  <c r="C171" i="14"/>
  <c r="I171" i="14" s="1"/>
  <c r="O171" i="14" s="1"/>
  <c r="U171" i="14" s="1"/>
  <c r="AA171" i="14" s="1"/>
  <c r="AG171" i="14" s="1"/>
  <c r="AM171" i="14" s="1"/>
  <c r="AS171" i="14" s="1"/>
  <c r="AY171" i="14" s="1"/>
  <c r="BE171" i="14" s="1"/>
  <c r="BK171" i="14" s="1"/>
  <c r="B171" i="14"/>
  <c r="A171" i="14"/>
  <c r="G171" i="14" s="1"/>
  <c r="M171" i="14" s="1"/>
  <c r="S171" i="14" s="1"/>
  <c r="Y171" i="14" s="1"/>
  <c r="AE171" i="14" s="1"/>
  <c r="AK171" i="14" s="1"/>
  <c r="AQ171" i="14" s="1"/>
  <c r="AW171" i="14" s="1"/>
  <c r="BC171" i="14" s="1"/>
  <c r="BI171" i="14" s="1"/>
  <c r="C170" i="14"/>
  <c r="B170" i="14"/>
  <c r="A170" i="14"/>
  <c r="C169" i="14"/>
  <c r="I169" i="14" s="1"/>
  <c r="O169" i="14" s="1"/>
  <c r="U169" i="14" s="1"/>
  <c r="AA169" i="14" s="1"/>
  <c r="AG169" i="14" s="1"/>
  <c r="AM169" i="14" s="1"/>
  <c r="AS169" i="14" s="1"/>
  <c r="AY169" i="14" s="1"/>
  <c r="BE169" i="14" s="1"/>
  <c r="BK169" i="14" s="1"/>
  <c r="B169" i="14"/>
  <c r="A169" i="14"/>
  <c r="C168" i="14"/>
  <c r="B168" i="14"/>
  <c r="A168" i="14"/>
  <c r="C167" i="14"/>
  <c r="B167" i="14"/>
  <c r="A167" i="14"/>
  <c r="G167" i="14" s="1"/>
  <c r="M167" i="14" s="1"/>
  <c r="S167" i="14" s="1"/>
  <c r="Y167" i="14" s="1"/>
  <c r="AE167" i="14" s="1"/>
  <c r="AK167" i="14" s="1"/>
  <c r="AQ167" i="14" s="1"/>
  <c r="AW167" i="14" s="1"/>
  <c r="BC167" i="14" s="1"/>
  <c r="BI167" i="14" s="1"/>
  <c r="C166" i="14"/>
  <c r="B166" i="14"/>
  <c r="A166" i="14"/>
  <c r="C165" i="14"/>
  <c r="I165" i="14" s="1"/>
  <c r="O165" i="14" s="1"/>
  <c r="U165" i="14" s="1"/>
  <c r="AA165" i="14" s="1"/>
  <c r="AG165" i="14" s="1"/>
  <c r="AM165" i="14" s="1"/>
  <c r="AS165" i="14" s="1"/>
  <c r="AY165" i="14" s="1"/>
  <c r="BE165" i="14" s="1"/>
  <c r="BK165" i="14" s="1"/>
  <c r="B165" i="14"/>
  <c r="A165" i="14"/>
  <c r="C164" i="14"/>
  <c r="B164" i="14"/>
  <c r="H164" i="14" s="1"/>
  <c r="A164" i="14"/>
  <c r="C163" i="14"/>
  <c r="B163" i="14"/>
  <c r="A163" i="14"/>
  <c r="G163" i="14" s="1"/>
  <c r="M163" i="14" s="1"/>
  <c r="S163" i="14" s="1"/>
  <c r="Y163" i="14" s="1"/>
  <c r="AE163" i="14" s="1"/>
  <c r="AK163" i="14" s="1"/>
  <c r="AQ163" i="14" s="1"/>
  <c r="AW163" i="14" s="1"/>
  <c r="BC163" i="14" s="1"/>
  <c r="BI163" i="14" s="1"/>
  <c r="C162" i="14"/>
  <c r="B162" i="14"/>
  <c r="A162" i="14"/>
  <c r="C161" i="14"/>
  <c r="I161" i="14" s="1"/>
  <c r="O161" i="14" s="1"/>
  <c r="U161" i="14" s="1"/>
  <c r="AA161" i="14" s="1"/>
  <c r="AG161" i="14" s="1"/>
  <c r="AM161" i="14" s="1"/>
  <c r="AS161" i="14" s="1"/>
  <c r="AY161" i="14" s="1"/>
  <c r="BE161" i="14" s="1"/>
  <c r="BK161" i="14" s="1"/>
  <c r="B161" i="14"/>
  <c r="A161" i="14"/>
  <c r="C160" i="14"/>
  <c r="B160" i="14"/>
  <c r="H160" i="14" s="1"/>
  <c r="N160" i="14" s="1"/>
  <c r="T160" i="14" s="1"/>
  <c r="Z160" i="14" s="1"/>
  <c r="AF160" i="14" s="1"/>
  <c r="AL160" i="14" s="1"/>
  <c r="AR160" i="14" s="1"/>
  <c r="AX160" i="14" s="1"/>
  <c r="BD160" i="14" s="1"/>
  <c r="BJ160" i="14" s="1"/>
  <c r="A160" i="14"/>
  <c r="C159" i="14"/>
  <c r="B159" i="14"/>
  <c r="A159" i="14"/>
  <c r="G159" i="14" s="1"/>
  <c r="M159" i="14" s="1"/>
  <c r="S159" i="14" s="1"/>
  <c r="Y159" i="14" s="1"/>
  <c r="AE159" i="14" s="1"/>
  <c r="AK159" i="14" s="1"/>
  <c r="AQ159" i="14" s="1"/>
  <c r="AW159" i="14" s="1"/>
  <c r="BC159" i="14" s="1"/>
  <c r="BI159" i="14" s="1"/>
  <c r="C158" i="14"/>
  <c r="B158" i="14"/>
  <c r="A158" i="14"/>
  <c r="C157" i="14"/>
  <c r="I157" i="14" s="1"/>
  <c r="O157" i="14" s="1"/>
  <c r="U157" i="14" s="1"/>
  <c r="AA157" i="14" s="1"/>
  <c r="AG157" i="14" s="1"/>
  <c r="AM157" i="14" s="1"/>
  <c r="AS157" i="14" s="1"/>
  <c r="AY157" i="14" s="1"/>
  <c r="BE157" i="14" s="1"/>
  <c r="BK157" i="14" s="1"/>
  <c r="B157" i="14"/>
  <c r="A157" i="14"/>
  <c r="C156" i="14"/>
  <c r="B156" i="14"/>
  <c r="H156" i="14" s="1"/>
  <c r="N156" i="14" s="1"/>
  <c r="T156" i="14" s="1"/>
  <c r="Z156" i="14" s="1"/>
  <c r="AF156" i="14" s="1"/>
  <c r="AL156" i="14" s="1"/>
  <c r="AR156" i="14" s="1"/>
  <c r="AX156" i="14" s="1"/>
  <c r="BD156" i="14" s="1"/>
  <c r="BJ156" i="14" s="1"/>
  <c r="A156" i="14"/>
  <c r="C155" i="14"/>
  <c r="B155" i="14"/>
  <c r="A155" i="14"/>
  <c r="G155" i="14" s="1"/>
  <c r="M155" i="14" s="1"/>
  <c r="S155" i="14" s="1"/>
  <c r="Y155" i="14" s="1"/>
  <c r="AE155" i="14" s="1"/>
  <c r="AK155" i="14" s="1"/>
  <c r="AQ155" i="14" s="1"/>
  <c r="AW155" i="14" s="1"/>
  <c r="BC155" i="14" s="1"/>
  <c r="BI155" i="14" s="1"/>
  <c r="C154" i="14"/>
  <c r="B154" i="14"/>
  <c r="A154" i="14"/>
  <c r="C153" i="14"/>
  <c r="I153" i="14" s="1"/>
  <c r="O153" i="14" s="1"/>
  <c r="U153" i="14" s="1"/>
  <c r="AA153" i="14" s="1"/>
  <c r="AG153" i="14" s="1"/>
  <c r="AM153" i="14" s="1"/>
  <c r="AS153" i="14" s="1"/>
  <c r="AY153" i="14" s="1"/>
  <c r="BE153" i="14" s="1"/>
  <c r="BK153" i="14" s="1"/>
  <c r="B153" i="14"/>
  <c r="A153" i="14"/>
  <c r="C152" i="14"/>
  <c r="B152" i="14"/>
  <c r="H152" i="14" s="1"/>
  <c r="N152" i="14" s="1"/>
  <c r="T152" i="14" s="1"/>
  <c r="Z152" i="14" s="1"/>
  <c r="AF152" i="14" s="1"/>
  <c r="AL152" i="14" s="1"/>
  <c r="AR152" i="14" s="1"/>
  <c r="AX152" i="14" s="1"/>
  <c r="BD152" i="14" s="1"/>
  <c r="BJ152" i="14" s="1"/>
  <c r="A152" i="14"/>
  <c r="C151" i="14"/>
  <c r="B151" i="14"/>
  <c r="A151" i="14"/>
  <c r="G151" i="14" s="1"/>
  <c r="M151" i="14" s="1"/>
  <c r="S151" i="14" s="1"/>
  <c r="Y151" i="14" s="1"/>
  <c r="AE151" i="14" s="1"/>
  <c r="AK151" i="14" s="1"/>
  <c r="AQ151" i="14" s="1"/>
  <c r="AW151" i="14" s="1"/>
  <c r="BC151" i="14" s="1"/>
  <c r="BI151" i="14" s="1"/>
  <c r="C150" i="14"/>
  <c r="B150" i="14"/>
  <c r="A150" i="14"/>
  <c r="C149" i="14"/>
  <c r="I149" i="14" s="1"/>
  <c r="O149" i="14" s="1"/>
  <c r="U149" i="14" s="1"/>
  <c r="AA149" i="14" s="1"/>
  <c r="AG149" i="14" s="1"/>
  <c r="AM149" i="14" s="1"/>
  <c r="AS149" i="14" s="1"/>
  <c r="AY149" i="14" s="1"/>
  <c r="BE149" i="14" s="1"/>
  <c r="BK149" i="14" s="1"/>
  <c r="B149" i="14"/>
  <c r="A149" i="14"/>
  <c r="C148" i="14"/>
  <c r="B148" i="14"/>
  <c r="H148" i="14" s="1"/>
  <c r="A148" i="14"/>
  <c r="C147" i="14"/>
  <c r="B147" i="14"/>
  <c r="A147" i="14"/>
  <c r="C146" i="14"/>
  <c r="B146" i="14"/>
  <c r="A146" i="14"/>
  <c r="C145" i="14"/>
  <c r="I145" i="14" s="1"/>
  <c r="O145" i="14" s="1"/>
  <c r="U145" i="14" s="1"/>
  <c r="AA145" i="14" s="1"/>
  <c r="AG145" i="14" s="1"/>
  <c r="AM145" i="14" s="1"/>
  <c r="AS145" i="14" s="1"/>
  <c r="AY145" i="14" s="1"/>
  <c r="BE145" i="14" s="1"/>
  <c r="BK145" i="14" s="1"/>
  <c r="B145" i="14"/>
  <c r="A145" i="14"/>
  <c r="C144" i="14"/>
  <c r="B144" i="14"/>
  <c r="H144" i="14" s="1"/>
  <c r="A144" i="14"/>
  <c r="C143" i="14"/>
  <c r="I143" i="14" s="1"/>
  <c r="O143" i="14" s="1"/>
  <c r="U143" i="14" s="1"/>
  <c r="AA143" i="14" s="1"/>
  <c r="AG143" i="14" s="1"/>
  <c r="AM143" i="14" s="1"/>
  <c r="AS143" i="14" s="1"/>
  <c r="AY143" i="14" s="1"/>
  <c r="BE143" i="14" s="1"/>
  <c r="BK143" i="14" s="1"/>
  <c r="B143" i="14"/>
  <c r="A143" i="14"/>
  <c r="C142" i="14"/>
  <c r="B142" i="14"/>
  <c r="A142" i="14"/>
  <c r="C141" i="14"/>
  <c r="I141" i="14" s="1"/>
  <c r="O141" i="14" s="1"/>
  <c r="U141" i="14" s="1"/>
  <c r="AA141" i="14" s="1"/>
  <c r="AG141" i="14" s="1"/>
  <c r="AM141" i="14" s="1"/>
  <c r="AS141" i="14" s="1"/>
  <c r="AY141" i="14" s="1"/>
  <c r="BE141" i="14" s="1"/>
  <c r="BK141" i="14" s="1"/>
  <c r="B141" i="14"/>
  <c r="A141" i="14"/>
  <c r="G141" i="14" s="1"/>
  <c r="M141" i="14" s="1"/>
  <c r="S141" i="14" s="1"/>
  <c r="Y141" i="14" s="1"/>
  <c r="AE141" i="14" s="1"/>
  <c r="AK141" i="14" s="1"/>
  <c r="AQ141" i="14" s="1"/>
  <c r="AW141" i="14" s="1"/>
  <c r="BC141" i="14" s="1"/>
  <c r="BI141" i="14" s="1"/>
  <c r="C140" i="14"/>
  <c r="B140" i="14"/>
  <c r="A140" i="14"/>
  <c r="C139" i="14"/>
  <c r="B139" i="14"/>
  <c r="A139" i="14"/>
  <c r="G139" i="14" s="1"/>
  <c r="M139" i="14" s="1"/>
  <c r="S139" i="14" s="1"/>
  <c r="Y139" i="14" s="1"/>
  <c r="AE139" i="14" s="1"/>
  <c r="AK139" i="14" s="1"/>
  <c r="AQ139" i="14" s="1"/>
  <c r="AW139" i="14" s="1"/>
  <c r="BC139" i="14" s="1"/>
  <c r="BI139" i="14" s="1"/>
  <c r="C138" i="14"/>
  <c r="B138" i="14"/>
  <c r="H138" i="14" s="1"/>
  <c r="N138" i="14" s="1"/>
  <c r="T138" i="14" s="1"/>
  <c r="Z138" i="14" s="1"/>
  <c r="AF138" i="14" s="1"/>
  <c r="AL138" i="14" s="1"/>
  <c r="AR138" i="14" s="1"/>
  <c r="AX138" i="14" s="1"/>
  <c r="BD138" i="14" s="1"/>
  <c r="BJ138" i="14" s="1"/>
  <c r="A138" i="14"/>
  <c r="C137" i="14"/>
  <c r="B137" i="14"/>
  <c r="A137" i="14"/>
  <c r="C136" i="14"/>
  <c r="B136" i="14"/>
  <c r="H136" i="14" s="1"/>
  <c r="N136" i="14" s="1"/>
  <c r="T136" i="14" s="1"/>
  <c r="Z136" i="14" s="1"/>
  <c r="AF136" i="14" s="1"/>
  <c r="AL136" i="14" s="1"/>
  <c r="AR136" i="14" s="1"/>
  <c r="AX136" i="14" s="1"/>
  <c r="BD136" i="14" s="1"/>
  <c r="BJ136" i="14" s="1"/>
  <c r="A136" i="14"/>
  <c r="C135" i="14"/>
  <c r="I135" i="14" s="1"/>
  <c r="O135" i="14" s="1"/>
  <c r="U135" i="14" s="1"/>
  <c r="AA135" i="14" s="1"/>
  <c r="AG135" i="14" s="1"/>
  <c r="AM135" i="14" s="1"/>
  <c r="AS135" i="14" s="1"/>
  <c r="AY135" i="14" s="1"/>
  <c r="BE135" i="14" s="1"/>
  <c r="BK135" i="14" s="1"/>
  <c r="B135" i="14"/>
  <c r="A135" i="14"/>
  <c r="C134" i="14"/>
  <c r="B134" i="14"/>
  <c r="A134" i="14"/>
  <c r="C133" i="14"/>
  <c r="I133" i="14" s="1"/>
  <c r="O133" i="14" s="1"/>
  <c r="U133" i="14" s="1"/>
  <c r="AA133" i="14" s="1"/>
  <c r="AG133" i="14" s="1"/>
  <c r="AM133" i="14" s="1"/>
  <c r="AS133" i="14" s="1"/>
  <c r="AY133" i="14" s="1"/>
  <c r="BE133" i="14" s="1"/>
  <c r="BK133" i="14" s="1"/>
  <c r="B133" i="14"/>
  <c r="A133" i="14"/>
  <c r="G133" i="14" s="1"/>
  <c r="M133" i="14" s="1"/>
  <c r="S133" i="14" s="1"/>
  <c r="Y133" i="14" s="1"/>
  <c r="AE133" i="14" s="1"/>
  <c r="AK133" i="14" s="1"/>
  <c r="AQ133" i="14" s="1"/>
  <c r="AW133" i="14" s="1"/>
  <c r="BC133" i="14" s="1"/>
  <c r="BI133" i="14" s="1"/>
  <c r="C132" i="14"/>
  <c r="B132" i="14"/>
  <c r="A132" i="14"/>
  <c r="C131" i="14"/>
  <c r="B131" i="14"/>
  <c r="A131" i="14"/>
  <c r="G131" i="14" s="1"/>
  <c r="M131" i="14" s="1"/>
  <c r="S131" i="14" s="1"/>
  <c r="Y131" i="14" s="1"/>
  <c r="AE131" i="14" s="1"/>
  <c r="AK131" i="14" s="1"/>
  <c r="AQ131" i="14" s="1"/>
  <c r="AW131" i="14" s="1"/>
  <c r="BC131" i="14" s="1"/>
  <c r="BI131" i="14" s="1"/>
  <c r="C130" i="14"/>
  <c r="B130" i="14"/>
  <c r="H130" i="14" s="1"/>
  <c r="N130" i="14" s="1"/>
  <c r="T130" i="14" s="1"/>
  <c r="Z130" i="14" s="1"/>
  <c r="AF130" i="14" s="1"/>
  <c r="AL130" i="14" s="1"/>
  <c r="AR130" i="14" s="1"/>
  <c r="AX130" i="14" s="1"/>
  <c r="BD130" i="14" s="1"/>
  <c r="BJ130" i="14" s="1"/>
  <c r="A130" i="14"/>
  <c r="C129" i="14"/>
  <c r="B129" i="14"/>
  <c r="A129" i="14"/>
  <c r="C128" i="14"/>
  <c r="B128" i="14"/>
  <c r="H128" i="14" s="1"/>
  <c r="A128" i="14"/>
  <c r="C127" i="14"/>
  <c r="I127" i="14" s="1"/>
  <c r="O127" i="14" s="1"/>
  <c r="U127" i="14" s="1"/>
  <c r="AA127" i="14" s="1"/>
  <c r="AG127" i="14" s="1"/>
  <c r="AM127" i="14" s="1"/>
  <c r="AS127" i="14" s="1"/>
  <c r="AY127" i="14" s="1"/>
  <c r="BE127" i="14" s="1"/>
  <c r="BK127" i="14" s="1"/>
  <c r="B127" i="14"/>
  <c r="A127" i="14"/>
  <c r="C126" i="14"/>
  <c r="B126" i="14"/>
  <c r="A126" i="14"/>
  <c r="C125" i="14"/>
  <c r="B125" i="14"/>
  <c r="A125" i="14"/>
  <c r="G125" i="14" s="1"/>
  <c r="M125" i="14" s="1"/>
  <c r="S125" i="14" s="1"/>
  <c r="Y125" i="14" s="1"/>
  <c r="AE125" i="14" s="1"/>
  <c r="AK125" i="14" s="1"/>
  <c r="AQ125" i="14" s="1"/>
  <c r="AW125" i="14" s="1"/>
  <c r="BC125" i="14" s="1"/>
  <c r="BI125" i="14" s="1"/>
  <c r="C124" i="14"/>
  <c r="B124" i="14"/>
  <c r="A124" i="14"/>
  <c r="C123" i="14"/>
  <c r="B123" i="14"/>
  <c r="A123" i="14"/>
  <c r="G123" i="14" s="1"/>
  <c r="M123" i="14" s="1"/>
  <c r="S123" i="14" s="1"/>
  <c r="Y123" i="14" s="1"/>
  <c r="AE123" i="14" s="1"/>
  <c r="AK123" i="14" s="1"/>
  <c r="AQ123" i="14" s="1"/>
  <c r="AW123" i="14" s="1"/>
  <c r="BC123" i="14" s="1"/>
  <c r="BI123" i="14" s="1"/>
  <c r="C122" i="14"/>
  <c r="B122" i="14"/>
  <c r="A122" i="14"/>
  <c r="C121" i="14"/>
  <c r="B121" i="14"/>
  <c r="A121" i="14"/>
  <c r="C120" i="14"/>
  <c r="B120" i="14"/>
  <c r="H120" i="14" s="1"/>
  <c r="A120" i="14"/>
  <c r="C119" i="14"/>
  <c r="B119" i="14"/>
  <c r="A119" i="14"/>
  <c r="C118" i="14"/>
  <c r="B118" i="14"/>
  <c r="A118" i="14"/>
  <c r="C117" i="14"/>
  <c r="I117" i="14" s="1"/>
  <c r="O117" i="14" s="1"/>
  <c r="U117" i="14" s="1"/>
  <c r="AA117" i="14" s="1"/>
  <c r="AG117" i="14" s="1"/>
  <c r="AM117" i="14" s="1"/>
  <c r="AS117" i="14" s="1"/>
  <c r="AY117" i="14" s="1"/>
  <c r="BE117" i="14" s="1"/>
  <c r="BK117" i="14" s="1"/>
  <c r="B117" i="14"/>
  <c r="A117" i="14"/>
  <c r="C116" i="14"/>
  <c r="B116" i="14"/>
  <c r="A116" i="14"/>
  <c r="C115" i="14"/>
  <c r="B115" i="14"/>
  <c r="A115" i="14"/>
  <c r="G115" i="14" s="1"/>
  <c r="M115" i="14" s="1"/>
  <c r="S115" i="14" s="1"/>
  <c r="Y115" i="14" s="1"/>
  <c r="AE115" i="14" s="1"/>
  <c r="AK115" i="14" s="1"/>
  <c r="AQ115" i="14" s="1"/>
  <c r="AW115" i="14" s="1"/>
  <c r="BC115" i="14" s="1"/>
  <c r="BI115" i="14" s="1"/>
  <c r="C114" i="14"/>
  <c r="B114" i="14"/>
  <c r="A114" i="14"/>
  <c r="C113" i="14"/>
  <c r="B113" i="14"/>
  <c r="A113" i="14"/>
  <c r="C112" i="14"/>
  <c r="B112" i="14"/>
  <c r="H112" i="14" s="1"/>
  <c r="N112" i="14" s="1"/>
  <c r="T112" i="14" s="1"/>
  <c r="Z112" i="14" s="1"/>
  <c r="AF112" i="14" s="1"/>
  <c r="AL112" i="14" s="1"/>
  <c r="AR112" i="14" s="1"/>
  <c r="AX112" i="14" s="1"/>
  <c r="BD112" i="14" s="1"/>
  <c r="BJ112" i="14" s="1"/>
  <c r="A112" i="14"/>
  <c r="C111" i="14"/>
  <c r="B111" i="14"/>
  <c r="A111" i="14"/>
  <c r="C110" i="14"/>
  <c r="B110" i="14"/>
  <c r="A110" i="14"/>
  <c r="C109" i="14"/>
  <c r="I109" i="14" s="1"/>
  <c r="O109" i="14" s="1"/>
  <c r="U109" i="14" s="1"/>
  <c r="AA109" i="14" s="1"/>
  <c r="AG109" i="14" s="1"/>
  <c r="AM109" i="14" s="1"/>
  <c r="AS109" i="14" s="1"/>
  <c r="AY109" i="14" s="1"/>
  <c r="BE109" i="14" s="1"/>
  <c r="BK109" i="14" s="1"/>
  <c r="B109" i="14"/>
  <c r="A109" i="14"/>
  <c r="C108" i="14"/>
  <c r="B108" i="14"/>
  <c r="A108" i="14"/>
  <c r="C107" i="14"/>
  <c r="B107" i="14"/>
  <c r="A107" i="14"/>
  <c r="G107" i="14" s="1"/>
  <c r="M107" i="14" s="1"/>
  <c r="S107" i="14" s="1"/>
  <c r="Y107" i="14" s="1"/>
  <c r="AE107" i="14" s="1"/>
  <c r="AK107" i="14" s="1"/>
  <c r="AQ107" i="14" s="1"/>
  <c r="AW107" i="14" s="1"/>
  <c r="BC107" i="14" s="1"/>
  <c r="BI107" i="14" s="1"/>
  <c r="C106" i="14"/>
  <c r="B106" i="14"/>
  <c r="A106" i="14"/>
  <c r="C105" i="14"/>
  <c r="B105" i="14"/>
  <c r="A105" i="14"/>
  <c r="C104" i="14"/>
  <c r="B104" i="14"/>
  <c r="H104" i="14" s="1"/>
  <c r="A104" i="14"/>
  <c r="C103" i="14"/>
  <c r="B103" i="14"/>
  <c r="A103" i="14"/>
  <c r="C102" i="14"/>
  <c r="B102" i="14"/>
  <c r="H102" i="14" s="1"/>
  <c r="A102" i="14"/>
  <c r="C101" i="14"/>
  <c r="I101" i="14" s="1"/>
  <c r="O101" i="14" s="1"/>
  <c r="U101" i="14" s="1"/>
  <c r="AA101" i="14" s="1"/>
  <c r="AG101" i="14" s="1"/>
  <c r="AM101" i="14" s="1"/>
  <c r="AS101" i="14" s="1"/>
  <c r="AY101" i="14" s="1"/>
  <c r="BE101" i="14" s="1"/>
  <c r="BK101" i="14" s="1"/>
  <c r="B101" i="14"/>
  <c r="A101" i="14"/>
  <c r="C100" i="14"/>
  <c r="B100" i="14"/>
  <c r="A100" i="14"/>
  <c r="C99" i="14"/>
  <c r="I99" i="14" s="1"/>
  <c r="O99" i="14" s="1"/>
  <c r="U99" i="14" s="1"/>
  <c r="AA99" i="14" s="1"/>
  <c r="AG99" i="14" s="1"/>
  <c r="AM99" i="14" s="1"/>
  <c r="AS99" i="14" s="1"/>
  <c r="AY99" i="14" s="1"/>
  <c r="BE99" i="14" s="1"/>
  <c r="BK99" i="14" s="1"/>
  <c r="B99" i="14"/>
  <c r="A99" i="14"/>
  <c r="G99" i="14" s="1"/>
  <c r="M99" i="14" s="1"/>
  <c r="S99" i="14" s="1"/>
  <c r="Y99" i="14" s="1"/>
  <c r="AE99" i="14" s="1"/>
  <c r="AK99" i="14" s="1"/>
  <c r="AQ99" i="14" s="1"/>
  <c r="AW99" i="14" s="1"/>
  <c r="BC99" i="14" s="1"/>
  <c r="BI99" i="14" s="1"/>
  <c r="C98" i="14"/>
  <c r="B98" i="14"/>
  <c r="A98" i="14"/>
  <c r="C97" i="14"/>
  <c r="B97" i="14"/>
  <c r="A97" i="14"/>
  <c r="G97" i="14" s="1"/>
  <c r="M97" i="14" s="1"/>
  <c r="S97" i="14" s="1"/>
  <c r="Y97" i="14" s="1"/>
  <c r="AE97" i="14" s="1"/>
  <c r="AK97" i="14" s="1"/>
  <c r="AQ97" i="14" s="1"/>
  <c r="AW97" i="14" s="1"/>
  <c r="BC97" i="14" s="1"/>
  <c r="BI97" i="14" s="1"/>
  <c r="C96" i="14"/>
  <c r="B96" i="14"/>
  <c r="H96" i="14" s="1"/>
  <c r="N96" i="14" s="1"/>
  <c r="T96" i="14" s="1"/>
  <c r="Z96" i="14" s="1"/>
  <c r="AF96" i="14" s="1"/>
  <c r="AL96" i="14" s="1"/>
  <c r="AR96" i="14" s="1"/>
  <c r="AX96" i="14" s="1"/>
  <c r="BD96" i="14" s="1"/>
  <c r="BJ96" i="14" s="1"/>
  <c r="A96" i="14"/>
  <c r="C95" i="14"/>
  <c r="B95" i="14"/>
  <c r="A95" i="14"/>
  <c r="C94" i="14"/>
  <c r="B94" i="14"/>
  <c r="H94" i="14" s="1"/>
  <c r="N94" i="14" s="1"/>
  <c r="T94" i="14" s="1"/>
  <c r="Z94" i="14" s="1"/>
  <c r="AF94" i="14" s="1"/>
  <c r="AL94" i="14" s="1"/>
  <c r="AR94" i="14" s="1"/>
  <c r="AX94" i="14" s="1"/>
  <c r="BD94" i="14" s="1"/>
  <c r="BJ94" i="14" s="1"/>
  <c r="A94" i="14"/>
  <c r="C93" i="14"/>
  <c r="I93" i="14" s="1"/>
  <c r="O93" i="14" s="1"/>
  <c r="U93" i="14" s="1"/>
  <c r="AA93" i="14" s="1"/>
  <c r="AG93" i="14" s="1"/>
  <c r="AM93" i="14" s="1"/>
  <c r="AS93" i="14" s="1"/>
  <c r="AY93" i="14" s="1"/>
  <c r="BE93" i="14" s="1"/>
  <c r="BK93" i="14" s="1"/>
  <c r="B93" i="14"/>
  <c r="A93" i="14"/>
  <c r="C92" i="14"/>
  <c r="B92" i="14"/>
  <c r="A92" i="14"/>
  <c r="C91" i="14"/>
  <c r="I91" i="14" s="1"/>
  <c r="O91" i="14" s="1"/>
  <c r="U91" i="14" s="1"/>
  <c r="AA91" i="14" s="1"/>
  <c r="AG91" i="14" s="1"/>
  <c r="AM91" i="14" s="1"/>
  <c r="AS91" i="14" s="1"/>
  <c r="AY91" i="14" s="1"/>
  <c r="BE91" i="14" s="1"/>
  <c r="BK91" i="14" s="1"/>
  <c r="B91" i="14"/>
  <c r="A91" i="14"/>
  <c r="G91" i="14" s="1"/>
  <c r="M91" i="14" s="1"/>
  <c r="S91" i="14" s="1"/>
  <c r="Y91" i="14" s="1"/>
  <c r="AE91" i="14" s="1"/>
  <c r="AK91" i="14" s="1"/>
  <c r="AQ91" i="14" s="1"/>
  <c r="AW91" i="14" s="1"/>
  <c r="BC91" i="14" s="1"/>
  <c r="BI91" i="14" s="1"/>
  <c r="C90" i="14"/>
  <c r="B90" i="14"/>
  <c r="A90" i="14"/>
  <c r="C89" i="14"/>
  <c r="B89" i="14"/>
  <c r="A89" i="14"/>
  <c r="G89" i="14" s="1"/>
  <c r="M89" i="14" s="1"/>
  <c r="S89" i="14" s="1"/>
  <c r="Y89" i="14" s="1"/>
  <c r="AE89" i="14" s="1"/>
  <c r="AK89" i="14" s="1"/>
  <c r="AQ89" i="14" s="1"/>
  <c r="AW89" i="14" s="1"/>
  <c r="BC89" i="14" s="1"/>
  <c r="BI89" i="14" s="1"/>
  <c r="C88" i="14"/>
  <c r="B88" i="14"/>
  <c r="H88" i="14" s="1"/>
  <c r="A88" i="14"/>
  <c r="C87" i="14"/>
  <c r="B87" i="14"/>
  <c r="A87" i="14"/>
  <c r="C86" i="14"/>
  <c r="B86" i="14"/>
  <c r="A86" i="14"/>
  <c r="C85" i="14"/>
  <c r="I85" i="14" s="1"/>
  <c r="O85" i="14" s="1"/>
  <c r="U85" i="14" s="1"/>
  <c r="AA85" i="14" s="1"/>
  <c r="AG85" i="14" s="1"/>
  <c r="AM85" i="14" s="1"/>
  <c r="AS85" i="14" s="1"/>
  <c r="AY85" i="14" s="1"/>
  <c r="BE85" i="14" s="1"/>
  <c r="BK85" i="14" s="1"/>
  <c r="B85" i="14"/>
  <c r="A85" i="14"/>
  <c r="C84" i="14"/>
  <c r="B84" i="14"/>
  <c r="H84" i="14" s="1"/>
  <c r="A84" i="14"/>
  <c r="C83" i="14"/>
  <c r="B83" i="14"/>
  <c r="A83" i="14"/>
  <c r="C82" i="14"/>
  <c r="B82" i="14"/>
  <c r="A82" i="14"/>
  <c r="C81" i="14"/>
  <c r="I81" i="14" s="1"/>
  <c r="O81" i="14" s="1"/>
  <c r="U81" i="14" s="1"/>
  <c r="AA81" i="14" s="1"/>
  <c r="AG81" i="14" s="1"/>
  <c r="AM81" i="14" s="1"/>
  <c r="AS81" i="14" s="1"/>
  <c r="AY81" i="14" s="1"/>
  <c r="BE81" i="14" s="1"/>
  <c r="BK81" i="14" s="1"/>
  <c r="B81" i="14"/>
  <c r="A81" i="14"/>
  <c r="C80" i="14"/>
  <c r="B80" i="14"/>
  <c r="H80" i="14" s="1"/>
  <c r="N80" i="14" s="1"/>
  <c r="T80" i="14" s="1"/>
  <c r="Z80" i="14" s="1"/>
  <c r="AF80" i="14" s="1"/>
  <c r="AL80" i="14" s="1"/>
  <c r="AR80" i="14" s="1"/>
  <c r="AX80" i="14" s="1"/>
  <c r="BD80" i="14" s="1"/>
  <c r="BJ80" i="14" s="1"/>
  <c r="A80" i="14"/>
  <c r="C79" i="14"/>
  <c r="B79" i="14"/>
  <c r="A79" i="14"/>
  <c r="G79" i="14" s="1"/>
  <c r="M79" i="14" s="1"/>
  <c r="S79" i="14" s="1"/>
  <c r="Y79" i="14" s="1"/>
  <c r="AE79" i="14" s="1"/>
  <c r="AK79" i="14" s="1"/>
  <c r="AQ79" i="14" s="1"/>
  <c r="AW79" i="14" s="1"/>
  <c r="BC79" i="14" s="1"/>
  <c r="BI79" i="14" s="1"/>
  <c r="C78" i="14"/>
  <c r="B78" i="14"/>
  <c r="A78" i="14"/>
  <c r="C77" i="14"/>
  <c r="I77" i="14" s="1"/>
  <c r="O77" i="14" s="1"/>
  <c r="U77" i="14" s="1"/>
  <c r="AA77" i="14" s="1"/>
  <c r="AG77" i="14" s="1"/>
  <c r="AM77" i="14" s="1"/>
  <c r="AS77" i="14" s="1"/>
  <c r="AY77" i="14" s="1"/>
  <c r="BE77" i="14" s="1"/>
  <c r="BK77" i="14" s="1"/>
  <c r="B77" i="14"/>
  <c r="A77" i="14"/>
  <c r="C76" i="14"/>
  <c r="B76" i="14"/>
  <c r="H76" i="14" s="1"/>
  <c r="N76" i="14" s="1"/>
  <c r="T76" i="14" s="1"/>
  <c r="Z76" i="14" s="1"/>
  <c r="AF76" i="14" s="1"/>
  <c r="AL76" i="14" s="1"/>
  <c r="AR76" i="14" s="1"/>
  <c r="AX76" i="14" s="1"/>
  <c r="BD76" i="14" s="1"/>
  <c r="BJ76" i="14" s="1"/>
  <c r="A76" i="14"/>
  <c r="C75" i="14"/>
  <c r="B75" i="14"/>
  <c r="A75" i="14"/>
  <c r="G75" i="14" s="1"/>
  <c r="M75" i="14" s="1"/>
  <c r="S75" i="14" s="1"/>
  <c r="Y75" i="14" s="1"/>
  <c r="AE75" i="14" s="1"/>
  <c r="AK75" i="14" s="1"/>
  <c r="AQ75" i="14" s="1"/>
  <c r="AW75" i="14" s="1"/>
  <c r="BC75" i="14" s="1"/>
  <c r="BI75" i="14" s="1"/>
  <c r="C74" i="14"/>
  <c r="B74" i="14"/>
  <c r="A74" i="14"/>
  <c r="C73" i="14"/>
  <c r="I73" i="14" s="1"/>
  <c r="O73" i="14" s="1"/>
  <c r="U73" i="14" s="1"/>
  <c r="AA73" i="14" s="1"/>
  <c r="AG73" i="14" s="1"/>
  <c r="AM73" i="14" s="1"/>
  <c r="AS73" i="14" s="1"/>
  <c r="AY73" i="14" s="1"/>
  <c r="BE73" i="14" s="1"/>
  <c r="BK73" i="14" s="1"/>
  <c r="B73" i="14"/>
  <c r="A73" i="14"/>
  <c r="C72" i="14"/>
  <c r="B72" i="14"/>
  <c r="H72" i="14" s="1"/>
  <c r="A72" i="14"/>
  <c r="C71" i="14"/>
  <c r="B71" i="14"/>
  <c r="A71" i="14"/>
  <c r="C70" i="14"/>
  <c r="B70" i="14"/>
  <c r="A70" i="14"/>
  <c r="C69" i="14"/>
  <c r="I69" i="14" s="1"/>
  <c r="O69" i="14" s="1"/>
  <c r="U69" i="14" s="1"/>
  <c r="AA69" i="14" s="1"/>
  <c r="AG69" i="14" s="1"/>
  <c r="AM69" i="14" s="1"/>
  <c r="AS69" i="14" s="1"/>
  <c r="AY69" i="14" s="1"/>
  <c r="BE69" i="14" s="1"/>
  <c r="BK69" i="14" s="1"/>
  <c r="B69" i="14"/>
  <c r="A69" i="14"/>
  <c r="C68" i="14"/>
  <c r="B68" i="14"/>
  <c r="A68" i="14"/>
  <c r="C67" i="14"/>
  <c r="B67" i="14"/>
  <c r="A67" i="14"/>
  <c r="G67" i="14" s="1"/>
  <c r="M67" i="14" s="1"/>
  <c r="S67" i="14" s="1"/>
  <c r="Y67" i="14" s="1"/>
  <c r="AE67" i="14" s="1"/>
  <c r="AK67" i="14" s="1"/>
  <c r="AQ67" i="14" s="1"/>
  <c r="AW67" i="14" s="1"/>
  <c r="BC67" i="14" s="1"/>
  <c r="BI67" i="14" s="1"/>
  <c r="C66" i="14"/>
  <c r="B66" i="14"/>
  <c r="A66" i="14"/>
  <c r="C65" i="14"/>
  <c r="B65" i="14"/>
  <c r="A65" i="14"/>
  <c r="C64" i="14"/>
  <c r="B64" i="14"/>
  <c r="H64" i="14" s="1"/>
  <c r="N64" i="14" s="1"/>
  <c r="T64" i="14" s="1"/>
  <c r="Z64" i="14" s="1"/>
  <c r="AF64" i="14" s="1"/>
  <c r="AL64" i="14" s="1"/>
  <c r="AR64" i="14" s="1"/>
  <c r="AX64" i="14" s="1"/>
  <c r="BD64" i="14" s="1"/>
  <c r="BJ64" i="14" s="1"/>
  <c r="A64" i="14"/>
  <c r="C63" i="14"/>
  <c r="B63" i="14"/>
  <c r="A63" i="14"/>
  <c r="C62" i="14"/>
  <c r="B62" i="14"/>
  <c r="A62" i="14"/>
  <c r="C61" i="14"/>
  <c r="I61" i="14" s="1"/>
  <c r="O61" i="14" s="1"/>
  <c r="U61" i="14" s="1"/>
  <c r="AA61" i="14" s="1"/>
  <c r="AG61" i="14" s="1"/>
  <c r="AM61" i="14" s="1"/>
  <c r="AS61" i="14" s="1"/>
  <c r="AY61" i="14" s="1"/>
  <c r="BE61" i="14" s="1"/>
  <c r="BK61" i="14" s="1"/>
  <c r="B61" i="14"/>
  <c r="A61" i="14"/>
  <c r="C60" i="14"/>
  <c r="B60" i="14"/>
  <c r="A60" i="14"/>
  <c r="C59" i="14"/>
  <c r="B59" i="14"/>
  <c r="A59" i="14"/>
  <c r="G59" i="14" s="1"/>
  <c r="M59" i="14" s="1"/>
  <c r="S59" i="14" s="1"/>
  <c r="Y59" i="14" s="1"/>
  <c r="AE59" i="14" s="1"/>
  <c r="AK59" i="14" s="1"/>
  <c r="AQ59" i="14" s="1"/>
  <c r="AW59" i="14" s="1"/>
  <c r="BC59" i="14" s="1"/>
  <c r="BI59" i="14" s="1"/>
  <c r="C58" i="14"/>
  <c r="B58" i="14"/>
  <c r="A58" i="14"/>
  <c r="C57" i="14"/>
  <c r="B57" i="14"/>
  <c r="A57" i="14"/>
  <c r="C56" i="14"/>
  <c r="B56" i="14"/>
  <c r="H56" i="14" s="1"/>
  <c r="N56" i="14" s="1"/>
  <c r="T56" i="14" s="1"/>
  <c r="Z56" i="14" s="1"/>
  <c r="AF56" i="14" s="1"/>
  <c r="AL56" i="14" s="1"/>
  <c r="AR56" i="14" s="1"/>
  <c r="AX56" i="14" s="1"/>
  <c r="BD56" i="14" s="1"/>
  <c r="BJ56" i="14" s="1"/>
  <c r="A56" i="14"/>
  <c r="C55" i="14"/>
  <c r="B55" i="14"/>
  <c r="A55" i="14"/>
  <c r="C54" i="14"/>
  <c r="B54" i="14"/>
  <c r="A54" i="14"/>
  <c r="C53" i="14"/>
  <c r="I53" i="14" s="1"/>
  <c r="O53" i="14" s="1"/>
  <c r="U53" i="14" s="1"/>
  <c r="AA53" i="14" s="1"/>
  <c r="AG53" i="14" s="1"/>
  <c r="AM53" i="14" s="1"/>
  <c r="AS53" i="14" s="1"/>
  <c r="AY53" i="14" s="1"/>
  <c r="BE53" i="14" s="1"/>
  <c r="BK53" i="14" s="1"/>
  <c r="B53" i="14"/>
  <c r="A53" i="14"/>
  <c r="C52" i="14"/>
  <c r="B52" i="14"/>
  <c r="A52" i="14"/>
  <c r="C51" i="14"/>
  <c r="B51" i="14"/>
  <c r="A51" i="14"/>
  <c r="G51" i="14" s="1"/>
  <c r="M51" i="14" s="1"/>
  <c r="S51" i="14" s="1"/>
  <c r="Y51" i="14" s="1"/>
  <c r="AE51" i="14" s="1"/>
  <c r="AK51" i="14" s="1"/>
  <c r="AQ51" i="14" s="1"/>
  <c r="AW51" i="14" s="1"/>
  <c r="BC51" i="14" s="1"/>
  <c r="BI51" i="14" s="1"/>
  <c r="C50" i="14"/>
  <c r="B50" i="14"/>
  <c r="A50" i="14"/>
  <c r="C49" i="14"/>
  <c r="B49" i="14"/>
  <c r="A49" i="14"/>
  <c r="C48" i="14"/>
  <c r="B48" i="14"/>
  <c r="H48" i="14" s="1"/>
  <c r="A48" i="14"/>
  <c r="C47" i="14"/>
  <c r="B47" i="14"/>
  <c r="A47" i="14"/>
  <c r="C46" i="14"/>
  <c r="B46" i="14"/>
  <c r="A46" i="14"/>
  <c r="C45" i="14"/>
  <c r="I45" i="14" s="1"/>
  <c r="O45" i="14" s="1"/>
  <c r="U45" i="14" s="1"/>
  <c r="AA45" i="14" s="1"/>
  <c r="AG45" i="14" s="1"/>
  <c r="AM45" i="14" s="1"/>
  <c r="AS45" i="14" s="1"/>
  <c r="AY45" i="14" s="1"/>
  <c r="BE45" i="14" s="1"/>
  <c r="BK45" i="14" s="1"/>
  <c r="B45" i="14"/>
  <c r="A45" i="14"/>
  <c r="C44" i="14"/>
  <c r="B44" i="14"/>
  <c r="A44" i="14"/>
  <c r="C43" i="14"/>
  <c r="B43" i="14"/>
  <c r="A43" i="14"/>
  <c r="G43" i="14" s="1"/>
  <c r="M43" i="14" s="1"/>
  <c r="S43" i="14" s="1"/>
  <c r="Y43" i="14" s="1"/>
  <c r="AE43" i="14" s="1"/>
  <c r="AK43" i="14" s="1"/>
  <c r="AQ43" i="14" s="1"/>
  <c r="AW43" i="14" s="1"/>
  <c r="BC43" i="14" s="1"/>
  <c r="BI43" i="14" s="1"/>
  <c r="C42" i="14"/>
  <c r="B42" i="14"/>
  <c r="A42" i="14"/>
  <c r="C41" i="14"/>
  <c r="B41" i="14"/>
  <c r="A41" i="14"/>
  <c r="C40" i="14"/>
  <c r="B40" i="14"/>
  <c r="H40" i="14" s="1"/>
  <c r="N40" i="14" s="1"/>
  <c r="T40" i="14" s="1"/>
  <c r="Z40" i="14" s="1"/>
  <c r="AF40" i="14" s="1"/>
  <c r="AL40" i="14" s="1"/>
  <c r="AR40" i="14" s="1"/>
  <c r="AX40" i="14" s="1"/>
  <c r="BD40" i="14" s="1"/>
  <c r="BJ40" i="14" s="1"/>
  <c r="A40" i="14"/>
  <c r="C39" i="14"/>
  <c r="B39" i="14"/>
  <c r="A39" i="14"/>
  <c r="C38" i="14"/>
  <c r="B38" i="14"/>
  <c r="A38" i="14"/>
  <c r="C37" i="14"/>
  <c r="I37" i="14" s="1"/>
  <c r="O37" i="14" s="1"/>
  <c r="U37" i="14" s="1"/>
  <c r="AA37" i="14" s="1"/>
  <c r="AG37" i="14" s="1"/>
  <c r="AM37" i="14" s="1"/>
  <c r="AS37" i="14" s="1"/>
  <c r="AY37" i="14" s="1"/>
  <c r="BE37" i="14" s="1"/>
  <c r="BK37" i="14" s="1"/>
  <c r="B37" i="14"/>
  <c r="A37" i="14"/>
  <c r="C36" i="14"/>
  <c r="B36" i="14"/>
  <c r="A36" i="14"/>
  <c r="C35" i="14"/>
  <c r="B35" i="14"/>
  <c r="A35" i="14"/>
  <c r="G35" i="14" s="1"/>
  <c r="M35" i="14" s="1"/>
  <c r="S35" i="14" s="1"/>
  <c r="Y35" i="14" s="1"/>
  <c r="AE35" i="14" s="1"/>
  <c r="AK35" i="14" s="1"/>
  <c r="AQ35" i="14" s="1"/>
  <c r="AW35" i="14" s="1"/>
  <c r="BC35" i="14" s="1"/>
  <c r="BI35" i="14" s="1"/>
  <c r="C34" i="14"/>
  <c r="B34" i="14"/>
  <c r="A34" i="14"/>
  <c r="C33" i="14"/>
  <c r="B33" i="14"/>
  <c r="A33" i="14"/>
  <c r="C32" i="14"/>
  <c r="B32" i="14"/>
  <c r="H32" i="14" s="1"/>
  <c r="N32" i="14" s="1"/>
  <c r="T32" i="14" s="1"/>
  <c r="Z32" i="14" s="1"/>
  <c r="AF32" i="14" s="1"/>
  <c r="AL32" i="14" s="1"/>
  <c r="AR32" i="14" s="1"/>
  <c r="AX32" i="14" s="1"/>
  <c r="BD32" i="14" s="1"/>
  <c r="BJ32" i="14" s="1"/>
  <c r="A32" i="14"/>
  <c r="C31" i="14"/>
  <c r="B31" i="14"/>
  <c r="A31" i="14"/>
  <c r="C30" i="14"/>
  <c r="B30" i="14"/>
  <c r="A30" i="14"/>
  <c r="C29" i="14"/>
  <c r="I29" i="14" s="1"/>
  <c r="O29" i="14" s="1"/>
  <c r="U29" i="14" s="1"/>
  <c r="AA29" i="14" s="1"/>
  <c r="AG29" i="14" s="1"/>
  <c r="AM29" i="14" s="1"/>
  <c r="AS29" i="14" s="1"/>
  <c r="AY29" i="14" s="1"/>
  <c r="BE29" i="14" s="1"/>
  <c r="BK29" i="14" s="1"/>
  <c r="B29" i="14"/>
  <c r="A29" i="14"/>
  <c r="C28" i="14"/>
  <c r="B28" i="14"/>
  <c r="A28" i="14"/>
  <c r="C27" i="14"/>
  <c r="B27" i="14"/>
  <c r="A27" i="14"/>
  <c r="G27" i="14" s="1"/>
  <c r="M27" i="14" s="1"/>
  <c r="S27" i="14" s="1"/>
  <c r="Y27" i="14" s="1"/>
  <c r="AE27" i="14" s="1"/>
  <c r="AK27" i="14" s="1"/>
  <c r="AQ27" i="14" s="1"/>
  <c r="AW27" i="14" s="1"/>
  <c r="BC27" i="14" s="1"/>
  <c r="BI27" i="14" s="1"/>
  <c r="C26" i="14"/>
  <c r="B26" i="14"/>
  <c r="A26" i="14"/>
  <c r="C25" i="14"/>
  <c r="B25" i="14"/>
  <c r="A25" i="14"/>
  <c r="C24" i="14"/>
  <c r="B24" i="14"/>
  <c r="H24" i="14" s="1"/>
  <c r="A24" i="14"/>
  <c r="C23" i="14"/>
  <c r="B23" i="14"/>
  <c r="A23" i="14"/>
  <c r="C22" i="14"/>
  <c r="B22" i="14"/>
  <c r="A22" i="14"/>
  <c r="C21" i="14"/>
  <c r="I21" i="14" s="1"/>
  <c r="O21" i="14" s="1"/>
  <c r="U21" i="14" s="1"/>
  <c r="AA21" i="14" s="1"/>
  <c r="AG21" i="14" s="1"/>
  <c r="AM21" i="14" s="1"/>
  <c r="AS21" i="14" s="1"/>
  <c r="AY21" i="14" s="1"/>
  <c r="BE21" i="14" s="1"/>
  <c r="BK21" i="14" s="1"/>
  <c r="B21" i="14"/>
  <c r="A21" i="14"/>
  <c r="C20" i="14"/>
  <c r="B20" i="14"/>
  <c r="A20" i="14"/>
  <c r="C19" i="14"/>
  <c r="B19" i="14"/>
  <c r="A19" i="14"/>
  <c r="G19" i="14" s="1"/>
  <c r="M19" i="14" s="1"/>
  <c r="S19" i="14" s="1"/>
  <c r="Y19" i="14" s="1"/>
  <c r="AE19" i="14" s="1"/>
  <c r="AK19" i="14" s="1"/>
  <c r="AQ19" i="14" s="1"/>
  <c r="AW19" i="14" s="1"/>
  <c r="BC19" i="14" s="1"/>
  <c r="BI19" i="14" s="1"/>
  <c r="C18" i="14"/>
  <c r="B18" i="14"/>
  <c r="A18" i="14"/>
  <c r="C17" i="14"/>
  <c r="B17" i="14"/>
  <c r="A17" i="14"/>
  <c r="C16" i="14"/>
  <c r="B16" i="14"/>
  <c r="H16" i="14" s="1"/>
  <c r="N16" i="14" s="1"/>
  <c r="T16" i="14" s="1"/>
  <c r="Z16" i="14" s="1"/>
  <c r="AF16" i="14" s="1"/>
  <c r="AL16" i="14" s="1"/>
  <c r="AR16" i="14" s="1"/>
  <c r="AX16" i="14" s="1"/>
  <c r="BD16" i="14" s="1"/>
  <c r="BJ16" i="14" s="1"/>
  <c r="A16" i="14"/>
  <c r="C15" i="14"/>
  <c r="B15" i="14"/>
  <c r="A15" i="14"/>
  <c r="C14" i="14"/>
  <c r="B14" i="14"/>
  <c r="A14" i="14"/>
  <c r="C13" i="14"/>
  <c r="I13" i="14" s="1"/>
  <c r="O13" i="14" s="1"/>
  <c r="U13" i="14" s="1"/>
  <c r="AA13" i="14" s="1"/>
  <c r="AG13" i="14" s="1"/>
  <c r="AM13" i="14" s="1"/>
  <c r="AS13" i="14" s="1"/>
  <c r="AY13" i="14" s="1"/>
  <c r="BE13" i="14" s="1"/>
  <c r="BK13" i="14" s="1"/>
  <c r="B13" i="14"/>
  <c r="A13" i="14"/>
  <c r="C12" i="14"/>
  <c r="B12" i="14"/>
  <c r="A12" i="14"/>
  <c r="C11" i="14"/>
  <c r="B11" i="14"/>
  <c r="A11" i="14"/>
  <c r="G11" i="14" s="1"/>
  <c r="M11" i="14" s="1"/>
  <c r="S11" i="14" s="1"/>
  <c r="Y11" i="14" s="1"/>
  <c r="AE11" i="14" s="1"/>
  <c r="AK11" i="14" s="1"/>
  <c r="AQ11" i="14" s="1"/>
  <c r="AW11" i="14" s="1"/>
  <c r="BC11" i="14" s="1"/>
  <c r="BI11" i="14" s="1"/>
  <c r="C10" i="14"/>
  <c r="B10" i="14"/>
  <c r="A10" i="14"/>
  <c r="C9" i="14"/>
  <c r="B9" i="14"/>
  <c r="A9" i="14"/>
  <c r="C8" i="14"/>
  <c r="B8" i="14"/>
  <c r="H8" i="14" s="1"/>
  <c r="N8" i="14" s="1"/>
  <c r="T8" i="14" s="1"/>
  <c r="Z8" i="14" s="1"/>
  <c r="AF8" i="14" s="1"/>
  <c r="AL8" i="14" s="1"/>
  <c r="AR8" i="14" s="1"/>
  <c r="AX8" i="14" s="1"/>
  <c r="BD8" i="14" s="1"/>
  <c r="BJ8" i="14" s="1"/>
  <c r="A8" i="14"/>
  <c r="C7" i="14"/>
  <c r="B7" i="14"/>
  <c r="A7" i="14"/>
  <c r="C6" i="14"/>
  <c r="B6" i="14"/>
  <c r="A6" i="14"/>
  <c r="C5" i="14"/>
  <c r="I5" i="14" s="1"/>
  <c r="O5" i="14" s="1"/>
  <c r="U5" i="14" s="1"/>
  <c r="AA5" i="14" s="1"/>
  <c r="AG5" i="14" s="1"/>
  <c r="AM5" i="14" s="1"/>
  <c r="AS5" i="14" s="1"/>
  <c r="AY5" i="14" s="1"/>
  <c r="BE5" i="14" s="1"/>
  <c r="BK5" i="14" s="1"/>
  <c r="B5" i="14"/>
  <c r="A5" i="14"/>
  <c r="C4" i="14"/>
  <c r="B4" i="14"/>
  <c r="A4" i="14"/>
  <c r="I1354" i="14"/>
  <c r="O1354" i="14" s="1"/>
  <c r="U1354" i="14" s="1"/>
  <c r="AA1354" i="14" s="1"/>
  <c r="AG1354" i="14" s="1"/>
  <c r="AM1354" i="14" s="1"/>
  <c r="AS1354" i="14" s="1"/>
  <c r="AY1354" i="14" s="1"/>
  <c r="BE1354" i="14" s="1"/>
  <c r="BK1354" i="14" s="1"/>
  <c r="H1354" i="14"/>
  <c r="G1354" i="14"/>
  <c r="M1354" i="14" s="1"/>
  <c r="S1354" i="14" s="1"/>
  <c r="Y1354" i="14" s="1"/>
  <c r="AE1354" i="14" s="1"/>
  <c r="AK1354" i="14" s="1"/>
  <c r="AQ1354" i="14" s="1"/>
  <c r="AW1354" i="14" s="1"/>
  <c r="BC1354" i="14" s="1"/>
  <c r="BI1354" i="14" s="1"/>
  <c r="I1353" i="14"/>
  <c r="O1353" i="14" s="1"/>
  <c r="U1353" i="14" s="1"/>
  <c r="AA1353" i="14" s="1"/>
  <c r="AG1353" i="14" s="1"/>
  <c r="AM1353" i="14" s="1"/>
  <c r="AS1353" i="14" s="1"/>
  <c r="AY1353" i="14" s="1"/>
  <c r="BE1353" i="14" s="1"/>
  <c r="BK1353" i="14" s="1"/>
  <c r="H1353" i="14"/>
  <c r="I1352" i="14"/>
  <c r="O1352" i="14" s="1"/>
  <c r="U1352" i="14" s="1"/>
  <c r="AA1352" i="14" s="1"/>
  <c r="AG1352" i="14" s="1"/>
  <c r="AM1352" i="14" s="1"/>
  <c r="AS1352" i="14" s="1"/>
  <c r="AY1352" i="14" s="1"/>
  <c r="BE1352" i="14" s="1"/>
  <c r="BK1352" i="14" s="1"/>
  <c r="G1352" i="14"/>
  <c r="M1352" i="14" s="1"/>
  <c r="S1352" i="14" s="1"/>
  <c r="Y1352" i="14" s="1"/>
  <c r="AE1352" i="14" s="1"/>
  <c r="AK1352" i="14" s="1"/>
  <c r="AQ1352" i="14" s="1"/>
  <c r="AW1352" i="14" s="1"/>
  <c r="BC1352" i="14" s="1"/>
  <c r="BI1352" i="14" s="1"/>
  <c r="I1351" i="14"/>
  <c r="O1351" i="14" s="1"/>
  <c r="U1351" i="14" s="1"/>
  <c r="AA1351" i="14" s="1"/>
  <c r="AG1351" i="14" s="1"/>
  <c r="AM1351" i="14" s="1"/>
  <c r="AS1351" i="14" s="1"/>
  <c r="AY1351" i="14" s="1"/>
  <c r="BE1351" i="14" s="1"/>
  <c r="BK1351" i="14" s="1"/>
  <c r="H1351" i="14"/>
  <c r="G1351" i="14"/>
  <c r="M1351" i="14" s="1"/>
  <c r="S1351" i="14" s="1"/>
  <c r="Y1351" i="14" s="1"/>
  <c r="AE1351" i="14" s="1"/>
  <c r="AK1351" i="14" s="1"/>
  <c r="AQ1351" i="14" s="1"/>
  <c r="AW1351" i="14" s="1"/>
  <c r="BC1351" i="14" s="1"/>
  <c r="BI1351" i="14" s="1"/>
  <c r="I1350" i="14"/>
  <c r="O1350" i="14" s="1"/>
  <c r="U1350" i="14" s="1"/>
  <c r="AA1350" i="14" s="1"/>
  <c r="AG1350" i="14" s="1"/>
  <c r="AM1350" i="14" s="1"/>
  <c r="AS1350" i="14" s="1"/>
  <c r="AY1350" i="14" s="1"/>
  <c r="BE1350" i="14" s="1"/>
  <c r="BK1350" i="14" s="1"/>
  <c r="G1350" i="14"/>
  <c r="M1350" i="14" s="1"/>
  <c r="S1350" i="14" s="1"/>
  <c r="Y1350" i="14" s="1"/>
  <c r="AE1350" i="14" s="1"/>
  <c r="AK1350" i="14" s="1"/>
  <c r="AQ1350" i="14" s="1"/>
  <c r="AW1350" i="14" s="1"/>
  <c r="BC1350" i="14" s="1"/>
  <c r="BI1350" i="14" s="1"/>
  <c r="H1349" i="14"/>
  <c r="N1349" i="14" s="1"/>
  <c r="T1349" i="14" s="1"/>
  <c r="Z1349" i="14" s="1"/>
  <c r="AF1349" i="14" s="1"/>
  <c r="AL1349" i="14" s="1"/>
  <c r="AR1349" i="14" s="1"/>
  <c r="AX1349" i="14" s="1"/>
  <c r="BD1349" i="14" s="1"/>
  <c r="BJ1349" i="14" s="1"/>
  <c r="G1349" i="14"/>
  <c r="M1349" i="14" s="1"/>
  <c r="S1349" i="14" s="1"/>
  <c r="Y1349" i="14" s="1"/>
  <c r="AE1349" i="14" s="1"/>
  <c r="AK1349" i="14" s="1"/>
  <c r="AQ1349" i="14" s="1"/>
  <c r="AW1349" i="14" s="1"/>
  <c r="BC1349" i="14" s="1"/>
  <c r="BI1349" i="14" s="1"/>
  <c r="I1348" i="14"/>
  <c r="O1348" i="14" s="1"/>
  <c r="U1348" i="14" s="1"/>
  <c r="AA1348" i="14" s="1"/>
  <c r="AG1348" i="14" s="1"/>
  <c r="AM1348" i="14" s="1"/>
  <c r="AS1348" i="14" s="1"/>
  <c r="AY1348" i="14" s="1"/>
  <c r="BE1348" i="14" s="1"/>
  <c r="BK1348" i="14" s="1"/>
  <c r="H1348" i="14"/>
  <c r="N1348" i="14" s="1"/>
  <c r="T1348" i="14" s="1"/>
  <c r="Z1348" i="14" s="1"/>
  <c r="AF1348" i="14" s="1"/>
  <c r="AL1348" i="14" s="1"/>
  <c r="AR1348" i="14" s="1"/>
  <c r="AX1348" i="14" s="1"/>
  <c r="BD1348" i="14" s="1"/>
  <c r="BJ1348" i="14" s="1"/>
  <c r="G1348" i="14"/>
  <c r="M1348" i="14" s="1"/>
  <c r="S1348" i="14" s="1"/>
  <c r="Y1348" i="14" s="1"/>
  <c r="AE1348" i="14" s="1"/>
  <c r="AK1348" i="14" s="1"/>
  <c r="AQ1348" i="14" s="1"/>
  <c r="AW1348" i="14" s="1"/>
  <c r="BC1348" i="14" s="1"/>
  <c r="BI1348" i="14" s="1"/>
  <c r="H1347" i="14"/>
  <c r="N1347" i="14" s="1"/>
  <c r="T1347" i="14" s="1"/>
  <c r="Z1347" i="14" s="1"/>
  <c r="AF1347" i="14" s="1"/>
  <c r="AL1347" i="14" s="1"/>
  <c r="AR1347" i="14" s="1"/>
  <c r="AX1347" i="14" s="1"/>
  <c r="BD1347" i="14" s="1"/>
  <c r="BJ1347" i="14" s="1"/>
  <c r="I1346" i="14"/>
  <c r="O1346" i="14" s="1"/>
  <c r="U1346" i="14" s="1"/>
  <c r="AA1346" i="14" s="1"/>
  <c r="AG1346" i="14" s="1"/>
  <c r="AM1346" i="14" s="1"/>
  <c r="AS1346" i="14" s="1"/>
  <c r="AY1346" i="14" s="1"/>
  <c r="BE1346" i="14" s="1"/>
  <c r="BK1346" i="14" s="1"/>
  <c r="H1346" i="14"/>
  <c r="N1346" i="14" s="1"/>
  <c r="T1346" i="14" s="1"/>
  <c r="Z1346" i="14" s="1"/>
  <c r="AF1346" i="14" s="1"/>
  <c r="AL1346" i="14" s="1"/>
  <c r="AR1346" i="14" s="1"/>
  <c r="AX1346" i="14" s="1"/>
  <c r="BD1346" i="14" s="1"/>
  <c r="BJ1346" i="14" s="1"/>
  <c r="G1346" i="14"/>
  <c r="M1346" i="14" s="1"/>
  <c r="S1346" i="14" s="1"/>
  <c r="Y1346" i="14" s="1"/>
  <c r="AE1346" i="14" s="1"/>
  <c r="AK1346" i="14" s="1"/>
  <c r="AQ1346" i="14" s="1"/>
  <c r="AW1346" i="14" s="1"/>
  <c r="BC1346" i="14" s="1"/>
  <c r="BI1346" i="14" s="1"/>
  <c r="I1345" i="14"/>
  <c r="O1345" i="14" s="1"/>
  <c r="U1345" i="14" s="1"/>
  <c r="AA1345" i="14" s="1"/>
  <c r="AG1345" i="14" s="1"/>
  <c r="AM1345" i="14" s="1"/>
  <c r="AS1345" i="14" s="1"/>
  <c r="AY1345" i="14" s="1"/>
  <c r="BE1345" i="14" s="1"/>
  <c r="BK1345" i="14" s="1"/>
  <c r="H1345" i="14"/>
  <c r="N1345" i="14" s="1"/>
  <c r="T1345" i="14" s="1"/>
  <c r="Z1345" i="14" s="1"/>
  <c r="AF1345" i="14" s="1"/>
  <c r="AL1345" i="14" s="1"/>
  <c r="AR1345" i="14" s="1"/>
  <c r="AX1345" i="14" s="1"/>
  <c r="BD1345" i="14" s="1"/>
  <c r="BJ1345" i="14" s="1"/>
  <c r="I1344" i="14"/>
  <c r="O1344" i="14" s="1"/>
  <c r="U1344" i="14" s="1"/>
  <c r="AA1344" i="14" s="1"/>
  <c r="AG1344" i="14" s="1"/>
  <c r="AM1344" i="14" s="1"/>
  <c r="AS1344" i="14" s="1"/>
  <c r="AY1344" i="14" s="1"/>
  <c r="BE1344" i="14" s="1"/>
  <c r="BK1344" i="14" s="1"/>
  <c r="G1344" i="14"/>
  <c r="M1344" i="14" s="1"/>
  <c r="S1344" i="14" s="1"/>
  <c r="Y1344" i="14" s="1"/>
  <c r="AE1344" i="14" s="1"/>
  <c r="AK1344" i="14" s="1"/>
  <c r="AQ1344" i="14" s="1"/>
  <c r="AW1344" i="14" s="1"/>
  <c r="BC1344" i="14" s="1"/>
  <c r="BI1344" i="14" s="1"/>
  <c r="I1343" i="14"/>
  <c r="O1343" i="14" s="1"/>
  <c r="U1343" i="14" s="1"/>
  <c r="AA1343" i="14" s="1"/>
  <c r="AG1343" i="14" s="1"/>
  <c r="AM1343" i="14" s="1"/>
  <c r="AS1343" i="14" s="1"/>
  <c r="AY1343" i="14" s="1"/>
  <c r="BE1343" i="14" s="1"/>
  <c r="BK1343" i="14" s="1"/>
  <c r="H1343" i="14"/>
  <c r="G1343" i="14"/>
  <c r="M1343" i="14" s="1"/>
  <c r="S1343" i="14" s="1"/>
  <c r="Y1343" i="14" s="1"/>
  <c r="AE1343" i="14" s="1"/>
  <c r="AK1343" i="14" s="1"/>
  <c r="AQ1343" i="14" s="1"/>
  <c r="AW1343" i="14" s="1"/>
  <c r="BC1343" i="14" s="1"/>
  <c r="BI1343" i="14" s="1"/>
  <c r="I1342" i="14"/>
  <c r="O1342" i="14" s="1"/>
  <c r="U1342" i="14" s="1"/>
  <c r="AA1342" i="14" s="1"/>
  <c r="AG1342" i="14" s="1"/>
  <c r="AM1342" i="14" s="1"/>
  <c r="AS1342" i="14" s="1"/>
  <c r="AY1342" i="14" s="1"/>
  <c r="BE1342" i="14" s="1"/>
  <c r="BK1342" i="14" s="1"/>
  <c r="G1342" i="14"/>
  <c r="M1342" i="14" s="1"/>
  <c r="S1342" i="14" s="1"/>
  <c r="Y1342" i="14" s="1"/>
  <c r="AE1342" i="14" s="1"/>
  <c r="AK1342" i="14" s="1"/>
  <c r="AQ1342" i="14" s="1"/>
  <c r="AW1342" i="14" s="1"/>
  <c r="BC1342" i="14" s="1"/>
  <c r="BI1342" i="14" s="1"/>
  <c r="I1341" i="14"/>
  <c r="O1341" i="14" s="1"/>
  <c r="U1341" i="14" s="1"/>
  <c r="AA1341" i="14" s="1"/>
  <c r="AG1341" i="14" s="1"/>
  <c r="AM1341" i="14" s="1"/>
  <c r="AS1341" i="14" s="1"/>
  <c r="AY1341" i="14" s="1"/>
  <c r="BE1341" i="14" s="1"/>
  <c r="BK1341" i="14" s="1"/>
  <c r="H1341" i="14"/>
  <c r="G1341" i="14"/>
  <c r="M1341" i="14" s="1"/>
  <c r="S1341" i="14" s="1"/>
  <c r="Y1341" i="14" s="1"/>
  <c r="AE1341" i="14" s="1"/>
  <c r="AK1341" i="14" s="1"/>
  <c r="AQ1341" i="14" s="1"/>
  <c r="AW1341" i="14" s="1"/>
  <c r="BC1341" i="14" s="1"/>
  <c r="BI1341" i="14" s="1"/>
  <c r="I1340" i="14"/>
  <c r="O1340" i="14" s="1"/>
  <c r="U1340" i="14" s="1"/>
  <c r="AA1340" i="14" s="1"/>
  <c r="AG1340" i="14" s="1"/>
  <c r="AM1340" i="14" s="1"/>
  <c r="AS1340" i="14" s="1"/>
  <c r="AY1340" i="14" s="1"/>
  <c r="BE1340" i="14" s="1"/>
  <c r="BK1340" i="14" s="1"/>
  <c r="G1340" i="14"/>
  <c r="M1340" i="14" s="1"/>
  <c r="S1340" i="14" s="1"/>
  <c r="Y1340" i="14" s="1"/>
  <c r="AE1340" i="14" s="1"/>
  <c r="AK1340" i="14" s="1"/>
  <c r="AQ1340" i="14" s="1"/>
  <c r="AW1340" i="14" s="1"/>
  <c r="BC1340" i="14" s="1"/>
  <c r="BI1340" i="14" s="1"/>
  <c r="I1339" i="14"/>
  <c r="O1339" i="14" s="1"/>
  <c r="U1339" i="14" s="1"/>
  <c r="AA1339" i="14" s="1"/>
  <c r="AG1339" i="14" s="1"/>
  <c r="AM1339" i="14" s="1"/>
  <c r="AS1339" i="14" s="1"/>
  <c r="AY1339" i="14" s="1"/>
  <c r="BE1339" i="14" s="1"/>
  <c r="BK1339" i="14" s="1"/>
  <c r="H1339" i="14"/>
  <c r="I1338" i="14"/>
  <c r="O1338" i="14" s="1"/>
  <c r="U1338" i="14" s="1"/>
  <c r="AA1338" i="14" s="1"/>
  <c r="AG1338" i="14" s="1"/>
  <c r="AM1338" i="14" s="1"/>
  <c r="AS1338" i="14" s="1"/>
  <c r="AY1338" i="14" s="1"/>
  <c r="BE1338" i="14" s="1"/>
  <c r="BK1338" i="14" s="1"/>
  <c r="H1338" i="14"/>
  <c r="G1338" i="14"/>
  <c r="M1338" i="14" s="1"/>
  <c r="S1338" i="14" s="1"/>
  <c r="Y1338" i="14" s="1"/>
  <c r="AE1338" i="14" s="1"/>
  <c r="AK1338" i="14" s="1"/>
  <c r="AQ1338" i="14" s="1"/>
  <c r="AW1338" i="14" s="1"/>
  <c r="BC1338" i="14" s="1"/>
  <c r="BI1338" i="14" s="1"/>
  <c r="H1337" i="14"/>
  <c r="N1337" i="14" s="1"/>
  <c r="T1337" i="14" s="1"/>
  <c r="Z1337" i="14" s="1"/>
  <c r="AF1337" i="14" s="1"/>
  <c r="AL1337" i="14" s="1"/>
  <c r="AR1337" i="14" s="1"/>
  <c r="AX1337" i="14" s="1"/>
  <c r="BD1337" i="14" s="1"/>
  <c r="BJ1337" i="14" s="1"/>
  <c r="G1337" i="14"/>
  <c r="M1337" i="14" s="1"/>
  <c r="S1337" i="14" s="1"/>
  <c r="Y1337" i="14" s="1"/>
  <c r="AE1337" i="14" s="1"/>
  <c r="AK1337" i="14" s="1"/>
  <c r="AQ1337" i="14" s="1"/>
  <c r="AW1337" i="14" s="1"/>
  <c r="BC1337" i="14" s="1"/>
  <c r="BI1337" i="14" s="1"/>
  <c r="I1336" i="14"/>
  <c r="O1336" i="14" s="1"/>
  <c r="U1336" i="14" s="1"/>
  <c r="AA1336" i="14" s="1"/>
  <c r="AG1336" i="14" s="1"/>
  <c r="AM1336" i="14" s="1"/>
  <c r="AS1336" i="14" s="1"/>
  <c r="AY1336" i="14" s="1"/>
  <c r="BE1336" i="14" s="1"/>
  <c r="BK1336" i="14" s="1"/>
  <c r="G1336" i="14"/>
  <c r="M1336" i="14" s="1"/>
  <c r="S1336" i="14" s="1"/>
  <c r="Y1336" i="14" s="1"/>
  <c r="AE1336" i="14" s="1"/>
  <c r="AK1336" i="14" s="1"/>
  <c r="AQ1336" i="14" s="1"/>
  <c r="AW1336" i="14" s="1"/>
  <c r="BC1336" i="14" s="1"/>
  <c r="BI1336" i="14" s="1"/>
  <c r="I1335" i="14"/>
  <c r="O1335" i="14" s="1"/>
  <c r="U1335" i="14" s="1"/>
  <c r="AA1335" i="14" s="1"/>
  <c r="AG1335" i="14" s="1"/>
  <c r="AM1335" i="14" s="1"/>
  <c r="AS1335" i="14" s="1"/>
  <c r="AY1335" i="14" s="1"/>
  <c r="BE1335" i="14" s="1"/>
  <c r="BK1335" i="14" s="1"/>
  <c r="H1335" i="14"/>
  <c r="N1335" i="14" s="1"/>
  <c r="T1335" i="14" s="1"/>
  <c r="Z1335" i="14" s="1"/>
  <c r="AF1335" i="14" s="1"/>
  <c r="AL1335" i="14" s="1"/>
  <c r="AR1335" i="14" s="1"/>
  <c r="AX1335" i="14" s="1"/>
  <c r="BD1335" i="14" s="1"/>
  <c r="BJ1335" i="14" s="1"/>
  <c r="I1334" i="14"/>
  <c r="O1334" i="14" s="1"/>
  <c r="U1334" i="14" s="1"/>
  <c r="AA1334" i="14" s="1"/>
  <c r="AG1334" i="14" s="1"/>
  <c r="AM1334" i="14" s="1"/>
  <c r="AS1334" i="14" s="1"/>
  <c r="AY1334" i="14" s="1"/>
  <c r="BE1334" i="14" s="1"/>
  <c r="BK1334" i="14" s="1"/>
  <c r="H1334" i="14"/>
  <c r="N1334" i="14" s="1"/>
  <c r="T1334" i="14" s="1"/>
  <c r="Z1334" i="14" s="1"/>
  <c r="AF1334" i="14" s="1"/>
  <c r="AL1334" i="14" s="1"/>
  <c r="AR1334" i="14" s="1"/>
  <c r="AX1334" i="14" s="1"/>
  <c r="BD1334" i="14" s="1"/>
  <c r="BJ1334" i="14" s="1"/>
  <c r="G1334" i="14"/>
  <c r="M1334" i="14" s="1"/>
  <c r="S1334" i="14" s="1"/>
  <c r="Y1334" i="14" s="1"/>
  <c r="AE1334" i="14" s="1"/>
  <c r="AK1334" i="14" s="1"/>
  <c r="AQ1334" i="14" s="1"/>
  <c r="AW1334" i="14" s="1"/>
  <c r="BC1334" i="14" s="1"/>
  <c r="BI1334" i="14" s="1"/>
  <c r="H1333" i="14"/>
  <c r="N1333" i="14" s="1"/>
  <c r="T1333" i="14" s="1"/>
  <c r="Z1333" i="14" s="1"/>
  <c r="AF1333" i="14" s="1"/>
  <c r="AL1333" i="14" s="1"/>
  <c r="AR1333" i="14" s="1"/>
  <c r="AX1333" i="14" s="1"/>
  <c r="BD1333" i="14" s="1"/>
  <c r="BJ1333" i="14" s="1"/>
  <c r="G1333" i="14"/>
  <c r="M1333" i="14" s="1"/>
  <c r="S1333" i="14" s="1"/>
  <c r="Y1333" i="14" s="1"/>
  <c r="AE1333" i="14" s="1"/>
  <c r="AK1333" i="14" s="1"/>
  <c r="AQ1333" i="14" s="1"/>
  <c r="AW1333" i="14" s="1"/>
  <c r="BC1333" i="14" s="1"/>
  <c r="BI1333" i="14" s="1"/>
  <c r="I1332" i="14"/>
  <c r="O1332" i="14" s="1"/>
  <c r="U1332" i="14" s="1"/>
  <c r="AA1332" i="14" s="1"/>
  <c r="AG1332" i="14" s="1"/>
  <c r="AM1332" i="14" s="1"/>
  <c r="AS1332" i="14" s="1"/>
  <c r="AY1332" i="14" s="1"/>
  <c r="BE1332" i="14" s="1"/>
  <c r="BK1332" i="14" s="1"/>
  <c r="G1332" i="14"/>
  <c r="M1332" i="14" s="1"/>
  <c r="S1332" i="14" s="1"/>
  <c r="Y1332" i="14" s="1"/>
  <c r="AE1332" i="14" s="1"/>
  <c r="AK1332" i="14" s="1"/>
  <c r="AQ1332" i="14" s="1"/>
  <c r="AW1332" i="14" s="1"/>
  <c r="BC1332" i="14" s="1"/>
  <c r="BI1332" i="14" s="1"/>
  <c r="I1331" i="14"/>
  <c r="O1331" i="14" s="1"/>
  <c r="U1331" i="14" s="1"/>
  <c r="AA1331" i="14" s="1"/>
  <c r="AG1331" i="14" s="1"/>
  <c r="AM1331" i="14" s="1"/>
  <c r="AS1331" i="14" s="1"/>
  <c r="AY1331" i="14" s="1"/>
  <c r="BE1331" i="14" s="1"/>
  <c r="BK1331" i="14" s="1"/>
  <c r="H1331" i="14"/>
  <c r="N1331" i="14" s="1"/>
  <c r="T1331" i="14" s="1"/>
  <c r="Z1331" i="14" s="1"/>
  <c r="AF1331" i="14" s="1"/>
  <c r="AL1331" i="14" s="1"/>
  <c r="AR1331" i="14" s="1"/>
  <c r="AX1331" i="14" s="1"/>
  <c r="BD1331" i="14" s="1"/>
  <c r="BJ1331" i="14" s="1"/>
  <c r="I1330" i="14"/>
  <c r="O1330" i="14" s="1"/>
  <c r="U1330" i="14" s="1"/>
  <c r="AA1330" i="14" s="1"/>
  <c r="AG1330" i="14" s="1"/>
  <c r="AM1330" i="14" s="1"/>
  <c r="AS1330" i="14" s="1"/>
  <c r="AY1330" i="14" s="1"/>
  <c r="BE1330" i="14" s="1"/>
  <c r="BK1330" i="14" s="1"/>
  <c r="H1330" i="14"/>
  <c r="N1330" i="14" s="1"/>
  <c r="T1330" i="14" s="1"/>
  <c r="Z1330" i="14" s="1"/>
  <c r="AF1330" i="14" s="1"/>
  <c r="AL1330" i="14" s="1"/>
  <c r="AR1330" i="14" s="1"/>
  <c r="AX1330" i="14" s="1"/>
  <c r="BD1330" i="14" s="1"/>
  <c r="BJ1330" i="14" s="1"/>
  <c r="G1330" i="14"/>
  <c r="M1330" i="14" s="1"/>
  <c r="S1330" i="14" s="1"/>
  <c r="Y1330" i="14" s="1"/>
  <c r="AE1330" i="14" s="1"/>
  <c r="AK1330" i="14" s="1"/>
  <c r="AQ1330" i="14" s="1"/>
  <c r="AW1330" i="14" s="1"/>
  <c r="BC1330" i="14" s="1"/>
  <c r="BI1330" i="14" s="1"/>
  <c r="H1329" i="14"/>
  <c r="G1329" i="14"/>
  <c r="M1329" i="14" s="1"/>
  <c r="S1329" i="14" s="1"/>
  <c r="Y1329" i="14" s="1"/>
  <c r="AE1329" i="14" s="1"/>
  <c r="AK1329" i="14" s="1"/>
  <c r="AQ1329" i="14" s="1"/>
  <c r="AW1329" i="14" s="1"/>
  <c r="BC1329" i="14" s="1"/>
  <c r="BI1329" i="14" s="1"/>
  <c r="I1328" i="14"/>
  <c r="O1328" i="14" s="1"/>
  <c r="U1328" i="14" s="1"/>
  <c r="AA1328" i="14" s="1"/>
  <c r="AG1328" i="14" s="1"/>
  <c r="AM1328" i="14" s="1"/>
  <c r="AS1328" i="14" s="1"/>
  <c r="AY1328" i="14" s="1"/>
  <c r="BE1328" i="14" s="1"/>
  <c r="BK1328" i="14" s="1"/>
  <c r="G1328" i="14"/>
  <c r="M1328" i="14" s="1"/>
  <c r="S1328" i="14" s="1"/>
  <c r="Y1328" i="14" s="1"/>
  <c r="AE1328" i="14" s="1"/>
  <c r="AK1328" i="14" s="1"/>
  <c r="AQ1328" i="14" s="1"/>
  <c r="AW1328" i="14" s="1"/>
  <c r="BC1328" i="14" s="1"/>
  <c r="BI1328" i="14" s="1"/>
  <c r="I1327" i="14"/>
  <c r="O1327" i="14" s="1"/>
  <c r="U1327" i="14" s="1"/>
  <c r="AA1327" i="14" s="1"/>
  <c r="AG1327" i="14" s="1"/>
  <c r="AM1327" i="14" s="1"/>
  <c r="AS1327" i="14" s="1"/>
  <c r="AY1327" i="14" s="1"/>
  <c r="BE1327" i="14" s="1"/>
  <c r="BK1327" i="14" s="1"/>
  <c r="H1327" i="14"/>
  <c r="I1326" i="14"/>
  <c r="O1326" i="14" s="1"/>
  <c r="U1326" i="14" s="1"/>
  <c r="AA1326" i="14" s="1"/>
  <c r="AG1326" i="14" s="1"/>
  <c r="AM1326" i="14" s="1"/>
  <c r="AS1326" i="14" s="1"/>
  <c r="AY1326" i="14" s="1"/>
  <c r="BE1326" i="14" s="1"/>
  <c r="BK1326" i="14" s="1"/>
  <c r="H1326" i="14"/>
  <c r="G1326" i="14"/>
  <c r="M1326" i="14" s="1"/>
  <c r="S1326" i="14" s="1"/>
  <c r="Y1326" i="14" s="1"/>
  <c r="AE1326" i="14" s="1"/>
  <c r="AK1326" i="14" s="1"/>
  <c r="AQ1326" i="14" s="1"/>
  <c r="AW1326" i="14" s="1"/>
  <c r="BC1326" i="14" s="1"/>
  <c r="BI1326" i="14" s="1"/>
  <c r="H1325" i="14"/>
  <c r="I1324" i="14"/>
  <c r="O1324" i="14" s="1"/>
  <c r="U1324" i="14" s="1"/>
  <c r="AA1324" i="14" s="1"/>
  <c r="AG1324" i="14" s="1"/>
  <c r="AM1324" i="14" s="1"/>
  <c r="AS1324" i="14" s="1"/>
  <c r="AY1324" i="14" s="1"/>
  <c r="BE1324" i="14" s="1"/>
  <c r="BK1324" i="14" s="1"/>
  <c r="H1324" i="14"/>
  <c r="G1324" i="14"/>
  <c r="M1324" i="14" s="1"/>
  <c r="S1324" i="14" s="1"/>
  <c r="Y1324" i="14" s="1"/>
  <c r="AE1324" i="14" s="1"/>
  <c r="AK1324" i="14" s="1"/>
  <c r="AQ1324" i="14" s="1"/>
  <c r="AW1324" i="14" s="1"/>
  <c r="BC1324" i="14" s="1"/>
  <c r="BI1324" i="14" s="1"/>
  <c r="I1323" i="14"/>
  <c r="O1323" i="14" s="1"/>
  <c r="U1323" i="14" s="1"/>
  <c r="AA1323" i="14" s="1"/>
  <c r="AG1323" i="14" s="1"/>
  <c r="AM1323" i="14" s="1"/>
  <c r="AS1323" i="14" s="1"/>
  <c r="AY1323" i="14" s="1"/>
  <c r="BE1323" i="14" s="1"/>
  <c r="BK1323" i="14" s="1"/>
  <c r="H1323" i="14"/>
  <c r="N1323" i="14" s="1"/>
  <c r="T1323" i="14" s="1"/>
  <c r="Z1323" i="14" s="1"/>
  <c r="AF1323" i="14" s="1"/>
  <c r="AL1323" i="14" s="1"/>
  <c r="AR1323" i="14" s="1"/>
  <c r="AX1323" i="14" s="1"/>
  <c r="BD1323" i="14" s="1"/>
  <c r="BJ1323" i="14" s="1"/>
  <c r="I1322" i="14"/>
  <c r="O1322" i="14" s="1"/>
  <c r="U1322" i="14" s="1"/>
  <c r="AA1322" i="14" s="1"/>
  <c r="AG1322" i="14" s="1"/>
  <c r="AM1322" i="14" s="1"/>
  <c r="AS1322" i="14" s="1"/>
  <c r="AY1322" i="14" s="1"/>
  <c r="BE1322" i="14" s="1"/>
  <c r="BK1322" i="14" s="1"/>
  <c r="G1322" i="14"/>
  <c r="M1322" i="14" s="1"/>
  <c r="S1322" i="14" s="1"/>
  <c r="Y1322" i="14" s="1"/>
  <c r="AE1322" i="14" s="1"/>
  <c r="AK1322" i="14" s="1"/>
  <c r="AQ1322" i="14" s="1"/>
  <c r="AW1322" i="14" s="1"/>
  <c r="BC1322" i="14" s="1"/>
  <c r="BI1322" i="14" s="1"/>
  <c r="I1321" i="14"/>
  <c r="O1321" i="14" s="1"/>
  <c r="U1321" i="14" s="1"/>
  <c r="AA1321" i="14" s="1"/>
  <c r="AG1321" i="14" s="1"/>
  <c r="AM1321" i="14" s="1"/>
  <c r="AS1321" i="14" s="1"/>
  <c r="AY1321" i="14" s="1"/>
  <c r="BE1321" i="14" s="1"/>
  <c r="BK1321" i="14" s="1"/>
  <c r="H1321" i="14"/>
  <c r="N1321" i="14" s="1"/>
  <c r="T1321" i="14" s="1"/>
  <c r="Z1321" i="14" s="1"/>
  <c r="AF1321" i="14" s="1"/>
  <c r="AL1321" i="14" s="1"/>
  <c r="AR1321" i="14" s="1"/>
  <c r="AX1321" i="14" s="1"/>
  <c r="BD1321" i="14" s="1"/>
  <c r="BJ1321" i="14" s="1"/>
  <c r="G1321" i="14"/>
  <c r="M1321" i="14" s="1"/>
  <c r="S1321" i="14" s="1"/>
  <c r="Y1321" i="14" s="1"/>
  <c r="AE1321" i="14" s="1"/>
  <c r="AK1321" i="14" s="1"/>
  <c r="AQ1321" i="14" s="1"/>
  <c r="AW1321" i="14" s="1"/>
  <c r="BC1321" i="14" s="1"/>
  <c r="BI1321" i="14" s="1"/>
  <c r="I1320" i="14"/>
  <c r="O1320" i="14" s="1"/>
  <c r="U1320" i="14" s="1"/>
  <c r="AA1320" i="14" s="1"/>
  <c r="AG1320" i="14" s="1"/>
  <c r="AM1320" i="14" s="1"/>
  <c r="AS1320" i="14" s="1"/>
  <c r="AY1320" i="14" s="1"/>
  <c r="BE1320" i="14" s="1"/>
  <c r="BK1320" i="14" s="1"/>
  <c r="H1320" i="14"/>
  <c r="N1320" i="14" s="1"/>
  <c r="T1320" i="14" s="1"/>
  <c r="Z1320" i="14" s="1"/>
  <c r="AF1320" i="14" s="1"/>
  <c r="AL1320" i="14" s="1"/>
  <c r="AR1320" i="14" s="1"/>
  <c r="AX1320" i="14" s="1"/>
  <c r="BD1320" i="14" s="1"/>
  <c r="BJ1320" i="14" s="1"/>
  <c r="G1320" i="14"/>
  <c r="M1320" i="14" s="1"/>
  <c r="S1320" i="14" s="1"/>
  <c r="Y1320" i="14" s="1"/>
  <c r="AE1320" i="14" s="1"/>
  <c r="AK1320" i="14" s="1"/>
  <c r="AQ1320" i="14" s="1"/>
  <c r="AW1320" i="14" s="1"/>
  <c r="BC1320" i="14" s="1"/>
  <c r="BI1320" i="14" s="1"/>
  <c r="H1319" i="14"/>
  <c r="G1319" i="14"/>
  <c r="M1319" i="14" s="1"/>
  <c r="S1319" i="14" s="1"/>
  <c r="Y1319" i="14" s="1"/>
  <c r="AE1319" i="14" s="1"/>
  <c r="AK1319" i="14" s="1"/>
  <c r="AQ1319" i="14" s="1"/>
  <c r="AW1319" i="14" s="1"/>
  <c r="BC1319" i="14" s="1"/>
  <c r="BI1319" i="14" s="1"/>
  <c r="I1318" i="14"/>
  <c r="O1318" i="14" s="1"/>
  <c r="U1318" i="14" s="1"/>
  <c r="AA1318" i="14" s="1"/>
  <c r="AG1318" i="14" s="1"/>
  <c r="AM1318" i="14" s="1"/>
  <c r="AS1318" i="14" s="1"/>
  <c r="AY1318" i="14" s="1"/>
  <c r="BE1318" i="14" s="1"/>
  <c r="BK1318" i="14" s="1"/>
  <c r="H1318" i="14"/>
  <c r="G1318" i="14"/>
  <c r="M1318" i="14" s="1"/>
  <c r="S1318" i="14" s="1"/>
  <c r="Y1318" i="14" s="1"/>
  <c r="AE1318" i="14" s="1"/>
  <c r="AK1318" i="14" s="1"/>
  <c r="AQ1318" i="14" s="1"/>
  <c r="AW1318" i="14" s="1"/>
  <c r="BC1318" i="14" s="1"/>
  <c r="BI1318" i="14" s="1"/>
  <c r="H1317" i="14"/>
  <c r="G1317" i="14"/>
  <c r="M1317" i="14" s="1"/>
  <c r="S1317" i="14" s="1"/>
  <c r="Y1317" i="14" s="1"/>
  <c r="AE1317" i="14" s="1"/>
  <c r="AK1317" i="14" s="1"/>
  <c r="AQ1317" i="14" s="1"/>
  <c r="AW1317" i="14" s="1"/>
  <c r="BC1317" i="14" s="1"/>
  <c r="BI1317" i="14" s="1"/>
  <c r="I1316" i="14"/>
  <c r="O1316" i="14" s="1"/>
  <c r="U1316" i="14" s="1"/>
  <c r="AA1316" i="14" s="1"/>
  <c r="AG1316" i="14" s="1"/>
  <c r="AM1316" i="14" s="1"/>
  <c r="AS1316" i="14" s="1"/>
  <c r="AY1316" i="14" s="1"/>
  <c r="BE1316" i="14" s="1"/>
  <c r="BK1316" i="14" s="1"/>
  <c r="H1316" i="14"/>
  <c r="G1316" i="14"/>
  <c r="M1316" i="14" s="1"/>
  <c r="S1316" i="14" s="1"/>
  <c r="Y1316" i="14" s="1"/>
  <c r="AE1316" i="14" s="1"/>
  <c r="AK1316" i="14" s="1"/>
  <c r="AQ1316" i="14" s="1"/>
  <c r="AW1316" i="14" s="1"/>
  <c r="BC1316" i="14" s="1"/>
  <c r="BI1316" i="14" s="1"/>
  <c r="I1315" i="14"/>
  <c r="O1315" i="14" s="1"/>
  <c r="U1315" i="14" s="1"/>
  <c r="AA1315" i="14" s="1"/>
  <c r="AG1315" i="14" s="1"/>
  <c r="AM1315" i="14" s="1"/>
  <c r="AS1315" i="14" s="1"/>
  <c r="AY1315" i="14" s="1"/>
  <c r="BE1315" i="14" s="1"/>
  <c r="BK1315" i="14" s="1"/>
  <c r="H1315" i="14"/>
  <c r="I1314" i="14"/>
  <c r="O1314" i="14" s="1"/>
  <c r="U1314" i="14" s="1"/>
  <c r="AA1314" i="14" s="1"/>
  <c r="AG1314" i="14" s="1"/>
  <c r="AM1314" i="14" s="1"/>
  <c r="AS1314" i="14" s="1"/>
  <c r="AY1314" i="14" s="1"/>
  <c r="BE1314" i="14" s="1"/>
  <c r="BK1314" i="14" s="1"/>
  <c r="H1314" i="14"/>
  <c r="N1314" i="14" s="1"/>
  <c r="T1314" i="14" s="1"/>
  <c r="Z1314" i="14" s="1"/>
  <c r="AF1314" i="14" s="1"/>
  <c r="AL1314" i="14" s="1"/>
  <c r="AR1314" i="14" s="1"/>
  <c r="AX1314" i="14" s="1"/>
  <c r="BD1314" i="14" s="1"/>
  <c r="BJ1314" i="14" s="1"/>
  <c r="G1314" i="14"/>
  <c r="M1314" i="14" s="1"/>
  <c r="S1314" i="14" s="1"/>
  <c r="Y1314" i="14" s="1"/>
  <c r="AE1314" i="14" s="1"/>
  <c r="AK1314" i="14" s="1"/>
  <c r="AQ1314" i="14" s="1"/>
  <c r="AW1314" i="14" s="1"/>
  <c r="BC1314" i="14" s="1"/>
  <c r="BI1314" i="14" s="1"/>
  <c r="I1313" i="14"/>
  <c r="O1313" i="14" s="1"/>
  <c r="U1313" i="14" s="1"/>
  <c r="AA1313" i="14" s="1"/>
  <c r="AG1313" i="14" s="1"/>
  <c r="AM1313" i="14" s="1"/>
  <c r="AS1313" i="14" s="1"/>
  <c r="AY1313" i="14" s="1"/>
  <c r="BE1313" i="14" s="1"/>
  <c r="BK1313" i="14" s="1"/>
  <c r="H1313" i="14"/>
  <c r="N1313" i="14" s="1"/>
  <c r="T1313" i="14" s="1"/>
  <c r="Z1313" i="14" s="1"/>
  <c r="AF1313" i="14" s="1"/>
  <c r="AL1313" i="14" s="1"/>
  <c r="AR1313" i="14" s="1"/>
  <c r="AX1313" i="14" s="1"/>
  <c r="BD1313" i="14" s="1"/>
  <c r="BJ1313" i="14" s="1"/>
  <c r="G1313" i="14"/>
  <c r="M1313" i="14" s="1"/>
  <c r="S1313" i="14" s="1"/>
  <c r="Y1313" i="14" s="1"/>
  <c r="AE1313" i="14" s="1"/>
  <c r="AK1313" i="14" s="1"/>
  <c r="AQ1313" i="14" s="1"/>
  <c r="AW1313" i="14" s="1"/>
  <c r="BC1313" i="14" s="1"/>
  <c r="BI1313" i="14" s="1"/>
  <c r="I1312" i="14"/>
  <c r="O1312" i="14" s="1"/>
  <c r="U1312" i="14" s="1"/>
  <c r="AA1312" i="14" s="1"/>
  <c r="AG1312" i="14" s="1"/>
  <c r="AM1312" i="14" s="1"/>
  <c r="AS1312" i="14" s="1"/>
  <c r="AY1312" i="14" s="1"/>
  <c r="BE1312" i="14" s="1"/>
  <c r="BK1312" i="14" s="1"/>
  <c r="G1312" i="14"/>
  <c r="M1312" i="14" s="1"/>
  <c r="S1312" i="14" s="1"/>
  <c r="Y1312" i="14" s="1"/>
  <c r="AE1312" i="14" s="1"/>
  <c r="AK1312" i="14" s="1"/>
  <c r="AQ1312" i="14" s="1"/>
  <c r="AW1312" i="14" s="1"/>
  <c r="BC1312" i="14" s="1"/>
  <c r="BI1312" i="14" s="1"/>
  <c r="I1311" i="14"/>
  <c r="O1311" i="14" s="1"/>
  <c r="U1311" i="14" s="1"/>
  <c r="AA1311" i="14" s="1"/>
  <c r="AG1311" i="14" s="1"/>
  <c r="AM1311" i="14" s="1"/>
  <c r="AS1311" i="14" s="1"/>
  <c r="AY1311" i="14" s="1"/>
  <c r="BE1311" i="14" s="1"/>
  <c r="BK1311" i="14" s="1"/>
  <c r="H1311" i="14"/>
  <c r="N1311" i="14" s="1"/>
  <c r="T1311" i="14" s="1"/>
  <c r="Z1311" i="14" s="1"/>
  <c r="AF1311" i="14" s="1"/>
  <c r="AL1311" i="14" s="1"/>
  <c r="AR1311" i="14" s="1"/>
  <c r="AX1311" i="14" s="1"/>
  <c r="BD1311" i="14" s="1"/>
  <c r="BJ1311" i="14" s="1"/>
  <c r="G1311" i="14"/>
  <c r="M1311" i="14" s="1"/>
  <c r="S1311" i="14" s="1"/>
  <c r="Y1311" i="14" s="1"/>
  <c r="AE1311" i="14" s="1"/>
  <c r="AK1311" i="14" s="1"/>
  <c r="AQ1311" i="14" s="1"/>
  <c r="AW1311" i="14" s="1"/>
  <c r="BC1311" i="14" s="1"/>
  <c r="BI1311" i="14" s="1"/>
  <c r="I1310" i="14"/>
  <c r="O1310" i="14" s="1"/>
  <c r="U1310" i="14" s="1"/>
  <c r="AA1310" i="14" s="1"/>
  <c r="AG1310" i="14" s="1"/>
  <c r="AM1310" i="14" s="1"/>
  <c r="AS1310" i="14" s="1"/>
  <c r="AY1310" i="14" s="1"/>
  <c r="BE1310" i="14" s="1"/>
  <c r="BK1310" i="14" s="1"/>
  <c r="H1310" i="14"/>
  <c r="N1310" i="14" s="1"/>
  <c r="T1310" i="14" s="1"/>
  <c r="Z1310" i="14" s="1"/>
  <c r="AF1310" i="14" s="1"/>
  <c r="AL1310" i="14" s="1"/>
  <c r="AR1310" i="14" s="1"/>
  <c r="AX1310" i="14" s="1"/>
  <c r="BD1310" i="14" s="1"/>
  <c r="BJ1310" i="14" s="1"/>
  <c r="G1310" i="14"/>
  <c r="M1310" i="14" s="1"/>
  <c r="S1310" i="14" s="1"/>
  <c r="Y1310" i="14" s="1"/>
  <c r="AE1310" i="14" s="1"/>
  <c r="AK1310" i="14" s="1"/>
  <c r="AQ1310" i="14" s="1"/>
  <c r="AW1310" i="14" s="1"/>
  <c r="BC1310" i="14" s="1"/>
  <c r="BI1310" i="14" s="1"/>
  <c r="H1309" i="14"/>
  <c r="N1309" i="14" s="1"/>
  <c r="T1309" i="14" s="1"/>
  <c r="Z1309" i="14" s="1"/>
  <c r="AF1309" i="14" s="1"/>
  <c r="AL1309" i="14" s="1"/>
  <c r="AR1309" i="14" s="1"/>
  <c r="AX1309" i="14" s="1"/>
  <c r="BD1309" i="14" s="1"/>
  <c r="BJ1309" i="14" s="1"/>
  <c r="G1309" i="14"/>
  <c r="M1309" i="14" s="1"/>
  <c r="S1309" i="14" s="1"/>
  <c r="Y1309" i="14" s="1"/>
  <c r="AE1309" i="14" s="1"/>
  <c r="AK1309" i="14" s="1"/>
  <c r="AQ1309" i="14" s="1"/>
  <c r="AW1309" i="14" s="1"/>
  <c r="BC1309" i="14" s="1"/>
  <c r="BI1309" i="14" s="1"/>
  <c r="I1308" i="14"/>
  <c r="O1308" i="14" s="1"/>
  <c r="U1308" i="14" s="1"/>
  <c r="AA1308" i="14" s="1"/>
  <c r="AG1308" i="14" s="1"/>
  <c r="AM1308" i="14" s="1"/>
  <c r="AS1308" i="14" s="1"/>
  <c r="AY1308" i="14" s="1"/>
  <c r="BE1308" i="14" s="1"/>
  <c r="BK1308" i="14" s="1"/>
  <c r="H1308" i="14"/>
  <c r="N1308" i="14" s="1"/>
  <c r="T1308" i="14" s="1"/>
  <c r="Z1308" i="14" s="1"/>
  <c r="AF1308" i="14" s="1"/>
  <c r="AL1308" i="14" s="1"/>
  <c r="AR1308" i="14" s="1"/>
  <c r="AX1308" i="14" s="1"/>
  <c r="BD1308" i="14" s="1"/>
  <c r="BJ1308" i="14" s="1"/>
  <c r="G1308" i="14"/>
  <c r="M1308" i="14" s="1"/>
  <c r="S1308" i="14" s="1"/>
  <c r="Y1308" i="14" s="1"/>
  <c r="AE1308" i="14" s="1"/>
  <c r="AK1308" i="14" s="1"/>
  <c r="AQ1308" i="14" s="1"/>
  <c r="AW1308" i="14" s="1"/>
  <c r="BC1308" i="14" s="1"/>
  <c r="BI1308" i="14" s="1"/>
  <c r="I1307" i="14"/>
  <c r="O1307" i="14" s="1"/>
  <c r="U1307" i="14" s="1"/>
  <c r="AA1307" i="14" s="1"/>
  <c r="AG1307" i="14" s="1"/>
  <c r="AM1307" i="14" s="1"/>
  <c r="AS1307" i="14" s="1"/>
  <c r="AY1307" i="14" s="1"/>
  <c r="BE1307" i="14" s="1"/>
  <c r="BK1307" i="14" s="1"/>
  <c r="H1307" i="14"/>
  <c r="I1306" i="14"/>
  <c r="O1306" i="14" s="1"/>
  <c r="U1306" i="14" s="1"/>
  <c r="AA1306" i="14" s="1"/>
  <c r="AG1306" i="14" s="1"/>
  <c r="AM1306" i="14" s="1"/>
  <c r="AS1306" i="14" s="1"/>
  <c r="AY1306" i="14" s="1"/>
  <c r="BE1306" i="14" s="1"/>
  <c r="BK1306" i="14" s="1"/>
  <c r="H1306" i="14"/>
  <c r="G1306" i="14"/>
  <c r="M1306" i="14" s="1"/>
  <c r="S1306" i="14" s="1"/>
  <c r="Y1306" i="14" s="1"/>
  <c r="AE1306" i="14" s="1"/>
  <c r="AK1306" i="14" s="1"/>
  <c r="AQ1306" i="14" s="1"/>
  <c r="AW1306" i="14" s="1"/>
  <c r="BC1306" i="14" s="1"/>
  <c r="BI1306" i="14" s="1"/>
  <c r="I1305" i="14"/>
  <c r="O1305" i="14" s="1"/>
  <c r="U1305" i="14" s="1"/>
  <c r="AA1305" i="14" s="1"/>
  <c r="AG1305" i="14" s="1"/>
  <c r="AM1305" i="14" s="1"/>
  <c r="AS1305" i="14" s="1"/>
  <c r="AY1305" i="14" s="1"/>
  <c r="BE1305" i="14" s="1"/>
  <c r="BK1305" i="14" s="1"/>
  <c r="H1305" i="14"/>
  <c r="G1305" i="14"/>
  <c r="M1305" i="14" s="1"/>
  <c r="S1305" i="14" s="1"/>
  <c r="Y1305" i="14" s="1"/>
  <c r="AE1305" i="14" s="1"/>
  <c r="AK1305" i="14" s="1"/>
  <c r="AQ1305" i="14" s="1"/>
  <c r="AW1305" i="14" s="1"/>
  <c r="BC1305" i="14" s="1"/>
  <c r="BI1305" i="14" s="1"/>
  <c r="I1304" i="14"/>
  <c r="O1304" i="14" s="1"/>
  <c r="U1304" i="14" s="1"/>
  <c r="AA1304" i="14" s="1"/>
  <c r="AG1304" i="14" s="1"/>
  <c r="AM1304" i="14" s="1"/>
  <c r="AS1304" i="14" s="1"/>
  <c r="AY1304" i="14" s="1"/>
  <c r="BE1304" i="14" s="1"/>
  <c r="BK1304" i="14" s="1"/>
  <c r="G1304" i="14"/>
  <c r="M1304" i="14" s="1"/>
  <c r="S1304" i="14" s="1"/>
  <c r="Y1304" i="14" s="1"/>
  <c r="AE1304" i="14" s="1"/>
  <c r="AK1304" i="14" s="1"/>
  <c r="AQ1304" i="14" s="1"/>
  <c r="AW1304" i="14" s="1"/>
  <c r="BC1304" i="14" s="1"/>
  <c r="BI1304" i="14" s="1"/>
  <c r="I1303" i="14"/>
  <c r="O1303" i="14" s="1"/>
  <c r="U1303" i="14" s="1"/>
  <c r="AA1303" i="14" s="1"/>
  <c r="AG1303" i="14" s="1"/>
  <c r="AM1303" i="14" s="1"/>
  <c r="AS1303" i="14" s="1"/>
  <c r="AY1303" i="14" s="1"/>
  <c r="BE1303" i="14" s="1"/>
  <c r="BK1303" i="14" s="1"/>
  <c r="H1303" i="14"/>
  <c r="G1303" i="14"/>
  <c r="M1303" i="14" s="1"/>
  <c r="S1303" i="14" s="1"/>
  <c r="Y1303" i="14" s="1"/>
  <c r="AE1303" i="14" s="1"/>
  <c r="AK1303" i="14" s="1"/>
  <c r="AQ1303" i="14" s="1"/>
  <c r="AW1303" i="14" s="1"/>
  <c r="BC1303" i="14" s="1"/>
  <c r="BI1303" i="14" s="1"/>
  <c r="I1302" i="14"/>
  <c r="O1302" i="14" s="1"/>
  <c r="U1302" i="14" s="1"/>
  <c r="AA1302" i="14" s="1"/>
  <c r="AG1302" i="14" s="1"/>
  <c r="AM1302" i="14" s="1"/>
  <c r="AS1302" i="14" s="1"/>
  <c r="AY1302" i="14" s="1"/>
  <c r="BE1302" i="14" s="1"/>
  <c r="BK1302" i="14" s="1"/>
  <c r="G1302" i="14"/>
  <c r="M1302" i="14" s="1"/>
  <c r="S1302" i="14" s="1"/>
  <c r="Y1302" i="14" s="1"/>
  <c r="AE1302" i="14" s="1"/>
  <c r="AK1302" i="14" s="1"/>
  <c r="AQ1302" i="14" s="1"/>
  <c r="AW1302" i="14" s="1"/>
  <c r="BC1302" i="14" s="1"/>
  <c r="BI1302" i="14" s="1"/>
  <c r="H1301" i="14"/>
  <c r="G1301" i="14"/>
  <c r="M1301" i="14" s="1"/>
  <c r="S1301" i="14" s="1"/>
  <c r="Y1301" i="14" s="1"/>
  <c r="AE1301" i="14" s="1"/>
  <c r="AK1301" i="14" s="1"/>
  <c r="AQ1301" i="14" s="1"/>
  <c r="AW1301" i="14" s="1"/>
  <c r="BC1301" i="14" s="1"/>
  <c r="BI1301" i="14" s="1"/>
  <c r="I1300" i="14"/>
  <c r="O1300" i="14" s="1"/>
  <c r="U1300" i="14" s="1"/>
  <c r="AA1300" i="14" s="1"/>
  <c r="AG1300" i="14" s="1"/>
  <c r="AM1300" i="14" s="1"/>
  <c r="AS1300" i="14" s="1"/>
  <c r="AY1300" i="14" s="1"/>
  <c r="BE1300" i="14" s="1"/>
  <c r="BK1300" i="14" s="1"/>
  <c r="H1300" i="14"/>
  <c r="G1300" i="14"/>
  <c r="M1300" i="14" s="1"/>
  <c r="S1300" i="14" s="1"/>
  <c r="Y1300" i="14" s="1"/>
  <c r="AE1300" i="14" s="1"/>
  <c r="AK1300" i="14" s="1"/>
  <c r="AQ1300" i="14" s="1"/>
  <c r="AW1300" i="14" s="1"/>
  <c r="BC1300" i="14" s="1"/>
  <c r="BI1300" i="14" s="1"/>
  <c r="H1299" i="14"/>
  <c r="N1299" i="14" s="1"/>
  <c r="T1299" i="14" s="1"/>
  <c r="Z1299" i="14" s="1"/>
  <c r="AF1299" i="14" s="1"/>
  <c r="AL1299" i="14" s="1"/>
  <c r="AR1299" i="14" s="1"/>
  <c r="AX1299" i="14" s="1"/>
  <c r="BD1299" i="14" s="1"/>
  <c r="BJ1299" i="14" s="1"/>
  <c r="G1299" i="14"/>
  <c r="M1299" i="14" s="1"/>
  <c r="S1299" i="14" s="1"/>
  <c r="Y1299" i="14" s="1"/>
  <c r="AE1299" i="14" s="1"/>
  <c r="AK1299" i="14" s="1"/>
  <c r="AQ1299" i="14" s="1"/>
  <c r="AW1299" i="14" s="1"/>
  <c r="BC1299" i="14" s="1"/>
  <c r="BI1299" i="14" s="1"/>
  <c r="I1298" i="14"/>
  <c r="O1298" i="14" s="1"/>
  <c r="U1298" i="14" s="1"/>
  <c r="AA1298" i="14" s="1"/>
  <c r="AG1298" i="14" s="1"/>
  <c r="AM1298" i="14" s="1"/>
  <c r="AS1298" i="14" s="1"/>
  <c r="AY1298" i="14" s="1"/>
  <c r="BE1298" i="14" s="1"/>
  <c r="BK1298" i="14" s="1"/>
  <c r="H1298" i="14"/>
  <c r="N1298" i="14" s="1"/>
  <c r="T1298" i="14" s="1"/>
  <c r="Z1298" i="14" s="1"/>
  <c r="AF1298" i="14" s="1"/>
  <c r="AL1298" i="14" s="1"/>
  <c r="AR1298" i="14" s="1"/>
  <c r="AX1298" i="14" s="1"/>
  <c r="BD1298" i="14" s="1"/>
  <c r="BJ1298" i="14" s="1"/>
  <c r="G1298" i="14"/>
  <c r="M1298" i="14" s="1"/>
  <c r="S1298" i="14" s="1"/>
  <c r="Y1298" i="14" s="1"/>
  <c r="AE1298" i="14" s="1"/>
  <c r="AK1298" i="14" s="1"/>
  <c r="AQ1298" i="14" s="1"/>
  <c r="AW1298" i="14" s="1"/>
  <c r="BC1298" i="14" s="1"/>
  <c r="BI1298" i="14" s="1"/>
  <c r="I1297" i="14"/>
  <c r="O1297" i="14" s="1"/>
  <c r="U1297" i="14" s="1"/>
  <c r="AA1297" i="14" s="1"/>
  <c r="AG1297" i="14" s="1"/>
  <c r="AM1297" i="14" s="1"/>
  <c r="AS1297" i="14" s="1"/>
  <c r="AY1297" i="14" s="1"/>
  <c r="BE1297" i="14" s="1"/>
  <c r="BK1297" i="14" s="1"/>
  <c r="H1297" i="14"/>
  <c r="N1297" i="14" s="1"/>
  <c r="T1297" i="14" s="1"/>
  <c r="Z1297" i="14" s="1"/>
  <c r="AF1297" i="14" s="1"/>
  <c r="AL1297" i="14" s="1"/>
  <c r="AR1297" i="14" s="1"/>
  <c r="AX1297" i="14" s="1"/>
  <c r="BD1297" i="14" s="1"/>
  <c r="BJ1297" i="14" s="1"/>
  <c r="I1296" i="14"/>
  <c r="O1296" i="14" s="1"/>
  <c r="U1296" i="14" s="1"/>
  <c r="AA1296" i="14" s="1"/>
  <c r="AG1296" i="14" s="1"/>
  <c r="AM1296" i="14" s="1"/>
  <c r="AS1296" i="14" s="1"/>
  <c r="AY1296" i="14" s="1"/>
  <c r="BE1296" i="14" s="1"/>
  <c r="BK1296" i="14" s="1"/>
  <c r="G1296" i="14"/>
  <c r="M1296" i="14" s="1"/>
  <c r="S1296" i="14" s="1"/>
  <c r="Y1296" i="14" s="1"/>
  <c r="AE1296" i="14" s="1"/>
  <c r="AK1296" i="14" s="1"/>
  <c r="AQ1296" i="14" s="1"/>
  <c r="AW1296" i="14" s="1"/>
  <c r="BC1296" i="14" s="1"/>
  <c r="BI1296" i="14" s="1"/>
  <c r="I1295" i="14"/>
  <c r="O1295" i="14" s="1"/>
  <c r="U1295" i="14" s="1"/>
  <c r="AA1295" i="14" s="1"/>
  <c r="AG1295" i="14" s="1"/>
  <c r="AM1295" i="14" s="1"/>
  <c r="AS1295" i="14" s="1"/>
  <c r="AY1295" i="14" s="1"/>
  <c r="BE1295" i="14" s="1"/>
  <c r="BK1295" i="14" s="1"/>
  <c r="H1295" i="14"/>
  <c r="N1295" i="14" s="1"/>
  <c r="T1295" i="14" s="1"/>
  <c r="Z1295" i="14" s="1"/>
  <c r="AF1295" i="14" s="1"/>
  <c r="AL1295" i="14" s="1"/>
  <c r="AR1295" i="14" s="1"/>
  <c r="AX1295" i="14" s="1"/>
  <c r="BD1295" i="14" s="1"/>
  <c r="BJ1295" i="14" s="1"/>
  <c r="G1295" i="14"/>
  <c r="M1295" i="14" s="1"/>
  <c r="S1295" i="14" s="1"/>
  <c r="Y1295" i="14" s="1"/>
  <c r="AE1295" i="14" s="1"/>
  <c r="AK1295" i="14" s="1"/>
  <c r="AQ1295" i="14" s="1"/>
  <c r="AW1295" i="14" s="1"/>
  <c r="BC1295" i="14" s="1"/>
  <c r="BI1295" i="14" s="1"/>
  <c r="I1294" i="14"/>
  <c r="O1294" i="14" s="1"/>
  <c r="U1294" i="14" s="1"/>
  <c r="AA1294" i="14" s="1"/>
  <c r="AG1294" i="14" s="1"/>
  <c r="AM1294" i="14" s="1"/>
  <c r="AS1294" i="14" s="1"/>
  <c r="AY1294" i="14" s="1"/>
  <c r="BE1294" i="14" s="1"/>
  <c r="BK1294" i="14" s="1"/>
  <c r="G1294" i="14"/>
  <c r="M1294" i="14" s="1"/>
  <c r="S1294" i="14" s="1"/>
  <c r="Y1294" i="14" s="1"/>
  <c r="AE1294" i="14" s="1"/>
  <c r="AK1294" i="14" s="1"/>
  <c r="AQ1294" i="14" s="1"/>
  <c r="AW1294" i="14" s="1"/>
  <c r="BC1294" i="14" s="1"/>
  <c r="BI1294" i="14" s="1"/>
  <c r="H1293" i="14"/>
  <c r="G1293" i="14"/>
  <c r="M1293" i="14" s="1"/>
  <c r="S1293" i="14" s="1"/>
  <c r="Y1293" i="14" s="1"/>
  <c r="AE1293" i="14" s="1"/>
  <c r="AK1293" i="14" s="1"/>
  <c r="AQ1293" i="14" s="1"/>
  <c r="AW1293" i="14" s="1"/>
  <c r="BC1293" i="14" s="1"/>
  <c r="BI1293" i="14" s="1"/>
  <c r="I1292" i="14"/>
  <c r="O1292" i="14" s="1"/>
  <c r="U1292" i="14" s="1"/>
  <c r="AA1292" i="14" s="1"/>
  <c r="AG1292" i="14" s="1"/>
  <c r="AM1292" i="14" s="1"/>
  <c r="AS1292" i="14" s="1"/>
  <c r="AY1292" i="14" s="1"/>
  <c r="BE1292" i="14" s="1"/>
  <c r="BK1292" i="14" s="1"/>
  <c r="H1292" i="14"/>
  <c r="G1292" i="14"/>
  <c r="M1292" i="14" s="1"/>
  <c r="S1292" i="14" s="1"/>
  <c r="Y1292" i="14" s="1"/>
  <c r="AE1292" i="14" s="1"/>
  <c r="AK1292" i="14" s="1"/>
  <c r="AQ1292" i="14" s="1"/>
  <c r="AW1292" i="14" s="1"/>
  <c r="BC1292" i="14" s="1"/>
  <c r="BI1292" i="14" s="1"/>
  <c r="I1291" i="14"/>
  <c r="O1291" i="14" s="1"/>
  <c r="U1291" i="14" s="1"/>
  <c r="AA1291" i="14" s="1"/>
  <c r="AG1291" i="14" s="1"/>
  <c r="AM1291" i="14" s="1"/>
  <c r="AS1291" i="14" s="1"/>
  <c r="AY1291" i="14" s="1"/>
  <c r="BE1291" i="14" s="1"/>
  <c r="BK1291" i="14" s="1"/>
  <c r="H1291" i="14"/>
  <c r="I1290" i="14"/>
  <c r="O1290" i="14" s="1"/>
  <c r="U1290" i="14" s="1"/>
  <c r="AA1290" i="14" s="1"/>
  <c r="AG1290" i="14" s="1"/>
  <c r="AM1290" i="14" s="1"/>
  <c r="AS1290" i="14" s="1"/>
  <c r="AY1290" i="14" s="1"/>
  <c r="BE1290" i="14" s="1"/>
  <c r="BK1290" i="14" s="1"/>
  <c r="H1290" i="14"/>
  <c r="G1290" i="14"/>
  <c r="M1290" i="14" s="1"/>
  <c r="S1290" i="14" s="1"/>
  <c r="Y1290" i="14" s="1"/>
  <c r="AE1290" i="14" s="1"/>
  <c r="AK1290" i="14" s="1"/>
  <c r="AQ1290" i="14" s="1"/>
  <c r="AW1290" i="14" s="1"/>
  <c r="BC1290" i="14" s="1"/>
  <c r="BI1290" i="14" s="1"/>
  <c r="H1289" i="14"/>
  <c r="G1289" i="14"/>
  <c r="M1289" i="14" s="1"/>
  <c r="S1289" i="14" s="1"/>
  <c r="Y1289" i="14" s="1"/>
  <c r="AE1289" i="14" s="1"/>
  <c r="AK1289" i="14" s="1"/>
  <c r="AQ1289" i="14" s="1"/>
  <c r="AW1289" i="14" s="1"/>
  <c r="BC1289" i="14" s="1"/>
  <c r="BI1289" i="14" s="1"/>
  <c r="I1288" i="14"/>
  <c r="O1288" i="14" s="1"/>
  <c r="U1288" i="14" s="1"/>
  <c r="AA1288" i="14" s="1"/>
  <c r="AG1288" i="14" s="1"/>
  <c r="AM1288" i="14" s="1"/>
  <c r="AS1288" i="14" s="1"/>
  <c r="AY1288" i="14" s="1"/>
  <c r="BE1288" i="14" s="1"/>
  <c r="BK1288" i="14" s="1"/>
  <c r="G1288" i="14"/>
  <c r="M1288" i="14" s="1"/>
  <c r="S1288" i="14" s="1"/>
  <c r="Y1288" i="14" s="1"/>
  <c r="AE1288" i="14" s="1"/>
  <c r="AK1288" i="14" s="1"/>
  <c r="AQ1288" i="14" s="1"/>
  <c r="AW1288" i="14" s="1"/>
  <c r="BC1288" i="14" s="1"/>
  <c r="BI1288" i="14" s="1"/>
  <c r="I1287" i="14"/>
  <c r="O1287" i="14" s="1"/>
  <c r="U1287" i="14" s="1"/>
  <c r="AA1287" i="14" s="1"/>
  <c r="AG1287" i="14" s="1"/>
  <c r="AM1287" i="14" s="1"/>
  <c r="AS1287" i="14" s="1"/>
  <c r="AY1287" i="14" s="1"/>
  <c r="BE1287" i="14" s="1"/>
  <c r="BK1287" i="14" s="1"/>
  <c r="H1287" i="14"/>
  <c r="I1286" i="14"/>
  <c r="O1286" i="14" s="1"/>
  <c r="U1286" i="14" s="1"/>
  <c r="AA1286" i="14" s="1"/>
  <c r="AG1286" i="14" s="1"/>
  <c r="AM1286" i="14" s="1"/>
  <c r="AS1286" i="14" s="1"/>
  <c r="AY1286" i="14" s="1"/>
  <c r="BE1286" i="14" s="1"/>
  <c r="BK1286" i="14" s="1"/>
  <c r="H1286" i="14"/>
  <c r="N1286" i="14" s="1"/>
  <c r="T1286" i="14" s="1"/>
  <c r="Z1286" i="14" s="1"/>
  <c r="AF1286" i="14" s="1"/>
  <c r="AL1286" i="14" s="1"/>
  <c r="AR1286" i="14" s="1"/>
  <c r="AX1286" i="14" s="1"/>
  <c r="BD1286" i="14" s="1"/>
  <c r="BJ1286" i="14" s="1"/>
  <c r="G1286" i="14"/>
  <c r="M1286" i="14" s="1"/>
  <c r="S1286" i="14" s="1"/>
  <c r="Y1286" i="14" s="1"/>
  <c r="AE1286" i="14" s="1"/>
  <c r="AK1286" i="14" s="1"/>
  <c r="AQ1286" i="14" s="1"/>
  <c r="AW1286" i="14" s="1"/>
  <c r="BC1286" i="14" s="1"/>
  <c r="BI1286" i="14" s="1"/>
  <c r="H1285" i="14"/>
  <c r="N1285" i="14" s="1"/>
  <c r="T1285" i="14" s="1"/>
  <c r="Z1285" i="14" s="1"/>
  <c r="AF1285" i="14" s="1"/>
  <c r="AL1285" i="14" s="1"/>
  <c r="AR1285" i="14" s="1"/>
  <c r="AX1285" i="14" s="1"/>
  <c r="BD1285" i="14" s="1"/>
  <c r="BJ1285" i="14" s="1"/>
  <c r="G1285" i="14"/>
  <c r="M1285" i="14" s="1"/>
  <c r="S1285" i="14" s="1"/>
  <c r="Y1285" i="14" s="1"/>
  <c r="AE1285" i="14" s="1"/>
  <c r="AK1285" i="14" s="1"/>
  <c r="AQ1285" i="14" s="1"/>
  <c r="AW1285" i="14" s="1"/>
  <c r="BC1285" i="14" s="1"/>
  <c r="BI1285" i="14" s="1"/>
  <c r="I1284" i="14"/>
  <c r="O1284" i="14" s="1"/>
  <c r="U1284" i="14" s="1"/>
  <c r="AA1284" i="14" s="1"/>
  <c r="AG1284" i="14" s="1"/>
  <c r="AM1284" i="14" s="1"/>
  <c r="AS1284" i="14" s="1"/>
  <c r="AY1284" i="14" s="1"/>
  <c r="BE1284" i="14" s="1"/>
  <c r="BK1284" i="14" s="1"/>
  <c r="G1284" i="14"/>
  <c r="M1284" i="14" s="1"/>
  <c r="S1284" i="14" s="1"/>
  <c r="Y1284" i="14" s="1"/>
  <c r="AE1284" i="14" s="1"/>
  <c r="AK1284" i="14" s="1"/>
  <c r="AQ1284" i="14" s="1"/>
  <c r="AW1284" i="14" s="1"/>
  <c r="BC1284" i="14" s="1"/>
  <c r="BI1284" i="14" s="1"/>
  <c r="I1283" i="14"/>
  <c r="O1283" i="14" s="1"/>
  <c r="U1283" i="14" s="1"/>
  <c r="AA1283" i="14" s="1"/>
  <c r="AG1283" i="14" s="1"/>
  <c r="AM1283" i="14" s="1"/>
  <c r="AS1283" i="14" s="1"/>
  <c r="AY1283" i="14" s="1"/>
  <c r="BE1283" i="14" s="1"/>
  <c r="BK1283" i="14" s="1"/>
  <c r="H1283" i="14"/>
  <c r="N1283" i="14" s="1"/>
  <c r="T1283" i="14" s="1"/>
  <c r="Z1283" i="14" s="1"/>
  <c r="AF1283" i="14" s="1"/>
  <c r="AL1283" i="14" s="1"/>
  <c r="AR1283" i="14" s="1"/>
  <c r="AX1283" i="14" s="1"/>
  <c r="BD1283" i="14" s="1"/>
  <c r="BJ1283" i="14" s="1"/>
  <c r="I1282" i="14"/>
  <c r="O1282" i="14" s="1"/>
  <c r="U1282" i="14" s="1"/>
  <c r="AA1282" i="14" s="1"/>
  <c r="AG1282" i="14" s="1"/>
  <c r="AM1282" i="14" s="1"/>
  <c r="AS1282" i="14" s="1"/>
  <c r="AY1282" i="14" s="1"/>
  <c r="BE1282" i="14" s="1"/>
  <c r="BK1282" i="14" s="1"/>
  <c r="H1282" i="14"/>
  <c r="N1282" i="14" s="1"/>
  <c r="T1282" i="14" s="1"/>
  <c r="Z1282" i="14" s="1"/>
  <c r="AF1282" i="14" s="1"/>
  <c r="AL1282" i="14" s="1"/>
  <c r="AR1282" i="14" s="1"/>
  <c r="AX1282" i="14" s="1"/>
  <c r="BD1282" i="14" s="1"/>
  <c r="BJ1282" i="14" s="1"/>
  <c r="G1282" i="14"/>
  <c r="M1282" i="14" s="1"/>
  <c r="S1282" i="14" s="1"/>
  <c r="Y1282" i="14" s="1"/>
  <c r="AE1282" i="14" s="1"/>
  <c r="AK1282" i="14" s="1"/>
  <c r="AQ1282" i="14" s="1"/>
  <c r="AW1282" i="14" s="1"/>
  <c r="BC1282" i="14" s="1"/>
  <c r="BI1282" i="14" s="1"/>
  <c r="H1281" i="14"/>
  <c r="N1281" i="14" s="1"/>
  <c r="T1281" i="14" s="1"/>
  <c r="Z1281" i="14" s="1"/>
  <c r="AF1281" i="14" s="1"/>
  <c r="AL1281" i="14" s="1"/>
  <c r="AR1281" i="14" s="1"/>
  <c r="AX1281" i="14" s="1"/>
  <c r="BD1281" i="14" s="1"/>
  <c r="BJ1281" i="14" s="1"/>
  <c r="G1281" i="14"/>
  <c r="M1281" i="14" s="1"/>
  <c r="S1281" i="14" s="1"/>
  <c r="Y1281" i="14" s="1"/>
  <c r="AE1281" i="14" s="1"/>
  <c r="AK1281" i="14" s="1"/>
  <c r="AQ1281" i="14" s="1"/>
  <c r="AW1281" i="14" s="1"/>
  <c r="BC1281" i="14" s="1"/>
  <c r="BI1281" i="14" s="1"/>
  <c r="I1280" i="14"/>
  <c r="O1280" i="14" s="1"/>
  <c r="U1280" i="14" s="1"/>
  <c r="AA1280" i="14" s="1"/>
  <c r="AG1280" i="14" s="1"/>
  <c r="AM1280" i="14" s="1"/>
  <c r="AS1280" i="14" s="1"/>
  <c r="AY1280" i="14" s="1"/>
  <c r="BE1280" i="14" s="1"/>
  <c r="BK1280" i="14" s="1"/>
  <c r="G1280" i="14"/>
  <c r="M1280" i="14" s="1"/>
  <c r="S1280" i="14" s="1"/>
  <c r="Y1280" i="14" s="1"/>
  <c r="AE1280" i="14" s="1"/>
  <c r="AK1280" i="14" s="1"/>
  <c r="AQ1280" i="14" s="1"/>
  <c r="AW1280" i="14" s="1"/>
  <c r="BC1280" i="14" s="1"/>
  <c r="BI1280" i="14" s="1"/>
  <c r="I1279" i="14"/>
  <c r="O1279" i="14" s="1"/>
  <c r="U1279" i="14" s="1"/>
  <c r="AA1279" i="14" s="1"/>
  <c r="AG1279" i="14" s="1"/>
  <c r="AM1279" i="14" s="1"/>
  <c r="AS1279" i="14" s="1"/>
  <c r="AY1279" i="14" s="1"/>
  <c r="BE1279" i="14" s="1"/>
  <c r="BK1279" i="14" s="1"/>
  <c r="H1279" i="14"/>
  <c r="I1278" i="14"/>
  <c r="O1278" i="14" s="1"/>
  <c r="U1278" i="14" s="1"/>
  <c r="AA1278" i="14" s="1"/>
  <c r="AG1278" i="14" s="1"/>
  <c r="AM1278" i="14" s="1"/>
  <c r="AS1278" i="14" s="1"/>
  <c r="AY1278" i="14" s="1"/>
  <c r="BE1278" i="14" s="1"/>
  <c r="BK1278" i="14" s="1"/>
  <c r="H1278" i="14"/>
  <c r="G1278" i="14"/>
  <c r="M1278" i="14" s="1"/>
  <c r="S1278" i="14" s="1"/>
  <c r="Y1278" i="14" s="1"/>
  <c r="AE1278" i="14" s="1"/>
  <c r="AK1278" i="14" s="1"/>
  <c r="AQ1278" i="14" s="1"/>
  <c r="AW1278" i="14" s="1"/>
  <c r="BC1278" i="14" s="1"/>
  <c r="BI1278" i="14" s="1"/>
  <c r="H1277" i="14"/>
  <c r="I1276" i="14"/>
  <c r="O1276" i="14" s="1"/>
  <c r="U1276" i="14" s="1"/>
  <c r="AA1276" i="14" s="1"/>
  <c r="AG1276" i="14" s="1"/>
  <c r="AM1276" i="14" s="1"/>
  <c r="AS1276" i="14" s="1"/>
  <c r="AY1276" i="14" s="1"/>
  <c r="BE1276" i="14" s="1"/>
  <c r="BK1276" i="14" s="1"/>
  <c r="H1276" i="14"/>
  <c r="G1276" i="14"/>
  <c r="M1276" i="14" s="1"/>
  <c r="S1276" i="14" s="1"/>
  <c r="Y1276" i="14" s="1"/>
  <c r="AE1276" i="14" s="1"/>
  <c r="AK1276" i="14" s="1"/>
  <c r="AQ1276" i="14" s="1"/>
  <c r="AW1276" i="14" s="1"/>
  <c r="BC1276" i="14" s="1"/>
  <c r="BI1276" i="14" s="1"/>
  <c r="I1275" i="14"/>
  <c r="O1275" i="14" s="1"/>
  <c r="U1275" i="14" s="1"/>
  <c r="AA1275" i="14" s="1"/>
  <c r="AG1275" i="14" s="1"/>
  <c r="AM1275" i="14" s="1"/>
  <c r="AS1275" i="14" s="1"/>
  <c r="AY1275" i="14" s="1"/>
  <c r="BE1275" i="14" s="1"/>
  <c r="BK1275" i="14" s="1"/>
  <c r="H1275" i="14"/>
  <c r="G1275" i="14"/>
  <c r="M1275" i="14" s="1"/>
  <c r="S1275" i="14" s="1"/>
  <c r="Y1275" i="14" s="1"/>
  <c r="AE1275" i="14" s="1"/>
  <c r="AK1275" i="14" s="1"/>
  <c r="AQ1275" i="14" s="1"/>
  <c r="AW1275" i="14" s="1"/>
  <c r="BC1275" i="14" s="1"/>
  <c r="BI1275" i="14" s="1"/>
  <c r="I1274" i="14"/>
  <c r="O1274" i="14" s="1"/>
  <c r="U1274" i="14" s="1"/>
  <c r="AA1274" i="14" s="1"/>
  <c r="AG1274" i="14" s="1"/>
  <c r="AM1274" i="14" s="1"/>
  <c r="AS1274" i="14" s="1"/>
  <c r="AY1274" i="14" s="1"/>
  <c r="BE1274" i="14" s="1"/>
  <c r="BK1274" i="14" s="1"/>
  <c r="G1274" i="14"/>
  <c r="M1274" i="14" s="1"/>
  <c r="S1274" i="14" s="1"/>
  <c r="Y1274" i="14" s="1"/>
  <c r="AE1274" i="14" s="1"/>
  <c r="AK1274" i="14" s="1"/>
  <c r="AQ1274" i="14" s="1"/>
  <c r="AW1274" i="14" s="1"/>
  <c r="BC1274" i="14" s="1"/>
  <c r="BI1274" i="14" s="1"/>
  <c r="I1273" i="14"/>
  <c r="O1273" i="14" s="1"/>
  <c r="U1273" i="14" s="1"/>
  <c r="AA1273" i="14" s="1"/>
  <c r="AG1273" i="14" s="1"/>
  <c r="AM1273" i="14" s="1"/>
  <c r="AS1273" i="14" s="1"/>
  <c r="AY1273" i="14" s="1"/>
  <c r="BE1273" i="14" s="1"/>
  <c r="BK1273" i="14" s="1"/>
  <c r="H1273" i="14"/>
  <c r="G1273" i="14"/>
  <c r="M1273" i="14" s="1"/>
  <c r="S1273" i="14" s="1"/>
  <c r="Y1273" i="14" s="1"/>
  <c r="AE1273" i="14" s="1"/>
  <c r="AK1273" i="14" s="1"/>
  <c r="AQ1273" i="14" s="1"/>
  <c r="AW1273" i="14" s="1"/>
  <c r="BC1273" i="14" s="1"/>
  <c r="BI1273" i="14" s="1"/>
  <c r="I1272" i="14"/>
  <c r="O1272" i="14" s="1"/>
  <c r="U1272" i="14" s="1"/>
  <c r="AA1272" i="14" s="1"/>
  <c r="AG1272" i="14" s="1"/>
  <c r="AM1272" i="14" s="1"/>
  <c r="AS1272" i="14" s="1"/>
  <c r="AY1272" i="14" s="1"/>
  <c r="BE1272" i="14" s="1"/>
  <c r="BK1272" i="14" s="1"/>
  <c r="G1272" i="14"/>
  <c r="M1272" i="14" s="1"/>
  <c r="S1272" i="14" s="1"/>
  <c r="Y1272" i="14" s="1"/>
  <c r="AE1272" i="14" s="1"/>
  <c r="AK1272" i="14" s="1"/>
  <c r="AQ1272" i="14" s="1"/>
  <c r="AW1272" i="14" s="1"/>
  <c r="BC1272" i="14" s="1"/>
  <c r="BI1272" i="14" s="1"/>
  <c r="H1271" i="14"/>
  <c r="N1271" i="14" s="1"/>
  <c r="T1271" i="14" s="1"/>
  <c r="Z1271" i="14" s="1"/>
  <c r="AF1271" i="14" s="1"/>
  <c r="AL1271" i="14" s="1"/>
  <c r="AR1271" i="14" s="1"/>
  <c r="AX1271" i="14" s="1"/>
  <c r="BD1271" i="14" s="1"/>
  <c r="BJ1271" i="14" s="1"/>
  <c r="G1271" i="14"/>
  <c r="M1271" i="14" s="1"/>
  <c r="S1271" i="14" s="1"/>
  <c r="Y1271" i="14" s="1"/>
  <c r="AE1271" i="14" s="1"/>
  <c r="AK1271" i="14" s="1"/>
  <c r="AQ1271" i="14" s="1"/>
  <c r="AW1271" i="14" s="1"/>
  <c r="BC1271" i="14" s="1"/>
  <c r="BI1271" i="14" s="1"/>
  <c r="I1270" i="14"/>
  <c r="O1270" i="14" s="1"/>
  <c r="U1270" i="14" s="1"/>
  <c r="AA1270" i="14" s="1"/>
  <c r="AG1270" i="14" s="1"/>
  <c r="AM1270" i="14" s="1"/>
  <c r="AS1270" i="14" s="1"/>
  <c r="AY1270" i="14" s="1"/>
  <c r="BE1270" i="14" s="1"/>
  <c r="BK1270" i="14" s="1"/>
  <c r="H1270" i="14"/>
  <c r="N1270" i="14" s="1"/>
  <c r="T1270" i="14" s="1"/>
  <c r="Z1270" i="14" s="1"/>
  <c r="AF1270" i="14" s="1"/>
  <c r="AL1270" i="14" s="1"/>
  <c r="AR1270" i="14" s="1"/>
  <c r="AX1270" i="14" s="1"/>
  <c r="BD1270" i="14" s="1"/>
  <c r="BJ1270" i="14" s="1"/>
  <c r="G1270" i="14"/>
  <c r="M1270" i="14" s="1"/>
  <c r="S1270" i="14" s="1"/>
  <c r="Y1270" i="14" s="1"/>
  <c r="AE1270" i="14" s="1"/>
  <c r="AK1270" i="14" s="1"/>
  <c r="AQ1270" i="14" s="1"/>
  <c r="AW1270" i="14" s="1"/>
  <c r="BC1270" i="14" s="1"/>
  <c r="BI1270" i="14" s="1"/>
  <c r="H1269" i="14"/>
  <c r="N1269" i="14" s="1"/>
  <c r="T1269" i="14" s="1"/>
  <c r="Z1269" i="14" s="1"/>
  <c r="AF1269" i="14" s="1"/>
  <c r="AL1269" i="14" s="1"/>
  <c r="AR1269" i="14" s="1"/>
  <c r="AX1269" i="14" s="1"/>
  <c r="BD1269" i="14" s="1"/>
  <c r="BJ1269" i="14" s="1"/>
  <c r="I1268" i="14"/>
  <c r="O1268" i="14" s="1"/>
  <c r="U1268" i="14" s="1"/>
  <c r="AA1268" i="14" s="1"/>
  <c r="AG1268" i="14" s="1"/>
  <c r="AM1268" i="14" s="1"/>
  <c r="AS1268" i="14" s="1"/>
  <c r="AY1268" i="14" s="1"/>
  <c r="BE1268" i="14" s="1"/>
  <c r="BK1268" i="14" s="1"/>
  <c r="H1268" i="14"/>
  <c r="N1268" i="14" s="1"/>
  <c r="T1268" i="14" s="1"/>
  <c r="Z1268" i="14" s="1"/>
  <c r="AF1268" i="14" s="1"/>
  <c r="AL1268" i="14" s="1"/>
  <c r="AR1268" i="14" s="1"/>
  <c r="AX1268" i="14" s="1"/>
  <c r="BD1268" i="14" s="1"/>
  <c r="BJ1268" i="14" s="1"/>
  <c r="G1268" i="14"/>
  <c r="M1268" i="14" s="1"/>
  <c r="S1268" i="14" s="1"/>
  <c r="Y1268" i="14" s="1"/>
  <c r="AE1268" i="14" s="1"/>
  <c r="AK1268" i="14" s="1"/>
  <c r="AQ1268" i="14" s="1"/>
  <c r="AW1268" i="14" s="1"/>
  <c r="BC1268" i="14" s="1"/>
  <c r="BI1268" i="14" s="1"/>
  <c r="I1267" i="14"/>
  <c r="O1267" i="14" s="1"/>
  <c r="U1267" i="14" s="1"/>
  <c r="AA1267" i="14" s="1"/>
  <c r="AG1267" i="14" s="1"/>
  <c r="AM1267" i="14" s="1"/>
  <c r="AS1267" i="14" s="1"/>
  <c r="AY1267" i="14" s="1"/>
  <c r="BE1267" i="14" s="1"/>
  <c r="BK1267" i="14" s="1"/>
  <c r="H1267" i="14"/>
  <c r="N1267" i="14" s="1"/>
  <c r="T1267" i="14" s="1"/>
  <c r="Z1267" i="14" s="1"/>
  <c r="AF1267" i="14" s="1"/>
  <c r="AL1267" i="14" s="1"/>
  <c r="AR1267" i="14" s="1"/>
  <c r="AX1267" i="14" s="1"/>
  <c r="BD1267" i="14" s="1"/>
  <c r="BJ1267" i="14" s="1"/>
  <c r="I1266" i="14"/>
  <c r="O1266" i="14" s="1"/>
  <c r="U1266" i="14" s="1"/>
  <c r="AA1266" i="14" s="1"/>
  <c r="AG1266" i="14" s="1"/>
  <c r="AM1266" i="14" s="1"/>
  <c r="AS1266" i="14" s="1"/>
  <c r="AY1266" i="14" s="1"/>
  <c r="BE1266" i="14" s="1"/>
  <c r="BK1266" i="14" s="1"/>
  <c r="G1266" i="14"/>
  <c r="M1266" i="14" s="1"/>
  <c r="S1266" i="14" s="1"/>
  <c r="Y1266" i="14" s="1"/>
  <c r="AE1266" i="14" s="1"/>
  <c r="AK1266" i="14" s="1"/>
  <c r="AQ1266" i="14" s="1"/>
  <c r="AW1266" i="14" s="1"/>
  <c r="BC1266" i="14" s="1"/>
  <c r="BI1266" i="14" s="1"/>
  <c r="I1265" i="14"/>
  <c r="O1265" i="14" s="1"/>
  <c r="U1265" i="14" s="1"/>
  <c r="AA1265" i="14" s="1"/>
  <c r="AG1265" i="14" s="1"/>
  <c r="AM1265" i="14" s="1"/>
  <c r="AS1265" i="14" s="1"/>
  <c r="AY1265" i="14" s="1"/>
  <c r="BE1265" i="14" s="1"/>
  <c r="BK1265" i="14" s="1"/>
  <c r="H1265" i="14"/>
  <c r="N1265" i="14" s="1"/>
  <c r="T1265" i="14" s="1"/>
  <c r="Z1265" i="14" s="1"/>
  <c r="AF1265" i="14" s="1"/>
  <c r="AL1265" i="14" s="1"/>
  <c r="AR1265" i="14" s="1"/>
  <c r="AX1265" i="14" s="1"/>
  <c r="BD1265" i="14" s="1"/>
  <c r="BJ1265" i="14" s="1"/>
  <c r="G1265" i="14"/>
  <c r="M1265" i="14" s="1"/>
  <c r="S1265" i="14" s="1"/>
  <c r="Y1265" i="14" s="1"/>
  <c r="AE1265" i="14" s="1"/>
  <c r="AK1265" i="14" s="1"/>
  <c r="AQ1265" i="14" s="1"/>
  <c r="AW1265" i="14" s="1"/>
  <c r="BC1265" i="14" s="1"/>
  <c r="BI1265" i="14" s="1"/>
  <c r="I1264" i="14"/>
  <c r="O1264" i="14" s="1"/>
  <c r="U1264" i="14" s="1"/>
  <c r="AA1264" i="14" s="1"/>
  <c r="AG1264" i="14" s="1"/>
  <c r="AM1264" i="14" s="1"/>
  <c r="AS1264" i="14" s="1"/>
  <c r="AY1264" i="14" s="1"/>
  <c r="BE1264" i="14" s="1"/>
  <c r="BK1264" i="14" s="1"/>
  <c r="G1264" i="14"/>
  <c r="M1264" i="14" s="1"/>
  <c r="S1264" i="14" s="1"/>
  <c r="Y1264" i="14" s="1"/>
  <c r="AE1264" i="14" s="1"/>
  <c r="AK1264" i="14" s="1"/>
  <c r="AQ1264" i="14" s="1"/>
  <c r="AW1264" i="14" s="1"/>
  <c r="BC1264" i="14" s="1"/>
  <c r="BI1264" i="14" s="1"/>
  <c r="H1263" i="14"/>
  <c r="G1263" i="14"/>
  <c r="M1263" i="14" s="1"/>
  <c r="S1263" i="14" s="1"/>
  <c r="Y1263" i="14" s="1"/>
  <c r="AE1263" i="14" s="1"/>
  <c r="AK1263" i="14" s="1"/>
  <c r="AQ1263" i="14" s="1"/>
  <c r="AW1263" i="14" s="1"/>
  <c r="BC1263" i="14" s="1"/>
  <c r="BI1263" i="14" s="1"/>
  <c r="I1262" i="14"/>
  <c r="O1262" i="14" s="1"/>
  <c r="U1262" i="14" s="1"/>
  <c r="AA1262" i="14" s="1"/>
  <c r="AG1262" i="14" s="1"/>
  <c r="AM1262" i="14" s="1"/>
  <c r="AS1262" i="14" s="1"/>
  <c r="AY1262" i="14" s="1"/>
  <c r="BE1262" i="14" s="1"/>
  <c r="BK1262" i="14" s="1"/>
  <c r="H1262" i="14"/>
  <c r="G1262" i="14"/>
  <c r="M1262" i="14" s="1"/>
  <c r="S1262" i="14" s="1"/>
  <c r="Y1262" i="14" s="1"/>
  <c r="AE1262" i="14" s="1"/>
  <c r="AK1262" i="14" s="1"/>
  <c r="AQ1262" i="14" s="1"/>
  <c r="AW1262" i="14" s="1"/>
  <c r="BC1262" i="14" s="1"/>
  <c r="BI1262" i="14" s="1"/>
  <c r="H1261" i="14"/>
  <c r="G1261" i="14"/>
  <c r="M1261" i="14" s="1"/>
  <c r="S1261" i="14" s="1"/>
  <c r="Y1261" i="14" s="1"/>
  <c r="AE1261" i="14" s="1"/>
  <c r="AK1261" i="14" s="1"/>
  <c r="AQ1261" i="14" s="1"/>
  <c r="AW1261" i="14" s="1"/>
  <c r="BC1261" i="14" s="1"/>
  <c r="BI1261" i="14" s="1"/>
  <c r="I1260" i="14"/>
  <c r="O1260" i="14" s="1"/>
  <c r="U1260" i="14" s="1"/>
  <c r="AA1260" i="14" s="1"/>
  <c r="AG1260" i="14" s="1"/>
  <c r="AM1260" i="14" s="1"/>
  <c r="AS1260" i="14" s="1"/>
  <c r="AY1260" i="14" s="1"/>
  <c r="BE1260" i="14" s="1"/>
  <c r="BK1260" i="14" s="1"/>
  <c r="G1260" i="14"/>
  <c r="M1260" i="14" s="1"/>
  <c r="S1260" i="14" s="1"/>
  <c r="Y1260" i="14" s="1"/>
  <c r="AE1260" i="14" s="1"/>
  <c r="AK1260" i="14" s="1"/>
  <c r="AQ1260" i="14" s="1"/>
  <c r="AW1260" i="14" s="1"/>
  <c r="BC1260" i="14" s="1"/>
  <c r="BI1260" i="14" s="1"/>
  <c r="I1259" i="14"/>
  <c r="O1259" i="14" s="1"/>
  <c r="U1259" i="14" s="1"/>
  <c r="AA1259" i="14" s="1"/>
  <c r="AG1259" i="14" s="1"/>
  <c r="AM1259" i="14" s="1"/>
  <c r="AS1259" i="14" s="1"/>
  <c r="AY1259" i="14" s="1"/>
  <c r="BE1259" i="14" s="1"/>
  <c r="BK1259" i="14" s="1"/>
  <c r="H1259" i="14"/>
  <c r="I1258" i="14"/>
  <c r="O1258" i="14" s="1"/>
  <c r="U1258" i="14" s="1"/>
  <c r="AA1258" i="14" s="1"/>
  <c r="AG1258" i="14" s="1"/>
  <c r="AM1258" i="14" s="1"/>
  <c r="AS1258" i="14" s="1"/>
  <c r="AY1258" i="14" s="1"/>
  <c r="BE1258" i="14" s="1"/>
  <c r="BK1258" i="14" s="1"/>
  <c r="H1258" i="14"/>
  <c r="G1258" i="14"/>
  <c r="M1258" i="14" s="1"/>
  <c r="S1258" i="14" s="1"/>
  <c r="Y1258" i="14" s="1"/>
  <c r="AE1258" i="14" s="1"/>
  <c r="AK1258" i="14" s="1"/>
  <c r="AQ1258" i="14" s="1"/>
  <c r="AW1258" i="14" s="1"/>
  <c r="BC1258" i="14" s="1"/>
  <c r="BI1258" i="14" s="1"/>
  <c r="I1257" i="14"/>
  <c r="O1257" i="14" s="1"/>
  <c r="U1257" i="14" s="1"/>
  <c r="AA1257" i="14" s="1"/>
  <c r="AG1257" i="14" s="1"/>
  <c r="AM1257" i="14" s="1"/>
  <c r="AS1257" i="14" s="1"/>
  <c r="AY1257" i="14" s="1"/>
  <c r="BE1257" i="14" s="1"/>
  <c r="BK1257" i="14" s="1"/>
  <c r="H1257" i="14"/>
  <c r="I1256" i="14"/>
  <c r="O1256" i="14" s="1"/>
  <c r="U1256" i="14" s="1"/>
  <c r="AA1256" i="14" s="1"/>
  <c r="AG1256" i="14" s="1"/>
  <c r="AM1256" i="14" s="1"/>
  <c r="AS1256" i="14" s="1"/>
  <c r="AY1256" i="14" s="1"/>
  <c r="BE1256" i="14" s="1"/>
  <c r="BK1256" i="14" s="1"/>
  <c r="G1256" i="14"/>
  <c r="M1256" i="14" s="1"/>
  <c r="S1256" i="14" s="1"/>
  <c r="Y1256" i="14" s="1"/>
  <c r="AE1256" i="14" s="1"/>
  <c r="AK1256" i="14" s="1"/>
  <c r="AQ1256" i="14" s="1"/>
  <c r="AW1256" i="14" s="1"/>
  <c r="BC1256" i="14" s="1"/>
  <c r="BI1256" i="14" s="1"/>
  <c r="I1255" i="14"/>
  <c r="O1255" i="14" s="1"/>
  <c r="U1255" i="14" s="1"/>
  <c r="AA1255" i="14" s="1"/>
  <c r="AG1255" i="14" s="1"/>
  <c r="AM1255" i="14" s="1"/>
  <c r="AS1255" i="14" s="1"/>
  <c r="AY1255" i="14" s="1"/>
  <c r="BE1255" i="14" s="1"/>
  <c r="BK1255" i="14" s="1"/>
  <c r="H1255" i="14"/>
  <c r="N1255" i="14" s="1"/>
  <c r="T1255" i="14" s="1"/>
  <c r="Z1255" i="14" s="1"/>
  <c r="AF1255" i="14" s="1"/>
  <c r="AL1255" i="14" s="1"/>
  <c r="AR1255" i="14" s="1"/>
  <c r="AX1255" i="14" s="1"/>
  <c r="BD1255" i="14" s="1"/>
  <c r="BJ1255" i="14" s="1"/>
  <c r="I1254" i="14"/>
  <c r="O1254" i="14" s="1"/>
  <c r="U1254" i="14" s="1"/>
  <c r="AA1254" i="14" s="1"/>
  <c r="AG1254" i="14" s="1"/>
  <c r="AM1254" i="14" s="1"/>
  <c r="AS1254" i="14" s="1"/>
  <c r="AY1254" i="14" s="1"/>
  <c r="BE1254" i="14" s="1"/>
  <c r="BK1254" i="14" s="1"/>
  <c r="H1254" i="14"/>
  <c r="N1254" i="14" s="1"/>
  <c r="T1254" i="14" s="1"/>
  <c r="Z1254" i="14" s="1"/>
  <c r="AF1254" i="14" s="1"/>
  <c r="AL1254" i="14" s="1"/>
  <c r="AR1254" i="14" s="1"/>
  <c r="AX1254" i="14" s="1"/>
  <c r="BD1254" i="14" s="1"/>
  <c r="BJ1254" i="14" s="1"/>
  <c r="G1254" i="14"/>
  <c r="M1254" i="14" s="1"/>
  <c r="S1254" i="14" s="1"/>
  <c r="Y1254" i="14" s="1"/>
  <c r="AE1254" i="14" s="1"/>
  <c r="AK1254" i="14" s="1"/>
  <c r="AQ1254" i="14" s="1"/>
  <c r="AW1254" i="14" s="1"/>
  <c r="BC1254" i="14" s="1"/>
  <c r="BI1254" i="14" s="1"/>
  <c r="I1253" i="14"/>
  <c r="O1253" i="14" s="1"/>
  <c r="U1253" i="14" s="1"/>
  <c r="AA1253" i="14" s="1"/>
  <c r="AG1253" i="14" s="1"/>
  <c r="AM1253" i="14" s="1"/>
  <c r="AS1253" i="14" s="1"/>
  <c r="AY1253" i="14" s="1"/>
  <c r="BE1253" i="14" s="1"/>
  <c r="BK1253" i="14" s="1"/>
  <c r="H1253" i="14"/>
  <c r="G1253" i="14"/>
  <c r="M1253" i="14" s="1"/>
  <c r="S1253" i="14" s="1"/>
  <c r="Y1253" i="14" s="1"/>
  <c r="AE1253" i="14" s="1"/>
  <c r="AK1253" i="14" s="1"/>
  <c r="AQ1253" i="14" s="1"/>
  <c r="AW1253" i="14" s="1"/>
  <c r="BC1253" i="14" s="1"/>
  <c r="BI1253" i="14" s="1"/>
  <c r="I1252" i="14"/>
  <c r="O1252" i="14" s="1"/>
  <c r="U1252" i="14" s="1"/>
  <c r="AA1252" i="14" s="1"/>
  <c r="AG1252" i="14" s="1"/>
  <c r="AM1252" i="14" s="1"/>
  <c r="AS1252" i="14" s="1"/>
  <c r="AY1252" i="14" s="1"/>
  <c r="BE1252" i="14" s="1"/>
  <c r="BK1252" i="14" s="1"/>
  <c r="H1252" i="14"/>
  <c r="N1252" i="14" s="1"/>
  <c r="G1252" i="14"/>
  <c r="M1252" i="14" s="1"/>
  <c r="S1252" i="14" s="1"/>
  <c r="Y1252" i="14" s="1"/>
  <c r="AE1252" i="14" s="1"/>
  <c r="AK1252" i="14" s="1"/>
  <c r="AQ1252" i="14" s="1"/>
  <c r="AW1252" i="14" s="1"/>
  <c r="BC1252" i="14" s="1"/>
  <c r="BI1252" i="14" s="1"/>
  <c r="I1251" i="14"/>
  <c r="O1251" i="14" s="1"/>
  <c r="U1251" i="14" s="1"/>
  <c r="AA1251" i="14" s="1"/>
  <c r="AG1251" i="14" s="1"/>
  <c r="AM1251" i="14" s="1"/>
  <c r="AS1251" i="14" s="1"/>
  <c r="AY1251" i="14" s="1"/>
  <c r="BE1251" i="14" s="1"/>
  <c r="BK1251" i="14" s="1"/>
  <c r="H1251" i="14"/>
  <c r="G1251" i="14"/>
  <c r="M1251" i="14" s="1"/>
  <c r="S1251" i="14" s="1"/>
  <c r="Y1251" i="14" s="1"/>
  <c r="AE1251" i="14" s="1"/>
  <c r="AK1251" i="14" s="1"/>
  <c r="AQ1251" i="14" s="1"/>
  <c r="AW1251" i="14" s="1"/>
  <c r="BC1251" i="14" s="1"/>
  <c r="BI1251" i="14" s="1"/>
  <c r="I1250" i="14"/>
  <c r="O1250" i="14" s="1"/>
  <c r="U1250" i="14" s="1"/>
  <c r="AA1250" i="14" s="1"/>
  <c r="AG1250" i="14" s="1"/>
  <c r="AM1250" i="14" s="1"/>
  <c r="AS1250" i="14" s="1"/>
  <c r="AY1250" i="14" s="1"/>
  <c r="BE1250" i="14" s="1"/>
  <c r="BK1250" i="14" s="1"/>
  <c r="G1250" i="14"/>
  <c r="M1250" i="14" s="1"/>
  <c r="S1250" i="14" s="1"/>
  <c r="Y1250" i="14" s="1"/>
  <c r="AE1250" i="14" s="1"/>
  <c r="AK1250" i="14" s="1"/>
  <c r="AQ1250" i="14" s="1"/>
  <c r="AW1250" i="14" s="1"/>
  <c r="BC1250" i="14" s="1"/>
  <c r="BI1250" i="14" s="1"/>
  <c r="I1249" i="14"/>
  <c r="O1249" i="14" s="1"/>
  <c r="U1249" i="14" s="1"/>
  <c r="AA1249" i="14" s="1"/>
  <c r="AG1249" i="14" s="1"/>
  <c r="AM1249" i="14" s="1"/>
  <c r="AS1249" i="14" s="1"/>
  <c r="AY1249" i="14" s="1"/>
  <c r="BE1249" i="14" s="1"/>
  <c r="BK1249" i="14" s="1"/>
  <c r="H1249" i="14"/>
  <c r="G1249" i="14"/>
  <c r="M1249" i="14" s="1"/>
  <c r="S1249" i="14" s="1"/>
  <c r="Y1249" i="14" s="1"/>
  <c r="AE1249" i="14" s="1"/>
  <c r="AK1249" i="14" s="1"/>
  <c r="AQ1249" i="14" s="1"/>
  <c r="AW1249" i="14" s="1"/>
  <c r="BC1249" i="14" s="1"/>
  <c r="BI1249" i="14" s="1"/>
  <c r="I1248" i="14"/>
  <c r="O1248" i="14" s="1"/>
  <c r="U1248" i="14" s="1"/>
  <c r="AA1248" i="14" s="1"/>
  <c r="AG1248" i="14" s="1"/>
  <c r="AM1248" i="14" s="1"/>
  <c r="AS1248" i="14" s="1"/>
  <c r="AY1248" i="14" s="1"/>
  <c r="BE1248" i="14" s="1"/>
  <c r="BK1248" i="14" s="1"/>
  <c r="G1248" i="14"/>
  <c r="M1248" i="14" s="1"/>
  <c r="S1248" i="14" s="1"/>
  <c r="Y1248" i="14" s="1"/>
  <c r="AE1248" i="14" s="1"/>
  <c r="AK1248" i="14" s="1"/>
  <c r="AQ1248" i="14" s="1"/>
  <c r="AW1248" i="14" s="1"/>
  <c r="BC1248" i="14" s="1"/>
  <c r="BI1248" i="14" s="1"/>
  <c r="H1247" i="14"/>
  <c r="N1247" i="14" s="1"/>
  <c r="T1247" i="14" s="1"/>
  <c r="Z1247" i="14" s="1"/>
  <c r="AF1247" i="14" s="1"/>
  <c r="AL1247" i="14" s="1"/>
  <c r="AR1247" i="14" s="1"/>
  <c r="AX1247" i="14" s="1"/>
  <c r="BD1247" i="14" s="1"/>
  <c r="BJ1247" i="14" s="1"/>
  <c r="G1247" i="14"/>
  <c r="M1247" i="14" s="1"/>
  <c r="S1247" i="14" s="1"/>
  <c r="Y1247" i="14" s="1"/>
  <c r="AE1247" i="14" s="1"/>
  <c r="AK1247" i="14" s="1"/>
  <c r="AQ1247" i="14" s="1"/>
  <c r="AW1247" i="14" s="1"/>
  <c r="BC1247" i="14" s="1"/>
  <c r="BI1247" i="14" s="1"/>
  <c r="I1246" i="14"/>
  <c r="O1246" i="14" s="1"/>
  <c r="U1246" i="14" s="1"/>
  <c r="AA1246" i="14" s="1"/>
  <c r="AG1246" i="14" s="1"/>
  <c r="AM1246" i="14" s="1"/>
  <c r="AS1246" i="14" s="1"/>
  <c r="AY1246" i="14" s="1"/>
  <c r="BE1246" i="14" s="1"/>
  <c r="BK1246" i="14" s="1"/>
  <c r="H1246" i="14"/>
  <c r="N1246" i="14" s="1"/>
  <c r="T1246" i="14" s="1"/>
  <c r="Z1246" i="14" s="1"/>
  <c r="AF1246" i="14" s="1"/>
  <c r="AL1246" i="14" s="1"/>
  <c r="AR1246" i="14" s="1"/>
  <c r="AX1246" i="14" s="1"/>
  <c r="BD1246" i="14" s="1"/>
  <c r="BJ1246" i="14" s="1"/>
  <c r="G1246" i="14"/>
  <c r="M1246" i="14" s="1"/>
  <c r="S1246" i="14" s="1"/>
  <c r="Y1246" i="14" s="1"/>
  <c r="AE1246" i="14" s="1"/>
  <c r="AK1246" i="14" s="1"/>
  <c r="AQ1246" i="14" s="1"/>
  <c r="AW1246" i="14" s="1"/>
  <c r="BC1246" i="14" s="1"/>
  <c r="BI1246" i="14" s="1"/>
  <c r="H1245" i="14"/>
  <c r="N1245" i="14" s="1"/>
  <c r="T1245" i="14" s="1"/>
  <c r="Z1245" i="14" s="1"/>
  <c r="AF1245" i="14" s="1"/>
  <c r="AL1245" i="14" s="1"/>
  <c r="AR1245" i="14" s="1"/>
  <c r="AX1245" i="14" s="1"/>
  <c r="BD1245" i="14" s="1"/>
  <c r="BJ1245" i="14" s="1"/>
  <c r="I1244" i="14"/>
  <c r="O1244" i="14" s="1"/>
  <c r="U1244" i="14" s="1"/>
  <c r="AA1244" i="14" s="1"/>
  <c r="AG1244" i="14" s="1"/>
  <c r="AM1244" i="14" s="1"/>
  <c r="AS1244" i="14" s="1"/>
  <c r="AY1244" i="14" s="1"/>
  <c r="BE1244" i="14" s="1"/>
  <c r="BK1244" i="14" s="1"/>
  <c r="H1244" i="14"/>
  <c r="N1244" i="14" s="1"/>
  <c r="T1244" i="14" s="1"/>
  <c r="Z1244" i="14" s="1"/>
  <c r="AF1244" i="14" s="1"/>
  <c r="AL1244" i="14" s="1"/>
  <c r="AR1244" i="14" s="1"/>
  <c r="AX1244" i="14" s="1"/>
  <c r="BD1244" i="14" s="1"/>
  <c r="BJ1244" i="14" s="1"/>
  <c r="G1244" i="14"/>
  <c r="M1244" i="14" s="1"/>
  <c r="S1244" i="14" s="1"/>
  <c r="Y1244" i="14" s="1"/>
  <c r="AE1244" i="14" s="1"/>
  <c r="AK1244" i="14" s="1"/>
  <c r="AQ1244" i="14" s="1"/>
  <c r="AW1244" i="14" s="1"/>
  <c r="BC1244" i="14" s="1"/>
  <c r="BI1244" i="14" s="1"/>
  <c r="I1243" i="14"/>
  <c r="O1243" i="14" s="1"/>
  <c r="U1243" i="14" s="1"/>
  <c r="AA1243" i="14" s="1"/>
  <c r="AG1243" i="14" s="1"/>
  <c r="AM1243" i="14" s="1"/>
  <c r="AS1243" i="14" s="1"/>
  <c r="AY1243" i="14" s="1"/>
  <c r="BE1243" i="14" s="1"/>
  <c r="BK1243" i="14" s="1"/>
  <c r="H1243" i="14"/>
  <c r="N1243" i="14" s="1"/>
  <c r="T1243" i="14" s="1"/>
  <c r="Z1243" i="14" s="1"/>
  <c r="AF1243" i="14" s="1"/>
  <c r="AL1243" i="14" s="1"/>
  <c r="AR1243" i="14" s="1"/>
  <c r="AX1243" i="14" s="1"/>
  <c r="BD1243" i="14" s="1"/>
  <c r="BJ1243" i="14" s="1"/>
  <c r="I1242" i="14"/>
  <c r="O1242" i="14" s="1"/>
  <c r="U1242" i="14" s="1"/>
  <c r="AA1242" i="14" s="1"/>
  <c r="AG1242" i="14" s="1"/>
  <c r="AM1242" i="14" s="1"/>
  <c r="AS1242" i="14" s="1"/>
  <c r="AY1242" i="14" s="1"/>
  <c r="BE1242" i="14" s="1"/>
  <c r="BK1242" i="14" s="1"/>
  <c r="G1242" i="14"/>
  <c r="M1242" i="14" s="1"/>
  <c r="S1242" i="14" s="1"/>
  <c r="Y1242" i="14" s="1"/>
  <c r="AE1242" i="14" s="1"/>
  <c r="AK1242" i="14" s="1"/>
  <c r="AQ1242" i="14" s="1"/>
  <c r="AW1242" i="14" s="1"/>
  <c r="BC1242" i="14" s="1"/>
  <c r="BI1242" i="14" s="1"/>
  <c r="I1241" i="14"/>
  <c r="O1241" i="14" s="1"/>
  <c r="U1241" i="14" s="1"/>
  <c r="AA1241" i="14" s="1"/>
  <c r="AG1241" i="14" s="1"/>
  <c r="AM1241" i="14" s="1"/>
  <c r="AS1241" i="14" s="1"/>
  <c r="AY1241" i="14" s="1"/>
  <c r="BE1241" i="14" s="1"/>
  <c r="BK1241" i="14" s="1"/>
  <c r="H1241" i="14"/>
  <c r="G1241" i="14"/>
  <c r="M1241" i="14" s="1"/>
  <c r="S1241" i="14" s="1"/>
  <c r="Y1241" i="14" s="1"/>
  <c r="AE1241" i="14" s="1"/>
  <c r="AK1241" i="14" s="1"/>
  <c r="AQ1241" i="14" s="1"/>
  <c r="AW1241" i="14" s="1"/>
  <c r="BC1241" i="14" s="1"/>
  <c r="BI1241" i="14" s="1"/>
  <c r="I1240" i="14"/>
  <c r="O1240" i="14" s="1"/>
  <c r="U1240" i="14" s="1"/>
  <c r="AA1240" i="14" s="1"/>
  <c r="AG1240" i="14" s="1"/>
  <c r="AM1240" i="14" s="1"/>
  <c r="AS1240" i="14" s="1"/>
  <c r="AY1240" i="14" s="1"/>
  <c r="BE1240" i="14" s="1"/>
  <c r="BK1240" i="14" s="1"/>
  <c r="G1240" i="14"/>
  <c r="M1240" i="14" s="1"/>
  <c r="S1240" i="14" s="1"/>
  <c r="Y1240" i="14" s="1"/>
  <c r="AE1240" i="14" s="1"/>
  <c r="AK1240" i="14" s="1"/>
  <c r="AQ1240" i="14" s="1"/>
  <c r="AW1240" i="14" s="1"/>
  <c r="BC1240" i="14" s="1"/>
  <c r="BI1240" i="14" s="1"/>
  <c r="I1239" i="14"/>
  <c r="O1239" i="14" s="1"/>
  <c r="U1239" i="14" s="1"/>
  <c r="AA1239" i="14" s="1"/>
  <c r="AG1239" i="14" s="1"/>
  <c r="AM1239" i="14" s="1"/>
  <c r="AS1239" i="14" s="1"/>
  <c r="AY1239" i="14" s="1"/>
  <c r="BE1239" i="14" s="1"/>
  <c r="BK1239" i="14" s="1"/>
  <c r="H1239" i="14"/>
  <c r="G1239" i="14"/>
  <c r="M1239" i="14" s="1"/>
  <c r="S1239" i="14" s="1"/>
  <c r="Y1239" i="14" s="1"/>
  <c r="AE1239" i="14" s="1"/>
  <c r="AK1239" i="14" s="1"/>
  <c r="AQ1239" i="14" s="1"/>
  <c r="AW1239" i="14" s="1"/>
  <c r="BC1239" i="14" s="1"/>
  <c r="BI1239" i="14" s="1"/>
  <c r="I1238" i="14"/>
  <c r="O1238" i="14" s="1"/>
  <c r="U1238" i="14" s="1"/>
  <c r="AA1238" i="14" s="1"/>
  <c r="AG1238" i="14" s="1"/>
  <c r="AM1238" i="14" s="1"/>
  <c r="AS1238" i="14" s="1"/>
  <c r="AY1238" i="14" s="1"/>
  <c r="BE1238" i="14" s="1"/>
  <c r="BK1238" i="14" s="1"/>
  <c r="H1238" i="14"/>
  <c r="G1238" i="14"/>
  <c r="M1238" i="14" s="1"/>
  <c r="S1238" i="14" s="1"/>
  <c r="Y1238" i="14" s="1"/>
  <c r="AE1238" i="14" s="1"/>
  <c r="AK1238" i="14" s="1"/>
  <c r="AQ1238" i="14" s="1"/>
  <c r="AW1238" i="14" s="1"/>
  <c r="BC1238" i="14" s="1"/>
  <c r="BI1238" i="14" s="1"/>
  <c r="H1237" i="14"/>
  <c r="G1237" i="14"/>
  <c r="M1237" i="14" s="1"/>
  <c r="S1237" i="14" s="1"/>
  <c r="Y1237" i="14" s="1"/>
  <c r="AE1237" i="14" s="1"/>
  <c r="AK1237" i="14" s="1"/>
  <c r="AQ1237" i="14" s="1"/>
  <c r="AW1237" i="14" s="1"/>
  <c r="BC1237" i="14" s="1"/>
  <c r="BI1237" i="14" s="1"/>
  <c r="I1236" i="14"/>
  <c r="O1236" i="14" s="1"/>
  <c r="U1236" i="14" s="1"/>
  <c r="AA1236" i="14" s="1"/>
  <c r="AG1236" i="14" s="1"/>
  <c r="AM1236" i="14" s="1"/>
  <c r="AS1236" i="14" s="1"/>
  <c r="AY1236" i="14" s="1"/>
  <c r="BE1236" i="14" s="1"/>
  <c r="BK1236" i="14" s="1"/>
  <c r="H1236" i="14"/>
  <c r="N1236" i="14" s="1"/>
  <c r="T1236" i="14" s="1"/>
  <c r="Z1236" i="14" s="1"/>
  <c r="AF1236" i="14" s="1"/>
  <c r="AL1236" i="14" s="1"/>
  <c r="AR1236" i="14" s="1"/>
  <c r="AX1236" i="14" s="1"/>
  <c r="BD1236" i="14" s="1"/>
  <c r="BJ1236" i="14" s="1"/>
  <c r="G1236" i="14"/>
  <c r="M1236" i="14" s="1"/>
  <c r="S1236" i="14" s="1"/>
  <c r="Y1236" i="14" s="1"/>
  <c r="AE1236" i="14" s="1"/>
  <c r="AK1236" i="14" s="1"/>
  <c r="AQ1236" i="14" s="1"/>
  <c r="AW1236" i="14" s="1"/>
  <c r="BC1236" i="14" s="1"/>
  <c r="BI1236" i="14" s="1"/>
  <c r="I1235" i="14"/>
  <c r="O1235" i="14" s="1"/>
  <c r="U1235" i="14" s="1"/>
  <c r="AA1235" i="14" s="1"/>
  <c r="AG1235" i="14" s="1"/>
  <c r="AM1235" i="14" s="1"/>
  <c r="AS1235" i="14" s="1"/>
  <c r="AY1235" i="14" s="1"/>
  <c r="BE1235" i="14" s="1"/>
  <c r="BK1235" i="14" s="1"/>
  <c r="H1235" i="14"/>
  <c r="N1235" i="14" s="1"/>
  <c r="T1235" i="14" s="1"/>
  <c r="Z1235" i="14" s="1"/>
  <c r="AF1235" i="14" s="1"/>
  <c r="AL1235" i="14" s="1"/>
  <c r="AR1235" i="14" s="1"/>
  <c r="AX1235" i="14" s="1"/>
  <c r="BD1235" i="14" s="1"/>
  <c r="BJ1235" i="14" s="1"/>
  <c r="I1234" i="14"/>
  <c r="O1234" i="14" s="1"/>
  <c r="U1234" i="14" s="1"/>
  <c r="AA1234" i="14" s="1"/>
  <c r="AG1234" i="14" s="1"/>
  <c r="AM1234" i="14" s="1"/>
  <c r="AS1234" i="14" s="1"/>
  <c r="AY1234" i="14" s="1"/>
  <c r="BE1234" i="14" s="1"/>
  <c r="BK1234" i="14" s="1"/>
  <c r="H1234" i="14"/>
  <c r="N1234" i="14" s="1"/>
  <c r="T1234" i="14" s="1"/>
  <c r="Z1234" i="14" s="1"/>
  <c r="AF1234" i="14" s="1"/>
  <c r="AL1234" i="14" s="1"/>
  <c r="AR1234" i="14" s="1"/>
  <c r="AX1234" i="14" s="1"/>
  <c r="BD1234" i="14" s="1"/>
  <c r="BJ1234" i="14" s="1"/>
  <c r="G1234" i="14"/>
  <c r="M1234" i="14" s="1"/>
  <c r="S1234" i="14" s="1"/>
  <c r="Y1234" i="14" s="1"/>
  <c r="AE1234" i="14" s="1"/>
  <c r="AK1234" i="14" s="1"/>
  <c r="AQ1234" i="14" s="1"/>
  <c r="AW1234" i="14" s="1"/>
  <c r="BC1234" i="14" s="1"/>
  <c r="BI1234" i="14" s="1"/>
  <c r="I1233" i="14"/>
  <c r="O1233" i="14" s="1"/>
  <c r="U1233" i="14" s="1"/>
  <c r="AA1233" i="14" s="1"/>
  <c r="AG1233" i="14" s="1"/>
  <c r="AM1233" i="14" s="1"/>
  <c r="AS1233" i="14" s="1"/>
  <c r="AY1233" i="14" s="1"/>
  <c r="BE1233" i="14" s="1"/>
  <c r="BK1233" i="14" s="1"/>
  <c r="H1233" i="14"/>
  <c r="N1233" i="14" s="1"/>
  <c r="T1233" i="14" s="1"/>
  <c r="Z1233" i="14" s="1"/>
  <c r="AF1233" i="14" s="1"/>
  <c r="AL1233" i="14" s="1"/>
  <c r="AR1233" i="14" s="1"/>
  <c r="AX1233" i="14" s="1"/>
  <c r="BD1233" i="14" s="1"/>
  <c r="BJ1233" i="14" s="1"/>
  <c r="G1233" i="14"/>
  <c r="M1233" i="14" s="1"/>
  <c r="S1233" i="14" s="1"/>
  <c r="Y1233" i="14" s="1"/>
  <c r="AE1233" i="14" s="1"/>
  <c r="AK1233" i="14" s="1"/>
  <c r="AQ1233" i="14" s="1"/>
  <c r="AW1233" i="14" s="1"/>
  <c r="BC1233" i="14" s="1"/>
  <c r="BI1233" i="14" s="1"/>
  <c r="I1232" i="14"/>
  <c r="O1232" i="14" s="1"/>
  <c r="U1232" i="14" s="1"/>
  <c r="AA1232" i="14" s="1"/>
  <c r="AG1232" i="14" s="1"/>
  <c r="AM1232" i="14" s="1"/>
  <c r="AS1232" i="14" s="1"/>
  <c r="AY1232" i="14" s="1"/>
  <c r="BE1232" i="14" s="1"/>
  <c r="BK1232" i="14" s="1"/>
  <c r="G1232" i="14"/>
  <c r="M1232" i="14" s="1"/>
  <c r="S1232" i="14" s="1"/>
  <c r="Y1232" i="14" s="1"/>
  <c r="AE1232" i="14" s="1"/>
  <c r="AK1232" i="14" s="1"/>
  <c r="AQ1232" i="14" s="1"/>
  <c r="AW1232" i="14" s="1"/>
  <c r="BC1232" i="14" s="1"/>
  <c r="BI1232" i="14" s="1"/>
  <c r="I1231" i="14"/>
  <c r="O1231" i="14" s="1"/>
  <c r="U1231" i="14" s="1"/>
  <c r="AA1231" i="14" s="1"/>
  <c r="AG1231" i="14" s="1"/>
  <c r="AM1231" i="14" s="1"/>
  <c r="AS1231" i="14" s="1"/>
  <c r="AY1231" i="14" s="1"/>
  <c r="BE1231" i="14" s="1"/>
  <c r="BK1231" i="14" s="1"/>
  <c r="H1231" i="14"/>
  <c r="G1231" i="14"/>
  <c r="M1231" i="14" s="1"/>
  <c r="S1231" i="14" s="1"/>
  <c r="Y1231" i="14" s="1"/>
  <c r="AE1231" i="14" s="1"/>
  <c r="AK1231" i="14" s="1"/>
  <c r="AQ1231" i="14" s="1"/>
  <c r="AW1231" i="14" s="1"/>
  <c r="BC1231" i="14" s="1"/>
  <c r="BI1231" i="14" s="1"/>
  <c r="I1230" i="14"/>
  <c r="O1230" i="14" s="1"/>
  <c r="U1230" i="14" s="1"/>
  <c r="AA1230" i="14" s="1"/>
  <c r="AG1230" i="14" s="1"/>
  <c r="AM1230" i="14" s="1"/>
  <c r="AS1230" i="14" s="1"/>
  <c r="AY1230" i="14" s="1"/>
  <c r="BE1230" i="14" s="1"/>
  <c r="BK1230" i="14" s="1"/>
  <c r="G1230" i="14"/>
  <c r="M1230" i="14" s="1"/>
  <c r="S1230" i="14" s="1"/>
  <c r="Y1230" i="14" s="1"/>
  <c r="AE1230" i="14" s="1"/>
  <c r="AK1230" i="14" s="1"/>
  <c r="AQ1230" i="14" s="1"/>
  <c r="AW1230" i="14" s="1"/>
  <c r="BC1230" i="14" s="1"/>
  <c r="BI1230" i="14" s="1"/>
  <c r="H1229" i="14"/>
  <c r="N1229" i="14" s="1"/>
  <c r="T1229" i="14" s="1"/>
  <c r="Z1229" i="14" s="1"/>
  <c r="AF1229" i="14" s="1"/>
  <c r="AL1229" i="14" s="1"/>
  <c r="AR1229" i="14" s="1"/>
  <c r="AX1229" i="14" s="1"/>
  <c r="BD1229" i="14" s="1"/>
  <c r="BJ1229" i="14" s="1"/>
  <c r="G1229" i="14"/>
  <c r="M1229" i="14" s="1"/>
  <c r="S1229" i="14" s="1"/>
  <c r="Y1229" i="14" s="1"/>
  <c r="AE1229" i="14" s="1"/>
  <c r="AK1229" i="14" s="1"/>
  <c r="AQ1229" i="14" s="1"/>
  <c r="AW1229" i="14" s="1"/>
  <c r="BC1229" i="14" s="1"/>
  <c r="BI1229" i="14" s="1"/>
  <c r="I1228" i="14"/>
  <c r="O1228" i="14" s="1"/>
  <c r="U1228" i="14" s="1"/>
  <c r="AA1228" i="14" s="1"/>
  <c r="AG1228" i="14" s="1"/>
  <c r="AM1228" i="14" s="1"/>
  <c r="AS1228" i="14" s="1"/>
  <c r="AY1228" i="14" s="1"/>
  <c r="BE1228" i="14" s="1"/>
  <c r="BK1228" i="14" s="1"/>
  <c r="H1228" i="14"/>
  <c r="N1228" i="14" s="1"/>
  <c r="T1228" i="14" s="1"/>
  <c r="Z1228" i="14" s="1"/>
  <c r="AF1228" i="14" s="1"/>
  <c r="AL1228" i="14" s="1"/>
  <c r="AR1228" i="14" s="1"/>
  <c r="AX1228" i="14" s="1"/>
  <c r="BD1228" i="14" s="1"/>
  <c r="BJ1228" i="14" s="1"/>
  <c r="G1228" i="14"/>
  <c r="M1228" i="14" s="1"/>
  <c r="S1228" i="14" s="1"/>
  <c r="Y1228" i="14" s="1"/>
  <c r="AE1228" i="14" s="1"/>
  <c r="AK1228" i="14" s="1"/>
  <c r="AQ1228" i="14" s="1"/>
  <c r="AW1228" i="14" s="1"/>
  <c r="BC1228" i="14" s="1"/>
  <c r="BI1228" i="14" s="1"/>
  <c r="H1227" i="14"/>
  <c r="N1227" i="14" s="1"/>
  <c r="T1227" i="14" s="1"/>
  <c r="Z1227" i="14" s="1"/>
  <c r="AF1227" i="14" s="1"/>
  <c r="AL1227" i="14" s="1"/>
  <c r="AR1227" i="14" s="1"/>
  <c r="AX1227" i="14" s="1"/>
  <c r="BD1227" i="14" s="1"/>
  <c r="BJ1227" i="14" s="1"/>
  <c r="I1226" i="14"/>
  <c r="O1226" i="14" s="1"/>
  <c r="U1226" i="14" s="1"/>
  <c r="AA1226" i="14" s="1"/>
  <c r="AG1226" i="14" s="1"/>
  <c r="AM1226" i="14" s="1"/>
  <c r="AS1226" i="14" s="1"/>
  <c r="AY1226" i="14" s="1"/>
  <c r="BE1226" i="14" s="1"/>
  <c r="BK1226" i="14" s="1"/>
  <c r="H1226" i="14"/>
  <c r="N1226" i="14" s="1"/>
  <c r="T1226" i="14" s="1"/>
  <c r="Z1226" i="14" s="1"/>
  <c r="AF1226" i="14" s="1"/>
  <c r="AL1226" i="14" s="1"/>
  <c r="AR1226" i="14" s="1"/>
  <c r="AX1226" i="14" s="1"/>
  <c r="BD1226" i="14" s="1"/>
  <c r="BJ1226" i="14" s="1"/>
  <c r="G1226" i="14"/>
  <c r="M1226" i="14" s="1"/>
  <c r="S1226" i="14" s="1"/>
  <c r="Y1226" i="14" s="1"/>
  <c r="AE1226" i="14" s="1"/>
  <c r="AK1226" i="14" s="1"/>
  <c r="AQ1226" i="14" s="1"/>
  <c r="AW1226" i="14" s="1"/>
  <c r="BC1226" i="14" s="1"/>
  <c r="BI1226" i="14" s="1"/>
  <c r="I1225" i="14"/>
  <c r="O1225" i="14" s="1"/>
  <c r="U1225" i="14" s="1"/>
  <c r="AA1225" i="14" s="1"/>
  <c r="AG1225" i="14" s="1"/>
  <c r="AM1225" i="14" s="1"/>
  <c r="AS1225" i="14" s="1"/>
  <c r="AY1225" i="14" s="1"/>
  <c r="BE1225" i="14" s="1"/>
  <c r="BK1225" i="14" s="1"/>
  <c r="H1225" i="14"/>
  <c r="N1225" i="14" s="1"/>
  <c r="T1225" i="14" s="1"/>
  <c r="Z1225" i="14" s="1"/>
  <c r="AF1225" i="14" s="1"/>
  <c r="AL1225" i="14" s="1"/>
  <c r="AR1225" i="14" s="1"/>
  <c r="AX1225" i="14" s="1"/>
  <c r="BD1225" i="14" s="1"/>
  <c r="BJ1225" i="14" s="1"/>
  <c r="I1224" i="14"/>
  <c r="O1224" i="14" s="1"/>
  <c r="U1224" i="14" s="1"/>
  <c r="AA1224" i="14" s="1"/>
  <c r="AG1224" i="14" s="1"/>
  <c r="AM1224" i="14" s="1"/>
  <c r="AS1224" i="14" s="1"/>
  <c r="AY1224" i="14" s="1"/>
  <c r="BE1224" i="14" s="1"/>
  <c r="BK1224" i="14" s="1"/>
  <c r="G1224" i="14"/>
  <c r="M1224" i="14" s="1"/>
  <c r="S1224" i="14" s="1"/>
  <c r="Y1224" i="14" s="1"/>
  <c r="AE1224" i="14" s="1"/>
  <c r="AK1224" i="14" s="1"/>
  <c r="AQ1224" i="14" s="1"/>
  <c r="AW1224" i="14" s="1"/>
  <c r="BC1224" i="14" s="1"/>
  <c r="BI1224" i="14" s="1"/>
  <c r="I1223" i="14"/>
  <c r="O1223" i="14" s="1"/>
  <c r="U1223" i="14" s="1"/>
  <c r="AA1223" i="14" s="1"/>
  <c r="AG1223" i="14" s="1"/>
  <c r="AM1223" i="14" s="1"/>
  <c r="AS1223" i="14" s="1"/>
  <c r="AY1223" i="14" s="1"/>
  <c r="BE1223" i="14" s="1"/>
  <c r="BK1223" i="14" s="1"/>
  <c r="H1223" i="14"/>
  <c r="G1223" i="14"/>
  <c r="M1223" i="14" s="1"/>
  <c r="S1223" i="14" s="1"/>
  <c r="Y1223" i="14" s="1"/>
  <c r="AE1223" i="14" s="1"/>
  <c r="AK1223" i="14" s="1"/>
  <c r="AQ1223" i="14" s="1"/>
  <c r="AW1223" i="14" s="1"/>
  <c r="BC1223" i="14" s="1"/>
  <c r="BI1223" i="14" s="1"/>
  <c r="I1222" i="14"/>
  <c r="O1222" i="14" s="1"/>
  <c r="U1222" i="14" s="1"/>
  <c r="AA1222" i="14" s="1"/>
  <c r="AG1222" i="14" s="1"/>
  <c r="AM1222" i="14" s="1"/>
  <c r="AS1222" i="14" s="1"/>
  <c r="AY1222" i="14" s="1"/>
  <c r="BE1222" i="14" s="1"/>
  <c r="BK1222" i="14" s="1"/>
  <c r="G1222" i="14"/>
  <c r="M1222" i="14" s="1"/>
  <c r="S1222" i="14" s="1"/>
  <c r="Y1222" i="14" s="1"/>
  <c r="AE1222" i="14" s="1"/>
  <c r="AK1222" i="14" s="1"/>
  <c r="AQ1222" i="14" s="1"/>
  <c r="AW1222" i="14" s="1"/>
  <c r="BC1222" i="14" s="1"/>
  <c r="BI1222" i="14" s="1"/>
  <c r="H1221" i="14"/>
  <c r="G1221" i="14"/>
  <c r="M1221" i="14" s="1"/>
  <c r="S1221" i="14" s="1"/>
  <c r="Y1221" i="14" s="1"/>
  <c r="AE1221" i="14" s="1"/>
  <c r="AK1221" i="14" s="1"/>
  <c r="AQ1221" i="14" s="1"/>
  <c r="AW1221" i="14" s="1"/>
  <c r="BC1221" i="14" s="1"/>
  <c r="BI1221" i="14" s="1"/>
  <c r="I1220" i="14"/>
  <c r="O1220" i="14" s="1"/>
  <c r="U1220" i="14" s="1"/>
  <c r="AA1220" i="14" s="1"/>
  <c r="AG1220" i="14" s="1"/>
  <c r="AM1220" i="14" s="1"/>
  <c r="AS1220" i="14" s="1"/>
  <c r="AY1220" i="14" s="1"/>
  <c r="BE1220" i="14" s="1"/>
  <c r="BK1220" i="14" s="1"/>
  <c r="G1220" i="14"/>
  <c r="M1220" i="14" s="1"/>
  <c r="S1220" i="14" s="1"/>
  <c r="Y1220" i="14" s="1"/>
  <c r="AE1220" i="14" s="1"/>
  <c r="AK1220" i="14" s="1"/>
  <c r="AQ1220" i="14" s="1"/>
  <c r="AW1220" i="14" s="1"/>
  <c r="BC1220" i="14" s="1"/>
  <c r="BI1220" i="14" s="1"/>
  <c r="I1219" i="14"/>
  <c r="O1219" i="14" s="1"/>
  <c r="U1219" i="14" s="1"/>
  <c r="AA1219" i="14" s="1"/>
  <c r="AG1219" i="14" s="1"/>
  <c r="AM1219" i="14" s="1"/>
  <c r="AS1219" i="14" s="1"/>
  <c r="AY1219" i="14" s="1"/>
  <c r="BE1219" i="14" s="1"/>
  <c r="BK1219" i="14" s="1"/>
  <c r="H1219" i="14"/>
  <c r="I1218" i="14"/>
  <c r="O1218" i="14" s="1"/>
  <c r="U1218" i="14" s="1"/>
  <c r="AA1218" i="14" s="1"/>
  <c r="AG1218" i="14" s="1"/>
  <c r="AM1218" i="14" s="1"/>
  <c r="AS1218" i="14" s="1"/>
  <c r="AY1218" i="14" s="1"/>
  <c r="BE1218" i="14" s="1"/>
  <c r="BK1218" i="14" s="1"/>
  <c r="G1218" i="14"/>
  <c r="M1218" i="14" s="1"/>
  <c r="S1218" i="14" s="1"/>
  <c r="Y1218" i="14" s="1"/>
  <c r="AE1218" i="14" s="1"/>
  <c r="AK1218" i="14" s="1"/>
  <c r="AQ1218" i="14" s="1"/>
  <c r="AW1218" i="14" s="1"/>
  <c r="BC1218" i="14" s="1"/>
  <c r="BI1218" i="14" s="1"/>
  <c r="I1217" i="14"/>
  <c r="O1217" i="14" s="1"/>
  <c r="U1217" i="14" s="1"/>
  <c r="AA1217" i="14" s="1"/>
  <c r="AG1217" i="14" s="1"/>
  <c r="AM1217" i="14" s="1"/>
  <c r="AS1217" i="14" s="1"/>
  <c r="AY1217" i="14" s="1"/>
  <c r="BE1217" i="14" s="1"/>
  <c r="BK1217" i="14" s="1"/>
  <c r="H1217" i="14"/>
  <c r="G1217" i="14"/>
  <c r="M1217" i="14" s="1"/>
  <c r="S1217" i="14" s="1"/>
  <c r="Y1217" i="14" s="1"/>
  <c r="AE1217" i="14" s="1"/>
  <c r="AK1217" i="14" s="1"/>
  <c r="AQ1217" i="14" s="1"/>
  <c r="AW1217" i="14" s="1"/>
  <c r="BC1217" i="14" s="1"/>
  <c r="BI1217" i="14" s="1"/>
  <c r="I1216" i="14"/>
  <c r="O1216" i="14" s="1"/>
  <c r="U1216" i="14" s="1"/>
  <c r="AA1216" i="14" s="1"/>
  <c r="AG1216" i="14" s="1"/>
  <c r="AM1216" i="14" s="1"/>
  <c r="AS1216" i="14" s="1"/>
  <c r="AY1216" i="14" s="1"/>
  <c r="BE1216" i="14" s="1"/>
  <c r="BK1216" i="14" s="1"/>
  <c r="G1216" i="14"/>
  <c r="M1216" i="14" s="1"/>
  <c r="S1216" i="14" s="1"/>
  <c r="Y1216" i="14" s="1"/>
  <c r="AE1216" i="14" s="1"/>
  <c r="AK1216" i="14" s="1"/>
  <c r="AQ1216" i="14" s="1"/>
  <c r="AW1216" i="14" s="1"/>
  <c r="BC1216" i="14" s="1"/>
  <c r="BI1216" i="14" s="1"/>
  <c r="H1215" i="14"/>
  <c r="N1215" i="14" s="1"/>
  <c r="T1215" i="14" s="1"/>
  <c r="Z1215" i="14" s="1"/>
  <c r="AF1215" i="14" s="1"/>
  <c r="AL1215" i="14" s="1"/>
  <c r="AR1215" i="14" s="1"/>
  <c r="AX1215" i="14" s="1"/>
  <c r="BD1215" i="14" s="1"/>
  <c r="BJ1215" i="14" s="1"/>
  <c r="G1215" i="14"/>
  <c r="M1215" i="14" s="1"/>
  <c r="S1215" i="14" s="1"/>
  <c r="Y1215" i="14" s="1"/>
  <c r="AE1215" i="14" s="1"/>
  <c r="AK1215" i="14" s="1"/>
  <c r="AQ1215" i="14" s="1"/>
  <c r="AW1215" i="14" s="1"/>
  <c r="BC1215" i="14" s="1"/>
  <c r="BI1215" i="14" s="1"/>
  <c r="I1214" i="14"/>
  <c r="O1214" i="14" s="1"/>
  <c r="U1214" i="14" s="1"/>
  <c r="AA1214" i="14" s="1"/>
  <c r="AG1214" i="14" s="1"/>
  <c r="AM1214" i="14" s="1"/>
  <c r="AS1214" i="14" s="1"/>
  <c r="AY1214" i="14" s="1"/>
  <c r="BE1214" i="14" s="1"/>
  <c r="BK1214" i="14" s="1"/>
  <c r="H1214" i="14"/>
  <c r="N1214" i="14" s="1"/>
  <c r="T1214" i="14" s="1"/>
  <c r="Z1214" i="14" s="1"/>
  <c r="AF1214" i="14" s="1"/>
  <c r="AL1214" i="14" s="1"/>
  <c r="AR1214" i="14" s="1"/>
  <c r="AX1214" i="14" s="1"/>
  <c r="BD1214" i="14" s="1"/>
  <c r="BJ1214" i="14" s="1"/>
  <c r="G1214" i="14"/>
  <c r="M1214" i="14" s="1"/>
  <c r="S1214" i="14" s="1"/>
  <c r="Y1214" i="14" s="1"/>
  <c r="AE1214" i="14" s="1"/>
  <c r="AK1214" i="14" s="1"/>
  <c r="AQ1214" i="14" s="1"/>
  <c r="AW1214" i="14" s="1"/>
  <c r="BC1214" i="14" s="1"/>
  <c r="BI1214" i="14" s="1"/>
  <c r="H1213" i="14"/>
  <c r="N1213" i="14" s="1"/>
  <c r="T1213" i="14" s="1"/>
  <c r="Z1213" i="14" s="1"/>
  <c r="AF1213" i="14" s="1"/>
  <c r="AL1213" i="14" s="1"/>
  <c r="AR1213" i="14" s="1"/>
  <c r="AX1213" i="14" s="1"/>
  <c r="BD1213" i="14" s="1"/>
  <c r="BJ1213" i="14" s="1"/>
  <c r="I1212" i="14"/>
  <c r="O1212" i="14" s="1"/>
  <c r="U1212" i="14" s="1"/>
  <c r="AA1212" i="14" s="1"/>
  <c r="AG1212" i="14" s="1"/>
  <c r="AM1212" i="14" s="1"/>
  <c r="AS1212" i="14" s="1"/>
  <c r="AY1212" i="14" s="1"/>
  <c r="BE1212" i="14" s="1"/>
  <c r="BK1212" i="14" s="1"/>
  <c r="H1212" i="14"/>
  <c r="N1212" i="14" s="1"/>
  <c r="T1212" i="14" s="1"/>
  <c r="Z1212" i="14" s="1"/>
  <c r="AF1212" i="14" s="1"/>
  <c r="AL1212" i="14" s="1"/>
  <c r="AR1212" i="14" s="1"/>
  <c r="AX1212" i="14" s="1"/>
  <c r="BD1212" i="14" s="1"/>
  <c r="BJ1212" i="14" s="1"/>
  <c r="G1212" i="14"/>
  <c r="M1212" i="14" s="1"/>
  <c r="S1212" i="14" s="1"/>
  <c r="Y1212" i="14" s="1"/>
  <c r="AE1212" i="14" s="1"/>
  <c r="AK1212" i="14" s="1"/>
  <c r="AQ1212" i="14" s="1"/>
  <c r="AW1212" i="14" s="1"/>
  <c r="BC1212" i="14" s="1"/>
  <c r="BI1212" i="14" s="1"/>
  <c r="I1211" i="14"/>
  <c r="O1211" i="14" s="1"/>
  <c r="U1211" i="14" s="1"/>
  <c r="AA1211" i="14" s="1"/>
  <c r="AG1211" i="14" s="1"/>
  <c r="AM1211" i="14" s="1"/>
  <c r="AS1211" i="14" s="1"/>
  <c r="AY1211" i="14" s="1"/>
  <c r="BE1211" i="14" s="1"/>
  <c r="BK1211" i="14" s="1"/>
  <c r="H1211" i="14"/>
  <c r="G1211" i="14"/>
  <c r="M1211" i="14" s="1"/>
  <c r="S1211" i="14" s="1"/>
  <c r="Y1211" i="14" s="1"/>
  <c r="AE1211" i="14" s="1"/>
  <c r="AK1211" i="14" s="1"/>
  <c r="AQ1211" i="14" s="1"/>
  <c r="AW1211" i="14" s="1"/>
  <c r="BC1211" i="14" s="1"/>
  <c r="BI1211" i="14" s="1"/>
  <c r="I1210" i="14"/>
  <c r="O1210" i="14" s="1"/>
  <c r="U1210" i="14" s="1"/>
  <c r="AA1210" i="14" s="1"/>
  <c r="AG1210" i="14" s="1"/>
  <c r="AM1210" i="14" s="1"/>
  <c r="AS1210" i="14" s="1"/>
  <c r="AY1210" i="14" s="1"/>
  <c r="BE1210" i="14" s="1"/>
  <c r="BK1210" i="14" s="1"/>
  <c r="G1210" i="14"/>
  <c r="M1210" i="14" s="1"/>
  <c r="S1210" i="14" s="1"/>
  <c r="Y1210" i="14" s="1"/>
  <c r="AE1210" i="14" s="1"/>
  <c r="AK1210" i="14" s="1"/>
  <c r="AQ1210" i="14" s="1"/>
  <c r="AW1210" i="14" s="1"/>
  <c r="BC1210" i="14" s="1"/>
  <c r="BI1210" i="14" s="1"/>
  <c r="I1209" i="14"/>
  <c r="O1209" i="14" s="1"/>
  <c r="U1209" i="14" s="1"/>
  <c r="AA1209" i="14" s="1"/>
  <c r="AG1209" i="14" s="1"/>
  <c r="AM1209" i="14" s="1"/>
  <c r="AS1209" i="14" s="1"/>
  <c r="AY1209" i="14" s="1"/>
  <c r="BE1209" i="14" s="1"/>
  <c r="BK1209" i="14" s="1"/>
  <c r="H1209" i="14"/>
  <c r="G1209" i="14"/>
  <c r="M1209" i="14" s="1"/>
  <c r="S1209" i="14" s="1"/>
  <c r="Y1209" i="14" s="1"/>
  <c r="AE1209" i="14" s="1"/>
  <c r="AK1209" i="14" s="1"/>
  <c r="AQ1209" i="14" s="1"/>
  <c r="AW1209" i="14" s="1"/>
  <c r="BC1209" i="14" s="1"/>
  <c r="BI1209" i="14" s="1"/>
  <c r="I1208" i="14"/>
  <c r="O1208" i="14" s="1"/>
  <c r="U1208" i="14" s="1"/>
  <c r="AA1208" i="14" s="1"/>
  <c r="AG1208" i="14" s="1"/>
  <c r="AM1208" i="14" s="1"/>
  <c r="AS1208" i="14" s="1"/>
  <c r="AY1208" i="14" s="1"/>
  <c r="BE1208" i="14" s="1"/>
  <c r="BK1208" i="14" s="1"/>
  <c r="G1208" i="14"/>
  <c r="M1208" i="14" s="1"/>
  <c r="S1208" i="14" s="1"/>
  <c r="Y1208" i="14" s="1"/>
  <c r="AE1208" i="14" s="1"/>
  <c r="AK1208" i="14" s="1"/>
  <c r="AQ1208" i="14" s="1"/>
  <c r="AW1208" i="14" s="1"/>
  <c r="BC1208" i="14" s="1"/>
  <c r="BI1208" i="14" s="1"/>
  <c r="I1207" i="14"/>
  <c r="O1207" i="14" s="1"/>
  <c r="U1207" i="14" s="1"/>
  <c r="AA1207" i="14" s="1"/>
  <c r="AG1207" i="14" s="1"/>
  <c r="AM1207" i="14" s="1"/>
  <c r="AS1207" i="14" s="1"/>
  <c r="AY1207" i="14" s="1"/>
  <c r="BE1207" i="14" s="1"/>
  <c r="BK1207" i="14" s="1"/>
  <c r="H1207" i="14"/>
  <c r="G1207" i="14"/>
  <c r="M1207" i="14" s="1"/>
  <c r="S1207" i="14" s="1"/>
  <c r="Y1207" i="14" s="1"/>
  <c r="AE1207" i="14" s="1"/>
  <c r="AK1207" i="14" s="1"/>
  <c r="AQ1207" i="14" s="1"/>
  <c r="AW1207" i="14" s="1"/>
  <c r="BC1207" i="14" s="1"/>
  <c r="BI1207" i="14" s="1"/>
  <c r="I1206" i="14"/>
  <c r="O1206" i="14" s="1"/>
  <c r="U1206" i="14" s="1"/>
  <c r="AA1206" i="14" s="1"/>
  <c r="AG1206" i="14" s="1"/>
  <c r="AM1206" i="14" s="1"/>
  <c r="AS1206" i="14" s="1"/>
  <c r="AY1206" i="14" s="1"/>
  <c r="BE1206" i="14" s="1"/>
  <c r="BK1206" i="14" s="1"/>
  <c r="G1206" i="14"/>
  <c r="M1206" i="14" s="1"/>
  <c r="S1206" i="14" s="1"/>
  <c r="Y1206" i="14" s="1"/>
  <c r="AE1206" i="14" s="1"/>
  <c r="AK1206" i="14" s="1"/>
  <c r="AQ1206" i="14" s="1"/>
  <c r="AW1206" i="14" s="1"/>
  <c r="BC1206" i="14" s="1"/>
  <c r="BI1206" i="14" s="1"/>
  <c r="H1205" i="14"/>
  <c r="G1205" i="14"/>
  <c r="M1205" i="14" s="1"/>
  <c r="S1205" i="14" s="1"/>
  <c r="Y1205" i="14" s="1"/>
  <c r="AE1205" i="14" s="1"/>
  <c r="AK1205" i="14" s="1"/>
  <c r="AQ1205" i="14" s="1"/>
  <c r="AW1205" i="14" s="1"/>
  <c r="BC1205" i="14" s="1"/>
  <c r="BI1205" i="14" s="1"/>
  <c r="I1204" i="14"/>
  <c r="O1204" i="14" s="1"/>
  <c r="U1204" i="14" s="1"/>
  <c r="AA1204" i="14" s="1"/>
  <c r="AG1204" i="14" s="1"/>
  <c r="AM1204" i="14" s="1"/>
  <c r="AS1204" i="14" s="1"/>
  <c r="AY1204" i="14" s="1"/>
  <c r="BE1204" i="14" s="1"/>
  <c r="BK1204" i="14" s="1"/>
  <c r="H1204" i="14"/>
  <c r="N1204" i="14" s="1"/>
  <c r="T1204" i="14" s="1"/>
  <c r="Z1204" i="14" s="1"/>
  <c r="AF1204" i="14" s="1"/>
  <c r="AL1204" i="14" s="1"/>
  <c r="AR1204" i="14" s="1"/>
  <c r="AX1204" i="14" s="1"/>
  <c r="BD1204" i="14" s="1"/>
  <c r="BJ1204" i="14" s="1"/>
  <c r="G1204" i="14"/>
  <c r="M1204" i="14" s="1"/>
  <c r="S1204" i="14" s="1"/>
  <c r="Y1204" i="14" s="1"/>
  <c r="AE1204" i="14" s="1"/>
  <c r="AK1204" i="14" s="1"/>
  <c r="AQ1204" i="14" s="1"/>
  <c r="AW1204" i="14" s="1"/>
  <c r="BC1204" i="14" s="1"/>
  <c r="BI1204" i="14" s="1"/>
  <c r="H1203" i="14"/>
  <c r="N1203" i="14" s="1"/>
  <c r="T1203" i="14" s="1"/>
  <c r="Z1203" i="14" s="1"/>
  <c r="AF1203" i="14" s="1"/>
  <c r="AL1203" i="14" s="1"/>
  <c r="AR1203" i="14" s="1"/>
  <c r="AX1203" i="14" s="1"/>
  <c r="BD1203" i="14" s="1"/>
  <c r="BJ1203" i="14" s="1"/>
  <c r="I1202" i="14"/>
  <c r="O1202" i="14" s="1"/>
  <c r="U1202" i="14" s="1"/>
  <c r="AA1202" i="14" s="1"/>
  <c r="AG1202" i="14" s="1"/>
  <c r="AM1202" i="14" s="1"/>
  <c r="AS1202" i="14" s="1"/>
  <c r="AY1202" i="14" s="1"/>
  <c r="BE1202" i="14" s="1"/>
  <c r="BK1202" i="14" s="1"/>
  <c r="H1202" i="14"/>
  <c r="N1202" i="14" s="1"/>
  <c r="T1202" i="14" s="1"/>
  <c r="Z1202" i="14" s="1"/>
  <c r="AF1202" i="14" s="1"/>
  <c r="AL1202" i="14" s="1"/>
  <c r="AR1202" i="14" s="1"/>
  <c r="AX1202" i="14" s="1"/>
  <c r="BD1202" i="14" s="1"/>
  <c r="BJ1202" i="14" s="1"/>
  <c r="G1202" i="14"/>
  <c r="M1202" i="14" s="1"/>
  <c r="S1202" i="14" s="1"/>
  <c r="Y1202" i="14" s="1"/>
  <c r="AE1202" i="14" s="1"/>
  <c r="AK1202" i="14" s="1"/>
  <c r="AQ1202" i="14" s="1"/>
  <c r="AW1202" i="14" s="1"/>
  <c r="BC1202" i="14" s="1"/>
  <c r="BI1202" i="14" s="1"/>
  <c r="I1201" i="14"/>
  <c r="O1201" i="14" s="1"/>
  <c r="U1201" i="14" s="1"/>
  <c r="AA1201" i="14" s="1"/>
  <c r="AG1201" i="14" s="1"/>
  <c r="AM1201" i="14" s="1"/>
  <c r="AS1201" i="14" s="1"/>
  <c r="AY1201" i="14" s="1"/>
  <c r="BE1201" i="14" s="1"/>
  <c r="BK1201" i="14" s="1"/>
  <c r="H1201" i="14"/>
  <c r="N1201" i="14" s="1"/>
  <c r="T1201" i="14" s="1"/>
  <c r="Z1201" i="14" s="1"/>
  <c r="AF1201" i="14" s="1"/>
  <c r="AL1201" i="14" s="1"/>
  <c r="AR1201" i="14" s="1"/>
  <c r="AX1201" i="14" s="1"/>
  <c r="BD1201" i="14" s="1"/>
  <c r="BJ1201" i="14" s="1"/>
  <c r="I1200" i="14"/>
  <c r="O1200" i="14" s="1"/>
  <c r="U1200" i="14" s="1"/>
  <c r="AA1200" i="14" s="1"/>
  <c r="AG1200" i="14" s="1"/>
  <c r="AM1200" i="14" s="1"/>
  <c r="AS1200" i="14" s="1"/>
  <c r="AY1200" i="14" s="1"/>
  <c r="BE1200" i="14" s="1"/>
  <c r="BK1200" i="14" s="1"/>
  <c r="G1200" i="14"/>
  <c r="M1200" i="14" s="1"/>
  <c r="S1200" i="14" s="1"/>
  <c r="Y1200" i="14" s="1"/>
  <c r="AE1200" i="14" s="1"/>
  <c r="AK1200" i="14" s="1"/>
  <c r="AQ1200" i="14" s="1"/>
  <c r="AW1200" i="14" s="1"/>
  <c r="BC1200" i="14" s="1"/>
  <c r="BI1200" i="14" s="1"/>
  <c r="I1199" i="14"/>
  <c r="O1199" i="14" s="1"/>
  <c r="U1199" i="14" s="1"/>
  <c r="AA1199" i="14" s="1"/>
  <c r="AG1199" i="14" s="1"/>
  <c r="AM1199" i="14" s="1"/>
  <c r="AS1199" i="14" s="1"/>
  <c r="AY1199" i="14" s="1"/>
  <c r="BE1199" i="14" s="1"/>
  <c r="BK1199" i="14" s="1"/>
  <c r="H1199" i="14"/>
  <c r="N1199" i="14" s="1"/>
  <c r="T1199" i="14" s="1"/>
  <c r="Z1199" i="14" s="1"/>
  <c r="AF1199" i="14" s="1"/>
  <c r="AL1199" i="14" s="1"/>
  <c r="AR1199" i="14" s="1"/>
  <c r="AX1199" i="14" s="1"/>
  <c r="BD1199" i="14" s="1"/>
  <c r="BJ1199" i="14" s="1"/>
  <c r="G1199" i="14"/>
  <c r="M1199" i="14" s="1"/>
  <c r="S1199" i="14" s="1"/>
  <c r="Y1199" i="14" s="1"/>
  <c r="AE1199" i="14" s="1"/>
  <c r="AK1199" i="14" s="1"/>
  <c r="AQ1199" i="14" s="1"/>
  <c r="AW1199" i="14" s="1"/>
  <c r="BC1199" i="14" s="1"/>
  <c r="BI1199" i="14" s="1"/>
  <c r="I1198" i="14"/>
  <c r="O1198" i="14" s="1"/>
  <c r="U1198" i="14" s="1"/>
  <c r="AA1198" i="14" s="1"/>
  <c r="AG1198" i="14" s="1"/>
  <c r="AM1198" i="14" s="1"/>
  <c r="AS1198" i="14" s="1"/>
  <c r="AY1198" i="14" s="1"/>
  <c r="BE1198" i="14" s="1"/>
  <c r="BK1198" i="14" s="1"/>
  <c r="G1198" i="14"/>
  <c r="M1198" i="14" s="1"/>
  <c r="S1198" i="14" s="1"/>
  <c r="Y1198" i="14" s="1"/>
  <c r="AE1198" i="14" s="1"/>
  <c r="AK1198" i="14" s="1"/>
  <c r="AQ1198" i="14" s="1"/>
  <c r="AW1198" i="14" s="1"/>
  <c r="BC1198" i="14" s="1"/>
  <c r="BI1198" i="14" s="1"/>
  <c r="H1197" i="14"/>
  <c r="G1197" i="14"/>
  <c r="M1197" i="14" s="1"/>
  <c r="S1197" i="14" s="1"/>
  <c r="Y1197" i="14" s="1"/>
  <c r="AE1197" i="14" s="1"/>
  <c r="AK1197" i="14" s="1"/>
  <c r="AQ1197" i="14" s="1"/>
  <c r="AW1197" i="14" s="1"/>
  <c r="BC1197" i="14" s="1"/>
  <c r="BI1197" i="14" s="1"/>
  <c r="I1196" i="14"/>
  <c r="O1196" i="14" s="1"/>
  <c r="U1196" i="14" s="1"/>
  <c r="AA1196" i="14" s="1"/>
  <c r="AG1196" i="14" s="1"/>
  <c r="AM1196" i="14" s="1"/>
  <c r="AS1196" i="14" s="1"/>
  <c r="AY1196" i="14" s="1"/>
  <c r="BE1196" i="14" s="1"/>
  <c r="BK1196" i="14" s="1"/>
  <c r="H1196" i="14"/>
  <c r="G1196" i="14"/>
  <c r="M1196" i="14" s="1"/>
  <c r="S1196" i="14" s="1"/>
  <c r="Y1196" i="14" s="1"/>
  <c r="AE1196" i="14" s="1"/>
  <c r="AK1196" i="14" s="1"/>
  <c r="AQ1196" i="14" s="1"/>
  <c r="AW1196" i="14" s="1"/>
  <c r="BC1196" i="14" s="1"/>
  <c r="BI1196" i="14" s="1"/>
  <c r="H1195" i="14"/>
  <c r="I1194" i="14"/>
  <c r="O1194" i="14" s="1"/>
  <c r="U1194" i="14" s="1"/>
  <c r="AA1194" i="14" s="1"/>
  <c r="AG1194" i="14" s="1"/>
  <c r="AM1194" i="14" s="1"/>
  <c r="AS1194" i="14" s="1"/>
  <c r="AY1194" i="14" s="1"/>
  <c r="BE1194" i="14" s="1"/>
  <c r="BK1194" i="14" s="1"/>
  <c r="H1194" i="14"/>
  <c r="N1194" i="14" s="1"/>
  <c r="G1194" i="14"/>
  <c r="M1194" i="14" s="1"/>
  <c r="S1194" i="14" s="1"/>
  <c r="Y1194" i="14" s="1"/>
  <c r="AE1194" i="14" s="1"/>
  <c r="AK1194" i="14" s="1"/>
  <c r="AQ1194" i="14" s="1"/>
  <c r="AW1194" i="14" s="1"/>
  <c r="BC1194" i="14" s="1"/>
  <c r="BI1194" i="14" s="1"/>
  <c r="H1193" i="14"/>
  <c r="G1193" i="14"/>
  <c r="M1193" i="14" s="1"/>
  <c r="S1193" i="14" s="1"/>
  <c r="Y1193" i="14" s="1"/>
  <c r="AE1193" i="14" s="1"/>
  <c r="AK1193" i="14" s="1"/>
  <c r="AQ1193" i="14" s="1"/>
  <c r="AW1193" i="14" s="1"/>
  <c r="BC1193" i="14" s="1"/>
  <c r="BI1193" i="14" s="1"/>
  <c r="I1192" i="14"/>
  <c r="O1192" i="14" s="1"/>
  <c r="U1192" i="14" s="1"/>
  <c r="AA1192" i="14" s="1"/>
  <c r="AG1192" i="14" s="1"/>
  <c r="AM1192" i="14" s="1"/>
  <c r="AS1192" i="14" s="1"/>
  <c r="AY1192" i="14" s="1"/>
  <c r="BE1192" i="14" s="1"/>
  <c r="BK1192" i="14" s="1"/>
  <c r="G1192" i="14"/>
  <c r="M1192" i="14" s="1"/>
  <c r="S1192" i="14" s="1"/>
  <c r="Y1192" i="14" s="1"/>
  <c r="AE1192" i="14" s="1"/>
  <c r="AK1192" i="14" s="1"/>
  <c r="AQ1192" i="14" s="1"/>
  <c r="AW1192" i="14" s="1"/>
  <c r="BC1192" i="14" s="1"/>
  <c r="BI1192" i="14" s="1"/>
  <c r="I1191" i="14"/>
  <c r="O1191" i="14" s="1"/>
  <c r="U1191" i="14" s="1"/>
  <c r="AA1191" i="14" s="1"/>
  <c r="AG1191" i="14" s="1"/>
  <c r="AM1191" i="14" s="1"/>
  <c r="AS1191" i="14" s="1"/>
  <c r="AY1191" i="14" s="1"/>
  <c r="BE1191" i="14" s="1"/>
  <c r="BK1191" i="14" s="1"/>
  <c r="H1191" i="14"/>
  <c r="I1190" i="14"/>
  <c r="O1190" i="14" s="1"/>
  <c r="U1190" i="14" s="1"/>
  <c r="AA1190" i="14" s="1"/>
  <c r="AG1190" i="14" s="1"/>
  <c r="AM1190" i="14" s="1"/>
  <c r="AS1190" i="14" s="1"/>
  <c r="AY1190" i="14" s="1"/>
  <c r="BE1190" i="14" s="1"/>
  <c r="BK1190" i="14" s="1"/>
  <c r="H1190" i="14"/>
  <c r="G1190" i="14"/>
  <c r="M1190" i="14" s="1"/>
  <c r="S1190" i="14" s="1"/>
  <c r="Y1190" i="14" s="1"/>
  <c r="AE1190" i="14" s="1"/>
  <c r="AK1190" i="14" s="1"/>
  <c r="AQ1190" i="14" s="1"/>
  <c r="AW1190" i="14" s="1"/>
  <c r="BC1190" i="14" s="1"/>
  <c r="BI1190" i="14" s="1"/>
  <c r="I1189" i="14"/>
  <c r="O1189" i="14" s="1"/>
  <c r="U1189" i="14" s="1"/>
  <c r="AA1189" i="14" s="1"/>
  <c r="AG1189" i="14" s="1"/>
  <c r="AM1189" i="14" s="1"/>
  <c r="AS1189" i="14" s="1"/>
  <c r="AY1189" i="14" s="1"/>
  <c r="BE1189" i="14" s="1"/>
  <c r="BK1189" i="14" s="1"/>
  <c r="H1189" i="14"/>
  <c r="N1189" i="14" s="1"/>
  <c r="T1189" i="14" s="1"/>
  <c r="Z1189" i="14" s="1"/>
  <c r="AF1189" i="14" s="1"/>
  <c r="AL1189" i="14" s="1"/>
  <c r="AR1189" i="14" s="1"/>
  <c r="AX1189" i="14" s="1"/>
  <c r="BD1189" i="14" s="1"/>
  <c r="BJ1189" i="14" s="1"/>
  <c r="G1189" i="14"/>
  <c r="M1189" i="14" s="1"/>
  <c r="S1189" i="14" s="1"/>
  <c r="Y1189" i="14" s="1"/>
  <c r="AE1189" i="14" s="1"/>
  <c r="AK1189" i="14" s="1"/>
  <c r="AQ1189" i="14" s="1"/>
  <c r="AW1189" i="14" s="1"/>
  <c r="BC1189" i="14" s="1"/>
  <c r="BI1189" i="14" s="1"/>
  <c r="I1188" i="14"/>
  <c r="O1188" i="14" s="1"/>
  <c r="U1188" i="14" s="1"/>
  <c r="AA1188" i="14" s="1"/>
  <c r="AG1188" i="14" s="1"/>
  <c r="AM1188" i="14" s="1"/>
  <c r="AS1188" i="14" s="1"/>
  <c r="AY1188" i="14" s="1"/>
  <c r="BE1188" i="14" s="1"/>
  <c r="BK1188" i="14" s="1"/>
  <c r="G1188" i="14"/>
  <c r="M1188" i="14" s="1"/>
  <c r="S1188" i="14" s="1"/>
  <c r="Y1188" i="14" s="1"/>
  <c r="AE1188" i="14" s="1"/>
  <c r="AK1188" i="14" s="1"/>
  <c r="AQ1188" i="14" s="1"/>
  <c r="AW1188" i="14" s="1"/>
  <c r="BC1188" i="14" s="1"/>
  <c r="BI1188" i="14" s="1"/>
  <c r="I1187" i="14"/>
  <c r="O1187" i="14" s="1"/>
  <c r="U1187" i="14" s="1"/>
  <c r="AA1187" i="14" s="1"/>
  <c r="AG1187" i="14" s="1"/>
  <c r="AM1187" i="14" s="1"/>
  <c r="AS1187" i="14" s="1"/>
  <c r="AY1187" i="14" s="1"/>
  <c r="BE1187" i="14" s="1"/>
  <c r="BK1187" i="14" s="1"/>
  <c r="H1187" i="14"/>
  <c r="N1187" i="14" s="1"/>
  <c r="T1187" i="14" s="1"/>
  <c r="Z1187" i="14" s="1"/>
  <c r="AF1187" i="14" s="1"/>
  <c r="AL1187" i="14" s="1"/>
  <c r="AR1187" i="14" s="1"/>
  <c r="AX1187" i="14" s="1"/>
  <c r="BD1187" i="14" s="1"/>
  <c r="BJ1187" i="14" s="1"/>
  <c r="I1186" i="14"/>
  <c r="O1186" i="14" s="1"/>
  <c r="U1186" i="14" s="1"/>
  <c r="AA1186" i="14" s="1"/>
  <c r="AG1186" i="14" s="1"/>
  <c r="AM1186" i="14" s="1"/>
  <c r="AS1186" i="14" s="1"/>
  <c r="AY1186" i="14" s="1"/>
  <c r="BE1186" i="14" s="1"/>
  <c r="BK1186" i="14" s="1"/>
  <c r="H1186" i="14"/>
  <c r="N1186" i="14" s="1"/>
  <c r="T1186" i="14" s="1"/>
  <c r="Z1186" i="14" s="1"/>
  <c r="AF1186" i="14" s="1"/>
  <c r="AL1186" i="14" s="1"/>
  <c r="AR1186" i="14" s="1"/>
  <c r="AX1186" i="14" s="1"/>
  <c r="BD1186" i="14" s="1"/>
  <c r="BJ1186" i="14" s="1"/>
  <c r="G1186" i="14"/>
  <c r="M1186" i="14" s="1"/>
  <c r="S1186" i="14" s="1"/>
  <c r="Y1186" i="14" s="1"/>
  <c r="AE1186" i="14" s="1"/>
  <c r="AK1186" i="14" s="1"/>
  <c r="AQ1186" i="14" s="1"/>
  <c r="AW1186" i="14" s="1"/>
  <c r="BC1186" i="14" s="1"/>
  <c r="BI1186" i="14" s="1"/>
  <c r="H1185" i="14"/>
  <c r="N1185" i="14" s="1"/>
  <c r="T1185" i="14" s="1"/>
  <c r="Z1185" i="14" s="1"/>
  <c r="AF1185" i="14" s="1"/>
  <c r="AL1185" i="14" s="1"/>
  <c r="AR1185" i="14" s="1"/>
  <c r="AX1185" i="14" s="1"/>
  <c r="BD1185" i="14" s="1"/>
  <c r="BJ1185" i="14" s="1"/>
  <c r="G1185" i="14"/>
  <c r="M1185" i="14" s="1"/>
  <c r="S1185" i="14" s="1"/>
  <c r="Y1185" i="14" s="1"/>
  <c r="AE1185" i="14" s="1"/>
  <c r="AK1185" i="14" s="1"/>
  <c r="AQ1185" i="14" s="1"/>
  <c r="AW1185" i="14" s="1"/>
  <c r="BC1185" i="14" s="1"/>
  <c r="BI1185" i="14" s="1"/>
  <c r="I1184" i="14"/>
  <c r="O1184" i="14" s="1"/>
  <c r="U1184" i="14" s="1"/>
  <c r="AA1184" i="14" s="1"/>
  <c r="AG1184" i="14" s="1"/>
  <c r="AM1184" i="14" s="1"/>
  <c r="AS1184" i="14" s="1"/>
  <c r="AY1184" i="14" s="1"/>
  <c r="BE1184" i="14" s="1"/>
  <c r="BK1184" i="14" s="1"/>
  <c r="G1184" i="14"/>
  <c r="M1184" i="14" s="1"/>
  <c r="S1184" i="14" s="1"/>
  <c r="Y1184" i="14" s="1"/>
  <c r="AE1184" i="14" s="1"/>
  <c r="AK1184" i="14" s="1"/>
  <c r="AQ1184" i="14" s="1"/>
  <c r="AW1184" i="14" s="1"/>
  <c r="BC1184" i="14" s="1"/>
  <c r="BI1184" i="14" s="1"/>
  <c r="I1183" i="14"/>
  <c r="O1183" i="14" s="1"/>
  <c r="U1183" i="14" s="1"/>
  <c r="AA1183" i="14" s="1"/>
  <c r="AG1183" i="14" s="1"/>
  <c r="AM1183" i="14" s="1"/>
  <c r="AS1183" i="14" s="1"/>
  <c r="AY1183" i="14" s="1"/>
  <c r="BE1183" i="14" s="1"/>
  <c r="BK1183" i="14" s="1"/>
  <c r="H1183" i="14"/>
  <c r="N1183" i="14" s="1"/>
  <c r="T1183" i="14" s="1"/>
  <c r="Z1183" i="14" s="1"/>
  <c r="AF1183" i="14" s="1"/>
  <c r="AL1183" i="14" s="1"/>
  <c r="AR1183" i="14" s="1"/>
  <c r="AX1183" i="14" s="1"/>
  <c r="BD1183" i="14" s="1"/>
  <c r="BJ1183" i="14" s="1"/>
  <c r="I1182" i="14"/>
  <c r="O1182" i="14" s="1"/>
  <c r="U1182" i="14" s="1"/>
  <c r="AA1182" i="14" s="1"/>
  <c r="AG1182" i="14" s="1"/>
  <c r="AM1182" i="14" s="1"/>
  <c r="AS1182" i="14" s="1"/>
  <c r="AY1182" i="14" s="1"/>
  <c r="BE1182" i="14" s="1"/>
  <c r="BK1182" i="14" s="1"/>
  <c r="H1182" i="14"/>
  <c r="N1182" i="14" s="1"/>
  <c r="T1182" i="14" s="1"/>
  <c r="Z1182" i="14" s="1"/>
  <c r="AF1182" i="14" s="1"/>
  <c r="AL1182" i="14" s="1"/>
  <c r="AR1182" i="14" s="1"/>
  <c r="AX1182" i="14" s="1"/>
  <c r="BD1182" i="14" s="1"/>
  <c r="BJ1182" i="14" s="1"/>
  <c r="G1182" i="14"/>
  <c r="M1182" i="14" s="1"/>
  <c r="S1182" i="14" s="1"/>
  <c r="Y1182" i="14" s="1"/>
  <c r="AE1182" i="14" s="1"/>
  <c r="AK1182" i="14" s="1"/>
  <c r="AQ1182" i="14" s="1"/>
  <c r="AW1182" i="14" s="1"/>
  <c r="BC1182" i="14" s="1"/>
  <c r="BI1182" i="14" s="1"/>
  <c r="H1181" i="14"/>
  <c r="N1181" i="14" s="1"/>
  <c r="T1181" i="14" s="1"/>
  <c r="Z1181" i="14" s="1"/>
  <c r="AF1181" i="14" s="1"/>
  <c r="AL1181" i="14" s="1"/>
  <c r="AR1181" i="14" s="1"/>
  <c r="AX1181" i="14" s="1"/>
  <c r="BD1181" i="14" s="1"/>
  <c r="BJ1181" i="14" s="1"/>
  <c r="G1181" i="14"/>
  <c r="M1181" i="14" s="1"/>
  <c r="S1181" i="14" s="1"/>
  <c r="Y1181" i="14" s="1"/>
  <c r="AE1181" i="14" s="1"/>
  <c r="AK1181" i="14" s="1"/>
  <c r="AQ1181" i="14" s="1"/>
  <c r="AW1181" i="14" s="1"/>
  <c r="BC1181" i="14" s="1"/>
  <c r="BI1181" i="14" s="1"/>
  <c r="I1180" i="14"/>
  <c r="O1180" i="14" s="1"/>
  <c r="U1180" i="14" s="1"/>
  <c r="AA1180" i="14" s="1"/>
  <c r="AG1180" i="14" s="1"/>
  <c r="AM1180" i="14" s="1"/>
  <c r="AS1180" i="14" s="1"/>
  <c r="AY1180" i="14" s="1"/>
  <c r="BE1180" i="14" s="1"/>
  <c r="BK1180" i="14" s="1"/>
  <c r="G1180" i="14"/>
  <c r="M1180" i="14" s="1"/>
  <c r="S1180" i="14" s="1"/>
  <c r="Y1180" i="14" s="1"/>
  <c r="AE1180" i="14" s="1"/>
  <c r="AK1180" i="14" s="1"/>
  <c r="AQ1180" i="14" s="1"/>
  <c r="AW1180" i="14" s="1"/>
  <c r="BC1180" i="14" s="1"/>
  <c r="BI1180" i="14" s="1"/>
  <c r="I1179" i="14"/>
  <c r="O1179" i="14" s="1"/>
  <c r="U1179" i="14" s="1"/>
  <c r="AA1179" i="14" s="1"/>
  <c r="AG1179" i="14" s="1"/>
  <c r="AM1179" i="14" s="1"/>
  <c r="AS1179" i="14" s="1"/>
  <c r="AY1179" i="14" s="1"/>
  <c r="BE1179" i="14" s="1"/>
  <c r="BK1179" i="14" s="1"/>
  <c r="H1179" i="14"/>
  <c r="I1178" i="14"/>
  <c r="O1178" i="14" s="1"/>
  <c r="U1178" i="14" s="1"/>
  <c r="AA1178" i="14" s="1"/>
  <c r="AG1178" i="14" s="1"/>
  <c r="AM1178" i="14" s="1"/>
  <c r="AS1178" i="14" s="1"/>
  <c r="AY1178" i="14" s="1"/>
  <c r="BE1178" i="14" s="1"/>
  <c r="BK1178" i="14" s="1"/>
  <c r="H1178" i="14"/>
  <c r="G1178" i="14"/>
  <c r="M1178" i="14" s="1"/>
  <c r="S1178" i="14" s="1"/>
  <c r="Y1178" i="14" s="1"/>
  <c r="AE1178" i="14" s="1"/>
  <c r="AK1178" i="14" s="1"/>
  <c r="AQ1178" i="14" s="1"/>
  <c r="AW1178" i="14" s="1"/>
  <c r="BC1178" i="14" s="1"/>
  <c r="BI1178" i="14" s="1"/>
  <c r="I1177" i="14"/>
  <c r="O1177" i="14" s="1"/>
  <c r="U1177" i="14" s="1"/>
  <c r="AA1177" i="14" s="1"/>
  <c r="AG1177" i="14" s="1"/>
  <c r="AM1177" i="14" s="1"/>
  <c r="AS1177" i="14" s="1"/>
  <c r="AY1177" i="14" s="1"/>
  <c r="BE1177" i="14" s="1"/>
  <c r="BK1177" i="14" s="1"/>
  <c r="H1177" i="14"/>
  <c r="G1177" i="14"/>
  <c r="M1177" i="14" s="1"/>
  <c r="S1177" i="14" s="1"/>
  <c r="Y1177" i="14" s="1"/>
  <c r="AE1177" i="14" s="1"/>
  <c r="AK1177" i="14" s="1"/>
  <c r="AQ1177" i="14" s="1"/>
  <c r="AW1177" i="14" s="1"/>
  <c r="BC1177" i="14" s="1"/>
  <c r="BI1177" i="14" s="1"/>
  <c r="I1176" i="14"/>
  <c r="O1176" i="14" s="1"/>
  <c r="U1176" i="14" s="1"/>
  <c r="AA1176" i="14" s="1"/>
  <c r="AG1176" i="14" s="1"/>
  <c r="AM1176" i="14" s="1"/>
  <c r="AS1176" i="14" s="1"/>
  <c r="AY1176" i="14" s="1"/>
  <c r="BE1176" i="14" s="1"/>
  <c r="BK1176" i="14" s="1"/>
  <c r="G1176" i="14"/>
  <c r="M1176" i="14" s="1"/>
  <c r="S1176" i="14" s="1"/>
  <c r="Y1176" i="14" s="1"/>
  <c r="AE1176" i="14" s="1"/>
  <c r="AK1176" i="14" s="1"/>
  <c r="AQ1176" i="14" s="1"/>
  <c r="AW1176" i="14" s="1"/>
  <c r="BC1176" i="14" s="1"/>
  <c r="BI1176" i="14" s="1"/>
  <c r="H1175" i="14"/>
  <c r="G1175" i="14"/>
  <c r="M1175" i="14" s="1"/>
  <c r="S1175" i="14" s="1"/>
  <c r="Y1175" i="14" s="1"/>
  <c r="AE1175" i="14" s="1"/>
  <c r="AK1175" i="14" s="1"/>
  <c r="AQ1175" i="14" s="1"/>
  <c r="AW1175" i="14" s="1"/>
  <c r="BC1175" i="14" s="1"/>
  <c r="BI1175" i="14" s="1"/>
  <c r="I1174" i="14"/>
  <c r="O1174" i="14" s="1"/>
  <c r="U1174" i="14" s="1"/>
  <c r="AA1174" i="14" s="1"/>
  <c r="AG1174" i="14" s="1"/>
  <c r="AM1174" i="14" s="1"/>
  <c r="AS1174" i="14" s="1"/>
  <c r="AY1174" i="14" s="1"/>
  <c r="BE1174" i="14" s="1"/>
  <c r="BK1174" i="14" s="1"/>
  <c r="H1174" i="14"/>
  <c r="N1174" i="14" s="1"/>
  <c r="T1174" i="14" s="1"/>
  <c r="Z1174" i="14" s="1"/>
  <c r="AF1174" i="14" s="1"/>
  <c r="AL1174" i="14" s="1"/>
  <c r="AR1174" i="14" s="1"/>
  <c r="AX1174" i="14" s="1"/>
  <c r="BD1174" i="14" s="1"/>
  <c r="BJ1174" i="14" s="1"/>
  <c r="G1174" i="14"/>
  <c r="M1174" i="14" s="1"/>
  <c r="S1174" i="14" s="1"/>
  <c r="Y1174" i="14" s="1"/>
  <c r="AE1174" i="14" s="1"/>
  <c r="AK1174" i="14" s="1"/>
  <c r="AQ1174" i="14" s="1"/>
  <c r="AW1174" i="14" s="1"/>
  <c r="BC1174" i="14" s="1"/>
  <c r="BI1174" i="14" s="1"/>
  <c r="H1173" i="14"/>
  <c r="N1173" i="14" s="1"/>
  <c r="T1173" i="14" s="1"/>
  <c r="Z1173" i="14" s="1"/>
  <c r="AF1173" i="14" s="1"/>
  <c r="AL1173" i="14" s="1"/>
  <c r="AR1173" i="14" s="1"/>
  <c r="AX1173" i="14" s="1"/>
  <c r="BD1173" i="14" s="1"/>
  <c r="BJ1173" i="14" s="1"/>
  <c r="I1172" i="14"/>
  <c r="O1172" i="14" s="1"/>
  <c r="U1172" i="14" s="1"/>
  <c r="AA1172" i="14" s="1"/>
  <c r="AG1172" i="14" s="1"/>
  <c r="AM1172" i="14" s="1"/>
  <c r="AS1172" i="14" s="1"/>
  <c r="AY1172" i="14" s="1"/>
  <c r="BE1172" i="14" s="1"/>
  <c r="BK1172" i="14" s="1"/>
  <c r="H1172" i="14"/>
  <c r="N1172" i="14" s="1"/>
  <c r="T1172" i="14" s="1"/>
  <c r="Z1172" i="14" s="1"/>
  <c r="AF1172" i="14" s="1"/>
  <c r="AL1172" i="14" s="1"/>
  <c r="AR1172" i="14" s="1"/>
  <c r="AX1172" i="14" s="1"/>
  <c r="BD1172" i="14" s="1"/>
  <c r="BJ1172" i="14" s="1"/>
  <c r="G1172" i="14"/>
  <c r="M1172" i="14" s="1"/>
  <c r="S1172" i="14" s="1"/>
  <c r="Y1172" i="14" s="1"/>
  <c r="AE1172" i="14" s="1"/>
  <c r="AK1172" i="14" s="1"/>
  <c r="AQ1172" i="14" s="1"/>
  <c r="AW1172" i="14" s="1"/>
  <c r="BC1172" i="14" s="1"/>
  <c r="BI1172" i="14" s="1"/>
  <c r="I1171" i="14"/>
  <c r="O1171" i="14" s="1"/>
  <c r="U1171" i="14" s="1"/>
  <c r="AA1171" i="14" s="1"/>
  <c r="AG1171" i="14" s="1"/>
  <c r="AM1171" i="14" s="1"/>
  <c r="AS1171" i="14" s="1"/>
  <c r="AY1171" i="14" s="1"/>
  <c r="BE1171" i="14" s="1"/>
  <c r="BK1171" i="14" s="1"/>
  <c r="H1171" i="14"/>
  <c r="N1171" i="14" s="1"/>
  <c r="T1171" i="14" s="1"/>
  <c r="Z1171" i="14" s="1"/>
  <c r="AF1171" i="14" s="1"/>
  <c r="AL1171" i="14" s="1"/>
  <c r="AR1171" i="14" s="1"/>
  <c r="AX1171" i="14" s="1"/>
  <c r="BD1171" i="14" s="1"/>
  <c r="BJ1171" i="14" s="1"/>
  <c r="I1170" i="14"/>
  <c r="O1170" i="14" s="1"/>
  <c r="U1170" i="14" s="1"/>
  <c r="AA1170" i="14" s="1"/>
  <c r="AG1170" i="14" s="1"/>
  <c r="AM1170" i="14" s="1"/>
  <c r="AS1170" i="14" s="1"/>
  <c r="AY1170" i="14" s="1"/>
  <c r="BE1170" i="14" s="1"/>
  <c r="BK1170" i="14" s="1"/>
  <c r="G1170" i="14"/>
  <c r="M1170" i="14" s="1"/>
  <c r="S1170" i="14" s="1"/>
  <c r="Y1170" i="14" s="1"/>
  <c r="AE1170" i="14" s="1"/>
  <c r="AK1170" i="14" s="1"/>
  <c r="AQ1170" i="14" s="1"/>
  <c r="AW1170" i="14" s="1"/>
  <c r="BC1170" i="14" s="1"/>
  <c r="BI1170" i="14" s="1"/>
  <c r="I1169" i="14"/>
  <c r="O1169" i="14" s="1"/>
  <c r="U1169" i="14" s="1"/>
  <c r="AA1169" i="14" s="1"/>
  <c r="AG1169" i="14" s="1"/>
  <c r="AM1169" i="14" s="1"/>
  <c r="AS1169" i="14" s="1"/>
  <c r="AY1169" i="14" s="1"/>
  <c r="BE1169" i="14" s="1"/>
  <c r="BK1169" i="14" s="1"/>
  <c r="H1169" i="14"/>
  <c r="N1169" i="14" s="1"/>
  <c r="T1169" i="14" s="1"/>
  <c r="Z1169" i="14" s="1"/>
  <c r="AF1169" i="14" s="1"/>
  <c r="AL1169" i="14" s="1"/>
  <c r="AR1169" i="14" s="1"/>
  <c r="AX1169" i="14" s="1"/>
  <c r="BD1169" i="14" s="1"/>
  <c r="BJ1169" i="14" s="1"/>
  <c r="G1169" i="14"/>
  <c r="M1169" i="14" s="1"/>
  <c r="S1169" i="14" s="1"/>
  <c r="Y1169" i="14" s="1"/>
  <c r="AE1169" i="14" s="1"/>
  <c r="AK1169" i="14" s="1"/>
  <c r="AQ1169" i="14" s="1"/>
  <c r="AW1169" i="14" s="1"/>
  <c r="BC1169" i="14" s="1"/>
  <c r="BI1169" i="14" s="1"/>
  <c r="I1168" i="14"/>
  <c r="O1168" i="14" s="1"/>
  <c r="U1168" i="14" s="1"/>
  <c r="AA1168" i="14" s="1"/>
  <c r="AG1168" i="14" s="1"/>
  <c r="AM1168" i="14" s="1"/>
  <c r="AS1168" i="14" s="1"/>
  <c r="AY1168" i="14" s="1"/>
  <c r="BE1168" i="14" s="1"/>
  <c r="BK1168" i="14" s="1"/>
  <c r="G1168" i="14"/>
  <c r="M1168" i="14" s="1"/>
  <c r="S1168" i="14" s="1"/>
  <c r="Y1168" i="14" s="1"/>
  <c r="AE1168" i="14" s="1"/>
  <c r="AK1168" i="14" s="1"/>
  <c r="AQ1168" i="14" s="1"/>
  <c r="AW1168" i="14" s="1"/>
  <c r="BC1168" i="14" s="1"/>
  <c r="BI1168" i="14" s="1"/>
  <c r="H1167" i="14"/>
  <c r="N1167" i="14" s="1"/>
  <c r="T1167" i="14" s="1"/>
  <c r="Z1167" i="14" s="1"/>
  <c r="AF1167" i="14" s="1"/>
  <c r="AL1167" i="14" s="1"/>
  <c r="AR1167" i="14" s="1"/>
  <c r="AX1167" i="14" s="1"/>
  <c r="BD1167" i="14" s="1"/>
  <c r="BJ1167" i="14" s="1"/>
  <c r="G1167" i="14"/>
  <c r="M1167" i="14" s="1"/>
  <c r="S1167" i="14" s="1"/>
  <c r="Y1167" i="14" s="1"/>
  <c r="AE1167" i="14" s="1"/>
  <c r="AK1167" i="14" s="1"/>
  <c r="AQ1167" i="14" s="1"/>
  <c r="AW1167" i="14" s="1"/>
  <c r="BC1167" i="14" s="1"/>
  <c r="BI1167" i="14" s="1"/>
  <c r="I1166" i="14"/>
  <c r="O1166" i="14" s="1"/>
  <c r="U1166" i="14" s="1"/>
  <c r="AA1166" i="14" s="1"/>
  <c r="AG1166" i="14" s="1"/>
  <c r="AM1166" i="14" s="1"/>
  <c r="AS1166" i="14" s="1"/>
  <c r="AY1166" i="14" s="1"/>
  <c r="BE1166" i="14" s="1"/>
  <c r="BK1166" i="14" s="1"/>
  <c r="H1166" i="14"/>
  <c r="N1166" i="14" s="1"/>
  <c r="G1166" i="14"/>
  <c r="M1166" i="14" s="1"/>
  <c r="S1166" i="14" s="1"/>
  <c r="Y1166" i="14" s="1"/>
  <c r="AE1166" i="14" s="1"/>
  <c r="AK1166" i="14" s="1"/>
  <c r="AQ1166" i="14" s="1"/>
  <c r="AW1166" i="14" s="1"/>
  <c r="BC1166" i="14" s="1"/>
  <c r="BI1166" i="14" s="1"/>
  <c r="I1165" i="14"/>
  <c r="O1165" i="14" s="1"/>
  <c r="U1165" i="14" s="1"/>
  <c r="AA1165" i="14" s="1"/>
  <c r="AG1165" i="14" s="1"/>
  <c r="AM1165" i="14" s="1"/>
  <c r="AS1165" i="14" s="1"/>
  <c r="AY1165" i="14" s="1"/>
  <c r="BE1165" i="14" s="1"/>
  <c r="BK1165" i="14" s="1"/>
  <c r="H1165" i="14"/>
  <c r="I1164" i="14"/>
  <c r="O1164" i="14" s="1"/>
  <c r="U1164" i="14" s="1"/>
  <c r="AA1164" i="14" s="1"/>
  <c r="AG1164" i="14" s="1"/>
  <c r="AM1164" i="14" s="1"/>
  <c r="AS1164" i="14" s="1"/>
  <c r="AY1164" i="14" s="1"/>
  <c r="BE1164" i="14" s="1"/>
  <c r="BK1164" i="14" s="1"/>
  <c r="H1164" i="14"/>
  <c r="N1164" i="14" s="1"/>
  <c r="G1164" i="14"/>
  <c r="M1164" i="14" s="1"/>
  <c r="S1164" i="14" s="1"/>
  <c r="Y1164" i="14" s="1"/>
  <c r="AE1164" i="14" s="1"/>
  <c r="AK1164" i="14" s="1"/>
  <c r="AQ1164" i="14" s="1"/>
  <c r="AW1164" i="14" s="1"/>
  <c r="BC1164" i="14" s="1"/>
  <c r="BI1164" i="14" s="1"/>
  <c r="I1163" i="14"/>
  <c r="O1163" i="14" s="1"/>
  <c r="U1163" i="14" s="1"/>
  <c r="AA1163" i="14" s="1"/>
  <c r="AG1163" i="14" s="1"/>
  <c r="AM1163" i="14" s="1"/>
  <c r="AS1163" i="14" s="1"/>
  <c r="AY1163" i="14" s="1"/>
  <c r="BE1163" i="14" s="1"/>
  <c r="BK1163" i="14" s="1"/>
  <c r="H1163" i="14"/>
  <c r="I1162" i="14"/>
  <c r="O1162" i="14" s="1"/>
  <c r="U1162" i="14" s="1"/>
  <c r="AA1162" i="14" s="1"/>
  <c r="AG1162" i="14" s="1"/>
  <c r="AM1162" i="14" s="1"/>
  <c r="AS1162" i="14" s="1"/>
  <c r="AY1162" i="14" s="1"/>
  <c r="BE1162" i="14" s="1"/>
  <c r="BK1162" i="14" s="1"/>
  <c r="H1162" i="14"/>
  <c r="G1162" i="14"/>
  <c r="M1162" i="14" s="1"/>
  <c r="S1162" i="14" s="1"/>
  <c r="Y1162" i="14" s="1"/>
  <c r="AE1162" i="14" s="1"/>
  <c r="AK1162" i="14" s="1"/>
  <c r="AQ1162" i="14" s="1"/>
  <c r="AW1162" i="14" s="1"/>
  <c r="BC1162" i="14" s="1"/>
  <c r="BI1162" i="14" s="1"/>
  <c r="I1161" i="14"/>
  <c r="O1161" i="14" s="1"/>
  <c r="U1161" i="14" s="1"/>
  <c r="AA1161" i="14" s="1"/>
  <c r="AG1161" i="14" s="1"/>
  <c r="AM1161" i="14" s="1"/>
  <c r="AS1161" i="14" s="1"/>
  <c r="AY1161" i="14" s="1"/>
  <c r="BE1161" i="14" s="1"/>
  <c r="BK1161" i="14" s="1"/>
  <c r="H1161" i="14"/>
  <c r="N1161" i="14" s="1"/>
  <c r="G1161" i="14"/>
  <c r="M1161" i="14" s="1"/>
  <c r="S1161" i="14" s="1"/>
  <c r="Y1161" i="14" s="1"/>
  <c r="AE1161" i="14" s="1"/>
  <c r="AK1161" i="14" s="1"/>
  <c r="AQ1161" i="14" s="1"/>
  <c r="AW1161" i="14" s="1"/>
  <c r="BC1161" i="14" s="1"/>
  <c r="BI1161" i="14" s="1"/>
  <c r="I1160" i="14"/>
  <c r="O1160" i="14" s="1"/>
  <c r="U1160" i="14" s="1"/>
  <c r="AA1160" i="14" s="1"/>
  <c r="AG1160" i="14" s="1"/>
  <c r="AM1160" i="14" s="1"/>
  <c r="AS1160" i="14" s="1"/>
  <c r="AY1160" i="14" s="1"/>
  <c r="BE1160" i="14" s="1"/>
  <c r="BK1160" i="14" s="1"/>
  <c r="G1160" i="14"/>
  <c r="M1160" i="14" s="1"/>
  <c r="S1160" i="14" s="1"/>
  <c r="Y1160" i="14" s="1"/>
  <c r="AE1160" i="14" s="1"/>
  <c r="AK1160" i="14" s="1"/>
  <c r="AQ1160" i="14" s="1"/>
  <c r="AW1160" i="14" s="1"/>
  <c r="BC1160" i="14" s="1"/>
  <c r="BI1160" i="14" s="1"/>
  <c r="I1159" i="14"/>
  <c r="O1159" i="14" s="1"/>
  <c r="U1159" i="14" s="1"/>
  <c r="AA1159" i="14" s="1"/>
  <c r="AG1159" i="14" s="1"/>
  <c r="AM1159" i="14" s="1"/>
  <c r="AS1159" i="14" s="1"/>
  <c r="AY1159" i="14" s="1"/>
  <c r="BE1159" i="14" s="1"/>
  <c r="BK1159" i="14" s="1"/>
  <c r="H1159" i="14"/>
  <c r="N1159" i="14" s="1"/>
  <c r="T1159" i="14" s="1"/>
  <c r="Z1159" i="14" s="1"/>
  <c r="AF1159" i="14" s="1"/>
  <c r="AL1159" i="14" s="1"/>
  <c r="AR1159" i="14" s="1"/>
  <c r="AX1159" i="14" s="1"/>
  <c r="BD1159" i="14" s="1"/>
  <c r="BJ1159" i="14" s="1"/>
  <c r="G1159" i="14"/>
  <c r="M1159" i="14" s="1"/>
  <c r="S1159" i="14" s="1"/>
  <c r="Y1159" i="14" s="1"/>
  <c r="AE1159" i="14" s="1"/>
  <c r="AK1159" i="14" s="1"/>
  <c r="AQ1159" i="14" s="1"/>
  <c r="AW1159" i="14" s="1"/>
  <c r="BC1159" i="14" s="1"/>
  <c r="BI1159" i="14" s="1"/>
  <c r="I1158" i="14"/>
  <c r="O1158" i="14" s="1"/>
  <c r="U1158" i="14" s="1"/>
  <c r="AA1158" i="14" s="1"/>
  <c r="AG1158" i="14" s="1"/>
  <c r="AM1158" i="14" s="1"/>
  <c r="AS1158" i="14" s="1"/>
  <c r="AY1158" i="14" s="1"/>
  <c r="BE1158" i="14" s="1"/>
  <c r="BK1158" i="14" s="1"/>
  <c r="H1158" i="14"/>
  <c r="N1158" i="14" s="1"/>
  <c r="T1158" i="14" s="1"/>
  <c r="Z1158" i="14" s="1"/>
  <c r="AF1158" i="14" s="1"/>
  <c r="AL1158" i="14" s="1"/>
  <c r="AR1158" i="14" s="1"/>
  <c r="AX1158" i="14" s="1"/>
  <c r="BD1158" i="14" s="1"/>
  <c r="BJ1158" i="14" s="1"/>
  <c r="G1158" i="14"/>
  <c r="M1158" i="14" s="1"/>
  <c r="S1158" i="14" s="1"/>
  <c r="Y1158" i="14" s="1"/>
  <c r="AE1158" i="14" s="1"/>
  <c r="AK1158" i="14" s="1"/>
  <c r="AQ1158" i="14" s="1"/>
  <c r="AW1158" i="14" s="1"/>
  <c r="BC1158" i="14" s="1"/>
  <c r="BI1158" i="14" s="1"/>
  <c r="H1157" i="14"/>
  <c r="N1157" i="14" s="1"/>
  <c r="T1157" i="14" s="1"/>
  <c r="Z1157" i="14" s="1"/>
  <c r="AF1157" i="14" s="1"/>
  <c r="AL1157" i="14" s="1"/>
  <c r="AR1157" i="14" s="1"/>
  <c r="AX1157" i="14" s="1"/>
  <c r="BD1157" i="14" s="1"/>
  <c r="BJ1157" i="14" s="1"/>
  <c r="G1157" i="14"/>
  <c r="M1157" i="14" s="1"/>
  <c r="S1157" i="14" s="1"/>
  <c r="Y1157" i="14" s="1"/>
  <c r="AE1157" i="14" s="1"/>
  <c r="AK1157" i="14" s="1"/>
  <c r="AQ1157" i="14" s="1"/>
  <c r="AW1157" i="14" s="1"/>
  <c r="BC1157" i="14" s="1"/>
  <c r="BI1157" i="14" s="1"/>
  <c r="I1156" i="14"/>
  <c r="O1156" i="14" s="1"/>
  <c r="U1156" i="14" s="1"/>
  <c r="AA1156" i="14" s="1"/>
  <c r="AG1156" i="14" s="1"/>
  <c r="AM1156" i="14" s="1"/>
  <c r="AS1156" i="14" s="1"/>
  <c r="AY1156" i="14" s="1"/>
  <c r="BE1156" i="14" s="1"/>
  <c r="BK1156" i="14" s="1"/>
  <c r="H1156" i="14"/>
  <c r="N1156" i="14" s="1"/>
  <c r="T1156" i="14" s="1"/>
  <c r="Z1156" i="14" s="1"/>
  <c r="AF1156" i="14" s="1"/>
  <c r="AL1156" i="14" s="1"/>
  <c r="AR1156" i="14" s="1"/>
  <c r="AX1156" i="14" s="1"/>
  <c r="BD1156" i="14" s="1"/>
  <c r="BJ1156" i="14" s="1"/>
  <c r="G1156" i="14"/>
  <c r="M1156" i="14" s="1"/>
  <c r="S1156" i="14" s="1"/>
  <c r="Y1156" i="14" s="1"/>
  <c r="AE1156" i="14" s="1"/>
  <c r="AK1156" i="14" s="1"/>
  <c r="AQ1156" i="14" s="1"/>
  <c r="AW1156" i="14" s="1"/>
  <c r="BC1156" i="14" s="1"/>
  <c r="BI1156" i="14" s="1"/>
  <c r="I1155" i="14"/>
  <c r="O1155" i="14" s="1"/>
  <c r="U1155" i="14" s="1"/>
  <c r="AA1155" i="14" s="1"/>
  <c r="AG1155" i="14" s="1"/>
  <c r="AM1155" i="14" s="1"/>
  <c r="AS1155" i="14" s="1"/>
  <c r="AY1155" i="14" s="1"/>
  <c r="BE1155" i="14" s="1"/>
  <c r="BK1155" i="14" s="1"/>
  <c r="H1155" i="14"/>
  <c r="N1155" i="14" s="1"/>
  <c r="T1155" i="14" s="1"/>
  <c r="Z1155" i="14" s="1"/>
  <c r="AF1155" i="14" s="1"/>
  <c r="AL1155" i="14" s="1"/>
  <c r="AR1155" i="14" s="1"/>
  <c r="AX1155" i="14" s="1"/>
  <c r="BD1155" i="14" s="1"/>
  <c r="BJ1155" i="14" s="1"/>
  <c r="I1154" i="14"/>
  <c r="O1154" i="14" s="1"/>
  <c r="U1154" i="14" s="1"/>
  <c r="AA1154" i="14" s="1"/>
  <c r="AG1154" i="14" s="1"/>
  <c r="AM1154" i="14" s="1"/>
  <c r="AS1154" i="14" s="1"/>
  <c r="AY1154" i="14" s="1"/>
  <c r="BE1154" i="14" s="1"/>
  <c r="BK1154" i="14" s="1"/>
  <c r="H1154" i="14"/>
  <c r="N1154" i="14" s="1"/>
  <c r="T1154" i="14" s="1"/>
  <c r="Z1154" i="14" s="1"/>
  <c r="AF1154" i="14" s="1"/>
  <c r="AL1154" i="14" s="1"/>
  <c r="AR1154" i="14" s="1"/>
  <c r="AX1154" i="14" s="1"/>
  <c r="BD1154" i="14" s="1"/>
  <c r="BJ1154" i="14" s="1"/>
  <c r="G1154" i="14"/>
  <c r="M1154" i="14" s="1"/>
  <c r="S1154" i="14" s="1"/>
  <c r="Y1154" i="14" s="1"/>
  <c r="AE1154" i="14" s="1"/>
  <c r="AK1154" i="14" s="1"/>
  <c r="AQ1154" i="14" s="1"/>
  <c r="AW1154" i="14" s="1"/>
  <c r="BC1154" i="14" s="1"/>
  <c r="BI1154" i="14" s="1"/>
  <c r="I1153" i="14"/>
  <c r="O1153" i="14" s="1"/>
  <c r="U1153" i="14" s="1"/>
  <c r="AA1153" i="14" s="1"/>
  <c r="AG1153" i="14" s="1"/>
  <c r="AM1153" i="14" s="1"/>
  <c r="AS1153" i="14" s="1"/>
  <c r="AY1153" i="14" s="1"/>
  <c r="BE1153" i="14" s="1"/>
  <c r="BK1153" i="14" s="1"/>
  <c r="H1153" i="14"/>
  <c r="G1153" i="14"/>
  <c r="M1153" i="14" s="1"/>
  <c r="S1153" i="14" s="1"/>
  <c r="Y1153" i="14" s="1"/>
  <c r="AE1153" i="14" s="1"/>
  <c r="AK1153" i="14" s="1"/>
  <c r="AQ1153" i="14" s="1"/>
  <c r="AW1153" i="14" s="1"/>
  <c r="BC1153" i="14" s="1"/>
  <c r="BI1153" i="14" s="1"/>
  <c r="I1152" i="14"/>
  <c r="O1152" i="14" s="1"/>
  <c r="U1152" i="14" s="1"/>
  <c r="AA1152" i="14" s="1"/>
  <c r="AG1152" i="14" s="1"/>
  <c r="AM1152" i="14" s="1"/>
  <c r="AS1152" i="14" s="1"/>
  <c r="AY1152" i="14" s="1"/>
  <c r="BE1152" i="14" s="1"/>
  <c r="BK1152" i="14" s="1"/>
  <c r="G1152" i="14"/>
  <c r="M1152" i="14" s="1"/>
  <c r="S1152" i="14" s="1"/>
  <c r="Y1152" i="14" s="1"/>
  <c r="AE1152" i="14" s="1"/>
  <c r="AK1152" i="14" s="1"/>
  <c r="AQ1152" i="14" s="1"/>
  <c r="AW1152" i="14" s="1"/>
  <c r="BC1152" i="14" s="1"/>
  <c r="BI1152" i="14" s="1"/>
  <c r="I1151" i="14"/>
  <c r="O1151" i="14" s="1"/>
  <c r="U1151" i="14" s="1"/>
  <c r="AA1151" i="14" s="1"/>
  <c r="AG1151" i="14" s="1"/>
  <c r="AM1151" i="14" s="1"/>
  <c r="AS1151" i="14" s="1"/>
  <c r="AY1151" i="14" s="1"/>
  <c r="BE1151" i="14" s="1"/>
  <c r="BK1151" i="14" s="1"/>
  <c r="H1151" i="14"/>
  <c r="G1151" i="14"/>
  <c r="M1151" i="14" s="1"/>
  <c r="S1151" i="14" s="1"/>
  <c r="Y1151" i="14" s="1"/>
  <c r="AE1151" i="14" s="1"/>
  <c r="AK1151" i="14" s="1"/>
  <c r="AQ1151" i="14" s="1"/>
  <c r="AW1151" i="14" s="1"/>
  <c r="BC1151" i="14" s="1"/>
  <c r="BI1151" i="14" s="1"/>
  <c r="I1150" i="14"/>
  <c r="O1150" i="14" s="1"/>
  <c r="U1150" i="14" s="1"/>
  <c r="AA1150" i="14" s="1"/>
  <c r="AG1150" i="14" s="1"/>
  <c r="AM1150" i="14" s="1"/>
  <c r="AS1150" i="14" s="1"/>
  <c r="AY1150" i="14" s="1"/>
  <c r="BE1150" i="14" s="1"/>
  <c r="BK1150" i="14" s="1"/>
  <c r="H1150" i="14"/>
  <c r="N1150" i="14" s="1"/>
  <c r="G1150" i="14"/>
  <c r="M1150" i="14" s="1"/>
  <c r="S1150" i="14" s="1"/>
  <c r="Y1150" i="14" s="1"/>
  <c r="AE1150" i="14" s="1"/>
  <c r="AK1150" i="14" s="1"/>
  <c r="AQ1150" i="14" s="1"/>
  <c r="AW1150" i="14" s="1"/>
  <c r="BC1150" i="14" s="1"/>
  <c r="BI1150" i="14" s="1"/>
  <c r="H1149" i="14"/>
  <c r="G1149" i="14"/>
  <c r="M1149" i="14" s="1"/>
  <c r="S1149" i="14" s="1"/>
  <c r="Y1149" i="14" s="1"/>
  <c r="AE1149" i="14" s="1"/>
  <c r="AK1149" i="14" s="1"/>
  <c r="AQ1149" i="14" s="1"/>
  <c r="AW1149" i="14" s="1"/>
  <c r="BC1149" i="14" s="1"/>
  <c r="BI1149" i="14" s="1"/>
  <c r="I1148" i="14"/>
  <c r="O1148" i="14" s="1"/>
  <c r="U1148" i="14" s="1"/>
  <c r="AA1148" i="14" s="1"/>
  <c r="AG1148" i="14" s="1"/>
  <c r="AM1148" i="14" s="1"/>
  <c r="AS1148" i="14" s="1"/>
  <c r="AY1148" i="14" s="1"/>
  <c r="BE1148" i="14" s="1"/>
  <c r="BK1148" i="14" s="1"/>
  <c r="G1148" i="14"/>
  <c r="M1148" i="14" s="1"/>
  <c r="S1148" i="14" s="1"/>
  <c r="Y1148" i="14" s="1"/>
  <c r="AE1148" i="14" s="1"/>
  <c r="AK1148" i="14" s="1"/>
  <c r="AQ1148" i="14" s="1"/>
  <c r="AW1148" i="14" s="1"/>
  <c r="BC1148" i="14" s="1"/>
  <c r="BI1148" i="14" s="1"/>
  <c r="I1147" i="14"/>
  <c r="O1147" i="14" s="1"/>
  <c r="U1147" i="14" s="1"/>
  <c r="AA1147" i="14" s="1"/>
  <c r="AG1147" i="14" s="1"/>
  <c r="AM1147" i="14" s="1"/>
  <c r="AS1147" i="14" s="1"/>
  <c r="AY1147" i="14" s="1"/>
  <c r="BE1147" i="14" s="1"/>
  <c r="BK1147" i="14" s="1"/>
  <c r="H1147" i="14"/>
  <c r="N1147" i="14" s="1"/>
  <c r="I1146" i="14"/>
  <c r="O1146" i="14" s="1"/>
  <c r="U1146" i="14" s="1"/>
  <c r="AA1146" i="14" s="1"/>
  <c r="AG1146" i="14" s="1"/>
  <c r="AM1146" i="14" s="1"/>
  <c r="AS1146" i="14" s="1"/>
  <c r="AY1146" i="14" s="1"/>
  <c r="BE1146" i="14" s="1"/>
  <c r="BK1146" i="14" s="1"/>
  <c r="H1146" i="14"/>
  <c r="G1146" i="14"/>
  <c r="M1146" i="14" s="1"/>
  <c r="S1146" i="14" s="1"/>
  <c r="Y1146" i="14" s="1"/>
  <c r="AE1146" i="14" s="1"/>
  <c r="AK1146" i="14" s="1"/>
  <c r="AQ1146" i="14" s="1"/>
  <c r="AW1146" i="14" s="1"/>
  <c r="BC1146" i="14" s="1"/>
  <c r="BI1146" i="14" s="1"/>
  <c r="H1145" i="14"/>
  <c r="N1145" i="14" s="1"/>
  <c r="T1145" i="14" s="1"/>
  <c r="Z1145" i="14" s="1"/>
  <c r="AF1145" i="14" s="1"/>
  <c r="AL1145" i="14" s="1"/>
  <c r="AR1145" i="14" s="1"/>
  <c r="AX1145" i="14" s="1"/>
  <c r="BD1145" i="14" s="1"/>
  <c r="BJ1145" i="14" s="1"/>
  <c r="G1145" i="14"/>
  <c r="M1145" i="14" s="1"/>
  <c r="S1145" i="14" s="1"/>
  <c r="Y1145" i="14" s="1"/>
  <c r="AE1145" i="14" s="1"/>
  <c r="AK1145" i="14" s="1"/>
  <c r="AQ1145" i="14" s="1"/>
  <c r="AW1145" i="14" s="1"/>
  <c r="BC1145" i="14" s="1"/>
  <c r="BI1145" i="14" s="1"/>
  <c r="I1144" i="14"/>
  <c r="O1144" i="14" s="1"/>
  <c r="U1144" i="14" s="1"/>
  <c r="AA1144" i="14" s="1"/>
  <c r="AG1144" i="14" s="1"/>
  <c r="AM1144" i="14" s="1"/>
  <c r="AS1144" i="14" s="1"/>
  <c r="AY1144" i="14" s="1"/>
  <c r="BE1144" i="14" s="1"/>
  <c r="BK1144" i="14" s="1"/>
  <c r="H1144" i="14"/>
  <c r="N1144" i="14" s="1"/>
  <c r="T1144" i="14" s="1"/>
  <c r="Z1144" i="14" s="1"/>
  <c r="AF1144" i="14" s="1"/>
  <c r="AL1144" i="14" s="1"/>
  <c r="AR1144" i="14" s="1"/>
  <c r="AX1144" i="14" s="1"/>
  <c r="BD1144" i="14" s="1"/>
  <c r="BJ1144" i="14" s="1"/>
  <c r="G1144" i="14"/>
  <c r="M1144" i="14" s="1"/>
  <c r="S1144" i="14" s="1"/>
  <c r="Y1144" i="14" s="1"/>
  <c r="AE1144" i="14" s="1"/>
  <c r="AK1144" i="14" s="1"/>
  <c r="AQ1144" i="14" s="1"/>
  <c r="AW1144" i="14" s="1"/>
  <c r="BC1144" i="14" s="1"/>
  <c r="BI1144" i="14" s="1"/>
  <c r="I1143" i="14"/>
  <c r="O1143" i="14" s="1"/>
  <c r="U1143" i="14" s="1"/>
  <c r="AA1143" i="14" s="1"/>
  <c r="AG1143" i="14" s="1"/>
  <c r="AM1143" i="14" s="1"/>
  <c r="AS1143" i="14" s="1"/>
  <c r="AY1143" i="14" s="1"/>
  <c r="BE1143" i="14" s="1"/>
  <c r="BK1143" i="14" s="1"/>
  <c r="H1143" i="14"/>
  <c r="N1143" i="14" s="1"/>
  <c r="T1143" i="14" s="1"/>
  <c r="Z1143" i="14" s="1"/>
  <c r="AF1143" i="14" s="1"/>
  <c r="AL1143" i="14" s="1"/>
  <c r="AR1143" i="14" s="1"/>
  <c r="AX1143" i="14" s="1"/>
  <c r="BD1143" i="14" s="1"/>
  <c r="BJ1143" i="14" s="1"/>
  <c r="I1142" i="14"/>
  <c r="O1142" i="14" s="1"/>
  <c r="U1142" i="14" s="1"/>
  <c r="AA1142" i="14" s="1"/>
  <c r="AG1142" i="14" s="1"/>
  <c r="AM1142" i="14" s="1"/>
  <c r="AS1142" i="14" s="1"/>
  <c r="AY1142" i="14" s="1"/>
  <c r="BE1142" i="14" s="1"/>
  <c r="BK1142" i="14" s="1"/>
  <c r="H1142" i="14"/>
  <c r="N1142" i="14" s="1"/>
  <c r="T1142" i="14" s="1"/>
  <c r="Z1142" i="14" s="1"/>
  <c r="AF1142" i="14" s="1"/>
  <c r="AL1142" i="14" s="1"/>
  <c r="AR1142" i="14" s="1"/>
  <c r="AX1142" i="14" s="1"/>
  <c r="BD1142" i="14" s="1"/>
  <c r="BJ1142" i="14" s="1"/>
  <c r="G1142" i="14"/>
  <c r="M1142" i="14" s="1"/>
  <c r="S1142" i="14" s="1"/>
  <c r="Y1142" i="14" s="1"/>
  <c r="AE1142" i="14" s="1"/>
  <c r="AK1142" i="14" s="1"/>
  <c r="AQ1142" i="14" s="1"/>
  <c r="AW1142" i="14" s="1"/>
  <c r="BC1142" i="14" s="1"/>
  <c r="BI1142" i="14" s="1"/>
  <c r="H1141" i="14"/>
  <c r="N1141" i="14" s="1"/>
  <c r="T1141" i="14" s="1"/>
  <c r="Z1141" i="14" s="1"/>
  <c r="AF1141" i="14" s="1"/>
  <c r="AL1141" i="14" s="1"/>
  <c r="AR1141" i="14" s="1"/>
  <c r="AX1141" i="14" s="1"/>
  <c r="BD1141" i="14" s="1"/>
  <c r="BJ1141" i="14" s="1"/>
  <c r="G1141" i="14"/>
  <c r="M1141" i="14" s="1"/>
  <c r="S1141" i="14" s="1"/>
  <c r="Y1141" i="14" s="1"/>
  <c r="AE1141" i="14" s="1"/>
  <c r="AK1141" i="14" s="1"/>
  <c r="AQ1141" i="14" s="1"/>
  <c r="AW1141" i="14" s="1"/>
  <c r="BC1141" i="14" s="1"/>
  <c r="BI1141" i="14" s="1"/>
  <c r="I1140" i="14"/>
  <c r="O1140" i="14" s="1"/>
  <c r="U1140" i="14" s="1"/>
  <c r="AA1140" i="14" s="1"/>
  <c r="AG1140" i="14" s="1"/>
  <c r="AM1140" i="14" s="1"/>
  <c r="AS1140" i="14" s="1"/>
  <c r="AY1140" i="14" s="1"/>
  <c r="BE1140" i="14" s="1"/>
  <c r="BK1140" i="14" s="1"/>
  <c r="G1140" i="14"/>
  <c r="M1140" i="14" s="1"/>
  <c r="S1140" i="14" s="1"/>
  <c r="Y1140" i="14" s="1"/>
  <c r="AE1140" i="14" s="1"/>
  <c r="AK1140" i="14" s="1"/>
  <c r="AQ1140" i="14" s="1"/>
  <c r="AW1140" i="14" s="1"/>
  <c r="BC1140" i="14" s="1"/>
  <c r="BI1140" i="14" s="1"/>
  <c r="I1139" i="14"/>
  <c r="O1139" i="14" s="1"/>
  <c r="U1139" i="14" s="1"/>
  <c r="AA1139" i="14" s="1"/>
  <c r="AG1139" i="14" s="1"/>
  <c r="AM1139" i="14" s="1"/>
  <c r="AS1139" i="14" s="1"/>
  <c r="AY1139" i="14" s="1"/>
  <c r="BE1139" i="14" s="1"/>
  <c r="BK1139" i="14" s="1"/>
  <c r="H1139" i="14"/>
  <c r="N1139" i="14" s="1"/>
  <c r="T1139" i="14" s="1"/>
  <c r="Z1139" i="14" s="1"/>
  <c r="AF1139" i="14" s="1"/>
  <c r="AL1139" i="14" s="1"/>
  <c r="AR1139" i="14" s="1"/>
  <c r="AX1139" i="14" s="1"/>
  <c r="BD1139" i="14" s="1"/>
  <c r="BJ1139" i="14" s="1"/>
  <c r="I1138" i="14"/>
  <c r="O1138" i="14" s="1"/>
  <c r="U1138" i="14" s="1"/>
  <c r="AA1138" i="14" s="1"/>
  <c r="AG1138" i="14" s="1"/>
  <c r="AM1138" i="14" s="1"/>
  <c r="AS1138" i="14" s="1"/>
  <c r="AY1138" i="14" s="1"/>
  <c r="BE1138" i="14" s="1"/>
  <c r="BK1138" i="14" s="1"/>
  <c r="H1138" i="14"/>
  <c r="N1138" i="14" s="1"/>
  <c r="T1138" i="14" s="1"/>
  <c r="Z1138" i="14" s="1"/>
  <c r="AF1138" i="14" s="1"/>
  <c r="AL1138" i="14" s="1"/>
  <c r="AR1138" i="14" s="1"/>
  <c r="AX1138" i="14" s="1"/>
  <c r="BD1138" i="14" s="1"/>
  <c r="BJ1138" i="14" s="1"/>
  <c r="G1138" i="14"/>
  <c r="M1138" i="14" s="1"/>
  <c r="S1138" i="14" s="1"/>
  <c r="Y1138" i="14" s="1"/>
  <c r="AE1138" i="14" s="1"/>
  <c r="AK1138" i="14" s="1"/>
  <c r="AQ1138" i="14" s="1"/>
  <c r="AW1138" i="14" s="1"/>
  <c r="BC1138" i="14" s="1"/>
  <c r="BI1138" i="14" s="1"/>
  <c r="H1137" i="14"/>
  <c r="N1137" i="14" s="1"/>
  <c r="T1137" i="14" s="1"/>
  <c r="Z1137" i="14" s="1"/>
  <c r="AF1137" i="14" s="1"/>
  <c r="AL1137" i="14" s="1"/>
  <c r="AR1137" i="14" s="1"/>
  <c r="AX1137" i="14" s="1"/>
  <c r="BD1137" i="14" s="1"/>
  <c r="BJ1137" i="14" s="1"/>
  <c r="G1137" i="14"/>
  <c r="M1137" i="14" s="1"/>
  <c r="S1137" i="14" s="1"/>
  <c r="Y1137" i="14" s="1"/>
  <c r="AE1137" i="14" s="1"/>
  <c r="AK1137" i="14" s="1"/>
  <c r="AQ1137" i="14" s="1"/>
  <c r="AW1137" i="14" s="1"/>
  <c r="BC1137" i="14" s="1"/>
  <c r="BI1137" i="14" s="1"/>
  <c r="I1136" i="14"/>
  <c r="O1136" i="14" s="1"/>
  <c r="U1136" i="14" s="1"/>
  <c r="AA1136" i="14" s="1"/>
  <c r="AG1136" i="14" s="1"/>
  <c r="AM1136" i="14" s="1"/>
  <c r="AS1136" i="14" s="1"/>
  <c r="AY1136" i="14" s="1"/>
  <c r="BE1136" i="14" s="1"/>
  <c r="BK1136" i="14" s="1"/>
  <c r="G1136" i="14"/>
  <c r="M1136" i="14" s="1"/>
  <c r="S1136" i="14" s="1"/>
  <c r="Y1136" i="14" s="1"/>
  <c r="AE1136" i="14" s="1"/>
  <c r="AK1136" i="14" s="1"/>
  <c r="AQ1136" i="14" s="1"/>
  <c r="AW1136" i="14" s="1"/>
  <c r="BC1136" i="14" s="1"/>
  <c r="BI1136" i="14" s="1"/>
  <c r="I1135" i="14"/>
  <c r="O1135" i="14" s="1"/>
  <c r="U1135" i="14" s="1"/>
  <c r="AA1135" i="14" s="1"/>
  <c r="AG1135" i="14" s="1"/>
  <c r="AM1135" i="14" s="1"/>
  <c r="AS1135" i="14" s="1"/>
  <c r="AY1135" i="14" s="1"/>
  <c r="BE1135" i="14" s="1"/>
  <c r="BK1135" i="14" s="1"/>
  <c r="H1135" i="14"/>
  <c r="I1134" i="14"/>
  <c r="O1134" i="14" s="1"/>
  <c r="U1134" i="14" s="1"/>
  <c r="AA1134" i="14" s="1"/>
  <c r="AG1134" i="14" s="1"/>
  <c r="AM1134" i="14" s="1"/>
  <c r="AS1134" i="14" s="1"/>
  <c r="AY1134" i="14" s="1"/>
  <c r="BE1134" i="14" s="1"/>
  <c r="BK1134" i="14" s="1"/>
  <c r="H1134" i="14"/>
  <c r="G1134" i="14"/>
  <c r="M1134" i="14" s="1"/>
  <c r="S1134" i="14" s="1"/>
  <c r="Y1134" i="14" s="1"/>
  <c r="AE1134" i="14" s="1"/>
  <c r="AK1134" i="14" s="1"/>
  <c r="AQ1134" i="14" s="1"/>
  <c r="AW1134" i="14" s="1"/>
  <c r="BC1134" i="14" s="1"/>
  <c r="BI1134" i="14" s="1"/>
  <c r="H1133" i="14"/>
  <c r="N1133" i="14" s="1"/>
  <c r="I1132" i="14"/>
  <c r="O1132" i="14" s="1"/>
  <c r="U1132" i="14" s="1"/>
  <c r="AA1132" i="14" s="1"/>
  <c r="AG1132" i="14" s="1"/>
  <c r="AM1132" i="14" s="1"/>
  <c r="AS1132" i="14" s="1"/>
  <c r="AY1132" i="14" s="1"/>
  <c r="BE1132" i="14" s="1"/>
  <c r="BK1132" i="14" s="1"/>
  <c r="H1132" i="14"/>
  <c r="G1132" i="14"/>
  <c r="M1132" i="14" s="1"/>
  <c r="S1132" i="14" s="1"/>
  <c r="Y1132" i="14" s="1"/>
  <c r="AE1132" i="14" s="1"/>
  <c r="AK1132" i="14" s="1"/>
  <c r="AQ1132" i="14" s="1"/>
  <c r="AW1132" i="14" s="1"/>
  <c r="BC1132" i="14" s="1"/>
  <c r="BI1132" i="14" s="1"/>
  <c r="I1131" i="14"/>
  <c r="O1131" i="14" s="1"/>
  <c r="U1131" i="14" s="1"/>
  <c r="AA1131" i="14" s="1"/>
  <c r="AG1131" i="14" s="1"/>
  <c r="AM1131" i="14" s="1"/>
  <c r="AS1131" i="14" s="1"/>
  <c r="AY1131" i="14" s="1"/>
  <c r="BE1131" i="14" s="1"/>
  <c r="BK1131" i="14" s="1"/>
  <c r="H1131" i="14"/>
  <c r="N1131" i="14" s="1"/>
  <c r="I1130" i="14"/>
  <c r="O1130" i="14" s="1"/>
  <c r="U1130" i="14" s="1"/>
  <c r="AA1130" i="14" s="1"/>
  <c r="AG1130" i="14" s="1"/>
  <c r="AM1130" i="14" s="1"/>
  <c r="AS1130" i="14" s="1"/>
  <c r="AY1130" i="14" s="1"/>
  <c r="BE1130" i="14" s="1"/>
  <c r="BK1130" i="14" s="1"/>
  <c r="G1130" i="14"/>
  <c r="M1130" i="14" s="1"/>
  <c r="S1130" i="14" s="1"/>
  <c r="Y1130" i="14" s="1"/>
  <c r="AE1130" i="14" s="1"/>
  <c r="AK1130" i="14" s="1"/>
  <c r="AQ1130" i="14" s="1"/>
  <c r="AW1130" i="14" s="1"/>
  <c r="BC1130" i="14" s="1"/>
  <c r="BI1130" i="14" s="1"/>
  <c r="I1129" i="14"/>
  <c r="O1129" i="14" s="1"/>
  <c r="U1129" i="14" s="1"/>
  <c r="AA1129" i="14" s="1"/>
  <c r="AG1129" i="14" s="1"/>
  <c r="AM1129" i="14" s="1"/>
  <c r="AS1129" i="14" s="1"/>
  <c r="AY1129" i="14" s="1"/>
  <c r="BE1129" i="14" s="1"/>
  <c r="BK1129" i="14" s="1"/>
  <c r="H1129" i="14"/>
  <c r="N1129" i="14" s="1"/>
  <c r="T1129" i="14" s="1"/>
  <c r="Z1129" i="14" s="1"/>
  <c r="AF1129" i="14" s="1"/>
  <c r="AL1129" i="14" s="1"/>
  <c r="AR1129" i="14" s="1"/>
  <c r="AX1129" i="14" s="1"/>
  <c r="BD1129" i="14" s="1"/>
  <c r="BJ1129" i="14" s="1"/>
  <c r="G1129" i="14"/>
  <c r="M1129" i="14" s="1"/>
  <c r="S1129" i="14" s="1"/>
  <c r="Y1129" i="14" s="1"/>
  <c r="AE1129" i="14" s="1"/>
  <c r="AK1129" i="14" s="1"/>
  <c r="AQ1129" i="14" s="1"/>
  <c r="AW1129" i="14" s="1"/>
  <c r="BC1129" i="14" s="1"/>
  <c r="BI1129" i="14" s="1"/>
  <c r="I1128" i="14"/>
  <c r="O1128" i="14" s="1"/>
  <c r="U1128" i="14" s="1"/>
  <c r="AA1128" i="14" s="1"/>
  <c r="AG1128" i="14" s="1"/>
  <c r="AM1128" i="14" s="1"/>
  <c r="AS1128" i="14" s="1"/>
  <c r="AY1128" i="14" s="1"/>
  <c r="BE1128" i="14" s="1"/>
  <c r="BK1128" i="14" s="1"/>
  <c r="G1128" i="14"/>
  <c r="M1128" i="14" s="1"/>
  <c r="S1128" i="14" s="1"/>
  <c r="Y1128" i="14" s="1"/>
  <c r="AE1128" i="14" s="1"/>
  <c r="AK1128" i="14" s="1"/>
  <c r="AQ1128" i="14" s="1"/>
  <c r="AW1128" i="14" s="1"/>
  <c r="BC1128" i="14" s="1"/>
  <c r="BI1128" i="14" s="1"/>
  <c r="H1127" i="14"/>
  <c r="N1127" i="14" s="1"/>
  <c r="T1127" i="14" s="1"/>
  <c r="Z1127" i="14" s="1"/>
  <c r="AF1127" i="14" s="1"/>
  <c r="AL1127" i="14" s="1"/>
  <c r="AR1127" i="14" s="1"/>
  <c r="AX1127" i="14" s="1"/>
  <c r="BD1127" i="14" s="1"/>
  <c r="BJ1127" i="14" s="1"/>
  <c r="G1127" i="14"/>
  <c r="M1127" i="14" s="1"/>
  <c r="S1127" i="14" s="1"/>
  <c r="Y1127" i="14" s="1"/>
  <c r="AE1127" i="14" s="1"/>
  <c r="AK1127" i="14" s="1"/>
  <c r="AQ1127" i="14" s="1"/>
  <c r="AW1127" i="14" s="1"/>
  <c r="BC1127" i="14" s="1"/>
  <c r="BI1127" i="14" s="1"/>
  <c r="I1126" i="14"/>
  <c r="O1126" i="14" s="1"/>
  <c r="U1126" i="14" s="1"/>
  <c r="AA1126" i="14" s="1"/>
  <c r="AG1126" i="14" s="1"/>
  <c r="AM1126" i="14" s="1"/>
  <c r="AS1126" i="14" s="1"/>
  <c r="AY1126" i="14" s="1"/>
  <c r="BE1126" i="14" s="1"/>
  <c r="BK1126" i="14" s="1"/>
  <c r="H1126" i="14"/>
  <c r="N1126" i="14" s="1"/>
  <c r="T1126" i="14" s="1"/>
  <c r="Z1126" i="14" s="1"/>
  <c r="AF1126" i="14" s="1"/>
  <c r="AL1126" i="14" s="1"/>
  <c r="AR1126" i="14" s="1"/>
  <c r="AX1126" i="14" s="1"/>
  <c r="BD1126" i="14" s="1"/>
  <c r="BJ1126" i="14" s="1"/>
  <c r="G1126" i="14"/>
  <c r="M1126" i="14" s="1"/>
  <c r="S1126" i="14" s="1"/>
  <c r="Y1126" i="14" s="1"/>
  <c r="AE1126" i="14" s="1"/>
  <c r="AK1126" i="14" s="1"/>
  <c r="AQ1126" i="14" s="1"/>
  <c r="AW1126" i="14" s="1"/>
  <c r="BC1126" i="14" s="1"/>
  <c r="BI1126" i="14" s="1"/>
  <c r="H1125" i="14"/>
  <c r="N1125" i="14" s="1"/>
  <c r="T1125" i="14" s="1"/>
  <c r="Z1125" i="14" s="1"/>
  <c r="AF1125" i="14" s="1"/>
  <c r="AL1125" i="14" s="1"/>
  <c r="AR1125" i="14" s="1"/>
  <c r="AX1125" i="14" s="1"/>
  <c r="BD1125" i="14" s="1"/>
  <c r="BJ1125" i="14" s="1"/>
  <c r="I1124" i="14"/>
  <c r="O1124" i="14" s="1"/>
  <c r="U1124" i="14" s="1"/>
  <c r="AA1124" i="14" s="1"/>
  <c r="AG1124" i="14" s="1"/>
  <c r="AM1124" i="14" s="1"/>
  <c r="AS1124" i="14" s="1"/>
  <c r="AY1124" i="14" s="1"/>
  <c r="BE1124" i="14" s="1"/>
  <c r="BK1124" i="14" s="1"/>
  <c r="H1124" i="14"/>
  <c r="N1124" i="14" s="1"/>
  <c r="T1124" i="14" s="1"/>
  <c r="Z1124" i="14" s="1"/>
  <c r="AF1124" i="14" s="1"/>
  <c r="AL1124" i="14" s="1"/>
  <c r="AR1124" i="14" s="1"/>
  <c r="AX1124" i="14" s="1"/>
  <c r="BD1124" i="14" s="1"/>
  <c r="BJ1124" i="14" s="1"/>
  <c r="G1124" i="14"/>
  <c r="M1124" i="14" s="1"/>
  <c r="S1124" i="14" s="1"/>
  <c r="Y1124" i="14" s="1"/>
  <c r="AE1124" i="14" s="1"/>
  <c r="AK1124" i="14" s="1"/>
  <c r="AQ1124" i="14" s="1"/>
  <c r="AW1124" i="14" s="1"/>
  <c r="BC1124" i="14" s="1"/>
  <c r="BI1124" i="14" s="1"/>
  <c r="I1123" i="14"/>
  <c r="O1123" i="14" s="1"/>
  <c r="U1123" i="14" s="1"/>
  <c r="AA1123" i="14" s="1"/>
  <c r="AG1123" i="14" s="1"/>
  <c r="AM1123" i="14" s="1"/>
  <c r="AS1123" i="14" s="1"/>
  <c r="AY1123" i="14" s="1"/>
  <c r="BE1123" i="14" s="1"/>
  <c r="BK1123" i="14" s="1"/>
  <c r="H1123" i="14"/>
  <c r="N1123" i="14" s="1"/>
  <c r="T1123" i="14" s="1"/>
  <c r="Z1123" i="14" s="1"/>
  <c r="AF1123" i="14" s="1"/>
  <c r="AL1123" i="14" s="1"/>
  <c r="AR1123" i="14" s="1"/>
  <c r="AX1123" i="14" s="1"/>
  <c r="BD1123" i="14" s="1"/>
  <c r="BJ1123" i="14" s="1"/>
  <c r="G1123" i="14"/>
  <c r="M1123" i="14" s="1"/>
  <c r="S1123" i="14" s="1"/>
  <c r="Y1123" i="14" s="1"/>
  <c r="AE1123" i="14" s="1"/>
  <c r="AK1123" i="14" s="1"/>
  <c r="AQ1123" i="14" s="1"/>
  <c r="AW1123" i="14" s="1"/>
  <c r="BC1123" i="14" s="1"/>
  <c r="BI1123" i="14" s="1"/>
  <c r="I1122" i="14"/>
  <c r="O1122" i="14" s="1"/>
  <c r="U1122" i="14" s="1"/>
  <c r="AA1122" i="14" s="1"/>
  <c r="AG1122" i="14" s="1"/>
  <c r="AM1122" i="14" s="1"/>
  <c r="AS1122" i="14" s="1"/>
  <c r="AY1122" i="14" s="1"/>
  <c r="BE1122" i="14" s="1"/>
  <c r="BK1122" i="14" s="1"/>
  <c r="G1122" i="14"/>
  <c r="M1122" i="14" s="1"/>
  <c r="S1122" i="14" s="1"/>
  <c r="Y1122" i="14" s="1"/>
  <c r="AE1122" i="14" s="1"/>
  <c r="AK1122" i="14" s="1"/>
  <c r="AQ1122" i="14" s="1"/>
  <c r="AW1122" i="14" s="1"/>
  <c r="BC1122" i="14" s="1"/>
  <c r="BI1122" i="14" s="1"/>
  <c r="I1121" i="14"/>
  <c r="O1121" i="14" s="1"/>
  <c r="U1121" i="14" s="1"/>
  <c r="AA1121" i="14" s="1"/>
  <c r="AG1121" i="14" s="1"/>
  <c r="AM1121" i="14" s="1"/>
  <c r="AS1121" i="14" s="1"/>
  <c r="AY1121" i="14" s="1"/>
  <c r="BE1121" i="14" s="1"/>
  <c r="BK1121" i="14" s="1"/>
  <c r="H1121" i="14"/>
  <c r="N1121" i="14" s="1"/>
  <c r="T1121" i="14" s="1"/>
  <c r="Z1121" i="14" s="1"/>
  <c r="AF1121" i="14" s="1"/>
  <c r="AL1121" i="14" s="1"/>
  <c r="AR1121" i="14" s="1"/>
  <c r="AX1121" i="14" s="1"/>
  <c r="BD1121" i="14" s="1"/>
  <c r="BJ1121" i="14" s="1"/>
  <c r="G1121" i="14"/>
  <c r="M1121" i="14" s="1"/>
  <c r="S1121" i="14" s="1"/>
  <c r="Y1121" i="14" s="1"/>
  <c r="AE1121" i="14" s="1"/>
  <c r="AK1121" i="14" s="1"/>
  <c r="AQ1121" i="14" s="1"/>
  <c r="AW1121" i="14" s="1"/>
  <c r="BC1121" i="14" s="1"/>
  <c r="BI1121" i="14" s="1"/>
  <c r="I1120" i="14"/>
  <c r="O1120" i="14" s="1"/>
  <c r="U1120" i="14" s="1"/>
  <c r="AA1120" i="14" s="1"/>
  <c r="AG1120" i="14" s="1"/>
  <c r="AM1120" i="14" s="1"/>
  <c r="AS1120" i="14" s="1"/>
  <c r="AY1120" i="14" s="1"/>
  <c r="BE1120" i="14" s="1"/>
  <c r="BK1120" i="14" s="1"/>
  <c r="G1120" i="14"/>
  <c r="M1120" i="14" s="1"/>
  <c r="S1120" i="14" s="1"/>
  <c r="Y1120" i="14" s="1"/>
  <c r="AE1120" i="14" s="1"/>
  <c r="AK1120" i="14" s="1"/>
  <c r="AQ1120" i="14" s="1"/>
  <c r="AW1120" i="14" s="1"/>
  <c r="BC1120" i="14" s="1"/>
  <c r="BI1120" i="14" s="1"/>
  <c r="H1119" i="14"/>
  <c r="G1119" i="14"/>
  <c r="M1119" i="14" s="1"/>
  <c r="S1119" i="14" s="1"/>
  <c r="Y1119" i="14" s="1"/>
  <c r="AE1119" i="14" s="1"/>
  <c r="AK1119" i="14" s="1"/>
  <c r="AQ1119" i="14" s="1"/>
  <c r="AW1119" i="14" s="1"/>
  <c r="BC1119" i="14" s="1"/>
  <c r="BI1119" i="14" s="1"/>
  <c r="I1118" i="14"/>
  <c r="O1118" i="14" s="1"/>
  <c r="U1118" i="14" s="1"/>
  <c r="AA1118" i="14" s="1"/>
  <c r="AG1118" i="14" s="1"/>
  <c r="AM1118" i="14" s="1"/>
  <c r="AS1118" i="14" s="1"/>
  <c r="AY1118" i="14" s="1"/>
  <c r="BE1118" i="14" s="1"/>
  <c r="BK1118" i="14" s="1"/>
  <c r="H1118" i="14"/>
  <c r="G1118" i="14"/>
  <c r="M1118" i="14" s="1"/>
  <c r="S1118" i="14" s="1"/>
  <c r="Y1118" i="14" s="1"/>
  <c r="AE1118" i="14" s="1"/>
  <c r="AK1118" i="14" s="1"/>
  <c r="AQ1118" i="14" s="1"/>
  <c r="AW1118" i="14" s="1"/>
  <c r="BC1118" i="14" s="1"/>
  <c r="BI1118" i="14" s="1"/>
  <c r="H1117" i="14"/>
  <c r="N1117" i="14" s="1"/>
  <c r="G1117" i="14"/>
  <c r="M1117" i="14" s="1"/>
  <c r="S1117" i="14" s="1"/>
  <c r="Y1117" i="14" s="1"/>
  <c r="AE1117" i="14" s="1"/>
  <c r="AK1117" i="14" s="1"/>
  <c r="AQ1117" i="14" s="1"/>
  <c r="AW1117" i="14" s="1"/>
  <c r="BC1117" i="14" s="1"/>
  <c r="BI1117" i="14" s="1"/>
  <c r="I1116" i="14"/>
  <c r="O1116" i="14" s="1"/>
  <c r="U1116" i="14" s="1"/>
  <c r="AA1116" i="14" s="1"/>
  <c r="AG1116" i="14" s="1"/>
  <c r="AM1116" i="14" s="1"/>
  <c r="AS1116" i="14" s="1"/>
  <c r="AY1116" i="14" s="1"/>
  <c r="BE1116" i="14" s="1"/>
  <c r="BK1116" i="14" s="1"/>
  <c r="H1116" i="14"/>
  <c r="N1116" i="14" s="1"/>
  <c r="G1116" i="14"/>
  <c r="M1116" i="14" s="1"/>
  <c r="S1116" i="14" s="1"/>
  <c r="Y1116" i="14" s="1"/>
  <c r="AE1116" i="14" s="1"/>
  <c r="AK1116" i="14" s="1"/>
  <c r="AQ1116" i="14" s="1"/>
  <c r="AW1116" i="14" s="1"/>
  <c r="BC1116" i="14" s="1"/>
  <c r="BI1116" i="14" s="1"/>
  <c r="H1115" i="14"/>
  <c r="I1114" i="14"/>
  <c r="O1114" i="14" s="1"/>
  <c r="U1114" i="14" s="1"/>
  <c r="AA1114" i="14" s="1"/>
  <c r="AG1114" i="14" s="1"/>
  <c r="AM1114" i="14" s="1"/>
  <c r="AS1114" i="14" s="1"/>
  <c r="AY1114" i="14" s="1"/>
  <c r="BE1114" i="14" s="1"/>
  <c r="BK1114" i="14" s="1"/>
  <c r="H1114" i="14"/>
  <c r="N1114" i="14" s="1"/>
  <c r="G1114" i="14"/>
  <c r="M1114" i="14" s="1"/>
  <c r="S1114" i="14" s="1"/>
  <c r="Y1114" i="14" s="1"/>
  <c r="AE1114" i="14" s="1"/>
  <c r="AK1114" i="14" s="1"/>
  <c r="AQ1114" i="14" s="1"/>
  <c r="AW1114" i="14" s="1"/>
  <c r="BC1114" i="14" s="1"/>
  <c r="BI1114" i="14" s="1"/>
  <c r="I1113" i="14"/>
  <c r="O1113" i="14" s="1"/>
  <c r="U1113" i="14" s="1"/>
  <c r="AA1113" i="14" s="1"/>
  <c r="AG1113" i="14" s="1"/>
  <c r="AM1113" i="14" s="1"/>
  <c r="AS1113" i="14" s="1"/>
  <c r="AY1113" i="14" s="1"/>
  <c r="BE1113" i="14" s="1"/>
  <c r="BK1113" i="14" s="1"/>
  <c r="H1113" i="14"/>
  <c r="N1113" i="14" s="1"/>
  <c r="T1113" i="14" s="1"/>
  <c r="Z1113" i="14" s="1"/>
  <c r="AF1113" i="14" s="1"/>
  <c r="AL1113" i="14" s="1"/>
  <c r="AR1113" i="14" s="1"/>
  <c r="AX1113" i="14" s="1"/>
  <c r="BD1113" i="14" s="1"/>
  <c r="BJ1113" i="14" s="1"/>
  <c r="I1112" i="14"/>
  <c r="O1112" i="14" s="1"/>
  <c r="U1112" i="14" s="1"/>
  <c r="AA1112" i="14" s="1"/>
  <c r="AG1112" i="14" s="1"/>
  <c r="AM1112" i="14" s="1"/>
  <c r="AS1112" i="14" s="1"/>
  <c r="AY1112" i="14" s="1"/>
  <c r="BE1112" i="14" s="1"/>
  <c r="BK1112" i="14" s="1"/>
  <c r="G1112" i="14"/>
  <c r="M1112" i="14" s="1"/>
  <c r="S1112" i="14" s="1"/>
  <c r="Y1112" i="14" s="1"/>
  <c r="AE1112" i="14" s="1"/>
  <c r="AK1112" i="14" s="1"/>
  <c r="AQ1112" i="14" s="1"/>
  <c r="AW1112" i="14" s="1"/>
  <c r="BC1112" i="14" s="1"/>
  <c r="BI1112" i="14" s="1"/>
  <c r="I1111" i="14"/>
  <c r="O1111" i="14" s="1"/>
  <c r="U1111" i="14" s="1"/>
  <c r="AA1111" i="14" s="1"/>
  <c r="AG1111" i="14" s="1"/>
  <c r="AM1111" i="14" s="1"/>
  <c r="AS1111" i="14" s="1"/>
  <c r="AY1111" i="14" s="1"/>
  <c r="BE1111" i="14" s="1"/>
  <c r="BK1111" i="14" s="1"/>
  <c r="H1111" i="14"/>
  <c r="N1111" i="14" s="1"/>
  <c r="T1111" i="14" s="1"/>
  <c r="Z1111" i="14" s="1"/>
  <c r="AF1111" i="14" s="1"/>
  <c r="AL1111" i="14" s="1"/>
  <c r="AR1111" i="14" s="1"/>
  <c r="AX1111" i="14" s="1"/>
  <c r="BD1111" i="14" s="1"/>
  <c r="BJ1111" i="14" s="1"/>
  <c r="G1111" i="14"/>
  <c r="M1111" i="14" s="1"/>
  <c r="S1111" i="14" s="1"/>
  <c r="Y1111" i="14" s="1"/>
  <c r="AE1111" i="14" s="1"/>
  <c r="AK1111" i="14" s="1"/>
  <c r="AQ1111" i="14" s="1"/>
  <c r="AW1111" i="14" s="1"/>
  <c r="BC1111" i="14" s="1"/>
  <c r="BI1111" i="14" s="1"/>
  <c r="I1110" i="14"/>
  <c r="O1110" i="14" s="1"/>
  <c r="U1110" i="14" s="1"/>
  <c r="AA1110" i="14" s="1"/>
  <c r="AG1110" i="14" s="1"/>
  <c r="AM1110" i="14" s="1"/>
  <c r="AS1110" i="14" s="1"/>
  <c r="AY1110" i="14" s="1"/>
  <c r="BE1110" i="14" s="1"/>
  <c r="BK1110" i="14" s="1"/>
  <c r="G1110" i="14"/>
  <c r="M1110" i="14" s="1"/>
  <c r="S1110" i="14" s="1"/>
  <c r="Y1110" i="14" s="1"/>
  <c r="AE1110" i="14" s="1"/>
  <c r="AK1110" i="14" s="1"/>
  <c r="AQ1110" i="14" s="1"/>
  <c r="AW1110" i="14" s="1"/>
  <c r="BC1110" i="14" s="1"/>
  <c r="BI1110" i="14" s="1"/>
  <c r="H1109" i="14"/>
  <c r="N1109" i="14" s="1"/>
  <c r="T1109" i="14" s="1"/>
  <c r="Z1109" i="14" s="1"/>
  <c r="AF1109" i="14" s="1"/>
  <c r="AL1109" i="14" s="1"/>
  <c r="AR1109" i="14" s="1"/>
  <c r="AX1109" i="14" s="1"/>
  <c r="BD1109" i="14" s="1"/>
  <c r="BJ1109" i="14" s="1"/>
  <c r="G1109" i="14"/>
  <c r="M1109" i="14" s="1"/>
  <c r="S1109" i="14" s="1"/>
  <c r="Y1109" i="14" s="1"/>
  <c r="AE1109" i="14" s="1"/>
  <c r="AK1109" i="14" s="1"/>
  <c r="AQ1109" i="14" s="1"/>
  <c r="AW1109" i="14" s="1"/>
  <c r="BC1109" i="14" s="1"/>
  <c r="BI1109" i="14" s="1"/>
  <c r="I1108" i="14"/>
  <c r="O1108" i="14" s="1"/>
  <c r="U1108" i="14" s="1"/>
  <c r="AA1108" i="14" s="1"/>
  <c r="AG1108" i="14" s="1"/>
  <c r="AM1108" i="14" s="1"/>
  <c r="AS1108" i="14" s="1"/>
  <c r="AY1108" i="14" s="1"/>
  <c r="BE1108" i="14" s="1"/>
  <c r="BK1108" i="14" s="1"/>
  <c r="H1108" i="14"/>
  <c r="N1108" i="14" s="1"/>
  <c r="T1108" i="14" s="1"/>
  <c r="Z1108" i="14" s="1"/>
  <c r="AF1108" i="14" s="1"/>
  <c r="AL1108" i="14" s="1"/>
  <c r="AR1108" i="14" s="1"/>
  <c r="AX1108" i="14" s="1"/>
  <c r="BD1108" i="14" s="1"/>
  <c r="BJ1108" i="14" s="1"/>
  <c r="G1108" i="14"/>
  <c r="M1108" i="14" s="1"/>
  <c r="S1108" i="14" s="1"/>
  <c r="Y1108" i="14" s="1"/>
  <c r="AE1108" i="14" s="1"/>
  <c r="AK1108" i="14" s="1"/>
  <c r="AQ1108" i="14" s="1"/>
  <c r="AW1108" i="14" s="1"/>
  <c r="BC1108" i="14" s="1"/>
  <c r="BI1108" i="14" s="1"/>
  <c r="H1107" i="14"/>
  <c r="N1107" i="14" s="1"/>
  <c r="T1107" i="14" s="1"/>
  <c r="Z1107" i="14" s="1"/>
  <c r="AF1107" i="14" s="1"/>
  <c r="AL1107" i="14" s="1"/>
  <c r="AR1107" i="14" s="1"/>
  <c r="AX1107" i="14" s="1"/>
  <c r="BD1107" i="14" s="1"/>
  <c r="BJ1107" i="14" s="1"/>
  <c r="I1106" i="14"/>
  <c r="O1106" i="14" s="1"/>
  <c r="U1106" i="14" s="1"/>
  <c r="AA1106" i="14" s="1"/>
  <c r="AG1106" i="14" s="1"/>
  <c r="AM1106" i="14" s="1"/>
  <c r="AS1106" i="14" s="1"/>
  <c r="AY1106" i="14" s="1"/>
  <c r="BE1106" i="14" s="1"/>
  <c r="BK1106" i="14" s="1"/>
  <c r="H1106" i="14"/>
  <c r="N1106" i="14" s="1"/>
  <c r="T1106" i="14" s="1"/>
  <c r="Z1106" i="14" s="1"/>
  <c r="AF1106" i="14" s="1"/>
  <c r="AL1106" i="14" s="1"/>
  <c r="AR1106" i="14" s="1"/>
  <c r="AX1106" i="14" s="1"/>
  <c r="BD1106" i="14" s="1"/>
  <c r="BJ1106" i="14" s="1"/>
  <c r="G1106" i="14"/>
  <c r="M1106" i="14" s="1"/>
  <c r="S1106" i="14" s="1"/>
  <c r="Y1106" i="14" s="1"/>
  <c r="AE1106" i="14" s="1"/>
  <c r="AK1106" i="14" s="1"/>
  <c r="AQ1106" i="14" s="1"/>
  <c r="AW1106" i="14" s="1"/>
  <c r="BC1106" i="14" s="1"/>
  <c r="BI1106" i="14" s="1"/>
  <c r="I1105" i="14"/>
  <c r="O1105" i="14" s="1"/>
  <c r="U1105" i="14" s="1"/>
  <c r="AA1105" i="14" s="1"/>
  <c r="AG1105" i="14" s="1"/>
  <c r="AM1105" i="14" s="1"/>
  <c r="AS1105" i="14" s="1"/>
  <c r="AY1105" i="14" s="1"/>
  <c r="BE1105" i="14" s="1"/>
  <c r="BK1105" i="14" s="1"/>
  <c r="H1105" i="14"/>
  <c r="N1105" i="14" s="1"/>
  <c r="T1105" i="14" s="1"/>
  <c r="Z1105" i="14" s="1"/>
  <c r="AF1105" i="14" s="1"/>
  <c r="AL1105" i="14" s="1"/>
  <c r="AR1105" i="14" s="1"/>
  <c r="AX1105" i="14" s="1"/>
  <c r="BD1105" i="14" s="1"/>
  <c r="BJ1105" i="14" s="1"/>
  <c r="I1104" i="14"/>
  <c r="O1104" i="14" s="1"/>
  <c r="U1104" i="14" s="1"/>
  <c r="AA1104" i="14" s="1"/>
  <c r="AG1104" i="14" s="1"/>
  <c r="AM1104" i="14" s="1"/>
  <c r="AS1104" i="14" s="1"/>
  <c r="AY1104" i="14" s="1"/>
  <c r="BE1104" i="14" s="1"/>
  <c r="BK1104" i="14" s="1"/>
  <c r="H1104" i="14"/>
  <c r="N1104" i="14" s="1"/>
  <c r="G1104" i="14"/>
  <c r="M1104" i="14" s="1"/>
  <c r="S1104" i="14" s="1"/>
  <c r="Y1104" i="14" s="1"/>
  <c r="AE1104" i="14" s="1"/>
  <c r="AK1104" i="14" s="1"/>
  <c r="AQ1104" i="14" s="1"/>
  <c r="AW1104" i="14" s="1"/>
  <c r="BC1104" i="14" s="1"/>
  <c r="BI1104" i="14" s="1"/>
  <c r="I1103" i="14"/>
  <c r="O1103" i="14" s="1"/>
  <c r="U1103" i="14" s="1"/>
  <c r="AA1103" i="14" s="1"/>
  <c r="AG1103" i="14" s="1"/>
  <c r="AM1103" i="14" s="1"/>
  <c r="AS1103" i="14" s="1"/>
  <c r="AY1103" i="14" s="1"/>
  <c r="BE1103" i="14" s="1"/>
  <c r="BK1103" i="14" s="1"/>
  <c r="H1103" i="14"/>
  <c r="G1103" i="14"/>
  <c r="M1103" i="14" s="1"/>
  <c r="S1103" i="14" s="1"/>
  <c r="Y1103" i="14" s="1"/>
  <c r="AE1103" i="14" s="1"/>
  <c r="AK1103" i="14" s="1"/>
  <c r="AQ1103" i="14" s="1"/>
  <c r="AW1103" i="14" s="1"/>
  <c r="BC1103" i="14" s="1"/>
  <c r="BI1103" i="14" s="1"/>
  <c r="I1102" i="14"/>
  <c r="O1102" i="14" s="1"/>
  <c r="U1102" i="14" s="1"/>
  <c r="AA1102" i="14" s="1"/>
  <c r="AG1102" i="14" s="1"/>
  <c r="AM1102" i="14" s="1"/>
  <c r="AS1102" i="14" s="1"/>
  <c r="AY1102" i="14" s="1"/>
  <c r="BE1102" i="14" s="1"/>
  <c r="BK1102" i="14" s="1"/>
  <c r="G1102" i="14"/>
  <c r="M1102" i="14" s="1"/>
  <c r="S1102" i="14" s="1"/>
  <c r="Y1102" i="14" s="1"/>
  <c r="AE1102" i="14" s="1"/>
  <c r="AK1102" i="14" s="1"/>
  <c r="AQ1102" i="14" s="1"/>
  <c r="AW1102" i="14" s="1"/>
  <c r="BC1102" i="14" s="1"/>
  <c r="BI1102" i="14" s="1"/>
  <c r="H1101" i="14"/>
  <c r="N1101" i="14" s="1"/>
  <c r="G1101" i="14"/>
  <c r="M1101" i="14" s="1"/>
  <c r="S1101" i="14" s="1"/>
  <c r="Y1101" i="14" s="1"/>
  <c r="AE1101" i="14" s="1"/>
  <c r="AK1101" i="14" s="1"/>
  <c r="AQ1101" i="14" s="1"/>
  <c r="AW1101" i="14" s="1"/>
  <c r="BC1101" i="14" s="1"/>
  <c r="BI1101" i="14" s="1"/>
  <c r="I1100" i="14"/>
  <c r="O1100" i="14" s="1"/>
  <c r="U1100" i="14" s="1"/>
  <c r="AA1100" i="14" s="1"/>
  <c r="AG1100" i="14" s="1"/>
  <c r="AM1100" i="14" s="1"/>
  <c r="AS1100" i="14" s="1"/>
  <c r="AY1100" i="14" s="1"/>
  <c r="BE1100" i="14" s="1"/>
  <c r="BK1100" i="14" s="1"/>
  <c r="G1100" i="14"/>
  <c r="M1100" i="14" s="1"/>
  <c r="S1100" i="14" s="1"/>
  <c r="Y1100" i="14" s="1"/>
  <c r="AE1100" i="14" s="1"/>
  <c r="AK1100" i="14" s="1"/>
  <c r="AQ1100" i="14" s="1"/>
  <c r="AW1100" i="14" s="1"/>
  <c r="BC1100" i="14" s="1"/>
  <c r="BI1100" i="14" s="1"/>
  <c r="I1099" i="14"/>
  <c r="O1099" i="14" s="1"/>
  <c r="U1099" i="14" s="1"/>
  <c r="AA1099" i="14" s="1"/>
  <c r="AG1099" i="14" s="1"/>
  <c r="AM1099" i="14" s="1"/>
  <c r="AS1099" i="14" s="1"/>
  <c r="AY1099" i="14" s="1"/>
  <c r="BE1099" i="14" s="1"/>
  <c r="BK1099" i="14" s="1"/>
  <c r="H1099" i="14"/>
  <c r="I1098" i="14"/>
  <c r="O1098" i="14" s="1"/>
  <c r="U1098" i="14" s="1"/>
  <c r="AA1098" i="14" s="1"/>
  <c r="AG1098" i="14" s="1"/>
  <c r="AM1098" i="14" s="1"/>
  <c r="AS1098" i="14" s="1"/>
  <c r="AY1098" i="14" s="1"/>
  <c r="BE1098" i="14" s="1"/>
  <c r="BK1098" i="14" s="1"/>
  <c r="H1098" i="14"/>
  <c r="N1098" i="14" s="1"/>
  <c r="T1098" i="14" s="1"/>
  <c r="Z1098" i="14" s="1"/>
  <c r="AF1098" i="14" s="1"/>
  <c r="AL1098" i="14" s="1"/>
  <c r="AR1098" i="14" s="1"/>
  <c r="AX1098" i="14" s="1"/>
  <c r="BD1098" i="14" s="1"/>
  <c r="BJ1098" i="14" s="1"/>
  <c r="G1098" i="14"/>
  <c r="M1098" i="14" s="1"/>
  <c r="S1098" i="14" s="1"/>
  <c r="Y1098" i="14" s="1"/>
  <c r="AE1098" i="14" s="1"/>
  <c r="AK1098" i="14" s="1"/>
  <c r="AQ1098" i="14" s="1"/>
  <c r="AW1098" i="14" s="1"/>
  <c r="BC1098" i="14" s="1"/>
  <c r="BI1098" i="14" s="1"/>
  <c r="H1097" i="14"/>
  <c r="N1097" i="14" s="1"/>
  <c r="T1097" i="14" s="1"/>
  <c r="Z1097" i="14" s="1"/>
  <c r="AF1097" i="14" s="1"/>
  <c r="AL1097" i="14" s="1"/>
  <c r="AR1097" i="14" s="1"/>
  <c r="AX1097" i="14" s="1"/>
  <c r="BD1097" i="14" s="1"/>
  <c r="BJ1097" i="14" s="1"/>
  <c r="G1097" i="14"/>
  <c r="M1097" i="14" s="1"/>
  <c r="S1097" i="14" s="1"/>
  <c r="Y1097" i="14" s="1"/>
  <c r="AE1097" i="14" s="1"/>
  <c r="AK1097" i="14" s="1"/>
  <c r="AQ1097" i="14" s="1"/>
  <c r="AW1097" i="14" s="1"/>
  <c r="BC1097" i="14" s="1"/>
  <c r="BI1097" i="14" s="1"/>
  <c r="I1096" i="14"/>
  <c r="O1096" i="14" s="1"/>
  <c r="U1096" i="14" s="1"/>
  <c r="AA1096" i="14" s="1"/>
  <c r="AG1096" i="14" s="1"/>
  <c r="AM1096" i="14" s="1"/>
  <c r="AS1096" i="14" s="1"/>
  <c r="AY1096" i="14" s="1"/>
  <c r="BE1096" i="14" s="1"/>
  <c r="BK1096" i="14" s="1"/>
  <c r="G1096" i="14"/>
  <c r="M1096" i="14" s="1"/>
  <c r="S1096" i="14" s="1"/>
  <c r="Y1096" i="14" s="1"/>
  <c r="AE1096" i="14" s="1"/>
  <c r="AK1096" i="14" s="1"/>
  <c r="AQ1096" i="14" s="1"/>
  <c r="AW1096" i="14" s="1"/>
  <c r="BC1096" i="14" s="1"/>
  <c r="BI1096" i="14" s="1"/>
  <c r="I1095" i="14"/>
  <c r="O1095" i="14" s="1"/>
  <c r="U1095" i="14" s="1"/>
  <c r="AA1095" i="14" s="1"/>
  <c r="AG1095" i="14" s="1"/>
  <c r="AM1095" i="14" s="1"/>
  <c r="AS1095" i="14" s="1"/>
  <c r="AY1095" i="14" s="1"/>
  <c r="BE1095" i="14" s="1"/>
  <c r="BK1095" i="14" s="1"/>
  <c r="H1095" i="14"/>
  <c r="N1095" i="14" s="1"/>
  <c r="T1095" i="14" s="1"/>
  <c r="Z1095" i="14" s="1"/>
  <c r="AF1095" i="14" s="1"/>
  <c r="AL1095" i="14" s="1"/>
  <c r="AR1095" i="14" s="1"/>
  <c r="AX1095" i="14" s="1"/>
  <c r="BD1095" i="14" s="1"/>
  <c r="BJ1095" i="14" s="1"/>
  <c r="I1094" i="14"/>
  <c r="O1094" i="14" s="1"/>
  <c r="U1094" i="14" s="1"/>
  <c r="AA1094" i="14" s="1"/>
  <c r="AG1094" i="14" s="1"/>
  <c r="AM1094" i="14" s="1"/>
  <c r="AS1094" i="14" s="1"/>
  <c r="AY1094" i="14" s="1"/>
  <c r="BE1094" i="14" s="1"/>
  <c r="BK1094" i="14" s="1"/>
  <c r="H1094" i="14"/>
  <c r="N1094" i="14" s="1"/>
  <c r="T1094" i="14" s="1"/>
  <c r="Z1094" i="14" s="1"/>
  <c r="AF1094" i="14" s="1"/>
  <c r="AL1094" i="14" s="1"/>
  <c r="AR1094" i="14" s="1"/>
  <c r="AX1094" i="14" s="1"/>
  <c r="BD1094" i="14" s="1"/>
  <c r="BJ1094" i="14" s="1"/>
  <c r="G1094" i="14"/>
  <c r="M1094" i="14" s="1"/>
  <c r="S1094" i="14" s="1"/>
  <c r="Y1094" i="14" s="1"/>
  <c r="AE1094" i="14" s="1"/>
  <c r="AK1094" i="14" s="1"/>
  <c r="AQ1094" i="14" s="1"/>
  <c r="AW1094" i="14" s="1"/>
  <c r="BC1094" i="14" s="1"/>
  <c r="BI1094" i="14" s="1"/>
  <c r="H1093" i="14"/>
  <c r="N1093" i="14" s="1"/>
  <c r="T1093" i="14" s="1"/>
  <c r="Z1093" i="14" s="1"/>
  <c r="AF1093" i="14" s="1"/>
  <c r="AL1093" i="14" s="1"/>
  <c r="AR1093" i="14" s="1"/>
  <c r="AX1093" i="14" s="1"/>
  <c r="BD1093" i="14" s="1"/>
  <c r="BJ1093" i="14" s="1"/>
  <c r="G1093" i="14"/>
  <c r="M1093" i="14" s="1"/>
  <c r="S1093" i="14" s="1"/>
  <c r="Y1093" i="14" s="1"/>
  <c r="AE1093" i="14" s="1"/>
  <c r="AK1093" i="14" s="1"/>
  <c r="AQ1093" i="14" s="1"/>
  <c r="AW1093" i="14" s="1"/>
  <c r="BC1093" i="14" s="1"/>
  <c r="BI1093" i="14" s="1"/>
  <c r="I1092" i="14"/>
  <c r="O1092" i="14" s="1"/>
  <c r="U1092" i="14" s="1"/>
  <c r="AA1092" i="14" s="1"/>
  <c r="AG1092" i="14" s="1"/>
  <c r="AM1092" i="14" s="1"/>
  <c r="AS1092" i="14" s="1"/>
  <c r="AY1092" i="14" s="1"/>
  <c r="BE1092" i="14" s="1"/>
  <c r="BK1092" i="14" s="1"/>
  <c r="G1092" i="14"/>
  <c r="M1092" i="14" s="1"/>
  <c r="S1092" i="14" s="1"/>
  <c r="Y1092" i="14" s="1"/>
  <c r="AE1092" i="14" s="1"/>
  <c r="AK1092" i="14" s="1"/>
  <c r="AQ1092" i="14" s="1"/>
  <c r="AW1092" i="14" s="1"/>
  <c r="BC1092" i="14" s="1"/>
  <c r="BI1092" i="14" s="1"/>
  <c r="I1091" i="14"/>
  <c r="O1091" i="14" s="1"/>
  <c r="U1091" i="14" s="1"/>
  <c r="AA1091" i="14" s="1"/>
  <c r="AG1091" i="14" s="1"/>
  <c r="AM1091" i="14" s="1"/>
  <c r="AS1091" i="14" s="1"/>
  <c r="AY1091" i="14" s="1"/>
  <c r="BE1091" i="14" s="1"/>
  <c r="BK1091" i="14" s="1"/>
  <c r="H1091" i="14"/>
  <c r="I1090" i="14"/>
  <c r="O1090" i="14" s="1"/>
  <c r="U1090" i="14" s="1"/>
  <c r="AA1090" i="14" s="1"/>
  <c r="AG1090" i="14" s="1"/>
  <c r="AM1090" i="14" s="1"/>
  <c r="AS1090" i="14" s="1"/>
  <c r="AY1090" i="14" s="1"/>
  <c r="BE1090" i="14" s="1"/>
  <c r="BK1090" i="14" s="1"/>
  <c r="H1090" i="14"/>
  <c r="G1090" i="14"/>
  <c r="M1090" i="14" s="1"/>
  <c r="S1090" i="14" s="1"/>
  <c r="Y1090" i="14" s="1"/>
  <c r="AE1090" i="14" s="1"/>
  <c r="AK1090" i="14" s="1"/>
  <c r="AQ1090" i="14" s="1"/>
  <c r="AW1090" i="14" s="1"/>
  <c r="BC1090" i="14" s="1"/>
  <c r="BI1090" i="14" s="1"/>
  <c r="H1089" i="14"/>
  <c r="G1089" i="14"/>
  <c r="M1089" i="14" s="1"/>
  <c r="S1089" i="14" s="1"/>
  <c r="Y1089" i="14" s="1"/>
  <c r="AE1089" i="14" s="1"/>
  <c r="AK1089" i="14" s="1"/>
  <c r="AQ1089" i="14" s="1"/>
  <c r="AW1089" i="14" s="1"/>
  <c r="BC1089" i="14" s="1"/>
  <c r="BI1089" i="14" s="1"/>
  <c r="I1088" i="14"/>
  <c r="O1088" i="14" s="1"/>
  <c r="U1088" i="14" s="1"/>
  <c r="AA1088" i="14" s="1"/>
  <c r="AG1088" i="14" s="1"/>
  <c r="AM1088" i="14" s="1"/>
  <c r="AS1088" i="14" s="1"/>
  <c r="AY1088" i="14" s="1"/>
  <c r="BE1088" i="14" s="1"/>
  <c r="BK1088" i="14" s="1"/>
  <c r="G1088" i="14"/>
  <c r="M1088" i="14" s="1"/>
  <c r="S1088" i="14" s="1"/>
  <c r="Y1088" i="14" s="1"/>
  <c r="AE1088" i="14" s="1"/>
  <c r="AK1088" i="14" s="1"/>
  <c r="AQ1088" i="14" s="1"/>
  <c r="AW1088" i="14" s="1"/>
  <c r="BC1088" i="14" s="1"/>
  <c r="BI1088" i="14" s="1"/>
  <c r="H1087" i="14"/>
  <c r="N1087" i="14" s="1"/>
  <c r="G1087" i="14"/>
  <c r="M1087" i="14" s="1"/>
  <c r="S1087" i="14" s="1"/>
  <c r="Y1087" i="14" s="1"/>
  <c r="AE1087" i="14" s="1"/>
  <c r="AK1087" i="14" s="1"/>
  <c r="AQ1087" i="14" s="1"/>
  <c r="AW1087" i="14" s="1"/>
  <c r="BC1087" i="14" s="1"/>
  <c r="BI1087" i="14" s="1"/>
  <c r="I1086" i="14"/>
  <c r="O1086" i="14" s="1"/>
  <c r="U1086" i="14" s="1"/>
  <c r="AA1086" i="14" s="1"/>
  <c r="AG1086" i="14" s="1"/>
  <c r="AM1086" i="14" s="1"/>
  <c r="AS1086" i="14" s="1"/>
  <c r="AY1086" i="14" s="1"/>
  <c r="BE1086" i="14" s="1"/>
  <c r="BK1086" i="14" s="1"/>
  <c r="H1086" i="14"/>
  <c r="G1086" i="14"/>
  <c r="M1086" i="14" s="1"/>
  <c r="S1086" i="14" s="1"/>
  <c r="Y1086" i="14" s="1"/>
  <c r="AE1086" i="14" s="1"/>
  <c r="AK1086" i="14" s="1"/>
  <c r="AQ1086" i="14" s="1"/>
  <c r="AW1086" i="14" s="1"/>
  <c r="BC1086" i="14" s="1"/>
  <c r="BI1086" i="14" s="1"/>
  <c r="H1085" i="14"/>
  <c r="I1084" i="14"/>
  <c r="O1084" i="14" s="1"/>
  <c r="U1084" i="14" s="1"/>
  <c r="AA1084" i="14" s="1"/>
  <c r="AG1084" i="14" s="1"/>
  <c r="AM1084" i="14" s="1"/>
  <c r="AS1084" i="14" s="1"/>
  <c r="AY1084" i="14" s="1"/>
  <c r="BE1084" i="14" s="1"/>
  <c r="BK1084" i="14" s="1"/>
  <c r="H1084" i="14"/>
  <c r="N1084" i="14" s="1"/>
  <c r="G1084" i="14"/>
  <c r="M1084" i="14" s="1"/>
  <c r="S1084" i="14" s="1"/>
  <c r="Y1084" i="14" s="1"/>
  <c r="AE1084" i="14" s="1"/>
  <c r="AK1084" i="14" s="1"/>
  <c r="AQ1084" i="14" s="1"/>
  <c r="AW1084" i="14" s="1"/>
  <c r="BC1084" i="14" s="1"/>
  <c r="BI1084" i="14" s="1"/>
  <c r="I1083" i="14"/>
  <c r="O1083" i="14" s="1"/>
  <c r="U1083" i="14" s="1"/>
  <c r="AA1083" i="14" s="1"/>
  <c r="AG1083" i="14" s="1"/>
  <c r="AM1083" i="14" s="1"/>
  <c r="AS1083" i="14" s="1"/>
  <c r="AY1083" i="14" s="1"/>
  <c r="BE1083" i="14" s="1"/>
  <c r="BK1083" i="14" s="1"/>
  <c r="H1083" i="14"/>
  <c r="G1083" i="14"/>
  <c r="M1083" i="14" s="1"/>
  <c r="S1083" i="14" s="1"/>
  <c r="Y1083" i="14" s="1"/>
  <c r="AE1083" i="14" s="1"/>
  <c r="AK1083" i="14" s="1"/>
  <c r="AQ1083" i="14" s="1"/>
  <c r="AW1083" i="14" s="1"/>
  <c r="BC1083" i="14" s="1"/>
  <c r="BI1083" i="14" s="1"/>
  <c r="I1082" i="14"/>
  <c r="O1082" i="14" s="1"/>
  <c r="U1082" i="14" s="1"/>
  <c r="AA1082" i="14" s="1"/>
  <c r="AG1082" i="14" s="1"/>
  <c r="AM1082" i="14" s="1"/>
  <c r="AS1082" i="14" s="1"/>
  <c r="AY1082" i="14" s="1"/>
  <c r="BE1082" i="14" s="1"/>
  <c r="BK1082" i="14" s="1"/>
  <c r="G1082" i="14"/>
  <c r="M1082" i="14" s="1"/>
  <c r="S1082" i="14" s="1"/>
  <c r="Y1082" i="14" s="1"/>
  <c r="AE1082" i="14" s="1"/>
  <c r="AK1082" i="14" s="1"/>
  <c r="AQ1082" i="14" s="1"/>
  <c r="AW1082" i="14" s="1"/>
  <c r="BC1082" i="14" s="1"/>
  <c r="BI1082" i="14" s="1"/>
  <c r="I1081" i="14"/>
  <c r="O1081" i="14" s="1"/>
  <c r="U1081" i="14" s="1"/>
  <c r="AA1081" i="14" s="1"/>
  <c r="AG1081" i="14" s="1"/>
  <c r="AM1081" i="14" s="1"/>
  <c r="AS1081" i="14" s="1"/>
  <c r="AY1081" i="14" s="1"/>
  <c r="BE1081" i="14" s="1"/>
  <c r="BK1081" i="14" s="1"/>
  <c r="H1081" i="14"/>
  <c r="N1081" i="14" s="1"/>
  <c r="T1081" i="14" s="1"/>
  <c r="Z1081" i="14" s="1"/>
  <c r="AF1081" i="14" s="1"/>
  <c r="AL1081" i="14" s="1"/>
  <c r="AR1081" i="14" s="1"/>
  <c r="AX1081" i="14" s="1"/>
  <c r="BD1081" i="14" s="1"/>
  <c r="BJ1081" i="14" s="1"/>
  <c r="G1081" i="14"/>
  <c r="M1081" i="14" s="1"/>
  <c r="S1081" i="14" s="1"/>
  <c r="Y1081" i="14" s="1"/>
  <c r="AE1081" i="14" s="1"/>
  <c r="AK1081" i="14" s="1"/>
  <c r="AQ1081" i="14" s="1"/>
  <c r="AW1081" i="14" s="1"/>
  <c r="BC1081" i="14" s="1"/>
  <c r="BI1081" i="14" s="1"/>
  <c r="I1080" i="14"/>
  <c r="O1080" i="14" s="1"/>
  <c r="U1080" i="14" s="1"/>
  <c r="AA1080" i="14" s="1"/>
  <c r="AG1080" i="14" s="1"/>
  <c r="AM1080" i="14" s="1"/>
  <c r="AS1080" i="14" s="1"/>
  <c r="AY1080" i="14" s="1"/>
  <c r="BE1080" i="14" s="1"/>
  <c r="BK1080" i="14" s="1"/>
  <c r="G1080" i="14"/>
  <c r="M1080" i="14" s="1"/>
  <c r="S1080" i="14" s="1"/>
  <c r="Y1080" i="14" s="1"/>
  <c r="AE1080" i="14" s="1"/>
  <c r="AK1080" i="14" s="1"/>
  <c r="AQ1080" i="14" s="1"/>
  <c r="AW1080" i="14" s="1"/>
  <c r="BC1080" i="14" s="1"/>
  <c r="BI1080" i="14" s="1"/>
  <c r="H1079" i="14"/>
  <c r="N1079" i="14" s="1"/>
  <c r="T1079" i="14" s="1"/>
  <c r="Z1079" i="14" s="1"/>
  <c r="AF1079" i="14" s="1"/>
  <c r="AL1079" i="14" s="1"/>
  <c r="AR1079" i="14" s="1"/>
  <c r="AX1079" i="14" s="1"/>
  <c r="BD1079" i="14" s="1"/>
  <c r="BJ1079" i="14" s="1"/>
  <c r="G1079" i="14"/>
  <c r="M1079" i="14" s="1"/>
  <c r="S1079" i="14" s="1"/>
  <c r="Y1079" i="14" s="1"/>
  <c r="AE1079" i="14" s="1"/>
  <c r="AK1079" i="14" s="1"/>
  <c r="AQ1079" i="14" s="1"/>
  <c r="AW1079" i="14" s="1"/>
  <c r="BC1079" i="14" s="1"/>
  <c r="BI1079" i="14" s="1"/>
  <c r="I1078" i="14"/>
  <c r="O1078" i="14" s="1"/>
  <c r="U1078" i="14" s="1"/>
  <c r="AA1078" i="14" s="1"/>
  <c r="AG1078" i="14" s="1"/>
  <c r="AM1078" i="14" s="1"/>
  <c r="AS1078" i="14" s="1"/>
  <c r="AY1078" i="14" s="1"/>
  <c r="BE1078" i="14" s="1"/>
  <c r="BK1078" i="14" s="1"/>
  <c r="H1078" i="14"/>
  <c r="N1078" i="14" s="1"/>
  <c r="T1078" i="14" s="1"/>
  <c r="Z1078" i="14" s="1"/>
  <c r="AF1078" i="14" s="1"/>
  <c r="AL1078" i="14" s="1"/>
  <c r="AR1078" i="14" s="1"/>
  <c r="AX1078" i="14" s="1"/>
  <c r="BD1078" i="14" s="1"/>
  <c r="BJ1078" i="14" s="1"/>
  <c r="G1078" i="14"/>
  <c r="M1078" i="14" s="1"/>
  <c r="S1078" i="14" s="1"/>
  <c r="Y1078" i="14" s="1"/>
  <c r="AE1078" i="14" s="1"/>
  <c r="AK1078" i="14" s="1"/>
  <c r="AQ1078" i="14" s="1"/>
  <c r="AW1078" i="14" s="1"/>
  <c r="BC1078" i="14" s="1"/>
  <c r="BI1078" i="14" s="1"/>
  <c r="H1077" i="14"/>
  <c r="N1077" i="14" s="1"/>
  <c r="T1077" i="14" s="1"/>
  <c r="Z1077" i="14" s="1"/>
  <c r="AF1077" i="14" s="1"/>
  <c r="AL1077" i="14" s="1"/>
  <c r="AR1077" i="14" s="1"/>
  <c r="AX1077" i="14" s="1"/>
  <c r="BD1077" i="14" s="1"/>
  <c r="BJ1077" i="14" s="1"/>
  <c r="I1076" i="14"/>
  <c r="O1076" i="14" s="1"/>
  <c r="U1076" i="14" s="1"/>
  <c r="AA1076" i="14" s="1"/>
  <c r="AG1076" i="14" s="1"/>
  <c r="AM1076" i="14" s="1"/>
  <c r="AS1076" i="14" s="1"/>
  <c r="AY1076" i="14" s="1"/>
  <c r="BE1076" i="14" s="1"/>
  <c r="BK1076" i="14" s="1"/>
  <c r="H1076" i="14"/>
  <c r="N1076" i="14" s="1"/>
  <c r="T1076" i="14" s="1"/>
  <c r="Z1076" i="14" s="1"/>
  <c r="AF1076" i="14" s="1"/>
  <c r="AL1076" i="14" s="1"/>
  <c r="AR1076" i="14" s="1"/>
  <c r="AX1076" i="14" s="1"/>
  <c r="BD1076" i="14" s="1"/>
  <c r="BJ1076" i="14" s="1"/>
  <c r="G1076" i="14"/>
  <c r="M1076" i="14" s="1"/>
  <c r="S1076" i="14" s="1"/>
  <c r="Y1076" i="14" s="1"/>
  <c r="AE1076" i="14" s="1"/>
  <c r="AK1076" i="14" s="1"/>
  <c r="AQ1076" i="14" s="1"/>
  <c r="AW1076" i="14" s="1"/>
  <c r="BC1076" i="14" s="1"/>
  <c r="BI1076" i="14" s="1"/>
  <c r="I1075" i="14"/>
  <c r="O1075" i="14" s="1"/>
  <c r="U1075" i="14" s="1"/>
  <c r="AA1075" i="14" s="1"/>
  <c r="AG1075" i="14" s="1"/>
  <c r="AM1075" i="14" s="1"/>
  <c r="AS1075" i="14" s="1"/>
  <c r="AY1075" i="14" s="1"/>
  <c r="BE1075" i="14" s="1"/>
  <c r="BK1075" i="14" s="1"/>
  <c r="H1075" i="14"/>
  <c r="N1075" i="14" s="1"/>
  <c r="T1075" i="14" s="1"/>
  <c r="Z1075" i="14" s="1"/>
  <c r="AF1075" i="14" s="1"/>
  <c r="AL1075" i="14" s="1"/>
  <c r="AR1075" i="14" s="1"/>
  <c r="AX1075" i="14" s="1"/>
  <c r="BD1075" i="14" s="1"/>
  <c r="BJ1075" i="14" s="1"/>
  <c r="I1074" i="14"/>
  <c r="O1074" i="14" s="1"/>
  <c r="U1074" i="14" s="1"/>
  <c r="AA1074" i="14" s="1"/>
  <c r="AG1074" i="14" s="1"/>
  <c r="AM1074" i="14" s="1"/>
  <c r="AS1074" i="14" s="1"/>
  <c r="AY1074" i="14" s="1"/>
  <c r="BE1074" i="14" s="1"/>
  <c r="BK1074" i="14" s="1"/>
  <c r="G1074" i="14"/>
  <c r="M1074" i="14" s="1"/>
  <c r="S1074" i="14" s="1"/>
  <c r="Y1074" i="14" s="1"/>
  <c r="AE1074" i="14" s="1"/>
  <c r="AK1074" i="14" s="1"/>
  <c r="AQ1074" i="14" s="1"/>
  <c r="AW1074" i="14" s="1"/>
  <c r="BC1074" i="14" s="1"/>
  <c r="BI1074" i="14" s="1"/>
  <c r="I1073" i="14"/>
  <c r="O1073" i="14" s="1"/>
  <c r="U1073" i="14" s="1"/>
  <c r="AA1073" i="14" s="1"/>
  <c r="AG1073" i="14" s="1"/>
  <c r="AM1073" i="14" s="1"/>
  <c r="AS1073" i="14" s="1"/>
  <c r="AY1073" i="14" s="1"/>
  <c r="BE1073" i="14" s="1"/>
  <c r="BK1073" i="14" s="1"/>
  <c r="H1073" i="14"/>
  <c r="G1073" i="14"/>
  <c r="M1073" i="14" s="1"/>
  <c r="S1073" i="14" s="1"/>
  <c r="Y1073" i="14" s="1"/>
  <c r="AE1073" i="14" s="1"/>
  <c r="AK1073" i="14" s="1"/>
  <c r="AQ1073" i="14" s="1"/>
  <c r="AW1073" i="14" s="1"/>
  <c r="BC1073" i="14" s="1"/>
  <c r="BI1073" i="14" s="1"/>
  <c r="I1072" i="14"/>
  <c r="O1072" i="14" s="1"/>
  <c r="U1072" i="14" s="1"/>
  <c r="AA1072" i="14" s="1"/>
  <c r="AG1072" i="14" s="1"/>
  <c r="AM1072" i="14" s="1"/>
  <c r="AS1072" i="14" s="1"/>
  <c r="AY1072" i="14" s="1"/>
  <c r="BE1072" i="14" s="1"/>
  <c r="BK1072" i="14" s="1"/>
  <c r="G1072" i="14"/>
  <c r="M1072" i="14" s="1"/>
  <c r="S1072" i="14" s="1"/>
  <c r="Y1072" i="14" s="1"/>
  <c r="AE1072" i="14" s="1"/>
  <c r="AK1072" i="14" s="1"/>
  <c r="AQ1072" i="14" s="1"/>
  <c r="AW1072" i="14" s="1"/>
  <c r="BC1072" i="14" s="1"/>
  <c r="BI1072" i="14" s="1"/>
  <c r="I1071" i="14"/>
  <c r="O1071" i="14" s="1"/>
  <c r="U1071" i="14" s="1"/>
  <c r="AA1071" i="14" s="1"/>
  <c r="AG1071" i="14" s="1"/>
  <c r="AM1071" i="14" s="1"/>
  <c r="AS1071" i="14" s="1"/>
  <c r="AY1071" i="14" s="1"/>
  <c r="BE1071" i="14" s="1"/>
  <c r="BK1071" i="14" s="1"/>
  <c r="H1071" i="14"/>
  <c r="N1071" i="14" s="1"/>
  <c r="G1071" i="14"/>
  <c r="M1071" i="14" s="1"/>
  <c r="S1071" i="14" s="1"/>
  <c r="Y1071" i="14" s="1"/>
  <c r="AE1071" i="14" s="1"/>
  <c r="AK1071" i="14" s="1"/>
  <c r="AQ1071" i="14" s="1"/>
  <c r="AW1071" i="14" s="1"/>
  <c r="BC1071" i="14" s="1"/>
  <c r="BI1071" i="14" s="1"/>
  <c r="I1070" i="14"/>
  <c r="O1070" i="14" s="1"/>
  <c r="U1070" i="14" s="1"/>
  <c r="AA1070" i="14" s="1"/>
  <c r="AG1070" i="14" s="1"/>
  <c r="AM1070" i="14" s="1"/>
  <c r="AS1070" i="14" s="1"/>
  <c r="AY1070" i="14" s="1"/>
  <c r="BE1070" i="14" s="1"/>
  <c r="BK1070" i="14" s="1"/>
  <c r="H1070" i="14"/>
  <c r="N1070" i="14" s="1"/>
  <c r="T1070" i="14" s="1"/>
  <c r="Z1070" i="14" s="1"/>
  <c r="AF1070" i="14" s="1"/>
  <c r="AL1070" i="14" s="1"/>
  <c r="AR1070" i="14" s="1"/>
  <c r="AX1070" i="14" s="1"/>
  <c r="BD1070" i="14" s="1"/>
  <c r="BJ1070" i="14" s="1"/>
  <c r="G1070" i="14"/>
  <c r="M1070" i="14" s="1"/>
  <c r="S1070" i="14" s="1"/>
  <c r="Y1070" i="14" s="1"/>
  <c r="AE1070" i="14" s="1"/>
  <c r="AK1070" i="14" s="1"/>
  <c r="AQ1070" i="14" s="1"/>
  <c r="AW1070" i="14" s="1"/>
  <c r="BC1070" i="14" s="1"/>
  <c r="BI1070" i="14" s="1"/>
  <c r="H1069" i="14"/>
  <c r="N1069" i="14" s="1"/>
  <c r="T1069" i="14" s="1"/>
  <c r="Z1069" i="14" s="1"/>
  <c r="AF1069" i="14" s="1"/>
  <c r="AL1069" i="14" s="1"/>
  <c r="AR1069" i="14" s="1"/>
  <c r="AX1069" i="14" s="1"/>
  <c r="BD1069" i="14" s="1"/>
  <c r="BJ1069" i="14" s="1"/>
  <c r="G1069" i="14"/>
  <c r="M1069" i="14" s="1"/>
  <c r="S1069" i="14" s="1"/>
  <c r="Y1069" i="14" s="1"/>
  <c r="AE1069" i="14" s="1"/>
  <c r="AK1069" i="14" s="1"/>
  <c r="AQ1069" i="14" s="1"/>
  <c r="AW1069" i="14" s="1"/>
  <c r="BC1069" i="14" s="1"/>
  <c r="BI1069" i="14" s="1"/>
  <c r="I1068" i="14"/>
  <c r="O1068" i="14" s="1"/>
  <c r="U1068" i="14" s="1"/>
  <c r="AA1068" i="14" s="1"/>
  <c r="AG1068" i="14" s="1"/>
  <c r="AM1068" i="14" s="1"/>
  <c r="AS1068" i="14" s="1"/>
  <c r="AY1068" i="14" s="1"/>
  <c r="BE1068" i="14" s="1"/>
  <c r="BK1068" i="14" s="1"/>
  <c r="H1068" i="14"/>
  <c r="N1068" i="14" s="1"/>
  <c r="T1068" i="14" s="1"/>
  <c r="Z1068" i="14" s="1"/>
  <c r="AF1068" i="14" s="1"/>
  <c r="AL1068" i="14" s="1"/>
  <c r="AR1068" i="14" s="1"/>
  <c r="AX1068" i="14" s="1"/>
  <c r="BD1068" i="14" s="1"/>
  <c r="BJ1068" i="14" s="1"/>
  <c r="G1068" i="14"/>
  <c r="M1068" i="14" s="1"/>
  <c r="S1068" i="14" s="1"/>
  <c r="Y1068" i="14" s="1"/>
  <c r="AE1068" i="14" s="1"/>
  <c r="AK1068" i="14" s="1"/>
  <c r="AQ1068" i="14" s="1"/>
  <c r="AW1068" i="14" s="1"/>
  <c r="BC1068" i="14" s="1"/>
  <c r="BI1068" i="14" s="1"/>
  <c r="I1067" i="14"/>
  <c r="O1067" i="14" s="1"/>
  <c r="U1067" i="14" s="1"/>
  <c r="AA1067" i="14" s="1"/>
  <c r="AG1067" i="14" s="1"/>
  <c r="AM1067" i="14" s="1"/>
  <c r="AS1067" i="14" s="1"/>
  <c r="AY1067" i="14" s="1"/>
  <c r="BE1067" i="14" s="1"/>
  <c r="BK1067" i="14" s="1"/>
  <c r="H1067" i="14"/>
  <c r="N1067" i="14" s="1"/>
  <c r="T1067" i="14" s="1"/>
  <c r="Z1067" i="14" s="1"/>
  <c r="AF1067" i="14" s="1"/>
  <c r="AL1067" i="14" s="1"/>
  <c r="AR1067" i="14" s="1"/>
  <c r="AX1067" i="14" s="1"/>
  <c r="BD1067" i="14" s="1"/>
  <c r="BJ1067" i="14" s="1"/>
  <c r="I1066" i="14"/>
  <c r="O1066" i="14" s="1"/>
  <c r="U1066" i="14" s="1"/>
  <c r="AA1066" i="14" s="1"/>
  <c r="AG1066" i="14" s="1"/>
  <c r="AM1066" i="14" s="1"/>
  <c r="AS1066" i="14" s="1"/>
  <c r="AY1066" i="14" s="1"/>
  <c r="BE1066" i="14" s="1"/>
  <c r="BK1066" i="14" s="1"/>
  <c r="H1066" i="14"/>
  <c r="N1066" i="14" s="1"/>
  <c r="T1066" i="14" s="1"/>
  <c r="Z1066" i="14" s="1"/>
  <c r="AF1066" i="14" s="1"/>
  <c r="AL1066" i="14" s="1"/>
  <c r="AR1066" i="14" s="1"/>
  <c r="AX1066" i="14" s="1"/>
  <c r="BD1066" i="14" s="1"/>
  <c r="BJ1066" i="14" s="1"/>
  <c r="G1066" i="14"/>
  <c r="M1066" i="14" s="1"/>
  <c r="S1066" i="14" s="1"/>
  <c r="Y1066" i="14" s="1"/>
  <c r="AE1066" i="14" s="1"/>
  <c r="AK1066" i="14" s="1"/>
  <c r="AQ1066" i="14" s="1"/>
  <c r="AW1066" i="14" s="1"/>
  <c r="BC1066" i="14" s="1"/>
  <c r="BI1066" i="14" s="1"/>
  <c r="I1065" i="14"/>
  <c r="O1065" i="14" s="1"/>
  <c r="U1065" i="14" s="1"/>
  <c r="AA1065" i="14" s="1"/>
  <c r="AG1065" i="14" s="1"/>
  <c r="AM1065" i="14" s="1"/>
  <c r="AS1065" i="14" s="1"/>
  <c r="AY1065" i="14" s="1"/>
  <c r="BE1065" i="14" s="1"/>
  <c r="BK1065" i="14" s="1"/>
  <c r="H1065" i="14"/>
  <c r="G1065" i="14"/>
  <c r="M1065" i="14" s="1"/>
  <c r="S1065" i="14" s="1"/>
  <c r="Y1065" i="14" s="1"/>
  <c r="AE1065" i="14" s="1"/>
  <c r="AK1065" i="14" s="1"/>
  <c r="AQ1065" i="14" s="1"/>
  <c r="AW1065" i="14" s="1"/>
  <c r="BC1065" i="14" s="1"/>
  <c r="BI1065" i="14" s="1"/>
  <c r="I1064" i="14"/>
  <c r="O1064" i="14" s="1"/>
  <c r="U1064" i="14" s="1"/>
  <c r="AA1064" i="14" s="1"/>
  <c r="AG1064" i="14" s="1"/>
  <c r="AM1064" i="14" s="1"/>
  <c r="AS1064" i="14" s="1"/>
  <c r="AY1064" i="14" s="1"/>
  <c r="BE1064" i="14" s="1"/>
  <c r="BK1064" i="14" s="1"/>
  <c r="G1064" i="14"/>
  <c r="M1064" i="14" s="1"/>
  <c r="S1064" i="14" s="1"/>
  <c r="Y1064" i="14" s="1"/>
  <c r="AE1064" i="14" s="1"/>
  <c r="AK1064" i="14" s="1"/>
  <c r="AQ1064" i="14" s="1"/>
  <c r="AW1064" i="14" s="1"/>
  <c r="BC1064" i="14" s="1"/>
  <c r="BI1064" i="14" s="1"/>
  <c r="I1063" i="14"/>
  <c r="O1063" i="14" s="1"/>
  <c r="U1063" i="14" s="1"/>
  <c r="AA1063" i="14" s="1"/>
  <c r="AG1063" i="14" s="1"/>
  <c r="AM1063" i="14" s="1"/>
  <c r="AS1063" i="14" s="1"/>
  <c r="AY1063" i="14" s="1"/>
  <c r="BE1063" i="14" s="1"/>
  <c r="BK1063" i="14" s="1"/>
  <c r="H1063" i="14"/>
  <c r="G1063" i="14"/>
  <c r="M1063" i="14" s="1"/>
  <c r="S1063" i="14" s="1"/>
  <c r="Y1063" i="14" s="1"/>
  <c r="AE1063" i="14" s="1"/>
  <c r="AK1063" i="14" s="1"/>
  <c r="AQ1063" i="14" s="1"/>
  <c r="AW1063" i="14" s="1"/>
  <c r="BC1063" i="14" s="1"/>
  <c r="BI1063" i="14" s="1"/>
  <c r="I1062" i="14"/>
  <c r="O1062" i="14" s="1"/>
  <c r="U1062" i="14" s="1"/>
  <c r="AA1062" i="14" s="1"/>
  <c r="AG1062" i="14" s="1"/>
  <c r="AM1062" i="14" s="1"/>
  <c r="AS1062" i="14" s="1"/>
  <c r="AY1062" i="14" s="1"/>
  <c r="BE1062" i="14" s="1"/>
  <c r="BK1062" i="14" s="1"/>
  <c r="H1062" i="14"/>
  <c r="G1062" i="14"/>
  <c r="M1062" i="14" s="1"/>
  <c r="S1062" i="14" s="1"/>
  <c r="Y1062" i="14" s="1"/>
  <c r="AE1062" i="14" s="1"/>
  <c r="AK1062" i="14" s="1"/>
  <c r="AQ1062" i="14" s="1"/>
  <c r="AW1062" i="14" s="1"/>
  <c r="BC1062" i="14" s="1"/>
  <c r="BI1062" i="14" s="1"/>
  <c r="H1061" i="14"/>
  <c r="N1061" i="14" s="1"/>
  <c r="I1060" i="14"/>
  <c r="O1060" i="14" s="1"/>
  <c r="U1060" i="14" s="1"/>
  <c r="AA1060" i="14" s="1"/>
  <c r="AG1060" i="14" s="1"/>
  <c r="AM1060" i="14" s="1"/>
  <c r="AS1060" i="14" s="1"/>
  <c r="AY1060" i="14" s="1"/>
  <c r="BE1060" i="14" s="1"/>
  <c r="BK1060" i="14" s="1"/>
  <c r="H1060" i="14"/>
  <c r="G1060" i="14"/>
  <c r="M1060" i="14" s="1"/>
  <c r="S1060" i="14" s="1"/>
  <c r="Y1060" i="14" s="1"/>
  <c r="AE1060" i="14" s="1"/>
  <c r="AK1060" i="14" s="1"/>
  <c r="AQ1060" i="14" s="1"/>
  <c r="AW1060" i="14" s="1"/>
  <c r="BC1060" i="14" s="1"/>
  <c r="BI1060" i="14" s="1"/>
  <c r="I1059" i="14"/>
  <c r="O1059" i="14" s="1"/>
  <c r="U1059" i="14" s="1"/>
  <c r="AA1059" i="14" s="1"/>
  <c r="AG1059" i="14" s="1"/>
  <c r="AM1059" i="14" s="1"/>
  <c r="AS1059" i="14" s="1"/>
  <c r="AY1059" i="14" s="1"/>
  <c r="BE1059" i="14" s="1"/>
  <c r="BK1059" i="14" s="1"/>
  <c r="H1059" i="14"/>
  <c r="G1059" i="14"/>
  <c r="M1059" i="14" s="1"/>
  <c r="S1059" i="14" s="1"/>
  <c r="Y1059" i="14" s="1"/>
  <c r="AE1059" i="14" s="1"/>
  <c r="AK1059" i="14" s="1"/>
  <c r="AQ1059" i="14" s="1"/>
  <c r="AW1059" i="14" s="1"/>
  <c r="BC1059" i="14" s="1"/>
  <c r="BI1059" i="14" s="1"/>
  <c r="I1058" i="14"/>
  <c r="O1058" i="14" s="1"/>
  <c r="U1058" i="14" s="1"/>
  <c r="AA1058" i="14" s="1"/>
  <c r="AG1058" i="14" s="1"/>
  <c r="AM1058" i="14" s="1"/>
  <c r="AS1058" i="14" s="1"/>
  <c r="AY1058" i="14" s="1"/>
  <c r="BE1058" i="14" s="1"/>
  <c r="BK1058" i="14" s="1"/>
  <c r="G1058" i="14"/>
  <c r="M1058" i="14" s="1"/>
  <c r="S1058" i="14" s="1"/>
  <c r="Y1058" i="14" s="1"/>
  <c r="AE1058" i="14" s="1"/>
  <c r="AK1058" i="14" s="1"/>
  <c r="AQ1058" i="14" s="1"/>
  <c r="AW1058" i="14" s="1"/>
  <c r="BC1058" i="14" s="1"/>
  <c r="BI1058" i="14" s="1"/>
  <c r="I1057" i="14"/>
  <c r="O1057" i="14" s="1"/>
  <c r="U1057" i="14" s="1"/>
  <c r="AA1057" i="14" s="1"/>
  <c r="AG1057" i="14" s="1"/>
  <c r="AM1057" i="14" s="1"/>
  <c r="AS1057" i="14" s="1"/>
  <c r="AY1057" i="14" s="1"/>
  <c r="BE1057" i="14" s="1"/>
  <c r="BK1057" i="14" s="1"/>
  <c r="H1057" i="14"/>
  <c r="G1057" i="14"/>
  <c r="M1057" i="14" s="1"/>
  <c r="S1057" i="14" s="1"/>
  <c r="Y1057" i="14" s="1"/>
  <c r="AE1057" i="14" s="1"/>
  <c r="AK1057" i="14" s="1"/>
  <c r="AQ1057" i="14" s="1"/>
  <c r="AW1057" i="14" s="1"/>
  <c r="BC1057" i="14" s="1"/>
  <c r="BI1057" i="14" s="1"/>
  <c r="I1056" i="14"/>
  <c r="O1056" i="14" s="1"/>
  <c r="U1056" i="14" s="1"/>
  <c r="AA1056" i="14" s="1"/>
  <c r="AG1056" i="14" s="1"/>
  <c r="AM1056" i="14" s="1"/>
  <c r="AS1056" i="14" s="1"/>
  <c r="AY1056" i="14" s="1"/>
  <c r="BE1056" i="14" s="1"/>
  <c r="BK1056" i="14" s="1"/>
  <c r="G1056" i="14"/>
  <c r="M1056" i="14" s="1"/>
  <c r="S1056" i="14" s="1"/>
  <c r="Y1056" i="14" s="1"/>
  <c r="AE1056" i="14" s="1"/>
  <c r="AK1056" i="14" s="1"/>
  <c r="AQ1056" i="14" s="1"/>
  <c r="AW1056" i="14" s="1"/>
  <c r="BC1056" i="14" s="1"/>
  <c r="BI1056" i="14" s="1"/>
  <c r="H1055" i="14"/>
  <c r="N1055" i="14" s="1"/>
  <c r="T1055" i="14" s="1"/>
  <c r="Z1055" i="14" s="1"/>
  <c r="AF1055" i="14" s="1"/>
  <c r="AL1055" i="14" s="1"/>
  <c r="AR1055" i="14" s="1"/>
  <c r="AX1055" i="14" s="1"/>
  <c r="BD1055" i="14" s="1"/>
  <c r="BJ1055" i="14" s="1"/>
  <c r="G1055" i="14"/>
  <c r="M1055" i="14" s="1"/>
  <c r="S1055" i="14" s="1"/>
  <c r="Y1055" i="14" s="1"/>
  <c r="AE1055" i="14" s="1"/>
  <c r="AK1055" i="14" s="1"/>
  <c r="AQ1055" i="14" s="1"/>
  <c r="AW1055" i="14" s="1"/>
  <c r="BC1055" i="14" s="1"/>
  <c r="BI1055" i="14" s="1"/>
  <c r="I1054" i="14"/>
  <c r="O1054" i="14" s="1"/>
  <c r="U1054" i="14" s="1"/>
  <c r="AA1054" i="14" s="1"/>
  <c r="AG1054" i="14" s="1"/>
  <c r="AM1054" i="14" s="1"/>
  <c r="AS1054" i="14" s="1"/>
  <c r="AY1054" i="14" s="1"/>
  <c r="BE1054" i="14" s="1"/>
  <c r="BK1054" i="14" s="1"/>
  <c r="H1054" i="14"/>
  <c r="N1054" i="14" s="1"/>
  <c r="T1054" i="14" s="1"/>
  <c r="Z1054" i="14" s="1"/>
  <c r="AF1054" i="14" s="1"/>
  <c r="AL1054" i="14" s="1"/>
  <c r="AR1054" i="14" s="1"/>
  <c r="AX1054" i="14" s="1"/>
  <c r="BD1054" i="14" s="1"/>
  <c r="BJ1054" i="14" s="1"/>
  <c r="G1054" i="14"/>
  <c r="M1054" i="14" s="1"/>
  <c r="S1054" i="14" s="1"/>
  <c r="Y1054" i="14" s="1"/>
  <c r="AE1054" i="14" s="1"/>
  <c r="AK1054" i="14" s="1"/>
  <c r="AQ1054" i="14" s="1"/>
  <c r="AW1054" i="14" s="1"/>
  <c r="BC1054" i="14" s="1"/>
  <c r="BI1054" i="14" s="1"/>
  <c r="H1053" i="14"/>
  <c r="N1053" i="14" s="1"/>
  <c r="T1053" i="14" s="1"/>
  <c r="Z1053" i="14" s="1"/>
  <c r="AF1053" i="14" s="1"/>
  <c r="AL1053" i="14" s="1"/>
  <c r="AR1053" i="14" s="1"/>
  <c r="AX1053" i="14" s="1"/>
  <c r="BD1053" i="14" s="1"/>
  <c r="BJ1053" i="14" s="1"/>
  <c r="I1052" i="14"/>
  <c r="O1052" i="14" s="1"/>
  <c r="U1052" i="14" s="1"/>
  <c r="AA1052" i="14" s="1"/>
  <c r="AG1052" i="14" s="1"/>
  <c r="AM1052" i="14" s="1"/>
  <c r="AS1052" i="14" s="1"/>
  <c r="AY1052" i="14" s="1"/>
  <c r="BE1052" i="14" s="1"/>
  <c r="BK1052" i="14" s="1"/>
  <c r="H1052" i="14"/>
  <c r="N1052" i="14" s="1"/>
  <c r="T1052" i="14" s="1"/>
  <c r="Z1052" i="14" s="1"/>
  <c r="AF1052" i="14" s="1"/>
  <c r="AL1052" i="14" s="1"/>
  <c r="AR1052" i="14" s="1"/>
  <c r="AX1052" i="14" s="1"/>
  <c r="BD1052" i="14" s="1"/>
  <c r="BJ1052" i="14" s="1"/>
  <c r="G1052" i="14"/>
  <c r="M1052" i="14" s="1"/>
  <c r="S1052" i="14" s="1"/>
  <c r="Y1052" i="14" s="1"/>
  <c r="AE1052" i="14" s="1"/>
  <c r="AK1052" i="14" s="1"/>
  <c r="AQ1052" i="14" s="1"/>
  <c r="AW1052" i="14" s="1"/>
  <c r="BC1052" i="14" s="1"/>
  <c r="BI1052" i="14" s="1"/>
  <c r="I1051" i="14"/>
  <c r="O1051" i="14" s="1"/>
  <c r="U1051" i="14" s="1"/>
  <c r="AA1051" i="14" s="1"/>
  <c r="AG1051" i="14" s="1"/>
  <c r="AM1051" i="14" s="1"/>
  <c r="AS1051" i="14" s="1"/>
  <c r="AY1051" i="14" s="1"/>
  <c r="BE1051" i="14" s="1"/>
  <c r="BK1051" i="14" s="1"/>
  <c r="H1051" i="14"/>
  <c r="N1051" i="14" s="1"/>
  <c r="T1051" i="14" s="1"/>
  <c r="Z1051" i="14" s="1"/>
  <c r="AF1051" i="14" s="1"/>
  <c r="AL1051" i="14" s="1"/>
  <c r="AR1051" i="14" s="1"/>
  <c r="AX1051" i="14" s="1"/>
  <c r="BD1051" i="14" s="1"/>
  <c r="BJ1051" i="14" s="1"/>
  <c r="I1050" i="14"/>
  <c r="O1050" i="14" s="1"/>
  <c r="U1050" i="14" s="1"/>
  <c r="AA1050" i="14" s="1"/>
  <c r="AG1050" i="14" s="1"/>
  <c r="AM1050" i="14" s="1"/>
  <c r="AS1050" i="14" s="1"/>
  <c r="AY1050" i="14" s="1"/>
  <c r="BE1050" i="14" s="1"/>
  <c r="BK1050" i="14" s="1"/>
  <c r="G1050" i="14"/>
  <c r="M1050" i="14" s="1"/>
  <c r="S1050" i="14" s="1"/>
  <c r="Y1050" i="14" s="1"/>
  <c r="AE1050" i="14" s="1"/>
  <c r="AK1050" i="14" s="1"/>
  <c r="AQ1050" i="14" s="1"/>
  <c r="AW1050" i="14" s="1"/>
  <c r="BC1050" i="14" s="1"/>
  <c r="BI1050" i="14" s="1"/>
  <c r="I1049" i="14"/>
  <c r="O1049" i="14" s="1"/>
  <c r="U1049" i="14" s="1"/>
  <c r="AA1049" i="14" s="1"/>
  <c r="AG1049" i="14" s="1"/>
  <c r="AM1049" i="14" s="1"/>
  <c r="AS1049" i="14" s="1"/>
  <c r="AY1049" i="14" s="1"/>
  <c r="BE1049" i="14" s="1"/>
  <c r="BK1049" i="14" s="1"/>
  <c r="H1049" i="14"/>
  <c r="N1049" i="14" s="1"/>
  <c r="G1049" i="14"/>
  <c r="M1049" i="14" s="1"/>
  <c r="S1049" i="14" s="1"/>
  <c r="Y1049" i="14" s="1"/>
  <c r="AE1049" i="14" s="1"/>
  <c r="AK1049" i="14" s="1"/>
  <c r="AQ1049" i="14" s="1"/>
  <c r="AW1049" i="14" s="1"/>
  <c r="BC1049" i="14" s="1"/>
  <c r="BI1049" i="14" s="1"/>
  <c r="I1048" i="14"/>
  <c r="O1048" i="14" s="1"/>
  <c r="U1048" i="14" s="1"/>
  <c r="AA1048" i="14" s="1"/>
  <c r="AG1048" i="14" s="1"/>
  <c r="AM1048" i="14" s="1"/>
  <c r="AS1048" i="14" s="1"/>
  <c r="AY1048" i="14" s="1"/>
  <c r="BE1048" i="14" s="1"/>
  <c r="BK1048" i="14" s="1"/>
  <c r="G1048" i="14"/>
  <c r="M1048" i="14" s="1"/>
  <c r="S1048" i="14" s="1"/>
  <c r="Y1048" i="14" s="1"/>
  <c r="AE1048" i="14" s="1"/>
  <c r="AK1048" i="14" s="1"/>
  <c r="AQ1048" i="14" s="1"/>
  <c r="AW1048" i="14" s="1"/>
  <c r="BC1048" i="14" s="1"/>
  <c r="BI1048" i="14" s="1"/>
  <c r="I1047" i="14"/>
  <c r="O1047" i="14" s="1"/>
  <c r="U1047" i="14" s="1"/>
  <c r="AA1047" i="14" s="1"/>
  <c r="AG1047" i="14" s="1"/>
  <c r="AM1047" i="14" s="1"/>
  <c r="AS1047" i="14" s="1"/>
  <c r="AY1047" i="14" s="1"/>
  <c r="BE1047" i="14" s="1"/>
  <c r="BK1047" i="14" s="1"/>
  <c r="H1047" i="14"/>
  <c r="G1047" i="14"/>
  <c r="M1047" i="14" s="1"/>
  <c r="S1047" i="14" s="1"/>
  <c r="Y1047" i="14" s="1"/>
  <c r="AE1047" i="14" s="1"/>
  <c r="AK1047" i="14" s="1"/>
  <c r="AQ1047" i="14" s="1"/>
  <c r="AW1047" i="14" s="1"/>
  <c r="BC1047" i="14" s="1"/>
  <c r="BI1047" i="14" s="1"/>
  <c r="I1046" i="14"/>
  <c r="O1046" i="14" s="1"/>
  <c r="U1046" i="14" s="1"/>
  <c r="AA1046" i="14" s="1"/>
  <c r="AG1046" i="14" s="1"/>
  <c r="AM1046" i="14" s="1"/>
  <c r="AS1046" i="14" s="1"/>
  <c r="AY1046" i="14" s="1"/>
  <c r="BE1046" i="14" s="1"/>
  <c r="BK1046" i="14" s="1"/>
  <c r="H1046" i="14"/>
  <c r="G1046" i="14"/>
  <c r="M1046" i="14" s="1"/>
  <c r="S1046" i="14" s="1"/>
  <c r="Y1046" i="14" s="1"/>
  <c r="AE1046" i="14" s="1"/>
  <c r="AK1046" i="14" s="1"/>
  <c r="AQ1046" i="14" s="1"/>
  <c r="AW1046" i="14" s="1"/>
  <c r="BC1046" i="14" s="1"/>
  <c r="BI1046" i="14" s="1"/>
  <c r="H1045" i="14"/>
  <c r="G1045" i="14"/>
  <c r="M1045" i="14" s="1"/>
  <c r="S1045" i="14" s="1"/>
  <c r="Y1045" i="14" s="1"/>
  <c r="AE1045" i="14" s="1"/>
  <c r="AK1045" i="14" s="1"/>
  <c r="AQ1045" i="14" s="1"/>
  <c r="AW1045" i="14" s="1"/>
  <c r="BC1045" i="14" s="1"/>
  <c r="BI1045" i="14" s="1"/>
  <c r="I1044" i="14"/>
  <c r="O1044" i="14" s="1"/>
  <c r="U1044" i="14" s="1"/>
  <c r="AA1044" i="14" s="1"/>
  <c r="AG1044" i="14" s="1"/>
  <c r="AM1044" i="14" s="1"/>
  <c r="AS1044" i="14" s="1"/>
  <c r="AY1044" i="14" s="1"/>
  <c r="BE1044" i="14" s="1"/>
  <c r="BK1044" i="14" s="1"/>
  <c r="H1044" i="14"/>
  <c r="N1044" i="14" s="1"/>
  <c r="G1044" i="14"/>
  <c r="M1044" i="14" s="1"/>
  <c r="S1044" i="14" s="1"/>
  <c r="Y1044" i="14" s="1"/>
  <c r="AE1044" i="14" s="1"/>
  <c r="AK1044" i="14" s="1"/>
  <c r="AQ1044" i="14" s="1"/>
  <c r="AW1044" i="14" s="1"/>
  <c r="BC1044" i="14" s="1"/>
  <c r="BI1044" i="14" s="1"/>
  <c r="I1043" i="14"/>
  <c r="O1043" i="14" s="1"/>
  <c r="U1043" i="14" s="1"/>
  <c r="AA1043" i="14" s="1"/>
  <c r="AG1043" i="14" s="1"/>
  <c r="AM1043" i="14" s="1"/>
  <c r="AS1043" i="14" s="1"/>
  <c r="AY1043" i="14" s="1"/>
  <c r="BE1043" i="14" s="1"/>
  <c r="BK1043" i="14" s="1"/>
  <c r="H1043" i="14"/>
  <c r="I1042" i="14"/>
  <c r="O1042" i="14" s="1"/>
  <c r="U1042" i="14" s="1"/>
  <c r="AA1042" i="14" s="1"/>
  <c r="AG1042" i="14" s="1"/>
  <c r="AM1042" i="14" s="1"/>
  <c r="AS1042" i="14" s="1"/>
  <c r="AY1042" i="14" s="1"/>
  <c r="BE1042" i="14" s="1"/>
  <c r="BK1042" i="14" s="1"/>
  <c r="H1042" i="14"/>
  <c r="N1042" i="14" s="1"/>
  <c r="T1042" i="14" s="1"/>
  <c r="Z1042" i="14" s="1"/>
  <c r="AF1042" i="14" s="1"/>
  <c r="AL1042" i="14" s="1"/>
  <c r="AR1042" i="14" s="1"/>
  <c r="AX1042" i="14" s="1"/>
  <c r="BD1042" i="14" s="1"/>
  <c r="BJ1042" i="14" s="1"/>
  <c r="G1042" i="14"/>
  <c r="M1042" i="14" s="1"/>
  <c r="S1042" i="14" s="1"/>
  <c r="Y1042" i="14" s="1"/>
  <c r="AE1042" i="14" s="1"/>
  <c r="AK1042" i="14" s="1"/>
  <c r="AQ1042" i="14" s="1"/>
  <c r="AW1042" i="14" s="1"/>
  <c r="BC1042" i="14" s="1"/>
  <c r="BI1042" i="14" s="1"/>
  <c r="I1041" i="14"/>
  <c r="O1041" i="14" s="1"/>
  <c r="U1041" i="14" s="1"/>
  <c r="AA1041" i="14" s="1"/>
  <c r="AG1041" i="14" s="1"/>
  <c r="AM1041" i="14" s="1"/>
  <c r="AS1041" i="14" s="1"/>
  <c r="AY1041" i="14" s="1"/>
  <c r="BE1041" i="14" s="1"/>
  <c r="BK1041" i="14" s="1"/>
  <c r="H1041" i="14"/>
  <c r="N1041" i="14" s="1"/>
  <c r="T1041" i="14" s="1"/>
  <c r="Z1041" i="14" s="1"/>
  <c r="AF1041" i="14" s="1"/>
  <c r="AL1041" i="14" s="1"/>
  <c r="AR1041" i="14" s="1"/>
  <c r="AX1041" i="14" s="1"/>
  <c r="BD1041" i="14" s="1"/>
  <c r="BJ1041" i="14" s="1"/>
  <c r="G1041" i="14"/>
  <c r="M1041" i="14" s="1"/>
  <c r="S1041" i="14" s="1"/>
  <c r="Y1041" i="14" s="1"/>
  <c r="AE1041" i="14" s="1"/>
  <c r="AK1041" i="14" s="1"/>
  <c r="AQ1041" i="14" s="1"/>
  <c r="AW1041" i="14" s="1"/>
  <c r="BC1041" i="14" s="1"/>
  <c r="BI1041" i="14" s="1"/>
  <c r="I1040" i="14"/>
  <c r="O1040" i="14" s="1"/>
  <c r="U1040" i="14" s="1"/>
  <c r="AA1040" i="14" s="1"/>
  <c r="AG1040" i="14" s="1"/>
  <c r="AM1040" i="14" s="1"/>
  <c r="AS1040" i="14" s="1"/>
  <c r="AY1040" i="14" s="1"/>
  <c r="BE1040" i="14" s="1"/>
  <c r="BK1040" i="14" s="1"/>
  <c r="G1040" i="14"/>
  <c r="M1040" i="14" s="1"/>
  <c r="S1040" i="14" s="1"/>
  <c r="Y1040" i="14" s="1"/>
  <c r="AE1040" i="14" s="1"/>
  <c r="AK1040" i="14" s="1"/>
  <c r="AQ1040" i="14" s="1"/>
  <c r="AW1040" i="14" s="1"/>
  <c r="BC1040" i="14" s="1"/>
  <c r="BI1040" i="14" s="1"/>
  <c r="I1039" i="14"/>
  <c r="O1039" i="14" s="1"/>
  <c r="U1039" i="14" s="1"/>
  <c r="AA1039" i="14" s="1"/>
  <c r="AG1039" i="14" s="1"/>
  <c r="AM1039" i="14" s="1"/>
  <c r="AS1039" i="14" s="1"/>
  <c r="AY1039" i="14" s="1"/>
  <c r="BE1039" i="14" s="1"/>
  <c r="BK1039" i="14" s="1"/>
  <c r="H1039" i="14"/>
  <c r="N1039" i="14" s="1"/>
  <c r="T1039" i="14" s="1"/>
  <c r="Z1039" i="14" s="1"/>
  <c r="AF1039" i="14" s="1"/>
  <c r="AL1039" i="14" s="1"/>
  <c r="AR1039" i="14" s="1"/>
  <c r="AX1039" i="14" s="1"/>
  <c r="BD1039" i="14" s="1"/>
  <c r="BJ1039" i="14" s="1"/>
  <c r="G1039" i="14"/>
  <c r="M1039" i="14" s="1"/>
  <c r="S1039" i="14" s="1"/>
  <c r="Y1039" i="14" s="1"/>
  <c r="AE1039" i="14" s="1"/>
  <c r="AK1039" i="14" s="1"/>
  <c r="AQ1039" i="14" s="1"/>
  <c r="AW1039" i="14" s="1"/>
  <c r="BC1039" i="14" s="1"/>
  <c r="BI1039" i="14" s="1"/>
  <c r="I1038" i="14"/>
  <c r="O1038" i="14" s="1"/>
  <c r="U1038" i="14" s="1"/>
  <c r="AA1038" i="14" s="1"/>
  <c r="AG1038" i="14" s="1"/>
  <c r="AM1038" i="14" s="1"/>
  <c r="AS1038" i="14" s="1"/>
  <c r="AY1038" i="14" s="1"/>
  <c r="BE1038" i="14" s="1"/>
  <c r="BK1038" i="14" s="1"/>
  <c r="H1038" i="14"/>
  <c r="N1038" i="14" s="1"/>
  <c r="T1038" i="14" s="1"/>
  <c r="Z1038" i="14" s="1"/>
  <c r="AF1038" i="14" s="1"/>
  <c r="AL1038" i="14" s="1"/>
  <c r="AR1038" i="14" s="1"/>
  <c r="AX1038" i="14" s="1"/>
  <c r="BD1038" i="14" s="1"/>
  <c r="BJ1038" i="14" s="1"/>
  <c r="G1038" i="14"/>
  <c r="M1038" i="14" s="1"/>
  <c r="S1038" i="14" s="1"/>
  <c r="Y1038" i="14" s="1"/>
  <c r="AE1038" i="14" s="1"/>
  <c r="AK1038" i="14" s="1"/>
  <c r="AQ1038" i="14" s="1"/>
  <c r="AW1038" i="14" s="1"/>
  <c r="BC1038" i="14" s="1"/>
  <c r="BI1038" i="14" s="1"/>
  <c r="H1037" i="14"/>
  <c r="N1037" i="14" s="1"/>
  <c r="T1037" i="14" s="1"/>
  <c r="Z1037" i="14" s="1"/>
  <c r="AF1037" i="14" s="1"/>
  <c r="AL1037" i="14" s="1"/>
  <c r="AR1037" i="14" s="1"/>
  <c r="AX1037" i="14" s="1"/>
  <c r="BD1037" i="14" s="1"/>
  <c r="BJ1037" i="14" s="1"/>
  <c r="G1037" i="14"/>
  <c r="M1037" i="14" s="1"/>
  <c r="S1037" i="14" s="1"/>
  <c r="Y1037" i="14" s="1"/>
  <c r="AE1037" i="14" s="1"/>
  <c r="AK1037" i="14" s="1"/>
  <c r="AQ1037" i="14" s="1"/>
  <c r="AW1037" i="14" s="1"/>
  <c r="BC1037" i="14" s="1"/>
  <c r="BI1037" i="14" s="1"/>
  <c r="I1036" i="14"/>
  <c r="O1036" i="14" s="1"/>
  <c r="U1036" i="14" s="1"/>
  <c r="AA1036" i="14" s="1"/>
  <c r="AG1036" i="14" s="1"/>
  <c r="AM1036" i="14" s="1"/>
  <c r="AS1036" i="14" s="1"/>
  <c r="AY1036" i="14" s="1"/>
  <c r="BE1036" i="14" s="1"/>
  <c r="BK1036" i="14" s="1"/>
  <c r="H1036" i="14"/>
  <c r="N1036" i="14" s="1"/>
  <c r="T1036" i="14" s="1"/>
  <c r="Z1036" i="14" s="1"/>
  <c r="AF1036" i="14" s="1"/>
  <c r="AL1036" i="14" s="1"/>
  <c r="AR1036" i="14" s="1"/>
  <c r="AX1036" i="14" s="1"/>
  <c r="BD1036" i="14" s="1"/>
  <c r="BJ1036" i="14" s="1"/>
  <c r="G1036" i="14"/>
  <c r="M1036" i="14" s="1"/>
  <c r="S1036" i="14" s="1"/>
  <c r="Y1036" i="14" s="1"/>
  <c r="AE1036" i="14" s="1"/>
  <c r="AK1036" i="14" s="1"/>
  <c r="AQ1036" i="14" s="1"/>
  <c r="AW1036" i="14" s="1"/>
  <c r="BC1036" i="14" s="1"/>
  <c r="BI1036" i="14" s="1"/>
  <c r="I1035" i="14"/>
  <c r="O1035" i="14" s="1"/>
  <c r="U1035" i="14" s="1"/>
  <c r="AA1035" i="14" s="1"/>
  <c r="AG1035" i="14" s="1"/>
  <c r="AM1035" i="14" s="1"/>
  <c r="AS1035" i="14" s="1"/>
  <c r="AY1035" i="14" s="1"/>
  <c r="BE1035" i="14" s="1"/>
  <c r="BK1035" i="14" s="1"/>
  <c r="H1035" i="14"/>
  <c r="N1035" i="14" s="1"/>
  <c r="T1035" i="14" s="1"/>
  <c r="Z1035" i="14" s="1"/>
  <c r="AF1035" i="14" s="1"/>
  <c r="AL1035" i="14" s="1"/>
  <c r="AR1035" i="14" s="1"/>
  <c r="AX1035" i="14" s="1"/>
  <c r="BD1035" i="14" s="1"/>
  <c r="BJ1035" i="14" s="1"/>
  <c r="I1034" i="14"/>
  <c r="O1034" i="14" s="1"/>
  <c r="U1034" i="14" s="1"/>
  <c r="AA1034" i="14" s="1"/>
  <c r="AG1034" i="14" s="1"/>
  <c r="AM1034" i="14" s="1"/>
  <c r="AS1034" i="14" s="1"/>
  <c r="AY1034" i="14" s="1"/>
  <c r="BE1034" i="14" s="1"/>
  <c r="BK1034" i="14" s="1"/>
  <c r="H1034" i="14"/>
  <c r="G1034" i="14"/>
  <c r="M1034" i="14" s="1"/>
  <c r="S1034" i="14" s="1"/>
  <c r="Y1034" i="14" s="1"/>
  <c r="AE1034" i="14" s="1"/>
  <c r="AK1034" i="14" s="1"/>
  <c r="AQ1034" i="14" s="1"/>
  <c r="AW1034" i="14" s="1"/>
  <c r="BC1034" i="14" s="1"/>
  <c r="BI1034" i="14" s="1"/>
  <c r="I1033" i="14"/>
  <c r="O1033" i="14" s="1"/>
  <c r="U1033" i="14" s="1"/>
  <c r="AA1033" i="14" s="1"/>
  <c r="AG1033" i="14" s="1"/>
  <c r="AM1033" i="14" s="1"/>
  <c r="AS1033" i="14" s="1"/>
  <c r="AY1033" i="14" s="1"/>
  <c r="BE1033" i="14" s="1"/>
  <c r="BK1033" i="14" s="1"/>
  <c r="H1033" i="14"/>
  <c r="N1033" i="14" s="1"/>
  <c r="G1033" i="14"/>
  <c r="M1033" i="14" s="1"/>
  <c r="S1033" i="14" s="1"/>
  <c r="Y1033" i="14" s="1"/>
  <c r="AE1033" i="14" s="1"/>
  <c r="AK1033" i="14" s="1"/>
  <c r="AQ1033" i="14" s="1"/>
  <c r="AW1033" i="14" s="1"/>
  <c r="BC1033" i="14" s="1"/>
  <c r="BI1033" i="14" s="1"/>
  <c r="I1032" i="14"/>
  <c r="O1032" i="14" s="1"/>
  <c r="U1032" i="14" s="1"/>
  <c r="AA1032" i="14" s="1"/>
  <c r="AG1032" i="14" s="1"/>
  <c r="AM1032" i="14" s="1"/>
  <c r="AS1032" i="14" s="1"/>
  <c r="AY1032" i="14" s="1"/>
  <c r="BE1032" i="14" s="1"/>
  <c r="BK1032" i="14" s="1"/>
  <c r="G1032" i="14"/>
  <c r="M1032" i="14" s="1"/>
  <c r="S1032" i="14" s="1"/>
  <c r="Y1032" i="14" s="1"/>
  <c r="AE1032" i="14" s="1"/>
  <c r="AK1032" i="14" s="1"/>
  <c r="AQ1032" i="14" s="1"/>
  <c r="AW1032" i="14" s="1"/>
  <c r="BC1032" i="14" s="1"/>
  <c r="BI1032" i="14" s="1"/>
  <c r="I1031" i="14"/>
  <c r="O1031" i="14" s="1"/>
  <c r="U1031" i="14" s="1"/>
  <c r="AA1031" i="14" s="1"/>
  <c r="AG1031" i="14" s="1"/>
  <c r="AM1031" i="14" s="1"/>
  <c r="AS1031" i="14" s="1"/>
  <c r="AY1031" i="14" s="1"/>
  <c r="BE1031" i="14" s="1"/>
  <c r="BK1031" i="14" s="1"/>
  <c r="H1031" i="14"/>
  <c r="G1031" i="14"/>
  <c r="M1031" i="14" s="1"/>
  <c r="S1031" i="14" s="1"/>
  <c r="Y1031" i="14" s="1"/>
  <c r="AE1031" i="14" s="1"/>
  <c r="AK1031" i="14" s="1"/>
  <c r="AQ1031" i="14" s="1"/>
  <c r="AW1031" i="14" s="1"/>
  <c r="BC1031" i="14" s="1"/>
  <c r="BI1031" i="14" s="1"/>
  <c r="I1030" i="14"/>
  <c r="O1030" i="14" s="1"/>
  <c r="U1030" i="14" s="1"/>
  <c r="AA1030" i="14" s="1"/>
  <c r="AG1030" i="14" s="1"/>
  <c r="AM1030" i="14" s="1"/>
  <c r="AS1030" i="14" s="1"/>
  <c r="AY1030" i="14" s="1"/>
  <c r="BE1030" i="14" s="1"/>
  <c r="BK1030" i="14" s="1"/>
  <c r="H1030" i="14"/>
  <c r="N1030" i="14" s="1"/>
  <c r="G1030" i="14"/>
  <c r="M1030" i="14" s="1"/>
  <c r="S1030" i="14" s="1"/>
  <c r="Y1030" i="14" s="1"/>
  <c r="AE1030" i="14" s="1"/>
  <c r="AK1030" i="14" s="1"/>
  <c r="AQ1030" i="14" s="1"/>
  <c r="AW1030" i="14" s="1"/>
  <c r="BC1030" i="14" s="1"/>
  <c r="BI1030" i="14" s="1"/>
  <c r="H1029" i="14"/>
  <c r="G1029" i="14"/>
  <c r="M1029" i="14" s="1"/>
  <c r="S1029" i="14" s="1"/>
  <c r="Y1029" i="14" s="1"/>
  <c r="AE1029" i="14" s="1"/>
  <c r="AK1029" i="14" s="1"/>
  <c r="AQ1029" i="14" s="1"/>
  <c r="AW1029" i="14" s="1"/>
  <c r="BC1029" i="14" s="1"/>
  <c r="BI1029" i="14" s="1"/>
  <c r="I1028" i="14"/>
  <c r="O1028" i="14" s="1"/>
  <c r="U1028" i="14" s="1"/>
  <c r="AA1028" i="14" s="1"/>
  <c r="AG1028" i="14" s="1"/>
  <c r="AM1028" i="14" s="1"/>
  <c r="AS1028" i="14" s="1"/>
  <c r="AY1028" i="14" s="1"/>
  <c r="BE1028" i="14" s="1"/>
  <c r="BK1028" i="14" s="1"/>
  <c r="H1028" i="14"/>
  <c r="G1028" i="14"/>
  <c r="M1028" i="14" s="1"/>
  <c r="S1028" i="14" s="1"/>
  <c r="Y1028" i="14" s="1"/>
  <c r="AE1028" i="14" s="1"/>
  <c r="AK1028" i="14" s="1"/>
  <c r="AQ1028" i="14" s="1"/>
  <c r="AW1028" i="14" s="1"/>
  <c r="BC1028" i="14" s="1"/>
  <c r="BI1028" i="14" s="1"/>
  <c r="H1027" i="14"/>
  <c r="I1026" i="14"/>
  <c r="O1026" i="14" s="1"/>
  <c r="U1026" i="14" s="1"/>
  <c r="AA1026" i="14" s="1"/>
  <c r="AG1026" i="14" s="1"/>
  <c r="AM1026" i="14" s="1"/>
  <c r="AS1026" i="14" s="1"/>
  <c r="AY1026" i="14" s="1"/>
  <c r="BE1026" i="14" s="1"/>
  <c r="BK1026" i="14" s="1"/>
  <c r="H1026" i="14"/>
  <c r="G1026" i="14"/>
  <c r="M1026" i="14" s="1"/>
  <c r="S1026" i="14" s="1"/>
  <c r="Y1026" i="14" s="1"/>
  <c r="AE1026" i="14" s="1"/>
  <c r="AK1026" i="14" s="1"/>
  <c r="AQ1026" i="14" s="1"/>
  <c r="AW1026" i="14" s="1"/>
  <c r="BC1026" i="14" s="1"/>
  <c r="BI1026" i="14" s="1"/>
  <c r="I1025" i="14"/>
  <c r="O1025" i="14" s="1"/>
  <c r="U1025" i="14" s="1"/>
  <c r="AA1025" i="14" s="1"/>
  <c r="AG1025" i="14" s="1"/>
  <c r="AM1025" i="14" s="1"/>
  <c r="AS1025" i="14" s="1"/>
  <c r="AY1025" i="14" s="1"/>
  <c r="BE1025" i="14" s="1"/>
  <c r="BK1025" i="14" s="1"/>
  <c r="H1025" i="14"/>
  <c r="N1025" i="14" s="1"/>
  <c r="I1024" i="14"/>
  <c r="O1024" i="14" s="1"/>
  <c r="U1024" i="14" s="1"/>
  <c r="AA1024" i="14" s="1"/>
  <c r="AG1024" i="14" s="1"/>
  <c r="AM1024" i="14" s="1"/>
  <c r="AS1024" i="14" s="1"/>
  <c r="AY1024" i="14" s="1"/>
  <c r="BE1024" i="14" s="1"/>
  <c r="BK1024" i="14" s="1"/>
  <c r="G1024" i="14"/>
  <c r="M1024" i="14" s="1"/>
  <c r="S1024" i="14" s="1"/>
  <c r="Y1024" i="14" s="1"/>
  <c r="AE1024" i="14" s="1"/>
  <c r="AK1024" i="14" s="1"/>
  <c r="AQ1024" i="14" s="1"/>
  <c r="AW1024" i="14" s="1"/>
  <c r="BC1024" i="14" s="1"/>
  <c r="BI1024" i="14" s="1"/>
  <c r="I1023" i="14"/>
  <c r="O1023" i="14" s="1"/>
  <c r="U1023" i="14" s="1"/>
  <c r="AA1023" i="14" s="1"/>
  <c r="AG1023" i="14" s="1"/>
  <c r="AM1023" i="14" s="1"/>
  <c r="AS1023" i="14" s="1"/>
  <c r="AY1023" i="14" s="1"/>
  <c r="BE1023" i="14" s="1"/>
  <c r="BK1023" i="14" s="1"/>
  <c r="H1023" i="14"/>
  <c r="G1023" i="14"/>
  <c r="M1023" i="14" s="1"/>
  <c r="S1023" i="14" s="1"/>
  <c r="Y1023" i="14" s="1"/>
  <c r="AE1023" i="14" s="1"/>
  <c r="AK1023" i="14" s="1"/>
  <c r="AQ1023" i="14" s="1"/>
  <c r="AW1023" i="14" s="1"/>
  <c r="BC1023" i="14" s="1"/>
  <c r="BI1023" i="14" s="1"/>
  <c r="I1022" i="14"/>
  <c r="O1022" i="14" s="1"/>
  <c r="U1022" i="14" s="1"/>
  <c r="AA1022" i="14" s="1"/>
  <c r="AG1022" i="14" s="1"/>
  <c r="AM1022" i="14" s="1"/>
  <c r="AS1022" i="14" s="1"/>
  <c r="AY1022" i="14" s="1"/>
  <c r="BE1022" i="14" s="1"/>
  <c r="BK1022" i="14" s="1"/>
  <c r="G1022" i="14"/>
  <c r="M1022" i="14" s="1"/>
  <c r="S1022" i="14" s="1"/>
  <c r="Y1022" i="14" s="1"/>
  <c r="AE1022" i="14" s="1"/>
  <c r="AK1022" i="14" s="1"/>
  <c r="AQ1022" i="14" s="1"/>
  <c r="AW1022" i="14" s="1"/>
  <c r="BC1022" i="14" s="1"/>
  <c r="BI1022" i="14" s="1"/>
  <c r="H1021" i="14"/>
  <c r="N1021" i="14" s="1"/>
  <c r="T1021" i="14" s="1"/>
  <c r="Z1021" i="14" s="1"/>
  <c r="AF1021" i="14" s="1"/>
  <c r="AL1021" i="14" s="1"/>
  <c r="AR1021" i="14" s="1"/>
  <c r="AX1021" i="14" s="1"/>
  <c r="BD1021" i="14" s="1"/>
  <c r="BJ1021" i="14" s="1"/>
  <c r="G1021" i="14"/>
  <c r="M1021" i="14" s="1"/>
  <c r="S1021" i="14" s="1"/>
  <c r="Y1021" i="14" s="1"/>
  <c r="AE1021" i="14" s="1"/>
  <c r="AK1021" i="14" s="1"/>
  <c r="AQ1021" i="14" s="1"/>
  <c r="AW1021" i="14" s="1"/>
  <c r="BC1021" i="14" s="1"/>
  <c r="BI1021" i="14" s="1"/>
  <c r="I1020" i="14"/>
  <c r="O1020" i="14" s="1"/>
  <c r="U1020" i="14" s="1"/>
  <c r="AA1020" i="14" s="1"/>
  <c r="AG1020" i="14" s="1"/>
  <c r="AM1020" i="14" s="1"/>
  <c r="AS1020" i="14" s="1"/>
  <c r="AY1020" i="14" s="1"/>
  <c r="BE1020" i="14" s="1"/>
  <c r="BK1020" i="14" s="1"/>
  <c r="H1020" i="14"/>
  <c r="N1020" i="14" s="1"/>
  <c r="T1020" i="14" s="1"/>
  <c r="Z1020" i="14" s="1"/>
  <c r="AF1020" i="14" s="1"/>
  <c r="AL1020" i="14" s="1"/>
  <c r="AR1020" i="14" s="1"/>
  <c r="AX1020" i="14" s="1"/>
  <c r="BD1020" i="14" s="1"/>
  <c r="BJ1020" i="14" s="1"/>
  <c r="G1020" i="14"/>
  <c r="M1020" i="14" s="1"/>
  <c r="S1020" i="14" s="1"/>
  <c r="Y1020" i="14" s="1"/>
  <c r="AE1020" i="14" s="1"/>
  <c r="AK1020" i="14" s="1"/>
  <c r="AQ1020" i="14" s="1"/>
  <c r="AW1020" i="14" s="1"/>
  <c r="BC1020" i="14" s="1"/>
  <c r="BI1020" i="14" s="1"/>
  <c r="H1019" i="14"/>
  <c r="N1019" i="14" s="1"/>
  <c r="T1019" i="14" s="1"/>
  <c r="Z1019" i="14" s="1"/>
  <c r="AF1019" i="14" s="1"/>
  <c r="AL1019" i="14" s="1"/>
  <c r="AR1019" i="14" s="1"/>
  <c r="AX1019" i="14" s="1"/>
  <c r="BD1019" i="14" s="1"/>
  <c r="BJ1019" i="14" s="1"/>
  <c r="I1018" i="14"/>
  <c r="O1018" i="14" s="1"/>
  <c r="U1018" i="14" s="1"/>
  <c r="AA1018" i="14" s="1"/>
  <c r="AG1018" i="14" s="1"/>
  <c r="AM1018" i="14" s="1"/>
  <c r="AS1018" i="14" s="1"/>
  <c r="AY1018" i="14" s="1"/>
  <c r="BE1018" i="14" s="1"/>
  <c r="BK1018" i="14" s="1"/>
  <c r="H1018" i="14"/>
  <c r="N1018" i="14" s="1"/>
  <c r="T1018" i="14" s="1"/>
  <c r="Z1018" i="14" s="1"/>
  <c r="AF1018" i="14" s="1"/>
  <c r="AL1018" i="14" s="1"/>
  <c r="AR1018" i="14" s="1"/>
  <c r="AX1018" i="14" s="1"/>
  <c r="BD1018" i="14" s="1"/>
  <c r="BJ1018" i="14" s="1"/>
  <c r="G1018" i="14"/>
  <c r="M1018" i="14" s="1"/>
  <c r="S1018" i="14" s="1"/>
  <c r="Y1018" i="14" s="1"/>
  <c r="AE1018" i="14" s="1"/>
  <c r="AK1018" i="14" s="1"/>
  <c r="AQ1018" i="14" s="1"/>
  <c r="AW1018" i="14" s="1"/>
  <c r="BC1018" i="14" s="1"/>
  <c r="BI1018" i="14" s="1"/>
  <c r="I1017" i="14"/>
  <c r="O1017" i="14" s="1"/>
  <c r="U1017" i="14" s="1"/>
  <c r="AA1017" i="14" s="1"/>
  <c r="AG1017" i="14" s="1"/>
  <c r="AM1017" i="14" s="1"/>
  <c r="AS1017" i="14" s="1"/>
  <c r="AY1017" i="14" s="1"/>
  <c r="BE1017" i="14" s="1"/>
  <c r="BK1017" i="14" s="1"/>
  <c r="H1017" i="14"/>
  <c r="N1017" i="14" s="1"/>
  <c r="T1017" i="14" s="1"/>
  <c r="Z1017" i="14" s="1"/>
  <c r="AF1017" i="14" s="1"/>
  <c r="AL1017" i="14" s="1"/>
  <c r="AR1017" i="14" s="1"/>
  <c r="AX1017" i="14" s="1"/>
  <c r="BD1017" i="14" s="1"/>
  <c r="BJ1017" i="14" s="1"/>
  <c r="I1016" i="14"/>
  <c r="O1016" i="14" s="1"/>
  <c r="U1016" i="14" s="1"/>
  <c r="AA1016" i="14" s="1"/>
  <c r="AG1016" i="14" s="1"/>
  <c r="AM1016" i="14" s="1"/>
  <c r="AS1016" i="14" s="1"/>
  <c r="AY1016" i="14" s="1"/>
  <c r="BE1016" i="14" s="1"/>
  <c r="BK1016" i="14" s="1"/>
  <c r="H1016" i="14"/>
  <c r="N1016" i="14" s="1"/>
  <c r="T1016" i="14" s="1"/>
  <c r="Z1016" i="14" s="1"/>
  <c r="AF1016" i="14" s="1"/>
  <c r="AL1016" i="14" s="1"/>
  <c r="AR1016" i="14" s="1"/>
  <c r="AX1016" i="14" s="1"/>
  <c r="BD1016" i="14" s="1"/>
  <c r="BJ1016" i="14" s="1"/>
  <c r="G1016" i="14"/>
  <c r="M1016" i="14" s="1"/>
  <c r="S1016" i="14" s="1"/>
  <c r="Y1016" i="14" s="1"/>
  <c r="AE1016" i="14" s="1"/>
  <c r="AK1016" i="14" s="1"/>
  <c r="AQ1016" i="14" s="1"/>
  <c r="AW1016" i="14" s="1"/>
  <c r="BC1016" i="14" s="1"/>
  <c r="BI1016" i="14" s="1"/>
  <c r="I1015" i="14"/>
  <c r="O1015" i="14" s="1"/>
  <c r="U1015" i="14" s="1"/>
  <c r="AA1015" i="14" s="1"/>
  <c r="AG1015" i="14" s="1"/>
  <c r="AM1015" i="14" s="1"/>
  <c r="AS1015" i="14" s="1"/>
  <c r="AY1015" i="14" s="1"/>
  <c r="BE1015" i="14" s="1"/>
  <c r="BK1015" i="14" s="1"/>
  <c r="H1015" i="14"/>
  <c r="N1015" i="14" s="1"/>
  <c r="T1015" i="14" s="1"/>
  <c r="Z1015" i="14" s="1"/>
  <c r="AF1015" i="14" s="1"/>
  <c r="AL1015" i="14" s="1"/>
  <c r="AR1015" i="14" s="1"/>
  <c r="AX1015" i="14" s="1"/>
  <c r="BD1015" i="14" s="1"/>
  <c r="BJ1015" i="14" s="1"/>
  <c r="G1015" i="14"/>
  <c r="M1015" i="14" s="1"/>
  <c r="S1015" i="14" s="1"/>
  <c r="Y1015" i="14" s="1"/>
  <c r="AE1015" i="14" s="1"/>
  <c r="AK1015" i="14" s="1"/>
  <c r="AQ1015" i="14" s="1"/>
  <c r="AW1015" i="14" s="1"/>
  <c r="BC1015" i="14" s="1"/>
  <c r="BI1015" i="14" s="1"/>
  <c r="I1014" i="14"/>
  <c r="O1014" i="14" s="1"/>
  <c r="U1014" i="14" s="1"/>
  <c r="AA1014" i="14" s="1"/>
  <c r="AG1014" i="14" s="1"/>
  <c r="AM1014" i="14" s="1"/>
  <c r="AS1014" i="14" s="1"/>
  <c r="AY1014" i="14" s="1"/>
  <c r="BE1014" i="14" s="1"/>
  <c r="BK1014" i="14" s="1"/>
  <c r="G1014" i="14"/>
  <c r="M1014" i="14" s="1"/>
  <c r="S1014" i="14" s="1"/>
  <c r="Y1014" i="14" s="1"/>
  <c r="AE1014" i="14" s="1"/>
  <c r="AK1014" i="14" s="1"/>
  <c r="AQ1014" i="14" s="1"/>
  <c r="AW1014" i="14" s="1"/>
  <c r="BC1014" i="14" s="1"/>
  <c r="BI1014" i="14" s="1"/>
  <c r="H1013" i="14"/>
  <c r="G1013" i="14"/>
  <c r="M1013" i="14" s="1"/>
  <c r="S1013" i="14" s="1"/>
  <c r="Y1013" i="14" s="1"/>
  <c r="AE1013" i="14" s="1"/>
  <c r="AK1013" i="14" s="1"/>
  <c r="AQ1013" i="14" s="1"/>
  <c r="AW1013" i="14" s="1"/>
  <c r="BC1013" i="14" s="1"/>
  <c r="BI1013" i="14" s="1"/>
  <c r="I1012" i="14"/>
  <c r="O1012" i="14" s="1"/>
  <c r="U1012" i="14" s="1"/>
  <c r="AA1012" i="14" s="1"/>
  <c r="AG1012" i="14" s="1"/>
  <c r="AM1012" i="14" s="1"/>
  <c r="AS1012" i="14" s="1"/>
  <c r="AY1012" i="14" s="1"/>
  <c r="BE1012" i="14" s="1"/>
  <c r="BK1012" i="14" s="1"/>
  <c r="H1012" i="14"/>
  <c r="N1012" i="14" s="1"/>
  <c r="G1012" i="14"/>
  <c r="M1012" i="14" s="1"/>
  <c r="S1012" i="14" s="1"/>
  <c r="Y1012" i="14" s="1"/>
  <c r="AE1012" i="14" s="1"/>
  <c r="AK1012" i="14" s="1"/>
  <c r="AQ1012" i="14" s="1"/>
  <c r="AW1012" i="14" s="1"/>
  <c r="BC1012" i="14" s="1"/>
  <c r="BI1012" i="14" s="1"/>
  <c r="I1011" i="14"/>
  <c r="O1011" i="14" s="1"/>
  <c r="U1011" i="14" s="1"/>
  <c r="AA1011" i="14" s="1"/>
  <c r="AG1011" i="14" s="1"/>
  <c r="AM1011" i="14" s="1"/>
  <c r="AS1011" i="14" s="1"/>
  <c r="AY1011" i="14" s="1"/>
  <c r="BE1011" i="14" s="1"/>
  <c r="BK1011" i="14" s="1"/>
  <c r="H1011" i="14"/>
  <c r="I1010" i="14"/>
  <c r="O1010" i="14" s="1"/>
  <c r="U1010" i="14" s="1"/>
  <c r="AA1010" i="14" s="1"/>
  <c r="AG1010" i="14" s="1"/>
  <c r="AM1010" i="14" s="1"/>
  <c r="AS1010" i="14" s="1"/>
  <c r="AY1010" i="14" s="1"/>
  <c r="BE1010" i="14" s="1"/>
  <c r="BK1010" i="14" s="1"/>
  <c r="H1010" i="14"/>
  <c r="G1010" i="14"/>
  <c r="M1010" i="14" s="1"/>
  <c r="S1010" i="14" s="1"/>
  <c r="Y1010" i="14" s="1"/>
  <c r="AE1010" i="14" s="1"/>
  <c r="AK1010" i="14" s="1"/>
  <c r="AQ1010" i="14" s="1"/>
  <c r="AW1010" i="14" s="1"/>
  <c r="BC1010" i="14" s="1"/>
  <c r="BI1010" i="14" s="1"/>
  <c r="H1009" i="14"/>
  <c r="N1009" i="14" s="1"/>
  <c r="G1009" i="14"/>
  <c r="M1009" i="14" s="1"/>
  <c r="S1009" i="14" s="1"/>
  <c r="Y1009" i="14" s="1"/>
  <c r="AE1009" i="14" s="1"/>
  <c r="AK1009" i="14" s="1"/>
  <c r="AQ1009" i="14" s="1"/>
  <c r="AW1009" i="14" s="1"/>
  <c r="BC1009" i="14" s="1"/>
  <c r="BI1009" i="14" s="1"/>
  <c r="I1008" i="14"/>
  <c r="O1008" i="14" s="1"/>
  <c r="U1008" i="14" s="1"/>
  <c r="AA1008" i="14" s="1"/>
  <c r="AG1008" i="14" s="1"/>
  <c r="AM1008" i="14" s="1"/>
  <c r="AS1008" i="14" s="1"/>
  <c r="AY1008" i="14" s="1"/>
  <c r="BE1008" i="14" s="1"/>
  <c r="BK1008" i="14" s="1"/>
  <c r="G1008" i="14"/>
  <c r="M1008" i="14" s="1"/>
  <c r="S1008" i="14" s="1"/>
  <c r="Y1008" i="14" s="1"/>
  <c r="AE1008" i="14" s="1"/>
  <c r="AK1008" i="14" s="1"/>
  <c r="AQ1008" i="14" s="1"/>
  <c r="AW1008" i="14" s="1"/>
  <c r="BC1008" i="14" s="1"/>
  <c r="BI1008" i="14" s="1"/>
  <c r="I1007" i="14"/>
  <c r="O1007" i="14" s="1"/>
  <c r="U1007" i="14" s="1"/>
  <c r="AA1007" i="14" s="1"/>
  <c r="AG1007" i="14" s="1"/>
  <c r="AM1007" i="14" s="1"/>
  <c r="AS1007" i="14" s="1"/>
  <c r="AY1007" i="14" s="1"/>
  <c r="BE1007" i="14" s="1"/>
  <c r="BK1007" i="14" s="1"/>
  <c r="H1007" i="14"/>
  <c r="N1007" i="14" s="1"/>
  <c r="T1007" i="14" s="1"/>
  <c r="Z1007" i="14" s="1"/>
  <c r="AF1007" i="14" s="1"/>
  <c r="AL1007" i="14" s="1"/>
  <c r="AR1007" i="14" s="1"/>
  <c r="AX1007" i="14" s="1"/>
  <c r="BD1007" i="14" s="1"/>
  <c r="BJ1007" i="14" s="1"/>
  <c r="I1006" i="14"/>
  <c r="O1006" i="14" s="1"/>
  <c r="U1006" i="14" s="1"/>
  <c r="AA1006" i="14" s="1"/>
  <c r="AG1006" i="14" s="1"/>
  <c r="AM1006" i="14" s="1"/>
  <c r="AS1006" i="14" s="1"/>
  <c r="AY1006" i="14" s="1"/>
  <c r="BE1006" i="14" s="1"/>
  <c r="BK1006" i="14" s="1"/>
  <c r="H1006" i="14"/>
  <c r="N1006" i="14" s="1"/>
  <c r="T1006" i="14" s="1"/>
  <c r="Z1006" i="14" s="1"/>
  <c r="AF1006" i="14" s="1"/>
  <c r="AL1006" i="14" s="1"/>
  <c r="AR1006" i="14" s="1"/>
  <c r="AX1006" i="14" s="1"/>
  <c r="BD1006" i="14" s="1"/>
  <c r="BJ1006" i="14" s="1"/>
  <c r="G1006" i="14"/>
  <c r="M1006" i="14" s="1"/>
  <c r="S1006" i="14" s="1"/>
  <c r="Y1006" i="14" s="1"/>
  <c r="AE1006" i="14" s="1"/>
  <c r="AK1006" i="14" s="1"/>
  <c r="AQ1006" i="14" s="1"/>
  <c r="AW1006" i="14" s="1"/>
  <c r="BC1006" i="14" s="1"/>
  <c r="BI1006" i="14" s="1"/>
  <c r="H1005" i="14"/>
  <c r="N1005" i="14" s="1"/>
  <c r="T1005" i="14" s="1"/>
  <c r="Z1005" i="14" s="1"/>
  <c r="AF1005" i="14" s="1"/>
  <c r="AL1005" i="14" s="1"/>
  <c r="AR1005" i="14" s="1"/>
  <c r="AX1005" i="14" s="1"/>
  <c r="BD1005" i="14" s="1"/>
  <c r="BJ1005" i="14" s="1"/>
  <c r="G1005" i="14"/>
  <c r="M1005" i="14" s="1"/>
  <c r="S1005" i="14" s="1"/>
  <c r="Y1005" i="14" s="1"/>
  <c r="AE1005" i="14" s="1"/>
  <c r="AK1005" i="14" s="1"/>
  <c r="AQ1005" i="14" s="1"/>
  <c r="AW1005" i="14" s="1"/>
  <c r="BC1005" i="14" s="1"/>
  <c r="BI1005" i="14" s="1"/>
  <c r="I1004" i="14"/>
  <c r="O1004" i="14" s="1"/>
  <c r="U1004" i="14" s="1"/>
  <c r="AA1004" i="14" s="1"/>
  <c r="AG1004" i="14" s="1"/>
  <c r="AM1004" i="14" s="1"/>
  <c r="AS1004" i="14" s="1"/>
  <c r="AY1004" i="14" s="1"/>
  <c r="BE1004" i="14" s="1"/>
  <c r="BK1004" i="14" s="1"/>
  <c r="G1004" i="14"/>
  <c r="M1004" i="14" s="1"/>
  <c r="S1004" i="14" s="1"/>
  <c r="Y1004" i="14" s="1"/>
  <c r="AE1004" i="14" s="1"/>
  <c r="AK1004" i="14" s="1"/>
  <c r="AQ1004" i="14" s="1"/>
  <c r="AW1004" i="14" s="1"/>
  <c r="BC1004" i="14" s="1"/>
  <c r="BI1004" i="14" s="1"/>
  <c r="I1003" i="14"/>
  <c r="O1003" i="14" s="1"/>
  <c r="U1003" i="14" s="1"/>
  <c r="AA1003" i="14" s="1"/>
  <c r="AG1003" i="14" s="1"/>
  <c r="AM1003" i="14" s="1"/>
  <c r="AS1003" i="14" s="1"/>
  <c r="AY1003" i="14" s="1"/>
  <c r="BE1003" i="14" s="1"/>
  <c r="BK1003" i="14" s="1"/>
  <c r="H1003" i="14"/>
  <c r="N1003" i="14" s="1"/>
  <c r="T1003" i="14" s="1"/>
  <c r="Z1003" i="14" s="1"/>
  <c r="AF1003" i="14" s="1"/>
  <c r="AL1003" i="14" s="1"/>
  <c r="AR1003" i="14" s="1"/>
  <c r="AX1003" i="14" s="1"/>
  <c r="BD1003" i="14" s="1"/>
  <c r="BJ1003" i="14" s="1"/>
  <c r="I1002" i="14"/>
  <c r="O1002" i="14" s="1"/>
  <c r="U1002" i="14" s="1"/>
  <c r="AA1002" i="14" s="1"/>
  <c r="AG1002" i="14" s="1"/>
  <c r="AM1002" i="14" s="1"/>
  <c r="AS1002" i="14" s="1"/>
  <c r="AY1002" i="14" s="1"/>
  <c r="BE1002" i="14" s="1"/>
  <c r="BK1002" i="14" s="1"/>
  <c r="H1002" i="14"/>
  <c r="N1002" i="14" s="1"/>
  <c r="T1002" i="14" s="1"/>
  <c r="Z1002" i="14" s="1"/>
  <c r="AF1002" i="14" s="1"/>
  <c r="AL1002" i="14" s="1"/>
  <c r="AR1002" i="14" s="1"/>
  <c r="AX1002" i="14" s="1"/>
  <c r="BD1002" i="14" s="1"/>
  <c r="BJ1002" i="14" s="1"/>
  <c r="G1002" i="14"/>
  <c r="M1002" i="14" s="1"/>
  <c r="S1002" i="14" s="1"/>
  <c r="Y1002" i="14" s="1"/>
  <c r="AE1002" i="14" s="1"/>
  <c r="AK1002" i="14" s="1"/>
  <c r="AQ1002" i="14" s="1"/>
  <c r="AW1002" i="14" s="1"/>
  <c r="BC1002" i="14" s="1"/>
  <c r="BI1002" i="14" s="1"/>
  <c r="H1001" i="14"/>
  <c r="N1001" i="14" s="1"/>
  <c r="T1001" i="14" s="1"/>
  <c r="Z1001" i="14" s="1"/>
  <c r="AF1001" i="14" s="1"/>
  <c r="AL1001" i="14" s="1"/>
  <c r="AR1001" i="14" s="1"/>
  <c r="AX1001" i="14" s="1"/>
  <c r="BD1001" i="14" s="1"/>
  <c r="BJ1001" i="14" s="1"/>
  <c r="G1001" i="14"/>
  <c r="M1001" i="14" s="1"/>
  <c r="S1001" i="14" s="1"/>
  <c r="Y1001" i="14" s="1"/>
  <c r="AE1001" i="14" s="1"/>
  <c r="AK1001" i="14" s="1"/>
  <c r="AQ1001" i="14" s="1"/>
  <c r="AW1001" i="14" s="1"/>
  <c r="BC1001" i="14" s="1"/>
  <c r="BI1001" i="14" s="1"/>
  <c r="I1000" i="14"/>
  <c r="O1000" i="14" s="1"/>
  <c r="U1000" i="14" s="1"/>
  <c r="AA1000" i="14" s="1"/>
  <c r="AG1000" i="14" s="1"/>
  <c r="AM1000" i="14" s="1"/>
  <c r="AS1000" i="14" s="1"/>
  <c r="AY1000" i="14" s="1"/>
  <c r="BE1000" i="14" s="1"/>
  <c r="BK1000" i="14" s="1"/>
  <c r="G1000" i="14"/>
  <c r="M1000" i="14" s="1"/>
  <c r="S1000" i="14" s="1"/>
  <c r="Y1000" i="14" s="1"/>
  <c r="AE1000" i="14" s="1"/>
  <c r="AK1000" i="14" s="1"/>
  <c r="AQ1000" i="14" s="1"/>
  <c r="AW1000" i="14" s="1"/>
  <c r="BC1000" i="14" s="1"/>
  <c r="BI1000" i="14" s="1"/>
  <c r="I999" i="14"/>
  <c r="O999" i="14" s="1"/>
  <c r="U999" i="14" s="1"/>
  <c r="AA999" i="14" s="1"/>
  <c r="AG999" i="14" s="1"/>
  <c r="AM999" i="14" s="1"/>
  <c r="AS999" i="14" s="1"/>
  <c r="AY999" i="14" s="1"/>
  <c r="BE999" i="14" s="1"/>
  <c r="BK999" i="14" s="1"/>
  <c r="H999" i="14"/>
  <c r="N999" i="14" s="1"/>
  <c r="T999" i="14" s="1"/>
  <c r="Z999" i="14" s="1"/>
  <c r="AF999" i="14" s="1"/>
  <c r="AL999" i="14" s="1"/>
  <c r="AR999" i="14" s="1"/>
  <c r="AX999" i="14" s="1"/>
  <c r="BD999" i="14" s="1"/>
  <c r="BJ999" i="14" s="1"/>
  <c r="I998" i="14"/>
  <c r="O998" i="14" s="1"/>
  <c r="U998" i="14" s="1"/>
  <c r="AA998" i="14" s="1"/>
  <c r="AG998" i="14" s="1"/>
  <c r="AM998" i="14" s="1"/>
  <c r="AS998" i="14" s="1"/>
  <c r="AY998" i="14" s="1"/>
  <c r="BE998" i="14" s="1"/>
  <c r="BK998" i="14" s="1"/>
  <c r="H998" i="14"/>
  <c r="N998" i="14" s="1"/>
  <c r="T998" i="14" s="1"/>
  <c r="Z998" i="14" s="1"/>
  <c r="AF998" i="14" s="1"/>
  <c r="AL998" i="14" s="1"/>
  <c r="AR998" i="14" s="1"/>
  <c r="AX998" i="14" s="1"/>
  <c r="BD998" i="14" s="1"/>
  <c r="BJ998" i="14" s="1"/>
  <c r="G998" i="14"/>
  <c r="M998" i="14" s="1"/>
  <c r="S998" i="14" s="1"/>
  <c r="Y998" i="14" s="1"/>
  <c r="AE998" i="14" s="1"/>
  <c r="AK998" i="14" s="1"/>
  <c r="AQ998" i="14" s="1"/>
  <c r="AW998" i="14" s="1"/>
  <c r="BC998" i="14" s="1"/>
  <c r="BI998" i="14" s="1"/>
  <c r="H997" i="14"/>
  <c r="N997" i="14" s="1"/>
  <c r="T997" i="14" s="1"/>
  <c r="Z997" i="14" s="1"/>
  <c r="AF997" i="14" s="1"/>
  <c r="AL997" i="14" s="1"/>
  <c r="AR997" i="14" s="1"/>
  <c r="AX997" i="14" s="1"/>
  <c r="BD997" i="14" s="1"/>
  <c r="BJ997" i="14" s="1"/>
  <c r="G997" i="14"/>
  <c r="M997" i="14" s="1"/>
  <c r="S997" i="14" s="1"/>
  <c r="Y997" i="14" s="1"/>
  <c r="AE997" i="14" s="1"/>
  <c r="AK997" i="14" s="1"/>
  <c r="AQ997" i="14" s="1"/>
  <c r="AW997" i="14" s="1"/>
  <c r="BC997" i="14" s="1"/>
  <c r="BI997" i="14" s="1"/>
  <c r="I996" i="14"/>
  <c r="O996" i="14" s="1"/>
  <c r="U996" i="14" s="1"/>
  <c r="AA996" i="14" s="1"/>
  <c r="AG996" i="14" s="1"/>
  <c r="AM996" i="14" s="1"/>
  <c r="AS996" i="14" s="1"/>
  <c r="AY996" i="14" s="1"/>
  <c r="BE996" i="14" s="1"/>
  <c r="BK996" i="14" s="1"/>
  <c r="G996" i="14"/>
  <c r="M996" i="14" s="1"/>
  <c r="S996" i="14" s="1"/>
  <c r="Y996" i="14" s="1"/>
  <c r="AE996" i="14" s="1"/>
  <c r="AK996" i="14" s="1"/>
  <c r="AQ996" i="14" s="1"/>
  <c r="AW996" i="14" s="1"/>
  <c r="BC996" i="14" s="1"/>
  <c r="BI996" i="14" s="1"/>
  <c r="I995" i="14"/>
  <c r="O995" i="14" s="1"/>
  <c r="U995" i="14" s="1"/>
  <c r="AA995" i="14" s="1"/>
  <c r="AG995" i="14" s="1"/>
  <c r="AM995" i="14" s="1"/>
  <c r="AS995" i="14" s="1"/>
  <c r="AY995" i="14" s="1"/>
  <c r="BE995" i="14" s="1"/>
  <c r="BK995" i="14" s="1"/>
  <c r="H995" i="14"/>
  <c r="N995" i="14" s="1"/>
  <c r="I994" i="14"/>
  <c r="O994" i="14" s="1"/>
  <c r="U994" i="14" s="1"/>
  <c r="AA994" i="14" s="1"/>
  <c r="AG994" i="14" s="1"/>
  <c r="AM994" i="14" s="1"/>
  <c r="AS994" i="14" s="1"/>
  <c r="AY994" i="14" s="1"/>
  <c r="BE994" i="14" s="1"/>
  <c r="BK994" i="14" s="1"/>
  <c r="H994" i="14"/>
  <c r="G994" i="14"/>
  <c r="M994" i="14" s="1"/>
  <c r="S994" i="14" s="1"/>
  <c r="Y994" i="14" s="1"/>
  <c r="AE994" i="14" s="1"/>
  <c r="AK994" i="14" s="1"/>
  <c r="AQ994" i="14" s="1"/>
  <c r="AW994" i="14" s="1"/>
  <c r="BC994" i="14" s="1"/>
  <c r="BI994" i="14" s="1"/>
  <c r="I993" i="14"/>
  <c r="O993" i="14" s="1"/>
  <c r="U993" i="14" s="1"/>
  <c r="AA993" i="14" s="1"/>
  <c r="AG993" i="14" s="1"/>
  <c r="AM993" i="14" s="1"/>
  <c r="AS993" i="14" s="1"/>
  <c r="AY993" i="14" s="1"/>
  <c r="BE993" i="14" s="1"/>
  <c r="BK993" i="14" s="1"/>
  <c r="H993" i="14"/>
  <c r="G993" i="14"/>
  <c r="M993" i="14" s="1"/>
  <c r="S993" i="14" s="1"/>
  <c r="Y993" i="14" s="1"/>
  <c r="AE993" i="14" s="1"/>
  <c r="AK993" i="14" s="1"/>
  <c r="AQ993" i="14" s="1"/>
  <c r="AW993" i="14" s="1"/>
  <c r="BC993" i="14" s="1"/>
  <c r="BI993" i="14" s="1"/>
  <c r="I992" i="14"/>
  <c r="O992" i="14" s="1"/>
  <c r="U992" i="14" s="1"/>
  <c r="AA992" i="14" s="1"/>
  <c r="AG992" i="14" s="1"/>
  <c r="AM992" i="14" s="1"/>
  <c r="AS992" i="14" s="1"/>
  <c r="AY992" i="14" s="1"/>
  <c r="BE992" i="14" s="1"/>
  <c r="BK992" i="14" s="1"/>
  <c r="G992" i="14"/>
  <c r="M992" i="14" s="1"/>
  <c r="S992" i="14" s="1"/>
  <c r="Y992" i="14" s="1"/>
  <c r="AE992" i="14" s="1"/>
  <c r="AK992" i="14" s="1"/>
  <c r="AQ992" i="14" s="1"/>
  <c r="AW992" i="14" s="1"/>
  <c r="BC992" i="14" s="1"/>
  <c r="BI992" i="14" s="1"/>
  <c r="I991" i="14"/>
  <c r="O991" i="14" s="1"/>
  <c r="U991" i="14" s="1"/>
  <c r="AA991" i="14" s="1"/>
  <c r="AG991" i="14" s="1"/>
  <c r="AM991" i="14" s="1"/>
  <c r="AS991" i="14" s="1"/>
  <c r="AY991" i="14" s="1"/>
  <c r="BE991" i="14" s="1"/>
  <c r="BK991" i="14" s="1"/>
  <c r="H991" i="14"/>
  <c r="G991" i="14"/>
  <c r="M991" i="14" s="1"/>
  <c r="S991" i="14" s="1"/>
  <c r="Y991" i="14" s="1"/>
  <c r="AE991" i="14" s="1"/>
  <c r="AK991" i="14" s="1"/>
  <c r="AQ991" i="14" s="1"/>
  <c r="AW991" i="14" s="1"/>
  <c r="BC991" i="14" s="1"/>
  <c r="BI991" i="14" s="1"/>
  <c r="I990" i="14"/>
  <c r="O990" i="14" s="1"/>
  <c r="U990" i="14" s="1"/>
  <c r="AA990" i="14" s="1"/>
  <c r="AG990" i="14" s="1"/>
  <c r="AM990" i="14" s="1"/>
  <c r="AS990" i="14" s="1"/>
  <c r="AY990" i="14" s="1"/>
  <c r="BE990" i="14" s="1"/>
  <c r="BK990" i="14" s="1"/>
  <c r="H990" i="14"/>
  <c r="G990" i="14"/>
  <c r="M990" i="14" s="1"/>
  <c r="S990" i="14" s="1"/>
  <c r="Y990" i="14" s="1"/>
  <c r="AE990" i="14" s="1"/>
  <c r="AK990" i="14" s="1"/>
  <c r="AQ990" i="14" s="1"/>
  <c r="AW990" i="14" s="1"/>
  <c r="BC990" i="14" s="1"/>
  <c r="BI990" i="14" s="1"/>
  <c r="H989" i="14"/>
  <c r="G989" i="14"/>
  <c r="M989" i="14" s="1"/>
  <c r="S989" i="14" s="1"/>
  <c r="Y989" i="14" s="1"/>
  <c r="AE989" i="14" s="1"/>
  <c r="AK989" i="14" s="1"/>
  <c r="AQ989" i="14" s="1"/>
  <c r="AW989" i="14" s="1"/>
  <c r="BC989" i="14" s="1"/>
  <c r="BI989" i="14" s="1"/>
  <c r="I988" i="14"/>
  <c r="O988" i="14" s="1"/>
  <c r="U988" i="14" s="1"/>
  <c r="AA988" i="14" s="1"/>
  <c r="AG988" i="14" s="1"/>
  <c r="AM988" i="14" s="1"/>
  <c r="AS988" i="14" s="1"/>
  <c r="AY988" i="14" s="1"/>
  <c r="BE988" i="14" s="1"/>
  <c r="BK988" i="14" s="1"/>
  <c r="H988" i="14"/>
  <c r="G988" i="14"/>
  <c r="M988" i="14" s="1"/>
  <c r="S988" i="14" s="1"/>
  <c r="Y988" i="14" s="1"/>
  <c r="AE988" i="14" s="1"/>
  <c r="AK988" i="14" s="1"/>
  <c r="AQ988" i="14" s="1"/>
  <c r="AW988" i="14" s="1"/>
  <c r="BC988" i="14" s="1"/>
  <c r="BI988" i="14" s="1"/>
  <c r="I987" i="14"/>
  <c r="O987" i="14" s="1"/>
  <c r="U987" i="14" s="1"/>
  <c r="AA987" i="14" s="1"/>
  <c r="AG987" i="14" s="1"/>
  <c r="AM987" i="14" s="1"/>
  <c r="AS987" i="14" s="1"/>
  <c r="AY987" i="14" s="1"/>
  <c r="BE987" i="14" s="1"/>
  <c r="BK987" i="14" s="1"/>
  <c r="H987" i="14"/>
  <c r="N987" i="14" s="1"/>
  <c r="T987" i="14" s="1"/>
  <c r="Z987" i="14" s="1"/>
  <c r="AF987" i="14" s="1"/>
  <c r="AL987" i="14" s="1"/>
  <c r="AR987" i="14" s="1"/>
  <c r="AX987" i="14" s="1"/>
  <c r="BD987" i="14" s="1"/>
  <c r="BJ987" i="14" s="1"/>
  <c r="I986" i="14"/>
  <c r="O986" i="14" s="1"/>
  <c r="U986" i="14" s="1"/>
  <c r="AA986" i="14" s="1"/>
  <c r="AG986" i="14" s="1"/>
  <c r="AM986" i="14" s="1"/>
  <c r="AS986" i="14" s="1"/>
  <c r="AY986" i="14" s="1"/>
  <c r="BE986" i="14" s="1"/>
  <c r="BK986" i="14" s="1"/>
  <c r="H986" i="14"/>
  <c r="N986" i="14" s="1"/>
  <c r="T986" i="14" s="1"/>
  <c r="Z986" i="14" s="1"/>
  <c r="AF986" i="14" s="1"/>
  <c r="AL986" i="14" s="1"/>
  <c r="AR986" i="14" s="1"/>
  <c r="AX986" i="14" s="1"/>
  <c r="BD986" i="14" s="1"/>
  <c r="BJ986" i="14" s="1"/>
  <c r="G986" i="14"/>
  <c r="M986" i="14" s="1"/>
  <c r="S986" i="14" s="1"/>
  <c r="Y986" i="14" s="1"/>
  <c r="AE986" i="14" s="1"/>
  <c r="AK986" i="14" s="1"/>
  <c r="AQ986" i="14" s="1"/>
  <c r="AW986" i="14" s="1"/>
  <c r="BC986" i="14" s="1"/>
  <c r="BI986" i="14" s="1"/>
  <c r="I985" i="14"/>
  <c r="O985" i="14" s="1"/>
  <c r="U985" i="14" s="1"/>
  <c r="AA985" i="14" s="1"/>
  <c r="AG985" i="14" s="1"/>
  <c r="AM985" i="14" s="1"/>
  <c r="AS985" i="14" s="1"/>
  <c r="AY985" i="14" s="1"/>
  <c r="BE985" i="14" s="1"/>
  <c r="BK985" i="14" s="1"/>
  <c r="H985" i="14"/>
  <c r="N985" i="14" s="1"/>
  <c r="T985" i="14" s="1"/>
  <c r="Z985" i="14" s="1"/>
  <c r="AF985" i="14" s="1"/>
  <c r="AL985" i="14" s="1"/>
  <c r="AR985" i="14" s="1"/>
  <c r="AX985" i="14" s="1"/>
  <c r="BD985" i="14" s="1"/>
  <c r="BJ985" i="14" s="1"/>
  <c r="G985" i="14"/>
  <c r="M985" i="14" s="1"/>
  <c r="S985" i="14" s="1"/>
  <c r="Y985" i="14" s="1"/>
  <c r="AE985" i="14" s="1"/>
  <c r="AK985" i="14" s="1"/>
  <c r="AQ985" i="14" s="1"/>
  <c r="AW985" i="14" s="1"/>
  <c r="BC985" i="14" s="1"/>
  <c r="BI985" i="14" s="1"/>
  <c r="I984" i="14"/>
  <c r="O984" i="14" s="1"/>
  <c r="U984" i="14" s="1"/>
  <c r="AA984" i="14" s="1"/>
  <c r="AG984" i="14" s="1"/>
  <c r="AM984" i="14" s="1"/>
  <c r="AS984" i="14" s="1"/>
  <c r="AY984" i="14" s="1"/>
  <c r="BE984" i="14" s="1"/>
  <c r="BK984" i="14" s="1"/>
  <c r="G984" i="14"/>
  <c r="M984" i="14" s="1"/>
  <c r="S984" i="14" s="1"/>
  <c r="Y984" i="14" s="1"/>
  <c r="AE984" i="14" s="1"/>
  <c r="AK984" i="14" s="1"/>
  <c r="AQ984" i="14" s="1"/>
  <c r="AW984" i="14" s="1"/>
  <c r="BC984" i="14" s="1"/>
  <c r="BI984" i="14" s="1"/>
  <c r="I983" i="14"/>
  <c r="O983" i="14" s="1"/>
  <c r="U983" i="14" s="1"/>
  <c r="AA983" i="14" s="1"/>
  <c r="AG983" i="14" s="1"/>
  <c r="AM983" i="14" s="1"/>
  <c r="AS983" i="14" s="1"/>
  <c r="AY983" i="14" s="1"/>
  <c r="BE983" i="14" s="1"/>
  <c r="BK983" i="14" s="1"/>
  <c r="H983" i="14"/>
  <c r="N983" i="14" s="1"/>
  <c r="T983" i="14" s="1"/>
  <c r="Z983" i="14" s="1"/>
  <c r="AF983" i="14" s="1"/>
  <c r="AL983" i="14" s="1"/>
  <c r="AR983" i="14" s="1"/>
  <c r="AX983" i="14" s="1"/>
  <c r="BD983" i="14" s="1"/>
  <c r="BJ983" i="14" s="1"/>
  <c r="G983" i="14"/>
  <c r="M983" i="14" s="1"/>
  <c r="S983" i="14" s="1"/>
  <c r="Y983" i="14" s="1"/>
  <c r="AE983" i="14" s="1"/>
  <c r="AK983" i="14" s="1"/>
  <c r="AQ983" i="14" s="1"/>
  <c r="AW983" i="14" s="1"/>
  <c r="BC983" i="14" s="1"/>
  <c r="BI983" i="14" s="1"/>
  <c r="I982" i="14"/>
  <c r="O982" i="14" s="1"/>
  <c r="U982" i="14" s="1"/>
  <c r="AA982" i="14" s="1"/>
  <c r="AG982" i="14" s="1"/>
  <c r="AM982" i="14" s="1"/>
  <c r="AS982" i="14" s="1"/>
  <c r="AY982" i="14" s="1"/>
  <c r="BE982" i="14" s="1"/>
  <c r="BK982" i="14" s="1"/>
  <c r="H982" i="14"/>
  <c r="N982" i="14" s="1"/>
  <c r="T982" i="14" s="1"/>
  <c r="Z982" i="14" s="1"/>
  <c r="AF982" i="14" s="1"/>
  <c r="AL982" i="14" s="1"/>
  <c r="AR982" i="14" s="1"/>
  <c r="AX982" i="14" s="1"/>
  <c r="BD982" i="14" s="1"/>
  <c r="BJ982" i="14" s="1"/>
  <c r="G982" i="14"/>
  <c r="M982" i="14" s="1"/>
  <c r="S982" i="14" s="1"/>
  <c r="Y982" i="14" s="1"/>
  <c r="AE982" i="14" s="1"/>
  <c r="AK982" i="14" s="1"/>
  <c r="AQ982" i="14" s="1"/>
  <c r="AW982" i="14" s="1"/>
  <c r="BC982" i="14" s="1"/>
  <c r="BI982" i="14" s="1"/>
  <c r="H981" i="14"/>
  <c r="N981" i="14" s="1"/>
  <c r="T981" i="14" s="1"/>
  <c r="Z981" i="14" s="1"/>
  <c r="AF981" i="14" s="1"/>
  <c r="AL981" i="14" s="1"/>
  <c r="AR981" i="14" s="1"/>
  <c r="AX981" i="14" s="1"/>
  <c r="BD981" i="14" s="1"/>
  <c r="BJ981" i="14" s="1"/>
  <c r="G981" i="14"/>
  <c r="M981" i="14" s="1"/>
  <c r="S981" i="14" s="1"/>
  <c r="Y981" i="14" s="1"/>
  <c r="AE981" i="14" s="1"/>
  <c r="AK981" i="14" s="1"/>
  <c r="AQ981" i="14" s="1"/>
  <c r="AW981" i="14" s="1"/>
  <c r="BC981" i="14" s="1"/>
  <c r="BI981" i="14" s="1"/>
  <c r="I980" i="14"/>
  <c r="O980" i="14" s="1"/>
  <c r="U980" i="14" s="1"/>
  <c r="AA980" i="14" s="1"/>
  <c r="AG980" i="14" s="1"/>
  <c r="AM980" i="14" s="1"/>
  <c r="AS980" i="14" s="1"/>
  <c r="AY980" i="14" s="1"/>
  <c r="BE980" i="14" s="1"/>
  <c r="BK980" i="14" s="1"/>
  <c r="H980" i="14"/>
  <c r="N980" i="14" s="1"/>
  <c r="T980" i="14" s="1"/>
  <c r="Z980" i="14" s="1"/>
  <c r="AF980" i="14" s="1"/>
  <c r="AL980" i="14" s="1"/>
  <c r="AR980" i="14" s="1"/>
  <c r="AX980" i="14" s="1"/>
  <c r="BD980" i="14" s="1"/>
  <c r="BJ980" i="14" s="1"/>
  <c r="G980" i="14"/>
  <c r="M980" i="14" s="1"/>
  <c r="S980" i="14" s="1"/>
  <c r="Y980" i="14" s="1"/>
  <c r="AE980" i="14" s="1"/>
  <c r="AK980" i="14" s="1"/>
  <c r="AQ980" i="14" s="1"/>
  <c r="AW980" i="14" s="1"/>
  <c r="BC980" i="14" s="1"/>
  <c r="BI980" i="14" s="1"/>
  <c r="I979" i="14"/>
  <c r="O979" i="14" s="1"/>
  <c r="U979" i="14" s="1"/>
  <c r="AA979" i="14" s="1"/>
  <c r="AG979" i="14" s="1"/>
  <c r="AM979" i="14" s="1"/>
  <c r="AS979" i="14" s="1"/>
  <c r="AY979" i="14" s="1"/>
  <c r="BE979" i="14" s="1"/>
  <c r="BK979" i="14" s="1"/>
  <c r="H979" i="14"/>
  <c r="N979" i="14" s="1"/>
  <c r="T979" i="14" s="1"/>
  <c r="Z979" i="14" s="1"/>
  <c r="AF979" i="14" s="1"/>
  <c r="AL979" i="14" s="1"/>
  <c r="AR979" i="14" s="1"/>
  <c r="AX979" i="14" s="1"/>
  <c r="BD979" i="14" s="1"/>
  <c r="BJ979" i="14" s="1"/>
  <c r="I978" i="14"/>
  <c r="O978" i="14" s="1"/>
  <c r="U978" i="14" s="1"/>
  <c r="AA978" i="14" s="1"/>
  <c r="AG978" i="14" s="1"/>
  <c r="AM978" i="14" s="1"/>
  <c r="AS978" i="14" s="1"/>
  <c r="AY978" i="14" s="1"/>
  <c r="BE978" i="14" s="1"/>
  <c r="BK978" i="14" s="1"/>
  <c r="H978" i="14"/>
  <c r="N978" i="14" s="1"/>
  <c r="T978" i="14" s="1"/>
  <c r="Z978" i="14" s="1"/>
  <c r="AF978" i="14" s="1"/>
  <c r="AL978" i="14" s="1"/>
  <c r="AR978" i="14" s="1"/>
  <c r="AX978" i="14" s="1"/>
  <c r="BD978" i="14" s="1"/>
  <c r="BJ978" i="14" s="1"/>
  <c r="G978" i="14"/>
  <c r="M978" i="14" s="1"/>
  <c r="S978" i="14" s="1"/>
  <c r="Y978" i="14" s="1"/>
  <c r="AE978" i="14" s="1"/>
  <c r="AK978" i="14" s="1"/>
  <c r="AQ978" i="14" s="1"/>
  <c r="AW978" i="14" s="1"/>
  <c r="BC978" i="14" s="1"/>
  <c r="BI978" i="14" s="1"/>
  <c r="I977" i="14"/>
  <c r="O977" i="14" s="1"/>
  <c r="U977" i="14" s="1"/>
  <c r="AA977" i="14" s="1"/>
  <c r="AG977" i="14" s="1"/>
  <c r="AM977" i="14" s="1"/>
  <c r="AS977" i="14" s="1"/>
  <c r="AY977" i="14" s="1"/>
  <c r="BE977" i="14" s="1"/>
  <c r="BK977" i="14" s="1"/>
  <c r="H977" i="14"/>
  <c r="N977" i="14" s="1"/>
  <c r="T977" i="14" s="1"/>
  <c r="Z977" i="14" s="1"/>
  <c r="AF977" i="14" s="1"/>
  <c r="AL977" i="14" s="1"/>
  <c r="AR977" i="14" s="1"/>
  <c r="AX977" i="14" s="1"/>
  <c r="BD977" i="14" s="1"/>
  <c r="BJ977" i="14" s="1"/>
  <c r="G977" i="14"/>
  <c r="M977" i="14" s="1"/>
  <c r="S977" i="14" s="1"/>
  <c r="Y977" i="14" s="1"/>
  <c r="AE977" i="14" s="1"/>
  <c r="AK977" i="14" s="1"/>
  <c r="AQ977" i="14" s="1"/>
  <c r="AW977" i="14" s="1"/>
  <c r="BC977" i="14" s="1"/>
  <c r="BI977" i="14" s="1"/>
  <c r="I976" i="14"/>
  <c r="O976" i="14" s="1"/>
  <c r="U976" i="14" s="1"/>
  <c r="AA976" i="14" s="1"/>
  <c r="AG976" i="14" s="1"/>
  <c r="AM976" i="14" s="1"/>
  <c r="AS976" i="14" s="1"/>
  <c r="AY976" i="14" s="1"/>
  <c r="BE976" i="14" s="1"/>
  <c r="BK976" i="14" s="1"/>
  <c r="G976" i="14"/>
  <c r="M976" i="14" s="1"/>
  <c r="S976" i="14" s="1"/>
  <c r="Y976" i="14" s="1"/>
  <c r="AE976" i="14" s="1"/>
  <c r="AK976" i="14" s="1"/>
  <c r="AQ976" i="14" s="1"/>
  <c r="AW976" i="14" s="1"/>
  <c r="BC976" i="14" s="1"/>
  <c r="BI976" i="14" s="1"/>
  <c r="I975" i="14"/>
  <c r="O975" i="14" s="1"/>
  <c r="U975" i="14" s="1"/>
  <c r="AA975" i="14" s="1"/>
  <c r="AG975" i="14" s="1"/>
  <c r="AM975" i="14" s="1"/>
  <c r="AS975" i="14" s="1"/>
  <c r="AY975" i="14" s="1"/>
  <c r="BE975" i="14" s="1"/>
  <c r="BK975" i="14" s="1"/>
  <c r="H975" i="14"/>
  <c r="G975" i="14"/>
  <c r="M975" i="14" s="1"/>
  <c r="S975" i="14" s="1"/>
  <c r="Y975" i="14" s="1"/>
  <c r="AE975" i="14" s="1"/>
  <c r="AK975" i="14" s="1"/>
  <c r="AQ975" i="14" s="1"/>
  <c r="AW975" i="14" s="1"/>
  <c r="BC975" i="14" s="1"/>
  <c r="BI975" i="14" s="1"/>
  <c r="I974" i="14"/>
  <c r="O974" i="14" s="1"/>
  <c r="U974" i="14" s="1"/>
  <c r="AA974" i="14" s="1"/>
  <c r="AG974" i="14" s="1"/>
  <c r="AM974" i="14" s="1"/>
  <c r="AS974" i="14" s="1"/>
  <c r="AY974" i="14" s="1"/>
  <c r="BE974" i="14" s="1"/>
  <c r="BK974" i="14" s="1"/>
  <c r="H974" i="14"/>
  <c r="N974" i="14" s="1"/>
  <c r="G974" i="14"/>
  <c r="M974" i="14" s="1"/>
  <c r="S974" i="14" s="1"/>
  <c r="Y974" i="14" s="1"/>
  <c r="AE974" i="14" s="1"/>
  <c r="AK974" i="14" s="1"/>
  <c r="AQ974" i="14" s="1"/>
  <c r="AW974" i="14" s="1"/>
  <c r="BC974" i="14" s="1"/>
  <c r="BI974" i="14" s="1"/>
  <c r="H973" i="14"/>
  <c r="G973" i="14"/>
  <c r="M973" i="14" s="1"/>
  <c r="S973" i="14" s="1"/>
  <c r="Y973" i="14" s="1"/>
  <c r="AE973" i="14" s="1"/>
  <c r="AK973" i="14" s="1"/>
  <c r="AQ973" i="14" s="1"/>
  <c r="AW973" i="14" s="1"/>
  <c r="BC973" i="14" s="1"/>
  <c r="BI973" i="14" s="1"/>
  <c r="I972" i="14"/>
  <c r="O972" i="14" s="1"/>
  <c r="U972" i="14" s="1"/>
  <c r="AA972" i="14" s="1"/>
  <c r="AG972" i="14" s="1"/>
  <c r="AM972" i="14" s="1"/>
  <c r="AS972" i="14" s="1"/>
  <c r="AY972" i="14" s="1"/>
  <c r="BE972" i="14" s="1"/>
  <c r="BK972" i="14" s="1"/>
  <c r="H972" i="14"/>
  <c r="G972" i="14"/>
  <c r="M972" i="14" s="1"/>
  <c r="S972" i="14" s="1"/>
  <c r="Y972" i="14" s="1"/>
  <c r="AE972" i="14" s="1"/>
  <c r="AK972" i="14" s="1"/>
  <c r="AQ972" i="14" s="1"/>
  <c r="AW972" i="14" s="1"/>
  <c r="BC972" i="14" s="1"/>
  <c r="BI972" i="14" s="1"/>
  <c r="H971" i="14"/>
  <c r="N971" i="14" s="1"/>
  <c r="G971" i="14"/>
  <c r="M971" i="14" s="1"/>
  <c r="S971" i="14" s="1"/>
  <c r="Y971" i="14" s="1"/>
  <c r="AE971" i="14" s="1"/>
  <c r="AK971" i="14" s="1"/>
  <c r="AQ971" i="14" s="1"/>
  <c r="AW971" i="14" s="1"/>
  <c r="BC971" i="14" s="1"/>
  <c r="BI971" i="14" s="1"/>
  <c r="I970" i="14"/>
  <c r="O970" i="14" s="1"/>
  <c r="U970" i="14" s="1"/>
  <c r="AA970" i="14" s="1"/>
  <c r="AG970" i="14" s="1"/>
  <c r="AM970" i="14" s="1"/>
  <c r="AS970" i="14" s="1"/>
  <c r="AY970" i="14" s="1"/>
  <c r="BE970" i="14" s="1"/>
  <c r="BK970" i="14" s="1"/>
  <c r="H970" i="14"/>
  <c r="G970" i="14"/>
  <c r="M970" i="14" s="1"/>
  <c r="S970" i="14" s="1"/>
  <c r="Y970" i="14" s="1"/>
  <c r="AE970" i="14" s="1"/>
  <c r="AK970" i="14" s="1"/>
  <c r="AQ970" i="14" s="1"/>
  <c r="AW970" i="14" s="1"/>
  <c r="BC970" i="14" s="1"/>
  <c r="BI970" i="14" s="1"/>
  <c r="I969" i="14"/>
  <c r="O969" i="14" s="1"/>
  <c r="U969" i="14" s="1"/>
  <c r="AA969" i="14" s="1"/>
  <c r="AG969" i="14" s="1"/>
  <c r="AM969" i="14" s="1"/>
  <c r="AS969" i="14" s="1"/>
  <c r="AY969" i="14" s="1"/>
  <c r="BE969" i="14" s="1"/>
  <c r="BK969" i="14" s="1"/>
  <c r="H969" i="14"/>
  <c r="I968" i="14"/>
  <c r="O968" i="14" s="1"/>
  <c r="U968" i="14" s="1"/>
  <c r="AA968" i="14" s="1"/>
  <c r="AG968" i="14" s="1"/>
  <c r="AM968" i="14" s="1"/>
  <c r="AS968" i="14" s="1"/>
  <c r="AY968" i="14" s="1"/>
  <c r="BE968" i="14" s="1"/>
  <c r="BK968" i="14" s="1"/>
  <c r="G968" i="14"/>
  <c r="M968" i="14" s="1"/>
  <c r="S968" i="14" s="1"/>
  <c r="Y968" i="14" s="1"/>
  <c r="AE968" i="14" s="1"/>
  <c r="AK968" i="14" s="1"/>
  <c r="AQ968" i="14" s="1"/>
  <c r="AW968" i="14" s="1"/>
  <c r="BC968" i="14" s="1"/>
  <c r="BI968" i="14" s="1"/>
  <c r="I967" i="14"/>
  <c r="O967" i="14" s="1"/>
  <c r="U967" i="14" s="1"/>
  <c r="AA967" i="14" s="1"/>
  <c r="AG967" i="14" s="1"/>
  <c r="AM967" i="14" s="1"/>
  <c r="AS967" i="14" s="1"/>
  <c r="AY967" i="14" s="1"/>
  <c r="BE967" i="14" s="1"/>
  <c r="BK967" i="14" s="1"/>
  <c r="H967" i="14"/>
  <c r="N967" i="14" s="1"/>
  <c r="T967" i="14" s="1"/>
  <c r="Z967" i="14" s="1"/>
  <c r="AF967" i="14" s="1"/>
  <c r="AL967" i="14" s="1"/>
  <c r="AR967" i="14" s="1"/>
  <c r="AX967" i="14" s="1"/>
  <c r="BD967" i="14" s="1"/>
  <c r="BJ967" i="14" s="1"/>
  <c r="G967" i="14"/>
  <c r="M967" i="14" s="1"/>
  <c r="S967" i="14" s="1"/>
  <c r="Y967" i="14" s="1"/>
  <c r="AE967" i="14" s="1"/>
  <c r="AK967" i="14" s="1"/>
  <c r="AQ967" i="14" s="1"/>
  <c r="AW967" i="14" s="1"/>
  <c r="BC967" i="14" s="1"/>
  <c r="BI967" i="14" s="1"/>
  <c r="I966" i="14"/>
  <c r="O966" i="14" s="1"/>
  <c r="U966" i="14" s="1"/>
  <c r="AA966" i="14" s="1"/>
  <c r="AG966" i="14" s="1"/>
  <c r="AM966" i="14" s="1"/>
  <c r="AS966" i="14" s="1"/>
  <c r="AY966" i="14" s="1"/>
  <c r="BE966" i="14" s="1"/>
  <c r="BK966" i="14" s="1"/>
  <c r="G966" i="14"/>
  <c r="M966" i="14" s="1"/>
  <c r="S966" i="14" s="1"/>
  <c r="Y966" i="14" s="1"/>
  <c r="AE966" i="14" s="1"/>
  <c r="AK966" i="14" s="1"/>
  <c r="AQ966" i="14" s="1"/>
  <c r="AW966" i="14" s="1"/>
  <c r="BC966" i="14" s="1"/>
  <c r="BI966" i="14" s="1"/>
  <c r="H965" i="14"/>
  <c r="N965" i="14" s="1"/>
  <c r="T965" i="14" s="1"/>
  <c r="Z965" i="14" s="1"/>
  <c r="AF965" i="14" s="1"/>
  <c r="AL965" i="14" s="1"/>
  <c r="AR965" i="14" s="1"/>
  <c r="AX965" i="14" s="1"/>
  <c r="BD965" i="14" s="1"/>
  <c r="BJ965" i="14" s="1"/>
  <c r="G965" i="14"/>
  <c r="M965" i="14" s="1"/>
  <c r="S965" i="14" s="1"/>
  <c r="Y965" i="14" s="1"/>
  <c r="AE965" i="14" s="1"/>
  <c r="AK965" i="14" s="1"/>
  <c r="AQ965" i="14" s="1"/>
  <c r="AW965" i="14" s="1"/>
  <c r="BC965" i="14" s="1"/>
  <c r="BI965" i="14" s="1"/>
  <c r="I964" i="14"/>
  <c r="O964" i="14" s="1"/>
  <c r="U964" i="14" s="1"/>
  <c r="AA964" i="14" s="1"/>
  <c r="AG964" i="14" s="1"/>
  <c r="AM964" i="14" s="1"/>
  <c r="AS964" i="14" s="1"/>
  <c r="AY964" i="14" s="1"/>
  <c r="BE964" i="14" s="1"/>
  <c r="BK964" i="14" s="1"/>
  <c r="H964" i="14"/>
  <c r="N964" i="14" s="1"/>
  <c r="T964" i="14" s="1"/>
  <c r="Z964" i="14" s="1"/>
  <c r="AF964" i="14" s="1"/>
  <c r="AL964" i="14" s="1"/>
  <c r="AR964" i="14" s="1"/>
  <c r="AX964" i="14" s="1"/>
  <c r="BD964" i="14" s="1"/>
  <c r="BJ964" i="14" s="1"/>
  <c r="G964" i="14"/>
  <c r="M964" i="14" s="1"/>
  <c r="S964" i="14" s="1"/>
  <c r="Y964" i="14" s="1"/>
  <c r="AE964" i="14" s="1"/>
  <c r="AK964" i="14" s="1"/>
  <c r="AQ964" i="14" s="1"/>
  <c r="AW964" i="14" s="1"/>
  <c r="BC964" i="14" s="1"/>
  <c r="BI964" i="14" s="1"/>
  <c r="H963" i="14"/>
  <c r="N963" i="14" s="1"/>
  <c r="T963" i="14" s="1"/>
  <c r="Z963" i="14" s="1"/>
  <c r="AF963" i="14" s="1"/>
  <c r="AL963" i="14" s="1"/>
  <c r="AR963" i="14" s="1"/>
  <c r="AX963" i="14" s="1"/>
  <c r="BD963" i="14" s="1"/>
  <c r="BJ963" i="14" s="1"/>
  <c r="I962" i="14"/>
  <c r="O962" i="14" s="1"/>
  <c r="U962" i="14" s="1"/>
  <c r="AA962" i="14" s="1"/>
  <c r="AG962" i="14" s="1"/>
  <c r="AM962" i="14" s="1"/>
  <c r="AS962" i="14" s="1"/>
  <c r="AY962" i="14" s="1"/>
  <c r="BE962" i="14" s="1"/>
  <c r="BK962" i="14" s="1"/>
  <c r="H962" i="14"/>
  <c r="N962" i="14" s="1"/>
  <c r="T962" i="14" s="1"/>
  <c r="Z962" i="14" s="1"/>
  <c r="AF962" i="14" s="1"/>
  <c r="AL962" i="14" s="1"/>
  <c r="AR962" i="14" s="1"/>
  <c r="AX962" i="14" s="1"/>
  <c r="BD962" i="14" s="1"/>
  <c r="BJ962" i="14" s="1"/>
  <c r="G962" i="14"/>
  <c r="M962" i="14" s="1"/>
  <c r="S962" i="14" s="1"/>
  <c r="Y962" i="14" s="1"/>
  <c r="AE962" i="14" s="1"/>
  <c r="AK962" i="14" s="1"/>
  <c r="AQ962" i="14" s="1"/>
  <c r="AW962" i="14" s="1"/>
  <c r="BC962" i="14" s="1"/>
  <c r="BI962" i="14" s="1"/>
  <c r="I961" i="14"/>
  <c r="O961" i="14" s="1"/>
  <c r="U961" i="14" s="1"/>
  <c r="AA961" i="14" s="1"/>
  <c r="AG961" i="14" s="1"/>
  <c r="AM961" i="14" s="1"/>
  <c r="AS961" i="14" s="1"/>
  <c r="AY961" i="14" s="1"/>
  <c r="BE961" i="14" s="1"/>
  <c r="BK961" i="14" s="1"/>
  <c r="H961" i="14"/>
  <c r="N961" i="14" s="1"/>
  <c r="T961" i="14" s="1"/>
  <c r="Z961" i="14" s="1"/>
  <c r="AF961" i="14" s="1"/>
  <c r="AL961" i="14" s="1"/>
  <c r="AR961" i="14" s="1"/>
  <c r="AX961" i="14" s="1"/>
  <c r="BD961" i="14" s="1"/>
  <c r="BJ961" i="14" s="1"/>
  <c r="I960" i="14"/>
  <c r="O960" i="14" s="1"/>
  <c r="U960" i="14" s="1"/>
  <c r="AA960" i="14" s="1"/>
  <c r="AG960" i="14" s="1"/>
  <c r="AM960" i="14" s="1"/>
  <c r="AS960" i="14" s="1"/>
  <c r="AY960" i="14" s="1"/>
  <c r="BE960" i="14" s="1"/>
  <c r="BK960" i="14" s="1"/>
  <c r="G960" i="14"/>
  <c r="M960" i="14" s="1"/>
  <c r="S960" i="14" s="1"/>
  <c r="Y960" i="14" s="1"/>
  <c r="AE960" i="14" s="1"/>
  <c r="AK960" i="14" s="1"/>
  <c r="AQ960" i="14" s="1"/>
  <c r="AW960" i="14" s="1"/>
  <c r="BC960" i="14" s="1"/>
  <c r="BI960" i="14" s="1"/>
  <c r="I959" i="14"/>
  <c r="O959" i="14" s="1"/>
  <c r="U959" i="14" s="1"/>
  <c r="AA959" i="14" s="1"/>
  <c r="AG959" i="14" s="1"/>
  <c r="AM959" i="14" s="1"/>
  <c r="AS959" i="14" s="1"/>
  <c r="AY959" i="14" s="1"/>
  <c r="BE959" i="14" s="1"/>
  <c r="BK959" i="14" s="1"/>
  <c r="H959" i="14"/>
  <c r="G959" i="14"/>
  <c r="M959" i="14" s="1"/>
  <c r="S959" i="14" s="1"/>
  <c r="Y959" i="14" s="1"/>
  <c r="AE959" i="14" s="1"/>
  <c r="AK959" i="14" s="1"/>
  <c r="AQ959" i="14" s="1"/>
  <c r="AW959" i="14" s="1"/>
  <c r="BC959" i="14" s="1"/>
  <c r="BI959" i="14" s="1"/>
  <c r="I958" i="14"/>
  <c r="O958" i="14" s="1"/>
  <c r="U958" i="14" s="1"/>
  <c r="AA958" i="14" s="1"/>
  <c r="AG958" i="14" s="1"/>
  <c r="AM958" i="14" s="1"/>
  <c r="AS958" i="14" s="1"/>
  <c r="AY958" i="14" s="1"/>
  <c r="BE958" i="14" s="1"/>
  <c r="BK958" i="14" s="1"/>
  <c r="G958" i="14"/>
  <c r="M958" i="14" s="1"/>
  <c r="S958" i="14" s="1"/>
  <c r="Y958" i="14" s="1"/>
  <c r="AE958" i="14" s="1"/>
  <c r="AK958" i="14" s="1"/>
  <c r="AQ958" i="14" s="1"/>
  <c r="AW958" i="14" s="1"/>
  <c r="BC958" i="14" s="1"/>
  <c r="BI958" i="14" s="1"/>
  <c r="H957" i="14"/>
  <c r="G957" i="14"/>
  <c r="M957" i="14" s="1"/>
  <c r="S957" i="14" s="1"/>
  <c r="Y957" i="14" s="1"/>
  <c r="AE957" i="14" s="1"/>
  <c r="AK957" i="14" s="1"/>
  <c r="AQ957" i="14" s="1"/>
  <c r="AW957" i="14" s="1"/>
  <c r="BC957" i="14" s="1"/>
  <c r="BI957" i="14" s="1"/>
  <c r="I956" i="14"/>
  <c r="O956" i="14" s="1"/>
  <c r="U956" i="14" s="1"/>
  <c r="AA956" i="14" s="1"/>
  <c r="AG956" i="14" s="1"/>
  <c r="AM956" i="14" s="1"/>
  <c r="AS956" i="14" s="1"/>
  <c r="AY956" i="14" s="1"/>
  <c r="BE956" i="14" s="1"/>
  <c r="BK956" i="14" s="1"/>
  <c r="H956" i="14"/>
  <c r="G956" i="14"/>
  <c r="M956" i="14" s="1"/>
  <c r="S956" i="14" s="1"/>
  <c r="Y956" i="14" s="1"/>
  <c r="AE956" i="14" s="1"/>
  <c r="AK956" i="14" s="1"/>
  <c r="AQ956" i="14" s="1"/>
  <c r="AW956" i="14" s="1"/>
  <c r="BC956" i="14" s="1"/>
  <c r="BI956" i="14" s="1"/>
  <c r="H955" i="14"/>
  <c r="I954" i="14"/>
  <c r="O954" i="14" s="1"/>
  <c r="U954" i="14" s="1"/>
  <c r="AA954" i="14" s="1"/>
  <c r="AG954" i="14" s="1"/>
  <c r="AM954" i="14" s="1"/>
  <c r="AS954" i="14" s="1"/>
  <c r="AY954" i="14" s="1"/>
  <c r="BE954" i="14" s="1"/>
  <c r="BK954" i="14" s="1"/>
  <c r="H954" i="14"/>
  <c r="G954" i="14"/>
  <c r="M954" i="14" s="1"/>
  <c r="S954" i="14" s="1"/>
  <c r="Y954" i="14" s="1"/>
  <c r="AE954" i="14" s="1"/>
  <c r="AK954" i="14" s="1"/>
  <c r="AQ954" i="14" s="1"/>
  <c r="AW954" i="14" s="1"/>
  <c r="BC954" i="14" s="1"/>
  <c r="BI954" i="14" s="1"/>
  <c r="H953" i="14"/>
  <c r="N953" i="14" s="1"/>
  <c r="G953" i="14"/>
  <c r="M953" i="14" s="1"/>
  <c r="S953" i="14" s="1"/>
  <c r="Y953" i="14" s="1"/>
  <c r="AE953" i="14" s="1"/>
  <c r="AK953" i="14" s="1"/>
  <c r="AQ953" i="14" s="1"/>
  <c r="AW953" i="14" s="1"/>
  <c r="BC953" i="14" s="1"/>
  <c r="BI953" i="14" s="1"/>
  <c r="I952" i="14"/>
  <c r="O952" i="14" s="1"/>
  <c r="U952" i="14" s="1"/>
  <c r="AA952" i="14" s="1"/>
  <c r="AG952" i="14" s="1"/>
  <c r="AM952" i="14" s="1"/>
  <c r="AS952" i="14" s="1"/>
  <c r="AY952" i="14" s="1"/>
  <c r="BE952" i="14" s="1"/>
  <c r="BK952" i="14" s="1"/>
  <c r="G952" i="14"/>
  <c r="M952" i="14" s="1"/>
  <c r="S952" i="14" s="1"/>
  <c r="Y952" i="14" s="1"/>
  <c r="AE952" i="14" s="1"/>
  <c r="AK952" i="14" s="1"/>
  <c r="AQ952" i="14" s="1"/>
  <c r="AW952" i="14" s="1"/>
  <c r="BC952" i="14" s="1"/>
  <c r="BI952" i="14" s="1"/>
  <c r="I951" i="14"/>
  <c r="O951" i="14" s="1"/>
  <c r="U951" i="14" s="1"/>
  <c r="AA951" i="14" s="1"/>
  <c r="AG951" i="14" s="1"/>
  <c r="AM951" i="14" s="1"/>
  <c r="AS951" i="14" s="1"/>
  <c r="AY951" i="14" s="1"/>
  <c r="BE951" i="14" s="1"/>
  <c r="BK951" i="14" s="1"/>
  <c r="H951" i="14"/>
  <c r="I950" i="14"/>
  <c r="O950" i="14" s="1"/>
  <c r="U950" i="14" s="1"/>
  <c r="AA950" i="14" s="1"/>
  <c r="AG950" i="14" s="1"/>
  <c r="AM950" i="14" s="1"/>
  <c r="AS950" i="14" s="1"/>
  <c r="AY950" i="14" s="1"/>
  <c r="BE950" i="14" s="1"/>
  <c r="BK950" i="14" s="1"/>
  <c r="H950" i="14"/>
  <c r="N950" i="14" s="1"/>
  <c r="T950" i="14" s="1"/>
  <c r="Z950" i="14" s="1"/>
  <c r="AF950" i="14" s="1"/>
  <c r="AL950" i="14" s="1"/>
  <c r="AR950" i="14" s="1"/>
  <c r="AX950" i="14" s="1"/>
  <c r="BD950" i="14" s="1"/>
  <c r="BJ950" i="14" s="1"/>
  <c r="G950" i="14"/>
  <c r="M950" i="14" s="1"/>
  <c r="S950" i="14" s="1"/>
  <c r="Y950" i="14" s="1"/>
  <c r="AE950" i="14" s="1"/>
  <c r="AK950" i="14" s="1"/>
  <c r="AQ950" i="14" s="1"/>
  <c r="AW950" i="14" s="1"/>
  <c r="BC950" i="14" s="1"/>
  <c r="BI950" i="14" s="1"/>
  <c r="I949" i="14"/>
  <c r="O949" i="14" s="1"/>
  <c r="U949" i="14" s="1"/>
  <c r="AA949" i="14" s="1"/>
  <c r="AG949" i="14" s="1"/>
  <c r="AM949" i="14" s="1"/>
  <c r="AS949" i="14" s="1"/>
  <c r="AY949" i="14" s="1"/>
  <c r="BE949" i="14" s="1"/>
  <c r="BK949" i="14" s="1"/>
  <c r="H949" i="14"/>
  <c r="N949" i="14" s="1"/>
  <c r="T949" i="14" s="1"/>
  <c r="Z949" i="14" s="1"/>
  <c r="AF949" i="14" s="1"/>
  <c r="AL949" i="14" s="1"/>
  <c r="AR949" i="14" s="1"/>
  <c r="AX949" i="14" s="1"/>
  <c r="BD949" i="14" s="1"/>
  <c r="BJ949" i="14" s="1"/>
  <c r="G949" i="14"/>
  <c r="M949" i="14" s="1"/>
  <c r="S949" i="14" s="1"/>
  <c r="Y949" i="14" s="1"/>
  <c r="AE949" i="14" s="1"/>
  <c r="AK949" i="14" s="1"/>
  <c r="AQ949" i="14" s="1"/>
  <c r="AW949" i="14" s="1"/>
  <c r="BC949" i="14" s="1"/>
  <c r="BI949" i="14" s="1"/>
  <c r="I948" i="14"/>
  <c r="O948" i="14" s="1"/>
  <c r="U948" i="14" s="1"/>
  <c r="AA948" i="14" s="1"/>
  <c r="AG948" i="14" s="1"/>
  <c r="AM948" i="14" s="1"/>
  <c r="AS948" i="14" s="1"/>
  <c r="AY948" i="14" s="1"/>
  <c r="BE948" i="14" s="1"/>
  <c r="BK948" i="14" s="1"/>
  <c r="G948" i="14"/>
  <c r="M948" i="14" s="1"/>
  <c r="S948" i="14" s="1"/>
  <c r="Y948" i="14" s="1"/>
  <c r="AE948" i="14" s="1"/>
  <c r="AK948" i="14" s="1"/>
  <c r="AQ948" i="14" s="1"/>
  <c r="AW948" i="14" s="1"/>
  <c r="BC948" i="14" s="1"/>
  <c r="BI948" i="14" s="1"/>
  <c r="I947" i="14"/>
  <c r="O947" i="14" s="1"/>
  <c r="U947" i="14" s="1"/>
  <c r="AA947" i="14" s="1"/>
  <c r="AG947" i="14" s="1"/>
  <c r="AM947" i="14" s="1"/>
  <c r="AS947" i="14" s="1"/>
  <c r="AY947" i="14" s="1"/>
  <c r="BE947" i="14" s="1"/>
  <c r="BK947" i="14" s="1"/>
  <c r="H947" i="14"/>
  <c r="N947" i="14" s="1"/>
  <c r="T947" i="14" s="1"/>
  <c r="Z947" i="14" s="1"/>
  <c r="AF947" i="14" s="1"/>
  <c r="AL947" i="14" s="1"/>
  <c r="AR947" i="14" s="1"/>
  <c r="AX947" i="14" s="1"/>
  <c r="BD947" i="14" s="1"/>
  <c r="BJ947" i="14" s="1"/>
  <c r="I946" i="14"/>
  <c r="O946" i="14" s="1"/>
  <c r="U946" i="14" s="1"/>
  <c r="AA946" i="14" s="1"/>
  <c r="AG946" i="14" s="1"/>
  <c r="AM946" i="14" s="1"/>
  <c r="AS946" i="14" s="1"/>
  <c r="AY946" i="14" s="1"/>
  <c r="BE946" i="14" s="1"/>
  <c r="BK946" i="14" s="1"/>
  <c r="H946" i="14"/>
  <c r="N946" i="14" s="1"/>
  <c r="T946" i="14" s="1"/>
  <c r="Z946" i="14" s="1"/>
  <c r="AF946" i="14" s="1"/>
  <c r="AL946" i="14" s="1"/>
  <c r="AR946" i="14" s="1"/>
  <c r="AX946" i="14" s="1"/>
  <c r="BD946" i="14" s="1"/>
  <c r="BJ946" i="14" s="1"/>
  <c r="G946" i="14"/>
  <c r="M946" i="14" s="1"/>
  <c r="S946" i="14" s="1"/>
  <c r="Y946" i="14" s="1"/>
  <c r="AE946" i="14" s="1"/>
  <c r="AK946" i="14" s="1"/>
  <c r="AQ946" i="14" s="1"/>
  <c r="AW946" i="14" s="1"/>
  <c r="BC946" i="14" s="1"/>
  <c r="BI946" i="14" s="1"/>
  <c r="H945" i="14"/>
  <c r="N945" i="14" s="1"/>
  <c r="T945" i="14" s="1"/>
  <c r="Z945" i="14" s="1"/>
  <c r="AF945" i="14" s="1"/>
  <c r="AL945" i="14" s="1"/>
  <c r="AR945" i="14" s="1"/>
  <c r="AX945" i="14" s="1"/>
  <c r="BD945" i="14" s="1"/>
  <c r="BJ945" i="14" s="1"/>
  <c r="G945" i="14"/>
  <c r="M945" i="14" s="1"/>
  <c r="S945" i="14" s="1"/>
  <c r="Y945" i="14" s="1"/>
  <c r="AE945" i="14" s="1"/>
  <c r="AK945" i="14" s="1"/>
  <c r="AQ945" i="14" s="1"/>
  <c r="AW945" i="14" s="1"/>
  <c r="BC945" i="14" s="1"/>
  <c r="BI945" i="14" s="1"/>
  <c r="I944" i="14"/>
  <c r="O944" i="14" s="1"/>
  <c r="U944" i="14" s="1"/>
  <c r="AA944" i="14" s="1"/>
  <c r="AG944" i="14" s="1"/>
  <c r="AM944" i="14" s="1"/>
  <c r="AS944" i="14" s="1"/>
  <c r="AY944" i="14" s="1"/>
  <c r="BE944" i="14" s="1"/>
  <c r="BK944" i="14" s="1"/>
  <c r="G944" i="14"/>
  <c r="M944" i="14" s="1"/>
  <c r="S944" i="14" s="1"/>
  <c r="Y944" i="14" s="1"/>
  <c r="AE944" i="14" s="1"/>
  <c r="AK944" i="14" s="1"/>
  <c r="AQ944" i="14" s="1"/>
  <c r="AW944" i="14" s="1"/>
  <c r="BC944" i="14" s="1"/>
  <c r="BI944" i="14" s="1"/>
  <c r="I943" i="14"/>
  <c r="O943" i="14" s="1"/>
  <c r="U943" i="14" s="1"/>
  <c r="AA943" i="14" s="1"/>
  <c r="AG943" i="14" s="1"/>
  <c r="AM943" i="14" s="1"/>
  <c r="AS943" i="14" s="1"/>
  <c r="AY943" i="14" s="1"/>
  <c r="BE943" i="14" s="1"/>
  <c r="BK943" i="14" s="1"/>
  <c r="H943" i="14"/>
  <c r="N943" i="14" s="1"/>
  <c r="T943" i="14" s="1"/>
  <c r="Z943" i="14" s="1"/>
  <c r="AF943" i="14" s="1"/>
  <c r="AL943" i="14" s="1"/>
  <c r="AR943" i="14" s="1"/>
  <c r="AX943" i="14" s="1"/>
  <c r="BD943" i="14" s="1"/>
  <c r="BJ943" i="14" s="1"/>
  <c r="I942" i="14"/>
  <c r="O942" i="14" s="1"/>
  <c r="U942" i="14" s="1"/>
  <c r="AA942" i="14" s="1"/>
  <c r="AG942" i="14" s="1"/>
  <c r="AM942" i="14" s="1"/>
  <c r="AS942" i="14" s="1"/>
  <c r="AY942" i="14" s="1"/>
  <c r="BE942" i="14" s="1"/>
  <c r="BK942" i="14" s="1"/>
  <c r="H942" i="14"/>
  <c r="G942" i="14"/>
  <c r="M942" i="14" s="1"/>
  <c r="S942" i="14" s="1"/>
  <c r="Y942" i="14" s="1"/>
  <c r="AE942" i="14" s="1"/>
  <c r="AK942" i="14" s="1"/>
  <c r="AQ942" i="14" s="1"/>
  <c r="AW942" i="14" s="1"/>
  <c r="BC942" i="14" s="1"/>
  <c r="BI942" i="14" s="1"/>
  <c r="H941" i="14"/>
  <c r="G941" i="14"/>
  <c r="M941" i="14" s="1"/>
  <c r="S941" i="14" s="1"/>
  <c r="Y941" i="14" s="1"/>
  <c r="AE941" i="14" s="1"/>
  <c r="AK941" i="14" s="1"/>
  <c r="AQ941" i="14" s="1"/>
  <c r="AW941" i="14" s="1"/>
  <c r="BC941" i="14" s="1"/>
  <c r="BI941" i="14" s="1"/>
  <c r="I940" i="14"/>
  <c r="O940" i="14" s="1"/>
  <c r="U940" i="14" s="1"/>
  <c r="AA940" i="14" s="1"/>
  <c r="AG940" i="14" s="1"/>
  <c r="AM940" i="14" s="1"/>
  <c r="AS940" i="14" s="1"/>
  <c r="AY940" i="14" s="1"/>
  <c r="BE940" i="14" s="1"/>
  <c r="BK940" i="14" s="1"/>
  <c r="G940" i="14"/>
  <c r="M940" i="14" s="1"/>
  <c r="S940" i="14" s="1"/>
  <c r="Y940" i="14" s="1"/>
  <c r="AE940" i="14" s="1"/>
  <c r="AK940" i="14" s="1"/>
  <c r="AQ940" i="14" s="1"/>
  <c r="AW940" i="14" s="1"/>
  <c r="BC940" i="14" s="1"/>
  <c r="BI940" i="14" s="1"/>
  <c r="I939" i="14"/>
  <c r="O939" i="14" s="1"/>
  <c r="U939" i="14" s="1"/>
  <c r="AA939" i="14" s="1"/>
  <c r="AG939" i="14" s="1"/>
  <c r="AM939" i="14" s="1"/>
  <c r="AS939" i="14" s="1"/>
  <c r="AY939" i="14" s="1"/>
  <c r="BE939" i="14" s="1"/>
  <c r="BK939" i="14" s="1"/>
  <c r="H939" i="14"/>
  <c r="I938" i="14"/>
  <c r="O938" i="14" s="1"/>
  <c r="U938" i="14" s="1"/>
  <c r="AA938" i="14" s="1"/>
  <c r="AG938" i="14" s="1"/>
  <c r="AM938" i="14" s="1"/>
  <c r="AS938" i="14" s="1"/>
  <c r="AY938" i="14" s="1"/>
  <c r="BE938" i="14" s="1"/>
  <c r="BK938" i="14" s="1"/>
  <c r="G938" i="14"/>
  <c r="M938" i="14" s="1"/>
  <c r="S938" i="14" s="1"/>
  <c r="Y938" i="14" s="1"/>
  <c r="AE938" i="14" s="1"/>
  <c r="AK938" i="14" s="1"/>
  <c r="AQ938" i="14" s="1"/>
  <c r="AW938" i="14" s="1"/>
  <c r="BC938" i="14" s="1"/>
  <c r="BI938" i="14" s="1"/>
  <c r="I937" i="14"/>
  <c r="O937" i="14" s="1"/>
  <c r="U937" i="14" s="1"/>
  <c r="AA937" i="14" s="1"/>
  <c r="AG937" i="14" s="1"/>
  <c r="AM937" i="14" s="1"/>
  <c r="AS937" i="14" s="1"/>
  <c r="AY937" i="14" s="1"/>
  <c r="BE937" i="14" s="1"/>
  <c r="BK937" i="14" s="1"/>
  <c r="H937" i="14"/>
  <c r="N937" i="14" s="1"/>
  <c r="G937" i="14"/>
  <c r="M937" i="14" s="1"/>
  <c r="S937" i="14" s="1"/>
  <c r="Y937" i="14" s="1"/>
  <c r="AE937" i="14" s="1"/>
  <c r="AK937" i="14" s="1"/>
  <c r="AQ937" i="14" s="1"/>
  <c r="AW937" i="14" s="1"/>
  <c r="BC937" i="14" s="1"/>
  <c r="BI937" i="14" s="1"/>
  <c r="I936" i="14"/>
  <c r="O936" i="14" s="1"/>
  <c r="U936" i="14" s="1"/>
  <c r="AA936" i="14" s="1"/>
  <c r="AG936" i="14" s="1"/>
  <c r="AM936" i="14" s="1"/>
  <c r="AS936" i="14" s="1"/>
  <c r="AY936" i="14" s="1"/>
  <c r="BE936" i="14" s="1"/>
  <c r="BK936" i="14" s="1"/>
  <c r="G936" i="14"/>
  <c r="M936" i="14" s="1"/>
  <c r="S936" i="14" s="1"/>
  <c r="Y936" i="14" s="1"/>
  <c r="AE936" i="14" s="1"/>
  <c r="AK936" i="14" s="1"/>
  <c r="AQ936" i="14" s="1"/>
  <c r="AW936" i="14" s="1"/>
  <c r="BC936" i="14" s="1"/>
  <c r="BI936" i="14" s="1"/>
  <c r="I935" i="14"/>
  <c r="O935" i="14" s="1"/>
  <c r="U935" i="14" s="1"/>
  <c r="AA935" i="14" s="1"/>
  <c r="AG935" i="14" s="1"/>
  <c r="AM935" i="14" s="1"/>
  <c r="AS935" i="14" s="1"/>
  <c r="AY935" i="14" s="1"/>
  <c r="BE935" i="14" s="1"/>
  <c r="BK935" i="14" s="1"/>
  <c r="H935" i="14"/>
  <c r="G935" i="14"/>
  <c r="M935" i="14" s="1"/>
  <c r="S935" i="14" s="1"/>
  <c r="Y935" i="14" s="1"/>
  <c r="AE935" i="14" s="1"/>
  <c r="AK935" i="14" s="1"/>
  <c r="AQ935" i="14" s="1"/>
  <c r="AW935" i="14" s="1"/>
  <c r="BC935" i="14" s="1"/>
  <c r="BI935" i="14" s="1"/>
  <c r="I934" i="14"/>
  <c r="O934" i="14" s="1"/>
  <c r="U934" i="14" s="1"/>
  <c r="AA934" i="14" s="1"/>
  <c r="AG934" i="14" s="1"/>
  <c r="AM934" i="14" s="1"/>
  <c r="AS934" i="14" s="1"/>
  <c r="AY934" i="14" s="1"/>
  <c r="BE934" i="14" s="1"/>
  <c r="BK934" i="14" s="1"/>
  <c r="G934" i="14"/>
  <c r="M934" i="14" s="1"/>
  <c r="S934" i="14" s="1"/>
  <c r="Y934" i="14" s="1"/>
  <c r="AE934" i="14" s="1"/>
  <c r="AK934" i="14" s="1"/>
  <c r="AQ934" i="14" s="1"/>
  <c r="AW934" i="14" s="1"/>
  <c r="BC934" i="14" s="1"/>
  <c r="BI934" i="14" s="1"/>
  <c r="H933" i="14"/>
  <c r="G933" i="14"/>
  <c r="M933" i="14" s="1"/>
  <c r="S933" i="14" s="1"/>
  <c r="Y933" i="14" s="1"/>
  <c r="AE933" i="14" s="1"/>
  <c r="AK933" i="14" s="1"/>
  <c r="AQ933" i="14" s="1"/>
  <c r="AW933" i="14" s="1"/>
  <c r="BC933" i="14" s="1"/>
  <c r="BI933" i="14" s="1"/>
  <c r="I932" i="14"/>
  <c r="O932" i="14" s="1"/>
  <c r="U932" i="14" s="1"/>
  <c r="AA932" i="14" s="1"/>
  <c r="AG932" i="14" s="1"/>
  <c r="AM932" i="14" s="1"/>
  <c r="AS932" i="14" s="1"/>
  <c r="AY932" i="14" s="1"/>
  <c r="BE932" i="14" s="1"/>
  <c r="BK932" i="14" s="1"/>
  <c r="H932" i="14"/>
  <c r="G932" i="14"/>
  <c r="M932" i="14" s="1"/>
  <c r="S932" i="14" s="1"/>
  <c r="Y932" i="14" s="1"/>
  <c r="AE932" i="14" s="1"/>
  <c r="AK932" i="14" s="1"/>
  <c r="AQ932" i="14" s="1"/>
  <c r="AW932" i="14" s="1"/>
  <c r="BC932" i="14" s="1"/>
  <c r="BI932" i="14" s="1"/>
  <c r="H931" i="14"/>
  <c r="N931" i="14" s="1"/>
  <c r="T931" i="14" s="1"/>
  <c r="Z931" i="14" s="1"/>
  <c r="AF931" i="14" s="1"/>
  <c r="AL931" i="14" s="1"/>
  <c r="AR931" i="14" s="1"/>
  <c r="AX931" i="14" s="1"/>
  <c r="BD931" i="14" s="1"/>
  <c r="BJ931" i="14" s="1"/>
  <c r="I930" i="14"/>
  <c r="O930" i="14" s="1"/>
  <c r="U930" i="14" s="1"/>
  <c r="AA930" i="14" s="1"/>
  <c r="AG930" i="14" s="1"/>
  <c r="AM930" i="14" s="1"/>
  <c r="AS930" i="14" s="1"/>
  <c r="AY930" i="14" s="1"/>
  <c r="BE930" i="14" s="1"/>
  <c r="BK930" i="14" s="1"/>
  <c r="H930" i="14"/>
  <c r="N930" i="14" s="1"/>
  <c r="T930" i="14" s="1"/>
  <c r="Z930" i="14" s="1"/>
  <c r="AF930" i="14" s="1"/>
  <c r="AL930" i="14" s="1"/>
  <c r="AR930" i="14" s="1"/>
  <c r="AX930" i="14" s="1"/>
  <c r="BD930" i="14" s="1"/>
  <c r="BJ930" i="14" s="1"/>
  <c r="G930" i="14"/>
  <c r="M930" i="14" s="1"/>
  <c r="S930" i="14" s="1"/>
  <c r="Y930" i="14" s="1"/>
  <c r="AE930" i="14" s="1"/>
  <c r="AK930" i="14" s="1"/>
  <c r="AQ930" i="14" s="1"/>
  <c r="AW930" i="14" s="1"/>
  <c r="BC930" i="14" s="1"/>
  <c r="BI930" i="14" s="1"/>
  <c r="I929" i="14"/>
  <c r="O929" i="14" s="1"/>
  <c r="U929" i="14" s="1"/>
  <c r="AA929" i="14" s="1"/>
  <c r="AG929" i="14" s="1"/>
  <c r="AM929" i="14" s="1"/>
  <c r="AS929" i="14" s="1"/>
  <c r="AY929" i="14" s="1"/>
  <c r="BE929" i="14" s="1"/>
  <c r="BK929" i="14" s="1"/>
  <c r="H929" i="14"/>
  <c r="N929" i="14" s="1"/>
  <c r="T929" i="14" s="1"/>
  <c r="Z929" i="14" s="1"/>
  <c r="AF929" i="14" s="1"/>
  <c r="AL929" i="14" s="1"/>
  <c r="AR929" i="14" s="1"/>
  <c r="AX929" i="14" s="1"/>
  <c r="BD929" i="14" s="1"/>
  <c r="BJ929" i="14" s="1"/>
  <c r="I928" i="14"/>
  <c r="O928" i="14" s="1"/>
  <c r="U928" i="14" s="1"/>
  <c r="AA928" i="14" s="1"/>
  <c r="AG928" i="14" s="1"/>
  <c r="AM928" i="14" s="1"/>
  <c r="AS928" i="14" s="1"/>
  <c r="AY928" i="14" s="1"/>
  <c r="BE928" i="14" s="1"/>
  <c r="BK928" i="14" s="1"/>
  <c r="H928" i="14"/>
  <c r="N928" i="14" s="1"/>
  <c r="T928" i="14" s="1"/>
  <c r="Z928" i="14" s="1"/>
  <c r="AF928" i="14" s="1"/>
  <c r="AL928" i="14" s="1"/>
  <c r="AR928" i="14" s="1"/>
  <c r="AX928" i="14" s="1"/>
  <c r="BD928" i="14" s="1"/>
  <c r="BJ928" i="14" s="1"/>
  <c r="G928" i="14"/>
  <c r="M928" i="14" s="1"/>
  <c r="S928" i="14" s="1"/>
  <c r="Y928" i="14" s="1"/>
  <c r="AE928" i="14" s="1"/>
  <c r="AK928" i="14" s="1"/>
  <c r="AQ928" i="14" s="1"/>
  <c r="AW928" i="14" s="1"/>
  <c r="BC928" i="14" s="1"/>
  <c r="BI928" i="14" s="1"/>
  <c r="I927" i="14"/>
  <c r="O927" i="14" s="1"/>
  <c r="U927" i="14" s="1"/>
  <c r="AA927" i="14" s="1"/>
  <c r="AG927" i="14" s="1"/>
  <c r="AM927" i="14" s="1"/>
  <c r="AS927" i="14" s="1"/>
  <c r="AY927" i="14" s="1"/>
  <c r="BE927" i="14" s="1"/>
  <c r="BK927" i="14" s="1"/>
  <c r="H927" i="14"/>
  <c r="N927" i="14" s="1"/>
  <c r="T927" i="14" s="1"/>
  <c r="Z927" i="14" s="1"/>
  <c r="AF927" i="14" s="1"/>
  <c r="AL927" i="14" s="1"/>
  <c r="AR927" i="14" s="1"/>
  <c r="AX927" i="14" s="1"/>
  <c r="BD927" i="14" s="1"/>
  <c r="BJ927" i="14" s="1"/>
  <c r="G927" i="14"/>
  <c r="M927" i="14" s="1"/>
  <c r="S927" i="14" s="1"/>
  <c r="Y927" i="14" s="1"/>
  <c r="AE927" i="14" s="1"/>
  <c r="AK927" i="14" s="1"/>
  <c r="AQ927" i="14" s="1"/>
  <c r="AW927" i="14" s="1"/>
  <c r="BC927" i="14" s="1"/>
  <c r="BI927" i="14" s="1"/>
  <c r="I926" i="14"/>
  <c r="O926" i="14" s="1"/>
  <c r="U926" i="14" s="1"/>
  <c r="AA926" i="14" s="1"/>
  <c r="AG926" i="14" s="1"/>
  <c r="AM926" i="14" s="1"/>
  <c r="AS926" i="14" s="1"/>
  <c r="AY926" i="14" s="1"/>
  <c r="BE926" i="14" s="1"/>
  <c r="BK926" i="14" s="1"/>
  <c r="G926" i="14"/>
  <c r="M926" i="14" s="1"/>
  <c r="S926" i="14" s="1"/>
  <c r="Y926" i="14" s="1"/>
  <c r="AE926" i="14" s="1"/>
  <c r="AK926" i="14" s="1"/>
  <c r="AQ926" i="14" s="1"/>
  <c r="AW926" i="14" s="1"/>
  <c r="BC926" i="14" s="1"/>
  <c r="BI926" i="14" s="1"/>
  <c r="H925" i="14"/>
  <c r="N925" i="14" s="1"/>
  <c r="T925" i="14" s="1"/>
  <c r="Z925" i="14" s="1"/>
  <c r="AF925" i="14" s="1"/>
  <c r="AL925" i="14" s="1"/>
  <c r="AR925" i="14" s="1"/>
  <c r="AX925" i="14" s="1"/>
  <c r="BD925" i="14" s="1"/>
  <c r="BJ925" i="14" s="1"/>
  <c r="G925" i="14"/>
  <c r="M925" i="14" s="1"/>
  <c r="S925" i="14" s="1"/>
  <c r="Y925" i="14" s="1"/>
  <c r="AE925" i="14" s="1"/>
  <c r="AK925" i="14" s="1"/>
  <c r="AQ925" i="14" s="1"/>
  <c r="AW925" i="14" s="1"/>
  <c r="BC925" i="14" s="1"/>
  <c r="BI925" i="14" s="1"/>
  <c r="I924" i="14"/>
  <c r="O924" i="14" s="1"/>
  <c r="U924" i="14" s="1"/>
  <c r="AA924" i="14" s="1"/>
  <c r="AG924" i="14" s="1"/>
  <c r="AM924" i="14" s="1"/>
  <c r="AS924" i="14" s="1"/>
  <c r="AY924" i="14" s="1"/>
  <c r="BE924" i="14" s="1"/>
  <c r="BK924" i="14" s="1"/>
  <c r="H924" i="14"/>
  <c r="N924" i="14" s="1"/>
  <c r="T924" i="14" s="1"/>
  <c r="Z924" i="14" s="1"/>
  <c r="AF924" i="14" s="1"/>
  <c r="AL924" i="14" s="1"/>
  <c r="AR924" i="14" s="1"/>
  <c r="AX924" i="14" s="1"/>
  <c r="BD924" i="14" s="1"/>
  <c r="BJ924" i="14" s="1"/>
  <c r="G924" i="14"/>
  <c r="M924" i="14" s="1"/>
  <c r="S924" i="14" s="1"/>
  <c r="Y924" i="14" s="1"/>
  <c r="AE924" i="14" s="1"/>
  <c r="AK924" i="14" s="1"/>
  <c r="AQ924" i="14" s="1"/>
  <c r="AW924" i="14" s="1"/>
  <c r="BC924" i="14" s="1"/>
  <c r="BI924" i="14" s="1"/>
  <c r="H923" i="14"/>
  <c r="N923" i="14" s="1"/>
  <c r="T923" i="14" s="1"/>
  <c r="Z923" i="14" s="1"/>
  <c r="AF923" i="14" s="1"/>
  <c r="AL923" i="14" s="1"/>
  <c r="AR923" i="14" s="1"/>
  <c r="AX923" i="14" s="1"/>
  <c r="BD923" i="14" s="1"/>
  <c r="BJ923" i="14" s="1"/>
  <c r="I922" i="14"/>
  <c r="O922" i="14" s="1"/>
  <c r="U922" i="14" s="1"/>
  <c r="AA922" i="14" s="1"/>
  <c r="AG922" i="14" s="1"/>
  <c r="AM922" i="14" s="1"/>
  <c r="AS922" i="14" s="1"/>
  <c r="AY922" i="14" s="1"/>
  <c r="BE922" i="14" s="1"/>
  <c r="BK922" i="14" s="1"/>
  <c r="H922" i="14"/>
  <c r="N922" i="14" s="1"/>
  <c r="T922" i="14" s="1"/>
  <c r="Z922" i="14" s="1"/>
  <c r="AF922" i="14" s="1"/>
  <c r="AL922" i="14" s="1"/>
  <c r="AR922" i="14" s="1"/>
  <c r="AX922" i="14" s="1"/>
  <c r="BD922" i="14" s="1"/>
  <c r="BJ922" i="14" s="1"/>
  <c r="G922" i="14"/>
  <c r="M922" i="14" s="1"/>
  <c r="S922" i="14" s="1"/>
  <c r="Y922" i="14" s="1"/>
  <c r="AE922" i="14" s="1"/>
  <c r="AK922" i="14" s="1"/>
  <c r="AQ922" i="14" s="1"/>
  <c r="AW922" i="14" s="1"/>
  <c r="BC922" i="14" s="1"/>
  <c r="BI922" i="14" s="1"/>
  <c r="I921" i="14"/>
  <c r="O921" i="14" s="1"/>
  <c r="U921" i="14" s="1"/>
  <c r="AA921" i="14" s="1"/>
  <c r="AG921" i="14" s="1"/>
  <c r="AM921" i="14" s="1"/>
  <c r="AS921" i="14" s="1"/>
  <c r="AY921" i="14" s="1"/>
  <c r="BE921" i="14" s="1"/>
  <c r="BK921" i="14" s="1"/>
  <c r="H921" i="14"/>
  <c r="N921" i="14" s="1"/>
  <c r="T921" i="14" s="1"/>
  <c r="Z921" i="14" s="1"/>
  <c r="AF921" i="14" s="1"/>
  <c r="AL921" i="14" s="1"/>
  <c r="AR921" i="14" s="1"/>
  <c r="AX921" i="14" s="1"/>
  <c r="BD921" i="14" s="1"/>
  <c r="BJ921" i="14" s="1"/>
  <c r="I920" i="14"/>
  <c r="O920" i="14" s="1"/>
  <c r="U920" i="14" s="1"/>
  <c r="AA920" i="14" s="1"/>
  <c r="AG920" i="14" s="1"/>
  <c r="AM920" i="14" s="1"/>
  <c r="AS920" i="14" s="1"/>
  <c r="AY920" i="14" s="1"/>
  <c r="BE920" i="14" s="1"/>
  <c r="BK920" i="14" s="1"/>
  <c r="G920" i="14"/>
  <c r="M920" i="14" s="1"/>
  <c r="S920" i="14" s="1"/>
  <c r="Y920" i="14" s="1"/>
  <c r="AE920" i="14" s="1"/>
  <c r="AK920" i="14" s="1"/>
  <c r="AQ920" i="14" s="1"/>
  <c r="AW920" i="14" s="1"/>
  <c r="BC920" i="14" s="1"/>
  <c r="BI920" i="14" s="1"/>
  <c r="I919" i="14"/>
  <c r="O919" i="14" s="1"/>
  <c r="U919" i="14" s="1"/>
  <c r="AA919" i="14" s="1"/>
  <c r="AG919" i="14" s="1"/>
  <c r="AM919" i="14" s="1"/>
  <c r="AS919" i="14" s="1"/>
  <c r="AY919" i="14" s="1"/>
  <c r="BE919" i="14" s="1"/>
  <c r="BK919" i="14" s="1"/>
  <c r="H919" i="14"/>
  <c r="G919" i="14"/>
  <c r="M919" i="14" s="1"/>
  <c r="S919" i="14" s="1"/>
  <c r="Y919" i="14" s="1"/>
  <c r="AE919" i="14" s="1"/>
  <c r="AK919" i="14" s="1"/>
  <c r="AQ919" i="14" s="1"/>
  <c r="AW919" i="14" s="1"/>
  <c r="BC919" i="14" s="1"/>
  <c r="BI919" i="14" s="1"/>
  <c r="I918" i="14"/>
  <c r="O918" i="14" s="1"/>
  <c r="U918" i="14" s="1"/>
  <c r="AA918" i="14" s="1"/>
  <c r="AG918" i="14" s="1"/>
  <c r="AM918" i="14" s="1"/>
  <c r="AS918" i="14" s="1"/>
  <c r="AY918" i="14" s="1"/>
  <c r="BE918" i="14" s="1"/>
  <c r="BK918" i="14" s="1"/>
  <c r="G918" i="14"/>
  <c r="M918" i="14" s="1"/>
  <c r="S918" i="14" s="1"/>
  <c r="Y918" i="14" s="1"/>
  <c r="AE918" i="14" s="1"/>
  <c r="AK918" i="14" s="1"/>
  <c r="AQ918" i="14" s="1"/>
  <c r="AW918" i="14" s="1"/>
  <c r="BC918" i="14" s="1"/>
  <c r="BI918" i="14" s="1"/>
  <c r="H917" i="14"/>
  <c r="G917" i="14"/>
  <c r="M917" i="14" s="1"/>
  <c r="S917" i="14" s="1"/>
  <c r="Y917" i="14" s="1"/>
  <c r="AE917" i="14" s="1"/>
  <c r="AK917" i="14" s="1"/>
  <c r="AQ917" i="14" s="1"/>
  <c r="AW917" i="14" s="1"/>
  <c r="BC917" i="14" s="1"/>
  <c r="BI917" i="14" s="1"/>
  <c r="I916" i="14"/>
  <c r="O916" i="14" s="1"/>
  <c r="U916" i="14" s="1"/>
  <c r="AA916" i="14" s="1"/>
  <c r="AG916" i="14" s="1"/>
  <c r="AM916" i="14" s="1"/>
  <c r="AS916" i="14" s="1"/>
  <c r="AY916" i="14" s="1"/>
  <c r="BE916" i="14" s="1"/>
  <c r="BK916" i="14" s="1"/>
  <c r="G916" i="14"/>
  <c r="M916" i="14" s="1"/>
  <c r="S916" i="14" s="1"/>
  <c r="Y916" i="14" s="1"/>
  <c r="AE916" i="14" s="1"/>
  <c r="AK916" i="14" s="1"/>
  <c r="AQ916" i="14" s="1"/>
  <c r="AW916" i="14" s="1"/>
  <c r="BC916" i="14" s="1"/>
  <c r="BI916" i="14" s="1"/>
  <c r="I915" i="14"/>
  <c r="O915" i="14" s="1"/>
  <c r="U915" i="14" s="1"/>
  <c r="AA915" i="14" s="1"/>
  <c r="AG915" i="14" s="1"/>
  <c r="AM915" i="14" s="1"/>
  <c r="AS915" i="14" s="1"/>
  <c r="AY915" i="14" s="1"/>
  <c r="BE915" i="14" s="1"/>
  <c r="BK915" i="14" s="1"/>
  <c r="H915" i="14"/>
  <c r="I914" i="14"/>
  <c r="O914" i="14" s="1"/>
  <c r="U914" i="14" s="1"/>
  <c r="AA914" i="14" s="1"/>
  <c r="AG914" i="14" s="1"/>
  <c r="AM914" i="14" s="1"/>
  <c r="AS914" i="14" s="1"/>
  <c r="AY914" i="14" s="1"/>
  <c r="BE914" i="14" s="1"/>
  <c r="BK914" i="14" s="1"/>
  <c r="H914" i="14"/>
  <c r="G914" i="14"/>
  <c r="M914" i="14" s="1"/>
  <c r="S914" i="14" s="1"/>
  <c r="Y914" i="14" s="1"/>
  <c r="AE914" i="14" s="1"/>
  <c r="AK914" i="14" s="1"/>
  <c r="AQ914" i="14" s="1"/>
  <c r="AW914" i="14" s="1"/>
  <c r="BC914" i="14" s="1"/>
  <c r="BI914" i="14" s="1"/>
  <c r="H913" i="14"/>
  <c r="N913" i="14" s="1"/>
  <c r="G913" i="14"/>
  <c r="M913" i="14" s="1"/>
  <c r="S913" i="14" s="1"/>
  <c r="Y913" i="14" s="1"/>
  <c r="AE913" i="14" s="1"/>
  <c r="AK913" i="14" s="1"/>
  <c r="AQ913" i="14" s="1"/>
  <c r="AW913" i="14" s="1"/>
  <c r="BC913" i="14" s="1"/>
  <c r="BI913" i="14" s="1"/>
  <c r="I912" i="14"/>
  <c r="O912" i="14" s="1"/>
  <c r="U912" i="14" s="1"/>
  <c r="AA912" i="14" s="1"/>
  <c r="AG912" i="14" s="1"/>
  <c r="AM912" i="14" s="1"/>
  <c r="AS912" i="14" s="1"/>
  <c r="AY912" i="14" s="1"/>
  <c r="BE912" i="14" s="1"/>
  <c r="BK912" i="14" s="1"/>
  <c r="G912" i="14"/>
  <c r="M912" i="14" s="1"/>
  <c r="S912" i="14" s="1"/>
  <c r="Y912" i="14" s="1"/>
  <c r="AE912" i="14" s="1"/>
  <c r="AK912" i="14" s="1"/>
  <c r="AQ912" i="14" s="1"/>
  <c r="AW912" i="14" s="1"/>
  <c r="BC912" i="14" s="1"/>
  <c r="BI912" i="14" s="1"/>
  <c r="I911" i="14"/>
  <c r="O911" i="14" s="1"/>
  <c r="U911" i="14" s="1"/>
  <c r="AA911" i="14" s="1"/>
  <c r="AG911" i="14" s="1"/>
  <c r="AM911" i="14" s="1"/>
  <c r="AS911" i="14" s="1"/>
  <c r="AY911" i="14" s="1"/>
  <c r="BE911" i="14" s="1"/>
  <c r="BK911" i="14" s="1"/>
  <c r="H911" i="14"/>
  <c r="N911" i="14" s="1"/>
  <c r="T911" i="14" s="1"/>
  <c r="Z911" i="14" s="1"/>
  <c r="AF911" i="14" s="1"/>
  <c r="AL911" i="14" s="1"/>
  <c r="AR911" i="14" s="1"/>
  <c r="AX911" i="14" s="1"/>
  <c r="BD911" i="14" s="1"/>
  <c r="BJ911" i="14" s="1"/>
  <c r="I910" i="14"/>
  <c r="O910" i="14" s="1"/>
  <c r="U910" i="14" s="1"/>
  <c r="AA910" i="14" s="1"/>
  <c r="AG910" i="14" s="1"/>
  <c r="AM910" i="14" s="1"/>
  <c r="AS910" i="14" s="1"/>
  <c r="AY910" i="14" s="1"/>
  <c r="BE910" i="14" s="1"/>
  <c r="BK910" i="14" s="1"/>
  <c r="H910" i="14"/>
  <c r="N910" i="14" s="1"/>
  <c r="T910" i="14" s="1"/>
  <c r="Z910" i="14" s="1"/>
  <c r="AF910" i="14" s="1"/>
  <c r="AL910" i="14" s="1"/>
  <c r="AR910" i="14" s="1"/>
  <c r="AX910" i="14" s="1"/>
  <c r="BD910" i="14" s="1"/>
  <c r="BJ910" i="14" s="1"/>
  <c r="G910" i="14"/>
  <c r="M910" i="14" s="1"/>
  <c r="S910" i="14" s="1"/>
  <c r="Y910" i="14" s="1"/>
  <c r="AE910" i="14" s="1"/>
  <c r="AK910" i="14" s="1"/>
  <c r="AQ910" i="14" s="1"/>
  <c r="AW910" i="14" s="1"/>
  <c r="BC910" i="14" s="1"/>
  <c r="BI910" i="14" s="1"/>
  <c r="H909" i="14"/>
  <c r="N909" i="14" s="1"/>
  <c r="T909" i="14" s="1"/>
  <c r="Z909" i="14" s="1"/>
  <c r="AF909" i="14" s="1"/>
  <c r="AL909" i="14" s="1"/>
  <c r="AR909" i="14" s="1"/>
  <c r="AX909" i="14" s="1"/>
  <c r="BD909" i="14" s="1"/>
  <c r="BJ909" i="14" s="1"/>
  <c r="G909" i="14"/>
  <c r="M909" i="14" s="1"/>
  <c r="S909" i="14" s="1"/>
  <c r="Y909" i="14" s="1"/>
  <c r="AE909" i="14" s="1"/>
  <c r="AK909" i="14" s="1"/>
  <c r="AQ909" i="14" s="1"/>
  <c r="AW909" i="14" s="1"/>
  <c r="BC909" i="14" s="1"/>
  <c r="BI909" i="14" s="1"/>
  <c r="I908" i="14"/>
  <c r="O908" i="14" s="1"/>
  <c r="U908" i="14" s="1"/>
  <c r="AA908" i="14" s="1"/>
  <c r="AG908" i="14" s="1"/>
  <c r="AM908" i="14" s="1"/>
  <c r="AS908" i="14" s="1"/>
  <c r="AY908" i="14" s="1"/>
  <c r="BE908" i="14" s="1"/>
  <c r="BK908" i="14" s="1"/>
  <c r="G908" i="14"/>
  <c r="M908" i="14" s="1"/>
  <c r="S908" i="14" s="1"/>
  <c r="Y908" i="14" s="1"/>
  <c r="AE908" i="14" s="1"/>
  <c r="AK908" i="14" s="1"/>
  <c r="AQ908" i="14" s="1"/>
  <c r="AW908" i="14" s="1"/>
  <c r="BC908" i="14" s="1"/>
  <c r="BI908" i="14" s="1"/>
  <c r="I907" i="14"/>
  <c r="O907" i="14" s="1"/>
  <c r="U907" i="14" s="1"/>
  <c r="AA907" i="14" s="1"/>
  <c r="AG907" i="14" s="1"/>
  <c r="AM907" i="14" s="1"/>
  <c r="AS907" i="14" s="1"/>
  <c r="AY907" i="14" s="1"/>
  <c r="BE907" i="14" s="1"/>
  <c r="BK907" i="14" s="1"/>
  <c r="H907" i="14"/>
  <c r="N907" i="14" s="1"/>
  <c r="T907" i="14" s="1"/>
  <c r="Z907" i="14" s="1"/>
  <c r="AF907" i="14" s="1"/>
  <c r="AL907" i="14" s="1"/>
  <c r="AR907" i="14" s="1"/>
  <c r="AX907" i="14" s="1"/>
  <c r="BD907" i="14" s="1"/>
  <c r="BJ907" i="14" s="1"/>
  <c r="G907" i="14"/>
  <c r="M907" i="14" s="1"/>
  <c r="S907" i="14" s="1"/>
  <c r="Y907" i="14" s="1"/>
  <c r="AE907" i="14" s="1"/>
  <c r="AK907" i="14" s="1"/>
  <c r="AQ907" i="14" s="1"/>
  <c r="AW907" i="14" s="1"/>
  <c r="BC907" i="14" s="1"/>
  <c r="BI907" i="14" s="1"/>
  <c r="I906" i="14"/>
  <c r="O906" i="14" s="1"/>
  <c r="U906" i="14" s="1"/>
  <c r="AA906" i="14" s="1"/>
  <c r="AG906" i="14" s="1"/>
  <c r="AM906" i="14" s="1"/>
  <c r="AS906" i="14" s="1"/>
  <c r="AY906" i="14" s="1"/>
  <c r="BE906" i="14" s="1"/>
  <c r="BK906" i="14" s="1"/>
  <c r="H906" i="14"/>
  <c r="N906" i="14" s="1"/>
  <c r="T906" i="14" s="1"/>
  <c r="Z906" i="14" s="1"/>
  <c r="AF906" i="14" s="1"/>
  <c r="AL906" i="14" s="1"/>
  <c r="AR906" i="14" s="1"/>
  <c r="AX906" i="14" s="1"/>
  <c r="BD906" i="14" s="1"/>
  <c r="BJ906" i="14" s="1"/>
  <c r="G906" i="14"/>
  <c r="M906" i="14" s="1"/>
  <c r="S906" i="14" s="1"/>
  <c r="Y906" i="14" s="1"/>
  <c r="AE906" i="14" s="1"/>
  <c r="AK906" i="14" s="1"/>
  <c r="AQ906" i="14" s="1"/>
  <c r="AW906" i="14" s="1"/>
  <c r="BC906" i="14" s="1"/>
  <c r="BI906" i="14" s="1"/>
  <c r="H905" i="14"/>
  <c r="N905" i="14" s="1"/>
  <c r="T905" i="14" s="1"/>
  <c r="Z905" i="14" s="1"/>
  <c r="AF905" i="14" s="1"/>
  <c r="AL905" i="14" s="1"/>
  <c r="AR905" i="14" s="1"/>
  <c r="AX905" i="14" s="1"/>
  <c r="BD905" i="14" s="1"/>
  <c r="BJ905" i="14" s="1"/>
  <c r="G905" i="14"/>
  <c r="M905" i="14" s="1"/>
  <c r="S905" i="14" s="1"/>
  <c r="Y905" i="14" s="1"/>
  <c r="AE905" i="14" s="1"/>
  <c r="AK905" i="14" s="1"/>
  <c r="AQ905" i="14" s="1"/>
  <c r="AW905" i="14" s="1"/>
  <c r="BC905" i="14" s="1"/>
  <c r="BI905" i="14" s="1"/>
  <c r="I904" i="14"/>
  <c r="O904" i="14" s="1"/>
  <c r="U904" i="14" s="1"/>
  <c r="AA904" i="14" s="1"/>
  <c r="AG904" i="14" s="1"/>
  <c r="AM904" i="14" s="1"/>
  <c r="AS904" i="14" s="1"/>
  <c r="AY904" i="14" s="1"/>
  <c r="BE904" i="14" s="1"/>
  <c r="BK904" i="14" s="1"/>
  <c r="G904" i="14"/>
  <c r="M904" i="14" s="1"/>
  <c r="S904" i="14" s="1"/>
  <c r="Y904" i="14" s="1"/>
  <c r="AE904" i="14" s="1"/>
  <c r="AK904" i="14" s="1"/>
  <c r="AQ904" i="14" s="1"/>
  <c r="AW904" i="14" s="1"/>
  <c r="BC904" i="14" s="1"/>
  <c r="BI904" i="14" s="1"/>
  <c r="I903" i="14"/>
  <c r="O903" i="14" s="1"/>
  <c r="U903" i="14" s="1"/>
  <c r="AA903" i="14" s="1"/>
  <c r="AG903" i="14" s="1"/>
  <c r="AM903" i="14" s="1"/>
  <c r="AS903" i="14" s="1"/>
  <c r="AY903" i="14" s="1"/>
  <c r="BE903" i="14" s="1"/>
  <c r="BK903" i="14" s="1"/>
  <c r="H903" i="14"/>
  <c r="N903" i="14" s="1"/>
  <c r="T903" i="14" s="1"/>
  <c r="Z903" i="14" s="1"/>
  <c r="AF903" i="14" s="1"/>
  <c r="AL903" i="14" s="1"/>
  <c r="AR903" i="14" s="1"/>
  <c r="AX903" i="14" s="1"/>
  <c r="BD903" i="14" s="1"/>
  <c r="BJ903" i="14" s="1"/>
  <c r="I902" i="14"/>
  <c r="O902" i="14" s="1"/>
  <c r="U902" i="14" s="1"/>
  <c r="AA902" i="14" s="1"/>
  <c r="AG902" i="14" s="1"/>
  <c r="AM902" i="14" s="1"/>
  <c r="AS902" i="14" s="1"/>
  <c r="AY902" i="14" s="1"/>
  <c r="BE902" i="14" s="1"/>
  <c r="BK902" i="14" s="1"/>
  <c r="H902" i="14"/>
  <c r="N902" i="14" s="1"/>
  <c r="T902" i="14" s="1"/>
  <c r="Z902" i="14" s="1"/>
  <c r="AF902" i="14" s="1"/>
  <c r="AL902" i="14" s="1"/>
  <c r="AR902" i="14" s="1"/>
  <c r="AX902" i="14" s="1"/>
  <c r="BD902" i="14" s="1"/>
  <c r="BJ902" i="14" s="1"/>
  <c r="G902" i="14"/>
  <c r="M902" i="14" s="1"/>
  <c r="S902" i="14" s="1"/>
  <c r="Y902" i="14" s="1"/>
  <c r="AE902" i="14" s="1"/>
  <c r="AK902" i="14" s="1"/>
  <c r="AQ902" i="14" s="1"/>
  <c r="AW902" i="14" s="1"/>
  <c r="BC902" i="14" s="1"/>
  <c r="BI902" i="14" s="1"/>
  <c r="H901" i="14"/>
  <c r="N901" i="14" s="1"/>
  <c r="T901" i="14" s="1"/>
  <c r="Z901" i="14" s="1"/>
  <c r="AF901" i="14" s="1"/>
  <c r="AL901" i="14" s="1"/>
  <c r="AR901" i="14" s="1"/>
  <c r="AX901" i="14" s="1"/>
  <c r="BD901" i="14" s="1"/>
  <c r="BJ901" i="14" s="1"/>
  <c r="G901" i="14"/>
  <c r="M901" i="14" s="1"/>
  <c r="S901" i="14" s="1"/>
  <c r="Y901" i="14" s="1"/>
  <c r="AE901" i="14" s="1"/>
  <c r="AK901" i="14" s="1"/>
  <c r="AQ901" i="14" s="1"/>
  <c r="AW901" i="14" s="1"/>
  <c r="BC901" i="14" s="1"/>
  <c r="BI901" i="14" s="1"/>
  <c r="I900" i="14"/>
  <c r="O900" i="14" s="1"/>
  <c r="U900" i="14" s="1"/>
  <c r="AA900" i="14" s="1"/>
  <c r="AG900" i="14" s="1"/>
  <c r="AM900" i="14" s="1"/>
  <c r="AS900" i="14" s="1"/>
  <c r="AY900" i="14" s="1"/>
  <c r="BE900" i="14" s="1"/>
  <c r="BK900" i="14" s="1"/>
  <c r="G900" i="14"/>
  <c r="M900" i="14" s="1"/>
  <c r="S900" i="14" s="1"/>
  <c r="Y900" i="14" s="1"/>
  <c r="AE900" i="14" s="1"/>
  <c r="AK900" i="14" s="1"/>
  <c r="AQ900" i="14" s="1"/>
  <c r="AW900" i="14" s="1"/>
  <c r="BC900" i="14" s="1"/>
  <c r="BI900" i="14" s="1"/>
  <c r="I899" i="14"/>
  <c r="O899" i="14" s="1"/>
  <c r="U899" i="14" s="1"/>
  <c r="AA899" i="14" s="1"/>
  <c r="AG899" i="14" s="1"/>
  <c r="AM899" i="14" s="1"/>
  <c r="AS899" i="14" s="1"/>
  <c r="AY899" i="14" s="1"/>
  <c r="BE899" i="14" s="1"/>
  <c r="BK899" i="14" s="1"/>
  <c r="H899" i="14"/>
  <c r="N899" i="14" s="1"/>
  <c r="T899" i="14" s="1"/>
  <c r="Z899" i="14" s="1"/>
  <c r="AF899" i="14" s="1"/>
  <c r="AL899" i="14" s="1"/>
  <c r="AR899" i="14" s="1"/>
  <c r="AX899" i="14" s="1"/>
  <c r="BD899" i="14" s="1"/>
  <c r="BJ899" i="14" s="1"/>
  <c r="I898" i="14"/>
  <c r="O898" i="14" s="1"/>
  <c r="U898" i="14" s="1"/>
  <c r="AA898" i="14" s="1"/>
  <c r="AG898" i="14" s="1"/>
  <c r="AM898" i="14" s="1"/>
  <c r="AS898" i="14" s="1"/>
  <c r="AY898" i="14" s="1"/>
  <c r="BE898" i="14" s="1"/>
  <c r="BK898" i="14" s="1"/>
  <c r="H898" i="14"/>
  <c r="G898" i="14"/>
  <c r="M898" i="14" s="1"/>
  <c r="S898" i="14" s="1"/>
  <c r="Y898" i="14" s="1"/>
  <c r="AE898" i="14" s="1"/>
  <c r="AK898" i="14" s="1"/>
  <c r="AQ898" i="14" s="1"/>
  <c r="AW898" i="14" s="1"/>
  <c r="BC898" i="14" s="1"/>
  <c r="BI898" i="14" s="1"/>
  <c r="H897" i="14"/>
  <c r="G897" i="14"/>
  <c r="M897" i="14" s="1"/>
  <c r="S897" i="14" s="1"/>
  <c r="Y897" i="14" s="1"/>
  <c r="AE897" i="14" s="1"/>
  <c r="AK897" i="14" s="1"/>
  <c r="AQ897" i="14" s="1"/>
  <c r="AW897" i="14" s="1"/>
  <c r="BC897" i="14" s="1"/>
  <c r="BI897" i="14" s="1"/>
  <c r="I896" i="14"/>
  <c r="O896" i="14" s="1"/>
  <c r="U896" i="14" s="1"/>
  <c r="AA896" i="14" s="1"/>
  <c r="AG896" i="14" s="1"/>
  <c r="AM896" i="14" s="1"/>
  <c r="AS896" i="14" s="1"/>
  <c r="AY896" i="14" s="1"/>
  <c r="BE896" i="14" s="1"/>
  <c r="BK896" i="14" s="1"/>
  <c r="G896" i="14"/>
  <c r="M896" i="14" s="1"/>
  <c r="S896" i="14" s="1"/>
  <c r="Y896" i="14" s="1"/>
  <c r="AE896" i="14" s="1"/>
  <c r="AK896" i="14" s="1"/>
  <c r="AQ896" i="14" s="1"/>
  <c r="AW896" i="14" s="1"/>
  <c r="BC896" i="14" s="1"/>
  <c r="BI896" i="14" s="1"/>
  <c r="I895" i="14"/>
  <c r="O895" i="14" s="1"/>
  <c r="U895" i="14" s="1"/>
  <c r="AA895" i="14" s="1"/>
  <c r="AG895" i="14" s="1"/>
  <c r="AM895" i="14" s="1"/>
  <c r="AS895" i="14" s="1"/>
  <c r="AY895" i="14" s="1"/>
  <c r="BE895" i="14" s="1"/>
  <c r="BK895" i="14" s="1"/>
  <c r="H895" i="14"/>
  <c r="I894" i="14"/>
  <c r="O894" i="14" s="1"/>
  <c r="U894" i="14" s="1"/>
  <c r="AA894" i="14" s="1"/>
  <c r="AG894" i="14" s="1"/>
  <c r="AM894" i="14" s="1"/>
  <c r="AS894" i="14" s="1"/>
  <c r="AY894" i="14" s="1"/>
  <c r="BE894" i="14" s="1"/>
  <c r="BK894" i="14" s="1"/>
  <c r="H894" i="14"/>
  <c r="G894" i="14"/>
  <c r="M894" i="14" s="1"/>
  <c r="S894" i="14" s="1"/>
  <c r="Y894" i="14" s="1"/>
  <c r="AE894" i="14" s="1"/>
  <c r="AK894" i="14" s="1"/>
  <c r="AQ894" i="14" s="1"/>
  <c r="AW894" i="14" s="1"/>
  <c r="BC894" i="14" s="1"/>
  <c r="BI894" i="14" s="1"/>
  <c r="H893" i="14"/>
  <c r="N893" i="14" s="1"/>
  <c r="G893" i="14"/>
  <c r="M893" i="14" s="1"/>
  <c r="S893" i="14" s="1"/>
  <c r="Y893" i="14" s="1"/>
  <c r="AE893" i="14" s="1"/>
  <c r="AK893" i="14" s="1"/>
  <c r="AQ893" i="14" s="1"/>
  <c r="AW893" i="14" s="1"/>
  <c r="BC893" i="14" s="1"/>
  <c r="BI893" i="14" s="1"/>
  <c r="I892" i="14"/>
  <c r="O892" i="14" s="1"/>
  <c r="U892" i="14" s="1"/>
  <c r="AA892" i="14" s="1"/>
  <c r="AG892" i="14" s="1"/>
  <c r="AM892" i="14" s="1"/>
  <c r="AS892" i="14" s="1"/>
  <c r="AY892" i="14" s="1"/>
  <c r="BE892" i="14" s="1"/>
  <c r="BK892" i="14" s="1"/>
  <c r="H892" i="14"/>
  <c r="G892" i="14"/>
  <c r="M892" i="14" s="1"/>
  <c r="S892" i="14" s="1"/>
  <c r="Y892" i="14" s="1"/>
  <c r="AE892" i="14" s="1"/>
  <c r="AK892" i="14" s="1"/>
  <c r="AQ892" i="14" s="1"/>
  <c r="AW892" i="14" s="1"/>
  <c r="BC892" i="14" s="1"/>
  <c r="BI892" i="14" s="1"/>
  <c r="H891" i="14"/>
  <c r="I890" i="14"/>
  <c r="O890" i="14" s="1"/>
  <c r="U890" i="14" s="1"/>
  <c r="AA890" i="14" s="1"/>
  <c r="AG890" i="14" s="1"/>
  <c r="AM890" i="14" s="1"/>
  <c r="AS890" i="14" s="1"/>
  <c r="AY890" i="14" s="1"/>
  <c r="BE890" i="14" s="1"/>
  <c r="BK890" i="14" s="1"/>
  <c r="H890" i="14"/>
  <c r="G890" i="14"/>
  <c r="M890" i="14" s="1"/>
  <c r="S890" i="14" s="1"/>
  <c r="Y890" i="14" s="1"/>
  <c r="AE890" i="14" s="1"/>
  <c r="AK890" i="14" s="1"/>
  <c r="AQ890" i="14" s="1"/>
  <c r="AW890" i="14" s="1"/>
  <c r="BC890" i="14" s="1"/>
  <c r="BI890" i="14" s="1"/>
  <c r="I889" i="14"/>
  <c r="O889" i="14" s="1"/>
  <c r="U889" i="14" s="1"/>
  <c r="AA889" i="14" s="1"/>
  <c r="AG889" i="14" s="1"/>
  <c r="AM889" i="14" s="1"/>
  <c r="AS889" i="14" s="1"/>
  <c r="AY889" i="14" s="1"/>
  <c r="BE889" i="14" s="1"/>
  <c r="BK889" i="14" s="1"/>
  <c r="H889" i="14"/>
  <c r="I888" i="14"/>
  <c r="O888" i="14" s="1"/>
  <c r="U888" i="14" s="1"/>
  <c r="AA888" i="14" s="1"/>
  <c r="AG888" i="14" s="1"/>
  <c r="AM888" i="14" s="1"/>
  <c r="AS888" i="14" s="1"/>
  <c r="AY888" i="14" s="1"/>
  <c r="BE888" i="14" s="1"/>
  <c r="BK888" i="14" s="1"/>
  <c r="H888" i="14"/>
  <c r="N888" i="14" s="1"/>
  <c r="G888" i="14"/>
  <c r="M888" i="14" s="1"/>
  <c r="S888" i="14" s="1"/>
  <c r="Y888" i="14" s="1"/>
  <c r="AE888" i="14" s="1"/>
  <c r="AK888" i="14" s="1"/>
  <c r="AQ888" i="14" s="1"/>
  <c r="AW888" i="14" s="1"/>
  <c r="BC888" i="14" s="1"/>
  <c r="BI888" i="14" s="1"/>
  <c r="I887" i="14"/>
  <c r="O887" i="14" s="1"/>
  <c r="U887" i="14" s="1"/>
  <c r="AA887" i="14" s="1"/>
  <c r="AG887" i="14" s="1"/>
  <c r="AM887" i="14" s="1"/>
  <c r="AS887" i="14" s="1"/>
  <c r="AY887" i="14" s="1"/>
  <c r="BE887" i="14" s="1"/>
  <c r="BK887" i="14" s="1"/>
  <c r="H887" i="14"/>
  <c r="G887" i="14"/>
  <c r="M887" i="14" s="1"/>
  <c r="S887" i="14" s="1"/>
  <c r="Y887" i="14" s="1"/>
  <c r="AE887" i="14" s="1"/>
  <c r="AK887" i="14" s="1"/>
  <c r="AQ887" i="14" s="1"/>
  <c r="AW887" i="14" s="1"/>
  <c r="BC887" i="14" s="1"/>
  <c r="BI887" i="14" s="1"/>
  <c r="I886" i="14"/>
  <c r="O886" i="14" s="1"/>
  <c r="U886" i="14" s="1"/>
  <c r="AA886" i="14" s="1"/>
  <c r="AG886" i="14" s="1"/>
  <c r="AM886" i="14" s="1"/>
  <c r="AS886" i="14" s="1"/>
  <c r="AY886" i="14" s="1"/>
  <c r="BE886" i="14" s="1"/>
  <c r="BK886" i="14" s="1"/>
  <c r="G886" i="14"/>
  <c r="M886" i="14" s="1"/>
  <c r="S886" i="14" s="1"/>
  <c r="Y886" i="14" s="1"/>
  <c r="AE886" i="14" s="1"/>
  <c r="AK886" i="14" s="1"/>
  <c r="AQ886" i="14" s="1"/>
  <c r="AW886" i="14" s="1"/>
  <c r="BC886" i="14" s="1"/>
  <c r="BI886" i="14" s="1"/>
  <c r="H885" i="14"/>
  <c r="N885" i="14" s="1"/>
  <c r="G885" i="14"/>
  <c r="M885" i="14" s="1"/>
  <c r="S885" i="14" s="1"/>
  <c r="Y885" i="14" s="1"/>
  <c r="AE885" i="14" s="1"/>
  <c r="AK885" i="14" s="1"/>
  <c r="AQ885" i="14" s="1"/>
  <c r="AW885" i="14" s="1"/>
  <c r="BC885" i="14" s="1"/>
  <c r="BI885" i="14" s="1"/>
  <c r="I884" i="14"/>
  <c r="O884" i="14" s="1"/>
  <c r="U884" i="14" s="1"/>
  <c r="AA884" i="14" s="1"/>
  <c r="AG884" i="14" s="1"/>
  <c r="AM884" i="14" s="1"/>
  <c r="AS884" i="14" s="1"/>
  <c r="AY884" i="14" s="1"/>
  <c r="BE884" i="14" s="1"/>
  <c r="BK884" i="14" s="1"/>
  <c r="H884" i="14"/>
  <c r="N884" i="14" s="1"/>
  <c r="T884" i="14" s="1"/>
  <c r="Z884" i="14" s="1"/>
  <c r="AF884" i="14" s="1"/>
  <c r="AL884" i="14" s="1"/>
  <c r="AR884" i="14" s="1"/>
  <c r="AX884" i="14" s="1"/>
  <c r="BD884" i="14" s="1"/>
  <c r="BJ884" i="14" s="1"/>
  <c r="G884" i="14"/>
  <c r="M884" i="14" s="1"/>
  <c r="S884" i="14" s="1"/>
  <c r="Y884" i="14" s="1"/>
  <c r="AE884" i="14" s="1"/>
  <c r="AK884" i="14" s="1"/>
  <c r="AQ884" i="14" s="1"/>
  <c r="AW884" i="14" s="1"/>
  <c r="BC884" i="14" s="1"/>
  <c r="BI884" i="14" s="1"/>
  <c r="H883" i="14"/>
  <c r="N883" i="14" s="1"/>
  <c r="T883" i="14" s="1"/>
  <c r="Z883" i="14" s="1"/>
  <c r="AF883" i="14" s="1"/>
  <c r="AL883" i="14" s="1"/>
  <c r="AR883" i="14" s="1"/>
  <c r="AX883" i="14" s="1"/>
  <c r="BD883" i="14" s="1"/>
  <c r="BJ883" i="14" s="1"/>
  <c r="I882" i="14"/>
  <c r="O882" i="14" s="1"/>
  <c r="U882" i="14" s="1"/>
  <c r="AA882" i="14" s="1"/>
  <c r="AG882" i="14" s="1"/>
  <c r="AM882" i="14" s="1"/>
  <c r="AS882" i="14" s="1"/>
  <c r="AY882" i="14" s="1"/>
  <c r="BE882" i="14" s="1"/>
  <c r="BK882" i="14" s="1"/>
  <c r="H882" i="14"/>
  <c r="N882" i="14" s="1"/>
  <c r="T882" i="14" s="1"/>
  <c r="Z882" i="14" s="1"/>
  <c r="AF882" i="14" s="1"/>
  <c r="AL882" i="14" s="1"/>
  <c r="AR882" i="14" s="1"/>
  <c r="AX882" i="14" s="1"/>
  <c r="BD882" i="14" s="1"/>
  <c r="BJ882" i="14" s="1"/>
  <c r="G882" i="14"/>
  <c r="M882" i="14" s="1"/>
  <c r="S882" i="14" s="1"/>
  <c r="Y882" i="14" s="1"/>
  <c r="AE882" i="14" s="1"/>
  <c r="AK882" i="14" s="1"/>
  <c r="AQ882" i="14" s="1"/>
  <c r="AW882" i="14" s="1"/>
  <c r="BC882" i="14" s="1"/>
  <c r="BI882" i="14" s="1"/>
  <c r="I881" i="14"/>
  <c r="O881" i="14" s="1"/>
  <c r="U881" i="14" s="1"/>
  <c r="AA881" i="14" s="1"/>
  <c r="AG881" i="14" s="1"/>
  <c r="AM881" i="14" s="1"/>
  <c r="AS881" i="14" s="1"/>
  <c r="AY881" i="14" s="1"/>
  <c r="BE881" i="14" s="1"/>
  <c r="BK881" i="14" s="1"/>
  <c r="H881" i="14"/>
  <c r="N881" i="14" s="1"/>
  <c r="T881" i="14" s="1"/>
  <c r="Z881" i="14" s="1"/>
  <c r="AF881" i="14" s="1"/>
  <c r="AL881" i="14" s="1"/>
  <c r="AR881" i="14" s="1"/>
  <c r="AX881" i="14" s="1"/>
  <c r="BD881" i="14" s="1"/>
  <c r="BJ881" i="14" s="1"/>
  <c r="I880" i="14"/>
  <c r="O880" i="14" s="1"/>
  <c r="U880" i="14" s="1"/>
  <c r="AA880" i="14" s="1"/>
  <c r="AG880" i="14" s="1"/>
  <c r="AM880" i="14" s="1"/>
  <c r="AS880" i="14" s="1"/>
  <c r="AY880" i="14" s="1"/>
  <c r="BE880" i="14" s="1"/>
  <c r="BK880" i="14" s="1"/>
  <c r="G880" i="14"/>
  <c r="M880" i="14" s="1"/>
  <c r="S880" i="14" s="1"/>
  <c r="Y880" i="14" s="1"/>
  <c r="AE880" i="14" s="1"/>
  <c r="AK880" i="14" s="1"/>
  <c r="AQ880" i="14" s="1"/>
  <c r="AW880" i="14" s="1"/>
  <c r="BC880" i="14" s="1"/>
  <c r="BI880" i="14" s="1"/>
  <c r="I879" i="14"/>
  <c r="O879" i="14" s="1"/>
  <c r="U879" i="14" s="1"/>
  <c r="AA879" i="14" s="1"/>
  <c r="AG879" i="14" s="1"/>
  <c r="AM879" i="14" s="1"/>
  <c r="AS879" i="14" s="1"/>
  <c r="AY879" i="14" s="1"/>
  <c r="BE879" i="14" s="1"/>
  <c r="BK879" i="14" s="1"/>
  <c r="H879" i="14"/>
  <c r="N879" i="14" s="1"/>
  <c r="T879" i="14" s="1"/>
  <c r="Z879" i="14" s="1"/>
  <c r="AF879" i="14" s="1"/>
  <c r="AL879" i="14" s="1"/>
  <c r="AR879" i="14" s="1"/>
  <c r="AX879" i="14" s="1"/>
  <c r="BD879" i="14" s="1"/>
  <c r="BJ879" i="14" s="1"/>
  <c r="G879" i="14"/>
  <c r="M879" i="14" s="1"/>
  <c r="S879" i="14" s="1"/>
  <c r="Y879" i="14" s="1"/>
  <c r="AE879" i="14" s="1"/>
  <c r="AK879" i="14" s="1"/>
  <c r="AQ879" i="14" s="1"/>
  <c r="AW879" i="14" s="1"/>
  <c r="BC879" i="14" s="1"/>
  <c r="BI879" i="14" s="1"/>
  <c r="I878" i="14"/>
  <c r="O878" i="14" s="1"/>
  <c r="U878" i="14" s="1"/>
  <c r="AA878" i="14" s="1"/>
  <c r="AG878" i="14" s="1"/>
  <c r="AM878" i="14" s="1"/>
  <c r="AS878" i="14" s="1"/>
  <c r="AY878" i="14" s="1"/>
  <c r="BE878" i="14" s="1"/>
  <c r="BK878" i="14" s="1"/>
  <c r="G878" i="14"/>
  <c r="M878" i="14" s="1"/>
  <c r="S878" i="14" s="1"/>
  <c r="Y878" i="14" s="1"/>
  <c r="AE878" i="14" s="1"/>
  <c r="AK878" i="14" s="1"/>
  <c r="AQ878" i="14" s="1"/>
  <c r="AW878" i="14" s="1"/>
  <c r="BC878" i="14" s="1"/>
  <c r="BI878" i="14" s="1"/>
  <c r="H877" i="14"/>
  <c r="N877" i="14" s="1"/>
  <c r="T877" i="14" s="1"/>
  <c r="Z877" i="14" s="1"/>
  <c r="AF877" i="14" s="1"/>
  <c r="AL877" i="14" s="1"/>
  <c r="AR877" i="14" s="1"/>
  <c r="AX877" i="14" s="1"/>
  <c r="BD877" i="14" s="1"/>
  <c r="BJ877" i="14" s="1"/>
  <c r="G877" i="14"/>
  <c r="M877" i="14" s="1"/>
  <c r="S877" i="14" s="1"/>
  <c r="Y877" i="14" s="1"/>
  <c r="AE877" i="14" s="1"/>
  <c r="AK877" i="14" s="1"/>
  <c r="AQ877" i="14" s="1"/>
  <c r="AW877" i="14" s="1"/>
  <c r="BC877" i="14" s="1"/>
  <c r="BI877" i="14" s="1"/>
  <c r="I876" i="14"/>
  <c r="O876" i="14" s="1"/>
  <c r="U876" i="14" s="1"/>
  <c r="AA876" i="14" s="1"/>
  <c r="AG876" i="14" s="1"/>
  <c r="AM876" i="14" s="1"/>
  <c r="AS876" i="14" s="1"/>
  <c r="AY876" i="14" s="1"/>
  <c r="BE876" i="14" s="1"/>
  <c r="BK876" i="14" s="1"/>
  <c r="H876" i="14"/>
  <c r="N876" i="14" s="1"/>
  <c r="T876" i="14" s="1"/>
  <c r="Z876" i="14" s="1"/>
  <c r="AF876" i="14" s="1"/>
  <c r="AL876" i="14" s="1"/>
  <c r="AR876" i="14" s="1"/>
  <c r="AX876" i="14" s="1"/>
  <c r="BD876" i="14" s="1"/>
  <c r="BJ876" i="14" s="1"/>
  <c r="G876" i="14"/>
  <c r="M876" i="14" s="1"/>
  <c r="S876" i="14" s="1"/>
  <c r="Y876" i="14" s="1"/>
  <c r="AE876" i="14" s="1"/>
  <c r="AK876" i="14" s="1"/>
  <c r="AQ876" i="14" s="1"/>
  <c r="AW876" i="14" s="1"/>
  <c r="BC876" i="14" s="1"/>
  <c r="BI876" i="14" s="1"/>
  <c r="H875" i="14"/>
  <c r="N875" i="14" s="1"/>
  <c r="T875" i="14" s="1"/>
  <c r="Z875" i="14" s="1"/>
  <c r="AF875" i="14" s="1"/>
  <c r="AL875" i="14" s="1"/>
  <c r="AR875" i="14" s="1"/>
  <c r="AX875" i="14" s="1"/>
  <c r="BD875" i="14" s="1"/>
  <c r="BJ875" i="14" s="1"/>
  <c r="I874" i="14"/>
  <c r="O874" i="14" s="1"/>
  <c r="U874" i="14" s="1"/>
  <c r="AA874" i="14" s="1"/>
  <c r="AG874" i="14" s="1"/>
  <c r="AM874" i="14" s="1"/>
  <c r="AS874" i="14" s="1"/>
  <c r="AY874" i="14" s="1"/>
  <c r="BE874" i="14" s="1"/>
  <c r="BK874" i="14" s="1"/>
  <c r="H874" i="14"/>
  <c r="N874" i="14" s="1"/>
  <c r="T874" i="14" s="1"/>
  <c r="Z874" i="14" s="1"/>
  <c r="AF874" i="14" s="1"/>
  <c r="AL874" i="14" s="1"/>
  <c r="AR874" i="14" s="1"/>
  <c r="AX874" i="14" s="1"/>
  <c r="BD874" i="14" s="1"/>
  <c r="BJ874" i="14" s="1"/>
  <c r="G874" i="14"/>
  <c r="M874" i="14" s="1"/>
  <c r="S874" i="14" s="1"/>
  <c r="Y874" i="14" s="1"/>
  <c r="AE874" i="14" s="1"/>
  <c r="AK874" i="14" s="1"/>
  <c r="AQ874" i="14" s="1"/>
  <c r="AW874" i="14" s="1"/>
  <c r="BC874" i="14" s="1"/>
  <c r="BI874" i="14" s="1"/>
  <c r="I873" i="14"/>
  <c r="O873" i="14" s="1"/>
  <c r="U873" i="14" s="1"/>
  <c r="AA873" i="14" s="1"/>
  <c r="AG873" i="14" s="1"/>
  <c r="AM873" i="14" s="1"/>
  <c r="AS873" i="14" s="1"/>
  <c r="AY873" i="14" s="1"/>
  <c r="BE873" i="14" s="1"/>
  <c r="BK873" i="14" s="1"/>
  <c r="H873" i="14"/>
  <c r="N873" i="14" s="1"/>
  <c r="T873" i="14" s="1"/>
  <c r="Z873" i="14" s="1"/>
  <c r="AF873" i="14" s="1"/>
  <c r="AL873" i="14" s="1"/>
  <c r="AR873" i="14" s="1"/>
  <c r="AX873" i="14" s="1"/>
  <c r="BD873" i="14" s="1"/>
  <c r="BJ873" i="14" s="1"/>
  <c r="I872" i="14"/>
  <c r="O872" i="14" s="1"/>
  <c r="U872" i="14" s="1"/>
  <c r="AA872" i="14" s="1"/>
  <c r="AG872" i="14" s="1"/>
  <c r="AM872" i="14" s="1"/>
  <c r="AS872" i="14" s="1"/>
  <c r="AY872" i="14" s="1"/>
  <c r="BE872" i="14" s="1"/>
  <c r="BK872" i="14" s="1"/>
  <c r="G872" i="14"/>
  <c r="M872" i="14" s="1"/>
  <c r="S872" i="14" s="1"/>
  <c r="Y872" i="14" s="1"/>
  <c r="AE872" i="14" s="1"/>
  <c r="AK872" i="14" s="1"/>
  <c r="AQ872" i="14" s="1"/>
  <c r="AW872" i="14" s="1"/>
  <c r="BC872" i="14" s="1"/>
  <c r="BI872" i="14" s="1"/>
  <c r="I871" i="14"/>
  <c r="O871" i="14" s="1"/>
  <c r="U871" i="14" s="1"/>
  <c r="AA871" i="14" s="1"/>
  <c r="AG871" i="14" s="1"/>
  <c r="AM871" i="14" s="1"/>
  <c r="AS871" i="14" s="1"/>
  <c r="AY871" i="14" s="1"/>
  <c r="BE871" i="14" s="1"/>
  <c r="BK871" i="14" s="1"/>
  <c r="H871" i="14"/>
  <c r="N871" i="14" s="1"/>
  <c r="T871" i="14" s="1"/>
  <c r="Z871" i="14" s="1"/>
  <c r="AF871" i="14" s="1"/>
  <c r="AL871" i="14" s="1"/>
  <c r="AR871" i="14" s="1"/>
  <c r="AX871" i="14" s="1"/>
  <c r="BD871" i="14" s="1"/>
  <c r="BJ871" i="14" s="1"/>
  <c r="G871" i="14"/>
  <c r="M871" i="14" s="1"/>
  <c r="S871" i="14" s="1"/>
  <c r="Y871" i="14" s="1"/>
  <c r="AE871" i="14" s="1"/>
  <c r="AK871" i="14" s="1"/>
  <c r="AQ871" i="14" s="1"/>
  <c r="AW871" i="14" s="1"/>
  <c r="BC871" i="14" s="1"/>
  <c r="BI871" i="14" s="1"/>
  <c r="I870" i="14"/>
  <c r="O870" i="14" s="1"/>
  <c r="U870" i="14" s="1"/>
  <c r="AA870" i="14" s="1"/>
  <c r="AG870" i="14" s="1"/>
  <c r="AM870" i="14" s="1"/>
  <c r="AS870" i="14" s="1"/>
  <c r="AY870" i="14" s="1"/>
  <c r="BE870" i="14" s="1"/>
  <c r="BK870" i="14" s="1"/>
  <c r="G870" i="14"/>
  <c r="M870" i="14" s="1"/>
  <c r="S870" i="14" s="1"/>
  <c r="Y870" i="14" s="1"/>
  <c r="AE870" i="14" s="1"/>
  <c r="AK870" i="14" s="1"/>
  <c r="AQ870" i="14" s="1"/>
  <c r="AW870" i="14" s="1"/>
  <c r="BC870" i="14" s="1"/>
  <c r="BI870" i="14" s="1"/>
  <c r="H869" i="14"/>
  <c r="G869" i="14"/>
  <c r="M869" i="14" s="1"/>
  <c r="S869" i="14" s="1"/>
  <c r="Y869" i="14" s="1"/>
  <c r="AE869" i="14" s="1"/>
  <c r="AK869" i="14" s="1"/>
  <c r="AQ869" i="14" s="1"/>
  <c r="AW869" i="14" s="1"/>
  <c r="BC869" i="14" s="1"/>
  <c r="BI869" i="14" s="1"/>
  <c r="I868" i="14"/>
  <c r="O868" i="14" s="1"/>
  <c r="U868" i="14" s="1"/>
  <c r="AA868" i="14" s="1"/>
  <c r="AG868" i="14" s="1"/>
  <c r="AM868" i="14" s="1"/>
  <c r="AS868" i="14" s="1"/>
  <c r="AY868" i="14" s="1"/>
  <c r="BE868" i="14" s="1"/>
  <c r="BK868" i="14" s="1"/>
  <c r="H868" i="14"/>
  <c r="G868" i="14"/>
  <c r="M868" i="14" s="1"/>
  <c r="S868" i="14" s="1"/>
  <c r="Y868" i="14" s="1"/>
  <c r="AE868" i="14" s="1"/>
  <c r="AK868" i="14" s="1"/>
  <c r="AQ868" i="14" s="1"/>
  <c r="AW868" i="14" s="1"/>
  <c r="BC868" i="14" s="1"/>
  <c r="BI868" i="14" s="1"/>
  <c r="H867" i="14"/>
  <c r="G867" i="14"/>
  <c r="M867" i="14" s="1"/>
  <c r="S867" i="14" s="1"/>
  <c r="Y867" i="14" s="1"/>
  <c r="AE867" i="14" s="1"/>
  <c r="AK867" i="14" s="1"/>
  <c r="AQ867" i="14" s="1"/>
  <c r="AW867" i="14" s="1"/>
  <c r="BC867" i="14" s="1"/>
  <c r="BI867" i="14" s="1"/>
  <c r="I866" i="14"/>
  <c r="O866" i="14" s="1"/>
  <c r="U866" i="14" s="1"/>
  <c r="AA866" i="14" s="1"/>
  <c r="AG866" i="14" s="1"/>
  <c r="AM866" i="14" s="1"/>
  <c r="AS866" i="14" s="1"/>
  <c r="AY866" i="14" s="1"/>
  <c r="BE866" i="14" s="1"/>
  <c r="BK866" i="14" s="1"/>
  <c r="H866" i="14"/>
  <c r="G866" i="14"/>
  <c r="M866" i="14" s="1"/>
  <c r="S866" i="14" s="1"/>
  <c r="Y866" i="14" s="1"/>
  <c r="AE866" i="14" s="1"/>
  <c r="AK866" i="14" s="1"/>
  <c r="AQ866" i="14" s="1"/>
  <c r="AW866" i="14" s="1"/>
  <c r="BC866" i="14" s="1"/>
  <c r="BI866" i="14" s="1"/>
  <c r="I865" i="14"/>
  <c r="O865" i="14" s="1"/>
  <c r="U865" i="14" s="1"/>
  <c r="AA865" i="14" s="1"/>
  <c r="AG865" i="14" s="1"/>
  <c r="AM865" i="14" s="1"/>
  <c r="AS865" i="14" s="1"/>
  <c r="AY865" i="14" s="1"/>
  <c r="BE865" i="14" s="1"/>
  <c r="BK865" i="14" s="1"/>
  <c r="H865" i="14"/>
  <c r="N865" i="14" s="1"/>
  <c r="I864" i="14"/>
  <c r="O864" i="14" s="1"/>
  <c r="U864" i="14" s="1"/>
  <c r="AA864" i="14" s="1"/>
  <c r="AG864" i="14" s="1"/>
  <c r="AM864" i="14" s="1"/>
  <c r="AS864" i="14" s="1"/>
  <c r="AY864" i="14" s="1"/>
  <c r="BE864" i="14" s="1"/>
  <c r="BK864" i="14" s="1"/>
  <c r="G864" i="14"/>
  <c r="M864" i="14" s="1"/>
  <c r="S864" i="14" s="1"/>
  <c r="Y864" i="14" s="1"/>
  <c r="AE864" i="14" s="1"/>
  <c r="AK864" i="14" s="1"/>
  <c r="AQ864" i="14" s="1"/>
  <c r="AW864" i="14" s="1"/>
  <c r="BC864" i="14" s="1"/>
  <c r="BI864" i="14" s="1"/>
  <c r="I863" i="14"/>
  <c r="O863" i="14" s="1"/>
  <c r="U863" i="14" s="1"/>
  <c r="AA863" i="14" s="1"/>
  <c r="AG863" i="14" s="1"/>
  <c r="AM863" i="14" s="1"/>
  <c r="AS863" i="14" s="1"/>
  <c r="AY863" i="14" s="1"/>
  <c r="BE863" i="14" s="1"/>
  <c r="BK863" i="14" s="1"/>
  <c r="H863" i="14"/>
  <c r="G863" i="14"/>
  <c r="M863" i="14" s="1"/>
  <c r="S863" i="14" s="1"/>
  <c r="Y863" i="14" s="1"/>
  <c r="AE863" i="14" s="1"/>
  <c r="AK863" i="14" s="1"/>
  <c r="AQ863" i="14" s="1"/>
  <c r="AW863" i="14" s="1"/>
  <c r="BC863" i="14" s="1"/>
  <c r="BI863" i="14" s="1"/>
  <c r="I862" i="14"/>
  <c r="O862" i="14" s="1"/>
  <c r="U862" i="14" s="1"/>
  <c r="AA862" i="14" s="1"/>
  <c r="AG862" i="14" s="1"/>
  <c r="AM862" i="14" s="1"/>
  <c r="AS862" i="14" s="1"/>
  <c r="AY862" i="14" s="1"/>
  <c r="BE862" i="14" s="1"/>
  <c r="BK862" i="14" s="1"/>
  <c r="H862" i="14"/>
  <c r="N862" i="14" s="1"/>
  <c r="G862" i="14"/>
  <c r="M862" i="14" s="1"/>
  <c r="S862" i="14" s="1"/>
  <c r="Y862" i="14" s="1"/>
  <c r="AE862" i="14" s="1"/>
  <c r="AK862" i="14" s="1"/>
  <c r="AQ862" i="14" s="1"/>
  <c r="AW862" i="14" s="1"/>
  <c r="BC862" i="14" s="1"/>
  <c r="BI862" i="14" s="1"/>
  <c r="H861" i="14"/>
  <c r="G861" i="14"/>
  <c r="M861" i="14" s="1"/>
  <c r="S861" i="14" s="1"/>
  <c r="Y861" i="14" s="1"/>
  <c r="AE861" i="14" s="1"/>
  <c r="AK861" i="14" s="1"/>
  <c r="AQ861" i="14" s="1"/>
  <c r="AW861" i="14" s="1"/>
  <c r="BC861" i="14" s="1"/>
  <c r="BI861" i="14" s="1"/>
  <c r="I860" i="14"/>
  <c r="O860" i="14" s="1"/>
  <c r="U860" i="14" s="1"/>
  <c r="AA860" i="14" s="1"/>
  <c r="AG860" i="14" s="1"/>
  <c r="AM860" i="14" s="1"/>
  <c r="AS860" i="14" s="1"/>
  <c r="AY860" i="14" s="1"/>
  <c r="BE860" i="14" s="1"/>
  <c r="BK860" i="14" s="1"/>
  <c r="I859" i="14"/>
  <c r="O859" i="14" s="1"/>
  <c r="U859" i="14" s="1"/>
  <c r="AA859" i="14" s="1"/>
  <c r="AG859" i="14" s="1"/>
  <c r="AM859" i="14" s="1"/>
  <c r="AS859" i="14" s="1"/>
  <c r="AY859" i="14" s="1"/>
  <c r="BE859" i="14" s="1"/>
  <c r="BK859" i="14" s="1"/>
  <c r="H859" i="14"/>
  <c r="N859" i="14" s="1"/>
  <c r="T859" i="14" s="1"/>
  <c r="Z859" i="14" s="1"/>
  <c r="AF859" i="14" s="1"/>
  <c r="AL859" i="14" s="1"/>
  <c r="AR859" i="14" s="1"/>
  <c r="AX859" i="14" s="1"/>
  <c r="BD859" i="14" s="1"/>
  <c r="BJ859" i="14" s="1"/>
  <c r="I858" i="14"/>
  <c r="O858" i="14" s="1"/>
  <c r="U858" i="14" s="1"/>
  <c r="AA858" i="14" s="1"/>
  <c r="AG858" i="14" s="1"/>
  <c r="AM858" i="14" s="1"/>
  <c r="AS858" i="14" s="1"/>
  <c r="AY858" i="14" s="1"/>
  <c r="BE858" i="14" s="1"/>
  <c r="BK858" i="14" s="1"/>
  <c r="H858" i="14"/>
  <c r="N858" i="14" s="1"/>
  <c r="T858" i="14" s="1"/>
  <c r="Z858" i="14" s="1"/>
  <c r="AF858" i="14" s="1"/>
  <c r="AL858" i="14" s="1"/>
  <c r="AR858" i="14" s="1"/>
  <c r="AX858" i="14" s="1"/>
  <c r="BD858" i="14" s="1"/>
  <c r="BJ858" i="14" s="1"/>
  <c r="G858" i="14"/>
  <c r="M858" i="14" s="1"/>
  <c r="S858" i="14" s="1"/>
  <c r="Y858" i="14" s="1"/>
  <c r="AE858" i="14" s="1"/>
  <c r="AK858" i="14" s="1"/>
  <c r="AQ858" i="14" s="1"/>
  <c r="AW858" i="14" s="1"/>
  <c r="BC858" i="14" s="1"/>
  <c r="BI858" i="14" s="1"/>
  <c r="G857" i="14"/>
  <c r="M857" i="14" s="1"/>
  <c r="S857" i="14" s="1"/>
  <c r="Y857" i="14" s="1"/>
  <c r="AE857" i="14" s="1"/>
  <c r="AK857" i="14" s="1"/>
  <c r="AQ857" i="14" s="1"/>
  <c r="AW857" i="14" s="1"/>
  <c r="BC857" i="14" s="1"/>
  <c r="BI857" i="14" s="1"/>
  <c r="I856" i="14"/>
  <c r="O856" i="14" s="1"/>
  <c r="U856" i="14" s="1"/>
  <c r="AA856" i="14" s="1"/>
  <c r="AG856" i="14" s="1"/>
  <c r="AM856" i="14" s="1"/>
  <c r="AS856" i="14" s="1"/>
  <c r="AY856" i="14" s="1"/>
  <c r="BE856" i="14" s="1"/>
  <c r="BK856" i="14" s="1"/>
  <c r="G856" i="14"/>
  <c r="M856" i="14" s="1"/>
  <c r="S856" i="14" s="1"/>
  <c r="Y856" i="14" s="1"/>
  <c r="AE856" i="14" s="1"/>
  <c r="AK856" i="14" s="1"/>
  <c r="AQ856" i="14" s="1"/>
  <c r="AW856" i="14" s="1"/>
  <c r="BC856" i="14" s="1"/>
  <c r="BI856" i="14" s="1"/>
  <c r="I855" i="14"/>
  <c r="O855" i="14" s="1"/>
  <c r="U855" i="14" s="1"/>
  <c r="AA855" i="14" s="1"/>
  <c r="AG855" i="14" s="1"/>
  <c r="AM855" i="14" s="1"/>
  <c r="AS855" i="14" s="1"/>
  <c r="AY855" i="14" s="1"/>
  <c r="BE855" i="14" s="1"/>
  <c r="BK855" i="14" s="1"/>
  <c r="H855" i="14"/>
  <c r="N855" i="14" s="1"/>
  <c r="T855" i="14" s="1"/>
  <c r="Z855" i="14" s="1"/>
  <c r="AF855" i="14" s="1"/>
  <c r="AL855" i="14" s="1"/>
  <c r="AR855" i="14" s="1"/>
  <c r="AX855" i="14" s="1"/>
  <c r="BD855" i="14" s="1"/>
  <c r="BJ855" i="14" s="1"/>
  <c r="H854" i="14"/>
  <c r="N854" i="14" s="1"/>
  <c r="T854" i="14" s="1"/>
  <c r="Z854" i="14" s="1"/>
  <c r="AF854" i="14" s="1"/>
  <c r="AL854" i="14" s="1"/>
  <c r="AR854" i="14" s="1"/>
  <c r="AX854" i="14" s="1"/>
  <c r="BD854" i="14" s="1"/>
  <c r="BJ854" i="14" s="1"/>
  <c r="G854" i="14"/>
  <c r="M854" i="14" s="1"/>
  <c r="S854" i="14" s="1"/>
  <c r="Y854" i="14" s="1"/>
  <c r="AE854" i="14" s="1"/>
  <c r="AK854" i="14" s="1"/>
  <c r="AQ854" i="14" s="1"/>
  <c r="AW854" i="14" s="1"/>
  <c r="BC854" i="14" s="1"/>
  <c r="BI854" i="14" s="1"/>
  <c r="H853" i="14"/>
  <c r="N853" i="14" s="1"/>
  <c r="T853" i="14" s="1"/>
  <c r="Z853" i="14" s="1"/>
  <c r="AF853" i="14" s="1"/>
  <c r="AL853" i="14" s="1"/>
  <c r="AR853" i="14" s="1"/>
  <c r="AX853" i="14" s="1"/>
  <c r="BD853" i="14" s="1"/>
  <c r="BJ853" i="14" s="1"/>
  <c r="G853" i="14"/>
  <c r="M853" i="14" s="1"/>
  <c r="S853" i="14" s="1"/>
  <c r="Y853" i="14" s="1"/>
  <c r="AE853" i="14" s="1"/>
  <c r="AK853" i="14" s="1"/>
  <c r="AQ853" i="14" s="1"/>
  <c r="AW853" i="14" s="1"/>
  <c r="BC853" i="14" s="1"/>
  <c r="BI853" i="14" s="1"/>
  <c r="I852" i="14"/>
  <c r="O852" i="14" s="1"/>
  <c r="U852" i="14" s="1"/>
  <c r="AA852" i="14" s="1"/>
  <c r="AG852" i="14" s="1"/>
  <c r="AM852" i="14" s="1"/>
  <c r="AS852" i="14" s="1"/>
  <c r="AY852" i="14" s="1"/>
  <c r="BE852" i="14" s="1"/>
  <c r="BK852" i="14" s="1"/>
  <c r="I851" i="14"/>
  <c r="O851" i="14" s="1"/>
  <c r="U851" i="14" s="1"/>
  <c r="AA851" i="14" s="1"/>
  <c r="AG851" i="14" s="1"/>
  <c r="AM851" i="14" s="1"/>
  <c r="AS851" i="14" s="1"/>
  <c r="AY851" i="14" s="1"/>
  <c r="BE851" i="14" s="1"/>
  <c r="BK851" i="14" s="1"/>
  <c r="H851" i="14"/>
  <c r="N851" i="14" s="1"/>
  <c r="T851" i="14" s="1"/>
  <c r="Z851" i="14" s="1"/>
  <c r="AF851" i="14" s="1"/>
  <c r="AL851" i="14" s="1"/>
  <c r="AR851" i="14" s="1"/>
  <c r="AX851" i="14" s="1"/>
  <c r="BD851" i="14" s="1"/>
  <c r="BJ851" i="14" s="1"/>
  <c r="I850" i="14"/>
  <c r="O850" i="14" s="1"/>
  <c r="U850" i="14" s="1"/>
  <c r="AA850" i="14" s="1"/>
  <c r="AG850" i="14" s="1"/>
  <c r="AM850" i="14" s="1"/>
  <c r="AS850" i="14" s="1"/>
  <c r="AY850" i="14" s="1"/>
  <c r="BE850" i="14" s="1"/>
  <c r="BK850" i="14" s="1"/>
  <c r="H850" i="14"/>
  <c r="N850" i="14" s="1"/>
  <c r="T850" i="14" s="1"/>
  <c r="Z850" i="14" s="1"/>
  <c r="AF850" i="14" s="1"/>
  <c r="AL850" i="14" s="1"/>
  <c r="AR850" i="14" s="1"/>
  <c r="AX850" i="14" s="1"/>
  <c r="BD850" i="14" s="1"/>
  <c r="BJ850" i="14" s="1"/>
  <c r="G850" i="14"/>
  <c r="M850" i="14" s="1"/>
  <c r="S850" i="14" s="1"/>
  <c r="Y850" i="14" s="1"/>
  <c r="AE850" i="14" s="1"/>
  <c r="AK850" i="14" s="1"/>
  <c r="AQ850" i="14" s="1"/>
  <c r="AW850" i="14" s="1"/>
  <c r="BC850" i="14" s="1"/>
  <c r="BI850" i="14" s="1"/>
  <c r="G849" i="14"/>
  <c r="M849" i="14" s="1"/>
  <c r="S849" i="14" s="1"/>
  <c r="Y849" i="14" s="1"/>
  <c r="AE849" i="14" s="1"/>
  <c r="AK849" i="14" s="1"/>
  <c r="AQ849" i="14" s="1"/>
  <c r="AW849" i="14" s="1"/>
  <c r="BC849" i="14" s="1"/>
  <c r="BI849" i="14" s="1"/>
  <c r="I848" i="14"/>
  <c r="O848" i="14" s="1"/>
  <c r="U848" i="14" s="1"/>
  <c r="AA848" i="14" s="1"/>
  <c r="AG848" i="14" s="1"/>
  <c r="AM848" i="14" s="1"/>
  <c r="AS848" i="14" s="1"/>
  <c r="AY848" i="14" s="1"/>
  <c r="BE848" i="14" s="1"/>
  <c r="BK848" i="14" s="1"/>
  <c r="G848" i="14"/>
  <c r="M848" i="14" s="1"/>
  <c r="S848" i="14" s="1"/>
  <c r="Y848" i="14" s="1"/>
  <c r="AE848" i="14" s="1"/>
  <c r="AK848" i="14" s="1"/>
  <c r="AQ848" i="14" s="1"/>
  <c r="AW848" i="14" s="1"/>
  <c r="BC848" i="14" s="1"/>
  <c r="BI848" i="14" s="1"/>
  <c r="I847" i="14"/>
  <c r="O847" i="14" s="1"/>
  <c r="U847" i="14" s="1"/>
  <c r="AA847" i="14" s="1"/>
  <c r="AG847" i="14" s="1"/>
  <c r="AM847" i="14" s="1"/>
  <c r="AS847" i="14" s="1"/>
  <c r="AY847" i="14" s="1"/>
  <c r="BE847" i="14" s="1"/>
  <c r="BK847" i="14" s="1"/>
  <c r="H847" i="14"/>
  <c r="N847" i="14" s="1"/>
  <c r="T847" i="14" s="1"/>
  <c r="Z847" i="14" s="1"/>
  <c r="AF847" i="14" s="1"/>
  <c r="AL847" i="14" s="1"/>
  <c r="AR847" i="14" s="1"/>
  <c r="AX847" i="14" s="1"/>
  <c r="BD847" i="14" s="1"/>
  <c r="BJ847" i="14" s="1"/>
  <c r="H846" i="14"/>
  <c r="N846" i="14" s="1"/>
  <c r="T846" i="14" s="1"/>
  <c r="Z846" i="14" s="1"/>
  <c r="AF846" i="14" s="1"/>
  <c r="AL846" i="14" s="1"/>
  <c r="AR846" i="14" s="1"/>
  <c r="AX846" i="14" s="1"/>
  <c r="BD846" i="14" s="1"/>
  <c r="BJ846" i="14" s="1"/>
  <c r="G846" i="14"/>
  <c r="M846" i="14" s="1"/>
  <c r="S846" i="14" s="1"/>
  <c r="Y846" i="14" s="1"/>
  <c r="AE846" i="14" s="1"/>
  <c r="AK846" i="14" s="1"/>
  <c r="AQ846" i="14" s="1"/>
  <c r="AW846" i="14" s="1"/>
  <c r="BC846" i="14" s="1"/>
  <c r="BI846" i="14" s="1"/>
  <c r="H845" i="14"/>
  <c r="N845" i="14" s="1"/>
  <c r="T845" i="14" s="1"/>
  <c r="Z845" i="14" s="1"/>
  <c r="AF845" i="14" s="1"/>
  <c r="AL845" i="14" s="1"/>
  <c r="AR845" i="14" s="1"/>
  <c r="AX845" i="14" s="1"/>
  <c r="BD845" i="14" s="1"/>
  <c r="BJ845" i="14" s="1"/>
  <c r="G845" i="14"/>
  <c r="M845" i="14" s="1"/>
  <c r="S845" i="14" s="1"/>
  <c r="Y845" i="14" s="1"/>
  <c r="AE845" i="14" s="1"/>
  <c r="AK845" i="14" s="1"/>
  <c r="AQ845" i="14" s="1"/>
  <c r="AW845" i="14" s="1"/>
  <c r="BC845" i="14" s="1"/>
  <c r="BI845" i="14" s="1"/>
  <c r="I844" i="14"/>
  <c r="O844" i="14" s="1"/>
  <c r="U844" i="14" s="1"/>
  <c r="AA844" i="14" s="1"/>
  <c r="AG844" i="14" s="1"/>
  <c r="AM844" i="14" s="1"/>
  <c r="AS844" i="14" s="1"/>
  <c r="AY844" i="14" s="1"/>
  <c r="BE844" i="14" s="1"/>
  <c r="BK844" i="14" s="1"/>
  <c r="I843" i="14"/>
  <c r="O843" i="14" s="1"/>
  <c r="U843" i="14" s="1"/>
  <c r="AA843" i="14" s="1"/>
  <c r="AG843" i="14" s="1"/>
  <c r="AM843" i="14" s="1"/>
  <c r="AS843" i="14" s="1"/>
  <c r="AY843" i="14" s="1"/>
  <c r="BE843" i="14" s="1"/>
  <c r="BK843" i="14" s="1"/>
  <c r="H843" i="14"/>
  <c r="N843" i="14" s="1"/>
  <c r="T843" i="14" s="1"/>
  <c r="Z843" i="14" s="1"/>
  <c r="AF843" i="14" s="1"/>
  <c r="AL843" i="14" s="1"/>
  <c r="AR843" i="14" s="1"/>
  <c r="AX843" i="14" s="1"/>
  <c r="BD843" i="14" s="1"/>
  <c r="BJ843" i="14" s="1"/>
  <c r="I842" i="14"/>
  <c r="O842" i="14" s="1"/>
  <c r="U842" i="14" s="1"/>
  <c r="AA842" i="14" s="1"/>
  <c r="AG842" i="14" s="1"/>
  <c r="AM842" i="14" s="1"/>
  <c r="AS842" i="14" s="1"/>
  <c r="AY842" i="14" s="1"/>
  <c r="BE842" i="14" s="1"/>
  <c r="BK842" i="14" s="1"/>
  <c r="H842" i="14"/>
  <c r="N842" i="14" s="1"/>
  <c r="T842" i="14" s="1"/>
  <c r="Z842" i="14" s="1"/>
  <c r="AF842" i="14" s="1"/>
  <c r="AL842" i="14" s="1"/>
  <c r="AR842" i="14" s="1"/>
  <c r="AX842" i="14" s="1"/>
  <c r="BD842" i="14" s="1"/>
  <c r="BJ842" i="14" s="1"/>
  <c r="G842" i="14"/>
  <c r="M842" i="14" s="1"/>
  <c r="S842" i="14" s="1"/>
  <c r="Y842" i="14" s="1"/>
  <c r="AE842" i="14" s="1"/>
  <c r="AK842" i="14" s="1"/>
  <c r="AQ842" i="14" s="1"/>
  <c r="AW842" i="14" s="1"/>
  <c r="BC842" i="14" s="1"/>
  <c r="BI842" i="14" s="1"/>
  <c r="G841" i="14"/>
  <c r="M841" i="14" s="1"/>
  <c r="S841" i="14" s="1"/>
  <c r="Y841" i="14" s="1"/>
  <c r="AE841" i="14" s="1"/>
  <c r="AK841" i="14" s="1"/>
  <c r="AQ841" i="14" s="1"/>
  <c r="AW841" i="14" s="1"/>
  <c r="BC841" i="14" s="1"/>
  <c r="BI841" i="14" s="1"/>
  <c r="I840" i="14"/>
  <c r="O840" i="14" s="1"/>
  <c r="U840" i="14" s="1"/>
  <c r="AA840" i="14" s="1"/>
  <c r="AG840" i="14" s="1"/>
  <c r="AM840" i="14" s="1"/>
  <c r="AS840" i="14" s="1"/>
  <c r="AY840" i="14" s="1"/>
  <c r="BE840" i="14" s="1"/>
  <c r="BK840" i="14" s="1"/>
  <c r="G840" i="14"/>
  <c r="M840" i="14" s="1"/>
  <c r="S840" i="14" s="1"/>
  <c r="Y840" i="14" s="1"/>
  <c r="AE840" i="14" s="1"/>
  <c r="AK840" i="14" s="1"/>
  <c r="AQ840" i="14" s="1"/>
  <c r="AW840" i="14" s="1"/>
  <c r="BC840" i="14" s="1"/>
  <c r="BI840" i="14" s="1"/>
  <c r="I839" i="14"/>
  <c r="O839" i="14" s="1"/>
  <c r="U839" i="14" s="1"/>
  <c r="AA839" i="14" s="1"/>
  <c r="AG839" i="14" s="1"/>
  <c r="AM839" i="14" s="1"/>
  <c r="AS839" i="14" s="1"/>
  <c r="AY839" i="14" s="1"/>
  <c r="BE839" i="14" s="1"/>
  <c r="BK839" i="14" s="1"/>
  <c r="H839" i="14"/>
  <c r="I838" i="14"/>
  <c r="O838" i="14" s="1"/>
  <c r="U838" i="14" s="1"/>
  <c r="AA838" i="14" s="1"/>
  <c r="AG838" i="14" s="1"/>
  <c r="AM838" i="14" s="1"/>
  <c r="AS838" i="14" s="1"/>
  <c r="AY838" i="14" s="1"/>
  <c r="BE838" i="14" s="1"/>
  <c r="BK838" i="14" s="1"/>
  <c r="H838" i="14"/>
  <c r="N838" i="14" s="1"/>
  <c r="H837" i="14"/>
  <c r="H836" i="14"/>
  <c r="G836" i="14"/>
  <c r="M836" i="14" s="1"/>
  <c r="S836" i="14" s="1"/>
  <c r="Y836" i="14" s="1"/>
  <c r="AE836" i="14" s="1"/>
  <c r="AK836" i="14" s="1"/>
  <c r="AQ836" i="14" s="1"/>
  <c r="AW836" i="14" s="1"/>
  <c r="BC836" i="14" s="1"/>
  <c r="BI836" i="14" s="1"/>
  <c r="I835" i="14"/>
  <c r="O835" i="14" s="1"/>
  <c r="U835" i="14" s="1"/>
  <c r="AA835" i="14" s="1"/>
  <c r="AG835" i="14" s="1"/>
  <c r="AM835" i="14" s="1"/>
  <c r="AS835" i="14" s="1"/>
  <c r="AY835" i="14" s="1"/>
  <c r="BE835" i="14" s="1"/>
  <c r="BK835" i="14" s="1"/>
  <c r="H835" i="14"/>
  <c r="N835" i="14" s="1"/>
  <c r="I834" i="14"/>
  <c r="O834" i="14" s="1"/>
  <c r="U834" i="14" s="1"/>
  <c r="AA834" i="14" s="1"/>
  <c r="AG834" i="14" s="1"/>
  <c r="AM834" i="14" s="1"/>
  <c r="AS834" i="14" s="1"/>
  <c r="AY834" i="14" s="1"/>
  <c r="BE834" i="14" s="1"/>
  <c r="BK834" i="14" s="1"/>
  <c r="G834" i="14"/>
  <c r="M834" i="14" s="1"/>
  <c r="S834" i="14" s="1"/>
  <c r="Y834" i="14" s="1"/>
  <c r="AE834" i="14" s="1"/>
  <c r="AK834" i="14" s="1"/>
  <c r="AQ834" i="14" s="1"/>
  <c r="AW834" i="14" s="1"/>
  <c r="BC834" i="14" s="1"/>
  <c r="BI834" i="14" s="1"/>
  <c r="I833" i="14"/>
  <c r="O833" i="14" s="1"/>
  <c r="U833" i="14" s="1"/>
  <c r="AA833" i="14" s="1"/>
  <c r="AG833" i="14" s="1"/>
  <c r="AM833" i="14" s="1"/>
  <c r="AS833" i="14" s="1"/>
  <c r="AY833" i="14" s="1"/>
  <c r="BE833" i="14" s="1"/>
  <c r="BK833" i="14" s="1"/>
  <c r="H833" i="14"/>
  <c r="N833" i="14" s="1"/>
  <c r="T833" i="14" s="1"/>
  <c r="Z833" i="14" s="1"/>
  <c r="AF833" i="14" s="1"/>
  <c r="AL833" i="14" s="1"/>
  <c r="AR833" i="14" s="1"/>
  <c r="AX833" i="14" s="1"/>
  <c r="BD833" i="14" s="1"/>
  <c r="BJ833" i="14" s="1"/>
  <c r="G833" i="14"/>
  <c r="M833" i="14" s="1"/>
  <c r="S833" i="14" s="1"/>
  <c r="Y833" i="14" s="1"/>
  <c r="AE833" i="14" s="1"/>
  <c r="AK833" i="14" s="1"/>
  <c r="AQ833" i="14" s="1"/>
  <c r="AW833" i="14" s="1"/>
  <c r="BC833" i="14" s="1"/>
  <c r="BI833" i="14" s="1"/>
  <c r="G832" i="14"/>
  <c r="M832" i="14" s="1"/>
  <c r="S832" i="14" s="1"/>
  <c r="Y832" i="14" s="1"/>
  <c r="AE832" i="14" s="1"/>
  <c r="AK832" i="14" s="1"/>
  <c r="AQ832" i="14" s="1"/>
  <c r="AW832" i="14" s="1"/>
  <c r="BC832" i="14" s="1"/>
  <c r="BI832" i="14" s="1"/>
  <c r="H831" i="14"/>
  <c r="N831" i="14" s="1"/>
  <c r="T831" i="14" s="1"/>
  <c r="Z831" i="14" s="1"/>
  <c r="AF831" i="14" s="1"/>
  <c r="AL831" i="14" s="1"/>
  <c r="AR831" i="14" s="1"/>
  <c r="AX831" i="14" s="1"/>
  <c r="BD831" i="14" s="1"/>
  <c r="BJ831" i="14" s="1"/>
  <c r="G831" i="14"/>
  <c r="M831" i="14" s="1"/>
  <c r="S831" i="14" s="1"/>
  <c r="Y831" i="14" s="1"/>
  <c r="AE831" i="14" s="1"/>
  <c r="AK831" i="14" s="1"/>
  <c r="AQ831" i="14" s="1"/>
  <c r="AW831" i="14" s="1"/>
  <c r="BC831" i="14" s="1"/>
  <c r="BI831" i="14" s="1"/>
  <c r="I830" i="14"/>
  <c r="O830" i="14" s="1"/>
  <c r="U830" i="14" s="1"/>
  <c r="AA830" i="14" s="1"/>
  <c r="AG830" i="14" s="1"/>
  <c r="AM830" i="14" s="1"/>
  <c r="AS830" i="14" s="1"/>
  <c r="AY830" i="14" s="1"/>
  <c r="BE830" i="14" s="1"/>
  <c r="BK830" i="14" s="1"/>
  <c r="H830" i="14"/>
  <c r="N830" i="14" s="1"/>
  <c r="T830" i="14" s="1"/>
  <c r="Z830" i="14" s="1"/>
  <c r="AF830" i="14" s="1"/>
  <c r="AL830" i="14" s="1"/>
  <c r="AR830" i="14" s="1"/>
  <c r="AX830" i="14" s="1"/>
  <c r="BD830" i="14" s="1"/>
  <c r="BJ830" i="14" s="1"/>
  <c r="H829" i="14"/>
  <c r="N829" i="14" s="1"/>
  <c r="T829" i="14" s="1"/>
  <c r="Z829" i="14" s="1"/>
  <c r="AF829" i="14" s="1"/>
  <c r="AL829" i="14" s="1"/>
  <c r="AR829" i="14" s="1"/>
  <c r="AX829" i="14" s="1"/>
  <c r="BD829" i="14" s="1"/>
  <c r="BJ829" i="14" s="1"/>
  <c r="I828" i="14"/>
  <c r="O828" i="14" s="1"/>
  <c r="U828" i="14" s="1"/>
  <c r="AA828" i="14" s="1"/>
  <c r="AG828" i="14" s="1"/>
  <c r="AM828" i="14" s="1"/>
  <c r="AS828" i="14" s="1"/>
  <c r="AY828" i="14" s="1"/>
  <c r="BE828" i="14" s="1"/>
  <c r="BK828" i="14" s="1"/>
  <c r="H828" i="14"/>
  <c r="N828" i="14" s="1"/>
  <c r="T828" i="14" s="1"/>
  <c r="Z828" i="14" s="1"/>
  <c r="AF828" i="14" s="1"/>
  <c r="AL828" i="14" s="1"/>
  <c r="AR828" i="14" s="1"/>
  <c r="AX828" i="14" s="1"/>
  <c r="BD828" i="14" s="1"/>
  <c r="BJ828" i="14" s="1"/>
  <c r="G828" i="14"/>
  <c r="M828" i="14" s="1"/>
  <c r="S828" i="14" s="1"/>
  <c r="Y828" i="14" s="1"/>
  <c r="AE828" i="14" s="1"/>
  <c r="AK828" i="14" s="1"/>
  <c r="AQ828" i="14" s="1"/>
  <c r="AW828" i="14" s="1"/>
  <c r="BC828" i="14" s="1"/>
  <c r="BI828" i="14" s="1"/>
  <c r="I827" i="14"/>
  <c r="O827" i="14" s="1"/>
  <c r="U827" i="14" s="1"/>
  <c r="AA827" i="14" s="1"/>
  <c r="AG827" i="14" s="1"/>
  <c r="AM827" i="14" s="1"/>
  <c r="AS827" i="14" s="1"/>
  <c r="AY827" i="14" s="1"/>
  <c r="BE827" i="14" s="1"/>
  <c r="BK827" i="14" s="1"/>
  <c r="I826" i="14"/>
  <c r="O826" i="14" s="1"/>
  <c r="U826" i="14" s="1"/>
  <c r="AA826" i="14" s="1"/>
  <c r="AG826" i="14" s="1"/>
  <c r="AM826" i="14" s="1"/>
  <c r="AS826" i="14" s="1"/>
  <c r="AY826" i="14" s="1"/>
  <c r="BE826" i="14" s="1"/>
  <c r="BK826" i="14" s="1"/>
  <c r="G826" i="14"/>
  <c r="M826" i="14" s="1"/>
  <c r="S826" i="14" s="1"/>
  <c r="Y826" i="14" s="1"/>
  <c r="AE826" i="14" s="1"/>
  <c r="AK826" i="14" s="1"/>
  <c r="AQ826" i="14" s="1"/>
  <c r="AW826" i="14" s="1"/>
  <c r="BC826" i="14" s="1"/>
  <c r="BI826" i="14" s="1"/>
  <c r="I825" i="14"/>
  <c r="O825" i="14" s="1"/>
  <c r="U825" i="14" s="1"/>
  <c r="AA825" i="14" s="1"/>
  <c r="AG825" i="14" s="1"/>
  <c r="AM825" i="14" s="1"/>
  <c r="AS825" i="14" s="1"/>
  <c r="AY825" i="14" s="1"/>
  <c r="BE825" i="14" s="1"/>
  <c r="BK825" i="14" s="1"/>
  <c r="H825" i="14"/>
  <c r="N825" i="14" s="1"/>
  <c r="T825" i="14" s="1"/>
  <c r="Z825" i="14" s="1"/>
  <c r="AF825" i="14" s="1"/>
  <c r="AL825" i="14" s="1"/>
  <c r="AR825" i="14" s="1"/>
  <c r="AX825" i="14" s="1"/>
  <c r="BD825" i="14" s="1"/>
  <c r="BJ825" i="14" s="1"/>
  <c r="G825" i="14"/>
  <c r="M825" i="14" s="1"/>
  <c r="S825" i="14" s="1"/>
  <c r="Y825" i="14" s="1"/>
  <c r="AE825" i="14" s="1"/>
  <c r="AK825" i="14" s="1"/>
  <c r="AQ825" i="14" s="1"/>
  <c r="AW825" i="14" s="1"/>
  <c r="BC825" i="14" s="1"/>
  <c r="BI825" i="14" s="1"/>
  <c r="G824" i="14"/>
  <c r="M824" i="14" s="1"/>
  <c r="S824" i="14" s="1"/>
  <c r="Y824" i="14" s="1"/>
  <c r="AE824" i="14" s="1"/>
  <c r="AK824" i="14" s="1"/>
  <c r="AQ824" i="14" s="1"/>
  <c r="AW824" i="14" s="1"/>
  <c r="BC824" i="14" s="1"/>
  <c r="BI824" i="14" s="1"/>
  <c r="H823" i="14"/>
  <c r="N823" i="14" s="1"/>
  <c r="T823" i="14" s="1"/>
  <c r="Z823" i="14" s="1"/>
  <c r="AF823" i="14" s="1"/>
  <c r="AL823" i="14" s="1"/>
  <c r="AR823" i="14" s="1"/>
  <c r="AX823" i="14" s="1"/>
  <c r="BD823" i="14" s="1"/>
  <c r="BJ823" i="14" s="1"/>
  <c r="G823" i="14"/>
  <c r="M823" i="14" s="1"/>
  <c r="S823" i="14" s="1"/>
  <c r="Y823" i="14" s="1"/>
  <c r="AE823" i="14" s="1"/>
  <c r="AK823" i="14" s="1"/>
  <c r="AQ823" i="14" s="1"/>
  <c r="AW823" i="14" s="1"/>
  <c r="BC823" i="14" s="1"/>
  <c r="BI823" i="14" s="1"/>
  <c r="I822" i="14"/>
  <c r="O822" i="14" s="1"/>
  <c r="U822" i="14" s="1"/>
  <c r="AA822" i="14" s="1"/>
  <c r="AG822" i="14" s="1"/>
  <c r="AM822" i="14" s="1"/>
  <c r="AS822" i="14" s="1"/>
  <c r="AY822" i="14" s="1"/>
  <c r="BE822" i="14" s="1"/>
  <c r="BK822" i="14" s="1"/>
  <c r="H822" i="14"/>
  <c r="N822" i="14" s="1"/>
  <c r="T822" i="14" s="1"/>
  <c r="Z822" i="14" s="1"/>
  <c r="AF822" i="14" s="1"/>
  <c r="AL822" i="14" s="1"/>
  <c r="AR822" i="14" s="1"/>
  <c r="AX822" i="14" s="1"/>
  <c r="BD822" i="14" s="1"/>
  <c r="BJ822" i="14" s="1"/>
  <c r="H821" i="14"/>
  <c r="N821" i="14" s="1"/>
  <c r="T821" i="14" s="1"/>
  <c r="Z821" i="14" s="1"/>
  <c r="AF821" i="14" s="1"/>
  <c r="AL821" i="14" s="1"/>
  <c r="AR821" i="14" s="1"/>
  <c r="AX821" i="14" s="1"/>
  <c r="BD821" i="14" s="1"/>
  <c r="BJ821" i="14" s="1"/>
  <c r="I820" i="14"/>
  <c r="O820" i="14" s="1"/>
  <c r="U820" i="14" s="1"/>
  <c r="AA820" i="14" s="1"/>
  <c r="AG820" i="14" s="1"/>
  <c r="AM820" i="14" s="1"/>
  <c r="AS820" i="14" s="1"/>
  <c r="AY820" i="14" s="1"/>
  <c r="BE820" i="14" s="1"/>
  <c r="BK820" i="14" s="1"/>
  <c r="H820" i="14"/>
  <c r="N820" i="14" s="1"/>
  <c r="T820" i="14" s="1"/>
  <c r="Z820" i="14" s="1"/>
  <c r="AF820" i="14" s="1"/>
  <c r="AL820" i="14" s="1"/>
  <c r="AR820" i="14" s="1"/>
  <c r="AX820" i="14" s="1"/>
  <c r="BD820" i="14" s="1"/>
  <c r="BJ820" i="14" s="1"/>
  <c r="G820" i="14"/>
  <c r="M820" i="14" s="1"/>
  <c r="S820" i="14" s="1"/>
  <c r="Y820" i="14" s="1"/>
  <c r="AE820" i="14" s="1"/>
  <c r="AK820" i="14" s="1"/>
  <c r="AQ820" i="14" s="1"/>
  <c r="AW820" i="14" s="1"/>
  <c r="BC820" i="14" s="1"/>
  <c r="BI820" i="14" s="1"/>
  <c r="I819" i="14"/>
  <c r="O819" i="14" s="1"/>
  <c r="U819" i="14" s="1"/>
  <c r="AA819" i="14" s="1"/>
  <c r="AG819" i="14" s="1"/>
  <c r="AM819" i="14" s="1"/>
  <c r="AS819" i="14" s="1"/>
  <c r="AY819" i="14" s="1"/>
  <c r="BE819" i="14" s="1"/>
  <c r="BK819" i="14" s="1"/>
  <c r="I818" i="14"/>
  <c r="O818" i="14" s="1"/>
  <c r="U818" i="14" s="1"/>
  <c r="AA818" i="14" s="1"/>
  <c r="AG818" i="14" s="1"/>
  <c r="AM818" i="14" s="1"/>
  <c r="AS818" i="14" s="1"/>
  <c r="AY818" i="14" s="1"/>
  <c r="BE818" i="14" s="1"/>
  <c r="BK818" i="14" s="1"/>
  <c r="G818" i="14"/>
  <c r="M818" i="14" s="1"/>
  <c r="S818" i="14" s="1"/>
  <c r="Y818" i="14" s="1"/>
  <c r="AE818" i="14" s="1"/>
  <c r="AK818" i="14" s="1"/>
  <c r="AQ818" i="14" s="1"/>
  <c r="AW818" i="14" s="1"/>
  <c r="BC818" i="14" s="1"/>
  <c r="BI818" i="14" s="1"/>
  <c r="I817" i="14"/>
  <c r="O817" i="14" s="1"/>
  <c r="U817" i="14" s="1"/>
  <c r="AA817" i="14" s="1"/>
  <c r="AG817" i="14" s="1"/>
  <c r="AM817" i="14" s="1"/>
  <c r="AS817" i="14" s="1"/>
  <c r="AY817" i="14" s="1"/>
  <c r="BE817" i="14" s="1"/>
  <c r="BK817" i="14" s="1"/>
  <c r="G817" i="14"/>
  <c r="M817" i="14" s="1"/>
  <c r="S817" i="14" s="1"/>
  <c r="Y817" i="14" s="1"/>
  <c r="AE817" i="14" s="1"/>
  <c r="AK817" i="14" s="1"/>
  <c r="AQ817" i="14" s="1"/>
  <c r="AW817" i="14" s="1"/>
  <c r="BC817" i="14" s="1"/>
  <c r="BI817" i="14" s="1"/>
  <c r="I816" i="14"/>
  <c r="O816" i="14" s="1"/>
  <c r="U816" i="14" s="1"/>
  <c r="AA816" i="14" s="1"/>
  <c r="AG816" i="14" s="1"/>
  <c r="AM816" i="14" s="1"/>
  <c r="AS816" i="14" s="1"/>
  <c r="AY816" i="14" s="1"/>
  <c r="BE816" i="14" s="1"/>
  <c r="BK816" i="14" s="1"/>
  <c r="G816" i="14"/>
  <c r="M816" i="14" s="1"/>
  <c r="S816" i="14" s="1"/>
  <c r="Y816" i="14" s="1"/>
  <c r="AE816" i="14" s="1"/>
  <c r="AK816" i="14" s="1"/>
  <c r="AQ816" i="14" s="1"/>
  <c r="AW816" i="14" s="1"/>
  <c r="BC816" i="14" s="1"/>
  <c r="BI816" i="14" s="1"/>
  <c r="H815" i="14"/>
  <c r="G815" i="14"/>
  <c r="M815" i="14" s="1"/>
  <c r="S815" i="14" s="1"/>
  <c r="Y815" i="14" s="1"/>
  <c r="AE815" i="14" s="1"/>
  <c r="AK815" i="14" s="1"/>
  <c r="AQ815" i="14" s="1"/>
  <c r="AW815" i="14" s="1"/>
  <c r="BC815" i="14" s="1"/>
  <c r="BI815" i="14" s="1"/>
  <c r="I814" i="14"/>
  <c r="O814" i="14" s="1"/>
  <c r="U814" i="14" s="1"/>
  <c r="AA814" i="14" s="1"/>
  <c r="AG814" i="14" s="1"/>
  <c r="AM814" i="14" s="1"/>
  <c r="AS814" i="14" s="1"/>
  <c r="AY814" i="14" s="1"/>
  <c r="BE814" i="14" s="1"/>
  <c r="BK814" i="14" s="1"/>
  <c r="H814" i="14"/>
  <c r="H813" i="14"/>
  <c r="H812" i="14"/>
  <c r="G812" i="14"/>
  <c r="M812" i="14" s="1"/>
  <c r="S812" i="14" s="1"/>
  <c r="Y812" i="14" s="1"/>
  <c r="AE812" i="14" s="1"/>
  <c r="AK812" i="14" s="1"/>
  <c r="AQ812" i="14" s="1"/>
  <c r="AW812" i="14" s="1"/>
  <c r="BC812" i="14" s="1"/>
  <c r="BI812" i="14" s="1"/>
  <c r="I811" i="14"/>
  <c r="O811" i="14" s="1"/>
  <c r="U811" i="14" s="1"/>
  <c r="AA811" i="14" s="1"/>
  <c r="AG811" i="14" s="1"/>
  <c r="AM811" i="14" s="1"/>
  <c r="AS811" i="14" s="1"/>
  <c r="AY811" i="14" s="1"/>
  <c r="BE811" i="14" s="1"/>
  <c r="BK811" i="14" s="1"/>
  <c r="H811" i="14"/>
  <c r="N811" i="14" s="1"/>
  <c r="I810" i="14"/>
  <c r="O810" i="14" s="1"/>
  <c r="U810" i="14" s="1"/>
  <c r="AA810" i="14" s="1"/>
  <c r="AG810" i="14" s="1"/>
  <c r="AM810" i="14" s="1"/>
  <c r="AS810" i="14" s="1"/>
  <c r="AY810" i="14" s="1"/>
  <c r="BE810" i="14" s="1"/>
  <c r="BK810" i="14" s="1"/>
  <c r="H810" i="14"/>
  <c r="G810" i="14"/>
  <c r="M810" i="14" s="1"/>
  <c r="S810" i="14" s="1"/>
  <c r="Y810" i="14" s="1"/>
  <c r="AE810" i="14" s="1"/>
  <c r="AK810" i="14" s="1"/>
  <c r="AQ810" i="14" s="1"/>
  <c r="AW810" i="14" s="1"/>
  <c r="BC810" i="14" s="1"/>
  <c r="BI810" i="14" s="1"/>
  <c r="I809" i="14"/>
  <c r="O809" i="14" s="1"/>
  <c r="U809" i="14" s="1"/>
  <c r="AA809" i="14" s="1"/>
  <c r="AG809" i="14" s="1"/>
  <c r="AM809" i="14" s="1"/>
  <c r="AS809" i="14" s="1"/>
  <c r="AY809" i="14" s="1"/>
  <c r="BE809" i="14" s="1"/>
  <c r="BK809" i="14" s="1"/>
  <c r="G809" i="14"/>
  <c r="M809" i="14" s="1"/>
  <c r="S809" i="14" s="1"/>
  <c r="Y809" i="14" s="1"/>
  <c r="AE809" i="14" s="1"/>
  <c r="AK809" i="14" s="1"/>
  <c r="AQ809" i="14" s="1"/>
  <c r="AW809" i="14" s="1"/>
  <c r="BC809" i="14" s="1"/>
  <c r="BI809" i="14" s="1"/>
  <c r="I808" i="14"/>
  <c r="O808" i="14" s="1"/>
  <c r="U808" i="14" s="1"/>
  <c r="AA808" i="14" s="1"/>
  <c r="AG808" i="14" s="1"/>
  <c r="AM808" i="14" s="1"/>
  <c r="AS808" i="14" s="1"/>
  <c r="AY808" i="14" s="1"/>
  <c r="BE808" i="14" s="1"/>
  <c r="BK808" i="14" s="1"/>
  <c r="G808" i="14"/>
  <c r="M808" i="14" s="1"/>
  <c r="S808" i="14" s="1"/>
  <c r="Y808" i="14" s="1"/>
  <c r="AE808" i="14" s="1"/>
  <c r="AK808" i="14" s="1"/>
  <c r="AQ808" i="14" s="1"/>
  <c r="AW808" i="14" s="1"/>
  <c r="BC808" i="14" s="1"/>
  <c r="BI808" i="14" s="1"/>
  <c r="I807" i="14"/>
  <c r="O807" i="14" s="1"/>
  <c r="U807" i="14" s="1"/>
  <c r="AA807" i="14" s="1"/>
  <c r="AG807" i="14" s="1"/>
  <c r="AM807" i="14" s="1"/>
  <c r="AS807" i="14" s="1"/>
  <c r="AY807" i="14" s="1"/>
  <c r="BE807" i="14" s="1"/>
  <c r="BK807" i="14" s="1"/>
  <c r="G807" i="14"/>
  <c r="M807" i="14" s="1"/>
  <c r="S807" i="14" s="1"/>
  <c r="Y807" i="14" s="1"/>
  <c r="AE807" i="14" s="1"/>
  <c r="AK807" i="14" s="1"/>
  <c r="AQ807" i="14" s="1"/>
  <c r="AW807" i="14" s="1"/>
  <c r="BC807" i="14" s="1"/>
  <c r="BI807" i="14" s="1"/>
  <c r="I806" i="14"/>
  <c r="O806" i="14" s="1"/>
  <c r="U806" i="14" s="1"/>
  <c r="AA806" i="14" s="1"/>
  <c r="AG806" i="14" s="1"/>
  <c r="AM806" i="14" s="1"/>
  <c r="AS806" i="14" s="1"/>
  <c r="AY806" i="14" s="1"/>
  <c r="BE806" i="14" s="1"/>
  <c r="BK806" i="14" s="1"/>
  <c r="H806" i="14"/>
  <c r="N806" i="14" s="1"/>
  <c r="T806" i="14" s="1"/>
  <c r="Z806" i="14" s="1"/>
  <c r="AF806" i="14" s="1"/>
  <c r="AL806" i="14" s="1"/>
  <c r="AR806" i="14" s="1"/>
  <c r="AX806" i="14" s="1"/>
  <c r="BD806" i="14" s="1"/>
  <c r="BJ806" i="14" s="1"/>
  <c r="G806" i="14"/>
  <c r="M806" i="14" s="1"/>
  <c r="S806" i="14" s="1"/>
  <c r="Y806" i="14" s="1"/>
  <c r="AE806" i="14" s="1"/>
  <c r="AK806" i="14" s="1"/>
  <c r="AQ806" i="14" s="1"/>
  <c r="AW806" i="14" s="1"/>
  <c r="BC806" i="14" s="1"/>
  <c r="BI806" i="14" s="1"/>
  <c r="H805" i="14"/>
  <c r="N805" i="14" s="1"/>
  <c r="T805" i="14" s="1"/>
  <c r="Z805" i="14" s="1"/>
  <c r="AF805" i="14" s="1"/>
  <c r="AL805" i="14" s="1"/>
  <c r="AR805" i="14" s="1"/>
  <c r="AX805" i="14" s="1"/>
  <c r="BD805" i="14" s="1"/>
  <c r="BJ805" i="14" s="1"/>
  <c r="G805" i="14"/>
  <c r="M805" i="14" s="1"/>
  <c r="S805" i="14" s="1"/>
  <c r="Y805" i="14" s="1"/>
  <c r="AE805" i="14" s="1"/>
  <c r="AK805" i="14" s="1"/>
  <c r="AQ805" i="14" s="1"/>
  <c r="AW805" i="14" s="1"/>
  <c r="BC805" i="14" s="1"/>
  <c r="BI805" i="14" s="1"/>
  <c r="H804" i="14"/>
  <c r="N804" i="14" s="1"/>
  <c r="T804" i="14" s="1"/>
  <c r="Z804" i="14" s="1"/>
  <c r="AF804" i="14" s="1"/>
  <c r="AL804" i="14" s="1"/>
  <c r="AR804" i="14" s="1"/>
  <c r="AX804" i="14" s="1"/>
  <c r="BD804" i="14" s="1"/>
  <c r="BJ804" i="14" s="1"/>
  <c r="G804" i="14"/>
  <c r="M804" i="14" s="1"/>
  <c r="S804" i="14" s="1"/>
  <c r="Y804" i="14" s="1"/>
  <c r="AE804" i="14" s="1"/>
  <c r="AK804" i="14" s="1"/>
  <c r="AQ804" i="14" s="1"/>
  <c r="AW804" i="14" s="1"/>
  <c r="BC804" i="14" s="1"/>
  <c r="BI804" i="14" s="1"/>
  <c r="I803" i="14"/>
  <c r="O803" i="14" s="1"/>
  <c r="U803" i="14" s="1"/>
  <c r="AA803" i="14" s="1"/>
  <c r="AG803" i="14" s="1"/>
  <c r="AM803" i="14" s="1"/>
  <c r="AS803" i="14" s="1"/>
  <c r="AY803" i="14" s="1"/>
  <c r="BE803" i="14" s="1"/>
  <c r="BK803" i="14" s="1"/>
  <c r="H803" i="14"/>
  <c r="N803" i="14" s="1"/>
  <c r="T803" i="14" s="1"/>
  <c r="Z803" i="14" s="1"/>
  <c r="AF803" i="14" s="1"/>
  <c r="AL803" i="14" s="1"/>
  <c r="AR803" i="14" s="1"/>
  <c r="AX803" i="14" s="1"/>
  <c r="BD803" i="14" s="1"/>
  <c r="BJ803" i="14" s="1"/>
  <c r="I802" i="14"/>
  <c r="O802" i="14" s="1"/>
  <c r="U802" i="14" s="1"/>
  <c r="AA802" i="14" s="1"/>
  <c r="AG802" i="14" s="1"/>
  <c r="AM802" i="14" s="1"/>
  <c r="AS802" i="14" s="1"/>
  <c r="AY802" i="14" s="1"/>
  <c r="BE802" i="14" s="1"/>
  <c r="BK802" i="14" s="1"/>
  <c r="H802" i="14"/>
  <c r="N802" i="14" s="1"/>
  <c r="T802" i="14" s="1"/>
  <c r="Z802" i="14" s="1"/>
  <c r="AF802" i="14" s="1"/>
  <c r="AL802" i="14" s="1"/>
  <c r="AR802" i="14" s="1"/>
  <c r="AX802" i="14" s="1"/>
  <c r="BD802" i="14" s="1"/>
  <c r="BJ802" i="14" s="1"/>
  <c r="I801" i="14"/>
  <c r="O801" i="14" s="1"/>
  <c r="U801" i="14" s="1"/>
  <c r="AA801" i="14" s="1"/>
  <c r="AG801" i="14" s="1"/>
  <c r="AM801" i="14" s="1"/>
  <c r="AS801" i="14" s="1"/>
  <c r="AY801" i="14" s="1"/>
  <c r="BE801" i="14" s="1"/>
  <c r="BK801" i="14" s="1"/>
  <c r="H801" i="14"/>
  <c r="N801" i="14" s="1"/>
  <c r="T801" i="14" s="1"/>
  <c r="Z801" i="14" s="1"/>
  <c r="AF801" i="14" s="1"/>
  <c r="AL801" i="14" s="1"/>
  <c r="AR801" i="14" s="1"/>
  <c r="AX801" i="14" s="1"/>
  <c r="BD801" i="14" s="1"/>
  <c r="BJ801" i="14" s="1"/>
  <c r="G801" i="14"/>
  <c r="M801" i="14" s="1"/>
  <c r="S801" i="14" s="1"/>
  <c r="Y801" i="14" s="1"/>
  <c r="AE801" i="14" s="1"/>
  <c r="AK801" i="14" s="1"/>
  <c r="AQ801" i="14" s="1"/>
  <c r="AW801" i="14" s="1"/>
  <c r="BC801" i="14" s="1"/>
  <c r="BI801" i="14" s="1"/>
  <c r="I800" i="14"/>
  <c r="O800" i="14" s="1"/>
  <c r="U800" i="14" s="1"/>
  <c r="AA800" i="14" s="1"/>
  <c r="AG800" i="14" s="1"/>
  <c r="AM800" i="14" s="1"/>
  <c r="AS800" i="14" s="1"/>
  <c r="AY800" i="14" s="1"/>
  <c r="BE800" i="14" s="1"/>
  <c r="BK800" i="14" s="1"/>
  <c r="G800" i="14"/>
  <c r="M800" i="14" s="1"/>
  <c r="S800" i="14" s="1"/>
  <c r="Y800" i="14" s="1"/>
  <c r="AE800" i="14" s="1"/>
  <c r="AK800" i="14" s="1"/>
  <c r="AQ800" i="14" s="1"/>
  <c r="AW800" i="14" s="1"/>
  <c r="BC800" i="14" s="1"/>
  <c r="BI800" i="14" s="1"/>
  <c r="I799" i="14"/>
  <c r="O799" i="14" s="1"/>
  <c r="U799" i="14" s="1"/>
  <c r="AA799" i="14" s="1"/>
  <c r="AG799" i="14" s="1"/>
  <c r="AM799" i="14" s="1"/>
  <c r="AS799" i="14" s="1"/>
  <c r="AY799" i="14" s="1"/>
  <c r="BE799" i="14" s="1"/>
  <c r="BK799" i="14" s="1"/>
  <c r="G799" i="14"/>
  <c r="M799" i="14" s="1"/>
  <c r="S799" i="14" s="1"/>
  <c r="Y799" i="14" s="1"/>
  <c r="AE799" i="14" s="1"/>
  <c r="AK799" i="14" s="1"/>
  <c r="AQ799" i="14" s="1"/>
  <c r="AW799" i="14" s="1"/>
  <c r="BC799" i="14" s="1"/>
  <c r="BI799" i="14" s="1"/>
  <c r="I798" i="14"/>
  <c r="O798" i="14" s="1"/>
  <c r="U798" i="14" s="1"/>
  <c r="AA798" i="14" s="1"/>
  <c r="AG798" i="14" s="1"/>
  <c r="AM798" i="14" s="1"/>
  <c r="AS798" i="14" s="1"/>
  <c r="AY798" i="14" s="1"/>
  <c r="BE798" i="14" s="1"/>
  <c r="BK798" i="14" s="1"/>
  <c r="H798" i="14"/>
  <c r="N798" i="14" s="1"/>
  <c r="T798" i="14" s="1"/>
  <c r="Z798" i="14" s="1"/>
  <c r="AF798" i="14" s="1"/>
  <c r="AL798" i="14" s="1"/>
  <c r="AR798" i="14" s="1"/>
  <c r="AX798" i="14" s="1"/>
  <c r="BD798" i="14" s="1"/>
  <c r="BJ798" i="14" s="1"/>
  <c r="G798" i="14"/>
  <c r="M798" i="14" s="1"/>
  <c r="S798" i="14" s="1"/>
  <c r="Y798" i="14" s="1"/>
  <c r="AE798" i="14" s="1"/>
  <c r="AK798" i="14" s="1"/>
  <c r="AQ798" i="14" s="1"/>
  <c r="AW798" i="14" s="1"/>
  <c r="BC798" i="14" s="1"/>
  <c r="BI798" i="14" s="1"/>
  <c r="H797" i="14"/>
  <c r="N797" i="14" s="1"/>
  <c r="T797" i="14" s="1"/>
  <c r="Z797" i="14" s="1"/>
  <c r="AF797" i="14" s="1"/>
  <c r="AL797" i="14" s="1"/>
  <c r="AR797" i="14" s="1"/>
  <c r="AX797" i="14" s="1"/>
  <c r="BD797" i="14" s="1"/>
  <c r="BJ797" i="14" s="1"/>
  <c r="G797" i="14"/>
  <c r="M797" i="14" s="1"/>
  <c r="S797" i="14" s="1"/>
  <c r="Y797" i="14" s="1"/>
  <c r="AE797" i="14" s="1"/>
  <c r="AK797" i="14" s="1"/>
  <c r="AQ797" i="14" s="1"/>
  <c r="AW797" i="14" s="1"/>
  <c r="BC797" i="14" s="1"/>
  <c r="BI797" i="14" s="1"/>
  <c r="I796" i="14"/>
  <c r="O796" i="14" s="1"/>
  <c r="U796" i="14" s="1"/>
  <c r="AA796" i="14" s="1"/>
  <c r="AG796" i="14" s="1"/>
  <c r="AM796" i="14" s="1"/>
  <c r="AS796" i="14" s="1"/>
  <c r="AY796" i="14" s="1"/>
  <c r="BE796" i="14" s="1"/>
  <c r="BK796" i="14" s="1"/>
  <c r="H796" i="14"/>
  <c r="G796" i="14"/>
  <c r="M796" i="14" s="1"/>
  <c r="S796" i="14" s="1"/>
  <c r="Y796" i="14" s="1"/>
  <c r="AE796" i="14" s="1"/>
  <c r="AK796" i="14" s="1"/>
  <c r="AQ796" i="14" s="1"/>
  <c r="AW796" i="14" s="1"/>
  <c r="BC796" i="14" s="1"/>
  <c r="BI796" i="14" s="1"/>
  <c r="I795" i="14"/>
  <c r="O795" i="14" s="1"/>
  <c r="U795" i="14" s="1"/>
  <c r="AA795" i="14" s="1"/>
  <c r="AG795" i="14" s="1"/>
  <c r="AM795" i="14" s="1"/>
  <c r="AS795" i="14" s="1"/>
  <c r="AY795" i="14" s="1"/>
  <c r="BE795" i="14" s="1"/>
  <c r="BK795" i="14" s="1"/>
  <c r="I794" i="14"/>
  <c r="O794" i="14" s="1"/>
  <c r="U794" i="14" s="1"/>
  <c r="AA794" i="14" s="1"/>
  <c r="AG794" i="14" s="1"/>
  <c r="AM794" i="14" s="1"/>
  <c r="AS794" i="14" s="1"/>
  <c r="AY794" i="14" s="1"/>
  <c r="BE794" i="14" s="1"/>
  <c r="BK794" i="14" s="1"/>
  <c r="H794" i="14"/>
  <c r="G794" i="14"/>
  <c r="M794" i="14" s="1"/>
  <c r="S794" i="14" s="1"/>
  <c r="Y794" i="14" s="1"/>
  <c r="AE794" i="14" s="1"/>
  <c r="AK794" i="14" s="1"/>
  <c r="AQ794" i="14" s="1"/>
  <c r="AW794" i="14" s="1"/>
  <c r="BC794" i="14" s="1"/>
  <c r="BI794" i="14" s="1"/>
  <c r="I793" i="14"/>
  <c r="O793" i="14" s="1"/>
  <c r="U793" i="14" s="1"/>
  <c r="AA793" i="14" s="1"/>
  <c r="AG793" i="14" s="1"/>
  <c r="AM793" i="14" s="1"/>
  <c r="AS793" i="14" s="1"/>
  <c r="AY793" i="14" s="1"/>
  <c r="BE793" i="14" s="1"/>
  <c r="BK793" i="14" s="1"/>
  <c r="H793" i="14"/>
  <c r="I792" i="14"/>
  <c r="O792" i="14" s="1"/>
  <c r="U792" i="14" s="1"/>
  <c r="AA792" i="14" s="1"/>
  <c r="AG792" i="14" s="1"/>
  <c r="AM792" i="14" s="1"/>
  <c r="AS792" i="14" s="1"/>
  <c r="AY792" i="14" s="1"/>
  <c r="BE792" i="14" s="1"/>
  <c r="BK792" i="14" s="1"/>
  <c r="I791" i="14"/>
  <c r="O791" i="14" s="1"/>
  <c r="U791" i="14" s="1"/>
  <c r="AA791" i="14" s="1"/>
  <c r="AG791" i="14" s="1"/>
  <c r="AM791" i="14" s="1"/>
  <c r="AS791" i="14" s="1"/>
  <c r="AY791" i="14" s="1"/>
  <c r="BE791" i="14" s="1"/>
  <c r="BK791" i="14" s="1"/>
  <c r="H791" i="14"/>
  <c r="G791" i="14"/>
  <c r="M791" i="14" s="1"/>
  <c r="S791" i="14" s="1"/>
  <c r="Y791" i="14" s="1"/>
  <c r="AE791" i="14" s="1"/>
  <c r="AK791" i="14" s="1"/>
  <c r="AQ791" i="14" s="1"/>
  <c r="AW791" i="14" s="1"/>
  <c r="BC791" i="14" s="1"/>
  <c r="BI791" i="14" s="1"/>
  <c r="G790" i="14"/>
  <c r="M790" i="14" s="1"/>
  <c r="S790" i="14" s="1"/>
  <c r="Y790" i="14" s="1"/>
  <c r="AE790" i="14" s="1"/>
  <c r="AK790" i="14" s="1"/>
  <c r="AQ790" i="14" s="1"/>
  <c r="AW790" i="14" s="1"/>
  <c r="BC790" i="14" s="1"/>
  <c r="BI790" i="14" s="1"/>
  <c r="I789" i="14"/>
  <c r="O789" i="14" s="1"/>
  <c r="U789" i="14" s="1"/>
  <c r="AA789" i="14" s="1"/>
  <c r="AG789" i="14" s="1"/>
  <c r="AM789" i="14" s="1"/>
  <c r="AS789" i="14" s="1"/>
  <c r="AY789" i="14" s="1"/>
  <c r="BE789" i="14" s="1"/>
  <c r="BK789" i="14" s="1"/>
  <c r="H789" i="14"/>
  <c r="N789" i="14" s="1"/>
  <c r="T789" i="14" s="1"/>
  <c r="Z789" i="14" s="1"/>
  <c r="AF789" i="14" s="1"/>
  <c r="AL789" i="14" s="1"/>
  <c r="AR789" i="14" s="1"/>
  <c r="AX789" i="14" s="1"/>
  <c r="BD789" i="14" s="1"/>
  <c r="BJ789" i="14" s="1"/>
  <c r="G789" i="14"/>
  <c r="M789" i="14" s="1"/>
  <c r="S789" i="14" s="1"/>
  <c r="Y789" i="14" s="1"/>
  <c r="AE789" i="14" s="1"/>
  <c r="AK789" i="14" s="1"/>
  <c r="AQ789" i="14" s="1"/>
  <c r="AW789" i="14" s="1"/>
  <c r="BC789" i="14" s="1"/>
  <c r="BI789" i="14" s="1"/>
  <c r="I788" i="14"/>
  <c r="O788" i="14" s="1"/>
  <c r="U788" i="14" s="1"/>
  <c r="AA788" i="14" s="1"/>
  <c r="AG788" i="14" s="1"/>
  <c r="AM788" i="14" s="1"/>
  <c r="AS788" i="14" s="1"/>
  <c r="AY788" i="14" s="1"/>
  <c r="BE788" i="14" s="1"/>
  <c r="BK788" i="14" s="1"/>
  <c r="H788" i="14"/>
  <c r="N788" i="14" s="1"/>
  <c r="T788" i="14" s="1"/>
  <c r="Z788" i="14" s="1"/>
  <c r="AF788" i="14" s="1"/>
  <c r="AL788" i="14" s="1"/>
  <c r="AR788" i="14" s="1"/>
  <c r="AX788" i="14" s="1"/>
  <c r="BD788" i="14" s="1"/>
  <c r="BJ788" i="14" s="1"/>
  <c r="H787" i="14"/>
  <c r="N787" i="14" s="1"/>
  <c r="T787" i="14" s="1"/>
  <c r="Z787" i="14" s="1"/>
  <c r="AF787" i="14" s="1"/>
  <c r="AL787" i="14" s="1"/>
  <c r="AR787" i="14" s="1"/>
  <c r="AX787" i="14" s="1"/>
  <c r="BD787" i="14" s="1"/>
  <c r="BJ787" i="14" s="1"/>
  <c r="I786" i="14"/>
  <c r="O786" i="14" s="1"/>
  <c r="U786" i="14" s="1"/>
  <c r="AA786" i="14" s="1"/>
  <c r="AG786" i="14" s="1"/>
  <c r="AM786" i="14" s="1"/>
  <c r="AS786" i="14" s="1"/>
  <c r="AY786" i="14" s="1"/>
  <c r="BE786" i="14" s="1"/>
  <c r="BK786" i="14" s="1"/>
  <c r="H786" i="14"/>
  <c r="N786" i="14" s="1"/>
  <c r="T786" i="14" s="1"/>
  <c r="Z786" i="14" s="1"/>
  <c r="AF786" i="14" s="1"/>
  <c r="AL786" i="14" s="1"/>
  <c r="AR786" i="14" s="1"/>
  <c r="AX786" i="14" s="1"/>
  <c r="BD786" i="14" s="1"/>
  <c r="BJ786" i="14" s="1"/>
  <c r="G786" i="14"/>
  <c r="M786" i="14" s="1"/>
  <c r="S786" i="14" s="1"/>
  <c r="Y786" i="14" s="1"/>
  <c r="AE786" i="14" s="1"/>
  <c r="AK786" i="14" s="1"/>
  <c r="AQ786" i="14" s="1"/>
  <c r="AW786" i="14" s="1"/>
  <c r="BC786" i="14" s="1"/>
  <c r="BI786" i="14" s="1"/>
  <c r="I785" i="14"/>
  <c r="O785" i="14" s="1"/>
  <c r="U785" i="14" s="1"/>
  <c r="AA785" i="14" s="1"/>
  <c r="AG785" i="14" s="1"/>
  <c r="AM785" i="14" s="1"/>
  <c r="AS785" i="14" s="1"/>
  <c r="AY785" i="14" s="1"/>
  <c r="BE785" i="14" s="1"/>
  <c r="BK785" i="14" s="1"/>
  <c r="I784" i="14"/>
  <c r="O784" i="14" s="1"/>
  <c r="U784" i="14" s="1"/>
  <c r="AA784" i="14" s="1"/>
  <c r="AG784" i="14" s="1"/>
  <c r="AM784" i="14" s="1"/>
  <c r="AS784" i="14" s="1"/>
  <c r="AY784" i="14" s="1"/>
  <c r="BE784" i="14" s="1"/>
  <c r="BK784" i="14" s="1"/>
  <c r="G784" i="14"/>
  <c r="M784" i="14" s="1"/>
  <c r="S784" i="14" s="1"/>
  <c r="Y784" i="14" s="1"/>
  <c r="AE784" i="14" s="1"/>
  <c r="AK784" i="14" s="1"/>
  <c r="AQ784" i="14" s="1"/>
  <c r="AW784" i="14" s="1"/>
  <c r="BC784" i="14" s="1"/>
  <c r="BI784" i="14" s="1"/>
  <c r="I783" i="14"/>
  <c r="O783" i="14" s="1"/>
  <c r="U783" i="14" s="1"/>
  <c r="AA783" i="14" s="1"/>
  <c r="AG783" i="14" s="1"/>
  <c r="AM783" i="14" s="1"/>
  <c r="AS783" i="14" s="1"/>
  <c r="AY783" i="14" s="1"/>
  <c r="BE783" i="14" s="1"/>
  <c r="BK783" i="14" s="1"/>
  <c r="H783" i="14"/>
  <c r="N783" i="14" s="1"/>
  <c r="T783" i="14" s="1"/>
  <c r="Z783" i="14" s="1"/>
  <c r="AF783" i="14" s="1"/>
  <c r="AL783" i="14" s="1"/>
  <c r="AR783" i="14" s="1"/>
  <c r="AX783" i="14" s="1"/>
  <c r="BD783" i="14" s="1"/>
  <c r="BJ783" i="14" s="1"/>
  <c r="G783" i="14"/>
  <c r="M783" i="14" s="1"/>
  <c r="S783" i="14" s="1"/>
  <c r="Y783" i="14" s="1"/>
  <c r="AE783" i="14" s="1"/>
  <c r="AK783" i="14" s="1"/>
  <c r="AQ783" i="14" s="1"/>
  <c r="AW783" i="14" s="1"/>
  <c r="BC783" i="14" s="1"/>
  <c r="BI783" i="14" s="1"/>
  <c r="G782" i="14"/>
  <c r="M782" i="14" s="1"/>
  <c r="S782" i="14" s="1"/>
  <c r="Y782" i="14" s="1"/>
  <c r="AE782" i="14" s="1"/>
  <c r="AK782" i="14" s="1"/>
  <c r="AQ782" i="14" s="1"/>
  <c r="AW782" i="14" s="1"/>
  <c r="BC782" i="14" s="1"/>
  <c r="BI782" i="14" s="1"/>
  <c r="H781" i="14"/>
  <c r="N781" i="14" s="1"/>
  <c r="T781" i="14" s="1"/>
  <c r="Z781" i="14" s="1"/>
  <c r="AF781" i="14" s="1"/>
  <c r="AL781" i="14" s="1"/>
  <c r="AR781" i="14" s="1"/>
  <c r="AX781" i="14" s="1"/>
  <c r="BD781" i="14" s="1"/>
  <c r="BJ781" i="14" s="1"/>
  <c r="G781" i="14"/>
  <c r="M781" i="14" s="1"/>
  <c r="S781" i="14" s="1"/>
  <c r="Y781" i="14" s="1"/>
  <c r="AE781" i="14" s="1"/>
  <c r="AK781" i="14" s="1"/>
  <c r="AQ781" i="14" s="1"/>
  <c r="AW781" i="14" s="1"/>
  <c r="BC781" i="14" s="1"/>
  <c r="BI781" i="14" s="1"/>
  <c r="H780" i="14"/>
  <c r="G780" i="14"/>
  <c r="M780" i="14" s="1"/>
  <c r="S780" i="14" s="1"/>
  <c r="Y780" i="14" s="1"/>
  <c r="AE780" i="14" s="1"/>
  <c r="AK780" i="14" s="1"/>
  <c r="AQ780" i="14" s="1"/>
  <c r="AW780" i="14" s="1"/>
  <c r="BC780" i="14" s="1"/>
  <c r="BI780" i="14" s="1"/>
  <c r="H779" i="14"/>
  <c r="N779" i="14" s="1"/>
  <c r="G779" i="14"/>
  <c r="M779" i="14" s="1"/>
  <c r="S779" i="14" s="1"/>
  <c r="Y779" i="14" s="1"/>
  <c r="AE779" i="14" s="1"/>
  <c r="AK779" i="14" s="1"/>
  <c r="AQ779" i="14" s="1"/>
  <c r="AW779" i="14" s="1"/>
  <c r="BC779" i="14" s="1"/>
  <c r="BI779" i="14" s="1"/>
  <c r="I778" i="14"/>
  <c r="O778" i="14" s="1"/>
  <c r="U778" i="14" s="1"/>
  <c r="AA778" i="14" s="1"/>
  <c r="AG778" i="14" s="1"/>
  <c r="AM778" i="14" s="1"/>
  <c r="AS778" i="14" s="1"/>
  <c r="AY778" i="14" s="1"/>
  <c r="BE778" i="14" s="1"/>
  <c r="BK778" i="14" s="1"/>
  <c r="H778" i="14"/>
  <c r="G778" i="14"/>
  <c r="M778" i="14" s="1"/>
  <c r="S778" i="14" s="1"/>
  <c r="Y778" i="14" s="1"/>
  <c r="AE778" i="14" s="1"/>
  <c r="AK778" i="14" s="1"/>
  <c r="AQ778" i="14" s="1"/>
  <c r="AW778" i="14" s="1"/>
  <c r="BC778" i="14" s="1"/>
  <c r="BI778" i="14" s="1"/>
  <c r="I777" i="14"/>
  <c r="O777" i="14" s="1"/>
  <c r="U777" i="14" s="1"/>
  <c r="AA777" i="14" s="1"/>
  <c r="AG777" i="14" s="1"/>
  <c r="AM777" i="14" s="1"/>
  <c r="AS777" i="14" s="1"/>
  <c r="AY777" i="14" s="1"/>
  <c r="BE777" i="14" s="1"/>
  <c r="BK777" i="14" s="1"/>
  <c r="I776" i="14"/>
  <c r="O776" i="14" s="1"/>
  <c r="U776" i="14" s="1"/>
  <c r="AA776" i="14" s="1"/>
  <c r="AG776" i="14" s="1"/>
  <c r="AM776" i="14" s="1"/>
  <c r="AS776" i="14" s="1"/>
  <c r="AY776" i="14" s="1"/>
  <c r="BE776" i="14" s="1"/>
  <c r="BK776" i="14" s="1"/>
  <c r="G776" i="14"/>
  <c r="M776" i="14" s="1"/>
  <c r="S776" i="14" s="1"/>
  <c r="Y776" i="14" s="1"/>
  <c r="AE776" i="14" s="1"/>
  <c r="AK776" i="14" s="1"/>
  <c r="AQ776" i="14" s="1"/>
  <c r="AW776" i="14" s="1"/>
  <c r="BC776" i="14" s="1"/>
  <c r="BI776" i="14" s="1"/>
  <c r="I775" i="14"/>
  <c r="O775" i="14" s="1"/>
  <c r="U775" i="14" s="1"/>
  <c r="AA775" i="14" s="1"/>
  <c r="AG775" i="14" s="1"/>
  <c r="AM775" i="14" s="1"/>
  <c r="AS775" i="14" s="1"/>
  <c r="AY775" i="14" s="1"/>
  <c r="BE775" i="14" s="1"/>
  <c r="BK775" i="14" s="1"/>
  <c r="H775" i="14"/>
  <c r="I774" i="14"/>
  <c r="O774" i="14" s="1"/>
  <c r="U774" i="14" s="1"/>
  <c r="AA774" i="14" s="1"/>
  <c r="AG774" i="14" s="1"/>
  <c r="AM774" i="14" s="1"/>
  <c r="AS774" i="14" s="1"/>
  <c r="AY774" i="14" s="1"/>
  <c r="BE774" i="14" s="1"/>
  <c r="BK774" i="14" s="1"/>
  <c r="H774" i="14"/>
  <c r="H773" i="14"/>
  <c r="G773" i="14"/>
  <c r="M773" i="14" s="1"/>
  <c r="S773" i="14" s="1"/>
  <c r="Y773" i="14" s="1"/>
  <c r="AE773" i="14" s="1"/>
  <c r="AK773" i="14" s="1"/>
  <c r="AQ773" i="14" s="1"/>
  <c r="AW773" i="14" s="1"/>
  <c r="BC773" i="14" s="1"/>
  <c r="BI773" i="14" s="1"/>
  <c r="G772" i="14"/>
  <c r="M772" i="14" s="1"/>
  <c r="S772" i="14" s="1"/>
  <c r="Y772" i="14" s="1"/>
  <c r="AE772" i="14" s="1"/>
  <c r="AK772" i="14" s="1"/>
  <c r="AQ772" i="14" s="1"/>
  <c r="AW772" i="14" s="1"/>
  <c r="BC772" i="14" s="1"/>
  <c r="BI772" i="14" s="1"/>
  <c r="I771" i="14"/>
  <c r="O771" i="14" s="1"/>
  <c r="U771" i="14" s="1"/>
  <c r="AA771" i="14" s="1"/>
  <c r="AG771" i="14" s="1"/>
  <c r="AM771" i="14" s="1"/>
  <c r="AS771" i="14" s="1"/>
  <c r="AY771" i="14" s="1"/>
  <c r="BE771" i="14" s="1"/>
  <c r="BK771" i="14" s="1"/>
  <c r="H771" i="14"/>
  <c r="N771" i="14" s="1"/>
  <c r="T771" i="14" s="1"/>
  <c r="Z771" i="14" s="1"/>
  <c r="AF771" i="14" s="1"/>
  <c r="AL771" i="14" s="1"/>
  <c r="AR771" i="14" s="1"/>
  <c r="AX771" i="14" s="1"/>
  <c r="BD771" i="14" s="1"/>
  <c r="BJ771" i="14" s="1"/>
  <c r="I770" i="14"/>
  <c r="O770" i="14" s="1"/>
  <c r="U770" i="14" s="1"/>
  <c r="AA770" i="14" s="1"/>
  <c r="AG770" i="14" s="1"/>
  <c r="AM770" i="14" s="1"/>
  <c r="AS770" i="14" s="1"/>
  <c r="AY770" i="14" s="1"/>
  <c r="BE770" i="14" s="1"/>
  <c r="BK770" i="14" s="1"/>
  <c r="H770" i="14"/>
  <c r="N770" i="14" s="1"/>
  <c r="T770" i="14" s="1"/>
  <c r="Z770" i="14" s="1"/>
  <c r="AF770" i="14" s="1"/>
  <c r="AL770" i="14" s="1"/>
  <c r="AR770" i="14" s="1"/>
  <c r="AX770" i="14" s="1"/>
  <c r="BD770" i="14" s="1"/>
  <c r="BJ770" i="14" s="1"/>
  <c r="H769" i="14"/>
  <c r="N769" i="14" s="1"/>
  <c r="T769" i="14" s="1"/>
  <c r="Z769" i="14" s="1"/>
  <c r="AF769" i="14" s="1"/>
  <c r="AL769" i="14" s="1"/>
  <c r="AR769" i="14" s="1"/>
  <c r="AX769" i="14" s="1"/>
  <c r="BD769" i="14" s="1"/>
  <c r="BJ769" i="14" s="1"/>
  <c r="G769" i="14"/>
  <c r="M769" i="14" s="1"/>
  <c r="S769" i="14" s="1"/>
  <c r="Y769" i="14" s="1"/>
  <c r="AE769" i="14" s="1"/>
  <c r="AK769" i="14" s="1"/>
  <c r="AQ769" i="14" s="1"/>
  <c r="AW769" i="14" s="1"/>
  <c r="BC769" i="14" s="1"/>
  <c r="BI769" i="14" s="1"/>
  <c r="I768" i="14"/>
  <c r="O768" i="14" s="1"/>
  <c r="U768" i="14" s="1"/>
  <c r="AA768" i="14" s="1"/>
  <c r="AG768" i="14" s="1"/>
  <c r="AM768" i="14" s="1"/>
  <c r="AS768" i="14" s="1"/>
  <c r="AY768" i="14" s="1"/>
  <c r="BE768" i="14" s="1"/>
  <c r="BK768" i="14" s="1"/>
  <c r="H768" i="14"/>
  <c r="N768" i="14" s="1"/>
  <c r="T768" i="14" s="1"/>
  <c r="Z768" i="14" s="1"/>
  <c r="AF768" i="14" s="1"/>
  <c r="AL768" i="14" s="1"/>
  <c r="AR768" i="14" s="1"/>
  <c r="AX768" i="14" s="1"/>
  <c r="BD768" i="14" s="1"/>
  <c r="BJ768" i="14" s="1"/>
  <c r="G768" i="14"/>
  <c r="M768" i="14" s="1"/>
  <c r="S768" i="14" s="1"/>
  <c r="Y768" i="14" s="1"/>
  <c r="AE768" i="14" s="1"/>
  <c r="AK768" i="14" s="1"/>
  <c r="AQ768" i="14" s="1"/>
  <c r="AW768" i="14" s="1"/>
  <c r="BC768" i="14" s="1"/>
  <c r="BI768" i="14" s="1"/>
  <c r="I767" i="14"/>
  <c r="O767" i="14" s="1"/>
  <c r="U767" i="14" s="1"/>
  <c r="AA767" i="14" s="1"/>
  <c r="AG767" i="14" s="1"/>
  <c r="AM767" i="14" s="1"/>
  <c r="AS767" i="14" s="1"/>
  <c r="AY767" i="14" s="1"/>
  <c r="BE767" i="14" s="1"/>
  <c r="BK767" i="14" s="1"/>
  <c r="I766" i="14"/>
  <c r="O766" i="14" s="1"/>
  <c r="U766" i="14" s="1"/>
  <c r="AA766" i="14" s="1"/>
  <c r="AG766" i="14" s="1"/>
  <c r="AM766" i="14" s="1"/>
  <c r="AS766" i="14" s="1"/>
  <c r="AY766" i="14" s="1"/>
  <c r="BE766" i="14" s="1"/>
  <c r="BK766" i="14" s="1"/>
  <c r="H766" i="14"/>
  <c r="G766" i="14"/>
  <c r="M766" i="14" s="1"/>
  <c r="S766" i="14" s="1"/>
  <c r="Y766" i="14" s="1"/>
  <c r="AE766" i="14" s="1"/>
  <c r="AK766" i="14" s="1"/>
  <c r="AQ766" i="14" s="1"/>
  <c r="AW766" i="14" s="1"/>
  <c r="BC766" i="14" s="1"/>
  <c r="BI766" i="14" s="1"/>
  <c r="H765" i="14"/>
  <c r="G765" i="14"/>
  <c r="M765" i="14" s="1"/>
  <c r="S765" i="14" s="1"/>
  <c r="Y765" i="14" s="1"/>
  <c r="AE765" i="14" s="1"/>
  <c r="AK765" i="14" s="1"/>
  <c r="AQ765" i="14" s="1"/>
  <c r="AW765" i="14" s="1"/>
  <c r="BC765" i="14" s="1"/>
  <c r="BI765" i="14" s="1"/>
  <c r="I764" i="14"/>
  <c r="O764" i="14" s="1"/>
  <c r="U764" i="14" s="1"/>
  <c r="AA764" i="14" s="1"/>
  <c r="AG764" i="14" s="1"/>
  <c r="AM764" i="14" s="1"/>
  <c r="AS764" i="14" s="1"/>
  <c r="AY764" i="14" s="1"/>
  <c r="BE764" i="14" s="1"/>
  <c r="BK764" i="14" s="1"/>
  <c r="I763" i="14"/>
  <c r="O763" i="14" s="1"/>
  <c r="U763" i="14" s="1"/>
  <c r="AA763" i="14" s="1"/>
  <c r="AG763" i="14" s="1"/>
  <c r="AM763" i="14" s="1"/>
  <c r="AS763" i="14" s="1"/>
  <c r="AY763" i="14" s="1"/>
  <c r="BE763" i="14" s="1"/>
  <c r="BK763" i="14" s="1"/>
  <c r="H763" i="14"/>
  <c r="G762" i="14"/>
  <c r="M762" i="14" s="1"/>
  <c r="S762" i="14" s="1"/>
  <c r="Y762" i="14" s="1"/>
  <c r="AE762" i="14" s="1"/>
  <c r="AK762" i="14" s="1"/>
  <c r="AQ762" i="14" s="1"/>
  <c r="AW762" i="14" s="1"/>
  <c r="BC762" i="14" s="1"/>
  <c r="BI762" i="14" s="1"/>
  <c r="I761" i="14"/>
  <c r="O761" i="14" s="1"/>
  <c r="U761" i="14" s="1"/>
  <c r="AA761" i="14" s="1"/>
  <c r="AG761" i="14" s="1"/>
  <c r="AM761" i="14" s="1"/>
  <c r="AS761" i="14" s="1"/>
  <c r="AY761" i="14" s="1"/>
  <c r="BE761" i="14" s="1"/>
  <c r="BK761" i="14" s="1"/>
  <c r="H761" i="14"/>
  <c r="N761" i="14" s="1"/>
  <c r="G761" i="14"/>
  <c r="M761" i="14" s="1"/>
  <c r="S761" i="14" s="1"/>
  <c r="Y761" i="14" s="1"/>
  <c r="AE761" i="14" s="1"/>
  <c r="AK761" i="14" s="1"/>
  <c r="AQ761" i="14" s="1"/>
  <c r="AW761" i="14" s="1"/>
  <c r="BC761" i="14" s="1"/>
  <c r="BI761" i="14" s="1"/>
  <c r="I760" i="14"/>
  <c r="O760" i="14" s="1"/>
  <c r="U760" i="14" s="1"/>
  <c r="AA760" i="14" s="1"/>
  <c r="AG760" i="14" s="1"/>
  <c r="AM760" i="14" s="1"/>
  <c r="AS760" i="14" s="1"/>
  <c r="AY760" i="14" s="1"/>
  <c r="BE760" i="14" s="1"/>
  <c r="BK760" i="14" s="1"/>
  <c r="G760" i="14"/>
  <c r="M760" i="14" s="1"/>
  <c r="S760" i="14" s="1"/>
  <c r="Y760" i="14" s="1"/>
  <c r="AE760" i="14" s="1"/>
  <c r="AK760" i="14" s="1"/>
  <c r="AQ760" i="14" s="1"/>
  <c r="AW760" i="14" s="1"/>
  <c r="BC760" i="14" s="1"/>
  <c r="BI760" i="14" s="1"/>
  <c r="H759" i="14"/>
  <c r="N759" i="14" s="1"/>
  <c r="T759" i="14" s="1"/>
  <c r="Z759" i="14" s="1"/>
  <c r="AF759" i="14" s="1"/>
  <c r="AL759" i="14" s="1"/>
  <c r="AR759" i="14" s="1"/>
  <c r="AX759" i="14" s="1"/>
  <c r="BD759" i="14" s="1"/>
  <c r="BJ759" i="14" s="1"/>
  <c r="G759" i="14"/>
  <c r="M759" i="14" s="1"/>
  <c r="S759" i="14" s="1"/>
  <c r="Y759" i="14" s="1"/>
  <c r="AE759" i="14" s="1"/>
  <c r="AK759" i="14" s="1"/>
  <c r="AQ759" i="14" s="1"/>
  <c r="AW759" i="14" s="1"/>
  <c r="BC759" i="14" s="1"/>
  <c r="BI759" i="14" s="1"/>
  <c r="H758" i="14"/>
  <c r="N758" i="14" s="1"/>
  <c r="T758" i="14" s="1"/>
  <c r="Z758" i="14" s="1"/>
  <c r="AF758" i="14" s="1"/>
  <c r="AL758" i="14" s="1"/>
  <c r="AR758" i="14" s="1"/>
  <c r="AX758" i="14" s="1"/>
  <c r="BD758" i="14" s="1"/>
  <c r="BJ758" i="14" s="1"/>
  <c r="G758" i="14"/>
  <c r="M758" i="14" s="1"/>
  <c r="S758" i="14" s="1"/>
  <c r="Y758" i="14" s="1"/>
  <c r="AE758" i="14" s="1"/>
  <c r="AK758" i="14" s="1"/>
  <c r="AQ758" i="14" s="1"/>
  <c r="AW758" i="14" s="1"/>
  <c r="BC758" i="14" s="1"/>
  <c r="BI758" i="14" s="1"/>
  <c r="I757" i="14"/>
  <c r="O757" i="14" s="1"/>
  <c r="U757" i="14" s="1"/>
  <c r="AA757" i="14" s="1"/>
  <c r="AG757" i="14" s="1"/>
  <c r="AM757" i="14" s="1"/>
  <c r="AS757" i="14" s="1"/>
  <c r="AY757" i="14" s="1"/>
  <c r="BE757" i="14" s="1"/>
  <c r="BK757" i="14" s="1"/>
  <c r="H757" i="14"/>
  <c r="N757" i="14" s="1"/>
  <c r="T757" i="14" s="1"/>
  <c r="Z757" i="14" s="1"/>
  <c r="AF757" i="14" s="1"/>
  <c r="AL757" i="14" s="1"/>
  <c r="AR757" i="14" s="1"/>
  <c r="AX757" i="14" s="1"/>
  <c r="BD757" i="14" s="1"/>
  <c r="BJ757" i="14" s="1"/>
  <c r="I756" i="14"/>
  <c r="O756" i="14" s="1"/>
  <c r="U756" i="14" s="1"/>
  <c r="AA756" i="14" s="1"/>
  <c r="AG756" i="14" s="1"/>
  <c r="AM756" i="14" s="1"/>
  <c r="AS756" i="14" s="1"/>
  <c r="AY756" i="14" s="1"/>
  <c r="BE756" i="14" s="1"/>
  <c r="BK756" i="14" s="1"/>
  <c r="H756" i="14"/>
  <c r="N756" i="14" s="1"/>
  <c r="T756" i="14" s="1"/>
  <c r="Z756" i="14" s="1"/>
  <c r="AF756" i="14" s="1"/>
  <c r="AL756" i="14" s="1"/>
  <c r="AR756" i="14" s="1"/>
  <c r="AX756" i="14" s="1"/>
  <c r="BD756" i="14" s="1"/>
  <c r="BJ756" i="14" s="1"/>
  <c r="I755" i="14"/>
  <c r="O755" i="14" s="1"/>
  <c r="U755" i="14" s="1"/>
  <c r="AA755" i="14" s="1"/>
  <c r="AG755" i="14" s="1"/>
  <c r="AM755" i="14" s="1"/>
  <c r="AS755" i="14" s="1"/>
  <c r="AY755" i="14" s="1"/>
  <c r="BE755" i="14" s="1"/>
  <c r="BK755" i="14" s="1"/>
  <c r="H755" i="14"/>
  <c r="N755" i="14" s="1"/>
  <c r="T755" i="14" s="1"/>
  <c r="Z755" i="14" s="1"/>
  <c r="AF755" i="14" s="1"/>
  <c r="AL755" i="14" s="1"/>
  <c r="AR755" i="14" s="1"/>
  <c r="AX755" i="14" s="1"/>
  <c r="BD755" i="14" s="1"/>
  <c r="BJ755" i="14" s="1"/>
  <c r="I754" i="14"/>
  <c r="O754" i="14" s="1"/>
  <c r="U754" i="14" s="1"/>
  <c r="AA754" i="14" s="1"/>
  <c r="AG754" i="14" s="1"/>
  <c r="AM754" i="14" s="1"/>
  <c r="AS754" i="14" s="1"/>
  <c r="AY754" i="14" s="1"/>
  <c r="BE754" i="14" s="1"/>
  <c r="BK754" i="14" s="1"/>
  <c r="G754" i="14"/>
  <c r="M754" i="14" s="1"/>
  <c r="S754" i="14" s="1"/>
  <c r="Y754" i="14" s="1"/>
  <c r="AE754" i="14" s="1"/>
  <c r="AK754" i="14" s="1"/>
  <c r="AQ754" i="14" s="1"/>
  <c r="AW754" i="14" s="1"/>
  <c r="BC754" i="14" s="1"/>
  <c r="BI754" i="14" s="1"/>
  <c r="I753" i="14"/>
  <c r="O753" i="14" s="1"/>
  <c r="U753" i="14" s="1"/>
  <c r="AA753" i="14" s="1"/>
  <c r="AG753" i="14" s="1"/>
  <c r="AM753" i="14" s="1"/>
  <c r="AS753" i="14" s="1"/>
  <c r="AY753" i="14" s="1"/>
  <c r="BE753" i="14" s="1"/>
  <c r="BK753" i="14" s="1"/>
  <c r="G753" i="14"/>
  <c r="M753" i="14" s="1"/>
  <c r="S753" i="14" s="1"/>
  <c r="Y753" i="14" s="1"/>
  <c r="AE753" i="14" s="1"/>
  <c r="AK753" i="14" s="1"/>
  <c r="AQ753" i="14" s="1"/>
  <c r="AW753" i="14" s="1"/>
  <c r="BC753" i="14" s="1"/>
  <c r="BI753" i="14" s="1"/>
  <c r="I752" i="14"/>
  <c r="O752" i="14" s="1"/>
  <c r="U752" i="14" s="1"/>
  <c r="AA752" i="14" s="1"/>
  <c r="AG752" i="14" s="1"/>
  <c r="AM752" i="14" s="1"/>
  <c r="AS752" i="14" s="1"/>
  <c r="AY752" i="14" s="1"/>
  <c r="BE752" i="14" s="1"/>
  <c r="BK752" i="14" s="1"/>
  <c r="G752" i="14"/>
  <c r="M752" i="14" s="1"/>
  <c r="S752" i="14" s="1"/>
  <c r="Y752" i="14" s="1"/>
  <c r="AE752" i="14" s="1"/>
  <c r="AK752" i="14" s="1"/>
  <c r="AQ752" i="14" s="1"/>
  <c r="AW752" i="14" s="1"/>
  <c r="BC752" i="14" s="1"/>
  <c r="BI752" i="14" s="1"/>
  <c r="H751" i="14"/>
  <c r="G751" i="14"/>
  <c r="M751" i="14" s="1"/>
  <c r="S751" i="14" s="1"/>
  <c r="Y751" i="14" s="1"/>
  <c r="AE751" i="14" s="1"/>
  <c r="AK751" i="14" s="1"/>
  <c r="AQ751" i="14" s="1"/>
  <c r="AW751" i="14" s="1"/>
  <c r="BC751" i="14" s="1"/>
  <c r="BI751" i="14" s="1"/>
  <c r="I750" i="14"/>
  <c r="O750" i="14" s="1"/>
  <c r="U750" i="14" s="1"/>
  <c r="AA750" i="14" s="1"/>
  <c r="AG750" i="14" s="1"/>
  <c r="AM750" i="14" s="1"/>
  <c r="AS750" i="14" s="1"/>
  <c r="AY750" i="14" s="1"/>
  <c r="BE750" i="14" s="1"/>
  <c r="BK750" i="14" s="1"/>
  <c r="H750" i="14"/>
  <c r="H749" i="14"/>
  <c r="G749" i="14"/>
  <c r="M749" i="14" s="1"/>
  <c r="S749" i="14" s="1"/>
  <c r="Y749" i="14" s="1"/>
  <c r="AE749" i="14" s="1"/>
  <c r="AK749" i="14" s="1"/>
  <c r="AQ749" i="14" s="1"/>
  <c r="AW749" i="14" s="1"/>
  <c r="BC749" i="14" s="1"/>
  <c r="BI749" i="14" s="1"/>
  <c r="H748" i="14"/>
  <c r="G748" i="14"/>
  <c r="M748" i="14" s="1"/>
  <c r="S748" i="14" s="1"/>
  <c r="Y748" i="14" s="1"/>
  <c r="AE748" i="14" s="1"/>
  <c r="AK748" i="14" s="1"/>
  <c r="AQ748" i="14" s="1"/>
  <c r="AW748" i="14" s="1"/>
  <c r="BC748" i="14" s="1"/>
  <c r="BI748" i="14" s="1"/>
  <c r="I747" i="14"/>
  <c r="O747" i="14" s="1"/>
  <c r="U747" i="14" s="1"/>
  <c r="AA747" i="14" s="1"/>
  <c r="AG747" i="14" s="1"/>
  <c r="AM747" i="14" s="1"/>
  <c r="AS747" i="14" s="1"/>
  <c r="AY747" i="14" s="1"/>
  <c r="BE747" i="14" s="1"/>
  <c r="BK747" i="14" s="1"/>
  <c r="H747" i="14"/>
  <c r="N747" i="14" s="1"/>
  <c r="I746" i="14"/>
  <c r="O746" i="14" s="1"/>
  <c r="U746" i="14" s="1"/>
  <c r="AA746" i="14" s="1"/>
  <c r="AG746" i="14" s="1"/>
  <c r="AM746" i="14" s="1"/>
  <c r="AS746" i="14" s="1"/>
  <c r="AY746" i="14" s="1"/>
  <c r="BE746" i="14" s="1"/>
  <c r="BK746" i="14" s="1"/>
  <c r="H746" i="14"/>
  <c r="G746" i="14"/>
  <c r="M746" i="14" s="1"/>
  <c r="S746" i="14" s="1"/>
  <c r="Y746" i="14" s="1"/>
  <c r="AE746" i="14" s="1"/>
  <c r="AK746" i="14" s="1"/>
  <c r="AQ746" i="14" s="1"/>
  <c r="AW746" i="14" s="1"/>
  <c r="BC746" i="14" s="1"/>
  <c r="BI746" i="14" s="1"/>
  <c r="I745" i="14"/>
  <c r="O745" i="14" s="1"/>
  <c r="U745" i="14" s="1"/>
  <c r="AA745" i="14" s="1"/>
  <c r="AG745" i="14" s="1"/>
  <c r="AM745" i="14" s="1"/>
  <c r="AS745" i="14" s="1"/>
  <c r="AY745" i="14" s="1"/>
  <c r="BE745" i="14" s="1"/>
  <c r="BK745" i="14" s="1"/>
  <c r="G745" i="14"/>
  <c r="M745" i="14" s="1"/>
  <c r="S745" i="14" s="1"/>
  <c r="Y745" i="14" s="1"/>
  <c r="AE745" i="14" s="1"/>
  <c r="AK745" i="14" s="1"/>
  <c r="AQ745" i="14" s="1"/>
  <c r="AW745" i="14" s="1"/>
  <c r="BC745" i="14" s="1"/>
  <c r="BI745" i="14" s="1"/>
  <c r="I744" i="14"/>
  <c r="O744" i="14" s="1"/>
  <c r="U744" i="14" s="1"/>
  <c r="AA744" i="14" s="1"/>
  <c r="AG744" i="14" s="1"/>
  <c r="AM744" i="14" s="1"/>
  <c r="AS744" i="14" s="1"/>
  <c r="AY744" i="14" s="1"/>
  <c r="BE744" i="14" s="1"/>
  <c r="BK744" i="14" s="1"/>
  <c r="G744" i="14"/>
  <c r="M744" i="14" s="1"/>
  <c r="S744" i="14" s="1"/>
  <c r="Y744" i="14" s="1"/>
  <c r="AE744" i="14" s="1"/>
  <c r="AK744" i="14" s="1"/>
  <c r="AQ744" i="14" s="1"/>
  <c r="AW744" i="14" s="1"/>
  <c r="BC744" i="14" s="1"/>
  <c r="BI744" i="14" s="1"/>
  <c r="I743" i="14"/>
  <c r="O743" i="14" s="1"/>
  <c r="U743" i="14" s="1"/>
  <c r="AA743" i="14" s="1"/>
  <c r="AG743" i="14" s="1"/>
  <c r="AM743" i="14" s="1"/>
  <c r="AS743" i="14" s="1"/>
  <c r="AY743" i="14" s="1"/>
  <c r="BE743" i="14" s="1"/>
  <c r="BK743" i="14" s="1"/>
  <c r="H743" i="14"/>
  <c r="G743" i="14"/>
  <c r="M743" i="14" s="1"/>
  <c r="S743" i="14" s="1"/>
  <c r="Y743" i="14" s="1"/>
  <c r="AE743" i="14" s="1"/>
  <c r="AK743" i="14" s="1"/>
  <c r="AQ743" i="14" s="1"/>
  <c r="AW743" i="14" s="1"/>
  <c r="BC743" i="14" s="1"/>
  <c r="BI743" i="14" s="1"/>
  <c r="I742" i="14"/>
  <c r="O742" i="14" s="1"/>
  <c r="U742" i="14" s="1"/>
  <c r="AA742" i="14" s="1"/>
  <c r="AG742" i="14" s="1"/>
  <c r="AM742" i="14" s="1"/>
  <c r="AS742" i="14" s="1"/>
  <c r="AY742" i="14" s="1"/>
  <c r="BE742" i="14" s="1"/>
  <c r="BK742" i="14" s="1"/>
  <c r="H742" i="14"/>
  <c r="H741" i="14"/>
  <c r="G741" i="14"/>
  <c r="M741" i="14" s="1"/>
  <c r="S741" i="14" s="1"/>
  <c r="Y741" i="14" s="1"/>
  <c r="AE741" i="14" s="1"/>
  <c r="AK741" i="14" s="1"/>
  <c r="AQ741" i="14" s="1"/>
  <c r="AW741" i="14" s="1"/>
  <c r="BC741" i="14" s="1"/>
  <c r="BI741" i="14" s="1"/>
  <c r="I740" i="14"/>
  <c r="O740" i="14" s="1"/>
  <c r="U740" i="14" s="1"/>
  <c r="AA740" i="14" s="1"/>
  <c r="AG740" i="14" s="1"/>
  <c r="AM740" i="14" s="1"/>
  <c r="AS740" i="14" s="1"/>
  <c r="AY740" i="14" s="1"/>
  <c r="BE740" i="14" s="1"/>
  <c r="BK740" i="14" s="1"/>
  <c r="H740" i="14"/>
  <c r="N740" i="14" s="1"/>
  <c r="T740" i="14" s="1"/>
  <c r="Z740" i="14" s="1"/>
  <c r="AF740" i="14" s="1"/>
  <c r="AL740" i="14" s="1"/>
  <c r="AR740" i="14" s="1"/>
  <c r="AX740" i="14" s="1"/>
  <c r="BD740" i="14" s="1"/>
  <c r="BJ740" i="14" s="1"/>
  <c r="I739" i="14"/>
  <c r="O739" i="14" s="1"/>
  <c r="U739" i="14" s="1"/>
  <c r="AA739" i="14" s="1"/>
  <c r="AG739" i="14" s="1"/>
  <c r="AM739" i="14" s="1"/>
  <c r="AS739" i="14" s="1"/>
  <c r="AY739" i="14" s="1"/>
  <c r="BE739" i="14" s="1"/>
  <c r="BK739" i="14" s="1"/>
  <c r="H739" i="14"/>
  <c r="N739" i="14" s="1"/>
  <c r="T739" i="14" s="1"/>
  <c r="Z739" i="14" s="1"/>
  <c r="AF739" i="14" s="1"/>
  <c r="AL739" i="14" s="1"/>
  <c r="AR739" i="14" s="1"/>
  <c r="AX739" i="14" s="1"/>
  <c r="BD739" i="14" s="1"/>
  <c r="BJ739" i="14" s="1"/>
  <c r="I738" i="14"/>
  <c r="O738" i="14" s="1"/>
  <c r="U738" i="14" s="1"/>
  <c r="AA738" i="14" s="1"/>
  <c r="AG738" i="14" s="1"/>
  <c r="AM738" i="14" s="1"/>
  <c r="AS738" i="14" s="1"/>
  <c r="AY738" i="14" s="1"/>
  <c r="BE738" i="14" s="1"/>
  <c r="BK738" i="14" s="1"/>
  <c r="H738" i="14"/>
  <c r="N738" i="14" s="1"/>
  <c r="T738" i="14" s="1"/>
  <c r="Z738" i="14" s="1"/>
  <c r="AF738" i="14" s="1"/>
  <c r="AL738" i="14" s="1"/>
  <c r="AR738" i="14" s="1"/>
  <c r="AX738" i="14" s="1"/>
  <c r="BD738" i="14" s="1"/>
  <c r="BJ738" i="14" s="1"/>
  <c r="G738" i="14"/>
  <c r="M738" i="14" s="1"/>
  <c r="S738" i="14" s="1"/>
  <c r="Y738" i="14" s="1"/>
  <c r="AE738" i="14" s="1"/>
  <c r="AK738" i="14" s="1"/>
  <c r="AQ738" i="14" s="1"/>
  <c r="AW738" i="14" s="1"/>
  <c r="BC738" i="14" s="1"/>
  <c r="BI738" i="14" s="1"/>
  <c r="I737" i="14"/>
  <c r="O737" i="14" s="1"/>
  <c r="U737" i="14" s="1"/>
  <c r="AA737" i="14" s="1"/>
  <c r="AG737" i="14" s="1"/>
  <c r="AM737" i="14" s="1"/>
  <c r="AS737" i="14" s="1"/>
  <c r="AY737" i="14" s="1"/>
  <c r="BE737" i="14" s="1"/>
  <c r="BK737" i="14" s="1"/>
  <c r="G737" i="14"/>
  <c r="M737" i="14" s="1"/>
  <c r="S737" i="14" s="1"/>
  <c r="Y737" i="14" s="1"/>
  <c r="AE737" i="14" s="1"/>
  <c r="AK737" i="14" s="1"/>
  <c r="AQ737" i="14" s="1"/>
  <c r="AW737" i="14" s="1"/>
  <c r="BC737" i="14" s="1"/>
  <c r="BI737" i="14" s="1"/>
  <c r="I736" i="14"/>
  <c r="O736" i="14" s="1"/>
  <c r="U736" i="14" s="1"/>
  <c r="AA736" i="14" s="1"/>
  <c r="AG736" i="14" s="1"/>
  <c r="AM736" i="14" s="1"/>
  <c r="AS736" i="14" s="1"/>
  <c r="AY736" i="14" s="1"/>
  <c r="BE736" i="14" s="1"/>
  <c r="BK736" i="14" s="1"/>
  <c r="G736" i="14"/>
  <c r="M736" i="14" s="1"/>
  <c r="S736" i="14" s="1"/>
  <c r="Y736" i="14" s="1"/>
  <c r="AE736" i="14" s="1"/>
  <c r="AK736" i="14" s="1"/>
  <c r="AQ736" i="14" s="1"/>
  <c r="AW736" i="14" s="1"/>
  <c r="BC736" i="14" s="1"/>
  <c r="BI736" i="14" s="1"/>
  <c r="I735" i="14"/>
  <c r="O735" i="14" s="1"/>
  <c r="U735" i="14" s="1"/>
  <c r="AA735" i="14" s="1"/>
  <c r="AG735" i="14" s="1"/>
  <c r="AM735" i="14" s="1"/>
  <c r="AS735" i="14" s="1"/>
  <c r="AY735" i="14" s="1"/>
  <c r="BE735" i="14" s="1"/>
  <c r="BK735" i="14" s="1"/>
  <c r="H735" i="14"/>
  <c r="N735" i="14" s="1"/>
  <c r="T735" i="14" s="1"/>
  <c r="Z735" i="14" s="1"/>
  <c r="AF735" i="14" s="1"/>
  <c r="AL735" i="14" s="1"/>
  <c r="AR735" i="14" s="1"/>
  <c r="AX735" i="14" s="1"/>
  <c r="BD735" i="14" s="1"/>
  <c r="BJ735" i="14" s="1"/>
  <c r="G735" i="14"/>
  <c r="M735" i="14" s="1"/>
  <c r="S735" i="14" s="1"/>
  <c r="Y735" i="14" s="1"/>
  <c r="AE735" i="14" s="1"/>
  <c r="AK735" i="14" s="1"/>
  <c r="AQ735" i="14" s="1"/>
  <c r="AW735" i="14" s="1"/>
  <c r="BC735" i="14" s="1"/>
  <c r="BI735" i="14" s="1"/>
  <c r="H734" i="14"/>
  <c r="N734" i="14" s="1"/>
  <c r="T734" i="14" s="1"/>
  <c r="Z734" i="14" s="1"/>
  <c r="AF734" i="14" s="1"/>
  <c r="AL734" i="14" s="1"/>
  <c r="AR734" i="14" s="1"/>
  <c r="AX734" i="14" s="1"/>
  <c r="BD734" i="14" s="1"/>
  <c r="BJ734" i="14" s="1"/>
  <c r="G734" i="14"/>
  <c r="M734" i="14" s="1"/>
  <c r="S734" i="14" s="1"/>
  <c r="Y734" i="14" s="1"/>
  <c r="AE734" i="14" s="1"/>
  <c r="AK734" i="14" s="1"/>
  <c r="AQ734" i="14" s="1"/>
  <c r="AW734" i="14" s="1"/>
  <c r="BC734" i="14" s="1"/>
  <c r="BI734" i="14" s="1"/>
  <c r="H733" i="14"/>
  <c r="N733" i="14" s="1"/>
  <c r="T733" i="14" s="1"/>
  <c r="Z733" i="14" s="1"/>
  <c r="AF733" i="14" s="1"/>
  <c r="AL733" i="14" s="1"/>
  <c r="AR733" i="14" s="1"/>
  <c r="AX733" i="14" s="1"/>
  <c r="BD733" i="14" s="1"/>
  <c r="BJ733" i="14" s="1"/>
  <c r="G733" i="14"/>
  <c r="M733" i="14" s="1"/>
  <c r="S733" i="14" s="1"/>
  <c r="Y733" i="14" s="1"/>
  <c r="AE733" i="14" s="1"/>
  <c r="AK733" i="14" s="1"/>
  <c r="AQ733" i="14" s="1"/>
  <c r="AW733" i="14" s="1"/>
  <c r="BC733" i="14" s="1"/>
  <c r="BI733" i="14" s="1"/>
  <c r="I732" i="14"/>
  <c r="O732" i="14" s="1"/>
  <c r="U732" i="14" s="1"/>
  <c r="AA732" i="14" s="1"/>
  <c r="AG732" i="14" s="1"/>
  <c r="AM732" i="14" s="1"/>
  <c r="AS732" i="14" s="1"/>
  <c r="AY732" i="14" s="1"/>
  <c r="BE732" i="14" s="1"/>
  <c r="BK732" i="14" s="1"/>
  <c r="H732" i="14"/>
  <c r="N732" i="14" s="1"/>
  <c r="T732" i="14" s="1"/>
  <c r="Z732" i="14" s="1"/>
  <c r="AF732" i="14" s="1"/>
  <c r="AL732" i="14" s="1"/>
  <c r="AR732" i="14" s="1"/>
  <c r="AX732" i="14" s="1"/>
  <c r="BD732" i="14" s="1"/>
  <c r="BJ732" i="14" s="1"/>
  <c r="I731" i="14"/>
  <c r="O731" i="14" s="1"/>
  <c r="U731" i="14" s="1"/>
  <c r="AA731" i="14" s="1"/>
  <c r="AG731" i="14" s="1"/>
  <c r="AM731" i="14" s="1"/>
  <c r="AS731" i="14" s="1"/>
  <c r="AY731" i="14" s="1"/>
  <c r="BE731" i="14" s="1"/>
  <c r="BK731" i="14" s="1"/>
  <c r="H731" i="14"/>
  <c r="N731" i="14" s="1"/>
  <c r="T731" i="14" s="1"/>
  <c r="Z731" i="14" s="1"/>
  <c r="AF731" i="14" s="1"/>
  <c r="AL731" i="14" s="1"/>
  <c r="AR731" i="14" s="1"/>
  <c r="AX731" i="14" s="1"/>
  <c r="BD731" i="14" s="1"/>
  <c r="BJ731" i="14" s="1"/>
  <c r="I730" i="14"/>
  <c r="O730" i="14" s="1"/>
  <c r="U730" i="14" s="1"/>
  <c r="AA730" i="14" s="1"/>
  <c r="AG730" i="14" s="1"/>
  <c r="AM730" i="14" s="1"/>
  <c r="AS730" i="14" s="1"/>
  <c r="AY730" i="14" s="1"/>
  <c r="BE730" i="14" s="1"/>
  <c r="BK730" i="14" s="1"/>
  <c r="H730" i="14"/>
  <c r="N730" i="14" s="1"/>
  <c r="T730" i="14" s="1"/>
  <c r="Z730" i="14" s="1"/>
  <c r="AF730" i="14" s="1"/>
  <c r="AL730" i="14" s="1"/>
  <c r="AR730" i="14" s="1"/>
  <c r="AX730" i="14" s="1"/>
  <c r="BD730" i="14" s="1"/>
  <c r="BJ730" i="14" s="1"/>
  <c r="G730" i="14"/>
  <c r="M730" i="14" s="1"/>
  <c r="S730" i="14" s="1"/>
  <c r="Y730" i="14" s="1"/>
  <c r="AE730" i="14" s="1"/>
  <c r="AK730" i="14" s="1"/>
  <c r="AQ730" i="14" s="1"/>
  <c r="AW730" i="14" s="1"/>
  <c r="BC730" i="14" s="1"/>
  <c r="BI730" i="14" s="1"/>
  <c r="I729" i="14"/>
  <c r="O729" i="14" s="1"/>
  <c r="U729" i="14" s="1"/>
  <c r="AA729" i="14" s="1"/>
  <c r="AG729" i="14" s="1"/>
  <c r="AM729" i="14" s="1"/>
  <c r="AS729" i="14" s="1"/>
  <c r="AY729" i="14" s="1"/>
  <c r="BE729" i="14" s="1"/>
  <c r="BK729" i="14" s="1"/>
  <c r="G729" i="14"/>
  <c r="M729" i="14" s="1"/>
  <c r="S729" i="14" s="1"/>
  <c r="Y729" i="14" s="1"/>
  <c r="AE729" i="14" s="1"/>
  <c r="AK729" i="14" s="1"/>
  <c r="AQ729" i="14" s="1"/>
  <c r="AW729" i="14" s="1"/>
  <c r="BC729" i="14" s="1"/>
  <c r="BI729" i="14" s="1"/>
  <c r="I728" i="14"/>
  <c r="O728" i="14" s="1"/>
  <c r="U728" i="14" s="1"/>
  <c r="AA728" i="14" s="1"/>
  <c r="AG728" i="14" s="1"/>
  <c r="AM728" i="14" s="1"/>
  <c r="AS728" i="14" s="1"/>
  <c r="AY728" i="14" s="1"/>
  <c r="BE728" i="14" s="1"/>
  <c r="BK728" i="14" s="1"/>
  <c r="G728" i="14"/>
  <c r="M728" i="14" s="1"/>
  <c r="S728" i="14" s="1"/>
  <c r="Y728" i="14" s="1"/>
  <c r="AE728" i="14" s="1"/>
  <c r="AK728" i="14" s="1"/>
  <c r="AQ728" i="14" s="1"/>
  <c r="AW728" i="14" s="1"/>
  <c r="BC728" i="14" s="1"/>
  <c r="BI728" i="14" s="1"/>
  <c r="I727" i="14"/>
  <c r="O727" i="14" s="1"/>
  <c r="U727" i="14" s="1"/>
  <c r="AA727" i="14" s="1"/>
  <c r="AG727" i="14" s="1"/>
  <c r="AM727" i="14" s="1"/>
  <c r="AS727" i="14" s="1"/>
  <c r="AY727" i="14" s="1"/>
  <c r="BE727" i="14" s="1"/>
  <c r="BK727" i="14" s="1"/>
  <c r="H727" i="14"/>
  <c r="N727" i="14" s="1"/>
  <c r="T727" i="14" s="1"/>
  <c r="Z727" i="14" s="1"/>
  <c r="AF727" i="14" s="1"/>
  <c r="AL727" i="14" s="1"/>
  <c r="AR727" i="14" s="1"/>
  <c r="AX727" i="14" s="1"/>
  <c r="BD727" i="14" s="1"/>
  <c r="BJ727" i="14" s="1"/>
  <c r="G727" i="14"/>
  <c r="M727" i="14" s="1"/>
  <c r="S727" i="14" s="1"/>
  <c r="Y727" i="14" s="1"/>
  <c r="AE727" i="14" s="1"/>
  <c r="AK727" i="14" s="1"/>
  <c r="AQ727" i="14" s="1"/>
  <c r="AW727" i="14" s="1"/>
  <c r="BC727" i="14" s="1"/>
  <c r="BI727" i="14" s="1"/>
  <c r="H726" i="14"/>
  <c r="N726" i="14" s="1"/>
  <c r="T726" i="14" s="1"/>
  <c r="Z726" i="14" s="1"/>
  <c r="AF726" i="14" s="1"/>
  <c r="AL726" i="14" s="1"/>
  <c r="AR726" i="14" s="1"/>
  <c r="AX726" i="14" s="1"/>
  <c r="BD726" i="14" s="1"/>
  <c r="BJ726" i="14" s="1"/>
  <c r="G726" i="14"/>
  <c r="M726" i="14" s="1"/>
  <c r="S726" i="14" s="1"/>
  <c r="Y726" i="14" s="1"/>
  <c r="AE726" i="14" s="1"/>
  <c r="AK726" i="14" s="1"/>
  <c r="AQ726" i="14" s="1"/>
  <c r="AW726" i="14" s="1"/>
  <c r="BC726" i="14" s="1"/>
  <c r="BI726" i="14" s="1"/>
  <c r="H725" i="14"/>
  <c r="N725" i="14" s="1"/>
  <c r="G725" i="14"/>
  <c r="M725" i="14" s="1"/>
  <c r="S725" i="14" s="1"/>
  <c r="Y725" i="14" s="1"/>
  <c r="AE725" i="14" s="1"/>
  <c r="AK725" i="14" s="1"/>
  <c r="AQ725" i="14" s="1"/>
  <c r="AW725" i="14" s="1"/>
  <c r="BC725" i="14" s="1"/>
  <c r="BI725" i="14" s="1"/>
  <c r="I724" i="14"/>
  <c r="O724" i="14" s="1"/>
  <c r="U724" i="14" s="1"/>
  <c r="AA724" i="14" s="1"/>
  <c r="AG724" i="14" s="1"/>
  <c r="AM724" i="14" s="1"/>
  <c r="AS724" i="14" s="1"/>
  <c r="AY724" i="14" s="1"/>
  <c r="BE724" i="14" s="1"/>
  <c r="BK724" i="14" s="1"/>
  <c r="H724" i="14"/>
  <c r="G724" i="14"/>
  <c r="M724" i="14" s="1"/>
  <c r="S724" i="14" s="1"/>
  <c r="Y724" i="14" s="1"/>
  <c r="AE724" i="14" s="1"/>
  <c r="AK724" i="14" s="1"/>
  <c r="AQ724" i="14" s="1"/>
  <c r="AW724" i="14" s="1"/>
  <c r="BC724" i="14" s="1"/>
  <c r="BI724" i="14" s="1"/>
  <c r="I723" i="14"/>
  <c r="O723" i="14" s="1"/>
  <c r="U723" i="14" s="1"/>
  <c r="AA723" i="14" s="1"/>
  <c r="AG723" i="14" s="1"/>
  <c r="AM723" i="14" s="1"/>
  <c r="AS723" i="14" s="1"/>
  <c r="AY723" i="14" s="1"/>
  <c r="BE723" i="14" s="1"/>
  <c r="BK723" i="14" s="1"/>
  <c r="I722" i="14"/>
  <c r="O722" i="14" s="1"/>
  <c r="U722" i="14" s="1"/>
  <c r="AA722" i="14" s="1"/>
  <c r="AG722" i="14" s="1"/>
  <c r="AM722" i="14" s="1"/>
  <c r="AS722" i="14" s="1"/>
  <c r="AY722" i="14" s="1"/>
  <c r="BE722" i="14" s="1"/>
  <c r="BK722" i="14" s="1"/>
  <c r="H722" i="14"/>
  <c r="G722" i="14"/>
  <c r="M722" i="14" s="1"/>
  <c r="S722" i="14" s="1"/>
  <c r="Y722" i="14" s="1"/>
  <c r="AE722" i="14" s="1"/>
  <c r="AK722" i="14" s="1"/>
  <c r="AQ722" i="14" s="1"/>
  <c r="AW722" i="14" s="1"/>
  <c r="BC722" i="14" s="1"/>
  <c r="BI722" i="14" s="1"/>
  <c r="I721" i="14"/>
  <c r="O721" i="14" s="1"/>
  <c r="U721" i="14" s="1"/>
  <c r="AA721" i="14" s="1"/>
  <c r="AG721" i="14" s="1"/>
  <c r="AM721" i="14" s="1"/>
  <c r="AS721" i="14" s="1"/>
  <c r="AY721" i="14" s="1"/>
  <c r="BE721" i="14" s="1"/>
  <c r="BK721" i="14" s="1"/>
  <c r="H721" i="14"/>
  <c r="G721" i="14"/>
  <c r="M721" i="14" s="1"/>
  <c r="S721" i="14" s="1"/>
  <c r="Y721" i="14" s="1"/>
  <c r="AE721" i="14" s="1"/>
  <c r="AK721" i="14" s="1"/>
  <c r="AQ721" i="14" s="1"/>
  <c r="AW721" i="14" s="1"/>
  <c r="BC721" i="14" s="1"/>
  <c r="BI721" i="14" s="1"/>
  <c r="I720" i="14"/>
  <c r="O720" i="14" s="1"/>
  <c r="U720" i="14" s="1"/>
  <c r="AA720" i="14" s="1"/>
  <c r="AG720" i="14" s="1"/>
  <c r="AM720" i="14" s="1"/>
  <c r="AS720" i="14" s="1"/>
  <c r="AY720" i="14" s="1"/>
  <c r="BE720" i="14" s="1"/>
  <c r="BK720" i="14" s="1"/>
  <c r="I719" i="14"/>
  <c r="O719" i="14" s="1"/>
  <c r="U719" i="14" s="1"/>
  <c r="AA719" i="14" s="1"/>
  <c r="AG719" i="14" s="1"/>
  <c r="AM719" i="14" s="1"/>
  <c r="AS719" i="14" s="1"/>
  <c r="AY719" i="14" s="1"/>
  <c r="BE719" i="14" s="1"/>
  <c r="BK719" i="14" s="1"/>
  <c r="H719" i="14"/>
  <c r="G719" i="14"/>
  <c r="M719" i="14" s="1"/>
  <c r="S719" i="14" s="1"/>
  <c r="Y719" i="14" s="1"/>
  <c r="AE719" i="14" s="1"/>
  <c r="AK719" i="14" s="1"/>
  <c r="AQ719" i="14" s="1"/>
  <c r="AW719" i="14" s="1"/>
  <c r="BC719" i="14" s="1"/>
  <c r="BI719" i="14" s="1"/>
  <c r="G718" i="14"/>
  <c r="M718" i="14" s="1"/>
  <c r="S718" i="14" s="1"/>
  <c r="Y718" i="14" s="1"/>
  <c r="AE718" i="14" s="1"/>
  <c r="AK718" i="14" s="1"/>
  <c r="AQ718" i="14" s="1"/>
  <c r="AW718" i="14" s="1"/>
  <c r="BC718" i="14" s="1"/>
  <c r="BI718" i="14" s="1"/>
  <c r="H717" i="14"/>
  <c r="N717" i="14" s="1"/>
  <c r="G717" i="14"/>
  <c r="M717" i="14" s="1"/>
  <c r="S717" i="14" s="1"/>
  <c r="Y717" i="14" s="1"/>
  <c r="AE717" i="14" s="1"/>
  <c r="AK717" i="14" s="1"/>
  <c r="AQ717" i="14" s="1"/>
  <c r="AW717" i="14" s="1"/>
  <c r="BC717" i="14" s="1"/>
  <c r="BI717" i="14" s="1"/>
  <c r="I716" i="14"/>
  <c r="O716" i="14" s="1"/>
  <c r="U716" i="14" s="1"/>
  <c r="AA716" i="14" s="1"/>
  <c r="AG716" i="14" s="1"/>
  <c r="AM716" i="14" s="1"/>
  <c r="AS716" i="14" s="1"/>
  <c r="AY716" i="14" s="1"/>
  <c r="BE716" i="14" s="1"/>
  <c r="BK716" i="14" s="1"/>
  <c r="H716" i="14"/>
  <c r="G716" i="14"/>
  <c r="M716" i="14" s="1"/>
  <c r="S716" i="14" s="1"/>
  <c r="Y716" i="14" s="1"/>
  <c r="AE716" i="14" s="1"/>
  <c r="AK716" i="14" s="1"/>
  <c r="AQ716" i="14" s="1"/>
  <c r="AW716" i="14" s="1"/>
  <c r="BC716" i="14" s="1"/>
  <c r="BI716" i="14" s="1"/>
  <c r="I714" i="14"/>
  <c r="O714" i="14" s="1"/>
  <c r="U714" i="14" s="1"/>
  <c r="AA714" i="14" s="1"/>
  <c r="AG714" i="14" s="1"/>
  <c r="AM714" i="14" s="1"/>
  <c r="AS714" i="14" s="1"/>
  <c r="AY714" i="14" s="1"/>
  <c r="BE714" i="14" s="1"/>
  <c r="BK714" i="14" s="1"/>
  <c r="H714" i="14"/>
  <c r="G714" i="14"/>
  <c r="M714" i="14" s="1"/>
  <c r="S714" i="14" s="1"/>
  <c r="Y714" i="14" s="1"/>
  <c r="AE714" i="14" s="1"/>
  <c r="AK714" i="14" s="1"/>
  <c r="AQ714" i="14" s="1"/>
  <c r="AW714" i="14" s="1"/>
  <c r="BC714" i="14" s="1"/>
  <c r="BI714" i="14" s="1"/>
  <c r="I713" i="14"/>
  <c r="O713" i="14" s="1"/>
  <c r="U713" i="14" s="1"/>
  <c r="AA713" i="14" s="1"/>
  <c r="AG713" i="14" s="1"/>
  <c r="AM713" i="14" s="1"/>
  <c r="AS713" i="14" s="1"/>
  <c r="AY713" i="14" s="1"/>
  <c r="BE713" i="14" s="1"/>
  <c r="BK713" i="14" s="1"/>
  <c r="H713" i="14"/>
  <c r="I712" i="14"/>
  <c r="O712" i="14" s="1"/>
  <c r="U712" i="14" s="1"/>
  <c r="AA712" i="14" s="1"/>
  <c r="AG712" i="14" s="1"/>
  <c r="AM712" i="14" s="1"/>
  <c r="AS712" i="14" s="1"/>
  <c r="AY712" i="14" s="1"/>
  <c r="BE712" i="14" s="1"/>
  <c r="BK712" i="14" s="1"/>
  <c r="G712" i="14"/>
  <c r="M712" i="14" s="1"/>
  <c r="S712" i="14" s="1"/>
  <c r="Y712" i="14" s="1"/>
  <c r="AE712" i="14" s="1"/>
  <c r="AK712" i="14" s="1"/>
  <c r="AQ712" i="14" s="1"/>
  <c r="AW712" i="14" s="1"/>
  <c r="BC712" i="14" s="1"/>
  <c r="BI712" i="14" s="1"/>
  <c r="I711" i="14"/>
  <c r="O711" i="14" s="1"/>
  <c r="U711" i="14" s="1"/>
  <c r="AA711" i="14" s="1"/>
  <c r="AG711" i="14" s="1"/>
  <c r="AM711" i="14" s="1"/>
  <c r="AS711" i="14" s="1"/>
  <c r="AY711" i="14" s="1"/>
  <c r="BE711" i="14" s="1"/>
  <c r="BK711" i="14" s="1"/>
  <c r="G711" i="14"/>
  <c r="M711" i="14" s="1"/>
  <c r="S711" i="14" s="1"/>
  <c r="Y711" i="14" s="1"/>
  <c r="AE711" i="14" s="1"/>
  <c r="AK711" i="14" s="1"/>
  <c r="AQ711" i="14" s="1"/>
  <c r="AW711" i="14" s="1"/>
  <c r="BC711" i="14" s="1"/>
  <c r="BI711" i="14" s="1"/>
  <c r="I710" i="14"/>
  <c r="O710" i="14" s="1"/>
  <c r="U710" i="14" s="1"/>
  <c r="AA710" i="14" s="1"/>
  <c r="AG710" i="14" s="1"/>
  <c r="AM710" i="14" s="1"/>
  <c r="AS710" i="14" s="1"/>
  <c r="AY710" i="14" s="1"/>
  <c r="BE710" i="14" s="1"/>
  <c r="BK710" i="14" s="1"/>
  <c r="G710" i="14"/>
  <c r="M710" i="14" s="1"/>
  <c r="S710" i="14" s="1"/>
  <c r="Y710" i="14" s="1"/>
  <c r="AE710" i="14" s="1"/>
  <c r="AK710" i="14" s="1"/>
  <c r="AQ710" i="14" s="1"/>
  <c r="AW710" i="14" s="1"/>
  <c r="BC710" i="14" s="1"/>
  <c r="BI710" i="14" s="1"/>
  <c r="H709" i="14"/>
  <c r="N709" i="14" s="1"/>
  <c r="T709" i="14" s="1"/>
  <c r="Z709" i="14" s="1"/>
  <c r="AF709" i="14" s="1"/>
  <c r="AL709" i="14" s="1"/>
  <c r="AR709" i="14" s="1"/>
  <c r="AX709" i="14" s="1"/>
  <c r="BD709" i="14" s="1"/>
  <c r="BJ709" i="14" s="1"/>
  <c r="G709" i="14"/>
  <c r="M709" i="14" s="1"/>
  <c r="S709" i="14" s="1"/>
  <c r="Y709" i="14" s="1"/>
  <c r="AE709" i="14" s="1"/>
  <c r="AK709" i="14" s="1"/>
  <c r="AQ709" i="14" s="1"/>
  <c r="AW709" i="14" s="1"/>
  <c r="BC709" i="14" s="1"/>
  <c r="BI709" i="14" s="1"/>
  <c r="H708" i="14"/>
  <c r="N708" i="14" s="1"/>
  <c r="T708" i="14" s="1"/>
  <c r="Z708" i="14" s="1"/>
  <c r="AF708" i="14" s="1"/>
  <c r="AL708" i="14" s="1"/>
  <c r="AR708" i="14" s="1"/>
  <c r="AX708" i="14" s="1"/>
  <c r="BD708" i="14" s="1"/>
  <c r="BJ708" i="14" s="1"/>
  <c r="G708" i="14"/>
  <c r="M708" i="14" s="1"/>
  <c r="S708" i="14" s="1"/>
  <c r="Y708" i="14" s="1"/>
  <c r="AE708" i="14" s="1"/>
  <c r="AK708" i="14" s="1"/>
  <c r="AQ708" i="14" s="1"/>
  <c r="AW708" i="14" s="1"/>
  <c r="BC708" i="14" s="1"/>
  <c r="BI708" i="14" s="1"/>
  <c r="H707" i="14"/>
  <c r="N707" i="14" s="1"/>
  <c r="T707" i="14" s="1"/>
  <c r="Z707" i="14" s="1"/>
  <c r="AF707" i="14" s="1"/>
  <c r="AL707" i="14" s="1"/>
  <c r="AR707" i="14" s="1"/>
  <c r="AX707" i="14" s="1"/>
  <c r="BD707" i="14" s="1"/>
  <c r="BJ707" i="14" s="1"/>
  <c r="I706" i="14"/>
  <c r="O706" i="14" s="1"/>
  <c r="U706" i="14" s="1"/>
  <c r="AA706" i="14" s="1"/>
  <c r="AG706" i="14" s="1"/>
  <c r="AM706" i="14" s="1"/>
  <c r="AS706" i="14" s="1"/>
  <c r="AY706" i="14" s="1"/>
  <c r="BE706" i="14" s="1"/>
  <c r="BK706" i="14" s="1"/>
  <c r="H706" i="14"/>
  <c r="N706" i="14" s="1"/>
  <c r="T706" i="14" s="1"/>
  <c r="Z706" i="14" s="1"/>
  <c r="AF706" i="14" s="1"/>
  <c r="AL706" i="14" s="1"/>
  <c r="AR706" i="14" s="1"/>
  <c r="AX706" i="14" s="1"/>
  <c r="BD706" i="14" s="1"/>
  <c r="BJ706" i="14" s="1"/>
  <c r="I705" i="14"/>
  <c r="O705" i="14" s="1"/>
  <c r="U705" i="14" s="1"/>
  <c r="AA705" i="14" s="1"/>
  <c r="AG705" i="14" s="1"/>
  <c r="AM705" i="14" s="1"/>
  <c r="AS705" i="14" s="1"/>
  <c r="AY705" i="14" s="1"/>
  <c r="BE705" i="14" s="1"/>
  <c r="BK705" i="14" s="1"/>
  <c r="H705" i="14"/>
  <c r="N705" i="14" s="1"/>
  <c r="T705" i="14" s="1"/>
  <c r="Z705" i="14" s="1"/>
  <c r="AF705" i="14" s="1"/>
  <c r="AL705" i="14" s="1"/>
  <c r="AR705" i="14" s="1"/>
  <c r="AX705" i="14" s="1"/>
  <c r="BD705" i="14" s="1"/>
  <c r="BJ705" i="14" s="1"/>
  <c r="I704" i="14"/>
  <c r="O704" i="14" s="1"/>
  <c r="U704" i="14" s="1"/>
  <c r="AA704" i="14" s="1"/>
  <c r="AG704" i="14" s="1"/>
  <c r="AM704" i="14" s="1"/>
  <c r="AS704" i="14" s="1"/>
  <c r="AY704" i="14" s="1"/>
  <c r="BE704" i="14" s="1"/>
  <c r="BK704" i="14" s="1"/>
  <c r="H704" i="14"/>
  <c r="N704" i="14" s="1"/>
  <c r="T704" i="14" s="1"/>
  <c r="Z704" i="14" s="1"/>
  <c r="AF704" i="14" s="1"/>
  <c r="AL704" i="14" s="1"/>
  <c r="AR704" i="14" s="1"/>
  <c r="AX704" i="14" s="1"/>
  <c r="BD704" i="14" s="1"/>
  <c r="BJ704" i="14" s="1"/>
  <c r="G704" i="14"/>
  <c r="M704" i="14" s="1"/>
  <c r="S704" i="14" s="1"/>
  <c r="Y704" i="14" s="1"/>
  <c r="AE704" i="14" s="1"/>
  <c r="AK704" i="14" s="1"/>
  <c r="AQ704" i="14" s="1"/>
  <c r="AW704" i="14" s="1"/>
  <c r="BC704" i="14" s="1"/>
  <c r="BI704" i="14" s="1"/>
  <c r="I703" i="14"/>
  <c r="O703" i="14" s="1"/>
  <c r="U703" i="14" s="1"/>
  <c r="AA703" i="14" s="1"/>
  <c r="AG703" i="14" s="1"/>
  <c r="AM703" i="14" s="1"/>
  <c r="AS703" i="14" s="1"/>
  <c r="AY703" i="14" s="1"/>
  <c r="BE703" i="14" s="1"/>
  <c r="BK703" i="14" s="1"/>
  <c r="G703" i="14"/>
  <c r="M703" i="14" s="1"/>
  <c r="S703" i="14" s="1"/>
  <c r="Y703" i="14" s="1"/>
  <c r="AE703" i="14" s="1"/>
  <c r="AK703" i="14" s="1"/>
  <c r="AQ703" i="14" s="1"/>
  <c r="AW703" i="14" s="1"/>
  <c r="BC703" i="14" s="1"/>
  <c r="BI703" i="14" s="1"/>
  <c r="I702" i="14"/>
  <c r="O702" i="14" s="1"/>
  <c r="U702" i="14" s="1"/>
  <c r="AA702" i="14" s="1"/>
  <c r="AG702" i="14" s="1"/>
  <c r="AM702" i="14" s="1"/>
  <c r="AS702" i="14" s="1"/>
  <c r="AY702" i="14" s="1"/>
  <c r="BE702" i="14" s="1"/>
  <c r="BK702" i="14" s="1"/>
  <c r="G702" i="14"/>
  <c r="M702" i="14" s="1"/>
  <c r="S702" i="14" s="1"/>
  <c r="Y702" i="14" s="1"/>
  <c r="AE702" i="14" s="1"/>
  <c r="AK702" i="14" s="1"/>
  <c r="AQ702" i="14" s="1"/>
  <c r="AW702" i="14" s="1"/>
  <c r="BC702" i="14" s="1"/>
  <c r="BI702" i="14" s="1"/>
  <c r="H701" i="14"/>
  <c r="N701" i="14" s="1"/>
  <c r="T701" i="14" s="1"/>
  <c r="Z701" i="14" s="1"/>
  <c r="AF701" i="14" s="1"/>
  <c r="AL701" i="14" s="1"/>
  <c r="AR701" i="14" s="1"/>
  <c r="AX701" i="14" s="1"/>
  <c r="BD701" i="14" s="1"/>
  <c r="BJ701" i="14" s="1"/>
  <c r="G701" i="14"/>
  <c r="M701" i="14" s="1"/>
  <c r="S701" i="14" s="1"/>
  <c r="Y701" i="14" s="1"/>
  <c r="AE701" i="14" s="1"/>
  <c r="AK701" i="14" s="1"/>
  <c r="AQ701" i="14" s="1"/>
  <c r="AW701" i="14" s="1"/>
  <c r="BC701" i="14" s="1"/>
  <c r="BI701" i="14" s="1"/>
  <c r="H700" i="14"/>
  <c r="N700" i="14" s="1"/>
  <c r="T700" i="14" s="1"/>
  <c r="Z700" i="14" s="1"/>
  <c r="AF700" i="14" s="1"/>
  <c r="AL700" i="14" s="1"/>
  <c r="AR700" i="14" s="1"/>
  <c r="AX700" i="14" s="1"/>
  <c r="BD700" i="14" s="1"/>
  <c r="BJ700" i="14" s="1"/>
  <c r="G700" i="14"/>
  <c r="M700" i="14" s="1"/>
  <c r="S700" i="14" s="1"/>
  <c r="Y700" i="14" s="1"/>
  <c r="AE700" i="14" s="1"/>
  <c r="AK700" i="14" s="1"/>
  <c r="AQ700" i="14" s="1"/>
  <c r="AW700" i="14" s="1"/>
  <c r="BC700" i="14" s="1"/>
  <c r="BI700" i="14" s="1"/>
  <c r="H699" i="14"/>
  <c r="N699" i="14" s="1"/>
  <c r="T699" i="14" s="1"/>
  <c r="Z699" i="14" s="1"/>
  <c r="AF699" i="14" s="1"/>
  <c r="AL699" i="14" s="1"/>
  <c r="AR699" i="14" s="1"/>
  <c r="AX699" i="14" s="1"/>
  <c r="BD699" i="14" s="1"/>
  <c r="BJ699" i="14" s="1"/>
  <c r="I698" i="14"/>
  <c r="O698" i="14" s="1"/>
  <c r="U698" i="14" s="1"/>
  <c r="AA698" i="14" s="1"/>
  <c r="AG698" i="14" s="1"/>
  <c r="AM698" i="14" s="1"/>
  <c r="AS698" i="14" s="1"/>
  <c r="AY698" i="14" s="1"/>
  <c r="BE698" i="14" s="1"/>
  <c r="BK698" i="14" s="1"/>
  <c r="H698" i="14"/>
  <c r="N698" i="14" s="1"/>
  <c r="T698" i="14" s="1"/>
  <c r="Z698" i="14" s="1"/>
  <c r="AF698" i="14" s="1"/>
  <c r="AL698" i="14" s="1"/>
  <c r="AR698" i="14" s="1"/>
  <c r="AX698" i="14" s="1"/>
  <c r="BD698" i="14" s="1"/>
  <c r="BJ698" i="14" s="1"/>
  <c r="I697" i="14"/>
  <c r="O697" i="14" s="1"/>
  <c r="U697" i="14" s="1"/>
  <c r="AA697" i="14" s="1"/>
  <c r="AG697" i="14" s="1"/>
  <c r="AM697" i="14" s="1"/>
  <c r="AS697" i="14" s="1"/>
  <c r="AY697" i="14" s="1"/>
  <c r="BE697" i="14" s="1"/>
  <c r="BK697" i="14" s="1"/>
  <c r="H697" i="14"/>
  <c r="N697" i="14" s="1"/>
  <c r="T697" i="14" s="1"/>
  <c r="Z697" i="14" s="1"/>
  <c r="AF697" i="14" s="1"/>
  <c r="AL697" i="14" s="1"/>
  <c r="AR697" i="14" s="1"/>
  <c r="AX697" i="14" s="1"/>
  <c r="BD697" i="14" s="1"/>
  <c r="BJ697" i="14" s="1"/>
  <c r="I696" i="14"/>
  <c r="O696" i="14" s="1"/>
  <c r="U696" i="14" s="1"/>
  <c r="AA696" i="14" s="1"/>
  <c r="AG696" i="14" s="1"/>
  <c r="AM696" i="14" s="1"/>
  <c r="AS696" i="14" s="1"/>
  <c r="AY696" i="14" s="1"/>
  <c r="BE696" i="14" s="1"/>
  <c r="BK696" i="14" s="1"/>
  <c r="G696" i="14"/>
  <c r="M696" i="14" s="1"/>
  <c r="S696" i="14" s="1"/>
  <c r="Y696" i="14" s="1"/>
  <c r="AE696" i="14" s="1"/>
  <c r="AK696" i="14" s="1"/>
  <c r="AQ696" i="14" s="1"/>
  <c r="AW696" i="14" s="1"/>
  <c r="BC696" i="14" s="1"/>
  <c r="BI696" i="14" s="1"/>
  <c r="I695" i="14"/>
  <c r="O695" i="14" s="1"/>
  <c r="U695" i="14" s="1"/>
  <c r="AA695" i="14" s="1"/>
  <c r="AG695" i="14" s="1"/>
  <c r="AM695" i="14" s="1"/>
  <c r="AS695" i="14" s="1"/>
  <c r="AY695" i="14" s="1"/>
  <c r="BE695" i="14" s="1"/>
  <c r="BK695" i="14" s="1"/>
  <c r="G695" i="14"/>
  <c r="M695" i="14" s="1"/>
  <c r="S695" i="14" s="1"/>
  <c r="Y695" i="14" s="1"/>
  <c r="AE695" i="14" s="1"/>
  <c r="AK695" i="14" s="1"/>
  <c r="AQ695" i="14" s="1"/>
  <c r="AW695" i="14" s="1"/>
  <c r="BC695" i="14" s="1"/>
  <c r="BI695" i="14" s="1"/>
  <c r="I694" i="14"/>
  <c r="O694" i="14" s="1"/>
  <c r="U694" i="14" s="1"/>
  <c r="AA694" i="14" s="1"/>
  <c r="AG694" i="14" s="1"/>
  <c r="AM694" i="14" s="1"/>
  <c r="AS694" i="14" s="1"/>
  <c r="AY694" i="14" s="1"/>
  <c r="BE694" i="14" s="1"/>
  <c r="BK694" i="14" s="1"/>
  <c r="G694" i="14"/>
  <c r="M694" i="14" s="1"/>
  <c r="S694" i="14" s="1"/>
  <c r="Y694" i="14" s="1"/>
  <c r="AE694" i="14" s="1"/>
  <c r="AK694" i="14" s="1"/>
  <c r="AQ694" i="14" s="1"/>
  <c r="AW694" i="14" s="1"/>
  <c r="BC694" i="14" s="1"/>
  <c r="BI694" i="14" s="1"/>
  <c r="I693" i="14"/>
  <c r="O693" i="14" s="1"/>
  <c r="U693" i="14" s="1"/>
  <c r="AA693" i="14" s="1"/>
  <c r="AG693" i="14" s="1"/>
  <c r="AM693" i="14" s="1"/>
  <c r="AS693" i="14" s="1"/>
  <c r="AY693" i="14" s="1"/>
  <c r="BE693" i="14" s="1"/>
  <c r="BK693" i="14" s="1"/>
  <c r="G693" i="14"/>
  <c r="M693" i="14" s="1"/>
  <c r="S693" i="14" s="1"/>
  <c r="Y693" i="14" s="1"/>
  <c r="AE693" i="14" s="1"/>
  <c r="AK693" i="14" s="1"/>
  <c r="AQ693" i="14" s="1"/>
  <c r="AW693" i="14" s="1"/>
  <c r="BC693" i="14" s="1"/>
  <c r="BI693" i="14" s="1"/>
  <c r="I692" i="14"/>
  <c r="O692" i="14" s="1"/>
  <c r="U692" i="14" s="1"/>
  <c r="AA692" i="14" s="1"/>
  <c r="AG692" i="14" s="1"/>
  <c r="AM692" i="14" s="1"/>
  <c r="AS692" i="14" s="1"/>
  <c r="AY692" i="14" s="1"/>
  <c r="BE692" i="14" s="1"/>
  <c r="BK692" i="14" s="1"/>
  <c r="H692" i="14"/>
  <c r="G692" i="14"/>
  <c r="M692" i="14" s="1"/>
  <c r="S692" i="14" s="1"/>
  <c r="Y692" i="14" s="1"/>
  <c r="AE692" i="14" s="1"/>
  <c r="AK692" i="14" s="1"/>
  <c r="AQ692" i="14" s="1"/>
  <c r="AW692" i="14" s="1"/>
  <c r="BC692" i="14" s="1"/>
  <c r="BI692" i="14" s="1"/>
  <c r="H691" i="14"/>
  <c r="I690" i="14"/>
  <c r="O690" i="14" s="1"/>
  <c r="U690" i="14" s="1"/>
  <c r="AA690" i="14" s="1"/>
  <c r="AG690" i="14" s="1"/>
  <c r="AM690" i="14" s="1"/>
  <c r="AS690" i="14" s="1"/>
  <c r="AY690" i="14" s="1"/>
  <c r="BE690" i="14" s="1"/>
  <c r="BK690" i="14" s="1"/>
  <c r="H690" i="14"/>
  <c r="I689" i="14"/>
  <c r="O689" i="14" s="1"/>
  <c r="U689" i="14" s="1"/>
  <c r="AA689" i="14" s="1"/>
  <c r="AG689" i="14" s="1"/>
  <c r="AM689" i="14" s="1"/>
  <c r="AS689" i="14" s="1"/>
  <c r="AY689" i="14" s="1"/>
  <c r="BE689" i="14" s="1"/>
  <c r="BK689" i="14" s="1"/>
  <c r="H689" i="14"/>
  <c r="G688" i="14"/>
  <c r="M688" i="14" s="1"/>
  <c r="S688" i="14" s="1"/>
  <c r="Y688" i="14" s="1"/>
  <c r="AE688" i="14" s="1"/>
  <c r="AK688" i="14" s="1"/>
  <c r="AQ688" i="14" s="1"/>
  <c r="AW688" i="14" s="1"/>
  <c r="BC688" i="14" s="1"/>
  <c r="BI688" i="14" s="1"/>
  <c r="I687" i="14"/>
  <c r="O687" i="14" s="1"/>
  <c r="U687" i="14" s="1"/>
  <c r="AA687" i="14" s="1"/>
  <c r="AG687" i="14" s="1"/>
  <c r="AM687" i="14" s="1"/>
  <c r="AS687" i="14" s="1"/>
  <c r="AY687" i="14" s="1"/>
  <c r="BE687" i="14" s="1"/>
  <c r="BK687" i="14" s="1"/>
  <c r="H687" i="14"/>
  <c r="N687" i="14" s="1"/>
  <c r="I686" i="14"/>
  <c r="O686" i="14" s="1"/>
  <c r="U686" i="14" s="1"/>
  <c r="AA686" i="14" s="1"/>
  <c r="AG686" i="14" s="1"/>
  <c r="AM686" i="14" s="1"/>
  <c r="AS686" i="14" s="1"/>
  <c r="AY686" i="14" s="1"/>
  <c r="BE686" i="14" s="1"/>
  <c r="BK686" i="14" s="1"/>
  <c r="H686" i="14"/>
  <c r="G686" i="14"/>
  <c r="M686" i="14" s="1"/>
  <c r="S686" i="14" s="1"/>
  <c r="Y686" i="14" s="1"/>
  <c r="AE686" i="14" s="1"/>
  <c r="AK686" i="14" s="1"/>
  <c r="AQ686" i="14" s="1"/>
  <c r="AW686" i="14" s="1"/>
  <c r="BC686" i="14" s="1"/>
  <c r="BI686" i="14" s="1"/>
  <c r="H685" i="14"/>
  <c r="N685" i="14" s="1"/>
  <c r="T685" i="14" s="1"/>
  <c r="Z685" i="14" s="1"/>
  <c r="AF685" i="14" s="1"/>
  <c r="AL685" i="14" s="1"/>
  <c r="AR685" i="14" s="1"/>
  <c r="AX685" i="14" s="1"/>
  <c r="BD685" i="14" s="1"/>
  <c r="BJ685" i="14" s="1"/>
  <c r="G685" i="14"/>
  <c r="M685" i="14" s="1"/>
  <c r="S685" i="14" s="1"/>
  <c r="Y685" i="14" s="1"/>
  <c r="AE685" i="14" s="1"/>
  <c r="AK685" i="14" s="1"/>
  <c r="AQ685" i="14" s="1"/>
  <c r="AW685" i="14" s="1"/>
  <c r="BC685" i="14" s="1"/>
  <c r="BI685" i="14" s="1"/>
  <c r="G684" i="14"/>
  <c r="M684" i="14" s="1"/>
  <c r="S684" i="14" s="1"/>
  <c r="Y684" i="14" s="1"/>
  <c r="AE684" i="14" s="1"/>
  <c r="AK684" i="14" s="1"/>
  <c r="AQ684" i="14" s="1"/>
  <c r="AW684" i="14" s="1"/>
  <c r="BC684" i="14" s="1"/>
  <c r="BI684" i="14" s="1"/>
  <c r="I683" i="14"/>
  <c r="O683" i="14" s="1"/>
  <c r="U683" i="14" s="1"/>
  <c r="AA683" i="14" s="1"/>
  <c r="AG683" i="14" s="1"/>
  <c r="AM683" i="14" s="1"/>
  <c r="AS683" i="14" s="1"/>
  <c r="AY683" i="14" s="1"/>
  <c r="BE683" i="14" s="1"/>
  <c r="BK683" i="14" s="1"/>
  <c r="H683" i="14"/>
  <c r="N683" i="14" s="1"/>
  <c r="T683" i="14" s="1"/>
  <c r="Z683" i="14" s="1"/>
  <c r="AF683" i="14" s="1"/>
  <c r="AL683" i="14" s="1"/>
  <c r="AR683" i="14" s="1"/>
  <c r="AX683" i="14" s="1"/>
  <c r="BD683" i="14" s="1"/>
  <c r="BJ683" i="14" s="1"/>
  <c r="G683" i="14"/>
  <c r="M683" i="14" s="1"/>
  <c r="S683" i="14" s="1"/>
  <c r="Y683" i="14" s="1"/>
  <c r="AE683" i="14" s="1"/>
  <c r="AK683" i="14" s="1"/>
  <c r="AQ683" i="14" s="1"/>
  <c r="AW683" i="14" s="1"/>
  <c r="BC683" i="14" s="1"/>
  <c r="BI683" i="14" s="1"/>
  <c r="I682" i="14"/>
  <c r="O682" i="14" s="1"/>
  <c r="U682" i="14" s="1"/>
  <c r="AA682" i="14" s="1"/>
  <c r="AG682" i="14" s="1"/>
  <c r="AM682" i="14" s="1"/>
  <c r="AS682" i="14" s="1"/>
  <c r="AY682" i="14" s="1"/>
  <c r="BE682" i="14" s="1"/>
  <c r="BK682" i="14" s="1"/>
  <c r="H682" i="14"/>
  <c r="N682" i="14" s="1"/>
  <c r="T682" i="14" s="1"/>
  <c r="Z682" i="14" s="1"/>
  <c r="AF682" i="14" s="1"/>
  <c r="AL682" i="14" s="1"/>
  <c r="AR682" i="14" s="1"/>
  <c r="AX682" i="14" s="1"/>
  <c r="BD682" i="14" s="1"/>
  <c r="BJ682" i="14" s="1"/>
  <c r="H681" i="14"/>
  <c r="N681" i="14" s="1"/>
  <c r="T681" i="14" s="1"/>
  <c r="Z681" i="14" s="1"/>
  <c r="AF681" i="14" s="1"/>
  <c r="AL681" i="14" s="1"/>
  <c r="AR681" i="14" s="1"/>
  <c r="AX681" i="14" s="1"/>
  <c r="BD681" i="14" s="1"/>
  <c r="BJ681" i="14" s="1"/>
  <c r="G681" i="14"/>
  <c r="M681" i="14" s="1"/>
  <c r="S681" i="14" s="1"/>
  <c r="Y681" i="14" s="1"/>
  <c r="AE681" i="14" s="1"/>
  <c r="AK681" i="14" s="1"/>
  <c r="AQ681" i="14" s="1"/>
  <c r="AW681" i="14" s="1"/>
  <c r="BC681" i="14" s="1"/>
  <c r="BI681" i="14" s="1"/>
  <c r="I680" i="14"/>
  <c r="O680" i="14" s="1"/>
  <c r="U680" i="14" s="1"/>
  <c r="AA680" i="14" s="1"/>
  <c r="AG680" i="14" s="1"/>
  <c r="AM680" i="14" s="1"/>
  <c r="AS680" i="14" s="1"/>
  <c r="AY680" i="14" s="1"/>
  <c r="BE680" i="14" s="1"/>
  <c r="BK680" i="14" s="1"/>
  <c r="H679" i="14"/>
  <c r="G679" i="14"/>
  <c r="M679" i="14" s="1"/>
  <c r="S679" i="14" s="1"/>
  <c r="Y679" i="14" s="1"/>
  <c r="AE679" i="14" s="1"/>
  <c r="AK679" i="14" s="1"/>
  <c r="AQ679" i="14" s="1"/>
  <c r="AW679" i="14" s="1"/>
  <c r="BC679" i="14" s="1"/>
  <c r="BI679" i="14" s="1"/>
  <c r="H678" i="14"/>
  <c r="G678" i="14"/>
  <c r="M678" i="14" s="1"/>
  <c r="S678" i="14" s="1"/>
  <c r="Y678" i="14" s="1"/>
  <c r="AE678" i="14" s="1"/>
  <c r="AK678" i="14" s="1"/>
  <c r="AQ678" i="14" s="1"/>
  <c r="AW678" i="14" s="1"/>
  <c r="BC678" i="14" s="1"/>
  <c r="BI678" i="14" s="1"/>
  <c r="H677" i="14"/>
  <c r="N677" i="14" s="1"/>
  <c r="H676" i="14"/>
  <c r="N676" i="14" s="1"/>
  <c r="T676" i="14" s="1"/>
  <c r="Z676" i="14" s="1"/>
  <c r="AF676" i="14" s="1"/>
  <c r="AL676" i="14" s="1"/>
  <c r="AR676" i="14" s="1"/>
  <c r="AX676" i="14" s="1"/>
  <c r="BD676" i="14" s="1"/>
  <c r="BJ676" i="14" s="1"/>
  <c r="G676" i="14"/>
  <c r="M676" i="14" s="1"/>
  <c r="S676" i="14" s="1"/>
  <c r="Y676" i="14" s="1"/>
  <c r="AE676" i="14" s="1"/>
  <c r="AK676" i="14" s="1"/>
  <c r="AQ676" i="14" s="1"/>
  <c r="AW676" i="14" s="1"/>
  <c r="BC676" i="14" s="1"/>
  <c r="BI676" i="14" s="1"/>
  <c r="I675" i="14"/>
  <c r="O675" i="14" s="1"/>
  <c r="U675" i="14" s="1"/>
  <c r="AA675" i="14" s="1"/>
  <c r="AG675" i="14" s="1"/>
  <c r="AM675" i="14" s="1"/>
  <c r="AS675" i="14" s="1"/>
  <c r="AY675" i="14" s="1"/>
  <c r="BE675" i="14" s="1"/>
  <c r="BK675" i="14" s="1"/>
  <c r="H675" i="14"/>
  <c r="N675" i="14" s="1"/>
  <c r="T675" i="14" s="1"/>
  <c r="Z675" i="14" s="1"/>
  <c r="AF675" i="14" s="1"/>
  <c r="AL675" i="14" s="1"/>
  <c r="AR675" i="14" s="1"/>
  <c r="AX675" i="14" s="1"/>
  <c r="BD675" i="14" s="1"/>
  <c r="BJ675" i="14" s="1"/>
  <c r="I674" i="14"/>
  <c r="O674" i="14" s="1"/>
  <c r="U674" i="14" s="1"/>
  <c r="AA674" i="14" s="1"/>
  <c r="AG674" i="14" s="1"/>
  <c r="AM674" i="14" s="1"/>
  <c r="AS674" i="14" s="1"/>
  <c r="AY674" i="14" s="1"/>
  <c r="BE674" i="14" s="1"/>
  <c r="BK674" i="14" s="1"/>
  <c r="I673" i="14"/>
  <c r="O673" i="14" s="1"/>
  <c r="U673" i="14" s="1"/>
  <c r="AA673" i="14" s="1"/>
  <c r="AG673" i="14" s="1"/>
  <c r="AM673" i="14" s="1"/>
  <c r="AS673" i="14" s="1"/>
  <c r="AY673" i="14" s="1"/>
  <c r="BE673" i="14" s="1"/>
  <c r="BK673" i="14" s="1"/>
  <c r="H673" i="14"/>
  <c r="N673" i="14" s="1"/>
  <c r="T673" i="14" s="1"/>
  <c r="Z673" i="14" s="1"/>
  <c r="AF673" i="14" s="1"/>
  <c r="AL673" i="14" s="1"/>
  <c r="AR673" i="14" s="1"/>
  <c r="AX673" i="14" s="1"/>
  <c r="BD673" i="14" s="1"/>
  <c r="BJ673" i="14" s="1"/>
  <c r="G673" i="14"/>
  <c r="M673" i="14" s="1"/>
  <c r="S673" i="14" s="1"/>
  <c r="Y673" i="14" s="1"/>
  <c r="AE673" i="14" s="1"/>
  <c r="AK673" i="14" s="1"/>
  <c r="AQ673" i="14" s="1"/>
  <c r="AW673" i="14" s="1"/>
  <c r="BC673" i="14" s="1"/>
  <c r="BI673" i="14" s="1"/>
  <c r="I672" i="14"/>
  <c r="O672" i="14" s="1"/>
  <c r="U672" i="14" s="1"/>
  <c r="AA672" i="14" s="1"/>
  <c r="AG672" i="14" s="1"/>
  <c r="AM672" i="14" s="1"/>
  <c r="AS672" i="14" s="1"/>
  <c r="AY672" i="14" s="1"/>
  <c r="BE672" i="14" s="1"/>
  <c r="BK672" i="14" s="1"/>
  <c r="G672" i="14"/>
  <c r="M672" i="14" s="1"/>
  <c r="S672" i="14" s="1"/>
  <c r="Y672" i="14" s="1"/>
  <c r="AE672" i="14" s="1"/>
  <c r="AK672" i="14" s="1"/>
  <c r="AQ672" i="14" s="1"/>
  <c r="AW672" i="14" s="1"/>
  <c r="BC672" i="14" s="1"/>
  <c r="BI672" i="14" s="1"/>
  <c r="H671" i="14"/>
  <c r="G671" i="14"/>
  <c r="M671" i="14" s="1"/>
  <c r="S671" i="14" s="1"/>
  <c r="Y671" i="14" s="1"/>
  <c r="AE671" i="14" s="1"/>
  <c r="AK671" i="14" s="1"/>
  <c r="AQ671" i="14" s="1"/>
  <c r="AW671" i="14" s="1"/>
  <c r="BC671" i="14" s="1"/>
  <c r="BI671" i="14" s="1"/>
  <c r="I670" i="14"/>
  <c r="O670" i="14" s="1"/>
  <c r="U670" i="14" s="1"/>
  <c r="AA670" i="14" s="1"/>
  <c r="AG670" i="14" s="1"/>
  <c r="AM670" i="14" s="1"/>
  <c r="AS670" i="14" s="1"/>
  <c r="AY670" i="14" s="1"/>
  <c r="BE670" i="14" s="1"/>
  <c r="BK670" i="14" s="1"/>
  <c r="H670" i="14"/>
  <c r="H669" i="14"/>
  <c r="G669" i="14"/>
  <c r="M669" i="14" s="1"/>
  <c r="S669" i="14" s="1"/>
  <c r="Y669" i="14" s="1"/>
  <c r="AE669" i="14" s="1"/>
  <c r="AK669" i="14" s="1"/>
  <c r="AQ669" i="14" s="1"/>
  <c r="AW669" i="14" s="1"/>
  <c r="BC669" i="14" s="1"/>
  <c r="BI669" i="14" s="1"/>
  <c r="H668" i="14"/>
  <c r="G668" i="14"/>
  <c r="M668" i="14" s="1"/>
  <c r="S668" i="14" s="1"/>
  <c r="Y668" i="14" s="1"/>
  <c r="AE668" i="14" s="1"/>
  <c r="AK668" i="14" s="1"/>
  <c r="AQ668" i="14" s="1"/>
  <c r="AW668" i="14" s="1"/>
  <c r="BC668" i="14" s="1"/>
  <c r="BI668" i="14" s="1"/>
  <c r="I667" i="14"/>
  <c r="O667" i="14" s="1"/>
  <c r="U667" i="14" s="1"/>
  <c r="AA667" i="14" s="1"/>
  <c r="AG667" i="14" s="1"/>
  <c r="AM667" i="14" s="1"/>
  <c r="AS667" i="14" s="1"/>
  <c r="AY667" i="14" s="1"/>
  <c r="BE667" i="14" s="1"/>
  <c r="BK667" i="14" s="1"/>
  <c r="H667" i="14"/>
  <c r="N667" i="14" s="1"/>
  <c r="I666" i="14"/>
  <c r="O666" i="14" s="1"/>
  <c r="U666" i="14" s="1"/>
  <c r="AA666" i="14" s="1"/>
  <c r="AG666" i="14" s="1"/>
  <c r="AM666" i="14" s="1"/>
  <c r="AS666" i="14" s="1"/>
  <c r="AY666" i="14" s="1"/>
  <c r="BE666" i="14" s="1"/>
  <c r="BK666" i="14" s="1"/>
  <c r="G666" i="14"/>
  <c r="M666" i="14" s="1"/>
  <c r="S666" i="14" s="1"/>
  <c r="Y666" i="14" s="1"/>
  <c r="AE666" i="14" s="1"/>
  <c r="AK666" i="14" s="1"/>
  <c r="AQ666" i="14" s="1"/>
  <c r="AW666" i="14" s="1"/>
  <c r="BC666" i="14" s="1"/>
  <c r="BI666" i="14" s="1"/>
  <c r="I665" i="14"/>
  <c r="O665" i="14" s="1"/>
  <c r="U665" i="14" s="1"/>
  <c r="AA665" i="14" s="1"/>
  <c r="AG665" i="14" s="1"/>
  <c r="AM665" i="14" s="1"/>
  <c r="AS665" i="14" s="1"/>
  <c r="AY665" i="14" s="1"/>
  <c r="BE665" i="14" s="1"/>
  <c r="BK665" i="14" s="1"/>
  <c r="G665" i="14"/>
  <c r="M665" i="14" s="1"/>
  <c r="S665" i="14" s="1"/>
  <c r="Y665" i="14" s="1"/>
  <c r="AE665" i="14" s="1"/>
  <c r="AK665" i="14" s="1"/>
  <c r="AQ665" i="14" s="1"/>
  <c r="AW665" i="14" s="1"/>
  <c r="BC665" i="14" s="1"/>
  <c r="BI665" i="14" s="1"/>
  <c r="I664" i="14"/>
  <c r="O664" i="14" s="1"/>
  <c r="U664" i="14" s="1"/>
  <c r="AA664" i="14" s="1"/>
  <c r="AG664" i="14" s="1"/>
  <c r="AM664" i="14" s="1"/>
  <c r="AS664" i="14" s="1"/>
  <c r="AY664" i="14" s="1"/>
  <c r="BE664" i="14" s="1"/>
  <c r="BK664" i="14" s="1"/>
  <c r="G664" i="14"/>
  <c r="M664" i="14" s="1"/>
  <c r="S664" i="14" s="1"/>
  <c r="Y664" i="14" s="1"/>
  <c r="AE664" i="14" s="1"/>
  <c r="AK664" i="14" s="1"/>
  <c r="AQ664" i="14" s="1"/>
  <c r="AW664" i="14" s="1"/>
  <c r="BC664" i="14" s="1"/>
  <c r="BI664" i="14" s="1"/>
  <c r="I663" i="14"/>
  <c r="O663" i="14" s="1"/>
  <c r="U663" i="14" s="1"/>
  <c r="AA663" i="14" s="1"/>
  <c r="AG663" i="14" s="1"/>
  <c r="AM663" i="14" s="1"/>
  <c r="AS663" i="14" s="1"/>
  <c r="AY663" i="14" s="1"/>
  <c r="BE663" i="14" s="1"/>
  <c r="BK663" i="14" s="1"/>
  <c r="H663" i="14"/>
  <c r="G663" i="14"/>
  <c r="M663" i="14" s="1"/>
  <c r="S663" i="14" s="1"/>
  <c r="Y663" i="14" s="1"/>
  <c r="AE663" i="14" s="1"/>
  <c r="AK663" i="14" s="1"/>
  <c r="AQ663" i="14" s="1"/>
  <c r="AW663" i="14" s="1"/>
  <c r="BC663" i="14" s="1"/>
  <c r="BI663" i="14" s="1"/>
  <c r="I662" i="14"/>
  <c r="O662" i="14" s="1"/>
  <c r="U662" i="14" s="1"/>
  <c r="AA662" i="14" s="1"/>
  <c r="AG662" i="14" s="1"/>
  <c r="AM662" i="14" s="1"/>
  <c r="AS662" i="14" s="1"/>
  <c r="AY662" i="14" s="1"/>
  <c r="BE662" i="14" s="1"/>
  <c r="BK662" i="14" s="1"/>
  <c r="H662" i="14"/>
  <c r="H661" i="14"/>
  <c r="N661" i="14" s="1"/>
  <c r="T661" i="14" s="1"/>
  <c r="Z661" i="14" s="1"/>
  <c r="AF661" i="14" s="1"/>
  <c r="AL661" i="14" s="1"/>
  <c r="AR661" i="14" s="1"/>
  <c r="AX661" i="14" s="1"/>
  <c r="BD661" i="14" s="1"/>
  <c r="BJ661" i="14" s="1"/>
  <c r="G661" i="14"/>
  <c r="M661" i="14" s="1"/>
  <c r="S661" i="14" s="1"/>
  <c r="Y661" i="14" s="1"/>
  <c r="AE661" i="14" s="1"/>
  <c r="AK661" i="14" s="1"/>
  <c r="AQ661" i="14" s="1"/>
  <c r="AW661" i="14" s="1"/>
  <c r="BC661" i="14" s="1"/>
  <c r="BI661" i="14" s="1"/>
  <c r="I660" i="14"/>
  <c r="O660" i="14" s="1"/>
  <c r="U660" i="14" s="1"/>
  <c r="AA660" i="14" s="1"/>
  <c r="AG660" i="14" s="1"/>
  <c r="AM660" i="14" s="1"/>
  <c r="AS660" i="14" s="1"/>
  <c r="AY660" i="14" s="1"/>
  <c r="BE660" i="14" s="1"/>
  <c r="BK660" i="14" s="1"/>
  <c r="H660" i="14"/>
  <c r="N660" i="14" s="1"/>
  <c r="T660" i="14" s="1"/>
  <c r="Z660" i="14" s="1"/>
  <c r="AF660" i="14" s="1"/>
  <c r="AL660" i="14" s="1"/>
  <c r="AR660" i="14" s="1"/>
  <c r="AX660" i="14" s="1"/>
  <c r="BD660" i="14" s="1"/>
  <c r="BJ660" i="14" s="1"/>
  <c r="G660" i="14"/>
  <c r="M660" i="14" s="1"/>
  <c r="S660" i="14" s="1"/>
  <c r="Y660" i="14" s="1"/>
  <c r="AE660" i="14" s="1"/>
  <c r="AK660" i="14" s="1"/>
  <c r="AQ660" i="14" s="1"/>
  <c r="AW660" i="14" s="1"/>
  <c r="BC660" i="14" s="1"/>
  <c r="BI660" i="14" s="1"/>
  <c r="I659" i="14"/>
  <c r="O659" i="14" s="1"/>
  <c r="U659" i="14" s="1"/>
  <c r="AA659" i="14" s="1"/>
  <c r="AG659" i="14" s="1"/>
  <c r="AM659" i="14" s="1"/>
  <c r="AS659" i="14" s="1"/>
  <c r="AY659" i="14" s="1"/>
  <c r="BE659" i="14" s="1"/>
  <c r="BK659" i="14" s="1"/>
  <c r="I658" i="14"/>
  <c r="O658" i="14" s="1"/>
  <c r="U658" i="14" s="1"/>
  <c r="AA658" i="14" s="1"/>
  <c r="AG658" i="14" s="1"/>
  <c r="AM658" i="14" s="1"/>
  <c r="AS658" i="14" s="1"/>
  <c r="AY658" i="14" s="1"/>
  <c r="BE658" i="14" s="1"/>
  <c r="BK658" i="14" s="1"/>
  <c r="H658" i="14"/>
  <c r="N658" i="14" s="1"/>
  <c r="T658" i="14" s="1"/>
  <c r="Z658" i="14" s="1"/>
  <c r="AF658" i="14" s="1"/>
  <c r="AL658" i="14" s="1"/>
  <c r="AR658" i="14" s="1"/>
  <c r="AX658" i="14" s="1"/>
  <c r="BD658" i="14" s="1"/>
  <c r="BJ658" i="14" s="1"/>
  <c r="G658" i="14"/>
  <c r="M658" i="14" s="1"/>
  <c r="S658" i="14" s="1"/>
  <c r="Y658" i="14" s="1"/>
  <c r="AE658" i="14" s="1"/>
  <c r="AK658" i="14" s="1"/>
  <c r="AQ658" i="14" s="1"/>
  <c r="AW658" i="14" s="1"/>
  <c r="BC658" i="14" s="1"/>
  <c r="BI658" i="14" s="1"/>
  <c r="I657" i="14"/>
  <c r="O657" i="14" s="1"/>
  <c r="U657" i="14" s="1"/>
  <c r="AA657" i="14" s="1"/>
  <c r="AG657" i="14" s="1"/>
  <c r="AM657" i="14" s="1"/>
  <c r="AS657" i="14" s="1"/>
  <c r="AY657" i="14" s="1"/>
  <c r="BE657" i="14" s="1"/>
  <c r="BK657" i="14" s="1"/>
  <c r="H657" i="14"/>
  <c r="N657" i="14" s="1"/>
  <c r="T657" i="14" s="1"/>
  <c r="Z657" i="14" s="1"/>
  <c r="AF657" i="14" s="1"/>
  <c r="AL657" i="14" s="1"/>
  <c r="AR657" i="14" s="1"/>
  <c r="AX657" i="14" s="1"/>
  <c r="BD657" i="14" s="1"/>
  <c r="BJ657" i="14" s="1"/>
  <c r="G657" i="14"/>
  <c r="M657" i="14" s="1"/>
  <c r="S657" i="14" s="1"/>
  <c r="Y657" i="14" s="1"/>
  <c r="AE657" i="14" s="1"/>
  <c r="AK657" i="14" s="1"/>
  <c r="AQ657" i="14" s="1"/>
  <c r="AW657" i="14" s="1"/>
  <c r="BC657" i="14" s="1"/>
  <c r="BI657" i="14" s="1"/>
  <c r="G656" i="14"/>
  <c r="M656" i="14" s="1"/>
  <c r="S656" i="14" s="1"/>
  <c r="Y656" i="14" s="1"/>
  <c r="AE656" i="14" s="1"/>
  <c r="AK656" i="14" s="1"/>
  <c r="AQ656" i="14" s="1"/>
  <c r="AW656" i="14" s="1"/>
  <c r="BC656" i="14" s="1"/>
  <c r="BI656" i="14" s="1"/>
  <c r="I655" i="14"/>
  <c r="O655" i="14" s="1"/>
  <c r="U655" i="14" s="1"/>
  <c r="AA655" i="14" s="1"/>
  <c r="AG655" i="14" s="1"/>
  <c r="AM655" i="14" s="1"/>
  <c r="AS655" i="14" s="1"/>
  <c r="AY655" i="14" s="1"/>
  <c r="BE655" i="14" s="1"/>
  <c r="BK655" i="14" s="1"/>
  <c r="H655" i="14"/>
  <c r="N655" i="14" s="1"/>
  <c r="T655" i="14" s="1"/>
  <c r="Z655" i="14" s="1"/>
  <c r="AF655" i="14" s="1"/>
  <c r="AL655" i="14" s="1"/>
  <c r="AR655" i="14" s="1"/>
  <c r="AX655" i="14" s="1"/>
  <c r="BD655" i="14" s="1"/>
  <c r="BJ655" i="14" s="1"/>
  <c r="G655" i="14"/>
  <c r="M655" i="14" s="1"/>
  <c r="S655" i="14" s="1"/>
  <c r="Y655" i="14" s="1"/>
  <c r="AE655" i="14" s="1"/>
  <c r="AK655" i="14" s="1"/>
  <c r="AQ655" i="14" s="1"/>
  <c r="AW655" i="14" s="1"/>
  <c r="BC655" i="14" s="1"/>
  <c r="BI655" i="14" s="1"/>
  <c r="I654" i="14"/>
  <c r="O654" i="14" s="1"/>
  <c r="U654" i="14" s="1"/>
  <c r="AA654" i="14" s="1"/>
  <c r="AG654" i="14" s="1"/>
  <c r="AM654" i="14" s="1"/>
  <c r="AS654" i="14" s="1"/>
  <c r="AY654" i="14" s="1"/>
  <c r="BE654" i="14" s="1"/>
  <c r="BK654" i="14" s="1"/>
  <c r="H654" i="14"/>
  <c r="N654" i="14" s="1"/>
  <c r="T654" i="14" s="1"/>
  <c r="Z654" i="14" s="1"/>
  <c r="AF654" i="14" s="1"/>
  <c r="AL654" i="14" s="1"/>
  <c r="AR654" i="14" s="1"/>
  <c r="AX654" i="14" s="1"/>
  <c r="BD654" i="14" s="1"/>
  <c r="BJ654" i="14" s="1"/>
  <c r="H653" i="14"/>
  <c r="N653" i="14" s="1"/>
  <c r="T653" i="14" s="1"/>
  <c r="Z653" i="14" s="1"/>
  <c r="AF653" i="14" s="1"/>
  <c r="AL653" i="14" s="1"/>
  <c r="AR653" i="14" s="1"/>
  <c r="AX653" i="14" s="1"/>
  <c r="BD653" i="14" s="1"/>
  <c r="BJ653" i="14" s="1"/>
  <c r="G653" i="14"/>
  <c r="M653" i="14" s="1"/>
  <c r="S653" i="14" s="1"/>
  <c r="Y653" i="14" s="1"/>
  <c r="AE653" i="14" s="1"/>
  <c r="AK653" i="14" s="1"/>
  <c r="AQ653" i="14" s="1"/>
  <c r="AW653" i="14" s="1"/>
  <c r="BC653" i="14" s="1"/>
  <c r="BI653" i="14" s="1"/>
  <c r="I652" i="14"/>
  <c r="O652" i="14" s="1"/>
  <c r="U652" i="14" s="1"/>
  <c r="AA652" i="14" s="1"/>
  <c r="AG652" i="14" s="1"/>
  <c r="AM652" i="14" s="1"/>
  <c r="AS652" i="14" s="1"/>
  <c r="AY652" i="14" s="1"/>
  <c r="BE652" i="14" s="1"/>
  <c r="BK652" i="14" s="1"/>
  <c r="H652" i="14"/>
  <c r="I651" i="14"/>
  <c r="O651" i="14" s="1"/>
  <c r="U651" i="14" s="1"/>
  <c r="AA651" i="14" s="1"/>
  <c r="AG651" i="14" s="1"/>
  <c r="AM651" i="14" s="1"/>
  <c r="AS651" i="14" s="1"/>
  <c r="AY651" i="14" s="1"/>
  <c r="BE651" i="14" s="1"/>
  <c r="BK651" i="14" s="1"/>
  <c r="H651" i="14"/>
  <c r="H650" i="14"/>
  <c r="G650" i="14"/>
  <c r="M650" i="14" s="1"/>
  <c r="S650" i="14" s="1"/>
  <c r="Y650" i="14" s="1"/>
  <c r="AE650" i="14" s="1"/>
  <c r="AK650" i="14" s="1"/>
  <c r="AQ650" i="14" s="1"/>
  <c r="AW650" i="14" s="1"/>
  <c r="BC650" i="14" s="1"/>
  <c r="BI650" i="14" s="1"/>
  <c r="I649" i="14"/>
  <c r="O649" i="14" s="1"/>
  <c r="U649" i="14" s="1"/>
  <c r="AA649" i="14" s="1"/>
  <c r="AG649" i="14" s="1"/>
  <c r="AM649" i="14" s="1"/>
  <c r="AS649" i="14" s="1"/>
  <c r="AY649" i="14" s="1"/>
  <c r="BE649" i="14" s="1"/>
  <c r="BK649" i="14" s="1"/>
  <c r="H649" i="14"/>
  <c r="N649" i="14" s="1"/>
  <c r="G649" i="14"/>
  <c r="M649" i="14" s="1"/>
  <c r="S649" i="14" s="1"/>
  <c r="Y649" i="14" s="1"/>
  <c r="AE649" i="14" s="1"/>
  <c r="AK649" i="14" s="1"/>
  <c r="AQ649" i="14" s="1"/>
  <c r="AW649" i="14" s="1"/>
  <c r="BC649" i="14" s="1"/>
  <c r="BI649" i="14" s="1"/>
  <c r="I648" i="14"/>
  <c r="O648" i="14" s="1"/>
  <c r="U648" i="14" s="1"/>
  <c r="AA648" i="14" s="1"/>
  <c r="AG648" i="14" s="1"/>
  <c r="AM648" i="14" s="1"/>
  <c r="AS648" i="14" s="1"/>
  <c r="AY648" i="14" s="1"/>
  <c r="BE648" i="14" s="1"/>
  <c r="BK648" i="14" s="1"/>
  <c r="G648" i="14"/>
  <c r="M648" i="14" s="1"/>
  <c r="S648" i="14" s="1"/>
  <c r="Y648" i="14" s="1"/>
  <c r="AE648" i="14" s="1"/>
  <c r="AK648" i="14" s="1"/>
  <c r="AQ648" i="14" s="1"/>
  <c r="AW648" i="14" s="1"/>
  <c r="BC648" i="14" s="1"/>
  <c r="BI648" i="14" s="1"/>
  <c r="I647" i="14"/>
  <c r="O647" i="14" s="1"/>
  <c r="U647" i="14" s="1"/>
  <c r="AA647" i="14" s="1"/>
  <c r="AG647" i="14" s="1"/>
  <c r="AM647" i="14" s="1"/>
  <c r="AS647" i="14" s="1"/>
  <c r="AY647" i="14" s="1"/>
  <c r="BE647" i="14" s="1"/>
  <c r="BK647" i="14" s="1"/>
  <c r="G647" i="14"/>
  <c r="M647" i="14" s="1"/>
  <c r="S647" i="14" s="1"/>
  <c r="Y647" i="14" s="1"/>
  <c r="AE647" i="14" s="1"/>
  <c r="AK647" i="14" s="1"/>
  <c r="AQ647" i="14" s="1"/>
  <c r="AW647" i="14" s="1"/>
  <c r="BC647" i="14" s="1"/>
  <c r="BI647" i="14" s="1"/>
  <c r="I646" i="14"/>
  <c r="O646" i="14" s="1"/>
  <c r="U646" i="14" s="1"/>
  <c r="AA646" i="14" s="1"/>
  <c r="AG646" i="14" s="1"/>
  <c r="AM646" i="14" s="1"/>
  <c r="AS646" i="14" s="1"/>
  <c r="AY646" i="14" s="1"/>
  <c r="BE646" i="14" s="1"/>
  <c r="BK646" i="14" s="1"/>
  <c r="G646" i="14"/>
  <c r="M646" i="14" s="1"/>
  <c r="S646" i="14" s="1"/>
  <c r="Y646" i="14" s="1"/>
  <c r="AE646" i="14" s="1"/>
  <c r="AK646" i="14" s="1"/>
  <c r="AQ646" i="14" s="1"/>
  <c r="AW646" i="14" s="1"/>
  <c r="BC646" i="14" s="1"/>
  <c r="BI646" i="14" s="1"/>
  <c r="H645" i="14"/>
  <c r="G645" i="14"/>
  <c r="M645" i="14" s="1"/>
  <c r="S645" i="14" s="1"/>
  <c r="Y645" i="14" s="1"/>
  <c r="AE645" i="14" s="1"/>
  <c r="AK645" i="14" s="1"/>
  <c r="AQ645" i="14" s="1"/>
  <c r="AW645" i="14" s="1"/>
  <c r="BC645" i="14" s="1"/>
  <c r="BI645" i="14" s="1"/>
  <c r="I644" i="14"/>
  <c r="O644" i="14" s="1"/>
  <c r="U644" i="14" s="1"/>
  <c r="AA644" i="14" s="1"/>
  <c r="AG644" i="14" s="1"/>
  <c r="AM644" i="14" s="1"/>
  <c r="AS644" i="14" s="1"/>
  <c r="AY644" i="14" s="1"/>
  <c r="BE644" i="14" s="1"/>
  <c r="BK644" i="14" s="1"/>
  <c r="H644" i="14"/>
  <c r="N644" i="14" s="1"/>
  <c r="T644" i="14" s="1"/>
  <c r="Z644" i="14" s="1"/>
  <c r="AF644" i="14" s="1"/>
  <c r="AL644" i="14" s="1"/>
  <c r="AR644" i="14" s="1"/>
  <c r="AX644" i="14" s="1"/>
  <c r="BD644" i="14" s="1"/>
  <c r="BJ644" i="14" s="1"/>
  <c r="G644" i="14"/>
  <c r="M644" i="14" s="1"/>
  <c r="S644" i="14" s="1"/>
  <c r="Y644" i="14" s="1"/>
  <c r="AE644" i="14" s="1"/>
  <c r="AK644" i="14" s="1"/>
  <c r="AQ644" i="14" s="1"/>
  <c r="AW644" i="14" s="1"/>
  <c r="BC644" i="14" s="1"/>
  <c r="BI644" i="14" s="1"/>
  <c r="G643" i="14"/>
  <c r="M643" i="14" s="1"/>
  <c r="S643" i="14" s="1"/>
  <c r="Y643" i="14" s="1"/>
  <c r="AE643" i="14" s="1"/>
  <c r="AK643" i="14" s="1"/>
  <c r="AQ643" i="14" s="1"/>
  <c r="AW643" i="14" s="1"/>
  <c r="BC643" i="14" s="1"/>
  <c r="BI643" i="14" s="1"/>
  <c r="I642" i="14"/>
  <c r="O642" i="14" s="1"/>
  <c r="U642" i="14" s="1"/>
  <c r="AA642" i="14" s="1"/>
  <c r="AG642" i="14" s="1"/>
  <c r="AM642" i="14" s="1"/>
  <c r="AS642" i="14" s="1"/>
  <c r="AY642" i="14" s="1"/>
  <c r="BE642" i="14" s="1"/>
  <c r="BK642" i="14" s="1"/>
  <c r="H642" i="14"/>
  <c r="N642" i="14" s="1"/>
  <c r="T642" i="14" s="1"/>
  <c r="Z642" i="14" s="1"/>
  <c r="AF642" i="14" s="1"/>
  <c r="AL642" i="14" s="1"/>
  <c r="AR642" i="14" s="1"/>
  <c r="AX642" i="14" s="1"/>
  <c r="BD642" i="14" s="1"/>
  <c r="BJ642" i="14" s="1"/>
  <c r="G642" i="14"/>
  <c r="M642" i="14" s="1"/>
  <c r="S642" i="14" s="1"/>
  <c r="Y642" i="14" s="1"/>
  <c r="AE642" i="14" s="1"/>
  <c r="AK642" i="14" s="1"/>
  <c r="AQ642" i="14" s="1"/>
  <c r="AW642" i="14" s="1"/>
  <c r="BC642" i="14" s="1"/>
  <c r="BI642" i="14" s="1"/>
  <c r="I641" i="14"/>
  <c r="O641" i="14" s="1"/>
  <c r="U641" i="14" s="1"/>
  <c r="AA641" i="14" s="1"/>
  <c r="AG641" i="14" s="1"/>
  <c r="AM641" i="14" s="1"/>
  <c r="AS641" i="14" s="1"/>
  <c r="AY641" i="14" s="1"/>
  <c r="BE641" i="14" s="1"/>
  <c r="BK641" i="14" s="1"/>
  <c r="H641" i="14"/>
  <c r="N641" i="14" s="1"/>
  <c r="T641" i="14" s="1"/>
  <c r="Z641" i="14" s="1"/>
  <c r="AF641" i="14" s="1"/>
  <c r="AL641" i="14" s="1"/>
  <c r="AR641" i="14" s="1"/>
  <c r="AX641" i="14" s="1"/>
  <c r="BD641" i="14" s="1"/>
  <c r="BJ641" i="14" s="1"/>
  <c r="G640" i="14"/>
  <c r="M640" i="14" s="1"/>
  <c r="S640" i="14" s="1"/>
  <c r="Y640" i="14" s="1"/>
  <c r="AE640" i="14" s="1"/>
  <c r="AK640" i="14" s="1"/>
  <c r="AQ640" i="14" s="1"/>
  <c r="AW640" i="14" s="1"/>
  <c r="BC640" i="14" s="1"/>
  <c r="BI640" i="14" s="1"/>
  <c r="I639" i="14"/>
  <c r="O639" i="14" s="1"/>
  <c r="U639" i="14" s="1"/>
  <c r="AA639" i="14" s="1"/>
  <c r="AG639" i="14" s="1"/>
  <c r="AM639" i="14" s="1"/>
  <c r="AS639" i="14" s="1"/>
  <c r="AY639" i="14" s="1"/>
  <c r="BE639" i="14" s="1"/>
  <c r="BK639" i="14" s="1"/>
  <c r="H639" i="14"/>
  <c r="N639" i="14" s="1"/>
  <c r="T639" i="14" s="1"/>
  <c r="Z639" i="14" s="1"/>
  <c r="AF639" i="14" s="1"/>
  <c r="AL639" i="14" s="1"/>
  <c r="AR639" i="14" s="1"/>
  <c r="AX639" i="14" s="1"/>
  <c r="BD639" i="14" s="1"/>
  <c r="BJ639" i="14" s="1"/>
  <c r="G639" i="14"/>
  <c r="M639" i="14" s="1"/>
  <c r="S639" i="14" s="1"/>
  <c r="Y639" i="14" s="1"/>
  <c r="AE639" i="14" s="1"/>
  <c r="AK639" i="14" s="1"/>
  <c r="AQ639" i="14" s="1"/>
  <c r="AW639" i="14" s="1"/>
  <c r="BC639" i="14" s="1"/>
  <c r="BI639" i="14" s="1"/>
  <c r="I638" i="14"/>
  <c r="O638" i="14" s="1"/>
  <c r="U638" i="14" s="1"/>
  <c r="AA638" i="14" s="1"/>
  <c r="AG638" i="14" s="1"/>
  <c r="AM638" i="14" s="1"/>
  <c r="AS638" i="14" s="1"/>
  <c r="AY638" i="14" s="1"/>
  <c r="BE638" i="14" s="1"/>
  <c r="BK638" i="14" s="1"/>
  <c r="H637" i="14"/>
  <c r="N637" i="14" s="1"/>
  <c r="T637" i="14" s="1"/>
  <c r="Z637" i="14" s="1"/>
  <c r="AF637" i="14" s="1"/>
  <c r="AL637" i="14" s="1"/>
  <c r="AR637" i="14" s="1"/>
  <c r="AX637" i="14" s="1"/>
  <c r="BD637" i="14" s="1"/>
  <c r="BJ637" i="14" s="1"/>
  <c r="G637" i="14"/>
  <c r="M637" i="14" s="1"/>
  <c r="S637" i="14" s="1"/>
  <c r="Y637" i="14" s="1"/>
  <c r="AE637" i="14" s="1"/>
  <c r="AK637" i="14" s="1"/>
  <c r="AQ637" i="14" s="1"/>
  <c r="AW637" i="14" s="1"/>
  <c r="BC637" i="14" s="1"/>
  <c r="BI637" i="14" s="1"/>
  <c r="I636" i="14"/>
  <c r="O636" i="14" s="1"/>
  <c r="U636" i="14" s="1"/>
  <c r="AA636" i="14" s="1"/>
  <c r="AG636" i="14" s="1"/>
  <c r="AM636" i="14" s="1"/>
  <c r="AS636" i="14" s="1"/>
  <c r="AY636" i="14" s="1"/>
  <c r="BE636" i="14" s="1"/>
  <c r="BK636" i="14" s="1"/>
  <c r="H636" i="14"/>
  <c r="N636" i="14" s="1"/>
  <c r="T636" i="14" s="1"/>
  <c r="Z636" i="14" s="1"/>
  <c r="AF636" i="14" s="1"/>
  <c r="AL636" i="14" s="1"/>
  <c r="AR636" i="14" s="1"/>
  <c r="AX636" i="14" s="1"/>
  <c r="BD636" i="14" s="1"/>
  <c r="BJ636" i="14" s="1"/>
  <c r="G636" i="14"/>
  <c r="M636" i="14" s="1"/>
  <c r="S636" i="14" s="1"/>
  <c r="Y636" i="14" s="1"/>
  <c r="AE636" i="14" s="1"/>
  <c r="AK636" i="14" s="1"/>
  <c r="AQ636" i="14" s="1"/>
  <c r="AW636" i="14" s="1"/>
  <c r="BC636" i="14" s="1"/>
  <c r="BI636" i="14" s="1"/>
  <c r="I634" i="14"/>
  <c r="O634" i="14" s="1"/>
  <c r="U634" i="14" s="1"/>
  <c r="AA634" i="14" s="1"/>
  <c r="AG634" i="14" s="1"/>
  <c r="AM634" i="14" s="1"/>
  <c r="AS634" i="14" s="1"/>
  <c r="AY634" i="14" s="1"/>
  <c r="BE634" i="14" s="1"/>
  <c r="BK634" i="14" s="1"/>
  <c r="H634" i="14"/>
  <c r="N634" i="14" s="1"/>
  <c r="T634" i="14" s="1"/>
  <c r="Z634" i="14" s="1"/>
  <c r="AF634" i="14" s="1"/>
  <c r="AL634" i="14" s="1"/>
  <c r="AR634" i="14" s="1"/>
  <c r="AX634" i="14" s="1"/>
  <c r="BD634" i="14" s="1"/>
  <c r="BJ634" i="14" s="1"/>
  <c r="G634" i="14"/>
  <c r="M634" i="14" s="1"/>
  <c r="S634" i="14" s="1"/>
  <c r="Y634" i="14" s="1"/>
  <c r="AE634" i="14" s="1"/>
  <c r="AK634" i="14" s="1"/>
  <c r="AQ634" i="14" s="1"/>
  <c r="AW634" i="14" s="1"/>
  <c r="BC634" i="14" s="1"/>
  <c r="BI634" i="14" s="1"/>
  <c r="I633" i="14"/>
  <c r="O633" i="14" s="1"/>
  <c r="U633" i="14" s="1"/>
  <c r="AA633" i="14" s="1"/>
  <c r="AG633" i="14" s="1"/>
  <c r="AM633" i="14" s="1"/>
  <c r="AS633" i="14" s="1"/>
  <c r="AY633" i="14" s="1"/>
  <c r="BE633" i="14" s="1"/>
  <c r="BK633" i="14" s="1"/>
  <c r="H633" i="14"/>
  <c r="N633" i="14" s="1"/>
  <c r="T633" i="14" s="1"/>
  <c r="Z633" i="14" s="1"/>
  <c r="AF633" i="14" s="1"/>
  <c r="AL633" i="14" s="1"/>
  <c r="AR633" i="14" s="1"/>
  <c r="AX633" i="14" s="1"/>
  <c r="BD633" i="14" s="1"/>
  <c r="BJ633" i="14" s="1"/>
  <c r="I632" i="14"/>
  <c r="O632" i="14" s="1"/>
  <c r="U632" i="14" s="1"/>
  <c r="AA632" i="14" s="1"/>
  <c r="AG632" i="14" s="1"/>
  <c r="AM632" i="14" s="1"/>
  <c r="AS632" i="14" s="1"/>
  <c r="AY632" i="14" s="1"/>
  <c r="BE632" i="14" s="1"/>
  <c r="BK632" i="14" s="1"/>
  <c r="G632" i="14"/>
  <c r="M632" i="14" s="1"/>
  <c r="S632" i="14" s="1"/>
  <c r="Y632" i="14" s="1"/>
  <c r="AE632" i="14" s="1"/>
  <c r="AK632" i="14" s="1"/>
  <c r="AQ632" i="14" s="1"/>
  <c r="AW632" i="14" s="1"/>
  <c r="BC632" i="14" s="1"/>
  <c r="BI632" i="14" s="1"/>
  <c r="I631" i="14"/>
  <c r="O631" i="14" s="1"/>
  <c r="U631" i="14" s="1"/>
  <c r="AA631" i="14" s="1"/>
  <c r="AG631" i="14" s="1"/>
  <c r="AM631" i="14" s="1"/>
  <c r="AS631" i="14" s="1"/>
  <c r="AY631" i="14" s="1"/>
  <c r="BE631" i="14" s="1"/>
  <c r="BK631" i="14" s="1"/>
  <c r="G631" i="14"/>
  <c r="M631" i="14" s="1"/>
  <c r="S631" i="14" s="1"/>
  <c r="Y631" i="14" s="1"/>
  <c r="AE631" i="14" s="1"/>
  <c r="AK631" i="14" s="1"/>
  <c r="AQ631" i="14" s="1"/>
  <c r="AW631" i="14" s="1"/>
  <c r="BC631" i="14" s="1"/>
  <c r="BI631" i="14" s="1"/>
  <c r="I630" i="14"/>
  <c r="O630" i="14" s="1"/>
  <c r="U630" i="14" s="1"/>
  <c r="AA630" i="14" s="1"/>
  <c r="AG630" i="14" s="1"/>
  <c r="AM630" i="14" s="1"/>
  <c r="AS630" i="14" s="1"/>
  <c r="AY630" i="14" s="1"/>
  <c r="BE630" i="14" s="1"/>
  <c r="BK630" i="14" s="1"/>
  <c r="H630" i="14"/>
  <c r="G630" i="14"/>
  <c r="M630" i="14" s="1"/>
  <c r="S630" i="14" s="1"/>
  <c r="Y630" i="14" s="1"/>
  <c r="AE630" i="14" s="1"/>
  <c r="AK630" i="14" s="1"/>
  <c r="AQ630" i="14" s="1"/>
  <c r="AW630" i="14" s="1"/>
  <c r="BC630" i="14" s="1"/>
  <c r="BI630" i="14" s="1"/>
  <c r="I629" i="14"/>
  <c r="O629" i="14" s="1"/>
  <c r="U629" i="14" s="1"/>
  <c r="AA629" i="14" s="1"/>
  <c r="AG629" i="14" s="1"/>
  <c r="AM629" i="14" s="1"/>
  <c r="AS629" i="14" s="1"/>
  <c r="AY629" i="14" s="1"/>
  <c r="BE629" i="14" s="1"/>
  <c r="BK629" i="14" s="1"/>
  <c r="H629" i="14"/>
  <c r="G629" i="14"/>
  <c r="M629" i="14" s="1"/>
  <c r="S629" i="14" s="1"/>
  <c r="Y629" i="14" s="1"/>
  <c r="AE629" i="14" s="1"/>
  <c r="AK629" i="14" s="1"/>
  <c r="AQ629" i="14" s="1"/>
  <c r="AW629" i="14" s="1"/>
  <c r="BC629" i="14" s="1"/>
  <c r="BI629" i="14" s="1"/>
  <c r="I628" i="14"/>
  <c r="O628" i="14" s="1"/>
  <c r="U628" i="14" s="1"/>
  <c r="AA628" i="14" s="1"/>
  <c r="AG628" i="14" s="1"/>
  <c r="AM628" i="14" s="1"/>
  <c r="AS628" i="14" s="1"/>
  <c r="AY628" i="14" s="1"/>
  <c r="BE628" i="14" s="1"/>
  <c r="BK628" i="14" s="1"/>
  <c r="I627" i="14"/>
  <c r="O627" i="14" s="1"/>
  <c r="U627" i="14" s="1"/>
  <c r="AA627" i="14" s="1"/>
  <c r="AG627" i="14" s="1"/>
  <c r="AM627" i="14" s="1"/>
  <c r="AS627" i="14" s="1"/>
  <c r="AY627" i="14" s="1"/>
  <c r="BE627" i="14" s="1"/>
  <c r="BK627" i="14" s="1"/>
  <c r="H627" i="14"/>
  <c r="H626" i="14"/>
  <c r="G626" i="14"/>
  <c r="M626" i="14" s="1"/>
  <c r="S626" i="14" s="1"/>
  <c r="Y626" i="14" s="1"/>
  <c r="AE626" i="14" s="1"/>
  <c r="AK626" i="14" s="1"/>
  <c r="AQ626" i="14" s="1"/>
  <c r="AW626" i="14" s="1"/>
  <c r="BC626" i="14" s="1"/>
  <c r="BI626" i="14" s="1"/>
  <c r="H625" i="14"/>
  <c r="N625" i="14" s="1"/>
  <c r="G625" i="14"/>
  <c r="M625" i="14" s="1"/>
  <c r="S625" i="14" s="1"/>
  <c r="Y625" i="14" s="1"/>
  <c r="AE625" i="14" s="1"/>
  <c r="AK625" i="14" s="1"/>
  <c r="AQ625" i="14" s="1"/>
  <c r="AW625" i="14" s="1"/>
  <c r="BC625" i="14" s="1"/>
  <c r="BI625" i="14" s="1"/>
  <c r="I624" i="14"/>
  <c r="O624" i="14" s="1"/>
  <c r="U624" i="14" s="1"/>
  <c r="AA624" i="14" s="1"/>
  <c r="AG624" i="14" s="1"/>
  <c r="AM624" i="14" s="1"/>
  <c r="AS624" i="14" s="1"/>
  <c r="AY624" i="14" s="1"/>
  <c r="BE624" i="14" s="1"/>
  <c r="BK624" i="14" s="1"/>
  <c r="G624" i="14"/>
  <c r="M624" i="14" s="1"/>
  <c r="S624" i="14" s="1"/>
  <c r="Y624" i="14" s="1"/>
  <c r="AE624" i="14" s="1"/>
  <c r="AK624" i="14" s="1"/>
  <c r="AQ624" i="14" s="1"/>
  <c r="AW624" i="14" s="1"/>
  <c r="BC624" i="14" s="1"/>
  <c r="BI624" i="14" s="1"/>
  <c r="I623" i="14"/>
  <c r="O623" i="14" s="1"/>
  <c r="U623" i="14" s="1"/>
  <c r="AA623" i="14" s="1"/>
  <c r="AG623" i="14" s="1"/>
  <c r="AM623" i="14" s="1"/>
  <c r="AS623" i="14" s="1"/>
  <c r="AY623" i="14" s="1"/>
  <c r="BE623" i="14" s="1"/>
  <c r="BK623" i="14" s="1"/>
  <c r="I622" i="14"/>
  <c r="O622" i="14" s="1"/>
  <c r="U622" i="14" s="1"/>
  <c r="AA622" i="14" s="1"/>
  <c r="AG622" i="14" s="1"/>
  <c r="AM622" i="14" s="1"/>
  <c r="AS622" i="14" s="1"/>
  <c r="AY622" i="14" s="1"/>
  <c r="BE622" i="14" s="1"/>
  <c r="BK622" i="14" s="1"/>
  <c r="H622" i="14"/>
  <c r="G622" i="14"/>
  <c r="M622" i="14" s="1"/>
  <c r="S622" i="14" s="1"/>
  <c r="Y622" i="14" s="1"/>
  <c r="AE622" i="14" s="1"/>
  <c r="AK622" i="14" s="1"/>
  <c r="AQ622" i="14" s="1"/>
  <c r="AW622" i="14" s="1"/>
  <c r="BC622" i="14" s="1"/>
  <c r="BI622" i="14" s="1"/>
  <c r="H621" i="14"/>
  <c r="G621" i="14"/>
  <c r="M621" i="14" s="1"/>
  <c r="S621" i="14" s="1"/>
  <c r="Y621" i="14" s="1"/>
  <c r="AE621" i="14" s="1"/>
  <c r="AK621" i="14" s="1"/>
  <c r="AQ621" i="14" s="1"/>
  <c r="AW621" i="14" s="1"/>
  <c r="BC621" i="14" s="1"/>
  <c r="BI621" i="14" s="1"/>
  <c r="I620" i="14"/>
  <c r="O620" i="14" s="1"/>
  <c r="U620" i="14" s="1"/>
  <c r="AA620" i="14" s="1"/>
  <c r="AG620" i="14" s="1"/>
  <c r="AM620" i="14" s="1"/>
  <c r="AS620" i="14" s="1"/>
  <c r="AY620" i="14" s="1"/>
  <c r="BE620" i="14" s="1"/>
  <c r="BK620" i="14" s="1"/>
  <c r="I619" i="14"/>
  <c r="O619" i="14" s="1"/>
  <c r="U619" i="14" s="1"/>
  <c r="AA619" i="14" s="1"/>
  <c r="AG619" i="14" s="1"/>
  <c r="AM619" i="14" s="1"/>
  <c r="AS619" i="14" s="1"/>
  <c r="AY619" i="14" s="1"/>
  <c r="BE619" i="14" s="1"/>
  <c r="BK619" i="14" s="1"/>
  <c r="H619" i="14"/>
  <c r="N619" i="14" s="1"/>
  <c r="T619" i="14" s="1"/>
  <c r="Z619" i="14" s="1"/>
  <c r="AF619" i="14" s="1"/>
  <c r="AL619" i="14" s="1"/>
  <c r="AR619" i="14" s="1"/>
  <c r="AX619" i="14" s="1"/>
  <c r="BD619" i="14" s="1"/>
  <c r="BJ619" i="14" s="1"/>
  <c r="G619" i="14"/>
  <c r="M619" i="14" s="1"/>
  <c r="S619" i="14" s="1"/>
  <c r="Y619" i="14" s="1"/>
  <c r="AE619" i="14" s="1"/>
  <c r="AK619" i="14" s="1"/>
  <c r="AQ619" i="14" s="1"/>
  <c r="AW619" i="14" s="1"/>
  <c r="BC619" i="14" s="1"/>
  <c r="BI619" i="14" s="1"/>
  <c r="I618" i="14"/>
  <c r="O618" i="14" s="1"/>
  <c r="U618" i="14" s="1"/>
  <c r="AA618" i="14" s="1"/>
  <c r="AG618" i="14" s="1"/>
  <c r="AM618" i="14" s="1"/>
  <c r="AS618" i="14" s="1"/>
  <c r="AY618" i="14" s="1"/>
  <c r="BE618" i="14" s="1"/>
  <c r="BK618" i="14" s="1"/>
  <c r="H618" i="14"/>
  <c r="N618" i="14" s="1"/>
  <c r="T618" i="14" s="1"/>
  <c r="Z618" i="14" s="1"/>
  <c r="AF618" i="14" s="1"/>
  <c r="AL618" i="14" s="1"/>
  <c r="AR618" i="14" s="1"/>
  <c r="AX618" i="14" s="1"/>
  <c r="BD618" i="14" s="1"/>
  <c r="BJ618" i="14" s="1"/>
  <c r="G618" i="14"/>
  <c r="M618" i="14" s="1"/>
  <c r="S618" i="14" s="1"/>
  <c r="Y618" i="14" s="1"/>
  <c r="AE618" i="14" s="1"/>
  <c r="AK618" i="14" s="1"/>
  <c r="AQ618" i="14" s="1"/>
  <c r="AW618" i="14" s="1"/>
  <c r="BC618" i="14" s="1"/>
  <c r="BI618" i="14" s="1"/>
  <c r="G617" i="14"/>
  <c r="M617" i="14" s="1"/>
  <c r="S617" i="14" s="1"/>
  <c r="Y617" i="14" s="1"/>
  <c r="AE617" i="14" s="1"/>
  <c r="AK617" i="14" s="1"/>
  <c r="AQ617" i="14" s="1"/>
  <c r="AW617" i="14" s="1"/>
  <c r="BC617" i="14" s="1"/>
  <c r="BI617" i="14" s="1"/>
  <c r="I616" i="14"/>
  <c r="O616" i="14" s="1"/>
  <c r="U616" i="14" s="1"/>
  <c r="AA616" i="14" s="1"/>
  <c r="AG616" i="14" s="1"/>
  <c r="AM616" i="14" s="1"/>
  <c r="AS616" i="14" s="1"/>
  <c r="AY616" i="14" s="1"/>
  <c r="BE616" i="14" s="1"/>
  <c r="BK616" i="14" s="1"/>
  <c r="G616" i="14"/>
  <c r="M616" i="14" s="1"/>
  <c r="S616" i="14" s="1"/>
  <c r="Y616" i="14" s="1"/>
  <c r="AE616" i="14" s="1"/>
  <c r="AK616" i="14" s="1"/>
  <c r="AQ616" i="14" s="1"/>
  <c r="AW616" i="14" s="1"/>
  <c r="BC616" i="14" s="1"/>
  <c r="BI616" i="14" s="1"/>
  <c r="I615" i="14"/>
  <c r="O615" i="14" s="1"/>
  <c r="U615" i="14" s="1"/>
  <c r="AA615" i="14" s="1"/>
  <c r="AG615" i="14" s="1"/>
  <c r="AM615" i="14" s="1"/>
  <c r="AS615" i="14" s="1"/>
  <c r="AY615" i="14" s="1"/>
  <c r="BE615" i="14" s="1"/>
  <c r="BK615" i="14" s="1"/>
  <c r="H615" i="14"/>
  <c r="N615" i="14" s="1"/>
  <c r="T615" i="14" s="1"/>
  <c r="Z615" i="14" s="1"/>
  <c r="AF615" i="14" s="1"/>
  <c r="AL615" i="14" s="1"/>
  <c r="AR615" i="14" s="1"/>
  <c r="AX615" i="14" s="1"/>
  <c r="BD615" i="14" s="1"/>
  <c r="BJ615" i="14" s="1"/>
  <c r="H614" i="14"/>
  <c r="N614" i="14" s="1"/>
  <c r="T614" i="14" s="1"/>
  <c r="Z614" i="14" s="1"/>
  <c r="AF614" i="14" s="1"/>
  <c r="AL614" i="14" s="1"/>
  <c r="AR614" i="14" s="1"/>
  <c r="AX614" i="14" s="1"/>
  <c r="BD614" i="14" s="1"/>
  <c r="BJ614" i="14" s="1"/>
  <c r="G614" i="14"/>
  <c r="M614" i="14" s="1"/>
  <c r="S614" i="14" s="1"/>
  <c r="Y614" i="14" s="1"/>
  <c r="AE614" i="14" s="1"/>
  <c r="AK614" i="14" s="1"/>
  <c r="AQ614" i="14" s="1"/>
  <c r="AW614" i="14" s="1"/>
  <c r="BC614" i="14" s="1"/>
  <c r="BI614" i="14" s="1"/>
  <c r="H613" i="14"/>
  <c r="N613" i="14" s="1"/>
  <c r="T613" i="14" s="1"/>
  <c r="Z613" i="14" s="1"/>
  <c r="AF613" i="14" s="1"/>
  <c r="AL613" i="14" s="1"/>
  <c r="AR613" i="14" s="1"/>
  <c r="AX613" i="14" s="1"/>
  <c r="BD613" i="14" s="1"/>
  <c r="BJ613" i="14" s="1"/>
  <c r="G613" i="14"/>
  <c r="M613" i="14" s="1"/>
  <c r="S613" i="14" s="1"/>
  <c r="Y613" i="14" s="1"/>
  <c r="AE613" i="14" s="1"/>
  <c r="AK613" i="14" s="1"/>
  <c r="AQ613" i="14" s="1"/>
  <c r="AW613" i="14" s="1"/>
  <c r="BC613" i="14" s="1"/>
  <c r="BI613" i="14" s="1"/>
  <c r="I612" i="14"/>
  <c r="O612" i="14" s="1"/>
  <c r="U612" i="14" s="1"/>
  <c r="AA612" i="14" s="1"/>
  <c r="AG612" i="14" s="1"/>
  <c r="AM612" i="14" s="1"/>
  <c r="AS612" i="14" s="1"/>
  <c r="AY612" i="14" s="1"/>
  <c r="BE612" i="14" s="1"/>
  <c r="BK612" i="14" s="1"/>
  <c r="I611" i="14"/>
  <c r="O611" i="14" s="1"/>
  <c r="U611" i="14" s="1"/>
  <c r="AA611" i="14" s="1"/>
  <c r="AG611" i="14" s="1"/>
  <c r="AM611" i="14" s="1"/>
  <c r="AS611" i="14" s="1"/>
  <c r="AY611" i="14" s="1"/>
  <c r="BE611" i="14" s="1"/>
  <c r="BK611" i="14" s="1"/>
  <c r="H611" i="14"/>
  <c r="N611" i="14" s="1"/>
  <c r="T611" i="14" s="1"/>
  <c r="Z611" i="14" s="1"/>
  <c r="AF611" i="14" s="1"/>
  <c r="AL611" i="14" s="1"/>
  <c r="AR611" i="14" s="1"/>
  <c r="AX611" i="14" s="1"/>
  <c r="BD611" i="14" s="1"/>
  <c r="BJ611" i="14" s="1"/>
  <c r="I610" i="14"/>
  <c r="O610" i="14" s="1"/>
  <c r="U610" i="14" s="1"/>
  <c r="AA610" i="14" s="1"/>
  <c r="AG610" i="14" s="1"/>
  <c r="AM610" i="14" s="1"/>
  <c r="AS610" i="14" s="1"/>
  <c r="AY610" i="14" s="1"/>
  <c r="BE610" i="14" s="1"/>
  <c r="BK610" i="14" s="1"/>
  <c r="H610" i="14"/>
  <c r="N610" i="14" s="1"/>
  <c r="T610" i="14" s="1"/>
  <c r="Z610" i="14" s="1"/>
  <c r="AF610" i="14" s="1"/>
  <c r="AL610" i="14" s="1"/>
  <c r="AR610" i="14" s="1"/>
  <c r="AX610" i="14" s="1"/>
  <c r="BD610" i="14" s="1"/>
  <c r="BJ610" i="14" s="1"/>
  <c r="G610" i="14"/>
  <c r="M610" i="14" s="1"/>
  <c r="S610" i="14" s="1"/>
  <c r="Y610" i="14" s="1"/>
  <c r="AE610" i="14" s="1"/>
  <c r="AK610" i="14" s="1"/>
  <c r="AQ610" i="14" s="1"/>
  <c r="AW610" i="14" s="1"/>
  <c r="BC610" i="14" s="1"/>
  <c r="BI610" i="14" s="1"/>
  <c r="G609" i="14"/>
  <c r="M609" i="14" s="1"/>
  <c r="S609" i="14" s="1"/>
  <c r="Y609" i="14" s="1"/>
  <c r="AE609" i="14" s="1"/>
  <c r="AK609" i="14" s="1"/>
  <c r="AQ609" i="14" s="1"/>
  <c r="AW609" i="14" s="1"/>
  <c r="BC609" i="14" s="1"/>
  <c r="BI609" i="14" s="1"/>
  <c r="I608" i="14"/>
  <c r="O608" i="14" s="1"/>
  <c r="U608" i="14" s="1"/>
  <c r="AA608" i="14" s="1"/>
  <c r="AG608" i="14" s="1"/>
  <c r="AM608" i="14" s="1"/>
  <c r="AS608" i="14" s="1"/>
  <c r="AY608" i="14" s="1"/>
  <c r="BE608" i="14" s="1"/>
  <c r="BK608" i="14" s="1"/>
  <c r="H608" i="14"/>
  <c r="N608" i="14" s="1"/>
  <c r="T608" i="14" s="1"/>
  <c r="Z608" i="14" s="1"/>
  <c r="AF608" i="14" s="1"/>
  <c r="AL608" i="14" s="1"/>
  <c r="AR608" i="14" s="1"/>
  <c r="AX608" i="14" s="1"/>
  <c r="BD608" i="14" s="1"/>
  <c r="BJ608" i="14" s="1"/>
  <c r="G608" i="14"/>
  <c r="M608" i="14" s="1"/>
  <c r="S608" i="14" s="1"/>
  <c r="Y608" i="14" s="1"/>
  <c r="AE608" i="14" s="1"/>
  <c r="AK608" i="14" s="1"/>
  <c r="AQ608" i="14" s="1"/>
  <c r="AW608" i="14" s="1"/>
  <c r="BC608" i="14" s="1"/>
  <c r="BI608" i="14" s="1"/>
  <c r="I607" i="14"/>
  <c r="O607" i="14" s="1"/>
  <c r="U607" i="14" s="1"/>
  <c r="AA607" i="14" s="1"/>
  <c r="AG607" i="14" s="1"/>
  <c r="AM607" i="14" s="1"/>
  <c r="AS607" i="14" s="1"/>
  <c r="AY607" i="14" s="1"/>
  <c r="BE607" i="14" s="1"/>
  <c r="BK607" i="14" s="1"/>
  <c r="H607" i="14"/>
  <c r="N607" i="14" s="1"/>
  <c r="T607" i="14" s="1"/>
  <c r="Z607" i="14" s="1"/>
  <c r="AF607" i="14" s="1"/>
  <c r="AL607" i="14" s="1"/>
  <c r="AR607" i="14" s="1"/>
  <c r="AX607" i="14" s="1"/>
  <c r="BD607" i="14" s="1"/>
  <c r="BJ607" i="14" s="1"/>
  <c r="I606" i="14"/>
  <c r="O606" i="14" s="1"/>
  <c r="U606" i="14" s="1"/>
  <c r="AA606" i="14" s="1"/>
  <c r="AG606" i="14" s="1"/>
  <c r="AM606" i="14" s="1"/>
  <c r="AS606" i="14" s="1"/>
  <c r="AY606" i="14" s="1"/>
  <c r="BE606" i="14" s="1"/>
  <c r="BK606" i="14" s="1"/>
  <c r="H606" i="14"/>
  <c r="G606" i="14"/>
  <c r="M606" i="14" s="1"/>
  <c r="S606" i="14" s="1"/>
  <c r="Y606" i="14" s="1"/>
  <c r="AE606" i="14" s="1"/>
  <c r="AK606" i="14" s="1"/>
  <c r="AQ606" i="14" s="1"/>
  <c r="AW606" i="14" s="1"/>
  <c r="BC606" i="14" s="1"/>
  <c r="BI606" i="14" s="1"/>
  <c r="G605" i="14"/>
  <c r="M605" i="14" s="1"/>
  <c r="S605" i="14" s="1"/>
  <c r="Y605" i="14" s="1"/>
  <c r="AE605" i="14" s="1"/>
  <c r="AK605" i="14" s="1"/>
  <c r="AQ605" i="14" s="1"/>
  <c r="AW605" i="14" s="1"/>
  <c r="BC605" i="14" s="1"/>
  <c r="BI605" i="14" s="1"/>
  <c r="I604" i="14"/>
  <c r="O604" i="14" s="1"/>
  <c r="U604" i="14" s="1"/>
  <c r="AA604" i="14" s="1"/>
  <c r="AG604" i="14" s="1"/>
  <c r="AM604" i="14" s="1"/>
  <c r="AS604" i="14" s="1"/>
  <c r="AY604" i="14" s="1"/>
  <c r="BE604" i="14" s="1"/>
  <c r="BK604" i="14" s="1"/>
  <c r="G604" i="14"/>
  <c r="M604" i="14" s="1"/>
  <c r="S604" i="14" s="1"/>
  <c r="Y604" i="14" s="1"/>
  <c r="AE604" i="14" s="1"/>
  <c r="AK604" i="14" s="1"/>
  <c r="AQ604" i="14" s="1"/>
  <c r="AW604" i="14" s="1"/>
  <c r="BC604" i="14" s="1"/>
  <c r="BI604" i="14" s="1"/>
  <c r="I603" i="14"/>
  <c r="O603" i="14" s="1"/>
  <c r="U603" i="14" s="1"/>
  <c r="AA603" i="14" s="1"/>
  <c r="AG603" i="14" s="1"/>
  <c r="AM603" i="14" s="1"/>
  <c r="AS603" i="14" s="1"/>
  <c r="AY603" i="14" s="1"/>
  <c r="BE603" i="14" s="1"/>
  <c r="BK603" i="14" s="1"/>
  <c r="H603" i="14"/>
  <c r="I602" i="14"/>
  <c r="O602" i="14" s="1"/>
  <c r="U602" i="14" s="1"/>
  <c r="AA602" i="14" s="1"/>
  <c r="AG602" i="14" s="1"/>
  <c r="AM602" i="14" s="1"/>
  <c r="AS602" i="14" s="1"/>
  <c r="AY602" i="14" s="1"/>
  <c r="BE602" i="14" s="1"/>
  <c r="BK602" i="14" s="1"/>
  <c r="I601" i="14"/>
  <c r="O601" i="14" s="1"/>
  <c r="U601" i="14" s="1"/>
  <c r="AA601" i="14" s="1"/>
  <c r="AG601" i="14" s="1"/>
  <c r="AM601" i="14" s="1"/>
  <c r="AS601" i="14" s="1"/>
  <c r="AY601" i="14" s="1"/>
  <c r="BE601" i="14" s="1"/>
  <c r="BK601" i="14" s="1"/>
  <c r="H601" i="14"/>
  <c r="G601" i="14"/>
  <c r="M601" i="14" s="1"/>
  <c r="S601" i="14" s="1"/>
  <c r="Y601" i="14" s="1"/>
  <c r="AE601" i="14" s="1"/>
  <c r="AK601" i="14" s="1"/>
  <c r="AQ601" i="14" s="1"/>
  <c r="AW601" i="14" s="1"/>
  <c r="BC601" i="14" s="1"/>
  <c r="BI601" i="14" s="1"/>
  <c r="G600" i="14"/>
  <c r="M600" i="14" s="1"/>
  <c r="S600" i="14" s="1"/>
  <c r="Y600" i="14" s="1"/>
  <c r="AE600" i="14" s="1"/>
  <c r="AK600" i="14" s="1"/>
  <c r="AQ600" i="14" s="1"/>
  <c r="AW600" i="14" s="1"/>
  <c r="BC600" i="14" s="1"/>
  <c r="BI600" i="14" s="1"/>
  <c r="H599" i="14"/>
  <c r="N599" i="14" s="1"/>
  <c r="G599" i="14"/>
  <c r="M599" i="14" s="1"/>
  <c r="S599" i="14" s="1"/>
  <c r="Y599" i="14" s="1"/>
  <c r="AE599" i="14" s="1"/>
  <c r="AK599" i="14" s="1"/>
  <c r="AQ599" i="14" s="1"/>
  <c r="AW599" i="14" s="1"/>
  <c r="BC599" i="14" s="1"/>
  <c r="BI599" i="14" s="1"/>
  <c r="I598" i="14"/>
  <c r="O598" i="14" s="1"/>
  <c r="U598" i="14" s="1"/>
  <c r="AA598" i="14" s="1"/>
  <c r="AG598" i="14" s="1"/>
  <c r="AM598" i="14" s="1"/>
  <c r="AS598" i="14" s="1"/>
  <c r="AY598" i="14" s="1"/>
  <c r="BE598" i="14" s="1"/>
  <c r="BK598" i="14" s="1"/>
  <c r="H598" i="14"/>
  <c r="G598" i="14"/>
  <c r="M598" i="14" s="1"/>
  <c r="S598" i="14" s="1"/>
  <c r="Y598" i="14" s="1"/>
  <c r="AE598" i="14" s="1"/>
  <c r="AK598" i="14" s="1"/>
  <c r="AQ598" i="14" s="1"/>
  <c r="AW598" i="14" s="1"/>
  <c r="BC598" i="14" s="1"/>
  <c r="BI598" i="14" s="1"/>
  <c r="H597" i="14"/>
  <c r="N597" i="14" s="1"/>
  <c r="T597" i="14" s="1"/>
  <c r="Z597" i="14" s="1"/>
  <c r="AF597" i="14" s="1"/>
  <c r="AL597" i="14" s="1"/>
  <c r="AR597" i="14" s="1"/>
  <c r="AX597" i="14" s="1"/>
  <c r="BD597" i="14" s="1"/>
  <c r="BJ597" i="14" s="1"/>
  <c r="H596" i="14"/>
  <c r="N596" i="14" s="1"/>
  <c r="T596" i="14" s="1"/>
  <c r="Z596" i="14" s="1"/>
  <c r="AF596" i="14" s="1"/>
  <c r="AL596" i="14" s="1"/>
  <c r="AR596" i="14" s="1"/>
  <c r="AX596" i="14" s="1"/>
  <c r="BD596" i="14" s="1"/>
  <c r="BJ596" i="14" s="1"/>
  <c r="G596" i="14"/>
  <c r="M596" i="14" s="1"/>
  <c r="S596" i="14" s="1"/>
  <c r="Y596" i="14" s="1"/>
  <c r="AE596" i="14" s="1"/>
  <c r="AK596" i="14" s="1"/>
  <c r="AQ596" i="14" s="1"/>
  <c r="AW596" i="14" s="1"/>
  <c r="BC596" i="14" s="1"/>
  <c r="BI596" i="14" s="1"/>
  <c r="I595" i="14"/>
  <c r="O595" i="14" s="1"/>
  <c r="U595" i="14" s="1"/>
  <c r="AA595" i="14" s="1"/>
  <c r="AG595" i="14" s="1"/>
  <c r="AM595" i="14" s="1"/>
  <c r="AS595" i="14" s="1"/>
  <c r="AY595" i="14" s="1"/>
  <c r="BE595" i="14" s="1"/>
  <c r="BK595" i="14" s="1"/>
  <c r="H595" i="14"/>
  <c r="N595" i="14" s="1"/>
  <c r="T595" i="14" s="1"/>
  <c r="Z595" i="14" s="1"/>
  <c r="AF595" i="14" s="1"/>
  <c r="AL595" i="14" s="1"/>
  <c r="AR595" i="14" s="1"/>
  <c r="AX595" i="14" s="1"/>
  <c r="BD595" i="14" s="1"/>
  <c r="BJ595" i="14" s="1"/>
  <c r="I594" i="14"/>
  <c r="O594" i="14" s="1"/>
  <c r="U594" i="14" s="1"/>
  <c r="AA594" i="14" s="1"/>
  <c r="AG594" i="14" s="1"/>
  <c r="AM594" i="14" s="1"/>
  <c r="AS594" i="14" s="1"/>
  <c r="AY594" i="14" s="1"/>
  <c r="BE594" i="14" s="1"/>
  <c r="BK594" i="14" s="1"/>
  <c r="I593" i="14"/>
  <c r="O593" i="14" s="1"/>
  <c r="U593" i="14" s="1"/>
  <c r="AA593" i="14" s="1"/>
  <c r="AG593" i="14" s="1"/>
  <c r="AM593" i="14" s="1"/>
  <c r="AS593" i="14" s="1"/>
  <c r="AY593" i="14" s="1"/>
  <c r="BE593" i="14" s="1"/>
  <c r="BK593" i="14" s="1"/>
  <c r="H593" i="14"/>
  <c r="N593" i="14" s="1"/>
  <c r="T593" i="14" s="1"/>
  <c r="Z593" i="14" s="1"/>
  <c r="AF593" i="14" s="1"/>
  <c r="AL593" i="14" s="1"/>
  <c r="AR593" i="14" s="1"/>
  <c r="AX593" i="14" s="1"/>
  <c r="BD593" i="14" s="1"/>
  <c r="BJ593" i="14" s="1"/>
  <c r="G593" i="14"/>
  <c r="M593" i="14" s="1"/>
  <c r="S593" i="14" s="1"/>
  <c r="Y593" i="14" s="1"/>
  <c r="AE593" i="14" s="1"/>
  <c r="AK593" i="14" s="1"/>
  <c r="AQ593" i="14" s="1"/>
  <c r="AW593" i="14" s="1"/>
  <c r="BC593" i="14" s="1"/>
  <c r="BI593" i="14" s="1"/>
  <c r="I592" i="14"/>
  <c r="O592" i="14" s="1"/>
  <c r="U592" i="14" s="1"/>
  <c r="AA592" i="14" s="1"/>
  <c r="AG592" i="14" s="1"/>
  <c r="AM592" i="14" s="1"/>
  <c r="AS592" i="14" s="1"/>
  <c r="AY592" i="14" s="1"/>
  <c r="BE592" i="14" s="1"/>
  <c r="BK592" i="14" s="1"/>
  <c r="G592" i="14"/>
  <c r="M592" i="14" s="1"/>
  <c r="S592" i="14" s="1"/>
  <c r="Y592" i="14" s="1"/>
  <c r="AE592" i="14" s="1"/>
  <c r="AK592" i="14" s="1"/>
  <c r="AQ592" i="14" s="1"/>
  <c r="AW592" i="14" s="1"/>
  <c r="BC592" i="14" s="1"/>
  <c r="BI592" i="14" s="1"/>
  <c r="G591" i="14"/>
  <c r="M591" i="14" s="1"/>
  <c r="S591" i="14" s="1"/>
  <c r="Y591" i="14" s="1"/>
  <c r="AE591" i="14" s="1"/>
  <c r="AK591" i="14" s="1"/>
  <c r="AQ591" i="14" s="1"/>
  <c r="AW591" i="14" s="1"/>
  <c r="BC591" i="14" s="1"/>
  <c r="BI591" i="14" s="1"/>
  <c r="I590" i="14"/>
  <c r="O590" i="14" s="1"/>
  <c r="U590" i="14" s="1"/>
  <c r="AA590" i="14" s="1"/>
  <c r="AG590" i="14" s="1"/>
  <c r="AM590" i="14" s="1"/>
  <c r="AS590" i="14" s="1"/>
  <c r="AY590" i="14" s="1"/>
  <c r="BE590" i="14" s="1"/>
  <c r="BK590" i="14" s="1"/>
  <c r="H590" i="14"/>
  <c r="N590" i="14" s="1"/>
  <c r="T590" i="14" s="1"/>
  <c r="Z590" i="14" s="1"/>
  <c r="AF590" i="14" s="1"/>
  <c r="AL590" i="14" s="1"/>
  <c r="AR590" i="14" s="1"/>
  <c r="AX590" i="14" s="1"/>
  <c r="BD590" i="14" s="1"/>
  <c r="BJ590" i="14" s="1"/>
  <c r="G590" i="14"/>
  <c r="M590" i="14" s="1"/>
  <c r="S590" i="14" s="1"/>
  <c r="Y590" i="14" s="1"/>
  <c r="AE590" i="14" s="1"/>
  <c r="AK590" i="14" s="1"/>
  <c r="AQ590" i="14" s="1"/>
  <c r="AW590" i="14" s="1"/>
  <c r="BC590" i="14" s="1"/>
  <c r="BI590" i="14" s="1"/>
  <c r="I588" i="14"/>
  <c r="O588" i="14" s="1"/>
  <c r="U588" i="14" s="1"/>
  <c r="AA588" i="14" s="1"/>
  <c r="AG588" i="14" s="1"/>
  <c r="AM588" i="14" s="1"/>
  <c r="AS588" i="14" s="1"/>
  <c r="AY588" i="14" s="1"/>
  <c r="BE588" i="14" s="1"/>
  <c r="BK588" i="14" s="1"/>
  <c r="H588" i="14"/>
  <c r="G588" i="14"/>
  <c r="M588" i="14" s="1"/>
  <c r="S588" i="14" s="1"/>
  <c r="Y588" i="14" s="1"/>
  <c r="AE588" i="14" s="1"/>
  <c r="AK588" i="14" s="1"/>
  <c r="AQ588" i="14" s="1"/>
  <c r="AW588" i="14" s="1"/>
  <c r="BC588" i="14" s="1"/>
  <c r="BI588" i="14" s="1"/>
  <c r="I587" i="14"/>
  <c r="O587" i="14" s="1"/>
  <c r="U587" i="14" s="1"/>
  <c r="AA587" i="14" s="1"/>
  <c r="AG587" i="14" s="1"/>
  <c r="AM587" i="14" s="1"/>
  <c r="AS587" i="14" s="1"/>
  <c r="AY587" i="14" s="1"/>
  <c r="BE587" i="14" s="1"/>
  <c r="BK587" i="14" s="1"/>
  <c r="H587" i="14"/>
  <c r="I586" i="14"/>
  <c r="O586" i="14" s="1"/>
  <c r="U586" i="14" s="1"/>
  <c r="AA586" i="14" s="1"/>
  <c r="AG586" i="14" s="1"/>
  <c r="AM586" i="14" s="1"/>
  <c r="AS586" i="14" s="1"/>
  <c r="AY586" i="14" s="1"/>
  <c r="BE586" i="14" s="1"/>
  <c r="BK586" i="14" s="1"/>
  <c r="I585" i="14"/>
  <c r="O585" i="14" s="1"/>
  <c r="U585" i="14" s="1"/>
  <c r="AA585" i="14" s="1"/>
  <c r="AG585" i="14" s="1"/>
  <c r="AM585" i="14" s="1"/>
  <c r="AS585" i="14" s="1"/>
  <c r="AY585" i="14" s="1"/>
  <c r="BE585" i="14" s="1"/>
  <c r="BK585" i="14" s="1"/>
  <c r="H585" i="14"/>
  <c r="G585" i="14"/>
  <c r="M585" i="14" s="1"/>
  <c r="S585" i="14" s="1"/>
  <c r="Y585" i="14" s="1"/>
  <c r="AE585" i="14" s="1"/>
  <c r="AK585" i="14" s="1"/>
  <c r="AQ585" i="14" s="1"/>
  <c r="AW585" i="14" s="1"/>
  <c r="BC585" i="14" s="1"/>
  <c r="BI585" i="14" s="1"/>
  <c r="G584" i="14"/>
  <c r="M584" i="14" s="1"/>
  <c r="S584" i="14" s="1"/>
  <c r="Y584" i="14" s="1"/>
  <c r="AE584" i="14" s="1"/>
  <c r="AK584" i="14" s="1"/>
  <c r="AQ584" i="14" s="1"/>
  <c r="AW584" i="14" s="1"/>
  <c r="BC584" i="14" s="1"/>
  <c r="BI584" i="14" s="1"/>
  <c r="I583" i="14"/>
  <c r="O583" i="14" s="1"/>
  <c r="U583" i="14" s="1"/>
  <c r="AA583" i="14" s="1"/>
  <c r="AG583" i="14" s="1"/>
  <c r="AM583" i="14" s="1"/>
  <c r="AS583" i="14" s="1"/>
  <c r="AY583" i="14" s="1"/>
  <c r="BE583" i="14" s="1"/>
  <c r="BK583" i="14" s="1"/>
  <c r="H583" i="14"/>
  <c r="G583" i="14"/>
  <c r="M583" i="14" s="1"/>
  <c r="S583" i="14" s="1"/>
  <c r="Y583" i="14" s="1"/>
  <c r="AE583" i="14" s="1"/>
  <c r="AK583" i="14" s="1"/>
  <c r="AQ583" i="14" s="1"/>
  <c r="AW583" i="14" s="1"/>
  <c r="BC583" i="14" s="1"/>
  <c r="BI583" i="14" s="1"/>
  <c r="I582" i="14"/>
  <c r="O582" i="14" s="1"/>
  <c r="U582" i="14" s="1"/>
  <c r="AA582" i="14" s="1"/>
  <c r="AG582" i="14" s="1"/>
  <c r="AM582" i="14" s="1"/>
  <c r="AS582" i="14" s="1"/>
  <c r="AY582" i="14" s="1"/>
  <c r="BE582" i="14" s="1"/>
  <c r="BK582" i="14" s="1"/>
  <c r="H582" i="14"/>
  <c r="G582" i="14"/>
  <c r="M582" i="14" s="1"/>
  <c r="S582" i="14" s="1"/>
  <c r="Y582" i="14" s="1"/>
  <c r="AE582" i="14" s="1"/>
  <c r="AK582" i="14" s="1"/>
  <c r="AQ582" i="14" s="1"/>
  <c r="AW582" i="14" s="1"/>
  <c r="BC582" i="14" s="1"/>
  <c r="BI582" i="14" s="1"/>
  <c r="G581" i="14"/>
  <c r="M581" i="14" s="1"/>
  <c r="S581" i="14" s="1"/>
  <c r="Y581" i="14" s="1"/>
  <c r="AE581" i="14" s="1"/>
  <c r="AK581" i="14" s="1"/>
  <c r="AQ581" i="14" s="1"/>
  <c r="AW581" i="14" s="1"/>
  <c r="BC581" i="14" s="1"/>
  <c r="BI581" i="14" s="1"/>
  <c r="I580" i="14"/>
  <c r="O580" i="14" s="1"/>
  <c r="U580" i="14" s="1"/>
  <c r="AA580" i="14" s="1"/>
  <c r="AG580" i="14" s="1"/>
  <c r="AM580" i="14" s="1"/>
  <c r="AS580" i="14" s="1"/>
  <c r="AY580" i="14" s="1"/>
  <c r="BE580" i="14" s="1"/>
  <c r="BK580" i="14" s="1"/>
  <c r="H580" i="14"/>
  <c r="G580" i="14"/>
  <c r="M580" i="14" s="1"/>
  <c r="S580" i="14" s="1"/>
  <c r="Y580" i="14" s="1"/>
  <c r="AE580" i="14" s="1"/>
  <c r="AK580" i="14" s="1"/>
  <c r="AQ580" i="14" s="1"/>
  <c r="AW580" i="14" s="1"/>
  <c r="BC580" i="14" s="1"/>
  <c r="BI580" i="14" s="1"/>
  <c r="I579" i="14"/>
  <c r="O579" i="14" s="1"/>
  <c r="U579" i="14" s="1"/>
  <c r="AA579" i="14" s="1"/>
  <c r="AG579" i="14" s="1"/>
  <c r="AM579" i="14" s="1"/>
  <c r="AS579" i="14" s="1"/>
  <c r="AY579" i="14" s="1"/>
  <c r="BE579" i="14" s="1"/>
  <c r="BK579" i="14" s="1"/>
  <c r="I578" i="14"/>
  <c r="O578" i="14" s="1"/>
  <c r="U578" i="14" s="1"/>
  <c r="AA578" i="14" s="1"/>
  <c r="AG578" i="14" s="1"/>
  <c r="AM578" i="14" s="1"/>
  <c r="AS578" i="14" s="1"/>
  <c r="AY578" i="14" s="1"/>
  <c r="BE578" i="14" s="1"/>
  <c r="BK578" i="14" s="1"/>
  <c r="H578" i="14"/>
  <c r="N578" i="14" s="1"/>
  <c r="T578" i="14" s="1"/>
  <c r="Z578" i="14" s="1"/>
  <c r="AF578" i="14" s="1"/>
  <c r="AL578" i="14" s="1"/>
  <c r="AR578" i="14" s="1"/>
  <c r="AX578" i="14" s="1"/>
  <c r="BD578" i="14" s="1"/>
  <c r="BJ578" i="14" s="1"/>
  <c r="G578" i="14"/>
  <c r="M578" i="14" s="1"/>
  <c r="S578" i="14" s="1"/>
  <c r="Y578" i="14" s="1"/>
  <c r="AE578" i="14" s="1"/>
  <c r="AK578" i="14" s="1"/>
  <c r="AQ578" i="14" s="1"/>
  <c r="AW578" i="14" s="1"/>
  <c r="BC578" i="14" s="1"/>
  <c r="BI578" i="14" s="1"/>
  <c r="I577" i="14"/>
  <c r="O577" i="14" s="1"/>
  <c r="U577" i="14" s="1"/>
  <c r="AA577" i="14" s="1"/>
  <c r="AG577" i="14" s="1"/>
  <c r="AM577" i="14" s="1"/>
  <c r="AS577" i="14" s="1"/>
  <c r="AY577" i="14" s="1"/>
  <c r="BE577" i="14" s="1"/>
  <c r="BK577" i="14" s="1"/>
  <c r="H577" i="14"/>
  <c r="N577" i="14" s="1"/>
  <c r="T577" i="14" s="1"/>
  <c r="Z577" i="14" s="1"/>
  <c r="AF577" i="14" s="1"/>
  <c r="AL577" i="14" s="1"/>
  <c r="AR577" i="14" s="1"/>
  <c r="AX577" i="14" s="1"/>
  <c r="BD577" i="14" s="1"/>
  <c r="BJ577" i="14" s="1"/>
  <c r="G577" i="14"/>
  <c r="M577" i="14" s="1"/>
  <c r="S577" i="14" s="1"/>
  <c r="Y577" i="14" s="1"/>
  <c r="AE577" i="14" s="1"/>
  <c r="AK577" i="14" s="1"/>
  <c r="AQ577" i="14" s="1"/>
  <c r="AW577" i="14" s="1"/>
  <c r="BC577" i="14" s="1"/>
  <c r="BI577" i="14" s="1"/>
  <c r="G576" i="14"/>
  <c r="M576" i="14" s="1"/>
  <c r="S576" i="14" s="1"/>
  <c r="Y576" i="14" s="1"/>
  <c r="AE576" i="14" s="1"/>
  <c r="AK576" i="14" s="1"/>
  <c r="AQ576" i="14" s="1"/>
  <c r="AW576" i="14" s="1"/>
  <c r="BC576" i="14" s="1"/>
  <c r="BI576" i="14" s="1"/>
  <c r="I575" i="14"/>
  <c r="O575" i="14" s="1"/>
  <c r="U575" i="14" s="1"/>
  <c r="AA575" i="14" s="1"/>
  <c r="AG575" i="14" s="1"/>
  <c r="AM575" i="14" s="1"/>
  <c r="AS575" i="14" s="1"/>
  <c r="AY575" i="14" s="1"/>
  <c r="BE575" i="14" s="1"/>
  <c r="BK575" i="14" s="1"/>
  <c r="H575" i="14"/>
  <c r="N575" i="14" s="1"/>
  <c r="T575" i="14" s="1"/>
  <c r="Z575" i="14" s="1"/>
  <c r="AF575" i="14" s="1"/>
  <c r="AL575" i="14" s="1"/>
  <c r="AR575" i="14" s="1"/>
  <c r="AX575" i="14" s="1"/>
  <c r="BD575" i="14" s="1"/>
  <c r="BJ575" i="14" s="1"/>
  <c r="G575" i="14"/>
  <c r="M575" i="14" s="1"/>
  <c r="S575" i="14" s="1"/>
  <c r="Y575" i="14" s="1"/>
  <c r="AE575" i="14" s="1"/>
  <c r="AK575" i="14" s="1"/>
  <c r="AQ575" i="14" s="1"/>
  <c r="AW575" i="14" s="1"/>
  <c r="BC575" i="14" s="1"/>
  <c r="BI575" i="14" s="1"/>
  <c r="I574" i="14"/>
  <c r="O574" i="14" s="1"/>
  <c r="U574" i="14" s="1"/>
  <c r="AA574" i="14" s="1"/>
  <c r="AG574" i="14" s="1"/>
  <c r="AM574" i="14" s="1"/>
  <c r="AS574" i="14" s="1"/>
  <c r="AY574" i="14" s="1"/>
  <c r="BE574" i="14" s="1"/>
  <c r="BK574" i="14" s="1"/>
  <c r="H574" i="14"/>
  <c r="N574" i="14" s="1"/>
  <c r="T574" i="14" s="1"/>
  <c r="Z574" i="14" s="1"/>
  <c r="AF574" i="14" s="1"/>
  <c r="AL574" i="14" s="1"/>
  <c r="AR574" i="14" s="1"/>
  <c r="AX574" i="14" s="1"/>
  <c r="BD574" i="14" s="1"/>
  <c r="BJ574" i="14" s="1"/>
  <c r="H573" i="14"/>
  <c r="N573" i="14" s="1"/>
  <c r="T573" i="14" s="1"/>
  <c r="Z573" i="14" s="1"/>
  <c r="AF573" i="14" s="1"/>
  <c r="AL573" i="14" s="1"/>
  <c r="AR573" i="14" s="1"/>
  <c r="AX573" i="14" s="1"/>
  <c r="BD573" i="14" s="1"/>
  <c r="BJ573" i="14" s="1"/>
  <c r="G573" i="14"/>
  <c r="M573" i="14" s="1"/>
  <c r="S573" i="14" s="1"/>
  <c r="Y573" i="14" s="1"/>
  <c r="AE573" i="14" s="1"/>
  <c r="AK573" i="14" s="1"/>
  <c r="AQ573" i="14" s="1"/>
  <c r="AW573" i="14" s="1"/>
  <c r="BC573" i="14" s="1"/>
  <c r="BI573" i="14" s="1"/>
  <c r="I572" i="14"/>
  <c r="O572" i="14" s="1"/>
  <c r="U572" i="14" s="1"/>
  <c r="AA572" i="14" s="1"/>
  <c r="AG572" i="14" s="1"/>
  <c r="AM572" i="14" s="1"/>
  <c r="AS572" i="14" s="1"/>
  <c r="AY572" i="14" s="1"/>
  <c r="BE572" i="14" s="1"/>
  <c r="BK572" i="14" s="1"/>
  <c r="H572" i="14"/>
  <c r="N572" i="14" s="1"/>
  <c r="T572" i="14" s="1"/>
  <c r="Z572" i="14" s="1"/>
  <c r="AF572" i="14" s="1"/>
  <c r="AL572" i="14" s="1"/>
  <c r="AR572" i="14" s="1"/>
  <c r="AX572" i="14" s="1"/>
  <c r="BD572" i="14" s="1"/>
  <c r="BJ572" i="14" s="1"/>
  <c r="G572" i="14"/>
  <c r="M572" i="14" s="1"/>
  <c r="S572" i="14" s="1"/>
  <c r="Y572" i="14" s="1"/>
  <c r="AE572" i="14" s="1"/>
  <c r="AK572" i="14" s="1"/>
  <c r="AQ572" i="14" s="1"/>
  <c r="AW572" i="14" s="1"/>
  <c r="BC572" i="14" s="1"/>
  <c r="BI572" i="14" s="1"/>
  <c r="I571" i="14"/>
  <c r="O571" i="14" s="1"/>
  <c r="U571" i="14" s="1"/>
  <c r="AA571" i="14" s="1"/>
  <c r="AG571" i="14" s="1"/>
  <c r="AM571" i="14" s="1"/>
  <c r="AS571" i="14" s="1"/>
  <c r="AY571" i="14" s="1"/>
  <c r="BE571" i="14" s="1"/>
  <c r="BK571" i="14" s="1"/>
  <c r="I570" i="14"/>
  <c r="O570" i="14" s="1"/>
  <c r="U570" i="14" s="1"/>
  <c r="AA570" i="14" s="1"/>
  <c r="AG570" i="14" s="1"/>
  <c r="AM570" i="14" s="1"/>
  <c r="AS570" i="14" s="1"/>
  <c r="AY570" i="14" s="1"/>
  <c r="BE570" i="14" s="1"/>
  <c r="BK570" i="14" s="1"/>
  <c r="H570" i="14"/>
  <c r="N570" i="14" s="1"/>
  <c r="T570" i="14" s="1"/>
  <c r="Z570" i="14" s="1"/>
  <c r="AF570" i="14" s="1"/>
  <c r="AL570" i="14" s="1"/>
  <c r="AR570" i="14" s="1"/>
  <c r="AX570" i="14" s="1"/>
  <c r="BD570" i="14" s="1"/>
  <c r="BJ570" i="14" s="1"/>
  <c r="G570" i="14"/>
  <c r="M570" i="14" s="1"/>
  <c r="S570" i="14" s="1"/>
  <c r="Y570" i="14" s="1"/>
  <c r="AE570" i="14" s="1"/>
  <c r="AK570" i="14" s="1"/>
  <c r="AQ570" i="14" s="1"/>
  <c r="AW570" i="14" s="1"/>
  <c r="BC570" i="14" s="1"/>
  <c r="BI570" i="14" s="1"/>
  <c r="I569" i="14"/>
  <c r="O569" i="14" s="1"/>
  <c r="U569" i="14" s="1"/>
  <c r="AA569" i="14" s="1"/>
  <c r="AG569" i="14" s="1"/>
  <c r="AM569" i="14" s="1"/>
  <c r="AS569" i="14" s="1"/>
  <c r="AY569" i="14" s="1"/>
  <c r="BE569" i="14" s="1"/>
  <c r="BK569" i="14" s="1"/>
  <c r="H569" i="14"/>
  <c r="N569" i="14" s="1"/>
  <c r="T569" i="14" s="1"/>
  <c r="Z569" i="14" s="1"/>
  <c r="AF569" i="14" s="1"/>
  <c r="AL569" i="14" s="1"/>
  <c r="AR569" i="14" s="1"/>
  <c r="AX569" i="14" s="1"/>
  <c r="BD569" i="14" s="1"/>
  <c r="BJ569" i="14" s="1"/>
  <c r="G569" i="14"/>
  <c r="M569" i="14" s="1"/>
  <c r="S569" i="14" s="1"/>
  <c r="Y569" i="14" s="1"/>
  <c r="AE569" i="14" s="1"/>
  <c r="AK569" i="14" s="1"/>
  <c r="AQ569" i="14" s="1"/>
  <c r="AW569" i="14" s="1"/>
  <c r="BC569" i="14" s="1"/>
  <c r="BI569" i="14" s="1"/>
  <c r="G568" i="14"/>
  <c r="M568" i="14" s="1"/>
  <c r="S568" i="14" s="1"/>
  <c r="Y568" i="14" s="1"/>
  <c r="AE568" i="14" s="1"/>
  <c r="AK568" i="14" s="1"/>
  <c r="AQ568" i="14" s="1"/>
  <c r="AW568" i="14" s="1"/>
  <c r="BC568" i="14" s="1"/>
  <c r="BI568" i="14" s="1"/>
  <c r="I567" i="14"/>
  <c r="O567" i="14" s="1"/>
  <c r="U567" i="14" s="1"/>
  <c r="AA567" i="14" s="1"/>
  <c r="AG567" i="14" s="1"/>
  <c r="AM567" i="14" s="1"/>
  <c r="AS567" i="14" s="1"/>
  <c r="AY567" i="14" s="1"/>
  <c r="BE567" i="14" s="1"/>
  <c r="BK567" i="14" s="1"/>
  <c r="H567" i="14"/>
  <c r="N567" i="14" s="1"/>
  <c r="T567" i="14" s="1"/>
  <c r="Z567" i="14" s="1"/>
  <c r="AF567" i="14" s="1"/>
  <c r="AL567" i="14" s="1"/>
  <c r="AR567" i="14" s="1"/>
  <c r="AX567" i="14" s="1"/>
  <c r="BD567" i="14" s="1"/>
  <c r="BJ567" i="14" s="1"/>
  <c r="G567" i="14"/>
  <c r="M567" i="14" s="1"/>
  <c r="S567" i="14" s="1"/>
  <c r="Y567" i="14" s="1"/>
  <c r="AE567" i="14" s="1"/>
  <c r="AK567" i="14" s="1"/>
  <c r="AQ567" i="14" s="1"/>
  <c r="AW567" i="14" s="1"/>
  <c r="BC567" i="14" s="1"/>
  <c r="BI567" i="14" s="1"/>
  <c r="I566" i="14"/>
  <c r="O566" i="14" s="1"/>
  <c r="U566" i="14" s="1"/>
  <c r="AA566" i="14" s="1"/>
  <c r="AG566" i="14" s="1"/>
  <c r="AM566" i="14" s="1"/>
  <c r="AS566" i="14" s="1"/>
  <c r="AY566" i="14" s="1"/>
  <c r="BE566" i="14" s="1"/>
  <c r="BK566" i="14" s="1"/>
  <c r="H566" i="14"/>
  <c r="N566" i="14" s="1"/>
  <c r="T566" i="14" s="1"/>
  <c r="Z566" i="14" s="1"/>
  <c r="AF566" i="14" s="1"/>
  <c r="AL566" i="14" s="1"/>
  <c r="AR566" i="14" s="1"/>
  <c r="AX566" i="14" s="1"/>
  <c r="BD566" i="14" s="1"/>
  <c r="BJ566" i="14" s="1"/>
  <c r="H565" i="14"/>
  <c r="N565" i="14" s="1"/>
  <c r="T565" i="14" s="1"/>
  <c r="Z565" i="14" s="1"/>
  <c r="AF565" i="14" s="1"/>
  <c r="AL565" i="14" s="1"/>
  <c r="AR565" i="14" s="1"/>
  <c r="AX565" i="14" s="1"/>
  <c r="BD565" i="14" s="1"/>
  <c r="BJ565" i="14" s="1"/>
  <c r="G565" i="14"/>
  <c r="M565" i="14" s="1"/>
  <c r="S565" i="14" s="1"/>
  <c r="Y565" i="14" s="1"/>
  <c r="AE565" i="14" s="1"/>
  <c r="AK565" i="14" s="1"/>
  <c r="AQ565" i="14" s="1"/>
  <c r="AW565" i="14" s="1"/>
  <c r="BC565" i="14" s="1"/>
  <c r="BI565" i="14" s="1"/>
  <c r="I564" i="14"/>
  <c r="O564" i="14" s="1"/>
  <c r="U564" i="14" s="1"/>
  <c r="AA564" i="14" s="1"/>
  <c r="AG564" i="14" s="1"/>
  <c r="AM564" i="14" s="1"/>
  <c r="AS564" i="14" s="1"/>
  <c r="AY564" i="14" s="1"/>
  <c r="BE564" i="14" s="1"/>
  <c r="BK564" i="14" s="1"/>
  <c r="H564" i="14"/>
  <c r="N564" i="14" s="1"/>
  <c r="T564" i="14" s="1"/>
  <c r="Z564" i="14" s="1"/>
  <c r="AF564" i="14" s="1"/>
  <c r="AL564" i="14" s="1"/>
  <c r="AR564" i="14" s="1"/>
  <c r="AX564" i="14" s="1"/>
  <c r="BD564" i="14" s="1"/>
  <c r="BJ564" i="14" s="1"/>
  <c r="G564" i="14"/>
  <c r="M564" i="14" s="1"/>
  <c r="S564" i="14" s="1"/>
  <c r="Y564" i="14" s="1"/>
  <c r="AE564" i="14" s="1"/>
  <c r="AK564" i="14" s="1"/>
  <c r="AQ564" i="14" s="1"/>
  <c r="AW564" i="14" s="1"/>
  <c r="BC564" i="14" s="1"/>
  <c r="BI564" i="14" s="1"/>
  <c r="I563" i="14"/>
  <c r="O563" i="14" s="1"/>
  <c r="U563" i="14" s="1"/>
  <c r="AA563" i="14" s="1"/>
  <c r="AG563" i="14" s="1"/>
  <c r="AM563" i="14" s="1"/>
  <c r="AS563" i="14" s="1"/>
  <c r="AY563" i="14" s="1"/>
  <c r="BE563" i="14" s="1"/>
  <c r="BK563" i="14" s="1"/>
  <c r="I562" i="14"/>
  <c r="O562" i="14" s="1"/>
  <c r="U562" i="14" s="1"/>
  <c r="AA562" i="14" s="1"/>
  <c r="AG562" i="14" s="1"/>
  <c r="AM562" i="14" s="1"/>
  <c r="AS562" i="14" s="1"/>
  <c r="AY562" i="14" s="1"/>
  <c r="BE562" i="14" s="1"/>
  <c r="BK562" i="14" s="1"/>
  <c r="H562" i="14"/>
  <c r="N562" i="14" s="1"/>
  <c r="T562" i="14" s="1"/>
  <c r="Z562" i="14" s="1"/>
  <c r="AF562" i="14" s="1"/>
  <c r="AL562" i="14" s="1"/>
  <c r="AR562" i="14" s="1"/>
  <c r="AX562" i="14" s="1"/>
  <c r="BD562" i="14" s="1"/>
  <c r="BJ562" i="14" s="1"/>
  <c r="G562" i="14"/>
  <c r="M562" i="14" s="1"/>
  <c r="S562" i="14" s="1"/>
  <c r="Y562" i="14" s="1"/>
  <c r="AE562" i="14" s="1"/>
  <c r="AK562" i="14" s="1"/>
  <c r="AQ562" i="14" s="1"/>
  <c r="AW562" i="14" s="1"/>
  <c r="BC562" i="14" s="1"/>
  <c r="BI562" i="14" s="1"/>
  <c r="I561" i="14"/>
  <c r="O561" i="14" s="1"/>
  <c r="U561" i="14" s="1"/>
  <c r="AA561" i="14" s="1"/>
  <c r="AG561" i="14" s="1"/>
  <c r="AM561" i="14" s="1"/>
  <c r="AS561" i="14" s="1"/>
  <c r="AY561" i="14" s="1"/>
  <c r="BE561" i="14" s="1"/>
  <c r="BK561" i="14" s="1"/>
  <c r="H561" i="14"/>
  <c r="N561" i="14" s="1"/>
  <c r="T561" i="14" s="1"/>
  <c r="Z561" i="14" s="1"/>
  <c r="AF561" i="14" s="1"/>
  <c r="AL561" i="14" s="1"/>
  <c r="AR561" i="14" s="1"/>
  <c r="AX561" i="14" s="1"/>
  <c r="BD561" i="14" s="1"/>
  <c r="BJ561" i="14" s="1"/>
  <c r="G561" i="14"/>
  <c r="M561" i="14" s="1"/>
  <c r="S561" i="14" s="1"/>
  <c r="Y561" i="14" s="1"/>
  <c r="AE561" i="14" s="1"/>
  <c r="AK561" i="14" s="1"/>
  <c r="AQ561" i="14" s="1"/>
  <c r="AW561" i="14" s="1"/>
  <c r="BC561" i="14" s="1"/>
  <c r="BI561" i="14" s="1"/>
  <c r="G560" i="14"/>
  <c r="M560" i="14" s="1"/>
  <c r="S560" i="14" s="1"/>
  <c r="Y560" i="14" s="1"/>
  <c r="AE560" i="14" s="1"/>
  <c r="AK560" i="14" s="1"/>
  <c r="AQ560" i="14" s="1"/>
  <c r="AW560" i="14" s="1"/>
  <c r="BC560" i="14" s="1"/>
  <c r="BI560" i="14" s="1"/>
  <c r="I559" i="14"/>
  <c r="O559" i="14" s="1"/>
  <c r="U559" i="14" s="1"/>
  <c r="AA559" i="14" s="1"/>
  <c r="AG559" i="14" s="1"/>
  <c r="AM559" i="14" s="1"/>
  <c r="AS559" i="14" s="1"/>
  <c r="AY559" i="14" s="1"/>
  <c r="BE559" i="14" s="1"/>
  <c r="BK559" i="14" s="1"/>
  <c r="H559" i="14"/>
  <c r="N559" i="14" s="1"/>
  <c r="T559" i="14" s="1"/>
  <c r="Z559" i="14" s="1"/>
  <c r="AF559" i="14" s="1"/>
  <c r="AL559" i="14" s="1"/>
  <c r="AR559" i="14" s="1"/>
  <c r="AX559" i="14" s="1"/>
  <c r="BD559" i="14" s="1"/>
  <c r="BJ559" i="14" s="1"/>
  <c r="G559" i="14"/>
  <c r="M559" i="14" s="1"/>
  <c r="S559" i="14" s="1"/>
  <c r="Y559" i="14" s="1"/>
  <c r="AE559" i="14" s="1"/>
  <c r="AK559" i="14" s="1"/>
  <c r="AQ559" i="14" s="1"/>
  <c r="AW559" i="14" s="1"/>
  <c r="BC559" i="14" s="1"/>
  <c r="BI559" i="14" s="1"/>
  <c r="I558" i="14"/>
  <c r="O558" i="14" s="1"/>
  <c r="U558" i="14" s="1"/>
  <c r="AA558" i="14" s="1"/>
  <c r="AG558" i="14" s="1"/>
  <c r="AM558" i="14" s="1"/>
  <c r="AS558" i="14" s="1"/>
  <c r="AY558" i="14" s="1"/>
  <c r="BE558" i="14" s="1"/>
  <c r="BK558" i="14" s="1"/>
  <c r="H558" i="14"/>
  <c r="N558" i="14" s="1"/>
  <c r="T558" i="14" s="1"/>
  <c r="Z558" i="14" s="1"/>
  <c r="AF558" i="14" s="1"/>
  <c r="AL558" i="14" s="1"/>
  <c r="AR558" i="14" s="1"/>
  <c r="AX558" i="14" s="1"/>
  <c r="BD558" i="14" s="1"/>
  <c r="BJ558" i="14" s="1"/>
  <c r="H557" i="14"/>
  <c r="N557" i="14" s="1"/>
  <c r="T557" i="14" s="1"/>
  <c r="Z557" i="14" s="1"/>
  <c r="AF557" i="14" s="1"/>
  <c r="AL557" i="14" s="1"/>
  <c r="AR557" i="14" s="1"/>
  <c r="AX557" i="14" s="1"/>
  <c r="BD557" i="14" s="1"/>
  <c r="BJ557" i="14" s="1"/>
  <c r="G557" i="14"/>
  <c r="M557" i="14" s="1"/>
  <c r="S557" i="14" s="1"/>
  <c r="Y557" i="14" s="1"/>
  <c r="AE557" i="14" s="1"/>
  <c r="AK557" i="14" s="1"/>
  <c r="AQ557" i="14" s="1"/>
  <c r="AW557" i="14" s="1"/>
  <c r="BC557" i="14" s="1"/>
  <c r="BI557" i="14" s="1"/>
  <c r="I556" i="14"/>
  <c r="O556" i="14" s="1"/>
  <c r="U556" i="14" s="1"/>
  <c r="AA556" i="14" s="1"/>
  <c r="AG556" i="14" s="1"/>
  <c r="AM556" i="14" s="1"/>
  <c r="AS556" i="14" s="1"/>
  <c r="AY556" i="14" s="1"/>
  <c r="BE556" i="14" s="1"/>
  <c r="BK556" i="14" s="1"/>
  <c r="H556" i="14"/>
  <c r="N556" i="14" s="1"/>
  <c r="T556" i="14" s="1"/>
  <c r="Z556" i="14" s="1"/>
  <c r="AF556" i="14" s="1"/>
  <c r="AL556" i="14" s="1"/>
  <c r="AR556" i="14" s="1"/>
  <c r="AX556" i="14" s="1"/>
  <c r="BD556" i="14" s="1"/>
  <c r="BJ556" i="14" s="1"/>
  <c r="G556" i="14"/>
  <c r="M556" i="14" s="1"/>
  <c r="S556" i="14" s="1"/>
  <c r="Y556" i="14" s="1"/>
  <c r="AE556" i="14" s="1"/>
  <c r="AK556" i="14" s="1"/>
  <c r="AQ556" i="14" s="1"/>
  <c r="AW556" i="14" s="1"/>
  <c r="BC556" i="14" s="1"/>
  <c r="BI556" i="14" s="1"/>
  <c r="I555" i="14"/>
  <c r="O555" i="14" s="1"/>
  <c r="U555" i="14" s="1"/>
  <c r="AA555" i="14" s="1"/>
  <c r="AG555" i="14" s="1"/>
  <c r="AM555" i="14" s="1"/>
  <c r="AS555" i="14" s="1"/>
  <c r="AY555" i="14" s="1"/>
  <c r="BE555" i="14" s="1"/>
  <c r="BK555" i="14" s="1"/>
  <c r="I554" i="14"/>
  <c r="O554" i="14" s="1"/>
  <c r="U554" i="14" s="1"/>
  <c r="AA554" i="14" s="1"/>
  <c r="AG554" i="14" s="1"/>
  <c r="AM554" i="14" s="1"/>
  <c r="AS554" i="14" s="1"/>
  <c r="AY554" i="14" s="1"/>
  <c r="BE554" i="14" s="1"/>
  <c r="BK554" i="14" s="1"/>
  <c r="H554" i="14"/>
  <c r="G554" i="14"/>
  <c r="M554" i="14" s="1"/>
  <c r="S554" i="14" s="1"/>
  <c r="Y554" i="14" s="1"/>
  <c r="AE554" i="14" s="1"/>
  <c r="AK554" i="14" s="1"/>
  <c r="AQ554" i="14" s="1"/>
  <c r="AW554" i="14" s="1"/>
  <c r="BC554" i="14" s="1"/>
  <c r="BI554" i="14" s="1"/>
  <c r="I553" i="14"/>
  <c r="O553" i="14" s="1"/>
  <c r="U553" i="14" s="1"/>
  <c r="AA553" i="14" s="1"/>
  <c r="AG553" i="14" s="1"/>
  <c r="AM553" i="14" s="1"/>
  <c r="AS553" i="14" s="1"/>
  <c r="AY553" i="14" s="1"/>
  <c r="BE553" i="14" s="1"/>
  <c r="BK553" i="14" s="1"/>
  <c r="H553" i="14"/>
  <c r="G553" i="14"/>
  <c r="M553" i="14" s="1"/>
  <c r="S553" i="14" s="1"/>
  <c r="Y553" i="14" s="1"/>
  <c r="AE553" i="14" s="1"/>
  <c r="AK553" i="14" s="1"/>
  <c r="AQ553" i="14" s="1"/>
  <c r="AW553" i="14" s="1"/>
  <c r="BC553" i="14" s="1"/>
  <c r="BI553" i="14" s="1"/>
  <c r="I552" i="14"/>
  <c r="O552" i="14" s="1"/>
  <c r="U552" i="14" s="1"/>
  <c r="AA552" i="14" s="1"/>
  <c r="AG552" i="14" s="1"/>
  <c r="AM552" i="14" s="1"/>
  <c r="AS552" i="14" s="1"/>
  <c r="AY552" i="14" s="1"/>
  <c r="BE552" i="14" s="1"/>
  <c r="BK552" i="14" s="1"/>
  <c r="I551" i="14"/>
  <c r="O551" i="14" s="1"/>
  <c r="U551" i="14" s="1"/>
  <c r="AA551" i="14" s="1"/>
  <c r="AG551" i="14" s="1"/>
  <c r="AM551" i="14" s="1"/>
  <c r="AS551" i="14" s="1"/>
  <c r="AY551" i="14" s="1"/>
  <c r="BE551" i="14" s="1"/>
  <c r="BK551" i="14" s="1"/>
  <c r="H551" i="14"/>
  <c r="G551" i="14"/>
  <c r="M551" i="14" s="1"/>
  <c r="S551" i="14" s="1"/>
  <c r="Y551" i="14" s="1"/>
  <c r="AE551" i="14" s="1"/>
  <c r="AK551" i="14" s="1"/>
  <c r="AQ551" i="14" s="1"/>
  <c r="AW551" i="14" s="1"/>
  <c r="BC551" i="14" s="1"/>
  <c r="BI551" i="14" s="1"/>
  <c r="G550" i="14"/>
  <c r="M550" i="14" s="1"/>
  <c r="S550" i="14" s="1"/>
  <c r="Y550" i="14" s="1"/>
  <c r="AE550" i="14" s="1"/>
  <c r="AK550" i="14" s="1"/>
  <c r="AQ550" i="14" s="1"/>
  <c r="AW550" i="14" s="1"/>
  <c r="BC550" i="14" s="1"/>
  <c r="BI550" i="14" s="1"/>
  <c r="H549" i="14"/>
  <c r="G549" i="14"/>
  <c r="M549" i="14" s="1"/>
  <c r="S549" i="14" s="1"/>
  <c r="Y549" i="14" s="1"/>
  <c r="AE549" i="14" s="1"/>
  <c r="AK549" i="14" s="1"/>
  <c r="AQ549" i="14" s="1"/>
  <c r="AW549" i="14" s="1"/>
  <c r="BC549" i="14" s="1"/>
  <c r="BI549" i="14" s="1"/>
  <c r="I548" i="14"/>
  <c r="O548" i="14" s="1"/>
  <c r="U548" i="14" s="1"/>
  <c r="AA548" i="14" s="1"/>
  <c r="AG548" i="14" s="1"/>
  <c r="AM548" i="14" s="1"/>
  <c r="AS548" i="14" s="1"/>
  <c r="AY548" i="14" s="1"/>
  <c r="BE548" i="14" s="1"/>
  <c r="BK548" i="14" s="1"/>
  <c r="G548" i="14"/>
  <c r="M548" i="14" s="1"/>
  <c r="S548" i="14" s="1"/>
  <c r="Y548" i="14" s="1"/>
  <c r="AE548" i="14" s="1"/>
  <c r="AK548" i="14" s="1"/>
  <c r="AQ548" i="14" s="1"/>
  <c r="AW548" i="14" s="1"/>
  <c r="BC548" i="14" s="1"/>
  <c r="BI548" i="14" s="1"/>
  <c r="I547" i="14"/>
  <c r="O547" i="14" s="1"/>
  <c r="U547" i="14" s="1"/>
  <c r="AA547" i="14" s="1"/>
  <c r="AG547" i="14" s="1"/>
  <c r="AM547" i="14" s="1"/>
  <c r="AS547" i="14" s="1"/>
  <c r="AY547" i="14" s="1"/>
  <c r="BE547" i="14" s="1"/>
  <c r="BK547" i="14" s="1"/>
  <c r="I546" i="14"/>
  <c r="O546" i="14" s="1"/>
  <c r="U546" i="14" s="1"/>
  <c r="AA546" i="14" s="1"/>
  <c r="AG546" i="14" s="1"/>
  <c r="AM546" i="14" s="1"/>
  <c r="AS546" i="14" s="1"/>
  <c r="AY546" i="14" s="1"/>
  <c r="BE546" i="14" s="1"/>
  <c r="BK546" i="14" s="1"/>
  <c r="H546" i="14"/>
  <c r="G546" i="14"/>
  <c r="M546" i="14" s="1"/>
  <c r="S546" i="14" s="1"/>
  <c r="Y546" i="14" s="1"/>
  <c r="AE546" i="14" s="1"/>
  <c r="AK546" i="14" s="1"/>
  <c r="AQ546" i="14" s="1"/>
  <c r="AW546" i="14" s="1"/>
  <c r="BC546" i="14" s="1"/>
  <c r="BI546" i="14" s="1"/>
  <c r="H545" i="14"/>
  <c r="G545" i="14"/>
  <c r="M545" i="14" s="1"/>
  <c r="S545" i="14" s="1"/>
  <c r="Y545" i="14" s="1"/>
  <c r="AE545" i="14" s="1"/>
  <c r="AK545" i="14" s="1"/>
  <c r="AQ545" i="14" s="1"/>
  <c r="AW545" i="14" s="1"/>
  <c r="BC545" i="14" s="1"/>
  <c r="BI545" i="14" s="1"/>
  <c r="I544" i="14"/>
  <c r="O544" i="14" s="1"/>
  <c r="U544" i="14" s="1"/>
  <c r="AA544" i="14" s="1"/>
  <c r="AG544" i="14" s="1"/>
  <c r="AM544" i="14" s="1"/>
  <c r="AS544" i="14" s="1"/>
  <c r="AY544" i="14" s="1"/>
  <c r="BE544" i="14" s="1"/>
  <c r="BK544" i="14" s="1"/>
  <c r="H544" i="14"/>
  <c r="I543" i="14"/>
  <c r="O543" i="14" s="1"/>
  <c r="U543" i="14" s="1"/>
  <c r="AA543" i="14" s="1"/>
  <c r="AG543" i="14" s="1"/>
  <c r="AM543" i="14" s="1"/>
  <c r="AS543" i="14" s="1"/>
  <c r="AY543" i="14" s="1"/>
  <c r="BE543" i="14" s="1"/>
  <c r="BK543" i="14" s="1"/>
  <c r="H543" i="14"/>
  <c r="H542" i="14"/>
  <c r="G542" i="14"/>
  <c r="M542" i="14" s="1"/>
  <c r="S542" i="14" s="1"/>
  <c r="Y542" i="14" s="1"/>
  <c r="AE542" i="14" s="1"/>
  <c r="AK542" i="14" s="1"/>
  <c r="AQ542" i="14" s="1"/>
  <c r="AW542" i="14" s="1"/>
  <c r="BC542" i="14" s="1"/>
  <c r="BI542" i="14" s="1"/>
  <c r="H541" i="14"/>
  <c r="N541" i="14" s="1"/>
  <c r="T541" i="14" s="1"/>
  <c r="Z541" i="14" s="1"/>
  <c r="AF541" i="14" s="1"/>
  <c r="AL541" i="14" s="1"/>
  <c r="AR541" i="14" s="1"/>
  <c r="AX541" i="14" s="1"/>
  <c r="BD541" i="14" s="1"/>
  <c r="BJ541" i="14" s="1"/>
  <c r="G541" i="14"/>
  <c r="M541" i="14" s="1"/>
  <c r="S541" i="14" s="1"/>
  <c r="Y541" i="14" s="1"/>
  <c r="AE541" i="14" s="1"/>
  <c r="AK541" i="14" s="1"/>
  <c r="AQ541" i="14" s="1"/>
  <c r="AW541" i="14" s="1"/>
  <c r="BC541" i="14" s="1"/>
  <c r="BI541" i="14" s="1"/>
  <c r="I540" i="14"/>
  <c r="O540" i="14" s="1"/>
  <c r="U540" i="14" s="1"/>
  <c r="AA540" i="14" s="1"/>
  <c r="AG540" i="14" s="1"/>
  <c r="AM540" i="14" s="1"/>
  <c r="AS540" i="14" s="1"/>
  <c r="AY540" i="14" s="1"/>
  <c r="BE540" i="14" s="1"/>
  <c r="BK540" i="14" s="1"/>
  <c r="I539" i="14"/>
  <c r="O539" i="14" s="1"/>
  <c r="U539" i="14" s="1"/>
  <c r="AA539" i="14" s="1"/>
  <c r="AG539" i="14" s="1"/>
  <c r="AM539" i="14" s="1"/>
  <c r="AS539" i="14" s="1"/>
  <c r="AY539" i="14" s="1"/>
  <c r="BE539" i="14" s="1"/>
  <c r="BK539" i="14" s="1"/>
  <c r="H539" i="14"/>
  <c r="N539" i="14" s="1"/>
  <c r="T539" i="14" s="1"/>
  <c r="Z539" i="14" s="1"/>
  <c r="AF539" i="14" s="1"/>
  <c r="AL539" i="14" s="1"/>
  <c r="AR539" i="14" s="1"/>
  <c r="AX539" i="14" s="1"/>
  <c r="BD539" i="14" s="1"/>
  <c r="BJ539" i="14" s="1"/>
  <c r="I538" i="14"/>
  <c r="O538" i="14" s="1"/>
  <c r="U538" i="14" s="1"/>
  <c r="AA538" i="14" s="1"/>
  <c r="AG538" i="14" s="1"/>
  <c r="AM538" i="14" s="1"/>
  <c r="AS538" i="14" s="1"/>
  <c r="AY538" i="14" s="1"/>
  <c r="BE538" i="14" s="1"/>
  <c r="BK538" i="14" s="1"/>
  <c r="H538" i="14"/>
  <c r="N538" i="14" s="1"/>
  <c r="T538" i="14" s="1"/>
  <c r="Z538" i="14" s="1"/>
  <c r="AF538" i="14" s="1"/>
  <c r="AL538" i="14" s="1"/>
  <c r="AR538" i="14" s="1"/>
  <c r="AX538" i="14" s="1"/>
  <c r="BD538" i="14" s="1"/>
  <c r="BJ538" i="14" s="1"/>
  <c r="G538" i="14"/>
  <c r="M538" i="14" s="1"/>
  <c r="S538" i="14" s="1"/>
  <c r="Y538" i="14" s="1"/>
  <c r="AE538" i="14" s="1"/>
  <c r="AK538" i="14" s="1"/>
  <c r="AQ538" i="14" s="1"/>
  <c r="AW538" i="14" s="1"/>
  <c r="BC538" i="14" s="1"/>
  <c r="BI538" i="14" s="1"/>
  <c r="G537" i="14"/>
  <c r="M537" i="14" s="1"/>
  <c r="S537" i="14" s="1"/>
  <c r="Y537" i="14" s="1"/>
  <c r="AE537" i="14" s="1"/>
  <c r="AK537" i="14" s="1"/>
  <c r="AQ537" i="14" s="1"/>
  <c r="AW537" i="14" s="1"/>
  <c r="BC537" i="14" s="1"/>
  <c r="BI537" i="14" s="1"/>
  <c r="I536" i="14"/>
  <c r="O536" i="14" s="1"/>
  <c r="U536" i="14" s="1"/>
  <c r="AA536" i="14" s="1"/>
  <c r="AG536" i="14" s="1"/>
  <c r="AM536" i="14" s="1"/>
  <c r="AS536" i="14" s="1"/>
  <c r="AY536" i="14" s="1"/>
  <c r="BE536" i="14" s="1"/>
  <c r="BK536" i="14" s="1"/>
  <c r="G536" i="14"/>
  <c r="M536" i="14" s="1"/>
  <c r="S536" i="14" s="1"/>
  <c r="Y536" i="14" s="1"/>
  <c r="AE536" i="14" s="1"/>
  <c r="AK536" i="14" s="1"/>
  <c r="AQ536" i="14" s="1"/>
  <c r="AW536" i="14" s="1"/>
  <c r="BC536" i="14" s="1"/>
  <c r="BI536" i="14" s="1"/>
  <c r="I535" i="14"/>
  <c r="O535" i="14" s="1"/>
  <c r="U535" i="14" s="1"/>
  <c r="AA535" i="14" s="1"/>
  <c r="AG535" i="14" s="1"/>
  <c r="AM535" i="14" s="1"/>
  <c r="AS535" i="14" s="1"/>
  <c r="AY535" i="14" s="1"/>
  <c r="BE535" i="14" s="1"/>
  <c r="BK535" i="14" s="1"/>
  <c r="H535" i="14"/>
  <c r="N535" i="14" s="1"/>
  <c r="T535" i="14" s="1"/>
  <c r="Z535" i="14" s="1"/>
  <c r="AF535" i="14" s="1"/>
  <c r="AL535" i="14" s="1"/>
  <c r="AR535" i="14" s="1"/>
  <c r="AX535" i="14" s="1"/>
  <c r="BD535" i="14" s="1"/>
  <c r="BJ535" i="14" s="1"/>
  <c r="H534" i="14"/>
  <c r="N534" i="14" s="1"/>
  <c r="T534" i="14" s="1"/>
  <c r="Z534" i="14" s="1"/>
  <c r="AF534" i="14" s="1"/>
  <c r="AL534" i="14" s="1"/>
  <c r="AR534" i="14" s="1"/>
  <c r="AX534" i="14" s="1"/>
  <c r="BD534" i="14" s="1"/>
  <c r="BJ534" i="14" s="1"/>
  <c r="G534" i="14"/>
  <c r="M534" i="14" s="1"/>
  <c r="S534" i="14" s="1"/>
  <c r="Y534" i="14" s="1"/>
  <c r="AE534" i="14" s="1"/>
  <c r="AK534" i="14" s="1"/>
  <c r="AQ534" i="14" s="1"/>
  <c r="AW534" i="14" s="1"/>
  <c r="BC534" i="14" s="1"/>
  <c r="BI534" i="14" s="1"/>
  <c r="H533" i="14"/>
  <c r="N533" i="14" s="1"/>
  <c r="T533" i="14" s="1"/>
  <c r="Z533" i="14" s="1"/>
  <c r="AF533" i="14" s="1"/>
  <c r="AL533" i="14" s="1"/>
  <c r="AR533" i="14" s="1"/>
  <c r="AX533" i="14" s="1"/>
  <c r="BD533" i="14" s="1"/>
  <c r="BJ533" i="14" s="1"/>
  <c r="G533" i="14"/>
  <c r="M533" i="14" s="1"/>
  <c r="S533" i="14" s="1"/>
  <c r="Y533" i="14" s="1"/>
  <c r="AE533" i="14" s="1"/>
  <c r="AK533" i="14" s="1"/>
  <c r="AQ533" i="14" s="1"/>
  <c r="AW533" i="14" s="1"/>
  <c r="BC533" i="14" s="1"/>
  <c r="BI533" i="14" s="1"/>
  <c r="H532" i="14"/>
  <c r="G532" i="14"/>
  <c r="M532" i="14" s="1"/>
  <c r="S532" i="14" s="1"/>
  <c r="Y532" i="14" s="1"/>
  <c r="AE532" i="14" s="1"/>
  <c r="AK532" i="14" s="1"/>
  <c r="AQ532" i="14" s="1"/>
  <c r="AW532" i="14" s="1"/>
  <c r="BC532" i="14" s="1"/>
  <c r="BI532" i="14" s="1"/>
  <c r="I531" i="14"/>
  <c r="O531" i="14" s="1"/>
  <c r="U531" i="14" s="1"/>
  <c r="AA531" i="14" s="1"/>
  <c r="AG531" i="14" s="1"/>
  <c r="AM531" i="14" s="1"/>
  <c r="AS531" i="14" s="1"/>
  <c r="AY531" i="14" s="1"/>
  <c r="BE531" i="14" s="1"/>
  <c r="BK531" i="14" s="1"/>
  <c r="H531" i="14"/>
  <c r="I530" i="14"/>
  <c r="O530" i="14" s="1"/>
  <c r="U530" i="14" s="1"/>
  <c r="AA530" i="14" s="1"/>
  <c r="AG530" i="14" s="1"/>
  <c r="AM530" i="14" s="1"/>
  <c r="AS530" i="14" s="1"/>
  <c r="AY530" i="14" s="1"/>
  <c r="BE530" i="14" s="1"/>
  <c r="BK530" i="14" s="1"/>
  <c r="H530" i="14"/>
  <c r="G530" i="14"/>
  <c r="M530" i="14" s="1"/>
  <c r="S530" i="14" s="1"/>
  <c r="Y530" i="14" s="1"/>
  <c r="AE530" i="14" s="1"/>
  <c r="AK530" i="14" s="1"/>
  <c r="AQ530" i="14" s="1"/>
  <c r="AW530" i="14" s="1"/>
  <c r="BC530" i="14" s="1"/>
  <c r="BI530" i="14" s="1"/>
  <c r="I529" i="14"/>
  <c r="O529" i="14" s="1"/>
  <c r="U529" i="14" s="1"/>
  <c r="AA529" i="14" s="1"/>
  <c r="AG529" i="14" s="1"/>
  <c r="AM529" i="14" s="1"/>
  <c r="AS529" i="14" s="1"/>
  <c r="AY529" i="14" s="1"/>
  <c r="BE529" i="14" s="1"/>
  <c r="BK529" i="14" s="1"/>
  <c r="I528" i="14"/>
  <c r="O528" i="14" s="1"/>
  <c r="U528" i="14" s="1"/>
  <c r="AA528" i="14" s="1"/>
  <c r="AG528" i="14" s="1"/>
  <c r="AM528" i="14" s="1"/>
  <c r="AS528" i="14" s="1"/>
  <c r="AY528" i="14" s="1"/>
  <c r="BE528" i="14" s="1"/>
  <c r="BK528" i="14" s="1"/>
  <c r="G528" i="14"/>
  <c r="M528" i="14" s="1"/>
  <c r="S528" i="14" s="1"/>
  <c r="Y528" i="14" s="1"/>
  <c r="AE528" i="14" s="1"/>
  <c r="AK528" i="14" s="1"/>
  <c r="AQ528" i="14" s="1"/>
  <c r="AW528" i="14" s="1"/>
  <c r="BC528" i="14" s="1"/>
  <c r="BI528" i="14" s="1"/>
  <c r="I527" i="14"/>
  <c r="O527" i="14" s="1"/>
  <c r="U527" i="14" s="1"/>
  <c r="AA527" i="14" s="1"/>
  <c r="AG527" i="14" s="1"/>
  <c r="AM527" i="14" s="1"/>
  <c r="AS527" i="14" s="1"/>
  <c r="AY527" i="14" s="1"/>
  <c r="BE527" i="14" s="1"/>
  <c r="BK527" i="14" s="1"/>
  <c r="H527" i="14"/>
  <c r="G527" i="14"/>
  <c r="M527" i="14" s="1"/>
  <c r="S527" i="14" s="1"/>
  <c r="Y527" i="14" s="1"/>
  <c r="AE527" i="14" s="1"/>
  <c r="AK527" i="14" s="1"/>
  <c r="AQ527" i="14" s="1"/>
  <c r="AW527" i="14" s="1"/>
  <c r="BC527" i="14" s="1"/>
  <c r="BI527" i="14" s="1"/>
  <c r="I526" i="14"/>
  <c r="O526" i="14" s="1"/>
  <c r="U526" i="14" s="1"/>
  <c r="AA526" i="14" s="1"/>
  <c r="AG526" i="14" s="1"/>
  <c r="AM526" i="14" s="1"/>
  <c r="AS526" i="14" s="1"/>
  <c r="AY526" i="14" s="1"/>
  <c r="BE526" i="14" s="1"/>
  <c r="BK526" i="14" s="1"/>
  <c r="H525" i="14"/>
  <c r="N525" i="14" s="1"/>
  <c r="T525" i="14" s="1"/>
  <c r="Z525" i="14" s="1"/>
  <c r="AF525" i="14" s="1"/>
  <c r="AL525" i="14" s="1"/>
  <c r="AR525" i="14" s="1"/>
  <c r="AX525" i="14" s="1"/>
  <c r="BD525" i="14" s="1"/>
  <c r="BJ525" i="14" s="1"/>
  <c r="G525" i="14"/>
  <c r="M525" i="14" s="1"/>
  <c r="S525" i="14" s="1"/>
  <c r="Y525" i="14" s="1"/>
  <c r="AE525" i="14" s="1"/>
  <c r="AK525" i="14" s="1"/>
  <c r="AQ525" i="14" s="1"/>
  <c r="AW525" i="14" s="1"/>
  <c r="BC525" i="14" s="1"/>
  <c r="BI525" i="14" s="1"/>
  <c r="I524" i="14"/>
  <c r="O524" i="14" s="1"/>
  <c r="U524" i="14" s="1"/>
  <c r="AA524" i="14" s="1"/>
  <c r="AG524" i="14" s="1"/>
  <c r="AM524" i="14" s="1"/>
  <c r="AS524" i="14" s="1"/>
  <c r="AY524" i="14" s="1"/>
  <c r="BE524" i="14" s="1"/>
  <c r="BK524" i="14" s="1"/>
  <c r="H524" i="14"/>
  <c r="N524" i="14" s="1"/>
  <c r="T524" i="14" s="1"/>
  <c r="Z524" i="14" s="1"/>
  <c r="AF524" i="14" s="1"/>
  <c r="AL524" i="14" s="1"/>
  <c r="AR524" i="14" s="1"/>
  <c r="AX524" i="14" s="1"/>
  <c r="BD524" i="14" s="1"/>
  <c r="BJ524" i="14" s="1"/>
  <c r="G524" i="14"/>
  <c r="M524" i="14" s="1"/>
  <c r="S524" i="14" s="1"/>
  <c r="Y524" i="14" s="1"/>
  <c r="AE524" i="14" s="1"/>
  <c r="AK524" i="14" s="1"/>
  <c r="AQ524" i="14" s="1"/>
  <c r="AW524" i="14" s="1"/>
  <c r="BC524" i="14" s="1"/>
  <c r="BI524" i="14" s="1"/>
  <c r="I522" i="14"/>
  <c r="O522" i="14" s="1"/>
  <c r="U522" i="14" s="1"/>
  <c r="AA522" i="14" s="1"/>
  <c r="AG522" i="14" s="1"/>
  <c r="AM522" i="14" s="1"/>
  <c r="AS522" i="14" s="1"/>
  <c r="AY522" i="14" s="1"/>
  <c r="BE522" i="14" s="1"/>
  <c r="BK522" i="14" s="1"/>
  <c r="H522" i="14"/>
  <c r="N522" i="14" s="1"/>
  <c r="T522" i="14" s="1"/>
  <c r="Z522" i="14" s="1"/>
  <c r="AF522" i="14" s="1"/>
  <c r="AL522" i="14" s="1"/>
  <c r="AR522" i="14" s="1"/>
  <c r="AX522" i="14" s="1"/>
  <c r="BD522" i="14" s="1"/>
  <c r="BJ522" i="14" s="1"/>
  <c r="G522" i="14"/>
  <c r="M522" i="14" s="1"/>
  <c r="S522" i="14" s="1"/>
  <c r="Y522" i="14" s="1"/>
  <c r="AE522" i="14" s="1"/>
  <c r="AK522" i="14" s="1"/>
  <c r="AQ522" i="14" s="1"/>
  <c r="AW522" i="14" s="1"/>
  <c r="BC522" i="14" s="1"/>
  <c r="BI522" i="14" s="1"/>
  <c r="I521" i="14"/>
  <c r="O521" i="14" s="1"/>
  <c r="U521" i="14" s="1"/>
  <c r="AA521" i="14" s="1"/>
  <c r="AG521" i="14" s="1"/>
  <c r="AM521" i="14" s="1"/>
  <c r="AS521" i="14" s="1"/>
  <c r="AY521" i="14" s="1"/>
  <c r="BE521" i="14" s="1"/>
  <c r="BK521" i="14" s="1"/>
  <c r="H521" i="14"/>
  <c r="N521" i="14" s="1"/>
  <c r="T521" i="14" s="1"/>
  <c r="Z521" i="14" s="1"/>
  <c r="AF521" i="14" s="1"/>
  <c r="AL521" i="14" s="1"/>
  <c r="AR521" i="14" s="1"/>
  <c r="AX521" i="14" s="1"/>
  <c r="BD521" i="14" s="1"/>
  <c r="BJ521" i="14" s="1"/>
  <c r="G520" i="14"/>
  <c r="M520" i="14" s="1"/>
  <c r="S520" i="14" s="1"/>
  <c r="Y520" i="14" s="1"/>
  <c r="AE520" i="14" s="1"/>
  <c r="AK520" i="14" s="1"/>
  <c r="AQ520" i="14" s="1"/>
  <c r="AW520" i="14" s="1"/>
  <c r="BC520" i="14" s="1"/>
  <c r="BI520" i="14" s="1"/>
  <c r="I519" i="14"/>
  <c r="O519" i="14" s="1"/>
  <c r="U519" i="14" s="1"/>
  <c r="AA519" i="14" s="1"/>
  <c r="AG519" i="14" s="1"/>
  <c r="AM519" i="14" s="1"/>
  <c r="AS519" i="14" s="1"/>
  <c r="AY519" i="14" s="1"/>
  <c r="BE519" i="14" s="1"/>
  <c r="BK519" i="14" s="1"/>
  <c r="H519" i="14"/>
  <c r="N519" i="14" s="1"/>
  <c r="T519" i="14" s="1"/>
  <c r="Z519" i="14" s="1"/>
  <c r="AF519" i="14" s="1"/>
  <c r="AL519" i="14" s="1"/>
  <c r="AR519" i="14" s="1"/>
  <c r="AX519" i="14" s="1"/>
  <c r="BD519" i="14" s="1"/>
  <c r="BJ519" i="14" s="1"/>
  <c r="G519" i="14"/>
  <c r="M519" i="14" s="1"/>
  <c r="S519" i="14" s="1"/>
  <c r="Y519" i="14" s="1"/>
  <c r="AE519" i="14" s="1"/>
  <c r="AK519" i="14" s="1"/>
  <c r="AQ519" i="14" s="1"/>
  <c r="AW519" i="14" s="1"/>
  <c r="BC519" i="14" s="1"/>
  <c r="BI519" i="14" s="1"/>
  <c r="I518" i="14"/>
  <c r="O518" i="14" s="1"/>
  <c r="U518" i="14" s="1"/>
  <c r="AA518" i="14" s="1"/>
  <c r="AG518" i="14" s="1"/>
  <c r="AM518" i="14" s="1"/>
  <c r="AS518" i="14" s="1"/>
  <c r="AY518" i="14" s="1"/>
  <c r="BE518" i="14" s="1"/>
  <c r="BK518" i="14" s="1"/>
  <c r="H517" i="14"/>
  <c r="N517" i="14" s="1"/>
  <c r="T517" i="14" s="1"/>
  <c r="Z517" i="14" s="1"/>
  <c r="AF517" i="14" s="1"/>
  <c r="AL517" i="14" s="1"/>
  <c r="AR517" i="14" s="1"/>
  <c r="AX517" i="14" s="1"/>
  <c r="BD517" i="14" s="1"/>
  <c r="BJ517" i="14" s="1"/>
  <c r="G517" i="14"/>
  <c r="M517" i="14" s="1"/>
  <c r="S517" i="14" s="1"/>
  <c r="Y517" i="14" s="1"/>
  <c r="AE517" i="14" s="1"/>
  <c r="AK517" i="14" s="1"/>
  <c r="AQ517" i="14" s="1"/>
  <c r="AW517" i="14" s="1"/>
  <c r="BC517" i="14" s="1"/>
  <c r="BI517" i="14" s="1"/>
  <c r="I516" i="14"/>
  <c r="O516" i="14" s="1"/>
  <c r="U516" i="14" s="1"/>
  <c r="AA516" i="14" s="1"/>
  <c r="AG516" i="14" s="1"/>
  <c r="AM516" i="14" s="1"/>
  <c r="AS516" i="14" s="1"/>
  <c r="AY516" i="14" s="1"/>
  <c r="BE516" i="14" s="1"/>
  <c r="BK516" i="14" s="1"/>
  <c r="H516" i="14"/>
  <c r="H515" i="14"/>
  <c r="H514" i="14"/>
  <c r="G514" i="14"/>
  <c r="M514" i="14" s="1"/>
  <c r="S514" i="14" s="1"/>
  <c r="Y514" i="14" s="1"/>
  <c r="AE514" i="14" s="1"/>
  <c r="AK514" i="14" s="1"/>
  <c r="AQ514" i="14" s="1"/>
  <c r="AW514" i="14" s="1"/>
  <c r="BC514" i="14" s="1"/>
  <c r="BI514" i="14" s="1"/>
  <c r="H513" i="14"/>
  <c r="G513" i="14"/>
  <c r="M513" i="14" s="1"/>
  <c r="S513" i="14" s="1"/>
  <c r="Y513" i="14" s="1"/>
  <c r="AE513" i="14" s="1"/>
  <c r="AK513" i="14" s="1"/>
  <c r="AQ513" i="14" s="1"/>
  <c r="AW513" i="14" s="1"/>
  <c r="BC513" i="14" s="1"/>
  <c r="BI513" i="14" s="1"/>
  <c r="I512" i="14"/>
  <c r="O512" i="14" s="1"/>
  <c r="U512" i="14" s="1"/>
  <c r="AA512" i="14" s="1"/>
  <c r="AG512" i="14" s="1"/>
  <c r="AM512" i="14" s="1"/>
  <c r="AS512" i="14" s="1"/>
  <c r="AY512" i="14" s="1"/>
  <c r="BE512" i="14" s="1"/>
  <c r="BK512" i="14" s="1"/>
  <c r="G512" i="14"/>
  <c r="M512" i="14" s="1"/>
  <c r="S512" i="14" s="1"/>
  <c r="Y512" i="14" s="1"/>
  <c r="AE512" i="14" s="1"/>
  <c r="AK512" i="14" s="1"/>
  <c r="AQ512" i="14" s="1"/>
  <c r="AW512" i="14" s="1"/>
  <c r="BC512" i="14" s="1"/>
  <c r="BI512" i="14" s="1"/>
  <c r="G511" i="14"/>
  <c r="M511" i="14" s="1"/>
  <c r="S511" i="14" s="1"/>
  <c r="Y511" i="14" s="1"/>
  <c r="AE511" i="14" s="1"/>
  <c r="AK511" i="14" s="1"/>
  <c r="AQ511" i="14" s="1"/>
  <c r="AW511" i="14" s="1"/>
  <c r="BC511" i="14" s="1"/>
  <c r="BI511" i="14" s="1"/>
  <c r="I510" i="14"/>
  <c r="O510" i="14" s="1"/>
  <c r="U510" i="14" s="1"/>
  <c r="AA510" i="14" s="1"/>
  <c r="AG510" i="14" s="1"/>
  <c r="AM510" i="14" s="1"/>
  <c r="AS510" i="14" s="1"/>
  <c r="AY510" i="14" s="1"/>
  <c r="BE510" i="14" s="1"/>
  <c r="BK510" i="14" s="1"/>
  <c r="H510" i="14"/>
  <c r="G510" i="14"/>
  <c r="M510" i="14" s="1"/>
  <c r="S510" i="14" s="1"/>
  <c r="Y510" i="14" s="1"/>
  <c r="AE510" i="14" s="1"/>
  <c r="AK510" i="14" s="1"/>
  <c r="AQ510" i="14" s="1"/>
  <c r="AW510" i="14" s="1"/>
  <c r="BC510" i="14" s="1"/>
  <c r="BI510" i="14" s="1"/>
  <c r="H509" i="14"/>
  <c r="I508" i="14"/>
  <c r="O508" i="14" s="1"/>
  <c r="U508" i="14" s="1"/>
  <c r="AA508" i="14" s="1"/>
  <c r="AG508" i="14" s="1"/>
  <c r="AM508" i="14" s="1"/>
  <c r="AS508" i="14" s="1"/>
  <c r="AY508" i="14" s="1"/>
  <c r="BE508" i="14" s="1"/>
  <c r="BK508" i="14" s="1"/>
  <c r="H508" i="14"/>
  <c r="I507" i="14"/>
  <c r="O507" i="14" s="1"/>
  <c r="U507" i="14" s="1"/>
  <c r="AA507" i="14" s="1"/>
  <c r="AG507" i="14" s="1"/>
  <c r="AM507" i="14" s="1"/>
  <c r="AS507" i="14" s="1"/>
  <c r="AY507" i="14" s="1"/>
  <c r="BE507" i="14" s="1"/>
  <c r="BK507" i="14" s="1"/>
  <c r="H507" i="14"/>
  <c r="G506" i="14"/>
  <c r="M506" i="14" s="1"/>
  <c r="S506" i="14" s="1"/>
  <c r="Y506" i="14" s="1"/>
  <c r="AE506" i="14" s="1"/>
  <c r="AK506" i="14" s="1"/>
  <c r="AQ506" i="14" s="1"/>
  <c r="AW506" i="14" s="1"/>
  <c r="BC506" i="14" s="1"/>
  <c r="BI506" i="14" s="1"/>
  <c r="I505" i="14"/>
  <c r="O505" i="14" s="1"/>
  <c r="U505" i="14" s="1"/>
  <c r="AA505" i="14" s="1"/>
  <c r="AG505" i="14" s="1"/>
  <c r="AM505" i="14" s="1"/>
  <c r="AS505" i="14" s="1"/>
  <c r="AY505" i="14" s="1"/>
  <c r="BE505" i="14" s="1"/>
  <c r="BK505" i="14" s="1"/>
  <c r="H505" i="14"/>
  <c r="N505" i="14" s="1"/>
  <c r="T505" i="14" s="1"/>
  <c r="Z505" i="14" s="1"/>
  <c r="AF505" i="14" s="1"/>
  <c r="AL505" i="14" s="1"/>
  <c r="AR505" i="14" s="1"/>
  <c r="AX505" i="14" s="1"/>
  <c r="BD505" i="14" s="1"/>
  <c r="BJ505" i="14" s="1"/>
  <c r="G505" i="14"/>
  <c r="M505" i="14" s="1"/>
  <c r="S505" i="14" s="1"/>
  <c r="Y505" i="14" s="1"/>
  <c r="AE505" i="14" s="1"/>
  <c r="AK505" i="14" s="1"/>
  <c r="AQ505" i="14" s="1"/>
  <c r="AW505" i="14" s="1"/>
  <c r="BC505" i="14" s="1"/>
  <c r="BI505" i="14" s="1"/>
  <c r="I504" i="14"/>
  <c r="O504" i="14" s="1"/>
  <c r="U504" i="14" s="1"/>
  <c r="AA504" i="14" s="1"/>
  <c r="AG504" i="14" s="1"/>
  <c r="AM504" i="14" s="1"/>
  <c r="AS504" i="14" s="1"/>
  <c r="AY504" i="14" s="1"/>
  <c r="BE504" i="14" s="1"/>
  <c r="BK504" i="14" s="1"/>
  <c r="H503" i="14"/>
  <c r="N503" i="14" s="1"/>
  <c r="T503" i="14" s="1"/>
  <c r="Z503" i="14" s="1"/>
  <c r="AF503" i="14" s="1"/>
  <c r="AL503" i="14" s="1"/>
  <c r="AR503" i="14" s="1"/>
  <c r="AX503" i="14" s="1"/>
  <c r="BD503" i="14" s="1"/>
  <c r="BJ503" i="14" s="1"/>
  <c r="G503" i="14"/>
  <c r="M503" i="14" s="1"/>
  <c r="S503" i="14" s="1"/>
  <c r="Y503" i="14" s="1"/>
  <c r="AE503" i="14" s="1"/>
  <c r="AK503" i="14" s="1"/>
  <c r="AQ503" i="14" s="1"/>
  <c r="AW503" i="14" s="1"/>
  <c r="BC503" i="14" s="1"/>
  <c r="BI503" i="14" s="1"/>
  <c r="I502" i="14"/>
  <c r="O502" i="14" s="1"/>
  <c r="U502" i="14" s="1"/>
  <c r="AA502" i="14" s="1"/>
  <c r="AG502" i="14" s="1"/>
  <c r="AM502" i="14" s="1"/>
  <c r="AS502" i="14" s="1"/>
  <c r="AY502" i="14" s="1"/>
  <c r="BE502" i="14" s="1"/>
  <c r="BK502" i="14" s="1"/>
  <c r="H502" i="14"/>
  <c r="N502" i="14" s="1"/>
  <c r="T502" i="14" s="1"/>
  <c r="Z502" i="14" s="1"/>
  <c r="AF502" i="14" s="1"/>
  <c r="AL502" i="14" s="1"/>
  <c r="AR502" i="14" s="1"/>
  <c r="AX502" i="14" s="1"/>
  <c r="BD502" i="14" s="1"/>
  <c r="BJ502" i="14" s="1"/>
  <c r="G502" i="14"/>
  <c r="M502" i="14" s="1"/>
  <c r="S502" i="14" s="1"/>
  <c r="Y502" i="14" s="1"/>
  <c r="AE502" i="14" s="1"/>
  <c r="AK502" i="14" s="1"/>
  <c r="AQ502" i="14" s="1"/>
  <c r="AW502" i="14" s="1"/>
  <c r="BC502" i="14" s="1"/>
  <c r="BI502" i="14" s="1"/>
  <c r="I500" i="14"/>
  <c r="O500" i="14" s="1"/>
  <c r="U500" i="14" s="1"/>
  <c r="AA500" i="14" s="1"/>
  <c r="AG500" i="14" s="1"/>
  <c r="AM500" i="14" s="1"/>
  <c r="AS500" i="14" s="1"/>
  <c r="AY500" i="14" s="1"/>
  <c r="BE500" i="14" s="1"/>
  <c r="BK500" i="14" s="1"/>
  <c r="H500" i="14"/>
  <c r="N500" i="14" s="1"/>
  <c r="T500" i="14" s="1"/>
  <c r="Z500" i="14" s="1"/>
  <c r="AF500" i="14" s="1"/>
  <c r="AL500" i="14" s="1"/>
  <c r="AR500" i="14" s="1"/>
  <c r="AX500" i="14" s="1"/>
  <c r="BD500" i="14" s="1"/>
  <c r="BJ500" i="14" s="1"/>
  <c r="G500" i="14"/>
  <c r="M500" i="14" s="1"/>
  <c r="S500" i="14" s="1"/>
  <c r="Y500" i="14" s="1"/>
  <c r="AE500" i="14" s="1"/>
  <c r="AK500" i="14" s="1"/>
  <c r="AQ500" i="14" s="1"/>
  <c r="AW500" i="14" s="1"/>
  <c r="BC500" i="14" s="1"/>
  <c r="BI500" i="14" s="1"/>
  <c r="I499" i="14"/>
  <c r="O499" i="14" s="1"/>
  <c r="U499" i="14" s="1"/>
  <c r="AA499" i="14" s="1"/>
  <c r="AG499" i="14" s="1"/>
  <c r="AM499" i="14" s="1"/>
  <c r="AS499" i="14" s="1"/>
  <c r="AY499" i="14" s="1"/>
  <c r="BE499" i="14" s="1"/>
  <c r="BK499" i="14" s="1"/>
  <c r="H499" i="14"/>
  <c r="N499" i="14" s="1"/>
  <c r="T499" i="14" s="1"/>
  <c r="Z499" i="14" s="1"/>
  <c r="AF499" i="14" s="1"/>
  <c r="AL499" i="14" s="1"/>
  <c r="AR499" i="14" s="1"/>
  <c r="AX499" i="14" s="1"/>
  <c r="BD499" i="14" s="1"/>
  <c r="BJ499" i="14" s="1"/>
  <c r="G498" i="14"/>
  <c r="M498" i="14" s="1"/>
  <c r="S498" i="14" s="1"/>
  <c r="Y498" i="14" s="1"/>
  <c r="AE498" i="14" s="1"/>
  <c r="AK498" i="14" s="1"/>
  <c r="AQ498" i="14" s="1"/>
  <c r="AW498" i="14" s="1"/>
  <c r="BC498" i="14" s="1"/>
  <c r="BI498" i="14" s="1"/>
  <c r="I497" i="14"/>
  <c r="O497" i="14" s="1"/>
  <c r="U497" i="14" s="1"/>
  <c r="AA497" i="14" s="1"/>
  <c r="AG497" i="14" s="1"/>
  <c r="AM497" i="14" s="1"/>
  <c r="AS497" i="14" s="1"/>
  <c r="AY497" i="14" s="1"/>
  <c r="BE497" i="14" s="1"/>
  <c r="BK497" i="14" s="1"/>
  <c r="H497" i="14"/>
  <c r="N497" i="14" s="1"/>
  <c r="T497" i="14" s="1"/>
  <c r="Z497" i="14" s="1"/>
  <c r="AF497" i="14" s="1"/>
  <c r="AL497" i="14" s="1"/>
  <c r="AR497" i="14" s="1"/>
  <c r="AX497" i="14" s="1"/>
  <c r="BD497" i="14" s="1"/>
  <c r="BJ497" i="14" s="1"/>
  <c r="G497" i="14"/>
  <c r="M497" i="14" s="1"/>
  <c r="S497" i="14" s="1"/>
  <c r="Y497" i="14" s="1"/>
  <c r="AE497" i="14" s="1"/>
  <c r="AK497" i="14" s="1"/>
  <c r="AQ497" i="14" s="1"/>
  <c r="AW497" i="14" s="1"/>
  <c r="BC497" i="14" s="1"/>
  <c r="BI497" i="14" s="1"/>
  <c r="I496" i="14"/>
  <c r="O496" i="14" s="1"/>
  <c r="U496" i="14" s="1"/>
  <c r="AA496" i="14" s="1"/>
  <c r="AG496" i="14" s="1"/>
  <c r="AM496" i="14" s="1"/>
  <c r="AS496" i="14" s="1"/>
  <c r="AY496" i="14" s="1"/>
  <c r="BE496" i="14" s="1"/>
  <c r="BK496" i="14" s="1"/>
  <c r="G496" i="14"/>
  <c r="M496" i="14" s="1"/>
  <c r="S496" i="14" s="1"/>
  <c r="Y496" i="14" s="1"/>
  <c r="AE496" i="14" s="1"/>
  <c r="AK496" i="14" s="1"/>
  <c r="AQ496" i="14" s="1"/>
  <c r="AW496" i="14" s="1"/>
  <c r="BC496" i="14" s="1"/>
  <c r="BI496" i="14" s="1"/>
  <c r="H495" i="14"/>
  <c r="N495" i="14" s="1"/>
  <c r="T495" i="14" s="1"/>
  <c r="Z495" i="14" s="1"/>
  <c r="AF495" i="14" s="1"/>
  <c r="AL495" i="14" s="1"/>
  <c r="AR495" i="14" s="1"/>
  <c r="AX495" i="14" s="1"/>
  <c r="BD495" i="14" s="1"/>
  <c r="BJ495" i="14" s="1"/>
  <c r="G495" i="14"/>
  <c r="M495" i="14" s="1"/>
  <c r="S495" i="14" s="1"/>
  <c r="Y495" i="14" s="1"/>
  <c r="AE495" i="14" s="1"/>
  <c r="AK495" i="14" s="1"/>
  <c r="AQ495" i="14" s="1"/>
  <c r="AW495" i="14" s="1"/>
  <c r="BC495" i="14" s="1"/>
  <c r="BI495" i="14" s="1"/>
  <c r="I494" i="14"/>
  <c r="O494" i="14" s="1"/>
  <c r="U494" i="14" s="1"/>
  <c r="AA494" i="14" s="1"/>
  <c r="AG494" i="14" s="1"/>
  <c r="AM494" i="14" s="1"/>
  <c r="AS494" i="14" s="1"/>
  <c r="AY494" i="14" s="1"/>
  <c r="BE494" i="14" s="1"/>
  <c r="BK494" i="14" s="1"/>
  <c r="H494" i="14"/>
  <c r="G494" i="14"/>
  <c r="M494" i="14" s="1"/>
  <c r="S494" i="14" s="1"/>
  <c r="Y494" i="14" s="1"/>
  <c r="AE494" i="14" s="1"/>
  <c r="AK494" i="14" s="1"/>
  <c r="AQ494" i="14" s="1"/>
  <c r="AW494" i="14" s="1"/>
  <c r="BC494" i="14" s="1"/>
  <c r="BI494" i="14" s="1"/>
  <c r="H493" i="14"/>
  <c r="I492" i="14"/>
  <c r="O492" i="14" s="1"/>
  <c r="U492" i="14" s="1"/>
  <c r="AA492" i="14" s="1"/>
  <c r="AG492" i="14" s="1"/>
  <c r="AM492" i="14" s="1"/>
  <c r="AS492" i="14" s="1"/>
  <c r="AY492" i="14" s="1"/>
  <c r="BE492" i="14" s="1"/>
  <c r="BK492" i="14" s="1"/>
  <c r="H492" i="14"/>
  <c r="G492" i="14"/>
  <c r="M492" i="14" s="1"/>
  <c r="S492" i="14" s="1"/>
  <c r="Y492" i="14" s="1"/>
  <c r="AE492" i="14" s="1"/>
  <c r="AK492" i="14" s="1"/>
  <c r="AQ492" i="14" s="1"/>
  <c r="AW492" i="14" s="1"/>
  <c r="BC492" i="14" s="1"/>
  <c r="BI492" i="14" s="1"/>
  <c r="I491" i="14"/>
  <c r="O491" i="14" s="1"/>
  <c r="U491" i="14" s="1"/>
  <c r="AA491" i="14" s="1"/>
  <c r="AG491" i="14" s="1"/>
  <c r="AM491" i="14" s="1"/>
  <c r="AS491" i="14" s="1"/>
  <c r="AY491" i="14" s="1"/>
  <c r="BE491" i="14" s="1"/>
  <c r="BK491" i="14" s="1"/>
  <c r="H491" i="14"/>
  <c r="I490" i="14"/>
  <c r="O490" i="14" s="1"/>
  <c r="U490" i="14" s="1"/>
  <c r="AA490" i="14" s="1"/>
  <c r="AG490" i="14" s="1"/>
  <c r="AM490" i="14" s="1"/>
  <c r="AS490" i="14" s="1"/>
  <c r="AY490" i="14" s="1"/>
  <c r="BE490" i="14" s="1"/>
  <c r="BK490" i="14" s="1"/>
  <c r="H490" i="14"/>
  <c r="G490" i="14"/>
  <c r="M490" i="14" s="1"/>
  <c r="S490" i="14" s="1"/>
  <c r="Y490" i="14" s="1"/>
  <c r="AE490" i="14" s="1"/>
  <c r="AK490" i="14" s="1"/>
  <c r="AQ490" i="14" s="1"/>
  <c r="AW490" i="14" s="1"/>
  <c r="BC490" i="14" s="1"/>
  <c r="BI490" i="14" s="1"/>
  <c r="I489" i="14"/>
  <c r="O489" i="14" s="1"/>
  <c r="U489" i="14" s="1"/>
  <c r="AA489" i="14" s="1"/>
  <c r="AG489" i="14" s="1"/>
  <c r="AM489" i="14" s="1"/>
  <c r="AS489" i="14" s="1"/>
  <c r="AY489" i="14" s="1"/>
  <c r="BE489" i="14" s="1"/>
  <c r="BK489" i="14" s="1"/>
  <c r="H489" i="14"/>
  <c r="G489" i="14"/>
  <c r="M489" i="14" s="1"/>
  <c r="S489" i="14" s="1"/>
  <c r="Y489" i="14" s="1"/>
  <c r="AE489" i="14" s="1"/>
  <c r="AK489" i="14" s="1"/>
  <c r="AQ489" i="14" s="1"/>
  <c r="AW489" i="14" s="1"/>
  <c r="BC489" i="14" s="1"/>
  <c r="BI489" i="14" s="1"/>
  <c r="I488" i="14"/>
  <c r="O488" i="14" s="1"/>
  <c r="U488" i="14" s="1"/>
  <c r="AA488" i="14" s="1"/>
  <c r="AG488" i="14" s="1"/>
  <c r="AM488" i="14" s="1"/>
  <c r="AS488" i="14" s="1"/>
  <c r="AY488" i="14" s="1"/>
  <c r="BE488" i="14" s="1"/>
  <c r="BK488" i="14" s="1"/>
  <c r="G488" i="14"/>
  <c r="M488" i="14" s="1"/>
  <c r="S488" i="14" s="1"/>
  <c r="Y488" i="14" s="1"/>
  <c r="AE488" i="14" s="1"/>
  <c r="AK488" i="14" s="1"/>
  <c r="AQ488" i="14" s="1"/>
  <c r="AW488" i="14" s="1"/>
  <c r="BC488" i="14" s="1"/>
  <c r="BI488" i="14" s="1"/>
  <c r="I487" i="14"/>
  <c r="O487" i="14" s="1"/>
  <c r="U487" i="14" s="1"/>
  <c r="AA487" i="14" s="1"/>
  <c r="AG487" i="14" s="1"/>
  <c r="AM487" i="14" s="1"/>
  <c r="AS487" i="14" s="1"/>
  <c r="AY487" i="14" s="1"/>
  <c r="BE487" i="14" s="1"/>
  <c r="BK487" i="14" s="1"/>
  <c r="H487" i="14"/>
  <c r="G487" i="14"/>
  <c r="M487" i="14" s="1"/>
  <c r="S487" i="14" s="1"/>
  <c r="Y487" i="14" s="1"/>
  <c r="AE487" i="14" s="1"/>
  <c r="AK487" i="14" s="1"/>
  <c r="AQ487" i="14" s="1"/>
  <c r="AW487" i="14" s="1"/>
  <c r="BC487" i="14" s="1"/>
  <c r="BI487" i="14" s="1"/>
  <c r="I486" i="14"/>
  <c r="O486" i="14" s="1"/>
  <c r="U486" i="14" s="1"/>
  <c r="AA486" i="14" s="1"/>
  <c r="AG486" i="14" s="1"/>
  <c r="AM486" i="14" s="1"/>
  <c r="AS486" i="14" s="1"/>
  <c r="AY486" i="14" s="1"/>
  <c r="BE486" i="14" s="1"/>
  <c r="BK486" i="14" s="1"/>
  <c r="H486" i="14"/>
  <c r="G486" i="14"/>
  <c r="M486" i="14" s="1"/>
  <c r="S486" i="14" s="1"/>
  <c r="Y486" i="14" s="1"/>
  <c r="AE486" i="14" s="1"/>
  <c r="AK486" i="14" s="1"/>
  <c r="AQ486" i="14" s="1"/>
  <c r="AW486" i="14" s="1"/>
  <c r="BC486" i="14" s="1"/>
  <c r="BI486" i="14" s="1"/>
  <c r="H485" i="14"/>
  <c r="G485" i="14"/>
  <c r="M485" i="14" s="1"/>
  <c r="S485" i="14" s="1"/>
  <c r="Y485" i="14" s="1"/>
  <c r="AE485" i="14" s="1"/>
  <c r="AK485" i="14" s="1"/>
  <c r="AQ485" i="14" s="1"/>
  <c r="AW485" i="14" s="1"/>
  <c r="BC485" i="14" s="1"/>
  <c r="BI485" i="14" s="1"/>
  <c r="I484" i="14"/>
  <c r="O484" i="14" s="1"/>
  <c r="U484" i="14" s="1"/>
  <c r="AA484" i="14" s="1"/>
  <c r="AG484" i="14" s="1"/>
  <c r="AM484" i="14" s="1"/>
  <c r="AS484" i="14" s="1"/>
  <c r="AY484" i="14" s="1"/>
  <c r="BE484" i="14" s="1"/>
  <c r="BK484" i="14" s="1"/>
  <c r="H484" i="14"/>
  <c r="N484" i="14" s="1"/>
  <c r="T484" i="14" s="1"/>
  <c r="Z484" i="14" s="1"/>
  <c r="AF484" i="14" s="1"/>
  <c r="AL484" i="14" s="1"/>
  <c r="AR484" i="14" s="1"/>
  <c r="AX484" i="14" s="1"/>
  <c r="BD484" i="14" s="1"/>
  <c r="BJ484" i="14" s="1"/>
  <c r="G484" i="14"/>
  <c r="M484" i="14" s="1"/>
  <c r="S484" i="14" s="1"/>
  <c r="Y484" i="14" s="1"/>
  <c r="AE484" i="14" s="1"/>
  <c r="AK484" i="14" s="1"/>
  <c r="AQ484" i="14" s="1"/>
  <c r="AW484" i="14" s="1"/>
  <c r="BC484" i="14" s="1"/>
  <c r="BI484" i="14" s="1"/>
  <c r="I483" i="14"/>
  <c r="O483" i="14" s="1"/>
  <c r="U483" i="14" s="1"/>
  <c r="AA483" i="14" s="1"/>
  <c r="AG483" i="14" s="1"/>
  <c r="AM483" i="14" s="1"/>
  <c r="AS483" i="14" s="1"/>
  <c r="AY483" i="14" s="1"/>
  <c r="BE483" i="14" s="1"/>
  <c r="BK483" i="14" s="1"/>
  <c r="H483" i="14"/>
  <c r="N483" i="14" s="1"/>
  <c r="T483" i="14" s="1"/>
  <c r="Z483" i="14" s="1"/>
  <c r="AF483" i="14" s="1"/>
  <c r="AL483" i="14" s="1"/>
  <c r="AR483" i="14" s="1"/>
  <c r="AX483" i="14" s="1"/>
  <c r="BD483" i="14" s="1"/>
  <c r="BJ483" i="14" s="1"/>
  <c r="I482" i="14"/>
  <c r="O482" i="14" s="1"/>
  <c r="U482" i="14" s="1"/>
  <c r="AA482" i="14" s="1"/>
  <c r="AG482" i="14" s="1"/>
  <c r="AM482" i="14" s="1"/>
  <c r="AS482" i="14" s="1"/>
  <c r="AY482" i="14" s="1"/>
  <c r="BE482" i="14" s="1"/>
  <c r="BK482" i="14" s="1"/>
  <c r="H482" i="14"/>
  <c r="N482" i="14" s="1"/>
  <c r="T482" i="14" s="1"/>
  <c r="Z482" i="14" s="1"/>
  <c r="AF482" i="14" s="1"/>
  <c r="AL482" i="14" s="1"/>
  <c r="AR482" i="14" s="1"/>
  <c r="AX482" i="14" s="1"/>
  <c r="BD482" i="14" s="1"/>
  <c r="BJ482" i="14" s="1"/>
  <c r="G482" i="14"/>
  <c r="M482" i="14" s="1"/>
  <c r="S482" i="14" s="1"/>
  <c r="Y482" i="14" s="1"/>
  <c r="AE482" i="14" s="1"/>
  <c r="AK482" i="14" s="1"/>
  <c r="AQ482" i="14" s="1"/>
  <c r="AW482" i="14" s="1"/>
  <c r="BC482" i="14" s="1"/>
  <c r="BI482" i="14" s="1"/>
  <c r="I481" i="14"/>
  <c r="O481" i="14" s="1"/>
  <c r="U481" i="14" s="1"/>
  <c r="AA481" i="14" s="1"/>
  <c r="AG481" i="14" s="1"/>
  <c r="AM481" i="14" s="1"/>
  <c r="AS481" i="14" s="1"/>
  <c r="AY481" i="14" s="1"/>
  <c r="BE481" i="14" s="1"/>
  <c r="BK481" i="14" s="1"/>
  <c r="H481" i="14"/>
  <c r="N481" i="14" s="1"/>
  <c r="T481" i="14" s="1"/>
  <c r="Z481" i="14" s="1"/>
  <c r="AF481" i="14" s="1"/>
  <c r="AL481" i="14" s="1"/>
  <c r="AR481" i="14" s="1"/>
  <c r="AX481" i="14" s="1"/>
  <c r="BD481" i="14" s="1"/>
  <c r="BJ481" i="14" s="1"/>
  <c r="G481" i="14"/>
  <c r="M481" i="14" s="1"/>
  <c r="S481" i="14" s="1"/>
  <c r="Y481" i="14" s="1"/>
  <c r="AE481" i="14" s="1"/>
  <c r="AK481" i="14" s="1"/>
  <c r="AQ481" i="14" s="1"/>
  <c r="AW481" i="14" s="1"/>
  <c r="BC481" i="14" s="1"/>
  <c r="BI481" i="14" s="1"/>
  <c r="I480" i="14"/>
  <c r="O480" i="14" s="1"/>
  <c r="U480" i="14" s="1"/>
  <c r="AA480" i="14" s="1"/>
  <c r="AG480" i="14" s="1"/>
  <c r="AM480" i="14" s="1"/>
  <c r="AS480" i="14" s="1"/>
  <c r="AY480" i="14" s="1"/>
  <c r="BE480" i="14" s="1"/>
  <c r="BK480" i="14" s="1"/>
  <c r="G480" i="14"/>
  <c r="M480" i="14" s="1"/>
  <c r="S480" i="14" s="1"/>
  <c r="Y480" i="14" s="1"/>
  <c r="AE480" i="14" s="1"/>
  <c r="AK480" i="14" s="1"/>
  <c r="AQ480" i="14" s="1"/>
  <c r="AW480" i="14" s="1"/>
  <c r="BC480" i="14" s="1"/>
  <c r="BI480" i="14" s="1"/>
  <c r="I479" i="14"/>
  <c r="O479" i="14" s="1"/>
  <c r="U479" i="14" s="1"/>
  <c r="AA479" i="14" s="1"/>
  <c r="AG479" i="14" s="1"/>
  <c r="AM479" i="14" s="1"/>
  <c r="AS479" i="14" s="1"/>
  <c r="AY479" i="14" s="1"/>
  <c r="BE479" i="14" s="1"/>
  <c r="BK479" i="14" s="1"/>
  <c r="H479" i="14"/>
  <c r="N479" i="14" s="1"/>
  <c r="T479" i="14" s="1"/>
  <c r="Z479" i="14" s="1"/>
  <c r="AF479" i="14" s="1"/>
  <c r="AL479" i="14" s="1"/>
  <c r="AR479" i="14" s="1"/>
  <c r="AX479" i="14" s="1"/>
  <c r="BD479" i="14" s="1"/>
  <c r="BJ479" i="14" s="1"/>
  <c r="G479" i="14"/>
  <c r="M479" i="14" s="1"/>
  <c r="S479" i="14" s="1"/>
  <c r="Y479" i="14" s="1"/>
  <c r="AE479" i="14" s="1"/>
  <c r="AK479" i="14" s="1"/>
  <c r="AQ479" i="14" s="1"/>
  <c r="AW479" i="14" s="1"/>
  <c r="BC479" i="14" s="1"/>
  <c r="BI479" i="14" s="1"/>
  <c r="I478" i="14"/>
  <c r="O478" i="14" s="1"/>
  <c r="U478" i="14" s="1"/>
  <c r="AA478" i="14" s="1"/>
  <c r="AG478" i="14" s="1"/>
  <c r="AM478" i="14" s="1"/>
  <c r="AS478" i="14" s="1"/>
  <c r="AY478" i="14" s="1"/>
  <c r="BE478" i="14" s="1"/>
  <c r="BK478" i="14" s="1"/>
  <c r="H478" i="14"/>
  <c r="N478" i="14" s="1"/>
  <c r="T478" i="14" s="1"/>
  <c r="Z478" i="14" s="1"/>
  <c r="AF478" i="14" s="1"/>
  <c r="AL478" i="14" s="1"/>
  <c r="AR478" i="14" s="1"/>
  <c r="AX478" i="14" s="1"/>
  <c r="BD478" i="14" s="1"/>
  <c r="BJ478" i="14" s="1"/>
  <c r="G478" i="14"/>
  <c r="M478" i="14" s="1"/>
  <c r="S478" i="14" s="1"/>
  <c r="Y478" i="14" s="1"/>
  <c r="AE478" i="14" s="1"/>
  <c r="AK478" i="14" s="1"/>
  <c r="AQ478" i="14" s="1"/>
  <c r="AW478" i="14" s="1"/>
  <c r="BC478" i="14" s="1"/>
  <c r="BI478" i="14" s="1"/>
  <c r="H477" i="14"/>
  <c r="N477" i="14" s="1"/>
  <c r="T477" i="14" s="1"/>
  <c r="Z477" i="14" s="1"/>
  <c r="AF477" i="14" s="1"/>
  <c r="AL477" i="14" s="1"/>
  <c r="AR477" i="14" s="1"/>
  <c r="AX477" i="14" s="1"/>
  <c r="BD477" i="14" s="1"/>
  <c r="BJ477" i="14" s="1"/>
  <c r="G477" i="14"/>
  <c r="M477" i="14" s="1"/>
  <c r="S477" i="14" s="1"/>
  <c r="Y477" i="14" s="1"/>
  <c r="AE477" i="14" s="1"/>
  <c r="AK477" i="14" s="1"/>
  <c r="AQ477" i="14" s="1"/>
  <c r="AW477" i="14" s="1"/>
  <c r="BC477" i="14" s="1"/>
  <c r="BI477" i="14" s="1"/>
  <c r="I476" i="14"/>
  <c r="O476" i="14" s="1"/>
  <c r="U476" i="14" s="1"/>
  <c r="AA476" i="14" s="1"/>
  <c r="AG476" i="14" s="1"/>
  <c r="AM476" i="14" s="1"/>
  <c r="AS476" i="14" s="1"/>
  <c r="AY476" i="14" s="1"/>
  <c r="BE476" i="14" s="1"/>
  <c r="BK476" i="14" s="1"/>
  <c r="H476" i="14"/>
  <c r="N476" i="14" s="1"/>
  <c r="T476" i="14" s="1"/>
  <c r="Z476" i="14" s="1"/>
  <c r="AF476" i="14" s="1"/>
  <c r="AL476" i="14" s="1"/>
  <c r="AR476" i="14" s="1"/>
  <c r="AX476" i="14" s="1"/>
  <c r="BD476" i="14" s="1"/>
  <c r="BJ476" i="14" s="1"/>
  <c r="G476" i="14"/>
  <c r="M476" i="14" s="1"/>
  <c r="S476" i="14" s="1"/>
  <c r="Y476" i="14" s="1"/>
  <c r="AE476" i="14" s="1"/>
  <c r="AK476" i="14" s="1"/>
  <c r="AQ476" i="14" s="1"/>
  <c r="AW476" i="14" s="1"/>
  <c r="BC476" i="14" s="1"/>
  <c r="BI476" i="14" s="1"/>
  <c r="I475" i="14"/>
  <c r="O475" i="14" s="1"/>
  <c r="U475" i="14" s="1"/>
  <c r="AA475" i="14" s="1"/>
  <c r="AG475" i="14" s="1"/>
  <c r="AM475" i="14" s="1"/>
  <c r="AS475" i="14" s="1"/>
  <c r="AY475" i="14" s="1"/>
  <c r="BE475" i="14" s="1"/>
  <c r="BK475" i="14" s="1"/>
  <c r="H475" i="14"/>
  <c r="N475" i="14" s="1"/>
  <c r="T475" i="14" s="1"/>
  <c r="Z475" i="14" s="1"/>
  <c r="AF475" i="14" s="1"/>
  <c r="AL475" i="14" s="1"/>
  <c r="AR475" i="14" s="1"/>
  <c r="AX475" i="14" s="1"/>
  <c r="BD475" i="14" s="1"/>
  <c r="BJ475" i="14" s="1"/>
  <c r="I474" i="14"/>
  <c r="O474" i="14" s="1"/>
  <c r="U474" i="14" s="1"/>
  <c r="AA474" i="14" s="1"/>
  <c r="AG474" i="14" s="1"/>
  <c r="AM474" i="14" s="1"/>
  <c r="AS474" i="14" s="1"/>
  <c r="AY474" i="14" s="1"/>
  <c r="BE474" i="14" s="1"/>
  <c r="BK474" i="14" s="1"/>
  <c r="H474" i="14"/>
  <c r="N474" i="14" s="1"/>
  <c r="T474" i="14" s="1"/>
  <c r="Z474" i="14" s="1"/>
  <c r="AF474" i="14" s="1"/>
  <c r="AL474" i="14" s="1"/>
  <c r="AR474" i="14" s="1"/>
  <c r="AX474" i="14" s="1"/>
  <c r="BD474" i="14" s="1"/>
  <c r="BJ474" i="14" s="1"/>
  <c r="G474" i="14"/>
  <c r="M474" i="14" s="1"/>
  <c r="S474" i="14" s="1"/>
  <c r="Y474" i="14" s="1"/>
  <c r="AE474" i="14" s="1"/>
  <c r="AK474" i="14" s="1"/>
  <c r="AQ474" i="14" s="1"/>
  <c r="AW474" i="14" s="1"/>
  <c r="BC474" i="14" s="1"/>
  <c r="BI474" i="14" s="1"/>
  <c r="I473" i="14"/>
  <c r="O473" i="14" s="1"/>
  <c r="U473" i="14" s="1"/>
  <c r="AA473" i="14" s="1"/>
  <c r="AG473" i="14" s="1"/>
  <c r="AM473" i="14" s="1"/>
  <c r="AS473" i="14" s="1"/>
  <c r="AY473" i="14" s="1"/>
  <c r="BE473" i="14" s="1"/>
  <c r="BK473" i="14" s="1"/>
  <c r="H473" i="14"/>
  <c r="N473" i="14" s="1"/>
  <c r="T473" i="14" s="1"/>
  <c r="Z473" i="14" s="1"/>
  <c r="AF473" i="14" s="1"/>
  <c r="AL473" i="14" s="1"/>
  <c r="AR473" i="14" s="1"/>
  <c r="AX473" i="14" s="1"/>
  <c r="BD473" i="14" s="1"/>
  <c r="BJ473" i="14" s="1"/>
  <c r="G473" i="14"/>
  <c r="M473" i="14" s="1"/>
  <c r="S473" i="14" s="1"/>
  <c r="Y473" i="14" s="1"/>
  <c r="AE473" i="14" s="1"/>
  <c r="AK473" i="14" s="1"/>
  <c r="AQ473" i="14" s="1"/>
  <c r="AW473" i="14" s="1"/>
  <c r="BC473" i="14" s="1"/>
  <c r="BI473" i="14" s="1"/>
  <c r="I472" i="14"/>
  <c r="O472" i="14" s="1"/>
  <c r="U472" i="14" s="1"/>
  <c r="AA472" i="14" s="1"/>
  <c r="AG472" i="14" s="1"/>
  <c r="AM472" i="14" s="1"/>
  <c r="AS472" i="14" s="1"/>
  <c r="AY472" i="14" s="1"/>
  <c r="BE472" i="14" s="1"/>
  <c r="BK472" i="14" s="1"/>
  <c r="G472" i="14"/>
  <c r="M472" i="14" s="1"/>
  <c r="S472" i="14" s="1"/>
  <c r="Y472" i="14" s="1"/>
  <c r="AE472" i="14" s="1"/>
  <c r="AK472" i="14" s="1"/>
  <c r="AQ472" i="14" s="1"/>
  <c r="AW472" i="14" s="1"/>
  <c r="BC472" i="14" s="1"/>
  <c r="BI472" i="14" s="1"/>
  <c r="I471" i="14"/>
  <c r="O471" i="14" s="1"/>
  <c r="U471" i="14" s="1"/>
  <c r="AA471" i="14" s="1"/>
  <c r="AG471" i="14" s="1"/>
  <c r="AM471" i="14" s="1"/>
  <c r="AS471" i="14" s="1"/>
  <c r="AY471" i="14" s="1"/>
  <c r="BE471" i="14" s="1"/>
  <c r="BK471" i="14" s="1"/>
  <c r="H471" i="14"/>
  <c r="N471" i="14" s="1"/>
  <c r="T471" i="14" s="1"/>
  <c r="Z471" i="14" s="1"/>
  <c r="AF471" i="14" s="1"/>
  <c r="AL471" i="14" s="1"/>
  <c r="AR471" i="14" s="1"/>
  <c r="AX471" i="14" s="1"/>
  <c r="BD471" i="14" s="1"/>
  <c r="BJ471" i="14" s="1"/>
  <c r="G471" i="14"/>
  <c r="M471" i="14" s="1"/>
  <c r="S471" i="14" s="1"/>
  <c r="Y471" i="14" s="1"/>
  <c r="AE471" i="14" s="1"/>
  <c r="AK471" i="14" s="1"/>
  <c r="AQ471" i="14" s="1"/>
  <c r="AW471" i="14" s="1"/>
  <c r="BC471" i="14" s="1"/>
  <c r="BI471" i="14" s="1"/>
  <c r="I470" i="14"/>
  <c r="O470" i="14" s="1"/>
  <c r="U470" i="14" s="1"/>
  <c r="AA470" i="14" s="1"/>
  <c r="AG470" i="14" s="1"/>
  <c r="AM470" i="14" s="1"/>
  <c r="AS470" i="14" s="1"/>
  <c r="AY470" i="14" s="1"/>
  <c r="BE470" i="14" s="1"/>
  <c r="BK470" i="14" s="1"/>
  <c r="H470" i="14"/>
  <c r="G470" i="14"/>
  <c r="M470" i="14" s="1"/>
  <c r="S470" i="14" s="1"/>
  <c r="Y470" i="14" s="1"/>
  <c r="AE470" i="14" s="1"/>
  <c r="AK470" i="14" s="1"/>
  <c r="AQ470" i="14" s="1"/>
  <c r="AW470" i="14" s="1"/>
  <c r="BC470" i="14" s="1"/>
  <c r="BI470" i="14" s="1"/>
  <c r="H469" i="14"/>
  <c r="G469" i="14"/>
  <c r="M469" i="14" s="1"/>
  <c r="S469" i="14" s="1"/>
  <c r="Y469" i="14" s="1"/>
  <c r="AE469" i="14" s="1"/>
  <c r="AK469" i="14" s="1"/>
  <c r="AQ469" i="14" s="1"/>
  <c r="AW469" i="14" s="1"/>
  <c r="BC469" i="14" s="1"/>
  <c r="BI469" i="14" s="1"/>
  <c r="I468" i="14"/>
  <c r="O468" i="14" s="1"/>
  <c r="U468" i="14" s="1"/>
  <c r="AA468" i="14" s="1"/>
  <c r="AG468" i="14" s="1"/>
  <c r="AM468" i="14" s="1"/>
  <c r="AS468" i="14" s="1"/>
  <c r="AY468" i="14" s="1"/>
  <c r="BE468" i="14" s="1"/>
  <c r="BK468" i="14" s="1"/>
  <c r="H468" i="14"/>
  <c r="G468" i="14"/>
  <c r="M468" i="14" s="1"/>
  <c r="S468" i="14" s="1"/>
  <c r="Y468" i="14" s="1"/>
  <c r="AE468" i="14" s="1"/>
  <c r="AK468" i="14" s="1"/>
  <c r="AQ468" i="14" s="1"/>
  <c r="AW468" i="14" s="1"/>
  <c r="BC468" i="14" s="1"/>
  <c r="BI468" i="14" s="1"/>
  <c r="I467" i="14"/>
  <c r="O467" i="14" s="1"/>
  <c r="U467" i="14" s="1"/>
  <c r="AA467" i="14" s="1"/>
  <c r="AG467" i="14" s="1"/>
  <c r="AM467" i="14" s="1"/>
  <c r="AS467" i="14" s="1"/>
  <c r="AY467" i="14" s="1"/>
  <c r="BE467" i="14" s="1"/>
  <c r="BK467" i="14" s="1"/>
  <c r="H467" i="14"/>
  <c r="I466" i="14"/>
  <c r="O466" i="14" s="1"/>
  <c r="U466" i="14" s="1"/>
  <c r="AA466" i="14" s="1"/>
  <c r="AG466" i="14" s="1"/>
  <c r="AM466" i="14" s="1"/>
  <c r="AS466" i="14" s="1"/>
  <c r="AY466" i="14" s="1"/>
  <c r="BE466" i="14" s="1"/>
  <c r="BK466" i="14" s="1"/>
  <c r="H466" i="14"/>
  <c r="G466" i="14"/>
  <c r="M466" i="14" s="1"/>
  <c r="S466" i="14" s="1"/>
  <c r="Y466" i="14" s="1"/>
  <c r="AE466" i="14" s="1"/>
  <c r="AK466" i="14" s="1"/>
  <c r="AQ466" i="14" s="1"/>
  <c r="AW466" i="14" s="1"/>
  <c r="BC466" i="14" s="1"/>
  <c r="BI466" i="14" s="1"/>
  <c r="I465" i="14"/>
  <c r="O465" i="14" s="1"/>
  <c r="U465" i="14" s="1"/>
  <c r="AA465" i="14" s="1"/>
  <c r="AG465" i="14" s="1"/>
  <c r="AM465" i="14" s="1"/>
  <c r="AS465" i="14" s="1"/>
  <c r="AY465" i="14" s="1"/>
  <c r="BE465" i="14" s="1"/>
  <c r="BK465" i="14" s="1"/>
  <c r="H465" i="14"/>
  <c r="G465" i="14"/>
  <c r="M465" i="14" s="1"/>
  <c r="S465" i="14" s="1"/>
  <c r="Y465" i="14" s="1"/>
  <c r="AE465" i="14" s="1"/>
  <c r="AK465" i="14" s="1"/>
  <c r="AQ465" i="14" s="1"/>
  <c r="AW465" i="14" s="1"/>
  <c r="BC465" i="14" s="1"/>
  <c r="BI465" i="14" s="1"/>
  <c r="I464" i="14"/>
  <c r="O464" i="14" s="1"/>
  <c r="U464" i="14" s="1"/>
  <c r="AA464" i="14" s="1"/>
  <c r="AG464" i="14" s="1"/>
  <c r="AM464" i="14" s="1"/>
  <c r="AS464" i="14" s="1"/>
  <c r="AY464" i="14" s="1"/>
  <c r="BE464" i="14" s="1"/>
  <c r="BK464" i="14" s="1"/>
  <c r="H464" i="14"/>
  <c r="G464" i="14"/>
  <c r="M464" i="14" s="1"/>
  <c r="S464" i="14" s="1"/>
  <c r="Y464" i="14" s="1"/>
  <c r="AE464" i="14" s="1"/>
  <c r="AK464" i="14" s="1"/>
  <c r="AQ464" i="14" s="1"/>
  <c r="AW464" i="14" s="1"/>
  <c r="BC464" i="14" s="1"/>
  <c r="BI464" i="14" s="1"/>
  <c r="I463" i="14"/>
  <c r="O463" i="14" s="1"/>
  <c r="U463" i="14" s="1"/>
  <c r="AA463" i="14" s="1"/>
  <c r="AG463" i="14" s="1"/>
  <c r="AM463" i="14" s="1"/>
  <c r="AS463" i="14" s="1"/>
  <c r="AY463" i="14" s="1"/>
  <c r="BE463" i="14" s="1"/>
  <c r="BK463" i="14" s="1"/>
  <c r="H463" i="14"/>
  <c r="G463" i="14"/>
  <c r="M463" i="14" s="1"/>
  <c r="S463" i="14" s="1"/>
  <c r="Y463" i="14" s="1"/>
  <c r="AE463" i="14" s="1"/>
  <c r="AK463" i="14" s="1"/>
  <c r="AQ463" i="14" s="1"/>
  <c r="AW463" i="14" s="1"/>
  <c r="BC463" i="14" s="1"/>
  <c r="BI463" i="14" s="1"/>
  <c r="I462" i="14"/>
  <c r="O462" i="14" s="1"/>
  <c r="U462" i="14" s="1"/>
  <c r="AA462" i="14" s="1"/>
  <c r="AG462" i="14" s="1"/>
  <c r="AM462" i="14" s="1"/>
  <c r="AS462" i="14" s="1"/>
  <c r="AY462" i="14" s="1"/>
  <c r="BE462" i="14" s="1"/>
  <c r="BK462" i="14" s="1"/>
  <c r="G462" i="14"/>
  <c r="M462" i="14" s="1"/>
  <c r="S462" i="14" s="1"/>
  <c r="Y462" i="14" s="1"/>
  <c r="AE462" i="14" s="1"/>
  <c r="AK462" i="14" s="1"/>
  <c r="AQ462" i="14" s="1"/>
  <c r="AW462" i="14" s="1"/>
  <c r="BC462" i="14" s="1"/>
  <c r="BI462" i="14" s="1"/>
  <c r="H461" i="14"/>
  <c r="G461" i="14"/>
  <c r="M461" i="14" s="1"/>
  <c r="S461" i="14" s="1"/>
  <c r="Y461" i="14" s="1"/>
  <c r="AE461" i="14" s="1"/>
  <c r="AK461" i="14" s="1"/>
  <c r="AQ461" i="14" s="1"/>
  <c r="AW461" i="14" s="1"/>
  <c r="BC461" i="14" s="1"/>
  <c r="BI461" i="14" s="1"/>
  <c r="I460" i="14"/>
  <c r="O460" i="14" s="1"/>
  <c r="U460" i="14" s="1"/>
  <c r="AA460" i="14" s="1"/>
  <c r="AG460" i="14" s="1"/>
  <c r="AM460" i="14" s="1"/>
  <c r="AS460" i="14" s="1"/>
  <c r="AY460" i="14" s="1"/>
  <c r="BE460" i="14" s="1"/>
  <c r="BK460" i="14" s="1"/>
  <c r="H460" i="14"/>
  <c r="G460" i="14"/>
  <c r="M460" i="14" s="1"/>
  <c r="S460" i="14" s="1"/>
  <c r="Y460" i="14" s="1"/>
  <c r="AE460" i="14" s="1"/>
  <c r="AK460" i="14" s="1"/>
  <c r="AQ460" i="14" s="1"/>
  <c r="AW460" i="14" s="1"/>
  <c r="BC460" i="14" s="1"/>
  <c r="BI460" i="14" s="1"/>
  <c r="H459" i="14"/>
  <c r="I458" i="14"/>
  <c r="O458" i="14" s="1"/>
  <c r="U458" i="14" s="1"/>
  <c r="AA458" i="14" s="1"/>
  <c r="AG458" i="14" s="1"/>
  <c r="AM458" i="14" s="1"/>
  <c r="AS458" i="14" s="1"/>
  <c r="AY458" i="14" s="1"/>
  <c r="BE458" i="14" s="1"/>
  <c r="BK458" i="14" s="1"/>
  <c r="H458" i="14"/>
  <c r="G458" i="14"/>
  <c r="M458" i="14" s="1"/>
  <c r="S458" i="14" s="1"/>
  <c r="Y458" i="14" s="1"/>
  <c r="AE458" i="14" s="1"/>
  <c r="AK458" i="14" s="1"/>
  <c r="AQ458" i="14" s="1"/>
  <c r="AW458" i="14" s="1"/>
  <c r="BC458" i="14" s="1"/>
  <c r="BI458" i="14" s="1"/>
  <c r="I457" i="14"/>
  <c r="O457" i="14" s="1"/>
  <c r="U457" i="14" s="1"/>
  <c r="AA457" i="14" s="1"/>
  <c r="AG457" i="14" s="1"/>
  <c r="AM457" i="14" s="1"/>
  <c r="AS457" i="14" s="1"/>
  <c r="AY457" i="14" s="1"/>
  <c r="BE457" i="14" s="1"/>
  <c r="BK457" i="14" s="1"/>
  <c r="H457" i="14"/>
  <c r="I456" i="14"/>
  <c r="O456" i="14" s="1"/>
  <c r="U456" i="14" s="1"/>
  <c r="AA456" i="14" s="1"/>
  <c r="AG456" i="14" s="1"/>
  <c r="AM456" i="14" s="1"/>
  <c r="AS456" i="14" s="1"/>
  <c r="AY456" i="14" s="1"/>
  <c r="BE456" i="14" s="1"/>
  <c r="BK456" i="14" s="1"/>
  <c r="G456" i="14"/>
  <c r="M456" i="14" s="1"/>
  <c r="S456" i="14" s="1"/>
  <c r="Y456" i="14" s="1"/>
  <c r="AE456" i="14" s="1"/>
  <c r="AK456" i="14" s="1"/>
  <c r="AQ456" i="14" s="1"/>
  <c r="AW456" i="14" s="1"/>
  <c r="BC456" i="14" s="1"/>
  <c r="BI456" i="14" s="1"/>
  <c r="I455" i="14"/>
  <c r="O455" i="14" s="1"/>
  <c r="U455" i="14" s="1"/>
  <c r="AA455" i="14" s="1"/>
  <c r="AG455" i="14" s="1"/>
  <c r="AM455" i="14" s="1"/>
  <c r="AS455" i="14" s="1"/>
  <c r="AY455" i="14" s="1"/>
  <c r="BE455" i="14" s="1"/>
  <c r="BK455" i="14" s="1"/>
  <c r="H455" i="14"/>
  <c r="N455" i="14" s="1"/>
  <c r="T455" i="14" s="1"/>
  <c r="Z455" i="14" s="1"/>
  <c r="AF455" i="14" s="1"/>
  <c r="AL455" i="14" s="1"/>
  <c r="AR455" i="14" s="1"/>
  <c r="AX455" i="14" s="1"/>
  <c r="BD455" i="14" s="1"/>
  <c r="BJ455" i="14" s="1"/>
  <c r="G455" i="14"/>
  <c r="M455" i="14" s="1"/>
  <c r="S455" i="14" s="1"/>
  <c r="Y455" i="14" s="1"/>
  <c r="AE455" i="14" s="1"/>
  <c r="AK455" i="14" s="1"/>
  <c r="AQ455" i="14" s="1"/>
  <c r="AW455" i="14" s="1"/>
  <c r="BC455" i="14" s="1"/>
  <c r="BI455" i="14" s="1"/>
  <c r="I454" i="14"/>
  <c r="O454" i="14" s="1"/>
  <c r="U454" i="14" s="1"/>
  <c r="AA454" i="14" s="1"/>
  <c r="AG454" i="14" s="1"/>
  <c r="AM454" i="14" s="1"/>
  <c r="AS454" i="14" s="1"/>
  <c r="AY454" i="14" s="1"/>
  <c r="BE454" i="14" s="1"/>
  <c r="BK454" i="14" s="1"/>
  <c r="G454" i="14"/>
  <c r="M454" i="14" s="1"/>
  <c r="S454" i="14" s="1"/>
  <c r="Y454" i="14" s="1"/>
  <c r="AE454" i="14" s="1"/>
  <c r="AK454" i="14" s="1"/>
  <c r="AQ454" i="14" s="1"/>
  <c r="AW454" i="14" s="1"/>
  <c r="BC454" i="14" s="1"/>
  <c r="BI454" i="14" s="1"/>
  <c r="H453" i="14"/>
  <c r="N453" i="14" s="1"/>
  <c r="T453" i="14" s="1"/>
  <c r="Z453" i="14" s="1"/>
  <c r="AF453" i="14" s="1"/>
  <c r="AL453" i="14" s="1"/>
  <c r="AR453" i="14" s="1"/>
  <c r="AX453" i="14" s="1"/>
  <c r="BD453" i="14" s="1"/>
  <c r="BJ453" i="14" s="1"/>
  <c r="G453" i="14"/>
  <c r="M453" i="14" s="1"/>
  <c r="S453" i="14" s="1"/>
  <c r="Y453" i="14" s="1"/>
  <c r="AE453" i="14" s="1"/>
  <c r="AK453" i="14" s="1"/>
  <c r="AQ453" i="14" s="1"/>
  <c r="AW453" i="14" s="1"/>
  <c r="BC453" i="14" s="1"/>
  <c r="BI453" i="14" s="1"/>
  <c r="I452" i="14"/>
  <c r="O452" i="14" s="1"/>
  <c r="U452" i="14" s="1"/>
  <c r="AA452" i="14" s="1"/>
  <c r="AG452" i="14" s="1"/>
  <c r="AM452" i="14" s="1"/>
  <c r="AS452" i="14" s="1"/>
  <c r="AY452" i="14" s="1"/>
  <c r="BE452" i="14" s="1"/>
  <c r="BK452" i="14" s="1"/>
  <c r="H452" i="14"/>
  <c r="N452" i="14" s="1"/>
  <c r="T452" i="14" s="1"/>
  <c r="Z452" i="14" s="1"/>
  <c r="AF452" i="14" s="1"/>
  <c r="AL452" i="14" s="1"/>
  <c r="AR452" i="14" s="1"/>
  <c r="AX452" i="14" s="1"/>
  <c r="BD452" i="14" s="1"/>
  <c r="BJ452" i="14" s="1"/>
  <c r="G452" i="14"/>
  <c r="M452" i="14" s="1"/>
  <c r="S452" i="14" s="1"/>
  <c r="Y452" i="14" s="1"/>
  <c r="AE452" i="14" s="1"/>
  <c r="AK452" i="14" s="1"/>
  <c r="AQ452" i="14" s="1"/>
  <c r="AW452" i="14" s="1"/>
  <c r="BC452" i="14" s="1"/>
  <c r="BI452" i="14" s="1"/>
  <c r="H451" i="14"/>
  <c r="N451" i="14" s="1"/>
  <c r="T451" i="14" s="1"/>
  <c r="Z451" i="14" s="1"/>
  <c r="AF451" i="14" s="1"/>
  <c r="AL451" i="14" s="1"/>
  <c r="AR451" i="14" s="1"/>
  <c r="AX451" i="14" s="1"/>
  <c r="BD451" i="14" s="1"/>
  <c r="BJ451" i="14" s="1"/>
  <c r="I450" i="14"/>
  <c r="O450" i="14" s="1"/>
  <c r="U450" i="14" s="1"/>
  <c r="AA450" i="14" s="1"/>
  <c r="AG450" i="14" s="1"/>
  <c r="AM450" i="14" s="1"/>
  <c r="AS450" i="14" s="1"/>
  <c r="AY450" i="14" s="1"/>
  <c r="BE450" i="14" s="1"/>
  <c r="BK450" i="14" s="1"/>
  <c r="H450" i="14"/>
  <c r="N450" i="14" s="1"/>
  <c r="T450" i="14" s="1"/>
  <c r="Z450" i="14" s="1"/>
  <c r="AF450" i="14" s="1"/>
  <c r="AL450" i="14" s="1"/>
  <c r="AR450" i="14" s="1"/>
  <c r="AX450" i="14" s="1"/>
  <c r="BD450" i="14" s="1"/>
  <c r="BJ450" i="14" s="1"/>
  <c r="G450" i="14"/>
  <c r="M450" i="14" s="1"/>
  <c r="S450" i="14" s="1"/>
  <c r="Y450" i="14" s="1"/>
  <c r="AE450" i="14" s="1"/>
  <c r="AK450" i="14" s="1"/>
  <c r="AQ450" i="14" s="1"/>
  <c r="AW450" i="14" s="1"/>
  <c r="BC450" i="14" s="1"/>
  <c r="BI450" i="14" s="1"/>
  <c r="I449" i="14"/>
  <c r="O449" i="14" s="1"/>
  <c r="U449" i="14" s="1"/>
  <c r="AA449" i="14" s="1"/>
  <c r="AG449" i="14" s="1"/>
  <c r="AM449" i="14" s="1"/>
  <c r="AS449" i="14" s="1"/>
  <c r="AY449" i="14" s="1"/>
  <c r="BE449" i="14" s="1"/>
  <c r="BK449" i="14" s="1"/>
  <c r="H449" i="14"/>
  <c r="N449" i="14" s="1"/>
  <c r="T449" i="14" s="1"/>
  <c r="Z449" i="14" s="1"/>
  <c r="AF449" i="14" s="1"/>
  <c r="AL449" i="14" s="1"/>
  <c r="AR449" i="14" s="1"/>
  <c r="AX449" i="14" s="1"/>
  <c r="BD449" i="14" s="1"/>
  <c r="BJ449" i="14" s="1"/>
  <c r="I448" i="14"/>
  <c r="O448" i="14" s="1"/>
  <c r="U448" i="14" s="1"/>
  <c r="AA448" i="14" s="1"/>
  <c r="AG448" i="14" s="1"/>
  <c r="AM448" i="14" s="1"/>
  <c r="AS448" i="14" s="1"/>
  <c r="AY448" i="14" s="1"/>
  <c r="BE448" i="14" s="1"/>
  <c r="BK448" i="14" s="1"/>
  <c r="G448" i="14"/>
  <c r="M448" i="14" s="1"/>
  <c r="S448" i="14" s="1"/>
  <c r="Y448" i="14" s="1"/>
  <c r="AE448" i="14" s="1"/>
  <c r="AK448" i="14" s="1"/>
  <c r="AQ448" i="14" s="1"/>
  <c r="AW448" i="14" s="1"/>
  <c r="BC448" i="14" s="1"/>
  <c r="BI448" i="14" s="1"/>
  <c r="I447" i="14"/>
  <c r="O447" i="14" s="1"/>
  <c r="U447" i="14" s="1"/>
  <c r="AA447" i="14" s="1"/>
  <c r="AG447" i="14" s="1"/>
  <c r="AM447" i="14" s="1"/>
  <c r="AS447" i="14" s="1"/>
  <c r="AY447" i="14" s="1"/>
  <c r="BE447" i="14" s="1"/>
  <c r="BK447" i="14" s="1"/>
  <c r="H447" i="14"/>
  <c r="N447" i="14" s="1"/>
  <c r="T447" i="14" s="1"/>
  <c r="Z447" i="14" s="1"/>
  <c r="AF447" i="14" s="1"/>
  <c r="AL447" i="14" s="1"/>
  <c r="AR447" i="14" s="1"/>
  <c r="AX447" i="14" s="1"/>
  <c r="BD447" i="14" s="1"/>
  <c r="BJ447" i="14" s="1"/>
  <c r="G447" i="14"/>
  <c r="M447" i="14" s="1"/>
  <c r="S447" i="14" s="1"/>
  <c r="Y447" i="14" s="1"/>
  <c r="AE447" i="14" s="1"/>
  <c r="AK447" i="14" s="1"/>
  <c r="AQ447" i="14" s="1"/>
  <c r="AW447" i="14" s="1"/>
  <c r="BC447" i="14" s="1"/>
  <c r="BI447" i="14" s="1"/>
  <c r="I446" i="14"/>
  <c r="O446" i="14" s="1"/>
  <c r="U446" i="14" s="1"/>
  <c r="AA446" i="14" s="1"/>
  <c r="AG446" i="14" s="1"/>
  <c r="AM446" i="14" s="1"/>
  <c r="AS446" i="14" s="1"/>
  <c r="AY446" i="14" s="1"/>
  <c r="BE446" i="14" s="1"/>
  <c r="BK446" i="14" s="1"/>
  <c r="G446" i="14"/>
  <c r="M446" i="14" s="1"/>
  <c r="S446" i="14" s="1"/>
  <c r="Y446" i="14" s="1"/>
  <c r="AE446" i="14" s="1"/>
  <c r="AK446" i="14" s="1"/>
  <c r="AQ446" i="14" s="1"/>
  <c r="AW446" i="14" s="1"/>
  <c r="BC446" i="14" s="1"/>
  <c r="BI446" i="14" s="1"/>
  <c r="H445" i="14"/>
  <c r="G445" i="14"/>
  <c r="M445" i="14" s="1"/>
  <c r="S445" i="14" s="1"/>
  <c r="Y445" i="14" s="1"/>
  <c r="AE445" i="14" s="1"/>
  <c r="AK445" i="14" s="1"/>
  <c r="AQ445" i="14" s="1"/>
  <c r="AW445" i="14" s="1"/>
  <c r="BC445" i="14" s="1"/>
  <c r="BI445" i="14" s="1"/>
  <c r="I444" i="14"/>
  <c r="O444" i="14" s="1"/>
  <c r="U444" i="14" s="1"/>
  <c r="AA444" i="14" s="1"/>
  <c r="AG444" i="14" s="1"/>
  <c r="AM444" i="14" s="1"/>
  <c r="AS444" i="14" s="1"/>
  <c r="AY444" i="14" s="1"/>
  <c r="BE444" i="14" s="1"/>
  <c r="BK444" i="14" s="1"/>
  <c r="H444" i="14"/>
  <c r="G444" i="14"/>
  <c r="M444" i="14" s="1"/>
  <c r="S444" i="14" s="1"/>
  <c r="Y444" i="14" s="1"/>
  <c r="AE444" i="14" s="1"/>
  <c r="AK444" i="14" s="1"/>
  <c r="AQ444" i="14" s="1"/>
  <c r="AW444" i="14" s="1"/>
  <c r="BC444" i="14" s="1"/>
  <c r="BI444" i="14" s="1"/>
  <c r="I443" i="14"/>
  <c r="O443" i="14" s="1"/>
  <c r="U443" i="14" s="1"/>
  <c r="AA443" i="14" s="1"/>
  <c r="AG443" i="14" s="1"/>
  <c r="AM443" i="14" s="1"/>
  <c r="AS443" i="14" s="1"/>
  <c r="AY443" i="14" s="1"/>
  <c r="BE443" i="14" s="1"/>
  <c r="BK443" i="14" s="1"/>
  <c r="H443" i="14"/>
  <c r="I442" i="14"/>
  <c r="O442" i="14" s="1"/>
  <c r="U442" i="14" s="1"/>
  <c r="AA442" i="14" s="1"/>
  <c r="AG442" i="14" s="1"/>
  <c r="AM442" i="14" s="1"/>
  <c r="AS442" i="14" s="1"/>
  <c r="AY442" i="14" s="1"/>
  <c r="BE442" i="14" s="1"/>
  <c r="BK442" i="14" s="1"/>
  <c r="G442" i="14"/>
  <c r="M442" i="14" s="1"/>
  <c r="S442" i="14" s="1"/>
  <c r="Y442" i="14" s="1"/>
  <c r="AE442" i="14" s="1"/>
  <c r="AK442" i="14" s="1"/>
  <c r="AQ442" i="14" s="1"/>
  <c r="AW442" i="14" s="1"/>
  <c r="BC442" i="14" s="1"/>
  <c r="BI442" i="14" s="1"/>
  <c r="I441" i="14"/>
  <c r="O441" i="14" s="1"/>
  <c r="U441" i="14" s="1"/>
  <c r="AA441" i="14" s="1"/>
  <c r="AG441" i="14" s="1"/>
  <c r="AM441" i="14" s="1"/>
  <c r="AS441" i="14" s="1"/>
  <c r="AY441" i="14" s="1"/>
  <c r="BE441" i="14" s="1"/>
  <c r="BK441" i="14" s="1"/>
  <c r="H441" i="14"/>
  <c r="G441" i="14"/>
  <c r="M441" i="14" s="1"/>
  <c r="S441" i="14" s="1"/>
  <c r="Y441" i="14" s="1"/>
  <c r="AE441" i="14" s="1"/>
  <c r="AK441" i="14" s="1"/>
  <c r="AQ441" i="14" s="1"/>
  <c r="AW441" i="14" s="1"/>
  <c r="BC441" i="14" s="1"/>
  <c r="BI441" i="14" s="1"/>
  <c r="I440" i="14"/>
  <c r="O440" i="14" s="1"/>
  <c r="U440" i="14" s="1"/>
  <c r="AA440" i="14" s="1"/>
  <c r="AG440" i="14" s="1"/>
  <c r="AM440" i="14" s="1"/>
  <c r="AS440" i="14" s="1"/>
  <c r="AY440" i="14" s="1"/>
  <c r="BE440" i="14" s="1"/>
  <c r="BK440" i="14" s="1"/>
  <c r="G440" i="14"/>
  <c r="M440" i="14" s="1"/>
  <c r="S440" i="14" s="1"/>
  <c r="Y440" i="14" s="1"/>
  <c r="AE440" i="14" s="1"/>
  <c r="AK440" i="14" s="1"/>
  <c r="AQ440" i="14" s="1"/>
  <c r="AW440" i="14" s="1"/>
  <c r="BC440" i="14" s="1"/>
  <c r="BI440" i="14" s="1"/>
  <c r="I439" i="14"/>
  <c r="O439" i="14" s="1"/>
  <c r="U439" i="14" s="1"/>
  <c r="AA439" i="14" s="1"/>
  <c r="AG439" i="14" s="1"/>
  <c r="AM439" i="14" s="1"/>
  <c r="AS439" i="14" s="1"/>
  <c r="AY439" i="14" s="1"/>
  <c r="BE439" i="14" s="1"/>
  <c r="BK439" i="14" s="1"/>
  <c r="H439" i="14"/>
  <c r="G439" i="14"/>
  <c r="M439" i="14" s="1"/>
  <c r="S439" i="14" s="1"/>
  <c r="Y439" i="14" s="1"/>
  <c r="AE439" i="14" s="1"/>
  <c r="AK439" i="14" s="1"/>
  <c r="AQ439" i="14" s="1"/>
  <c r="AW439" i="14" s="1"/>
  <c r="BC439" i="14" s="1"/>
  <c r="BI439" i="14" s="1"/>
  <c r="I438" i="14"/>
  <c r="O438" i="14" s="1"/>
  <c r="U438" i="14" s="1"/>
  <c r="AA438" i="14" s="1"/>
  <c r="AG438" i="14" s="1"/>
  <c r="AM438" i="14" s="1"/>
  <c r="AS438" i="14" s="1"/>
  <c r="AY438" i="14" s="1"/>
  <c r="BE438" i="14" s="1"/>
  <c r="BK438" i="14" s="1"/>
  <c r="H438" i="14"/>
  <c r="G438" i="14"/>
  <c r="M438" i="14" s="1"/>
  <c r="S438" i="14" s="1"/>
  <c r="Y438" i="14" s="1"/>
  <c r="AE438" i="14" s="1"/>
  <c r="AK438" i="14" s="1"/>
  <c r="AQ438" i="14" s="1"/>
  <c r="AW438" i="14" s="1"/>
  <c r="BC438" i="14" s="1"/>
  <c r="BI438" i="14" s="1"/>
  <c r="H437" i="14"/>
  <c r="G437" i="14"/>
  <c r="M437" i="14" s="1"/>
  <c r="S437" i="14" s="1"/>
  <c r="Y437" i="14" s="1"/>
  <c r="AE437" i="14" s="1"/>
  <c r="AK437" i="14" s="1"/>
  <c r="AQ437" i="14" s="1"/>
  <c r="AW437" i="14" s="1"/>
  <c r="BC437" i="14" s="1"/>
  <c r="BI437" i="14" s="1"/>
  <c r="I436" i="14"/>
  <c r="O436" i="14" s="1"/>
  <c r="U436" i="14" s="1"/>
  <c r="AA436" i="14" s="1"/>
  <c r="AG436" i="14" s="1"/>
  <c r="AM436" i="14" s="1"/>
  <c r="AS436" i="14" s="1"/>
  <c r="AY436" i="14" s="1"/>
  <c r="BE436" i="14" s="1"/>
  <c r="BK436" i="14" s="1"/>
  <c r="H436" i="14"/>
  <c r="G436" i="14"/>
  <c r="M436" i="14" s="1"/>
  <c r="S436" i="14" s="1"/>
  <c r="Y436" i="14" s="1"/>
  <c r="AE436" i="14" s="1"/>
  <c r="AK436" i="14" s="1"/>
  <c r="AQ436" i="14" s="1"/>
  <c r="AW436" i="14" s="1"/>
  <c r="BC436" i="14" s="1"/>
  <c r="BI436" i="14" s="1"/>
  <c r="I435" i="14"/>
  <c r="O435" i="14" s="1"/>
  <c r="U435" i="14" s="1"/>
  <c r="AA435" i="14" s="1"/>
  <c r="AG435" i="14" s="1"/>
  <c r="AM435" i="14" s="1"/>
  <c r="AS435" i="14" s="1"/>
  <c r="AY435" i="14" s="1"/>
  <c r="BE435" i="14" s="1"/>
  <c r="BK435" i="14" s="1"/>
  <c r="H435" i="14"/>
  <c r="I434" i="14"/>
  <c r="O434" i="14" s="1"/>
  <c r="U434" i="14" s="1"/>
  <c r="AA434" i="14" s="1"/>
  <c r="AG434" i="14" s="1"/>
  <c r="AM434" i="14" s="1"/>
  <c r="AS434" i="14" s="1"/>
  <c r="AY434" i="14" s="1"/>
  <c r="BE434" i="14" s="1"/>
  <c r="BK434" i="14" s="1"/>
  <c r="H434" i="14"/>
  <c r="G434" i="14"/>
  <c r="M434" i="14" s="1"/>
  <c r="S434" i="14" s="1"/>
  <c r="Y434" i="14" s="1"/>
  <c r="AE434" i="14" s="1"/>
  <c r="AK434" i="14" s="1"/>
  <c r="AQ434" i="14" s="1"/>
  <c r="AW434" i="14" s="1"/>
  <c r="BC434" i="14" s="1"/>
  <c r="BI434" i="14" s="1"/>
  <c r="I433" i="14"/>
  <c r="O433" i="14" s="1"/>
  <c r="U433" i="14" s="1"/>
  <c r="AA433" i="14" s="1"/>
  <c r="AG433" i="14" s="1"/>
  <c r="AM433" i="14" s="1"/>
  <c r="AS433" i="14" s="1"/>
  <c r="AY433" i="14" s="1"/>
  <c r="BE433" i="14" s="1"/>
  <c r="BK433" i="14" s="1"/>
  <c r="H433" i="14"/>
  <c r="N433" i="14" s="1"/>
  <c r="T433" i="14" s="1"/>
  <c r="Z433" i="14" s="1"/>
  <c r="AF433" i="14" s="1"/>
  <c r="AL433" i="14" s="1"/>
  <c r="AR433" i="14" s="1"/>
  <c r="AX433" i="14" s="1"/>
  <c r="BD433" i="14" s="1"/>
  <c r="BJ433" i="14" s="1"/>
  <c r="G433" i="14"/>
  <c r="M433" i="14" s="1"/>
  <c r="S433" i="14" s="1"/>
  <c r="Y433" i="14" s="1"/>
  <c r="AE433" i="14" s="1"/>
  <c r="AK433" i="14" s="1"/>
  <c r="AQ433" i="14" s="1"/>
  <c r="AW433" i="14" s="1"/>
  <c r="BC433" i="14" s="1"/>
  <c r="BI433" i="14" s="1"/>
  <c r="I432" i="14"/>
  <c r="O432" i="14" s="1"/>
  <c r="U432" i="14" s="1"/>
  <c r="AA432" i="14" s="1"/>
  <c r="AG432" i="14" s="1"/>
  <c r="AM432" i="14" s="1"/>
  <c r="AS432" i="14" s="1"/>
  <c r="AY432" i="14" s="1"/>
  <c r="BE432" i="14" s="1"/>
  <c r="BK432" i="14" s="1"/>
  <c r="G432" i="14"/>
  <c r="M432" i="14" s="1"/>
  <c r="S432" i="14" s="1"/>
  <c r="Y432" i="14" s="1"/>
  <c r="AE432" i="14" s="1"/>
  <c r="AK432" i="14" s="1"/>
  <c r="AQ432" i="14" s="1"/>
  <c r="AW432" i="14" s="1"/>
  <c r="BC432" i="14" s="1"/>
  <c r="BI432" i="14" s="1"/>
  <c r="I431" i="14"/>
  <c r="O431" i="14" s="1"/>
  <c r="U431" i="14" s="1"/>
  <c r="AA431" i="14" s="1"/>
  <c r="AG431" i="14" s="1"/>
  <c r="AM431" i="14" s="1"/>
  <c r="AS431" i="14" s="1"/>
  <c r="AY431" i="14" s="1"/>
  <c r="BE431" i="14" s="1"/>
  <c r="BK431" i="14" s="1"/>
  <c r="H431" i="14"/>
  <c r="N431" i="14" s="1"/>
  <c r="T431" i="14" s="1"/>
  <c r="Z431" i="14" s="1"/>
  <c r="AF431" i="14" s="1"/>
  <c r="AL431" i="14" s="1"/>
  <c r="AR431" i="14" s="1"/>
  <c r="AX431" i="14" s="1"/>
  <c r="BD431" i="14" s="1"/>
  <c r="BJ431" i="14" s="1"/>
  <c r="G431" i="14"/>
  <c r="M431" i="14" s="1"/>
  <c r="S431" i="14" s="1"/>
  <c r="Y431" i="14" s="1"/>
  <c r="AE431" i="14" s="1"/>
  <c r="AK431" i="14" s="1"/>
  <c r="AQ431" i="14" s="1"/>
  <c r="AW431" i="14" s="1"/>
  <c r="BC431" i="14" s="1"/>
  <c r="BI431" i="14" s="1"/>
  <c r="I430" i="14"/>
  <c r="O430" i="14" s="1"/>
  <c r="U430" i="14" s="1"/>
  <c r="AA430" i="14" s="1"/>
  <c r="AG430" i="14" s="1"/>
  <c r="AM430" i="14" s="1"/>
  <c r="AS430" i="14" s="1"/>
  <c r="AY430" i="14" s="1"/>
  <c r="BE430" i="14" s="1"/>
  <c r="BK430" i="14" s="1"/>
  <c r="H430" i="14"/>
  <c r="N430" i="14" s="1"/>
  <c r="T430" i="14" s="1"/>
  <c r="Z430" i="14" s="1"/>
  <c r="AF430" i="14" s="1"/>
  <c r="AL430" i="14" s="1"/>
  <c r="AR430" i="14" s="1"/>
  <c r="AX430" i="14" s="1"/>
  <c r="BD430" i="14" s="1"/>
  <c r="BJ430" i="14" s="1"/>
  <c r="G430" i="14"/>
  <c r="M430" i="14" s="1"/>
  <c r="S430" i="14" s="1"/>
  <c r="Y430" i="14" s="1"/>
  <c r="AE430" i="14" s="1"/>
  <c r="AK430" i="14" s="1"/>
  <c r="AQ430" i="14" s="1"/>
  <c r="AW430" i="14" s="1"/>
  <c r="BC430" i="14" s="1"/>
  <c r="BI430" i="14" s="1"/>
  <c r="H429" i="14"/>
  <c r="N429" i="14" s="1"/>
  <c r="T429" i="14" s="1"/>
  <c r="Z429" i="14" s="1"/>
  <c r="AF429" i="14" s="1"/>
  <c r="AL429" i="14" s="1"/>
  <c r="AR429" i="14" s="1"/>
  <c r="AX429" i="14" s="1"/>
  <c r="BD429" i="14" s="1"/>
  <c r="BJ429" i="14" s="1"/>
  <c r="G429" i="14"/>
  <c r="M429" i="14" s="1"/>
  <c r="S429" i="14" s="1"/>
  <c r="Y429" i="14" s="1"/>
  <c r="AE429" i="14" s="1"/>
  <c r="AK429" i="14" s="1"/>
  <c r="AQ429" i="14" s="1"/>
  <c r="AW429" i="14" s="1"/>
  <c r="BC429" i="14" s="1"/>
  <c r="BI429" i="14" s="1"/>
  <c r="I428" i="14"/>
  <c r="O428" i="14" s="1"/>
  <c r="U428" i="14" s="1"/>
  <c r="AA428" i="14" s="1"/>
  <c r="AG428" i="14" s="1"/>
  <c r="AM428" i="14" s="1"/>
  <c r="AS428" i="14" s="1"/>
  <c r="AY428" i="14" s="1"/>
  <c r="BE428" i="14" s="1"/>
  <c r="BK428" i="14" s="1"/>
  <c r="H428" i="14"/>
  <c r="N428" i="14" s="1"/>
  <c r="T428" i="14" s="1"/>
  <c r="Z428" i="14" s="1"/>
  <c r="AF428" i="14" s="1"/>
  <c r="AL428" i="14" s="1"/>
  <c r="AR428" i="14" s="1"/>
  <c r="AX428" i="14" s="1"/>
  <c r="BD428" i="14" s="1"/>
  <c r="BJ428" i="14" s="1"/>
  <c r="G428" i="14"/>
  <c r="M428" i="14" s="1"/>
  <c r="S428" i="14" s="1"/>
  <c r="Y428" i="14" s="1"/>
  <c r="AE428" i="14" s="1"/>
  <c r="AK428" i="14" s="1"/>
  <c r="AQ428" i="14" s="1"/>
  <c r="AW428" i="14" s="1"/>
  <c r="BC428" i="14" s="1"/>
  <c r="BI428" i="14" s="1"/>
  <c r="I427" i="14"/>
  <c r="O427" i="14" s="1"/>
  <c r="U427" i="14" s="1"/>
  <c r="AA427" i="14" s="1"/>
  <c r="AG427" i="14" s="1"/>
  <c r="AM427" i="14" s="1"/>
  <c r="AS427" i="14" s="1"/>
  <c r="AY427" i="14" s="1"/>
  <c r="BE427" i="14" s="1"/>
  <c r="BK427" i="14" s="1"/>
  <c r="H427" i="14"/>
  <c r="N427" i="14" s="1"/>
  <c r="T427" i="14" s="1"/>
  <c r="Z427" i="14" s="1"/>
  <c r="AF427" i="14" s="1"/>
  <c r="AL427" i="14" s="1"/>
  <c r="AR427" i="14" s="1"/>
  <c r="AX427" i="14" s="1"/>
  <c r="BD427" i="14" s="1"/>
  <c r="BJ427" i="14" s="1"/>
  <c r="I426" i="14"/>
  <c r="O426" i="14" s="1"/>
  <c r="U426" i="14" s="1"/>
  <c r="AA426" i="14" s="1"/>
  <c r="AG426" i="14" s="1"/>
  <c r="AM426" i="14" s="1"/>
  <c r="AS426" i="14" s="1"/>
  <c r="AY426" i="14" s="1"/>
  <c r="BE426" i="14" s="1"/>
  <c r="BK426" i="14" s="1"/>
  <c r="H426" i="14"/>
  <c r="N426" i="14" s="1"/>
  <c r="T426" i="14" s="1"/>
  <c r="Z426" i="14" s="1"/>
  <c r="AF426" i="14" s="1"/>
  <c r="AL426" i="14" s="1"/>
  <c r="AR426" i="14" s="1"/>
  <c r="AX426" i="14" s="1"/>
  <c r="BD426" i="14" s="1"/>
  <c r="BJ426" i="14" s="1"/>
  <c r="G426" i="14"/>
  <c r="M426" i="14" s="1"/>
  <c r="S426" i="14" s="1"/>
  <c r="Y426" i="14" s="1"/>
  <c r="AE426" i="14" s="1"/>
  <c r="AK426" i="14" s="1"/>
  <c r="AQ426" i="14" s="1"/>
  <c r="AW426" i="14" s="1"/>
  <c r="BC426" i="14" s="1"/>
  <c r="BI426" i="14" s="1"/>
  <c r="I425" i="14"/>
  <c r="O425" i="14" s="1"/>
  <c r="U425" i="14" s="1"/>
  <c r="AA425" i="14" s="1"/>
  <c r="AG425" i="14" s="1"/>
  <c r="AM425" i="14" s="1"/>
  <c r="AS425" i="14" s="1"/>
  <c r="AY425" i="14" s="1"/>
  <c r="BE425" i="14" s="1"/>
  <c r="BK425" i="14" s="1"/>
  <c r="H425" i="14"/>
  <c r="N425" i="14" s="1"/>
  <c r="T425" i="14" s="1"/>
  <c r="Z425" i="14" s="1"/>
  <c r="AF425" i="14" s="1"/>
  <c r="AL425" i="14" s="1"/>
  <c r="AR425" i="14" s="1"/>
  <c r="AX425" i="14" s="1"/>
  <c r="BD425" i="14" s="1"/>
  <c r="BJ425" i="14" s="1"/>
  <c r="G425" i="14"/>
  <c r="M425" i="14" s="1"/>
  <c r="S425" i="14" s="1"/>
  <c r="Y425" i="14" s="1"/>
  <c r="AE425" i="14" s="1"/>
  <c r="AK425" i="14" s="1"/>
  <c r="AQ425" i="14" s="1"/>
  <c r="AW425" i="14" s="1"/>
  <c r="BC425" i="14" s="1"/>
  <c r="BI425" i="14" s="1"/>
  <c r="I424" i="14"/>
  <c r="O424" i="14" s="1"/>
  <c r="U424" i="14" s="1"/>
  <c r="AA424" i="14" s="1"/>
  <c r="AG424" i="14" s="1"/>
  <c r="AM424" i="14" s="1"/>
  <c r="AS424" i="14" s="1"/>
  <c r="AY424" i="14" s="1"/>
  <c r="BE424" i="14" s="1"/>
  <c r="BK424" i="14" s="1"/>
  <c r="G424" i="14"/>
  <c r="M424" i="14" s="1"/>
  <c r="S424" i="14" s="1"/>
  <c r="Y424" i="14" s="1"/>
  <c r="AE424" i="14" s="1"/>
  <c r="AK424" i="14" s="1"/>
  <c r="AQ424" i="14" s="1"/>
  <c r="AW424" i="14" s="1"/>
  <c r="BC424" i="14" s="1"/>
  <c r="BI424" i="14" s="1"/>
  <c r="I423" i="14"/>
  <c r="O423" i="14" s="1"/>
  <c r="U423" i="14" s="1"/>
  <c r="AA423" i="14" s="1"/>
  <c r="AG423" i="14" s="1"/>
  <c r="AM423" i="14" s="1"/>
  <c r="AS423" i="14" s="1"/>
  <c r="AY423" i="14" s="1"/>
  <c r="BE423" i="14" s="1"/>
  <c r="BK423" i="14" s="1"/>
  <c r="H423" i="14"/>
  <c r="N423" i="14" s="1"/>
  <c r="T423" i="14" s="1"/>
  <c r="Z423" i="14" s="1"/>
  <c r="AF423" i="14" s="1"/>
  <c r="AL423" i="14" s="1"/>
  <c r="AR423" i="14" s="1"/>
  <c r="AX423" i="14" s="1"/>
  <c r="BD423" i="14" s="1"/>
  <c r="BJ423" i="14" s="1"/>
  <c r="G423" i="14"/>
  <c r="M423" i="14" s="1"/>
  <c r="S423" i="14" s="1"/>
  <c r="Y423" i="14" s="1"/>
  <c r="AE423" i="14" s="1"/>
  <c r="AK423" i="14" s="1"/>
  <c r="AQ423" i="14" s="1"/>
  <c r="AW423" i="14" s="1"/>
  <c r="BC423" i="14" s="1"/>
  <c r="BI423" i="14" s="1"/>
  <c r="I422" i="14"/>
  <c r="O422" i="14" s="1"/>
  <c r="U422" i="14" s="1"/>
  <c r="AA422" i="14" s="1"/>
  <c r="AG422" i="14" s="1"/>
  <c r="AM422" i="14" s="1"/>
  <c r="AS422" i="14" s="1"/>
  <c r="AY422" i="14" s="1"/>
  <c r="BE422" i="14" s="1"/>
  <c r="BK422" i="14" s="1"/>
  <c r="H422" i="14"/>
  <c r="N422" i="14" s="1"/>
  <c r="T422" i="14" s="1"/>
  <c r="Z422" i="14" s="1"/>
  <c r="AF422" i="14" s="1"/>
  <c r="AL422" i="14" s="1"/>
  <c r="AR422" i="14" s="1"/>
  <c r="AX422" i="14" s="1"/>
  <c r="BD422" i="14" s="1"/>
  <c r="BJ422" i="14" s="1"/>
  <c r="G422" i="14"/>
  <c r="M422" i="14" s="1"/>
  <c r="S422" i="14" s="1"/>
  <c r="Y422" i="14" s="1"/>
  <c r="AE422" i="14" s="1"/>
  <c r="AK422" i="14" s="1"/>
  <c r="AQ422" i="14" s="1"/>
  <c r="AW422" i="14" s="1"/>
  <c r="BC422" i="14" s="1"/>
  <c r="BI422" i="14" s="1"/>
  <c r="H421" i="14"/>
  <c r="N421" i="14" s="1"/>
  <c r="T421" i="14" s="1"/>
  <c r="Z421" i="14" s="1"/>
  <c r="AF421" i="14" s="1"/>
  <c r="AL421" i="14" s="1"/>
  <c r="AR421" i="14" s="1"/>
  <c r="AX421" i="14" s="1"/>
  <c r="BD421" i="14" s="1"/>
  <c r="BJ421" i="14" s="1"/>
  <c r="G421" i="14"/>
  <c r="M421" i="14" s="1"/>
  <c r="S421" i="14" s="1"/>
  <c r="Y421" i="14" s="1"/>
  <c r="AE421" i="14" s="1"/>
  <c r="AK421" i="14" s="1"/>
  <c r="AQ421" i="14" s="1"/>
  <c r="AW421" i="14" s="1"/>
  <c r="BC421" i="14" s="1"/>
  <c r="BI421" i="14" s="1"/>
  <c r="I420" i="14"/>
  <c r="O420" i="14" s="1"/>
  <c r="U420" i="14" s="1"/>
  <c r="AA420" i="14" s="1"/>
  <c r="AG420" i="14" s="1"/>
  <c r="AM420" i="14" s="1"/>
  <c r="AS420" i="14" s="1"/>
  <c r="AY420" i="14" s="1"/>
  <c r="BE420" i="14" s="1"/>
  <c r="BK420" i="14" s="1"/>
  <c r="H420" i="14"/>
  <c r="N420" i="14" s="1"/>
  <c r="T420" i="14" s="1"/>
  <c r="Z420" i="14" s="1"/>
  <c r="AF420" i="14" s="1"/>
  <c r="AL420" i="14" s="1"/>
  <c r="AR420" i="14" s="1"/>
  <c r="AX420" i="14" s="1"/>
  <c r="BD420" i="14" s="1"/>
  <c r="BJ420" i="14" s="1"/>
  <c r="G420" i="14"/>
  <c r="M420" i="14" s="1"/>
  <c r="S420" i="14" s="1"/>
  <c r="Y420" i="14" s="1"/>
  <c r="AE420" i="14" s="1"/>
  <c r="AK420" i="14" s="1"/>
  <c r="AQ420" i="14" s="1"/>
  <c r="AW420" i="14" s="1"/>
  <c r="BC420" i="14" s="1"/>
  <c r="BI420" i="14" s="1"/>
  <c r="I419" i="14"/>
  <c r="O419" i="14" s="1"/>
  <c r="U419" i="14" s="1"/>
  <c r="AA419" i="14" s="1"/>
  <c r="AG419" i="14" s="1"/>
  <c r="AM419" i="14" s="1"/>
  <c r="AS419" i="14" s="1"/>
  <c r="AY419" i="14" s="1"/>
  <c r="BE419" i="14" s="1"/>
  <c r="BK419" i="14" s="1"/>
  <c r="H419" i="14"/>
  <c r="N419" i="14" s="1"/>
  <c r="T419" i="14" s="1"/>
  <c r="Z419" i="14" s="1"/>
  <c r="AF419" i="14" s="1"/>
  <c r="AL419" i="14" s="1"/>
  <c r="AR419" i="14" s="1"/>
  <c r="AX419" i="14" s="1"/>
  <c r="BD419" i="14" s="1"/>
  <c r="BJ419" i="14" s="1"/>
  <c r="I418" i="14"/>
  <c r="O418" i="14" s="1"/>
  <c r="U418" i="14" s="1"/>
  <c r="AA418" i="14" s="1"/>
  <c r="AG418" i="14" s="1"/>
  <c r="AM418" i="14" s="1"/>
  <c r="AS418" i="14" s="1"/>
  <c r="AY418" i="14" s="1"/>
  <c r="BE418" i="14" s="1"/>
  <c r="BK418" i="14" s="1"/>
  <c r="H418" i="14"/>
  <c r="N418" i="14" s="1"/>
  <c r="T418" i="14" s="1"/>
  <c r="Z418" i="14" s="1"/>
  <c r="AF418" i="14" s="1"/>
  <c r="AL418" i="14" s="1"/>
  <c r="AR418" i="14" s="1"/>
  <c r="AX418" i="14" s="1"/>
  <c r="BD418" i="14" s="1"/>
  <c r="BJ418" i="14" s="1"/>
  <c r="G418" i="14"/>
  <c r="M418" i="14" s="1"/>
  <c r="S418" i="14" s="1"/>
  <c r="Y418" i="14" s="1"/>
  <c r="AE418" i="14" s="1"/>
  <c r="AK418" i="14" s="1"/>
  <c r="AQ418" i="14" s="1"/>
  <c r="AW418" i="14" s="1"/>
  <c r="BC418" i="14" s="1"/>
  <c r="BI418" i="14" s="1"/>
  <c r="I417" i="14"/>
  <c r="O417" i="14" s="1"/>
  <c r="U417" i="14" s="1"/>
  <c r="AA417" i="14" s="1"/>
  <c r="AG417" i="14" s="1"/>
  <c r="AM417" i="14" s="1"/>
  <c r="AS417" i="14" s="1"/>
  <c r="AY417" i="14" s="1"/>
  <c r="BE417" i="14" s="1"/>
  <c r="BK417" i="14" s="1"/>
  <c r="H417" i="14"/>
  <c r="N417" i="14" s="1"/>
  <c r="T417" i="14" s="1"/>
  <c r="Z417" i="14" s="1"/>
  <c r="AF417" i="14" s="1"/>
  <c r="AL417" i="14" s="1"/>
  <c r="AR417" i="14" s="1"/>
  <c r="AX417" i="14" s="1"/>
  <c r="BD417" i="14" s="1"/>
  <c r="BJ417" i="14" s="1"/>
  <c r="G417" i="14"/>
  <c r="M417" i="14" s="1"/>
  <c r="S417" i="14" s="1"/>
  <c r="Y417" i="14" s="1"/>
  <c r="AE417" i="14" s="1"/>
  <c r="AK417" i="14" s="1"/>
  <c r="AQ417" i="14" s="1"/>
  <c r="AW417" i="14" s="1"/>
  <c r="BC417" i="14" s="1"/>
  <c r="BI417" i="14" s="1"/>
  <c r="I416" i="14"/>
  <c r="O416" i="14" s="1"/>
  <c r="U416" i="14" s="1"/>
  <c r="AA416" i="14" s="1"/>
  <c r="AG416" i="14" s="1"/>
  <c r="AM416" i="14" s="1"/>
  <c r="AS416" i="14" s="1"/>
  <c r="AY416" i="14" s="1"/>
  <c r="BE416" i="14" s="1"/>
  <c r="BK416" i="14" s="1"/>
  <c r="G416" i="14"/>
  <c r="M416" i="14" s="1"/>
  <c r="S416" i="14" s="1"/>
  <c r="Y416" i="14" s="1"/>
  <c r="AE416" i="14" s="1"/>
  <c r="AK416" i="14" s="1"/>
  <c r="AQ416" i="14" s="1"/>
  <c r="AW416" i="14" s="1"/>
  <c r="BC416" i="14" s="1"/>
  <c r="BI416" i="14" s="1"/>
  <c r="I415" i="14"/>
  <c r="O415" i="14" s="1"/>
  <c r="U415" i="14" s="1"/>
  <c r="AA415" i="14" s="1"/>
  <c r="AG415" i="14" s="1"/>
  <c r="AM415" i="14" s="1"/>
  <c r="AS415" i="14" s="1"/>
  <c r="AY415" i="14" s="1"/>
  <c r="BE415" i="14" s="1"/>
  <c r="BK415" i="14" s="1"/>
  <c r="H415" i="14"/>
  <c r="N415" i="14" s="1"/>
  <c r="T415" i="14" s="1"/>
  <c r="Z415" i="14" s="1"/>
  <c r="AF415" i="14" s="1"/>
  <c r="AL415" i="14" s="1"/>
  <c r="AR415" i="14" s="1"/>
  <c r="AX415" i="14" s="1"/>
  <c r="BD415" i="14" s="1"/>
  <c r="BJ415" i="14" s="1"/>
  <c r="G415" i="14"/>
  <c r="M415" i="14" s="1"/>
  <c r="S415" i="14" s="1"/>
  <c r="Y415" i="14" s="1"/>
  <c r="AE415" i="14" s="1"/>
  <c r="AK415" i="14" s="1"/>
  <c r="AQ415" i="14" s="1"/>
  <c r="AW415" i="14" s="1"/>
  <c r="BC415" i="14" s="1"/>
  <c r="BI415" i="14" s="1"/>
  <c r="I414" i="14"/>
  <c r="O414" i="14" s="1"/>
  <c r="U414" i="14" s="1"/>
  <c r="AA414" i="14" s="1"/>
  <c r="AG414" i="14" s="1"/>
  <c r="AM414" i="14" s="1"/>
  <c r="AS414" i="14" s="1"/>
  <c r="AY414" i="14" s="1"/>
  <c r="BE414" i="14" s="1"/>
  <c r="BK414" i="14" s="1"/>
  <c r="H414" i="14"/>
  <c r="N414" i="14" s="1"/>
  <c r="T414" i="14" s="1"/>
  <c r="Z414" i="14" s="1"/>
  <c r="AF414" i="14" s="1"/>
  <c r="AL414" i="14" s="1"/>
  <c r="AR414" i="14" s="1"/>
  <c r="AX414" i="14" s="1"/>
  <c r="BD414" i="14" s="1"/>
  <c r="BJ414" i="14" s="1"/>
  <c r="G414" i="14"/>
  <c r="M414" i="14" s="1"/>
  <c r="S414" i="14" s="1"/>
  <c r="Y414" i="14" s="1"/>
  <c r="AE414" i="14" s="1"/>
  <c r="AK414" i="14" s="1"/>
  <c r="AQ414" i="14" s="1"/>
  <c r="AW414" i="14" s="1"/>
  <c r="BC414" i="14" s="1"/>
  <c r="BI414" i="14" s="1"/>
  <c r="H413" i="14"/>
  <c r="G413" i="14"/>
  <c r="M413" i="14" s="1"/>
  <c r="S413" i="14" s="1"/>
  <c r="Y413" i="14" s="1"/>
  <c r="AE413" i="14" s="1"/>
  <c r="AK413" i="14" s="1"/>
  <c r="AQ413" i="14" s="1"/>
  <c r="AW413" i="14" s="1"/>
  <c r="BC413" i="14" s="1"/>
  <c r="BI413" i="14" s="1"/>
  <c r="I412" i="14"/>
  <c r="O412" i="14" s="1"/>
  <c r="U412" i="14" s="1"/>
  <c r="AA412" i="14" s="1"/>
  <c r="AG412" i="14" s="1"/>
  <c r="AM412" i="14" s="1"/>
  <c r="AS412" i="14" s="1"/>
  <c r="AY412" i="14" s="1"/>
  <c r="BE412" i="14" s="1"/>
  <c r="BK412" i="14" s="1"/>
  <c r="H412" i="14"/>
  <c r="G412" i="14"/>
  <c r="M412" i="14" s="1"/>
  <c r="S412" i="14" s="1"/>
  <c r="Y412" i="14" s="1"/>
  <c r="AE412" i="14" s="1"/>
  <c r="AK412" i="14" s="1"/>
  <c r="AQ412" i="14" s="1"/>
  <c r="AW412" i="14" s="1"/>
  <c r="BC412" i="14" s="1"/>
  <c r="BI412" i="14" s="1"/>
  <c r="I411" i="14"/>
  <c r="O411" i="14" s="1"/>
  <c r="U411" i="14" s="1"/>
  <c r="AA411" i="14" s="1"/>
  <c r="AG411" i="14" s="1"/>
  <c r="AM411" i="14" s="1"/>
  <c r="AS411" i="14" s="1"/>
  <c r="AY411" i="14" s="1"/>
  <c r="BE411" i="14" s="1"/>
  <c r="BK411" i="14" s="1"/>
  <c r="H411" i="14"/>
  <c r="I410" i="14"/>
  <c r="O410" i="14" s="1"/>
  <c r="U410" i="14" s="1"/>
  <c r="AA410" i="14" s="1"/>
  <c r="AG410" i="14" s="1"/>
  <c r="AM410" i="14" s="1"/>
  <c r="AS410" i="14" s="1"/>
  <c r="AY410" i="14" s="1"/>
  <c r="BE410" i="14" s="1"/>
  <c r="BK410" i="14" s="1"/>
  <c r="H410" i="14"/>
  <c r="G410" i="14"/>
  <c r="M410" i="14" s="1"/>
  <c r="S410" i="14" s="1"/>
  <c r="Y410" i="14" s="1"/>
  <c r="AE410" i="14" s="1"/>
  <c r="AK410" i="14" s="1"/>
  <c r="AQ410" i="14" s="1"/>
  <c r="AW410" i="14" s="1"/>
  <c r="BC410" i="14" s="1"/>
  <c r="BI410" i="14" s="1"/>
  <c r="I409" i="14"/>
  <c r="O409" i="14" s="1"/>
  <c r="U409" i="14" s="1"/>
  <c r="AA409" i="14" s="1"/>
  <c r="AG409" i="14" s="1"/>
  <c r="AM409" i="14" s="1"/>
  <c r="AS409" i="14" s="1"/>
  <c r="AY409" i="14" s="1"/>
  <c r="BE409" i="14" s="1"/>
  <c r="BK409" i="14" s="1"/>
  <c r="H409" i="14"/>
  <c r="G409" i="14"/>
  <c r="M409" i="14" s="1"/>
  <c r="S409" i="14" s="1"/>
  <c r="Y409" i="14" s="1"/>
  <c r="AE409" i="14" s="1"/>
  <c r="AK409" i="14" s="1"/>
  <c r="AQ409" i="14" s="1"/>
  <c r="AW409" i="14" s="1"/>
  <c r="BC409" i="14" s="1"/>
  <c r="BI409" i="14" s="1"/>
  <c r="I408" i="14"/>
  <c r="O408" i="14" s="1"/>
  <c r="U408" i="14" s="1"/>
  <c r="AA408" i="14" s="1"/>
  <c r="AG408" i="14" s="1"/>
  <c r="AM408" i="14" s="1"/>
  <c r="AS408" i="14" s="1"/>
  <c r="AY408" i="14" s="1"/>
  <c r="BE408" i="14" s="1"/>
  <c r="BK408" i="14" s="1"/>
  <c r="G408" i="14"/>
  <c r="M408" i="14" s="1"/>
  <c r="S408" i="14" s="1"/>
  <c r="Y408" i="14" s="1"/>
  <c r="AE408" i="14" s="1"/>
  <c r="AK408" i="14" s="1"/>
  <c r="AQ408" i="14" s="1"/>
  <c r="AW408" i="14" s="1"/>
  <c r="BC408" i="14" s="1"/>
  <c r="BI408" i="14" s="1"/>
  <c r="I407" i="14"/>
  <c r="O407" i="14" s="1"/>
  <c r="U407" i="14" s="1"/>
  <c r="AA407" i="14" s="1"/>
  <c r="AG407" i="14" s="1"/>
  <c r="AM407" i="14" s="1"/>
  <c r="AS407" i="14" s="1"/>
  <c r="AY407" i="14" s="1"/>
  <c r="BE407" i="14" s="1"/>
  <c r="BK407" i="14" s="1"/>
  <c r="H407" i="14"/>
  <c r="G407" i="14"/>
  <c r="M407" i="14" s="1"/>
  <c r="S407" i="14" s="1"/>
  <c r="Y407" i="14" s="1"/>
  <c r="AE407" i="14" s="1"/>
  <c r="AK407" i="14" s="1"/>
  <c r="AQ407" i="14" s="1"/>
  <c r="AW407" i="14" s="1"/>
  <c r="BC407" i="14" s="1"/>
  <c r="BI407" i="14" s="1"/>
  <c r="I406" i="14"/>
  <c r="O406" i="14" s="1"/>
  <c r="U406" i="14" s="1"/>
  <c r="AA406" i="14" s="1"/>
  <c r="AG406" i="14" s="1"/>
  <c r="AM406" i="14" s="1"/>
  <c r="AS406" i="14" s="1"/>
  <c r="AY406" i="14" s="1"/>
  <c r="BE406" i="14" s="1"/>
  <c r="BK406" i="14" s="1"/>
  <c r="G406" i="14"/>
  <c r="M406" i="14" s="1"/>
  <c r="S406" i="14" s="1"/>
  <c r="Y406" i="14" s="1"/>
  <c r="AE406" i="14" s="1"/>
  <c r="AK406" i="14" s="1"/>
  <c r="AQ406" i="14" s="1"/>
  <c r="AW406" i="14" s="1"/>
  <c r="BC406" i="14" s="1"/>
  <c r="BI406" i="14" s="1"/>
  <c r="H405" i="14"/>
  <c r="G405" i="14"/>
  <c r="M405" i="14" s="1"/>
  <c r="S405" i="14" s="1"/>
  <c r="Y405" i="14" s="1"/>
  <c r="AE405" i="14" s="1"/>
  <c r="AK405" i="14" s="1"/>
  <c r="AQ405" i="14" s="1"/>
  <c r="AW405" i="14" s="1"/>
  <c r="BC405" i="14" s="1"/>
  <c r="BI405" i="14" s="1"/>
  <c r="I404" i="14"/>
  <c r="O404" i="14" s="1"/>
  <c r="U404" i="14" s="1"/>
  <c r="AA404" i="14" s="1"/>
  <c r="AG404" i="14" s="1"/>
  <c r="AM404" i="14" s="1"/>
  <c r="AS404" i="14" s="1"/>
  <c r="AY404" i="14" s="1"/>
  <c r="BE404" i="14" s="1"/>
  <c r="BK404" i="14" s="1"/>
  <c r="H404" i="14"/>
  <c r="G404" i="14"/>
  <c r="M404" i="14" s="1"/>
  <c r="S404" i="14" s="1"/>
  <c r="Y404" i="14" s="1"/>
  <c r="AE404" i="14" s="1"/>
  <c r="AK404" i="14" s="1"/>
  <c r="AQ404" i="14" s="1"/>
  <c r="AW404" i="14" s="1"/>
  <c r="BC404" i="14" s="1"/>
  <c r="BI404" i="14" s="1"/>
  <c r="H403" i="14"/>
  <c r="I402" i="14"/>
  <c r="O402" i="14" s="1"/>
  <c r="U402" i="14" s="1"/>
  <c r="AA402" i="14" s="1"/>
  <c r="AG402" i="14" s="1"/>
  <c r="AM402" i="14" s="1"/>
  <c r="AS402" i="14" s="1"/>
  <c r="AY402" i="14" s="1"/>
  <c r="BE402" i="14" s="1"/>
  <c r="BK402" i="14" s="1"/>
  <c r="H402" i="14"/>
  <c r="G402" i="14"/>
  <c r="M402" i="14" s="1"/>
  <c r="S402" i="14" s="1"/>
  <c r="Y402" i="14" s="1"/>
  <c r="AE402" i="14" s="1"/>
  <c r="AK402" i="14" s="1"/>
  <c r="AQ402" i="14" s="1"/>
  <c r="AW402" i="14" s="1"/>
  <c r="BC402" i="14" s="1"/>
  <c r="BI402" i="14" s="1"/>
  <c r="I401" i="14"/>
  <c r="O401" i="14" s="1"/>
  <c r="U401" i="14" s="1"/>
  <c r="AA401" i="14" s="1"/>
  <c r="AG401" i="14" s="1"/>
  <c r="AM401" i="14" s="1"/>
  <c r="AS401" i="14" s="1"/>
  <c r="AY401" i="14" s="1"/>
  <c r="BE401" i="14" s="1"/>
  <c r="BK401" i="14" s="1"/>
  <c r="H401" i="14"/>
  <c r="I400" i="14"/>
  <c r="O400" i="14" s="1"/>
  <c r="U400" i="14" s="1"/>
  <c r="AA400" i="14" s="1"/>
  <c r="AG400" i="14" s="1"/>
  <c r="AM400" i="14" s="1"/>
  <c r="AS400" i="14" s="1"/>
  <c r="AY400" i="14" s="1"/>
  <c r="BE400" i="14" s="1"/>
  <c r="BK400" i="14" s="1"/>
  <c r="H400" i="14"/>
  <c r="N400" i="14" s="1"/>
  <c r="T400" i="14" s="1"/>
  <c r="Z400" i="14" s="1"/>
  <c r="AF400" i="14" s="1"/>
  <c r="AL400" i="14" s="1"/>
  <c r="AR400" i="14" s="1"/>
  <c r="AX400" i="14" s="1"/>
  <c r="BD400" i="14" s="1"/>
  <c r="BJ400" i="14" s="1"/>
  <c r="G400" i="14"/>
  <c r="M400" i="14" s="1"/>
  <c r="S400" i="14" s="1"/>
  <c r="Y400" i="14" s="1"/>
  <c r="AE400" i="14" s="1"/>
  <c r="AK400" i="14" s="1"/>
  <c r="AQ400" i="14" s="1"/>
  <c r="AW400" i="14" s="1"/>
  <c r="BC400" i="14" s="1"/>
  <c r="BI400" i="14" s="1"/>
  <c r="I399" i="14"/>
  <c r="O399" i="14" s="1"/>
  <c r="U399" i="14" s="1"/>
  <c r="AA399" i="14" s="1"/>
  <c r="AG399" i="14" s="1"/>
  <c r="AM399" i="14" s="1"/>
  <c r="AS399" i="14" s="1"/>
  <c r="AY399" i="14" s="1"/>
  <c r="BE399" i="14" s="1"/>
  <c r="BK399" i="14" s="1"/>
  <c r="H399" i="14"/>
  <c r="N399" i="14" s="1"/>
  <c r="T399" i="14" s="1"/>
  <c r="Z399" i="14" s="1"/>
  <c r="AF399" i="14" s="1"/>
  <c r="AL399" i="14" s="1"/>
  <c r="AR399" i="14" s="1"/>
  <c r="AX399" i="14" s="1"/>
  <c r="BD399" i="14" s="1"/>
  <c r="BJ399" i="14" s="1"/>
  <c r="G399" i="14"/>
  <c r="M399" i="14" s="1"/>
  <c r="S399" i="14" s="1"/>
  <c r="Y399" i="14" s="1"/>
  <c r="AE399" i="14" s="1"/>
  <c r="AK399" i="14" s="1"/>
  <c r="AQ399" i="14" s="1"/>
  <c r="AW399" i="14" s="1"/>
  <c r="BC399" i="14" s="1"/>
  <c r="BI399" i="14" s="1"/>
  <c r="I398" i="14"/>
  <c r="O398" i="14" s="1"/>
  <c r="U398" i="14" s="1"/>
  <c r="AA398" i="14" s="1"/>
  <c r="AG398" i="14" s="1"/>
  <c r="AM398" i="14" s="1"/>
  <c r="AS398" i="14" s="1"/>
  <c r="AY398" i="14" s="1"/>
  <c r="BE398" i="14" s="1"/>
  <c r="BK398" i="14" s="1"/>
  <c r="G398" i="14"/>
  <c r="M398" i="14" s="1"/>
  <c r="S398" i="14" s="1"/>
  <c r="Y398" i="14" s="1"/>
  <c r="AE398" i="14" s="1"/>
  <c r="AK398" i="14" s="1"/>
  <c r="AQ398" i="14" s="1"/>
  <c r="AW398" i="14" s="1"/>
  <c r="BC398" i="14" s="1"/>
  <c r="BI398" i="14" s="1"/>
  <c r="H397" i="14"/>
  <c r="N397" i="14" s="1"/>
  <c r="T397" i="14" s="1"/>
  <c r="Z397" i="14" s="1"/>
  <c r="AF397" i="14" s="1"/>
  <c r="AL397" i="14" s="1"/>
  <c r="AR397" i="14" s="1"/>
  <c r="AX397" i="14" s="1"/>
  <c r="BD397" i="14" s="1"/>
  <c r="BJ397" i="14" s="1"/>
  <c r="G397" i="14"/>
  <c r="M397" i="14" s="1"/>
  <c r="S397" i="14" s="1"/>
  <c r="Y397" i="14" s="1"/>
  <c r="AE397" i="14" s="1"/>
  <c r="AK397" i="14" s="1"/>
  <c r="AQ397" i="14" s="1"/>
  <c r="AW397" i="14" s="1"/>
  <c r="BC397" i="14" s="1"/>
  <c r="BI397" i="14" s="1"/>
  <c r="I396" i="14"/>
  <c r="O396" i="14" s="1"/>
  <c r="U396" i="14" s="1"/>
  <c r="AA396" i="14" s="1"/>
  <c r="AG396" i="14" s="1"/>
  <c r="AM396" i="14" s="1"/>
  <c r="AS396" i="14" s="1"/>
  <c r="AY396" i="14" s="1"/>
  <c r="BE396" i="14" s="1"/>
  <c r="BK396" i="14" s="1"/>
  <c r="H396" i="14"/>
  <c r="N396" i="14" s="1"/>
  <c r="T396" i="14" s="1"/>
  <c r="Z396" i="14" s="1"/>
  <c r="AF396" i="14" s="1"/>
  <c r="AL396" i="14" s="1"/>
  <c r="AR396" i="14" s="1"/>
  <c r="AX396" i="14" s="1"/>
  <c r="BD396" i="14" s="1"/>
  <c r="BJ396" i="14" s="1"/>
  <c r="G396" i="14"/>
  <c r="M396" i="14" s="1"/>
  <c r="S396" i="14" s="1"/>
  <c r="Y396" i="14" s="1"/>
  <c r="AE396" i="14" s="1"/>
  <c r="AK396" i="14" s="1"/>
  <c r="AQ396" i="14" s="1"/>
  <c r="AW396" i="14" s="1"/>
  <c r="BC396" i="14" s="1"/>
  <c r="BI396" i="14" s="1"/>
  <c r="H395" i="14"/>
  <c r="N395" i="14" s="1"/>
  <c r="T395" i="14" s="1"/>
  <c r="Z395" i="14" s="1"/>
  <c r="AF395" i="14" s="1"/>
  <c r="AL395" i="14" s="1"/>
  <c r="AR395" i="14" s="1"/>
  <c r="AX395" i="14" s="1"/>
  <c r="BD395" i="14" s="1"/>
  <c r="BJ395" i="14" s="1"/>
  <c r="I394" i="14"/>
  <c r="O394" i="14" s="1"/>
  <c r="U394" i="14" s="1"/>
  <c r="AA394" i="14" s="1"/>
  <c r="AG394" i="14" s="1"/>
  <c r="AM394" i="14" s="1"/>
  <c r="AS394" i="14" s="1"/>
  <c r="AY394" i="14" s="1"/>
  <c r="BE394" i="14" s="1"/>
  <c r="BK394" i="14" s="1"/>
  <c r="H394" i="14"/>
  <c r="N394" i="14" s="1"/>
  <c r="T394" i="14" s="1"/>
  <c r="Z394" i="14" s="1"/>
  <c r="AF394" i="14" s="1"/>
  <c r="AL394" i="14" s="1"/>
  <c r="AR394" i="14" s="1"/>
  <c r="AX394" i="14" s="1"/>
  <c r="BD394" i="14" s="1"/>
  <c r="BJ394" i="14" s="1"/>
  <c r="G394" i="14"/>
  <c r="M394" i="14" s="1"/>
  <c r="S394" i="14" s="1"/>
  <c r="Y394" i="14" s="1"/>
  <c r="AE394" i="14" s="1"/>
  <c r="AK394" i="14" s="1"/>
  <c r="AQ394" i="14" s="1"/>
  <c r="AW394" i="14" s="1"/>
  <c r="BC394" i="14" s="1"/>
  <c r="BI394" i="14" s="1"/>
  <c r="I393" i="14"/>
  <c r="O393" i="14" s="1"/>
  <c r="U393" i="14" s="1"/>
  <c r="AA393" i="14" s="1"/>
  <c r="AG393" i="14" s="1"/>
  <c r="AM393" i="14" s="1"/>
  <c r="AS393" i="14" s="1"/>
  <c r="AY393" i="14" s="1"/>
  <c r="BE393" i="14" s="1"/>
  <c r="BK393" i="14" s="1"/>
  <c r="H393" i="14"/>
  <c r="N393" i="14" s="1"/>
  <c r="T393" i="14" s="1"/>
  <c r="Z393" i="14" s="1"/>
  <c r="AF393" i="14" s="1"/>
  <c r="AL393" i="14" s="1"/>
  <c r="AR393" i="14" s="1"/>
  <c r="AX393" i="14" s="1"/>
  <c r="BD393" i="14" s="1"/>
  <c r="BJ393" i="14" s="1"/>
  <c r="I392" i="14"/>
  <c r="O392" i="14" s="1"/>
  <c r="U392" i="14" s="1"/>
  <c r="AA392" i="14" s="1"/>
  <c r="AG392" i="14" s="1"/>
  <c r="AM392" i="14" s="1"/>
  <c r="AS392" i="14" s="1"/>
  <c r="AY392" i="14" s="1"/>
  <c r="BE392" i="14" s="1"/>
  <c r="BK392" i="14" s="1"/>
  <c r="G392" i="14"/>
  <c r="M392" i="14" s="1"/>
  <c r="S392" i="14" s="1"/>
  <c r="Y392" i="14" s="1"/>
  <c r="AE392" i="14" s="1"/>
  <c r="AK392" i="14" s="1"/>
  <c r="AQ392" i="14" s="1"/>
  <c r="AW392" i="14" s="1"/>
  <c r="BC392" i="14" s="1"/>
  <c r="BI392" i="14" s="1"/>
  <c r="I391" i="14"/>
  <c r="O391" i="14" s="1"/>
  <c r="U391" i="14" s="1"/>
  <c r="AA391" i="14" s="1"/>
  <c r="AG391" i="14" s="1"/>
  <c r="AM391" i="14" s="1"/>
  <c r="AS391" i="14" s="1"/>
  <c r="AY391" i="14" s="1"/>
  <c r="BE391" i="14" s="1"/>
  <c r="BK391" i="14" s="1"/>
  <c r="H391" i="14"/>
  <c r="N391" i="14" s="1"/>
  <c r="T391" i="14" s="1"/>
  <c r="Z391" i="14" s="1"/>
  <c r="AF391" i="14" s="1"/>
  <c r="AL391" i="14" s="1"/>
  <c r="AR391" i="14" s="1"/>
  <c r="AX391" i="14" s="1"/>
  <c r="BD391" i="14" s="1"/>
  <c r="BJ391" i="14" s="1"/>
  <c r="G391" i="14"/>
  <c r="M391" i="14" s="1"/>
  <c r="S391" i="14" s="1"/>
  <c r="Y391" i="14" s="1"/>
  <c r="AE391" i="14" s="1"/>
  <c r="AK391" i="14" s="1"/>
  <c r="AQ391" i="14" s="1"/>
  <c r="AW391" i="14" s="1"/>
  <c r="BC391" i="14" s="1"/>
  <c r="BI391" i="14" s="1"/>
  <c r="I390" i="14"/>
  <c r="O390" i="14" s="1"/>
  <c r="U390" i="14" s="1"/>
  <c r="AA390" i="14" s="1"/>
  <c r="AG390" i="14" s="1"/>
  <c r="AM390" i="14" s="1"/>
  <c r="AS390" i="14" s="1"/>
  <c r="AY390" i="14" s="1"/>
  <c r="BE390" i="14" s="1"/>
  <c r="BK390" i="14" s="1"/>
  <c r="G390" i="14"/>
  <c r="M390" i="14" s="1"/>
  <c r="S390" i="14" s="1"/>
  <c r="Y390" i="14" s="1"/>
  <c r="AE390" i="14" s="1"/>
  <c r="AK390" i="14" s="1"/>
  <c r="AQ390" i="14" s="1"/>
  <c r="AW390" i="14" s="1"/>
  <c r="BC390" i="14" s="1"/>
  <c r="BI390" i="14" s="1"/>
  <c r="H389" i="14"/>
  <c r="N389" i="14" s="1"/>
  <c r="T389" i="14" s="1"/>
  <c r="Z389" i="14" s="1"/>
  <c r="AF389" i="14" s="1"/>
  <c r="AL389" i="14" s="1"/>
  <c r="AR389" i="14" s="1"/>
  <c r="AX389" i="14" s="1"/>
  <c r="BD389" i="14" s="1"/>
  <c r="BJ389" i="14" s="1"/>
  <c r="G389" i="14"/>
  <c r="M389" i="14" s="1"/>
  <c r="S389" i="14" s="1"/>
  <c r="Y389" i="14" s="1"/>
  <c r="AE389" i="14" s="1"/>
  <c r="AK389" i="14" s="1"/>
  <c r="AQ389" i="14" s="1"/>
  <c r="AW389" i="14" s="1"/>
  <c r="BC389" i="14" s="1"/>
  <c r="BI389" i="14" s="1"/>
  <c r="I388" i="14"/>
  <c r="O388" i="14" s="1"/>
  <c r="U388" i="14" s="1"/>
  <c r="AA388" i="14" s="1"/>
  <c r="AG388" i="14" s="1"/>
  <c r="AM388" i="14" s="1"/>
  <c r="AS388" i="14" s="1"/>
  <c r="AY388" i="14" s="1"/>
  <c r="BE388" i="14" s="1"/>
  <c r="BK388" i="14" s="1"/>
  <c r="H388" i="14"/>
  <c r="N388" i="14" s="1"/>
  <c r="T388" i="14" s="1"/>
  <c r="Z388" i="14" s="1"/>
  <c r="AF388" i="14" s="1"/>
  <c r="AL388" i="14" s="1"/>
  <c r="AR388" i="14" s="1"/>
  <c r="AX388" i="14" s="1"/>
  <c r="BD388" i="14" s="1"/>
  <c r="BJ388" i="14" s="1"/>
  <c r="G388" i="14"/>
  <c r="M388" i="14" s="1"/>
  <c r="S388" i="14" s="1"/>
  <c r="Y388" i="14" s="1"/>
  <c r="AE388" i="14" s="1"/>
  <c r="AK388" i="14" s="1"/>
  <c r="AQ388" i="14" s="1"/>
  <c r="AW388" i="14" s="1"/>
  <c r="BC388" i="14" s="1"/>
  <c r="BI388" i="14" s="1"/>
  <c r="H387" i="14"/>
  <c r="N387" i="14" s="1"/>
  <c r="T387" i="14" s="1"/>
  <c r="Z387" i="14" s="1"/>
  <c r="AF387" i="14" s="1"/>
  <c r="AL387" i="14" s="1"/>
  <c r="AR387" i="14" s="1"/>
  <c r="AX387" i="14" s="1"/>
  <c r="BD387" i="14" s="1"/>
  <c r="BJ387" i="14" s="1"/>
  <c r="I386" i="14"/>
  <c r="O386" i="14" s="1"/>
  <c r="U386" i="14" s="1"/>
  <c r="AA386" i="14" s="1"/>
  <c r="AG386" i="14" s="1"/>
  <c r="AM386" i="14" s="1"/>
  <c r="AS386" i="14" s="1"/>
  <c r="AY386" i="14" s="1"/>
  <c r="BE386" i="14" s="1"/>
  <c r="BK386" i="14" s="1"/>
  <c r="H386" i="14"/>
  <c r="N386" i="14" s="1"/>
  <c r="T386" i="14" s="1"/>
  <c r="Z386" i="14" s="1"/>
  <c r="AF386" i="14" s="1"/>
  <c r="AL386" i="14" s="1"/>
  <c r="AR386" i="14" s="1"/>
  <c r="AX386" i="14" s="1"/>
  <c r="BD386" i="14" s="1"/>
  <c r="BJ386" i="14" s="1"/>
  <c r="G386" i="14"/>
  <c r="M386" i="14" s="1"/>
  <c r="S386" i="14" s="1"/>
  <c r="Y386" i="14" s="1"/>
  <c r="AE386" i="14" s="1"/>
  <c r="AK386" i="14" s="1"/>
  <c r="AQ386" i="14" s="1"/>
  <c r="AW386" i="14" s="1"/>
  <c r="BC386" i="14" s="1"/>
  <c r="BI386" i="14" s="1"/>
  <c r="I385" i="14"/>
  <c r="O385" i="14" s="1"/>
  <c r="U385" i="14" s="1"/>
  <c r="AA385" i="14" s="1"/>
  <c r="AG385" i="14" s="1"/>
  <c r="AM385" i="14" s="1"/>
  <c r="AS385" i="14" s="1"/>
  <c r="AY385" i="14" s="1"/>
  <c r="BE385" i="14" s="1"/>
  <c r="BK385" i="14" s="1"/>
  <c r="H385" i="14"/>
  <c r="N385" i="14" s="1"/>
  <c r="T385" i="14" s="1"/>
  <c r="Z385" i="14" s="1"/>
  <c r="AF385" i="14" s="1"/>
  <c r="AL385" i="14" s="1"/>
  <c r="AR385" i="14" s="1"/>
  <c r="AX385" i="14" s="1"/>
  <c r="BD385" i="14" s="1"/>
  <c r="BJ385" i="14" s="1"/>
  <c r="I384" i="14"/>
  <c r="O384" i="14" s="1"/>
  <c r="U384" i="14" s="1"/>
  <c r="AA384" i="14" s="1"/>
  <c r="AG384" i="14" s="1"/>
  <c r="AM384" i="14" s="1"/>
  <c r="AS384" i="14" s="1"/>
  <c r="AY384" i="14" s="1"/>
  <c r="BE384" i="14" s="1"/>
  <c r="BK384" i="14" s="1"/>
  <c r="G384" i="14"/>
  <c r="M384" i="14" s="1"/>
  <c r="S384" i="14" s="1"/>
  <c r="Y384" i="14" s="1"/>
  <c r="AE384" i="14" s="1"/>
  <c r="AK384" i="14" s="1"/>
  <c r="AQ384" i="14" s="1"/>
  <c r="AW384" i="14" s="1"/>
  <c r="BC384" i="14" s="1"/>
  <c r="BI384" i="14" s="1"/>
  <c r="I383" i="14"/>
  <c r="O383" i="14" s="1"/>
  <c r="U383" i="14" s="1"/>
  <c r="AA383" i="14" s="1"/>
  <c r="AG383" i="14" s="1"/>
  <c r="AM383" i="14" s="1"/>
  <c r="AS383" i="14" s="1"/>
  <c r="AY383" i="14" s="1"/>
  <c r="BE383" i="14" s="1"/>
  <c r="BK383" i="14" s="1"/>
  <c r="H383" i="14"/>
  <c r="N383" i="14" s="1"/>
  <c r="T383" i="14" s="1"/>
  <c r="Z383" i="14" s="1"/>
  <c r="AF383" i="14" s="1"/>
  <c r="AL383" i="14" s="1"/>
  <c r="AR383" i="14" s="1"/>
  <c r="AX383" i="14" s="1"/>
  <c r="BD383" i="14" s="1"/>
  <c r="BJ383" i="14" s="1"/>
  <c r="G383" i="14"/>
  <c r="M383" i="14" s="1"/>
  <c r="S383" i="14" s="1"/>
  <c r="Y383" i="14" s="1"/>
  <c r="AE383" i="14" s="1"/>
  <c r="AK383" i="14" s="1"/>
  <c r="AQ383" i="14" s="1"/>
  <c r="AW383" i="14" s="1"/>
  <c r="BC383" i="14" s="1"/>
  <c r="BI383" i="14" s="1"/>
  <c r="I382" i="14"/>
  <c r="O382" i="14" s="1"/>
  <c r="U382" i="14" s="1"/>
  <c r="AA382" i="14" s="1"/>
  <c r="AG382" i="14" s="1"/>
  <c r="AM382" i="14" s="1"/>
  <c r="AS382" i="14" s="1"/>
  <c r="AY382" i="14" s="1"/>
  <c r="BE382" i="14" s="1"/>
  <c r="BK382" i="14" s="1"/>
  <c r="G382" i="14"/>
  <c r="M382" i="14" s="1"/>
  <c r="S382" i="14" s="1"/>
  <c r="Y382" i="14" s="1"/>
  <c r="AE382" i="14" s="1"/>
  <c r="AK382" i="14" s="1"/>
  <c r="AQ382" i="14" s="1"/>
  <c r="AW382" i="14" s="1"/>
  <c r="BC382" i="14" s="1"/>
  <c r="BI382" i="14" s="1"/>
  <c r="H381" i="14"/>
  <c r="G381" i="14"/>
  <c r="M381" i="14" s="1"/>
  <c r="S381" i="14" s="1"/>
  <c r="Y381" i="14" s="1"/>
  <c r="AE381" i="14" s="1"/>
  <c r="AK381" i="14" s="1"/>
  <c r="AQ381" i="14" s="1"/>
  <c r="AW381" i="14" s="1"/>
  <c r="BC381" i="14" s="1"/>
  <c r="BI381" i="14" s="1"/>
  <c r="I380" i="14"/>
  <c r="O380" i="14" s="1"/>
  <c r="U380" i="14" s="1"/>
  <c r="AA380" i="14" s="1"/>
  <c r="AG380" i="14" s="1"/>
  <c r="AM380" i="14" s="1"/>
  <c r="AS380" i="14" s="1"/>
  <c r="AY380" i="14" s="1"/>
  <c r="BE380" i="14" s="1"/>
  <c r="BK380" i="14" s="1"/>
  <c r="H380" i="14"/>
  <c r="G380" i="14"/>
  <c r="M380" i="14" s="1"/>
  <c r="S380" i="14" s="1"/>
  <c r="Y380" i="14" s="1"/>
  <c r="AE380" i="14" s="1"/>
  <c r="AK380" i="14" s="1"/>
  <c r="AQ380" i="14" s="1"/>
  <c r="AW380" i="14" s="1"/>
  <c r="BC380" i="14" s="1"/>
  <c r="BI380" i="14" s="1"/>
  <c r="H379" i="14"/>
  <c r="G379" i="14"/>
  <c r="M379" i="14" s="1"/>
  <c r="S379" i="14" s="1"/>
  <c r="Y379" i="14" s="1"/>
  <c r="AE379" i="14" s="1"/>
  <c r="AK379" i="14" s="1"/>
  <c r="AQ379" i="14" s="1"/>
  <c r="AW379" i="14" s="1"/>
  <c r="BC379" i="14" s="1"/>
  <c r="BI379" i="14" s="1"/>
  <c r="I378" i="14"/>
  <c r="O378" i="14" s="1"/>
  <c r="U378" i="14" s="1"/>
  <c r="AA378" i="14" s="1"/>
  <c r="AG378" i="14" s="1"/>
  <c r="AM378" i="14" s="1"/>
  <c r="AS378" i="14" s="1"/>
  <c r="AY378" i="14" s="1"/>
  <c r="BE378" i="14" s="1"/>
  <c r="BK378" i="14" s="1"/>
  <c r="H378" i="14"/>
  <c r="G378" i="14"/>
  <c r="M378" i="14" s="1"/>
  <c r="S378" i="14" s="1"/>
  <c r="Y378" i="14" s="1"/>
  <c r="AE378" i="14" s="1"/>
  <c r="AK378" i="14" s="1"/>
  <c r="AQ378" i="14" s="1"/>
  <c r="AW378" i="14" s="1"/>
  <c r="BC378" i="14" s="1"/>
  <c r="BI378" i="14" s="1"/>
  <c r="I377" i="14"/>
  <c r="O377" i="14" s="1"/>
  <c r="U377" i="14" s="1"/>
  <c r="AA377" i="14" s="1"/>
  <c r="AG377" i="14" s="1"/>
  <c r="AM377" i="14" s="1"/>
  <c r="AS377" i="14" s="1"/>
  <c r="AY377" i="14" s="1"/>
  <c r="BE377" i="14" s="1"/>
  <c r="BK377" i="14" s="1"/>
  <c r="H377" i="14"/>
  <c r="I376" i="14"/>
  <c r="O376" i="14" s="1"/>
  <c r="U376" i="14" s="1"/>
  <c r="AA376" i="14" s="1"/>
  <c r="AG376" i="14" s="1"/>
  <c r="AM376" i="14" s="1"/>
  <c r="AS376" i="14" s="1"/>
  <c r="AY376" i="14" s="1"/>
  <c r="BE376" i="14" s="1"/>
  <c r="BK376" i="14" s="1"/>
  <c r="G376" i="14"/>
  <c r="M376" i="14" s="1"/>
  <c r="S376" i="14" s="1"/>
  <c r="Y376" i="14" s="1"/>
  <c r="AE376" i="14" s="1"/>
  <c r="AK376" i="14" s="1"/>
  <c r="AQ376" i="14" s="1"/>
  <c r="AW376" i="14" s="1"/>
  <c r="BC376" i="14" s="1"/>
  <c r="BI376" i="14" s="1"/>
  <c r="I375" i="14"/>
  <c r="O375" i="14" s="1"/>
  <c r="U375" i="14" s="1"/>
  <c r="AA375" i="14" s="1"/>
  <c r="AG375" i="14" s="1"/>
  <c r="AM375" i="14" s="1"/>
  <c r="AS375" i="14" s="1"/>
  <c r="AY375" i="14" s="1"/>
  <c r="BE375" i="14" s="1"/>
  <c r="BK375" i="14" s="1"/>
  <c r="H375" i="14"/>
  <c r="I374" i="14"/>
  <c r="O374" i="14" s="1"/>
  <c r="U374" i="14" s="1"/>
  <c r="AA374" i="14" s="1"/>
  <c r="AG374" i="14" s="1"/>
  <c r="AM374" i="14" s="1"/>
  <c r="AS374" i="14" s="1"/>
  <c r="AY374" i="14" s="1"/>
  <c r="BE374" i="14" s="1"/>
  <c r="BK374" i="14" s="1"/>
  <c r="H374" i="14"/>
  <c r="G374" i="14"/>
  <c r="M374" i="14" s="1"/>
  <c r="S374" i="14" s="1"/>
  <c r="Y374" i="14" s="1"/>
  <c r="AE374" i="14" s="1"/>
  <c r="AK374" i="14" s="1"/>
  <c r="AQ374" i="14" s="1"/>
  <c r="AW374" i="14" s="1"/>
  <c r="BC374" i="14" s="1"/>
  <c r="BI374" i="14" s="1"/>
  <c r="H373" i="14"/>
  <c r="G373" i="14"/>
  <c r="M373" i="14" s="1"/>
  <c r="S373" i="14" s="1"/>
  <c r="Y373" i="14" s="1"/>
  <c r="AE373" i="14" s="1"/>
  <c r="AK373" i="14" s="1"/>
  <c r="AQ373" i="14" s="1"/>
  <c r="AW373" i="14" s="1"/>
  <c r="BC373" i="14" s="1"/>
  <c r="BI373" i="14" s="1"/>
  <c r="I372" i="14"/>
  <c r="O372" i="14" s="1"/>
  <c r="U372" i="14" s="1"/>
  <c r="AA372" i="14" s="1"/>
  <c r="AG372" i="14" s="1"/>
  <c r="AM372" i="14" s="1"/>
  <c r="AS372" i="14" s="1"/>
  <c r="AY372" i="14" s="1"/>
  <c r="BE372" i="14" s="1"/>
  <c r="BK372" i="14" s="1"/>
  <c r="G372" i="14"/>
  <c r="M372" i="14" s="1"/>
  <c r="S372" i="14" s="1"/>
  <c r="Y372" i="14" s="1"/>
  <c r="AE372" i="14" s="1"/>
  <c r="AK372" i="14" s="1"/>
  <c r="AQ372" i="14" s="1"/>
  <c r="AW372" i="14" s="1"/>
  <c r="BC372" i="14" s="1"/>
  <c r="BI372" i="14" s="1"/>
  <c r="I371" i="14"/>
  <c r="O371" i="14" s="1"/>
  <c r="U371" i="14" s="1"/>
  <c r="AA371" i="14" s="1"/>
  <c r="AG371" i="14" s="1"/>
  <c r="AM371" i="14" s="1"/>
  <c r="AS371" i="14" s="1"/>
  <c r="AY371" i="14" s="1"/>
  <c r="BE371" i="14" s="1"/>
  <c r="BK371" i="14" s="1"/>
  <c r="H371" i="14"/>
  <c r="I370" i="14"/>
  <c r="O370" i="14" s="1"/>
  <c r="U370" i="14" s="1"/>
  <c r="AA370" i="14" s="1"/>
  <c r="AG370" i="14" s="1"/>
  <c r="AM370" i="14" s="1"/>
  <c r="AS370" i="14" s="1"/>
  <c r="AY370" i="14" s="1"/>
  <c r="BE370" i="14" s="1"/>
  <c r="BK370" i="14" s="1"/>
  <c r="H370" i="14"/>
  <c r="G370" i="14"/>
  <c r="M370" i="14" s="1"/>
  <c r="S370" i="14" s="1"/>
  <c r="Y370" i="14" s="1"/>
  <c r="AE370" i="14" s="1"/>
  <c r="AK370" i="14" s="1"/>
  <c r="AQ370" i="14" s="1"/>
  <c r="AW370" i="14" s="1"/>
  <c r="BC370" i="14" s="1"/>
  <c r="BI370" i="14" s="1"/>
  <c r="H369" i="14"/>
  <c r="G369" i="14"/>
  <c r="M369" i="14" s="1"/>
  <c r="S369" i="14" s="1"/>
  <c r="Y369" i="14" s="1"/>
  <c r="AE369" i="14" s="1"/>
  <c r="AK369" i="14" s="1"/>
  <c r="AQ369" i="14" s="1"/>
  <c r="AW369" i="14" s="1"/>
  <c r="BC369" i="14" s="1"/>
  <c r="BI369" i="14" s="1"/>
  <c r="I368" i="14"/>
  <c r="O368" i="14" s="1"/>
  <c r="U368" i="14" s="1"/>
  <c r="AA368" i="14" s="1"/>
  <c r="AG368" i="14" s="1"/>
  <c r="AM368" i="14" s="1"/>
  <c r="AS368" i="14" s="1"/>
  <c r="AY368" i="14" s="1"/>
  <c r="BE368" i="14" s="1"/>
  <c r="BK368" i="14" s="1"/>
  <c r="G368" i="14"/>
  <c r="M368" i="14" s="1"/>
  <c r="S368" i="14" s="1"/>
  <c r="Y368" i="14" s="1"/>
  <c r="AE368" i="14" s="1"/>
  <c r="AK368" i="14" s="1"/>
  <c r="AQ368" i="14" s="1"/>
  <c r="AW368" i="14" s="1"/>
  <c r="BC368" i="14" s="1"/>
  <c r="BI368" i="14" s="1"/>
  <c r="I367" i="14"/>
  <c r="O367" i="14" s="1"/>
  <c r="U367" i="14" s="1"/>
  <c r="AA367" i="14" s="1"/>
  <c r="AG367" i="14" s="1"/>
  <c r="AM367" i="14" s="1"/>
  <c r="AS367" i="14" s="1"/>
  <c r="AY367" i="14" s="1"/>
  <c r="BE367" i="14" s="1"/>
  <c r="BK367" i="14" s="1"/>
  <c r="H367" i="14"/>
  <c r="N367" i="14" s="1"/>
  <c r="T367" i="14" s="1"/>
  <c r="Z367" i="14" s="1"/>
  <c r="AF367" i="14" s="1"/>
  <c r="AL367" i="14" s="1"/>
  <c r="AR367" i="14" s="1"/>
  <c r="AX367" i="14" s="1"/>
  <c r="BD367" i="14" s="1"/>
  <c r="BJ367" i="14" s="1"/>
  <c r="I366" i="14"/>
  <c r="O366" i="14" s="1"/>
  <c r="U366" i="14" s="1"/>
  <c r="AA366" i="14" s="1"/>
  <c r="AG366" i="14" s="1"/>
  <c r="AM366" i="14" s="1"/>
  <c r="AS366" i="14" s="1"/>
  <c r="AY366" i="14" s="1"/>
  <c r="BE366" i="14" s="1"/>
  <c r="BK366" i="14" s="1"/>
  <c r="H366" i="14"/>
  <c r="N366" i="14" s="1"/>
  <c r="T366" i="14" s="1"/>
  <c r="Z366" i="14" s="1"/>
  <c r="AF366" i="14" s="1"/>
  <c r="AL366" i="14" s="1"/>
  <c r="AR366" i="14" s="1"/>
  <c r="AX366" i="14" s="1"/>
  <c r="BD366" i="14" s="1"/>
  <c r="BJ366" i="14" s="1"/>
  <c r="G366" i="14"/>
  <c r="M366" i="14" s="1"/>
  <c r="S366" i="14" s="1"/>
  <c r="Y366" i="14" s="1"/>
  <c r="AE366" i="14" s="1"/>
  <c r="AK366" i="14" s="1"/>
  <c r="AQ366" i="14" s="1"/>
  <c r="AW366" i="14" s="1"/>
  <c r="BC366" i="14" s="1"/>
  <c r="BI366" i="14" s="1"/>
  <c r="H365" i="14"/>
  <c r="N365" i="14" s="1"/>
  <c r="T365" i="14" s="1"/>
  <c r="Z365" i="14" s="1"/>
  <c r="AF365" i="14" s="1"/>
  <c r="AL365" i="14" s="1"/>
  <c r="AR365" i="14" s="1"/>
  <c r="AX365" i="14" s="1"/>
  <c r="BD365" i="14" s="1"/>
  <c r="BJ365" i="14" s="1"/>
  <c r="G365" i="14"/>
  <c r="M365" i="14" s="1"/>
  <c r="S365" i="14" s="1"/>
  <c r="Y365" i="14" s="1"/>
  <c r="AE365" i="14" s="1"/>
  <c r="AK365" i="14" s="1"/>
  <c r="AQ365" i="14" s="1"/>
  <c r="AW365" i="14" s="1"/>
  <c r="BC365" i="14" s="1"/>
  <c r="BI365" i="14" s="1"/>
  <c r="I364" i="14"/>
  <c r="O364" i="14" s="1"/>
  <c r="U364" i="14" s="1"/>
  <c r="AA364" i="14" s="1"/>
  <c r="AG364" i="14" s="1"/>
  <c r="AM364" i="14" s="1"/>
  <c r="AS364" i="14" s="1"/>
  <c r="AY364" i="14" s="1"/>
  <c r="BE364" i="14" s="1"/>
  <c r="BK364" i="14" s="1"/>
  <c r="G364" i="14"/>
  <c r="M364" i="14" s="1"/>
  <c r="S364" i="14" s="1"/>
  <c r="Y364" i="14" s="1"/>
  <c r="AE364" i="14" s="1"/>
  <c r="AK364" i="14" s="1"/>
  <c r="AQ364" i="14" s="1"/>
  <c r="AW364" i="14" s="1"/>
  <c r="BC364" i="14" s="1"/>
  <c r="BI364" i="14" s="1"/>
  <c r="I363" i="14"/>
  <c r="O363" i="14" s="1"/>
  <c r="U363" i="14" s="1"/>
  <c r="AA363" i="14" s="1"/>
  <c r="AG363" i="14" s="1"/>
  <c r="AM363" i="14" s="1"/>
  <c r="AS363" i="14" s="1"/>
  <c r="AY363" i="14" s="1"/>
  <c r="BE363" i="14" s="1"/>
  <c r="BK363" i="14" s="1"/>
  <c r="H363" i="14"/>
  <c r="N363" i="14" s="1"/>
  <c r="T363" i="14" s="1"/>
  <c r="Z363" i="14" s="1"/>
  <c r="AF363" i="14" s="1"/>
  <c r="AL363" i="14" s="1"/>
  <c r="AR363" i="14" s="1"/>
  <c r="AX363" i="14" s="1"/>
  <c r="BD363" i="14" s="1"/>
  <c r="BJ363" i="14" s="1"/>
  <c r="I362" i="14"/>
  <c r="O362" i="14" s="1"/>
  <c r="U362" i="14" s="1"/>
  <c r="AA362" i="14" s="1"/>
  <c r="AG362" i="14" s="1"/>
  <c r="AM362" i="14" s="1"/>
  <c r="AS362" i="14" s="1"/>
  <c r="AY362" i="14" s="1"/>
  <c r="BE362" i="14" s="1"/>
  <c r="BK362" i="14" s="1"/>
  <c r="H362" i="14"/>
  <c r="N362" i="14" s="1"/>
  <c r="T362" i="14" s="1"/>
  <c r="Z362" i="14" s="1"/>
  <c r="AF362" i="14" s="1"/>
  <c r="AL362" i="14" s="1"/>
  <c r="AR362" i="14" s="1"/>
  <c r="AX362" i="14" s="1"/>
  <c r="BD362" i="14" s="1"/>
  <c r="BJ362" i="14" s="1"/>
  <c r="G362" i="14"/>
  <c r="M362" i="14" s="1"/>
  <c r="S362" i="14" s="1"/>
  <c r="Y362" i="14" s="1"/>
  <c r="AE362" i="14" s="1"/>
  <c r="AK362" i="14" s="1"/>
  <c r="AQ362" i="14" s="1"/>
  <c r="AW362" i="14" s="1"/>
  <c r="BC362" i="14" s="1"/>
  <c r="BI362" i="14" s="1"/>
  <c r="H361" i="14"/>
  <c r="N361" i="14" s="1"/>
  <c r="T361" i="14" s="1"/>
  <c r="Z361" i="14" s="1"/>
  <c r="AF361" i="14" s="1"/>
  <c r="AL361" i="14" s="1"/>
  <c r="AR361" i="14" s="1"/>
  <c r="AX361" i="14" s="1"/>
  <c r="BD361" i="14" s="1"/>
  <c r="BJ361" i="14" s="1"/>
  <c r="G361" i="14"/>
  <c r="M361" i="14" s="1"/>
  <c r="S361" i="14" s="1"/>
  <c r="Y361" i="14" s="1"/>
  <c r="AE361" i="14" s="1"/>
  <c r="AK361" i="14" s="1"/>
  <c r="AQ361" i="14" s="1"/>
  <c r="AW361" i="14" s="1"/>
  <c r="BC361" i="14" s="1"/>
  <c r="BI361" i="14" s="1"/>
  <c r="I360" i="14"/>
  <c r="O360" i="14" s="1"/>
  <c r="U360" i="14" s="1"/>
  <c r="AA360" i="14" s="1"/>
  <c r="AG360" i="14" s="1"/>
  <c r="AM360" i="14" s="1"/>
  <c r="AS360" i="14" s="1"/>
  <c r="AY360" i="14" s="1"/>
  <c r="BE360" i="14" s="1"/>
  <c r="BK360" i="14" s="1"/>
  <c r="G360" i="14"/>
  <c r="M360" i="14" s="1"/>
  <c r="S360" i="14" s="1"/>
  <c r="Y360" i="14" s="1"/>
  <c r="AE360" i="14" s="1"/>
  <c r="AK360" i="14" s="1"/>
  <c r="AQ360" i="14" s="1"/>
  <c r="AW360" i="14" s="1"/>
  <c r="BC360" i="14" s="1"/>
  <c r="BI360" i="14" s="1"/>
  <c r="I359" i="14"/>
  <c r="O359" i="14" s="1"/>
  <c r="U359" i="14" s="1"/>
  <c r="AA359" i="14" s="1"/>
  <c r="AG359" i="14" s="1"/>
  <c r="AM359" i="14" s="1"/>
  <c r="AS359" i="14" s="1"/>
  <c r="AY359" i="14" s="1"/>
  <c r="BE359" i="14" s="1"/>
  <c r="BK359" i="14" s="1"/>
  <c r="H359" i="14"/>
  <c r="N359" i="14" s="1"/>
  <c r="T359" i="14" s="1"/>
  <c r="Z359" i="14" s="1"/>
  <c r="AF359" i="14" s="1"/>
  <c r="AL359" i="14" s="1"/>
  <c r="AR359" i="14" s="1"/>
  <c r="AX359" i="14" s="1"/>
  <c r="BD359" i="14" s="1"/>
  <c r="BJ359" i="14" s="1"/>
  <c r="I358" i="14"/>
  <c r="O358" i="14" s="1"/>
  <c r="U358" i="14" s="1"/>
  <c r="AA358" i="14" s="1"/>
  <c r="AG358" i="14" s="1"/>
  <c r="AM358" i="14" s="1"/>
  <c r="AS358" i="14" s="1"/>
  <c r="AY358" i="14" s="1"/>
  <c r="BE358" i="14" s="1"/>
  <c r="BK358" i="14" s="1"/>
  <c r="H358" i="14"/>
  <c r="N358" i="14" s="1"/>
  <c r="T358" i="14" s="1"/>
  <c r="Z358" i="14" s="1"/>
  <c r="AF358" i="14" s="1"/>
  <c r="AL358" i="14" s="1"/>
  <c r="AR358" i="14" s="1"/>
  <c r="AX358" i="14" s="1"/>
  <c r="BD358" i="14" s="1"/>
  <c r="BJ358" i="14" s="1"/>
  <c r="G358" i="14"/>
  <c r="M358" i="14" s="1"/>
  <c r="S358" i="14" s="1"/>
  <c r="Y358" i="14" s="1"/>
  <c r="AE358" i="14" s="1"/>
  <c r="AK358" i="14" s="1"/>
  <c r="AQ358" i="14" s="1"/>
  <c r="AW358" i="14" s="1"/>
  <c r="BC358" i="14" s="1"/>
  <c r="BI358" i="14" s="1"/>
  <c r="I357" i="14"/>
  <c r="O357" i="14" s="1"/>
  <c r="U357" i="14" s="1"/>
  <c r="AA357" i="14" s="1"/>
  <c r="AG357" i="14" s="1"/>
  <c r="AM357" i="14" s="1"/>
  <c r="AS357" i="14" s="1"/>
  <c r="AY357" i="14" s="1"/>
  <c r="BE357" i="14" s="1"/>
  <c r="BK357" i="14" s="1"/>
  <c r="H357" i="14"/>
  <c r="N357" i="14" s="1"/>
  <c r="T357" i="14" s="1"/>
  <c r="Z357" i="14" s="1"/>
  <c r="AF357" i="14" s="1"/>
  <c r="AL357" i="14" s="1"/>
  <c r="AR357" i="14" s="1"/>
  <c r="AX357" i="14" s="1"/>
  <c r="BD357" i="14" s="1"/>
  <c r="BJ357" i="14" s="1"/>
  <c r="G357" i="14"/>
  <c r="M357" i="14" s="1"/>
  <c r="S357" i="14" s="1"/>
  <c r="Y357" i="14" s="1"/>
  <c r="AE357" i="14" s="1"/>
  <c r="AK357" i="14" s="1"/>
  <c r="AQ357" i="14" s="1"/>
  <c r="AW357" i="14" s="1"/>
  <c r="BC357" i="14" s="1"/>
  <c r="BI357" i="14" s="1"/>
  <c r="I356" i="14"/>
  <c r="O356" i="14" s="1"/>
  <c r="U356" i="14" s="1"/>
  <c r="AA356" i="14" s="1"/>
  <c r="AG356" i="14" s="1"/>
  <c r="AM356" i="14" s="1"/>
  <c r="AS356" i="14" s="1"/>
  <c r="AY356" i="14" s="1"/>
  <c r="BE356" i="14" s="1"/>
  <c r="BK356" i="14" s="1"/>
  <c r="G356" i="14"/>
  <c r="M356" i="14" s="1"/>
  <c r="S356" i="14" s="1"/>
  <c r="Y356" i="14" s="1"/>
  <c r="AE356" i="14" s="1"/>
  <c r="AK356" i="14" s="1"/>
  <c r="AQ356" i="14" s="1"/>
  <c r="AW356" i="14" s="1"/>
  <c r="BC356" i="14" s="1"/>
  <c r="BI356" i="14" s="1"/>
  <c r="I355" i="14"/>
  <c r="O355" i="14" s="1"/>
  <c r="U355" i="14" s="1"/>
  <c r="AA355" i="14" s="1"/>
  <c r="AG355" i="14" s="1"/>
  <c r="AM355" i="14" s="1"/>
  <c r="AS355" i="14" s="1"/>
  <c r="AY355" i="14" s="1"/>
  <c r="BE355" i="14" s="1"/>
  <c r="BK355" i="14" s="1"/>
  <c r="H355" i="14"/>
  <c r="N355" i="14" s="1"/>
  <c r="T355" i="14" s="1"/>
  <c r="Z355" i="14" s="1"/>
  <c r="AF355" i="14" s="1"/>
  <c r="AL355" i="14" s="1"/>
  <c r="AR355" i="14" s="1"/>
  <c r="AX355" i="14" s="1"/>
  <c r="BD355" i="14" s="1"/>
  <c r="BJ355" i="14" s="1"/>
  <c r="I354" i="14"/>
  <c r="O354" i="14" s="1"/>
  <c r="U354" i="14" s="1"/>
  <c r="AA354" i="14" s="1"/>
  <c r="AG354" i="14" s="1"/>
  <c r="AM354" i="14" s="1"/>
  <c r="AS354" i="14" s="1"/>
  <c r="AY354" i="14" s="1"/>
  <c r="BE354" i="14" s="1"/>
  <c r="BK354" i="14" s="1"/>
  <c r="H354" i="14"/>
  <c r="N354" i="14" s="1"/>
  <c r="T354" i="14" s="1"/>
  <c r="Z354" i="14" s="1"/>
  <c r="AF354" i="14" s="1"/>
  <c r="AL354" i="14" s="1"/>
  <c r="AR354" i="14" s="1"/>
  <c r="AX354" i="14" s="1"/>
  <c r="BD354" i="14" s="1"/>
  <c r="BJ354" i="14" s="1"/>
  <c r="G354" i="14"/>
  <c r="M354" i="14" s="1"/>
  <c r="S354" i="14" s="1"/>
  <c r="Y354" i="14" s="1"/>
  <c r="AE354" i="14" s="1"/>
  <c r="AK354" i="14" s="1"/>
  <c r="AQ354" i="14" s="1"/>
  <c r="AW354" i="14" s="1"/>
  <c r="BC354" i="14" s="1"/>
  <c r="BI354" i="14" s="1"/>
  <c r="H353" i="14"/>
  <c r="N353" i="14" s="1"/>
  <c r="T353" i="14" s="1"/>
  <c r="Z353" i="14" s="1"/>
  <c r="AF353" i="14" s="1"/>
  <c r="AL353" i="14" s="1"/>
  <c r="AR353" i="14" s="1"/>
  <c r="AX353" i="14" s="1"/>
  <c r="BD353" i="14" s="1"/>
  <c r="BJ353" i="14" s="1"/>
  <c r="G353" i="14"/>
  <c r="M353" i="14" s="1"/>
  <c r="S353" i="14" s="1"/>
  <c r="Y353" i="14" s="1"/>
  <c r="AE353" i="14" s="1"/>
  <c r="AK353" i="14" s="1"/>
  <c r="AQ353" i="14" s="1"/>
  <c r="AW353" i="14" s="1"/>
  <c r="BC353" i="14" s="1"/>
  <c r="BI353" i="14" s="1"/>
  <c r="I352" i="14"/>
  <c r="O352" i="14" s="1"/>
  <c r="U352" i="14" s="1"/>
  <c r="AA352" i="14" s="1"/>
  <c r="AG352" i="14" s="1"/>
  <c r="AM352" i="14" s="1"/>
  <c r="AS352" i="14" s="1"/>
  <c r="AY352" i="14" s="1"/>
  <c r="BE352" i="14" s="1"/>
  <c r="BK352" i="14" s="1"/>
  <c r="G352" i="14"/>
  <c r="M352" i="14" s="1"/>
  <c r="S352" i="14" s="1"/>
  <c r="Y352" i="14" s="1"/>
  <c r="AE352" i="14" s="1"/>
  <c r="AK352" i="14" s="1"/>
  <c r="AQ352" i="14" s="1"/>
  <c r="AW352" i="14" s="1"/>
  <c r="BC352" i="14" s="1"/>
  <c r="BI352" i="14" s="1"/>
  <c r="I351" i="14"/>
  <c r="O351" i="14" s="1"/>
  <c r="U351" i="14" s="1"/>
  <c r="AA351" i="14" s="1"/>
  <c r="AG351" i="14" s="1"/>
  <c r="AM351" i="14" s="1"/>
  <c r="AS351" i="14" s="1"/>
  <c r="AY351" i="14" s="1"/>
  <c r="BE351" i="14" s="1"/>
  <c r="BK351" i="14" s="1"/>
  <c r="H351" i="14"/>
  <c r="N351" i="14" s="1"/>
  <c r="T351" i="14" s="1"/>
  <c r="Z351" i="14" s="1"/>
  <c r="AF351" i="14" s="1"/>
  <c r="AL351" i="14" s="1"/>
  <c r="AR351" i="14" s="1"/>
  <c r="AX351" i="14" s="1"/>
  <c r="BD351" i="14" s="1"/>
  <c r="BJ351" i="14" s="1"/>
  <c r="I350" i="14"/>
  <c r="O350" i="14" s="1"/>
  <c r="U350" i="14" s="1"/>
  <c r="AA350" i="14" s="1"/>
  <c r="AG350" i="14" s="1"/>
  <c r="AM350" i="14" s="1"/>
  <c r="AS350" i="14" s="1"/>
  <c r="AY350" i="14" s="1"/>
  <c r="BE350" i="14" s="1"/>
  <c r="BK350" i="14" s="1"/>
  <c r="H350" i="14"/>
  <c r="N350" i="14" s="1"/>
  <c r="T350" i="14" s="1"/>
  <c r="Z350" i="14" s="1"/>
  <c r="AF350" i="14" s="1"/>
  <c r="AL350" i="14" s="1"/>
  <c r="AR350" i="14" s="1"/>
  <c r="AX350" i="14" s="1"/>
  <c r="BD350" i="14" s="1"/>
  <c r="BJ350" i="14" s="1"/>
  <c r="G350" i="14"/>
  <c r="M350" i="14" s="1"/>
  <c r="S350" i="14" s="1"/>
  <c r="Y350" i="14" s="1"/>
  <c r="AE350" i="14" s="1"/>
  <c r="AK350" i="14" s="1"/>
  <c r="AQ350" i="14" s="1"/>
  <c r="AW350" i="14" s="1"/>
  <c r="BC350" i="14" s="1"/>
  <c r="BI350" i="14" s="1"/>
  <c r="H349" i="14"/>
  <c r="N349" i="14" s="1"/>
  <c r="T349" i="14" s="1"/>
  <c r="Z349" i="14" s="1"/>
  <c r="AF349" i="14" s="1"/>
  <c r="AL349" i="14" s="1"/>
  <c r="AR349" i="14" s="1"/>
  <c r="AX349" i="14" s="1"/>
  <c r="BD349" i="14" s="1"/>
  <c r="BJ349" i="14" s="1"/>
  <c r="G349" i="14"/>
  <c r="M349" i="14" s="1"/>
  <c r="S349" i="14" s="1"/>
  <c r="Y349" i="14" s="1"/>
  <c r="AE349" i="14" s="1"/>
  <c r="AK349" i="14" s="1"/>
  <c r="AQ349" i="14" s="1"/>
  <c r="AW349" i="14" s="1"/>
  <c r="BC349" i="14" s="1"/>
  <c r="BI349" i="14" s="1"/>
  <c r="I348" i="14"/>
  <c r="O348" i="14" s="1"/>
  <c r="U348" i="14" s="1"/>
  <c r="AA348" i="14" s="1"/>
  <c r="AG348" i="14" s="1"/>
  <c r="AM348" i="14" s="1"/>
  <c r="AS348" i="14" s="1"/>
  <c r="AY348" i="14" s="1"/>
  <c r="BE348" i="14" s="1"/>
  <c r="BK348" i="14" s="1"/>
  <c r="G348" i="14"/>
  <c r="M348" i="14" s="1"/>
  <c r="S348" i="14" s="1"/>
  <c r="Y348" i="14" s="1"/>
  <c r="AE348" i="14" s="1"/>
  <c r="AK348" i="14" s="1"/>
  <c r="AQ348" i="14" s="1"/>
  <c r="AW348" i="14" s="1"/>
  <c r="BC348" i="14" s="1"/>
  <c r="BI348" i="14" s="1"/>
  <c r="I347" i="14"/>
  <c r="O347" i="14" s="1"/>
  <c r="U347" i="14" s="1"/>
  <c r="AA347" i="14" s="1"/>
  <c r="AG347" i="14" s="1"/>
  <c r="AM347" i="14" s="1"/>
  <c r="AS347" i="14" s="1"/>
  <c r="AY347" i="14" s="1"/>
  <c r="BE347" i="14" s="1"/>
  <c r="BK347" i="14" s="1"/>
  <c r="H347" i="14"/>
  <c r="I346" i="14"/>
  <c r="O346" i="14" s="1"/>
  <c r="U346" i="14" s="1"/>
  <c r="AA346" i="14" s="1"/>
  <c r="AG346" i="14" s="1"/>
  <c r="AM346" i="14" s="1"/>
  <c r="AS346" i="14" s="1"/>
  <c r="AY346" i="14" s="1"/>
  <c r="BE346" i="14" s="1"/>
  <c r="BK346" i="14" s="1"/>
  <c r="H346" i="14"/>
  <c r="G346" i="14"/>
  <c r="M346" i="14" s="1"/>
  <c r="S346" i="14" s="1"/>
  <c r="Y346" i="14" s="1"/>
  <c r="AE346" i="14" s="1"/>
  <c r="AK346" i="14" s="1"/>
  <c r="AQ346" i="14" s="1"/>
  <c r="AW346" i="14" s="1"/>
  <c r="BC346" i="14" s="1"/>
  <c r="BI346" i="14" s="1"/>
  <c r="H345" i="14"/>
  <c r="G345" i="14"/>
  <c r="M345" i="14" s="1"/>
  <c r="S345" i="14" s="1"/>
  <c r="Y345" i="14" s="1"/>
  <c r="AE345" i="14" s="1"/>
  <c r="AK345" i="14" s="1"/>
  <c r="AQ345" i="14" s="1"/>
  <c r="AW345" i="14" s="1"/>
  <c r="BC345" i="14" s="1"/>
  <c r="BI345" i="14" s="1"/>
  <c r="I344" i="14"/>
  <c r="O344" i="14" s="1"/>
  <c r="U344" i="14" s="1"/>
  <c r="AA344" i="14" s="1"/>
  <c r="AG344" i="14" s="1"/>
  <c r="AM344" i="14" s="1"/>
  <c r="AS344" i="14" s="1"/>
  <c r="AY344" i="14" s="1"/>
  <c r="BE344" i="14" s="1"/>
  <c r="BK344" i="14" s="1"/>
  <c r="G344" i="14"/>
  <c r="M344" i="14" s="1"/>
  <c r="S344" i="14" s="1"/>
  <c r="Y344" i="14" s="1"/>
  <c r="AE344" i="14" s="1"/>
  <c r="AK344" i="14" s="1"/>
  <c r="AQ344" i="14" s="1"/>
  <c r="AW344" i="14" s="1"/>
  <c r="BC344" i="14" s="1"/>
  <c r="BI344" i="14" s="1"/>
  <c r="I343" i="14"/>
  <c r="O343" i="14" s="1"/>
  <c r="U343" i="14" s="1"/>
  <c r="AA343" i="14" s="1"/>
  <c r="AG343" i="14" s="1"/>
  <c r="AM343" i="14" s="1"/>
  <c r="AS343" i="14" s="1"/>
  <c r="AY343" i="14" s="1"/>
  <c r="BE343" i="14" s="1"/>
  <c r="BK343" i="14" s="1"/>
  <c r="H343" i="14"/>
  <c r="I342" i="14"/>
  <c r="O342" i="14" s="1"/>
  <c r="U342" i="14" s="1"/>
  <c r="AA342" i="14" s="1"/>
  <c r="AG342" i="14" s="1"/>
  <c r="AM342" i="14" s="1"/>
  <c r="AS342" i="14" s="1"/>
  <c r="AY342" i="14" s="1"/>
  <c r="BE342" i="14" s="1"/>
  <c r="BK342" i="14" s="1"/>
  <c r="H342" i="14"/>
  <c r="G342" i="14"/>
  <c r="M342" i="14" s="1"/>
  <c r="S342" i="14" s="1"/>
  <c r="Y342" i="14" s="1"/>
  <c r="AE342" i="14" s="1"/>
  <c r="AK342" i="14" s="1"/>
  <c r="AQ342" i="14" s="1"/>
  <c r="AW342" i="14" s="1"/>
  <c r="BC342" i="14" s="1"/>
  <c r="BI342" i="14" s="1"/>
  <c r="H341" i="14"/>
  <c r="I340" i="14"/>
  <c r="O340" i="14" s="1"/>
  <c r="U340" i="14" s="1"/>
  <c r="AA340" i="14" s="1"/>
  <c r="AG340" i="14" s="1"/>
  <c r="AM340" i="14" s="1"/>
  <c r="AS340" i="14" s="1"/>
  <c r="AY340" i="14" s="1"/>
  <c r="BE340" i="14" s="1"/>
  <c r="BK340" i="14" s="1"/>
  <c r="H340" i="14"/>
  <c r="G340" i="14"/>
  <c r="M340" i="14" s="1"/>
  <c r="S340" i="14" s="1"/>
  <c r="Y340" i="14" s="1"/>
  <c r="AE340" i="14" s="1"/>
  <c r="AK340" i="14" s="1"/>
  <c r="AQ340" i="14" s="1"/>
  <c r="AW340" i="14" s="1"/>
  <c r="BC340" i="14" s="1"/>
  <c r="BI340" i="14" s="1"/>
  <c r="I339" i="14"/>
  <c r="O339" i="14" s="1"/>
  <c r="U339" i="14" s="1"/>
  <c r="AA339" i="14" s="1"/>
  <c r="AG339" i="14" s="1"/>
  <c r="AM339" i="14" s="1"/>
  <c r="AS339" i="14" s="1"/>
  <c r="AY339" i="14" s="1"/>
  <c r="BE339" i="14" s="1"/>
  <c r="BK339" i="14" s="1"/>
  <c r="H339" i="14"/>
  <c r="I338" i="14"/>
  <c r="O338" i="14" s="1"/>
  <c r="U338" i="14" s="1"/>
  <c r="AA338" i="14" s="1"/>
  <c r="AG338" i="14" s="1"/>
  <c r="AM338" i="14" s="1"/>
  <c r="AS338" i="14" s="1"/>
  <c r="AY338" i="14" s="1"/>
  <c r="BE338" i="14" s="1"/>
  <c r="BK338" i="14" s="1"/>
  <c r="H338" i="14"/>
  <c r="G338" i="14"/>
  <c r="M338" i="14" s="1"/>
  <c r="S338" i="14" s="1"/>
  <c r="Y338" i="14" s="1"/>
  <c r="AE338" i="14" s="1"/>
  <c r="AK338" i="14" s="1"/>
  <c r="AQ338" i="14" s="1"/>
  <c r="AW338" i="14" s="1"/>
  <c r="BC338" i="14" s="1"/>
  <c r="BI338" i="14" s="1"/>
  <c r="I337" i="14"/>
  <c r="O337" i="14" s="1"/>
  <c r="U337" i="14" s="1"/>
  <c r="AA337" i="14" s="1"/>
  <c r="AG337" i="14" s="1"/>
  <c r="AM337" i="14" s="1"/>
  <c r="AS337" i="14" s="1"/>
  <c r="AY337" i="14" s="1"/>
  <c r="BE337" i="14" s="1"/>
  <c r="BK337" i="14" s="1"/>
  <c r="H337" i="14"/>
  <c r="G337" i="14"/>
  <c r="M337" i="14" s="1"/>
  <c r="S337" i="14" s="1"/>
  <c r="Y337" i="14" s="1"/>
  <c r="AE337" i="14" s="1"/>
  <c r="AK337" i="14" s="1"/>
  <c r="AQ337" i="14" s="1"/>
  <c r="AW337" i="14" s="1"/>
  <c r="BC337" i="14" s="1"/>
  <c r="BI337" i="14" s="1"/>
  <c r="I336" i="14"/>
  <c r="O336" i="14" s="1"/>
  <c r="U336" i="14" s="1"/>
  <c r="AA336" i="14" s="1"/>
  <c r="AG336" i="14" s="1"/>
  <c r="AM336" i="14" s="1"/>
  <c r="AS336" i="14" s="1"/>
  <c r="AY336" i="14" s="1"/>
  <c r="BE336" i="14" s="1"/>
  <c r="BK336" i="14" s="1"/>
  <c r="G336" i="14"/>
  <c r="M336" i="14" s="1"/>
  <c r="S336" i="14" s="1"/>
  <c r="Y336" i="14" s="1"/>
  <c r="AE336" i="14" s="1"/>
  <c r="AK336" i="14" s="1"/>
  <c r="AQ336" i="14" s="1"/>
  <c r="AW336" i="14" s="1"/>
  <c r="BC336" i="14" s="1"/>
  <c r="BI336" i="14" s="1"/>
  <c r="I335" i="14"/>
  <c r="O335" i="14" s="1"/>
  <c r="U335" i="14" s="1"/>
  <c r="AA335" i="14" s="1"/>
  <c r="AG335" i="14" s="1"/>
  <c r="AM335" i="14" s="1"/>
  <c r="AS335" i="14" s="1"/>
  <c r="AY335" i="14" s="1"/>
  <c r="BE335" i="14" s="1"/>
  <c r="BK335" i="14" s="1"/>
  <c r="H335" i="14"/>
  <c r="G335" i="14"/>
  <c r="M335" i="14" s="1"/>
  <c r="S335" i="14" s="1"/>
  <c r="Y335" i="14" s="1"/>
  <c r="AE335" i="14" s="1"/>
  <c r="AK335" i="14" s="1"/>
  <c r="AQ335" i="14" s="1"/>
  <c r="AW335" i="14" s="1"/>
  <c r="BC335" i="14" s="1"/>
  <c r="BI335" i="14" s="1"/>
  <c r="I334" i="14"/>
  <c r="O334" i="14" s="1"/>
  <c r="U334" i="14" s="1"/>
  <c r="AA334" i="14" s="1"/>
  <c r="AG334" i="14" s="1"/>
  <c r="AM334" i="14" s="1"/>
  <c r="AS334" i="14" s="1"/>
  <c r="AY334" i="14" s="1"/>
  <c r="BE334" i="14" s="1"/>
  <c r="BK334" i="14" s="1"/>
  <c r="H334" i="14"/>
  <c r="G334" i="14"/>
  <c r="M334" i="14" s="1"/>
  <c r="S334" i="14" s="1"/>
  <c r="Y334" i="14" s="1"/>
  <c r="AE334" i="14" s="1"/>
  <c r="AK334" i="14" s="1"/>
  <c r="AQ334" i="14" s="1"/>
  <c r="AW334" i="14" s="1"/>
  <c r="BC334" i="14" s="1"/>
  <c r="BI334" i="14" s="1"/>
  <c r="H333" i="14"/>
  <c r="N333" i="14" s="1"/>
  <c r="T333" i="14" s="1"/>
  <c r="Z333" i="14" s="1"/>
  <c r="AF333" i="14" s="1"/>
  <c r="AL333" i="14" s="1"/>
  <c r="AR333" i="14" s="1"/>
  <c r="AX333" i="14" s="1"/>
  <c r="BD333" i="14" s="1"/>
  <c r="BJ333" i="14" s="1"/>
  <c r="G333" i="14"/>
  <c r="M333" i="14" s="1"/>
  <c r="S333" i="14" s="1"/>
  <c r="Y333" i="14" s="1"/>
  <c r="AE333" i="14" s="1"/>
  <c r="AK333" i="14" s="1"/>
  <c r="AQ333" i="14" s="1"/>
  <c r="AW333" i="14" s="1"/>
  <c r="BC333" i="14" s="1"/>
  <c r="BI333" i="14" s="1"/>
  <c r="I332" i="14"/>
  <c r="O332" i="14" s="1"/>
  <c r="U332" i="14" s="1"/>
  <c r="AA332" i="14" s="1"/>
  <c r="AG332" i="14" s="1"/>
  <c r="AM332" i="14" s="1"/>
  <c r="AS332" i="14" s="1"/>
  <c r="AY332" i="14" s="1"/>
  <c r="BE332" i="14" s="1"/>
  <c r="BK332" i="14" s="1"/>
  <c r="H332" i="14"/>
  <c r="N332" i="14" s="1"/>
  <c r="T332" i="14" s="1"/>
  <c r="Z332" i="14" s="1"/>
  <c r="AF332" i="14" s="1"/>
  <c r="AL332" i="14" s="1"/>
  <c r="AR332" i="14" s="1"/>
  <c r="AX332" i="14" s="1"/>
  <c r="BD332" i="14" s="1"/>
  <c r="BJ332" i="14" s="1"/>
  <c r="G332" i="14"/>
  <c r="M332" i="14" s="1"/>
  <c r="S332" i="14" s="1"/>
  <c r="Y332" i="14" s="1"/>
  <c r="AE332" i="14" s="1"/>
  <c r="AK332" i="14" s="1"/>
  <c r="AQ332" i="14" s="1"/>
  <c r="AW332" i="14" s="1"/>
  <c r="BC332" i="14" s="1"/>
  <c r="BI332" i="14" s="1"/>
  <c r="I331" i="14"/>
  <c r="O331" i="14" s="1"/>
  <c r="U331" i="14" s="1"/>
  <c r="AA331" i="14" s="1"/>
  <c r="AG331" i="14" s="1"/>
  <c r="AM331" i="14" s="1"/>
  <c r="AS331" i="14" s="1"/>
  <c r="AY331" i="14" s="1"/>
  <c r="BE331" i="14" s="1"/>
  <c r="BK331" i="14" s="1"/>
  <c r="H331" i="14"/>
  <c r="N331" i="14" s="1"/>
  <c r="T331" i="14" s="1"/>
  <c r="Z331" i="14" s="1"/>
  <c r="AF331" i="14" s="1"/>
  <c r="AL331" i="14" s="1"/>
  <c r="AR331" i="14" s="1"/>
  <c r="AX331" i="14" s="1"/>
  <c r="BD331" i="14" s="1"/>
  <c r="BJ331" i="14" s="1"/>
  <c r="I330" i="14"/>
  <c r="O330" i="14" s="1"/>
  <c r="U330" i="14" s="1"/>
  <c r="AA330" i="14" s="1"/>
  <c r="AG330" i="14" s="1"/>
  <c r="AM330" i="14" s="1"/>
  <c r="AS330" i="14" s="1"/>
  <c r="AY330" i="14" s="1"/>
  <c r="BE330" i="14" s="1"/>
  <c r="BK330" i="14" s="1"/>
  <c r="H330" i="14"/>
  <c r="N330" i="14" s="1"/>
  <c r="T330" i="14" s="1"/>
  <c r="Z330" i="14" s="1"/>
  <c r="AF330" i="14" s="1"/>
  <c r="AL330" i="14" s="1"/>
  <c r="AR330" i="14" s="1"/>
  <c r="AX330" i="14" s="1"/>
  <c r="BD330" i="14" s="1"/>
  <c r="BJ330" i="14" s="1"/>
  <c r="G330" i="14"/>
  <c r="M330" i="14" s="1"/>
  <c r="S330" i="14" s="1"/>
  <c r="Y330" i="14" s="1"/>
  <c r="AE330" i="14" s="1"/>
  <c r="AK330" i="14" s="1"/>
  <c r="AQ330" i="14" s="1"/>
  <c r="AW330" i="14" s="1"/>
  <c r="BC330" i="14" s="1"/>
  <c r="BI330" i="14" s="1"/>
  <c r="I329" i="14"/>
  <c r="O329" i="14" s="1"/>
  <c r="U329" i="14" s="1"/>
  <c r="AA329" i="14" s="1"/>
  <c r="AG329" i="14" s="1"/>
  <c r="AM329" i="14" s="1"/>
  <c r="AS329" i="14" s="1"/>
  <c r="AY329" i="14" s="1"/>
  <c r="BE329" i="14" s="1"/>
  <c r="BK329" i="14" s="1"/>
  <c r="H329" i="14"/>
  <c r="N329" i="14" s="1"/>
  <c r="T329" i="14" s="1"/>
  <c r="Z329" i="14" s="1"/>
  <c r="AF329" i="14" s="1"/>
  <c r="AL329" i="14" s="1"/>
  <c r="AR329" i="14" s="1"/>
  <c r="AX329" i="14" s="1"/>
  <c r="BD329" i="14" s="1"/>
  <c r="BJ329" i="14" s="1"/>
  <c r="G329" i="14"/>
  <c r="M329" i="14" s="1"/>
  <c r="S329" i="14" s="1"/>
  <c r="Y329" i="14" s="1"/>
  <c r="AE329" i="14" s="1"/>
  <c r="AK329" i="14" s="1"/>
  <c r="AQ329" i="14" s="1"/>
  <c r="AW329" i="14" s="1"/>
  <c r="BC329" i="14" s="1"/>
  <c r="BI329" i="14" s="1"/>
  <c r="I328" i="14"/>
  <c r="O328" i="14" s="1"/>
  <c r="U328" i="14" s="1"/>
  <c r="AA328" i="14" s="1"/>
  <c r="AG328" i="14" s="1"/>
  <c r="AM328" i="14" s="1"/>
  <c r="AS328" i="14" s="1"/>
  <c r="AY328" i="14" s="1"/>
  <c r="BE328" i="14" s="1"/>
  <c r="BK328" i="14" s="1"/>
  <c r="G328" i="14"/>
  <c r="M328" i="14" s="1"/>
  <c r="S328" i="14" s="1"/>
  <c r="Y328" i="14" s="1"/>
  <c r="AE328" i="14" s="1"/>
  <c r="AK328" i="14" s="1"/>
  <c r="AQ328" i="14" s="1"/>
  <c r="AW328" i="14" s="1"/>
  <c r="BC328" i="14" s="1"/>
  <c r="BI328" i="14" s="1"/>
  <c r="I327" i="14"/>
  <c r="O327" i="14" s="1"/>
  <c r="U327" i="14" s="1"/>
  <c r="AA327" i="14" s="1"/>
  <c r="AG327" i="14" s="1"/>
  <c r="AM327" i="14" s="1"/>
  <c r="AS327" i="14" s="1"/>
  <c r="AY327" i="14" s="1"/>
  <c r="BE327" i="14" s="1"/>
  <c r="BK327" i="14" s="1"/>
  <c r="H327" i="14"/>
  <c r="N327" i="14" s="1"/>
  <c r="T327" i="14" s="1"/>
  <c r="Z327" i="14" s="1"/>
  <c r="AF327" i="14" s="1"/>
  <c r="AL327" i="14" s="1"/>
  <c r="AR327" i="14" s="1"/>
  <c r="AX327" i="14" s="1"/>
  <c r="BD327" i="14" s="1"/>
  <c r="BJ327" i="14" s="1"/>
  <c r="G327" i="14"/>
  <c r="M327" i="14" s="1"/>
  <c r="S327" i="14" s="1"/>
  <c r="Y327" i="14" s="1"/>
  <c r="AE327" i="14" s="1"/>
  <c r="AK327" i="14" s="1"/>
  <c r="AQ327" i="14" s="1"/>
  <c r="AW327" i="14" s="1"/>
  <c r="BC327" i="14" s="1"/>
  <c r="BI327" i="14" s="1"/>
  <c r="I326" i="14"/>
  <c r="O326" i="14" s="1"/>
  <c r="U326" i="14" s="1"/>
  <c r="AA326" i="14" s="1"/>
  <c r="AG326" i="14" s="1"/>
  <c r="AM326" i="14" s="1"/>
  <c r="AS326" i="14" s="1"/>
  <c r="AY326" i="14" s="1"/>
  <c r="BE326" i="14" s="1"/>
  <c r="BK326" i="14" s="1"/>
  <c r="H326" i="14"/>
  <c r="N326" i="14" s="1"/>
  <c r="T326" i="14" s="1"/>
  <c r="Z326" i="14" s="1"/>
  <c r="AF326" i="14" s="1"/>
  <c r="AL326" i="14" s="1"/>
  <c r="AR326" i="14" s="1"/>
  <c r="AX326" i="14" s="1"/>
  <c r="BD326" i="14" s="1"/>
  <c r="BJ326" i="14" s="1"/>
  <c r="G326" i="14"/>
  <c r="M326" i="14" s="1"/>
  <c r="S326" i="14" s="1"/>
  <c r="Y326" i="14" s="1"/>
  <c r="AE326" i="14" s="1"/>
  <c r="AK326" i="14" s="1"/>
  <c r="AQ326" i="14" s="1"/>
  <c r="AW326" i="14" s="1"/>
  <c r="BC326" i="14" s="1"/>
  <c r="BI326" i="14" s="1"/>
  <c r="H325" i="14"/>
  <c r="N325" i="14" s="1"/>
  <c r="T325" i="14" s="1"/>
  <c r="Z325" i="14" s="1"/>
  <c r="AF325" i="14" s="1"/>
  <c r="AL325" i="14" s="1"/>
  <c r="AR325" i="14" s="1"/>
  <c r="AX325" i="14" s="1"/>
  <c r="BD325" i="14" s="1"/>
  <c r="BJ325" i="14" s="1"/>
  <c r="G325" i="14"/>
  <c r="M325" i="14" s="1"/>
  <c r="S325" i="14" s="1"/>
  <c r="Y325" i="14" s="1"/>
  <c r="AE325" i="14" s="1"/>
  <c r="AK325" i="14" s="1"/>
  <c r="AQ325" i="14" s="1"/>
  <c r="AW325" i="14" s="1"/>
  <c r="BC325" i="14" s="1"/>
  <c r="BI325" i="14" s="1"/>
  <c r="I324" i="14"/>
  <c r="O324" i="14" s="1"/>
  <c r="U324" i="14" s="1"/>
  <c r="AA324" i="14" s="1"/>
  <c r="AG324" i="14" s="1"/>
  <c r="AM324" i="14" s="1"/>
  <c r="AS324" i="14" s="1"/>
  <c r="AY324" i="14" s="1"/>
  <c r="BE324" i="14" s="1"/>
  <c r="BK324" i="14" s="1"/>
  <c r="H324" i="14"/>
  <c r="N324" i="14" s="1"/>
  <c r="T324" i="14" s="1"/>
  <c r="Z324" i="14" s="1"/>
  <c r="AF324" i="14" s="1"/>
  <c r="AL324" i="14" s="1"/>
  <c r="AR324" i="14" s="1"/>
  <c r="AX324" i="14" s="1"/>
  <c r="BD324" i="14" s="1"/>
  <c r="BJ324" i="14" s="1"/>
  <c r="G324" i="14"/>
  <c r="M324" i="14" s="1"/>
  <c r="S324" i="14" s="1"/>
  <c r="Y324" i="14" s="1"/>
  <c r="AE324" i="14" s="1"/>
  <c r="AK324" i="14" s="1"/>
  <c r="AQ324" i="14" s="1"/>
  <c r="AW324" i="14" s="1"/>
  <c r="BC324" i="14" s="1"/>
  <c r="BI324" i="14" s="1"/>
  <c r="I323" i="14"/>
  <c r="O323" i="14" s="1"/>
  <c r="U323" i="14" s="1"/>
  <c r="AA323" i="14" s="1"/>
  <c r="AG323" i="14" s="1"/>
  <c r="AM323" i="14" s="1"/>
  <c r="AS323" i="14" s="1"/>
  <c r="AY323" i="14" s="1"/>
  <c r="BE323" i="14" s="1"/>
  <c r="BK323" i="14" s="1"/>
  <c r="H323" i="14"/>
  <c r="N323" i="14" s="1"/>
  <c r="T323" i="14" s="1"/>
  <c r="Z323" i="14" s="1"/>
  <c r="AF323" i="14" s="1"/>
  <c r="AL323" i="14" s="1"/>
  <c r="AR323" i="14" s="1"/>
  <c r="AX323" i="14" s="1"/>
  <c r="BD323" i="14" s="1"/>
  <c r="BJ323" i="14" s="1"/>
  <c r="I322" i="14"/>
  <c r="O322" i="14" s="1"/>
  <c r="U322" i="14" s="1"/>
  <c r="AA322" i="14" s="1"/>
  <c r="AG322" i="14" s="1"/>
  <c r="AM322" i="14" s="1"/>
  <c r="AS322" i="14" s="1"/>
  <c r="AY322" i="14" s="1"/>
  <c r="BE322" i="14" s="1"/>
  <c r="BK322" i="14" s="1"/>
  <c r="H322" i="14"/>
  <c r="N322" i="14" s="1"/>
  <c r="T322" i="14" s="1"/>
  <c r="Z322" i="14" s="1"/>
  <c r="AF322" i="14" s="1"/>
  <c r="AL322" i="14" s="1"/>
  <c r="AR322" i="14" s="1"/>
  <c r="AX322" i="14" s="1"/>
  <c r="BD322" i="14" s="1"/>
  <c r="BJ322" i="14" s="1"/>
  <c r="G322" i="14"/>
  <c r="M322" i="14" s="1"/>
  <c r="S322" i="14" s="1"/>
  <c r="Y322" i="14" s="1"/>
  <c r="AE322" i="14" s="1"/>
  <c r="AK322" i="14" s="1"/>
  <c r="AQ322" i="14" s="1"/>
  <c r="AW322" i="14" s="1"/>
  <c r="BC322" i="14" s="1"/>
  <c r="BI322" i="14" s="1"/>
  <c r="I321" i="14"/>
  <c r="O321" i="14" s="1"/>
  <c r="U321" i="14" s="1"/>
  <c r="AA321" i="14" s="1"/>
  <c r="AG321" i="14" s="1"/>
  <c r="AM321" i="14" s="1"/>
  <c r="AS321" i="14" s="1"/>
  <c r="AY321" i="14" s="1"/>
  <c r="BE321" i="14" s="1"/>
  <c r="BK321" i="14" s="1"/>
  <c r="H321" i="14"/>
  <c r="N321" i="14" s="1"/>
  <c r="T321" i="14" s="1"/>
  <c r="Z321" i="14" s="1"/>
  <c r="AF321" i="14" s="1"/>
  <c r="AL321" i="14" s="1"/>
  <c r="AR321" i="14" s="1"/>
  <c r="AX321" i="14" s="1"/>
  <c r="BD321" i="14" s="1"/>
  <c r="BJ321" i="14" s="1"/>
  <c r="G321" i="14"/>
  <c r="M321" i="14" s="1"/>
  <c r="S321" i="14" s="1"/>
  <c r="Y321" i="14" s="1"/>
  <c r="AE321" i="14" s="1"/>
  <c r="AK321" i="14" s="1"/>
  <c r="AQ321" i="14" s="1"/>
  <c r="AW321" i="14" s="1"/>
  <c r="BC321" i="14" s="1"/>
  <c r="BI321" i="14" s="1"/>
  <c r="I320" i="14"/>
  <c r="O320" i="14" s="1"/>
  <c r="U320" i="14" s="1"/>
  <c r="AA320" i="14" s="1"/>
  <c r="AG320" i="14" s="1"/>
  <c r="AM320" i="14" s="1"/>
  <c r="AS320" i="14" s="1"/>
  <c r="AY320" i="14" s="1"/>
  <c r="BE320" i="14" s="1"/>
  <c r="BK320" i="14" s="1"/>
  <c r="G320" i="14"/>
  <c r="M320" i="14" s="1"/>
  <c r="S320" i="14" s="1"/>
  <c r="Y320" i="14" s="1"/>
  <c r="AE320" i="14" s="1"/>
  <c r="AK320" i="14" s="1"/>
  <c r="AQ320" i="14" s="1"/>
  <c r="AW320" i="14" s="1"/>
  <c r="BC320" i="14" s="1"/>
  <c r="BI320" i="14" s="1"/>
  <c r="I319" i="14"/>
  <c r="O319" i="14" s="1"/>
  <c r="U319" i="14" s="1"/>
  <c r="AA319" i="14" s="1"/>
  <c r="AG319" i="14" s="1"/>
  <c r="AM319" i="14" s="1"/>
  <c r="AS319" i="14" s="1"/>
  <c r="AY319" i="14" s="1"/>
  <c r="BE319" i="14" s="1"/>
  <c r="BK319" i="14" s="1"/>
  <c r="H319" i="14"/>
  <c r="N319" i="14" s="1"/>
  <c r="T319" i="14" s="1"/>
  <c r="Z319" i="14" s="1"/>
  <c r="AF319" i="14" s="1"/>
  <c r="AL319" i="14" s="1"/>
  <c r="AR319" i="14" s="1"/>
  <c r="AX319" i="14" s="1"/>
  <c r="BD319" i="14" s="1"/>
  <c r="BJ319" i="14" s="1"/>
  <c r="G319" i="14"/>
  <c r="M319" i="14" s="1"/>
  <c r="S319" i="14" s="1"/>
  <c r="Y319" i="14" s="1"/>
  <c r="AE319" i="14" s="1"/>
  <c r="AK319" i="14" s="1"/>
  <c r="AQ319" i="14" s="1"/>
  <c r="AW319" i="14" s="1"/>
  <c r="BC319" i="14" s="1"/>
  <c r="BI319" i="14" s="1"/>
  <c r="I318" i="14"/>
  <c r="O318" i="14" s="1"/>
  <c r="U318" i="14" s="1"/>
  <c r="AA318" i="14" s="1"/>
  <c r="AG318" i="14" s="1"/>
  <c r="AM318" i="14" s="1"/>
  <c r="AS318" i="14" s="1"/>
  <c r="AY318" i="14" s="1"/>
  <c r="BE318" i="14" s="1"/>
  <c r="BK318" i="14" s="1"/>
  <c r="H318" i="14"/>
  <c r="N318" i="14" s="1"/>
  <c r="T318" i="14" s="1"/>
  <c r="Z318" i="14" s="1"/>
  <c r="AF318" i="14" s="1"/>
  <c r="AL318" i="14" s="1"/>
  <c r="AR318" i="14" s="1"/>
  <c r="AX318" i="14" s="1"/>
  <c r="BD318" i="14" s="1"/>
  <c r="BJ318" i="14" s="1"/>
  <c r="G318" i="14"/>
  <c r="M318" i="14" s="1"/>
  <c r="S318" i="14" s="1"/>
  <c r="Y318" i="14" s="1"/>
  <c r="AE318" i="14" s="1"/>
  <c r="AK318" i="14" s="1"/>
  <c r="AQ318" i="14" s="1"/>
  <c r="AW318" i="14" s="1"/>
  <c r="BC318" i="14" s="1"/>
  <c r="BI318" i="14" s="1"/>
  <c r="H317" i="14"/>
  <c r="N317" i="14" s="1"/>
  <c r="T317" i="14" s="1"/>
  <c r="Z317" i="14" s="1"/>
  <c r="AF317" i="14" s="1"/>
  <c r="AL317" i="14" s="1"/>
  <c r="AR317" i="14" s="1"/>
  <c r="AX317" i="14" s="1"/>
  <c r="BD317" i="14" s="1"/>
  <c r="BJ317" i="14" s="1"/>
  <c r="G317" i="14"/>
  <c r="M317" i="14" s="1"/>
  <c r="S317" i="14" s="1"/>
  <c r="Y317" i="14" s="1"/>
  <c r="AE317" i="14" s="1"/>
  <c r="AK317" i="14" s="1"/>
  <c r="AQ317" i="14" s="1"/>
  <c r="AW317" i="14" s="1"/>
  <c r="BC317" i="14" s="1"/>
  <c r="BI317" i="14" s="1"/>
  <c r="I316" i="14"/>
  <c r="O316" i="14" s="1"/>
  <c r="U316" i="14" s="1"/>
  <c r="AA316" i="14" s="1"/>
  <c r="AG316" i="14" s="1"/>
  <c r="AM316" i="14" s="1"/>
  <c r="AS316" i="14" s="1"/>
  <c r="AY316" i="14" s="1"/>
  <c r="BE316" i="14" s="1"/>
  <c r="BK316" i="14" s="1"/>
  <c r="H316" i="14"/>
  <c r="N316" i="14" s="1"/>
  <c r="T316" i="14" s="1"/>
  <c r="Z316" i="14" s="1"/>
  <c r="AF316" i="14" s="1"/>
  <c r="AL316" i="14" s="1"/>
  <c r="AR316" i="14" s="1"/>
  <c r="AX316" i="14" s="1"/>
  <c r="BD316" i="14" s="1"/>
  <c r="BJ316" i="14" s="1"/>
  <c r="G316" i="14"/>
  <c r="M316" i="14" s="1"/>
  <c r="S316" i="14" s="1"/>
  <c r="Y316" i="14" s="1"/>
  <c r="AE316" i="14" s="1"/>
  <c r="AK316" i="14" s="1"/>
  <c r="AQ316" i="14" s="1"/>
  <c r="AW316" i="14" s="1"/>
  <c r="BC316" i="14" s="1"/>
  <c r="BI316" i="14" s="1"/>
  <c r="I315" i="14"/>
  <c r="O315" i="14" s="1"/>
  <c r="U315" i="14" s="1"/>
  <c r="AA315" i="14" s="1"/>
  <c r="AG315" i="14" s="1"/>
  <c r="AM315" i="14" s="1"/>
  <c r="AS315" i="14" s="1"/>
  <c r="AY315" i="14" s="1"/>
  <c r="BE315" i="14" s="1"/>
  <c r="BK315" i="14" s="1"/>
  <c r="H315" i="14"/>
  <c r="I314" i="14"/>
  <c r="O314" i="14" s="1"/>
  <c r="U314" i="14" s="1"/>
  <c r="AA314" i="14" s="1"/>
  <c r="AG314" i="14" s="1"/>
  <c r="AM314" i="14" s="1"/>
  <c r="AS314" i="14" s="1"/>
  <c r="AY314" i="14" s="1"/>
  <c r="BE314" i="14" s="1"/>
  <c r="BK314" i="14" s="1"/>
  <c r="H314" i="14"/>
  <c r="G314" i="14"/>
  <c r="M314" i="14" s="1"/>
  <c r="S314" i="14" s="1"/>
  <c r="Y314" i="14" s="1"/>
  <c r="AE314" i="14" s="1"/>
  <c r="AK314" i="14" s="1"/>
  <c r="AQ314" i="14" s="1"/>
  <c r="AW314" i="14" s="1"/>
  <c r="BC314" i="14" s="1"/>
  <c r="BI314" i="14" s="1"/>
  <c r="I313" i="14"/>
  <c r="O313" i="14" s="1"/>
  <c r="U313" i="14" s="1"/>
  <c r="AA313" i="14" s="1"/>
  <c r="AG313" i="14" s="1"/>
  <c r="AM313" i="14" s="1"/>
  <c r="AS313" i="14" s="1"/>
  <c r="AY313" i="14" s="1"/>
  <c r="BE313" i="14" s="1"/>
  <c r="BK313" i="14" s="1"/>
  <c r="H313" i="14"/>
  <c r="G313" i="14"/>
  <c r="M313" i="14" s="1"/>
  <c r="S313" i="14" s="1"/>
  <c r="Y313" i="14" s="1"/>
  <c r="AE313" i="14" s="1"/>
  <c r="AK313" i="14" s="1"/>
  <c r="AQ313" i="14" s="1"/>
  <c r="AW313" i="14" s="1"/>
  <c r="BC313" i="14" s="1"/>
  <c r="BI313" i="14" s="1"/>
  <c r="I312" i="14"/>
  <c r="O312" i="14" s="1"/>
  <c r="U312" i="14" s="1"/>
  <c r="AA312" i="14" s="1"/>
  <c r="AG312" i="14" s="1"/>
  <c r="AM312" i="14" s="1"/>
  <c r="AS312" i="14" s="1"/>
  <c r="AY312" i="14" s="1"/>
  <c r="BE312" i="14" s="1"/>
  <c r="BK312" i="14" s="1"/>
  <c r="G312" i="14"/>
  <c r="M312" i="14" s="1"/>
  <c r="S312" i="14" s="1"/>
  <c r="Y312" i="14" s="1"/>
  <c r="AE312" i="14" s="1"/>
  <c r="AK312" i="14" s="1"/>
  <c r="AQ312" i="14" s="1"/>
  <c r="AW312" i="14" s="1"/>
  <c r="BC312" i="14" s="1"/>
  <c r="BI312" i="14" s="1"/>
  <c r="I311" i="14"/>
  <c r="O311" i="14" s="1"/>
  <c r="U311" i="14" s="1"/>
  <c r="AA311" i="14" s="1"/>
  <c r="AG311" i="14" s="1"/>
  <c r="AM311" i="14" s="1"/>
  <c r="AS311" i="14" s="1"/>
  <c r="AY311" i="14" s="1"/>
  <c r="BE311" i="14" s="1"/>
  <c r="BK311" i="14" s="1"/>
  <c r="H311" i="14"/>
  <c r="G311" i="14"/>
  <c r="M311" i="14" s="1"/>
  <c r="S311" i="14" s="1"/>
  <c r="Y311" i="14" s="1"/>
  <c r="AE311" i="14" s="1"/>
  <c r="AK311" i="14" s="1"/>
  <c r="AQ311" i="14" s="1"/>
  <c r="AW311" i="14" s="1"/>
  <c r="BC311" i="14" s="1"/>
  <c r="BI311" i="14" s="1"/>
  <c r="I310" i="14"/>
  <c r="O310" i="14" s="1"/>
  <c r="U310" i="14" s="1"/>
  <c r="AA310" i="14" s="1"/>
  <c r="AG310" i="14" s="1"/>
  <c r="AM310" i="14" s="1"/>
  <c r="AS310" i="14" s="1"/>
  <c r="AY310" i="14" s="1"/>
  <c r="BE310" i="14" s="1"/>
  <c r="BK310" i="14" s="1"/>
  <c r="H310" i="14"/>
  <c r="G310" i="14"/>
  <c r="M310" i="14" s="1"/>
  <c r="S310" i="14" s="1"/>
  <c r="Y310" i="14" s="1"/>
  <c r="AE310" i="14" s="1"/>
  <c r="AK310" i="14" s="1"/>
  <c r="AQ310" i="14" s="1"/>
  <c r="AW310" i="14" s="1"/>
  <c r="BC310" i="14" s="1"/>
  <c r="BI310" i="14" s="1"/>
  <c r="H309" i="14"/>
  <c r="G309" i="14"/>
  <c r="M309" i="14" s="1"/>
  <c r="S309" i="14" s="1"/>
  <c r="Y309" i="14" s="1"/>
  <c r="AE309" i="14" s="1"/>
  <c r="AK309" i="14" s="1"/>
  <c r="AQ309" i="14" s="1"/>
  <c r="AW309" i="14" s="1"/>
  <c r="BC309" i="14" s="1"/>
  <c r="BI309" i="14" s="1"/>
  <c r="I308" i="14"/>
  <c r="O308" i="14" s="1"/>
  <c r="U308" i="14" s="1"/>
  <c r="AA308" i="14" s="1"/>
  <c r="AG308" i="14" s="1"/>
  <c r="AM308" i="14" s="1"/>
  <c r="AS308" i="14" s="1"/>
  <c r="AY308" i="14" s="1"/>
  <c r="BE308" i="14" s="1"/>
  <c r="BK308" i="14" s="1"/>
  <c r="H308" i="14"/>
  <c r="G308" i="14"/>
  <c r="M308" i="14" s="1"/>
  <c r="S308" i="14" s="1"/>
  <c r="Y308" i="14" s="1"/>
  <c r="AE308" i="14" s="1"/>
  <c r="AK308" i="14" s="1"/>
  <c r="AQ308" i="14" s="1"/>
  <c r="AW308" i="14" s="1"/>
  <c r="BC308" i="14" s="1"/>
  <c r="BI308" i="14" s="1"/>
  <c r="H307" i="14"/>
  <c r="I306" i="14"/>
  <c r="O306" i="14" s="1"/>
  <c r="U306" i="14" s="1"/>
  <c r="AA306" i="14" s="1"/>
  <c r="AG306" i="14" s="1"/>
  <c r="AM306" i="14" s="1"/>
  <c r="AS306" i="14" s="1"/>
  <c r="AY306" i="14" s="1"/>
  <c r="BE306" i="14" s="1"/>
  <c r="BK306" i="14" s="1"/>
  <c r="H306" i="14"/>
  <c r="G306" i="14"/>
  <c r="M306" i="14" s="1"/>
  <c r="S306" i="14" s="1"/>
  <c r="Y306" i="14" s="1"/>
  <c r="AE306" i="14" s="1"/>
  <c r="AK306" i="14" s="1"/>
  <c r="AQ306" i="14" s="1"/>
  <c r="AW306" i="14" s="1"/>
  <c r="BC306" i="14" s="1"/>
  <c r="BI306" i="14" s="1"/>
  <c r="I305" i="14"/>
  <c r="O305" i="14" s="1"/>
  <c r="U305" i="14" s="1"/>
  <c r="AA305" i="14" s="1"/>
  <c r="AG305" i="14" s="1"/>
  <c r="AM305" i="14" s="1"/>
  <c r="AS305" i="14" s="1"/>
  <c r="AY305" i="14" s="1"/>
  <c r="BE305" i="14" s="1"/>
  <c r="BK305" i="14" s="1"/>
  <c r="H305" i="14"/>
  <c r="I304" i="14"/>
  <c r="O304" i="14" s="1"/>
  <c r="U304" i="14" s="1"/>
  <c r="AA304" i="14" s="1"/>
  <c r="AG304" i="14" s="1"/>
  <c r="AM304" i="14" s="1"/>
  <c r="AS304" i="14" s="1"/>
  <c r="AY304" i="14" s="1"/>
  <c r="BE304" i="14" s="1"/>
  <c r="BK304" i="14" s="1"/>
  <c r="G304" i="14"/>
  <c r="M304" i="14" s="1"/>
  <c r="S304" i="14" s="1"/>
  <c r="Y304" i="14" s="1"/>
  <c r="AE304" i="14" s="1"/>
  <c r="AK304" i="14" s="1"/>
  <c r="AQ304" i="14" s="1"/>
  <c r="AW304" i="14" s="1"/>
  <c r="BC304" i="14" s="1"/>
  <c r="BI304" i="14" s="1"/>
  <c r="I303" i="14"/>
  <c r="O303" i="14" s="1"/>
  <c r="U303" i="14" s="1"/>
  <c r="AA303" i="14" s="1"/>
  <c r="AG303" i="14" s="1"/>
  <c r="AM303" i="14" s="1"/>
  <c r="AS303" i="14" s="1"/>
  <c r="AY303" i="14" s="1"/>
  <c r="BE303" i="14" s="1"/>
  <c r="BK303" i="14" s="1"/>
  <c r="H303" i="14"/>
  <c r="N303" i="14" s="1"/>
  <c r="T303" i="14" s="1"/>
  <c r="Z303" i="14" s="1"/>
  <c r="AF303" i="14" s="1"/>
  <c r="AL303" i="14" s="1"/>
  <c r="AR303" i="14" s="1"/>
  <c r="AX303" i="14" s="1"/>
  <c r="BD303" i="14" s="1"/>
  <c r="BJ303" i="14" s="1"/>
  <c r="G303" i="14"/>
  <c r="M303" i="14" s="1"/>
  <c r="S303" i="14" s="1"/>
  <c r="Y303" i="14" s="1"/>
  <c r="AE303" i="14" s="1"/>
  <c r="AK303" i="14" s="1"/>
  <c r="AQ303" i="14" s="1"/>
  <c r="AW303" i="14" s="1"/>
  <c r="BC303" i="14" s="1"/>
  <c r="BI303" i="14" s="1"/>
  <c r="I302" i="14"/>
  <c r="O302" i="14" s="1"/>
  <c r="U302" i="14" s="1"/>
  <c r="AA302" i="14" s="1"/>
  <c r="AG302" i="14" s="1"/>
  <c r="AM302" i="14" s="1"/>
  <c r="AS302" i="14" s="1"/>
  <c r="AY302" i="14" s="1"/>
  <c r="BE302" i="14" s="1"/>
  <c r="BK302" i="14" s="1"/>
  <c r="G302" i="14"/>
  <c r="M302" i="14" s="1"/>
  <c r="S302" i="14" s="1"/>
  <c r="Y302" i="14" s="1"/>
  <c r="AE302" i="14" s="1"/>
  <c r="AK302" i="14" s="1"/>
  <c r="AQ302" i="14" s="1"/>
  <c r="AW302" i="14" s="1"/>
  <c r="BC302" i="14" s="1"/>
  <c r="BI302" i="14" s="1"/>
  <c r="H301" i="14"/>
  <c r="N301" i="14" s="1"/>
  <c r="T301" i="14" s="1"/>
  <c r="Z301" i="14" s="1"/>
  <c r="AF301" i="14" s="1"/>
  <c r="AL301" i="14" s="1"/>
  <c r="AR301" i="14" s="1"/>
  <c r="AX301" i="14" s="1"/>
  <c r="BD301" i="14" s="1"/>
  <c r="BJ301" i="14" s="1"/>
  <c r="G301" i="14"/>
  <c r="M301" i="14" s="1"/>
  <c r="S301" i="14" s="1"/>
  <c r="Y301" i="14" s="1"/>
  <c r="AE301" i="14" s="1"/>
  <c r="AK301" i="14" s="1"/>
  <c r="AQ301" i="14" s="1"/>
  <c r="AW301" i="14" s="1"/>
  <c r="BC301" i="14" s="1"/>
  <c r="BI301" i="14" s="1"/>
  <c r="I300" i="14"/>
  <c r="O300" i="14" s="1"/>
  <c r="U300" i="14" s="1"/>
  <c r="AA300" i="14" s="1"/>
  <c r="AG300" i="14" s="1"/>
  <c r="AM300" i="14" s="1"/>
  <c r="AS300" i="14" s="1"/>
  <c r="AY300" i="14" s="1"/>
  <c r="BE300" i="14" s="1"/>
  <c r="BK300" i="14" s="1"/>
  <c r="H300" i="14"/>
  <c r="N300" i="14" s="1"/>
  <c r="T300" i="14" s="1"/>
  <c r="Z300" i="14" s="1"/>
  <c r="AF300" i="14" s="1"/>
  <c r="AL300" i="14" s="1"/>
  <c r="AR300" i="14" s="1"/>
  <c r="AX300" i="14" s="1"/>
  <c r="BD300" i="14" s="1"/>
  <c r="BJ300" i="14" s="1"/>
  <c r="G300" i="14"/>
  <c r="M300" i="14" s="1"/>
  <c r="S300" i="14" s="1"/>
  <c r="Y300" i="14" s="1"/>
  <c r="AE300" i="14" s="1"/>
  <c r="AK300" i="14" s="1"/>
  <c r="AQ300" i="14" s="1"/>
  <c r="AW300" i="14" s="1"/>
  <c r="BC300" i="14" s="1"/>
  <c r="BI300" i="14" s="1"/>
  <c r="H299" i="14"/>
  <c r="N299" i="14" s="1"/>
  <c r="T299" i="14" s="1"/>
  <c r="Z299" i="14" s="1"/>
  <c r="AF299" i="14" s="1"/>
  <c r="AL299" i="14" s="1"/>
  <c r="AR299" i="14" s="1"/>
  <c r="AX299" i="14" s="1"/>
  <c r="BD299" i="14" s="1"/>
  <c r="BJ299" i="14" s="1"/>
  <c r="I298" i="14"/>
  <c r="O298" i="14" s="1"/>
  <c r="U298" i="14" s="1"/>
  <c r="AA298" i="14" s="1"/>
  <c r="AG298" i="14" s="1"/>
  <c r="AM298" i="14" s="1"/>
  <c r="AS298" i="14" s="1"/>
  <c r="AY298" i="14" s="1"/>
  <c r="BE298" i="14" s="1"/>
  <c r="BK298" i="14" s="1"/>
  <c r="H298" i="14"/>
  <c r="N298" i="14" s="1"/>
  <c r="T298" i="14" s="1"/>
  <c r="Z298" i="14" s="1"/>
  <c r="AF298" i="14" s="1"/>
  <c r="AL298" i="14" s="1"/>
  <c r="AR298" i="14" s="1"/>
  <c r="AX298" i="14" s="1"/>
  <c r="BD298" i="14" s="1"/>
  <c r="BJ298" i="14" s="1"/>
  <c r="G298" i="14"/>
  <c r="M298" i="14" s="1"/>
  <c r="S298" i="14" s="1"/>
  <c r="Y298" i="14" s="1"/>
  <c r="AE298" i="14" s="1"/>
  <c r="AK298" i="14" s="1"/>
  <c r="AQ298" i="14" s="1"/>
  <c r="AW298" i="14" s="1"/>
  <c r="BC298" i="14" s="1"/>
  <c r="BI298" i="14" s="1"/>
  <c r="I297" i="14"/>
  <c r="O297" i="14" s="1"/>
  <c r="U297" i="14" s="1"/>
  <c r="AA297" i="14" s="1"/>
  <c r="AG297" i="14" s="1"/>
  <c r="AM297" i="14" s="1"/>
  <c r="AS297" i="14" s="1"/>
  <c r="AY297" i="14" s="1"/>
  <c r="BE297" i="14" s="1"/>
  <c r="BK297" i="14" s="1"/>
  <c r="H297" i="14"/>
  <c r="N297" i="14" s="1"/>
  <c r="T297" i="14" s="1"/>
  <c r="Z297" i="14" s="1"/>
  <c r="AF297" i="14" s="1"/>
  <c r="AL297" i="14" s="1"/>
  <c r="AR297" i="14" s="1"/>
  <c r="AX297" i="14" s="1"/>
  <c r="BD297" i="14" s="1"/>
  <c r="BJ297" i="14" s="1"/>
  <c r="I296" i="14"/>
  <c r="O296" i="14" s="1"/>
  <c r="U296" i="14" s="1"/>
  <c r="AA296" i="14" s="1"/>
  <c r="AG296" i="14" s="1"/>
  <c r="AM296" i="14" s="1"/>
  <c r="AS296" i="14" s="1"/>
  <c r="AY296" i="14" s="1"/>
  <c r="BE296" i="14" s="1"/>
  <c r="BK296" i="14" s="1"/>
  <c r="G296" i="14"/>
  <c r="M296" i="14" s="1"/>
  <c r="S296" i="14" s="1"/>
  <c r="Y296" i="14" s="1"/>
  <c r="AE296" i="14" s="1"/>
  <c r="AK296" i="14" s="1"/>
  <c r="AQ296" i="14" s="1"/>
  <c r="AW296" i="14" s="1"/>
  <c r="BC296" i="14" s="1"/>
  <c r="BI296" i="14" s="1"/>
  <c r="I295" i="14"/>
  <c r="O295" i="14" s="1"/>
  <c r="U295" i="14" s="1"/>
  <c r="AA295" i="14" s="1"/>
  <c r="AG295" i="14" s="1"/>
  <c r="AM295" i="14" s="1"/>
  <c r="AS295" i="14" s="1"/>
  <c r="AY295" i="14" s="1"/>
  <c r="BE295" i="14" s="1"/>
  <c r="BK295" i="14" s="1"/>
  <c r="H295" i="14"/>
  <c r="N295" i="14" s="1"/>
  <c r="T295" i="14" s="1"/>
  <c r="Z295" i="14" s="1"/>
  <c r="AF295" i="14" s="1"/>
  <c r="AL295" i="14" s="1"/>
  <c r="AR295" i="14" s="1"/>
  <c r="AX295" i="14" s="1"/>
  <c r="BD295" i="14" s="1"/>
  <c r="BJ295" i="14" s="1"/>
  <c r="G295" i="14"/>
  <c r="M295" i="14" s="1"/>
  <c r="S295" i="14" s="1"/>
  <c r="Y295" i="14" s="1"/>
  <c r="AE295" i="14" s="1"/>
  <c r="AK295" i="14" s="1"/>
  <c r="AQ295" i="14" s="1"/>
  <c r="AW295" i="14" s="1"/>
  <c r="BC295" i="14" s="1"/>
  <c r="BI295" i="14" s="1"/>
  <c r="I294" i="14"/>
  <c r="O294" i="14" s="1"/>
  <c r="U294" i="14" s="1"/>
  <c r="AA294" i="14" s="1"/>
  <c r="AG294" i="14" s="1"/>
  <c r="AM294" i="14" s="1"/>
  <c r="AS294" i="14" s="1"/>
  <c r="AY294" i="14" s="1"/>
  <c r="BE294" i="14" s="1"/>
  <c r="BK294" i="14" s="1"/>
  <c r="G294" i="14"/>
  <c r="M294" i="14" s="1"/>
  <c r="S294" i="14" s="1"/>
  <c r="Y294" i="14" s="1"/>
  <c r="AE294" i="14" s="1"/>
  <c r="AK294" i="14" s="1"/>
  <c r="AQ294" i="14" s="1"/>
  <c r="AW294" i="14" s="1"/>
  <c r="BC294" i="14" s="1"/>
  <c r="BI294" i="14" s="1"/>
  <c r="I293" i="14"/>
  <c r="O293" i="14" s="1"/>
  <c r="U293" i="14" s="1"/>
  <c r="AA293" i="14" s="1"/>
  <c r="AG293" i="14" s="1"/>
  <c r="AM293" i="14" s="1"/>
  <c r="AS293" i="14" s="1"/>
  <c r="AY293" i="14" s="1"/>
  <c r="BE293" i="14" s="1"/>
  <c r="BK293" i="14" s="1"/>
  <c r="H293" i="14"/>
  <c r="N293" i="14" s="1"/>
  <c r="T293" i="14" s="1"/>
  <c r="Z293" i="14" s="1"/>
  <c r="AF293" i="14" s="1"/>
  <c r="AL293" i="14" s="1"/>
  <c r="AR293" i="14" s="1"/>
  <c r="AX293" i="14" s="1"/>
  <c r="BD293" i="14" s="1"/>
  <c r="BJ293" i="14" s="1"/>
  <c r="G293" i="14"/>
  <c r="M293" i="14" s="1"/>
  <c r="S293" i="14" s="1"/>
  <c r="Y293" i="14" s="1"/>
  <c r="AE293" i="14" s="1"/>
  <c r="AK293" i="14" s="1"/>
  <c r="AQ293" i="14" s="1"/>
  <c r="AW293" i="14" s="1"/>
  <c r="BC293" i="14" s="1"/>
  <c r="BI293" i="14" s="1"/>
  <c r="I292" i="14"/>
  <c r="O292" i="14" s="1"/>
  <c r="U292" i="14" s="1"/>
  <c r="AA292" i="14" s="1"/>
  <c r="AG292" i="14" s="1"/>
  <c r="AM292" i="14" s="1"/>
  <c r="AS292" i="14" s="1"/>
  <c r="AY292" i="14" s="1"/>
  <c r="BE292" i="14" s="1"/>
  <c r="BK292" i="14" s="1"/>
  <c r="H292" i="14"/>
  <c r="N292" i="14" s="1"/>
  <c r="T292" i="14" s="1"/>
  <c r="Z292" i="14" s="1"/>
  <c r="AF292" i="14" s="1"/>
  <c r="AL292" i="14" s="1"/>
  <c r="AR292" i="14" s="1"/>
  <c r="AX292" i="14" s="1"/>
  <c r="BD292" i="14" s="1"/>
  <c r="BJ292" i="14" s="1"/>
  <c r="G292" i="14"/>
  <c r="M292" i="14" s="1"/>
  <c r="S292" i="14" s="1"/>
  <c r="Y292" i="14" s="1"/>
  <c r="AE292" i="14" s="1"/>
  <c r="AK292" i="14" s="1"/>
  <c r="AQ292" i="14" s="1"/>
  <c r="AW292" i="14" s="1"/>
  <c r="BC292" i="14" s="1"/>
  <c r="BI292" i="14" s="1"/>
  <c r="H291" i="14"/>
  <c r="N291" i="14" s="1"/>
  <c r="T291" i="14" s="1"/>
  <c r="Z291" i="14" s="1"/>
  <c r="AF291" i="14" s="1"/>
  <c r="AL291" i="14" s="1"/>
  <c r="AR291" i="14" s="1"/>
  <c r="AX291" i="14" s="1"/>
  <c r="BD291" i="14" s="1"/>
  <c r="BJ291" i="14" s="1"/>
  <c r="I290" i="14"/>
  <c r="O290" i="14" s="1"/>
  <c r="U290" i="14" s="1"/>
  <c r="AA290" i="14" s="1"/>
  <c r="AG290" i="14" s="1"/>
  <c r="AM290" i="14" s="1"/>
  <c r="AS290" i="14" s="1"/>
  <c r="AY290" i="14" s="1"/>
  <c r="BE290" i="14" s="1"/>
  <c r="BK290" i="14" s="1"/>
  <c r="H290" i="14"/>
  <c r="N290" i="14" s="1"/>
  <c r="T290" i="14" s="1"/>
  <c r="Z290" i="14" s="1"/>
  <c r="AF290" i="14" s="1"/>
  <c r="AL290" i="14" s="1"/>
  <c r="AR290" i="14" s="1"/>
  <c r="AX290" i="14" s="1"/>
  <c r="BD290" i="14" s="1"/>
  <c r="BJ290" i="14" s="1"/>
  <c r="G290" i="14"/>
  <c r="M290" i="14" s="1"/>
  <c r="S290" i="14" s="1"/>
  <c r="Y290" i="14" s="1"/>
  <c r="AE290" i="14" s="1"/>
  <c r="AK290" i="14" s="1"/>
  <c r="AQ290" i="14" s="1"/>
  <c r="AW290" i="14" s="1"/>
  <c r="BC290" i="14" s="1"/>
  <c r="BI290" i="14" s="1"/>
  <c r="I289" i="14"/>
  <c r="O289" i="14" s="1"/>
  <c r="U289" i="14" s="1"/>
  <c r="AA289" i="14" s="1"/>
  <c r="AG289" i="14" s="1"/>
  <c r="AM289" i="14" s="1"/>
  <c r="AS289" i="14" s="1"/>
  <c r="AY289" i="14" s="1"/>
  <c r="BE289" i="14" s="1"/>
  <c r="BK289" i="14" s="1"/>
  <c r="H289" i="14"/>
  <c r="N289" i="14" s="1"/>
  <c r="T289" i="14" s="1"/>
  <c r="Z289" i="14" s="1"/>
  <c r="AF289" i="14" s="1"/>
  <c r="AL289" i="14" s="1"/>
  <c r="AR289" i="14" s="1"/>
  <c r="AX289" i="14" s="1"/>
  <c r="BD289" i="14" s="1"/>
  <c r="BJ289" i="14" s="1"/>
  <c r="I288" i="14"/>
  <c r="O288" i="14" s="1"/>
  <c r="U288" i="14" s="1"/>
  <c r="AA288" i="14" s="1"/>
  <c r="AG288" i="14" s="1"/>
  <c r="AM288" i="14" s="1"/>
  <c r="AS288" i="14" s="1"/>
  <c r="AY288" i="14" s="1"/>
  <c r="BE288" i="14" s="1"/>
  <c r="BK288" i="14" s="1"/>
  <c r="G288" i="14"/>
  <c r="M288" i="14" s="1"/>
  <c r="S288" i="14" s="1"/>
  <c r="Y288" i="14" s="1"/>
  <c r="AE288" i="14" s="1"/>
  <c r="AK288" i="14" s="1"/>
  <c r="AQ288" i="14" s="1"/>
  <c r="AW288" i="14" s="1"/>
  <c r="BC288" i="14" s="1"/>
  <c r="BI288" i="14" s="1"/>
  <c r="I287" i="14"/>
  <c r="O287" i="14" s="1"/>
  <c r="U287" i="14" s="1"/>
  <c r="AA287" i="14" s="1"/>
  <c r="AG287" i="14" s="1"/>
  <c r="AM287" i="14" s="1"/>
  <c r="AS287" i="14" s="1"/>
  <c r="AY287" i="14" s="1"/>
  <c r="BE287" i="14" s="1"/>
  <c r="BK287" i="14" s="1"/>
  <c r="H287" i="14"/>
  <c r="N287" i="14" s="1"/>
  <c r="T287" i="14" s="1"/>
  <c r="Z287" i="14" s="1"/>
  <c r="AF287" i="14" s="1"/>
  <c r="AL287" i="14" s="1"/>
  <c r="AR287" i="14" s="1"/>
  <c r="AX287" i="14" s="1"/>
  <c r="BD287" i="14" s="1"/>
  <c r="BJ287" i="14" s="1"/>
  <c r="G287" i="14"/>
  <c r="M287" i="14" s="1"/>
  <c r="S287" i="14" s="1"/>
  <c r="Y287" i="14" s="1"/>
  <c r="AE287" i="14" s="1"/>
  <c r="AK287" i="14" s="1"/>
  <c r="AQ287" i="14" s="1"/>
  <c r="AW287" i="14" s="1"/>
  <c r="BC287" i="14" s="1"/>
  <c r="BI287" i="14" s="1"/>
  <c r="I286" i="14"/>
  <c r="O286" i="14" s="1"/>
  <c r="U286" i="14" s="1"/>
  <c r="AA286" i="14" s="1"/>
  <c r="AG286" i="14" s="1"/>
  <c r="AM286" i="14" s="1"/>
  <c r="AS286" i="14" s="1"/>
  <c r="AY286" i="14" s="1"/>
  <c r="BE286" i="14" s="1"/>
  <c r="BK286" i="14" s="1"/>
  <c r="G286" i="14"/>
  <c r="M286" i="14" s="1"/>
  <c r="S286" i="14" s="1"/>
  <c r="Y286" i="14" s="1"/>
  <c r="AE286" i="14" s="1"/>
  <c r="AK286" i="14" s="1"/>
  <c r="AQ286" i="14" s="1"/>
  <c r="AW286" i="14" s="1"/>
  <c r="BC286" i="14" s="1"/>
  <c r="BI286" i="14" s="1"/>
  <c r="H285" i="14"/>
  <c r="N285" i="14" s="1"/>
  <c r="T285" i="14" s="1"/>
  <c r="Z285" i="14" s="1"/>
  <c r="AF285" i="14" s="1"/>
  <c r="AL285" i="14" s="1"/>
  <c r="AR285" i="14" s="1"/>
  <c r="AX285" i="14" s="1"/>
  <c r="BD285" i="14" s="1"/>
  <c r="BJ285" i="14" s="1"/>
  <c r="G285" i="14"/>
  <c r="M285" i="14" s="1"/>
  <c r="S285" i="14" s="1"/>
  <c r="Y285" i="14" s="1"/>
  <c r="AE285" i="14" s="1"/>
  <c r="AK285" i="14" s="1"/>
  <c r="AQ285" i="14" s="1"/>
  <c r="AW285" i="14" s="1"/>
  <c r="BC285" i="14" s="1"/>
  <c r="BI285" i="14" s="1"/>
  <c r="I284" i="14"/>
  <c r="O284" i="14" s="1"/>
  <c r="U284" i="14" s="1"/>
  <c r="AA284" i="14" s="1"/>
  <c r="AG284" i="14" s="1"/>
  <c r="AM284" i="14" s="1"/>
  <c r="AS284" i="14" s="1"/>
  <c r="AY284" i="14" s="1"/>
  <c r="BE284" i="14" s="1"/>
  <c r="BK284" i="14" s="1"/>
  <c r="H284" i="14"/>
  <c r="N284" i="14" s="1"/>
  <c r="T284" i="14" s="1"/>
  <c r="Z284" i="14" s="1"/>
  <c r="AF284" i="14" s="1"/>
  <c r="AL284" i="14" s="1"/>
  <c r="AR284" i="14" s="1"/>
  <c r="AX284" i="14" s="1"/>
  <c r="BD284" i="14" s="1"/>
  <c r="BJ284" i="14" s="1"/>
  <c r="G284" i="14"/>
  <c r="M284" i="14" s="1"/>
  <c r="S284" i="14" s="1"/>
  <c r="Y284" i="14" s="1"/>
  <c r="AE284" i="14" s="1"/>
  <c r="AK284" i="14" s="1"/>
  <c r="AQ284" i="14" s="1"/>
  <c r="AW284" i="14" s="1"/>
  <c r="BC284" i="14" s="1"/>
  <c r="BI284" i="14" s="1"/>
  <c r="H283" i="14"/>
  <c r="N283" i="14" s="1"/>
  <c r="T283" i="14" s="1"/>
  <c r="Z283" i="14" s="1"/>
  <c r="AF283" i="14" s="1"/>
  <c r="AL283" i="14" s="1"/>
  <c r="AR283" i="14" s="1"/>
  <c r="AX283" i="14" s="1"/>
  <c r="BD283" i="14" s="1"/>
  <c r="BJ283" i="14" s="1"/>
  <c r="I282" i="14"/>
  <c r="O282" i="14" s="1"/>
  <c r="U282" i="14" s="1"/>
  <c r="AA282" i="14" s="1"/>
  <c r="AG282" i="14" s="1"/>
  <c r="AM282" i="14" s="1"/>
  <c r="AS282" i="14" s="1"/>
  <c r="AY282" i="14" s="1"/>
  <c r="BE282" i="14" s="1"/>
  <c r="BK282" i="14" s="1"/>
  <c r="H282" i="14"/>
  <c r="N282" i="14" s="1"/>
  <c r="T282" i="14" s="1"/>
  <c r="Z282" i="14" s="1"/>
  <c r="AF282" i="14" s="1"/>
  <c r="AL282" i="14" s="1"/>
  <c r="AR282" i="14" s="1"/>
  <c r="AX282" i="14" s="1"/>
  <c r="BD282" i="14" s="1"/>
  <c r="BJ282" i="14" s="1"/>
  <c r="G282" i="14"/>
  <c r="M282" i="14" s="1"/>
  <c r="S282" i="14" s="1"/>
  <c r="Y282" i="14" s="1"/>
  <c r="AE282" i="14" s="1"/>
  <c r="AK282" i="14" s="1"/>
  <c r="AQ282" i="14" s="1"/>
  <c r="AW282" i="14" s="1"/>
  <c r="BC282" i="14" s="1"/>
  <c r="BI282" i="14" s="1"/>
  <c r="I281" i="14"/>
  <c r="O281" i="14" s="1"/>
  <c r="U281" i="14" s="1"/>
  <c r="AA281" i="14" s="1"/>
  <c r="AG281" i="14" s="1"/>
  <c r="AM281" i="14" s="1"/>
  <c r="AS281" i="14" s="1"/>
  <c r="AY281" i="14" s="1"/>
  <c r="BE281" i="14" s="1"/>
  <c r="BK281" i="14" s="1"/>
  <c r="H281" i="14"/>
  <c r="N281" i="14" s="1"/>
  <c r="T281" i="14" s="1"/>
  <c r="Z281" i="14" s="1"/>
  <c r="AF281" i="14" s="1"/>
  <c r="AL281" i="14" s="1"/>
  <c r="AR281" i="14" s="1"/>
  <c r="AX281" i="14" s="1"/>
  <c r="BD281" i="14" s="1"/>
  <c r="BJ281" i="14" s="1"/>
  <c r="I280" i="14"/>
  <c r="O280" i="14" s="1"/>
  <c r="U280" i="14" s="1"/>
  <c r="AA280" i="14" s="1"/>
  <c r="AG280" i="14" s="1"/>
  <c r="AM280" i="14" s="1"/>
  <c r="AS280" i="14" s="1"/>
  <c r="AY280" i="14" s="1"/>
  <c r="BE280" i="14" s="1"/>
  <c r="BK280" i="14" s="1"/>
  <c r="G280" i="14"/>
  <c r="M280" i="14" s="1"/>
  <c r="S280" i="14" s="1"/>
  <c r="Y280" i="14" s="1"/>
  <c r="AE280" i="14" s="1"/>
  <c r="AK280" i="14" s="1"/>
  <c r="AQ280" i="14" s="1"/>
  <c r="AW280" i="14" s="1"/>
  <c r="BC280" i="14" s="1"/>
  <c r="BI280" i="14" s="1"/>
  <c r="I279" i="14"/>
  <c r="O279" i="14" s="1"/>
  <c r="U279" i="14" s="1"/>
  <c r="AA279" i="14" s="1"/>
  <c r="AG279" i="14" s="1"/>
  <c r="AM279" i="14" s="1"/>
  <c r="AS279" i="14" s="1"/>
  <c r="AY279" i="14" s="1"/>
  <c r="BE279" i="14" s="1"/>
  <c r="BK279" i="14" s="1"/>
  <c r="H279" i="14"/>
  <c r="G279" i="14"/>
  <c r="M279" i="14" s="1"/>
  <c r="S279" i="14" s="1"/>
  <c r="Y279" i="14" s="1"/>
  <c r="AE279" i="14" s="1"/>
  <c r="AK279" i="14" s="1"/>
  <c r="AQ279" i="14" s="1"/>
  <c r="AW279" i="14" s="1"/>
  <c r="BC279" i="14" s="1"/>
  <c r="BI279" i="14" s="1"/>
  <c r="I278" i="14"/>
  <c r="O278" i="14" s="1"/>
  <c r="U278" i="14" s="1"/>
  <c r="AA278" i="14" s="1"/>
  <c r="AG278" i="14" s="1"/>
  <c r="AM278" i="14" s="1"/>
  <c r="AS278" i="14" s="1"/>
  <c r="AY278" i="14" s="1"/>
  <c r="BE278" i="14" s="1"/>
  <c r="BK278" i="14" s="1"/>
  <c r="G278" i="14"/>
  <c r="M278" i="14" s="1"/>
  <c r="S278" i="14" s="1"/>
  <c r="Y278" i="14" s="1"/>
  <c r="AE278" i="14" s="1"/>
  <c r="AK278" i="14" s="1"/>
  <c r="AQ278" i="14" s="1"/>
  <c r="AW278" i="14" s="1"/>
  <c r="BC278" i="14" s="1"/>
  <c r="BI278" i="14" s="1"/>
  <c r="H277" i="14"/>
  <c r="G277" i="14"/>
  <c r="M277" i="14" s="1"/>
  <c r="S277" i="14" s="1"/>
  <c r="Y277" i="14" s="1"/>
  <c r="AE277" i="14" s="1"/>
  <c r="AK277" i="14" s="1"/>
  <c r="AQ277" i="14" s="1"/>
  <c r="AW277" i="14" s="1"/>
  <c r="BC277" i="14" s="1"/>
  <c r="BI277" i="14" s="1"/>
  <c r="I276" i="14"/>
  <c r="O276" i="14" s="1"/>
  <c r="U276" i="14" s="1"/>
  <c r="AA276" i="14" s="1"/>
  <c r="AG276" i="14" s="1"/>
  <c r="AM276" i="14" s="1"/>
  <c r="AS276" i="14" s="1"/>
  <c r="AY276" i="14" s="1"/>
  <c r="BE276" i="14" s="1"/>
  <c r="BK276" i="14" s="1"/>
  <c r="G276" i="14"/>
  <c r="M276" i="14" s="1"/>
  <c r="S276" i="14" s="1"/>
  <c r="Y276" i="14" s="1"/>
  <c r="AE276" i="14" s="1"/>
  <c r="AK276" i="14" s="1"/>
  <c r="AQ276" i="14" s="1"/>
  <c r="AW276" i="14" s="1"/>
  <c r="BC276" i="14" s="1"/>
  <c r="BI276" i="14" s="1"/>
  <c r="I275" i="14"/>
  <c r="O275" i="14" s="1"/>
  <c r="U275" i="14" s="1"/>
  <c r="AA275" i="14" s="1"/>
  <c r="AG275" i="14" s="1"/>
  <c r="AM275" i="14" s="1"/>
  <c r="AS275" i="14" s="1"/>
  <c r="AY275" i="14" s="1"/>
  <c r="BE275" i="14" s="1"/>
  <c r="BK275" i="14" s="1"/>
  <c r="H275" i="14"/>
  <c r="I274" i="14"/>
  <c r="O274" i="14" s="1"/>
  <c r="U274" i="14" s="1"/>
  <c r="AA274" i="14" s="1"/>
  <c r="AG274" i="14" s="1"/>
  <c r="AM274" i="14" s="1"/>
  <c r="AS274" i="14" s="1"/>
  <c r="AY274" i="14" s="1"/>
  <c r="BE274" i="14" s="1"/>
  <c r="BK274" i="14" s="1"/>
  <c r="G274" i="14"/>
  <c r="M274" i="14" s="1"/>
  <c r="S274" i="14" s="1"/>
  <c r="Y274" i="14" s="1"/>
  <c r="AE274" i="14" s="1"/>
  <c r="AK274" i="14" s="1"/>
  <c r="AQ274" i="14" s="1"/>
  <c r="AW274" i="14" s="1"/>
  <c r="BC274" i="14" s="1"/>
  <c r="BI274" i="14" s="1"/>
  <c r="I273" i="14"/>
  <c r="O273" i="14" s="1"/>
  <c r="U273" i="14" s="1"/>
  <c r="AA273" i="14" s="1"/>
  <c r="AG273" i="14" s="1"/>
  <c r="AM273" i="14" s="1"/>
  <c r="AS273" i="14" s="1"/>
  <c r="AY273" i="14" s="1"/>
  <c r="BE273" i="14" s="1"/>
  <c r="BK273" i="14" s="1"/>
  <c r="H273" i="14"/>
  <c r="G273" i="14"/>
  <c r="M273" i="14" s="1"/>
  <c r="S273" i="14" s="1"/>
  <c r="Y273" i="14" s="1"/>
  <c r="AE273" i="14" s="1"/>
  <c r="AK273" i="14" s="1"/>
  <c r="AQ273" i="14" s="1"/>
  <c r="AW273" i="14" s="1"/>
  <c r="BC273" i="14" s="1"/>
  <c r="BI273" i="14" s="1"/>
  <c r="I272" i="14"/>
  <c r="O272" i="14" s="1"/>
  <c r="U272" i="14" s="1"/>
  <c r="AA272" i="14" s="1"/>
  <c r="AG272" i="14" s="1"/>
  <c r="AM272" i="14" s="1"/>
  <c r="AS272" i="14" s="1"/>
  <c r="AY272" i="14" s="1"/>
  <c r="BE272" i="14" s="1"/>
  <c r="BK272" i="14" s="1"/>
  <c r="H272" i="14"/>
  <c r="G272" i="14"/>
  <c r="M272" i="14" s="1"/>
  <c r="S272" i="14" s="1"/>
  <c r="Y272" i="14" s="1"/>
  <c r="AE272" i="14" s="1"/>
  <c r="AK272" i="14" s="1"/>
  <c r="AQ272" i="14" s="1"/>
  <c r="AW272" i="14" s="1"/>
  <c r="BC272" i="14" s="1"/>
  <c r="BI272" i="14" s="1"/>
  <c r="H271" i="14"/>
  <c r="N271" i="14" s="1"/>
  <c r="T271" i="14" s="1"/>
  <c r="Z271" i="14" s="1"/>
  <c r="AF271" i="14" s="1"/>
  <c r="AL271" i="14" s="1"/>
  <c r="AR271" i="14" s="1"/>
  <c r="AX271" i="14" s="1"/>
  <c r="BD271" i="14" s="1"/>
  <c r="BJ271" i="14" s="1"/>
  <c r="G271" i="14"/>
  <c r="M271" i="14" s="1"/>
  <c r="S271" i="14" s="1"/>
  <c r="Y271" i="14" s="1"/>
  <c r="AE271" i="14" s="1"/>
  <c r="AK271" i="14" s="1"/>
  <c r="AQ271" i="14" s="1"/>
  <c r="AW271" i="14" s="1"/>
  <c r="BC271" i="14" s="1"/>
  <c r="BI271" i="14" s="1"/>
  <c r="I270" i="14"/>
  <c r="O270" i="14" s="1"/>
  <c r="U270" i="14" s="1"/>
  <c r="AA270" i="14" s="1"/>
  <c r="AG270" i="14" s="1"/>
  <c r="AM270" i="14" s="1"/>
  <c r="AS270" i="14" s="1"/>
  <c r="AY270" i="14" s="1"/>
  <c r="BE270" i="14" s="1"/>
  <c r="BK270" i="14" s="1"/>
  <c r="H270" i="14"/>
  <c r="N270" i="14" s="1"/>
  <c r="T270" i="14" s="1"/>
  <c r="Z270" i="14" s="1"/>
  <c r="AF270" i="14" s="1"/>
  <c r="AL270" i="14" s="1"/>
  <c r="AR270" i="14" s="1"/>
  <c r="AX270" i="14" s="1"/>
  <c r="BD270" i="14" s="1"/>
  <c r="BJ270" i="14" s="1"/>
  <c r="G270" i="14"/>
  <c r="M270" i="14" s="1"/>
  <c r="S270" i="14" s="1"/>
  <c r="Y270" i="14" s="1"/>
  <c r="AE270" i="14" s="1"/>
  <c r="AK270" i="14" s="1"/>
  <c r="AQ270" i="14" s="1"/>
  <c r="AW270" i="14" s="1"/>
  <c r="BC270" i="14" s="1"/>
  <c r="BI270" i="14" s="1"/>
  <c r="H269" i="14"/>
  <c r="N269" i="14" s="1"/>
  <c r="T269" i="14" s="1"/>
  <c r="Z269" i="14" s="1"/>
  <c r="AF269" i="14" s="1"/>
  <c r="AL269" i="14" s="1"/>
  <c r="AR269" i="14" s="1"/>
  <c r="AX269" i="14" s="1"/>
  <c r="BD269" i="14" s="1"/>
  <c r="BJ269" i="14" s="1"/>
  <c r="I268" i="14"/>
  <c r="O268" i="14" s="1"/>
  <c r="U268" i="14" s="1"/>
  <c r="AA268" i="14" s="1"/>
  <c r="AG268" i="14" s="1"/>
  <c r="AM268" i="14" s="1"/>
  <c r="AS268" i="14" s="1"/>
  <c r="AY268" i="14" s="1"/>
  <c r="BE268" i="14" s="1"/>
  <c r="BK268" i="14" s="1"/>
  <c r="H268" i="14"/>
  <c r="N268" i="14" s="1"/>
  <c r="T268" i="14" s="1"/>
  <c r="Z268" i="14" s="1"/>
  <c r="AF268" i="14" s="1"/>
  <c r="AL268" i="14" s="1"/>
  <c r="AR268" i="14" s="1"/>
  <c r="AX268" i="14" s="1"/>
  <c r="BD268" i="14" s="1"/>
  <c r="BJ268" i="14" s="1"/>
  <c r="G268" i="14"/>
  <c r="M268" i="14" s="1"/>
  <c r="S268" i="14" s="1"/>
  <c r="Y268" i="14" s="1"/>
  <c r="AE268" i="14" s="1"/>
  <c r="AK268" i="14" s="1"/>
  <c r="AQ268" i="14" s="1"/>
  <c r="AW268" i="14" s="1"/>
  <c r="BC268" i="14" s="1"/>
  <c r="BI268" i="14" s="1"/>
  <c r="I267" i="14"/>
  <c r="O267" i="14" s="1"/>
  <c r="U267" i="14" s="1"/>
  <c r="AA267" i="14" s="1"/>
  <c r="AG267" i="14" s="1"/>
  <c r="AM267" i="14" s="1"/>
  <c r="AS267" i="14" s="1"/>
  <c r="AY267" i="14" s="1"/>
  <c r="BE267" i="14" s="1"/>
  <c r="BK267" i="14" s="1"/>
  <c r="H267" i="14"/>
  <c r="N267" i="14" s="1"/>
  <c r="T267" i="14" s="1"/>
  <c r="Z267" i="14" s="1"/>
  <c r="AF267" i="14" s="1"/>
  <c r="AL267" i="14" s="1"/>
  <c r="AR267" i="14" s="1"/>
  <c r="AX267" i="14" s="1"/>
  <c r="BD267" i="14" s="1"/>
  <c r="BJ267" i="14" s="1"/>
  <c r="I266" i="14"/>
  <c r="O266" i="14" s="1"/>
  <c r="U266" i="14" s="1"/>
  <c r="AA266" i="14" s="1"/>
  <c r="AG266" i="14" s="1"/>
  <c r="AM266" i="14" s="1"/>
  <c r="AS266" i="14" s="1"/>
  <c r="AY266" i="14" s="1"/>
  <c r="BE266" i="14" s="1"/>
  <c r="BK266" i="14" s="1"/>
  <c r="G266" i="14"/>
  <c r="M266" i="14" s="1"/>
  <c r="S266" i="14" s="1"/>
  <c r="Y266" i="14" s="1"/>
  <c r="AE266" i="14" s="1"/>
  <c r="AK266" i="14" s="1"/>
  <c r="AQ266" i="14" s="1"/>
  <c r="AW266" i="14" s="1"/>
  <c r="BC266" i="14" s="1"/>
  <c r="BI266" i="14" s="1"/>
  <c r="I265" i="14"/>
  <c r="O265" i="14" s="1"/>
  <c r="U265" i="14" s="1"/>
  <c r="AA265" i="14" s="1"/>
  <c r="AG265" i="14" s="1"/>
  <c r="AM265" i="14" s="1"/>
  <c r="AS265" i="14" s="1"/>
  <c r="AY265" i="14" s="1"/>
  <c r="BE265" i="14" s="1"/>
  <c r="BK265" i="14" s="1"/>
  <c r="H265" i="14"/>
  <c r="N265" i="14" s="1"/>
  <c r="T265" i="14" s="1"/>
  <c r="Z265" i="14" s="1"/>
  <c r="AF265" i="14" s="1"/>
  <c r="AL265" i="14" s="1"/>
  <c r="AR265" i="14" s="1"/>
  <c r="AX265" i="14" s="1"/>
  <c r="BD265" i="14" s="1"/>
  <c r="BJ265" i="14" s="1"/>
  <c r="G265" i="14"/>
  <c r="M265" i="14" s="1"/>
  <c r="S265" i="14" s="1"/>
  <c r="Y265" i="14" s="1"/>
  <c r="AE265" i="14" s="1"/>
  <c r="AK265" i="14" s="1"/>
  <c r="AQ265" i="14" s="1"/>
  <c r="AW265" i="14" s="1"/>
  <c r="BC265" i="14" s="1"/>
  <c r="BI265" i="14" s="1"/>
  <c r="I264" i="14"/>
  <c r="O264" i="14" s="1"/>
  <c r="U264" i="14" s="1"/>
  <c r="AA264" i="14" s="1"/>
  <c r="AG264" i="14" s="1"/>
  <c r="AM264" i="14" s="1"/>
  <c r="AS264" i="14" s="1"/>
  <c r="AY264" i="14" s="1"/>
  <c r="BE264" i="14" s="1"/>
  <c r="BK264" i="14" s="1"/>
  <c r="G264" i="14"/>
  <c r="M264" i="14" s="1"/>
  <c r="S264" i="14" s="1"/>
  <c r="Y264" i="14" s="1"/>
  <c r="AE264" i="14" s="1"/>
  <c r="AK264" i="14" s="1"/>
  <c r="AQ264" i="14" s="1"/>
  <c r="AW264" i="14" s="1"/>
  <c r="BC264" i="14" s="1"/>
  <c r="BI264" i="14" s="1"/>
  <c r="H263" i="14"/>
  <c r="N263" i="14" s="1"/>
  <c r="T263" i="14" s="1"/>
  <c r="Z263" i="14" s="1"/>
  <c r="AF263" i="14" s="1"/>
  <c r="AL263" i="14" s="1"/>
  <c r="AR263" i="14" s="1"/>
  <c r="AX263" i="14" s="1"/>
  <c r="BD263" i="14" s="1"/>
  <c r="BJ263" i="14" s="1"/>
  <c r="G263" i="14"/>
  <c r="M263" i="14" s="1"/>
  <c r="S263" i="14" s="1"/>
  <c r="Y263" i="14" s="1"/>
  <c r="AE263" i="14" s="1"/>
  <c r="AK263" i="14" s="1"/>
  <c r="AQ263" i="14" s="1"/>
  <c r="AW263" i="14" s="1"/>
  <c r="BC263" i="14" s="1"/>
  <c r="BI263" i="14" s="1"/>
  <c r="I262" i="14"/>
  <c r="O262" i="14" s="1"/>
  <c r="U262" i="14" s="1"/>
  <c r="AA262" i="14" s="1"/>
  <c r="AG262" i="14" s="1"/>
  <c r="AM262" i="14" s="1"/>
  <c r="AS262" i="14" s="1"/>
  <c r="AY262" i="14" s="1"/>
  <c r="BE262" i="14" s="1"/>
  <c r="BK262" i="14" s="1"/>
  <c r="H262" i="14"/>
  <c r="N262" i="14" s="1"/>
  <c r="T262" i="14" s="1"/>
  <c r="Z262" i="14" s="1"/>
  <c r="AF262" i="14" s="1"/>
  <c r="AL262" i="14" s="1"/>
  <c r="AR262" i="14" s="1"/>
  <c r="AX262" i="14" s="1"/>
  <c r="BD262" i="14" s="1"/>
  <c r="BJ262" i="14" s="1"/>
  <c r="G262" i="14"/>
  <c r="M262" i="14" s="1"/>
  <c r="S262" i="14" s="1"/>
  <c r="Y262" i="14" s="1"/>
  <c r="AE262" i="14" s="1"/>
  <c r="AK262" i="14" s="1"/>
  <c r="AQ262" i="14" s="1"/>
  <c r="AW262" i="14" s="1"/>
  <c r="BC262" i="14" s="1"/>
  <c r="BI262" i="14" s="1"/>
  <c r="H261" i="14"/>
  <c r="N261" i="14" s="1"/>
  <c r="T261" i="14" s="1"/>
  <c r="Z261" i="14" s="1"/>
  <c r="AF261" i="14" s="1"/>
  <c r="AL261" i="14" s="1"/>
  <c r="AR261" i="14" s="1"/>
  <c r="AX261" i="14" s="1"/>
  <c r="BD261" i="14" s="1"/>
  <c r="BJ261" i="14" s="1"/>
  <c r="I260" i="14"/>
  <c r="O260" i="14" s="1"/>
  <c r="U260" i="14" s="1"/>
  <c r="AA260" i="14" s="1"/>
  <c r="AG260" i="14" s="1"/>
  <c r="AM260" i="14" s="1"/>
  <c r="AS260" i="14" s="1"/>
  <c r="AY260" i="14" s="1"/>
  <c r="BE260" i="14" s="1"/>
  <c r="BK260" i="14" s="1"/>
  <c r="H260" i="14"/>
  <c r="N260" i="14" s="1"/>
  <c r="T260" i="14" s="1"/>
  <c r="Z260" i="14" s="1"/>
  <c r="AF260" i="14" s="1"/>
  <c r="AL260" i="14" s="1"/>
  <c r="AR260" i="14" s="1"/>
  <c r="AX260" i="14" s="1"/>
  <c r="BD260" i="14" s="1"/>
  <c r="BJ260" i="14" s="1"/>
  <c r="G260" i="14"/>
  <c r="M260" i="14" s="1"/>
  <c r="S260" i="14" s="1"/>
  <c r="Y260" i="14" s="1"/>
  <c r="AE260" i="14" s="1"/>
  <c r="AK260" i="14" s="1"/>
  <c r="AQ260" i="14" s="1"/>
  <c r="AW260" i="14" s="1"/>
  <c r="BC260" i="14" s="1"/>
  <c r="BI260" i="14" s="1"/>
  <c r="I259" i="14"/>
  <c r="O259" i="14" s="1"/>
  <c r="U259" i="14" s="1"/>
  <c r="AA259" i="14" s="1"/>
  <c r="AG259" i="14" s="1"/>
  <c r="AM259" i="14" s="1"/>
  <c r="AS259" i="14" s="1"/>
  <c r="AY259" i="14" s="1"/>
  <c r="BE259" i="14" s="1"/>
  <c r="BK259" i="14" s="1"/>
  <c r="H259" i="14"/>
  <c r="N259" i="14" s="1"/>
  <c r="T259" i="14" s="1"/>
  <c r="Z259" i="14" s="1"/>
  <c r="AF259" i="14" s="1"/>
  <c r="AL259" i="14" s="1"/>
  <c r="AR259" i="14" s="1"/>
  <c r="AX259" i="14" s="1"/>
  <c r="BD259" i="14" s="1"/>
  <c r="BJ259" i="14" s="1"/>
  <c r="I258" i="14"/>
  <c r="O258" i="14" s="1"/>
  <c r="U258" i="14" s="1"/>
  <c r="AA258" i="14" s="1"/>
  <c r="AG258" i="14" s="1"/>
  <c r="AM258" i="14" s="1"/>
  <c r="AS258" i="14" s="1"/>
  <c r="AY258" i="14" s="1"/>
  <c r="BE258" i="14" s="1"/>
  <c r="BK258" i="14" s="1"/>
  <c r="G258" i="14"/>
  <c r="M258" i="14" s="1"/>
  <c r="S258" i="14" s="1"/>
  <c r="Y258" i="14" s="1"/>
  <c r="AE258" i="14" s="1"/>
  <c r="AK258" i="14" s="1"/>
  <c r="AQ258" i="14" s="1"/>
  <c r="AW258" i="14" s="1"/>
  <c r="BC258" i="14" s="1"/>
  <c r="BI258" i="14" s="1"/>
  <c r="I257" i="14"/>
  <c r="O257" i="14" s="1"/>
  <c r="U257" i="14" s="1"/>
  <c r="AA257" i="14" s="1"/>
  <c r="AG257" i="14" s="1"/>
  <c r="AM257" i="14" s="1"/>
  <c r="AS257" i="14" s="1"/>
  <c r="AY257" i="14" s="1"/>
  <c r="BE257" i="14" s="1"/>
  <c r="BK257" i="14" s="1"/>
  <c r="H257" i="14"/>
  <c r="N257" i="14" s="1"/>
  <c r="T257" i="14" s="1"/>
  <c r="Z257" i="14" s="1"/>
  <c r="AF257" i="14" s="1"/>
  <c r="AL257" i="14" s="1"/>
  <c r="AR257" i="14" s="1"/>
  <c r="AX257" i="14" s="1"/>
  <c r="BD257" i="14" s="1"/>
  <c r="BJ257" i="14" s="1"/>
  <c r="G257" i="14"/>
  <c r="M257" i="14" s="1"/>
  <c r="S257" i="14" s="1"/>
  <c r="Y257" i="14" s="1"/>
  <c r="AE257" i="14" s="1"/>
  <c r="AK257" i="14" s="1"/>
  <c r="AQ257" i="14" s="1"/>
  <c r="AW257" i="14" s="1"/>
  <c r="BC257" i="14" s="1"/>
  <c r="BI257" i="14" s="1"/>
  <c r="I256" i="14"/>
  <c r="O256" i="14" s="1"/>
  <c r="U256" i="14" s="1"/>
  <c r="AA256" i="14" s="1"/>
  <c r="AG256" i="14" s="1"/>
  <c r="AM256" i="14" s="1"/>
  <c r="AS256" i="14" s="1"/>
  <c r="AY256" i="14" s="1"/>
  <c r="BE256" i="14" s="1"/>
  <c r="BK256" i="14" s="1"/>
  <c r="G256" i="14"/>
  <c r="M256" i="14" s="1"/>
  <c r="S256" i="14" s="1"/>
  <c r="Y256" i="14" s="1"/>
  <c r="AE256" i="14" s="1"/>
  <c r="AK256" i="14" s="1"/>
  <c r="AQ256" i="14" s="1"/>
  <c r="AW256" i="14" s="1"/>
  <c r="BC256" i="14" s="1"/>
  <c r="BI256" i="14" s="1"/>
  <c r="H255" i="14"/>
  <c r="N255" i="14" s="1"/>
  <c r="T255" i="14" s="1"/>
  <c r="Z255" i="14" s="1"/>
  <c r="AF255" i="14" s="1"/>
  <c r="AL255" i="14" s="1"/>
  <c r="AR255" i="14" s="1"/>
  <c r="AX255" i="14" s="1"/>
  <c r="BD255" i="14" s="1"/>
  <c r="BJ255" i="14" s="1"/>
  <c r="G255" i="14"/>
  <c r="M255" i="14" s="1"/>
  <c r="S255" i="14" s="1"/>
  <c r="Y255" i="14" s="1"/>
  <c r="AE255" i="14" s="1"/>
  <c r="AK255" i="14" s="1"/>
  <c r="AQ255" i="14" s="1"/>
  <c r="AW255" i="14" s="1"/>
  <c r="BC255" i="14" s="1"/>
  <c r="BI255" i="14" s="1"/>
  <c r="I254" i="14"/>
  <c r="O254" i="14" s="1"/>
  <c r="U254" i="14" s="1"/>
  <c r="AA254" i="14" s="1"/>
  <c r="AG254" i="14" s="1"/>
  <c r="AM254" i="14" s="1"/>
  <c r="AS254" i="14" s="1"/>
  <c r="AY254" i="14" s="1"/>
  <c r="BE254" i="14" s="1"/>
  <c r="BK254" i="14" s="1"/>
  <c r="H254" i="14"/>
  <c r="N254" i="14" s="1"/>
  <c r="T254" i="14" s="1"/>
  <c r="Z254" i="14" s="1"/>
  <c r="AF254" i="14" s="1"/>
  <c r="AL254" i="14" s="1"/>
  <c r="AR254" i="14" s="1"/>
  <c r="AX254" i="14" s="1"/>
  <c r="BD254" i="14" s="1"/>
  <c r="BJ254" i="14" s="1"/>
  <c r="G254" i="14"/>
  <c r="M254" i="14" s="1"/>
  <c r="S254" i="14" s="1"/>
  <c r="Y254" i="14" s="1"/>
  <c r="AE254" i="14" s="1"/>
  <c r="AK254" i="14" s="1"/>
  <c r="AQ254" i="14" s="1"/>
  <c r="AW254" i="14" s="1"/>
  <c r="BC254" i="14" s="1"/>
  <c r="BI254" i="14" s="1"/>
  <c r="H253" i="14"/>
  <c r="N253" i="14" s="1"/>
  <c r="T253" i="14" s="1"/>
  <c r="Z253" i="14" s="1"/>
  <c r="AF253" i="14" s="1"/>
  <c r="AL253" i="14" s="1"/>
  <c r="AR253" i="14" s="1"/>
  <c r="AX253" i="14" s="1"/>
  <c r="BD253" i="14" s="1"/>
  <c r="BJ253" i="14" s="1"/>
  <c r="I252" i="14"/>
  <c r="O252" i="14" s="1"/>
  <c r="U252" i="14" s="1"/>
  <c r="AA252" i="14" s="1"/>
  <c r="AG252" i="14" s="1"/>
  <c r="AM252" i="14" s="1"/>
  <c r="AS252" i="14" s="1"/>
  <c r="AY252" i="14" s="1"/>
  <c r="BE252" i="14" s="1"/>
  <c r="BK252" i="14" s="1"/>
  <c r="H252" i="14"/>
  <c r="N252" i="14" s="1"/>
  <c r="T252" i="14" s="1"/>
  <c r="Z252" i="14" s="1"/>
  <c r="AF252" i="14" s="1"/>
  <c r="AL252" i="14" s="1"/>
  <c r="AR252" i="14" s="1"/>
  <c r="AX252" i="14" s="1"/>
  <c r="BD252" i="14" s="1"/>
  <c r="BJ252" i="14" s="1"/>
  <c r="G252" i="14"/>
  <c r="M252" i="14" s="1"/>
  <c r="S252" i="14" s="1"/>
  <c r="Y252" i="14" s="1"/>
  <c r="AE252" i="14" s="1"/>
  <c r="AK252" i="14" s="1"/>
  <c r="AQ252" i="14" s="1"/>
  <c r="AW252" i="14" s="1"/>
  <c r="BC252" i="14" s="1"/>
  <c r="BI252" i="14" s="1"/>
  <c r="I251" i="14"/>
  <c r="O251" i="14" s="1"/>
  <c r="U251" i="14" s="1"/>
  <c r="AA251" i="14" s="1"/>
  <c r="AG251" i="14" s="1"/>
  <c r="AM251" i="14" s="1"/>
  <c r="AS251" i="14" s="1"/>
  <c r="AY251" i="14" s="1"/>
  <c r="BE251" i="14" s="1"/>
  <c r="BK251" i="14" s="1"/>
  <c r="H251" i="14"/>
  <c r="N251" i="14" s="1"/>
  <c r="T251" i="14" s="1"/>
  <c r="Z251" i="14" s="1"/>
  <c r="AF251" i="14" s="1"/>
  <c r="AL251" i="14" s="1"/>
  <c r="AR251" i="14" s="1"/>
  <c r="AX251" i="14" s="1"/>
  <c r="BD251" i="14" s="1"/>
  <c r="BJ251" i="14" s="1"/>
  <c r="G251" i="14"/>
  <c r="M251" i="14" s="1"/>
  <c r="S251" i="14" s="1"/>
  <c r="Y251" i="14" s="1"/>
  <c r="AE251" i="14" s="1"/>
  <c r="AK251" i="14" s="1"/>
  <c r="AQ251" i="14" s="1"/>
  <c r="AW251" i="14" s="1"/>
  <c r="BC251" i="14" s="1"/>
  <c r="BI251" i="14" s="1"/>
  <c r="I250" i="14"/>
  <c r="O250" i="14" s="1"/>
  <c r="U250" i="14" s="1"/>
  <c r="AA250" i="14" s="1"/>
  <c r="AG250" i="14" s="1"/>
  <c r="AM250" i="14" s="1"/>
  <c r="AS250" i="14" s="1"/>
  <c r="AY250" i="14" s="1"/>
  <c r="BE250" i="14" s="1"/>
  <c r="BK250" i="14" s="1"/>
  <c r="G250" i="14"/>
  <c r="M250" i="14" s="1"/>
  <c r="S250" i="14" s="1"/>
  <c r="Y250" i="14" s="1"/>
  <c r="AE250" i="14" s="1"/>
  <c r="AK250" i="14" s="1"/>
  <c r="AQ250" i="14" s="1"/>
  <c r="AW250" i="14" s="1"/>
  <c r="BC250" i="14" s="1"/>
  <c r="BI250" i="14" s="1"/>
  <c r="I249" i="14"/>
  <c r="O249" i="14" s="1"/>
  <c r="U249" i="14" s="1"/>
  <c r="AA249" i="14" s="1"/>
  <c r="AG249" i="14" s="1"/>
  <c r="AM249" i="14" s="1"/>
  <c r="AS249" i="14" s="1"/>
  <c r="AY249" i="14" s="1"/>
  <c r="BE249" i="14" s="1"/>
  <c r="BK249" i="14" s="1"/>
  <c r="H249" i="14"/>
  <c r="N249" i="14" s="1"/>
  <c r="T249" i="14" s="1"/>
  <c r="Z249" i="14" s="1"/>
  <c r="AF249" i="14" s="1"/>
  <c r="AL249" i="14" s="1"/>
  <c r="AR249" i="14" s="1"/>
  <c r="AX249" i="14" s="1"/>
  <c r="BD249" i="14" s="1"/>
  <c r="BJ249" i="14" s="1"/>
  <c r="G249" i="14"/>
  <c r="M249" i="14" s="1"/>
  <c r="S249" i="14" s="1"/>
  <c r="Y249" i="14" s="1"/>
  <c r="AE249" i="14" s="1"/>
  <c r="AK249" i="14" s="1"/>
  <c r="AQ249" i="14" s="1"/>
  <c r="AW249" i="14" s="1"/>
  <c r="BC249" i="14" s="1"/>
  <c r="BI249" i="14" s="1"/>
  <c r="I248" i="14"/>
  <c r="O248" i="14" s="1"/>
  <c r="U248" i="14" s="1"/>
  <c r="AA248" i="14" s="1"/>
  <c r="AG248" i="14" s="1"/>
  <c r="AM248" i="14" s="1"/>
  <c r="AS248" i="14" s="1"/>
  <c r="AY248" i="14" s="1"/>
  <c r="BE248" i="14" s="1"/>
  <c r="BK248" i="14" s="1"/>
  <c r="G248" i="14"/>
  <c r="M248" i="14" s="1"/>
  <c r="S248" i="14" s="1"/>
  <c r="Y248" i="14" s="1"/>
  <c r="AE248" i="14" s="1"/>
  <c r="AK248" i="14" s="1"/>
  <c r="AQ248" i="14" s="1"/>
  <c r="AW248" i="14" s="1"/>
  <c r="BC248" i="14" s="1"/>
  <c r="BI248" i="14" s="1"/>
  <c r="H247" i="14"/>
  <c r="N247" i="14" s="1"/>
  <c r="T247" i="14" s="1"/>
  <c r="Z247" i="14" s="1"/>
  <c r="AF247" i="14" s="1"/>
  <c r="AL247" i="14" s="1"/>
  <c r="AR247" i="14" s="1"/>
  <c r="AX247" i="14" s="1"/>
  <c r="BD247" i="14" s="1"/>
  <c r="BJ247" i="14" s="1"/>
  <c r="G247" i="14"/>
  <c r="M247" i="14" s="1"/>
  <c r="S247" i="14" s="1"/>
  <c r="Y247" i="14" s="1"/>
  <c r="AE247" i="14" s="1"/>
  <c r="AK247" i="14" s="1"/>
  <c r="AQ247" i="14" s="1"/>
  <c r="AW247" i="14" s="1"/>
  <c r="BC247" i="14" s="1"/>
  <c r="BI247" i="14" s="1"/>
  <c r="I246" i="14"/>
  <c r="O246" i="14" s="1"/>
  <c r="U246" i="14" s="1"/>
  <c r="AA246" i="14" s="1"/>
  <c r="AG246" i="14" s="1"/>
  <c r="AM246" i="14" s="1"/>
  <c r="AS246" i="14" s="1"/>
  <c r="AY246" i="14" s="1"/>
  <c r="BE246" i="14" s="1"/>
  <c r="BK246" i="14" s="1"/>
  <c r="H246" i="14"/>
  <c r="N246" i="14" s="1"/>
  <c r="T246" i="14" s="1"/>
  <c r="Z246" i="14" s="1"/>
  <c r="AF246" i="14" s="1"/>
  <c r="AL246" i="14" s="1"/>
  <c r="AR246" i="14" s="1"/>
  <c r="AX246" i="14" s="1"/>
  <c r="BD246" i="14" s="1"/>
  <c r="BJ246" i="14" s="1"/>
  <c r="G246" i="14"/>
  <c r="M246" i="14" s="1"/>
  <c r="S246" i="14" s="1"/>
  <c r="Y246" i="14" s="1"/>
  <c r="AE246" i="14" s="1"/>
  <c r="AK246" i="14" s="1"/>
  <c r="AQ246" i="14" s="1"/>
  <c r="AW246" i="14" s="1"/>
  <c r="BC246" i="14" s="1"/>
  <c r="BI246" i="14" s="1"/>
  <c r="H245" i="14"/>
  <c r="N245" i="14" s="1"/>
  <c r="T245" i="14" s="1"/>
  <c r="Z245" i="14" s="1"/>
  <c r="AF245" i="14" s="1"/>
  <c r="AL245" i="14" s="1"/>
  <c r="AR245" i="14" s="1"/>
  <c r="AX245" i="14" s="1"/>
  <c r="BD245" i="14" s="1"/>
  <c r="BJ245" i="14" s="1"/>
  <c r="I244" i="14"/>
  <c r="O244" i="14" s="1"/>
  <c r="U244" i="14" s="1"/>
  <c r="AA244" i="14" s="1"/>
  <c r="AG244" i="14" s="1"/>
  <c r="AM244" i="14" s="1"/>
  <c r="AS244" i="14" s="1"/>
  <c r="AY244" i="14" s="1"/>
  <c r="BE244" i="14" s="1"/>
  <c r="BK244" i="14" s="1"/>
  <c r="H244" i="14"/>
  <c r="N244" i="14" s="1"/>
  <c r="T244" i="14" s="1"/>
  <c r="Z244" i="14" s="1"/>
  <c r="AF244" i="14" s="1"/>
  <c r="AL244" i="14" s="1"/>
  <c r="AR244" i="14" s="1"/>
  <c r="AX244" i="14" s="1"/>
  <c r="BD244" i="14" s="1"/>
  <c r="BJ244" i="14" s="1"/>
  <c r="G244" i="14"/>
  <c r="M244" i="14" s="1"/>
  <c r="S244" i="14" s="1"/>
  <c r="Y244" i="14" s="1"/>
  <c r="AE244" i="14" s="1"/>
  <c r="AK244" i="14" s="1"/>
  <c r="AQ244" i="14" s="1"/>
  <c r="AW244" i="14" s="1"/>
  <c r="BC244" i="14" s="1"/>
  <c r="BI244" i="14" s="1"/>
  <c r="I243" i="14"/>
  <c r="O243" i="14" s="1"/>
  <c r="U243" i="14" s="1"/>
  <c r="AA243" i="14" s="1"/>
  <c r="AG243" i="14" s="1"/>
  <c r="AM243" i="14" s="1"/>
  <c r="AS243" i="14" s="1"/>
  <c r="AY243" i="14" s="1"/>
  <c r="BE243" i="14" s="1"/>
  <c r="BK243" i="14" s="1"/>
  <c r="H243" i="14"/>
  <c r="I242" i="14"/>
  <c r="O242" i="14" s="1"/>
  <c r="U242" i="14" s="1"/>
  <c r="AA242" i="14" s="1"/>
  <c r="AG242" i="14" s="1"/>
  <c r="AM242" i="14" s="1"/>
  <c r="AS242" i="14" s="1"/>
  <c r="AY242" i="14" s="1"/>
  <c r="BE242" i="14" s="1"/>
  <c r="BK242" i="14" s="1"/>
  <c r="G242" i="14"/>
  <c r="M242" i="14" s="1"/>
  <c r="S242" i="14" s="1"/>
  <c r="Y242" i="14" s="1"/>
  <c r="AE242" i="14" s="1"/>
  <c r="AK242" i="14" s="1"/>
  <c r="AQ242" i="14" s="1"/>
  <c r="AW242" i="14" s="1"/>
  <c r="BC242" i="14" s="1"/>
  <c r="BI242" i="14" s="1"/>
  <c r="I241" i="14"/>
  <c r="O241" i="14" s="1"/>
  <c r="U241" i="14" s="1"/>
  <c r="AA241" i="14" s="1"/>
  <c r="AG241" i="14" s="1"/>
  <c r="AM241" i="14" s="1"/>
  <c r="AS241" i="14" s="1"/>
  <c r="AY241" i="14" s="1"/>
  <c r="BE241" i="14" s="1"/>
  <c r="BK241" i="14" s="1"/>
  <c r="H241" i="14"/>
  <c r="G241" i="14"/>
  <c r="M241" i="14" s="1"/>
  <c r="S241" i="14" s="1"/>
  <c r="Y241" i="14" s="1"/>
  <c r="AE241" i="14" s="1"/>
  <c r="AK241" i="14" s="1"/>
  <c r="AQ241" i="14" s="1"/>
  <c r="AW241" i="14" s="1"/>
  <c r="BC241" i="14" s="1"/>
  <c r="BI241" i="14" s="1"/>
  <c r="I240" i="14"/>
  <c r="O240" i="14" s="1"/>
  <c r="U240" i="14" s="1"/>
  <c r="AA240" i="14" s="1"/>
  <c r="AG240" i="14" s="1"/>
  <c r="AM240" i="14" s="1"/>
  <c r="AS240" i="14" s="1"/>
  <c r="AY240" i="14" s="1"/>
  <c r="BE240" i="14" s="1"/>
  <c r="BK240" i="14" s="1"/>
  <c r="G240" i="14"/>
  <c r="M240" i="14" s="1"/>
  <c r="S240" i="14" s="1"/>
  <c r="Y240" i="14" s="1"/>
  <c r="AE240" i="14" s="1"/>
  <c r="AK240" i="14" s="1"/>
  <c r="AQ240" i="14" s="1"/>
  <c r="AW240" i="14" s="1"/>
  <c r="BC240" i="14" s="1"/>
  <c r="BI240" i="14" s="1"/>
  <c r="H239" i="14"/>
  <c r="G239" i="14"/>
  <c r="M239" i="14" s="1"/>
  <c r="S239" i="14" s="1"/>
  <c r="Y239" i="14" s="1"/>
  <c r="AE239" i="14" s="1"/>
  <c r="AK239" i="14" s="1"/>
  <c r="AQ239" i="14" s="1"/>
  <c r="AW239" i="14" s="1"/>
  <c r="BC239" i="14" s="1"/>
  <c r="BI239" i="14" s="1"/>
  <c r="I238" i="14"/>
  <c r="O238" i="14" s="1"/>
  <c r="U238" i="14" s="1"/>
  <c r="AA238" i="14" s="1"/>
  <c r="AG238" i="14" s="1"/>
  <c r="AM238" i="14" s="1"/>
  <c r="AS238" i="14" s="1"/>
  <c r="AY238" i="14" s="1"/>
  <c r="BE238" i="14" s="1"/>
  <c r="BK238" i="14" s="1"/>
  <c r="H238" i="14"/>
  <c r="G238" i="14"/>
  <c r="M238" i="14" s="1"/>
  <c r="S238" i="14" s="1"/>
  <c r="Y238" i="14" s="1"/>
  <c r="AE238" i="14" s="1"/>
  <c r="AK238" i="14" s="1"/>
  <c r="AQ238" i="14" s="1"/>
  <c r="AW238" i="14" s="1"/>
  <c r="BC238" i="14" s="1"/>
  <c r="BI238" i="14" s="1"/>
  <c r="H237" i="14"/>
  <c r="G237" i="14"/>
  <c r="M237" i="14" s="1"/>
  <c r="S237" i="14" s="1"/>
  <c r="Y237" i="14" s="1"/>
  <c r="AE237" i="14" s="1"/>
  <c r="AK237" i="14" s="1"/>
  <c r="AQ237" i="14" s="1"/>
  <c r="AW237" i="14" s="1"/>
  <c r="BC237" i="14" s="1"/>
  <c r="BI237" i="14" s="1"/>
  <c r="I236" i="14"/>
  <c r="O236" i="14" s="1"/>
  <c r="U236" i="14" s="1"/>
  <c r="AA236" i="14" s="1"/>
  <c r="AG236" i="14" s="1"/>
  <c r="AM236" i="14" s="1"/>
  <c r="AS236" i="14" s="1"/>
  <c r="AY236" i="14" s="1"/>
  <c r="BE236" i="14" s="1"/>
  <c r="BK236" i="14" s="1"/>
  <c r="H236" i="14"/>
  <c r="G236" i="14"/>
  <c r="M236" i="14" s="1"/>
  <c r="S236" i="14" s="1"/>
  <c r="Y236" i="14" s="1"/>
  <c r="AE236" i="14" s="1"/>
  <c r="AK236" i="14" s="1"/>
  <c r="AQ236" i="14" s="1"/>
  <c r="AW236" i="14" s="1"/>
  <c r="BC236" i="14" s="1"/>
  <c r="BI236" i="14" s="1"/>
  <c r="I235" i="14"/>
  <c r="O235" i="14" s="1"/>
  <c r="U235" i="14" s="1"/>
  <c r="AA235" i="14" s="1"/>
  <c r="AG235" i="14" s="1"/>
  <c r="AM235" i="14" s="1"/>
  <c r="AS235" i="14" s="1"/>
  <c r="AY235" i="14" s="1"/>
  <c r="BE235" i="14" s="1"/>
  <c r="BK235" i="14" s="1"/>
  <c r="H235" i="14"/>
  <c r="I234" i="14"/>
  <c r="O234" i="14" s="1"/>
  <c r="U234" i="14" s="1"/>
  <c r="AA234" i="14" s="1"/>
  <c r="AG234" i="14" s="1"/>
  <c r="AM234" i="14" s="1"/>
  <c r="AS234" i="14" s="1"/>
  <c r="AY234" i="14" s="1"/>
  <c r="BE234" i="14" s="1"/>
  <c r="BK234" i="14" s="1"/>
  <c r="H234" i="14"/>
  <c r="G234" i="14"/>
  <c r="M234" i="14" s="1"/>
  <c r="S234" i="14" s="1"/>
  <c r="Y234" i="14" s="1"/>
  <c r="AE234" i="14" s="1"/>
  <c r="AK234" i="14" s="1"/>
  <c r="AQ234" i="14" s="1"/>
  <c r="AW234" i="14" s="1"/>
  <c r="BC234" i="14" s="1"/>
  <c r="BI234" i="14" s="1"/>
  <c r="I233" i="14"/>
  <c r="O233" i="14" s="1"/>
  <c r="U233" i="14" s="1"/>
  <c r="AA233" i="14" s="1"/>
  <c r="AG233" i="14" s="1"/>
  <c r="AM233" i="14" s="1"/>
  <c r="AS233" i="14" s="1"/>
  <c r="AY233" i="14" s="1"/>
  <c r="BE233" i="14" s="1"/>
  <c r="BK233" i="14" s="1"/>
  <c r="H233" i="14"/>
  <c r="G233" i="14"/>
  <c r="M233" i="14" s="1"/>
  <c r="S233" i="14" s="1"/>
  <c r="Y233" i="14" s="1"/>
  <c r="AE233" i="14" s="1"/>
  <c r="AK233" i="14" s="1"/>
  <c r="AQ233" i="14" s="1"/>
  <c r="AW233" i="14" s="1"/>
  <c r="BC233" i="14" s="1"/>
  <c r="BI233" i="14" s="1"/>
  <c r="I232" i="14"/>
  <c r="O232" i="14" s="1"/>
  <c r="U232" i="14" s="1"/>
  <c r="AA232" i="14" s="1"/>
  <c r="AG232" i="14" s="1"/>
  <c r="AM232" i="14" s="1"/>
  <c r="AS232" i="14" s="1"/>
  <c r="AY232" i="14" s="1"/>
  <c r="BE232" i="14" s="1"/>
  <c r="BK232" i="14" s="1"/>
  <c r="G232" i="14"/>
  <c r="M232" i="14" s="1"/>
  <c r="S232" i="14" s="1"/>
  <c r="Y232" i="14" s="1"/>
  <c r="AE232" i="14" s="1"/>
  <c r="AK232" i="14" s="1"/>
  <c r="AQ232" i="14" s="1"/>
  <c r="AW232" i="14" s="1"/>
  <c r="BC232" i="14" s="1"/>
  <c r="BI232" i="14" s="1"/>
  <c r="I231" i="14"/>
  <c r="O231" i="14" s="1"/>
  <c r="U231" i="14" s="1"/>
  <c r="AA231" i="14" s="1"/>
  <c r="AG231" i="14" s="1"/>
  <c r="AM231" i="14" s="1"/>
  <c r="AS231" i="14" s="1"/>
  <c r="AY231" i="14" s="1"/>
  <c r="BE231" i="14" s="1"/>
  <c r="BK231" i="14" s="1"/>
  <c r="H231" i="14"/>
  <c r="G231" i="14"/>
  <c r="M231" i="14" s="1"/>
  <c r="S231" i="14" s="1"/>
  <c r="Y231" i="14" s="1"/>
  <c r="AE231" i="14" s="1"/>
  <c r="AK231" i="14" s="1"/>
  <c r="AQ231" i="14" s="1"/>
  <c r="AW231" i="14" s="1"/>
  <c r="BC231" i="14" s="1"/>
  <c r="BI231" i="14" s="1"/>
  <c r="I230" i="14"/>
  <c r="O230" i="14" s="1"/>
  <c r="U230" i="14" s="1"/>
  <c r="AA230" i="14" s="1"/>
  <c r="AG230" i="14" s="1"/>
  <c r="AM230" i="14" s="1"/>
  <c r="AS230" i="14" s="1"/>
  <c r="AY230" i="14" s="1"/>
  <c r="BE230" i="14" s="1"/>
  <c r="BK230" i="14" s="1"/>
  <c r="H230" i="14"/>
  <c r="N230" i="14" s="1"/>
  <c r="T230" i="14" s="1"/>
  <c r="Z230" i="14" s="1"/>
  <c r="AF230" i="14" s="1"/>
  <c r="AL230" i="14" s="1"/>
  <c r="AR230" i="14" s="1"/>
  <c r="AX230" i="14" s="1"/>
  <c r="BD230" i="14" s="1"/>
  <c r="BJ230" i="14" s="1"/>
  <c r="G230" i="14"/>
  <c r="M230" i="14" s="1"/>
  <c r="S230" i="14" s="1"/>
  <c r="Y230" i="14" s="1"/>
  <c r="AE230" i="14" s="1"/>
  <c r="AK230" i="14" s="1"/>
  <c r="AQ230" i="14" s="1"/>
  <c r="AW230" i="14" s="1"/>
  <c r="BC230" i="14" s="1"/>
  <c r="BI230" i="14" s="1"/>
  <c r="H229" i="14"/>
  <c r="N229" i="14" s="1"/>
  <c r="T229" i="14" s="1"/>
  <c r="Z229" i="14" s="1"/>
  <c r="AF229" i="14" s="1"/>
  <c r="AL229" i="14" s="1"/>
  <c r="AR229" i="14" s="1"/>
  <c r="AX229" i="14" s="1"/>
  <c r="BD229" i="14" s="1"/>
  <c r="BJ229" i="14" s="1"/>
  <c r="G229" i="14"/>
  <c r="M229" i="14" s="1"/>
  <c r="S229" i="14" s="1"/>
  <c r="Y229" i="14" s="1"/>
  <c r="AE229" i="14" s="1"/>
  <c r="AK229" i="14" s="1"/>
  <c r="AQ229" i="14" s="1"/>
  <c r="AW229" i="14" s="1"/>
  <c r="BC229" i="14" s="1"/>
  <c r="BI229" i="14" s="1"/>
  <c r="I228" i="14"/>
  <c r="O228" i="14" s="1"/>
  <c r="U228" i="14" s="1"/>
  <c r="AA228" i="14" s="1"/>
  <c r="AG228" i="14" s="1"/>
  <c r="AM228" i="14" s="1"/>
  <c r="AS228" i="14" s="1"/>
  <c r="AY228" i="14" s="1"/>
  <c r="BE228" i="14" s="1"/>
  <c r="BK228" i="14" s="1"/>
  <c r="H228" i="14"/>
  <c r="N228" i="14" s="1"/>
  <c r="T228" i="14" s="1"/>
  <c r="Z228" i="14" s="1"/>
  <c r="AF228" i="14" s="1"/>
  <c r="AL228" i="14" s="1"/>
  <c r="AR228" i="14" s="1"/>
  <c r="AX228" i="14" s="1"/>
  <c r="BD228" i="14" s="1"/>
  <c r="BJ228" i="14" s="1"/>
  <c r="G228" i="14"/>
  <c r="M228" i="14" s="1"/>
  <c r="S228" i="14" s="1"/>
  <c r="Y228" i="14" s="1"/>
  <c r="AE228" i="14" s="1"/>
  <c r="AK228" i="14" s="1"/>
  <c r="AQ228" i="14" s="1"/>
  <c r="AW228" i="14" s="1"/>
  <c r="BC228" i="14" s="1"/>
  <c r="BI228" i="14" s="1"/>
  <c r="I227" i="14"/>
  <c r="O227" i="14" s="1"/>
  <c r="U227" i="14" s="1"/>
  <c r="AA227" i="14" s="1"/>
  <c r="AG227" i="14" s="1"/>
  <c r="AM227" i="14" s="1"/>
  <c r="AS227" i="14" s="1"/>
  <c r="AY227" i="14" s="1"/>
  <c r="BE227" i="14" s="1"/>
  <c r="BK227" i="14" s="1"/>
  <c r="H227" i="14"/>
  <c r="N227" i="14" s="1"/>
  <c r="T227" i="14" s="1"/>
  <c r="Z227" i="14" s="1"/>
  <c r="AF227" i="14" s="1"/>
  <c r="AL227" i="14" s="1"/>
  <c r="AR227" i="14" s="1"/>
  <c r="AX227" i="14" s="1"/>
  <c r="BD227" i="14" s="1"/>
  <c r="BJ227" i="14" s="1"/>
  <c r="I226" i="14"/>
  <c r="O226" i="14" s="1"/>
  <c r="U226" i="14" s="1"/>
  <c r="AA226" i="14" s="1"/>
  <c r="AG226" i="14" s="1"/>
  <c r="AM226" i="14" s="1"/>
  <c r="AS226" i="14" s="1"/>
  <c r="AY226" i="14" s="1"/>
  <c r="BE226" i="14" s="1"/>
  <c r="BK226" i="14" s="1"/>
  <c r="H226" i="14"/>
  <c r="N226" i="14" s="1"/>
  <c r="T226" i="14" s="1"/>
  <c r="Z226" i="14" s="1"/>
  <c r="AF226" i="14" s="1"/>
  <c r="AL226" i="14" s="1"/>
  <c r="AR226" i="14" s="1"/>
  <c r="AX226" i="14" s="1"/>
  <c r="BD226" i="14" s="1"/>
  <c r="BJ226" i="14" s="1"/>
  <c r="G226" i="14"/>
  <c r="M226" i="14" s="1"/>
  <c r="S226" i="14" s="1"/>
  <c r="Y226" i="14" s="1"/>
  <c r="AE226" i="14" s="1"/>
  <c r="AK226" i="14" s="1"/>
  <c r="AQ226" i="14" s="1"/>
  <c r="AW226" i="14" s="1"/>
  <c r="BC226" i="14" s="1"/>
  <c r="BI226" i="14" s="1"/>
  <c r="I225" i="14"/>
  <c r="O225" i="14" s="1"/>
  <c r="U225" i="14" s="1"/>
  <c r="AA225" i="14" s="1"/>
  <c r="AG225" i="14" s="1"/>
  <c r="AM225" i="14" s="1"/>
  <c r="AS225" i="14" s="1"/>
  <c r="AY225" i="14" s="1"/>
  <c r="BE225" i="14" s="1"/>
  <c r="BK225" i="14" s="1"/>
  <c r="H225" i="14"/>
  <c r="N225" i="14" s="1"/>
  <c r="T225" i="14" s="1"/>
  <c r="Z225" i="14" s="1"/>
  <c r="AF225" i="14" s="1"/>
  <c r="AL225" i="14" s="1"/>
  <c r="AR225" i="14" s="1"/>
  <c r="AX225" i="14" s="1"/>
  <c r="BD225" i="14" s="1"/>
  <c r="BJ225" i="14" s="1"/>
  <c r="G225" i="14"/>
  <c r="M225" i="14" s="1"/>
  <c r="S225" i="14" s="1"/>
  <c r="Y225" i="14" s="1"/>
  <c r="AE225" i="14" s="1"/>
  <c r="AK225" i="14" s="1"/>
  <c r="AQ225" i="14" s="1"/>
  <c r="AW225" i="14" s="1"/>
  <c r="BC225" i="14" s="1"/>
  <c r="BI225" i="14" s="1"/>
  <c r="I224" i="14"/>
  <c r="O224" i="14" s="1"/>
  <c r="U224" i="14" s="1"/>
  <c r="AA224" i="14" s="1"/>
  <c r="AG224" i="14" s="1"/>
  <c r="AM224" i="14" s="1"/>
  <c r="AS224" i="14" s="1"/>
  <c r="AY224" i="14" s="1"/>
  <c r="BE224" i="14" s="1"/>
  <c r="BK224" i="14" s="1"/>
  <c r="G224" i="14"/>
  <c r="M224" i="14" s="1"/>
  <c r="S224" i="14" s="1"/>
  <c r="Y224" i="14" s="1"/>
  <c r="AE224" i="14" s="1"/>
  <c r="AK224" i="14" s="1"/>
  <c r="AQ224" i="14" s="1"/>
  <c r="AW224" i="14" s="1"/>
  <c r="BC224" i="14" s="1"/>
  <c r="BI224" i="14" s="1"/>
  <c r="I223" i="14"/>
  <c r="O223" i="14" s="1"/>
  <c r="U223" i="14" s="1"/>
  <c r="AA223" i="14" s="1"/>
  <c r="AG223" i="14" s="1"/>
  <c r="AM223" i="14" s="1"/>
  <c r="AS223" i="14" s="1"/>
  <c r="AY223" i="14" s="1"/>
  <c r="BE223" i="14" s="1"/>
  <c r="BK223" i="14" s="1"/>
  <c r="H223" i="14"/>
  <c r="N223" i="14" s="1"/>
  <c r="T223" i="14" s="1"/>
  <c r="Z223" i="14" s="1"/>
  <c r="AF223" i="14" s="1"/>
  <c r="AL223" i="14" s="1"/>
  <c r="AR223" i="14" s="1"/>
  <c r="AX223" i="14" s="1"/>
  <c r="BD223" i="14" s="1"/>
  <c r="BJ223" i="14" s="1"/>
  <c r="G223" i="14"/>
  <c r="M223" i="14" s="1"/>
  <c r="S223" i="14" s="1"/>
  <c r="Y223" i="14" s="1"/>
  <c r="AE223" i="14" s="1"/>
  <c r="AK223" i="14" s="1"/>
  <c r="AQ223" i="14" s="1"/>
  <c r="AW223" i="14" s="1"/>
  <c r="BC223" i="14" s="1"/>
  <c r="BI223" i="14" s="1"/>
  <c r="I222" i="14"/>
  <c r="O222" i="14" s="1"/>
  <c r="U222" i="14" s="1"/>
  <c r="AA222" i="14" s="1"/>
  <c r="AG222" i="14" s="1"/>
  <c r="AM222" i="14" s="1"/>
  <c r="AS222" i="14" s="1"/>
  <c r="AY222" i="14" s="1"/>
  <c r="BE222" i="14" s="1"/>
  <c r="BK222" i="14" s="1"/>
  <c r="H222" i="14"/>
  <c r="N222" i="14" s="1"/>
  <c r="T222" i="14" s="1"/>
  <c r="Z222" i="14" s="1"/>
  <c r="AF222" i="14" s="1"/>
  <c r="AL222" i="14" s="1"/>
  <c r="AR222" i="14" s="1"/>
  <c r="AX222" i="14" s="1"/>
  <c r="BD222" i="14" s="1"/>
  <c r="BJ222" i="14" s="1"/>
  <c r="G222" i="14"/>
  <c r="M222" i="14" s="1"/>
  <c r="S222" i="14" s="1"/>
  <c r="Y222" i="14" s="1"/>
  <c r="AE222" i="14" s="1"/>
  <c r="AK222" i="14" s="1"/>
  <c r="AQ222" i="14" s="1"/>
  <c r="AW222" i="14" s="1"/>
  <c r="BC222" i="14" s="1"/>
  <c r="BI222" i="14" s="1"/>
  <c r="H221" i="14"/>
  <c r="N221" i="14" s="1"/>
  <c r="T221" i="14" s="1"/>
  <c r="Z221" i="14" s="1"/>
  <c r="AF221" i="14" s="1"/>
  <c r="AL221" i="14" s="1"/>
  <c r="AR221" i="14" s="1"/>
  <c r="AX221" i="14" s="1"/>
  <c r="BD221" i="14" s="1"/>
  <c r="BJ221" i="14" s="1"/>
  <c r="G221" i="14"/>
  <c r="M221" i="14" s="1"/>
  <c r="S221" i="14" s="1"/>
  <c r="Y221" i="14" s="1"/>
  <c r="AE221" i="14" s="1"/>
  <c r="AK221" i="14" s="1"/>
  <c r="AQ221" i="14" s="1"/>
  <c r="AW221" i="14" s="1"/>
  <c r="BC221" i="14" s="1"/>
  <c r="BI221" i="14" s="1"/>
  <c r="I220" i="14"/>
  <c r="O220" i="14" s="1"/>
  <c r="U220" i="14" s="1"/>
  <c r="AA220" i="14" s="1"/>
  <c r="AG220" i="14" s="1"/>
  <c r="AM220" i="14" s="1"/>
  <c r="AS220" i="14" s="1"/>
  <c r="AY220" i="14" s="1"/>
  <c r="BE220" i="14" s="1"/>
  <c r="BK220" i="14" s="1"/>
  <c r="H220" i="14"/>
  <c r="N220" i="14" s="1"/>
  <c r="T220" i="14" s="1"/>
  <c r="Z220" i="14" s="1"/>
  <c r="AF220" i="14" s="1"/>
  <c r="AL220" i="14" s="1"/>
  <c r="AR220" i="14" s="1"/>
  <c r="AX220" i="14" s="1"/>
  <c r="BD220" i="14" s="1"/>
  <c r="BJ220" i="14" s="1"/>
  <c r="G220" i="14"/>
  <c r="M220" i="14" s="1"/>
  <c r="S220" i="14" s="1"/>
  <c r="Y220" i="14" s="1"/>
  <c r="AE220" i="14" s="1"/>
  <c r="AK220" i="14" s="1"/>
  <c r="AQ220" i="14" s="1"/>
  <c r="AW220" i="14" s="1"/>
  <c r="BC220" i="14" s="1"/>
  <c r="BI220" i="14" s="1"/>
  <c r="I219" i="14"/>
  <c r="O219" i="14" s="1"/>
  <c r="U219" i="14" s="1"/>
  <c r="AA219" i="14" s="1"/>
  <c r="AG219" i="14" s="1"/>
  <c r="AM219" i="14" s="1"/>
  <c r="AS219" i="14" s="1"/>
  <c r="AY219" i="14" s="1"/>
  <c r="BE219" i="14" s="1"/>
  <c r="BK219" i="14" s="1"/>
  <c r="H219" i="14"/>
  <c r="N219" i="14" s="1"/>
  <c r="T219" i="14" s="1"/>
  <c r="Z219" i="14" s="1"/>
  <c r="AF219" i="14" s="1"/>
  <c r="AL219" i="14" s="1"/>
  <c r="AR219" i="14" s="1"/>
  <c r="AX219" i="14" s="1"/>
  <c r="BD219" i="14" s="1"/>
  <c r="BJ219" i="14" s="1"/>
  <c r="I218" i="14"/>
  <c r="O218" i="14" s="1"/>
  <c r="U218" i="14" s="1"/>
  <c r="AA218" i="14" s="1"/>
  <c r="AG218" i="14" s="1"/>
  <c r="AM218" i="14" s="1"/>
  <c r="AS218" i="14" s="1"/>
  <c r="AY218" i="14" s="1"/>
  <c r="BE218" i="14" s="1"/>
  <c r="BK218" i="14" s="1"/>
  <c r="H218" i="14"/>
  <c r="N218" i="14" s="1"/>
  <c r="T218" i="14" s="1"/>
  <c r="Z218" i="14" s="1"/>
  <c r="AF218" i="14" s="1"/>
  <c r="AL218" i="14" s="1"/>
  <c r="AR218" i="14" s="1"/>
  <c r="AX218" i="14" s="1"/>
  <c r="BD218" i="14" s="1"/>
  <c r="BJ218" i="14" s="1"/>
  <c r="G218" i="14"/>
  <c r="M218" i="14" s="1"/>
  <c r="S218" i="14" s="1"/>
  <c r="Y218" i="14" s="1"/>
  <c r="AE218" i="14" s="1"/>
  <c r="AK218" i="14" s="1"/>
  <c r="AQ218" i="14" s="1"/>
  <c r="AW218" i="14" s="1"/>
  <c r="BC218" i="14" s="1"/>
  <c r="BI218" i="14" s="1"/>
  <c r="I217" i="14"/>
  <c r="O217" i="14" s="1"/>
  <c r="U217" i="14" s="1"/>
  <c r="AA217" i="14" s="1"/>
  <c r="AG217" i="14" s="1"/>
  <c r="AM217" i="14" s="1"/>
  <c r="AS217" i="14" s="1"/>
  <c r="AY217" i="14" s="1"/>
  <c r="BE217" i="14" s="1"/>
  <c r="BK217" i="14" s="1"/>
  <c r="H217" i="14"/>
  <c r="N217" i="14" s="1"/>
  <c r="T217" i="14" s="1"/>
  <c r="Z217" i="14" s="1"/>
  <c r="AF217" i="14" s="1"/>
  <c r="AL217" i="14" s="1"/>
  <c r="AR217" i="14" s="1"/>
  <c r="AX217" i="14" s="1"/>
  <c r="BD217" i="14" s="1"/>
  <c r="BJ217" i="14" s="1"/>
  <c r="G217" i="14"/>
  <c r="M217" i="14" s="1"/>
  <c r="S217" i="14" s="1"/>
  <c r="Y217" i="14" s="1"/>
  <c r="AE217" i="14" s="1"/>
  <c r="AK217" i="14" s="1"/>
  <c r="AQ217" i="14" s="1"/>
  <c r="AW217" i="14" s="1"/>
  <c r="BC217" i="14" s="1"/>
  <c r="BI217" i="14" s="1"/>
  <c r="I216" i="14"/>
  <c r="O216" i="14" s="1"/>
  <c r="U216" i="14" s="1"/>
  <c r="AA216" i="14" s="1"/>
  <c r="AG216" i="14" s="1"/>
  <c r="AM216" i="14" s="1"/>
  <c r="AS216" i="14" s="1"/>
  <c r="AY216" i="14" s="1"/>
  <c r="BE216" i="14" s="1"/>
  <c r="BK216" i="14" s="1"/>
  <c r="G216" i="14"/>
  <c r="M216" i="14" s="1"/>
  <c r="S216" i="14" s="1"/>
  <c r="Y216" i="14" s="1"/>
  <c r="AE216" i="14" s="1"/>
  <c r="AK216" i="14" s="1"/>
  <c r="AQ216" i="14" s="1"/>
  <c r="AW216" i="14" s="1"/>
  <c r="BC216" i="14" s="1"/>
  <c r="BI216" i="14" s="1"/>
  <c r="I215" i="14"/>
  <c r="O215" i="14" s="1"/>
  <c r="U215" i="14" s="1"/>
  <c r="AA215" i="14" s="1"/>
  <c r="AG215" i="14" s="1"/>
  <c r="AM215" i="14" s="1"/>
  <c r="AS215" i="14" s="1"/>
  <c r="AY215" i="14" s="1"/>
  <c r="BE215" i="14" s="1"/>
  <c r="BK215" i="14" s="1"/>
  <c r="H215" i="14"/>
  <c r="N215" i="14" s="1"/>
  <c r="T215" i="14" s="1"/>
  <c r="Z215" i="14" s="1"/>
  <c r="AF215" i="14" s="1"/>
  <c r="AL215" i="14" s="1"/>
  <c r="AR215" i="14" s="1"/>
  <c r="AX215" i="14" s="1"/>
  <c r="BD215" i="14" s="1"/>
  <c r="BJ215" i="14" s="1"/>
  <c r="G215" i="14"/>
  <c r="M215" i="14" s="1"/>
  <c r="S215" i="14" s="1"/>
  <c r="Y215" i="14" s="1"/>
  <c r="AE215" i="14" s="1"/>
  <c r="AK215" i="14" s="1"/>
  <c r="AQ215" i="14" s="1"/>
  <c r="AW215" i="14" s="1"/>
  <c r="BC215" i="14" s="1"/>
  <c r="BI215" i="14" s="1"/>
  <c r="I214" i="14"/>
  <c r="O214" i="14" s="1"/>
  <c r="U214" i="14" s="1"/>
  <c r="AA214" i="14" s="1"/>
  <c r="AG214" i="14" s="1"/>
  <c r="AM214" i="14" s="1"/>
  <c r="AS214" i="14" s="1"/>
  <c r="AY214" i="14" s="1"/>
  <c r="BE214" i="14" s="1"/>
  <c r="BK214" i="14" s="1"/>
  <c r="H214" i="14"/>
  <c r="N214" i="14" s="1"/>
  <c r="T214" i="14" s="1"/>
  <c r="Z214" i="14" s="1"/>
  <c r="AF214" i="14" s="1"/>
  <c r="AL214" i="14" s="1"/>
  <c r="AR214" i="14" s="1"/>
  <c r="AX214" i="14" s="1"/>
  <c r="BD214" i="14" s="1"/>
  <c r="BJ214" i="14" s="1"/>
  <c r="G214" i="14"/>
  <c r="M214" i="14" s="1"/>
  <c r="S214" i="14" s="1"/>
  <c r="Y214" i="14" s="1"/>
  <c r="AE214" i="14" s="1"/>
  <c r="AK214" i="14" s="1"/>
  <c r="AQ214" i="14" s="1"/>
  <c r="AW214" i="14" s="1"/>
  <c r="BC214" i="14" s="1"/>
  <c r="BI214" i="14" s="1"/>
  <c r="H213" i="14"/>
  <c r="N213" i="14" s="1"/>
  <c r="T213" i="14" s="1"/>
  <c r="Z213" i="14" s="1"/>
  <c r="AF213" i="14" s="1"/>
  <c r="AL213" i="14" s="1"/>
  <c r="AR213" i="14" s="1"/>
  <c r="AX213" i="14" s="1"/>
  <c r="BD213" i="14" s="1"/>
  <c r="BJ213" i="14" s="1"/>
  <c r="G213" i="14"/>
  <c r="M213" i="14" s="1"/>
  <c r="S213" i="14" s="1"/>
  <c r="Y213" i="14" s="1"/>
  <c r="AE213" i="14" s="1"/>
  <c r="AK213" i="14" s="1"/>
  <c r="AQ213" i="14" s="1"/>
  <c r="AW213" i="14" s="1"/>
  <c r="BC213" i="14" s="1"/>
  <c r="BI213" i="14" s="1"/>
  <c r="I212" i="14"/>
  <c r="O212" i="14" s="1"/>
  <c r="U212" i="14" s="1"/>
  <c r="AA212" i="14" s="1"/>
  <c r="AG212" i="14" s="1"/>
  <c r="AM212" i="14" s="1"/>
  <c r="AS212" i="14" s="1"/>
  <c r="AY212" i="14" s="1"/>
  <c r="BE212" i="14" s="1"/>
  <c r="BK212" i="14" s="1"/>
  <c r="H212" i="14"/>
  <c r="N212" i="14" s="1"/>
  <c r="T212" i="14" s="1"/>
  <c r="Z212" i="14" s="1"/>
  <c r="AF212" i="14" s="1"/>
  <c r="AL212" i="14" s="1"/>
  <c r="AR212" i="14" s="1"/>
  <c r="AX212" i="14" s="1"/>
  <c r="BD212" i="14" s="1"/>
  <c r="BJ212" i="14" s="1"/>
  <c r="G212" i="14"/>
  <c r="M212" i="14" s="1"/>
  <c r="S212" i="14" s="1"/>
  <c r="Y212" i="14" s="1"/>
  <c r="AE212" i="14" s="1"/>
  <c r="AK212" i="14" s="1"/>
  <c r="AQ212" i="14" s="1"/>
  <c r="AW212" i="14" s="1"/>
  <c r="BC212" i="14" s="1"/>
  <c r="BI212" i="14" s="1"/>
  <c r="I211" i="14"/>
  <c r="O211" i="14" s="1"/>
  <c r="U211" i="14" s="1"/>
  <c r="AA211" i="14" s="1"/>
  <c r="AG211" i="14" s="1"/>
  <c r="AM211" i="14" s="1"/>
  <c r="AS211" i="14" s="1"/>
  <c r="AY211" i="14" s="1"/>
  <c r="BE211" i="14" s="1"/>
  <c r="BK211" i="14" s="1"/>
  <c r="H211" i="14"/>
  <c r="N211" i="14" s="1"/>
  <c r="T211" i="14" s="1"/>
  <c r="Z211" i="14" s="1"/>
  <c r="AF211" i="14" s="1"/>
  <c r="AL211" i="14" s="1"/>
  <c r="AR211" i="14" s="1"/>
  <c r="AX211" i="14" s="1"/>
  <c r="BD211" i="14" s="1"/>
  <c r="BJ211" i="14" s="1"/>
  <c r="I210" i="14"/>
  <c r="O210" i="14" s="1"/>
  <c r="U210" i="14" s="1"/>
  <c r="AA210" i="14" s="1"/>
  <c r="AG210" i="14" s="1"/>
  <c r="AM210" i="14" s="1"/>
  <c r="AS210" i="14" s="1"/>
  <c r="AY210" i="14" s="1"/>
  <c r="BE210" i="14" s="1"/>
  <c r="BK210" i="14" s="1"/>
  <c r="H210" i="14"/>
  <c r="N210" i="14" s="1"/>
  <c r="T210" i="14" s="1"/>
  <c r="Z210" i="14" s="1"/>
  <c r="AF210" i="14" s="1"/>
  <c r="AL210" i="14" s="1"/>
  <c r="AR210" i="14" s="1"/>
  <c r="AX210" i="14" s="1"/>
  <c r="BD210" i="14" s="1"/>
  <c r="BJ210" i="14" s="1"/>
  <c r="G210" i="14"/>
  <c r="M210" i="14" s="1"/>
  <c r="S210" i="14" s="1"/>
  <c r="Y210" i="14" s="1"/>
  <c r="AE210" i="14" s="1"/>
  <c r="AK210" i="14" s="1"/>
  <c r="AQ210" i="14" s="1"/>
  <c r="AW210" i="14" s="1"/>
  <c r="BC210" i="14" s="1"/>
  <c r="BI210" i="14" s="1"/>
  <c r="I209" i="14"/>
  <c r="O209" i="14" s="1"/>
  <c r="U209" i="14" s="1"/>
  <c r="AA209" i="14" s="1"/>
  <c r="AG209" i="14" s="1"/>
  <c r="AM209" i="14" s="1"/>
  <c r="AS209" i="14" s="1"/>
  <c r="AY209" i="14" s="1"/>
  <c r="BE209" i="14" s="1"/>
  <c r="BK209" i="14" s="1"/>
  <c r="H209" i="14"/>
  <c r="N209" i="14" s="1"/>
  <c r="T209" i="14" s="1"/>
  <c r="Z209" i="14" s="1"/>
  <c r="AF209" i="14" s="1"/>
  <c r="AL209" i="14" s="1"/>
  <c r="AR209" i="14" s="1"/>
  <c r="AX209" i="14" s="1"/>
  <c r="BD209" i="14" s="1"/>
  <c r="BJ209" i="14" s="1"/>
  <c r="G209" i="14"/>
  <c r="M209" i="14" s="1"/>
  <c r="S209" i="14" s="1"/>
  <c r="Y209" i="14" s="1"/>
  <c r="AE209" i="14" s="1"/>
  <c r="AK209" i="14" s="1"/>
  <c r="AQ209" i="14" s="1"/>
  <c r="AW209" i="14" s="1"/>
  <c r="BC209" i="14" s="1"/>
  <c r="BI209" i="14" s="1"/>
  <c r="I208" i="14"/>
  <c r="O208" i="14" s="1"/>
  <c r="U208" i="14" s="1"/>
  <c r="AA208" i="14" s="1"/>
  <c r="AG208" i="14" s="1"/>
  <c r="AM208" i="14" s="1"/>
  <c r="AS208" i="14" s="1"/>
  <c r="AY208" i="14" s="1"/>
  <c r="BE208" i="14" s="1"/>
  <c r="BK208" i="14" s="1"/>
  <c r="G208" i="14"/>
  <c r="M208" i="14" s="1"/>
  <c r="S208" i="14" s="1"/>
  <c r="Y208" i="14" s="1"/>
  <c r="AE208" i="14" s="1"/>
  <c r="AK208" i="14" s="1"/>
  <c r="AQ208" i="14" s="1"/>
  <c r="AW208" i="14" s="1"/>
  <c r="BC208" i="14" s="1"/>
  <c r="BI208" i="14" s="1"/>
  <c r="I207" i="14"/>
  <c r="O207" i="14" s="1"/>
  <c r="U207" i="14" s="1"/>
  <c r="AA207" i="14" s="1"/>
  <c r="AG207" i="14" s="1"/>
  <c r="AM207" i="14" s="1"/>
  <c r="AS207" i="14" s="1"/>
  <c r="AY207" i="14" s="1"/>
  <c r="BE207" i="14" s="1"/>
  <c r="BK207" i="14" s="1"/>
  <c r="H207" i="14"/>
  <c r="N207" i="14" s="1"/>
  <c r="T207" i="14" s="1"/>
  <c r="Z207" i="14" s="1"/>
  <c r="AF207" i="14" s="1"/>
  <c r="AL207" i="14" s="1"/>
  <c r="AR207" i="14" s="1"/>
  <c r="AX207" i="14" s="1"/>
  <c r="BD207" i="14" s="1"/>
  <c r="BJ207" i="14" s="1"/>
  <c r="G207" i="14"/>
  <c r="M207" i="14" s="1"/>
  <c r="S207" i="14" s="1"/>
  <c r="Y207" i="14" s="1"/>
  <c r="AE207" i="14" s="1"/>
  <c r="AK207" i="14" s="1"/>
  <c r="AQ207" i="14" s="1"/>
  <c r="AW207" i="14" s="1"/>
  <c r="BC207" i="14" s="1"/>
  <c r="BI207" i="14" s="1"/>
  <c r="I206" i="14"/>
  <c r="O206" i="14" s="1"/>
  <c r="U206" i="14" s="1"/>
  <c r="AA206" i="14" s="1"/>
  <c r="AG206" i="14" s="1"/>
  <c r="AM206" i="14" s="1"/>
  <c r="AS206" i="14" s="1"/>
  <c r="AY206" i="14" s="1"/>
  <c r="BE206" i="14" s="1"/>
  <c r="BK206" i="14" s="1"/>
  <c r="H206" i="14"/>
  <c r="N206" i="14" s="1"/>
  <c r="T206" i="14" s="1"/>
  <c r="Z206" i="14" s="1"/>
  <c r="AF206" i="14" s="1"/>
  <c r="AL206" i="14" s="1"/>
  <c r="AR206" i="14" s="1"/>
  <c r="AX206" i="14" s="1"/>
  <c r="BD206" i="14" s="1"/>
  <c r="BJ206" i="14" s="1"/>
  <c r="G206" i="14"/>
  <c r="M206" i="14" s="1"/>
  <c r="S206" i="14" s="1"/>
  <c r="Y206" i="14" s="1"/>
  <c r="AE206" i="14" s="1"/>
  <c r="AK206" i="14" s="1"/>
  <c r="AQ206" i="14" s="1"/>
  <c r="AW206" i="14" s="1"/>
  <c r="BC206" i="14" s="1"/>
  <c r="BI206" i="14" s="1"/>
  <c r="H205" i="14"/>
  <c r="N205" i="14" s="1"/>
  <c r="T205" i="14" s="1"/>
  <c r="Z205" i="14" s="1"/>
  <c r="AF205" i="14" s="1"/>
  <c r="AL205" i="14" s="1"/>
  <c r="AR205" i="14" s="1"/>
  <c r="AX205" i="14" s="1"/>
  <c r="BD205" i="14" s="1"/>
  <c r="BJ205" i="14" s="1"/>
  <c r="G205" i="14"/>
  <c r="M205" i="14" s="1"/>
  <c r="S205" i="14" s="1"/>
  <c r="Y205" i="14" s="1"/>
  <c r="AE205" i="14" s="1"/>
  <c r="AK205" i="14" s="1"/>
  <c r="AQ205" i="14" s="1"/>
  <c r="AW205" i="14" s="1"/>
  <c r="BC205" i="14" s="1"/>
  <c r="BI205" i="14" s="1"/>
  <c r="I204" i="14"/>
  <c r="O204" i="14" s="1"/>
  <c r="U204" i="14" s="1"/>
  <c r="AA204" i="14" s="1"/>
  <c r="AG204" i="14" s="1"/>
  <c r="AM204" i="14" s="1"/>
  <c r="AS204" i="14" s="1"/>
  <c r="AY204" i="14" s="1"/>
  <c r="BE204" i="14" s="1"/>
  <c r="BK204" i="14" s="1"/>
  <c r="H204" i="14"/>
  <c r="G204" i="14"/>
  <c r="M204" i="14" s="1"/>
  <c r="S204" i="14" s="1"/>
  <c r="Y204" i="14" s="1"/>
  <c r="AE204" i="14" s="1"/>
  <c r="AK204" i="14" s="1"/>
  <c r="AQ204" i="14" s="1"/>
  <c r="AW204" i="14" s="1"/>
  <c r="BC204" i="14" s="1"/>
  <c r="BI204" i="14" s="1"/>
  <c r="I203" i="14"/>
  <c r="O203" i="14" s="1"/>
  <c r="U203" i="14" s="1"/>
  <c r="AA203" i="14" s="1"/>
  <c r="AG203" i="14" s="1"/>
  <c r="AM203" i="14" s="1"/>
  <c r="AS203" i="14" s="1"/>
  <c r="AY203" i="14" s="1"/>
  <c r="BE203" i="14" s="1"/>
  <c r="BK203" i="14" s="1"/>
  <c r="H203" i="14"/>
  <c r="I202" i="14"/>
  <c r="O202" i="14" s="1"/>
  <c r="U202" i="14" s="1"/>
  <c r="AA202" i="14" s="1"/>
  <c r="AG202" i="14" s="1"/>
  <c r="AM202" i="14" s="1"/>
  <c r="AS202" i="14" s="1"/>
  <c r="AY202" i="14" s="1"/>
  <c r="BE202" i="14" s="1"/>
  <c r="BK202" i="14" s="1"/>
  <c r="H202" i="14"/>
  <c r="G202" i="14"/>
  <c r="M202" i="14" s="1"/>
  <c r="S202" i="14" s="1"/>
  <c r="Y202" i="14" s="1"/>
  <c r="AE202" i="14" s="1"/>
  <c r="AK202" i="14" s="1"/>
  <c r="AQ202" i="14" s="1"/>
  <c r="AW202" i="14" s="1"/>
  <c r="BC202" i="14" s="1"/>
  <c r="BI202" i="14" s="1"/>
  <c r="I201" i="14"/>
  <c r="O201" i="14" s="1"/>
  <c r="U201" i="14" s="1"/>
  <c r="AA201" i="14" s="1"/>
  <c r="AG201" i="14" s="1"/>
  <c r="AM201" i="14" s="1"/>
  <c r="AS201" i="14" s="1"/>
  <c r="AY201" i="14" s="1"/>
  <c r="BE201" i="14" s="1"/>
  <c r="BK201" i="14" s="1"/>
  <c r="H201" i="14"/>
  <c r="G201" i="14"/>
  <c r="M201" i="14" s="1"/>
  <c r="S201" i="14" s="1"/>
  <c r="Y201" i="14" s="1"/>
  <c r="AE201" i="14" s="1"/>
  <c r="AK201" i="14" s="1"/>
  <c r="AQ201" i="14" s="1"/>
  <c r="AW201" i="14" s="1"/>
  <c r="BC201" i="14" s="1"/>
  <c r="BI201" i="14" s="1"/>
  <c r="I200" i="14"/>
  <c r="O200" i="14" s="1"/>
  <c r="U200" i="14" s="1"/>
  <c r="AA200" i="14" s="1"/>
  <c r="AG200" i="14" s="1"/>
  <c r="AM200" i="14" s="1"/>
  <c r="AS200" i="14" s="1"/>
  <c r="AY200" i="14" s="1"/>
  <c r="BE200" i="14" s="1"/>
  <c r="BK200" i="14" s="1"/>
  <c r="G200" i="14"/>
  <c r="M200" i="14" s="1"/>
  <c r="S200" i="14" s="1"/>
  <c r="Y200" i="14" s="1"/>
  <c r="AE200" i="14" s="1"/>
  <c r="AK200" i="14" s="1"/>
  <c r="AQ200" i="14" s="1"/>
  <c r="AW200" i="14" s="1"/>
  <c r="BC200" i="14" s="1"/>
  <c r="BI200" i="14" s="1"/>
  <c r="I199" i="14"/>
  <c r="O199" i="14" s="1"/>
  <c r="U199" i="14" s="1"/>
  <c r="AA199" i="14" s="1"/>
  <c r="AG199" i="14" s="1"/>
  <c r="AM199" i="14" s="1"/>
  <c r="AS199" i="14" s="1"/>
  <c r="AY199" i="14" s="1"/>
  <c r="BE199" i="14" s="1"/>
  <c r="BK199" i="14" s="1"/>
  <c r="H199" i="14"/>
  <c r="G199" i="14"/>
  <c r="M199" i="14" s="1"/>
  <c r="S199" i="14" s="1"/>
  <c r="Y199" i="14" s="1"/>
  <c r="AE199" i="14" s="1"/>
  <c r="AK199" i="14" s="1"/>
  <c r="AQ199" i="14" s="1"/>
  <c r="AW199" i="14" s="1"/>
  <c r="BC199" i="14" s="1"/>
  <c r="BI199" i="14" s="1"/>
  <c r="I198" i="14"/>
  <c r="O198" i="14" s="1"/>
  <c r="U198" i="14" s="1"/>
  <c r="AA198" i="14" s="1"/>
  <c r="AG198" i="14" s="1"/>
  <c r="AM198" i="14" s="1"/>
  <c r="AS198" i="14" s="1"/>
  <c r="AY198" i="14" s="1"/>
  <c r="BE198" i="14" s="1"/>
  <c r="BK198" i="14" s="1"/>
  <c r="G198" i="14"/>
  <c r="M198" i="14" s="1"/>
  <c r="S198" i="14" s="1"/>
  <c r="Y198" i="14" s="1"/>
  <c r="AE198" i="14" s="1"/>
  <c r="AK198" i="14" s="1"/>
  <c r="AQ198" i="14" s="1"/>
  <c r="AW198" i="14" s="1"/>
  <c r="BC198" i="14" s="1"/>
  <c r="BI198" i="14" s="1"/>
  <c r="H197" i="14"/>
  <c r="G197" i="14"/>
  <c r="M197" i="14" s="1"/>
  <c r="S197" i="14" s="1"/>
  <c r="Y197" i="14" s="1"/>
  <c r="AE197" i="14" s="1"/>
  <c r="AK197" i="14" s="1"/>
  <c r="AQ197" i="14" s="1"/>
  <c r="AW197" i="14" s="1"/>
  <c r="BC197" i="14" s="1"/>
  <c r="BI197" i="14" s="1"/>
  <c r="I196" i="14"/>
  <c r="O196" i="14" s="1"/>
  <c r="U196" i="14" s="1"/>
  <c r="AA196" i="14" s="1"/>
  <c r="AG196" i="14" s="1"/>
  <c r="AM196" i="14" s="1"/>
  <c r="AS196" i="14" s="1"/>
  <c r="AY196" i="14" s="1"/>
  <c r="BE196" i="14" s="1"/>
  <c r="BK196" i="14" s="1"/>
  <c r="H196" i="14"/>
  <c r="G196" i="14"/>
  <c r="M196" i="14" s="1"/>
  <c r="S196" i="14" s="1"/>
  <c r="Y196" i="14" s="1"/>
  <c r="AE196" i="14" s="1"/>
  <c r="AK196" i="14" s="1"/>
  <c r="AQ196" i="14" s="1"/>
  <c r="AW196" i="14" s="1"/>
  <c r="BC196" i="14" s="1"/>
  <c r="BI196" i="14" s="1"/>
  <c r="H195" i="14"/>
  <c r="I194" i="14"/>
  <c r="O194" i="14" s="1"/>
  <c r="U194" i="14" s="1"/>
  <c r="AA194" i="14" s="1"/>
  <c r="AG194" i="14" s="1"/>
  <c r="AM194" i="14" s="1"/>
  <c r="AS194" i="14" s="1"/>
  <c r="AY194" i="14" s="1"/>
  <c r="BE194" i="14" s="1"/>
  <c r="BK194" i="14" s="1"/>
  <c r="H194" i="14"/>
  <c r="G194" i="14"/>
  <c r="M194" i="14" s="1"/>
  <c r="S194" i="14" s="1"/>
  <c r="Y194" i="14" s="1"/>
  <c r="AE194" i="14" s="1"/>
  <c r="AK194" i="14" s="1"/>
  <c r="AQ194" i="14" s="1"/>
  <c r="AW194" i="14" s="1"/>
  <c r="BC194" i="14" s="1"/>
  <c r="BI194" i="14" s="1"/>
  <c r="I193" i="14"/>
  <c r="O193" i="14" s="1"/>
  <c r="U193" i="14" s="1"/>
  <c r="AA193" i="14" s="1"/>
  <c r="AG193" i="14" s="1"/>
  <c r="AM193" i="14" s="1"/>
  <c r="AS193" i="14" s="1"/>
  <c r="AY193" i="14" s="1"/>
  <c r="BE193" i="14" s="1"/>
  <c r="BK193" i="14" s="1"/>
  <c r="H193" i="14"/>
  <c r="I192" i="14"/>
  <c r="O192" i="14" s="1"/>
  <c r="U192" i="14" s="1"/>
  <c r="AA192" i="14" s="1"/>
  <c r="AG192" i="14" s="1"/>
  <c r="AM192" i="14" s="1"/>
  <c r="AS192" i="14" s="1"/>
  <c r="AY192" i="14" s="1"/>
  <c r="BE192" i="14" s="1"/>
  <c r="BK192" i="14" s="1"/>
  <c r="G192" i="14"/>
  <c r="M192" i="14" s="1"/>
  <c r="S192" i="14" s="1"/>
  <c r="Y192" i="14" s="1"/>
  <c r="AE192" i="14" s="1"/>
  <c r="AK192" i="14" s="1"/>
  <c r="AQ192" i="14" s="1"/>
  <c r="AW192" i="14" s="1"/>
  <c r="BC192" i="14" s="1"/>
  <c r="BI192" i="14" s="1"/>
  <c r="I191" i="14"/>
  <c r="O191" i="14" s="1"/>
  <c r="U191" i="14" s="1"/>
  <c r="AA191" i="14" s="1"/>
  <c r="AG191" i="14" s="1"/>
  <c r="AM191" i="14" s="1"/>
  <c r="AS191" i="14" s="1"/>
  <c r="AY191" i="14" s="1"/>
  <c r="BE191" i="14" s="1"/>
  <c r="BK191" i="14" s="1"/>
  <c r="H191" i="14"/>
  <c r="N191" i="14" s="1"/>
  <c r="T191" i="14" s="1"/>
  <c r="Z191" i="14" s="1"/>
  <c r="AF191" i="14" s="1"/>
  <c r="AL191" i="14" s="1"/>
  <c r="AR191" i="14" s="1"/>
  <c r="AX191" i="14" s="1"/>
  <c r="BD191" i="14" s="1"/>
  <c r="BJ191" i="14" s="1"/>
  <c r="G191" i="14"/>
  <c r="M191" i="14" s="1"/>
  <c r="S191" i="14" s="1"/>
  <c r="Y191" i="14" s="1"/>
  <c r="AE191" i="14" s="1"/>
  <c r="AK191" i="14" s="1"/>
  <c r="AQ191" i="14" s="1"/>
  <c r="AW191" i="14" s="1"/>
  <c r="BC191" i="14" s="1"/>
  <c r="BI191" i="14" s="1"/>
  <c r="I190" i="14"/>
  <c r="O190" i="14" s="1"/>
  <c r="U190" i="14" s="1"/>
  <c r="AA190" i="14" s="1"/>
  <c r="AG190" i="14" s="1"/>
  <c r="AM190" i="14" s="1"/>
  <c r="AS190" i="14" s="1"/>
  <c r="AY190" i="14" s="1"/>
  <c r="BE190" i="14" s="1"/>
  <c r="BK190" i="14" s="1"/>
  <c r="G190" i="14"/>
  <c r="M190" i="14" s="1"/>
  <c r="S190" i="14" s="1"/>
  <c r="Y190" i="14" s="1"/>
  <c r="AE190" i="14" s="1"/>
  <c r="AK190" i="14" s="1"/>
  <c r="AQ190" i="14" s="1"/>
  <c r="AW190" i="14" s="1"/>
  <c r="BC190" i="14" s="1"/>
  <c r="BI190" i="14" s="1"/>
  <c r="I189" i="14"/>
  <c r="O189" i="14" s="1"/>
  <c r="U189" i="14" s="1"/>
  <c r="AA189" i="14" s="1"/>
  <c r="AG189" i="14" s="1"/>
  <c r="AM189" i="14" s="1"/>
  <c r="AS189" i="14" s="1"/>
  <c r="AY189" i="14" s="1"/>
  <c r="BE189" i="14" s="1"/>
  <c r="BK189" i="14" s="1"/>
  <c r="H189" i="14"/>
  <c r="N189" i="14" s="1"/>
  <c r="T189" i="14" s="1"/>
  <c r="Z189" i="14" s="1"/>
  <c r="AF189" i="14" s="1"/>
  <c r="AL189" i="14" s="1"/>
  <c r="AR189" i="14" s="1"/>
  <c r="AX189" i="14" s="1"/>
  <c r="BD189" i="14" s="1"/>
  <c r="BJ189" i="14" s="1"/>
  <c r="G189" i="14"/>
  <c r="M189" i="14" s="1"/>
  <c r="S189" i="14" s="1"/>
  <c r="Y189" i="14" s="1"/>
  <c r="AE189" i="14" s="1"/>
  <c r="AK189" i="14" s="1"/>
  <c r="AQ189" i="14" s="1"/>
  <c r="AW189" i="14" s="1"/>
  <c r="BC189" i="14" s="1"/>
  <c r="BI189" i="14" s="1"/>
  <c r="I188" i="14"/>
  <c r="O188" i="14" s="1"/>
  <c r="U188" i="14" s="1"/>
  <c r="AA188" i="14" s="1"/>
  <c r="AG188" i="14" s="1"/>
  <c r="AM188" i="14" s="1"/>
  <c r="AS188" i="14" s="1"/>
  <c r="AY188" i="14" s="1"/>
  <c r="BE188" i="14" s="1"/>
  <c r="BK188" i="14" s="1"/>
  <c r="H188" i="14"/>
  <c r="N188" i="14" s="1"/>
  <c r="T188" i="14" s="1"/>
  <c r="Z188" i="14" s="1"/>
  <c r="AF188" i="14" s="1"/>
  <c r="AL188" i="14" s="1"/>
  <c r="AR188" i="14" s="1"/>
  <c r="AX188" i="14" s="1"/>
  <c r="BD188" i="14" s="1"/>
  <c r="BJ188" i="14" s="1"/>
  <c r="G188" i="14"/>
  <c r="M188" i="14" s="1"/>
  <c r="S188" i="14" s="1"/>
  <c r="Y188" i="14" s="1"/>
  <c r="AE188" i="14" s="1"/>
  <c r="AK188" i="14" s="1"/>
  <c r="AQ188" i="14" s="1"/>
  <c r="AW188" i="14" s="1"/>
  <c r="BC188" i="14" s="1"/>
  <c r="BI188" i="14" s="1"/>
  <c r="H187" i="14"/>
  <c r="N187" i="14" s="1"/>
  <c r="T187" i="14" s="1"/>
  <c r="Z187" i="14" s="1"/>
  <c r="AF187" i="14" s="1"/>
  <c r="AL187" i="14" s="1"/>
  <c r="AR187" i="14" s="1"/>
  <c r="AX187" i="14" s="1"/>
  <c r="BD187" i="14" s="1"/>
  <c r="BJ187" i="14" s="1"/>
  <c r="I186" i="14"/>
  <c r="O186" i="14" s="1"/>
  <c r="U186" i="14" s="1"/>
  <c r="AA186" i="14" s="1"/>
  <c r="AG186" i="14" s="1"/>
  <c r="AM186" i="14" s="1"/>
  <c r="AS186" i="14" s="1"/>
  <c r="AY186" i="14" s="1"/>
  <c r="BE186" i="14" s="1"/>
  <c r="BK186" i="14" s="1"/>
  <c r="H186" i="14"/>
  <c r="N186" i="14" s="1"/>
  <c r="T186" i="14" s="1"/>
  <c r="Z186" i="14" s="1"/>
  <c r="AF186" i="14" s="1"/>
  <c r="AL186" i="14" s="1"/>
  <c r="AR186" i="14" s="1"/>
  <c r="AX186" i="14" s="1"/>
  <c r="BD186" i="14" s="1"/>
  <c r="BJ186" i="14" s="1"/>
  <c r="G186" i="14"/>
  <c r="M186" i="14" s="1"/>
  <c r="S186" i="14" s="1"/>
  <c r="Y186" i="14" s="1"/>
  <c r="AE186" i="14" s="1"/>
  <c r="AK186" i="14" s="1"/>
  <c r="AQ186" i="14" s="1"/>
  <c r="AW186" i="14" s="1"/>
  <c r="BC186" i="14" s="1"/>
  <c r="BI186" i="14" s="1"/>
  <c r="I185" i="14"/>
  <c r="O185" i="14" s="1"/>
  <c r="U185" i="14" s="1"/>
  <c r="AA185" i="14" s="1"/>
  <c r="AG185" i="14" s="1"/>
  <c r="AM185" i="14" s="1"/>
  <c r="AS185" i="14" s="1"/>
  <c r="AY185" i="14" s="1"/>
  <c r="BE185" i="14" s="1"/>
  <c r="BK185" i="14" s="1"/>
  <c r="H185" i="14"/>
  <c r="N185" i="14" s="1"/>
  <c r="T185" i="14" s="1"/>
  <c r="Z185" i="14" s="1"/>
  <c r="AF185" i="14" s="1"/>
  <c r="AL185" i="14" s="1"/>
  <c r="AR185" i="14" s="1"/>
  <c r="AX185" i="14" s="1"/>
  <c r="BD185" i="14" s="1"/>
  <c r="BJ185" i="14" s="1"/>
  <c r="I184" i="14"/>
  <c r="O184" i="14" s="1"/>
  <c r="U184" i="14" s="1"/>
  <c r="AA184" i="14" s="1"/>
  <c r="AG184" i="14" s="1"/>
  <c r="AM184" i="14" s="1"/>
  <c r="AS184" i="14" s="1"/>
  <c r="AY184" i="14" s="1"/>
  <c r="BE184" i="14" s="1"/>
  <c r="BK184" i="14" s="1"/>
  <c r="G184" i="14"/>
  <c r="M184" i="14" s="1"/>
  <c r="S184" i="14" s="1"/>
  <c r="Y184" i="14" s="1"/>
  <c r="AE184" i="14" s="1"/>
  <c r="AK184" i="14" s="1"/>
  <c r="AQ184" i="14" s="1"/>
  <c r="AW184" i="14" s="1"/>
  <c r="BC184" i="14" s="1"/>
  <c r="BI184" i="14" s="1"/>
  <c r="I183" i="14"/>
  <c r="O183" i="14" s="1"/>
  <c r="U183" i="14" s="1"/>
  <c r="AA183" i="14" s="1"/>
  <c r="AG183" i="14" s="1"/>
  <c r="AM183" i="14" s="1"/>
  <c r="AS183" i="14" s="1"/>
  <c r="AY183" i="14" s="1"/>
  <c r="BE183" i="14" s="1"/>
  <c r="BK183" i="14" s="1"/>
  <c r="H183" i="14"/>
  <c r="N183" i="14" s="1"/>
  <c r="T183" i="14" s="1"/>
  <c r="Z183" i="14" s="1"/>
  <c r="AF183" i="14" s="1"/>
  <c r="AL183" i="14" s="1"/>
  <c r="AR183" i="14" s="1"/>
  <c r="AX183" i="14" s="1"/>
  <c r="BD183" i="14" s="1"/>
  <c r="BJ183" i="14" s="1"/>
  <c r="G183" i="14"/>
  <c r="M183" i="14" s="1"/>
  <c r="S183" i="14" s="1"/>
  <c r="Y183" i="14" s="1"/>
  <c r="AE183" i="14" s="1"/>
  <c r="AK183" i="14" s="1"/>
  <c r="AQ183" i="14" s="1"/>
  <c r="AW183" i="14" s="1"/>
  <c r="BC183" i="14" s="1"/>
  <c r="BI183" i="14" s="1"/>
  <c r="I182" i="14"/>
  <c r="O182" i="14" s="1"/>
  <c r="U182" i="14" s="1"/>
  <c r="AA182" i="14" s="1"/>
  <c r="AG182" i="14" s="1"/>
  <c r="AM182" i="14" s="1"/>
  <c r="AS182" i="14" s="1"/>
  <c r="AY182" i="14" s="1"/>
  <c r="BE182" i="14" s="1"/>
  <c r="BK182" i="14" s="1"/>
  <c r="G182" i="14"/>
  <c r="M182" i="14" s="1"/>
  <c r="S182" i="14" s="1"/>
  <c r="Y182" i="14" s="1"/>
  <c r="AE182" i="14" s="1"/>
  <c r="AK182" i="14" s="1"/>
  <c r="AQ182" i="14" s="1"/>
  <c r="AW182" i="14" s="1"/>
  <c r="BC182" i="14" s="1"/>
  <c r="BI182" i="14" s="1"/>
  <c r="H181" i="14"/>
  <c r="N181" i="14" s="1"/>
  <c r="T181" i="14" s="1"/>
  <c r="Z181" i="14" s="1"/>
  <c r="AF181" i="14" s="1"/>
  <c r="AL181" i="14" s="1"/>
  <c r="AR181" i="14" s="1"/>
  <c r="AX181" i="14" s="1"/>
  <c r="BD181" i="14" s="1"/>
  <c r="BJ181" i="14" s="1"/>
  <c r="G181" i="14"/>
  <c r="M181" i="14" s="1"/>
  <c r="S181" i="14" s="1"/>
  <c r="Y181" i="14" s="1"/>
  <c r="AE181" i="14" s="1"/>
  <c r="AK181" i="14" s="1"/>
  <c r="AQ181" i="14" s="1"/>
  <c r="AW181" i="14" s="1"/>
  <c r="BC181" i="14" s="1"/>
  <c r="BI181" i="14" s="1"/>
  <c r="I180" i="14"/>
  <c r="O180" i="14" s="1"/>
  <c r="U180" i="14" s="1"/>
  <c r="AA180" i="14" s="1"/>
  <c r="AG180" i="14" s="1"/>
  <c r="AM180" i="14" s="1"/>
  <c r="AS180" i="14" s="1"/>
  <c r="AY180" i="14" s="1"/>
  <c r="BE180" i="14" s="1"/>
  <c r="BK180" i="14" s="1"/>
  <c r="H180" i="14"/>
  <c r="N180" i="14" s="1"/>
  <c r="T180" i="14" s="1"/>
  <c r="Z180" i="14" s="1"/>
  <c r="AF180" i="14" s="1"/>
  <c r="AL180" i="14" s="1"/>
  <c r="AR180" i="14" s="1"/>
  <c r="AX180" i="14" s="1"/>
  <c r="BD180" i="14" s="1"/>
  <c r="BJ180" i="14" s="1"/>
  <c r="G180" i="14"/>
  <c r="M180" i="14" s="1"/>
  <c r="S180" i="14" s="1"/>
  <c r="Y180" i="14" s="1"/>
  <c r="AE180" i="14" s="1"/>
  <c r="AK180" i="14" s="1"/>
  <c r="AQ180" i="14" s="1"/>
  <c r="AW180" i="14" s="1"/>
  <c r="BC180" i="14" s="1"/>
  <c r="BI180" i="14" s="1"/>
  <c r="H179" i="14"/>
  <c r="N179" i="14" s="1"/>
  <c r="T179" i="14" s="1"/>
  <c r="Z179" i="14" s="1"/>
  <c r="AF179" i="14" s="1"/>
  <c r="AL179" i="14" s="1"/>
  <c r="AR179" i="14" s="1"/>
  <c r="AX179" i="14" s="1"/>
  <c r="BD179" i="14" s="1"/>
  <c r="BJ179" i="14" s="1"/>
  <c r="I178" i="14"/>
  <c r="O178" i="14" s="1"/>
  <c r="U178" i="14" s="1"/>
  <c r="AA178" i="14" s="1"/>
  <c r="AG178" i="14" s="1"/>
  <c r="AM178" i="14" s="1"/>
  <c r="AS178" i="14" s="1"/>
  <c r="AY178" i="14" s="1"/>
  <c r="BE178" i="14" s="1"/>
  <c r="BK178" i="14" s="1"/>
  <c r="H178" i="14"/>
  <c r="N178" i="14" s="1"/>
  <c r="T178" i="14" s="1"/>
  <c r="Z178" i="14" s="1"/>
  <c r="AF178" i="14" s="1"/>
  <c r="AL178" i="14" s="1"/>
  <c r="AR178" i="14" s="1"/>
  <c r="AX178" i="14" s="1"/>
  <c r="BD178" i="14" s="1"/>
  <c r="BJ178" i="14" s="1"/>
  <c r="G178" i="14"/>
  <c r="M178" i="14" s="1"/>
  <c r="S178" i="14" s="1"/>
  <c r="Y178" i="14" s="1"/>
  <c r="AE178" i="14" s="1"/>
  <c r="AK178" i="14" s="1"/>
  <c r="AQ178" i="14" s="1"/>
  <c r="AW178" i="14" s="1"/>
  <c r="BC178" i="14" s="1"/>
  <c r="BI178" i="14" s="1"/>
  <c r="I177" i="14"/>
  <c r="O177" i="14" s="1"/>
  <c r="U177" i="14" s="1"/>
  <c r="AA177" i="14" s="1"/>
  <c r="AG177" i="14" s="1"/>
  <c r="AM177" i="14" s="1"/>
  <c r="AS177" i="14" s="1"/>
  <c r="AY177" i="14" s="1"/>
  <c r="BE177" i="14" s="1"/>
  <c r="BK177" i="14" s="1"/>
  <c r="H177" i="14"/>
  <c r="N177" i="14" s="1"/>
  <c r="T177" i="14" s="1"/>
  <c r="Z177" i="14" s="1"/>
  <c r="AF177" i="14" s="1"/>
  <c r="AL177" i="14" s="1"/>
  <c r="AR177" i="14" s="1"/>
  <c r="AX177" i="14" s="1"/>
  <c r="BD177" i="14" s="1"/>
  <c r="BJ177" i="14" s="1"/>
  <c r="I176" i="14"/>
  <c r="O176" i="14" s="1"/>
  <c r="U176" i="14" s="1"/>
  <c r="AA176" i="14" s="1"/>
  <c r="AG176" i="14" s="1"/>
  <c r="AM176" i="14" s="1"/>
  <c r="AS176" i="14" s="1"/>
  <c r="AY176" i="14" s="1"/>
  <c r="BE176" i="14" s="1"/>
  <c r="BK176" i="14" s="1"/>
  <c r="G176" i="14"/>
  <c r="M176" i="14" s="1"/>
  <c r="S176" i="14" s="1"/>
  <c r="Y176" i="14" s="1"/>
  <c r="AE176" i="14" s="1"/>
  <c r="AK176" i="14" s="1"/>
  <c r="AQ176" i="14" s="1"/>
  <c r="AW176" i="14" s="1"/>
  <c r="BC176" i="14" s="1"/>
  <c r="BI176" i="14" s="1"/>
  <c r="I175" i="14"/>
  <c r="O175" i="14" s="1"/>
  <c r="U175" i="14" s="1"/>
  <c r="AA175" i="14" s="1"/>
  <c r="AG175" i="14" s="1"/>
  <c r="AM175" i="14" s="1"/>
  <c r="AS175" i="14" s="1"/>
  <c r="AY175" i="14" s="1"/>
  <c r="BE175" i="14" s="1"/>
  <c r="BK175" i="14" s="1"/>
  <c r="H175" i="14"/>
  <c r="G175" i="14"/>
  <c r="M175" i="14" s="1"/>
  <c r="S175" i="14" s="1"/>
  <c r="Y175" i="14" s="1"/>
  <c r="AE175" i="14" s="1"/>
  <c r="AK175" i="14" s="1"/>
  <c r="AQ175" i="14" s="1"/>
  <c r="AW175" i="14" s="1"/>
  <c r="BC175" i="14" s="1"/>
  <c r="BI175" i="14" s="1"/>
  <c r="I174" i="14"/>
  <c r="O174" i="14" s="1"/>
  <c r="U174" i="14" s="1"/>
  <c r="AA174" i="14" s="1"/>
  <c r="AG174" i="14" s="1"/>
  <c r="AM174" i="14" s="1"/>
  <c r="AS174" i="14" s="1"/>
  <c r="AY174" i="14" s="1"/>
  <c r="BE174" i="14" s="1"/>
  <c r="BK174" i="14" s="1"/>
  <c r="G174" i="14"/>
  <c r="M174" i="14" s="1"/>
  <c r="S174" i="14" s="1"/>
  <c r="Y174" i="14" s="1"/>
  <c r="AE174" i="14" s="1"/>
  <c r="AK174" i="14" s="1"/>
  <c r="AQ174" i="14" s="1"/>
  <c r="AW174" i="14" s="1"/>
  <c r="BC174" i="14" s="1"/>
  <c r="BI174" i="14" s="1"/>
  <c r="H173" i="14"/>
  <c r="G173" i="14"/>
  <c r="M173" i="14" s="1"/>
  <c r="S173" i="14" s="1"/>
  <c r="Y173" i="14" s="1"/>
  <c r="AE173" i="14" s="1"/>
  <c r="AK173" i="14" s="1"/>
  <c r="AQ173" i="14" s="1"/>
  <c r="AW173" i="14" s="1"/>
  <c r="BC173" i="14" s="1"/>
  <c r="BI173" i="14" s="1"/>
  <c r="I172" i="14"/>
  <c r="O172" i="14" s="1"/>
  <c r="U172" i="14" s="1"/>
  <c r="AA172" i="14" s="1"/>
  <c r="AG172" i="14" s="1"/>
  <c r="AM172" i="14" s="1"/>
  <c r="AS172" i="14" s="1"/>
  <c r="AY172" i="14" s="1"/>
  <c r="BE172" i="14" s="1"/>
  <c r="BK172" i="14" s="1"/>
  <c r="H172" i="14"/>
  <c r="G172" i="14"/>
  <c r="M172" i="14" s="1"/>
  <c r="S172" i="14" s="1"/>
  <c r="Y172" i="14" s="1"/>
  <c r="AE172" i="14" s="1"/>
  <c r="AK172" i="14" s="1"/>
  <c r="AQ172" i="14" s="1"/>
  <c r="AW172" i="14" s="1"/>
  <c r="BC172" i="14" s="1"/>
  <c r="BI172" i="14" s="1"/>
  <c r="H171" i="14"/>
  <c r="I170" i="14"/>
  <c r="O170" i="14" s="1"/>
  <c r="U170" i="14" s="1"/>
  <c r="AA170" i="14" s="1"/>
  <c r="AG170" i="14" s="1"/>
  <c r="AM170" i="14" s="1"/>
  <c r="AS170" i="14" s="1"/>
  <c r="AY170" i="14" s="1"/>
  <c r="BE170" i="14" s="1"/>
  <c r="BK170" i="14" s="1"/>
  <c r="H170" i="14"/>
  <c r="G170" i="14"/>
  <c r="M170" i="14" s="1"/>
  <c r="S170" i="14" s="1"/>
  <c r="Y170" i="14" s="1"/>
  <c r="AE170" i="14" s="1"/>
  <c r="AK170" i="14" s="1"/>
  <c r="AQ170" i="14" s="1"/>
  <c r="AW170" i="14" s="1"/>
  <c r="BC170" i="14" s="1"/>
  <c r="BI170" i="14" s="1"/>
  <c r="H169" i="14"/>
  <c r="G169" i="14"/>
  <c r="M169" i="14" s="1"/>
  <c r="S169" i="14" s="1"/>
  <c r="Y169" i="14" s="1"/>
  <c r="AE169" i="14" s="1"/>
  <c r="AK169" i="14" s="1"/>
  <c r="AQ169" i="14" s="1"/>
  <c r="AW169" i="14" s="1"/>
  <c r="BC169" i="14" s="1"/>
  <c r="BI169" i="14" s="1"/>
  <c r="I168" i="14"/>
  <c r="O168" i="14" s="1"/>
  <c r="U168" i="14" s="1"/>
  <c r="AA168" i="14" s="1"/>
  <c r="AG168" i="14" s="1"/>
  <c r="AM168" i="14" s="1"/>
  <c r="AS168" i="14" s="1"/>
  <c r="AY168" i="14" s="1"/>
  <c r="BE168" i="14" s="1"/>
  <c r="BK168" i="14" s="1"/>
  <c r="H168" i="14"/>
  <c r="G168" i="14"/>
  <c r="M168" i="14" s="1"/>
  <c r="S168" i="14" s="1"/>
  <c r="Y168" i="14" s="1"/>
  <c r="AE168" i="14" s="1"/>
  <c r="AK168" i="14" s="1"/>
  <c r="AQ168" i="14" s="1"/>
  <c r="AW168" i="14" s="1"/>
  <c r="BC168" i="14" s="1"/>
  <c r="BI168" i="14" s="1"/>
  <c r="I167" i="14"/>
  <c r="O167" i="14" s="1"/>
  <c r="U167" i="14" s="1"/>
  <c r="AA167" i="14" s="1"/>
  <c r="AG167" i="14" s="1"/>
  <c r="AM167" i="14" s="1"/>
  <c r="AS167" i="14" s="1"/>
  <c r="AY167" i="14" s="1"/>
  <c r="BE167" i="14" s="1"/>
  <c r="BK167" i="14" s="1"/>
  <c r="H167" i="14"/>
  <c r="I166" i="14"/>
  <c r="O166" i="14" s="1"/>
  <c r="U166" i="14" s="1"/>
  <c r="AA166" i="14" s="1"/>
  <c r="AG166" i="14" s="1"/>
  <c r="AM166" i="14" s="1"/>
  <c r="AS166" i="14" s="1"/>
  <c r="AY166" i="14" s="1"/>
  <c r="BE166" i="14" s="1"/>
  <c r="BK166" i="14" s="1"/>
  <c r="H166" i="14"/>
  <c r="G166" i="14"/>
  <c r="M166" i="14" s="1"/>
  <c r="S166" i="14" s="1"/>
  <c r="Y166" i="14" s="1"/>
  <c r="AE166" i="14" s="1"/>
  <c r="AK166" i="14" s="1"/>
  <c r="AQ166" i="14" s="1"/>
  <c r="AW166" i="14" s="1"/>
  <c r="BC166" i="14" s="1"/>
  <c r="BI166" i="14" s="1"/>
  <c r="H165" i="14"/>
  <c r="G165" i="14"/>
  <c r="M165" i="14" s="1"/>
  <c r="S165" i="14" s="1"/>
  <c r="Y165" i="14" s="1"/>
  <c r="AE165" i="14" s="1"/>
  <c r="AK165" i="14" s="1"/>
  <c r="AQ165" i="14" s="1"/>
  <c r="AW165" i="14" s="1"/>
  <c r="BC165" i="14" s="1"/>
  <c r="BI165" i="14" s="1"/>
  <c r="I164" i="14"/>
  <c r="O164" i="14" s="1"/>
  <c r="U164" i="14" s="1"/>
  <c r="AA164" i="14" s="1"/>
  <c r="AG164" i="14" s="1"/>
  <c r="AM164" i="14" s="1"/>
  <c r="AS164" i="14" s="1"/>
  <c r="AY164" i="14" s="1"/>
  <c r="BE164" i="14" s="1"/>
  <c r="BK164" i="14" s="1"/>
  <c r="G164" i="14"/>
  <c r="M164" i="14" s="1"/>
  <c r="S164" i="14" s="1"/>
  <c r="Y164" i="14" s="1"/>
  <c r="AE164" i="14" s="1"/>
  <c r="AK164" i="14" s="1"/>
  <c r="AQ164" i="14" s="1"/>
  <c r="AW164" i="14" s="1"/>
  <c r="BC164" i="14" s="1"/>
  <c r="BI164" i="14" s="1"/>
  <c r="I163" i="14"/>
  <c r="O163" i="14" s="1"/>
  <c r="U163" i="14" s="1"/>
  <c r="AA163" i="14" s="1"/>
  <c r="AG163" i="14" s="1"/>
  <c r="AM163" i="14" s="1"/>
  <c r="AS163" i="14" s="1"/>
  <c r="AY163" i="14" s="1"/>
  <c r="BE163" i="14" s="1"/>
  <c r="BK163" i="14" s="1"/>
  <c r="H163" i="14"/>
  <c r="I162" i="14"/>
  <c r="O162" i="14" s="1"/>
  <c r="U162" i="14" s="1"/>
  <c r="AA162" i="14" s="1"/>
  <c r="AG162" i="14" s="1"/>
  <c r="AM162" i="14" s="1"/>
  <c r="AS162" i="14" s="1"/>
  <c r="AY162" i="14" s="1"/>
  <c r="BE162" i="14" s="1"/>
  <c r="BK162" i="14" s="1"/>
  <c r="H162" i="14"/>
  <c r="N162" i="14" s="1"/>
  <c r="T162" i="14" s="1"/>
  <c r="Z162" i="14" s="1"/>
  <c r="AF162" i="14" s="1"/>
  <c r="AL162" i="14" s="1"/>
  <c r="AR162" i="14" s="1"/>
  <c r="AX162" i="14" s="1"/>
  <c r="BD162" i="14" s="1"/>
  <c r="BJ162" i="14" s="1"/>
  <c r="G162" i="14"/>
  <c r="M162" i="14" s="1"/>
  <c r="S162" i="14" s="1"/>
  <c r="Y162" i="14" s="1"/>
  <c r="AE162" i="14" s="1"/>
  <c r="AK162" i="14" s="1"/>
  <c r="AQ162" i="14" s="1"/>
  <c r="AW162" i="14" s="1"/>
  <c r="BC162" i="14" s="1"/>
  <c r="BI162" i="14" s="1"/>
  <c r="H161" i="14"/>
  <c r="N161" i="14" s="1"/>
  <c r="T161" i="14" s="1"/>
  <c r="Z161" i="14" s="1"/>
  <c r="AF161" i="14" s="1"/>
  <c r="AL161" i="14" s="1"/>
  <c r="AR161" i="14" s="1"/>
  <c r="AX161" i="14" s="1"/>
  <c r="BD161" i="14" s="1"/>
  <c r="BJ161" i="14" s="1"/>
  <c r="G161" i="14"/>
  <c r="M161" i="14" s="1"/>
  <c r="S161" i="14" s="1"/>
  <c r="Y161" i="14" s="1"/>
  <c r="AE161" i="14" s="1"/>
  <c r="AK161" i="14" s="1"/>
  <c r="AQ161" i="14" s="1"/>
  <c r="AW161" i="14" s="1"/>
  <c r="BC161" i="14" s="1"/>
  <c r="BI161" i="14" s="1"/>
  <c r="I160" i="14"/>
  <c r="O160" i="14" s="1"/>
  <c r="U160" i="14" s="1"/>
  <c r="AA160" i="14" s="1"/>
  <c r="AG160" i="14" s="1"/>
  <c r="AM160" i="14" s="1"/>
  <c r="AS160" i="14" s="1"/>
  <c r="AY160" i="14" s="1"/>
  <c r="BE160" i="14" s="1"/>
  <c r="BK160" i="14" s="1"/>
  <c r="G160" i="14"/>
  <c r="M160" i="14" s="1"/>
  <c r="S160" i="14" s="1"/>
  <c r="Y160" i="14" s="1"/>
  <c r="AE160" i="14" s="1"/>
  <c r="AK160" i="14" s="1"/>
  <c r="AQ160" i="14" s="1"/>
  <c r="AW160" i="14" s="1"/>
  <c r="BC160" i="14" s="1"/>
  <c r="BI160" i="14" s="1"/>
  <c r="I159" i="14"/>
  <c r="O159" i="14" s="1"/>
  <c r="U159" i="14" s="1"/>
  <c r="AA159" i="14" s="1"/>
  <c r="AG159" i="14" s="1"/>
  <c r="AM159" i="14" s="1"/>
  <c r="AS159" i="14" s="1"/>
  <c r="AY159" i="14" s="1"/>
  <c r="BE159" i="14" s="1"/>
  <c r="BK159" i="14" s="1"/>
  <c r="H159" i="14"/>
  <c r="N159" i="14" s="1"/>
  <c r="T159" i="14" s="1"/>
  <c r="Z159" i="14" s="1"/>
  <c r="AF159" i="14" s="1"/>
  <c r="AL159" i="14" s="1"/>
  <c r="AR159" i="14" s="1"/>
  <c r="AX159" i="14" s="1"/>
  <c r="BD159" i="14" s="1"/>
  <c r="BJ159" i="14" s="1"/>
  <c r="I158" i="14"/>
  <c r="O158" i="14" s="1"/>
  <c r="U158" i="14" s="1"/>
  <c r="AA158" i="14" s="1"/>
  <c r="AG158" i="14" s="1"/>
  <c r="AM158" i="14" s="1"/>
  <c r="AS158" i="14" s="1"/>
  <c r="AY158" i="14" s="1"/>
  <c r="BE158" i="14" s="1"/>
  <c r="BK158" i="14" s="1"/>
  <c r="H158" i="14"/>
  <c r="N158" i="14" s="1"/>
  <c r="T158" i="14" s="1"/>
  <c r="Z158" i="14" s="1"/>
  <c r="AF158" i="14" s="1"/>
  <c r="AL158" i="14" s="1"/>
  <c r="AR158" i="14" s="1"/>
  <c r="AX158" i="14" s="1"/>
  <c r="BD158" i="14" s="1"/>
  <c r="BJ158" i="14" s="1"/>
  <c r="G158" i="14"/>
  <c r="M158" i="14" s="1"/>
  <c r="S158" i="14" s="1"/>
  <c r="Y158" i="14" s="1"/>
  <c r="AE158" i="14" s="1"/>
  <c r="AK158" i="14" s="1"/>
  <c r="AQ158" i="14" s="1"/>
  <c r="AW158" i="14" s="1"/>
  <c r="BC158" i="14" s="1"/>
  <c r="BI158" i="14" s="1"/>
  <c r="H157" i="14"/>
  <c r="N157" i="14" s="1"/>
  <c r="T157" i="14" s="1"/>
  <c r="Z157" i="14" s="1"/>
  <c r="AF157" i="14" s="1"/>
  <c r="AL157" i="14" s="1"/>
  <c r="AR157" i="14" s="1"/>
  <c r="AX157" i="14" s="1"/>
  <c r="BD157" i="14" s="1"/>
  <c r="BJ157" i="14" s="1"/>
  <c r="G157" i="14"/>
  <c r="M157" i="14" s="1"/>
  <c r="S157" i="14" s="1"/>
  <c r="Y157" i="14" s="1"/>
  <c r="AE157" i="14" s="1"/>
  <c r="AK157" i="14" s="1"/>
  <c r="AQ157" i="14" s="1"/>
  <c r="AW157" i="14" s="1"/>
  <c r="BC157" i="14" s="1"/>
  <c r="BI157" i="14" s="1"/>
  <c r="I156" i="14"/>
  <c r="O156" i="14" s="1"/>
  <c r="U156" i="14" s="1"/>
  <c r="AA156" i="14" s="1"/>
  <c r="AG156" i="14" s="1"/>
  <c r="AM156" i="14" s="1"/>
  <c r="AS156" i="14" s="1"/>
  <c r="AY156" i="14" s="1"/>
  <c r="BE156" i="14" s="1"/>
  <c r="BK156" i="14" s="1"/>
  <c r="G156" i="14"/>
  <c r="M156" i="14" s="1"/>
  <c r="S156" i="14" s="1"/>
  <c r="Y156" i="14" s="1"/>
  <c r="AE156" i="14" s="1"/>
  <c r="AK156" i="14" s="1"/>
  <c r="AQ156" i="14" s="1"/>
  <c r="AW156" i="14" s="1"/>
  <c r="BC156" i="14" s="1"/>
  <c r="BI156" i="14" s="1"/>
  <c r="I155" i="14"/>
  <c r="O155" i="14" s="1"/>
  <c r="U155" i="14" s="1"/>
  <c r="AA155" i="14" s="1"/>
  <c r="AG155" i="14" s="1"/>
  <c r="AM155" i="14" s="1"/>
  <c r="AS155" i="14" s="1"/>
  <c r="AY155" i="14" s="1"/>
  <c r="BE155" i="14" s="1"/>
  <c r="BK155" i="14" s="1"/>
  <c r="H155" i="14"/>
  <c r="N155" i="14" s="1"/>
  <c r="T155" i="14" s="1"/>
  <c r="Z155" i="14" s="1"/>
  <c r="AF155" i="14" s="1"/>
  <c r="AL155" i="14" s="1"/>
  <c r="AR155" i="14" s="1"/>
  <c r="AX155" i="14" s="1"/>
  <c r="BD155" i="14" s="1"/>
  <c r="BJ155" i="14" s="1"/>
  <c r="I154" i="14"/>
  <c r="O154" i="14" s="1"/>
  <c r="U154" i="14" s="1"/>
  <c r="AA154" i="14" s="1"/>
  <c r="AG154" i="14" s="1"/>
  <c r="AM154" i="14" s="1"/>
  <c r="AS154" i="14" s="1"/>
  <c r="AY154" i="14" s="1"/>
  <c r="BE154" i="14" s="1"/>
  <c r="BK154" i="14" s="1"/>
  <c r="H154" i="14"/>
  <c r="N154" i="14" s="1"/>
  <c r="T154" i="14" s="1"/>
  <c r="Z154" i="14" s="1"/>
  <c r="AF154" i="14" s="1"/>
  <c r="AL154" i="14" s="1"/>
  <c r="AR154" i="14" s="1"/>
  <c r="AX154" i="14" s="1"/>
  <c r="BD154" i="14" s="1"/>
  <c r="BJ154" i="14" s="1"/>
  <c r="G154" i="14"/>
  <c r="M154" i="14" s="1"/>
  <c r="S154" i="14" s="1"/>
  <c r="Y154" i="14" s="1"/>
  <c r="AE154" i="14" s="1"/>
  <c r="AK154" i="14" s="1"/>
  <c r="AQ154" i="14" s="1"/>
  <c r="AW154" i="14" s="1"/>
  <c r="BC154" i="14" s="1"/>
  <c r="BI154" i="14" s="1"/>
  <c r="H153" i="14"/>
  <c r="N153" i="14" s="1"/>
  <c r="T153" i="14" s="1"/>
  <c r="Z153" i="14" s="1"/>
  <c r="AF153" i="14" s="1"/>
  <c r="AL153" i="14" s="1"/>
  <c r="AR153" i="14" s="1"/>
  <c r="AX153" i="14" s="1"/>
  <c r="BD153" i="14" s="1"/>
  <c r="BJ153" i="14" s="1"/>
  <c r="G153" i="14"/>
  <c r="M153" i="14" s="1"/>
  <c r="S153" i="14" s="1"/>
  <c r="Y153" i="14" s="1"/>
  <c r="AE153" i="14" s="1"/>
  <c r="AK153" i="14" s="1"/>
  <c r="AQ153" i="14" s="1"/>
  <c r="AW153" i="14" s="1"/>
  <c r="BC153" i="14" s="1"/>
  <c r="BI153" i="14" s="1"/>
  <c r="I152" i="14"/>
  <c r="O152" i="14" s="1"/>
  <c r="U152" i="14" s="1"/>
  <c r="AA152" i="14" s="1"/>
  <c r="AG152" i="14" s="1"/>
  <c r="AM152" i="14" s="1"/>
  <c r="AS152" i="14" s="1"/>
  <c r="AY152" i="14" s="1"/>
  <c r="BE152" i="14" s="1"/>
  <c r="BK152" i="14" s="1"/>
  <c r="G152" i="14"/>
  <c r="M152" i="14" s="1"/>
  <c r="S152" i="14" s="1"/>
  <c r="Y152" i="14" s="1"/>
  <c r="AE152" i="14" s="1"/>
  <c r="AK152" i="14" s="1"/>
  <c r="AQ152" i="14" s="1"/>
  <c r="AW152" i="14" s="1"/>
  <c r="BC152" i="14" s="1"/>
  <c r="BI152" i="14" s="1"/>
  <c r="I151" i="14"/>
  <c r="O151" i="14" s="1"/>
  <c r="U151" i="14" s="1"/>
  <c r="AA151" i="14" s="1"/>
  <c r="AG151" i="14" s="1"/>
  <c r="AM151" i="14" s="1"/>
  <c r="AS151" i="14" s="1"/>
  <c r="AY151" i="14" s="1"/>
  <c r="BE151" i="14" s="1"/>
  <c r="BK151" i="14" s="1"/>
  <c r="H151" i="14"/>
  <c r="N151" i="14" s="1"/>
  <c r="T151" i="14" s="1"/>
  <c r="Z151" i="14" s="1"/>
  <c r="AF151" i="14" s="1"/>
  <c r="AL151" i="14" s="1"/>
  <c r="AR151" i="14" s="1"/>
  <c r="AX151" i="14" s="1"/>
  <c r="BD151" i="14" s="1"/>
  <c r="BJ151" i="14" s="1"/>
  <c r="I150" i="14"/>
  <c r="O150" i="14" s="1"/>
  <c r="U150" i="14" s="1"/>
  <c r="AA150" i="14" s="1"/>
  <c r="AG150" i="14" s="1"/>
  <c r="AM150" i="14" s="1"/>
  <c r="AS150" i="14" s="1"/>
  <c r="AY150" i="14" s="1"/>
  <c r="BE150" i="14" s="1"/>
  <c r="BK150" i="14" s="1"/>
  <c r="H150" i="14"/>
  <c r="N150" i="14" s="1"/>
  <c r="T150" i="14" s="1"/>
  <c r="Z150" i="14" s="1"/>
  <c r="AF150" i="14" s="1"/>
  <c r="AL150" i="14" s="1"/>
  <c r="AR150" i="14" s="1"/>
  <c r="AX150" i="14" s="1"/>
  <c r="BD150" i="14" s="1"/>
  <c r="BJ150" i="14" s="1"/>
  <c r="G150" i="14"/>
  <c r="M150" i="14" s="1"/>
  <c r="S150" i="14" s="1"/>
  <c r="Y150" i="14" s="1"/>
  <c r="AE150" i="14" s="1"/>
  <c r="AK150" i="14" s="1"/>
  <c r="AQ150" i="14" s="1"/>
  <c r="AW150" i="14" s="1"/>
  <c r="BC150" i="14" s="1"/>
  <c r="BI150" i="14" s="1"/>
  <c r="H149" i="14"/>
  <c r="G149" i="14"/>
  <c r="M149" i="14" s="1"/>
  <c r="S149" i="14" s="1"/>
  <c r="Y149" i="14" s="1"/>
  <c r="AE149" i="14" s="1"/>
  <c r="AK149" i="14" s="1"/>
  <c r="AQ149" i="14" s="1"/>
  <c r="AW149" i="14" s="1"/>
  <c r="BC149" i="14" s="1"/>
  <c r="BI149" i="14" s="1"/>
  <c r="I148" i="14"/>
  <c r="O148" i="14" s="1"/>
  <c r="U148" i="14" s="1"/>
  <c r="AA148" i="14" s="1"/>
  <c r="AG148" i="14" s="1"/>
  <c r="AM148" i="14" s="1"/>
  <c r="AS148" i="14" s="1"/>
  <c r="AY148" i="14" s="1"/>
  <c r="BE148" i="14" s="1"/>
  <c r="BK148" i="14" s="1"/>
  <c r="G148" i="14"/>
  <c r="M148" i="14" s="1"/>
  <c r="S148" i="14" s="1"/>
  <c r="Y148" i="14" s="1"/>
  <c r="AE148" i="14" s="1"/>
  <c r="AK148" i="14" s="1"/>
  <c r="AQ148" i="14" s="1"/>
  <c r="AW148" i="14" s="1"/>
  <c r="BC148" i="14" s="1"/>
  <c r="BI148" i="14" s="1"/>
  <c r="I147" i="14"/>
  <c r="O147" i="14" s="1"/>
  <c r="U147" i="14" s="1"/>
  <c r="AA147" i="14" s="1"/>
  <c r="AG147" i="14" s="1"/>
  <c r="AM147" i="14" s="1"/>
  <c r="AS147" i="14" s="1"/>
  <c r="AY147" i="14" s="1"/>
  <c r="BE147" i="14" s="1"/>
  <c r="BK147" i="14" s="1"/>
  <c r="H147" i="14"/>
  <c r="G147" i="14"/>
  <c r="M147" i="14" s="1"/>
  <c r="S147" i="14" s="1"/>
  <c r="Y147" i="14" s="1"/>
  <c r="AE147" i="14" s="1"/>
  <c r="AK147" i="14" s="1"/>
  <c r="AQ147" i="14" s="1"/>
  <c r="AW147" i="14" s="1"/>
  <c r="BC147" i="14" s="1"/>
  <c r="BI147" i="14" s="1"/>
  <c r="I146" i="14"/>
  <c r="O146" i="14" s="1"/>
  <c r="U146" i="14" s="1"/>
  <c r="AA146" i="14" s="1"/>
  <c r="AG146" i="14" s="1"/>
  <c r="AM146" i="14" s="1"/>
  <c r="AS146" i="14" s="1"/>
  <c r="AY146" i="14" s="1"/>
  <c r="BE146" i="14" s="1"/>
  <c r="BK146" i="14" s="1"/>
  <c r="H146" i="14"/>
  <c r="G146" i="14"/>
  <c r="M146" i="14" s="1"/>
  <c r="S146" i="14" s="1"/>
  <c r="Y146" i="14" s="1"/>
  <c r="AE146" i="14" s="1"/>
  <c r="AK146" i="14" s="1"/>
  <c r="AQ146" i="14" s="1"/>
  <c r="AW146" i="14" s="1"/>
  <c r="BC146" i="14" s="1"/>
  <c r="BI146" i="14" s="1"/>
  <c r="H145" i="14"/>
  <c r="G145" i="14"/>
  <c r="M145" i="14" s="1"/>
  <c r="S145" i="14" s="1"/>
  <c r="Y145" i="14" s="1"/>
  <c r="AE145" i="14" s="1"/>
  <c r="AK145" i="14" s="1"/>
  <c r="AQ145" i="14" s="1"/>
  <c r="AW145" i="14" s="1"/>
  <c r="BC145" i="14" s="1"/>
  <c r="BI145" i="14" s="1"/>
  <c r="I144" i="14"/>
  <c r="O144" i="14" s="1"/>
  <c r="U144" i="14" s="1"/>
  <c r="AA144" i="14" s="1"/>
  <c r="AG144" i="14" s="1"/>
  <c r="AM144" i="14" s="1"/>
  <c r="AS144" i="14" s="1"/>
  <c r="AY144" i="14" s="1"/>
  <c r="BE144" i="14" s="1"/>
  <c r="BK144" i="14" s="1"/>
  <c r="G144" i="14"/>
  <c r="M144" i="14" s="1"/>
  <c r="S144" i="14" s="1"/>
  <c r="Y144" i="14" s="1"/>
  <c r="AE144" i="14" s="1"/>
  <c r="AK144" i="14" s="1"/>
  <c r="AQ144" i="14" s="1"/>
  <c r="AW144" i="14" s="1"/>
  <c r="BC144" i="14" s="1"/>
  <c r="BI144" i="14" s="1"/>
  <c r="H143" i="14"/>
  <c r="G143" i="14"/>
  <c r="M143" i="14" s="1"/>
  <c r="S143" i="14" s="1"/>
  <c r="Y143" i="14" s="1"/>
  <c r="AE143" i="14" s="1"/>
  <c r="AK143" i="14" s="1"/>
  <c r="AQ143" i="14" s="1"/>
  <c r="AW143" i="14" s="1"/>
  <c r="BC143" i="14" s="1"/>
  <c r="BI143" i="14" s="1"/>
  <c r="I142" i="14"/>
  <c r="O142" i="14" s="1"/>
  <c r="U142" i="14" s="1"/>
  <c r="AA142" i="14" s="1"/>
  <c r="AG142" i="14" s="1"/>
  <c r="AM142" i="14" s="1"/>
  <c r="AS142" i="14" s="1"/>
  <c r="AY142" i="14" s="1"/>
  <c r="BE142" i="14" s="1"/>
  <c r="BK142" i="14" s="1"/>
  <c r="H142" i="14"/>
  <c r="G142" i="14"/>
  <c r="M142" i="14" s="1"/>
  <c r="S142" i="14" s="1"/>
  <c r="Y142" i="14" s="1"/>
  <c r="AE142" i="14" s="1"/>
  <c r="AK142" i="14" s="1"/>
  <c r="AQ142" i="14" s="1"/>
  <c r="AW142" i="14" s="1"/>
  <c r="BC142" i="14" s="1"/>
  <c r="BI142" i="14" s="1"/>
  <c r="H141" i="14"/>
  <c r="I140" i="14"/>
  <c r="O140" i="14" s="1"/>
  <c r="U140" i="14" s="1"/>
  <c r="AA140" i="14" s="1"/>
  <c r="AG140" i="14" s="1"/>
  <c r="AM140" i="14" s="1"/>
  <c r="AS140" i="14" s="1"/>
  <c r="AY140" i="14" s="1"/>
  <c r="BE140" i="14" s="1"/>
  <c r="BK140" i="14" s="1"/>
  <c r="H140" i="14"/>
  <c r="G140" i="14"/>
  <c r="M140" i="14" s="1"/>
  <c r="S140" i="14" s="1"/>
  <c r="Y140" i="14" s="1"/>
  <c r="AE140" i="14" s="1"/>
  <c r="AK140" i="14" s="1"/>
  <c r="AQ140" i="14" s="1"/>
  <c r="AW140" i="14" s="1"/>
  <c r="BC140" i="14" s="1"/>
  <c r="BI140" i="14" s="1"/>
  <c r="I139" i="14"/>
  <c r="O139" i="14" s="1"/>
  <c r="U139" i="14" s="1"/>
  <c r="AA139" i="14" s="1"/>
  <c r="AG139" i="14" s="1"/>
  <c r="AM139" i="14" s="1"/>
  <c r="AS139" i="14" s="1"/>
  <c r="AY139" i="14" s="1"/>
  <c r="BE139" i="14" s="1"/>
  <c r="BK139" i="14" s="1"/>
  <c r="H139" i="14"/>
  <c r="I138" i="14"/>
  <c r="O138" i="14" s="1"/>
  <c r="U138" i="14" s="1"/>
  <c r="AA138" i="14" s="1"/>
  <c r="AG138" i="14" s="1"/>
  <c r="AM138" i="14" s="1"/>
  <c r="AS138" i="14" s="1"/>
  <c r="AY138" i="14" s="1"/>
  <c r="BE138" i="14" s="1"/>
  <c r="BK138" i="14" s="1"/>
  <c r="G138" i="14"/>
  <c r="M138" i="14" s="1"/>
  <c r="S138" i="14" s="1"/>
  <c r="Y138" i="14" s="1"/>
  <c r="AE138" i="14" s="1"/>
  <c r="AK138" i="14" s="1"/>
  <c r="AQ138" i="14" s="1"/>
  <c r="AW138" i="14" s="1"/>
  <c r="BC138" i="14" s="1"/>
  <c r="BI138" i="14" s="1"/>
  <c r="I137" i="14"/>
  <c r="O137" i="14" s="1"/>
  <c r="U137" i="14" s="1"/>
  <c r="AA137" i="14" s="1"/>
  <c r="AG137" i="14" s="1"/>
  <c r="AM137" i="14" s="1"/>
  <c r="AS137" i="14" s="1"/>
  <c r="AY137" i="14" s="1"/>
  <c r="BE137" i="14" s="1"/>
  <c r="BK137" i="14" s="1"/>
  <c r="H137" i="14"/>
  <c r="N137" i="14" s="1"/>
  <c r="T137" i="14" s="1"/>
  <c r="Z137" i="14" s="1"/>
  <c r="AF137" i="14" s="1"/>
  <c r="AL137" i="14" s="1"/>
  <c r="AR137" i="14" s="1"/>
  <c r="AX137" i="14" s="1"/>
  <c r="BD137" i="14" s="1"/>
  <c r="BJ137" i="14" s="1"/>
  <c r="G137" i="14"/>
  <c r="M137" i="14" s="1"/>
  <c r="S137" i="14" s="1"/>
  <c r="Y137" i="14" s="1"/>
  <c r="AE137" i="14" s="1"/>
  <c r="AK137" i="14" s="1"/>
  <c r="AQ137" i="14" s="1"/>
  <c r="AW137" i="14" s="1"/>
  <c r="BC137" i="14" s="1"/>
  <c r="BI137" i="14" s="1"/>
  <c r="I136" i="14"/>
  <c r="O136" i="14" s="1"/>
  <c r="U136" i="14" s="1"/>
  <c r="AA136" i="14" s="1"/>
  <c r="AG136" i="14" s="1"/>
  <c r="AM136" i="14" s="1"/>
  <c r="AS136" i="14" s="1"/>
  <c r="AY136" i="14" s="1"/>
  <c r="BE136" i="14" s="1"/>
  <c r="BK136" i="14" s="1"/>
  <c r="G136" i="14"/>
  <c r="M136" i="14" s="1"/>
  <c r="S136" i="14" s="1"/>
  <c r="Y136" i="14" s="1"/>
  <c r="AE136" i="14" s="1"/>
  <c r="AK136" i="14" s="1"/>
  <c r="AQ136" i="14" s="1"/>
  <c r="AW136" i="14" s="1"/>
  <c r="BC136" i="14" s="1"/>
  <c r="BI136" i="14" s="1"/>
  <c r="H135" i="14"/>
  <c r="N135" i="14" s="1"/>
  <c r="T135" i="14" s="1"/>
  <c r="Z135" i="14" s="1"/>
  <c r="AF135" i="14" s="1"/>
  <c r="AL135" i="14" s="1"/>
  <c r="AR135" i="14" s="1"/>
  <c r="AX135" i="14" s="1"/>
  <c r="BD135" i="14" s="1"/>
  <c r="BJ135" i="14" s="1"/>
  <c r="G135" i="14"/>
  <c r="M135" i="14" s="1"/>
  <c r="S135" i="14" s="1"/>
  <c r="Y135" i="14" s="1"/>
  <c r="AE135" i="14" s="1"/>
  <c r="AK135" i="14" s="1"/>
  <c r="AQ135" i="14" s="1"/>
  <c r="AW135" i="14" s="1"/>
  <c r="BC135" i="14" s="1"/>
  <c r="BI135" i="14" s="1"/>
  <c r="I134" i="14"/>
  <c r="O134" i="14" s="1"/>
  <c r="U134" i="14" s="1"/>
  <c r="AA134" i="14" s="1"/>
  <c r="AG134" i="14" s="1"/>
  <c r="AM134" i="14" s="1"/>
  <c r="AS134" i="14" s="1"/>
  <c r="AY134" i="14" s="1"/>
  <c r="BE134" i="14" s="1"/>
  <c r="BK134" i="14" s="1"/>
  <c r="H134" i="14"/>
  <c r="N134" i="14" s="1"/>
  <c r="T134" i="14" s="1"/>
  <c r="Z134" i="14" s="1"/>
  <c r="AF134" i="14" s="1"/>
  <c r="AL134" i="14" s="1"/>
  <c r="AR134" i="14" s="1"/>
  <c r="AX134" i="14" s="1"/>
  <c r="BD134" i="14" s="1"/>
  <c r="BJ134" i="14" s="1"/>
  <c r="G134" i="14"/>
  <c r="M134" i="14" s="1"/>
  <c r="S134" i="14" s="1"/>
  <c r="Y134" i="14" s="1"/>
  <c r="AE134" i="14" s="1"/>
  <c r="AK134" i="14" s="1"/>
  <c r="AQ134" i="14" s="1"/>
  <c r="AW134" i="14" s="1"/>
  <c r="BC134" i="14" s="1"/>
  <c r="BI134" i="14" s="1"/>
  <c r="H133" i="14"/>
  <c r="N133" i="14" s="1"/>
  <c r="T133" i="14" s="1"/>
  <c r="Z133" i="14" s="1"/>
  <c r="AF133" i="14" s="1"/>
  <c r="AL133" i="14" s="1"/>
  <c r="AR133" i="14" s="1"/>
  <c r="AX133" i="14" s="1"/>
  <c r="BD133" i="14" s="1"/>
  <c r="BJ133" i="14" s="1"/>
  <c r="I132" i="14"/>
  <c r="O132" i="14" s="1"/>
  <c r="U132" i="14" s="1"/>
  <c r="AA132" i="14" s="1"/>
  <c r="AG132" i="14" s="1"/>
  <c r="AM132" i="14" s="1"/>
  <c r="AS132" i="14" s="1"/>
  <c r="AY132" i="14" s="1"/>
  <c r="BE132" i="14" s="1"/>
  <c r="BK132" i="14" s="1"/>
  <c r="H132" i="14"/>
  <c r="N132" i="14" s="1"/>
  <c r="T132" i="14" s="1"/>
  <c r="Z132" i="14" s="1"/>
  <c r="AF132" i="14" s="1"/>
  <c r="AL132" i="14" s="1"/>
  <c r="AR132" i="14" s="1"/>
  <c r="AX132" i="14" s="1"/>
  <c r="BD132" i="14" s="1"/>
  <c r="BJ132" i="14" s="1"/>
  <c r="G132" i="14"/>
  <c r="M132" i="14" s="1"/>
  <c r="S132" i="14" s="1"/>
  <c r="Y132" i="14" s="1"/>
  <c r="AE132" i="14" s="1"/>
  <c r="AK132" i="14" s="1"/>
  <c r="AQ132" i="14" s="1"/>
  <c r="AW132" i="14" s="1"/>
  <c r="BC132" i="14" s="1"/>
  <c r="BI132" i="14" s="1"/>
  <c r="I131" i="14"/>
  <c r="O131" i="14" s="1"/>
  <c r="U131" i="14" s="1"/>
  <c r="AA131" i="14" s="1"/>
  <c r="AG131" i="14" s="1"/>
  <c r="AM131" i="14" s="1"/>
  <c r="AS131" i="14" s="1"/>
  <c r="AY131" i="14" s="1"/>
  <c r="BE131" i="14" s="1"/>
  <c r="BK131" i="14" s="1"/>
  <c r="H131" i="14"/>
  <c r="N131" i="14" s="1"/>
  <c r="T131" i="14" s="1"/>
  <c r="Z131" i="14" s="1"/>
  <c r="AF131" i="14" s="1"/>
  <c r="AL131" i="14" s="1"/>
  <c r="AR131" i="14" s="1"/>
  <c r="AX131" i="14" s="1"/>
  <c r="BD131" i="14" s="1"/>
  <c r="BJ131" i="14" s="1"/>
  <c r="I130" i="14"/>
  <c r="O130" i="14" s="1"/>
  <c r="U130" i="14" s="1"/>
  <c r="AA130" i="14" s="1"/>
  <c r="AG130" i="14" s="1"/>
  <c r="AM130" i="14" s="1"/>
  <c r="AS130" i="14" s="1"/>
  <c r="AY130" i="14" s="1"/>
  <c r="BE130" i="14" s="1"/>
  <c r="BK130" i="14" s="1"/>
  <c r="G130" i="14"/>
  <c r="M130" i="14" s="1"/>
  <c r="S130" i="14" s="1"/>
  <c r="Y130" i="14" s="1"/>
  <c r="AE130" i="14" s="1"/>
  <c r="AK130" i="14" s="1"/>
  <c r="AQ130" i="14" s="1"/>
  <c r="AW130" i="14" s="1"/>
  <c r="BC130" i="14" s="1"/>
  <c r="BI130" i="14" s="1"/>
  <c r="I129" i="14"/>
  <c r="O129" i="14" s="1"/>
  <c r="U129" i="14" s="1"/>
  <c r="AA129" i="14" s="1"/>
  <c r="AG129" i="14" s="1"/>
  <c r="AM129" i="14" s="1"/>
  <c r="AS129" i="14" s="1"/>
  <c r="AY129" i="14" s="1"/>
  <c r="BE129" i="14" s="1"/>
  <c r="BK129" i="14" s="1"/>
  <c r="H129" i="14"/>
  <c r="N129" i="14" s="1"/>
  <c r="T129" i="14" s="1"/>
  <c r="Z129" i="14" s="1"/>
  <c r="AF129" i="14" s="1"/>
  <c r="AL129" i="14" s="1"/>
  <c r="AR129" i="14" s="1"/>
  <c r="AX129" i="14" s="1"/>
  <c r="BD129" i="14" s="1"/>
  <c r="BJ129" i="14" s="1"/>
  <c r="G129" i="14"/>
  <c r="M129" i="14" s="1"/>
  <c r="S129" i="14" s="1"/>
  <c r="Y129" i="14" s="1"/>
  <c r="AE129" i="14" s="1"/>
  <c r="AK129" i="14" s="1"/>
  <c r="AQ129" i="14" s="1"/>
  <c r="AW129" i="14" s="1"/>
  <c r="BC129" i="14" s="1"/>
  <c r="BI129" i="14" s="1"/>
  <c r="I128" i="14"/>
  <c r="O128" i="14" s="1"/>
  <c r="U128" i="14" s="1"/>
  <c r="AA128" i="14" s="1"/>
  <c r="AG128" i="14" s="1"/>
  <c r="AM128" i="14" s="1"/>
  <c r="AS128" i="14" s="1"/>
  <c r="AY128" i="14" s="1"/>
  <c r="BE128" i="14" s="1"/>
  <c r="BK128" i="14" s="1"/>
  <c r="G128" i="14"/>
  <c r="M128" i="14" s="1"/>
  <c r="S128" i="14" s="1"/>
  <c r="Y128" i="14" s="1"/>
  <c r="AE128" i="14" s="1"/>
  <c r="AK128" i="14" s="1"/>
  <c r="AQ128" i="14" s="1"/>
  <c r="AW128" i="14" s="1"/>
  <c r="BC128" i="14" s="1"/>
  <c r="BI128" i="14" s="1"/>
  <c r="H127" i="14"/>
  <c r="G127" i="14"/>
  <c r="M127" i="14" s="1"/>
  <c r="S127" i="14" s="1"/>
  <c r="Y127" i="14" s="1"/>
  <c r="AE127" i="14" s="1"/>
  <c r="AK127" i="14" s="1"/>
  <c r="AQ127" i="14" s="1"/>
  <c r="AW127" i="14" s="1"/>
  <c r="BC127" i="14" s="1"/>
  <c r="BI127" i="14" s="1"/>
  <c r="I126" i="14"/>
  <c r="O126" i="14" s="1"/>
  <c r="U126" i="14" s="1"/>
  <c r="AA126" i="14" s="1"/>
  <c r="AG126" i="14" s="1"/>
  <c r="AM126" i="14" s="1"/>
  <c r="AS126" i="14" s="1"/>
  <c r="AY126" i="14" s="1"/>
  <c r="BE126" i="14" s="1"/>
  <c r="BK126" i="14" s="1"/>
  <c r="H126" i="14"/>
  <c r="G126" i="14"/>
  <c r="M126" i="14" s="1"/>
  <c r="S126" i="14" s="1"/>
  <c r="Y126" i="14" s="1"/>
  <c r="AE126" i="14" s="1"/>
  <c r="AK126" i="14" s="1"/>
  <c r="AQ126" i="14" s="1"/>
  <c r="AW126" i="14" s="1"/>
  <c r="BC126" i="14" s="1"/>
  <c r="BI126" i="14" s="1"/>
  <c r="I125" i="14"/>
  <c r="O125" i="14" s="1"/>
  <c r="U125" i="14" s="1"/>
  <c r="AA125" i="14" s="1"/>
  <c r="AG125" i="14" s="1"/>
  <c r="AM125" i="14" s="1"/>
  <c r="AS125" i="14" s="1"/>
  <c r="AY125" i="14" s="1"/>
  <c r="BE125" i="14" s="1"/>
  <c r="BK125" i="14" s="1"/>
  <c r="H125" i="14"/>
  <c r="I124" i="14"/>
  <c r="O124" i="14" s="1"/>
  <c r="U124" i="14" s="1"/>
  <c r="AA124" i="14" s="1"/>
  <c r="AG124" i="14" s="1"/>
  <c r="AM124" i="14" s="1"/>
  <c r="AS124" i="14" s="1"/>
  <c r="AY124" i="14" s="1"/>
  <c r="BE124" i="14" s="1"/>
  <c r="BK124" i="14" s="1"/>
  <c r="H124" i="14"/>
  <c r="G124" i="14"/>
  <c r="M124" i="14" s="1"/>
  <c r="S124" i="14" s="1"/>
  <c r="Y124" i="14" s="1"/>
  <c r="AE124" i="14" s="1"/>
  <c r="AK124" i="14" s="1"/>
  <c r="AQ124" i="14" s="1"/>
  <c r="AW124" i="14" s="1"/>
  <c r="BC124" i="14" s="1"/>
  <c r="BI124" i="14" s="1"/>
  <c r="I123" i="14"/>
  <c r="O123" i="14" s="1"/>
  <c r="U123" i="14" s="1"/>
  <c r="AA123" i="14" s="1"/>
  <c r="AG123" i="14" s="1"/>
  <c r="AM123" i="14" s="1"/>
  <c r="AS123" i="14" s="1"/>
  <c r="AY123" i="14" s="1"/>
  <c r="BE123" i="14" s="1"/>
  <c r="BK123" i="14" s="1"/>
  <c r="H123" i="14"/>
  <c r="I122" i="14"/>
  <c r="O122" i="14" s="1"/>
  <c r="U122" i="14" s="1"/>
  <c r="AA122" i="14" s="1"/>
  <c r="AG122" i="14" s="1"/>
  <c r="AM122" i="14" s="1"/>
  <c r="AS122" i="14" s="1"/>
  <c r="AY122" i="14" s="1"/>
  <c r="BE122" i="14" s="1"/>
  <c r="BK122" i="14" s="1"/>
  <c r="H122" i="14"/>
  <c r="G122" i="14"/>
  <c r="M122" i="14" s="1"/>
  <c r="S122" i="14" s="1"/>
  <c r="Y122" i="14" s="1"/>
  <c r="AE122" i="14" s="1"/>
  <c r="AK122" i="14" s="1"/>
  <c r="AQ122" i="14" s="1"/>
  <c r="AW122" i="14" s="1"/>
  <c r="BC122" i="14" s="1"/>
  <c r="BI122" i="14" s="1"/>
  <c r="I121" i="14"/>
  <c r="O121" i="14" s="1"/>
  <c r="U121" i="14" s="1"/>
  <c r="AA121" i="14" s="1"/>
  <c r="AG121" i="14" s="1"/>
  <c r="AM121" i="14" s="1"/>
  <c r="AS121" i="14" s="1"/>
  <c r="AY121" i="14" s="1"/>
  <c r="BE121" i="14" s="1"/>
  <c r="BK121" i="14" s="1"/>
  <c r="H121" i="14"/>
  <c r="G121" i="14"/>
  <c r="M121" i="14" s="1"/>
  <c r="S121" i="14" s="1"/>
  <c r="Y121" i="14" s="1"/>
  <c r="AE121" i="14" s="1"/>
  <c r="AK121" i="14" s="1"/>
  <c r="AQ121" i="14" s="1"/>
  <c r="AW121" i="14" s="1"/>
  <c r="BC121" i="14" s="1"/>
  <c r="BI121" i="14" s="1"/>
  <c r="I120" i="14"/>
  <c r="O120" i="14" s="1"/>
  <c r="U120" i="14" s="1"/>
  <c r="AA120" i="14" s="1"/>
  <c r="AG120" i="14" s="1"/>
  <c r="AM120" i="14" s="1"/>
  <c r="AS120" i="14" s="1"/>
  <c r="AY120" i="14" s="1"/>
  <c r="BE120" i="14" s="1"/>
  <c r="BK120" i="14" s="1"/>
  <c r="G120" i="14"/>
  <c r="M120" i="14" s="1"/>
  <c r="S120" i="14" s="1"/>
  <c r="Y120" i="14" s="1"/>
  <c r="AE120" i="14" s="1"/>
  <c r="AK120" i="14" s="1"/>
  <c r="AQ120" i="14" s="1"/>
  <c r="AW120" i="14" s="1"/>
  <c r="BC120" i="14" s="1"/>
  <c r="BI120" i="14" s="1"/>
  <c r="I119" i="14"/>
  <c r="O119" i="14" s="1"/>
  <c r="U119" i="14" s="1"/>
  <c r="AA119" i="14" s="1"/>
  <c r="AG119" i="14" s="1"/>
  <c r="AM119" i="14" s="1"/>
  <c r="AS119" i="14" s="1"/>
  <c r="AY119" i="14" s="1"/>
  <c r="BE119" i="14" s="1"/>
  <c r="BK119" i="14" s="1"/>
  <c r="H119" i="14"/>
  <c r="G119" i="14"/>
  <c r="M119" i="14" s="1"/>
  <c r="S119" i="14" s="1"/>
  <c r="Y119" i="14" s="1"/>
  <c r="AE119" i="14" s="1"/>
  <c r="AK119" i="14" s="1"/>
  <c r="AQ119" i="14" s="1"/>
  <c r="AW119" i="14" s="1"/>
  <c r="BC119" i="14" s="1"/>
  <c r="BI119" i="14" s="1"/>
  <c r="I118" i="14"/>
  <c r="O118" i="14" s="1"/>
  <c r="U118" i="14" s="1"/>
  <c r="AA118" i="14" s="1"/>
  <c r="AG118" i="14" s="1"/>
  <c r="AM118" i="14" s="1"/>
  <c r="AS118" i="14" s="1"/>
  <c r="AY118" i="14" s="1"/>
  <c r="BE118" i="14" s="1"/>
  <c r="BK118" i="14" s="1"/>
  <c r="H118" i="14"/>
  <c r="G118" i="14"/>
  <c r="M118" i="14" s="1"/>
  <c r="S118" i="14" s="1"/>
  <c r="Y118" i="14" s="1"/>
  <c r="AE118" i="14" s="1"/>
  <c r="AK118" i="14" s="1"/>
  <c r="AQ118" i="14" s="1"/>
  <c r="AW118" i="14" s="1"/>
  <c r="BC118" i="14" s="1"/>
  <c r="BI118" i="14" s="1"/>
  <c r="H117" i="14"/>
  <c r="G117" i="14"/>
  <c r="M117" i="14" s="1"/>
  <c r="S117" i="14" s="1"/>
  <c r="Y117" i="14" s="1"/>
  <c r="AE117" i="14" s="1"/>
  <c r="AK117" i="14" s="1"/>
  <c r="AQ117" i="14" s="1"/>
  <c r="AW117" i="14" s="1"/>
  <c r="BC117" i="14" s="1"/>
  <c r="BI117" i="14" s="1"/>
  <c r="I116" i="14"/>
  <c r="O116" i="14" s="1"/>
  <c r="U116" i="14" s="1"/>
  <c r="AA116" i="14" s="1"/>
  <c r="AG116" i="14" s="1"/>
  <c r="AM116" i="14" s="1"/>
  <c r="AS116" i="14" s="1"/>
  <c r="AY116" i="14" s="1"/>
  <c r="BE116" i="14" s="1"/>
  <c r="BK116" i="14" s="1"/>
  <c r="H116" i="14"/>
  <c r="G116" i="14"/>
  <c r="M116" i="14" s="1"/>
  <c r="S116" i="14" s="1"/>
  <c r="Y116" i="14" s="1"/>
  <c r="AE116" i="14" s="1"/>
  <c r="AK116" i="14" s="1"/>
  <c r="AQ116" i="14" s="1"/>
  <c r="AW116" i="14" s="1"/>
  <c r="BC116" i="14" s="1"/>
  <c r="BI116" i="14" s="1"/>
  <c r="I115" i="14"/>
  <c r="O115" i="14" s="1"/>
  <c r="U115" i="14" s="1"/>
  <c r="AA115" i="14" s="1"/>
  <c r="AG115" i="14" s="1"/>
  <c r="AM115" i="14" s="1"/>
  <c r="AS115" i="14" s="1"/>
  <c r="AY115" i="14" s="1"/>
  <c r="BE115" i="14" s="1"/>
  <c r="BK115" i="14" s="1"/>
  <c r="H115" i="14"/>
  <c r="N115" i="14" s="1"/>
  <c r="T115" i="14" s="1"/>
  <c r="Z115" i="14" s="1"/>
  <c r="AF115" i="14" s="1"/>
  <c r="AL115" i="14" s="1"/>
  <c r="AR115" i="14" s="1"/>
  <c r="AX115" i="14" s="1"/>
  <c r="BD115" i="14" s="1"/>
  <c r="BJ115" i="14" s="1"/>
  <c r="I114" i="14"/>
  <c r="O114" i="14" s="1"/>
  <c r="U114" i="14" s="1"/>
  <c r="AA114" i="14" s="1"/>
  <c r="AG114" i="14" s="1"/>
  <c r="AM114" i="14" s="1"/>
  <c r="AS114" i="14" s="1"/>
  <c r="AY114" i="14" s="1"/>
  <c r="BE114" i="14" s="1"/>
  <c r="BK114" i="14" s="1"/>
  <c r="H114" i="14"/>
  <c r="N114" i="14" s="1"/>
  <c r="T114" i="14" s="1"/>
  <c r="Z114" i="14" s="1"/>
  <c r="AF114" i="14" s="1"/>
  <c r="AL114" i="14" s="1"/>
  <c r="AR114" i="14" s="1"/>
  <c r="AX114" i="14" s="1"/>
  <c r="BD114" i="14" s="1"/>
  <c r="BJ114" i="14" s="1"/>
  <c r="G114" i="14"/>
  <c r="M114" i="14" s="1"/>
  <c r="S114" i="14" s="1"/>
  <c r="Y114" i="14" s="1"/>
  <c r="AE114" i="14" s="1"/>
  <c r="AK114" i="14" s="1"/>
  <c r="AQ114" i="14" s="1"/>
  <c r="AW114" i="14" s="1"/>
  <c r="BC114" i="14" s="1"/>
  <c r="BI114" i="14" s="1"/>
  <c r="I113" i="14"/>
  <c r="O113" i="14" s="1"/>
  <c r="U113" i="14" s="1"/>
  <c r="AA113" i="14" s="1"/>
  <c r="AG113" i="14" s="1"/>
  <c r="AM113" i="14" s="1"/>
  <c r="AS113" i="14" s="1"/>
  <c r="AY113" i="14" s="1"/>
  <c r="BE113" i="14" s="1"/>
  <c r="BK113" i="14" s="1"/>
  <c r="H113" i="14"/>
  <c r="N113" i="14" s="1"/>
  <c r="T113" i="14" s="1"/>
  <c r="Z113" i="14" s="1"/>
  <c r="AF113" i="14" s="1"/>
  <c r="AL113" i="14" s="1"/>
  <c r="AR113" i="14" s="1"/>
  <c r="AX113" i="14" s="1"/>
  <c r="BD113" i="14" s="1"/>
  <c r="BJ113" i="14" s="1"/>
  <c r="G113" i="14"/>
  <c r="M113" i="14" s="1"/>
  <c r="S113" i="14" s="1"/>
  <c r="Y113" i="14" s="1"/>
  <c r="AE113" i="14" s="1"/>
  <c r="AK113" i="14" s="1"/>
  <c r="AQ113" i="14" s="1"/>
  <c r="AW113" i="14" s="1"/>
  <c r="BC113" i="14" s="1"/>
  <c r="BI113" i="14" s="1"/>
  <c r="I112" i="14"/>
  <c r="O112" i="14" s="1"/>
  <c r="U112" i="14" s="1"/>
  <c r="AA112" i="14" s="1"/>
  <c r="AG112" i="14" s="1"/>
  <c r="AM112" i="14" s="1"/>
  <c r="AS112" i="14" s="1"/>
  <c r="AY112" i="14" s="1"/>
  <c r="BE112" i="14" s="1"/>
  <c r="BK112" i="14" s="1"/>
  <c r="G112" i="14"/>
  <c r="M112" i="14" s="1"/>
  <c r="S112" i="14" s="1"/>
  <c r="Y112" i="14" s="1"/>
  <c r="AE112" i="14" s="1"/>
  <c r="AK112" i="14" s="1"/>
  <c r="AQ112" i="14" s="1"/>
  <c r="AW112" i="14" s="1"/>
  <c r="BC112" i="14" s="1"/>
  <c r="BI112" i="14" s="1"/>
  <c r="I111" i="14"/>
  <c r="O111" i="14" s="1"/>
  <c r="U111" i="14" s="1"/>
  <c r="AA111" i="14" s="1"/>
  <c r="AG111" i="14" s="1"/>
  <c r="AM111" i="14" s="1"/>
  <c r="AS111" i="14" s="1"/>
  <c r="AY111" i="14" s="1"/>
  <c r="BE111" i="14" s="1"/>
  <c r="BK111" i="14" s="1"/>
  <c r="H111" i="14"/>
  <c r="N111" i="14" s="1"/>
  <c r="T111" i="14" s="1"/>
  <c r="Z111" i="14" s="1"/>
  <c r="AF111" i="14" s="1"/>
  <c r="AL111" i="14" s="1"/>
  <c r="AR111" i="14" s="1"/>
  <c r="AX111" i="14" s="1"/>
  <c r="BD111" i="14" s="1"/>
  <c r="BJ111" i="14" s="1"/>
  <c r="G111" i="14"/>
  <c r="M111" i="14" s="1"/>
  <c r="S111" i="14" s="1"/>
  <c r="Y111" i="14" s="1"/>
  <c r="AE111" i="14" s="1"/>
  <c r="AK111" i="14" s="1"/>
  <c r="AQ111" i="14" s="1"/>
  <c r="AW111" i="14" s="1"/>
  <c r="BC111" i="14" s="1"/>
  <c r="BI111" i="14" s="1"/>
  <c r="I110" i="14"/>
  <c r="O110" i="14" s="1"/>
  <c r="U110" i="14" s="1"/>
  <c r="AA110" i="14" s="1"/>
  <c r="AG110" i="14" s="1"/>
  <c r="AM110" i="14" s="1"/>
  <c r="AS110" i="14" s="1"/>
  <c r="AY110" i="14" s="1"/>
  <c r="BE110" i="14" s="1"/>
  <c r="BK110" i="14" s="1"/>
  <c r="H110" i="14"/>
  <c r="N110" i="14" s="1"/>
  <c r="T110" i="14" s="1"/>
  <c r="Z110" i="14" s="1"/>
  <c r="AF110" i="14" s="1"/>
  <c r="AL110" i="14" s="1"/>
  <c r="AR110" i="14" s="1"/>
  <c r="AX110" i="14" s="1"/>
  <c r="BD110" i="14" s="1"/>
  <c r="BJ110" i="14" s="1"/>
  <c r="G110" i="14"/>
  <c r="M110" i="14" s="1"/>
  <c r="S110" i="14" s="1"/>
  <c r="Y110" i="14" s="1"/>
  <c r="AE110" i="14" s="1"/>
  <c r="AK110" i="14" s="1"/>
  <c r="AQ110" i="14" s="1"/>
  <c r="AW110" i="14" s="1"/>
  <c r="BC110" i="14" s="1"/>
  <c r="BI110" i="14" s="1"/>
  <c r="H109" i="14"/>
  <c r="N109" i="14" s="1"/>
  <c r="T109" i="14" s="1"/>
  <c r="Z109" i="14" s="1"/>
  <c r="AF109" i="14" s="1"/>
  <c r="AL109" i="14" s="1"/>
  <c r="AR109" i="14" s="1"/>
  <c r="AX109" i="14" s="1"/>
  <c r="BD109" i="14" s="1"/>
  <c r="BJ109" i="14" s="1"/>
  <c r="G109" i="14"/>
  <c r="M109" i="14" s="1"/>
  <c r="S109" i="14" s="1"/>
  <c r="Y109" i="14" s="1"/>
  <c r="AE109" i="14" s="1"/>
  <c r="AK109" i="14" s="1"/>
  <c r="AQ109" i="14" s="1"/>
  <c r="AW109" i="14" s="1"/>
  <c r="BC109" i="14" s="1"/>
  <c r="BI109" i="14" s="1"/>
  <c r="I108" i="14"/>
  <c r="O108" i="14" s="1"/>
  <c r="U108" i="14" s="1"/>
  <c r="AA108" i="14" s="1"/>
  <c r="AG108" i="14" s="1"/>
  <c r="AM108" i="14" s="1"/>
  <c r="AS108" i="14" s="1"/>
  <c r="AY108" i="14" s="1"/>
  <c r="BE108" i="14" s="1"/>
  <c r="BK108" i="14" s="1"/>
  <c r="H108" i="14"/>
  <c r="N108" i="14" s="1"/>
  <c r="T108" i="14" s="1"/>
  <c r="Z108" i="14" s="1"/>
  <c r="AF108" i="14" s="1"/>
  <c r="AL108" i="14" s="1"/>
  <c r="AR108" i="14" s="1"/>
  <c r="AX108" i="14" s="1"/>
  <c r="BD108" i="14" s="1"/>
  <c r="BJ108" i="14" s="1"/>
  <c r="G108" i="14"/>
  <c r="M108" i="14" s="1"/>
  <c r="S108" i="14" s="1"/>
  <c r="Y108" i="14" s="1"/>
  <c r="AE108" i="14" s="1"/>
  <c r="AK108" i="14" s="1"/>
  <c r="AQ108" i="14" s="1"/>
  <c r="AW108" i="14" s="1"/>
  <c r="BC108" i="14" s="1"/>
  <c r="BI108" i="14" s="1"/>
  <c r="I107" i="14"/>
  <c r="O107" i="14" s="1"/>
  <c r="U107" i="14" s="1"/>
  <c r="AA107" i="14" s="1"/>
  <c r="AG107" i="14" s="1"/>
  <c r="AM107" i="14" s="1"/>
  <c r="AS107" i="14" s="1"/>
  <c r="AY107" i="14" s="1"/>
  <c r="BE107" i="14" s="1"/>
  <c r="BK107" i="14" s="1"/>
  <c r="H107" i="14"/>
  <c r="I106" i="14"/>
  <c r="O106" i="14" s="1"/>
  <c r="U106" i="14" s="1"/>
  <c r="AA106" i="14" s="1"/>
  <c r="AG106" i="14" s="1"/>
  <c r="AM106" i="14" s="1"/>
  <c r="AS106" i="14" s="1"/>
  <c r="AY106" i="14" s="1"/>
  <c r="BE106" i="14" s="1"/>
  <c r="BK106" i="14" s="1"/>
  <c r="H106" i="14"/>
  <c r="G106" i="14"/>
  <c r="M106" i="14" s="1"/>
  <c r="S106" i="14" s="1"/>
  <c r="Y106" i="14" s="1"/>
  <c r="AE106" i="14" s="1"/>
  <c r="AK106" i="14" s="1"/>
  <c r="AQ106" i="14" s="1"/>
  <c r="AW106" i="14" s="1"/>
  <c r="BC106" i="14" s="1"/>
  <c r="BI106" i="14" s="1"/>
  <c r="I105" i="14"/>
  <c r="O105" i="14" s="1"/>
  <c r="U105" i="14" s="1"/>
  <c r="AA105" i="14" s="1"/>
  <c r="AG105" i="14" s="1"/>
  <c r="AM105" i="14" s="1"/>
  <c r="AS105" i="14" s="1"/>
  <c r="AY105" i="14" s="1"/>
  <c r="BE105" i="14" s="1"/>
  <c r="BK105" i="14" s="1"/>
  <c r="H105" i="14"/>
  <c r="G105" i="14"/>
  <c r="M105" i="14" s="1"/>
  <c r="S105" i="14" s="1"/>
  <c r="Y105" i="14" s="1"/>
  <c r="AE105" i="14" s="1"/>
  <c r="AK105" i="14" s="1"/>
  <c r="AQ105" i="14" s="1"/>
  <c r="AW105" i="14" s="1"/>
  <c r="BC105" i="14" s="1"/>
  <c r="BI105" i="14" s="1"/>
  <c r="I104" i="14"/>
  <c r="O104" i="14" s="1"/>
  <c r="U104" i="14" s="1"/>
  <c r="AA104" i="14" s="1"/>
  <c r="AG104" i="14" s="1"/>
  <c r="AM104" i="14" s="1"/>
  <c r="AS104" i="14" s="1"/>
  <c r="AY104" i="14" s="1"/>
  <c r="BE104" i="14" s="1"/>
  <c r="BK104" i="14" s="1"/>
  <c r="G104" i="14"/>
  <c r="M104" i="14" s="1"/>
  <c r="S104" i="14" s="1"/>
  <c r="Y104" i="14" s="1"/>
  <c r="AE104" i="14" s="1"/>
  <c r="AK104" i="14" s="1"/>
  <c r="AQ104" i="14" s="1"/>
  <c r="AW104" i="14" s="1"/>
  <c r="BC104" i="14" s="1"/>
  <c r="BI104" i="14" s="1"/>
  <c r="I103" i="14"/>
  <c r="O103" i="14" s="1"/>
  <c r="U103" i="14" s="1"/>
  <c r="AA103" i="14" s="1"/>
  <c r="AG103" i="14" s="1"/>
  <c r="AM103" i="14" s="1"/>
  <c r="AS103" i="14" s="1"/>
  <c r="AY103" i="14" s="1"/>
  <c r="BE103" i="14" s="1"/>
  <c r="BK103" i="14" s="1"/>
  <c r="H103" i="14"/>
  <c r="G103" i="14"/>
  <c r="M103" i="14" s="1"/>
  <c r="S103" i="14" s="1"/>
  <c r="Y103" i="14" s="1"/>
  <c r="AE103" i="14" s="1"/>
  <c r="AK103" i="14" s="1"/>
  <c r="AQ103" i="14" s="1"/>
  <c r="AW103" i="14" s="1"/>
  <c r="BC103" i="14" s="1"/>
  <c r="BI103" i="14" s="1"/>
  <c r="I102" i="14"/>
  <c r="O102" i="14" s="1"/>
  <c r="U102" i="14" s="1"/>
  <c r="AA102" i="14" s="1"/>
  <c r="AG102" i="14" s="1"/>
  <c r="AM102" i="14" s="1"/>
  <c r="AS102" i="14" s="1"/>
  <c r="AY102" i="14" s="1"/>
  <c r="BE102" i="14" s="1"/>
  <c r="BK102" i="14" s="1"/>
  <c r="G102" i="14"/>
  <c r="M102" i="14" s="1"/>
  <c r="S102" i="14" s="1"/>
  <c r="Y102" i="14" s="1"/>
  <c r="AE102" i="14" s="1"/>
  <c r="AK102" i="14" s="1"/>
  <c r="AQ102" i="14" s="1"/>
  <c r="AW102" i="14" s="1"/>
  <c r="BC102" i="14" s="1"/>
  <c r="BI102" i="14" s="1"/>
  <c r="H101" i="14"/>
  <c r="G101" i="14"/>
  <c r="M101" i="14" s="1"/>
  <c r="S101" i="14" s="1"/>
  <c r="Y101" i="14" s="1"/>
  <c r="AE101" i="14" s="1"/>
  <c r="AK101" i="14" s="1"/>
  <c r="AQ101" i="14" s="1"/>
  <c r="AW101" i="14" s="1"/>
  <c r="BC101" i="14" s="1"/>
  <c r="BI101" i="14" s="1"/>
  <c r="I100" i="14"/>
  <c r="O100" i="14" s="1"/>
  <c r="U100" i="14" s="1"/>
  <c r="AA100" i="14" s="1"/>
  <c r="AG100" i="14" s="1"/>
  <c r="AM100" i="14" s="1"/>
  <c r="AS100" i="14" s="1"/>
  <c r="AY100" i="14" s="1"/>
  <c r="BE100" i="14" s="1"/>
  <c r="BK100" i="14" s="1"/>
  <c r="H100" i="14"/>
  <c r="G100" i="14"/>
  <c r="M100" i="14" s="1"/>
  <c r="S100" i="14" s="1"/>
  <c r="Y100" i="14" s="1"/>
  <c r="AE100" i="14" s="1"/>
  <c r="AK100" i="14" s="1"/>
  <c r="AQ100" i="14" s="1"/>
  <c r="AW100" i="14" s="1"/>
  <c r="BC100" i="14" s="1"/>
  <c r="BI100" i="14" s="1"/>
  <c r="H99" i="14"/>
  <c r="I98" i="14"/>
  <c r="O98" i="14" s="1"/>
  <c r="U98" i="14" s="1"/>
  <c r="AA98" i="14" s="1"/>
  <c r="AG98" i="14" s="1"/>
  <c r="AM98" i="14" s="1"/>
  <c r="AS98" i="14" s="1"/>
  <c r="AY98" i="14" s="1"/>
  <c r="BE98" i="14" s="1"/>
  <c r="BK98" i="14" s="1"/>
  <c r="H98" i="14"/>
  <c r="N98" i="14" s="1"/>
  <c r="T98" i="14" s="1"/>
  <c r="Z98" i="14" s="1"/>
  <c r="AF98" i="14" s="1"/>
  <c r="AL98" i="14" s="1"/>
  <c r="AR98" i="14" s="1"/>
  <c r="AX98" i="14" s="1"/>
  <c r="BD98" i="14" s="1"/>
  <c r="BJ98" i="14" s="1"/>
  <c r="G98" i="14"/>
  <c r="M98" i="14" s="1"/>
  <c r="S98" i="14" s="1"/>
  <c r="Y98" i="14" s="1"/>
  <c r="AE98" i="14" s="1"/>
  <c r="AK98" i="14" s="1"/>
  <c r="AQ98" i="14" s="1"/>
  <c r="AW98" i="14" s="1"/>
  <c r="BC98" i="14" s="1"/>
  <c r="BI98" i="14" s="1"/>
  <c r="I97" i="14"/>
  <c r="O97" i="14" s="1"/>
  <c r="U97" i="14" s="1"/>
  <c r="AA97" i="14" s="1"/>
  <c r="AG97" i="14" s="1"/>
  <c r="AM97" i="14" s="1"/>
  <c r="AS97" i="14" s="1"/>
  <c r="AY97" i="14" s="1"/>
  <c r="BE97" i="14" s="1"/>
  <c r="BK97" i="14" s="1"/>
  <c r="H97" i="14"/>
  <c r="N97" i="14" s="1"/>
  <c r="T97" i="14" s="1"/>
  <c r="Z97" i="14" s="1"/>
  <c r="AF97" i="14" s="1"/>
  <c r="AL97" i="14" s="1"/>
  <c r="AR97" i="14" s="1"/>
  <c r="AX97" i="14" s="1"/>
  <c r="BD97" i="14" s="1"/>
  <c r="BJ97" i="14" s="1"/>
  <c r="I96" i="14"/>
  <c r="O96" i="14" s="1"/>
  <c r="U96" i="14" s="1"/>
  <c r="AA96" i="14" s="1"/>
  <c r="AG96" i="14" s="1"/>
  <c r="AM96" i="14" s="1"/>
  <c r="AS96" i="14" s="1"/>
  <c r="AY96" i="14" s="1"/>
  <c r="BE96" i="14" s="1"/>
  <c r="BK96" i="14" s="1"/>
  <c r="G96" i="14"/>
  <c r="M96" i="14" s="1"/>
  <c r="S96" i="14" s="1"/>
  <c r="Y96" i="14" s="1"/>
  <c r="AE96" i="14" s="1"/>
  <c r="AK96" i="14" s="1"/>
  <c r="AQ96" i="14" s="1"/>
  <c r="AW96" i="14" s="1"/>
  <c r="BC96" i="14" s="1"/>
  <c r="BI96" i="14" s="1"/>
  <c r="I95" i="14"/>
  <c r="O95" i="14" s="1"/>
  <c r="U95" i="14" s="1"/>
  <c r="AA95" i="14" s="1"/>
  <c r="AG95" i="14" s="1"/>
  <c r="AM95" i="14" s="1"/>
  <c r="AS95" i="14" s="1"/>
  <c r="AY95" i="14" s="1"/>
  <c r="BE95" i="14" s="1"/>
  <c r="BK95" i="14" s="1"/>
  <c r="H95" i="14"/>
  <c r="N95" i="14" s="1"/>
  <c r="T95" i="14" s="1"/>
  <c r="Z95" i="14" s="1"/>
  <c r="AF95" i="14" s="1"/>
  <c r="AL95" i="14" s="1"/>
  <c r="AR95" i="14" s="1"/>
  <c r="AX95" i="14" s="1"/>
  <c r="BD95" i="14" s="1"/>
  <c r="BJ95" i="14" s="1"/>
  <c r="G95" i="14"/>
  <c r="M95" i="14" s="1"/>
  <c r="S95" i="14" s="1"/>
  <c r="Y95" i="14" s="1"/>
  <c r="AE95" i="14" s="1"/>
  <c r="AK95" i="14" s="1"/>
  <c r="AQ95" i="14" s="1"/>
  <c r="AW95" i="14" s="1"/>
  <c r="BC95" i="14" s="1"/>
  <c r="BI95" i="14" s="1"/>
  <c r="I94" i="14"/>
  <c r="O94" i="14" s="1"/>
  <c r="U94" i="14" s="1"/>
  <c r="AA94" i="14" s="1"/>
  <c r="AG94" i="14" s="1"/>
  <c r="AM94" i="14" s="1"/>
  <c r="AS94" i="14" s="1"/>
  <c r="AY94" i="14" s="1"/>
  <c r="BE94" i="14" s="1"/>
  <c r="BK94" i="14" s="1"/>
  <c r="G94" i="14"/>
  <c r="M94" i="14" s="1"/>
  <c r="S94" i="14" s="1"/>
  <c r="Y94" i="14" s="1"/>
  <c r="AE94" i="14" s="1"/>
  <c r="AK94" i="14" s="1"/>
  <c r="AQ94" i="14" s="1"/>
  <c r="AW94" i="14" s="1"/>
  <c r="BC94" i="14" s="1"/>
  <c r="BI94" i="14" s="1"/>
  <c r="H93" i="14"/>
  <c r="N93" i="14" s="1"/>
  <c r="T93" i="14" s="1"/>
  <c r="Z93" i="14" s="1"/>
  <c r="AF93" i="14" s="1"/>
  <c r="AL93" i="14" s="1"/>
  <c r="AR93" i="14" s="1"/>
  <c r="AX93" i="14" s="1"/>
  <c r="BD93" i="14" s="1"/>
  <c r="BJ93" i="14" s="1"/>
  <c r="G93" i="14"/>
  <c r="M93" i="14" s="1"/>
  <c r="S93" i="14" s="1"/>
  <c r="Y93" i="14" s="1"/>
  <c r="AE93" i="14" s="1"/>
  <c r="AK93" i="14" s="1"/>
  <c r="AQ93" i="14" s="1"/>
  <c r="AW93" i="14" s="1"/>
  <c r="BC93" i="14" s="1"/>
  <c r="BI93" i="14" s="1"/>
  <c r="I92" i="14"/>
  <c r="O92" i="14" s="1"/>
  <c r="U92" i="14" s="1"/>
  <c r="AA92" i="14" s="1"/>
  <c r="AG92" i="14" s="1"/>
  <c r="AM92" i="14" s="1"/>
  <c r="AS92" i="14" s="1"/>
  <c r="AY92" i="14" s="1"/>
  <c r="BE92" i="14" s="1"/>
  <c r="BK92" i="14" s="1"/>
  <c r="H92" i="14"/>
  <c r="N92" i="14" s="1"/>
  <c r="T92" i="14" s="1"/>
  <c r="Z92" i="14" s="1"/>
  <c r="AF92" i="14" s="1"/>
  <c r="AL92" i="14" s="1"/>
  <c r="AR92" i="14" s="1"/>
  <c r="AX92" i="14" s="1"/>
  <c r="BD92" i="14" s="1"/>
  <c r="BJ92" i="14" s="1"/>
  <c r="G92" i="14"/>
  <c r="M92" i="14" s="1"/>
  <c r="S92" i="14" s="1"/>
  <c r="Y92" i="14" s="1"/>
  <c r="AE92" i="14" s="1"/>
  <c r="AK92" i="14" s="1"/>
  <c r="AQ92" i="14" s="1"/>
  <c r="AW92" i="14" s="1"/>
  <c r="BC92" i="14" s="1"/>
  <c r="BI92" i="14" s="1"/>
  <c r="H91" i="14"/>
  <c r="N91" i="14" s="1"/>
  <c r="T91" i="14" s="1"/>
  <c r="Z91" i="14" s="1"/>
  <c r="AF91" i="14" s="1"/>
  <c r="AL91" i="14" s="1"/>
  <c r="AR91" i="14" s="1"/>
  <c r="AX91" i="14" s="1"/>
  <c r="BD91" i="14" s="1"/>
  <c r="BJ91" i="14" s="1"/>
  <c r="I90" i="14"/>
  <c r="O90" i="14" s="1"/>
  <c r="U90" i="14" s="1"/>
  <c r="AA90" i="14" s="1"/>
  <c r="AG90" i="14" s="1"/>
  <c r="AM90" i="14" s="1"/>
  <c r="AS90" i="14" s="1"/>
  <c r="AY90" i="14" s="1"/>
  <c r="BE90" i="14" s="1"/>
  <c r="BK90" i="14" s="1"/>
  <c r="H90" i="14"/>
  <c r="G90" i="14"/>
  <c r="M90" i="14" s="1"/>
  <c r="S90" i="14" s="1"/>
  <c r="Y90" i="14" s="1"/>
  <c r="AE90" i="14" s="1"/>
  <c r="AK90" i="14" s="1"/>
  <c r="AQ90" i="14" s="1"/>
  <c r="AW90" i="14" s="1"/>
  <c r="BC90" i="14" s="1"/>
  <c r="BI90" i="14" s="1"/>
  <c r="I89" i="14"/>
  <c r="O89" i="14" s="1"/>
  <c r="U89" i="14" s="1"/>
  <c r="AA89" i="14" s="1"/>
  <c r="AG89" i="14" s="1"/>
  <c r="AM89" i="14" s="1"/>
  <c r="AS89" i="14" s="1"/>
  <c r="AY89" i="14" s="1"/>
  <c r="BE89" i="14" s="1"/>
  <c r="BK89" i="14" s="1"/>
  <c r="H89" i="14"/>
  <c r="I88" i="14"/>
  <c r="O88" i="14" s="1"/>
  <c r="U88" i="14" s="1"/>
  <c r="AA88" i="14" s="1"/>
  <c r="AG88" i="14" s="1"/>
  <c r="AM88" i="14" s="1"/>
  <c r="AS88" i="14" s="1"/>
  <c r="AY88" i="14" s="1"/>
  <c r="BE88" i="14" s="1"/>
  <c r="BK88" i="14" s="1"/>
  <c r="G88" i="14"/>
  <c r="M88" i="14" s="1"/>
  <c r="S88" i="14" s="1"/>
  <c r="Y88" i="14" s="1"/>
  <c r="AE88" i="14" s="1"/>
  <c r="AK88" i="14" s="1"/>
  <c r="AQ88" i="14" s="1"/>
  <c r="AW88" i="14" s="1"/>
  <c r="BC88" i="14" s="1"/>
  <c r="BI88" i="14" s="1"/>
  <c r="I87" i="14"/>
  <c r="O87" i="14" s="1"/>
  <c r="U87" i="14" s="1"/>
  <c r="AA87" i="14" s="1"/>
  <c r="AG87" i="14" s="1"/>
  <c r="AM87" i="14" s="1"/>
  <c r="AS87" i="14" s="1"/>
  <c r="AY87" i="14" s="1"/>
  <c r="BE87" i="14" s="1"/>
  <c r="BK87" i="14" s="1"/>
  <c r="H87" i="14"/>
  <c r="G87" i="14"/>
  <c r="M87" i="14" s="1"/>
  <c r="S87" i="14" s="1"/>
  <c r="Y87" i="14" s="1"/>
  <c r="AE87" i="14" s="1"/>
  <c r="AK87" i="14" s="1"/>
  <c r="AQ87" i="14" s="1"/>
  <c r="AW87" i="14" s="1"/>
  <c r="BC87" i="14" s="1"/>
  <c r="BI87" i="14" s="1"/>
  <c r="I86" i="14"/>
  <c r="O86" i="14" s="1"/>
  <c r="U86" i="14" s="1"/>
  <c r="AA86" i="14" s="1"/>
  <c r="AG86" i="14" s="1"/>
  <c r="AM86" i="14" s="1"/>
  <c r="AS86" i="14" s="1"/>
  <c r="AY86" i="14" s="1"/>
  <c r="BE86" i="14" s="1"/>
  <c r="BK86" i="14" s="1"/>
  <c r="H86" i="14"/>
  <c r="G86" i="14"/>
  <c r="M86" i="14" s="1"/>
  <c r="S86" i="14" s="1"/>
  <c r="Y86" i="14" s="1"/>
  <c r="AE86" i="14" s="1"/>
  <c r="AK86" i="14" s="1"/>
  <c r="AQ86" i="14" s="1"/>
  <c r="AW86" i="14" s="1"/>
  <c r="BC86" i="14" s="1"/>
  <c r="BI86" i="14" s="1"/>
  <c r="H85" i="14"/>
  <c r="G85" i="14"/>
  <c r="M85" i="14" s="1"/>
  <c r="S85" i="14" s="1"/>
  <c r="Y85" i="14" s="1"/>
  <c r="AE85" i="14" s="1"/>
  <c r="AK85" i="14" s="1"/>
  <c r="AQ85" i="14" s="1"/>
  <c r="AW85" i="14" s="1"/>
  <c r="BC85" i="14" s="1"/>
  <c r="BI85" i="14" s="1"/>
  <c r="I84" i="14"/>
  <c r="O84" i="14" s="1"/>
  <c r="U84" i="14" s="1"/>
  <c r="AA84" i="14" s="1"/>
  <c r="AG84" i="14" s="1"/>
  <c r="AM84" i="14" s="1"/>
  <c r="AS84" i="14" s="1"/>
  <c r="AY84" i="14" s="1"/>
  <c r="BE84" i="14" s="1"/>
  <c r="BK84" i="14" s="1"/>
  <c r="G84" i="14"/>
  <c r="M84" i="14" s="1"/>
  <c r="S84" i="14" s="1"/>
  <c r="Y84" i="14" s="1"/>
  <c r="AE84" i="14" s="1"/>
  <c r="AK84" i="14" s="1"/>
  <c r="AQ84" i="14" s="1"/>
  <c r="AW84" i="14" s="1"/>
  <c r="BC84" i="14" s="1"/>
  <c r="BI84" i="14" s="1"/>
  <c r="I83" i="14"/>
  <c r="O83" i="14" s="1"/>
  <c r="U83" i="14" s="1"/>
  <c r="AA83" i="14" s="1"/>
  <c r="AG83" i="14" s="1"/>
  <c r="AM83" i="14" s="1"/>
  <c r="AS83" i="14" s="1"/>
  <c r="AY83" i="14" s="1"/>
  <c r="BE83" i="14" s="1"/>
  <c r="BK83" i="14" s="1"/>
  <c r="H83" i="14"/>
  <c r="G83" i="14"/>
  <c r="M83" i="14" s="1"/>
  <c r="S83" i="14" s="1"/>
  <c r="Y83" i="14" s="1"/>
  <c r="AE83" i="14" s="1"/>
  <c r="AK83" i="14" s="1"/>
  <c r="AQ83" i="14" s="1"/>
  <c r="AW83" i="14" s="1"/>
  <c r="BC83" i="14" s="1"/>
  <c r="BI83" i="14" s="1"/>
  <c r="I82" i="14"/>
  <c r="O82" i="14" s="1"/>
  <c r="U82" i="14" s="1"/>
  <c r="AA82" i="14" s="1"/>
  <c r="AG82" i="14" s="1"/>
  <c r="AM82" i="14" s="1"/>
  <c r="AS82" i="14" s="1"/>
  <c r="AY82" i="14" s="1"/>
  <c r="BE82" i="14" s="1"/>
  <c r="BK82" i="14" s="1"/>
  <c r="H82" i="14"/>
  <c r="N82" i="14" s="1"/>
  <c r="T82" i="14" s="1"/>
  <c r="Z82" i="14" s="1"/>
  <c r="AF82" i="14" s="1"/>
  <c r="AL82" i="14" s="1"/>
  <c r="AR82" i="14" s="1"/>
  <c r="AX82" i="14" s="1"/>
  <c r="BD82" i="14" s="1"/>
  <c r="BJ82" i="14" s="1"/>
  <c r="G82" i="14"/>
  <c r="M82" i="14" s="1"/>
  <c r="S82" i="14" s="1"/>
  <c r="Y82" i="14" s="1"/>
  <c r="AE82" i="14" s="1"/>
  <c r="AK82" i="14" s="1"/>
  <c r="AQ82" i="14" s="1"/>
  <c r="AW82" i="14" s="1"/>
  <c r="BC82" i="14" s="1"/>
  <c r="BI82" i="14" s="1"/>
  <c r="H81" i="14"/>
  <c r="N81" i="14" s="1"/>
  <c r="T81" i="14" s="1"/>
  <c r="Z81" i="14" s="1"/>
  <c r="AF81" i="14" s="1"/>
  <c r="AL81" i="14" s="1"/>
  <c r="AR81" i="14" s="1"/>
  <c r="AX81" i="14" s="1"/>
  <c r="BD81" i="14" s="1"/>
  <c r="BJ81" i="14" s="1"/>
  <c r="G81" i="14"/>
  <c r="M81" i="14" s="1"/>
  <c r="S81" i="14" s="1"/>
  <c r="Y81" i="14" s="1"/>
  <c r="AE81" i="14" s="1"/>
  <c r="AK81" i="14" s="1"/>
  <c r="AQ81" i="14" s="1"/>
  <c r="AW81" i="14" s="1"/>
  <c r="BC81" i="14" s="1"/>
  <c r="BI81" i="14" s="1"/>
  <c r="I80" i="14"/>
  <c r="O80" i="14" s="1"/>
  <c r="U80" i="14" s="1"/>
  <c r="AA80" i="14" s="1"/>
  <c r="AG80" i="14" s="1"/>
  <c r="AM80" i="14" s="1"/>
  <c r="AS80" i="14" s="1"/>
  <c r="AY80" i="14" s="1"/>
  <c r="BE80" i="14" s="1"/>
  <c r="BK80" i="14" s="1"/>
  <c r="G80" i="14"/>
  <c r="M80" i="14" s="1"/>
  <c r="S80" i="14" s="1"/>
  <c r="Y80" i="14" s="1"/>
  <c r="AE80" i="14" s="1"/>
  <c r="AK80" i="14" s="1"/>
  <c r="AQ80" i="14" s="1"/>
  <c r="AW80" i="14" s="1"/>
  <c r="BC80" i="14" s="1"/>
  <c r="BI80" i="14" s="1"/>
  <c r="I79" i="14"/>
  <c r="O79" i="14" s="1"/>
  <c r="U79" i="14" s="1"/>
  <c r="AA79" i="14" s="1"/>
  <c r="AG79" i="14" s="1"/>
  <c r="AM79" i="14" s="1"/>
  <c r="AS79" i="14" s="1"/>
  <c r="AY79" i="14" s="1"/>
  <c r="BE79" i="14" s="1"/>
  <c r="BK79" i="14" s="1"/>
  <c r="H79" i="14"/>
  <c r="N79" i="14" s="1"/>
  <c r="T79" i="14" s="1"/>
  <c r="Z79" i="14" s="1"/>
  <c r="AF79" i="14" s="1"/>
  <c r="AL79" i="14" s="1"/>
  <c r="AR79" i="14" s="1"/>
  <c r="AX79" i="14" s="1"/>
  <c r="BD79" i="14" s="1"/>
  <c r="BJ79" i="14" s="1"/>
  <c r="I78" i="14"/>
  <c r="O78" i="14" s="1"/>
  <c r="U78" i="14" s="1"/>
  <c r="AA78" i="14" s="1"/>
  <c r="AG78" i="14" s="1"/>
  <c r="AM78" i="14" s="1"/>
  <c r="AS78" i="14" s="1"/>
  <c r="AY78" i="14" s="1"/>
  <c r="BE78" i="14" s="1"/>
  <c r="BK78" i="14" s="1"/>
  <c r="H78" i="14"/>
  <c r="N78" i="14" s="1"/>
  <c r="T78" i="14" s="1"/>
  <c r="Z78" i="14" s="1"/>
  <c r="AF78" i="14" s="1"/>
  <c r="AL78" i="14" s="1"/>
  <c r="AR78" i="14" s="1"/>
  <c r="AX78" i="14" s="1"/>
  <c r="BD78" i="14" s="1"/>
  <c r="BJ78" i="14" s="1"/>
  <c r="G78" i="14"/>
  <c r="M78" i="14" s="1"/>
  <c r="S78" i="14" s="1"/>
  <c r="Y78" i="14" s="1"/>
  <c r="AE78" i="14" s="1"/>
  <c r="AK78" i="14" s="1"/>
  <c r="AQ78" i="14" s="1"/>
  <c r="AW78" i="14" s="1"/>
  <c r="BC78" i="14" s="1"/>
  <c r="BI78" i="14" s="1"/>
  <c r="H77" i="14"/>
  <c r="N77" i="14" s="1"/>
  <c r="T77" i="14" s="1"/>
  <c r="Z77" i="14" s="1"/>
  <c r="AF77" i="14" s="1"/>
  <c r="AL77" i="14" s="1"/>
  <c r="AR77" i="14" s="1"/>
  <c r="AX77" i="14" s="1"/>
  <c r="BD77" i="14" s="1"/>
  <c r="BJ77" i="14" s="1"/>
  <c r="G77" i="14"/>
  <c r="M77" i="14" s="1"/>
  <c r="S77" i="14" s="1"/>
  <c r="Y77" i="14" s="1"/>
  <c r="AE77" i="14" s="1"/>
  <c r="AK77" i="14" s="1"/>
  <c r="AQ77" i="14" s="1"/>
  <c r="AW77" i="14" s="1"/>
  <c r="BC77" i="14" s="1"/>
  <c r="BI77" i="14" s="1"/>
  <c r="I76" i="14"/>
  <c r="O76" i="14" s="1"/>
  <c r="U76" i="14" s="1"/>
  <c r="AA76" i="14" s="1"/>
  <c r="AG76" i="14" s="1"/>
  <c r="AM76" i="14" s="1"/>
  <c r="AS76" i="14" s="1"/>
  <c r="AY76" i="14" s="1"/>
  <c r="BE76" i="14" s="1"/>
  <c r="BK76" i="14" s="1"/>
  <c r="G76" i="14"/>
  <c r="M76" i="14" s="1"/>
  <c r="S76" i="14" s="1"/>
  <c r="Y76" i="14" s="1"/>
  <c r="AE76" i="14" s="1"/>
  <c r="AK76" i="14" s="1"/>
  <c r="AQ76" i="14" s="1"/>
  <c r="AW76" i="14" s="1"/>
  <c r="BC76" i="14" s="1"/>
  <c r="BI76" i="14" s="1"/>
  <c r="I75" i="14"/>
  <c r="O75" i="14" s="1"/>
  <c r="U75" i="14" s="1"/>
  <c r="AA75" i="14" s="1"/>
  <c r="AG75" i="14" s="1"/>
  <c r="AM75" i="14" s="1"/>
  <c r="AS75" i="14" s="1"/>
  <c r="AY75" i="14" s="1"/>
  <c r="BE75" i="14" s="1"/>
  <c r="BK75" i="14" s="1"/>
  <c r="H75" i="14"/>
  <c r="I74" i="14"/>
  <c r="O74" i="14" s="1"/>
  <c r="U74" i="14" s="1"/>
  <c r="AA74" i="14" s="1"/>
  <c r="AG74" i="14" s="1"/>
  <c r="AM74" i="14" s="1"/>
  <c r="AS74" i="14" s="1"/>
  <c r="AY74" i="14" s="1"/>
  <c r="BE74" i="14" s="1"/>
  <c r="BK74" i="14" s="1"/>
  <c r="H74" i="14"/>
  <c r="G74" i="14"/>
  <c r="M74" i="14" s="1"/>
  <c r="S74" i="14" s="1"/>
  <c r="Y74" i="14" s="1"/>
  <c r="AE74" i="14" s="1"/>
  <c r="AK74" i="14" s="1"/>
  <c r="AQ74" i="14" s="1"/>
  <c r="AW74" i="14" s="1"/>
  <c r="BC74" i="14" s="1"/>
  <c r="BI74" i="14" s="1"/>
  <c r="H73" i="14"/>
  <c r="G73" i="14"/>
  <c r="M73" i="14" s="1"/>
  <c r="S73" i="14" s="1"/>
  <c r="Y73" i="14" s="1"/>
  <c r="AE73" i="14" s="1"/>
  <c r="AK73" i="14" s="1"/>
  <c r="AQ73" i="14" s="1"/>
  <c r="AW73" i="14" s="1"/>
  <c r="BC73" i="14" s="1"/>
  <c r="BI73" i="14" s="1"/>
  <c r="I72" i="14"/>
  <c r="O72" i="14" s="1"/>
  <c r="U72" i="14" s="1"/>
  <c r="AA72" i="14" s="1"/>
  <c r="AG72" i="14" s="1"/>
  <c r="AM72" i="14" s="1"/>
  <c r="AS72" i="14" s="1"/>
  <c r="AY72" i="14" s="1"/>
  <c r="BE72" i="14" s="1"/>
  <c r="BK72" i="14" s="1"/>
  <c r="G72" i="14"/>
  <c r="M72" i="14" s="1"/>
  <c r="S72" i="14" s="1"/>
  <c r="Y72" i="14" s="1"/>
  <c r="AE72" i="14" s="1"/>
  <c r="AK72" i="14" s="1"/>
  <c r="AQ72" i="14" s="1"/>
  <c r="AW72" i="14" s="1"/>
  <c r="BC72" i="14" s="1"/>
  <c r="BI72" i="14" s="1"/>
  <c r="I71" i="14"/>
  <c r="O71" i="14" s="1"/>
  <c r="U71" i="14" s="1"/>
  <c r="AA71" i="14" s="1"/>
  <c r="AG71" i="14" s="1"/>
  <c r="AM71" i="14" s="1"/>
  <c r="AS71" i="14" s="1"/>
  <c r="AY71" i="14" s="1"/>
  <c r="BE71" i="14" s="1"/>
  <c r="BK71" i="14" s="1"/>
  <c r="H71" i="14"/>
  <c r="G71" i="14"/>
  <c r="M71" i="14" s="1"/>
  <c r="S71" i="14" s="1"/>
  <c r="Y71" i="14" s="1"/>
  <c r="AE71" i="14" s="1"/>
  <c r="AK71" i="14" s="1"/>
  <c r="AQ71" i="14" s="1"/>
  <c r="AW71" i="14" s="1"/>
  <c r="BC71" i="14" s="1"/>
  <c r="BI71" i="14" s="1"/>
  <c r="I70" i="14"/>
  <c r="O70" i="14" s="1"/>
  <c r="U70" i="14" s="1"/>
  <c r="AA70" i="14" s="1"/>
  <c r="AG70" i="14" s="1"/>
  <c r="AM70" i="14" s="1"/>
  <c r="AS70" i="14" s="1"/>
  <c r="AY70" i="14" s="1"/>
  <c r="BE70" i="14" s="1"/>
  <c r="BK70" i="14" s="1"/>
  <c r="H70" i="14"/>
  <c r="G70" i="14"/>
  <c r="M70" i="14" s="1"/>
  <c r="S70" i="14" s="1"/>
  <c r="Y70" i="14" s="1"/>
  <c r="AE70" i="14" s="1"/>
  <c r="AK70" i="14" s="1"/>
  <c r="AQ70" i="14" s="1"/>
  <c r="AW70" i="14" s="1"/>
  <c r="BC70" i="14" s="1"/>
  <c r="BI70" i="14" s="1"/>
  <c r="H69" i="14"/>
  <c r="N69" i="14" s="1"/>
  <c r="T69" i="14" s="1"/>
  <c r="Z69" i="14" s="1"/>
  <c r="AF69" i="14" s="1"/>
  <c r="AL69" i="14" s="1"/>
  <c r="AR69" i="14" s="1"/>
  <c r="AX69" i="14" s="1"/>
  <c r="BD69" i="14" s="1"/>
  <c r="BJ69" i="14" s="1"/>
  <c r="G69" i="14"/>
  <c r="M69" i="14" s="1"/>
  <c r="S69" i="14" s="1"/>
  <c r="Y69" i="14" s="1"/>
  <c r="AE69" i="14" s="1"/>
  <c r="AK69" i="14" s="1"/>
  <c r="AQ69" i="14" s="1"/>
  <c r="AW69" i="14" s="1"/>
  <c r="BC69" i="14" s="1"/>
  <c r="BI69" i="14" s="1"/>
  <c r="I68" i="14"/>
  <c r="O68" i="14" s="1"/>
  <c r="U68" i="14" s="1"/>
  <c r="AA68" i="14" s="1"/>
  <c r="AG68" i="14" s="1"/>
  <c r="AM68" i="14" s="1"/>
  <c r="AS68" i="14" s="1"/>
  <c r="AY68" i="14" s="1"/>
  <c r="BE68" i="14" s="1"/>
  <c r="BK68" i="14" s="1"/>
  <c r="H68" i="14"/>
  <c r="N68" i="14" s="1"/>
  <c r="T68" i="14" s="1"/>
  <c r="Z68" i="14" s="1"/>
  <c r="AF68" i="14" s="1"/>
  <c r="AL68" i="14" s="1"/>
  <c r="AR68" i="14" s="1"/>
  <c r="AX68" i="14" s="1"/>
  <c r="BD68" i="14" s="1"/>
  <c r="BJ68" i="14" s="1"/>
  <c r="G68" i="14"/>
  <c r="M68" i="14" s="1"/>
  <c r="S68" i="14" s="1"/>
  <c r="Y68" i="14" s="1"/>
  <c r="AE68" i="14" s="1"/>
  <c r="AK68" i="14" s="1"/>
  <c r="AQ68" i="14" s="1"/>
  <c r="AW68" i="14" s="1"/>
  <c r="BC68" i="14" s="1"/>
  <c r="BI68" i="14" s="1"/>
  <c r="I67" i="14"/>
  <c r="O67" i="14" s="1"/>
  <c r="U67" i="14" s="1"/>
  <c r="AA67" i="14" s="1"/>
  <c r="AG67" i="14" s="1"/>
  <c r="AM67" i="14" s="1"/>
  <c r="AS67" i="14" s="1"/>
  <c r="AY67" i="14" s="1"/>
  <c r="BE67" i="14" s="1"/>
  <c r="BK67" i="14" s="1"/>
  <c r="H67" i="14"/>
  <c r="N67" i="14" s="1"/>
  <c r="T67" i="14" s="1"/>
  <c r="Z67" i="14" s="1"/>
  <c r="AF67" i="14" s="1"/>
  <c r="AL67" i="14" s="1"/>
  <c r="AR67" i="14" s="1"/>
  <c r="AX67" i="14" s="1"/>
  <c r="BD67" i="14" s="1"/>
  <c r="BJ67" i="14" s="1"/>
  <c r="I66" i="14"/>
  <c r="O66" i="14" s="1"/>
  <c r="U66" i="14" s="1"/>
  <c r="AA66" i="14" s="1"/>
  <c r="AG66" i="14" s="1"/>
  <c r="AM66" i="14" s="1"/>
  <c r="AS66" i="14" s="1"/>
  <c r="AY66" i="14" s="1"/>
  <c r="BE66" i="14" s="1"/>
  <c r="BK66" i="14" s="1"/>
  <c r="H66" i="14"/>
  <c r="N66" i="14" s="1"/>
  <c r="T66" i="14" s="1"/>
  <c r="Z66" i="14" s="1"/>
  <c r="AF66" i="14" s="1"/>
  <c r="AL66" i="14" s="1"/>
  <c r="AR66" i="14" s="1"/>
  <c r="AX66" i="14" s="1"/>
  <c r="BD66" i="14" s="1"/>
  <c r="BJ66" i="14" s="1"/>
  <c r="G66" i="14"/>
  <c r="M66" i="14" s="1"/>
  <c r="S66" i="14" s="1"/>
  <c r="Y66" i="14" s="1"/>
  <c r="AE66" i="14" s="1"/>
  <c r="AK66" i="14" s="1"/>
  <c r="AQ66" i="14" s="1"/>
  <c r="AW66" i="14" s="1"/>
  <c r="BC66" i="14" s="1"/>
  <c r="BI66" i="14" s="1"/>
  <c r="I65" i="14"/>
  <c r="O65" i="14" s="1"/>
  <c r="U65" i="14" s="1"/>
  <c r="AA65" i="14" s="1"/>
  <c r="AG65" i="14" s="1"/>
  <c r="AM65" i="14" s="1"/>
  <c r="AS65" i="14" s="1"/>
  <c r="AY65" i="14" s="1"/>
  <c r="BE65" i="14" s="1"/>
  <c r="BK65" i="14" s="1"/>
  <c r="H65" i="14"/>
  <c r="N65" i="14" s="1"/>
  <c r="T65" i="14" s="1"/>
  <c r="Z65" i="14" s="1"/>
  <c r="AF65" i="14" s="1"/>
  <c r="AL65" i="14" s="1"/>
  <c r="AR65" i="14" s="1"/>
  <c r="AX65" i="14" s="1"/>
  <c r="BD65" i="14" s="1"/>
  <c r="BJ65" i="14" s="1"/>
  <c r="G65" i="14"/>
  <c r="M65" i="14" s="1"/>
  <c r="S65" i="14" s="1"/>
  <c r="Y65" i="14" s="1"/>
  <c r="AE65" i="14" s="1"/>
  <c r="AK65" i="14" s="1"/>
  <c r="AQ65" i="14" s="1"/>
  <c r="AW65" i="14" s="1"/>
  <c r="BC65" i="14" s="1"/>
  <c r="BI65" i="14" s="1"/>
  <c r="I64" i="14"/>
  <c r="O64" i="14" s="1"/>
  <c r="U64" i="14" s="1"/>
  <c r="AA64" i="14" s="1"/>
  <c r="AG64" i="14" s="1"/>
  <c r="AM64" i="14" s="1"/>
  <c r="AS64" i="14" s="1"/>
  <c r="AY64" i="14" s="1"/>
  <c r="BE64" i="14" s="1"/>
  <c r="BK64" i="14" s="1"/>
  <c r="G64" i="14"/>
  <c r="M64" i="14" s="1"/>
  <c r="S64" i="14" s="1"/>
  <c r="Y64" i="14" s="1"/>
  <c r="AE64" i="14" s="1"/>
  <c r="AK64" i="14" s="1"/>
  <c r="AQ64" i="14" s="1"/>
  <c r="AW64" i="14" s="1"/>
  <c r="BC64" i="14" s="1"/>
  <c r="BI64" i="14" s="1"/>
  <c r="I63" i="14"/>
  <c r="O63" i="14" s="1"/>
  <c r="U63" i="14" s="1"/>
  <c r="AA63" i="14" s="1"/>
  <c r="AG63" i="14" s="1"/>
  <c r="AM63" i="14" s="1"/>
  <c r="AS63" i="14" s="1"/>
  <c r="AY63" i="14" s="1"/>
  <c r="BE63" i="14" s="1"/>
  <c r="BK63" i="14" s="1"/>
  <c r="H63" i="14"/>
  <c r="G63" i="14"/>
  <c r="M63" i="14" s="1"/>
  <c r="S63" i="14" s="1"/>
  <c r="Y63" i="14" s="1"/>
  <c r="AE63" i="14" s="1"/>
  <c r="AK63" i="14" s="1"/>
  <c r="AQ63" i="14" s="1"/>
  <c r="AW63" i="14" s="1"/>
  <c r="BC63" i="14" s="1"/>
  <c r="BI63" i="14" s="1"/>
  <c r="I62" i="14"/>
  <c r="O62" i="14" s="1"/>
  <c r="U62" i="14" s="1"/>
  <c r="AA62" i="14" s="1"/>
  <c r="AG62" i="14" s="1"/>
  <c r="AM62" i="14" s="1"/>
  <c r="AS62" i="14" s="1"/>
  <c r="AY62" i="14" s="1"/>
  <c r="BE62" i="14" s="1"/>
  <c r="BK62" i="14" s="1"/>
  <c r="H62" i="14"/>
  <c r="G62" i="14"/>
  <c r="M62" i="14" s="1"/>
  <c r="S62" i="14" s="1"/>
  <c r="Y62" i="14" s="1"/>
  <c r="AE62" i="14" s="1"/>
  <c r="AK62" i="14" s="1"/>
  <c r="AQ62" i="14" s="1"/>
  <c r="AW62" i="14" s="1"/>
  <c r="BC62" i="14" s="1"/>
  <c r="BI62" i="14" s="1"/>
  <c r="H61" i="14"/>
  <c r="G61" i="14"/>
  <c r="M61" i="14" s="1"/>
  <c r="S61" i="14" s="1"/>
  <c r="Y61" i="14" s="1"/>
  <c r="AE61" i="14" s="1"/>
  <c r="AK61" i="14" s="1"/>
  <c r="AQ61" i="14" s="1"/>
  <c r="AW61" i="14" s="1"/>
  <c r="BC61" i="14" s="1"/>
  <c r="BI61" i="14" s="1"/>
  <c r="I60" i="14"/>
  <c r="O60" i="14" s="1"/>
  <c r="U60" i="14" s="1"/>
  <c r="AA60" i="14" s="1"/>
  <c r="AG60" i="14" s="1"/>
  <c r="AM60" i="14" s="1"/>
  <c r="AS60" i="14" s="1"/>
  <c r="AY60" i="14" s="1"/>
  <c r="BE60" i="14" s="1"/>
  <c r="BK60" i="14" s="1"/>
  <c r="H60" i="14"/>
  <c r="G60" i="14"/>
  <c r="M60" i="14" s="1"/>
  <c r="S60" i="14" s="1"/>
  <c r="Y60" i="14" s="1"/>
  <c r="AE60" i="14" s="1"/>
  <c r="AK60" i="14" s="1"/>
  <c r="AQ60" i="14" s="1"/>
  <c r="AW60" i="14" s="1"/>
  <c r="BC60" i="14" s="1"/>
  <c r="BI60" i="14" s="1"/>
  <c r="I59" i="14"/>
  <c r="O59" i="14" s="1"/>
  <c r="U59" i="14" s="1"/>
  <c r="AA59" i="14" s="1"/>
  <c r="AG59" i="14" s="1"/>
  <c r="AM59" i="14" s="1"/>
  <c r="AS59" i="14" s="1"/>
  <c r="AY59" i="14" s="1"/>
  <c r="BE59" i="14" s="1"/>
  <c r="BK59" i="14" s="1"/>
  <c r="H59" i="14"/>
  <c r="I58" i="14"/>
  <c r="O58" i="14" s="1"/>
  <c r="U58" i="14" s="1"/>
  <c r="AA58" i="14" s="1"/>
  <c r="AG58" i="14" s="1"/>
  <c r="AM58" i="14" s="1"/>
  <c r="AS58" i="14" s="1"/>
  <c r="AY58" i="14" s="1"/>
  <c r="BE58" i="14" s="1"/>
  <c r="BK58" i="14" s="1"/>
  <c r="H58" i="14"/>
  <c r="N58" i="14" s="1"/>
  <c r="T58" i="14" s="1"/>
  <c r="Z58" i="14" s="1"/>
  <c r="AF58" i="14" s="1"/>
  <c r="AL58" i="14" s="1"/>
  <c r="AR58" i="14" s="1"/>
  <c r="AX58" i="14" s="1"/>
  <c r="BD58" i="14" s="1"/>
  <c r="BJ58" i="14" s="1"/>
  <c r="G58" i="14"/>
  <c r="M58" i="14" s="1"/>
  <c r="S58" i="14" s="1"/>
  <c r="Y58" i="14" s="1"/>
  <c r="AE58" i="14" s="1"/>
  <c r="AK58" i="14" s="1"/>
  <c r="AQ58" i="14" s="1"/>
  <c r="AW58" i="14" s="1"/>
  <c r="BC58" i="14" s="1"/>
  <c r="BI58" i="14" s="1"/>
  <c r="I57" i="14"/>
  <c r="O57" i="14" s="1"/>
  <c r="U57" i="14" s="1"/>
  <c r="AA57" i="14" s="1"/>
  <c r="AG57" i="14" s="1"/>
  <c r="AM57" i="14" s="1"/>
  <c r="AS57" i="14" s="1"/>
  <c r="AY57" i="14" s="1"/>
  <c r="BE57" i="14" s="1"/>
  <c r="BK57" i="14" s="1"/>
  <c r="H57" i="14"/>
  <c r="N57" i="14" s="1"/>
  <c r="T57" i="14" s="1"/>
  <c r="Z57" i="14" s="1"/>
  <c r="AF57" i="14" s="1"/>
  <c r="AL57" i="14" s="1"/>
  <c r="AR57" i="14" s="1"/>
  <c r="AX57" i="14" s="1"/>
  <c r="BD57" i="14" s="1"/>
  <c r="BJ57" i="14" s="1"/>
  <c r="G57" i="14"/>
  <c r="M57" i="14" s="1"/>
  <c r="S57" i="14" s="1"/>
  <c r="Y57" i="14" s="1"/>
  <c r="AE57" i="14" s="1"/>
  <c r="AK57" i="14" s="1"/>
  <c r="AQ57" i="14" s="1"/>
  <c r="AW57" i="14" s="1"/>
  <c r="BC57" i="14" s="1"/>
  <c r="BI57" i="14" s="1"/>
  <c r="I56" i="14"/>
  <c r="O56" i="14" s="1"/>
  <c r="U56" i="14" s="1"/>
  <c r="AA56" i="14" s="1"/>
  <c r="AG56" i="14" s="1"/>
  <c r="AM56" i="14" s="1"/>
  <c r="AS56" i="14" s="1"/>
  <c r="AY56" i="14" s="1"/>
  <c r="BE56" i="14" s="1"/>
  <c r="BK56" i="14" s="1"/>
  <c r="G56" i="14"/>
  <c r="M56" i="14" s="1"/>
  <c r="S56" i="14" s="1"/>
  <c r="Y56" i="14" s="1"/>
  <c r="AE56" i="14" s="1"/>
  <c r="AK56" i="14" s="1"/>
  <c r="AQ56" i="14" s="1"/>
  <c r="AW56" i="14" s="1"/>
  <c r="BC56" i="14" s="1"/>
  <c r="BI56" i="14" s="1"/>
  <c r="I55" i="14"/>
  <c r="O55" i="14" s="1"/>
  <c r="U55" i="14" s="1"/>
  <c r="AA55" i="14" s="1"/>
  <c r="AG55" i="14" s="1"/>
  <c r="AM55" i="14" s="1"/>
  <c r="AS55" i="14" s="1"/>
  <c r="AY55" i="14" s="1"/>
  <c r="BE55" i="14" s="1"/>
  <c r="BK55" i="14" s="1"/>
  <c r="H55" i="14"/>
  <c r="N55" i="14" s="1"/>
  <c r="T55" i="14" s="1"/>
  <c r="Z55" i="14" s="1"/>
  <c r="AF55" i="14" s="1"/>
  <c r="AL55" i="14" s="1"/>
  <c r="AR55" i="14" s="1"/>
  <c r="AX55" i="14" s="1"/>
  <c r="BD55" i="14" s="1"/>
  <c r="BJ55" i="14" s="1"/>
  <c r="G55" i="14"/>
  <c r="M55" i="14" s="1"/>
  <c r="S55" i="14" s="1"/>
  <c r="Y55" i="14" s="1"/>
  <c r="AE55" i="14" s="1"/>
  <c r="AK55" i="14" s="1"/>
  <c r="AQ55" i="14" s="1"/>
  <c r="AW55" i="14" s="1"/>
  <c r="BC55" i="14" s="1"/>
  <c r="BI55" i="14" s="1"/>
  <c r="I54" i="14"/>
  <c r="O54" i="14" s="1"/>
  <c r="U54" i="14" s="1"/>
  <c r="AA54" i="14" s="1"/>
  <c r="AG54" i="14" s="1"/>
  <c r="AM54" i="14" s="1"/>
  <c r="AS54" i="14" s="1"/>
  <c r="AY54" i="14" s="1"/>
  <c r="BE54" i="14" s="1"/>
  <c r="BK54" i="14" s="1"/>
  <c r="H54" i="14"/>
  <c r="N54" i="14" s="1"/>
  <c r="T54" i="14" s="1"/>
  <c r="Z54" i="14" s="1"/>
  <c r="AF54" i="14" s="1"/>
  <c r="AL54" i="14" s="1"/>
  <c r="AR54" i="14" s="1"/>
  <c r="AX54" i="14" s="1"/>
  <c r="BD54" i="14" s="1"/>
  <c r="BJ54" i="14" s="1"/>
  <c r="G54" i="14"/>
  <c r="M54" i="14" s="1"/>
  <c r="S54" i="14" s="1"/>
  <c r="Y54" i="14" s="1"/>
  <c r="AE54" i="14" s="1"/>
  <c r="AK54" i="14" s="1"/>
  <c r="AQ54" i="14" s="1"/>
  <c r="AW54" i="14" s="1"/>
  <c r="BC54" i="14" s="1"/>
  <c r="BI54" i="14" s="1"/>
  <c r="H53" i="14"/>
  <c r="N53" i="14" s="1"/>
  <c r="T53" i="14" s="1"/>
  <c r="Z53" i="14" s="1"/>
  <c r="AF53" i="14" s="1"/>
  <c r="AL53" i="14" s="1"/>
  <c r="AR53" i="14" s="1"/>
  <c r="AX53" i="14" s="1"/>
  <c r="BD53" i="14" s="1"/>
  <c r="BJ53" i="14" s="1"/>
  <c r="G53" i="14"/>
  <c r="M53" i="14" s="1"/>
  <c r="S53" i="14" s="1"/>
  <c r="Y53" i="14" s="1"/>
  <c r="AE53" i="14" s="1"/>
  <c r="AK53" i="14" s="1"/>
  <c r="AQ53" i="14" s="1"/>
  <c r="AW53" i="14" s="1"/>
  <c r="BC53" i="14" s="1"/>
  <c r="BI53" i="14" s="1"/>
  <c r="I52" i="14"/>
  <c r="O52" i="14" s="1"/>
  <c r="U52" i="14" s="1"/>
  <c r="AA52" i="14" s="1"/>
  <c r="AG52" i="14" s="1"/>
  <c r="AM52" i="14" s="1"/>
  <c r="AS52" i="14" s="1"/>
  <c r="AY52" i="14" s="1"/>
  <c r="BE52" i="14" s="1"/>
  <c r="BK52" i="14" s="1"/>
  <c r="H52" i="14"/>
  <c r="N52" i="14" s="1"/>
  <c r="T52" i="14" s="1"/>
  <c r="Z52" i="14" s="1"/>
  <c r="AF52" i="14" s="1"/>
  <c r="AL52" i="14" s="1"/>
  <c r="AR52" i="14" s="1"/>
  <c r="AX52" i="14" s="1"/>
  <c r="BD52" i="14" s="1"/>
  <c r="BJ52" i="14" s="1"/>
  <c r="G52" i="14"/>
  <c r="M52" i="14" s="1"/>
  <c r="S52" i="14" s="1"/>
  <c r="Y52" i="14" s="1"/>
  <c r="AE52" i="14" s="1"/>
  <c r="AK52" i="14" s="1"/>
  <c r="AQ52" i="14" s="1"/>
  <c r="AW52" i="14" s="1"/>
  <c r="BC52" i="14" s="1"/>
  <c r="BI52" i="14" s="1"/>
  <c r="I51" i="14"/>
  <c r="O51" i="14" s="1"/>
  <c r="U51" i="14" s="1"/>
  <c r="AA51" i="14" s="1"/>
  <c r="AG51" i="14" s="1"/>
  <c r="AM51" i="14" s="1"/>
  <c r="AS51" i="14" s="1"/>
  <c r="AY51" i="14" s="1"/>
  <c r="BE51" i="14" s="1"/>
  <c r="BK51" i="14" s="1"/>
  <c r="H51" i="14"/>
  <c r="I50" i="14"/>
  <c r="O50" i="14" s="1"/>
  <c r="U50" i="14" s="1"/>
  <c r="AA50" i="14" s="1"/>
  <c r="AG50" i="14" s="1"/>
  <c r="AM50" i="14" s="1"/>
  <c r="AS50" i="14" s="1"/>
  <c r="AY50" i="14" s="1"/>
  <c r="BE50" i="14" s="1"/>
  <c r="BK50" i="14" s="1"/>
  <c r="H50" i="14"/>
  <c r="G50" i="14"/>
  <c r="M50" i="14" s="1"/>
  <c r="S50" i="14" s="1"/>
  <c r="Y50" i="14" s="1"/>
  <c r="AE50" i="14" s="1"/>
  <c r="AK50" i="14" s="1"/>
  <c r="AQ50" i="14" s="1"/>
  <c r="AW50" i="14" s="1"/>
  <c r="BC50" i="14" s="1"/>
  <c r="BI50" i="14" s="1"/>
  <c r="I49" i="14"/>
  <c r="O49" i="14" s="1"/>
  <c r="U49" i="14" s="1"/>
  <c r="AA49" i="14" s="1"/>
  <c r="AG49" i="14" s="1"/>
  <c r="AM49" i="14" s="1"/>
  <c r="AS49" i="14" s="1"/>
  <c r="AY49" i="14" s="1"/>
  <c r="BE49" i="14" s="1"/>
  <c r="BK49" i="14" s="1"/>
  <c r="H49" i="14"/>
  <c r="G49" i="14"/>
  <c r="M49" i="14" s="1"/>
  <c r="S49" i="14" s="1"/>
  <c r="Y49" i="14" s="1"/>
  <c r="AE49" i="14" s="1"/>
  <c r="AK49" i="14" s="1"/>
  <c r="AQ49" i="14" s="1"/>
  <c r="AW49" i="14" s="1"/>
  <c r="BC49" i="14" s="1"/>
  <c r="BI49" i="14" s="1"/>
  <c r="I48" i="14"/>
  <c r="O48" i="14" s="1"/>
  <c r="U48" i="14" s="1"/>
  <c r="AA48" i="14" s="1"/>
  <c r="AG48" i="14" s="1"/>
  <c r="AM48" i="14" s="1"/>
  <c r="AS48" i="14" s="1"/>
  <c r="AY48" i="14" s="1"/>
  <c r="BE48" i="14" s="1"/>
  <c r="BK48" i="14" s="1"/>
  <c r="G48" i="14"/>
  <c r="M48" i="14" s="1"/>
  <c r="S48" i="14" s="1"/>
  <c r="Y48" i="14" s="1"/>
  <c r="AE48" i="14" s="1"/>
  <c r="AK48" i="14" s="1"/>
  <c r="AQ48" i="14" s="1"/>
  <c r="AW48" i="14" s="1"/>
  <c r="BC48" i="14" s="1"/>
  <c r="BI48" i="14" s="1"/>
  <c r="I47" i="14"/>
  <c r="O47" i="14" s="1"/>
  <c r="U47" i="14" s="1"/>
  <c r="AA47" i="14" s="1"/>
  <c r="AG47" i="14" s="1"/>
  <c r="AM47" i="14" s="1"/>
  <c r="AS47" i="14" s="1"/>
  <c r="AY47" i="14" s="1"/>
  <c r="BE47" i="14" s="1"/>
  <c r="BK47" i="14" s="1"/>
  <c r="H47" i="14"/>
  <c r="G47" i="14"/>
  <c r="M47" i="14" s="1"/>
  <c r="S47" i="14" s="1"/>
  <c r="Y47" i="14" s="1"/>
  <c r="AE47" i="14" s="1"/>
  <c r="AK47" i="14" s="1"/>
  <c r="AQ47" i="14" s="1"/>
  <c r="AW47" i="14" s="1"/>
  <c r="BC47" i="14" s="1"/>
  <c r="BI47" i="14" s="1"/>
  <c r="I46" i="14"/>
  <c r="O46" i="14" s="1"/>
  <c r="U46" i="14" s="1"/>
  <c r="AA46" i="14" s="1"/>
  <c r="AG46" i="14" s="1"/>
  <c r="AM46" i="14" s="1"/>
  <c r="AS46" i="14" s="1"/>
  <c r="AY46" i="14" s="1"/>
  <c r="BE46" i="14" s="1"/>
  <c r="BK46" i="14" s="1"/>
  <c r="H46" i="14"/>
  <c r="G46" i="14"/>
  <c r="M46" i="14" s="1"/>
  <c r="S46" i="14" s="1"/>
  <c r="Y46" i="14" s="1"/>
  <c r="AE46" i="14" s="1"/>
  <c r="AK46" i="14" s="1"/>
  <c r="AQ46" i="14" s="1"/>
  <c r="AW46" i="14" s="1"/>
  <c r="BC46" i="14" s="1"/>
  <c r="BI46" i="14" s="1"/>
  <c r="H45" i="14"/>
  <c r="N45" i="14" s="1"/>
  <c r="T45" i="14" s="1"/>
  <c r="Z45" i="14" s="1"/>
  <c r="AF45" i="14" s="1"/>
  <c r="AL45" i="14" s="1"/>
  <c r="AR45" i="14" s="1"/>
  <c r="AX45" i="14" s="1"/>
  <c r="BD45" i="14" s="1"/>
  <c r="BJ45" i="14" s="1"/>
  <c r="G45" i="14"/>
  <c r="M45" i="14" s="1"/>
  <c r="S45" i="14" s="1"/>
  <c r="Y45" i="14" s="1"/>
  <c r="AE45" i="14" s="1"/>
  <c r="AK45" i="14" s="1"/>
  <c r="AQ45" i="14" s="1"/>
  <c r="AW45" i="14" s="1"/>
  <c r="BC45" i="14" s="1"/>
  <c r="BI45" i="14" s="1"/>
  <c r="I44" i="14"/>
  <c r="O44" i="14" s="1"/>
  <c r="U44" i="14" s="1"/>
  <c r="AA44" i="14" s="1"/>
  <c r="AG44" i="14" s="1"/>
  <c r="AM44" i="14" s="1"/>
  <c r="AS44" i="14" s="1"/>
  <c r="AY44" i="14" s="1"/>
  <c r="BE44" i="14" s="1"/>
  <c r="BK44" i="14" s="1"/>
  <c r="H44" i="14"/>
  <c r="N44" i="14" s="1"/>
  <c r="T44" i="14" s="1"/>
  <c r="Z44" i="14" s="1"/>
  <c r="AF44" i="14" s="1"/>
  <c r="AL44" i="14" s="1"/>
  <c r="AR44" i="14" s="1"/>
  <c r="AX44" i="14" s="1"/>
  <c r="BD44" i="14" s="1"/>
  <c r="BJ44" i="14" s="1"/>
  <c r="G44" i="14"/>
  <c r="M44" i="14" s="1"/>
  <c r="S44" i="14" s="1"/>
  <c r="Y44" i="14" s="1"/>
  <c r="AE44" i="14" s="1"/>
  <c r="AK44" i="14" s="1"/>
  <c r="AQ44" i="14" s="1"/>
  <c r="AW44" i="14" s="1"/>
  <c r="BC44" i="14" s="1"/>
  <c r="BI44" i="14" s="1"/>
  <c r="I43" i="14"/>
  <c r="O43" i="14" s="1"/>
  <c r="U43" i="14" s="1"/>
  <c r="AA43" i="14" s="1"/>
  <c r="AG43" i="14" s="1"/>
  <c r="AM43" i="14" s="1"/>
  <c r="AS43" i="14" s="1"/>
  <c r="AY43" i="14" s="1"/>
  <c r="BE43" i="14" s="1"/>
  <c r="BK43" i="14" s="1"/>
  <c r="H43" i="14"/>
  <c r="N43" i="14" s="1"/>
  <c r="T43" i="14" s="1"/>
  <c r="Z43" i="14" s="1"/>
  <c r="AF43" i="14" s="1"/>
  <c r="AL43" i="14" s="1"/>
  <c r="AR43" i="14" s="1"/>
  <c r="AX43" i="14" s="1"/>
  <c r="BD43" i="14" s="1"/>
  <c r="BJ43" i="14" s="1"/>
  <c r="I42" i="14"/>
  <c r="O42" i="14" s="1"/>
  <c r="U42" i="14" s="1"/>
  <c r="AA42" i="14" s="1"/>
  <c r="AG42" i="14" s="1"/>
  <c r="AM42" i="14" s="1"/>
  <c r="AS42" i="14" s="1"/>
  <c r="AY42" i="14" s="1"/>
  <c r="BE42" i="14" s="1"/>
  <c r="BK42" i="14" s="1"/>
  <c r="H42" i="14"/>
  <c r="N42" i="14" s="1"/>
  <c r="T42" i="14" s="1"/>
  <c r="Z42" i="14" s="1"/>
  <c r="AF42" i="14" s="1"/>
  <c r="AL42" i="14" s="1"/>
  <c r="AR42" i="14" s="1"/>
  <c r="AX42" i="14" s="1"/>
  <c r="BD42" i="14" s="1"/>
  <c r="BJ42" i="14" s="1"/>
  <c r="G42" i="14"/>
  <c r="M42" i="14" s="1"/>
  <c r="S42" i="14" s="1"/>
  <c r="Y42" i="14" s="1"/>
  <c r="AE42" i="14" s="1"/>
  <c r="AK42" i="14" s="1"/>
  <c r="AQ42" i="14" s="1"/>
  <c r="AW42" i="14" s="1"/>
  <c r="BC42" i="14" s="1"/>
  <c r="BI42" i="14" s="1"/>
  <c r="I41" i="14"/>
  <c r="O41" i="14" s="1"/>
  <c r="U41" i="14" s="1"/>
  <c r="AA41" i="14" s="1"/>
  <c r="AG41" i="14" s="1"/>
  <c r="AM41" i="14" s="1"/>
  <c r="AS41" i="14" s="1"/>
  <c r="AY41" i="14" s="1"/>
  <c r="BE41" i="14" s="1"/>
  <c r="BK41" i="14" s="1"/>
  <c r="H41" i="14"/>
  <c r="N41" i="14" s="1"/>
  <c r="T41" i="14" s="1"/>
  <c r="Z41" i="14" s="1"/>
  <c r="AF41" i="14" s="1"/>
  <c r="AL41" i="14" s="1"/>
  <c r="AR41" i="14" s="1"/>
  <c r="AX41" i="14" s="1"/>
  <c r="BD41" i="14" s="1"/>
  <c r="BJ41" i="14" s="1"/>
  <c r="G41" i="14"/>
  <c r="M41" i="14" s="1"/>
  <c r="S41" i="14" s="1"/>
  <c r="Y41" i="14" s="1"/>
  <c r="AE41" i="14" s="1"/>
  <c r="AK41" i="14" s="1"/>
  <c r="AQ41" i="14" s="1"/>
  <c r="AW41" i="14" s="1"/>
  <c r="BC41" i="14" s="1"/>
  <c r="BI41" i="14" s="1"/>
  <c r="I40" i="14"/>
  <c r="O40" i="14" s="1"/>
  <c r="U40" i="14" s="1"/>
  <c r="AA40" i="14" s="1"/>
  <c r="AG40" i="14" s="1"/>
  <c r="AM40" i="14" s="1"/>
  <c r="AS40" i="14" s="1"/>
  <c r="AY40" i="14" s="1"/>
  <c r="BE40" i="14" s="1"/>
  <c r="BK40" i="14" s="1"/>
  <c r="G40" i="14"/>
  <c r="M40" i="14" s="1"/>
  <c r="S40" i="14" s="1"/>
  <c r="Y40" i="14" s="1"/>
  <c r="AE40" i="14" s="1"/>
  <c r="AK40" i="14" s="1"/>
  <c r="AQ40" i="14" s="1"/>
  <c r="AW40" i="14" s="1"/>
  <c r="BC40" i="14" s="1"/>
  <c r="BI40" i="14" s="1"/>
  <c r="I39" i="14"/>
  <c r="O39" i="14" s="1"/>
  <c r="U39" i="14" s="1"/>
  <c r="AA39" i="14" s="1"/>
  <c r="AG39" i="14" s="1"/>
  <c r="AM39" i="14" s="1"/>
  <c r="AS39" i="14" s="1"/>
  <c r="AY39" i="14" s="1"/>
  <c r="BE39" i="14" s="1"/>
  <c r="BK39" i="14" s="1"/>
  <c r="H39" i="14"/>
  <c r="N39" i="14" s="1"/>
  <c r="T39" i="14" s="1"/>
  <c r="Z39" i="14" s="1"/>
  <c r="AF39" i="14" s="1"/>
  <c r="AL39" i="14" s="1"/>
  <c r="AR39" i="14" s="1"/>
  <c r="AX39" i="14" s="1"/>
  <c r="BD39" i="14" s="1"/>
  <c r="BJ39" i="14" s="1"/>
  <c r="G39" i="14"/>
  <c r="M39" i="14" s="1"/>
  <c r="S39" i="14" s="1"/>
  <c r="Y39" i="14" s="1"/>
  <c r="AE39" i="14" s="1"/>
  <c r="AK39" i="14" s="1"/>
  <c r="AQ39" i="14" s="1"/>
  <c r="AW39" i="14" s="1"/>
  <c r="BC39" i="14" s="1"/>
  <c r="BI39" i="14" s="1"/>
  <c r="I38" i="14"/>
  <c r="O38" i="14" s="1"/>
  <c r="U38" i="14" s="1"/>
  <c r="AA38" i="14" s="1"/>
  <c r="AG38" i="14" s="1"/>
  <c r="AM38" i="14" s="1"/>
  <c r="AS38" i="14" s="1"/>
  <c r="AY38" i="14" s="1"/>
  <c r="BE38" i="14" s="1"/>
  <c r="BK38" i="14" s="1"/>
  <c r="H38" i="14"/>
  <c r="G38" i="14"/>
  <c r="M38" i="14" s="1"/>
  <c r="S38" i="14" s="1"/>
  <c r="Y38" i="14" s="1"/>
  <c r="AE38" i="14" s="1"/>
  <c r="AK38" i="14" s="1"/>
  <c r="AQ38" i="14" s="1"/>
  <c r="AW38" i="14" s="1"/>
  <c r="BC38" i="14" s="1"/>
  <c r="BI38" i="14" s="1"/>
  <c r="H37" i="14"/>
  <c r="G37" i="14"/>
  <c r="M37" i="14" s="1"/>
  <c r="S37" i="14" s="1"/>
  <c r="Y37" i="14" s="1"/>
  <c r="AE37" i="14" s="1"/>
  <c r="AK37" i="14" s="1"/>
  <c r="AQ37" i="14" s="1"/>
  <c r="AW37" i="14" s="1"/>
  <c r="BC37" i="14" s="1"/>
  <c r="BI37" i="14" s="1"/>
  <c r="I36" i="14"/>
  <c r="O36" i="14" s="1"/>
  <c r="U36" i="14" s="1"/>
  <c r="AA36" i="14" s="1"/>
  <c r="AG36" i="14" s="1"/>
  <c r="AM36" i="14" s="1"/>
  <c r="AS36" i="14" s="1"/>
  <c r="AY36" i="14" s="1"/>
  <c r="BE36" i="14" s="1"/>
  <c r="BK36" i="14" s="1"/>
  <c r="H36" i="14"/>
  <c r="G36" i="14"/>
  <c r="M36" i="14" s="1"/>
  <c r="S36" i="14" s="1"/>
  <c r="Y36" i="14" s="1"/>
  <c r="AE36" i="14" s="1"/>
  <c r="AK36" i="14" s="1"/>
  <c r="AQ36" i="14" s="1"/>
  <c r="AW36" i="14" s="1"/>
  <c r="BC36" i="14" s="1"/>
  <c r="BI36" i="14" s="1"/>
  <c r="I35" i="14"/>
  <c r="O35" i="14" s="1"/>
  <c r="U35" i="14" s="1"/>
  <c r="AA35" i="14" s="1"/>
  <c r="AG35" i="14" s="1"/>
  <c r="AM35" i="14" s="1"/>
  <c r="AS35" i="14" s="1"/>
  <c r="AY35" i="14" s="1"/>
  <c r="BE35" i="14" s="1"/>
  <c r="BK35" i="14" s="1"/>
  <c r="H35" i="14"/>
  <c r="I34" i="14"/>
  <c r="O34" i="14" s="1"/>
  <c r="U34" i="14" s="1"/>
  <c r="AA34" i="14" s="1"/>
  <c r="AG34" i="14" s="1"/>
  <c r="AM34" i="14" s="1"/>
  <c r="AS34" i="14" s="1"/>
  <c r="AY34" i="14" s="1"/>
  <c r="BE34" i="14" s="1"/>
  <c r="BK34" i="14" s="1"/>
  <c r="H34" i="14"/>
  <c r="G34" i="14"/>
  <c r="M34" i="14" s="1"/>
  <c r="S34" i="14" s="1"/>
  <c r="Y34" i="14" s="1"/>
  <c r="AE34" i="14" s="1"/>
  <c r="AK34" i="14" s="1"/>
  <c r="AQ34" i="14" s="1"/>
  <c r="AW34" i="14" s="1"/>
  <c r="BC34" i="14" s="1"/>
  <c r="BI34" i="14" s="1"/>
  <c r="I33" i="14"/>
  <c r="O33" i="14" s="1"/>
  <c r="U33" i="14" s="1"/>
  <c r="AA33" i="14" s="1"/>
  <c r="AG33" i="14" s="1"/>
  <c r="AM33" i="14" s="1"/>
  <c r="AS33" i="14" s="1"/>
  <c r="AY33" i="14" s="1"/>
  <c r="BE33" i="14" s="1"/>
  <c r="BK33" i="14" s="1"/>
  <c r="H33" i="14"/>
  <c r="G33" i="14"/>
  <c r="M33" i="14" s="1"/>
  <c r="S33" i="14" s="1"/>
  <c r="Y33" i="14" s="1"/>
  <c r="AE33" i="14" s="1"/>
  <c r="AK33" i="14" s="1"/>
  <c r="AQ33" i="14" s="1"/>
  <c r="AW33" i="14" s="1"/>
  <c r="BC33" i="14" s="1"/>
  <c r="BI33" i="14" s="1"/>
  <c r="I32" i="14"/>
  <c r="O32" i="14" s="1"/>
  <c r="U32" i="14" s="1"/>
  <c r="AA32" i="14" s="1"/>
  <c r="AG32" i="14" s="1"/>
  <c r="AM32" i="14" s="1"/>
  <c r="AS32" i="14" s="1"/>
  <c r="AY32" i="14" s="1"/>
  <c r="BE32" i="14" s="1"/>
  <c r="BK32" i="14" s="1"/>
  <c r="G32" i="14"/>
  <c r="M32" i="14" s="1"/>
  <c r="S32" i="14" s="1"/>
  <c r="Y32" i="14" s="1"/>
  <c r="AE32" i="14" s="1"/>
  <c r="AK32" i="14" s="1"/>
  <c r="AQ32" i="14" s="1"/>
  <c r="AW32" i="14" s="1"/>
  <c r="BC32" i="14" s="1"/>
  <c r="BI32" i="14" s="1"/>
  <c r="I31" i="14"/>
  <c r="O31" i="14" s="1"/>
  <c r="U31" i="14" s="1"/>
  <c r="AA31" i="14" s="1"/>
  <c r="AG31" i="14" s="1"/>
  <c r="AM31" i="14" s="1"/>
  <c r="AS31" i="14" s="1"/>
  <c r="AY31" i="14" s="1"/>
  <c r="BE31" i="14" s="1"/>
  <c r="BK31" i="14" s="1"/>
  <c r="H31" i="14"/>
  <c r="N31" i="14" s="1"/>
  <c r="T31" i="14" s="1"/>
  <c r="Z31" i="14" s="1"/>
  <c r="AF31" i="14" s="1"/>
  <c r="AL31" i="14" s="1"/>
  <c r="AR31" i="14" s="1"/>
  <c r="AX31" i="14" s="1"/>
  <c r="BD31" i="14" s="1"/>
  <c r="BJ31" i="14" s="1"/>
  <c r="G31" i="14"/>
  <c r="M31" i="14" s="1"/>
  <c r="S31" i="14" s="1"/>
  <c r="Y31" i="14" s="1"/>
  <c r="AE31" i="14" s="1"/>
  <c r="AK31" i="14" s="1"/>
  <c r="AQ31" i="14" s="1"/>
  <c r="AW31" i="14" s="1"/>
  <c r="BC31" i="14" s="1"/>
  <c r="BI31" i="14" s="1"/>
  <c r="I30" i="14"/>
  <c r="O30" i="14" s="1"/>
  <c r="U30" i="14" s="1"/>
  <c r="AA30" i="14" s="1"/>
  <c r="AG30" i="14" s="1"/>
  <c r="AM30" i="14" s="1"/>
  <c r="AS30" i="14" s="1"/>
  <c r="AY30" i="14" s="1"/>
  <c r="BE30" i="14" s="1"/>
  <c r="BK30" i="14" s="1"/>
  <c r="H30" i="14"/>
  <c r="N30" i="14" s="1"/>
  <c r="T30" i="14" s="1"/>
  <c r="Z30" i="14" s="1"/>
  <c r="AF30" i="14" s="1"/>
  <c r="AL30" i="14" s="1"/>
  <c r="AR30" i="14" s="1"/>
  <c r="AX30" i="14" s="1"/>
  <c r="BD30" i="14" s="1"/>
  <c r="BJ30" i="14" s="1"/>
  <c r="G30" i="14"/>
  <c r="M30" i="14" s="1"/>
  <c r="S30" i="14" s="1"/>
  <c r="Y30" i="14" s="1"/>
  <c r="AE30" i="14" s="1"/>
  <c r="AK30" i="14" s="1"/>
  <c r="AQ30" i="14" s="1"/>
  <c r="AW30" i="14" s="1"/>
  <c r="BC30" i="14" s="1"/>
  <c r="BI30" i="14" s="1"/>
  <c r="H29" i="14"/>
  <c r="N29" i="14" s="1"/>
  <c r="T29" i="14" s="1"/>
  <c r="Z29" i="14" s="1"/>
  <c r="AF29" i="14" s="1"/>
  <c r="AL29" i="14" s="1"/>
  <c r="AR29" i="14" s="1"/>
  <c r="AX29" i="14" s="1"/>
  <c r="BD29" i="14" s="1"/>
  <c r="BJ29" i="14" s="1"/>
  <c r="G29" i="14"/>
  <c r="M29" i="14" s="1"/>
  <c r="S29" i="14" s="1"/>
  <c r="Y29" i="14" s="1"/>
  <c r="AE29" i="14" s="1"/>
  <c r="AK29" i="14" s="1"/>
  <c r="AQ29" i="14" s="1"/>
  <c r="AW29" i="14" s="1"/>
  <c r="BC29" i="14" s="1"/>
  <c r="BI29" i="14" s="1"/>
  <c r="I28" i="14"/>
  <c r="O28" i="14" s="1"/>
  <c r="U28" i="14" s="1"/>
  <c r="AA28" i="14" s="1"/>
  <c r="AG28" i="14" s="1"/>
  <c r="AM28" i="14" s="1"/>
  <c r="AS28" i="14" s="1"/>
  <c r="AY28" i="14" s="1"/>
  <c r="BE28" i="14" s="1"/>
  <c r="BK28" i="14" s="1"/>
  <c r="H28" i="14"/>
  <c r="N28" i="14" s="1"/>
  <c r="T28" i="14" s="1"/>
  <c r="Z28" i="14" s="1"/>
  <c r="AF28" i="14" s="1"/>
  <c r="AL28" i="14" s="1"/>
  <c r="AR28" i="14" s="1"/>
  <c r="AX28" i="14" s="1"/>
  <c r="BD28" i="14" s="1"/>
  <c r="BJ28" i="14" s="1"/>
  <c r="G28" i="14"/>
  <c r="M28" i="14" s="1"/>
  <c r="S28" i="14" s="1"/>
  <c r="Y28" i="14" s="1"/>
  <c r="AE28" i="14" s="1"/>
  <c r="AK28" i="14" s="1"/>
  <c r="AQ28" i="14" s="1"/>
  <c r="AW28" i="14" s="1"/>
  <c r="BC28" i="14" s="1"/>
  <c r="BI28" i="14" s="1"/>
  <c r="I27" i="14"/>
  <c r="O27" i="14" s="1"/>
  <c r="U27" i="14" s="1"/>
  <c r="AA27" i="14" s="1"/>
  <c r="AG27" i="14" s="1"/>
  <c r="AM27" i="14" s="1"/>
  <c r="AS27" i="14" s="1"/>
  <c r="AY27" i="14" s="1"/>
  <c r="BE27" i="14" s="1"/>
  <c r="BK27" i="14" s="1"/>
  <c r="H27" i="14"/>
  <c r="N27" i="14" s="1"/>
  <c r="T27" i="14" s="1"/>
  <c r="Z27" i="14" s="1"/>
  <c r="AF27" i="14" s="1"/>
  <c r="AL27" i="14" s="1"/>
  <c r="AR27" i="14" s="1"/>
  <c r="AX27" i="14" s="1"/>
  <c r="BD27" i="14" s="1"/>
  <c r="BJ27" i="14" s="1"/>
  <c r="I26" i="14"/>
  <c r="O26" i="14" s="1"/>
  <c r="U26" i="14" s="1"/>
  <c r="AA26" i="14" s="1"/>
  <c r="AG26" i="14" s="1"/>
  <c r="AM26" i="14" s="1"/>
  <c r="AS26" i="14" s="1"/>
  <c r="AY26" i="14" s="1"/>
  <c r="BE26" i="14" s="1"/>
  <c r="BK26" i="14" s="1"/>
  <c r="H26" i="14"/>
  <c r="N26" i="14" s="1"/>
  <c r="T26" i="14" s="1"/>
  <c r="Z26" i="14" s="1"/>
  <c r="AF26" i="14" s="1"/>
  <c r="AL26" i="14" s="1"/>
  <c r="AR26" i="14" s="1"/>
  <c r="AX26" i="14" s="1"/>
  <c r="BD26" i="14" s="1"/>
  <c r="BJ26" i="14" s="1"/>
  <c r="G26" i="14"/>
  <c r="M26" i="14" s="1"/>
  <c r="S26" i="14" s="1"/>
  <c r="Y26" i="14" s="1"/>
  <c r="AE26" i="14" s="1"/>
  <c r="AK26" i="14" s="1"/>
  <c r="AQ26" i="14" s="1"/>
  <c r="AW26" i="14" s="1"/>
  <c r="BC26" i="14" s="1"/>
  <c r="BI26" i="14" s="1"/>
  <c r="I25" i="14"/>
  <c r="O25" i="14" s="1"/>
  <c r="U25" i="14" s="1"/>
  <c r="AA25" i="14" s="1"/>
  <c r="AG25" i="14" s="1"/>
  <c r="AM25" i="14" s="1"/>
  <c r="AS25" i="14" s="1"/>
  <c r="AY25" i="14" s="1"/>
  <c r="BE25" i="14" s="1"/>
  <c r="BK25" i="14" s="1"/>
  <c r="H25" i="14"/>
  <c r="G25" i="14"/>
  <c r="M25" i="14" s="1"/>
  <c r="S25" i="14" s="1"/>
  <c r="Y25" i="14" s="1"/>
  <c r="AE25" i="14" s="1"/>
  <c r="AK25" i="14" s="1"/>
  <c r="AQ25" i="14" s="1"/>
  <c r="AW25" i="14" s="1"/>
  <c r="BC25" i="14" s="1"/>
  <c r="BI25" i="14" s="1"/>
  <c r="I24" i="14"/>
  <c r="O24" i="14" s="1"/>
  <c r="U24" i="14" s="1"/>
  <c r="AA24" i="14" s="1"/>
  <c r="AG24" i="14" s="1"/>
  <c r="AM24" i="14" s="1"/>
  <c r="AS24" i="14" s="1"/>
  <c r="AY24" i="14" s="1"/>
  <c r="BE24" i="14" s="1"/>
  <c r="BK24" i="14" s="1"/>
  <c r="G24" i="14"/>
  <c r="M24" i="14" s="1"/>
  <c r="S24" i="14" s="1"/>
  <c r="Y24" i="14" s="1"/>
  <c r="AE24" i="14" s="1"/>
  <c r="AK24" i="14" s="1"/>
  <c r="AQ24" i="14" s="1"/>
  <c r="AW24" i="14" s="1"/>
  <c r="BC24" i="14" s="1"/>
  <c r="BI24" i="14" s="1"/>
  <c r="I23" i="14"/>
  <c r="O23" i="14" s="1"/>
  <c r="U23" i="14" s="1"/>
  <c r="AA23" i="14" s="1"/>
  <c r="AG23" i="14" s="1"/>
  <c r="AM23" i="14" s="1"/>
  <c r="AS23" i="14" s="1"/>
  <c r="AY23" i="14" s="1"/>
  <c r="BE23" i="14" s="1"/>
  <c r="BK23" i="14" s="1"/>
  <c r="H23" i="14"/>
  <c r="G23" i="14"/>
  <c r="M23" i="14" s="1"/>
  <c r="S23" i="14" s="1"/>
  <c r="Y23" i="14" s="1"/>
  <c r="AE23" i="14" s="1"/>
  <c r="AK23" i="14" s="1"/>
  <c r="AQ23" i="14" s="1"/>
  <c r="AW23" i="14" s="1"/>
  <c r="BC23" i="14" s="1"/>
  <c r="BI23" i="14" s="1"/>
  <c r="I22" i="14"/>
  <c r="O22" i="14" s="1"/>
  <c r="U22" i="14" s="1"/>
  <c r="AA22" i="14" s="1"/>
  <c r="AG22" i="14" s="1"/>
  <c r="AM22" i="14" s="1"/>
  <c r="AS22" i="14" s="1"/>
  <c r="AY22" i="14" s="1"/>
  <c r="BE22" i="14" s="1"/>
  <c r="BK22" i="14" s="1"/>
  <c r="H22" i="14"/>
  <c r="G22" i="14"/>
  <c r="M22" i="14" s="1"/>
  <c r="S22" i="14" s="1"/>
  <c r="Y22" i="14" s="1"/>
  <c r="AE22" i="14" s="1"/>
  <c r="AK22" i="14" s="1"/>
  <c r="AQ22" i="14" s="1"/>
  <c r="AW22" i="14" s="1"/>
  <c r="BC22" i="14" s="1"/>
  <c r="BI22" i="14" s="1"/>
  <c r="H21" i="14"/>
  <c r="G21" i="14"/>
  <c r="M21" i="14" s="1"/>
  <c r="S21" i="14" s="1"/>
  <c r="Y21" i="14" s="1"/>
  <c r="AE21" i="14" s="1"/>
  <c r="AK21" i="14" s="1"/>
  <c r="AQ21" i="14" s="1"/>
  <c r="AW21" i="14" s="1"/>
  <c r="BC21" i="14" s="1"/>
  <c r="BI21" i="14" s="1"/>
  <c r="I20" i="14"/>
  <c r="O20" i="14" s="1"/>
  <c r="U20" i="14" s="1"/>
  <c r="AA20" i="14" s="1"/>
  <c r="AG20" i="14" s="1"/>
  <c r="AM20" i="14" s="1"/>
  <c r="AS20" i="14" s="1"/>
  <c r="AY20" i="14" s="1"/>
  <c r="BE20" i="14" s="1"/>
  <c r="BK20" i="14" s="1"/>
  <c r="H20" i="14"/>
  <c r="N20" i="14" s="1"/>
  <c r="T20" i="14" s="1"/>
  <c r="Z20" i="14" s="1"/>
  <c r="AF20" i="14" s="1"/>
  <c r="AL20" i="14" s="1"/>
  <c r="AR20" i="14" s="1"/>
  <c r="AX20" i="14" s="1"/>
  <c r="BD20" i="14" s="1"/>
  <c r="BJ20" i="14" s="1"/>
  <c r="G20" i="14"/>
  <c r="M20" i="14" s="1"/>
  <c r="S20" i="14" s="1"/>
  <c r="Y20" i="14" s="1"/>
  <c r="AE20" i="14" s="1"/>
  <c r="AK20" i="14" s="1"/>
  <c r="AQ20" i="14" s="1"/>
  <c r="AW20" i="14" s="1"/>
  <c r="BC20" i="14" s="1"/>
  <c r="BI20" i="14" s="1"/>
  <c r="I19" i="14"/>
  <c r="O19" i="14" s="1"/>
  <c r="U19" i="14" s="1"/>
  <c r="AA19" i="14" s="1"/>
  <c r="AG19" i="14" s="1"/>
  <c r="AM19" i="14" s="1"/>
  <c r="AS19" i="14" s="1"/>
  <c r="AY19" i="14" s="1"/>
  <c r="BE19" i="14" s="1"/>
  <c r="BK19" i="14" s="1"/>
  <c r="H19" i="14"/>
  <c r="N19" i="14" s="1"/>
  <c r="T19" i="14" s="1"/>
  <c r="Z19" i="14" s="1"/>
  <c r="AF19" i="14" s="1"/>
  <c r="AL19" i="14" s="1"/>
  <c r="AR19" i="14" s="1"/>
  <c r="AX19" i="14" s="1"/>
  <c r="BD19" i="14" s="1"/>
  <c r="BJ19" i="14" s="1"/>
  <c r="I18" i="14"/>
  <c r="O18" i="14" s="1"/>
  <c r="U18" i="14" s="1"/>
  <c r="AA18" i="14" s="1"/>
  <c r="AG18" i="14" s="1"/>
  <c r="AM18" i="14" s="1"/>
  <c r="AS18" i="14" s="1"/>
  <c r="AY18" i="14" s="1"/>
  <c r="BE18" i="14" s="1"/>
  <c r="BK18" i="14" s="1"/>
  <c r="H18" i="14"/>
  <c r="N18" i="14" s="1"/>
  <c r="T18" i="14" s="1"/>
  <c r="Z18" i="14" s="1"/>
  <c r="AF18" i="14" s="1"/>
  <c r="AL18" i="14" s="1"/>
  <c r="AR18" i="14" s="1"/>
  <c r="AX18" i="14" s="1"/>
  <c r="BD18" i="14" s="1"/>
  <c r="BJ18" i="14" s="1"/>
  <c r="G18" i="14"/>
  <c r="M18" i="14" s="1"/>
  <c r="S18" i="14" s="1"/>
  <c r="Y18" i="14" s="1"/>
  <c r="AE18" i="14" s="1"/>
  <c r="AK18" i="14" s="1"/>
  <c r="AQ18" i="14" s="1"/>
  <c r="AW18" i="14" s="1"/>
  <c r="BC18" i="14" s="1"/>
  <c r="BI18" i="14" s="1"/>
  <c r="I17" i="14"/>
  <c r="O17" i="14" s="1"/>
  <c r="U17" i="14" s="1"/>
  <c r="AA17" i="14" s="1"/>
  <c r="AG17" i="14" s="1"/>
  <c r="AM17" i="14" s="1"/>
  <c r="AS17" i="14" s="1"/>
  <c r="AY17" i="14" s="1"/>
  <c r="BE17" i="14" s="1"/>
  <c r="BK17" i="14" s="1"/>
  <c r="H17" i="14"/>
  <c r="N17" i="14" s="1"/>
  <c r="T17" i="14" s="1"/>
  <c r="Z17" i="14" s="1"/>
  <c r="AF17" i="14" s="1"/>
  <c r="AL17" i="14" s="1"/>
  <c r="AR17" i="14" s="1"/>
  <c r="AX17" i="14" s="1"/>
  <c r="BD17" i="14" s="1"/>
  <c r="BJ17" i="14" s="1"/>
  <c r="G17" i="14"/>
  <c r="M17" i="14" s="1"/>
  <c r="S17" i="14" s="1"/>
  <c r="Y17" i="14" s="1"/>
  <c r="AE17" i="14" s="1"/>
  <c r="AK17" i="14" s="1"/>
  <c r="AQ17" i="14" s="1"/>
  <c r="AW17" i="14" s="1"/>
  <c r="BC17" i="14" s="1"/>
  <c r="BI17" i="14" s="1"/>
  <c r="I16" i="14"/>
  <c r="O16" i="14" s="1"/>
  <c r="U16" i="14" s="1"/>
  <c r="AA16" i="14" s="1"/>
  <c r="AG16" i="14" s="1"/>
  <c r="AM16" i="14" s="1"/>
  <c r="AS16" i="14" s="1"/>
  <c r="AY16" i="14" s="1"/>
  <c r="BE16" i="14" s="1"/>
  <c r="BK16" i="14" s="1"/>
  <c r="G16" i="14"/>
  <c r="M16" i="14" s="1"/>
  <c r="S16" i="14" s="1"/>
  <c r="Y16" i="14" s="1"/>
  <c r="AE16" i="14" s="1"/>
  <c r="AK16" i="14" s="1"/>
  <c r="AQ16" i="14" s="1"/>
  <c r="AW16" i="14" s="1"/>
  <c r="BC16" i="14" s="1"/>
  <c r="BI16" i="14" s="1"/>
  <c r="I15" i="14"/>
  <c r="O15" i="14" s="1"/>
  <c r="U15" i="14" s="1"/>
  <c r="AA15" i="14" s="1"/>
  <c r="AG15" i="14" s="1"/>
  <c r="AM15" i="14" s="1"/>
  <c r="AS15" i="14" s="1"/>
  <c r="AY15" i="14" s="1"/>
  <c r="BE15" i="14" s="1"/>
  <c r="BK15" i="14" s="1"/>
  <c r="H15" i="14"/>
  <c r="N15" i="14" s="1"/>
  <c r="T15" i="14" s="1"/>
  <c r="Z15" i="14" s="1"/>
  <c r="AF15" i="14" s="1"/>
  <c r="AL15" i="14" s="1"/>
  <c r="AR15" i="14" s="1"/>
  <c r="AX15" i="14" s="1"/>
  <c r="BD15" i="14" s="1"/>
  <c r="BJ15" i="14" s="1"/>
  <c r="G15" i="14"/>
  <c r="M15" i="14" s="1"/>
  <c r="S15" i="14" s="1"/>
  <c r="Y15" i="14" s="1"/>
  <c r="AE15" i="14" s="1"/>
  <c r="AK15" i="14" s="1"/>
  <c r="AQ15" i="14" s="1"/>
  <c r="AW15" i="14" s="1"/>
  <c r="BC15" i="14" s="1"/>
  <c r="BI15" i="14" s="1"/>
  <c r="I14" i="14"/>
  <c r="O14" i="14" s="1"/>
  <c r="U14" i="14" s="1"/>
  <c r="AA14" i="14" s="1"/>
  <c r="AG14" i="14" s="1"/>
  <c r="AM14" i="14" s="1"/>
  <c r="AS14" i="14" s="1"/>
  <c r="AY14" i="14" s="1"/>
  <c r="BE14" i="14" s="1"/>
  <c r="BK14" i="14" s="1"/>
  <c r="H14" i="14"/>
  <c r="G14" i="14"/>
  <c r="M14" i="14" s="1"/>
  <c r="S14" i="14" s="1"/>
  <c r="Y14" i="14" s="1"/>
  <c r="AE14" i="14" s="1"/>
  <c r="AK14" i="14" s="1"/>
  <c r="AQ14" i="14" s="1"/>
  <c r="AW14" i="14" s="1"/>
  <c r="BC14" i="14" s="1"/>
  <c r="BI14" i="14" s="1"/>
  <c r="H13" i="14"/>
  <c r="G13" i="14"/>
  <c r="M13" i="14" s="1"/>
  <c r="S13" i="14" s="1"/>
  <c r="Y13" i="14" s="1"/>
  <c r="AE13" i="14" s="1"/>
  <c r="AK13" i="14" s="1"/>
  <c r="AQ13" i="14" s="1"/>
  <c r="AW13" i="14" s="1"/>
  <c r="BC13" i="14" s="1"/>
  <c r="BI13" i="14" s="1"/>
  <c r="I12" i="14"/>
  <c r="O12" i="14" s="1"/>
  <c r="U12" i="14" s="1"/>
  <c r="AA12" i="14" s="1"/>
  <c r="AG12" i="14" s="1"/>
  <c r="AM12" i="14" s="1"/>
  <c r="AS12" i="14" s="1"/>
  <c r="AY12" i="14" s="1"/>
  <c r="BE12" i="14" s="1"/>
  <c r="BK12" i="14" s="1"/>
  <c r="H12" i="14"/>
  <c r="G12" i="14"/>
  <c r="M12" i="14" s="1"/>
  <c r="S12" i="14" s="1"/>
  <c r="Y12" i="14" s="1"/>
  <c r="AE12" i="14" s="1"/>
  <c r="AK12" i="14" s="1"/>
  <c r="AQ12" i="14" s="1"/>
  <c r="AW12" i="14" s="1"/>
  <c r="BC12" i="14" s="1"/>
  <c r="BI12" i="14" s="1"/>
  <c r="I11" i="14"/>
  <c r="O11" i="14" s="1"/>
  <c r="U11" i="14" s="1"/>
  <c r="AA11" i="14" s="1"/>
  <c r="AG11" i="14" s="1"/>
  <c r="AM11" i="14" s="1"/>
  <c r="AS11" i="14" s="1"/>
  <c r="AY11" i="14" s="1"/>
  <c r="BE11" i="14" s="1"/>
  <c r="BK11" i="14" s="1"/>
  <c r="H11" i="14"/>
  <c r="I10" i="14"/>
  <c r="O10" i="14" s="1"/>
  <c r="U10" i="14" s="1"/>
  <c r="AA10" i="14" s="1"/>
  <c r="AG10" i="14" s="1"/>
  <c r="AM10" i="14" s="1"/>
  <c r="AS10" i="14" s="1"/>
  <c r="AY10" i="14" s="1"/>
  <c r="BE10" i="14" s="1"/>
  <c r="BK10" i="14" s="1"/>
  <c r="H10" i="14"/>
  <c r="G10" i="14"/>
  <c r="M10" i="14" s="1"/>
  <c r="S10" i="14" s="1"/>
  <c r="Y10" i="14" s="1"/>
  <c r="AE10" i="14" s="1"/>
  <c r="AK10" i="14" s="1"/>
  <c r="AQ10" i="14" s="1"/>
  <c r="AW10" i="14" s="1"/>
  <c r="BC10" i="14" s="1"/>
  <c r="BI10" i="14" s="1"/>
  <c r="I9" i="14"/>
  <c r="O9" i="14" s="1"/>
  <c r="U9" i="14" s="1"/>
  <c r="AA9" i="14" s="1"/>
  <c r="AG9" i="14" s="1"/>
  <c r="AM9" i="14" s="1"/>
  <c r="AS9" i="14" s="1"/>
  <c r="AY9" i="14" s="1"/>
  <c r="BE9" i="14" s="1"/>
  <c r="BK9" i="14" s="1"/>
  <c r="H9" i="14"/>
  <c r="G9" i="14"/>
  <c r="M9" i="14" s="1"/>
  <c r="S9" i="14" s="1"/>
  <c r="Y9" i="14" s="1"/>
  <c r="AE9" i="14" s="1"/>
  <c r="AK9" i="14" s="1"/>
  <c r="AQ9" i="14" s="1"/>
  <c r="AW9" i="14" s="1"/>
  <c r="BC9" i="14" s="1"/>
  <c r="BI9" i="14" s="1"/>
  <c r="I8" i="14"/>
  <c r="O8" i="14" s="1"/>
  <c r="U8" i="14" s="1"/>
  <c r="AA8" i="14" s="1"/>
  <c r="AG8" i="14" s="1"/>
  <c r="AM8" i="14" s="1"/>
  <c r="AS8" i="14" s="1"/>
  <c r="AY8" i="14" s="1"/>
  <c r="BE8" i="14" s="1"/>
  <c r="BK8" i="14" s="1"/>
  <c r="G8" i="14"/>
  <c r="M8" i="14" s="1"/>
  <c r="S8" i="14" s="1"/>
  <c r="Y8" i="14" s="1"/>
  <c r="AE8" i="14" s="1"/>
  <c r="AK8" i="14" s="1"/>
  <c r="AQ8" i="14" s="1"/>
  <c r="AW8" i="14" s="1"/>
  <c r="BC8" i="14" s="1"/>
  <c r="BI8" i="14" s="1"/>
  <c r="I7" i="14"/>
  <c r="O7" i="14" s="1"/>
  <c r="U7" i="14" s="1"/>
  <c r="AA7" i="14" s="1"/>
  <c r="AG7" i="14" s="1"/>
  <c r="AM7" i="14" s="1"/>
  <c r="AS7" i="14" s="1"/>
  <c r="AY7" i="14" s="1"/>
  <c r="BE7" i="14" s="1"/>
  <c r="BK7" i="14" s="1"/>
  <c r="H7" i="14"/>
  <c r="N7" i="14" s="1"/>
  <c r="T7" i="14" s="1"/>
  <c r="Z7" i="14" s="1"/>
  <c r="AF7" i="14" s="1"/>
  <c r="AL7" i="14" s="1"/>
  <c r="AR7" i="14" s="1"/>
  <c r="AX7" i="14" s="1"/>
  <c r="BD7" i="14" s="1"/>
  <c r="BJ7" i="14" s="1"/>
  <c r="G7" i="14"/>
  <c r="M7" i="14" s="1"/>
  <c r="S7" i="14" s="1"/>
  <c r="Y7" i="14" s="1"/>
  <c r="AE7" i="14" s="1"/>
  <c r="AK7" i="14" s="1"/>
  <c r="AQ7" i="14" s="1"/>
  <c r="AW7" i="14" s="1"/>
  <c r="BC7" i="14" s="1"/>
  <c r="BI7" i="14" s="1"/>
  <c r="I6" i="14"/>
  <c r="O6" i="14" s="1"/>
  <c r="U6" i="14" s="1"/>
  <c r="AA6" i="14" s="1"/>
  <c r="AG6" i="14" s="1"/>
  <c r="AM6" i="14" s="1"/>
  <c r="AS6" i="14" s="1"/>
  <c r="AY6" i="14" s="1"/>
  <c r="BE6" i="14" s="1"/>
  <c r="BK6" i="14" s="1"/>
  <c r="H6" i="14"/>
  <c r="N6" i="14" s="1"/>
  <c r="T6" i="14" s="1"/>
  <c r="Z6" i="14" s="1"/>
  <c r="AF6" i="14" s="1"/>
  <c r="AL6" i="14" s="1"/>
  <c r="AR6" i="14" s="1"/>
  <c r="AX6" i="14" s="1"/>
  <c r="BD6" i="14" s="1"/>
  <c r="BJ6" i="14" s="1"/>
  <c r="G6" i="14"/>
  <c r="M6" i="14" s="1"/>
  <c r="S6" i="14" s="1"/>
  <c r="Y6" i="14" s="1"/>
  <c r="AE6" i="14" s="1"/>
  <c r="AK6" i="14" s="1"/>
  <c r="AQ6" i="14" s="1"/>
  <c r="AW6" i="14" s="1"/>
  <c r="BC6" i="14" s="1"/>
  <c r="BI6" i="14" s="1"/>
  <c r="H5" i="14"/>
  <c r="N5" i="14" s="1"/>
  <c r="T5" i="14" s="1"/>
  <c r="Z5" i="14" s="1"/>
  <c r="AF5" i="14" s="1"/>
  <c r="AL5" i="14" s="1"/>
  <c r="AR5" i="14" s="1"/>
  <c r="AX5" i="14" s="1"/>
  <c r="BD5" i="14" s="1"/>
  <c r="BJ5" i="14" s="1"/>
  <c r="G5" i="14"/>
  <c r="M5" i="14" s="1"/>
  <c r="S5" i="14" s="1"/>
  <c r="Y5" i="14" s="1"/>
  <c r="AE5" i="14" s="1"/>
  <c r="AK5" i="14" s="1"/>
  <c r="AQ5" i="14" s="1"/>
  <c r="AW5" i="14" s="1"/>
  <c r="BC5" i="14" s="1"/>
  <c r="BI5" i="14" s="1"/>
  <c r="I4" i="14"/>
  <c r="O4" i="14" s="1"/>
  <c r="U4" i="14" s="1"/>
  <c r="AA4" i="14" s="1"/>
  <c r="AG4" i="14" s="1"/>
  <c r="AM4" i="14" s="1"/>
  <c r="AS4" i="14" s="1"/>
  <c r="AY4" i="14" s="1"/>
  <c r="BE4" i="14" s="1"/>
  <c r="BK4" i="14" s="1"/>
  <c r="H4" i="14"/>
  <c r="N4" i="14" s="1"/>
  <c r="T4" i="14" s="1"/>
  <c r="Z4" i="14" s="1"/>
  <c r="AF4" i="14" s="1"/>
  <c r="AL4" i="14" s="1"/>
  <c r="AR4" i="14" s="1"/>
  <c r="AX4" i="14" s="1"/>
  <c r="BD4" i="14" s="1"/>
  <c r="BJ4" i="14" s="1"/>
  <c r="G4" i="14"/>
  <c r="M4" i="14" s="1"/>
  <c r="S4" i="14" s="1"/>
  <c r="Y4" i="14" s="1"/>
  <c r="AE4" i="14" s="1"/>
  <c r="AK4" i="14" s="1"/>
  <c r="AQ4" i="14" s="1"/>
  <c r="AW4" i="14" s="1"/>
  <c r="BC4" i="14" s="1"/>
  <c r="BI4" i="14" s="1"/>
  <c r="H1220" i="14" l="1"/>
  <c r="H992" i="14"/>
  <c r="N992" i="14" s="1"/>
  <c r="H550" i="14"/>
  <c r="H938" i="14"/>
  <c r="H1340" i="14"/>
  <c r="N106" i="14"/>
  <c r="N200" i="14"/>
  <c r="N47" i="14"/>
  <c r="N61" i="14"/>
  <c r="N139" i="14"/>
  <c r="N100" i="14"/>
  <c r="N124" i="14"/>
  <c r="N194" i="14"/>
  <c r="N202" i="14"/>
  <c r="T764" i="14"/>
  <c r="N11" i="14"/>
  <c r="N23" i="14"/>
  <c r="N37" i="14"/>
  <c r="N51" i="14"/>
  <c r="N83" i="14"/>
  <c r="N99" i="14"/>
  <c r="N107" i="14"/>
  <c r="N123" i="14"/>
  <c r="N143" i="14"/>
  <c r="N169" i="14"/>
  <c r="N193" i="14"/>
  <c r="N201" i="14"/>
  <c r="N237" i="14"/>
  <c r="N277" i="14"/>
  <c r="N311" i="14"/>
  <c r="N339" i="14"/>
  <c r="N347" i="14"/>
  <c r="N371" i="14"/>
  <c r="N379" i="14"/>
  <c r="N401" i="14"/>
  <c r="N409" i="14"/>
  <c r="N441" i="14"/>
  <c r="N463" i="14"/>
  <c r="N491" i="14"/>
  <c r="N513" i="14"/>
  <c r="N542" i="14"/>
  <c r="N544" i="14"/>
  <c r="N553" i="14"/>
  <c r="N630" i="14"/>
  <c r="N664" i="14"/>
  <c r="T677" i="14"/>
  <c r="T687" i="14"/>
  <c r="N724" i="14"/>
  <c r="T747" i="14"/>
  <c r="T761" i="14"/>
  <c r="N772" i="14"/>
  <c r="N780" i="14"/>
  <c r="T811" i="14"/>
  <c r="N834" i="14"/>
  <c r="N836" i="14"/>
  <c r="T838" i="14"/>
  <c r="T937" i="14"/>
  <c r="T1009" i="14"/>
  <c r="T1131" i="14"/>
  <c r="N50" i="14"/>
  <c r="N176" i="14"/>
  <c r="N12" i="14"/>
  <c r="N24" i="14"/>
  <c r="N38" i="14"/>
  <c r="N312" i="14"/>
  <c r="N442" i="14"/>
  <c r="N514" i="14"/>
  <c r="N588" i="14"/>
  <c r="N686" i="14"/>
  <c r="N748" i="14"/>
  <c r="N750" i="14"/>
  <c r="N34" i="14"/>
  <c r="N48" i="14"/>
  <c r="N62" i="14"/>
  <c r="N74" i="14"/>
  <c r="N88" i="14"/>
  <c r="N104" i="14"/>
  <c r="N120" i="14"/>
  <c r="N128" i="14"/>
  <c r="N140" i="14"/>
  <c r="N148" i="14"/>
  <c r="N166" i="14"/>
  <c r="N174" i="14"/>
  <c r="N198" i="14"/>
  <c r="N234" i="14"/>
  <c r="N242" i="14"/>
  <c r="N274" i="14"/>
  <c r="N308" i="14"/>
  <c r="N336" i="14"/>
  <c r="N344" i="14"/>
  <c r="N368" i="14"/>
  <c r="N376" i="14"/>
  <c r="N406" i="14"/>
  <c r="N438" i="14"/>
  <c r="N460" i="14"/>
  <c r="N468" i="14"/>
  <c r="N488" i="14"/>
  <c r="N526" i="14"/>
  <c r="N546" i="14"/>
  <c r="N587" i="14"/>
  <c r="N603" i="14"/>
  <c r="N632" i="14"/>
  <c r="N646" i="14"/>
  <c r="N666" i="14"/>
  <c r="T717" i="14"/>
  <c r="N840" i="14"/>
  <c r="N864" i="14"/>
  <c r="N886" i="14"/>
  <c r="N894" i="14"/>
  <c r="N916" i="14"/>
  <c r="N932" i="14"/>
  <c r="N934" i="14"/>
  <c r="N942" i="14"/>
  <c r="N952" i="14"/>
  <c r="N972" i="14"/>
  <c r="N988" i="14"/>
  <c r="N990" i="14"/>
  <c r="N1014" i="14"/>
  <c r="N1024" i="14"/>
  <c r="N1032" i="14"/>
  <c r="N1050" i="14"/>
  <c r="N1064" i="14"/>
  <c r="N1086" i="14"/>
  <c r="N1102" i="14"/>
  <c r="N1136" i="14"/>
  <c r="N1146" i="14"/>
  <c r="N1148" i="14"/>
  <c r="N142" i="14"/>
  <c r="N119" i="14"/>
  <c r="N127" i="14"/>
  <c r="N233" i="14"/>
  <c r="N70" i="14"/>
  <c r="N434" i="14"/>
  <c r="N545" i="14"/>
  <c r="N688" i="14"/>
  <c r="N13" i="14"/>
  <c r="N25" i="14"/>
  <c r="N59" i="14"/>
  <c r="N71" i="14"/>
  <c r="N85" i="14"/>
  <c r="N101" i="14"/>
  <c r="N117" i="14"/>
  <c r="N125" i="14"/>
  <c r="N145" i="14"/>
  <c r="N163" i="14"/>
  <c r="N171" i="14"/>
  <c r="N195" i="14"/>
  <c r="N203" i="14"/>
  <c r="N231" i="14"/>
  <c r="N239" i="14"/>
  <c r="N279" i="14"/>
  <c r="N305" i="14"/>
  <c r="N313" i="14"/>
  <c r="N341" i="14"/>
  <c r="N373" i="14"/>
  <c r="N381" i="14"/>
  <c r="N403" i="14"/>
  <c r="N411" i="14"/>
  <c r="N435" i="14"/>
  <c r="N443" i="14"/>
  <c r="N457" i="14"/>
  <c r="N465" i="14"/>
  <c r="N485" i="14"/>
  <c r="N493" i="14"/>
  <c r="N506" i="14"/>
  <c r="N508" i="14"/>
  <c r="N528" i="14"/>
  <c r="N548" i="14"/>
  <c r="N580" i="14"/>
  <c r="T625" i="14"/>
  <c r="N648" i="14"/>
  <c r="N668" i="14"/>
  <c r="N670" i="14"/>
  <c r="N742" i="14"/>
  <c r="N792" i="14"/>
  <c r="T995" i="14"/>
  <c r="T1061" i="14"/>
  <c r="T1071" i="14"/>
  <c r="T1133" i="14"/>
  <c r="N276" i="14"/>
  <c r="N310" i="14"/>
  <c r="N338" i="14"/>
  <c r="N346" i="14"/>
  <c r="N370" i="14"/>
  <c r="N378" i="14"/>
  <c r="N408" i="14"/>
  <c r="N440" i="14"/>
  <c r="N462" i="14"/>
  <c r="N470" i="14"/>
  <c r="N490" i="14"/>
  <c r="N510" i="14"/>
  <c r="N530" i="14"/>
  <c r="N550" i="14"/>
  <c r="N552" i="14"/>
  <c r="N582" i="14"/>
  <c r="N598" i="14"/>
  <c r="N650" i="14"/>
  <c r="N652" i="14"/>
  <c r="N678" i="14"/>
  <c r="N680" i="14"/>
  <c r="N744" i="14"/>
  <c r="T779" i="14"/>
  <c r="N794" i="14"/>
  <c r="T835" i="14"/>
  <c r="T888" i="14"/>
  <c r="T896" i="14"/>
  <c r="T918" i="14"/>
  <c r="T974" i="14"/>
  <c r="T992" i="14"/>
  <c r="T1044" i="14"/>
  <c r="T1058" i="14"/>
  <c r="T1104" i="14"/>
  <c r="T1114" i="14"/>
  <c r="T1116" i="14"/>
  <c r="N122" i="14"/>
  <c r="N236" i="14"/>
  <c r="N73" i="14"/>
  <c r="N147" i="14"/>
  <c r="N273" i="14"/>
  <c r="N307" i="14"/>
  <c r="N315" i="14"/>
  <c r="N335" i="14"/>
  <c r="N343" i="14"/>
  <c r="N375" i="14"/>
  <c r="N405" i="14"/>
  <c r="N413" i="14"/>
  <c r="N437" i="14"/>
  <c r="N445" i="14"/>
  <c r="N459" i="14"/>
  <c r="N467" i="14"/>
  <c r="N487" i="14"/>
  <c r="N512" i="14"/>
  <c r="N532" i="14"/>
  <c r="N554" i="14"/>
  <c r="N584" i="14"/>
  <c r="N586" i="14"/>
  <c r="N600" i="14"/>
  <c r="N602" i="14"/>
  <c r="N620" i="14"/>
  <c r="N714" i="14"/>
  <c r="T725" i="14"/>
  <c r="N746" i="14"/>
  <c r="N790" i="14"/>
  <c r="N810" i="14"/>
  <c r="T893" i="14"/>
  <c r="T913" i="14"/>
  <c r="T971" i="14"/>
  <c r="T1049" i="14"/>
  <c r="T1101" i="14"/>
  <c r="N33" i="14"/>
  <c r="N103" i="14"/>
  <c r="N165" i="14"/>
  <c r="N173" i="14"/>
  <c r="N197" i="14"/>
  <c r="N116" i="14"/>
  <c r="N144" i="14"/>
  <c r="N170" i="14"/>
  <c r="N278" i="14"/>
  <c r="N340" i="14"/>
  <c r="N410" i="14"/>
  <c r="N492" i="14"/>
  <c r="N622" i="14"/>
  <c r="T667" i="14"/>
  <c r="N690" i="14"/>
  <c r="N716" i="14"/>
  <c r="N760" i="14"/>
  <c r="N762" i="14"/>
  <c r="N814" i="14"/>
  <c r="N868" i="14"/>
  <c r="N890" i="14"/>
  <c r="N898" i="14"/>
  <c r="N938" i="14"/>
  <c r="N956" i="14"/>
  <c r="N994" i="14"/>
  <c r="N1008" i="14"/>
  <c r="N1010" i="14"/>
  <c r="N1028" i="14"/>
  <c r="N1046" i="14"/>
  <c r="N1060" i="14"/>
  <c r="N1072" i="14"/>
  <c r="N1090" i="14"/>
  <c r="N1118" i="14"/>
  <c r="N1130" i="14"/>
  <c r="N1132" i="14"/>
  <c r="N1152" i="14"/>
  <c r="N1178" i="14"/>
  <c r="N1190" i="14"/>
  <c r="N1192" i="14"/>
  <c r="N1208" i="14"/>
  <c r="N1220" i="14"/>
  <c r="N1240" i="14"/>
  <c r="N1256" i="14"/>
  <c r="N1278" i="14"/>
  <c r="N1292" i="14"/>
  <c r="N1300" i="14"/>
  <c r="N511" i="14"/>
  <c r="N529" i="14"/>
  <c r="N547" i="14"/>
  <c r="N581" i="14"/>
  <c r="N589" i="14"/>
  <c r="N605" i="14"/>
  <c r="N623" i="14"/>
  <c r="N631" i="14"/>
  <c r="N647" i="14"/>
  <c r="N665" i="14"/>
  <c r="N693" i="14"/>
  <c r="N715" i="14"/>
  <c r="N723" i="14"/>
  <c r="N745" i="14"/>
  <c r="H777" i="14"/>
  <c r="N795" i="14"/>
  <c r="N809" i="14"/>
  <c r="H817" i="14"/>
  <c r="N10" i="14"/>
  <c r="N36" i="14"/>
  <c r="N168" i="14"/>
  <c r="N241" i="14"/>
  <c r="N84" i="14"/>
  <c r="N372" i="14"/>
  <c r="N380" i="14"/>
  <c r="N402" i="14"/>
  <c r="N464" i="14"/>
  <c r="N604" i="14"/>
  <c r="N808" i="14"/>
  <c r="N21" i="14"/>
  <c r="N35" i="14"/>
  <c r="N49" i="14"/>
  <c r="N63" i="14"/>
  <c r="N75" i="14"/>
  <c r="N89" i="14"/>
  <c r="N105" i="14"/>
  <c r="N121" i="14"/>
  <c r="N141" i="14"/>
  <c r="N149" i="14"/>
  <c r="N167" i="14"/>
  <c r="N175" i="14"/>
  <c r="N199" i="14"/>
  <c r="N235" i="14"/>
  <c r="N243" i="14"/>
  <c r="N275" i="14"/>
  <c r="N309" i="14"/>
  <c r="N337" i="14"/>
  <c r="N345" i="14"/>
  <c r="N369" i="14"/>
  <c r="N377" i="14"/>
  <c r="N407" i="14"/>
  <c r="N439" i="14"/>
  <c r="N461" i="14"/>
  <c r="N469" i="14"/>
  <c r="N489" i="14"/>
  <c r="N527" i="14"/>
  <c r="N549" i="14"/>
  <c r="N606" i="14"/>
  <c r="N624" i="14"/>
  <c r="T649" i="14"/>
  <c r="N692" i="14"/>
  <c r="N718" i="14"/>
  <c r="N720" i="14"/>
  <c r="N752" i="14"/>
  <c r="N766" i="14"/>
  <c r="N774" i="14"/>
  <c r="N816" i="14"/>
  <c r="T865" i="14"/>
  <c r="T885" i="14"/>
  <c r="T953" i="14"/>
  <c r="T1025" i="14"/>
  <c r="T1033" i="14"/>
  <c r="T1087" i="14"/>
  <c r="N22" i="14"/>
  <c r="N90" i="14"/>
  <c r="N87" i="14"/>
  <c r="N238" i="14"/>
  <c r="N516" i="14"/>
  <c r="N9" i="14"/>
  <c r="N14" i="14"/>
  <c r="N46" i="14"/>
  <c r="N60" i="14"/>
  <c r="N72" i="14"/>
  <c r="N86" i="14"/>
  <c r="N102" i="14"/>
  <c r="N118" i="14"/>
  <c r="N126" i="14"/>
  <c r="N146" i="14"/>
  <c r="N164" i="14"/>
  <c r="N172" i="14"/>
  <c r="N196" i="14"/>
  <c r="N204" i="14"/>
  <c r="N232" i="14"/>
  <c r="N240" i="14"/>
  <c r="N272" i="14"/>
  <c r="N306" i="14"/>
  <c r="N314" i="14"/>
  <c r="N334" i="14"/>
  <c r="N342" i="14"/>
  <c r="N374" i="14"/>
  <c r="N404" i="14"/>
  <c r="N412" i="14"/>
  <c r="N436" i="14"/>
  <c r="N444" i="14"/>
  <c r="N458" i="14"/>
  <c r="N466" i="14"/>
  <c r="N486" i="14"/>
  <c r="N494" i="14"/>
  <c r="N509" i="14"/>
  <c r="N531" i="14"/>
  <c r="N583" i="14"/>
  <c r="T599" i="14"/>
  <c r="N626" i="14"/>
  <c r="N628" i="14"/>
  <c r="N662" i="14"/>
  <c r="N722" i="14"/>
  <c r="T776" i="14"/>
  <c r="N778" i="14"/>
  <c r="T860" i="14"/>
  <c r="T862" i="14"/>
  <c r="T870" i="14"/>
  <c r="T940" i="14"/>
  <c r="T958" i="14"/>
  <c r="T1012" i="14"/>
  <c r="T1030" i="14"/>
  <c r="T1074" i="14"/>
  <c r="T1084" i="14"/>
  <c r="N507" i="14"/>
  <c r="N515" i="14"/>
  <c r="N543" i="14"/>
  <c r="N551" i="14"/>
  <c r="N585" i="14"/>
  <c r="N601" i="14"/>
  <c r="N627" i="14"/>
  <c r="N651" i="14"/>
  <c r="N669" i="14"/>
  <c r="N679" i="14"/>
  <c r="N689" i="14"/>
  <c r="N719" i="14"/>
  <c r="N741" i="14"/>
  <c r="N749" i="14"/>
  <c r="N763" i="14"/>
  <c r="N773" i="14"/>
  <c r="N791" i="14"/>
  <c r="N813" i="14"/>
  <c r="N837" i="14"/>
  <c r="N867" i="14"/>
  <c r="N887" i="14"/>
  <c r="N895" i="14"/>
  <c r="N915" i="14"/>
  <c r="N939" i="14"/>
  <c r="N955" i="14"/>
  <c r="N973" i="14"/>
  <c r="N989" i="14"/>
  <c r="N1011" i="14"/>
  <c r="N1027" i="14"/>
  <c r="N1043" i="14"/>
  <c r="N1063" i="14"/>
  <c r="N1073" i="14"/>
  <c r="N1089" i="14"/>
  <c r="N1103" i="14"/>
  <c r="N1135" i="14"/>
  <c r="N1149" i="14"/>
  <c r="N1163" i="14"/>
  <c r="N1207" i="14"/>
  <c r="N1197" i="14"/>
  <c r="N1231" i="14"/>
  <c r="N1273" i="14"/>
  <c r="N1305" i="14"/>
  <c r="N1319" i="14"/>
  <c r="N1327" i="14"/>
  <c r="N1341" i="14"/>
  <c r="N1343" i="14"/>
  <c r="N1351" i="14"/>
  <c r="N796" i="14"/>
  <c r="N892" i="14"/>
  <c r="N936" i="14"/>
  <c r="N970" i="14"/>
  <c r="N1048" i="14"/>
  <c r="N1100" i="14"/>
  <c r="N1223" i="14"/>
  <c r="N1162" i="14"/>
  <c r="T1194" i="14"/>
  <c r="N1210" i="14"/>
  <c r="N1222" i="14"/>
  <c r="N1238" i="14"/>
  <c r="N1258" i="14"/>
  <c r="N1262" i="14"/>
  <c r="N1276" i="14"/>
  <c r="N1290" i="14"/>
  <c r="N1302" i="14"/>
  <c r="N1316" i="14"/>
  <c r="N1324" i="14"/>
  <c r="N1338" i="14"/>
  <c r="N621" i="14"/>
  <c r="N629" i="14"/>
  <c r="N645" i="14"/>
  <c r="N663" i="14"/>
  <c r="N671" i="14"/>
  <c r="N691" i="14"/>
  <c r="N713" i="14"/>
  <c r="N721" i="14"/>
  <c r="N743" i="14"/>
  <c r="N751" i="14"/>
  <c r="N765" i="14"/>
  <c r="N775" i="14"/>
  <c r="N793" i="14"/>
  <c r="N815" i="14"/>
  <c r="N839" i="14"/>
  <c r="N861" i="14"/>
  <c r="N869" i="14"/>
  <c r="N889" i="14"/>
  <c r="N897" i="14"/>
  <c r="N917" i="14"/>
  <c r="N933" i="14"/>
  <c r="N941" i="14"/>
  <c r="N957" i="14"/>
  <c r="N975" i="14"/>
  <c r="N991" i="14"/>
  <c r="N1013" i="14"/>
  <c r="N1029" i="14"/>
  <c r="N1045" i="14"/>
  <c r="N1057" i="14"/>
  <c r="N1065" i="14"/>
  <c r="N1083" i="14"/>
  <c r="N1091" i="14"/>
  <c r="N1115" i="14"/>
  <c r="N1193" i="14"/>
  <c r="N1217" i="14"/>
  <c r="N1277" i="14"/>
  <c r="T1117" i="14"/>
  <c r="N1175" i="14"/>
  <c r="N1177" i="14"/>
  <c r="N1219" i="14"/>
  <c r="N1241" i="14"/>
  <c r="N1249" i="14"/>
  <c r="N1293" i="14"/>
  <c r="N1307" i="14"/>
  <c r="N1353" i="14"/>
  <c r="N812" i="14"/>
  <c r="N866" i="14"/>
  <c r="N914" i="14"/>
  <c r="N954" i="14"/>
  <c r="N996" i="14"/>
  <c r="N1026" i="14"/>
  <c r="N1034" i="14"/>
  <c r="N1062" i="14"/>
  <c r="N1088" i="14"/>
  <c r="N1119" i="14"/>
  <c r="N1134" i="14"/>
  <c r="N1263" i="14"/>
  <c r="T1164" i="14"/>
  <c r="N1196" i="14"/>
  <c r="T1252" i="14"/>
  <c r="N1260" i="14"/>
  <c r="T1264" i="14"/>
  <c r="N1274" i="14"/>
  <c r="N1288" i="14"/>
  <c r="N1304" i="14"/>
  <c r="N1318" i="14"/>
  <c r="N1326" i="14"/>
  <c r="N1328" i="14"/>
  <c r="N1340" i="14"/>
  <c r="N863" i="14"/>
  <c r="N891" i="14"/>
  <c r="N919" i="14"/>
  <c r="N935" i="14"/>
  <c r="N951" i="14"/>
  <c r="N959" i="14"/>
  <c r="N969" i="14"/>
  <c r="N993" i="14"/>
  <c r="N1023" i="14"/>
  <c r="N1031" i="14"/>
  <c r="N1047" i="14"/>
  <c r="N1059" i="14"/>
  <c r="N1085" i="14"/>
  <c r="N1099" i="14"/>
  <c r="N1251" i="14"/>
  <c r="N1153" i="14"/>
  <c r="N1209" i="14"/>
  <c r="N1221" i="14"/>
  <c r="N1237" i="14"/>
  <c r="N1257" i="14"/>
  <c r="N1279" i="14"/>
  <c r="N1291" i="14"/>
  <c r="N1301" i="14"/>
  <c r="N1315" i="14"/>
  <c r="N1165" i="14"/>
  <c r="N1179" i="14"/>
  <c r="N1205" i="14"/>
  <c r="T1150" i="14"/>
  <c r="T1166" i="14"/>
  <c r="N1176" i="14"/>
  <c r="T1206" i="14"/>
  <c r="T1218" i="14"/>
  <c r="T1230" i="14"/>
  <c r="N1242" i="14"/>
  <c r="N1250" i="14"/>
  <c r="N1272" i="14"/>
  <c r="N1306" i="14"/>
  <c r="N1342" i="14"/>
  <c r="N1352" i="14"/>
  <c r="N1354" i="14"/>
  <c r="N1151" i="14"/>
  <c r="N1239" i="14"/>
  <c r="T1147" i="14"/>
  <c r="T1161" i="14"/>
  <c r="N1195" i="14"/>
  <c r="N1211" i="14"/>
  <c r="N1253" i="14"/>
  <c r="N1259" i="14"/>
  <c r="N1261" i="14"/>
  <c r="N1275" i="14"/>
  <c r="N1287" i="14"/>
  <c r="N1289" i="14"/>
  <c r="N1303" i="14"/>
  <c r="N1317" i="14"/>
  <c r="N1325" i="14"/>
  <c r="N1329" i="14"/>
  <c r="N1339" i="14"/>
  <c r="N1191" i="14"/>
  <c r="Z1117" i="14" l="1"/>
  <c r="T1238" i="14"/>
  <c r="T1319" i="14"/>
  <c r="T377" i="14"/>
  <c r="T402" i="14"/>
  <c r="T745" i="14"/>
  <c r="T492" i="14"/>
  <c r="Z1101" i="14"/>
  <c r="T600" i="14"/>
  <c r="T532" i="14"/>
  <c r="T459" i="14"/>
  <c r="T405" i="14"/>
  <c r="T315" i="14"/>
  <c r="T73" i="14"/>
  <c r="Z1114" i="14"/>
  <c r="T550" i="14"/>
  <c r="T470" i="14"/>
  <c r="T378" i="14"/>
  <c r="T310" i="14"/>
  <c r="Z1061" i="14"/>
  <c r="T506" i="14"/>
  <c r="T403" i="14"/>
  <c r="T313" i="14"/>
  <c r="T231" i="14"/>
  <c r="T163" i="14"/>
  <c r="T101" i="14"/>
  <c r="T25" i="14"/>
  <c r="T434" i="14"/>
  <c r="T119" i="14"/>
  <c r="T1136" i="14"/>
  <c r="T1050" i="14"/>
  <c r="T894" i="14"/>
  <c r="Z717" i="14"/>
  <c r="T603" i="14"/>
  <c r="T686" i="14"/>
  <c r="T312" i="14"/>
  <c r="T176" i="14"/>
  <c r="Z937" i="14"/>
  <c r="Z811" i="14"/>
  <c r="Z747" i="14"/>
  <c r="T542" i="14"/>
  <c r="T194" i="14"/>
  <c r="T61" i="14"/>
  <c r="T1047" i="14"/>
  <c r="T839" i="14"/>
  <c r="T1351" i="14"/>
  <c r="T601" i="14"/>
  <c r="T22" i="14"/>
  <c r="T469" i="14"/>
  <c r="T199" i="14"/>
  <c r="N817" i="14"/>
  <c r="T605" i="14"/>
  <c r="T716" i="14"/>
  <c r="Z725" i="14"/>
  <c r="T457" i="14"/>
  <c r="T1325" i="14"/>
  <c r="T1287" i="14"/>
  <c r="T1253" i="14"/>
  <c r="Z1147" i="14"/>
  <c r="Z1206" i="14"/>
  <c r="T1205" i="14"/>
  <c r="T1301" i="14"/>
  <c r="T1237" i="14"/>
  <c r="T1251" i="14"/>
  <c r="T1031" i="14"/>
  <c r="T891" i="14"/>
  <c r="T1034" i="14"/>
  <c r="T1353" i="14"/>
  <c r="T1083" i="14"/>
  <c r="T917" i="14"/>
  <c r="T815" i="14"/>
  <c r="T713" i="14"/>
  <c r="T970" i="14"/>
  <c r="T1027" i="14"/>
  <c r="T939" i="14"/>
  <c r="T741" i="14"/>
  <c r="T585" i="14"/>
  <c r="T628" i="14"/>
  <c r="T531" i="14"/>
  <c r="T466" i="14"/>
  <c r="T412" i="14"/>
  <c r="T334" i="14"/>
  <c r="T240" i="14"/>
  <c r="T172" i="14"/>
  <c r="T118" i="14"/>
  <c r="T60" i="14"/>
  <c r="T516" i="14"/>
  <c r="T774" i="14"/>
  <c r="T1278" i="14"/>
  <c r="T1208" i="14"/>
  <c r="T1152" i="14"/>
  <c r="T1090" i="14"/>
  <c r="T1028" i="14"/>
  <c r="T956" i="14"/>
  <c r="T868" i="14"/>
  <c r="T744" i="14"/>
  <c r="T670" i="14"/>
  <c r="T580" i="14"/>
  <c r="T990" i="14"/>
  <c r="T942" i="14"/>
  <c r="T488" i="14"/>
  <c r="T406" i="14"/>
  <c r="T336" i="14"/>
  <c r="T234" i="14"/>
  <c r="T148" i="14"/>
  <c r="T104" i="14"/>
  <c r="T48" i="14"/>
  <c r="T664" i="14"/>
  <c r="T441" i="14"/>
  <c r="T371" i="14"/>
  <c r="T277" i="14"/>
  <c r="T169" i="14"/>
  <c r="T99" i="14"/>
  <c r="T23" i="14"/>
  <c r="T1062" i="14"/>
  <c r="T1338" i="14"/>
  <c r="T749" i="14"/>
  <c r="T241" i="14"/>
  <c r="Z992" i="14"/>
  <c r="T1179" i="14"/>
  <c r="T1291" i="14"/>
  <c r="T1221" i="14"/>
  <c r="T1023" i="14"/>
  <c r="T863" i="14"/>
  <c r="T1318" i="14"/>
  <c r="Z1264" i="14"/>
  <c r="Z1164" i="14"/>
  <c r="T1026" i="14"/>
  <c r="T1307" i="14"/>
  <c r="T1219" i="14"/>
  <c r="T1277" i="14"/>
  <c r="T1065" i="14"/>
  <c r="T991" i="14"/>
  <c r="T897" i="14"/>
  <c r="T793" i="14"/>
  <c r="T691" i="14"/>
  <c r="T1324" i="14"/>
  <c r="T1276" i="14"/>
  <c r="T1222" i="14"/>
  <c r="T1223" i="14"/>
  <c r="T1343" i="14"/>
  <c r="T1305" i="14"/>
  <c r="T1103" i="14"/>
  <c r="T915" i="14"/>
  <c r="T837" i="14"/>
  <c r="T719" i="14"/>
  <c r="T551" i="14"/>
  <c r="Z1030" i="14"/>
  <c r="Z870" i="14"/>
  <c r="Z776" i="14"/>
  <c r="T626" i="14"/>
  <c r="T509" i="14"/>
  <c r="T238" i="14"/>
  <c r="Z1087" i="14"/>
  <c r="Z885" i="14"/>
  <c r="T461" i="14"/>
  <c r="T369" i="14"/>
  <c r="T275" i="14"/>
  <c r="T175" i="14"/>
  <c r="T121" i="14"/>
  <c r="T63" i="14"/>
  <c r="T380" i="14"/>
  <c r="T168" i="14"/>
  <c r="T809" i="14"/>
  <c r="T723" i="14"/>
  <c r="T647" i="14"/>
  <c r="T589" i="14"/>
  <c r="T511" i="14"/>
  <c r="T1132" i="14"/>
  <c r="T1072" i="14"/>
  <c r="T1010" i="14"/>
  <c r="T938" i="14"/>
  <c r="T410" i="14"/>
  <c r="T144" i="14"/>
  <c r="T165" i="14"/>
  <c r="Z1049" i="14"/>
  <c r="T810" i="14"/>
  <c r="T512" i="14"/>
  <c r="T445" i="14"/>
  <c r="T375" i="14"/>
  <c r="T307" i="14"/>
  <c r="T236" i="14"/>
  <c r="Z1104" i="14"/>
  <c r="Z974" i="14"/>
  <c r="Z835" i="14"/>
  <c r="T598" i="14"/>
  <c r="T530" i="14"/>
  <c r="T462" i="14"/>
  <c r="T370" i="14"/>
  <c r="T276" i="14"/>
  <c r="Z995" i="14"/>
  <c r="T668" i="14"/>
  <c r="T548" i="14"/>
  <c r="T493" i="14"/>
  <c r="T443" i="14"/>
  <c r="T381" i="14"/>
  <c r="T305" i="14"/>
  <c r="T203" i="14"/>
  <c r="T145" i="14"/>
  <c r="T85" i="14"/>
  <c r="T13" i="14"/>
  <c r="T70" i="14"/>
  <c r="T142" i="14"/>
  <c r="T1102" i="14"/>
  <c r="T1032" i="14"/>
  <c r="T988" i="14"/>
  <c r="T886" i="14"/>
  <c r="T666" i="14"/>
  <c r="T587" i="14"/>
  <c r="T38" i="14"/>
  <c r="T50" i="14"/>
  <c r="Z838" i="14"/>
  <c r="T780" i="14"/>
  <c r="T724" i="14"/>
  <c r="T124" i="14"/>
  <c r="T47" i="14"/>
  <c r="T1290" i="14"/>
  <c r="T1197" i="14"/>
  <c r="Z940" i="14"/>
  <c r="T606" i="14"/>
  <c r="T75" i="14"/>
  <c r="T665" i="14"/>
  <c r="Z888" i="14"/>
  <c r="T1317" i="14"/>
  <c r="T1211" i="14"/>
  <c r="T1242" i="14"/>
  <c r="T993" i="14"/>
  <c r="T1260" i="14"/>
  <c r="T1263" i="14"/>
  <c r="T996" i="14"/>
  <c r="T1217" i="14"/>
  <c r="T975" i="14"/>
  <c r="T889" i="14"/>
  <c r="T671" i="14"/>
  <c r="T1048" i="14"/>
  <c r="T1207" i="14"/>
  <c r="T1089" i="14"/>
  <c r="T1011" i="14"/>
  <c r="T813" i="14"/>
  <c r="T689" i="14"/>
  <c r="T543" i="14"/>
  <c r="T458" i="14"/>
  <c r="T404" i="14"/>
  <c r="T314" i="14"/>
  <c r="T232" i="14"/>
  <c r="T164" i="14"/>
  <c r="T102" i="14"/>
  <c r="T46" i="14"/>
  <c r="T766" i="14"/>
  <c r="T692" i="14"/>
  <c r="T549" i="14"/>
  <c r="T808" i="14"/>
  <c r="T1256" i="14"/>
  <c r="T1192" i="14"/>
  <c r="T814" i="14"/>
  <c r="T690" i="14"/>
  <c r="T714" i="14"/>
  <c r="T586" i="14"/>
  <c r="T680" i="14"/>
  <c r="T934" i="14"/>
  <c r="T468" i="14"/>
  <c r="T376" i="14"/>
  <c r="T308" i="14"/>
  <c r="T198" i="14"/>
  <c r="T140" i="14"/>
  <c r="T88" i="14"/>
  <c r="T34" i="14"/>
  <c r="T588" i="14"/>
  <c r="T630" i="14"/>
  <c r="T513" i="14"/>
  <c r="T409" i="14"/>
  <c r="T347" i="14"/>
  <c r="T237" i="14"/>
  <c r="T143" i="14"/>
  <c r="T83" i="14"/>
  <c r="T11" i="14"/>
  <c r="T1289" i="14"/>
  <c r="T1326" i="14"/>
  <c r="Z1074" i="14"/>
  <c r="Z953" i="14"/>
  <c r="T141" i="14"/>
  <c r="T529" i="14"/>
  <c r="T650" i="14"/>
  <c r="T1239" i="14"/>
  <c r="T1342" i="14"/>
  <c r="T1176" i="14"/>
  <c r="T1165" i="14"/>
  <c r="T1340" i="14"/>
  <c r="T1191" i="14"/>
  <c r="T1275" i="14"/>
  <c r="T1279" i="14"/>
  <c r="T1209" i="14"/>
  <c r="T969" i="14"/>
  <c r="T1304" i="14"/>
  <c r="T954" i="14"/>
  <c r="T1293" i="14"/>
  <c r="T1177" i="14"/>
  <c r="T1193" i="14"/>
  <c r="T1057" i="14"/>
  <c r="T775" i="14"/>
  <c r="T663" i="14"/>
  <c r="T1316" i="14"/>
  <c r="T1262" i="14"/>
  <c r="T936" i="14"/>
  <c r="T796" i="14"/>
  <c r="T1341" i="14"/>
  <c r="T1273" i="14"/>
  <c r="T989" i="14"/>
  <c r="T895" i="14"/>
  <c r="T791" i="14"/>
  <c r="T679" i="14"/>
  <c r="T515" i="14"/>
  <c r="Z1012" i="14"/>
  <c r="Z862" i="14"/>
  <c r="Z599" i="14"/>
  <c r="T87" i="14"/>
  <c r="Z1033" i="14"/>
  <c r="Z865" i="14"/>
  <c r="Z649" i="14"/>
  <c r="T527" i="14"/>
  <c r="T439" i="14"/>
  <c r="T345" i="14"/>
  <c r="T243" i="14"/>
  <c r="T167" i="14"/>
  <c r="T105" i="14"/>
  <c r="T49" i="14"/>
  <c r="T372" i="14"/>
  <c r="T36" i="14"/>
  <c r="T795" i="14"/>
  <c r="T715" i="14"/>
  <c r="T631" i="14"/>
  <c r="T581" i="14"/>
  <c r="T1300" i="14"/>
  <c r="T1190" i="14"/>
  <c r="T1130" i="14"/>
  <c r="T1060" i="14"/>
  <c r="T1008" i="14"/>
  <c r="T762" i="14"/>
  <c r="Z667" i="14"/>
  <c r="T340" i="14"/>
  <c r="T116" i="14"/>
  <c r="T103" i="14"/>
  <c r="Z971" i="14"/>
  <c r="T790" i="14"/>
  <c r="T584" i="14"/>
  <c r="T487" i="14"/>
  <c r="T437" i="14"/>
  <c r="T343" i="14"/>
  <c r="T273" i="14"/>
  <c r="T122" i="14"/>
  <c r="Z1058" i="14"/>
  <c r="Z918" i="14"/>
  <c r="T678" i="14"/>
  <c r="T582" i="14"/>
  <c r="T440" i="14"/>
  <c r="T346" i="14"/>
  <c r="Z1133" i="14"/>
  <c r="T648" i="14"/>
  <c r="T485" i="14"/>
  <c r="T435" i="14"/>
  <c r="T373" i="14"/>
  <c r="T279" i="14"/>
  <c r="T195" i="14"/>
  <c r="T125" i="14"/>
  <c r="T71" i="14"/>
  <c r="T688" i="14"/>
  <c r="T233" i="14"/>
  <c r="T1148" i="14"/>
  <c r="T1086" i="14"/>
  <c r="T1024" i="14"/>
  <c r="T972" i="14"/>
  <c r="T864" i="14"/>
  <c r="T514" i="14"/>
  <c r="T24" i="14"/>
  <c r="T836" i="14"/>
  <c r="T772" i="14"/>
  <c r="Z687" i="14"/>
  <c r="T553" i="14"/>
  <c r="Z764" i="14"/>
  <c r="T100" i="14"/>
  <c r="T200" i="14"/>
  <c r="T1352" i="14"/>
  <c r="T1241" i="14"/>
  <c r="T21" i="14"/>
  <c r="Z893" i="14"/>
  <c r="T1151" i="14"/>
  <c r="Z1166" i="14"/>
  <c r="T1134" i="14"/>
  <c r="T869" i="14"/>
  <c r="T1163" i="14"/>
  <c r="T773" i="14"/>
  <c r="T669" i="14"/>
  <c r="T507" i="14"/>
  <c r="T722" i="14"/>
  <c r="T494" i="14"/>
  <c r="T444" i="14"/>
  <c r="T374" i="14"/>
  <c r="T306" i="14"/>
  <c r="T204" i="14"/>
  <c r="T146" i="14"/>
  <c r="T86" i="14"/>
  <c r="T14" i="14"/>
  <c r="T752" i="14"/>
  <c r="T604" i="14"/>
  <c r="T1240" i="14"/>
  <c r="T898" i="14"/>
  <c r="T620" i="14"/>
  <c r="T794" i="14"/>
  <c r="T510" i="14"/>
  <c r="T792" i="14"/>
  <c r="T528" i="14"/>
  <c r="T932" i="14"/>
  <c r="T646" i="14"/>
  <c r="T546" i="14"/>
  <c r="T460" i="14"/>
  <c r="T368" i="14"/>
  <c r="T274" i="14"/>
  <c r="T174" i="14"/>
  <c r="T128" i="14"/>
  <c r="T74" i="14"/>
  <c r="T750" i="14"/>
  <c r="Z1131" i="14"/>
  <c r="T491" i="14"/>
  <c r="T401" i="14"/>
  <c r="T339" i="14"/>
  <c r="T201" i="14"/>
  <c r="T123" i="14"/>
  <c r="T51" i="14"/>
  <c r="T1196" i="14"/>
  <c r="T721" i="14"/>
  <c r="T718" i="14"/>
  <c r="T170" i="14"/>
  <c r="T1303" i="14"/>
  <c r="T1195" i="14"/>
  <c r="Z1230" i="14"/>
  <c r="T1099" i="14"/>
  <c r="T1288" i="14"/>
  <c r="T914" i="14"/>
  <c r="T957" i="14"/>
  <c r="T645" i="14"/>
  <c r="T1339" i="14"/>
  <c r="T1261" i="14"/>
  <c r="T1354" i="14"/>
  <c r="T1257" i="14"/>
  <c r="T1153" i="14"/>
  <c r="T1085" i="14"/>
  <c r="T951" i="14"/>
  <c r="T1328" i="14"/>
  <c r="Z1252" i="14"/>
  <c r="T1119" i="14"/>
  <c r="T866" i="14"/>
  <c r="T1175" i="14"/>
  <c r="T1115" i="14"/>
  <c r="T941" i="14"/>
  <c r="T751" i="14"/>
  <c r="T629" i="14"/>
  <c r="T1302" i="14"/>
  <c r="T1100" i="14"/>
  <c r="T1327" i="14"/>
  <c r="T1231" i="14"/>
  <c r="T1149" i="14"/>
  <c r="T1063" i="14"/>
  <c r="T973" i="14"/>
  <c r="T887" i="14"/>
  <c r="T651" i="14"/>
  <c r="Z1084" i="14"/>
  <c r="Z958" i="14"/>
  <c r="Z860" i="14"/>
  <c r="T9" i="14"/>
  <c r="T90" i="14"/>
  <c r="Z1025" i="14"/>
  <c r="T624" i="14"/>
  <c r="T489" i="14"/>
  <c r="T407" i="14"/>
  <c r="T337" i="14"/>
  <c r="T235" i="14"/>
  <c r="T149" i="14"/>
  <c r="T89" i="14"/>
  <c r="T35" i="14"/>
  <c r="T464" i="14"/>
  <c r="T84" i="14"/>
  <c r="T10" i="14"/>
  <c r="T693" i="14"/>
  <c r="T623" i="14"/>
  <c r="T547" i="14"/>
  <c r="T1178" i="14"/>
  <c r="T1118" i="14"/>
  <c r="T994" i="14"/>
  <c r="T760" i="14"/>
  <c r="T278" i="14"/>
  <c r="T197" i="14"/>
  <c r="T33" i="14"/>
  <c r="Z913" i="14"/>
  <c r="T746" i="14"/>
  <c r="T467" i="14"/>
  <c r="T413" i="14"/>
  <c r="T335" i="14"/>
  <c r="T147" i="14"/>
  <c r="Z1116" i="14"/>
  <c r="Z1044" i="14"/>
  <c r="Z896" i="14"/>
  <c r="Z779" i="14"/>
  <c r="T490" i="14"/>
  <c r="T408" i="14"/>
  <c r="T338" i="14"/>
  <c r="Z1071" i="14"/>
  <c r="Z625" i="14"/>
  <c r="T465" i="14"/>
  <c r="T411" i="14"/>
  <c r="T341" i="14"/>
  <c r="T239" i="14"/>
  <c r="T171" i="14"/>
  <c r="T117" i="14"/>
  <c r="T59" i="14"/>
  <c r="T545" i="14"/>
  <c r="T127" i="14"/>
  <c r="T1146" i="14"/>
  <c r="T952" i="14"/>
  <c r="T632" i="14"/>
  <c r="T748" i="14"/>
  <c r="T442" i="14"/>
  <c r="T12" i="14"/>
  <c r="Z1009" i="14"/>
  <c r="T834" i="14"/>
  <c r="Z761" i="14"/>
  <c r="Z677" i="14"/>
  <c r="T202" i="14"/>
  <c r="T139" i="14"/>
  <c r="T106" i="14"/>
  <c r="T1250" i="14"/>
  <c r="T919" i="14"/>
  <c r="T1013" i="14"/>
  <c r="T1162" i="14"/>
  <c r="T1043" i="14"/>
  <c r="T778" i="14"/>
  <c r="T309" i="14"/>
  <c r="T173" i="14"/>
  <c r="T1306" i="14"/>
  <c r="T959" i="14"/>
  <c r="T1045" i="14"/>
  <c r="T765" i="14"/>
  <c r="T1210" i="14"/>
  <c r="T1073" i="14"/>
  <c r="T1329" i="14"/>
  <c r="T1259" i="14"/>
  <c r="Z1161" i="14"/>
  <c r="T1272" i="14"/>
  <c r="Z1218" i="14"/>
  <c r="Z1150" i="14"/>
  <c r="T1315" i="14"/>
  <c r="T1059" i="14"/>
  <c r="T935" i="14"/>
  <c r="T1274" i="14"/>
  <c r="T1088" i="14"/>
  <c r="T812" i="14"/>
  <c r="T1249" i="14"/>
  <c r="T1091" i="14"/>
  <c r="T1029" i="14"/>
  <c r="T933" i="14"/>
  <c r="T861" i="14"/>
  <c r="T743" i="14"/>
  <c r="T621" i="14"/>
  <c r="T1258" i="14"/>
  <c r="Z1194" i="14"/>
  <c r="T892" i="14"/>
  <c r="T1135" i="14"/>
  <c r="T955" i="14"/>
  <c r="T867" i="14"/>
  <c r="T763" i="14"/>
  <c r="T627" i="14"/>
  <c r="T662" i="14"/>
  <c r="T583" i="14"/>
  <c r="T486" i="14"/>
  <c r="T436" i="14"/>
  <c r="T342" i="14"/>
  <c r="T272" i="14"/>
  <c r="T196" i="14"/>
  <c r="T126" i="14"/>
  <c r="T72" i="14"/>
  <c r="T816" i="14"/>
  <c r="T720" i="14"/>
  <c r="N777" i="14"/>
  <c r="T1292" i="14"/>
  <c r="T1220" i="14"/>
  <c r="T1046" i="14"/>
  <c r="T890" i="14"/>
  <c r="T622" i="14"/>
  <c r="T602" i="14"/>
  <c r="T554" i="14"/>
  <c r="T652" i="14"/>
  <c r="T552" i="14"/>
  <c r="T742" i="14"/>
  <c r="T508" i="14"/>
  <c r="T1064" i="14"/>
  <c r="T1014" i="14"/>
  <c r="T916" i="14"/>
  <c r="T840" i="14"/>
  <c r="T526" i="14"/>
  <c r="T438" i="14"/>
  <c r="T344" i="14"/>
  <c r="T242" i="14"/>
  <c r="T166" i="14"/>
  <c r="T120" i="14"/>
  <c r="T62" i="14"/>
  <c r="T544" i="14"/>
  <c r="T463" i="14"/>
  <c r="T379" i="14"/>
  <c r="T311" i="14"/>
  <c r="T193" i="14"/>
  <c r="T107" i="14"/>
  <c r="T37" i="14"/>
  <c r="Z916" i="14" l="1"/>
  <c r="Z309" i="14"/>
  <c r="Z887" i="14"/>
  <c r="Z368" i="14"/>
  <c r="Z444" i="14"/>
  <c r="Z1239" i="14"/>
  <c r="Z198" i="14"/>
  <c r="Z314" i="14"/>
  <c r="AF974" i="14"/>
  <c r="Z809" i="14"/>
  <c r="Z1223" i="14"/>
  <c r="Z234" i="14"/>
  <c r="Z172" i="14"/>
  <c r="Z1353" i="14"/>
  <c r="Z1325" i="14"/>
  <c r="AF747" i="14"/>
  <c r="Z231" i="14"/>
  <c r="Z377" i="14"/>
  <c r="Z1220" i="14"/>
  <c r="AF1194" i="14"/>
  <c r="Z861" i="14"/>
  <c r="AF1218" i="14"/>
  <c r="Z1329" i="14"/>
  <c r="Z1045" i="14"/>
  <c r="Z1013" i="14"/>
  <c r="Z139" i="14"/>
  <c r="Z834" i="14"/>
  <c r="Z748" i="14"/>
  <c r="Z127" i="14"/>
  <c r="Z408" i="14"/>
  <c r="Z413" i="14"/>
  <c r="Z33" i="14"/>
  <c r="Z994" i="14"/>
  <c r="Z464" i="14"/>
  <c r="Z624" i="14"/>
  <c r="Z629" i="14"/>
  <c r="Z645" i="14"/>
  <c r="Z170" i="14"/>
  <c r="Z100" i="14"/>
  <c r="Z772" i="14"/>
  <c r="Z864" i="14"/>
  <c r="Z1148" i="14"/>
  <c r="Z346" i="14"/>
  <c r="AF918" i="14"/>
  <c r="Z343" i="14"/>
  <c r="Z790" i="14"/>
  <c r="Z340" i="14"/>
  <c r="Z1060" i="14"/>
  <c r="Z36" i="14"/>
  <c r="Z527" i="14"/>
  <c r="Z87" i="14"/>
  <c r="Z936" i="14"/>
  <c r="Z775" i="14"/>
  <c r="Z1340" i="14"/>
  <c r="Z975" i="14"/>
  <c r="Z606" i="14"/>
  <c r="Z47" i="14"/>
  <c r="Z666" i="14"/>
  <c r="Z1102" i="14"/>
  <c r="Z668" i="14"/>
  <c r="Z462" i="14"/>
  <c r="Z375" i="14"/>
  <c r="Z938" i="14"/>
  <c r="Z509" i="14"/>
  <c r="AF1030" i="14"/>
  <c r="Z691" i="14"/>
  <c r="Z1065" i="14"/>
  <c r="Z1026" i="14"/>
  <c r="Z713" i="14"/>
  <c r="Z22" i="14"/>
  <c r="Z312" i="14"/>
  <c r="Z894" i="14"/>
  <c r="Z434" i="14"/>
  <c r="Z550" i="14"/>
  <c r="Z405" i="14"/>
  <c r="Z742" i="14"/>
  <c r="Z1175" i="14"/>
  <c r="Z74" i="14"/>
  <c r="Z21" i="14"/>
  <c r="Z689" i="14"/>
  <c r="AF1061" i="14"/>
  <c r="Z1073" i="14"/>
  <c r="Z959" i="14"/>
  <c r="Z919" i="14"/>
  <c r="AF1009" i="14"/>
  <c r="Z239" i="14"/>
  <c r="AF625" i="14"/>
  <c r="Z1118" i="14"/>
  <c r="Z693" i="14"/>
  <c r="Z35" i="14"/>
  <c r="Z337" i="14"/>
  <c r="AF1025" i="14"/>
  <c r="Z973" i="14"/>
  <c r="Z1327" i="14"/>
  <c r="Z951" i="14"/>
  <c r="Z123" i="14"/>
  <c r="Z491" i="14"/>
  <c r="Z128" i="14"/>
  <c r="Z460" i="14"/>
  <c r="Z528" i="14"/>
  <c r="Z620" i="14"/>
  <c r="Z752" i="14"/>
  <c r="Z204" i="14"/>
  <c r="Z494" i="14"/>
  <c r="Z773" i="14"/>
  <c r="AF1166" i="14"/>
  <c r="Z1241" i="14"/>
  <c r="AF764" i="14"/>
  <c r="Z195" i="14"/>
  <c r="Z485" i="14"/>
  <c r="AF971" i="14"/>
  <c r="AF667" i="14"/>
  <c r="Z631" i="14"/>
  <c r="Z243" i="14"/>
  <c r="AF649" i="14"/>
  <c r="AF599" i="14"/>
  <c r="Z679" i="14"/>
  <c r="Z1279" i="14"/>
  <c r="Z1165" i="14"/>
  <c r="AF1074" i="14"/>
  <c r="Z83" i="14"/>
  <c r="Z409" i="14"/>
  <c r="Z34" i="14"/>
  <c r="Z308" i="14"/>
  <c r="Z680" i="14"/>
  <c r="Z814" i="14"/>
  <c r="Z549" i="14"/>
  <c r="Z102" i="14"/>
  <c r="Z404" i="14"/>
  <c r="Z813" i="14"/>
  <c r="Z1217" i="14"/>
  <c r="Z993" i="14"/>
  <c r="AF888" i="14"/>
  <c r="AF940" i="14"/>
  <c r="Z145" i="14"/>
  <c r="Z443" i="14"/>
  <c r="AF995" i="14"/>
  <c r="AF1104" i="14"/>
  <c r="Z589" i="14"/>
  <c r="Z175" i="14"/>
  <c r="AF885" i="14"/>
  <c r="Z551" i="14"/>
  <c r="Z1103" i="14"/>
  <c r="Z1222" i="14"/>
  <c r="Z1277" i="14"/>
  <c r="AF1164" i="14"/>
  <c r="Z1023" i="14"/>
  <c r="Z277" i="14"/>
  <c r="Z48" i="14"/>
  <c r="Z336" i="14"/>
  <c r="Z990" i="14"/>
  <c r="Z868" i="14"/>
  <c r="Z516" i="14"/>
  <c r="Z240" i="14"/>
  <c r="Z531" i="14"/>
  <c r="Z939" i="14"/>
  <c r="Z1237" i="14"/>
  <c r="AF1147" i="14"/>
  <c r="Z457" i="14"/>
  <c r="T817" i="14"/>
  <c r="Z601" i="14"/>
  <c r="AF811" i="14"/>
  <c r="Z25" i="14"/>
  <c r="Z313" i="14"/>
  <c r="AF1114" i="14"/>
  <c r="Z1319" i="14"/>
  <c r="Z1050" i="14"/>
  <c r="Z310" i="14"/>
  <c r="Z107" i="14"/>
  <c r="Z463" i="14"/>
  <c r="Z166" i="14"/>
  <c r="Z526" i="14"/>
  <c r="Z1064" i="14"/>
  <c r="Z652" i="14"/>
  <c r="Z890" i="14"/>
  <c r="T777" i="14"/>
  <c r="Z126" i="14"/>
  <c r="Z436" i="14"/>
  <c r="Z627" i="14"/>
  <c r="Z1135" i="14"/>
  <c r="Z1315" i="14"/>
  <c r="AF1161" i="14"/>
  <c r="Z1043" i="14"/>
  <c r="AF677" i="14"/>
  <c r="Z59" i="14"/>
  <c r="Z341" i="14"/>
  <c r="AF1071" i="14"/>
  <c r="AF779" i="14"/>
  <c r="Z1178" i="14"/>
  <c r="Z89" i="14"/>
  <c r="Z407" i="14"/>
  <c r="Z1063" i="14"/>
  <c r="Z1085" i="14"/>
  <c r="Z1261" i="14"/>
  <c r="Z1195" i="14"/>
  <c r="Z201" i="14"/>
  <c r="Z174" i="14"/>
  <c r="Z546" i="14"/>
  <c r="Z792" i="14"/>
  <c r="Z898" i="14"/>
  <c r="Z14" i="14"/>
  <c r="Z306" i="14"/>
  <c r="Z722" i="14"/>
  <c r="Z1163" i="14"/>
  <c r="Z1151" i="14"/>
  <c r="Z1352" i="14"/>
  <c r="Z279" i="14"/>
  <c r="Z1190" i="14"/>
  <c r="Z715" i="14"/>
  <c r="Z49" i="14"/>
  <c r="Z345" i="14"/>
  <c r="AF865" i="14"/>
  <c r="Z791" i="14"/>
  <c r="Z1341" i="14"/>
  <c r="Z1193" i="14"/>
  <c r="Z1275" i="14"/>
  <c r="Z529" i="14"/>
  <c r="Z143" i="14"/>
  <c r="Z513" i="14"/>
  <c r="Z88" i="14"/>
  <c r="Z376" i="14"/>
  <c r="Z586" i="14"/>
  <c r="Z692" i="14"/>
  <c r="Z164" i="14"/>
  <c r="Z458" i="14"/>
  <c r="Z1011" i="14"/>
  <c r="Z665" i="14"/>
  <c r="Z203" i="14"/>
  <c r="Z493" i="14"/>
  <c r="Z647" i="14"/>
  <c r="Z275" i="14"/>
  <c r="AF1087" i="14"/>
  <c r="Z719" i="14"/>
  <c r="Z1305" i="14"/>
  <c r="Z1219" i="14"/>
  <c r="Z23" i="14"/>
  <c r="Z371" i="14"/>
  <c r="Z104" i="14"/>
  <c r="Z406" i="14"/>
  <c r="Z580" i="14"/>
  <c r="Z956" i="14"/>
  <c r="Z60" i="14"/>
  <c r="Z334" i="14"/>
  <c r="Z628" i="14"/>
  <c r="Z1027" i="14"/>
  <c r="Z891" i="14"/>
  <c r="Z1301" i="14"/>
  <c r="Z1253" i="14"/>
  <c r="AF725" i="14"/>
  <c r="Z199" i="14"/>
  <c r="AF937" i="14"/>
  <c r="Z101" i="14"/>
  <c r="Z403" i="14"/>
  <c r="Z745" i="14"/>
  <c r="Z344" i="14"/>
  <c r="Z583" i="14"/>
  <c r="Z1249" i="14"/>
  <c r="Z465" i="14"/>
  <c r="Z235" i="14"/>
  <c r="AF860" i="14"/>
  <c r="Z1328" i="14"/>
  <c r="Z1099" i="14"/>
  <c r="Z401" i="14"/>
  <c r="Z794" i="14"/>
  <c r="Z604" i="14"/>
  <c r="Z669" i="14"/>
  <c r="Z435" i="14"/>
  <c r="Z989" i="14"/>
  <c r="Z1209" i="14"/>
  <c r="Z11" i="14"/>
  <c r="Z347" i="14"/>
  <c r="Z934" i="14"/>
  <c r="Z46" i="14"/>
  <c r="Z1260" i="14"/>
  <c r="AF838" i="14"/>
  <c r="Z85" i="14"/>
  <c r="Z511" i="14"/>
  <c r="Z915" i="14"/>
  <c r="Z1179" i="14"/>
  <c r="Z169" i="14"/>
  <c r="Z744" i="14"/>
  <c r="Z774" i="14"/>
  <c r="Z741" i="14"/>
  <c r="Z1251" i="14"/>
  <c r="Z605" i="14"/>
  <c r="AF1101" i="14"/>
  <c r="Z379" i="14"/>
  <c r="Z552" i="14"/>
  <c r="Z342" i="14"/>
  <c r="Z1059" i="14"/>
  <c r="Z1258" i="14"/>
  <c r="Z812" i="14"/>
  <c r="Z778" i="14"/>
  <c r="Z202" i="14"/>
  <c r="Z545" i="14"/>
  <c r="Z490" i="14"/>
  <c r="Z197" i="14"/>
  <c r="AF958" i="14"/>
  <c r="Z751" i="14"/>
  <c r="Z957" i="14"/>
  <c r="Z718" i="14"/>
  <c r="Z836" i="14"/>
  <c r="Z233" i="14"/>
  <c r="Z440" i="14"/>
  <c r="Z437" i="14"/>
  <c r="Z1057" i="14"/>
  <c r="Z886" i="14"/>
  <c r="Z165" i="14"/>
  <c r="Z793" i="14"/>
  <c r="Z1062" i="14"/>
  <c r="Z1152" i="14"/>
  <c r="Z815" i="14"/>
  <c r="Z459" i="14"/>
  <c r="Z621" i="14"/>
  <c r="Z1306" i="14"/>
  <c r="Z1250" i="14"/>
  <c r="Z12" i="14"/>
  <c r="Z952" i="14"/>
  <c r="Z147" i="14"/>
  <c r="Z746" i="14"/>
  <c r="Z278" i="14"/>
  <c r="Z10" i="14"/>
  <c r="Z90" i="14"/>
  <c r="AF1084" i="14"/>
  <c r="Z1100" i="14"/>
  <c r="Z941" i="14"/>
  <c r="Z1119" i="14"/>
  <c r="Z914" i="14"/>
  <c r="Z721" i="14"/>
  <c r="AF1131" i="14"/>
  <c r="Z553" i="14"/>
  <c r="Z24" i="14"/>
  <c r="Z1024" i="14"/>
  <c r="Z688" i="14"/>
  <c r="Z648" i="14"/>
  <c r="Z582" i="14"/>
  <c r="Z122" i="14"/>
  <c r="Z487" i="14"/>
  <c r="Z103" i="14"/>
  <c r="Z762" i="14"/>
  <c r="AF862" i="14"/>
  <c r="Z1316" i="14"/>
  <c r="Z1304" i="14"/>
  <c r="Z1176" i="14"/>
  <c r="Z1326" i="14"/>
  <c r="Z1192" i="14"/>
  <c r="Z671" i="14"/>
  <c r="Z996" i="14"/>
  <c r="Z1242" i="14"/>
  <c r="Z1197" i="14"/>
  <c r="Z724" i="14"/>
  <c r="Z38" i="14"/>
  <c r="Z988" i="14"/>
  <c r="Z70" i="14"/>
  <c r="Z276" i="14"/>
  <c r="Z598" i="14"/>
  <c r="Z236" i="14"/>
  <c r="Z512" i="14"/>
  <c r="Z144" i="14"/>
  <c r="Z1072" i="14"/>
  <c r="Z380" i="14"/>
  <c r="AF776" i="14"/>
  <c r="Z1276" i="14"/>
  <c r="Z897" i="14"/>
  <c r="AF1264" i="14"/>
  <c r="Z1221" i="14"/>
  <c r="Z241" i="14"/>
  <c r="Z1208" i="14"/>
  <c r="Z917" i="14"/>
  <c r="Z1351" i="14"/>
  <c r="Z194" i="14"/>
  <c r="Z603" i="14"/>
  <c r="Z1136" i="14"/>
  <c r="Z378" i="14"/>
  <c r="Z73" i="14"/>
  <c r="Z532" i="14"/>
  <c r="Z1238" i="14"/>
  <c r="Z311" i="14"/>
  <c r="Z272" i="14"/>
  <c r="Z51" i="14"/>
  <c r="Z146" i="14"/>
  <c r="Z167" i="14"/>
  <c r="Z690" i="14"/>
  <c r="Z121" i="14"/>
  <c r="Z664" i="14"/>
  <c r="Z438" i="14"/>
  <c r="Z622" i="14"/>
  <c r="Z662" i="14"/>
  <c r="Z1292" i="14"/>
  <c r="Z1272" i="14"/>
  <c r="Z632" i="14"/>
  <c r="AF1116" i="14"/>
  <c r="Z1130" i="14"/>
  <c r="Z1273" i="14"/>
  <c r="Z650" i="14"/>
  <c r="Z1010" i="14"/>
  <c r="Z626" i="14"/>
  <c r="Z61" i="14"/>
  <c r="Z686" i="14"/>
  <c r="Z492" i="14"/>
  <c r="Z1029" i="14"/>
  <c r="Z1088" i="14"/>
  <c r="Z1210" i="14"/>
  <c r="Z193" i="14"/>
  <c r="Z544" i="14"/>
  <c r="Z242" i="14"/>
  <c r="Z840" i="14"/>
  <c r="Z508" i="14"/>
  <c r="Z554" i="14"/>
  <c r="Z1046" i="14"/>
  <c r="Z720" i="14"/>
  <c r="Z196" i="14"/>
  <c r="Z486" i="14"/>
  <c r="Z763" i="14"/>
  <c r="Z1274" i="14"/>
  <c r="AF1150" i="14"/>
  <c r="Z1162" i="14"/>
  <c r="AF761" i="14"/>
  <c r="Z117" i="14"/>
  <c r="Z411" i="14"/>
  <c r="AF896" i="14"/>
  <c r="AF913" i="14"/>
  <c r="Z547" i="14"/>
  <c r="Z149" i="14"/>
  <c r="Z489" i="14"/>
  <c r="Z9" i="14"/>
  <c r="Z651" i="14"/>
  <c r="Z1149" i="14"/>
  <c r="Z1153" i="14"/>
  <c r="Z1339" i="14"/>
  <c r="Z1288" i="14"/>
  <c r="Z1303" i="14"/>
  <c r="Z339" i="14"/>
  <c r="Z750" i="14"/>
  <c r="Z274" i="14"/>
  <c r="Z646" i="14"/>
  <c r="Z510" i="14"/>
  <c r="Z86" i="14"/>
  <c r="Z374" i="14"/>
  <c r="Z507" i="14"/>
  <c r="AF893" i="14"/>
  <c r="AF687" i="14"/>
  <c r="Z71" i="14"/>
  <c r="Z373" i="14"/>
  <c r="AF1133" i="14"/>
  <c r="Z1300" i="14"/>
  <c r="Z795" i="14"/>
  <c r="Z105" i="14"/>
  <c r="Z439" i="14"/>
  <c r="AF1033" i="14"/>
  <c r="AF1012" i="14"/>
  <c r="Z895" i="14"/>
  <c r="Z969" i="14"/>
  <c r="Z1191" i="14"/>
  <c r="Z141" i="14"/>
  <c r="Z1289" i="14"/>
  <c r="Z237" i="14"/>
  <c r="Z630" i="14"/>
  <c r="Z140" i="14"/>
  <c r="Z468" i="14"/>
  <c r="Z714" i="14"/>
  <c r="Z766" i="14"/>
  <c r="Z232" i="14"/>
  <c r="Z543" i="14"/>
  <c r="Z1089" i="14"/>
  <c r="Z1263" i="14"/>
  <c r="Z75" i="14"/>
  <c r="Z13" i="14"/>
  <c r="Z305" i="14"/>
  <c r="AF835" i="14"/>
  <c r="Z1132" i="14"/>
  <c r="Z723" i="14"/>
  <c r="Z63" i="14"/>
  <c r="Z369" i="14"/>
  <c r="Z837" i="14"/>
  <c r="Z1343" i="14"/>
  <c r="Z1291" i="14"/>
  <c r="Z749" i="14"/>
  <c r="Z99" i="14"/>
  <c r="Z441" i="14"/>
  <c r="Z148" i="14"/>
  <c r="Z488" i="14"/>
  <c r="Z670" i="14"/>
  <c r="Z1028" i="14"/>
  <c r="Z118" i="14"/>
  <c r="Z412" i="14"/>
  <c r="Z585" i="14"/>
  <c r="Z1031" i="14"/>
  <c r="Z1205" i="14"/>
  <c r="Z469" i="14"/>
  <c r="AF717" i="14"/>
  <c r="Z163" i="14"/>
  <c r="AF1117" i="14"/>
  <c r="Z62" i="14"/>
  <c r="Z602" i="14"/>
  <c r="Z816" i="14"/>
  <c r="Z867" i="14"/>
  <c r="Z935" i="14"/>
  <c r="Z171" i="14"/>
  <c r="AF1044" i="14"/>
  <c r="Z623" i="14"/>
  <c r="Z1231" i="14"/>
  <c r="Z1257" i="14"/>
  <c r="Z932" i="14"/>
  <c r="Z1134" i="14"/>
  <c r="Z125" i="14"/>
  <c r="Z581" i="14"/>
  <c r="Z515" i="14"/>
  <c r="Z1293" i="14"/>
  <c r="AF953" i="14"/>
  <c r="Z588" i="14"/>
  <c r="Z808" i="14"/>
  <c r="Z1207" i="14"/>
  <c r="Z1317" i="14"/>
  <c r="Z381" i="14"/>
  <c r="AF1049" i="14"/>
  <c r="Z461" i="14"/>
  <c r="Z863" i="14"/>
  <c r="Z1338" i="14"/>
  <c r="Z942" i="14"/>
  <c r="Z1090" i="14"/>
  <c r="Z466" i="14"/>
  <c r="AF1206" i="14"/>
  <c r="Z1047" i="14"/>
  <c r="Z37" i="14"/>
  <c r="Z120" i="14"/>
  <c r="Z1014" i="14"/>
  <c r="Z72" i="14"/>
  <c r="Z955" i="14"/>
  <c r="Z933" i="14"/>
  <c r="Z467" i="14"/>
  <c r="Z866" i="14"/>
  <c r="Z1354" i="14"/>
  <c r="AF1230" i="14"/>
  <c r="Z972" i="14"/>
  <c r="AF1058" i="14"/>
  <c r="Z372" i="14"/>
  <c r="Z1262" i="14"/>
  <c r="Z954" i="14"/>
  <c r="Z1048" i="14"/>
  <c r="Z124" i="14"/>
  <c r="Z50" i="14"/>
  <c r="Z142" i="14"/>
  <c r="Z530" i="14"/>
  <c r="Z445" i="14"/>
  <c r="Z168" i="14"/>
  <c r="AF992" i="14"/>
  <c r="Z1034" i="14"/>
  <c r="Z892" i="14"/>
  <c r="Z743" i="14"/>
  <c r="Z1091" i="14"/>
  <c r="Z1259" i="14"/>
  <c r="Z765" i="14"/>
  <c r="Z173" i="14"/>
  <c r="Z106" i="14"/>
  <c r="Z442" i="14"/>
  <c r="Z1146" i="14"/>
  <c r="Z338" i="14"/>
  <c r="Z335" i="14"/>
  <c r="Z760" i="14"/>
  <c r="Z84" i="14"/>
  <c r="Z1302" i="14"/>
  <c r="Z1115" i="14"/>
  <c r="AF1252" i="14"/>
  <c r="Z1196" i="14"/>
  <c r="Z1240" i="14"/>
  <c r="Z869" i="14"/>
  <c r="Z200" i="14"/>
  <c r="Z514" i="14"/>
  <c r="Z1086" i="14"/>
  <c r="Z678" i="14"/>
  <c r="Z273" i="14"/>
  <c r="Z584" i="14"/>
  <c r="Z116" i="14"/>
  <c r="Z1008" i="14"/>
  <c r="Z796" i="14"/>
  <c r="Z663" i="14"/>
  <c r="Z1177" i="14"/>
  <c r="Z1342" i="14"/>
  <c r="Z1256" i="14"/>
  <c r="Z889" i="14"/>
  <c r="Z1211" i="14"/>
  <c r="Z1290" i="14"/>
  <c r="Z780" i="14"/>
  <c r="Z587" i="14"/>
  <c r="Z1032" i="14"/>
  <c r="Z548" i="14"/>
  <c r="Z370" i="14"/>
  <c r="Z307" i="14"/>
  <c r="Z810" i="14"/>
  <c r="Z410" i="14"/>
  <c r="Z238" i="14"/>
  <c r="AF870" i="14"/>
  <c r="Z1324" i="14"/>
  <c r="Z991" i="14"/>
  <c r="Z1307" i="14"/>
  <c r="Z1318" i="14"/>
  <c r="Z1278" i="14"/>
  <c r="Z970" i="14"/>
  <c r="Z1083" i="14"/>
  <c r="Z1287" i="14"/>
  <c r="Z716" i="14"/>
  <c r="Z839" i="14"/>
  <c r="Z542" i="14"/>
  <c r="Z176" i="14"/>
  <c r="Z119" i="14"/>
  <c r="Z506" i="14"/>
  <c r="Z470" i="14"/>
  <c r="Z315" i="14"/>
  <c r="Z600" i="14"/>
  <c r="Z402" i="14"/>
  <c r="AF600" i="14" l="1"/>
  <c r="AF716" i="14"/>
  <c r="AF1086" i="14"/>
  <c r="AF1287" i="14"/>
  <c r="AF307" i="14"/>
  <c r="AF889" i="14"/>
  <c r="AF514" i="14"/>
  <c r="AF124" i="14"/>
  <c r="AF176" i="14"/>
  <c r="AF1318" i="14"/>
  <c r="AF1196" i="14"/>
  <c r="AF1146" i="14"/>
  <c r="AF892" i="14"/>
  <c r="AF955" i="14"/>
  <c r="AF867" i="14"/>
  <c r="AL1117" i="14"/>
  <c r="AF148" i="14"/>
  <c r="AF1089" i="14"/>
  <c r="AF510" i="14"/>
  <c r="AF542" i="14"/>
  <c r="AF1083" i="14"/>
  <c r="AF1307" i="14"/>
  <c r="AF238" i="14"/>
  <c r="AF780" i="14"/>
  <c r="AF273" i="14"/>
  <c r="AF442" i="14"/>
  <c r="AF1259" i="14"/>
  <c r="AF1034" i="14"/>
  <c r="AL1058" i="14"/>
  <c r="AF866" i="14"/>
  <c r="AF72" i="14"/>
  <c r="AF1047" i="14"/>
  <c r="AF932" i="14"/>
  <c r="AL1044" i="14"/>
  <c r="AF1031" i="14"/>
  <c r="AF1028" i="14"/>
  <c r="AF441" i="14"/>
  <c r="AF1343" i="14"/>
  <c r="AF723" i="14"/>
  <c r="AF105" i="14"/>
  <c r="AF1303" i="14"/>
  <c r="AF149" i="14"/>
  <c r="AL1150" i="14"/>
  <c r="AF196" i="14"/>
  <c r="AF508" i="14"/>
  <c r="AF193" i="14"/>
  <c r="AF492" i="14"/>
  <c r="AF1010" i="14"/>
  <c r="AL1116" i="14"/>
  <c r="AF662" i="14"/>
  <c r="AF121" i="14"/>
  <c r="AF51" i="14"/>
  <c r="AF532" i="14"/>
  <c r="AF603" i="14"/>
  <c r="AF897" i="14"/>
  <c r="AF1072" i="14"/>
  <c r="AF38" i="14"/>
  <c r="AF996" i="14"/>
  <c r="AF762" i="14"/>
  <c r="AF24" i="14"/>
  <c r="AF914" i="14"/>
  <c r="AL1084" i="14"/>
  <c r="AF1250" i="14"/>
  <c r="AF815" i="14"/>
  <c r="AF165" i="14"/>
  <c r="AF957" i="14"/>
  <c r="AF812" i="14"/>
  <c r="AF552" i="14"/>
  <c r="AF1251" i="14"/>
  <c r="AF169" i="14"/>
  <c r="AF583" i="14"/>
  <c r="AF1253" i="14"/>
  <c r="AF628" i="14"/>
  <c r="AF23" i="14"/>
  <c r="AF164" i="14"/>
  <c r="AF1190" i="14"/>
  <c r="AF201" i="14"/>
  <c r="Z777" i="14"/>
  <c r="AF526" i="14"/>
  <c r="Z817" i="14"/>
  <c r="AF868" i="14"/>
  <c r="AF277" i="14"/>
  <c r="AF1222" i="14"/>
  <c r="AF175" i="14"/>
  <c r="AF993" i="14"/>
  <c r="AF102" i="14"/>
  <c r="AL1074" i="14"/>
  <c r="AL599" i="14"/>
  <c r="AF494" i="14"/>
  <c r="AF123" i="14"/>
  <c r="AF1118" i="14"/>
  <c r="AF919" i="14"/>
  <c r="AF742" i="14"/>
  <c r="AF894" i="14"/>
  <c r="AF1026" i="14"/>
  <c r="AF509" i="14"/>
  <c r="AF668" i="14"/>
  <c r="AL918" i="14"/>
  <c r="AF772" i="14"/>
  <c r="AF629" i="14"/>
  <c r="AF33" i="14"/>
  <c r="AF748" i="14"/>
  <c r="AF1045" i="14"/>
  <c r="AL1194" i="14"/>
  <c r="AF314" i="14"/>
  <c r="AF1211" i="14"/>
  <c r="AF1032" i="14"/>
  <c r="AF200" i="14"/>
  <c r="AF1048" i="14"/>
  <c r="AF942" i="14"/>
  <c r="AL1049" i="14"/>
  <c r="AF808" i="14"/>
  <c r="AF515" i="14"/>
  <c r="AF816" i="14"/>
  <c r="AF163" i="14"/>
  <c r="AF13" i="14"/>
  <c r="AF543" i="14"/>
  <c r="AF468" i="14"/>
  <c r="AF1289" i="14"/>
  <c r="AF895" i="14"/>
  <c r="AF373" i="14"/>
  <c r="AF507" i="14"/>
  <c r="AF646" i="14"/>
  <c r="AF1149" i="14"/>
  <c r="AF411" i="14"/>
  <c r="AF1208" i="14"/>
  <c r="AF598" i="14"/>
  <c r="AF1176" i="14"/>
  <c r="AF582" i="14"/>
  <c r="AF746" i="14"/>
  <c r="AF440" i="14"/>
  <c r="AF490" i="14"/>
  <c r="AF85" i="14"/>
  <c r="AF934" i="14"/>
  <c r="AF989" i="14"/>
  <c r="AF794" i="14"/>
  <c r="AL860" i="14"/>
  <c r="AF101" i="14"/>
  <c r="AF580" i="14"/>
  <c r="AL1087" i="14"/>
  <c r="AF203" i="14"/>
  <c r="AF88" i="14"/>
  <c r="AF1275" i="14"/>
  <c r="AL865" i="14"/>
  <c r="AF1163" i="14"/>
  <c r="AF898" i="14"/>
  <c r="AF1063" i="14"/>
  <c r="AL779" i="14"/>
  <c r="AL677" i="14"/>
  <c r="AF1135" i="14"/>
  <c r="AF310" i="14"/>
  <c r="AF313" i="14"/>
  <c r="AF939" i="14"/>
  <c r="AF443" i="14"/>
  <c r="AF308" i="14"/>
  <c r="AL667" i="14"/>
  <c r="AL764" i="14"/>
  <c r="AF528" i="14"/>
  <c r="AL1025" i="14"/>
  <c r="AF689" i="14"/>
  <c r="AF606" i="14"/>
  <c r="AF936" i="14"/>
  <c r="AF1060" i="14"/>
  <c r="AL747" i="14"/>
  <c r="AF234" i="14"/>
  <c r="AF368" i="14"/>
  <c r="AF119" i="14"/>
  <c r="AF1256" i="14"/>
  <c r="AF760" i="14"/>
  <c r="AF402" i="14"/>
  <c r="AF839" i="14"/>
  <c r="AF410" i="14"/>
  <c r="AF1290" i="14"/>
  <c r="AF678" i="14"/>
  <c r="AF335" i="14"/>
  <c r="AF1091" i="14"/>
  <c r="AF972" i="14"/>
  <c r="AF1338" i="14"/>
  <c r="AF581" i="14"/>
  <c r="AF99" i="14"/>
  <c r="AF1132" i="14"/>
  <c r="AF232" i="14"/>
  <c r="AF141" i="14"/>
  <c r="AF795" i="14"/>
  <c r="AF374" i="14"/>
  <c r="AF1288" i="14"/>
  <c r="AF547" i="14"/>
  <c r="AF1274" i="14"/>
  <c r="AF720" i="14"/>
  <c r="AF650" i="14"/>
  <c r="AF690" i="14"/>
  <c r="AF272" i="14"/>
  <c r="AF73" i="14"/>
  <c r="AF194" i="14"/>
  <c r="AF241" i="14"/>
  <c r="AF1276" i="14"/>
  <c r="AF144" i="14"/>
  <c r="AF671" i="14"/>
  <c r="AF103" i="14"/>
  <c r="AF553" i="14"/>
  <c r="AF1119" i="14"/>
  <c r="AF147" i="14"/>
  <c r="AF1152" i="14"/>
  <c r="AF886" i="14"/>
  <c r="AF233" i="14"/>
  <c r="AF751" i="14"/>
  <c r="AF545" i="14"/>
  <c r="AF379" i="14"/>
  <c r="AF347" i="14"/>
  <c r="AF401" i="14"/>
  <c r="AF235" i="14"/>
  <c r="AF334" i="14"/>
  <c r="AF1219" i="14"/>
  <c r="AF275" i="14"/>
  <c r="AF665" i="14"/>
  <c r="AF513" i="14"/>
  <c r="AF1193" i="14"/>
  <c r="AF345" i="14"/>
  <c r="AF792" i="14"/>
  <c r="AF1195" i="14"/>
  <c r="AF407" i="14"/>
  <c r="AF1050" i="14"/>
  <c r="AF531" i="14"/>
  <c r="AF990" i="14"/>
  <c r="AF1023" i="14"/>
  <c r="AF589" i="14"/>
  <c r="AF1217" i="14"/>
  <c r="AF549" i="14"/>
  <c r="AF1165" i="14"/>
  <c r="AF1241" i="14"/>
  <c r="AF204" i="14"/>
  <c r="AF951" i="14"/>
  <c r="AF337" i="14"/>
  <c r="AF959" i="14"/>
  <c r="AF21" i="14"/>
  <c r="AF405" i="14"/>
  <c r="AF312" i="14"/>
  <c r="AF1065" i="14"/>
  <c r="AF938" i="14"/>
  <c r="AF1102" i="14"/>
  <c r="AF975" i="14"/>
  <c r="AF87" i="14"/>
  <c r="AF340" i="14"/>
  <c r="AF100" i="14"/>
  <c r="AF413" i="14"/>
  <c r="AF1329" i="14"/>
  <c r="AF1325" i="14"/>
  <c r="AF1324" i="14"/>
  <c r="AF470" i="14"/>
  <c r="AF370" i="14"/>
  <c r="AF796" i="14"/>
  <c r="AL1252" i="14"/>
  <c r="AF530" i="14"/>
  <c r="AF506" i="14"/>
  <c r="AF991" i="14"/>
  <c r="AF869" i="14"/>
  <c r="AF1115" i="14"/>
  <c r="AL992" i="14"/>
  <c r="AF954" i="14"/>
  <c r="AF467" i="14"/>
  <c r="AL1206" i="14"/>
  <c r="AF1257" i="14"/>
  <c r="AF602" i="14"/>
  <c r="AF670" i="14"/>
  <c r="AF75" i="14"/>
  <c r="AL1012" i="14"/>
  <c r="AF970" i="14"/>
  <c r="AF548" i="14"/>
  <c r="AF1342" i="14"/>
  <c r="AF1008" i="14"/>
  <c r="AF106" i="14"/>
  <c r="AF142" i="14"/>
  <c r="AF1014" i="14"/>
  <c r="AF381" i="14"/>
  <c r="AF588" i="14"/>
  <c r="AF171" i="14"/>
  <c r="AL717" i="14"/>
  <c r="AF585" i="14"/>
  <c r="AF837" i="14"/>
  <c r="AF140" i="14"/>
  <c r="AF71" i="14"/>
  <c r="AF274" i="14"/>
  <c r="AF651" i="14"/>
  <c r="AF117" i="14"/>
  <c r="AF840" i="14"/>
  <c r="AF1210" i="14"/>
  <c r="AF686" i="14"/>
  <c r="AF632" i="14"/>
  <c r="AF622" i="14"/>
  <c r="AF276" i="14"/>
  <c r="AF724" i="14"/>
  <c r="AF1304" i="14"/>
  <c r="AF648" i="14"/>
  <c r="AF90" i="14"/>
  <c r="AF1306" i="14"/>
  <c r="AF1258" i="14"/>
  <c r="AF741" i="14"/>
  <c r="AF1179" i="14"/>
  <c r="AL838" i="14"/>
  <c r="AF435" i="14"/>
  <c r="AF344" i="14"/>
  <c r="AL937" i="14"/>
  <c r="AF1301" i="14"/>
  <c r="AF406" i="14"/>
  <c r="AF692" i="14"/>
  <c r="AF279" i="14"/>
  <c r="AF722" i="14"/>
  <c r="AL1071" i="14"/>
  <c r="AF1043" i="14"/>
  <c r="AF627" i="14"/>
  <c r="AF890" i="14"/>
  <c r="AF166" i="14"/>
  <c r="AF25" i="14"/>
  <c r="AF457" i="14"/>
  <c r="AF1103" i="14"/>
  <c r="AF145" i="14"/>
  <c r="AF34" i="14"/>
  <c r="AL649" i="14"/>
  <c r="AL971" i="14"/>
  <c r="AF460" i="14"/>
  <c r="AL625" i="14"/>
  <c r="AF346" i="14"/>
  <c r="AF624" i="14"/>
  <c r="AF834" i="14"/>
  <c r="AF1220" i="14"/>
  <c r="AF1223" i="14"/>
  <c r="AF198" i="14"/>
  <c r="AF887" i="14"/>
  <c r="AF1177" i="14"/>
  <c r="AF116" i="14"/>
  <c r="AF1302" i="14"/>
  <c r="AF173" i="14"/>
  <c r="AF743" i="14"/>
  <c r="AF1262" i="14"/>
  <c r="AF933" i="14"/>
  <c r="AF466" i="14"/>
  <c r="AF863" i="14"/>
  <c r="AF1317" i="14"/>
  <c r="AF1231" i="14"/>
  <c r="AF935" i="14"/>
  <c r="AF469" i="14"/>
  <c r="AF412" i="14"/>
  <c r="AF369" i="14"/>
  <c r="AF1263" i="14"/>
  <c r="AF1300" i="14"/>
  <c r="AF86" i="14"/>
  <c r="AF750" i="14"/>
  <c r="AF9" i="14"/>
  <c r="AF1088" i="14"/>
  <c r="AF61" i="14"/>
  <c r="AF1273" i="14"/>
  <c r="AF167" i="14"/>
  <c r="AF311" i="14"/>
  <c r="AF1351" i="14"/>
  <c r="AF1221" i="14"/>
  <c r="AL776" i="14"/>
  <c r="AF70" i="14"/>
  <c r="AF1197" i="14"/>
  <c r="AF1192" i="14"/>
  <c r="AF1316" i="14"/>
  <c r="AF487" i="14"/>
  <c r="AF688" i="14"/>
  <c r="AF941" i="14"/>
  <c r="AF621" i="14"/>
  <c r="AF1062" i="14"/>
  <c r="AF1057" i="14"/>
  <c r="AF836" i="14"/>
  <c r="AL958" i="14"/>
  <c r="AF202" i="14"/>
  <c r="AF1059" i="14"/>
  <c r="AF774" i="14"/>
  <c r="AF1260" i="14"/>
  <c r="AF11" i="14"/>
  <c r="AF1099" i="14"/>
  <c r="AF745" i="14"/>
  <c r="AF199" i="14"/>
  <c r="AF891" i="14"/>
  <c r="AF60" i="14"/>
  <c r="AF1305" i="14"/>
  <c r="AF647" i="14"/>
  <c r="AF586" i="14"/>
  <c r="AF143" i="14"/>
  <c r="AF1341" i="14"/>
  <c r="AF49" i="14"/>
  <c r="AF1352" i="14"/>
  <c r="AF306" i="14"/>
  <c r="AF89" i="14"/>
  <c r="AL1161" i="14"/>
  <c r="AF436" i="14"/>
  <c r="AF652" i="14"/>
  <c r="AF463" i="14"/>
  <c r="AF1319" i="14"/>
  <c r="AL1147" i="14"/>
  <c r="AF240" i="14"/>
  <c r="AL1164" i="14"/>
  <c r="AL1104" i="14"/>
  <c r="AF814" i="14"/>
  <c r="AF409" i="14"/>
  <c r="AF1279" i="14"/>
  <c r="AF243" i="14"/>
  <c r="AF1327" i="14"/>
  <c r="AF35" i="14"/>
  <c r="AF550" i="14"/>
  <c r="AF691" i="14"/>
  <c r="AF375" i="14"/>
  <c r="AF1340" i="14"/>
  <c r="AF527" i="14"/>
  <c r="AF790" i="14"/>
  <c r="AF1148" i="14"/>
  <c r="AF170" i="14"/>
  <c r="AF464" i="14"/>
  <c r="AF139" i="14"/>
  <c r="AF377" i="14"/>
  <c r="AF809" i="14"/>
  <c r="AF1239" i="14"/>
  <c r="AF309" i="14"/>
  <c r="AF1278" i="14"/>
  <c r="AF1240" i="14"/>
  <c r="AF338" i="14"/>
  <c r="AF168" i="14"/>
  <c r="AF50" i="14"/>
  <c r="AL1230" i="14"/>
  <c r="AF120" i="14"/>
  <c r="AL953" i="14"/>
  <c r="AF125" i="14"/>
  <c r="AF62" i="14"/>
  <c r="AF488" i="14"/>
  <c r="AF749" i="14"/>
  <c r="AL835" i="14"/>
  <c r="AF766" i="14"/>
  <c r="AF630" i="14"/>
  <c r="AF1191" i="14"/>
  <c r="AL1033" i="14"/>
  <c r="AL687" i="14"/>
  <c r="AF1339" i="14"/>
  <c r="AL913" i="14"/>
  <c r="AL761" i="14"/>
  <c r="AF763" i="14"/>
  <c r="AF1046" i="14"/>
  <c r="AF242" i="14"/>
  <c r="AF1272" i="14"/>
  <c r="AF438" i="14"/>
  <c r="AF378" i="14"/>
  <c r="AF512" i="14"/>
  <c r="AL1131" i="14"/>
  <c r="AF10" i="14"/>
  <c r="AF952" i="14"/>
  <c r="AL1101" i="14"/>
  <c r="AF915" i="14"/>
  <c r="AF669" i="14"/>
  <c r="AF465" i="14"/>
  <c r="AF104" i="14"/>
  <c r="AF1011" i="14"/>
  <c r="AF546" i="14"/>
  <c r="AF1261" i="14"/>
  <c r="AF341" i="14"/>
  <c r="AL811" i="14"/>
  <c r="AF336" i="14"/>
  <c r="AF551" i="14"/>
  <c r="AL940" i="14"/>
  <c r="AF813" i="14"/>
  <c r="AF485" i="14"/>
  <c r="AL1166" i="14"/>
  <c r="AF752" i="14"/>
  <c r="AF128" i="14"/>
  <c r="AF239" i="14"/>
  <c r="AF1073" i="14"/>
  <c r="AF74" i="14"/>
  <c r="AF22" i="14"/>
  <c r="AF666" i="14"/>
  <c r="AF408" i="14"/>
  <c r="AL1218" i="14"/>
  <c r="AF1353" i="14"/>
  <c r="AL870" i="14"/>
  <c r="AF584" i="14"/>
  <c r="AF84" i="14"/>
  <c r="AF765" i="14"/>
  <c r="AF445" i="14"/>
  <c r="AF372" i="14"/>
  <c r="AF1354" i="14"/>
  <c r="AF37" i="14"/>
  <c r="AF1090" i="14"/>
  <c r="AF461" i="14"/>
  <c r="AF1207" i="14"/>
  <c r="AF1293" i="14"/>
  <c r="AF1134" i="14"/>
  <c r="AF623" i="14"/>
  <c r="AF118" i="14"/>
  <c r="AF1291" i="14"/>
  <c r="AF63" i="14"/>
  <c r="AF237" i="14"/>
  <c r="AF969" i="14"/>
  <c r="AF439" i="14"/>
  <c r="AL1133" i="14"/>
  <c r="AF339" i="14"/>
  <c r="AF489" i="14"/>
  <c r="AF1162" i="14"/>
  <c r="AF486" i="14"/>
  <c r="AF544" i="14"/>
  <c r="AF1029" i="14"/>
  <c r="AF626" i="14"/>
  <c r="AF1130" i="14"/>
  <c r="AF146" i="14"/>
  <c r="AF1238" i="14"/>
  <c r="AF917" i="14"/>
  <c r="AF380" i="14"/>
  <c r="AF988" i="14"/>
  <c r="AL862" i="14"/>
  <c r="AF721" i="14"/>
  <c r="AF278" i="14"/>
  <c r="AF12" i="14"/>
  <c r="AF459" i="14"/>
  <c r="AF793" i="14"/>
  <c r="AF437" i="14"/>
  <c r="AF718" i="14"/>
  <c r="AF197" i="14"/>
  <c r="AF342" i="14"/>
  <c r="AF605" i="14"/>
  <c r="AF511" i="14"/>
  <c r="AF46" i="14"/>
  <c r="AF1209" i="14"/>
  <c r="AF956" i="14"/>
  <c r="AF371" i="14"/>
  <c r="AF458" i="14"/>
  <c r="AF529" i="14"/>
  <c r="AF715" i="14"/>
  <c r="AF1151" i="14"/>
  <c r="AF14" i="14"/>
  <c r="AF1085" i="14"/>
  <c r="AF1178" i="14"/>
  <c r="AF126" i="14"/>
  <c r="AF1064" i="14"/>
  <c r="AF107" i="14"/>
  <c r="AL1114" i="14"/>
  <c r="AF516" i="14"/>
  <c r="AF1277" i="14"/>
  <c r="AF404" i="14"/>
  <c r="AF680" i="14"/>
  <c r="AF83" i="14"/>
  <c r="AF631" i="14"/>
  <c r="AF620" i="14"/>
  <c r="AF491" i="14"/>
  <c r="AF693" i="14"/>
  <c r="AF434" i="14"/>
  <c r="AF713" i="14"/>
  <c r="AL1030" i="14"/>
  <c r="AF47" i="14"/>
  <c r="AF775" i="14"/>
  <c r="AF343" i="14"/>
  <c r="AF645" i="14"/>
  <c r="AF127" i="14"/>
  <c r="AF1013" i="14"/>
  <c r="AF861" i="14"/>
  <c r="AF172" i="14"/>
  <c r="AF444" i="14"/>
  <c r="AF916" i="14"/>
  <c r="AF810" i="14"/>
  <c r="AF315" i="14"/>
  <c r="AF587" i="14"/>
  <c r="AF663" i="14"/>
  <c r="AF1205" i="14"/>
  <c r="AF305" i="14"/>
  <c r="AF714" i="14"/>
  <c r="AL893" i="14"/>
  <c r="AF1153" i="14"/>
  <c r="AL896" i="14"/>
  <c r="AF554" i="14"/>
  <c r="AF1292" i="14"/>
  <c r="AF664" i="14"/>
  <c r="AF1136" i="14"/>
  <c r="AL1264" i="14"/>
  <c r="AF236" i="14"/>
  <c r="AF1242" i="14"/>
  <c r="AF1326" i="14"/>
  <c r="AF122" i="14"/>
  <c r="AF1024" i="14"/>
  <c r="AF1100" i="14"/>
  <c r="AF778" i="14"/>
  <c r="AF744" i="14"/>
  <c r="AF604" i="14"/>
  <c r="AF1328" i="14"/>
  <c r="AF1249" i="14"/>
  <c r="AF403" i="14"/>
  <c r="AL725" i="14"/>
  <c r="AF1027" i="14"/>
  <c r="AF719" i="14"/>
  <c r="AF493" i="14"/>
  <c r="AF376" i="14"/>
  <c r="AF791" i="14"/>
  <c r="AF174" i="14"/>
  <c r="AF59" i="14"/>
  <c r="AF1315" i="14"/>
  <c r="AF601" i="14"/>
  <c r="AF1237" i="14"/>
  <c r="AF48" i="14"/>
  <c r="AL885" i="14"/>
  <c r="AL995" i="14"/>
  <c r="AL888" i="14"/>
  <c r="AF679" i="14"/>
  <c r="AF195" i="14"/>
  <c r="AF773" i="14"/>
  <c r="AF973" i="14"/>
  <c r="AL1009" i="14"/>
  <c r="AL1061" i="14"/>
  <c r="AF1175" i="14"/>
  <c r="AF462" i="14"/>
  <c r="AF36" i="14"/>
  <c r="AF864" i="14"/>
  <c r="AF994" i="14"/>
  <c r="AF231" i="14"/>
  <c r="AL974" i="14"/>
  <c r="AL315" i="14" l="1"/>
  <c r="AL380" i="14"/>
  <c r="AL1240" i="14"/>
  <c r="AL276" i="14"/>
  <c r="AL370" i="14"/>
  <c r="AL589" i="14"/>
  <c r="AR995" i="14"/>
  <c r="AL601" i="14"/>
  <c r="AL1027" i="14"/>
  <c r="AL1328" i="14"/>
  <c r="AL1242" i="14"/>
  <c r="AL1175" i="14"/>
  <c r="AL1153" i="14"/>
  <c r="AL1205" i="14"/>
  <c r="AL343" i="14"/>
  <c r="AL620" i="14"/>
  <c r="AL1085" i="14"/>
  <c r="AL529" i="14"/>
  <c r="AL1209" i="14"/>
  <c r="AL50" i="14"/>
  <c r="AL1148" i="14"/>
  <c r="AL814" i="14"/>
  <c r="AL436" i="14"/>
  <c r="AL586" i="14"/>
  <c r="AL202" i="14"/>
  <c r="AL1300" i="14"/>
  <c r="AL864" i="14"/>
  <c r="AR1061" i="14"/>
  <c r="AL195" i="14"/>
  <c r="AL1315" i="14"/>
  <c r="AL376" i="14"/>
  <c r="AL604" i="14"/>
  <c r="AL1024" i="14"/>
  <c r="AR893" i="14"/>
  <c r="AL663" i="14"/>
  <c r="AL775" i="14"/>
  <c r="AL1277" i="14"/>
  <c r="AL1064" i="14"/>
  <c r="AL14" i="14"/>
  <c r="AL458" i="14"/>
  <c r="AL46" i="14"/>
  <c r="AL459" i="14"/>
  <c r="AR862" i="14"/>
  <c r="AL1238" i="14"/>
  <c r="AL489" i="14"/>
  <c r="AL118" i="14"/>
  <c r="AL1207" i="14"/>
  <c r="AR1218" i="14"/>
  <c r="AL74" i="14"/>
  <c r="AL752" i="14"/>
  <c r="AL341" i="14"/>
  <c r="AL104" i="14"/>
  <c r="AR1101" i="14"/>
  <c r="AL512" i="14"/>
  <c r="AL242" i="14"/>
  <c r="AR913" i="14"/>
  <c r="AL749" i="14"/>
  <c r="AR953" i="14"/>
  <c r="AL309" i="14"/>
  <c r="AL790" i="14"/>
  <c r="AL691" i="14"/>
  <c r="AL243" i="14"/>
  <c r="AR1104" i="14"/>
  <c r="AL1319" i="14"/>
  <c r="AR1161" i="14"/>
  <c r="AL49" i="14"/>
  <c r="AL199" i="14"/>
  <c r="AR958" i="14"/>
  <c r="AL621" i="14"/>
  <c r="AR776" i="14"/>
  <c r="AL167" i="14"/>
  <c r="AL9" i="14"/>
  <c r="AL1263" i="14"/>
  <c r="AL887" i="14"/>
  <c r="AL834" i="14"/>
  <c r="AL145" i="14"/>
  <c r="AL166" i="14"/>
  <c r="AR1071" i="14"/>
  <c r="AL406" i="14"/>
  <c r="AL435" i="14"/>
  <c r="AL1258" i="14"/>
  <c r="AL632" i="14"/>
  <c r="AL117" i="14"/>
  <c r="AL140" i="14"/>
  <c r="AL171" i="14"/>
  <c r="AL548" i="14"/>
  <c r="AL467" i="14"/>
  <c r="AL869" i="14"/>
  <c r="AR1252" i="14"/>
  <c r="AL1102" i="14"/>
  <c r="AL549" i="14"/>
  <c r="AL513" i="14"/>
  <c r="AL334" i="14"/>
  <c r="AL379" i="14"/>
  <c r="AL886" i="14"/>
  <c r="AL553" i="14"/>
  <c r="AL1276" i="14"/>
  <c r="AL272" i="14"/>
  <c r="AL99" i="14"/>
  <c r="AR747" i="14"/>
  <c r="AL689" i="14"/>
  <c r="AL313" i="14"/>
  <c r="AR779" i="14"/>
  <c r="AR865" i="14"/>
  <c r="AR1087" i="14"/>
  <c r="AL794" i="14"/>
  <c r="AL490" i="14"/>
  <c r="AL1176" i="14"/>
  <c r="AL895" i="14"/>
  <c r="AL13" i="14"/>
  <c r="AL808" i="14"/>
  <c r="AR1194" i="14"/>
  <c r="AL629" i="14"/>
  <c r="AL509" i="14"/>
  <c r="AL175" i="14"/>
  <c r="AF817" i="14"/>
  <c r="AL1253" i="14"/>
  <c r="AL815" i="14"/>
  <c r="AL1072" i="14"/>
  <c r="AL51" i="14"/>
  <c r="AL1010" i="14"/>
  <c r="AL196" i="14"/>
  <c r="AL105" i="14"/>
  <c r="AL1028" i="14"/>
  <c r="AL1047" i="14"/>
  <c r="AL1034" i="14"/>
  <c r="AL780" i="14"/>
  <c r="AR1117" i="14"/>
  <c r="AL1146" i="14"/>
  <c r="AL1287" i="14"/>
  <c r="AR888" i="14"/>
  <c r="AL715" i="14"/>
  <c r="AL438" i="14"/>
  <c r="AL1340" i="14"/>
  <c r="AL61" i="14"/>
  <c r="AL346" i="14"/>
  <c r="AL1329" i="14"/>
  <c r="AL959" i="14"/>
  <c r="AL236" i="14"/>
  <c r="AL916" i="14"/>
  <c r="AL1013" i="14"/>
  <c r="AL434" i="14"/>
  <c r="AL631" i="14"/>
  <c r="AL197" i="14"/>
  <c r="AL1029" i="14"/>
  <c r="AL969" i="14"/>
  <c r="AL1354" i="14"/>
  <c r="AL84" i="14"/>
  <c r="AR940" i="14"/>
  <c r="AL1191" i="14"/>
  <c r="AL168" i="14"/>
  <c r="AL139" i="14"/>
  <c r="AL647" i="14"/>
  <c r="AL1260" i="14"/>
  <c r="AL1316" i="14"/>
  <c r="AL935" i="14"/>
  <c r="AL466" i="14"/>
  <c r="AL173" i="14"/>
  <c r="AL460" i="14"/>
  <c r="AL1304" i="14"/>
  <c r="AL142" i="14"/>
  <c r="AL670" i="14"/>
  <c r="AL1324" i="14"/>
  <c r="AL100" i="14"/>
  <c r="AL405" i="14"/>
  <c r="AL951" i="14"/>
  <c r="AL990" i="14"/>
  <c r="AL1195" i="14"/>
  <c r="AL1274" i="14"/>
  <c r="AL795" i="14"/>
  <c r="AL1091" i="14"/>
  <c r="AL410" i="14"/>
  <c r="AL1256" i="14"/>
  <c r="AR667" i="14"/>
  <c r="AL1149" i="14"/>
  <c r="AL200" i="14"/>
  <c r="AL919" i="14"/>
  <c r="AR599" i="14"/>
  <c r="AL1190" i="14"/>
  <c r="AL552" i="14"/>
  <c r="AL24" i="14"/>
  <c r="AL542" i="14"/>
  <c r="AL124" i="14"/>
  <c r="AL462" i="14"/>
  <c r="AL1326" i="14"/>
  <c r="AL1134" i="14"/>
  <c r="AL809" i="14"/>
  <c r="AL147" i="14"/>
  <c r="AL1135" i="14"/>
  <c r="AL662" i="14"/>
  <c r="AR974" i="14"/>
  <c r="AL679" i="14"/>
  <c r="AL493" i="14"/>
  <c r="AR1264" i="14"/>
  <c r="AL444" i="14"/>
  <c r="AL83" i="14"/>
  <c r="AL1151" i="14"/>
  <c r="AL718" i="14"/>
  <c r="AL988" i="14"/>
  <c r="AL339" i="14"/>
  <c r="AL237" i="14"/>
  <c r="AL461" i="14"/>
  <c r="AR1166" i="14"/>
  <c r="AL1261" i="14"/>
  <c r="AL952" i="14"/>
  <c r="AL1339" i="14"/>
  <c r="AL120" i="14"/>
  <c r="AR1164" i="14"/>
  <c r="AL89" i="14"/>
  <c r="AL1305" i="14"/>
  <c r="AL836" i="14"/>
  <c r="AL1192" i="14"/>
  <c r="AL1273" i="14"/>
  <c r="AL369" i="14"/>
  <c r="AL1231" i="14"/>
  <c r="AL1302" i="14"/>
  <c r="AL198" i="14"/>
  <c r="AL624" i="14"/>
  <c r="AR971" i="14"/>
  <c r="AL890" i="14"/>
  <c r="AL722" i="14"/>
  <c r="AL1301" i="14"/>
  <c r="AL1306" i="14"/>
  <c r="AL724" i="14"/>
  <c r="AL686" i="14"/>
  <c r="AL651" i="14"/>
  <c r="AL588" i="14"/>
  <c r="AL970" i="14"/>
  <c r="AL954" i="14"/>
  <c r="AL991" i="14"/>
  <c r="AL796" i="14"/>
  <c r="AL1325" i="14"/>
  <c r="AL938" i="14"/>
  <c r="AL21" i="14"/>
  <c r="AL204" i="14"/>
  <c r="AL1217" i="14"/>
  <c r="AL531" i="14"/>
  <c r="AL235" i="14"/>
  <c r="AL545" i="14"/>
  <c r="AL1152" i="14"/>
  <c r="AL141" i="14"/>
  <c r="AL839" i="14"/>
  <c r="AL1060" i="14"/>
  <c r="AR1025" i="14"/>
  <c r="AL308" i="14"/>
  <c r="AL1275" i="14"/>
  <c r="AL580" i="14"/>
  <c r="AL989" i="14"/>
  <c r="AL440" i="14"/>
  <c r="AL598" i="14"/>
  <c r="AL646" i="14"/>
  <c r="AL1289" i="14"/>
  <c r="AL163" i="14"/>
  <c r="AR1049" i="14"/>
  <c r="AL1032" i="14"/>
  <c r="AL772" i="14"/>
  <c r="AL1026" i="14"/>
  <c r="AL1118" i="14"/>
  <c r="AR1074" i="14"/>
  <c r="AL164" i="14"/>
  <c r="AL583" i="14"/>
  <c r="AL812" i="14"/>
  <c r="AL1250" i="14"/>
  <c r="AL762" i="14"/>
  <c r="AL897" i="14"/>
  <c r="AL121" i="14"/>
  <c r="AR1150" i="14"/>
  <c r="AL1031" i="14"/>
  <c r="AL72" i="14"/>
  <c r="AL1259" i="14"/>
  <c r="AL867" i="14"/>
  <c r="AL1196" i="14"/>
  <c r="AL1086" i="14"/>
  <c r="AL491" i="14"/>
  <c r="AR1133" i="14"/>
  <c r="AL10" i="14"/>
  <c r="AL652" i="14"/>
  <c r="AL1057" i="14"/>
  <c r="AL1179" i="14"/>
  <c r="AR992" i="14"/>
  <c r="AL1065" i="14"/>
  <c r="AL1288" i="14"/>
  <c r="AR885" i="14"/>
  <c r="AR725" i="14"/>
  <c r="AL1292" i="14"/>
  <c r="AR1009" i="14"/>
  <c r="AL48" i="14"/>
  <c r="AL59" i="14"/>
  <c r="AL403" i="14"/>
  <c r="AL744" i="14"/>
  <c r="AL554" i="14"/>
  <c r="AL714" i="14"/>
  <c r="AL587" i="14"/>
  <c r="AL126" i="14"/>
  <c r="AL371" i="14"/>
  <c r="AL511" i="14"/>
  <c r="AL146" i="14"/>
  <c r="AL408" i="14"/>
  <c r="AL1073" i="14"/>
  <c r="AL551" i="14"/>
  <c r="AL465" i="14"/>
  <c r="AL1046" i="14"/>
  <c r="AL630" i="14"/>
  <c r="AL1239" i="14"/>
  <c r="AL527" i="14"/>
  <c r="AL1279" i="14"/>
  <c r="AL463" i="14"/>
  <c r="AL1341" i="14"/>
  <c r="AL941" i="14"/>
  <c r="AL1221" i="14"/>
  <c r="AL933" i="14"/>
  <c r="AL837" i="14"/>
  <c r="AL36" i="14"/>
  <c r="AL122" i="14"/>
  <c r="AL127" i="14"/>
  <c r="AL47" i="14"/>
  <c r="AL693" i="14"/>
  <c r="AL516" i="14"/>
  <c r="AL12" i="14"/>
  <c r="AL544" i="14"/>
  <c r="AL623" i="14"/>
  <c r="AL372" i="14"/>
  <c r="AL584" i="14"/>
  <c r="AL378" i="14"/>
  <c r="AL488" i="14"/>
  <c r="AL338" i="14"/>
  <c r="AL464" i="14"/>
  <c r="AL550" i="14"/>
  <c r="AL745" i="14"/>
  <c r="AL774" i="14"/>
  <c r="AL750" i="14"/>
  <c r="AL1103" i="14"/>
  <c r="AR838" i="14"/>
  <c r="AL106" i="14"/>
  <c r="AL602" i="14"/>
  <c r="AL340" i="14"/>
  <c r="AL792" i="14"/>
  <c r="AL665" i="14"/>
  <c r="AL103" i="14"/>
  <c r="AL241" i="14"/>
  <c r="AL690" i="14"/>
  <c r="AL547" i="14"/>
  <c r="AL581" i="14"/>
  <c r="AL335" i="14"/>
  <c r="AL119" i="14"/>
  <c r="AL310" i="14"/>
  <c r="AL1063" i="14"/>
  <c r="AL1045" i="14"/>
  <c r="AL1222" i="14"/>
  <c r="AL526" i="14"/>
  <c r="AL492" i="14"/>
  <c r="AL723" i="14"/>
  <c r="AL238" i="14"/>
  <c r="AL510" i="14"/>
  <c r="AL514" i="14"/>
  <c r="AL973" i="14"/>
  <c r="AL1237" i="14"/>
  <c r="AL174" i="14"/>
  <c r="AL719" i="14"/>
  <c r="AL1249" i="14"/>
  <c r="AL778" i="14"/>
  <c r="AL1136" i="14"/>
  <c r="AL305" i="14"/>
  <c r="AL172" i="14"/>
  <c r="AL645" i="14"/>
  <c r="AR1114" i="14"/>
  <c r="AL1178" i="14"/>
  <c r="AL437" i="14"/>
  <c r="AL1130" i="14"/>
  <c r="AL486" i="14"/>
  <c r="AL63" i="14"/>
  <c r="AL1090" i="14"/>
  <c r="AL445" i="14"/>
  <c r="AR870" i="14"/>
  <c r="AL666" i="14"/>
  <c r="AL239" i="14"/>
  <c r="AL485" i="14"/>
  <c r="AL336" i="14"/>
  <c r="AL546" i="14"/>
  <c r="AL669" i="14"/>
  <c r="AL763" i="14"/>
  <c r="AL766" i="14"/>
  <c r="AL62" i="14"/>
  <c r="AR1230" i="14"/>
  <c r="AL35" i="14"/>
  <c r="AL240" i="14"/>
  <c r="AL306" i="14"/>
  <c r="AL143" i="14"/>
  <c r="AL60" i="14"/>
  <c r="AL1099" i="14"/>
  <c r="AL1059" i="14"/>
  <c r="AL688" i="14"/>
  <c r="AL1197" i="14"/>
  <c r="AL86" i="14"/>
  <c r="AL412" i="14"/>
  <c r="AL1317" i="14"/>
  <c r="AL1262" i="14"/>
  <c r="AL1223" i="14"/>
  <c r="AL457" i="14"/>
  <c r="AL627" i="14"/>
  <c r="AL279" i="14"/>
  <c r="AR937" i="14"/>
  <c r="AL1210" i="14"/>
  <c r="AL274" i="14"/>
  <c r="AL585" i="14"/>
  <c r="AL381" i="14"/>
  <c r="AL1008" i="14"/>
  <c r="AR1012" i="14"/>
  <c r="AL1257" i="14"/>
  <c r="AL1241" i="14"/>
  <c r="AL1050" i="14"/>
  <c r="AL345" i="14"/>
  <c r="AL275" i="14"/>
  <c r="AL401" i="14"/>
  <c r="AL751" i="14"/>
  <c r="AL671" i="14"/>
  <c r="AL650" i="14"/>
  <c r="AL232" i="14"/>
  <c r="AL1338" i="14"/>
  <c r="AL678" i="14"/>
  <c r="AL368" i="14"/>
  <c r="AL936" i="14"/>
  <c r="AL443" i="14"/>
  <c r="AL898" i="14"/>
  <c r="AL88" i="14"/>
  <c r="AL101" i="14"/>
  <c r="AL934" i="14"/>
  <c r="AL746" i="14"/>
  <c r="AL507" i="14"/>
  <c r="AL816" i="14"/>
  <c r="AL942" i="14"/>
  <c r="AL1211" i="14"/>
  <c r="AL748" i="14"/>
  <c r="AR918" i="14"/>
  <c r="AL894" i="14"/>
  <c r="AL123" i="14"/>
  <c r="AL102" i="14"/>
  <c r="AL277" i="14"/>
  <c r="AF777" i="14"/>
  <c r="AL23" i="14"/>
  <c r="AL169" i="14"/>
  <c r="AL957" i="14"/>
  <c r="AL996" i="14"/>
  <c r="AL603" i="14"/>
  <c r="AL193" i="14"/>
  <c r="AL149" i="14"/>
  <c r="AL1343" i="14"/>
  <c r="AR1044" i="14"/>
  <c r="AL866" i="14"/>
  <c r="AL1089" i="14"/>
  <c r="AL955" i="14"/>
  <c r="AL889" i="14"/>
  <c r="AL716" i="14"/>
  <c r="AL231" i="14"/>
  <c r="AL278" i="14"/>
  <c r="AL116" i="14"/>
  <c r="AL90" i="14"/>
  <c r="AL506" i="14"/>
  <c r="AL468" i="14"/>
  <c r="AR1084" i="14"/>
  <c r="AL442" i="14"/>
  <c r="AL1307" i="14"/>
  <c r="AL1318" i="14"/>
  <c r="AR1030" i="14"/>
  <c r="AL956" i="14"/>
  <c r="AL170" i="14"/>
  <c r="AL1351" i="14"/>
  <c r="AR649" i="14"/>
  <c r="AL87" i="14"/>
  <c r="AL194" i="14"/>
  <c r="AL402" i="14"/>
  <c r="AL528" i="14"/>
  <c r="AL1208" i="14"/>
  <c r="AL994" i="14"/>
  <c r="AL773" i="14"/>
  <c r="AL791" i="14"/>
  <c r="AL1100" i="14"/>
  <c r="AL664" i="14"/>
  <c r="AL810" i="14"/>
  <c r="AL861" i="14"/>
  <c r="AL713" i="14"/>
  <c r="AL404" i="14"/>
  <c r="AL107" i="14"/>
  <c r="AL342" i="14"/>
  <c r="AL793" i="14"/>
  <c r="AL721" i="14"/>
  <c r="AL917" i="14"/>
  <c r="AL626" i="14"/>
  <c r="AL1162" i="14"/>
  <c r="AL439" i="14"/>
  <c r="AL1291" i="14"/>
  <c r="AL1293" i="14"/>
  <c r="AL37" i="14"/>
  <c r="AL765" i="14"/>
  <c r="AL1353" i="14"/>
  <c r="AL128" i="14"/>
  <c r="AL813" i="14"/>
  <c r="AR811" i="14"/>
  <c r="AL1011" i="14"/>
  <c r="AL915" i="14"/>
  <c r="AR1131" i="14"/>
  <c r="AL1272" i="14"/>
  <c r="AR761" i="14"/>
  <c r="AR1033" i="14"/>
  <c r="AR835" i="14"/>
  <c r="AL125" i="14"/>
  <c r="AL377" i="14"/>
  <c r="AL1327" i="14"/>
  <c r="AR1147" i="14"/>
  <c r="AL1352" i="14"/>
  <c r="AL11" i="14"/>
  <c r="AL1062" i="14"/>
  <c r="AL487" i="14"/>
  <c r="AL311" i="14"/>
  <c r="AL1088" i="14"/>
  <c r="AL469" i="14"/>
  <c r="AL743" i="14"/>
  <c r="AL1177" i="14"/>
  <c r="AL1220" i="14"/>
  <c r="AL34" i="14"/>
  <c r="AL25" i="14"/>
  <c r="AL1043" i="14"/>
  <c r="AL692" i="14"/>
  <c r="AL344" i="14"/>
  <c r="AL741" i="14"/>
  <c r="AL648" i="14"/>
  <c r="AL622" i="14"/>
  <c r="AL840" i="14"/>
  <c r="AL71" i="14"/>
  <c r="AL1014" i="14"/>
  <c r="AL75" i="14"/>
  <c r="AR1206" i="14"/>
  <c r="AL530" i="14"/>
  <c r="AL470" i="14"/>
  <c r="AL975" i="14"/>
  <c r="AL337" i="14"/>
  <c r="AL1165" i="14"/>
  <c r="AL407" i="14"/>
  <c r="AL1193" i="14"/>
  <c r="AL1219" i="14"/>
  <c r="AL347" i="14"/>
  <c r="AL374" i="14"/>
  <c r="AL1132" i="14"/>
  <c r="AL972" i="14"/>
  <c r="AL1290" i="14"/>
  <c r="AL760" i="14"/>
  <c r="AL234" i="14"/>
  <c r="AL606" i="14"/>
  <c r="AL939" i="14"/>
  <c r="AL203" i="14"/>
  <c r="AL85" i="14"/>
  <c r="AL582" i="14"/>
  <c r="AL411" i="14"/>
  <c r="AL373" i="14"/>
  <c r="AL543" i="14"/>
  <c r="AL515" i="14"/>
  <c r="AL1048" i="14"/>
  <c r="AL314" i="14"/>
  <c r="AL668" i="14"/>
  <c r="AL494" i="14"/>
  <c r="AL201" i="14"/>
  <c r="AL1251" i="14"/>
  <c r="AL914" i="14"/>
  <c r="AL1303" i="14"/>
  <c r="AL441" i="14"/>
  <c r="AL148" i="14"/>
  <c r="AL892" i="14"/>
  <c r="AR896" i="14"/>
  <c r="AL680" i="14"/>
  <c r="AL605" i="14"/>
  <c r="AR687" i="14"/>
  <c r="AL409" i="14"/>
  <c r="AL22" i="14"/>
  <c r="AL1278" i="14"/>
  <c r="AL375" i="14"/>
  <c r="AL891" i="14"/>
  <c r="AL70" i="14"/>
  <c r="AL863" i="14"/>
  <c r="AR625" i="14"/>
  <c r="AR717" i="14"/>
  <c r="AL1342" i="14"/>
  <c r="AL1115" i="14"/>
  <c r="AL413" i="14"/>
  <c r="AL312" i="14"/>
  <c r="AL1023" i="14"/>
  <c r="AL233" i="14"/>
  <c r="AL1119" i="14"/>
  <c r="AL144" i="14"/>
  <c r="AL73" i="14"/>
  <c r="AL720" i="14"/>
  <c r="AR764" i="14"/>
  <c r="AR677" i="14"/>
  <c r="AL1163" i="14"/>
  <c r="AR860" i="14"/>
  <c r="AL33" i="14"/>
  <c r="AL742" i="14"/>
  <c r="AL993" i="14"/>
  <c r="AL868" i="14"/>
  <c r="AL628" i="14"/>
  <c r="AL165" i="14"/>
  <c r="AL38" i="14"/>
  <c r="AL532" i="14"/>
  <c r="AR1116" i="14"/>
  <c r="AL508" i="14"/>
  <c r="AL932" i="14"/>
  <c r="AR1058" i="14"/>
  <c r="AL273" i="14"/>
  <c r="AL1083" i="14"/>
  <c r="AL176" i="14"/>
  <c r="AL307" i="14"/>
  <c r="AL600" i="14"/>
  <c r="AR914" i="14" l="1"/>
  <c r="AR532" i="14"/>
  <c r="AR38" i="14"/>
  <c r="AR70" i="14"/>
  <c r="AR411" i="14"/>
  <c r="AR741" i="14"/>
  <c r="AR932" i="14"/>
  <c r="AR22" i="14"/>
  <c r="AR441" i="14"/>
  <c r="AR1048" i="14"/>
  <c r="AR347" i="14"/>
  <c r="AR1165" i="14"/>
  <c r="AR71" i="14"/>
  <c r="AR25" i="14"/>
  <c r="AX1131" i="14"/>
  <c r="AR1162" i="14"/>
  <c r="AR748" i="14"/>
  <c r="AR275" i="14"/>
  <c r="AR279" i="14"/>
  <c r="AR1222" i="14"/>
  <c r="AR792" i="14"/>
  <c r="AR36" i="14"/>
  <c r="AR1083" i="14"/>
  <c r="AR165" i="14"/>
  <c r="AR144" i="14"/>
  <c r="AR312" i="14"/>
  <c r="AX717" i="14"/>
  <c r="AR891" i="14"/>
  <c r="AR515" i="14"/>
  <c r="AR582" i="14"/>
  <c r="AR606" i="14"/>
  <c r="AR972" i="14"/>
  <c r="AR1219" i="14"/>
  <c r="AR840" i="14"/>
  <c r="AR344" i="14"/>
  <c r="AR1062" i="14"/>
  <c r="AR1327" i="14"/>
  <c r="AR915" i="14"/>
  <c r="AR1293" i="14"/>
  <c r="AR626" i="14"/>
  <c r="AR861" i="14"/>
  <c r="AR791" i="14"/>
  <c r="AX649" i="14"/>
  <c r="AR116" i="14"/>
  <c r="AR889" i="14"/>
  <c r="AR603" i="14"/>
  <c r="AR23" i="14"/>
  <c r="AR123" i="14"/>
  <c r="AR1211" i="14"/>
  <c r="AR898" i="14"/>
  <c r="AR678" i="14"/>
  <c r="AR671" i="14"/>
  <c r="AR627" i="14"/>
  <c r="AR688" i="14"/>
  <c r="AR143" i="14"/>
  <c r="AX1230" i="14"/>
  <c r="AR669" i="14"/>
  <c r="AR1090" i="14"/>
  <c r="AR437" i="14"/>
  <c r="AR172" i="14"/>
  <c r="AR1249" i="14"/>
  <c r="AR723" i="14"/>
  <c r="AR1045" i="14"/>
  <c r="AR335" i="14"/>
  <c r="AR241" i="14"/>
  <c r="AR340" i="14"/>
  <c r="AR550" i="14"/>
  <c r="AR378" i="14"/>
  <c r="AR47" i="14"/>
  <c r="AR837" i="14"/>
  <c r="AR551" i="14"/>
  <c r="AR511" i="14"/>
  <c r="AR1031" i="14"/>
  <c r="AR762" i="14"/>
  <c r="AR164" i="14"/>
  <c r="AR1289" i="14"/>
  <c r="AR1152" i="14"/>
  <c r="AR1325" i="14"/>
  <c r="AR724" i="14"/>
  <c r="AR890" i="14"/>
  <c r="AR1302" i="14"/>
  <c r="AR1192" i="14"/>
  <c r="AR1261" i="14"/>
  <c r="AR83" i="14"/>
  <c r="AR679" i="14"/>
  <c r="AR147" i="14"/>
  <c r="AR462" i="14"/>
  <c r="AR200" i="14"/>
  <c r="AR410" i="14"/>
  <c r="AR1195" i="14"/>
  <c r="AR100" i="14"/>
  <c r="AR139" i="14"/>
  <c r="AR84" i="14"/>
  <c r="AR346" i="14"/>
  <c r="AR715" i="14"/>
  <c r="AX1117" i="14"/>
  <c r="AR1028" i="14"/>
  <c r="AR51" i="14"/>
  <c r="AX1194" i="14"/>
  <c r="AR553" i="14"/>
  <c r="AR869" i="14"/>
  <c r="AR435" i="14"/>
  <c r="AR9" i="14"/>
  <c r="AR1319" i="14"/>
  <c r="AR790" i="14"/>
  <c r="AX1218" i="14"/>
  <c r="AR1238" i="14"/>
  <c r="AR775" i="14"/>
  <c r="AR1175" i="14"/>
  <c r="AR601" i="14"/>
  <c r="AR276" i="14"/>
  <c r="AR307" i="14"/>
  <c r="AX860" i="14"/>
  <c r="AR73" i="14"/>
  <c r="AR1290" i="14"/>
  <c r="AR743" i="14"/>
  <c r="AX677" i="14"/>
  <c r="AR409" i="14"/>
  <c r="AR494" i="14"/>
  <c r="AR337" i="14"/>
  <c r="AR469" i="14"/>
  <c r="AR128" i="14"/>
  <c r="AR342" i="14"/>
  <c r="AR528" i="14"/>
  <c r="AX1084" i="14"/>
  <c r="AX1044" i="14"/>
  <c r="AR274" i="14"/>
  <c r="AR973" i="14"/>
  <c r="AR1103" i="14"/>
  <c r="AR1239" i="14"/>
  <c r="AR714" i="14"/>
  <c r="AR59" i="14"/>
  <c r="AX725" i="14"/>
  <c r="AX992" i="14"/>
  <c r="AR10" i="14"/>
  <c r="AR1196" i="14"/>
  <c r="AR772" i="14"/>
  <c r="AR989" i="14"/>
  <c r="AX1025" i="14"/>
  <c r="AR970" i="14"/>
  <c r="AX1164" i="14"/>
  <c r="AR339" i="14"/>
  <c r="AR552" i="14"/>
  <c r="AR1304" i="14"/>
  <c r="AR935" i="14"/>
  <c r="AR197" i="14"/>
  <c r="AR916" i="14"/>
  <c r="AL817" i="14"/>
  <c r="AR1176" i="14"/>
  <c r="AX865" i="14"/>
  <c r="AX747" i="14"/>
  <c r="AR513" i="14"/>
  <c r="AR140" i="14"/>
  <c r="AR145" i="14"/>
  <c r="AX958" i="14"/>
  <c r="AX913" i="14"/>
  <c r="AR104" i="14"/>
  <c r="AR458" i="14"/>
  <c r="AR604" i="14"/>
  <c r="AX1061" i="14"/>
  <c r="AR586" i="14"/>
  <c r="AR50" i="14"/>
  <c r="AR620" i="14"/>
  <c r="AX1058" i="14"/>
  <c r="AR993" i="14"/>
  <c r="AR1342" i="14"/>
  <c r="AR37" i="14"/>
  <c r="AR508" i="14"/>
  <c r="AR742" i="14"/>
  <c r="AX896" i="14"/>
  <c r="AR1303" i="14"/>
  <c r="AX1206" i="14"/>
  <c r="AR34" i="14"/>
  <c r="AX1033" i="14"/>
  <c r="AX1030" i="14"/>
  <c r="AR746" i="14"/>
  <c r="AR345" i="14"/>
  <c r="AX1012" i="14"/>
  <c r="AR1317" i="14"/>
  <c r="AR239" i="14"/>
  <c r="AR544" i="14"/>
  <c r="AR1341" i="14"/>
  <c r="AR1217" i="14"/>
  <c r="AR600" i="14"/>
  <c r="AR273" i="14"/>
  <c r="AR33" i="14"/>
  <c r="AR1119" i="14"/>
  <c r="AR413" i="14"/>
  <c r="AX625" i="14"/>
  <c r="AR375" i="14"/>
  <c r="AX687" i="14"/>
  <c r="AR892" i="14"/>
  <c r="AR668" i="14"/>
  <c r="AR543" i="14"/>
  <c r="AR234" i="14"/>
  <c r="AR1132" i="14"/>
  <c r="AR975" i="14"/>
  <c r="AR75" i="14"/>
  <c r="AR1088" i="14"/>
  <c r="AR11" i="14"/>
  <c r="AR1353" i="14"/>
  <c r="AR917" i="14"/>
  <c r="AR107" i="14"/>
  <c r="AR773" i="14"/>
  <c r="AR402" i="14"/>
  <c r="AR468" i="14"/>
  <c r="AR955" i="14"/>
  <c r="AR1343" i="14"/>
  <c r="AR996" i="14"/>
  <c r="AR894" i="14"/>
  <c r="AR942" i="14"/>
  <c r="AR934" i="14"/>
  <c r="AR443" i="14"/>
  <c r="AR751" i="14"/>
  <c r="AR1050" i="14"/>
  <c r="AR457" i="14"/>
  <c r="AR1059" i="14"/>
  <c r="AR306" i="14"/>
  <c r="AR666" i="14"/>
  <c r="AR63" i="14"/>
  <c r="AR719" i="14"/>
  <c r="AR514" i="14"/>
  <c r="AR492" i="14"/>
  <c r="AR581" i="14"/>
  <c r="AR103" i="14"/>
  <c r="AR464" i="14"/>
  <c r="AR584" i="14"/>
  <c r="AR12" i="14"/>
  <c r="AR127" i="14"/>
  <c r="AR933" i="14"/>
  <c r="AR1179" i="14"/>
  <c r="AX1133" i="14"/>
  <c r="AR867" i="14"/>
  <c r="AR1250" i="14"/>
  <c r="AR545" i="14"/>
  <c r="AR204" i="14"/>
  <c r="AR796" i="14"/>
  <c r="AR1306" i="14"/>
  <c r="AR1231" i="14"/>
  <c r="AR836" i="14"/>
  <c r="AX1166" i="14"/>
  <c r="AR988" i="14"/>
  <c r="AR809" i="14"/>
  <c r="AR124" i="14"/>
  <c r="AR1149" i="14"/>
  <c r="AR1091" i="14"/>
  <c r="AR990" i="14"/>
  <c r="AR1324" i="14"/>
  <c r="AR460" i="14"/>
  <c r="AR1316" i="14"/>
  <c r="AR631" i="14"/>
  <c r="AR236" i="14"/>
  <c r="AR61" i="14"/>
  <c r="AR780" i="14"/>
  <c r="AR105" i="14"/>
  <c r="AR1072" i="14"/>
  <c r="AR175" i="14"/>
  <c r="AR808" i="14"/>
  <c r="AR490" i="14"/>
  <c r="AR99" i="14"/>
  <c r="AR886" i="14"/>
  <c r="AR467" i="14"/>
  <c r="AR406" i="14"/>
  <c r="AR834" i="14"/>
  <c r="AR167" i="14"/>
  <c r="AR242" i="14"/>
  <c r="AR341" i="14"/>
  <c r="AR14" i="14"/>
  <c r="AR663" i="14"/>
  <c r="AR376" i="14"/>
  <c r="AR864" i="14"/>
  <c r="AR1209" i="14"/>
  <c r="AR343" i="14"/>
  <c r="AR1240" i="14"/>
  <c r="AR628" i="14"/>
  <c r="AR622" i="14"/>
  <c r="AR692" i="14"/>
  <c r="AR1220" i="14"/>
  <c r="AR377" i="14"/>
  <c r="AX761" i="14"/>
  <c r="AR1011" i="14"/>
  <c r="AR1291" i="14"/>
  <c r="AR810" i="14"/>
  <c r="AR1351" i="14"/>
  <c r="AR1318" i="14"/>
  <c r="AR278" i="14"/>
  <c r="AL777" i="14"/>
  <c r="AR1338" i="14"/>
  <c r="AR1008" i="14"/>
  <c r="AR1210" i="14"/>
  <c r="AR412" i="14"/>
  <c r="AR62" i="14"/>
  <c r="AR546" i="14"/>
  <c r="AR1178" i="14"/>
  <c r="AR305" i="14"/>
  <c r="AR1063" i="14"/>
  <c r="AR602" i="14"/>
  <c r="AR750" i="14"/>
  <c r="AR463" i="14"/>
  <c r="AR630" i="14"/>
  <c r="AR1073" i="14"/>
  <c r="AR371" i="14"/>
  <c r="AR554" i="14"/>
  <c r="AR48" i="14"/>
  <c r="AX885" i="14"/>
  <c r="AX1150" i="14"/>
  <c r="AX1074" i="14"/>
  <c r="AR1032" i="14"/>
  <c r="AR646" i="14"/>
  <c r="AR580" i="14"/>
  <c r="AR1060" i="14"/>
  <c r="AR588" i="14"/>
  <c r="AX971" i="14"/>
  <c r="AR120" i="14"/>
  <c r="AR444" i="14"/>
  <c r="AX974" i="14"/>
  <c r="AR1190" i="14"/>
  <c r="AR168" i="14"/>
  <c r="AR1354" i="14"/>
  <c r="AX888" i="14"/>
  <c r="AX779" i="14"/>
  <c r="AR549" i="14"/>
  <c r="AR117" i="14"/>
  <c r="AR199" i="14"/>
  <c r="AX1104" i="14"/>
  <c r="AR309" i="14"/>
  <c r="AR1207" i="14"/>
  <c r="AX862" i="14"/>
  <c r="AR436" i="14"/>
  <c r="AR1242" i="14"/>
  <c r="AX995" i="14"/>
  <c r="AR85" i="14"/>
  <c r="AR1115" i="14"/>
  <c r="AR863" i="14"/>
  <c r="AR1278" i="14"/>
  <c r="AR605" i="14"/>
  <c r="AR314" i="14"/>
  <c r="AR373" i="14"/>
  <c r="AR760" i="14"/>
  <c r="AR470" i="14"/>
  <c r="AR648" i="14"/>
  <c r="AR1177" i="14"/>
  <c r="AR311" i="14"/>
  <c r="AR765" i="14"/>
  <c r="AR721" i="14"/>
  <c r="AR194" i="14"/>
  <c r="AR170" i="14"/>
  <c r="AR506" i="14"/>
  <c r="AR149" i="14"/>
  <c r="AR957" i="14"/>
  <c r="AR277" i="14"/>
  <c r="AR816" i="14"/>
  <c r="AR232" i="14"/>
  <c r="AR1241" i="14"/>
  <c r="AR381" i="14"/>
  <c r="AR1223" i="14"/>
  <c r="AR86" i="14"/>
  <c r="AR1099" i="14"/>
  <c r="AR240" i="14"/>
  <c r="AR766" i="14"/>
  <c r="AR336" i="14"/>
  <c r="AR310" i="14"/>
  <c r="AR547" i="14"/>
  <c r="AR665" i="14"/>
  <c r="AR338" i="14"/>
  <c r="AR372" i="14"/>
  <c r="AR1221" i="14"/>
  <c r="AR1279" i="14"/>
  <c r="AR408" i="14"/>
  <c r="AR126" i="14"/>
  <c r="AR744" i="14"/>
  <c r="AR1057" i="14"/>
  <c r="AR1259" i="14"/>
  <c r="AR121" i="14"/>
  <c r="AR598" i="14"/>
  <c r="AR1275" i="14"/>
  <c r="AR839" i="14"/>
  <c r="AR21" i="14"/>
  <c r="AR991" i="14"/>
  <c r="AR651" i="14"/>
  <c r="AR1301" i="14"/>
  <c r="AR624" i="14"/>
  <c r="AR1305" i="14"/>
  <c r="AR1339" i="14"/>
  <c r="AR718" i="14"/>
  <c r="AX1264" i="14"/>
  <c r="AR1134" i="14"/>
  <c r="AR542" i="14"/>
  <c r="AX599" i="14"/>
  <c r="AX667" i="14"/>
  <c r="AR173" i="14"/>
  <c r="AR1191" i="14"/>
  <c r="AR969" i="14"/>
  <c r="AR434" i="14"/>
  <c r="AR1340" i="14"/>
  <c r="AR1287" i="14"/>
  <c r="AR1034" i="14"/>
  <c r="AR196" i="14"/>
  <c r="AR815" i="14"/>
  <c r="AR509" i="14"/>
  <c r="AR794" i="14"/>
  <c r="AR313" i="14"/>
  <c r="AR272" i="14"/>
  <c r="AR1102" i="14"/>
  <c r="AR548" i="14"/>
  <c r="AR632" i="14"/>
  <c r="AR49" i="14"/>
  <c r="AR512" i="14"/>
  <c r="AR752" i="14"/>
  <c r="AR118" i="14"/>
  <c r="AR459" i="14"/>
  <c r="AR1064" i="14"/>
  <c r="AR1315" i="14"/>
  <c r="AR529" i="14"/>
  <c r="AR1205" i="14"/>
  <c r="AR1328" i="14"/>
  <c r="AR589" i="14"/>
  <c r="AR380" i="14"/>
  <c r="AX764" i="14"/>
  <c r="AR1193" i="14"/>
  <c r="AR233" i="14"/>
  <c r="AR148" i="14"/>
  <c r="AR1251" i="14"/>
  <c r="AR203" i="14"/>
  <c r="AR374" i="14"/>
  <c r="AR407" i="14"/>
  <c r="AR1014" i="14"/>
  <c r="AR1043" i="14"/>
  <c r="AR1352" i="14"/>
  <c r="AR125" i="14"/>
  <c r="AR1272" i="14"/>
  <c r="AX811" i="14"/>
  <c r="AR439" i="14"/>
  <c r="AR404" i="14"/>
  <c r="AR664" i="14"/>
  <c r="AR994" i="14"/>
  <c r="AR1307" i="14"/>
  <c r="AR231" i="14"/>
  <c r="AR1089" i="14"/>
  <c r="AX918" i="14"/>
  <c r="AR101" i="14"/>
  <c r="AR936" i="14"/>
  <c r="AR401" i="14"/>
  <c r="AX937" i="14"/>
  <c r="AX870" i="14"/>
  <c r="AR486" i="14"/>
  <c r="AX1114" i="14"/>
  <c r="AR1136" i="14"/>
  <c r="AR174" i="14"/>
  <c r="AR510" i="14"/>
  <c r="AR526" i="14"/>
  <c r="AR106" i="14"/>
  <c r="AR774" i="14"/>
  <c r="AR516" i="14"/>
  <c r="AR122" i="14"/>
  <c r="AR1046" i="14"/>
  <c r="AX1009" i="14"/>
  <c r="AR1288" i="14"/>
  <c r="AR491" i="14"/>
  <c r="AR812" i="14"/>
  <c r="AR1118" i="14"/>
  <c r="AX1049" i="14"/>
  <c r="AR235" i="14"/>
  <c r="AR369" i="14"/>
  <c r="AR461" i="14"/>
  <c r="AR662" i="14"/>
  <c r="AR795" i="14"/>
  <c r="AR951" i="14"/>
  <c r="AR670" i="14"/>
  <c r="AR1260" i="14"/>
  <c r="AR959" i="14"/>
  <c r="AR13" i="14"/>
  <c r="AR379" i="14"/>
  <c r="AX1071" i="14"/>
  <c r="AR887" i="14"/>
  <c r="AX776" i="14"/>
  <c r="AR243" i="14"/>
  <c r="AX953" i="14"/>
  <c r="AX893" i="14"/>
  <c r="AR1300" i="14"/>
  <c r="AR814" i="14"/>
  <c r="AR868" i="14"/>
  <c r="AR1023" i="14"/>
  <c r="AR939" i="14"/>
  <c r="AR530" i="14"/>
  <c r="AR487" i="14"/>
  <c r="AX1147" i="14"/>
  <c r="AR793" i="14"/>
  <c r="AR713" i="14"/>
  <c r="AR1208" i="14"/>
  <c r="AR87" i="14"/>
  <c r="AR956" i="14"/>
  <c r="AR442" i="14"/>
  <c r="AR716" i="14"/>
  <c r="AR866" i="14"/>
  <c r="AR193" i="14"/>
  <c r="AR169" i="14"/>
  <c r="AR102" i="14"/>
  <c r="AR507" i="14"/>
  <c r="AR368" i="14"/>
  <c r="AR650" i="14"/>
  <c r="AR1257" i="14"/>
  <c r="AR585" i="14"/>
  <c r="AR1262" i="14"/>
  <c r="AR1197" i="14"/>
  <c r="AR60" i="14"/>
  <c r="AR35" i="14"/>
  <c r="AR763" i="14"/>
  <c r="AR485" i="14"/>
  <c r="AR445" i="14"/>
  <c r="AR645" i="14"/>
  <c r="AR778" i="14"/>
  <c r="AR1237" i="14"/>
  <c r="AR238" i="14"/>
  <c r="AR119" i="14"/>
  <c r="AR745" i="14"/>
  <c r="AR488" i="14"/>
  <c r="AR623" i="14"/>
  <c r="AR693" i="14"/>
  <c r="AR941" i="14"/>
  <c r="AR527" i="14"/>
  <c r="AR465" i="14"/>
  <c r="AR146" i="14"/>
  <c r="AR587" i="14"/>
  <c r="AR403" i="14"/>
  <c r="AR1292" i="14"/>
  <c r="AR1065" i="14"/>
  <c r="AR72" i="14"/>
  <c r="AR897" i="14"/>
  <c r="AR1026" i="14"/>
  <c r="AR440" i="14"/>
  <c r="AR308" i="14"/>
  <c r="AR141" i="14"/>
  <c r="AR938" i="14"/>
  <c r="AR954" i="14"/>
  <c r="AR686" i="14"/>
  <c r="AR198" i="14"/>
  <c r="AR1273" i="14"/>
  <c r="AR89" i="14"/>
  <c r="AR493" i="14"/>
  <c r="AR1135" i="14"/>
  <c r="AR24" i="14"/>
  <c r="AR919" i="14"/>
  <c r="AR1256" i="14"/>
  <c r="AR405" i="14"/>
  <c r="AR647" i="14"/>
  <c r="AR1029" i="14"/>
  <c r="AR1013" i="14"/>
  <c r="AR438" i="14"/>
  <c r="AR1047" i="14"/>
  <c r="AR1010" i="14"/>
  <c r="AR1253" i="14"/>
  <c r="AR629" i="14"/>
  <c r="AR895" i="14"/>
  <c r="AR689" i="14"/>
  <c r="AR1276" i="14"/>
  <c r="AX1252" i="14"/>
  <c r="AR621" i="14"/>
  <c r="AX1161" i="14"/>
  <c r="AR691" i="14"/>
  <c r="AR749" i="14"/>
  <c r="AR46" i="14"/>
  <c r="AR202" i="14"/>
  <c r="AR1085" i="14"/>
  <c r="AR1153" i="14"/>
  <c r="AR370" i="14"/>
  <c r="AR315" i="14"/>
  <c r="AX1116" i="14"/>
  <c r="AR720" i="14"/>
  <c r="AR1163" i="14"/>
  <c r="AR813" i="14"/>
  <c r="AR176" i="14"/>
  <c r="AR680" i="14"/>
  <c r="AR201" i="14"/>
  <c r="AX835" i="14"/>
  <c r="AR1100" i="14"/>
  <c r="AR90" i="14"/>
  <c r="AR88" i="14"/>
  <c r="AR1130" i="14"/>
  <c r="AR690" i="14"/>
  <c r="AX838" i="14"/>
  <c r="AR652" i="14"/>
  <c r="AR1086" i="14"/>
  <c r="AR583" i="14"/>
  <c r="AR163" i="14"/>
  <c r="AR531" i="14"/>
  <c r="AR722" i="14"/>
  <c r="AR952" i="14"/>
  <c r="AR237" i="14"/>
  <c r="AR1151" i="14"/>
  <c r="AR1326" i="14"/>
  <c r="AR1274" i="14"/>
  <c r="AR142" i="14"/>
  <c r="AR466" i="14"/>
  <c r="AX940" i="14"/>
  <c r="AR1329" i="14"/>
  <c r="AR1146" i="14"/>
  <c r="AX1087" i="14"/>
  <c r="AR334" i="14"/>
  <c r="AR171" i="14"/>
  <c r="AR1258" i="14"/>
  <c r="AR166" i="14"/>
  <c r="AR1263" i="14"/>
  <c r="AX1101" i="14"/>
  <c r="AR74" i="14"/>
  <c r="AR489" i="14"/>
  <c r="AR1277" i="14"/>
  <c r="AR1024" i="14"/>
  <c r="AR195" i="14"/>
  <c r="AR1148" i="14"/>
  <c r="AR1027" i="14"/>
  <c r="AX1329" i="14" l="1"/>
  <c r="BD1116" i="14"/>
  <c r="AX493" i="14"/>
  <c r="BD776" i="14"/>
  <c r="BD937" i="14"/>
  <c r="AX766" i="14"/>
  <c r="BD862" i="14"/>
  <c r="AX74" i="14"/>
  <c r="AX1146" i="14"/>
  <c r="AX629" i="14"/>
  <c r="AX527" i="14"/>
  <c r="AX485" i="14"/>
  <c r="AX713" i="14"/>
  <c r="AX814" i="14"/>
  <c r="AX774" i="14"/>
  <c r="AX101" i="14"/>
  <c r="AX439" i="14"/>
  <c r="AX794" i="14"/>
  <c r="BD599" i="14"/>
  <c r="AX1259" i="14"/>
  <c r="AX232" i="14"/>
  <c r="AX721" i="14"/>
  <c r="AX314" i="14"/>
  <c r="BD1104" i="14"/>
  <c r="BD971" i="14"/>
  <c r="AX1024" i="14"/>
  <c r="AX1274" i="14"/>
  <c r="AX952" i="14"/>
  <c r="AX583" i="14"/>
  <c r="AX690" i="14"/>
  <c r="AX1100" i="14"/>
  <c r="AX176" i="14"/>
  <c r="AX1085" i="14"/>
  <c r="AX1013" i="14"/>
  <c r="AX1256" i="14"/>
  <c r="AX686" i="14"/>
  <c r="AX308" i="14"/>
  <c r="AX941" i="14"/>
  <c r="AX745" i="14"/>
  <c r="AX778" i="14"/>
  <c r="AX763" i="14"/>
  <c r="AX368" i="14"/>
  <c r="AX193" i="14"/>
  <c r="AX793" i="14"/>
  <c r="AX939" i="14"/>
  <c r="AX1300" i="14"/>
  <c r="AX951" i="14"/>
  <c r="AX812" i="14"/>
  <c r="AX106" i="14"/>
  <c r="AX994" i="14"/>
  <c r="BD811" i="14"/>
  <c r="AX1043" i="14"/>
  <c r="AX1193" i="14"/>
  <c r="AX1328" i="14"/>
  <c r="AX512" i="14"/>
  <c r="AX1102" i="14"/>
  <c r="AX1191" i="14"/>
  <c r="AX542" i="14"/>
  <c r="AX1339" i="14"/>
  <c r="AX1275" i="14"/>
  <c r="AX1057" i="14"/>
  <c r="AX665" i="14"/>
  <c r="AX1223" i="14"/>
  <c r="AX506" i="14"/>
  <c r="AX765" i="14"/>
  <c r="AX470" i="14"/>
  <c r="AX605" i="14"/>
  <c r="BD888" i="14"/>
  <c r="AX588" i="14"/>
  <c r="AX1032" i="14"/>
  <c r="AX630" i="14"/>
  <c r="AX1063" i="14"/>
  <c r="AX1338" i="14"/>
  <c r="AX622" i="14"/>
  <c r="AX834" i="14"/>
  <c r="AX99" i="14"/>
  <c r="AX1072" i="14"/>
  <c r="AX236" i="14"/>
  <c r="AX124" i="14"/>
  <c r="AX836" i="14"/>
  <c r="BD1133" i="14"/>
  <c r="AX12" i="14"/>
  <c r="AX773" i="14"/>
  <c r="AX11" i="14"/>
  <c r="AX1132" i="14"/>
  <c r="AX892" i="14"/>
  <c r="AX413" i="14"/>
  <c r="AX600" i="14"/>
  <c r="AX746" i="14"/>
  <c r="BD1206" i="14"/>
  <c r="AX508" i="14"/>
  <c r="BD913" i="14"/>
  <c r="AX513" i="14"/>
  <c r="AR817" i="14"/>
  <c r="AX1304" i="14"/>
  <c r="AX970" i="14"/>
  <c r="AX1196" i="14"/>
  <c r="AX973" i="14"/>
  <c r="AX528" i="14"/>
  <c r="AX743" i="14"/>
  <c r="AX307" i="14"/>
  <c r="AX775" i="14"/>
  <c r="BD1117" i="14"/>
  <c r="AX139" i="14"/>
  <c r="AX200" i="14"/>
  <c r="AX83" i="14"/>
  <c r="AX1289" i="14"/>
  <c r="AX511" i="14"/>
  <c r="AX378" i="14"/>
  <c r="AX335" i="14"/>
  <c r="BD1230" i="14"/>
  <c r="AX123" i="14"/>
  <c r="AX116" i="14"/>
  <c r="AX626" i="14"/>
  <c r="AX1062" i="14"/>
  <c r="AX972" i="14"/>
  <c r="AX891" i="14"/>
  <c r="AX165" i="14"/>
  <c r="AX1222" i="14"/>
  <c r="AX1165" i="14"/>
  <c r="AX22" i="14"/>
  <c r="AX1276" i="14"/>
  <c r="AX587" i="14"/>
  <c r="AX369" i="14"/>
  <c r="AX509" i="14"/>
  <c r="AX199" i="14"/>
  <c r="AX48" i="14"/>
  <c r="AX62" i="14"/>
  <c r="AX1351" i="14"/>
  <c r="BD761" i="14"/>
  <c r="AX1209" i="14"/>
  <c r="AX14" i="14"/>
  <c r="AX581" i="14"/>
  <c r="AX63" i="14"/>
  <c r="AX457" i="14"/>
  <c r="AX934" i="14"/>
  <c r="AX1343" i="14"/>
  <c r="AX239" i="14"/>
  <c r="BD1058" i="14"/>
  <c r="BD1061" i="14"/>
  <c r="AX59" i="14"/>
  <c r="AX337" i="14"/>
  <c r="AX1319" i="14"/>
  <c r="AX553" i="14"/>
  <c r="AX890" i="14"/>
  <c r="AX172" i="14"/>
  <c r="AX671" i="14"/>
  <c r="AX1162" i="14"/>
  <c r="AX70" i="14"/>
  <c r="AX1253" i="14"/>
  <c r="BD918" i="14"/>
  <c r="AX1064" i="14"/>
  <c r="AX651" i="14"/>
  <c r="AX816" i="14"/>
  <c r="BD974" i="14"/>
  <c r="AX1263" i="14"/>
  <c r="AX1130" i="14"/>
  <c r="AX202" i="14"/>
  <c r="AX1010" i="14"/>
  <c r="AX440" i="14"/>
  <c r="AX693" i="14"/>
  <c r="AX119" i="14"/>
  <c r="AX866" i="14"/>
  <c r="AX87" i="14"/>
  <c r="BD1147" i="14"/>
  <c r="AX1023" i="14"/>
  <c r="AX887" i="14"/>
  <c r="AX959" i="14"/>
  <c r="AX795" i="14"/>
  <c r="AX491" i="14"/>
  <c r="AX122" i="14"/>
  <c r="AX526" i="14"/>
  <c r="AX401" i="14"/>
  <c r="AX1089" i="14"/>
  <c r="AX1272" i="14"/>
  <c r="AX1251" i="14"/>
  <c r="BD764" i="14"/>
  <c r="AX1205" i="14"/>
  <c r="AX459" i="14"/>
  <c r="AX815" i="14"/>
  <c r="AX173" i="14"/>
  <c r="AX991" i="14"/>
  <c r="AX547" i="14"/>
  <c r="AX277" i="14"/>
  <c r="AX170" i="14"/>
  <c r="AX311" i="14"/>
  <c r="AX760" i="14"/>
  <c r="AX1278" i="14"/>
  <c r="AX1207" i="14"/>
  <c r="AX1060" i="14"/>
  <c r="AX554" i="14"/>
  <c r="AX463" i="14"/>
  <c r="AR777" i="14"/>
  <c r="AX810" i="14"/>
  <c r="AX628" i="14"/>
  <c r="AX864" i="14"/>
  <c r="AX406" i="14"/>
  <c r="AX809" i="14"/>
  <c r="AX1179" i="14"/>
  <c r="AX584" i="14"/>
  <c r="AX492" i="14"/>
  <c r="AX666" i="14"/>
  <c r="AX1050" i="14"/>
  <c r="AX955" i="14"/>
  <c r="AX107" i="14"/>
  <c r="AX1088" i="14"/>
  <c r="AX234" i="14"/>
  <c r="BD687" i="14"/>
  <c r="AX1217" i="14"/>
  <c r="AX1317" i="14"/>
  <c r="AX1303" i="14"/>
  <c r="AX37" i="14"/>
  <c r="AX620" i="14"/>
  <c r="AX604" i="14"/>
  <c r="BD747" i="14"/>
  <c r="AX552" i="14"/>
  <c r="AX10" i="14"/>
  <c r="AX274" i="14"/>
  <c r="AX494" i="14"/>
  <c r="AX276" i="14"/>
  <c r="BD1194" i="14"/>
  <c r="AX715" i="14"/>
  <c r="AX100" i="14"/>
  <c r="AX462" i="14"/>
  <c r="AX1261" i="14"/>
  <c r="AX550" i="14"/>
  <c r="AX1045" i="14"/>
  <c r="AX437" i="14"/>
  <c r="AX143" i="14"/>
  <c r="AX23" i="14"/>
  <c r="AX344" i="14"/>
  <c r="AX606" i="14"/>
  <c r="BD717" i="14"/>
  <c r="AX1083" i="14"/>
  <c r="AX347" i="14"/>
  <c r="AX38" i="14"/>
  <c r="BD1101" i="14"/>
  <c r="AX1279" i="14"/>
  <c r="AX85" i="14"/>
  <c r="AX1324" i="14"/>
  <c r="AX1277" i="14"/>
  <c r="AX315" i="14"/>
  <c r="AX689" i="14"/>
  <c r="AX919" i="14"/>
  <c r="AX954" i="14"/>
  <c r="AX146" i="14"/>
  <c r="AX585" i="14"/>
  <c r="AX235" i="14"/>
  <c r="BD1114" i="14"/>
  <c r="AX1014" i="14"/>
  <c r="AX272" i="14"/>
  <c r="AX1340" i="14"/>
  <c r="AX1134" i="14"/>
  <c r="AX744" i="14"/>
  <c r="AX1221" i="14"/>
  <c r="AX240" i="14"/>
  <c r="AX381" i="14"/>
  <c r="BD995" i="14"/>
  <c r="AX117" i="14"/>
  <c r="AX1354" i="14"/>
  <c r="AX444" i="14"/>
  <c r="BD1074" i="14"/>
  <c r="AX305" i="14"/>
  <c r="AX412" i="14"/>
  <c r="AX377" i="14"/>
  <c r="AX341" i="14"/>
  <c r="AX490" i="14"/>
  <c r="AX105" i="14"/>
  <c r="AX631" i="14"/>
  <c r="AX990" i="14"/>
  <c r="AX1231" i="14"/>
  <c r="AX545" i="14"/>
  <c r="AX942" i="14"/>
  <c r="AX1119" i="14"/>
  <c r="BD1030" i="14"/>
  <c r="BD958" i="14"/>
  <c r="AX916" i="14"/>
  <c r="BD1025" i="14"/>
  <c r="AX714" i="14"/>
  <c r="AX342" i="14"/>
  <c r="AX1290" i="14"/>
  <c r="AX1238" i="14"/>
  <c r="AX9" i="14"/>
  <c r="AX724" i="14"/>
  <c r="AX164" i="14"/>
  <c r="AX551" i="14"/>
  <c r="AX678" i="14"/>
  <c r="BD649" i="14"/>
  <c r="AX1293" i="14"/>
  <c r="AX279" i="14"/>
  <c r="BD1131" i="14"/>
  <c r="AX932" i="14"/>
  <c r="AX1262" i="14"/>
  <c r="AX1046" i="14"/>
  <c r="AX204" i="14"/>
  <c r="AX1086" i="14"/>
  <c r="AX813" i="14"/>
  <c r="BD1161" i="14"/>
  <c r="AX1029" i="14"/>
  <c r="AX1065" i="14"/>
  <c r="AX334" i="14"/>
  <c r="AX722" i="14"/>
  <c r="BD835" i="14"/>
  <c r="AX89" i="14"/>
  <c r="AX645" i="14"/>
  <c r="AX35" i="14"/>
  <c r="AX507" i="14"/>
  <c r="BD893" i="14"/>
  <c r="AX664" i="14"/>
  <c r="AX49" i="14"/>
  <c r="AX1305" i="14"/>
  <c r="AX598" i="14"/>
  <c r="AX1148" i="14"/>
  <c r="AX166" i="14"/>
  <c r="AX1151" i="14"/>
  <c r="AX531" i="14"/>
  <c r="AX652" i="14"/>
  <c r="AX201" i="14"/>
  <c r="AX1163" i="14"/>
  <c r="AX370" i="14"/>
  <c r="AX895" i="14"/>
  <c r="AX1047" i="14"/>
  <c r="AX647" i="14"/>
  <c r="AX24" i="14"/>
  <c r="AX938" i="14"/>
  <c r="AX1026" i="14"/>
  <c r="AX1292" i="14"/>
  <c r="AX623" i="14"/>
  <c r="AX238" i="14"/>
  <c r="AX445" i="14"/>
  <c r="AX716" i="14"/>
  <c r="AX1208" i="14"/>
  <c r="AX1260" i="14"/>
  <c r="AX662" i="14"/>
  <c r="AX1288" i="14"/>
  <c r="AX516" i="14"/>
  <c r="AX510" i="14"/>
  <c r="AX486" i="14"/>
  <c r="AX936" i="14"/>
  <c r="AX148" i="14"/>
  <c r="AX380" i="14"/>
  <c r="AX632" i="14"/>
  <c r="AX434" i="14"/>
  <c r="BD667" i="14"/>
  <c r="BD1264" i="14"/>
  <c r="AX624" i="14"/>
  <c r="AX372" i="14"/>
  <c r="AX310" i="14"/>
  <c r="AX1099" i="14"/>
  <c r="AX957" i="14"/>
  <c r="AX194" i="14"/>
  <c r="AX1177" i="14"/>
  <c r="AX863" i="14"/>
  <c r="AX1242" i="14"/>
  <c r="AX549" i="14"/>
  <c r="AX168" i="14"/>
  <c r="AX580" i="14"/>
  <c r="BD1150" i="14"/>
  <c r="AX371" i="14"/>
  <c r="AX1178" i="14"/>
  <c r="AX1210" i="14"/>
  <c r="AX278" i="14"/>
  <c r="AX1291" i="14"/>
  <c r="AX1220" i="14"/>
  <c r="AX1240" i="14"/>
  <c r="AX376" i="14"/>
  <c r="AX242" i="14"/>
  <c r="AX467" i="14"/>
  <c r="AX780" i="14"/>
  <c r="AX1091" i="14"/>
  <c r="AX988" i="14"/>
  <c r="AX1306" i="14"/>
  <c r="AX933" i="14"/>
  <c r="AX464" i="14"/>
  <c r="AX751" i="14"/>
  <c r="AX894" i="14"/>
  <c r="AX468" i="14"/>
  <c r="AX917" i="14"/>
  <c r="AX375" i="14"/>
  <c r="AX33" i="14"/>
  <c r="AX1341" i="14"/>
  <c r="BD896" i="14"/>
  <c r="AX1342" i="14"/>
  <c r="AX50" i="14"/>
  <c r="AX197" i="14"/>
  <c r="AX339" i="14"/>
  <c r="AX989" i="14"/>
  <c r="AX1239" i="14"/>
  <c r="AX409" i="14"/>
  <c r="AX73" i="14"/>
  <c r="BD1218" i="14"/>
  <c r="AX51" i="14"/>
  <c r="AX346" i="14"/>
  <c r="AX147" i="14"/>
  <c r="AX1325" i="14"/>
  <c r="AX762" i="14"/>
  <c r="AX837" i="14"/>
  <c r="AX340" i="14"/>
  <c r="AX723" i="14"/>
  <c r="AX791" i="14"/>
  <c r="AX915" i="14"/>
  <c r="AX312" i="14"/>
  <c r="AX36" i="14"/>
  <c r="AX1048" i="14"/>
  <c r="AX741" i="14"/>
  <c r="AX532" i="14"/>
  <c r="AX13" i="14"/>
  <c r="AX1027" i="14"/>
  <c r="BD940" i="14"/>
  <c r="AX489" i="14"/>
  <c r="BD1087" i="14"/>
  <c r="AX466" i="14"/>
  <c r="AX88" i="14"/>
  <c r="AX46" i="14"/>
  <c r="AX621" i="14"/>
  <c r="AX1273" i="14"/>
  <c r="AX465" i="14"/>
  <c r="AX60" i="14"/>
  <c r="AX1257" i="14"/>
  <c r="AX102" i="14"/>
  <c r="AX487" i="14"/>
  <c r="AX868" i="14"/>
  <c r="BD953" i="14"/>
  <c r="BD1071" i="14"/>
  <c r="BD1049" i="14"/>
  <c r="AX231" i="14"/>
  <c r="AX404" i="14"/>
  <c r="AX125" i="14"/>
  <c r="AX407" i="14"/>
  <c r="AX529" i="14"/>
  <c r="AX118" i="14"/>
  <c r="AX313" i="14"/>
  <c r="AX196" i="14"/>
  <c r="AX21" i="14"/>
  <c r="AX121" i="14"/>
  <c r="AX126" i="14"/>
  <c r="AX1241" i="14"/>
  <c r="AX373" i="14"/>
  <c r="AX309" i="14"/>
  <c r="AX120" i="14"/>
  <c r="AX750" i="14"/>
  <c r="AX808" i="14"/>
  <c r="AX1316" i="14"/>
  <c r="AX1250" i="14"/>
  <c r="AX514" i="14"/>
  <c r="AX306" i="14"/>
  <c r="AX75" i="14"/>
  <c r="AX543" i="14"/>
  <c r="BD1012" i="14"/>
  <c r="BD1033" i="14"/>
  <c r="AX458" i="14"/>
  <c r="AX145" i="14"/>
  <c r="BD865" i="14"/>
  <c r="BD992" i="14"/>
  <c r="BD1044" i="14"/>
  <c r="AX128" i="14"/>
  <c r="AX601" i="14"/>
  <c r="AX435" i="14"/>
  <c r="AX1195" i="14"/>
  <c r="AX1192" i="14"/>
  <c r="AX1090" i="14"/>
  <c r="AX688" i="14"/>
  <c r="AX898" i="14"/>
  <c r="AX603" i="14"/>
  <c r="AX840" i="14"/>
  <c r="AX582" i="14"/>
  <c r="AX275" i="14"/>
  <c r="AX25" i="14"/>
  <c r="AX691" i="14"/>
  <c r="AX1136" i="14"/>
  <c r="AX1326" i="14"/>
  <c r="AX1258" i="14"/>
  <c r="AX142" i="14"/>
  <c r="AX237" i="14"/>
  <c r="BD838" i="14"/>
  <c r="AX90" i="14"/>
  <c r="AX680" i="14"/>
  <c r="AX720" i="14"/>
  <c r="AX1153" i="14"/>
  <c r="AX749" i="14"/>
  <c r="BD1252" i="14"/>
  <c r="AX438" i="14"/>
  <c r="AX405" i="14"/>
  <c r="AX1135" i="14"/>
  <c r="AX198" i="14"/>
  <c r="AX897" i="14"/>
  <c r="AX488" i="14"/>
  <c r="AX1237" i="14"/>
  <c r="AX650" i="14"/>
  <c r="AX169" i="14"/>
  <c r="AX442" i="14"/>
  <c r="AX379" i="14"/>
  <c r="AX670" i="14"/>
  <c r="AX1118" i="14"/>
  <c r="AX174" i="14"/>
  <c r="AX1352" i="14"/>
  <c r="AX233" i="14"/>
  <c r="AX589" i="14"/>
  <c r="AX1315" i="14"/>
  <c r="AX548" i="14"/>
  <c r="AX1034" i="14"/>
  <c r="AX969" i="14"/>
  <c r="AX1301" i="14"/>
  <c r="AX839" i="14"/>
  <c r="AX408" i="14"/>
  <c r="AX338" i="14"/>
  <c r="AX336" i="14"/>
  <c r="AX648" i="14"/>
  <c r="AX1115" i="14"/>
  <c r="BD779" i="14"/>
  <c r="AX1190" i="14"/>
  <c r="AX646" i="14"/>
  <c r="BD885" i="14"/>
  <c r="AX1073" i="14"/>
  <c r="AX602" i="14"/>
  <c r="AX546" i="14"/>
  <c r="AX1008" i="14"/>
  <c r="AX1318" i="14"/>
  <c r="AX1011" i="14"/>
  <c r="AX343" i="14"/>
  <c r="AX886" i="14"/>
  <c r="AX61" i="14"/>
  <c r="AX460" i="14"/>
  <c r="AX1149" i="14"/>
  <c r="AX796" i="14"/>
  <c r="AX867" i="14"/>
  <c r="AX127" i="14"/>
  <c r="AX103" i="14"/>
  <c r="AX719" i="14"/>
  <c r="AX1059" i="14"/>
  <c r="AX996" i="14"/>
  <c r="AX402" i="14"/>
  <c r="AX1353" i="14"/>
  <c r="AX975" i="14"/>
  <c r="AX273" i="14"/>
  <c r="AX544" i="14"/>
  <c r="AX993" i="14"/>
  <c r="AX586" i="14"/>
  <c r="AX140" i="14"/>
  <c r="AX1176" i="14"/>
  <c r="AX935" i="14"/>
  <c r="BD1164" i="14"/>
  <c r="AX772" i="14"/>
  <c r="BD725" i="14"/>
  <c r="AX1103" i="14"/>
  <c r="BD677" i="14"/>
  <c r="BD860" i="14"/>
  <c r="AX790" i="14"/>
  <c r="AX869" i="14"/>
  <c r="AX84" i="14"/>
  <c r="AX410" i="14"/>
  <c r="AX679" i="14"/>
  <c r="AX1152" i="14"/>
  <c r="AX1031" i="14"/>
  <c r="AX47" i="14"/>
  <c r="AX241" i="14"/>
  <c r="AX1249" i="14"/>
  <c r="AX669" i="14"/>
  <c r="AX889" i="14"/>
  <c r="AX861" i="14"/>
  <c r="AX144" i="14"/>
  <c r="AX748" i="14"/>
  <c r="AX441" i="14"/>
  <c r="AX914" i="14"/>
  <c r="AX171" i="14"/>
  <c r="AX72" i="14"/>
  <c r="AX956" i="14"/>
  <c r="AX203" i="14"/>
  <c r="AX1287" i="14"/>
  <c r="AX195" i="14"/>
  <c r="AX163" i="14"/>
  <c r="AX141" i="14"/>
  <c r="AX403" i="14"/>
  <c r="AX1197" i="14"/>
  <c r="AX530" i="14"/>
  <c r="AX243" i="14"/>
  <c r="AX461" i="14"/>
  <c r="BD1009" i="14"/>
  <c r="BD870" i="14"/>
  <c r="AX1307" i="14"/>
  <c r="AX374" i="14"/>
  <c r="AX752" i="14"/>
  <c r="AX718" i="14"/>
  <c r="AX86" i="14"/>
  <c r="AX149" i="14"/>
  <c r="AX436" i="14"/>
  <c r="AX692" i="14"/>
  <c r="AX663" i="14"/>
  <c r="AX167" i="14"/>
  <c r="AX175" i="14"/>
  <c r="BD1166" i="14"/>
  <c r="AX443" i="14"/>
  <c r="AX668" i="14"/>
  <c r="BD625" i="14"/>
  <c r="AX345" i="14"/>
  <c r="AX34" i="14"/>
  <c r="AX742" i="14"/>
  <c r="AX104" i="14"/>
  <c r="BD1084" i="14"/>
  <c r="AX469" i="14"/>
  <c r="AX1175" i="14"/>
  <c r="AX1028" i="14"/>
  <c r="AX1302" i="14"/>
  <c r="AX627" i="14"/>
  <c r="AX1211" i="14"/>
  <c r="AX1327" i="14"/>
  <c r="AX1219" i="14"/>
  <c r="AX515" i="14"/>
  <c r="AX792" i="14"/>
  <c r="AX71" i="14"/>
  <c r="AX411" i="14"/>
  <c r="BD1028" i="14" l="1"/>
  <c r="BD1175" i="14"/>
  <c r="BD144" i="14"/>
  <c r="BD935" i="14"/>
  <c r="BD1115" i="14"/>
  <c r="BD668" i="14"/>
  <c r="BD374" i="14"/>
  <c r="BD403" i="14"/>
  <c r="BD171" i="14"/>
  <c r="BD1152" i="14"/>
  <c r="BD650" i="14"/>
  <c r="BD198" i="14"/>
  <c r="BD691" i="14"/>
  <c r="BD840" i="14"/>
  <c r="BJ1012" i="14"/>
  <c r="BD514" i="14"/>
  <c r="BD1241" i="14"/>
  <c r="BD407" i="14"/>
  <c r="BD487" i="14"/>
  <c r="BD88" i="14"/>
  <c r="BD515" i="14"/>
  <c r="BD627" i="14"/>
  <c r="BD86" i="14"/>
  <c r="BD1307" i="14"/>
  <c r="BD243" i="14"/>
  <c r="BD141" i="14"/>
  <c r="BD241" i="14"/>
  <c r="BD679" i="14"/>
  <c r="BJ725" i="14"/>
  <c r="BD544" i="14"/>
  <c r="BD402" i="14"/>
  <c r="BD103" i="14"/>
  <c r="BD343" i="14"/>
  <c r="BD546" i="14"/>
  <c r="BD646" i="14"/>
  <c r="BD648" i="14"/>
  <c r="BD548" i="14"/>
  <c r="BD1237" i="14"/>
  <c r="BD1135" i="14"/>
  <c r="BD749" i="14"/>
  <c r="BD90" i="14"/>
  <c r="BD1258" i="14"/>
  <c r="BD1192" i="14"/>
  <c r="BD543" i="14"/>
  <c r="BD1250" i="14"/>
  <c r="BD126" i="14"/>
  <c r="BD102" i="14"/>
  <c r="BD1273" i="14"/>
  <c r="BD466" i="14"/>
  <c r="BD1027" i="14"/>
  <c r="BD1048" i="14"/>
  <c r="BD791" i="14"/>
  <c r="BD50" i="14"/>
  <c r="BD33" i="14"/>
  <c r="BD1306" i="14"/>
  <c r="BD467" i="14"/>
  <c r="BD1220" i="14"/>
  <c r="BD1178" i="14"/>
  <c r="BD168" i="14"/>
  <c r="BD1177" i="14"/>
  <c r="BD310" i="14"/>
  <c r="BJ667" i="14"/>
  <c r="BD1208" i="14"/>
  <c r="BD623" i="14"/>
  <c r="BD24" i="14"/>
  <c r="BD370" i="14"/>
  <c r="BD598" i="14"/>
  <c r="BJ893" i="14"/>
  <c r="BD89" i="14"/>
  <c r="BD1065" i="14"/>
  <c r="BD1086" i="14"/>
  <c r="BD932" i="14"/>
  <c r="BJ649" i="14"/>
  <c r="BD724" i="14"/>
  <c r="BD342" i="14"/>
  <c r="BD105" i="14"/>
  <c r="BD412" i="14"/>
  <c r="BD1354" i="14"/>
  <c r="BD240" i="14"/>
  <c r="BD1340" i="14"/>
  <c r="BD235" i="14"/>
  <c r="BD919" i="14"/>
  <c r="BD1324" i="14"/>
  <c r="BD38" i="14"/>
  <c r="BD606" i="14"/>
  <c r="BD437" i="14"/>
  <c r="BD462" i="14"/>
  <c r="BD276" i="14"/>
  <c r="BD552" i="14"/>
  <c r="BJ687" i="14"/>
  <c r="BD955" i="14"/>
  <c r="BD864" i="14"/>
  <c r="BD1278" i="14"/>
  <c r="BD815" i="14"/>
  <c r="BD959" i="14"/>
  <c r="BD87" i="14"/>
  <c r="BD440" i="14"/>
  <c r="BD1162" i="14"/>
  <c r="BD14" i="14"/>
  <c r="BD1165" i="14"/>
  <c r="BD972" i="14"/>
  <c r="BD511" i="14"/>
  <c r="BD139" i="14"/>
  <c r="BD743" i="14"/>
  <c r="BD970" i="14"/>
  <c r="BD1063" i="14"/>
  <c r="BD506" i="14"/>
  <c r="BD1275" i="14"/>
  <c r="BD1102" i="14"/>
  <c r="BD1043" i="14"/>
  <c r="BD793" i="14"/>
  <c r="BD176" i="14"/>
  <c r="BD952" i="14"/>
  <c r="BD1259" i="14"/>
  <c r="BJ776" i="14"/>
  <c r="BD443" i="14"/>
  <c r="BD203" i="14"/>
  <c r="BD914" i="14"/>
  <c r="BD861" i="14"/>
  <c r="BD790" i="14"/>
  <c r="BD1176" i="14"/>
  <c r="BD1149" i="14"/>
  <c r="BD839" i="14"/>
  <c r="BD1352" i="14"/>
  <c r="BD379" i="14"/>
  <c r="BD25" i="14"/>
  <c r="BD603" i="14"/>
  <c r="BD128" i="14"/>
  <c r="BD145" i="14"/>
  <c r="BD120" i="14"/>
  <c r="BD313" i="14"/>
  <c r="BD125" i="14"/>
  <c r="BJ1071" i="14"/>
  <c r="BD762" i="14"/>
  <c r="BD51" i="14"/>
  <c r="BD1239" i="14"/>
  <c r="BD894" i="14"/>
  <c r="BD148" i="14"/>
  <c r="BD516" i="14"/>
  <c r="BD531" i="14"/>
  <c r="BJ958" i="14"/>
  <c r="BD545" i="14"/>
  <c r="BD37" i="14"/>
  <c r="BD584" i="14"/>
  <c r="BD463" i="14"/>
  <c r="BD277" i="14"/>
  <c r="BD1251" i="14"/>
  <c r="BD526" i="14"/>
  <c r="BD1263" i="14"/>
  <c r="BD1064" i="14"/>
  <c r="BD553" i="14"/>
  <c r="BJ1061" i="14"/>
  <c r="BD934" i="14"/>
  <c r="BD62" i="14"/>
  <c r="BD369" i="14"/>
  <c r="BD123" i="14"/>
  <c r="BJ913" i="14"/>
  <c r="BD600" i="14"/>
  <c r="BD11" i="14"/>
  <c r="BD836" i="14"/>
  <c r="BD99" i="14"/>
  <c r="BJ888" i="14"/>
  <c r="BD812" i="14"/>
  <c r="BD778" i="14"/>
  <c r="BD686" i="14"/>
  <c r="BJ1104" i="14"/>
  <c r="BD101" i="14"/>
  <c r="BD485" i="14"/>
  <c r="BD74" i="14"/>
  <c r="BD663" i="14"/>
  <c r="BD47" i="14"/>
  <c r="BD996" i="14"/>
  <c r="BD127" i="14"/>
  <c r="BD1011" i="14"/>
  <c r="BD1301" i="14"/>
  <c r="BD1315" i="14"/>
  <c r="BD442" i="14"/>
  <c r="BD488" i="14"/>
  <c r="BD1153" i="14"/>
  <c r="BJ838" i="14"/>
  <c r="BD1326" i="14"/>
  <c r="BD275" i="14"/>
  <c r="BD75" i="14"/>
  <c r="BD1316" i="14"/>
  <c r="BD309" i="14"/>
  <c r="BD121" i="14"/>
  <c r="BD118" i="14"/>
  <c r="BD404" i="14"/>
  <c r="BJ953" i="14"/>
  <c r="BD36" i="14"/>
  <c r="BD723" i="14"/>
  <c r="BD989" i="14"/>
  <c r="BD1342" i="14"/>
  <c r="BD375" i="14"/>
  <c r="BD751" i="14"/>
  <c r="BD988" i="14"/>
  <c r="BD194" i="14"/>
  <c r="BD372" i="14"/>
  <c r="BD434" i="14"/>
  <c r="BD936" i="14"/>
  <c r="BD1292" i="14"/>
  <c r="BD647" i="14"/>
  <c r="BD1151" i="14"/>
  <c r="BD507" i="14"/>
  <c r="BJ835" i="14"/>
  <c r="BD1029" i="14"/>
  <c r="BD204" i="14"/>
  <c r="BD9" i="14"/>
  <c r="BD714" i="14"/>
  <c r="BJ1030" i="14"/>
  <c r="BD490" i="14"/>
  <c r="BD1221" i="14"/>
  <c r="BD272" i="14"/>
  <c r="BD585" i="14"/>
  <c r="BD689" i="14"/>
  <c r="BD344" i="14"/>
  <c r="BD1045" i="14"/>
  <c r="BD100" i="14"/>
  <c r="BD494" i="14"/>
  <c r="BJ747" i="14"/>
  <c r="BD1050" i="14"/>
  <c r="BD628" i="14"/>
  <c r="BD554" i="14"/>
  <c r="BD760" i="14"/>
  <c r="BD547" i="14"/>
  <c r="BD459" i="14"/>
  <c r="BD1272" i="14"/>
  <c r="BD122" i="14"/>
  <c r="BD887" i="14"/>
  <c r="BD1010" i="14"/>
  <c r="BJ1058" i="14"/>
  <c r="BD457" i="14"/>
  <c r="BD1062" i="14"/>
  <c r="BD1289" i="14"/>
  <c r="BD528" i="14"/>
  <c r="BD1304" i="14"/>
  <c r="BD508" i="14"/>
  <c r="BD413" i="14"/>
  <c r="BD773" i="14"/>
  <c r="BD124" i="14"/>
  <c r="BD834" i="14"/>
  <c r="BD630" i="14"/>
  <c r="BD605" i="14"/>
  <c r="BD1223" i="14"/>
  <c r="BD1339" i="14"/>
  <c r="BD512" i="14"/>
  <c r="BJ811" i="14"/>
  <c r="BD951" i="14"/>
  <c r="BD745" i="14"/>
  <c r="BD1256" i="14"/>
  <c r="BD1100" i="14"/>
  <c r="BD314" i="14"/>
  <c r="BJ599" i="14"/>
  <c r="BD774" i="14"/>
  <c r="BJ862" i="14"/>
  <c r="BD34" i="14"/>
  <c r="BJ1084" i="14"/>
  <c r="BD692" i="14"/>
  <c r="BD410" i="14"/>
  <c r="BD273" i="14"/>
  <c r="BD602" i="14"/>
  <c r="BD1219" i="14"/>
  <c r="BD345" i="14"/>
  <c r="BD441" i="14"/>
  <c r="BD140" i="14"/>
  <c r="BD1190" i="14"/>
  <c r="BD174" i="14"/>
  <c r="BD898" i="14"/>
  <c r="BD458" i="14"/>
  <c r="BD621" i="14"/>
  <c r="BD13" i="14"/>
  <c r="BD1325" i="14"/>
  <c r="BJ1218" i="14"/>
  <c r="BD242" i="14"/>
  <c r="BD1291" i="14"/>
  <c r="BD549" i="14"/>
  <c r="BD1288" i="14"/>
  <c r="BD716" i="14"/>
  <c r="BD1163" i="14"/>
  <c r="BD1305" i="14"/>
  <c r="BJ1131" i="14"/>
  <c r="BD678" i="14"/>
  <c r="BD1231" i="14"/>
  <c r="BD305" i="14"/>
  <c r="BD117" i="14"/>
  <c r="BD85" i="14"/>
  <c r="BD347" i="14"/>
  <c r="BD1303" i="14"/>
  <c r="BD234" i="14"/>
  <c r="BD1179" i="14"/>
  <c r="BD866" i="14"/>
  <c r="BJ974" i="14"/>
  <c r="BJ918" i="14"/>
  <c r="BD671" i="14"/>
  <c r="BD1319" i="14"/>
  <c r="BD1209" i="14"/>
  <c r="BD48" i="14"/>
  <c r="BD587" i="14"/>
  <c r="BD1222" i="14"/>
  <c r="BJ1230" i="14"/>
  <c r="BJ1117" i="14"/>
  <c r="BD193" i="14"/>
  <c r="BD1274" i="14"/>
  <c r="BD527" i="14"/>
  <c r="BD493" i="14"/>
  <c r="BD469" i="14"/>
  <c r="BD1302" i="14"/>
  <c r="BD530" i="14"/>
  <c r="BJ860" i="14"/>
  <c r="BD411" i="14"/>
  <c r="BJ1166" i="14"/>
  <c r="BD718" i="14"/>
  <c r="BJ870" i="14"/>
  <c r="BD163" i="14"/>
  <c r="BD956" i="14"/>
  <c r="BD889" i="14"/>
  <c r="BD772" i="14"/>
  <c r="BD460" i="14"/>
  <c r="BD336" i="14"/>
  <c r="BD405" i="14"/>
  <c r="BD1195" i="14"/>
  <c r="BJ1044" i="14"/>
  <c r="BD1257" i="14"/>
  <c r="BJ1087" i="14"/>
  <c r="BD371" i="14"/>
  <c r="BJ625" i="14"/>
  <c r="BD175" i="14"/>
  <c r="BD436" i="14"/>
  <c r="BD1197" i="14"/>
  <c r="BD72" i="14"/>
  <c r="BD669" i="14"/>
  <c r="BD1031" i="14"/>
  <c r="BD84" i="14"/>
  <c r="BJ677" i="14"/>
  <c r="BD586" i="14"/>
  <c r="BD975" i="14"/>
  <c r="BD1059" i="14"/>
  <c r="BD867" i="14"/>
  <c r="BD61" i="14"/>
  <c r="BD1318" i="14"/>
  <c r="BD1073" i="14"/>
  <c r="BJ779" i="14"/>
  <c r="BD338" i="14"/>
  <c r="BD969" i="14"/>
  <c r="BD589" i="14"/>
  <c r="BD1118" i="14"/>
  <c r="BD438" i="14"/>
  <c r="BD720" i="14"/>
  <c r="BD582" i="14"/>
  <c r="BD435" i="14"/>
  <c r="BD306" i="14"/>
  <c r="BD808" i="14"/>
  <c r="BD373" i="14"/>
  <c r="BD21" i="14"/>
  <c r="BD529" i="14"/>
  <c r="BD868" i="14"/>
  <c r="BD60" i="14"/>
  <c r="BD46" i="14"/>
  <c r="BD312" i="14"/>
  <c r="BD340" i="14"/>
  <c r="BD147" i="14"/>
  <c r="BD73" i="14"/>
  <c r="BJ896" i="14"/>
  <c r="BD464" i="14"/>
  <c r="BD1091" i="14"/>
  <c r="BD278" i="14"/>
  <c r="BD1242" i="14"/>
  <c r="BD957" i="14"/>
  <c r="BD624" i="14"/>
  <c r="BD632" i="14"/>
  <c r="BD486" i="14"/>
  <c r="BD662" i="14"/>
  <c r="BD1026" i="14"/>
  <c r="BD1047" i="14"/>
  <c r="BD49" i="14"/>
  <c r="BD35" i="14"/>
  <c r="BD722" i="14"/>
  <c r="BD551" i="14"/>
  <c r="BD1238" i="14"/>
  <c r="BD341" i="14"/>
  <c r="BJ995" i="14"/>
  <c r="BD744" i="14"/>
  <c r="BD146" i="14"/>
  <c r="BD315" i="14"/>
  <c r="BD1083" i="14"/>
  <c r="BD715" i="14"/>
  <c r="BD604" i="14"/>
  <c r="BD1088" i="14"/>
  <c r="BD809" i="14"/>
  <c r="BD810" i="14"/>
  <c r="BD1060" i="14"/>
  <c r="BD991" i="14"/>
  <c r="BD1205" i="14"/>
  <c r="BD1089" i="14"/>
  <c r="BD1023" i="14"/>
  <c r="BD119" i="14"/>
  <c r="BD202" i="14"/>
  <c r="BD172" i="14"/>
  <c r="BD63" i="14"/>
  <c r="BJ761" i="14"/>
  <c r="BD199" i="14"/>
  <c r="BD1276" i="14"/>
  <c r="BD165" i="14"/>
  <c r="BD335" i="14"/>
  <c r="BD775" i="14"/>
  <c r="BD973" i="14"/>
  <c r="AX817" i="14"/>
  <c r="BD892" i="14"/>
  <c r="BD12" i="14"/>
  <c r="BD236" i="14"/>
  <c r="BD622" i="14"/>
  <c r="BD1032" i="14"/>
  <c r="BD470" i="14"/>
  <c r="BD665" i="14"/>
  <c r="BD1328" i="14"/>
  <c r="BD994" i="14"/>
  <c r="BD368" i="14"/>
  <c r="BD941" i="14"/>
  <c r="BD1013" i="14"/>
  <c r="BD690" i="14"/>
  <c r="BD1024" i="14"/>
  <c r="BD794" i="14"/>
  <c r="BD814" i="14"/>
  <c r="BD766" i="14"/>
  <c r="BJ1116" i="14"/>
  <c r="BD1327" i="14"/>
  <c r="BJ1009" i="14"/>
  <c r="BD195" i="14"/>
  <c r="BD748" i="14"/>
  <c r="BJ1164" i="14"/>
  <c r="BD169" i="14"/>
  <c r="BD897" i="14"/>
  <c r="BD237" i="14"/>
  <c r="BD1136" i="14"/>
  <c r="BD688" i="14"/>
  <c r="BJ992" i="14"/>
  <c r="BJ1033" i="14"/>
  <c r="BD231" i="14"/>
  <c r="BD489" i="14"/>
  <c r="BD532" i="14"/>
  <c r="BD339" i="14"/>
  <c r="BD917" i="14"/>
  <c r="BD376" i="14"/>
  <c r="BJ1150" i="14"/>
  <c r="BD445" i="14"/>
  <c r="BD201" i="14"/>
  <c r="BD166" i="14"/>
  <c r="BJ1161" i="14"/>
  <c r="BD1046" i="14"/>
  <c r="BD279" i="14"/>
  <c r="BJ1025" i="14"/>
  <c r="BD1119" i="14"/>
  <c r="BD990" i="14"/>
  <c r="BJ1074" i="14"/>
  <c r="BD1014" i="14"/>
  <c r="BD1279" i="14"/>
  <c r="BD23" i="14"/>
  <c r="BD550" i="14"/>
  <c r="BD274" i="14"/>
  <c r="BD1317" i="14"/>
  <c r="BD666" i="14"/>
  <c r="BD311" i="14"/>
  <c r="BD491" i="14"/>
  <c r="BD816" i="14"/>
  <c r="BD1253" i="14"/>
  <c r="BD337" i="14"/>
  <c r="BD239" i="14"/>
  <c r="BD626" i="14"/>
  <c r="BD83" i="14"/>
  <c r="BJ1206" i="14"/>
  <c r="BD542" i="14"/>
  <c r="BD1300" i="14"/>
  <c r="BD721" i="14"/>
  <c r="BD629" i="14"/>
  <c r="BD71" i="14"/>
  <c r="BD1211" i="14"/>
  <c r="BD167" i="14"/>
  <c r="BD993" i="14"/>
  <c r="BD719" i="14"/>
  <c r="BD796" i="14"/>
  <c r="BJ885" i="14"/>
  <c r="BD408" i="14"/>
  <c r="BD1034" i="14"/>
  <c r="BD233" i="14"/>
  <c r="BD670" i="14"/>
  <c r="BD680" i="14"/>
  <c r="BD142" i="14"/>
  <c r="BD601" i="14"/>
  <c r="BJ865" i="14"/>
  <c r="BD750" i="14"/>
  <c r="BD196" i="14"/>
  <c r="BD465" i="14"/>
  <c r="BJ940" i="14"/>
  <c r="BD741" i="14"/>
  <c r="BD915" i="14"/>
  <c r="BD837" i="14"/>
  <c r="BD346" i="14"/>
  <c r="BD197" i="14"/>
  <c r="BD468" i="14"/>
  <c r="BD1240" i="14"/>
  <c r="BD1210" i="14"/>
  <c r="BD580" i="14"/>
  <c r="BD863" i="14"/>
  <c r="BD1099" i="14"/>
  <c r="BD380" i="14"/>
  <c r="BD510" i="14"/>
  <c r="BD238" i="14"/>
  <c r="BD938" i="14"/>
  <c r="BD895" i="14"/>
  <c r="BD652" i="14"/>
  <c r="BD1148" i="14"/>
  <c r="BD664" i="14"/>
  <c r="BD813" i="14"/>
  <c r="BD1262" i="14"/>
  <c r="BD164" i="14"/>
  <c r="BD1290" i="14"/>
  <c r="BD916" i="14"/>
  <c r="BD631" i="14"/>
  <c r="BD444" i="14"/>
  <c r="BD381" i="14"/>
  <c r="BD954" i="14"/>
  <c r="BJ717" i="14"/>
  <c r="BD1261" i="14"/>
  <c r="BD10" i="14"/>
  <c r="BD620" i="14"/>
  <c r="BD492" i="14"/>
  <c r="BD406" i="14"/>
  <c r="AX777" i="14"/>
  <c r="BD170" i="14"/>
  <c r="BD173" i="14"/>
  <c r="BJ764" i="14"/>
  <c r="BD795" i="14"/>
  <c r="BJ1147" i="14"/>
  <c r="BD693" i="14"/>
  <c r="BD1130" i="14"/>
  <c r="BD651" i="14"/>
  <c r="BD70" i="14"/>
  <c r="BD581" i="14"/>
  <c r="BD1351" i="14"/>
  <c r="BD22" i="14"/>
  <c r="BD891" i="14"/>
  <c r="BD116" i="14"/>
  <c r="BD378" i="14"/>
  <c r="BD200" i="14"/>
  <c r="BD307" i="14"/>
  <c r="BD1196" i="14"/>
  <c r="BD746" i="14"/>
  <c r="BD1132" i="14"/>
  <c r="BJ1133" i="14"/>
  <c r="BD1072" i="14"/>
  <c r="BD588" i="14"/>
  <c r="BD765" i="14"/>
  <c r="BD1057" i="14"/>
  <c r="BD1191" i="14"/>
  <c r="BD106" i="14"/>
  <c r="BD939" i="14"/>
  <c r="BD763" i="14"/>
  <c r="BD1085" i="14"/>
  <c r="BD232" i="14"/>
  <c r="BJ937" i="14"/>
  <c r="BD1329" i="14"/>
  <c r="BD104" i="14"/>
  <c r="BD752" i="14"/>
  <c r="BD792" i="14"/>
  <c r="BD742" i="14"/>
  <c r="BD149" i="14"/>
  <c r="BD1287" i="14"/>
  <c r="BD1249" i="14"/>
  <c r="BD1103" i="14"/>
  <c r="BD1353" i="14"/>
  <c r="BD1008" i="14"/>
  <c r="BD461" i="14"/>
  <c r="BD869" i="14"/>
  <c r="BD886" i="14"/>
  <c r="BJ1252" i="14"/>
  <c r="BD1090" i="14"/>
  <c r="BJ1049" i="14"/>
  <c r="BD409" i="14"/>
  <c r="BD1341" i="14"/>
  <c r="BD933" i="14"/>
  <c r="BD780" i="14"/>
  <c r="BJ1264" i="14"/>
  <c r="BD1260" i="14"/>
  <c r="BD645" i="14"/>
  <c r="BD334" i="14"/>
  <c r="BD1293" i="14"/>
  <c r="BD942" i="14"/>
  <c r="BD377" i="14"/>
  <c r="BD1134" i="14"/>
  <c r="BJ1114" i="14"/>
  <c r="BD1277" i="14"/>
  <c r="BJ1101" i="14"/>
  <c r="BD143" i="14"/>
  <c r="BJ1194" i="14"/>
  <c r="BD1217" i="14"/>
  <c r="BD107" i="14"/>
  <c r="BD1207" i="14"/>
  <c r="BD401" i="14"/>
  <c r="BD890" i="14"/>
  <c r="BD59" i="14"/>
  <c r="BD1343" i="14"/>
  <c r="BD509" i="14"/>
  <c r="BD513" i="14"/>
  <c r="BD1338" i="14"/>
  <c r="BD1193" i="14"/>
  <c r="BD308" i="14"/>
  <c r="BD583" i="14"/>
  <c r="BJ971" i="14"/>
  <c r="BD439" i="14"/>
  <c r="BD713" i="14"/>
  <c r="BD1146" i="14"/>
  <c r="BJ107" i="14" l="1"/>
  <c r="BJ1240" i="14"/>
  <c r="BJ1031" i="14"/>
  <c r="BJ439" i="14"/>
  <c r="BJ1134" i="14"/>
  <c r="BJ780" i="14"/>
  <c r="BJ1329" i="14"/>
  <c r="BJ170" i="14"/>
  <c r="BJ721" i="14"/>
  <c r="BJ23" i="14"/>
  <c r="BJ775" i="14"/>
  <c r="BJ202" i="14"/>
  <c r="BJ60" i="14"/>
  <c r="BJ772" i="14"/>
  <c r="BJ1338" i="14"/>
  <c r="BJ59" i="14"/>
  <c r="BJ933" i="14"/>
  <c r="BJ461" i="14"/>
  <c r="BJ1249" i="14"/>
  <c r="BJ792" i="14"/>
  <c r="BJ939" i="14"/>
  <c r="BJ1132" i="14"/>
  <c r="BJ200" i="14"/>
  <c r="BJ22" i="14"/>
  <c r="BJ651" i="14"/>
  <c r="BJ795" i="14"/>
  <c r="BD777" i="14"/>
  <c r="BJ10" i="14"/>
  <c r="BJ381" i="14"/>
  <c r="BJ837" i="14"/>
  <c r="BJ465" i="14"/>
  <c r="BJ233" i="14"/>
  <c r="BJ1300" i="14"/>
  <c r="BJ626" i="14"/>
  <c r="BJ816" i="14"/>
  <c r="BJ1317" i="14"/>
  <c r="BJ1279" i="14"/>
  <c r="BJ532" i="14"/>
  <c r="BJ897" i="14"/>
  <c r="BJ195" i="14"/>
  <c r="BJ766" i="14"/>
  <c r="BJ690" i="14"/>
  <c r="BJ994" i="14"/>
  <c r="BJ1032" i="14"/>
  <c r="BJ892" i="14"/>
  <c r="BJ335" i="14"/>
  <c r="BJ119" i="14"/>
  <c r="BJ991" i="14"/>
  <c r="BJ1088" i="14"/>
  <c r="BJ315" i="14"/>
  <c r="BJ341" i="14"/>
  <c r="BJ662" i="14"/>
  <c r="BJ957" i="14"/>
  <c r="BJ464" i="14"/>
  <c r="BJ868" i="14"/>
  <c r="BJ808" i="14"/>
  <c r="BJ720" i="14"/>
  <c r="BJ975" i="14"/>
  <c r="BJ405" i="14"/>
  <c r="BJ889" i="14"/>
  <c r="BJ527" i="14"/>
  <c r="BJ1209" i="14"/>
  <c r="BJ1303" i="14"/>
  <c r="BJ305" i="14"/>
  <c r="BJ1305" i="14"/>
  <c r="BJ549" i="14"/>
  <c r="BJ1325" i="14"/>
  <c r="BJ441" i="14"/>
  <c r="BJ273" i="14"/>
  <c r="BJ34" i="14"/>
  <c r="BJ1223" i="14"/>
  <c r="BJ457" i="14"/>
  <c r="BJ122" i="14"/>
  <c r="BJ344" i="14"/>
  <c r="BJ936" i="14"/>
  <c r="BJ989" i="14"/>
  <c r="BJ1315" i="14"/>
  <c r="BJ996" i="14"/>
  <c r="BJ485" i="14"/>
  <c r="BJ123" i="14"/>
  <c r="BJ526" i="14"/>
  <c r="BJ584" i="14"/>
  <c r="BJ531" i="14"/>
  <c r="BJ1239" i="14"/>
  <c r="BJ125" i="14"/>
  <c r="BJ128" i="14"/>
  <c r="BJ1352" i="14"/>
  <c r="BJ443" i="14"/>
  <c r="BJ176" i="14"/>
  <c r="BJ1275" i="14"/>
  <c r="BJ1165" i="14"/>
  <c r="BJ87" i="14"/>
  <c r="BJ276" i="14"/>
  <c r="BJ38" i="14"/>
  <c r="BJ932" i="14"/>
  <c r="BJ623" i="14"/>
  <c r="BJ467" i="14"/>
  <c r="BJ791" i="14"/>
  <c r="BJ749" i="14"/>
  <c r="BJ648" i="14"/>
  <c r="BJ103" i="14"/>
  <c r="BJ679" i="14"/>
  <c r="BJ88" i="14"/>
  <c r="BJ514" i="14"/>
  <c r="BJ198" i="14"/>
  <c r="BJ403" i="14"/>
  <c r="BJ664" i="14"/>
  <c r="BJ796" i="14"/>
  <c r="BJ969" i="14"/>
  <c r="BJ436" i="14"/>
  <c r="BJ718" i="14"/>
  <c r="BJ898" i="14"/>
  <c r="BJ314" i="14"/>
  <c r="BJ951" i="14"/>
  <c r="BJ124" i="14"/>
  <c r="BJ1304" i="14"/>
  <c r="BJ760" i="14"/>
  <c r="BJ1221" i="14"/>
  <c r="BJ9" i="14"/>
  <c r="BJ507" i="14"/>
  <c r="BJ988" i="14"/>
  <c r="BJ404" i="14"/>
  <c r="BJ1316" i="14"/>
  <c r="BJ778" i="14"/>
  <c r="BJ836" i="14"/>
  <c r="BJ790" i="14"/>
  <c r="BJ743" i="14"/>
  <c r="BJ864" i="14"/>
  <c r="BJ1340" i="14"/>
  <c r="BJ105" i="14"/>
  <c r="BJ1177" i="14"/>
  <c r="BJ1273" i="14"/>
  <c r="BJ543" i="14"/>
  <c r="BJ1307" i="14"/>
  <c r="BJ935" i="14"/>
  <c r="BJ1090" i="14"/>
  <c r="BJ1119" i="14"/>
  <c r="BJ340" i="14"/>
  <c r="BJ1146" i="14"/>
  <c r="BJ1341" i="14"/>
  <c r="BJ752" i="14"/>
  <c r="BJ915" i="14"/>
  <c r="BJ1034" i="14"/>
  <c r="BJ542" i="14"/>
  <c r="BJ274" i="14"/>
  <c r="BJ1014" i="14"/>
  <c r="BJ166" i="14"/>
  <c r="BJ376" i="14"/>
  <c r="BJ169" i="14"/>
  <c r="BJ814" i="14"/>
  <c r="BJ1013" i="14"/>
  <c r="BJ1328" i="14"/>
  <c r="BD817" i="14"/>
  <c r="BJ165" i="14"/>
  <c r="BJ1060" i="14"/>
  <c r="BJ1242" i="14"/>
  <c r="BJ529" i="14"/>
  <c r="BJ438" i="14"/>
  <c r="BJ338" i="14"/>
  <c r="BJ61" i="14"/>
  <c r="BJ586" i="14"/>
  <c r="BJ1257" i="14"/>
  <c r="BJ336" i="14"/>
  <c r="BJ956" i="14"/>
  <c r="BJ1274" i="14"/>
  <c r="BJ1222" i="14"/>
  <c r="BJ1319" i="14"/>
  <c r="BJ347" i="14"/>
  <c r="BJ1231" i="14"/>
  <c r="BJ1163" i="14"/>
  <c r="BJ1291" i="14"/>
  <c r="BJ13" i="14"/>
  <c r="BJ174" i="14"/>
  <c r="BJ1100" i="14"/>
  <c r="BJ605" i="14"/>
  <c r="BJ773" i="14"/>
  <c r="BJ1272" i="14"/>
  <c r="BJ689" i="14"/>
  <c r="BJ1151" i="14"/>
  <c r="BJ434" i="14"/>
  <c r="BJ723" i="14"/>
  <c r="BJ1153" i="14"/>
  <c r="BJ1301" i="14"/>
  <c r="BJ47" i="14"/>
  <c r="BJ101" i="14"/>
  <c r="BJ553" i="14"/>
  <c r="BJ1251" i="14"/>
  <c r="BJ516" i="14"/>
  <c r="BJ313" i="14"/>
  <c r="BJ603" i="14"/>
  <c r="BJ506" i="14"/>
  <c r="BJ139" i="14"/>
  <c r="BJ955" i="14"/>
  <c r="BJ1086" i="14"/>
  <c r="BJ168" i="14"/>
  <c r="BJ1306" i="14"/>
  <c r="BJ1048" i="14"/>
  <c r="BJ1135" i="14"/>
  <c r="BJ241" i="14"/>
  <c r="BJ487" i="14"/>
  <c r="BJ650" i="14"/>
  <c r="BJ35" i="14"/>
  <c r="BJ583" i="14"/>
  <c r="BJ1277" i="14"/>
  <c r="BJ1260" i="14"/>
  <c r="BJ1008" i="14"/>
  <c r="BJ106" i="14"/>
  <c r="BJ378" i="14"/>
  <c r="BJ1130" i="14"/>
  <c r="BJ1261" i="14"/>
  <c r="BJ468" i="14"/>
  <c r="BJ142" i="14"/>
  <c r="BJ71" i="14"/>
  <c r="BJ491" i="14"/>
  <c r="BJ489" i="14"/>
  <c r="BJ588" i="14"/>
  <c r="BJ1351" i="14"/>
  <c r="BJ444" i="14"/>
  <c r="BJ238" i="14"/>
  <c r="BJ196" i="14"/>
  <c r="BJ688" i="14"/>
  <c r="BJ622" i="14"/>
  <c r="BJ63" i="14"/>
  <c r="BJ1023" i="14"/>
  <c r="BJ604" i="14"/>
  <c r="BJ146" i="14"/>
  <c r="BJ1238" i="14"/>
  <c r="BJ49" i="14"/>
  <c r="BJ486" i="14"/>
  <c r="BJ312" i="14"/>
  <c r="BJ306" i="14"/>
  <c r="BJ669" i="14"/>
  <c r="BJ175" i="14"/>
  <c r="BJ1302" i="14"/>
  <c r="BJ866" i="14"/>
  <c r="BJ345" i="14"/>
  <c r="BJ410" i="14"/>
  <c r="BJ528" i="14"/>
  <c r="BJ554" i="14"/>
  <c r="BJ494" i="14"/>
  <c r="BJ490" i="14"/>
  <c r="BJ204" i="14"/>
  <c r="BJ751" i="14"/>
  <c r="BJ118" i="14"/>
  <c r="BJ75" i="14"/>
  <c r="BJ812" i="14"/>
  <c r="BJ11" i="14"/>
  <c r="BJ369" i="14"/>
  <c r="BJ37" i="14"/>
  <c r="BJ51" i="14"/>
  <c r="BJ839" i="14"/>
  <c r="BJ861" i="14"/>
  <c r="BJ793" i="14"/>
  <c r="BJ14" i="14"/>
  <c r="BJ959" i="14"/>
  <c r="BJ462" i="14"/>
  <c r="BJ1324" i="14"/>
  <c r="BJ240" i="14"/>
  <c r="BJ342" i="14"/>
  <c r="BJ598" i="14"/>
  <c r="BJ1208" i="14"/>
  <c r="BJ102" i="14"/>
  <c r="BJ1192" i="14"/>
  <c r="BJ646" i="14"/>
  <c r="BJ402" i="14"/>
  <c r="BJ86" i="14"/>
  <c r="BJ374" i="14"/>
  <c r="BJ144" i="14"/>
  <c r="BJ645" i="14"/>
  <c r="BJ601" i="14"/>
  <c r="BJ513" i="14"/>
  <c r="BJ1217" i="14"/>
  <c r="BJ406" i="14"/>
  <c r="BJ863" i="14"/>
  <c r="BJ719" i="14"/>
  <c r="BJ239" i="14"/>
  <c r="BJ890" i="14"/>
  <c r="BJ942" i="14"/>
  <c r="BJ1287" i="14"/>
  <c r="BJ232" i="14"/>
  <c r="BJ746" i="14"/>
  <c r="BJ164" i="14"/>
  <c r="BJ1148" i="14"/>
  <c r="BJ308" i="14"/>
  <c r="BJ509" i="14"/>
  <c r="BJ401" i="14"/>
  <c r="BJ1293" i="14"/>
  <c r="BJ409" i="14"/>
  <c r="BJ1353" i="14"/>
  <c r="BJ104" i="14"/>
  <c r="BJ1191" i="14"/>
  <c r="BJ1072" i="14"/>
  <c r="BJ1196" i="14"/>
  <c r="BJ116" i="14"/>
  <c r="BJ581" i="14"/>
  <c r="BJ693" i="14"/>
  <c r="BJ173" i="14"/>
  <c r="BJ492" i="14"/>
  <c r="BJ631" i="14"/>
  <c r="BJ652" i="14"/>
  <c r="BJ510" i="14"/>
  <c r="BJ197" i="14"/>
  <c r="BJ741" i="14"/>
  <c r="BJ750" i="14"/>
  <c r="BJ680" i="14"/>
  <c r="BJ408" i="14"/>
  <c r="BJ629" i="14"/>
  <c r="BJ311" i="14"/>
  <c r="BJ550" i="14"/>
  <c r="BJ279" i="14"/>
  <c r="BJ201" i="14"/>
  <c r="BJ231" i="14"/>
  <c r="BJ1136" i="14"/>
  <c r="BJ1327" i="14"/>
  <c r="BJ794" i="14"/>
  <c r="BJ941" i="14"/>
  <c r="BJ665" i="14"/>
  <c r="BJ236" i="14"/>
  <c r="BJ973" i="14"/>
  <c r="BJ1089" i="14"/>
  <c r="BJ715" i="14"/>
  <c r="BJ744" i="14"/>
  <c r="BJ632" i="14"/>
  <c r="BJ73" i="14"/>
  <c r="BJ435" i="14"/>
  <c r="BJ1118" i="14"/>
  <c r="BJ867" i="14"/>
  <c r="BJ460" i="14"/>
  <c r="BJ163" i="14"/>
  <c r="BJ411" i="14"/>
  <c r="BJ193" i="14"/>
  <c r="BJ587" i="14"/>
  <c r="BJ671" i="14"/>
  <c r="BJ1179" i="14"/>
  <c r="BJ85" i="14"/>
  <c r="BJ242" i="14"/>
  <c r="BJ621" i="14"/>
  <c r="BJ1190" i="14"/>
  <c r="BJ1219" i="14"/>
  <c r="BJ692" i="14"/>
  <c r="BJ774" i="14"/>
  <c r="BJ413" i="14"/>
  <c r="BJ1289" i="14"/>
  <c r="BJ1010" i="14"/>
  <c r="BJ459" i="14"/>
  <c r="BJ628" i="14"/>
  <c r="BJ100" i="14"/>
  <c r="BJ1029" i="14"/>
  <c r="BJ647" i="14"/>
  <c r="BJ375" i="14"/>
  <c r="BJ36" i="14"/>
  <c r="BJ488" i="14"/>
  <c r="BJ1011" i="14"/>
  <c r="BJ663" i="14"/>
  <c r="BJ600" i="14"/>
  <c r="BJ62" i="14"/>
  <c r="BJ277" i="14"/>
  <c r="BJ545" i="14"/>
  <c r="BJ148" i="14"/>
  <c r="BJ120" i="14"/>
  <c r="BJ25" i="14"/>
  <c r="BJ1149" i="14"/>
  <c r="BJ1043" i="14"/>
  <c r="BJ1063" i="14"/>
  <c r="BJ1162" i="14"/>
  <c r="BJ437" i="14"/>
  <c r="BJ919" i="14"/>
  <c r="BJ1065" i="14"/>
  <c r="BJ370" i="14"/>
  <c r="BJ1178" i="14"/>
  <c r="BJ33" i="14"/>
  <c r="BJ1027" i="14"/>
  <c r="BJ1258" i="14"/>
  <c r="BJ1237" i="14"/>
  <c r="BJ544" i="14"/>
  <c r="BJ840" i="14"/>
  <c r="BJ668" i="14"/>
  <c r="BJ1175" i="14"/>
  <c r="BJ377" i="14"/>
  <c r="BJ938" i="14"/>
  <c r="BJ713" i="14"/>
  <c r="BJ886" i="14"/>
  <c r="BJ149" i="14"/>
  <c r="BJ1085" i="14"/>
  <c r="BJ1262" i="14"/>
  <c r="BJ580" i="14"/>
  <c r="BJ993" i="14"/>
  <c r="BJ337" i="14"/>
  <c r="BJ917" i="14"/>
  <c r="BJ1276" i="14"/>
  <c r="BJ172" i="14"/>
  <c r="BJ810" i="14"/>
  <c r="BJ551" i="14"/>
  <c r="BJ1047" i="14"/>
  <c r="BJ278" i="14"/>
  <c r="BJ46" i="14"/>
  <c r="BJ21" i="14"/>
  <c r="BJ72" i="14"/>
  <c r="BJ469" i="14"/>
  <c r="BJ678" i="14"/>
  <c r="BJ716" i="14"/>
  <c r="BJ1256" i="14"/>
  <c r="BJ512" i="14"/>
  <c r="BJ630" i="14"/>
  <c r="BJ585" i="14"/>
  <c r="BJ372" i="14"/>
  <c r="BJ121" i="14"/>
  <c r="BJ275" i="14"/>
  <c r="BJ1064" i="14"/>
  <c r="BJ762" i="14"/>
  <c r="BJ914" i="14"/>
  <c r="BJ1259" i="14"/>
  <c r="BJ511" i="14"/>
  <c r="BJ815" i="14"/>
  <c r="BJ1354" i="14"/>
  <c r="BJ724" i="14"/>
  <c r="BJ126" i="14"/>
  <c r="BJ546" i="14"/>
  <c r="BJ141" i="14"/>
  <c r="BJ627" i="14"/>
  <c r="BJ407" i="14"/>
  <c r="BJ1152" i="14"/>
  <c r="BJ765" i="14"/>
  <c r="BJ1099" i="14"/>
  <c r="BJ1193" i="14"/>
  <c r="BJ1343" i="14"/>
  <c r="BJ1207" i="14"/>
  <c r="BJ143" i="14"/>
  <c r="BJ869" i="14"/>
  <c r="BJ1103" i="14"/>
  <c r="BJ742" i="14"/>
  <c r="BJ763" i="14"/>
  <c r="BJ1057" i="14"/>
  <c r="BJ307" i="14"/>
  <c r="BJ891" i="14"/>
  <c r="BJ70" i="14"/>
  <c r="BJ620" i="14"/>
  <c r="BJ916" i="14"/>
  <c r="BJ813" i="14"/>
  <c r="BJ895" i="14"/>
  <c r="BJ1210" i="14"/>
  <c r="BJ346" i="14"/>
  <c r="BJ670" i="14"/>
  <c r="BJ1253" i="14"/>
  <c r="BJ990" i="14"/>
  <c r="BJ1046" i="14"/>
  <c r="BJ445" i="14"/>
  <c r="BJ339" i="14"/>
  <c r="BJ237" i="14"/>
  <c r="BJ1024" i="14"/>
  <c r="BJ368" i="14"/>
  <c r="BJ12" i="14"/>
  <c r="BJ1205" i="14"/>
  <c r="BJ809" i="14"/>
  <c r="BJ1083" i="14"/>
  <c r="BJ722" i="14"/>
  <c r="BJ1026" i="14"/>
  <c r="BJ1091" i="14"/>
  <c r="BJ147" i="14"/>
  <c r="BJ373" i="14"/>
  <c r="BJ589" i="14"/>
  <c r="BJ1073" i="14"/>
  <c r="BJ84" i="14"/>
  <c r="BJ371" i="14"/>
  <c r="BJ1195" i="14"/>
  <c r="BJ493" i="14"/>
  <c r="BJ48" i="14"/>
  <c r="BJ234" i="14"/>
  <c r="BJ117" i="14"/>
  <c r="BJ1288" i="14"/>
  <c r="BJ140" i="14"/>
  <c r="BJ602" i="14"/>
  <c r="BJ745" i="14"/>
  <c r="BJ1339" i="14"/>
  <c r="BJ508" i="14"/>
  <c r="BJ1062" i="14"/>
  <c r="BJ887" i="14"/>
  <c r="BJ547" i="14"/>
  <c r="BJ1050" i="14"/>
  <c r="BJ1045" i="14"/>
  <c r="BJ714" i="14"/>
  <c r="BJ442" i="14"/>
  <c r="BJ127" i="14"/>
  <c r="BJ74" i="14"/>
  <c r="BJ1263" i="14"/>
  <c r="BJ463" i="14"/>
  <c r="BJ145" i="14"/>
  <c r="BJ379" i="14"/>
  <c r="BJ1176" i="14"/>
  <c r="BJ203" i="14"/>
  <c r="BJ952" i="14"/>
  <c r="BJ1102" i="14"/>
  <c r="BJ970" i="14"/>
  <c r="BJ552" i="14"/>
  <c r="BJ24" i="14"/>
  <c r="BJ310" i="14"/>
  <c r="BJ1220" i="14"/>
  <c r="BJ50" i="14"/>
  <c r="BJ90" i="14"/>
  <c r="BJ343" i="14"/>
  <c r="BJ1241" i="14"/>
  <c r="BJ171" i="14"/>
  <c r="BJ1115" i="14"/>
  <c r="BJ1290" i="14"/>
  <c r="BJ1211" i="14"/>
  <c r="BJ1318" i="14"/>
  <c r="BJ530" i="14"/>
  <c r="BJ334" i="14"/>
  <c r="BJ954" i="14"/>
  <c r="BJ380" i="14"/>
  <c r="BJ167" i="14"/>
  <c r="BJ83" i="14"/>
  <c r="BJ666" i="14"/>
  <c r="BJ748" i="14"/>
  <c r="BJ470" i="14"/>
  <c r="BJ199" i="14"/>
  <c r="BJ624" i="14"/>
  <c r="BJ582" i="14"/>
  <c r="BJ1059" i="14"/>
  <c r="BJ1197" i="14"/>
  <c r="BJ458" i="14"/>
  <c r="BJ834" i="14"/>
  <c r="BJ272" i="14"/>
  <c r="BJ1292" i="14"/>
  <c r="BJ194" i="14"/>
  <c r="BJ1342" i="14"/>
  <c r="BJ309" i="14"/>
  <c r="BJ1326" i="14"/>
  <c r="BJ686" i="14"/>
  <c r="BJ99" i="14"/>
  <c r="BJ934" i="14"/>
  <c r="BJ894" i="14"/>
  <c r="BJ972" i="14"/>
  <c r="BJ440" i="14"/>
  <c r="BJ1278" i="14"/>
  <c r="BJ606" i="14"/>
  <c r="BJ235" i="14"/>
  <c r="BJ412" i="14"/>
  <c r="BJ89" i="14"/>
  <c r="BJ466" i="14"/>
  <c r="BJ1250" i="14"/>
  <c r="BJ548" i="14"/>
  <c r="BJ243" i="14"/>
  <c r="BJ515" i="14"/>
  <c r="BJ691" i="14"/>
  <c r="BJ1028" i="14"/>
  <c r="BJ777" i="14" l="1"/>
  <c r="BJ817" i="14"/>
  <c r="E1354" i="12" l="1"/>
  <c r="D1354" i="12"/>
  <c r="J1354" i="12" s="1"/>
  <c r="P1354" i="12" s="1"/>
  <c r="V1354" i="12" s="1"/>
  <c r="AB1354" i="12" s="1"/>
  <c r="AH1354" i="12" s="1"/>
  <c r="AN1354" i="12" s="1"/>
  <c r="AT1354" i="12" s="1"/>
  <c r="AZ1354" i="12" s="1"/>
  <c r="BF1354" i="12" s="1"/>
  <c r="C1354" i="12"/>
  <c r="I1354" i="12" s="1"/>
  <c r="O1354" i="12" s="1"/>
  <c r="U1354" i="12" s="1"/>
  <c r="AA1354" i="12" s="1"/>
  <c r="AG1354" i="12" s="1"/>
  <c r="AM1354" i="12" s="1"/>
  <c r="AS1354" i="12" s="1"/>
  <c r="AY1354" i="12" s="1"/>
  <c r="BE1354" i="12" s="1"/>
  <c r="B1354" i="12"/>
  <c r="H1354" i="12" s="1"/>
  <c r="A1354" i="12"/>
  <c r="G1354" i="12" s="1"/>
  <c r="M1354" i="12" s="1"/>
  <c r="S1354" i="12" s="1"/>
  <c r="Y1354" i="12" s="1"/>
  <c r="AE1354" i="12" s="1"/>
  <c r="AK1354" i="12" s="1"/>
  <c r="AQ1354" i="12" s="1"/>
  <c r="AW1354" i="12" s="1"/>
  <c r="BC1354" i="12" s="1"/>
  <c r="E1353" i="12"/>
  <c r="D1353" i="12"/>
  <c r="J1353" i="12" s="1"/>
  <c r="P1353" i="12" s="1"/>
  <c r="V1353" i="12" s="1"/>
  <c r="AB1353" i="12" s="1"/>
  <c r="AH1353" i="12" s="1"/>
  <c r="AN1353" i="12" s="1"/>
  <c r="AT1353" i="12" s="1"/>
  <c r="AZ1353" i="12" s="1"/>
  <c r="BF1353" i="12" s="1"/>
  <c r="C1353" i="12"/>
  <c r="I1353" i="12" s="1"/>
  <c r="O1353" i="12" s="1"/>
  <c r="U1353" i="12" s="1"/>
  <c r="AA1353" i="12" s="1"/>
  <c r="AG1353" i="12" s="1"/>
  <c r="AM1353" i="12" s="1"/>
  <c r="AS1353" i="12" s="1"/>
  <c r="AY1353" i="12" s="1"/>
  <c r="BE1353" i="12" s="1"/>
  <c r="B1353" i="12"/>
  <c r="A1353" i="12"/>
  <c r="G1353" i="12" s="1"/>
  <c r="M1353" i="12" s="1"/>
  <c r="S1353" i="12" s="1"/>
  <c r="Y1353" i="12" s="1"/>
  <c r="AE1353" i="12" s="1"/>
  <c r="AK1353" i="12" s="1"/>
  <c r="AQ1353" i="12" s="1"/>
  <c r="AW1353" i="12" s="1"/>
  <c r="BC1353" i="12" s="1"/>
  <c r="E1352" i="12"/>
  <c r="D1352" i="12"/>
  <c r="J1352" i="12" s="1"/>
  <c r="P1352" i="12" s="1"/>
  <c r="V1352" i="12" s="1"/>
  <c r="AB1352" i="12" s="1"/>
  <c r="AH1352" i="12" s="1"/>
  <c r="AN1352" i="12" s="1"/>
  <c r="AT1352" i="12" s="1"/>
  <c r="AZ1352" i="12" s="1"/>
  <c r="BF1352" i="12" s="1"/>
  <c r="C1352" i="12"/>
  <c r="I1352" i="12" s="1"/>
  <c r="O1352" i="12" s="1"/>
  <c r="U1352" i="12" s="1"/>
  <c r="AA1352" i="12" s="1"/>
  <c r="AG1352" i="12" s="1"/>
  <c r="AM1352" i="12" s="1"/>
  <c r="AS1352" i="12" s="1"/>
  <c r="AY1352" i="12" s="1"/>
  <c r="BE1352" i="12" s="1"/>
  <c r="B1352" i="12"/>
  <c r="A1352" i="12"/>
  <c r="G1352" i="12" s="1"/>
  <c r="M1352" i="12" s="1"/>
  <c r="S1352" i="12" s="1"/>
  <c r="Y1352" i="12" s="1"/>
  <c r="AE1352" i="12" s="1"/>
  <c r="AK1352" i="12" s="1"/>
  <c r="AQ1352" i="12" s="1"/>
  <c r="AW1352" i="12" s="1"/>
  <c r="BC1352" i="12" s="1"/>
  <c r="E1351" i="12"/>
  <c r="D1351" i="12"/>
  <c r="J1351" i="12" s="1"/>
  <c r="P1351" i="12" s="1"/>
  <c r="V1351" i="12" s="1"/>
  <c r="AB1351" i="12" s="1"/>
  <c r="AH1351" i="12" s="1"/>
  <c r="AN1351" i="12" s="1"/>
  <c r="AT1351" i="12" s="1"/>
  <c r="AZ1351" i="12" s="1"/>
  <c r="BF1351" i="12" s="1"/>
  <c r="C1351" i="12"/>
  <c r="I1351" i="12" s="1"/>
  <c r="O1351" i="12" s="1"/>
  <c r="U1351" i="12" s="1"/>
  <c r="AA1351" i="12" s="1"/>
  <c r="AG1351" i="12" s="1"/>
  <c r="AM1351" i="12" s="1"/>
  <c r="AS1351" i="12" s="1"/>
  <c r="AY1351" i="12" s="1"/>
  <c r="BE1351" i="12" s="1"/>
  <c r="B1351" i="12"/>
  <c r="A1351" i="12"/>
  <c r="G1351" i="12" s="1"/>
  <c r="M1351" i="12" s="1"/>
  <c r="S1351" i="12" s="1"/>
  <c r="Y1351" i="12" s="1"/>
  <c r="AE1351" i="12" s="1"/>
  <c r="AK1351" i="12" s="1"/>
  <c r="AQ1351" i="12" s="1"/>
  <c r="AW1351" i="12" s="1"/>
  <c r="BC1351" i="12" s="1"/>
  <c r="E1350" i="12"/>
  <c r="D1350" i="12"/>
  <c r="J1350" i="12" s="1"/>
  <c r="P1350" i="12" s="1"/>
  <c r="V1350" i="12" s="1"/>
  <c r="AB1350" i="12" s="1"/>
  <c r="AH1350" i="12" s="1"/>
  <c r="AN1350" i="12" s="1"/>
  <c r="AT1350" i="12" s="1"/>
  <c r="AZ1350" i="12" s="1"/>
  <c r="BF1350" i="12" s="1"/>
  <c r="C1350" i="12"/>
  <c r="I1350" i="12" s="1"/>
  <c r="O1350" i="12" s="1"/>
  <c r="U1350" i="12" s="1"/>
  <c r="AA1350" i="12" s="1"/>
  <c r="AG1350" i="12" s="1"/>
  <c r="AM1350" i="12" s="1"/>
  <c r="AS1350" i="12" s="1"/>
  <c r="AY1350" i="12" s="1"/>
  <c r="BE1350" i="12" s="1"/>
  <c r="B1350" i="12"/>
  <c r="H1350" i="12" s="1"/>
  <c r="A1350" i="12"/>
  <c r="G1350" i="12" s="1"/>
  <c r="M1350" i="12" s="1"/>
  <c r="S1350" i="12" s="1"/>
  <c r="Y1350" i="12" s="1"/>
  <c r="AE1350" i="12" s="1"/>
  <c r="AK1350" i="12" s="1"/>
  <c r="AQ1350" i="12" s="1"/>
  <c r="AW1350" i="12" s="1"/>
  <c r="BC1350" i="12" s="1"/>
  <c r="E1349" i="12"/>
  <c r="D1349" i="12"/>
  <c r="J1349" i="12" s="1"/>
  <c r="P1349" i="12" s="1"/>
  <c r="V1349" i="12" s="1"/>
  <c r="AB1349" i="12" s="1"/>
  <c r="AH1349" i="12" s="1"/>
  <c r="AN1349" i="12" s="1"/>
  <c r="AT1349" i="12" s="1"/>
  <c r="AZ1349" i="12" s="1"/>
  <c r="BF1349" i="12" s="1"/>
  <c r="C1349" i="12"/>
  <c r="I1349" i="12" s="1"/>
  <c r="O1349" i="12" s="1"/>
  <c r="U1349" i="12" s="1"/>
  <c r="AA1349" i="12" s="1"/>
  <c r="AG1349" i="12" s="1"/>
  <c r="AM1349" i="12" s="1"/>
  <c r="AS1349" i="12" s="1"/>
  <c r="AY1349" i="12" s="1"/>
  <c r="BE1349" i="12" s="1"/>
  <c r="B1349" i="12"/>
  <c r="A1349" i="12"/>
  <c r="G1349" i="12" s="1"/>
  <c r="M1349" i="12" s="1"/>
  <c r="S1349" i="12" s="1"/>
  <c r="Y1349" i="12" s="1"/>
  <c r="AE1349" i="12" s="1"/>
  <c r="AK1349" i="12" s="1"/>
  <c r="AQ1349" i="12" s="1"/>
  <c r="AW1349" i="12" s="1"/>
  <c r="BC1349" i="12" s="1"/>
  <c r="E1348" i="12"/>
  <c r="D1348" i="12"/>
  <c r="J1348" i="12" s="1"/>
  <c r="P1348" i="12" s="1"/>
  <c r="V1348" i="12" s="1"/>
  <c r="AB1348" i="12" s="1"/>
  <c r="AH1348" i="12" s="1"/>
  <c r="AN1348" i="12" s="1"/>
  <c r="AT1348" i="12" s="1"/>
  <c r="AZ1348" i="12" s="1"/>
  <c r="BF1348" i="12" s="1"/>
  <c r="C1348" i="12"/>
  <c r="I1348" i="12" s="1"/>
  <c r="O1348" i="12" s="1"/>
  <c r="U1348" i="12" s="1"/>
  <c r="AA1348" i="12" s="1"/>
  <c r="AG1348" i="12" s="1"/>
  <c r="AM1348" i="12" s="1"/>
  <c r="AS1348" i="12" s="1"/>
  <c r="AY1348" i="12" s="1"/>
  <c r="BE1348" i="12" s="1"/>
  <c r="B1348" i="12"/>
  <c r="H1348" i="12" s="1"/>
  <c r="A1348" i="12"/>
  <c r="G1348" i="12" s="1"/>
  <c r="M1348" i="12" s="1"/>
  <c r="S1348" i="12" s="1"/>
  <c r="Y1348" i="12" s="1"/>
  <c r="AE1348" i="12" s="1"/>
  <c r="AK1348" i="12" s="1"/>
  <c r="AQ1348" i="12" s="1"/>
  <c r="AW1348" i="12" s="1"/>
  <c r="BC1348" i="12" s="1"/>
  <c r="E1347" i="12"/>
  <c r="D1347" i="12"/>
  <c r="J1347" i="12" s="1"/>
  <c r="P1347" i="12" s="1"/>
  <c r="V1347" i="12" s="1"/>
  <c r="AB1347" i="12" s="1"/>
  <c r="AH1347" i="12" s="1"/>
  <c r="AN1347" i="12" s="1"/>
  <c r="AT1347" i="12" s="1"/>
  <c r="AZ1347" i="12" s="1"/>
  <c r="BF1347" i="12" s="1"/>
  <c r="C1347" i="12"/>
  <c r="I1347" i="12" s="1"/>
  <c r="O1347" i="12" s="1"/>
  <c r="U1347" i="12" s="1"/>
  <c r="AA1347" i="12" s="1"/>
  <c r="AG1347" i="12" s="1"/>
  <c r="AM1347" i="12" s="1"/>
  <c r="AS1347" i="12" s="1"/>
  <c r="AY1347" i="12" s="1"/>
  <c r="BE1347" i="12" s="1"/>
  <c r="B1347" i="12"/>
  <c r="K1347" i="12" s="1"/>
  <c r="A1347" i="12"/>
  <c r="G1347" i="12" s="1"/>
  <c r="M1347" i="12" s="1"/>
  <c r="S1347" i="12" s="1"/>
  <c r="Y1347" i="12" s="1"/>
  <c r="AE1347" i="12" s="1"/>
  <c r="AK1347" i="12" s="1"/>
  <c r="AQ1347" i="12" s="1"/>
  <c r="AW1347" i="12" s="1"/>
  <c r="BC1347" i="12" s="1"/>
  <c r="E1346" i="12"/>
  <c r="D1346" i="12"/>
  <c r="J1346" i="12" s="1"/>
  <c r="P1346" i="12" s="1"/>
  <c r="V1346" i="12" s="1"/>
  <c r="AB1346" i="12" s="1"/>
  <c r="AH1346" i="12" s="1"/>
  <c r="AN1346" i="12" s="1"/>
  <c r="AT1346" i="12" s="1"/>
  <c r="AZ1346" i="12" s="1"/>
  <c r="BF1346" i="12" s="1"/>
  <c r="C1346" i="12"/>
  <c r="I1346" i="12" s="1"/>
  <c r="O1346" i="12" s="1"/>
  <c r="U1346" i="12" s="1"/>
  <c r="AA1346" i="12" s="1"/>
  <c r="AG1346" i="12" s="1"/>
  <c r="AM1346" i="12" s="1"/>
  <c r="AS1346" i="12" s="1"/>
  <c r="AY1346" i="12" s="1"/>
  <c r="BE1346" i="12" s="1"/>
  <c r="B1346" i="12"/>
  <c r="H1346" i="12" s="1"/>
  <c r="A1346" i="12"/>
  <c r="G1346" i="12" s="1"/>
  <c r="M1346" i="12" s="1"/>
  <c r="S1346" i="12" s="1"/>
  <c r="Y1346" i="12" s="1"/>
  <c r="AE1346" i="12" s="1"/>
  <c r="AK1346" i="12" s="1"/>
  <c r="AQ1346" i="12" s="1"/>
  <c r="AW1346" i="12" s="1"/>
  <c r="BC1346" i="12" s="1"/>
  <c r="E1345" i="12"/>
  <c r="D1345" i="12"/>
  <c r="J1345" i="12" s="1"/>
  <c r="P1345" i="12" s="1"/>
  <c r="V1345" i="12" s="1"/>
  <c r="AB1345" i="12" s="1"/>
  <c r="AH1345" i="12" s="1"/>
  <c r="AN1345" i="12" s="1"/>
  <c r="AT1345" i="12" s="1"/>
  <c r="AZ1345" i="12" s="1"/>
  <c r="BF1345" i="12" s="1"/>
  <c r="C1345" i="12"/>
  <c r="I1345" i="12" s="1"/>
  <c r="O1345" i="12" s="1"/>
  <c r="U1345" i="12" s="1"/>
  <c r="AA1345" i="12" s="1"/>
  <c r="AG1345" i="12" s="1"/>
  <c r="AM1345" i="12" s="1"/>
  <c r="AS1345" i="12" s="1"/>
  <c r="AY1345" i="12" s="1"/>
  <c r="BE1345" i="12" s="1"/>
  <c r="B1345" i="12"/>
  <c r="A1345" i="12"/>
  <c r="G1345" i="12" s="1"/>
  <c r="M1345" i="12" s="1"/>
  <c r="S1345" i="12" s="1"/>
  <c r="Y1345" i="12" s="1"/>
  <c r="AE1345" i="12" s="1"/>
  <c r="AK1345" i="12" s="1"/>
  <c r="AQ1345" i="12" s="1"/>
  <c r="AW1345" i="12" s="1"/>
  <c r="BC1345" i="12" s="1"/>
  <c r="E1344" i="12"/>
  <c r="D1344" i="12"/>
  <c r="J1344" i="12" s="1"/>
  <c r="P1344" i="12" s="1"/>
  <c r="V1344" i="12" s="1"/>
  <c r="AB1344" i="12" s="1"/>
  <c r="AH1344" i="12" s="1"/>
  <c r="AN1344" i="12" s="1"/>
  <c r="AT1344" i="12" s="1"/>
  <c r="AZ1344" i="12" s="1"/>
  <c r="BF1344" i="12" s="1"/>
  <c r="C1344" i="12"/>
  <c r="I1344" i="12" s="1"/>
  <c r="O1344" i="12" s="1"/>
  <c r="U1344" i="12" s="1"/>
  <c r="AA1344" i="12" s="1"/>
  <c r="AG1344" i="12" s="1"/>
  <c r="AM1344" i="12" s="1"/>
  <c r="AS1344" i="12" s="1"/>
  <c r="AY1344" i="12" s="1"/>
  <c r="BE1344" i="12" s="1"/>
  <c r="B1344" i="12"/>
  <c r="H1344" i="12" s="1"/>
  <c r="A1344" i="12"/>
  <c r="G1344" i="12" s="1"/>
  <c r="M1344" i="12" s="1"/>
  <c r="S1344" i="12" s="1"/>
  <c r="Y1344" i="12" s="1"/>
  <c r="AE1344" i="12" s="1"/>
  <c r="AK1344" i="12" s="1"/>
  <c r="AQ1344" i="12" s="1"/>
  <c r="AW1344" i="12" s="1"/>
  <c r="BC1344" i="12" s="1"/>
  <c r="E1343" i="12"/>
  <c r="D1343" i="12"/>
  <c r="J1343" i="12" s="1"/>
  <c r="P1343" i="12" s="1"/>
  <c r="V1343" i="12" s="1"/>
  <c r="AB1343" i="12" s="1"/>
  <c r="AH1343" i="12" s="1"/>
  <c r="AN1343" i="12" s="1"/>
  <c r="AT1343" i="12" s="1"/>
  <c r="AZ1343" i="12" s="1"/>
  <c r="BF1343" i="12" s="1"/>
  <c r="C1343" i="12"/>
  <c r="I1343" i="12" s="1"/>
  <c r="O1343" i="12" s="1"/>
  <c r="U1343" i="12" s="1"/>
  <c r="AA1343" i="12" s="1"/>
  <c r="AG1343" i="12" s="1"/>
  <c r="AM1343" i="12" s="1"/>
  <c r="AS1343" i="12" s="1"/>
  <c r="AY1343" i="12" s="1"/>
  <c r="BE1343" i="12" s="1"/>
  <c r="B1343" i="12"/>
  <c r="H1343" i="12" s="1"/>
  <c r="N1343" i="12" s="1"/>
  <c r="T1343" i="12" s="1"/>
  <c r="A1343" i="12"/>
  <c r="G1343" i="12" s="1"/>
  <c r="M1343" i="12" s="1"/>
  <c r="S1343" i="12" s="1"/>
  <c r="Y1343" i="12" s="1"/>
  <c r="AE1343" i="12" s="1"/>
  <c r="AK1343" i="12" s="1"/>
  <c r="AQ1343" i="12" s="1"/>
  <c r="AW1343" i="12" s="1"/>
  <c r="BC1343" i="12" s="1"/>
  <c r="J1342" i="12"/>
  <c r="P1342" i="12" s="1"/>
  <c r="V1342" i="12" s="1"/>
  <c r="AB1342" i="12" s="1"/>
  <c r="AH1342" i="12" s="1"/>
  <c r="AN1342" i="12" s="1"/>
  <c r="AT1342" i="12" s="1"/>
  <c r="AZ1342" i="12" s="1"/>
  <c r="BF1342" i="12" s="1"/>
  <c r="E1342" i="12"/>
  <c r="D1342" i="12"/>
  <c r="C1342" i="12"/>
  <c r="I1342" i="12" s="1"/>
  <c r="O1342" i="12" s="1"/>
  <c r="U1342" i="12" s="1"/>
  <c r="AA1342" i="12" s="1"/>
  <c r="AG1342" i="12" s="1"/>
  <c r="AM1342" i="12" s="1"/>
  <c r="AS1342" i="12" s="1"/>
  <c r="AY1342" i="12" s="1"/>
  <c r="BE1342" i="12" s="1"/>
  <c r="B1342" i="12"/>
  <c r="H1342" i="12" s="1"/>
  <c r="A1342" i="12"/>
  <c r="G1342" i="12" s="1"/>
  <c r="M1342" i="12" s="1"/>
  <c r="S1342" i="12" s="1"/>
  <c r="Y1342" i="12" s="1"/>
  <c r="AE1342" i="12" s="1"/>
  <c r="AK1342" i="12" s="1"/>
  <c r="AQ1342" i="12" s="1"/>
  <c r="AW1342" i="12" s="1"/>
  <c r="BC1342" i="12" s="1"/>
  <c r="S1341" i="12"/>
  <c r="Y1341" i="12" s="1"/>
  <c r="AE1341" i="12" s="1"/>
  <c r="AK1341" i="12" s="1"/>
  <c r="AQ1341" i="12" s="1"/>
  <c r="AW1341" i="12" s="1"/>
  <c r="BC1341" i="12" s="1"/>
  <c r="E1341" i="12"/>
  <c r="D1341" i="12"/>
  <c r="J1341" i="12" s="1"/>
  <c r="P1341" i="12" s="1"/>
  <c r="V1341" i="12" s="1"/>
  <c r="AB1341" i="12" s="1"/>
  <c r="AH1341" i="12" s="1"/>
  <c r="AN1341" i="12" s="1"/>
  <c r="AT1341" i="12" s="1"/>
  <c r="AZ1341" i="12" s="1"/>
  <c r="BF1341" i="12" s="1"/>
  <c r="C1341" i="12"/>
  <c r="I1341" i="12" s="1"/>
  <c r="O1341" i="12" s="1"/>
  <c r="U1341" i="12" s="1"/>
  <c r="AA1341" i="12" s="1"/>
  <c r="AG1341" i="12" s="1"/>
  <c r="AM1341" i="12" s="1"/>
  <c r="AS1341" i="12" s="1"/>
  <c r="AY1341" i="12" s="1"/>
  <c r="BE1341" i="12" s="1"/>
  <c r="B1341" i="12"/>
  <c r="H1341" i="12" s="1"/>
  <c r="A1341" i="12"/>
  <c r="G1341" i="12" s="1"/>
  <c r="M1341" i="12" s="1"/>
  <c r="E1340" i="12"/>
  <c r="D1340" i="12"/>
  <c r="J1340" i="12" s="1"/>
  <c r="P1340" i="12" s="1"/>
  <c r="V1340" i="12" s="1"/>
  <c r="AB1340" i="12" s="1"/>
  <c r="AH1340" i="12" s="1"/>
  <c r="AN1340" i="12" s="1"/>
  <c r="AT1340" i="12" s="1"/>
  <c r="AZ1340" i="12" s="1"/>
  <c r="BF1340" i="12" s="1"/>
  <c r="C1340" i="12"/>
  <c r="I1340" i="12" s="1"/>
  <c r="O1340" i="12" s="1"/>
  <c r="U1340" i="12" s="1"/>
  <c r="AA1340" i="12" s="1"/>
  <c r="AG1340" i="12" s="1"/>
  <c r="AM1340" i="12" s="1"/>
  <c r="AS1340" i="12" s="1"/>
  <c r="AY1340" i="12" s="1"/>
  <c r="BE1340" i="12" s="1"/>
  <c r="B1340" i="12"/>
  <c r="H1340" i="12" s="1"/>
  <c r="N1340" i="12" s="1"/>
  <c r="A1340" i="12"/>
  <c r="G1340" i="12" s="1"/>
  <c r="M1340" i="12" s="1"/>
  <c r="S1340" i="12" s="1"/>
  <c r="Y1340" i="12" s="1"/>
  <c r="AE1340" i="12" s="1"/>
  <c r="AK1340" i="12" s="1"/>
  <c r="AQ1340" i="12" s="1"/>
  <c r="AW1340" i="12" s="1"/>
  <c r="BC1340" i="12" s="1"/>
  <c r="E1339" i="12"/>
  <c r="D1339" i="12"/>
  <c r="J1339" i="12" s="1"/>
  <c r="P1339" i="12" s="1"/>
  <c r="V1339" i="12" s="1"/>
  <c r="AB1339" i="12" s="1"/>
  <c r="AH1339" i="12" s="1"/>
  <c r="AN1339" i="12" s="1"/>
  <c r="AT1339" i="12" s="1"/>
  <c r="AZ1339" i="12" s="1"/>
  <c r="BF1339" i="12" s="1"/>
  <c r="C1339" i="12"/>
  <c r="I1339" i="12" s="1"/>
  <c r="O1339" i="12" s="1"/>
  <c r="U1339" i="12" s="1"/>
  <c r="AA1339" i="12" s="1"/>
  <c r="AG1339" i="12" s="1"/>
  <c r="AM1339" i="12" s="1"/>
  <c r="AS1339" i="12" s="1"/>
  <c r="AY1339" i="12" s="1"/>
  <c r="BE1339" i="12" s="1"/>
  <c r="B1339" i="12"/>
  <c r="H1339" i="12" s="1"/>
  <c r="N1339" i="12" s="1"/>
  <c r="A1339" i="12"/>
  <c r="G1339" i="12" s="1"/>
  <c r="M1339" i="12" s="1"/>
  <c r="S1339" i="12" s="1"/>
  <c r="Y1339" i="12" s="1"/>
  <c r="AE1339" i="12" s="1"/>
  <c r="AK1339" i="12" s="1"/>
  <c r="AQ1339" i="12" s="1"/>
  <c r="AW1339" i="12" s="1"/>
  <c r="BC1339" i="12" s="1"/>
  <c r="E1338" i="12"/>
  <c r="D1338" i="12"/>
  <c r="J1338" i="12" s="1"/>
  <c r="P1338" i="12" s="1"/>
  <c r="V1338" i="12" s="1"/>
  <c r="AB1338" i="12" s="1"/>
  <c r="AH1338" i="12" s="1"/>
  <c r="AN1338" i="12" s="1"/>
  <c r="AT1338" i="12" s="1"/>
  <c r="AZ1338" i="12" s="1"/>
  <c r="BF1338" i="12" s="1"/>
  <c r="C1338" i="12"/>
  <c r="I1338" i="12" s="1"/>
  <c r="O1338" i="12" s="1"/>
  <c r="U1338" i="12" s="1"/>
  <c r="AA1338" i="12" s="1"/>
  <c r="AG1338" i="12" s="1"/>
  <c r="AM1338" i="12" s="1"/>
  <c r="AS1338" i="12" s="1"/>
  <c r="AY1338" i="12" s="1"/>
  <c r="BE1338" i="12" s="1"/>
  <c r="B1338" i="12"/>
  <c r="H1338" i="12" s="1"/>
  <c r="A1338" i="12"/>
  <c r="G1338" i="12" s="1"/>
  <c r="M1338" i="12" s="1"/>
  <c r="S1338" i="12" s="1"/>
  <c r="Y1338" i="12" s="1"/>
  <c r="AE1338" i="12" s="1"/>
  <c r="AK1338" i="12" s="1"/>
  <c r="AQ1338" i="12" s="1"/>
  <c r="AW1338" i="12" s="1"/>
  <c r="BC1338" i="12" s="1"/>
  <c r="E1337" i="12"/>
  <c r="D1337" i="12"/>
  <c r="J1337" i="12" s="1"/>
  <c r="P1337" i="12" s="1"/>
  <c r="V1337" i="12" s="1"/>
  <c r="AB1337" i="12" s="1"/>
  <c r="AH1337" i="12" s="1"/>
  <c r="AN1337" i="12" s="1"/>
  <c r="AT1337" i="12" s="1"/>
  <c r="AZ1337" i="12" s="1"/>
  <c r="BF1337" i="12" s="1"/>
  <c r="C1337" i="12"/>
  <c r="I1337" i="12" s="1"/>
  <c r="O1337" i="12" s="1"/>
  <c r="U1337" i="12" s="1"/>
  <c r="AA1337" i="12" s="1"/>
  <c r="AG1337" i="12" s="1"/>
  <c r="AM1337" i="12" s="1"/>
  <c r="AS1337" i="12" s="1"/>
  <c r="AY1337" i="12" s="1"/>
  <c r="BE1337" i="12" s="1"/>
  <c r="B1337" i="12"/>
  <c r="A1337" i="12"/>
  <c r="G1337" i="12" s="1"/>
  <c r="M1337" i="12" s="1"/>
  <c r="S1337" i="12" s="1"/>
  <c r="Y1337" i="12" s="1"/>
  <c r="AE1337" i="12" s="1"/>
  <c r="AK1337" i="12" s="1"/>
  <c r="AQ1337" i="12" s="1"/>
  <c r="AW1337" i="12" s="1"/>
  <c r="BC1337" i="12" s="1"/>
  <c r="E1336" i="12"/>
  <c r="D1336" i="12"/>
  <c r="J1336" i="12" s="1"/>
  <c r="P1336" i="12" s="1"/>
  <c r="V1336" i="12" s="1"/>
  <c r="AB1336" i="12" s="1"/>
  <c r="AH1336" i="12" s="1"/>
  <c r="AN1336" i="12" s="1"/>
  <c r="AT1336" i="12" s="1"/>
  <c r="AZ1336" i="12" s="1"/>
  <c r="BF1336" i="12" s="1"/>
  <c r="C1336" i="12"/>
  <c r="I1336" i="12" s="1"/>
  <c r="O1336" i="12" s="1"/>
  <c r="U1336" i="12" s="1"/>
  <c r="AA1336" i="12" s="1"/>
  <c r="AG1336" i="12" s="1"/>
  <c r="AM1336" i="12" s="1"/>
  <c r="AS1336" i="12" s="1"/>
  <c r="AY1336" i="12" s="1"/>
  <c r="BE1336" i="12" s="1"/>
  <c r="B1336" i="12"/>
  <c r="H1336" i="12" s="1"/>
  <c r="A1336" i="12"/>
  <c r="G1336" i="12" s="1"/>
  <c r="M1336" i="12" s="1"/>
  <c r="S1336" i="12" s="1"/>
  <c r="Y1336" i="12" s="1"/>
  <c r="AE1336" i="12" s="1"/>
  <c r="AK1336" i="12" s="1"/>
  <c r="AQ1336" i="12" s="1"/>
  <c r="AW1336" i="12" s="1"/>
  <c r="BC1336" i="12" s="1"/>
  <c r="E1335" i="12"/>
  <c r="D1335" i="12"/>
  <c r="J1335" i="12" s="1"/>
  <c r="P1335" i="12" s="1"/>
  <c r="V1335" i="12" s="1"/>
  <c r="AB1335" i="12" s="1"/>
  <c r="AH1335" i="12" s="1"/>
  <c r="AN1335" i="12" s="1"/>
  <c r="AT1335" i="12" s="1"/>
  <c r="AZ1335" i="12" s="1"/>
  <c r="BF1335" i="12" s="1"/>
  <c r="C1335" i="12"/>
  <c r="I1335" i="12" s="1"/>
  <c r="O1335" i="12" s="1"/>
  <c r="U1335" i="12" s="1"/>
  <c r="AA1335" i="12" s="1"/>
  <c r="AG1335" i="12" s="1"/>
  <c r="AM1335" i="12" s="1"/>
  <c r="AS1335" i="12" s="1"/>
  <c r="AY1335" i="12" s="1"/>
  <c r="BE1335" i="12" s="1"/>
  <c r="B1335" i="12"/>
  <c r="A1335" i="12"/>
  <c r="G1335" i="12" s="1"/>
  <c r="M1335" i="12" s="1"/>
  <c r="S1335" i="12" s="1"/>
  <c r="Y1335" i="12" s="1"/>
  <c r="AE1335" i="12" s="1"/>
  <c r="AK1335" i="12" s="1"/>
  <c r="AQ1335" i="12" s="1"/>
  <c r="AW1335" i="12" s="1"/>
  <c r="BC1335" i="12" s="1"/>
  <c r="E1334" i="12"/>
  <c r="D1334" i="12"/>
  <c r="J1334" i="12" s="1"/>
  <c r="P1334" i="12" s="1"/>
  <c r="V1334" i="12" s="1"/>
  <c r="AB1334" i="12" s="1"/>
  <c r="AH1334" i="12" s="1"/>
  <c r="AN1334" i="12" s="1"/>
  <c r="AT1334" i="12" s="1"/>
  <c r="AZ1334" i="12" s="1"/>
  <c r="BF1334" i="12" s="1"/>
  <c r="C1334" i="12"/>
  <c r="I1334" i="12" s="1"/>
  <c r="O1334" i="12" s="1"/>
  <c r="U1334" i="12" s="1"/>
  <c r="AA1334" i="12" s="1"/>
  <c r="AG1334" i="12" s="1"/>
  <c r="AM1334" i="12" s="1"/>
  <c r="AS1334" i="12" s="1"/>
  <c r="AY1334" i="12" s="1"/>
  <c r="BE1334" i="12" s="1"/>
  <c r="B1334" i="12"/>
  <c r="A1334" i="12"/>
  <c r="G1334" i="12" s="1"/>
  <c r="M1334" i="12" s="1"/>
  <c r="S1334" i="12" s="1"/>
  <c r="Y1334" i="12" s="1"/>
  <c r="AE1334" i="12" s="1"/>
  <c r="AK1334" i="12" s="1"/>
  <c r="AQ1334" i="12" s="1"/>
  <c r="AW1334" i="12" s="1"/>
  <c r="BC1334" i="12" s="1"/>
  <c r="E1333" i="12"/>
  <c r="D1333" i="12"/>
  <c r="J1333" i="12" s="1"/>
  <c r="P1333" i="12" s="1"/>
  <c r="V1333" i="12" s="1"/>
  <c r="AB1333" i="12" s="1"/>
  <c r="AH1333" i="12" s="1"/>
  <c r="AN1333" i="12" s="1"/>
  <c r="AT1333" i="12" s="1"/>
  <c r="AZ1333" i="12" s="1"/>
  <c r="BF1333" i="12" s="1"/>
  <c r="C1333" i="12"/>
  <c r="I1333" i="12" s="1"/>
  <c r="O1333" i="12" s="1"/>
  <c r="U1333" i="12" s="1"/>
  <c r="AA1333" i="12" s="1"/>
  <c r="AG1333" i="12" s="1"/>
  <c r="AM1333" i="12" s="1"/>
  <c r="AS1333" i="12" s="1"/>
  <c r="AY1333" i="12" s="1"/>
  <c r="BE1333" i="12" s="1"/>
  <c r="B1333" i="12"/>
  <c r="H1333" i="12" s="1"/>
  <c r="A1333" i="12"/>
  <c r="G1333" i="12" s="1"/>
  <c r="M1333" i="12" s="1"/>
  <c r="S1333" i="12" s="1"/>
  <c r="Y1333" i="12" s="1"/>
  <c r="AE1333" i="12" s="1"/>
  <c r="AK1333" i="12" s="1"/>
  <c r="AQ1333" i="12" s="1"/>
  <c r="AW1333" i="12" s="1"/>
  <c r="BC1333" i="12" s="1"/>
  <c r="E1332" i="12"/>
  <c r="D1332" i="12"/>
  <c r="J1332" i="12" s="1"/>
  <c r="P1332" i="12" s="1"/>
  <c r="V1332" i="12" s="1"/>
  <c r="AB1332" i="12" s="1"/>
  <c r="AH1332" i="12" s="1"/>
  <c r="AN1332" i="12" s="1"/>
  <c r="AT1332" i="12" s="1"/>
  <c r="AZ1332" i="12" s="1"/>
  <c r="BF1332" i="12" s="1"/>
  <c r="C1332" i="12"/>
  <c r="I1332" i="12" s="1"/>
  <c r="O1332" i="12" s="1"/>
  <c r="U1332" i="12" s="1"/>
  <c r="AA1332" i="12" s="1"/>
  <c r="AG1332" i="12" s="1"/>
  <c r="AM1332" i="12" s="1"/>
  <c r="AS1332" i="12" s="1"/>
  <c r="AY1332" i="12" s="1"/>
  <c r="BE1332" i="12" s="1"/>
  <c r="B1332" i="12"/>
  <c r="H1332" i="12" s="1"/>
  <c r="A1332" i="12"/>
  <c r="G1332" i="12" s="1"/>
  <c r="M1332" i="12" s="1"/>
  <c r="S1332" i="12" s="1"/>
  <c r="Y1332" i="12" s="1"/>
  <c r="AE1332" i="12" s="1"/>
  <c r="AK1332" i="12" s="1"/>
  <c r="AQ1332" i="12" s="1"/>
  <c r="AW1332" i="12" s="1"/>
  <c r="BC1332" i="12" s="1"/>
  <c r="E1331" i="12"/>
  <c r="D1331" i="12"/>
  <c r="J1331" i="12" s="1"/>
  <c r="P1331" i="12" s="1"/>
  <c r="V1331" i="12" s="1"/>
  <c r="AB1331" i="12" s="1"/>
  <c r="AH1331" i="12" s="1"/>
  <c r="AN1331" i="12" s="1"/>
  <c r="AT1331" i="12" s="1"/>
  <c r="AZ1331" i="12" s="1"/>
  <c r="BF1331" i="12" s="1"/>
  <c r="C1331" i="12"/>
  <c r="I1331" i="12" s="1"/>
  <c r="O1331" i="12" s="1"/>
  <c r="U1331" i="12" s="1"/>
  <c r="AA1331" i="12" s="1"/>
  <c r="AG1331" i="12" s="1"/>
  <c r="AM1331" i="12" s="1"/>
  <c r="AS1331" i="12" s="1"/>
  <c r="AY1331" i="12" s="1"/>
  <c r="BE1331" i="12" s="1"/>
  <c r="B1331" i="12"/>
  <c r="H1331" i="12" s="1"/>
  <c r="A1331" i="12"/>
  <c r="G1331" i="12" s="1"/>
  <c r="M1331" i="12" s="1"/>
  <c r="S1331" i="12" s="1"/>
  <c r="Y1331" i="12" s="1"/>
  <c r="AE1331" i="12" s="1"/>
  <c r="AK1331" i="12" s="1"/>
  <c r="AQ1331" i="12" s="1"/>
  <c r="AW1331" i="12" s="1"/>
  <c r="BC1331" i="12" s="1"/>
  <c r="E1330" i="12"/>
  <c r="D1330" i="12"/>
  <c r="J1330" i="12" s="1"/>
  <c r="P1330" i="12" s="1"/>
  <c r="V1330" i="12" s="1"/>
  <c r="AB1330" i="12" s="1"/>
  <c r="AH1330" i="12" s="1"/>
  <c r="AN1330" i="12" s="1"/>
  <c r="AT1330" i="12" s="1"/>
  <c r="AZ1330" i="12" s="1"/>
  <c r="BF1330" i="12" s="1"/>
  <c r="C1330" i="12"/>
  <c r="I1330" i="12" s="1"/>
  <c r="O1330" i="12" s="1"/>
  <c r="U1330" i="12" s="1"/>
  <c r="AA1330" i="12" s="1"/>
  <c r="AG1330" i="12" s="1"/>
  <c r="AM1330" i="12" s="1"/>
  <c r="AS1330" i="12" s="1"/>
  <c r="AY1330" i="12" s="1"/>
  <c r="BE1330" i="12" s="1"/>
  <c r="B1330" i="12"/>
  <c r="H1330" i="12" s="1"/>
  <c r="N1330" i="12" s="1"/>
  <c r="A1330" i="12"/>
  <c r="G1330" i="12" s="1"/>
  <c r="M1330" i="12" s="1"/>
  <c r="S1330" i="12" s="1"/>
  <c r="Y1330" i="12" s="1"/>
  <c r="AE1330" i="12" s="1"/>
  <c r="AK1330" i="12" s="1"/>
  <c r="AQ1330" i="12" s="1"/>
  <c r="AW1330" i="12" s="1"/>
  <c r="BC1330" i="12" s="1"/>
  <c r="E1329" i="12"/>
  <c r="D1329" i="12"/>
  <c r="J1329" i="12" s="1"/>
  <c r="P1329" i="12" s="1"/>
  <c r="V1329" i="12" s="1"/>
  <c r="AB1329" i="12" s="1"/>
  <c r="AH1329" i="12" s="1"/>
  <c r="AN1329" i="12" s="1"/>
  <c r="AT1329" i="12" s="1"/>
  <c r="AZ1329" i="12" s="1"/>
  <c r="BF1329" i="12" s="1"/>
  <c r="C1329" i="12"/>
  <c r="I1329" i="12" s="1"/>
  <c r="O1329" i="12" s="1"/>
  <c r="U1329" i="12" s="1"/>
  <c r="AA1329" i="12" s="1"/>
  <c r="AG1329" i="12" s="1"/>
  <c r="AM1329" i="12" s="1"/>
  <c r="AS1329" i="12" s="1"/>
  <c r="AY1329" i="12" s="1"/>
  <c r="BE1329" i="12" s="1"/>
  <c r="B1329" i="12"/>
  <c r="H1329" i="12" s="1"/>
  <c r="A1329" i="12"/>
  <c r="G1329" i="12" s="1"/>
  <c r="M1329" i="12" s="1"/>
  <c r="S1329" i="12" s="1"/>
  <c r="Y1329" i="12" s="1"/>
  <c r="AE1329" i="12" s="1"/>
  <c r="AK1329" i="12" s="1"/>
  <c r="AQ1329" i="12" s="1"/>
  <c r="AW1329" i="12" s="1"/>
  <c r="BC1329" i="12" s="1"/>
  <c r="E1328" i="12"/>
  <c r="D1328" i="12"/>
  <c r="J1328" i="12" s="1"/>
  <c r="P1328" i="12" s="1"/>
  <c r="V1328" i="12" s="1"/>
  <c r="AB1328" i="12" s="1"/>
  <c r="AH1328" i="12" s="1"/>
  <c r="AN1328" i="12" s="1"/>
  <c r="AT1328" i="12" s="1"/>
  <c r="AZ1328" i="12" s="1"/>
  <c r="BF1328" i="12" s="1"/>
  <c r="C1328" i="12"/>
  <c r="I1328" i="12" s="1"/>
  <c r="O1328" i="12" s="1"/>
  <c r="U1328" i="12" s="1"/>
  <c r="AA1328" i="12" s="1"/>
  <c r="AG1328" i="12" s="1"/>
  <c r="AM1328" i="12" s="1"/>
  <c r="AS1328" i="12" s="1"/>
  <c r="AY1328" i="12" s="1"/>
  <c r="BE1328" i="12" s="1"/>
  <c r="B1328" i="12"/>
  <c r="A1328" i="12"/>
  <c r="G1328" i="12" s="1"/>
  <c r="M1328" i="12" s="1"/>
  <c r="S1328" i="12" s="1"/>
  <c r="Y1328" i="12" s="1"/>
  <c r="AE1328" i="12" s="1"/>
  <c r="AK1328" i="12" s="1"/>
  <c r="AQ1328" i="12" s="1"/>
  <c r="AW1328" i="12" s="1"/>
  <c r="BC1328" i="12" s="1"/>
  <c r="E1327" i="12"/>
  <c r="D1327" i="12"/>
  <c r="J1327" i="12" s="1"/>
  <c r="P1327" i="12" s="1"/>
  <c r="V1327" i="12" s="1"/>
  <c r="AB1327" i="12" s="1"/>
  <c r="AH1327" i="12" s="1"/>
  <c r="AN1327" i="12" s="1"/>
  <c r="AT1327" i="12" s="1"/>
  <c r="AZ1327" i="12" s="1"/>
  <c r="BF1327" i="12" s="1"/>
  <c r="C1327" i="12"/>
  <c r="I1327" i="12" s="1"/>
  <c r="O1327" i="12" s="1"/>
  <c r="U1327" i="12" s="1"/>
  <c r="AA1327" i="12" s="1"/>
  <c r="AG1327" i="12" s="1"/>
  <c r="AM1327" i="12" s="1"/>
  <c r="AS1327" i="12" s="1"/>
  <c r="AY1327" i="12" s="1"/>
  <c r="BE1327" i="12" s="1"/>
  <c r="B1327" i="12"/>
  <c r="H1327" i="12" s="1"/>
  <c r="A1327" i="12"/>
  <c r="G1327" i="12" s="1"/>
  <c r="M1327" i="12" s="1"/>
  <c r="S1327" i="12" s="1"/>
  <c r="Y1327" i="12" s="1"/>
  <c r="AE1327" i="12" s="1"/>
  <c r="AK1327" i="12" s="1"/>
  <c r="AQ1327" i="12" s="1"/>
  <c r="AW1327" i="12" s="1"/>
  <c r="BC1327" i="12" s="1"/>
  <c r="E1326" i="12"/>
  <c r="D1326" i="12"/>
  <c r="J1326" i="12" s="1"/>
  <c r="P1326" i="12" s="1"/>
  <c r="V1326" i="12" s="1"/>
  <c r="AB1326" i="12" s="1"/>
  <c r="AH1326" i="12" s="1"/>
  <c r="AN1326" i="12" s="1"/>
  <c r="AT1326" i="12" s="1"/>
  <c r="AZ1326" i="12" s="1"/>
  <c r="BF1326" i="12" s="1"/>
  <c r="C1326" i="12"/>
  <c r="I1326" i="12" s="1"/>
  <c r="O1326" i="12" s="1"/>
  <c r="U1326" i="12" s="1"/>
  <c r="AA1326" i="12" s="1"/>
  <c r="AG1326" i="12" s="1"/>
  <c r="AM1326" i="12" s="1"/>
  <c r="AS1326" i="12" s="1"/>
  <c r="AY1326" i="12" s="1"/>
  <c r="BE1326" i="12" s="1"/>
  <c r="B1326" i="12"/>
  <c r="A1326" i="12"/>
  <c r="G1326" i="12" s="1"/>
  <c r="M1326" i="12" s="1"/>
  <c r="S1326" i="12" s="1"/>
  <c r="Y1326" i="12" s="1"/>
  <c r="AE1326" i="12" s="1"/>
  <c r="AK1326" i="12" s="1"/>
  <c r="AQ1326" i="12" s="1"/>
  <c r="AW1326" i="12" s="1"/>
  <c r="BC1326" i="12" s="1"/>
  <c r="E1325" i="12"/>
  <c r="D1325" i="12"/>
  <c r="J1325" i="12" s="1"/>
  <c r="P1325" i="12" s="1"/>
  <c r="V1325" i="12" s="1"/>
  <c r="AB1325" i="12" s="1"/>
  <c r="AH1325" i="12" s="1"/>
  <c r="AN1325" i="12" s="1"/>
  <c r="AT1325" i="12" s="1"/>
  <c r="AZ1325" i="12" s="1"/>
  <c r="BF1325" i="12" s="1"/>
  <c r="C1325" i="12"/>
  <c r="I1325" i="12" s="1"/>
  <c r="O1325" i="12" s="1"/>
  <c r="U1325" i="12" s="1"/>
  <c r="AA1325" i="12" s="1"/>
  <c r="AG1325" i="12" s="1"/>
  <c r="AM1325" i="12" s="1"/>
  <c r="AS1325" i="12" s="1"/>
  <c r="AY1325" i="12" s="1"/>
  <c r="BE1325" i="12" s="1"/>
  <c r="B1325" i="12"/>
  <c r="H1325" i="12" s="1"/>
  <c r="A1325" i="12"/>
  <c r="G1325" i="12" s="1"/>
  <c r="M1325" i="12" s="1"/>
  <c r="S1325" i="12" s="1"/>
  <c r="Y1325" i="12" s="1"/>
  <c r="AE1325" i="12" s="1"/>
  <c r="AK1325" i="12" s="1"/>
  <c r="AQ1325" i="12" s="1"/>
  <c r="AW1325" i="12" s="1"/>
  <c r="BC1325" i="12" s="1"/>
  <c r="G1324" i="12"/>
  <c r="M1324" i="12" s="1"/>
  <c r="S1324" i="12" s="1"/>
  <c r="Y1324" i="12" s="1"/>
  <c r="AE1324" i="12" s="1"/>
  <c r="AK1324" i="12" s="1"/>
  <c r="AQ1324" i="12" s="1"/>
  <c r="AW1324" i="12" s="1"/>
  <c r="BC1324" i="12" s="1"/>
  <c r="E1324" i="12"/>
  <c r="D1324" i="12"/>
  <c r="J1324" i="12" s="1"/>
  <c r="P1324" i="12" s="1"/>
  <c r="V1324" i="12" s="1"/>
  <c r="AB1324" i="12" s="1"/>
  <c r="AH1324" i="12" s="1"/>
  <c r="AN1324" i="12" s="1"/>
  <c r="AT1324" i="12" s="1"/>
  <c r="AZ1324" i="12" s="1"/>
  <c r="BF1324" i="12" s="1"/>
  <c r="C1324" i="12"/>
  <c r="I1324" i="12" s="1"/>
  <c r="O1324" i="12" s="1"/>
  <c r="U1324" i="12" s="1"/>
  <c r="AA1324" i="12" s="1"/>
  <c r="AG1324" i="12" s="1"/>
  <c r="AM1324" i="12" s="1"/>
  <c r="AS1324" i="12" s="1"/>
  <c r="AY1324" i="12" s="1"/>
  <c r="BE1324" i="12" s="1"/>
  <c r="B1324" i="12"/>
  <c r="A1324" i="12"/>
  <c r="E1323" i="12"/>
  <c r="D1323" i="12"/>
  <c r="J1323" i="12" s="1"/>
  <c r="P1323" i="12" s="1"/>
  <c r="V1323" i="12" s="1"/>
  <c r="AB1323" i="12" s="1"/>
  <c r="AH1323" i="12" s="1"/>
  <c r="AN1323" i="12" s="1"/>
  <c r="AT1323" i="12" s="1"/>
  <c r="AZ1323" i="12" s="1"/>
  <c r="BF1323" i="12" s="1"/>
  <c r="C1323" i="12"/>
  <c r="I1323" i="12" s="1"/>
  <c r="O1323" i="12" s="1"/>
  <c r="U1323" i="12" s="1"/>
  <c r="AA1323" i="12" s="1"/>
  <c r="AG1323" i="12" s="1"/>
  <c r="AM1323" i="12" s="1"/>
  <c r="AS1323" i="12" s="1"/>
  <c r="AY1323" i="12" s="1"/>
  <c r="BE1323" i="12" s="1"/>
  <c r="B1323" i="12"/>
  <c r="H1323" i="12" s="1"/>
  <c r="N1323" i="12" s="1"/>
  <c r="T1323" i="12" s="1"/>
  <c r="A1323" i="12"/>
  <c r="G1323" i="12" s="1"/>
  <c r="M1323" i="12" s="1"/>
  <c r="S1323" i="12" s="1"/>
  <c r="Y1323" i="12" s="1"/>
  <c r="AE1323" i="12" s="1"/>
  <c r="AK1323" i="12" s="1"/>
  <c r="AQ1323" i="12" s="1"/>
  <c r="AW1323" i="12" s="1"/>
  <c r="BC1323" i="12" s="1"/>
  <c r="E1322" i="12"/>
  <c r="D1322" i="12"/>
  <c r="J1322" i="12" s="1"/>
  <c r="P1322" i="12" s="1"/>
  <c r="V1322" i="12" s="1"/>
  <c r="AB1322" i="12" s="1"/>
  <c r="AH1322" i="12" s="1"/>
  <c r="AN1322" i="12" s="1"/>
  <c r="AT1322" i="12" s="1"/>
  <c r="AZ1322" i="12" s="1"/>
  <c r="BF1322" i="12" s="1"/>
  <c r="C1322" i="12"/>
  <c r="I1322" i="12" s="1"/>
  <c r="O1322" i="12" s="1"/>
  <c r="U1322" i="12" s="1"/>
  <c r="AA1322" i="12" s="1"/>
  <c r="AG1322" i="12" s="1"/>
  <c r="AM1322" i="12" s="1"/>
  <c r="AS1322" i="12" s="1"/>
  <c r="AY1322" i="12" s="1"/>
  <c r="BE1322" i="12" s="1"/>
  <c r="B1322" i="12"/>
  <c r="H1322" i="12" s="1"/>
  <c r="A1322" i="12"/>
  <c r="G1322" i="12" s="1"/>
  <c r="M1322" i="12" s="1"/>
  <c r="S1322" i="12" s="1"/>
  <c r="Y1322" i="12" s="1"/>
  <c r="AE1322" i="12" s="1"/>
  <c r="AK1322" i="12" s="1"/>
  <c r="AQ1322" i="12" s="1"/>
  <c r="AW1322" i="12" s="1"/>
  <c r="BC1322" i="12" s="1"/>
  <c r="E1321" i="12"/>
  <c r="D1321" i="12"/>
  <c r="J1321" i="12" s="1"/>
  <c r="P1321" i="12" s="1"/>
  <c r="V1321" i="12" s="1"/>
  <c r="AB1321" i="12" s="1"/>
  <c r="AH1321" i="12" s="1"/>
  <c r="AN1321" i="12" s="1"/>
  <c r="AT1321" i="12" s="1"/>
  <c r="AZ1321" i="12" s="1"/>
  <c r="BF1321" i="12" s="1"/>
  <c r="C1321" i="12"/>
  <c r="I1321" i="12" s="1"/>
  <c r="O1321" i="12" s="1"/>
  <c r="U1321" i="12" s="1"/>
  <c r="AA1321" i="12" s="1"/>
  <c r="AG1321" i="12" s="1"/>
  <c r="AM1321" i="12" s="1"/>
  <c r="AS1321" i="12" s="1"/>
  <c r="AY1321" i="12" s="1"/>
  <c r="BE1321" i="12" s="1"/>
  <c r="B1321" i="12"/>
  <c r="A1321" i="12"/>
  <c r="G1321" i="12" s="1"/>
  <c r="M1321" i="12" s="1"/>
  <c r="S1321" i="12" s="1"/>
  <c r="Y1321" i="12" s="1"/>
  <c r="AE1321" i="12" s="1"/>
  <c r="AK1321" i="12" s="1"/>
  <c r="AQ1321" i="12" s="1"/>
  <c r="AW1321" i="12" s="1"/>
  <c r="BC1321" i="12" s="1"/>
  <c r="E1320" i="12"/>
  <c r="D1320" i="12"/>
  <c r="J1320" i="12" s="1"/>
  <c r="P1320" i="12" s="1"/>
  <c r="V1320" i="12" s="1"/>
  <c r="AB1320" i="12" s="1"/>
  <c r="AH1320" i="12" s="1"/>
  <c r="AN1320" i="12" s="1"/>
  <c r="AT1320" i="12" s="1"/>
  <c r="AZ1320" i="12" s="1"/>
  <c r="BF1320" i="12" s="1"/>
  <c r="C1320" i="12"/>
  <c r="I1320" i="12" s="1"/>
  <c r="O1320" i="12" s="1"/>
  <c r="U1320" i="12" s="1"/>
  <c r="AA1320" i="12" s="1"/>
  <c r="AG1320" i="12" s="1"/>
  <c r="AM1320" i="12" s="1"/>
  <c r="AS1320" i="12" s="1"/>
  <c r="AY1320" i="12" s="1"/>
  <c r="BE1320" i="12" s="1"/>
  <c r="B1320" i="12"/>
  <c r="H1320" i="12" s="1"/>
  <c r="A1320" i="12"/>
  <c r="G1320" i="12" s="1"/>
  <c r="M1320" i="12" s="1"/>
  <c r="S1320" i="12" s="1"/>
  <c r="Y1320" i="12" s="1"/>
  <c r="AE1320" i="12" s="1"/>
  <c r="AK1320" i="12" s="1"/>
  <c r="AQ1320" i="12" s="1"/>
  <c r="AW1320" i="12" s="1"/>
  <c r="BC1320" i="12" s="1"/>
  <c r="E1319" i="12"/>
  <c r="D1319" i="12"/>
  <c r="J1319" i="12" s="1"/>
  <c r="P1319" i="12" s="1"/>
  <c r="V1319" i="12" s="1"/>
  <c r="AB1319" i="12" s="1"/>
  <c r="AH1319" i="12" s="1"/>
  <c r="AN1319" i="12" s="1"/>
  <c r="AT1319" i="12" s="1"/>
  <c r="AZ1319" i="12" s="1"/>
  <c r="BF1319" i="12" s="1"/>
  <c r="C1319" i="12"/>
  <c r="I1319" i="12" s="1"/>
  <c r="O1319" i="12" s="1"/>
  <c r="U1319" i="12" s="1"/>
  <c r="AA1319" i="12" s="1"/>
  <c r="AG1319" i="12" s="1"/>
  <c r="AM1319" i="12" s="1"/>
  <c r="AS1319" i="12" s="1"/>
  <c r="AY1319" i="12" s="1"/>
  <c r="BE1319" i="12" s="1"/>
  <c r="B1319" i="12"/>
  <c r="A1319" i="12"/>
  <c r="G1319" i="12" s="1"/>
  <c r="M1319" i="12" s="1"/>
  <c r="S1319" i="12" s="1"/>
  <c r="Y1319" i="12" s="1"/>
  <c r="AE1319" i="12" s="1"/>
  <c r="AK1319" i="12" s="1"/>
  <c r="AQ1319" i="12" s="1"/>
  <c r="AW1319" i="12" s="1"/>
  <c r="BC1319" i="12" s="1"/>
  <c r="E1318" i="12"/>
  <c r="D1318" i="12"/>
  <c r="J1318" i="12" s="1"/>
  <c r="P1318" i="12" s="1"/>
  <c r="V1318" i="12" s="1"/>
  <c r="AB1318" i="12" s="1"/>
  <c r="AH1318" i="12" s="1"/>
  <c r="AN1318" i="12" s="1"/>
  <c r="AT1318" i="12" s="1"/>
  <c r="AZ1318" i="12" s="1"/>
  <c r="BF1318" i="12" s="1"/>
  <c r="C1318" i="12"/>
  <c r="I1318" i="12" s="1"/>
  <c r="O1318" i="12" s="1"/>
  <c r="U1318" i="12" s="1"/>
  <c r="AA1318" i="12" s="1"/>
  <c r="AG1318" i="12" s="1"/>
  <c r="AM1318" i="12" s="1"/>
  <c r="AS1318" i="12" s="1"/>
  <c r="AY1318" i="12" s="1"/>
  <c r="BE1318" i="12" s="1"/>
  <c r="B1318" i="12"/>
  <c r="A1318" i="12"/>
  <c r="G1318" i="12" s="1"/>
  <c r="M1318" i="12" s="1"/>
  <c r="S1318" i="12" s="1"/>
  <c r="Y1318" i="12" s="1"/>
  <c r="AE1318" i="12" s="1"/>
  <c r="AK1318" i="12" s="1"/>
  <c r="AQ1318" i="12" s="1"/>
  <c r="AW1318" i="12" s="1"/>
  <c r="BC1318" i="12" s="1"/>
  <c r="E1317" i="12"/>
  <c r="D1317" i="12"/>
  <c r="J1317" i="12" s="1"/>
  <c r="P1317" i="12" s="1"/>
  <c r="V1317" i="12" s="1"/>
  <c r="AB1317" i="12" s="1"/>
  <c r="AH1317" i="12" s="1"/>
  <c r="AN1317" i="12" s="1"/>
  <c r="AT1317" i="12" s="1"/>
  <c r="AZ1317" i="12" s="1"/>
  <c r="BF1317" i="12" s="1"/>
  <c r="C1317" i="12"/>
  <c r="I1317" i="12" s="1"/>
  <c r="O1317" i="12" s="1"/>
  <c r="U1317" i="12" s="1"/>
  <c r="AA1317" i="12" s="1"/>
  <c r="AG1317" i="12" s="1"/>
  <c r="AM1317" i="12" s="1"/>
  <c r="AS1317" i="12" s="1"/>
  <c r="AY1317" i="12" s="1"/>
  <c r="BE1317" i="12" s="1"/>
  <c r="B1317" i="12"/>
  <c r="H1317" i="12" s="1"/>
  <c r="A1317" i="12"/>
  <c r="G1317" i="12" s="1"/>
  <c r="M1317" i="12" s="1"/>
  <c r="S1317" i="12" s="1"/>
  <c r="Y1317" i="12" s="1"/>
  <c r="AE1317" i="12" s="1"/>
  <c r="AK1317" i="12" s="1"/>
  <c r="AQ1317" i="12" s="1"/>
  <c r="AW1317" i="12" s="1"/>
  <c r="BC1317" i="12" s="1"/>
  <c r="E1316" i="12"/>
  <c r="D1316" i="12"/>
  <c r="J1316" i="12" s="1"/>
  <c r="P1316" i="12" s="1"/>
  <c r="V1316" i="12" s="1"/>
  <c r="AB1316" i="12" s="1"/>
  <c r="AH1316" i="12" s="1"/>
  <c r="AN1316" i="12" s="1"/>
  <c r="AT1316" i="12" s="1"/>
  <c r="AZ1316" i="12" s="1"/>
  <c r="BF1316" i="12" s="1"/>
  <c r="C1316" i="12"/>
  <c r="I1316" i="12" s="1"/>
  <c r="O1316" i="12" s="1"/>
  <c r="U1316" i="12" s="1"/>
  <c r="AA1316" i="12" s="1"/>
  <c r="AG1316" i="12" s="1"/>
  <c r="AM1316" i="12" s="1"/>
  <c r="AS1316" i="12" s="1"/>
  <c r="AY1316" i="12" s="1"/>
  <c r="BE1316" i="12" s="1"/>
  <c r="B1316" i="12"/>
  <c r="H1316" i="12" s="1"/>
  <c r="A1316" i="12"/>
  <c r="G1316" i="12" s="1"/>
  <c r="M1316" i="12" s="1"/>
  <c r="S1316" i="12" s="1"/>
  <c r="Y1316" i="12" s="1"/>
  <c r="AE1316" i="12" s="1"/>
  <c r="AK1316" i="12" s="1"/>
  <c r="AQ1316" i="12" s="1"/>
  <c r="AW1316" i="12" s="1"/>
  <c r="BC1316" i="12" s="1"/>
  <c r="O1315" i="12"/>
  <c r="U1315" i="12" s="1"/>
  <c r="AA1315" i="12" s="1"/>
  <c r="AG1315" i="12" s="1"/>
  <c r="AM1315" i="12" s="1"/>
  <c r="AS1315" i="12" s="1"/>
  <c r="AY1315" i="12" s="1"/>
  <c r="BE1315" i="12" s="1"/>
  <c r="E1315" i="12"/>
  <c r="D1315" i="12"/>
  <c r="J1315" i="12" s="1"/>
  <c r="P1315" i="12" s="1"/>
  <c r="V1315" i="12" s="1"/>
  <c r="AB1315" i="12" s="1"/>
  <c r="AH1315" i="12" s="1"/>
  <c r="AN1315" i="12" s="1"/>
  <c r="AT1315" i="12" s="1"/>
  <c r="AZ1315" i="12" s="1"/>
  <c r="BF1315" i="12" s="1"/>
  <c r="C1315" i="12"/>
  <c r="I1315" i="12" s="1"/>
  <c r="B1315" i="12"/>
  <c r="H1315" i="12" s="1"/>
  <c r="N1315" i="12" s="1"/>
  <c r="T1315" i="12" s="1"/>
  <c r="Z1315" i="12" s="1"/>
  <c r="A1315" i="12"/>
  <c r="G1315" i="12" s="1"/>
  <c r="M1315" i="12" s="1"/>
  <c r="S1315" i="12" s="1"/>
  <c r="Y1315" i="12" s="1"/>
  <c r="AE1315" i="12" s="1"/>
  <c r="AK1315" i="12" s="1"/>
  <c r="AQ1315" i="12" s="1"/>
  <c r="AW1315" i="12" s="1"/>
  <c r="BC1315" i="12" s="1"/>
  <c r="E1314" i="12"/>
  <c r="D1314" i="12"/>
  <c r="J1314" i="12" s="1"/>
  <c r="P1314" i="12" s="1"/>
  <c r="V1314" i="12" s="1"/>
  <c r="AB1314" i="12" s="1"/>
  <c r="AH1314" i="12" s="1"/>
  <c r="AN1314" i="12" s="1"/>
  <c r="AT1314" i="12" s="1"/>
  <c r="AZ1314" i="12" s="1"/>
  <c r="BF1314" i="12" s="1"/>
  <c r="C1314" i="12"/>
  <c r="I1314" i="12" s="1"/>
  <c r="O1314" i="12" s="1"/>
  <c r="U1314" i="12" s="1"/>
  <c r="AA1314" i="12" s="1"/>
  <c r="AG1314" i="12" s="1"/>
  <c r="AM1314" i="12" s="1"/>
  <c r="AS1314" i="12" s="1"/>
  <c r="AY1314" i="12" s="1"/>
  <c r="BE1314" i="12" s="1"/>
  <c r="B1314" i="12"/>
  <c r="A1314" i="12"/>
  <c r="G1314" i="12" s="1"/>
  <c r="M1314" i="12" s="1"/>
  <c r="S1314" i="12" s="1"/>
  <c r="Y1314" i="12" s="1"/>
  <c r="AE1314" i="12" s="1"/>
  <c r="AK1314" i="12" s="1"/>
  <c r="AQ1314" i="12" s="1"/>
  <c r="AW1314" i="12" s="1"/>
  <c r="BC1314" i="12" s="1"/>
  <c r="E1313" i="12"/>
  <c r="D1313" i="12"/>
  <c r="J1313" i="12" s="1"/>
  <c r="P1313" i="12" s="1"/>
  <c r="V1313" i="12" s="1"/>
  <c r="AB1313" i="12" s="1"/>
  <c r="AH1313" i="12" s="1"/>
  <c r="AN1313" i="12" s="1"/>
  <c r="AT1313" i="12" s="1"/>
  <c r="AZ1313" i="12" s="1"/>
  <c r="BF1313" i="12" s="1"/>
  <c r="C1313" i="12"/>
  <c r="I1313" i="12" s="1"/>
  <c r="O1313" i="12" s="1"/>
  <c r="U1313" i="12" s="1"/>
  <c r="AA1313" i="12" s="1"/>
  <c r="AG1313" i="12" s="1"/>
  <c r="AM1313" i="12" s="1"/>
  <c r="AS1313" i="12" s="1"/>
  <c r="AY1313" i="12" s="1"/>
  <c r="BE1313" i="12" s="1"/>
  <c r="B1313" i="12"/>
  <c r="A1313" i="12"/>
  <c r="G1313" i="12" s="1"/>
  <c r="M1313" i="12" s="1"/>
  <c r="S1313" i="12" s="1"/>
  <c r="Y1313" i="12" s="1"/>
  <c r="AE1313" i="12" s="1"/>
  <c r="AK1313" i="12" s="1"/>
  <c r="AQ1313" i="12" s="1"/>
  <c r="AW1313" i="12" s="1"/>
  <c r="BC1313" i="12" s="1"/>
  <c r="E1312" i="12"/>
  <c r="D1312" i="12"/>
  <c r="J1312" i="12" s="1"/>
  <c r="P1312" i="12" s="1"/>
  <c r="V1312" i="12" s="1"/>
  <c r="AB1312" i="12" s="1"/>
  <c r="AH1312" i="12" s="1"/>
  <c r="AN1312" i="12" s="1"/>
  <c r="AT1312" i="12" s="1"/>
  <c r="AZ1312" i="12" s="1"/>
  <c r="BF1312" i="12" s="1"/>
  <c r="C1312" i="12"/>
  <c r="I1312" i="12" s="1"/>
  <c r="O1312" i="12" s="1"/>
  <c r="U1312" i="12" s="1"/>
  <c r="AA1312" i="12" s="1"/>
  <c r="AG1312" i="12" s="1"/>
  <c r="AM1312" i="12" s="1"/>
  <c r="AS1312" i="12" s="1"/>
  <c r="AY1312" i="12" s="1"/>
  <c r="BE1312" i="12" s="1"/>
  <c r="B1312" i="12"/>
  <c r="A1312" i="12"/>
  <c r="G1312" i="12" s="1"/>
  <c r="M1312" i="12" s="1"/>
  <c r="S1312" i="12" s="1"/>
  <c r="Y1312" i="12" s="1"/>
  <c r="AE1312" i="12" s="1"/>
  <c r="AK1312" i="12" s="1"/>
  <c r="AQ1312" i="12" s="1"/>
  <c r="AW1312" i="12" s="1"/>
  <c r="BC1312" i="12" s="1"/>
  <c r="E1311" i="12"/>
  <c r="D1311" i="12"/>
  <c r="J1311" i="12" s="1"/>
  <c r="P1311" i="12" s="1"/>
  <c r="V1311" i="12" s="1"/>
  <c r="AB1311" i="12" s="1"/>
  <c r="AH1311" i="12" s="1"/>
  <c r="AN1311" i="12" s="1"/>
  <c r="AT1311" i="12" s="1"/>
  <c r="AZ1311" i="12" s="1"/>
  <c r="BF1311" i="12" s="1"/>
  <c r="C1311" i="12"/>
  <c r="I1311" i="12" s="1"/>
  <c r="O1311" i="12" s="1"/>
  <c r="U1311" i="12" s="1"/>
  <c r="AA1311" i="12" s="1"/>
  <c r="AG1311" i="12" s="1"/>
  <c r="AM1311" i="12" s="1"/>
  <c r="AS1311" i="12" s="1"/>
  <c r="AY1311" i="12" s="1"/>
  <c r="BE1311" i="12" s="1"/>
  <c r="B1311" i="12"/>
  <c r="H1311" i="12" s="1"/>
  <c r="A1311" i="12"/>
  <c r="G1311" i="12" s="1"/>
  <c r="M1311" i="12" s="1"/>
  <c r="S1311" i="12" s="1"/>
  <c r="Y1311" i="12" s="1"/>
  <c r="AE1311" i="12" s="1"/>
  <c r="AK1311" i="12" s="1"/>
  <c r="AQ1311" i="12" s="1"/>
  <c r="AW1311" i="12" s="1"/>
  <c r="BC1311" i="12" s="1"/>
  <c r="E1310" i="12"/>
  <c r="D1310" i="12"/>
  <c r="J1310" i="12" s="1"/>
  <c r="P1310" i="12" s="1"/>
  <c r="V1310" i="12" s="1"/>
  <c r="AB1310" i="12" s="1"/>
  <c r="AH1310" i="12" s="1"/>
  <c r="AN1310" i="12" s="1"/>
  <c r="AT1310" i="12" s="1"/>
  <c r="AZ1310" i="12" s="1"/>
  <c r="BF1310" i="12" s="1"/>
  <c r="C1310" i="12"/>
  <c r="I1310" i="12" s="1"/>
  <c r="O1310" i="12" s="1"/>
  <c r="U1310" i="12" s="1"/>
  <c r="AA1310" i="12" s="1"/>
  <c r="AG1310" i="12" s="1"/>
  <c r="AM1310" i="12" s="1"/>
  <c r="AS1310" i="12" s="1"/>
  <c r="AY1310" i="12" s="1"/>
  <c r="BE1310" i="12" s="1"/>
  <c r="B1310" i="12"/>
  <c r="H1310" i="12" s="1"/>
  <c r="N1310" i="12" s="1"/>
  <c r="T1310" i="12" s="1"/>
  <c r="A1310" i="12"/>
  <c r="G1310" i="12" s="1"/>
  <c r="M1310" i="12" s="1"/>
  <c r="S1310" i="12" s="1"/>
  <c r="Y1310" i="12" s="1"/>
  <c r="AE1310" i="12" s="1"/>
  <c r="AK1310" i="12" s="1"/>
  <c r="AQ1310" i="12" s="1"/>
  <c r="AW1310" i="12" s="1"/>
  <c r="BC1310" i="12" s="1"/>
  <c r="E1309" i="12"/>
  <c r="D1309" i="12"/>
  <c r="J1309" i="12" s="1"/>
  <c r="P1309" i="12" s="1"/>
  <c r="V1309" i="12" s="1"/>
  <c r="AB1309" i="12" s="1"/>
  <c r="AH1309" i="12" s="1"/>
  <c r="AN1309" i="12" s="1"/>
  <c r="AT1309" i="12" s="1"/>
  <c r="AZ1309" i="12" s="1"/>
  <c r="BF1309" i="12" s="1"/>
  <c r="C1309" i="12"/>
  <c r="I1309" i="12" s="1"/>
  <c r="O1309" i="12" s="1"/>
  <c r="U1309" i="12" s="1"/>
  <c r="AA1309" i="12" s="1"/>
  <c r="AG1309" i="12" s="1"/>
  <c r="AM1309" i="12" s="1"/>
  <c r="AS1309" i="12" s="1"/>
  <c r="AY1309" i="12" s="1"/>
  <c r="BE1309" i="12" s="1"/>
  <c r="B1309" i="12"/>
  <c r="H1309" i="12" s="1"/>
  <c r="N1309" i="12" s="1"/>
  <c r="T1309" i="12" s="1"/>
  <c r="A1309" i="12"/>
  <c r="G1309" i="12" s="1"/>
  <c r="M1309" i="12" s="1"/>
  <c r="S1309" i="12" s="1"/>
  <c r="Y1309" i="12" s="1"/>
  <c r="AE1309" i="12" s="1"/>
  <c r="AK1309" i="12" s="1"/>
  <c r="AQ1309" i="12" s="1"/>
  <c r="AW1309" i="12" s="1"/>
  <c r="BC1309" i="12" s="1"/>
  <c r="E1308" i="12"/>
  <c r="D1308" i="12"/>
  <c r="J1308" i="12" s="1"/>
  <c r="P1308" i="12" s="1"/>
  <c r="V1308" i="12" s="1"/>
  <c r="AB1308" i="12" s="1"/>
  <c r="AH1308" i="12" s="1"/>
  <c r="AN1308" i="12" s="1"/>
  <c r="AT1308" i="12" s="1"/>
  <c r="AZ1308" i="12" s="1"/>
  <c r="BF1308" i="12" s="1"/>
  <c r="C1308" i="12"/>
  <c r="I1308" i="12" s="1"/>
  <c r="O1308" i="12" s="1"/>
  <c r="U1308" i="12" s="1"/>
  <c r="AA1308" i="12" s="1"/>
  <c r="AG1308" i="12" s="1"/>
  <c r="AM1308" i="12" s="1"/>
  <c r="AS1308" i="12" s="1"/>
  <c r="AY1308" i="12" s="1"/>
  <c r="BE1308" i="12" s="1"/>
  <c r="B1308" i="12"/>
  <c r="H1308" i="12" s="1"/>
  <c r="A1308" i="12"/>
  <c r="G1308" i="12" s="1"/>
  <c r="M1308" i="12" s="1"/>
  <c r="S1308" i="12" s="1"/>
  <c r="Y1308" i="12" s="1"/>
  <c r="AE1308" i="12" s="1"/>
  <c r="AK1308" i="12" s="1"/>
  <c r="AQ1308" i="12" s="1"/>
  <c r="AW1308" i="12" s="1"/>
  <c r="BC1308" i="12" s="1"/>
  <c r="E1307" i="12"/>
  <c r="D1307" i="12"/>
  <c r="J1307" i="12" s="1"/>
  <c r="P1307" i="12" s="1"/>
  <c r="V1307" i="12" s="1"/>
  <c r="AB1307" i="12" s="1"/>
  <c r="AH1307" i="12" s="1"/>
  <c r="AN1307" i="12" s="1"/>
  <c r="AT1307" i="12" s="1"/>
  <c r="AZ1307" i="12" s="1"/>
  <c r="BF1307" i="12" s="1"/>
  <c r="C1307" i="12"/>
  <c r="I1307" i="12" s="1"/>
  <c r="O1307" i="12" s="1"/>
  <c r="U1307" i="12" s="1"/>
  <c r="AA1307" i="12" s="1"/>
  <c r="AG1307" i="12" s="1"/>
  <c r="AM1307" i="12" s="1"/>
  <c r="AS1307" i="12" s="1"/>
  <c r="AY1307" i="12" s="1"/>
  <c r="BE1307" i="12" s="1"/>
  <c r="B1307" i="12"/>
  <c r="H1307" i="12" s="1"/>
  <c r="A1307" i="12"/>
  <c r="G1307" i="12" s="1"/>
  <c r="M1307" i="12" s="1"/>
  <c r="S1307" i="12" s="1"/>
  <c r="Y1307" i="12" s="1"/>
  <c r="AE1307" i="12" s="1"/>
  <c r="AK1307" i="12" s="1"/>
  <c r="AQ1307" i="12" s="1"/>
  <c r="AW1307" i="12" s="1"/>
  <c r="BC1307" i="12" s="1"/>
  <c r="E1306" i="12"/>
  <c r="D1306" i="12"/>
  <c r="J1306" i="12" s="1"/>
  <c r="P1306" i="12" s="1"/>
  <c r="V1306" i="12" s="1"/>
  <c r="AB1306" i="12" s="1"/>
  <c r="AH1306" i="12" s="1"/>
  <c r="AN1306" i="12" s="1"/>
  <c r="AT1306" i="12" s="1"/>
  <c r="AZ1306" i="12" s="1"/>
  <c r="BF1306" i="12" s="1"/>
  <c r="C1306" i="12"/>
  <c r="I1306" i="12" s="1"/>
  <c r="O1306" i="12" s="1"/>
  <c r="U1306" i="12" s="1"/>
  <c r="AA1306" i="12" s="1"/>
  <c r="AG1306" i="12" s="1"/>
  <c r="AM1306" i="12" s="1"/>
  <c r="AS1306" i="12" s="1"/>
  <c r="AY1306" i="12" s="1"/>
  <c r="BE1306" i="12" s="1"/>
  <c r="B1306" i="12"/>
  <c r="H1306" i="12" s="1"/>
  <c r="A1306" i="12"/>
  <c r="G1306" i="12" s="1"/>
  <c r="M1306" i="12" s="1"/>
  <c r="S1306" i="12" s="1"/>
  <c r="Y1306" i="12" s="1"/>
  <c r="AE1306" i="12" s="1"/>
  <c r="AK1306" i="12" s="1"/>
  <c r="AQ1306" i="12" s="1"/>
  <c r="AW1306" i="12" s="1"/>
  <c r="BC1306" i="12" s="1"/>
  <c r="E1305" i="12"/>
  <c r="D1305" i="12"/>
  <c r="J1305" i="12" s="1"/>
  <c r="P1305" i="12" s="1"/>
  <c r="V1305" i="12" s="1"/>
  <c r="AB1305" i="12" s="1"/>
  <c r="AH1305" i="12" s="1"/>
  <c r="AN1305" i="12" s="1"/>
  <c r="AT1305" i="12" s="1"/>
  <c r="AZ1305" i="12" s="1"/>
  <c r="BF1305" i="12" s="1"/>
  <c r="C1305" i="12"/>
  <c r="I1305" i="12" s="1"/>
  <c r="O1305" i="12" s="1"/>
  <c r="U1305" i="12" s="1"/>
  <c r="AA1305" i="12" s="1"/>
  <c r="AG1305" i="12" s="1"/>
  <c r="AM1305" i="12" s="1"/>
  <c r="AS1305" i="12" s="1"/>
  <c r="AY1305" i="12" s="1"/>
  <c r="BE1305" i="12" s="1"/>
  <c r="B1305" i="12"/>
  <c r="H1305" i="12" s="1"/>
  <c r="N1305" i="12" s="1"/>
  <c r="T1305" i="12" s="1"/>
  <c r="Z1305" i="12" s="1"/>
  <c r="A1305" i="12"/>
  <c r="G1305" i="12" s="1"/>
  <c r="M1305" i="12" s="1"/>
  <c r="S1305" i="12" s="1"/>
  <c r="Y1305" i="12" s="1"/>
  <c r="AE1305" i="12" s="1"/>
  <c r="AK1305" i="12" s="1"/>
  <c r="AQ1305" i="12" s="1"/>
  <c r="AW1305" i="12" s="1"/>
  <c r="BC1305" i="12" s="1"/>
  <c r="E1304" i="12"/>
  <c r="D1304" i="12"/>
  <c r="J1304" i="12" s="1"/>
  <c r="P1304" i="12" s="1"/>
  <c r="V1304" i="12" s="1"/>
  <c r="AB1304" i="12" s="1"/>
  <c r="AH1304" i="12" s="1"/>
  <c r="AN1304" i="12" s="1"/>
  <c r="AT1304" i="12" s="1"/>
  <c r="AZ1304" i="12" s="1"/>
  <c r="BF1304" i="12" s="1"/>
  <c r="C1304" i="12"/>
  <c r="I1304" i="12" s="1"/>
  <c r="O1304" i="12" s="1"/>
  <c r="U1304" i="12" s="1"/>
  <c r="AA1304" i="12" s="1"/>
  <c r="AG1304" i="12" s="1"/>
  <c r="AM1304" i="12" s="1"/>
  <c r="AS1304" i="12" s="1"/>
  <c r="AY1304" i="12" s="1"/>
  <c r="BE1304" i="12" s="1"/>
  <c r="B1304" i="12"/>
  <c r="H1304" i="12" s="1"/>
  <c r="A1304" i="12"/>
  <c r="G1304" i="12" s="1"/>
  <c r="M1304" i="12" s="1"/>
  <c r="S1304" i="12" s="1"/>
  <c r="Y1304" i="12" s="1"/>
  <c r="AE1304" i="12" s="1"/>
  <c r="AK1304" i="12" s="1"/>
  <c r="AQ1304" i="12" s="1"/>
  <c r="AW1304" i="12" s="1"/>
  <c r="BC1304" i="12" s="1"/>
  <c r="E1303" i="12"/>
  <c r="D1303" i="12"/>
  <c r="J1303" i="12" s="1"/>
  <c r="P1303" i="12" s="1"/>
  <c r="V1303" i="12" s="1"/>
  <c r="AB1303" i="12" s="1"/>
  <c r="AH1303" i="12" s="1"/>
  <c r="AN1303" i="12" s="1"/>
  <c r="AT1303" i="12" s="1"/>
  <c r="AZ1303" i="12" s="1"/>
  <c r="BF1303" i="12" s="1"/>
  <c r="C1303" i="12"/>
  <c r="I1303" i="12" s="1"/>
  <c r="O1303" i="12" s="1"/>
  <c r="U1303" i="12" s="1"/>
  <c r="AA1303" i="12" s="1"/>
  <c r="AG1303" i="12" s="1"/>
  <c r="AM1303" i="12" s="1"/>
  <c r="AS1303" i="12" s="1"/>
  <c r="AY1303" i="12" s="1"/>
  <c r="BE1303" i="12" s="1"/>
  <c r="B1303" i="12"/>
  <c r="A1303" i="12"/>
  <c r="G1303" i="12" s="1"/>
  <c r="M1303" i="12" s="1"/>
  <c r="S1303" i="12" s="1"/>
  <c r="Y1303" i="12" s="1"/>
  <c r="AE1303" i="12" s="1"/>
  <c r="AK1303" i="12" s="1"/>
  <c r="AQ1303" i="12" s="1"/>
  <c r="AW1303" i="12" s="1"/>
  <c r="BC1303" i="12" s="1"/>
  <c r="E1302" i="12"/>
  <c r="D1302" i="12"/>
  <c r="J1302" i="12" s="1"/>
  <c r="P1302" i="12" s="1"/>
  <c r="V1302" i="12" s="1"/>
  <c r="AB1302" i="12" s="1"/>
  <c r="AH1302" i="12" s="1"/>
  <c r="AN1302" i="12" s="1"/>
  <c r="AT1302" i="12" s="1"/>
  <c r="AZ1302" i="12" s="1"/>
  <c r="BF1302" i="12" s="1"/>
  <c r="C1302" i="12"/>
  <c r="I1302" i="12" s="1"/>
  <c r="O1302" i="12" s="1"/>
  <c r="U1302" i="12" s="1"/>
  <c r="AA1302" i="12" s="1"/>
  <c r="AG1302" i="12" s="1"/>
  <c r="AM1302" i="12" s="1"/>
  <c r="AS1302" i="12" s="1"/>
  <c r="AY1302" i="12" s="1"/>
  <c r="BE1302" i="12" s="1"/>
  <c r="B1302" i="12"/>
  <c r="A1302" i="12"/>
  <c r="G1302" i="12" s="1"/>
  <c r="M1302" i="12" s="1"/>
  <c r="S1302" i="12" s="1"/>
  <c r="Y1302" i="12" s="1"/>
  <c r="AE1302" i="12" s="1"/>
  <c r="AK1302" i="12" s="1"/>
  <c r="AQ1302" i="12" s="1"/>
  <c r="AW1302" i="12" s="1"/>
  <c r="BC1302" i="12" s="1"/>
  <c r="E1301" i="12"/>
  <c r="D1301" i="12"/>
  <c r="J1301" i="12" s="1"/>
  <c r="P1301" i="12" s="1"/>
  <c r="V1301" i="12" s="1"/>
  <c r="AB1301" i="12" s="1"/>
  <c r="AH1301" i="12" s="1"/>
  <c r="AN1301" i="12" s="1"/>
  <c r="AT1301" i="12" s="1"/>
  <c r="AZ1301" i="12" s="1"/>
  <c r="BF1301" i="12" s="1"/>
  <c r="C1301" i="12"/>
  <c r="I1301" i="12" s="1"/>
  <c r="O1301" i="12" s="1"/>
  <c r="U1301" i="12" s="1"/>
  <c r="AA1301" i="12" s="1"/>
  <c r="AG1301" i="12" s="1"/>
  <c r="AM1301" i="12" s="1"/>
  <c r="AS1301" i="12" s="1"/>
  <c r="AY1301" i="12" s="1"/>
  <c r="BE1301" i="12" s="1"/>
  <c r="B1301" i="12"/>
  <c r="A1301" i="12"/>
  <c r="G1301" i="12" s="1"/>
  <c r="M1301" i="12" s="1"/>
  <c r="S1301" i="12" s="1"/>
  <c r="Y1301" i="12" s="1"/>
  <c r="AE1301" i="12" s="1"/>
  <c r="AK1301" i="12" s="1"/>
  <c r="AQ1301" i="12" s="1"/>
  <c r="AW1301" i="12" s="1"/>
  <c r="BC1301" i="12" s="1"/>
  <c r="E1300" i="12"/>
  <c r="D1300" i="12"/>
  <c r="J1300" i="12" s="1"/>
  <c r="P1300" i="12" s="1"/>
  <c r="V1300" i="12" s="1"/>
  <c r="AB1300" i="12" s="1"/>
  <c r="AH1300" i="12" s="1"/>
  <c r="AN1300" i="12" s="1"/>
  <c r="AT1300" i="12" s="1"/>
  <c r="AZ1300" i="12" s="1"/>
  <c r="BF1300" i="12" s="1"/>
  <c r="C1300" i="12"/>
  <c r="I1300" i="12" s="1"/>
  <c r="O1300" i="12" s="1"/>
  <c r="U1300" i="12" s="1"/>
  <c r="AA1300" i="12" s="1"/>
  <c r="AG1300" i="12" s="1"/>
  <c r="AM1300" i="12" s="1"/>
  <c r="AS1300" i="12" s="1"/>
  <c r="AY1300" i="12" s="1"/>
  <c r="BE1300" i="12" s="1"/>
  <c r="B1300" i="12"/>
  <c r="H1300" i="12" s="1"/>
  <c r="A1300" i="12"/>
  <c r="G1300" i="12" s="1"/>
  <c r="M1300" i="12" s="1"/>
  <c r="S1300" i="12" s="1"/>
  <c r="Y1300" i="12" s="1"/>
  <c r="AE1300" i="12" s="1"/>
  <c r="AK1300" i="12" s="1"/>
  <c r="AQ1300" i="12" s="1"/>
  <c r="AW1300" i="12" s="1"/>
  <c r="BC1300" i="12" s="1"/>
  <c r="E1299" i="12"/>
  <c r="D1299" i="12"/>
  <c r="J1299" i="12" s="1"/>
  <c r="P1299" i="12" s="1"/>
  <c r="V1299" i="12" s="1"/>
  <c r="AB1299" i="12" s="1"/>
  <c r="AH1299" i="12" s="1"/>
  <c r="AN1299" i="12" s="1"/>
  <c r="AT1299" i="12" s="1"/>
  <c r="AZ1299" i="12" s="1"/>
  <c r="BF1299" i="12" s="1"/>
  <c r="C1299" i="12"/>
  <c r="I1299" i="12" s="1"/>
  <c r="O1299" i="12" s="1"/>
  <c r="U1299" i="12" s="1"/>
  <c r="AA1299" i="12" s="1"/>
  <c r="AG1299" i="12" s="1"/>
  <c r="AM1299" i="12" s="1"/>
  <c r="AS1299" i="12" s="1"/>
  <c r="AY1299" i="12" s="1"/>
  <c r="BE1299" i="12" s="1"/>
  <c r="B1299" i="12"/>
  <c r="A1299" i="12"/>
  <c r="G1299" i="12" s="1"/>
  <c r="M1299" i="12" s="1"/>
  <c r="S1299" i="12" s="1"/>
  <c r="Y1299" i="12" s="1"/>
  <c r="AE1299" i="12" s="1"/>
  <c r="AK1299" i="12" s="1"/>
  <c r="AQ1299" i="12" s="1"/>
  <c r="AW1299" i="12" s="1"/>
  <c r="BC1299" i="12" s="1"/>
  <c r="O1298" i="12"/>
  <c r="U1298" i="12" s="1"/>
  <c r="AA1298" i="12" s="1"/>
  <c r="AG1298" i="12" s="1"/>
  <c r="AM1298" i="12" s="1"/>
  <c r="AS1298" i="12" s="1"/>
  <c r="AY1298" i="12" s="1"/>
  <c r="BE1298" i="12" s="1"/>
  <c r="E1298" i="12"/>
  <c r="D1298" i="12"/>
  <c r="J1298" i="12" s="1"/>
  <c r="P1298" i="12" s="1"/>
  <c r="V1298" i="12" s="1"/>
  <c r="AB1298" i="12" s="1"/>
  <c r="AH1298" i="12" s="1"/>
  <c r="AN1298" i="12" s="1"/>
  <c r="AT1298" i="12" s="1"/>
  <c r="AZ1298" i="12" s="1"/>
  <c r="BF1298" i="12" s="1"/>
  <c r="C1298" i="12"/>
  <c r="I1298" i="12" s="1"/>
  <c r="B1298" i="12"/>
  <c r="A1298" i="12"/>
  <c r="G1298" i="12" s="1"/>
  <c r="M1298" i="12" s="1"/>
  <c r="S1298" i="12" s="1"/>
  <c r="Y1298" i="12" s="1"/>
  <c r="AE1298" i="12" s="1"/>
  <c r="AK1298" i="12" s="1"/>
  <c r="AQ1298" i="12" s="1"/>
  <c r="AW1298" i="12" s="1"/>
  <c r="BC1298" i="12" s="1"/>
  <c r="E1297" i="12"/>
  <c r="D1297" i="12"/>
  <c r="J1297" i="12" s="1"/>
  <c r="P1297" i="12" s="1"/>
  <c r="V1297" i="12" s="1"/>
  <c r="AB1297" i="12" s="1"/>
  <c r="AH1297" i="12" s="1"/>
  <c r="AN1297" i="12" s="1"/>
  <c r="AT1297" i="12" s="1"/>
  <c r="AZ1297" i="12" s="1"/>
  <c r="BF1297" i="12" s="1"/>
  <c r="C1297" i="12"/>
  <c r="I1297" i="12" s="1"/>
  <c r="O1297" i="12" s="1"/>
  <c r="U1297" i="12" s="1"/>
  <c r="AA1297" i="12" s="1"/>
  <c r="AG1297" i="12" s="1"/>
  <c r="AM1297" i="12" s="1"/>
  <c r="AS1297" i="12" s="1"/>
  <c r="AY1297" i="12" s="1"/>
  <c r="BE1297" i="12" s="1"/>
  <c r="B1297" i="12"/>
  <c r="H1297" i="12" s="1"/>
  <c r="N1297" i="12" s="1"/>
  <c r="T1297" i="12" s="1"/>
  <c r="Z1297" i="12" s="1"/>
  <c r="AF1297" i="12" s="1"/>
  <c r="A1297" i="12"/>
  <c r="G1297" i="12" s="1"/>
  <c r="M1297" i="12" s="1"/>
  <c r="S1297" i="12" s="1"/>
  <c r="Y1297" i="12" s="1"/>
  <c r="AE1297" i="12" s="1"/>
  <c r="AK1297" i="12" s="1"/>
  <c r="AQ1297" i="12" s="1"/>
  <c r="AW1297" i="12" s="1"/>
  <c r="BC1297" i="12" s="1"/>
  <c r="E1296" i="12"/>
  <c r="D1296" i="12"/>
  <c r="J1296" i="12" s="1"/>
  <c r="P1296" i="12" s="1"/>
  <c r="V1296" i="12" s="1"/>
  <c r="AB1296" i="12" s="1"/>
  <c r="AH1296" i="12" s="1"/>
  <c r="AN1296" i="12" s="1"/>
  <c r="AT1296" i="12" s="1"/>
  <c r="AZ1296" i="12" s="1"/>
  <c r="BF1296" i="12" s="1"/>
  <c r="C1296" i="12"/>
  <c r="I1296" i="12" s="1"/>
  <c r="O1296" i="12" s="1"/>
  <c r="U1296" i="12" s="1"/>
  <c r="AA1296" i="12" s="1"/>
  <c r="AG1296" i="12" s="1"/>
  <c r="AM1296" i="12" s="1"/>
  <c r="AS1296" i="12" s="1"/>
  <c r="AY1296" i="12" s="1"/>
  <c r="BE1296" i="12" s="1"/>
  <c r="B1296" i="12"/>
  <c r="H1296" i="12" s="1"/>
  <c r="A1296" i="12"/>
  <c r="G1296" i="12" s="1"/>
  <c r="M1296" i="12" s="1"/>
  <c r="S1296" i="12" s="1"/>
  <c r="Y1296" i="12" s="1"/>
  <c r="AE1296" i="12" s="1"/>
  <c r="AK1296" i="12" s="1"/>
  <c r="AQ1296" i="12" s="1"/>
  <c r="AW1296" i="12" s="1"/>
  <c r="BC1296" i="12" s="1"/>
  <c r="J1295" i="12"/>
  <c r="P1295" i="12" s="1"/>
  <c r="V1295" i="12" s="1"/>
  <c r="AB1295" i="12" s="1"/>
  <c r="AH1295" i="12" s="1"/>
  <c r="AN1295" i="12" s="1"/>
  <c r="AT1295" i="12" s="1"/>
  <c r="AZ1295" i="12" s="1"/>
  <c r="BF1295" i="12" s="1"/>
  <c r="E1295" i="12"/>
  <c r="D1295" i="12"/>
  <c r="C1295" i="12"/>
  <c r="I1295" i="12" s="1"/>
  <c r="O1295" i="12" s="1"/>
  <c r="U1295" i="12" s="1"/>
  <c r="AA1295" i="12" s="1"/>
  <c r="AG1295" i="12" s="1"/>
  <c r="AM1295" i="12" s="1"/>
  <c r="AS1295" i="12" s="1"/>
  <c r="AY1295" i="12" s="1"/>
  <c r="BE1295" i="12" s="1"/>
  <c r="B1295" i="12"/>
  <c r="A1295" i="12"/>
  <c r="G1295" i="12" s="1"/>
  <c r="M1295" i="12" s="1"/>
  <c r="S1295" i="12" s="1"/>
  <c r="Y1295" i="12" s="1"/>
  <c r="AE1295" i="12" s="1"/>
  <c r="AK1295" i="12" s="1"/>
  <c r="AQ1295" i="12" s="1"/>
  <c r="AW1295" i="12" s="1"/>
  <c r="BC1295" i="12" s="1"/>
  <c r="E1294" i="12"/>
  <c r="D1294" i="12"/>
  <c r="J1294" i="12" s="1"/>
  <c r="P1294" i="12" s="1"/>
  <c r="V1294" i="12" s="1"/>
  <c r="AB1294" i="12" s="1"/>
  <c r="AH1294" i="12" s="1"/>
  <c r="AN1294" i="12" s="1"/>
  <c r="AT1294" i="12" s="1"/>
  <c r="AZ1294" i="12" s="1"/>
  <c r="BF1294" i="12" s="1"/>
  <c r="C1294" i="12"/>
  <c r="I1294" i="12" s="1"/>
  <c r="O1294" i="12" s="1"/>
  <c r="U1294" i="12" s="1"/>
  <c r="AA1294" i="12" s="1"/>
  <c r="AG1294" i="12" s="1"/>
  <c r="AM1294" i="12" s="1"/>
  <c r="AS1294" i="12" s="1"/>
  <c r="AY1294" i="12" s="1"/>
  <c r="BE1294" i="12" s="1"/>
  <c r="B1294" i="12"/>
  <c r="A1294" i="12"/>
  <c r="G1294" i="12" s="1"/>
  <c r="M1294" i="12" s="1"/>
  <c r="S1294" i="12" s="1"/>
  <c r="Y1294" i="12" s="1"/>
  <c r="AE1294" i="12" s="1"/>
  <c r="AK1294" i="12" s="1"/>
  <c r="AQ1294" i="12" s="1"/>
  <c r="AW1294" i="12" s="1"/>
  <c r="BC1294" i="12" s="1"/>
  <c r="E1293" i="12"/>
  <c r="D1293" i="12"/>
  <c r="J1293" i="12" s="1"/>
  <c r="P1293" i="12" s="1"/>
  <c r="V1293" i="12" s="1"/>
  <c r="AB1293" i="12" s="1"/>
  <c r="AH1293" i="12" s="1"/>
  <c r="AN1293" i="12" s="1"/>
  <c r="AT1293" i="12" s="1"/>
  <c r="AZ1293" i="12" s="1"/>
  <c r="BF1293" i="12" s="1"/>
  <c r="C1293" i="12"/>
  <c r="I1293" i="12" s="1"/>
  <c r="O1293" i="12" s="1"/>
  <c r="U1293" i="12" s="1"/>
  <c r="AA1293" i="12" s="1"/>
  <c r="AG1293" i="12" s="1"/>
  <c r="AM1293" i="12" s="1"/>
  <c r="AS1293" i="12" s="1"/>
  <c r="AY1293" i="12" s="1"/>
  <c r="BE1293" i="12" s="1"/>
  <c r="B1293" i="12"/>
  <c r="A1293" i="12"/>
  <c r="G1293" i="12" s="1"/>
  <c r="M1293" i="12" s="1"/>
  <c r="S1293" i="12" s="1"/>
  <c r="Y1293" i="12" s="1"/>
  <c r="AE1293" i="12" s="1"/>
  <c r="AK1293" i="12" s="1"/>
  <c r="AQ1293" i="12" s="1"/>
  <c r="AW1293" i="12" s="1"/>
  <c r="BC1293" i="12" s="1"/>
  <c r="E1292" i="12"/>
  <c r="D1292" i="12"/>
  <c r="J1292" i="12" s="1"/>
  <c r="P1292" i="12" s="1"/>
  <c r="V1292" i="12" s="1"/>
  <c r="AB1292" i="12" s="1"/>
  <c r="AH1292" i="12" s="1"/>
  <c r="AN1292" i="12" s="1"/>
  <c r="AT1292" i="12" s="1"/>
  <c r="AZ1292" i="12" s="1"/>
  <c r="BF1292" i="12" s="1"/>
  <c r="C1292" i="12"/>
  <c r="I1292" i="12" s="1"/>
  <c r="O1292" i="12" s="1"/>
  <c r="U1292" i="12" s="1"/>
  <c r="AA1292" i="12" s="1"/>
  <c r="AG1292" i="12" s="1"/>
  <c r="AM1292" i="12" s="1"/>
  <c r="AS1292" i="12" s="1"/>
  <c r="AY1292" i="12" s="1"/>
  <c r="BE1292" i="12" s="1"/>
  <c r="B1292" i="12"/>
  <c r="A1292" i="12"/>
  <c r="G1292" i="12" s="1"/>
  <c r="M1292" i="12" s="1"/>
  <c r="S1292" i="12" s="1"/>
  <c r="Y1292" i="12" s="1"/>
  <c r="AE1292" i="12" s="1"/>
  <c r="AK1292" i="12" s="1"/>
  <c r="AQ1292" i="12" s="1"/>
  <c r="AW1292" i="12" s="1"/>
  <c r="BC1292" i="12" s="1"/>
  <c r="E1291" i="12"/>
  <c r="D1291" i="12"/>
  <c r="J1291" i="12" s="1"/>
  <c r="P1291" i="12" s="1"/>
  <c r="V1291" i="12" s="1"/>
  <c r="AB1291" i="12" s="1"/>
  <c r="AH1291" i="12" s="1"/>
  <c r="AN1291" i="12" s="1"/>
  <c r="AT1291" i="12" s="1"/>
  <c r="AZ1291" i="12" s="1"/>
  <c r="BF1291" i="12" s="1"/>
  <c r="C1291" i="12"/>
  <c r="I1291" i="12" s="1"/>
  <c r="O1291" i="12" s="1"/>
  <c r="U1291" i="12" s="1"/>
  <c r="AA1291" i="12" s="1"/>
  <c r="AG1291" i="12" s="1"/>
  <c r="AM1291" i="12" s="1"/>
  <c r="AS1291" i="12" s="1"/>
  <c r="AY1291" i="12" s="1"/>
  <c r="BE1291" i="12" s="1"/>
  <c r="B1291" i="12"/>
  <c r="A1291" i="12"/>
  <c r="G1291" i="12" s="1"/>
  <c r="M1291" i="12" s="1"/>
  <c r="S1291" i="12" s="1"/>
  <c r="Y1291" i="12" s="1"/>
  <c r="AE1291" i="12" s="1"/>
  <c r="AK1291" i="12" s="1"/>
  <c r="AQ1291" i="12" s="1"/>
  <c r="AW1291" i="12" s="1"/>
  <c r="BC1291" i="12" s="1"/>
  <c r="E1290" i="12"/>
  <c r="D1290" i="12"/>
  <c r="J1290" i="12" s="1"/>
  <c r="P1290" i="12" s="1"/>
  <c r="V1290" i="12" s="1"/>
  <c r="AB1290" i="12" s="1"/>
  <c r="AH1290" i="12" s="1"/>
  <c r="AN1290" i="12" s="1"/>
  <c r="AT1290" i="12" s="1"/>
  <c r="AZ1290" i="12" s="1"/>
  <c r="BF1290" i="12" s="1"/>
  <c r="C1290" i="12"/>
  <c r="I1290" i="12" s="1"/>
  <c r="O1290" i="12" s="1"/>
  <c r="U1290" i="12" s="1"/>
  <c r="AA1290" i="12" s="1"/>
  <c r="AG1290" i="12" s="1"/>
  <c r="AM1290" i="12" s="1"/>
  <c r="AS1290" i="12" s="1"/>
  <c r="AY1290" i="12" s="1"/>
  <c r="BE1290" i="12" s="1"/>
  <c r="B1290" i="12"/>
  <c r="A1290" i="12"/>
  <c r="G1290" i="12" s="1"/>
  <c r="M1290" i="12" s="1"/>
  <c r="S1290" i="12" s="1"/>
  <c r="Y1290" i="12" s="1"/>
  <c r="AE1290" i="12" s="1"/>
  <c r="AK1290" i="12" s="1"/>
  <c r="AQ1290" i="12" s="1"/>
  <c r="AW1290" i="12" s="1"/>
  <c r="BC1290" i="12" s="1"/>
  <c r="E1289" i="12"/>
  <c r="D1289" i="12"/>
  <c r="J1289" i="12" s="1"/>
  <c r="P1289" i="12" s="1"/>
  <c r="V1289" i="12" s="1"/>
  <c r="AB1289" i="12" s="1"/>
  <c r="AH1289" i="12" s="1"/>
  <c r="AN1289" i="12" s="1"/>
  <c r="AT1289" i="12" s="1"/>
  <c r="AZ1289" i="12" s="1"/>
  <c r="BF1289" i="12" s="1"/>
  <c r="C1289" i="12"/>
  <c r="I1289" i="12" s="1"/>
  <c r="O1289" i="12" s="1"/>
  <c r="U1289" i="12" s="1"/>
  <c r="AA1289" i="12" s="1"/>
  <c r="AG1289" i="12" s="1"/>
  <c r="AM1289" i="12" s="1"/>
  <c r="AS1289" i="12" s="1"/>
  <c r="AY1289" i="12" s="1"/>
  <c r="BE1289" i="12" s="1"/>
  <c r="B1289" i="12"/>
  <c r="H1289" i="12" s="1"/>
  <c r="A1289" i="12"/>
  <c r="G1289" i="12" s="1"/>
  <c r="M1289" i="12" s="1"/>
  <c r="S1289" i="12" s="1"/>
  <c r="Y1289" i="12" s="1"/>
  <c r="AE1289" i="12" s="1"/>
  <c r="AK1289" i="12" s="1"/>
  <c r="AQ1289" i="12" s="1"/>
  <c r="AW1289" i="12" s="1"/>
  <c r="BC1289" i="12" s="1"/>
  <c r="E1288" i="12"/>
  <c r="D1288" i="12"/>
  <c r="J1288" i="12" s="1"/>
  <c r="P1288" i="12" s="1"/>
  <c r="V1288" i="12" s="1"/>
  <c r="AB1288" i="12" s="1"/>
  <c r="AH1288" i="12" s="1"/>
  <c r="AN1288" i="12" s="1"/>
  <c r="AT1288" i="12" s="1"/>
  <c r="AZ1288" i="12" s="1"/>
  <c r="BF1288" i="12" s="1"/>
  <c r="C1288" i="12"/>
  <c r="I1288" i="12" s="1"/>
  <c r="O1288" i="12" s="1"/>
  <c r="U1288" i="12" s="1"/>
  <c r="AA1288" i="12" s="1"/>
  <c r="AG1288" i="12" s="1"/>
  <c r="AM1288" i="12" s="1"/>
  <c r="AS1288" i="12" s="1"/>
  <c r="AY1288" i="12" s="1"/>
  <c r="BE1288" i="12" s="1"/>
  <c r="B1288" i="12"/>
  <c r="H1288" i="12" s="1"/>
  <c r="A1288" i="12"/>
  <c r="G1288" i="12" s="1"/>
  <c r="M1288" i="12" s="1"/>
  <c r="S1288" i="12" s="1"/>
  <c r="Y1288" i="12" s="1"/>
  <c r="AE1288" i="12" s="1"/>
  <c r="AK1288" i="12" s="1"/>
  <c r="AQ1288" i="12" s="1"/>
  <c r="AW1288" i="12" s="1"/>
  <c r="BC1288" i="12" s="1"/>
  <c r="E1287" i="12"/>
  <c r="D1287" i="12"/>
  <c r="J1287" i="12" s="1"/>
  <c r="P1287" i="12" s="1"/>
  <c r="V1287" i="12" s="1"/>
  <c r="AB1287" i="12" s="1"/>
  <c r="AH1287" i="12" s="1"/>
  <c r="AN1287" i="12" s="1"/>
  <c r="AT1287" i="12" s="1"/>
  <c r="AZ1287" i="12" s="1"/>
  <c r="BF1287" i="12" s="1"/>
  <c r="C1287" i="12"/>
  <c r="I1287" i="12" s="1"/>
  <c r="O1287" i="12" s="1"/>
  <c r="U1287" i="12" s="1"/>
  <c r="AA1287" i="12" s="1"/>
  <c r="AG1287" i="12" s="1"/>
  <c r="AM1287" i="12" s="1"/>
  <c r="AS1287" i="12" s="1"/>
  <c r="AY1287" i="12" s="1"/>
  <c r="BE1287" i="12" s="1"/>
  <c r="B1287" i="12"/>
  <c r="A1287" i="12"/>
  <c r="G1287" i="12" s="1"/>
  <c r="M1287" i="12" s="1"/>
  <c r="S1287" i="12" s="1"/>
  <c r="Y1287" i="12" s="1"/>
  <c r="AE1287" i="12" s="1"/>
  <c r="AK1287" i="12" s="1"/>
  <c r="AQ1287" i="12" s="1"/>
  <c r="AW1287" i="12" s="1"/>
  <c r="BC1287" i="12" s="1"/>
  <c r="G1286" i="12"/>
  <c r="M1286" i="12" s="1"/>
  <c r="S1286" i="12" s="1"/>
  <c r="Y1286" i="12" s="1"/>
  <c r="AE1286" i="12" s="1"/>
  <c r="AK1286" i="12" s="1"/>
  <c r="AQ1286" i="12" s="1"/>
  <c r="AW1286" i="12" s="1"/>
  <c r="BC1286" i="12" s="1"/>
  <c r="E1286" i="12"/>
  <c r="D1286" i="12"/>
  <c r="J1286" i="12" s="1"/>
  <c r="P1286" i="12" s="1"/>
  <c r="V1286" i="12" s="1"/>
  <c r="AB1286" i="12" s="1"/>
  <c r="AH1286" i="12" s="1"/>
  <c r="AN1286" i="12" s="1"/>
  <c r="AT1286" i="12" s="1"/>
  <c r="AZ1286" i="12" s="1"/>
  <c r="BF1286" i="12" s="1"/>
  <c r="C1286" i="12"/>
  <c r="I1286" i="12" s="1"/>
  <c r="O1286" i="12" s="1"/>
  <c r="U1286" i="12" s="1"/>
  <c r="AA1286" i="12" s="1"/>
  <c r="AG1286" i="12" s="1"/>
  <c r="AM1286" i="12" s="1"/>
  <c r="AS1286" i="12" s="1"/>
  <c r="AY1286" i="12" s="1"/>
  <c r="BE1286" i="12" s="1"/>
  <c r="B1286" i="12"/>
  <c r="H1286" i="12" s="1"/>
  <c r="A1286" i="12"/>
  <c r="G1285" i="12"/>
  <c r="M1285" i="12" s="1"/>
  <c r="S1285" i="12" s="1"/>
  <c r="Y1285" i="12" s="1"/>
  <c r="AE1285" i="12" s="1"/>
  <c r="AK1285" i="12" s="1"/>
  <c r="AQ1285" i="12" s="1"/>
  <c r="AW1285" i="12" s="1"/>
  <c r="BC1285" i="12" s="1"/>
  <c r="E1285" i="12"/>
  <c r="D1285" i="12"/>
  <c r="J1285" i="12" s="1"/>
  <c r="P1285" i="12" s="1"/>
  <c r="V1285" i="12" s="1"/>
  <c r="AB1285" i="12" s="1"/>
  <c r="AH1285" i="12" s="1"/>
  <c r="AN1285" i="12" s="1"/>
  <c r="AT1285" i="12" s="1"/>
  <c r="AZ1285" i="12" s="1"/>
  <c r="BF1285" i="12" s="1"/>
  <c r="C1285" i="12"/>
  <c r="I1285" i="12" s="1"/>
  <c r="O1285" i="12" s="1"/>
  <c r="U1285" i="12" s="1"/>
  <c r="AA1285" i="12" s="1"/>
  <c r="AG1285" i="12" s="1"/>
  <c r="AM1285" i="12" s="1"/>
  <c r="AS1285" i="12" s="1"/>
  <c r="AY1285" i="12" s="1"/>
  <c r="BE1285" i="12" s="1"/>
  <c r="B1285" i="12"/>
  <c r="A1285" i="12"/>
  <c r="E1284" i="12"/>
  <c r="D1284" i="12"/>
  <c r="J1284" i="12" s="1"/>
  <c r="P1284" i="12" s="1"/>
  <c r="V1284" i="12" s="1"/>
  <c r="AB1284" i="12" s="1"/>
  <c r="AH1284" i="12" s="1"/>
  <c r="AN1284" i="12" s="1"/>
  <c r="AT1284" i="12" s="1"/>
  <c r="AZ1284" i="12" s="1"/>
  <c r="BF1284" i="12" s="1"/>
  <c r="C1284" i="12"/>
  <c r="I1284" i="12" s="1"/>
  <c r="O1284" i="12" s="1"/>
  <c r="U1284" i="12" s="1"/>
  <c r="AA1284" i="12" s="1"/>
  <c r="AG1284" i="12" s="1"/>
  <c r="AM1284" i="12" s="1"/>
  <c r="AS1284" i="12" s="1"/>
  <c r="AY1284" i="12" s="1"/>
  <c r="BE1284" i="12" s="1"/>
  <c r="B1284" i="12"/>
  <c r="H1284" i="12" s="1"/>
  <c r="A1284" i="12"/>
  <c r="G1284" i="12" s="1"/>
  <c r="M1284" i="12" s="1"/>
  <c r="S1284" i="12" s="1"/>
  <c r="Y1284" i="12" s="1"/>
  <c r="AE1284" i="12" s="1"/>
  <c r="AK1284" i="12" s="1"/>
  <c r="AQ1284" i="12" s="1"/>
  <c r="AW1284" i="12" s="1"/>
  <c r="BC1284" i="12" s="1"/>
  <c r="E1283" i="12"/>
  <c r="D1283" i="12"/>
  <c r="J1283" i="12" s="1"/>
  <c r="P1283" i="12" s="1"/>
  <c r="V1283" i="12" s="1"/>
  <c r="AB1283" i="12" s="1"/>
  <c r="AH1283" i="12" s="1"/>
  <c r="AN1283" i="12" s="1"/>
  <c r="AT1283" i="12" s="1"/>
  <c r="AZ1283" i="12" s="1"/>
  <c r="BF1283" i="12" s="1"/>
  <c r="C1283" i="12"/>
  <c r="I1283" i="12" s="1"/>
  <c r="O1283" i="12" s="1"/>
  <c r="U1283" i="12" s="1"/>
  <c r="AA1283" i="12" s="1"/>
  <c r="AG1283" i="12" s="1"/>
  <c r="AM1283" i="12" s="1"/>
  <c r="AS1283" i="12" s="1"/>
  <c r="AY1283" i="12" s="1"/>
  <c r="BE1283" i="12" s="1"/>
  <c r="B1283" i="12"/>
  <c r="A1283" i="12"/>
  <c r="G1283" i="12" s="1"/>
  <c r="M1283" i="12" s="1"/>
  <c r="S1283" i="12" s="1"/>
  <c r="Y1283" i="12" s="1"/>
  <c r="AE1283" i="12" s="1"/>
  <c r="AK1283" i="12" s="1"/>
  <c r="AQ1283" i="12" s="1"/>
  <c r="AW1283" i="12" s="1"/>
  <c r="BC1283" i="12" s="1"/>
  <c r="E1282" i="12"/>
  <c r="D1282" i="12"/>
  <c r="J1282" i="12" s="1"/>
  <c r="P1282" i="12" s="1"/>
  <c r="V1282" i="12" s="1"/>
  <c r="AB1282" i="12" s="1"/>
  <c r="AH1282" i="12" s="1"/>
  <c r="AN1282" i="12" s="1"/>
  <c r="AT1282" i="12" s="1"/>
  <c r="AZ1282" i="12" s="1"/>
  <c r="BF1282" i="12" s="1"/>
  <c r="C1282" i="12"/>
  <c r="I1282" i="12" s="1"/>
  <c r="O1282" i="12" s="1"/>
  <c r="U1282" i="12" s="1"/>
  <c r="AA1282" i="12" s="1"/>
  <c r="AG1282" i="12" s="1"/>
  <c r="AM1282" i="12" s="1"/>
  <c r="AS1282" i="12" s="1"/>
  <c r="AY1282" i="12" s="1"/>
  <c r="BE1282" i="12" s="1"/>
  <c r="B1282" i="12"/>
  <c r="A1282" i="12"/>
  <c r="G1282" i="12" s="1"/>
  <c r="M1282" i="12" s="1"/>
  <c r="S1282" i="12" s="1"/>
  <c r="Y1282" i="12" s="1"/>
  <c r="AE1282" i="12" s="1"/>
  <c r="AK1282" i="12" s="1"/>
  <c r="AQ1282" i="12" s="1"/>
  <c r="AW1282" i="12" s="1"/>
  <c r="BC1282" i="12" s="1"/>
  <c r="E1281" i="12"/>
  <c r="D1281" i="12"/>
  <c r="J1281" i="12" s="1"/>
  <c r="P1281" i="12" s="1"/>
  <c r="V1281" i="12" s="1"/>
  <c r="AB1281" i="12" s="1"/>
  <c r="AH1281" i="12" s="1"/>
  <c r="AN1281" i="12" s="1"/>
  <c r="AT1281" i="12" s="1"/>
  <c r="AZ1281" i="12" s="1"/>
  <c r="BF1281" i="12" s="1"/>
  <c r="C1281" i="12"/>
  <c r="I1281" i="12" s="1"/>
  <c r="O1281" i="12" s="1"/>
  <c r="U1281" i="12" s="1"/>
  <c r="AA1281" i="12" s="1"/>
  <c r="AG1281" i="12" s="1"/>
  <c r="AM1281" i="12" s="1"/>
  <c r="AS1281" i="12" s="1"/>
  <c r="AY1281" i="12" s="1"/>
  <c r="BE1281" i="12" s="1"/>
  <c r="B1281" i="12"/>
  <c r="A1281" i="12"/>
  <c r="G1281" i="12" s="1"/>
  <c r="M1281" i="12" s="1"/>
  <c r="S1281" i="12" s="1"/>
  <c r="Y1281" i="12" s="1"/>
  <c r="AE1281" i="12" s="1"/>
  <c r="AK1281" i="12" s="1"/>
  <c r="AQ1281" i="12" s="1"/>
  <c r="AW1281" i="12" s="1"/>
  <c r="BC1281" i="12" s="1"/>
  <c r="E1280" i="12"/>
  <c r="D1280" i="12"/>
  <c r="J1280" i="12" s="1"/>
  <c r="P1280" i="12" s="1"/>
  <c r="V1280" i="12" s="1"/>
  <c r="AB1280" i="12" s="1"/>
  <c r="AH1280" i="12" s="1"/>
  <c r="AN1280" i="12" s="1"/>
  <c r="AT1280" i="12" s="1"/>
  <c r="AZ1280" i="12" s="1"/>
  <c r="BF1280" i="12" s="1"/>
  <c r="C1280" i="12"/>
  <c r="I1280" i="12" s="1"/>
  <c r="O1280" i="12" s="1"/>
  <c r="U1280" i="12" s="1"/>
  <c r="AA1280" i="12" s="1"/>
  <c r="AG1280" i="12" s="1"/>
  <c r="AM1280" i="12" s="1"/>
  <c r="AS1280" i="12" s="1"/>
  <c r="AY1280" i="12" s="1"/>
  <c r="BE1280" i="12" s="1"/>
  <c r="B1280" i="12"/>
  <c r="H1280" i="12" s="1"/>
  <c r="A1280" i="12"/>
  <c r="G1280" i="12" s="1"/>
  <c r="M1280" i="12" s="1"/>
  <c r="S1280" i="12" s="1"/>
  <c r="Y1280" i="12" s="1"/>
  <c r="AE1280" i="12" s="1"/>
  <c r="AK1280" i="12" s="1"/>
  <c r="AQ1280" i="12" s="1"/>
  <c r="AW1280" i="12" s="1"/>
  <c r="BC1280" i="12" s="1"/>
  <c r="E1279" i="12"/>
  <c r="D1279" i="12"/>
  <c r="J1279" i="12" s="1"/>
  <c r="P1279" i="12" s="1"/>
  <c r="V1279" i="12" s="1"/>
  <c r="AB1279" i="12" s="1"/>
  <c r="AH1279" i="12" s="1"/>
  <c r="AN1279" i="12" s="1"/>
  <c r="AT1279" i="12" s="1"/>
  <c r="AZ1279" i="12" s="1"/>
  <c r="BF1279" i="12" s="1"/>
  <c r="C1279" i="12"/>
  <c r="I1279" i="12" s="1"/>
  <c r="O1279" i="12" s="1"/>
  <c r="U1279" i="12" s="1"/>
  <c r="AA1279" i="12" s="1"/>
  <c r="AG1279" i="12" s="1"/>
  <c r="AM1279" i="12" s="1"/>
  <c r="AS1279" i="12" s="1"/>
  <c r="AY1279" i="12" s="1"/>
  <c r="BE1279" i="12" s="1"/>
  <c r="B1279" i="12"/>
  <c r="H1279" i="12" s="1"/>
  <c r="A1279" i="12"/>
  <c r="G1279" i="12" s="1"/>
  <c r="M1279" i="12" s="1"/>
  <c r="S1279" i="12" s="1"/>
  <c r="Y1279" i="12" s="1"/>
  <c r="AE1279" i="12" s="1"/>
  <c r="AK1279" i="12" s="1"/>
  <c r="AQ1279" i="12" s="1"/>
  <c r="AW1279" i="12" s="1"/>
  <c r="BC1279" i="12" s="1"/>
  <c r="E1278" i="12"/>
  <c r="D1278" i="12"/>
  <c r="J1278" i="12" s="1"/>
  <c r="P1278" i="12" s="1"/>
  <c r="V1278" i="12" s="1"/>
  <c r="AB1278" i="12" s="1"/>
  <c r="AH1278" i="12" s="1"/>
  <c r="AN1278" i="12" s="1"/>
  <c r="AT1278" i="12" s="1"/>
  <c r="AZ1278" i="12" s="1"/>
  <c r="BF1278" i="12" s="1"/>
  <c r="C1278" i="12"/>
  <c r="I1278" i="12" s="1"/>
  <c r="O1278" i="12" s="1"/>
  <c r="U1278" i="12" s="1"/>
  <c r="AA1278" i="12" s="1"/>
  <c r="AG1278" i="12" s="1"/>
  <c r="AM1278" i="12" s="1"/>
  <c r="AS1278" i="12" s="1"/>
  <c r="AY1278" i="12" s="1"/>
  <c r="BE1278" i="12" s="1"/>
  <c r="B1278" i="12"/>
  <c r="H1278" i="12" s="1"/>
  <c r="A1278" i="12"/>
  <c r="G1278" i="12" s="1"/>
  <c r="M1278" i="12" s="1"/>
  <c r="S1278" i="12" s="1"/>
  <c r="Y1278" i="12" s="1"/>
  <c r="AE1278" i="12" s="1"/>
  <c r="AK1278" i="12" s="1"/>
  <c r="AQ1278" i="12" s="1"/>
  <c r="AW1278" i="12" s="1"/>
  <c r="BC1278" i="12" s="1"/>
  <c r="E1277" i="12"/>
  <c r="D1277" i="12"/>
  <c r="J1277" i="12" s="1"/>
  <c r="P1277" i="12" s="1"/>
  <c r="V1277" i="12" s="1"/>
  <c r="AB1277" i="12" s="1"/>
  <c r="AH1277" i="12" s="1"/>
  <c r="AN1277" i="12" s="1"/>
  <c r="AT1277" i="12" s="1"/>
  <c r="AZ1277" i="12" s="1"/>
  <c r="BF1277" i="12" s="1"/>
  <c r="C1277" i="12"/>
  <c r="I1277" i="12" s="1"/>
  <c r="O1277" i="12" s="1"/>
  <c r="U1277" i="12" s="1"/>
  <c r="AA1277" i="12" s="1"/>
  <c r="AG1277" i="12" s="1"/>
  <c r="AM1277" i="12" s="1"/>
  <c r="AS1277" i="12" s="1"/>
  <c r="AY1277" i="12" s="1"/>
  <c r="BE1277" i="12" s="1"/>
  <c r="B1277" i="12"/>
  <c r="A1277" i="12"/>
  <c r="G1277" i="12" s="1"/>
  <c r="M1277" i="12" s="1"/>
  <c r="S1277" i="12" s="1"/>
  <c r="Y1277" i="12" s="1"/>
  <c r="AE1277" i="12" s="1"/>
  <c r="AK1277" i="12" s="1"/>
  <c r="AQ1277" i="12" s="1"/>
  <c r="AW1277" i="12" s="1"/>
  <c r="BC1277" i="12" s="1"/>
  <c r="H1276" i="12"/>
  <c r="E1276" i="12"/>
  <c r="D1276" i="12"/>
  <c r="J1276" i="12" s="1"/>
  <c r="P1276" i="12" s="1"/>
  <c r="V1276" i="12" s="1"/>
  <c r="AB1276" i="12" s="1"/>
  <c r="AH1276" i="12" s="1"/>
  <c r="AN1276" i="12" s="1"/>
  <c r="AT1276" i="12" s="1"/>
  <c r="AZ1276" i="12" s="1"/>
  <c r="BF1276" i="12" s="1"/>
  <c r="C1276" i="12"/>
  <c r="I1276" i="12" s="1"/>
  <c r="O1276" i="12" s="1"/>
  <c r="U1276" i="12" s="1"/>
  <c r="AA1276" i="12" s="1"/>
  <c r="AG1276" i="12" s="1"/>
  <c r="AM1276" i="12" s="1"/>
  <c r="AS1276" i="12" s="1"/>
  <c r="AY1276" i="12" s="1"/>
  <c r="BE1276" i="12" s="1"/>
  <c r="B1276" i="12"/>
  <c r="A1276" i="12"/>
  <c r="G1276" i="12" s="1"/>
  <c r="M1276" i="12" s="1"/>
  <c r="S1276" i="12" s="1"/>
  <c r="Y1276" i="12" s="1"/>
  <c r="AE1276" i="12" s="1"/>
  <c r="AK1276" i="12" s="1"/>
  <c r="AQ1276" i="12" s="1"/>
  <c r="AW1276" i="12" s="1"/>
  <c r="BC1276" i="12" s="1"/>
  <c r="E1275" i="12"/>
  <c r="D1275" i="12"/>
  <c r="J1275" i="12" s="1"/>
  <c r="P1275" i="12" s="1"/>
  <c r="V1275" i="12" s="1"/>
  <c r="AB1275" i="12" s="1"/>
  <c r="AH1275" i="12" s="1"/>
  <c r="AN1275" i="12" s="1"/>
  <c r="AT1275" i="12" s="1"/>
  <c r="AZ1275" i="12" s="1"/>
  <c r="BF1275" i="12" s="1"/>
  <c r="C1275" i="12"/>
  <c r="I1275" i="12" s="1"/>
  <c r="O1275" i="12" s="1"/>
  <c r="U1275" i="12" s="1"/>
  <c r="AA1275" i="12" s="1"/>
  <c r="AG1275" i="12" s="1"/>
  <c r="AM1275" i="12" s="1"/>
  <c r="AS1275" i="12" s="1"/>
  <c r="AY1275" i="12" s="1"/>
  <c r="BE1275" i="12" s="1"/>
  <c r="B1275" i="12"/>
  <c r="A1275" i="12"/>
  <c r="G1275" i="12" s="1"/>
  <c r="M1275" i="12" s="1"/>
  <c r="S1275" i="12" s="1"/>
  <c r="Y1275" i="12" s="1"/>
  <c r="AE1275" i="12" s="1"/>
  <c r="AK1275" i="12" s="1"/>
  <c r="AQ1275" i="12" s="1"/>
  <c r="AW1275" i="12" s="1"/>
  <c r="BC1275" i="12" s="1"/>
  <c r="E1274" i="12"/>
  <c r="D1274" i="12"/>
  <c r="J1274" i="12" s="1"/>
  <c r="P1274" i="12" s="1"/>
  <c r="V1274" i="12" s="1"/>
  <c r="AB1274" i="12" s="1"/>
  <c r="AH1274" i="12" s="1"/>
  <c r="AN1274" i="12" s="1"/>
  <c r="AT1274" i="12" s="1"/>
  <c r="AZ1274" i="12" s="1"/>
  <c r="BF1274" i="12" s="1"/>
  <c r="C1274" i="12"/>
  <c r="I1274" i="12" s="1"/>
  <c r="O1274" i="12" s="1"/>
  <c r="U1274" i="12" s="1"/>
  <c r="AA1274" i="12" s="1"/>
  <c r="AG1274" i="12" s="1"/>
  <c r="AM1274" i="12" s="1"/>
  <c r="AS1274" i="12" s="1"/>
  <c r="AY1274" i="12" s="1"/>
  <c r="BE1274" i="12" s="1"/>
  <c r="B1274" i="12"/>
  <c r="A1274" i="12"/>
  <c r="G1274" i="12" s="1"/>
  <c r="M1274" i="12" s="1"/>
  <c r="S1274" i="12" s="1"/>
  <c r="Y1274" i="12" s="1"/>
  <c r="AE1274" i="12" s="1"/>
  <c r="AK1274" i="12" s="1"/>
  <c r="AQ1274" i="12" s="1"/>
  <c r="AW1274" i="12" s="1"/>
  <c r="BC1274" i="12" s="1"/>
  <c r="E1273" i="12"/>
  <c r="D1273" i="12"/>
  <c r="J1273" i="12" s="1"/>
  <c r="P1273" i="12" s="1"/>
  <c r="V1273" i="12" s="1"/>
  <c r="AB1273" i="12" s="1"/>
  <c r="AH1273" i="12" s="1"/>
  <c r="AN1273" i="12" s="1"/>
  <c r="AT1273" i="12" s="1"/>
  <c r="AZ1273" i="12" s="1"/>
  <c r="BF1273" i="12" s="1"/>
  <c r="C1273" i="12"/>
  <c r="I1273" i="12" s="1"/>
  <c r="O1273" i="12" s="1"/>
  <c r="U1273" i="12" s="1"/>
  <c r="AA1273" i="12" s="1"/>
  <c r="AG1273" i="12" s="1"/>
  <c r="AM1273" i="12" s="1"/>
  <c r="AS1273" i="12" s="1"/>
  <c r="AY1273" i="12" s="1"/>
  <c r="BE1273" i="12" s="1"/>
  <c r="B1273" i="12"/>
  <c r="A1273" i="12"/>
  <c r="G1273" i="12" s="1"/>
  <c r="M1273" i="12" s="1"/>
  <c r="S1273" i="12" s="1"/>
  <c r="Y1273" i="12" s="1"/>
  <c r="AE1273" i="12" s="1"/>
  <c r="AK1273" i="12" s="1"/>
  <c r="AQ1273" i="12" s="1"/>
  <c r="AW1273" i="12" s="1"/>
  <c r="BC1273" i="12" s="1"/>
  <c r="E1272" i="12"/>
  <c r="D1272" i="12"/>
  <c r="J1272" i="12" s="1"/>
  <c r="P1272" i="12" s="1"/>
  <c r="V1272" i="12" s="1"/>
  <c r="AB1272" i="12" s="1"/>
  <c r="AH1272" i="12" s="1"/>
  <c r="AN1272" i="12" s="1"/>
  <c r="AT1272" i="12" s="1"/>
  <c r="AZ1272" i="12" s="1"/>
  <c r="BF1272" i="12" s="1"/>
  <c r="C1272" i="12"/>
  <c r="I1272" i="12" s="1"/>
  <c r="O1272" i="12" s="1"/>
  <c r="U1272" i="12" s="1"/>
  <c r="AA1272" i="12" s="1"/>
  <c r="AG1272" i="12" s="1"/>
  <c r="AM1272" i="12" s="1"/>
  <c r="AS1272" i="12" s="1"/>
  <c r="AY1272" i="12" s="1"/>
  <c r="BE1272" i="12" s="1"/>
  <c r="B1272" i="12"/>
  <c r="A1272" i="12"/>
  <c r="G1272" i="12" s="1"/>
  <c r="M1272" i="12" s="1"/>
  <c r="S1272" i="12" s="1"/>
  <c r="Y1272" i="12" s="1"/>
  <c r="AE1272" i="12" s="1"/>
  <c r="AK1272" i="12" s="1"/>
  <c r="AQ1272" i="12" s="1"/>
  <c r="AW1272" i="12" s="1"/>
  <c r="BC1272" i="12" s="1"/>
  <c r="E1271" i="12"/>
  <c r="D1271" i="12"/>
  <c r="J1271" i="12" s="1"/>
  <c r="P1271" i="12" s="1"/>
  <c r="V1271" i="12" s="1"/>
  <c r="AB1271" i="12" s="1"/>
  <c r="AH1271" i="12" s="1"/>
  <c r="AN1271" i="12" s="1"/>
  <c r="AT1271" i="12" s="1"/>
  <c r="AZ1271" i="12" s="1"/>
  <c r="BF1271" i="12" s="1"/>
  <c r="C1271" i="12"/>
  <c r="I1271" i="12" s="1"/>
  <c r="O1271" i="12" s="1"/>
  <c r="U1271" i="12" s="1"/>
  <c r="AA1271" i="12" s="1"/>
  <c r="AG1271" i="12" s="1"/>
  <c r="AM1271" i="12" s="1"/>
  <c r="AS1271" i="12" s="1"/>
  <c r="AY1271" i="12" s="1"/>
  <c r="BE1271" i="12" s="1"/>
  <c r="B1271" i="12"/>
  <c r="H1271" i="12" s="1"/>
  <c r="N1271" i="12" s="1"/>
  <c r="A1271" i="12"/>
  <c r="G1271" i="12" s="1"/>
  <c r="M1271" i="12" s="1"/>
  <c r="S1271" i="12" s="1"/>
  <c r="Y1271" i="12" s="1"/>
  <c r="AE1271" i="12" s="1"/>
  <c r="AK1271" i="12" s="1"/>
  <c r="AQ1271" i="12" s="1"/>
  <c r="AW1271" i="12" s="1"/>
  <c r="BC1271" i="12" s="1"/>
  <c r="E1270" i="12"/>
  <c r="D1270" i="12"/>
  <c r="J1270" i="12" s="1"/>
  <c r="P1270" i="12" s="1"/>
  <c r="V1270" i="12" s="1"/>
  <c r="AB1270" i="12" s="1"/>
  <c r="AH1270" i="12" s="1"/>
  <c r="AN1270" i="12" s="1"/>
  <c r="AT1270" i="12" s="1"/>
  <c r="AZ1270" i="12" s="1"/>
  <c r="BF1270" i="12" s="1"/>
  <c r="C1270" i="12"/>
  <c r="I1270" i="12" s="1"/>
  <c r="O1270" i="12" s="1"/>
  <c r="U1270" i="12" s="1"/>
  <c r="AA1270" i="12" s="1"/>
  <c r="AG1270" i="12" s="1"/>
  <c r="AM1270" i="12" s="1"/>
  <c r="AS1270" i="12" s="1"/>
  <c r="AY1270" i="12" s="1"/>
  <c r="BE1270" i="12" s="1"/>
  <c r="B1270" i="12"/>
  <c r="K1270" i="12" s="1"/>
  <c r="A1270" i="12"/>
  <c r="G1270" i="12" s="1"/>
  <c r="M1270" i="12" s="1"/>
  <c r="S1270" i="12" s="1"/>
  <c r="Y1270" i="12" s="1"/>
  <c r="AE1270" i="12" s="1"/>
  <c r="AK1270" i="12" s="1"/>
  <c r="AQ1270" i="12" s="1"/>
  <c r="AW1270" i="12" s="1"/>
  <c r="BC1270" i="12" s="1"/>
  <c r="E1269" i="12"/>
  <c r="D1269" i="12"/>
  <c r="J1269" i="12" s="1"/>
  <c r="P1269" i="12" s="1"/>
  <c r="V1269" i="12" s="1"/>
  <c r="AB1269" i="12" s="1"/>
  <c r="AH1269" i="12" s="1"/>
  <c r="AN1269" i="12" s="1"/>
  <c r="AT1269" i="12" s="1"/>
  <c r="AZ1269" i="12" s="1"/>
  <c r="BF1269" i="12" s="1"/>
  <c r="C1269" i="12"/>
  <c r="I1269" i="12" s="1"/>
  <c r="O1269" i="12" s="1"/>
  <c r="U1269" i="12" s="1"/>
  <c r="AA1269" i="12" s="1"/>
  <c r="AG1269" i="12" s="1"/>
  <c r="AM1269" i="12" s="1"/>
  <c r="AS1269" i="12" s="1"/>
  <c r="AY1269" i="12" s="1"/>
  <c r="BE1269" i="12" s="1"/>
  <c r="B1269" i="12"/>
  <c r="H1269" i="12" s="1"/>
  <c r="A1269" i="12"/>
  <c r="G1269" i="12" s="1"/>
  <c r="M1269" i="12" s="1"/>
  <c r="S1269" i="12" s="1"/>
  <c r="Y1269" i="12" s="1"/>
  <c r="AE1269" i="12" s="1"/>
  <c r="AK1269" i="12" s="1"/>
  <c r="AQ1269" i="12" s="1"/>
  <c r="AW1269" i="12" s="1"/>
  <c r="BC1269" i="12" s="1"/>
  <c r="E1268" i="12"/>
  <c r="D1268" i="12"/>
  <c r="J1268" i="12" s="1"/>
  <c r="P1268" i="12" s="1"/>
  <c r="V1268" i="12" s="1"/>
  <c r="AB1268" i="12" s="1"/>
  <c r="AH1268" i="12" s="1"/>
  <c r="AN1268" i="12" s="1"/>
  <c r="AT1268" i="12" s="1"/>
  <c r="AZ1268" i="12" s="1"/>
  <c r="BF1268" i="12" s="1"/>
  <c r="C1268" i="12"/>
  <c r="I1268" i="12" s="1"/>
  <c r="O1268" i="12" s="1"/>
  <c r="U1268" i="12" s="1"/>
  <c r="AA1268" i="12" s="1"/>
  <c r="AG1268" i="12" s="1"/>
  <c r="AM1268" i="12" s="1"/>
  <c r="AS1268" i="12" s="1"/>
  <c r="AY1268" i="12" s="1"/>
  <c r="BE1268" i="12" s="1"/>
  <c r="B1268" i="12"/>
  <c r="A1268" i="12"/>
  <c r="G1268" i="12" s="1"/>
  <c r="M1268" i="12" s="1"/>
  <c r="S1268" i="12" s="1"/>
  <c r="Y1268" i="12" s="1"/>
  <c r="AE1268" i="12" s="1"/>
  <c r="AK1268" i="12" s="1"/>
  <c r="AQ1268" i="12" s="1"/>
  <c r="AW1268" i="12" s="1"/>
  <c r="BC1268" i="12" s="1"/>
  <c r="E1267" i="12"/>
  <c r="D1267" i="12"/>
  <c r="J1267" i="12" s="1"/>
  <c r="P1267" i="12" s="1"/>
  <c r="V1267" i="12" s="1"/>
  <c r="AB1267" i="12" s="1"/>
  <c r="AH1267" i="12" s="1"/>
  <c r="AN1267" i="12" s="1"/>
  <c r="AT1267" i="12" s="1"/>
  <c r="AZ1267" i="12" s="1"/>
  <c r="BF1267" i="12" s="1"/>
  <c r="C1267" i="12"/>
  <c r="I1267" i="12" s="1"/>
  <c r="O1267" i="12" s="1"/>
  <c r="U1267" i="12" s="1"/>
  <c r="AA1267" i="12" s="1"/>
  <c r="AG1267" i="12" s="1"/>
  <c r="AM1267" i="12" s="1"/>
  <c r="AS1267" i="12" s="1"/>
  <c r="AY1267" i="12" s="1"/>
  <c r="BE1267" i="12" s="1"/>
  <c r="B1267" i="12"/>
  <c r="H1267" i="12" s="1"/>
  <c r="A1267" i="12"/>
  <c r="G1267" i="12" s="1"/>
  <c r="M1267" i="12" s="1"/>
  <c r="S1267" i="12" s="1"/>
  <c r="Y1267" i="12" s="1"/>
  <c r="AE1267" i="12" s="1"/>
  <c r="AK1267" i="12" s="1"/>
  <c r="AQ1267" i="12" s="1"/>
  <c r="AW1267" i="12" s="1"/>
  <c r="BC1267" i="12" s="1"/>
  <c r="E1266" i="12"/>
  <c r="D1266" i="12"/>
  <c r="J1266" i="12" s="1"/>
  <c r="P1266" i="12" s="1"/>
  <c r="V1266" i="12" s="1"/>
  <c r="AB1266" i="12" s="1"/>
  <c r="AH1266" i="12" s="1"/>
  <c r="AN1266" i="12" s="1"/>
  <c r="AT1266" i="12" s="1"/>
  <c r="AZ1266" i="12" s="1"/>
  <c r="BF1266" i="12" s="1"/>
  <c r="C1266" i="12"/>
  <c r="I1266" i="12" s="1"/>
  <c r="O1266" i="12" s="1"/>
  <c r="U1266" i="12" s="1"/>
  <c r="AA1266" i="12" s="1"/>
  <c r="AG1266" i="12" s="1"/>
  <c r="AM1266" i="12" s="1"/>
  <c r="AS1266" i="12" s="1"/>
  <c r="AY1266" i="12" s="1"/>
  <c r="BE1266" i="12" s="1"/>
  <c r="B1266" i="12"/>
  <c r="A1266" i="12"/>
  <c r="G1266" i="12" s="1"/>
  <c r="M1266" i="12" s="1"/>
  <c r="S1266" i="12" s="1"/>
  <c r="Y1266" i="12" s="1"/>
  <c r="AE1266" i="12" s="1"/>
  <c r="AK1266" i="12" s="1"/>
  <c r="AQ1266" i="12" s="1"/>
  <c r="AW1266" i="12" s="1"/>
  <c r="BC1266" i="12" s="1"/>
  <c r="E1265" i="12"/>
  <c r="D1265" i="12"/>
  <c r="J1265" i="12" s="1"/>
  <c r="P1265" i="12" s="1"/>
  <c r="V1265" i="12" s="1"/>
  <c r="AB1265" i="12" s="1"/>
  <c r="AH1265" i="12" s="1"/>
  <c r="AN1265" i="12" s="1"/>
  <c r="AT1265" i="12" s="1"/>
  <c r="AZ1265" i="12" s="1"/>
  <c r="BF1265" i="12" s="1"/>
  <c r="C1265" i="12"/>
  <c r="I1265" i="12" s="1"/>
  <c r="O1265" i="12" s="1"/>
  <c r="U1265" i="12" s="1"/>
  <c r="AA1265" i="12" s="1"/>
  <c r="AG1265" i="12" s="1"/>
  <c r="AM1265" i="12" s="1"/>
  <c r="AS1265" i="12" s="1"/>
  <c r="AY1265" i="12" s="1"/>
  <c r="BE1265" i="12" s="1"/>
  <c r="B1265" i="12"/>
  <c r="A1265" i="12"/>
  <c r="G1265" i="12" s="1"/>
  <c r="M1265" i="12" s="1"/>
  <c r="S1265" i="12" s="1"/>
  <c r="Y1265" i="12" s="1"/>
  <c r="AE1265" i="12" s="1"/>
  <c r="AK1265" i="12" s="1"/>
  <c r="AQ1265" i="12" s="1"/>
  <c r="AW1265" i="12" s="1"/>
  <c r="BC1265" i="12" s="1"/>
  <c r="E1264" i="12"/>
  <c r="D1264" i="12"/>
  <c r="J1264" i="12" s="1"/>
  <c r="P1264" i="12" s="1"/>
  <c r="V1264" i="12" s="1"/>
  <c r="AB1264" i="12" s="1"/>
  <c r="AH1264" i="12" s="1"/>
  <c r="AN1264" i="12" s="1"/>
  <c r="AT1264" i="12" s="1"/>
  <c r="AZ1264" i="12" s="1"/>
  <c r="BF1264" i="12" s="1"/>
  <c r="C1264" i="12"/>
  <c r="I1264" i="12" s="1"/>
  <c r="O1264" i="12" s="1"/>
  <c r="U1264" i="12" s="1"/>
  <c r="AA1264" i="12" s="1"/>
  <c r="AG1264" i="12" s="1"/>
  <c r="AM1264" i="12" s="1"/>
  <c r="AS1264" i="12" s="1"/>
  <c r="AY1264" i="12" s="1"/>
  <c r="BE1264" i="12" s="1"/>
  <c r="B1264" i="12"/>
  <c r="H1264" i="12" s="1"/>
  <c r="A1264" i="12"/>
  <c r="G1264" i="12" s="1"/>
  <c r="M1264" i="12" s="1"/>
  <c r="S1264" i="12" s="1"/>
  <c r="Y1264" i="12" s="1"/>
  <c r="AE1264" i="12" s="1"/>
  <c r="AK1264" i="12" s="1"/>
  <c r="AQ1264" i="12" s="1"/>
  <c r="AW1264" i="12" s="1"/>
  <c r="BC1264" i="12" s="1"/>
  <c r="I1263" i="12"/>
  <c r="O1263" i="12" s="1"/>
  <c r="U1263" i="12" s="1"/>
  <c r="AA1263" i="12" s="1"/>
  <c r="AG1263" i="12" s="1"/>
  <c r="AM1263" i="12" s="1"/>
  <c r="AS1263" i="12" s="1"/>
  <c r="AY1263" i="12" s="1"/>
  <c r="BE1263" i="12" s="1"/>
  <c r="E1263" i="12"/>
  <c r="D1263" i="12"/>
  <c r="J1263" i="12" s="1"/>
  <c r="P1263" i="12" s="1"/>
  <c r="V1263" i="12" s="1"/>
  <c r="AB1263" i="12" s="1"/>
  <c r="AH1263" i="12" s="1"/>
  <c r="AN1263" i="12" s="1"/>
  <c r="AT1263" i="12" s="1"/>
  <c r="AZ1263" i="12" s="1"/>
  <c r="BF1263" i="12" s="1"/>
  <c r="C1263" i="12"/>
  <c r="B1263" i="12"/>
  <c r="A1263" i="12"/>
  <c r="G1263" i="12" s="1"/>
  <c r="M1263" i="12" s="1"/>
  <c r="S1263" i="12" s="1"/>
  <c r="Y1263" i="12" s="1"/>
  <c r="AE1263" i="12" s="1"/>
  <c r="AK1263" i="12" s="1"/>
  <c r="AQ1263" i="12" s="1"/>
  <c r="AW1263" i="12" s="1"/>
  <c r="BC1263" i="12" s="1"/>
  <c r="H1262" i="12"/>
  <c r="E1262" i="12"/>
  <c r="D1262" i="12"/>
  <c r="J1262" i="12" s="1"/>
  <c r="P1262" i="12" s="1"/>
  <c r="V1262" i="12" s="1"/>
  <c r="AB1262" i="12" s="1"/>
  <c r="AH1262" i="12" s="1"/>
  <c r="AN1262" i="12" s="1"/>
  <c r="AT1262" i="12" s="1"/>
  <c r="AZ1262" i="12" s="1"/>
  <c r="BF1262" i="12" s="1"/>
  <c r="C1262" i="12"/>
  <c r="I1262" i="12" s="1"/>
  <c r="O1262" i="12" s="1"/>
  <c r="U1262" i="12" s="1"/>
  <c r="AA1262" i="12" s="1"/>
  <c r="AG1262" i="12" s="1"/>
  <c r="AM1262" i="12" s="1"/>
  <c r="AS1262" i="12" s="1"/>
  <c r="AY1262" i="12" s="1"/>
  <c r="BE1262" i="12" s="1"/>
  <c r="B1262" i="12"/>
  <c r="A1262" i="12"/>
  <c r="G1262" i="12" s="1"/>
  <c r="M1262" i="12" s="1"/>
  <c r="S1262" i="12" s="1"/>
  <c r="Y1262" i="12" s="1"/>
  <c r="AE1262" i="12" s="1"/>
  <c r="AK1262" i="12" s="1"/>
  <c r="AQ1262" i="12" s="1"/>
  <c r="AW1262" i="12" s="1"/>
  <c r="BC1262" i="12" s="1"/>
  <c r="E1261" i="12"/>
  <c r="D1261" i="12"/>
  <c r="J1261" i="12" s="1"/>
  <c r="P1261" i="12" s="1"/>
  <c r="V1261" i="12" s="1"/>
  <c r="AB1261" i="12" s="1"/>
  <c r="AH1261" i="12" s="1"/>
  <c r="AN1261" i="12" s="1"/>
  <c r="AT1261" i="12" s="1"/>
  <c r="AZ1261" i="12" s="1"/>
  <c r="BF1261" i="12" s="1"/>
  <c r="C1261" i="12"/>
  <c r="I1261" i="12" s="1"/>
  <c r="O1261" i="12" s="1"/>
  <c r="U1261" i="12" s="1"/>
  <c r="AA1261" i="12" s="1"/>
  <c r="AG1261" i="12" s="1"/>
  <c r="AM1261" i="12" s="1"/>
  <c r="AS1261" i="12" s="1"/>
  <c r="AY1261" i="12" s="1"/>
  <c r="BE1261" i="12" s="1"/>
  <c r="B1261" i="12"/>
  <c r="A1261" i="12"/>
  <c r="G1261" i="12" s="1"/>
  <c r="M1261" i="12" s="1"/>
  <c r="S1261" i="12" s="1"/>
  <c r="Y1261" i="12" s="1"/>
  <c r="AE1261" i="12" s="1"/>
  <c r="AK1261" i="12" s="1"/>
  <c r="AQ1261" i="12" s="1"/>
  <c r="AW1261" i="12" s="1"/>
  <c r="BC1261" i="12" s="1"/>
  <c r="E1260" i="12"/>
  <c r="D1260" i="12"/>
  <c r="J1260" i="12" s="1"/>
  <c r="P1260" i="12" s="1"/>
  <c r="V1260" i="12" s="1"/>
  <c r="AB1260" i="12" s="1"/>
  <c r="AH1260" i="12" s="1"/>
  <c r="AN1260" i="12" s="1"/>
  <c r="AT1260" i="12" s="1"/>
  <c r="AZ1260" i="12" s="1"/>
  <c r="BF1260" i="12" s="1"/>
  <c r="C1260" i="12"/>
  <c r="I1260" i="12" s="1"/>
  <c r="O1260" i="12" s="1"/>
  <c r="U1260" i="12" s="1"/>
  <c r="AA1260" i="12" s="1"/>
  <c r="AG1260" i="12" s="1"/>
  <c r="AM1260" i="12" s="1"/>
  <c r="AS1260" i="12" s="1"/>
  <c r="AY1260" i="12" s="1"/>
  <c r="BE1260" i="12" s="1"/>
  <c r="B1260" i="12"/>
  <c r="H1260" i="12" s="1"/>
  <c r="A1260" i="12"/>
  <c r="G1260" i="12" s="1"/>
  <c r="M1260" i="12" s="1"/>
  <c r="S1260" i="12" s="1"/>
  <c r="Y1260" i="12" s="1"/>
  <c r="AE1260" i="12" s="1"/>
  <c r="AK1260" i="12" s="1"/>
  <c r="AQ1260" i="12" s="1"/>
  <c r="AW1260" i="12" s="1"/>
  <c r="BC1260" i="12" s="1"/>
  <c r="E1259" i="12"/>
  <c r="D1259" i="12"/>
  <c r="J1259" i="12" s="1"/>
  <c r="P1259" i="12" s="1"/>
  <c r="V1259" i="12" s="1"/>
  <c r="AB1259" i="12" s="1"/>
  <c r="AH1259" i="12" s="1"/>
  <c r="AN1259" i="12" s="1"/>
  <c r="AT1259" i="12" s="1"/>
  <c r="AZ1259" i="12" s="1"/>
  <c r="BF1259" i="12" s="1"/>
  <c r="C1259" i="12"/>
  <c r="I1259" i="12" s="1"/>
  <c r="O1259" i="12" s="1"/>
  <c r="U1259" i="12" s="1"/>
  <c r="AA1259" i="12" s="1"/>
  <c r="AG1259" i="12" s="1"/>
  <c r="AM1259" i="12" s="1"/>
  <c r="AS1259" i="12" s="1"/>
  <c r="AY1259" i="12" s="1"/>
  <c r="BE1259" i="12" s="1"/>
  <c r="B1259" i="12"/>
  <c r="A1259" i="12"/>
  <c r="G1259" i="12" s="1"/>
  <c r="M1259" i="12" s="1"/>
  <c r="S1259" i="12" s="1"/>
  <c r="Y1259" i="12" s="1"/>
  <c r="AE1259" i="12" s="1"/>
  <c r="AK1259" i="12" s="1"/>
  <c r="AQ1259" i="12" s="1"/>
  <c r="AW1259" i="12" s="1"/>
  <c r="BC1259" i="12" s="1"/>
  <c r="E1258" i="12"/>
  <c r="D1258" i="12"/>
  <c r="J1258" i="12" s="1"/>
  <c r="P1258" i="12" s="1"/>
  <c r="V1258" i="12" s="1"/>
  <c r="AB1258" i="12" s="1"/>
  <c r="AH1258" i="12" s="1"/>
  <c r="AN1258" i="12" s="1"/>
  <c r="AT1258" i="12" s="1"/>
  <c r="AZ1258" i="12" s="1"/>
  <c r="BF1258" i="12" s="1"/>
  <c r="C1258" i="12"/>
  <c r="I1258" i="12" s="1"/>
  <c r="O1258" i="12" s="1"/>
  <c r="U1258" i="12" s="1"/>
  <c r="AA1258" i="12" s="1"/>
  <c r="AG1258" i="12" s="1"/>
  <c r="AM1258" i="12" s="1"/>
  <c r="AS1258" i="12" s="1"/>
  <c r="AY1258" i="12" s="1"/>
  <c r="BE1258" i="12" s="1"/>
  <c r="B1258" i="12"/>
  <c r="H1258" i="12" s="1"/>
  <c r="A1258" i="12"/>
  <c r="G1258" i="12" s="1"/>
  <c r="M1258" i="12" s="1"/>
  <c r="S1258" i="12" s="1"/>
  <c r="Y1258" i="12" s="1"/>
  <c r="AE1258" i="12" s="1"/>
  <c r="AK1258" i="12" s="1"/>
  <c r="AQ1258" i="12" s="1"/>
  <c r="AW1258" i="12" s="1"/>
  <c r="BC1258" i="12" s="1"/>
  <c r="E1257" i="12"/>
  <c r="D1257" i="12"/>
  <c r="J1257" i="12" s="1"/>
  <c r="P1257" i="12" s="1"/>
  <c r="V1257" i="12" s="1"/>
  <c r="AB1257" i="12" s="1"/>
  <c r="AH1257" i="12" s="1"/>
  <c r="AN1257" i="12" s="1"/>
  <c r="AT1257" i="12" s="1"/>
  <c r="AZ1257" i="12" s="1"/>
  <c r="BF1257" i="12" s="1"/>
  <c r="C1257" i="12"/>
  <c r="I1257" i="12" s="1"/>
  <c r="O1257" i="12" s="1"/>
  <c r="U1257" i="12" s="1"/>
  <c r="AA1257" i="12" s="1"/>
  <c r="AG1257" i="12" s="1"/>
  <c r="AM1257" i="12" s="1"/>
  <c r="AS1257" i="12" s="1"/>
  <c r="AY1257" i="12" s="1"/>
  <c r="BE1257" i="12" s="1"/>
  <c r="B1257" i="12"/>
  <c r="H1257" i="12" s="1"/>
  <c r="N1257" i="12" s="1"/>
  <c r="T1257" i="12" s="1"/>
  <c r="Z1257" i="12" s="1"/>
  <c r="A1257" i="12"/>
  <c r="G1257" i="12" s="1"/>
  <c r="M1257" i="12" s="1"/>
  <c r="S1257" i="12" s="1"/>
  <c r="Y1257" i="12" s="1"/>
  <c r="AE1257" i="12" s="1"/>
  <c r="AK1257" i="12" s="1"/>
  <c r="AQ1257" i="12" s="1"/>
  <c r="AW1257" i="12" s="1"/>
  <c r="BC1257" i="12" s="1"/>
  <c r="P1256" i="12"/>
  <c r="V1256" i="12" s="1"/>
  <c r="AB1256" i="12" s="1"/>
  <c r="AH1256" i="12" s="1"/>
  <c r="AN1256" i="12" s="1"/>
  <c r="AT1256" i="12" s="1"/>
  <c r="AZ1256" i="12" s="1"/>
  <c r="BF1256" i="12" s="1"/>
  <c r="E1256" i="12"/>
  <c r="D1256" i="12"/>
  <c r="J1256" i="12" s="1"/>
  <c r="C1256" i="12"/>
  <c r="I1256" i="12" s="1"/>
  <c r="O1256" i="12" s="1"/>
  <c r="U1256" i="12" s="1"/>
  <c r="AA1256" i="12" s="1"/>
  <c r="AG1256" i="12" s="1"/>
  <c r="AM1256" i="12" s="1"/>
  <c r="AS1256" i="12" s="1"/>
  <c r="AY1256" i="12" s="1"/>
  <c r="BE1256" i="12" s="1"/>
  <c r="B1256" i="12"/>
  <c r="A1256" i="12"/>
  <c r="G1256" i="12" s="1"/>
  <c r="M1256" i="12" s="1"/>
  <c r="S1256" i="12" s="1"/>
  <c r="Y1256" i="12" s="1"/>
  <c r="AE1256" i="12" s="1"/>
  <c r="AK1256" i="12" s="1"/>
  <c r="AQ1256" i="12" s="1"/>
  <c r="AW1256" i="12" s="1"/>
  <c r="BC1256" i="12" s="1"/>
  <c r="O1255" i="12"/>
  <c r="U1255" i="12" s="1"/>
  <c r="AA1255" i="12" s="1"/>
  <c r="AG1255" i="12" s="1"/>
  <c r="AM1255" i="12" s="1"/>
  <c r="AS1255" i="12" s="1"/>
  <c r="AY1255" i="12" s="1"/>
  <c r="BE1255" i="12" s="1"/>
  <c r="E1255" i="12"/>
  <c r="D1255" i="12"/>
  <c r="J1255" i="12" s="1"/>
  <c r="P1255" i="12" s="1"/>
  <c r="V1255" i="12" s="1"/>
  <c r="AB1255" i="12" s="1"/>
  <c r="AH1255" i="12" s="1"/>
  <c r="AN1255" i="12" s="1"/>
  <c r="AT1255" i="12" s="1"/>
  <c r="AZ1255" i="12" s="1"/>
  <c r="BF1255" i="12" s="1"/>
  <c r="C1255" i="12"/>
  <c r="I1255" i="12" s="1"/>
  <c r="B1255" i="12"/>
  <c r="H1255" i="12" s="1"/>
  <c r="N1255" i="12" s="1"/>
  <c r="T1255" i="12" s="1"/>
  <c r="Z1255" i="12" s="1"/>
  <c r="A1255" i="12"/>
  <c r="G1255" i="12" s="1"/>
  <c r="M1255" i="12" s="1"/>
  <c r="S1255" i="12" s="1"/>
  <c r="Y1255" i="12" s="1"/>
  <c r="AE1255" i="12" s="1"/>
  <c r="AK1255" i="12" s="1"/>
  <c r="AQ1255" i="12" s="1"/>
  <c r="AW1255" i="12" s="1"/>
  <c r="BC1255" i="12" s="1"/>
  <c r="E1254" i="12"/>
  <c r="D1254" i="12"/>
  <c r="J1254" i="12" s="1"/>
  <c r="P1254" i="12" s="1"/>
  <c r="V1254" i="12" s="1"/>
  <c r="AB1254" i="12" s="1"/>
  <c r="AH1254" i="12" s="1"/>
  <c r="AN1254" i="12" s="1"/>
  <c r="AT1254" i="12" s="1"/>
  <c r="AZ1254" i="12" s="1"/>
  <c r="BF1254" i="12" s="1"/>
  <c r="C1254" i="12"/>
  <c r="I1254" i="12" s="1"/>
  <c r="O1254" i="12" s="1"/>
  <c r="U1254" i="12" s="1"/>
  <c r="AA1254" i="12" s="1"/>
  <c r="AG1254" i="12" s="1"/>
  <c r="AM1254" i="12" s="1"/>
  <c r="AS1254" i="12" s="1"/>
  <c r="AY1254" i="12" s="1"/>
  <c r="BE1254" i="12" s="1"/>
  <c r="B1254" i="12"/>
  <c r="A1254" i="12"/>
  <c r="G1254" i="12" s="1"/>
  <c r="M1254" i="12" s="1"/>
  <c r="S1254" i="12" s="1"/>
  <c r="Y1254" i="12" s="1"/>
  <c r="AE1254" i="12" s="1"/>
  <c r="AK1254" i="12" s="1"/>
  <c r="AQ1254" i="12" s="1"/>
  <c r="AW1254" i="12" s="1"/>
  <c r="BC1254" i="12" s="1"/>
  <c r="E1253" i="12"/>
  <c r="D1253" i="12"/>
  <c r="J1253" i="12" s="1"/>
  <c r="P1253" i="12" s="1"/>
  <c r="V1253" i="12" s="1"/>
  <c r="AB1253" i="12" s="1"/>
  <c r="AH1253" i="12" s="1"/>
  <c r="AN1253" i="12" s="1"/>
  <c r="AT1253" i="12" s="1"/>
  <c r="AZ1253" i="12" s="1"/>
  <c r="BF1253" i="12" s="1"/>
  <c r="C1253" i="12"/>
  <c r="I1253" i="12" s="1"/>
  <c r="O1253" i="12" s="1"/>
  <c r="U1253" i="12" s="1"/>
  <c r="AA1253" i="12" s="1"/>
  <c r="AG1253" i="12" s="1"/>
  <c r="AM1253" i="12" s="1"/>
  <c r="AS1253" i="12" s="1"/>
  <c r="AY1253" i="12" s="1"/>
  <c r="BE1253" i="12" s="1"/>
  <c r="B1253" i="12"/>
  <c r="H1253" i="12" s="1"/>
  <c r="A1253" i="12"/>
  <c r="G1253" i="12" s="1"/>
  <c r="M1253" i="12" s="1"/>
  <c r="S1253" i="12" s="1"/>
  <c r="Y1253" i="12" s="1"/>
  <c r="AE1253" i="12" s="1"/>
  <c r="AK1253" i="12" s="1"/>
  <c r="AQ1253" i="12" s="1"/>
  <c r="AW1253" i="12" s="1"/>
  <c r="BC1253" i="12" s="1"/>
  <c r="E1252" i="12"/>
  <c r="D1252" i="12"/>
  <c r="J1252" i="12" s="1"/>
  <c r="P1252" i="12" s="1"/>
  <c r="V1252" i="12" s="1"/>
  <c r="AB1252" i="12" s="1"/>
  <c r="AH1252" i="12" s="1"/>
  <c r="AN1252" i="12" s="1"/>
  <c r="AT1252" i="12" s="1"/>
  <c r="AZ1252" i="12" s="1"/>
  <c r="BF1252" i="12" s="1"/>
  <c r="C1252" i="12"/>
  <c r="I1252" i="12" s="1"/>
  <c r="O1252" i="12" s="1"/>
  <c r="U1252" i="12" s="1"/>
  <c r="AA1252" i="12" s="1"/>
  <c r="AG1252" i="12" s="1"/>
  <c r="AM1252" i="12" s="1"/>
  <c r="AS1252" i="12" s="1"/>
  <c r="AY1252" i="12" s="1"/>
  <c r="BE1252" i="12" s="1"/>
  <c r="B1252" i="12"/>
  <c r="A1252" i="12"/>
  <c r="G1252" i="12" s="1"/>
  <c r="M1252" i="12" s="1"/>
  <c r="S1252" i="12" s="1"/>
  <c r="Y1252" i="12" s="1"/>
  <c r="AE1252" i="12" s="1"/>
  <c r="AK1252" i="12" s="1"/>
  <c r="AQ1252" i="12" s="1"/>
  <c r="AW1252" i="12" s="1"/>
  <c r="BC1252" i="12" s="1"/>
  <c r="E1251" i="12"/>
  <c r="D1251" i="12"/>
  <c r="J1251" i="12" s="1"/>
  <c r="P1251" i="12" s="1"/>
  <c r="V1251" i="12" s="1"/>
  <c r="AB1251" i="12" s="1"/>
  <c r="AH1251" i="12" s="1"/>
  <c r="AN1251" i="12" s="1"/>
  <c r="AT1251" i="12" s="1"/>
  <c r="AZ1251" i="12" s="1"/>
  <c r="BF1251" i="12" s="1"/>
  <c r="C1251" i="12"/>
  <c r="I1251" i="12" s="1"/>
  <c r="O1251" i="12" s="1"/>
  <c r="U1251" i="12" s="1"/>
  <c r="AA1251" i="12" s="1"/>
  <c r="AG1251" i="12" s="1"/>
  <c r="AM1251" i="12" s="1"/>
  <c r="AS1251" i="12" s="1"/>
  <c r="AY1251" i="12" s="1"/>
  <c r="BE1251" i="12" s="1"/>
  <c r="B1251" i="12"/>
  <c r="A1251" i="12"/>
  <c r="G1251" i="12" s="1"/>
  <c r="M1251" i="12" s="1"/>
  <c r="S1251" i="12" s="1"/>
  <c r="Y1251" i="12" s="1"/>
  <c r="AE1251" i="12" s="1"/>
  <c r="AK1251" i="12" s="1"/>
  <c r="AQ1251" i="12" s="1"/>
  <c r="AW1251" i="12" s="1"/>
  <c r="BC1251" i="12" s="1"/>
  <c r="E1250" i="12"/>
  <c r="D1250" i="12"/>
  <c r="J1250" i="12" s="1"/>
  <c r="P1250" i="12" s="1"/>
  <c r="V1250" i="12" s="1"/>
  <c r="AB1250" i="12" s="1"/>
  <c r="AH1250" i="12" s="1"/>
  <c r="AN1250" i="12" s="1"/>
  <c r="AT1250" i="12" s="1"/>
  <c r="AZ1250" i="12" s="1"/>
  <c r="BF1250" i="12" s="1"/>
  <c r="C1250" i="12"/>
  <c r="I1250" i="12" s="1"/>
  <c r="O1250" i="12" s="1"/>
  <c r="U1250" i="12" s="1"/>
  <c r="AA1250" i="12" s="1"/>
  <c r="AG1250" i="12" s="1"/>
  <c r="AM1250" i="12" s="1"/>
  <c r="AS1250" i="12" s="1"/>
  <c r="AY1250" i="12" s="1"/>
  <c r="BE1250" i="12" s="1"/>
  <c r="B1250" i="12"/>
  <c r="A1250" i="12"/>
  <c r="G1250" i="12" s="1"/>
  <c r="M1250" i="12" s="1"/>
  <c r="S1250" i="12" s="1"/>
  <c r="Y1250" i="12" s="1"/>
  <c r="AE1250" i="12" s="1"/>
  <c r="AK1250" i="12" s="1"/>
  <c r="AQ1250" i="12" s="1"/>
  <c r="AW1250" i="12" s="1"/>
  <c r="BC1250" i="12" s="1"/>
  <c r="E1249" i="12"/>
  <c r="D1249" i="12"/>
  <c r="J1249" i="12" s="1"/>
  <c r="P1249" i="12" s="1"/>
  <c r="V1249" i="12" s="1"/>
  <c r="AB1249" i="12" s="1"/>
  <c r="AH1249" i="12" s="1"/>
  <c r="AN1249" i="12" s="1"/>
  <c r="AT1249" i="12" s="1"/>
  <c r="AZ1249" i="12" s="1"/>
  <c r="BF1249" i="12" s="1"/>
  <c r="C1249" i="12"/>
  <c r="I1249" i="12" s="1"/>
  <c r="O1249" i="12" s="1"/>
  <c r="U1249" i="12" s="1"/>
  <c r="AA1249" i="12" s="1"/>
  <c r="AG1249" i="12" s="1"/>
  <c r="AM1249" i="12" s="1"/>
  <c r="AS1249" i="12" s="1"/>
  <c r="AY1249" i="12" s="1"/>
  <c r="BE1249" i="12" s="1"/>
  <c r="B1249" i="12"/>
  <c r="H1249" i="12" s="1"/>
  <c r="A1249" i="12"/>
  <c r="G1249" i="12" s="1"/>
  <c r="M1249" i="12" s="1"/>
  <c r="S1249" i="12" s="1"/>
  <c r="Y1249" i="12" s="1"/>
  <c r="AE1249" i="12" s="1"/>
  <c r="AK1249" i="12" s="1"/>
  <c r="AQ1249" i="12" s="1"/>
  <c r="AW1249" i="12" s="1"/>
  <c r="BC1249" i="12" s="1"/>
  <c r="E1248" i="12"/>
  <c r="D1248" i="12"/>
  <c r="J1248" i="12" s="1"/>
  <c r="P1248" i="12" s="1"/>
  <c r="V1248" i="12" s="1"/>
  <c r="AB1248" i="12" s="1"/>
  <c r="AH1248" i="12" s="1"/>
  <c r="AN1248" i="12" s="1"/>
  <c r="AT1248" i="12" s="1"/>
  <c r="AZ1248" i="12" s="1"/>
  <c r="BF1248" i="12" s="1"/>
  <c r="C1248" i="12"/>
  <c r="I1248" i="12" s="1"/>
  <c r="O1248" i="12" s="1"/>
  <c r="U1248" i="12" s="1"/>
  <c r="AA1248" i="12" s="1"/>
  <c r="AG1248" i="12" s="1"/>
  <c r="AM1248" i="12" s="1"/>
  <c r="AS1248" i="12" s="1"/>
  <c r="AY1248" i="12" s="1"/>
  <c r="BE1248" i="12" s="1"/>
  <c r="B1248" i="12"/>
  <c r="H1248" i="12" s="1"/>
  <c r="A1248" i="12"/>
  <c r="G1248" i="12" s="1"/>
  <c r="M1248" i="12" s="1"/>
  <c r="S1248" i="12" s="1"/>
  <c r="Y1248" i="12" s="1"/>
  <c r="AE1248" i="12" s="1"/>
  <c r="AK1248" i="12" s="1"/>
  <c r="AQ1248" i="12" s="1"/>
  <c r="AW1248" i="12" s="1"/>
  <c r="BC1248" i="12" s="1"/>
  <c r="E1247" i="12"/>
  <c r="D1247" i="12"/>
  <c r="J1247" i="12" s="1"/>
  <c r="P1247" i="12" s="1"/>
  <c r="V1247" i="12" s="1"/>
  <c r="AB1247" i="12" s="1"/>
  <c r="AH1247" i="12" s="1"/>
  <c r="AN1247" i="12" s="1"/>
  <c r="AT1247" i="12" s="1"/>
  <c r="AZ1247" i="12" s="1"/>
  <c r="BF1247" i="12" s="1"/>
  <c r="C1247" i="12"/>
  <c r="I1247" i="12" s="1"/>
  <c r="O1247" i="12" s="1"/>
  <c r="U1247" i="12" s="1"/>
  <c r="AA1247" i="12" s="1"/>
  <c r="AG1247" i="12" s="1"/>
  <c r="AM1247" i="12" s="1"/>
  <c r="AS1247" i="12" s="1"/>
  <c r="AY1247" i="12" s="1"/>
  <c r="BE1247" i="12" s="1"/>
  <c r="B1247" i="12"/>
  <c r="A1247" i="12"/>
  <c r="G1247" i="12" s="1"/>
  <c r="M1247" i="12" s="1"/>
  <c r="S1247" i="12" s="1"/>
  <c r="Y1247" i="12" s="1"/>
  <c r="AE1247" i="12" s="1"/>
  <c r="AK1247" i="12" s="1"/>
  <c r="AQ1247" i="12" s="1"/>
  <c r="AW1247" i="12" s="1"/>
  <c r="BC1247" i="12" s="1"/>
  <c r="U1246" i="12"/>
  <c r="AA1246" i="12" s="1"/>
  <c r="AG1246" i="12" s="1"/>
  <c r="AM1246" i="12" s="1"/>
  <c r="AS1246" i="12" s="1"/>
  <c r="AY1246" i="12" s="1"/>
  <c r="BE1246" i="12" s="1"/>
  <c r="E1246" i="12"/>
  <c r="D1246" i="12"/>
  <c r="J1246" i="12" s="1"/>
  <c r="P1246" i="12" s="1"/>
  <c r="V1246" i="12" s="1"/>
  <c r="AB1246" i="12" s="1"/>
  <c r="AH1246" i="12" s="1"/>
  <c r="AN1246" i="12" s="1"/>
  <c r="AT1246" i="12" s="1"/>
  <c r="AZ1246" i="12" s="1"/>
  <c r="BF1246" i="12" s="1"/>
  <c r="C1246" i="12"/>
  <c r="I1246" i="12" s="1"/>
  <c r="O1246" i="12" s="1"/>
  <c r="B1246" i="12"/>
  <c r="H1246" i="12" s="1"/>
  <c r="N1246" i="12" s="1"/>
  <c r="A1246" i="12"/>
  <c r="G1246" i="12" s="1"/>
  <c r="M1246" i="12" s="1"/>
  <c r="S1246" i="12" s="1"/>
  <c r="Y1246" i="12" s="1"/>
  <c r="AE1246" i="12" s="1"/>
  <c r="AK1246" i="12" s="1"/>
  <c r="AQ1246" i="12" s="1"/>
  <c r="AW1246" i="12" s="1"/>
  <c r="BC1246" i="12" s="1"/>
  <c r="E1245" i="12"/>
  <c r="D1245" i="12"/>
  <c r="J1245" i="12" s="1"/>
  <c r="P1245" i="12" s="1"/>
  <c r="V1245" i="12" s="1"/>
  <c r="AB1245" i="12" s="1"/>
  <c r="AH1245" i="12" s="1"/>
  <c r="AN1245" i="12" s="1"/>
  <c r="AT1245" i="12" s="1"/>
  <c r="AZ1245" i="12" s="1"/>
  <c r="BF1245" i="12" s="1"/>
  <c r="C1245" i="12"/>
  <c r="I1245" i="12" s="1"/>
  <c r="O1245" i="12" s="1"/>
  <c r="U1245" i="12" s="1"/>
  <c r="AA1245" i="12" s="1"/>
  <c r="AG1245" i="12" s="1"/>
  <c r="AM1245" i="12" s="1"/>
  <c r="AS1245" i="12" s="1"/>
  <c r="AY1245" i="12" s="1"/>
  <c r="BE1245" i="12" s="1"/>
  <c r="B1245" i="12"/>
  <c r="A1245" i="12"/>
  <c r="G1245" i="12" s="1"/>
  <c r="M1245" i="12" s="1"/>
  <c r="S1245" i="12" s="1"/>
  <c r="Y1245" i="12" s="1"/>
  <c r="AE1245" i="12" s="1"/>
  <c r="AK1245" i="12" s="1"/>
  <c r="AQ1245" i="12" s="1"/>
  <c r="AW1245" i="12" s="1"/>
  <c r="BC1245" i="12" s="1"/>
  <c r="E1244" i="12"/>
  <c r="D1244" i="12"/>
  <c r="J1244" i="12" s="1"/>
  <c r="P1244" i="12" s="1"/>
  <c r="V1244" i="12" s="1"/>
  <c r="AB1244" i="12" s="1"/>
  <c r="AH1244" i="12" s="1"/>
  <c r="AN1244" i="12" s="1"/>
  <c r="AT1244" i="12" s="1"/>
  <c r="AZ1244" i="12" s="1"/>
  <c r="BF1244" i="12" s="1"/>
  <c r="C1244" i="12"/>
  <c r="I1244" i="12" s="1"/>
  <c r="O1244" i="12" s="1"/>
  <c r="U1244" i="12" s="1"/>
  <c r="AA1244" i="12" s="1"/>
  <c r="AG1244" i="12" s="1"/>
  <c r="AM1244" i="12" s="1"/>
  <c r="AS1244" i="12" s="1"/>
  <c r="AY1244" i="12" s="1"/>
  <c r="BE1244" i="12" s="1"/>
  <c r="B1244" i="12"/>
  <c r="H1244" i="12" s="1"/>
  <c r="A1244" i="12"/>
  <c r="G1244" i="12" s="1"/>
  <c r="M1244" i="12" s="1"/>
  <c r="S1244" i="12" s="1"/>
  <c r="Y1244" i="12" s="1"/>
  <c r="AE1244" i="12" s="1"/>
  <c r="AK1244" i="12" s="1"/>
  <c r="AQ1244" i="12" s="1"/>
  <c r="AW1244" i="12" s="1"/>
  <c r="BC1244" i="12" s="1"/>
  <c r="E1243" i="12"/>
  <c r="D1243" i="12"/>
  <c r="J1243" i="12" s="1"/>
  <c r="P1243" i="12" s="1"/>
  <c r="V1243" i="12" s="1"/>
  <c r="AB1243" i="12" s="1"/>
  <c r="AH1243" i="12" s="1"/>
  <c r="AN1243" i="12" s="1"/>
  <c r="AT1243" i="12" s="1"/>
  <c r="AZ1243" i="12" s="1"/>
  <c r="BF1243" i="12" s="1"/>
  <c r="C1243" i="12"/>
  <c r="I1243" i="12" s="1"/>
  <c r="O1243" i="12" s="1"/>
  <c r="U1243" i="12" s="1"/>
  <c r="AA1243" i="12" s="1"/>
  <c r="AG1243" i="12" s="1"/>
  <c r="AM1243" i="12" s="1"/>
  <c r="AS1243" i="12" s="1"/>
  <c r="AY1243" i="12" s="1"/>
  <c r="BE1243" i="12" s="1"/>
  <c r="B1243" i="12"/>
  <c r="A1243" i="12"/>
  <c r="G1243" i="12" s="1"/>
  <c r="M1243" i="12" s="1"/>
  <c r="S1243" i="12" s="1"/>
  <c r="Y1243" i="12" s="1"/>
  <c r="AE1243" i="12" s="1"/>
  <c r="AK1243" i="12" s="1"/>
  <c r="AQ1243" i="12" s="1"/>
  <c r="AW1243" i="12" s="1"/>
  <c r="BC1243" i="12" s="1"/>
  <c r="E1242" i="12"/>
  <c r="D1242" i="12"/>
  <c r="J1242" i="12" s="1"/>
  <c r="P1242" i="12" s="1"/>
  <c r="V1242" i="12" s="1"/>
  <c r="AB1242" i="12" s="1"/>
  <c r="AH1242" i="12" s="1"/>
  <c r="AN1242" i="12" s="1"/>
  <c r="AT1242" i="12" s="1"/>
  <c r="AZ1242" i="12" s="1"/>
  <c r="BF1242" i="12" s="1"/>
  <c r="C1242" i="12"/>
  <c r="I1242" i="12" s="1"/>
  <c r="O1242" i="12" s="1"/>
  <c r="U1242" i="12" s="1"/>
  <c r="AA1242" i="12" s="1"/>
  <c r="AG1242" i="12" s="1"/>
  <c r="AM1242" i="12" s="1"/>
  <c r="AS1242" i="12" s="1"/>
  <c r="AY1242" i="12" s="1"/>
  <c r="BE1242" i="12" s="1"/>
  <c r="B1242" i="12"/>
  <c r="A1242" i="12"/>
  <c r="G1242" i="12" s="1"/>
  <c r="M1242" i="12" s="1"/>
  <c r="S1242" i="12" s="1"/>
  <c r="Y1242" i="12" s="1"/>
  <c r="AE1242" i="12" s="1"/>
  <c r="AK1242" i="12" s="1"/>
  <c r="AQ1242" i="12" s="1"/>
  <c r="AW1242" i="12" s="1"/>
  <c r="BC1242" i="12" s="1"/>
  <c r="E1241" i="12"/>
  <c r="D1241" i="12"/>
  <c r="J1241" i="12" s="1"/>
  <c r="P1241" i="12" s="1"/>
  <c r="V1241" i="12" s="1"/>
  <c r="AB1241" i="12" s="1"/>
  <c r="AH1241" i="12" s="1"/>
  <c r="AN1241" i="12" s="1"/>
  <c r="AT1241" i="12" s="1"/>
  <c r="AZ1241" i="12" s="1"/>
  <c r="BF1241" i="12" s="1"/>
  <c r="C1241" i="12"/>
  <c r="I1241" i="12" s="1"/>
  <c r="O1241" i="12" s="1"/>
  <c r="U1241" i="12" s="1"/>
  <c r="AA1241" i="12" s="1"/>
  <c r="AG1241" i="12" s="1"/>
  <c r="AM1241" i="12" s="1"/>
  <c r="AS1241" i="12" s="1"/>
  <c r="AY1241" i="12" s="1"/>
  <c r="BE1241" i="12" s="1"/>
  <c r="B1241" i="12"/>
  <c r="A1241" i="12"/>
  <c r="G1241" i="12" s="1"/>
  <c r="M1241" i="12" s="1"/>
  <c r="S1241" i="12" s="1"/>
  <c r="Y1241" i="12" s="1"/>
  <c r="AE1241" i="12" s="1"/>
  <c r="AK1241" i="12" s="1"/>
  <c r="AQ1241" i="12" s="1"/>
  <c r="AW1241" i="12" s="1"/>
  <c r="BC1241" i="12" s="1"/>
  <c r="E1240" i="12"/>
  <c r="D1240" i="12"/>
  <c r="J1240" i="12" s="1"/>
  <c r="P1240" i="12" s="1"/>
  <c r="V1240" i="12" s="1"/>
  <c r="AB1240" i="12" s="1"/>
  <c r="AH1240" i="12" s="1"/>
  <c r="AN1240" i="12" s="1"/>
  <c r="AT1240" i="12" s="1"/>
  <c r="AZ1240" i="12" s="1"/>
  <c r="BF1240" i="12" s="1"/>
  <c r="C1240" i="12"/>
  <c r="I1240" i="12" s="1"/>
  <c r="O1240" i="12" s="1"/>
  <c r="U1240" i="12" s="1"/>
  <c r="AA1240" i="12" s="1"/>
  <c r="AG1240" i="12" s="1"/>
  <c r="AM1240" i="12" s="1"/>
  <c r="AS1240" i="12" s="1"/>
  <c r="AY1240" i="12" s="1"/>
  <c r="BE1240" i="12" s="1"/>
  <c r="B1240" i="12"/>
  <c r="A1240" i="12"/>
  <c r="G1240" i="12" s="1"/>
  <c r="M1240" i="12" s="1"/>
  <c r="S1240" i="12" s="1"/>
  <c r="Y1240" i="12" s="1"/>
  <c r="AE1240" i="12" s="1"/>
  <c r="AK1240" i="12" s="1"/>
  <c r="AQ1240" i="12" s="1"/>
  <c r="AW1240" i="12" s="1"/>
  <c r="BC1240" i="12" s="1"/>
  <c r="E1239" i="12"/>
  <c r="D1239" i="12"/>
  <c r="J1239" i="12" s="1"/>
  <c r="P1239" i="12" s="1"/>
  <c r="V1239" i="12" s="1"/>
  <c r="AB1239" i="12" s="1"/>
  <c r="AH1239" i="12" s="1"/>
  <c r="AN1239" i="12" s="1"/>
  <c r="AT1239" i="12" s="1"/>
  <c r="AZ1239" i="12" s="1"/>
  <c r="BF1239" i="12" s="1"/>
  <c r="C1239" i="12"/>
  <c r="I1239" i="12" s="1"/>
  <c r="O1239" i="12" s="1"/>
  <c r="U1239" i="12" s="1"/>
  <c r="AA1239" i="12" s="1"/>
  <c r="AG1239" i="12" s="1"/>
  <c r="AM1239" i="12" s="1"/>
  <c r="AS1239" i="12" s="1"/>
  <c r="AY1239" i="12" s="1"/>
  <c r="BE1239" i="12" s="1"/>
  <c r="B1239" i="12"/>
  <c r="H1239" i="12" s="1"/>
  <c r="A1239" i="12"/>
  <c r="G1239" i="12" s="1"/>
  <c r="M1239" i="12" s="1"/>
  <c r="S1239" i="12" s="1"/>
  <c r="Y1239" i="12" s="1"/>
  <c r="AE1239" i="12" s="1"/>
  <c r="AK1239" i="12" s="1"/>
  <c r="AQ1239" i="12" s="1"/>
  <c r="AW1239" i="12" s="1"/>
  <c r="BC1239" i="12" s="1"/>
  <c r="E1238" i="12"/>
  <c r="D1238" i="12"/>
  <c r="J1238" i="12" s="1"/>
  <c r="P1238" i="12" s="1"/>
  <c r="V1238" i="12" s="1"/>
  <c r="AB1238" i="12" s="1"/>
  <c r="AH1238" i="12" s="1"/>
  <c r="AN1238" i="12" s="1"/>
  <c r="AT1238" i="12" s="1"/>
  <c r="AZ1238" i="12" s="1"/>
  <c r="BF1238" i="12" s="1"/>
  <c r="C1238" i="12"/>
  <c r="I1238" i="12" s="1"/>
  <c r="O1238" i="12" s="1"/>
  <c r="U1238" i="12" s="1"/>
  <c r="AA1238" i="12" s="1"/>
  <c r="AG1238" i="12" s="1"/>
  <c r="AM1238" i="12" s="1"/>
  <c r="AS1238" i="12" s="1"/>
  <c r="AY1238" i="12" s="1"/>
  <c r="BE1238" i="12" s="1"/>
  <c r="B1238" i="12"/>
  <c r="H1238" i="12" s="1"/>
  <c r="A1238" i="12"/>
  <c r="G1238" i="12" s="1"/>
  <c r="M1238" i="12" s="1"/>
  <c r="S1238" i="12" s="1"/>
  <c r="Y1238" i="12" s="1"/>
  <c r="AE1238" i="12" s="1"/>
  <c r="AK1238" i="12" s="1"/>
  <c r="AQ1238" i="12" s="1"/>
  <c r="AW1238" i="12" s="1"/>
  <c r="BC1238" i="12" s="1"/>
  <c r="E1237" i="12"/>
  <c r="D1237" i="12"/>
  <c r="J1237" i="12" s="1"/>
  <c r="P1237" i="12" s="1"/>
  <c r="V1237" i="12" s="1"/>
  <c r="AB1237" i="12" s="1"/>
  <c r="AH1237" i="12" s="1"/>
  <c r="AN1237" i="12" s="1"/>
  <c r="AT1237" i="12" s="1"/>
  <c r="AZ1237" i="12" s="1"/>
  <c r="BF1237" i="12" s="1"/>
  <c r="C1237" i="12"/>
  <c r="I1237" i="12" s="1"/>
  <c r="O1237" i="12" s="1"/>
  <c r="U1237" i="12" s="1"/>
  <c r="AA1237" i="12" s="1"/>
  <c r="AG1237" i="12" s="1"/>
  <c r="AM1237" i="12" s="1"/>
  <c r="AS1237" i="12" s="1"/>
  <c r="AY1237" i="12" s="1"/>
  <c r="BE1237" i="12" s="1"/>
  <c r="B1237" i="12"/>
  <c r="H1237" i="12" s="1"/>
  <c r="N1237" i="12" s="1"/>
  <c r="A1237" i="12"/>
  <c r="G1237" i="12" s="1"/>
  <c r="M1237" i="12" s="1"/>
  <c r="S1237" i="12" s="1"/>
  <c r="Y1237" i="12" s="1"/>
  <c r="AE1237" i="12" s="1"/>
  <c r="AK1237" i="12" s="1"/>
  <c r="AQ1237" i="12" s="1"/>
  <c r="AW1237" i="12" s="1"/>
  <c r="BC1237" i="12" s="1"/>
  <c r="J1236" i="12"/>
  <c r="P1236" i="12" s="1"/>
  <c r="V1236" i="12" s="1"/>
  <c r="AB1236" i="12" s="1"/>
  <c r="AH1236" i="12" s="1"/>
  <c r="AN1236" i="12" s="1"/>
  <c r="AT1236" i="12" s="1"/>
  <c r="AZ1236" i="12" s="1"/>
  <c r="BF1236" i="12" s="1"/>
  <c r="E1236" i="12"/>
  <c r="D1236" i="12"/>
  <c r="C1236" i="12"/>
  <c r="I1236" i="12" s="1"/>
  <c r="O1236" i="12" s="1"/>
  <c r="U1236" i="12" s="1"/>
  <c r="AA1236" i="12" s="1"/>
  <c r="AG1236" i="12" s="1"/>
  <c r="AM1236" i="12" s="1"/>
  <c r="AS1236" i="12" s="1"/>
  <c r="AY1236" i="12" s="1"/>
  <c r="BE1236" i="12" s="1"/>
  <c r="B1236" i="12"/>
  <c r="A1236" i="12"/>
  <c r="G1236" i="12" s="1"/>
  <c r="M1236" i="12" s="1"/>
  <c r="S1236" i="12" s="1"/>
  <c r="Y1236" i="12" s="1"/>
  <c r="AE1236" i="12" s="1"/>
  <c r="AK1236" i="12" s="1"/>
  <c r="AQ1236" i="12" s="1"/>
  <c r="AW1236" i="12" s="1"/>
  <c r="BC1236" i="12" s="1"/>
  <c r="E1235" i="12"/>
  <c r="D1235" i="12"/>
  <c r="J1235" i="12" s="1"/>
  <c r="P1235" i="12" s="1"/>
  <c r="V1235" i="12" s="1"/>
  <c r="AB1235" i="12" s="1"/>
  <c r="AH1235" i="12" s="1"/>
  <c r="AN1235" i="12" s="1"/>
  <c r="AT1235" i="12" s="1"/>
  <c r="AZ1235" i="12" s="1"/>
  <c r="BF1235" i="12" s="1"/>
  <c r="C1235" i="12"/>
  <c r="I1235" i="12" s="1"/>
  <c r="O1235" i="12" s="1"/>
  <c r="U1235" i="12" s="1"/>
  <c r="AA1235" i="12" s="1"/>
  <c r="AG1235" i="12" s="1"/>
  <c r="AM1235" i="12" s="1"/>
  <c r="AS1235" i="12" s="1"/>
  <c r="AY1235" i="12" s="1"/>
  <c r="BE1235" i="12" s="1"/>
  <c r="B1235" i="12"/>
  <c r="H1235" i="12" s="1"/>
  <c r="A1235" i="12"/>
  <c r="G1235" i="12" s="1"/>
  <c r="M1235" i="12" s="1"/>
  <c r="S1235" i="12" s="1"/>
  <c r="Y1235" i="12" s="1"/>
  <c r="AE1235" i="12" s="1"/>
  <c r="AK1235" i="12" s="1"/>
  <c r="AQ1235" i="12" s="1"/>
  <c r="AW1235" i="12" s="1"/>
  <c r="BC1235" i="12" s="1"/>
  <c r="E1234" i="12"/>
  <c r="D1234" i="12"/>
  <c r="J1234" i="12" s="1"/>
  <c r="P1234" i="12" s="1"/>
  <c r="V1234" i="12" s="1"/>
  <c r="AB1234" i="12" s="1"/>
  <c r="AH1234" i="12" s="1"/>
  <c r="AN1234" i="12" s="1"/>
  <c r="AT1234" i="12" s="1"/>
  <c r="AZ1234" i="12" s="1"/>
  <c r="BF1234" i="12" s="1"/>
  <c r="C1234" i="12"/>
  <c r="I1234" i="12" s="1"/>
  <c r="O1234" i="12" s="1"/>
  <c r="U1234" i="12" s="1"/>
  <c r="AA1234" i="12" s="1"/>
  <c r="AG1234" i="12" s="1"/>
  <c r="AM1234" i="12" s="1"/>
  <c r="AS1234" i="12" s="1"/>
  <c r="AY1234" i="12" s="1"/>
  <c r="BE1234" i="12" s="1"/>
  <c r="B1234" i="12"/>
  <c r="A1234" i="12"/>
  <c r="G1234" i="12" s="1"/>
  <c r="M1234" i="12" s="1"/>
  <c r="S1234" i="12" s="1"/>
  <c r="Y1234" i="12" s="1"/>
  <c r="AE1234" i="12" s="1"/>
  <c r="AK1234" i="12" s="1"/>
  <c r="AQ1234" i="12" s="1"/>
  <c r="AW1234" i="12" s="1"/>
  <c r="BC1234" i="12" s="1"/>
  <c r="E1233" i="12"/>
  <c r="D1233" i="12"/>
  <c r="J1233" i="12" s="1"/>
  <c r="P1233" i="12" s="1"/>
  <c r="V1233" i="12" s="1"/>
  <c r="AB1233" i="12" s="1"/>
  <c r="AH1233" i="12" s="1"/>
  <c r="AN1233" i="12" s="1"/>
  <c r="AT1233" i="12" s="1"/>
  <c r="AZ1233" i="12" s="1"/>
  <c r="BF1233" i="12" s="1"/>
  <c r="C1233" i="12"/>
  <c r="I1233" i="12" s="1"/>
  <c r="O1233" i="12" s="1"/>
  <c r="U1233" i="12" s="1"/>
  <c r="AA1233" i="12" s="1"/>
  <c r="AG1233" i="12" s="1"/>
  <c r="AM1233" i="12" s="1"/>
  <c r="AS1233" i="12" s="1"/>
  <c r="AY1233" i="12" s="1"/>
  <c r="BE1233" i="12" s="1"/>
  <c r="B1233" i="12"/>
  <c r="A1233" i="12"/>
  <c r="G1233" i="12" s="1"/>
  <c r="M1233" i="12" s="1"/>
  <c r="S1233" i="12" s="1"/>
  <c r="Y1233" i="12" s="1"/>
  <c r="AE1233" i="12" s="1"/>
  <c r="AK1233" i="12" s="1"/>
  <c r="AQ1233" i="12" s="1"/>
  <c r="AW1233" i="12" s="1"/>
  <c r="BC1233" i="12" s="1"/>
  <c r="E1232" i="12"/>
  <c r="D1232" i="12"/>
  <c r="J1232" i="12" s="1"/>
  <c r="P1232" i="12" s="1"/>
  <c r="V1232" i="12" s="1"/>
  <c r="AB1232" i="12" s="1"/>
  <c r="AH1232" i="12" s="1"/>
  <c r="AN1232" i="12" s="1"/>
  <c r="AT1232" i="12" s="1"/>
  <c r="AZ1232" i="12" s="1"/>
  <c r="BF1232" i="12" s="1"/>
  <c r="C1232" i="12"/>
  <c r="I1232" i="12" s="1"/>
  <c r="O1232" i="12" s="1"/>
  <c r="U1232" i="12" s="1"/>
  <c r="AA1232" i="12" s="1"/>
  <c r="AG1232" i="12" s="1"/>
  <c r="AM1232" i="12" s="1"/>
  <c r="AS1232" i="12" s="1"/>
  <c r="AY1232" i="12" s="1"/>
  <c r="BE1232" i="12" s="1"/>
  <c r="B1232" i="12"/>
  <c r="A1232" i="12"/>
  <c r="G1232" i="12" s="1"/>
  <c r="M1232" i="12" s="1"/>
  <c r="S1232" i="12" s="1"/>
  <c r="Y1232" i="12" s="1"/>
  <c r="AE1232" i="12" s="1"/>
  <c r="AK1232" i="12" s="1"/>
  <c r="AQ1232" i="12" s="1"/>
  <c r="AW1232" i="12" s="1"/>
  <c r="BC1232" i="12" s="1"/>
  <c r="E1231" i="12"/>
  <c r="D1231" i="12"/>
  <c r="J1231" i="12" s="1"/>
  <c r="P1231" i="12" s="1"/>
  <c r="V1231" i="12" s="1"/>
  <c r="AB1231" i="12" s="1"/>
  <c r="AH1231" i="12" s="1"/>
  <c r="AN1231" i="12" s="1"/>
  <c r="AT1231" i="12" s="1"/>
  <c r="AZ1231" i="12" s="1"/>
  <c r="BF1231" i="12" s="1"/>
  <c r="C1231" i="12"/>
  <c r="I1231" i="12" s="1"/>
  <c r="O1231" i="12" s="1"/>
  <c r="U1231" i="12" s="1"/>
  <c r="AA1231" i="12" s="1"/>
  <c r="AG1231" i="12" s="1"/>
  <c r="AM1231" i="12" s="1"/>
  <c r="AS1231" i="12" s="1"/>
  <c r="AY1231" i="12" s="1"/>
  <c r="BE1231" i="12" s="1"/>
  <c r="B1231" i="12"/>
  <c r="A1231" i="12"/>
  <c r="G1231" i="12" s="1"/>
  <c r="M1231" i="12" s="1"/>
  <c r="S1231" i="12" s="1"/>
  <c r="Y1231" i="12" s="1"/>
  <c r="AE1231" i="12" s="1"/>
  <c r="AK1231" i="12" s="1"/>
  <c r="AQ1231" i="12" s="1"/>
  <c r="AW1231" i="12" s="1"/>
  <c r="BC1231" i="12" s="1"/>
  <c r="E1230" i="12"/>
  <c r="D1230" i="12"/>
  <c r="J1230" i="12" s="1"/>
  <c r="P1230" i="12" s="1"/>
  <c r="V1230" i="12" s="1"/>
  <c r="AB1230" i="12" s="1"/>
  <c r="AH1230" i="12" s="1"/>
  <c r="AN1230" i="12" s="1"/>
  <c r="AT1230" i="12" s="1"/>
  <c r="AZ1230" i="12" s="1"/>
  <c r="BF1230" i="12" s="1"/>
  <c r="C1230" i="12"/>
  <c r="I1230" i="12" s="1"/>
  <c r="O1230" i="12" s="1"/>
  <c r="U1230" i="12" s="1"/>
  <c r="AA1230" i="12" s="1"/>
  <c r="AG1230" i="12" s="1"/>
  <c r="AM1230" i="12" s="1"/>
  <c r="AS1230" i="12" s="1"/>
  <c r="AY1230" i="12" s="1"/>
  <c r="BE1230" i="12" s="1"/>
  <c r="B1230" i="12"/>
  <c r="A1230" i="12"/>
  <c r="G1230" i="12" s="1"/>
  <c r="M1230" i="12" s="1"/>
  <c r="S1230" i="12" s="1"/>
  <c r="Y1230" i="12" s="1"/>
  <c r="AE1230" i="12" s="1"/>
  <c r="AK1230" i="12" s="1"/>
  <c r="AQ1230" i="12" s="1"/>
  <c r="AW1230" i="12" s="1"/>
  <c r="BC1230" i="12" s="1"/>
  <c r="E1229" i="12"/>
  <c r="D1229" i="12"/>
  <c r="J1229" i="12" s="1"/>
  <c r="P1229" i="12" s="1"/>
  <c r="V1229" i="12" s="1"/>
  <c r="AB1229" i="12" s="1"/>
  <c r="AH1229" i="12" s="1"/>
  <c r="AN1229" i="12" s="1"/>
  <c r="AT1229" i="12" s="1"/>
  <c r="AZ1229" i="12" s="1"/>
  <c r="BF1229" i="12" s="1"/>
  <c r="C1229" i="12"/>
  <c r="I1229" i="12" s="1"/>
  <c r="O1229" i="12" s="1"/>
  <c r="U1229" i="12" s="1"/>
  <c r="AA1229" i="12" s="1"/>
  <c r="AG1229" i="12" s="1"/>
  <c r="AM1229" i="12" s="1"/>
  <c r="AS1229" i="12" s="1"/>
  <c r="AY1229" i="12" s="1"/>
  <c r="BE1229" i="12" s="1"/>
  <c r="B1229" i="12"/>
  <c r="H1229" i="12" s="1"/>
  <c r="A1229" i="12"/>
  <c r="G1229" i="12" s="1"/>
  <c r="M1229" i="12" s="1"/>
  <c r="S1229" i="12" s="1"/>
  <c r="Y1229" i="12" s="1"/>
  <c r="AE1229" i="12" s="1"/>
  <c r="AK1229" i="12" s="1"/>
  <c r="AQ1229" i="12" s="1"/>
  <c r="AW1229" i="12" s="1"/>
  <c r="BC1229" i="12" s="1"/>
  <c r="E1228" i="12"/>
  <c r="D1228" i="12"/>
  <c r="J1228" i="12" s="1"/>
  <c r="P1228" i="12" s="1"/>
  <c r="V1228" i="12" s="1"/>
  <c r="AB1228" i="12" s="1"/>
  <c r="AH1228" i="12" s="1"/>
  <c r="AN1228" i="12" s="1"/>
  <c r="AT1228" i="12" s="1"/>
  <c r="AZ1228" i="12" s="1"/>
  <c r="BF1228" i="12" s="1"/>
  <c r="C1228" i="12"/>
  <c r="I1228" i="12" s="1"/>
  <c r="O1228" i="12" s="1"/>
  <c r="U1228" i="12" s="1"/>
  <c r="AA1228" i="12" s="1"/>
  <c r="AG1228" i="12" s="1"/>
  <c r="AM1228" i="12" s="1"/>
  <c r="AS1228" i="12" s="1"/>
  <c r="AY1228" i="12" s="1"/>
  <c r="BE1228" i="12" s="1"/>
  <c r="B1228" i="12"/>
  <c r="H1228" i="12" s="1"/>
  <c r="A1228" i="12"/>
  <c r="G1228" i="12" s="1"/>
  <c r="M1228" i="12" s="1"/>
  <c r="S1228" i="12" s="1"/>
  <c r="Y1228" i="12" s="1"/>
  <c r="AE1228" i="12" s="1"/>
  <c r="AK1228" i="12" s="1"/>
  <c r="AQ1228" i="12" s="1"/>
  <c r="AW1228" i="12" s="1"/>
  <c r="BC1228" i="12" s="1"/>
  <c r="E1227" i="12"/>
  <c r="D1227" i="12"/>
  <c r="J1227" i="12" s="1"/>
  <c r="P1227" i="12" s="1"/>
  <c r="V1227" i="12" s="1"/>
  <c r="AB1227" i="12" s="1"/>
  <c r="AH1227" i="12" s="1"/>
  <c r="AN1227" i="12" s="1"/>
  <c r="AT1227" i="12" s="1"/>
  <c r="AZ1227" i="12" s="1"/>
  <c r="BF1227" i="12" s="1"/>
  <c r="C1227" i="12"/>
  <c r="I1227" i="12" s="1"/>
  <c r="O1227" i="12" s="1"/>
  <c r="U1227" i="12" s="1"/>
  <c r="AA1227" i="12" s="1"/>
  <c r="AG1227" i="12" s="1"/>
  <c r="AM1227" i="12" s="1"/>
  <c r="AS1227" i="12" s="1"/>
  <c r="AY1227" i="12" s="1"/>
  <c r="BE1227" i="12" s="1"/>
  <c r="B1227" i="12"/>
  <c r="A1227" i="12"/>
  <c r="G1227" i="12" s="1"/>
  <c r="M1227" i="12" s="1"/>
  <c r="S1227" i="12" s="1"/>
  <c r="Y1227" i="12" s="1"/>
  <c r="AE1227" i="12" s="1"/>
  <c r="AK1227" i="12" s="1"/>
  <c r="AQ1227" i="12" s="1"/>
  <c r="AW1227" i="12" s="1"/>
  <c r="BC1227" i="12" s="1"/>
  <c r="P1226" i="12"/>
  <c r="V1226" i="12" s="1"/>
  <c r="AB1226" i="12" s="1"/>
  <c r="AH1226" i="12" s="1"/>
  <c r="AN1226" i="12" s="1"/>
  <c r="AT1226" i="12" s="1"/>
  <c r="AZ1226" i="12" s="1"/>
  <c r="BF1226" i="12" s="1"/>
  <c r="E1226" i="12"/>
  <c r="D1226" i="12"/>
  <c r="J1226" i="12" s="1"/>
  <c r="C1226" i="12"/>
  <c r="I1226" i="12" s="1"/>
  <c r="O1226" i="12" s="1"/>
  <c r="U1226" i="12" s="1"/>
  <c r="AA1226" i="12" s="1"/>
  <c r="AG1226" i="12" s="1"/>
  <c r="AM1226" i="12" s="1"/>
  <c r="AS1226" i="12" s="1"/>
  <c r="AY1226" i="12" s="1"/>
  <c r="BE1226" i="12" s="1"/>
  <c r="B1226" i="12"/>
  <c r="A1226" i="12"/>
  <c r="G1226" i="12" s="1"/>
  <c r="M1226" i="12" s="1"/>
  <c r="S1226" i="12" s="1"/>
  <c r="Y1226" i="12" s="1"/>
  <c r="AE1226" i="12" s="1"/>
  <c r="AK1226" i="12" s="1"/>
  <c r="AQ1226" i="12" s="1"/>
  <c r="AW1226" i="12" s="1"/>
  <c r="BC1226" i="12" s="1"/>
  <c r="E1225" i="12"/>
  <c r="D1225" i="12"/>
  <c r="J1225" i="12" s="1"/>
  <c r="P1225" i="12" s="1"/>
  <c r="V1225" i="12" s="1"/>
  <c r="AB1225" i="12" s="1"/>
  <c r="AH1225" i="12" s="1"/>
  <c r="AN1225" i="12" s="1"/>
  <c r="AT1225" i="12" s="1"/>
  <c r="AZ1225" i="12" s="1"/>
  <c r="BF1225" i="12" s="1"/>
  <c r="C1225" i="12"/>
  <c r="I1225" i="12" s="1"/>
  <c r="O1225" i="12" s="1"/>
  <c r="U1225" i="12" s="1"/>
  <c r="AA1225" i="12" s="1"/>
  <c r="AG1225" i="12" s="1"/>
  <c r="AM1225" i="12" s="1"/>
  <c r="AS1225" i="12" s="1"/>
  <c r="AY1225" i="12" s="1"/>
  <c r="BE1225" i="12" s="1"/>
  <c r="B1225" i="12"/>
  <c r="H1225" i="12" s="1"/>
  <c r="A1225" i="12"/>
  <c r="G1225" i="12" s="1"/>
  <c r="M1225" i="12" s="1"/>
  <c r="S1225" i="12" s="1"/>
  <c r="Y1225" i="12" s="1"/>
  <c r="AE1225" i="12" s="1"/>
  <c r="AK1225" i="12" s="1"/>
  <c r="AQ1225" i="12" s="1"/>
  <c r="AW1225" i="12" s="1"/>
  <c r="BC1225" i="12" s="1"/>
  <c r="E1224" i="12"/>
  <c r="D1224" i="12"/>
  <c r="J1224" i="12" s="1"/>
  <c r="P1224" i="12" s="1"/>
  <c r="V1224" i="12" s="1"/>
  <c r="AB1224" i="12" s="1"/>
  <c r="AH1224" i="12" s="1"/>
  <c r="AN1224" i="12" s="1"/>
  <c r="AT1224" i="12" s="1"/>
  <c r="AZ1224" i="12" s="1"/>
  <c r="BF1224" i="12" s="1"/>
  <c r="C1224" i="12"/>
  <c r="I1224" i="12" s="1"/>
  <c r="O1224" i="12" s="1"/>
  <c r="U1224" i="12" s="1"/>
  <c r="AA1224" i="12" s="1"/>
  <c r="AG1224" i="12" s="1"/>
  <c r="AM1224" i="12" s="1"/>
  <c r="AS1224" i="12" s="1"/>
  <c r="AY1224" i="12" s="1"/>
  <c r="BE1224" i="12" s="1"/>
  <c r="B1224" i="12"/>
  <c r="H1224" i="12" s="1"/>
  <c r="A1224" i="12"/>
  <c r="G1224" i="12" s="1"/>
  <c r="M1224" i="12" s="1"/>
  <c r="S1224" i="12" s="1"/>
  <c r="Y1224" i="12" s="1"/>
  <c r="AE1224" i="12" s="1"/>
  <c r="AK1224" i="12" s="1"/>
  <c r="AQ1224" i="12" s="1"/>
  <c r="AW1224" i="12" s="1"/>
  <c r="BC1224" i="12" s="1"/>
  <c r="E1223" i="12"/>
  <c r="D1223" i="12"/>
  <c r="J1223" i="12" s="1"/>
  <c r="P1223" i="12" s="1"/>
  <c r="V1223" i="12" s="1"/>
  <c r="AB1223" i="12" s="1"/>
  <c r="AH1223" i="12" s="1"/>
  <c r="AN1223" i="12" s="1"/>
  <c r="AT1223" i="12" s="1"/>
  <c r="AZ1223" i="12" s="1"/>
  <c r="BF1223" i="12" s="1"/>
  <c r="C1223" i="12"/>
  <c r="I1223" i="12" s="1"/>
  <c r="O1223" i="12" s="1"/>
  <c r="U1223" i="12" s="1"/>
  <c r="AA1223" i="12" s="1"/>
  <c r="AG1223" i="12" s="1"/>
  <c r="AM1223" i="12" s="1"/>
  <c r="AS1223" i="12" s="1"/>
  <c r="AY1223" i="12" s="1"/>
  <c r="BE1223" i="12" s="1"/>
  <c r="B1223" i="12"/>
  <c r="H1223" i="12" s="1"/>
  <c r="A1223" i="12"/>
  <c r="G1223" i="12" s="1"/>
  <c r="M1223" i="12" s="1"/>
  <c r="S1223" i="12" s="1"/>
  <c r="Y1223" i="12" s="1"/>
  <c r="AE1223" i="12" s="1"/>
  <c r="AK1223" i="12" s="1"/>
  <c r="AQ1223" i="12" s="1"/>
  <c r="AW1223" i="12" s="1"/>
  <c r="BC1223" i="12" s="1"/>
  <c r="E1222" i="12"/>
  <c r="D1222" i="12"/>
  <c r="J1222" i="12" s="1"/>
  <c r="P1222" i="12" s="1"/>
  <c r="V1222" i="12" s="1"/>
  <c r="AB1222" i="12" s="1"/>
  <c r="AH1222" i="12" s="1"/>
  <c r="AN1222" i="12" s="1"/>
  <c r="AT1222" i="12" s="1"/>
  <c r="AZ1222" i="12" s="1"/>
  <c r="BF1222" i="12" s="1"/>
  <c r="C1222" i="12"/>
  <c r="I1222" i="12" s="1"/>
  <c r="O1222" i="12" s="1"/>
  <c r="U1222" i="12" s="1"/>
  <c r="AA1222" i="12" s="1"/>
  <c r="AG1222" i="12" s="1"/>
  <c r="AM1222" i="12" s="1"/>
  <c r="AS1222" i="12" s="1"/>
  <c r="AY1222" i="12" s="1"/>
  <c r="BE1222" i="12" s="1"/>
  <c r="B1222" i="12"/>
  <c r="H1222" i="12" s="1"/>
  <c r="A1222" i="12"/>
  <c r="G1222" i="12" s="1"/>
  <c r="M1222" i="12" s="1"/>
  <c r="S1222" i="12" s="1"/>
  <c r="Y1222" i="12" s="1"/>
  <c r="AE1222" i="12" s="1"/>
  <c r="AK1222" i="12" s="1"/>
  <c r="AQ1222" i="12" s="1"/>
  <c r="AW1222" i="12" s="1"/>
  <c r="BC1222" i="12" s="1"/>
  <c r="E1221" i="12"/>
  <c r="D1221" i="12"/>
  <c r="J1221" i="12" s="1"/>
  <c r="P1221" i="12" s="1"/>
  <c r="V1221" i="12" s="1"/>
  <c r="AB1221" i="12" s="1"/>
  <c r="AH1221" i="12" s="1"/>
  <c r="AN1221" i="12" s="1"/>
  <c r="AT1221" i="12" s="1"/>
  <c r="AZ1221" i="12" s="1"/>
  <c r="BF1221" i="12" s="1"/>
  <c r="C1221" i="12"/>
  <c r="I1221" i="12" s="1"/>
  <c r="O1221" i="12" s="1"/>
  <c r="U1221" i="12" s="1"/>
  <c r="AA1221" i="12" s="1"/>
  <c r="AG1221" i="12" s="1"/>
  <c r="AM1221" i="12" s="1"/>
  <c r="AS1221" i="12" s="1"/>
  <c r="AY1221" i="12" s="1"/>
  <c r="BE1221" i="12" s="1"/>
  <c r="B1221" i="12"/>
  <c r="A1221" i="12"/>
  <c r="G1221" i="12" s="1"/>
  <c r="M1221" i="12" s="1"/>
  <c r="S1221" i="12" s="1"/>
  <c r="Y1221" i="12" s="1"/>
  <c r="AE1221" i="12" s="1"/>
  <c r="AK1221" i="12" s="1"/>
  <c r="AQ1221" i="12" s="1"/>
  <c r="AW1221" i="12" s="1"/>
  <c r="BC1221" i="12" s="1"/>
  <c r="E1220" i="12"/>
  <c r="D1220" i="12"/>
  <c r="J1220" i="12" s="1"/>
  <c r="P1220" i="12" s="1"/>
  <c r="V1220" i="12" s="1"/>
  <c r="AB1220" i="12" s="1"/>
  <c r="AH1220" i="12" s="1"/>
  <c r="AN1220" i="12" s="1"/>
  <c r="AT1220" i="12" s="1"/>
  <c r="AZ1220" i="12" s="1"/>
  <c r="BF1220" i="12" s="1"/>
  <c r="C1220" i="12"/>
  <c r="I1220" i="12" s="1"/>
  <c r="O1220" i="12" s="1"/>
  <c r="U1220" i="12" s="1"/>
  <c r="AA1220" i="12" s="1"/>
  <c r="AG1220" i="12" s="1"/>
  <c r="AM1220" i="12" s="1"/>
  <c r="AS1220" i="12" s="1"/>
  <c r="AY1220" i="12" s="1"/>
  <c r="BE1220" i="12" s="1"/>
  <c r="B1220" i="12"/>
  <c r="H1220" i="12" s="1"/>
  <c r="A1220" i="12"/>
  <c r="G1220" i="12" s="1"/>
  <c r="M1220" i="12" s="1"/>
  <c r="S1220" i="12" s="1"/>
  <c r="Y1220" i="12" s="1"/>
  <c r="AE1220" i="12" s="1"/>
  <c r="AK1220" i="12" s="1"/>
  <c r="AQ1220" i="12" s="1"/>
  <c r="AW1220" i="12" s="1"/>
  <c r="BC1220" i="12" s="1"/>
  <c r="I1219" i="12"/>
  <c r="O1219" i="12" s="1"/>
  <c r="U1219" i="12" s="1"/>
  <c r="AA1219" i="12" s="1"/>
  <c r="AG1219" i="12" s="1"/>
  <c r="AM1219" i="12" s="1"/>
  <c r="AS1219" i="12" s="1"/>
  <c r="AY1219" i="12" s="1"/>
  <c r="BE1219" i="12" s="1"/>
  <c r="E1219" i="12"/>
  <c r="D1219" i="12"/>
  <c r="J1219" i="12" s="1"/>
  <c r="P1219" i="12" s="1"/>
  <c r="V1219" i="12" s="1"/>
  <c r="AB1219" i="12" s="1"/>
  <c r="AH1219" i="12" s="1"/>
  <c r="AN1219" i="12" s="1"/>
  <c r="AT1219" i="12" s="1"/>
  <c r="AZ1219" i="12" s="1"/>
  <c r="BF1219" i="12" s="1"/>
  <c r="C1219" i="12"/>
  <c r="B1219" i="12"/>
  <c r="A1219" i="12"/>
  <c r="G1219" i="12" s="1"/>
  <c r="M1219" i="12" s="1"/>
  <c r="S1219" i="12" s="1"/>
  <c r="Y1219" i="12" s="1"/>
  <c r="AE1219" i="12" s="1"/>
  <c r="AK1219" i="12" s="1"/>
  <c r="AQ1219" i="12" s="1"/>
  <c r="AW1219" i="12" s="1"/>
  <c r="BC1219" i="12" s="1"/>
  <c r="E1218" i="12"/>
  <c r="D1218" i="12"/>
  <c r="J1218" i="12" s="1"/>
  <c r="P1218" i="12" s="1"/>
  <c r="V1218" i="12" s="1"/>
  <c r="AB1218" i="12" s="1"/>
  <c r="AH1218" i="12" s="1"/>
  <c r="AN1218" i="12" s="1"/>
  <c r="AT1218" i="12" s="1"/>
  <c r="AZ1218" i="12" s="1"/>
  <c r="BF1218" i="12" s="1"/>
  <c r="C1218" i="12"/>
  <c r="I1218" i="12" s="1"/>
  <c r="O1218" i="12" s="1"/>
  <c r="U1218" i="12" s="1"/>
  <c r="AA1218" i="12" s="1"/>
  <c r="AG1218" i="12" s="1"/>
  <c r="AM1218" i="12" s="1"/>
  <c r="AS1218" i="12" s="1"/>
  <c r="AY1218" i="12" s="1"/>
  <c r="BE1218" i="12" s="1"/>
  <c r="B1218" i="12"/>
  <c r="H1218" i="12" s="1"/>
  <c r="A1218" i="12"/>
  <c r="G1218" i="12" s="1"/>
  <c r="M1218" i="12" s="1"/>
  <c r="S1218" i="12" s="1"/>
  <c r="Y1218" i="12" s="1"/>
  <c r="AE1218" i="12" s="1"/>
  <c r="AK1218" i="12" s="1"/>
  <c r="AQ1218" i="12" s="1"/>
  <c r="AW1218" i="12" s="1"/>
  <c r="BC1218" i="12" s="1"/>
  <c r="E1217" i="12"/>
  <c r="D1217" i="12"/>
  <c r="J1217" i="12" s="1"/>
  <c r="P1217" i="12" s="1"/>
  <c r="V1217" i="12" s="1"/>
  <c r="AB1217" i="12" s="1"/>
  <c r="AH1217" i="12" s="1"/>
  <c r="AN1217" i="12" s="1"/>
  <c r="AT1217" i="12" s="1"/>
  <c r="AZ1217" i="12" s="1"/>
  <c r="BF1217" i="12" s="1"/>
  <c r="C1217" i="12"/>
  <c r="I1217" i="12" s="1"/>
  <c r="O1217" i="12" s="1"/>
  <c r="U1217" i="12" s="1"/>
  <c r="AA1217" i="12" s="1"/>
  <c r="AG1217" i="12" s="1"/>
  <c r="AM1217" i="12" s="1"/>
  <c r="AS1217" i="12" s="1"/>
  <c r="AY1217" i="12" s="1"/>
  <c r="BE1217" i="12" s="1"/>
  <c r="B1217" i="12"/>
  <c r="H1217" i="12" s="1"/>
  <c r="A1217" i="12"/>
  <c r="G1217" i="12" s="1"/>
  <c r="M1217" i="12" s="1"/>
  <c r="S1217" i="12" s="1"/>
  <c r="Y1217" i="12" s="1"/>
  <c r="AE1217" i="12" s="1"/>
  <c r="AK1217" i="12" s="1"/>
  <c r="AQ1217" i="12" s="1"/>
  <c r="AW1217" i="12" s="1"/>
  <c r="BC1217" i="12" s="1"/>
  <c r="E1216" i="12"/>
  <c r="D1216" i="12"/>
  <c r="J1216" i="12" s="1"/>
  <c r="P1216" i="12" s="1"/>
  <c r="V1216" i="12" s="1"/>
  <c r="AB1216" i="12" s="1"/>
  <c r="AH1216" i="12" s="1"/>
  <c r="AN1216" i="12" s="1"/>
  <c r="AT1216" i="12" s="1"/>
  <c r="AZ1216" i="12" s="1"/>
  <c r="BF1216" i="12" s="1"/>
  <c r="C1216" i="12"/>
  <c r="I1216" i="12" s="1"/>
  <c r="O1216" i="12" s="1"/>
  <c r="U1216" i="12" s="1"/>
  <c r="AA1216" i="12" s="1"/>
  <c r="AG1216" i="12" s="1"/>
  <c r="AM1216" i="12" s="1"/>
  <c r="AS1216" i="12" s="1"/>
  <c r="AY1216" i="12" s="1"/>
  <c r="BE1216" i="12" s="1"/>
  <c r="B1216" i="12"/>
  <c r="H1216" i="12" s="1"/>
  <c r="A1216" i="12"/>
  <c r="G1216" i="12" s="1"/>
  <c r="M1216" i="12" s="1"/>
  <c r="S1216" i="12" s="1"/>
  <c r="Y1216" i="12" s="1"/>
  <c r="AE1216" i="12" s="1"/>
  <c r="AK1216" i="12" s="1"/>
  <c r="AQ1216" i="12" s="1"/>
  <c r="AW1216" i="12" s="1"/>
  <c r="BC1216" i="12" s="1"/>
  <c r="E1215" i="12"/>
  <c r="D1215" i="12"/>
  <c r="J1215" i="12" s="1"/>
  <c r="P1215" i="12" s="1"/>
  <c r="V1215" i="12" s="1"/>
  <c r="AB1215" i="12" s="1"/>
  <c r="AH1215" i="12" s="1"/>
  <c r="AN1215" i="12" s="1"/>
  <c r="AT1215" i="12" s="1"/>
  <c r="AZ1215" i="12" s="1"/>
  <c r="BF1215" i="12" s="1"/>
  <c r="C1215" i="12"/>
  <c r="I1215" i="12" s="1"/>
  <c r="O1215" i="12" s="1"/>
  <c r="U1215" i="12" s="1"/>
  <c r="AA1215" i="12" s="1"/>
  <c r="AG1215" i="12" s="1"/>
  <c r="AM1215" i="12" s="1"/>
  <c r="AS1215" i="12" s="1"/>
  <c r="AY1215" i="12" s="1"/>
  <c r="BE1215" i="12" s="1"/>
  <c r="B1215" i="12"/>
  <c r="A1215" i="12"/>
  <c r="G1215" i="12" s="1"/>
  <c r="M1215" i="12" s="1"/>
  <c r="S1215" i="12" s="1"/>
  <c r="Y1215" i="12" s="1"/>
  <c r="AE1215" i="12" s="1"/>
  <c r="AK1215" i="12" s="1"/>
  <c r="AQ1215" i="12" s="1"/>
  <c r="AW1215" i="12" s="1"/>
  <c r="BC1215" i="12" s="1"/>
  <c r="I1214" i="12"/>
  <c r="O1214" i="12" s="1"/>
  <c r="U1214" i="12" s="1"/>
  <c r="AA1214" i="12" s="1"/>
  <c r="AG1214" i="12" s="1"/>
  <c r="AM1214" i="12" s="1"/>
  <c r="AS1214" i="12" s="1"/>
  <c r="AY1214" i="12" s="1"/>
  <c r="BE1214" i="12" s="1"/>
  <c r="E1214" i="12"/>
  <c r="D1214" i="12"/>
  <c r="J1214" i="12" s="1"/>
  <c r="P1214" i="12" s="1"/>
  <c r="V1214" i="12" s="1"/>
  <c r="AB1214" i="12" s="1"/>
  <c r="AH1214" i="12" s="1"/>
  <c r="AN1214" i="12" s="1"/>
  <c r="AT1214" i="12" s="1"/>
  <c r="AZ1214" i="12" s="1"/>
  <c r="BF1214" i="12" s="1"/>
  <c r="C1214" i="12"/>
  <c r="B1214" i="12"/>
  <c r="H1214" i="12" s="1"/>
  <c r="N1214" i="12" s="1"/>
  <c r="A1214" i="12"/>
  <c r="G1214" i="12" s="1"/>
  <c r="M1214" i="12" s="1"/>
  <c r="S1214" i="12" s="1"/>
  <c r="Y1214" i="12" s="1"/>
  <c r="AE1214" i="12" s="1"/>
  <c r="AK1214" i="12" s="1"/>
  <c r="AQ1214" i="12" s="1"/>
  <c r="AW1214" i="12" s="1"/>
  <c r="BC1214" i="12" s="1"/>
  <c r="E1213" i="12"/>
  <c r="D1213" i="12"/>
  <c r="J1213" i="12" s="1"/>
  <c r="P1213" i="12" s="1"/>
  <c r="V1213" i="12" s="1"/>
  <c r="AB1213" i="12" s="1"/>
  <c r="AH1213" i="12" s="1"/>
  <c r="AN1213" i="12" s="1"/>
  <c r="AT1213" i="12" s="1"/>
  <c r="AZ1213" i="12" s="1"/>
  <c r="BF1213" i="12" s="1"/>
  <c r="C1213" i="12"/>
  <c r="I1213" i="12" s="1"/>
  <c r="O1213" i="12" s="1"/>
  <c r="U1213" i="12" s="1"/>
  <c r="AA1213" i="12" s="1"/>
  <c r="AG1213" i="12" s="1"/>
  <c r="AM1213" i="12" s="1"/>
  <c r="AS1213" i="12" s="1"/>
  <c r="AY1213" i="12" s="1"/>
  <c r="BE1213" i="12" s="1"/>
  <c r="B1213" i="12"/>
  <c r="A1213" i="12"/>
  <c r="G1213" i="12" s="1"/>
  <c r="M1213" i="12" s="1"/>
  <c r="S1213" i="12" s="1"/>
  <c r="Y1213" i="12" s="1"/>
  <c r="AE1213" i="12" s="1"/>
  <c r="AK1213" i="12" s="1"/>
  <c r="AQ1213" i="12" s="1"/>
  <c r="AW1213" i="12" s="1"/>
  <c r="BC1213" i="12" s="1"/>
  <c r="E1212" i="12"/>
  <c r="D1212" i="12"/>
  <c r="J1212" i="12" s="1"/>
  <c r="P1212" i="12" s="1"/>
  <c r="V1212" i="12" s="1"/>
  <c r="AB1212" i="12" s="1"/>
  <c r="AH1212" i="12" s="1"/>
  <c r="AN1212" i="12" s="1"/>
  <c r="AT1212" i="12" s="1"/>
  <c r="AZ1212" i="12" s="1"/>
  <c r="BF1212" i="12" s="1"/>
  <c r="C1212" i="12"/>
  <c r="I1212" i="12" s="1"/>
  <c r="O1212" i="12" s="1"/>
  <c r="U1212" i="12" s="1"/>
  <c r="AA1212" i="12" s="1"/>
  <c r="AG1212" i="12" s="1"/>
  <c r="AM1212" i="12" s="1"/>
  <c r="AS1212" i="12" s="1"/>
  <c r="AY1212" i="12" s="1"/>
  <c r="BE1212" i="12" s="1"/>
  <c r="B1212" i="12"/>
  <c r="H1212" i="12" s="1"/>
  <c r="A1212" i="12"/>
  <c r="G1212" i="12" s="1"/>
  <c r="M1212" i="12" s="1"/>
  <c r="S1212" i="12" s="1"/>
  <c r="Y1212" i="12" s="1"/>
  <c r="AE1212" i="12" s="1"/>
  <c r="AK1212" i="12" s="1"/>
  <c r="AQ1212" i="12" s="1"/>
  <c r="AW1212" i="12" s="1"/>
  <c r="BC1212" i="12" s="1"/>
  <c r="E1211" i="12"/>
  <c r="D1211" i="12"/>
  <c r="J1211" i="12" s="1"/>
  <c r="P1211" i="12" s="1"/>
  <c r="V1211" i="12" s="1"/>
  <c r="AB1211" i="12" s="1"/>
  <c r="AH1211" i="12" s="1"/>
  <c r="AN1211" i="12" s="1"/>
  <c r="AT1211" i="12" s="1"/>
  <c r="AZ1211" i="12" s="1"/>
  <c r="BF1211" i="12" s="1"/>
  <c r="C1211" i="12"/>
  <c r="I1211" i="12" s="1"/>
  <c r="O1211" i="12" s="1"/>
  <c r="U1211" i="12" s="1"/>
  <c r="AA1211" i="12" s="1"/>
  <c r="AG1211" i="12" s="1"/>
  <c r="AM1211" i="12" s="1"/>
  <c r="AS1211" i="12" s="1"/>
  <c r="AY1211" i="12" s="1"/>
  <c r="BE1211" i="12" s="1"/>
  <c r="B1211" i="12"/>
  <c r="A1211" i="12"/>
  <c r="G1211" i="12" s="1"/>
  <c r="M1211" i="12" s="1"/>
  <c r="S1211" i="12" s="1"/>
  <c r="Y1211" i="12" s="1"/>
  <c r="AE1211" i="12" s="1"/>
  <c r="AK1211" i="12" s="1"/>
  <c r="AQ1211" i="12" s="1"/>
  <c r="AW1211" i="12" s="1"/>
  <c r="BC1211" i="12" s="1"/>
  <c r="P1210" i="12"/>
  <c r="V1210" i="12" s="1"/>
  <c r="AB1210" i="12" s="1"/>
  <c r="AH1210" i="12" s="1"/>
  <c r="AN1210" i="12" s="1"/>
  <c r="AT1210" i="12" s="1"/>
  <c r="AZ1210" i="12" s="1"/>
  <c r="BF1210" i="12" s="1"/>
  <c r="E1210" i="12"/>
  <c r="D1210" i="12"/>
  <c r="J1210" i="12" s="1"/>
  <c r="C1210" i="12"/>
  <c r="I1210" i="12" s="1"/>
  <c r="O1210" i="12" s="1"/>
  <c r="U1210" i="12" s="1"/>
  <c r="AA1210" i="12" s="1"/>
  <c r="AG1210" i="12" s="1"/>
  <c r="AM1210" i="12" s="1"/>
  <c r="AS1210" i="12" s="1"/>
  <c r="AY1210" i="12" s="1"/>
  <c r="BE1210" i="12" s="1"/>
  <c r="B1210" i="12"/>
  <c r="A1210" i="12"/>
  <c r="G1210" i="12" s="1"/>
  <c r="M1210" i="12" s="1"/>
  <c r="S1210" i="12" s="1"/>
  <c r="Y1210" i="12" s="1"/>
  <c r="AE1210" i="12" s="1"/>
  <c r="AK1210" i="12" s="1"/>
  <c r="AQ1210" i="12" s="1"/>
  <c r="AW1210" i="12" s="1"/>
  <c r="BC1210" i="12" s="1"/>
  <c r="E1209" i="12"/>
  <c r="D1209" i="12"/>
  <c r="J1209" i="12" s="1"/>
  <c r="P1209" i="12" s="1"/>
  <c r="V1209" i="12" s="1"/>
  <c r="AB1209" i="12" s="1"/>
  <c r="AH1209" i="12" s="1"/>
  <c r="AN1209" i="12" s="1"/>
  <c r="AT1209" i="12" s="1"/>
  <c r="AZ1209" i="12" s="1"/>
  <c r="BF1209" i="12" s="1"/>
  <c r="C1209" i="12"/>
  <c r="I1209" i="12" s="1"/>
  <c r="O1209" i="12" s="1"/>
  <c r="U1209" i="12" s="1"/>
  <c r="AA1209" i="12" s="1"/>
  <c r="AG1209" i="12" s="1"/>
  <c r="AM1209" i="12" s="1"/>
  <c r="AS1209" i="12" s="1"/>
  <c r="AY1209" i="12" s="1"/>
  <c r="BE1209" i="12" s="1"/>
  <c r="B1209" i="12"/>
  <c r="A1209" i="12"/>
  <c r="G1209" i="12" s="1"/>
  <c r="M1209" i="12" s="1"/>
  <c r="S1209" i="12" s="1"/>
  <c r="Y1209" i="12" s="1"/>
  <c r="AE1209" i="12" s="1"/>
  <c r="AK1209" i="12" s="1"/>
  <c r="AQ1209" i="12" s="1"/>
  <c r="AW1209" i="12" s="1"/>
  <c r="BC1209" i="12" s="1"/>
  <c r="E1208" i="12"/>
  <c r="D1208" i="12"/>
  <c r="J1208" i="12" s="1"/>
  <c r="P1208" i="12" s="1"/>
  <c r="V1208" i="12" s="1"/>
  <c r="AB1208" i="12" s="1"/>
  <c r="AH1208" i="12" s="1"/>
  <c r="AN1208" i="12" s="1"/>
  <c r="AT1208" i="12" s="1"/>
  <c r="AZ1208" i="12" s="1"/>
  <c r="BF1208" i="12" s="1"/>
  <c r="C1208" i="12"/>
  <c r="I1208" i="12" s="1"/>
  <c r="O1208" i="12" s="1"/>
  <c r="U1208" i="12" s="1"/>
  <c r="AA1208" i="12" s="1"/>
  <c r="AG1208" i="12" s="1"/>
  <c r="AM1208" i="12" s="1"/>
  <c r="AS1208" i="12" s="1"/>
  <c r="AY1208" i="12" s="1"/>
  <c r="BE1208" i="12" s="1"/>
  <c r="B1208" i="12"/>
  <c r="H1208" i="12" s="1"/>
  <c r="A1208" i="12"/>
  <c r="G1208" i="12" s="1"/>
  <c r="M1208" i="12" s="1"/>
  <c r="S1208" i="12" s="1"/>
  <c r="Y1208" i="12" s="1"/>
  <c r="AE1208" i="12" s="1"/>
  <c r="AK1208" i="12" s="1"/>
  <c r="AQ1208" i="12" s="1"/>
  <c r="AW1208" i="12" s="1"/>
  <c r="BC1208" i="12" s="1"/>
  <c r="E1207" i="12"/>
  <c r="D1207" i="12"/>
  <c r="J1207" i="12" s="1"/>
  <c r="P1207" i="12" s="1"/>
  <c r="V1207" i="12" s="1"/>
  <c r="AB1207" i="12" s="1"/>
  <c r="AH1207" i="12" s="1"/>
  <c r="AN1207" i="12" s="1"/>
  <c r="AT1207" i="12" s="1"/>
  <c r="AZ1207" i="12" s="1"/>
  <c r="BF1207" i="12" s="1"/>
  <c r="C1207" i="12"/>
  <c r="I1207" i="12" s="1"/>
  <c r="O1207" i="12" s="1"/>
  <c r="U1207" i="12" s="1"/>
  <c r="AA1207" i="12" s="1"/>
  <c r="AG1207" i="12" s="1"/>
  <c r="AM1207" i="12" s="1"/>
  <c r="AS1207" i="12" s="1"/>
  <c r="AY1207" i="12" s="1"/>
  <c r="BE1207" i="12" s="1"/>
  <c r="B1207" i="12"/>
  <c r="A1207" i="12"/>
  <c r="G1207" i="12" s="1"/>
  <c r="M1207" i="12" s="1"/>
  <c r="S1207" i="12" s="1"/>
  <c r="Y1207" i="12" s="1"/>
  <c r="AE1207" i="12" s="1"/>
  <c r="AK1207" i="12" s="1"/>
  <c r="AQ1207" i="12" s="1"/>
  <c r="AW1207" i="12" s="1"/>
  <c r="BC1207" i="12" s="1"/>
  <c r="E1206" i="12"/>
  <c r="D1206" i="12"/>
  <c r="J1206" i="12" s="1"/>
  <c r="P1206" i="12" s="1"/>
  <c r="V1206" i="12" s="1"/>
  <c r="AB1206" i="12" s="1"/>
  <c r="AH1206" i="12" s="1"/>
  <c r="AN1206" i="12" s="1"/>
  <c r="AT1206" i="12" s="1"/>
  <c r="AZ1206" i="12" s="1"/>
  <c r="BF1206" i="12" s="1"/>
  <c r="C1206" i="12"/>
  <c r="I1206" i="12" s="1"/>
  <c r="O1206" i="12" s="1"/>
  <c r="U1206" i="12" s="1"/>
  <c r="AA1206" i="12" s="1"/>
  <c r="AG1206" i="12" s="1"/>
  <c r="AM1206" i="12" s="1"/>
  <c r="AS1206" i="12" s="1"/>
  <c r="AY1206" i="12" s="1"/>
  <c r="BE1206" i="12" s="1"/>
  <c r="B1206" i="12"/>
  <c r="H1206" i="12" s="1"/>
  <c r="A1206" i="12"/>
  <c r="G1206" i="12" s="1"/>
  <c r="M1206" i="12" s="1"/>
  <c r="S1206" i="12" s="1"/>
  <c r="Y1206" i="12" s="1"/>
  <c r="AE1206" i="12" s="1"/>
  <c r="AK1206" i="12" s="1"/>
  <c r="AQ1206" i="12" s="1"/>
  <c r="AW1206" i="12" s="1"/>
  <c r="BC1206" i="12" s="1"/>
  <c r="E1205" i="12"/>
  <c r="D1205" i="12"/>
  <c r="J1205" i="12" s="1"/>
  <c r="P1205" i="12" s="1"/>
  <c r="V1205" i="12" s="1"/>
  <c r="AB1205" i="12" s="1"/>
  <c r="AH1205" i="12" s="1"/>
  <c r="AN1205" i="12" s="1"/>
  <c r="AT1205" i="12" s="1"/>
  <c r="AZ1205" i="12" s="1"/>
  <c r="BF1205" i="12" s="1"/>
  <c r="C1205" i="12"/>
  <c r="I1205" i="12" s="1"/>
  <c r="O1205" i="12" s="1"/>
  <c r="U1205" i="12" s="1"/>
  <c r="AA1205" i="12" s="1"/>
  <c r="AG1205" i="12" s="1"/>
  <c r="AM1205" i="12" s="1"/>
  <c r="AS1205" i="12" s="1"/>
  <c r="AY1205" i="12" s="1"/>
  <c r="BE1205" i="12" s="1"/>
  <c r="B1205" i="12"/>
  <c r="A1205" i="12"/>
  <c r="G1205" i="12" s="1"/>
  <c r="M1205" i="12" s="1"/>
  <c r="S1205" i="12" s="1"/>
  <c r="Y1205" i="12" s="1"/>
  <c r="AE1205" i="12" s="1"/>
  <c r="AK1205" i="12" s="1"/>
  <c r="AQ1205" i="12" s="1"/>
  <c r="AW1205" i="12" s="1"/>
  <c r="BC1205" i="12" s="1"/>
  <c r="E1204" i="12"/>
  <c r="D1204" i="12"/>
  <c r="J1204" i="12" s="1"/>
  <c r="P1204" i="12" s="1"/>
  <c r="V1204" i="12" s="1"/>
  <c r="AB1204" i="12" s="1"/>
  <c r="AH1204" i="12" s="1"/>
  <c r="AN1204" i="12" s="1"/>
  <c r="AT1204" i="12" s="1"/>
  <c r="AZ1204" i="12" s="1"/>
  <c r="BF1204" i="12" s="1"/>
  <c r="C1204" i="12"/>
  <c r="I1204" i="12" s="1"/>
  <c r="O1204" i="12" s="1"/>
  <c r="U1204" i="12" s="1"/>
  <c r="AA1204" i="12" s="1"/>
  <c r="AG1204" i="12" s="1"/>
  <c r="AM1204" i="12" s="1"/>
  <c r="AS1204" i="12" s="1"/>
  <c r="AY1204" i="12" s="1"/>
  <c r="BE1204" i="12" s="1"/>
  <c r="B1204" i="12"/>
  <c r="A1204" i="12"/>
  <c r="G1204" i="12" s="1"/>
  <c r="M1204" i="12" s="1"/>
  <c r="S1204" i="12" s="1"/>
  <c r="Y1204" i="12" s="1"/>
  <c r="AE1204" i="12" s="1"/>
  <c r="AK1204" i="12" s="1"/>
  <c r="AQ1204" i="12" s="1"/>
  <c r="AW1204" i="12" s="1"/>
  <c r="BC1204" i="12" s="1"/>
  <c r="E1203" i="12"/>
  <c r="D1203" i="12"/>
  <c r="J1203" i="12" s="1"/>
  <c r="P1203" i="12" s="1"/>
  <c r="V1203" i="12" s="1"/>
  <c r="AB1203" i="12" s="1"/>
  <c r="AH1203" i="12" s="1"/>
  <c r="AN1203" i="12" s="1"/>
  <c r="AT1203" i="12" s="1"/>
  <c r="AZ1203" i="12" s="1"/>
  <c r="BF1203" i="12" s="1"/>
  <c r="C1203" i="12"/>
  <c r="I1203" i="12" s="1"/>
  <c r="O1203" i="12" s="1"/>
  <c r="U1203" i="12" s="1"/>
  <c r="AA1203" i="12" s="1"/>
  <c r="AG1203" i="12" s="1"/>
  <c r="AM1203" i="12" s="1"/>
  <c r="AS1203" i="12" s="1"/>
  <c r="AY1203" i="12" s="1"/>
  <c r="BE1203" i="12" s="1"/>
  <c r="B1203" i="12"/>
  <c r="A1203" i="12"/>
  <c r="G1203" i="12" s="1"/>
  <c r="M1203" i="12" s="1"/>
  <c r="S1203" i="12" s="1"/>
  <c r="Y1203" i="12" s="1"/>
  <c r="AE1203" i="12" s="1"/>
  <c r="AK1203" i="12" s="1"/>
  <c r="AQ1203" i="12" s="1"/>
  <c r="AW1203" i="12" s="1"/>
  <c r="BC1203" i="12" s="1"/>
  <c r="E1202" i="12"/>
  <c r="D1202" i="12"/>
  <c r="J1202" i="12" s="1"/>
  <c r="P1202" i="12" s="1"/>
  <c r="V1202" i="12" s="1"/>
  <c r="AB1202" i="12" s="1"/>
  <c r="AH1202" i="12" s="1"/>
  <c r="AN1202" i="12" s="1"/>
  <c r="AT1202" i="12" s="1"/>
  <c r="AZ1202" i="12" s="1"/>
  <c r="BF1202" i="12" s="1"/>
  <c r="C1202" i="12"/>
  <c r="I1202" i="12" s="1"/>
  <c r="O1202" i="12" s="1"/>
  <c r="U1202" i="12" s="1"/>
  <c r="AA1202" i="12" s="1"/>
  <c r="AG1202" i="12" s="1"/>
  <c r="AM1202" i="12" s="1"/>
  <c r="AS1202" i="12" s="1"/>
  <c r="AY1202" i="12" s="1"/>
  <c r="BE1202" i="12" s="1"/>
  <c r="B1202" i="12"/>
  <c r="H1202" i="12" s="1"/>
  <c r="A1202" i="12"/>
  <c r="G1202" i="12" s="1"/>
  <c r="M1202" i="12" s="1"/>
  <c r="S1202" i="12" s="1"/>
  <c r="Y1202" i="12" s="1"/>
  <c r="AE1202" i="12" s="1"/>
  <c r="AK1202" i="12" s="1"/>
  <c r="AQ1202" i="12" s="1"/>
  <c r="AW1202" i="12" s="1"/>
  <c r="BC1202" i="12" s="1"/>
  <c r="J1201" i="12"/>
  <c r="P1201" i="12" s="1"/>
  <c r="V1201" i="12" s="1"/>
  <c r="AB1201" i="12" s="1"/>
  <c r="AH1201" i="12" s="1"/>
  <c r="AN1201" i="12" s="1"/>
  <c r="AT1201" i="12" s="1"/>
  <c r="AZ1201" i="12" s="1"/>
  <c r="BF1201" i="12" s="1"/>
  <c r="E1201" i="12"/>
  <c r="D1201" i="12"/>
  <c r="C1201" i="12"/>
  <c r="I1201" i="12" s="1"/>
  <c r="O1201" i="12" s="1"/>
  <c r="U1201" i="12" s="1"/>
  <c r="AA1201" i="12" s="1"/>
  <c r="AG1201" i="12" s="1"/>
  <c r="AM1201" i="12" s="1"/>
  <c r="AS1201" i="12" s="1"/>
  <c r="AY1201" i="12" s="1"/>
  <c r="BE1201" i="12" s="1"/>
  <c r="B1201" i="12"/>
  <c r="H1201" i="12" s="1"/>
  <c r="A1201" i="12"/>
  <c r="G1201" i="12" s="1"/>
  <c r="M1201" i="12" s="1"/>
  <c r="S1201" i="12" s="1"/>
  <c r="Y1201" i="12" s="1"/>
  <c r="AE1201" i="12" s="1"/>
  <c r="AK1201" i="12" s="1"/>
  <c r="AQ1201" i="12" s="1"/>
  <c r="AW1201" i="12" s="1"/>
  <c r="BC1201" i="12" s="1"/>
  <c r="E1200" i="12"/>
  <c r="D1200" i="12"/>
  <c r="J1200" i="12" s="1"/>
  <c r="P1200" i="12" s="1"/>
  <c r="V1200" i="12" s="1"/>
  <c r="AB1200" i="12" s="1"/>
  <c r="AH1200" i="12" s="1"/>
  <c r="AN1200" i="12" s="1"/>
  <c r="AT1200" i="12" s="1"/>
  <c r="AZ1200" i="12" s="1"/>
  <c r="BF1200" i="12" s="1"/>
  <c r="C1200" i="12"/>
  <c r="I1200" i="12" s="1"/>
  <c r="O1200" i="12" s="1"/>
  <c r="U1200" i="12" s="1"/>
  <c r="AA1200" i="12" s="1"/>
  <c r="AG1200" i="12" s="1"/>
  <c r="AM1200" i="12" s="1"/>
  <c r="AS1200" i="12" s="1"/>
  <c r="AY1200" i="12" s="1"/>
  <c r="BE1200" i="12" s="1"/>
  <c r="B1200" i="12"/>
  <c r="A1200" i="12"/>
  <c r="G1200" i="12" s="1"/>
  <c r="M1200" i="12" s="1"/>
  <c r="S1200" i="12" s="1"/>
  <c r="Y1200" i="12" s="1"/>
  <c r="AE1200" i="12" s="1"/>
  <c r="AK1200" i="12" s="1"/>
  <c r="AQ1200" i="12" s="1"/>
  <c r="AW1200" i="12" s="1"/>
  <c r="BC1200" i="12" s="1"/>
  <c r="E1199" i="12"/>
  <c r="D1199" i="12"/>
  <c r="J1199" i="12" s="1"/>
  <c r="P1199" i="12" s="1"/>
  <c r="V1199" i="12" s="1"/>
  <c r="AB1199" i="12" s="1"/>
  <c r="AH1199" i="12" s="1"/>
  <c r="AN1199" i="12" s="1"/>
  <c r="AT1199" i="12" s="1"/>
  <c r="AZ1199" i="12" s="1"/>
  <c r="BF1199" i="12" s="1"/>
  <c r="C1199" i="12"/>
  <c r="I1199" i="12" s="1"/>
  <c r="O1199" i="12" s="1"/>
  <c r="U1199" i="12" s="1"/>
  <c r="AA1199" i="12" s="1"/>
  <c r="AG1199" i="12" s="1"/>
  <c r="AM1199" i="12" s="1"/>
  <c r="AS1199" i="12" s="1"/>
  <c r="AY1199" i="12" s="1"/>
  <c r="BE1199" i="12" s="1"/>
  <c r="B1199" i="12"/>
  <c r="A1199" i="12"/>
  <c r="G1199" i="12" s="1"/>
  <c r="M1199" i="12" s="1"/>
  <c r="S1199" i="12" s="1"/>
  <c r="Y1199" i="12" s="1"/>
  <c r="AE1199" i="12" s="1"/>
  <c r="AK1199" i="12" s="1"/>
  <c r="AQ1199" i="12" s="1"/>
  <c r="AW1199" i="12" s="1"/>
  <c r="BC1199" i="12" s="1"/>
  <c r="E1198" i="12"/>
  <c r="D1198" i="12"/>
  <c r="J1198" i="12" s="1"/>
  <c r="P1198" i="12" s="1"/>
  <c r="V1198" i="12" s="1"/>
  <c r="AB1198" i="12" s="1"/>
  <c r="AH1198" i="12" s="1"/>
  <c r="AN1198" i="12" s="1"/>
  <c r="AT1198" i="12" s="1"/>
  <c r="AZ1198" i="12" s="1"/>
  <c r="BF1198" i="12" s="1"/>
  <c r="C1198" i="12"/>
  <c r="I1198" i="12" s="1"/>
  <c r="O1198" i="12" s="1"/>
  <c r="U1198" i="12" s="1"/>
  <c r="AA1198" i="12" s="1"/>
  <c r="AG1198" i="12" s="1"/>
  <c r="AM1198" i="12" s="1"/>
  <c r="AS1198" i="12" s="1"/>
  <c r="AY1198" i="12" s="1"/>
  <c r="BE1198" i="12" s="1"/>
  <c r="B1198" i="12"/>
  <c r="A1198" i="12"/>
  <c r="G1198" i="12" s="1"/>
  <c r="M1198" i="12" s="1"/>
  <c r="S1198" i="12" s="1"/>
  <c r="Y1198" i="12" s="1"/>
  <c r="AE1198" i="12" s="1"/>
  <c r="AK1198" i="12" s="1"/>
  <c r="AQ1198" i="12" s="1"/>
  <c r="AW1198" i="12" s="1"/>
  <c r="BC1198" i="12" s="1"/>
  <c r="E1197" i="12"/>
  <c r="D1197" i="12"/>
  <c r="J1197" i="12" s="1"/>
  <c r="P1197" i="12" s="1"/>
  <c r="V1197" i="12" s="1"/>
  <c r="AB1197" i="12" s="1"/>
  <c r="AH1197" i="12" s="1"/>
  <c r="AN1197" i="12" s="1"/>
  <c r="AT1197" i="12" s="1"/>
  <c r="AZ1197" i="12" s="1"/>
  <c r="BF1197" i="12" s="1"/>
  <c r="C1197" i="12"/>
  <c r="I1197" i="12" s="1"/>
  <c r="O1197" i="12" s="1"/>
  <c r="U1197" i="12" s="1"/>
  <c r="AA1197" i="12" s="1"/>
  <c r="AG1197" i="12" s="1"/>
  <c r="AM1197" i="12" s="1"/>
  <c r="AS1197" i="12" s="1"/>
  <c r="AY1197" i="12" s="1"/>
  <c r="BE1197" i="12" s="1"/>
  <c r="B1197" i="12"/>
  <c r="H1197" i="12" s="1"/>
  <c r="A1197" i="12"/>
  <c r="G1197" i="12" s="1"/>
  <c r="M1197" i="12" s="1"/>
  <c r="S1197" i="12" s="1"/>
  <c r="Y1197" i="12" s="1"/>
  <c r="AE1197" i="12" s="1"/>
  <c r="AK1197" i="12" s="1"/>
  <c r="AQ1197" i="12" s="1"/>
  <c r="AW1197" i="12" s="1"/>
  <c r="BC1197" i="12" s="1"/>
  <c r="E1196" i="12"/>
  <c r="D1196" i="12"/>
  <c r="J1196" i="12" s="1"/>
  <c r="P1196" i="12" s="1"/>
  <c r="V1196" i="12" s="1"/>
  <c r="AB1196" i="12" s="1"/>
  <c r="AH1196" i="12" s="1"/>
  <c r="AN1196" i="12" s="1"/>
  <c r="AT1196" i="12" s="1"/>
  <c r="AZ1196" i="12" s="1"/>
  <c r="BF1196" i="12" s="1"/>
  <c r="C1196" i="12"/>
  <c r="I1196" i="12" s="1"/>
  <c r="O1196" i="12" s="1"/>
  <c r="U1196" i="12" s="1"/>
  <c r="AA1196" i="12" s="1"/>
  <c r="AG1196" i="12" s="1"/>
  <c r="AM1196" i="12" s="1"/>
  <c r="AS1196" i="12" s="1"/>
  <c r="AY1196" i="12" s="1"/>
  <c r="BE1196" i="12" s="1"/>
  <c r="B1196" i="12"/>
  <c r="A1196" i="12"/>
  <c r="G1196" i="12" s="1"/>
  <c r="M1196" i="12" s="1"/>
  <c r="S1196" i="12" s="1"/>
  <c r="Y1196" i="12" s="1"/>
  <c r="AE1196" i="12" s="1"/>
  <c r="AK1196" i="12" s="1"/>
  <c r="AQ1196" i="12" s="1"/>
  <c r="AW1196" i="12" s="1"/>
  <c r="BC1196" i="12" s="1"/>
  <c r="E1195" i="12"/>
  <c r="D1195" i="12"/>
  <c r="J1195" i="12" s="1"/>
  <c r="P1195" i="12" s="1"/>
  <c r="V1195" i="12" s="1"/>
  <c r="AB1195" i="12" s="1"/>
  <c r="AH1195" i="12" s="1"/>
  <c r="AN1195" i="12" s="1"/>
  <c r="AT1195" i="12" s="1"/>
  <c r="AZ1195" i="12" s="1"/>
  <c r="BF1195" i="12" s="1"/>
  <c r="C1195" i="12"/>
  <c r="I1195" i="12" s="1"/>
  <c r="O1195" i="12" s="1"/>
  <c r="U1195" i="12" s="1"/>
  <c r="AA1195" i="12" s="1"/>
  <c r="AG1195" i="12" s="1"/>
  <c r="AM1195" i="12" s="1"/>
  <c r="AS1195" i="12" s="1"/>
  <c r="AY1195" i="12" s="1"/>
  <c r="BE1195" i="12" s="1"/>
  <c r="B1195" i="12"/>
  <c r="A1195" i="12"/>
  <c r="G1195" i="12" s="1"/>
  <c r="M1195" i="12" s="1"/>
  <c r="S1195" i="12" s="1"/>
  <c r="Y1195" i="12" s="1"/>
  <c r="AE1195" i="12" s="1"/>
  <c r="AK1195" i="12" s="1"/>
  <c r="AQ1195" i="12" s="1"/>
  <c r="AW1195" i="12" s="1"/>
  <c r="BC1195" i="12" s="1"/>
  <c r="E1194" i="12"/>
  <c r="D1194" i="12"/>
  <c r="J1194" i="12" s="1"/>
  <c r="P1194" i="12" s="1"/>
  <c r="V1194" i="12" s="1"/>
  <c r="AB1194" i="12" s="1"/>
  <c r="AH1194" i="12" s="1"/>
  <c r="AN1194" i="12" s="1"/>
  <c r="AT1194" i="12" s="1"/>
  <c r="AZ1194" i="12" s="1"/>
  <c r="BF1194" i="12" s="1"/>
  <c r="C1194" i="12"/>
  <c r="I1194" i="12" s="1"/>
  <c r="O1194" i="12" s="1"/>
  <c r="U1194" i="12" s="1"/>
  <c r="AA1194" i="12" s="1"/>
  <c r="AG1194" i="12" s="1"/>
  <c r="AM1194" i="12" s="1"/>
  <c r="AS1194" i="12" s="1"/>
  <c r="AY1194" i="12" s="1"/>
  <c r="BE1194" i="12" s="1"/>
  <c r="B1194" i="12"/>
  <c r="K1194" i="12" s="1"/>
  <c r="A1194" i="12"/>
  <c r="G1194" i="12" s="1"/>
  <c r="M1194" i="12" s="1"/>
  <c r="S1194" i="12" s="1"/>
  <c r="Y1194" i="12" s="1"/>
  <c r="AE1194" i="12" s="1"/>
  <c r="AK1194" i="12" s="1"/>
  <c r="AQ1194" i="12" s="1"/>
  <c r="AW1194" i="12" s="1"/>
  <c r="BC1194" i="12" s="1"/>
  <c r="E1193" i="12"/>
  <c r="D1193" i="12"/>
  <c r="J1193" i="12" s="1"/>
  <c r="P1193" i="12" s="1"/>
  <c r="V1193" i="12" s="1"/>
  <c r="AB1193" i="12" s="1"/>
  <c r="AH1193" i="12" s="1"/>
  <c r="AN1193" i="12" s="1"/>
  <c r="AT1193" i="12" s="1"/>
  <c r="AZ1193" i="12" s="1"/>
  <c r="BF1193" i="12" s="1"/>
  <c r="C1193" i="12"/>
  <c r="I1193" i="12" s="1"/>
  <c r="O1193" i="12" s="1"/>
  <c r="U1193" i="12" s="1"/>
  <c r="AA1193" i="12" s="1"/>
  <c r="AG1193" i="12" s="1"/>
  <c r="AM1193" i="12" s="1"/>
  <c r="AS1193" i="12" s="1"/>
  <c r="AY1193" i="12" s="1"/>
  <c r="BE1193" i="12" s="1"/>
  <c r="B1193" i="12"/>
  <c r="H1193" i="12" s="1"/>
  <c r="A1193" i="12"/>
  <c r="G1193" i="12" s="1"/>
  <c r="M1193" i="12" s="1"/>
  <c r="S1193" i="12" s="1"/>
  <c r="Y1193" i="12" s="1"/>
  <c r="AE1193" i="12" s="1"/>
  <c r="AK1193" i="12" s="1"/>
  <c r="AQ1193" i="12" s="1"/>
  <c r="AW1193" i="12" s="1"/>
  <c r="BC1193" i="12" s="1"/>
  <c r="E1192" i="12"/>
  <c r="D1192" i="12"/>
  <c r="J1192" i="12" s="1"/>
  <c r="P1192" i="12" s="1"/>
  <c r="V1192" i="12" s="1"/>
  <c r="AB1192" i="12" s="1"/>
  <c r="AH1192" i="12" s="1"/>
  <c r="AN1192" i="12" s="1"/>
  <c r="AT1192" i="12" s="1"/>
  <c r="AZ1192" i="12" s="1"/>
  <c r="BF1192" i="12" s="1"/>
  <c r="C1192" i="12"/>
  <c r="I1192" i="12" s="1"/>
  <c r="O1192" i="12" s="1"/>
  <c r="U1192" i="12" s="1"/>
  <c r="AA1192" i="12" s="1"/>
  <c r="AG1192" i="12" s="1"/>
  <c r="AM1192" i="12" s="1"/>
  <c r="AS1192" i="12" s="1"/>
  <c r="AY1192" i="12" s="1"/>
  <c r="BE1192" i="12" s="1"/>
  <c r="B1192" i="12"/>
  <c r="A1192" i="12"/>
  <c r="G1192" i="12" s="1"/>
  <c r="M1192" i="12" s="1"/>
  <c r="S1192" i="12" s="1"/>
  <c r="Y1192" i="12" s="1"/>
  <c r="AE1192" i="12" s="1"/>
  <c r="AK1192" i="12" s="1"/>
  <c r="AQ1192" i="12" s="1"/>
  <c r="AW1192" i="12" s="1"/>
  <c r="BC1192" i="12" s="1"/>
  <c r="E1191" i="12"/>
  <c r="D1191" i="12"/>
  <c r="J1191" i="12" s="1"/>
  <c r="P1191" i="12" s="1"/>
  <c r="V1191" i="12" s="1"/>
  <c r="AB1191" i="12" s="1"/>
  <c r="AH1191" i="12" s="1"/>
  <c r="AN1191" i="12" s="1"/>
  <c r="AT1191" i="12" s="1"/>
  <c r="AZ1191" i="12" s="1"/>
  <c r="BF1191" i="12" s="1"/>
  <c r="C1191" i="12"/>
  <c r="I1191" i="12" s="1"/>
  <c r="O1191" i="12" s="1"/>
  <c r="U1191" i="12" s="1"/>
  <c r="AA1191" i="12" s="1"/>
  <c r="AG1191" i="12" s="1"/>
  <c r="AM1191" i="12" s="1"/>
  <c r="AS1191" i="12" s="1"/>
  <c r="AY1191" i="12" s="1"/>
  <c r="BE1191" i="12" s="1"/>
  <c r="B1191" i="12"/>
  <c r="K1191" i="12" s="1"/>
  <c r="A1191" i="12"/>
  <c r="G1191" i="12" s="1"/>
  <c r="M1191" i="12" s="1"/>
  <c r="S1191" i="12" s="1"/>
  <c r="Y1191" i="12" s="1"/>
  <c r="AE1191" i="12" s="1"/>
  <c r="AK1191" i="12" s="1"/>
  <c r="AQ1191" i="12" s="1"/>
  <c r="AW1191" i="12" s="1"/>
  <c r="BC1191" i="12" s="1"/>
  <c r="E1190" i="12"/>
  <c r="D1190" i="12"/>
  <c r="J1190" i="12" s="1"/>
  <c r="P1190" i="12" s="1"/>
  <c r="V1190" i="12" s="1"/>
  <c r="AB1190" i="12" s="1"/>
  <c r="AH1190" i="12" s="1"/>
  <c r="AN1190" i="12" s="1"/>
  <c r="AT1190" i="12" s="1"/>
  <c r="AZ1190" i="12" s="1"/>
  <c r="BF1190" i="12" s="1"/>
  <c r="C1190" i="12"/>
  <c r="I1190" i="12" s="1"/>
  <c r="O1190" i="12" s="1"/>
  <c r="U1190" i="12" s="1"/>
  <c r="AA1190" i="12" s="1"/>
  <c r="AG1190" i="12" s="1"/>
  <c r="AM1190" i="12" s="1"/>
  <c r="AS1190" i="12" s="1"/>
  <c r="AY1190" i="12" s="1"/>
  <c r="BE1190" i="12" s="1"/>
  <c r="B1190" i="12"/>
  <c r="H1190" i="12" s="1"/>
  <c r="A1190" i="12"/>
  <c r="G1190" i="12" s="1"/>
  <c r="M1190" i="12" s="1"/>
  <c r="S1190" i="12" s="1"/>
  <c r="Y1190" i="12" s="1"/>
  <c r="AE1190" i="12" s="1"/>
  <c r="AK1190" i="12" s="1"/>
  <c r="AQ1190" i="12" s="1"/>
  <c r="AW1190" i="12" s="1"/>
  <c r="BC1190" i="12" s="1"/>
  <c r="J1189" i="12"/>
  <c r="P1189" i="12" s="1"/>
  <c r="V1189" i="12" s="1"/>
  <c r="AB1189" i="12" s="1"/>
  <c r="AH1189" i="12" s="1"/>
  <c r="AN1189" i="12" s="1"/>
  <c r="AT1189" i="12" s="1"/>
  <c r="AZ1189" i="12" s="1"/>
  <c r="BF1189" i="12" s="1"/>
  <c r="E1189" i="12"/>
  <c r="K1189" i="12" s="1"/>
  <c r="D1189" i="12"/>
  <c r="C1189" i="12"/>
  <c r="I1189" i="12" s="1"/>
  <c r="O1189" i="12" s="1"/>
  <c r="U1189" i="12" s="1"/>
  <c r="AA1189" i="12" s="1"/>
  <c r="AG1189" i="12" s="1"/>
  <c r="AM1189" i="12" s="1"/>
  <c r="AS1189" i="12" s="1"/>
  <c r="AY1189" i="12" s="1"/>
  <c r="BE1189" i="12" s="1"/>
  <c r="B1189" i="12"/>
  <c r="H1189" i="12" s="1"/>
  <c r="A1189" i="12"/>
  <c r="G1189" i="12" s="1"/>
  <c r="M1189" i="12" s="1"/>
  <c r="S1189" i="12" s="1"/>
  <c r="Y1189" i="12" s="1"/>
  <c r="AE1189" i="12" s="1"/>
  <c r="AK1189" i="12" s="1"/>
  <c r="AQ1189" i="12" s="1"/>
  <c r="AW1189" i="12" s="1"/>
  <c r="BC1189" i="12" s="1"/>
  <c r="E1188" i="12"/>
  <c r="D1188" i="12"/>
  <c r="J1188" i="12" s="1"/>
  <c r="P1188" i="12" s="1"/>
  <c r="V1188" i="12" s="1"/>
  <c r="AB1188" i="12" s="1"/>
  <c r="AH1188" i="12" s="1"/>
  <c r="AN1188" i="12" s="1"/>
  <c r="AT1188" i="12" s="1"/>
  <c r="AZ1188" i="12" s="1"/>
  <c r="BF1188" i="12" s="1"/>
  <c r="C1188" i="12"/>
  <c r="I1188" i="12" s="1"/>
  <c r="O1188" i="12" s="1"/>
  <c r="U1188" i="12" s="1"/>
  <c r="AA1188" i="12" s="1"/>
  <c r="AG1188" i="12" s="1"/>
  <c r="AM1188" i="12" s="1"/>
  <c r="AS1188" i="12" s="1"/>
  <c r="AY1188" i="12" s="1"/>
  <c r="BE1188" i="12" s="1"/>
  <c r="B1188" i="12"/>
  <c r="A1188" i="12"/>
  <c r="G1188" i="12" s="1"/>
  <c r="M1188" i="12" s="1"/>
  <c r="S1188" i="12" s="1"/>
  <c r="Y1188" i="12" s="1"/>
  <c r="AE1188" i="12" s="1"/>
  <c r="AK1188" i="12" s="1"/>
  <c r="AQ1188" i="12" s="1"/>
  <c r="AW1188" i="12" s="1"/>
  <c r="BC1188" i="12" s="1"/>
  <c r="E1187" i="12"/>
  <c r="D1187" i="12"/>
  <c r="J1187" i="12" s="1"/>
  <c r="P1187" i="12" s="1"/>
  <c r="V1187" i="12" s="1"/>
  <c r="AB1187" i="12" s="1"/>
  <c r="AH1187" i="12" s="1"/>
  <c r="AN1187" i="12" s="1"/>
  <c r="AT1187" i="12" s="1"/>
  <c r="AZ1187" i="12" s="1"/>
  <c r="BF1187" i="12" s="1"/>
  <c r="C1187" i="12"/>
  <c r="I1187" i="12" s="1"/>
  <c r="O1187" i="12" s="1"/>
  <c r="U1187" i="12" s="1"/>
  <c r="AA1187" i="12" s="1"/>
  <c r="AG1187" i="12" s="1"/>
  <c r="AM1187" i="12" s="1"/>
  <c r="AS1187" i="12" s="1"/>
  <c r="AY1187" i="12" s="1"/>
  <c r="BE1187" i="12" s="1"/>
  <c r="B1187" i="12"/>
  <c r="A1187" i="12"/>
  <c r="G1187" i="12" s="1"/>
  <c r="M1187" i="12" s="1"/>
  <c r="S1187" i="12" s="1"/>
  <c r="Y1187" i="12" s="1"/>
  <c r="AE1187" i="12" s="1"/>
  <c r="AK1187" i="12" s="1"/>
  <c r="AQ1187" i="12" s="1"/>
  <c r="AW1187" i="12" s="1"/>
  <c r="BC1187" i="12" s="1"/>
  <c r="E1186" i="12"/>
  <c r="D1186" i="12"/>
  <c r="J1186" i="12" s="1"/>
  <c r="P1186" i="12" s="1"/>
  <c r="V1186" i="12" s="1"/>
  <c r="AB1186" i="12" s="1"/>
  <c r="AH1186" i="12" s="1"/>
  <c r="AN1186" i="12" s="1"/>
  <c r="AT1186" i="12" s="1"/>
  <c r="AZ1186" i="12" s="1"/>
  <c r="BF1186" i="12" s="1"/>
  <c r="C1186" i="12"/>
  <c r="I1186" i="12" s="1"/>
  <c r="O1186" i="12" s="1"/>
  <c r="U1186" i="12" s="1"/>
  <c r="AA1186" i="12" s="1"/>
  <c r="AG1186" i="12" s="1"/>
  <c r="AM1186" i="12" s="1"/>
  <c r="AS1186" i="12" s="1"/>
  <c r="AY1186" i="12" s="1"/>
  <c r="BE1186" i="12" s="1"/>
  <c r="B1186" i="12"/>
  <c r="H1186" i="12" s="1"/>
  <c r="A1186" i="12"/>
  <c r="G1186" i="12" s="1"/>
  <c r="M1186" i="12" s="1"/>
  <c r="S1186" i="12" s="1"/>
  <c r="Y1186" i="12" s="1"/>
  <c r="AE1186" i="12" s="1"/>
  <c r="AK1186" i="12" s="1"/>
  <c r="AQ1186" i="12" s="1"/>
  <c r="AW1186" i="12" s="1"/>
  <c r="BC1186" i="12" s="1"/>
  <c r="E1185" i="12"/>
  <c r="D1185" i="12"/>
  <c r="J1185" i="12" s="1"/>
  <c r="P1185" i="12" s="1"/>
  <c r="V1185" i="12" s="1"/>
  <c r="AB1185" i="12" s="1"/>
  <c r="AH1185" i="12" s="1"/>
  <c r="AN1185" i="12" s="1"/>
  <c r="AT1185" i="12" s="1"/>
  <c r="AZ1185" i="12" s="1"/>
  <c r="BF1185" i="12" s="1"/>
  <c r="C1185" i="12"/>
  <c r="I1185" i="12" s="1"/>
  <c r="O1185" i="12" s="1"/>
  <c r="U1185" i="12" s="1"/>
  <c r="AA1185" i="12" s="1"/>
  <c r="AG1185" i="12" s="1"/>
  <c r="AM1185" i="12" s="1"/>
  <c r="AS1185" i="12" s="1"/>
  <c r="AY1185" i="12" s="1"/>
  <c r="BE1185" i="12" s="1"/>
  <c r="B1185" i="12"/>
  <c r="A1185" i="12"/>
  <c r="G1185" i="12" s="1"/>
  <c r="M1185" i="12" s="1"/>
  <c r="S1185" i="12" s="1"/>
  <c r="Y1185" i="12" s="1"/>
  <c r="AE1185" i="12" s="1"/>
  <c r="AK1185" i="12" s="1"/>
  <c r="AQ1185" i="12" s="1"/>
  <c r="AW1185" i="12" s="1"/>
  <c r="BC1185" i="12" s="1"/>
  <c r="E1184" i="12"/>
  <c r="D1184" i="12"/>
  <c r="J1184" i="12" s="1"/>
  <c r="P1184" i="12" s="1"/>
  <c r="V1184" i="12" s="1"/>
  <c r="AB1184" i="12" s="1"/>
  <c r="AH1184" i="12" s="1"/>
  <c r="AN1184" i="12" s="1"/>
  <c r="AT1184" i="12" s="1"/>
  <c r="AZ1184" i="12" s="1"/>
  <c r="BF1184" i="12" s="1"/>
  <c r="C1184" i="12"/>
  <c r="I1184" i="12" s="1"/>
  <c r="O1184" i="12" s="1"/>
  <c r="U1184" i="12" s="1"/>
  <c r="AA1184" i="12" s="1"/>
  <c r="AG1184" i="12" s="1"/>
  <c r="AM1184" i="12" s="1"/>
  <c r="AS1184" i="12" s="1"/>
  <c r="AY1184" i="12" s="1"/>
  <c r="BE1184" i="12" s="1"/>
  <c r="B1184" i="12"/>
  <c r="A1184" i="12"/>
  <c r="G1184" i="12" s="1"/>
  <c r="M1184" i="12" s="1"/>
  <c r="S1184" i="12" s="1"/>
  <c r="Y1184" i="12" s="1"/>
  <c r="AE1184" i="12" s="1"/>
  <c r="AK1184" i="12" s="1"/>
  <c r="AQ1184" i="12" s="1"/>
  <c r="AW1184" i="12" s="1"/>
  <c r="BC1184" i="12" s="1"/>
  <c r="E1183" i="12"/>
  <c r="D1183" i="12"/>
  <c r="J1183" i="12" s="1"/>
  <c r="P1183" i="12" s="1"/>
  <c r="V1183" i="12" s="1"/>
  <c r="AB1183" i="12" s="1"/>
  <c r="AH1183" i="12" s="1"/>
  <c r="AN1183" i="12" s="1"/>
  <c r="AT1183" i="12" s="1"/>
  <c r="AZ1183" i="12" s="1"/>
  <c r="BF1183" i="12" s="1"/>
  <c r="C1183" i="12"/>
  <c r="I1183" i="12" s="1"/>
  <c r="O1183" i="12" s="1"/>
  <c r="U1183" i="12" s="1"/>
  <c r="AA1183" i="12" s="1"/>
  <c r="AG1183" i="12" s="1"/>
  <c r="AM1183" i="12" s="1"/>
  <c r="AS1183" i="12" s="1"/>
  <c r="AY1183" i="12" s="1"/>
  <c r="BE1183" i="12" s="1"/>
  <c r="B1183" i="12"/>
  <c r="A1183" i="12"/>
  <c r="G1183" i="12" s="1"/>
  <c r="M1183" i="12" s="1"/>
  <c r="S1183" i="12" s="1"/>
  <c r="Y1183" i="12" s="1"/>
  <c r="AE1183" i="12" s="1"/>
  <c r="AK1183" i="12" s="1"/>
  <c r="AQ1183" i="12" s="1"/>
  <c r="AW1183" i="12" s="1"/>
  <c r="BC1183" i="12" s="1"/>
  <c r="E1182" i="12"/>
  <c r="D1182" i="12"/>
  <c r="J1182" i="12" s="1"/>
  <c r="P1182" i="12" s="1"/>
  <c r="V1182" i="12" s="1"/>
  <c r="AB1182" i="12" s="1"/>
  <c r="AH1182" i="12" s="1"/>
  <c r="AN1182" i="12" s="1"/>
  <c r="AT1182" i="12" s="1"/>
  <c r="AZ1182" i="12" s="1"/>
  <c r="BF1182" i="12" s="1"/>
  <c r="C1182" i="12"/>
  <c r="I1182" i="12" s="1"/>
  <c r="O1182" i="12" s="1"/>
  <c r="U1182" i="12" s="1"/>
  <c r="AA1182" i="12" s="1"/>
  <c r="AG1182" i="12" s="1"/>
  <c r="AM1182" i="12" s="1"/>
  <c r="AS1182" i="12" s="1"/>
  <c r="AY1182" i="12" s="1"/>
  <c r="BE1182" i="12" s="1"/>
  <c r="B1182" i="12"/>
  <c r="A1182" i="12"/>
  <c r="G1182" i="12" s="1"/>
  <c r="M1182" i="12" s="1"/>
  <c r="S1182" i="12" s="1"/>
  <c r="Y1182" i="12" s="1"/>
  <c r="AE1182" i="12" s="1"/>
  <c r="AK1182" i="12" s="1"/>
  <c r="AQ1182" i="12" s="1"/>
  <c r="AW1182" i="12" s="1"/>
  <c r="BC1182" i="12" s="1"/>
  <c r="E1181" i="12"/>
  <c r="D1181" i="12"/>
  <c r="J1181" i="12" s="1"/>
  <c r="P1181" i="12" s="1"/>
  <c r="V1181" i="12" s="1"/>
  <c r="AB1181" i="12" s="1"/>
  <c r="AH1181" i="12" s="1"/>
  <c r="AN1181" i="12" s="1"/>
  <c r="AT1181" i="12" s="1"/>
  <c r="AZ1181" i="12" s="1"/>
  <c r="BF1181" i="12" s="1"/>
  <c r="C1181" i="12"/>
  <c r="I1181" i="12" s="1"/>
  <c r="O1181" i="12" s="1"/>
  <c r="U1181" i="12" s="1"/>
  <c r="AA1181" i="12" s="1"/>
  <c r="AG1181" i="12" s="1"/>
  <c r="AM1181" i="12" s="1"/>
  <c r="AS1181" i="12" s="1"/>
  <c r="AY1181" i="12" s="1"/>
  <c r="BE1181" i="12" s="1"/>
  <c r="B1181" i="12"/>
  <c r="A1181" i="12"/>
  <c r="G1181" i="12" s="1"/>
  <c r="M1181" i="12" s="1"/>
  <c r="S1181" i="12" s="1"/>
  <c r="Y1181" i="12" s="1"/>
  <c r="AE1181" i="12" s="1"/>
  <c r="AK1181" i="12" s="1"/>
  <c r="AQ1181" i="12" s="1"/>
  <c r="AW1181" i="12" s="1"/>
  <c r="BC1181" i="12" s="1"/>
  <c r="E1180" i="12"/>
  <c r="D1180" i="12"/>
  <c r="J1180" i="12" s="1"/>
  <c r="P1180" i="12" s="1"/>
  <c r="V1180" i="12" s="1"/>
  <c r="AB1180" i="12" s="1"/>
  <c r="AH1180" i="12" s="1"/>
  <c r="AN1180" i="12" s="1"/>
  <c r="AT1180" i="12" s="1"/>
  <c r="AZ1180" i="12" s="1"/>
  <c r="BF1180" i="12" s="1"/>
  <c r="C1180" i="12"/>
  <c r="I1180" i="12" s="1"/>
  <c r="O1180" i="12" s="1"/>
  <c r="U1180" i="12" s="1"/>
  <c r="AA1180" i="12" s="1"/>
  <c r="AG1180" i="12" s="1"/>
  <c r="AM1180" i="12" s="1"/>
  <c r="AS1180" i="12" s="1"/>
  <c r="AY1180" i="12" s="1"/>
  <c r="BE1180" i="12" s="1"/>
  <c r="B1180" i="12"/>
  <c r="A1180" i="12"/>
  <c r="G1180" i="12" s="1"/>
  <c r="M1180" i="12" s="1"/>
  <c r="S1180" i="12" s="1"/>
  <c r="Y1180" i="12" s="1"/>
  <c r="AE1180" i="12" s="1"/>
  <c r="AK1180" i="12" s="1"/>
  <c r="AQ1180" i="12" s="1"/>
  <c r="AW1180" i="12" s="1"/>
  <c r="BC1180" i="12" s="1"/>
  <c r="E1179" i="12"/>
  <c r="D1179" i="12"/>
  <c r="J1179" i="12" s="1"/>
  <c r="P1179" i="12" s="1"/>
  <c r="V1179" i="12" s="1"/>
  <c r="AB1179" i="12" s="1"/>
  <c r="AH1179" i="12" s="1"/>
  <c r="AN1179" i="12" s="1"/>
  <c r="AT1179" i="12" s="1"/>
  <c r="AZ1179" i="12" s="1"/>
  <c r="BF1179" i="12" s="1"/>
  <c r="C1179" i="12"/>
  <c r="I1179" i="12" s="1"/>
  <c r="O1179" i="12" s="1"/>
  <c r="U1179" i="12" s="1"/>
  <c r="AA1179" i="12" s="1"/>
  <c r="AG1179" i="12" s="1"/>
  <c r="AM1179" i="12" s="1"/>
  <c r="AS1179" i="12" s="1"/>
  <c r="AY1179" i="12" s="1"/>
  <c r="BE1179" i="12" s="1"/>
  <c r="B1179" i="12"/>
  <c r="A1179" i="12"/>
  <c r="G1179" i="12" s="1"/>
  <c r="M1179" i="12" s="1"/>
  <c r="S1179" i="12" s="1"/>
  <c r="Y1179" i="12" s="1"/>
  <c r="AE1179" i="12" s="1"/>
  <c r="AK1179" i="12" s="1"/>
  <c r="AQ1179" i="12" s="1"/>
  <c r="AW1179" i="12" s="1"/>
  <c r="BC1179" i="12" s="1"/>
  <c r="E1178" i="12"/>
  <c r="D1178" i="12"/>
  <c r="J1178" i="12" s="1"/>
  <c r="P1178" i="12" s="1"/>
  <c r="V1178" i="12" s="1"/>
  <c r="AB1178" i="12" s="1"/>
  <c r="AH1178" i="12" s="1"/>
  <c r="AN1178" i="12" s="1"/>
  <c r="AT1178" i="12" s="1"/>
  <c r="AZ1178" i="12" s="1"/>
  <c r="BF1178" i="12" s="1"/>
  <c r="C1178" i="12"/>
  <c r="I1178" i="12" s="1"/>
  <c r="O1178" i="12" s="1"/>
  <c r="U1178" i="12" s="1"/>
  <c r="AA1178" i="12" s="1"/>
  <c r="AG1178" i="12" s="1"/>
  <c r="AM1178" i="12" s="1"/>
  <c r="AS1178" i="12" s="1"/>
  <c r="AY1178" i="12" s="1"/>
  <c r="BE1178" i="12" s="1"/>
  <c r="B1178" i="12"/>
  <c r="H1178" i="12" s="1"/>
  <c r="N1178" i="12" s="1"/>
  <c r="A1178" i="12"/>
  <c r="G1178" i="12" s="1"/>
  <c r="M1178" i="12" s="1"/>
  <c r="S1178" i="12" s="1"/>
  <c r="Y1178" i="12" s="1"/>
  <c r="AE1178" i="12" s="1"/>
  <c r="AK1178" i="12" s="1"/>
  <c r="AQ1178" i="12" s="1"/>
  <c r="AW1178" i="12" s="1"/>
  <c r="BC1178" i="12" s="1"/>
  <c r="E1177" i="12"/>
  <c r="D1177" i="12"/>
  <c r="J1177" i="12" s="1"/>
  <c r="P1177" i="12" s="1"/>
  <c r="V1177" i="12" s="1"/>
  <c r="AB1177" i="12" s="1"/>
  <c r="AH1177" i="12" s="1"/>
  <c r="AN1177" i="12" s="1"/>
  <c r="AT1177" i="12" s="1"/>
  <c r="AZ1177" i="12" s="1"/>
  <c r="BF1177" i="12" s="1"/>
  <c r="C1177" i="12"/>
  <c r="I1177" i="12" s="1"/>
  <c r="O1177" i="12" s="1"/>
  <c r="U1177" i="12" s="1"/>
  <c r="AA1177" i="12" s="1"/>
  <c r="AG1177" i="12" s="1"/>
  <c r="AM1177" i="12" s="1"/>
  <c r="AS1177" i="12" s="1"/>
  <c r="AY1177" i="12" s="1"/>
  <c r="BE1177" i="12" s="1"/>
  <c r="B1177" i="12"/>
  <c r="A1177" i="12"/>
  <c r="G1177" i="12" s="1"/>
  <c r="M1177" i="12" s="1"/>
  <c r="S1177" i="12" s="1"/>
  <c r="Y1177" i="12" s="1"/>
  <c r="AE1177" i="12" s="1"/>
  <c r="AK1177" i="12" s="1"/>
  <c r="AQ1177" i="12" s="1"/>
  <c r="AW1177" i="12" s="1"/>
  <c r="BC1177" i="12" s="1"/>
  <c r="E1176" i="12"/>
  <c r="D1176" i="12"/>
  <c r="J1176" i="12" s="1"/>
  <c r="P1176" i="12" s="1"/>
  <c r="V1176" i="12" s="1"/>
  <c r="AB1176" i="12" s="1"/>
  <c r="AH1176" i="12" s="1"/>
  <c r="AN1176" i="12" s="1"/>
  <c r="AT1176" i="12" s="1"/>
  <c r="AZ1176" i="12" s="1"/>
  <c r="BF1176" i="12" s="1"/>
  <c r="C1176" i="12"/>
  <c r="I1176" i="12" s="1"/>
  <c r="O1176" i="12" s="1"/>
  <c r="U1176" i="12" s="1"/>
  <c r="AA1176" i="12" s="1"/>
  <c r="AG1176" i="12" s="1"/>
  <c r="AM1176" i="12" s="1"/>
  <c r="AS1176" i="12" s="1"/>
  <c r="AY1176" i="12" s="1"/>
  <c r="BE1176" i="12" s="1"/>
  <c r="B1176" i="12"/>
  <c r="A1176" i="12"/>
  <c r="G1176" i="12" s="1"/>
  <c r="M1176" i="12" s="1"/>
  <c r="S1176" i="12" s="1"/>
  <c r="Y1176" i="12" s="1"/>
  <c r="AE1176" i="12" s="1"/>
  <c r="AK1176" i="12" s="1"/>
  <c r="AQ1176" i="12" s="1"/>
  <c r="AW1176" i="12" s="1"/>
  <c r="BC1176" i="12" s="1"/>
  <c r="E1175" i="12"/>
  <c r="D1175" i="12"/>
  <c r="J1175" i="12" s="1"/>
  <c r="P1175" i="12" s="1"/>
  <c r="V1175" i="12" s="1"/>
  <c r="AB1175" i="12" s="1"/>
  <c r="AH1175" i="12" s="1"/>
  <c r="AN1175" i="12" s="1"/>
  <c r="AT1175" i="12" s="1"/>
  <c r="AZ1175" i="12" s="1"/>
  <c r="BF1175" i="12" s="1"/>
  <c r="C1175" i="12"/>
  <c r="I1175" i="12" s="1"/>
  <c r="O1175" i="12" s="1"/>
  <c r="U1175" i="12" s="1"/>
  <c r="AA1175" i="12" s="1"/>
  <c r="AG1175" i="12" s="1"/>
  <c r="AM1175" i="12" s="1"/>
  <c r="AS1175" i="12" s="1"/>
  <c r="AY1175" i="12" s="1"/>
  <c r="BE1175" i="12" s="1"/>
  <c r="B1175" i="12"/>
  <c r="A1175" i="12"/>
  <c r="G1175" i="12" s="1"/>
  <c r="M1175" i="12" s="1"/>
  <c r="S1175" i="12" s="1"/>
  <c r="Y1175" i="12" s="1"/>
  <c r="AE1175" i="12" s="1"/>
  <c r="AK1175" i="12" s="1"/>
  <c r="AQ1175" i="12" s="1"/>
  <c r="AW1175" i="12" s="1"/>
  <c r="BC1175" i="12" s="1"/>
  <c r="E1174" i="12"/>
  <c r="D1174" i="12"/>
  <c r="J1174" i="12" s="1"/>
  <c r="P1174" i="12" s="1"/>
  <c r="V1174" i="12" s="1"/>
  <c r="AB1174" i="12" s="1"/>
  <c r="AH1174" i="12" s="1"/>
  <c r="AN1174" i="12" s="1"/>
  <c r="AT1174" i="12" s="1"/>
  <c r="AZ1174" i="12" s="1"/>
  <c r="BF1174" i="12" s="1"/>
  <c r="C1174" i="12"/>
  <c r="I1174" i="12" s="1"/>
  <c r="O1174" i="12" s="1"/>
  <c r="U1174" i="12" s="1"/>
  <c r="AA1174" i="12" s="1"/>
  <c r="AG1174" i="12" s="1"/>
  <c r="AM1174" i="12" s="1"/>
  <c r="AS1174" i="12" s="1"/>
  <c r="AY1174" i="12" s="1"/>
  <c r="BE1174" i="12" s="1"/>
  <c r="B1174" i="12"/>
  <c r="H1174" i="12" s="1"/>
  <c r="N1174" i="12" s="1"/>
  <c r="A1174" i="12"/>
  <c r="G1174" i="12" s="1"/>
  <c r="M1174" i="12" s="1"/>
  <c r="S1174" i="12" s="1"/>
  <c r="Y1174" i="12" s="1"/>
  <c r="AE1174" i="12" s="1"/>
  <c r="AK1174" i="12" s="1"/>
  <c r="AQ1174" i="12" s="1"/>
  <c r="AW1174" i="12" s="1"/>
  <c r="BC1174" i="12" s="1"/>
  <c r="E1173" i="12"/>
  <c r="D1173" i="12"/>
  <c r="J1173" i="12" s="1"/>
  <c r="P1173" i="12" s="1"/>
  <c r="V1173" i="12" s="1"/>
  <c r="AB1173" i="12" s="1"/>
  <c r="AH1173" i="12" s="1"/>
  <c r="AN1173" i="12" s="1"/>
  <c r="AT1173" i="12" s="1"/>
  <c r="AZ1173" i="12" s="1"/>
  <c r="BF1173" i="12" s="1"/>
  <c r="C1173" i="12"/>
  <c r="I1173" i="12" s="1"/>
  <c r="O1173" i="12" s="1"/>
  <c r="U1173" i="12" s="1"/>
  <c r="AA1173" i="12" s="1"/>
  <c r="AG1173" i="12" s="1"/>
  <c r="AM1173" i="12" s="1"/>
  <c r="AS1173" i="12" s="1"/>
  <c r="AY1173" i="12" s="1"/>
  <c r="BE1173" i="12" s="1"/>
  <c r="B1173" i="12"/>
  <c r="A1173" i="12"/>
  <c r="G1173" i="12" s="1"/>
  <c r="M1173" i="12" s="1"/>
  <c r="S1173" i="12" s="1"/>
  <c r="Y1173" i="12" s="1"/>
  <c r="AE1173" i="12" s="1"/>
  <c r="AK1173" i="12" s="1"/>
  <c r="AQ1173" i="12" s="1"/>
  <c r="AW1173" i="12" s="1"/>
  <c r="BC1173" i="12" s="1"/>
  <c r="E1172" i="12"/>
  <c r="D1172" i="12"/>
  <c r="J1172" i="12" s="1"/>
  <c r="P1172" i="12" s="1"/>
  <c r="V1172" i="12" s="1"/>
  <c r="AB1172" i="12" s="1"/>
  <c r="AH1172" i="12" s="1"/>
  <c r="AN1172" i="12" s="1"/>
  <c r="AT1172" i="12" s="1"/>
  <c r="AZ1172" i="12" s="1"/>
  <c r="BF1172" i="12" s="1"/>
  <c r="C1172" i="12"/>
  <c r="I1172" i="12" s="1"/>
  <c r="O1172" i="12" s="1"/>
  <c r="U1172" i="12" s="1"/>
  <c r="AA1172" i="12" s="1"/>
  <c r="AG1172" i="12" s="1"/>
  <c r="AM1172" i="12" s="1"/>
  <c r="AS1172" i="12" s="1"/>
  <c r="AY1172" i="12" s="1"/>
  <c r="BE1172" i="12" s="1"/>
  <c r="B1172" i="12"/>
  <c r="A1172" i="12"/>
  <c r="G1172" i="12" s="1"/>
  <c r="M1172" i="12" s="1"/>
  <c r="S1172" i="12" s="1"/>
  <c r="Y1172" i="12" s="1"/>
  <c r="AE1172" i="12" s="1"/>
  <c r="AK1172" i="12" s="1"/>
  <c r="AQ1172" i="12" s="1"/>
  <c r="AW1172" i="12" s="1"/>
  <c r="BC1172" i="12" s="1"/>
  <c r="E1171" i="12"/>
  <c r="D1171" i="12"/>
  <c r="J1171" i="12" s="1"/>
  <c r="P1171" i="12" s="1"/>
  <c r="V1171" i="12" s="1"/>
  <c r="AB1171" i="12" s="1"/>
  <c r="AH1171" i="12" s="1"/>
  <c r="AN1171" i="12" s="1"/>
  <c r="AT1171" i="12" s="1"/>
  <c r="AZ1171" i="12" s="1"/>
  <c r="BF1171" i="12" s="1"/>
  <c r="C1171" i="12"/>
  <c r="I1171" i="12" s="1"/>
  <c r="O1171" i="12" s="1"/>
  <c r="U1171" i="12" s="1"/>
  <c r="AA1171" i="12" s="1"/>
  <c r="AG1171" i="12" s="1"/>
  <c r="AM1171" i="12" s="1"/>
  <c r="AS1171" i="12" s="1"/>
  <c r="AY1171" i="12" s="1"/>
  <c r="BE1171" i="12" s="1"/>
  <c r="B1171" i="12"/>
  <c r="A1171" i="12"/>
  <c r="G1171" i="12" s="1"/>
  <c r="M1171" i="12" s="1"/>
  <c r="S1171" i="12" s="1"/>
  <c r="Y1171" i="12" s="1"/>
  <c r="AE1171" i="12" s="1"/>
  <c r="AK1171" i="12" s="1"/>
  <c r="AQ1171" i="12" s="1"/>
  <c r="AW1171" i="12" s="1"/>
  <c r="BC1171" i="12" s="1"/>
  <c r="E1170" i="12"/>
  <c r="D1170" i="12"/>
  <c r="J1170" i="12" s="1"/>
  <c r="P1170" i="12" s="1"/>
  <c r="V1170" i="12" s="1"/>
  <c r="AB1170" i="12" s="1"/>
  <c r="AH1170" i="12" s="1"/>
  <c r="AN1170" i="12" s="1"/>
  <c r="AT1170" i="12" s="1"/>
  <c r="AZ1170" i="12" s="1"/>
  <c r="BF1170" i="12" s="1"/>
  <c r="C1170" i="12"/>
  <c r="I1170" i="12" s="1"/>
  <c r="O1170" i="12" s="1"/>
  <c r="U1170" i="12" s="1"/>
  <c r="AA1170" i="12" s="1"/>
  <c r="AG1170" i="12" s="1"/>
  <c r="AM1170" i="12" s="1"/>
  <c r="AS1170" i="12" s="1"/>
  <c r="AY1170" i="12" s="1"/>
  <c r="BE1170" i="12" s="1"/>
  <c r="B1170" i="12"/>
  <c r="H1170" i="12" s="1"/>
  <c r="N1170" i="12" s="1"/>
  <c r="A1170" i="12"/>
  <c r="G1170" i="12" s="1"/>
  <c r="M1170" i="12" s="1"/>
  <c r="S1170" i="12" s="1"/>
  <c r="Y1170" i="12" s="1"/>
  <c r="AE1170" i="12" s="1"/>
  <c r="AK1170" i="12" s="1"/>
  <c r="AQ1170" i="12" s="1"/>
  <c r="AW1170" i="12" s="1"/>
  <c r="BC1170" i="12" s="1"/>
  <c r="E1169" i="12"/>
  <c r="D1169" i="12"/>
  <c r="J1169" i="12" s="1"/>
  <c r="P1169" i="12" s="1"/>
  <c r="V1169" i="12" s="1"/>
  <c r="AB1169" i="12" s="1"/>
  <c r="AH1169" i="12" s="1"/>
  <c r="AN1169" i="12" s="1"/>
  <c r="AT1169" i="12" s="1"/>
  <c r="AZ1169" i="12" s="1"/>
  <c r="BF1169" i="12" s="1"/>
  <c r="C1169" i="12"/>
  <c r="I1169" i="12" s="1"/>
  <c r="O1169" i="12" s="1"/>
  <c r="U1169" i="12" s="1"/>
  <c r="AA1169" i="12" s="1"/>
  <c r="AG1169" i="12" s="1"/>
  <c r="AM1169" i="12" s="1"/>
  <c r="AS1169" i="12" s="1"/>
  <c r="AY1169" i="12" s="1"/>
  <c r="BE1169" i="12" s="1"/>
  <c r="B1169" i="12"/>
  <c r="A1169" i="12"/>
  <c r="G1169" i="12" s="1"/>
  <c r="M1169" i="12" s="1"/>
  <c r="S1169" i="12" s="1"/>
  <c r="Y1169" i="12" s="1"/>
  <c r="AE1169" i="12" s="1"/>
  <c r="AK1169" i="12" s="1"/>
  <c r="AQ1169" i="12" s="1"/>
  <c r="AW1169" i="12" s="1"/>
  <c r="BC1169" i="12" s="1"/>
  <c r="E1168" i="12"/>
  <c r="D1168" i="12"/>
  <c r="J1168" i="12" s="1"/>
  <c r="P1168" i="12" s="1"/>
  <c r="V1168" i="12" s="1"/>
  <c r="AB1168" i="12" s="1"/>
  <c r="AH1168" i="12" s="1"/>
  <c r="AN1168" i="12" s="1"/>
  <c r="AT1168" i="12" s="1"/>
  <c r="AZ1168" i="12" s="1"/>
  <c r="BF1168" i="12" s="1"/>
  <c r="C1168" i="12"/>
  <c r="I1168" i="12" s="1"/>
  <c r="O1168" i="12" s="1"/>
  <c r="U1168" i="12" s="1"/>
  <c r="AA1168" i="12" s="1"/>
  <c r="AG1168" i="12" s="1"/>
  <c r="AM1168" i="12" s="1"/>
  <c r="AS1168" i="12" s="1"/>
  <c r="AY1168" i="12" s="1"/>
  <c r="BE1168" i="12" s="1"/>
  <c r="B1168" i="12"/>
  <c r="K1168" i="12" s="1"/>
  <c r="A1168" i="12"/>
  <c r="G1168" i="12" s="1"/>
  <c r="M1168" i="12" s="1"/>
  <c r="S1168" i="12" s="1"/>
  <c r="Y1168" i="12" s="1"/>
  <c r="AE1168" i="12" s="1"/>
  <c r="AK1168" i="12" s="1"/>
  <c r="AQ1168" i="12" s="1"/>
  <c r="AW1168" i="12" s="1"/>
  <c r="BC1168" i="12" s="1"/>
  <c r="E1167" i="12"/>
  <c r="D1167" i="12"/>
  <c r="J1167" i="12" s="1"/>
  <c r="P1167" i="12" s="1"/>
  <c r="V1167" i="12" s="1"/>
  <c r="AB1167" i="12" s="1"/>
  <c r="AH1167" i="12" s="1"/>
  <c r="AN1167" i="12" s="1"/>
  <c r="AT1167" i="12" s="1"/>
  <c r="AZ1167" i="12" s="1"/>
  <c r="BF1167" i="12" s="1"/>
  <c r="C1167" i="12"/>
  <c r="I1167" i="12" s="1"/>
  <c r="O1167" i="12" s="1"/>
  <c r="U1167" i="12" s="1"/>
  <c r="AA1167" i="12" s="1"/>
  <c r="AG1167" i="12" s="1"/>
  <c r="AM1167" i="12" s="1"/>
  <c r="AS1167" i="12" s="1"/>
  <c r="AY1167" i="12" s="1"/>
  <c r="BE1167" i="12" s="1"/>
  <c r="B1167" i="12"/>
  <c r="A1167" i="12"/>
  <c r="G1167" i="12" s="1"/>
  <c r="M1167" i="12" s="1"/>
  <c r="S1167" i="12" s="1"/>
  <c r="Y1167" i="12" s="1"/>
  <c r="AE1167" i="12" s="1"/>
  <c r="AK1167" i="12" s="1"/>
  <c r="AQ1167" i="12" s="1"/>
  <c r="AW1167" i="12" s="1"/>
  <c r="BC1167" i="12" s="1"/>
  <c r="E1166" i="12"/>
  <c r="D1166" i="12"/>
  <c r="J1166" i="12" s="1"/>
  <c r="P1166" i="12" s="1"/>
  <c r="V1166" i="12" s="1"/>
  <c r="AB1166" i="12" s="1"/>
  <c r="AH1166" i="12" s="1"/>
  <c r="AN1166" i="12" s="1"/>
  <c r="AT1166" i="12" s="1"/>
  <c r="AZ1166" i="12" s="1"/>
  <c r="BF1166" i="12" s="1"/>
  <c r="C1166" i="12"/>
  <c r="I1166" i="12" s="1"/>
  <c r="O1166" i="12" s="1"/>
  <c r="U1166" i="12" s="1"/>
  <c r="AA1166" i="12" s="1"/>
  <c r="AG1166" i="12" s="1"/>
  <c r="AM1166" i="12" s="1"/>
  <c r="AS1166" i="12" s="1"/>
  <c r="AY1166" i="12" s="1"/>
  <c r="BE1166" i="12" s="1"/>
  <c r="B1166" i="12"/>
  <c r="H1166" i="12" s="1"/>
  <c r="A1166" i="12"/>
  <c r="G1166" i="12" s="1"/>
  <c r="M1166" i="12" s="1"/>
  <c r="S1166" i="12" s="1"/>
  <c r="Y1166" i="12" s="1"/>
  <c r="AE1166" i="12" s="1"/>
  <c r="AK1166" i="12" s="1"/>
  <c r="AQ1166" i="12" s="1"/>
  <c r="AW1166" i="12" s="1"/>
  <c r="BC1166" i="12" s="1"/>
  <c r="E1165" i="12"/>
  <c r="D1165" i="12"/>
  <c r="J1165" i="12" s="1"/>
  <c r="P1165" i="12" s="1"/>
  <c r="V1165" i="12" s="1"/>
  <c r="AB1165" i="12" s="1"/>
  <c r="AH1165" i="12" s="1"/>
  <c r="AN1165" i="12" s="1"/>
  <c r="AT1165" i="12" s="1"/>
  <c r="AZ1165" i="12" s="1"/>
  <c r="BF1165" i="12" s="1"/>
  <c r="C1165" i="12"/>
  <c r="I1165" i="12" s="1"/>
  <c r="O1165" i="12" s="1"/>
  <c r="U1165" i="12" s="1"/>
  <c r="AA1165" i="12" s="1"/>
  <c r="AG1165" i="12" s="1"/>
  <c r="AM1165" i="12" s="1"/>
  <c r="AS1165" i="12" s="1"/>
  <c r="AY1165" i="12" s="1"/>
  <c r="BE1165" i="12" s="1"/>
  <c r="B1165" i="12"/>
  <c r="H1165" i="12" s="1"/>
  <c r="A1165" i="12"/>
  <c r="G1165" i="12" s="1"/>
  <c r="M1165" i="12" s="1"/>
  <c r="S1165" i="12" s="1"/>
  <c r="Y1165" i="12" s="1"/>
  <c r="AE1165" i="12" s="1"/>
  <c r="AK1165" i="12" s="1"/>
  <c r="AQ1165" i="12" s="1"/>
  <c r="AW1165" i="12" s="1"/>
  <c r="BC1165" i="12" s="1"/>
  <c r="E1164" i="12"/>
  <c r="D1164" i="12"/>
  <c r="J1164" i="12" s="1"/>
  <c r="P1164" i="12" s="1"/>
  <c r="V1164" i="12" s="1"/>
  <c r="AB1164" i="12" s="1"/>
  <c r="AH1164" i="12" s="1"/>
  <c r="AN1164" i="12" s="1"/>
  <c r="AT1164" i="12" s="1"/>
  <c r="AZ1164" i="12" s="1"/>
  <c r="BF1164" i="12" s="1"/>
  <c r="C1164" i="12"/>
  <c r="I1164" i="12" s="1"/>
  <c r="O1164" i="12" s="1"/>
  <c r="U1164" i="12" s="1"/>
  <c r="AA1164" i="12" s="1"/>
  <c r="AG1164" i="12" s="1"/>
  <c r="AM1164" i="12" s="1"/>
  <c r="AS1164" i="12" s="1"/>
  <c r="AY1164" i="12" s="1"/>
  <c r="BE1164" i="12" s="1"/>
  <c r="B1164" i="12"/>
  <c r="A1164" i="12"/>
  <c r="G1164" i="12" s="1"/>
  <c r="M1164" i="12" s="1"/>
  <c r="S1164" i="12" s="1"/>
  <c r="Y1164" i="12" s="1"/>
  <c r="AE1164" i="12" s="1"/>
  <c r="AK1164" i="12" s="1"/>
  <c r="AQ1164" i="12" s="1"/>
  <c r="AW1164" i="12" s="1"/>
  <c r="BC1164" i="12" s="1"/>
  <c r="E1163" i="12"/>
  <c r="D1163" i="12"/>
  <c r="J1163" i="12" s="1"/>
  <c r="P1163" i="12" s="1"/>
  <c r="V1163" i="12" s="1"/>
  <c r="AB1163" i="12" s="1"/>
  <c r="AH1163" i="12" s="1"/>
  <c r="AN1163" i="12" s="1"/>
  <c r="AT1163" i="12" s="1"/>
  <c r="AZ1163" i="12" s="1"/>
  <c r="BF1163" i="12" s="1"/>
  <c r="C1163" i="12"/>
  <c r="I1163" i="12" s="1"/>
  <c r="O1163" i="12" s="1"/>
  <c r="U1163" i="12" s="1"/>
  <c r="AA1163" i="12" s="1"/>
  <c r="AG1163" i="12" s="1"/>
  <c r="AM1163" i="12" s="1"/>
  <c r="AS1163" i="12" s="1"/>
  <c r="AY1163" i="12" s="1"/>
  <c r="BE1163" i="12" s="1"/>
  <c r="B1163" i="12"/>
  <c r="A1163" i="12"/>
  <c r="G1163" i="12" s="1"/>
  <c r="M1163" i="12" s="1"/>
  <c r="S1163" i="12" s="1"/>
  <c r="Y1163" i="12" s="1"/>
  <c r="AE1163" i="12" s="1"/>
  <c r="AK1163" i="12" s="1"/>
  <c r="AQ1163" i="12" s="1"/>
  <c r="AW1163" i="12" s="1"/>
  <c r="BC1163" i="12" s="1"/>
  <c r="H1162" i="12"/>
  <c r="E1162" i="12"/>
  <c r="D1162" i="12"/>
  <c r="J1162" i="12" s="1"/>
  <c r="P1162" i="12" s="1"/>
  <c r="V1162" i="12" s="1"/>
  <c r="AB1162" i="12" s="1"/>
  <c r="AH1162" i="12" s="1"/>
  <c r="AN1162" i="12" s="1"/>
  <c r="AT1162" i="12" s="1"/>
  <c r="AZ1162" i="12" s="1"/>
  <c r="BF1162" i="12" s="1"/>
  <c r="C1162" i="12"/>
  <c r="I1162" i="12" s="1"/>
  <c r="O1162" i="12" s="1"/>
  <c r="U1162" i="12" s="1"/>
  <c r="AA1162" i="12" s="1"/>
  <c r="AG1162" i="12" s="1"/>
  <c r="AM1162" i="12" s="1"/>
  <c r="AS1162" i="12" s="1"/>
  <c r="AY1162" i="12" s="1"/>
  <c r="BE1162" i="12" s="1"/>
  <c r="B1162" i="12"/>
  <c r="A1162" i="12"/>
  <c r="G1162" i="12" s="1"/>
  <c r="M1162" i="12" s="1"/>
  <c r="S1162" i="12" s="1"/>
  <c r="Y1162" i="12" s="1"/>
  <c r="AE1162" i="12" s="1"/>
  <c r="AK1162" i="12" s="1"/>
  <c r="AQ1162" i="12" s="1"/>
  <c r="AW1162" i="12" s="1"/>
  <c r="BC1162" i="12" s="1"/>
  <c r="E1161" i="12"/>
  <c r="D1161" i="12"/>
  <c r="J1161" i="12" s="1"/>
  <c r="P1161" i="12" s="1"/>
  <c r="V1161" i="12" s="1"/>
  <c r="AB1161" i="12" s="1"/>
  <c r="AH1161" i="12" s="1"/>
  <c r="AN1161" i="12" s="1"/>
  <c r="AT1161" i="12" s="1"/>
  <c r="AZ1161" i="12" s="1"/>
  <c r="BF1161" i="12" s="1"/>
  <c r="C1161" i="12"/>
  <c r="I1161" i="12" s="1"/>
  <c r="O1161" i="12" s="1"/>
  <c r="U1161" i="12" s="1"/>
  <c r="AA1161" i="12" s="1"/>
  <c r="AG1161" i="12" s="1"/>
  <c r="AM1161" i="12" s="1"/>
  <c r="AS1161" i="12" s="1"/>
  <c r="AY1161" i="12" s="1"/>
  <c r="BE1161" i="12" s="1"/>
  <c r="B1161" i="12"/>
  <c r="A1161" i="12"/>
  <c r="G1161" i="12" s="1"/>
  <c r="M1161" i="12" s="1"/>
  <c r="S1161" i="12" s="1"/>
  <c r="Y1161" i="12" s="1"/>
  <c r="AE1161" i="12" s="1"/>
  <c r="AK1161" i="12" s="1"/>
  <c r="AQ1161" i="12" s="1"/>
  <c r="AW1161" i="12" s="1"/>
  <c r="BC1161" i="12" s="1"/>
  <c r="E1160" i="12"/>
  <c r="D1160" i="12"/>
  <c r="J1160" i="12" s="1"/>
  <c r="P1160" i="12" s="1"/>
  <c r="V1160" i="12" s="1"/>
  <c r="AB1160" i="12" s="1"/>
  <c r="AH1160" i="12" s="1"/>
  <c r="AN1160" i="12" s="1"/>
  <c r="AT1160" i="12" s="1"/>
  <c r="AZ1160" i="12" s="1"/>
  <c r="BF1160" i="12" s="1"/>
  <c r="C1160" i="12"/>
  <c r="I1160" i="12" s="1"/>
  <c r="O1160" i="12" s="1"/>
  <c r="U1160" i="12" s="1"/>
  <c r="AA1160" i="12" s="1"/>
  <c r="AG1160" i="12" s="1"/>
  <c r="AM1160" i="12" s="1"/>
  <c r="AS1160" i="12" s="1"/>
  <c r="AY1160" i="12" s="1"/>
  <c r="BE1160" i="12" s="1"/>
  <c r="B1160" i="12"/>
  <c r="A1160" i="12"/>
  <c r="G1160" i="12" s="1"/>
  <c r="M1160" i="12" s="1"/>
  <c r="S1160" i="12" s="1"/>
  <c r="Y1160" i="12" s="1"/>
  <c r="AE1160" i="12" s="1"/>
  <c r="AK1160" i="12" s="1"/>
  <c r="AQ1160" i="12" s="1"/>
  <c r="AW1160" i="12" s="1"/>
  <c r="BC1160" i="12" s="1"/>
  <c r="E1159" i="12"/>
  <c r="D1159" i="12"/>
  <c r="J1159" i="12" s="1"/>
  <c r="P1159" i="12" s="1"/>
  <c r="V1159" i="12" s="1"/>
  <c r="AB1159" i="12" s="1"/>
  <c r="AH1159" i="12" s="1"/>
  <c r="AN1159" i="12" s="1"/>
  <c r="AT1159" i="12" s="1"/>
  <c r="AZ1159" i="12" s="1"/>
  <c r="BF1159" i="12" s="1"/>
  <c r="C1159" i="12"/>
  <c r="I1159" i="12" s="1"/>
  <c r="O1159" i="12" s="1"/>
  <c r="U1159" i="12" s="1"/>
  <c r="AA1159" i="12" s="1"/>
  <c r="AG1159" i="12" s="1"/>
  <c r="AM1159" i="12" s="1"/>
  <c r="AS1159" i="12" s="1"/>
  <c r="AY1159" i="12" s="1"/>
  <c r="BE1159" i="12" s="1"/>
  <c r="B1159" i="12"/>
  <c r="A1159" i="12"/>
  <c r="G1159" i="12" s="1"/>
  <c r="M1159" i="12" s="1"/>
  <c r="S1159" i="12" s="1"/>
  <c r="Y1159" i="12" s="1"/>
  <c r="AE1159" i="12" s="1"/>
  <c r="AK1159" i="12" s="1"/>
  <c r="AQ1159" i="12" s="1"/>
  <c r="AW1159" i="12" s="1"/>
  <c r="BC1159" i="12" s="1"/>
  <c r="E1158" i="12"/>
  <c r="D1158" i="12"/>
  <c r="J1158" i="12" s="1"/>
  <c r="P1158" i="12" s="1"/>
  <c r="V1158" i="12" s="1"/>
  <c r="AB1158" i="12" s="1"/>
  <c r="AH1158" i="12" s="1"/>
  <c r="AN1158" i="12" s="1"/>
  <c r="AT1158" i="12" s="1"/>
  <c r="AZ1158" i="12" s="1"/>
  <c r="BF1158" i="12" s="1"/>
  <c r="C1158" i="12"/>
  <c r="I1158" i="12" s="1"/>
  <c r="O1158" i="12" s="1"/>
  <c r="U1158" i="12" s="1"/>
  <c r="AA1158" i="12" s="1"/>
  <c r="AG1158" i="12" s="1"/>
  <c r="AM1158" i="12" s="1"/>
  <c r="AS1158" i="12" s="1"/>
  <c r="AY1158" i="12" s="1"/>
  <c r="BE1158" i="12" s="1"/>
  <c r="B1158" i="12"/>
  <c r="H1158" i="12" s="1"/>
  <c r="A1158" i="12"/>
  <c r="G1158" i="12" s="1"/>
  <c r="M1158" i="12" s="1"/>
  <c r="S1158" i="12" s="1"/>
  <c r="Y1158" i="12" s="1"/>
  <c r="AE1158" i="12" s="1"/>
  <c r="AK1158" i="12" s="1"/>
  <c r="AQ1158" i="12" s="1"/>
  <c r="AW1158" i="12" s="1"/>
  <c r="BC1158" i="12" s="1"/>
  <c r="J1157" i="12"/>
  <c r="P1157" i="12" s="1"/>
  <c r="V1157" i="12" s="1"/>
  <c r="AB1157" i="12" s="1"/>
  <c r="AH1157" i="12" s="1"/>
  <c r="AN1157" i="12" s="1"/>
  <c r="AT1157" i="12" s="1"/>
  <c r="AZ1157" i="12" s="1"/>
  <c r="BF1157" i="12" s="1"/>
  <c r="E1157" i="12"/>
  <c r="D1157" i="12"/>
  <c r="C1157" i="12"/>
  <c r="I1157" i="12" s="1"/>
  <c r="O1157" i="12" s="1"/>
  <c r="U1157" i="12" s="1"/>
  <c r="AA1157" i="12" s="1"/>
  <c r="AG1157" i="12" s="1"/>
  <c r="AM1157" i="12" s="1"/>
  <c r="AS1157" i="12" s="1"/>
  <c r="AY1157" i="12" s="1"/>
  <c r="BE1157" i="12" s="1"/>
  <c r="B1157" i="12"/>
  <c r="H1157" i="12" s="1"/>
  <c r="A1157" i="12"/>
  <c r="G1157" i="12" s="1"/>
  <c r="M1157" i="12" s="1"/>
  <c r="S1157" i="12" s="1"/>
  <c r="Y1157" i="12" s="1"/>
  <c r="AE1157" i="12" s="1"/>
  <c r="AK1157" i="12" s="1"/>
  <c r="AQ1157" i="12" s="1"/>
  <c r="AW1157" i="12" s="1"/>
  <c r="BC1157" i="12" s="1"/>
  <c r="AG1156" i="12"/>
  <c r="AM1156" i="12" s="1"/>
  <c r="AS1156" i="12" s="1"/>
  <c r="AY1156" i="12" s="1"/>
  <c r="BE1156" i="12" s="1"/>
  <c r="E1156" i="12"/>
  <c r="D1156" i="12"/>
  <c r="J1156" i="12" s="1"/>
  <c r="P1156" i="12" s="1"/>
  <c r="V1156" i="12" s="1"/>
  <c r="AB1156" i="12" s="1"/>
  <c r="AH1156" i="12" s="1"/>
  <c r="AN1156" i="12" s="1"/>
  <c r="AT1156" i="12" s="1"/>
  <c r="AZ1156" i="12" s="1"/>
  <c r="BF1156" i="12" s="1"/>
  <c r="C1156" i="12"/>
  <c r="I1156" i="12" s="1"/>
  <c r="O1156" i="12" s="1"/>
  <c r="U1156" i="12" s="1"/>
  <c r="AA1156" i="12" s="1"/>
  <c r="B1156" i="12"/>
  <c r="A1156" i="12"/>
  <c r="G1156" i="12" s="1"/>
  <c r="M1156" i="12" s="1"/>
  <c r="S1156" i="12" s="1"/>
  <c r="Y1156" i="12" s="1"/>
  <c r="AE1156" i="12" s="1"/>
  <c r="AK1156" i="12" s="1"/>
  <c r="AQ1156" i="12" s="1"/>
  <c r="AW1156" i="12" s="1"/>
  <c r="BC1156" i="12" s="1"/>
  <c r="E1155" i="12"/>
  <c r="D1155" i="12"/>
  <c r="J1155" i="12" s="1"/>
  <c r="P1155" i="12" s="1"/>
  <c r="V1155" i="12" s="1"/>
  <c r="AB1155" i="12" s="1"/>
  <c r="AH1155" i="12" s="1"/>
  <c r="AN1155" i="12" s="1"/>
  <c r="AT1155" i="12" s="1"/>
  <c r="AZ1155" i="12" s="1"/>
  <c r="BF1155" i="12" s="1"/>
  <c r="C1155" i="12"/>
  <c r="I1155" i="12" s="1"/>
  <c r="O1155" i="12" s="1"/>
  <c r="U1155" i="12" s="1"/>
  <c r="AA1155" i="12" s="1"/>
  <c r="AG1155" i="12" s="1"/>
  <c r="AM1155" i="12" s="1"/>
  <c r="AS1155" i="12" s="1"/>
  <c r="AY1155" i="12" s="1"/>
  <c r="BE1155" i="12" s="1"/>
  <c r="B1155" i="12"/>
  <c r="A1155" i="12"/>
  <c r="G1155" i="12" s="1"/>
  <c r="M1155" i="12" s="1"/>
  <c r="S1155" i="12" s="1"/>
  <c r="Y1155" i="12" s="1"/>
  <c r="AE1155" i="12" s="1"/>
  <c r="AK1155" i="12" s="1"/>
  <c r="AQ1155" i="12" s="1"/>
  <c r="AW1155" i="12" s="1"/>
  <c r="BC1155" i="12" s="1"/>
  <c r="E1154" i="12"/>
  <c r="D1154" i="12"/>
  <c r="J1154" i="12" s="1"/>
  <c r="P1154" i="12" s="1"/>
  <c r="V1154" i="12" s="1"/>
  <c r="AB1154" i="12" s="1"/>
  <c r="AH1154" i="12" s="1"/>
  <c r="AN1154" i="12" s="1"/>
  <c r="AT1154" i="12" s="1"/>
  <c r="AZ1154" i="12" s="1"/>
  <c r="BF1154" i="12" s="1"/>
  <c r="C1154" i="12"/>
  <c r="I1154" i="12" s="1"/>
  <c r="O1154" i="12" s="1"/>
  <c r="U1154" i="12" s="1"/>
  <c r="AA1154" i="12" s="1"/>
  <c r="AG1154" i="12" s="1"/>
  <c r="AM1154" i="12" s="1"/>
  <c r="AS1154" i="12" s="1"/>
  <c r="AY1154" i="12" s="1"/>
  <c r="BE1154" i="12" s="1"/>
  <c r="B1154" i="12"/>
  <c r="A1154" i="12"/>
  <c r="G1154" i="12" s="1"/>
  <c r="M1154" i="12" s="1"/>
  <c r="S1154" i="12" s="1"/>
  <c r="Y1154" i="12" s="1"/>
  <c r="AE1154" i="12" s="1"/>
  <c r="AK1154" i="12" s="1"/>
  <c r="AQ1154" i="12" s="1"/>
  <c r="AW1154" i="12" s="1"/>
  <c r="BC1154" i="12" s="1"/>
  <c r="E1153" i="12"/>
  <c r="D1153" i="12"/>
  <c r="J1153" i="12" s="1"/>
  <c r="P1153" i="12" s="1"/>
  <c r="V1153" i="12" s="1"/>
  <c r="AB1153" i="12" s="1"/>
  <c r="AH1153" i="12" s="1"/>
  <c r="AN1153" i="12" s="1"/>
  <c r="AT1153" i="12" s="1"/>
  <c r="AZ1153" i="12" s="1"/>
  <c r="BF1153" i="12" s="1"/>
  <c r="C1153" i="12"/>
  <c r="I1153" i="12" s="1"/>
  <c r="O1153" i="12" s="1"/>
  <c r="U1153" i="12" s="1"/>
  <c r="AA1153" i="12" s="1"/>
  <c r="AG1153" i="12" s="1"/>
  <c r="AM1153" i="12" s="1"/>
  <c r="AS1153" i="12" s="1"/>
  <c r="AY1153" i="12" s="1"/>
  <c r="BE1153" i="12" s="1"/>
  <c r="B1153" i="12"/>
  <c r="A1153" i="12"/>
  <c r="G1153" i="12" s="1"/>
  <c r="M1153" i="12" s="1"/>
  <c r="S1153" i="12" s="1"/>
  <c r="Y1153" i="12" s="1"/>
  <c r="AE1153" i="12" s="1"/>
  <c r="AK1153" i="12" s="1"/>
  <c r="AQ1153" i="12" s="1"/>
  <c r="AW1153" i="12" s="1"/>
  <c r="BC1153" i="12" s="1"/>
  <c r="E1152" i="12"/>
  <c r="D1152" i="12"/>
  <c r="J1152" i="12" s="1"/>
  <c r="P1152" i="12" s="1"/>
  <c r="V1152" i="12" s="1"/>
  <c r="AB1152" i="12" s="1"/>
  <c r="AH1152" i="12" s="1"/>
  <c r="AN1152" i="12" s="1"/>
  <c r="AT1152" i="12" s="1"/>
  <c r="AZ1152" i="12" s="1"/>
  <c r="BF1152" i="12" s="1"/>
  <c r="C1152" i="12"/>
  <c r="I1152" i="12" s="1"/>
  <c r="O1152" i="12" s="1"/>
  <c r="U1152" i="12" s="1"/>
  <c r="AA1152" i="12" s="1"/>
  <c r="AG1152" i="12" s="1"/>
  <c r="AM1152" i="12" s="1"/>
  <c r="AS1152" i="12" s="1"/>
  <c r="AY1152" i="12" s="1"/>
  <c r="BE1152" i="12" s="1"/>
  <c r="B1152" i="12"/>
  <c r="H1152" i="12" s="1"/>
  <c r="A1152" i="12"/>
  <c r="G1152" i="12" s="1"/>
  <c r="M1152" i="12" s="1"/>
  <c r="S1152" i="12" s="1"/>
  <c r="Y1152" i="12" s="1"/>
  <c r="AE1152" i="12" s="1"/>
  <c r="AK1152" i="12" s="1"/>
  <c r="AQ1152" i="12" s="1"/>
  <c r="AW1152" i="12" s="1"/>
  <c r="BC1152" i="12" s="1"/>
  <c r="E1151" i="12"/>
  <c r="D1151" i="12"/>
  <c r="J1151" i="12" s="1"/>
  <c r="P1151" i="12" s="1"/>
  <c r="V1151" i="12" s="1"/>
  <c r="AB1151" i="12" s="1"/>
  <c r="AH1151" i="12" s="1"/>
  <c r="AN1151" i="12" s="1"/>
  <c r="AT1151" i="12" s="1"/>
  <c r="AZ1151" i="12" s="1"/>
  <c r="BF1151" i="12" s="1"/>
  <c r="C1151" i="12"/>
  <c r="I1151" i="12" s="1"/>
  <c r="O1151" i="12" s="1"/>
  <c r="U1151" i="12" s="1"/>
  <c r="AA1151" i="12" s="1"/>
  <c r="AG1151" i="12" s="1"/>
  <c r="AM1151" i="12" s="1"/>
  <c r="AS1151" i="12" s="1"/>
  <c r="AY1151" i="12" s="1"/>
  <c r="BE1151" i="12" s="1"/>
  <c r="B1151" i="12"/>
  <c r="H1151" i="12" s="1"/>
  <c r="N1151" i="12" s="1"/>
  <c r="A1151" i="12"/>
  <c r="G1151" i="12" s="1"/>
  <c r="M1151" i="12" s="1"/>
  <c r="S1151" i="12" s="1"/>
  <c r="Y1151" i="12" s="1"/>
  <c r="AE1151" i="12" s="1"/>
  <c r="AK1151" i="12" s="1"/>
  <c r="AQ1151" i="12" s="1"/>
  <c r="AW1151" i="12" s="1"/>
  <c r="BC1151" i="12" s="1"/>
  <c r="E1150" i="12"/>
  <c r="D1150" i="12"/>
  <c r="J1150" i="12" s="1"/>
  <c r="P1150" i="12" s="1"/>
  <c r="V1150" i="12" s="1"/>
  <c r="AB1150" i="12" s="1"/>
  <c r="AH1150" i="12" s="1"/>
  <c r="AN1150" i="12" s="1"/>
  <c r="AT1150" i="12" s="1"/>
  <c r="AZ1150" i="12" s="1"/>
  <c r="BF1150" i="12" s="1"/>
  <c r="C1150" i="12"/>
  <c r="I1150" i="12" s="1"/>
  <c r="O1150" i="12" s="1"/>
  <c r="U1150" i="12" s="1"/>
  <c r="AA1150" i="12" s="1"/>
  <c r="AG1150" i="12" s="1"/>
  <c r="AM1150" i="12" s="1"/>
  <c r="AS1150" i="12" s="1"/>
  <c r="AY1150" i="12" s="1"/>
  <c r="BE1150" i="12" s="1"/>
  <c r="B1150" i="12"/>
  <c r="H1150" i="12" s="1"/>
  <c r="A1150" i="12"/>
  <c r="G1150" i="12" s="1"/>
  <c r="M1150" i="12" s="1"/>
  <c r="S1150" i="12" s="1"/>
  <c r="Y1150" i="12" s="1"/>
  <c r="AE1150" i="12" s="1"/>
  <c r="AK1150" i="12" s="1"/>
  <c r="AQ1150" i="12" s="1"/>
  <c r="AW1150" i="12" s="1"/>
  <c r="BC1150" i="12" s="1"/>
  <c r="I1149" i="12"/>
  <c r="O1149" i="12" s="1"/>
  <c r="U1149" i="12" s="1"/>
  <c r="AA1149" i="12" s="1"/>
  <c r="AG1149" i="12" s="1"/>
  <c r="AM1149" i="12" s="1"/>
  <c r="AS1149" i="12" s="1"/>
  <c r="AY1149" i="12" s="1"/>
  <c r="BE1149" i="12" s="1"/>
  <c r="E1149" i="12"/>
  <c r="D1149" i="12"/>
  <c r="J1149" i="12" s="1"/>
  <c r="P1149" i="12" s="1"/>
  <c r="V1149" i="12" s="1"/>
  <c r="AB1149" i="12" s="1"/>
  <c r="AH1149" i="12" s="1"/>
  <c r="AN1149" i="12" s="1"/>
  <c r="AT1149" i="12" s="1"/>
  <c r="AZ1149" i="12" s="1"/>
  <c r="BF1149" i="12" s="1"/>
  <c r="C1149" i="12"/>
  <c r="B1149" i="12"/>
  <c r="H1149" i="12" s="1"/>
  <c r="A1149" i="12"/>
  <c r="G1149" i="12" s="1"/>
  <c r="M1149" i="12" s="1"/>
  <c r="S1149" i="12" s="1"/>
  <c r="Y1149" i="12" s="1"/>
  <c r="AE1149" i="12" s="1"/>
  <c r="AK1149" i="12" s="1"/>
  <c r="AQ1149" i="12" s="1"/>
  <c r="AW1149" i="12" s="1"/>
  <c r="BC1149" i="12" s="1"/>
  <c r="E1148" i="12"/>
  <c r="D1148" i="12"/>
  <c r="J1148" i="12" s="1"/>
  <c r="P1148" i="12" s="1"/>
  <c r="V1148" i="12" s="1"/>
  <c r="AB1148" i="12" s="1"/>
  <c r="AH1148" i="12" s="1"/>
  <c r="AN1148" i="12" s="1"/>
  <c r="AT1148" i="12" s="1"/>
  <c r="AZ1148" i="12" s="1"/>
  <c r="BF1148" i="12" s="1"/>
  <c r="C1148" i="12"/>
  <c r="I1148" i="12" s="1"/>
  <c r="O1148" i="12" s="1"/>
  <c r="U1148" i="12" s="1"/>
  <c r="AA1148" i="12" s="1"/>
  <c r="AG1148" i="12" s="1"/>
  <c r="AM1148" i="12" s="1"/>
  <c r="AS1148" i="12" s="1"/>
  <c r="AY1148" i="12" s="1"/>
  <c r="BE1148" i="12" s="1"/>
  <c r="B1148" i="12"/>
  <c r="A1148" i="12"/>
  <c r="G1148" i="12" s="1"/>
  <c r="M1148" i="12" s="1"/>
  <c r="S1148" i="12" s="1"/>
  <c r="Y1148" i="12" s="1"/>
  <c r="AE1148" i="12" s="1"/>
  <c r="AK1148" i="12" s="1"/>
  <c r="AQ1148" i="12" s="1"/>
  <c r="AW1148" i="12" s="1"/>
  <c r="BC1148" i="12" s="1"/>
  <c r="E1147" i="12"/>
  <c r="D1147" i="12"/>
  <c r="J1147" i="12" s="1"/>
  <c r="P1147" i="12" s="1"/>
  <c r="V1147" i="12" s="1"/>
  <c r="AB1147" i="12" s="1"/>
  <c r="AH1147" i="12" s="1"/>
  <c r="AN1147" i="12" s="1"/>
  <c r="AT1147" i="12" s="1"/>
  <c r="AZ1147" i="12" s="1"/>
  <c r="BF1147" i="12" s="1"/>
  <c r="C1147" i="12"/>
  <c r="I1147" i="12" s="1"/>
  <c r="O1147" i="12" s="1"/>
  <c r="U1147" i="12" s="1"/>
  <c r="AA1147" i="12" s="1"/>
  <c r="AG1147" i="12" s="1"/>
  <c r="AM1147" i="12" s="1"/>
  <c r="AS1147" i="12" s="1"/>
  <c r="AY1147" i="12" s="1"/>
  <c r="BE1147" i="12" s="1"/>
  <c r="B1147" i="12"/>
  <c r="A1147" i="12"/>
  <c r="G1147" i="12" s="1"/>
  <c r="M1147" i="12" s="1"/>
  <c r="S1147" i="12" s="1"/>
  <c r="Y1147" i="12" s="1"/>
  <c r="AE1147" i="12" s="1"/>
  <c r="AK1147" i="12" s="1"/>
  <c r="AQ1147" i="12" s="1"/>
  <c r="AW1147" i="12" s="1"/>
  <c r="BC1147" i="12" s="1"/>
  <c r="E1146" i="12"/>
  <c r="D1146" i="12"/>
  <c r="J1146" i="12" s="1"/>
  <c r="P1146" i="12" s="1"/>
  <c r="V1146" i="12" s="1"/>
  <c r="AB1146" i="12" s="1"/>
  <c r="AH1146" i="12" s="1"/>
  <c r="AN1146" i="12" s="1"/>
  <c r="AT1146" i="12" s="1"/>
  <c r="AZ1146" i="12" s="1"/>
  <c r="BF1146" i="12" s="1"/>
  <c r="C1146" i="12"/>
  <c r="I1146" i="12" s="1"/>
  <c r="O1146" i="12" s="1"/>
  <c r="U1146" i="12" s="1"/>
  <c r="AA1146" i="12" s="1"/>
  <c r="AG1146" i="12" s="1"/>
  <c r="AM1146" i="12" s="1"/>
  <c r="AS1146" i="12" s="1"/>
  <c r="AY1146" i="12" s="1"/>
  <c r="BE1146" i="12" s="1"/>
  <c r="B1146" i="12"/>
  <c r="A1146" i="12"/>
  <c r="G1146" i="12" s="1"/>
  <c r="M1146" i="12" s="1"/>
  <c r="S1146" i="12" s="1"/>
  <c r="Y1146" i="12" s="1"/>
  <c r="AE1146" i="12" s="1"/>
  <c r="AK1146" i="12" s="1"/>
  <c r="AQ1146" i="12" s="1"/>
  <c r="AW1146" i="12" s="1"/>
  <c r="BC1146" i="12" s="1"/>
  <c r="E1145" i="12"/>
  <c r="D1145" i="12"/>
  <c r="J1145" i="12" s="1"/>
  <c r="P1145" i="12" s="1"/>
  <c r="V1145" i="12" s="1"/>
  <c r="AB1145" i="12" s="1"/>
  <c r="AH1145" i="12" s="1"/>
  <c r="AN1145" i="12" s="1"/>
  <c r="AT1145" i="12" s="1"/>
  <c r="AZ1145" i="12" s="1"/>
  <c r="BF1145" i="12" s="1"/>
  <c r="C1145" i="12"/>
  <c r="I1145" i="12" s="1"/>
  <c r="O1145" i="12" s="1"/>
  <c r="U1145" i="12" s="1"/>
  <c r="AA1145" i="12" s="1"/>
  <c r="AG1145" i="12" s="1"/>
  <c r="AM1145" i="12" s="1"/>
  <c r="AS1145" i="12" s="1"/>
  <c r="AY1145" i="12" s="1"/>
  <c r="BE1145" i="12" s="1"/>
  <c r="B1145" i="12"/>
  <c r="A1145" i="12"/>
  <c r="G1145" i="12" s="1"/>
  <c r="M1145" i="12" s="1"/>
  <c r="S1145" i="12" s="1"/>
  <c r="Y1145" i="12" s="1"/>
  <c r="AE1145" i="12" s="1"/>
  <c r="AK1145" i="12" s="1"/>
  <c r="AQ1145" i="12" s="1"/>
  <c r="AW1145" i="12" s="1"/>
  <c r="BC1145" i="12" s="1"/>
  <c r="E1144" i="12"/>
  <c r="D1144" i="12"/>
  <c r="J1144" i="12" s="1"/>
  <c r="P1144" i="12" s="1"/>
  <c r="V1144" i="12" s="1"/>
  <c r="AB1144" i="12" s="1"/>
  <c r="AH1144" i="12" s="1"/>
  <c r="AN1144" i="12" s="1"/>
  <c r="AT1144" i="12" s="1"/>
  <c r="AZ1144" i="12" s="1"/>
  <c r="BF1144" i="12" s="1"/>
  <c r="C1144" i="12"/>
  <c r="I1144" i="12" s="1"/>
  <c r="O1144" i="12" s="1"/>
  <c r="U1144" i="12" s="1"/>
  <c r="AA1144" i="12" s="1"/>
  <c r="AG1144" i="12" s="1"/>
  <c r="AM1144" i="12" s="1"/>
  <c r="AS1144" i="12" s="1"/>
  <c r="AY1144" i="12" s="1"/>
  <c r="BE1144" i="12" s="1"/>
  <c r="B1144" i="12"/>
  <c r="H1144" i="12" s="1"/>
  <c r="A1144" i="12"/>
  <c r="G1144" i="12" s="1"/>
  <c r="M1144" i="12" s="1"/>
  <c r="S1144" i="12" s="1"/>
  <c r="Y1144" i="12" s="1"/>
  <c r="AE1144" i="12" s="1"/>
  <c r="AK1144" i="12" s="1"/>
  <c r="AQ1144" i="12" s="1"/>
  <c r="AW1144" i="12" s="1"/>
  <c r="BC1144" i="12" s="1"/>
  <c r="J1143" i="12"/>
  <c r="P1143" i="12" s="1"/>
  <c r="V1143" i="12" s="1"/>
  <c r="AB1143" i="12" s="1"/>
  <c r="AH1143" i="12" s="1"/>
  <c r="AN1143" i="12" s="1"/>
  <c r="AT1143" i="12" s="1"/>
  <c r="AZ1143" i="12" s="1"/>
  <c r="BF1143" i="12" s="1"/>
  <c r="E1143" i="12"/>
  <c r="D1143" i="12"/>
  <c r="C1143" i="12"/>
  <c r="I1143" i="12" s="1"/>
  <c r="O1143" i="12" s="1"/>
  <c r="U1143" i="12" s="1"/>
  <c r="AA1143" i="12" s="1"/>
  <c r="AG1143" i="12" s="1"/>
  <c r="AM1143" i="12" s="1"/>
  <c r="AS1143" i="12" s="1"/>
  <c r="AY1143" i="12" s="1"/>
  <c r="BE1143" i="12" s="1"/>
  <c r="B1143" i="12"/>
  <c r="H1143" i="12" s="1"/>
  <c r="A1143" i="12"/>
  <c r="G1143" i="12" s="1"/>
  <c r="M1143" i="12" s="1"/>
  <c r="S1143" i="12" s="1"/>
  <c r="Y1143" i="12" s="1"/>
  <c r="AE1143" i="12" s="1"/>
  <c r="AK1143" i="12" s="1"/>
  <c r="AQ1143" i="12" s="1"/>
  <c r="AW1143" i="12" s="1"/>
  <c r="BC1143" i="12" s="1"/>
  <c r="E1142" i="12"/>
  <c r="D1142" i="12"/>
  <c r="J1142" i="12" s="1"/>
  <c r="P1142" i="12" s="1"/>
  <c r="V1142" i="12" s="1"/>
  <c r="AB1142" i="12" s="1"/>
  <c r="AH1142" i="12" s="1"/>
  <c r="AN1142" i="12" s="1"/>
  <c r="AT1142" i="12" s="1"/>
  <c r="AZ1142" i="12" s="1"/>
  <c r="BF1142" i="12" s="1"/>
  <c r="C1142" i="12"/>
  <c r="I1142" i="12" s="1"/>
  <c r="O1142" i="12" s="1"/>
  <c r="U1142" i="12" s="1"/>
  <c r="AA1142" i="12" s="1"/>
  <c r="AG1142" i="12" s="1"/>
  <c r="AM1142" i="12" s="1"/>
  <c r="AS1142" i="12" s="1"/>
  <c r="AY1142" i="12" s="1"/>
  <c r="BE1142" i="12" s="1"/>
  <c r="B1142" i="12"/>
  <c r="A1142" i="12"/>
  <c r="G1142" i="12" s="1"/>
  <c r="M1142" i="12" s="1"/>
  <c r="S1142" i="12" s="1"/>
  <c r="Y1142" i="12" s="1"/>
  <c r="AE1142" i="12" s="1"/>
  <c r="AK1142" i="12" s="1"/>
  <c r="AQ1142" i="12" s="1"/>
  <c r="AW1142" i="12" s="1"/>
  <c r="BC1142" i="12" s="1"/>
  <c r="E1141" i="12"/>
  <c r="D1141" i="12"/>
  <c r="J1141" i="12" s="1"/>
  <c r="P1141" i="12" s="1"/>
  <c r="V1141" i="12" s="1"/>
  <c r="AB1141" i="12" s="1"/>
  <c r="AH1141" i="12" s="1"/>
  <c r="AN1141" i="12" s="1"/>
  <c r="AT1141" i="12" s="1"/>
  <c r="AZ1141" i="12" s="1"/>
  <c r="BF1141" i="12" s="1"/>
  <c r="C1141" i="12"/>
  <c r="I1141" i="12" s="1"/>
  <c r="O1141" i="12" s="1"/>
  <c r="U1141" i="12" s="1"/>
  <c r="AA1141" i="12" s="1"/>
  <c r="AG1141" i="12" s="1"/>
  <c r="AM1141" i="12" s="1"/>
  <c r="AS1141" i="12" s="1"/>
  <c r="AY1141" i="12" s="1"/>
  <c r="BE1141" i="12" s="1"/>
  <c r="B1141" i="12"/>
  <c r="H1141" i="12" s="1"/>
  <c r="N1141" i="12" s="1"/>
  <c r="A1141" i="12"/>
  <c r="G1141" i="12" s="1"/>
  <c r="M1141" i="12" s="1"/>
  <c r="S1141" i="12" s="1"/>
  <c r="Y1141" i="12" s="1"/>
  <c r="AE1141" i="12" s="1"/>
  <c r="AK1141" i="12" s="1"/>
  <c r="AQ1141" i="12" s="1"/>
  <c r="AW1141" i="12" s="1"/>
  <c r="BC1141" i="12" s="1"/>
  <c r="E1140" i="12"/>
  <c r="D1140" i="12"/>
  <c r="J1140" i="12" s="1"/>
  <c r="P1140" i="12" s="1"/>
  <c r="V1140" i="12" s="1"/>
  <c r="AB1140" i="12" s="1"/>
  <c r="AH1140" i="12" s="1"/>
  <c r="AN1140" i="12" s="1"/>
  <c r="AT1140" i="12" s="1"/>
  <c r="AZ1140" i="12" s="1"/>
  <c r="BF1140" i="12" s="1"/>
  <c r="C1140" i="12"/>
  <c r="I1140" i="12" s="1"/>
  <c r="O1140" i="12" s="1"/>
  <c r="U1140" i="12" s="1"/>
  <c r="AA1140" i="12" s="1"/>
  <c r="AG1140" i="12" s="1"/>
  <c r="AM1140" i="12" s="1"/>
  <c r="AS1140" i="12" s="1"/>
  <c r="AY1140" i="12" s="1"/>
  <c r="BE1140" i="12" s="1"/>
  <c r="B1140" i="12"/>
  <c r="H1140" i="12" s="1"/>
  <c r="A1140" i="12"/>
  <c r="G1140" i="12" s="1"/>
  <c r="M1140" i="12" s="1"/>
  <c r="S1140" i="12" s="1"/>
  <c r="Y1140" i="12" s="1"/>
  <c r="AE1140" i="12" s="1"/>
  <c r="AK1140" i="12" s="1"/>
  <c r="AQ1140" i="12" s="1"/>
  <c r="AW1140" i="12" s="1"/>
  <c r="BC1140" i="12" s="1"/>
  <c r="E1139" i="12"/>
  <c r="D1139" i="12"/>
  <c r="J1139" i="12" s="1"/>
  <c r="P1139" i="12" s="1"/>
  <c r="V1139" i="12" s="1"/>
  <c r="AB1139" i="12" s="1"/>
  <c r="AH1139" i="12" s="1"/>
  <c r="AN1139" i="12" s="1"/>
  <c r="AT1139" i="12" s="1"/>
  <c r="AZ1139" i="12" s="1"/>
  <c r="BF1139" i="12" s="1"/>
  <c r="C1139" i="12"/>
  <c r="I1139" i="12" s="1"/>
  <c r="O1139" i="12" s="1"/>
  <c r="U1139" i="12" s="1"/>
  <c r="AA1139" i="12" s="1"/>
  <c r="AG1139" i="12" s="1"/>
  <c r="AM1139" i="12" s="1"/>
  <c r="AS1139" i="12" s="1"/>
  <c r="AY1139" i="12" s="1"/>
  <c r="BE1139" i="12" s="1"/>
  <c r="B1139" i="12"/>
  <c r="H1139" i="12" s="1"/>
  <c r="A1139" i="12"/>
  <c r="G1139" i="12" s="1"/>
  <c r="M1139" i="12" s="1"/>
  <c r="S1139" i="12" s="1"/>
  <c r="Y1139" i="12" s="1"/>
  <c r="AE1139" i="12" s="1"/>
  <c r="AK1139" i="12" s="1"/>
  <c r="AQ1139" i="12" s="1"/>
  <c r="AW1139" i="12" s="1"/>
  <c r="BC1139" i="12" s="1"/>
  <c r="E1138" i="12"/>
  <c r="D1138" i="12"/>
  <c r="J1138" i="12" s="1"/>
  <c r="P1138" i="12" s="1"/>
  <c r="V1138" i="12" s="1"/>
  <c r="AB1138" i="12" s="1"/>
  <c r="AH1138" i="12" s="1"/>
  <c r="AN1138" i="12" s="1"/>
  <c r="AT1138" i="12" s="1"/>
  <c r="AZ1138" i="12" s="1"/>
  <c r="BF1138" i="12" s="1"/>
  <c r="C1138" i="12"/>
  <c r="I1138" i="12" s="1"/>
  <c r="O1138" i="12" s="1"/>
  <c r="U1138" i="12" s="1"/>
  <c r="AA1138" i="12" s="1"/>
  <c r="AG1138" i="12" s="1"/>
  <c r="AM1138" i="12" s="1"/>
  <c r="AS1138" i="12" s="1"/>
  <c r="AY1138" i="12" s="1"/>
  <c r="BE1138" i="12" s="1"/>
  <c r="B1138" i="12"/>
  <c r="A1138" i="12"/>
  <c r="G1138" i="12" s="1"/>
  <c r="M1138" i="12" s="1"/>
  <c r="S1138" i="12" s="1"/>
  <c r="Y1138" i="12" s="1"/>
  <c r="AE1138" i="12" s="1"/>
  <c r="AK1138" i="12" s="1"/>
  <c r="AQ1138" i="12" s="1"/>
  <c r="AW1138" i="12" s="1"/>
  <c r="BC1138" i="12" s="1"/>
  <c r="E1137" i="12"/>
  <c r="D1137" i="12"/>
  <c r="J1137" i="12" s="1"/>
  <c r="P1137" i="12" s="1"/>
  <c r="V1137" i="12" s="1"/>
  <c r="AB1137" i="12" s="1"/>
  <c r="AH1137" i="12" s="1"/>
  <c r="AN1137" i="12" s="1"/>
  <c r="AT1137" i="12" s="1"/>
  <c r="AZ1137" i="12" s="1"/>
  <c r="BF1137" i="12" s="1"/>
  <c r="C1137" i="12"/>
  <c r="I1137" i="12" s="1"/>
  <c r="O1137" i="12" s="1"/>
  <c r="U1137" i="12" s="1"/>
  <c r="AA1137" i="12" s="1"/>
  <c r="AG1137" i="12" s="1"/>
  <c r="AM1137" i="12" s="1"/>
  <c r="AS1137" i="12" s="1"/>
  <c r="AY1137" i="12" s="1"/>
  <c r="BE1137" i="12" s="1"/>
  <c r="B1137" i="12"/>
  <c r="H1137" i="12" s="1"/>
  <c r="N1137" i="12" s="1"/>
  <c r="A1137" i="12"/>
  <c r="G1137" i="12" s="1"/>
  <c r="M1137" i="12" s="1"/>
  <c r="S1137" i="12" s="1"/>
  <c r="Y1137" i="12" s="1"/>
  <c r="AE1137" i="12" s="1"/>
  <c r="AK1137" i="12" s="1"/>
  <c r="AQ1137" i="12" s="1"/>
  <c r="AW1137" i="12" s="1"/>
  <c r="BC1137" i="12" s="1"/>
  <c r="E1136" i="12"/>
  <c r="D1136" i="12"/>
  <c r="J1136" i="12" s="1"/>
  <c r="P1136" i="12" s="1"/>
  <c r="V1136" i="12" s="1"/>
  <c r="AB1136" i="12" s="1"/>
  <c r="AH1136" i="12" s="1"/>
  <c r="AN1136" i="12" s="1"/>
  <c r="AT1136" i="12" s="1"/>
  <c r="AZ1136" i="12" s="1"/>
  <c r="BF1136" i="12" s="1"/>
  <c r="C1136" i="12"/>
  <c r="I1136" i="12" s="1"/>
  <c r="O1136" i="12" s="1"/>
  <c r="U1136" i="12" s="1"/>
  <c r="AA1136" i="12" s="1"/>
  <c r="AG1136" i="12" s="1"/>
  <c r="AM1136" i="12" s="1"/>
  <c r="AS1136" i="12" s="1"/>
  <c r="AY1136" i="12" s="1"/>
  <c r="BE1136" i="12" s="1"/>
  <c r="B1136" i="12"/>
  <c r="A1136" i="12"/>
  <c r="G1136" i="12" s="1"/>
  <c r="M1136" i="12" s="1"/>
  <c r="S1136" i="12" s="1"/>
  <c r="Y1136" i="12" s="1"/>
  <c r="AE1136" i="12" s="1"/>
  <c r="AK1136" i="12" s="1"/>
  <c r="AQ1136" i="12" s="1"/>
  <c r="AW1136" i="12" s="1"/>
  <c r="BC1136" i="12" s="1"/>
  <c r="E1135" i="12"/>
  <c r="D1135" i="12"/>
  <c r="J1135" i="12" s="1"/>
  <c r="P1135" i="12" s="1"/>
  <c r="V1135" i="12" s="1"/>
  <c r="AB1135" i="12" s="1"/>
  <c r="AH1135" i="12" s="1"/>
  <c r="AN1135" i="12" s="1"/>
  <c r="AT1135" i="12" s="1"/>
  <c r="AZ1135" i="12" s="1"/>
  <c r="BF1135" i="12" s="1"/>
  <c r="C1135" i="12"/>
  <c r="I1135" i="12" s="1"/>
  <c r="O1135" i="12" s="1"/>
  <c r="U1135" i="12" s="1"/>
  <c r="AA1135" i="12" s="1"/>
  <c r="AG1135" i="12" s="1"/>
  <c r="AM1135" i="12" s="1"/>
  <c r="AS1135" i="12" s="1"/>
  <c r="AY1135" i="12" s="1"/>
  <c r="BE1135" i="12" s="1"/>
  <c r="B1135" i="12"/>
  <c r="H1135" i="12" s="1"/>
  <c r="A1135" i="12"/>
  <c r="G1135" i="12" s="1"/>
  <c r="M1135" i="12" s="1"/>
  <c r="S1135" i="12" s="1"/>
  <c r="Y1135" i="12" s="1"/>
  <c r="AE1135" i="12" s="1"/>
  <c r="AK1135" i="12" s="1"/>
  <c r="AQ1135" i="12" s="1"/>
  <c r="AW1135" i="12" s="1"/>
  <c r="BC1135" i="12" s="1"/>
  <c r="E1134" i="12"/>
  <c r="D1134" i="12"/>
  <c r="J1134" i="12" s="1"/>
  <c r="P1134" i="12" s="1"/>
  <c r="V1134" i="12" s="1"/>
  <c r="AB1134" i="12" s="1"/>
  <c r="AH1134" i="12" s="1"/>
  <c r="AN1134" i="12" s="1"/>
  <c r="AT1134" i="12" s="1"/>
  <c r="AZ1134" i="12" s="1"/>
  <c r="BF1134" i="12" s="1"/>
  <c r="C1134" i="12"/>
  <c r="I1134" i="12" s="1"/>
  <c r="O1134" i="12" s="1"/>
  <c r="U1134" i="12" s="1"/>
  <c r="AA1134" i="12" s="1"/>
  <c r="AG1134" i="12" s="1"/>
  <c r="AM1134" i="12" s="1"/>
  <c r="AS1134" i="12" s="1"/>
  <c r="AY1134" i="12" s="1"/>
  <c r="BE1134" i="12" s="1"/>
  <c r="B1134" i="12"/>
  <c r="A1134" i="12"/>
  <c r="G1134" i="12" s="1"/>
  <c r="M1134" i="12" s="1"/>
  <c r="S1134" i="12" s="1"/>
  <c r="Y1134" i="12" s="1"/>
  <c r="AE1134" i="12" s="1"/>
  <c r="AK1134" i="12" s="1"/>
  <c r="AQ1134" i="12" s="1"/>
  <c r="AW1134" i="12" s="1"/>
  <c r="BC1134" i="12" s="1"/>
  <c r="E1133" i="12"/>
  <c r="D1133" i="12"/>
  <c r="J1133" i="12" s="1"/>
  <c r="P1133" i="12" s="1"/>
  <c r="V1133" i="12" s="1"/>
  <c r="AB1133" i="12" s="1"/>
  <c r="AH1133" i="12" s="1"/>
  <c r="AN1133" i="12" s="1"/>
  <c r="AT1133" i="12" s="1"/>
  <c r="AZ1133" i="12" s="1"/>
  <c r="BF1133" i="12" s="1"/>
  <c r="C1133" i="12"/>
  <c r="I1133" i="12" s="1"/>
  <c r="O1133" i="12" s="1"/>
  <c r="U1133" i="12" s="1"/>
  <c r="AA1133" i="12" s="1"/>
  <c r="AG1133" i="12" s="1"/>
  <c r="AM1133" i="12" s="1"/>
  <c r="AS1133" i="12" s="1"/>
  <c r="AY1133" i="12" s="1"/>
  <c r="BE1133" i="12" s="1"/>
  <c r="B1133" i="12"/>
  <c r="H1133" i="12" s="1"/>
  <c r="N1133" i="12" s="1"/>
  <c r="A1133" i="12"/>
  <c r="G1133" i="12" s="1"/>
  <c r="M1133" i="12" s="1"/>
  <c r="S1133" i="12" s="1"/>
  <c r="Y1133" i="12" s="1"/>
  <c r="AE1133" i="12" s="1"/>
  <c r="AK1133" i="12" s="1"/>
  <c r="AQ1133" i="12" s="1"/>
  <c r="AW1133" i="12" s="1"/>
  <c r="BC1133" i="12" s="1"/>
  <c r="E1132" i="12"/>
  <c r="D1132" i="12"/>
  <c r="J1132" i="12" s="1"/>
  <c r="P1132" i="12" s="1"/>
  <c r="V1132" i="12" s="1"/>
  <c r="AB1132" i="12" s="1"/>
  <c r="AH1132" i="12" s="1"/>
  <c r="AN1132" i="12" s="1"/>
  <c r="AT1132" i="12" s="1"/>
  <c r="AZ1132" i="12" s="1"/>
  <c r="BF1132" i="12" s="1"/>
  <c r="C1132" i="12"/>
  <c r="I1132" i="12" s="1"/>
  <c r="O1132" i="12" s="1"/>
  <c r="U1132" i="12" s="1"/>
  <c r="AA1132" i="12" s="1"/>
  <c r="AG1132" i="12" s="1"/>
  <c r="AM1132" i="12" s="1"/>
  <c r="AS1132" i="12" s="1"/>
  <c r="AY1132" i="12" s="1"/>
  <c r="BE1132" i="12" s="1"/>
  <c r="B1132" i="12"/>
  <c r="H1132" i="12" s="1"/>
  <c r="A1132" i="12"/>
  <c r="G1132" i="12" s="1"/>
  <c r="M1132" i="12" s="1"/>
  <c r="S1132" i="12" s="1"/>
  <c r="Y1132" i="12" s="1"/>
  <c r="AE1132" i="12" s="1"/>
  <c r="AK1132" i="12" s="1"/>
  <c r="AQ1132" i="12" s="1"/>
  <c r="AW1132" i="12" s="1"/>
  <c r="BC1132" i="12" s="1"/>
  <c r="E1131" i="12"/>
  <c r="D1131" i="12"/>
  <c r="J1131" i="12" s="1"/>
  <c r="P1131" i="12" s="1"/>
  <c r="V1131" i="12" s="1"/>
  <c r="AB1131" i="12" s="1"/>
  <c r="AH1131" i="12" s="1"/>
  <c r="AN1131" i="12" s="1"/>
  <c r="AT1131" i="12" s="1"/>
  <c r="AZ1131" i="12" s="1"/>
  <c r="BF1131" i="12" s="1"/>
  <c r="C1131" i="12"/>
  <c r="I1131" i="12" s="1"/>
  <c r="O1131" i="12" s="1"/>
  <c r="U1131" i="12" s="1"/>
  <c r="AA1131" i="12" s="1"/>
  <c r="AG1131" i="12" s="1"/>
  <c r="AM1131" i="12" s="1"/>
  <c r="AS1131" i="12" s="1"/>
  <c r="AY1131" i="12" s="1"/>
  <c r="BE1131" i="12" s="1"/>
  <c r="B1131" i="12"/>
  <c r="H1131" i="12" s="1"/>
  <c r="A1131" i="12"/>
  <c r="G1131" i="12" s="1"/>
  <c r="M1131" i="12" s="1"/>
  <c r="S1131" i="12" s="1"/>
  <c r="Y1131" i="12" s="1"/>
  <c r="AE1131" i="12" s="1"/>
  <c r="AK1131" i="12" s="1"/>
  <c r="AQ1131" i="12" s="1"/>
  <c r="AW1131" i="12" s="1"/>
  <c r="BC1131" i="12" s="1"/>
  <c r="E1130" i="12"/>
  <c r="D1130" i="12"/>
  <c r="J1130" i="12" s="1"/>
  <c r="P1130" i="12" s="1"/>
  <c r="V1130" i="12" s="1"/>
  <c r="AB1130" i="12" s="1"/>
  <c r="AH1130" i="12" s="1"/>
  <c r="AN1130" i="12" s="1"/>
  <c r="AT1130" i="12" s="1"/>
  <c r="AZ1130" i="12" s="1"/>
  <c r="BF1130" i="12" s="1"/>
  <c r="C1130" i="12"/>
  <c r="I1130" i="12" s="1"/>
  <c r="O1130" i="12" s="1"/>
  <c r="U1130" i="12" s="1"/>
  <c r="AA1130" i="12" s="1"/>
  <c r="AG1130" i="12" s="1"/>
  <c r="AM1130" i="12" s="1"/>
  <c r="AS1130" i="12" s="1"/>
  <c r="AY1130" i="12" s="1"/>
  <c r="BE1130" i="12" s="1"/>
  <c r="B1130" i="12"/>
  <c r="H1130" i="12" s="1"/>
  <c r="A1130" i="12"/>
  <c r="G1130" i="12" s="1"/>
  <c r="M1130" i="12" s="1"/>
  <c r="S1130" i="12" s="1"/>
  <c r="Y1130" i="12" s="1"/>
  <c r="AE1130" i="12" s="1"/>
  <c r="AK1130" i="12" s="1"/>
  <c r="AQ1130" i="12" s="1"/>
  <c r="AW1130" i="12" s="1"/>
  <c r="BC1130" i="12" s="1"/>
  <c r="E1129" i="12"/>
  <c r="D1129" i="12"/>
  <c r="J1129" i="12" s="1"/>
  <c r="P1129" i="12" s="1"/>
  <c r="V1129" i="12" s="1"/>
  <c r="AB1129" i="12" s="1"/>
  <c r="AH1129" i="12" s="1"/>
  <c r="AN1129" i="12" s="1"/>
  <c r="AT1129" i="12" s="1"/>
  <c r="AZ1129" i="12" s="1"/>
  <c r="BF1129" i="12" s="1"/>
  <c r="C1129" i="12"/>
  <c r="I1129" i="12" s="1"/>
  <c r="O1129" i="12" s="1"/>
  <c r="U1129" i="12" s="1"/>
  <c r="AA1129" i="12" s="1"/>
  <c r="AG1129" i="12" s="1"/>
  <c r="AM1129" i="12" s="1"/>
  <c r="AS1129" i="12" s="1"/>
  <c r="AY1129" i="12" s="1"/>
  <c r="BE1129" i="12" s="1"/>
  <c r="B1129" i="12"/>
  <c r="H1129" i="12" s="1"/>
  <c r="N1129" i="12" s="1"/>
  <c r="A1129" i="12"/>
  <c r="G1129" i="12" s="1"/>
  <c r="M1129" i="12" s="1"/>
  <c r="S1129" i="12" s="1"/>
  <c r="Y1129" i="12" s="1"/>
  <c r="AE1129" i="12" s="1"/>
  <c r="AK1129" i="12" s="1"/>
  <c r="AQ1129" i="12" s="1"/>
  <c r="AW1129" i="12" s="1"/>
  <c r="BC1129" i="12" s="1"/>
  <c r="E1128" i="12"/>
  <c r="D1128" i="12"/>
  <c r="J1128" i="12" s="1"/>
  <c r="P1128" i="12" s="1"/>
  <c r="V1128" i="12" s="1"/>
  <c r="AB1128" i="12" s="1"/>
  <c r="AH1128" i="12" s="1"/>
  <c r="AN1128" i="12" s="1"/>
  <c r="AT1128" i="12" s="1"/>
  <c r="AZ1128" i="12" s="1"/>
  <c r="BF1128" i="12" s="1"/>
  <c r="C1128" i="12"/>
  <c r="I1128" i="12" s="1"/>
  <c r="O1128" i="12" s="1"/>
  <c r="U1128" i="12" s="1"/>
  <c r="AA1128" i="12" s="1"/>
  <c r="AG1128" i="12" s="1"/>
  <c r="AM1128" i="12" s="1"/>
  <c r="AS1128" i="12" s="1"/>
  <c r="AY1128" i="12" s="1"/>
  <c r="BE1128" i="12" s="1"/>
  <c r="B1128" i="12"/>
  <c r="A1128" i="12"/>
  <c r="G1128" i="12" s="1"/>
  <c r="M1128" i="12" s="1"/>
  <c r="S1128" i="12" s="1"/>
  <c r="Y1128" i="12" s="1"/>
  <c r="AE1128" i="12" s="1"/>
  <c r="AK1128" i="12" s="1"/>
  <c r="AQ1128" i="12" s="1"/>
  <c r="AW1128" i="12" s="1"/>
  <c r="BC1128" i="12" s="1"/>
  <c r="E1127" i="12"/>
  <c r="D1127" i="12"/>
  <c r="J1127" i="12" s="1"/>
  <c r="P1127" i="12" s="1"/>
  <c r="V1127" i="12" s="1"/>
  <c r="AB1127" i="12" s="1"/>
  <c r="AH1127" i="12" s="1"/>
  <c r="AN1127" i="12" s="1"/>
  <c r="AT1127" i="12" s="1"/>
  <c r="AZ1127" i="12" s="1"/>
  <c r="BF1127" i="12" s="1"/>
  <c r="C1127" i="12"/>
  <c r="I1127" i="12" s="1"/>
  <c r="O1127" i="12" s="1"/>
  <c r="U1127" i="12" s="1"/>
  <c r="AA1127" i="12" s="1"/>
  <c r="AG1127" i="12" s="1"/>
  <c r="AM1127" i="12" s="1"/>
  <c r="AS1127" i="12" s="1"/>
  <c r="AY1127" i="12" s="1"/>
  <c r="BE1127" i="12" s="1"/>
  <c r="B1127" i="12"/>
  <c r="A1127" i="12"/>
  <c r="G1127" i="12" s="1"/>
  <c r="M1127" i="12" s="1"/>
  <c r="S1127" i="12" s="1"/>
  <c r="Y1127" i="12" s="1"/>
  <c r="AE1127" i="12" s="1"/>
  <c r="AK1127" i="12" s="1"/>
  <c r="AQ1127" i="12" s="1"/>
  <c r="AW1127" i="12" s="1"/>
  <c r="BC1127" i="12" s="1"/>
  <c r="E1126" i="12"/>
  <c r="D1126" i="12"/>
  <c r="J1126" i="12" s="1"/>
  <c r="P1126" i="12" s="1"/>
  <c r="V1126" i="12" s="1"/>
  <c r="AB1126" i="12" s="1"/>
  <c r="AH1126" i="12" s="1"/>
  <c r="AN1126" i="12" s="1"/>
  <c r="AT1126" i="12" s="1"/>
  <c r="AZ1126" i="12" s="1"/>
  <c r="BF1126" i="12" s="1"/>
  <c r="C1126" i="12"/>
  <c r="I1126" i="12" s="1"/>
  <c r="O1126" i="12" s="1"/>
  <c r="U1126" i="12" s="1"/>
  <c r="AA1126" i="12" s="1"/>
  <c r="AG1126" i="12" s="1"/>
  <c r="AM1126" i="12" s="1"/>
  <c r="AS1126" i="12" s="1"/>
  <c r="AY1126" i="12" s="1"/>
  <c r="BE1126" i="12" s="1"/>
  <c r="B1126" i="12"/>
  <c r="A1126" i="12"/>
  <c r="G1126" i="12" s="1"/>
  <c r="M1126" i="12" s="1"/>
  <c r="S1126" i="12" s="1"/>
  <c r="Y1126" i="12" s="1"/>
  <c r="AE1126" i="12" s="1"/>
  <c r="AK1126" i="12" s="1"/>
  <c r="AQ1126" i="12" s="1"/>
  <c r="AW1126" i="12" s="1"/>
  <c r="BC1126" i="12" s="1"/>
  <c r="E1125" i="12"/>
  <c r="D1125" i="12"/>
  <c r="J1125" i="12" s="1"/>
  <c r="P1125" i="12" s="1"/>
  <c r="V1125" i="12" s="1"/>
  <c r="AB1125" i="12" s="1"/>
  <c r="AH1125" i="12" s="1"/>
  <c r="AN1125" i="12" s="1"/>
  <c r="AT1125" i="12" s="1"/>
  <c r="AZ1125" i="12" s="1"/>
  <c r="BF1125" i="12" s="1"/>
  <c r="C1125" i="12"/>
  <c r="I1125" i="12" s="1"/>
  <c r="O1125" i="12" s="1"/>
  <c r="U1125" i="12" s="1"/>
  <c r="AA1125" i="12" s="1"/>
  <c r="AG1125" i="12" s="1"/>
  <c r="AM1125" i="12" s="1"/>
  <c r="AS1125" i="12" s="1"/>
  <c r="AY1125" i="12" s="1"/>
  <c r="BE1125" i="12" s="1"/>
  <c r="B1125" i="12"/>
  <c r="H1125" i="12" s="1"/>
  <c r="N1125" i="12" s="1"/>
  <c r="A1125" i="12"/>
  <c r="G1125" i="12" s="1"/>
  <c r="M1125" i="12" s="1"/>
  <c r="S1125" i="12" s="1"/>
  <c r="Y1125" i="12" s="1"/>
  <c r="AE1125" i="12" s="1"/>
  <c r="AK1125" i="12" s="1"/>
  <c r="AQ1125" i="12" s="1"/>
  <c r="AW1125" i="12" s="1"/>
  <c r="BC1125" i="12" s="1"/>
  <c r="E1124" i="12"/>
  <c r="D1124" i="12"/>
  <c r="J1124" i="12" s="1"/>
  <c r="P1124" i="12" s="1"/>
  <c r="V1124" i="12" s="1"/>
  <c r="AB1124" i="12" s="1"/>
  <c r="AH1124" i="12" s="1"/>
  <c r="AN1124" i="12" s="1"/>
  <c r="AT1124" i="12" s="1"/>
  <c r="AZ1124" i="12" s="1"/>
  <c r="BF1124" i="12" s="1"/>
  <c r="C1124" i="12"/>
  <c r="I1124" i="12" s="1"/>
  <c r="O1124" i="12" s="1"/>
  <c r="U1124" i="12" s="1"/>
  <c r="AA1124" i="12" s="1"/>
  <c r="AG1124" i="12" s="1"/>
  <c r="AM1124" i="12" s="1"/>
  <c r="AS1124" i="12" s="1"/>
  <c r="AY1124" i="12" s="1"/>
  <c r="BE1124" i="12" s="1"/>
  <c r="B1124" i="12"/>
  <c r="H1124" i="12" s="1"/>
  <c r="N1124" i="12" s="1"/>
  <c r="A1124" i="12"/>
  <c r="G1124" i="12" s="1"/>
  <c r="M1124" i="12" s="1"/>
  <c r="S1124" i="12" s="1"/>
  <c r="Y1124" i="12" s="1"/>
  <c r="AE1124" i="12" s="1"/>
  <c r="AK1124" i="12" s="1"/>
  <c r="AQ1124" i="12" s="1"/>
  <c r="AW1124" i="12" s="1"/>
  <c r="BC1124" i="12" s="1"/>
  <c r="E1123" i="12"/>
  <c r="D1123" i="12"/>
  <c r="J1123" i="12" s="1"/>
  <c r="P1123" i="12" s="1"/>
  <c r="V1123" i="12" s="1"/>
  <c r="AB1123" i="12" s="1"/>
  <c r="AH1123" i="12" s="1"/>
  <c r="AN1123" i="12" s="1"/>
  <c r="AT1123" i="12" s="1"/>
  <c r="AZ1123" i="12" s="1"/>
  <c r="BF1123" i="12" s="1"/>
  <c r="C1123" i="12"/>
  <c r="I1123" i="12" s="1"/>
  <c r="O1123" i="12" s="1"/>
  <c r="U1123" i="12" s="1"/>
  <c r="AA1123" i="12" s="1"/>
  <c r="AG1123" i="12" s="1"/>
  <c r="AM1123" i="12" s="1"/>
  <c r="AS1123" i="12" s="1"/>
  <c r="AY1123" i="12" s="1"/>
  <c r="BE1123" i="12" s="1"/>
  <c r="B1123" i="12"/>
  <c r="H1123" i="12" s="1"/>
  <c r="A1123" i="12"/>
  <c r="G1123" i="12" s="1"/>
  <c r="M1123" i="12" s="1"/>
  <c r="S1123" i="12" s="1"/>
  <c r="Y1123" i="12" s="1"/>
  <c r="AE1123" i="12" s="1"/>
  <c r="AK1123" i="12" s="1"/>
  <c r="AQ1123" i="12" s="1"/>
  <c r="AW1123" i="12" s="1"/>
  <c r="BC1123" i="12" s="1"/>
  <c r="E1122" i="12"/>
  <c r="D1122" i="12"/>
  <c r="J1122" i="12" s="1"/>
  <c r="P1122" i="12" s="1"/>
  <c r="V1122" i="12" s="1"/>
  <c r="AB1122" i="12" s="1"/>
  <c r="AH1122" i="12" s="1"/>
  <c r="AN1122" i="12" s="1"/>
  <c r="AT1122" i="12" s="1"/>
  <c r="AZ1122" i="12" s="1"/>
  <c r="BF1122" i="12" s="1"/>
  <c r="C1122" i="12"/>
  <c r="I1122" i="12" s="1"/>
  <c r="O1122" i="12" s="1"/>
  <c r="U1122" i="12" s="1"/>
  <c r="AA1122" i="12" s="1"/>
  <c r="AG1122" i="12" s="1"/>
  <c r="AM1122" i="12" s="1"/>
  <c r="AS1122" i="12" s="1"/>
  <c r="AY1122" i="12" s="1"/>
  <c r="BE1122" i="12" s="1"/>
  <c r="B1122" i="12"/>
  <c r="A1122" i="12"/>
  <c r="G1122" i="12" s="1"/>
  <c r="M1122" i="12" s="1"/>
  <c r="S1122" i="12" s="1"/>
  <c r="Y1122" i="12" s="1"/>
  <c r="AE1122" i="12" s="1"/>
  <c r="AK1122" i="12" s="1"/>
  <c r="AQ1122" i="12" s="1"/>
  <c r="AW1122" i="12" s="1"/>
  <c r="BC1122" i="12" s="1"/>
  <c r="E1121" i="12"/>
  <c r="D1121" i="12"/>
  <c r="J1121" i="12" s="1"/>
  <c r="P1121" i="12" s="1"/>
  <c r="V1121" i="12" s="1"/>
  <c r="AB1121" i="12" s="1"/>
  <c r="AH1121" i="12" s="1"/>
  <c r="AN1121" i="12" s="1"/>
  <c r="AT1121" i="12" s="1"/>
  <c r="AZ1121" i="12" s="1"/>
  <c r="BF1121" i="12" s="1"/>
  <c r="C1121" i="12"/>
  <c r="I1121" i="12" s="1"/>
  <c r="O1121" i="12" s="1"/>
  <c r="U1121" i="12" s="1"/>
  <c r="AA1121" i="12" s="1"/>
  <c r="AG1121" i="12" s="1"/>
  <c r="AM1121" i="12" s="1"/>
  <c r="AS1121" i="12" s="1"/>
  <c r="AY1121" i="12" s="1"/>
  <c r="BE1121" i="12" s="1"/>
  <c r="B1121" i="12"/>
  <c r="H1121" i="12" s="1"/>
  <c r="N1121" i="12" s="1"/>
  <c r="A1121" i="12"/>
  <c r="G1121" i="12" s="1"/>
  <c r="M1121" i="12" s="1"/>
  <c r="S1121" i="12" s="1"/>
  <c r="Y1121" i="12" s="1"/>
  <c r="AE1121" i="12" s="1"/>
  <c r="AK1121" i="12" s="1"/>
  <c r="AQ1121" i="12" s="1"/>
  <c r="AW1121" i="12" s="1"/>
  <c r="BC1121" i="12" s="1"/>
  <c r="S1120" i="12"/>
  <c r="Y1120" i="12" s="1"/>
  <c r="AE1120" i="12" s="1"/>
  <c r="AK1120" i="12" s="1"/>
  <c r="AQ1120" i="12" s="1"/>
  <c r="AW1120" i="12" s="1"/>
  <c r="BC1120" i="12" s="1"/>
  <c r="E1120" i="12"/>
  <c r="D1120" i="12"/>
  <c r="J1120" i="12" s="1"/>
  <c r="P1120" i="12" s="1"/>
  <c r="V1120" i="12" s="1"/>
  <c r="AB1120" i="12" s="1"/>
  <c r="AH1120" i="12" s="1"/>
  <c r="AN1120" i="12" s="1"/>
  <c r="AT1120" i="12" s="1"/>
  <c r="AZ1120" i="12" s="1"/>
  <c r="BF1120" i="12" s="1"/>
  <c r="C1120" i="12"/>
  <c r="I1120" i="12" s="1"/>
  <c r="O1120" i="12" s="1"/>
  <c r="U1120" i="12" s="1"/>
  <c r="AA1120" i="12" s="1"/>
  <c r="AG1120" i="12" s="1"/>
  <c r="AM1120" i="12" s="1"/>
  <c r="AS1120" i="12" s="1"/>
  <c r="AY1120" i="12" s="1"/>
  <c r="BE1120" i="12" s="1"/>
  <c r="B1120" i="12"/>
  <c r="A1120" i="12"/>
  <c r="G1120" i="12" s="1"/>
  <c r="M1120" i="12" s="1"/>
  <c r="E1119" i="12"/>
  <c r="D1119" i="12"/>
  <c r="J1119" i="12" s="1"/>
  <c r="P1119" i="12" s="1"/>
  <c r="V1119" i="12" s="1"/>
  <c r="AB1119" i="12" s="1"/>
  <c r="AH1119" i="12" s="1"/>
  <c r="AN1119" i="12" s="1"/>
  <c r="AT1119" i="12" s="1"/>
  <c r="AZ1119" i="12" s="1"/>
  <c r="BF1119" i="12" s="1"/>
  <c r="C1119" i="12"/>
  <c r="I1119" i="12" s="1"/>
  <c r="O1119" i="12" s="1"/>
  <c r="U1119" i="12" s="1"/>
  <c r="AA1119" i="12" s="1"/>
  <c r="AG1119" i="12" s="1"/>
  <c r="AM1119" i="12" s="1"/>
  <c r="AS1119" i="12" s="1"/>
  <c r="AY1119" i="12" s="1"/>
  <c r="BE1119" i="12" s="1"/>
  <c r="B1119" i="12"/>
  <c r="H1119" i="12" s="1"/>
  <c r="A1119" i="12"/>
  <c r="G1119" i="12" s="1"/>
  <c r="M1119" i="12" s="1"/>
  <c r="S1119" i="12" s="1"/>
  <c r="Y1119" i="12" s="1"/>
  <c r="AE1119" i="12" s="1"/>
  <c r="AK1119" i="12" s="1"/>
  <c r="AQ1119" i="12" s="1"/>
  <c r="AW1119" i="12" s="1"/>
  <c r="BC1119" i="12" s="1"/>
  <c r="E1118" i="12"/>
  <c r="D1118" i="12"/>
  <c r="J1118" i="12" s="1"/>
  <c r="P1118" i="12" s="1"/>
  <c r="V1118" i="12" s="1"/>
  <c r="AB1118" i="12" s="1"/>
  <c r="AH1118" i="12" s="1"/>
  <c r="AN1118" i="12" s="1"/>
  <c r="AT1118" i="12" s="1"/>
  <c r="AZ1118" i="12" s="1"/>
  <c r="BF1118" i="12" s="1"/>
  <c r="C1118" i="12"/>
  <c r="I1118" i="12" s="1"/>
  <c r="O1118" i="12" s="1"/>
  <c r="U1118" i="12" s="1"/>
  <c r="AA1118" i="12" s="1"/>
  <c r="AG1118" i="12" s="1"/>
  <c r="AM1118" i="12" s="1"/>
  <c r="AS1118" i="12" s="1"/>
  <c r="AY1118" i="12" s="1"/>
  <c r="BE1118" i="12" s="1"/>
  <c r="B1118" i="12"/>
  <c r="A1118" i="12"/>
  <c r="G1118" i="12" s="1"/>
  <c r="M1118" i="12" s="1"/>
  <c r="S1118" i="12" s="1"/>
  <c r="Y1118" i="12" s="1"/>
  <c r="AE1118" i="12" s="1"/>
  <c r="AK1118" i="12" s="1"/>
  <c r="AQ1118" i="12" s="1"/>
  <c r="AW1118" i="12" s="1"/>
  <c r="BC1118" i="12" s="1"/>
  <c r="E1117" i="12"/>
  <c r="D1117" i="12"/>
  <c r="J1117" i="12" s="1"/>
  <c r="P1117" i="12" s="1"/>
  <c r="V1117" i="12" s="1"/>
  <c r="AB1117" i="12" s="1"/>
  <c r="AH1117" i="12" s="1"/>
  <c r="AN1117" i="12" s="1"/>
  <c r="AT1117" i="12" s="1"/>
  <c r="AZ1117" i="12" s="1"/>
  <c r="BF1117" i="12" s="1"/>
  <c r="C1117" i="12"/>
  <c r="I1117" i="12" s="1"/>
  <c r="O1117" i="12" s="1"/>
  <c r="U1117" i="12" s="1"/>
  <c r="AA1117" i="12" s="1"/>
  <c r="AG1117" i="12" s="1"/>
  <c r="AM1117" i="12" s="1"/>
  <c r="AS1117" i="12" s="1"/>
  <c r="AY1117" i="12" s="1"/>
  <c r="BE1117" i="12" s="1"/>
  <c r="B1117" i="12"/>
  <c r="H1117" i="12" s="1"/>
  <c r="A1117" i="12"/>
  <c r="G1117" i="12" s="1"/>
  <c r="M1117" i="12" s="1"/>
  <c r="S1117" i="12" s="1"/>
  <c r="Y1117" i="12" s="1"/>
  <c r="AE1117" i="12" s="1"/>
  <c r="AK1117" i="12" s="1"/>
  <c r="AQ1117" i="12" s="1"/>
  <c r="AW1117" i="12" s="1"/>
  <c r="BC1117" i="12" s="1"/>
  <c r="E1116" i="12"/>
  <c r="D1116" i="12"/>
  <c r="J1116" i="12" s="1"/>
  <c r="P1116" i="12" s="1"/>
  <c r="V1116" i="12" s="1"/>
  <c r="AB1116" i="12" s="1"/>
  <c r="AH1116" i="12" s="1"/>
  <c r="AN1116" i="12" s="1"/>
  <c r="AT1116" i="12" s="1"/>
  <c r="AZ1116" i="12" s="1"/>
  <c r="BF1116" i="12" s="1"/>
  <c r="C1116" i="12"/>
  <c r="I1116" i="12" s="1"/>
  <c r="O1116" i="12" s="1"/>
  <c r="U1116" i="12" s="1"/>
  <c r="AA1116" i="12" s="1"/>
  <c r="AG1116" i="12" s="1"/>
  <c r="AM1116" i="12" s="1"/>
  <c r="AS1116" i="12" s="1"/>
  <c r="AY1116" i="12" s="1"/>
  <c r="BE1116" i="12" s="1"/>
  <c r="B1116" i="12"/>
  <c r="A1116" i="12"/>
  <c r="G1116" i="12" s="1"/>
  <c r="M1116" i="12" s="1"/>
  <c r="S1116" i="12" s="1"/>
  <c r="Y1116" i="12" s="1"/>
  <c r="AE1116" i="12" s="1"/>
  <c r="AK1116" i="12" s="1"/>
  <c r="AQ1116" i="12" s="1"/>
  <c r="AW1116" i="12" s="1"/>
  <c r="BC1116" i="12" s="1"/>
  <c r="E1115" i="12"/>
  <c r="D1115" i="12"/>
  <c r="J1115" i="12" s="1"/>
  <c r="P1115" i="12" s="1"/>
  <c r="V1115" i="12" s="1"/>
  <c r="AB1115" i="12" s="1"/>
  <c r="AH1115" i="12" s="1"/>
  <c r="AN1115" i="12" s="1"/>
  <c r="AT1115" i="12" s="1"/>
  <c r="AZ1115" i="12" s="1"/>
  <c r="BF1115" i="12" s="1"/>
  <c r="C1115" i="12"/>
  <c r="I1115" i="12" s="1"/>
  <c r="O1115" i="12" s="1"/>
  <c r="U1115" i="12" s="1"/>
  <c r="AA1115" i="12" s="1"/>
  <c r="AG1115" i="12" s="1"/>
  <c r="AM1115" i="12" s="1"/>
  <c r="AS1115" i="12" s="1"/>
  <c r="AY1115" i="12" s="1"/>
  <c r="BE1115" i="12" s="1"/>
  <c r="B1115" i="12"/>
  <c r="A1115" i="12"/>
  <c r="G1115" i="12" s="1"/>
  <c r="M1115" i="12" s="1"/>
  <c r="S1115" i="12" s="1"/>
  <c r="Y1115" i="12" s="1"/>
  <c r="AE1115" i="12" s="1"/>
  <c r="AK1115" i="12" s="1"/>
  <c r="AQ1115" i="12" s="1"/>
  <c r="AW1115" i="12" s="1"/>
  <c r="BC1115" i="12" s="1"/>
  <c r="O1114" i="12"/>
  <c r="U1114" i="12" s="1"/>
  <c r="AA1114" i="12" s="1"/>
  <c r="AG1114" i="12" s="1"/>
  <c r="AM1114" i="12" s="1"/>
  <c r="AS1114" i="12" s="1"/>
  <c r="AY1114" i="12" s="1"/>
  <c r="BE1114" i="12" s="1"/>
  <c r="J1114" i="12"/>
  <c r="P1114" i="12" s="1"/>
  <c r="V1114" i="12" s="1"/>
  <c r="AB1114" i="12" s="1"/>
  <c r="AH1114" i="12" s="1"/>
  <c r="AN1114" i="12" s="1"/>
  <c r="AT1114" i="12" s="1"/>
  <c r="AZ1114" i="12" s="1"/>
  <c r="BF1114" i="12" s="1"/>
  <c r="E1114" i="12"/>
  <c r="D1114" i="12"/>
  <c r="C1114" i="12"/>
  <c r="I1114" i="12" s="1"/>
  <c r="B1114" i="12"/>
  <c r="A1114" i="12"/>
  <c r="G1114" i="12" s="1"/>
  <c r="M1114" i="12" s="1"/>
  <c r="S1114" i="12" s="1"/>
  <c r="Y1114" i="12" s="1"/>
  <c r="AE1114" i="12" s="1"/>
  <c r="AK1114" i="12" s="1"/>
  <c r="AQ1114" i="12" s="1"/>
  <c r="AW1114" i="12" s="1"/>
  <c r="BC1114" i="12" s="1"/>
  <c r="E1113" i="12"/>
  <c r="Q1113" i="12" s="1"/>
  <c r="D1113" i="12"/>
  <c r="J1113" i="12" s="1"/>
  <c r="P1113" i="12" s="1"/>
  <c r="V1113" i="12" s="1"/>
  <c r="AB1113" i="12" s="1"/>
  <c r="AH1113" i="12" s="1"/>
  <c r="AN1113" i="12" s="1"/>
  <c r="AT1113" i="12" s="1"/>
  <c r="AZ1113" i="12" s="1"/>
  <c r="BF1113" i="12" s="1"/>
  <c r="C1113" i="12"/>
  <c r="I1113" i="12" s="1"/>
  <c r="O1113" i="12" s="1"/>
  <c r="U1113" i="12" s="1"/>
  <c r="AA1113" i="12" s="1"/>
  <c r="AG1113" i="12" s="1"/>
  <c r="AM1113" i="12" s="1"/>
  <c r="AS1113" i="12" s="1"/>
  <c r="AY1113" i="12" s="1"/>
  <c r="BE1113" i="12" s="1"/>
  <c r="B1113" i="12"/>
  <c r="H1113" i="12" s="1"/>
  <c r="N1113" i="12" s="1"/>
  <c r="A1113" i="12"/>
  <c r="G1113" i="12" s="1"/>
  <c r="M1113" i="12" s="1"/>
  <c r="S1113" i="12" s="1"/>
  <c r="Y1113" i="12" s="1"/>
  <c r="AE1113" i="12" s="1"/>
  <c r="AK1113" i="12" s="1"/>
  <c r="AQ1113" i="12" s="1"/>
  <c r="AW1113" i="12" s="1"/>
  <c r="BC1113" i="12" s="1"/>
  <c r="E1112" i="12"/>
  <c r="D1112" i="12"/>
  <c r="J1112" i="12" s="1"/>
  <c r="P1112" i="12" s="1"/>
  <c r="V1112" i="12" s="1"/>
  <c r="AB1112" i="12" s="1"/>
  <c r="AH1112" i="12" s="1"/>
  <c r="AN1112" i="12" s="1"/>
  <c r="AT1112" i="12" s="1"/>
  <c r="AZ1112" i="12" s="1"/>
  <c r="BF1112" i="12" s="1"/>
  <c r="C1112" i="12"/>
  <c r="I1112" i="12" s="1"/>
  <c r="O1112" i="12" s="1"/>
  <c r="U1112" i="12" s="1"/>
  <c r="AA1112" i="12" s="1"/>
  <c r="AG1112" i="12" s="1"/>
  <c r="AM1112" i="12" s="1"/>
  <c r="AS1112" i="12" s="1"/>
  <c r="AY1112" i="12" s="1"/>
  <c r="BE1112" i="12" s="1"/>
  <c r="B1112" i="12"/>
  <c r="H1112" i="12" s="1"/>
  <c r="N1112" i="12" s="1"/>
  <c r="T1112" i="12" s="1"/>
  <c r="A1112" i="12"/>
  <c r="G1112" i="12" s="1"/>
  <c r="M1112" i="12" s="1"/>
  <c r="S1112" i="12" s="1"/>
  <c r="Y1112" i="12" s="1"/>
  <c r="AE1112" i="12" s="1"/>
  <c r="AK1112" i="12" s="1"/>
  <c r="AQ1112" i="12" s="1"/>
  <c r="AW1112" i="12" s="1"/>
  <c r="BC1112" i="12" s="1"/>
  <c r="E1111" i="12"/>
  <c r="D1111" i="12"/>
  <c r="J1111" i="12" s="1"/>
  <c r="P1111" i="12" s="1"/>
  <c r="V1111" i="12" s="1"/>
  <c r="AB1111" i="12" s="1"/>
  <c r="AH1111" i="12" s="1"/>
  <c r="AN1111" i="12" s="1"/>
  <c r="AT1111" i="12" s="1"/>
  <c r="AZ1111" i="12" s="1"/>
  <c r="BF1111" i="12" s="1"/>
  <c r="C1111" i="12"/>
  <c r="I1111" i="12" s="1"/>
  <c r="O1111" i="12" s="1"/>
  <c r="U1111" i="12" s="1"/>
  <c r="AA1111" i="12" s="1"/>
  <c r="AG1111" i="12" s="1"/>
  <c r="AM1111" i="12" s="1"/>
  <c r="AS1111" i="12" s="1"/>
  <c r="AY1111" i="12" s="1"/>
  <c r="BE1111" i="12" s="1"/>
  <c r="B1111" i="12"/>
  <c r="H1111" i="12" s="1"/>
  <c r="A1111" i="12"/>
  <c r="G1111" i="12" s="1"/>
  <c r="M1111" i="12" s="1"/>
  <c r="S1111" i="12" s="1"/>
  <c r="Y1111" i="12" s="1"/>
  <c r="AE1111" i="12" s="1"/>
  <c r="AK1111" i="12" s="1"/>
  <c r="AQ1111" i="12" s="1"/>
  <c r="AW1111" i="12" s="1"/>
  <c r="BC1111" i="12" s="1"/>
  <c r="M1110" i="12"/>
  <c r="S1110" i="12" s="1"/>
  <c r="Y1110" i="12" s="1"/>
  <c r="AE1110" i="12" s="1"/>
  <c r="AK1110" i="12" s="1"/>
  <c r="AQ1110" i="12" s="1"/>
  <c r="AW1110" i="12" s="1"/>
  <c r="BC1110" i="12" s="1"/>
  <c r="E1110" i="12"/>
  <c r="D1110" i="12"/>
  <c r="J1110" i="12" s="1"/>
  <c r="P1110" i="12" s="1"/>
  <c r="V1110" i="12" s="1"/>
  <c r="AB1110" i="12" s="1"/>
  <c r="AH1110" i="12" s="1"/>
  <c r="AN1110" i="12" s="1"/>
  <c r="AT1110" i="12" s="1"/>
  <c r="AZ1110" i="12" s="1"/>
  <c r="BF1110" i="12" s="1"/>
  <c r="C1110" i="12"/>
  <c r="I1110" i="12" s="1"/>
  <c r="O1110" i="12" s="1"/>
  <c r="U1110" i="12" s="1"/>
  <c r="AA1110" i="12" s="1"/>
  <c r="AG1110" i="12" s="1"/>
  <c r="AM1110" i="12" s="1"/>
  <c r="AS1110" i="12" s="1"/>
  <c r="AY1110" i="12" s="1"/>
  <c r="BE1110" i="12" s="1"/>
  <c r="B1110" i="12"/>
  <c r="A1110" i="12"/>
  <c r="G1110" i="12" s="1"/>
  <c r="E1109" i="12"/>
  <c r="D1109" i="12"/>
  <c r="J1109" i="12" s="1"/>
  <c r="P1109" i="12" s="1"/>
  <c r="V1109" i="12" s="1"/>
  <c r="AB1109" i="12" s="1"/>
  <c r="AH1109" i="12" s="1"/>
  <c r="AN1109" i="12" s="1"/>
  <c r="AT1109" i="12" s="1"/>
  <c r="AZ1109" i="12" s="1"/>
  <c r="BF1109" i="12" s="1"/>
  <c r="C1109" i="12"/>
  <c r="I1109" i="12" s="1"/>
  <c r="O1109" i="12" s="1"/>
  <c r="U1109" i="12" s="1"/>
  <c r="AA1109" i="12" s="1"/>
  <c r="AG1109" i="12" s="1"/>
  <c r="AM1109" i="12" s="1"/>
  <c r="AS1109" i="12" s="1"/>
  <c r="AY1109" i="12" s="1"/>
  <c r="BE1109" i="12" s="1"/>
  <c r="B1109" i="12"/>
  <c r="H1109" i="12" s="1"/>
  <c r="N1109" i="12" s="1"/>
  <c r="A1109" i="12"/>
  <c r="G1109" i="12" s="1"/>
  <c r="M1109" i="12" s="1"/>
  <c r="S1109" i="12" s="1"/>
  <c r="Y1109" i="12" s="1"/>
  <c r="AE1109" i="12" s="1"/>
  <c r="AK1109" i="12" s="1"/>
  <c r="AQ1109" i="12" s="1"/>
  <c r="AW1109" i="12" s="1"/>
  <c r="BC1109" i="12" s="1"/>
  <c r="E1108" i="12"/>
  <c r="D1108" i="12"/>
  <c r="J1108" i="12" s="1"/>
  <c r="P1108" i="12" s="1"/>
  <c r="V1108" i="12" s="1"/>
  <c r="AB1108" i="12" s="1"/>
  <c r="AH1108" i="12" s="1"/>
  <c r="AN1108" i="12" s="1"/>
  <c r="AT1108" i="12" s="1"/>
  <c r="AZ1108" i="12" s="1"/>
  <c r="BF1108" i="12" s="1"/>
  <c r="C1108" i="12"/>
  <c r="I1108" i="12" s="1"/>
  <c r="O1108" i="12" s="1"/>
  <c r="U1108" i="12" s="1"/>
  <c r="AA1108" i="12" s="1"/>
  <c r="AG1108" i="12" s="1"/>
  <c r="AM1108" i="12" s="1"/>
  <c r="AS1108" i="12" s="1"/>
  <c r="AY1108" i="12" s="1"/>
  <c r="BE1108" i="12" s="1"/>
  <c r="B1108" i="12"/>
  <c r="H1108" i="12" s="1"/>
  <c r="N1108" i="12" s="1"/>
  <c r="A1108" i="12"/>
  <c r="G1108" i="12" s="1"/>
  <c r="M1108" i="12" s="1"/>
  <c r="S1108" i="12" s="1"/>
  <c r="Y1108" i="12" s="1"/>
  <c r="AE1108" i="12" s="1"/>
  <c r="AK1108" i="12" s="1"/>
  <c r="AQ1108" i="12" s="1"/>
  <c r="AW1108" i="12" s="1"/>
  <c r="BC1108" i="12" s="1"/>
  <c r="E1107" i="12"/>
  <c r="D1107" i="12"/>
  <c r="J1107" i="12" s="1"/>
  <c r="P1107" i="12" s="1"/>
  <c r="V1107" i="12" s="1"/>
  <c r="AB1107" i="12" s="1"/>
  <c r="AH1107" i="12" s="1"/>
  <c r="AN1107" i="12" s="1"/>
  <c r="AT1107" i="12" s="1"/>
  <c r="AZ1107" i="12" s="1"/>
  <c r="BF1107" i="12" s="1"/>
  <c r="C1107" i="12"/>
  <c r="I1107" i="12" s="1"/>
  <c r="O1107" i="12" s="1"/>
  <c r="U1107" i="12" s="1"/>
  <c r="AA1107" i="12" s="1"/>
  <c r="AG1107" i="12" s="1"/>
  <c r="AM1107" i="12" s="1"/>
  <c r="AS1107" i="12" s="1"/>
  <c r="AY1107" i="12" s="1"/>
  <c r="BE1107" i="12" s="1"/>
  <c r="B1107" i="12"/>
  <c r="A1107" i="12"/>
  <c r="G1107" i="12" s="1"/>
  <c r="M1107" i="12" s="1"/>
  <c r="S1107" i="12" s="1"/>
  <c r="Y1107" i="12" s="1"/>
  <c r="AE1107" i="12" s="1"/>
  <c r="AK1107" i="12" s="1"/>
  <c r="AQ1107" i="12" s="1"/>
  <c r="AW1107" i="12" s="1"/>
  <c r="BC1107" i="12" s="1"/>
  <c r="E1106" i="12"/>
  <c r="D1106" i="12"/>
  <c r="J1106" i="12" s="1"/>
  <c r="P1106" i="12" s="1"/>
  <c r="V1106" i="12" s="1"/>
  <c r="AB1106" i="12" s="1"/>
  <c r="AH1106" i="12" s="1"/>
  <c r="AN1106" i="12" s="1"/>
  <c r="AT1106" i="12" s="1"/>
  <c r="AZ1106" i="12" s="1"/>
  <c r="BF1106" i="12" s="1"/>
  <c r="C1106" i="12"/>
  <c r="I1106" i="12" s="1"/>
  <c r="O1106" i="12" s="1"/>
  <c r="U1106" i="12" s="1"/>
  <c r="AA1106" i="12" s="1"/>
  <c r="AG1106" i="12" s="1"/>
  <c r="AM1106" i="12" s="1"/>
  <c r="AS1106" i="12" s="1"/>
  <c r="AY1106" i="12" s="1"/>
  <c r="BE1106" i="12" s="1"/>
  <c r="B1106" i="12"/>
  <c r="A1106" i="12"/>
  <c r="G1106" i="12" s="1"/>
  <c r="M1106" i="12" s="1"/>
  <c r="S1106" i="12" s="1"/>
  <c r="Y1106" i="12" s="1"/>
  <c r="AE1106" i="12" s="1"/>
  <c r="AK1106" i="12" s="1"/>
  <c r="AQ1106" i="12" s="1"/>
  <c r="AW1106" i="12" s="1"/>
  <c r="BC1106" i="12" s="1"/>
  <c r="E1105" i="12"/>
  <c r="D1105" i="12"/>
  <c r="J1105" i="12" s="1"/>
  <c r="P1105" i="12" s="1"/>
  <c r="V1105" i="12" s="1"/>
  <c r="AB1105" i="12" s="1"/>
  <c r="AH1105" i="12" s="1"/>
  <c r="AN1105" i="12" s="1"/>
  <c r="AT1105" i="12" s="1"/>
  <c r="AZ1105" i="12" s="1"/>
  <c r="BF1105" i="12" s="1"/>
  <c r="C1105" i="12"/>
  <c r="I1105" i="12" s="1"/>
  <c r="O1105" i="12" s="1"/>
  <c r="U1105" i="12" s="1"/>
  <c r="AA1105" i="12" s="1"/>
  <c r="AG1105" i="12" s="1"/>
  <c r="AM1105" i="12" s="1"/>
  <c r="AS1105" i="12" s="1"/>
  <c r="AY1105" i="12" s="1"/>
  <c r="BE1105" i="12" s="1"/>
  <c r="B1105" i="12"/>
  <c r="H1105" i="12" s="1"/>
  <c r="N1105" i="12" s="1"/>
  <c r="A1105" i="12"/>
  <c r="G1105" i="12" s="1"/>
  <c r="M1105" i="12" s="1"/>
  <c r="S1105" i="12" s="1"/>
  <c r="Y1105" i="12" s="1"/>
  <c r="AE1105" i="12" s="1"/>
  <c r="AK1105" i="12" s="1"/>
  <c r="AQ1105" i="12" s="1"/>
  <c r="AW1105" i="12" s="1"/>
  <c r="BC1105" i="12" s="1"/>
  <c r="E1104" i="12"/>
  <c r="D1104" i="12"/>
  <c r="J1104" i="12" s="1"/>
  <c r="P1104" i="12" s="1"/>
  <c r="V1104" i="12" s="1"/>
  <c r="AB1104" i="12" s="1"/>
  <c r="AH1104" i="12" s="1"/>
  <c r="AN1104" i="12" s="1"/>
  <c r="AT1104" i="12" s="1"/>
  <c r="AZ1104" i="12" s="1"/>
  <c r="BF1104" i="12" s="1"/>
  <c r="C1104" i="12"/>
  <c r="I1104" i="12" s="1"/>
  <c r="O1104" i="12" s="1"/>
  <c r="U1104" i="12" s="1"/>
  <c r="AA1104" i="12" s="1"/>
  <c r="AG1104" i="12" s="1"/>
  <c r="AM1104" i="12" s="1"/>
  <c r="AS1104" i="12" s="1"/>
  <c r="AY1104" i="12" s="1"/>
  <c r="BE1104" i="12" s="1"/>
  <c r="B1104" i="12"/>
  <c r="H1104" i="12" s="1"/>
  <c r="N1104" i="12" s="1"/>
  <c r="A1104" i="12"/>
  <c r="G1104" i="12" s="1"/>
  <c r="M1104" i="12" s="1"/>
  <c r="S1104" i="12" s="1"/>
  <c r="Y1104" i="12" s="1"/>
  <c r="AE1104" i="12" s="1"/>
  <c r="AK1104" i="12" s="1"/>
  <c r="AQ1104" i="12" s="1"/>
  <c r="AW1104" i="12" s="1"/>
  <c r="BC1104" i="12" s="1"/>
  <c r="E1103" i="12"/>
  <c r="D1103" i="12"/>
  <c r="J1103" i="12" s="1"/>
  <c r="P1103" i="12" s="1"/>
  <c r="V1103" i="12" s="1"/>
  <c r="AB1103" i="12" s="1"/>
  <c r="AH1103" i="12" s="1"/>
  <c r="AN1103" i="12" s="1"/>
  <c r="AT1103" i="12" s="1"/>
  <c r="AZ1103" i="12" s="1"/>
  <c r="BF1103" i="12" s="1"/>
  <c r="C1103" i="12"/>
  <c r="I1103" i="12" s="1"/>
  <c r="O1103" i="12" s="1"/>
  <c r="U1103" i="12" s="1"/>
  <c r="AA1103" i="12" s="1"/>
  <c r="AG1103" i="12" s="1"/>
  <c r="AM1103" i="12" s="1"/>
  <c r="AS1103" i="12" s="1"/>
  <c r="AY1103" i="12" s="1"/>
  <c r="BE1103" i="12" s="1"/>
  <c r="B1103" i="12"/>
  <c r="H1103" i="12" s="1"/>
  <c r="A1103" i="12"/>
  <c r="G1103" i="12" s="1"/>
  <c r="M1103" i="12" s="1"/>
  <c r="S1103" i="12" s="1"/>
  <c r="Y1103" i="12" s="1"/>
  <c r="AE1103" i="12" s="1"/>
  <c r="AK1103" i="12" s="1"/>
  <c r="AQ1103" i="12" s="1"/>
  <c r="AW1103" i="12" s="1"/>
  <c r="BC1103" i="12" s="1"/>
  <c r="E1102" i="12"/>
  <c r="D1102" i="12"/>
  <c r="J1102" i="12" s="1"/>
  <c r="P1102" i="12" s="1"/>
  <c r="V1102" i="12" s="1"/>
  <c r="AB1102" i="12" s="1"/>
  <c r="AH1102" i="12" s="1"/>
  <c r="AN1102" i="12" s="1"/>
  <c r="AT1102" i="12" s="1"/>
  <c r="AZ1102" i="12" s="1"/>
  <c r="BF1102" i="12" s="1"/>
  <c r="C1102" i="12"/>
  <c r="I1102" i="12" s="1"/>
  <c r="O1102" i="12" s="1"/>
  <c r="U1102" i="12" s="1"/>
  <c r="AA1102" i="12" s="1"/>
  <c r="AG1102" i="12" s="1"/>
  <c r="AM1102" i="12" s="1"/>
  <c r="AS1102" i="12" s="1"/>
  <c r="AY1102" i="12" s="1"/>
  <c r="BE1102" i="12" s="1"/>
  <c r="B1102" i="12"/>
  <c r="H1102" i="12" s="1"/>
  <c r="A1102" i="12"/>
  <c r="G1102" i="12" s="1"/>
  <c r="M1102" i="12" s="1"/>
  <c r="S1102" i="12" s="1"/>
  <c r="Y1102" i="12" s="1"/>
  <c r="AE1102" i="12" s="1"/>
  <c r="AK1102" i="12" s="1"/>
  <c r="AQ1102" i="12" s="1"/>
  <c r="AW1102" i="12" s="1"/>
  <c r="BC1102" i="12" s="1"/>
  <c r="E1101" i="12"/>
  <c r="D1101" i="12"/>
  <c r="J1101" i="12" s="1"/>
  <c r="P1101" i="12" s="1"/>
  <c r="V1101" i="12" s="1"/>
  <c r="AB1101" i="12" s="1"/>
  <c r="AH1101" i="12" s="1"/>
  <c r="AN1101" i="12" s="1"/>
  <c r="AT1101" i="12" s="1"/>
  <c r="AZ1101" i="12" s="1"/>
  <c r="BF1101" i="12" s="1"/>
  <c r="C1101" i="12"/>
  <c r="I1101" i="12" s="1"/>
  <c r="O1101" i="12" s="1"/>
  <c r="U1101" i="12" s="1"/>
  <c r="AA1101" i="12" s="1"/>
  <c r="AG1101" i="12" s="1"/>
  <c r="AM1101" i="12" s="1"/>
  <c r="AS1101" i="12" s="1"/>
  <c r="AY1101" i="12" s="1"/>
  <c r="BE1101" i="12" s="1"/>
  <c r="B1101" i="12"/>
  <c r="A1101" i="12"/>
  <c r="G1101" i="12" s="1"/>
  <c r="M1101" i="12" s="1"/>
  <c r="S1101" i="12" s="1"/>
  <c r="Y1101" i="12" s="1"/>
  <c r="AE1101" i="12" s="1"/>
  <c r="AK1101" i="12" s="1"/>
  <c r="AQ1101" i="12" s="1"/>
  <c r="AW1101" i="12" s="1"/>
  <c r="BC1101" i="12" s="1"/>
  <c r="E1100" i="12"/>
  <c r="D1100" i="12"/>
  <c r="J1100" i="12" s="1"/>
  <c r="P1100" i="12" s="1"/>
  <c r="V1100" i="12" s="1"/>
  <c r="AB1100" i="12" s="1"/>
  <c r="AH1100" i="12" s="1"/>
  <c r="AN1100" i="12" s="1"/>
  <c r="AT1100" i="12" s="1"/>
  <c r="AZ1100" i="12" s="1"/>
  <c r="BF1100" i="12" s="1"/>
  <c r="C1100" i="12"/>
  <c r="I1100" i="12" s="1"/>
  <c r="O1100" i="12" s="1"/>
  <c r="U1100" i="12" s="1"/>
  <c r="AA1100" i="12" s="1"/>
  <c r="AG1100" i="12" s="1"/>
  <c r="AM1100" i="12" s="1"/>
  <c r="AS1100" i="12" s="1"/>
  <c r="AY1100" i="12" s="1"/>
  <c r="BE1100" i="12" s="1"/>
  <c r="B1100" i="12"/>
  <c r="A1100" i="12"/>
  <c r="G1100" i="12" s="1"/>
  <c r="M1100" i="12" s="1"/>
  <c r="S1100" i="12" s="1"/>
  <c r="Y1100" i="12" s="1"/>
  <c r="AE1100" i="12" s="1"/>
  <c r="AK1100" i="12" s="1"/>
  <c r="AQ1100" i="12" s="1"/>
  <c r="AW1100" i="12" s="1"/>
  <c r="BC1100" i="12" s="1"/>
  <c r="E1099" i="12"/>
  <c r="D1099" i="12"/>
  <c r="J1099" i="12" s="1"/>
  <c r="P1099" i="12" s="1"/>
  <c r="V1099" i="12" s="1"/>
  <c r="AB1099" i="12" s="1"/>
  <c r="AH1099" i="12" s="1"/>
  <c r="AN1099" i="12" s="1"/>
  <c r="AT1099" i="12" s="1"/>
  <c r="AZ1099" i="12" s="1"/>
  <c r="BF1099" i="12" s="1"/>
  <c r="C1099" i="12"/>
  <c r="I1099" i="12" s="1"/>
  <c r="O1099" i="12" s="1"/>
  <c r="U1099" i="12" s="1"/>
  <c r="AA1099" i="12" s="1"/>
  <c r="AG1099" i="12" s="1"/>
  <c r="AM1099" i="12" s="1"/>
  <c r="AS1099" i="12" s="1"/>
  <c r="AY1099" i="12" s="1"/>
  <c r="BE1099" i="12" s="1"/>
  <c r="B1099" i="12"/>
  <c r="A1099" i="12"/>
  <c r="G1099" i="12" s="1"/>
  <c r="M1099" i="12" s="1"/>
  <c r="S1099" i="12" s="1"/>
  <c r="Y1099" i="12" s="1"/>
  <c r="AE1099" i="12" s="1"/>
  <c r="AK1099" i="12" s="1"/>
  <c r="AQ1099" i="12" s="1"/>
  <c r="AW1099" i="12" s="1"/>
  <c r="BC1099" i="12" s="1"/>
  <c r="E1098" i="12"/>
  <c r="D1098" i="12"/>
  <c r="J1098" i="12" s="1"/>
  <c r="P1098" i="12" s="1"/>
  <c r="V1098" i="12" s="1"/>
  <c r="AB1098" i="12" s="1"/>
  <c r="AH1098" i="12" s="1"/>
  <c r="AN1098" i="12" s="1"/>
  <c r="AT1098" i="12" s="1"/>
  <c r="AZ1098" i="12" s="1"/>
  <c r="BF1098" i="12" s="1"/>
  <c r="C1098" i="12"/>
  <c r="I1098" i="12" s="1"/>
  <c r="O1098" i="12" s="1"/>
  <c r="U1098" i="12" s="1"/>
  <c r="AA1098" i="12" s="1"/>
  <c r="AG1098" i="12" s="1"/>
  <c r="AM1098" i="12" s="1"/>
  <c r="AS1098" i="12" s="1"/>
  <c r="AY1098" i="12" s="1"/>
  <c r="BE1098" i="12" s="1"/>
  <c r="B1098" i="12"/>
  <c r="H1098" i="12" s="1"/>
  <c r="A1098" i="12"/>
  <c r="G1098" i="12" s="1"/>
  <c r="M1098" i="12" s="1"/>
  <c r="S1098" i="12" s="1"/>
  <c r="Y1098" i="12" s="1"/>
  <c r="AE1098" i="12" s="1"/>
  <c r="AK1098" i="12" s="1"/>
  <c r="AQ1098" i="12" s="1"/>
  <c r="AW1098" i="12" s="1"/>
  <c r="BC1098" i="12" s="1"/>
  <c r="G1097" i="12"/>
  <c r="M1097" i="12" s="1"/>
  <c r="S1097" i="12" s="1"/>
  <c r="Y1097" i="12" s="1"/>
  <c r="AE1097" i="12" s="1"/>
  <c r="AK1097" i="12" s="1"/>
  <c r="AQ1097" i="12" s="1"/>
  <c r="AW1097" i="12" s="1"/>
  <c r="BC1097" i="12" s="1"/>
  <c r="E1097" i="12"/>
  <c r="D1097" i="12"/>
  <c r="J1097" i="12" s="1"/>
  <c r="P1097" i="12" s="1"/>
  <c r="V1097" i="12" s="1"/>
  <c r="AB1097" i="12" s="1"/>
  <c r="AH1097" i="12" s="1"/>
  <c r="AN1097" i="12" s="1"/>
  <c r="AT1097" i="12" s="1"/>
  <c r="AZ1097" i="12" s="1"/>
  <c r="BF1097" i="12" s="1"/>
  <c r="C1097" i="12"/>
  <c r="I1097" i="12" s="1"/>
  <c r="O1097" i="12" s="1"/>
  <c r="U1097" i="12" s="1"/>
  <c r="AA1097" i="12" s="1"/>
  <c r="AG1097" i="12" s="1"/>
  <c r="AM1097" i="12" s="1"/>
  <c r="AS1097" i="12" s="1"/>
  <c r="AY1097" i="12" s="1"/>
  <c r="BE1097" i="12" s="1"/>
  <c r="B1097" i="12"/>
  <c r="A1097" i="12"/>
  <c r="G1096" i="12"/>
  <c r="M1096" i="12" s="1"/>
  <c r="S1096" i="12" s="1"/>
  <c r="Y1096" i="12" s="1"/>
  <c r="AE1096" i="12" s="1"/>
  <c r="AK1096" i="12" s="1"/>
  <c r="AQ1096" i="12" s="1"/>
  <c r="AW1096" i="12" s="1"/>
  <c r="BC1096" i="12" s="1"/>
  <c r="E1096" i="12"/>
  <c r="D1096" i="12"/>
  <c r="J1096" i="12" s="1"/>
  <c r="P1096" i="12" s="1"/>
  <c r="V1096" i="12" s="1"/>
  <c r="AB1096" i="12" s="1"/>
  <c r="AH1096" i="12" s="1"/>
  <c r="AN1096" i="12" s="1"/>
  <c r="AT1096" i="12" s="1"/>
  <c r="AZ1096" i="12" s="1"/>
  <c r="BF1096" i="12" s="1"/>
  <c r="C1096" i="12"/>
  <c r="I1096" i="12" s="1"/>
  <c r="O1096" i="12" s="1"/>
  <c r="U1096" i="12" s="1"/>
  <c r="AA1096" i="12" s="1"/>
  <c r="AG1096" i="12" s="1"/>
  <c r="AM1096" i="12" s="1"/>
  <c r="AS1096" i="12" s="1"/>
  <c r="AY1096" i="12" s="1"/>
  <c r="BE1096" i="12" s="1"/>
  <c r="B1096" i="12"/>
  <c r="A1096" i="12"/>
  <c r="E1095" i="12"/>
  <c r="D1095" i="12"/>
  <c r="J1095" i="12" s="1"/>
  <c r="P1095" i="12" s="1"/>
  <c r="V1095" i="12" s="1"/>
  <c r="AB1095" i="12" s="1"/>
  <c r="AH1095" i="12" s="1"/>
  <c r="AN1095" i="12" s="1"/>
  <c r="AT1095" i="12" s="1"/>
  <c r="AZ1095" i="12" s="1"/>
  <c r="BF1095" i="12" s="1"/>
  <c r="C1095" i="12"/>
  <c r="I1095" i="12" s="1"/>
  <c r="O1095" i="12" s="1"/>
  <c r="U1095" i="12" s="1"/>
  <c r="AA1095" i="12" s="1"/>
  <c r="AG1095" i="12" s="1"/>
  <c r="AM1095" i="12" s="1"/>
  <c r="AS1095" i="12" s="1"/>
  <c r="AY1095" i="12" s="1"/>
  <c r="BE1095" i="12" s="1"/>
  <c r="B1095" i="12"/>
  <c r="H1095" i="12" s="1"/>
  <c r="N1095" i="12" s="1"/>
  <c r="A1095" i="12"/>
  <c r="G1095" i="12" s="1"/>
  <c r="M1095" i="12" s="1"/>
  <c r="S1095" i="12" s="1"/>
  <c r="Y1095" i="12" s="1"/>
  <c r="AE1095" i="12" s="1"/>
  <c r="AK1095" i="12" s="1"/>
  <c r="AQ1095" i="12" s="1"/>
  <c r="AW1095" i="12" s="1"/>
  <c r="BC1095" i="12" s="1"/>
  <c r="J1094" i="12"/>
  <c r="P1094" i="12" s="1"/>
  <c r="V1094" i="12" s="1"/>
  <c r="AB1094" i="12" s="1"/>
  <c r="AH1094" i="12" s="1"/>
  <c r="AN1094" i="12" s="1"/>
  <c r="AT1094" i="12" s="1"/>
  <c r="AZ1094" i="12" s="1"/>
  <c r="BF1094" i="12" s="1"/>
  <c r="E1094" i="12"/>
  <c r="D1094" i="12"/>
  <c r="C1094" i="12"/>
  <c r="I1094" i="12" s="1"/>
  <c r="O1094" i="12" s="1"/>
  <c r="U1094" i="12" s="1"/>
  <c r="AA1094" i="12" s="1"/>
  <c r="AG1094" i="12" s="1"/>
  <c r="AM1094" i="12" s="1"/>
  <c r="AS1094" i="12" s="1"/>
  <c r="AY1094" i="12" s="1"/>
  <c r="BE1094" i="12" s="1"/>
  <c r="B1094" i="12"/>
  <c r="A1094" i="12"/>
  <c r="G1094" i="12" s="1"/>
  <c r="M1094" i="12" s="1"/>
  <c r="S1094" i="12" s="1"/>
  <c r="Y1094" i="12" s="1"/>
  <c r="AE1094" i="12" s="1"/>
  <c r="AK1094" i="12" s="1"/>
  <c r="AQ1094" i="12" s="1"/>
  <c r="AW1094" i="12" s="1"/>
  <c r="BC1094" i="12" s="1"/>
  <c r="E1093" i="12"/>
  <c r="D1093" i="12"/>
  <c r="J1093" i="12" s="1"/>
  <c r="P1093" i="12" s="1"/>
  <c r="V1093" i="12" s="1"/>
  <c r="AB1093" i="12" s="1"/>
  <c r="AH1093" i="12" s="1"/>
  <c r="AN1093" i="12" s="1"/>
  <c r="AT1093" i="12" s="1"/>
  <c r="AZ1093" i="12" s="1"/>
  <c r="BF1093" i="12" s="1"/>
  <c r="C1093" i="12"/>
  <c r="I1093" i="12" s="1"/>
  <c r="O1093" i="12" s="1"/>
  <c r="U1093" i="12" s="1"/>
  <c r="AA1093" i="12" s="1"/>
  <c r="AG1093" i="12" s="1"/>
  <c r="AM1093" i="12" s="1"/>
  <c r="AS1093" i="12" s="1"/>
  <c r="AY1093" i="12" s="1"/>
  <c r="BE1093" i="12" s="1"/>
  <c r="B1093" i="12"/>
  <c r="A1093" i="12"/>
  <c r="G1093" i="12" s="1"/>
  <c r="M1093" i="12" s="1"/>
  <c r="S1093" i="12" s="1"/>
  <c r="Y1093" i="12" s="1"/>
  <c r="AE1093" i="12" s="1"/>
  <c r="AK1093" i="12" s="1"/>
  <c r="AQ1093" i="12" s="1"/>
  <c r="AW1093" i="12" s="1"/>
  <c r="BC1093" i="12" s="1"/>
  <c r="E1092" i="12"/>
  <c r="D1092" i="12"/>
  <c r="J1092" i="12" s="1"/>
  <c r="P1092" i="12" s="1"/>
  <c r="V1092" i="12" s="1"/>
  <c r="AB1092" i="12" s="1"/>
  <c r="AH1092" i="12" s="1"/>
  <c r="AN1092" i="12" s="1"/>
  <c r="AT1092" i="12" s="1"/>
  <c r="AZ1092" i="12" s="1"/>
  <c r="BF1092" i="12" s="1"/>
  <c r="C1092" i="12"/>
  <c r="I1092" i="12" s="1"/>
  <c r="O1092" i="12" s="1"/>
  <c r="U1092" i="12" s="1"/>
  <c r="AA1092" i="12" s="1"/>
  <c r="AG1092" i="12" s="1"/>
  <c r="AM1092" i="12" s="1"/>
  <c r="AS1092" i="12" s="1"/>
  <c r="AY1092" i="12" s="1"/>
  <c r="BE1092" i="12" s="1"/>
  <c r="B1092" i="12"/>
  <c r="A1092" i="12"/>
  <c r="G1092" i="12" s="1"/>
  <c r="M1092" i="12" s="1"/>
  <c r="S1092" i="12" s="1"/>
  <c r="Y1092" i="12" s="1"/>
  <c r="AE1092" i="12" s="1"/>
  <c r="AK1092" i="12" s="1"/>
  <c r="AQ1092" i="12" s="1"/>
  <c r="AW1092" i="12" s="1"/>
  <c r="BC1092" i="12" s="1"/>
  <c r="E1091" i="12"/>
  <c r="D1091" i="12"/>
  <c r="J1091" i="12" s="1"/>
  <c r="P1091" i="12" s="1"/>
  <c r="V1091" i="12" s="1"/>
  <c r="AB1091" i="12" s="1"/>
  <c r="AH1091" i="12" s="1"/>
  <c r="AN1091" i="12" s="1"/>
  <c r="AT1091" i="12" s="1"/>
  <c r="AZ1091" i="12" s="1"/>
  <c r="BF1091" i="12" s="1"/>
  <c r="C1091" i="12"/>
  <c r="I1091" i="12" s="1"/>
  <c r="O1091" i="12" s="1"/>
  <c r="U1091" i="12" s="1"/>
  <c r="AA1091" i="12" s="1"/>
  <c r="AG1091" i="12" s="1"/>
  <c r="AM1091" i="12" s="1"/>
  <c r="AS1091" i="12" s="1"/>
  <c r="AY1091" i="12" s="1"/>
  <c r="BE1091" i="12" s="1"/>
  <c r="B1091" i="12"/>
  <c r="H1091" i="12" s="1"/>
  <c r="A1091" i="12"/>
  <c r="G1091" i="12" s="1"/>
  <c r="M1091" i="12" s="1"/>
  <c r="S1091" i="12" s="1"/>
  <c r="Y1091" i="12" s="1"/>
  <c r="AE1091" i="12" s="1"/>
  <c r="AK1091" i="12" s="1"/>
  <c r="AQ1091" i="12" s="1"/>
  <c r="AW1091" i="12" s="1"/>
  <c r="BC1091" i="12" s="1"/>
  <c r="E1090" i="12"/>
  <c r="D1090" i="12"/>
  <c r="J1090" i="12" s="1"/>
  <c r="P1090" i="12" s="1"/>
  <c r="V1090" i="12" s="1"/>
  <c r="AB1090" i="12" s="1"/>
  <c r="AH1090" i="12" s="1"/>
  <c r="AN1090" i="12" s="1"/>
  <c r="AT1090" i="12" s="1"/>
  <c r="AZ1090" i="12" s="1"/>
  <c r="BF1090" i="12" s="1"/>
  <c r="C1090" i="12"/>
  <c r="I1090" i="12" s="1"/>
  <c r="O1090" i="12" s="1"/>
  <c r="U1090" i="12" s="1"/>
  <c r="AA1090" i="12" s="1"/>
  <c r="AG1090" i="12" s="1"/>
  <c r="AM1090" i="12" s="1"/>
  <c r="AS1090" i="12" s="1"/>
  <c r="AY1090" i="12" s="1"/>
  <c r="BE1090" i="12" s="1"/>
  <c r="B1090" i="12"/>
  <c r="H1090" i="12" s="1"/>
  <c r="A1090" i="12"/>
  <c r="G1090" i="12" s="1"/>
  <c r="M1090" i="12" s="1"/>
  <c r="S1090" i="12" s="1"/>
  <c r="Y1090" i="12" s="1"/>
  <c r="AE1090" i="12" s="1"/>
  <c r="AK1090" i="12" s="1"/>
  <c r="AQ1090" i="12" s="1"/>
  <c r="AW1090" i="12" s="1"/>
  <c r="BC1090" i="12" s="1"/>
  <c r="E1089" i="12"/>
  <c r="D1089" i="12"/>
  <c r="J1089" i="12" s="1"/>
  <c r="P1089" i="12" s="1"/>
  <c r="V1089" i="12" s="1"/>
  <c r="AB1089" i="12" s="1"/>
  <c r="AH1089" i="12" s="1"/>
  <c r="AN1089" i="12" s="1"/>
  <c r="AT1089" i="12" s="1"/>
  <c r="AZ1089" i="12" s="1"/>
  <c r="BF1089" i="12" s="1"/>
  <c r="C1089" i="12"/>
  <c r="I1089" i="12" s="1"/>
  <c r="O1089" i="12" s="1"/>
  <c r="U1089" i="12" s="1"/>
  <c r="AA1089" i="12" s="1"/>
  <c r="AG1089" i="12" s="1"/>
  <c r="AM1089" i="12" s="1"/>
  <c r="AS1089" i="12" s="1"/>
  <c r="AY1089" i="12" s="1"/>
  <c r="BE1089" i="12" s="1"/>
  <c r="B1089" i="12"/>
  <c r="A1089" i="12"/>
  <c r="G1089" i="12" s="1"/>
  <c r="M1089" i="12" s="1"/>
  <c r="S1089" i="12" s="1"/>
  <c r="Y1089" i="12" s="1"/>
  <c r="AE1089" i="12" s="1"/>
  <c r="AK1089" i="12" s="1"/>
  <c r="AQ1089" i="12" s="1"/>
  <c r="AW1089" i="12" s="1"/>
  <c r="BC1089" i="12" s="1"/>
  <c r="E1088" i="12"/>
  <c r="D1088" i="12"/>
  <c r="J1088" i="12" s="1"/>
  <c r="P1088" i="12" s="1"/>
  <c r="V1088" i="12" s="1"/>
  <c r="AB1088" i="12" s="1"/>
  <c r="AH1088" i="12" s="1"/>
  <c r="AN1088" i="12" s="1"/>
  <c r="AT1088" i="12" s="1"/>
  <c r="AZ1088" i="12" s="1"/>
  <c r="BF1088" i="12" s="1"/>
  <c r="C1088" i="12"/>
  <c r="I1088" i="12" s="1"/>
  <c r="O1088" i="12" s="1"/>
  <c r="U1088" i="12" s="1"/>
  <c r="AA1088" i="12" s="1"/>
  <c r="AG1088" i="12" s="1"/>
  <c r="AM1088" i="12" s="1"/>
  <c r="AS1088" i="12" s="1"/>
  <c r="AY1088" i="12" s="1"/>
  <c r="BE1088" i="12" s="1"/>
  <c r="B1088" i="12"/>
  <c r="A1088" i="12"/>
  <c r="G1088" i="12" s="1"/>
  <c r="M1088" i="12" s="1"/>
  <c r="S1088" i="12" s="1"/>
  <c r="Y1088" i="12" s="1"/>
  <c r="AE1088" i="12" s="1"/>
  <c r="AK1088" i="12" s="1"/>
  <c r="AQ1088" i="12" s="1"/>
  <c r="AW1088" i="12" s="1"/>
  <c r="BC1088" i="12" s="1"/>
  <c r="E1087" i="12"/>
  <c r="D1087" i="12"/>
  <c r="J1087" i="12" s="1"/>
  <c r="P1087" i="12" s="1"/>
  <c r="V1087" i="12" s="1"/>
  <c r="AB1087" i="12" s="1"/>
  <c r="AH1087" i="12" s="1"/>
  <c r="AN1087" i="12" s="1"/>
  <c r="AT1087" i="12" s="1"/>
  <c r="AZ1087" i="12" s="1"/>
  <c r="BF1087" i="12" s="1"/>
  <c r="C1087" i="12"/>
  <c r="I1087" i="12" s="1"/>
  <c r="O1087" i="12" s="1"/>
  <c r="U1087" i="12" s="1"/>
  <c r="AA1087" i="12" s="1"/>
  <c r="AG1087" i="12" s="1"/>
  <c r="AM1087" i="12" s="1"/>
  <c r="AS1087" i="12" s="1"/>
  <c r="AY1087" i="12" s="1"/>
  <c r="BE1087" i="12" s="1"/>
  <c r="B1087" i="12"/>
  <c r="H1087" i="12" s="1"/>
  <c r="A1087" i="12"/>
  <c r="G1087" i="12" s="1"/>
  <c r="M1087" i="12" s="1"/>
  <c r="S1087" i="12" s="1"/>
  <c r="Y1087" i="12" s="1"/>
  <c r="AE1087" i="12" s="1"/>
  <c r="AK1087" i="12" s="1"/>
  <c r="AQ1087" i="12" s="1"/>
  <c r="AW1087" i="12" s="1"/>
  <c r="BC1087" i="12" s="1"/>
  <c r="J1086" i="12"/>
  <c r="P1086" i="12" s="1"/>
  <c r="V1086" i="12" s="1"/>
  <c r="AB1086" i="12" s="1"/>
  <c r="AH1086" i="12" s="1"/>
  <c r="AN1086" i="12" s="1"/>
  <c r="AT1086" i="12" s="1"/>
  <c r="AZ1086" i="12" s="1"/>
  <c r="BF1086" i="12" s="1"/>
  <c r="E1086" i="12"/>
  <c r="D1086" i="12"/>
  <c r="C1086" i="12"/>
  <c r="I1086" i="12" s="1"/>
  <c r="O1086" i="12" s="1"/>
  <c r="U1086" i="12" s="1"/>
  <c r="AA1086" i="12" s="1"/>
  <c r="AG1086" i="12" s="1"/>
  <c r="AM1086" i="12" s="1"/>
  <c r="AS1086" i="12" s="1"/>
  <c r="AY1086" i="12" s="1"/>
  <c r="BE1086" i="12" s="1"/>
  <c r="B1086" i="12"/>
  <c r="H1086" i="12" s="1"/>
  <c r="A1086" i="12"/>
  <c r="G1086" i="12" s="1"/>
  <c r="M1086" i="12" s="1"/>
  <c r="S1086" i="12" s="1"/>
  <c r="Y1086" i="12" s="1"/>
  <c r="AE1086" i="12" s="1"/>
  <c r="AK1086" i="12" s="1"/>
  <c r="AQ1086" i="12" s="1"/>
  <c r="AW1086" i="12" s="1"/>
  <c r="BC1086" i="12" s="1"/>
  <c r="AZ1085" i="12"/>
  <c r="BF1085" i="12" s="1"/>
  <c r="E1085" i="12"/>
  <c r="D1085" i="12"/>
  <c r="J1085" i="12" s="1"/>
  <c r="P1085" i="12" s="1"/>
  <c r="V1085" i="12" s="1"/>
  <c r="AB1085" i="12" s="1"/>
  <c r="AH1085" i="12" s="1"/>
  <c r="AN1085" i="12" s="1"/>
  <c r="AT1085" i="12" s="1"/>
  <c r="C1085" i="12"/>
  <c r="I1085" i="12" s="1"/>
  <c r="O1085" i="12" s="1"/>
  <c r="U1085" i="12" s="1"/>
  <c r="AA1085" i="12" s="1"/>
  <c r="AG1085" i="12" s="1"/>
  <c r="AM1085" i="12" s="1"/>
  <c r="AS1085" i="12" s="1"/>
  <c r="AY1085" i="12" s="1"/>
  <c r="BE1085" i="12" s="1"/>
  <c r="B1085" i="12"/>
  <c r="A1085" i="12"/>
  <c r="G1085" i="12" s="1"/>
  <c r="M1085" i="12" s="1"/>
  <c r="S1085" i="12" s="1"/>
  <c r="Y1085" i="12" s="1"/>
  <c r="AE1085" i="12" s="1"/>
  <c r="AK1085" i="12" s="1"/>
  <c r="AQ1085" i="12" s="1"/>
  <c r="AW1085" i="12" s="1"/>
  <c r="BC1085" i="12" s="1"/>
  <c r="E1084" i="12"/>
  <c r="D1084" i="12"/>
  <c r="J1084" i="12" s="1"/>
  <c r="P1084" i="12" s="1"/>
  <c r="V1084" i="12" s="1"/>
  <c r="AB1084" i="12" s="1"/>
  <c r="AH1084" i="12" s="1"/>
  <c r="AN1084" i="12" s="1"/>
  <c r="AT1084" i="12" s="1"/>
  <c r="AZ1084" i="12" s="1"/>
  <c r="BF1084" i="12" s="1"/>
  <c r="C1084" i="12"/>
  <c r="I1084" i="12" s="1"/>
  <c r="O1084" i="12" s="1"/>
  <c r="U1084" i="12" s="1"/>
  <c r="AA1084" i="12" s="1"/>
  <c r="AG1084" i="12" s="1"/>
  <c r="AM1084" i="12" s="1"/>
  <c r="AS1084" i="12" s="1"/>
  <c r="AY1084" i="12" s="1"/>
  <c r="BE1084" i="12" s="1"/>
  <c r="B1084" i="12"/>
  <c r="A1084" i="12"/>
  <c r="G1084" i="12" s="1"/>
  <c r="M1084" i="12" s="1"/>
  <c r="S1084" i="12" s="1"/>
  <c r="Y1084" i="12" s="1"/>
  <c r="AE1084" i="12" s="1"/>
  <c r="AK1084" i="12" s="1"/>
  <c r="AQ1084" i="12" s="1"/>
  <c r="AW1084" i="12" s="1"/>
  <c r="BC1084" i="12" s="1"/>
  <c r="E1083" i="12"/>
  <c r="D1083" i="12"/>
  <c r="J1083" i="12" s="1"/>
  <c r="P1083" i="12" s="1"/>
  <c r="V1083" i="12" s="1"/>
  <c r="AB1083" i="12" s="1"/>
  <c r="AH1083" i="12" s="1"/>
  <c r="AN1083" i="12" s="1"/>
  <c r="AT1083" i="12" s="1"/>
  <c r="AZ1083" i="12" s="1"/>
  <c r="BF1083" i="12" s="1"/>
  <c r="C1083" i="12"/>
  <c r="I1083" i="12" s="1"/>
  <c r="O1083" i="12" s="1"/>
  <c r="U1083" i="12" s="1"/>
  <c r="AA1083" i="12" s="1"/>
  <c r="AG1083" i="12" s="1"/>
  <c r="AM1083" i="12" s="1"/>
  <c r="AS1083" i="12" s="1"/>
  <c r="AY1083" i="12" s="1"/>
  <c r="BE1083" i="12" s="1"/>
  <c r="B1083" i="12"/>
  <c r="A1083" i="12"/>
  <c r="G1083" i="12" s="1"/>
  <c r="M1083" i="12" s="1"/>
  <c r="S1083" i="12" s="1"/>
  <c r="Y1083" i="12" s="1"/>
  <c r="AE1083" i="12" s="1"/>
  <c r="AK1083" i="12" s="1"/>
  <c r="AQ1083" i="12" s="1"/>
  <c r="AW1083" i="12" s="1"/>
  <c r="BC1083" i="12" s="1"/>
  <c r="AE1082" i="12"/>
  <c r="AK1082" i="12" s="1"/>
  <c r="AQ1082" i="12" s="1"/>
  <c r="AW1082" i="12" s="1"/>
  <c r="BC1082" i="12" s="1"/>
  <c r="E1082" i="12"/>
  <c r="D1082" i="12"/>
  <c r="J1082" i="12" s="1"/>
  <c r="P1082" i="12" s="1"/>
  <c r="V1082" i="12" s="1"/>
  <c r="AB1082" i="12" s="1"/>
  <c r="AH1082" i="12" s="1"/>
  <c r="AN1082" i="12" s="1"/>
  <c r="AT1082" i="12" s="1"/>
  <c r="AZ1082" i="12" s="1"/>
  <c r="BF1082" i="12" s="1"/>
  <c r="C1082" i="12"/>
  <c r="I1082" i="12" s="1"/>
  <c r="O1082" i="12" s="1"/>
  <c r="U1082" i="12" s="1"/>
  <c r="AA1082" i="12" s="1"/>
  <c r="AG1082" i="12" s="1"/>
  <c r="AM1082" i="12" s="1"/>
  <c r="AS1082" i="12" s="1"/>
  <c r="AY1082" i="12" s="1"/>
  <c r="BE1082" i="12" s="1"/>
  <c r="B1082" i="12"/>
  <c r="H1082" i="12" s="1"/>
  <c r="A1082" i="12"/>
  <c r="G1082" i="12" s="1"/>
  <c r="M1082" i="12" s="1"/>
  <c r="S1082" i="12" s="1"/>
  <c r="Y1082" i="12" s="1"/>
  <c r="E1081" i="12"/>
  <c r="D1081" i="12"/>
  <c r="J1081" i="12" s="1"/>
  <c r="P1081" i="12" s="1"/>
  <c r="V1081" i="12" s="1"/>
  <c r="AB1081" i="12" s="1"/>
  <c r="AH1081" i="12" s="1"/>
  <c r="AN1081" i="12" s="1"/>
  <c r="AT1081" i="12" s="1"/>
  <c r="AZ1081" i="12" s="1"/>
  <c r="BF1081" i="12" s="1"/>
  <c r="C1081" i="12"/>
  <c r="I1081" i="12" s="1"/>
  <c r="O1081" i="12" s="1"/>
  <c r="U1081" i="12" s="1"/>
  <c r="AA1081" i="12" s="1"/>
  <c r="AG1081" i="12" s="1"/>
  <c r="AM1081" i="12" s="1"/>
  <c r="AS1081" i="12" s="1"/>
  <c r="AY1081" i="12" s="1"/>
  <c r="BE1081" i="12" s="1"/>
  <c r="B1081" i="12"/>
  <c r="A1081" i="12"/>
  <c r="G1081" i="12" s="1"/>
  <c r="M1081" i="12" s="1"/>
  <c r="S1081" i="12" s="1"/>
  <c r="Y1081" i="12" s="1"/>
  <c r="AE1081" i="12" s="1"/>
  <c r="AK1081" i="12" s="1"/>
  <c r="AQ1081" i="12" s="1"/>
  <c r="AW1081" i="12" s="1"/>
  <c r="BC1081" i="12" s="1"/>
  <c r="E1080" i="12"/>
  <c r="D1080" i="12"/>
  <c r="J1080" i="12" s="1"/>
  <c r="P1080" i="12" s="1"/>
  <c r="V1080" i="12" s="1"/>
  <c r="AB1080" i="12" s="1"/>
  <c r="AH1080" i="12" s="1"/>
  <c r="AN1080" i="12" s="1"/>
  <c r="AT1080" i="12" s="1"/>
  <c r="AZ1080" i="12" s="1"/>
  <c r="BF1080" i="12" s="1"/>
  <c r="C1080" i="12"/>
  <c r="I1080" i="12" s="1"/>
  <c r="O1080" i="12" s="1"/>
  <c r="U1080" i="12" s="1"/>
  <c r="AA1080" i="12" s="1"/>
  <c r="AG1080" i="12" s="1"/>
  <c r="AM1080" i="12" s="1"/>
  <c r="AS1080" i="12" s="1"/>
  <c r="AY1080" i="12" s="1"/>
  <c r="BE1080" i="12" s="1"/>
  <c r="B1080" i="12"/>
  <c r="A1080" i="12"/>
  <c r="G1080" i="12" s="1"/>
  <c r="M1080" i="12" s="1"/>
  <c r="S1080" i="12" s="1"/>
  <c r="Y1080" i="12" s="1"/>
  <c r="AE1080" i="12" s="1"/>
  <c r="AK1080" i="12" s="1"/>
  <c r="AQ1080" i="12" s="1"/>
  <c r="AW1080" i="12" s="1"/>
  <c r="BC1080" i="12" s="1"/>
  <c r="AT1079" i="12"/>
  <c r="AZ1079" i="12" s="1"/>
  <c r="BF1079" i="12" s="1"/>
  <c r="E1079" i="12"/>
  <c r="D1079" i="12"/>
  <c r="J1079" i="12" s="1"/>
  <c r="P1079" i="12" s="1"/>
  <c r="V1079" i="12" s="1"/>
  <c r="AB1079" i="12" s="1"/>
  <c r="AH1079" i="12" s="1"/>
  <c r="AN1079" i="12" s="1"/>
  <c r="C1079" i="12"/>
  <c r="I1079" i="12" s="1"/>
  <c r="O1079" i="12" s="1"/>
  <c r="U1079" i="12" s="1"/>
  <c r="AA1079" i="12" s="1"/>
  <c r="AG1079" i="12" s="1"/>
  <c r="AM1079" i="12" s="1"/>
  <c r="AS1079" i="12" s="1"/>
  <c r="AY1079" i="12" s="1"/>
  <c r="BE1079" i="12" s="1"/>
  <c r="B1079" i="12"/>
  <c r="H1079" i="12" s="1"/>
  <c r="A1079" i="12"/>
  <c r="G1079" i="12" s="1"/>
  <c r="M1079" i="12" s="1"/>
  <c r="S1079" i="12" s="1"/>
  <c r="Y1079" i="12" s="1"/>
  <c r="AE1079" i="12" s="1"/>
  <c r="AK1079" i="12" s="1"/>
  <c r="AQ1079" i="12" s="1"/>
  <c r="AW1079" i="12" s="1"/>
  <c r="BC1079" i="12" s="1"/>
  <c r="E1078" i="12"/>
  <c r="D1078" i="12"/>
  <c r="J1078" i="12" s="1"/>
  <c r="P1078" i="12" s="1"/>
  <c r="V1078" i="12" s="1"/>
  <c r="AB1078" i="12" s="1"/>
  <c r="AH1078" i="12" s="1"/>
  <c r="AN1078" i="12" s="1"/>
  <c r="AT1078" i="12" s="1"/>
  <c r="AZ1078" i="12" s="1"/>
  <c r="BF1078" i="12" s="1"/>
  <c r="C1078" i="12"/>
  <c r="I1078" i="12" s="1"/>
  <c r="O1078" i="12" s="1"/>
  <c r="U1078" i="12" s="1"/>
  <c r="AA1078" i="12" s="1"/>
  <c r="AG1078" i="12" s="1"/>
  <c r="AM1078" i="12" s="1"/>
  <c r="AS1078" i="12" s="1"/>
  <c r="AY1078" i="12" s="1"/>
  <c r="BE1078" i="12" s="1"/>
  <c r="B1078" i="12"/>
  <c r="H1078" i="12" s="1"/>
  <c r="A1078" i="12"/>
  <c r="G1078" i="12" s="1"/>
  <c r="M1078" i="12" s="1"/>
  <c r="S1078" i="12" s="1"/>
  <c r="Y1078" i="12" s="1"/>
  <c r="AE1078" i="12" s="1"/>
  <c r="AK1078" i="12" s="1"/>
  <c r="AQ1078" i="12" s="1"/>
  <c r="AW1078" i="12" s="1"/>
  <c r="BC1078" i="12" s="1"/>
  <c r="E1077" i="12"/>
  <c r="D1077" i="12"/>
  <c r="J1077" i="12" s="1"/>
  <c r="P1077" i="12" s="1"/>
  <c r="V1077" i="12" s="1"/>
  <c r="AB1077" i="12" s="1"/>
  <c r="AH1077" i="12" s="1"/>
  <c r="AN1077" i="12" s="1"/>
  <c r="AT1077" i="12" s="1"/>
  <c r="AZ1077" i="12" s="1"/>
  <c r="BF1077" i="12" s="1"/>
  <c r="C1077" i="12"/>
  <c r="I1077" i="12" s="1"/>
  <c r="O1077" i="12" s="1"/>
  <c r="U1077" i="12" s="1"/>
  <c r="AA1077" i="12" s="1"/>
  <c r="AG1077" i="12" s="1"/>
  <c r="AM1077" i="12" s="1"/>
  <c r="AS1077" i="12" s="1"/>
  <c r="AY1077" i="12" s="1"/>
  <c r="BE1077" i="12" s="1"/>
  <c r="B1077" i="12"/>
  <c r="A1077" i="12"/>
  <c r="G1077" i="12" s="1"/>
  <c r="M1077" i="12" s="1"/>
  <c r="S1077" i="12" s="1"/>
  <c r="Y1077" i="12" s="1"/>
  <c r="AE1077" i="12" s="1"/>
  <c r="AK1077" i="12" s="1"/>
  <c r="AQ1077" i="12" s="1"/>
  <c r="AW1077" i="12" s="1"/>
  <c r="BC1077" i="12" s="1"/>
  <c r="G1076" i="12"/>
  <c r="M1076" i="12" s="1"/>
  <c r="S1076" i="12" s="1"/>
  <c r="Y1076" i="12" s="1"/>
  <c r="AE1076" i="12" s="1"/>
  <c r="AK1076" i="12" s="1"/>
  <c r="AQ1076" i="12" s="1"/>
  <c r="AW1076" i="12" s="1"/>
  <c r="BC1076" i="12" s="1"/>
  <c r="E1076" i="12"/>
  <c r="D1076" i="12"/>
  <c r="J1076" i="12" s="1"/>
  <c r="P1076" i="12" s="1"/>
  <c r="V1076" i="12" s="1"/>
  <c r="AB1076" i="12" s="1"/>
  <c r="AH1076" i="12" s="1"/>
  <c r="AN1076" i="12" s="1"/>
  <c r="AT1076" i="12" s="1"/>
  <c r="AZ1076" i="12" s="1"/>
  <c r="BF1076" i="12" s="1"/>
  <c r="C1076" i="12"/>
  <c r="I1076" i="12" s="1"/>
  <c r="O1076" i="12" s="1"/>
  <c r="U1076" i="12" s="1"/>
  <c r="AA1076" i="12" s="1"/>
  <c r="AG1076" i="12" s="1"/>
  <c r="AM1076" i="12" s="1"/>
  <c r="AS1076" i="12" s="1"/>
  <c r="AY1076" i="12" s="1"/>
  <c r="BE1076" i="12" s="1"/>
  <c r="B1076" i="12"/>
  <c r="A1076" i="12"/>
  <c r="E1075" i="12"/>
  <c r="D1075" i="12"/>
  <c r="J1075" i="12" s="1"/>
  <c r="P1075" i="12" s="1"/>
  <c r="V1075" i="12" s="1"/>
  <c r="AB1075" i="12" s="1"/>
  <c r="AH1075" i="12" s="1"/>
  <c r="AN1075" i="12" s="1"/>
  <c r="AT1075" i="12" s="1"/>
  <c r="AZ1075" i="12" s="1"/>
  <c r="BF1075" i="12" s="1"/>
  <c r="C1075" i="12"/>
  <c r="I1075" i="12" s="1"/>
  <c r="O1075" i="12" s="1"/>
  <c r="U1075" i="12" s="1"/>
  <c r="AA1075" i="12" s="1"/>
  <c r="AG1075" i="12" s="1"/>
  <c r="AM1075" i="12" s="1"/>
  <c r="AS1075" i="12" s="1"/>
  <c r="AY1075" i="12" s="1"/>
  <c r="BE1075" i="12" s="1"/>
  <c r="B1075" i="12"/>
  <c r="H1075" i="12" s="1"/>
  <c r="A1075" i="12"/>
  <c r="G1075" i="12" s="1"/>
  <c r="M1075" i="12" s="1"/>
  <c r="S1075" i="12" s="1"/>
  <c r="Y1075" i="12" s="1"/>
  <c r="AE1075" i="12" s="1"/>
  <c r="AK1075" i="12" s="1"/>
  <c r="AQ1075" i="12" s="1"/>
  <c r="AW1075" i="12" s="1"/>
  <c r="BC1075" i="12" s="1"/>
  <c r="E1074" i="12"/>
  <c r="D1074" i="12"/>
  <c r="J1074" i="12" s="1"/>
  <c r="P1074" i="12" s="1"/>
  <c r="V1074" i="12" s="1"/>
  <c r="AB1074" i="12" s="1"/>
  <c r="AH1074" i="12" s="1"/>
  <c r="AN1074" i="12" s="1"/>
  <c r="AT1074" i="12" s="1"/>
  <c r="AZ1074" i="12" s="1"/>
  <c r="BF1074" i="12" s="1"/>
  <c r="C1074" i="12"/>
  <c r="I1074" i="12" s="1"/>
  <c r="O1074" i="12" s="1"/>
  <c r="U1074" i="12" s="1"/>
  <c r="AA1074" i="12" s="1"/>
  <c r="AG1074" i="12" s="1"/>
  <c r="AM1074" i="12" s="1"/>
  <c r="AS1074" i="12" s="1"/>
  <c r="AY1074" i="12" s="1"/>
  <c r="BE1074" i="12" s="1"/>
  <c r="B1074" i="12"/>
  <c r="H1074" i="12" s="1"/>
  <c r="A1074" i="12"/>
  <c r="G1074" i="12" s="1"/>
  <c r="M1074" i="12" s="1"/>
  <c r="S1074" i="12" s="1"/>
  <c r="Y1074" i="12" s="1"/>
  <c r="AE1074" i="12" s="1"/>
  <c r="AK1074" i="12" s="1"/>
  <c r="AQ1074" i="12" s="1"/>
  <c r="AW1074" i="12" s="1"/>
  <c r="BC1074" i="12" s="1"/>
  <c r="E1073" i="12"/>
  <c r="D1073" i="12"/>
  <c r="J1073" i="12" s="1"/>
  <c r="P1073" i="12" s="1"/>
  <c r="V1073" i="12" s="1"/>
  <c r="AB1073" i="12" s="1"/>
  <c r="AH1073" i="12" s="1"/>
  <c r="AN1073" i="12" s="1"/>
  <c r="AT1073" i="12" s="1"/>
  <c r="AZ1073" i="12" s="1"/>
  <c r="BF1073" i="12" s="1"/>
  <c r="C1073" i="12"/>
  <c r="I1073" i="12" s="1"/>
  <c r="O1073" i="12" s="1"/>
  <c r="U1073" i="12" s="1"/>
  <c r="AA1073" i="12" s="1"/>
  <c r="AG1073" i="12" s="1"/>
  <c r="AM1073" i="12" s="1"/>
  <c r="AS1073" i="12" s="1"/>
  <c r="AY1073" i="12" s="1"/>
  <c r="BE1073" i="12" s="1"/>
  <c r="B1073" i="12"/>
  <c r="A1073" i="12"/>
  <c r="G1073" i="12" s="1"/>
  <c r="M1073" i="12" s="1"/>
  <c r="S1073" i="12" s="1"/>
  <c r="Y1073" i="12" s="1"/>
  <c r="AE1073" i="12" s="1"/>
  <c r="AK1073" i="12" s="1"/>
  <c r="AQ1073" i="12" s="1"/>
  <c r="AW1073" i="12" s="1"/>
  <c r="BC1073" i="12" s="1"/>
  <c r="E1072" i="12"/>
  <c r="D1072" i="12"/>
  <c r="J1072" i="12" s="1"/>
  <c r="P1072" i="12" s="1"/>
  <c r="V1072" i="12" s="1"/>
  <c r="AB1072" i="12" s="1"/>
  <c r="AH1072" i="12" s="1"/>
  <c r="AN1072" i="12" s="1"/>
  <c r="AT1072" i="12" s="1"/>
  <c r="AZ1072" i="12" s="1"/>
  <c r="BF1072" i="12" s="1"/>
  <c r="C1072" i="12"/>
  <c r="I1072" i="12" s="1"/>
  <c r="O1072" i="12" s="1"/>
  <c r="U1072" i="12" s="1"/>
  <c r="AA1072" i="12" s="1"/>
  <c r="AG1072" i="12" s="1"/>
  <c r="AM1072" i="12" s="1"/>
  <c r="AS1072" i="12" s="1"/>
  <c r="AY1072" i="12" s="1"/>
  <c r="BE1072" i="12" s="1"/>
  <c r="B1072" i="12"/>
  <c r="A1072" i="12"/>
  <c r="G1072" i="12" s="1"/>
  <c r="M1072" i="12" s="1"/>
  <c r="S1072" i="12" s="1"/>
  <c r="Y1072" i="12" s="1"/>
  <c r="AE1072" i="12" s="1"/>
  <c r="AK1072" i="12" s="1"/>
  <c r="AQ1072" i="12" s="1"/>
  <c r="AW1072" i="12" s="1"/>
  <c r="BC1072" i="12" s="1"/>
  <c r="E1071" i="12"/>
  <c r="D1071" i="12"/>
  <c r="J1071" i="12" s="1"/>
  <c r="P1071" i="12" s="1"/>
  <c r="V1071" i="12" s="1"/>
  <c r="AB1071" i="12" s="1"/>
  <c r="AH1071" i="12" s="1"/>
  <c r="AN1071" i="12" s="1"/>
  <c r="AT1071" i="12" s="1"/>
  <c r="AZ1071" i="12" s="1"/>
  <c r="BF1071" i="12" s="1"/>
  <c r="C1071" i="12"/>
  <c r="I1071" i="12" s="1"/>
  <c r="O1071" i="12" s="1"/>
  <c r="U1071" i="12" s="1"/>
  <c r="AA1071" i="12" s="1"/>
  <c r="AG1071" i="12" s="1"/>
  <c r="AM1071" i="12" s="1"/>
  <c r="AS1071" i="12" s="1"/>
  <c r="AY1071" i="12" s="1"/>
  <c r="BE1071" i="12" s="1"/>
  <c r="B1071" i="12"/>
  <c r="A1071" i="12"/>
  <c r="G1071" i="12" s="1"/>
  <c r="M1071" i="12" s="1"/>
  <c r="S1071" i="12" s="1"/>
  <c r="Y1071" i="12" s="1"/>
  <c r="AE1071" i="12" s="1"/>
  <c r="AK1071" i="12" s="1"/>
  <c r="AQ1071" i="12" s="1"/>
  <c r="AW1071" i="12" s="1"/>
  <c r="BC1071" i="12" s="1"/>
  <c r="E1070" i="12"/>
  <c r="D1070" i="12"/>
  <c r="J1070" i="12" s="1"/>
  <c r="P1070" i="12" s="1"/>
  <c r="V1070" i="12" s="1"/>
  <c r="AB1070" i="12" s="1"/>
  <c r="AH1070" i="12" s="1"/>
  <c r="AN1070" i="12" s="1"/>
  <c r="AT1070" i="12" s="1"/>
  <c r="AZ1070" i="12" s="1"/>
  <c r="BF1070" i="12" s="1"/>
  <c r="C1070" i="12"/>
  <c r="I1070" i="12" s="1"/>
  <c r="O1070" i="12" s="1"/>
  <c r="U1070" i="12" s="1"/>
  <c r="AA1070" i="12" s="1"/>
  <c r="AG1070" i="12" s="1"/>
  <c r="AM1070" i="12" s="1"/>
  <c r="AS1070" i="12" s="1"/>
  <c r="AY1070" i="12" s="1"/>
  <c r="BE1070" i="12" s="1"/>
  <c r="B1070" i="12"/>
  <c r="H1070" i="12" s="1"/>
  <c r="A1070" i="12"/>
  <c r="G1070" i="12" s="1"/>
  <c r="M1070" i="12" s="1"/>
  <c r="S1070" i="12" s="1"/>
  <c r="Y1070" i="12" s="1"/>
  <c r="AE1070" i="12" s="1"/>
  <c r="AK1070" i="12" s="1"/>
  <c r="AQ1070" i="12" s="1"/>
  <c r="AW1070" i="12" s="1"/>
  <c r="BC1070" i="12" s="1"/>
  <c r="E1069" i="12"/>
  <c r="D1069" i="12"/>
  <c r="J1069" i="12" s="1"/>
  <c r="P1069" i="12" s="1"/>
  <c r="V1069" i="12" s="1"/>
  <c r="AB1069" i="12" s="1"/>
  <c r="AH1069" i="12" s="1"/>
  <c r="AN1069" i="12" s="1"/>
  <c r="AT1069" i="12" s="1"/>
  <c r="AZ1069" i="12" s="1"/>
  <c r="BF1069" i="12" s="1"/>
  <c r="C1069" i="12"/>
  <c r="I1069" i="12" s="1"/>
  <c r="O1069" i="12" s="1"/>
  <c r="U1069" i="12" s="1"/>
  <c r="AA1069" i="12" s="1"/>
  <c r="AG1069" i="12" s="1"/>
  <c r="AM1069" i="12" s="1"/>
  <c r="AS1069" i="12" s="1"/>
  <c r="AY1069" i="12" s="1"/>
  <c r="BE1069" i="12" s="1"/>
  <c r="B1069" i="12"/>
  <c r="A1069" i="12"/>
  <c r="G1069" i="12" s="1"/>
  <c r="M1069" i="12" s="1"/>
  <c r="S1069" i="12" s="1"/>
  <c r="Y1069" i="12" s="1"/>
  <c r="AE1069" i="12" s="1"/>
  <c r="AK1069" i="12" s="1"/>
  <c r="AQ1069" i="12" s="1"/>
  <c r="AW1069" i="12" s="1"/>
  <c r="BC1069" i="12" s="1"/>
  <c r="E1068" i="12"/>
  <c r="D1068" i="12"/>
  <c r="J1068" i="12" s="1"/>
  <c r="P1068" i="12" s="1"/>
  <c r="V1068" i="12" s="1"/>
  <c r="AB1068" i="12" s="1"/>
  <c r="AH1068" i="12" s="1"/>
  <c r="AN1068" i="12" s="1"/>
  <c r="AT1068" i="12" s="1"/>
  <c r="AZ1068" i="12" s="1"/>
  <c r="BF1068" i="12" s="1"/>
  <c r="C1068" i="12"/>
  <c r="I1068" i="12" s="1"/>
  <c r="O1068" i="12" s="1"/>
  <c r="U1068" i="12" s="1"/>
  <c r="AA1068" i="12" s="1"/>
  <c r="AG1068" i="12" s="1"/>
  <c r="AM1068" i="12" s="1"/>
  <c r="AS1068" i="12" s="1"/>
  <c r="AY1068" i="12" s="1"/>
  <c r="BE1068" i="12" s="1"/>
  <c r="B1068" i="12"/>
  <c r="H1068" i="12" s="1"/>
  <c r="A1068" i="12"/>
  <c r="G1068" i="12" s="1"/>
  <c r="M1068" i="12" s="1"/>
  <c r="S1068" i="12" s="1"/>
  <c r="Y1068" i="12" s="1"/>
  <c r="AE1068" i="12" s="1"/>
  <c r="AK1068" i="12" s="1"/>
  <c r="AQ1068" i="12" s="1"/>
  <c r="AW1068" i="12" s="1"/>
  <c r="BC1068" i="12" s="1"/>
  <c r="AG1067" i="12"/>
  <c r="AM1067" i="12" s="1"/>
  <c r="AS1067" i="12" s="1"/>
  <c r="AY1067" i="12" s="1"/>
  <c r="BE1067" i="12" s="1"/>
  <c r="E1067" i="12"/>
  <c r="D1067" i="12"/>
  <c r="J1067" i="12" s="1"/>
  <c r="P1067" i="12" s="1"/>
  <c r="V1067" i="12" s="1"/>
  <c r="AB1067" i="12" s="1"/>
  <c r="AH1067" i="12" s="1"/>
  <c r="AN1067" i="12" s="1"/>
  <c r="AT1067" i="12" s="1"/>
  <c r="AZ1067" i="12" s="1"/>
  <c r="BF1067" i="12" s="1"/>
  <c r="C1067" i="12"/>
  <c r="I1067" i="12" s="1"/>
  <c r="O1067" i="12" s="1"/>
  <c r="U1067" i="12" s="1"/>
  <c r="AA1067" i="12" s="1"/>
  <c r="B1067" i="12"/>
  <c r="A1067" i="12"/>
  <c r="G1067" i="12" s="1"/>
  <c r="M1067" i="12" s="1"/>
  <c r="S1067" i="12" s="1"/>
  <c r="Y1067" i="12" s="1"/>
  <c r="AE1067" i="12" s="1"/>
  <c r="AK1067" i="12" s="1"/>
  <c r="AQ1067" i="12" s="1"/>
  <c r="AW1067" i="12" s="1"/>
  <c r="BC1067" i="12" s="1"/>
  <c r="E1066" i="12"/>
  <c r="D1066" i="12"/>
  <c r="J1066" i="12" s="1"/>
  <c r="P1066" i="12" s="1"/>
  <c r="V1066" i="12" s="1"/>
  <c r="AB1066" i="12" s="1"/>
  <c r="AH1066" i="12" s="1"/>
  <c r="AN1066" i="12" s="1"/>
  <c r="AT1066" i="12" s="1"/>
  <c r="AZ1066" i="12" s="1"/>
  <c r="BF1066" i="12" s="1"/>
  <c r="C1066" i="12"/>
  <c r="I1066" i="12" s="1"/>
  <c r="O1066" i="12" s="1"/>
  <c r="U1066" i="12" s="1"/>
  <c r="AA1066" i="12" s="1"/>
  <c r="AG1066" i="12" s="1"/>
  <c r="AM1066" i="12" s="1"/>
  <c r="AS1066" i="12" s="1"/>
  <c r="AY1066" i="12" s="1"/>
  <c r="BE1066" i="12" s="1"/>
  <c r="B1066" i="12"/>
  <c r="H1066" i="12" s="1"/>
  <c r="A1066" i="12"/>
  <c r="G1066" i="12" s="1"/>
  <c r="M1066" i="12" s="1"/>
  <c r="S1066" i="12" s="1"/>
  <c r="Y1066" i="12" s="1"/>
  <c r="AE1066" i="12" s="1"/>
  <c r="AK1066" i="12" s="1"/>
  <c r="AQ1066" i="12" s="1"/>
  <c r="AW1066" i="12" s="1"/>
  <c r="BC1066" i="12" s="1"/>
  <c r="E1065" i="12"/>
  <c r="D1065" i="12"/>
  <c r="J1065" i="12" s="1"/>
  <c r="P1065" i="12" s="1"/>
  <c r="V1065" i="12" s="1"/>
  <c r="AB1065" i="12" s="1"/>
  <c r="AH1065" i="12" s="1"/>
  <c r="AN1065" i="12" s="1"/>
  <c r="AT1065" i="12" s="1"/>
  <c r="AZ1065" i="12" s="1"/>
  <c r="BF1065" i="12" s="1"/>
  <c r="C1065" i="12"/>
  <c r="I1065" i="12" s="1"/>
  <c r="O1065" i="12" s="1"/>
  <c r="U1065" i="12" s="1"/>
  <c r="AA1065" i="12" s="1"/>
  <c r="AG1065" i="12" s="1"/>
  <c r="AM1065" i="12" s="1"/>
  <c r="AS1065" i="12" s="1"/>
  <c r="AY1065" i="12" s="1"/>
  <c r="BE1065" i="12" s="1"/>
  <c r="B1065" i="12"/>
  <c r="A1065" i="12"/>
  <c r="G1065" i="12" s="1"/>
  <c r="M1065" i="12" s="1"/>
  <c r="S1065" i="12" s="1"/>
  <c r="Y1065" i="12" s="1"/>
  <c r="AE1065" i="12" s="1"/>
  <c r="AK1065" i="12" s="1"/>
  <c r="AQ1065" i="12" s="1"/>
  <c r="AW1065" i="12" s="1"/>
  <c r="BC1065" i="12" s="1"/>
  <c r="G1064" i="12"/>
  <c r="M1064" i="12" s="1"/>
  <c r="S1064" i="12" s="1"/>
  <c r="Y1064" i="12" s="1"/>
  <c r="AE1064" i="12" s="1"/>
  <c r="AK1064" i="12" s="1"/>
  <c r="AQ1064" i="12" s="1"/>
  <c r="AW1064" i="12" s="1"/>
  <c r="BC1064" i="12" s="1"/>
  <c r="E1064" i="12"/>
  <c r="D1064" i="12"/>
  <c r="J1064" i="12" s="1"/>
  <c r="P1064" i="12" s="1"/>
  <c r="V1064" i="12" s="1"/>
  <c r="AB1064" i="12" s="1"/>
  <c r="AH1064" i="12" s="1"/>
  <c r="AN1064" i="12" s="1"/>
  <c r="AT1064" i="12" s="1"/>
  <c r="AZ1064" i="12" s="1"/>
  <c r="BF1064" i="12" s="1"/>
  <c r="C1064" i="12"/>
  <c r="I1064" i="12" s="1"/>
  <c r="O1064" i="12" s="1"/>
  <c r="U1064" i="12" s="1"/>
  <c r="AA1064" i="12" s="1"/>
  <c r="AG1064" i="12" s="1"/>
  <c r="AM1064" i="12" s="1"/>
  <c r="AS1064" i="12" s="1"/>
  <c r="AY1064" i="12" s="1"/>
  <c r="BE1064" i="12" s="1"/>
  <c r="B1064" i="12"/>
  <c r="H1064" i="12" s="1"/>
  <c r="A1064" i="12"/>
  <c r="AE1063" i="12"/>
  <c r="AK1063" i="12" s="1"/>
  <c r="AQ1063" i="12" s="1"/>
  <c r="AW1063" i="12" s="1"/>
  <c r="BC1063" i="12" s="1"/>
  <c r="E1063" i="12"/>
  <c r="D1063" i="12"/>
  <c r="J1063" i="12" s="1"/>
  <c r="P1063" i="12" s="1"/>
  <c r="V1063" i="12" s="1"/>
  <c r="AB1063" i="12" s="1"/>
  <c r="AH1063" i="12" s="1"/>
  <c r="AN1063" i="12" s="1"/>
  <c r="AT1063" i="12" s="1"/>
  <c r="AZ1063" i="12" s="1"/>
  <c r="BF1063" i="12" s="1"/>
  <c r="C1063" i="12"/>
  <c r="I1063" i="12" s="1"/>
  <c r="O1063" i="12" s="1"/>
  <c r="U1063" i="12" s="1"/>
  <c r="AA1063" i="12" s="1"/>
  <c r="AG1063" i="12" s="1"/>
  <c r="AM1063" i="12" s="1"/>
  <c r="AS1063" i="12" s="1"/>
  <c r="AY1063" i="12" s="1"/>
  <c r="BE1063" i="12" s="1"/>
  <c r="B1063" i="12"/>
  <c r="A1063" i="12"/>
  <c r="G1063" i="12" s="1"/>
  <c r="M1063" i="12" s="1"/>
  <c r="S1063" i="12" s="1"/>
  <c r="Y1063" i="12" s="1"/>
  <c r="E1062" i="12"/>
  <c r="D1062" i="12"/>
  <c r="J1062" i="12" s="1"/>
  <c r="P1062" i="12" s="1"/>
  <c r="V1062" i="12" s="1"/>
  <c r="AB1062" i="12" s="1"/>
  <c r="AH1062" i="12" s="1"/>
  <c r="AN1062" i="12" s="1"/>
  <c r="AT1062" i="12" s="1"/>
  <c r="AZ1062" i="12" s="1"/>
  <c r="BF1062" i="12" s="1"/>
  <c r="C1062" i="12"/>
  <c r="I1062" i="12" s="1"/>
  <c r="O1062" i="12" s="1"/>
  <c r="U1062" i="12" s="1"/>
  <c r="AA1062" i="12" s="1"/>
  <c r="AG1062" i="12" s="1"/>
  <c r="AM1062" i="12" s="1"/>
  <c r="AS1062" i="12" s="1"/>
  <c r="AY1062" i="12" s="1"/>
  <c r="BE1062" i="12" s="1"/>
  <c r="B1062" i="12"/>
  <c r="H1062" i="12" s="1"/>
  <c r="Q1062" i="12" s="1"/>
  <c r="A1062" i="12"/>
  <c r="G1062" i="12" s="1"/>
  <c r="M1062" i="12" s="1"/>
  <c r="S1062" i="12" s="1"/>
  <c r="Y1062" i="12" s="1"/>
  <c r="AE1062" i="12" s="1"/>
  <c r="AK1062" i="12" s="1"/>
  <c r="AQ1062" i="12" s="1"/>
  <c r="AW1062" i="12" s="1"/>
  <c r="BC1062" i="12" s="1"/>
  <c r="E1061" i="12"/>
  <c r="D1061" i="12"/>
  <c r="J1061" i="12" s="1"/>
  <c r="P1061" i="12" s="1"/>
  <c r="V1061" i="12" s="1"/>
  <c r="AB1061" i="12" s="1"/>
  <c r="AH1061" i="12" s="1"/>
  <c r="AN1061" i="12" s="1"/>
  <c r="AT1061" i="12" s="1"/>
  <c r="AZ1061" i="12" s="1"/>
  <c r="BF1061" i="12" s="1"/>
  <c r="C1061" i="12"/>
  <c r="I1061" i="12" s="1"/>
  <c r="O1061" i="12" s="1"/>
  <c r="U1061" i="12" s="1"/>
  <c r="AA1061" i="12" s="1"/>
  <c r="AG1061" i="12" s="1"/>
  <c r="AM1061" i="12" s="1"/>
  <c r="AS1061" i="12" s="1"/>
  <c r="AY1061" i="12" s="1"/>
  <c r="BE1061" i="12" s="1"/>
  <c r="B1061" i="12"/>
  <c r="A1061" i="12"/>
  <c r="G1061" i="12" s="1"/>
  <c r="M1061" i="12" s="1"/>
  <c r="S1061" i="12" s="1"/>
  <c r="Y1061" i="12" s="1"/>
  <c r="AE1061" i="12" s="1"/>
  <c r="AK1061" i="12" s="1"/>
  <c r="AQ1061" i="12" s="1"/>
  <c r="AW1061" i="12" s="1"/>
  <c r="BC1061" i="12" s="1"/>
  <c r="E1060" i="12"/>
  <c r="D1060" i="12"/>
  <c r="J1060" i="12" s="1"/>
  <c r="P1060" i="12" s="1"/>
  <c r="V1060" i="12" s="1"/>
  <c r="AB1060" i="12" s="1"/>
  <c r="AH1060" i="12" s="1"/>
  <c r="AN1060" i="12" s="1"/>
  <c r="AT1060" i="12" s="1"/>
  <c r="AZ1060" i="12" s="1"/>
  <c r="BF1060" i="12" s="1"/>
  <c r="C1060" i="12"/>
  <c r="I1060" i="12" s="1"/>
  <c r="O1060" i="12" s="1"/>
  <c r="U1060" i="12" s="1"/>
  <c r="AA1060" i="12" s="1"/>
  <c r="AG1060" i="12" s="1"/>
  <c r="AM1060" i="12" s="1"/>
  <c r="AS1060" i="12" s="1"/>
  <c r="AY1060" i="12" s="1"/>
  <c r="BE1060" i="12" s="1"/>
  <c r="B1060" i="12"/>
  <c r="H1060" i="12" s="1"/>
  <c r="A1060" i="12"/>
  <c r="G1060" i="12" s="1"/>
  <c r="M1060" i="12" s="1"/>
  <c r="S1060" i="12" s="1"/>
  <c r="Y1060" i="12" s="1"/>
  <c r="AE1060" i="12" s="1"/>
  <c r="AK1060" i="12" s="1"/>
  <c r="AQ1060" i="12" s="1"/>
  <c r="AW1060" i="12" s="1"/>
  <c r="BC1060" i="12" s="1"/>
  <c r="E1059" i="12"/>
  <c r="D1059" i="12"/>
  <c r="J1059" i="12" s="1"/>
  <c r="P1059" i="12" s="1"/>
  <c r="V1059" i="12" s="1"/>
  <c r="AB1059" i="12" s="1"/>
  <c r="AH1059" i="12" s="1"/>
  <c r="AN1059" i="12" s="1"/>
  <c r="AT1059" i="12" s="1"/>
  <c r="AZ1059" i="12" s="1"/>
  <c r="BF1059" i="12" s="1"/>
  <c r="C1059" i="12"/>
  <c r="I1059" i="12" s="1"/>
  <c r="O1059" i="12" s="1"/>
  <c r="U1059" i="12" s="1"/>
  <c r="AA1059" i="12" s="1"/>
  <c r="AG1059" i="12" s="1"/>
  <c r="AM1059" i="12" s="1"/>
  <c r="AS1059" i="12" s="1"/>
  <c r="AY1059" i="12" s="1"/>
  <c r="BE1059" i="12" s="1"/>
  <c r="B1059" i="12"/>
  <c r="H1059" i="12" s="1"/>
  <c r="A1059" i="12"/>
  <c r="G1059" i="12" s="1"/>
  <c r="M1059" i="12" s="1"/>
  <c r="S1059" i="12" s="1"/>
  <c r="Y1059" i="12" s="1"/>
  <c r="AE1059" i="12" s="1"/>
  <c r="AK1059" i="12" s="1"/>
  <c r="AQ1059" i="12" s="1"/>
  <c r="AW1059" i="12" s="1"/>
  <c r="BC1059" i="12" s="1"/>
  <c r="E1058" i="12"/>
  <c r="D1058" i="12"/>
  <c r="J1058" i="12" s="1"/>
  <c r="P1058" i="12" s="1"/>
  <c r="V1058" i="12" s="1"/>
  <c r="AB1058" i="12" s="1"/>
  <c r="AH1058" i="12" s="1"/>
  <c r="AN1058" i="12" s="1"/>
  <c r="AT1058" i="12" s="1"/>
  <c r="AZ1058" i="12" s="1"/>
  <c r="BF1058" i="12" s="1"/>
  <c r="C1058" i="12"/>
  <c r="I1058" i="12" s="1"/>
  <c r="O1058" i="12" s="1"/>
  <c r="U1058" i="12" s="1"/>
  <c r="AA1058" i="12" s="1"/>
  <c r="AG1058" i="12" s="1"/>
  <c r="AM1058" i="12" s="1"/>
  <c r="AS1058" i="12" s="1"/>
  <c r="AY1058" i="12" s="1"/>
  <c r="BE1058" i="12" s="1"/>
  <c r="B1058" i="12"/>
  <c r="A1058" i="12"/>
  <c r="G1058" i="12" s="1"/>
  <c r="M1058" i="12" s="1"/>
  <c r="S1058" i="12" s="1"/>
  <c r="Y1058" i="12" s="1"/>
  <c r="AE1058" i="12" s="1"/>
  <c r="AK1058" i="12" s="1"/>
  <c r="AQ1058" i="12" s="1"/>
  <c r="AW1058" i="12" s="1"/>
  <c r="BC1058" i="12" s="1"/>
  <c r="E1057" i="12"/>
  <c r="D1057" i="12"/>
  <c r="J1057" i="12" s="1"/>
  <c r="P1057" i="12" s="1"/>
  <c r="V1057" i="12" s="1"/>
  <c r="AB1057" i="12" s="1"/>
  <c r="AH1057" i="12" s="1"/>
  <c r="AN1057" i="12" s="1"/>
  <c r="AT1057" i="12" s="1"/>
  <c r="AZ1057" i="12" s="1"/>
  <c r="BF1057" i="12" s="1"/>
  <c r="C1057" i="12"/>
  <c r="I1057" i="12" s="1"/>
  <c r="O1057" i="12" s="1"/>
  <c r="U1057" i="12" s="1"/>
  <c r="AA1057" i="12" s="1"/>
  <c r="AG1057" i="12" s="1"/>
  <c r="AM1057" i="12" s="1"/>
  <c r="AS1057" i="12" s="1"/>
  <c r="AY1057" i="12" s="1"/>
  <c r="BE1057" i="12" s="1"/>
  <c r="B1057" i="12"/>
  <c r="A1057" i="12"/>
  <c r="G1057" i="12" s="1"/>
  <c r="M1057" i="12" s="1"/>
  <c r="S1057" i="12" s="1"/>
  <c r="Y1057" i="12" s="1"/>
  <c r="AE1057" i="12" s="1"/>
  <c r="AK1057" i="12" s="1"/>
  <c r="AQ1057" i="12" s="1"/>
  <c r="AW1057" i="12" s="1"/>
  <c r="BC1057" i="12" s="1"/>
  <c r="I1056" i="12"/>
  <c r="O1056" i="12" s="1"/>
  <c r="U1056" i="12" s="1"/>
  <c r="AA1056" i="12" s="1"/>
  <c r="AG1056" i="12" s="1"/>
  <c r="AM1056" i="12" s="1"/>
  <c r="AS1056" i="12" s="1"/>
  <c r="AY1056" i="12" s="1"/>
  <c r="BE1056" i="12" s="1"/>
  <c r="E1056" i="12"/>
  <c r="D1056" i="12"/>
  <c r="J1056" i="12" s="1"/>
  <c r="P1056" i="12" s="1"/>
  <c r="V1056" i="12" s="1"/>
  <c r="AB1056" i="12" s="1"/>
  <c r="AH1056" i="12" s="1"/>
  <c r="AN1056" i="12" s="1"/>
  <c r="AT1056" i="12" s="1"/>
  <c r="AZ1056" i="12" s="1"/>
  <c r="BF1056" i="12" s="1"/>
  <c r="C1056" i="12"/>
  <c r="B1056" i="12"/>
  <c r="A1056" i="12"/>
  <c r="G1056" i="12" s="1"/>
  <c r="M1056" i="12" s="1"/>
  <c r="S1056" i="12" s="1"/>
  <c r="Y1056" i="12" s="1"/>
  <c r="AE1056" i="12" s="1"/>
  <c r="AK1056" i="12" s="1"/>
  <c r="AQ1056" i="12" s="1"/>
  <c r="AW1056" i="12" s="1"/>
  <c r="BC1056" i="12" s="1"/>
  <c r="J1055" i="12"/>
  <c r="P1055" i="12" s="1"/>
  <c r="V1055" i="12" s="1"/>
  <c r="AB1055" i="12" s="1"/>
  <c r="AH1055" i="12" s="1"/>
  <c r="AN1055" i="12" s="1"/>
  <c r="AT1055" i="12" s="1"/>
  <c r="AZ1055" i="12" s="1"/>
  <c r="BF1055" i="12" s="1"/>
  <c r="E1055" i="12"/>
  <c r="D1055" i="12"/>
  <c r="C1055" i="12"/>
  <c r="I1055" i="12" s="1"/>
  <c r="O1055" i="12" s="1"/>
  <c r="U1055" i="12" s="1"/>
  <c r="AA1055" i="12" s="1"/>
  <c r="AG1055" i="12" s="1"/>
  <c r="AM1055" i="12" s="1"/>
  <c r="AS1055" i="12" s="1"/>
  <c r="AY1055" i="12" s="1"/>
  <c r="BE1055" i="12" s="1"/>
  <c r="B1055" i="12"/>
  <c r="H1055" i="12" s="1"/>
  <c r="A1055" i="12"/>
  <c r="G1055" i="12" s="1"/>
  <c r="M1055" i="12" s="1"/>
  <c r="S1055" i="12" s="1"/>
  <c r="Y1055" i="12" s="1"/>
  <c r="AE1055" i="12" s="1"/>
  <c r="AK1055" i="12" s="1"/>
  <c r="AQ1055" i="12" s="1"/>
  <c r="AW1055" i="12" s="1"/>
  <c r="BC1055" i="12" s="1"/>
  <c r="E1054" i="12"/>
  <c r="D1054" i="12"/>
  <c r="J1054" i="12" s="1"/>
  <c r="P1054" i="12" s="1"/>
  <c r="V1054" i="12" s="1"/>
  <c r="AB1054" i="12" s="1"/>
  <c r="AH1054" i="12" s="1"/>
  <c r="AN1054" i="12" s="1"/>
  <c r="AT1054" i="12" s="1"/>
  <c r="AZ1054" i="12" s="1"/>
  <c r="BF1054" i="12" s="1"/>
  <c r="C1054" i="12"/>
  <c r="I1054" i="12" s="1"/>
  <c r="O1054" i="12" s="1"/>
  <c r="U1054" i="12" s="1"/>
  <c r="AA1054" i="12" s="1"/>
  <c r="AG1054" i="12" s="1"/>
  <c r="AM1054" i="12" s="1"/>
  <c r="AS1054" i="12" s="1"/>
  <c r="AY1054" i="12" s="1"/>
  <c r="BE1054" i="12" s="1"/>
  <c r="B1054" i="12"/>
  <c r="A1054" i="12"/>
  <c r="G1054" i="12" s="1"/>
  <c r="M1054" i="12" s="1"/>
  <c r="S1054" i="12" s="1"/>
  <c r="Y1054" i="12" s="1"/>
  <c r="AE1054" i="12" s="1"/>
  <c r="AK1054" i="12" s="1"/>
  <c r="AQ1054" i="12" s="1"/>
  <c r="AW1054" i="12" s="1"/>
  <c r="BC1054" i="12" s="1"/>
  <c r="E1053" i="12"/>
  <c r="D1053" i="12"/>
  <c r="J1053" i="12" s="1"/>
  <c r="P1053" i="12" s="1"/>
  <c r="V1053" i="12" s="1"/>
  <c r="AB1053" i="12" s="1"/>
  <c r="AH1053" i="12" s="1"/>
  <c r="AN1053" i="12" s="1"/>
  <c r="AT1053" i="12" s="1"/>
  <c r="AZ1053" i="12" s="1"/>
  <c r="BF1053" i="12" s="1"/>
  <c r="C1053" i="12"/>
  <c r="I1053" i="12" s="1"/>
  <c r="O1053" i="12" s="1"/>
  <c r="U1053" i="12" s="1"/>
  <c r="AA1053" i="12" s="1"/>
  <c r="AG1053" i="12" s="1"/>
  <c r="AM1053" i="12" s="1"/>
  <c r="AS1053" i="12" s="1"/>
  <c r="AY1053" i="12" s="1"/>
  <c r="BE1053" i="12" s="1"/>
  <c r="B1053" i="12"/>
  <c r="A1053" i="12"/>
  <c r="G1053" i="12" s="1"/>
  <c r="M1053" i="12" s="1"/>
  <c r="S1053" i="12" s="1"/>
  <c r="Y1053" i="12" s="1"/>
  <c r="AE1053" i="12" s="1"/>
  <c r="AK1053" i="12" s="1"/>
  <c r="AQ1053" i="12" s="1"/>
  <c r="AW1053" i="12" s="1"/>
  <c r="BC1053" i="12" s="1"/>
  <c r="E1052" i="12"/>
  <c r="D1052" i="12"/>
  <c r="J1052" i="12" s="1"/>
  <c r="P1052" i="12" s="1"/>
  <c r="V1052" i="12" s="1"/>
  <c r="AB1052" i="12" s="1"/>
  <c r="AH1052" i="12" s="1"/>
  <c r="AN1052" i="12" s="1"/>
  <c r="AT1052" i="12" s="1"/>
  <c r="AZ1052" i="12" s="1"/>
  <c r="BF1052" i="12" s="1"/>
  <c r="C1052" i="12"/>
  <c r="I1052" i="12" s="1"/>
  <c r="O1052" i="12" s="1"/>
  <c r="U1052" i="12" s="1"/>
  <c r="AA1052" i="12" s="1"/>
  <c r="AG1052" i="12" s="1"/>
  <c r="AM1052" i="12" s="1"/>
  <c r="AS1052" i="12" s="1"/>
  <c r="AY1052" i="12" s="1"/>
  <c r="BE1052" i="12" s="1"/>
  <c r="B1052" i="12"/>
  <c r="H1052" i="12" s="1"/>
  <c r="A1052" i="12"/>
  <c r="G1052" i="12" s="1"/>
  <c r="M1052" i="12" s="1"/>
  <c r="S1052" i="12" s="1"/>
  <c r="Y1052" i="12" s="1"/>
  <c r="AE1052" i="12" s="1"/>
  <c r="AK1052" i="12" s="1"/>
  <c r="AQ1052" i="12" s="1"/>
  <c r="AW1052" i="12" s="1"/>
  <c r="BC1052" i="12" s="1"/>
  <c r="E1051" i="12"/>
  <c r="D1051" i="12"/>
  <c r="J1051" i="12" s="1"/>
  <c r="P1051" i="12" s="1"/>
  <c r="V1051" i="12" s="1"/>
  <c r="AB1051" i="12" s="1"/>
  <c r="AH1051" i="12" s="1"/>
  <c r="AN1051" i="12" s="1"/>
  <c r="AT1051" i="12" s="1"/>
  <c r="AZ1051" i="12" s="1"/>
  <c r="BF1051" i="12" s="1"/>
  <c r="C1051" i="12"/>
  <c r="I1051" i="12" s="1"/>
  <c r="O1051" i="12" s="1"/>
  <c r="U1051" i="12" s="1"/>
  <c r="AA1051" i="12" s="1"/>
  <c r="AG1051" i="12" s="1"/>
  <c r="AM1051" i="12" s="1"/>
  <c r="AS1051" i="12" s="1"/>
  <c r="AY1051" i="12" s="1"/>
  <c r="BE1051" i="12" s="1"/>
  <c r="B1051" i="12"/>
  <c r="H1051" i="12" s="1"/>
  <c r="A1051" i="12"/>
  <c r="G1051" i="12" s="1"/>
  <c r="M1051" i="12" s="1"/>
  <c r="S1051" i="12" s="1"/>
  <c r="Y1051" i="12" s="1"/>
  <c r="AE1051" i="12" s="1"/>
  <c r="AK1051" i="12" s="1"/>
  <c r="AQ1051" i="12" s="1"/>
  <c r="AW1051" i="12" s="1"/>
  <c r="BC1051" i="12" s="1"/>
  <c r="E1050" i="12"/>
  <c r="D1050" i="12"/>
  <c r="J1050" i="12" s="1"/>
  <c r="P1050" i="12" s="1"/>
  <c r="V1050" i="12" s="1"/>
  <c r="AB1050" i="12" s="1"/>
  <c r="AH1050" i="12" s="1"/>
  <c r="AN1050" i="12" s="1"/>
  <c r="AT1050" i="12" s="1"/>
  <c r="AZ1050" i="12" s="1"/>
  <c r="BF1050" i="12" s="1"/>
  <c r="C1050" i="12"/>
  <c r="I1050" i="12" s="1"/>
  <c r="O1050" i="12" s="1"/>
  <c r="U1050" i="12" s="1"/>
  <c r="AA1050" i="12" s="1"/>
  <c r="AG1050" i="12" s="1"/>
  <c r="AM1050" i="12" s="1"/>
  <c r="AS1050" i="12" s="1"/>
  <c r="AY1050" i="12" s="1"/>
  <c r="BE1050" i="12" s="1"/>
  <c r="B1050" i="12"/>
  <c r="A1050" i="12"/>
  <c r="G1050" i="12" s="1"/>
  <c r="M1050" i="12" s="1"/>
  <c r="S1050" i="12" s="1"/>
  <c r="Y1050" i="12" s="1"/>
  <c r="AE1050" i="12" s="1"/>
  <c r="AK1050" i="12" s="1"/>
  <c r="AQ1050" i="12" s="1"/>
  <c r="AW1050" i="12" s="1"/>
  <c r="BC1050" i="12" s="1"/>
  <c r="E1049" i="12"/>
  <c r="D1049" i="12"/>
  <c r="J1049" i="12" s="1"/>
  <c r="P1049" i="12" s="1"/>
  <c r="V1049" i="12" s="1"/>
  <c r="AB1049" i="12" s="1"/>
  <c r="AH1049" i="12" s="1"/>
  <c r="AN1049" i="12" s="1"/>
  <c r="AT1049" i="12" s="1"/>
  <c r="AZ1049" i="12" s="1"/>
  <c r="BF1049" i="12" s="1"/>
  <c r="C1049" i="12"/>
  <c r="I1049" i="12" s="1"/>
  <c r="O1049" i="12" s="1"/>
  <c r="U1049" i="12" s="1"/>
  <c r="AA1049" i="12" s="1"/>
  <c r="AG1049" i="12" s="1"/>
  <c r="AM1049" i="12" s="1"/>
  <c r="AS1049" i="12" s="1"/>
  <c r="AY1049" i="12" s="1"/>
  <c r="BE1049" i="12" s="1"/>
  <c r="B1049" i="12"/>
  <c r="A1049" i="12"/>
  <c r="G1049" i="12" s="1"/>
  <c r="M1049" i="12" s="1"/>
  <c r="S1049" i="12" s="1"/>
  <c r="Y1049" i="12" s="1"/>
  <c r="AE1049" i="12" s="1"/>
  <c r="AK1049" i="12" s="1"/>
  <c r="AQ1049" i="12" s="1"/>
  <c r="AW1049" i="12" s="1"/>
  <c r="BC1049" i="12" s="1"/>
  <c r="G1048" i="12"/>
  <c r="M1048" i="12" s="1"/>
  <c r="S1048" i="12" s="1"/>
  <c r="Y1048" i="12" s="1"/>
  <c r="AE1048" i="12" s="1"/>
  <c r="AK1048" i="12" s="1"/>
  <c r="AQ1048" i="12" s="1"/>
  <c r="AW1048" i="12" s="1"/>
  <c r="BC1048" i="12" s="1"/>
  <c r="E1048" i="12"/>
  <c r="D1048" i="12"/>
  <c r="J1048" i="12" s="1"/>
  <c r="P1048" i="12" s="1"/>
  <c r="V1048" i="12" s="1"/>
  <c r="AB1048" i="12" s="1"/>
  <c r="AH1048" i="12" s="1"/>
  <c r="AN1048" i="12" s="1"/>
  <c r="AT1048" i="12" s="1"/>
  <c r="AZ1048" i="12" s="1"/>
  <c r="BF1048" i="12" s="1"/>
  <c r="C1048" i="12"/>
  <c r="I1048" i="12" s="1"/>
  <c r="O1048" i="12" s="1"/>
  <c r="U1048" i="12" s="1"/>
  <c r="AA1048" i="12" s="1"/>
  <c r="AG1048" i="12" s="1"/>
  <c r="AM1048" i="12" s="1"/>
  <c r="AS1048" i="12" s="1"/>
  <c r="AY1048" i="12" s="1"/>
  <c r="BE1048" i="12" s="1"/>
  <c r="B1048" i="12"/>
  <c r="H1048" i="12" s="1"/>
  <c r="N1048" i="12" s="1"/>
  <c r="A1048" i="12"/>
  <c r="E1047" i="12"/>
  <c r="D1047" i="12"/>
  <c r="J1047" i="12" s="1"/>
  <c r="P1047" i="12" s="1"/>
  <c r="V1047" i="12" s="1"/>
  <c r="AB1047" i="12" s="1"/>
  <c r="AH1047" i="12" s="1"/>
  <c r="AN1047" i="12" s="1"/>
  <c r="AT1047" i="12" s="1"/>
  <c r="AZ1047" i="12" s="1"/>
  <c r="BF1047" i="12" s="1"/>
  <c r="C1047" i="12"/>
  <c r="I1047" i="12" s="1"/>
  <c r="O1047" i="12" s="1"/>
  <c r="U1047" i="12" s="1"/>
  <c r="AA1047" i="12" s="1"/>
  <c r="AG1047" i="12" s="1"/>
  <c r="AM1047" i="12" s="1"/>
  <c r="AS1047" i="12" s="1"/>
  <c r="AY1047" i="12" s="1"/>
  <c r="BE1047" i="12" s="1"/>
  <c r="B1047" i="12"/>
  <c r="A1047" i="12"/>
  <c r="G1047" i="12" s="1"/>
  <c r="M1047" i="12" s="1"/>
  <c r="S1047" i="12" s="1"/>
  <c r="Y1047" i="12" s="1"/>
  <c r="AE1047" i="12" s="1"/>
  <c r="AK1047" i="12" s="1"/>
  <c r="AQ1047" i="12" s="1"/>
  <c r="AW1047" i="12" s="1"/>
  <c r="BC1047" i="12" s="1"/>
  <c r="E1046" i="12"/>
  <c r="D1046" i="12"/>
  <c r="J1046" i="12" s="1"/>
  <c r="P1046" i="12" s="1"/>
  <c r="V1046" i="12" s="1"/>
  <c r="AB1046" i="12" s="1"/>
  <c r="AH1046" i="12" s="1"/>
  <c r="AN1046" i="12" s="1"/>
  <c r="AT1046" i="12" s="1"/>
  <c r="AZ1046" i="12" s="1"/>
  <c r="BF1046" i="12" s="1"/>
  <c r="C1046" i="12"/>
  <c r="I1046" i="12" s="1"/>
  <c r="O1046" i="12" s="1"/>
  <c r="U1046" i="12" s="1"/>
  <c r="AA1046" i="12" s="1"/>
  <c r="AG1046" i="12" s="1"/>
  <c r="AM1046" i="12" s="1"/>
  <c r="AS1046" i="12" s="1"/>
  <c r="AY1046" i="12" s="1"/>
  <c r="BE1046" i="12" s="1"/>
  <c r="B1046" i="12"/>
  <c r="A1046" i="12"/>
  <c r="G1046" i="12" s="1"/>
  <c r="M1046" i="12" s="1"/>
  <c r="S1046" i="12" s="1"/>
  <c r="Y1046" i="12" s="1"/>
  <c r="AE1046" i="12" s="1"/>
  <c r="AK1046" i="12" s="1"/>
  <c r="AQ1046" i="12" s="1"/>
  <c r="AW1046" i="12" s="1"/>
  <c r="BC1046" i="12" s="1"/>
  <c r="E1045" i="12"/>
  <c r="D1045" i="12"/>
  <c r="J1045" i="12" s="1"/>
  <c r="P1045" i="12" s="1"/>
  <c r="V1045" i="12" s="1"/>
  <c r="AB1045" i="12" s="1"/>
  <c r="AH1045" i="12" s="1"/>
  <c r="AN1045" i="12" s="1"/>
  <c r="AT1045" i="12" s="1"/>
  <c r="AZ1045" i="12" s="1"/>
  <c r="BF1045" i="12" s="1"/>
  <c r="C1045" i="12"/>
  <c r="I1045" i="12" s="1"/>
  <c r="O1045" i="12" s="1"/>
  <c r="U1045" i="12" s="1"/>
  <c r="AA1045" i="12" s="1"/>
  <c r="AG1045" i="12" s="1"/>
  <c r="AM1045" i="12" s="1"/>
  <c r="AS1045" i="12" s="1"/>
  <c r="AY1045" i="12" s="1"/>
  <c r="BE1045" i="12" s="1"/>
  <c r="B1045" i="12"/>
  <c r="A1045" i="12"/>
  <c r="G1045" i="12" s="1"/>
  <c r="M1045" i="12" s="1"/>
  <c r="S1045" i="12" s="1"/>
  <c r="Y1045" i="12" s="1"/>
  <c r="AE1045" i="12" s="1"/>
  <c r="AK1045" i="12" s="1"/>
  <c r="AQ1045" i="12" s="1"/>
  <c r="AW1045" i="12" s="1"/>
  <c r="BC1045" i="12" s="1"/>
  <c r="E1044" i="12"/>
  <c r="D1044" i="12"/>
  <c r="J1044" i="12" s="1"/>
  <c r="P1044" i="12" s="1"/>
  <c r="V1044" i="12" s="1"/>
  <c r="AB1044" i="12" s="1"/>
  <c r="AH1044" i="12" s="1"/>
  <c r="AN1044" i="12" s="1"/>
  <c r="AT1044" i="12" s="1"/>
  <c r="AZ1044" i="12" s="1"/>
  <c r="BF1044" i="12" s="1"/>
  <c r="C1044" i="12"/>
  <c r="I1044" i="12" s="1"/>
  <c r="O1044" i="12" s="1"/>
  <c r="U1044" i="12" s="1"/>
  <c r="AA1044" i="12" s="1"/>
  <c r="AG1044" i="12" s="1"/>
  <c r="AM1044" i="12" s="1"/>
  <c r="AS1044" i="12" s="1"/>
  <c r="AY1044" i="12" s="1"/>
  <c r="BE1044" i="12" s="1"/>
  <c r="B1044" i="12"/>
  <c r="A1044" i="12"/>
  <c r="G1044" i="12" s="1"/>
  <c r="M1044" i="12" s="1"/>
  <c r="S1044" i="12" s="1"/>
  <c r="Y1044" i="12" s="1"/>
  <c r="AE1044" i="12" s="1"/>
  <c r="AK1044" i="12" s="1"/>
  <c r="AQ1044" i="12" s="1"/>
  <c r="AW1044" i="12" s="1"/>
  <c r="BC1044" i="12" s="1"/>
  <c r="E1043" i="12"/>
  <c r="D1043" i="12"/>
  <c r="J1043" i="12" s="1"/>
  <c r="P1043" i="12" s="1"/>
  <c r="V1043" i="12" s="1"/>
  <c r="AB1043" i="12" s="1"/>
  <c r="AH1043" i="12" s="1"/>
  <c r="AN1043" i="12" s="1"/>
  <c r="AT1043" i="12" s="1"/>
  <c r="AZ1043" i="12" s="1"/>
  <c r="BF1043" i="12" s="1"/>
  <c r="C1043" i="12"/>
  <c r="I1043" i="12" s="1"/>
  <c r="O1043" i="12" s="1"/>
  <c r="U1043" i="12" s="1"/>
  <c r="AA1043" i="12" s="1"/>
  <c r="AG1043" i="12" s="1"/>
  <c r="AM1043" i="12" s="1"/>
  <c r="AS1043" i="12" s="1"/>
  <c r="AY1043" i="12" s="1"/>
  <c r="BE1043" i="12" s="1"/>
  <c r="B1043" i="12"/>
  <c r="A1043" i="12"/>
  <c r="G1043" i="12" s="1"/>
  <c r="M1043" i="12" s="1"/>
  <c r="S1043" i="12" s="1"/>
  <c r="Y1043" i="12" s="1"/>
  <c r="AE1043" i="12" s="1"/>
  <c r="AK1043" i="12" s="1"/>
  <c r="AQ1043" i="12" s="1"/>
  <c r="AW1043" i="12" s="1"/>
  <c r="BC1043" i="12" s="1"/>
  <c r="E1042" i="12"/>
  <c r="D1042" i="12"/>
  <c r="J1042" i="12" s="1"/>
  <c r="P1042" i="12" s="1"/>
  <c r="V1042" i="12" s="1"/>
  <c r="AB1042" i="12" s="1"/>
  <c r="AH1042" i="12" s="1"/>
  <c r="AN1042" i="12" s="1"/>
  <c r="AT1042" i="12" s="1"/>
  <c r="AZ1042" i="12" s="1"/>
  <c r="BF1042" i="12" s="1"/>
  <c r="C1042" i="12"/>
  <c r="I1042" i="12" s="1"/>
  <c r="O1042" i="12" s="1"/>
  <c r="U1042" i="12" s="1"/>
  <c r="AA1042" i="12" s="1"/>
  <c r="AG1042" i="12" s="1"/>
  <c r="AM1042" i="12" s="1"/>
  <c r="AS1042" i="12" s="1"/>
  <c r="AY1042" i="12" s="1"/>
  <c r="BE1042" i="12" s="1"/>
  <c r="B1042" i="12"/>
  <c r="A1042" i="12"/>
  <c r="G1042" i="12" s="1"/>
  <c r="M1042" i="12" s="1"/>
  <c r="S1042" i="12" s="1"/>
  <c r="Y1042" i="12" s="1"/>
  <c r="AE1042" i="12" s="1"/>
  <c r="AK1042" i="12" s="1"/>
  <c r="AQ1042" i="12" s="1"/>
  <c r="AW1042" i="12" s="1"/>
  <c r="BC1042" i="12" s="1"/>
  <c r="E1041" i="12"/>
  <c r="D1041" i="12"/>
  <c r="J1041" i="12" s="1"/>
  <c r="P1041" i="12" s="1"/>
  <c r="V1041" i="12" s="1"/>
  <c r="AB1041" i="12" s="1"/>
  <c r="AH1041" i="12" s="1"/>
  <c r="AN1041" i="12" s="1"/>
  <c r="AT1041" i="12" s="1"/>
  <c r="AZ1041" i="12" s="1"/>
  <c r="BF1041" i="12" s="1"/>
  <c r="C1041" i="12"/>
  <c r="I1041" i="12" s="1"/>
  <c r="O1041" i="12" s="1"/>
  <c r="U1041" i="12" s="1"/>
  <c r="AA1041" i="12" s="1"/>
  <c r="AG1041" i="12" s="1"/>
  <c r="AM1041" i="12" s="1"/>
  <c r="AS1041" i="12" s="1"/>
  <c r="AY1041" i="12" s="1"/>
  <c r="BE1041" i="12" s="1"/>
  <c r="B1041" i="12"/>
  <c r="A1041" i="12"/>
  <c r="G1041" i="12" s="1"/>
  <c r="M1041" i="12" s="1"/>
  <c r="S1041" i="12" s="1"/>
  <c r="Y1041" i="12" s="1"/>
  <c r="AE1041" i="12" s="1"/>
  <c r="AK1041" i="12" s="1"/>
  <c r="AQ1041" i="12" s="1"/>
  <c r="AW1041" i="12" s="1"/>
  <c r="BC1041" i="12" s="1"/>
  <c r="E1040" i="12"/>
  <c r="D1040" i="12"/>
  <c r="J1040" i="12" s="1"/>
  <c r="P1040" i="12" s="1"/>
  <c r="V1040" i="12" s="1"/>
  <c r="AB1040" i="12" s="1"/>
  <c r="AH1040" i="12" s="1"/>
  <c r="AN1040" i="12" s="1"/>
  <c r="AT1040" i="12" s="1"/>
  <c r="AZ1040" i="12" s="1"/>
  <c r="BF1040" i="12" s="1"/>
  <c r="C1040" i="12"/>
  <c r="I1040" i="12" s="1"/>
  <c r="O1040" i="12" s="1"/>
  <c r="U1040" i="12" s="1"/>
  <c r="AA1040" i="12" s="1"/>
  <c r="AG1040" i="12" s="1"/>
  <c r="AM1040" i="12" s="1"/>
  <c r="AS1040" i="12" s="1"/>
  <c r="AY1040" i="12" s="1"/>
  <c r="BE1040" i="12" s="1"/>
  <c r="B1040" i="12"/>
  <c r="H1040" i="12" s="1"/>
  <c r="A1040" i="12"/>
  <c r="G1040" i="12" s="1"/>
  <c r="M1040" i="12" s="1"/>
  <c r="S1040" i="12" s="1"/>
  <c r="Y1040" i="12" s="1"/>
  <c r="AE1040" i="12" s="1"/>
  <c r="AK1040" i="12" s="1"/>
  <c r="AQ1040" i="12" s="1"/>
  <c r="AW1040" i="12" s="1"/>
  <c r="BC1040" i="12" s="1"/>
  <c r="BC1039" i="12"/>
  <c r="E1039" i="12"/>
  <c r="D1039" i="12"/>
  <c r="J1039" i="12" s="1"/>
  <c r="P1039" i="12" s="1"/>
  <c r="V1039" i="12" s="1"/>
  <c r="AB1039" i="12" s="1"/>
  <c r="AH1039" i="12" s="1"/>
  <c r="AN1039" i="12" s="1"/>
  <c r="AT1039" i="12" s="1"/>
  <c r="AZ1039" i="12" s="1"/>
  <c r="BF1039" i="12" s="1"/>
  <c r="C1039" i="12"/>
  <c r="I1039" i="12" s="1"/>
  <c r="O1039" i="12" s="1"/>
  <c r="U1039" i="12" s="1"/>
  <c r="AA1039" i="12" s="1"/>
  <c r="AG1039" i="12" s="1"/>
  <c r="AM1039" i="12" s="1"/>
  <c r="AS1039" i="12" s="1"/>
  <c r="AY1039" i="12" s="1"/>
  <c r="BE1039" i="12" s="1"/>
  <c r="B1039" i="12"/>
  <c r="A1039" i="12"/>
  <c r="G1039" i="12" s="1"/>
  <c r="M1039" i="12" s="1"/>
  <c r="S1039" i="12" s="1"/>
  <c r="Y1039" i="12" s="1"/>
  <c r="AE1039" i="12" s="1"/>
  <c r="AK1039" i="12" s="1"/>
  <c r="AQ1039" i="12" s="1"/>
  <c r="AW1039" i="12" s="1"/>
  <c r="S1038" i="12"/>
  <c r="Y1038" i="12" s="1"/>
  <c r="AE1038" i="12" s="1"/>
  <c r="AK1038" i="12" s="1"/>
  <c r="AQ1038" i="12" s="1"/>
  <c r="AW1038" i="12" s="1"/>
  <c r="BC1038" i="12" s="1"/>
  <c r="E1038" i="12"/>
  <c r="D1038" i="12"/>
  <c r="J1038" i="12" s="1"/>
  <c r="P1038" i="12" s="1"/>
  <c r="V1038" i="12" s="1"/>
  <c r="AB1038" i="12" s="1"/>
  <c r="AH1038" i="12" s="1"/>
  <c r="AN1038" i="12" s="1"/>
  <c r="AT1038" i="12" s="1"/>
  <c r="AZ1038" i="12" s="1"/>
  <c r="BF1038" i="12" s="1"/>
  <c r="C1038" i="12"/>
  <c r="I1038" i="12" s="1"/>
  <c r="O1038" i="12" s="1"/>
  <c r="U1038" i="12" s="1"/>
  <c r="AA1038" i="12" s="1"/>
  <c r="AG1038" i="12" s="1"/>
  <c r="AM1038" i="12" s="1"/>
  <c r="AS1038" i="12" s="1"/>
  <c r="AY1038" i="12" s="1"/>
  <c r="BE1038" i="12" s="1"/>
  <c r="B1038" i="12"/>
  <c r="A1038" i="12"/>
  <c r="G1038" i="12" s="1"/>
  <c r="M1038" i="12" s="1"/>
  <c r="E1037" i="12"/>
  <c r="D1037" i="12"/>
  <c r="J1037" i="12" s="1"/>
  <c r="P1037" i="12" s="1"/>
  <c r="V1037" i="12" s="1"/>
  <c r="AB1037" i="12" s="1"/>
  <c r="AH1037" i="12" s="1"/>
  <c r="AN1037" i="12" s="1"/>
  <c r="AT1037" i="12" s="1"/>
  <c r="AZ1037" i="12" s="1"/>
  <c r="BF1037" i="12" s="1"/>
  <c r="C1037" i="12"/>
  <c r="I1037" i="12" s="1"/>
  <c r="O1037" i="12" s="1"/>
  <c r="U1037" i="12" s="1"/>
  <c r="AA1037" i="12" s="1"/>
  <c r="AG1037" i="12" s="1"/>
  <c r="AM1037" i="12" s="1"/>
  <c r="AS1037" i="12" s="1"/>
  <c r="AY1037" i="12" s="1"/>
  <c r="BE1037" i="12" s="1"/>
  <c r="B1037" i="12"/>
  <c r="A1037" i="12"/>
  <c r="G1037" i="12" s="1"/>
  <c r="M1037" i="12" s="1"/>
  <c r="S1037" i="12" s="1"/>
  <c r="Y1037" i="12" s="1"/>
  <c r="AE1037" i="12" s="1"/>
  <c r="AK1037" i="12" s="1"/>
  <c r="AQ1037" i="12" s="1"/>
  <c r="AW1037" i="12" s="1"/>
  <c r="BC1037" i="12" s="1"/>
  <c r="E1036" i="12"/>
  <c r="D1036" i="12"/>
  <c r="J1036" i="12" s="1"/>
  <c r="P1036" i="12" s="1"/>
  <c r="V1036" i="12" s="1"/>
  <c r="AB1036" i="12" s="1"/>
  <c r="AH1036" i="12" s="1"/>
  <c r="AN1036" i="12" s="1"/>
  <c r="AT1036" i="12" s="1"/>
  <c r="AZ1036" i="12" s="1"/>
  <c r="BF1036" i="12" s="1"/>
  <c r="C1036" i="12"/>
  <c r="I1036" i="12" s="1"/>
  <c r="O1036" i="12" s="1"/>
  <c r="U1036" i="12" s="1"/>
  <c r="AA1036" i="12" s="1"/>
  <c r="AG1036" i="12" s="1"/>
  <c r="AM1036" i="12" s="1"/>
  <c r="AS1036" i="12" s="1"/>
  <c r="AY1036" i="12" s="1"/>
  <c r="BE1036" i="12" s="1"/>
  <c r="B1036" i="12"/>
  <c r="H1036" i="12" s="1"/>
  <c r="A1036" i="12"/>
  <c r="G1036" i="12" s="1"/>
  <c r="M1036" i="12" s="1"/>
  <c r="S1036" i="12" s="1"/>
  <c r="Y1036" i="12" s="1"/>
  <c r="AE1036" i="12" s="1"/>
  <c r="AK1036" i="12" s="1"/>
  <c r="AQ1036" i="12" s="1"/>
  <c r="AW1036" i="12" s="1"/>
  <c r="BC1036" i="12" s="1"/>
  <c r="J1035" i="12"/>
  <c r="P1035" i="12" s="1"/>
  <c r="V1035" i="12" s="1"/>
  <c r="AB1035" i="12" s="1"/>
  <c r="AH1035" i="12" s="1"/>
  <c r="AN1035" i="12" s="1"/>
  <c r="AT1035" i="12" s="1"/>
  <c r="AZ1035" i="12" s="1"/>
  <c r="BF1035" i="12" s="1"/>
  <c r="E1035" i="12"/>
  <c r="D1035" i="12"/>
  <c r="C1035" i="12"/>
  <c r="I1035" i="12" s="1"/>
  <c r="O1035" i="12" s="1"/>
  <c r="U1035" i="12" s="1"/>
  <c r="AA1035" i="12" s="1"/>
  <c r="AG1035" i="12" s="1"/>
  <c r="AM1035" i="12" s="1"/>
  <c r="AS1035" i="12" s="1"/>
  <c r="AY1035" i="12" s="1"/>
  <c r="BE1035" i="12" s="1"/>
  <c r="B1035" i="12"/>
  <c r="A1035" i="12"/>
  <c r="G1035" i="12" s="1"/>
  <c r="M1035" i="12" s="1"/>
  <c r="S1035" i="12" s="1"/>
  <c r="Y1035" i="12" s="1"/>
  <c r="AE1035" i="12" s="1"/>
  <c r="AK1035" i="12" s="1"/>
  <c r="AQ1035" i="12" s="1"/>
  <c r="AW1035" i="12" s="1"/>
  <c r="BC1035" i="12" s="1"/>
  <c r="I1034" i="12"/>
  <c r="O1034" i="12" s="1"/>
  <c r="U1034" i="12" s="1"/>
  <c r="AA1034" i="12" s="1"/>
  <c r="AG1034" i="12" s="1"/>
  <c r="AM1034" i="12" s="1"/>
  <c r="AS1034" i="12" s="1"/>
  <c r="AY1034" i="12" s="1"/>
  <c r="BE1034" i="12" s="1"/>
  <c r="E1034" i="12"/>
  <c r="D1034" i="12"/>
  <c r="J1034" i="12" s="1"/>
  <c r="P1034" i="12" s="1"/>
  <c r="V1034" i="12" s="1"/>
  <c r="AB1034" i="12" s="1"/>
  <c r="AH1034" i="12" s="1"/>
  <c r="AN1034" i="12" s="1"/>
  <c r="AT1034" i="12" s="1"/>
  <c r="AZ1034" i="12" s="1"/>
  <c r="BF1034" i="12" s="1"/>
  <c r="C1034" i="12"/>
  <c r="B1034" i="12"/>
  <c r="A1034" i="12"/>
  <c r="G1034" i="12" s="1"/>
  <c r="M1034" i="12" s="1"/>
  <c r="S1034" i="12" s="1"/>
  <c r="Y1034" i="12" s="1"/>
  <c r="AE1034" i="12" s="1"/>
  <c r="AK1034" i="12" s="1"/>
  <c r="AQ1034" i="12" s="1"/>
  <c r="AW1034" i="12" s="1"/>
  <c r="BC1034" i="12" s="1"/>
  <c r="G1033" i="12"/>
  <c r="M1033" i="12" s="1"/>
  <c r="S1033" i="12" s="1"/>
  <c r="Y1033" i="12" s="1"/>
  <c r="AE1033" i="12" s="1"/>
  <c r="AK1033" i="12" s="1"/>
  <c r="AQ1033" i="12" s="1"/>
  <c r="AW1033" i="12" s="1"/>
  <c r="BC1033" i="12" s="1"/>
  <c r="E1033" i="12"/>
  <c r="D1033" i="12"/>
  <c r="J1033" i="12" s="1"/>
  <c r="P1033" i="12" s="1"/>
  <c r="V1033" i="12" s="1"/>
  <c r="AB1033" i="12" s="1"/>
  <c r="AH1033" i="12" s="1"/>
  <c r="AN1033" i="12" s="1"/>
  <c r="AT1033" i="12" s="1"/>
  <c r="AZ1033" i="12" s="1"/>
  <c r="BF1033" i="12" s="1"/>
  <c r="C1033" i="12"/>
  <c r="I1033" i="12" s="1"/>
  <c r="O1033" i="12" s="1"/>
  <c r="U1033" i="12" s="1"/>
  <c r="AA1033" i="12" s="1"/>
  <c r="AG1033" i="12" s="1"/>
  <c r="AM1033" i="12" s="1"/>
  <c r="AS1033" i="12" s="1"/>
  <c r="AY1033" i="12" s="1"/>
  <c r="BE1033" i="12" s="1"/>
  <c r="B1033" i="12"/>
  <c r="H1033" i="12" s="1"/>
  <c r="A1033" i="12"/>
  <c r="E1032" i="12"/>
  <c r="D1032" i="12"/>
  <c r="J1032" i="12" s="1"/>
  <c r="P1032" i="12" s="1"/>
  <c r="V1032" i="12" s="1"/>
  <c r="AB1032" i="12" s="1"/>
  <c r="AH1032" i="12" s="1"/>
  <c r="AN1032" i="12" s="1"/>
  <c r="AT1032" i="12" s="1"/>
  <c r="AZ1032" i="12" s="1"/>
  <c r="BF1032" i="12" s="1"/>
  <c r="C1032" i="12"/>
  <c r="I1032" i="12" s="1"/>
  <c r="O1032" i="12" s="1"/>
  <c r="U1032" i="12" s="1"/>
  <c r="AA1032" i="12" s="1"/>
  <c r="AG1032" i="12" s="1"/>
  <c r="AM1032" i="12" s="1"/>
  <c r="AS1032" i="12" s="1"/>
  <c r="AY1032" i="12" s="1"/>
  <c r="BE1032" i="12" s="1"/>
  <c r="B1032" i="12"/>
  <c r="A1032" i="12"/>
  <c r="G1032" i="12" s="1"/>
  <c r="M1032" i="12" s="1"/>
  <c r="S1032" i="12" s="1"/>
  <c r="Y1032" i="12" s="1"/>
  <c r="AE1032" i="12" s="1"/>
  <c r="AK1032" i="12" s="1"/>
  <c r="AQ1032" i="12" s="1"/>
  <c r="AW1032" i="12" s="1"/>
  <c r="BC1032" i="12" s="1"/>
  <c r="E1031" i="12"/>
  <c r="D1031" i="12"/>
  <c r="J1031" i="12" s="1"/>
  <c r="P1031" i="12" s="1"/>
  <c r="V1031" i="12" s="1"/>
  <c r="AB1031" i="12" s="1"/>
  <c r="AH1031" i="12" s="1"/>
  <c r="AN1031" i="12" s="1"/>
  <c r="AT1031" i="12" s="1"/>
  <c r="AZ1031" i="12" s="1"/>
  <c r="BF1031" i="12" s="1"/>
  <c r="C1031" i="12"/>
  <c r="I1031" i="12" s="1"/>
  <c r="O1031" i="12" s="1"/>
  <c r="U1031" i="12" s="1"/>
  <c r="AA1031" i="12" s="1"/>
  <c r="AG1031" i="12" s="1"/>
  <c r="AM1031" i="12" s="1"/>
  <c r="AS1031" i="12" s="1"/>
  <c r="AY1031" i="12" s="1"/>
  <c r="BE1031" i="12" s="1"/>
  <c r="B1031" i="12"/>
  <c r="A1031" i="12"/>
  <c r="G1031" i="12" s="1"/>
  <c r="M1031" i="12" s="1"/>
  <c r="S1031" i="12" s="1"/>
  <c r="Y1031" i="12" s="1"/>
  <c r="AE1031" i="12" s="1"/>
  <c r="AK1031" i="12" s="1"/>
  <c r="AQ1031" i="12" s="1"/>
  <c r="AW1031" i="12" s="1"/>
  <c r="BC1031" i="12" s="1"/>
  <c r="E1030" i="12"/>
  <c r="D1030" i="12"/>
  <c r="J1030" i="12" s="1"/>
  <c r="P1030" i="12" s="1"/>
  <c r="V1030" i="12" s="1"/>
  <c r="AB1030" i="12" s="1"/>
  <c r="AH1030" i="12" s="1"/>
  <c r="AN1030" i="12" s="1"/>
  <c r="AT1030" i="12" s="1"/>
  <c r="AZ1030" i="12" s="1"/>
  <c r="BF1030" i="12" s="1"/>
  <c r="C1030" i="12"/>
  <c r="I1030" i="12" s="1"/>
  <c r="O1030" i="12" s="1"/>
  <c r="U1030" i="12" s="1"/>
  <c r="AA1030" i="12" s="1"/>
  <c r="AG1030" i="12" s="1"/>
  <c r="AM1030" i="12" s="1"/>
  <c r="AS1030" i="12" s="1"/>
  <c r="AY1030" i="12" s="1"/>
  <c r="BE1030" i="12" s="1"/>
  <c r="B1030" i="12"/>
  <c r="A1030" i="12"/>
  <c r="G1030" i="12" s="1"/>
  <c r="M1030" i="12" s="1"/>
  <c r="S1030" i="12" s="1"/>
  <c r="Y1030" i="12" s="1"/>
  <c r="AE1030" i="12" s="1"/>
  <c r="AK1030" i="12" s="1"/>
  <c r="AQ1030" i="12" s="1"/>
  <c r="AW1030" i="12" s="1"/>
  <c r="BC1030" i="12" s="1"/>
  <c r="E1029" i="12"/>
  <c r="D1029" i="12"/>
  <c r="J1029" i="12" s="1"/>
  <c r="P1029" i="12" s="1"/>
  <c r="V1029" i="12" s="1"/>
  <c r="AB1029" i="12" s="1"/>
  <c r="AH1029" i="12" s="1"/>
  <c r="AN1029" i="12" s="1"/>
  <c r="AT1029" i="12" s="1"/>
  <c r="AZ1029" i="12" s="1"/>
  <c r="BF1029" i="12" s="1"/>
  <c r="C1029" i="12"/>
  <c r="I1029" i="12" s="1"/>
  <c r="O1029" i="12" s="1"/>
  <c r="U1029" i="12" s="1"/>
  <c r="AA1029" i="12" s="1"/>
  <c r="AG1029" i="12" s="1"/>
  <c r="AM1029" i="12" s="1"/>
  <c r="AS1029" i="12" s="1"/>
  <c r="AY1029" i="12" s="1"/>
  <c r="BE1029" i="12" s="1"/>
  <c r="B1029" i="12"/>
  <c r="A1029" i="12"/>
  <c r="G1029" i="12" s="1"/>
  <c r="M1029" i="12" s="1"/>
  <c r="S1029" i="12" s="1"/>
  <c r="Y1029" i="12" s="1"/>
  <c r="AE1029" i="12" s="1"/>
  <c r="AK1029" i="12" s="1"/>
  <c r="AQ1029" i="12" s="1"/>
  <c r="AW1029" i="12" s="1"/>
  <c r="BC1029" i="12" s="1"/>
  <c r="G1028" i="12"/>
  <c r="M1028" i="12" s="1"/>
  <c r="S1028" i="12" s="1"/>
  <c r="Y1028" i="12" s="1"/>
  <c r="AE1028" i="12" s="1"/>
  <c r="AK1028" i="12" s="1"/>
  <c r="AQ1028" i="12" s="1"/>
  <c r="AW1028" i="12" s="1"/>
  <c r="BC1028" i="12" s="1"/>
  <c r="E1028" i="12"/>
  <c r="D1028" i="12"/>
  <c r="J1028" i="12" s="1"/>
  <c r="P1028" i="12" s="1"/>
  <c r="V1028" i="12" s="1"/>
  <c r="AB1028" i="12" s="1"/>
  <c r="AH1028" i="12" s="1"/>
  <c r="AN1028" i="12" s="1"/>
  <c r="AT1028" i="12" s="1"/>
  <c r="AZ1028" i="12" s="1"/>
  <c r="BF1028" i="12" s="1"/>
  <c r="C1028" i="12"/>
  <c r="I1028" i="12" s="1"/>
  <c r="O1028" i="12" s="1"/>
  <c r="U1028" i="12" s="1"/>
  <c r="AA1028" i="12" s="1"/>
  <c r="AG1028" i="12" s="1"/>
  <c r="AM1028" i="12" s="1"/>
  <c r="AS1028" i="12" s="1"/>
  <c r="AY1028" i="12" s="1"/>
  <c r="BE1028" i="12" s="1"/>
  <c r="B1028" i="12"/>
  <c r="H1028" i="12" s="1"/>
  <c r="A1028" i="12"/>
  <c r="E1027" i="12"/>
  <c r="D1027" i="12"/>
  <c r="J1027" i="12" s="1"/>
  <c r="P1027" i="12" s="1"/>
  <c r="V1027" i="12" s="1"/>
  <c r="AB1027" i="12" s="1"/>
  <c r="AH1027" i="12" s="1"/>
  <c r="AN1027" i="12" s="1"/>
  <c r="AT1027" i="12" s="1"/>
  <c r="AZ1027" i="12" s="1"/>
  <c r="BF1027" i="12" s="1"/>
  <c r="C1027" i="12"/>
  <c r="I1027" i="12" s="1"/>
  <c r="O1027" i="12" s="1"/>
  <c r="U1027" i="12" s="1"/>
  <c r="AA1027" i="12" s="1"/>
  <c r="AG1027" i="12" s="1"/>
  <c r="AM1027" i="12" s="1"/>
  <c r="AS1027" i="12" s="1"/>
  <c r="AY1027" i="12" s="1"/>
  <c r="BE1027" i="12" s="1"/>
  <c r="B1027" i="12"/>
  <c r="A1027" i="12"/>
  <c r="G1027" i="12" s="1"/>
  <c r="M1027" i="12" s="1"/>
  <c r="S1027" i="12" s="1"/>
  <c r="Y1027" i="12" s="1"/>
  <c r="AE1027" i="12" s="1"/>
  <c r="AK1027" i="12" s="1"/>
  <c r="AQ1027" i="12" s="1"/>
  <c r="AW1027" i="12" s="1"/>
  <c r="BC1027" i="12" s="1"/>
  <c r="E1026" i="12"/>
  <c r="D1026" i="12"/>
  <c r="J1026" i="12" s="1"/>
  <c r="P1026" i="12" s="1"/>
  <c r="V1026" i="12" s="1"/>
  <c r="AB1026" i="12" s="1"/>
  <c r="AH1026" i="12" s="1"/>
  <c r="AN1026" i="12" s="1"/>
  <c r="AT1026" i="12" s="1"/>
  <c r="AZ1026" i="12" s="1"/>
  <c r="BF1026" i="12" s="1"/>
  <c r="C1026" i="12"/>
  <c r="I1026" i="12" s="1"/>
  <c r="O1026" i="12" s="1"/>
  <c r="U1026" i="12" s="1"/>
  <c r="AA1026" i="12" s="1"/>
  <c r="AG1026" i="12" s="1"/>
  <c r="AM1026" i="12" s="1"/>
  <c r="AS1026" i="12" s="1"/>
  <c r="AY1026" i="12" s="1"/>
  <c r="BE1026" i="12" s="1"/>
  <c r="B1026" i="12"/>
  <c r="A1026" i="12"/>
  <c r="G1026" i="12" s="1"/>
  <c r="M1026" i="12" s="1"/>
  <c r="S1026" i="12" s="1"/>
  <c r="Y1026" i="12" s="1"/>
  <c r="AE1026" i="12" s="1"/>
  <c r="AK1026" i="12" s="1"/>
  <c r="AQ1026" i="12" s="1"/>
  <c r="AW1026" i="12" s="1"/>
  <c r="BC1026" i="12" s="1"/>
  <c r="E1025" i="12"/>
  <c r="D1025" i="12"/>
  <c r="J1025" i="12" s="1"/>
  <c r="P1025" i="12" s="1"/>
  <c r="V1025" i="12" s="1"/>
  <c r="AB1025" i="12" s="1"/>
  <c r="AH1025" i="12" s="1"/>
  <c r="AN1025" i="12" s="1"/>
  <c r="AT1025" i="12" s="1"/>
  <c r="AZ1025" i="12" s="1"/>
  <c r="BF1025" i="12" s="1"/>
  <c r="C1025" i="12"/>
  <c r="I1025" i="12" s="1"/>
  <c r="O1025" i="12" s="1"/>
  <c r="U1025" i="12" s="1"/>
  <c r="AA1025" i="12" s="1"/>
  <c r="AG1025" i="12" s="1"/>
  <c r="AM1025" i="12" s="1"/>
  <c r="AS1025" i="12" s="1"/>
  <c r="AY1025" i="12" s="1"/>
  <c r="BE1025" i="12" s="1"/>
  <c r="B1025" i="12"/>
  <c r="H1025" i="12" s="1"/>
  <c r="A1025" i="12"/>
  <c r="G1025" i="12" s="1"/>
  <c r="M1025" i="12" s="1"/>
  <c r="S1025" i="12" s="1"/>
  <c r="Y1025" i="12" s="1"/>
  <c r="AE1025" i="12" s="1"/>
  <c r="AK1025" i="12" s="1"/>
  <c r="AQ1025" i="12" s="1"/>
  <c r="AW1025" i="12" s="1"/>
  <c r="BC1025" i="12" s="1"/>
  <c r="E1024" i="12"/>
  <c r="D1024" i="12"/>
  <c r="J1024" i="12" s="1"/>
  <c r="P1024" i="12" s="1"/>
  <c r="V1024" i="12" s="1"/>
  <c r="AB1024" i="12" s="1"/>
  <c r="AH1024" i="12" s="1"/>
  <c r="AN1024" i="12" s="1"/>
  <c r="AT1024" i="12" s="1"/>
  <c r="AZ1024" i="12" s="1"/>
  <c r="BF1024" i="12" s="1"/>
  <c r="C1024" i="12"/>
  <c r="I1024" i="12" s="1"/>
  <c r="O1024" i="12" s="1"/>
  <c r="U1024" i="12" s="1"/>
  <c r="AA1024" i="12" s="1"/>
  <c r="AG1024" i="12" s="1"/>
  <c r="AM1024" i="12" s="1"/>
  <c r="AS1024" i="12" s="1"/>
  <c r="AY1024" i="12" s="1"/>
  <c r="BE1024" i="12" s="1"/>
  <c r="B1024" i="12"/>
  <c r="H1024" i="12" s="1"/>
  <c r="A1024" i="12"/>
  <c r="G1024" i="12" s="1"/>
  <c r="M1024" i="12" s="1"/>
  <c r="S1024" i="12" s="1"/>
  <c r="Y1024" i="12" s="1"/>
  <c r="AE1024" i="12" s="1"/>
  <c r="AK1024" i="12" s="1"/>
  <c r="AQ1024" i="12" s="1"/>
  <c r="AW1024" i="12" s="1"/>
  <c r="BC1024" i="12" s="1"/>
  <c r="E1023" i="12"/>
  <c r="D1023" i="12"/>
  <c r="J1023" i="12" s="1"/>
  <c r="P1023" i="12" s="1"/>
  <c r="V1023" i="12" s="1"/>
  <c r="AB1023" i="12" s="1"/>
  <c r="AH1023" i="12" s="1"/>
  <c r="AN1023" i="12" s="1"/>
  <c r="AT1023" i="12" s="1"/>
  <c r="AZ1023" i="12" s="1"/>
  <c r="BF1023" i="12" s="1"/>
  <c r="C1023" i="12"/>
  <c r="I1023" i="12" s="1"/>
  <c r="O1023" i="12" s="1"/>
  <c r="U1023" i="12" s="1"/>
  <c r="AA1023" i="12" s="1"/>
  <c r="AG1023" i="12" s="1"/>
  <c r="AM1023" i="12" s="1"/>
  <c r="AS1023" i="12" s="1"/>
  <c r="AY1023" i="12" s="1"/>
  <c r="BE1023" i="12" s="1"/>
  <c r="B1023" i="12"/>
  <c r="H1023" i="12" s="1"/>
  <c r="A1023" i="12"/>
  <c r="G1023" i="12" s="1"/>
  <c r="M1023" i="12" s="1"/>
  <c r="S1023" i="12" s="1"/>
  <c r="Y1023" i="12" s="1"/>
  <c r="AE1023" i="12" s="1"/>
  <c r="AK1023" i="12" s="1"/>
  <c r="AQ1023" i="12" s="1"/>
  <c r="AW1023" i="12" s="1"/>
  <c r="BC1023" i="12" s="1"/>
  <c r="E1022" i="12"/>
  <c r="D1022" i="12"/>
  <c r="J1022" i="12" s="1"/>
  <c r="P1022" i="12" s="1"/>
  <c r="V1022" i="12" s="1"/>
  <c r="AB1022" i="12" s="1"/>
  <c r="AH1022" i="12" s="1"/>
  <c r="AN1022" i="12" s="1"/>
  <c r="AT1022" i="12" s="1"/>
  <c r="AZ1022" i="12" s="1"/>
  <c r="BF1022" i="12" s="1"/>
  <c r="C1022" i="12"/>
  <c r="I1022" i="12" s="1"/>
  <c r="O1022" i="12" s="1"/>
  <c r="U1022" i="12" s="1"/>
  <c r="AA1022" i="12" s="1"/>
  <c r="AG1022" i="12" s="1"/>
  <c r="AM1022" i="12" s="1"/>
  <c r="AS1022" i="12" s="1"/>
  <c r="AY1022" i="12" s="1"/>
  <c r="BE1022" i="12" s="1"/>
  <c r="B1022" i="12"/>
  <c r="H1022" i="12" s="1"/>
  <c r="Q1022" i="12" s="1"/>
  <c r="A1022" i="12"/>
  <c r="G1022" i="12" s="1"/>
  <c r="M1022" i="12" s="1"/>
  <c r="S1022" i="12" s="1"/>
  <c r="Y1022" i="12" s="1"/>
  <c r="AE1022" i="12" s="1"/>
  <c r="AK1022" i="12" s="1"/>
  <c r="AQ1022" i="12" s="1"/>
  <c r="AW1022" i="12" s="1"/>
  <c r="BC1022" i="12" s="1"/>
  <c r="E1021" i="12"/>
  <c r="D1021" i="12"/>
  <c r="J1021" i="12" s="1"/>
  <c r="P1021" i="12" s="1"/>
  <c r="V1021" i="12" s="1"/>
  <c r="AB1021" i="12" s="1"/>
  <c r="AH1021" i="12" s="1"/>
  <c r="AN1021" i="12" s="1"/>
  <c r="AT1021" i="12" s="1"/>
  <c r="AZ1021" i="12" s="1"/>
  <c r="BF1021" i="12" s="1"/>
  <c r="C1021" i="12"/>
  <c r="I1021" i="12" s="1"/>
  <c r="O1021" i="12" s="1"/>
  <c r="U1021" i="12" s="1"/>
  <c r="AA1021" i="12" s="1"/>
  <c r="AG1021" i="12" s="1"/>
  <c r="AM1021" i="12" s="1"/>
  <c r="AS1021" i="12" s="1"/>
  <c r="AY1021" i="12" s="1"/>
  <c r="BE1021" i="12" s="1"/>
  <c r="B1021" i="12"/>
  <c r="A1021" i="12"/>
  <c r="G1021" i="12" s="1"/>
  <c r="M1021" i="12" s="1"/>
  <c r="S1021" i="12" s="1"/>
  <c r="Y1021" i="12" s="1"/>
  <c r="AE1021" i="12" s="1"/>
  <c r="AK1021" i="12" s="1"/>
  <c r="AQ1021" i="12" s="1"/>
  <c r="AW1021" i="12" s="1"/>
  <c r="BC1021" i="12" s="1"/>
  <c r="H1020" i="12"/>
  <c r="E1020" i="12"/>
  <c r="D1020" i="12"/>
  <c r="J1020" i="12" s="1"/>
  <c r="P1020" i="12" s="1"/>
  <c r="V1020" i="12" s="1"/>
  <c r="AB1020" i="12" s="1"/>
  <c r="AH1020" i="12" s="1"/>
  <c r="AN1020" i="12" s="1"/>
  <c r="AT1020" i="12" s="1"/>
  <c r="AZ1020" i="12" s="1"/>
  <c r="BF1020" i="12" s="1"/>
  <c r="C1020" i="12"/>
  <c r="I1020" i="12" s="1"/>
  <c r="O1020" i="12" s="1"/>
  <c r="U1020" i="12" s="1"/>
  <c r="AA1020" i="12" s="1"/>
  <c r="AG1020" i="12" s="1"/>
  <c r="AM1020" i="12" s="1"/>
  <c r="AS1020" i="12" s="1"/>
  <c r="AY1020" i="12" s="1"/>
  <c r="BE1020" i="12" s="1"/>
  <c r="B1020" i="12"/>
  <c r="A1020" i="12"/>
  <c r="G1020" i="12" s="1"/>
  <c r="M1020" i="12" s="1"/>
  <c r="S1020" i="12" s="1"/>
  <c r="Y1020" i="12" s="1"/>
  <c r="AE1020" i="12" s="1"/>
  <c r="AK1020" i="12" s="1"/>
  <c r="AQ1020" i="12" s="1"/>
  <c r="AW1020" i="12" s="1"/>
  <c r="BC1020" i="12" s="1"/>
  <c r="E1019" i="12"/>
  <c r="D1019" i="12"/>
  <c r="J1019" i="12" s="1"/>
  <c r="P1019" i="12" s="1"/>
  <c r="V1019" i="12" s="1"/>
  <c r="AB1019" i="12" s="1"/>
  <c r="AH1019" i="12" s="1"/>
  <c r="AN1019" i="12" s="1"/>
  <c r="AT1019" i="12" s="1"/>
  <c r="AZ1019" i="12" s="1"/>
  <c r="BF1019" i="12" s="1"/>
  <c r="C1019" i="12"/>
  <c r="I1019" i="12" s="1"/>
  <c r="O1019" i="12" s="1"/>
  <c r="U1019" i="12" s="1"/>
  <c r="AA1019" i="12" s="1"/>
  <c r="AG1019" i="12" s="1"/>
  <c r="AM1019" i="12" s="1"/>
  <c r="AS1019" i="12" s="1"/>
  <c r="AY1019" i="12" s="1"/>
  <c r="BE1019" i="12" s="1"/>
  <c r="B1019" i="12"/>
  <c r="H1019" i="12" s="1"/>
  <c r="A1019" i="12"/>
  <c r="G1019" i="12" s="1"/>
  <c r="M1019" i="12" s="1"/>
  <c r="S1019" i="12" s="1"/>
  <c r="Y1019" i="12" s="1"/>
  <c r="AE1019" i="12" s="1"/>
  <c r="AK1019" i="12" s="1"/>
  <c r="AQ1019" i="12" s="1"/>
  <c r="AW1019" i="12" s="1"/>
  <c r="BC1019" i="12" s="1"/>
  <c r="E1018" i="12"/>
  <c r="D1018" i="12"/>
  <c r="J1018" i="12" s="1"/>
  <c r="P1018" i="12" s="1"/>
  <c r="V1018" i="12" s="1"/>
  <c r="AB1018" i="12" s="1"/>
  <c r="AH1018" i="12" s="1"/>
  <c r="AN1018" i="12" s="1"/>
  <c r="AT1018" i="12" s="1"/>
  <c r="AZ1018" i="12" s="1"/>
  <c r="BF1018" i="12" s="1"/>
  <c r="C1018" i="12"/>
  <c r="I1018" i="12" s="1"/>
  <c r="O1018" i="12" s="1"/>
  <c r="U1018" i="12" s="1"/>
  <c r="AA1018" i="12" s="1"/>
  <c r="AG1018" i="12" s="1"/>
  <c r="AM1018" i="12" s="1"/>
  <c r="AS1018" i="12" s="1"/>
  <c r="AY1018" i="12" s="1"/>
  <c r="BE1018" i="12" s="1"/>
  <c r="B1018" i="12"/>
  <c r="A1018" i="12"/>
  <c r="G1018" i="12" s="1"/>
  <c r="M1018" i="12" s="1"/>
  <c r="S1018" i="12" s="1"/>
  <c r="Y1018" i="12" s="1"/>
  <c r="AE1018" i="12" s="1"/>
  <c r="AK1018" i="12" s="1"/>
  <c r="AQ1018" i="12" s="1"/>
  <c r="AW1018" i="12" s="1"/>
  <c r="BC1018" i="12" s="1"/>
  <c r="E1017" i="12"/>
  <c r="D1017" i="12"/>
  <c r="J1017" i="12" s="1"/>
  <c r="P1017" i="12" s="1"/>
  <c r="V1017" i="12" s="1"/>
  <c r="AB1017" i="12" s="1"/>
  <c r="AH1017" i="12" s="1"/>
  <c r="AN1017" i="12" s="1"/>
  <c r="AT1017" i="12" s="1"/>
  <c r="AZ1017" i="12" s="1"/>
  <c r="BF1017" i="12" s="1"/>
  <c r="C1017" i="12"/>
  <c r="I1017" i="12" s="1"/>
  <c r="O1017" i="12" s="1"/>
  <c r="U1017" i="12" s="1"/>
  <c r="AA1017" i="12" s="1"/>
  <c r="AG1017" i="12" s="1"/>
  <c r="AM1017" i="12" s="1"/>
  <c r="AS1017" i="12" s="1"/>
  <c r="AY1017" i="12" s="1"/>
  <c r="BE1017" i="12" s="1"/>
  <c r="B1017" i="12"/>
  <c r="H1017" i="12" s="1"/>
  <c r="A1017" i="12"/>
  <c r="G1017" i="12" s="1"/>
  <c r="M1017" i="12" s="1"/>
  <c r="S1017" i="12" s="1"/>
  <c r="Y1017" i="12" s="1"/>
  <c r="AE1017" i="12" s="1"/>
  <c r="AK1017" i="12" s="1"/>
  <c r="AQ1017" i="12" s="1"/>
  <c r="AW1017" i="12" s="1"/>
  <c r="BC1017" i="12" s="1"/>
  <c r="E1016" i="12"/>
  <c r="D1016" i="12"/>
  <c r="J1016" i="12" s="1"/>
  <c r="P1016" i="12" s="1"/>
  <c r="V1016" i="12" s="1"/>
  <c r="AB1016" i="12" s="1"/>
  <c r="AH1016" i="12" s="1"/>
  <c r="AN1016" i="12" s="1"/>
  <c r="AT1016" i="12" s="1"/>
  <c r="AZ1016" i="12" s="1"/>
  <c r="BF1016" i="12" s="1"/>
  <c r="C1016" i="12"/>
  <c r="I1016" i="12" s="1"/>
  <c r="O1016" i="12" s="1"/>
  <c r="U1016" i="12" s="1"/>
  <c r="AA1016" i="12" s="1"/>
  <c r="AG1016" i="12" s="1"/>
  <c r="AM1016" i="12" s="1"/>
  <c r="AS1016" i="12" s="1"/>
  <c r="AY1016" i="12" s="1"/>
  <c r="BE1016" i="12" s="1"/>
  <c r="B1016" i="12"/>
  <c r="H1016" i="12" s="1"/>
  <c r="A1016" i="12"/>
  <c r="G1016" i="12" s="1"/>
  <c r="M1016" i="12" s="1"/>
  <c r="S1016" i="12" s="1"/>
  <c r="Y1016" i="12" s="1"/>
  <c r="AE1016" i="12" s="1"/>
  <c r="AK1016" i="12" s="1"/>
  <c r="AQ1016" i="12" s="1"/>
  <c r="AW1016" i="12" s="1"/>
  <c r="BC1016" i="12" s="1"/>
  <c r="J1015" i="12"/>
  <c r="P1015" i="12" s="1"/>
  <c r="V1015" i="12" s="1"/>
  <c r="AB1015" i="12" s="1"/>
  <c r="AH1015" i="12" s="1"/>
  <c r="AN1015" i="12" s="1"/>
  <c r="AT1015" i="12" s="1"/>
  <c r="AZ1015" i="12" s="1"/>
  <c r="BF1015" i="12" s="1"/>
  <c r="E1015" i="12"/>
  <c r="D1015" i="12"/>
  <c r="C1015" i="12"/>
  <c r="I1015" i="12" s="1"/>
  <c r="O1015" i="12" s="1"/>
  <c r="U1015" i="12" s="1"/>
  <c r="AA1015" i="12" s="1"/>
  <c r="AG1015" i="12" s="1"/>
  <c r="AM1015" i="12" s="1"/>
  <c r="AS1015" i="12" s="1"/>
  <c r="AY1015" i="12" s="1"/>
  <c r="BE1015" i="12" s="1"/>
  <c r="B1015" i="12"/>
  <c r="A1015" i="12"/>
  <c r="G1015" i="12" s="1"/>
  <c r="M1015" i="12" s="1"/>
  <c r="S1015" i="12" s="1"/>
  <c r="Y1015" i="12" s="1"/>
  <c r="AE1015" i="12" s="1"/>
  <c r="AK1015" i="12" s="1"/>
  <c r="AQ1015" i="12" s="1"/>
  <c r="AW1015" i="12" s="1"/>
  <c r="BC1015" i="12" s="1"/>
  <c r="E1014" i="12"/>
  <c r="D1014" i="12"/>
  <c r="J1014" i="12" s="1"/>
  <c r="P1014" i="12" s="1"/>
  <c r="V1014" i="12" s="1"/>
  <c r="AB1014" i="12" s="1"/>
  <c r="AH1014" i="12" s="1"/>
  <c r="AN1014" i="12" s="1"/>
  <c r="AT1014" i="12" s="1"/>
  <c r="AZ1014" i="12" s="1"/>
  <c r="BF1014" i="12" s="1"/>
  <c r="C1014" i="12"/>
  <c r="I1014" i="12" s="1"/>
  <c r="O1014" i="12" s="1"/>
  <c r="U1014" i="12" s="1"/>
  <c r="AA1014" i="12" s="1"/>
  <c r="AG1014" i="12" s="1"/>
  <c r="AM1014" i="12" s="1"/>
  <c r="AS1014" i="12" s="1"/>
  <c r="AY1014" i="12" s="1"/>
  <c r="BE1014" i="12" s="1"/>
  <c r="B1014" i="12"/>
  <c r="H1014" i="12" s="1"/>
  <c r="N1014" i="12" s="1"/>
  <c r="A1014" i="12"/>
  <c r="G1014" i="12" s="1"/>
  <c r="M1014" i="12" s="1"/>
  <c r="S1014" i="12" s="1"/>
  <c r="Y1014" i="12" s="1"/>
  <c r="AE1014" i="12" s="1"/>
  <c r="AK1014" i="12" s="1"/>
  <c r="AQ1014" i="12" s="1"/>
  <c r="AW1014" i="12" s="1"/>
  <c r="BC1014" i="12" s="1"/>
  <c r="E1013" i="12"/>
  <c r="D1013" i="12"/>
  <c r="J1013" i="12" s="1"/>
  <c r="P1013" i="12" s="1"/>
  <c r="V1013" i="12" s="1"/>
  <c r="AB1013" i="12" s="1"/>
  <c r="AH1013" i="12" s="1"/>
  <c r="AN1013" i="12" s="1"/>
  <c r="AT1013" i="12" s="1"/>
  <c r="AZ1013" i="12" s="1"/>
  <c r="BF1013" i="12" s="1"/>
  <c r="C1013" i="12"/>
  <c r="I1013" i="12" s="1"/>
  <c r="O1013" i="12" s="1"/>
  <c r="U1013" i="12" s="1"/>
  <c r="AA1013" i="12" s="1"/>
  <c r="AG1013" i="12" s="1"/>
  <c r="AM1013" i="12" s="1"/>
  <c r="AS1013" i="12" s="1"/>
  <c r="AY1013" i="12" s="1"/>
  <c r="BE1013" i="12" s="1"/>
  <c r="B1013" i="12"/>
  <c r="H1013" i="12" s="1"/>
  <c r="A1013" i="12"/>
  <c r="G1013" i="12" s="1"/>
  <c r="M1013" i="12" s="1"/>
  <c r="S1013" i="12" s="1"/>
  <c r="Y1013" i="12" s="1"/>
  <c r="AE1013" i="12" s="1"/>
  <c r="AK1013" i="12" s="1"/>
  <c r="AQ1013" i="12" s="1"/>
  <c r="AW1013" i="12" s="1"/>
  <c r="BC1013" i="12" s="1"/>
  <c r="E1012" i="12"/>
  <c r="D1012" i="12"/>
  <c r="J1012" i="12" s="1"/>
  <c r="P1012" i="12" s="1"/>
  <c r="V1012" i="12" s="1"/>
  <c r="AB1012" i="12" s="1"/>
  <c r="AH1012" i="12" s="1"/>
  <c r="AN1012" i="12" s="1"/>
  <c r="AT1012" i="12" s="1"/>
  <c r="AZ1012" i="12" s="1"/>
  <c r="BF1012" i="12" s="1"/>
  <c r="C1012" i="12"/>
  <c r="I1012" i="12" s="1"/>
  <c r="O1012" i="12" s="1"/>
  <c r="U1012" i="12" s="1"/>
  <c r="AA1012" i="12" s="1"/>
  <c r="AG1012" i="12" s="1"/>
  <c r="AM1012" i="12" s="1"/>
  <c r="AS1012" i="12" s="1"/>
  <c r="AY1012" i="12" s="1"/>
  <c r="BE1012" i="12" s="1"/>
  <c r="B1012" i="12"/>
  <c r="H1012" i="12" s="1"/>
  <c r="A1012" i="12"/>
  <c r="G1012" i="12" s="1"/>
  <c r="M1012" i="12" s="1"/>
  <c r="S1012" i="12" s="1"/>
  <c r="Y1012" i="12" s="1"/>
  <c r="AE1012" i="12" s="1"/>
  <c r="AK1012" i="12" s="1"/>
  <c r="AQ1012" i="12" s="1"/>
  <c r="AW1012" i="12" s="1"/>
  <c r="BC1012" i="12" s="1"/>
  <c r="E1011" i="12"/>
  <c r="D1011" i="12"/>
  <c r="J1011" i="12" s="1"/>
  <c r="P1011" i="12" s="1"/>
  <c r="V1011" i="12" s="1"/>
  <c r="AB1011" i="12" s="1"/>
  <c r="AH1011" i="12" s="1"/>
  <c r="AN1011" i="12" s="1"/>
  <c r="AT1011" i="12" s="1"/>
  <c r="AZ1011" i="12" s="1"/>
  <c r="BF1011" i="12" s="1"/>
  <c r="C1011" i="12"/>
  <c r="I1011" i="12" s="1"/>
  <c r="O1011" i="12" s="1"/>
  <c r="U1011" i="12" s="1"/>
  <c r="AA1011" i="12" s="1"/>
  <c r="AG1011" i="12" s="1"/>
  <c r="AM1011" i="12" s="1"/>
  <c r="AS1011" i="12" s="1"/>
  <c r="AY1011" i="12" s="1"/>
  <c r="BE1011" i="12" s="1"/>
  <c r="B1011" i="12"/>
  <c r="A1011" i="12"/>
  <c r="G1011" i="12" s="1"/>
  <c r="M1011" i="12" s="1"/>
  <c r="S1011" i="12" s="1"/>
  <c r="Y1011" i="12" s="1"/>
  <c r="AE1011" i="12" s="1"/>
  <c r="AK1011" i="12" s="1"/>
  <c r="AQ1011" i="12" s="1"/>
  <c r="AW1011" i="12" s="1"/>
  <c r="BC1011" i="12" s="1"/>
  <c r="E1010" i="12"/>
  <c r="D1010" i="12"/>
  <c r="J1010" i="12" s="1"/>
  <c r="P1010" i="12" s="1"/>
  <c r="V1010" i="12" s="1"/>
  <c r="AB1010" i="12" s="1"/>
  <c r="AH1010" i="12" s="1"/>
  <c r="AN1010" i="12" s="1"/>
  <c r="AT1010" i="12" s="1"/>
  <c r="AZ1010" i="12" s="1"/>
  <c r="BF1010" i="12" s="1"/>
  <c r="C1010" i="12"/>
  <c r="I1010" i="12" s="1"/>
  <c r="O1010" i="12" s="1"/>
  <c r="U1010" i="12" s="1"/>
  <c r="AA1010" i="12" s="1"/>
  <c r="AG1010" i="12" s="1"/>
  <c r="AM1010" i="12" s="1"/>
  <c r="AS1010" i="12" s="1"/>
  <c r="AY1010" i="12" s="1"/>
  <c r="BE1010" i="12" s="1"/>
  <c r="B1010" i="12"/>
  <c r="H1010" i="12" s="1"/>
  <c r="A1010" i="12"/>
  <c r="G1010" i="12" s="1"/>
  <c r="M1010" i="12" s="1"/>
  <c r="S1010" i="12" s="1"/>
  <c r="Y1010" i="12" s="1"/>
  <c r="AE1010" i="12" s="1"/>
  <c r="AK1010" i="12" s="1"/>
  <c r="AQ1010" i="12" s="1"/>
  <c r="AW1010" i="12" s="1"/>
  <c r="BC1010" i="12" s="1"/>
  <c r="E1009" i="12"/>
  <c r="D1009" i="12"/>
  <c r="J1009" i="12" s="1"/>
  <c r="P1009" i="12" s="1"/>
  <c r="V1009" i="12" s="1"/>
  <c r="AB1009" i="12" s="1"/>
  <c r="AH1009" i="12" s="1"/>
  <c r="AN1009" i="12" s="1"/>
  <c r="AT1009" i="12" s="1"/>
  <c r="AZ1009" i="12" s="1"/>
  <c r="BF1009" i="12" s="1"/>
  <c r="C1009" i="12"/>
  <c r="I1009" i="12" s="1"/>
  <c r="O1009" i="12" s="1"/>
  <c r="U1009" i="12" s="1"/>
  <c r="AA1009" i="12" s="1"/>
  <c r="AG1009" i="12" s="1"/>
  <c r="AM1009" i="12" s="1"/>
  <c r="AS1009" i="12" s="1"/>
  <c r="AY1009" i="12" s="1"/>
  <c r="BE1009" i="12" s="1"/>
  <c r="B1009" i="12"/>
  <c r="H1009" i="12" s="1"/>
  <c r="A1009" i="12"/>
  <c r="G1009" i="12" s="1"/>
  <c r="M1009" i="12" s="1"/>
  <c r="S1009" i="12" s="1"/>
  <c r="Y1009" i="12" s="1"/>
  <c r="AE1009" i="12" s="1"/>
  <c r="AK1009" i="12" s="1"/>
  <c r="AQ1009" i="12" s="1"/>
  <c r="AW1009" i="12" s="1"/>
  <c r="BC1009" i="12" s="1"/>
  <c r="E1008" i="12"/>
  <c r="D1008" i="12"/>
  <c r="J1008" i="12" s="1"/>
  <c r="P1008" i="12" s="1"/>
  <c r="V1008" i="12" s="1"/>
  <c r="AB1008" i="12" s="1"/>
  <c r="AH1008" i="12" s="1"/>
  <c r="AN1008" i="12" s="1"/>
  <c r="AT1008" i="12" s="1"/>
  <c r="AZ1008" i="12" s="1"/>
  <c r="BF1008" i="12" s="1"/>
  <c r="C1008" i="12"/>
  <c r="I1008" i="12" s="1"/>
  <c r="O1008" i="12" s="1"/>
  <c r="U1008" i="12" s="1"/>
  <c r="AA1008" i="12" s="1"/>
  <c r="AG1008" i="12" s="1"/>
  <c r="AM1008" i="12" s="1"/>
  <c r="AS1008" i="12" s="1"/>
  <c r="AY1008" i="12" s="1"/>
  <c r="BE1008" i="12" s="1"/>
  <c r="B1008" i="12"/>
  <c r="H1008" i="12" s="1"/>
  <c r="A1008" i="12"/>
  <c r="G1008" i="12" s="1"/>
  <c r="M1008" i="12" s="1"/>
  <c r="S1008" i="12" s="1"/>
  <c r="Y1008" i="12" s="1"/>
  <c r="AE1008" i="12" s="1"/>
  <c r="AK1008" i="12" s="1"/>
  <c r="AQ1008" i="12" s="1"/>
  <c r="AW1008" i="12" s="1"/>
  <c r="BC1008" i="12" s="1"/>
  <c r="E1007" i="12"/>
  <c r="D1007" i="12"/>
  <c r="J1007" i="12" s="1"/>
  <c r="P1007" i="12" s="1"/>
  <c r="V1007" i="12" s="1"/>
  <c r="AB1007" i="12" s="1"/>
  <c r="AH1007" i="12" s="1"/>
  <c r="AN1007" i="12" s="1"/>
  <c r="AT1007" i="12" s="1"/>
  <c r="AZ1007" i="12" s="1"/>
  <c r="BF1007" i="12" s="1"/>
  <c r="C1007" i="12"/>
  <c r="I1007" i="12" s="1"/>
  <c r="O1007" i="12" s="1"/>
  <c r="U1007" i="12" s="1"/>
  <c r="AA1007" i="12" s="1"/>
  <c r="AG1007" i="12" s="1"/>
  <c r="AM1007" i="12" s="1"/>
  <c r="AS1007" i="12" s="1"/>
  <c r="AY1007" i="12" s="1"/>
  <c r="BE1007" i="12" s="1"/>
  <c r="B1007" i="12"/>
  <c r="A1007" i="12"/>
  <c r="G1007" i="12" s="1"/>
  <c r="M1007" i="12" s="1"/>
  <c r="S1007" i="12" s="1"/>
  <c r="Y1007" i="12" s="1"/>
  <c r="AE1007" i="12" s="1"/>
  <c r="AK1007" i="12" s="1"/>
  <c r="AQ1007" i="12" s="1"/>
  <c r="AW1007" i="12" s="1"/>
  <c r="BC1007" i="12" s="1"/>
  <c r="E1006" i="12"/>
  <c r="D1006" i="12"/>
  <c r="J1006" i="12" s="1"/>
  <c r="P1006" i="12" s="1"/>
  <c r="V1006" i="12" s="1"/>
  <c r="AB1006" i="12" s="1"/>
  <c r="AH1006" i="12" s="1"/>
  <c r="AN1006" i="12" s="1"/>
  <c r="AT1006" i="12" s="1"/>
  <c r="AZ1006" i="12" s="1"/>
  <c r="BF1006" i="12" s="1"/>
  <c r="C1006" i="12"/>
  <c r="I1006" i="12" s="1"/>
  <c r="O1006" i="12" s="1"/>
  <c r="U1006" i="12" s="1"/>
  <c r="AA1006" i="12" s="1"/>
  <c r="AG1006" i="12" s="1"/>
  <c r="AM1006" i="12" s="1"/>
  <c r="AS1006" i="12" s="1"/>
  <c r="AY1006" i="12" s="1"/>
  <c r="BE1006" i="12" s="1"/>
  <c r="B1006" i="12"/>
  <c r="A1006" i="12"/>
  <c r="G1006" i="12" s="1"/>
  <c r="M1006" i="12" s="1"/>
  <c r="S1006" i="12" s="1"/>
  <c r="Y1006" i="12" s="1"/>
  <c r="AE1006" i="12" s="1"/>
  <c r="AK1006" i="12" s="1"/>
  <c r="AQ1006" i="12" s="1"/>
  <c r="AW1006" i="12" s="1"/>
  <c r="BC1006" i="12" s="1"/>
  <c r="J1005" i="12"/>
  <c r="P1005" i="12" s="1"/>
  <c r="V1005" i="12" s="1"/>
  <c r="AB1005" i="12" s="1"/>
  <c r="AH1005" i="12" s="1"/>
  <c r="AN1005" i="12" s="1"/>
  <c r="AT1005" i="12" s="1"/>
  <c r="AZ1005" i="12" s="1"/>
  <c r="BF1005" i="12" s="1"/>
  <c r="E1005" i="12"/>
  <c r="K1005" i="12" s="1"/>
  <c r="D1005" i="12"/>
  <c r="C1005" i="12"/>
  <c r="I1005" i="12" s="1"/>
  <c r="O1005" i="12" s="1"/>
  <c r="U1005" i="12" s="1"/>
  <c r="AA1005" i="12" s="1"/>
  <c r="AG1005" i="12" s="1"/>
  <c r="AM1005" i="12" s="1"/>
  <c r="AS1005" i="12" s="1"/>
  <c r="AY1005" i="12" s="1"/>
  <c r="BE1005" i="12" s="1"/>
  <c r="B1005" i="12"/>
  <c r="H1005" i="12" s="1"/>
  <c r="A1005" i="12"/>
  <c r="G1005" i="12" s="1"/>
  <c r="M1005" i="12" s="1"/>
  <c r="S1005" i="12" s="1"/>
  <c r="Y1005" i="12" s="1"/>
  <c r="AE1005" i="12" s="1"/>
  <c r="AK1005" i="12" s="1"/>
  <c r="AQ1005" i="12" s="1"/>
  <c r="AW1005" i="12" s="1"/>
  <c r="BC1005" i="12" s="1"/>
  <c r="E1004" i="12"/>
  <c r="D1004" i="12"/>
  <c r="J1004" i="12" s="1"/>
  <c r="P1004" i="12" s="1"/>
  <c r="V1004" i="12" s="1"/>
  <c r="AB1004" i="12" s="1"/>
  <c r="AH1004" i="12" s="1"/>
  <c r="AN1004" i="12" s="1"/>
  <c r="AT1004" i="12" s="1"/>
  <c r="AZ1004" i="12" s="1"/>
  <c r="BF1004" i="12" s="1"/>
  <c r="C1004" i="12"/>
  <c r="I1004" i="12" s="1"/>
  <c r="O1004" i="12" s="1"/>
  <c r="U1004" i="12" s="1"/>
  <c r="AA1004" i="12" s="1"/>
  <c r="AG1004" i="12" s="1"/>
  <c r="AM1004" i="12" s="1"/>
  <c r="AS1004" i="12" s="1"/>
  <c r="AY1004" i="12" s="1"/>
  <c r="BE1004" i="12" s="1"/>
  <c r="B1004" i="12"/>
  <c r="A1004" i="12"/>
  <c r="G1004" i="12" s="1"/>
  <c r="M1004" i="12" s="1"/>
  <c r="S1004" i="12" s="1"/>
  <c r="Y1004" i="12" s="1"/>
  <c r="AE1004" i="12" s="1"/>
  <c r="AK1004" i="12" s="1"/>
  <c r="AQ1004" i="12" s="1"/>
  <c r="AW1004" i="12" s="1"/>
  <c r="BC1004" i="12" s="1"/>
  <c r="E1003" i="12"/>
  <c r="D1003" i="12"/>
  <c r="J1003" i="12" s="1"/>
  <c r="P1003" i="12" s="1"/>
  <c r="V1003" i="12" s="1"/>
  <c r="AB1003" i="12" s="1"/>
  <c r="AH1003" i="12" s="1"/>
  <c r="AN1003" i="12" s="1"/>
  <c r="AT1003" i="12" s="1"/>
  <c r="AZ1003" i="12" s="1"/>
  <c r="BF1003" i="12" s="1"/>
  <c r="C1003" i="12"/>
  <c r="I1003" i="12" s="1"/>
  <c r="O1003" i="12" s="1"/>
  <c r="U1003" i="12" s="1"/>
  <c r="AA1003" i="12" s="1"/>
  <c r="AG1003" i="12" s="1"/>
  <c r="AM1003" i="12" s="1"/>
  <c r="AS1003" i="12" s="1"/>
  <c r="AY1003" i="12" s="1"/>
  <c r="BE1003" i="12" s="1"/>
  <c r="B1003" i="12"/>
  <c r="H1003" i="12" s="1"/>
  <c r="A1003" i="12"/>
  <c r="G1003" i="12" s="1"/>
  <c r="M1003" i="12" s="1"/>
  <c r="S1003" i="12" s="1"/>
  <c r="Y1003" i="12" s="1"/>
  <c r="AE1003" i="12" s="1"/>
  <c r="AK1003" i="12" s="1"/>
  <c r="AQ1003" i="12" s="1"/>
  <c r="AW1003" i="12" s="1"/>
  <c r="BC1003" i="12" s="1"/>
  <c r="V1002" i="12"/>
  <c r="AB1002" i="12" s="1"/>
  <c r="AH1002" i="12" s="1"/>
  <c r="AN1002" i="12" s="1"/>
  <c r="AT1002" i="12" s="1"/>
  <c r="AZ1002" i="12" s="1"/>
  <c r="BF1002" i="12" s="1"/>
  <c r="E1002" i="12"/>
  <c r="D1002" i="12"/>
  <c r="J1002" i="12" s="1"/>
  <c r="P1002" i="12" s="1"/>
  <c r="C1002" i="12"/>
  <c r="I1002" i="12" s="1"/>
  <c r="O1002" i="12" s="1"/>
  <c r="U1002" i="12" s="1"/>
  <c r="AA1002" i="12" s="1"/>
  <c r="AG1002" i="12" s="1"/>
  <c r="AM1002" i="12" s="1"/>
  <c r="AS1002" i="12" s="1"/>
  <c r="AY1002" i="12" s="1"/>
  <c r="BE1002" i="12" s="1"/>
  <c r="B1002" i="12"/>
  <c r="H1002" i="12" s="1"/>
  <c r="N1002" i="12" s="1"/>
  <c r="A1002" i="12"/>
  <c r="G1002" i="12" s="1"/>
  <c r="M1002" i="12" s="1"/>
  <c r="S1002" i="12" s="1"/>
  <c r="Y1002" i="12" s="1"/>
  <c r="AE1002" i="12" s="1"/>
  <c r="AK1002" i="12" s="1"/>
  <c r="AQ1002" i="12" s="1"/>
  <c r="AW1002" i="12" s="1"/>
  <c r="BC1002" i="12" s="1"/>
  <c r="E1001" i="12"/>
  <c r="D1001" i="12"/>
  <c r="J1001" i="12" s="1"/>
  <c r="P1001" i="12" s="1"/>
  <c r="V1001" i="12" s="1"/>
  <c r="AB1001" i="12" s="1"/>
  <c r="AH1001" i="12" s="1"/>
  <c r="AN1001" i="12" s="1"/>
  <c r="AT1001" i="12" s="1"/>
  <c r="AZ1001" i="12" s="1"/>
  <c r="BF1001" i="12" s="1"/>
  <c r="C1001" i="12"/>
  <c r="I1001" i="12" s="1"/>
  <c r="O1001" i="12" s="1"/>
  <c r="U1001" i="12" s="1"/>
  <c r="AA1001" i="12" s="1"/>
  <c r="AG1001" i="12" s="1"/>
  <c r="AM1001" i="12" s="1"/>
  <c r="AS1001" i="12" s="1"/>
  <c r="AY1001" i="12" s="1"/>
  <c r="BE1001" i="12" s="1"/>
  <c r="B1001" i="12"/>
  <c r="H1001" i="12" s="1"/>
  <c r="A1001" i="12"/>
  <c r="G1001" i="12" s="1"/>
  <c r="M1001" i="12" s="1"/>
  <c r="S1001" i="12" s="1"/>
  <c r="Y1001" i="12" s="1"/>
  <c r="AE1001" i="12" s="1"/>
  <c r="AK1001" i="12" s="1"/>
  <c r="AQ1001" i="12" s="1"/>
  <c r="AW1001" i="12" s="1"/>
  <c r="BC1001" i="12" s="1"/>
  <c r="E1000" i="12"/>
  <c r="D1000" i="12"/>
  <c r="J1000" i="12" s="1"/>
  <c r="P1000" i="12" s="1"/>
  <c r="V1000" i="12" s="1"/>
  <c r="AB1000" i="12" s="1"/>
  <c r="AH1000" i="12" s="1"/>
  <c r="AN1000" i="12" s="1"/>
  <c r="AT1000" i="12" s="1"/>
  <c r="AZ1000" i="12" s="1"/>
  <c r="BF1000" i="12" s="1"/>
  <c r="C1000" i="12"/>
  <c r="I1000" i="12" s="1"/>
  <c r="O1000" i="12" s="1"/>
  <c r="U1000" i="12" s="1"/>
  <c r="AA1000" i="12" s="1"/>
  <c r="AG1000" i="12" s="1"/>
  <c r="AM1000" i="12" s="1"/>
  <c r="AS1000" i="12" s="1"/>
  <c r="AY1000" i="12" s="1"/>
  <c r="BE1000" i="12" s="1"/>
  <c r="B1000" i="12"/>
  <c r="K1000" i="12" s="1"/>
  <c r="A1000" i="12"/>
  <c r="G1000" i="12" s="1"/>
  <c r="M1000" i="12" s="1"/>
  <c r="S1000" i="12" s="1"/>
  <c r="Y1000" i="12" s="1"/>
  <c r="AE1000" i="12" s="1"/>
  <c r="AK1000" i="12" s="1"/>
  <c r="AQ1000" i="12" s="1"/>
  <c r="AW1000" i="12" s="1"/>
  <c r="BC1000" i="12" s="1"/>
  <c r="E999" i="12"/>
  <c r="D999" i="12"/>
  <c r="J999" i="12" s="1"/>
  <c r="P999" i="12" s="1"/>
  <c r="V999" i="12" s="1"/>
  <c r="AB999" i="12" s="1"/>
  <c r="AH999" i="12" s="1"/>
  <c r="AN999" i="12" s="1"/>
  <c r="AT999" i="12" s="1"/>
  <c r="AZ999" i="12" s="1"/>
  <c r="BF999" i="12" s="1"/>
  <c r="C999" i="12"/>
  <c r="I999" i="12" s="1"/>
  <c r="O999" i="12" s="1"/>
  <c r="U999" i="12" s="1"/>
  <c r="AA999" i="12" s="1"/>
  <c r="AG999" i="12" s="1"/>
  <c r="AM999" i="12" s="1"/>
  <c r="AS999" i="12" s="1"/>
  <c r="AY999" i="12" s="1"/>
  <c r="BE999" i="12" s="1"/>
  <c r="B999" i="12"/>
  <c r="A999" i="12"/>
  <c r="G999" i="12" s="1"/>
  <c r="M999" i="12" s="1"/>
  <c r="S999" i="12" s="1"/>
  <c r="Y999" i="12" s="1"/>
  <c r="AE999" i="12" s="1"/>
  <c r="AK999" i="12" s="1"/>
  <c r="AQ999" i="12" s="1"/>
  <c r="AW999" i="12" s="1"/>
  <c r="BC999" i="12" s="1"/>
  <c r="I998" i="12"/>
  <c r="O998" i="12" s="1"/>
  <c r="U998" i="12" s="1"/>
  <c r="AA998" i="12" s="1"/>
  <c r="AG998" i="12" s="1"/>
  <c r="AM998" i="12" s="1"/>
  <c r="AS998" i="12" s="1"/>
  <c r="AY998" i="12" s="1"/>
  <c r="BE998" i="12" s="1"/>
  <c r="E998" i="12"/>
  <c r="D998" i="12"/>
  <c r="J998" i="12" s="1"/>
  <c r="P998" i="12" s="1"/>
  <c r="V998" i="12" s="1"/>
  <c r="AB998" i="12" s="1"/>
  <c r="AH998" i="12" s="1"/>
  <c r="AN998" i="12" s="1"/>
  <c r="AT998" i="12" s="1"/>
  <c r="AZ998" i="12" s="1"/>
  <c r="BF998" i="12" s="1"/>
  <c r="C998" i="12"/>
  <c r="B998" i="12"/>
  <c r="A998" i="12"/>
  <c r="G998" i="12" s="1"/>
  <c r="M998" i="12" s="1"/>
  <c r="S998" i="12" s="1"/>
  <c r="Y998" i="12" s="1"/>
  <c r="AE998" i="12" s="1"/>
  <c r="AK998" i="12" s="1"/>
  <c r="AQ998" i="12" s="1"/>
  <c r="AW998" i="12" s="1"/>
  <c r="BC998" i="12" s="1"/>
  <c r="G997" i="12"/>
  <c r="M997" i="12" s="1"/>
  <c r="S997" i="12" s="1"/>
  <c r="Y997" i="12" s="1"/>
  <c r="AE997" i="12" s="1"/>
  <c r="AK997" i="12" s="1"/>
  <c r="AQ997" i="12" s="1"/>
  <c r="AW997" i="12" s="1"/>
  <c r="BC997" i="12" s="1"/>
  <c r="E997" i="12"/>
  <c r="D997" i="12"/>
  <c r="J997" i="12" s="1"/>
  <c r="P997" i="12" s="1"/>
  <c r="V997" i="12" s="1"/>
  <c r="AB997" i="12" s="1"/>
  <c r="AH997" i="12" s="1"/>
  <c r="AN997" i="12" s="1"/>
  <c r="AT997" i="12" s="1"/>
  <c r="AZ997" i="12" s="1"/>
  <c r="BF997" i="12" s="1"/>
  <c r="C997" i="12"/>
  <c r="I997" i="12" s="1"/>
  <c r="O997" i="12" s="1"/>
  <c r="U997" i="12" s="1"/>
  <c r="AA997" i="12" s="1"/>
  <c r="AG997" i="12" s="1"/>
  <c r="AM997" i="12" s="1"/>
  <c r="AS997" i="12" s="1"/>
  <c r="AY997" i="12" s="1"/>
  <c r="BE997" i="12" s="1"/>
  <c r="B997" i="12"/>
  <c r="A997" i="12"/>
  <c r="E996" i="12"/>
  <c r="D996" i="12"/>
  <c r="J996" i="12" s="1"/>
  <c r="P996" i="12" s="1"/>
  <c r="V996" i="12" s="1"/>
  <c r="AB996" i="12" s="1"/>
  <c r="AH996" i="12" s="1"/>
  <c r="AN996" i="12" s="1"/>
  <c r="AT996" i="12" s="1"/>
  <c r="AZ996" i="12" s="1"/>
  <c r="BF996" i="12" s="1"/>
  <c r="C996" i="12"/>
  <c r="I996" i="12" s="1"/>
  <c r="O996" i="12" s="1"/>
  <c r="U996" i="12" s="1"/>
  <c r="AA996" i="12" s="1"/>
  <c r="AG996" i="12" s="1"/>
  <c r="AM996" i="12" s="1"/>
  <c r="AS996" i="12" s="1"/>
  <c r="AY996" i="12" s="1"/>
  <c r="BE996" i="12" s="1"/>
  <c r="B996" i="12"/>
  <c r="H996" i="12" s="1"/>
  <c r="N996" i="12" s="1"/>
  <c r="T996" i="12" s="1"/>
  <c r="A996" i="12"/>
  <c r="G996" i="12" s="1"/>
  <c r="M996" i="12" s="1"/>
  <c r="S996" i="12" s="1"/>
  <c r="Y996" i="12" s="1"/>
  <c r="AE996" i="12" s="1"/>
  <c r="AK996" i="12" s="1"/>
  <c r="AQ996" i="12" s="1"/>
  <c r="AW996" i="12" s="1"/>
  <c r="BC996" i="12" s="1"/>
  <c r="E995" i="12"/>
  <c r="D995" i="12"/>
  <c r="J995" i="12" s="1"/>
  <c r="P995" i="12" s="1"/>
  <c r="V995" i="12" s="1"/>
  <c r="AB995" i="12" s="1"/>
  <c r="AH995" i="12" s="1"/>
  <c r="AN995" i="12" s="1"/>
  <c r="AT995" i="12" s="1"/>
  <c r="AZ995" i="12" s="1"/>
  <c r="BF995" i="12" s="1"/>
  <c r="C995" i="12"/>
  <c r="I995" i="12" s="1"/>
  <c r="O995" i="12" s="1"/>
  <c r="U995" i="12" s="1"/>
  <c r="AA995" i="12" s="1"/>
  <c r="AG995" i="12" s="1"/>
  <c r="AM995" i="12" s="1"/>
  <c r="AS995" i="12" s="1"/>
  <c r="AY995" i="12" s="1"/>
  <c r="BE995" i="12" s="1"/>
  <c r="B995" i="12"/>
  <c r="H995" i="12" s="1"/>
  <c r="A995" i="12"/>
  <c r="G995" i="12" s="1"/>
  <c r="M995" i="12" s="1"/>
  <c r="S995" i="12" s="1"/>
  <c r="Y995" i="12" s="1"/>
  <c r="AE995" i="12" s="1"/>
  <c r="AK995" i="12" s="1"/>
  <c r="AQ995" i="12" s="1"/>
  <c r="AW995" i="12" s="1"/>
  <c r="BC995" i="12" s="1"/>
  <c r="E994" i="12"/>
  <c r="D994" i="12"/>
  <c r="J994" i="12" s="1"/>
  <c r="P994" i="12" s="1"/>
  <c r="V994" i="12" s="1"/>
  <c r="AB994" i="12" s="1"/>
  <c r="AH994" i="12" s="1"/>
  <c r="AN994" i="12" s="1"/>
  <c r="AT994" i="12" s="1"/>
  <c r="AZ994" i="12" s="1"/>
  <c r="BF994" i="12" s="1"/>
  <c r="C994" i="12"/>
  <c r="I994" i="12" s="1"/>
  <c r="O994" i="12" s="1"/>
  <c r="U994" i="12" s="1"/>
  <c r="AA994" i="12" s="1"/>
  <c r="AG994" i="12" s="1"/>
  <c r="AM994" i="12" s="1"/>
  <c r="AS994" i="12" s="1"/>
  <c r="AY994" i="12" s="1"/>
  <c r="BE994" i="12" s="1"/>
  <c r="B994" i="12"/>
  <c r="H994" i="12" s="1"/>
  <c r="N994" i="12" s="1"/>
  <c r="A994" i="12"/>
  <c r="G994" i="12" s="1"/>
  <c r="M994" i="12" s="1"/>
  <c r="S994" i="12" s="1"/>
  <c r="Y994" i="12" s="1"/>
  <c r="AE994" i="12" s="1"/>
  <c r="AK994" i="12" s="1"/>
  <c r="AQ994" i="12" s="1"/>
  <c r="AW994" i="12" s="1"/>
  <c r="BC994" i="12" s="1"/>
  <c r="E993" i="12"/>
  <c r="D993" i="12"/>
  <c r="J993" i="12" s="1"/>
  <c r="P993" i="12" s="1"/>
  <c r="V993" i="12" s="1"/>
  <c r="AB993" i="12" s="1"/>
  <c r="AH993" i="12" s="1"/>
  <c r="AN993" i="12" s="1"/>
  <c r="AT993" i="12" s="1"/>
  <c r="AZ993" i="12" s="1"/>
  <c r="BF993" i="12" s="1"/>
  <c r="C993" i="12"/>
  <c r="I993" i="12" s="1"/>
  <c r="O993" i="12" s="1"/>
  <c r="U993" i="12" s="1"/>
  <c r="AA993" i="12" s="1"/>
  <c r="AG993" i="12" s="1"/>
  <c r="AM993" i="12" s="1"/>
  <c r="AS993" i="12" s="1"/>
  <c r="AY993" i="12" s="1"/>
  <c r="BE993" i="12" s="1"/>
  <c r="B993" i="12"/>
  <c r="A993" i="12"/>
  <c r="G993" i="12" s="1"/>
  <c r="M993" i="12" s="1"/>
  <c r="S993" i="12" s="1"/>
  <c r="Y993" i="12" s="1"/>
  <c r="AE993" i="12" s="1"/>
  <c r="AK993" i="12" s="1"/>
  <c r="AQ993" i="12" s="1"/>
  <c r="AW993" i="12" s="1"/>
  <c r="BC993" i="12" s="1"/>
  <c r="E992" i="12"/>
  <c r="D992" i="12"/>
  <c r="J992" i="12" s="1"/>
  <c r="P992" i="12" s="1"/>
  <c r="V992" i="12" s="1"/>
  <c r="AB992" i="12" s="1"/>
  <c r="AH992" i="12" s="1"/>
  <c r="AN992" i="12" s="1"/>
  <c r="AT992" i="12" s="1"/>
  <c r="AZ992" i="12" s="1"/>
  <c r="BF992" i="12" s="1"/>
  <c r="C992" i="12"/>
  <c r="I992" i="12" s="1"/>
  <c r="O992" i="12" s="1"/>
  <c r="U992" i="12" s="1"/>
  <c r="AA992" i="12" s="1"/>
  <c r="AG992" i="12" s="1"/>
  <c r="AM992" i="12" s="1"/>
  <c r="AS992" i="12" s="1"/>
  <c r="AY992" i="12" s="1"/>
  <c r="BE992" i="12" s="1"/>
  <c r="B992" i="12"/>
  <c r="H992" i="12" s="1"/>
  <c r="A992" i="12"/>
  <c r="G992" i="12" s="1"/>
  <c r="M992" i="12" s="1"/>
  <c r="S992" i="12" s="1"/>
  <c r="Y992" i="12" s="1"/>
  <c r="AE992" i="12" s="1"/>
  <c r="AK992" i="12" s="1"/>
  <c r="AQ992" i="12" s="1"/>
  <c r="AW992" i="12" s="1"/>
  <c r="BC992" i="12" s="1"/>
  <c r="E991" i="12"/>
  <c r="D991" i="12"/>
  <c r="J991" i="12" s="1"/>
  <c r="P991" i="12" s="1"/>
  <c r="V991" i="12" s="1"/>
  <c r="AB991" i="12" s="1"/>
  <c r="AH991" i="12" s="1"/>
  <c r="AN991" i="12" s="1"/>
  <c r="AT991" i="12" s="1"/>
  <c r="AZ991" i="12" s="1"/>
  <c r="BF991" i="12" s="1"/>
  <c r="C991" i="12"/>
  <c r="I991" i="12" s="1"/>
  <c r="O991" i="12" s="1"/>
  <c r="U991" i="12" s="1"/>
  <c r="AA991" i="12" s="1"/>
  <c r="AG991" i="12" s="1"/>
  <c r="AM991" i="12" s="1"/>
  <c r="AS991" i="12" s="1"/>
  <c r="AY991" i="12" s="1"/>
  <c r="BE991" i="12" s="1"/>
  <c r="B991" i="12"/>
  <c r="H991" i="12" s="1"/>
  <c r="N991" i="12" s="1"/>
  <c r="T991" i="12" s="1"/>
  <c r="A991" i="12"/>
  <c r="G991" i="12" s="1"/>
  <c r="M991" i="12" s="1"/>
  <c r="S991" i="12" s="1"/>
  <c r="Y991" i="12" s="1"/>
  <c r="AE991" i="12" s="1"/>
  <c r="AK991" i="12" s="1"/>
  <c r="AQ991" i="12" s="1"/>
  <c r="AW991" i="12" s="1"/>
  <c r="BC991" i="12" s="1"/>
  <c r="H990" i="12"/>
  <c r="E990" i="12"/>
  <c r="D990" i="12"/>
  <c r="J990" i="12" s="1"/>
  <c r="P990" i="12" s="1"/>
  <c r="V990" i="12" s="1"/>
  <c r="AB990" i="12" s="1"/>
  <c r="AH990" i="12" s="1"/>
  <c r="AN990" i="12" s="1"/>
  <c r="AT990" i="12" s="1"/>
  <c r="AZ990" i="12" s="1"/>
  <c r="BF990" i="12" s="1"/>
  <c r="C990" i="12"/>
  <c r="I990" i="12" s="1"/>
  <c r="O990" i="12" s="1"/>
  <c r="U990" i="12" s="1"/>
  <c r="AA990" i="12" s="1"/>
  <c r="AG990" i="12" s="1"/>
  <c r="AM990" i="12" s="1"/>
  <c r="AS990" i="12" s="1"/>
  <c r="AY990" i="12" s="1"/>
  <c r="BE990" i="12" s="1"/>
  <c r="B990" i="12"/>
  <c r="A990" i="12"/>
  <c r="G990" i="12" s="1"/>
  <c r="M990" i="12" s="1"/>
  <c r="S990" i="12" s="1"/>
  <c r="Y990" i="12" s="1"/>
  <c r="AE990" i="12" s="1"/>
  <c r="AK990" i="12" s="1"/>
  <c r="AQ990" i="12" s="1"/>
  <c r="AW990" i="12" s="1"/>
  <c r="BC990" i="12" s="1"/>
  <c r="J989" i="12"/>
  <c r="P989" i="12" s="1"/>
  <c r="V989" i="12" s="1"/>
  <c r="AB989" i="12" s="1"/>
  <c r="AH989" i="12" s="1"/>
  <c r="AN989" i="12" s="1"/>
  <c r="AT989" i="12" s="1"/>
  <c r="AZ989" i="12" s="1"/>
  <c r="BF989" i="12" s="1"/>
  <c r="E989" i="12"/>
  <c r="D989" i="12"/>
  <c r="C989" i="12"/>
  <c r="I989" i="12" s="1"/>
  <c r="O989" i="12" s="1"/>
  <c r="U989" i="12" s="1"/>
  <c r="AA989" i="12" s="1"/>
  <c r="AG989" i="12" s="1"/>
  <c r="AM989" i="12" s="1"/>
  <c r="AS989" i="12" s="1"/>
  <c r="AY989" i="12" s="1"/>
  <c r="BE989" i="12" s="1"/>
  <c r="B989" i="12"/>
  <c r="A989" i="12"/>
  <c r="G989" i="12" s="1"/>
  <c r="M989" i="12" s="1"/>
  <c r="S989" i="12" s="1"/>
  <c r="Y989" i="12" s="1"/>
  <c r="AE989" i="12" s="1"/>
  <c r="AK989" i="12" s="1"/>
  <c r="AQ989" i="12" s="1"/>
  <c r="AW989" i="12" s="1"/>
  <c r="BC989" i="12" s="1"/>
  <c r="E988" i="12"/>
  <c r="D988" i="12"/>
  <c r="J988" i="12" s="1"/>
  <c r="P988" i="12" s="1"/>
  <c r="V988" i="12" s="1"/>
  <c r="AB988" i="12" s="1"/>
  <c r="AH988" i="12" s="1"/>
  <c r="AN988" i="12" s="1"/>
  <c r="AT988" i="12" s="1"/>
  <c r="AZ988" i="12" s="1"/>
  <c r="BF988" i="12" s="1"/>
  <c r="C988" i="12"/>
  <c r="I988" i="12" s="1"/>
  <c r="O988" i="12" s="1"/>
  <c r="U988" i="12" s="1"/>
  <c r="AA988" i="12" s="1"/>
  <c r="AG988" i="12" s="1"/>
  <c r="AM988" i="12" s="1"/>
  <c r="AS988" i="12" s="1"/>
  <c r="AY988" i="12" s="1"/>
  <c r="BE988" i="12" s="1"/>
  <c r="B988" i="12"/>
  <c r="A988" i="12"/>
  <c r="G988" i="12" s="1"/>
  <c r="M988" i="12" s="1"/>
  <c r="S988" i="12" s="1"/>
  <c r="Y988" i="12" s="1"/>
  <c r="AE988" i="12" s="1"/>
  <c r="AK988" i="12" s="1"/>
  <c r="AQ988" i="12" s="1"/>
  <c r="AW988" i="12" s="1"/>
  <c r="BC988" i="12" s="1"/>
  <c r="E987" i="12"/>
  <c r="D987" i="12"/>
  <c r="J987" i="12" s="1"/>
  <c r="P987" i="12" s="1"/>
  <c r="V987" i="12" s="1"/>
  <c r="AB987" i="12" s="1"/>
  <c r="AH987" i="12" s="1"/>
  <c r="AN987" i="12" s="1"/>
  <c r="AT987" i="12" s="1"/>
  <c r="AZ987" i="12" s="1"/>
  <c r="BF987" i="12" s="1"/>
  <c r="C987" i="12"/>
  <c r="I987" i="12" s="1"/>
  <c r="O987" i="12" s="1"/>
  <c r="U987" i="12" s="1"/>
  <c r="AA987" i="12" s="1"/>
  <c r="AG987" i="12" s="1"/>
  <c r="AM987" i="12" s="1"/>
  <c r="AS987" i="12" s="1"/>
  <c r="AY987" i="12" s="1"/>
  <c r="BE987" i="12" s="1"/>
  <c r="B987" i="12"/>
  <c r="A987" i="12"/>
  <c r="G987" i="12" s="1"/>
  <c r="M987" i="12" s="1"/>
  <c r="S987" i="12" s="1"/>
  <c r="Y987" i="12" s="1"/>
  <c r="AE987" i="12" s="1"/>
  <c r="AK987" i="12" s="1"/>
  <c r="AQ987" i="12" s="1"/>
  <c r="AW987" i="12" s="1"/>
  <c r="BC987" i="12" s="1"/>
  <c r="E986" i="12"/>
  <c r="D986" i="12"/>
  <c r="J986" i="12" s="1"/>
  <c r="P986" i="12" s="1"/>
  <c r="V986" i="12" s="1"/>
  <c r="AB986" i="12" s="1"/>
  <c r="AH986" i="12" s="1"/>
  <c r="AN986" i="12" s="1"/>
  <c r="AT986" i="12" s="1"/>
  <c r="AZ986" i="12" s="1"/>
  <c r="BF986" i="12" s="1"/>
  <c r="C986" i="12"/>
  <c r="I986" i="12" s="1"/>
  <c r="O986" i="12" s="1"/>
  <c r="U986" i="12" s="1"/>
  <c r="AA986" i="12" s="1"/>
  <c r="AG986" i="12" s="1"/>
  <c r="AM986" i="12" s="1"/>
  <c r="AS986" i="12" s="1"/>
  <c r="AY986" i="12" s="1"/>
  <c r="BE986" i="12" s="1"/>
  <c r="B986" i="12"/>
  <c r="H986" i="12" s="1"/>
  <c r="A986" i="12"/>
  <c r="G986" i="12" s="1"/>
  <c r="M986" i="12" s="1"/>
  <c r="S986" i="12" s="1"/>
  <c r="Y986" i="12" s="1"/>
  <c r="AE986" i="12" s="1"/>
  <c r="AK986" i="12" s="1"/>
  <c r="AQ986" i="12" s="1"/>
  <c r="AW986" i="12" s="1"/>
  <c r="BC986" i="12" s="1"/>
  <c r="G985" i="12"/>
  <c r="M985" i="12" s="1"/>
  <c r="S985" i="12" s="1"/>
  <c r="Y985" i="12" s="1"/>
  <c r="AE985" i="12" s="1"/>
  <c r="AK985" i="12" s="1"/>
  <c r="AQ985" i="12" s="1"/>
  <c r="AW985" i="12" s="1"/>
  <c r="BC985" i="12" s="1"/>
  <c r="E985" i="12"/>
  <c r="D985" i="12"/>
  <c r="J985" i="12" s="1"/>
  <c r="P985" i="12" s="1"/>
  <c r="V985" i="12" s="1"/>
  <c r="AB985" i="12" s="1"/>
  <c r="AH985" i="12" s="1"/>
  <c r="AN985" i="12" s="1"/>
  <c r="AT985" i="12" s="1"/>
  <c r="AZ985" i="12" s="1"/>
  <c r="BF985" i="12" s="1"/>
  <c r="C985" i="12"/>
  <c r="I985" i="12" s="1"/>
  <c r="O985" i="12" s="1"/>
  <c r="U985" i="12" s="1"/>
  <c r="AA985" i="12" s="1"/>
  <c r="AG985" i="12" s="1"/>
  <c r="AM985" i="12" s="1"/>
  <c r="AS985" i="12" s="1"/>
  <c r="AY985" i="12" s="1"/>
  <c r="BE985" i="12" s="1"/>
  <c r="B985" i="12"/>
  <c r="H985" i="12" s="1"/>
  <c r="N985" i="12" s="1"/>
  <c r="A985" i="12"/>
  <c r="E984" i="12"/>
  <c r="D984" i="12"/>
  <c r="J984" i="12" s="1"/>
  <c r="P984" i="12" s="1"/>
  <c r="V984" i="12" s="1"/>
  <c r="AB984" i="12" s="1"/>
  <c r="AH984" i="12" s="1"/>
  <c r="AN984" i="12" s="1"/>
  <c r="AT984" i="12" s="1"/>
  <c r="AZ984" i="12" s="1"/>
  <c r="BF984" i="12" s="1"/>
  <c r="C984" i="12"/>
  <c r="I984" i="12" s="1"/>
  <c r="O984" i="12" s="1"/>
  <c r="U984" i="12" s="1"/>
  <c r="AA984" i="12" s="1"/>
  <c r="AG984" i="12" s="1"/>
  <c r="AM984" i="12" s="1"/>
  <c r="AS984" i="12" s="1"/>
  <c r="AY984" i="12" s="1"/>
  <c r="BE984" i="12" s="1"/>
  <c r="B984" i="12"/>
  <c r="H984" i="12" s="1"/>
  <c r="A984" i="12"/>
  <c r="G984" i="12" s="1"/>
  <c r="M984" i="12" s="1"/>
  <c r="S984" i="12" s="1"/>
  <c r="Y984" i="12" s="1"/>
  <c r="AE984" i="12" s="1"/>
  <c r="AK984" i="12" s="1"/>
  <c r="AQ984" i="12" s="1"/>
  <c r="AW984" i="12" s="1"/>
  <c r="BC984" i="12" s="1"/>
  <c r="M983" i="12"/>
  <c r="S983" i="12" s="1"/>
  <c r="Y983" i="12" s="1"/>
  <c r="AE983" i="12" s="1"/>
  <c r="AK983" i="12" s="1"/>
  <c r="AQ983" i="12" s="1"/>
  <c r="AW983" i="12" s="1"/>
  <c r="BC983" i="12" s="1"/>
  <c r="E983" i="12"/>
  <c r="D983" i="12"/>
  <c r="J983" i="12" s="1"/>
  <c r="P983" i="12" s="1"/>
  <c r="V983" i="12" s="1"/>
  <c r="AB983" i="12" s="1"/>
  <c r="AH983" i="12" s="1"/>
  <c r="AN983" i="12" s="1"/>
  <c r="AT983" i="12" s="1"/>
  <c r="AZ983" i="12" s="1"/>
  <c r="BF983" i="12" s="1"/>
  <c r="C983" i="12"/>
  <c r="I983" i="12" s="1"/>
  <c r="O983" i="12" s="1"/>
  <c r="U983" i="12" s="1"/>
  <c r="AA983" i="12" s="1"/>
  <c r="AG983" i="12" s="1"/>
  <c r="AM983" i="12" s="1"/>
  <c r="AS983" i="12" s="1"/>
  <c r="AY983" i="12" s="1"/>
  <c r="BE983" i="12" s="1"/>
  <c r="B983" i="12"/>
  <c r="H983" i="12" s="1"/>
  <c r="A983" i="12"/>
  <c r="G983" i="12" s="1"/>
  <c r="I982" i="12"/>
  <c r="O982" i="12" s="1"/>
  <c r="U982" i="12" s="1"/>
  <c r="AA982" i="12" s="1"/>
  <c r="AG982" i="12" s="1"/>
  <c r="AM982" i="12" s="1"/>
  <c r="AS982" i="12" s="1"/>
  <c r="AY982" i="12" s="1"/>
  <c r="BE982" i="12" s="1"/>
  <c r="H982" i="12"/>
  <c r="N982" i="12" s="1"/>
  <c r="T982" i="12" s="1"/>
  <c r="E982" i="12"/>
  <c r="D982" i="12"/>
  <c r="J982" i="12" s="1"/>
  <c r="P982" i="12" s="1"/>
  <c r="V982" i="12" s="1"/>
  <c r="AB982" i="12" s="1"/>
  <c r="AH982" i="12" s="1"/>
  <c r="AN982" i="12" s="1"/>
  <c r="AT982" i="12" s="1"/>
  <c r="AZ982" i="12" s="1"/>
  <c r="BF982" i="12" s="1"/>
  <c r="C982" i="12"/>
  <c r="B982" i="12"/>
  <c r="A982" i="12"/>
  <c r="G982" i="12" s="1"/>
  <c r="M982" i="12" s="1"/>
  <c r="S982" i="12" s="1"/>
  <c r="Y982" i="12" s="1"/>
  <c r="AE982" i="12" s="1"/>
  <c r="AK982" i="12" s="1"/>
  <c r="AQ982" i="12" s="1"/>
  <c r="AW982" i="12" s="1"/>
  <c r="BC982" i="12" s="1"/>
  <c r="E981" i="12"/>
  <c r="D981" i="12"/>
  <c r="J981" i="12" s="1"/>
  <c r="P981" i="12" s="1"/>
  <c r="V981" i="12" s="1"/>
  <c r="AB981" i="12" s="1"/>
  <c r="AH981" i="12" s="1"/>
  <c r="AN981" i="12" s="1"/>
  <c r="AT981" i="12" s="1"/>
  <c r="AZ981" i="12" s="1"/>
  <c r="BF981" i="12" s="1"/>
  <c r="C981" i="12"/>
  <c r="I981" i="12" s="1"/>
  <c r="O981" i="12" s="1"/>
  <c r="U981" i="12" s="1"/>
  <c r="AA981" i="12" s="1"/>
  <c r="AG981" i="12" s="1"/>
  <c r="AM981" i="12" s="1"/>
  <c r="AS981" i="12" s="1"/>
  <c r="AY981" i="12" s="1"/>
  <c r="BE981" i="12" s="1"/>
  <c r="B981" i="12"/>
  <c r="A981" i="12"/>
  <c r="G981" i="12" s="1"/>
  <c r="M981" i="12" s="1"/>
  <c r="S981" i="12" s="1"/>
  <c r="Y981" i="12" s="1"/>
  <c r="AE981" i="12" s="1"/>
  <c r="AK981" i="12" s="1"/>
  <c r="AQ981" i="12" s="1"/>
  <c r="AW981" i="12" s="1"/>
  <c r="BC981" i="12" s="1"/>
  <c r="E980" i="12"/>
  <c r="D980" i="12"/>
  <c r="J980" i="12" s="1"/>
  <c r="P980" i="12" s="1"/>
  <c r="V980" i="12" s="1"/>
  <c r="AB980" i="12" s="1"/>
  <c r="AH980" i="12" s="1"/>
  <c r="AN980" i="12" s="1"/>
  <c r="AT980" i="12" s="1"/>
  <c r="AZ980" i="12" s="1"/>
  <c r="BF980" i="12" s="1"/>
  <c r="C980" i="12"/>
  <c r="I980" i="12" s="1"/>
  <c r="O980" i="12" s="1"/>
  <c r="U980" i="12" s="1"/>
  <c r="AA980" i="12" s="1"/>
  <c r="AG980" i="12" s="1"/>
  <c r="AM980" i="12" s="1"/>
  <c r="AS980" i="12" s="1"/>
  <c r="AY980" i="12" s="1"/>
  <c r="BE980" i="12" s="1"/>
  <c r="B980" i="12"/>
  <c r="H980" i="12" s="1"/>
  <c r="A980" i="12"/>
  <c r="G980" i="12" s="1"/>
  <c r="M980" i="12" s="1"/>
  <c r="S980" i="12" s="1"/>
  <c r="Y980" i="12" s="1"/>
  <c r="AE980" i="12" s="1"/>
  <c r="AK980" i="12" s="1"/>
  <c r="AQ980" i="12" s="1"/>
  <c r="AW980" i="12" s="1"/>
  <c r="BC980" i="12" s="1"/>
  <c r="J979" i="12"/>
  <c r="P979" i="12" s="1"/>
  <c r="V979" i="12" s="1"/>
  <c r="AB979" i="12" s="1"/>
  <c r="AH979" i="12" s="1"/>
  <c r="AN979" i="12" s="1"/>
  <c r="AT979" i="12" s="1"/>
  <c r="AZ979" i="12" s="1"/>
  <c r="BF979" i="12" s="1"/>
  <c r="E979" i="12"/>
  <c r="D979" i="12"/>
  <c r="C979" i="12"/>
  <c r="I979" i="12" s="1"/>
  <c r="O979" i="12" s="1"/>
  <c r="U979" i="12" s="1"/>
  <c r="AA979" i="12" s="1"/>
  <c r="AG979" i="12" s="1"/>
  <c r="AM979" i="12" s="1"/>
  <c r="AS979" i="12" s="1"/>
  <c r="AY979" i="12" s="1"/>
  <c r="BE979" i="12" s="1"/>
  <c r="B979" i="12"/>
  <c r="A979" i="12"/>
  <c r="G979" i="12" s="1"/>
  <c r="M979" i="12" s="1"/>
  <c r="S979" i="12" s="1"/>
  <c r="Y979" i="12" s="1"/>
  <c r="AE979" i="12" s="1"/>
  <c r="AK979" i="12" s="1"/>
  <c r="AQ979" i="12" s="1"/>
  <c r="AW979" i="12" s="1"/>
  <c r="BC979" i="12" s="1"/>
  <c r="E978" i="12"/>
  <c r="D978" i="12"/>
  <c r="J978" i="12" s="1"/>
  <c r="P978" i="12" s="1"/>
  <c r="V978" i="12" s="1"/>
  <c r="AB978" i="12" s="1"/>
  <c r="AH978" i="12" s="1"/>
  <c r="AN978" i="12" s="1"/>
  <c r="AT978" i="12" s="1"/>
  <c r="AZ978" i="12" s="1"/>
  <c r="BF978" i="12" s="1"/>
  <c r="C978" i="12"/>
  <c r="I978" i="12" s="1"/>
  <c r="O978" i="12" s="1"/>
  <c r="U978" i="12" s="1"/>
  <c r="AA978" i="12" s="1"/>
  <c r="AG978" i="12" s="1"/>
  <c r="AM978" i="12" s="1"/>
  <c r="AS978" i="12" s="1"/>
  <c r="AY978" i="12" s="1"/>
  <c r="BE978" i="12" s="1"/>
  <c r="B978" i="12"/>
  <c r="A978" i="12"/>
  <c r="G978" i="12" s="1"/>
  <c r="M978" i="12" s="1"/>
  <c r="S978" i="12" s="1"/>
  <c r="Y978" i="12" s="1"/>
  <c r="AE978" i="12" s="1"/>
  <c r="AK978" i="12" s="1"/>
  <c r="AQ978" i="12" s="1"/>
  <c r="AW978" i="12" s="1"/>
  <c r="BC978" i="12" s="1"/>
  <c r="E977" i="12"/>
  <c r="D977" i="12"/>
  <c r="J977" i="12" s="1"/>
  <c r="P977" i="12" s="1"/>
  <c r="V977" i="12" s="1"/>
  <c r="AB977" i="12" s="1"/>
  <c r="AH977" i="12" s="1"/>
  <c r="AN977" i="12" s="1"/>
  <c r="AT977" i="12" s="1"/>
  <c r="AZ977" i="12" s="1"/>
  <c r="BF977" i="12" s="1"/>
  <c r="C977" i="12"/>
  <c r="I977" i="12" s="1"/>
  <c r="O977" i="12" s="1"/>
  <c r="U977" i="12" s="1"/>
  <c r="AA977" i="12" s="1"/>
  <c r="AG977" i="12" s="1"/>
  <c r="AM977" i="12" s="1"/>
  <c r="AS977" i="12" s="1"/>
  <c r="AY977" i="12" s="1"/>
  <c r="BE977" i="12" s="1"/>
  <c r="B977" i="12"/>
  <c r="H977" i="12" s="1"/>
  <c r="A977" i="12"/>
  <c r="G977" i="12" s="1"/>
  <c r="M977" i="12" s="1"/>
  <c r="S977" i="12" s="1"/>
  <c r="Y977" i="12" s="1"/>
  <c r="AE977" i="12" s="1"/>
  <c r="AK977" i="12" s="1"/>
  <c r="AQ977" i="12" s="1"/>
  <c r="AW977" i="12" s="1"/>
  <c r="BC977" i="12" s="1"/>
  <c r="E976" i="12"/>
  <c r="D976" i="12"/>
  <c r="J976" i="12" s="1"/>
  <c r="P976" i="12" s="1"/>
  <c r="V976" i="12" s="1"/>
  <c r="AB976" i="12" s="1"/>
  <c r="AH976" i="12" s="1"/>
  <c r="AN976" i="12" s="1"/>
  <c r="AT976" i="12" s="1"/>
  <c r="AZ976" i="12" s="1"/>
  <c r="BF976" i="12" s="1"/>
  <c r="C976" i="12"/>
  <c r="I976" i="12" s="1"/>
  <c r="O976" i="12" s="1"/>
  <c r="U976" i="12" s="1"/>
  <c r="AA976" i="12" s="1"/>
  <c r="AG976" i="12" s="1"/>
  <c r="AM976" i="12" s="1"/>
  <c r="AS976" i="12" s="1"/>
  <c r="AY976" i="12" s="1"/>
  <c r="BE976" i="12" s="1"/>
  <c r="B976" i="12"/>
  <c r="H976" i="12" s="1"/>
  <c r="A976" i="12"/>
  <c r="G976" i="12" s="1"/>
  <c r="M976" i="12" s="1"/>
  <c r="S976" i="12" s="1"/>
  <c r="Y976" i="12" s="1"/>
  <c r="AE976" i="12" s="1"/>
  <c r="AK976" i="12" s="1"/>
  <c r="AQ976" i="12" s="1"/>
  <c r="AW976" i="12" s="1"/>
  <c r="BC976" i="12" s="1"/>
  <c r="J975" i="12"/>
  <c r="P975" i="12" s="1"/>
  <c r="V975" i="12" s="1"/>
  <c r="AB975" i="12" s="1"/>
  <c r="AH975" i="12" s="1"/>
  <c r="AN975" i="12" s="1"/>
  <c r="AT975" i="12" s="1"/>
  <c r="AZ975" i="12" s="1"/>
  <c r="BF975" i="12" s="1"/>
  <c r="E975" i="12"/>
  <c r="D975" i="12"/>
  <c r="C975" i="12"/>
  <c r="I975" i="12" s="1"/>
  <c r="O975" i="12" s="1"/>
  <c r="U975" i="12" s="1"/>
  <c r="AA975" i="12" s="1"/>
  <c r="AG975" i="12" s="1"/>
  <c r="AM975" i="12" s="1"/>
  <c r="AS975" i="12" s="1"/>
  <c r="AY975" i="12" s="1"/>
  <c r="BE975" i="12" s="1"/>
  <c r="B975" i="12"/>
  <c r="H975" i="12" s="1"/>
  <c r="N975" i="12" s="1"/>
  <c r="A975" i="12"/>
  <c r="G975" i="12" s="1"/>
  <c r="M975" i="12" s="1"/>
  <c r="S975" i="12" s="1"/>
  <c r="Y975" i="12" s="1"/>
  <c r="AE975" i="12" s="1"/>
  <c r="AK975" i="12" s="1"/>
  <c r="AQ975" i="12" s="1"/>
  <c r="AW975" i="12" s="1"/>
  <c r="BC975" i="12" s="1"/>
  <c r="E974" i="12"/>
  <c r="D974" i="12"/>
  <c r="J974" i="12" s="1"/>
  <c r="P974" i="12" s="1"/>
  <c r="V974" i="12" s="1"/>
  <c r="AB974" i="12" s="1"/>
  <c r="AH974" i="12" s="1"/>
  <c r="AN974" i="12" s="1"/>
  <c r="AT974" i="12" s="1"/>
  <c r="AZ974" i="12" s="1"/>
  <c r="BF974" i="12" s="1"/>
  <c r="C974" i="12"/>
  <c r="I974" i="12" s="1"/>
  <c r="O974" i="12" s="1"/>
  <c r="U974" i="12" s="1"/>
  <c r="AA974" i="12" s="1"/>
  <c r="AG974" i="12" s="1"/>
  <c r="AM974" i="12" s="1"/>
  <c r="AS974" i="12" s="1"/>
  <c r="AY974" i="12" s="1"/>
  <c r="BE974" i="12" s="1"/>
  <c r="B974" i="12"/>
  <c r="H974" i="12" s="1"/>
  <c r="N974" i="12" s="1"/>
  <c r="A974" i="12"/>
  <c r="G974" i="12" s="1"/>
  <c r="M974" i="12" s="1"/>
  <c r="S974" i="12" s="1"/>
  <c r="Y974" i="12" s="1"/>
  <c r="AE974" i="12" s="1"/>
  <c r="AK974" i="12" s="1"/>
  <c r="AQ974" i="12" s="1"/>
  <c r="AW974" i="12" s="1"/>
  <c r="BC974" i="12" s="1"/>
  <c r="E973" i="12"/>
  <c r="D973" i="12"/>
  <c r="J973" i="12" s="1"/>
  <c r="P973" i="12" s="1"/>
  <c r="V973" i="12" s="1"/>
  <c r="AB973" i="12" s="1"/>
  <c r="AH973" i="12" s="1"/>
  <c r="AN973" i="12" s="1"/>
  <c r="AT973" i="12" s="1"/>
  <c r="AZ973" i="12" s="1"/>
  <c r="BF973" i="12" s="1"/>
  <c r="C973" i="12"/>
  <c r="I973" i="12" s="1"/>
  <c r="O973" i="12" s="1"/>
  <c r="U973" i="12" s="1"/>
  <c r="AA973" i="12" s="1"/>
  <c r="AG973" i="12" s="1"/>
  <c r="AM973" i="12" s="1"/>
  <c r="AS973" i="12" s="1"/>
  <c r="AY973" i="12" s="1"/>
  <c r="BE973" i="12" s="1"/>
  <c r="B973" i="12"/>
  <c r="H973" i="12" s="1"/>
  <c r="A973" i="12"/>
  <c r="G973" i="12" s="1"/>
  <c r="M973" i="12" s="1"/>
  <c r="S973" i="12" s="1"/>
  <c r="Y973" i="12" s="1"/>
  <c r="AE973" i="12" s="1"/>
  <c r="AK973" i="12" s="1"/>
  <c r="AQ973" i="12" s="1"/>
  <c r="AW973" i="12" s="1"/>
  <c r="BC973" i="12" s="1"/>
  <c r="E972" i="12"/>
  <c r="D972" i="12"/>
  <c r="J972" i="12" s="1"/>
  <c r="P972" i="12" s="1"/>
  <c r="V972" i="12" s="1"/>
  <c r="AB972" i="12" s="1"/>
  <c r="AH972" i="12" s="1"/>
  <c r="AN972" i="12" s="1"/>
  <c r="AT972" i="12" s="1"/>
  <c r="AZ972" i="12" s="1"/>
  <c r="BF972" i="12" s="1"/>
  <c r="C972" i="12"/>
  <c r="I972" i="12" s="1"/>
  <c r="O972" i="12" s="1"/>
  <c r="U972" i="12" s="1"/>
  <c r="AA972" i="12" s="1"/>
  <c r="AG972" i="12" s="1"/>
  <c r="AM972" i="12" s="1"/>
  <c r="AS972" i="12" s="1"/>
  <c r="AY972" i="12" s="1"/>
  <c r="BE972" i="12" s="1"/>
  <c r="B972" i="12"/>
  <c r="A972" i="12"/>
  <c r="G972" i="12" s="1"/>
  <c r="M972" i="12" s="1"/>
  <c r="S972" i="12" s="1"/>
  <c r="Y972" i="12" s="1"/>
  <c r="AE972" i="12" s="1"/>
  <c r="AK972" i="12" s="1"/>
  <c r="AQ972" i="12" s="1"/>
  <c r="AW972" i="12" s="1"/>
  <c r="BC972" i="12" s="1"/>
  <c r="E971" i="12"/>
  <c r="D971" i="12"/>
  <c r="J971" i="12" s="1"/>
  <c r="P971" i="12" s="1"/>
  <c r="V971" i="12" s="1"/>
  <c r="AB971" i="12" s="1"/>
  <c r="AH971" i="12" s="1"/>
  <c r="AN971" i="12" s="1"/>
  <c r="AT971" i="12" s="1"/>
  <c r="AZ971" i="12" s="1"/>
  <c r="BF971" i="12" s="1"/>
  <c r="C971" i="12"/>
  <c r="I971" i="12" s="1"/>
  <c r="O971" i="12" s="1"/>
  <c r="U971" i="12" s="1"/>
  <c r="AA971" i="12" s="1"/>
  <c r="AG971" i="12" s="1"/>
  <c r="AM971" i="12" s="1"/>
  <c r="AS971" i="12" s="1"/>
  <c r="AY971" i="12" s="1"/>
  <c r="BE971" i="12" s="1"/>
  <c r="B971" i="12"/>
  <c r="A971" i="12"/>
  <c r="G971" i="12" s="1"/>
  <c r="M971" i="12" s="1"/>
  <c r="S971" i="12" s="1"/>
  <c r="Y971" i="12" s="1"/>
  <c r="AE971" i="12" s="1"/>
  <c r="AK971" i="12" s="1"/>
  <c r="AQ971" i="12" s="1"/>
  <c r="AW971" i="12" s="1"/>
  <c r="BC971" i="12" s="1"/>
  <c r="E970" i="12"/>
  <c r="D970" i="12"/>
  <c r="J970" i="12" s="1"/>
  <c r="P970" i="12" s="1"/>
  <c r="V970" i="12" s="1"/>
  <c r="AB970" i="12" s="1"/>
  <c r="AH970" i="12" s="1"/>
  <c r="AN970" i="12" s="1"/>
  <c r="AT970" i="12" s="1"/>
  <c r="AZ970" i="12" s="1"/>
  <c r="BF970" i="12" s="1"/>
  <c r="C970" i="12"/>
  <c r="I970" i="12" s="1"/>
  <c r="O970" i="12" s="1"/>
  <c r="U970" i="12" s="1"/>
  <c r="AA970" i="12" s="1"/>
  <c r="AG970" i="12" s="1"/>
  <c r="AM970" i="12" s="1"/>
  <c r="AS970" i="12" s="1"/>
  <c r="AY970" i="12" s="1"/>
  <c r="BE970" i="12" s="1"/>
  <c r="B970" i="12"/>
  <c r="H970" i="12" s="1"/>
  <c r="N970" i="12" s="1"/>
  <c r="A970" i="12"/>
  <c r="G970" i="12" s="1"/>
  <c r="M970" i="12" s="1"/>
  <c r="S970" i="12" s="1"/>
  <c r="Y970" i="12" s="1"/>
  <c r="AE970" i="12" s="1"/>
  <c r="AK970" i="12" s="1"/>
  <c r="AQ970" i="12" s="1"/>
  <c r="AW970" i="12" s="1"/>
  <c r="BC970" i="12" s="1"/>
  <c r="E969" i="12"/>
  <c r="D969" i="12"/>
  <c r="J969" i="12" s="1"/>
  <c r="P969" i="12" s="1"/>
  <c r="V969" i="12" s="1"/>
  <c r="AB969" i="12" s="1"/>
  <c r="AH969" i="12" s="1"/>
  <c r="AN969" i="12" s="1"/>
  <c r="AT969" i="12" s="1"/>
  <c r="AZ969" i="12" s="1"/>
  <c r="BF969" i="12" s="1"/>
  <c r="C969" i="12"/>
  <c r="I969" i="12" s="1"/>
  <c r="O969" i="12" s="1"/>
  <c r="U969" i="12" s="1"/>
  <c r="AA969" i="12" s="1"/>
  <c r="AG969" i="12" s="1"/>
  <c r="AM969" i="12" s="1"/>
  <c r="AS969" i="12" s="1"/>
  <c r="AY969" i="12" s="1"/>
  <c r="BE969" i="12" s="1"/>
  <c r="B969" i="12"/>
  <c r="A969" i="12"/>
  <c r="G969" i="12" s="1"/>
  <c r="M969" i="12" s="1"/>
  <c r="S969" i="12" s="1"/>
  <c r="Y969" i="12" s="1"/>
  <c r="AE969" i="12" s="1"/>
  <c r="AK969" i="12" s="1"/>
  <c r="AQ969" i="12" s="1"/>
  <c r="AW969" i="12" s="1"/>
  <c r="BC969" i="12" s="1"/>
  <c r="E968" i="12"/>
  <c r="D968" i="12"/>
  <c r="J968" i="12" s="1"/>
  <c r="P968" i="12" s="1"/>
  <c r="V968" i="12" s="1"/>
  <c r="AB968" i="12" s="1"/>
  <c r="AH968" i="12" s="1"/>
  <c r="AN968" i="12" s="1"/>
  <c r="AT968" i="12" s="1"/>
  <c r="AZ968" i="12" s="1"/>
  <c r="BF968" i="12" s="1"/>
  <c r="C968" i="12"/>
  <c r="I968" i="12" s="1"/>
  <c r="O968" i="12" s="1"/>
  <c r="U968" i="12" s="1"/>
  <c r="AA968" i="12" s="1"/>
  <c r="AG968" i="12" s="1"/>
  <c r="AM968" i="12" s="1"/>
  <c r="AS968" i="12" s="1"/>
  <c r="AY968" i="12" s="1"/>
  <c r="BE968" i="12" s="1"/>
  <c r="B968" i="12"/>
  <c r="A968" i="12"/>
  <c r="G968" i="12" s="1"/>
  <c r="M968" i="12" s="1"/>
  <c r="S968" i="12" s="1"/>
  <c r="Y968" i="12" s="1"/>
  <c r="AE968" i="12" s="1"/>
  <c r="AK968" i="12" s="1"/>
  <c r="AQ968" i="12" s="1"/>
  <c r="AW968" i="12" s="1"/>
  <c r="BC968" i="12" s="1"/>
  <c r="E967" i="12"/>
  <c r="D967" i="12"/>
  <c r="J967" i="12" s="1"/>
  <c r="P967" i="12" s="1"/>
  <c r="V967" i="12" s="1"/>
  <c r="AB967" i="12" s="1"/>
  <c r="AH967" i="12" s="1"/>
  <c r="AN967" i="12" s="1"/>
  <c r="AT967" i="12" s="1"/>
  <c r="AZ967" i="12" s="1"/>
  <c r="BF967" i="12" s="1"/>
  <c r="C967" i="12"/>
  <c r="I967" i="12" s="1"/>
  <c r="O967" i="12" s="1"/>
  <c r="U967" i="12" s="1"/>
  <c r="AA967" i="12" s="1"/>
  <c r="AG967" i="12" s="1"/>
  <c r="AM967" i="12" s="1"/>
  <c r="AS967" i="12" s="1"/>
  <c r="AY967" i="12" s="1"/>
  <c r="BE967" i="12" s="1"/>
  <c r="B967" i="12"/>
  <c r="A967" i="12"/>
  <c r="G967" i="12" s="1"/>
  <c r="M967" i="12" s="1"/>
  <c r="S967" i="12" s="1"/>
  <c r="Y967" i="12" s="1"/>
  <c r="AE967" i="12" s="1"/>
  <c r="AK967" i="12" s="1"/>
  <c r="AQ967" i="12" s="1"/>
  <c r="AW967" i="12" s="1"/>
  <c r="BC967" i="12" s="1"/>
  <c r="G966" i="12"/>
  <c r="M966" i="12" s="1"/>
  <c r="S966" i="12" s="1"/>
  <c r="Y966" i="12" s="1"/>
  <c r="AE966" i="12" s="1"/>
  <c r="AK966" i="12" s="1"/>
  <c r="AQ966" i="12" s="1"/>
  <c r="AW966" i="12" s="1"/>
  <c r="BC966" i="12" s="1"/>
  <c r="E966" i="12"/>
  <c r="D966" i="12"/>
  <c r="J966" i="12" s="1"/>
  <c r="P966" i="12" s="1"/>
  <c r="V966" i="12" s="1"/>
  <c r="AB966" i="12" s="1"/>
  <c r="AH966" i="12" s="1"/>
  <c r="AN966" i="12" s="1"/>
  <c r="AT966" i="12" s="1"/>
  <c r="AZ966" i="12" s="1"/>
  <c r="BF966" i="12" s="1"/>
  <c r="C966" i="12"/>
  <c r="I966" i="12" s="1"/>
  <c r="O966" i="12" s="1"/>
  <c r="U966" i="12" s="1"/>
  <c r="AA966" i="12" s="1"/>
  <c r="AG966" i="12" s="1"/>
  <c r="AM966" i="12" s="1"/>
  <c r="AS966" i="12" s="1"/>
  <c r="AY966" i="12" s="1"/>
  <c r="BE966" i="12" s="1"/>
  <c r="B966" i="12"/>
  <c r="H966" i="12" s="1"/>
  <c r="N966" i="12" s="1"/>
  <c r="A966" i="12"/>
  <c r="H965" i="12"/>
  <c r="E965" i="12"/>
  <c r="D965" i="12"/>
  <c r="J965" i="12" s="1"/>
  <c r="P965" i="12" s="1"/>
  <c r="V965" i="12" s="1"/>
  <c r="AB965" i="12" s="1"/>
  <c r="AH965" i="12" s="1"/>
  <c r="AN965" i="12" s="1"/>
  <c r="AT965" i="12" s="1"/>
  <c r="AZ965" i="12" s="1"/>
  <c r="BF965" i="12" s="1"/>
  <c r="C965" i="12"/>
  <c r="I965" i="12" s="1"/>
  <c r="O965" i="12" s="1"/>
  <c r="U965" i="12" s="1"/>
  <c r="AA965" i="12" s="1"/>
  <c r="AG965" i="12" s="1"/>
  <c r="AM965" i="12" s="1"/>
  <c r="AS965" i="12" s="1"/>
  <c r="AY965" i="12" s="1"/>
  <c r="BE965" i="12" s="1"/>
  <c r="B965" i="12"/>
  <c r="A965" i="12"/>
  <c r="G965" i="12" s="1"/>
  <c r="M965" i="12" s="1"/>
  <c r="S965" i="12" s="1"/>
  <c r="Y965" i="12" s="1"/>
  <c r="AE965" i="12" s="1"/>
  <c r="AK965" i="12" s="1"/>
  <c r="AQ965" i="12" s="1"/>
  <c r="AW965" i="12" s="1"/>
  <c r="BC965" i="12" s="1"/>
  <c r="E964" i="12"/>
  <c r="D964" i="12"/>
  <c r="J964" i="12" s="1"/>
  <c r="P964" i="12" s="1"/>
  <c r="V964" i="12" s="1"/>
  <c r="AB964" i="12" s="1"/>
  <c r="AH964" i="12" s="1"/>
  <c r="AN964" i="12" s="1"/>
  <c r="AT964" i="12" s="1"/>
  <c r="AZ964" i="12" s="1"/>
  <c r="BF964" i="12" s="1"/>
  <c r="C964" i="12"/>
  <c r="I964" i="12" s="1"/>
  <c r="O964" i="12" s="1"/>
  <c r="U964" i="12" s="1"/>
  <c r="AA964" i="12" s="1"/>
  <c r="AG964" i="12" s="1"/>
  <c r="AM964" i="12" s="1"/>
  <c r="AS964" i="12" s="1"/>
  <c r="AY964" i="12" s="1"/>
  <c r="BE964" i="12" s="1"/>
  <c r="B964" i="12"/>
  <c r="H964" i="12" s="1"/>
  <c r="A964" i="12"/>
  <c r="G964" i="12" s="1"/>
  <c r="M964" i="12" s="1"/>
  <c r="S964" i="12" s="1"/>
  <c r="Y964" i="12" s="1"/>
  <c r="AE964" i="12" s="1"/>
  <c r="AK964" i="12" s="1"/>
  <c r="AQ964" i="12" s="1"/>
  <c r="AW964" i="12" s="1"/>
  <c r="BC964" i="12" s="1"/>
  <c r="E963" i="12"/>
  <c r="D963" i="12"/>
  <c r="J963" i="12" s="1"/>
  <c r="P963" i="12" s="1"/>
  <c r="V963" i="12" s="1"/>
  <c r="AB963" i="12" s="1"/>
  <c r="AH963" i="12" s="1"/>
  <c r="AN963" i="12" s="1"/>
  <c r="AT963" i="12" s="1"/>
  <c r="AZ963" i="12" s="1"/>
  <c r="BF963" i="12" s="1"/>
  <c r="C963" i="12"/>
  <c r="I963" i="12" s="1"/>
  <c r="O963" i="12" s="1"/>
  <c r="U963" i="12" s="1"/>
  <c r="AA963" i="12" s="1"/>
  <c r="AG963" i="12" s="1"/>
  <c r="AM963" i="12" s="1"/>
  <c r="AS963" i="12" s="1"/>
  <c r="AY963" i="12" s="1"/>
  <c r="BE963" i="12" s="1"/>
  <c r="B963" i="12"/>
  <c r="A963" i="12"/>
  <c r="G963" i="12" s="1"/>
  <c r="M963" i="12" s="1"/>
  <c r="S963" i="12" s="1"/>
  <c r="Y963" i="12" s="1"/>
  <c r="AE963" i="12" s="1"/>
  <c r="AK963" i="12" s="1"/>
  <c r="AQ963" i="12" s="1"/>
  <c r="AW963" i="12" s="1"/>
  <c r="BC963" i="12" s="1"/>
  <c r="E962" i="12"/>
  <c r="D962" i="12"/>
  <c r="J962" i="12" s="1"/>
  <c r="P962" i="12" s="1"/>
  <c r="V962" i="12" s="1"/>
  <c r="AB962" i="12" s="1"/>
  <c r="AH962" i="12" s="1"/>
  <c r="AN962" i="12" s="1"/>
  <c r="AT962" i="12" s="1"/>
  <c r="AZ962" i="12" s="1"/>
  <c r="BF962" i="12" s="1"/>
  <c r="C962" i="12"/>
  <c r="I962" i="12" s="1"/>
  <c r="O962" i="12" s="1"/>
  <c r="U962" i="12" s="1"/>
  <c r="AA962" i="12" s="1"/>
  <c r="AG962" i="12" s="1"/>
  <c r="AM962" i="12" s="1"/>
  <c r="AS962" i="12" s="1"/>
  <c r="AY962" i="12" s="1"/>
  <c r="BE962" i="12" s="1"/>
  <c r="B962" i="12"/>
  <c r="H962" i="12" s="1"/>
  <c r="N962" i="12" s="1"/>
  <c r="A962" i="12"/>
  <c r="G962" i="12" s="1"/>
  <c r="M962" i="12" s="1"/>
  <c r="S962" i="12" s="1"/>
  <c r="Y962" i="12" s="1"/>
  <c r="AE962" i="12" s="1"/>
  <c r="AK962" i="12" s="1"/>
  <c r="AQ962" i="12" s="1"/>
  <c r="AW962" i="12" s="1"/>
  <c r="BC962" i="12" s="1"/>
  <c r="E961" i="12"/>
  <c r="D961" i="12"/>
  <c r="J961" i="12" s="1"/>
  <c r="P961" i="12" s="1"/>
  <c r="V961" i="12" s="1"/>
  <c r="AB961" i="12" s="1"/>
  <c r="AH961" i="12" s="1"/>
  <c r="AN961" i="12" s="1"/>
  <c r="AT961" i="12" s="1"/>
  <c r="AZ961" i="12" s="1"/>
  <c r="BF961" i="12" s="1"/>
  <c r="C961" i="12"/>
  <c r="I961" i="12" s="1"/>
  <c r="O961" i="12" s="1"/>
  <c r="U961" i="12" s="1"/>
  <c r="AA961" i="12" s="1"/>
  <c r="AG961" i="12" s="1"/>
  <c r="AM961" i="12" s="1"/>
  <c r="AS961" i="12" s="1"/>
  <c r="AY961" i="12" s="1"/>
  <c r="BE961" i="12" s="1"/>
  <c r="B961" i="12"/>
  <c r="K961" i="12" s="1"/>
  <c r="A961" i="12"/>
  <c r="G961" i="12" s="1"/>
  <c r="M961" i="12" s="1"/>
  <c r="S961" i="12" s="1"/>
  <c r="Y961" i="12" s="1"/>
  <c r="AE961" i="12" s="1"/>
  <c r="AK961" i="12" s="1"/>
  <c r="AQ961" i="12" s="1"/>
  <c r="AW961" i="12" s="1"/>
  <c r="BC961" i="12" s="1"/>
  <c r="J960" i="12"/>
  <c r="P960" i="12" s="1"/>
  <c r="V960" i="12" s="1"/>
  <c r="AB960" i="12" s="1"/>
  <c r="AH960" i="12" s="1"/>
  <c r="AN960" i="12" s="1"/>
  <c r="AT960" i="12" s="1"/>
  <c r="AZ960" i="12" s="1"/>
  <c r="BF960" i="12" s="1"/>
  <c r="E960" i="12"/>
  <c r="D960" i="12"/>
  <c r="C960" i="12"/>
  <c r="I960" i="12" s="1"/>
  <c r="O960" i="12" s="1"/>
  <c r="U960" i="12" s="1"/>
  <c r="AA960" i="12" s="1"/>
  <c r="AG960" i="12" s="1"/>
  <c r="AM960" i="12" s="1"/>
  <c r="AS960" i="12" s="1"/>
  <c r="AY960" i="12" s="1"/>
  <c r="BE960" i="12" s="1"/>
  <c r="B960" i="12"/>
  <c r="H960" i="12" s="1"/>
  <c r="A960" i="12"/>
  <c r="G960" i="12" s="1"/>
  <c r="M960" i="12" s="1"/>
  <c r="S960" i="12" s="1"/>
  <c r="Y960" i="12" s="1"/>
  <c r="AE960" i="12" s="1"/>
  <c r="AK960" i="12" s="1"/>
  <c r="AQ960" i="12" s="1"/>
  <c r="AW960" i="12" s="1"/>
  <c r="BC960" i="12" s="1"/>
  <c r="E959" i="12"/>
  <c r="D959" i="12"/>
  <c r="J959" i="12" s="1"/>
  <c r="P959" i="12" s="1"/>
  <c r="V959" i="12" s="1"/>
  <c r="AB959" i="12" s="1"/>
  <c r="AH959" i="12" s="1"/>
  <c r="AN959" i="12" s="1"/>
  <c r="AT959" i="12" s="1"/>
  <c r="AZ959" i="12" s="1"/>
  <c r="BF959" i="12" s="1"/>
  <c r="C959" i="12"/>
  <c r="I959" i="12" s="1"/>
  <c r="O959" i="12" s="1"/>
  <c r="U959" i="12" s="1"/>
  <c r="AA959" i="12" s="1"/>
  <c r="AG959" i="12" s="1"/>
  <c r="AM959" i="12" s="1"/>
  <c r="AS959" i="12" s="1"/>
  <c r="AY959" i="12" s="1"/>
  <c r="BE959" i="12" s="1"/>
  <c r="B959" i="12"/>
  <c r="A959" i="12"/>
  <c r="G959" i="12" s="1"/>
  <c r="M959" i="12" s="1"/>
  <c r="S959" i="12" s="1"/>
  <c r="Y959" i="12" s="1"/>
  <c r="AE959" i="12" s="1"/>
  <c r="AK959" i="12" s="1"/>
  <c r="AQ959" i="12" s="1"/>
  <c r="AW959" i="12" s="1"/>
  <c r="BC959" i="12" s="1"/>
  <c r="E958" i="12"/>
  <c r="D958" i="12"/>
  <c r="J958" i="12" s="1"/>
  <c r="P958" i="12" s="1"/>
  <c r="V958" i="12" s="1"/>
  <c r="AB958" i="12" s="1"/>
  <c r="AH958" i="12" s="1"/>
  <c r="AN958" i="12" s="1"/>
  <c r="AT958" i="12" s="1"/>
  <c r="AZ958" i="12" s="1"/>
  <c r="BF958" i="12" s="1"/>
  <c r="C958" i="12"/>
  <c r="I958" i="12" s="1"/>
  <c r="O958" i="12" s="1"/>
  <c r="U958" i="12" s="1"/>
  <c r="AA958" i="12" s="1"/>
  <c r="AG958" i="12" s="1"/>
  <c r="AM958" i="12" s="1"/>
  <c r="AS958" i="12" s="1"/>
  <c r="AY958" i="12" s="1"/>
  <c r="BE958" i="12" s="1"/>
  <c r="B958" i="12"/>
  <c r="H958" i="12" s="1"/>
  <c r="N958" i="12" s="1"/>
  <c r="A958" i="12"/>
  <c r="G958" i="12" s="1"/>
  <c r="M958" i="12" s="1"/>
  <c r="S958" i="12" s="1"/>
  <c r="Y958" i="12" s="1"/>
  <c r="AE958" i="12" s="1"/>
  <c r="AK958" i="12" s="1"/>
  <c r="AQ958" i="12" s="1"/>
  <c r="AW958" i="12" s="1"/>
  <c r="BC958" i="12" s="1"/>
  <c r="E957" i="12"/>
  <c r="D957" i="12"/>
  <c r="J957" i="12" s="1"/>
  <c r="P957" i="12" s="1"/>
  <c r="V957" i="12" s="1"/>
  <c r="AB957" i="12" s="1"/>
  <c r="AH957" i="12" s="1"/>
  <c r="AN957" i="12" s="1"/>
  <c r="AT957" i="12" s="1"/>
  <c r="AZ957" i="12" s="1"/>
  <c r="BF957" i="12" s="1"/>
  <c r="C957" i="12"/>
  <c r="I957" i="12" s="1"/>
  <c r="O957" i="12" s="1"/>
  <c r="U957" i="12" s="1"/>
  <c r="AA957" i="12" s="1"/>
  <c r="AG957" i="12" s="1"/>
  <c r="AM957" i="12" s="1"/>
  <c r="AS957" i="12" s="1"/>
  <c r="AY957" i="12" s="1"/>
  <c r="BE957" i="12" s="1"/>
  <c r="B957" i="12"/>
  <c r="A957" i="12"/>
  <c r="G957" i="12" s="1"/>
  <c r="M957" i="12" s="1"/>
  <c r="S957" i="12" s="1"/>
  <c r="Y957" i="12" s="1"/>
  <c r="AE957" i="12" s="1"/>
  <c r="AK957" i="12" s="1"/>
  <c r="AQ957" i="12" s="1"/>
  <c r="AW957" i="12" s="1"/>
  <c r="BC957" i="12" s="1"/>
  <c r="E956" i="12"/>
  <c r="D956" i="12"/>
  <c r="J956" i="12" s="1"/>
  <c r="P956" i="12" s="1"/>
  <c r="V956" i="12" s="1"/>
  <c r="AB956" i="12" s="1"/>
  <c r="AH956" i="12" s="1"/>
  <c r="AN956" i="12" s="1"/>
  <c r="AT956" i="12" s="1"/>
  <c r="AZ956" i="12" s="1"/>
  <c r="BF956" i="12" s="1"/>
  <c r="C956" i="12"/>
  <c r="I956" i="12" s="1"/>
  <c r="O956" i="12" s="1"/>
  <c r="U956" i="12" s="1"/>
  <c r="AA956" i="12" s="1"/>
  <c r="AG956" i="12" s="1"/>
  <c r="AM956" i="12" s="1"/>
  <c r="AS956" i="12" s="1"/>
  <c r="AY956" i="12" s="1"/>
  <c r="BE956" i="12" s="1"/>
  <c r="B956" i="12"/>
  <c r="H956" i="12" s="1"/>
  <c r="A956" i="12"/>
  <c r="G956" i="12" s="1"/>
  <c r="M956" i="12" s="1"/>
  <c r="S956" i="12" s="1"/>
  <c r="Y956" i="12" s="1"/>
  <c r="AE956" i="12" s="1"/>
  <c r="AK956" i="12" s="1"/>
  <c r="AQ956" i="12" s="1"/>
  <c r="AW956" i="12" s="1"/>
  <c r="BC956" i="12" s="1"/>
  <c r="E955" i="12"/>
  <c r="D955" i="12"/>
  <c r="J955" i="12" s="1"/>
  <c r="P955" i="12" s="1"/>
  <c r="V955" i="12" s="1"/>
  <c r="AB955" i="12" s="1"/>
  <c r="AH955" i="12" s="1"/>
  <c r="AN955" i="12" s="1"/>
  <c r="AT955" i="12" s="1"/>
  <c r="AZ955" i="12" s="1"/>
  <c r="BF955" i="12" s="1"/>
  <c r="C955" i="12"/>
  <c r="I955" i="12" s="1"/>
  <c r="O955" i="12" s="1"/>
  <c r="U955" i="12" s="1"/>
  <c r="AA955" i="12" s="1"/>
  <c r="AG955" i="12" s="1"/>
  <c r="AM955" i="12" s="1"/>
  <c r="AS955" i="12" s="1"/>
  <c r="AY955" i="12" s="1"/>
  <c r="BE955" i="12" s="1"/>
  <c r="B955" i="12"/>
  <c r="A955" i="12"/>
  <c r="G955" i="12" s="1"/>
  <c r="M955" i="12" s="1"/>
  <c r="S955" i="12" s="1"/>
  <c r="Y955" i="12" s="1"/>
  <c r="AE955" i="12" s="1"/>
  <c r="AK955" i="12" s="1"/>
  <c r="AQ955" i="12" s="1"/>
  <c r="AW955" i="12" s="1"/>
  <c r="BC955" i="12" s="1"/>
  <c r="E954" i="12"/>
  <c r="D954" i="12"/>
  <c r="J954" i="12" s="1"/>
  <c r="P954" i="12" s="1"/>
  <c r="V954" i="12" s="1"/>
  <c r="AB954" i="12" s="1"/>
  <c r="AH954" i="12" s="1"/>
  <c r="AN954" i="12" s="1"/>
  <c r="AT954" i="12" s="1"/>
  <c r="AZ954" i="12" s="1"/>
  <c r="BF954" i="12" s="1"/>
  <c r="C954" i="12"/>
  <c r="I954" i="12" s="1"/>
  <c r="O954" i="12" s="1"/>
  <c r="U954" i="12" s="1"/>
  <c r="AA954" i="12" s="1"/>
  <c r="AG954" i="12" s="1"/>
  <c r="AM954" i="12" s="1"/>
  <c r="AS954" i="12" s="1"/>
  <c r="AY954" i="12" s="1"/>
  <c r="BE954" i="12" s="1"/>
  <c r="B954" i="12"/>
  <c r="H954" i="12" s="1"/>
  <c r="N954" i="12" s="1"/>
  <c r="A954" i="12"/>
  <c r="G954" i="12" s="1"/>
  <c r="M954" i="12" s="1"/>
  <c r="S954" i="12" s="1"/>
  <c r="Y954" i="12" s="1"/>
  <c r="AE954" i="12" s="1"/>
  <c r="AK954" i="12" s="1"/>
  <c r="AQ954" i="12" s="1"/>
  <c r="AW954" i="12" s="1"/>
  <c r="BC954" i="12" s="1"/>
  <c r="E953" i="12"/>
  <c r="D953" i="12"/>
  <c r="J953" i="12" s="1"/>
  <c r="P953" i="12" s="1"/>
  <c r="V953" i="12" s="1"/>
  <c r="AB953" i="12" s="1"/>
  <c r="AH953" i="12" s="1"/>
  <c r="AN953" i="12" s="1"/>
  <c r="AT953" i="12" s="1"/>
  <c r="AZ953" i="12" s="1"/>
  <c r="BF953" i="12" s="1"/>
  <c r="C953" i="12"/>
  <c r="I953" i="12" s="1"/>
  <c r="O953" i="12" s="1"/>
  <c r="U953" i="12" s="1"/>
  <c r="AA953" i="12" s="1"/>
  <c r="AG953" i="12" s="1"/>
  <c r="AM953" i="12" s="1"/>
  <c r="AS953" i="12" s="1"/>
  <c r="AY953" i="12" s="1"/>
  <c r="BE953" i="12" s="1"/>
  <c r="B953" i="12"/>
  <c r="H953" i="12" s="1"/>
  <c r="A953" i="12"/>
  <c r="G953" i="12" s="1"/>
  <c r="M953" i="12" s="1"/>
  <c r="S953" i="12" s="1"/>
  <c r="Y953" i="12" s="1"/>
  <c r="AE953" i="12" s="1"/>
  <c r="AK953" i="12" s="1"/>
  <c r="AQ953" i="12" s="1"/>
  <c r="AW953" i="12" s="1"/>
  <c r="BC953" i="12" s="1"/>
  <c r="E952" i="12"/>
  <c r="D952" i="12"/>
  <c r="J952" i="12" s="1"/>
  <c r="P952" i="12" s="1"/>
  <c r="V952" i="12" s="1"/>
  <c r="AB952" i="12" s="1"/>
  <c r="AH952" i="12" s="1"/>
  <c r="AN952" i="12" s="1"/>
  <c r="AT952" i="12" s="1"/>
  <c r="AZ952" i="12" s="1"/>
  <c r="BF952" i="12" s="1"/>
  <c r="C952" i="12"/>
  <c r="I952" i="12" s="1"/>
  <c r="O952" i="12" s="1"/>
  <c r="U952" i="12" s="1"/>
  <c r="AA952" i="12" s="1"/>
  <c r="AG952" i="12" s="1"/>
  <c r="AM952" i="12" s="1"/>
  <c r="AS952" i="12" s="1"/>
  <c r="AY952" i="12" s="1"/>
  <c r="BE952" i="12" s="1"/>
  <c r="B952" i="12"/>
  <c r="H952" i="12" s="1"/>
  <c r="A952" i="12"/>
  <c r="G952" i="12" s="1"/>
  <c r="M952" i="12" s="1"/>
  <c r="S952" i="12" s="1"/>
  <c r="Y952" i="12" s="1"/>
  <c r="AE952" i="12" s="1"/>
  <c r="AK952" i="12" s="1"/>
  <c r="AQ952" i="12" s="1"/>
  <c r="AW952" i="12" s="1"/>
  <c r="BC952" i="12" s="1"/>
  <c r="E951" i="12"/>
  <c r="D951" i="12"/>
  <c r="J951" i="12" s="1"/>
  <c r="P951" i="12" s="1"/>
  <c r="V951" i="12" s="1"/>
  <c r="AB951" i="12" s="1"/>
  <c r="AH951" i="12" s="1"/>
  <c r="AN951" i="12" s="1"/>
  <c r="AT951" i="12" s="1"/>
  <c r="AZ951" i="12" s="1"/>
  <c r="BF951" i="12" s="1"/>
  <c r="C951" i="12"/>
  <c r="I951" i="12" s="1"/>
  <c r="O951" i="12" s="1"/>
  <c r="U951" i="12" s="1"/>
  <c r="AA951" i="12" s="1"/>
  <c r="AG951" i="12" s="1"/>
  <c r="AM951" i="12" s="1"/>
  <c r="AS951" i="12" s="1"/>
  <c r="AY951" i="12" s="1"/>
  <c r="BE951" i="12" s="1"/>
  <c r="B951" i="12"/>
  <c r="A951" i="12"/>
  <c r="G951" i="12" s="1"/>
  <c r="M951" i="12" s="1"/>
  <c r="S951" i="12" s="1"/>
  <c r="Y951" i="12" s="1"/>
  <c r="AE951" i="12" s="1"/>
  <c r="AK951" i="12" s="1"/>
  <c r="AQ951" i="12" s="1"/>
  <c r="AW951" i="12" s="1"/>
  <c r="BC951" i="12" s="1"/>
  <c r="E950" i="12"/>
  <c r="D950" i="12"/>
  <c r="J950" i="12" s="1"/>
  <c r="P950" i="12" s="1"/>
  <c r="V950" i="12" s="1"/>
  <c r="AB950" i="12" s="1"/>
  <c r="AH950" i="12" s="1"/>
  <c r="AN950" i="12" s="1"/>
  <c r="AT950" i="12" s="1"/>
  <c r="AZ950" i="12" s="1"/>
  <c r="BF950" i="12" s="1"/>
  <c r="C950" i="12"/>
  <c r="I950" i="12" s="1"/>
  <c r="O950" i="12" s="1"/>
  <c r="U950" i="12" s="1"/>
  <c r="AA950" i="12" s="1"/>
  <c r="AG950" i="12" s="1"/>
  <c r="AM950" i="12" s="1"/>
  <c r="AS950" i="12" s="1"/>
  <c r="AY950" i="12" s="1"/>
  <c r="BE950" i="12" s="1"/>
  <c r="B950" i="12"/>
  <c r="A950" i="12"/>
  <c r="G950" i="12" s="1"/>
  <c r="M950" i="12" s="1"/>
  <c r="S950" i="12" s="1"/>
  <c r="Y950" i="12" s="1"/>
  <c r="AE950" i="12" s="1"/>
  <c r="AK950" i="12" s="1"/>
  <c r="AQ950" i="12" s="1"/>
  <c r="AW950" i="12" s="1"/>
  <c r="BC950" i="12" s="1"/>
  <c r="E949" i="12"/>
  <c r="D949" i="12"/>
  <c r="J949" i="12" s="1"/>
  <c r="P949" i="12" s="1"/>
  <c r="V949" i="12" s="1"/>
  <c r="AB949" i="12" s="1"/>
  <c r="AH949" i="12" s="1"/>
  <c r="AN949" i="12" s="1"/>
  <c r="AT949" i="12" s="1"/>
  <c r="AZ949" i="12" s="1"/>
  <c r="BF949" i="12" s="1"/>
  <c r="C949" i="12"/>
  <c r="I949" i="12" s="1"/>
  <c r="O949" i="12" s="1"/>
  <c r="U949" i="12" s="1"/>
  <c r="AA949" i="12" s="1"/>
  <c r="AG949" i="12" s="1"/>
  <c r="AM949" i="12" s="1"/>
  <c r="AS949" i="12" s="1"/>
  <c r="AY949" i="12" s="1"/>
  <c r="BE949" i="12" s="1"/>
  <c r="B949" i="12"/>
  <c r="A949" i="12"/>
  <c r="G949" i="12" s="1"/>
  <c r="M949" i="12" s="1"/>
  <c r="S949" i="12" s="1"/>
  <c r="Y949" i="12" s="1"/>
  <c r="AE949" i="12" s="1"/>
  <c r="AK949" i="12" s="1"/>
  <c r="AQ949" i="12" s="1"/>
  <c r="AW949" i="12" s="1"/>
  <c r="BC949" i="12" s="1"/>
  <c r="E948" i="12"/>
  <c r="D948" i="12"/>
  <c r="J948" i="12" s="1"/>
  <c r="P948" i="12" s="1"/>
  <c r="V948" i="12" s="1"/>
  <c r="AB948" i="12" s="1"/>
  <c r="AH948" i="12" s="1"/>
  <c r="AN948" i="12" s="1"/>
  <c r="AT948" i="12" s="1"/>
  <c r="AZ948" i="12" s="1"/>
  <c r="BF948" i="12" s="1"/>
  <c r="C948" i="12"/>
  <c r="I948" i="12" s="1"/>
  <c r="O948" i="12" s="1"/>
  <c r="U948" i="12" s="1"/>
  <c r="AA948" i="12" s="1"/>
  <c r="AG948" i="12" s="1"/>
  <c r="AM948" i="12" s="1"/>
  <c r="AS948" i="12" s="1"/>
  <c r="AY948" i="12" s="1"/>
  <c r="BE948" i="12" s="1"/>
  <c r="B948" i="12"/>
  <c r="A948" i="12"/>
  <c r="G948" i="12" s="1"/>
  <c r="M948" i="12" s="1"/>
  <c r="S948" i="12" s="1"/>
  <c r="Y948" i="12" s="1"/>
  <c r="AE948" i="12" s="1"/>
  <c r="AK948" i="12" s="1"/>
  <c r="AQ948" i="12" s="1"/>
  <c r="AW948" i="12" s="1"/>
  <c r="BC948" i="12" s="1"/>
  <c r="E947" i="12"/>
  <c r="D947" i="12"/>
  <c r="J947" i="12" s="1"/>
  <c r="P947" i="12" s="1"/>
  <c r="V947" i="12" s="1"/>
  <c r="AB947" i="12" s="1"/>
  <c r="AH947" i="12" s="1"/>
  <c r="AN947" i="12" s="1"/>
  <c r="AT947" i="12" s="1"/>
  <c r="AZ947" i="12" s="1"/>
  <c r="BF947" i="12" s="1"/>
  <c r="C947" i="12"/>
  <c r="I947" i="12" s="1"/>
  <c r="O947" i="12" s="1"/>
  <c r="U947" i="12" s="1"/>
  <c r="AA947" i="12" s="1"/>
  <c r="AG947" i="12" s="1"/>
  <c r="AM947" i="12" s="1"/>
  <c r="AS947" i="12" s="1"/>
  <c r="AY947" i="12" s="1"/>
  <c r="BE947" i="12" s="1"/>
  <c r="B947" i="12"/>
  <c r="A947" i="12"/>
  <c r="G947" i="12" s="1"/>
  <c r="M947" i="12" s="1"/>
  <c r="S947" i="12" s="1"/>
  <c r="Y947" i="12" s="1"/>
  <c r="AE947" i="12" s="1"/>
  <c r="AK947" i="12" s="1"/>
  <c r="AQ947" i="12" s="1"/>
  <c r="AW947" i="12" s="1"/>
  <c r="BC947" i="12" s="1"/>
  <c r="E946" i="12"/>
  <c r="D946" i="12"/>
  <c r="J946" i="12" s="1"/>
  <c r="P946" i="12" s="1"/>
  <c r="V946" i="12" s="1"/>
  <c r="AB946" i="12" s="1"/>
  <c r="AH946" i="12" s="1"/>
  <c r="AN946" i="12" s="1"/>
  <c r="AT946" i="12" s="1"/>
  <c r="AZ946" i="12" s="1"/>
  <c r="BF946" i="12" s="1"/>
  <c r="C946" i="12"/>
  <c r="I946" i="12" s="1"/>
  <c r="O946" i="12" s="1"/>
  <c r="U946" i="12" s="1"/>
  <c r="AA946" i="12" s="1"/>
  <c r="AG946" i="12" s="1"/>
  <c r="AM946" i="12" s="1"/>
  <c r="AS946" i="12" s="1"/>
  <c r="AY946" i="12" s="1"/>
  <c r="BE946" i="12" s="1"/>
  <c r="B946" i="12"/>
  <c r="A946" i="12"/>
  <c r="G946" i="12" s="1"/>
  <c r="M946" i="12" s="1"/>
  <c r="S946" i="12" s="1"/>
  <c r="Y946" i="12" s="1"/>
  <c r="AE946" i="12" s="1"/>
  <c r="AK946" i="12" s="1"/>
  <c r="AQ946" i="12" s="1"/>
  <c r="AW946" i="12" s="1"/>
  <c r="BC946" i="12" s="1"/>
  <c r="E945" i="12"/>
  <c r="D945" i="12"/>
  <c r="J945" i="12" s="1"/>
  <c r="P945" i="12" s="1"/>
  <c r="V945" i="12" s="1"/>
  <c r="AB945" i="12" s="1"/>
  <c r="AH945" i="12" s="1"/>
  <c r="AN945" i="12" s="1"/>
  <c r="AT945" i="12" s="1"/>
  <c r="AZ945" i="12" s="1"/>
  <c r="BF945" i="12" s="1"/>
  <c r="C945" i="12"/>
  <c r="I945" i="12" s="1"/>
  <c r="O945" i="12" s="1"/>
  <c r="U945" i="12" s="1"/>
  <c r="AA945" i="12" s="1"/>
  <c r="AG945" i="12" s="1"/>
  <c r="AM945" i="12" s="1"/>
  <c r="AS945" i="12" s="1"/>
  <c r="AY945" i="12" s="1"/>
  <c r="BE945" i="12" s="1"/>
  <c r="B945" i="12"/>
  <c r="A945" i="12"/>
  <c r="G945" i="12" s="1"/>
  <c r="M945" i="12" s="1"/>
  <c r="S945" i="12" s="1"/>
  <c r="Y945" i="12" s="1"/>
  <c r="AE945" i="12" s="1"/>
  <c r="AK945" i="12" s="1"/>
  <c r="AQ945" i="12" s="1"/>
  <c r="AW945" i="12" s="1"/>
  <c r="BC945" i="12" s="1"/>
  <c r="E944" i="12"/>
  <c r="D944" i="12"/>
  <c r="J944" i="12" s="1"/>
  <c r="P944" i="12" s="1"/>
  <c r="V944" i="12" s="1"/>
  <c r="AB944" i="12" s="1"/>
  <c r="AH944" i="12" s="1"/>
  <c r="AN944" i="12" s="1"/>
  <c r="AT944" i="12" s="1"/>
  <c r="AZ944" i="12" s="1"/>
  <c r="BF944" i="12" s="1"/>
  <c r="C944" i="12"/>
  <c r="I944" i="12" s="1"/>
  <c r="O944" i="12" s="1"/>
  <c r="U944" i="12" s="1"/>
  <c r="AA944" i="12" s="1"/>
  <c r="AG944" i="12" s="1"/>
  <c r="AM944" i="12" s="1"/>
  <c r="AS944" i="12" s="1"/>
  <c r="AY944" i="12" s="1"/>
  <c r="BE944" i="12" s="1"/>
  <c r="B944" i="12"/>
  <c r="H944" i="12" s="1"/>
  <c r="A944" i="12"/>
  <c r="G944" i="12" s="1"/>
  <c r="M944" i="12" s="1"/>
  <c r="S944" i="12" s="1"/>
  <c r="Y944" i="12" s="1"/>
  <c r="AE944" i="12" s="1"/>
  <c r="AK944" i="12" s="1"/>
  <c r="AQ944" i="12" s="1"/>
  <c r="AW944" i="12" s="1"/>
  <c r="BC944" i="12" s="1"/>
  <c r="E943" i="12"/>
  <c r="D943" i="12"/>
  <c r="J943" i="12" s="1"/>
  <c r="P943" i="12" s="1"/>
  <c r="V943" i="12" s="1"/>
  <c r="AB943" i="12" s="1"/>
  <c r="AH943" i="12" s="1"/>
  <c r="AN943" i="12" s="1"/>
  <c r="AT943" i="12" s="1"/>
  <c r="AZ943" i="12" s="1"/>
  <c r="BF943" i="12" s="1"/>
  <c r="C943" i="12"/>
  <c r="I943" i="12" s="1"/>
  <c r="O943" i="12" s="1"/>
  <c r="U943" i="12" s="1"/>
  <c r="AA943" i="12" s="1"/>
  <c r="AG943" i="12" s="1"/>
  <c r="AM943" i="12" s="1"/>
  <c r="AS943" i="12" s="1"/>
  <c r="AY943" i="12" s="1"/>
  <c r="BE943" i="12" s="1"/>
  <c r="B943" i="12"/>
  <c r="A943" i="12"/>
  <c r="G943" i="12" s="1"/>
  <c r="M943" i="12" s="1"/>
  <c r="S943" i="12" s="1"/>
  <c r="Y943" i="12" s="1"/>
  <c r="AE943" i="12" s="1"/>
  <c r="AK943" i="12" s="1"/>
  <c r="AQ943" i="12" s="1"/>
  <c r="AW943" i="12" s="1"/>
  <c r="BC943" i="12" s="1"/>
  <c r="E942" i="12"/>
  <c r="D942" i="12"/>
  <c r="J942" i="12" s="1"/>
  <c r="P942" i="12" s="1"/>
  <c r="V942" i="12" s="1"/>
  <c r="AB942" i="12" s="1"/>
  <c r="AH942" i="12" s="1"/>
  <c r="AN942" i="12" s="1"/>
  <c r="AT942" i="12" s="1"/>
  <c r="AZ942" i="12" s="1"/>
  <c r="BF942" i="12" s="1"/>
  <c r="C942" i="12"/>
  <c r="I942" i="12" s="1"/>
  <c r="O942" i="12" s="1"/>
  <c r="U942" i="12" s="1"/>
  <c r="AA942" i="12" s="1"/>
  <c r="AG942" i="12" s="1"/>
  <c r="AM942" i="12" s="1"/>
  <c r="AS942" i="12" s="1"/>
  <c r="AY942" i="12" s="1"/>
  <c r="BE942" i="12" s="1"/>
  <c r="B942" i="12"/>
  <c r="H942" i="12" s="1"/>
  <c r="N942" i="12" s="1"/>
  <c r="A942" i="12"/>
  <c r="G942" i="12" s="1"/>
  <c r="M942" i="12" s="1"/>
  <c r="S942" i="12" s="1"/>
  <c r="Y942" i="12" s="1"/>
  <c r="AE942" i="12" s="1"/>
  <c r="AK942" i="12" s="1"/>
  <c r="AQ942" i="12" s="1"/>
  <c r="AW942" i="12" s="1"/>
  <c r="BC942" i="12" s="1"/>
  <c r="E941" i="12"/>
  <c r="D941" i="12"/>
  <c r="J941" i="12" s="1"/>
  <c r="P941" i="12" s="1"/>
  <c r="V941" i="12" s="1"/>
  <c r="AB941" i="12" s="1"/>
  <c r="AH941" i="12" s="1"/>
  <c r="AN941" i="12" s="1"/>
  <c r="AT941" i="12" s="1"/>
  <c r="AZ941" i="12" s="1"/>
  <c r="BF941" i="12" s="1"/>
  <c r="C941" i="12"/>
  <c r="I941" i="12" s="1"/>
  <c r="O941" i="12" s="1"/>
  <c r="U941" i="12" s="1"/>
  <c r="AA941" i="12" s="1"/>
  <c r="AG941" i="12" s="1"/>
  <c r="AM941" i="12" s="1"/>
  <c r="AS941" i="12" s="1"/>
  <c r="AY941" i="12" s="1"/>
  <c r="BE941" i="12" s="1"/>
  <c r="B941" i="12"/>
  <c r="H941" i="12" s="1"/>
  <c r="A941" i="12"/>
  <c r="G941" i="12" s="1"/>
  <c r="M941" i="12" s="1"/>
  <c r="S941" i="12" s="1"/>
  <c r="Y941" i="12" s="1"/>
  <c r="AE941" i="12" s="1"/>
  <c r="AK941" i="12" s="1"/>
  <c r="AQ941" i="12" s="1"/>
  <c r="AW941" i="12" s="1"/>
  <c r="BC941" i="12" s="1"/>
  <c r="J940" i="12"/>
  <c r="P940" i="12" s="1"/>
  <c r="V940" i="12" s="1"/>
  <c r="AB940" i="12" s="1"/>
  <c r="AH940" i="12" s="1"/>
  <c r="AN940" i="12" s="1"/>
  <c r="AT940" i="12" s="1"/>
  <c r="AZ940" i="12" s="1"/>
  <c r="BF940" i="12" s="1"/>
  <c r="E940" i="12"/>
  <c r="D940" i="12"/>
  <c r="C940" i="12"/>
  <c r="I940" i="12" s="1"/>
  <c r="O940" i="12" s="1"/>
  <c r="U940" i="12" s="1"/>
  <c r="AA940" i="12" s="1"/>
  <c r="AG940" i="12" s="1"/>
  <c r="AM940" i="12" s="1"/>
  <c r="AS940" i="12" s="1"/>
  <c r="AY940" i="12" s="1"/>
  <c r="BE940" i="12" s="1"/>
  <c r="B940" i="12"/>
  <c r="A940" i="12"/>
  <c r="G940" i="12" s="1"/>
  <c r="M940" i="12" s="1"/>
  <c r="S940" i="12" s="1"/>
  <c r="Y940" i="12" s="1"/>
  <c r="AE940" i="12" s="1"/>
  <c r="AK940" i="12" s="1"/>
  <c r="AQ940" i="12" s="1"/>
  <c r="AW940" i="12" s="1"/>
  <c r="BC940" i="12" s="1"/>
  <c r="E939" i="12"/>
  <c r="D939" i="12"/>
  <c r="J939" i="12" s="1"/>
  <c r="P939" i="12" s="1"/>
  <c r="V939" i="12" s="1"/>
  <c r="AB939" i="12" s="1"/>
  <c r="AH939" i="12" s="1"/>
  <c r="AN939" i="12" s="1"/>
  <c r="AT939" i="12" s="1"/>
  <c r="AZ939" i="12" s="1"/>
  <c r="BF939" i="12" s="1"/>
  <c r="C939" i="12"/>
  <c r="I939" i="12" s="1"/>
  <c r="O939" i="12" s="1"/>
  <c r="U939" i="12" s="1"/>
  <c r="AA939" i="12" s="1"/>
  <c r="AG939" i="12" s="1"/>
  <c r="AM939" i="12" s="1"/>
  <c r="AS939" i="12" s="1"/>
  <c r="AY939" i="12" s="1"/>
  <c r="BE939" i="12" s="1"/>
  <c r="B939" i="12"/>
  <c r="A939" i="12"/>
  <c r="G939" i="12" s="1"/>
  <c r="M939" i="12" s="1"/>
  <c r="S939" i="12" s="1"/>
  <c r="Y939" i="12" s="1"/>
  <c r="AE939" i="12" s="1"/>
  <c r="AK939" i="12" s="1"/>
  <c r="AQ939" i="12" s="1"/>
  <c r="AW939" i="12" s="1"/>
  <c r="BC939" i="12" s="1"/>
  <c r="E938" i="12"/>
  <c r="D938" i="12"/>
  <c r="J938" i="12" s="1"/>
  <c r="P938" i="12" s="1"/>
  <c r="V938" i="12" s="1"/>
  <c r="AB938" i="12" s="1"/>
  <c r="AH938" i="12" s="1"/>
  <c r="AN938" i="12" s="1"/>
  <c r="AT938" i="12" s="1"/>
  <c r="AZ938" i="12" s="1"/>
  <c r="BF938" i="12" s="1"/>
  <c r="C938" i="12"/>
  <c r="I938" i="12" s="1"/>
  <c r="O938" i="12" s="1"/>
  <c r="U938" i="12" s="1"/>
  <c r="AA938" i="12" s="1"/>
  <c r="AG938" i="12" s="1"/>
  <c r="AM938" i="12" s="1"/>
  <c r="AS938" i="12" s="1"/>
  <c r="AY938" i="12" s="1"/>
  <c r="BE938" i="12" s="1"/>
  <c r="B938" i="12"/>
  <c r="H938" i="12" s="1"/>
  <c r="N938" i="12" s="1"/>
  <c r="A938" i="12"/>
  <c r="G938" i="12" s="1"/>
  <c r="M938" i="12" s="1"/>
  <c r="S938" i="12" s="1"/>
  <c r="Y938" i="12" s="1"/>
  <c r="AE938" i="12" s="1"/>
  <c r="AK938" i="12" s="1"/>
  <c r="AQ938" i="12" s="1"/>
  <c r="AW938" i="12" s="1"/>
  <c r="BC938" i="12" s="1"/>
  <c r="E937" i="12"/>
  <c r="D937" i="12"/>
  <c r="J937" i="12" s="1"/>
  <c r="P937" i="12" s="1"/>
  <c r="V937" i="12" s="1"/>
  <c r="AB937" i="12" s="1"/>
  <c r="AH937" i="12" s="1"/>
  <c r="AN937" i="12" s="1"/>
  <c r="AT937" i="12" s="1"/>
  <c r="AZ937" i="12" s="1"/>
  <c r="BF937" i="12" s="1"/>
  <c r="C937" i="12"/>
  <c r="I937" i="12" s="1"/>
  <c r="O937" i="12" s="1"/>
  <c r="U937" i="12" s="1"/>
  <c r="AA937" i="12" s="1"/>
  <c r="AG937" i="12" s="1"/>
  <c r="AM937" i="12" s="1"/>
  <c r="AS937" i="12" s="1"/>
  <c r="AY937" i="12" s="1"/>
  <c r="BE937" i="12" s="1"/>
  <c r="B937" i="12"/>
  <c r="H937" i="12" s="1"/>
  <c r="N937" i="12" s="1"/>
  <c r="A937" i="12"/>
  <c r="G937" i="12" s="1"/>
  <c r="M937" i="12" s="1"/>
  <c r="S937" i="12" s="1"/>
  <c r="Y937" i="12" s="1"/>
  <c r="AE937" i="12" s="1"/>
  <c r="AK937" i="12" s="1"/>
  <c r="AQ937" i="12" s="1"/>
  <c r="AW937" i="12" s="1"/>
  <c r="BC937" i="12" s="1"/>
  <c r="E936" i="12"/>
  <c r="D936" i="12"/>
  <c r="J936" i="12" s="1"/>
  <c r="P936" i="12" s="1"/>
  <c r="V936" i="12" s="1"/>
  <c r="AB936" i="12" s="1"/>
  <c r="AH936" i="12" s="1"/>
  <c r="AN936" i="12" s="1"/>
  <c r="AT936" i="12" s="1"/>
  <c r="AZ936" i="12" s="1"/>
  <c r="BF936" i="12" s="1"/>
  <c r="C936" i="12"/>
  <c r="I936" i="12" s="1"/>
  <c r="O936" i="12" s="1"/>
  <c r="U936" i="12" s="1"/>
  <c r="AA936" i="12" s="1"/>
  <c r="AG936" i="12" s="1"/>
  <c r="AM936" i="12" s="1"/>
  <c r="AS936" i="12" s="1"/>
  <c r="AY936" i="12" s="1"/>
  <c r="BE936" i="12" s="1"/>
  <c r="B936" i="12"/>
  <c r="H936" i="12" s="1"/>
  <c r="A936" i="12"/>
  <c r="G936" i="12" s="1"/>
  <c r="M936" i="12" s="1"/>
  <c r="S936" i="12" s="1"/>
  <c r="Y936" i="12" s="1"/>
  <c r="AE936" i="12" s="1"/>
  <c r="AK936" i="12" s="1"/>
  <c r="AQ936" i="12" s="1"/>
  <c r="AW936" i="12" s="1"/>
  <c r="BC936" i="12" s="1"/>
  <c r="E935" i="12"/>
  <c r="D935" i="12"/>
  <c r="J935" i="12" s="1"/>
  <c r="P935" i="12" s="1"/>
  <c r="V935" i="12" s="1"/>
  <c r="AB935" i="12" s="1"/>
  <c r="AH935" i="12" s="1"/>
  <c r="AN935" i="12" s="1"/>
  <c r="AT935" i="12" s="1"/>
  <c r="AZ935" i="12" s="1"/>
  <c r="BF935" i="12" s="1"/>
  <c r="C935" i="12"/>
  <c r="I935" i="12" s="1"/>
  <c r="O935" i="12" s="1"/>
  <c r="U935" i="12" s="1"/>
  <c r="AA935" i="12" s="1"/>
  <c r="AG935" i="12" s="1"/>
  <c r="AM935" i="12" s="1"/>
  <c r="AS935" i="12" s="1"/>
  <c r="AY935" i="12" s="1"/>
  <c r="BE935" i="12" s="1"/>
  <c r="B935" i="12"/>
  <c r="A935" i="12"/>
  <c r="G935" i="12" s="1"/>
  <c r="M935" i="12" s="1"/>
  <c r="S935" i="12" s="1"/>
  <c r="Y935" i="12" s="1"/>
  <c r="AE935" i="12" s="1"/>
  <c r="AK935" i="12" s="1"/>
  <c r="AQ935" i="12" s="1"/>
  <c r="AW935" i="12" s="1"/>
  <c r="BC935" i="12" s="1"/>
  <c r="E934" i="12"/>
  <c r="D934" i="12"/>
  <c r="J934" i="12" s="1"/>
  <c r="P934" i="12" s="1"/>
  <c r="V934" i="12" s="1"/>
  <c r="AB934" i="12" s="1"/>
  <c r="AH934" i="12" s="1"/>
  <c r="AN934" i="12" s="1"/>
  <c r="AT934" i="12" s="1"/>
  <c r="AZ934" i="12" s="1"/>
  <c r="BF934" i="12" s="1"/>
  <c r="C934" i="12"/>
  <c r="I934" i="12" s="1"/>
  <c r="O934" i="12" s="1"/>
  <c r="U934" i="12" s="1"/>
  <c r="AA934" i="12" s="1"/>
  <c r="AG934" i="12" s="1"/>
  <c r="AM934" i="12" s="1"/>
  <c r="AS934" i="12" s="1"/>
  <c r="AY934" i="12" s="1"/>
  <c r="BE934" i="12" s="1"/>
  <c r="B934" i="12"/>
  <c r="A934" i="12"/>
  <c r="G934" i="12" s="1"/>
  <c r="M934" i="12" s="1"/>
  <c r="S934" i="12" s="1"/>
  <c r="Y934" i="12" s="1"/>
  <c r="AE934" i="12" s="1"/>
  <c r="AK934" i="12" s="1"/>
  <c r="AQ934" i="12" s="1"/>
  <c r="AW934" i="12" s="1"/>
  <c r="BC934" i="12" s="1"/>
  <c r="E933" i="12"/>
  <c r="D933" i="12"/>
  <c r="J933" i="12" s="1"/>
  <c r="P933" i="12" s="1"/>
  <c r="V933" i="12" s="1"/>
  <c r="AB933" i="12" s="1"/>
  <c r="AH933" i="12" s="1"/>
  <c r="AN933" i="12" s="1"/>
  <c r="AT933" i="12" s="1"/>
  <c r="AZ933" i="12" s="1"/>
  <c r="BF933" i="12" s="1"/>
  <c r="C933" i="12"/>
  <c r="I933" i="12" s="1"/>
  <c r="O933" i="12" s="1"/>
  <c r="U933" i="12" s="1"/>
  <c r="AA933" i="12" s="1"/>
  <c r="AG933" i="12" s="1"/>
  <c r="AM933" i="12" s="1"/>
  <c r="AS933" i="12" s="1"/>
  <c r="AY933" i="12" s="1"/>
  <c r="BE933" i="12" s="1"/>
  <c r="B933" i="12"/>
  <c r="H933" i="12" s="1"/>
  <c r="A933" i="12"/>
  <c r="G933" i="12" s="1"/>
  <c r="M933" i="12" s="1"/>
  <c r="S933" i="12" s="1"/>
  <c r="Y933" i="12" s="1"/>
  <c r="AE933" i="12" s="1"/>
  <c r="AK933" i="12" s="1"/>
  <c r="AQ933" i="12" s="1"/>
  <c r="AW933" i="12" s="1"/>
  <c r="BC933" i="12" s="1"/>
  <c r="E932" i="12"/>
  <c r="D932" i="12"/>
  <c r="J932" i="12" s="1"/>
  <c r="P932" i="12" s="1"/>
  <c r="V932" i="12" s="1"/>
  <c r="AB932" i="12" s="1"/>
  <c r="AH932" i="12" s="1"/>
  <c r="AN932" i="12" s="1"/>
  <c r="AT932" i="12" s="1"/>
  <c r="AZ932" i="12" s="1"/>
  <c r="BF932" i="12" s="1"/>
  <c r="C932" i="12"/>
  <c r="I932" i="12" s="1"/>
  <c r="O932" i="12" s="1"/>
  <c r="U932" i="12" s="1"/>
  <c r="AA932" i="12" s="1"/>
  <c r="AG932" i="12" s="1"/>
  <c r="AM932" i="12" s="1"/>
  <c r="AS932" i="12" s="1"/>
  <c r="AY932" i="12" s="1"/>
  <c r="BE932" i="12" s="1"/>
  <c r="B932" i="12"/>
  <c r="A932" i="12"/>
  <c r="G932" i="12" s="1"/>
  <c r="M932" i="12" s="1"/>
  <c r="S932" i="12" s="1"/>
  <c r="Y932" i="12" s="1"/>
  <c r="AE932" i="12" s="1"/>
  <c r="AK932" i="12" s="1"/>
  <c r="AQ932" i="12" s="1"/>
  <c r="AW932" i="12" s="1"/>
  <c r="BC932" i="12" s="1"/>
  <c r="E931" i="12"/>
  <c r="D931" i="12"/>
  <c r="J931" i="12" s="1"/>
  <c r="P931" i="12" s="1"/>
  <c r="V931" i="12" s="1"/>
  <c r="AB931" i="12" s="1"/>
  <c r="AH931" i="12" s="1"/>
  <c r="AN931" i="12" s="1"/>
  <c r="AT931" i="12" s="1"/>
  <c r="AZ931" i="12" s="1"/>
  <c r="BF931" i="12" s="1"/>
  <c r="C931" i="12"/>
  <c r="I931" i="12" s="1"/>
  <c r="O931" i="12" s="1"/>
  <c r="U931" i="12" s="1"/>
  <c r="AA931" i="12" s="1"/>
  <c r="AG931" i="12" s="1"/>
  <c r="AM931" i="12" s="1"/>
  <c r="AS931" i="12" s="1"/>
  <c r="AY931" i="12" s="1"/>
  <c r="BE931" i="12" s="1"/>
  <c r="B931" i="12"/>
  <c r="A931" i="12"/>
  <c r="G931" i="12" s="1"/>
  <c r="M931" i="12" s="1"/>
  <c r="S931" i="12" s="1"/>
  <c r="Y931" i="12" s="1"/>
  <c r="AE931" i="12" s="1"/>
  <c r="AK931" i="12" s="1"/>
  <c r="AQ931" i="12" s="1"/>
  <c r="AW931" i="12" s="1"/>
  <c r="BC931" i="12" s="1"/>
  <c r="E930" i="12"/>
  <c r="D930" i="12"/>
  <c r="J930" i="12" s="1"/>
  <c r="P930" i="12" s="1"/>
  <c r="V930" i="12" s="1"/>
  <c r="AB930" i="12" s="1"/>
  <c r="AH930" i="12" s="1"/>
  <c r="AN930" i="12" s="1"/>
  <c r="AT930" i="12" s="1"/>
  <c r="AZ930" i="12" s="1"/>
  <c r="BF930" i="12" s="1"/>
  <c r="C930" i="12"/>
  <c r="I930" i="12" s="1"/>
  <c r="O930" i="12" s="1"/>
  <c r="U930" i="12" s="1"/>
  <c r="AA930" i="12" s="1"/>
  <c r="AG930" i="12" s="1"/>
  <c r="AM930" i="12" s="1"/>
  <c r="AS930" i="12" s="1"/>
  <c r="AY930" i="12" s="1"/>
  <c r="BE930" i="12" s="1"/>
  <c r="B930" i="12"/>
  <c r="A930" i="12"/>
  <c r="G930" i="12" s="1"/>
  <c r="M930" i="12" s="1"/>
  <c r="S930" i="12" s="1"/>
  <c r="Y930" i="12" s="1"/>
  <c r="AE930" i="12" s="1"/>
  <c r="AK930" i="12" s="1"/>
  <c r="AQ930" i="12" s="1"/>
  <c r="AW930" i="12" s="1"/>
  <c r="BC930" i="12" s="1"/>
  <c r="E929" i="12"/>
  <c r="D929" i="12"/>
  <c r="J929" i="12" s="1"/>
  <c r="P929" i="12" s="1"/>
  <c r="V929" i="12" s="1"/>
  <c r="AB929" i="12" s="1"/>
  <c r="AH929" i="12" s="1"/>
  <c r="AN929" i="12" s="1"/>
  <c r="AT929" i="12" s="1"/>
  <c r="AZ929" i="12" s="1"/>
  <c r="BF929" i="12" s="1"/>
  <c r="C929" i="12"/>
  <c r="I929" i="12" s="1"/>
  <c r="O929" i="12" s="1"/>
  <c r="U929" i="12" s="1"/>
  <c r="AA929" i="12" s="1"/>
  <c r="AG929" i="12" s="1"/>
  <c r="AM929" i="12" s="1"/>
  <c r="AS929" i="12" s="1"/>
  <c r="AY929" i="12" s="1"/>
  <c r="BE929" i="12" s="1"/>
  <c r="B929" i="12"/>
  <c r="A929" i="12"/>
  <c r="G929" i="12" s="1"/>
  <c r="M929" i="12" s="1"/>
  <c r="S929" i="12" s="1"/>
  <c r="Y929" i="12" s="1"/>
  <c r="AE929" i="12" s="1"/>
  <c r="AK929" i="12" s="1"/>
  <c r="AQ929" i="12" s="1"/>
  <c r="AW929" i="12" s="1"/>
  <c r="BC929" i="12" s="1"/>
  <c r="E928" i="12"/>
  <c r="D928" i="12"/>
  <c r="J928" i="12" s="1"/>
  <c r="P928" i="12" s="1"/>
  <c r="V928" i="12" s="1"/>
  <c r="AB928" i="12" s="1"/>
  <c r="AH928" i="12" s="1"/>
  <c r="AN928" i="12" s="1"/>
  <c r="AT928" i="12" s="1"/>
  <c r="AZ928" i="12" s="1"/>
  <c r="BF928" i="12" s="1"/>
  <c r="C928" i="12"/>
  <c r="I928" i="12" s="1"/>
  <c r="O928" i="12" s="1"/>
  <c r="U928" i="12" s="1"/>
  <c r="AA928" i="12" s="1"/>
  <c r="AG928" i="12" s="1"/>
  <c r="AM928" i="12" s="1"/>
  <c r="AS928" i="12" s="1"/>
  <c r="AY928" i="12" s="1"/>
  <c r="BE928" i="12" s="1"/>
  <c r="B928" i="12"/>
  <c r="H928" i="12" s="1"/>
  <c r="A928" i="12"/>
  <c r="G928" i="12" s="1"/>
  <c r="M928" i="12" s="1"/>
  <c r="S928" i="12" s="1"/>
  <c r="Y928" i="12" s="1"/>
  <c r="AE928" i="12" s="1"/>
  <c r="AK928" i="12" s="1"/>
  <c r="AQ928" i="12" s="1"/>
  <c r="AW928" i="12" s="1"/>
  <c r="BC928" i="12" s="1"/>
  <c r="E927" i="12"/>
  <c r="D927" i="12"/>
  <c r="J927" i="12" s="1"/>
  <c r="P927" i="12" s="1"/>
  <c r="V927" i="12" s="1"/>
  <c r="AB927" i="12" s="1"/>
  <c r="AH927" i="12" s="1"/>
  <c r="AN927" i="12" s="1"/>
  <c r="AT927" i="12" s="1"/>
  <c r="AZ927" i="12" s="1"/>
  <c r="BF927" i="12" s="1"/>
  <c r="C927" i="12"/>
  <c r="I927" i="12" s="1"/>
  <c r="O927" i="12" s="1"/>
  <c r="U927" i="12" s="1"/>
  <c r="AA927" i="12" s="1"/>
  <c r="AG927" i="12" s="1"/>
  <c r="AM927" i="12" s="1"/>
  <c r="AS927" i="12" s="1"/>
  <c r="AY927" i="12" s="1"/>
  <c r="BE927" i="12" s="1"/>
  <c r="B927" i="12"/>
  <c r="A927" i="12"/>
  <c r="G927" i="12" s="1"/>
  <c r="M927" i="12" s="1"/>
  <c r="S927" i="12" s="1"/>
  <c r="Y927" i="12" s="1"/>
  <c r="AE927" i="12" s="1"/>
  <c r="AK927" i="12" s="1"/>
  <c r="AQ927" i="12" s="1"/>
  <c r="AW927" i="12" s="1"/>
  <c r="BC927" i="12" s="1"/>
  <c r="E926" i="12"/>
  <c r="D926" i="12"/>
  <c r="J926" i="12" s="1"/>
  <c r="P926" i="12" s="1"/>
  <c r="V926" i="12" s="1"/>
  <c r="AB926" i="12" s="1"/>
  <c r="AH926" i="12" s="1"/>
  <c r="AN926" i="12" s="1"/>
  <c r="AT926" i="12" s="1"/>
  <c r="AZ926" i="12" s="1"/>
  <c r="BF926" i="12" s="1"/>
  <c r="C926" i="12"/>
  <c r="I926" i="12" s="1"/>
  <c r="O926" i="12" s="1"/>
  <c r="U926" i="12" s="1"/>
  <c r="AA926" i="12" s="1"/>
  <c r="AG926" i="12" s="1"/>
  <c r="AM926" i="12" s="1"/>
  <c r="AS926" i="12" s="1"/>
  <c r="AY926" i="12" s="1"/>
  <c r="BE926" i="12" s="1"/>
  <c r="B926" i="12"/>
  <c r="A926" i="12"/>
  <c r="G926" i="12" s="1"/>
  <c r="M926" i="12" s="1"/>
  <c r="S926" i="12" s="1"/>
  <c r="Y926" i="12" s="1"/>
  <c r="AE926" i="12" s="1"/>
  <c r="AK926" i="12" s="1"/>
  <c r="AQ926" i="12" s="1"/>
  <c r="AW926" i="12" s="1"/>
  <c r="BC926" i="12" s="1"/>
  <c r="E925" i="12"/>
  <c r="D925" i="12"/>
  <c r="J925" i="12" s="1"/>
  <c r="P925" i="12" s="1"/>
  <c r="V925" i="12" s="1"/>
  <c r="AB925" i="12" s="1"/>
  <c r="AH925" i="12" s="1"/>
  <c r="AN925" i="12" s="1"/>
  <c r="AT925" i="12" s="1"/>
  <c r="AZ925" i="12" s="1"/>
  <c r="BF925" i="12" s="1"/>
  <c r="C925" i="12"/>
  <c r="I925" i="12" s="1"/>
  <c r="O925" i="12" s="1"/>
  <c r="U925" i="12" s="1"/>
  <c r="AA925" i="12" s="1"/>
  <c r="AG925" i="12" s="1"/>
  <c r="AM925" i="12" s="1"/>
  <c r="AS925" i="12" s="1"/>
  <c r="AY925" i="12" s="1"/>
  <c r="BE925" i="12" s="1"/>
  <c r="B925" i="12"/>
  <c r="A925" i="12"/>
  <c r="G925" i="12" s="1"/>
  <c r="M925" i="12" s="1"/>
  <c r="S925" i="12" s="1"/>
  <c r="Y925" i="12" s="1"/>
  <c r="AE925" i="12" s="1"/>
  <c r="AK925" i="12" s="1"/>
  <c r="AQ925" i="12" s="1"/>
  <c r="AW925" i="12" s="1"/>
  <c r="BC925" i="12" s="1"/>
  <c r="J924" i="12"/>
  <c r="P924" i="12" s="1"/>
  <c r="V924" i="12" s="1"/>
  <c r="AB924" i="12" s="1"/>
  <c r="AH924" i="12" s="1"/>
  <c r="AN924" i="12" s="1"/>
  <c r="AT924" i="12" s="1"/>
  <c r="AZ924" i="12" s="1"/>
  <c r="BF924" i="12" s="1"/>
  <c r="E924" i="12"/>
  <c r="D924" i="12"/>
  <c r="C924" i="12"/>
  <c r="I924" i="12" s="1"/>
  <c r="O924" i="12" s="1"/>
  <c r="U924" i="12" s="1"/>
  <c r="AA924" i="12" s="1"/>
  <c r="AG924" i="12" s="1"/>
  <c r="AM924" i="12" s="1"/>
  <c r="AS924" i="12" s="1"/>
  <c r="AY924" i="12" s="1"/>
  <c r="BE924" i="12" s="1"/>
  <c r="B924" i="12"/>
  <c r="H924" i="12" s="1"/>
  <c r="A924" i="12"/>
  <c r="G924" i="12" s="1"/>
  <c r="M924" i="12" s="1"/>
  <c r="S924" i="12" s="1"/>
  <c r="Y924" i="12" s="1"/>
  <c r="AE924" i="12" s="1"/>
  <c r="AK924" i="12" s="1"/>
  <c r="AQ924" i="12" s="1"/>
  <c r="AW924" i="12" s="1"/>
  <c r="BC924" i="12" s="1"/>
  <c r="E923" i="12"/>
  <c r="D923" i="12"/>
  <c r="J923" i="12" s="1"/>
  <c r="P923" i="12" s="1"/>
  <c r="V923" i="12" s="1"/>
  <c r="AB923" i="12" s="1"/>
  <c r="AH923" i="12" s="1"/>
  <c r="AN923" i="12" s="1"/>
  <c r="AT923" i="12" s="1"/>
  <c r="AZ923" i="12" s="1"/>
  <c r="BF923" i="12" s="1"/>
  <c r="C923" i="12"/>
  <c r="I923" i="12" s="1"/>
  <c r="O923" i="12" s="1"/>
  <c r="U923" i="12" s="1"/>
  <c r="AA923" i="12" s="1"/>
  <c r="AG923" i="12" s="1"/>
  <c r="AM923" i="12" s="1"/>
  <c r="AS923" i="12" s="1"/>
  <c r="AY923" i="12" s="1"/>
  <c r="BE923" i="12" s="1"/>
  <c r="B923" i="12"/>
  <c r="A923" i="12"/>
  <c r="G923" i="12" s="1"/>
  <c r="M923" i="12" s="1"/>
  <c r="S923" i="12" s="1"/>
  <c r="Y923" i="12" s="1"/>
  <c r="AE923" i="12" s="1"/>
  <c r="AK923" i="12" s="1"/>
  <c r="AQ923" i="12" s="1"/>
  <c r="AW923" i="12" s="1"/>
  <c r="BC923" i="12" s="1"/>
  <c r="E922" i="12"/>
  <c r="D922" i="12"/>
  <c r="J922" i="12" s="1"/>
  <c r="P922" i="12" s="1"/>
  <c r="V922" i="12" s="1"/>
  <c r="AB922" i="12" s="1"/>
  <c r="AH922" i="12" s="1"/>
  <c r="AN922" i="12" s="1"/>
  <c r="AT922" i="12" s="1"/>
  <c r="AZ922" i="12" s="1"/>
  <c r="BF922" i="12" s="1"/>
  <c r="C922" i="12"/>
  <c r="I922" i="12" s="1"/>
  <c r="O922" i="12" s="1"/>
  <c r="U922" i="12" s="1"/>
  <c r="AA922" i="12" s="1"/>
  <c r="AG922" i="12" s="1"/>
  <c r="AM922" i="12" s="1"/>
  <c r="AS922" i="12" s="1"/>
  <c r="AY922" i="12" s="1"/>
  <c r="BE922" i="12" s="1"/>
  <c r="B922" i="12"/>
  <c r="K922" i="12" s="1"/>
  <c r="A922" i="12"/>
  <c r="G922" i="12" s="1"/>
  <c r="M922" i="12" s="1"/>
  <c r="S922" i="12" s="1"/>
  <c r="Y922" i="12" s="1"/>
  <c r="AE922" i="12" s="1"/>
  <c r="AK922" i="12" s="1"/>
  <c r="AQ922" i="12" s="1"/>
  <c r="AW922" i="12" s="1"/>
  <c r="BC922" i="12" s="1"/>
  <c r="E921" i="12"/>
  <c r="D921" i="12"/>
  <c r="J921" i="12" s="1"/>
  <c r="P921" i="12" s="1"/>
  <c r="V921" i="12" s="1"/>
  <c r="AB921" i="12" s="1"/>
  <c r="AH921" i="12" s="1"/>
  <c r="AN921" i="12" s="1"/>
  <c r="AT921" i="12" s="1"/>
  <c r="AZ921" i="12" s="1"/>
  <c r="BF921" i="12" s="1"/>
  <c r="C921" i="12"/>
  <c r="I921" i="12" s="1"/>
  <c r="O921" i="12" s="1"/>
  <c r="U921" i="12" s="1"/>
  <c r="AA921" i="12" s="1"/>
  <c r="AG921" i="12" s="1"/>
  <c r="AM921" i="12" s="1"/>
  <c r="AS921" i="12" s="1"/>
  <c r="AY921" i="12" s="1"/>
  <c r="BE921" i="12" s="1"/>
  <c r="B921" i="12"/>
  <c r="H921" i="12" s="1"/>
  <c r="A921" i="12"/>
  <c r="G921" i="12" s="1"/>
  <c r="M921" i="12" s="1"/>
  <c r="S921" i="12" s="1"/>
  <c r="Y921" i="12" s="1"/>
  <c r="AE921" i="12" s="1"/>
  <c r="AK921" i="12" s="1"/>
  <c r="AQ921" i="12" s="1"/>
  <c r="AW921" i="12" s="1"/>
  <c r="BC921" i="12" s="1"/>
  <c r="G920" i="12"/>
  <c r="M920" i="12" s="1"/>
  <c r="S920" i="12" s="1"/>
  <c r="Y920" i="12" s="1"/>
  <c r="AE920" i="12" s="1"/>
  <c r="AK920" i="12" s="1"/>
  <c r="AQ920" i="12" s="1"/>
  <c r="AW920" i="12" s="1"/>
  <c r="BC920" i="12" s="1"/>
  <c r="E920" i="12"/>
  <c r="D920" i="12"/>
  <c r="J920" i="12" s="1"/>
  <c r="P920" i="12" s="1"/>
  <c r="V920" i="12" s="1"/>
  <c r="AB920" i="12" s="1"/>
  <c r="AH920" i="12" s="1"/>
  <c r="AN920" i="12" s="1"/>
  <c r="AT920" i="12" s="1"/>
  <c r="AZ920" i="12" s="1"/>
  <c r="BF920" i="12" s="1"/>
  <c r="C920" i="12"/>
  <c r="I920" i="12" s="1"/>
  <c r="O920" i="12" s="1"/>
  <c r="U920" i="12" s="1"/>
  <c r="AA920" i="12" s="1"/>
  <c r="AG920" i="12" s="1"/>
  <c r="AM920" i="12" s="1"/>
  <c r="AS920" i="12" s="1"/>
  <c r="AY920" i="12" s="1"/>
  <c r="BE920" i="12" s="1"/>
  <c r="B920" i="12"/>
  <c r="A920" i="12"/>
  <c r="E919" i="12"/>
  <c r="D919" i="12"/>
  <c r="J919" i="12" s="1"/>
  <c r="P919" i="12" s="1"/>
  <c r="V919" i="12" s="1"/>
  <c r="AB919" i="12" s="1"/>
  <c r="AH919" i="12" s="1"/>
  <c r="AN919" i="12" s="1"/>
  <c r="AT919" i="12" s="1"/>
  <c r="AZ919" i="12" s="1"/>
  <c r="BF919" i="12" s="1"/>
  <c r="C919" i="12"/>
  <c r="I919" i="12" s="1"/>
  <c r="O919" i="12" s="1"/>
  <c r="U919" i="12" s="1"/>
  <c r="AA919" i="12" s="1"/>
  <c r="AG919" i="12" s="1"/>
  <c r="AM919" i="12" s="1"/>
  <c r="AS919" i="12" s="1"/>
  <c r="AY919" i="12" s="1"/>
  <c r="BE919" i="12" s="1"/>
  <c r="B919" i="12"/>
  <c r="H919" i="12" s="1"/>
  <c r="A919" i="12"/>
  <c r="G919" i="12" s="1"/>
  <c r="M919" i="12" s="1"/>
  <c r="S919" i="12" s="1"/>
  <c r="Y919" i="12" s="1"/>
  <c r="AE919" i="12" s="1"/>
  <c r="AK919" i="12" s="1"/>
  <c r="AQ919" i="12" s="1"/>
  <c r="AW919" i="12" s="1"/>
  <c r="BC919" i="12" s="1"/>
  <c r="E918" i="12"/>
  <c r="D918" i="12"/>
  <c r="J918" i="12" s="1"/>
  <c r="P918" i="12" s="1"/>
  <c r="V918" i="12" s="1"/>
  <c r="AB918" i="12" s="1"/>
  <c r="AH918" i="12" s="1"/>
  <c r="AN918" i="12" s="1"/>
  <c r="AT918" i="12" s="1"/>
  <c r="AZ918" i="12" s="1"/>
  <c r="BF918" i="12" s="1"/>
  <c r="C918" i="12"/>
  <c r="I918" i="12" s="1"/>
  <c r="O918" i="12" s="1"/>
  <c r="U918" i="12" s="1"/>
  <c r="AA918" i="12" s="1"/>
  <c r="AG918" i="12" s="1"/>
  <c r="AM918" i="12" s="1"/>
  <c r="AS918" i="12" s="1"/>
  <c r="AY918" i="12" s="1"/>
  <c r="BE918" i="12" s="1"/>
  <c r="B918" i="12"/>
  <c r="A918" i="12"/>
  <c r="G918" i="12" s="1"/>
  <c r="M918" i="12" s="1"/>
  <c r="S918" i="12" s="1"/>
  <c r="Y918" i="12" s="1"/>
  <c r="AE918" i="12" s="1"/>
  <c r="AK918" i="12" s="1"/>
  <c r="AQ918" i="12" s="1"/>
  <c r="AW918" i="12" s="1"/>
  <c r="BC918" i="12" s="1"/>
  <c r="E917" i="12"/>
  <c r="D917" i="12"/>
  <c r="J917" i="12" s="1"/>
  <c r="P917" i="12" s="1"/>
  <c r="V917" i="12" s="1"/>
  <c r="AB917" i="12" s="1"/>
  <c r="AH917" i="12" s="1"/>
  <c r="AN917" i="12" s="1"/>
  <c r="AT917" i="12" s="1"/>
  <c r="AZ917" i="12" s="1"/>
  <c r="BF917" i="12" s="1"/>
  <c r="C917" i="12"/>
  <c r="I917" i="12" s="1"/>
  <c r="O917" i="12" s="1"/>
  <c r="U917" i="12" s="1"/>
  <c r="AA917" i="12" s="1"/>
  <c r="AG917" i="12" s="1"/>
  <c r="AM917" i="12" s="1"/>
  <c r="AS917" i="12" s="1"/>
  <c r="AY917" i="12" s="1"/>
  <c r="BE917" i="12" s="1"/>
  <c r="B917" i="12"/>
  <c r="A917" i="12"/>
  <c r="G917" i="12" s="1"/>
  <c r="M917" i="12" s="1"/>
  <c r="S917" i="12" s="1"/>
  <c r="Y917" i="12" s="1"/>
  <c r="AE917" i="12" s="1"/>
  <c r="AK917" i="12" s="1"/>
  <c r="AQ917" i="12" s="1"/>
  <c r="AW917" i="12" s="1"/>
  <c r="BC917" i="12" s="1"/>
  <c r="E916" i="12"/>
  <c r="D916" i="12"/>
  <c r="J916" i="12" s="1"/>
  <c r="P916" i="12" s="1"/>
  <c r="V916" i="12" s="1"/>
  <c r="AB916" i="12" s="1"/>
  <c r="AH916" i="12" s="1"/>
  <c r="AN916" i="12" s="1"/>
  <c r="AT916" i="12" s="1"/>
  <c r="AZ916" i="12" s="1"/>
  <c r="BF916" i="12" s="1"/>
  <c r="C916" i="12"/>
  <c r="I916" i="12" s="1"/>
  <c r="O916" i="12" s="1"/>
  <c r="U916" i="12" s="1"/>
  <c r="AA916" i="12" s="1"/>
  <c r="AG916" i="12" s="1"/>
  <c r="AM916" i="12" s="1"/>
  <c r="AS916" i="12" s="1"/>
  <c r="AY916" i="12" s="1"/>
  <c r="BE916" i="12" s="1"/>
  <c r="B916" i="12"/>
  <c r="A916" i="12"/>
  <c r="G916" i="12" s="1"/>
  <c r="M916" i="12" s="1"/>
  <c r="S916" i="12" s="1"/>
  <c r="Y916" i="12" s="1"/>
  <c r="AE916" i="12" s="1"/>
  <c r="AK916" i="12" s="1"/>
  <c r="AQ916" i="12" s="1"/>
  <c r="AW916" i="12" s="1"/>
  <c r="BC916" i="12" s="1"/>
  <c r="E915" i="12"/>
  <c r="D915" i="12"/>
  <c r="J915" i="12" s="1"/>
  <c r="P915" i="12" s="1"/>
  <c r="V915" i="12" s="1"/>
  <c r="AB915" i="12" s="1"/>
  <c r="AH915" i="12" s="1"/>
  <c r="AN915" i="12" s="1"/>
  <c r="AT915" i="12" s="1"/>
  <c r="AZ915" i="12" s="1"/>
  <c r="BF915" i="12" s="1"/>
  <c r="C915" i="12"/>
  <c r="I915" i="12" s="1"/>
  <c r="O915" i="12" s="1"/>
  <c r="U915" i="12" s="1"/>
  <c r="AA915" i="12" s="1"/>
  <c r="AG915" i="12" s="1"/>
  <c r="AM915" i="12" s="1"/>
  <c r="AS915" i="12" s="1"/>
  <c r="AY915" i="12" s="1"/>
  <c r="BE915" i="12" s="1"/>
  <c r="B915" i="12"/>
  <c r="H915" i="12" s="1"/>
  <c r="A915" i="12"/>
  <c r="G915" i="12" s="1"/>
  <c r="M915" i="12" s="1"/>
  <c r="S915" i="12" s="1"/>
  <c r="Y915" i="12" s="1"/>
  <c r="AE915" i="12" s="1"/>
  <c r="AK915" i="12" s="1"/>
  <c r="AQ915" i="12" s="1"/>
  <c r="AW915" i="12" s="1"/>
  <c r="BC915" i="12" s="1"/>
  <c r="E914" i="12"/>
  <c r="D914" i="12"/>
  <c r="J914" i="12" s="1"/>
  <c r="P914" i="12" s="1"/>
  <c r="V914" i="12" s="1"/>
  <c r="AB914" i="12" s="1"/>
  <c r="AH914" i="12" s="1"/>
  <c r="AN914" i="12" s="1"/>
  <c r="AT914" i="12" s="1"/>
  <c r="AZ914" i="12" s="1"/>
  <c r="BF914" i="12" s="1"/>
  <c r="C914" i="12"/>
  <c r="I914" i="12" s="1"/>
  <c r="O914" i="12" s="1"/>
  <c r="U914" i="12" s="1"/>
  <c r="AA914" i="12" s="1"/>
  <c r="AG914" i="12" s="1"/>
  <c r="AM914" i="12" s="1"/>
  <c r="AS914" i="12" s="1"/>
  <c r="AY914" i="12" s="1"/>
  <c r="BE914" i="12" s="1"/>
  <c r="B914" i="12"/>
  <c r="H914" i="12" s="1"/>
  <c r="A914" i="12"/>
  <c r="G914" i="12" s="1"/>
  <c r="M914" i="12" s="1"/>
  <c r="S914" i="12" s="1"/>
  <c r="Y914" i="12" s="1"/>
  <c r="AE914" i="12" s="1"/>
  <c r="AK914" i="12" s="1"/>
  <c r="AQ914" i="12" s="1"/>
  <c r="AW914" i="12" s="1"/>
  <c r="BC914" i="12" s="1"/>
  <c r="E913" i="12"/>
  <c r="D913" i="12"/>
  <c r="J913" i="12" s="1"/>
  <c r="P913" i="12" s="1"/>
  <c r="V913" i="12" s="1"/>
  <c r="AB913" i="12" s="1"/>
  <c r="AH913" i="12" s="1"/>
  <c r="AN913" i="12" s="1"/>
  <c r="AT913" i="12" s="1"/>
  <c r="AZ913" i="12" s="1"/>
  <c r="BF913" i="12" s="1"/>
  <c r="C913" i="12"/>
  <c r="I913" i="12" s="1"/>
  <c r="O913" i="12" s="1"/>
  <c r="U913" i="12" s="1"/>
  <c r="AA913" i="12" s="1"/>
  <c r="AG913" i="12" s="1"/>
  <c r="AM913" i="12" s="1"/>
  <c r="AS913" i="12" s="1"/>
  <c r="AY913" i="12" s="1"/>
  <c r="BE913" i="12" s="1"/>
  <c r="B913" i="12"/>
  <c r="A913" i="12"/>
  <c r="G913" i="12" s="1"/>
  <c r="M913" i="12" s="1"/>
  <c r="S913" i="12" s="1"/>
  <c r="Y913" i="12" s="1"/>
  <c r="AE913" i="12" s="1"/>
  <c r="AK913" i="12" s="1"/>
  <c r="AQ913" i="12" s="1"/>
  <c r="AW913" i="12" s="1"/>
  <c r="BC913" i="12" s="1"/>
  <c r="E912" i="12"/>
  <c r="D912" i="12"/>
  <c r="J912" i="12" s="1"/>
  <c r="P912" i="12" s="1"/>
  <c r="V912" i="12" s="1"/>
  <c r="AB912" i="12" s="1"/>
  <c r="AH912" i="12" s="1"/>
  <c r="AN912" i="12" s="1"/>
  <c r="AT912" i="12" s="1"/>
  <c r="AZ912" i="12" s="1"/>
  <c r="BF912" i="12" s="1"/>
  <c r="C912" i="12"/>
  <c r="I912" i="12" s="1"/>
  <c r="O912" i="12" s="1"/>
  <c r="U912" i="12" s="1"/>
  <c r="AA912" i="12" s="1"/>
  <c r="AG912" i="12" s="1"/>
  <c r="AM912" i="12" s="1"/>
  <c r="AS912" i="12" s="1"/>
  <c r="AY912" i="12" s="1"/>
  <c r="BE912" i="12" s="1"/>
  <c r="B912" i="12"/>
  <c r="A912" i="12"/>
  <c r="G912" i="12" s="1"/>
  <c r="M912" i="12" s="1"/>
  <c r="S912" i="12" s="1"/>
  <c r="Y912" i="12" s="1"/>
  <c r="AE912" i="12" s="1"/>
  <c r="AK912" i="12" s="1"/>
  <c r="AQ912" i="12" s="1"/>
  <c r="AW912" i="12" s="1"/>
  <c r="BC912" i="12" s="1"/>
  <c r="E911" i="12"/>
  <c r="D911" i="12"/>
  <c r="J911" i="12" s="1"/>
  <c r="P911" i="12" s="1"/>
  <c r="V911" i="12" s="1"/>
  <c r="AB911" i="12" s="1"/>
  <c r="AH911" i="12" s="1"/>
  <c r="AN911" i="12" s="1"/>
  <c r="AT911" i="12" s="1"/>
  <c r="AZ911" i="12" s="1"/>
  <c r="BF911" i="12" s="1"/>
  <c r="C911" i="12"/>
  <c r="I911" i="12" s="1"/>
  <c r="O911" i="12" s="1"/>
  <c r="U911" i="12" s="1"/>
  <c r="AA911" i="12" s="1"/>
  <c r="AG911" i="12" s="1"/>
  <c r="AM911" i="12" s="1"/>
  <c r="AS911" i="12" s="1"/>
  <c r="AY911" i="12" s="1"/>
  <c r="BE911" i="12" s="1"/>
  <c r="B911" i="12"/>
  <c r="H911" i="12" s="1"/>
  <c r="A911" i="12"/>
  <c r="G911" i="12" s="1"/>
  <c r="M911" i="12" s="1"/>
  <c r="S911" i="12" s="1"/>
  <c r="Y911" i="12" s="1"/>
  <c r="AE911" i="12" s="1"/>
  <c r="AK911" i="12" s="1"/>
  <c r="AQ911" i="12" s="1"/>
  <c r="AW911" i="12" s="1"/>
  <c r="BC911" i="12" s="1"/>
  <c r="E910" i="12"/>
  <c r="D910" i="12"/>
  <c r="J910" i="12" s="1"/>
  <c r="P910" i="12" s="1"/>
  <c r="V910" i="12" s="1"/>
  <c r="AB910" i="12" s="1"/>
  <c r="AH910" i="12" s="1"/>
  <c r="AN910" i="12" s="1"/>
  <c r="AT910" i="12" s="1"/>
  <c r="AZ910" i="12" s="1"/>
  <c r="BF910" i="12" s="1"/>
  <c r="C910" i="12"/>
  <c r="I910" i="12" s="1"/>
  <c r="O910" i="12" s="1"/>
  <c r="U910" i="12" s="1"/>
  <c r="AA910" i="12" s="1"/>
  <c r="AG910" i="12" s="1"/>
  <c r="AM910" i="12" s="1"/>
  <c r="AS910" i="12" s="1"/>
  <c r="AY910" i="12" s="1"/>
  <c r="BE910" i="12" s="1"/>
  <c r="B910" i="12"/>
  <c r="A910" i="12"/>
  <c r="G910" i="12" s="1"/>
  <c r="M910" i="12" s="1"/>
  <c r="S910" i="12" s="1"/>
  <c r="Y910" i="12" s="1"/>
  <c r="AE910" i="12" s="1"/>
  <c r="AK910" i="12" s="1"/>
  <c r="AQ910" i="12" s="1"/>
  <c r="AW910" i="12" s="1"/>
  <c r="BC910" i="12" s="1"/>
  <c r="E909" i="12"/>
  <c r="D909" i="12"/>
  <c r="J909" i="12" s="1"/>
  <c r="P909" i="12" s="1"/>
  <c r="V909" i="12" s="1"/>
  <c r="AB909" i="12" s="1"/>
  <c r="AH909" i="12" s="1"/>
  <c r="AN909" i="12" s="1"/>
  <c r="AT909" i="12" s="1"/>
  <c r="AZ909" i="12" s="1"/>
  <c r="BF909" i="12" s="1"/>
  <c r="C909" i="12"/>
  <c r="I909" i="12" s="1"/>
  <c r="O909" i="12" s="1"/>
  <c r="U909" i="12" s="1"/>
  <c r="AA909" i="12" s="1"/>
  <c r="AG909" i="12" s="1"/>
  <c r="AM909" i="12" s="1"/>
  <c r="AS909" i="12" s="1"/>
  <c r="AY909" i="12" s="1"/>
  <c r="BE909" i="12" s="1"/>
  <c r="B909" i="12"/>
  <c r="A909" i="12"/>
  <c r="G909" i="12" s="1"/>
  <c r="M909" i="12" s="1"/>
  <c r="S909" i="12" s="1"/>
  <c r="Y909" i="12" s="1"/>
  <c r="AE909" i="12" s="1"/>
  <c r="AK909" i="12" s="1"/>
  <c r="AQ909" i="12" s="1"/>
  <c r="AW909" i="12" s="1"/>
  <c r="BC909" i="12" s="1"/>
  <c r="E908" i="12"/>
  <c r="D908" i="12"/>
  <c r="J908" i="12" s="1"/>
  <c r="P908" i="12" s="1"/>
  <c r="V908" i="12" s="1"/>
  <c r="AB908" i="12" s="1"/>
  <c r="AH908" i="12" s="1"/>
  <c r="AN908" i="12" s="1"/>
  <c r="AT908" i="12" s="1"/>
  <c r="AZ908" i="12" s="1"/>
  <c r="BF908" i="12" s="1"/>
  <c r="C908" i="12"/>
  <c r="I908" i="12" s="1"/>
  <c r="O908" i="12" s="1"/>
  <c r="U908" i="12" s="1"/>
  <c r="AA908" i="12" s="1"/>
  <c r="AG908" i="12" s="1"/>
  <c r="AM908" i="12" s="1"/>
  <c r="AS908" i="12" s="1"/>
  <c r="AY908" i="12" s="1"/>
  <c r="BE908" i="12" s="1"/>
  <c r="B908" i="12"/>
  <c r="A908" i="12"/>
  <c r="G908" i="12" s="1"/>
  <c r="M908" i="12" s="1"/>
  <c r="S908" i="12" s="1"/>
  <c r="Y908" i="12" s="1"/>
  <c r="AE908" i="12" s="1"/>
  <c r="AK908" i="12" s="1"/>
  <c r="AQ908" i="12" s="1"/>
  <c r="AW908" i="12" s="1"/>
  <c r="BC908" i="12" s="1"/>
  <c r="E907" i="12"/>
  <c r="D907" i="12"/>
  <c r="J907" i="12" s="1"/>
  <c r="P907" i="12" s="1"/>
  <c r="V907" i="12" s="1"/>
  <c r="AB907" i="12" s="1"/>
  <c r="AH907" i="12" s="1"/>
  <c r="AN907" i="12" s="1"/>
  <c r="AT907" i="12" s="1"/>
  <c r="AZ907" i="12" s="1"/>
  <c r="BF907" i="12" s="1"/>
  <c r="C907" i="12"/>
  <c r="I907" i="12" s="1"/>
  <c r="O907" i="12" s="1"/>
  <c r="U907" i="12" s="1"/>
  <c r="AA907" i="12" s="1"/>
  <c r="AG907" i="12" s="1"/>
  <c r="AM907" i="12" s="1"/>
  <c r="AS907" i="12" s="1"/>
  <c r="AY907" i="12" s="1"/>
  <c r="BE907" i="12" s="1"/>
  <c r="B907" i="12"/>
  <c r="H907" i="12" s="1"/>
  <c r="A907" i="12"/>
  <c r="G907" i="12" s="1"/>
  <c r="M907" i="12" s="1"/>
  <c r="S907" i="12" s="1"/>
  <c r="Y907" i="12" s="1"/>
  <c r="AE907" i="12" s="1"/>
  <c r="AK907" i="12" s="1"/>
  <c r="AQ907" i="12" s="1"/>
  <c r="AW907" i="12" s="1"/>
  <c r="BC907" i="12" s="1"/>
  <c r="E906" i="12"/>
  <c r="D906" i="12"/>
  <c r="J906" i="12" s="1"/>
  <c r="P906" i="12" s="1"/>
  <c r="V906" i="12" s="1"/>
  <c r="AB906" i="12" s="1"/>
  <c r="AH906" i="12" s="1"/>
  <c r="AN906" i="12" s="1"/>
  <c r="AT906" i="12" s="1"/>
  <c r="AZ906" i="12" s="1"/>
  <c r="BF906" i="12" s="1"/>
  <c r="C906" i="12"/>
  <c r="I906" i="12" s="1"/>
  <c r="O906" i="12" s="1"/>
  <c r="U906" i="12" s="1"/>
  <c r="AA906" i="12" s="1"/>
  <c r="AG906" i="12" s="1"/>
  <c r="AM906" i="12" s="1"/>
  <c r="AS906" i="12" s="1"/>
  <c r="AY906" i="12" s="1"/>
  <c r="BE906" i="12" s="1"/>
  <c r="B906" i="12"/>
  <c r="A906" i="12"/>
  <c r="G906" i="12" s="1"/>
  <c r="M906" i="12" s="1"/>
  <c r="S906" i="12" s="1"/>
  <c r="Y906" i="12" s="1"/>
  <c r="AE906" i="12" s="1"/>
  <c r="AK906" i="12" s="1"/>
  <c r="AQ906" i="12" s="1"/>
  <c r="AW906" i="12" s="1"/>
  <c r="BC906" i="12" s="1"/>
  <c r="E905" i="12"/>
  <c r="D905" i="12"/>
  <c r="J905" i="12" s="1"/>
  <c r="P905" i="12" s="1"/>
  <c r="V905" i="12" s="1"/>
  <c r="AB905" i="12" s="1"/>
  <c r="AH905" i="12" s="1"/>
  <c r="AN905" i="12" s="1"/>
  <c r="AT905" i="12" s="1"/>
  <c r="AZ905" i="12" s="1"/>
  <c r="BF905" i="12" s="1"/>
  <c r="C905" i="12"/>
  <c r="I905" i="12" s="1"/>
  <c r="O905" i="12" s="1"/>
  <c r="U905" i="12" s="1"/>
  <c r="AA905" i="12" s="1"/>
  <c r="AG905" i="12" s="1"/>
  <c r="AM905" i="12" s="1"/>
  <c r="AS905" i="12" s="1"/>
  <c r="AY905" i="12" s="1"/>
  <c r="BE905" i="12" s="1"/>
  <c r="B905" i="12"/>
  <c r="A905" i="12"/>
  <c r="G905" i="12" s="1"/>
  <c r="M905" i="12" s="1"/>
  <c r="S905" i="12" s="1"/>
  <c r="Y905" i="12" s="1"/>
  <c r="AE905" i="12" s="1"/>
  <c r="AK905" i="12" s="1"/>
  <c r="AQ905" i="12" s="1"/>
  <c r="AW905" i="12" s="1"/>
  <c r="BC905" i="12" s="1"/>
  <c r="E904" i="12"/>
  <c r="D904" i="12"/>
  <c r="J904" i="12" s="1"/>
  <c r="P904" i="12" s="1"/>
  <c r="V904" i="12" s="1"/>
  <c r="AB904" i="12" s="1"/>
  <c r="AH904" i="12" s="1"/>
  <c r="AN904" i="12" s="1"/>
  <c r="AT904" i="12" s="1"/>
  <c r="AZ904" i="12" s="1"/>
  <c r="BF904" i="12" s="1"/>
  <c r="C904" i="12"/>
  <c r="I904" i="12" s="1"/>
  <c r="O904" i="12" s="1"/>
  <c r="U904" i="12" s="1"/>
  <c r="AA904" i="12" s="1"/>
  <c r="AG904" i="12" s="1"/>
  <c r="AM904" i="12" s="1"/>
  <c r="AS904" i="12" s="1"/>
  <c r="AY904" i="12" s="1"/>
  <c r="BE904" i="12" s="1"/>
  <c r="B904" i="12"/>
  <c r="A904" i="12"/>
  <c r="G904" i="12" s="1"/>
  <c r="M904" i="12" s="1"/>
  <c r="S904" i="12" s="1"/>
  <c r="Y904" i="12" s="1"/>
  <c r="AE904" i="12" s="1"/>
  <c r="AK904" i="12" s="1"/>
  <c r="AQ904" i="12" s="1"/>
  <c r="AW904" i="12" s="1"/>
  <c r="BC904" i="12" s="1"/>
  <c r="E903" i="12"/>
  <c r="D903" i="12"/>
  <c r="J903" i="12" s="1"/>
  <c r="P903" i="12" s="1"/>
  <c r="V903" i="12" s="1"/>
  <c r="AB903" i="12" s="1"/>
  <c r="AH903" i="12" s="1"/>
  <c r="AN903" i="12" s="1"/>
  <c r="AT903" i="12" s="1"/>
  <c r="AZ903" i="12" s="1"/>
  <c r="BF903" i="12" s="1"/>
  <c r="C903" i="12"/>
  <c r="I903" i="12" s="1"/>
  <c r="O903" i="12" s="1"/>
  <c r="U903" i="12" s="1"/>
  <c r="AA903" i="12" s="1"/>
  <c r="AG903" i="12" s="1"/>
  <c r="AM903" i="12" s="1"/>
  <c r="AS903" i="12" s="1"/>
  <c r="AY903" i="12" s="1"/>
  <c r="BE903" i="12" s="1"/>
  <c r="B903" i="12"/>
  <c r="H903" i="12" s="1"/>
  <c r="A903" i="12"/>
  <c r="G903" i="12" s="1"/>
  <c r="M903" i="12" s="1"/>
  <c r="S903" i="12" s="1"/>
  <c r="Y903" i="12" s="1"/>
  <c r="AE903" i="12" s="1"/>
  <c r="AK903" i="12" s="1"/>
  <c r="AQ903" i="12" s="1"/>
  <c r="AW903" i="12" s="1"/>
  <c r="BC903" i="12" s="1"/>
  <c r="E902" i="12"/>
  <c r="D902" i="12"/>
  <c r="J902" i="12" s="1"/>
  <c r="P902" i="12" s="1"/>
  <c r="V902" i="12" s="1"/>
  <c r="AB902" i="12" s="1"/>
  <c r="AH902" i="12" s="1"/>
  <c r="AN902" i="12" s="1"/>
  <c r="AT902" i="12" s="1"/>
  <c r="AZ902" i="12" s="1"/>
  <c r="BF902" i="12" s="1"/>
  <c r="C902" i="12"/>
  <c r="I902" i="12" s="1"/>
  <c r="O902" i="12" s="1"/>
  <c r="U902" i="12" s="1"/>
  <c r="AA902" i="12" s="1"/>
  <c r="AG902" i="12" s="1"/>
  <c r="AM902" i="12" s="1"/>
  <c r="AS902" i="12" s="1"/>
  <c r="AY902" i="12" s="1"/>
  <c r="BE902" i="12" s="1"/>
  <c r="B902" i="12"/>
  <c r="H902" i="12" s="1"/>
  <c r="A902" i="12"/>
  <c r="G902" i="12" s="1"/>
  <c r="M902" i="12" s="1"/>
  <c r="S902" i="12" s="1"/>
  <c r="Y902" i="12" s="1"/>
  <c r="AE902" i="12" s="1"/>
  <c r="AK902" i="12" s="1"/>
  <c r="AQ902" i="12" s="1"/>
  <c r="AW902" i="12" s="1"/>
  <c r="BC902" i="12" s="1"/>
  <c r="E901" i="12"/>
  <c r="D901" i="12"/>
  <c r="J901" i="12" s="1"/>
  <c r="P901" i="12" s="1"/>
  <c r="V901" i="12" s="1"/>
  <c r="AB901" i="12" s="1"/>
  <c r="AH901" i="12" s="1"/>
  <c r="AN901" i="12" s="1"/>
  <c r="AT901" i="12" s="1"/>
  <c r="AZ901" i="12" s="1"/>
  <c r="BF901" i="12" s="1"/>
  <c r="C901" i="12"/>
  <c r="I901" i="12" s="1"/>
  <c r="O901" i="12" s="1"/>
  <c r="U901" i="12" s="1"/>
  <c r="AA901" i="12" s="1"/>
  <c r="AG901" i="12" s="1"/>
  <c r="AM901" i="12" s="1"/>
  <c r="AS901" i="12" s="1"/>
  <c r="AY901" i="12" s="1"/>
  <c r="BE901" i="12" s="1"/>
  <c r="B901" i="12"/>
  <c r="A901" i="12"/>
  <c r="G901" i="12" s="1"/>
  <c r="M901" i="12" s="1"/>
  <c r="S901" i="12" s="1"/>
  <c r="Y901" i="12" s="1"/>
  <c r="AE901" i="12" s="1"/>
  <c r="AK901" i="12" s="1"/>
  <c r="AQ901" i="12" s="1"/>
  <c r="AW901" i="12" s="1"/>
  <c r="BC901" i="12" s="1"/>
  <c r="E900" i="12"/>
  <c r="D900" i="12"/>
  <c r="J900" i="12" s="1"/>
  <c r="P900" i="12" s="1"/>
  <c r="V900" i="12" s="1"/>
  <c r="AB900" i="12" s="1"/>
  <c r="AH900" i="12" s="1"/>
  <c r="AN900" i="12" s="1"/>
  <c r="AT900" i="12" s="1"/>
  <c r="AZ900" i="12" s="1"/>
  <c r="BF900" i="12" s="1"/>
  <c r="C900" i="12"/>
  <c r="I900" i="12" s="1"/>
  <c r="O900" i="12" s="1"/>
  <c r="U900" i="12" s="1"/>
  <c r="AA900" i="12" s="1"/>
  <c r="AG900" i="12" s="1"/>
  <c r="AM900" i="12" s="1"/>
  <c r="AS900" i="12" s="1"/>
  <c r="AY900" i="12" s="1"/>
  <c r="BE900" i="12" s="1"/>
  <c r="B900" i="12"/>
  <c r="A900" i="12"/>
  <c r="G900" i="12" s="1"/>
  <c r="M900" i="12" s="1"/>
  <c r="S900" i="12" s="1"/>
  <c r="Y900" i="12" s="1"/>
  <c r="AE900" i="12" s="1"/>
  <c r="AK900" i="12" s="1"/>
  <c r="AQ900" i="12" s="1"/>
  <c r="AW900" i="12" s="1"/>
  <c r="BC900" i="12" s="1"/>
  <c r="E899" i="12"/>
  <c r="D899" i="12"/>
  <c r="J899" i="12" s="1"/>
  <c r="P899" i="12" s="1"/>
  <c r="V899" i="12" s="1"/>
  <c r="AB899" i="12" s="1"/>
  <c r="AH899" i="12" s="1"/>
  <c r="AN899" i="12" s="1"/>
  <c r="AT899" i="12" s="1"/>
  <c r="AZ899" i="12" s="1"/>
  <c r="BF899" i="12" s="1"/>
  <c r="C899" i="12"/>
  <c r="I899" i="12" s="1"/>
  <c r="O899" i="12" s="1"/>
  <c r="U899" i="12" s="1"/>
  <c r="AA899" i="12" s="1"/>
  <c r="AG899" i="12" s="1"/>
  <c r="AM899" i="12" s="1"/>
  <c r="AS899" i="12" s="1"/>
  <c r="AY899" i="12" s="1"/>
  <c r="BE899" i="12" s="1"/>
  <c r="B899" i="12"/>
  <c r="H899" i="12" s="1"/>
  <c r="A899" i="12"/>
  <c r="G899" i="12" s="1"/>
  <c r="M899" i="12" s="1"/>
  <c r="S899" i="12" s="1"/>
  <c r="Y899" i="12" s="1"/>
  <c r="AE899" i="12" s="1"/>
  <c r="AK899" i="12" s="1"/>
  <c r="AQ899" i="12" s="1"/>
  <c r="AW899" i="12" s="1"/>
  <c r="BC899" i="12" s="1"/>
  <c r="E898" i="12"/>
  <c r="D898" i="12"/>
  <c r="J898" i="12" s="1"/>
  <c r="P898" i="12" s="1"/>
  <c r="V898" i="12" s="1"/>
  <c r="AB898" i="12" s="1"/>
  <c r="AH898" i="12" s="1"/>
  <c r="AN898" i="12" s="1"/>
  <c r="AT898" i="12" s="1"/>
  <c r="AZ898" i="12" s="1"/>
  <c r="BF898" i="12" s="1"/>
  <c r="C898" i="12"/>
  <c r="I898" i="12" s="1"/>
  <c r="O898" i="12" s="1"/>
  <c r="U898" i="12" s="1"/>
  <c r="AA898" i="12" s="1"/>
  <c r="AG898" i="12" s="1"/>
  <c r="AM898" i="12" s="1"/>
  <c r="AS898" i="12" s="1"/>
  <c r="AY898" i="12" s="1"/>
  <c r="BE898" i="12" s="1"/>
  <c r="B898" i="12"/>
  <c r="A898" i="12"/>
  <c r="G898" i="12" s="1"/>
  <c r="M898" i="12" s="1"/>
  <c r="S898" i="12" s="1"/>
  <c r="Y898" i="12" s="1"/>
  <c r="AE898" i="12" s="1"/>
  <c r="AK898" i="12" s="1"/>
  <c r="AQ898" i="12" s="1"/>
  <c r="AW898" i="12" s="1"/>
  <c r="BC898" i="12" s="1"/>
  <c r="E897" i="12"/>
  <c r="D897" i="12"/>
  <c r="J897" i="12" s="1"/>
  <c r="P897" i="12" s="1"/>
  <c r="V897" i="12" s="1"/>
  <c r="AB897" i="12" s="1"/>
  <c r="AH897" i="12" s="1"/>
  <c r="AN897" i="12" s="1"/>
  <c r="AT897" i="12" s="1"/>
  <c r="AZ897" i="12" s="1"/>
  <c r="BF897" i="12" s="1"/>
  <c r="C897" i="12"/>
  <c r="I897" i="12" s="1"/>
  <c r="O897" i="12" s="1"/>
  <c r="U897" i="12" s="1"/>
  <c r="AA897" i="12" s="1"/>
  <c r="AG897" i="12" s="1"/>
  <c r="AM897" i="12" s="1"/>
  <c r="AS897" i="12" s="1"/>
  <c r="AY897" i="12" s="1"/>
  <c r="BE897" i="12" s="1"/>
  <c r="B897" i="12"/>
  <c r="A897" i="12"/>
  <c r="G897" i="12" s="1"/>
  <c r="M897" i="12" s="1"/>
  <c r="S897" i="12" s="1"/>
  <c r="Y897" i="12" s="1"/>
  <c r="AE897" i="12" s="1"/>
  <c r="AK897" i="12" s="1"/>
  <c r="AQ897" i="12" s="1"/>
  <c r="AW897" i="12" s="1"/>
  <c r="BC897" i="12" s="1"/>
  <c r="E896" i="12"/>
  <c r="D896" i="12"/>
  <c r="J896" i="12" s="1"/>
  <c r="P896" i="12" s="1"/>
  <c r="V896" i="12" s="1"/>
  <c r="AB896" i="12" s="1"/>
  <c r="AH896" i="12" s="1"/>
  <c r="AN896" i="12" s="1"/>
  <c r="AT896" i="12" s="1"/>
  <c r="AZ896" i="12" s="1"/>
  <c r="BF896" i="12" s="1"/>
  <c r="C896" i="12"/>
  <c r="I896" i="12" s="1"/>
  <c r="O896" i="12" s="1"/>
  <c r="U896" i="12" s="1"/>
  <c r="AA896" i="12" s="1"/>
  <c r="AG896" i="12" s="1"/>
  <c r="AM896" i="12" s="1"/>
  <c r="AS896" i="12" s="1"/>
  <c r="AY896" i="12" s="1"/>
  <c r="BE896" i="12" s="1"/>
  <c r="B896" i="12"/>
  <c r="A896" i="12"/>
  <c r="G896" i="12" s="1"/>
  <c r="M896" i="12" s="1"/>
  <c r="S896" i="12" s="1"/>
  <c r="Y896" i="12" s="1"/>
  <c r="AE896" i="12" s="1"/>
  <c r="AK896" i="12" s="1"/>
  <c r="AQ896" i="12" s="1"/>
  <c r="AW896" i="12" s="1"/>
  <c r="BC896" i="12" s="1"/>
  <c r="E895" i="12"/>
  <c r="D895" i="12"/>
  <c r="J895" i="12" s="1"/>
  <c r="P895" i="12" s="1"/>
  <c r="V895" i="12" s="1"/>
  <c r="AB895" i="12" s="1"/>
  <c r="AH895" i="12" s="1"/>
  <c r="AN895" i="12" s="1"/>
  <c r="AT895" i="12" s="1"/>
  <c r="AZ895" i="12" s="1"/>
  <c r="BF895" i="12" s="1"/>
  <c r="C895" i="12"/>
  <c r="I895" i="12" s="1"/>
  <c r="O895" i="12" s="1"/>
  <c r="U895" i="12" s="1"/>
  <c r="AA895" i="12" s="1"/>
  <c r="AG895" i="12" s="1"/>
  <c r="AM895" i="12" s="1"/>
  <c r="AS895" i="12" s="1"/>
  <c r="AY895" i="12" s="1"/>
  <c r="BE895" i="12" s="1"/>
  <c r="B895" i="12"/>
  <c r="H895" i="12" s="1"/>
  <c r="A895" i="12"/>
  <c r="G895" i="12" s="1"/>
  <c r="M895" i="12" s="1"/>
  <c r="S895" i="12" s="1"/>
  <c r="Y895" i="12" s="1"/>
  <c r="AE895" i="12" s="1"/>
  <c r="AK895" i="12" s="1"/>
  <c r="AQ895" i="12" s="1"/>
  <c r="AW895" i="12" s="1"/>
  <c r="BC895" i="12" s="1"/>
  <c r="E894" i="12"/>
  <c r="D894" i="12"/>
  <c r="J894" i="12" s="1"/>
  <c r="P894" i="12" s="1"/>
  <c r="V894" i="12" s="1"/>
  <c r="AB894" i="12" s="1"/>
  <c r="AH894" i="12" s="1"/>
  <c r="AN894" i="12" s="1"/>
  <c r="AT894" i="12" s="1"/>
  <c r="AZ894" i="12" s="1"/>
  <c r="BF894" i="12" s="1"/>
  <c r="C894" i="12"/>
  <c r="I894" i="12" s="1"/>
  <c r="O894" i="12" s="1"/>
  <c r="U894" i="12" s="1"/>
  <c r="AA894" i="12" s="1"/>
  <c r="AG894" i="12" s="1"/>
  <c r="AM894" i="12" s="1"/>
  <c r="AS894" i="12" s="1"/>
  <c r="AY894" i="12" s="1"/>
  <c r="BE894" i="12" s="1"/>
  <c r="B894" i="12"/>
  <c r="H894" i="12" s="1"/>
  <c r="A894" i="12"/>
  <c r="G894" i="12" s="1"/>
  <c r="M894" i="12" s="1"/>
  <c r="S894" i="12" s="1"/>
  <c r="Y894" i="12" s="1"/>
  <c r="AE894" i="12" s="1"/>
  <c r="AK894" i="12" s="1"/>
  <c r="AQ894" i="12" s="1"/>
  <c r="AW894" i="12" s="1"/>
  <c r="BC894" i="12" s="1"/>
  <c r="E893" i="12"/>
  <c r="D893" i="12"/>
  <c r="J893" i="12" s="1"/>
  <c r="P893" i="12" s="1"/>
  <c r="V893" i="12" s="1"/>
  <c r="AB893" i="12" s="1"/>
  <c r="AH893" i="12" s="1"/>
  <c r="AN893" i="12" s="1"/>
  <c r="AT893" i="12" s="1"/>
  <c r="AZ893" i="12" s="1"/>
  <c r="BF893" i="12" s="1"/>
  <c r="C893" i="12"/>
  <c r="I893" i="12" s="1"/>
  <c r="O893" i="12" s="1"/>
  <c r="U893" i="12" s="1"/>
  <c r="AA893" i="12" s="1"/>
  <c r="AG893" i="12" s="1"/>
  <c r="AM893" i="12" s="1"/>
  <c r="AS893" i="12" s="1"/>
  <c r="AY893" i="12" s="1"/>
  <c r="BE893" i="12" s="1"/>
  <c r="B893" i="12"/>
  <c r="A893" i="12"/>
  <c r="G893" i="12" s="1"/>
  <c r="M893" i="12" s="1"/>
  <c r="S893" i="12" s="1"/>
  <c r="Y893" i="12" s="1"/>
  <c r="AE893" i="12" s="1"/>
  <c r="AK893" i="12" s="1"/>
  <c r="AQ893" i="12" s="1"/>
  <c r="AW893" i="12" s="1"/>
  <c r="BC893" i="12" s="1"/>
  <c r="E892" i="12"/>
  <c r="D892" i="12"/>
  <c r="J892" i="12" s="1"/>
  <c r="P892" i="12" s="1"/>
  <c r="V892" i="12" s="1"/>
  <c r="AB892" i="12" s="1"/>
  <c r="AH892" i="12" s="1"/>
  <c r="AN892" i="12" s="1"/>
  <c r="AT892" i="12" s="1"/>
  <c r="AZ892" i="12" s="1"/>
  <c r="BF892" i="12" s="1"/>
  <c r="C892" i="12"/>
  <c r="I892" i="12" s="1"/>
  <c r="O892" i="12" s="1"/>
  <c r="U892" i="12" s="1"/>
  <c r="AA892" i="12" s="1"/>
  <c r="AG892" i="12" s="1"/>
  <c r="AM892" i="12" s="1"/>
  <c r="AS892" i="12" s="1"/>
  <c r="AY892" i="12" s="1"/>
  <c r="BE892" i="12" s="1"/>
  <c r="B892" i="12"/>
  <c r="A892" i="12"/>
  <c r="G892" i="12" s="1"/>
  <c r="M892" i="12" s="1"/>
  <c r="S892" i="12" s="1"/>
  <c r="Y892" i="12" s="1"/>
  <c r="AE892" i="12" s="1"/>
  <c r="AK892" i="12" s="1"/>
  <c r="AQ892" i="12" s="1"/>
  <c r="AW892" i="12" s="1"/>
  <c r="BC892" i="12" s="1"/>
  <c r="E891" i="12"/>
  <c r="D891" i="12"/>
  <c r="J891" i="12" s="1"/>
  <c r="P891" i="12" s="1"/>
  <c r="V891" i="12" s="1"/>
  <c r="AB891" i="12" s="1"/>
  <c r="AH891" i="12" s="1"/>
  <c r="AN891" i="12" s="1"/>
  <c r="AT891" i="12" s="1"/>
  <c r="AZ891" i="12" s="1"/>
  <c r="BF891" i="12" s="1"/>
  <c r="C891" i="12"/>
  <c r="I891" i="12" s="1"/>
  <c r="O891" i="12" s="1"/>
  <c r="U891" i="12" s="1"/>
  <c r="AA891" i="12" s="1"/>
  <c r="AG891" i="12" s="1"/>
  <c r="AM891" i="12" s="1"/>
  <c r="AS891" i="12" s="1"/>
  <c r="AY891" i="12" s="1"/>
  <c r="BE891" i="12" s="1"/>
  <c r="B891" i="12"/>
  <c r="H891" i="12" s="1"/>
  <c r="A891" i="12"/>
  <c r="G891" i="12" s="1"/>
  <c r="M891" i="12" s="1"/>
  <c r="S891" i="12" s="1"/>
  <c r="Y891" i="12" s="1"/>
  <c r="AE891" i="12" s="1"/>
  <c r="AK891" i="12" s="1"/>
  <c r="AQ891" i="12" s="1"/>
  <c r="AW891" i="12" s="1"/>
  <c r="BC891" i="12" s="1"/>
  <c r="E890" i="12"/>
  <c r="D890" i="12"/>
  <c r="J890" i="12" s="1"/>
  <c r="P890" i="12" s="1"/>
  <c r="V890" i="12" s="1"/>
  <c r="AB890" i="12" s="1"/>
  <c r="AH890" i="12" s="1"/>
  <c r="AN890" i="12" s="1"/>
  <c r="AT890" i="12" s="1"/>
  <c r="AZ890" i="12" s="1"/>
  <c r="BF890" i="12" s="1"/>
  <c r="C890" i="12"/>
  <c r="I890" i="12" s="1"/>
  <c r="O890" i="12" s="1"/>
  <c r="U890" i="12" s="1"/>
  <c r="AA890" i="12" s="1"/>
  <c r="AG890" i="12" s="1"/>
  <c r="AM890" i="12" s="1"/>
  <c r="AS890" i="12" s="1"/>
  <c r="AY890" i="12" s="1"/>
  <c r="BE890" i="12" s="1"/>
  <c r="B890" i="12"/>
  <c r="H890" i="12" s="1"/>
  <c r="A890" i="12"/>
  <c r="G890" i="12" s="1"/>
  <c r="M890" i="12" s="1"/>
  <c r="S890" i="12" s="1"/>
  <c r="Y890" i="12" s="1"/>
  <c r="AE890" i="12" s="1"/>
  <c r="AK890" i="12" s="1"/>
  <c r="AQ890" i="12" s="1"/>
  <c r="AW890" i="12" s="1"/>
  <c r="BC890" i="12" s="1"/>
  <c r="E889" i="12"/>
  <c r="D889" i="12"/>
  <c r="J889" i="12" s="1"/>
  <c r="P889" i="12" s="1"/>
  <c r="V889" i="12" s="1"/>
  <c r="AB889" i="12" s="1"/>
  <c r="AH889" i="12" s="1"/>
  <c r="AN889" i="12" s="1"/>
  <c r="AT889" i="12" s="1"/>
  <c r="AZ889" i="12" s="1"/>
  <c r="BF889" i="12" s="1"/>
  <c r="C889" i="12"/>
  <c r="I889" i="12" s="1"/>
  <c r="O889" i="12" s="1"/>
  <c r="U889" i="12" s="1"/>
  <c r="AA889" i="12" s="1"/>
  <c r="AG889" i="12" s="1"/>
  <c r="AM889" i="12" s="1"/>
  <c r="AS889" i="12" s="1"/>
  <c r="AY889" i="12" s="1"/>
  <c r="BE889" i="12" s="1"/>
  <c r="B889" i="12"/>
  <c r="A889" i="12"/>
  <c r="G889" i="12" s="1"/>
  <c r="M889" i="12" s="1"/>
  <c r="S889" i="12" s="1"/>
  <c r="Y889" i="12" s="1"/>
  <c r="AE889" i="12" s="1"/>
  <c r="AK889" i="12" s="1"/>
  <c r="AQ889" i="12" s="1"/>
  <c r="AW889" i="12" s="1"/>
  <c r="BC889" i="12" s="1"/>
  <c r="E888" i="12"/>
  <c r="D888" i="12"/>
  <c r="J888" i="12" s="1"/>
  <c r="P888" i="12" s="1"/>
  <c r="V888" i="12" s="1"/>
  <c r="AB888" i="12" s="1"/>
  <c r="AH888" i="12" s="1"/>
  <c r="AN888" i="12" s="1"/>
  <c r="AT888" i="12" s="1"/>
  <c r="AZ888" i="12" s="1"/>
  <c r="BF888" i="12" s="1"/>
  <c r="C888" i="12"/>
  <c r="I888" i="12" s="1"/>
  <c r="O888" i="12" s="1"/>
  <c r="U888" i="12" s="1"/>
  <c r="AA888" i="12" s="1"/>
  <c r="AG888" i="12" s="1"/>
  <c r="AM888" i="12" s="1"/>
  <c r="AS888" i="12" s="1"/>
  <c r="AY888" i="12" s="1"/>
  <c r="BE888" i="12" s="1"/>
  <c r="B888" i="12"/>
  <c r="A888" i="12"/>
  <c r="G888" i="12" s="1"/>
  <c r="M888" i="12" s="1"/>
  <c r="S888" i="12" s="1"/>
  <c r="Y888" i="12" s="1"/>
  <c r="AE888" i="12" s="1"/>
  <c r="AK888" i="12" s="1"/>
  <c r="AQ888" i="12" s="1"/>
  <c r="AW888" i="12" s="1"/>
  <c r="BC888" i="12" s="1"/>
  <c r="E887" i="12"/>
  <c r="D887" i="12"/>
  <c r="J887" i="12" s="1"/>
  <c r="P887" i="12" s="1"/>
  <c r="V887" i="12" s="1"/>
  <c r="AB887" i="12" s="1"/>
  <c r="AH887" i="12" s="1"/>
  <c r="AN887" i="12" s="1"/>
  <c r="AT887" i="12" s="1"/>
  <c r="AZ887" i="12" s="1"/>
  <c r="BF887" i="12" s="1"/>
  <c r="C887" i="12"/>
  <c r="I887" i="12" s="1"/>
  <c r="O887" i="12" s="1"/>
  <c r="U887" i="12" s="1"/>
  <c r="AA887" i="12" s="1"/>
  <c r="AG887" i="12" s="1"/>
  <c r="AM887" i="12" s="1"/>
  <c r="AS887" i="12" s="1"/>
  <c r="AY887" i="12" s="1"/>
  <c r="BE887" i="12" s="1"/>
  <c r="B887" i="12"/>
  <c r="H887" i="12" s="1"/>
  <c r="A887" i="12"/>
  <c r="G887" i="12" s="1"/>
  <c r="M887" i="12" s="1"/>
  <c r="S887" i="12" s="1"/>
  <c r="Y887" i="12" s="1"/>
  <c r="AE887" i="12" s="1"/>
  <c r="AK887" i="12" s="1"/>
  <c r="AQ887" i="12" s="1"/>
  <c r="AW887" i="12" s="1"/>
  <c r="BC887" i="12" s="1"/>
  <c r="AE886" i="12"/>
  <c r="AK886" i="12" s="1"/>
  <c r="AQ886" i="12" s="1"/>
  <c r="AW886" i="12" s="1"/>
  <c r="BC886" i="12" s="1"/>
  <c r="E886" i="12"/>
  <c r="D886" i="12"/>
  <c r="J886" i="12" s="1"/>
  <c r="P886" i="12" s="1"/>
  <c r="V886" i="12" s="1"/>
  <c r="AB886" i="12" s="1"/>
  <c r="AH886" i="12" s="1"/>
  <c r="AN886" i="12" s="1"/>
  <c r="AT886" i="12" s="1"/>
  <c r="AZ886" i="12" s="1"/>
  <c r="BF886" i="12" s="1"/>
  <c r="C886" i="12"/>
  <c r="I886" i="12" s="1"/>
  <c r="O886" i="12" s="1"/>
  <c r="U886" i="12" s="1"/>
  <c r="AA886" i="12" s="1"/>
  <c r="AG886" i="12" s="1"/>
  <c r="AM886" i="12" s="1"/>
  <c r="AS886" i="12" s="1"/>
  <c r="AY886" i="12" s="1"/>
  <c r="BE886" i="12" s="1"/>
  <c r="B886" i="12"/>
  <c r="A886" i="12"/>
  <c r="G886" i="12" s="1"/>
  <c r="M886" i="12" s="1"/>
  <c r="S886" i="12" s="1"/>
  <c r="Y886" i="12" s="1"/>
  <c r="E885" i="12"/>
  <c r="D885" i="12"/>
  <c r="J885" i="12" s="1"/>
  <c r="P885" i="12" s="1"/>
  <c r="V885" i="12" s="1"/>
  <c r="AB885" i="12" s="1"/>
  <c r="AH885" i="12" s="1"/>
  <c r="AN885" i="12" s="1"/>
  <c r="AT885" i="12" s="1"/>
  <c r="AZ885" i="12" s="1"/>
  <c r="BF885" i="12" s="1"/>
  <c r="C885" i="12"/>
  <c r="I885" i="12" s="1"/>
  <c r="O885" i="12" s="1"/>
  <c r="U885" i="12" s="1"/>
  <c r="AA885" i="12" s="1"/>
  <c r="AG885" i="12" s="1"/>
  <c r="AM885" i="12" s="1"/>
  <c r="AS885" i="12" s="1"/>
  <c r="AY885" i="12" s="1"/>
  <c r="BE885" i="12" s="1"/>
  <c r="B885" i="12"/>
  <c r="A885" i="12"/>
  <c r="G885" i="12" s="1"/>
  <c r="M885" i="12" s="1"/>
  <c r="S885" i="12" s="1"/>
  <c r="Y885" i="12" s="1"/>
  <c r="AE885" i="12" s="1"/>
  <c r="AK885" i="12" s="1"/>
  <c r="AQ885" i="12" s="1"/>
  <c r="AW885" i="12" s="1"/>
  <c r="BC885" i="12" s="1"/>
  <c r="E884" i="12"/>
  <c r="D884" i="12"/>
  <c r="J884" i="12" s="1"/>
  <c r="P884" i="12" s="1"/>
  <c r="V884" i="12" s="1"/>
  <c r="AB884" i="12" s="1"/>
  <c r="AH884" i="12" s="1"/>
  <c r="AN884" i="12" s="1"/>
  <c r="AT884" i="12" s="1"/>
  <c r="AZ884" i="12" s="1"/>
  <c r="BF884" i="12" s="1"/>
  <c r="C884" i="12"/>
  <c r="I884" i="12" s="1"/>
  <c r="O884" i="12" s="1"/>
  <c r="U884" i="12" s="1"/>
  <c r="AA884" i="12" s="1"/>
  <c r="AG884" i="12" s="1"/>
  <c r="AM884" i="12" s="1"/>
  <c r="AS884" i="12" s="1"/>
  <c r="AY884" i="12" s="1"/>
  <c r="BE884" i="12" s="1"/>
  <c r="B884" i="12"/>
  <c r="H884" i="12" s="1"/>
  <c r="A884" i="12"/>
  <c r="G884" i="12" s="1"/>
  <c r="M884" i="12" s="1"/>
  <c r="S884" i="12" s="1"/>
  <c r="Y884" i="12" s="1"/>
  <c r="AE884" i="12" s="1"/>
  <c r="AK884" i="12" s="1"/>
  <c r="AQ884" i="12" s="1"/>
  <c r="AW884" i="12" s="1"/>
  <c r="BC884" i="12" s="1"/>
  <c r="I883" i="12"/>
  <c r="O883" i="12" s="1"/>
  <c r="U883" i="12" s="1"/>
  <c r="AA883" i="12" s="1"/>
  <c r="AG883" i="12" s="1"/>
  <c r="AM883" i="12" s="1"/>
  <c r="AS883" i="12" s="1"/>
  <c r="AY883" i="12" s="1"/>
  <c r="BE883" i="12" s="1"/>
  <c r="E883" i="12"/>
  <c r="D883" i="12"/>
  <c r="J883" i="12" s="1"/>
  <c r="P883" i="12" s="1"/>
  <c r="V883" i="12" s="1"/>
  <c r="AB883" i="12" s="1"/>
  <c r="AH883" i="12" s="1"/>
  <c r="AN883" i="12" s="1"/>
  <c r="AT883" i="12" s="1"/>
  <c r="AZ883" i="12" s="1"/>
  <c r="BF883" i="12" s="1"/>
  <c r="C883" i="12"/>
  <c r="B883" i="12"/>
  <c r="H883" i="12" s="1"/>
  <c r="A883" i="12"/>
  <c r="G883" i="12" s="1"/>
  <c r="M883" i="12" s="1"/>
  <c r="S883" i="12" s="1"/>
  <c r="Y883" i="12" s="1"/>
  <c r="AE883" i="12" s="1"/>
  <c r="AK883" i="12" s="1"/>
  <c r="AQ883" i="12" s="1"/>
  <c r="AW883" i="12" s="1"/>
  <c r="BC883" i="12" s="1"/>
  <c r="E882" i="12"/>
  <c r="D882" i="12"/>
  <c r="J882" i="12" s="1"/>
  <c r="P882" i="12" s="1"/>
  <c r="V882" i="12" s="1"/>
  <c r="AB882" i="12" s="1"/>
  <c r="AH882" i="12" s="1"/>
  <c r="AN882" i="12" s="1"/>
  <c r="AT882" i="12" s="1"/>
  <c r="AZ882" i="12" s="1"/>
  <c r="BF882" i="12" s="1"/>
  <c r="C882" i="12"/>
  <c r="I882" i="12" s="1"/>
  <c r="O882" i="12" s="1"/>
  <c r="U882" i="12" s="1"/>
  <c r="AA882" i="12" s="1"/>
  <c r="AG882" i="12" s="1"/>
  <c r="AM882" i="12" s="1"/>
  <c r="AS882" i="12" s="1"/>
  <c r="AY882" i="12" s="1"/>
  <c r="BE882" i="12" s="1"/>
  <c r="B882" i="12"/>
  <c r="A882" i="12"/>
  <c r="G882" i="12" s="1"/>
  <c r="M882" i="12" s="1"/>
  <c r="S882" i="12" s="1"/>
  <c r="Y882" i="12" s="1"/>
  <c r="AE882" i="12" s="1"/>
  <c r="AK882" i="12" s="1"/>
  <c r="AQ882" i="12" s="1"/>
  <c r="AW882" i="12" s="1"/>
  <c r="BC882" i="12" s="1"/>
  <c r="E881" i="12"/>
  <c r="D881" i="12"/>
  <c r="J881" i="12" s="1"/>
  <c r="P881" i="12" s="1"/>
  <c r="V881" i="12" s="1"/>
  <c r="AB881" i="12" s="1"/>
  <c r="AH881" i="12" s="1"/>
  <c r="AN881" i="12" s="1"/>
  <c r="AT881" i="12" s="1"/>
  <c r="AZ881" i="12" s="1"/>
  <c r="BF881" i="12" s="1"/>
  <c r="C881" i="12"/>
  <c r="I881" i="12" s="1"/>
  <c r="O881" i="12" s="1"/>
  <c r="U881" i="12" s="1"/>
  <c r="AA881" i="12" s="1"/>
  <c r="AG881" i="12" s="1"/>
  <c r="AM881" i="12" s="1"/>
  <c r="AS881" i="12" s="1"/>
  <c r="AY881" i="12" s="1"/>
  <c r="BE881" i="12" s="1"/>
  <c r="B881" i="12"/>
  <c r="K881" i="12" s="1"/>
  <c r="A881" i="12"/>
  <c r="G881" i="12" s="1"/>
  <c r="M881" i="12" s="1"/>
  <c r="S881" i="12" s="1"/>
  <c r="Y881" i="12" s="1"/>
  <c r="AE881" i="12" s="1"/>
  <c r="AK881" i="12" s="1"/>
  <c r="AQ881" i="12" s="1"/>
  <c r="AW881" i="12" s="1"/>
  <c r="BC881" i="12" s="1"/>
  <c r="E880" i="12"/>
  <c r="D880" i="12"/>
  <c r="J880" i="12" s="1"/>
  <c r="P880" i="12" s="1"/>
  <c r="V880" i="12" s="1"/>
  <c r="AB880" i="12" s="1"/>
  <c r="AH880" i="12" s="1"/>
  <c r="AN880" i="12" s="1"/>
  <c r="AT880" i="12" s="1"/>
  <c r="AZ880" i="12" s="1"/>
  <c r="BF880" i="12" s="1"/>
  <c r="C880" i="12"/>
  <c r="I880" i="12" s="1"/>
  <c r="O880" i="12" s="1"/>
  <c r="U880" i="12" s="1"/>
  <c r="AA880" i="12" s="1"/>
  <c r="AG880" i="12" s="1"/>
  <c r="AM880" i="12" s="1"/>
  <c r="AS880" i="12" s="1"/>
  <c r="AY880" i="12" s="1"/>
  <c r="BE880" i="12" s="1"/>
  <c r="B880" i="12"/>
  <c r="A880" i="12"/>
  <c r="G880" i="12" s="1"/>
  <c r="M880" i="12" s="1"/>
  <c r="S880" i="12" s="1"/>
  <c r="Y880" i="12" s="1"/>
  <c r="AE880" i="12" s="1"/>
  <c r="AK880" i="12" s="1"/>
  <c r="AQ880" i="12" s="1"/>
  <c r="AW880" i="12" s="1"/>
  <c r="BC880" i="12" s="1"/>
  <c r="E879" i="12"/>
  <c r="D879" i="12"/>
  <c r="J879" i="12" s="1"/>
  <c r="P879" i="12" s="1"/>
  <c r="V879" i="12" s="1"/>
  <c r="AB879" i="12" s="1"/>
  <c r="AH879" i="12" s="1"/>
  <c r="AN879" i="12" s="1"/>
  <c r="AT879" i="12" s="1"/>
  <c r="AZ879" i="12" s="1"/>
  <c r="BF879" i="12" s="1"/>
  <c r="C879" i="12"/>
  <c r="I879" i="12" s="1"/>
  <c r="O879" i="12" s="1"/>
  <c r="U879" i="12" s="1"/>
  <c r="AA879" i="12" s="1"/>
  <c r="AG879" i="12" s="1"/>
  <c r="AM879" i="12" s="1"/>
  <c r="AS879" i="12" s="1"/>
  <c r="AY879" i="12" s="1"/>
  <c r="BE879" i="12" s="1"/>
  <c r="B879" i="12"/>
  <c r="H879" i="12" s="1"/>
  <c r="A879" i="12"/>
  <c r="G879" i="12" s="1"/>
  <c r="M879" i="12" s="1"/>
  <c r="S879" i="12" s="1"/>
  <c r="Y879" i="12" s="1"/>
  <c r="AE879" i="12" s="1"/>
  <c r="AK879" i="12" s="1"/>
  <c r="AQ879" i="12" s="1"/>
  <c r="AW879" i="12" s="1"/>
  <c r="BC879" i="12" s="1"/>
  <c r="E878" i="12"/>
  <c r="D878" i="12"/>
  <c r="J878" i="12" s="1"/>
  <c r="P878" i="12" s="1"/>
  <c r="V878" i="12" s="1"/>
  <c r="AB878" i="12" s="1"/>
  <c r="AH878" i="12" s="1"/>
  <c r="AN878" i="12" s="1"/>
  <c r="AT878" i="12" s="1"/>
  <c r="AZ878" i="12" s="1"/>
  <c r="BF878" i="12" s="1"/>
  <c r="C878" i="12"/>
  <c r="I878" i="12" s="1"/>
  <c r="O878" i="12" s="1"/>
  <c r="U878" i="12" s="1"/>
  <c r="AA878" i="12" s="1"/>
  <c r="AG878" i="12" s="1"/>
  <c r="AM878" i="12" s="1"/>
  <c r="AS878" i="12" s="1"/>
  <c r="AY878" i="12" s="1"/>
  <c r="BE878" i="12" s="1"/>
  <c r="B878" i="12"/>
  <c r="H878" i="12" s="1"/>
  <c r="A878" i="12"/>
  <c r="G878" i="12" s="1"/>
  <c r="M878" i="12" s="1"/>
  <c r="S878" i="12" s="1"/>
  <c r="Y878" i="12" s="1"/>
  <c r="AE878" i="12" s="1"/>
  <c r="AK878" i="12" s="1"/>
  <c r="AQ878" i="12" s="1"/>
  <c r="AW878" i="12" s="1"/>
  <c r="BC878" i="12" s="1"/>
  <c r="E877" i="12"/>
  <c r="D877" i="12"/>
  <c r="J877" i="12" s="1"/>
  <c r="P877" i="12" s="1"/>
  <c r="V877" i="12" s="1"/>
  <c r="AB877" i="12" s="1"/>
  <c r="AH877" i="12" s="1"/>
  <c r="AN877" i="12" s="1"/>
  <c r="AT877" i="12" s="1"/>
  <c r="AZ877" i="12" s="1"/>
  <c r="BF877" i="12" s="1"/>
  <c r="C877" i="12"/>
  <c r="I877" i="12" s="1"/>
  <c r="O877" i="12" s="1"/>
  <c r="U877" i="12" s="1"/>
  <c r="AA877" i="12" s="1"/>
  <c r="AG877" i="12" s="1"/>
  <c r="AM877" i="12" s="1"/>
  <c r="AS877" i="12" s="1"/>
  <c r="AY877" i="12" s="1"/>
  <c r="BE877" i="12" s="1"/>
  <c r="B877" i="12"/>
  <c r="A877" i="12"/>
  <c r="G877" i="12" s="1"/>
  <c r="M877" i="12" s="1"/>
  <c r="S877" i="12" s="1"/>
  <c r="Y877" i="12" s="1"/>
  <c r="AE877" i="12" s="1"/>
  <c r="AK877" i="12" s="1"/>
  <c r="AQ877" i="12" s="1"/>
  <c r="AW877" i="12" s="1"/>
  <c r="BC877" i="12" s="1"/>
  <c r="H876" i="12"/>
  <c r="N876" i="12" s="1"/>
  <c r="E876" i="12"/>
  <c r="D876" i="12"/>
  <c r="J876" i="12" s="1"/>
  <c r="P876" i="12" s="1"/>
  <c r="V876" i="12" s="1"/>
  <c r="AB876" i="12" s="1"/>
  <c r="AH876" i="12" s="1"/>
  <c r="AN876" i="12" s="1"/>
  <c r="AT876" i="12" s="1"/>
  <c r="AZ876" i="12" s="1"/>
  <c r="BF876" i="12" s="1"/>
  <c r="C876" i="12"/>
  <c r="I876" i="12" s="1"/>
  <c r="O876" i="12" s="1"/>
  <c r="U876" i="12" s="1"/>
  <c r="AA876" i="12" s="1"/>
  <c r="AG876" i="12" s="1"/>
  <c r="AM876" i="12" s="1"/>
  <c r="AS876" i="12" s="1"/>
  <c r="AY876" i="12" s="1"/>
  <c r="BE876" i="12" s="1"/>
  <c r="B876" i="12"/>
  <c r="A876" i="12"/>
  <c r="G876" i="12" s="1"/>
  <c r="M876" i="12" s="1"/>
  <c r="S876" i="12" s="1"/>
  <c r="Y876" i="12" s="1"/>
  <c r="AE876" i="12" s="1"/>
  <c r="AK876" i="12" s="1"/>
  <c r="AQ876" i="12" s="1"/>
  <c r="AW876" i="12" s="1"/>
  <c r="BC876" i="12" s="1"/>
  <c r="E875" i="12"/>
  <c r="D875" i="12"/>
  <c r="J875" i="12" s="1"/>
  <c r="P875" i="12" s="1"/>
  <c r="V875" i="12" s="1"/>
  <c r="AB875" i="12" s="1"/>
  <c r="AH875" i="12" s="1"/>
  <c r="AN875" i="12" s="1"/>
  <c r="AT875" i="12" s="1"/>
  <c r="AZ875" i="12" s="1"/>
  <c r="BF875" i="12" s="1"/>
  <c r="C875" i="12"/>
  <c r="I875" i="12" s="1"/>
  <c r="O875" i="12" s="1"/>
  <c r="U875" i="12" s="1"/>
  <c r="AA875" i="12" s="1"/>
  <c r="AG875" i="12" s="1"/>
  <c r="AM875" i="12" s="1"/>
  <c r="AS875" i="12" s="1"/>
  <c r="AY875" i="12" s="1"/>
  <c r="BE875" i="12" s="1"/>
  <c r="B875" i="12"/>
  <c r="H875" i="12" s="1"/>
  <c r="A875" i="12"/>
  <c r="G875" i="12" s="1"/>
  <c r="M875" i="12" s="1"/>
  <c r="S875" i="12" s="1"/>
  <c r="Y875" i="12" s="1"/>
  <c r="AE875" i="12" s="1"/>
  <c r="AK875" i="12" s="1"/>
  <c r="AQ875" i="12" s="1"/>
  <c r="AW875" i="12" s="1"/>
  <c r="BC875" i="12" s="1"/>
  <c r="E874" i="12"/>
  <c r="D874" i="12"/>
  <c r="J874" i="12" s="1"/>
  <c r="P874" i="12" s="1"/>
  <c r="V874" i="12" s="1"/>
  <c r="AB874" i="12" s="1"/>
  <c r="AH874" i="12" s="1"/>
  <c r="AN874" i="12" s="1"/>
  <c r="AT874" i="12" s="1"/>
  <c r="AZ874" i="12" s="1"/>
  <c r="BF874" i="12" s="1"/>
  <c r="C874" i="12"/>
  <c r="I874" i="12" s="1"/>
  <c r="O874" i="12" s="1"/>
  <c r="U874" i="12" s="1"/>
  <c r="AA874" i="12" s="1"/>
  <c r="AG874" i="12" s="1"/>
  <c r="AM874" i="12" s="1"/>
  <c r="AS874" i="12" s="1"/>
  <c r="AY874" i="12" s="1"/>
  <c r="BE874" i="12" s="1"/>
  <c r="B874" i="12"/>
  <c r="H874" i="12" s="1"/>
  <c r="A874" i="12"/>
  <c r="G874" i="12" s="1"/>
  <c r="M874" i="12" s="1"/>
  <c r="S874" i="12" s="1"/>
  <c r="Y874" i="12" s="1"/>
  <c r="AE874" i="12" s="1"/>
  <c r="AK874" i="12" s="1"/>
  <c r="AQ874" i="12" s="1"/>
  <c r="AW874" i="12" s="1"/>
  <c r="BC874" i="12" s="1"/>
  <c r="E873" i="12"/>
  <c r="D873" i="12"/>
  <c r="J873" i="12" s="1"/>
  <c r="P873" i="12" s="1"/>
  <c r="V873" i="12" s="1"/>
  <c r="AB873" i="12" s="1"/>
  <c r="AH873" i="12" s="1"/>
  <c r="AN873" i="12" s="1"/>
  <c r="AT873" i="12" s="1"/>
  <c r="AZ873" i="12" s="1"/>
  <c r="BF873" i="12" s="1"/>
  <c r="C873" i="12"/>
  <c r="I873" i="12" s="1"/>
  <c r="O873" i="12" s="1"/>
  <c r="U873" i="12" s="1"/>
  <c r="AA873" i="12" s="1"/>
  <c r="AG873" i="12" s="1"/>
  <c r="AM873" i="12" s="1"/>
  <c r="AS873" i="12" s="1"/>
  <c r="AY873" i="12" s="1"/>
  <c r="BE873" i="12" s="1"/>
  <c r="B873" i="12"/>
  <c r="A873" i="12"/>
  <c r="G873" i="12" s="1"/>
  <c r="M873" i="12" s="1"/>
  <c r="S873" i="12" s="1"/>
  <c r="Y873" i="12" s="1"/>
  <c r="AE873" i="12" s="1"/>
  <c r="AK873" i="12" s="1"/>
  <c r="AQ873" i="12" s="1"/>
  <c r="AW873" i="12" s="1"/>
  <c r="BC873" i="12" s="1"/>
  <c r="E872" i="12"/>
  <c r="D872" i="12"/>
  <c r="J872" i="12" s="1"/>
  <c r="P872" i="12" s="1"/>
  <c r="V872" i="12" s="1"/>
  <c r="AB872" i="12" s="1"/>
  <c r="AH872" i="12" s="1"/>
  <c r="AN872" i="12" s="1"/>
  <c r="AT872" i="12" s="1"/>
  <c r="AZ872" i="12" s="1"/>
  <c r="BF872" i="12" s="1"/>
  <c r="C872" i="12"/>
  <c r="I872" i="12" s="1"/>
  <c r="O872" i="12" s="1"/>
  <c r="U872" i="12" s="1"/>
  <c r="AA872" i="12" s="1"/>
  <c r="AG872" i="12" s="1"/>
  <c r="AM872" i="12" s="1"/>
  <c r="AS872" i="12" s="1"/>
  <c r="AY872" i="12" s="1"/>
  <c r="BE872" i="12" s="1"/>
  <c r="B872" i="12"/>
  <c r="A872" i="12"/>
  <c r="G872" i="12" s="1"/>
  <c r="M872" i="12" s="1"/>
  <c r="S872" i="12" s="1"/>
  <c r="Y872" i="12" s="1"/>
  <c r="AE872" i="12" s="1"/>
  <c r="AK872" i="12" s="1"/>
  <c r="AQ872" i="12" s="1"/>
  <c r="AW872" i="12" s="1"/>
  <c r="BC872" i="12" s="1"/>
  <c r="E871" i="12"/>
  <c r="D871" i="12"/>
  <c r="J871" i="12" s="1"/>
  <c r="P871" i="12" s="1"/>
  <c r="V871" i="12" s="1"/>
  <c r="AB871" i="12" s="1"/>
  <c r="AH871" i="12" s="1"/>
  <c r="AN871" i="12" s="1"/>
  <c r="AT871" i="12" s="1"/>
  <c r="AZ871" i="12" s="1"/>
  <c r="BF871" i="12" s="1"/>
  <c r="C871" i="12"/>
  <c r="I871" i="12" s="1"/>
  <c r="O871" i="12" s="1"/>
  <c r="U871" i="12" s="1"/>
  <c r="AA871" i="12" s="1"/>
  <c r="AG871" i="12" s="1"/>
  <c r="AM871" i="12" s="1"/>
  <c r="AS871" i="12" s="1"/>
  <c r="AY871" i="12" s="1"/>
  <c r="BE871" i="12" s="1"/>
  <c r="B871" i="12"/>
  <c r="H871" i="12" s="1"/>
  <c r="A871" i="12"/>
  <c r="G871" i="12" s="1"/>
  <c r="M871" i="12" s="1"/>
  <c r="S871" i="12" s="1"/>
  <c r="Y871" i="12" s="1"/>
  <c r="AE871" i="12" s="1"/>
  <c r="AK871" i="12" s="1"/>
  <c r="AQ871" i="12" s="1"/>
  <c r="AW871" i="12" s="1"/>
  <c r="BC871" i="12" s="1"/>
  <c r="E870" i="12"/>
  <c r="D870" i="12"/>
  <c r="J870" i="12" s="1"/>
  <c r="P870" i="12" s="1"/>
  <c r="V870" i="12" s="1"/>
  <c r="AB870" i="12" s="1"/>
  <c r="AH870" i="12" s="1"/>
  <c r="AN870" i="12" s="1"/>
  <c r="AT870" i="12" s="1"/>
  <c r="AZ870" i="12" s="1"/>
  <c r="BF870" i="12" s="1"/>
  <c r="C870" i="12"/>
  <c r="I870" i="12" s="1"/>
  <c r="O870" i="12" s="1"/>
  <c r="U870" i="12" s="1"/>
  <c r="AA870" i="12" s="1"/>
  <c r="AG870" i="12" s="1"/>
  <c r="AM870" i="12" s="1"/>
  <c r="AS870" i="12" s="1"/>
  <c r="AY870" i="12" s="1"/>
  <c r="BE870" i="12" s="1"/>
  <c r="B870" i="12"/>
  <c r="H870" i="12" s="1"/>
  <c r="A870" i="12"/>
  <c r="G870" i="12" s="1"/>
  <c r="M870" i="12" s="1"/>
  <c r="S870" i="12" s="1"/>
  <c r="Y870" i="12" s="1"/>
  <c r="AE870" i="12" s="1"/>
  <c r="AK870" i="12" s="1"/>
  <c r="AQ870" i="12" s="1"/>
  <c r="AW870" i="12" s="1"/>
  <c r="BC870" i="12" s="1"/>
  <c r="E869" i="12"/>
  <c r="D869" i="12"/>
  <c r="J869" i="12" s="1"/>
  <c r="P869" i="12" s="1"/>
  <c r="V869" i="12" s="1"/>
  <c r="AB869" i="12" s="1"/>
  <c r="AH869" i="12" s="1"/>
  <c r="AN869" i="12" s="1"/>
  <c r="AT869" i="12" s="1"/>
  <c r="AZ869" i="12" s="1"/>
  <c r="BF869" i="12" s="1"/>
  <c r="C869" i="12"/>
  <c r="I869" i="12" s="1"/>
  <c r="O869" i="12" s="1"/>
  <c r="U869" i="12" s="1"/>
  <c r="AA869" i="12" s="1"/>
  <c r="AG869" i="12" s="1"/>
  <c r="AM869" i="12" s="1"/>
  <c r="AS869" i="12" s="1"/>
  <c r="AY869" i="12" s="1"/>
  <c r="BE869" i="12" s="1"/>
  <c r="B869" i="12"/>
  <c r="A869" i="12"/>
  <c r="G869" i="12" s="1"/>
  <c r="M869" i="12" s="1"/>
  <c r="S869" i="12" s="1"/>
  <c r="Y869" i="12" s="1"/>
  <c r="AE869" i="12" s="1"/>
  <c r="AK869" i="12" s="1"/>
  <c r="AQ869" i="12" s="1"/>
  <c r="AW869" i="12" s="1"/>
  <c r="BC869" i="12" s="1"/>
  <c r="E868" i="12"/>
  <c r="D868" i="12"/>
  <c r="J868" i="12" s="1"/>
  <c r="P868" i="12" s="1"/>
  <c r="V868" i="12" s="1"/>
  <c r="AB868" i="12" s="1"/>
  <c r="AH868" i="12" s="1"/>
  <c r="AN868" i="12" s="1"/>
  <c r="AT868" i="12" s="1"/>
  <c r="AZ868" i="12" s="1"/>
  <c r="BF868" i="12" s="1"/>
  <c r="C868" i="12"/>
  <c r="I868" i="12" s="1"/>
  <c r="O868" i="12" s="1"/>
  <c r="U868" i="12" s="1"/>
  <c r="AA868" i="12" s="1"/>
  <c r="AG868" i="12" s="1"/>
  <c r="AM868" i="12" s="1"/>
  <c r="AS868" i="12" s="1"/>
  <c r="AY868" i="12" s="1"/>
  <c r="BE868" i="12" s="1"/>
  <c r="B868" i="12"/>
  <c r="H868" i="12" s="1"/>
  <c r="N868" i="12" s="1"/>
  <c r="A868" i="12"/>
  <c r="G868" i="12" s="1"/>
  <c r="M868" i="12" s="1"/>
  <c r="S868" i="12" s="1"/>
  <c r="Y868" i="12" s="1"/>
  <c r="AE868" i="12" s="1"/>
  <c r="AK868" i="12" s="1"/>
  <c r="AQ868" i="12" s="1"/>
  <c r="AW868" i="12" s="1"/>
  <c r="BC868" i="12" s="1"/>
  <c r="E867" i="12"/>
  <c r="D867" i="12"/>
  <c r="J867" i="12" s="1"/>
  <c r="P867" i="12" s="1"/>
  <c r="V867" i="12" s="1"/>
  <c r="AB867" i="12" s="1"/>
  <c r="AH867" i="12" s="1"/>
  <c r="AN867" i="12" s="1"/>
  <c r="AT867" i="12" s="1"/>
  <c r="AZ867" i="12" s="1"/>
  <c r="BF867" i="12" s="1"/>
  <c r="C867" i="12"/>
  <c r="I867" i="12" s="1"/>
  <c r="O867" i="12" s="1"/>
  <c r="U867" i="12" s="1"/>
  <c r="AA867" i="12" s="1"/>
  <c r="AG867" i="12" s="1"/>
  <c r="AM867" i="12" s="1"/>
  <c r="AS867" i="12" s="1"/>
  <c r="AY867" i="12" s="1"/>
  <c r="BE867" i="12" s="1"/>
  <c r="B867" i="12"/>
  <c r="H867" i="12" s="1"/>
  <c r="A867" i="12"/>
  <c r="G867" i="12" s="1"/>
  <c r="M867" i="12" s="1"/>
  <c r="S867" i="12" s="1"/>
  <c r="Y867" i="12" s="1"/>
  <c r="AE867" i="12" s="1"/>
  <c r="AK867" i="12" s="1"/>
  <c r="AQ867" i="12" s="1"/>
  <c r="AW867" i="12" s="1"/>
  <c r="BC867" i="12" s="1"/>
  <c r="E866" i="12"/>
  <c r="D866" i="12"/>
  <c r="J866" i="12" s="1"/>
  <c r="P866" i="12" s="1"/>
  <c r="V866" i="12" s="1"/>
  <c r="AB866" i="12" s="1"/>
  <c r="AH866" i="12" s="1"/>
  <c r="AN866" i="12" s="1"/>
  <c r="AT866" i="12" s="1"/>
  <c r="AZ866" i="12" s="1"/>
  <c r="BF866" i="12" s="1"/>
  <c r="C866" i="12"/>
  <c r="I866" i="12" s="1"/>
  <c r="O866" i="12" s="1"/>
  <c r="U866" i="12" s="1"/>
  <c r="AA866" i="12" s="1"/>
  <c r="AG866" i="12" s="1"/>
  <c r="AM866" i="12" s="1"/>
  <c r="AS866" i="12" s="1"/>
  <c r="AY866" i="12" s="1"/>
  <c r="BE866" i="12" s="1"/>
  <c r="B866" i="12"/>
  <c r="H866" i="12" s="1"/>
  <c r="A866" i="12"/>
  <c r="G866" i="12" s="1"/>
  <c r="M866" i="12" s="1"/>
  <c r="S866" i="12" s="1"/>
  <c r="Y866" i="12" s="1"/>
  <c r="AE866" i="12" s="1"/>
  <c r="AK866" i="12" s="1"/>
  <c r="AQ866" i="12" s="1"/>
  <c r="AW866" i="12" s="1"/>
  <c r="BC866" i="12" s="1"/>
  <c r="E865" i="12"/>
  <c r="D865" i="12"/>
  <c r="J865" i="12" s="1"/>
  <c r="P865" i="12" s="1"/>
  <c r="V865" i="12" s="1"/>
  <c r="AB865" i="12" s="1"/>
  <c r="AH865" i="12" s="1"/>
  <c r="AN865" i="12" s="1"/>
  <c r="AT865" i="12" s="1"/>
  <c r="AZ865" i="12" s="1"/>
  <c r="BF865" i="12" s="1"/>
  <c r="C865" i="12"/>
  <c r="I865" i="12" s="1"/>
  <c r="O865" i="12" s="1"/>
  <c r="U865" i="12" s="1"/>
  <c r="AA865" i="12" s="1"/>
  <c r="AG865" i="12" s="1"/>
  <c r="AM865" i="12" s="1"/>
  <c r="AS865" i="12" s="1"/>
  <c r="AY865" i="12" s="1"/>
  <c r="BE865" i="12" s="1"/>
  <c r="B865" i="12"/>
  <c r="A865" i="12"/>
  <c r="G865" i="12" s="1"/>
  <c r="M865" i="12" s="1"/>
  <c r="S865" i="12" s="1"/>
  <c r="Y865" i="12" s="1"/>
  <c r="AE865" i="12" s="1"/>
  <c r="AK865" i="12" s="1"/>
  <c r="AQ865" i="12" s="1"/>
  <c r="AW865" i="12" s="1"/>
  <c r="BC865" i="12" s="1"/>
  <c r="E864" i="12"/>
  <c r="D864" i="12"/>
  <c r="J864" i="12" s="1"/>
  <c r="P864" i="12" s="1"/>
  <c r="V864" i="12" s="1"/>
  <c r="AB864" i="12" s="1"/>
  <c r="AH864" i="12" s="1"/>
  <c r="AN864" i="12" s="1"/>
  <c r="AT864" i="12" s="1"/>
  <c r="AZ864" i="12" s="1"/>
  <c r="BF864" i="12" s="1"/>
  <c r="C864" i="12"/>
  <c r="I864" i="12" s="1"/>
  <c r="O864" i="12" s="1"/>
  <c r="U864" i="12" s="1"/>
  <c r="AA864" i="12" s="1"/>
  <c r="AG864" i="12" s="1"/>
  <c r="AM864" i="12" s="1"/>
  <c r="AS864" i="12" s="1"/>
  <c r="AY864" i="12" s="1"/>
  <c r="BE864" i="12" s="1"/>
  <c r="B864" i="12"/>
  <c r="H864" i="12" s="1"/>
  <c r="A864" i="12"/>
  <c r="G864" i="12" s="1"/>
  <c r="M864" i="12" s="1"/>
  <c r="S864" i="12" s="1"/>
  <c r="Y864" i="12" s="1"/>
  <c r="AE864" i="12" s="1"/>
  <c r="AK864" i="12" s="1"/>
  <c r="AQ864" i="12" s="1"/>
  <c r="AW864" i="12" s="1"/>
  <c r="BC864" i="12" s="1"/>
  <c r="E863" i="12"/>
  <c r="D863" i="12"/>
  <c r="J863" i="12" s="1"/>
  <c r="P863" i="12" s="1"/>
  <c r="V863" i="12" s="1"/>
  <c r="AB863" i="12" s="1"/>
  <c r="AH863" i="12" s="1"/>
  <c r="AN863" i="12" s="1"/>
  <c r="AT863" i="12" s="1"/>
  <c r="AZ863" i="12" s="1"/>
  <c r="BF863" i="12" s="1"/>
  <c r="C863" i="12"/>
  <c r="I863" i="12" s="1"/>
  <c r="O863" i="12" s="1"/>
  <c r="U863" i="12" s="1"/>
  <c r="AA863" i="12" s="1"/>
  <c r="AG863" i="12" s="1"/>
  <c r="AM863" i="12" s="1"/>
  <c r="AS863" i="12" s="1"/>
  <c r="AY863" i="12" s="1"/>
  <c r="BE863" i="12" s="1"/>
  <c r="B863" i="12"/>
  <c r="H863" i="12" s="1"/>
  <c r="A863" i="12"/>
  <c r="G863" i="12" s="1"/>
  <c r="M863" i="12" s="1"/>
  <c r="S863" i="12" s="1"/>
  <c r="Y863" i="12" s="1"/>
  <c r="AE863" i="12" s="1"/>
  <c r="AK863" i="12" s="1"/>
  <c r="AQ863" i="12" s="1"/>
  <c r="AW863" i="12" s="1"/>
  <c r="BC863" i="12" s="1"/>
  <c r="E862" i="12"/>
  <c r="D862" i="12"/>
  <c r="J862" i="12" s="1"/>
  <c r="P862" i="12" s="1"/>
  <c r="V862" i="12" s="1"/>
  <c r="AB862" i="12" s="1"/>
  <c r="AH862" i="12" s="1"/>
  <c r="AN862" i="12" s="1"/>
  <c r="AT862" i="12" s="1"/>
  <c r="AZ862" i="12" s="1"/>
  <c r="BF862" i="12" s="1"/>
  <c r="C862" i="12"/>
  <c r="I862" i="12" s="1"/>
  <c r="O862" i="12" s="1"/>
  <c r="U862" i="12" s="1"/>
  <c r="AA862" i="12" s="1"/>
  <c r="AG862" i="12" s="1"/>
  <c r="AM862" i="12" s="1"/>
  <c r="AS862" i="12" s="1"/>
  <c r="AY862" i="12" s="1"/>
  <c r="BE862" i="12" s="1"/>
  <c r="B862" i="12"/>
  <c r="H862" i="12" s="1"/>
  <c r="A862" i="12"/>
  <c r="G862" i="12" s="1"/>
  <c r="M862" i="12" s="1"/>
  <c r="S862" i="12" s="1"/>
  <c r="Y862" i="12" s="1"/>
  <c r="AE862" i="12" s="1"/>
  <c r="AK862" i="12" s="1"/>
  <c r="AQ862" i="12" s="1"/>
  <c r="AW862" i="12" s="1"/>
  <c r="BC862" i="12" s="1"/>
  <c r="AH861" i="12"/>
  <c r="AN861" i="12" s="1"/>
  <c r="AT861" i="12" s="1"/>
  <c r="AZ861" i="12" s="1"/>
  <c r="BF861" i="12" s="1"/>
  <c r="E861" i="12"/>
  <c r="D861" i="12"/>
  <c r="J861" i="12" s="1"/>
  <c r="P861" i="12" s="1"/>
  <c r="V861" i="12" s="1"/>
  <c r="AB861" i="12" s="1"/>
  <c r="C861" i="12"/>
  <c r="I861" i="12" s="1"/>
  <c r="O861" i="12" s="1"/>
  <c r="U861" i="12" s="1"/>
  <c r="AA861" i="12" s="1"/>
  <c r="AG861" i="12" s="1"/>
  <c r="AM861" i="12" s="1"/>
  <c r="AS861" i="12" s="1"/>
  <c r="AY861" i="12" s="1"/>
  <c r="BE861" i="12" s="1"/>
  <c r="B861" i="12"/>
  <c r="K861" i="12" s="1"/>
  <c r="A861" i="12"/>
  <c r="G861" i="12" s="1"/>
  <c r="M861" i="12" s="1"/>
  <c r="S861" i="12" s="1"/>
  <c r="Y861" i="12" s="1"/>
  <c r="AE861" i="12" s="1"/>
  <c r="AK861" i="12" s="1"/>
  <c r="AQ861" i="12" s="1"/>
  <c r="AW861" i="12" s="1"/>
  <c r="BC861" i="12" s="1"/>
  <c r="E860" i="12"/>
  <c r="D860" i="12"/>
  <c r="J860" i="12" s="1"/>
  <c r="P860" i="12" s="1"/>
  <c r="V860" i="12" s="1"/>
  <c r="AB860" i="12" s="1"/>
  <c r="AH860" i="12" s="1"/>
  <c r="AN860" i="12" s="1"/>
  <c r="AT860" i="12" s="1"/>
  <c r="AZ860" i="12" s="1"/>
  <c r="BF860" i="12" s="1"/>
  <c r="C860" i="12"/>
  <c r="I860" i="12" s="1"/>
  <c r="O860" i="12" s="1"/>
  <c r="U860" i="12" s="1"/>
  <c r="AA860" i="12" s="1"/>
  <c r="AG860" i="12" s="1"/>
  <c r="AM860" i="12" s="1"/>
  <c r="AS860" i="12" s="1"/>
  <c r="AY860" i="12" s="1"/>
  <c r="BE860" i="12" s="1"/>
  <c r="B860" i="12"/>
  <c r="A860" i="12"/>
  <c r="G860" i="12" s="1"/>
  <c r="M860" i="12" s="1"/>
  <c r="S860" i="12" s="1"/>
  <c r="Y860" i="12" s="1"/>
  <c r="AE860" i="12" s="1"/>
  <c r="AK860" i="12" s="1"/>
  <c r="AQ860" i="12" s="1"/>
  <c r="AW860" i="12" s="1"/>
  <c r="BC860" i="12" s="1"/>
  <c r="E859" i="12"/>
  <c r="D859" i="12"/>
  <c r="J859" i="12" s="1"/>
  <c r="P859" i="12" s="1"/>
  <c r="V859" i="12" s="1"/>
  <c r="AB859" i="12" s="1"/>
  <c r="AH859" i="12" s="1"/>
  <c r="AN859" i="12" s="1"/>
  <c r="AT859" i="12" s="1"/>
  <c r="AZ859" i="12" s="1"/>
  <c r="BF859" i="12" s="1"/>
  <c r="C859" i="12"/>
  <c r="I859" i="12" s="1"/>
  <c r="O859" i="12" s="1"/>
  <c r="U859" i="12" s="1"/>
  <c r="AA859" i="12" s="1"/>
  <c r="AG859" i="12" s="1"/>
  <c r="AM859" i="12" s="1"/>
  <c r="AS859" i="12" s="1"/>
  <c r="AY859" i="12" s="1"/>
  <c r="BE859" i="12" s="1"/>
  <c r="B859" i="12"/>
  <c r="H859" i="12" s="1"/>
  <c r="A859" i="12"/>
  <c r="G859" i="12" s="1"/>
  <c r="M859" i="12" s="1"/>
  <c r="S859" i="12" s="1"/>
  <c r="Y859" i="12" s="1"/>
  <c r="AE859" i="12" s="1"/>
  <c r="AK859" i="12" s="1"/>
  <c r="AQ859" i="12" s="1"/>
  <c r="AW859" i="12" s="1"/>
  <c r="BC859" i="12" s="1"/>
  <c r="E858" i="12"/>
  <c r="D858" i="12"/>
  <c r="J858" i="12" s="1"/>
  <c r="P858" i="12" s="1"/>
  <c r="V858" i="12" s="1"/>
  <c r="AB858" i="12" s="1"/>
  <c r="AH858" i="12" s="1"/>
  <c r="AN858" i="12" s="1"/>
  <c r="AT858" i="12" s="1"/>
  <c r="AZ858" i="12" s="1"/>
  <c r="BF858" i="12" s="1"/>
  <c r="C858" i="12"/>
  <c r="I858" i="12" s="1"/>
  <c r="O858" i="12" s="1"/>
  <c r="U858" i="12" s="1"/>
  <c r="AA858" i="12" s="1"/>
  <c r="AG858" i="12" s="1"/>
  <c r="AM858" i="12" s="1"/>
  <c r="AS858" i="12" s="1"/>
  <c r="AY858" i="12" s="1"/>
  <c r="BE858" i="12" s="1"/>
  <c r="B858" i="12"/>
  <c r="H858" i="12" s="1"/>
  <c r="A858" i="12"/>
  <c r="G858" i="12" s="1"/>
  <c r="M858" i="12" s="1"/>
  <c r="S858" i="12" s="1"/>
  <c r="Y858" i="12" s="1"/>
  <c r="AE858" i="12" s="1"/>
  <c r="AK858" i="12" s="1"/>
  <c r="AQ858" i="12" s="1"/>
  <c r="AW858" i="12" s="1"/>
  <c r="BC858" i="12" s="1"/>
  <c r="E857" i="12"/>
  <c r="D857" i="12"/>
  <c r="J857" i="12" s="1"/>
  <c r="P857" i="12" s="1"/>
  <c r="V857" i="12" s="1"/>
  <c r="AB857" i="12" s="1"/>
  <c r="AH857" i="12" s="1"/>
  <c r="AN857" i="12" s="1"/>
  <c r="AT857" i="12" s="1"/>
  <c r="AZ857" i="12" s="1"/>
  <c r="BF857" i="12" s="1"/>
  <c r="C857" i="12"/>
  <c r="I857" i="12" s="1"/>
  <c r="O857" i="12" s="1"/>
  <c r="U857" i="12" s="1"/>
  <c r="AA857" i="12" s="1"/>
  <c r="AG857" i="12" s="1"/>
  <c r="AM857" i="12" s="1"/>
  <c r="AS857" i="12" s="1"/>
  <c r="AY857" i="12" s="1"/>
  <c r="BE857" i="12" s="1"/>
  <c r="B857" i="12"/>
  <c r="A857" i="12"/>
  <c r="G857" i="12" s="1"/>
  <c r="M857" i="12" s="1"/>
  <c r="S857" i="12" s="1"/>
  <c r="Y857" i="12" s="1"/>
  <c r="AE857" i="12" s="1"/>
  <c r="AK857" i="12" s="1"/>
  <c r="AQ857" i="12" s="1"/>
  <c r="AW857" i="12" s="1"/>
  <c r="BC857" i="12" s="1"/>
  <c r="G856" i="12"/>
  <c r="M856" i="12" s="1"/>
  <c r="S856" i="12" s="1"/>
  <c r="Y856" i="12" s="1"/>
  <c r="AE856" i="12" s="1"/>
  <c r="AK856" i="12" s="1"/>
  <c r="AQ856" i="12" s="1"/>
  <c r="AW856" i="12" s="1"/>
  <c r="BC856" i="12" s="1"/>
  <c r="E856" i="12"/>
  <c r="D856" i="12"/>
  <c r="J856" i="12" s="1"/>
  <c r="P856" i="12" s="1"/>
  <c r="V856" i="12" s="1"/>
  <c r="AB856" i="12" s="1"/>
  <c r="AH856" i="12" s="1"/>
  <c r="AN856" i="12" s="1"/>
  <c r="AT856" i="12" s="1"/>
  <c r="AZ856" i="12" s="1"/>
  <c r="BF856" i="12" s="1"/>
  <c r="C856" i="12"/>
  <c r="I856" i="12" s="1"/>
  <c r="O856" i="12" s="1"/>
  <c r="U856" i="12" s="1"/>
  <c r="AA856" i="12" s="1"/>
  <c r="AG856" i="12" s="1"/>
  <c r="AM856" i="12" s="1"/>
  <c r="AS856" i="12" s="1"/>
  <c r="AY856" i="12" s="1"/>
  <c r="BE856" i="12" s="1"/>
  <c r="B856" i="12"/>
  <c r="H856" i="12" s="1"/>
  <c r="A856" i="12"/>
  <c r="E855" i="12"/>
  <c r="D855" i="12"/>
  <c r="J855" i="12" s="1"/>
  <c r="P855" i="12" s="1"/>
  <c r="V855" i="12" s="1"/>
  <c r="AB855" i="12" s="1"/>
  <c r="AH855" i="12" s="1"/>
  <c r="AN855" i="12" s="1"/>
  <c r="AT855" i="12" s="1"/>
  <c r="AZ855" i="12" s="1"/>
  <c r="BF855" i="12" s="1"/>
  <c r="C855" i="12"/>
  <c r="I855" i="12" s="1"/>
  <c r="O855" i="12" s="1"/>
  <c r="U855" i="12" s="1"/>
  <c r="AA855" i="12" s="1"/>
  <c r="AG855" i="12" s="1"/>
  <c r="AM855" i="12" s="1"/>
  <c r="AS855" i="12" s="1"/>
  <c r="AY855" i="12" s="1"/>
  <c r="BE855" i="12" s="1"/>
  <c r="B855" i="12"/>
  <c r="H855" i="12" s="1"/>
  <c r="A855" i="12"/>
  <c r="G855" i="12" s="1"/>
  <c r="M855" i="12" s="1"/>
  <c r="S855" i="12" s="1"/>
  <c r="Y855" i="12" s="1"/>
  <c r="AE855" i="12" s="1"/>
  <c r="AK855" i="12" s="1"/>
  <c r="AQ855" i="12" s="1"/>
  <c r="AW855" i="12" s="1"/>
  <c r="BC855" i="12" s="1"/>
  <c r="E854" i="12"/>
  <c r="D854" i="12"/>
  <c r="J854" i="12" s="1"/>
  <c r="P854" i="12" s="1"/>
  <c r="V854" i="12" s="1"/>
  <c r="AB854" i="12" s="1"/>
  <c r="AH854" i="12" s="1"/>
  <c r="AN854" i="12" s="1"/>
  <c r="AT854" i="12" s="1"/>
  <c r="AZ854" i="12" s="1"/>
  <c r="BF854" i="12" s="1"/>
  <c r="C854" i="12"/>
  <c r="I854" i="12" s="1"/>
  <c r="O854" i="12" s="1"/>
  <c r="U854" i="12" s="1"/>
  <c r="AA854" i="12" s="1"/>
  <c r="AG854" i="12" s="1"/>
  <c r="AM854" i="12" s="1"/>
  <c r="AS854" i="12" s="1"/>
  <c r="AY854" i="12" s="1"/>
  <c r="BE854" i="12" s="1"/>
  <c r="B854" i="12"/>
  <c r="H854" i="12" s="1"/>
  <c r="A854" i="12"/>
  <c r="G854" i="12" s="1"/>
  <c r="M854" i="12" s="1"/>
  <c r="S854" i="12" s="1"/>
  <c r="Y854" i="12" s="1"/>
  <c r="AE854" i="12" s="1"/>
  <c r="AK854" i="12" s="1"/>
  <c r="AQ854" i="12" s="1"/>
  <c r="AW854" i="12" s="1"/>
  <c r="BC854" i="12" s="1"/>
  <c r="E853" i="12"/>
  <c r="D853" i="12"/>
  <c r="J853" i="12" s="1"/>
  <c r="P853" i="12" s="1"/>
  <c r="V853" i="12" s="1"/>
  <c r="AB853" i="12" s="1"/>
  <c r="AH853" i="12" s="1"/>
  <c r="AN853" i="12" s="1"/>
  <c r="AT853" i="12" s="1"/>
  <c r="AZ853" i="12" s="1"/>
  <c r="BF853" i="12" s="1"/>
  <c r="C853" i="12"/>
  <c r="I853" i="12" s="1"/>
  <c r="O853" i="12" s="1"/>
  <c r="U853" i="12" s="1"/>
  <c r="AA853" i="12" s="1"/>
  <c r="AG853" i="12" s="1"/>
  <c r="AM853" i="12" s="1"/>
  <c r="AS853" i="12" s="1"/>
  <c r="AY853" i="12" s="1"/>
  <c r="BE853" i="12" s="1"/>
  <c r="B853" i="12"/>
  <c r="A853" i="12"/>
  <c r="G853" i="12" s="1"/>
  <c r="M853" i="12" s="1"/>
  <c r="S853" i="12" s="1"/>
  <c r="Y853" i="12" s="1"/>
  <c r="AE853" i="12" s="1"/>
  <c r="AK853" i="12" s="1"/>
  <c r="AQ853" i="12" s="1"/>
  <c r="AW853" i="12" s="1"/>
  <c r="BC853" i="12" s="1"/>
  <c r="E852" i="12"/>
  <c r="D852" i="12"/>
  <c r="J852" i="12" s="1"/>
  <c r="P852" i="12" s="1"/>
  <c r="V852" i="12" s="1"/>
  <c r="AB852" i="12" s="1"/>
  <c r="AH852" i="12" s="1"/>
  <c r="AN852" i="12" s="1"/>
  <c r="AT852" i="12" s="1"/>
  <c r="AZ852" i="12" s="1"/>
  <c r="BF852" i="12" s="1"/>
  <c r="C852" i="12"/>
  <c r="I852" i="12" s="1"/>
  <c r="O852" i="12" s="1"/>
  <c r="U852" i="12" s="1"/>
  <c r="AA852" i="12" s="1"/>
  <c r="AG852" i="12" s="1"/>
  <c r="AM852" i="12" s="1"/>
  <c r="AS852" i="12" s="1"/>
  <c r="AY852" i="12" s="1"/>
  <c r="BE852" i="12" s="1"/>
  <c r="B852" i="12"/>
  <c r="K852" i="12" s="1"/>
  <c r="A852" i="12"/>
  <c r="G852" i="12" s="1"/>
  <c r="M852" i="12" s="1"/>
  <c r="S852" i="12" s="1"/>
  <c r="Y852" i="12" s="1"/>
  <c r="AE852" i="12" s="1"/>
  <c r="AK852" i="12" s="1"/>
  <c r="AQ852" i="12" s="1"/>
  <c r="AW852" i="12" s="1"/>
  <c r="BC852" i="12" s="1"/>
  <c r="E851" i="12"/>
  <c r="D851" i="12"/>
  <c r="J851" i="12" s="1"/>
  <c r="P851" i="12" s="1"/>
  <c r="V851" i="12" s="1"/>
  <c r="AB851" i="12" s="1"/>
  <c r="AH851" i="12" s="1"/>
  <c r="AN851" i="12" s="1"/>
  <c r="AT851" i="12" s="1"/>
  <c r="AZ851" i="12" s="1"/>
  <c r="BF851" i="12" s="1"/>
  <c r="C851" i="12"/>
  <c r="I851" i="12" s="1"/>
  <c r="O851" i="12" s="1"/>
  <c r="U851" i="12" s="1"/>
  <c r="AA851" i="12" s="1"/>
  <c r="AG851" i="12" s="1"/>
  <c r="AM851" i="12" s="1"/>
  <c r="AS851" i="12" s="1"/>
  <c r="AY851" i="12" s="1"/>
  <c r="BE851" i="12" s="1"/>
  <c r="B851" i="12"/>
  <c r="H851" i="12" s="1"/>
  <c r="A851" i="12"/>
  <c r="G851" i="12" s="1"/>
  <c r="M851" i="12" s="1"/>
  <c r="S851" i="12" s="1"/>
  <c r="Y851" i="12" s="1"/>
  <c r="AE851" i="12" s="1"/>
  <c r="AK851" i="12" s="1"/>
  <c r="AQ851" i="12" s="1"/>
  <c r="AW851" i="12" s="1"/>
  <c r="BC851" i="12" s="1"/>
  <c r="M850" i="12"/>
  <c r="S850" i="12" s="1"/>
  <c r="Y850" i="12" s="1"/>
  <c r="AE850" i="12" s="1"/>
  <c r="AK850" i="12" s="1"/>
  <c r="AQ850" i="12" s="1"/>
  <c r="AW850" i="12" s="1"/>
  <c r="BC850" i="12" s="1"/>
  <c r="E850" i="12"/>
  <c r="D850" i="12"/>
  <c r="J850" i="12" s="1"/>
  <c r="P850" i="12" s="1"/>
  <c r="V850" i="12" s="1"/>
  <c r="AB850" i="12" s="1"/>
  <c r="AH850" i="12" s="1"/>
  <c r="AN850" i="12" s="1"/>
  <c r="AT850" i="12" s="1"/>
  <c r="AZ850" i="12" s="1"/>
  <c r="BF850" i="12" s="1"/>
  <c r="C850" i="12"/>
  <c r="I850" i="12" s="1"/>
  <c r="O850" i="12" s="1"/>
  <c r="U850" i="12" s="1"/>
  <c r="AA850" i="12" s="1"/>
  <c r="AG850" i="12" s="1"/>
  <c r="AM850" i="12" s="1"/>
  <c r="AS850" i="12" s="1"/>
  <c r="AY850" i="12" s="1"/>
  <c r="BE850" i="12" s="1"/>
  <c r="B850" i="12"/>
  <c r="H850" i="12" s="1"/>
  <c r="A850" i="12"/>
  <c r="G850" i="12" s="1"/>
  <c r="E849" i="12"/>
  <c r="D849" i="12"/>
  <c r="J849" i="12" s="1"/>
  <c r="P849" i="12" s="1"/>
  <c r="V849" i="12" s="1"/>
  <c r="AB849" i="12" s="1"/>
  <c r="AH849" i="12" s="1"/>
  <c r="AN849" i="12" s="1"/>
  <c r="AT849" i="12" s="1"/>
  <c r="AZ849" i="12" s="1"/>
  <c r="BF849" i="12" s="1"/>
  <c r="C849" i="12"/>
  <c r="I849" i="12" s="1"/>
  <c r="O849" i="12" s="1"/>
  <c r="U849" i="12" s="1"/>
  <c r="AA849" i="12" s="1"/>
  <c r="AG849" i="12" s="1"/>
  <c r="AM849" i="12" s="1"/>
  <c r="AS849" i="12" s="1"/>
  <c r="AY849" i="12" s="1"/>
  <c r="BE849" i="12" s="1"/>
  <c r="B849" i="12"/>
  <c r="A849" i="12"/>
  <c r="G849" i="12" s="1"/>
  <c r="M849" i="12" s="1"/>
  <c r="S849" i="12" s="1"/>
  <c r="Y849" i="12" s="1"/>
  <c r="AE849" i="12" s="1"/>
  <c r="AK849" i="12" s="1"/>
  <c r="AQ849" i="12" s="1"/>
  <c r="AW849" i="12" s="1"/>
  <c r="BC849" i="12" s="1"/>
  <c r="E848" i="12"/>
  <c r="D848" i="12"/>
  <c r="J848" i="12" s="1"/>
  <c r="P848" i="12" s="1"/>
  <c r="V848" i="12" s="1"/>
  <c r="AB848" i="12" s="1"/>
  <c r="AH848" i="12" s="1"/>
  <c r="AN848" i="12" s="1"/>
  <c r="AT848" i="12" s="1"/>
  <c r="AZ848" i="12" s="1"/>
  <c r="BF848" i="12" s="1"/>
  <c r="C848" i="12"/>
  <c r="I848" i="12" s="1"/>
  <c r="O848" i="12" s="1"/>
  <c r="U848" i="12" s="1"/>
  <c r="AA848" i="12" s="1"/>
  <c r="AG848" i="12" s="1"/>
  <c r="AM848" i="12" s="1"/>
  <c r="AS848" i="12" s="1"/>
  <c r="AY848" i="12" s="1"/>
  <c r="BE848" i="12" s="1"/>
  <c r="B848" i="12"/>
  <c r="H848" i="12" s="1"/>
  <c r="A848" i="12"/>
  <c r="G848" i="12" s="1"/>
  <c r="M848" i="12" s="1"/>
  <c r="S848" i="12" s="1"/>
  <c r="Y848" i="12" s="1"/>
  <c r="AE848" i="12" s="1"/>
  <c r="AK848" i="12" s="1"/>
  <c r="AQ848" i="12" s="1"/>
  <c r="AW848" i="12" s="1"/>
  <c r="BC848" i="12" s="1"/>
  <c r="I847" i="12"/>
  <c r="O847" i="12" s="1"/>
  <c r="U847" i="12" s="1"/>
  <c r="AA847" i="12" s="1"/>
  <c r="AG847" i="12" s="1"/>
  <c r="AM847" i="12" s="1"/>
  <c r="AS847" i="12" s="1"/>
  <c r="AY847" i="12" s="1"/>
  <c r="BE847" i="12" s="1"/>
  <c r="G847" i="12"/>
  <c r="M847" i="12" s="1"/>
  <c r="S847" i="12" s="1"/>
  <c r="Y847" i="12" s="1"/>
  <c r="AE847" i="12" s="1"/>
  <c r="AK847" i="12" s="1"/>
  <c r="AQ847" i="12" s="1"/>
  <c r="AW847" i="12" s="1"/>
  <c r="BC847" i="12" s="1"/>
  <c r="E847" i="12"/>
  <c r="D847" i="12"/>
  <c r="J847" i="12" s="1"/>
  <c r="P847" i="12" s="1"/>
  <c r="V847" i="12" s="1"/>
  <c r="AB847" i="12" s="1"/>
  <c r="AH847" i="12" s="1"/>
  <c r="AN847" i="12" s="1"/>
  <c r="AT847" i="12" s="1"/>
  <c r="AZ847" i="12" s="1"/>
  <c r="BF847" i="12" s="1"/>
  <c r="C847" i="12"/>
  <c r="B847" i="12"/>
  <c r="H847" i="12" s="1"/>
  <c r="A847" i="12"/>
  <c r="E846" i="12"/>
  <c r="K846" i="12" s="1"/>
  <c r="D846" i="12"/>
  <c r="J846" i="12" s="1"/>
  <c r="P846" i="12" s="1"/>
  <c r="V846" i="12" s="1"/>
  <c r="AB846" i="12" s="1"/>
  <c r="AH846" i="12" s="1"/>
  <c r="AN846" i="12" s="1"/>
  <c r="AT846" i="12" s="1"/>
  <c r="AZ846" i="12" s="1"/>
  <c r="BF846" i="12" s="1"/>
  <c r="C846" i="12"/>
  <c r="I846" i="12" s="1"/>
  <c r="O846" i="12" s="1"/>
  <c r="U846" i="12" s="1"/>
  <c r="AA846" i="12" s="1"/>
  <c r="AG846" i="12" s="1"/>
  <c r="AM846" i="12" s="1"/>
  <c r="AS846" i="12" s="1"/>
  <c r="AY846" i="12" s="1"/>
  <c r="BE846" i="12" s="1"/>
  <c r="B846" i="12"/>
  <c r="H846" i="12" s="1"/>
  <c r="A846" i="12"/>
  <c r="G846" i="12" s="1"/>
  <c r="M846" i="12" s="1"/>
  <c r="S846" i="12" s="1"/>
  <c r="Y846" i="12" s="1"/>
  <c r="AE846" i="12" s="1"/>
  <c r="AK846" i="12" s="1"/>
  <c r="AQ846" i="12" s="1"/>
  <c r="AW846" i="12" s="1"/>
  <c r="BC846" i="12" s="1"/>
  <c r="Y845" i="12"/>
  <c r="AE845" i="12" s="1"/>
  <c r="AK845" i="12" s="1"/>
  <c r="AQ845" i="12" s="1"/>
  <c r="AW845" i="12" s="1"/>
  <c r="BC845" i="12" s="1"/>
  <c r="E845" i="12"/>
  <c r="D845" i="12"/>
  <c r="J845" i="12" s="1"/>
  <c r="P845" i="12" s="1"/>
  <c r="V845" i="12" s="1"/>
  <c r="AB845" i="12" s="1"/>
  <c r="AH845" i="12" s="1"/>
  <c r="AN845" i="12" s="1"/>
  <c r="AT845" i="12" s="1"/>
  <c r="AZ845" i="12" s="1"/>
  <c r="BF845" i="12" s="1"/>
  <c r="C845" i="12"/>
  <c r="I845" i="12" s="1"/>
  <c r="O845" i="12" s="1"/>
  <c r="U845" i="12" s="1"/>
  <c r="AA845" i="12" s="1"/>
  <c r="AG845" i="12" s="1"/>
  <c r="AM845" i="12" s="1"/>
  <c r="AS845" i="12" s="1"/>
  <c r="AY845" i="12" s="1"/>
  <c r="BE845" i="12" s="1"/>
  <c r="B845" i="12"/>
  <c r="A845" i="12"/>
  <c r="G845" i="12" s="1"/>
  <c r="M845" i="12" s="1"/>
  <c r="S845" i="12" s="1"/>
  <c r="E844" i="12"/>
  <c r="D844" i="12"/>
  <c r="J844" i="12" s="1"/>
  <c r="P844" i="12" s="1"/>
  <c r="V844" i="12" s="1"/>
  <c r="AB844" i="12" s="1"/>
  <c r="AH844" i="12" s="1"/>
  <c r="AN844" i="12" s="1"/>
  <c r="AT844" i="12" s="1"/>
  <c r="AZ844" i="12" s="1"/>
  <c r="BF844" i="12" s="1"/>
  <c r="C844" i="12"/>
  <c r="I844" i="12" s="1"/>
  <c r="O844" i="12" s="1"/>
  <c r="U844" i="12" s="1"/>
  <c r="AA844" i="12" s="1"/>
  <c r="AG844" i="12" s="1"/>
  <c r="AM844" i="12" s="1"/>
  <c r="AS844" i="12" s="1"/>
  <c r="AY844" i="12" s="1"/>
  <c r="BE844" i="12" s="1"/>
  <c r="B844" i="12"/>
  <c r="H844" i="12" s="1"/>
  <c r="A844" i="12"/>
  <c r="G844" i="12" s="1"/>
  <c r="M844" i="12" s="1"/>
  <c r="S844" i="12" s="1"/>
  <c r="Y844" i="12" s="1"/>
  <c r="AE844" i="12" s="1"/>
  <c r="AK844" i="12" s="1"/>
  <c r="AQ844" i="12" s="1"/>
  <c r="AW844" i="12" s="1"/>
  <c r="BC844" i="12" s="1"/>
  <c r="E843" i="12"/>
  <c r="D843" i="12"/>
  <c r="J843" i="12" s="1"/>
  <c r="P843" i="12" s="1"/>
  <c r="V843" i="12" s="1"/>
  <c r="AB843" i="12" s="1"/>
  <c r="AH843" i="12" s="1"/>
  <c r="AN843" i="12" s="1"/>
  <c r="AT843" i="12" s="1"/>
  <c r="AZ843" i="12" s="1"/>
  <c r="BF843" i="12" s="1"/>
  <c r="C843" i="12"/>
  <c r="I843" i="12" s="1"/>
  <c r="O843" i="12" s="1"/>
  <c r="U843" i="12" s="1"/>
  <c r="AA843" i="12" s="1"/>
  <c r="AG843" i="12" s="1"/>
  <c r="AM843" i="12" s="1"/>
  <c r="AS843" i="12" s="1"/>
  <c r="AY843" i="12" s="1"/>
  <c r="BE843" i="12" s="1"/>
  <c r="B843" i="12"/>
  <c r="H843" i="12" s="1"/>
  <c r="A843" i="12"/>
  <c r="G843" i="12" s="1"/>
  <c r="M843" i="12" s="1"/>
  <c r="S843" i="12" s="1"/>
  <c r="Y843" i="12" s="1"/>
  <c r="AE843" i="12" s="1"/>
  <c r="AK843" i="12" s="1"/>
  <c r="AQ843" i="12" s="1"/>
  <c r="AW843" i="12" s="1"/>
  <c r="BC843" i="12" s="1"/>
  <c r="E842" i="12"/>
  <c r="D842" i="12"/>
  <c r="J842" i="12" s="1"/>
  <c r="P842" i="12" s="1"/>
  <c r="V842" i="12" s="1"/>
  <c r="AB842" i="12" s="1"/>
  <c r="AH842" i="12" s="1"/>
  <c r="AN842" i="12" s="1"/>
  <c r="AT842" i="12" s="1"/>
  <c r="AZ842" i="12" s="1"/>
  <c r="BF842" i="12" s="1"/>
  <c r="C842" i="12"/>
  <c r="I842" i="12" s="1"/>
  <c r="O842" i="12" s="1"/>
  <c r="U842" i="12" s="1"/>
  <c r="AA842" i="12" s="1"/>
  <c r="AG842" i="12" s="1"/>
  <c r="AM842" i="12" s="1"/>
  <c r="AS842" i="12" s="1"/>
  <c r="AY842" i="12" s="1"/>
  <c r="BE842" i="12" s="1"/>
  <c r="B842" i="12"/>
  <c r="A842" i="12"/>
  <c r="G842" i="12" s="1"/>
  <c r="M842" i="12" s="1"/>
  <c r="S842" i="12" s="1"/>
  <c r="Y842" i="12" s="1"/>
  <c r="AE842" i="12" s="1"/>
  <c r="AK842" i="12" s="1"/>
  <c r="AQ842" i="12" s="1"/>
  <c r="AW842" i="12" s="1"/>
  <c r="BC842" i="12" s="1"/>
  <c r="E841" i="12"/>
  <c r="D841" i="12"/>
  <c r="J841" i="12" s="1"/>
  <c r="P841" i="12" s="1"/>
  <c r="V841" i="12" s="1"/>
  <c r="AB841" i="12" s="1"/>
  <c r="AH841" i="12" s="1"/>
  <c r="AN841" i="12" s="1"/>
  <c r="AT841" i="12" s="1"/>
  <c r="AZ841" i="12" s="1"/>
  <c r="BF841" i="12" s="1"/>
  <c r="C841" i="12"/>
  <c r="I841" i="12" s="1"/>
  <c r="O841" i="12" s="1"/>
  <c r="U841" i="12" s="1"/>
  <c r="AA841" i="12" s="1"/>
  <c r="AG841" i="12" s="1"/>
  <c r="AM841" i="12" s="1"/>
  <c r="AS841" i="12" s="1"/>
  <c r="AY841" i="12" s="1"/>
  <c r="BE841" i="12" s="1"/>
  <c r="B841" i="12"/>
  <c r="H841" i="12" s="1"/>
  <c r="N841" i="12" s="1"/>
  <c r="A841" i="12"/>
  <c r="G841" i="12" s="1"/>
  <c r="M841" i="12" s="1"/>
  <c r="S841" i="12" s="1"/>
  <c r="Y841" i="12" s="1"/>
  <c r="AE841" i="12" s="1"/>
  <c r="AK841" i="12" s="1"/>
  <c r="AQ841" i="12" s="1"/>
  <c r="AW841" i="12" s="1"/>
  <c r="BC841" i="12" s="1"/>
  <c r="E840" i="12"/>
  <c r="D840" i="12"/>
  <c r="J840" i="12" s="1"/>
  <c r="P840" i="12" s="1"/>
  <c r="V840" i="12" s="1"/>
  <c r="AB840" i="12" s="1"/>
  <c r="AH840" i="12" s="1"/>
  <c r="AN840" i="12" s="1"/>
  <c r="AT840" i="12" s="1"/>
  <c r="AZ840" i="12" s="1"/>
  <c r="BF840" i="12" s="1"/>
  <c r="C840" i="12"/>
  <c r="I840" i="12" s="1"/>
  <c r="O840" i="12" s="1"/>
  <c r="U840" i="12" s="1"/>
  <c r="AA840" i="12" s="1"/>
  <c r="AG840" i="12" s="1"/>
  <c r="AM840" i="12" s="1"/>
  <c r="AS840" i="12" s="1"/>
  <c r="AY840" i="12" s="1"/>
  <c r="BE840" i="12" s="1"/>
  <c r="B840" i="12"/>
  <c r="H840" i="12" s="1"/>
  <c r="N840" i="12" s="1"/>
  <c r="A840" i="12"/>
  <c r="G840" i="12" s="1"/>
  <c r="M840" i="12" s="1"/>
  <c r="S840" i="12" s="1"/>
  <c r="Y840" i="12" s="1"/>
  <c r="AE840" i="12" s="1"/>
  <c r="AK840" i="12" s="1"/>
  <c r="AQ840" i="12" s="1"/>
  <c r="AW840" i="12" s="1"/>
  <c r="BC840" i="12" s="1"/>
  <c r="E839" i="12"/>
  <c r="D839" i="12"/>
  <c r="J839" i="12" s="1"/>
  <c r="P839" i="12" s="1"/>
  <c r="V839" i="12" s="1"/>
  <c r="AB839" i="12" s="1"/>
  <c r="AH839" i="12" s="1"/>
  <c r="AN839" i="12" s="1"/>
  <c r="AT839" i="12" s="1"/>
  <c r="AZ839" i="12" s="1"/>
  <c r="BF839" i="12" s="1"/>
  <c r="C839" i="12"/>
  <c r="I839" i="12" s="1"/>
  <c r="O839" i="12" s="1"/>
  <c r="U839" i="12" s="1"/>
  <c r="AA839" i="12" s="1"/>
  <c r="AG839" i="12" s="1"/>
  <c r="AM839" i="12" s="1"/>
  <c r="AS839" i="12" s="1"/>
  <c r="AY839" i="12" s="1"/>
  <c r="BE839" i="12" s="1"/>
  <c r="B839" i="12"/>
  <c r="H839" i="12" s="1"/>
  <c r="A839" i="12"/>
  <c r="G839" i="12" s="1"/>
  <c r="M839" i="12" s="1"/>
  <c r="S839" i="12" s="1"/>
  <c r="Y839" i="12" s="1"/>
  <c r="AE839" i="12" s="1"/>
  <c r="AK839" i="12" s="1"/>
  <c r="AQ839" i="12" s="1"/>
  <c r="AW839" i="12" s="1"/>
  <c r="BC839" i="12" s="1"/>
  <c r="E838" i="12"/>
  <c r="D838" i="12"/>
  <c r="J838" i="12" s="1"/>
  <c r="P838" i="12" s="1"/>
  <c r="V838" i="12" s="1"/>
  <c r="AB838" i="12" s="1"/>
  <c r="AH838" i="12" s="1"/>
  <c r="AN838" i="12" s="1"/>
  <c r="AT838" i="12" s="1"/>
  <c r="AZ838" i="12" s="1"/>
  <c r="BF838" i="12" s="1"/>
  <c r="C838" i="12"/>
  <c r="I838" i="12" s="1"/>
  <c r="O838" i="12" s="1"/>
  <c r="U838" i="12" s="1"/>
  <c r="AA838" i="12" s="1"/>
  <c r="AG838" i="12" s="1"/>
  <c r="AM838" i="12" s="1"/>
  <c r="AS838" i="12" s="1"/>
  <c r="AY838" i="12" s="1"/>
  <c r="BE838" i="12" s="1"/>
  <c r="B838" i="12"/>
  <c r="H838" i="12" s="1"/>
  <c r="N838" i="12" s="1"/>
  <c r="A838" i="12"/>
  <c r="G838" i="12" s="1"/>
  <c r="M838" i="12" s="1"/>
  <c r="S838" i="12" s="1"/>
  <c r="Y838" i="12" s="1"/>
  <c r="AE838" i="12" s="1"/>
  <c r="AK838" i="12" s="1"/>
  <c r="AQ838" i="12" s="1"/>
  <c r="AW838" i="12" s="1"/>
  <c r="BC838" i="12" s="1"/>
  <c r="E837" i="12"/>
  <c r="D837" i="12"/>
  <c r="J837" i="12" s="1"/>
  <c r="P837" i="12" s="1"/>
  <c r="V837" i="12" s="1"/>
  <c r="AB837" i="12" s="1"/>
  <c r="AH837" i="12" s="1"/>
  <c r="AN837" i="12" s="1"/>
  <c r="AT837" i="12" s="1"/>
  <c r="AZ837" i="12" s="1"/>
  <c r="BF837" i="12" s="1"/>
  <c r="C837" i="12"/>
  <c r="I837" i="12" s="1"/>
  <c r="O837" i="12" s="1"/>
  <c r="U837" i="12" s="1"/>
  <c r="AA837" i="12" s="1"/>
  <c r="AG837" i="12" s="1"/>
  <c r="AM837" i="12" s="1"/>
  <c r="AS837" i="12" s="1"/>
  <c r="AY837" i="12" s="1"/>
  <c r="BE837" i="12" s="1"/>
  <c r="B837" i="12"/>
  <c r="H837" i="12" s="1"/>
  <c r="N837" i="12" s="1"/>
  <c r="A837" i="12"/>
  <c r="G837" i="12" s="1"/>
  <c r="M837" i="12" s="1"/>
  <c r="S837" i="12" s="1"/>
  <c r="Y837" i="12" s="1"/>
  <c r="AE837" i="12" s="1"/>
  <c r="AK837" i="12" s="1"/>
  <c r="AQ837" i="12" s="1"/>
  <c r="AW837" i="12" s="1"/>
  <c r="BC837" i="12" s="1"/>
  <c r="E836" i="12"/>
  <c r="D836" i="12"/>
  <c r="J836" i="12" s="1"/>
  <c r="P836" i="12" s="1"/>
  <c r="V836" i="12" s="1"/>
  <c r="AB836" i="12" s="1"/>
  <c r="AH836" i="12" s="1"/>
  <c r="AN836" i="12" s="1"/>
  <c r="AT836" i="12" s="1"/>
  <c r="AZ836" i="12" s="1"/>
  <c r="BF836" i="12" s="1"/>
  <c r="C836" i="12"/>
  <c r="I836" i="12" s="1"/>
  <c r="O836" i="12" s="1"/>
  <c r="U836" i="12" s="1"/>
  <c r="AA836" i="12" s="1"/>
  <c r="AG836" i="12" s="1"/>
  <c r="AM836" i="12" s="1"/>
  <c r="AS836" i="12" s="1"/>
  <c r="AY836" i="12" s="1"/>
  <c r="BE836" i="12" s="1"/>
  <c r="B836" i="12"/>
  <c r="A836" i="12"/>
  <c r="G836" i="12" s="1"/>
  <c r="M836" i="12" s="1"/>
  <c r="S836" i="12" s="1"/>
  <c r="Y836" i="12" s="1"/>
  <c r="AE836" i="12" s="1"/>
  <c r="AK836" i="12" s="1"/>
  <c r="AQ836" i="12" s="1"/>
  <c r="AW836" i="12" s="1"/>
  <c r="BC836" i="12" s="1"/>
  <c r="E835" i="12"/>
  <c r="D835" i="12"/>
  <c r="J835" i="12" s="1"/>
  <c r="P835" i="12" s="1"/>
  <c r="V835" i="12" s="1"/>
  <c r="AB835" i="12" s="1"/>
  <c r="AH835" i="12" s="1"/>
  <c r="AN835" i="12" s="1"/>
  <c r="AT835" i="12" s="1"/>
  <c r="AZ835" i="12" s="1"/>
  <c r="BF835" i="12" s="1"/>
  <c r="C835" i="12"/>
  <c r="I835" i="12" s="1"/>
  <c r="O835" i="12" s="1"/>
  <c r="U835" i="12" s="1"/>
  <c r="AA835" i="12" s="1"/>
  <c r="AG835" i="12" s="1"/>
  <c r="AM835" i="12" s="1"/>
  <c r="AS835" i="12" s="1"/>
  <c r="AY835" i="12" s="1"/>
  <c r="BE835" i="12" s="1"/>
  <c r="B835" i="12"/>
  <c r="H835" i="12" s="1"/>
  <c r="A835" i="12"/>
  <c r="G835" i="12" s="1"/>
  <c r="M835" i="12" s="1"/>
  <c r="S835" i="12" s="1"/>
  <c r="Y835" i="12" s="1"/>
  <c r="AE835" i="12" s="1"/>
  <c r="AK835" i="12" s="1"/>
  <c r="AQ835" i="12" s="1"/>
  <c r="AW835" i="12" s="1"/>
  <c r="BC835" i="12" s="1"/>
  <c r="E834" i="12"/>
  <c r="D834" i="12"/>
  <c r="J834" i="12" s="1"/>
  <c r="P834" i="12" s="1"/>
  <c r="V834" i="12" s="1"/>
  <c r="AB834" i="12" s="1"/>
  <c r="AH834" i="12" s="1"/>
  <c r="AN834" i="12" s="1"/>
  <c r="AT834" i="12" s="1"/>
  <c r="AZ834" i="12" s="1"/>
  <c r="BF834" i="12" s="1"/>
  <c r="C834" i="12"/>
  <c r="I834" i="12" s="1"/>
  <c r="O834" i="12" s="1"/>
  <c r="U834" i="12" s="1"/>
  <c r="AA834" i="12" s="1"/>
  <c r="AG834" i="12" s="1"/>
  <c r="AM834" i="12" s="1"/>
  <c r="AS834" i="12" s="1"/>
  <c r="AY834" i="12" s="1"/>
  <c r="BE834" i="12" s="1"/>
  <c r="B834" i="12"/>
  <c r="A834" i="12"/>
  <c r="G834" i="12" s="1"/>
  <c r="M834" i="12" s="1"/>
  <c r="S834" i="12" s="1"/>
  <c r="Y834" i="12" s="1"/>
  <c r="AE834" i="12" s="1"/>
  <c r="AK834" i="12" s="1"/>
  <c r="AQ834" i="12" s="1"/>
  <c r="AW834" i="12" s="1"/>
  <c r="BC834" i="12" s="1"/>
  <c r="E833" i="12"/>
  <c r="D833" i="12"/>
  <c r="J833" i="12" s="1"/>
  <c r="P833" i="12" s="1"/>
  <c r="V833" i="12" s="1"/>
  <c r="AB833" i="12" s="1"/>
  <c r="AH833" i="12" s="1"/>
  <c r="AN833" i="12" s="1"/>
  <c r="AT833" i="12" s="1"/>
  <c r="AZ833" i="12" s="1"/>
  <c r="BF833" i="12" s="1"/>
  <c r="C833" i="12"/>
  <c r="I833" i="12" s="1"/>
  <c r="O833" i="12" s="1"/>
  <c r="U833" i="12" s="1"/>
  <c r="AA833" i="12" s="1"/>
  <c r="AG833" i="12" s="1"/>
  <c r="AM833" i="12" s="1"/>
  <c r="AS833" i="12" s="1"/>
  <c r="AY833" i="12" s="1"/>
  <c r="BE833" i="12" s="1"/>
  <c r="B833" i="12"/>
  <c r="H833" i="12" s="1"/>
  <c r="N833" i="12" s="1"/>
  <c r="A833" i="12"/>
  <c r="G833" i="12" s="1"/>
  <c r="M833" i="12" s="1"/>
  <c r="S833" i="12" s="1"/>
  <c r="Y833" i="12" s="1"/>
  <c r="AE833" i="12" s="1"/>
  <c r="AK833" i="12" s="1"/>
  <c r="AQ833" i="12" s="1"/>
  <c r="AW833" i="12" s="1"/>
  <c r="BC833" i="12" s="1"/>
  <c r="G832" i="12"/>
  <c r="M832" i="12" s="1"/>
  <c r="S832" i="12" s="1"/>
  <c r="Y832" i="12" s="1"/>
  <c r="AE832" i="12" s="1"/>
  <c r="AK832" i="12" s="1"/>
  <c r="AQ832" i="12" s="1"/>
  <c r="AW832" i="12" s="1"/>
  <c r="BC832" i="12" s="1"/>
  <c r="E832" i="12"/>
  <c r="D832" i="12"/>
  <c r="J832" i="12" s="1"/>
  <c r="P832" i="12" s="1"/>
  <c r="V832" i="12" s="1"/>
  <c r="AB832" i="12" s="1"/>
  <c r="AH832" i="12" s="1"/>
  <c r="AN832" i="12" s="1"/>
  <c r="AT832" i="12" s="1"/>
  <c r="AZ832" i="12" s="1"/>
  <c r="BF832" i="12" s="1"/>
  <c r="C832" i="12"/>
  <c r="I832" i="12" s="1"/>
  <c r="O832" i="12" s="1"/>
  <c r="U832" i="12" s="1"/>
  <c r="AA832" i="12" s="1"/>
  <c r="AG832" i="12" s="1"/>
  <c r="AM832" i="12" s="1"/>
  <c r="AS832" i="12" s="1"/>
  <c r="AY832" i="12" s="1"/>
  <c r="BE832" i="12" s="1"/>
  <c r="B832" i="12"/>
  <c r="A832" i="12"/>
  <c r="G831" i="12"/>
  <c r="M831" i="12" s="1"/>
  <c r="S831" i="12" s="1"/>
  <c r="Y831" i="12" s="1"/>
  <c r="AE831" i="12" s="1"/>
  <c r="AK831" i="12" s="1"/>
  <c r="AQ831" i="12" s="1"/>
  <c r="AW831" i="12" s="1"/>
  <c r="BC831" i="12" s="1"/>
  <c r="E831" i="12"/>
  <c r="D831" i="12"/>
  <c r="J831" i="12" s="1"/>
  <c r="P831" i="12" s="1"/>
  <c r="V831" i="12" s="1"/>
  <c r="AB831" i="12" s="1"/>
  <c r="AH831" i="12" s="1"/>
  <c r="AN831" i="12" s="1"/>
  <c r="AT831" i="12" s="1"/>
  <c r="AZ831" i="12" s="1"/>
  <c r="BF831" i="12" s="1"/>
  <c r="C831" i="12"/>
  <c r="I831" i="12" s="1"/>
  <c r="O831" i="12" s="1"/>
  <c r="U831" i="12" s="1"/>
  <c r="AA831" i="12" s="1"/>
  <c r="AG831" i="12" s="1"/>
  <c r="AM831" i="12" s="1"/>
  <c r="AS831" i="12" s="1"/>
  <c r="AY831" i="12" s="1"/>
  <c r="BE831" i="12" s="1"/>
  <c r="B831" i="12"/>
  <c r="H831" i="12" s="1"/>
  <c r="A831" i="12"/>
  <c r="E830" i="12"/>
  <c r="D830" i="12"/>
  <c r="J830" i="12" s="1"/>
  <c r="P830" i="12" s="1"/>
  <c r="V830" i="12" s="1"/>
  <c r="AB830" i="12" s="1"/>
  <c r="AH830" i="12" s="1"/>
  <c r="AN830" i="12" s="1"/>
  <c r="AT830" i="12" s="1"/>
  <c r="AZ830" i="12" s="1"/>
  <c r="BF830" i="12" s="1"/>
  <c r="C830" i="12"/>
  <c r="I830" i="12" s="1"/>
  <c r="O830" i="12" s="1"/>
  <c r="U830" i="12" s="1"/>
  <c r="AA830" i="12" s="1"/>
  <c r="AG830" i="12" s="1"/>
  <c r="AM830" i="12" s="1"/>
  <c r="AS830" i="12" s="1"/>
  <c r="AY830" i="12" s="1"/>
  <c r="BE830" i="12" s="1"/>
  <c r="B830" i="12"/>
  <c r="H830" i="12" s="1"/>
  <c r="A830" i="12"/>
  <c r="G830" i="12" s="1"/>
  <c r="M830" i="12" s="1"/>
  <c r="S830" i="12" s="1"/>
  <c r="Y830" i="12" s="1"/>
  <c r="AE830" i="12" s="1"/>
  <c r="AK830" i="12" s="1"/>
  <c r="AQ830" i="12" s="1"/>
  <c r="AW830" i="12" s="1"/>
  <c r="BC830" i="12" s="1"/>
  <c r="E829" i="12"/>
  <c r="D829" i="12"/>
  <c r="J829" i="12" s="1"/>
  <c r="P829" i="12" s="1"/>
  <c r="V829" i="12" s="1"/>
  <c r="AB829" i="12" s="1"/>
  <c r="AH829" i="12" s="1"/>
  <c r="AN829" i="12" s="1"/>
  <c r="AT829" i="12" s="1"/>
  <c r="AZ829" i="12" s="1"/>
  <c r="BF829" i="12" s="1"/>
  <c r="C829" i="12"/>
  <c r="I829" i="12" s="1"/>
  <c r="O829" i="12" s="1"/>
  <c r="U829" i="12" s="1"/>
  <c r="AA829" i="12" s="1"/>
  <c r="AG829" i="12" s="1"/>
  <c r="AM829" i="12" s="1"/>
  <c r="AS829" i="12" s="1"/>
  <c r="AY829" i="12" s="1"/>
  <c r="BE829" i="12" s="1"/>
  <c r="B829" i="12"/>
  <c r="H829" i="12" s="1"/>
  <c r="A829" i="12"/>
  <c r="G829" i="12" s="1"/>
  <c r="M829" i="12" s="1"/>
  <c r="S829" i="12" s="1"/>
  <c r="Y829" i="12" s="1"/>
  <c r="AE829" i="12" s="1"/>
  <c r="AK829" i="12" s="1"/>
  <c r="AQ829" i="12" s="1"/>
  <c r="AW829" i="12" s="1"/>
  <c r="BC829" i="12" s="1"/>
  <c r="E828" i="12"/>
  <c r="D828" i="12"/>
  <c r="J828" i="12" s="1"/>
  <c r="P828" i="12" s="1"/>
  <c r="V828" i="12" s="1"/>
  <c r="AB828" i="12" s="1"/>
  <c r="AH828" i="12" s="1"/>
  <c r="AN828" i="12" s="1"/>
  <c r="AT828" i="12" s="1"/>
  <c r="AZ828" i="12" s="1"/>
  <c r="BF828" i="12" s="1"/>
  <c r="C828" i="12"/>
  <c r="I828" i="12" s="1"/>
  <c r="O828" i="12" s="1"/>
  <c r="U828" i="12" s="1"/>
  <c r="AA828" i="12" s="1"/>
  <c r="AG828" i="12" s="1"/>
  <c r="AM828" i="12" s="1"/>
  <c r="AS828" i="12" s="1"/>
  <c r="AY828" i="12" s="1"/>
  <c r="BE828" i="12" s="1"/>
  <c r="B828" i="12"/>
  <c r="A828" i="12"/>
  <c r="G828" i="12" s="1"/>
  <c r="M828" i="12" s="1"/>
  <c r="S828" i="12" s="1"/>
  <c r="Y828" i="12" s="1"/>
  <c r="AE828" i="12" s="1"/>
  <c r="AK828" i="12" s="1"/>
  <c r="AQ828" i="12" s="1"/>
  <c r="AW828" i="12" s="1"/>
  <c r="BC828" i="12" s="1"/>
  <c r="E827" i="12"/>
  <c r="D827" i="12"/>
  <c r="J827" i="12" s="1"/>
  <c r="P827" i="12" s="1"/>
  <c r="V827" i="12" s="1"/>
  <c r="AB827" i="12" s="1"/>
  <c r="AH827" i="12" s="1"/>
  <c r="AN827" i="12" s="1"/>
  <c r="AT827" i="12" s="1"/>
  <c r="AZ827" i="12" s="1"/>
  <c r="BF827" i="12" s="1"/>
  <c r="C827" i="12"/>
  <c r="I827" i="12" s="1"/>
  <c r="O827" i="12" s="1"/>
  <c r="U827" i="12" s="1"/>
  <c r="AA827" i="12" s="1"/>
  <c r="AG827" i="12" s="1"/>
  <c r="AM827" i="12" s="1"/>
  <c r="AS827" i="12" s="1"/>
  <c r="AY827" i="12" s="1"/>
  <c r="BE827" i="12" s="1"/>
  <c r="B827" i="12"/>
  <c r="H827" i="12" s="1"/>
  <c r="A827" i="12"/>
  <c r="G827" i="12" s="1"/>
  <c r="M827" i="12" s="1"/>
  <c r="S827" i="12" s="1"/>
  <c r="Y827" i="12" s="1"/>
  <c r="AE827" i="12" s="1"/>
  <c r="AK827" i="12" s="1"/>
  <c r="AQ827" i="12" s="1"/>
  <c r="AW827" i="12" s="1"/>
  <c r="BC827" i="12" s="1"/>
  <c r="E826" i="12"/>
  <c r="D826" i="12"/>
  <c r="J826" i="12" s="1"/>
  <c r="P826" i="12" s="1"/>
  <c r="V826" i="12" s="1"/>
  <c r="AB826" i="12" s="1"/>
  <c r="AH826" i="12" s="1"/>
  <c r="AN826" i="12" s="1"/>
  <c r="AT826" i="12" s="1"/>
  <c r="AZ826" i="12" s="1"/>
  <c r="BF826" i="12" s="1"/>
  <c r="C826" i="12"/>
  <c r="I826" i="12" s="1"/>
  <c r="O826" i="12" s="1"/>
  <c r="U826" i="12" s="1"/>
  <c r="AA826" i="12" s="1"/>
  <c r="AG826" i="12" s="1"/>
  <c r="AM826" i="12" s="1"/>
  <c r="AS826" i="12" s="1"/>
  <c r="AY826" i="12" s="1"/>
  <c r="BE826" i="12" s="1"/>
  <c r="B826" i="12"/>
  <c r="A826" i="12"/>
  <c r="G826" i="12" s="1"/>
  <c r="M826" i="12" s="1"/>
  <c r="S826" i="12" s="1"/>
  <c r="Y826" i="12" s="1"/>
  <c r="AE826" i="12" s="1"/>
  <c r="AK826" i="12" s="1"/>
  <c r="AQ826" i="12" s="1"/>
  <c r="AW826" i="12" s="1"/>
  <c r="BC826" i="12" s="1"/>
  <c r="E825" i="12"/>
  <c r="D825" i="12"/>
  <c r="J825" i="12" s="1"/>
  <c r="P825" i="12" s="1"/>
  <c r="V825" i="12" s="1"/>
  <c r="AB825" i="12" s="1"/>
  <c r="AH825" i="12" s="1"/>
  <c r="AN825" i="12" s="1"/>
  <c r="AT825" i="12" s="1"/>
  <c r="AZ825" i="12" s="1"/>
  <c r="BF825" i="12" s="1"/>
  <c r="C825" i="12"/>
  <c r="I825" i="12" s="1"/>
  <c r="O825" i="12" s="1"/>
  <c r="U825" i="12" s="1"/>
  <c r="AA825" i="12" s="1"/>
  <c r="AG825" i="12" s="1"/>
  <c r="AM825" i="12" s="1"/>
  <c r="AS825" i="12" s="1"/>
  <c r="AY825" i="12" s="1"/>
  <c r="BE825" i="12" s="1"/>
  <c r="B825" i="12"/>
  <c r="A825" i="12"/>
  <c r="G825" i="12" s="1"/>
  <c r="M825" i="12" s="1"/>
  <c r="S825" i="12" s="1"/>
  <c r="Y825" i="12" s="1"/>
  <c r="AE825" i="12" s="1"/>
  <c r="AK825" i="12" s="1"/>
  <c r="AQ825" i="12" s="1"/>
  <c r="AW825" i="12" s="1"/>
  <c r="BC825" i="12" s="1"/>
  <c r="E824" i="12"/>
  <c r="D824" i="12"/>
  <c r="J824" i="12" s="1"/>
  <c r="P824" i="12" s="1"/>
  <c r="V824" i="12" s="1"/>
  <c r="AB824" i="12" s="1"/>
  <c r="AH824" i="12" s="1"/>
  <c r="AN824" i="12" s="1"/>
  <c r="AT824" i="12" s="1"/>
  <c r="AZ824" i="12" s="1"/>
  <c r="BF824" i="12" s="1"/>
  <c r="C824" i="12"/>
  <c r="I824" i="12" s="1"/>
  <c r="O824" i="12" s="1"/>
  <c r="U824" i="12" s="1"/>
  <c r="AA824" i="12" s="1"/>
  <c r="AG824" i="12" s="1"/>
  <c r="AM824" i="12" s="1"/>
  <c r="AS824" i="12" s="1"/>
  <c r="AY824" i="12" s="1"/>
  <c r="BE824" i="12" s="1"/>
  <c r="B824" i="12"/>
  <c r="H824" i="12" s="1"/>
  <c r="A824" i="12"/>
  <c r="G824" i="12" s="1"/>
  <c r="M824" i="12" s="1"/>
  <c r="S824" i="12" s="1"/>
  <c r="Y824" i="12" s="1"/>
  <c r="AE824" i="12" s="1"/>
  <c r="AK824" i="12" s="1"/>
  <c r="AQ824" i="12" s="1"/>
  <c r="AW824" i="12" s="1"/>
  <c r="BC824" i="12" s="1"/>
  <c r="E823" i="12"/>
  <c r="D823" i="12"/>
  <c r="J823" i="12" s="1"/>
  <c r="P823" i="12" s="1"/>
  <c r="V823" i="12" s="1"/>
  <c r="AB823" i="12" s="1"/>
  <c r="AH823" i="12" s="1"/>
  <c r="AN823" i="12" s="1"/>
  <c r="AT823" i="12" s="1"/>
  <c r="AZ823" i="12" s="1"/>
  <c r="BF823" i="12" s="1"/>
  <c r="C823" i="12"/>
  <c r="I823" i="12" s="1"/>
  <c r="O823" i="12" s="1"/>
  <c r="U823" i="12" s="1"/>
  <c r="AA823" i="12" s="1"/>
  <c r="AG823" i="12" s="1"/>
  <c r="AM823" i="12" s="1"/>
  <c r="AS823" i="12" s="1"/>
  <c r="AY823" i="12" s="1"/>
  <c r="BE823" i="12" s="1"/>
  <c r="B823" i="12"/>
  <c r="H823" i="12" s="1"/>
  <c r="A823" i="12"/>
  <c r="G823" i="12" s="1"/>
  <c r="M823" i="12" s="1"/>
  <c r="S823" i="12" s="1"/>
  <c r="Y823" i="12" s="1"/>
  <c r="AE823" i="12" s="1"/>
  <c r="AK823" i="12" s="1"/>
  <c r="AQ823" i="12" s="1"/>
  <c r="AW823" i="12" s="1"/>
  <c r="BC823" i="12" s="1"/>
  <c r="E822" i="12"/>
  <c r="D822" i="12"/>
  <c r="J822" i="12" s="1"/>
  <c r="P822" i="12" s="1"/>
  <c r="V822" i="12" s="1"/>
  <c r="AB822" i="12" s="1"/>
  <c r="AH822" i="12" s="1"/>
  <c r="AN822" i="12" s="1"/>
  <c r="AT822" i="12" s="1"/>
  <c r="AZ822" i="12" s="1"/>
  <c r="BF822" i="12" s="1"/>
  <c r="C822" i="12"/>
  <c r="I822" i="12" s="1"/>
  <c r="O822" i="12" s="1"/>
  <c r="U822" i="12" s="1"/>
  <c r="AA822" i="12" s="1"/>
  <c r="AG822" i="12" s="1"/>
  <c r="AM822" i="12" s="1"/>
  <c r="AS822" i="12" s="1"/>
  <c r="AY822" i="12" s="1"/>
  <c r="BE822" i="12" s="1"/>
  <c r="B822" i="12"/>
  <c r="H822" i="12" s="1"/>
  <c r="A822" i="12"/>
  <c r="G822" i="12" s="1"/>
  <c r="M822" i="12" s="1"/>
  <c r="S822" i="12" s="1"/>
  <c r="Y822" i="12" s="1"/>
  <c r="AE822" i="12" s="1"/>
  <c r="AK822" i="12" s="1"/>
  <c r="AQ822" i="12" s="1"/>
  <c r="AW822" i="12" s="1"/>
  <c r="BC822" i="12" s="1"/>
  <c r="H821" i="12"/>
  <c r="E821" i="12"/>
  <c r="D821" i="12"/>
  <c r="J821" i="12" s="1"/>
  <c r="P821" i="12" s="1"/>
  <c r="V821" i="12" s="1"/>
  <c r="AB821" i="12" s="1"/>
  <c r="AH821" i="12" s="1"/>
  <c r="AN821" i="12" s="1"/>
  <c r="AT821" i="12" s="1"/>
  <c r="AZ821" i="12" s="1"/>
  <c r="BF821" i="12" s="1"/>
  <c r="C821" i="12"/>
  <c r="I821" i="12" s="1"/>
  <c r="O821" i="12" s="1"/>
  <c r="U821" i="12" s="1"/>
  <c r="AA821" i="12" s="1"/>
  <c r="AG821" i="12" s="1"/>
  <c r="AM821" i="12" s="1"/>
  <c r="AS821" i="12" s="1"/>
  <c r="AY821" i="12" s="1"/>
  <c r="BE821" i="12" s="1"/>
  <c r="B821" i="12"/>
  <c r="A821" i="12"/>
  <c r="G821" i="12" s="1"/>
  <c r="M821" i="12" s="1"/>
  <c r="S821" i="12" s="1"/>
  <c r="Y821" i="12" s="1"/>
  <c r="AE821" i="12" s="1"/>
  <c r="AK821" i="12" s="1"/>
  <c r="AQ821" i="12" s="1"/>
  <c r="AW821" i="12" s="1"/>
  <c r="BC821" i="12" s="1"/>
  <c r="E820" i="12"/>
  <c r="D820" i="12"/>
  <c r="J820" i="12" s="1"/>
  <c r="P820" i="12" s="1"/>
  <c r="V820" i="12" s="1"/>
  <c r="AB820" i="12" s="1"/>
  <c r="AH820" i="12" s="1"/>
  <c r="AN820" i="12" s="1"/>
  <c r="AT820" i="12" s="1"/>
  <c r="AZ820" i="12" s="1"/>
  <c r="BF820" i="12" s="1"/>
  <c r="C820" i="12"/>
  <c r="I820" i="12" s="1"/>
  <c r="O820" i="12" s="1"/>
  <c r="U820" i="12" s="1"/>
  <c r="AA820" i="12" s="1"/>
  <c r="AG820" i="12" s="1"/>
  <c r="AM820" i="12" s="1"/>
  <c r="AS820" i="12" s="1"/>
  <c r="AY820" i="12" s="1"/>
  <c r="BE820" i="12" s="1"/>
  <c r="B820" i="12"/>
  <c r="H820" i="12" s="1"/>
  <c r="A820" i="12"/>
  <c r="G820" i="12" s="1"/>
  <c r="M820" i="12" s="1"/>
  <c r="S820" i="12" s="1"/>
  <c r="Y820" i="12" s="1"/>
  <c r="AE820" i="12" s="1"/>
  <c r="AK820" i="12" s="1"/>
  <c r="AQ820" i="12" s="1"/>
  <c r="AW820" i="12" s="1"/>
  <c r="BC820" i="12" s="1"/>
  <c r="E819" i="12"/>
  <c r="D819" i="12"/>
  <c r="J819" i="12" s="1"/>
  <c r="P819" i="12" s="1"/>
  <c r="V819" i="12" s="1"/>
  <c r="AB819" i="12" s="1"/>
  <c r="AH819" i="12" s="1"/>
  <c r="AN819" i="12" s="1"/>
  <c r="AT819" i="12" s="1"/>
  <c r="AZ819" i="12" s="1"/>
  <c r="BF819" i="12" s="1"/>
  <c r="C819" i="12"/>
  <c r="I819" i="12" s="1"/>
  <c r="O819" i="12" s="1"/>
  <c r="U819" i="12" s="1"/>
  <c r="AA819" i="12" s="1"/>
  <c r="AG819" i="12" s="1"/>
  <c r="AM819" i="12" s="1"/>
  <c r="AS819" i="12" s="1"/>
  <c r="AY819" i="12" s="1"/>
  <c r="BE819" i="12" s="1"/>
  <c r="B819" i="12"/>
  <c r="A819" i="12"/>
  <c r="G819" i="12" s="1"/>
  <c r="M819" i="12" s="1"/>
  <c r="S819" i="12" s="1"/>
  <c r="Y819" i="12" s="1"/>
  <c r="AE819" i="12" s="1"/>
  <c r="AK819" i="12" s="1"/>
  <c r="AQ819" i="12" s="1"/>
  <c r="AW819" i="12" s="1"/>
  <c r="BC819" i="12" s="1"/>
  <c r="E818" i="12"/>
  <c r="D818" i="12"/>
  <c r="J818" i="12" s="1"/>
  <c r="P818" i="12" s="1"/>
  <c r="V818" i="12" s="1"/>
  <c r="AB818" i="12" s="1"/>
  <c r="AH818" i="12" s="1"/>
  <c r="AN818" i="12" s="1"/>
  <c r="AT818" i="12" s="1"/>
  <c r="AZ818" i="12" s="1"/>
  <c r="BF818" i="12" s="1"/>
  <c r="C818" i="12"/>
  <c r="I818" i="12" s="1"/>
  <c r="O818" i="12" s="1"/>
  <c r="U818" i="12" s="1"/>
  <c r="AA818" i="12" s="1"/>
  <c r="AG818" i="12" s="1"/>
  <c r="AM818" i="12" s="1"/>
  <c r="AS818" i="12" s="1"/>
  <c r="AY818" i="12" s="1"/>
  <c r="BE818" i="12" s="1"/>
  <c r="B818" i="12"/>
  <c r="A818" i="12"/>
  <c r="G818" i="12" s="1"/>
  <c r="M818" i="12" s="1"/>
  <c r="S818" i="12" s="1"/>
  <c r="Y818" i="12" s="1"/>
  <c r="AE818" i="12" s="1"/>
  <c r="AK818" i="12" s="1"/>
  <c r="AQ818" i="12" s="1"/>
  <c r="AW818" i="12" s="1"/>
  <c r="BC818" i="12" s="1"/>
  <c r="E817" i="12"/>
  <c r="D817" i="12"/>
  <c r="J817" i="12" s="1"/>
  <c r="P817" i="12" s="1"/>
  <c r="V817" i="12" s="1"/>
  <c r="AB817" i="12" s="1"/>
  <c r="AH817" i="12" s="1"/>
  <c r="AN817" i="12" s="1"/>
  <c r="AT817" i="12" s="1"/>
  <c r="AZ817" i="12" s="1"/>
  <c r="BF817" i="12" s="1"/>
  <c r="C817" i="12"/>
  <c r="I817" i="12" s="1"/>
  <c r="O817" i="12" s="1"/>
  <c r="U817" i="12" s="1"/>
  <c r="AA817" i="12" s="1"/>
  <c r="AG817" i="12" s="1"/>
  <c r="AM817" i="12" s="1"/>
  <c r="AS817" i="12" s="1"/>
  <c r="AY817" i="12" s="1"/>
  <c r="BE817" i="12" s="1"/>
  <c r="B817" i="12"/>
  <c r="H817" i="12" s="1"/>
  <c r="N817" i="12" s="1"/>
  <c r="A817" i="12"/>
  <c r="G817" i="12" s="1"/>
  <c r="M817" i="12" s="1"/>
  <c r="S817" i="12" s="1"/>
  <c r="Y817" i="12" s="1"/>
  <c r="AE817" i="12" s="1"/>
  <c r="AK817" i="12" s="1"/>
  <c r="AQ817" i="12" s="1"/>
  <c r="AW817" i="12" s="1"/>
  <c r="BC817" i="12" s="1"/>
  <c r="E816" i="12"/>
  <c r="D816" i="12"/>
  <c r="J816" i="12" s="1"/>
  <c r="P816" i="12" s="1"/>
  <c r="V816" i="12" s="1"/>
  <c r="AB816" i="12" s="1"/>
  <c r="AH816" i="12" s="1"/>
  <c r="AN816" i="12" s="1"/>
  <c r="AT816" i="12" s="1"/>
  <c r="AZ816" i="12" s="1"/>
  <c r="BF816" i="12" s="1"/>
  <c r="C816" i="12"/>
  <c r="I816" i="12" s="1"/>
  <c r="O816" i="12" s="1"/>
  <c r="U816" i="12" s="1"/>
  <c r="AA816" i="12" s="1"/>
  <c r="AG816" i="12" s="1"/>
  <c r="AM816" i="12" s="1"/>
  <c r="AS816" i="12" s="1"/>
  <c r="AY816" i="12" s="1"/>
  <c r="BE816" i="12" s="1"/>
  <c r="B816" i="12"/>
  <c r="H816" i="12" s="1"/>
  <c r="A816" i="12"/>
  <c r="G816" i="12" s="1"/>
  <c r="M816" i="12" s="1"/>
  <c r="S816" i="12" s="1"/>
  <c r="Y816" i="12" s="1"/>
  <c r="AE816" i="12" s="1"/>
  <c r="AK816" i="12" s="1"/>
  <c r="AQ816" i="12" s="1"/>
  <c r="AW816" i="12" s="1"/>
  <c r="BC816" i="12" s="1"/>
  <c r="E815" i="12"/>
  <c r="D815" i="12"/>
  <c r="J815" i="12" s="1"/>
  <c r="P815" i="12" s="1"/>
  <c r="V815" i="12" s="1"/>
  <c r="AB815" i="12" s="1"/>
  <c r="AH815" i="12" s="1"/>
  <c r="AN815" i="12" s="1"/>
  <c r="AT815" i="12" s="1"/>
  <c r="AZ815" i="12" s="1"/>
  <c r="BF815" i="12" s="1"/>
  <c r="C815" i="12"/>
  <c r="I815" i="12" s="1"/>
  <c r="O815" i="12" s="1"/>
  <c r="U815" i="12" s="1"/>
  <c r="AA815" i="12" s="1"/>
  <c r="AG815" i="12" s="1"/>
  <c r="AM815" i="12" s="1"/>
  <c r="AS815" i="12" s="1"/>
  <c r="AY815" i="12" s="1"/>
  <c r="BE815" i="12" s="1"/>
  <c r="B815" i="12"/>
  <c r="A815" i="12"/>
  <c r="G815" i="12" s="1"/>
  <c r="M815" i="12" s="1"/>
  <c r="S815" i="12" s="1"/>
  <c r="Y815" i="12" s="1"/>
  <c r="AE815" i="12" s="1"/>
  <c r="AK815" i="12" s="1"/>
  <c r="AQ815" i="12" s="1"/>
  <c r="AW815" i="12" s="1"/>
  <c r="BC815" i="12" s="1"/>
  <c r="E814" i="12"/>
  <c r="D814" i="12"/>
  <c r="J814" i="12" s="1"/>
  <c r="P814" i="12" s="1"/>
  <c r="V814" i="12" s="1"/>
  <c r="AB814" i="12" s="1"/>
  <c r="AH814" i="12" s="1"/>
  <c r="AN814" i="12" s="1"/>
  <c r="AT814" i="12" s="1"/>
  <c r="AZ814" i="12" s="1"/>
  <c r="BF814" i="12" s="1"/>
  <c r="C814" i="12"/>
  <c r="I814" i="12" s="1"/>
  <c r="O814" i="12" s="1"/>
  <c r="U814" i="12" s="1"/>
  <c r="AA814" i="12" s="1"/>
  <c r="AG814" i="12" s="1"/>
  <c r="AM814" i="12" s="1"/>
  <c r="AS814" i="12" s="1"/>
  <c r="AY814" i="12" s="1"/>
  <c r="BE814" i="12" s="1"/>
  <c r="B814" i="12"/>
  <c r="A814" i="12"/>
  <c r="G814" i="12" s="1"/>
  <c r="M814" i="12" s="1"/>
  <c r="S814" i="12" s="1"/>
  <c r="Y814" i="12" s="1"/>
  <c r="AE814" i="12" s="1"/>
  <c r="AK814" i="12" s="1"/>
  <c r="AQ814" i="12" s="1"/>
  <c r="AW814" i="12" s="1"/>
  <c r="BC814" i="12" s="1"/>
  <c r="E813" i="12"/>
  <c r="D813" i="12"/>
  <c r="J813" i="12" s="1"/>
  <c r="P813" i="12" s="1"/>
  <c r="V813" i="12" s="1"/>
  <c r="AB813" i="12" s="1"/>
  <c r="AH813" i="12" s="1"/>
  <c r="AN813" i="12" s="1"/>
  <c r="AT813" i="12" s="1"/>
  <c r="AZ813" i="12" s="1"/>
  <c r="BF813" i="12" s="1"/>
  <c r="C813" i="12"/>
  <c r="I813" i="12" s="1"/>
  <c r="O813" i="12" s="1"/>
  <c r="U813" i="12" s="1"/>
  <c r="AA813" i="12" s="1"/>
  <c r="AG813" i="12" s="1"/>
  <c r="AM813" i="12" s="1"/>
  <c r="AS813" i="12" s="1"/>
  <c r="AY813" i="12" s="1"/>
  <c r="BE813" i="12" s="1"/>
  <c r="B813" i="12"/>
  <c r="H813" i="12" s="1"/>
  <c r="A813" i="12"/>
  <c r="G813" i="12" s="1"/>
  <c r="M813" i="12" s="1"/>
  <c r="S813" i="12" s="1"/>
  <c r="Y813" i="12" s="1"/>
  <c r="AE813" i="12" s="1"/>
  <c r="AK813" i="12" s="1"/>
  <c r="AQ813" i="12" s="1"/>
  <c r="AW813" i="12" s="1"/>
  <c r="BC813" i="12" s="1"/>
  <c r="E812" i="12"/>
  <c r="D812" i="12"/>
  <c r="J812" i="12" s="1"/>
  <c r="P812" i="12" s="1"/>
  <c r="V812" i="12" s="1"/>
  <c r="AB812" i="12" s="1"/>
  <c r="AH812" i="12" s="1"/>
  <c r="AN812" i="12" s="1"/>
  <c r="AT812" i="12" s="1"/>
  <c r="AZ812" i="12" s="1"/>
  <c r="BF812" i="12" s="1"/>
  <c r="C812" i="12"/>
  <c r="I812" i="12" s="1"/>
  <c r="O812" i="12" s="1"/>
  <c r="U812" i="12" s="1"/>
  <c r="AA812" i="12" s="1"/>
  <c r="AG812" i="12" s="1"/>
  <c r="AM812" i="12" s="1"/>
  <c r="AS812" i="12" s="1"/>
  <c r="AY812" i="12" s="1"/>
  <c r="BE812" i="12" s="1"/>
  <c r="B812" i="12"/>
  <c r="H812" i="12" s="1"/>
  <c r="A812" i="12"/>
  <c r="G812" i="12" s="1"/>
  <c r="M812" i="12" s="1"/>
  <c r="S812" i="12" s="1"/>
  <c r="Y812" i="12" s="1"/>
  <c r="AE812" i="12" s="1"/>
  <c r="AK812" i="12" s="1"/>
  <c r="AQ812" i="12" s="1"/>
  <c r="AW812" i="12" s="1"/>
  <c r="BC812" i="12" s="1"/>
  <c r="E811" i="12"/>
  <c r="D811" i="12"/>
  <c r="J811" i="12" s="1"/>
  <c r="P811" i="12" s="1"/>
  <c r="V811" i="12" s="1"/>
  <c r="AB811" i="12" s="1"/>
  <c r="AH811" i="12" s="1"/>
  <c r="AN811" i="12" s="1"/>
  <c r="AT811" i="12" s="1"/>
  <c r="AZ811" i="12" s="1"/>
  <c r="BF811" i="12" s="1"/>
  <c r="C811" i="12"/>
  <c r="I811" i="12" s="1"/>
  <c r="O811" i="12" s="1"/>
  <c r="U811" i="12" s="1"/>
  <c r="AA811" i="12" s="1"/>
  <c r="AG811" i="12" s="1"/>
  <c r="AM811" i="12" s="1"/>
  <c r="AS811" i="12" s="1"/>
  <c r="AY811" i="12" s="1"/>
  <c r="BE811" i="12" s="1"/>
  <c r="B811" i="12"/>
  <c r="H811" i="12" s="1"/>
  <c r="A811" i="12"/>
  <c r="G811" i="12" s="1"/>
  <c r="M811" i="12" s="1"/>
  <c r="S811" i="12" s="1"/>
  <c r="Y811" i="12" s="1"/>
  <c r="AE811" i="12" s="1"/>
  <c r="AK811" i="12" s="1"/>
  <c r="AQ811" i="12" s="1"/>
  <c r="AW811" i="12" s="1"/>
  <c r="BC811" i="12" s="1"/>
  <c r="E810" i="12"/>
  <c r="D810" i="12"/>
  <c r="J810" i="12" s="1"/>
  <c r="P810" i="12" s="1"/>
  <c r="V810" i="12" s="1"/>
  <c r="AB810" i="12" s="1"/>
  <c r="AH810" i="12" s="1"/>
  <c r="AN810" i="12" s="1"/>
  <c r="AT810" i="12" s="1"/>
  <c r="AZ810" i="12" s="1"/>
  <c r="BF810" i="12" s="1"/>
  <c r="C810" i="12"/>
  <c r="I810" i="12" s="1"/>
  <c r="O810" i="12" s="1"/>
  <c r="U810" i="12" s="1"/>
  <c r="AA810" i="12" s="1"/>
  <c r="AG810" i="12" s="1"/>
  <c r="AM810" i="12" s="1"/>
  <c r="AS810" i="12" s="1"/>
  <c r="AY810" i="12" s="1"/>
  <c r="BE810" i="12" s="1"/>
  <c r="B810" i="12"/>
  <c r="A810" i="12"/>
  <c r="G810" i="12" s="1"/>
  <c r="M810" i="12" s="1"/>
  <c r="S810" i="12" s="1"/>
  <c r="Y810" i="12" s="1"/>
  <c r="AE810" i="12" s="1"/>
  <c r="AK810" i="12" s="1"/>
  <c r="AQ810" i="12" s="1"/>
  <c r="AW810" i="12" s="1"/>
  <c r="BC810" i="12" s="1"/>
  <c r="E809" i="12"/>
  <c r="D809" i="12"/>
  <c r="J809" i="12" s="1"/>
  <c r="P809" i="12" s="1"/>
  <c r="V809" i="12" s="1"/>
  <c r="AB809" i="12" s="1"/>
  <c r="AH809" i="12" s="1"/>
  <c r="AN809" i="12" s="1"/>
  <c r="AT809" i="12" s="1"/>
  <c r="AZ809" i="12" s="1"/>
  <c r="BF809" i="12" s="1"/>
  <c r="C809" i="12"/>
  <c r="I809" i="12" s="1"/>
  <c r="O809" i="12" s="1"/>
  <c r="U809" i="12" s="1"/>
  <c r="AA809" i="12" s="1"/>
  <c r="AG809" i="12" s="1"/>
  <c r="AM809" i="12" s="1"/>
  <c r="AS809" i="12" s="1"/>
  <c r="AY809" i="12" s="1"/>
  <c r="BE809" i="12" s="1"/>
  <c r="B809" i="12"/>
  <c r="H809" i="12" s="1"/>
  <c r="A809" i="12"/>
  <c r="G809" i="12" s="1"/>
  <c r="M809" i="12" s="1"/>
  <c r="S809" i="12" s="1"/>
  <c r="Y809" i="12" s="1"/>
  <c r="AE809" i="12" s="1"/>
  <c r="AK809" i="12" s="1"/>
  <c r="AQ809" i="12" s="1"/>
  <c r="AW809" i="12" s="1"/>
  <c r="BC809" i="12" s="1"/>
  <c r="J808" i="12"/>
  <c r="P808" i="12" s="1"/>
  <c r="V808" i="12" s="1"/>
  <c r="AB808" i="12" s="1"/>
  <c r="AH808" i="12" s="1"/>
  <c r="AN808" i="12" s="1"/>
  <c r="AT808" i="12" s="1"/>
  <c r="AZ808" i="12" s="1"/>
  <c r="BF808" i="12" s="1"/>
  <c r="E808" i="12"/>
  <c r="D808" i="12"/>
  <c r="C808" i="12"/>
  <c r="I808" i="12" s="1"/>
  <c r="O808" i="12" s="1"/>
  <c r="U808" i="12" s="1"/>
  <c r="AA808" i="12" s="1"/>
  <c r="AG808" i="12" s="1"/>
  <c r="AM808" i="12" s="1"/>
  <c r="AS808" i="12" s="1"/>
  <c r="AY808" i="12" s="1"/>
  <c r="BE808" i="12" s="1"/>
  <c r="B808" i="12"/>
  <c r="H808" i="12" s="1"/>
  <c r="A808" i="12"/>
  <c r="G808" i="12" s="1"/>
  <c r="M808" i="12" s="1"/>
  <c r="S808" i="12" s="1"/>
  <c r="Y808" i="12" s="1"/>
  <c r="AE808" i="12" s="1"/>
  <c r="AK808" i="12" s="1"/>
  <c r="AQ808" i="12" s="1"/>
  <c r="AW808" i="12" s="1"/>
  <c r="BC808" i="12" s="1"/>
  <c r="E807" i="12"/>
  <c r="D807" i="12"/>
  <c r="J807" i="12" s="1"/>
  <c r="P807" i="12" s="1"/>
  <c r="V807" i="12" s="1"/>
  <c r="AB807" i="12" s="1"/>
  <c r="AH807" i="12" s="1"/>
  <c r="AN807" i="12" s="1"/>
  <c r="AT807" i="12" s="1"/>
  <c r="AZ807" i="12" s="1"/>
  <c r="BF807" i="12" s="1"/>
  <c r="C807" i="12"/>
  <c r="I807" i="12" s="1"/>
  <c r="O807" i="12" s="1"/>
  <c r="U807" i="12" s="1"/>
  <c r="AA807" i="12" s="1"/>
  <c r="AG807" i="12" s="1"/>
  <c r="AM807" i="12" s="1"/>
  <c r="AS807" i="12" s="1"/>
  <c r="AY807" i="12" s="1"/>
  <c r="BE807" i="12" s="1"/>
  <c r="B807" i="12"/>
  <c r="A807" i="12"/>
  <c r="G807" i="12" s="1"/>
  <c r="M807" i="12" s="1"/>
  <c r="S807" i="12" s="1"/>
  <c r="Y807" i="12" s="1"/>
  <c r="AE807" i="12" s="1"/>
  <c r="AK807" i="12" s="1"/>
  <c r="AQ807" i="12" s="1"/>
  <c r="AW807" i="12" s="1"/>
  <c r="BC807" i="12" s="1"/>
  <c r="E806" i="12"/>
  <c r="D806" i="12"/>
  <c r="J806" i="12" s="1"/>
  <c r="P806" i="12" s="1"/>
  <c r="V806" i="12" s="1"/>
  <c r="AB806" i="12" s="1"/>
  <c r="AH806" i="12" s="1"/>
  <c r="AN806" i="12" s="1"/>
  <c r="AT806" i="12" s="1"/>
  <c r="AZ806" i="12" s="1"/>
  <c r="BF806" i="12" s="1"/>
  <c r="C806" i="12"/>
  <c r="I806" i="12" s="1"/>
  <c r="O806" i="12" s="1"/>
  <c r="U806" i="12" s="1"/>
  <c r="AA806" i="12" s="1"/>
  <c r="AG806" i="12" s="1"/>
  <c r="AM806" i="12" s="1"/>
  <c r="AS806" i="12" s="1"/>
  <c r="AY806" i="12" s="1"/>
  <c r="BE806" i="12" s="1"/>
  <c r="B806" i="12"/>
  <c r="A806" i="12"/>
  <c r="G806" i="12" s="1"/>
  <c r="M806" i="12" s="1"/>
  <c r="S806" i="12" s="1"/>
  <c r="Y806" i="12" s="1"/>
  <c r="AE806" i="12" s="1"/>
  <c r="AK806" i="12" s="1"/>
  <c r="AQ806" i="12" s="1"/>
  <c r="AW806" i="12" s="1"/>
  <c r="BC806" i="12" s="1"/>
  <c r="E805" i="12"/>
  <c r="D805" i="12"/>
  <c r="J805" i="12" s="1"/>
  <c r="P805" i="12" s="1"/>
  <c r="V805" i="12" s="1"/>
  <c r="AB805" i="12" s="1"/>
  <c r="AH805" i="12" s="1"/>
  <c r="AN805" i="12" s="1"/>
  <c r="AT805" i="12" s="1"/>
  <c r="AZ805" i="12" s="1"/>
  <c r="BF805" i="12" s="1"/>
  <c r="C805" i="12"/>
  <c r="I805" i="12" s="1"/>
  <c r="O805" i="12" s="1"/>
  <c r="U805" i="12" s="1"/>
  <c r="AA805" i="12" s="1"/>
  <c r="AG805" i="12" s="1"/>
  <c r="AM805" i="12" s="1"/>
  <c r="AS805" i="12" s="1"/>
  <c r="AY805" i="12" s="1"/>
  <c r="BE805" i="12" s="1"/>
  <c r="B805" i="12"/>
  <c r="H805" i="12" s="1"/>
  <c r="N805" i="12" s="1"/>
  <c r="A805" i="12"/>
  <c r="G805" i="12" s="1"/>
  <c r="M805" i="12" s="1"/>
  <c r="S805" i="12" s="1"/>
  <c r="Y805" i="12" s="1"/>
  <c r="AE805" i="12" s="1"/>
  <c r="AK805" i="12" s="1"/>
  <c r="AQ805" i="12" s="1"/>
  <c r="AW805" i="12" s="1"/>
  <c r="BC805" i="12" s="1"/>
  <c r="E804" i="12"/>
  <c r="D804" i="12"/>
  <c r="J804" i="12" s="1"/>
  <c r="P804" i="12" s="1"/>
  <c r="V804" i="12" s="1"/>
  <c r="AB804" i="12" s="1"/>
  <c r="AH804" i="12" s="1"/>
  <c r="AN804" i="12" s="1"/>
  <c r="AT804" i="12" s="1"/>
  <c r="AZ804" i="12" s="1"/>
  <c r="BF804" i="12" s="1"/>
  <c r="C804" i="12"/>
  <c r="I804" i="12" s="1"/>
  <c r="O804" i="12" s="1"/>
  <c r="U804" i="12" s="1"/>
  <c r="AA804" i="12" s="1"/>
  <c r="AG804" i="12" s="1"/>
  <c r="AM804" i="12" s="1"/>
  <c r="AS804" i="12" s="1"/>
  <c r="AY804" i="12" s="1"/>
  <c r="BE804" i="12" s="1"/>
  <c r="B804" i="12"/>
  <c r="A804" i="12"/>
  <c r="G804" i="12" s="1"/>
  <c r="M804" i="12" s="1"/>
  <c r="S804" i="12" s="1"/>
  <c r="Y804" i="12" s="1"/>
  <c r="AE804" i="12" s="1"/>
  <c r="AK804" i="12" s="1"/>
  <c r="AQ804" i="12" s="1"/>
  <c r="AW804" i="12" s="1"/>
  <c r="BC804" i="12" s="1"/>
  <c r="E803" i="12"/>
  <c r="D803" i="12"/>
  <c r="J803" i="12" s="1"/>
  <c r="P803" i="12" s="1"/>
  <c r="V803" i="12" s="1"/>
  <c r="AB803" i="12" s="1"/>
  <c r="AH803" i="12" s="1"/>
  <c r="AN803" i="12" s="1"/>
  <c r="AT803" i="12" s="1"/>
  <c r="AZ803" i="12" s="1"/>
  <c r="BF803" i="12" s="1"/>
  <c r="C803" i="12"/>
  <c r="I803" i="12" s="1"/>
  <c r="O803" i="12" s="1"/>
  <c r="U803" i="12" s="1"/>
  <c r="AA803" i="12" s="1"/>
  <c r="AG803" i="12" s="1"/>
  <c r="AM803" i="12" s="1"/>
  <c r="AS803" i="12" s="1"/>
  <c r="AY803" i="12" s="1"/>
  <c r="BE803" i="12" s="1"/>
  <c r="B803" i="12"/>
  <c r="A803" i="12"/>
  <c r="G803" i="12" s="1"/>
  <c r="M803" i="12" s="1"/>
  <c r="S803" i="12" s="1"/>
  <c r="Y803" i="12" s="1"/>
  <c r="AE803" i="12" s="1"/>
  <c r="AK803" i="12" s="1"/>
  <c r="AQ803" i="12" s="1"/>
  <c r="AW803" i="12" s="1"/>
  <c r="BC803" i="12" s="1"/>
  <c r="J802" i="12"/>
  <c r="P802" i="12" s="1"/>
  <c r="V802" i="12" s="1"/>
  <c r="AB802" i="12" s="1"/>
  <c r="AH802" i="12" s="1"/>
  <c r="AN802" i="12" s="1"/>
  <c r="AT802" i="12" s="1"/>
  <c r="AZ802" i="12" s="1"/>
  <c r="BF802" i="12" s="1"/>
  <c r="E802" i="12"/>
  <c r="D802" i="12"/>
  <c r="C802" i="12"/>
  <c r="I802" i="12" s="1"/>
  <c r="O802" i="12" s="1"/>
  <c r="U802" i="12" s="1"/>
  <c r="AA802" i="12" s="1"/>
  <c r="AG802" i="12" s="1"/>
  <c r="AM802" i="12" s="1"/>
  <c r="AS802" i="12" s="1"/>
  <c r="AY802" i="12" s="1"/>
  <c r="BE802" i="12" s="1"/>
  <c r="B802" i="12"/>
  <c r="A802" i="12"/>
  <c r="G802" i="12" s="1"/>
  <c r="M802" i="12" s="1"/>
  <c r="S802" i="12" s="1"/>
  <c r="Y802" i="12" s="1"/>
  <c r="AE802" i="12" s="1"/>
  <c r="AK802" i="12" s="1"/>
  <c r="AQ802" i="12" s="1"/>
  <c r="AW802" i="12" s="1"/>
  <c r="BC802" i="12" s="1"/>
  <c r="E801" i="12"/>
  <c r="D801" i="12"/>
  <c r="J801" i="12" s="1"/>
  <c r="P801" i="12" s="1"/>
  <c r="V801" i="12" s="1"/>
  <c r="AB801" i="12" s="1"/>
  <c r="AH801" i="12" s="1"/>
  <c r="AN801" i="12" s="1"/>
  <c r="AT801" i="12" s="1"/>
  <c r="AZ801" i="12" s="1"/>
  <c r="BF801" i="12" s="1"/>
  <c r="C801" i="12"/>
  <c r="I801" i="12" s="1"/>
  <c r="O801" i="12" s="1"/>
  <c r="U801" i="12" s="1"/>
  <c r="AA801" i="12" s="1"/>
  <c r="AG801" i="12" s="1"/>
  <c r="AM801" i="12" s="1"/>
  <c r="AS801" i="12" s="1"/>
  <c r="AY801" i="12" s="1"/>
  <c r="BE801" i="12" s="1"/>
  <c r="B801" i="12"/>
  <c r="H801" i="12" s="1"/>
  <c r="A801" i="12"/>
  <c r="G801" i="12" s="1"/>
  <c r="M801" i="12" s="1"/>
  <c r="S801" i="12" s="1"/>
  <c r="Y801" i="12" s="1"/>
  <c r="AE801" i="12" s="1"/>
  <c r="AK801" i="12" s="1"/>
  <c r="AQ801" i="12" s="1"/>
  <c r="AW801" i="12" s="1"/>
  <c r="BC801" i="12" s="1"/>
  <c r="E800" i="12"/>
  <c r="D800" i="12"/>
  <c r="J800" i="12" s="1"/>
  <c r="P800" i="12" s="1"/>
  <c r="V800" i="12" s="1"/>
  <c r="AB800" i="12" s="1"/>
  <c r="AH800" i="12" s="1"/>
  <c r="AN800" i="12" s="1"/>
  <c r="AT800" i="12" s="1"/>
  <c r="AZ800" i="12" s="1"/>
  <c r="BF800" i="12" s="1"/>
  <c r="C800" i="12"/>
  <c r="I800" i="12" s="1"/>
  <c r="O800" i="12" s="1"/>
  <c r="U800" i="12" s="1"/>
  <c r="AA800" i="12" s="1"/>
  <c r="AG800" i="12" s="1"/>
  <c r="AM800" i="12" s="1"/>
  <c r="AS800" i="12" s="1"/>
  <c r="AY800" i="12" s="1"/>
  <c r="BE800" i="12" s="1"/>
  <c r="B800" i="12"/>
  <c r="A800" i="12"/>
  <c r="G800" i="12" s="1"/>
  <c r="M800" i="12" s="1"/>
  <c r="S800" i="12" s="1"/>
  <c r="Y800" i="12" s="1"/>
  <c r="AE800" i="12" s="1"/>
  <c r="AK800" i="12" s="1"/>
  <c r="AQ800" i="12" s="1"/>
  <c r="AW800" i="12" s="1"/>
  <c r="BC800" i="12" s="1"/>
  <c r="E799" i="12"/>
  <c r="D799" i="12"/>
  <c r="J799" i="12" s="1"/>
  <c r="P799" i="12" s="1"/>
  <c r="V799" i="12" s="1"/>
  <c r="AB799" i="12" s="1"/>
  <c r="AH799" i="12" s="1"/>
  <c r="AN799" i="12" s="1"/>
  <c r="AT799" i="12" s="1"/>
  <c r="AZ799" i="12" s="1"/>
  <c r="BF799" i="12" s="1"/>
  <c r="C799" i="12"/>
  <c r="I799" i="12" s="1"/>
  <c r="O799" i="12" s="1"/>
  <c r="U799" i="12" s="1"/>
  <c r="AA799" i="12" s="1"/>
  <c r="AG799" i="12" s="1"/>
  <c r="AM799" i="12" s="1"/>
  <c r="AS799" i="12" s="1"/>
  <c r="AY799" i="12" s="1"/>
  <c r="BE799" i="12" s="1"/>
  <c r="B799" i="12"/>
  <c r="A799" i="12"/>
  <c r="G799" i="12" s="1"/>
  <c r="M799" i="12" s="1"/>
  <c r="S799" i="12" s="1"/>
  <c r="Y799" i="12" s="1"/>
  <c r="AE799" i="12" s="1"/>
  <c r="AK799" i="12" s="1"/>
  <c r="AQ799" i="12" s="1"/>
  <c r="AW799" i="12" s="1"/>
  <c r="BC799" i="12" s="1"/>
  <c r="E798" i="12"/>
  <c r="D798" i="12"/>
  <c r="J798" i="12" s="1"/>
  <c r="P798" i="12" s="1"/>
  <c r="V798" i="12" s="1"/>
  <c r="AB798" i="12" s="1"/>
  <c r="AH798" i="12" s="1"/>
  <c r="AN798" i="12" s="1"/>
  <c r="AT798" i="12" s="1"/>
  <c r="AZ798" i="12" s="1"/>
  <c r="BF798" i="12" s="1"/>
  <c r="C798" i="12"/>
  <c r="I798" i="12" s="1"/>
  <c r="O798" i="12" s="1"/>
  <c r="U798" i="12" s="1"/>
  <c r="AA798" i="12" s="1"/>
  <c r="AG798" i="12" s="1"/>
  <c r="AM798" i="12" s="1"/>
  <c r="AS798" i="12" s="1"/>
  <c r="AY798" i="12" s="1"/>
  <c r="BE798" i="12" s="1"/>
  <c r="B798" i="12"/>
  <c r="A798" i="12"/>
  <c r="G798" i="12" s="1"/>
  <c r="M798" i="12" s="1"/>
  <c r="S798" i="12" s="1"/>
  <c r="Y798" i="12" s="1"/>
  <c r="AE798" i="12" s="1"/>
  <c r="AK798" i="12" s="1"/>
  <c r="AQ798" i="12" s="1"/>
  <c r="AW798" i="12" s="1"/>
  <c r="BC798" i="12" s="1"/>
  <c r="E797" i="12"/>
  <c r="D797" i="12"/>
  <c r="J797" i="12" s="1"/>
  <c r="P797" i="12" s="1"/>
  <c r="V797" i="12" s="1"/>
  <c r="AB797" i="12" s="1"/>
  <c r="AH797" i="12" s="1"/>
  <c r="AN797" i="12" s="1"/>
  <c r="AT797" i="12" s="1"/>
  <c r="AZ797" i="12" s="1"/>
  <c r="BF797" i="12" s="1"/>
  <c r="C797" i="12"/>
  <c r="I797" i="12" s="1"/>
  <c r="O797" i="12" s="1"/>
  <c r="U797" i="12" s="1"/>
  <c r="AA797" i="12" s="1"/>
  <c r="AG797" i="12" s="1"/>
  <c r="AM797" i="12" s="1"/>
  <c r="AS797" i="12" s="1"/>
  <c r="AY797" i="12" s="1"/>
  <c r="BE797" i="12" s="1"/>
  <c r="B797" i="12"/>
  <c r="H797" i="12" s="1"/>
  <c r="N797" i="12" s="1"/>
  <c r="A797" i="12"/>
  <c r="G797" i="12" s="1"/>
  <c r="M797" i="12" s="1"/>
  <c r="S797" i="12" s="1"/>
  <c r="Y797" i="12" s="1"/>
  <c r="AE797" i="12" s="1"/>
  <c r="AK797" i="12" s="1"/>
  <c r="AQ797" i="12" s="1"/>
  <c r="AW797" i="12" s="1"/>
  <c r="BC797" i="12" s="1"/>
  <c r="AM796" i="12"/>
  <c r="AS796" i="12" s="1"/>
  <c r="AY796" i="12" s="1"/>
  <c r="BE796" i="12" s="1"/>
  <c r="E796" i="12"/>
  <c r="D796" i="12"/>
  <c r="J796" i="12" s="1"/>
  <c r="P796" i="12" s="1"/>
  <c r="V796" i="12" s="1"/>
  <c r="AB796" i="12" s="1"/>
  <c r="AH796" i="12" s="1"/>
  <c r="AN796" i="12" s="1"/>
  <c r="AT796" i="12" s="1"/>
  <c r="AZ796" i="12" s="1"/>
  <c r="BF796" i="12" s="1"/>
  <c r="C796" i="12"/>
  <c r="I796" i="12" s="1"/>
  <c r="O796" i="12" s="1"/>
  <c r="U796" i="12" s="1"/>
  <c r="AA796" i="12" s="1"/>
  <c r="AG796" i="12" s="1"/>
  <c r="B796" i="12"/>
  <c r="H796" i="12" s="1"/>
  <c r="A796" i="12"/>
  <c r="G796" i="12" s="1"/>
  <c r="M796" i="12" s="1"/>
  <c r="S796" i="12" s="1"/>
  <c r="Y796" i="12" s="1"/>
  <c r="AE796" i="12" s="1"/>
  <c r="AK796" i="12" s="1"/>
  <c r="AQ796" i="12" s="1"/>
  <c r="AW796" i="12" s="1"/>
  <c r="BC796" i="12" s="1"/>
  <c r="E795" i="12"/>
  <c r="D795" i="12"/>
  <c r="J795" i="12" s="1"/>
  <c r="P795" i="12" s="1"/>
  <c r="V795" i="12" s="1"/>
  <c r="AB795" i="12" s="1"/>
  <c r="AH795" i="12" s="1"/>
  <c r="AN795" i="12" s="1"/>
  <c r="AT795" i="12" s="1"/>
  <c r="AZ795" i="12" s="1"/>
  <c r="BF795" i="12" s="1"/>
  <c r="C795" i="12"/>
  <c r="I795" i="12" s="1"/>
  <c r="O795" i="12" s="1"/>
  <c r="U795" i="12" s="1"/>
  <c r="AA795" i="12" s="1"/>
  <c r="AG795" i="12" s="1"/>
  <c r="AM795" i="12" s="1"/>
  <c r="AS795" i="12" s="1"/>
  <c r="AY795" i="12" s="1"/>
  <c r="BE795" i="12" s="1"/>
  <c r="B795" i="12"/>
  <c r="A795" i="12"/>
  <c r="G795" i="12" s="1"/>
  <c r="M795" i="12" s="1"/>
  <c r="S795" i="12" s="1"/>
  <c r="Y795" i="12" s="1"/>
  <c r="AE795" i="12" s="1"/>
  <c r="AK795" i="12" s="1"/>
  <c r="AQ795" i="12" s="1"/>
  <c r="AW795" i="12" s="1"/>
  <c r="BC795" i="12" s="1"/>
  <c r="E794" i="12"/>
  <c r="D794" i="12"/>
  <c r="J794" i="12" s="1"/>
  <c r="P794" i="12" s="1"/>
  <c r="V794" i="12" s="1"/>
  <c r="AB794" i="12" s="1"/>
  <c r="AH794" i="12" s="1"/>
  <c r="AN794" i="12" s="1"/>
  <c r="AT794" i="12" s="1"/>
  <c r="AZ794" i="12" s="1"/>
  <c r="BF794" i="12" s="1"/>
  <c r="C794" i="12"/>
  <c r="I794" i="12" s="1"/>
  <c r="O794" i="12" s="1"/>
  <c r="U794" i="12" s="1"/>
  <c r="AA794" i="12" s="1"/>
  <c r="AG794" i="12" s="1"/>
  <c r="AM794" i="12" s="1"/>
  <c r="AS794" i="12" s="1"/>
  <c r="AY794" i="12" s="1"/>
  <c r="BE794" i="12" s="1"/>
  <c r="B794" i="12"/>
  <c r="A794" i="12"/>
  <c r="G794" i="12" s="1"/>
  <c r="M794" i="12" s="1"/>
  <c r="S794" i="12" s="1"/>
  <c r="Y794" i="12" s="1"/>
  <c r="AE794" i="12" s="1"/>
  <c r="AK794" i="12" s="1"/>
  <c r="AQ794" i="12" s="1"/>
  <c r="AW794" i="12" s="1"/>
  <c r="BC794" i="12" s="1"/>
  <c r="E793" i="12"/>
  <c r="D793" i="12"/>
  <c r="J793" i="12" s="1"/>
  <c r="P793" i="12" s="1"/>
  <c r="V793" i="12" s="1"/>
  <c r="AB793" i="12" s="1"/>
  <c r="AH793" i="12" s="1"/>
  <c r="AN793" i="12" s="1"/>
  <c r="AT793" i="12" s="1"/>
  <c r="AZ793" i="12" s="1"/>
  <c r="BF793" i="12" s="1"/>
  <c r="C793" i="12"/>
  <c r="I793" i="12" s="1"/>
  <c r="O793" i="12" s="1"/>
  <c r="U793" i="12" s="1"/>
  <c r="AA793" i="12" s="1"/>
  <c r="AG793" i="12" s="1"/>
  <c r="AM793" i="12" s="1"/>
  <c r="AS793" i="12" s="1"/>
  <c r="AY793" i="12" s="1"/>
  <c r="BE793" i="12" s="1"/>
  <c r="B793" i="12"/>
  <c r="A793" i="12"/>
  <c r="G793" i="12" s="1"/>
  <c r="M793" i="12" s="1"/>
  <c r="S793" i="12" s="1"/>
  <c r="Y793" i="12" s="1"/>
  <c r="AE793" i="12" s="1"/>
  <c r="AK793" i="12" s="1"/>
  <c r="AQ793" i="12" s="1"/>
  <c r="AW793" i="12" s="1"/>
  <c r="BC793" i="12" s="1"/>
  <c r="E792" i="12"/>
  <c r="D792" i="12"/>
  <c r="J792" i="12" s="1"/>
  <c r="P792" i="12" s="1"/>
  <c r="V792" i="12" s="1"/>
  <c r="AB792" i="12" s="1"/>
  <c r="AH792" i="12" s="1"/>
  <c r="AN792" i="12" s="1"/>
  <c r="AT792" i="12" s="1"/>
  <c r="AZ792" i="12" s="1"/>
  <c r="BF792" i="12" s="1"/>
  <c r="C792" i="12"/>
  <c r="I792" i="12" s="1"/>
  <c r="O792" i="12" s="1"/>
  <c r="U792" i="12" s="1"/>
  <c r="AA792" i="12" s="1"/>
  <c r="AG792" i="12" s="1"/>
  <c r="AM792" i="12" s="1"/>
  <c r="AS792" i="12" s="1"/>
  <c r="AY792" i="12" s="1"/>
  <c r="BE792" i="12" s="1"/>
  <c r="B792" i="12"/>
  <c r="A792" i="12"/>
  <c r="G792" i="12" s="1"/>
  <c r="M792" i="12" s="1"/>
  <c r="S792" i="12" s="1"/>
  <c r="Y792" i="12" s="1"/>
  <c r="AE792" i="12" s="1"/>
  <c r="AK792" i="12" s="1"/>
  <c r="AQ792" i="12" s="1"/>
  <c r="AW792" i="12" s="1"/>
  <c r="BC792" i="12" s="1"/>
  <c r="E791" i="12"/>
  <c r="D791" i="12"/>
  <c r="J791" i="12" s="1"/>
  <c r="P791" i="12" s="1"/>
  <c r="V791" i="12" s="1"/>
  <c r="AB791" i="12" s="1"/>
  <c r="AH791" i="12" s="1"/>
  <c r="AN791" i="12" s="1"/>
  <c r="AT791" i="12" s="1"/>
  <c r="AZ791" i="12" s="1"/>
  <c r="BF791" i="12" s="1"/>
  <c r="C791" i="12"/>
  <c r="I791" i="12" s="1"/>
  <c r="O791" i="12" s="1"/>
  <c r="U791" i="12" s="1"/>
  <c r="AA791" i="12" s="1"/>
  <c r="AG791" i="12" s="1"/>
  <c r="AM791" i="12" s="1"/>
  <c r="AS791" i="12" s="1"/>
  <c r="AY791" i="12" s="1"/>
  <c r="BE791" i="12" s="1"/>
  <c r="B791" i="12"/>
  <c r="H791" i="12" s="1"/>
  <c r="A791" i="12"/>
  <c r="G791" i="12" s="1"/>
  <c r="M791" i="12" s="1"/>
  <c r="S791" i="12" s="1"/>
  <c r="Y791" i="12" s="1"/>
  <c r="AE791" i="12" s="1"/>
  <c r="AK791" i="12" s="1"/>
  <c r="AQ791" i="12" s="1"/>
  <c r="AW791" i="12" s="1"/>
  <c r="BC791" i="12" s="1"/>
  <c r="E790" i="12"/>
  <c r="D790" i="12"/>
  <c r="J790" i="12" s="1"/>
  <c r="P790" i="12" s="1"/>
  <c r="V790" i="12" s="1"/>
  <c r="AB790" i="12" s="1"/>
  <c r="AH790" i="12" s="1"/>
  <c r="AN790" i="12" s="1"/>
  <c r="AT790" i="12" s="1"/>
  <c r="AZ790" i="12" s="1"/>
  <c r="BF790" i="12" s="1"/>
  <c r="C790" i="12"/>
  <c r="I790" i="12" s="1"/>
  <c r="O790" i="12" s="1"/>
  <c r="U790" i="12" s="1"/>
  <c r="AA790" i="12" s="1"/>
  <c r="AG790" i="12" s="1"/>
  <c r="AM790" i="12" s="1"/>
  <c r="AS790" i="12" s="1"/>
  <c r="AY790" i="12" s="1"/>
  <c r="BE790" i="12" s="1"/>
  <c r="B790" i="12"/>
  <c r="H790" i="12" s="1"/>
  <c r="A790" i="12"/>
  <c r="G790" i="12" s="1"/>
  <c r="M790" i="12" s="1"/>
  <c r="S790" i="12" s="1"/>
  <c r="Y790" i="12" s="1"/>
  <c r="AE790" i="12" s="1"/>
  <c r="AK790" i="12" s="1"/>
  <c r="AQ790" i="12" s="1"/>
  <c r="AW790" i="12" s="1"/>
  <c r="BC790" i="12" s="1"/>
  <c r="E789" i="12"/>
  <c r="D789" i="12"/>
  <c r="J789" i="12" s="1"/>
  <c r="P789" i="12" s="1"/>
  <c r="V789" i="12" s="1"/>
  <c r="AB789" i="12" s="1"/>
  <c r="AH789" i="12" s="1"/>
  <c r="AN789" i="12" s="1"/>
  <c r="AT789" i="12" s="1"/>
  <c r="AZ789" i="12" s="1"/>
  <c r="BF789" i="12" s="1"/>
  <c r="C789" i="12"/>
  <c r="I789" i="12" s="1"/>
  <c r="O789" i="12" s="1"/>
  <c r="U789" i="12" s="1"/>
  <c r="AA789" i="12" s="1"/>
  <c r="AG789" i="12" s="1"/>
  <c r="AM789" i="12" s="1"/>
  <c r="AS789" i="12" s="1"/>
  <c r="AY789" i="12" s="1"/>
  <c r="BE789" i="12" s="1"/>
  <c r="B789" i="12"/>
  <c r="A789" i="12"/>
  <c r="G789" i="12" s="1"/>
  <c r="M789" i="12" s="1"/>
  <c r="S789" i="12" s="1"/>
  <c r="Y789" i="12" s="1"/>
  <c r="AE789" i="12" s="1"/>
  <c r="AK789" i="12" s="1"/>
  <c r="AQ789" i="12" s="1"/>
  <c r="AW789" i="12" s="1"/>
  <c r="BC789" i="12" s="1"/>
  <c r="E788" i="12"/>
  <c r="D788" i="12"/>
  <c r="J788" i="12" s="1"/>
  <c r="P788" i="12" s="1"/>
  <c r="V788" i="12" s="1"/>
  <c r="AB788" i="12" s="1"/>
  <c r="AH788" i="12" s="1"/>
  <c r="AN788" i="12" s="1"/>
  <c r="AT788" i="12" s="1"/>
  <c r="AZ788" i="12" s="1"/>
  <c r="BF788" i="12" s="1"/>
  <c r="C788" i="12"/>
  <c r="I788" i="12" s="1"/>
  <c r="O788" i="12" s="1"/>
  <c r="U788" i="12" s="1"/>
  <c r="AA788" i="12" s="1"/>
  <c r="AG788" i="12" s="1"/>
  <c r="AM788" i="12" s="1"/>
  <c r="AS788" i="12" s="1"/>
  <c r="AY788" i="12" s="1"/>
  <c r="BE788" i="12" s="1"/>
  <c r="B788" i="12"/>
  <c r="H788" i="12" s="1"/>
  <c r="A788" i="12"/>
  <c r="G788" i="12" s="1"/>
  <c r="M788" i="12" s="1"/>
  <c r="S788" i="12" s="1"/>
  <c r="Y788" i="12" s="1"/>
  <c r="AE788" i="12" s="1"/>
  <c r="AK788" i="12" s="1"/>
  <c r="AQ788" i="12" s="1"/>
  <c r="AW788" i="12" s="1"/>
  <c r="BC788" i="12" s="1"/>
  <c r="E787" i="12"/>
  <c r="D787" i="12"/>
  <c r="J787" i="12" s="1"/>
  <c r="P787" i="12" s="1"/>
  <c r="V787" i="12" s="1"/>
  <c r="AB787" i="12" s="1"/>
  <c r="AH787" i="12" s="1"/>
  <c r="AN787" i="12" s="1"/>
  <c r="AT787" i="12" s="1"/>
  <c r="AZ787" i="12" s="1"/>
  <c r="BF787" i="12" s="1"/>
  <c r="C787" i="12"/>
  <c r="I787" i="12" s="1"/>
  <c r="O787" i="12" s="1"/>
  <c r="U787" i="12" s="1"/>
  <c r="AA787" i="12" s="1"/>
  <c r="AG787" i="12" s="1"/>
  <c r="AM787" i="12" s="1"/>
  <c r="AS787" i="12" s="1"/>
  <c r="AY787" i="12" s="1"/>
  <c r="BE787" i="12" s="1"/>
  <c r="B787" i="12"/>
  <c r="K787" i="12" s="1"/>
  <c r="A787" i="12"/>
  <c r="G787" i="12" s="1"/>
  <c r="M787" i="12" s="1"/>
  <c r="S787" i="12" s="1"/>
  <c r="Y787" i="12" s="1"/>
  <c r="AE787" i="12" s="1"/>
  <c r="AK787" i="12" s="1"/>
  <c r="AQ787" i="12" s="1"/>
  <c r="AW787" i="12" s="1"/>
  <c r="BC787" i="12" s="1"/>
  <c r="P786" i="12"/>
  <c r="V786" i="12" s="1"/>
  <c r="AB786" i="12" s="1"/>
  <c r="AH786" i="12" s="1"/>
  <c r="AN786" i="12" s="1"/>
  <c r="AT786" i="12" s="1"/>
  <c r="AZ786" i="12" s="1"/>
  <c r="BF786" i="12" s="1"/>
  <c r="E786" i="12"/>
  <c r="D786" i="12"/>
  <c r="J786" i="12" s="1"/>
  <c r="C786" i="12"/>
  <c r="I786" i="12" s="1"/>
  <c r="O786" i="12" s="1"/>
  <c r="U786" i="12" s="1"/>
  <c r="AA786" i="12" s="1"/>
  <c r="AG786" i="12" s="1"/>
  <c r="AM786" i="12" s="1"/>
  <c r="AS786" i="12" s="1"/>
  <c r="AY786" i="12" s="1"/>
  <c r="BE786" i="12" s="1"/>
  <c r="B786" i="12"/>
  <c r="H786" i="12" s="1"/>
  <c r="A786" i="12"/>
  <c r="G786" i="12" s="1"/>
  <c r="M786" i="12" s="1"/>
  <c r="S786" i="12" s="1"/>
  <c r="Y786" i="12" s="1"/>
  <c r="AE786" i="12" s="1"/>
  <c r="AK786" i="12" s="1"/>
  <c r="AQ786" i="12" s="1"/>
  <c r="AW786" i="12" s="1"/>
  <c r="BC786" i="12" s="1"/>
  <c r="E785" i="12"/>
  <c r="D785" i="12"/>
  <c r="J785" i="12" s="1"/>
  <c r="P785" i="12" s="1"/>
  <c r="V785" i="12" s="1"/>
  <c r="AB785" i="12" s="1"/>
  <c r="AH785" i="12" s="1"/>
  <c r="AN785" i="12" s="1"/>
  <c r="AT785" i="12" s="1"/>
  <c r="AZ785" i="12" s="1"/>
  <c r="BF785" i="12" s="1"/>
  <c r="C785" i="12"/>
  <c r="I785" i="12" s="1"/>
  <c r="O785" i="12" s="1"/>
  <c r="U785" i="12" s="1"/>
  <c r="AA785" i="12" s="1"/>
  <c r="AG785" i="12" s="1"/>
  <c r="AM785" i="12" s="1"/>
  <c r="AS785" i="12" s="1"/>
  <c r="AY785" i="12" s="1"/>
  <c r="BE785" i="12" s="1"/>
  <c r="B785" i="12"/>
  <c r="A785" i="12"/>
  <c r="G785" i="12" s="1"/>
  <c r="M785" i="12" s="1"/>
  <c r="S785" i="12" s="1"/>
  <c r="Y785" i="12" s="1"/>
  <c r="AE785" i="12" s="1"/>
  <c r="AK785" i="12" s="1"/>
  <c r="AQ785" i="12" s="1"/>
  <c r="AW785" i="12" s="1"/>
  <c r="BC785" i="12" s="1"/>
  <c r="E784" i="12"/>
  <c r="D784" i="12"/>
  <c r="J784" i="12" s="1"/>
  <c r="P784" i="12" s="1"/>
  <c r="V784" i="12" s="1"/>
  <c r="AB784" i="12" s="1"/>
  <c r="AH784" i="12" s="1"/>
  <c r="AN784" i="12" s="1"/>
  <c r="AT784" i="12" s="1"/>
  <c r="AZ784" i="12" s="1"/>
  <c r="BF784" i="12" s="1"/>
  <c r="C784" i="12"/>
  <c r="I784" i="12" s="1"/>
  <c r="O784" i="12" s="1"/>
  <c r="U784" i="12" s="1"/>
  <c r="AA784" i="12" s="1"/>
  <c r="AG784" i="12" s="1"/>
  <c r="AM784" i="12" s="1"/>
  <c r="AS784" i="12" s="1"/>
  <c r="AY784" i="12" s="1"/>
  <c r="BE784" i="12" s="1"/>
  <c r="B784" i="12"/>
  <c r="H784" i="12" s="1"/>
  <c r="A784" i="12"/>
  <c r="G784" i="12" s="1"/>
  <c r="M784" i="12" s="1"/>
  <c r="S784" i="12" s="1"/>
  <c r="Y784" i="12" s="1"/>
  <c r="AE784" i="12" s="1"/>
  <c r="AK784" i="12" s="1"/>
  <c r="AQ784" i="12" s="1"/>
  <c r="AW784" i="12" s="1"/>
  <c r="BC784" i="12" s="1"/>
  <c r="E783" i="12"/>
  <c r="D783" i="12"/>
  <c r="J783" i="12" s="1"/>
  <c r="P783" i="12" s="1"/>
  <c r="V783" i="12" s="1"/>
  <c r="AB783" i="12" s="1"/>
  <c r="AH783" i="12" s="1"/>
  <c r="AN783" i="12" s="1"/>
  <c r="AT783" i="12" s="1"/>
  <c r="AZ783" i="12" s="1"/>
  <c r="BF783" i="12" s="1"/>
  <c r="C783" i="12"/>
  <c r="I783" i="12" s="1"/>
  <c r="O783" i="12" s="1"/>
  <c r="U783" i="12" s="1"/>
  <c r="AA783" i="12" s="1"/>
  <c r="AG783" i="12" s="1"/>
  <c r="AM783" i="12" s="1"/>
  <c r="AS783" i="12" s="1"/>
  <c r="AY783" i="12" s="1"/>
  <c r="BE783" i="12" s="1"/>
  <c r="B783" i="12"/>
  <c r="A783" i="12"/>
  <c r="G783" i="12" s="1"/>
  <c r="M783" i="12" s="1"/>
  <c r="S783" i="12" s="1"/>
  <c r="Y783" i="12" s="1"/>
  <c r="AE783" i="12" s="1"/>
  <c r="AK783" i="12" s="1"/>
  <c r="AQ783" i="12" s="1"/>
  <c r="AW783" i="12" s="1"/>
  <c r="BC783" i="12" s="1"/>
  <c r="E782" i="12"/>
  <c r="D782" i="12"/>
  <c r="J782" i="12" s="1"/>
  <c r="P782" i="12" s="1"/>
  <c r="V782" i="12" s="1"/>
  <c r="AB782" i="12" s="1"/>
  <c r="AH782" i="12" s="1"/>
  <c r="AN782" i="12" s="1"/>
  <c r="AT782" i="12" s="1"/>
  <c r="AZ782" i="12" s="1"/>
  <c r="BF782" i="12" s="1"/>
  <c r="C782" i="12"/>
  <c r="I782" i="12" s="1"/>
  <c r="O782" i="12" s="1"/>
  <c r="U782" i="12" s="1"/>
  <c r="AA782" i="12" s="1"/>
  <c r="AG782" i="12" s="1"/>
  <c r="AM782" i="12" s="1"/>
  <c r="AS782" i="12" s="1"/>
  <c r="AY782" i="12" s="1"/>
  <c r="BE782" i="12" s="1"/>
  <c r="B782" i="12"/>
  <c r="H782" i="12" s="1"/>
  <c r="A782" i="12"/>
  <c r="G782" i="12" s="1"/>
  <c r="M782" i="12" s="1"/>
  <c r="S782" i="12" s="1"/>
  <c r="Y782" i="12" s="1"/>
  <c r="AE782" i="12" s="1"/>
  <c r="AK782" i="12" s="1"/>
  <c r="AQ782" i="12" s="1"/>
  <c r="AW782" i="12" s="1"/>
  <c r="BC782" i="12" s="1"/>
  <c r="E781" i="12"/>
  <c r="D781" i="12"/>
  <c r="J781" i="12" s="1"/>
  <c r="P781" i="12" s="1"/>
  <c r="V781" i="12" s="1"/>
  <c r="AB781" i="12" s="1"/>
  <c r="AH781" i="12" s="1"/>
  <c r="AN781" i="12" s="1"/>
  <c r="AT781" i="12" s="1"/>
  <c r="AZ781" i="12" s="1"/>
  <c r="BF781" i="12" s="1"/>
  <c r="C781" i="12"/>
  <c r="I781" i="12" s="1"/>
  <c r="O781" i="12" s="1"/>
  <c r="U781" i="12" s="1"/>
  <c r="AA781" i="12" s="1"/>
  <c r="AG781" i="12" s="1"/>
  <c r="AM781" i="12" s="1"/>
  <c r="AS781" i="12" s="1"/>
  <c r="AY781" i="12" s="1"/>
  <c r="BE781" i="12" s="1"/>
  <c r="B781" i="12"/>
  <c r="H781" i="12" s="1"/>
  <c r="A781" i="12"/>
  <c r="G781" i="12" s="1"/>
  <c r="M781" i="12" s="1"/>
  <c r="S781" i="12" s="1"/>
  <c r="Y781" i="12" s="1"/>
  <c r="AE781" i="12" s="1"/>
  <c r="AK781" i="12" s="1"/>
  <c r="AQ781" i="12" s="1"/>
  <c r="AW781" i="12" s="1"/>
  <c r="BC781" i="12" s="1"/>
  <c r="E780" i="12"/>
  <c r="D780" i="12"/>
  <c r="J780" i="12" s="1"/>
  <c r="P780" i="12" s="1"/>
  <c r="V780" i="12" s="1"/>
  <c r="AB780" i="12" s="1"/>
  <c r="AH780" i="12" s="1"/>
  <c r="AN780" i="12" s="1"/>
  <c r="AT780" i="12" s="1"/>
  <c r="AZ780" i="12" s="1"/>
  <c r="BF780" i="12" s="1"/>
  <c r="C780" i="12"/>
  <c r="I780" i="12" s="1"/>
  <c r="O780" i="12" s="1"/>
  <c r="U780" i="12" s="1"/>
  <c r="AA780" i="12" s="1"/>
  <c r="AG780" i="12" s="1"/>
  <c r="AM780" i="12" s="1"/>
  <c r="AS780" i="12" s="1"/>
  <c r="AY780" i="12" s="1"/>
  <c r="BE780" i="12" s="1"/>
  <c r="B780" i="12"/>
  <c r="H780" i="12" s="1"/>
  <c r="A780" i="12"/>
  <c r="G780" i="12" s="1"/>
  <c r="M780" i="12" s="1"/>
  <c r="S780" i="12" s="1"/>
  <c r="Y780" i="12" s="1"/>
  <c r="AE780" i="12" s="1"/>
  <c r="AK780" i="12" s="1"/>
  <c r="AQ780" i="12" s="1"/>
  <c r="AW780" i="12" s="1"/>
  <c r="BC780" i="12" s="1"/>
  <c r="E779" i="12"/>
  <c r="D779" i="12"/>
  <c r="J779" i="12" s="1"/>
  <c r="P779" i="12" s="1"/>
  <c r="V779" i="12" s="1"/>
  <c r="AB779" i="12" s="1"/>
  <c r="AH779" i="12" s="1"/>
  <c r="AN779" i="12" s="1"/>
  <c r="AT779" i="12" s="1"/>
  <c r="AZ779" i="12" s="1"/>
  <c r="BF779" i="12" s="1"/>
  <c r="C779" i="12"/>
  <c r="I779" i="12" s="1"/>
  <c r="O779" i="12" s="1"/>
  <c r="U779" i="12" s="1"/>
  <c r="AA779" i="12" s="1"/>
  <c r="AG779" i="12" s="1"/>
  <c r="AM779" i="12" s="1"/>
  <c r="AS779" i="12" s="1"/>
  <c r="AY779" i="12" s="1"/>
  <c r="BE779" i="12" s="1"/>
  <c r="B779" i="12"/>
  <c r="H779" i="12" s="1"/>
  <c r="Q779" i="12" s="1"/>
  <c r="A779" i="12"/>
  <c r="G779" i="12" s="1"/>
  <c r="M779" i="12" s="1"/>
  <c r="S779" i="12" s="1"/>
  <c r="Y779" i="12" s="1"/>
  <c r="AE779" i="12" s="1"/>
  <c r="AK779" i="12" s="1"/>
  <c r="AQ779" i="12" s="1"/>
  <c r="AW779" i="12" s="1"/>
  <c r="BC779" i="12" s="1"/>
  <c r="E778" i="12"/>
  <c r="D778" i="12"/>
  <c r="J778" i="12" s="1"/>
  <c r="P778" i="12" s="1"/>
  <c r="V778" i="12" s="1"/>
  <c r="AB778" i="12" s="1"/>
  <c r="AH778" i="12" s="1"/>
  <c r="AN778" i="12" s="1"/>
  <c r="AT778" i="12" s="1"/>
  <c r="AZ778" i="12" s="1"/>
  <c r="BF778" i="12" s="1"/>
  <c r="C778" i="12"/>
  <c r="I778" i="12" s="1"/>
  <c r="O778" i="12" s="1"/>
  <c r="U778" i="12" s="1"/>
  <c r="AA778" i="12" s="1"/>
  <c r="AG778" i="12" s="1"/>
  <c r="AM778" i="12" s="1"/>
  <c r="AS778" i="12" s="1"/>
  <c r="AY778" i="12" s="1"/>
  <c r="BE778" i="12" s="1"/>
  <c r="B778" i="12"/>
  <c r="A778" i="12"/>
  <c r="G778" i="12" s="1"/>
  <c r="M778" i="12" s="1"/>
  <c r="S778" i="12" s="1"/>
  <c r="Y778" i="12" s="1"/>
  <c r="AE778" i="12" s="1"/>
  <c r="AK778" i="12" s="1"/>
  <c r="AQ778" i="12" s="1"/>
  <c r="AW778" i="12" s="1"/>
  <c r="BC778" i="12" s="1"/>
  <c r="H777" i="12"/>
  <c r="N777" i="12" s="1"/>
  <c r="E777" i="12"/>
  <c r="D777" i="12"/>
  <c r="J777" i="12" s="1"/>
  <c r="P777" i="12" s="1"/>
  <c r="V777" i="12" s="1"/>
  <c r="AB777" i="12" s="1"/>
  <c r="AH777" i="12" s="1"/>
  <c r="AN777" i="12" s="1"/>
  <c r="AT777" i="12" s="1"/>
  <c r="AZ777" i="12" s="1"/>
  <c r="BF777" i="12" s="1"/>
  <c r="C777" i="12"/>
  <c r="I777" i="12" s="1"/>
  <c r="O777" i="12" s="1"/>
  <c r="U777" i="12" s="1"/>
  <c r="AA777" i="12" s="1"/>
  <c r="AG777" i="12" s="1"/>
  <c r="AM777" i="12" s="1"/>
  <c r="AS777" i="12" s="1"/>
  <c r="AY777" i="12" s="1"/>
  <c r="BE777" i="12" s="1"/>
  <c r="B777" i="12"/>
  <c r="A777" i="12"/>
  <c r="G777" i="12" s="1"/>
  <c r="M777" i="12" s="1"/>
  <c r="S777" i="12" s="1"/>
  <c r="Y777" i="12" s="1"/>
  <c r="AE777" i="12" s="1"/>
  <c r="AK777" i="12" s="1"/>
  <c r="AQ777" i="12" s="1"/>
  <c r="AW777" i="12" s="1"/>
  <c r="BC777" i="12" s="1"/>
  <c r="E776" i="12"/>
  <c r="D776" i="12"/>
  <c r="J776" i="12" s="1"/>
  <c r="P776" i="12" s="1"/>
  <c r="V776" i="12" s="1"/>
  <c r="AB776" i="12" s="1"/>
  <c r="AH776" i="12" s="1"/>
  <c r="AN776" i="12" s="1"/>
  <c r="AT776" i="12" s="1"/>
  <c r="AZ776" i="12" s="1"/>
  <c r="BF776" i="12" s="1"/>
  <c r="C776" i="12"/>
  <c r="I776" i="12" s="1"/>
  <c r="O776" i="12" s="1"/>
  <c r="U776" i="12" s="1"/>
  <c r="AA776" i="12" s="1"/>
  <c r="AG776" i="12" s="1"/>
  <c r="AM776" i="12" s="1"/>
  <c r="AS776" i="12" s="1"/>
  <c r="AY776" i="12" s="1"/>
  <c r="BE776" i="12" s="1"/>
  <c r="B776" i="12"/>
  <c r="H776" i="12" s="1"/>
  <c r="A776" i="12"/>
  <c r="G776" i="12" s="1"/>
  <c r="M776" i="12" s="1"/>
  <c r="S776" i="12" s="1"/>
  <c r="Y776" i="12" s="1"/>
  <c r="AE776" i="12" s="1"/>
  <c r="AK776" i="12" s="1"/>
  <c r="AQ776" i="12" s="1"/>
  <c r="AW776" i="12" s="1"/>
  <c r="BC776" i="12" s="1"/>
  <c r="E775" i="12"/>
  <c r="D775" i="12"/>
  <c r="J775" i="12" s="1"/>
  <c r="P775" i="12" s="1"/>
  <c r="V775" i="12" s="1"/>
  <c r="AB775" i="12" s="1"/>
  <c r="AH775" i="12" s="1"/>
  <c r="AN775" i="12" s="1"/>
  <c r="AT775" i="12" s="1"/>
  <c r="AZ775" i="12" s="1"/>
  <c r="BF775" i="12" s="1"/>
  <c r="C775" i="12"/>
  <c r="I775" i="12" s="1"/>
  <c r="O775" i="12" s="1"/>
  <c r="U775" i="12" s="1"/>
  <c r="AA775" i="12" s="1"/>
  <c r="AG775" i="12" s="1"/>
  <c r="AM775" i="12" s="1"/>
  <c r="AS775" i="12" s="1"/>
  <c r="AY775" i="12" s="1"/>
  <c r="BE775" i="12" s="1"/>
  <c r="B775" i="12"/>
  <c r="H775" i="12" s="1"/>
  <c r="A775" i="12"/>
  <c r="G775" i="12" s="1"/>
  <c r="M775" i="12" s="1"/>
  <c r="S775" i="12" s="1"/>
  <c r="Y775" i="12" s="1"/>
  <c r="AE775" i="12" s="1"/>
  <c r="AK775" i="12" s="1"/>
  <c r="AQ775" i="12" s="1"/>
  <c r="AW775" i="12" s="1"/>
  <c r="BC775" i="12" s="1"/>
  <c r="E774" i="12"/>
  <c r="D774" i="12"/>
  <c r="J774" i="12" s="1"/>
  <c r="P774" i="12" s="1"/>
  <c r="V774" i="12" s="1"/>
  <c r="AB774" i="12" s="1"/>
  <c r="AH774" i="12" s="1"/>
  <c r="AN774" i="12" s="1"/>
  <c r="AT774" i="12" s="1"/>
  <c r="AZ774" i="12" s="1"/>
  <c r="BF774" i="12" s="1"/>
  <c r="C774" i="12"/>
  <c r="I774" i="12" s="1"/>
  <c r="O774" i="12" s="1"/>
  <c r="U774" i="12" s="1"/>
  <c r="AA774" i="12" s="1"/>
  <c r="AG774" i="12" s="1"/>
  <c r="AM774" i="12" s="1"/>
  <c r="AS774" i="12" s="1"/>
  <c r="AY774" i="12" s="1"/>
  <c r="BE774" i="12" s="1"/>
  <c r="B774" i="12"/>
  <c r="H774" i="12" s="1"/>
  <c r="A774" i="12"/>
  <c r="G774" i="12" s="1"/>
  <c r="M774" i="12" s="1"/>
  <c r="S774" i="12" s="1"/>
  <c r="Y774" i="12" s="1"/>
  <c r="AE774" i="12" s="1"/>
  <c r="AK774" i="12" s="1"/>
  <c r="AQ774" i="12" s="1"/>
  <c r="AW774" i="12" s="1"/>
  <c r="BC774" i="12" s="1"/>
  <c r="E773" i="12"/>
  <c r="D773" i="12"/>
  <c r="J773" i="12" s="1"/>
  <c r="P773" i="12" s="1"/>
  <c r="V773" i="12" s="1"/>
  <c r="AB773" i="12" s="1"/>
  <c r="AH773" i="12" s="1"/>
  <c r="AN773" i="12" s="1"/>
  <c r="AT773" i="12" s="1"/>
  <c r="AZ773" i="12" s="1"/>
  <c r="BF773" i="12" s="1"/>
  <c r="C773" i="12"/>
  <c r="I773" i="12" s="1"/>
  <c r="O773" i="12" s="1"/>
  <c r="U773" i="12" s="1"/>
  <c r="AA773" i="12" s="1"/>
  <c r="AG773" i="12" s="1"/>
  <c r="AM773" i="12" s="1"/>
  <c r="AS773" i="12" s="1"/>
  <c r="AY773" i="12" s="1"/>
  <c r="BE773" i="12" s="1"/>
  <c r="B773" i="12"/>
  <c r="K773" i="12" s="1"/>
  <c r="A773" i="12"/>
  <c r="G773" i="12" s="1"/>
  <c r="M773" i="12" s="1"/>
  <c r="S773" i="12" s="1"/>
  <c r="Y773" i="12" s="1"/>
  <c r="AE773" i="12" s="1"/>
  <c r="AK773" i="12" s="1"/>
  <c r="AQ773" i="12" s="1"/>
  <c r="AW773" i="12" s="1"/>
  <c r="BC773" i="12" s="1"/>
  <c r="E772" i="12"/>
  <c r="D772" i="12"/>
  <c r="J772" i="12" s="1"/>
  <c r="P772" i="12" s="1"/>
  <c r="V772" i="12" s="1"/>
  <c r="AB772" i="12" s="1"/>
  <c r="AH772" i="12" s="1"/>
  <c r="AN772" i="12" s="1"/>
  <c r="AT772" i="12" s="1"/>
  <c r="AZ772" i="12" s="1"/>
  <c r="BF772" i="12" s="1"/>
  <c r="C772" i="12"/>
  <c r="I772" i="12" s="1"/>
  <c r="O772" i="12" s="1"/>
  <c r="U772" i="12" s="1"/>
  <c r="AA772" i="12" s="1"/>
  <c r="AG772" i="12" s="1"/>
  <c r="AM772" i="12" s="1"/>
  <c r="AS772" i="12" s="1"/>
  <c r="AY772" i="12" s="1"/>
  <c r="BE772" i="12" s="1"/>
  <c r="B772" i="12"/>
  <c r="H772" i="12" s="1"/>
  <c r="A772" i="12"/>
  <c r="G772" i="12" s="1"/>
  <c r="M772" i="12" s="1"/>
  <c r="S772" i="12" s="1"/>
  <c r="Y772" i="12" s="1"/>
  <c r="AE772" i="12" s="1"/>
  <c r="AK772" i="12" s="1"/>
  <c r="AQ772" i="12" s="1"/>
  <c r="AW772" i="12" s="1"/>
  <c r="BC772" i="12" s="1"/>
  <c r="G771" i="12"/>
  <c r="M771" i="12" s="1"/>
  <c r="S771" i="12" s="1"/>
  <c r="Y771" i="12" s="1"/>
  <c r="AE771" i="12" s="1"/>
  <c r="AK771" i="12" s="1"/>
  <c r="AQ771" i="12" s="1"/>
  <c r="AW771" i="12" s="1"/>
  <c r="BC771" i="12" s="1"/>
  <c r="E771" i="12"/>
  <c r="D771" i="12"/>
  <c r="J771" i="12" s="1"/>
  <c r="P771" i="12" s="1"/>
  <c r="V771" i="12" s="1"/>
  <c r="AB771" i="12" s="1"/>
  <c r="AH771" i="12" s="1"/>
  <c r="AN771" i="12" s="1"/>
  <c r="AT771" i="12" s="1"/>
  <c r="AZ771" i="12" s="1"/>
  <c r="BF771" i="12" s="1"/>
  <c r="C771" i="12"/>
  <c r="I771" i="12" s="1"/>
  <c r="O771" i="12" s="1"/>
  <c r="U771" i="12" s="1"/>
  <c r="AA771" i="12" s="1"/>
  <c r="AG771" i="12" s="1"/>
  <c r="AM771" i="12" s="1"/>
  <c r="AS771" i="12" s="1"/>
  <c r="AY771" i="12" s="1"/>
  <c r="BE771" i="12" s="1"/>
  <c r="B771" i="12"/>
  <c r="A771" i="12"/>
  <c r="E770" i="12"/>
  <c r="D770" i="12"/>
  <c r="J770" i="12" s="1"/>
  <c r="P770" i="12" s="1"/>
  <c r="V770" i="12" s="1"/>
  <c r="AB770" i="12" s="1"/>
  <c r="AH770" i="12" s="1"/>
  <c r="AN770" i="12" s="1"/>
  <c r="AT770" i="12" s="1"/>
  <c r="AZ770" i="12" s="1"/>
  <c r="BF770" i="12" s="1"/>
  <c r="C770" i="12"/>
  <c r="I770" i="12" s="1"/>
  <c r="O770" i="12" s="1"/>
  <c r="U770" i="12" s="1"/>
  <c r="AA770" i="12" s="1"/>
  <c r="AG770" i="12" s="1"/>
  <c r="AM770" i="12" s="1"/>
  <c r="AS770" i="12" s="1"/>
  <c r="AY770" i="12" s="1"/>
  <c r="BE770" i="12" s="1"/>
  <c r="B770" i="12"/>
  <c r="H770" i="12" s="1"/>
  <c r="A770" i="12"/>
  <c r="G770" i="12" s="1"/>
  <c r="M770" i="12" s="1"/>
  <c r="S770" i="12" s="1"/>
  <c r="Y770" i="12" s="1"/>
  <c r="AE770" i="12" s="1"/>
  <c r="AK770" i="12" s="1"/>
  <c r="AQ770" i="12" s="1"/>
  <c r="AW770" i="12" s="1"/>
  <c r="BC770" i="12" s="1"/>
  <c r="E769" i="12"/>
  <c r="D769" i="12"/>
  <c r="J769" i="12" s="1"/>
  <c r="P769" i="12" s="1"/>
  <c r="V769" i="12" s="1"/>
  <c r="AB769" i="12" s="1"/>
  <c r="AH769" i="12" s="1"/>
  <c r="AN769" i="12" s="1"/>
  <c r="AT769" i="12" s="1"/>
  <c r="AZ769" i="12" s="1"/>
  <c r="BF769" i="12" s="1"/>
  <c r="C769" i="12"/>
  <c r="I769" i="12" s="1"/>
  <c r="O769" i="12" s="1"/>
  <c r="U769" i="12" s="1"/>
  <c r="AA769" i="12" s="1"/>
  <c r="AG769" i="12" s="1"/>
  <c r="AM769" i="12" s="1"/>
  <c r="AS769" i="12" s="1"/>
  <c r="AY769" i="12" s="1"/>
  <c r="BE769" i="12" s="1"/>
  <c r="B769" i="12"/>
  <c r="A769" i="12"/>
  <c r="G769" i="12" s="1"/>
  <c r="M769" i="12" s="1"/>
  <c r="S769" i="12" s="1"/>
  <c r="Y769" i="12" s="1"/>
  <c r="AE769" i="12" s="1"/>
  <c r="AK769" i="12" s="1"/>
  <c r="AQ769" i="12" s="1"/>
  <c r="AW769" i="12" s="1"/>
  <c r="BC769" i="12" s="1"/>
  <c r="G768" i="12"/>
  <c r="M768" i="12" s="1"/>
  <c r="S768" i="12" s="1"/>
  <c r="Y768" i="12" s="1"/>
  <c r="AE768" i="12" s="1"/>
  <c r="AK768" i="12" s="1"/>
  <c r="AQ768" i="12" s="1"/>
  <c r="AW768" i="12" s="1"/>
  <c r="BC768" i="12" s="1"/>
  <c r="E768" i="12"/>
  <c r="D768" i="12"/>
  <c r="J768" i="12" s="1"/>
  <c r="P768" i="12" s="1"/>
  <c r="V768" i="12" s="1"/>
  <c r="AB768" i="12" s="1"/>
  <c r="AH768" i="12" s="1"/>
  <c r="AN768" i="12" s="1"/>
  <c r="AT768" i="12" s="1"/>
  <c r="AZ768" i="12" s="1"/>
  <c r="BF768" i="12" s="1"/>
  <c r="C768" i="12"/>
  <c r="I768" i="12" s="1"/>
  <c r="O768" i="12" s="1"/>
  <c r="U768" i="12" s="1"/>
  <c r="AA768" i="12" s="1"/>
  <c r="AG768" i="12" s="1"/>
  <c r="AM768" i="12" s="1"/>
  <c r="AS768" i="12" s="1"/>
  <c r="AY768" i="12" s="1"/>
  <c r="BE768" i="12" s="1"/>
  <c r="B768" i="12"/>
  <c r="H768" i="12" s="1"/>
  <c r="N768" i="12" s="1"/>
  <c r="A768" i="12"/>
  <c r="E767" i="12"/>
  <c r="D767" i="12"/>
  <c r="J767" i="12" s="1"/>
  <c r="P767" i="12" s="1"/>
  <c r="V767" i="12" s="1"/>
  <c r="AB767" i="12" s="1"/>
  <c r="AH767" i="12" s="1"/>
  <c r="AN767" i="12" s="1"/>
  <c r="AT767" i="12" s="1"/>
  <c r="AZ767" i="12" s="1"/>
  <c r="BF767" i="12" s="1"/>
  <c r="C767" i="12"/>
  <c r="I767" i="12" s="1"/>
  <c r="O767" i="12" s="1"/>
  <c r="U767" i="12" s="1"/>
  <c r="AA767" i="12" s="1"/>
  <c r="AG767" i="12" s="1"/>
  <c r="AM767" i="12" s="1"/>
  <c r="AS767" i="12" s="1"/>
  <c r="AY767" i="12" s="1"/>
  <c r="BE767" i="12" s="1"/>
  <c r="B767" i="12"/>
  <c r="A767" i="12"/>
  <c r="G767" i="12" s="1"/>
  <c r="M767" i="12" s="1"/>
  <c r="S767" i="12" s="1"/>
  <c r="Y767" i="12" s="1"/>
  <c r="AE767" i="12" s="1"/>
  <c r="AK767" i="12" s="1"/>
  <c r="AQ767" i="12" s="1"/>
  <c r="AW767" i="12" s="1"/>
  <c r="BC767" i="12" s="1"/>
  <c r="E766" i="12"/>
  <c r="D766" i="12"/>
  <c r="J766" i="12" s="1"/>
  <c r="P766" i="12" s="1"/>
  <c r="V766" i="12" s="1"/>
  <c r="AB766" i="12" s="1"/>
  <c r="AH766" i="12" s="1"/>
  <c r="AN766" i="12" s="1"/>
  <c r="AT766" i="12" s="1"/>
  <c r="AZ766" i="12" s="1"/>
  <c r="BF766" i="12" s="1"/>
  <c r="C766" i="12"/>
  <c r="I766" i="12" s="1"/>
  <c r="O766" i="12" s="1"/>
  <c r="U766" i="12" s="1"/>
  <c r="AA766" i="12" s="1"/>
  <c r="AG766" i="12" s="1"/>
  <c r="AM766" i="12" s="1"/>
  <c r="AS766" i="12" s="1"/>
  <c r="AY766" i="12" s="1"/>
  <c r="BE766" i="12" s="1"/>
  <c r="B766" i="12"/>
  <c r="H766" i="12" s="1"/>
  <c r="A766" i="12"/>
  <c r="G766" i="12" s="1"/>
  <c r="M766" i="12" s="1"/>
  <c r="S766" i="12" s="1"/>
  <c r="Y766" i="12" s="1"/>
  <c r="AE766" i="12" s="1"/>
  <c r="AK766" i="12" s="1"/>
  <c r="AQ766" i="12" s="1"/>
  <c r="AW766" i="12" s="1"/>
  <c r="BC766" i="12" s="1"/>
  <c r="E765" i="12"/>
  <c r="D765" i="12"/>
  <c r="J765" i="12" s="1"/>
  <c r="P765" i="12" s="1"/>
  <c r="V765" i="12" s="1"/>
  <c r="AB765" i="12" s="1"/>
  <c r="AH765" i="12" s="1"/>
  <c r="AN765" i="12" s="1"/>
  <c r="AT765" i="12" s="1"/>
  <c r="AZ765" i="12" s="1"/>
  <c r="BF765" i="12" s="1"/>
  <c r="C765" i="12"/>
  <c r="I765" i="12" s="1"/>
  <c r="O765" i="12" s="1"/>
  <c r="U765" i="12" s="1"/>
  <c r="AA765" i="12" s="1"/>
  <c r="AG765" i="12" s="1"/>
  <c r="AM765" i="12" s="1"/>
  <c r="AS765" i="12" s="1"/>
  <c r="AY765" i="12" s="1"/>
  <c r="BE765" i="12" s="1"/>
  <c r="B765" i="12"/>
  <c r="H765" i="12" s="1"/>
  <c r="N765" i="12" s="1"/>
  <c r="A765" i="12"/>
  <c r="G765" i="12" s="1"/>
  <c r="M765" i="12" s="1"/>
  <c r="S765" i="12" s="1"/>
  <c r="Y765" i="12" s="1"/>
  <c r="AE765" i="12" s="1"/>
  <c r="AK765" i="12" s="1"/>
  <c r="AQ765" i="12" s="1"/>
  <c r="AW765" i="12" s="1"/>
  <c r="BC765" i="12" s="1"/>
  <c r="E764" i="12"/>
  <c r="D764" i="12"/>
  <c r="J764" i="12" s="1"/>
  <c r="P764" i="12" s="1"/>
  <c r="V764" i="12" s="1"/>
  <c r="AB764" i="12" s="1"/>
  <c r="AH764" i="12" s="1"/>
  <c r="AN764" i="12" s="1"/>
  <c r="AT764" i="12" s="1"/>
  <c r="AZ764" i="12" s="1"/>
  <c r="BF764" i="12" s="1"/>
  <c r="C764" i="12"/>
  <c r="I764" i="12" s="1"/>
  <c r="O764" i="12" s="1"/>
  <c r="U764" i="12" s="1"/>
  <c r="AA764" i="12" s="1"/>
  <c r="AG764" i="12" s="1"/>
  <c r="AM764" i="12" s="1"/>
  <c r="AS764" i="12" s="1"/>
  <c r="AY764" i="12" s="1"/>
  <c r="BE764" i="12" s="1"/>
  <c r="B764" i="12"/>
  <c r="A764" i="12"/>
  <c r="G764" i="12" s="1"/>
  <c r="M764" i="12" s="1"/>
  <c r="S764" i="12" s="1"/>
  <c r="Y764" i="12" s="1"/>
  <c r="AE764" i="12" s="1"/>
  <c r="AK764" i="12" s="1"/>
  <c r="AQ764" i="12" s="1"/>
  <c r="AW764" i="12" s="1"/>
  <c r="BC764" i="12" s="1"/>
  <c r="E763" i="12"/>
  <c r="D763" i="12"/>
  <c r="J763" i="12" s="1"/>
  <c r="P763" i="12" s="1"/>
  <c r="V763" i="12" s="1"/>
  <c r="AB763" i="12" s="1"/>
  <c r="AH763" i="12" s="1"/>
  <c r="AN763" i="12" s="1"/>
  <c r="AT763" i="12" s="1"/>
  <c r="AZ763" i="12" s="1"/>
  <c r="BF763" i="12" s="1"/>
  <c r="C763" i="12"/>
  <c r="I763" i="12" s="1"/>
  <c r="O763" i="12" s="1"/>
  <c r="U763" i="12" s="1"/>
  <c r="AA763" i="12" s="1"/>
  <c r="AG763" i="12" s="1"/>
  <c r="AM763" i="12" s="1"/>
  <c r="AS763" i="12" s="1"/>
  <c r="AY763" i="12" s="1"/>
  <c r="BE763" i="12" s="1"/>
  <c r="B763" i="12"/>
  <c r="A763" i="12"/>
  <c r="G763" i="12" s="1"/>
  <c r="M763" i="12" s="1"/>
  <c r="S763" i="12" s="1"/>
  <c r="Y763" i="12" s="1"/>
  <c r="AE763" i="12" s="1"/>
  <c r="AK763" i="12" s="1"/>
  <c r="AQ763" i="12" s="1"/>
  <c r="AW763" i="12" s="1"/>
  <c r="BC763" i="12" s="1"/>
  <c r="E762" i="12"/>
  <c r="D762" i="12"/>
  <c r="J762" i="12" s="1"/>
  <c r="P762" i="12" s="1"/>
  <c r="V762" i="12" s="1"/>
  <c r="AB762" i="12" s="1"/>
  <c r="AH762" i="12" s="1"/>
  <c r="AN762" i="12" s="1"/>
  <c r="AT762" i="12" s="1"/>
  <c r="AZ762" i="12" s="1"/>
  <c r="BF762" i="12" s="1"/>
  <c r="C762" i="12"/>
  <c r="I762" i="12" s="1"/>
  <c r="O762" i="12" s="1"/>
  <c r="U762" i="12" s="1"/>
  <c r="AA762" i="12" s="1"/>
  <c r="AG762" i="12" s="1"/>
  <c r="AM762" i="12" s="1"/>
  <c r="AS762" i="12" s="1"/>
  <c r="AY762" i="12" s="1"/>
  <c r="BE762" i="12" s="1"/>
  <c r="B762" i="12"/>
  <c r="H762" i="12" s="1"/>
  <c r="A762" i="12"/>
  <c r="G762" i="12" s="1"/>
  <c r="M762" i="12" s="1"/>
  <c r="S762" i="12" s="1"/>
  <c r="Y762" i="12" s="1"/>
  <c r="AE762" i="12" s="1"/>
  <c r="AK762" i="12" s="1"/>
  <c r="AQ762" i="12" s="1"/>
  <c r="AW762" i="12" s="1"/>
  <c r="BC762" i="12" s="1"/>
  <c r="I761" i="12"/>
  <c r="O761" i="12" s="1"/>
  <c r="U761" i="12" s="1"/>
  <c r="AA761" i="12" s="1"/>
  <c r="AG761" i="12" s="1"/>
  <c r="AM761" i="12" s="1"/>
  <c r="AS761" i="12" s="1"/>
  <c r="AY761" i="12" s="1"/>
  <c r="BE761" i="12" s="1"/>
  <c r="E761" i="12"/>
  <c r="D761" i="12"/>
  <c r="J761" i="12" s="1"/>
  <c r="P761" i="12" s="1"/>
  <c r="V761" i="12" s="1"/>
  <c r="AB761" i="12" s="1"/>
  <c r="AH761" i="12" s="1"/>
  <c r="AN761" i="12" s="1"/>
  <c r="AT761" i="12" s="1"/>
  <c r="AZ761" i="12" s="1"/>
  <c r="BF761" i="12" s="1"/>
  <c r="C761" i="12"/>
  <c r="B761" i="12"/>
  <c r="A761" i="12"/>
  <c r="G761" i="12" s="1"/>
  <c r="M761" i="12" s="1"/>
  <c r="S761" i="12" s="1"/>
  <c r="Y761" i="12" s="1"/>
  <c r="AE761" i="12" s="1"/>
  <c r="AK761" i="12" s="1"/>
  <c r="AQ761" i="12" s="1"/>
  <c r="AW761" i="12" s="1"/>
  <c r="BC761" i="12" s="1"/>
  <c r="E760" i="12"/>
  <c r="D760" i="12"/>
  <c r="J760" i="12" s="1"/>
  <c r="P760" i="12" s="1"/>
  <c r="V760" i="12" s="1"/>
  <c r="AB760" i="12" s="1"/>
  <c r="AH760" i="12" s="1"/>
  <c r="AN760" i="12" s="1"/>
  <c r="AT760" i="12" s="1"/>
  <c r="AZ760" i="12" s="1"/>
  <c r="BF760" i="12" s="1"/>
  <c r="C760" i="12"/>
  <c r="I760" i="12" s="1"/>
  <c r="O760" i="12" s="1"/>
  <c r="U760" i="12" s="1"/>
  <c r="AA760" i="12" s="1"/>
  <c r="AG760" i="12" s="1"/>
  <c r="AM760" i="12" s="1"/>
  <c r="AS760" i="12" s="1"/>
  <c r="AY760" i="12" s="1"/>
  <c r="BE760" i="12" s="1"/>
  <c r="B760" i="12"/>
  <c r="A760" i="12"/>
  <c r="G760" i="12" s="1"/>
  <c r="M760" i="12" s="1"/>
  <c r="S760" i="12" s="1"/>
  <c r="Y760" i="12" s="1"/>
  <c r="AE760" i="12" s="1"/>
  <c r="AK760" i="12" s="1"/>
  <c r="AQ760" i="12" s="1"/>
  <c r="AW760" i="12" s="1"/>
  <c r="BC760" i="12" s="1"/>
  <c r="E759" i="12"/>
  <c r="D759" i="12"/>
  <c r="J759" i="12" s="1"/>
  <c r="P759" i="12" s="1"/>
  <c r="V759" i="12" s="1"/>
  <c r="AB759" i="12" s="1"/>
  <c r="AH759" i="12" s="1"/>
  <c r="AN759" i="12" s="1"/>
  <c r="AT759" i="12" s="1"/>
  <c r="AZ759" i="12" s="1"/>
  <c r="BF759" i="12" s="1"/>
  <c r="C759" i="12"/>
  <c r="I759" i="12" s="1"/>
  <c r="O759" i="12" s="1"/>
  <c r="U759" i="12" s="1"/>
  <c r="AA759" i="12" s="1"/>
  <c r="AG759" i="12" s="1"/>
  <c r="AM759" i="12" s="1"/>
  <c r="AS759" i="12" s="1"/>
  <c r="AY759" i="12" s="1"/>
  <c r="BE759" i="12" s="1"/>
  <c r="B759" i="12"/>
  <c r="H759" i="12" s="1"/>
  <c r="N759" i="12" s="1"/>
  <c r="A759" i="12"/>
  <c r="G759" i="12" s="1"/>
  <c r="M759" i="12" s="1"/>
  <c r="S759" i="12" s="1"/>
  <c r="Y759" i="12" s="1"/>
  <c r="AE759" i="12" s="1"/>
  <c r="AK759" i="12" s="1"/>
  <c r="AQ759" i="12" s="1"/>
  <c r="AW759" i="12" s="1"/>
  <c r="BC759" i="12" s="1"/>
  <c r="E758" i="12"/>
  <c r="D758" i="12"/>
  <c r="J758" i="12" s="1"/>
  <c r="P758" i="12" s="1"/>
  <c r="V758" i="12" s="1"/>
  <c r="AB758" i="12" s="1"/>
  <c r="AH758" i="12" s="1"/>
  <c r="AN758" i="12" s="1"/>
  <c r="AT758" i="12" s="1"/>
  <c r="AZ758" i="12" s="1"/>
  <c r="BF758" i="12" s="1"/>
  <c r="C758" i="12"/>
  <c r="I758" i="12" s="1"/>
  <c r="O758" i="12" s="1"/>
  <c r="U758" i="12" s="1"/>
  <c r="AA758" i="12" s="1"/>
  <c r="AG758" i="12" s="1"/>
  <c r="AM758" i="12" s="1"/>
  <c r="AS758" i="12" s="1"/>
  <c r="AY758" i="12" s="1"/>
  <c r="BE758" i="12" s="1"/>
  <c r="B758" i="12"/>
  <c r="A758" i="12"/>
  <c r="G758" i="12" s="1"/>
  <c r="M758" i="12" s="1"/>
  <c r="S758" i="12" s="1"/>
  <c r="Y758" i="12" s="1"/>
  <c r="AE758" i="12" s="1"/>
  <c r="AK758" i="12" s="1"/>
  <c r="AQ758" i="12" s="1"/>
  <c r="AW758" i="12" s="1"/>
  <c r="BC758" i="12" s="1"/>
  <c r="E757" i="12"/>
  <c r="D757" i="12"/>
  <c r="J757" i="12" s="1"/>
  <c r="P757" i="12" s="1"/>
  <c r="V757" i="12" s="1"/>
  <c r="AB757" i="12" s="1"/>
  <c r="AH757" i="12" s="1"/>
  <c r="AN757" i="12" s="1"/>
  <c r="AT757" i="12" s="1"/>
  <c r="AZ757" i="12" s="1"/>
  <c r="BF757" i="12" s="1"/>
  <c r="C757" i="12"/>
  <c r="I757" i="12" s="1"/>
  <c r="O757" i="12" s="1"/>
  <c r="U757" i="12" s="1"/>
  <c r="AA757" i="12" s="1"/>
  <c r="AG757" i="12" s="1"/>
  <c r="AM757" i="12" s="1"/>
  <c r="AS757" i="12" s="1"/>
  <c r="AY757" i="12" s="1"/>
  <c r="BE757" i="12" s="1"/>
  <c r="B757" i="12"/>
  <c r="A757" i="12"/>
  <c r="G757" i="12" s="1"/>
  <c r="M757" i="12" s="1"/>
  <c r="S757" i="12" s="1"/>
  <c r="Y757" i="12" s="1"/>
  <c r="AE757" i="12" s="1"/>
  <c r="AK757" i="12" s="1"/>
  <c r="AQ757" i="12" s="1"/>
  <c r="AW757" i="12" s="1"/>
  <c r="BC757" i="12" s="1"/>
  <c r="E756" i="12"/>
  <c r="D756" i="12"/>
  <c r="J756" i="12" s="1"/>
  <c r="P756" i="12" s="1"/>
  <c r="V756" i="12" s="1"/>
  <c r="AB756" i="12" s="1"/>
  <c r="AH756" i="12" s="1"/>
  <c r="AN756" i="12" s="1"/>
  <c r="AT756" i="12" s="1"/>
  <c r="AZ756" i="12" s="1"/>
  <c r="BF756" i="12" s="1"/>
  <c r="C756" i="12"/>
  <c r="I756" i="12" s="1"/>
  <c r="O756" i="12" s="1"/>
  <c r="U756" i="12" s="1"/>
  <c r="AA756" i="12" s="1"/>
  <c r="AG756" i="12" s="1"/>
  <c r="AM756" i="12" s="1"/>
  <c r="AS756" i="12" s="1"/>
  <c r="AY756" i="12" s="1"/>
  <c r="BE756" i="12" s="1"/>
  <c r="B756" i="12"/>
  <c r="H756" i="12" s="1"/>
  <c r="Q756" i="12" s="1"/>
  <c r="A756" i="12"/>
  <c r="G756" i="12" s="1"/>
  <c r="M756" i="12" s="1"/>
  <c r="S756" i="12" s="1"/>
  <c r="Y756" i="12" s="1"/>
  <c r="AE756" i="12" s="1"/>
  <c r="AK756" i="12" s="1"/>
  <c r="AQ756" i="12" s="1"/>
  <c r="AW756" i="12" s="1"/>
  <c r="BC756" i="12" s="1"/>
  <c r="H755" i="12"/>
  <c r="N755" i="12" s="1"/>
  <c r="T755" i="12" s="1"/>
  <c r="Z755" i="12" s="1"/>
  <c r="E755" i="12"/>
  <c r="D755" i="12"/>
  <c r="J755" i="12" s="1"/>
  <c r="P755" i="12" s="1"/>
  <c r="V755" i="12" s="1"/>
  <c r="AB755" i="12" s="1"/>
  <c r="AH755" i="12" s="1"/>
  <c r="AN755" i="12" s="1"/>
  <c r="AT755" i="12" s="1"/>
  <c r="AZ755" i="12" s="1"/>
  <c r="BF755" i="12" s="1"/>
  <c r="C755" i="12"/>
  <c r="I755" i="12" s="1"/>
  <c r="O755" i="12" s="1"/>
  <c r="U755" i="12" s="1"/>
  <c r="AA755" i="12" s="1"/>
  <c r="AG755" i="12" s="1"/>
  <c r="AM755" i="12" s="1"/>
  <c r="AS755" i="12" s="1"/>
  <c r="AY755" i="12" s="1"/>
  <c r="BE755" i="12" s="1"/>
  <c r="B755" i="12"/>
  <c r="A755" i="12"/>
  <c r="G755" i="12" s="1"/>
  <c r="M755" i="12" s="1"/>
  <c r="S755" i="12" s="1"/>
  <c r="Y755" i="12" s="1"/>
  <c r="AE755" i="12" s="1"/>
  <c r="AK755" i="12" s="1"/>
  <c r="AQ755" i="12" s="1"/>
  <c r="AW755" i="12" s="1"/>
  <c r="BC755" i="12" s="1"/>
  <c r="H754" i="12"/>
  <c r="E754" i="12"/>
  <c r="D754" i="12"/>
  <c r="J754" i="12" s="1"/>
  <c r="P754" i="12" s="1"/>
  <c r="V754" i="12" s="1"/>
  <c r="AB754" i="12" s="1"/>
  <c r="AH754" i="12" s="1"/>
  <c r="AN754" i="12" s="1"/>
  <c r="AT754" i="12" s="1"/>
  <c r="AZ754" i="12" s="1"/>
  <c r="BF754" i="12" s="1"/>
  <c r="C754" i="12"/>
  <c r="I754" i="12" s="1"/>
  <c r="O754" i="12" s="1"/>
  <c r="U754" i="12" s="1"/>
  <c r="AA754" i="12" s="1"/>
  <c r="AG754" i="12" s="1"/>
  <c r="AM754" i="12" s="1"/>
  <c r="AS754" i="12" s="1"/>
  <c r="AY754" i="12" s="1"/>
  <c r="BE754" i="12" s="1"/>
  <c r="B754" i="12"/>
  <c r="A754" i="12"/>
  <c r="G754" i="12" s="1"/>
  <c r="M754" i="12" s="1"/>
  <c r="S754" i="12" s="1"/>
  <c r="Y754" i="12" s="1"/>
  <c r="AE754" i="12" s="1"/>
  <c r="AK754" i="12" s="1"/>
  <c r="AQ754" i="12" s="1"/>
  <c r="AW754" i="12" s="1"/>
  <c r="BC754" i="12" s="1"/>
  <c r="E753" i="12"/>
  <c r="D753" i="12"/>
  <c r="J753" i="12" s="1"/>
  <c r="P753" i="12" s="1"/>
  <c r="V753" i="12" s="1"/>
  <c r="AB753" i="12" s="1"/>
  <c r="AH753" i="12" s="1"/>
  <c r="AN753" i="12" s="1"/>
  <c r="AT753" i="12" s="1"/>
  <c r="AZ753" i="12" s="1"/>
  <c r="BF753" i="12" s="1"/>
  <c r="C753" i="12"/>
  <c r="I753" i="12" s="1"/>
  <c r="O753" i="12" s="1"/>
  <c r="U753" i="12" s="1"/>
  <c r="AA753" i="12" s="1"/>
  <c r="AG753" i="12" s="1"/>
  <c r="AM753" i="12" s="1"/>
  <c r="AS753" i="12" s="1"/>
  <c r="AY753" i="12" s="1"/>
  <c r="BE753" i="12" s="1"/>
  <c r="B753" i="12"/>
  <c r="H753" i="12" s="1"/>
  <c r="A753" i="12"/>
  <c r="G753" i="12" s="1"/>
  <c r="M753" i="12" s="1"/>
  <c r="S753" i="12" s="1"/>
  <c r="Y753" i="12" s="1"/>
  <c r="AE753" i="12" s="1"/>
  <c r="AK753" i="12" s="1"/>
  <c r="AQ753" i="12" s="1"/>
  <c r="AW753" i="12" s="1"/>
  <c r="BC753" i="12" s="1"/>
  <c r="E752" i="12"/>
  <c r="D752" i="12"/>
  <c r="J752" i="12" s="1"/>
  <c r="P752" i="12" s="1"/>
  <c r="V752" i="12" s="1"/>
  <c r="AB752" i="12" s="1"/>
  <c r="AH752" i="12" s="1"/>
  <c r="AN752" i="12" s="1"/>
  <c r="AT752" i="12" s="1"/>
  <c r="AZ752" i="12" s="1"/>
  <c r="BF752" i="12" s="1"/>
  <c r="C752" i="12"/>
  <c r="I752" i="12" s="1"/>
  <c r="O752" i="12" s="1"/>
  <c r="U752" i="12" s="1"/>
  <c r="AA752" i="12" s="1"/>
  <c r="AG752" i="12" s="1"/>
  <c r="AM752" i="12" s="1"/>
  <c r="AS752" i="12" s="1"/>
  <c r="AY752" i="12" s="1"/>
  <c r="BE752" i="12" s="1"/>
  <c r="B752" i="12"/>
  <c r="A752" i="12"/>
  <c r="G752" i="12" s="1"/>
  <c r="M752" i="12" s="1"/>
  <c r="S752" i="12" s="1"/>
  <c r="Y752" i="12" s="1"/>
  <c r="AE752" i="12" s="1"/>
  <c r="AK752" i="12" s="1"/>
  <c r="AQ752" i="12" s="1"/>
  <c r="AW752" i="12" s="1"/>
  <c r="BC752" i="12" s="1"/>
  <c r="G751" i="12"/>
  <c r="M751" i="12" s="1"/>
  <c r="S751" i="12" s="1"/>
  <c r="Y751" i="12" s="1"/>
  <c r="AE751" i="12" s="1"/>
  <c r="AK751" i="12" s="1"/>
  <c r="AQ751" i="12" s="1"/>
  <c r="AW751" i="12" s="1"/>
  <c r="BC751" i="12" s="1"/>
  <c r="E751" i="12"/>
  <c r="D751" i="12"/>
  <c r="J751" i="12" s="1"/>
  <c r="P751" i="12" s="1"/>
  <c r="V751" i="12" s="1"/>
  <c r="AB751" i="12" s="1"/>
  <c r="AH751" i="12" s="1"/>
  <c r="AN751" i="12" s="1"/>
  <c r="AT751" i="12" s="1"/>
  <c r="AZ751" i="12" s="1"/>
  <c r="BF751" i="12" s="1"/>
  <c r="C751" i="12"/>
  <c r="I751" i="12" s="1"/>
  <c r="O751" i="12" s="1"/>
  <c r="U751" i="12" s="1"/>
  <c r="AA751" i="12" s="1"/>
  <c r="AG751" i="12" s="1"/>
  <c r="AM751" i="12" s="1"/>
  <c r="AS751" i="12" s="1"/>
  <c r="AY751" i="12" s="1"/>
  <c r="BE751" i="12" s="1"/>
  <c r="B751" i="12"/>
  <c r="A751" i="12"/>
  <c r="E750" i="12"/>
  <c r="D750" i="12"/>
  <c r="J750" i="12" s="1"/>
  <c r="P750" i="12" s="1"/>
  <c r="V750" i="12" s="1"/>
  <c r="AB750" i="12" s="1"/>
  <c r="AH750" i="12" s="1"/>
  <c r="AN750" i="12" s="1"/>
  <c r="AT750" i="12" s="1"/>
  <c r="AZ750" i="12" s="1"/>
  <c r="BF750" i="12" s="1"/>
  <c r="C750" i="12"/>
  <c r="I750" i="12" s="1"/>
  <c r="O750" i="12" s="1"/>
  <c r="U750" i="12" s="1"/>
  <c r="AA750" i="12" s="1"/>
  <c r="AG750" i="12" s="1"/>
  <c r="AM750" i="12" s="1"/>
  <c r="AS750" i="12" s="1"/>
  <c r="AY750" i="12" s="1"/>
  <c r="BE750" i="12" s="1"/>
  <c r="B750" i="12"/>
  <c r="H750" i="12" s="1"/>
  <c r="A750" i="12"/>
  <c r="G750" i="12" s="1"/>
  <c r="M750" i="12" s="1"/>
  <c r="S750" i="12" s="1"/>
  <c r="Y750" i="12" s="1"/>
  <c r="AE750" i="12" s="1"/>
  <c r="AK750" i="12" s="1"/>
  <c r="AQ750" i="12" s="1"/>
  <c r="AW750" i="12" s="1"/>
  <c r="BC750" i="12" s="1"/>
  <c r="E749" i="12"/>
  <c r="D749" i="12"/>
  <c r="J749" i="12" s="1"/>
  <c r="P749" i="12" s="1"/>
  <c r="V749" i="12" s="1"/>
  <c r="AB749" i="12" s="1"/>
  <c r="AH749" i="12" s="1"/>
  <c r="AN749" i="12" s="1"/>
  <c r="AT749" i="12" s="1"/>
  <c r="AZ749" i="12" s="1"/>
  <c r="BF749" i="12" s="1"/>
  <c r="C749" i="12"/>
  <c r="I749" i="12" s="1"/>
  <c r="O749" i="12" s="1"/>
  <c r="U749" i="12" s="1"/>
  <c r="AA749" i="12" s="1"/>
  <c r="AG749" i="12" s="1"/>
  <c r="AM749" i="12" s="1"/>
  <c r="AS749" i="12" s="1"/>
  <c r="AY749" i="12" s="1"/>
  <c r="BE749" i="12" s="1"/>
  <c r="B749" i="12"/>
  <c r="H749" i="12" s="1"/>
  <c r="A749" i="12"/>
  <c r="G749" i="12" s="1"/>
  <c r="M749" i="12" s="1"/>
  <c r="S749" i="12" s="1"/>
  <c r="Y749" i="12" s="1"/>
  <c r="AE749" i="12" s="1"/>
  <c r="AK749" i="12" s="1"/>
  <c r="AQ749" i="12" s="1"/>
  <c r="AW749" i="12" s="1"/>
  <c r="BC749" i="12" s="1"/>
  <c r="E748" i="12"/>
  <c r="D748" i="12"/>
  <c r="J748" i="12" s="1"/>
  <c r="P748" i="12" s="1"/>
  <c r="V748" i="12" s="1"/>
  <c r="AB748" i="12" s="1"/>
  <c r="AH748" i="12" s="1"/>
  <c r="AN748" i="12" s="1"/>
  <c r="AT748" i="12" s="1"/>
  <c r="AZ748" i="12" s="1"/>
  <c r="BF748" i="12" s="1"/>
  <c r="C748" i="12"/>
  <c r="I748" i="12" s="1"/>
  <c r="O748" i="12" s="1"/>
  <c r="U748" i="12" s="1"/>
  <c r="AA748" i="12" s="1"/>
  <c r="AG748" i="12" s="1"/>
  <c r="AM748" i="12" s="1"/>
  <c r="AS748" i="12" s="1"/>
  <c r="AY748" i="12" s="1"/>
  <c r="BE748" i="12" s="1"/>
  <c r="B748" i="12"/>
  <c r="H748" i="12" s="1"/>
  <c r="A748" i="12"/>
  <c r="G748" i="12" s="1"/>
  <c r="M748" i="12" s="1"/>
  <c r="S748" i="12" s="1"/>
  <c r="Y748" i="12" s="1"/>
  <c r="AE748" i="12" s="1"/>
  <c r="AK748" i="12" s="1"/>
  <c r="AQ748" i="12" s="1"/>
  <c r="AW748" i="12" s="1"/>
  <c r="BC748" i="12" s="1"/>
  <c r="J747" i="12"/>
  <c r="P747" i="12" s="1"/>
  <c r="V747" i="12" s="1"/>
  <c r="AB747" i="12" s="1"/>
  <c r="AH747" i="12" s="1"/>
  <c r="AN747" i="12" s="1"/>
  <c r="AT747" i="12" s="1"/>
  <c r="AZ747" i="12" s="1"/>
  <c r="BF747" i="12" s="1"/>
  <c r="E747" i="12"/>
  <c r="D747" i="12"/>
  <c r="C747" i="12"/>
  <c r="I747" i="12" s="1"/>
  <c r="O747" i="12" s="1"/>
  <c r="U747" i="12" s="1"/>
  <c r="AA747" i="12" s="1"/>
  <c r="AG747" i="12" s="1"/>
  <c r="AM747" i="12" s="1"/>
  <c r="AS747" i="12" s="1"/>
  <c r="AY747" i="12" s="1"/>
  <c r="BE747" i="12" s="1"/>
  <c r="B747" i="12"/>
  <c r="H747" i="12" s="1"/>
  <c r="A747" i="12"/>
  <c r="G747" i="12" s="1"/>
  <c r="M747" i="12" s="1"/>
  <c r="S747" i="12" s="1"/>
  <c r="Y747" i="12" s="1"/>
  <c r="AE747" i="12" s="1"/>
  <c r="AK747" i="12" s="1"/>
  <c r="AQ747" i="12" s="1"/>
  <c r="AW747" i="12" s="1"/>
  <c r="BC747" i="12" s="1"/>
  <c r="E746" i="12"/>
  <c r="D746" i="12"/>
  <c r="J746" i="12" s="1"/>
  <c r="P746" i="12" s="1"/>
  <c r="V746" i="12" s="1"/>
  <c r="AB746" i="12" s="1"/>
  <c r="AH746" i="12" s="1"/>
  <c r="AN746" i="12" s="1"/>
  <c r="AT746" i="12" s="1"/>
  <c r="AZ746" i="12" s="1"/>
  <c r="BF746" i="12" s="1"/>
  <c r="C746" i="12"/>
  <c r="I746" i="12" s="1"/>
  <c r="O746" i="12" s="1"/>
  <c r="U746" i="12" s="1"/>
  <c r="AA746" i="12" s="1"/>
  <c r="AG746" i="12" s="1"/>
  <c r="AM746" i="12" s="1"/>
  <c r="AS746" i="12" s="1"/>
  <c r="AY746" i="12" s="1"/>
  <c r="BE746" i="12" s="1"/>
  <c r="B746" i="12"/>
  <c r="H746" i="12" s="1"/>
  <c r="N746" i="12" s="1"/>
  <c r="T746" i="12" s="1"/>
  <c r="Z746" i="12" s="1"/>
  <c r="A746" i="12"/>
  <c r="G746" i="12" s="1"/>
  <c r="M746" i="12" s="1"/>
  <c r="S746" i="12" s="1"/>
  <c r="Y746" i="12" s="1"/>
  <c r="AE746" i="12" s="1"/>
  <c r="AK746" i="12" s="1"/>
  <c r="AQ746" i="12" s="1"/>
  <c r="AW746" i="12" s="1"/>
  <c r="BC746" i="12" s="1"/>
  <c r="E745" i="12"/>
  <c r="D745" i="12"/>
  <c r="J745" i="12" s="1"/>
  <c r="P745" i="12" s="1"/>
  <c r="V745" i="12" s="1"/>
  <c r="AB745" i="12" s="1"/>
  <c r="AH745" i="12" s="1"/>
  <c r="AN745" i="12" s="1"/>
  <c r="AT745" i="12" s="1"/>
  <c r="AZ745" i="12" s="1"/>
  <c r="BF745" i="12" s="1"/>
  <c r="C745" i="12"/>
  <c r="I745" i="12" s="1"/>
  <c r="O745" i="12" s="1"/>
  <c r="U745" i="12" s="1"/>
  <c r="AA745" i="12" s="1"/>
  <c r="AG745" i="12" s="1"/>
  <c r="AM745" i="12" s="1"/>
  <c r="AS745" i="12" s="1"/>
  <c r="AY745" i="12" s="1"/>
  <c r="BE745" i="12" s="1"/>
  <c r="B745" i="12"/>
  <c r="A745" i="12"/>
  <c r="G745" i="12" s="1"/>
  <c r="M745" i="12" s="1"/>
  <c r="S745" i="12" s="1"/>
  <c r="Y745" i="12" s="1"/>
  <c r="AE745" i="12" s="1"/>
  <c r="AK745" i="12" s="1"/>
  <c r="AQ745" i="12" s="1"/>
  <c r="AW745" i="12" s="1"/>
  <c r="BC745" i="12" s="1"/>
  <c r="E744" i="12"/>
  <c r="D744" i="12"/>
  <c r="J744" i="12" s="1"/>
  <c r="P744" i="12" s="1"/>
  <c r="V744" i="12" s="1"/>
  <c r="AB744" i="12" s="1"/>
  <c r="AH744" i="12" s="1"/>
  <c r="AN744" i="12" s="1"/>
  <c r="AT744" i="12" s="1"/>
  <c r="AZ744" i="12" s="1"/>
  <c r="BF744" i="12" s="1"/>
  <c r="C744" i="12"/>
  <c r="I744" i="12" s="1"/>
  <c r="O744" i="12" s="1"/>
  <c r="U744" i="12" s="1"/>
  <c r="AA744" i="12" s="1"/>
  <c r="AG744" i="12" s="1"/>
  <c r="AM744" i="12" s="1"/>
  <c r="AS744" i="12" s="1"/>
  <c r="AY744" i="12" s="1"/>
  <c r="BE744" i="12" s="1"/>
  <c r="B744" i="12"/>
  <c r="H744" i="12" s="1"/>
  <c r="N744" i="12" s="1"/>
  <c r="A744" i="12"/>
  <c r="G744" i="12" s="1"/>
  <c r="M744" i="12" s="1"/>
  <c r="S744" i="12" s="1"/>
  <c r="Y744" i="12" s="1"/>
  <c r="AE744" i="12" s="1"/>
  <c r="AK744" i="12" s="1"/>
  <c r="AQ744" i="12" s="1"/>
  <c r="AW744" i="12" s="1"/>
  <c r="BC744" i="12" s="1"/>
  <c r="E743" i="12"/>
  <c r="D743" i="12"/>
  <c r="J743" i="12" s="1"/>
  <c r="P743" i="12" s="1"/>
  <c r="V743" i="12" s="1"/>
  <c r="AB743" i="12" s="1"/>
  <c r="AH743" i="12" s="1"/>
  <c r="AN743" i="12" s="1"/>
  <c r="AT743" i="12" s="1"/>
  <c r="AZ743" i="12" s="1"/>
  <c r="BF743" i="12" s="1"/>
  <c r="C743" i="12"/>
  <c r="I743" i="12" s="1"/>
  <c r="O743" i="12" s="1"/>
  <c r="U743" i="12" s="1"/>
  <c r="AA743" i="12" s="1"/>
  <c r="AG743" i="12" s="1"/>
  <c r="AM743" i="12" s="1"/>
  <c r="AS743" i="12" s="1"/>
  <c r="AY743" i="12" s="1"/>
  <c r="BE743" i="12" s="1"/>
  <c r="B743" i="12"/>
  <c r="H743" i="12" s="1"/>
  <c r="A743" i="12"/>
  <c r="G743" i="12" s="1"/>
  <c r="M743" i="12" s="1"/>
  <c r="S743" i="12" s="1"/>
  <c r="Y743" i="12" s="1"/>
  <c r="AE743" i="12" s="1"/>
  <c r="AK743" i="12" s="1"/>
  <c r="AQ743" i="12" s="1"/>
  <c r="AW743" i="12" s="1"/>
  <c r="BC743" i="12" s="1"/>
  <c r="E742" i="12"/>
  <c r="D742" i="12"/>
  <c r="J742" i="12" s="1"/>
  <c r="P742" i="12" s="1"/>
  <c r="V742" i="12" s="1"/>
  <c r="AB742" i="12" s="1"/>
  <c r="AH742" i="12" s="1"/>
  <c r="AN742" i="12" s="1"/>
  <c r="AT742" i="12" s="1"/>
  <c r="AZ742" i="12" s="1"/>
  <c r="BF742" i="12" s="1"/>
  <c r="C742" i="12"/>
  <c r="I742" i="12" s="1"/>
  <c r="O742" i="12" s="1"/>
  <c r="U742" i="12" s="1"/>
  <c r="AA742" i="12" s="1"/>
  <c r="AG742" i="12" s="1"/>
  <c r="AM742" i="12" s="1"/>
  <c r="AS742" i="12" s="1"/>
  <c r="AY742" i="12" s="1"/>
  <c r="BE742" i="12" s="1"/>
  <c r="B742" i="12"/>
  <c r="H742" i="12" s="1"/>
  <c r="A742" i="12"/>
  <c r="G742" i="12" s="1"/>
  <c r="M742" i="12" s="1"/>
  <c r="S742" i="12" s="1"/>
  <c r="Y742" i="12" s="1"/>
  <c r="AE742" i="12" s="1"/>
  <c r="AK742" i="12" s="1"/>
  <c r="AQ742" i="12" s="1"/>
  <c r="AW742" i="12" s="1"/>
  <c r="BC742" i="12" s="1"/>
  <c r="E741" i="12"/>
  <c r="D741" i="12"/>
  <c r="J741" i="12" s="1"/>
  <c r="P741" i="12" s="1"/>
  <c r="V741" i="12" s="1"/>
  <c r="AB741" i="12" s="1"/>
  <c r="AH741" i="12" s="1"/>
  <c r="AN741" i="12" s="1"/>
  <c r="AT741" i="12" s="1"/>
  <c r="AZ741" i="12" s="1"/>
  <c r="BF741" i="12" s="1"/>
  <c r="C741" i="12"/>
  <c r="I741" i="12" s="1"/>
  <c r="O741" i="12" s="1"/>
  <c r="U741" i="12" s="1"/>
  <c r="AA741" i="12" s="1"/>
  <c r="AG741" i="12" s="1"/>
  <c r="AM741" i="12" s="1"/>
  <c r="AS741" i="12" s="1"/>
  <c r="AY741" i="12" s="1"/>
  <c r="BE741" i="12" s="1"/>
  <c r="B741" i="12"/>
  <c r="A741" i="12"/>
  <c r="G741" i="12" s="1"/>
  <c r="M741" i="12" s="1"/>
  <c r="S741" i="12" s="1"/>
  <c r="Y741" i="12" s="1"/>
  <c r="AE741" i="12" s="1"/>
  <c r="AK741" i="12" s="1"/>
  <c r="AQ741" i="12" s="1"/>
  <c r="AW741" i="12" s="1"/>
  <c r="BC741" i="12" s="1"/>
  <c r="E740" i="12"/>
  <c r="D740" i="12"/>
  <c r="J740" i="12" s="1"/>
  <c r="P740" i="12" s="1"/>
  <c r="V740" i="12" s="1"/>
  <c r="AB740" i="12" s="1"/>
  <c r="AH740" i="12" s="1"/>
  <c r="AN740" i="12" s="1"/>
  <c r="AT740" i="12" s="1"/>
  <c r="AZ740" i="12" s="1"/>
  <c r="BF740" i="12" s="1"/>
  <c r="C740" i="12"/>
  <c r="I740" i="12" s="1"/>
  <c r="O740" i="12" s="1"/>
  <c r="U740" i="12" s="1"/>
  <c r="AA740" i="12" s="1"/>
  <c r="AG740" i="12" s="1"/>
  <c r="AM740" i="12" s="1"/>
  <c r="AS740" i="12" s="1"/>
  <c r="AY740" i="12" s="1"/>
  <c r="BE740" i="12" s="1"/>
  <c r="B740" i="12"/>
  <c r="A740" i="12"/>
  <c r="G740" i="12" s="1"/>
  <c r="M740" i="12" s="1"/>
  <c r="S740" i="12" s="1"/>
  <c r="Y740" i="12" s="1"/>
  <c r="AE740" i="12" s="1"/>
  <c r="AK740" i="12" s="1"/>
  <c r="AQ740" i="12" s="1"/>
  <c r="AW740" i="12" s="1"/>
  <c r="BC740" i="12" s="1"/>
  <c r="E739" i="12"/>
  <c r="D739" i="12"/>
  <c r="J739" i="12" s="1"/>
  <c r="P739" i="12" s="1"/>
  <c r="V739" i="12" s="1"/>
  <c r="AB739" i="12" s="1"/>
  <c r="AH739" i="12" s="1"/>
  <c r="AN739" i="12" s="1"/>
  <c r="AT739" i="12" s="1"/>
  <c r="AZ739" i="12" s="1"/>
  <c r="BF739" i="12" s="1"/>
  <c r="C739" i="12"/>
  <c r="I739" i="12" s="1"/>
  <c r="O739" i="12" s="1"/>
  <c r="U739" i="12" s="1"/>
  <c r="AA739" i="12" s="1"/>
  <c r="AG739" i="12" s="1"/>
  <c r="AM739" i="12" s="1"/>
  <c r="AS739" i="12" s="1"/>
  <c r="AY739" i="12" s="1"/>
  <c r="BE739" i="12" s="1"/>
  <c r="B739" i="12"/>
  <c r="A739" i="12"/>
  <c r="G739" i="12" s="1"/>
  <c r="M739" i="12" s="1"/>
  <c r="S739" i="12" s="1"/>
  <c r="Y739" i="12" s="1"/>
  <c r="AE739" i="12" s="1"/>
  <c r="AK739" i="12" s="1"/>
  <c r="AQ739" i="12" s="1"/>
  <c r="AW739" i="12" s="1"/>
  <c r="BC739" i="12" s="1"/>
  <c r="E738" i="12"/>
  <c r="D738" i="12"/>
  <c r="J738" i="12" s="1"/>
  <c r="P738" i="12" s="1"/>
  <c r="V738" i="12" s="1"/>
  <c r="AB738" i="12" s="1"/>
  <c r="AH738" i="12" s="1"/>
  <c r="AN738" i="12" s="1"/>
  <c r="AT738" i="12" s="1"/>
  <c r="AZ738" i="12" s="1"/>
  <c r="BF738" i="12" s="1"/>
  <c r="C738" i="12"/>
  <c r="I738" i="12" s="1"/>
  <c r="O738" i="12" s="1"/>
  <c r="U738" i="12" s="1"/>
  <c r="AA738" i="12" s="1"/>
  <c r="AG738" i="12" s="1"/>
  <c r="AM738" i="12" s="1"/>
  <c r="AS738" i="12" s="1"/>
  <c r="AY738" i="12" s="1"/>
  <c r="BE738" i="12" s="1"/>
  <c r="B738" i="12"/>
  <c r="H738" i="12" s="1"/>
  <c r="N738" i="12" s="1"/>
  <c r="A738" i="12"/>
  <c r="G738" i="12" s="1"/>
  <c r="M738" i="12" s="1"/>
  <c r="S738" i="12" s="1"/>
  <c r="Y738" i="12" s="1"/>
  <c r="AE738" i="12" s="1"/>
  <c r="AK738" i="12" s="1"/>
  <c r="AQ738" i="12" s="1"/>
  <c r="AW738" i="12" s="1"/>
  <c r="BC738" i="12" s="1"/>
  <c r="H737" i="12"/>
  <c r="N737" i="12" s="1"/>
  <c r="E737" i="12"/>
  <c r="D737" i="12"/>
  <c r="J737" i="12" s="1"/>
  <c r="P737" i="12" s="1"/>
  <c r="V737" i="12" s="1"/>
  <c r="AB737" i="12" s="1"/>
  <c r="AH737" i="12" s="1"/>
  <c r="AN737" i="12" s="1"/>
  <c r="AT737" i="12" s="1"/>
  <c r="AZ737" i="12" s="1"/>
  <c r="BF737" i="12" s="1"/>
  <c r="C737" i="12"/>
  <c r="I737" i="12" s="1"/>
  <c r="O737" i="12" s="1"/>
  <c r="U737" i="12" s="1"/>
  <c r="AA737" i="12" s="1"/>
  <c r="AG737" i="12" s="1"/>
  <c r="AM737" i="12" s="1"/>
  <c r="AS737" i="12" s="1"/>
  <c r="AY737" i="12" s="1"/>
  <c r="BE737" i="12" s="1"/>
  <c r="B737" i="12"/>
  <c r="A737" i="12"/>
  <c r="G737" i="12" s="1"/>
  <c r="M737" i="12" s="1"/>
  <c r="S737" i="12" s="1"/>
  <c r="Y737" i="12" s="1"/>
  <c r="AE737" i="12" s="1"/>
  <c r="AK737" i="12" s="1"/>
  <c r="AQ737" i="12" s="1"/>
  <c r="AW737" i="12" s="1"/>
  <c r="BC737" i="12" s="1"/>
  <c r="E736" i="12"/>
  <c r="D736" i="12"/>
  <c r="J736" i="12" s="1"/>
  <c r="P736" i="12" s="1"/>
  <c r="V736" i="12" s="1"/>
  <c r="AB736" i="12" s="1"/>
  <c r="AH736" i="12" s="1"/>
  <c r="AN736" i="12" s="1"/>
  <c r="AT736" i="12" s="1"/>
  <c r="AZ736" i="12" s="1"/>
  <c r="BF736" i="12" s="1"/>
  <c r="C736" i="12"/>
  <c r="I736" i="12" s="1"/>
  <c r="O736" i="12" s="1"/>
  <c r="U736" i="12" s="1"/>
  <c r="AA736" i="12" s="1"/>
  <c r="AG736" i="12" s="1"/>
  <c r="AM736" i="12" s="1"/>
  <c r="AS736" i="12" s="1"/>
  <c r="AY736" i="12" s="1"/>
  <c r="BE736" i="12" s="1"/>
  <c r="B736" i="12"/>
  <c r="A736" i="12"/>
  <c r="G736" i="12" s="1"/>
  <c r="M736" i="12" s="1"/>
  <c r="S736" i="12" s="1"/>
  <c r="Y736" i="12" s="1"/>
  <c r="AE736" i="12" s="1"/>
  <c r="AK736" i="12" s="1"/>
  <c r="AQ736" i="12" s="1"/>
  <c r="AW736" i="12" s="1"/>
  <c r="BC736" i="12" s="1"/>
  <c r="E735" i="12"/>
  <c r="D735" i="12"/>
  <c r="J735" i="12" s="1"/>
  <c r="P735" i="12" s="1"/>
  <c r="V735" i="12" s="1"/>
  <c r="AB735" i="12" s="1"/>
  <c r="AH735" i="12" s="1"/>
  <c r="AN735" i="12" s="1"/>
  <c r="AT735" i="12" s="1"/>
  <c r="AZ735" i="12" s="1"/>
  <c r="BF735" i="12" s="1"/>
  <c r="C735" i="12"/>
  <c r="I735" i="12" s="1"/>
  <c r="O735" i="12" s="1"/>
  <c r="U735" i="12" s="1"/>
  <c r="AA735" i="12" s="1"/>
  <c r="AG735" i="12" s="1"/>
  <c r="AM735" i="12" s="1"/>
  <c r="AS735" i="12" s="1"/>
  <c r="AY735" i="12" s="1"/>
  <c r="BE735" i="12" s="1"/>
  <c r="B735" i="12"/>
  <c r="A735" i="12"/>
  <c r="G735" i="12" s="1"/>
  <c r="M735" i="12" s="1"/>
  <c r="S735" i="12" s="1"/>
  <c r="Y735" i="12" s="1"/>
  <c r="AE735" i="12" s="1"/>
  <c r="AK735" i="12" s="1"/>
  <c r="AQ735" i="12" s="1"/>
  <c r="AW735" i="12" s="1"/>
  <c r="BC735" i="12" s="1"/>
  <c r="J734" i="12"/>
  <c r="P734" i="12" s="1"/>
  <c r="V734" i="12" s="1"/>
  <c r="AB734" i="12" s="1"/>
  <c r="AH734" i="12" s="1"/>
  <c r="AN734" i="12" s="1"/>
  <c r="AT734" i="12" s="1"/>
  <c r="AZ734" i="12" s="1"/>
  <c r="BF734" i="12" s="1"/>
  <c r="E734" i="12"/>
  <c r="D734" i="12"/>
  <c r="C734" i="12"/>
  <c r="I734" i="12" s="1"/>
  <c r="O734" i="12" s="1"/>
  <c r="U734" i="12" s="1"/>
  <c r="AA734" i="12" s="1"/>
  <c r="AG734" i="12" s="1"/>
  <c r="AM734" i="12" s="1"/>
  <c r="AS734" i="12" s="1"/>
  <c r="AY734" i="12" s="1"/>
  <c r="BE734" i="12" s="1"/>
  <c r="B734" i="12"/>
  <c r="H734" i="12" s="1"/>
  <c r="N734" i="12" s="1"/>
  <c r="A734" i="12"/>
  <c r="G734" i="12" s="1"/>
  <c r="M734" i="12" s="1"/>
  <c r="S734" i="12" s="1"/>
  <c r="Y734" i="12" s="1"/>
  <c r="AE734" i="12" s="1"/>
  <c r="AK734" i="12" s="1"/>
  <c r="AQ734" i="12" s="1"/>
  <c r="AW734" i="12" s="1"/>
  <c r="BC734" i="12" s="1"/>
  <c r="E733" i="12"/>
  <c r="D733" i="12"/>
  <c r="J733" i="12" s="1"/>
  <c r="P733" i="12" s="1"/>
  <c r="V733" i="12" s="1"/>
  <c r="AB733" i="12" s="1"/>
  <c r="AH733" i="12" s="1"/>
  <c r="AN733" i="12" s="1"/>
  <c r="AT733" i="12" s="1"/>
  <c r="AZ733" i="12" s="1"/>
  <c r="BF733" i="12" s="1"/>
  <c r="C733" i="12"/>
  <c r="I733" i="12" s="1"/>
  <c r="O733" i="12" s="1"/>
  <c r="U733" i="12" s="1"/>
  <c r="AA733" i="12" s="1"/>
  <c r="AG733" i="12" s="1"/>
  <c r="AM733" i="12" s="1"/>
  <c r="AS733" i="12" s="1"/>
  <c r="AY733" i="12" s="1"/>
  <c r="BE733" i="12" s="1"/>
  <c r="B733" i="12"/>
  <c r="A733" i="12"/>
  <c r="G733" i="12" s="1"/>
  <c r="M733" i="12" s="1"/>
  <c r="S733" i="12" s="1"/>
  <c r="Y733" i="12" s="1"/>
  <c r="AE733" i="12" s="1"/>
  <c r="AK733" i="12" s="1"/>
  <c r="AQ733" i="12" s="1"/>
  <c r="AW733" i="12" s="1"/>
  <c r="BC733" i="12" s="1"/>
  <c r="E732" i="12"/>
  <c r="D732" i="12"/>
  <c r="J732" i="12" s="1"/>
  <c r="P732" i="12" s="1"/>
  <c r="V732" i="12" s="1"/>
  <c r="AB732" i="12" s="1"/>
  <c r="AH732" i="12" s="1"/>
  <c r="AN732" i="12" s="1"/>
  <c r="AT732" i="12" s="1"/>
  <c r="AZ732" i="12" s="1"/>
  <c r="BF732" i="12" s="1"/>
  <c r="C732" i="12"/>
  <c r="I732" i="12" s="1"/>
  <c r="O732" i="12" s="1"/>
  <c r="U732" i="12" s="1"/>
  <c r="AA732" i="12" s="1"/>
  <c r="AG732" i="12" s="1"/>
  <c r="AM732" i="12" s="1"/>
  <c r="AS732" i="12" s="1"/>
  <c r="AY732" i="12" s="1"/>
  <c r="BE732" i="12" s="1"/>
  <c r="B732" i="12"/>
  <c r="A732" i="12"/>
  <c r="G732" i="12" s="1"/>
  <c r="M732" i="12" s="1"/>
  <c r="S732" i="12" s="1"/>
  <c r="Y732" i="12" s="1"/>
  <c r="AE732" i="12" s="1"/>
  <c r="AK732" i="12" s="1"/>
  <c r="AQ732" i="12" s="1"/>
  <c r="AW732" i="12" s="1"/>
  <c r="BC732" i="12" s="1"/>
  <c r="E731" i="12"/>
  <c r="D731" i="12"/>
  <c r="J731" i="12" s="1"/>
  <c r="P731" i="12" s="1"/>
  <c r="V731" i="12" s="1"/>
  <c r="AB731" i="12" s="1"/>
  <c r="AH731" i="12" s="1"/>
  <c r="AN731" i="12" s="1"/>
  <c r="AT731" i="12" s="1"/>
  <c r="AZ731" i="12" s="1"/>
  <c r="BF731" i="12" s="1"/>
  <c r="C731" i="12"/>
  <c r="I731" i="12" s="1"/>
  <c r="O731" i="12" s="1"/>
  <c r="U731" i="12" s="1"/>
  <c r="AA731" i="12" s="1"/>
  <c r="AG731" i="12" s="1"/>
  <c r="AM731" i="12" s="1"/>
  <c r="AS731" i="12" s="1"/>
  <c r="AY731" i="12" s="1"/>
  <c r="BE731" i="12" s="1"/>
  <c r="B731" i="12"/>
  <c r="H731" i="12" s="1"/>
  <c r="A731" i="12"/>
  <c r="G731" i="12" s="1"/>
  <c r="M731" i="12" s="1"/>
  <c r="S731" i="12" s="1"/>
  <c r="Y731" i="12" s="1"/>
  <c r="AE731" i="12" s="1"/>
  <c r="AK731" i="12" s="1"/>
  <c r="AQ731" i="12" s="1"/>
  <c r="AW731" i="12" s="1"/>
  <c r="BC731" i="12" s="1"/>
  <c r="G730" i="12"/>
  <c r="M730" i="12" s="1"/>
  <c r="S730" i="12" s="1"/>
  <c r="Y730" i="12" s="1"/>
  <c r="AE730" i="12" s="1"/>
  <c r="AK730" i="12" s="1"/>
  <c r="AQ730" i="12" s="1"/>
  <c r="AW730" i="12" s="1"/>
  <c r="BC730" i="12" s="1"/>
  <c r="E730" i="12"/>
  <c r="D730" i="12"/>
  <c r="J730" i="12" s="1"/>
  <c r="P730" i="12" s="1"/>
  <c r="V730" i="12" s="1"/>
  <c r="AB730" i="12" s="1"/>
  <c r="AH730" i="12" s="1"/>
  <c r="AN730" i="12" s="1"/>
  <c r="AT730" i="12" s="1"/>
  <c r="AZ730" i="12" s="1"/>
  <c r="BF730" i="12" s="1"/>
  <c r="C730" i="12"/>
  <c r="I730" i="12" s="1"/>
  <c r="O730" i="12" s="1"/>
  <c r="U730" i="12" s="1"/>
  <c r="AA730" i="12" s="1"/>
  <c r="AG730" i="12" s="1"/>
  <c r="AM730" i="12" s="1"/>
  <c r="AS730" i="12" s="1"/>
  <c r="AY730" i="12" s="1"/>
  <c r="BE730" i="12" s="1"/>
  <c r="B730" i="12"/>
  <c r="H730" i="12" s="1"/>
  <c r="N730" i="12" s="1"/>
  <c r="A730" i="12"/>
  <c r="E729" i="12"/>
  <c r="D729" i="12"/>
  <c r="J729" i="12" s="1"/>
  <c r="P729" i="12" s="1"/>
  <c r="V729" i="12" s="1"/>
  <c r="AB729" i="12" s="1"/>
  <c r="AH729" i="12" s="1"/>
  <c r="AN729" i="12" s="1"/>
  <c r="AT729" i="12" s="1"/>
  <c r="AZ729" i="12" s="1"/>
  <c r="BF729" i="12" s="1"/>
  <c r="C729" i="12"/>
  <c r="I729" i="12" s="1"/>
  <c r="O729" i="12" s="1"/>
  <c r="U729" i="12" s="1"/>
  <c r="AA729" i="12" s="1"/>
  <c r="AG729" i="12" s="1"/>
  <c r="AM729" i="12" s="1"/>
  <c r="AS729" i="12" s="1"/>
  <c r="AY729" i="12" s="1"/>
  <c r="BE729" i="12" s="1"/>
  <c r="B729" i="12"/>
  <c r="H729" i="12" s="1"/>
  <c r="N729" i="12" s="1"/>
  <c r="A729" i="12"/>
  <c r="G729" i="12" s="1"/>
  <c r="M729" i="12" s="1"/>
  <c r="S729" i="12" s="1"/>
  <c r="Y729" i="12" s="1"/>
  <c r="AE729" i="12" s="1"/>
  <c r="AK729" i="12" s="1"/>
  <c r="AQ729" i="12" s="1"/>
  <c r="AW729" i="12" s="1"/>
  <c r="BC729" i="12" s="1"/>
  <c r="E728" i="12"/>
  <c r="D728" i="12"/>
  <c r="J728" i="12" s="1"/>
  <c r="P728" i="12" s="1"/>
  <c r="V728" i="12" s="1"/>
  <c r="AB728" i="12" s="1"/>
  <c r="AH728" i="12" s="1"/>
  <c r="AN728" i="12" s="1"/>
  <c r="AT728" i="12" s="1"/>
  <c r="AZ728" i="12" s="1"/>
  <c r="BF728" i="12" s="1"/>
  <c r="C728" i="12"/>
  <c r="I728" i="12" s="1"/>
  <c r="O728" i="12" s="1"/>
  <c r="U728" i="12" s="1"/>
  <c r="AA728" i="12" s="1"/>
  <c r="AG728" i="12" s="1"/>
  <c r="AM728" i="12" s="1"/>
  <c r="AS728" i="12" s="1"/>
  <c r="AY728" i="12" s="1"/>
  <c r="BE728" i="12" s="1"/>
  <c r="B728" i="12"/>
  <c r="H728" i="12" s="1"/>
  <c r="A728" i="12"/>
  <c r="G728" i="12" s="1"/>
  <c r="M728" i="12" s="1"/>
  <c r="S728" i="12" s="1"/>
  <c r="Y728" i="12" s="1"/>
  <c r="AE728" i="12" s="1"/>
  <c r="AK728" i="12" s="1"/>
  <c r="AQ728" i="12" s="1"/>
  <c r="AW728" i="12" s="1"/>
  <c r="BC728" i="12" s="1"/>
  <c r="AY727" i="12"/>
  <c r="BE727" i="12" s="1"/>
  <c r="E727" i="12"/>
  <c r="D727" i="12"/>
  <c r="J727" i="12" s="1"/>
  <c r="P727" i="12" s="1"/>
  <c r="V727" i="12" s="1"/>
  <c r="AB727" i="12" s="1"/>
  <c r="AH727" i="12" s="1"/>
  <c r="AN727" i="12" s="1"/>
  <c r="AT727" i="12" s="1"/>
  <c r="AZ727" i="12" s="1"/>
  <c r="BF727" i="12" s="1"/>
  <c r="C727" i="12"/>
  <c r="I727" i="12" s="1"/>
  <c r="O727" i="12" s="1"/>
  <c r="U727" i="12" s="1"/>
  <c r="AA727" i="12" s="1"/>
  <c r="AG727" i="12" s="1"/>
  <c r="AM727" i="12" s="1"/>
  <c r="AS727" i="12" s="1"/>
  <c r="B727" i="12"/>
  <c r="A727" i="12"/>
  <c r="G727" i="12" s="1"/>
  <c r="M727" i="12" s="1"/>
  <c r="S727" i="12" s="1"/>
  <c r="Y727" i="12" s="1"/>
  <c r="AE727" i="12" s="1"/>
  <c r="AK727" i="12" s="1"/>
  <c r="AQ727" i="12" s="1"/>
  <c r="AW727" i="12" s="1"/>
  <c r="BC727" i="12" s="1"/>
  <c r="E726" i="12"/>
  <c r="D726" i="12"/>
  <c r="J726" i="12" s="1"/>
  <c r="P726" i="12" s="1"/>
  <c r="V726" i="12" s="1"/>
  <c r="AB726" i="12" s="1"/>
  <c r="AH726" i="12" s="1"/>
  <c r="AN726" i="12" s="1"/>
  <c r="AT726" i="12" s="1"/>
  <c r="AZ726" i="12" s="1"/>
  <c r="BF726" i="12" s="1"/>
  <c r="C726" i="12"/>
  <c r="I726" i="12" s="1"/>
  <c r="O726" i="12" s="1"/>
  <c r="U726" i="12" s="1"/>
  <c r="AA726" i="12" s="1"/>
  <c r="AG726" i="12" s="1"/>
  <c r="AM726" i="12" s="1"/>
  <c r="AS726" i="12" s="1"/>
  <c r="AY726" i="12" s="1"/>
  <c r="BE726" i="12" s="1"/>
  <c r="B726" i="12"/>
  <c r="H726" i="12" s="1"/>
  <c r="N726" i="12" s="1"/>
  <c r="A726" i="12"/>
  <c r="G726" i="12" s="1"/>
  <c r="M726" i="12" s="1"/>
  <c r="S726" i="12" s="1"/>
  <c r="Y726" i="12" s="1"/>
  <c r="AE726" i="12" s="1"/>
  <c r="AK726" i="12" s="1"/>
  <c r="AQ726" i="12" s="1"/>
  <c r="AW726" i="12" s="1"/>
  <c r="BC726" i="12" s="1"/>
  <c r="E725" i="12"/>
  <c r="D725" i="12"/>
  <c r="J725" i="12" s="1"/>
  <c r="P725" i="12" s="1"/>
  <c r="V725" i="12" s="1"/>
  <c r="AB725" i="12" s="1"/>
  <c r="AH725" i="12" s="1"/>
  <c r="AN725" i="12" s="1"/>
  <c r="AT725" i="12" s="1"/>
  <c r="AZ725" i="12" s="1"/>
  <c r="BF725" i="12" s="1"/>
  <c r="C725" i="12"/>
  <c r="I725" i="12" s="1"/>
  <c r="O725" i="12" s="1"/>
  <c r="U725" i="12" s="1"/>
  <c r="AA725" i="12" s="1"/>
  <c r="AG725" i="12" s="1"/>
  <c r="AM725" i="12" s="1"/>
  <c r="AS725" i="12" s="1"/>
  <c r="AY725" i="12" s="1"/>
  <c r="BE725" i="12" s="1"/>
  <c r="B725" i="12"/>
  <c r="H725" i="12" s="1"/>
  <c r="N725" i="12" s="1"/>
  <c r="A725" i="12"/>
  <c r="G725" i="12" s="1"/>
  <c r="M725" i="12" s="1"/>
  <c r="S725" i="12" s="1"/>
  <c r="Y725" i="12" s="1"/>
  <c r="AE725" i="12" s="1"/>
  <c r="AK725" i="12" s="1"/>
  <c r="AQ725" i="12" s="1"/>
  <c r="AW725" i="12" s="1"/>
  <c r="BC725" i="12" s="1"/>
  <c r="E724" i="12"/>
  <c r="D724" i="12"/>
  <c r="J724" i="12" s="1"/>
  <c r="P724" i="12" s="1"/>
  <c r="V724" i="12" s="1"/>
  <c r="AB724" i="12" s="1"/>
  <c r="AH724" i="12" s="1"/>
  <c r="AN724" i="12" s="1"/>
  <c r="AT724" i="12" s="1"/>
  <c r="AZ724" i="12" s="1"/>
  <c r="BF724" i="12" s="1"/>
  <c r="C724" i="12"/>
  <c r="I724" i="12" s="1"/>
  <c r="O724" i="12" s="1"/>
  <c r="U724" i="12" s="1"/>
  <c r="AA724" i="12" s="1"/>
  <c r="AG724" i="12" s="1"/>
  <c r="AM724" i="12" s="1"/>
  <c r="AS724" i="12" s="1"/>
  <c r="AY724" i="12" s="1"/>
  <c r="BE724" i="12" s="1"/>
  <c r="B724" i="12"/>
  <c r="H724" i="12" s="1"/>
  <c r="N724" i="12" s="1"/>
  <c r="A724" i="12"/>
  <c r="G724" i="12" s="1"/>
  <c r="M724" i="12" s="1"/>
  <c r="S724" i="12" s="1"/>
  <c r="Y724" i="12" s="1"/>
  <c r="AE724" i="12" s="1"/>
  <c r="AK724" i="12" s="1"/>
  <c r="AQ724" i="12" s="1"/>
  <c r="AW724" i="12" s="1"/>
  <c r="BC724" i="12" s="1"/>
  <c r="E723" i="12"/>
  <c r="D723" i="12"/>
  <c r="J723" i="12" s="1"/>
  <c r="P723" i="12" s="1"/>
  <c r="V723" i="12" s="1"/>
  <c r="AB723" i="12" s="1"/>
  <c r="AH723" i="12" s="1"/>
  <c r="AN723" i="12" s="1"/>
  <c r="AT723" i="12" s="1"/>
  <c r="AZ723" i="12" s="1"/>
  <c r="BF723" i="12" s="1"/>
  <c r="C723" i="12"/>
  <c r="I723" i="12" s="1"/>
  <c r="O723" i="12" s="1"/>
  <c r="U723" i="12" s="1"/>
  <c r="AA723" i="12" s="1"/>
  <c r="AG723" i="12" s="1"/>
  <c r="AM723" i="12" s="1"/>
  <c r="AS723" i="12" s="1"/>
  <c r="AY723" i="12" s="1"/>
  <c r="BE723" i="12" s="1"/>
  <c r="B723" i="12"/>
  <c r="A723" i="12"/>
  <c r="G723" i="12" s="1"/>
  <c r="M723" i="12" s="1"/>
  <c r="S723" i="12" s="1"/>
  <c r="Y723" i="12" s="1"/>
  <c r="AE723" i="12" s="1"/>
  <c r="AK723" i="12" s="1"/>
  <c r="AQ723" i="12" s="1"/>
  <c r="AW723" i="12" s="1"/>
  <c r="BC723" i="12" s="1"/>
  <c r="E722" i="12"/>
  <c r="D722" i="12"/>
  <c r="J722" i="12" s="1"/>
  <c r="P722" i="12" s="1"/>
  <c r="V722" i="12" s="1"/>
  <c r="AB722" i="12" s="1"/>
  <c r="AH722" i="12" s="1"/>
  <c r="AN722" i="12" s="1"/>
  <c r="AT722" i="12" s="1"/>
  <c r="AZ722" i="12" s="1"/>
  <c r="BF722" i="12" s="1"/>
  <c r="C722" i="12"/>
  <c r="I722" i="12" s="1"/>
  <c r="O722" i="12" s="1"/>
  <c r="U722" i="12" s="1"/>
  <c r="AA722" i="12" s="1"/>
  <c r="AG722" i="12" s="1"/>
  <c r="AM722" i="12" s="1"/>
  <c r="AS722" i="12" s="1"/>
  <c r="AY722" i="12" s="1"/>
  <c r="BE722" i="12" s="1"/>
  <c r="B722" i="12"/>
  <c r="H722" i="12" s="1"/>
  <c r="N722" i="12" s="1"/>
  <c r="A722" i="12"/>
  <c r="G722" i="12" s="1"/>
  <c r="M722" i="12" s="1"/>
  <c r="S722" i="12" s="1"/>
  <c r="Y722" i="12" s="1"/>
  <c r="AE722" i="12" s="1"/>
  <c r="AK722" i="12" s="1"/>
  <c r="AQ722" i="12" s="1"/>
  <c r="AW722" i="12" s="1"/>
  <c r="BC722" i="12" s="1"/>
  <c r="E721" i="12"/>
  <c r="D721" i="12"/>
  <c r="J721" i="12" s="1"/>
  <c r="P721" i="12" s="1"/>
  <c r="V721" i="12" s="1"/>
  <c r="AB721" i="12" s="1"/>
  <c r="AH721" i="12" s="1"/>
  <c r="AN721" i="12" s="1"/>
  <c r="AT721" i="12" s="1"/>
  <c r="AZ721" i="12" s="1"/>
  <c r="BF721" i="12" s="1"/>
  <c r="C721" i="12"/>
  <c r="I721" i="12" s="1"/>
  <c r="O721" i="12" s="1"/>
  <c r="U721" i="12" s="1"/>
  <c r="AA721" i="12" s="1"/>
  <c r="AG721" i="12" s="1"/>
  <c r="AM721" i="12" s="1"/>
  <c r="AS721" i="12" s="1"/>
  <c r="AY721" i="12" s="1"/>
  <c r="BE721" i="12" s="1"/>
  <c r="B721" i="12"/>
  <c r="A721" i="12"/>
  <c r="G721" i="12" s="1"/>
  <c r="M721" i="12" s="1"/>
  <c r="S721" i="12" s="1"/>
  <c r="Y721" i="12" s="1"/>
  <c r="AE721" i="12" s="1"/>
  <c r="AK721" i="12" s="1"/>
  <c r="AQ721" i="12" s="1"/>
  <c r="AW721" i="12" s="1"/>
  <c r="BC721" i="12" s="1"/>
  <c r="E720" i="12"/>
  <c r="D720" i="12"/>
  <c r="J720" i="12" s="1"/>
  <c r="P720" i="12" s="1"/>
  <c r="V720" i="12" s="1"/>
  <c r="AB720" i="12" s="1"/>
  <c r="AH720" i="12" s="1"/>
  <c r="AN720" i="12" s="1"/>
  <c r="AT720" i="12" s="1"/>
  <c r="AZ720" i="12" s="1"/>
  <c r="BF720" i="12" s="1"/>
  <c r="C720" i="12"/>
  <c r="I720" i="12" s="1"/>
  <c r="O720" i="12" s="1"/>
  <c r="U720" i="12" s="1"/>
  <c r="AA720" i="12" s="1"/>
  <c r="AG720" i="12" s="1"/>
  <c r="AM720" i="12" s="1"/>
  <c r="AS720" i="12" s="1"/>
  <c r="AY720" i="12" s="1"/>
  <c r="BE720" i="12" s="1"/>
  <c r="B720" i="12"/>
  <c r="A720" i="12"/>
  <c r="G720" i="12" s="1"/>
  <c r="M720" i="12" s="1"/>
  <c r="S720" i="12" s="1"/>
  <c r="Y720" i="12" s="1"/>
  <c r="AE720" i="12" s="1"/>
  <c r="AK720" i="12" s="1"/>
  <c r="AQ720" i="12" s="1"/>
  <c r="AW720" i="12" s="1"/>
  <c r="BC720" i="12" s="1"/>
  <c r="E719" i="12"/>
  <c r="D719" i="12"/>
  <c r="J719" i="12" s="1"/>
  <c r="P719" i="12" s="1"/>
  <c r="V719" i="12" s="1"/>
  <c r="AB719" i="12" s="1"/>
  <c r="AH719" i="12" s="1"/>
  <c r="AN719" i="12" s="1"/>
  <c r="AT719" i="12" s="1"/>
  <c r="AZ719" i="12" s="1"/>
  <c r="BF719" i="12" s="1"/>
  <c r="C719" i="12"/>
  <c r="I719" i="12" s="1"/>
  <c r="O719" i="12" s="1"/>
  <c r="U719" i="12" s="1"/>
  <c r="AA719" i="12" s="1"/>
  <c r="AG719" i="12" s="1"/>
  <c r="AM719" i="12" s="1"/>
  <c r="AS719" i="12" s="1"/>
  <c r="AY719" i="12" s="1"/>
  <c r="BE719" i="12" s="1"/>
  <c r="B719" i="12"/>
  <c r="A719" i="12"/>
  <c r="G719" i="12" s="1"/>
  <c r="M719" i="12" s="1"/>
  <c r="S719" i="12" s="1"/>
  <c r="Y719" i="12" s="1"/>
  <c r="AE719" i="12" s="1"/>
  <c r="AK719" i="12" s="1"/>
  <c r="AQ719" i="12" s="1"/>
  <c r="AW719" i="12" s="1"/>
  <c r="BC719" i="12" s="1"/>
  <c r="E718" i="12"/>
  <c r="D718" i="12"/>
  <c r="J718" i="12" s="1"/>
  <c r="P718" i="12" s="1"/>
  <c r="V718" i="12" s="1"/>
  <c r="AB718" i="12" s="1"/>
  <c r="AH718" i="12" s="1"/>
  <c r="AN718" i="12" s="1"/>
  <c r="AT718" i="12" s="1"/>
  <c r="AZ718" i="12" s="1"/>
  <c r="BF718" i="12" s="1"/>
  <c r="C718" i="12"/>
  <c r="I718" i="12" s="1"/>
  <c r="O718" i="12" s="1"/>
  <c r="U718" i="12" s="1"/>
  <c r="AA718" i="12" s="1"/>
  <c r="AG718" i="12" s="1"/>
  <c r="AM718" i="12" s="1"/>
  <c r="AS718" i="12" s="1"/>
  <c r="AY718" i="12" s="1"/>
  <c r="BE718" i="12" s="1"/>
  <c r="B718" i="12"/>
  <c r="H718" i="12" s="1"/>
  <c r="N718" i="12" s="1"/>
  <c r="A718" i="12"/>
  <c r="G718" i="12" s="1"/>
  <c r="M718" i="12" s="1"/>
  <c r="S718" i="12" s="1"/>
  <c r="Y718" i="12" s="1"/>
  <c r="AE718" i="12" s="1"/>
  <c r="AK718" i="12" s="1"/>
  <c r="AQ718" i="12" s="1"/>
  <c r="AW718" i="12" s="1"/>
  <c r="BC718" i="12" s="1"/>
  <c r="E717" i="12"/>
  <c r="D717" i="12"/>
  <c r="J717" i="12" s="1"/>
  <c r="P717" i="12" s="1"/>
  <c r="V717" i="12" s="1"/>
  <c r="AB717" i="12" s="1"/>
  <c r="AH717" i="12" s="1"/>
  <c r="AN717" i="12" s="1"/>
  <c r="AT717" i="12" s="1"/>
  <c r="AZ717" i="12" s="1"/>
  <c r="BF717" i="12" s="1"/>
  <c r="C717" i="12"/>
  <c r="I717" i="12" s="1"/>
  <c r="O717" i="12" s="1"/>
  <c r="U717" i="12" s="1"/>
  <c r="AA717" i="12" s="1"/>
  <c r="AG717" i="12" s="1"/>
  <c r="AM717" i="12" s="1"/>
  <c r="AS717" i="12" s="1"/>
  <c r="AY717" i="12" s="1"/>
  <c r="BE717" i="12" s="1"/>
  <c r="B717" i="12"/>
  <c r="A717" i="12"/>
  <c r="G717" i="12" s="1"/>
  <c r="M717" i="12" s="1"/>
  <c r="S717" i="12" s="1"/>
  <c r="Y717" i="12" s="1"/>
  <c r="AE717" i="12" s="1"/>
  <c r="AK717" i="12" s="1"/>
  <c r="AQ717" i="12" s="1"/>
  <c r="AW717" i="12" s="1"/>
  <c r="BC717" i="12" s="1"/>
  <c r="E716" i="12"/>
  <c r="D716" i="12"/>
  <c r="J716" i="12" s="1"/>
  <c r="P716" i="12" s="1"/>
  <c r="V716" i="12" s="1"/>
  <c r="AB716" i="12" s="1"/>
  <c r="AH716" i="12" s="1"/>
  <c r="AN716" i="12" s="1"/>
  <c r="AT716" i="12" s="1"/>
  <c r="AZ716" i="12" s="1"/>
  <c r="BF716" i="12" s="1"/>
  <c r="C716" i="12"/>
  <c r="I716" i="12" s="1"/>
  <c r="O716" i="12" s="1"/>
  <c r="U716" i="12" s="1"/>
  <c r="AA716" i="12" s="1"/>
  <c r="AG716" i="12" s="1"/>
  <c r="AM716" i="12" s="1"/>
  <c r="AS716" i="12" s="1"/>
  <c r="AY716" i="12" s="1"/>
  <c r="BE716" i="12" s="1"/>
  <c r="B716" i="12"/>
  <c r="A716" i="12"/>
  <c r="G716" i="12" s="1"/>
  <c r="M716" i="12" s="1"/>
  <c r="S716" i="12" s="1"/>
  <c r="Y716" i="12" s="1"/>
  <c r="AE716" i="12" s="1"/>
  <c r="AK716" i="12" s="1"/>
  <c r="AQ716" i="12" s="1"/>
  <c r="AW716" i="12" s="1"/>
  <c r="BC716" i="12" s="1"/>
  <c r="E715" i="12"/>
  <c r="D715" i="12"/>
  <c r="J715" i="12" s="1"/>
  <c r="P715" i="12" s="1"/>
  <c r="V715" i="12" s="1"/>
  <c r="AB715" i="12" s="1"/>
  <c r="AH715" i="12" s="1"/>
  <c r="AN715" i="12" s="1"/>
  <c r="AT715" i="12" s="1"/>
  <c r="AZ715" i="12" s="1"/>
  <c r="BF715" i="12" s="1"/>
  <c r="C715" i="12"/>
  <c r="I715" i="12" s="1"/>
  <c r="O715" i="12" s="1"/>
  <c r="U715" i="12" s="1"/>
  <c r="AA715" i="12" s="1"/>
  <c r="AG715" i="12" s="1"/>
  <c r="AM715" i="12" s="1"/>
  <c r="AS715" i="12" s="1"/>
  <c r="AY715" i="12" s="1"/>
  <c r="BE715" i="12" s="1"/>
  <c r="B715" i="12"/>
  <c r="H715" i="12" s="1"/>
  <c r="A715" i="12"/>
  <c r="G715" i="12" s="1"/>
  <c r="M715" i="12" s="1"/>
  <c r="S715" i="12" s="1"/>
  <c r="Y715" i="12" s="1"/>
  <c r="AE715" i="12" s="1"/>
  <c r="AK715" i="12" s="1"/>
  <c r="AQ715" i="12" s="1"/>
  <c r="AW715" i="12" s="1"/>
  <c r="BC715" i="12" s="1"/>
  <c r="E714" i="12"/>
  <c r="D714" i="12"/>
  <c r="J714" i="12" s="1"/>
  <c r="P714" i="12" s="1"/>
  <c r="V714" i="12" s="1"/>
  <c r="AB714" i="12" s="1"/>
  <c r="AH714" i="12" s="1"/>
  <c r="AN714" i="12" s="1"/>
  <c r="AT714" i="12" s="1"/>
  <c r="AZ714" i="12" s="1"/>
  <c r="BF714" i="12" s="1"/>
  <c r="C714" i="12"/>
  <c r="I714" i="12" s="1"/>
  <c r="O714" i="12" s="1"/>
  <c r="U714" i="12" s="1"/>
  <c r="AA714" i="12" s="1"/>
  <c r="AG714" i="12" s="1"/>
  <c r="AM714" i="12" s="1"/>
  <c r="AS714" i="12" s="1"/>
  <c r="AY714" i="12" s="1"/>
  <c r="BE714" i="12" s="1"/>
  <c r="B714" i="12"/>
  <c r="H714" i="12" s="1"/>
  <c r="N714" i="12" s="1"/>
  <c r="A714" i="12"/>
  <c r="G714" i="12" s="1"/>
  <c r="M714" i="12" s="1"/>
  <c r="S714" i="12" s="1"/>
  <c r="Y714" i="12" s="1"/>
  <c r="AE714" i="12" s="1"/>
  <c r="AK714" i="12" s="1"/>
  <c r="AQ714" i="12" s="1"/>
  <c r="AW714" i="12" s="1"/>
  <c r="BC714" i="12" s="1"/>
  <c r="E713" i="12"/>
  <c r="D713" i="12"/>
  <c r="J713" i="12" s="1"/>
  <c r="P713" i="12" s="1"/>
  <c r="V713" i="12" s="1"/>
  <c r="AB713" i="12" s="1"/>
  <c r="AH713" i="12" s="1"/>
  <c r="AN713" i="12" s="1"/>
  <c r="AT713" i="12" s="1"/>
  <c r="AZ713" i="12" s="1"/>
  <c r="BF713" i="12" s="1"/>
  <c r="C713" i="12"/>
  <c r="I713" i="12" s="1"/>
  <c r="O713" i="12" s="1"/>
  <c r="U713" i="12" s="1"/>
  <c r="AA713" i="12" s="1"/>
  <c r="AG713" i="12" s="1"/>
  <c r="AM713" i="12" s="1"/>
  <c r="AS713" i="12" s="1"/>
  <c r="AY713" i="12" s="1"/>
  <c r="BE713" i="12" s="1"/>
  <c r="B713" i="12"/>
  <c r="A713" i="12"/>
  <c r="G713" i="12" s="1"/>
  <c r="M713" i="12" s="1"/>
  <c r="S713" i="12" s="1"/>
  <c r="Y713" i="12" s="1"/>
  <c r="AE713" i="12" s="1"/>
  <c r="AK713" i="12" s="1"/>
  <c r="AQ713" i="12" s="1"/>
  <c r="AW713" i="12" s="1"/>
  <c r="BC713" i="12" s="1"/>
  <c r="E712" i="12"/>
  <c r="D712" i="12"/>
  <c r="J712" i="12" s="1"/>
  <c r="P712" i="12" s="1"/>
  <c r="V712" i="12" s="1"/>
  <c r="AB712" i="12" s="1"/>
  <c r="AH712" i="12" s="1"/>
  <c r="AN712" i="12" s="1"/>
  <c r="AT712" i="12" s="1"/>
  <c r="AZ712" i="12" s="1"/>
  <c r="BF712" i="12" s="1"/>
  <c r="C712" i="12"/>
  <c r="I712" i="12" s="1"/>
  <c r="O712" i="12" s="1"/>
  <c r="U712" i="12" s="1"/>
  <c r="AA712" i="12" s="1"/>
  <c r="AG712" i="12" s="1"/>
  <c r="AM712" i="12" s="1"/>
  <c r="AS712" i="12" s="1"/>
  <c r="AY712" i="12" s="1"/>
  <c r="BE712" i="12" s="1"/>
  <c r="B712" i="12"/>
  <c r="H712" i="12" s="1"/>
  <c r="N712" i="12" s="1"/>
  <c r="A712" i="12"/>
  <c r="G712" i="12" s="1"/>
  <c r="M712" i="12" s="1"/>
  <c r="S712" i="12" s="1"/>
  <c r="Y712" i="12" s="1"/>
  <c r="AE712" i="12" s="1"/>
  <c r="AK712" i="12" s="1"/>
  <c r="AQ712" i="12" s="1"/>
  <c r="AW712" i="12" s="1"/>
  <c r="BC712" i="12" s="1"/>
  <c r="AG711" i="12"/>
  <c r="AM711" i="12" s="1"/>
  <c r="AS711" i="12" s="1"/>
  <c r="AY711" i="12" s="1"/>
  <c r="BE711" i="12" s="1"/>
  <c r="E711" i="12"/>
  <c r="D711" i="12"/>
  <c r="J711" i="12" s="1"/>
  <c r="P711" i="12" s="1"/>
  <c r="V711" i="12" s="1"/>
  <c r="AB711" i="12" s="1"/>
  <c r="AH711" i="12" s="1"/>
  <c r="AN711" i="12" s="1"/>
  <c r="AT711" i="12" s="1"/>
  <c r="AZ711" i="12" s="1"/>
  <c r="BF711" i="12" s="1"/>
  <c r="C711" i="12"/>
  <c r="I711" i="12" s="1"/>
  <c r="O711" i="12" s="1"/>
  <c r="U711" i="12" s="1"/>
  <c r="AA711" i="12" s="1"/>
  <c r="B711" i="12"/>
  <c r="A711" i="12"/>
  <c r="G711" i="12" s="1"/>
  <c r="M711" i="12" s="1"/>
  <c r="S711" i="12" s="1"/>
  <c r="Y711" i="12" s="1"/>
  <c r="AE711" i="12" s="1"/>
  <c r="AK711" i="12" s="1"/>
  <c r="AQ711" i="12" s="1"/>
  <c r="AW711" i="12" s="1"/>
  <c r="BC711" i="12" s="1"/>
  <c r="G710" i="12"/>
  <c r="M710" i="12" s="1"/>
  <c r="S710" i="12" s="1"/>
  <c r="Y710" i="12" s="1"/>
  <c r="AE710" i="12" s="1"/>
  <c r="AK710" i="12" s="1"/>
  <c r="AQ710" i="12" s="1"/>
  <c r="AW710" i="12" s="1"/>
  <c r="BC710" i="12" s="1"/>
  <c r="E710" i="12"/>
  <c r="D710" i="12"/>
  <c r="J710" i="12" s="1"/>
  <c r="P710" i="12" s="1"/>
  <c r="V710" i="12" s="1"/>
  <c r="AB710" i="12" s="1"/>
  <c r="AH710" i="12" s="1"/>
  <c r="AN710" i="12" s="1"/>
  <c r="AT710" i="12" s="1"/>
  <c r="AZ710" i="12" s="1"/>
  <c r="BF710" i="12" s="1"/>
  <c r="C710" i="12"/>
  <c r="I710" i="12" s="1"/>
  <c r="O710" i="12" s="1"/>
  <c r="U710" i="12" s="1"/>
  <c r="AA710" i="12" s="1"/>
  <c r="AG710" i="12" s="1"/>
  <c r="AM710" i="12" s="1"/>
  <c r="AS710" i="12" s="1"/>
  <c r="AY710" i="12" s="1"/>
  <c r="BE710" i="12" s="1"/>
  <c r="B710" i="12"/>
  <c r="H710" i="12" s="1"/>
  <c r="N710" i="12" s="1"/>
  <c r="A710" i="12"/>
  <c r="E709" i="12"/>
  <c r="D709" i="12"/>
  <c r="J709" i="12" s="1"/>
  <c r="P709" i="12" s="1"/>
  <c r="V709" i="12" s="1"/>
  <c r="AB709" i="12" s="1"/>
  <c r="AH709" i="12" s="1"/>
  <c r="AN709" i="12" s="1"/>
  <c r="AT709" i="12" s="1"/>
  <c r="AZ709" i="12" s="1"/>
  <c r="BF709" i="12" s="1"/>
  <c r="C709" i="12"/>
  <c r="I709" i="12" s="1"/>
  <c r="O709" i="12" s="1"/>
  <c r="U709" i="12" s="1"/>
  <c r="AA709" i="12" s="1"/>
  <c r="AG709" i="12" s="1"/>
  <c r="AM709" i="12" s="1"/>
  <c r="AS709" i="12" s="1"/>
  <c r="AY709" i="12" s="1"/>
  <c r="BE709" i="12" s="1"/>
  <c r="B709" i="12"/>
  <c r="H709" i="12" s="1"/>
  <c r="A709" i="12"/>
  <c r="G709" i="12" s="1"/>
  <c r="M709" i="12" s="1"/>
  <c r="S709" i="12" s="1"/>
  <c r="Y709" i="12" s="1"/>
  <c r="AE709" i="12" s="1"/>
  <c r="AK709" i="12" s="1"/>
  <c r="AQ709" i="12" s="1"/>
  <c r="AW709" i="12" s="1"/>
  <c r="BC709" i="12" s="1"/>
  <c r="E708" i="12"/>
  <c r="D708" i="12"/>
  <c r="J708" i="12" s="1"/>
  <c r="P708" i="12" s="1"/>
  <c r="V708" i="12" s="1"/>
  <c r="AB708" i="12" s="1"/>
  <c r="AH708" i="12" s="1"/>
  <c r="AN708" i="12" s="1"/>
  <c r="AT708" i="12" s="1"/>
  <c r="AZ708" i="12" s="1"/>
  <c r="BF708" i="12" s="1"/>
  <c r="C708" i="12"/>
  <c r="I708" i="12" s="1"/>
  <c r="O708" i="12" s="1"/>
  <c r="U708" i="12" s="1"/>
  <c r="AA708" i="12" s="1"/>
  <c r="AG708" i="12" s="1"/>
  <c r="AM708" i="12" s="1"/>
  <c r="AS708" i="12" s="1"/>
  <c r="AY708" i="12" s="1"/>
  <c r="BE708" i="12" s="1"/>
  <c r="B708" i="12"/>
  <c r="H708" i="12" s="1"/>
  <c r="Q708" i="12" s="1"/>
  <c r="A708" i="12"/>
  <c r="G708" i="12" s="1"/>
  <c r="M708" i="12" s="1"/>
  <c r="S708" i="12" s="1"/>
  <c r="Y708" i="12" s="1"/>
  <c r="AE708" i="12" s="1"/>
  <c r="AK708" i="12" s="1"/>
  <c r="AQ708" i="12" s="1"/>
  <c r="AW708" i="12" s="1"/>
  <c r="BC708" i="12" s="1"/>
  <c r="H707" i="12"/>
  <c r="Q707" i="12" s="1"/>
  <c r="E707" i="12"/>
  <c r="D707" i="12"/>
  <c r="J707" i="12" s="1"/>
  <c r="P707" i="12" s="1"/>
  <c r="V707" i="12" s="1"/>
  <c r="AB707" i="12" s="1"/>
  <c r="AH707" i="12" s="1"/>
  <c r="AN707" i="12" s="1"/>
  <c r="AT707" i="12" s="1"/>
  <c r="AZ707" i="12" s="1"/>
  <c r="BF707" i="12" s="1"/>
  <c r="C707" i="12"/>
  <c r="I707" i="12" s="1"/>
  <c r="O707" i="12" s="1"/>
  <c r="U707" i="12" s="1"/>
  <c r="AA707" i="12" s="1"/>
  <c r="AG707" i="12" s="1"/>
  <c r="AM707" i="12" s="1"/>
  <c r="AS707" i="12" s="1"/>
  <c r="AY707" i="12" s="1"/>
  <c r="BE707" i="12" s="1"/>
  <c r="B707" i="12"/>
  <c r="A707" i="12"/>
  <c r="G707" i="12" s="1"/>
  <c r="M707" i="12" s="1"/>
  <c r="S707" i="12" s="1"/>
  <c r="Y707" i="12" s="1"/>
  <c r="AE707" i="12" s="1"/>
  <c r="AK707" i="12" s="1"/>
  <c r="AQ707" i="12" s="1"/>
  <c r="AW707" i="12" s="1"/>
  <c r="BC707" i="12" s="1"/>
  <c r="I706" i="12"/>
  <c r="O706" i="12" s="1"/>
  <c r="U706" i="12" s="1"/>
  <c r="AA706" i="12" s="1"/>
  <c r="AG706" i="12" s="1"/>
  <c r="AM706" i="12" s="1"/>
  <c r="AS706" i="12" s="1"/>
  <c r="AY706" i="12" s="1"/>
  <c r="BE706" i="12" s="1"/>
  <c r="H706" i="12"/>
  <c r="N706" i="12" s="1"/>
  <c r="E706" i="12"/>
  <c r="D706" i="12"/>
  <c r="J706" i="12" s="1"/>
  <c r="P706" i="12" s="1"/>
  <c r="V706" i="12" s="1"/>
  <c r="AB706" i="12" s="1"/>
  <c r="AH706" i="12" s="1"/>
  <c r="AN706" i="12" s="1"/>
  <c r="AT706" i="12" s="1"/>
  <c r="AZ706" i="12" s="1"/>
  <c r="BF706" i="12" s="1"/>
  <c r="C706" i="12"/>
  <c r="B706" i="12"/>
  <c r="A706" i="12"/>
  <c r="G706" i="12" s="1"/>
  <c r="M706" i="12" s="1"/>
  <c r="S706" i="12" s="1"/>
  <c r="Y706" i="12" s="1"/>
  <c r="AE706" i="12" s="1"/>
  <c r="AK706" i="12" s="1"/>
  <c r="AQ706" i="12" s="1"/>
  <c r="AW706" i="12" s="1"/>
  <c r="BC706" i="12" s="1"/>
  <c r="H705" i="12"/>
  <c r="E705" i="12"/>
  <c r="D705" i="12"/>
  <c r="J705" i="12" s="1"/>
  <c r="P705" i="12" s="1"/>
  <c r="V705" i="12" s="1"/>
  <c r="AB705" i="12" s="1"/>
  <c r="AH705" i="12" s="1"/>
  <c r="AN705" i="12" s="1"/>
  <c r="AT705" i="12" s="1"/>
  <c r="AZ705" i="12" s="1"/>
  <c r="BF705" i="12" s="1"/>
  <c r="C705" i="12"/>
  <c r="I705" i="12" s="1"/>
  <c r="O705" i="12" s="1"/>
  <c r="U705" i="12" s="1"/>
  <c r="AA705" i="12" s="1"/>
  <c r="AG705" i="12" s="1"/>
  <c r="AM705" i="12" s="1"/>
  <c r="AS705" i="12" s="1"/>
  <c r="AY705" i="12" s="1"/>
  <c r="BE705" i="12" s="1"/>
  <c r="B705" i="12"/>
  <c r="A705" i="12"/>
  <c r="G705" i="12" s="1"/>
  <c r="M705" i="12" s="1"/>
  <c r="S705" i="12" s="1"/>
  <c r="Y705" i="12" s="1"/>
  <c r="AE705" i="12" s="1"/>
  <c r="AK705" i="12" s="1"/>
  <c r="AQ705" i="12" s="1"/>
  <c r="AW705" i="12" s="1"/>
  <c r="BC705" i="12" s="1"/>
  <c r="AQ704" i="12"/>
  <c r="AW704" i="12" s="1"/>
  <c r="BC704" i="12" s="1"/>
  <c r="E704" i="12"/>
  <c r="D704" i="12"/>
  <c r="J704" i="12" s="1"/>
  <c r="P704" i="12" s="1"/>
  <c r="V704" i="12" s="1"/>
  <c r="AB704" i="12" s="1"/>
  <c r="AH704" i="12" s="1"/>
  <c r="AN704" i="12" s="1"/>
  <c r="AT704" i="12" s="1"/>
  <c r="AZ704" i="12" s="1"/>
  <c r="BF704" i="12" s="1"/>
  <c r="C704" i="12"/>
  <c r="I704" i="12" s="1"/>
  <c r="O704" i="12" s="1"/>
  <c r="U704" i="12" s="1"/>
  <c r="AA704" i="12" s="1"/>
  <c r="AG704" i="12" s="1"/>
  <c r="AM704" i="12" s="1"/>
  <c r="AS704" i="12" s="1"/>
  <c r="AY704" i="12" s="1"/>
  <c r="BE704" i="12" s="1"/>
  <c r="B704" i="12"/>
  <c r="H704" i="12" s="1"/>
  <c r="N704" i="12" s="1"/>
  <c r="A704" i="12"/>
  <c r="G704" i="12" s="1"/>
  <c r="M704" i="12" s="1"/>
  <c r="S704" i="12" s="1"/>
  <c r="Y704" i="12" s="1"/>
  <c r="AE704" i="12" s="1"/>
  <c r="AK704" i="12" s="1"/>
  <c r="E703" i="12"/>
  <c r="D703" i="12"/>
  <c r="J703" i="12" s="1"/>
  <c r="P703" i="12" s="1"/>
  <c r="V703" i="12" s="1"/>
  <c r="AB703" i="12" s="1"/>
  <c r="AH703" i="12" s="1"/>
  <c r="AN703" i="12" s="1"/>
  <c r="AT703" i="12" s="1"/>
  <c r="AZ703" i="12" s="1"/>
  <c r="BF703" i="12" s="1"/>
  <c r="C703" i="12"/>
  <c r="I703" i="12" s="1"/>
  <c r="O703" i="12" s="1"/>
  <c r="U703" i="12" s="1"/>
  <c r="AA703" i="12" s="1"/>
  <c r="AG703" i="12" s="1"/>
  <c r="AM703" i="12" s="1"/>
  <c r="AS703" i="12" s="1"/>
  <c r="AY703" i="12" s="1"/>
  <c r="BE703" i="12" s="1"/>
  <c r="B703" i="12"/>
  <c r="A703" i="12"/>
  <c r="G703" i="12" s="1"/>
  <c r="M703" i="12" s="1"/>
  <c r="S703" i="12" s="1"/>
  <c r="Y703" i="12" s="1"/>
  <c r="AE703" i="12" s="1"/>
  <c r="AK703" i="12" s="1"/>
  <c r="AQ703" i="12" s="1"/>
  <c r="AW703" i="12" s="1"/>
  <c r="BC703" i="12" s="1"/>
  <c r="G702" i="12"/>
  <c r="M702" i="12" s="1"/>
  <c r="S702" i="12" s="1"/>
  <c r="Y702" i="12" s="1"/>
  <c r="AE702" i="12" s="1"/>
  <c r="AK702" i="12" s="1"/>
  <c r="AQ702" i="12" s="1"/>
  <c r="AW702" i="12" s="1"/>
  <c r="BC702" i="12" s="1"/>
  <c r="E702" i="12"/>
  <c r="D702" i="12"/>
  <c r="J702" i="12" s="1"/>
  <c r="P702" i="12" s="1"/>
  <c r="V702" i="12" s="1"/>
  <c r="AB702" i="12" s="1"/>
  <c r="AH702" i="12" s="1"/>
  <c r="AN702" i="12" s="1"/>
  <c r="AT702" i="12" s="1"/>
  <c r="AZ702" i="12" s="1"/>
  <c r="BF702" i="12" s="1"/>
  <c r="C702" i="12"/>
  <c r="I702" i="12" s="1"/>
  <c r="O702" i="12" s="1"/>
  <c r="U702" i="12" s="1"/>
  <c r="AA702" i="12" s="1"/>
  <c r="AG702" i="12" s="1"/>
  <c r="AM702" i="12" s="1"/>
  <c r="AS702" i="12" s="1"/>
  <c r="AY702" i="12" s="1"/>
  <c r="BE702" i="12" s="1"/>
  <c r="B702" i="12"/>
  <c r="H702" i="12" s="1"/>
  <c r="N702" i="12" s="1"/>
  <c r="A702" i="12"/>
  <c r="E701" i="12"/>
  <c r="D701" i="12"/>
  <c r="J701" i="12" s="1"/>
  <c r="P701" i="12" s="1"/>
  <c r="V701" i="12" s="1"/>
  <c r="AB701" i="12" s="1"/>
  <c r="AH701" i="12" s="1"/>
  <c r="AN701" i="12" s="1"/>
  <c r="AT701" i="12" s="1"/>
  <c r="AZ701" i="12" s="1"/>
  <c r="BF701" i="12" s="1"/>
  <c r="C701" i="12"/>
  <c r="I701" i="12" s="1"/>
  <c r="O701" i="12" s="1"/>
  <c r="U701" i="12" s="1"/>
  <c r="AA701" i="12" s="1"/>
  <c r="AG701" i="12" s="1"/>
  <c r="AM701" i="12" s="1"/>
  <c r="AS701" i="12" s="1"/>
  <c r="AY701" i="12" s="1"/>
  <c r="BE701" i="12" s="1"/>
  <c r="B701" i="12"/>
  <c r="H701" i="12" s="1"/>
  <c r="A701" i="12"/>
  <c r="G701" i="12" s="1"/>
  <c r="M701" i="12" s="1"/>
  <c r="S701" i="12" s="1"/>
  <c r="Y701" i="12" s="1"/>
  <c r="AE701" i="12" s="1"/>
  <c r="AK701" i="12" s="1"/>
  <c r="AQ701" i="12" s="1"/>
  <c r="AW701" i="12" s="1"/>
  <c r="BC701" i="12" s="1"/>
  <c r="E700" i="12"/>
  <c r="D700" i="12"/>
  <c r="J700" i="12" s="1"/>
  <c r="P700" i="12" s="1"/>
  <c r="V700" i="12" s="1"/>
  <c r="AB700" i="12" s="1"/>
  <c r="AH700" i="12" s="1"/>
  <c r="AN700" i="12" s="1"/>
  <c r="AT700" i="12" s="1"/>
  <c r="AZ700" i="12" s="1"/>
  <c r="BF700" i="12" s="1"/>
  <c r="C700" i="12"/>
  <c r="I700" i="12" s="1"/>
  <c r="O700" i="12" s="1"/>
  <c r="U700" i="12" s="1"/>
  <c r="AA700" i="12" s="1"/>
  <c r="AG700" i="12" s="1"/>
  <c r="AM700" i="12" s="1"/>
  <c r="AS700" i="12" s="1"/>
  <c r="AY700" i="12" s="1"/>
  <c r="BE700" i="12" s="1"/>
  <c r="B700" i="12"/>
  <c r="A700" i="12"/>
  <c r="G700" i="12" s="1"/>
  <c r="M700" i="12" s="1"/>
  <c r="S700" i="12" s="1"/>
  <c r="Y700" i="12" s="1"/>
  <c r="AE700" i="12" s="1"/>
  <c r="AK700" i="12" s="1"/>
  <c r="AQ700" i="12" s="1"/>
  <c r="AW700" i="12" s="1"/>
  <c r="BC700" i="12" s="1"/>
  <c r="P699" i="12"/>
  <c r="V699" i="12" s="1"/>
  <c r="AB699" i="12" s="1"/>
  <c r="AH699" i="12" s="1"/>
  <c r="AN699" i="12" s="1"/>
  <c r="AT699" i="12" s="1"/>
  <c r="AZ699" i="12" s="1"/>
  <c r="BF699" i="12" s="1"/>
  <c r="E699" i="12"/>
  <c r="D699" i="12"/>
  <c r="J699" i="12" s="1"/>
  <c r="C699" i="12"/>
  <c r="I699" i="12" s="1"/>
  <c r="O699" i="12" s="1"/>
  <c r="U699" i="12" s="1"/>
  <c r="AA699" i="12" s="1"/>
  <c r="AG699" i="12" s="1"/>
  <c r="AM699" i="12" s="1"/>
  <c r="AS699" i="12" s="1"/>
  <c r="AY699" i="12" s="1"/>
  <c r="BE699" i="12" s="1"/>
  <c r="B699" i="12"/>
  <c r="H699" i="12" s="1"/>
  <c r="A699" i="12"/>
  <c r="G699" i="12" s="1"/>
  <c r="M699" i="12" s="1"/>
  <c r="S699" i="12" s="1"/>
  <c r="Y699" i="12" s="1"/>
  <c r="AE699" i="12" s="1"/>
  <c r="AK699" i="12" s="1"/>
  <c r="AQ699" i="12" s="1"/>
  <c r="AW699" i="12" s="1"/>
  <c r="BC699" i="12" s="1"/>
  <c r="E698" i="12"/>
  <c r="D698" i="12"/>
  <c r="J698" i="12" s="1"/>
  <c r="P698" i="12" s="1"/>
  <c r="V698" i="12" s="1"/>
  <c r="AB698" i="12" s="1"/>
  <c r="AH698" i="12" s="1"/>
  <c r="AN698" i="12" s="1"/>
  <c r="AT698" i="12" s="1"/>
  <c r="AZ698" i="12" s="1"/>
  <c r="BF698" i="12" s="1"/>
  <c r="C698" i="12"/>
  <c r="I698" i="12" s="1"/>
  <c r="O698" i="12" s="1"/>
  <c r="U698" i="12" s="1"/>
  <c r="AA698" i="12" s="1"/>
  <c r="AG698" i="12" s="1"/>
  <c r="AM698" i="12" s="1"/>
  <c r="AS698" i="12" s="1"/>
  <c r="AY698" i="12" s="1"/>
  <c r="BE698" i="12" s="1"/>
  <c r="B698" i="12"/>
  <c r="H698" i="12" s="1"/>
  <c r="N698" i="12" s="1"/>
  <c r="A698" i="12"/>
  <c r="G698" i="12" s="1"/>
  <c r="M698" i="12" s="1"/>
  <c r="S698" i="12" s="1"/>
  <c r="Y698" i="12" s="1"/>
  <c r="AE698" i="12" s="1"/>
  <c r="AK698" i="12" s="1"/>
  <c r="AQ698" i="12" s="1"/>
  <c r="AW698" i="12" s="1"/>
  <c r="BC698" i="12" s="1"/>
  <c r="I697" i="12"/>
  <c r="O697" i="12" s="1"/>
  <c r="U697" i="12" s="1"/>
  <c r="AA697" i="12" s="1"/>
  <c r="AG697" i="12" s="1"/>
  <c r="AM697" i="12" s="1"/>
  <c r="AS697" i="12" s="1"/>
  <c r="AY697" i="12" s="1"/>
  <c r="BE697" i="12" s="1"/>
  <c r="E697" i="12"/>
  <c r="D697" i="12"/>
  <c r="J697" i="12" s="1"/>
  <c r="P697" i="12" s="1"/>
  <c r="V697" i="12" s="1"/>
  <c r="AB697" i="12" s="1"/>
  <c r="AH697" i="12" s="1"/>
  <c r="AN697" i="12" s="1"/>
  <c r="AT697" i="12" s="1"/>
  <c r="AZ697" i="12" s="1"/>
  <c r="BF697" i="12" s="1"/>
  <c r="C697" i="12"/>
  <c r="B697" i="12"/>
  <c r="H697" i="12" s="1"/>
  <c r="A697" i="12"/>
  <c r="G697" i="12" s="1"/>
  <c r="M697" i="12" s="1"/>
  <c r="S697" i="12" s="1"/>
  <c r="Y697" i="12" s="1"/>
  <c r="AE697" i="12" s="1"/>
  <c r="AK697" i="12" s="1"/>
  <c r="AQ697" i="12" s="1"/>
  <c r="AW697" i="12" s="1"/>
  <c r="BC697" i="12" s="1"/>
  <c r="E696" i="12"/>
  <c r="D696" i="12"/>
  <c r="J696" i="12" s="1"/>
  <c r="P696" i="12" s="1"/>
  <c r="V696" i="12" s="1"/>
  <c r="AB696" i="12" s="1"/>
  <c r="AH696" i="12" s="1"/>
  <c r="AN696" i="12" s="1"/>
  <c r="AT696" i="12" s="1"/>
  <c r="AZ696" i="12" s="1"/>
  <c r="BF696" i="12" s="1"/>
  <c r="C696" i="12"/>
  <c r="I696" i="12" s="1"/>
  <c r="O696" i="12" s="1"/>
  <c r="U696" i="12" s="1"/>
  <c r="AA696" i="12" s="1"/>
  <c r="AG696" i="12" s="1"/>
  <c r="AM696" i="12" s="1"/>
  <c r="AS696" i="12" s="1"/>
  <c r="AY696" i="12" s="1"/>
  <c r="BE696" i="12" s="1"/>
  <c r="B696" i="12"/>
  <c r="H696" i="12" s="1"/>
  <c r="N696" i="12" s="1"/>
  <c r="T696" i="12" s="1"/>
  <c r="A696" i="12"/>
  <c r="G696" i="12" s="1"/>
  <c r="M696" i="12" s="1"/>
  <c r="S696" i="12" s="1"/>
  <c r="Y696" i="12" s="1"/>
  <c r="AE696" i="12" s="1"/>
  <c r="AK696" i="12" s="1"/>
  <c r="AQ696" i="12" s="1"/>
  <c r="AW696" i="12" s="1"/>
  <c r="BC696" i="12" s="1"/>
  <c r="E695" i="12"/>
  <c r="D695" i="12"/>
  <c r="J695" i="12" s="1"/>
  <c r="P695" i="12" s="1"/>
  <c r="V695" i="12" s="1"/>
  <c r="AB695" i="12" s="1"/>
  <c r="AH695" i="12" s="1"/>
  <c r="AN695" i="12" s="1"/>
  <c r="AT695" i="12" s="1"/>
  <c r="AZ695" i="12" s="1"/>
  <c r="BF695" i="12" s="1"/>
  <c r="C695" i="12"/>
  <c r="I695" i="12" s="1"/>
  <c r="O695" i="12" s="1"/>
  <c r="U695" i="12" s="1"/>
  <c r="AA695" i="12" s="1"/>
  <c r="AG695" i="12" s="1"/>
  <c r="AM695" i="12" s="1"/>
  <c r="AS695" i="12" s="1"/>
  <c r="AY695" i="12" s="1"/>
  <c r="BE695" i="12" s="1"/>
  <c r="B695" i="12"/>
  <c r="A695" i="12"/>
  <c r="G695" i="12" s="1"/>
  <c r="M695" i="12" s="1"/>
  <c r="S695" i="12" s="1"/>
  <c r="Y695" i="12" s="1"/>
  <c r="AE695" i="12" s="1"/>
  <c r="AK695" i="12" s="1"/>
  <c r="AQ695" i="12" s="1"/>
  <c r="AW695" i="12" s="1"/>
  <c r="BC695" i="12" s="1"/>
  <c r="E694" i="12"/>
  <c r="D694" i="12"/>
  <c r="J694" i="12" s="1"/>
  <c r="P694" i="12" s="1"/>
  <c r="V694" i="12" s="1"/>
  <c r="AB694" i="12" s="1"/>
  <c r="AH694" i="12" s="1"/>
  <c r="AN694" i="12" s="1"/>
  <c r="AT694" i="12" s="1"/>
  <c r="AZ694" i="12" s="1"/>
  <c r="BF694" i="12" s="1"/>
  <c r="C694" i="12"/>
  <c r="I694" i="12" s="1"/>
  <c r="O694" i="12" s="1"/>
  <c r="U694" i="12" s="1"/>
  <c r="AA694" i="12" s="1"/>
  <c r="AG694" i="12" s="1"/>
  <c r="AM694" i="12" s="1"/>
  <c r="AS694" i="12" s="1"/>
  <c r="AY694" i="12" s="1"/>
  <c r="BE694" i="12" s="1"/>
  <c r="B694" i="12"/>
  <c r="A694" i="12"/>
  <c r="G694" i="12" s="1"/>
  <c r="M694" i="12" s="1"/>
  <c r="S694" i="12" s="1"/>
  <c r="Y694" i="12" s="1"/>
  <c r="AE694" i="12" s="1"/>
  <c r="AK694" i="12" s="1"/>
  <c r="AQ694" i="12" s="1"/>
  <c r="AW694" i="12" s="1"/>
  <c r="BC694" i="12" s="1"/>
  <c r="E693" i="12"/>
  <c r="D693" i="12"/>
  <c r="J693" i="12" s="1"/>
  <c r="P693" i="12" s="1"/>
  <c r="V693" i="12" s="1"/>
  <c r="AB693" i="12" s="1"/>
  <c r="AH693" i="12" s="1"/>
  <c r="AN693" i="12" s="1"/>
  <c r="AT693" i="12" s="1"/>
  <c r="AZ693" i="12" s="1"/>
  <c r="BF693" i="12" s="1"/>
  <c r="C693" i="12"/>
  <c r="I693" i="12" s="1"/>
  <c r="O693" i="12" s="1"/>
  <c r="U693" i="12" s="1"/>
  <c r="AA693" i="12" s="1"/>
  <c r="AG693" i="12" s="1"/>
  <c r="AM693" i="12" s="1"/>
  <c r="AS693" i="12" s="1"/>
  <c r="AY693" i="12" s="1"/>
  <c r="BE693" i="12" s="1"/>
  <c r="B693" i="12"/>
  <c r="H693" i="12" s="1"/>
  <c r="N693" i="12" s="1"/>
  <c r="A693" i="12"/>
  <c r="G693" i="12" s="1"/>
  <c r="M693" i="12" s="1"/>
  <c r="S693" i="12" s="1"/>
  <c r="Y693" i="12" s="1"/>
  <c r="AE693" i="12" s="1"/>
  <c r="AK693" i="12" s="1"/>
  <c r="AQ693" i="12" s="1"/>
  <c r="AW693" i="12" s="1"/>
  <c r="BC693" i="12" s="1"/>
  <c r="E692" i="12"/>
  <c r="D692" i="12"/>
  <c r="J692" i="12" s="1"/>
  <c r="P692" i="12" s="1"/>
  <c r="V692" i="12" s="1"/>
  <c r="AB692" i="12" s="1"/>
  <c r="AH692" i="12" s="1"/>
  <c r="AN692" i="12" s="1"/>
  <c r="AT692" i="12" s="1"/>
  <c r="AZ692" i="12" s="1"/>
  <c r="BF692" i="12" s="1"/>
  <c r="C692" i="12"/>
  <c r="I692" i="12" s="1"/>
  <c r="O692" i="12" s="1"/>
  <c r="U692" i="12" s="1"/>
  <c r="AA692" i="12" s="1"/>
  <c r="AG692" i="12" s="1"/>
  <c r="AM692" i="12" s="1"/>
  <c r="AS692" i="12" s="1"/>
  <c r="AY692" i="12" s="1"/>
  <c r="BE692" i="12" s="1"/>
  <c r="B692" i="12"/>
  <c r="A692" i="12"/>
  <c r="G692" i="12" s="1"/>
  <c r="M692" i="12" s="1"/>
  <c r="S692" i="12" s="1"/>
  <c r="Y692" i="12" s="1"/>
  <c r="AE692" i="12" s="1"/>
  <c r="AK692" i="12" s="1"/>
  <c r="AQ692" i="12" s="1"/>
  <c r="AW692" i="12" s="1"/>
  <c r="BC692" i="12" s="1"/>
  <c r="E691" i="12"/>
  <c r="D691" i="12"/>
  <c r="J691" i="12" s="1"/>
  <c r="P691" i="12" s="1"/>
  <c r="V691" i="12" s="1"/>
  <c r="AB691" i="12" s="1"/>
  <c r="AH691" i="12" s="1"/>
  <c r="AN691" i="12" s="1"/>
  <c r="AT691" i="12" s="1"/>
  <c r="AZ691" i="12" s="1"/>
  <c r="BF691" i="12" s="1"/>
  <c r="C691" i="12"/>
  <c r="I691" i="12" s="1"/>
  <c r="O691" i="12" s="1"/>
  <c r="U691" i="12" s="1"/>
  <c r="AA691" i="12" s="1"/>
  <c r="AG691" i="12" s="1"/>
  <c r="AM691" i="12" s="1"/>
  <c r="AS691" i="12" s="1"/>
  <c r="AY691" i="12" s="1"/>
  <c r="BE691" i="12" s="1"/>
  <c r="B691" i="12"/>
  <c r="A691" i="12"/>
  <c r="G691" i="12" s="1"/>
  <c r="M691" i="12" s="1"/>
  <c r="S691" i="12" s="1"/>
  <c r="Y691" i="12" s="1"/>
  <c r="AE691" i="12" s="1"/>
  <c r="AK691" i="12" s="1"/>
  <c r="AQ691" i="12" s="1"/>
  <c r="AW691" i="12" s="1"/>
  <c r="BC691" i="12" s="1"/>
  <c r="E690" i="12"/>
  <c r="D690" i="12"/>
  <c r="J690" i="12" s="1"/>
  <c r="P690" i="12" s="1"/>
  <c r="V690" i="12" s="1"/>
  <c r="AB690" i="12" s="1"/>
  <c r="AH690" i="12" s="1"/>
  <c r="AN690" i="12" s="1"/>
  <c r="AT690" i="12" s="1"/>
  <c r="AZ690" i="12" s="1"/>
  <c r="BF690" i="12" s="1"/>
  <c r="C690" i="12"/>
  <c r="I690" i="12" s="1"/>
  <c r="O690" i="12" s="1"/>
  <c r="U690" i="12" s="1"/>
  <c r="AA690" i="12" s="1"/>
  <c r="AG690" i="12" s="1"/>
  <c r="AM690" i="12" s="1"/>
  <c r="AS690" i="12" s="1"/>
  <c r="AY690" i="12" s="1"/>
  <c r="BE690" i="12" s="1"/>
  <c r="B690" i="12"/>
  <c r="H690" i="12" s="1"/>
  <c r="N690" i="12" s="1"/>
  <c r="A690" i="12"/>
  <c r="G690" i="12" s="1"/>
  <c r="M690" i="12" s="1"/>
  <c r="S690" i="12" s="1"/>
  <c r="Y690" i="12" s="1"/>
  <c r="AE690" i="12" s="1"/>
  <c r="AK690" i="12" s="1"/>
  <c r="AQ690" i="12" s="1"/>
  <c r="AW690" i="12" s="1"/>
  <c r="BC690" i="12" s="1"/>
  <c r="E689" i="12"/>
  <c r="D689" i="12"/>
  <c r="J689" i="12" s="1"/>
  <c r="P689" i="12" s="1"/>
  <c r="V689" i="12" s="1"/>
  <c r="AB689" i="12" s="1"/>
  <c r="AH689" i="12" s="1"/>
  <c r="AN689" i="12" s="1"/>
  <c r="AT689" i="12" s="1"/>
  <c r="AZ689" i="12" s="1"/>
  <c r="BF689" i="12" s="1"/>
  <c r="C689" i="12"/>
  <c r="I689" i="12" s="1"/>
  <c r="O689" i="12" s="1"/>
  <c r="U689" i="12" s="1"/>
  <c r="AA689" i="12" s="1"/>
  <c r="AG689" i="12" s="1"/>
  <c r="AM689" i="12" s="1"/>
  <c r="AS689" i="12" s="1"/>
  <c r="AY689" i="12" s="1"/>
  <c r="BE689" i="12" s="1"/>
  <c r="B689" i="12"/>
  <c r="H689" i="12" s="1"/>
  <c r="A689" i="12"/>
  <c r="G689" i="12" s="1"/>
  <c r="M689" i="12" s="1"/>
  <c r="S689" i="12" s="1"/>
  <c r="Y689" i="12" s="1"/>
  <c r="AE689" i="12" s="1"/>
  <c r="AK689" i="12" s="1"/>
  <c r="AQ689" i="12" s="1"/>
  <c r="AW689" i="12" s="1"/>
  <c r="BC689" i="12" s="1"/>
  <c r="E688" i="12"/>
  <c r="D688" i="12"/>
  <c r="J688" i="12" s="1"/>
  <c r="P688" i="12" s="1"/>
  <c r="V688" i="12" s="1"/>
  <c r="AB688" i="12" s="1"/>
  <c r="AH688" i="12" s="1"/>
  <c r="AN688" i="12" s="1"/>
  <c r="AT688" i="12" s="1"/>
  <c r="AZ688" i="12" s="1"/>
  <c r="BF688" i="12" s="1"/>
  <c r="C688" i="12"/>
  <c r="I688" i="12" s="1"/>
  <c r="O688" i="12" s="1"/>
  <c r="U688" i="12" s="1"/>
  <c r="AA688" i="12" s="1"/>
  <c r="AG688" i="12" s="1"/>
  <c r="AM688" i="12" s="1"/>
  <c r="AS688" i="12" s="1"/>
  <c r="AY688" i="12" s="1"/>
  <c r="BE688" i="12" s="1"/>
  <c r="B688" i="12"/>
  <c r="A688" i="12"/>
  <c r="G688" i="12" s="1"/>
  <c r="M688" i="12" s="1"/>
  <c r="S688" i="12" s="1"/>
  <c r="Y688" i="12" s="1"/>
  <c r="AE688" i="12" s="1"/>
  <c r="AK688" i="12" s="1"/>
  <c r="AQ688" i="12" s="1"/>
  <c r="AW688" i="12" s="1"/>
  <c r="BC688" i="12" s="1"/>
  <c r="AQ687" i="12"/>
  <c r="AW687" i="12" s="1"/>
  <c r="BC687" i="12" s="1"/>
  <c r="E687" i="12"/>
  <c r="D687" i="12"/>
  <c r="J687" i="12" s="1"/>
  <c r="P687" i="12" s="1"/>
  <c r="V687" i="12" s="1"/>
  <c r="AB687" i="12" s="1"/>
  <c r="AH687" i="12" s="1"/>
  <c r="AN687" i="12" s="1"/>
  <c r="AT687" i="12" s="1"/>
  <c r="AZ687" i="12" s="1"/>
  <c r="BF687" i="12" s="1"/>
  <c r="C687" i="12"/>
  <c r="I687" i="12" s="1"/>
  <c r="O687" i="12" s="1"/>
  <c r="U687" i="12" s="1"/>
  <c r="AA687" i="12" s="1"/>
  <c r="AG687" i="12" s="1"/>
  <c r="AM687" i="12" s="1"/>
  <c r="AS687" i="12" s="1"/>
  <c r="AY687" i="12" s="1"/>
  <c r="BE687" i="12" s="1"/>
  <c r="B687" i="12"/>
  <c r="H687" i="12" s="1"/>
  <c r="A687" i="12"/>
  <c r="G687" i="12" s="1"/>
  <c r="M687" i="12" s="1"/>
  <c r="S687" i="12" s="1"/>
  <c r="Y687" i="12" s="1"/>
  <c r="AE687" i="12" s="1"/>
  <c r="AK687" i="12" s="1"/>
  <c r="E686" i="12"/>
  <c r="D686" i="12"/>
  <c r="J686" i="12" s="1"/>
  <c r="P686" i="12" s="1"/>
  <c r="V686" i="12" s="1"/>
  <c r="AB686" i="12" s="1"/>
  <c r="AH686" i="12" s="1"/>
  <c r="AN686" i="12" s="1"/>
  <c r="AT686" i="12" s="1"/>
  <c r="AZ686" i="12" s="1"/>
  <c r="BF686" i="12" s="1"/>
  <c r="C686" i="12"/>
  <c r="I686" i="12" s="1"/>
  <c r="O686" i="12" s="1"/>
  <c r="U686" i="12" s="1"/>
  <c r="AA686" i="12" s="1"/>
  <c r="AG686" i="12" s="1"/>
  <c r="AM686" i="12" s="1"/>
  <c r="AS686" i="12" s="1"/>
  <c r="AY686" i="12" s="1"/>
  <c r="BE686" i="12" s="1"/>
  <c r="B686" i="12"/>
  <c r="H686" i="12" s="1"/>
  <c r="N686" i="12" s="1"/>
  <c r="A686" i="12"/>
  <c r="G686" i="12" s="1"/>
  <c r="M686" i="12" s="1"/>
  <c r="S686" i="12" s="1"/>
  <c r="Y686" i="12" s="1"/>
  <c r="AE686" i="12" s="1"/>
  <c r="AK686" i="12" s="1"/>
  <c r="AQ686" i="12" s="1"/>
  <c r="AW686" i="12" s="1"/>
  <c r="BC686" i="12" s="1"/>
  <c r="E685" i="12"/>
  <c r="D685" i="12"/>
  <c r="J685" i="12" s="1"/>
  <c r="P685" i="12" s="1"/>
  <c r="V685" i="12" s="1"/>
  <c r="AB685" i="12" s="1"/>
  <c r="AH685" i="12" s="1"/>
  <c r="AN685" i="12" s="1"/>
  <c r="AT685" i="12" s="1"/>
  <c r="AZ685" i="12" s="1"/>
  <c r="BF685" i="12" s="1"/>
  <c r="C685" i="12"/>
  <c r="I685" i="12" s="1"/>
  <c r="O685" i="12" s="1"/>
  <c r="U685" i="12" s="1"/>
  <c r="AA685" i="12" s="1"/>
  <c r="AG685" i="12" s="1"/>
  <c r="AM685" i="12" s="1"/>
  <c r="AS685" i="12" s="1"/>
  <c r="AY685" i="12" s="1"/>
  <c r="BE685" i="12" s="1"/>
  <c r="B685" i="12"/>
  <c r="H685" i="12" s="1"/>
  <c r="A685" i="12"/>
  <c r="G685" i="12" s="1"/>
  <c r="M685" i="12" s="1"/>
  <c r="S685" i="12" s="1"/>
  <c r="Y685" i="12" s="1"/>
  <c r="AE685" i="12" s="1"/>
  <c r="AK685" i="12" s="1"/>
  <c r="AQ685" i="12" s="1"/>
  <c r="AW685" i="12" s="1"/>
  <c r="BC685" i="12" s="1"/>
  <c r="AE684" i="12"/>
  <c r="AK684" i="12" s="1"/>
  <c r="AQ684" i="12" s="1"/>
  <c r="AW684" i="12" s="1"/>
  <c r="BC684" i="12" s="1"/>
  <c r="E684" i="12"/>
  <c r="D684" i="12"/>
  <c r="J684" i="12" s="1"/>
  <c r="P684" i="12" s="1"/>
  <c r="V684" i="12" s="1"/>
  <c r="AB684" i="12" s="1"/>
  <c r="AH684" i="12" s="1"/>
  <c r="AN684" i="12" s="1"/>
  <c r="AT684" i="12" s="1"/>
  <c r="AZ684" i="12" s="1"/>
  <c r="BF684" i="12" s="1"/>
  <c r="C684" i="12"/>
  <c r="I684" i="12" s="1"/>
  <c r="O684" i="12" s="1"/>
  <c r="U684" i="12" s="1"/>
  <c r="AA684" i="12" s="1"/>
  <c r="AG684" i="12" s="1"/>
  <c r="AM684" i="12" s="1"/>
  <c r="AS684" i="12" s="1"/>
  <c r="AY684" i="12" s="1"/>
  <c r="BE684" i="12" s="1"/>
  <c r="B684" i="12"/>
  <c r="A684" i="12"/>
  <c r="G684" i="12" s="1"/>
  <c r="M684" i="12" s="1"/>
  <c r="S684" i="12" s="1"/>
  <c r="Y684" i="12" s="1"/>
  <c r="E683" i="12"/>
  <c r="D683" i="12"/>
  <c r="J683" i="12" s="1"/>
  <c r="P683" i="12" s="1"/>
  <c r="V683" i="12" s="1"/>
  <c r="AB683" i="12" s="1"/>
  <c r="AH683" i="12" s="1"/>
  <c r="AN683" i="12" s="1"/>
  <c r="AT683" i="12" s="1"/>
  <c r="AZ683" i="12" s="1"/>
  <c r="BF683" i="12" s="1"/>
  <c r="C683" i="12"/>
  <c r="I683" i="12" s="1"/>
  <c r="O683" i="12" s="1"/>
  <c r="U683" i="12" s="1"/>
  <c r="AA683" i="12" s="1"/>
  <c r="AG683" i="12" s="1"/>
  <c r="AM683" i="12" s="1"/>
  <c r="AS683" i="12" s="1"/>
  <c r="AY683" i="12" s="1"/>
  <c r="BE683" i="12" s="1"/>
  <c r="B683" i="12"/>
  <c r="A683" i="12"/>
  <c r="G683" i="12" s="1"/>
  <c r="M683" i="12" s="1"/>
  <c r="S683" i="12" s="1"/>
  <c r="Y683" i="12" s="1"/>
  <c r="AE683" i="12" s="1"/>
  <c r="AK683" i="12" s="1"/>
  <c r="AQ683" i="12" s="1"/>
  <c r="AW683" i="12" s="1"/>
  <c r="BC683" i="12" s="1"/>
  <c r="E682" i="12"/>
  <c r="D682" i="12"/>
  <c r="J682" i="12" s="1"/>
  <c r="P682" i="12" s="1"/>
  <c r="V682" i="12" s="1"/>
  <c r="AB682" i="12" s="1"/>
  <c r="AH682" i="12" s="1"/>
  <c r="AN682" i="12" s="1"/>
  <c r="AT682" i="12" s="1"/>
  <c r="AZ682" i="12" s="1"/>
  <c r="BF682" i="12" s="1"/>
  <c r="C682" i="12"/>
  <c r="I682" i="12" s="1"/>
  <c r="O682" i="12" s="1"/>
  <c r="U682" i="12" s="1"/>
  <c r="AA682" i="12" s="1"/>
  <c r="AG682" i="12" s="1"/>
  <c r="AM682" i="12" s="1"/>
  <c r="AS682" i="12" s="1"/>
  <c r="AY682" i="12" s="1"/>
  <c r="BE682" i="12" s="1"/>
  <c r="B682" i="12"/>
  <c r="H682" i="12" s="1"/>
  <c r="N682" i="12" s="1"/>
  <c r="A682" i="12"/>
  <c r="G682" i="12" s="1"/>
  <c r="M682" i="12" s="1"/>
  <c r="S682" i="12" s="1"/>
  <c r="Y682" i="12" s="1"/>
  <c r="AE682" i="12" s="1"/>
  <c r="AK682" i="12" s="1"/>
  <c r="AQ682" i="12" s="1"/>
  <c r="AW682" i="12" s="1"/>
  <c r="BC682" i="12" s="1"/>
  <c r="E681" i="12"/>
  <c r="D681" i="12"/>
  <c r="J681" i="12" s="1"/>
  <c r="P681" i="12" s="1"/>
  <c r="V681" i="12" s="1"/>
  <c r="AB681" i="12" s="1"/>
  <c r="AH681" i="12" s="1"/>
  <c r="AN681" i="12" s="1"/>
  <c r="AT681" i="12" s="1"/>
  <c r="AZ681" i="12" s="1"/>
  <c r="BF681" i="12" s="1"/>
  <c r="C681" i="12"/>
  <c r="I681" i="12" s="1"/>
  <c r="O681" i="12" s="1"/>
  <c r="U681" i="12" s="1"/>
  <c r="AA681" i="12" s="1"/>
  <c r="AG681" i="12" s="1"/>
  <c r="AM681" i="12" s="1"/>
  <c r="AS681" i="12" s="1"/>
  <c r="AY681" i="12" s="1"/>
  <c r="BE681" i="12" s="1"/>
  <c r="B681" i="12"/>
  <c r="A681" i="12"/>
  <c r="G681" i="12" s="1"/>
  <c r="M681" i="12" s="1"/>
  <c r="S681" i="12" s="1"/>
  <c r="Y681" i="12" s="1"/>
  <c r="AE681" i="12" s="1"/>
  <c r="AK681" i="12" s="1"/>
  <c r="AQ681" i="12" s="1"/>
  <c r="AW681" i="12" s="1"/>
  <c r="BC681" i="12" s="1"/>
  <c r="E680" i="12"/>
  <c r="D680" i="12"/>
  <c r="J680" i="12" s="1"/>
  <c r="P680" i="12" s="1"/>
  <c r="V680" i="12" s="1"/>
  <c r="AB680" i="12" s="1"/>
  <c r="AH680" i="12" s="1"/>
  <c r="AN680" i="12" s="1"/>
  <c r="AT680" i="12" s="1"/>
  <c r="AZ680" i="12" s="1"/>
  <c r="BF680" i="12" s="1"/>
  <c r="C680" i="12"/>
  <c r="I680" i="12" s="1"/>
  <c r="O680" i="12" s="1"/>
  <c r="U680" i="12" s="1"/>
  <c r="AA680" i="12" s="1"/>
  <c r="AG680" i="12" s="1"/>
  <c r="AM680" i="12" s="1"/>
  <c r="AS680" i="12" s="1"/>
  <c r="AY680" i="12" s="1"/>
  <c r="BE680" i="12" s="1"/>
  <c r="B680" i="12"/>
  <c r="A680" i="12"/>
  <c r="G680" i="12" s="1"/>
  <c r="M680" i="12" s="1"/>
  <c r="S680" i="12" s="1"/>
  <c r="Y680" i="12" s="1"/>
  <c r="AE680" i="12" s="1"/>
  <c r="AK680" i="12" s="1"/>
  <c r="AQ680" i="12" s="1"/>
  <c r="AW680" i="12" s="1"/>
  <c r="BC680" i="12" s="1"/>
  <c r="H679" i="12"/>
  <c r="N679" i="12" s="1"/>
  <c r="T679" i="12" s="1"/>
  <c r="E679" i="12"/>
  <c r="D679" i="12"/>
  <c r="J679" i="12" s="1"/>
  <c r="P679" i="12" s="1"/>
  <c r="V679" i="12" s="1"/>
  <c r="AB679" i="12" s="1"/>
  <c r="AH679" i="12" s="1"/>
  <c r="AN679" i="12" s="1"/>
  <c r="AT679" i="12" s="1"/>
  <c r="AZ679" i="12" s="1"/>
  <c r="BF679" i="12" s="1"/>
  <c r="C679" i="12"/>
  <c r="I679" i="12" s="1"/>
  <c r="O679" i="12" s="1"/>
  <c r="U679" i="12" s="1"/>
  <c r="AA679" i="12" s="1"/>
  <c r="AG679" i="12" s="1"/>
  <c r="AM679" i="12" s="1"/>
  <c r="AS679" i="12" s="1"/>
  <c r="AY679" i="12" s="1"/>
  <c r="BE679" i="12" s="1"/>
  <c r="B679" i="12"/>
  <c r="A679" i="12"/>
  <c r="G679" i="12" s="1"/>
  <c r="M679" i="12" s="1"/>
  <c r="S679" i="12" s="1"/>
  <c r="Y679" i="12" s="1"/>
  <c r="AE679" i="12" s="1"/>
  <c r="AK679" i="12" s="1"/>
  <c r="AQ679" i="12" s="1"/>
  <c r="AW679" i="12" s="1"/>
  <c r="BC679" i="12" s="1"/>
  <c r="E678" i="12"/>
  <c r="D678" i="12"/>
  <c r="J678" i="12" s="1"/>
  <c r="P678" i="12" s="1"/>
  <c r="V678" i="12" s="1"/>
  <c r="AB678" i="12" s="1"/>
  <c r="AH678" i="12" s="1"/>
  <c r="AN678" i="12" s="1"/>
  <c r="AT678" i="12" s="1"/>
  <c r="AZ678" i="12" s="1"/>
  <c r="BF678" i="12" s="1"/>
  <c r="C678" i="12"/>
  <c r="I678" i="12" s="1"/>
  <c r="O678" i="12" s="1"/>
  <c r="U678" i="12" s="1"/>
  <c r="AA678" i="12" s="1"/>
  <c r="AG678" i="12" s="1"/>
  <c r="AM678" i="12" s="1"/>
  <c r="AS678" i="12" s="1"/>
  <c r="AY678" i="12" s="1"/>
  <c r="BE678" i="12" s="1"/>
  <c r="B678" i="12"/>
  <c r="H678" i="12" s="1"/>
  <c r="A678" i="12"/>
  <c r="G678" i="12" s="1"/>
  <c r="M678" i="12" s="1"/>
  <c r="S678" i="12" s="1"/>
  <c r="Y678" i="12" s="1"/>
  <c r="AE678" i="12" s="1"/>
  <c r="AK678" i="12" s="1"/>
  <c r="AQ678" i="12" s="1"/>
  <c r="AW678" i="12" s="1"/>
  <c r="BC678" i="12" s="1"/>
  <c r="E677" i="12"/>
  <c r="D677" i="12"/>
  <c r="J677" i="12" s="1"/>
  <c r="P677" i="12" s="1"/>
  <c r="V677" i="12" s="1"/>
  <c r="AB677" i="12" s="1"/>
  <c r="AH677" i="12" s="1"/>
  <c r="AN677" i="12" s="1"/>
  <c r="AT677" i="12" s="1"/>
  <c r="AZ677" i="12" s="1"/>
  <c r="BF677" i="12" s="1"/>
  <c r="C677" i="12"/>
  <c r="I677" i="12" s="1"/>
  <c r="O677" i="12" s="1"/>
  <c r="U677" i="12" s="1"/>
  <c r="AA677" i="12" s="1"/>
  <c r="AG677" i="12" s="1"/>
  <c r="AM677" i="12" s="1"/>
  <c r="AS677" i="12" s="1"/>
  <c r="AY677" i="12" s="1"/>
  <c r="BE677" i="12" s="1"/>
  <c r="B677" i="12"/>
  <c r="A677" i="12"/>
  <c r="G677" i="12" s="1"/>
  <c r="M677" i="12" s="1"/>
  <c r="S677" i="12" s="1"/>
  <c r="Y677" i="12" s="1"/>
  <c r="AE677" i="12" s="1"/>
  <c r="AK677" i="12" s="1"/>
  <c r="AQ677" i="12" s="1"/>
  <c r="AW677" i="12" s="1"/>
  <c r="BC677" i="12" s="1"/>
  <c r="E676" i="12"/>
  <c r="D676" i="12"/>
  <c r="J676" i="12" s="1"/>
  <c r="P676" i="12" s="1"/>
  <c r="V676" i="12" s="1"/>
  <c r="AB676" i="12" s="1"/>
  <c r="AH676" i="12" s="1"/>
  <c r="AN676" i="12" s="1"/>
  <c r="AT676" i="12" s="1"/>
  <c r="AZ676" i="12" s="1"/>
  <c r="BF676" i="12" s="1"/>
  <c r="C676" i="12"/>
  <c r="I676" i="12" s="1"/>
  <c r="O676" i="12" s="1"/>
  <c r="U676" i="12" s="1"/>
  <c r="AA676" i="12" s="1"/>
  <c r="AG676" i="12" s="1"/>
  <c r="AM676" i="12" s="1"/>
  <c r="AS676" i="12" s="1"/>
  <c r="AY676" i="12" s="1"/>
  <c r="BE676" i="12" s="1"/>
  <c r="B676" i="12"/>
  <c r="A676" i="12"/>
  <c r="G676" i="12" s="1"/>
  <c r="M676" i="12" s="1"/>
  <c r="S676" i="12" s="1"/>
  <c r="Y676" i="12" s="1"/>
  <c r="AE676" i="12" s="1"/>
  <c r="AK676" i="12" s="1"/>
  <c r="AQ676" i="12" s="1"/>
  <c r="AW676" i="12" s="1"/>
  <c r="BC676" i="12" s="1"/>
  <c r="E675" i="12"/>
  <c r="D675" i="12"/>
  <c r="J675" i="12" s="1"/>
  <c r="P675" i="12" s="1"/>
  <c r="V675" i="12" s="1"/>
  <c r="AB675" i="12" s="1"/>
  <c r="AH675" i="12" s="1"/>
  <c r="AN675" i="12" s="1"/>
  <c r="AT675" i="12" s="1"/>
  <c r="AZ675" i="12" s="1"/>
  <c r="BF675" i="12" s="1"/>
  <c r="C675" i="12"/>
  <c r="I675" i="12" s="1"/>
  <c r="O675" i="12" s="1"/>
  <c r="U675" i="12" s="1"/>
  <c r="AA675" i="12" s="1"/>
  <c r="AG675" i="12" s="1"/>
  <c r="AM675" i="12" s="1"/>
  <c r="AS675" i="12" s="1"/>
  <c r="AY675" i="12" s="1"/>
  <c r="BE675" i="12" s="1"/>
  <c r="B675" i="12"/>
  <c r="A675" i="12"/>
  <c r="G675" i="12" s="1"/>
  <c r="M675" i="12" s="1"/>
  <c r="S675" i="12" s="1"/>
  <c r="Y675" i="12" s="1"/>
  <c r="AE675" i="12" s="1"/>
  <c r="AK675" i="12" s="1"/>
  <c r="AQ675" i="12" s="1"/>
  <c r="AW675" i="12" s="1"/>
  <c r="BC675" i="12" s="1"/>
  <c r="E674" i="12"/>
  <c r="D674" i="12"/>
  <c r="J674" i="12" s="1"/>
  <c r="P674" i="12" s="1"/>
  <c r="V674" i="12" s="1"/>
  <c r="AB674" i="12" s="1"/>
  <c r="AH674" i="12" s="1"/>
  <c r="AN674" i="12" s="1"/>
  <c r="AT674" i="12" s="1"/>
  <c r="AZ674" i="12" s="1"/>
  <c r="BF674" i="12" s="1"/>
  <c r="C674" i="12"/>
  <c r="I674" i="12" s="1"/>
  <c r="O674" i="12" s="1"/>
  <c r="U674" i="12" s="1"/>
  <c r="AA674" i="12" s="1"/>
  <c r="AG674" i="12" s="1"/>
  <c r="AM674" i="12" s="1"/>
  <c r="AS674" i="12" s="1"/>
  <c r="AY674" i="12" s="1"/>
  <c r="BE674" i="12" s="1"/>
  <c r="B674" i="12"/>
  <c r="A674" i="12"/>
  <c r="G674" i="12" s="1"/>
  <c r="M674" i="12" s="1"/>
  <c r="S674" i="12" s="1"/>
  <c r="Y674" i="12" s="1"/>
  <c r="AE674" i="12" s="1"/>
  <c r="AK674" i="12" s="1"/>
  <c r="AQ674" i="12" s="1"/>
  <c r="AW674" i="12" s="1"/>
  <c r="BC674" i="12" s="1"/>
  <c r="E673" i="12"/>
  <c r="D673" i="12"/>
  <c r="J673" i="12" s="1"/>
  <c r="P673" i="12" s="1"/>
  <c r="V673" i="12" s="1"/>
  <c r="AB673" i="12" s="1"/>
  <c r="AH673" i="12" s="1"/>
  <c r="AN673" i="12" s="1"/>
  <c r="AT673" i="12" s="1"/>
  <c r="AZ673" i="12" s="1"/>
  <c r="BF673" i="12" s="1"/>
  <c r="C673" i="12"/>
  <c r="I673" i="12" s="1"/>
  <c r="O673" i="12" s="1"/>
  <c r="U673" i="12" s="1"/>
  <c r="AA673" i="12" s="1"/>
  <c r="AG673" i="12" s="1"/>
  <c r="AM673" i="12" s="1"/>
  <c r="AS673" i="12" s="1"/>
  <c r="AY673" i="12" s="1"/>
  <c r="BE673" i="12" s="1"/>
  <c r="B673" i="12"/>
  <c r="A673" i="12"/>
  <c r="G673" i="12" s="1"/>
  <c r="M673" i="12" s="1"/>
  <c r="S673" i="12" s="1"/>
  <c r="Y673" i="12" s="1"/>
  <c r="AE673" i="12" s="1"/>
  <c r="AK673" i="12" s="1"/>
  <c r="AQ673" i="12" s="1"/>
  <c r="AW673" i="12" s="1"/>
  <c r="BC673" i="12" s="1"/>
  <c r="E672" i="12"/>
  <c r="D672" i="12"/>
  <c r="J672" i="12" s="1"/>
  <c r="P672" i="12" s="1"/>
  <c r="V672" i="12" s="1"/>
  <c r="AB672" i="12" s="1"/>
  <c r="AH672" i="12" s="1"/>
  <c r="AN672" i="12" s="1"/>
  <c r="AT672" i="12" s="1"/>
  <c r="AZ672" i="12" s="1"/>
  <c r="BF672" i="12" s="1"/>
  <c r="C672" i="12"/>
  <c r="I672" i="12" s="1"/>
  <c r="O672" i="12" s="1"/>
  <c r="U672" i="12" s="1"/>
  <c r="AA672" i="12" s="1"/>
  <c r="AG672" i="12" s="1"/>
  <c r="AM672" i="12" s="1"/>
  <c r="AS672" i="12" s="1"/>
  <c r="AY672" i="12" s="1"/>
  <c r="BE672" i="12" s="1"/>
  <c r="B672" i="12"/>
  <c r="H672" i="12" s="1"/>
  <c r="N672" i="12" s="1"/>
  <c r="A672" i="12"/>
  <c r="G672" i="12" s="1"/>
  <c r="M672" i="12" s="1"/>
  <c r="S672" i="12" s="1"/>
  <c r="Y672" i="12" s="1"/>
  <c r="AE672" i="12" s="1"/>
  <c r="AK672" i="12" s="1"/>
  <c r="AQ672" i="12" s="1"/>
  <c r="AW672" i="12" s="1"/>
  <c r="BC672" i="12" s="1"/>
  <c r="BC671" i="12"/>
  <c r="E671" i="12"/>
  <c r="D671" i="12"/>
  <c r="J671" i="12" s="1"/>
  <c r="P671" i="12" s="1"/>
  <c r="V671" i="12" s="1"/>
  <c r="AB671" i="12" s="1"/>
  <c r="AH671" i="12" s="1"/>
  <c r="AN671" i="12" s="1"/>
  <c r="AT671" i="12" s="1"/>
  <c r="AZ671" i="12" s="1"/>
  <c r="BF671" i="12" s="1"/>
  <c r="C671" i="12"/>
  <c r="I671" i="12" s="1"/>
  <c r="O671" i="12" s="1"/>
  <c r="U671" i="12" s="1"/>
  <c r="AA671" i="12" s="1"/>
  <c r="AG671" i="12" s="1"/>
  <c r="AM671" i="12" s="1"/>
  <c r="AS671" i="12" s="1"/>
  <c r="AY671" i="12" s="1"/>
  <c r="BE671" i="12" s="1"/>
  <c r="B671" i="12"/>
  <c r="H671" i="12" s="1"/>
  <c r="N671" i="12" s="1"/>
  <c r="A671" i="12"/>
  <c r="G671" i="12" s="1"/>
  <c r="M671" i="12" s="1"/>
  <c r="S671" i="12" s="1"/>
  <c r="Y671" i="12" s="1"/>
  <c r="AE671" i="12" s="1"/>
  <c r="AK671" i="12" s="1"/>
  <c r="AQ671" i="12" s="1"/>
  <c r="AW671" i="12" s="1"/>
  <c r="E670" i="12"/>
  <c r="D670" i="12"/>
  <c r="J670" i="12" s="1"/>
  <c r="P670" i="12" s="1"/>
  <c r="V670" i="12" s="1"/>
  <c r="AB670" i="12" s="1"/>
  <c r="AH670" i="12" s="1"/>
  <c r="AN670" i="12" s="1"/>
  <c r="AT670" i="12" s="1"/>
  <c r="AZ670" i="12" s="1"/>
  <c r="BF670" i="12" s="1"/>
  <c r="C670" i="12"/>
  <c r="I670" i="12" s="1"/>
  <c r="O670" i="12" s="1"/>
  <c r="U670" i="12" s="1"/>
  <c r="AA670" i="12" s="1"/>
  <c r="AG670" i="12" s="1"/>
  <c r="AM670" i="12" s="1"/>
  <c r="AS670" i="12" s="1"/>
  <c r="AY670" i="12" s="1"/>
  <c r="BE670" i="12" s="1"/>
  <c r="B670" i="12"/>
  <c r="A670" i="12"/>
  <c r="G670" i="12" s="1"/>
  <c r="M670" i="12" s="1"/>
  <c r="S670" i="12" s="1"/>
  <c r="Y670" i="12" s="1"/>
  <c r="AE670" i="12" s="1"/>
  <c r="AK670" i="12" s="1"/>
  <c r="AQ670" i="12" s="1"/>
  <c r="AW670" i="12" s="1"/>
  <c r="BC670" i="12" s="1"/>
  <c r="E669" i="12"/>
  <c r="D669" i="12"/>
  <c r="J669" i="12" s="1"/>
  <c r="P669" i="12" s="1"/>
  <c r="V669" i="12" s="1"/>
  <c r="AB669" i="12" s="1"/>
  <c r="AH669" i="12" s="1"/>
  <c r="AN669" i="12" s="1"/>
  <c r="AT669" i="12" s="1"/>
  <c r="AZ669" i="12" s="1"/>
  <c r="BF669" i="12" s="1"/>
  <c r="C669" i="12"/>
  <c r="I669" i="12" s="1"/>
  <c r="O669" i="12" s="1"/>
  <c r="U669" i="12" s="1"/>
  <c r="AA669" i="12" s="1"/>
  <c r="AG669" i="12" s="1"/>
  <c r="AM669" i="12" s="1"/>
  <c r="AS669" i="12" s="1"/>
  <c r="AY669" i="12" s="1"/>
  <c r="BE669" i="12" s="1"/>
  <c r="B669" i="12"/>
  <c r="A669" i="12"/>
  <c r="G669" i="12" s="1"/>
  <c r="M669" i="12" s="1"/>
  <c r="S669" i="12" s="1"/>
  <c r="Y669" i="12" s="1"/>
  <c r="AE669" i="12" s="1"/>
  <c r="AK669" i="12" s="1"/>
  <c r="AQ669" i="12" s="1"/>
  <c r="AW669" i="12" s="1"/>
  <c r="BC669" i="12" s="1"/>
  <c r="E668" i="12"/>
  <c r="D668" i="12"/>
  <c r="J668" i="12" s="1"/>
  <c r="P668" i="12" s="1"/>
  <c r="V668" i="12" s="1"/>
  <c r="AB668" i="12" s="1"/>
  <c r="AH668" i="12" s="1"/>
  <c r="AN668" i="12" s="1"/>
  <c r="AT668" i="12" s="1"/>
  <c r="AZ668" i="12" s="1"/>
  <c r="BF668" i="12" s="1"/>
  <c r="C668" i="12"/>
  <c r="I668" i="12" s="1"/>
  <c r="O668" i="12" s="1"/>
  <c r="U668" i="12" s="1"/>
  <c r="AA668" i="12" s="1"/>
  <c r="AG668" i="12" s="1"/>
  <c r="AM668" i="12" s="1"/>
  <c r="AS668" i="12" s="1"/>
  <c r="AY668" i="12" s="1"/>
  <c r="BE668" i="12" s="1"/>
  <c r="B668" i="12"/>
  <c r="H668" i="12" s="1"/>
  <c r="A668" i="12"/>
  <c r="G668" i="12" s="1"/>
  <c r="M668" i="12" s="1"/>
  <c r="S668" i="12" s="1"/>
  <c r="Y668" i="12" s="1"/>
  <c r="AE668" i="12" s="1"/>
  <c r="AK668" i="12" s="1"/>
  <c r="AQ668" i="12" s="1"/>
  <c r="AW668" i="12" s="1"/>
  <c r="BC668" i="12" s="1"/>
  <c r="E667" i="12"/>
  <c r="D667" i="12"/>
  <c r="J667" i="12" s="1"/>
  <c r="P667" i="12" s="1"/>
  <c r="V667" i="12" s="1"/>
  <c r="AB667" i="12" s="1"/>
  <c r="AH667" i="12" s="1"/>
  <c r="AN667" i="12" s="1"/>
  <c r="AT667" i="12" s="1"/>
  <c r="AZ667" i="12" s="1"/>
  <c r="BF667" i="12" s="1"/>
  <c r="C667" i="12"/>
  <c r="I667" i="12" s="1"/>
  <c r="O667" i="12" s="1"/>
  <c r="U667" i="12" s="1"/>
  <c r="AA667" i="12" s="1"/>
  <c r="AG667" i="12" s="1"/>
  <c r="AM667" i="12" s="1"/>
  <c r="AS667" i="12" s="1"/>
  <c r="AY667" i="12" s="1"/>
  <c r="BE667" i="12" s="1"/>
  <c r="B667" i="12"/>
  <c r="H667" i="12" s="1"/>
  <c r="A667" i="12"/>
  <c r="G667" i="12" s="1"/>
  <c r="M667" i="12" s="1"/>
  <c r="S667" i="12" s="1"/>
  <c r="Y667" i="12" s="1"/>
  <c r="AE667" i="12" s="1"/>
  <c r="AK667" i="12" s="1"/>
  <c r="AQ667" i="12" s="1"/>
  <c r="AW667" i="12" s="1"/>
  <c r="BC667" i="12" s="1"/>
  <c r="AA666" i="12"/>
  <c r="AG666" i="12" s="1"/>
  <c r="AM666" i="12" s="1"/>
  <c r="AS666" i="12" s="1"/>
  <c r="AY666" i="12" s="1"/>
  <c r="BE666" i="12" s="1"/>
  <c r="H666" i="12"/>
  <c r="N666" i="12" s="1"/>
  <c r="E666" i="12"/>
  <c r="D666" i="12"/>
  <c r="J666" i="12" s="1"/>
  <c r="P666" i="12" s="1"/>
  <c r="V666" i="12" s="1"/>
  <c r="AB666" i="12" s="1"/>
  <c r="AH666" i="12" s="1"/>
  <c r="AN666" i="12" s="1"/>
  <c r="AT666" i="12" s="1"/>
  <c r="AZ666" i="12" s="1"/>
  <c r="BF666" i="12" s="1"/>
  <c r="C666" i="12"/>
  <c r="I666" i="12" s="1"/>
  <c r="O666" i="12" s="1"/>
  <c r="U666" i="12" s="1"/>
  <c r="B666" i="12"/>
  <c r="A666" i="12"/>
  <c r="G666" i="12" s="1"/>
  <c r="M666" i="12" s="1"/>
  <c r="S666" i="12" s="1"/>
  <c r="Y666" i="12" s="1"/>
  <c r="AE666" i="12" s="1"/>
  <c r="AK666" i="12" s="1"/>
  <c r="AQ666" i="12" s="1"/>
  <c r="AW666" i="12" s="1"/>
  <c r="BC666" i="12" s="1"/>
  <c r="AA665" i="12"/>
  <c r="AG665" i="12" s="1"/>
  <c r="AM665" i="12" s="1"/>
  <c r="AS665" i="12" s="1"/>
  <c r="AY665" i="12" s="1"/>
  <c r="BE665" i="12" s="1"/>
  <c r="M665" i="12"/>
  <c r="S665" i="12" s="1"/>
  <c r="Y665" i="12" s="1"/>
  <c r="AE665" i="12" s="1"/>
  <c r="AK665" i="12" s="1"/>
  <c r="AQ665" i="12" s="1"/>
  <c r="AW665" i="12" s="1"/>
  <c r="BC665" i="12" s="1"/>
  <c r="E665" i="12"/>
  <c r="D665" i="12"/>
  <c r="J665" i="12" s="1"/>
  <c r="P665" i="12" s="1"/>
  <c r="V665" i="12" s="1"/>
  <c r="AB665" i="12" s="1"/>
  <c r="AH665" i="12" s="1"/>
  <c r="AN665" i="12" s="1"/>
  <c r="AT665" i="12" s="1"/>
  <c r="AZ665" i="12" s="1"/>
  <c r="BF665" i="12" s="1"/>
  <c r="C665" i="12"/>
  <c r="I665" i="12" s="1"/>
  <c r="O665" i="12" s="1"/>
  <c r="U665" i="12" s="1"/>
  <c r="B665" i="12"/>
  <c r="A665" i="12"/>
  <c r="G665" i="12" s="1"/>
  <c r="E664" i="12"/>
  <c r="D664" i="12"/>
  <c r="J664" i="12" s="1"/>
  <c r="P664" i="12" s="1"/>
  <c r="V664" i="12" s="1"/>
  <c r="AB664" i="12" s="1"/>
  <c r="AH664" i="12" s="1"/>
  <c r="AN664" i="12" s="1"/>
  <c r="AT664" i="12" s="1"/>
  <c r="AZ664" i="12" s="1"/>
  <c r="BF664" i="12" s="1"/>
  <c r="C664" i="12"/>
  <c r="I664" i="12" s="1"/>
  <c r="O664" i="12" s="1"/>
  <c r="U664" i="12" s="1"/>
  <c r="AA664" i="12" s="1"/>
  <c r="AG664" i="12" s="1"/>
  <c r="AM664" i="12" s="1"/>
  <c r="AS664" i="12" s="1"/>
  <c r="AY664" i="12" s="1"/>
  <c r="BE664" i="12" s="1"/>
  <c r="B664" i="12"/>
  <c r="H664" i="12" s="1"/>
  <c r="N664" i="12" s="1"/>
  <c r="A664" i="12"/>
  <c r="G664" i="12" s="1"/>
  <c r="M664" i="12" s="1"/>
  <c r="S664" i="12" s="1"/>
  <c r="Y664" i="12" s="1"/>
  <c r="AE664" i="12" s="1"/>
  <c r="AK664" i="12" s="1"/>
  <c r="AQ664" i="12" s="1"/>
  <c r="AW664" i="12" s="1"/>
  <c r="BC664" i="12" s="1"/>
  <c r="E663" i="12"/>
  <c r="D663" i="12"/>
  <c r="J663" i="12" s="1"/>
  <c r="P663" i="12" s="1"/>
  <c r="V663" i="12" s="1"/>
  <c r="AB663" i="12" s="1"/>
  <c r="AH663" i="12" s="1"/>
  <c r="AN663" i="12" s="1"/>
  <c r="AT663" i="12" s="1"/>
  <c r="AZ663" i="12" s="1"/>
  <c r="BF663" i="12" s="1"/>
  <c r="C663" i="12"/>
  <c r="I663" i="12" s="1"/>
  <c r="O663" i="12" s="1"/>
  <c r="U663" i="12" s="1"/>
  <c r="AA663" i="12" s="1"/>
  <c r="AG663" i="12" s="1"/>
  <c r="AM663" i="12" s="1"/>
  <c r="AS663" i="12" s="1"/>
  <c r="AY663" i="12" s="1"/>
  <c r="BE663" i="12" s="1"/>
  <c r="B663" i="12"/>
  <c r="H663" i="12" s="1"/>
  <c r="N663" i="12" s="1"/>
  <c r="T663" i="12" s="1"/>
  <c r="A663" i="12"/>
  <c r="G663" i="12" s="1"/>
  <c r="M663" i="12" s="1"/>
  <c r="S663" i="12" s="1"/>
  <c r="Y663" i="12" s="1"/>
  <c r="AE663" i="12" s="1"/>
  <c r="AK663" i="12" s="1"/>
  <c r="AQ663" i="12" s="1"/>
  <c r="AW663" i="12" s="1"/>
  <c r="BC663" i="12" s="1"/>
  <c r="E662" i="12"/>
  <c r="D662" i="12"/>
  <c r="J662" i="12" s="1"/>
  <c r="P662" i="12" s="1"/>
  <c r="V662" i="12" s="1"/>
  <c r="AB662" i="12" s="1"/>
  <c r="AH662" i="12" s="1"/>
  <c r="AN662" i="12" s="1"/>
  <c r="AT662" i="12" s="1"/>
  <c r="AZ662" i="12" s="1"/>
  <c r="BF662" i="12" s="1"/>
  <c r="C662" i="12"/>
  <c r="I662" i="12" s="1"/>
  <c r="O662" i="12" s="1"/>
  <c r="U662" i="12" s="1"/>
  <c r="AA662" i="12" s="1"/>
  <c r="AG662" i="12" s="1"/>
  <c r="AM662" i="12" s="1"/>
  <c r="AS662" i="12" s="1"/>
  <c r="AY662" i="12" s="1"/>
  <c r="BE662" i="12" s="1"/>
  <c r="B662" i="12"/>
  <c r="H662" i="12" s="1"/>
  <c r="N662" i="12" s="1"/>
  <c r="A662" i="12"/>
  <c r="G662" i="12" s="1"/>
  <c r="M662" i="12" s="1"/>
  <c r="S662" i="12" s="1"/>
  <c r="Y662" i="12" s="1"/>
  <c r="AE662" i="12" s="1"/>
  <c r="AK662" i="12" s="1"/>
  <c r="AQ662" i="12" s="1"/>
  <c r="AW662" i="12" s="1"/>
  <c r="BC662" i="12" s="1"/>
  <c r="E661" i="12"/>
  <c r="D661" i="12"/>
  <c r="J661" i="12" s="1"/>
  <c r="P661" i="12" s="1"/>
  <c r="V661" i="12" s="1"/>
  <c r="AB661" i="12" s="1"/>
  <c r="AH661" i="12" s="1"/>
  <c r="AN661" i="12" s="1"/>
  <c r="AT661" i="12" s="1"/>
  <c r="AZ661" i="12" s="1"/>
  <c r="BF661" i="12" s="1"/>
  <c r="C661" i="12"/>
  <c r="I661" i="12" s="1"/>
  <c r="O661" i="12" s="1"/>
  <c r="U661" i="12" s="1"/>
  <c r="AA661" i="12" s="1"/>
  <c r="AG661" i="12" s="1"/>
  <c r="AM661" i="12" s="1"/>
  <c r="AS661" i="12" s="1"/>
  <c r="AY661" i="12" s="1"/>
  <c r="BE661" i="12" s="1"/>
  <c r="B661" i="12"/>
  <c r="A661" i="12"/>
  <c r="G661" i="12" s="1"/>
  <c r="M661" i="12" s="1"/>
  <c r="S661" i="12" s="1"/>
  <c r="Y661" i="12" s="1"/>
  <c r="AE661" i="12" s="1"/>
  <c r="AK661" i="12" s="1"/>
  <c r="AQ661" i="12" s="1"/>
  <c r="AW661" i="12" s="1"/>
  <c r="BC661" i="12" s="1"/>
  <c r="E660" i="12"/>
  <c r="D660" i="12"/>
  <c r="J660" i="12" s="1"/>
  <c r="P660" i="12" s="1"/>
  <c r="V660" i="12" s="1"/>
  <c r="AB660" i="12" s="1"/>
  <c r="AH660" i="12" s="1"/>
  <c r="AN660" i="12" s="1"/>
  <c r="AT660" i="12" s="1"/>
  <c r="AZ660" i="12" s="1"/>
  <c r="BF660" i="12" s="1"/>
  <c r="C660" i="12"/>
  <c r="I660" i="12" s="1"/>
  <c r="O660" i="12" s="1"/>
  <c r="U660" i="12" s="1"/>
  <c r="AA660" i="12" s="1"/>
  <c r="AG660" i="12" s="1"/>
  <c r="AM660" i="12" s="1"/>
  <c r="AS660" i="12" s="1"/>
  <c r="AY660" i="12" s="1"/>
  <c r="BE660" i="12" s="1"/>
  <c r="B660" i="12"/>
  <c r="H660" i="12" s="1"/>
  <c r="A660" i="12"/>
  <c r="G660" i="12" s="1"/>
  <c r="M660" i="12" s="1"/>
  <c r="S660" i="12" s="1"/>
  <c r="Y660" i="12" s="1"/>
  <c r="AE660" i="12" s="1"/>
  <c r="AK660" i="12" s="1"/>
  <c r="AQ660" i="12" s="1"/>
  <c r="AW660" i="12" s="1"/>
  <c r="BC660" i="12" s="1"/>
  <c r="E659" i="12"/>
  <c r="D659" i="12"/>
  <c r="J659" i="12" s="1"/>
  <c r="P659" i="12" s="1"/>
  <c r="V659" i="12" s="1"/>
  <c r="AB659" i="12" s="1"/>
  <c r="AH659" i="12" s="1"/>
  <c r="AN659" i="12" s="1"/>
  <c r="AT659" i="12" s="1"/>
  <c r="AZ659" i="12" s="1"/>
  <c r="BF659" i="12" s="1"/>
  <c r="C659" i="12"/>
  <c r="I659" i="12" s="1"/>
  <c r="O659" i="12" s="1"/>
  <c r="U659" i="12" s="1"/>
  <c r="AA659" i="12" s="1"/>
  <c r="AG659" i="12" s="1"/>
  <c r="AM659" i="12" s="1"/>
  <c r="AS659" i="12" s="1"/>
  <c r="AY659" i="12" s="1"/>
  <c r="BE659" i="12" s="1"/>
  <c r="B659" i="12"/>
  <c r="A659" i="12"/>
  <c r="G659" i="12" s="1"/>
  <c r="M659" i="12" s="1"/>
  <c r="S659" i="12" s="1"/>
  <c r="Y659" i="12" s="1"/>
  <c r="AE659" i="12" s="1"/>
  <c r="AK659" i="12" s="1"/>
  <c r="AQ659" i="12" s="1"/>
  <c r="AW659" i="12" s="1"/>
  <c r="BC659" i="12" s="1"/>
  <c r="E658" i="12"/>
  <c r="D658" i="12"/>
  <c r="J658" i="12" s="1"/>
  <c r="P658" i="12" s="1"/>
  <c r="V658" i="12" s="1"/>
  <c r="AB658" i="12" s="1"/>
  <c r="AH658" i="12" s="1"/>
  <c r="AN658" i="12" s="1"/>
  <c r="AT658" i="12" s="1"/>
  <c r="AZ658" i="12" s="1"/>
  <c r="BF658" i="12" s="1"/>
  <c r="C658" i="12"/>
  <c r="I658" i="12" s="1"/>
  <c r="O658" i="12" s="1"/>
  <c r="U658" i="12" s="1"/>
  <c r="AA658" i="12" s="1"/>
  <c r="AG658" i="12" s="1"/>
  <c r="AM658" i="12" s="1"/>
  <c r="AS658" i="12" s="1"/>
  <c r="AY658" i="12" s="1"/>
  <c r="BE658" i="12" s="1"/>
  <c r="B658" i="12"/>
  <c r="H658" i="12" s="1"/>
  <c r="N658" i="12" s="1"/>
  <c r="A658" i="12"/>
  <c r="G658" i="12" s="1"/>
  <c r="M658" i="12" s="1"/>
  <c r="S658" i="12" s="1"/>
  <c r="Y658" i="12" s="1"/>
  <c r="AE658" i="12" s="1"/>
  <c r="AK658" i="12" s="1"/>
  <c r="AQ658" i="12" s="1"/>
  <c r="AW658" i="12" s="1"/>
  <c r="BC658" i="12" s="1"/>
  <c r="H657" i="12"/>
  <c r="E657" i="12"/>
  <c r="D657" i="12"/>
  <c r="J657" i="12" s="1"/>
  <c r="P657" i="12" s="1"/>
  <c r="V657" i="12" s="1"/>
  <c r="AB657" i="12" s="1"/>
  <c r="AH657" i="12" s="1"/>
  <c r="AN657" i="12" s="1"/>
  <c r="AT657" i="12" s="1"/>
  <c r="AZ657" i="12" s="1"/>
  <c r="BF657" i="12" s="1"/>
  <c r="C657" i="12"/>
  <c r="I657" i="12" s="1"/>
  <c r="O657" i="12" s="1"/>
  <c r="U657" i="12" s="1"/>
  <c r="AA657" i="12" s="1"/>
  <c r="AG657" i="12" s="1"/>
  <c r="AM657" i="12" s="1"/>
  <c r="AS657" i="12" s="1"/>
  <c r="AY657" i="12" s="1"/>
  <c r="BE657" i="12" s="1"/>
  <c r="B657" i="12"/>
  <c r="A657" i="12"/>
  <c r="G657" i="12" s="1"/>
  <c r="M657" i="12" s="1"/>
  <c r="S657" i="12" s="1"/>
  <c r="Y657" i="12" s="1"/>
  <c r="AE657" i="12" s="1"/>
  <c r="AK657" i="12" s="1"/>
  <c r="AQ657" i="12" s="1"/>
  <c r="AW657" i="12" s="1"/>
  <c r="BC657" i="12" s="1"/>
  <c r="H656" i="12"/>
  <c r="E656" i="12"/>
  <c r="D656" i="12"/>
  <c r="J656" i="12" s="1"/>
  <c r="P656" i="12" s="1"/>
  <c r="V656" i="12" s="1"/>
  <c r="AB656" i="12" s="1"/>
  <c r="AH656" i="12" s="1"/>
  <c r="AN656" i="12" s="1"/>
  <c r="AT656" i="12" s="1"/>
  <c r="AZ656" i="12" s="1"/>
  <c r="BF656" i="12" s="1"/>
  <c r="C656" i="12"/>
  <c r="I656" i="12" s="1"/>
  <c r="O656" i="12" s="1"/>
  <c r="U656" i="12" s="1"/>
  <c r="AA656" i="12" s="1"/>
  <c r="AG656" i="12" s="1"/>
  <c r="AM656" i="12" s="1"/>
  <c r="AS656" i="12" s="1"/>
  <c r="AY656" i="12" s="1"/>
  <c r="BE656" i="12" s="1"/>
  <c r="B656" i="12"/>
  <c r="A656" i="12"/>
  <c r="G656" i="12" s="1"/>
  <c r="M656" i="12" s="1"/>
  <c r="S656" i="12" s="1"/>
  <c r="Y656" i="12" s="1"/>
  <c r="AE656" i="12" s="1"/>
  <c r="AK656" i="12" s="1"/>
  <c r="AQ656" i="12" s="1"/>
  <c r="AW656" i="12" s="1"/>
  <c r="BC656" i="12" s="1"/>
  <c r="E655" i="12"/>
  <c r="D655" i="12"/>
  <c r="J655" i="12" s="1"/>
  <c r="P655" i="12" s="1"/>
  <c r="V655" i="12" s="1"/>
  <c r="AB655" i="12" s="1"/>
  <c r="AH655" i="12" s="1"/>
  <c r="AN655" i="12" s="1"/>
  <c r="AT655" i="12" s="1"/>
  <c r="AZ655" i="12" s="1"/>
  <c r="BF655" i="12" s="1"/>
  <c r="C655" i="12"/>
  <c r="I655" i="12" s="1"/>
  <c r="O655" i="12" s="1"/>
  <c r="U655" i="12" s="1"/>
  <c r="AA655" i="12" s="1"/>
  <c r="AG655" i="12" s="1"/>
  <c r="AM655" i="12" s="1"/>
  <c r="AS655" i="12" s="1"/>
  <c r="AY655" i="12" s="1"/>
  <c r="BE655" i="12" s="1"/>
  <c r="B655" i="12"/>
  <c r="K655" i="12" s="1"/>
  <c r="A655" i="12"/>
  <c r="G655" i="12" s="1"/>
  <c r="M655" i="12" s="1"/>
  <c r="S655" i="12" s="1"/>
  <c r="Y655" i="12" s="1"/>
  <c r="AE655" i="12" s="1"/>
  <c r="AK655" i="12" s="1"/>
  <c r="AQ655" i="12" s="1"/>
  <c r="AW655" i="12" s="1"/>
  <c r="BC655" i="12" s="1"/>
  <c r="E654" i="12"/>
  <c r="D654" i="12"/>
  <c r="J654" i="12" s="1"/>
  <c r="P654" i="12" s="1"/>
  <c r="V654" i="12" s="1"/>
  <c r="AB654" i="12" s="1"/>
  <c r="AH654" i="12" s="1"/>
  <c r="AN654" i="12" s="1"/>
  <c r="AT654" i="12" s="1"/>
  <c r="AZ654" i="12" s="1"/>
  <c r="BF654" i="12" s="1"/>
  <c r="C654" i="12"/>
  <c r="I654" i="12" s="1"/>
  <c r="O654" i="12" s="1"/>
  <c r="U654" i="12" s="1"/>
  <c r="AA654" i="12" s="1"/>
  <c r="AG654" i="12" s="1"/>
  <c r="AM654" i="12" s="1"/>
  <c r="AS654" i="12" s="1"/>
  <c r="AY654" i="12" s="1"/>
  <c r="BE654" i="12" s="1"/>
  <c r="B654" i="12"/>
  <c r="A654" i="12"/>
  <c r="G654" i="12" s="1"/>
  <c r="M654" i="12" s="1"/>
  <c r="S654" i="12" s="1"/>
  <c r="Y654" i="12" s="1"/>
  <c r="AE654" i="12" s="1"/>
  <c r="AK654" i="12" s="1"/>
  <c r="AQ654" i="12" s="1"/>
  <c r="AW654" i="12" s="1"/>
  <c r="BC654" i="12" s="1"/>
  <c r="I653" i="12"/>
  <c r="O653" i="12" s="1"/>
  <c r="U653" i="12" s="1"/>
  <c r="AA653" i="12" s="1"/>
  <c r="AG653" i="12" s="1"/>
  <c r="AM653" i="12" s="1"/>
  <c r="AS653" i="12" s="1"/>
  <c r="AY653" i="12" s="1"/>
  <c r="BE653" i="12" s="1"/>
  <c r="E653" i="12"/>
  <c r="D653" i="12"/>
  <c r="J653" i="12" s="1"/>
  <c r="P653" i="12" s="1"/>
  <c r="V653" i="12" s="1"/>
  <c r="AB653" i="12" s="1"/>
  <c r="AH653" i="12" s="1"/>
  <c r="AN653" i="12" s="1"/>
  <c r="AT653" i="12" s="1"/>
  <c r="AZ653" i="12" s="1"/>
  <c r="BF653" i="12" s="1"/>
  <c r="C653" i="12"/>
  <c r="B653" i="12"/>
  <c r="H653" i="12" s="1"/>
  <c r="N653" i="12" s="1"/>
  <c r="A653" i="12"/>
  <c r="G653" i="12" s="1"/>
  <c r="M653" i="12" s="1"/>
  <c r="S653" i="12" s="1"/>
  <c r="Y653" i="12" s="1"/>
  <c r="AE653" i="12" s="1"/>
  <c r="AK653" i="12" s="1"/>
  <c r="AQ653" i="12" s="1"/>
  <c r="AW653" i="12" s="1"/>
  <c r="BC653" i="12" s="1"/>
  <c r="E652" i="12"/>
  <c r="D652" i="12"/>
  <c r="J652" i="12" s="1"/>
  <c r="P652" i="12" s="1"/>
  <c r="V652" i="12" s="1"/>
  <c r="AB652" i="12" s="1"/>
  <c r="AH652" i="12" s="1"/>
  <c r="AN652" i="12" s="1"/>
  <c r="AT652" i="12" s="1"/>
  <c r="AZ652" i="12" s="1"/>
  <c r="BF652" i="12" s="1"/>
  <c r="C652" i="12"/>
  <c r="I652" i="12" s="1"/>
  <c r="O652" i="12" s="1"/>
  <c r="U652" i="12" s="1"/>
  <c r="AA652" i="12" s="1"/>
  <c r="AG652" i="12" s="1"/>
  <c r="AM652" i="12" s="1"/>
  <c r="AS652" i="12" s="1"/>
  <c r="AY652" i="12" s="1"/>
  <c r="BE652" i="12" s="1"/>
  <c r="B652" i="12"/>
  <c r="A652" i="12"/>
  <c r="G652" i="12" s="1"/>
  <c r="M652" i="12" s="1"/>
  <c r="S652" i="12" s="1"/>
  <c r="Y652" i="12" s="1"/>
  <c r="AE652" i="12" s="1"/>
  <c r="AK652" i="12" s="1"/>
  <c r="AQ652" i="12" s="1"/>
  <c r="AW652" i="12" s="1"/>
  <c r="BC652" i="12" s="1"/>
  <c r="E651" i="12"/>
  <c r="D651" i="12"/>
  <c r="J651" i="12" s="1"/>
  <c r="P651" i="12" s="1"/>
  <c r="V651" i="12" s="1"/>
  <c r="AB651" i="12" s="1"/>
  <c r="AH651" i="12" s="1"/>
  <c r="AN651" i="12" s="1"/>
  <c r="AT651" i="12" s="1"/>
  <c r="AZ651" i="12" s="1"/>
  <c r="BF651" i="12" s="1"/>
  <c r="C651" i="12"/>
  <c r="I651" i="12" s="1"/>
  <c r="O651" i="12" s="1"/>
  <c r="U651" i="12" s="1"/>
  <c r="AA651" i="12" s="1"/>
  <c r="AG651" i="12" s="1"/>
  <c r="AM651" i="12" s="1"/>
  <c r="AS651" i="12" s="1"/>
  <c r="AY651" i="12" s="1"/>
  <c r="BE651" i="12" s="1"/>
  <c r="B651" i="12"/>
  <c r="A651" i="12"/>
  <c r="G651" i="12" s="1"/>
  <c r="M651" i="12" s="1"/>
  <c r="S651" i="12" s="1"/>
  <c r="Y651" i="12" s="1"/>
  <c r="AE651" i="12" s="1"/>
  <c r="AK651" i="12" s="1"/>
  <c r="AQ651" i="12" s="1"/>
  <c r="AW651" i="12" s="1"/>
  <c r="BC651" i="12" s="1"/>
  <c r="E650" i="12"/>
  <c r="D650" i="12"/>
  <c r="J650" i="12" s="1"/>
  <c r="P650" i="12" s="1"/>
  <c r="V650" i="12" s="1"/>
  <c r="AB650" i="12" s="1"/>
  <c r="AH650" i="12" s="1"/>
  <c r="AN650" i="12" s="1"/>
  <c r="AT650" i="12" s="1"/>
  <c r="AZ650" i="12" s="1"/>
  <c r="BF650" i="12" s="1"/>
  <c r="C650" i="12"/>
  <c r="I650" i="12" s="1"/>
  <c r="O650" i="12" s="1"/>
  <c r="U650" i="12" s="1"/>
  <c r="AA650" i="12" s="1"/>
  <c r="AG650" i="12" s="1"/>
  <c r="AM650" i="12" s="1"/>
  <c r="AS650" i="12" s="1"/>
  <c r="AY650" i="12" s="1"/>
  <c r="BE650" i="12" s="1"/>
  <c r="B650" i="12"/>
  <c r="H650" i="12" s="1"/>
  <c r="A650" i="12"/>
  <c r="G650" i="12" s="1"/>
  <c r="M650" i="12" s="1"/>
  <c r="S650" i="12" s="1"/>
  <c r="Y650" i="12" s="1"/>
  <c r="AE650" i="12" s="1"/>
  <c r="AK650" i="12" s="1"/>
  <c r="AQ650" i="12" s="1"/>
  <c r="AW650" i="12" s="1"/>
  <c r="BC650" i="12" s="1"/>
  <c r="E649" i="12"/>
  <c r="D649" i="12"/>
  <c r="J649" i="12" s="1"/>
  <c r="P649" i="12" s="1"/>
  <c r="V649" i="12" s="1"/>
  <c r="AB649" i="12" s="1"/>
  <c r="AH649" i="12" s="1"/>
  <c r="AN649" i="12" s="1"/>
  <c r="AT649" i="12" s="1"/>
  <c r="AZ649" i="12" s="1"/>
  <c r="BF649" i="12" s="1"/>
  <c r="C649" i="12"/>
  <c r="I649" i="12" s="1"/>
  <c r="O649" i="12" s="1"/>
  <c r="U649" i="12" s="1"/>
  <c r="AA649" i="12" s="1"/>
  <c r="AG649" i="12" s="1"/>
  <c r="AM649" i="12" s="1"/>
  <c r="AS649" i="12" s="1"/>
  <c r="AY649" i="12" s="1"/>
  <c r="BE649" i="12" s="1"/>
  <c r="B649" i="12"/>
  <c r="A649" i="12"/>
  <c r="G649" i="12" s="1"/>
  <c r="M649" i="12" s="1"/>
  <c r="S649" i="12" s="1"/>
  <c r="Y649" i="12" s="1"/>
  <c r="AE649" i="12" s="1"/>
  <c r="AK649" i="12" s="1"/>
  <c r="AQ649" i="12" s="1"/>
  <c r="AW649" i="12" s="1"/>
  <c r="BC649" i="12" s="1"/>
  <c r="E648" i="12"/>
  <c r="D648" i="12"/>
  <c r="J648" i="12" s="1"/>
  <c r="P648" i="12" s="1"/>
  <c r="V648" i="12" s="1"/>
  <c r="AB648" i="12" s="1"/>
  <c r="AH648" i="12" s="1"/>
  <c r="AN648" i="12" s="1"/>
  <c r="AT648" i="12" s="1"/>
  <c r="AZ648" i="12" s="1"/>
  <c r="BF648" i="12" s="1"/>
  <c r="C648" i="12"/>
  <c r="I648" i="12" s="1"/>
  <c r="O648" i="12" s="1"/>
  <c r="U648" i="12" s="1"/>
  <c r="AA648" i="12" s="1"/>
  <c r="AG648" i="12" s="1"/>
  <c r="AM648" i="12" s="1"/>
  <c r="AS648" i="12" s="1"/>
  <c r="AY648" i="12" s="1"/>
  <c r="BE648" i="12" s="1"/>
  <c r="B648" i="12"/>
  <c r="H648" i="12" s="1"/>
  <c r="A648" i="12"/>
  <c r="G648" i="12" s="1"/>
  <c r="M648" i="12" s="1"/>
  <c r="S648" i="12" s="1"/>
  <c r="Y648" i="12" s="1"/>
  <c r="AE648" i="12" s="1"/>
  <c r="AK648" i="12" s="1"/>
  <c r="AQ648" i="12" s="1"/>
  <c r="AW648" i="12" s="1"/>
  <c r="BC648" i="12" s="1"/>
  <c r="E647" i="12"/>
  <c r="D647" i="12"/>
  <c r="J647" i="12" s="1"/>
  <c r="P647" i="12" s="1"/>
  <c r="V647" i="12" s="1"/>
  <c r="AB647" i="12" s="1"/>
  <c r="AH647" i="12" s="1"/>
  <c r="AN647" i="12" s="1"/>
  <c r="AT647" i="12" s="1"/>
  <c r="AZ647" i="12" s="1"/>
  <c r="BF647" i="12" s="1"/>
  <c r="C647" i="12"/>
  <c r="I647" i="12" s="1"/>
  <c r="O647" i="12" s="1"/>
  <c r="U647" i="12" s="1"/>
  <c r="AA647" i="12" s="1"/>
  <c r="AG647" i="12" s="1"/>
  <c r="AM647" i="12" s="1"/>
  <c r="AS647" i="12" s="1"/>
  <c r="AY647" i="12" s="1"/>
  <c r="BE647" i="12" s="1"/>
  <c r="B647" i="12"/>
  <c r="A647" i="12"/>
  <c r="G647" i="12" s="1"/>
  <c r="M647" i="12" s="1"/>
  <c r="S647" i="12" s="1"/>
  <c r="Y647" i="12" s="1"/>
  <c r="AE647" i="12" s="1"/>
  <c r="AK647" i="12" s="1"/>
  <c r="AQ647" i="12" s="1"/>
  <c r="AW647" i="12" s="1"/>
  <c r="BC647" i="12" s="1"/>
  <c r="E646" i="12"/>
  <c r="D646" i="12"/>
  <c r="J646" i="12" s="1"/>
  <c r="P646" i="12" s="1"/>
  <c r="V646" i="12" s="1"/>
  <c r="AB646" i="12" s="1"/>
  <c r="AH646" i="12" s="1"/>
  <c r="AN646" i="12" s="1"/>
  <c r="AT646" i="12" s="1"/>
  <c r="AZ646" i="12" s="1"/>
  <c r="BF646" i="12" s="1"/>
  <c r="C646" i="12"/>
  <c r="I646" i="12" s="1"/>
  <c r="O646" i="12" s="1"/>
  <c r="U646" i="12" s="1"/>
  <c r="AA646" i="12" s="1"/>
  <c r="AG646" i="12" s="1"/>
  <c r="AM646" i="12" s="1"/>
  <c r="AS646" i="12" s="1"/>
  <c r="AY646" i="12" s="1"/>
  <c r="BE646" i="12" s="1"/>
  <c r="B646" i="12"/>
  <c r="H646" i="12" s="1"/>
  <c r="N646" i="12" s="1"/>
  <c r="A646" i="12"/>
  <c r="G646" i="12" s="1"/>
  <c r="M646" i="12" s="1"/>
  <c r="S646" i="12" s="1"/>
  <c r="Y646" i="12" s="1"/>
  <c r="AE646" i="12" s="1"/>
  <c r="AK646" i="12" s="1"/>
  <c r="AQ646" i="12" s="1"/>
  <c r="AW646" i="12" s="1"/>
  <c r="BC646" i="12" s="1"/>
  <c r="E645" i="12"/>
  <c r="D645" i="12"/>
  <c r="J645" i="12" s="1"/>
  <c r="P645" i="12" s="1"/>
  <c r="V645" i="12" s="1"/>
  <c r="AB645" i="12" s="1"/>
  <c r="AH645" i="12" s="1"/>
  <c r="AN645" i="12" s="1"/>
  <c r="AT645" i="12" s="1"/>
  <c r="AZ645" i="12" s="1"/>
  <c r="BF645" i="12" s="1"/>
  <c r="C645" i="12"/>
  <c r="I645" i="12" s="1"/>
  <c r="O645" i="12" s="1"/>
  <c r="U645" i="12" s="1"/>
  <c r="AA645" i="12" s="1"/>
  <c r="AG645" i="12" s="1"/>
  <c r="AM645" i="12" s="1"/>
  <c r="AS645" i="12" s="1"/>
  <c r="AY645" i="12" s="1"/>
  <c r="BE645" i="12" s="1"/>
  <c r="B645" i="12"/>
  <c r="A645" i="12"/>
  <c r="G645" i="12" s="1"/>
  <c r="M645" i="12" s="1"/>
  <c r="S645" i="12" s="1"/>
  <c r="Y645" i="12" s="1"/>
  <c r="AE645" i="12" s="1"/>
  <c r="AK645" i="12" s="1"/>
  <c r="AQ645" i="12" s="1"/>
  <c r="AW645" i="12" s="1"/>
  <c r="BC645" i="12" s="1"/>
  <c r="E644" i="12"/>
  <c r="D644" i="12"/>
  <c r="J644" i="12" s="1"/>
  <c r="P644" i="12" s="1"/>
  <c r="V644" i="12" s="1"/>
  <c r="AB644" i="12" s="1"/>
  <c r="AH644" i="12" s="1"/>
  <c r="AN644" i="12" s="1"/>
  <c r="AT644" i="12" s="1"/>
  <c r="AZ644" i="12" s="1"/>
  <c r="BF644" i="12" s="1"/>
  <c r="C644" i="12"/>
  <c r="I644" i="12" s="1"/>
  <c r="O644" i="12" s="1"/>
  <c r="U644" i="12" s="1"/>
  <c r="AA644" i="12" s="1"/>
  <c r="AG644" i="12" s="1"/>
  <c r="AM644" i="12" s="1"/>
  <c r="AS644" i="12" s="1"/>
  <c r="AY644" i="12" s="1"/>
  <c r="BE644" i="12" s="1"/>
  <c r="B644" i="12"/>
  <c r="H644" i="12" s="1"/>
  <c r="A644" i="12"/>
  <c r="G644" i="12" s="1"/>
  <c r="M644" i="12" s="1"/>
  <c r="S644" i="12" s="1"/>
  <c r="Y644" i="12" s="1"/>
  <c r="AE644" i="12" s="1"/>
  <c r="AK644" i="12" s="1"/>
  <c r="AQ644" i="12" s="1"/>
  <c r="AW644" i="12" s="1"/>
  <c r="BC644" i="12" s="1"/>
  <c r="O643" i="12"/>
  <c r="U643" i="12" s="1"/>
  <c r="AA643" i="12" s="1"/>
  <c r="AG643" i="12" s="1"/>
  <c r="AM643" i="12" s="1"/>
  <c r="AS643" i="12" s="1"/>
  <c r="AY643" i="12" s="1"/>
  <c r="BE643" i="12" s="1"/>
  <c r="E643" i="12"/>
  <c r="D643" i="12"/>
  <c r="J643" i="12" s="1"/>
  <c r="P643" i="12" s="1"/>
  <c r="V643" i="12" s="1"/>
  <c r="AB643" i="12" s="1"/>
  <c r="AH643" i="12" s="1"/>
  <c r="AN643" i="12" s="1"/>
  <c r="AT643" i="12" s="1"/>
  <c r="AZ643" i="12" s="1"/>
  <c r="BF643" i="12" s="1"/>
  <c r="C643" i="12"/>
  <c r="I643" i="12" s="1"/>
  <c r="B643" i="12"/>
  <c r="A643" i="12"/>
  <c r="G643" i="12" s="1"/>
  <c r="M643" i="12" s="1"/>
  <c r="S643" i="12" s="1"/>
  <c r="Y643" i="12" s="1"/>
  <c r="AE643" i="12" s="1"/>
  <c r="AK643" i="12" s="1"/>
  <c r="AQ643" i="12" s="1"/>
  <c r="AW643" i="12" s="1"/>
  <c r="BC643" i="12" s="1"/>
  <c r="G642" i="12"/>
  <c r="M642" i="12" s="1"/>
  <c r="S642" i="12" s="1"/>
  <c r="Y642" i="12" s="1"/>
  <c r="AE642" i="12" s="1"/>
  <c r="AK642" i="12" s="1"/>
  <c r="AQ642" i="12" s="1"/>
  <c r="AW642" i="12" s="1"/>
  <c r="BC642" i="12" s="1"/>
  <c r="E642" i="12"/>
  <c r="D642" i="12"/>
  <c r="J642" i="12" s="1"/>
  <c r="P642" i="12" s="1"/>
  <c r="V642" i="12" s="1"/>
  <c r="AB642" i="12" s="1"/>
  <c r="AH642" i="12" s="1"/>
  <c r="AN642" i="12" s="1"/>
  <c r="AT642" i="12" s="1"/>
  <c r="AZ642" i="12" s="1"/>
  <c r="BF642" i="12" s="1"/>
  <c r="C642" i="12"/>
  <c r="I642" i="12" s="1"/>
  <c r="O642" i="12" s="1"/>
  <c r="U642" i="12" s="1"/>
  <c r="AA642" i="12" s="1"/>
  <c r="AG642" i="12" s="1"/>
  <c r="AM642" i="12" s="1"/>
  <c r="AS642" i="12" s="1"/>
  <c r="AY642" i="12" s="1"/>
  <c r="BE642" i="12" s="1"/>
  <c r="B642" i="12"/>
  <c r="H642" i="12" s="1"/>
  <c r="N642" i="12" s="1"/>
  <c r="A642" i="12"/>
  <c r="E641" i="12"/>
  <c r="D641" i="12"/>
  <c r="J641" i="12" s="1"/>
  <c r="P641" i="12" s="1"/>
  <c r="V641" i="12" s="1"/>
  <c r="AB641" i="12" s="1"/>
  <c r="AH641" i="12" s="1"/>
  <c r="AN641" i="12" s="1"/>
  <c r="AT641" i="12" s="1"/>
  <c r="AZ641" i="12" s="1"/>
  <c r="BF641" i="12" s="1"/>
  <c r="C641" i="12"/>
  <c r="I641" i="12" s="1"/>
  <c r="O641" i="12" s="1"/>
  <c r="U641" i="12" s="1"/>
  <c r="AA641" i="12" s="1"/>
  <c r="AG641" i="12" s="1"/>
  <c r="AM641" i="12" s="1"/>
  <c r="AS641" i="12" s="1"/>
  <c r="AY641" i="12" s="1"/>
  <c r="BE641" i="12" s="1"/>
  <c r="B641" i="12"/>
  <c r="H641" i="12" s="1"/>
  <c r="N641" i="12" s="1"/>
  <c r="A641" i="12"/>
  <c r="G641" i="12" s="1"/>
  <c r="M641" i="12" s="1"/>
  <c r="S641" i="12" s="1"/>
  <c r="Y641" i="12" s="1"/>
  <c r="AE641" i="12" s="1"/>
  <c r="AK641" i="12" s="1"/>
  <c r="AQ641" i="12" s="1"/>
  <c r="AW641" i="12" s="1"/>
  <c r="BC641" i="12" s="1"/>
  <c r="E640" i="12"/>
  <c r="D640" i="12"/>
  <c r="J640" i="12" s="1"/>
  <c r="P640" i="12" s="1"/>
  <c r="V640" i="12" s="1"/>
  <c r="AB640" i="12" s="1"/>
  <c r="AH640" i="12" s="1"/>
  <c r="AN640" i="12" s="1"/>
  <c r="AT640" i="12" s="1"/>
  <c r="AZ640" i="12" s="1"/>
  <c r="BF640" i="12" s="1"/>
  <c r="C640" i="12"/>
  <c r="I640" i="12" s="1"/>
  <c r="O640" i="12" s="1"/>
  <c r="U640" i="12" s="1"/>
  <c r="AA640" i="12" s="1"/>
  <c r="AG640" i="12" s="1"/>
  <c r="AM640" i="12" s="1"/>
  <c r="AS640" i="12" s="1"/>
  <c r="AY640" i="12" s="1"/>
  <c r="BE640" i="12" s="1"/>
  <c r="B640" i="12"/>
  <c r="H640" i="12" s="1"/>
  <c r="A640" i="12"/>
  <c r="G640" i="12" s="1"/>
  <c r="M640" i="12" s="1"/>
  <c r="S640" i="12" s="1"/>
  <c r="Y640" i="12" s="1"/>
  <c r="AE640" i="12" s="1"/>
  <c r="AK640" i="12" s="1"/>
  <c r="AQ640" i="12" s="1"/>
  <c r="AW640" i="12" s="1"/>
  <c r="BC640" i="12" s="1"/>
  <c r="E639" i="12"/>
  <c r="D639" i="12"/>
  <c r="J639" i="12" s="1"/>
  <c r="P639" i="12" s="1"/>
  <c r="V639" i="12" s="1"/>
  <c r="AB639" i="12" s="1"/>
  <c r="AH639" i="12" s="1"/>
  <c r="AN639" i="12" s="1"/>
  <c r="AT639" i="12" s="1"/>
  <c r="AZ639" i="12" s="1"/>
  <c r="BF639" i="12" s="1"/>
  <c r="C639" i="12"/>
  <c r="I639" i="12" s="1"/>
  <c r="O639" i="12" s="1"/>
  <c r="U639" i="12" s="1"/>
  <c r="AA639" i="12" s="1"/>
  <c r="AG639" i="12" s="1"/>
  <c r="AM639" i="12" s="1"/>
  <c r="AS639" i="12" s="1"/>
  <c r="AY639" i="12" s="1"/>
  <c r="BE639" i="12" s="1"/>
  <c r="B639" i="12"/>
  <c r="A639" i="12"/>
  <c r="G639" i="12" s="1"/>
  <c r="M639" i="12" s="1"/>
  <c r="S639" i="12" s="1"/>
  <c r="Y639" i="12" s="1"/>
  <c r="AE639" i="12" s="1"/>
  <c r="AK639" i="12" s="1"/>
  <c r="AQ639" i="12" s="1"/>
  <c r="AW639" i="12" s="1"/>
  <c r="BC639" i="12" s="1"/>
  <c r="E638" i="12"/>
  <c r="D638" i="12"/>
  <c r="J638" i="12" s="1"/>
  <c r="P638" i="12" s="1"/>
  <c r="V638" i="12" s="1"/>
  <c r="AB638" i="12" s="1"/>
  <c r="AH638" i="12" s="1"/>
  <c r="AN638" i="12" s="1"/>
  <c r="AT638" i="12" s="1"/>
  <c r="AZ638" i="12" s="1"/>
  <c r="BF638" i="12" s="1"/>
  <c r="C638" i="12"/>
  <c r="I638" i="12" s="1"/>
  <c r="O638" i="12" s="1"/>
  <c r="U638" i="12" s="1"/>
  <c r="AA638" i="12" s="1"/>
  <c r="AG638" i="12" s="1"/>
  <c r="AM638" i="12" s="1"/>
  <c r="AS638" i="12" s="1"/>
  <c r="AY638" i="12" s="1"/>
  <c r="BE638" i="12" s="1"/>
  <c r="B638" i="12"/>
  <c r="A638" i="12"/>
  <c r="G638" i="12" s="1"/>
  <c r="M638" i="12" s="1"/>
  <c r="S638" i="12" s="1"/>
  <c r="Y638" i="12" s="1"/>
  <c r="AE638" i="12" s="1"/>
  <c r="AK638" i="12" s="1"/>
  <c r="AQ638" i="12" s="1"/>
  <c r="AW638" i="12" s="1"/>
  <c r="BC638" i="12" s="1"/>
  <c r="E637" i="12"/>
  <c r="D637" i="12"/>
  <c r="J637" i="12" s="1"/>
  <c r="P637" i="12" s="1"/>
  <c r="V637" i="12" s="1"/>
  <c r="AB637" i="12" s="1"/>
  <c r="AH637" i="12" s="1"/>
  <c r="AN637" i="12" s="1"/>
  <c r="AT637" i="12" s="1"/>
  <c r="AZ637" i="12" s="1"/>
  <c r="BF637" i="12" s="1"/>
  <c r="C637" i="12"/>
  <c r="I637" i="12" s="1"/>
  <c r="O637" i="12" s="1"/>
  <c r="U637" i="12" s="1"/>
  <c r="AA637" i="12" s="1"/>
  <c r="AG637" i="12" s="1"/>
  <c r="AM637" i="12" s="1"/>
  <c r="AS637" i="12" s="1"/>
  <c r="AY637" i="12" s="1"/>
  <c r="BE637" i="12" s="1"/>
  <c r="B637" i="12"/>
  <c r="K637" i="12" s="1"/>
  <c r="A637" i="12"/>
  <c r="G637" i="12" s="1"/>
  <c r="M637" i="12" s="1"/>
  <c r="S637" i="12" s="1"/>
  <c r="Y637" i="12" s="1"/>
  <c r="AE637" i="12" s="1"/>
  <c r="AK637" i="12" s="1"/>
  <c r="AQ637" i="12" s="1"/>
  <c r="AW637" i="12" s="1"/>
  <c r="BC637" i="12" s="1"/>
  <c r="E636" i="12"/>
  <c r="D636" i="12"/>
  <c r="J636" i="12" s="1"/>
  <c r="P636" i="12" s="1"/>
  <c r="V636" i="12" s="1"/>
  <c r="AB636" i="12" s="1"/>
  <c r="AH636" i="12" s="1"/>
  <c r="AN636" i="12" s="1"/>
  <c r="AT636" i="12" s="1"/>
  <c r="AZ636" i="12" s="1"/>
  <c r="BF636" i="12" s="1"/>
  <c r="C636" i="12"/>
  <c r="I636" i="12" s="1"/>
  <c r="O636" i="12" s="1"/>
  <c r="U636" i="12" s="1"/>
  <c r="AA636" i="12" s="1"/>
  <c r="AG636" i="12" s="1"/>
  <c r="AM636" i="12" s="1"/>
  <c r="AS636" i="12" s="1"/>
  <c r="AY636" i="12" s="1"/>
  <c r="BE636" i="12" s="1"/>
  <c r="B636" i="12"/>
  <c r="A636" i="12"/>
  <c r="G636" i="12" s="1"/>
  <c r="M636" i="12" s="1"/>
  <c r="S636" i="12" s="1"/>
  <c r="Y636" i="12" s="1"/>
  <c r="AE636" i="12" s="1"/>
  <c r="AK636" i="12" s="1"/>
  <c r="AQ636" i="12" s="1"/>
  <c r="AW636" i="12" s="1"/>
  <c r="BC636" i="12" s="1"/>
  <c r="E635" i="12"/>
  <c r="D635" i="12"/>
  <c r="J635" i="12" s="1"/>
  <c r="P635" i="12" s="1"/>
  <c r="V635" i="12" s="1"/>
  <c r="AB635" i="12" s="1"/>
  <c r="AH635" i="12" s="1"/>
  <c r="AN635" i="12" s="1"/>
  <c r="AT635" i="12" s="1"/>
  <c r="AZ635" i="12" s="1"/>
  <c r="BF635" i="12" s="1"/>
  <c r="C635" i="12"/>
  <c r="I635" i="12" s="1"/>
  <c r="O635" i="12" s="1"/>
  <c r="U635" i="12" s="1"/>
  <c r="AA635" i="12" s="1"/>
  <c r="AG635" i="12" s="1"/>
  <c r="AM635" i="12" s="1"/>
  <c r="AS635" i="12" s="1"/>
  <c r="AY635" i="12" s="1"/>
  <c r="BE635" i="12" s="1"/>
  <c r="B635" i="12"/>
  <c r="A635" i="12"/>
  <c r="G635" i="12" s="1"/>
  <c r="M635" i="12" s="1"/>
  <c r="S635" i="12" s="1"/>
  <c r="Y635" i="12" s="1"/>
  <c r="AE635" i="12" s="1"/>
  <c r="AK635" i="12" s="1"/>
  <c r="AQ635" i="12" s="1"/>
  <c r="AW635" i="12" s="1"/>
  <c r="BC635" i="12" s="1"/>
  <c r="E634" i="12"/>
  <c r="D634" i="12"/>
  <c r="J634" i="12" s="1"/>
  <c r="P634" i="12" s="1"/>
  <c r="V634" i="12" s="1"/>
  <c r="AB634" i="12" s="1"/>
  <c r="AH634" i="12" s="1"/>
  <c r="AN634" i="12" s="1"/>
  <c r="AT634" i="12" s="1"/>
  <c r="AZ634" i="12" s="1"/>
  <c r="BF634" i="12" s="1"/>
  <c r="C634" i="12"/>
  <c r="I634" i="12" s="1"/>
  <c r="O634" i="12" s="1"/>
  <c r="U634" i="12" s="1"/>
  <c r="AA634" i="12" s="1"/>
  <c r="AG634" i="12" s="1"/>
  <c r="AM634" i="12" s="1"/>
  <c r="AS634" i="12" s="1"/>
  <c r="AY634" i="12" s="1"/>
  <c r="BE634" i="12" s="1"/>
  <c r="B634" i="12"/>
  <c r="H634" i="12" s="1"/>
  <c r="A634" i="12"/>
  <c r="G634" i="12" s="1"/>
  <c r="M634" i="12" s="1"/>
  <c r="S634" i="12" s="1"/>
  <c r="Y634" i="12" s="1"/>
  <c r="AE634" i="12" s="1"/>
  <c r="AK634" i="12" s="1"/>
  <c r="AQ634" i="12" s="1"/>
  <c r="AW634" i="12" s="1"/>
  <c r="BC634" i="12" s="1"/>
  <c r="E633" i="12"/>
  <c r="D633" i="12"/>
  <c r="J633" i="12" s="1"/>
  <c r="P633" i="12" s="1"/>
  <c r="V633" i="12" s="1"/>
  <c r="AB633" i="12" s="1"/>
  <c r="AH633" i="12" s="1"/>
  <c r="AN633" i="12" s="1"/>
  <c r="AT633" i="12" s="1"/>
  <c r="AZ633" i="12" s="1"/>
  <c r="BF633" i="12" s="1"/>
  <c r="C633" i="12"/>
  <c r="I633" i="12" s="1"/>
  <c r="O633" i="12" s="1"/>
  <c r="U633" i="12" s="1"/>
  <c r="AA633" i="12" s="1"/>
  <c r="AG633" i="12" s="1"/>
  <c r="AM633" i="12" s="1"/>
  <c r="AS633" i="12" s="1"/>
  <c r="AY633" i="12" s="1"/>
  <c r="BE633" i="12" s="1"/>
  <c r="B633" i="12"/>
  <c r="H633" i="12" s="1"/>
  <c r="N633" i="12" s="1"/>
  <c r="A633" i="12"/>
  <c r="G633" i="12" s="1"/>
  <c r="M633" i="12" s="1"/>
  <c r="S633" i="12" s="1"/>
  <c r="Y633" i="12" s="1"/>
  <c r="AE633" i="12" s="1"/>
  <c r="AK633" i="12" s="1"/>
  <c r="AQ633" i="12" s="1"/>
  <c r="AW633" i="12" s="1"/>
  <c r="BC633" i="12" s="1"/>
  <c r="E632" i="12"/>
  <c r="D632" i="12"/>
  <c r="J632" i="12" s="1"/>
  <c r="P632" i="12" s="1"/>
  <c r="V632" i="12" s="1"/>
  <c r="AB632" i="12" s="1"/>
  <c r="AH632" i="12" s="1"/>
  <c r="AN632" i="12" s="1"/>
  <c r="AT632" i="12" s="1"/>
  <c r="AZ632" i="12" s="1"/>
  <c r="BF632" i="12" s="1"/>
  <c r="C632" i="12"/>
  <c r="I632" i="12" s="1"/>
  <c r="O632" i="12" s="1"/>
  <c r="U632" i="12" s="1"/>
  <c r="AA632" i="12" s="1"/>
  <c r="AG632" i="12" s="1"/>
  <c r="AM632" i="12" s="1"/>
  <c r="AS632" i="12" s="1"/>
  <c r="AY632" i="12" s="1"/>
  <c r="BE632" i="12" s="1"/>
  <c r="B632" i="12"/>
  <c r="A632" i="12"/>
  <c r="G632" i="12" s="1"/>
  <c r="M632" i="12" s="1"/>
  <c r="S632" i="12" s="1"/>
  <c r="Y632" i="12" s="1"/>
  <c r="AE632" i="12" s="1"/>
  <c r="AK632" i="12" s="1"/>
  <c r="AQ632" i="12" s="1"/>
  <c r="AW632" i="12" s="1"/>
  <c r="BC632" i="12" s="1"/>
  <c r="E631" i="12"/>
  <c r="D631" i="12"/>
  <c r="J631" i="12" s="1"/>
  <c r="P631" i="12" s="1"/>
  <c r="V631" i="12" s="1"/>
  <c r="AB631" i="12" s="1"/>
  <c r="AH631" i="12" s="1"/>
  <c r="AN631" i="12" s="1"/>
  <c r="AT631" i="12" s="1"/>
  <c r="AZ631" i="12" s="1"/>
  <c r="BF631" i="12" s="1"/>
  <c r="C631" i="12"/>
  <c r="I631" i="12" s="1"/>
  <c r="O631" i="12" s="1"/>
  <c r="U631" i="12" s="1"/>
  <c r="AA631" i="12" s="1"/>
  <c r="AG631" i="12" s="1"/>
  <c r="AM631" i="12" s="1"/>
  <c r="AS631" i="12" s="1"/>
  <c r="AY631" i="12" s="1"/>
  <c r="BE631" i="12" s="1"/>
  <c r="B631" i="12"/>
  <c r="A631" i="12"/>
  <c r="G631" i="12" s="1"/>
  <c r="M631" i="12" s="1"/>
  <c r="S631" i="12" s="1"/>
  <c r="Y631" i="12" s="1"/>
  <c r="AE631" i="12" s="1"/>
  <c r="AK631" i="12" s="1"/>
  <c r="AQ631" i="12" s="1"/>
  <c r="AW631" i="12" s="1"/>
  <c r="BC631" i="12" s="1"/>
  <c r="E630" i="12"/>
  <c r="D630" i="12"/>
  <c r="J630" i="12" s="1"/>
  <c r="P630" i="12" s="1"/>
  <c r="V630" i="12" s="1"/>
  <c r="AB630" i="12" s="1"/>
  <c r="AH630" i="12" s="1"/>
  <c r="AN630" i="12" s="1"/>
  <c r="AT630" i="12" s="1"/>
  <c r="AZ630" i="12" s="1"/>
  <c r="BF630" i="12" s="1"/>
  <c r="C630" i="12"/>
  <c r="I630" i="12" s="1"/>
  <c r="O630" i="12" s="1"/>
  <c r="U630" i="12" s="1"/>
  <c r="AA630" i="12" s="1"/>
  <c r="AG630" i="12" s="1"/>
  <c r="AM630" i="12" s="1"/>
  <c r="AS630" i="12" s="1"/>
  <c r="AY630" i="12" s="1"/>
  <c r="BE630" i="12" s="1"/>
  <c r="B630" i="12"/>
  <c r="A630" i="12"/>
  <c r="G630" i="12" s="1"/>
  <c r="M630" i="12" s="1"/>
  <c r="S630" i="12" s="1"/>
  <c r="Y630" i="12" s="1"/>
  <c r="AE630" i="12" s="1"/>
  <c r="AK630" i="12" s="1"/>
  <c r="AQ630" i="12" s="1"/>
  <c r="AW630" i="12" s="1"/>
  <c r="BC630" i="12" s="1"/>
  <c r="E629" i="12"/>
  <c r="D629" i="12"/>
  <c r="J629" i="12" s="1"/>
  <c r="P629" i="12" s="1"/>
  <c r="V629" i="12" s="1"/>
  <c r="AB629" i="12" s="1"/>
  <c r="AH629" i="12" s="1"/>
  <c r="AN629" i="12" s="1"/>
  <c r="AT629" i="12" s="1"/>
  <c r="AZ629" i="12" s="1"/>
  <c r="BF629" i="12" s="1"/>
  <c r="C629" i="12"/>
  <c r="I629" i="12" s="1"/>
  <c r="O629" i="12" s="1"/>
  <c r="U629" i="12" s="1"/>
  <c r="AA629" i="12" s="1"/>
  <c r="AG629" i="12" s="1"/>
  <c r="AM629" i="12" s="1"/>
  <c r="AS629" i="12" s="1"/>
  <c r="AY629" i="12" s="1"/>
  <c r="BE629" i="12" s="1"/>
  <c r="B629" i="12"/>
  <c r="H629" i="12" s="1"/>
  <c r="A629" i="12"/>
  <c r="G629" i="12" s="1"/>
  <c r="M629" i="12" s="1"/>
  <c r="S629" i="12" s="1"/>
  <c r="Y629" i="12" s="1"/>
  <c r="AE629" i="12" s="1"/>
  <c r="AK629" i="12" s="1"/>
  <c r="AQ629" i="12" s="1"/>
  <c r="AW629" i="12" s="1"/>
  <c r="BC629" i="12" s="1"/>
  <c r="E628" i="12"/>
  <c r="D628" i="12"/>
  <c r="J628" i="12" s="1"/>
  <c r="P628" i="12" s="1"/>
  <c r="V628" i="12" s="1"/>
  <c r="AB628" i="12" s="1"/>
  <c r="AH628" i="12" s="1"/>
  <c r="AN628" i="12" s="1"/>
  <c r="AT628" i="12" s="1"/>
  <c r="AZ628" i="12" s="1"/>
  <c r="BF628" i="12" s="1"/>
  <c r="C628" i="12"/>
  <c r="I628" i="12" s="1"/>
  <c r="O628" i="12" s="1"/>
  <c r="U628" i="12" s="1"/>
  <c r="AA628" i="12" s="1"/>
  <c r="AG628" i="12" s="1"/>
  <c r="AM628" i="12" s="1"/>
  <c r="AS628" i="12" s="1"/>
  <c r="AY628" i="12" s="1"/>
  <c r="BE628" i="12" s="1"/>
  <c r="B628" i="12"/>
  <c r="H628" i="12" s="1"/>
  <c r="A628" i="12"/>
  <c r="G628" i="12" s="1"/>
  <c r="M628" i="12" s="1"/>
  <c r="S628" i="12" s="1"/>
  <c r="Y628" i="12" s="1"/>
  <c r="AE628" i="12" s="1"/>
  <c r="AK628" i="12" s="1"/>
  <c r="AQ628" i="12" s="1"/>
  <c r="AW628" i="12" s="1"/>
  <c r="BC628" i="12" s="1"/>
  <c r="G627" i="12"/>
  <c r="M627" i="12" s="1"/>
  <c r="S627" i="12" s="1"/>
  <c r="Y627" i="12" s="1"/>
  <c r="AE627" i="12" s="1"/>
  <c r="AK627" i="12" s="1"/>
  <c r="AQ627" i="12" s="1"/>
  <c r="AW627" i="12" s="1"/>
  <c r="BC627" i="12" s="1"/>
  <c r="E627" i="12"/>
  <c r="D627" i="12"/>
  <c r="J627" i="12" s="1"/>
  <c r="P627" i="12" s="1"/>
  <c r="V627" i="12" s="1"/>
  <c r="AB627" i="12" s="1"/>
  <c r="AH627" i="12" s="1"/>
  <c r="AN627" i="12" s="1"/>
  <c r="AT627" i="12" s="1"/>
  <c r="AZ627" i="12" s="1"/>
  <c r="BF627" i="12" s="1"/>
  <c r="C627" i="12"/>
  <c r="I627" i="12" s="1"/>
  <c r="O627" i="12" s="1"/>
  <c r="U627" i="12" s="1"/>
  <c r="AA627" i="12" s="1"/>
  <c r="AG627" i="12" s="1"/>
  <c r="AM627" i="12" s="1"/>
  <c r="AS627" i="12" s="1"/>
  <c r="AY627" i="12" s="1"/>
  <c r="BE627" i="12" s="1"/>
  <c r="B627" i="12"/>
  <c r="A627" i="12"/>
  <c r="E626" i="12"/>
  <c r="D626" i="12"/>
  <c r="J626" i="12" s="1"/>
  <c r="P626" i="12" s="1"/>
  <c r="V626" i="12" s="1"/>
  <c r="AB626" i="12" s="1"/>
  <c r="AH626" i="12" s="1"/>
  <c r="AN626" i="12" s="1"/>
  <c r="AT626" i="12" s="1"/>
  <c r="AZ626" i="12" s="1"/>
  <c r="BF626" i="12" s="1"/>
  <c r="C626" i="12"/>
  <c r="I626" i="12" s="1"/>
  <c r="O626" i="12" s="1"/>
  <c r="U626" i="12" s="1"/>
  <c r="AA626" i="12" s="1"/>
  <c r="AG626" i="12" s="1"/>
  <c r="AM626" i="12" s="1"/>
  <c r="AS626" i="12" s="1"/>
  <c r="AY626" i="12" s="1"/>
  <c r="BE626" i="12" s="1"/>
  <c r="B626" i="12"/>
  <c r="H626" i="12" s="1"/>
  <c r="N626" i="12" s="1"/>
  <c r="A626" i="12"/>
  <c r="G626" i="12" s="1"/>
  <c r="M626" i="12" s="1"/>
  <c r="S626" i="12" s="1"/>
  <c r="Y626" i="12" s="1"/>
  <c r="AE626" i="12" s="1"/>
  <c r="AK626" i="12" s="1"/>
  <c r="AQ626" i="12" s="1"/>
  <c r="AW626" i="12" s="1"/>
  <c r="BC626" i="12" s="1"/>
  <c r="E625" i="12"/>
  <c r="D625" i="12"/>
  <c r="J625" i="12" s="1"/>
  <c r="P625" i="12" s="1"/>
  <c r="V625" i="12" s="1"/>
  <c r="AB625" i="12" s="1"/>
  <c r="AH625" i="12" s="1"/>
  <c r="AN625" i="12" s="1"/>
  <c r="AT625" i="12" s="1"/>
  <c r="AZ625" i="12" s="1"/>
  <c r="BF625" i="12" s="1"/>
  <c r="C625" i="12"/>
  <c r="I625" i="12" s="1"/>
  <c r="O625" i="12" s="1"/>
  <c r="U625" i="12" s="1"/>
  <c r="AA625" i="12" s="1"/>
  <c r="AG625" i="12" s="1"/>
  <c r="AM625" i="12" s="1"/>
  <c r="AS625" i="12" s="1"/>
  <c r="AY625" i="12" s="1"/>
  <c r="BE625" i="12" s="1"/>
  <c r="B625" i="12"/>
  <c r="A625" i="12"/>
  <c r="G625" i="12" s="1"/>
  <c r="M625" i="12" s="1"/>
  <c r="S625" i="12" s="1"/>
  <c r="Y625" i="12" s="1"/>
  <c r="AE625" i="12" s="1"/>
  <c r="AK625" i="12" s="1"/>
  <c r="AQ625" i="12" s="1"/>
  <c r="AW625" i="12" s="1"/>
  <c r="BC625" i="12" s="1"/>
  <c r="E624" i="12"/>
  <c r="D624" i="12"/>
  <c r="J624" i="12" s="1"/>
  <c r="P624" i="12" s="1"/>
  <c r="V624" i="12" s="1"/>
  <c r="AB624" i="12" s="1"/>
  <c r="AH624" i="12" s="1"/>
  <c r="AN624" i="12" s="1"/>
  <c r="AT624" i="12" s="1"/>
  <c r="AZ624" i="12" s="1"/>
  <c r="BF624" i="12" s="1"/>
  <c r="C624" i="12"/>
  <c r="I624" i="12" s="1"/>
  <c r="O624" i="12" s="1"/>
  <c r="U624" i="12" s="1"/>
  <c r="AA624" i="12" s="1"/>
  <c r="AG624" i="12" s="1"/>
  <c r="AM624" i="12" s="1"/>
  <c r="AS624" i="12" s="1"/>
  <c r="AY624" i="12" s="1"/>
  <c r="BE624" i="12" s="1"/>
  <c r="B624" i="12"/>
  <c r="H624" i="12" s="1"/>
  <c r="A624" i="12"/>
  <c r="G624" i="12" s="1"/>
  <c r="M624" i="12" s="1"/>
  <c r="S624" i="12" s="1"/>
  <c r="Y624" i="12" s="1"/>
  <c r="AE624" i="12" s="1"/>
  <c r="AK624" i="12" s="1"/>
  <c r="AQ624" i="12" s="1"/>
  <c r="AW624" i="12" s="1"/>
  <c r="BC624" i="12" s="1"/>
  <c r="P623" i="12"/>
  <c r="V623" i="12" s="1"/>
  <c r="AB623" i="12" s="1"/>
  <c r="AH623" i="12" s="1"/>
  <c r="AN623" i="12" s="1"/>
  <c r="AT623" i="12" s="1"/>
  <c r="AZ623" i="12" s="1"/>
  <c r="BF623" i="12" s="1"/>
  <c r="E623" i="12"/>
  <c r="D623" i="12"/>
  <c r="J623" i="12" s="1"/>
  <c r="C623" i="12"/>
  <c r="I623" i="12" s="1"/>
  <c r="O623" i="12" s="1"/>
  <c r="U623" i="12" s="1"/>
  <c r="AA623" i="12" s="1"/>
  <c r="AG623" i="12" s="1"/>
  <c r="AM623" i="12" s="1"/>
  <c r="AS623" i="12" s="1"/>
  <c r="AY623" i="12" s="1"/>
  <c r="BE623" i="12" s="1"/>
  <c r="B623" i="12"/>
  <c r="A623" i="12"/>
  <c r="G623" i="12" s="1"/>
  <c r="M623" i="12" s="1"/>
  <c r="S623" i="12" s="1"/>
  <c r="Y623" i="12" s="1"/>
  <c r="AE623" i="12" s="1"/>
  <c r="AK623" i="12" s="1"/>
  <c r="AQ623" i="12" s="1"/>
  <c r="AW623" i="12" s="1"/>
  <c r="BC623" i="12" s="1"/>
  <c r="E622" i="12"/>
  <c r="D622" i="12"/>
  <c r="J622" i="12" s="1"/>
  <c r="P622" i="12" s="1"/>
  <c r="V622" i="12" s="1"/>
  <c r="AB622" i="12" s="1"/>
  <c r="AH622" i="12" s="1"/>
  <c r="AN622" i="12" s="1"/>
  <c r="AT622" i="12" s="1"/>
  <c r="AZ622" i="12" s="1"/>
  <c r="BF622" i="12" s="1"/>
  <c r="C622" i="12"/>
  <c r="I622" i="12" s="1"/>
  <c r="O622" i="12" s="1"/>
  <c r="U622" i="12" s="1"/>
  <c r="AA622" i="12" s="1"/>
  <c r="AG622" i="12" s="1"/>
  <c r="AM622" i="12" s="1"/>
  <c r="AS622" i="12" s="1"/>
  <c r="AY622" i="12" s="1"/>
  <c r="BE622" i="12" s="1"/>
  <c r="B622" i="12"/>
  <c r="H622" i="12" s="1"/>
  <c r="A622" i="12"/>
  <c r="G622" i="12" s="1"/>
  <c r="M622" i="12" s="1"/>
  <c r="S622" i="12" s="1"/>
  <c r="Y622" i="12" s="1"/>
  <c r="AE622" i="12" s="1"/>
  <c r="AK622" i="12" s="1"/>
  <c r="AQ622" i="12" s="1"/>
  <c r="AW622" i="12" s="1"/>
  <c r="BC622" i="12" s="1"/>
  <c r="J621" i="12"/>
  <c r="P621" i="12" s="1"/>
  <c r="V621" i="12" s="1"/>
  <c r="AB621" i="12" s="1"/>
  <c r="AH621" i="12" s="1"/>
  <c r="AN621" i="12" s="1"/>
  <c r="AT621" i="12" s="1"/>
  <c r="AZ621" i="12" s="1"/>
  <c r="BF621" i="12" s="1"/>
  <c r="E621" i="12"/>
  <c r="D621" i="12"/>
  <c r="C621" i="12"/>
  <c r="I621" i="12" s="1"/>
  <c r="O621" i="12" s="1"/>
  <c r="U621" i="12" s="1"/>
  <c r="AA621" i="12" s="1"/>
  <c r="AG621" i="12" s="1"/>
  <c r="AM621" i="12" s="1"/>
  <c r="AS621" i="12" s="1"/>
  <c r="AY621" i="12" s="1"/>
  <c r="BE621" i="12" s="1"/>
  <c r="B621" i="12"/>
  <c r="A621" i="12"/>
  <c r="G621" i="12" s="1"/>
  <c r="M621" i="12" s="1"/>
  <c r="S621" i="12" s="1"/>
  <c r="Y621" i="12" s="1"/>
  <c r="AE621" i="12" s="1"/>
  <c r="AK621" i="12" s="1"/>
  <c r="AQ621" i="12" s="1"/>
  <c r="AW621" i="12" s="1"/>
  <c r="BC621" i="12" s="1"/>
  <c r="E620" i="12"/>
  <c r="D620" i="12"/>
  <c r="J620" i="12" s="1"/>
  <c r="P620" i="12" s="1"/>
  <c r="V620" i="12" s="1"/>
  <c r="AB620" i="12" s="1"/>
  <c r="AH620" i="12" s="1"/>
  <c r="AN620" i="12" s="1"/>
  <c r="AT620" i="12" s="1"/>
  <c r="AZ620" i="12" s="1"/>
  <c r="BF620" i="12" s="1"/>
  <c r="C620" i="12"/>
  <c r="I620" i="12" s="1"/>
  <c r="O620" i="12" s="1"/>
  <c r="U620" i="12" s="1"/>
  <c r="AA620" i="12" s="1"/>
  <c r="AG620" i="12" s="1"/>
  <c r="AM620" i="12" s="1"/>
  <c r="AS620" i="12" s="1"/>
  <c r="AY620" i="12" s="1"/>
  <c r="BE620" i="12" s="1"/>
  <c r="B620" i="12"/>
  <c r="A620" i="12"/>
  <c r="G620" i="12" s="1"/>
  <c r="M620" i="12" s="1"/>
  <c r="S620" i="12" s="1"/>
  <c r="Y620" i="12" s="1"/>
  <c r="AE620" i="12" s="1"/>
  <c r="AK620" i="12" s="1"/>
  <c r="AQ620" i="12" s="1"/>
  <c r="AW620" i="12" s="1"/>
  <c r="BC620" i="12" s="1"/>
  <c r="J619" i="12"/>
  <c r="P619" i="12" s="1"/>
  <c r="V619" i="12" s="1"/>
  <c r="AB619" i="12" s="1"/>
  <c r="AH619" i="12" s="1"/>
  <c r="AN619" i="12" s="1"/>
  <c r="AT619" i="12" s="1"/>
  <c r="AZ619" i="12" s="1"/>
  <c r="BF619" i="12" s="1"/>
  <c r="E619" i="12"/>
  <c r="D619" i="12"/>
  <c r="C619" i="12"/>
  <c r="I619" i="12" s="1"/>
  <c r="O619" i="12" s="1"/>
  <c r="U619" i="12" s="1"/>
  <c r="AA619" i="12" s="1"/>
  <c r="AG619" i="12" s="1"/>
  <c r="AM619" i="12" s="1"/>
  <c r="AS619" i="12" s="1"/>
  <c r="AY619" i="12" s="1"/>
  <c r="BE619" i="12" s="1"/>
  <c r="B619" i="12"/>
  <c r="A619" i="12"/>
  <c r="G619" i="12" s="1"/>
  <c r="M619" i="12" s="1"/>
  <c r="S619" i="12" s="1"/>
  <c r="Y619" i="12" s="1"/>
  <c r="AE619" i="12" s="1"/>
  <c r="AK619" i="12" s="1"/>
  <c r="AQ619" i="12" s="1"/>
  <c r="AW619" i="12" s="1"/>
  <c r="BC619" i="12" s="1"/>
  <c r="E618" i="12"/>
  <c r="D618" i="12"/>
  <c r="J618" i="12" s="1"/>
  <c r="P618" i="12" s="1"/>
  <c r="V618" i="12" s="1"/>
  <c r="AB618" i="12" s="1"/>
  <c r="AH618" i="12" s="1"/>
  <c r="AN618" i="12" s="1"/>
  <c r="AT618" i="12" s="1"/>
  <c r="AZ618" i="12" s="1"/>
  <c r="BF618" i="12" s="1"/>
  <c r="C618" i="12"/>
  <c r="I618" i="12" s="1"/>
  <c r="O618" i="12" s="1"/>
  <c r="U618" i="12" s="1"/>
  <c r="AA618" i="12" s="1"/>
  <c r="AG618" i="12" s="1"/>
  <c r="AM618" i="12" s="1"/>
  <c r="AS618" i="12" s="1"/>
  <c r="AY618" i="12" s="1"/>
  <c r="BE618" i="12" s="1"/>
  <c r="B618" i="12"/>
  <c r="H618" i="12" s="1"/>
  <c r="N618" i="12" s="1"/>
  <c r="A618" i="12"/>
  <c r="G618" i="12" s="1"/>
  <c r="M618" i="12" s="1"/>
  <c r="S618" i="12" s="1"/>
  <c r="Y618" i="12" s="1"/>
  <c r="AE618" i="12" s="1"/>
  <c r="AK618" i="12" s="1"/>
  <c r="AQ618" i="12" s="1"/>
  <c r="AW618" i="12" s="1"/>
  <c r="BC618" i="12" s="1"/>
  <c r="U617" i="12"/>
  <c r="AA617" i="12" s="1"/>
  <c r="AG617" i="12" s="1"/>
  <c r="AM617" i="12" s="1"/>
  <c r="AS617" i="12" s="1"/>
  <c r="AY617" i="12" s="1"/>
  <c r="BE617" i="12" s="1"/>
  <c r="E617" i="12"/>
  <c r="D617" i="12"/>
  <c r="J617" i="12" s="1"/>
  <c r="P617" i="12" s="1"/>
  <c r="V617" i="12" s="1"/>
  <c r="AB617" i="12" s="1"/>
  <c r="AH617" i="12" s="1"/>
  <c r="AN617" i="12" s="1"/>
  <c r="AT617" i="12" s="1"/>
  <c r="AZ617" i="12" s="1"/>
  <c r="BF617" i="12" s="1"/>
  <c r="C617" i="12"/>
  <c r="I617" i="12" s="1"/>
  <c r="O617" i="12" s="1"/>
  <c r="B617" i="12"/>
  <c r="H617" i="12" s="1"/>
  <c r="A617" i="12"/>
  <c r="G617" i="12" s="1"/>
  <c r="M617" i="12" s="1"/>
  <c r="S617" i="12" s="1"/>
  <c r="Y617" i="12" s="1"/>
  <c r="AE617" i="12" s="1"/>
  <c r="AK617" i="12" s="1"/>
  <c r="AQ617" i="12" s="1"/>
  <c r="AW617" i="12" s="1"/>
  <c r="BC617" i="12" s="1"/>
  <c r="J616" i="12"/>
  <c r="P616" i="12" s="1"/>
  <c r="V616" i="12" s="1"/>
  <c r="AB616" i="12" s="1"/>
  <c r="AH616" i="12" s="1"/>
  <c r="AN616" i="12" s="1"/>
  <c r="AT616" i="12" s="1"/>
  <c r="AZ616" i="12" s="1"/>
  <c r="BF616" i="12" s="1"/>
  <c r="E616" i="12"/>
  <c r="D616" i="12"/>
  <c r="C616" i="12"/>
  <c r="I616" i="12" s="1"/>
  <c r="O616" i="12" s="1"/>
  <c r="U616" i="12" s="1"/>
  <c r="AA616" i="12" s="1"/>
  <c r="AG616" i="12" s="1"/>
  <c r="AM616" i="12" s="1"/>
  <c r="AS616" i="12" s="1"/>
  <c r="AY616" i="12" s="1"/>
  <c r="BE616" i="12" s="1"/>
  <c r="B616" i="12"/>
  <c r="A616" i="12"/>
  <c r="G616" i="12" s="1"/>
  <c r="M616" i="12" s="1"/>
  <c r="S616" i="12" s="1"/>
  <c r="Y616" i="12" s="1"/>
  <c r="AE616" i="12" s="1"/>
  <c r="AK616" i="12" s="1"/>
  <c r="AQ616" i="12" s="1"/>
  <c r="AW616" i="12" s="1"/>
  <c r="BC616" i="12" s="1"/>
  <c r="O615" i="12"/>
  <c r="U615" i="12" s="1"/>
  <c r="AA615" i="12" s="1"/>
  <c r="AG615" i="12" s="1"/>
  <c r="AM615" i="12" s="1"/>
  <c r="AS615" i="12" s="1"/>
  <c r="AY615" i="12" s="1"/>
  <c r="BE615" i="12" s="1"/>
  <c r="E615" i="12"/>
  <c r="D615" i="12"/>
  <c r="J615" i="12" s="1"/>
  <c r="P615" i="12" s="1"/>
  <c r="V615" i="12" s="1"/>
  <c r="AB615" i="12" s="1"/>
  <c r="AH615" i="12" s="1"/>
  <c r="AN615" i="12" s="1"/>
  <c r="AT615" i="12" s="1"/>
  <c r="AZ615" i="12" s="1"/>
  <c r="BF615" i="12" s="1"/>
  <c r="C615" i="12"/>
  <c r="I615" i="12" s="1"/>
  <c r="B615" i="12"/>
  <c r="A615" i="12"/>
  <c r="G615" i="12" s="1"/>
  <c r="M615" i="12" s="1"/>
  <c r="S615" i="12" s="1"/>
  <c r="Y615" i="12" s="1"/>
  <c r="AE615" i="12" s="1"/>
  <c r="AK615" i="12" s="1"/>
  <c r="AQ615" i="12" s="1"/>
  <c r="AW615" i="12" s="1"/>
  <c r="BC615" i="12" s="1"/>
  <c r="S614" i="12"/>
  <c r="Y614" i="12" s="1"/>
  <c r="AE614" i="12" s="1"/>
  <c r="AK614" i="12" s="1"/>
  <c r="AQ614" i="12" s="1"/>
  <c r="AW614" i="12" s="1"/>
  <c r="BC614" i="12" s="1"/>
  <c r="E614" i="12"/>
  <c r="D614" i="12"/>
  <c r="J614" i="12" s="1"/>
  <c r="P614" i="12" s="1"/>
  <c r="V614" i="12" s="1"/>
  <c r="AB614" i="12" s="1"/>
  <c r="AH614" i="12" s="1"/>
  <c r="AN614" i="12" s="1"/>
  <c r="AT614" i="12" s="1"/>
  <c r="AZ614" i="12" s="1"/>
  <c r="BF614" i="12" s="1"/>
  <c r="C614" i="12"/>
  <c r="I614" i="12" s="1"/>
  <c r="O614" i="12" s="1"/>
  <c r="U614" i="12" s="1"/>
  <c r="AA614" i="12" s="1"/>
  <c r="AG614" i="12" s="1"/>
  <c r="AM614" i="12" s="1"/>
  <c r="AS614" i="12" s="1"/>
  <c r="AY614" i="12" s="1"/>
  <c r="BE614" i="12" s="1"/>
  <c r="B614" i="12"/>
  <c r="H614" i="12" s="1"/>
  <c r="N614" i="12" s="1"/>
  <c r="A614" i="12"/>
  <c r="G614" i="12" s="1"/>
  <c r="M614" i="12" s="1"/>
  <c r="J613" i="12"/>
  <c r="P613" i="12" s="1"/>
  <c r="V613" i="12" s="1"/>
  <c r="AB613" i="12" s="1"/>
  <c r="AH613" i="12" s="1"/>
  <c r="AN613" i="12" s="1"/>
  <c r="AT613" i="12" s="1"/>
  <c r="AZ613" i="12" s="1"/>
  <c r="BF613" i="12" s="1"/>
  <c r="E613" i="12"/>
  <c r="D613" i="12"/>
  <c r="C613" i="12"/>
  <c r="I613" i="12" s="1"/>
  <c r="O613" i="12" s="1"/>
  <c r="U613" i="12" s="1"/>
  <c r="AA613" i="12" s="1"/>
  <c r="AG613" i="12" s="1"/>
  <c r="AM613" i="12" s="1"/>
  <c r="AS613" i="12" s="1"/>
  <c r="AY613" i="12" s="1"/>
  <c r="BE613" i="12" s="1"/>
  <c r="B613" i="12"/>
  <c r="H613" i="12" s="1"/>
  <c r="A613" i="12"/>
  <c r="G613" i="12" s="1"/>
  <c r="M613" i="12" s="1"/>
  <c r="S613" i="12" s="1"/>
  <c r="Y613" i="12" s="1"/>
  <c r="AE613" i="12" s="1"/>
  <c r="AK613" i="12" s="1"/>
  <c r="AQ613" i="12" s="1"/>
  <c r="AW613" i="12" s="1"/>
  <c r="BC613" i="12" s="1"/>
  <c r="E612" i="12"/>
  <c r="D612" i="12"/>
  <c r="J612" i="12" s="1"/>
  <c r="P612" i="12" s="1"/>
  <c r="V612" i="12" s="1"/>
  <c r="AB612" i="12" s="1"/>
  <c r="AH612" i="12" s="1"/>
  <c r="AN612" i="12" s="1"/>
  <c r="AT612" i="12" s="1"/>
  <c r="AZ612" i="12" s="1"/>
  <c r="BF612" i="12" s="1"/>
  <c r="C612" i="12"/>
  <c r="I612" i="12" s="1"/>
  <c r="O612" i="12" s="1"/>
  <c r="U612" i="12" s="1"/>
  <c r="AA612" i="12" s="1"/>
  <c r="AG612" i="12" s="1"/>
  <c r="AM612" i="12" s="1"/>
  <c r="AS612" i="12" s="1"/>
  <c r="AY612" i="12" s="1"/>
  <c r="BE612" i="12" s="1"/>
  <c r="B612" i="12"/>
  <c r="A612" i="12"/>
  <c r="G612" i="12" s="1"/>
  <c r="M612" i="12" s="1"/>
  <c r="S612" i="12" s="1"/>
  <c r="Y612" i="12" s="1"/>
  <c r="AE612" i="12" s="1"/>
  <c r="AK612" i="12" s="1"/>
  <c r="AQ612" i="12" s="1"/>
  <c r="AW612" i="12" s="1"/>
  <c r="BC612" i="12" s="1"/>
  <c r="O611" i="12"/>
  <c r="U611" i="12" s="1"/>
  <c r="AA611" i="12" s="1"/>
  <c r="AG611" i="12" s="1"/>
  <c r="AM611" i="12" s="1"/>
  <c r="AS611" i="12" s="1"/>
  <c r="AY611" i="12" s="1"/>
  <c r="BE611" i="12" s="1"/>
  <c r="E611" i="12"/>
  <c r="D611" i="12"/>
  <c r="J611" i="12" s="1"/>
  <c r="P611" i="12" s="1"/>
  <c r="V611" i="12" s="1"/>
  <c r="AB611" i="12" s="1"/>
  <c r="AH611" i="12" s="1"/>
  <c r="AN611" i="12" s="1"/>
  <c r="AT611" i="12" s="1"/>
  <c r="AZ611" i="12" s="1"/>
  <c r="BF611" i="12" s="1"/>
  <c r="C611" i="12"/>
  <c r="I611" i="12" s="1"/>
  <c r="B611" i="12"/>
  <c r="A611" i="12"/>
  <c r="G611" i="12" s="1"/>
  <c r="M611" i="12" s="1"/>
  <c r="S611" i="12" s="1"/>
  <c r="Y611" i="12" s="1"/>
  <c r="AE611" i="12" s="1"/>
  <c r="AK611" i="12" s="1"/>
  <c r="AQ611" i="12" s="1"/>
  <c r="AW611" i="12" s="1"/>
  <c r="BC611" i="12" s="1"/>
  <c r="AY610" i="12"/>
  <c r="BE610" i="12" s="1"/>
  <c r="E610" i="12"/>
  <c r="D610" i="12"/>
  <c r="J610" i="12" s="1"/>
  <c r="P610" i="12" s="1"/>
  <c r="V610" i="12" s="1"/>
  <c r="AB610" i="12" s="1"/>
  <c r="AH610" i="12" s="1"/>
  <c r="AN610" i="12" s="1"/>
  <c r="AT610" i="12" s="1"/>
  <c r="AZ610" i="12" s="1"/>
  <c r="BF610" i="12" s="1"/>
  <c r="C610" i="12"/>
  <c r="I610" i="12" s="1"/>
  <c r="O610" i="12" s="1"/>
  <c r="U610" i="12" s="1"/>
  <c r="AA610" i="12" s="1"/>
  <c r="AG610" i="12" s="1"/>
  <c r="AM610" i="12" s="1"/>
  <c r="AS610" i="12" s="1"/>
  <c r="B610" i="12"/>
  <c r="H610" i="12" s="1"/>
  <c r="N610" i="12" s="1"/>
  <c r="A610" i="12"/>
  <c r="G610" i="12" s="1"/>
  <c r="M610" i="12" s="1"/>
  <c r="S610" i="12" s="1"/>
  <c r="Y610" i="12" s="1"/>
  <c r="AE610" i="12" s="1"/>
  <c r="AK610" i="12" s="1"/>
  <c r="AQ610" i="12" s="1"/>
  <c r="AW610" i="12" s="1"/>
  <c r="BC610" i="12" s="1"/>
  <c r="Y609" i="12"/>
  <c r="AE609" i="12" s="1"/>
  <c r="AK609" i="12" s="1"/>
  <c r="AQ609" i="12" s="1"/>
  <c r="AW609" i="12" s="1"/>
  <c r="BC609" i="12" s="1"/>
  <c r="E609" i="12"/>
  <c r="D609" i="12"/>
  <c r="J609" i="12" s="1"/>
  <c r="P609" i="12" s="1"/>
  <c r="V609" i="12" s="1"/>
  <c r="AB609" i="12" s="1"/>
  <c r="AH609" i="12" s="1"/>
  <c r="AN609" i="12" s="1"/>
  <c r="AT609" i="12" s="1"/>
  <c r="AZ609" i="12" s="1"/>
  <c r="BF609" i="12" s="1"/>
  <c r="C609" i="12"/>
  <c r="I609" i="12" s="1"/>
  <c r="O609" i="12" s="1"/>
  <c r="U609" i="12" s="1"/>
  <c r="AA609" i="12" s="1"/>
  <c r="AG609" i="12" s="1"/>
  <c r="AM609" i="12" s="1"/>
  <c r="AS609" i="12" s="1"/>
  <c r="AY609" i="12" s="1"/>
  <c r="BE609" i="12" s="1"/>
  <c r="B609" i="12"/>
  <c r="A609" i="12"/>
  <c r="G609" i="12" s="1"/>
  <c r="M609" i="12" s="1"/>
  <c r="S609" i="12" s="1"/>
  <c r="E608" i="12"/>
  <c r="D608" i="12"/>
  <c r="J608" i="12" s="1"/>
  <c r="P608" i="12" s="1"/>
  <c r="V608" i="12" s="1"/>
  <c r="AB608" i="12" s="1"/>
  <c r="AH608" i="12" s="1"/>
  <c r="AN608" i="12" s="1"/>
  <c r="AT608" i="12" s="1"/>
  <c r="AZ608" i="12" s="1"/>
  <c r="BF608" i="12" s="1"/>
  <c r="C608" i="12"/>
  <c r="I608" i="12" s="1"/>
  <c r="O608" i="12" s="1"/>
  <c r="U608" i="12" s="1"/>
  <c r="AA608" i="12" s="1"/>
  <c r="AG608" i="12" s="1"/>
  <c r="AM608" i="12" s="1"/>
  <c r="AS608" i="12" s="1"/>
  <c r="AY608" i="12" s="1"/>
  <c r="BE608" i="12" s="1"/>
  <c r="B608" i="12"/>
  <c r="H608" i="12" s="1"/>
  <c r="Q608" i="12" s="1"/>
  <c r="A608" i="12"/>
  <c r="G608" i="12" s="1"/>
  <c r="M608" i="12" s="1"/>
  <c r="S608" i="12" s="1"/>
  <c r="Y608" i="12" s="1"/>
  <c r="AE608" i="12" s="1"/>
  <c r="AK608" i="12" s="1"/>
  <c r="AQ608" i="12" s="1"/>
  <c r="AW608" i="12" s="1"/>
  <c r="BC608" i="12" s="1"/>
  <c r="E607" i="12"/>
  <c r="D607" i="12"/>
  <c r="J607" i="12" s="1"/>
  <c r="P607" i="12" s="1"/>
  <c r="V607" i="12" s="1"/>
  <c r="AB607" i="12" s="1"/>
  <c r="AH607" i="12" s="1"/>
  <c r="AN607" i="12" s="1"/>
  <c r="AT607" i="12" s="1"/>
  <c r="AZ607" i="12" s="1"/>
  <c r="BF607" i="12" s="1"/>
  <c r="C607" i="12"/>
  <c r="I607" i="12" s="1"/>
  <c r="O607" i="12" s="1"/>
  <c r="U607" i="12" s="1"/>
  <c r="AA607" i="12" s="1"/>
  <c r="AG607" i="12" s="1"/>
  <c r="AM607" i="12" s="1"/>
  <c r="AS607" i="12" s="1"/>
  <c r="AY607" i="12" s="1"/>
  <c r="BE607" i="12" s="1"/>
  <c r="B607" i="12"/>
  <c r="A607" i="12"/>
  <c r="G607" i="12" s="1"/>
  <c r="M607" i="12" s="1"/>
  <c r="S607" i="12" s="1"/>
  <c r="Y607" i="12" s="1"/>
  <c r="AE607" i="12" s="1"/>
  <c r="AK607" i="12" s="1"/>
  <c r="AQ607" i="12" s="1"/>
  <c r="AW607" i="12" s="1"/>
  <c r="BC607" i="12" s="1"/>
  <c r="G606" i="12"/>
  <c r="M606" i="12" s="1"/>
  <c r="S606" i="12" s="1"/>
  <c r="Y606" i="12" s="1"/>
  <c r="AE606" i="12" s="1"/>
  <c r="AK606" i="12" s="1"/>
  <c r="AQ606" i="12" s="1"/>
  <c r="AW606" i="12" s="1"/>
  <c r="BC606" i="12" s="1"/>
  <c r="E606" i="12"/>
  <c r="D606" i="12"/>
  <c r="J606" i="12" s="1"/>
  <c r="P606" i="12" s="1"/>
  <c r="V606" i="12" s="1"/>
  <c r="AB606" i="12" s="1"/>
  <c r="AH606" i="12" s="1"/>
  <c r="AN606" i="12" s="1"/>
  <c r="AT606" i="12" s="1"/>
  <c r="AZ606" i="12" s="1"/>
  <c r="BF606" i="12" s="1"/>
  <c r="C606" i="12"/>
  <c r="I606" i="12" s="1"/>
  <c r="O606" i="12" s="1"/>
  <c r="U606" i="12" s="1"/>
  <c r="AA606" i="12" s="1"/>
  <c r="AG606" i="12" s="1"/>
  <c r="AM606" i="12" s="1"/>
  <c r="AS606" i="12" s="1"/>
  <c r="AY606" i="12" s="1"/>
  <c r="BE606" i="12" s="1"/>
  <c r="B606" i="12"/>
  <c r="H606" i="12" s="1"/>
  <c r="N606" i="12" s="1"/>
  <c r="A606" i="12"/>
  <c r="E605" i="12"/>
  <c r="D605" i="12"/>
  <c r="J605" i="12" s="1"/>
  <c r="P605" i="12" s="1"/>
  <c r="V605" i="12" s="1"/>
  <c r="AB605" i="12" s="1"/>
  <c r="AH605" i="12" s="1"/>
  <c r="AN605" i="12" s="1"/>
  <c r="AT605" i="12" s="1"/>
  <c r="AZ605" i="12" s="1"/>
  <c r="BF605" i="12" s="1"/>
  <c r="C605" i="12"/>
  <c r="I605" i="12" s="1"/>
  <c r="O605" i="12" s="1"/>
  <c r="U605" i="12" s="1"/>
  <c r="AA605" i="12" s="1"/>
  <c r="AG605" i="12" s="1"/>
  <c r="AM605" i="12" s="1"/>
  <c r="AS605" i="12" s="1"/>
  <c r="AY605" i="12" s="1"/>
  <c r="BE605" i="12" s="1"/>
  <c r="B605" i="12"/>
  <c r="A605" i="12"/>
  <c r="G605" i="12" s="1"/>
  <c r="M605" i="12" s="1"/>
  <c r="S605" i="12" s="1"/>
  <c r="Y605" i="12" s="1"/>
  <c r="AE605" i="12" s="1"/>
  <c r="AK605" i="12" s="1"/>
  <c r="AQ605" i="12" s="1"/>
  <c r="AW605" i="12" s="1"/>
  <c r="BC605" i="12" s="1"/>
  <c r="E604" i="12"/>
  <c r="D604" i="12"/>
  <c r="J604" i="12" s="1"/>
  <c r="P604" i="12" s="1"/>
  <c r="V604" i="12" s="1"/>
  <c r="AB604" i="12" s="1"/>
  <c r="AH604" i="12" s="1"/>
  <c r="AN604" i="12" s="1"/>
  <c r="AT604" i="12" s="1"/>
  <c r="AZ604" i="12" s="1"/>
  <c r="BF604" i="12" s="1"/>
  <c r="C604" i="12"/>
  <c r="I604" i="12" s="1"/>
  <c r="O604" i="12" s="1"/>
  <c r="U604" i="12" s="1"/>
  <c r="AA604" i="12" s="1"/>
  <c r="AG604" i="12" s="1"/>
  <c r="AM604" i="12" s="1"/>
  <c r="AS604" i="12" s="1"/>
  <c r="AY604" i="12" s="1"/>
  <c r="BE604" i="12" s="1"/>
  <c r="B604" i="12"/>
  <c r="A604" i="12"/>
  <c r="G604" i="12" s="1"/>
  <c r="M604" i="12" s="1"/>
  <c r="S604" i="12" s="1"/>
  <c r="Y604" i="12" s="1"/>
  <c r="AE604" i="12" s="1"/>
  <c r="AK604" i="12" s="1"/>
  <c r="AQ604" i="12" s="1"/>
  <c r="AW604" i="12" s="1"/>
  <c r="BC604" i="12" s="1"/>
  <c r="E603" i="12"/>
  <c r="D603" i="12"/>
  <c r="J603" i="12" s="1"/>
  <c r="P603" i="12" s="1"/>
  <c r="V603" i="12" s="1"/>
  <c r="AB603" i="12" s="1"/>
  <c r="AH603" i="12" s="1"/>
  <c r="AN603" i="12" s="1"/>
  <c r="AT603" i="12" s="1"/>
  <c r="AZ603" i="12" s="1"/>
  <c r="BF603" i="12" s="1"/>
  <c r="C603" i="12"/>
  <c r="I603" i="12" s="1"/>
  <c r="O603" i="12" s="1"/>
  <c r="U603" i="12" s="1"/>
  <c r="AA603" i="12" s="1"/>
  <c r="AG603" i="12" s="1"/>
  <c r="AM603" i="12" s="1"/>
  <c r="AS603" i="12" s="1"/>
  <c r="AY603" i="12" s="1"/>
  <c r="BE603" i="12" s="1"/>
  <c r="B603" i="12"/>
  <c r="A603" i="12"/>
  <c r="G603" i="12" s="1"/>
  <c r="M603" i="12" s="1"/>
  <c r="S603" i="12" s="1"/>
  <c r="Y603" i="12" s="1"/>
  <c r="AE603" i="12" s="1"/>
  <c r="AK603" i="12" s="1"/>
  <c r="AQ603" i="12" s="1"/>
  <c r="AW603" i="12" s="1"/>
  <c r="BC603" i="12" s="1"/>
  <c r="S602" i="12"/>
  <c r="Y602" i="12" s="1"/>
  <c r="AE602" i="12" s="1"/>
  <c r="AK602" i="12" s="1"/>
  <c r="AQ602" i="12" s="1"/>
  <c r="AW602" i="12" s="1"/>
  <c r="BC602" i="12" s="1"/>
  <c r="E602" i="12"/>
  <c r="D602" i="12"/>
  <c r="J602" i="12" s="1"/>
  <c r="P602" i="12" s="1"/>
  <c r="V602" i="12" s="1"/>
  <c r="AB602" i="12" s="1"/>
  <c r="AH602" i="12" s="1"/>
  <c r="AN602" i="12" s="1"/>
  <c r="AT602" i="12" s="1"/>
  <c r="AZ602" i="12" s="1"/>
  <c r="BF602" i="12" s="1"/>
  <c r="C602" i="12"/>
  <c r="I602" i="12" s="1"/>
  <c r="O602" i="12" s="1"/>
  <c r="U602" i="12" s="1"/>
  <c r="AA602" i="12" s="1"/>
  <c r="AG602" i="12" s="1"/>
  <c r="AM602" i="12" s="1"/>
  <c r="AS602" i="12" s="1"/>
  <c r="AY602" i="12" s="1"/>
  <c r="BE602" i="12" s="1"/>
  <c r="B602" i="12"/>
  <c r="H602" i="12" s="1"/>
  <c r="A602" i="12"/>
  <c r="G602" i="12" s="1"/>
  <c r="M602" i="12" s="1"/>
  <c r="E601" i="12"/>
  <c r="D601" i="12"/>
  <c r="J601" i="12" s="1"/>
  <c r="P601" i="12" s="1"/>
  <c r="V601" i="12" s="1"/>
  <c r="AB601" i="12" s="1"/>
  <c r="AH601" i="12" s="1"/>
  <c r="AN601" i="12" s="1"/>
  <c r="AT601" i="12" s="1"/>
  <c r="AZ601" i="12" s="1"/>
  <c r="BF601" i="12" s="1"/>
  <c r="C601" i="12"/>
  <c r="I601" i="12" s="1"/>
  <c r="O601" i="12" s="1"/>
  <c r="U601" i="12" s="1"/>
  <c r="AA601" i="12" s="1"/>
  <c r="AG601" i="12" s="1"/>
  <c r="AM601" i="12" s="1"/>
  <c r="AS601" i="12" s="1"/>
  <c r="AY601" i="12" s="1"/>
  <c r="BE601" i="12" s="1"/>
  <c r="B601" i="12"/>
  <c r="H601" i="12" s="1"/>
  <c r="A601" i="12"/>
  <c r="G601" i="12" s="1"/>
  <c r="M601" i="12" s="1"/>
  <c r="S601" i="12" s="1"/>
  <c r="Y601" i="12" s="1"/>
  <c r="AE601" i="12" s="1"/>
  <c r="AK601" i="12" s="1"/>
  <c r="AQ601" i="12" s="1"/>
  <c r="AW601" i="12" s="1"/>
  <c r="BC601" i="12" s="1"/>
  <c r="E600" i="12"/>
  <c r="D600" i="12"/>
  <c r="J600" i="12" s="1"/>
  <c r="P600" i="12" s="1"/>
  <c r="V600" i="12" s="1"/>
  <c r="AB600" i="12" s="1"/>
  <c r="AH600" i="12" s="1"/>
  <c r="AN600" i="12" s="1"/>
  <c r="AT600" i="12" s="1"/>
  <c r="AZ600" i="12" s="1"/>
  <c r="BF600" i="12" s="1"/>
  <c r="C600" i="12"/>
  <c r="I600" i="12" s="1"/>
  <c r="O600" i="12" s="1"/>
  <c r="U600" i="12" s="1"/>
  <c r="AA600" i="12" s="1"/>
  <c r="AG600" i="12" s="1"/>
  <c r="AM600" i="12" s="1"/>
  <c r="AS600" i="12" s="1"/>
  <c r="AY600" i="12" s="1"/>
  <c r="BE600" i="12" s="1"/>
  <c r="B600" i="12"/>
  <c r="A600" i="12"/>
  <c r="G600" i="12" s="1"/>
  <c r="M600" i="12" s="1"/>
  <c r="S600" i="12" s="1"/>
  <c r="Y600" i="12" s="1"/>
  <c r="AE600" i="12" s="1"/>
  <c r="AK600" i="12" s="1"/>
  <c r="AQ600" i="12" s="1"/>
  <c r="AW600" i="12" s="1"/>
  <c r="BC600" i="12" s="1"/>
  <c r="E599" i="12"/>
  <c r="D599" i="12"/>
  <c r="J599" i="12" s="1"/>
  <c r="P599" i="12" s="1"/>
  <c r="V599" i="12" s="1"/>
  <c r="AB599" i="12" s="1"/>
  <c r="AH599" i="12" s="1"/>
  <c r="AN599" i="12" s="1"/>
  <c r="AT599" i="12" s="1"/>
  <c r="AZ599" i="12" s="1"/>
  <c r="BF599" i="12" s="1"/>
  <c r="C599" i="12"/>
  <c r="I599" i="12" s="1"/>
  <c r="O599" i="12" s="1"/>
  <c r="U599" i="12" s="1"/>
  <c r="AA599" i="12" s="1"/>
  <c r="AG599" i="12" s="1"/>
  <c r="AM599" i="12" s="1"/>
  <c r="AS599" i="12" s="1"/>
  <c r="AY599" i="12" s="1"/>
  <c r="BE599" i="12" s="1"/>
  <c r="B599" i="12"/>
  <c r="A599" i="12"/>
  <c r="G599" i="12" s="1"/>
  <c r="M599" i="12" s="1"/>
  <c r="S599" i="12" s="1"/>
  <c r="Y599" i="12" s="1"/>
  <c r="AE599" i="12" s="1"/>
  <c r="AK599" i="12" s="1"/>
  <c r="AQ599" i="12" s="1"/>
  <c r="AW599" i="12" s="1"/>
  <c r="BC599" i="12" s="1"/>
  <c r="E598" i="12"/>
  <c r="D598" i="12"/>
  <c r="J598" i="12" s="1"/>
  <c r="P598" i="12" s="1"/>
  <c r="V598" i="12" s="1"/>
  <c r="AB598" i="12" s="1"/>
  <c r="AH598" i="12" s="1"/>
  <c r="AN598" i="12" s="1"/>
  <c r="AT598" i="12" s="1"/>
  <c r="AZ598" i="12" s="1"/>
  <c r="BF598" i="12" s="1"/>
  <c r="C598" i="12"/>
  <c r="I598" i="12" s="1"/>
  <c r="O598" i="12" s="1"/>
  <c r="U598" i="12" s="1"/>
  <c r="AA598" i="12" s="1"/>
  <c r="AG598" i="12" s="1"/>
  <c r="AM598" i="12" s="1"/>
  <c r="AS598" i="12" s="1"/>
  <c r="AY598" i="12" s="1"/>
  <c r="BE598" i="12" s="1"/>
  <c r="B598" i="12"/>
  <c r="A598" i="12"/>
  <c r="G598" i="12" s="1"/>
  <c r="M598" i="12" s="1"/>
  <c r="S598" i="12" s="1"/>
  <c r="Y598" i="12" s="1"/>
  <c r="AE598" i="12" s="1"/>
  <c r="AK598" i="12" s="1"/>
  <c r="AQ598" i="12" s="1"/>
  <c r="AW598" i="12" s="1"/>
  <c r="BC598" i="12" s="1"/>
  <c r="E597" i="12"/>
  <c r="D597" i="12"/>
  <c r="J597" i="12" s="1"/>
  <c r="P597" i="12" s="1"/>
  <c r="V597" i="12" s="1"/>
  <c r="AB597" i="12" s="1"/>
  <c r="AH597" i="12" s="1"/>
  <c r="AN597" i="12" s="1"/>
  <c r="AT597" i="12" s="1"/>
  <c r="AZ597" i="12" s="1"/>
  <c r="BF597" i="12" s="1"/>
  <c r="C597" i="12"/>
  <c r="I597" i="12" s="1"/>
  <c r="O597" i="12" s="1"/>
  <c r="U597" i="12" s="1"/>
  <c r="AA597" i="12" s="1"/>
  <c r="AG597" i="12" s="1"/>
  <c r="AM597" i="12" s="1"/>
  <c r="AS597" i="12" s="1"/>
  <c r="AY597" i="12" s="1"/>
  <c r="BE597" i="12" s="1"/>
  <c r="B597" i="12"/>
  <c r="A597" i="12"/>
  <c r="G597" i="12" s="1"/>
  <c r="M597" i="12" s="1"/>
  <c r="S597" i="12" s="1"/>
  <c r="Y597" i="12" s="1"/>
  <c r="AE597" i="12" s="1"/>
  <c r="AK597" i="12" s="1"/>
  <c r="AQ597" i="12" s="1"/>
  <c r="AW597" i="12" s="1"/>
  <c r="BC597" i="12" s="1"/>
  <c r="E596" i="12"/>
  <c r="D596" i="12"/>
  <c r="J596" i="12" s="1"/>
  <c r="P596" i="12" s="1"/>
  <c r="V596" i="12" s="1"/>
  <c r="AB596" i="12" s="1"/>
  <c r="AH596" i="12" s="1"/>
  <c r="AN596" i="12" s="1"/>
  <c r="AT596" i="12" s="1"/>
  <c r="AZ596" i="12" s="1"/>
  <c r="BF596" i="12" s="1"/>
  <c r="C596" i="12"/>
  <c r="I596" i="12" s="1"/>
  <c r="O596" i="12" s="1"/>
  <c r="U596" i="12" s="1"/>
  <c r="AA596" i="12" s="1"/>
  <c r="AG596" i="12" s="1"/>
  <c r="AM596" i="12" s="1"/>
  <c r="AS596" i="12" s="1"/>
  <c r="AY596" i="12" s="1"/>
  <c r="BE596" i="12" s="1"/>
  <c r="B596" i="12"/>
  <c r="A596" i="12"/>
  <c r="G596" i="12" s="1"/>
  <c r="M596" i="12" s="1"/>
  <c r="S596" i="12" s="1"/>
  <c r="Y596" i="12" s="1"/>
  <c r="AE596" i="12" s="1"/>
  <c r="AK596" i="12" s="1"/>
  <c r="AQ596" i="12" s="1"/>
  <c r="AW596" i="12" s="1"/>
  <c r="BC596" i="12" s="1"/>
  <c r="E595" i="12"/>
  <c r="D595" i="12"/>
  <c r="J595" i="12" s="1"/>
  <c r="P595" i="12" s="1"/>
  <c r="V595" i="12" s="1"/>
  <c r="AB595" i="12" s="1"/>
  <c r="AH595" i="12" s="1"/>
  <c r="AN595" i="12" s="1"/>
  <c r="AT595" i="12" s="1"/>
  <c r="AZ595" i="12" s="1"/>
  <c r="BF595" i="12" s="1"/>
  <c r="C595" i="12"/>
  <c r="I595" i="12" s="1"/>
  <c r="O595" i="12" s="1"/>
  <c r="U595" i="12" s="1"/>
  <c r="AA595" i="12" s="1"/>
  <c r="AG595" i="12" s="1"/>
  <c r="AM595" i="12" s="1"/>
  <c r="AS595" i="12" s="1"/>
  <c r="AY595" i="12" s="1"/>
  <c r="BE595" i="12" s="1"/>
  <c r="B595" i="12"/>
  <c r="A595" i="12"/>
  <c r="G595" i="12" s="1"/>
  <c r="M595" i="12" s="1"/>
  <c r="S595" i="12" s="1"/>
  <c r="Y595" i="12" s="1"/>
  <c r="AE595" i="12" s="1"/>
  <c r="AK595" i="12" s="1"/>
  <c r="AQ595" i="12" s="1"/>
  <c r="AW595" i="12" s="1"/>
  <c r="BC595" i="12" s="1"/>
  <c r="M594" i="12"/>
  <c r="S594" i="12" s="1"/>
  <c r="Y594" i="12" s="1"/>
  <c r="AE594" i="12" s="1"/>
  <c r="AK594" i="12" s="1"/>
  <c r="AQ594" i="12" s="1"/>
  <c r="AW594" i="12" s="1"/>
  <c r="BC594" i="12" s="1"/>
  <c r="E594" i="12"/>
  <c r="D594" i="12"/>
  <c r="J594" i="12" s="1"/>
  <c r="P594" i="12" s="1"/>
  <c r="V594" i="12" s="1"/>
  <c r="AB594" i="12" s="1"/>
  <c r="AH594" i="12" s="1"/>
  <c r="AN594" i="12" s="1"/>
  <c r="AT594" i="12" s="1"/>
  <c r="AZ594" i="12" s="1"/>
  <c r="BF594" i="12" s="1"/>
  <c r="C594" i="12"/>
  <c r="I594" i="12" s="1"/>
  <c r="O594" i="12" s="1"/>
  <c r="U594" i="12" s="1"/>
  <c r="AA594" i="12" s="1"/>
  <c r="AG594" i="12" s="1"/>
  <c r="AM594" i="12" s="1"/>
  <c r="AS594" i="12" s="1"/>
  <c r="AY594" i="12" s="1"/>
  <c r="BE594" i="12" s="1"/>
  <c r="B594" i="12"/>
  <c r="K594" i="12" s="1"/>
  <c r="A594" i="12"/>
  <c r="G594" i="12" s="1"/>
  <c r="Y593" i="12"/>
  <c r="AE593" i="12" s="1"/>
  <c r="AK593" i="12" s="1"/>
  <c r="AQ593" i="12" s="1"/>
  <c r="AW593" i="12" s="1"/>
  <c r="BC593" i="12" s="1"/>
  <c r="E593" i="12"/>
  <c r="D593" i="12"/>
  <c r="J593" i="12" s="1"/>
  <c r="P593" i="12" s="1"/>
  <c r="V593" i="12" s="1"/>
  <c r="AB593" i="12" s="1"/>
  <c r="AH593" i="12" s="1"/>
  <c r="AN593" i="12" s="1"/>
  <c r="AT593" i="12" s="1"/>
  <c r="AZ593" i="12" s="1"/>
  <c r="BF593" i="12" s="1"/>
  <c r="C593" i="12"/>
  <c r="I593" i="12" s="1"/>
  <c r="O593" i="12" s="1"/>
  <c r="U593" i="12" s="1"/>
  <c r="AA593" i="12" s="1"/>
  <c r="AG593" i="12" s="1"/>
  <c r="AM593" i="12" s="1"/>
  <c r="AS593" i="12" s="1"/>
  <c r="AY593" i="12" s="1"/>
  <c r="BE593" i="12" s="1"/>
  <c r="B593" i="12"/>
  <c r="A593" i="12"/>
  <c r="G593" i="12" s="1"/>
  <c r="M593" i="12" s="1"/>
  <c r="S593" i="12" s="1"/>
  <c r="E592" i="12"/>
  <c r="D592" i="12"/>
  <c r="J592" i="12" s="1"/>
  <c r="P592" i="12" s="1"/>
  <c r="V592" i="12" s="1"/>
  <c r="AB592" i="12" s="1"/>
  <c r="AH592" i="12" s="1"/>
  <c r="AN592" i="12" s="1"/>
  <c r="AT592" i="12" s="1"/>
  <c r="AZ592" i="12" s="1"/>
  <c r="BF592" i="12" s="1"/>
  <c r="C592" i="12"/>
  <c r="I592" i="12" s="1"/>
  <c r="O592" i="12" s="1"/>
  <c r="U592" i="12" s="1"/>
  <c r="AA592" i="12" s="1"/>
  <c r="AG592" i="12" s="1"/>
  <c r="AM592" i="12" s="1"/>
  <c r="AS592" i="12" s="1"/>
  <c r="AY592" i="12" s="1"/>
  <c r="BE592" i="12" s="1"/>
  <c r="B592" i="12"/>
  <c r="H592" i="12" s="1"/>
  <c r="A592" i="12"/>
  <c r="G592" i="12" s="1"/>
  <c r="M592" i="12" s="1"/>
  <c r="S592" i="12" s="1"/>
  <c r="Y592" i="12" s="1"/>
  <c r="AE592" i="12" s="1"/>
  <c r="AK592" i="12" s="1"/>
  <c r="AQ592" i="12" s="1"/>
  <c r="AW592" i="12" s="1"/>
  <c r="BC592" i="12" s="1"/>
  <c r="E591" i="12"/>
  <c r="D591" i="12"/>
  <c r="J591" i="12" s="1"/>
  <c r="P591" i="12" s="1"/>
  <c r="V591" i="12" s="1"/>
  <c r="AB591" i="12" s="1"/>
  <c r="AH591" i="12" s="1"/>
  <c r="AN591" i="12" s="1"/>
  <c r="AT591" i="12" s="1"/>
  <c r="AZ591" i="12" s="1"/>
  <c r="BF591" i="12" s="1"/>
  <c r="C591" i="12"/>
  <c r="I591" i="12" s="1"/>
  <c r="O591" i="12" s="1"/>
  <c r="U591" i="12" s="1"/>
  <c r="AA591" i="12" s="1"/>
  <c r="AG591" i="12" s="1"/>
  <c r="AM591" i="12" s="1"/>
  <c r="AS591" i="12" s="1"/>
  <c r="AY591" i="12" s="1"/>
  <c r="BE591" i="12" s="1"/>
  <c r="B591" i="12"/>
  <c r="A591" i="12"/>
  <c r="G591" i="12" s="1"/>
  <c r="M591" i="12" s="1"/>
  <c r="S591" i="12" s="1"/>
  <c r="Y591" i="12" s="1"/>
  <c r="AE591" i="12" s="1"/>
  <c r="AK591" i="12" s="1"/>
  <c r="AQ591" i="12" s="1"/>
  <c r="AW591" i="12" s="1"/>
  <c r="BC591" i="12" s="1"/>
  <c r="E590" i="12"/>
  <c r="D590" i="12"/>
  <c r="J590" i="12" s="1"/>
  <c r="P590" i="12" s="1"/>
  <c r="V590" i="12" s="1"/>
  <c r="AB590" i="12" s="1"/>
  <c r="AH590" i="12" s="1"/>
  <c r="AN590" i="12" s="1"/>
  <c r="AT590" i="12" s="1"/>
  <c r="AZ590" i="12" s="1"/>
  <c r="BF590" i="12" s="1"/>
  <c r="C590" i="12"/>
  <c r="I590" i="12" s="1"/>
  <c r="O590" i="12" s="1"/>
  <c r="U590" i="12" s="1"/>
  <c r="AA590" i="12" s="1"/>
  <c r="AG590" i="12" s="1"/>
  <c r="AM590" i="12" s="1"/>
  <c r="AS590" i="12" s="1"/>
  <c r="AY590" i="12" s="1"/>
  <c r="BE590" i="12" s="1"/>
  <c r="B590" i="12"/>
  <c r="A590" i="12"/>
  <c r="G590" i="12" s="1"/>
  <c r="M590" i="12" s="1"/>
  <c r="S590" i="12" s="1"/>
  <c r="Y590" i="12" s="1"/>
  <c r="AE590" i="12" s="1"/>
  <c r="AK590" i="12" s="1"/>
  <c r="AQ590" i="12" s="1"/>
  <c r="AW590" i="12" s="1"/>
  <c r="BC590" i="12" s="1"/>
  <c r="E589" i="12"/>
  <c r="D589" i="12"/>
  <c r="J589" i="12" s="1"/>
  <c r="P589" i="12" s="1"/>
  <c r="V589" i="12" s="1"/>
  <c r="AB589" i="12" s="1"/>
  <c r="AH589" i="12" s="1"/>
  <c r="AN589" i="12" s="1"/>
  <c r="AT589" i="12" s="1"/>
  <c r="AZ589" i="12" s="1"/>
  <c r="BF589" i="12" s="1"/>
  <c r="C589" i="12"/>
  <c r="I589" i="12" s="1"/>
  <c r="O589" i="12" s="1"/>
  <c r="U589" i="12" s="1"/>
  <c r="AA589" i="12" s="1"/>
  <c r="AG589" i="12" s="1"/>
  <c r="AM589" i="12" s="1"/>
  <c r="AS589" i="12" s="1"/>
  <c r="AY589" i="12" s="1"/>
  <c r="BE589" i="12" s="1"/>
  <c r="B589" i="12"/>
  <c r="K589" i="12" s="1"/>
  <c r="A589" i="12"/>
  <c r="G589" i="12" s="1"/>
  <c r="M589" i="12" s="1"/>
  <c r="S589" i="12" s="1"/>
  <c r="Y589" i="12" s="1"/>
  <c r="AE589" i="12" s="1"/>
  <c r="AK589" i="12" s="1"/>
  <c r="AQ589" i="12" s="1"/>
  <c r="AW589" i="12" s="1"/>
  <c r="BC589" i="12" s="1"/>
  <c r="E588" i="12"/>
  <c r="D588" i="12"/>
  <c r="J588" i="12" s="1"/>
  <c r="P588" i="12" s="1"/>
  <c r="V588" i="12" s="1"/>
  <c r="AB588" i="12" s="1"/>
  <c r="AH588" i="12" s="1"/>
  <c r="AN588" i="12" s="1"/>
  <c r="AT588" i="12" s="1"/>
  <c r="AZ588" i="12" s="1"/>
  <c r="BF588" i="12" s="1"/>
  <c r="C588" i="12"/>
  <c r="I588" i="12" s="1"/>
  <c r="O588" i="12" s="1"/>
  <c r="U588" i="12" s="1"/>
  <c r="AA588" i="12" s="1"/>
  <c r="AG588" i="12" s="1"/>
  <c r="AM588" i="12" s="1"/>
  <c r="AS588" i="12" s="1"/>
  <c r="AY588" i="12" s="1"/>
  <c r="BE588" i="12" s="1"/>
  <c r="B588" i="12"/>
  <c r="H588" i="12" s="1"/>
  <c r="A588" i="12"/>
  <c r="G588" i="12" s="1"/>
  <c r="M588" i="12" s="1"/>
  <c r="S588" i="12" s="1"/>
  <c r="Y588" i="12" s="1"/>
  <c r="AE588" i="12" s="1"/>
  <c r="AK588" i="12" s="1"/>
  <c r="AQ588" i="12" s="1"/>
  <c r="AW588" i="12" s="1"/>
  <c r="BC588" i="12" s="1"/>
  <c r="E587" i="12"/>
  <c r="D587" i="12"/>
  <c r="J587" i="12" s="1"/>
  <c r="P587" i="12" s="1"/>
  <c r="V587" i="12" s="1"/>
  <c r="AB587" i="12" s="1"/>
  <c r="AH587" i="12" s="1"/>
  <c r="AN587" i="12" s="1"/>
  <c r="AT587" i="12" s="1"/>
  <c r="AZ587" i="12" s="1"/>
  <c r="BF587" i="12" s="1"/>
  <c r="C587" i="12"/>
  <c r="I587" i="12" s="1"/>
  <c r="O587" i="12" s="1"/>
  <c r="U587" i="12" s="1"/>
  <c r="AA587" i="12" s="1"/>
  <c r="AG587" i="12" s="1"/>
  <c r="AM587" i="12" s="1"/>
  <c r="AS587" i="12" s="1"/>
  <c r="AY587" i="12" s="1"/>
  <c r="BE587" i="12" s="1"/>
  <c r="B587" i="12"/>
  <c r="A587" i="12"/>
  <c r="G587" i="12" s="1"/>
  <c r="M587" i="12" s="1"/>
  <c r="S587" i="12" s="1"/>
  <c r="Y587" i="12" s="1"/>
  <c r="AE587" i="12" s="1"/>
  <c r="AK587" i="12" s="1"/>
  <c r="AQ587" i="12" s="1"/>
  <c r="AW587" i="12" s="1"/>
  <c r="BC587" i="12" s="1"/>
  <c r="E586" i="12"/>
  <c r="D586" i="12"/>
  <c r="J586" i="12" s="1"/>
  <c r="P586" i="12" s="1"/>
  <c r="V586" i="12" s="1"/>
  <c r="AB586" i="12" s="1"/>
  <c r="AH586" i="12" s="1"/>
  <c r="AN586" i="12" s="1"/>
  <c r="AT586" i="12" s="1"/>
  <c r="AZ586" i="12" s="1"/>
  <c r="BF586" i="12" s="1"/>
  <c r="C586" i="12"/>
  <c r="I586" i="12" s="1"/>
  <c r="O586" i="12" s="1"/>
  <c r="U586" i="12" s="1"/>
  <c r="AA586" i="12" s="1"/>
  <c r="AG586" i="12" s="1"/>
  <c r="AM586" i="12" s="1"/>
  <c r="AS586" i="12" s="1"/>
  <c r="AY586" i="12" s="1"/>
  <c r="BE586" i="12" s="1"/>
  <c r="B586" i="12"/>
  <c r="H586" i="12" s="1"/>
  <c r="A586" i="12"/>
  <c r="G586" i="12" s="1"/>
  <c r="M586" i="12" s="1"/>
  <c r="S586" i="12" s="1"/>
  <c r="Y586" i="12" s="1"/>
  <c r="AE586" i="12" s="1"/>
  <c r="AK586" i="12" s="1"/>
  <c r="AQ586" i="12" s="1"/>
  <c r="AW586" i="12" s="1"/>
  <c r="BC586" i="12" s="1"/>
  <c r="E585" i="12"/>
  <c r="D585" i="12"/>
  <c r="J585" i="12" s="1"/>
  <c r="P585" i="12" s="1"/>
  <c r="V585" i="12" s="1"/>
  <c r="AB585" i="12" s="1"/>
  <c r="AH585" i="12" s="1"/>
  <c r="AN585" i="12" s="1"/>
  <c r="AT585" i="12" s="1"/>
  <c r="AZ585" i="12" s="1"/>
  <c r="BF585" i="12" s="1"/>
  <c r="C585" i="12"/>
  <c r="I585" i="12" s="1"/>
  <c r="O585" i="12" s="1"/>
  <c r="U585" i="12" s="1"/>
  <c r="AA585" i="12" s="1"/>
  <c r="AG585" i="12" s="1"/>
  <c r="AM585" i="12" s="1"/>
  <c r="AS585" i="12" s="1"/>
  <c r="AY585" i="12" s="1"/>
  <c r="BE585" i="12" s="1"/>
  <c r="B585" i="12"/>
  <c r="H585" i="12" s="1"/>
  <c r="N585" i="12" s="1"/>
  <c r="T585" i="12" s="1"/>
  <c r="A585" i="12"/>
  <c r="G585" i="12" s="1"/>
  <c r="M585" i="12" s="1"/>
  <c r="S585" i="12" s="1"/>
  <c r="Y585" i="12" s="1"/>
  <c r="AE585" i="12" s="1"/>
  <c r="AK585" i="12" s="1"/>
  <c r="AQ585" i="12" s="1"/>
  <c r="AW585" i="12" s="1"/>
  <c r="BC585" i="12" s="1"/>
  <c r="E584" i="12"/>
  <c r="D584" i="12"/>
  <c r="J584" i="12" s="1"/>
  <c r="P584" i="12" s="1"/>
  <c r="V584" i="12" s="1"/>
  <c r="AB584" i="12" s="1"/>
  <c r="AH584" i="12" s="1"/>
  <c r="AN584" i="12" s="1"/>
  <c r="AT584" i="12" s="1"/>
  <c r="AZ584" i="12" s="1"/>
  <c r="BF584" i="12" s="1"/>
  <c r="C584" i="12"/>
  <c r="I584" i="12" s="1"/>
  <c r="O584" i="12" s="1"/>
  <c r="U584" i="12" s="1"/>
  <c r="AA584" i="12" s="1"/>
  <c r="AG584" i="12" s="1"/>
  <c r="AM584" i="12" s="1"/>
  <c r="AS584" i="12" s="1"/>
  <c r="AY584" i="12" s="1"/>
  <c r="BE584" i="12" s="1"/>
  <c r="B584" i="12"/>
  <c r="A584" i="12"/>
  <c r="G584" i="12" s="1"/>
  <c r="M584" i="12" s="1"/>
  <c r="S584" i="12" s="1"/>
  <c r="Y584" i="12" s="1"/>
  <c r="AE584" i="12" s="1"/>
  <c r="AK584" i="12" s="1"/>
  <c r="AQ584" i="12" s="1"/>
  <c r="AW584" i="12" s="1"/>
  <c r="BC584" i="12" s="1"/>
  <c r="E583" i="12"/>
  <c r="D583" i="12"/>
  <c r="J583" i="12" s="1"/>
  <c r="P583" i="12" s="1"/>
  <c r="V583" i="12" s="1"/>
  <c r="AB583" i="12" s="1"/>
  <c r="AH583" i="12" s="1"/>
  <c r="AN583" i="12" s="1"/>
  <c r="AT583" i="12" s="1"/>
  <c r="AZ583" i="12" s="1"/>
  <c r="BF583" i="12" s="1"/>
  <c r="C583" i="12"/>
  <c r="I583" i="12" s="1"/>
  <c r="O583" i="12" s="1"/>
  <c r="U583" i="12" s="1"/>
  <c r="AA583" i="12" s="1"/>
  <c r="AG583" i="12" s="1"/>
  <c r="AM583" i="12" s="1"/>
  <c r="AS583" i="12" s="1"/>
  <c r="AY583" i="12" s="1"/>
  <c r="BE583" i="12" s="1"/>
  <c r="B583" i="12"/>
  <c r="H583" i="12" s="1"/>
  <c r="A583" i="12"/>
  <c r="G583" i="12" s="1"/>
  <c r="M583" i="12" s="1"/>
  <c r="S583" i="12" s="1"/>
  <c r="Y583" i="12" s="1"/>
  <c r="AE583" i="12" s="1"/>
  <c r="AK583" i="12" s="1"/>
  <c r="AQ583" i="12" s="1"/>
  <c r="AW583" i="12" s="1"/>
  <c r="BC583" i="12" s="1"/>
  <c r="E582" i="12"/>
  <c r="D582" i="12"/>
  <c r="J582" i="12" s="1"/>
  <c r="P582" i="12" s="1"/>
  <c r="V582" i="12" s="1"/>
  <c r="AB582" i="12" s="1"/>
  <c r="AH582" i="12" s="1"/>
  <c r="AN582" i="12" s="1"/>
  <c r="AT582" i="12" s="1"/>
  <c r="AZ582" i="12" s="1"/>
  <c r="BF582" i="12" s="1"/>
  <c r="C582" i="12"/>
  <c r="I582" i="12" s="1"/>
  <c r="O582" i="12" s="1"/>
  <c r="U582" i="12" s="1"/>
  <c r="AA582" i="12" s="1"/>
  <c r="AG582" i="12" s="1"/>
  <c r="AM582" i="12" s="1"/>
  <c r="AS582" i="12" s="1"/>
  <c r="AY582" i="12" s="1"/>
  <c r="BE582" i="12" s="1"/>
  <c r="B582" i="12"/>
  <c r="H582" i="12" s="1"/>
  <c r="A582" i="12"/>
  <c r="G582" i="12" s="1"/>
  <c r="M582" i="12" s="1"/>
  <c r="S582" i="12" s="1"/>
  <c r="Y582" i="12" s="1"/>
  <c r="AE582" i="12" s="1"/>
  <c r="AK582" i="12" s="1"/>
  <c r="AQ582" i="12" s="1"/>
  <c r="AW582" i="12" s="1"/>
  <c r="BC582" i="12" s="1"/>
  <c r="E581" i="12"/>
  <c r="K581" i="12" s="1"/>
  <c r="D581" i="12"/>
  <c r="J581" i="12" s="1"/>
  <c r="P581" i="12" s="1"/>
  <c r="V581" i="12" s="1"/>
  <c r="AB581" i="12" s="1"/>
  <c r="AH581" i="12" s="1"/>
  <c r="AN581" i="12" s="1"/>
  <c r="AT581" i="12" s="1"/>
  <c r="AZ581" i="12" s="1"/>
  <c r="BF581" i="12" s="1"/>
  <c r="C581" i="12"/>
  <c r="I581" i="12" s="1"/>
  <c r="O581" i="12" s="1"/>
  <c r="U581" i="12" s="1"/>
  <c r="AA581" i="12" s="1"/>
  <c r="AG581" i="12" s="1"/>
  <c r="AM581" i="12" s="1"/>
  <c r="AS581" i="12" s="1"/>
  <c r="AY581" i="12" s="1"/>
  <c r="BE581" i="12" s="1"/>
  <c r="B581" i="12"/>
  <c r="H581" i="12" s="1"/>
  <c r="A581" i="12"/>
  <c r="G581" i="12" s="1"/>
  <c r="M581" i="12" s="1"/>
  <c r="S581" i="12" s="1"/>
  <c r="Y581" i="12" s="1"/>
  <c r="AE581" i="12" s="1"/>
  <c r="AK581" i="12" s="1"/>
  <c r="AQ581" i="12" s="1"/>
  <c r="AW581" i="12" s="1"/>
  <c r="BC581" i="12" s="1"/>
  <c r="E580" i="12"/>
  <c r="D580" i="12"/>
  <c r="J580" i="12" s="1"/>
  <c r="P580" i="12" s="1"/>
  <c r="V580" i="12" s="1"/>
  <c r="AB580" i="12" s="1"/>
  <c r="AH580" i="12" s="1"/>
  <c r="AN580" i="12" s="1"/>
  <c r="AT580" i="12" s="1"/>
  <c r="AZ580" i="12" s="1"/>
  <c r="BF580" i="12" s="1"/>
  <c r="C580" i="12"/>
  <c r="I580" i="12" s="1"/>
  <c r="O580" i="12" s="1"/>
  <c r="U580" i="12" s="1"/>
  <c r="AA580" i="12" s="1"/>
  <c r="AG580" i="12" s="1"/>
  <c r="AM580" i="12" s="1"/>
  <c r="AS580" i="12" s="1"/>
  <c r="AY580" i="12" s="1"/>
  <c r="BE580" i="12" s="1"/>
  <c r="B580" i="12"/>
  <c r="A580" i="12"/>
  <c r="G580" i="12" s="1"/>
  <c r="M580" i="12" s="1"/>
  <c r="S580" i="12" s="1"/>
  <c r="Y580" i="12" s="1"/>
  <c r="AE580" i="12" s="1"/>
  <c r="AK580" i="12" s="1"/>
  <c r="AQ580" i="12" s="1"/>
  <c r="AW580" i="12" s="1"/>
  <c r="BC580" i="12" s="1"/>
  <c r="AS579" i="12"/>
  <c r="AY579" i="12" s="1"/>
  <c r="BE579" i="12" s="1"/>
  <c r="E579" i="12"/>
  <c r="D579" i="12"/>
  <c r="J579" i="12" s="1"/>
  <c r="P579" i="12" s="1"/>
  <c r="V579" i="12" s="1"/>
  <c r="AB579" i="12" s="1"/>
  <c r="AH579" i="12" s="1"/>
  <c r="AN579" i="12" s="1"/>
  <c r="AT579" i="12" s="1"/>
  <c r="AZ579" i="12" s="1"/>
  <c r="BF579" i="12" s="1"/>
  <c r="C579" i="12"/>
  <c r="I579" i="12" s="1"/>
  <c r="O579" i="12" s="1"/>
  <c r="U579" i="12" s="1"/>
  <c r="AA579" i="12" s="1"/>
  <c r="AG579" i="12" s="1"/>
  <c r="AM579" i="12" s="1"/>
  <c r="B579" i="12"/>
  <c r="A579" i="12"/>
  <c r="G579" i="12" s="1"/>
  <c r="M579" i="12" s="1"/>
  <c r="S579" i="12" s="1"/>
  <c r="Y579" i="12" s="1"/>
  <c r="AE579" i="12" s="1"/>
  <c r="AK579" i="12" s="1"/>
  <c r="AQ579" i="12" s="1"/>
  <c r="AW579" i="12" s="1"/>
  <c r="BC579" i="12" s="1"/>
  <c r="J578" i="12"/>
  <c r="P578" i="12" s="1"/>
  <c r="V578" i="12" s="1"/>
  <c r="AB578" i="12" s="1"/>
  <c r="AH578" i="12" s="1"/>
  <c r="AN578" i="12" s="1"/>
  <c r="AT578" i="12" s="1"/>
  <c r="AZ578" i="12" s="1"/>
  <c r="BF578" i="12" s="1"/>
  <c r="E578" i="12"/>
  <c r="D578" i="12"/>
  <c r="C578" i="12"/>
  <c r="I578" i="12" s="1"/>
  <c r="O578" i="12" s="1"/>
  <c r="U578" i="12" s="1"/>
  <c r="AA578" i="12" s="1"/>
  <c r="AG578" i="12" s="1"/>
  <c r="AM578" i="12" s="1"/>
  <c r="AS578" i="12" s="1"/>
  <c r="AY578" i="12" s="1"/>
  <c r="BE578" i="12" s="1"/>
  <c r="B578" i="12"/>
  <c r="H578" i="12" s="1"/>
  <c r="A578" i="12"/>
  <c r="G578" i="12" s="1"/>
  <c r="M578" i="12" s="1"/>
  <c r="S578" i="12" s="1"/>
  <c r="Y578" i="12" s="1"/>
  <c r="AE578" i="12" s="1"/>
  <c r="AK578" i="12" s="1"/>
  <c r="AQ578" i="12" s="1"/>
  <c r="AW578" i="12" s="1"/>
  <c r="BC578" i="12" s="1"/>
  <c r="M577" i="12"/>
  <c r="S577" i="12" s="1"/>
  <c r="Y577" i="12" s="1"/>
  <c r="AE577" i="12" s="1"/>
  <c r="AK577" i="12" s="1"/>
  <c r="AQ577" i="12" s="1"/>
  <c r="AW577" i="12" s="1"/>
  <c r="BC577" i="12" s="1"/>
  <c r="E577" i="12"/>
  <c r="D577" i="12"/>
  <c r="J577" i="12" s="1"/>
  <c r="P577" i="12" s="1"/>
  <c r="V577" i="12" s="1"/>
  <c r="AB577" i="12" s="1"/>
  <c r="AH577" i="12" s="1"/>
  <c r="AN577" i="12" s="1"/>
  <c r="AT577" i="12" s="1"/>
  <c r="AZ577" i="12" s="1"/>
  <c r="BF577" i="12" s="1"/>
  <c r="C577" i="12"/>
  <c r="I577" i="12" s="1"/>
  <c r="O577" i="12" s="1"/>
  <c r="U577" i="12" s="1"/>
  <c r="AA577" i="12" s="1"/>
  <c r="AG577" i="12" s="1"/>
  <c r="AM577" i="12" s="1"/>
  <c r="AS577" i="12" s="1"/>
  <c r="AY577" i="12" s="1"/>
  <c r="BE577" i="12" s="1"/>
  <c r="B577" i="12"/>
  <c r="H577" i="12" s="1"/>
  <c r="A577" i="12"/>
  <c r="G577" i="12" s="1"/>
  <c r="E576" i="12"/>
  <c r="D576" i="12"/>
  <c r="J576" i="12" s="1"/>
  <c r="P576" i="12" s="1"/>
  <c r="V576" i="12" s="1"/>
  <c r="AB576" i="12" s="1"/>
  <c r="AH576" i="12" s="1"/>
  <c r="AN576" i="12" s="1"/>
  <c r="AT576" i="12" s="1"/>
  <c r="AZ576" i="12" s="1"/>
  <c r="BF576" i="12" s="1"/>
  <c r="C576" i="12"/>
  <c r="I576" i="12" s="1"/>
  <c r="O576" i="12" s="1"/>
  <c r="U576" i="12" s="1"/>
  <c r="AA576" i="12" s="1"/>
  <c r="AG576" i="12" s="1"/>
  <c r="AM576" i="12" s="1"/>
  <c r="AS576" i="12" s="1"/>
  <c r="AY576" i="12" s="1"/>
  <c r="BE576" i="12" s="1"/>
  <c r="B576" i="12"/>
  <c r="A576" i="12"/>
  <c r="G576" i="12" s="1"/>
  <c r="M576" i="12" s="1"/>
  <c r="S576" i="12" s="1"/>
  <c r="Y576" i="12" s="1"/>
  <c r="AE576" i="12" s="1"/>
  <c r="AK576" i="12" s="1"/>
  <c r="AQ576" i="12" s="1"/>
  <c r="AW576" i="12" s="1"/>
  <c r="BC576" i="12" s="1"/>
  <c r="G575" i="12"/>
  <c r="M575" i="12" s="1"/>
  <c r="S575" i="12" s="1"/>
  <c r="Y575" i="12" s="1"/>
  <c r="AE575" i="12" s="1"/>
  <c r="AK575" i="12" s="1"/>
  <c r="AQ575" i="12" s="1"/>
  <c r="AW575" i="12" s="1"/>
  <c r="BC575" i="12" s="1"/>
  <c r="E575" i="12"/>
  <c r="D575" i="12"/>
  <c r="J575" i="12" s="1"/>
  <c r="P575" i="12" s="1"/>
  <c r="V575" i="12" s="1"/>
  <c r="AB575" i="12" s="1"/>
  <c r="AH575" i="12" s="1"/>
  <c r="AN575" i="12" s="1"/>
  <c r="AT575" i="12" s="1"/>
  <c r="AZ575" i="12" s="1"/>
  <c r="BF575" i="12" s="1"/>
  <c r="C575" i="12"/>
  <c r="I575" i="12" s="1"/>
  <c r="O575" i="12" s="1"/>
  <c r="U575" i="12" s="1"/>
  <c r="AA575" i="12" s="1"/>
  <c r="AG575" i="12" s="1"/>
  <c r="AM575" i="12" s="1"/>
  <c r="AS575" i="12" s="1"/>
  <c r="AY575" i="12" s="1"/>
  <c r="BE575" i="12" s="1"/>
  <c r="B575" i="12"/>
  <c r="A575" i="12"/>
  <c r="E574" i="12"/>
  <c r="D574" i="12"/>
  <c r="J574" i="12" s="1"/>
  <c r="P574" i="12" s="1"/>
  <c r="V574" i="12" s="1"/>
  <c r="AB574" i="12" s="1"/>
  <c r="AH574" i="12" s="1"/>
  <c r="AN574" i="12" s="1"/>
  <c r="AT574" i="12" s="1"/>
  <c r="AZ574" i="12" s="1"/>
  <c r="BF574" i="12" s="1"/>
  <c r="C574" i="12"/>
  <c r="I574" i="12" s="1"/>
  <c r="O574" i="12" s="1"/>
  <c r="U574" i="12" s="1"/>
  <c r="AA574" i="12" s="1"/>
  <c r="AG574" i="12" s="1"/>
  <c r="AM574" i="12" s="1"/>
  <c r="AS574" i="12" s="1"/>
  <c r="AY574" i="12" s="1"/>
  <c r="BE574" i="12" s="1"/>
  <c r="B574" i="12"/>
  <c r="H574" i="12" s="1"/>
  <c r="A574" i="12"/>
  <c r="G574" i="12" s="1"/>
  <c r="M574" i="12" s="1"/>
  <c r="S574" i="12" s="1"/>
  <c r="Y574" i="12" s="1"/>
  <c r="AE574" i="12" s="1"/>
  <c r="AK574" i="12" s="1"/>
  <c r="AQ574" i="12" s="1"/>
  <c r="AW574" i="12" s="1"/>
  <c r="BC574" i="12" s="1"/>
  <c r="E573" i="12"/>
  <c r="D573" i="12"/>
  <c r="J573" i="12" s="1"/>
  <c r="P573" i="12" s="1"/>
  <c r="V573" i="12" s="1"/>
  <c r="AB573" i="12" s="1"/>
  <c r="AH573" i="12" s="1"/>
  <c r="AN573" i="12" s="1"/>
  <c r="AT573" i="12" s="1"/>
  <c r="AZ573" i="12" s="1"/>
  <c r="BF573" i="12" s="1"/>
  <c r="C573" i="12"/>
  <c r="I573" i="12" s="1"/>
  <c r="O573" i="12" s="1"/>
  <c r="U573" i="12" s="1"/>
  <c r="AA573" i="12" s="1"/>
  <c r="AG573" i="12" s="1"/>
  <c r="AM573" i="12" s="1"/>
  <c r="AS573" i="12" s="1"/>
  <c r="AY573" i="12" s="1"/>
  <c r="BE573" i="12" s="1"/>
  <c r="B573" i="12"/>
  <c r="A573" i="12"/>
  <c r="G573" i="12" s="1"/>
  <c r="M573" i="12" s="1"/>
  <c r="S573" i="12" s="1"/>
  <c r="Y573" i="12" s="1"/>
  <c r="AE573" i="12" s="1"/>
  <c r="AK573" i="12" s="1"/>
  <c r="AQ573" i="12" s="1"/>
  <c r="AW573" i="12" s="1"/>
  <c r="BC573" i="12" s="1"/>
  <c r="G572" i="12"/>
  <c r="M572" i="12" s="1"/>
  <c r="S572" i="12" s="1"/>
  <c r="Y572" i="12" s="1"/>
  <c r="AE572" i="12" s="1"/>
  <c r="AK572" i="12" s="1"/>
  <c r="AQ572" i="12" s="1"/>
  <c r="AW572" i="12" s="1"/>
  <c r="BC572" i="12" s="1"/>
  <c r="E572" i="12"/>
  <c r="D572" i="12"/>
  <c r="J572" i="12" s="1"/>
  <c r="P572" i="12" s="1"/>
  <c r="V572" i="12" s="1"/>
  <c r="AB572" i="12" s="1"/>
  <c r="AH572" i="12" s="1"/>
  <c r="AN572" i="12" s="1"/>
  <c r="AT572" i="12" s="1"/>
  <c r="AZ572" i="12" s="1"/>
  <c r="BF572" i="12" s="1"/>
  <c r="C572" i="12"/>
  <c r="I572" i="12" s="1"/>
  <c r="O572" i="12" s="1"/>
  <c r="U572" i="12" s="1"/>
  <c r="AA572" i="12" s="1"/>
  <c r="AG572" i="12" s="1"/>
  <c r="AM572" i="12" s="1"/>
  <c r="AS572" i="12" s="1"/>
  <c r="AY572" i="12" s="1"/>
  <c r="BE572" i="12" s="1"/>
  <c r="B572" i="12"/>
  <c r="A572" i="12"/>
  <c r="E571" i="12"/>
  <c r="D571" i="12"/>
  <c r="J571" i="12" s="1"/>
  <c r="P571" i="12" s="1"/>
  <c r="V571" i="12" s="1"/>
  <c r="AB571" i="12" s="1"/>
  <c r="AH571" i="12" s="1"/>
  <c r="AN571" i="12" s="1"/>
  <c r="AT571" i="12" s="1"/>
  <c r="AZ571" i="12" s="1"/>
  <c r="BF571" i="12" s="1"/>
  <c r="C571" i="12"/>
  <c r="I571" i="12" s="1"/>
  <c r="O571" i="12" s="1"/>
  <c r="U571" i="12" s="1"/>
  <c r="AA571" i="12" s="1"/>
  <c r="AG571" i="12" s="1"/>
  <c r="AM571" i="12" s="1"/>
  <c r="AS571" i="12" s="1"/>
  <c r="AY571" i="12" s="1"/>
  <c r="BE571" i="12" s="1"/>
  <c r="B571" i="12"/>
  <c r="H571" i="12" s="1"/>
  <c r="A571" i="12"/>
  <c r="G571" i="12" s="1"/>
  <c r="M571" i="12" s="1"/>
  <c r="S571" i="12" s="1"/>
  <c r="Y571" i="12" s="1"/>
  <c r="AE571" i="12" s="1"/>
  <c r="AK571" i="12" s="1"/>
  <c r="AQ571" i="12" s="1"/>
  <c r="AW571" i="12" s="1"/>
  <c r="BC571" i="12" s="1"/>
  <c r="E570" i="12"/>
  <c r="D570" i="12"/>
  <c r="J570" i="12" s="1"/>
  <c r="P570" i="12" s="1"/>
  <c r="V570" i="12" s="1"/>
  <c r="AB570" i="12" s="1"/>
  <c r="AH570" i="12" s="1"/>
  <c r="AN570" i="12" s="1"/>
  <c r="AT570" i="12" s="1"/>
  <c r="AZ570" i="12" s="1"/>
  <c r="BF570" i="12" s="1"/>
  <c r="C570" i="12"/>
  <c r="I570" i="12" s="1"/>
  <c r="O570" i="12" s="1"/>
  <c r="U570" i="12" s="1"/>
  <c r="AA570" i="12" s="1"/>
  <c r="AG570" i="12" s="1"/>
  <c r="AM570" i="12" s="1"/>
  <c r="AS570" i="12" s="1"/>
  <c r="AY570" i="12" s="1"/>
  <c r="BE570" i="12" s="1"/>
  <c r="B570" i="12"/>
  <c r="H570" i="12" s="1"/>
  <c r="A570" i="12"/>
  <c r="G570" i="12" s="1"/>
  <c r="M570" i="12" s="1"/>
  <c r="S570" i="12" s="1"/>
  <c r="Y570" i="12" s="1"/>
  <c r="AE570" i="12" s="1"/>
  <c r="AK570" i="12" s="1"/>
  <c r="AQ570" i="12" s="1"/>
  <c r="AW570" i="12" s="1"/>
  <c r="BC570" i="12" s="1"/>
  <c r="E569" i="12"/>
  <c r="D569" i="12"/>
  <c r="J569" i="12" s="1"/>
  <c r="P569" i="12" s="1"/>
  <c r="V569" i="12" s="1"/>
  <c r="AB569" i="12" s="1"/>
  <c r="AH569" i="12" s="1"/>
  <c r="AN569" i="12" s="1"/>
  <c r="AT569" i="12" s="1"/>
  <c r="AZ569" i="12" s="1"/>
  <c r="BF569" i="12" s="1"/>
  <c r="C569" i="12"/>
  <c r="I569" i="12" s="1"/>
  <c r="O569" i="12" s="1"/>
  <c r="U569" i="12" s="1"/>
  <c r="AA569" i="12" s="1"/>
  <c r="AG569" i="12" s="1"/>
  <c r="AM569" i="12" s="1"/>
  <c r="AS569" i="12" s="1"/>
  <c r="AY569" i="12" s="1"/>
  <c r="BE569" i="12" s="1"/>
  <c r="B569" i="12"/>
  <c r="A569" i="12"/>
  <c r="G569" i="12" s="1"/>
  <c r="M569" i="12" s="1"/>
  <c r="S569" i="12" s="1"/>
  <c r="Y569" i="12" s="1"/>
  <c r="AE569" i="12" s="1"/>
  <c r="AK569" i="12" s="1"/>
  <c r="AQ569" i="12" s="1"/>
  <c r="AW569" i="12" s="1"/>
  <c r="BC569" i="12" s="1"/>
  <c r="E568" i="12"/>
  <c r="D568" i="12"/>
  <c r="J568" i="12" s="1"/>
  <c r="P568" i="12" s="1"/>
  <c r="V568" i="12" s="1"/>
  <c r="AB568" i="12" s="1"/>
  <c r="AH568" i="12" s="1"/>
  <c r="AN568" i="12" s="1"/>
  <c r="AT568" i="12" s="1"/>
  <c r="AZ568" i="12" s="1"/>
  <c r="BF568" i="12" s="1"/>
  <c r="C568" i="12"/>
  <c r="I568" i="12" s="1"/>
  <c r="O568" i="12" s="1"/>
  <c r="U568" i="12" s="1"/>
  <c r="AA568" i="12" s="1"/>
  <c r="AG568" i="12" s="1"/>
  <c r="AM568" i="12" s="1"/>
  <c r="AS568" i="12" s="1"/>
  <c r="AY568" i="12" s="1"/>
  <c r="BE568" i="12" s="1"/>
  <c r="B568" i="12"/>
  <c r="A568" i="12"/>
  <c r="G568" i="12" s="1"/>
  <c r="M568" i="12" s="1"/>
  <c r="S568" i="12" s="1"/>
  <c r="Y568" i="12" s="1"/>
  <c r="AE568" i="12" s="1"/>
  <c r="AK568" i="12" s="1"/>
  <c r="AQ568" i="12" s="1"/>
  <c r="AW568" i="12" s="1"/>
  <c r="BC568" i="12" s="1"/>
  <c r="P567" i="12"/>
  <c r="V567" i="12" s="1"/>
  <c r="AB567" i="12" s="1"/>
  <c r="AH567" i="12" s="1"/>
  <c r="AN567" i="12" s="1"/>
  <c r="AT567" i="12" s="1"/>
  <c r="AZ567" i="12" s="1"/>
  <c r="BF567" i="12" s="1"/>
  <c r="E567" i="12"/>
  <c r="D567" i="12"/>
  <c r="J567" i="12" s="1"/>
  <c r="C567" i="12"/>
  <c r="I567" i="12" s="1"/>
  <c r="O567" i="12" s="1"/>
  <c r="U567" i="12" s="1"/>
  <c r="AA567" i="12" s="1"/>
  <c r="AG567" i="12" s="1"/>
  <c r="AM567" i="12" s="1"/>
  <c r="AS567" i="12" s="1"/>
  <c r="AY567" i="12" s="1"/>
  <c r="BE567" i="12" s="1"/>
  <c r="B567" i="12"/>
  <c r="A567" i="12"/>
  <c r="G567" i="12" s="1"/>
  <c r="M567" i="12" s="1"/>
  <c r="S567" i="12" s="1"/>
  <c r="Y567" i="12" s="1"/>
  <c r="AE567" i="12" s="1"/>
  <c r="AK567" i="12" s="1"/>
  <c r="AQ567" i="12" s="1"/>
  <c r="AW567" i="12" s="1"/>
  <c r="BC567" i="12" s="1"/>
  <c r="E566" i="12"/>
  <c r="D566" i="12"/>
  <c r="J566" i="12" s="1"/>
  <c r="P566" i="12" s="1"/>
  <c r="V566" i="12" s="1"/>
  <c r="AB566" i="12" s="1"/>
  <c r="AH566" i="12" s="1"/>
  <c r="AN566" i="12" s="1"/>
  <c r="AT566" i="12" s="1"/>
  <c r="AZ566" i="12" s="1"/>
  <c r="BF566" i="12" s="1"/>
  <c r="C566" i="12"/>
  <c r="I566" i="12" s="1"/>
  <c r="O566" i="12" s="1"/>
  <c r="U566" i="12" s="1"/>
  <c r="AA566" i="12" s="1"/>
  <c r="AG566" i="12" s="1"/>
  <c r="AM566" i="12" s="1"/>
  <c r="AS566" i="12" s="1"/>
  <c r="AY566" i="12" s="1"/>
  <c r="BE566" i="12" s="1"/>
  <c r="B566" i="12"/>
  <c r="H566" i="12" s="1"/>
  <c r="N566" i="12" s="1"/>
  <c r="A566" i="12"/>
  <c r="G566" i="12" s="1"/>
  <c r="M566" i="12" s="1"/>
  <c r="S566" i="12" s="1"/>
  <c r="Y566" i="12" s="1"/>
  <c r="AE566" i="12" s="1"/>
  <c r="AK566" i="12" s="1"/>
  <c r="AQ566" i="12" s="1"/>
  <c r="AW566" i="12" s="1"/>
  <c r="BC566" i="12" s="1"/>
  <c r="E565" i="12"/>
  <c r="D565" i="12"/>
  <c r="J565" i="12" s="1"/>
  <c r="P565" i="12" s="1"/>
  <c r="V565" i="12" s="1"/>
  <c r="AB565" i="12" s="1"/>
  <c r="AH565" i="12" s="1"/>
  <c r="AN565" i="12" s="1"/>
  <c r="AT565" i="12" s="1"/>
  <c r="AZ565" i="12" s="1"/>
  <c r="BF565" i="12" s="1"/>
  <c r="C565" i="12"/>
  <c r="I565" i="12" s="1"/>
  <c r="O565" i="12" s="1"/>
  <c r="U565" i="12" s="1"/>
  <c r="AA565" i="12" s="1"/>
  <c r="AG565" i="12" s="1"/>
  <c r="AM565" i="12" s="1"/>
  <c r="AS565" i="12" s="1"/>
  <c r="AY565" i="12" s="1"/>
  <c r="BE565" i="12" s="1"/>
  <c r="B565" i="12"/>
  <c r="A565" i="12"/>
  <c r="G565" i="12" s="1"/>
  <c r="M565" i="12" s="1"/>
  <c r="S565" i="12" s="1"/>
  <c r="Y565" i="12" s="1"/>
  <c r="AE565" i="12" s="1"/>
  <c r="AK565" i="12" s="1"/>
  <c r="AQ565" i="12" s="1"/>
  <c r="AW565" i="12" s="1"/>
  <c r="BC565" i="12" s="1"/>
  <c r="E564" i="12"/>
  <c r="D564" i="12"/>
  <c r="J564" i="12" s="1"/>
  <c r="P564" i="12" s="1"/>
  <c r="V564" i="12" s="1"/>
  <c r="AB564" i="12" s="1"/>
  <c r="AH564" i="12" s="1"/>
  <c r="AN564" i="12" s="1"/>
  <c r="AT564" i="12" s="1"/>
  <c r="AZ564" i="12" s="1"/>
  <c r="BF564" i="12" s="1"/>
  <c r="C564" i="12"/>
  <c r="I564" i="12" s="1"/>
  <c r="O564" i="12" s="1"/>
  <c r="U564" i="12" s="1"/>
  <c r="AA564" i="12" s="1"/>
  <c r="AG564" i="12" s="1"/>
  <c r="AM564" i="12" s="1"/>
  <c r="AS564" i="12" s="1"/>
  <c r="AY564" i="12" s="1"/>
  <c r="BE564" i="12" s="1"/>
  <c r="B564" i="12"/>
  <c r="A564" i="12"/>
  <c r="G564" i="12" s="1"/>
  <c r="M564" i="12" s="1"/>
  <c r="S564" i="12" s="1"/>
  <c r="Y564" i="12" s="1"/>
  <c r="AE564" i="12" s="1"/>
  <c r="AK564" i="12" s="1"/>
  <c r="AQ564" i="12" s="1"/>
  <c r="AW564" i="12" s="1"/>
  <c r="BC564" i="12" s="1"/>
  <c r="E563" i="12"/>
  <c r="D563" i="12"/>
  <c r="J563" i="12" s="1"/>
  <c r="P563" i="12" s="1"/>
  <c r="V563" i="12" s="1"/>
  <c r="AB563" i="12" s="1"/>
  <c r="AH563" i="12" s="1"/>
  <c r="AN563" i="12" s="1"/>
  <c r="AT563" i="12" s="1"/>
  <c r="AZ563" i="12" s="1"/>
  <c r="BF563" i="12" s="1"/>
  <c r="C563" i="12"/>
  <c r="I563" i="12" s="1"/>
  <c r="O563" i="12" s="1"/>
  <c r="U563" i="12" s="1"/>
  <c r="AA563" i="12" s="1"/>
  <c r="AG563" i="12" s="1"/>
  <c r="AM563" i="12" s="1"/>
  <c r="AS563" i="12" s="1"/>
  <c r="AY563" i="12" s="1"/>
  <c r="BE563" i="12" s="1"/>
  <c r="B563" i="12"/>
  <c r="A563" i="12"/>
  <c r="G563" i="12" s="1"/>
  <c r="M563" i="12" s="1"/>
  <c r="S563" i="12" s="1"/>
  <c r="Y563" i="12" s="1"/>
  <c r="AE563" i="12" s="1"/>
  <c r="AK563" i="12" s="1"/>
  <c r="AQ563" i="12" s="1"/>
  <c r="AW563" i="12" s="1"/>
  <c r="BC563" i="12" s="1"/>
  <c r="E562" i="12"/>
  <c r="D562" i="12"/>
  <c r="J562" i="12" s="1"/>
  <c r="P562" i="12" s="1"/>
  <c r="V562" i="12" s="1"/>
  <c r="AB562" i="12" s="1"/>
  <c r="AH562" i="12" s="1"/>
  <c r="AN562" i="12" s="1"/>
  <c r="AT562" i="12" s="1"/>
  <c r="AZ562" i="12" s="1"/>
  <c r="BF562" i="12" s="1"/>
  <c r="C562" i="12"/>
  <c r="I562" i="12" s="1"/>
  <c r="O562" i="12" s="1"/>
  <c r="U562" i="12" s="1"/>
  <c r="AA562" i="12" s="1"/>
  <c r="AG562" i="12" s="1"/>
  <c r="AM562" i="12" s="1"/>
  <c r="AS562" i="12" s="1"/>
  <c r="AY562" i="12" s="1"/>
  <c r="BE562" i="12" s="1"/>
  <c r="B562" i="12"/>
  <c r="H562" i="12" s="1"/>
  <c r="A562" i="12"/>
  <c r="G562" i="12" s="1"/>
  <c r="M562" i="12" s="1"/>
  <c r="S562" i="12" s="1"/>
  <c r="Y562" i="12" s="1"/>
  <c r="AE562" i="12" s="1"/>
  <c r="AK562" i="12" s="1"/>
  <c r="AQ562" i="12" s="1"/>
  <c r="AW562" i="12" s="1"/>
  <c r="BC562" i="12" s="1"/>
  <c r="G561" i="12"/>
  <c r="M561" i="12" s="1"/>
  <c r="S561" i="12" s="1"/>
  <c r="Y561" i="12" s="1"/>
  <c r="AE561" i="12" s="1"/>
  <c r="AK561" i="12" s="1"/>
  <c r="AQ561" i="12" s="1"/>
  <c r="AW561" i="12" s="1"/>
  <c r="BC561" i="12" s="1"/>
  <c r="E561" i="12"/>
  <c r="D561" i="12"/>
  <c r="J561" i="12" s="1"/>
  <c r="P561" i="12" s="1"/>
  <c r="V561" i="12" s="1"/>
  <c r="AB561" i="12" s="1"/>
  <c r="AH561" i="12" s="1"/>
  <c r="AN561" i="12" s="1"/>
  <c r="AT561" i="12" s="1"/>
  <c r="AZ561" i="12" s="1"/>
  <c r="BF561" i="12" s="1"/>
  <c r="C561" i="12"/>
  <c r="I561" i="12" s="1"/>
  <c r="O561" i="12" s="1"/>
  <c r="U561" i="12" s="1"/>
  <c r="AA561" i="12" s="1"/>
  <c r="AG561" i="12" s="1"/>
  <c r="AM561" i="12" s="1"/>
  <c r="AS561" i="12" s="1"/>
  <c r="AY561" i="12" s="1"/>
  <c r="BE561" i="12" s="1"/>
  <c r="B561" i="12"/>
  <c r="H561" i="12" s="1"/>
  <c r="A561" i="12"/>
  <c r="G560" i="12"/>
  <c r="M560" i="12" s="1"/>
  <c r="S560" i="12" s="1"/>
  <c r="Y560" i="12" s="1"/>
  <c r="AE560" i="12" s="1"/>
  <c r="AK560" i="12" s="1"/>
  <c r="AQ560" i="12" s="1"/>
  <c r="AW560" i="12" s="1"/>
  <c r="BC560" i="12" s="1"/>
  <c r="E560" i="12"/>
  <c r="D560" i="12"/>
  <c r="J560" i="12" s="1"/>
  <c r="P560" i="12" s="1"/>
  <c r="V560" i="12" s="1"/>
  <c r="AB560" i="12" s="1"/>
  <c r="AH560" i="12" s="1"/>
  <c r="AN560" i="12" s="1"/>
  <c r="AT560" i="12" s="1"/>
  <c r="AZ560" i="12" s="1"/>
  <c r="BF560" i="12" s="1"/>
  <c r="C560" i="12"/>
  <c r="I560" i="12" s="1"/>
  <c r="O560" i="12" s="1"/>
  <c r="U560" i="12" s="1"/>
  <c r="AA560" i="12" s="1"/>
  <c r="AG560" i="12" s="1"/>
  <c r="AM560" i="12" s="1"/>
  <c r="AS560" i="12" s="1"/>
  <c r="AY560" i="12" s="1"/>
  <c r="BE560" i="12" s="1"/>
  <c r="B560" i="12"/>
  <c r="A560" i="12"/>
  <c r="E559" i="12"/>
  <c r="D559" i="12"/>
  <c r="J559" i="12" s="1"/>
  <c r="P559" i="12" s="1"/>
  <c r="V559" i="12" s="1"/>
  <c r="AB559" i="12" s="1"/>
  <c r="AH559" i="12" s="1"/>
  <c r="AN559" i="12" s="1"/>
  <c r="AT559" i="12" s="1"/>
  <c r="AZ559" i="12" s="1"/>
  <c r="BF559" i="12" s="1"/>
  <c r="C559" i="12"/>
  <c r="I559" i="12" s="1"/>
  <c r="O559" i="12" s="1"/>
  <c r="U559" i="12" s="1"/>
  <c r="AA559" i="12" s="1"/>
  <c r="AG559" i="12" s="1"/>
  <c r="AM559" i="12" s="1"/>
  <c r="AS559" i="12" s="1"/>
  <c r="AY559" i="12" s="1"/>
  <c r="BE559" i="12" s="1"/>
  <c r="B559" i="12"/>
  <c r="K559" i="12" s="1"/>
  <c r="A559" i="12"/>
  <c r="G559" i="12" s="1"/>
  <c r="M559" i="12" s="1"/>
  <c r="S559" i="12" s="1"/>
  <c r="Y559" i="12" s="1"/>
  <c r="AE559" i="12" s="1"/>
  <c r="AK559" i="12" s="1"/>
  <c r="AQ559" i="12" s="1"/>
  <c r="AW559" i="12" s="1"/>
  <c r="BC559" i="12" s="1"/>
  <c r="E558" i="12"/>
  <c r="D558" i="12"/>
  <c r="J558" i="12" s="1"/>
  <c r="P558" i="12" s="1"/>
  <c r="V558" i="12" s="1"/>
  <c r="AB558" i="12" s="1"/>
  <c r="AH558" i="12" s="1"/>
  <c r="AN558" i="12" s="1"/>
  <c r="AT558" i="12" s="1"/>
  <c r="AZ558" i="12" s="1"/>
  <c r="BF558" i="12" s="1"/>
  <c r="C558" i="12"/>
  <c r="I558" i="12" s="1"/>
  <c r="O558" i="12" s="1"/>
  <c r="U558" i="12" s="1"/>
  <c r="AA558" i="12" s="1"/>
  <c r="AG558" i="12" s="1"/>
  <c r="AM558" i="12" s="1"/>
  <c r="AS558" i="12" s="1"/>
  <c r="AY558" i="12" s="1"/>
  <c r="BE558" i="12" s="1"/>
  <c r="B558" i="12"/>
  <c r="H558" i="12" s="1"/>
  <c r="A558" i="12"/>
  <c r="G558" i="12" s="1"/>
  <c r="M558" i="12" s="1"/>
  <c r="S558" i="12" s="1"/>
  <c r="Y558" i="12" s="1"/>
  <c r="AE558" i="12" s="1"/>
  <c r="AK558" i="12" s="1"/>
  <c r="AQ558" i="12" s="1"/>
  <c r="AW558" i="12" s="1"/>
  <c r="BC558" i="12" s="1"/>
  <c r="E557" i="12"/>
  <c r="D557" i="12"/>
  <c r="J557" i="12" s="1"/>
  <c r="P557" i="12" s="1"/>
  <c r="V557" i="12" s="1"/>
  <c r="AB557" i="12" s="1"/>
  <c r="AH557" i="12" s="1"/>
  <c r="AN557" i="12" s="1"/>
  <c r="AT557" i="12" s="1"/>
  <c r="AZ557" i="12" s="1"/>
  <c r="BF557" i="12" s="1"/>
  <c r="C557" i="12"/>
  <c r="I557" i="12" s="1"/>
  <c r="O557" i="12" s="1"/>
  <c r="U557" i="12" s="1"/>
  <c r="AA557" i="12" s="1"/>
  <c r="AG557" i="12" s="1"/>
  <c r="AM557" i="12" s="1"/>
  <c r="AS557" i="12" s="1"/>
  <c r="AY557" i="12" s="1"/>
  <c r="BE557" i="12" s="1"/>
  <c r="B557" i="12"/>
  <c r="A557" i="12"/>
  <c r="G557" i="12" s="1"/>
  <c r="M557" i="12" s="1"/>
  <c r="S557" i="12" s="1"/>
  <c r="Y557" i="12" s="1"/>
  <c r="AE557" i="12" s="1"/>
  <c r="AK557" i="12" s="1"/>
  <c r="AQ557" i="12" s="1"/>
  <c r="AW557" i="12" s="1"/>
  <c r="BC557" i="12" s="1"/>
  <c r="E556" i="12"/>
  <c r="D556" i="12"/>
  <c r="J556" i="12" s="1"/>
  <c r="P556" i="12" s="1"/>
  <c r="V556" i="12" s="1"/>
  <c r="AB556" i="12" s="1"/>
  <c r="AH556" i="12" s="1"/>
  <c r="AN556" i="12" s="1"/>
  <c r="AT556" i="12" s="1"/>
  <c r="AZ556" i="12" s="1"/>
  <c r="BF556" i="12" s="1"/>
  <c r="C556" i="12"/>
  <c r="I556" i="12" s="1"/>
  <c r="O556" i="12" s="1"/>
  <c r="U556" i="12" s="1"/>
  <c r="AA556" i="12" s="1"/>
  <c r="AG556" i="12" s="1"/>
  <c r="AM556" i="12" s="1"/>
  <c r="AS556" i="12" s="1"/>
  <c r="AY556" i="12" s="1"/>
  <c r="BE556" i="12" s="1"/>
  <c r="B556" i="12"/>
  <c r="A556" i="12"/>
  <c r="G556" i="12" s="1"/>
  <c r="M556" i="12" s="1"/>
  <c r="S556" i="12" s="1"/>
  <c r="Y556" i="12" s="1"/>
  <c r="AE556" i="12" s="1"/>
  <c r="AK556" i="12" s="1"/>
  <c r="AQ556" i="12" s="1"/>
  <c r="AW556" i="12" s="1"/>
  <c r="BC556" i="12" s="1"/>
  <c r="E555" i="12"/>
  <c r="D555" i="12"/>
  <c r="J555" i="12" s="1"/>
  <c r="P555" i="12" s="1"/>
  <c r="V555" i="12" s="1"/>
  <c r="AB555" i="12" s="1"/>
  <c r="AH555" i="12" s="1"/>
  <c r="AN555" i="12" s="1"/>
  <c r="AT555" i="12" s="1"/>
  <c r="AZ555" i="12" s="1"/>
  <c r="BF555" i="12" s="1"/>
  <c r="C555" i="12"/>
  <c r="I555" i="12" s="1"/>
  <c r="O555" i="12" s="1"/>
  <c r="U555" i="12" s="1"/>
  <c r="AA555" i="12" s="1"/>
  <c r="AG555" i="12" s="1"/>
  <c r="AM555" i="12" s="1"/>
  <c r="AS555" i="12" s="1"/>
  <c r="AY555" i="12" s="1"/>
  <c r="BE555" i="12" s="1"/>
  <c r="B555" i="12"/>
  <c r="A555" i="12"/>
  <c r="G555" i="12" s="1"/>
  <c r="M555" i="12" s="1"/>
  <c r="S555" i="12" s="1"/>
  <c r="Y555" i="12" s="1"/>
  <c r="AE555" i="12" s="1"/>
  <c r="AK555" i="12" s="1"/>
  <c r="AQ555" i="12" s="1"/>
  <c r="AW555" i="12" s="1"/>
  <c r="BC555" i="12" s="1"/>
  <c r="E554" i="12"/>
  <c r="D554" i="12"/>
  <c r="J554" i="12" s="1"/>
  <c r="P554" i="12" s="1"/>
  <c r="V554" i="12" s="1"/>
  <c r="AB554" i="12" s="1"/>
  <c r="AH554" i="12" s="1"/>
  <c r="AN554" i="12" s="1"/>
  <c r="AT554" i="12" s="1"/>
  <c r="AZ554" i="12" s="1"/>
  <c r="BF554" i="12" s="1"/>
  <c r="C554" i="12"/>
  <c r="I554" i="12" s="1"/>
  <c r="O554" i="12" s="1"/>
  <c r="U554" i="12" s="1"/>
  <c r="AA554" i="12" s="1"/>
  <c r="AG554" i="12" s="1"/>
  <c r="AM554" i="12" s="1"/>
  <c r="AS554" i="12" s="1"/>
  <c r="AY554" i="12" s="1"/>
  <c r="BE554" i="12" s="1"/>
  <c r="B554" i="12"/>
  <c r="H554" i="12" s="1"/>
  <c r="A554" i="12"/>
  <c r="G554" i="12" s="1"/>
  <c r="M554" i="12" s="1"/>
  <c r="S554" i="12" s="1"/>
  <c r="Y554" i="12" s="1"/>
  <c r="AE554" i="12" s="1"/>
  <c r="AK554" i="12" s="1"/>
  <c r="AQ554" i="12" s="1"/>
  <c r="AW554" i="12" s="1"/>
  <c r="BC554" i="12" s="1"/>
  <c r="E553" i="12"/>
  <c r="D553" i="12"/>
  <c r="J553" i="12" s="1"/>
  <c r="P553" i="12" s="1"/>
  <c r="V553" i="12" s="1"/>
  <c r="AB553" i="12" s="1"/>
  <c r="AH553" i="12" s="1"/>
  <c r="AN553" i="12" s="1"/>
  <c r="AT553" i="12" s="1"/>
  <c r="AZ553" i="12" s="1"/>
  <c r="BF553" i="12" s="1"/>
  <c r="C553" i="12"/>
  <c r="I553" i="12" s="1"/>
  <c r="O553" i="12" s="1"/>
  <c r="U553" i="12" s="1"/>
  <c r="AA553" i="12" s="1"/>
  <c r="AG553" i="12" s="1"/>
  <c r="AM553" i="12" s="1"/>
  <c r="AS553" i="12" s="1"/>
  <c r="AY553" i="12" s="1"/>
  <c r="BE553" i="12" s="1"/>
  <c r="B553" i="12"/>
  <c r="A553" i="12"/>
  <c r="G553" i="12" s="1"/>
  <c r="M553" i="12" s="1"/>
  <c r="S553" i="12" s="1"/>
  <c r="Y553" i="12" s="1"/>
  <c r="AE553" i="12" s="1"/>
  <c r="AK553" i="12" s="1"/>
  <c r="AQ553" i="12" s="1"/>
  <c r="AW553" i="12" s="1"/>
  <c r="BC553" i="12" s="1"/>
  <c r="E552" i="12"/>
  <c r="D552" i="12"/>
  <c r="J552" i="12" s="1"/>
  <c r="P552" i="12" s="1"/>
  <c r="V552" i="12" s="1"/>
  <c r="AB552" i="12" s="1"/>
  <c r="AH552" i="12" s="1"/>
  <c r="AN552" i="12" s="1"/>
  <c r="AT552" i="12" s="1"/>
  <c r="AZ552" i="12" s="1"/>
  <c r="BF552" i="12" s="1"/>
  <c r="C552" i="12"/>
  <c r="I552" i="12" s="1"/>
  <c r="O552" i="12" s="1"/>
  <c r="U552" i="12" s="1"/>
  <c r="AA552" i="12" s="1"/>
  <c r="AG552" i="12" s="1"/>
  <c r="AM552" i="12" s="1"/>
  <c r="AS552" i="12" s="1"/>
  <c r="AY552" i="12" s="1"/>
  <c r="BE552" i="12" s="1"/>
  <c r="B552" i="12"/>
  <c r="A552" i="12"/>
  <c r="G552" i="12" s="1"/>
  <c r="M552" i="12" s="1"/>
  <c r="S552" i="12" s="1"/>
  <c r="Y552" i="12" s="1"/>
  <c r="AE552" i="12" s="1"/>
  <c r="AK552" i="12" s="1"/>
  <c r="AQ552" i="12" s="1"/>
  <c r="AW552" i="12" s="1"/>
  <c r="BC552" i="12" s="1"/>
  <c r="G551" i="12"/>
  <c r="M551" i="12" s="1"/>
  <c r="S551" i="12" s="1"/>
  <c r="Y551" i="12" s="1"/>
  <c r="AE551" i="12" s="1"/>
  <c r="AK551" i="12" s="1"/>
  <c r="AQ551" i="12" s="1"/>
  <c r="AW551" i="12" s="1"/>
  <c r="BC551" i="12" s="1"/>
  <c r="E551" i="12"/>
  <c r="D551" i="12"/>
  <c r="J551" i="12" s="1"/>
  <c r="P551" i="12" s="1"/>
  <c r="V551" i="12" s="1"/>
  <c r="AB551" i="12" s="1"/>
  <c r="AH551" i="12" s="1"/>
  <c r="AN551" i="12" s="1"/>
  <c r="AT551" i="12" s="1"/>
  <c r="AZ551" i="12" s="1"/>
  <c r="BF551" i="12" s="1"/>
  <c r="C551" i="12"/>
  <c r="I551" i="12" s="1"/>
  <c r="O551" i="12" s="1"/>
  <c r="U551" i="12" s="1"/>
  <c r="AA551" i="12" s="1"/>
  <c r="AG551" i="12" s="1"/>
  <c r="AM551" i="12" s="1"/>
  <c r="AS551" i="12" s="1"/>
  <c r="AY551" i="12" s="1"/>
  <c r="BE551" i="12" s="1"/>
  <c r="B551" i="12"/>
  <c r="H551" i="12" s="1"/>
  <c r="A551" i="12"/>
  <c r="E550" i="12"/>
  <c r="D550" i="12"/>
  <c r="J550" i="12" s="1"/>
  <c r="P550" i="12" s="1"/>
  <c r="V550" i="12" s="1"/>
  <c r="AB550" i="12" s="1"/>
  <c r="AH550" i="12" s="1"/>
  <c r="AN550" i="12" s="1"/>
  <c r="AT550" i="12" s="1"/>
  <c r="AZ550" i="12" s="1"/>
  <c r="BF550" i="12" s="1"/>
  <c r="C550" i="12"/>
  <c r="I550" i="12" s="1"/>
  <c r="O550" i="12" s="1"/>
  <c r="U550" i="12" s="1"/>
  <c r="AA550" i="12" s="1"/>
  <c r="AG550" i="12" s="1"/>
  <c r="AM550" i="12" s="1"/>
  <c r="AS550" i="12" s="1"/>
  <c r="AY550" i="12" s="1"/>
  <c r="BE550" i="12" s="1"/>
  <c r="B550" i="12"/>
  <c r="H550" i="12" s="1"/>
  <c r="A550" i="12"/>
  <c r="G550" i="12" s="1"/>
  <c r="M550" i="12" s="1"/>
  <c r="S550" i="12" s="1"/>
  <c r="Y550" i="12" s="1"/>
  <c r="AE550" i="12" s="1"/>
  <c r="AK550" i="12" s="1"/>
  <c r="AQ550" i="12" s="1"/>
  <c r="AW550" i="12" s="1"/>
  <c r="BC550" i="12" s="1"/>
  <c r="E549" i="12"/>
  <c r="D549" i="12"/>
  <c r="J549" i="12" s="1"/>
  <c r="P549" i="12" s="1"/>
  <c r="V549" i="12" s="1"/>
  <c r="AB549" i="12" s="1"/>
  <c r="AH549" i="12" s="1"/>
  <c r="AN549" i="12" s="1"/>
  <c r="AT549" i="12" s="1"/>
  <c r="AZ549" i="12" s="1"/>
  <c r="BF549" i="12" s="1"/>
  <c r="C549" i="12"/>
  <c r="I549" i="12" s="1"/>
  <c r="O549" i="12" s="1"/>
  <c r="U549" i="12" s="1"/>
  <c r="AA549" i="12" s="1"/>
  <c r="AG549" i="12" s="1"/>
  <c r="AM549" i="12" s="1"/>
  <c r="AS549" i="12" s="1"/>
  <c r="AY549" i="12" s="1"/>
  <c r="BE549" i="12" s="1"/>
  <c r="B549" i="12"/>
  <c r="H549" i="12" s="1"/>
  <c r="A549" i="12"/>
  <c r="G549" i="12" s="1"/>
  <c r="M549" i="12" s="1"/>
  <c r="S549" i="12" s="1"/>
  <c r="Y549" i="12" s="1"/>
  <c r="AE549" i="12" s="1"/>
  <c r="AK549" i="12" s="1"/>
  <c r="AQ549" i="12" s="1"/>
  <c r="AW549" i="12" s="1"/>
  <c r="BC549" i="12" s="1"/>
  <c r="E548" i="12"/>
  <c r="D548" i="12"/>
  <c r="J548" i="12" s="1"/>
  <c r="P548" i="12" s="1"/>
  <c r="V548" i="12" s="1"/>
  <c r="AB548" i="12" s="1"/>
  <c r="AH548" i="12" s="1"/>
  <c r="AN548" i="12" s="1"/>
  <c r="AT548" i="12" s="1"/>
  <c r="AZ548" i="12" s="1"/>
  <c r="BF548" i="12" s="1"/>
  <c r="C548" i="12"/>
  <c r="I548" i="12" s="1"/>
  <c r="O548" i="12" s="1"/>
  <c r="U548" i="12" s="1"/>
  <c r="AA548" i="12" s="1"/>
  <c r="AG548" i="12" s="1"/>
  <c r="AM548" i="12" s="1"/>
  <c r="AS548" i="12" s="1"/>
  <c r="AY548" i="12" s="1"/>
  <c r="BE548" i="12" s="1"/>
  <c r="B548" i="12"/>
  <c r="A548" i="12"/>
  <c r="G548" i="12" s="1"/>
  <c r="M548" i="12" s="1"/>
  <c r="S548" i="12" s="1"/>
  <c r="Y548" i="12" s="1"/>
  <c r="AE548" i="12" s="1"/>
  <c r="AK548" i="12" s="1"/>
  <c r="AQ548" i="12" s="1"/>
  <c r="AW548" i="12" s="1"/>
  <c r="BC548" i="12" s="1"/>
  <c r="E547" i="12"/>
  <c r="D547" i="12"/>
  <c r="J547" i="12" s="1"/>
  <c r="P547" i="12" s="1"/>
  <c r="V547" i="12" s="1"/>
  <c r="AB547" i="12" s="1"/>
  <c r="AH547" i="12" s="1"/>
  <c r="AN547" i="12" s="1"/>
  <c r="AT547" i="12" s="1"/>
  <c r="AZ547" i="12" s="1"/>
  <c r="BF547" i="12" s="1"/>
  <c r="C547" i="12"/>
  <c r="I547" i="12" s="1"/>
  <c r="O547" i="12" s="1"/>
  <c r="U547" i="12" s="1"/>
  <c r="AA547" i="12" s="1"/>
  <c r="AG547" i="12" s="1"/>
  <c r="AM547" i="12" s="1"/>
  <c r="AS547" i="12" s="1"/>
  <c r="AY547" i="12" s="1"/>
  <c r="BE547" i="12" s="1"/>
  <c r="B547" i="12"/>
  <c r="H547" i="12" s="1"/>
  <c r="A547" i="12"/>
  <c r="G547" i="12" s="1"/>
  <c r="M547" i="12" s="1"/>
  <c r="S547" i="12" s="1"/>
  <c r="Y547" i="12" s="1"/>
  <c r="AE547" i="12" s="1"/>
  <c r="AK547" i="12" s="1"/>
  <c r="AQ547" i="12" s="1"/>
  <c r="AW547" i="12" s="1"/>
  <c r="BC547" i="12" s="1"/>
  <c r="E546" i="12"/>
  <c r="D546" i="12"/>
  <c r="J546" i="12" s="1"/>
  <c r="P546" i="12" s="1"/>
  <c r="V546" i="12" s="1"/>
  <c r="AB546" i="12" s="1"/>
  <c r="AH546" i="12" s="1"/>
  <c r="AN546" i="12" s="1"/>
  <c r="AT546" i="12" s="1"/>
  <c r="AZ546" i="12" s="1"/>
  <c r="BF546" i="12" s="1"/>
  <c r="C546" i="12"/>
  <c r="I546" i="12" s="1"/>
  <c r="O546" i="12" s="1"/>
  <c r="U546" i="12" s="1"/>
  <c r="AA546" i="12" s="1"/>
  <c r="AG546" i="12" s="1"/>
  <c r="AM546" i="12" s="1"/>
  <c r="AS546" i="12" s="1"/>
  <c r="AY546" i="12" s="1"/>
  <c r="BE546" i="12" s="1"/>
  <c r="B546" i="12"/>
  <c r="A546" i="12"/>
  <c r="G546" i="12" s="1"/>
  <c r="M546" i="12" s="1"/>
  <c r="S546" i="12" s="1"/>
  <c r="Y546" i="12" s="1"/>
  <c r="AE546" i="12" s="1"/>
  <c r="AK546" i="12" s="1"/>
  <c r="AQ546" i="12" s="1"/>
  <c r="AW546" i="12" s="1"/>
  <c r="BC546" i="12" s="1"/>
  <c r="E545" i="12"/>
  <c r="D545" i="12"/>
  <c r="J545" i="12" s="1"/>
  <c r="P545" i="12" s="1"/>
  <c r="V545" i="12" s="1"/>
  <c r="AB545" i="12" s="1"/>
  <c r="AH545" i="12" s="1"/>
  <c r="AN545" i="12" s="1"/>
  <c r="AT545" i="12" s="1"/>
  <c r="AZ545" i="12" s="1"/>
  <c r="BF545" i="12" s="1"/>
  <c r="C545" i="12"/>
  <c r="I545" i="12" s="1"/>
  <c r="O545" i="12" s="1"/>
  <c r="U545" i="12" s="1"/>
  <c r="AA545" i="12" s="1"/>
  <c r="AG545" i="12" s="1"/>
  <c r="AM545" i="12" s="1"/>
  <c r="AS545" i="12" s="1"/>
  <c r="AY545" i="12" s="1"/>
  <c r="BE545" i="12" s="1"/>
  <c r="B545" i="12"/>
  <c r="H545" i="12" s="1"/>
  <c r="N545" i="12" s="1"/>
  <c r="A545" i="12"/>
  <c r="G545" i="12" s="1"/>
  <c r="M545" i="12" s="1"/>
  <c r="S545" i="12" s="1"/>
  <c r="Y545" i="12" s="1"/>
  <c r="AE545" i="12" s="1"/>
  <c r="AK545" i="12" s="1"/>
  <c r="AQ545" i="12" s="1"/>
  <c r="AW545" i="12" s="1"/>
  <c r="BC545" i="12" s="1"/>
  <c r="E544" i="12"/>
  <c r="D544" i="12"/>
  <c r="J544" i="12" s="1"/>
  <c r="P544" i="12" s="1"/>
  <c r="V544" i="12" s="1"/>
  <c r="AB544" i="12" s="1"/>
  <c r="AH544" i="12" s="1"/>
  <c r="AN544" i="12" s="1"/>
  <c r="AT544" i="12" s="1"/>
  <c r="AZ544" i="12" s="1"/>
  <c r="BF544" i="12" s="1"/>
  <c r="C544" i="12"/>
  <c r="I544" i="12" s="1"/>
  <c r="O544" i="12" s="1"/>
  <c r="U544" i="12" s="1"/>
  <c r="AA544" i="12" s="1"/>
  <c r="AG544" i="12" s="1"/>
  <c r="AM544" i="12" s="1"/>
  <c r="AS544" i="12" s="1"/>
  <c r="AY544" i="12" s="1"/>
  <c r="BE544" i="12" s="1"/>
  <c r="B544" i="12"/>
  <c r="A544" i="12"/>
  <c r="G544" i="12" s="1"/>
  <c r="M544" i="12" s="1"/>
  <c r="S544" i="12" s="1"/>
  <c r="Y544" i="12" s="1"/>
  <c r="AE544" i="12" s="1"/>
  <c r="AK544" i="12" s="1"/>
  <c r="AQ544" i="12" s="1"/>
  <c r="AW544" i="12" s="1"/>
  <c r="BC544" i="12" s="1"/>
  <c r="E543" i="12"/>
  <c r="D543" i="12"/>
  <c r="J543" i="12" s="1"/>
  <c r="P543" i="12" s="1"/>
  <c r="V543" i="12" s="1"/>
  <c r="AB543" i="12" s="1"/>
  <c r="AH543" i="12" s="1"/>
  <c r="AN543" i="12" s="1"/>
  <c r="AT543" i="12" s="1"/>
  <c r="AZ543" i="12" s="1"/>
  <c r="BF543" i="12" s="1"/>
  <c r="C543" i="12"/>
  <c r="I543" i="12" s="1"/>
  <c r="O543" i="12" s="1"/>
  <c r="U543" i="12" s="1"/>
  <c r="AA543" i="12" s="1"/>
  <c r="AG543" i="12" s="1"/>
  <c r="AM543" i="12" s="1"/>
  <c r="AS543" i="12" s="1"/>
  <c r="AY543" i="12" s="1"/>
  <c r="BE543" i="12" s="1"/>
  <c r="B543" i="12"/>
  <c r="H543" i="12" s="1"/>
  <c r="A543" i="12"/>
  <c r="G543" i="12" s="1"/>
  <c r="M543" i="12" s="1"/>
  <c r="S543" i="12" s="1"/>
  <c r="Y543" i="12" s="1"/>
  <c r="AE543" i="12" s="1"/>
  <c r="AK543" i="12" s="1"/>
  <c r="AQ543" i="12" s="1"/>
  <c r="AW543" i="12" s="1"/>
  <c r="BC543" i="12" s="1"/>
  <c r="E542" i="12"/>
  <c r="D542" i="12"/>
  <c r="J542" i="12" s="1"/>
  <c r="P542" i="12" s="1"/>
  <c r="V542" i="12" s="1"/>
  <c r="AB542" i="12" s="1"/>
  <c r="AH542" i="12" s="1"/>
  <c r="AN542" i="12" s="1"/>
  <c r="AT542" i="12" s="1"/>
  <c r="AZ542" i="12" s="1"/>
  <c r="BF542" i="12" s="1"/>
  <c r="C542" i="12"/>
  <c r="I542" i="12" s="1"/>
  <c r="O542" i="12" s="1"/>
  <c r="U542" i="12" s="1"/>
  <c r="AA542" i="12" s="1"/>
  <c r="AG542" i="12" s="1"/>
  <c r="AM542" i="12" s="1"/>
  <c r="AS542" i="12" s="1"/>
  <c r="AY542" i="12" s="1"/>
  <c r="BE542" i="12" s="1"/>
  <c r="B542" i="12"/>
  <c r="A542" i="12"/>
  <c r="G542" i="12" s="1"/>
  <c r="M542" i="12" s="1"/>
  <c r="S542" i="12" s="1"/>
  <c r="Y542" i="12" s="1"/>
  <c r="AE542" i="12" s="1"/>
  <c r="AK542" i="12" s="1"/>
  <c r="AQ542" i="12" s="1"/>
  <c r="AW542" i="12" s="1"/>
  <c r="BC542" i="12" s="1"/>
  <c r="E541" i="12"/>
  <c r="D541" i="12"/>
  <c r="J541" i="12" s="1"/>
  <c r="P541" i="12" s="1"/>
  <c r="V541" i="12" s="1"/>
  <c r="AB541" i="12" s="1"/>
  <c r="AH541" i="12" s="1"/>
  <c r="AN541" i="12" s="1"/>
  <c r="AT541" i="12" s="1"/>
  <c r="AZ541" i="12" s="1"/>
  <c r="BF541" i="12" s="1"/>
  <c r="C541" i="12"/>
  <c r="I541" i="12" s="1"/>
  <c r="O541" i="12" s="1"/>
  <c r="U541" i="12" s="1"/>
  <c r="AA541" i="12" s="1"/>
  <c r="AG541" i="12" s="1"/>
  <c r="AM541" i="12" s="1"/>
  <c r="AS541" i="12" s="1"/>
  <c r="AY541" i="12" s="1"/>
  <c r="BE541" i="12" s="1"/>
  <c r="B541" i="12"/>
  <c r="H541" i="12" s="1"/>
  <c r="Q541" i="12" s="1"/>
  <c r="A541" i="12"/>
  <c r="G541" i="12" s="1"/>
  <c r="M541" i="12" s="1"/>
  <c r="S541" i="12" s="1"/>
  <c r="Y541" i="12" s="1"/>
  <c r="AE541" i="12" s="1"/>
  <c r="AK541" i="12" s="1"/>
  <c r="AQ541" i="12" s="1"/>
  <c r="AW541" i="12" s="1"/>
  <c r="BC541" i="12" s="1"/>
  <c r="E540" i="12"/>
  <c r="D540" i="12"/>
  <c r="J540" i="12" s="1"/>
  <c r="P540" i="12" s="1"/>
  <c r="V540" i="12" s="1"/>
  <c r="AB540" i="12" s="1"/>
  <c r="AH540" i="12" s="1"/>
  <c r="AN540" i="12" s="1"/>
  <c r="AT540" i="12" s="1"/>
  <c r="AZ540" i="12" s="1"/>
  <c r="BF540" i="12" s="1"/>
  <c r="C540" i="12"/>
  <c r="I540" i="12" s="1"/>
  <c r="O540" i="12" s="1"/>
  <c r="U540" i="12" s="1"/>
  <c r="AA540" i="12" s="1"/>
  <c r="AG540" i="12" s="1"/>
  <c r="AM540" i="12" s="1"/>
  <c r="AS540" i="12" s="1"/>
  <c r="AY540" i="12" s="1"/>
  <c r="BE540" i="12" s="1"/>
  <c r="B540" i="12"/>
  <c r="A540" i="12"/>
  <c r="G540" i="12" s="1"/>
  <c r="M540" i="12" s="1"/>
  <c r="S540" i="12" s="1"/>
  <c r="Y540" i="12" s="1"/>
  <c r="AE540" i="12" s="1"/>
  <c r="AK540" i="12" s="1"/>
  <c r="AQ540" i="12" s="1"/>
  <c r="AW540" i="12" s="1"/>
  <c r="BC540" i="12" s="1"/>
  <c r="G539" i="12"/>
  <c r="M539" i="12" s="1"/>
  <c r="S539" i="12" s="1"/>
  <c r="Y539" i="12" s="1"/>
  <c r="AE539" i="12" s="1"/>
  <c r="AK539" i="12" s="1"/>
  <c r="AQ539" i="12" s="1"/>
  <c r="AW539" i="12" s="1"/>
  <c r="BC539" i="12" s="1"/>
  <c r="E539" i="12"/>
  <c r="D539" i="12"/>
  <c r="J539" i="12" s="1"/>
  <c r="P539" i="12" s="1"/>
  <c r="V539" i="12" s="1"/>
  <c r="AB539" i="12" s="1"/>
  <c r="AH539" i="12" s="1"/>
  <c r="AN539" i="12" s="1"/>
  <c r="AT539" i="12" s="1"/>
  <c r="AZ539" i="12" s="1"/>
  <c r="BF539" i="12" s="1"/>
  <c r="C539" i="12"/>
  <c r="I539" i="12" s="1"/>
  <c r="O539" i="12" s="1"/>
  <c r="U539" i="12" s="1"/>
  <c r="AA539" i="12" s="1"/>
  <c r="AG539" i="12" s="1"/>
  <c r="AM539" i="12" s="1"/>
  <c r="AS539" i="12" s="1"/>
  <c r="AY539" i="12" s="1"/>
  <c r="BE539" i="12" s="1"/>
  <c r="B539" i="12"/>
  <c r="H539" i="12" s="1"/>
  <c r="A539" i="12"/>
  <c r="E538" i="12"/>
  <c r="D538" i="12"/>
  <c r="J538" i="12" s="1"/>
  <c r="P538" i="12" s="1"/>
  <c r="V538" i="12" s="1"/>
  <c r="AB538" i="12" s="1"/>
  <c r="AH538" i="12" s="1"/>
  <c r="AN538" i="12" s="1"/>
  <c r="AT538" i="12" s="1"/>
  <c r="AZ538" i="12" s="1"/>
  <c r="BF538" i="12" s="1"/>
  <c r="C538" i="12"/>
  <c r="I538" i="12" s="1"/>
  <c r="O538" i="12" s="1"/>
  <c r="U538" i="12" s="1"/>
  <c r="AA538" i="12" s="1"/>
  <c r="AG538" i="12" s="1"/>
  <c r="AM538" i="12" s="1"/>
  <c r="AS538" i="12" s="1"/>
  <c r="AY538" i="12" s="1"/>
  <c r="BE538" i="12" s="1"/>
  <c r="B538" i="12"/>
  <c r="A538" i="12"/>
  <c r="G538" i="12" s="1"/>
  <c r="M538" i="12" s="1"/>
  <c r="S538" i="12" s="1"/>
  <c r="Y538" i="12" s="1"/>
  <c r="AE538" i="12" s="1"/>
  <c r="AK538" i="12" s="1"/>
  <c r="AQ538" i="12" s="1"/>
  <c r="AW538" i="12" s="1"/>
  <c r="BC538" i="12" s="1"/>
  <c r="E537" i="12"/>
  <c r="D537" i="12"/>
  <c r="J537" i="12" s="1"/>
  <c r="P537" i="12" s="1"/>
  <c r="V537" i="12" s="1"/>
  <c r="AB537" i="12" s="1"/>
  <c r="AH537" i="12" s="1"/>
  <c r="AN537" i="12" s="1"/>
  <c r="AT537" i="12" s="1"/>
  <c r="AZ537" i="12" s="1"/>
  <c r="BF537" i="12" s="1"/>
  <c r="C537" i="12"/>
  <c r="I537" i="12" s="1"/>
  <c r="O537" i="12" s="1"/>
  <c r="U537" i="12" s="1"/>
  <c r="AA537" i="12" s="1"/>
  <c r="AG537" i="12" s="1"/>
  <c r="AM537" i="12" s="1"/>
  <c r="AS537" i="12" s="1"/>
  <c r="AY537" i="12" s="1"/>
  <c r="BE537" i="12" s="1"/>
  <c r="B537" i="12"/>
  <c r="H537" i="12" s="1"/>
  <c r="A537" i="12"/>
  <c r="G537" i="12" s="1"/>
  <c r="M537" i="12" s="1"/>
  <c r="S537" i="12" s="1"/>
  <c r="Y537" i="12" s="1"/>
  <c r="AE537" i="12" s="1"/>
  <c r="AK537" i="12" s="1"/>
  <c r="AQ537" i="12" s="1"/>
  <c r="AW537" i="12" s="1"/>
  <c r="BC537" i="12" s="1"/>
  <c r="E536" i="12"/>
  <c r="D536" i="12"/>
  <c r="J536" i="12" s="1"/>
  <c r="P536" i="12" s="1"/>
  <c r="V536" i="12" s="1"/>
  <c r="AB536" i="12" s="1"/>
  <c r="AH536" i="12" s="1"/>
  <c r="AN536" i="12" s="1"/>
  <c r="AT536" i="12" s="1"/>
  <c r="AZ536" i="12" s="1"/>
  <c r="BF536" i="12" s="1"/>
  <c r="C536" i="12"/>
  <c r="I536" i="12" s="1"/>
  <c r="O536" i="12" s="1"/>
  <c r="U536" i="12" s="1"/>
  <c r="AA536" i="12" s="1"/>
  <c r="AG536" i="12" s="1"/>
  <c r="AM536" i="12" s="1"/>
  <c r="AS536" i="12" s="1"/>
  <c r="AY536" i="12" s="1"/>
  <c r="BE536" i="12" s="1"/>
  <c r="B536" i="12"/>
  <c r="A536" i="12"/>
  <c r="G536" i="12" s="1"/>
  <c r="M536" i="12" s="1"/>
  <c r="S536" i="12" s="1"/>
  <c r="Y536" i="12" s="1"/>
  <c r="AE536" i="12" s="1"/>
  <c r="AK536" i="12" s="1"/>
  <c r="AQ536" i="12" s="1"/>
  <c r="AW536" i="12" s="1"/>
  <c r="BC536" i="12" s="1"/>
  <c r="E535" i="12"/>
  <c r="D535" i="12"/>
  <c r="J535" i="12" s="1"/>
  <c r="P535" i="12" s="1"/>
  <c r="V535" i="12" s="1"/>
  <c r="AB535" i="12" s="1"/>
  <c r="AH535" i="12" s="1"/>
  <c r="AN535" i="12" s="1"/>
  <c r="AT535" i="12" s="1"/>
  <c r="AZ535" i="12" s="1"/>
  <c r="BF535" i="12" s="1"/>
  <c r="C535" i="12"/>
  <c r="I535" i="12" s="1"/>
  <c r="O535" i="12" s="1"/>
  <c r="U535" i="12" s="1"/>
  <c r="AA535" i="12" s="1"/>
  <c r="AG535" i="12" s="1"/>
  <c r="AM535" i="12" s="1"/>
  <c r="AS535" i="12" s="1"/>
  <c r="AY535" i="12" s="1"/>
  <c r="BE535" i="12" s="1"/>
  <c r="B535" i="12"/>
  <c r="A535" i="12"/>
  <c r="G535" i="12" s="1"/>
  <c r="M535" i="12" s="1"/>
  <c r="S535" i="12" s="1"/>
  <c r="Y535" i="12" s="1"/>
  <c r="AE535" i="12" s="1"/>
  <c r="AK535" i="12" s="1"/>
  <c r="AQ535" i="12" s="1"/>
  <c r="AW535" i="12" s="1"/>
  <c r="BC535" i="12" s="1"/>
  <c r="E534" i="12"/>
  <c r="D534" i="12"/>
  <c r="J534" i="12" s="1"/>
  <c r="P534" i="12" s="1"/>
  <c r="V534" i="12" s="1"/>
  <c r="AB534" i="12" s="1"/>
  <c r="AH534" i="12" s="1"/>
  <c r="AN534" i="12" s="1"/>
  <c r="AT534" i="12" s="1"/>
  <c r="AZ534" i="12" s="1"/>
  <c r="BF534" i="12" s="1"/>
  <c r="C534" i="12"/>
  <c r="I534" i="12" s="1"/>
  <c r="O534" i="12" s="1"/>
  <c r="U534" i="12" s="1"/>
  <c r="AA534" i="12" s="1"/>
  <c r="AG534" i="12" s="1"/>
  <c r="AM534" i="12" s="1"/>
  <c r="AS534" i="12" s="1"/>
  <c r="AY534" i="12" s="1"/>
  <c r="BE534" i="12" s="1"/>
  <c r="B534" i="12"/>
  <c r="H534" i="12" s="1"/>
  <c r="N534" i="12" s="1"/>
  <c r="A534" i="12"/>
  <c r="G534" i="12" s="1"/>
  <c r="M534" i="12" s="1"/>
  <c r="S534" i="12" s="1"/>
  <c r="Y534" i="12" s="1"/>
  <c r="AE534" i="12" s="1"/>
  <c r="AK534" i="12" s="1"/>
  <c r="AQ534" i="12" s="1"/>
  <c r="AW534" i="12" s="1"/>
  <c r="BC534" i="12" s="1"/>
  <c r="G533" i="12"/>
  <c r="M533" i="12" s="1"/>
  <c r="S533" i="12" s="1"/>
  <c r="Y533" i="12" s="1"/>
  <c r="AE533" i="12" s="1"/>
  <c r="AK533" i="12" s="1"/>
  <c r="AQ533" i="12" s="1"/>
  <c r="AW533" i="12" s="1"/>
  <c r="BC533" i="12" s="1"/>
  <c r="E533" i="12"/>
  <c r="D533" i="12"/>
  <c r="J533" i="12" s="1"/>
  <c r="P533" i="12" s="1"/>
  <c r="V533" i="12" s="1"/>
  <c r="AB533" i="12" s="1"/>
  <c r="AH533" i="12" s="1"/>
  <c r="AN533" i="12" s="1"/>
  <c r="AT533" i="12" s="1"/>
  <c r="AZ533" i="12" s="1"/>
  <c r="BF533" i="12" s="1"/>
  <c r="C533" i="12"/>
  <c r="I533" i="12" s="1"/>
  <c r="O533" i="12" s="1"/>
  <c r="U533" i="12" s="1"/>
  <c r="AA533" i="12" s="1"/>
  <c r="AG533" i="12" s="1"/>
  <c r="AM533" i="12" s="1"/>
  <c r="AS533" i="12" s="1"/>
  <c r="AY533" i="12" s="1"/>
  <c r="BE533" i="12" s="1"/>
  <c r="B533" i="12"/>
  <c r="A533" i="12"/>
  <c r="G532" i="12"/>
  <c r="M532" i="12" s="1"/>
  <c r="S532" i="12" s="1"/>
  <c r="Y532" i="12" s="1"/>
  <c r="AE532" i="12" s="1"/>
  <c r="AK532" i="12" s="1"/>
  <c r="AQ532" i="12" s="1"/>
  <c r="AW532" i="12" s="1"/>
  <c r="BC532" i="12" s="1"/>
  <c r="E532" i="12"/>
  <c r="D532" i="12"/>
  <c r="J532" i="12" s="1"/>
  <c r="P532" i="12" s="1"/>
  <c r="V532" i="12" s="1"/>
  <c r="AB532" i="12" s="1"/>
  <c r="AH532" i="12" s="1"/>
  <c r="AN532" i="12" s="1"/>
  <c r="AT532" i="12" s="1"/>
  <c r="AZ532" i="12" s="1"/>
  <c r="BF532" i="12" s="1"/>
  <c r="C532" i="12"/>
  <c r="I532" i="12" s="1"/>
  <c r="O532" i="12" s="1"/>
  <c r="U532" i="12" s="1"/>
  <c r="AA532" i="12" s="1"/>
  <c r="AG532" i="12" s="1"/>
  <c r="AM532" i="12" s="1"/>
  <c r="AS532" i="12" s="1"/>
  <c r="AY532" i="12" s="1"/>
  <c r="BE532" i="12" s="1"/>
  <c r="B532" i="12"/>
  <c r="A532" i="12"/>
  <c r="E531" i="12"/>
  <c r="D531" i="12"/>
  <c r="J531" i="12" s="1"/>
  <c r="P531" i="12" s="1"/>
  <c r="V531" i="12" s="1"/>
  <c r="AB531" i="12" s="1"/>
  <c r="AH531" i="12" s="1"/>
  <c r="AN531" i="12" s="1"/>
  <c r="AT531" i="12" s="1"/>
  <c r="AZ531" i="12" s="1"/>
  <c r="BF531" i="12" s="1"/>
  <c r="C531" i="12"/>
  <c r="I531" i="12" s="1"/>
  <c r="O531" i="12" s="1"/>
  <c r="U531" i="12" s="1"/>
  <c r="AA531" i="12" s="1"/>
  <c r="AG531" i="12" s="1"/>
  <c r="AM531" i="12" s="1"/>
  <c r="AS531" i="12" s="1"/>
  <c r="AY531" i="12" s="1"/>
  <c r="BE531" i="12" s="1"/>
  <c r="B531" i="12"/>
  <c r="A531" i="12"/>
  <c r="G531" i="12" s="1"/>
  <c r="M531" i="12" s="1"/>
  <c r="S531" i="12" s="1"/>
  <c r="Y531" i="12" s="1"/>
  <c r="AE531" i="12" s="1"/>
  <c r="AK531" i="12" s="1"/>
  <c r="AQ531" i="12" s="1"/>
  <c r="AW531" i="12" s="1"/>
  <c r="BC531" i="12" s="1"/>
  <c r="J530" i="12"/>
  <c r="P530" i="12" s="1"/>
  <c r="V530" i="12" s="1"/>
  <c r="AB530" i="12" s="1"/>
  <c r="AH530" i="12" s="1"/>
  <c r="AN530" i="12" s="1"/>
  <c r="AT530" i="12" s="1"/>
  <c r="AZ530" i="12" s="1"/>
  <c r="BF530" i="12" s="1"/>
  <c r="E530" i="12"/>
  <c r="D530" i="12"/>
  <c r="C530" i="12"/>
  <c r="I530" i="12" s="1"/>
  <c r="O530" i="12" s="1"/>
  <c r="U530" i="12" s="1"/>
  <c r="AA530" i="12" s="1"/>
  <c r="AG530" i="12" s="1"/>
  <c r="AM530" i="12" s="1"/>
  <c r="AS530" i="12" s="1"/>
  <c r="AY530" i="12" s="1"/>
  <c r="BE530" i="12" s="1"/>
  <c r="B530" i="12"/>
  <c r="A530" i="12"/>
  <c r="G530" i="12" s="1"/>
  <c r="M530" i="12" s="1"/>
  <c r="S530" i="12" s="1"/>
  <c r="Y530" i="12" s="1"/>
  <c r="AE530" i="12" s="1"/>
  <c r="AK530" i="12" s="1"/>
  <c r="AQ530" i="12" s="1"/>
  <c r="AW530" i="12" s="1"/>
  <c r="BC530" i="12" s="1"/>
  <c r="E529" i="12"/>
  <c r="D529" i="12"/>
  <c r="J529" i="12" s="1"/>
  <c r="P529" i="12" s="1"/>
  <c r="V529" i="12" s="1"/>
  <c r="AB529" i="12" s="1"/>
  <c r="AH529" i="12" s="1"/>
  <c r="AN529" i="12" s="1"/>
  <c r="AT529" i="12" s="1"/>
  <c r="AZ529" i="12" s="1"/>
  <c r="BF529" i="12" s="1"/>
  <c r="C529" i="12"/>
  <c r="I529" i="12" s="1"/>
  <c r="O529" i="12" s="1"/>
  <c r="U529" i="12" s="1"/>
  <c r="AA529" i="12" s="1"/>
  <c r="AG529" i="12" s="1"/>
  <c r="AM529" i="12" s="1"/>
  <c r="AS529" i="12" s="1"/>
  <c r="AY529" i="12" s="1"/>
  <c r="BE529" i="12" s="1"/>
  <c r="B529" i="12"/>
  <c r="A529" i="12"/>
  <c r="G529" i="12" s="1"/>
  <c r="M529" i="12" s="1"/>
  <c r="S529" i="12" s="1"/>
  <c r="Y529" i="12" s="1"/>
  <c r="AE529" i="12" s="1"/>
  <c r="AK529" i="12" s="1"/>
  <c r="AQ529" i="12" s="1"/>
  <c r="AW529" i="12" s="1"/>
  <c r="BC529" i="12" s="1"/>
  <c r="E528" i="12"/>
  <c r="D528" i="12"/>
  <c r="J528" i="12" s="1"/>
  <c r="P528" i="12" s="1"/>
  <c r="V528" i="12" s="1"/>
  <c r="AB528" i="12" s="1"/>
  <c r="AH528" i="12" s="1"/>
  <c r="AN528" i="12" s="1"/>
  <c r="AT528" i="12" s="1"/>
  <c r="AZ528" i="12" s="1"/>
  <c r="BF528" i="12" s="1"/>
  <c r="C528" i="12"/>
  <c r="I528" i="12" s="1"/>
  <c r="O528" i="12" s="1"/>
  <c r="U528" i="12" s="1"/>
  <c r="AA528" i="12" s="1"/>
  <c r="AG528" i="12" s="1"/>
  <c r="AM528" i="12" s="1"/>
  <c r="AS528" i="12" s="1"/>
  <c r="AY528" i="12" s="1"/>
  <c r="BE528" i="12" s="1"/>
  <c r="B528" i="12"/>
  <c r="A528" i="12"/>
  <c r="G528" i="12" s="1"/>
  <c r="M528" i="12" s="1"/>
  <c r="S528" i="12" s="1"/>
  <c r="Y528" i="12" s="1"/>
  <c r="AE528" i="12" s="1"/>
  <c r="AK528" i="12" s="1"/>
  <c r="AQ528" i="12" s="1"/>
  <c r="AW528" i="12" s="1"/>
  <c r="BC528" i="12" s="1"/>
  <c r="E527" i="12"/>
  <c r="D527" i="12"/>
  <c r="J527" i="12" s="1"/>
  <c r="P527" i="12" s="1"/>
  <c r="V527" i="12" s="1"/>
  <c r="AB527" i="12" s="1"/>
  <c r="AH527" i="12" s="1"/>
  <c r="AN527" i="12" s="1"/>
  <c r="AT527" i="12" s="1"/>
  <c r="AZ527" i="12" s="1"/>
  <c r="BF527" i="12" s="1"/>
  <c r="C527" i="12"/>
  <c r="I527" i="12" s="1"/>
  <c r="O527" i="12" s="1"/>
  <c r="U527" i="12" s="1"/>
  <c r="AA527" i="12" s="1"/>
  <c r="AG527" i="12" s="1"/>
  <c r="AM527" i="12" s="1"/>
  <c r="AS527" i="12" s="1"/>
  <c r="AY527" i="12" s="1"/>
  <c r="BE527" i="12" s="1"/>
  <c r="B527" i="12"/>
  <c r="H527" i="12" s="1"/>
  <c r="N527" i="12" s="1"/>
  <c r="A527" i="12"/>
  <c r="G527" i="12" s="1"/>
  <c r="M527" i="12" s="1"/>
  <c r="S527" i="12" s="1"/>
  <c r="Y527" i="12" s="1"/>
  <c r="AE527" i="12" s="1"/>
  <c r="AK527" i="12" s="1"/>
  <c r="AQ527" i="12" s="1"/>
  <c r="AW527" i="12" s="1"/>
  <c r="BC527" i="12" s="1"/>
  <c r="E526" i="12"/>
  <c r="D526" i="12"/>
  <c r="J526" i="12" s="1"/>
  <c r="P526" i="12" s="1"/>
  <c r="V526" i="12" s="1"/>
  <c r="AB526" i="12" s="1"/>
  <c r="AH526" i="12" s="1"/>
  <c r="AN526" i="12" s="1"/>
  <c r="AT526" i="12" s="1"/>
  <c r="AZ526" i="12" s="1"/>
  <c r="BF526" i="12" s="1"/>
  <c r="C526" i="12"/>
  <c r="I526" i="12" s="1"/>
  <c r="O526" i="12" s="1"/>
  <c r="U526" i="12" s="1"/>
  <c r="AA526" i="12" s="1"/>
  <c r="AG526" i="12" s="1"/>
  <c r="AM526" i="12" s="1"/>
  <c r="AS526" i="12" s="1"/>
  <c r="AY526" i="12" s="1"/>
  <c r="BE526" i="12" s="1"/>
  <c r="B526" i="12"/>
  <c r="H526" i="12" s="1"/>
  <c r="Q526" i="12" s="1"/>
  <c r="A526" i="12"/>
  <c r="G526" i="12" s="1"/>
  <c r="M526" i="12" s="1"/>
  <c r="S526" i="12" s="1"/>
  <c r="Y526" i="12" s="1"/>
  <c r="AE526" i="12" s="1"/>
  <c r="AK526" i="12" s="1"/>
  <c r="AQ526" i="12" s="1"/>
  <c r="AW526" i="12" s="1"/>
  <c r="BC526" i="12" s="1"/>
  <c r="E525" i="12"/>
  <c r="D525" i="12"/>
  <c r="J525" i="12" s="1"/>
  <c r="P525" i="12" s="1"/>
  <c r="V525" i="12" s="1"/>
  <c r="AB525" i="12" s="1"/>
  <c r="AH525" i="12" s="1"/>
  <c r="AN525" i="12" s="1"/>
  <c r="AT525" i="12" s="1"/>
  <c r="AZ525" i="12" s="1"/>
  <c r="BF525" i="12" s="1"/>
  <c r="C525" i="12"/>
  <c r="I525" i="12" s="1"/>
  <c r="O525" i="12" s="1"/>
  <c r="U525" i="12" s="1"/>
  <c r="AA525" i="12" s="1"/>
  <c r="AG525" i="12" s="1"/>
  <c r="AM525" i="12" s="1"/>
  <c r="AS525" i="12" s="1"/>
  <c r="AY525" i="12" s="1"/>
  <c r="BE525" i="12" s="1"/>
  <c r="B525" i="12"/>
  <c r="A525" i="12"/>
  <c r="G525" i="12" s="1"/>
  <c r="M525" i="12" s="1"/>
  <c r="S525" i="12" s="1"/>
  <c r="Y525" i="12" s="1"/>
  <c r="AE525" i="12" s="1"/>
  <c r="AK525" i="12" s="1"/>
  <c r="AQ525" i="12" s="1"/>
  <c r="AW525" i="12" s="1"/>
  <c r="BC525" i="12" s="1"/>
  <c r="E524" i="12"/>
  <c r="D524" i="12"/>
  <c r="J524" i="12" s="1"/>
  <c r="P524" i="12" s="1"/>
  <c r="V524" i="12" s="1"/>
  <c r="AB524" i="12" s="1"/>
  <c r="AH524" i="12" s="1"/>
  <c r="AN524" i="12" s="1"/>
  <c r="AT524" i="12" s="1"/>
  <c r="AZ524" i="12" s="1"/>
  <c r="BF524" i="12" s="1"/>
  <c r="C524" i="12"/>
  <c r="I524" i="12" s="1"/>
  <c r="O524" i="12" s="1"/>
  <c r="U524" i="12" s="1"/>
  <c r="AA524" i="12" s="1"/>
  <c r="AG524" i="12" s="1"/>
  <c r="AM524" i="12" s="1"/>
  <c r="AS524" i="12" s="1"/>
  <c r="AY524" i="12" s="1"/>
  <c r="BE524" i="12" s="1"/>
  <c r="B524" i="12"/>
  <c r="A524" i="12"/>
  <c r="G524" i="12" s="1"/>
  <c r="M524" i="12" s="1"/>
  <c r="S524" i="12" s="1"/>
  <c r="Y524" i="12" s="1"/>
  <c r="AE524" i="12" s="1"/>
  <c r="AK524" i="12" s="1"/>
  <c r="AQ524" i="12" s="1"/>
  <c r="AW524" i="12" s="1"/>
  <c r="BC524" i="12" s="1"/>
  <c r="E523" i="12"/>
  <c r="D523" i="12"/>
  <c r="J523" i="12" s="1"/>
  <c r="P523" i="12" s="1"/>
  <c r="V523" i="12" s="1"/>
  <c r="AB523" i="12" s="1"/>
  <c r="AH523" i="12" s="1"/>
  <c r="AN523" i="12" s="1"/>
  <c r="AT523" i="12" s="1"/>
  <c r="AZ523" i="12" s="1"/>
  <c r="BF523" i="12" s="1"/>
  <c r="C523" i="12"/>
  <c r="I523" i="12" s="1"/>
  <c r="O523" i="12" s="1"/>
  <c r="U523" i="12" s="1"/>
  <c r="AA523" i="12" s="1"/>
  <c r="AG523" i="12" s="1"/>
  <c r="AM523" i="12" s="1"/>
  <c r="AS523" i="12" s="1"/>
  <c r="AY523" i="12" s="1"/>
  <c r="BE523" i="12" s="1"/>
  <c r="B523" i="12"/>
  <c r="H523" i="12" s="1"/>
  <c r="A523" i="12"/>
  <c r="G523" i="12" s="1"/>
  <c r="M523" i="12" s="1"/>
  <c r="S523" i="12" s="1"/>
  <c r="Y523" i="12" s="1"/>
  <c r="AE523" i="12" s="1"/>
  <c r="AK523" i="12" s="1"/>
  <c r="AQ523" i="12" s="1"/>
  <c r="AW523" i="12" s="1"/>
  <c r="BC523" i="12" s="1"/>
  <c r="E522" i="12"/>
  <c r="D522" i="12"/>
  <c r="J522" i="12" s="1"/>
  <c r="P522" i="12" s="1"/>
  <c r="V522" i="12" s="1"/>
  <c r="AB522" i="12" s="1"/>
  <c r="AH522" i="12" s="1"/>
  <c r="AN522" i="12" s="1"/>
  <c r="AT522" i="12" s="1"/>
  <c r="AZ522" i="12" s="1"/>
  <c r="BF522" i="12" s="1"/>
  <c r="C522" i="12"/>
  <c r="I522" i="12" s="1"/>
  <c r="O522" i="12" s="1"/>
  <c r="U522" i="12" s="1"/>
  <c r="AA522" i="12" s="1"/>
  <c r="AG522" i="12" s="1"/>
  <c r="AM522" i="12" s="1"/>
  <c r="AS522" i="12" s="1"/>
  <c r="AY522" i="12" s="1"/>
  <c r="BE522" i="12" s="1"/>
  <c r="B522" i="12"/>
  <c r="H522" i="12" s="1"/>
  <c r="A522" i="12"/>
  <c r="G522" i="12" s="1"/>
  <c r="M522" i="12" s="1"/>
  <c r="S522" i="12" s="1"/>
  <c r="Y522" i="12" s="1"/>
  <c r="AE522" i="12" s="1"/>
  <c r="AK522" i="12" s="1"/>
  <c r="AQ522" i="12" s="1"/>
  <c r="AW522" i="12" s="1"/>
  <c r="BC522" i="12" s="1"/>
  <c r="E521" i="12"/>
  <c r="D521" i="12"/>
  <c r="J521" i="12" s="1"/>
  <c r="P521" i="12" s="1"/>
  <c r="V521" i="12" s="1"/>
  <c r="AB521" i="12" s="1"/>
  <c r="AH521" i="12" s="1"/>
  <c r="AN521" i="12" s="1"/>
  <c r="AT521" i="12" s="1"/>
  <c r="AZ521" i="12" s="1"/>
  <c r="BF521" i="12" s="1"/>
  <c r="C521" i="12"/>
  <c r="I521" i="12" s="1"/>
  <c r="O521" i="12" s="1"/>
  <c r="U521" i="12" s="1"/>
  <c r="AA521" i="12" s="1"/>
  <c r="AG521" i="12" s="1"/>
  <c r="AM521" i="12" s="1"/>
  <c r="AS521" i="12" s="1"/>
  <c r="AY521" i="12" s="1"/>
  <c r="BE521" i="12" s="1"/>
  <c r="B521" i="12"/>
  <c r="A521" i="12"/>
  <c r="G521" i="12" s="1"/>
  <c r="M521" i="12" s="1"/>
  <c r="S521" i="12" s="1"/>
  <c r="Y521" i="12" s="1"/>
  <c r="AE521" i="12" s="1"/>
  <c r="AK521" i="12" s="1"/>
  <c r="AQ521" i="12" s="1"/>
  <c r="AW521" i="12" s="1"/>
  <c r="BC521" i="12" s="1"/>
  <c r="E520" i="12"/>
  <c r="D520" i="12"/>
  <c r="J520" i="12" s="1"/>
  <c r="P520" i="12" s="1"/>
  <c r="V520" i="12" s="1"/>
  <c r="AB520" i="12" s="1"/>
  <c r="AH520" i="12" s="1"/>
  <c r="AN520" i="12" s="1"/>
  <c r="AT520" i="12" s="1"/>
  <c r="AZ520" i="12" s="1"/>
  <c r="BF520" i="12" s="1"/>
  <c r="C520" i="12"/>
  <c r="I520" i="12" s="1"/>
  <c r="O520" i="12" s="1"/>
  <c r="U520" i="12" s="1"/>
  <c r="AA520" i="12" s="1"/>
  <c r="AG520" i="12" s="1"/>
  <c r="AM520" i="12" s="1"/>
  <c r="AS520" i="12" s="1"/>
  <c r="AY520" i="12" s="1"/>
  <c r="BE520" i="12" s="1"/>
  <c r="B520" i="12"/>
  <c r="A520" i="12"/>
  <c r="G520" i="12" s="1"/>
  <c r="M520" i="12" s="1"/>
  <c r="S520" i="12" s="1"/>
  <c r="Y520" i="12" s="1"/>
  <c r="AE520" i="12" s="1"/>
  <c r="AK520" i="12" s="1"/>
  <c r="AQ520" i="12" s="1"/>
  <c r="AW520" i="12" s="1"/>
  <c r="BC520" i="12" s="1"/>
  <c r="E519" i="12"/>
  <c r="D519" i="12"/>
  <c r="J519" i="12" s="1"/>
  <c r="P519" i="12" s="1"/>
  <c r="V519" i="12" s="1"/>
  <c r="AB519" i="12" s="1"/>
  <c r="AH519" i="12" s="1"/>
  <c r="AN519" i="12" s="1"/>
  <c r="AT519" i="12" s="1"/>
  <c r="AZ519" i="12" s="1"/>
  <c r="BF519" i="12" s="1"/>
  <c r="C519" i="12"/>
  <c r="I519" i="12" s="1"/>
  <c r="O519" i="12" s="1"/>
  <c r="U519" i="12" s="1"/>
  <c r="AA519" i="12" s="1"/>
  <c r="AG519" i="12" s="1"/>
  <c r="AM519" i="12" s="1"/>
  <c r="AS519" i="12" s="1"/>
  <c r="AY519" i="12" s="1"/>
  <c r="BE519" i="12" s="1"/>
  <c r="B519" i="12"/>
  <c r="A519" i="12"/>
  <c r="G519" i="12" s="1"/>
  <c r="M519" i="12" s="1"/>
  <c r="S519" i="12" s="1"/>
  <c r="Y519" i="12" s="1"/>
  <c r="AE519" i="12" s="1"/>
  <c r="AK519" i="12" s="1"/>
  <c r="AQ519" i="12" s="1"/>
  <c r="AW519" i="12" s="1"/>
  <c r="BC519" i="12" s="1"/>
  <c r="U518" i="12"/>
  <c r="AA518" i="12" s="1"/>
  <c r="AG518" i="12" s="1"/>
  <c r="AM518" i="12" s="1"/>
  <c r="AS518" i="12" s="1"/>
  <c r="AY518" i="12" s="1"/>
  <c r="BE518" i="12" s="1"/>
  <c r="E518" i="12"/>
  <c r="D518" i="12"/>
  <c r="J518" i="12" s="1"/>
  <c r="P518" i="12" s="1"/>
  <c r="V518" i="12" s="1"/>
  <c r="AB518" i="12" s="1"/>
  <c r="AH518" i="12" s="1"/>
  <c r="AN518" i="12" s="1"/>
  <c r="AT518" i="12" s="1"/>
  <c r="AZ518" i="12" s="1"/>
  <c r="BF518" i="12" s="1"/>
  <c r="C518" i="12"/>
  <c r="I518" i="12" s="1"/>
  <c r="O518" i="12" s="1"/>
  <c r="B518" i="12"/>
  <c r="H518" i="12" s="1"/>
  <c r="A518" i="12"/>
  <c r="G518" i="12" s="1"/>
  <c r="M518" i="12" s="1"/>
  <c r="S518" i="12" s="1"/>
  <c r="Y518" i="12" s="1"/>
  <c r="AE518" i="12" s="1"/>
  <c r="AK518" i="12" s="1"/>
  <c r="AQ518" i="12" s="1"/>
  <c r="AW518" i="12" s="1"/>
  <c r="BC518" i="12" s="1"/>
  <c r="E517" i="12"/>
  <c r="D517" i="12"/>
  <c r="J517" i="12" s="1"/>
  <c r="P517" i="12" s="1"/>
  <c r="V517" i="12" s="1"/>
  <c r="AB517" i="12" s="1"/>
  <c r="AH517" i="12" s="1"/>
  <c r="AN517" i="12" s="1"/>
  <c r="AT517" i="12" s="1"/>
  <c r="AZ517" i="12" s="1"/>
  <c r="BF517" i="12" s="1"/>
  <c r="C517" i="12"/>
  <c r="I517" i="12" s="1"/>
  <c r="O517" i="12" s="1"/>
  <c r="U517" i="12" s="1"/>
  <c r="AA517" i="12" s="1"/>
  <c r="AG517" i="12" s="1"/>
  <c r="AM517" i="12" s="1"/>
  <c r="AS517" i="12" s="1"/>
  <c r="AY517" i="12" s="1"/>
  <c r="BE517" i="12" s="1"/>
  <c r="B517" i="12"/>
  <c r="H517" i="12" s="1"/>
  <c r="A517" i="12"/>
  <c r="G517" i="12" s="1"/>
  <c r="M517" i="12" s="1"/>
  <c r="S517" i="12" s="1"/>
  <c r="Y517" i="12" s="1"/>
  <c r="AE517" i="12" s="1"/>
  <c r="AK517" i="12" s="1"/>
  <c r="AQ517" i="12" s="1"/>
  <c r="AW517" i="12" s="1"/>
  <c r="BC517" i="12" s="1"/>
  <c r="E516" i="12"/>
  <c r="D516" i="12"/>
  <c r="J516" i="12" s="1"/>
  <c r="P516" i="12" s="1"/>
  <c r="V516" i="12" s="1"/>
  <c r="AB516" i="12" s="1"/>
  <c r="AH516" i="12" s="1"/>
  <c r="AN516" i="12" s="1"/>
  <c r="AT516" i="12" s="1"/>
  <c r="AZ516" i="12" s="1"/>
  <c r="BF516" i="12" s="1"/>
  <c r="C516" i="12"/>
  <c r="I516" i="12" s="1"/>
  <c r="O516" i="12" s="1"/>
  <c r="U516" i="12" s="1"/>
  <c r="AA516" i="12" s="1"/>
  <c r="AG516" i="12" s="1"/>
  <c r="AM516" i="12" s="1"/>
  <c r="AS516" i="12" s="1"/>
  <c r="AY516" i="12" s="1"/>
  <c r="BE516" i="12" s="1"/>
  <c r="B516" i="12"/>
  <c r="A516" i="12"/>
  <c r="G516" i="12" s="1"/>
  <c r="M516" i="12" s="1"/>
  <c r="S516" i="12" s="1"/>
  <c r="Y516" i="12" s="1"/>
  <c r="AE516" i="12" s="1"/>
  <c r="AK516" i="12" s="1"/>
  <c r="AQ516" i="12" s="1"/>
  <c r="AW516" i="12" s="1"/>
  <c r="BC516" i="12" s="1"/>
  <c r="E515" i="12"/>
  <c r="D515" i="12"/>
  <c r="J515" i="12" s="1"/>
  <c r="P515" i="12" s="1"/>
  <c r="V515" i="12" s="1"/>
  <c r="AB515" i="12" s="1"/>
  <c r="AH515" i="12" s="1"/>
  <c r="AN515" i="12" s="1"/>
  <c r="AT515" i="12" s="1"/>
  <c r="AZ515" i="12" s="1"/>
  <c r="BF515" i="12" s="1"/>
  <c r="C515" i="12"/>
  <c r="I515" i="12" s="1"/>
  <c r="O515" i="12" s="1"/>
  <c r="U515" i="12" s="1"/>
  <c r="AA515" i="12" s="1"/>
  <c r="AG515" i="12" s="1"/>
  <c r="AM515" i="12" s="1"/>
  <c r="AS515" i="12" s="1"/>
  <c r="AY515" i="12" s="1"/>
  <c r="BE515" i="12" s="1"/>
  <c r="B515" i="12"/>
  <c r="A515" i="12"/>
  <c r="G515" i="12" s="1"/>
  <c r="M515" i="12" s="1"/>
  <c r="S515" i="12" s="1"/>
  <c r="Y515" i="12" s="1"/>
  <c r="AE515" i="12" s="1"/>
  <c r="AK515" i="12" s="1"/>
  <c r="AQ515" i="12" s="1"/>
  <c r="AW515" i="12" s="1"/>
  <c r="BC515" i="12" s="1"/>
  <c r="E514" i="12"/>
  <c r="D514" i="12"/>
  <c r="J514" i="12" s="1"/>
  <c r="P514" i="12" s="1"/>
  <c r="V514" i="12" s="1"/>
  <c r="AB514" i="12" s="1"/>
  <c r="AH514" i="12" s="1"/>
  <c r="AN514" i="12" s="1"/>
  <c r="AT514" i="12" s="1"/>
  <c r="AZ514" i="12" s="1"/>
  <c r="BF514" i="12" s="1"/>
  <c r="C514" i="12"/>
  <c r="I514" i="12" s="1"/>
  <c r="O514" i="12" s="1"/>
  <c r="U514" i="12" s="1"/>
  <c r="AA514" i="12" s="1"/>
  <c r="AG514" i="12" s="1"/>
  <c r="AM514" i="12" s="1"/>
  <c r="AS514" i="12" s="1"/>
  <c r="AY514" i="12" s="1"/>
  <c r="BE514" i="12" s="1"/>
  <c r="B514" i="12"/>
  <c r="A514" i="12"/>
  <c r="G514" i="12" s="1"/>
  <c r="M514" i="12" s="1"/>
  <c r="S514" i="12" s="1"/>
  <c r="Y514" i="12" s="1"/>
  <c r="AE514" i="12" s="1"/>
  <c r="AK514" i="12" s="1"/>
  <c r="AQ514" i="12" s="1"/>
  <c r="AW514" i="12" s="1"/>
  <c r="BC514" i="12" s="1"/>
  <c r="E513" i="12"/>
  <c r="D513" i="12"/>
  <c r="J513" i="12" s="1"/>
  <c r="P513" i="12" s="1"/>
  <c r="V513" i="12" s="1"/>
  <c r="AB513" i="12" s="1"/>
  <c r="AH513" i="12" s="1"/>
  <c r="AN513" i="12" s="1"/>
  <c r="AT513" i="12" s="1"/>
  <c r="AZ513" i="12" s="1"/>
  <c r="BF513" i="12" s="1"/>
  <c r="C513" i="12"/>
  <c r="I513" i="12" s="1"/>
  <c r="O513" i="12" s="1"/>
  <c r="U513" i="12" s="1"/>
  <c r="AA513" i="12" s="1"/>
  <c r="AG513" i="12" s="1"/>
  <c r="AM513" i="12" s="1"/>
  <c r="AS513" i="12" s="1"/>
  <c r="AY513" i="12" s="1"/>
  <c r="BE513" i="12" s="1"/>
  <c r="B513" i="12"/>
  <c r="H513" i="12" s="1"/>
  <c r="Q513" i="12" s="1"/>
  <c r="A513" i="12"/>
  <c r="G513" i="12" s="1"/>
  <c r="M513" i="12" s="1"/>
  <c r="S513" i="12" s="1"/>
  <c r="Y513" i="12" s="1"/>
  <c r="AE513" i="12" s="1"/>
  <c r="AK513" i="12" s="1"/>
  <c r="AQ513" i="12" s="1"/>
  <c r="AW513" i="12" s="1"/>
  <c r="BC513" i="12" s="1"/>
  <c r="E512" i="12"/>
  <c r="D512" i="12"/>
  <c r="J512" i="12" s="1"/>
  <c r="P512" i="12" s="1"/>
  <c r="V512" i="12" s="1"/>
  <c r="AB512" i="12" s="1"/>
  <c r="AH512" i="12" s="1"/>
  <c r="AN512" i="12" s="1"/>
  <c r="AT512" i="12" s="1"/>
  <c r="AZ512" i="12" s="1"/>
  <c r="BF512" i="12" s="1"/>
  <c r="C512" i="12"/>
  <c r="I512" i="12" s="1"/>
  <c r="O512" i="12" s="1"/>
  <c r="U512" i="12" s="1"/>
  <c r="AA512" i="12" s="1"/>
  <c r="AG512" i="12" s="1"/>
  <c r="AM512" i="12" s="1"/>
  <c r="AS512" i="12" s="1"/>
  <c r="AY512" i="12" s="1"/>
  <c r="BE512" i="12" s="1"/>
  <c r="B512" i="12"/>
  <c r="A512" i="12"/>
  <c r="G512" i="12" s="1"/>
  <c r="M512" i="12" s="1"/>
  <c r="S512" i="12" s="1"/>
  <c r="Y512" i="12" s="1"/>
  <c r="AE512" i="12" s="1"/>
  <c r="AK512" i="12" s="1"/>
  <c r="AQ512" i="12" s="1"/>
  <c r="AW512" i="12" s="1"/>
  <c r="BC512" i="12" s="1"/>
  <c r="E511" i="12"/>
  <c r="D511" i="12"/>
  <c r="J511" i="12" s="1"/>
  <c r="P511" i="12" s="1"/>
  <c r="V511" i="12" s="1"/>
  <c r="AB511" i="12" s="1"/>
  <c r="AH511" i="12" s="1"/>
  <c r="AN511" i="12" s="1"/>
  <c r="AT511" i="12" s="1"/>
  <c r="AZ511" i="12" s="1"/>
  <c r="BF511" i="12" s="1"/>
  <c r="C511" i="12"/>
  <c r="I511" i="12" s="1"/>
  <c r="O511" i="12" s="1"/>
  <c r="U511" i="12" s="1"/>
  <c r="AA511" i="12" s="1"/>
  <c r="AG511" i="12" s="1"/>
  <c r="AM511" i="12" s="1"/>
  <c r="AS511" i="12" s="1"/>
  <c r="AY511" i="12" s="1"/>
  <c r="BE511" i="12" s="1"/>
  <c r="B511" i="12"/>
  <c r="K511" i="12" s="1"/>
  <c r="A511" i="12"/>
  <c r="G511" i="12" s="1"/>
  <c r="M511" i="12" s="1"/>
  <c r="S511" i="12" s="1"/>
  <c r="Y511" i="12" s="1"/>
  <c r="AE511" i="12" s="1"/>
  <c r="AK511" i="12" s="1"/>
  <c r="AQ511" i="12" s="1"/>
  <c r="AW511" i="12" s="1"/>
  <c r="BC511" i="12" s="1"/>
  <c r="AZ510" i="12"/>
  <c r="BF510" i="12" s="1"/>
  <c r="E510" i="12"/>
  <c r="D510" i="12"/>
  <c r="J510" i="12" s="1"/>
  <c r="P510" i="12" s="1"/>
  <c r="V510" i="12" s="1"/>
  <c r="AB510" i="12" s="1"/>
  <c r="AH510" i="12" s="1"/>
  <c r="AN510" i="12" s="1"/>
  <c r="AT510" i="12" s="1"/>
  <c r="C510" i="12"/>
  <c r="I510" i="12" s="1"/>
  <c r="O510" i="12" s="1"/>
  <c r="U510" i="12" s="1"/>
  <c r="AA510" i="12" s="1"/>
  <c r="AG510" i="12" s="1"/>
  <c r="AM510" i="12" s="1"/>
  <c r="AS510" i="12" s="1"/>
  <c r="AY510" i="12" s="1"/>
  <c r="BE510" i="12" s="1"/>
  <c r="B510" i="12"/>
  <c r="A510" i="12"/>
  <c r="G510" i="12" s="1"/>
  <c r="M510" i="12" s="1"/>
  <c r="S510" i="12" s="1"/>
  <c r="Y510" i="12" s="1"/>
  <c r="AE510" i="12" s="1"/>
  <c r="AK510" i="12" s="1"/>
  <c r="AQ510" i="12" s="1"/>
  <c r="AW510" i="12" s="1"/>
  <c r="BC510" i="12" s="1"/>
  <c r="E509" i="12"/>
  <c r="D509" i="12"/>
  <c r="J509" i="12" s="1"/>
  <c r="P509" i="12" s="1"/>
  <c r="V509" i="12" s="1"/>
  <c r="AB509" i="12" s="1"/>
  <c r="AH509" i="12" s="1"/>
  <c r="AN509" i="12" s="1"/>
  <c r="AT509" i="12" s="1"/>
  <c r="AZ509" i="12" s="1"/>
  <c r="BF509" i="12" s="1"/>
  <c r="C509" i="12"/>
  <c r="I509" i="12" s="1"/>
  <c r="O509" i="12" s="1"/>
  <c r="U509" i="12" s="1"/>
  <c r="AA509" i="12" s="1"/>
  <c r="AG509" i="12" s="1"/>
  <c r="AM509" i="12" s="1"/>
  <c r="AS509" i="12" s="1"/>
  <c r="AY509" i="12" s="1"/>
  <c r="BE509" i="12" s="1"/>
  <c r="B509" i="12"/>
  <c r="H509" i="12" s="1"/>
  <c r="A509" i="12"/>
  <c r="G509" i="12" s="1"/>
  <c r="M509" i="12" s="1"/>
  <c r="S509" i="12" s="1"/>
  <c r="Y509" i="12" s="1"/>
  <c r="AE509" i="12" s="1"/>
  <c r="AK509" i="12" s="1"/>
  <c r="AQ509" i="12" s="1"/>
  <c r="AW509" i="12" s="1"/>
  <c r="BC509" i="12" s="1"/>
  <c r="E508" i="12"/>
  <c r="D508" i="12"/>
  <c r="J508" i="12" s="1"/>
  <c r="P508" i="12" s="1"/>
  <c r="V508" i="12" s="1"/>
  <c r="AB508" i="12" s="1"/>
  <c r="AH508" i="12" s="1"/>
  <c r="AN508" i="12" s="1"/>
  <c r="AT508" i="12" s="1"/>
  <c r="AZ508" i="12" s="1"/>
  <c r="BF508" i="12" s="1"/>
  <c r="C508" i="12"/>
  <c r="I508" i="12" s="1"/>
  <c r="O508" i="12" s="1"/>
  <c r="U508" i="12" s="1"/>
  <c r="AA508" i="12" s="1"/>
  <c r="AG508" i="12" s="1"/>
  <c r="AM508" i="12" s="1"/>
  <c r="AS508" i="12" s="1"/>
  <c r="AY508" i="12" s="1"/>
  <c r="BE508" i="12" s="1"/>
  <c r="B508" i="12"/>
  <c r="A508" i="12"/>
  <c r="G508" i="12" s="1"/>
  <c r="M508" i="12" s="1"/>
  <c r="S508" i="12" s="1"/>
  <c r="Y508" i="12" s="1"/>
  <c r="AE508" i="12" s="1"/>
  <c r="AK508" i="12" s="1"/>
  <c r="AQ508" i="12" s="1"/>
  <c r="AW508" i="12" s="1"/>
  <c r="BC508" i="12" s="1"/>
  <c r="E507" i="12"/>
  <c r="D507" i="12"/>
  <c r="J507" i="12" s="1"/>
  <c r="P507" i="12" s="1"/>
  <c r="V507" i="12" s="1"/>
  <c r="AB507" i="12" s="1"/>
  <c r="AH507" i="12" s="1"/>
  <c r="AN507" i="12" s="1"/>
  <c r="AT507" i="12" s="1"/>
  <c r="AZ507" i="12" s="1"/>
  <c r="BF507" i="12" s="1"/>
  <c r="C507" i="12"/>
  <c r="I507" i="12" s="1"/>
  <c r="O507" i="12" s="1"/>
  <c r="U507" i="12" s="1"/>
  <c r="AA507" i="12" s="1"/>
  <c r="AG507" i="12" s="1"/>
  <c r="AM507" i="12" s="1"/>
  <c r="AS507" i="12" s="1"/>
  <c r="AY507" i="12" s="1"/>
  <c r="BE507" i="12" s="1"/>
  <c r="B507" i="12"/>
  <c r="H507" i="12" s="1"/>
  <c r="A507" i="12"/>
  <c r="G507" i="12" s="1"/>
  <c r="M507" i="12" s="1"/>
  <c r="S507" i="12" s="1"/>
  <c r="Y507" i="12" s="1"/>
  <c r="AE507" i="12" s="1"/>
  <c r="AK507" i="12" s="1"/>
  <c r="AQ507" i="12" s="1"/>
  <c r="AW507" i="12" s="1"/>
  <c r="BC507" i="12" s="1"/>
  <c r="I506" i="12"/>
  <c r="O506" i="12" s="1"/>
  <c r="U506" i="12" s="1"/>
  <c r="AA506" i="12" s="1"/>
  <c r="AG506" i="12" s="1"/>
  <c r="AM506" i="12" s="1"/>
  <c r="AS506" i="12" s="1"/>
  <c r="AY506" i="12" s="1"/>
  <c r="BE506" i="12" s="1"/>
  <c r="E506" i="12"/>
  <c r="D506" i="12"/>
  <c r="J506" i="12" s="1"/>
  <c r="P506" i="12" s="1"/>
  <c r="V506" i="12" s="1"/>
  <c r="AB506" i="12" s="1"/>
  <c r="AH506" i="12" s="1"/>
  <c r="AN506" i="12" s="1"/>
  <c r="AT506" i="12" s="1"/>
  <c r="AZ506" i="12" s="1"/>
  <c r="BF506" i="12" s="1"/>
  <c r="C506" i="12"/>
  <c r="B506" i="12"/>
  <c r="A506" i="12"/>
  <c r="G506" i="12" s="1"/>
  <c r="M506" i="12" s="1"/>
  <c r="S506" i="12" s="1"/>
  <c r="Y506" i="12" s="1"/>
  <c r="AE506" i="12" s="1"/>
  <c r="AK506" i="12" s="1"/>
  <c r="AQ506" i="12" s="1"/>
  <c r="AW506" i="12" s="1"/>
  <c r="BC506" i="12" s="1"/>
  <c r="E505" i="12"/>
  <c r="D505" i="12"/>
  <c r="J505" i="12" s="1"/>
  <c r="P505" i="12" s="1"/>
  <c r="V505" i="12" s="1"/>
  <c r="AB505" i="12" s="1"/>
  <c r="AH505" i="12" s="1"/>
  <c r="AN505" i="12" s="1"/>
  <c r="AT505" i="12" s="1"/>
  <c r="AZ505" i="12" s="1"/>
  <c r="BF505" i="12" s="1"/>
  <c r="C505" i="12"/>
  <c r="I505" i="12" s="1"/>
  <c r="O505" i="12" s="1"/>
  <c r="U505" i="12" s="1"/>
  <c r="AA505" i="12" s="1"/>
  <c r="AG505" i="12" s="1"/>
  <c r="AM505" i="12" s="1"/>
  <c r="AS505" i="12" s="1"/>
  <c r="AY505" i="12" s="1"/>
  <c r="BE505" i="12" s="1"/>
  <c r="B505" i="12"/>
  <c r="H505" i="12" s="1"/>
  <c r="A505" i="12"/>
  <c r="G505" i="12" s="1"/>
  <c r="M505" i="12" s="1"/>
  <c r="S505" i="12" s="1"/>
  <c r="Y505" i="12" s="1"/>
  <c r="AE505" i="12" s="1"/>
  <c r="AK505" i="12" s="1"/>
  <c r="AQ505" i="12" s="1"/>
  <c r="AW505" i="12" s="1"/>
  <c r="BC505" i="12" s="1"/>
  <c r="E504" i="12"/>
  <c r="D504" i="12"/>
  <c r="J504" i="12" s="1"/>
  <c r="P504" i="12" s="1"/>
  <c r="V504" i="12" s="1"/>
  <c r="AB504" i="12" s="1"/>
  <c r="AH504" i="12" s="1"/>
  <c r="AN504" i="12" s="1"/>
  <c r="AT504" i="12" s="1"/>
  <c r="AZ504" i="12" s="1"/>
  <c r="BF504" i="12" s="1"/>
  <c r="C504" i="12"/>
  <c r="I504" i="12" s="1"/>
  <c r="O504" i="12" s="1"/>
  <c r="U504" i="12" s="1"/>
  <c r="AA504" i="12" s="1"/>
  <c r="AG504" i="12" s="1"/>
  <c r="AM504" i="12" s="1"/>
  <c r="AS504" i="12" s="1"/>
  <c r="AY504" i="12" s="1"/>
  <c r="BE504" i="12" s="1"/>
  <c r="B504" i="12"/>
  <c r="A504" i="12"/>
  <c r="G504" i="12" s="1"/>
  <c r="M504" i="12" s="1"/>
  <c r="S504" i="12" s="1"/>
  <c r="Y504" i="12" s="1"/>
  <c r="AE504" i="12" s="1"/>
  <c r="AK504" i="12" s="1"/>
  <c r="AQ504" i="12" s="1"/>
  <c r="AW504" i="12" s="1"/>
  <c r="BC504" i="12" s="1"/>
  <c r="E503" i="12"/>
  <c r="D503" i="12"/>
  <c r="J503" i="12" s="1"/>
  <c r="P503" i="12" s="1"/>
  <c r="V503" i="12" s="1"/>
  <c r="AB503" i="12" s="1"/>
  <c r="AH503" i="12" s="1"/>
  <c r="AN503" i="12" s="1"/>
  <c r="AT503" i="12" s="1"/>
  <c r="AZ503" i="12" s="1"/>
  <c r="BF503" i="12" s="1"/>
  <c r="C503" i="12"/>
  <c r="I503" i="12" s="1"/>
  <c r="O503" i="12" s="1"/>
  <c r="U503" i="12" s="1"/>
  <c r="AA503" i="12" s="1"/>
  <c r="AG503" i="12" s="1"/>
  <c r="AM503" i="12" s="1"/>
  <c r="AS503" i="12" s="1"/>
  <c r="AY503" i="12" s="1"/>
  <c r="BE503" i="12" s="1"/>
  <c r="B503" i="12"/>
  <c r="A503" i="12"/>
  <c r="G503" i="12" s="1"/>
  <c r="M503" i="12" s="1"/>
  <c r="S503" i="12" s="1"/>
  <c r="Y503" i="12" s="1"/>
  <c r="AE503" i="12" s="1"/>
  <c r="AK503" i="12" s="1"/>
  <c r="AQ503" i="12" s="1"/>
  <c r="AW503" i="12" s="1"/>
  <c r="BC503" i="12" s="1"/>
  <c r="E502" i="12"/>
  <c r="D502" i="12"/>
  <c r="J502" i="12" s="1"/>
  <c r="P502" i="12" s="1"/>
  <c r="V502" i="12" s="1"/>
  <c r="AB502" i="12" s="1"/>
  <c r="AH502" i="12" s="1"/>
  <c r="AN502" i="12" s="1"/>
  <c r="AT502" i="12" s="1"/>
  <c r="AZ502" i="12" s="1"/>
  <c r="BF502" i="12" s="1"/>
  <c r="C502" i="12"/>
  <c r="I502" i="12" s="1"/>
  <c r="O502" i="12" s="1"/>
  <c r="U502" i="12" s="1"/>
  <c r="AA502" i="12" s="1"/>
  <c r="AG502" i="12" s="1"/>
  <c r="AM502" i="12" s="1"/>
  <c r="AS502" i="12" s="1"/>
  <c r="AY502" i="12" s="1"/>
  <c r="BE502" i="12" s="1"/>
  <c r="B502" i="12"/>
  <c r="H502" i="12" s="1"/>
  <c r="A502" i="12"/>
  <c r="G502" i="12" s="1"/>
  <c r="M502" i="12" s="1"/>
  <c r="S502" i="12" s="1"/>
  <c r="Y502" i="12" s="1"/>
  <c r="AE502" i="12" s="1"/>
  <c r="AK502" i="12" s="1"/>
  <c r="AQ502" i="12" s="1"/>
  <c r="AW502" i="12" s="1"/>
  <c r="BC502" i="12" s="1"/>
  <c r="E501" i="12"/>
  <c r="D501" i="12"/>
  <c r="J501" i="12" s="1"/>
  <c r="P501" i="12" s="1"/>
  <c r="V501" i="12" s="1"/>
  <c r="AB501" i="12" s="1"/>
  <c r="AH501" i="12" s="1"/>
  <c r="AN501" i="12" s="1"/>
  <c r="AT501" i="12" s="1"/>
  <c r="AZ501" i="12" s="1"/>
  <c r="BF501" i="12" s="1"/>
  <c r="C501" i="12"/>
  <c r="I501" i="12" s="1"/>
  <c r="O501" i="12" s="1"/>
  <c r="U501" i="12" s="1"/>
  <c r="AA501" i="12" s="1"/>
  <c r="AG501" i="12" s="1"/>
  <c r="AM501" i="12" s="1"/>
  <c r="AS501" i="12" s="1"/>
  <c r="AY501" i="12" s="1"/>
  <c r="BE501" i="12" s="1"/>
  <c r="B501" i="12"/>
  <c r="H501" i="12" s="1"/>
  <c r="A501" i="12"/>
  <c r="G501" i="12" s="1"/>
  <c r="M501" i="12" s="1"/>
  <c r="S501" i="12" s="1"/>
  <c r="Y501" i="12" s="1"/>
  <c r="AE501" i="12" s="1"/>
  <c r="AK501" i="12" s="1"/>
  <c r="AQ501" i="12" s="1"/>
  <c r="AW501" i="12" s="1"/>
  <c r="BC501" i="12" s="1"/>
  <c r="I500" i="12"/>
  <c r="O500" i="12" s="1"/>
  <c r="U500" i="12" s="1"/>
  <c r="AA500" i="12" s="1"/>
  <c r="AG500" i="12" s="1"/>
  <c r="AM500" i="12" s="1"/>
  <c r="AS500" i="12" s="1"/>
  <c r="AY500" i="12" s="1"/>
  <c r="BE500" i="12" s="1"/>
  <c r="G500" i="12"/>
  <c r="M500" i="12" s="1"/>
  <c r="S500" i="12" s="1"/>
  <c r="Y500" i="12" s="1"/>
  <c r="AE500" i="12" s="1"/>
  <c r="AK500" i="12" s="1"/>
  <c r="AQ500" i="12" s="1"/>
  <c r="AW500" i="12" s="1"/>
  <c r="BC500" i="12" s="1"/>
  <c r="E500" i="12"/>
  <c r="D500" i="12"/>
  <c r="J500" i="12" s="1"/>
  <c r="P500" i="12" s="1"/>
  <c r="V500" i="12" s="1"/>
  <c r="AB500" i="12" s="1"/>
  <c r="AH500" i="12" s="1"/>
  <c r="AN500" i="12" s="1"/>
  <c r="AT500" i="12" s="1"/>
  <c r="AZ500" i="12" s="1"/>
  <c r="BF500" i="12" s="1"/>
  <c r="C500" i="12"/>
  <c r="B500" i="12"/>
  <c r="A500" i="12"/>
  <c r="E499" i="12"/>
  <c r="D499" i="12"/>
  <c r="J499" i="12" s="1"/>
  <c r="P499" i="12" s="1"/>
  <c r="V499" i="12" s="1"/>
  <c r="AB499" i="12" s="1"/>
  <c r="AH499" i="12" s="1"/>
  <c r="AN499" i="12" s="1"/>
  <c r="AT499" i="12" s="1"/>
  <c r="AZ499" i="12" s="1"/>
  <c r="BF499" i="12" s="1"/>
  <c r="C499" i="12"/>
  <c r="I499" i="12" s="1"/>
  <c r="O499" i="12" s="1"/>
  <c r="U499" i="12" s="1"/>
  <c r="AA499" i="12" s="1"/>
  <c r="AG499" i="12" s="1"/>
  <c r="AM499" i="12" s="1"/>
  <c r="AS499" i="12" s="1"/>
  <c r="AY499" i="12" s="1"/>
  <c r="BE499" i="12" s="1"/>
  <c r="B499" i="12"/>
  <c r="H499" i="12" s="1"/>
  <c r="N499" i="12" s="1"/>
  <c r="A499" i="12"/>
  <c r="G499" i="12" s="1"/>
  <c r="M499" i="12" s="1"/>
  <c r="S499" i="12" s="1"/>
  <c r="Y499" i="12" s="1"/>
  <c r="AE499" i="12" s="1"/>
  <c r="AK499" i="12" s="1"/>
  <c r="AQ499" i="12" s="1"/>
  <c r="AW499" i="12" s="1"/>
  <c r="BC499" i="12" s="1"/>
  <c r="E498" i="12"/>
  <c r="D498" i="12"/>
  <c r="J498" i="12" s="1"/>
  <c r="P498" i="12" s="1"/>
  <c r="V498" i="12" s="1"/>
  <c r="AB498" i="12" s="1"/>
  <c r="AH498" i="12" s="1"/>
  <c r="AN498" i="12" s="1"/>
  <c r="AT498" i="12" s="1"/>
  <c r="AZ498" i="12" s="1"/>
  <c r="BF498" i="12" s="1"/>
  <c r="C498" i="12"/>
  <c r="I498" i="12" s="1"/>
  <c r="O498" i="12" s="1"/>
  <c r="U498" i="12" s="1"/>
  <c r="AA498" i="12" s="1"/>
  <c r="AG498" i="12" s="1"/>
  <c r="AM498" i="12" s="1"/>
  <c r="AS498" i="12" s="1"/>
  <c r="AY498" i="12" s="1"/>
  <c r="BE498" i="12" s="1"/>
  <c r="B498" i="12"/>
  <c r="A498" i="12"/>
  <c r="G498" i="12" s="1"/>
  <c r="M498" i="12" s="1"/>
  <c r="S498" i="12" s="1"/>
  <c r="Y498" i="12" s="1"/>
  <c r="AE498" i="12" s="1"/>
  <c r="AK498" i="12" s="1"/>
  <c r="AQ498" i="12" s="1"/>
  <c r="AW498" i="12" s="1"/>
  <c r="BC498" i="12" s="1"/>
  <c r="E497" i="12"/>
  <c r="D497" i="12"/>
  <c r="J497" i="12" s="1"/>
  <c r="P497" i="12" s="1"/>
  <c r="V497" i="12" s="1"/>
  <c r="AB497" i="12" s="1"/>
  <c r="AH497" i="12" s="1"/>
  <c r="AN497" i="12" s="1"/>
  <c r="AT497" i="12" s="1"/>
  <c r="AZ497" i="12" s="1"/>
  <c r="BF497" i="12" s="1"/>
  <c r="C497" i="12"/>
  <c r="I497" i="12" s="1"/>
  <c r="O497" i="12" s="1"/>
  <c r="U497" i="12" s="1"/>
  <c r="AA497" i="12" s="1"/>
  <c r="AG497" i="12" s="1"/>
  <c r="AM497" i="12" s="1"/>
  <c r="AS497" i="12" s="1"/>
  <c r="AY497" i="12" s="1"/>
  <c r="BE497" i="12" s="1"/>
  <c r="B497" i="12"/>
  <c r="A497" i="12"/>
  <c r="G497" i="12" s="1"/>
  <c r="M497" i="12" s="1"/>
  <c r="S497" i="12" s="1"/>
  <c r="Y497" i="12" s="1"/>
  <c r="AE497" i="12" s="1"/>
  <c r="AK497" i="12" s="1"/>
  <c r="AQ497" i="12" s="1"/>
  <c r="AW497" i="12" s="1"/>
  <c r="BC497" i="12" s="1"/>
  <c r="E496" i="12"/>
  <c r="D496" i="12"/>
  <c r="J496" i="12" s="1"/>
  <c r="P496" i="12" s="1"/>
  <c r="V496" i="12" s="1"/>
  <c r="AB496" i="12" s="1"/>
  <c r="AH496" i="12" s="1"/>
  <c r="AN496" i="12" s="1"/>
  <c r="AT496" i="12" s="1"/>
  <c r="AZ496" i="12" s="1"/>
  <c r="BF496" i="12" s="1"/>
  <c r="C496" i="12"/>
  <c r="I496" i="12" s="1"/>
  <c r="O496" i="12" s="1"/>
  <c r="U496" i="12" s="1"/>
  <c r="AA496" i="12" s="1"/>
  <c r="AG496" i="12" s="1"/>
  <c r="AM496" i="12" s="1"/>
  <c r="AS496" i="12" s="1"/>
  <c r="AY496" i="12" s="1"/>
  <c r="BE496" i="12" s="1"/>
  <c r="B496" i="12"/>
  <c r="A496" i="12"/>
  <c r="G496" i="12" s="1"/>
  <c r="M496" i="12" s="1"/>
  <c r="S496" i="12" s="1"/>
  <c r="Y496" i="12" s="1"/>
  <c r="AE496" i="12" s="1"/>
  <c r="AK496" i="12" s="1"/>
  <c r="AQ496" i="12" s="1"/>
  <c r="AW496" i="12" s="1"/>
  <c r="BC496" i="12" s="1"/>
  <c r="E495" i="12"/>
  <c r="D495" i="12"/>
  <c r="J495" i="12" s="1"/>
  <c r="P495" i="12" s="1"/>
  <c r="V495" i="12" s="1"/>
  <c r="AB495" i="12" s="1"/>
  <c r="AH495" i="12" s="1"/>
  <c r="AN495" i="12" s="1"/>
  <c r="AT495" i="12" s="1"/>
  <c r="AZ495" i="12" s="1"/>
  <c r="BF495" i="12" s="1"/>
  <c r="C495" i="12"/>
  <c r="I495" i="12" s="1"/>
  <c r="O495" i="12" s="1"/>
  <c r="U495" i="12" s="1"/>
  <c r="AA495" i="12" s="1"/>
  <c r="AG495" i="12" s="1"/>
  <c r="AM495" i="12" s="1"/>
  <c r="AS495" i="12" s="1"/>
  <c r="AY495" i="12" s="1"/>
  <c r="BE495" i="12" s="1"/>
  <c r="B495" i="12"/>
  <c r="H495" i="12" s="1"/>
  <c r="A495" i="12"/>
  <c r="G495" i="12" s="1"/>
  <c r="M495" i="12" s="1"/>
  <c r="S495" i="12" s="1"/>
  <c r="Y495" i="12" s="1"/>
  <c r="AE495" i="12" s="1"/>
  <c r="AK495" i="12" s="1"/>
  <c r="AQ495" i="12" s="1"/>
  <c r="AW495" i="12" s="1"/>
  <c r="BC495" i="12" s="1"/>
  <c r="E494" i="12"/>
  <c r="D494" i="12"/>
  <c r="J494" i="12" s="1"/>
  <c r="P494" i="12" s="1"/>
  <c r="V494" i="12" s="1"/>
  <c r="AB494" i="12" s="1"/>
  <c r="AH494" i="12" s="1"/>
  <c r="AN494" i="12" s="1"/>
  <c r="AT494" i="12" s="1"/>
  <c r="AZ494" i="12" s="1"/>
  <c r="BF494" i="12" s="1"/>
  <c r="C494" i="12"/>
  <c r="I494" i="12" s="1"/>
  <c r="O494" i="12" s="1"/>
  <c r="U494" i="12" s="1"/>
  <c r="AA494" i="12" s="1"/>
  <c r="AG494" i="12" s="1"/>
  <c r="AM494" i="12" s="1"/>
  <c r="AS494" i="12" s="1"/>
  <c r="AY494" i="12" s="1"/>
  <c r="BE494" i="12" s="1"/>
  <c r="B494" i="12"/>
  <c r="H494" i="12" s="1"/>
  <c r="A494" i="12"/>
  <c r="G494" i="12" s="1"/>
  <c r="M494" i="12" s="1"/>
  <c r="S494" i="12" s="1"/>
  <c r="Y494" i="12" s="1"/>
  <c r="AE494" i="12" s="1"/>
  <c r="AK494" i="12" s="1"/>
  <c r="AQ494" i="12" s="1"/>
  <c r="AW494" i="12" s="1"/>
  <c r="BC494" i="12" s="1"/>
  <c r="O493" i="12"/>
  <c r="U493" i="12" s="1"/>
  <c r="AA493" i="12" s="1"/>
  <c r="AG493" i="12" s="1"/>
  <c r="AM493" i="12" s="1"/>
  <c r="AS493" i="12" s="1"/>
  <c r="AY493" i="12" s="1"/>
  <c r="BE493" i="12" s="1"/>
  <c r="E493" i="12"/>
  <c r="D493" i="12"/>
  <c r="J493" i="12" s="1"/>
  <c r="P493" i="12" s="1"/>
  <c r="V493" i="12" s="1"/>
  <c r="AB493" i="12" s="1"/>
  <c r="AH493" i="12" s="1"/>
  <c r="AN493" i="12" s="1"/>
  <c r="AT493" i="12" s="1"/>
  <c r="AZ493" i="12" s="1"/>
  <c r="BF493" i="12" s="1"/>
  <c r="C493" i="12"/>
  <c r="I493" i="12" s="1"/>
  <c r="B493" i="12"/>
  <c r="H493" i="12" s="1"/>
  <c r="A493" i="12"/>
  <c r="G493" i="12" s="1"/>
  <c r="M493" i="12" s="1"/>
  <c r="S493" i="12" s="1"/>
  <c r="Y493" i="12" s="1"/>
  <c r="AE493" i="12" s="1"/>
  <c r="AK493" i="12" s="1"/>
  <c r="AQ493" i="12" s="1"/>
  <c r="AW493" i="12" s="1"/>
  <c r="BC493" i="12" s="1"/>
  <c r="E492" i="12"/>
  <c r="D492" i="12"/>
  <c r="J492" i="12" s="1"/>
  <c r="P492" i="12" s="1"/>
  <c r="V492" i="12" s="1"/>
  <c r="AB492" i="12" s="1"/>
  <c r="AH492" i="12" s="1"/>
  <c r="AN492" i="12" s="1"/>
  <c r="AT492" i="12" s="1"/>
  <c r="AZ492" i="12" s="1"/>
  <c r="BF492" i="12" s="1"/>
  <c r="C492" i="12"/>
  <c r="I492" i="12" s="1"/>
  <c r="O492" i="12" s="1"/>
  <c r="U492" i="12" s="1"/>
  <c r="AA492" i="12" s="1"/>
  <c r="AG492" i="12" s="1"/>
  <c r="AM492" i="12" s="1"/>
  <c r="AS492" i="12" s="1"/>
  <c r="AY492" i="12" s="1"/>
  <c r="BE492" i="12" s="1"/>
  <c r="B492" i="12"/>
  <c r="A492" i="12"/>
  <c r="G492" i="12" s="1"/>
  <c r="M492" i="12" s="1"/>
  <c r="S492" i="12" s="1"/>
  <c r="Y492" i="12" s="1"/>
  <c r="AE492" i="12" s="1"/>
  <c r="AK492" i="12" s="1"/>
  <c r="AQ492" i="12" s="1"/>
  <c r="AW492" i="12" s="1"/>
  <c r="BC492" i="12" s="1"/>
  <c r="P491" i="12"/>
  <c r="V491" i="12" s="1"/>
  <c r="AB491" i="12" s="1"/>
  <c r="AH491" i="12" s="1"/>
  <c r="AN491" i="12" s="1"/>
  <c r="AT491" i="12" s="1"/>
  <c r="AZ491" i="12" s="1"/>
  <c r="BF491" i="12" s="1"/>
  <c r="E491" i="12"/>
  <c r="D491" i="12"/>
  <c r="J491" i="12" s="1"/>
  <c r="C491" i="12"/>
  <c r="I491" i="12" s="1"/>
  <c r="O491" i="12" s="1"/>
  <c r="U491" i="12" s="1"/>
  <c r="AA491" i="12" s="1"/>
  <c r="AG491" i="12" s="1"/>
  <c r="AM491" i="12" s="1"/>
  <c r="AS491" i="12" s="1"/>
  <c r="AY491" i="12" s="1"/>
  <c r="BE491" i="12" s="1"/>
  <c r="B491" i="12"/>
  <c r="A491" i="12"/>
  <c r="G491" i="12" s="1"/>
  <c r="M491" i="12" s="1"/>
  <c r="S491" i="12" s="1"/>
  <c r="Y491" i="12" s="1"/>
  <c r="AE491" i="12" s="1"/>
  <c r="AK491" i="12" s="1"/>
  <c r="AQ491" i="12" s="1"/>
  <c r="AW491" i="12" s="1"/>
  <c r="BC491" i="12" s="1"/>
  <c r="E490" i="12"/>
  <c r="D490" i="12"/>
  <c r="J490" i="12" s="1"/>
  <c r="P490" i="12" s="1"/>
  <c r="V490" i="12" s="1"/>
  <c r="AB490" i="12" s="1"/>
  <c r="AH490" i="12" s="1"/>
  <c r="AN490" i="12" s="1"/>
  <c r="AT490" i="12" s="1"/>
  <c r="AZ490" i="12" s="1"/>
  <c r="BF490" i="12" s="1"/>
  <c r="C490" i="12"/>
  <c r="I490" i="12" s="1"/>
  <c r="O490" i="12" s="1"/>
  <c r="U490" i="12" s="1"/>
  <c r="AA490" i="12" s="1"/>
  <c r="AG490" i="12" s="1"/>
  <c r="AM490" i="12" s="1"/>
  <c r="AS490" i="12" s="1"/>
  <c r="AY490" i="12" s="1"/>
  <c r="BE490" i="12" s="1"/>
  <c r="B490" i="12"/>
  <c r="K490" i="12" s="1"/>
  <c r="A490" i="12"/>
  <c r="G490" i="12" s="1"/>
  <c r="M490" i="12" s="1"/>
  <c r="S490" i="12" s="1"/>
  <c r="Y490" i="12" s="1"/>
  <c r="AE490" i="12" s="1"/>
  <c r="AK490" i="12" s="1"/>
  <c r="AQ490" i="12" s="1"/>
  <c r="AW490" i="12" s="1"/>
  <c r="BC490" i="12" s="1"/>
  <c r="E489" i="12"/>
  <c r="D489" i="12"/>
  <c r="J489" i="12" s="1"/>
  <c r="P489" i="12" s="1"/>
  <c r="V489" i="12" s="1"/>
  <c r="AB489" i="12" s="1"/>
  <c r="AH489" i="12" s="1"/>
  <c r="AN489" i="12" s="1"/>
  <c r="AT489" i="12" s="1"/>
  <c r="AZ489" i="12" s="1"/>
  <c r="BF489" i="12" s="1"/>
  <c r="C489" i="12"/>
  <c r="I489" i="12" s="1"/>
  <c r="O489" i="12" s="1"/>
  <c r="U489" i="12" s="1"/>
  <c r="AA489" i="12" s="1"/>
  <c r="AG489" i="12" s="1"/>
  <c r="AM489" i="12" s="1"/>
  <c r="AS489" i="12" s="1"/>
  <c r="AY489" i="12" s="1"/>
  <c r="BE489" i="12" s="1"/>
  <c r="B489" i="12"/>
  <c r="A489" i="12"/>
  <c r="G489" i="12" s="1"/>
  <c r="M489" i="12" s="1"/>
  <c r="S489" i="12" s="1"/>
  <c r="Y489" i="12" s="1"/>
  <c r="AE489" i="12" s="1"/>
  <c r="AK489" i="12" s="1"/>
  <c r="AQ489" i="12" s="1"/>
  <c r="AW489" i="12" s="1"/>
  <c r="BC489" i="12" s="1"/>
  <c r="E488" i="12"/>
  <c r="D488" i="12"/>
  <c r="J488" i="12" s="1"/>
  <c r="P488" i="12" s="1"/>
  <c r="V488" i="12" s="1"/>
  <c r="AB488" i="12" s="1"/>
  <c r="AH488" i="12" s="1"/>
  <c r="AN488" i="12" s="1"/>
  <c r="AT488" i="12" s="1"/>
  <c r="AZ488" i="12" s="1"/>
  <c r="BF488" i="12" s="1"/>
  <c r="C488" i="12"/>
  <c r="I488" i="12" s="1"/>
  <c r="O488" i="12" s="1"/>
  <c r="U488" i="12" s="1"/>
  <c r="AA488" i="12" s="1"/>
  <c r="AG488" i="12" s="1"/>
  <c r="AM488" i="12" s="1"/>
  <c r="AS488" i="12" s="1"/>
  <c r="AY488" i="12" s="1"/>
  <c r="BE488" i="12" s="1"/>
  <c r="B488" i="12"/>
  <c r="H488" i="12" s="1"/>
  <c r="A488" i="12"/>
  <c r="G488" i="12" s="1"/>
  <c r="M488" i="12" s="1"/>
  <c r="S488" i="12" s="1"/>
  <c r="Y488" i="12" s="1"/>
  <c r="AE488" i="12" s="1"/>
  <c r="AK488" i="12" s="1"/>
  <c r="AQ488" i="12" s="1"/>
  <c r="AW488" i="12" s="1"/>
  <c r="BC488" i="12" s="1"/>
  <c r="E487" i="12"/>
  <c r="D487" i="12"/>
  <c r="J487" i="12" s="1"/>
  <c r="P487" i="12" s="1"/>
  <c r="V487" i="12" s="1"/>
  <c r="AB487" i="12" s="1"/>
  <c r="AH487" i="12" s="1"/>
  <c r="AN487" i="12" s="1"/>
  <c r="AT487" i="12" s="1"/>
  <c r="AZ487" i="12" s="1"/>
  <c r="BF487" i="12" s="1"/>
  <c r="C487" i="12"/>
  <c r="I487" i="12" s="1"/>
  <c r="O487" i="12" s="1"/>
  <c r="U487" i="12" s="1"/>
  <c r="AA487" i="12" s="1"/>
  <c r="AG487" i="12" s="1"/>
  <c r="AM487" i="12" s="1"/>
  <c r="AS487" i="12" s="1"/>
  <c r="AY487" i="12" s="1"/>
  <c r="BE487" i="12" s="1"/>
  <c r="B487" i="12"/>
  <c r="A487" i="12"/>
  <c r="G487" i="12" s="1"/>
  <c r="M487" i="12" s="1"/>
  <c r="S487" i="12" s="1"/>
  <c r="Y487" i="12" s="1"/>
  <c r="AE487" i="12" s="1"/>
  <c r="AK487" i="12" s="1"/>
  <c r="AQ487" i="12" s="1"/>
  <c r="AW487" i="12" s="1"/>
  <c r="BC487" i="12" s="1"/>
  <c r="E486" i="12"/>
  <c r="D486" i="12"/>
  <c r="J486" i="12" s="1"/>
  <c r="P486" i="12" s="1"/>
  <c r="V486" i="12" s="1"/>
  <c r="AB486" i="12" s="1"/>
  <c r="AH486" i="12" s="1"/>
  <c r="AN486" i="12" s="1"/>
  <c r="AT486" i="12" s="1"/>
  <c r="AZ486" i="12" s="1"/>
  <c r="BF486" i="12" s="1"/>
  <c r="C486" i="12"/>
  <c r="I486" i="12" s="1"/>
  <c r="O486" i="12" s="1"/>
  <c r="U486" i="12" s="1"/>
  <c r="AA486" i="12" s="1"/>
  <c r="AG486" i="12" s="1"/>
  <c r="AM486" i="12" s="1"/>
  <c r="AS486" i="12" s="1"/>
  <c r="AY486" i="12" s="1"/>
  <c r="BE486" i="12" s="1"/>
  <c r="B486" i="12"/>
  <c r="A486" i="12"/>
  <c r="G486" i="12" s="1"/>
  <c r="M486" i="12" s="1"/>
  <c r="S486" i="12" s="1"/>
  <c r="Y486" i="12" s="1"/>
  <c r="AE486" i="12" s="1"/>
  <c r="AK486" i="12" s="1"/>
  <c r="AQ486" i="12" s="1"/>
  <c r="AW486" i="12" s="1"/>
  <c r="BC486" i="12" s="1"/>
  <c r="E485" i="12"/>
  <c r="D485" i="12"/>
  <c r="J485" i="12" s="1"/>
  <c r="P485" i="12" s="1"/>
  <c r="V485" i="12" s="1"/>
  <c r="AB485" i="12" s="1"/>
  <c r="AH485" i="12" s="1"/>
  <c r="AN485" i="12" s="1"/>
  <c r="AT485" i="12" s="1"/>
  <c r="AZ485" i="12" s="1"/>
  <c r="BF485" i="12" s="1"/>
  <c r="C485" i="12"/>
  <c r="I485" i="12" s="1"/>
  <c r="O485" i="12" s="1"/>
  <c r="U485" i="12" s="1"/>
  <c r="AA485" i="12" s="1"/>
  <c r="AG485" i="12" s="1"/>
  <c r="AM485" i="12" s="1"/>
  <c r="AS485" i="12" s="1"/>
  <c r="AY485" i="12" s="1"/>
  <c r="BE485" i="12" s="1"/>
  <c r="B485" i="12"/>
  <c r="A485" i="12"/>
  <c r="G485" i="12" s="1"/>
  <c r="M485" i="12" s="1"/>
  <c r="S485" i="12" s="1"/>
  <c r="Y485" i="12" s="1"/>
  <c r="AE485" i="12" s="1"/>
  <c r="AK485" i="12" s="1"/>
  <c r="AQ485" i="12" s="1"/>
  <c r="AW485" i="12" s="1"/>
  <c r="BC485" i="12" s="1"/>
  <c r="E484" i="12"/>
  <c r="D484" i="12"/>
  <c r="J484" i="12" s="1"/>
  <c r="P484" i="12" s="1"/>
  <c r="V484" i="12" s="1"/>
  <c r="AB484" i="12" s="1"/>
  <c r="AH484" i="12" s="1"/>
  <c r="AN484" i="12" s="1"/>
  <c r="AT484" i="12" s="1"/>
  <c r="AZ484" i="12" s="1"/>
  <c r="BF484" i="12" s="1"/>
  <c r="C484" i="12"/>
  <c r="I484" i="12" s="1"/>
  <c r="O484" i="12" s="1"/>
  <c r="U484" i="12" s="1"/>
  <c r="AA484" i="12" s="1"/>
  <c r="AG484" i="12" s="1"/>
  <c r="AM484" i="12" s="1"/>
  <c r="AS484" i="12" s="1"/>
  <c r="AY484" i="12" s="1"/>
  <c r="BE484" i="12" s="1"/>
  <c r="B484" i="12"/>
  <c r="H484" i="12" s="1"/>
  <c r="A484" i="12"/>
  <c r="G484" i="12" s="1"/>
  <c r="M484" i="12" s="1"/>
  <c r="S484" i="12" s="1"/>
  <c r="Y484" i="12" s="1"/>
  <c r="AE484" i="12" s="1"/>
  <c r="AK484" i="12" s="1"/>
  <c r="AQ484" i="12" s="1"/>
  <c r="AW484" i="12" s="1"/>
  <c r="BC484" i="12" s="1"/>
  <c r="E483" i="12"/>
  <c r="D483" i="12"/>
  <c r="J483" i="12" s="1"/>
  <c r="P483" i="12" s="1"/>
  <c r="V483" i="12" s="1"/>
  <c r="AB483" i="12" s="1"/>
  <c r="AH483" i="12" s="1"/>
  <c r="AN483" i="12" s="1"/>
  <c r="AT483" i="12" s="1"/>
  <c r="AZ483" i="12" s="1"/>
  <c r="BF483" i="12" s="1"/>
  <c r="C483" i="12"/>
  <c r="I483" i="12" s="1"/>
  <c r="O483" i="12" s="1"/>
  <c r="U483" i="12" s="1"/>
  <c r="AA483" i="12" s="1"/>
  <c r="AG483" i="12" s="1"/>
  <c r="AM483" i="12" s="1"/>
  <c r="AS483" i="12" s="1"/>
  <c r="AY483" i="12" s="1"/>
  <c r="BE483" i="12" s="1"/>
  <c r="B483" i="12"/>
  <c r="A483" i="12"/>
  <c r="G483" i="12" s="1"/>
  <c r="M483" i="12" s="1"/>
  <c r="S483" i="12" s="1"/>
  <c r="Y483" i="12" s="1"/>
  <c r="AE483" i="12" s="1"/>
  <c r="AK483" i="12" s="1"/>
  <c r="AQ483" i="12" s="1"/>
  <c r="AW483" i="12" s="1"/>
  <c r="BC483" i="12" s="1"/>
  <c r="E482" i="12"/>
  <c r="D482" i="12"/>
  <c r="J482" i="12" s="1"/>
  <c r="P482" i="12" s="1"/>
  <c r="V482" i="12" s="1"/>
  <c r="AB482" i="12" s="1"/>
  <c r="AH482" i="12" s="1"/>
  <c r="AN482" i="12" s="1"/>
  <c r="AT482" i="12" s="1"/>
  <c r="AZ482" i="12" s="1"/>
  <c r="BF482" i="12" s="1"/>
  <c r="C482" i="12"/>
  <c r="I482" i="12" s="1"/>
  <c r="O482" i="12" s="1"/>
  <c r="U482" i="12" s="1"/>
  <c r="AA482" i="12" s="1"/>
  <c r="AG482" i="12" s="1"/>
  <c r="AM482" i="12" s="1"/>
  <c r="AS482" i="12" s="1"/>
  <c r="AY482" i="12" s="1"/>
  <c r="BE482" i="12" s="1"/>
  <c r="B482" i="12"/>
  <c r="H482" i="12" s="1"/>
  <c r="A482" i="12"/>
  <c r="G482" i="12" s="1"/>
  <c r="M482" i="12" s="1"/>
  <c r="S482" i="12" s="1"/>
  <c r="Y482" i="12" s="1"/>
  <c r="AE482" i="12" s="1"/>
  <c r="AK482" i="12" s="1"/>
  <c r="AQ482" i="12" s="1"/>
  <c r="AW482" i="12" s="1"/>
  <c r="BC482" i="12" s="1"/>
  <c r="E481" i="12"/>
  <c r="D481" i="12"/>
  <c r="J481" i="12" s="1"/>
  <c r="P481" i="12" s="1"/>
  <c r="V481" i="12" s="1"/>
  <c r="AB481" i="12" s="1"/>
  <c r="AH481" i="12" s="1"/>
  <c r="AN481" i="12" s="1"/>
  <c r="AT481" i="12" s="1"/>
  <c r="AZ481" i="12" s="1"/>
  <c r="BF481" i="12" s="1"/>
  <c r="C481" i="12"/>
  <c r="I481" i="12" s="1"/>
  <c r="O481" i="12" s="1"/>
  <c r="U481" i="12" s="1"/>
  <c r="AA481" i="12" s="1"/>
  <c r="AG481" i="12" s="1"/>
  <c r="AM481" i="12" s="1"/>
  <c r="AS481" i="12" s="1"/>
  <c r="AY481" i="12" s="1"/>
  <c r="BE481" i="12" s="1"/>
  <c r="B481" i="12"/>
  <c r="A481" i="12"/>
  <c r="G481" i="12" s="1"/>
  <c r="M481" i="12" s="1"/>
  <c r="S481" i="12" s="1"/>
  <c r="Y481" i="12" s="1"/>
  <c r="AE481" i="12" s="1"/>
  <c r="AK481" i="12" s="1"/>
  <c r="AQ481" i="12" s="1"/>
  <c r="AW481" i="12" s="1"/>
  <c r="BC481" i="12" s="1"/>
  <c r="E480" i="12"/>
  <c r="D480" i="12"/>
  <c r="J480" i="12" s="1"/>
  <c r="P480" i="12" s="1"/>
  <c r="V480" i="12" s="1"/>
  <c r="AB480" i="12" s="1"/>
  <c r="AH480" i="12" s="1"/>
  <c r="AN480" i="12" s="1"/>
  <c r="AT480" i="12" s="1"/>
  <c r="AZ480" i="12" s="1"/>
  <c r="BF480" i="12" s="1"/>
  <c r="C480" i="12"/>
  <c r="I480" i="12" s="1"/>
  <c r="O480" i="12" s="1"/>
  <c r="U480" i="12" s="1"/>
  <c r="AA480" i="12" s="1"/>
  <c r="AG480" i="12" s="1"/>
  <c r="AM480" i="12" s="1"/>
  <c r="AS480" i="12" s="1"/>
  <c r="AY480" i="12" s="1"/>
  <c r="BE480" i="12" s="1"/>
  <c r="B480" i="12"/>
  <c r="H480" i="12" s="1"/>
  <c r="A480" i="12"/>
  <c r="G480" i="12" s="1"/>
  <c r="M480" i="12" s="1"/>
  <c r="S480" i="12" s="1"/>
  <c r="Y480" i="12" s="1"/>
  <c r="AE480" i="12" s="1"/>
  <c r="AK480" i="12" s="1"/>
  <c r="AQ480" i="12" s="1"/>
  <c r="AW480" i="12" s="1"/>
  <c r="BC480" i="12" s="1"/>
  <c r="E479" i="12"/>
  <c r="D479" i="12"/>
  <c r="J479" i="12" s="1"/>
  <c r="P479" i="12" s="1"/>
  <c r="V479" i="12" s="1"/>
  <c r="AB479" i="12" s="1"/>
  <c r="AH479" i="12" s="1"/>
  <c r="AN479" i="12" s="1"/>
  <c r="AT479" i="12" s="1"/>
  <c r="AZ479" i="12" s="1"/>
  <c r="BF479" i="12" s="1"/>
  <c r="C479" i="12"/>
  <c r="I479" i="12" s="1"/>
  <c r="O479" i="12" s="1"/>
  <c r="U479" i="12" s="1"/>
  <c r="AA479" i="12" s="1"/>
  <c r="AG479" i="12" s="1"/>
  <c r="AM479" i="12" s="1"/>
  <c r="AS479" i="12" s="1"/>
  <c r="AY479" i="12" s="1"/>
  <c r="BE479" i="12" s="1"/>
  <c r="B479" i="12"/>
  <c r="A479" i="12"/>
  <c r="G479" i="12" s="1"/>
  <c r="M479" i="12" s="1"/>
  <c r="S479" i="12" s="1"/>
  <c r="Y479" i="12" s="1"/>
  <c r="AE479" i="12" s="1"/>
  <c r="AK479" i="12" s="1"/>
  <c r="AQ479" i="12" s="1"/>
  <c r="AW479" i="12" s="1"/>
  <c r="BC479" i="12" s="1"/>
  <c r="E478" i="12"/>
  <c r="D478" i="12"/>
  <c r="J478" i="12" s="1"/>
  <c r="P478" i="12" s="1"/>
  <c r="V478" i="12" s="1"/>
  <c r="AB478" i="12" s="1"/>
  <c r="AH478" i="12" s="1"/>
  <c r="AN478" i="12" s="1"/>
  <c r="AT478" i="12" s="1"/>
  <c r="AZ478" i="12" s="1"/>
  <c r="BF478" i="12" s="1"/>
  <c r="C478" i="12"/>
  <c r="I478" i="12" s="1"/>
  <c r="O478" i="12" s="1"/>
  <c r="U478" i="12" s="1"/>
  <c r="AA478" i="12" s="1"/>
  <c r="AG478" i="12" s="1"/>
  <c r="AM478" i="12" s="1"/>
  <c r="AS478" i="12" s="1"/>
  <c r="AY478" i="12" s="1"/>
  <c r="BE478" i="12" s="1"/>
  <c r="B478" i="12"/>
  <c r="H478" i="12" s="1"/>
  <c r="A478" i="12"/>
  <c r="G478" i="12" s="1"/>
  <c r="M478" i="12" s="1"/>
  <c r="S478" i="12" s="1"/>
  <c r="Y478" i="12" s="1"/>
  <c r="AE478" i="12" s="1"/>
  <c r="AK478" i="12" s="1"/>
  <c r="AQ478" i="12" s="1"/>
  <c r="AW478" i="12" s="1"/>
  <c r="BC478" i="12" s="1"/>
  <c r="E477" i="12"/>
  <c r="D477" i="12"/>
  <c r="J477" i="12" s="1"/>
  <c r="P477" i="12" s="1"/>
  <c r="V477" i="12" s="1"/>
  <c r="AB477" i="12" s="1"/>
  <c r="AH477" i="12" s="1"/>
  <c r="AN477" i="12" s="1"/>
  <c r="AT477" i="12" s="1"/>
  <c r="AZ477" i="12" s="1"/>
  <c r="BF477" i="12" s="1"/>
  <c r="C477" i="12"/>
  <c r="I477" i="12" s="1"/>
  <c r="O477" i="12" s="1"/>
  <c r="U477" i="12" s="1"/>
  <c r="AA477" i="12" s="1"/>
  <c r="AG477" i="12" s="1"/>
  <c r="AM477" i="12" s="1"/>
  <c r="AS477" i="12" s="1"/>
  <c r="AY477" i="12" s="1"/>
  <c r="BE477" i="12" s="1"/>
  <c r="B477" i="12"/>
  <c r="A477" i="12"/>
  <c r="G477" i="12" s="1"/>
  <c r="M477" i="12" s="1"/>
  <c r="S477" i="12" s="1"/>
  <c r="Y477" i="12" s="1"/>
  <c r="AE477" i="12" s="1"/>
  <c r="AK477" i="12" s="1"/>
  <c r="AQ477" i="12" s="1"/>
  <c r="AW477" i="12" s="1"/>
  <c r="BC477" i="12" s="1"/>
  <c r="E476" i="12"/>
  <c r="D476" i="12"/>
  <c r="J476" i="12" s="1"/>
  <c r="P476" i="12" s="1"/>
  <c r="V476" i="12" s="1"/>
  <c r="AB476" i="12" s="1"/>
  <c r="AH476" i="12" s="1"/>
  <c r="AN476" i="12" s="1"/>
  <c r="AT476" i="12" s="1"/>
  <c r="AZ476" i="12" s="1"/>
  <c r="BF476" i="12" s="1"/>
  <c r="C476" i="12"/>
  <c r="I476" i="12" s="1"/>
  <c r="O476" i="12" s="1"/>
  <c r="U476" i="12" s="1"/>
  <c r="AA476" i="12" s="1"/>
  <c r="AG476" i="12" s="1"/>
  <c r="AM476" i="12" s="1"/>
  <c r="AS476" i="12" s="1"/>
  <c r="AY476" i="12" s="1"/>
  <c r="BE476" i="12" s="1"/>
  <c r="B476" i="12"/>
  <c r="H476" i="12" s="1"/>
  <c r="A476" i="12"/>
  <c r="G476" i="12" s="1"/>
  <c r="M476" i="12" s="1"/>
  <c r="S476" i="12" s="1"/>
  <c r="Y476" i="12" s="1"/>
  <c r="AE476" i="12" s="1"/>
  <c r="AK476" i="12" s="1"/>
  <c r="AQ476" i="12" s="1"/>
  <c r="AW476" i="12" s="1"/>
  <c r="BC476" i="12" s="1"/>
  <c r="P475" i="12"/>
  <c r="V475" i="12" s="1"/>
  <c r="AB475" i="12" s="1"/>
  <c r="AH475" i="12" s="1"/>
  <c r="AN475" i="12" s="1"/>
  <c r="AT475" i="12" s="1"/>
  <c r="AZ475" i="12" s="1"/>
  <c r="BF475" i="12" s="1"/>
  <c r="E475" i="12"/>
  <c r="D475" i="12"/>
  <c r="J475" i="12" s="1"/>
  <c r="C475" i="12"/>
  <c r="I475" i="12" s="1"/>
  <c r="O475" i="12" s="1"/>
  <c r="U475" i="12" s="1"/>
  <c r="AA475" i="12" s="1"/>
  <c r="AG475" i="12" s="1"/>
  <c r="AM475" i="12" s="1"/>
  <c r="AS475" i="12" s="1"/>
  <c r="AY475" i="12" s="1"/>
  <c r="BE475" i="12" s="1"/>
  <c r="B475" i="12"/>
  <c r="A475" i="12"/>
  <c r="G475" i="12" s="1"/>
  <c r="M475" i="12" s="1"/>
  <c r="S475" i="12" s="1"/>
  <c r="Y475" i="12" s="1"/>
  <c r="AE475" i="12" s="1"/>
  <c r="AK475" i="12" s="1"/>
  <c r="AQ475" i="12" s="1"/>
  <c r="AW475" i="12" s="1"/>
  <c r="BC475" i="12" s="1"/>
  <c r="E474" i="12"/>
  <c r="D474" i="12"/>
  <c r="J474" i="12" s="1"/>
  <c r="P474" i="12" s="1"/>
  <c r="V474" i="12" s="1"/>
  <c r="AB474" i="12" s="1"/>
  <c r="AH474" i="12" s="1"/>
  <c r="AN474" i="12" s="1"/>
  <c r="AT474" i="12" s="1"/>
  <c r="AZ474" i="12" s="1"/>
  <c r="BF474" i="12" s="1"/>
  <c r="C474" i="12"/>
  <c r="I474" i="12" s="1"/>
  <c r="O474" i="12" s="1"/>
  <c r="U474" i="12" s="1"/>
  <c r="AA474" i="12" s="1"/>
  <c r="AG474" i="12" s="1"/>
  <c r="AM474" i="12" s="1"/>
  <c r="AS474" i="12" s="1"/>
  <c r="AY474" i="12" s="1"/>
  <c r="BE474" i="12" s="1"/>
  <c r="B474" i="12"/>
  <c r="A474" i="12"/>
  <c r="G474" i="12" s="1"/>
  <c r="M474" i="12" s="1"/>
  <c r="S474" i="12" s="1"/>
  <c r="Y474" i="12" s="1"/>
  <c r="AE474" i="12" s="1"/>
  <c r="AK474" i="12" s="1"/>
  <c r="AQ474" i="12" s="1"/>
  <c r="AW474" i="12" s="1"/>
  <c r="BC474" i="12" s="1"/>
  <c r="E473" i="12"/>
  <c r="D473" i="12"/>
  <c r="J473" i="12" s="1"/>
  <c r="P473" i="12" s="1"/>
  <c r="V473" i="12" s="1"/>
  <c r="AB473" i="12" s="1"/>
  <c r="AH473" i="12" s="1"/>
  <c r="AN473" i="12" s="1"/>
  <c r="AT473" i="12" s="1"/>
  <c r="AZ473" i="12" s="1"/>
  <c r="BF473" i="12" s="1"/>
  <c r="C473" i="12"/>
  <c r="I473" i="12" s="1"/>
  <c r="O473" i="12" s="1"/>
  <c r="U473" i="12" s="1"/>
  <c r="AA473" i="12" s="1"/>
  <c r="AG473" i="12" s="1"/>
  <c r="AM473" i="12" s="1"/>
  <c r="AS473" i="12" s="1"/>
  <c r="AY473" i="12" s="1"/>
  <c r="BE473" i="12" s="1"/>
  <c r="B473" i="12"/>
  <c r="A473" i="12"/>
  <c r="G473" i="12" s="1"/>
  <c r="M473" i="12" s="1"/>
  <c r="S473" i="12" s="1"/>
  <c r="Y473" i="12" s="1"/>
  <c r="AE473" i="12" s="1"/>
  <c r="AK473" i="12" s="1"/>
  <c r="AQ473" i="12" s="1"/>
  <c r="AW473" i="12" s="1"/>
  <c r="BC473" i="12" s="1"/>
  <c r="E472" i="12"/>
  <c r="D472" i="12"/>
  <c r="J472" i="12" s="1"/>
  <c r="P472" i="12" s="1"/>
  <c r="V472" i="12" s="1"/>
  <c r="AB472" i="12" s="1"/>
  <c r="AH472" i="12" s="1"/>
  <c r="AN472" i="12" s="1"/>
  <c r="AT472" i="12" s="1"/>
  <c r="AZ472" i="12" s="1"/>
  <c r="BF472" i="12" s="1"/>
  <c r="C472" i="12"/>
  <c r="I472" i="12" s="1"/>
  <c r="O472" i="12" s="1"/>
  <c r="U472" i="12" s="1"/>
  <c r="AA472" i="12" s="1"/>
  <c r="AG472" i="12" s="1"/>
  <c r="AM472" i="12" s="1"/>
  <c r="AS472" i="12" s="1"/>
  <c r="AY472" i="12" s="1"/>
  <c r="BE472" i="12" s="1"/>
  <c r="B472" i="12"/>
  <c r="H472" i="12" s="1"/>
  <c r="A472" i="12"/>
  <c r="G472" i="12" s="1"/>
  <c r="M472" i="12" s="1"/>
  <c r="S472" i="12" s="1"/>
  <c r="Y472" i="12" s="1"/>
  <c r="AE472" i="12" s="1"/>
  <c r="AK472" i="12" s="1"/>
  <c r="AQ472" i="12" s="1"/>
  <c r="AW472" i="12" s="1"/>
  <c r="BC472" i="12" s="1"/>
  <c r="E471" i="12"/>
  <c r="D471" i="12"/>
  <c r="J471" i="12" s="1"/>
  <c r="P471" i="12" s="1"/>
  <c r="V471" i="12" s="1"/>
  <c r="AB471" i="12" s="1"/>
  <c r="AH471" i="12" s="1"/>
  <c r="AN471" i="12" s="1"/>
  <c r="AT471" i="12" s="1"/>
  <c r="AZ471" i="12" s="1"/>
  <c r="BF471" i="12" s="1"/>
  <c r="C471" i="12"/>
  <c r="I471" i="12" s="1"/>
  <c r="O471" i="12" s="1"/>
  <c r="U471" i="12" s="1"/>
  <c r="AA471" i="12" s="1"/>
  <c r="AG471" i="12" s="1"/>
  <c r="AM471" i="12" s="1"/>
  <c r="AS471" i="12" s="1"/>
  <c r="AY471" i="12" s="1"/>
  <c r="BE471" i="12" s="1"/>
  <c r="B471" i="12"/>
  <c r="A471" i="12"/>
  <c r="G471" i="12" s="1"/>
  <c r="M471" i="12" s="1"/>
  <c r="S471" i="12" s="1"/>
  <c r="Y471" i="12" s="1"/>
  <c r="AE471" i="12" s="1"/>
  <c r="AK471" i="12" s="1"/>
  <c r="AQ471" i="12" s="1"/>
  <c r="AW471" i="12" s="1"/>
  <c r="BC471" i="12" s="1"/>
  <c r="E470" i="12"/>
  <c r="D470" i="12"/>
  <c r="J470" i="12" s="1"/>
  <c r="P470" i="12" s="1"/>
  <c r="V470" i="12" s="1"/>
  <c r="AB470" i="12" s="1"/>
  <c r="AH470" i="12" s="1"/>
  <c r="AN470" i="12" s="1"/>
  <c r="AT470" i="12" s="1"/>
  <c r="AZ470" i="12" s="1"/>
  <c r="BF470" i="12" s="1"/>
  <c r="C470" i="12"/>
  <c r="I470" i="12" s="1"/>
  <c r="O470" i="12" s="1"/>
  <c r="U470" i="12" s="1"/>
  <c r="AA470" i="12" s="1"/>
  <c r="AG470" i="12" s="1"/>
  <c r="AM470" i="12" s="1"/>
  <c r="AS470" i="12" s="1"/>
  <c r="AY470" i="12" s="1"/>
  <c r="BE470" i="12" s="1"/>
  <c r="B470" i="12"/>
  <c r="A470" i="12"/>
  <c r="G470" i="12" s="1"/>
  <c r="M470" i="12" s="1"/>
  <c r="S470" i="12" s="1"/>
  <c r="Y470" i="12" s="1"/>
  <c r="AE470" i="12" s="1"/>
  <c r="AK470" i="12" s="1"/>
  <c r="AQ470" i="12" s="1"/>
  <c r="AW470" i="12" s="1"/>
  <c r="BC470" i="12" s="1"/>
  <c r="E469" i="12"/>
  <c r="D469" i="12"/>
  <c r="J469" i="12" s="1"/>
  <c r="P469" i="12" s="1"/>
  <c r="V469" i="12" s="1"/>
  <c r="AB469" i="12" s="1"/>
  <c r="AH469" i="12" s="1"/>
  <c r="AN469" i="12" s="1"/>
  <c r="AT469" i="12" s="1"/>
  <c r="AZ469" i="12" s="1"/>
  <c r="BF469" i="12" s="1"/>
  <c r="C469" i="12"/>
  <c r="I469" i="12" s="1"/>
  <c r="O469" i="12" s="1"/>
  <c r="U469" i="12" s="1"/>
  <c r="AA469" i="12" s="1"/>
  <c r="AG469" i="12" s="1"/>
  <c r="AM469" i="12" s="1"/>
  <c r="AS469" i="12" s="1"/>
  <c r="AY469" i="12" s="1"/>
  <c r="BE469" i="12" s="1"/>
  <c r="B469" i="12"/>
  <c r="A469" i="12"/>
  <c r="G469" i="12" s="1"/>
  <c r="M469" i="12" s="1"/>
  <c r="S469" i="12" s="1"/>
  <c r="Y469" i="12" s="1"/>
  <c r="AE469" i="12" s="1"/>
  <c r="AK469" i="12" s="1"/>
  <c r="AQ469" i="12" s="1"/>
  <c r="AW469" i="12" s="1"/>
  <c r="BC469" i="12" s="1"/>
  <c r="E468" i="12"/>
  <c r="D468" i="12"/>
  <c r="J468" i="12" s="1"/>
  <c r="P468" i="12" s="1"/>
  <c r="V468" i="12" s="1"/>
  <c r="AB468" i="12" s="1"/>
  <c r="AH468" i="12" s="1"/>
  <c r="AN468" i="12" s="1"/>
  <c r="AT468" i="12" s="1"/>
  <c r="AZ468" i="12" s="1"/>
  <c r="BF468" i="12" s="1"/>
  <c r="C468" i="12"/>
  <c r="I468" i="12" s="1"/>
  <c r="O468" i="12" s="1"/>
  <c r="U468" i="12" s="1"/>
  <c r="AA468" i="12" s="1"/>
  <c r="AG468" i="12" s="1"/>
  <c r="AM468" i="12" s="1"/>
  <c r="AS468" i="12" s="1"/>
  <c r="AY468" i="12" s="1"/>
  <c r="BE468" i="12" s="1"/>
  <c r="B468" i="12"/>
  <c r="H468" i="12" s="1"/>
  <c r="A468" i="12"/>
  <c r="G468" i="12" s="1"/>
  <c r="M468" i="12" s="1"/>
  <c r="S468" i="12" s="1"/>
  <c r="Y468" i="12" s="1"/>
  <c r="AE468" i="12" s="1"/>
  <c r="AK468" i="12" s="1"/>
  <c r="AQ468" i="12" s="1"/>
  <c r="AW468" i="12" s="1"/>
  <c r="BC468" i="12" s="1"/>
  <c r="E467" i="12"/>
  <c r="D467" i="12"/>
  <c r="J467" i="12" s="1"/>
  <c r="P467" i="12" s="1"/>
  <c r="V467" i="12" s="1"/>
  <c r="AB467" i="12" s="1"/>
  <c r="AH467" i="12" s="1"/>
  <c r="AN467" i="12" s="1"/>
  <c r="AT467" i="12" s="1"/>
  <c r="AZ467" i="12" s="1"/>
  <c r="BF467" i="12" s="1"/>
  <c r="C467" i="12"/>
  <c r="I467" i="12" s="1"/>
  <c r="O467" i="12" s="1"/>
  <c r="U467" i="12" s="1"/>
  <c r="AA467" i="12" s="1"/>
  <c r="AG467" i="12" s="1"/>
  <c r="AM467" i="12" s="1"/>
  <c r="AS467" i="12" s="1"/>
  <c r="AY467" i="12" s="1"/>
  <c r="BE467" i="12" s="1"/>
  <c r="B467" i="12"/>
  <c r="A467" i="12"/>
  <c r="G467" i="12" s="1"/>
  <c r="M467" i="12" s="1"/>
  <c r="S467" i="12" s="1"/>
  <c r="Y467" i="12" s="1"/>
  <c r="AE467" i="12" s="1"/>
  <c r="AK467" i="12" s="1"/>
  <c r="AQ467" i="12" s="1"/>
  <c r="AW467" i="12" s="1"/>
  <c r="BC467" i="12" s="1"/>
  <c r="E466" i="12"/>
  <c r="D466" i="12"/>
  <c r="J466" i="12" s="1"/>
  <c r="P466" i="12" s="1"/>
  <c r="V466" i="12" s="1"/>
  <c r="AB466" i="12" s="1"/>
  <c r="AH466" i="12" s="1"/>
  <c r="AN466" i="12" s="1"/>
  <c r="AT466" i="12" s="1"/>
  <c r="AZ466" i="12" s="1"/>
  <c r="BF466" i="12" s="1"/>
  <c r="C466" i="12"/>
  <c r="I466" i="12" s="1"/>
  <c r="O466" i="12" s="1"/>
  <c r="U466" i="12" s="1"/>
  <c r="AA466" i="12" s="1"/>
  <c r="AG466" i="12" s="1"/>
  <c r="AM466" i="12" s="1"/>
  <c r="AS466" i="12" s="1"/>
  <c r="AY466" i="12" s="1"/>
  <c r="BE466" i="12" s="1"/>
  <c r="B466" i="12"/>
  <c r="A466" i="12"/>
  <c r="G466" i="12" s="1"/>
  <c r="M466" i="12" s="1"/>
  <c r="S466" i="12" s="1"/>
  <c r="Y466" i="12" s="1"/>
  <c r="AE466" i="12" s="1"/>
  <c r="AK466" i="12" s="1"/>
  <c r="AQ466" i="12" s="1"/>
  <c r="AW466" i="12" s="1"/>
  <c r="BC466" i="12" s="1"/>
  <c r="E465" i="12"/>
  <c r="D465" i="12"/>
  <c r="J465" i="12" s="1"/>
  <c r="P465" i="12" s="1"/>
  <c r="V465" i="12" s="1"/>
  <c r="AB465" i="12" s="1"/>
  <c r="AH465" i="12" s="1"/>
  <c r="AN465" i="12" s="1"/>
  <c r="AT465" i="12" s="1"/>
  <c r="AZ465" i="12" s="1"/>
  <c r="BF465" i="12" s="1"/>
  <c r="C465" i="12"/>
  <c r="I465" i="12" s="1"/>
  <c r="O465" i="12" s="1"/>
  <c r="U465" i="12" s="1"/>
  <c r="AA465" i="12" s="1"/>
  <c r="AG465" i="12" s="1"/>
  <c r="AM465" i="12" s="1"/>
  <c r="AS465" i="12" s="1"/>
  <c r="AY465" i="12" s="1"/>
  <c r="BE465" i="12" s="1"/>
  <c r="B465" i="12"/>
  <c r="A465" i="12"/>
  <c r="G465" i="12" s="1"/>
  <c r="M465" i="12" s="1"/>
  <c r="S465" i="12" s="1"/>
  <c r="Y465" i="12" s="1"/>
  <c r="AE465" i="12" s="1"/>
  <c r="AK465" i="12" s="1"/>
  <c r="AQ465" i="12" s="1"/>
  <c r="AW465" i="12" s="1"/>
  <c r="BC465" i="12" s="1"/>
  <c r="E464" i="12"/>
  <c r="D464" i="12"/>
  <c r="J464" i="12" s="1"/>
  <c r="P464" i="12" s="1"/>
  <c r="V464" i="12" s="1"/>
  <c r="AB464" i="12" s="1"/>
  <c r="AH464" i="12" s="1"/>
  <c r="AN464" i="12" s="1"/>
  <c r="AT464" i="12" s="1"/>
  <c r="AZ464" i="12" s="1"/>
  <c r="BF464" i="12" s="1"/>
  <c r="C464" i="12"/>
  <c r="I464" i="12" s="1"/>
  <c r="O464" i="12" s="1"/>
  <c r="U464" i="12" s="1"/>
  <c r="AA464" i="12" s="1"/>
  <c r="AG464" i="12" s="1"/>
  <c r="AM464" i="12" s="1"/>
  <c r="AS464" i="12" s="1"/>
  <c r="AY464" i="12" s="1"/>
  <c r="BE464" i="12" s="1"/>
  <c r="B464" i="12"/>
  <c r="H464" i="12" s="1"/>
  <c r="A464" i="12"/>
  <c r="G464" i="12" s="1"/>
  <c r="M464" i="12" s="1"/>
  <c r="S464" i="12" s="1"/>
  <c r="Y464" i="12" s="1"/>
  <c r="AE464" i="12" s="1"/>
  <c r="AK464" i="12" s="1"/>
  <c r="AQ464" i="12" s="1"/>
  <c r="AW464" i="12" s="1"/>
  <c r="BC464" i="12" s="1"/>
  <c r="E463" i="12"/>
  <c r="D463" i="12"/>
  <c r="J463" i="12" s="1"/>
  <c r="P463" i="12" s="1"/>
  <c r="V463" i="12" s="1"/>
  <c r="AB463" i="12" s="1"/>
  <c r="AH463" i="12" s="1"/>
  <c r="AN463" i="12" s="1"/>
  <c r="AT463" i="12" s="1"/>
  <c r="AZ463" i="12" s="1"/>
  <c r="BF463" i="12" s="1"/>
  <c r="C463" i="12"/>
  <c r="I463" i="12" s="1"/>
  <c r="O463" i="12" s="1"/>
  <c r="U463" i="12" s="1"/>
  <c r="AA463" i="12" s="1"/>
  <c r="AG463" i="12" s="1"/>
  <c r="AM463" i="12" s="1"/>
  <c r="AS463" i="12" s="1"/>
  <c r="AY463" i="12" s="1"/>
  <c r="BE463" i="12" s="1"/>
  <c r="B463" i="12"/>
  <c r="A463" i="12"/>
  <c r="G463" i="12" s="1"/>
  <c r="M463" i="12" s="1"/>
  <c r="S463" i="12" s="1"/>
  <c r="Y463" i="12" s="1"/>
  <c r="AE463" i="12" s="1"/>
  <c r="AK463" i="12" s="1"/>
  <c r="AQ463" i="12" s="1"/>
  <c r="AW463" i="12" s="1"/>
  <c r="BC463" i="12" s="1"/>
  <c r="E462" i="12"/>
  <c r="D462" i="12"/>
  <c r="J462" i="12" s="1"/>
  <c r="P462" i="12" s="1"/>
  <c r="V462" i="12" s="1"/>
  <c r="AB462" i="12" s="1"/>
  <c r="AH462" i="12" s="1"/>
  <c r="AN462" i="12" s="1"/>
  <c r="AT462" i="12" s="1"/>
  <c r="AZ462" i="12" s="1"/>
  <c r="BF462" i="12" s="1"/>
  <c r="C462" i="12"/>
  <c r="I462" i="12" s="1"/>
  <c r="O462" i="12" s="1"/>
  <c r="U462" i="12" s="1"/>
  <c r="AA462" i="12" s="1"/>
  <c r="AG462" i="12" s="1"/>
  <c r="AM462" i="12" s="1"/>
  <c r="AS462" i="12" s="1"/>
  <c r="AY462" i="12" s="1"/>
  <c r="BE462" i="12" s="1"/>
  <c r="B462" i="12"/>
  <c r="A462" i="12"/>
  <c r="G462" i="12" s="1"/>
  <c r="M462" i="12" s="1"/>
  <c r="S462" i="12" s="1"/>
  <c r="Y462" i="12" s="1"/>
  <c r="AE462" i="12" s="1"/>
  <c r="AK462" i="12" s="1"/>
  <c r="AQ462" i="12" s="1"/>
  <c r="AW462" i="12" s="1"/>
  <c r="BC462" i="12" s="1"/>
  <c r="E461" i="12"/>
  <c r="D461" i="12"/>
  <c r="J461" i="12" s="1"/>
  <c r="P461" i="12" s="1"/>
  <c r="V461" i="12" s="1"/>
  <c r="AB461" i="12" s="1"/>
  <c r="AH461" i="12" s="1"/>
  <c r="AN461" i="12" s="1"/>
  <c r="AT461" i="12" s="1"/>
  <c r="AZ461" i="12" s="1"/>
  <c r="BF461" i="12" s="1"/>
  <c r="C461" i="12"/>
  <c r="I461" i="12" s="1"/>
  <c r="O461" i="12" s="1"/>
  <c r="U461" i="12" s="1"/>
  <c r="AA461" i="12" s="1"/>
  <c r="AG461" i="12" s="1"/>
  <c r="AM461" i="12" s="1"/>
  <c r="AS461" i="12" s="1"/>
  <c r="AY461" i="12" s="1"/>
  <c r="BE461" i="12" s="1"/>
  <c r="B461" i="12"/>
  <c r="A461" i="12"/>
  <c r="G461" i="12" s="1"/>
  <c r="M461" i="12" s="1"/>
  <c r="S461" i="12" s="1"/>
  <c r="Y461" i="12" s="1"/>
  <c r="AE461" i="12" s="1"/>
  <c r="AK461" i="12" s="1"/>
  <c r="AQ461" i="12" s="1"/>
  <c r="AW461" i="12" s="1"/>
  <c r="BC461" i="12" s="1"/>
  <c r="E460" i="12"/>
  <c r="D460" i="12"/>
  <c r="J460" i="12" s="1"/>
  <c r="P460" i="12" s="1"/>
  <c r="V460" i="12" s="1"/>
  <c r="AB460" i="12" s="1"/>
  <c r="AH460" i="12" s="1"/>
  <c r="AN460" i="12" s="1"/>
  <c r="AT460" i="12" s="1"/>
  <c r="AZ460" i="12" s="1"/>
  <c r="BF460" i="12" s="1"/>
  <c r="C460" i="12"/>
  <c r="I460" i="12" s="1"/>
  <c r="O460" i="12" s="1"/>
  <c r="U460" i="12" s="1"/>
  <c r="AA460" i="12" s="1"/>
  <c r="AG460" i="12" s="1"/>
  <c r="AM460" i="12" s="1"/>
  <c r="AS460" i="12" s="1"/>
  <c r="AY460" i="12" s="1"/>
  <c r="BE460" i="12" s="1"/>
  <c r="B460" i="12"/>
  <c r="H460" i="12" s="1"/>
  <c r="Q460" i="12" s="1"/>
  <c r="A460" i="12"/>
  <c r="G460" i="12" s="1"/>
  <c r="M460" i="12" s="1"/>
  <c r="S460" i="12" s="1"/>
  <c r="Y460" i="12" s="1"/>
  <c r="AE460" i="12" s="1"/>
  <c r="AK460" i="12" s="1"/>
  <c r="AQ460" i="12" s="1"/>
  <c r="AW460" i="12" s="1"/>
  <c r="BC460" i="12" s="1"/>
  <c r="E459" i="12"/>
  <c r="D459" i="12"/>
  <c r="J459" i="12" s="1"/>
  <c r="P459" i="12" s="1"/>
  <c r="V459" i="12" s="1"/>
  <c r="AB459" i="12" s="1"/>
  <c r="AH459" i="12" s="1"/>
  <c r="AN459" i="12" s="1"/>
  <c r="AT459" i="12" s="1"/>
  <c r="AZ459" i="12" s="1"/>
  <c r="BF459" i="12" s="1"/>
  <c r="C459" i="12"/>
  <c r="I459" i="12" s="1"/>
  <c r="O459" i="12" s="1"/>
  <c r="U459" i="12" s="1"/>
  <c r="AA459" i="12" s="1"/>
  <c r="AG459" i="12" s="1"/>
  <c r="AM459" i="12" s="1"/>
  <c r="AS459" i="12" s="1"/>
  <c r="AY459" i="12" s="1"/>
  <c r="BE459" i="12" s="1"/>
  <c r="B459" i="12"/>
  <c r="A459" i="12"/>
  <c r="G459" i="12" s="1"/>
  <c r="M459" i="12" s="1"/>
  <c r="S459" i="12" s="1"/>
  <c r="Y459" i="12" s="1"/>
  <c r="AE459" i="12" s="1"/>
  <c r="AK459" i="12" s="1"/>
  <c r="AQ459" i="12" s="1"/>
  <c r="AW459" i="12" s="1"/>
  <c r="BC459" i="12" s="1"/>
  <c r="E458" i="12"/>
  <c r="D458" i="12"/>
  <c r="J458" i="12" s="1"/>
  <c r="P458" i="12" s="1"/>
  <c r="V458" i="12" s="1"/>
  <c r="AB458" i="12" s="1"/>
  <c r="AH458" i="12" s="1"/>
  <c r="AN458" i="12" s="1"/>
  <c r="AT458" i="12" s="1"/>
  <c r="AZ458" i="12" s="1"/>
  <c r="BF458" i="12" s="1"/>
  <c r="C458" i="12"/>
  <c r="I458" i="12" s="1"/>
  <c r="O458" i="12" s="1"/>
  <c r="U458" i="12" s="1"/>
  <c r="AA458" i="12" s="1"/>
  <c r="AG458" i="12" s="1"/>
  <c r="AM458" i="12" s="1"/>
  <c r="AS458" i="12" s="1"/>
  <c r="AY458" i="12" s="1"/>
  <c r="BE458" i="12" s="1"/>
  <c r="B458" i="12"/>
  <c r="A458" i="12"/>
  <c r="G458" i="12" s="1"/>
  <c r="M458" i="12" s="1"/>
  <c r="S458" i="12" s="1"/>
  <c r="Y458" i="12" s="1"/>
  <c r="AE458" i="12" s="1"/>
  <c r="AK458" i="12" s="1"/>
  <c r="AQ458" i="12" s="1"/>
  <c r="AW458" i="12" s="1"/>
  <c r="BC458" i="12" s="1"/>
  <c r="E457" i="12"/>
  <c r="D457" i="12"/>
  <c r="J457" i="12" s="1"/>
  <c r="P457" i="12" s="1"/>
  <c r="V457" i="12" s="1"/>
  <c r="AB457" i="12" s="1"/>
  <c r="AH457" i="12" s="1"/>
  <c r="AN457" i="12" s="1"/>
  <c r="AT457" i="12" s="1"/>
  <c r="AZ457" i="12" s="1"/>
  <c r="BF457" i="12" s="1"/>
  <c r="C457" i="12"/>
  <c r="I457" i="12" s="1"/>
  <c r="O457" i="12" s="1"/>
  <c r="U457" i="12" s="1"/>
  <c r="AA457" i="12" s="1"/>
  <c r="AG457" i="12" s="1"/>
  <c r="AM457" i="12" s="1"/>
  <c r="AS457" i="12" s="1"/>
  <c r="AY457" i="12" s="1"/>
  <c r="BE457" i="12" s="1"/>
  <c r="B457" i="12"/>
  <c r="A457" i="12"/>
  <c r="G457" i="12" s="1"/>
  <c r="M457" i="12" s="1"/>
  <c r="S457" i="12" s="1"/>
  <c r="Y457" i="12" s="1"/>
  <c r="AE457" i="12" s="1"/>
  <c r="AK457" i="12" s="1"/>
  <c r="AQ457" i="12" s="1"/>
  <c r="AW457" i="12" s="1"/>
  <c r="BC457" i="12" s="1"/>
  <c r="E456" i="12"/>
  <c r="D456" i="12"/>
  <c r="J456" i="12" s="1"/>
  <c r="P456" i="12" s="1"/>
  <c r="V456" i="12" s="1"/>
  <c r="AB456" i="12" s="1"/>
  <c r="AH456" i="12" s="1"/>
  <c r="AN456" i="12" s="1"/>
  <c r="AT456" i="12" s="1"/>
  <c r="AZ456" i="12" s="1"/>
  <c r="BF456" i="12" s="1"/>
  <c r="C456" i="12"/>
  <c r="I456" i="12" s="1"/>
  <c r="O456" i="12" s="1"/>
  <c r="U456" i="12" s="1"/>
  <c r="AA456" i="12" s="1"/>
  <c r="AG456" i="12" s="1"/>
  <c r="AM456" i="12" s="1"/>
  <c r="AS456" i="12" s="1"/>
  <c r="AY456" i="12" s="1"/>
  <c r="BE456" i="12" s="1"/>
  <c r="B456" i="12"/>
  <c r="H456" i="12" s="1"/>
  <c r="A456" i="12"/>
  <c r="G456" i="12" s="1"/>
  <c r="M456" i="12" s="1"/>
  <c r="S456" i="12" s="1"/>
  <c r="Y456" i="12" s="1"/>
  <c r="AE456" i="12" s="1"/>
  <c r="AK456" i="12" s="1"/>
  <c r="AQ456" i="12" s="1"/>
  <c r="AW456" i="12" s="1"/>
  <c r="BC456" i="12" s="1"/>
  <c r="E455" i="12"/>
  <c r="D455" i="12"/>
  <c r="J455" i="12" s="1"/>
  <c r="P455" i="12" s="1"/>
  <c r="V455" i="12" s="1"/>
  <c r="AB455" i="12" s="1"/>
  <c r="AH455" i="12" s="1"/>
  <c r="AN455" i="12" s="1"/>
  <c r="AT455" i="12" s="1"/>
  <c r="AZ455" i="12" s="1"/>
  <c r="BF455" i="12" s="1"/>
  <c r="C455" i="12"/>
  <c r="I455" i="12" s="1"/>
  <c r="O455" i="12" s="1"/>
  <c r="U455" i="12" s="1"/>
  <c r="AA455" i="12" s="1"/>
  <c r="AG455" i="12" s="1"/>
  <c r="AM455" i="12" s="1"/>
  <c r="AS455" i="12" s="1"/>
  <c r="AY455" i="12" s="1"/>
  <c r="BE455" i="12" s="1"/>
  <c r="B455" i="12"/>
  <c r="K455" i="12" s="1"/>
  <c r="A455" i="12"/>
  <c r="G455" i="12" s="1"/>
  <c r="M455" i="12" s="1"/>
  <c r="S455" i="12" s="1"/>
  <c r="Y455" i="12" s="1"/>
  <c r="AE455" i="12" s="1"/>
  <c r="AK455" i="12" s="1"/>
  <c r="AQ455" i="12" s="1"/>
  <c r="AW455" i="12" s="1"/>
  <c r="BC455" i="12" s="1"/>
  <c r="E454" i="12"/>
  <c r="D454" i="12"/>
  <c r="J454" i="12" s="1"/>
  <c r="P454" i="12" s="1"/>
  <c r="V454" i="12" s="1"/>
  <c r="AB454" i="12" s="1"/>
  <c r="AH454" i="12" s="1"/>
  <c r="AN454" i="12" s="1"/>
  <c r="AT454" i="12" s="1"/>
  <c r="AZ454" i="12" s="1"/>
  <c r="BF454" i="12" s="1"/>
  <c r="C454" i="12"/>
  <c r="I454" i="12" s="1"/>
  <c r="O454" i="12" s="1"/>
  <c r="U454" i="12" s="1"/>
  <c r="AA454" i="12" s="1"/>
  <c r="AG454" i="12" s="1"/>
  <c r="AM454" i="12" s="1"/>
  <c r="AS454" i="12" s="1"/>
  <c r="AY454" i="12" s="1"/>
  <c r="BE454" i="12" s="1"/>
  <c r="B454" i="12"/>
  <c r="H454" i="12" s="1"/>
  <c r="A454" i="12"/>
  <c r="G454" i="12" s="1"/>
  <c r="M454" i="12" s="1"/>
  <c r="S454" i="12" s="1"/>
  <c r="Y454" i="12" s="1"/>
  <c r="AE454" i="12" s="1"/>
  <c r="AK454" i="12" s="1"/>
  <c r="AQ454" i="12" s="1"/>
  <c r="AW454" i="12" s="1"/>
  <c r="BC454" i="12" s="1"/>
  <c r="E453" i="12"/>
  <c r="D453" i="12"/>
  <c r="J453" i="12" s="1"/>
  <c r="P453" i="12" s="1"/>
  <c r="V453" i="12" s="1"/>
  <c r="AB453" i="12" s="1"/>
  <c r="AH453" i="12" s="1"/>
  <c r="AN453" i="12" s="1"/>
  <c r="AT453" i="12" s="1"/>
  <c r="AZ453" i="12" s="1"/>
  <c r="BF453" i="12" s="1"/>
  <c r="C453" i="12"/>
  <c r="I453" i="12" s="1"/>
  <c r="O453" i="12" s="1"/>
  <c r="U453" i="12" s="1"/>
  <c r="AA453" i="12" s="1"/>
  <c r="AG453" i="12" s="1"/>
  <c r="AM453" i="12" s="1"/>
  <c r="AS453" i="12" s="1"/>
  <c r="AY453" i="12" s="1"/>
  <c r="BE453" i="12" s="1"/>
  <c r="B453" i="12"/>
  <c r="A453" i="12"/>
  <c r="G453" i="12" s="1"/>
  <c r="M453" i="12" s="1"/>
  <c r="S453" i="12" s="1"/>
  <c r="Y453" i="12" s="1"/>
  <c r="AE453" i="12" s="1"/>
  <c r="AK453" i="12" s="1"/>
  <c r="AQ453" i="12" s="1"/>
  <c r="AW453" i="12" s="1"/>
  <c r="BC453" i="12" s="1"/>
  <c r="E452" i="12"/>
  <c r="D452" i="12"/>
  <c r="J452" i="12" s="1"/>
  <c r="P452" i="12" s="1"/>
  <c r="V452" i="12" s="1"/>
  <c r="AB452" i="12" s="1"/>
  <c r="AH452" i="12" s="1"/>
  <c r="AN452" i="12" s="1"/>
  <c r="AT452" i="12" s="1"/>
  <c r="AZ452" i="12" s="1"/>
  <c r="BF452" i="12" s="1"/>
  <c r="C452" i="12"/>
  <c r="I452" i="12" s="1"/>
  <c r="O452" i="12" s="1"/>
  <c r="U452" i="12" s="1"/>
  <c r="AA452" i="12" s="1"/>
  <c r="AG452" i="12" s="1"/>
  <c r="AM452" i="12" s="1"/>
  <c r="AS452" i="12" s="1"/>
  <c r="AY452" i="12" s="1"/>
  <c r="BE452" i="12" s="1"/>
  <c r="B452" i="12"/>
  <c r="H452" i="12" s="1"/>
  <c r="A452" i="12"/>
  <c r="G452" i="12" s="1"/>
  <c r="M452" i="12" s="1"/>
  <c r="S452" i="12" s="1"/>
  <c r="Y452" i="12" s="1"/>
  <c r="AE452" i="12" s="1"/>
  <c r="AK452" i="12" s="1"/>
  <c r="AQ452" i="12" s="1"/>
  <c r="AW452" i="12" s="1"/>
  <c r="BC452" i="12" s="1"/>
  <c r="E451" i="12"/>
  <c r="D451" i="12"/>
  <c r="J451" i="12" s="1"/>
  <c r="P451" i="12" s="1"/>
  <c r="V451" i="12" s="1"/>
  <c r="AB451" i="12" s="1"/>
  <c r="AH451" i="12" s="1"/>
  <c r="AN451" i="12" s="1"/>
  <c r="AT451" i="12" s="1"/>
  <c r="AZ451" i="12" s="1"/>
  <c r="BF451" i="12" s="1"/>
  <c r="C451" i="12"/>
  <c r="I451" i="12" s="1"/>
  <c r="O451" i="12" s="1"/>
  <c r="U451" i="12" s="1"/>
  <c r="AA451" i="12" s="1"/>
  <c r="AG451" i="12" s="1"/>
  <c r="AM451" i="12" s="1"/>
  <c r="AS451" i="12" s="1"/>
  <c r="AY451" i="12" s="1"/>
  <c r="BE451" i="12" s="1"/>
  <c r="B451" i="12"/>
  <c r="A451" i="12"/>
  <c r="G451" i="12" s="1"/>
  <c r="M451" i="12" s="1"/>
  <c r="S451" i="12" s="1"/>
  <c r="Y451" i="12" s="1"/>
  <c r="AE451" i="12" s="1"/>
  <c r="AK451" i="12" s="1"/>
  <c r="AQ451" i="12" s="1"/>
  <c r="AW451" i="12" s="1"/>
  <c r="BC451" i="12" s="1"/>
  <c r="I450" i="12"/>
  <c r="O450" i="12" s="1"/>
  <c r="U450" i="12" s="1"/>
  <c r="AA450" i="12" s="1"/>
  <c r="AG450" i="12" s="1"/>
  <c r="AM450" i="12" s="1"/>
  <c r="AS450" i="12" s="1"/>
  <c r="AY450" i="12" s="1"/>
  <c r="BE450" i="12" s="1"/>
  <c r="E450" i="12"/>
  <c r="D450" i="12"/>
  <c r="J450" i="12" s="1"/>
  <c r="P450" i="12" s="1"/>
  <c r="V450" i="12" s="1"/>
  <c r="AB450" i="12" s="1"/>
  <c r="AH450" i="12" s="1"/>
  <c r="AN450" i="12" s="1"/>
  <c r="AT450" i="12" s="1"/>
  <c r="AZ450" i="12" s="1"/>
  <c r="BF450" i="12" s="1"/>
  <c r="C450" i="12"/>
  <c r="B450" i="12"/>
  <c r="A450" i="12"/>
  <c r="G450" i="12" s="1"/>
  <c r="M450" i="12" s="1"/>
  <c r="S450" i="12" s="1"/>
  <c r="Y450" i="12" s="1"/>
  <c r="AE450" i="12" s="1"/>
  <c r="AK450" i="12" s="1"/>
  <c r="AQ450" i="12" s="1"/>
  <c r="AW450" i="12" s="1"/>
  <c r="BC450" i="12" s="1"/>
  <c r="E449" i="12"/>
  <c r="D449" i="12"/>
  <c r="J449" i="12" s="1"/>
  <c r="P449" i="12" s="1"/>
  <c r="V449" i="12" s="1"/>
  <c r="AB449" i="12" s="1"/>
  <c r="AH449" i="12" s="1"/>
  <c r="AN449" i="12" s="1"/>
  <c r="AT449" i="12" s="1"/>
  <c r="AZ449" i="12" s="1"/>
  <c r="BF449" i="12" s="1"/>
  <c r="C449" i="12"/>
  <c r="I449" i="12" s="1"/>
  <c r="O449" i="12" s="1"/>
  <c r="U449" i="12" s="1"/>
  <c r="AA449" i="12" s="1"/>
  <c r="AG449" i="12" s="1"/>
  <c r="AM449" i="12" s="1"/>
  <c r="AS449" i="12" s="1"/>
  <c r="AY449" i="12" s="1"/>
  <c r="BE449" i="12" s="1"/>
  <c r="B449" i="12"/>
  <c r="A449" i="12"/>
  <c r="G449" i="12" s="1"/>
  <c r="M449" i="12" s="1"/>
  <c r="S449" i="12" s="1"/>
  <c r="Y449" i="12" s="1"/>
  <c r="AE449" i="12" s="1"/>
  <c r="AK449" i="12" s="1"/>
  <c r="AQ449" i="12" s="1"/>
  <c r="AW449" i="12" s="1"/>
  <c r="BC449" i="12" s="1"/>
  <c r="E448" i="12"/>
  <c r="D448" i="12"/>
  <c r="J448" i="12" s="1"/>
  <c r="P448" i="12" s="1"/>
  <c r="V448" i="12" s="1"/>
  <c r="AB448" i="12" s="1"/>
  <c r="AH448" i="12" s="1"/>
  <c r="AN448" i="12" s="1"/>
  <c r="AT448" i="12" s="1"/>
  <c r="AZ448" i="12" s="1"/>
  <c r="BF448" i="12" s="1"/>
  <c r="C448" i="12"/>
  <c r="I448" i="12" s="1"/>
  <c r="O448" i="12" s="1"/>
  <c r="U448" i="12" s="1"/>
  <c r="AA448" i="12" s="1"/>
  <c r="AG448" i="12" s="1"/>
  <c r="AM448" i="12" s="1"/>
  <c r="AS448" i="12" s="1"/>
  <c r="AY448" i="12" s="1"/>
  <c r="BE448" i="12" s="1"/>
  <c r="B448" i="12"/>
  <c r="H448" i="12" s="1"/>
  <c r="A448" i="12"/>
  <c r="G448" i="12" s="1"/>
  <c r="M448" i="12" s="1"/>
  <c r="S448" i="12" s="1"/>
  <c r="Y448" i="12" s="1"/>
  <c r="AE448" i="12" s="1"/>
  <c r="AK448" i="12" s="1"/>
  <c r="AQ448" i="12" s="1"/>
  <c r="AW448" i="12" s="1"/>
  <c r="BC448" i="12" s="1"/>
  <c r="E447" i="12"/>
  <c r="D447" i="12"/>
  <c r="J447" i="12" s="1"/>
  <c r="P447" i="12" s="1"/>
  <c r="V447" i="12" s="1"/>
  <c r="AB447" i="12" s="1"/>
  <c r="AH447" i="12" s="1"/>
  <c r="AN447" i="12" s="1"/>
  <c r="AT447" i="12" s="1"/>
  <c r="AZ447" i="12" s="1"/>
  <c r="BF447" i="12" s="1"/>
  <c r="C447" i="12"/>
  <c r="I447" i="12" s="1"/>
  <c r="O447" i="12" s="1"/>
  <c r="U447" i="12" s="1"/>
  <c r="AA447" i="12" s="1"/>
  <c r="AG447" i="12" s="1"/>
  <c r="AM447" i="12" s="1"/>
  <c r="AS447" i="12" s="1"/>
  <c r="AY447" i="12" s="1"/>
  <c r="BE447" i="12" s="1"/>
  <c r="B447" i="12"/>
  <c r="A447" i="12"/>
  <c r="G447" i="12" s="1"/>
  <c r="M447" i="12" s="1"/>
  <c r="S447" i="12" s="1"/>
  <c r="Y447" i="12" s="1"/>
  <c r="AE447" i="12" s="1"/>
  <c r="AK447" i="12" s="1"/>
  <c r="AQ447" i="12" s="1"/>
  <c r="AW447" i="12" s="1"/>
  <c r="BC447" i="12" s="1"/>
  <c r="E446" i="12"/>
  <c r="D446" i="12"/>
  <c r="J446" i="12" s="1"/>
  <c r="P446" i="12" s="1"/>
  <c r="V446" i="12" s="1"/>
  <c r="AB446" i="12" s="1"/>
  <c r="AH446" i="12" s="1"/>
  <c r="AN446" i="12" s="1"/>
  <c r="AT446" i="12" s="1"/>
  <c r="AZ446" i="12" s="1"/>
  <c r="BF446" i="12" s="1"/>
  <c r="C446" i="12"/>
  <c r="I446" i="12" s="1"/>
  <c r="O446" i="12" s="1"/>
  <c r="U446" i="12" s="1"/>
  <c r="AA446" i="12" s="1"/>
  <c r="AG446" i="12" s="1"/>
  <c r="AM446" i="12" s="1"/>
  <c r="AS446" i="12" s="1"/>
  <c r="AY446" i="12" s="1"/>
  <c r="BE446" i="12" s="1"/>
  <c r="B446" i="12"/>
  <c r="A446" i="12"/>
  <c r="G446" i="12" s="1"/>
  <c r="M446" i="12" s="1"/>
  <c r="S446" i="12" s="1"/>
  <c r="Y446" i="12" s="1"/>
  <c r="AE446" i="12" s="1"/>
  <c r="AK446" i="12" s="1"/>
  <c r="AQ446" i="12" s="1"/>
  <c r="AW446" i="12" s="1"/>
  <c r="BC446" i="12" s="1"/>
  <c r="E445" i="12"/>
  <c r="D445" i="12"/>
  <c r="J445" i="12" s="1"/>
  <c r="P445" i="12" s="1"/>
  <c r="V445" i="12" s="1"/>
  <c r="AB445" i="12" s="1"/>
  <c r="AH445" i="12" s="1"/>
  <c r="AN445" i="12" s="1"/>
  <c r="AT445" i="12" s="1"/>
  <c r="AZ445" i="12" s="1"/>
  <c r="BF445" i="12" s="1"/>
  <c r="C445" i="12"/>
  <c r="I445" i="12" s="1"/>
  <c r="O445" i="12" s="1"/>
  <c r="U445" i="12" s="1"/>
  <c r="AA445" i="12" s="1"/>
  <c r="AG445" i="12" s="1"/>
  <c r="AM445" i="12" s="1"/>
  <c r="AS445" i="12" s="1"/>
  <c r="AY445" i="12" s="1"/>
  <c r="BE445" i="12" s="1"/>
  <c r="B445" i="12"/>
  <c r="A445" i="12"/>
  <c r="G445" i="12" s="1"/>
  <c r="M445" i="12" s="1"/>
  <c r="S445" i="12" s="1"/>
  <c r="Y445" i="12" s="1"/>
  <c r="AE445" i="12" s="1"/>
  <c r="AK445" i="12" s="1"/>
  <c r="AQ445" i="12" s="1"/>
  <c r="AW445" i="12" s="1"/>
  <c r="BC445" i="12" s="1"/>
  <c r="E444" i="12"/>
  <c r="D444" i="12"/>
  <c r="J444" i="12" s="1"/>
  <c r="P444" i="12" s="1"/>
  <c r="V444" i="12" s="1"/>
  <c r="AB444" i="12" s="1"/>
  <c r="AH444" i="12" s="1"/>
  <c r="AN444" i="12" s="1"/>
  <c r="AT444" i="12" s="1"/>
  <c r="AZ444" i="12" s="1"/>
  <c r="BF444" i="12" s="1"/>
  <c r="C444" i="12"/>
  <c r="I444" i="12" s="1"/>
  <c r="O444" i="12" s="1"/>
  <c r="U444" i="12" s="1"/>
  <c r="AA444" i="12" s="1"/>
  <c r="AG444" i="12" s="1"/>
  <c r="AM444" i="12" s="1"/>
  <c r="AS444" i="12" s="1"/>
  <c r="AY444" i="12" s="1"/>
  <c r="BE444" i="12" s="1"/>
  <c r="B444" i="12"/>
  <c r="H444" i="12" s="1"/>
  <c r="A444" i="12"/>
  <c r="G444" i="12" s="1"/>
  <c r="M444" i="12" s="1"/>
  <c r="S444" i="12" s="1"/>
  <c r="Y444" i="12" s="1"/>
  <c r="AE444" i="12" s="1"/>
  <c r="AK444" i="12" s="1"/>
  <c r="AQ444" i="12" s="1"/>
  <c r="AW444" i="12" s="1"/>
  <c r="BC444" i="12" s="1"/>
  <c r="E443" i="12"/>
  <c r="D443" i="12"/>
  <c r="J443" i="12" s="1"/>
  <c r="P443" i="12" s="1"/>
  <c r="V443" i="12" s="1"/>
  <c r="AB443" i="12" s="1"/>
  <c r="AH443" i="12" s="1"/>
  <c r="AN443" i="12" s="1"/>
  <c r="AT443" i="12" s="1"/>
  <c r="AZ443" i="12" s="1"/>
  <c r="BF443" i="12" s="1"/>
  <c r="C443" i="12"/>
  <c r="I443" i="12" s="1"/>
  <c r="O443" i="12" s="1"/>
  <c r="U443" i="12" s="1"/>
  <c r="AA443" i="12" s="1"/>
  <c r="AG443" i="12" s="1"/>
  <c r="AM443" i="12" s="1"/>
  <c r="AS443" i="12" s="1"/>
  <c r="AY443" i="12" s="1"/>
  <c r="BE443" i="12" s="1"/>
  <c r="B443" i="12"/>
  <c r="A443" i="12"/>
  <c r="G443" i="12" s="1"/>
  <c r="M443" i="12" s="1"/>
  <c r="S443" i="12" s="1"/>
  <c r="Y443" i="12" s="1"/>
  <c r="AE443" i="12" s="1"/>
  <c r="AK443" i="12" s="1"/>
  <c r="AQ443" i="12" s="1"/>
  <c r="AW443" i="12" s="1"/>
  <c r="BC443" i="12" s="1"/>
  <c r="I442" i="12"/>
  <c r="O442" i="12" s="1"/>
  <c r="U442" i="12" s="1"/>
  <c r="AA442" i="12" s="1"/>
  <c r="AG442" i="12" s="1"/>
  <c r="AM442" i="12" s="1"/>
  <c r="AS442" i="12" s="1"/>
  <c r="AY442" i="12" s="1"/>
  <c r="BE442" i="12" s="1"/>
  <c r="H442" i="12"/>
  <c r="E442" i="12"/>
  <c r="D442" i="12"/>
  <c r="J442" i="12" s="1"/>
  <c r="P442" i="12" s="1"/>
  <c r="V442" i="12" s="1"/>
  <c r="AB442" i="12" s="1"/>
  <c r="AH442" i="12" s="1"/>
  <c r="AN442" i="12" s="1"/>
  <c r="AT442" i="12" s="1"/>
  <c r="AZ442" i="12" s="1"/>
  <c r="BF442" i="12" s="1"/>
  <c r="C442" i="12"/>
  <c r="B442" i="12"/>
  <c r="K442" i="12" s="1"/>
  <c r="A442" i="12"/>
  <c r="G442" i="12" s="1"/>
  <c r="M442" i="12" s="1"/>
  <c r="S442" i="12" s="1"/>
  <c r="Y442" i="12" s="1"/>
  <c r="AE442" i="12" s="1"/>
  <c r="AK442" i="12" s="1"/>
  <c r="AQ442" i="12" s="1"/>
  <c r="AW442" i="12" s="1"/>
  <c r="BC442" i="12" s="1"/>
  <c r="E441" i="12"/>
  <c r="D441" i="12"/>
  <c r="J441" i="12" s="1"/>
  <c r="P441" i="12" s="1"/>
  <c r="V441" i="12" s="1"/>
  <c r="AB441" i="12" s="1"/>
  <c r="AH441" i="12" s="1"/>
  <c r="AN441" i="12" s="1"/>
  <c r="AT441" i="12" s="1"/>
  <c r="AZ441" i="12" s="1"/>
  <c r="BF441" i="12" s="1"/>
  <c r="C441" i="12"/>
  <c r="I441" i="12" s="1"/>
  <c r="O441" i="12" s="1"/>
  <c r="U441" i="12" s="1"/>
  <c r="AA441" i="12" s="1"/>
  <c r="AG441" i="12" s="1"/>
  <c r="AM441" i="12" s="1"/>
  <c r="AS441" i="12" s="1"/>
  <c r="AY441" i="12" s="1"/>
  <c r="BE441" i="12" s="1"/>
  <c r="B441" i="12"/>
  <c r="A441" i="12"/>
  <c r="G441" i="12" s="1"/>
  <c r="M441" i="12" s="1"/>
  <c r="S441" i="12" s="1"/>
  <c r="Y441" i="12" s="1"/>
  <c r="AE441" i="12" s="1"/>
  <c r="AK441" i="12" s="1"/>
  <c r="AQ441" i="12" s="1"/>
  <c r="AW441" i="12" s="1"/>
  <c r="BC441" i="12" s="1"/>
  <c r="E440" i="12"/>
  <c r="D440" i="12"/>
  <c r="J440" i="12" s="1"/>
  <c r="P440" i="12" s="1"/>
  <c r="V440" i="12" s="1"/>
  <c r="AB440" i="12" s="1"/>
  <c r="AH440" i="12" s="1"/>
  <c r="AN440" i="12" s="1"/>
  <c r="AT440" i="12" s="1"/>
  <c r="AZ440" i="12" s="1"/>
  <c r="BF440" i="12" s="1"/>
  <c r="C440" i="12"/>
  <c r="I440" i="12" s="1"/>
  <c r="O440" i="12" s="1"/>
  <c r="U440" i="12" s="1"/>
  <c r="AA440" i="12" s="1"/>
  <c r="AG440" i="12" s="1"/>
  <c r="AM440" i="12" s="1"/>
  <c r="AS440" i="12" s="1"/>
  <c r="AY440" i="12" s="1"/>
  <c r="BE440" i="12" s="1"/>
  <c r="B440" i="12"/>
  <c r="A440" i="12"/>
  <c r="G440" i="12" s="1"/>
  <c r="M440" i="12" s="1"/>
  <c r="S440" i="12" s="1"/>
  <c r="Y440" i="12" s="1"/>
  <c r="AE440" i="12" s="1"/>
  <c r="AK440" i="12" s="1"/>
  <c r="AQ440" i="12" s="1"/>
  <c r="AW440" i="12" s="1"/>
  <c r="BC440" i="12" s="1"/>
  <c r="E439" i="12"/>
  <c r="D439" i="12"/>
  <c r="J439" i="12" s="1"/>
  <c r="P439" i="12" s="1"/>
  <c r="V439" i="12" s="1"/>
  <c r="AB439" i="12" s="1"/>
  <c r="AH439" i="12" s="1"/>
  <c r="AN439" i="12" s="1"/>
  <c r="AT439" i="12" s="1"/>
  <c r="AZ439" i="12" s="1"/>
  <c r="BF439" i="12" s="1"/>
  <c r="C439" i="12"/>
  <c r="I439" i="12" s="1"/>
  <c r="O439" i="12" s="1"/>
  <c r="U439" i="12" s="1"/>
  <c r="AA439" i="12" s="1"/>
  <c r="AG439" i="12" s="1"/>
  <c r="AM439" i="12" s="1"/>
  <c r="AS439" i="12" s="1"/>
  <c r="AY439" i="12" s="1"/>
  <c r="BE439" i="12" s="1"/>
  <c r="B439" i="12"/>
  <c r="A439" i="12"/>
  <c r="G439" i="12" s="1"/>
  <c r="M439" i="12" s="1"/>
  <c r="S439" i="12" s="1"/>
  <c r="Y439" i="12" s="1"/>
  <c r="AE439" i="12" s="1"/>
  <c r="AK439" i="12" s="1"/>
  <c r="AQ439" i="12" s="1"/>
  <c r="AW439" i="12" s="1"/>
  <c r="BC439" i="12" s="1"/>
  <c r="E438" i="12"/>
  <c r="D438" i="12"/>
  <c r="J438" i="12" s="1"/>
  <c r="P438" i="12" s="1"/>
  <c r="V438" i="12" s="1"/>
  <c r="AB438" i="12" s="1"/>
  <c r="AH438" i="12" s="1"/>
  <c r="AN438" i="12" s="1"/>
  <c r="AT438" i="12" s="1"/>
  <c r="AZ438" i="12" s="1"/>
  <c r="BF438" i="12" s="1"/>
  <c r="C438" i="12"/>
  <c r="I438" i="12" s="1"/>
  <c r="O438" i="12" s="1"/>
  <c r="U438" i="12" s="1"/>
  <c r="AA438" i="12" s="1"/>
  <c r="AG438" i="12" s="1"/>
  <c r="AM438" i="12" s="1"/>
  <c r="AS438" i="12" s="1"/>
  <c r="AY438" i="12" s="1"/>
  <c r="BE438" i="12" s="1"/>
  <c r="B438" i="12"/>
  <c r="H438" i="12" s="1"/>
  <c r="A438" i="12"/>
  <c r="G438" i="12" s="1"/>
  <c r="M438" i="12" s="1"/>
  <c r="S438" i="12" s="1"/>
  <c r="Y438" i="12" s="1"/>
  <c r="AE438" i="12" s="1"/>
  <c r="AK438" i="12" s="1"/>
  <c r="AQ438" i="12" s="1"/>
  <c r="AW438" i="12" s="1"/>
  <c r="BC438" i="12" s="1"/>
  <c r="E437" i="12"/>
  <c r="D437" i="12"/>
  <c r="J437" i="12" s="1"/>
  <c r="P437" i="12" s="1"/>
  <c r="V437" i="12" s="1"/>
  <c r="AB437" i="12" s="1"/>
  <c r="AH437" i="12" s="1"/>
  <c r="AN437" i="12" s="1"/>
  <c r="AT437" i="12" s="1"/>
  <c r="AZ437" i="12" s="1"/>
  <c r="BF437" i="12" s="1"/>
  <c r="C437" i="12"/>
  <c r="I437" i="12" s="1"/>
  <c r="O437" i="12" s="1"/>
  <c r="U437" i="12" s="1"/>
  <c r="AA437" i="12" s="1"/>
  <c r="AG437" i="12" s="1"/>
  <c r="AM437" i="12" s="1"/>
  <c r="AS437" i="12" s="1"/>
  <c r="AY437" i="12" s="1"/>
  <c r="BE437" i="12" s="1"/>
  <c r="B437" i="12"/>
  <c r="A437" i="12"/>
  <c r="G437" i="12" s="1"/>
  <c r="M437" i="12" s="1"/>
  <c r="S437" i="12" s="1"/>
  <c r="Y437" i="12" s="1"/>
  <c r="AE437" i="12" s="1"/>
  <c r="AK437" i="12" s="1"/>
  <c r="AQ437" i="12" s="1"/>
  <c r="AW437" i="12" s="1"/>
  <c r="BC437" i="12" s="1"/>
  <c r="E436" i="12"/>
  <c r="D436" i="12"/>
  <c r="J436" i="12" s="1"/>
  <c r="P436" i="12" s="1"/>
  <c r="V436" i="12" s="1"/>
  <c r="AB436" i="12" s="1"/>
  <c r="AH436" i="12" s="1"/>
  <c r="AN436" i="12" s="1"/>
  <c r="AT436" i="12" s="1"/>
  <c r="AZ436" i="12" s="1"/>
  <c r="BF436" i="12" s="1"/>
  <c r="C436" i="12"/>
  <c r="I436" i="12" s="1"/>
  <c r="O436" i="12" s="1"/>
  <c r="U436" i="12" s="1"/>
  <c r="AA436" i="12" s="1"/>
  <c r="AG436" i="12" s="1"/>
  <c r="AM436" i="12" s="1"/>
  <c r="AS436" i="12" s="1"/>
  <c r="AY436" i="12" s="1"/>
  <c r="BE436" i="12" s="1"/>
  <c r="B436" i="12"/>
  <c r="A436" i="12"/>
  <c r="G436" i="12" s="1"/>
  <c r="M436" i="12" s="1"/>
  <c r="S436" i="12" s="1"/>
  <c r="Y436" i="12" s="1"/>
  <c r="AE436" i="12" s="1"/>
  <c r="AK436" i="12" s="1"/>
  <c r="AQ436" i="12" s="1"/>
  <c r="AW436" i="12" s="1"/>
  <c r="BC436" i="12" s="1"/>
  <c r="E435" i="12"/>
  <c r="D435" i="12"/>
  <c r="J435" i="12" s="1"/>
  <c r="P435" i="12" s="1"/>
  <c r="V435" i="12" s="1"/>
  <c r="AB435" i="12" s="1"/>
  <c r="AH435" i="12" s="1"/>
  <c r="AN435" i="12" s="1"/>
  <c r="AT435" i="12" s="1"/>
  <c r="AZ435" i="12" s="1"/>
  <c r="BF435" i="12" s="1"/>
  <c r="C435" i="12"/>
  <c r="I435" i="12" s="1"/>
  <c r="O435" i="12" s="1"/>
  <c r="U435" i="12" s="1"/>
  <c r="AA435" i="12" s="1"/>
  <c r="AG435" i="12" s="1"/>
  <c r="AM435" i="12" s="1"/>
  <c r="AS435" i="12" s="1"/>
  <c r="AY435" i="12" s="1"/>
  <c r="BE435" i="12" s="1"/>
  <c r="B435" i="12"/>
  <c r="A435" i="12"/>
  <c r="G435" i="12" s="1"/>
  <c r="M435" i="12" s="1"/>
  <c r="S435" i="12" s="1"/>
  <c r="Y435" i="12" s="1"/>
  <c r="AE435" i="12" s="1"/>
  <c r="AK435" i="12" s="1"/>
  <c r="AQ435" i="12" s="1"/>
  <c r="AW435" i="12" s="1"/>
  <c r="BC435" i="12" s="1"/>
  <c r="E434" i="12"/>
  <c r="D434" i="12"/>
  <c r="J434" i="12" s="1"/>
  <c r="P434" i="12" s="1"/>
  <c r="V434" i="12" s="1"/>
  <c r="AB434" i="12" s="1"/>
  <c r="AH434" i="12" s="1"/>
  <c r="AN434" i="12" s="1"/>
  <c r="AT434" i="12" s="1"/>
  <c r="AZ434" i="12" s="1"/>
  <c r="BF434" i="12" s="1"/>
  <c r="C434" i="12"/>
  <c r="I434" i="12" s="1"/>
  <c r="O434" i="12" s="1"/>
  <c r="U434" i="12" s="1"/>
  <c r="AA434" i="12" s="1"/>
  <c r="AG434" i="12" s="1"/>
  <c r="AM434" i="12" s="1"/>
  <c r="AS434" i="12" s="1"/>
  <c r="AY434" i="12" s="1"/>
  <c r="BE434" i="12" s="1"/>
  <c r="B434" i="12"/>
  <c r="H434" i="12" s="1"/>
  <c r="A434" i="12"/>
  <c r="G434" i="12" s="1"/>
  <c r="M434" i="12" s="1"/>
  <c r="S434" i="12" s="1"/>
  <c r="Y434" i="12" s="1"/>
  <c r="AE434" i="12" s="1"/>
  <c r="AK434" i="12" s="1"/>
  <c r="AQ434" i="12" s="1"/>
  <c r="AW434" i="12" s="1"/>
  <c r="BC434" i="12" s="1"/>
  <c r="E433" i="12"/>
  <c r="D433" i="12"/>
  <c r="J433" i="12" s="1"/>
  <c r="P433" i="12" s="1"/>
  <c r="V433" i="12" s="1"/>
  <c r="AB433" i="12" s="1"/>
  <c r="AH433" i="12" s="1"/>
  <c r="AN433" i="12" s="1"/>
  <c r="AT433" i="12" s="1"/>
  <c r="AZ433" i="12" s="1"/>
  <c r="BF433" i="12" s="1"/>
  <c r="C433" i="12"/>
  <c r="I433" i="12" s="1"/>
  <c r="O433" i="12" s="1"/>
  <c r="U433" i="12" s="1"/>
  <c r="AA433" i="12" s="1"/>
  <c r="AG433" i="12" s="1"/>
  <c r="AM433" i="12" s="1"/>
  <c r="AS433" i="12" s="1"/>
  <c r="AY433" i="12" s="1"/>
  <c r="BE433" i="12" s="1"/>
  <c r="B433" i="12"/>
  <c r="A433" i="12"/>
  <c r="G433" i="12" s="1"/>
  <c r="M433" i="12" s="1"/>
  <c r="S433" i="12" s="1"/>
  <c r="Y433" i="12" s="1"/>
  <c r="AE433" i="12" s="1"/>
  <c r="AK433" i="12" s="1"/>
  <c r="AQ433" i="12" s="1"/>
  <c r="AW433" i="12" s="1"/>
  <c r="BC433" i="12" s="1"/>
  <c r="E432" i="12"/>
  <c r="D432" i="12"/>
  <c r="J432" i="12" s="1"/>
  <c r="P432" i="12" s="1"/>
  <c r="V432" i="12" s="1"/>
  <c r="AB432" i="12" s="1"/>
  <c r="AH432" i="12" s="1"/>
  <c r="AN432" i="12" s="1"/>
  <c r="AT432" i="12" s="1"/>
  <c r="AZ432" i="12" s="1"/>
  <c r="BF432" i="12" s="1"/>
  <c r="C432" i="12"/>
  <c r="I432" i="12" s="1"/>
  <c r="O432" i="12" s="1"/>
  <c r="U432" i="12" s="1"/>
  <c r="AA432" i="12" s="1"/>
  <c r="AG432" i="12" s="1"/>
  <c r="AM432" i="12" s="1"/>
  <c r="AS432" i="12" s="1"/>
  <c r="AY432" i="12" s="1"/>
  <c r="BE432" i="12" s="1"/>
  <c r="B432" i="12"/>
  <c r="H432" i="12" s="1"/>
  <c r="A432" i="12"/>
  <c r="G432" i="12" s="1"/>
  <c r="M432" i="12" s="1"/>
  <c r="S432" i="12" s="1"/>
  <c r="Y432" i="12" s="1"/>
  <c r="AE432" i="12" s="1"/>
  <c r="AK432" i="12" s="1"/>
  <c r="AQ432" i="12" s="1"/>
  <c r="AW432" i="12" s="1"/>
  <c r="BC432" i="12" s="1"/>
  <c r="E431" i="12"/>
  <c r="D431" i="12"/>
  <c r="J431" i="12" s="1"/>
  <c r="P431" i="12" s="1"/>
  <c r="V431" i="12" s="1"/>
  <c r="AB431" i="12" s="1"/>
  <c r="AH431" i="12" s="1"/>
  <c r="AN431" i="12" s="1"/>
  <c r="AT431" i="12" s="1"/>
  <c r="AZ431" i="12" s="1"/>
  <c r="BF431" i="12" s="1"/>
  <c r="C431" i="12"/>
  <c r="I431" i="12" s="1"/>
  <c r="O431" i="12" s="1"/>
  <c r="U431" i="12" s="1"/>
  <c r="AA431" i="12" s="1"/>
  <c r="AG431" i="12" s="1"/>
  <c r="AM431" i="12" s="1"/>
  <c r="AS431" i="12" s="1"/>
  <c r="AY431" i="12" s="1"/>
  <c r="BE431" i="12" s="1"/>
  <c r="B431" i="12"/>
  <c r="A431" i="12"/>
  <c r="G431" i="12" s="1"/>
  <c r="M431" i="12" s="1"/>
  <c r="S431" i="12" s="1"/>
  <c r="Y431" i="12" s="1"/>
  <c r="AE431" i="12" s="1"/>
  <c r="AK431" i="12" s="1"/>
  <c r="AQ431" i="12" s="1"/>
  <c r="AW431" i="12" s="1"/>
  <c r="BC431" i="12" s="1"/>
  <c r="E430" i="12"/>
  <c r="D430" i="12"/>
  <c r="J430" i="12" s="1"/>
  <c r="P430" i="12" s="1"/>
  <c r="V430" i="12" s="1"/>
  <c r="AB430" i="12" s="1"/>
  <c r="AH430" i="12" s="1"/>
  <c r="AN430" i="12" s="1"/>
  <c r="AT430" i="12" s="1"/>
  <c r="AZ430" i="12" s="1"/>
  <c r="BF430" i="12" s="1"/>
  <c r="C430" i="12"/>
  <c r="I430" i="12" s="1"/>
  <c r="O430" i="12" s="1"/>
  <c r="U430" i="12" s="1"/>
  <c r="AA430" i="12" s="1"/>
  <c r="AG430" i="12" s="1"/>
  <c r="AM430" i="12" s="1"/>
  <c r="AS430" i="12" s="1"/>
  <c r="AY430" i="12" s="1"/>
  <c r="BE430" i="12" s="1"/>
  <c r="B430" i="12"/>
  <c r="A430" i="12"/>
  <c r="G430" i="12" s="1"/>
  <c r="M430" i="12" s="1"/>
  <c r="S430" i="12" s="1"/>
  <c r="Y430" i="12" s="1"/>
  <c r="AE430" i="12" s="1"/>
  <c r="AK430" i="12" s="1"/>
  <c r="AQ430" i="12" s="1"/>
  <c r="AW430" i="12" s="1"/>
  <c r="BC430" i="12" s="1"/>
  <c r="E429" i="12"/>
  <c r="D429" i="12"/>
  <c r="J429" i="12" s="1"/>
  <c r="P429" i="12" s="1"/>
  <c r="V429" i="12" s="1"/>
  <c r="AB429" i="12" s="1"/>
  <c r="AH429" i="12" s="1"/>
  <c r="AN429" i="12" s="1"/>
  <c r="AT429" i="12" s="1"/>
  <c r="AZ429" i="12" s="1"/>
  <c r="BF429" i="12" s="1"/>
  <c r="C429" i="12"/>
  <c r="I429" i="12" s="1"/>
  <c r="O429" i="12" s="1"/>
  <c r="U429" i="12" s="1"/>
  <c r="AA429" i="12" s="1"/>
  <c r="AG429" i="12" s="1"/>
  <c r="AM429" i="12" s="1"/>
  <c r="AS429" i="12" s="1"/>
  <c r="AY429" i="12" s="1"/>
  <c r="BE429" i="12" s="1"/>
  <c r="B429" i="12"/>
  <c r="A429" i="12"/>
  <c r="G429" i="12" s="1"/>
  <c r="M429" i="12" s="1"/>
  <c r="S429" i="12" s="1"/>
  <c r="Y429" i="12" s="1"/>
  <c r="AE429" i="12" s="1"/>
  <c r="AK429" i="12" s="1"/>
  <c r="AQ429" i="12" s="1"/>
  <c r="AW429" i="12" s="1"/>
  <c r="BC429" i="12" s="1"/>
  <c r="E428" i="12"/>
  <c r="D428" i="12"/>
  <c r="J428" i="12" s="1"/>
  <c r="P428" i="12" s="1"/>
  <c r="V428" i="12" s="1"/>
  <c r="AB428" i="12" s="1"/>
  <c r="AH428" i="12" s="1"/>
  <c r="AN428" i="12" s="1"/>
  <c r="AT428" i="12" s="1"/>
  <c r="AZ428" i="12" s="1"/>
  <c r="BF428" i="12" s="1"/>
  <c r="C428" i="12"/>
  <c r="I428" i="12" s="1"/>
  <c r="O428" i="12" s="1"/>
  <c r="U428" i="12" s="1"/>
  <c r="AA428" i="12" s="1"/>
  <c r="AG428" i="12" s="1"/>
  <c r="AM428" i="12" s="1"/>
  <c r="AS428" i="12" s="1"/>
  <c r="AY428" i="12" s="1"/>
  <c r="BE428" i="12" s="1"/>
  <c r="B428" i="12"/>
  <c r="H428" i="12" s="1"/>
  <c r="A428" i="12"/>
  <c r="G428" i="12" s="1"/>
  <c r="M428" i="12" s="1"/>
  <c r="S428" i="12" s="1"/>
  <c r="Y428" i="12" s="1"/>
  <c r="AE428" i="12" s="1"/>
  <c r="AK428" i="12" s="1"/>
  <c r="AQ428" i="12" s="1"/>
  <c r="AW428" i="12" s="1"/>
  <c r="BC428" i="12" s="1"/>
  <c r="E427" i="12"/>
  <c r="D427" i="12"/>
  <c r="J427" i="12" s="1"/>
  <c r="P427" i="12" s="1"/>
  <c r="V427" i="12" s="1"/>
  <c r="AB427" i="12" s="1"/>
  <c r="AH427" i="12" s="1"/>
  <c r="AN427" i="12" s="1"/>
  <c r="AT427" i="12" s="1"/>
  <c r="AZ427" i="12" s="1"/>
  <c r="BF427" i="12" s="1"/>
  <c r="C427" i="12"/>
  <c r="I427" i="12" s="1"/>
  <c r="O427" i="12" s="1"/>
  <c r="U427" i="12" s="1"/>
  <c r="AA427" i="12" s="1"/>
  <c r="AG427" i="12" s="1"/>
  <c r="AM427" i="12" s="1"/>
  <c r="AS427" i="12" s="1"/>
  <c r="AY427" i="12" s="1"/>
  <c r="BE427" i="12" s="1"/>
  <c r="B427" i="12"/>
  <c r="A427" i="12"/>
  <c r="G427" i="12" s="1"/>
  <c r="M427" i="12" s="1"/>
  <c r="S427" i="12" s="1"/>
  <c r="Y427" i="12" s="1"/>
  <c r="AE427" i="12" s="1"/>
  <c r="AK427" i="12" s="1"/>
  <c r="AQ427" i="12" s="1"/>
  <c r="AW427" i="12" s="1"/>
  <c r="BC427" i="12" s="1"/>
  <c r="E426" i="12"/>
  <c r="D426" i="12"/>
  <c r="J426" i="12" s="1"/>
  <c r="P426" i="12" s="1"/>
  <c r="V426" i="12" s="1"/>
  <c r="AB426" i="12" s="1"/>
  <c r="AH426" i="12" s="1"/>
  <c r="AN426" i="12" s="1"/>
  <c r="AT426" i="12" s="1"/>
  <c r="AZ426" i="12" s="1"/>
  <c r="BF426" i="12" s="1"/>
  <c r="C426" i="12"/>
  <c r="I426" i="12" s="1"/>
  <c r="O426" i="12" s="1"/>
  <c r="U426" i="12" s="1"/>
  <c r="AA426" i="12" s="1"/>
  <c r="AG426" i="12" s="1"/>
  <c r="AM426" i="12" s="1"/>
  <c r="AS426" i="12" s="1"/>
  <c r="AY426" i="12" s="1"/>
  <c r="BE426" i="12" s="1"/>
  <c r="B426" i="12"/>
  <c r="H426" i="12" s="1"/>
  <c r="A426" i="12"/>
  <c r="G426" i="12" s="1"/>
  <c r="M426" i="12" s="1"/>
  <c r="S426" i="12" s="1"/>
  <c r="Y426" i="12" s="1"/>
  <c r="AE426" i="12" s="1"/>
  <c r="AK426" i="12" s="1"/>
  <c r="AQ426" i="12" s="1"/>
  <c r="AW426" i="12" s="1"/>
  <c r="BC426" i="12" s="1"/>
  <c r="E425" i="12"/>
  <c r="D425" i="12"/>
  <c r="J425" i="12" s="1"/>
  <c r="P425" i="12" s="1"/>
  <c r="V425" i="12" s="1"/>
  <c r="AB425" i="12" s="1"/>
  <c r="AH425" i="12" s="1"/>
  <c r="AN425" i="12" s="1"/>
  <c r="AT425" i="12" s="1"/>
  <c r="AZ425" i="12" s="1"/>
  <c r="BF425" i="12" s="1"/>
  <c r="C425" i="12"/>
  <c r="I425" i="12" s="1"/>
  <c r="O425" i="12" s="1"/>
  <c r="U425" i="12" s="1"/>
  <c r="AA425" i="12" s="1"/>
  <c r="AG425" i="12" s="1"/>
  <c r="AM425" i="12" s="1"/>
  <c r="AS425" i="12" s="1"/>
  <c r="AY425" i="12" s="1"/>
  <c r="BE425" i="12" s="1"/>
  <c r="B425" i="12"/>
  <c r="A425" i="12"/>
  <c r="G425" i="12" s="1"/>
  <c r="M425" i="12" s="1"/>
  <c r="S425" i="12" s="1"/>
  <c r="Y425" i="12" s="1"/>
  <c r="AE425" i="12" s="1"/>
  <c r="AK425" i="12" s="1"/>
  <c r="AQ425" i="12" s="1"/>
  <c r="AW425" i="12" s="1"/>
  <c r="BC425" i="12" s="1"/>
  <c r="E424" i="12"/>
  <c r="D424" i="12"/>
  <c r="J424" i="12" s="1"/>
  <c r="P424" i="12" s="1"/>
  <c r="V424" i="12" s="1"/>
  <c r="AB424" i="12" s="1"/>
  <c r="AH424" i="12" s="1"/>
  <c r="AN424" i="12" s="1"/>
  <c r="AT424" i="12" s="1"/>
  <c r="AZ424" i="12" s="1"/>
  <c r="BF424" i="12" s="1"/>
  <c r="C424" i="12"/>
  <c r="I424" i="12" s="1"/>
  <c r="O424" i="12" s="1"/>
  <c r="U424" i="12" s="1"/>
  <c r="AA424" i="12" s="1"/>
  <c r="AG424" i="12" s="1"/>
  <c r="AM424" i="12" s="1"/>
  <c r="AS424" i="12" s="1"/>
  <c r="AY424" i="12" s="1"/>
  <c r="BE424" i="12" s="1"/>
  <c r="B424" i="12"/>
  <c r="A424" i="12"/>
  <c r="G424" i="12" s="1"/>
  <c r="M424" i="12" s="1"/>
  <c r="S424" i="12" s="1"/>
  <c r="Y424" i="12" s="1"/>
  <c r="AE424" i="12" s="1"/>
  <c r="AK424" i="12" s="1"/>
  <c r="AQ424" i="12" s="1"/>
  <c r="AW424" i="12" s="1"/>
  <c r="BC424" i="12" s="1"/>
  <c r="E423" i="12"/>
  <c r="D423" i="12"/>
  <c r="J423" i="12" s="1"/>
  <c r="P423" i="12" s="1"/>
  <c r="V423" i="12" s="1"/>
  <c r="AB423" i="12" s="1"/>
  <c r="AH423" i="12" s="1"/>
  <c r="AN423" i="12" s="1"/>
  <c r="AT423" i="12" s="1"/>
  <c r="AZ423" i="12" s="1"/>
  <c r="BF423" i="12" s="1"/>
  <c r="C423" i="12"/>
  <c r="I423" i="12" s="1"/>
  <c r="O423" i="12" s="1"/>
  <c r="U423" i="12" s="1"/>
  <c r="AA423" i="12" s="1"/>
  <c r="AG423" i="12" s="1"/>
  <c r="AM423" i="12" s="1"/>
  <c r="AS423" i="12" s="1"/>
  <c r="AY423" i="12" s="1"/>
  <c r="BE423" i="12" s="1"/>
  <c r="B423" i="12"/>
  <c r="A423" i="12"/>
  <c r="G423" i="12" s="1"/>
  <c r="M423" i="12" s="1"/>
  <c r="S423" i="12" s="1"/>
  <c r="Y423" i="12" s="1"/>
  <c r="AE423" i="12" s="1"/>
  <c r="AK423" i="12" s="1"/>
  <c r="AQ423" i="12" s="1"/>
  <c r="AW423" i="12" s="1"/>
  <c r="BC423" i="12" s="1"/>
  <c r="E422" i="12"/>
  <c r="D422" i="12"/>
  <c r="J422" i="12" s="1"/>
  <c r="P422" i="12" s="1"/>
  <c r="V422" i="12" s="1"/>
  <c r="AB422" i="12" s="1"/>
  <c r="AH422" i="12" s="1"/>
  <c r="AN422" i="12" s="1"/>
  <c r="AT422" i="12" s="1"/>
  <c r="AZ422" i="12" s="1"/>
  <c r="BF422" i="12" s="1"/>
  <c r="C422" i="12"/>
  <c r="I422" i="12" s="1"/>
  <c r="O422" i="12" s="1"/>
  <c r="U422" i="12" s="1"/>
  <c r="AA422" i="12" s="1"/>
  <c r="AG422" i="12" s="1"/>
  <c r="AM422" i="12" s="1"/>
  <c r="AS422" i="12" s="1"/>
  <c r="AY422" i="12" s="1"/>
  <c r="BE422" i="12" s="1"/>
  <c r="B422" i="12"/>
  <c r="H422" i="12" s="1"/>
  <c r="A422" i="12"/>
  <c r="G422" i="12" s="1"/>
  <c r="M422" i="12" s="1"/>
  <c r="S422" i="12" s="1"/>
  <c r="Y422" i="12" s="1"/>
  <c r="AE422" i="12" s="1"/>
  <c r="AK422" i="12" s="1"/>
  <c r="AQ422" i="12" s="1"/>
  <c r="AW422" i="12" s="1"/>
  <c r="BC422" i="12" s="1"/>
  <c r="E421" i="12"/>
  <c r="D421" i="12"/>
  <c r="J421" i="12" s="1"/>
  <c r="P421" i="12" s="1"/>
  <c r="V421" i="12" s="1"/>
  <c r="AB421" i="12" s="1"/>
  <c r="AH421" i="12" s="1"/>
  <c r="AN421" i="12" s="1"/>
  <c r="AT421" i="12" s="1"/>
  <c r="AZ421" i="12" s="1"/>
  <c r="BF421" i="12" s="1"/>
  <c r="C421" i="12"/>
  <c r="I421" i="12" s="1"/>
  <c r="O421" i="12" s="1"/>
  <c r="U421" i="12" s="1"/>
  <c r="AA421" i="12" s="1"/>
  <c r="AG421" i="12" s="1"/>
  <c r="AM421" i="12" s="1"/>
  <c r="AS421" i="12" s="1"/>
  <c r="AY421" i="12" s="1"/>
  <c r="BE421" i="12" s="1"/>
  <c r="B421" i="12"/>
  <c r="A421" i="12"/>
  <c r="G421" i="12" s="1"/>
  <c r="M421" i="12" s="1"/>
  <c r="S421" i="12" s="1"/>
  <c r="Y421" i="12" s="1"/>
  <c r="AE421" i="12" s="1"/>
  <c r="AK421" i="12" s="1"/>
  <c r="AQ421" i="12" s="1"/>
  <c r="AW421" i="12" s="1"/>
  <c r="BC421" i="12" s="1"/>
  <c r="E420" i="12"/>
  <c r="D420" i="12"/>
  <c r="J420" i="12" s="1"/>
  <c r="P420" i="12" s="1"/>
  <c r="V420" i="12" s="1"/>
  <c r="AB420" i="12" s="1"/>
  <c r="AH420" i="12" s="1"/>
  <c r="AN420" i="12" s="1"/>
  <c r="AT420" i="12" s="1"/>
  <c r="AZ420" i="12" s="1"/>
  <c r="BF420" i="12" s="1"/>
  <c r="C420" i="12"/>
  <c r="I420" i="12" s="1"/>
  <c r="O420" i="12" s="1"/>
  <c r="U420" i="12" s="1"/>
  <c r="AA420" i="12" s="1"/>
  <c r="AG420" i="12" s="1"/>
  <c r="AM420" i="12" s="1"/>
  <c r="AS420" i="12" s="1"/>
  <c r="AY420" i="12" s="1"/>
  <c r="BE420" i="12" s="1"/>
  <c r="B420" i="12"/>
  <c r="H420" i="12" s="1"/>
  <c r="A420" i="12"/>
  <c r="G420" i="12" s="1"/>
  <c r="M420" i="12" s="1"/>
  <c r="S420" i="12" s="1"/>
  <c r="Y420" i="12" s="1"/>
  <c r="AE420" i="12" s="1"/>
  <c r="AK420" i="12" s="1"/>
  <c r="AQ420" i="12" s="1"/>
  <c r="AW420" i="12" s="1"/>
  <c r="BC420" i="12" s="1"/>
  <c r="E419" i="12"/>
  <c r="D419" i="12"/>
  <c r="J419" i="12" s="1"/>
  <c r="P419" i="12" s="1"/>
  <c r="V419" i="12" s="1"/>
  <c r="AB419" i="12" s="1"/>
  <c r="AH419" i="12" s="1"/>
  <c r="AN419" i="12" s="1"/>
  <c r="AT419" i="12" s="1"/>
  <c r="AZ419" i="12" s="1"/>
  <c r="BF419" i="12" s="1"/>
  <c r="C419" i="12"/>
  <c r="I419" i="12" s="1"/>
  <c r="O419" i="12" s="1"/>
  <c r="U419" i="12" s="1"/>
  <c r="AA419" i="12" s="1"/>
  <c r="AG419" i="12" s="1"/>
  <c r="AM419" i="12" s="1"/>
  <c r="AS419" i="12" s="1"/>
  <c r="AY419" i="12" s="1"/>
  <c r="BE419" i="12" s="1"/>
  <c r="B419" i="12"/>
  <c r="A419" i="12"/>
  <c r="G419" i="12" s="1"/>
  <c r="M419" i="12" s="1"/>
  <c r="S419" i="12" s="1"/>
  <c r="Y419" i="12" s="1"/>
  <c r="AE419" i="12" s="1"/>
  <c r="AK419" i="12" s="1"/>
  <c r="AQ419" i="12" s="1"/>
  <c r="AW419" i="12" s="1"/>
  <c r="BC419" i="12" s="1"/>
  <c r="E418" i="12"/>
  <c r="D418" i="12"/>
  <c r="J418" i="12" s="1"/>
  <c r="P418" i="12" s="1"/>
  <c r="V418" i="12" s="1"/>
  <c r="AB418" i="12" s="1"/>
  <c r="AH418" i="12" s="1"/>
  <c r="AN418" i="12" s="1"/>
  <c r="AT418" i="12" s="1"/>
  <c r="AZ418" i="12" s="1"/>
  <c r="BF418" i="12" s="1"/>
  <c r="C418" i="12"/>
  <c r="I418" i="12" s="1"/>
  <c r="O418" i="12" s="1"/>
  <c r="U418" i="12" s="1"/>
  <c r="AA418" i="12" s="1"/>
  <c r="AG418" i="12" s="1"/>
  <c r="AM418" i="12" s="1"/>
  <c r="AS418" i="12" s="1"/>
  <c r="AY418" i="12" s="1"/>
  <c r="BE418" i="12" s="1"/>
  <c r="B418" i="12"/>
  <c r="K418" i="12" s="1"/>
  <c r="A418" i="12"/>
  <c r="G418" i="12" s="1"/>
  <c r="M418" i="12" s="1"/>
  <c r="S418" i="12" s="1"/>
  <c r="Y418" i="12" s="1"/>
  <c r="AE418" i="12" s="1"/>
  <c r="AK418" i="12" s="1"/>
  <c r="AQ418" i="12" s="1"/>
  <c r="AW418" i="12" s="1"/>
  <c r="BC418" i="12" s="1"/>
  <c r="AE417" i="12"/>
  <c r="AK417" i="12" s="1"/>
  <c r="AQ417" i="12" s="1"/>
  <c r="AW417" i="12" s="1"/>
  <c r="BC417" i="12" s="1"/>
  <c r="E417" i="12"/>
  <c r="D417" i="12"/>
  <c r="J417" i="12" s="1"/>
  <c r="P417" i="12" s="1"/>
  <c r="V417" i="12" s="1"/>
  <c r="AB417" i="12" s="1"/>
  <c r="AH417" i="12" s="1"/>
  <c r="AN417" i="12" s="1"/>
  <c r="AT417" i="12" s="1"/>
  <c r="AZ417" i="12" s="1"/>
  <c r="BF417" i="12" s="1"/>
  <c r="C417" i="12"/>
  <c r="I417" i="12" s="1"/>
  <c r="O417" i="12" s="1"/>
  <c r="U417" i="12" s="1"/>
  <c r="AA417" i="12" s="1"/>
  <c r="AG417" i="12" s="1"/>
  <c r="AM417" i="12" s="1"/>
  <c r="AS417" i="12" s="1"/>
  <c r="AY417" i="12" s="1"/>
  <c r="BE417" i="12" s="1"/>
  <c r="B417" i="12"/>
  <c r="A417" i="12"/>
  <c r="G417" i="12" s="1"/>
  <c r="M417" i="12" s="1"/>
  <c r="S417" i="12" s="1"/>
  <c r="Y417" i="12" s="1"/>
  <c r="E416" i="12"/>
  <c r="K416" i="12" s="1"/>
  <c r="D416" i="12"/>
  <c r="J416" i="12" s="1"/>
  <c r="P416" i="12" s="1"/>
  <c r="V416" i="12" s="1"/>
  <c r="AB416" i="12" s="1"/>
  <c r="AH416" i="12" s="1"/>
  <c r="AN416" i="12" s="1"/>
  <c r="AT416" i="12" s="1"/>
  <c r="AZ416" i="12" s="1"/>
  <c r="BF416" i="12" s="1"/>
  <c r="C416" i="12"/>
  <c r="I416" i="12" s="1"/>
  <c r="O416" i="12" s="1"/>
  <c r="U416" i="12" s="1"/>
  <c r="AA416" i="12" s="1"/>
  <c r="AG416" i="12" s="1"/>
  <c r="AM416" i="12" s="1"/>
  <c r="AS416" i="12" s="1"/>
  <c r="AY416" i="12" s="1"/>
  <c r="BE416" i="12" s="1"/>
  <c r="B416" i="12"/>
  <c r="H416" i="12" s="1"/>
  <c r="A416" i="12"/>
  <c r="G416" i="12" s="1"/>
  <c r="M416" i="12" s="1"/>
  <c r="S416" i="12" s="1"/>
  <c r="Y416" i="12" s="1"/>
  <c r="AE416" i="12" s="1"/>
  <c r="AK416" i="12" s="1"/>
  <c r="AQ416" i="12" s="1"/>
  <c r="AW416" i="12" s="1"/>
  <c r="BC416" i="12" s="1"/>
  <c r="E415" i="12"/>
  <c r="D415" i="12"/>
  <c r="J415" i="12" s="1"/>
  <c r="P415" i="12" s="1"/>
  <c r="V415" i="12" s="1"/>
  <c r="AB415" i="12" s="1"/>
  <c r="AH415" i="12" s="1"/>
  <c r="AN415" i="12" s="1"/>
  <c r="AT415" i="12" s="1"/>
  <c r="AZ415" i="12" s="1"/>
  <c r="BF415" i="12" s="1"/>
  <c r="C415" i="12"/>
  <c r="I415" i="12" s="1"/>
  <c r="O415" i="12" s="1"/>
  <c r="U415" i="12" s="1"/>
  <c r="AA415" i="12" s="1"/>
  <c r="AG415" i="12" s="1"/>
  <c r="AM415" i="12" s="1"/>
  <c r="AS415" i="12" s="1"/>
  <c r="AY415" i="12" s="1"/>
  <c r="BE415" i="12" s="1"/>
  <c r="B415" i="12"/>
  <c r="A415" i="12"/>
  <c r="G415" i="12" s="1"/>
  <c r="M415" i="12" s="1"/>
  <c r="S415" i="12" s="1"/>
  <c r="Y415" i="12" s="1"/>
  <c r="AE415" i="12" s="1"/>
  <c r="AK415" i="12" s="1"/>
  <c r="AQ415" i="12" s="1"/>
  <c r="AW415" i="12" s="1"/>
  <c r="BC415" i="12" s="1"/>
  <c r="E414" i="12"/>
  <c r="D414" i="12"/>
  <c r="J414" i="12" s="1"/>
  <c r="P414" i="12" s="1"/>
  <c r="V414" i="12" s="1"/>
  <c r="AB414" i="12" s="1"/>
  <c r="AH414" i="12" s="1"/>
  <c r="AN414" i="12" s="1"/>
  <c r="AT414" i="12" s="1"/>
  <c r="AZ414" i="12" s="1"/>
  <c r="BF414" i="12" s="1"/>
  <c r="C414" i="12"/>
  <c r="I414" i="12" s="1"/>
  <c r="O414" i="12" s="1"/>
  <c r="U414" i="12" s="1"/>
  <c r="AA414" i="12" s="1"/>
  <c r="AG414" i="12" s="1"/>
  <c r="AM414" i="12" s="1"/>
  <c r="AS414" i="12" s="1"/>
  <c r="AY414" i="12" s="1"/>
  <c r="BE414" i="12" s="1"/>
  <c r="B414" i="12"/>
  <c r="A414" i="12"/>
  <c r="G414" i="12" s="1"/>
  <c r="M414" i="12" s="1"/>
  <c r="S414" i="12" s="1"/>
  <c r="Y414" i="12" s="1"/>
  <c r="AE414" i="12" s="1"/>
  <c r="AK414" i="12" s="1"/>
  <c r="AQ414" i="12" s="1"/>
  <c r="AW414" i="12" s="1"/>
  <c r="BC414" i="12" s="1"/>
  <c r="E413" i="12"/>
  <c r="D413" i="12"/>
  <c r="J413" i="12" s="1"/>
  <c r="P413" i="12" s="1"/>
  <c r="V413" i="12" s="1"/>
  <c r="AB413" i="12" s="1"/>
  <c r="AH413" i="12" s="1"/>
  <c r="AN413" i="12" s="1"/>
  <c r="AT413" i="12" s="1"/>
  <c r="AZ413" i="12" s="1"/>
  <c r="BF413" i="12" s="1"/>
  <c r="C413" i="12"/>
  <c r="I413" i="12" s="1"/>
  <c r="O413" i="12" s="1"/>
  <c r="U413" i="12" s="1"/>
  <c r="AA413" i="12" s="1"/>
  <c r="AG413" i="12" s="1"/>
  <c r="AM413" i="12" s="1"/>
  <c r="AS413" i="12" s="1"/>
  <c r="AY413" i="12" s="1"/>
  <c r="BE413" i="12" s="1"/>
  <c r="B413" i="12"/>
  <c r="A413" i="12"/>
  <c r="G413" i="12" s="1"/>
  <c r="M413" i="12" s="1"/>
  <c r="S413" i="12" s="1"/>
  <c r="Y413" i="12" s="1"/>
  <c r="AE413" i="12" s="1"/>
  <c r="AK413" i="12" s="1"/>
  <c r="AQ413" i="12" s="1"/>
  <c r="AW413" i="12" s="1"/>
  <c r="BC413" i="12" s="1"/>
  <c r="E412" i="12"/>
  <c r="D412" i="12"/>
  <c r="J412" i="12" s="1"/>
  <c r="P412" i="12" s="1"/>
  <c r="V412" i="12" s="1"/>
  <c r="AB412" i="12" s="1"/>
  <c r="AH412" i="12" s="1"/>
  <c r="AN412" i="12" s="1"/>
  <c r="AT412" i="12" s="1"/>
  <c r="AZ412" i="12" s="1"/>
  <c r="BF412" i="12" s="1"/>
  <c r="C412" i="12"/>
  <c r="I412" i="12" s="1"/>
  <c r="O412" i="12" s="1"/>
  <c r="U412" i="12" s="1"/>
  <c r="AA412" i="12" s="1"/>
  <c r="AG412" i="12" s="1"/>
  <c r="AM412" i="12" s="1"/>
  <c r="AS412" i="12" s="1"/>
  <c r="AY412" i="12" s="1"/>
  <c r="BE412" i="12" s="1"/>
  <c r="B412" i="12"/>
  <c r="H412" i="12" s="1"/>
  <c r="A412" i="12"/>
  <c r="G412" i="12" s="1"/>
  <c r="M412" i="12" s="1"/>
  <c r="S412" i="12" s="1"/>
  <c r="Y412" i="12" s="1"/>
  <c r="AE412" i="12" s="1"/>
  <c r="AK412" i="12" s="1"/>
  <c r="AQ412" i="12" s="1"/>
  <c r="AW412" i="12" s="1"/>
  <c r="BC412" i="12" s="1"/>
  <c r="E411" i="12"/>
  <c r="D411" i="12"/>
  <c r="J411" i="12" s="1"/>
  <c r="P411" i="12" s="1"/>
  <c r="V411" i="12" s="1"/>
  <c r="AB411" i="12" s="1"/>
  <c r="AH411" i="12" s="1"/>
  <c r="AN411" i="12" s="1"/>
  <c r="AT411" i="12" s="1"/>
  <c r="AZ411" i="12" s="1"/>
  <c r="BF411" i="12" s="1"/>
  <c r="C411" i="12"/>
  <c r="I411" i="12" s="1"/>
  <c r="O411" i="12" s="1"/>
  <c r="U411" i="12" s="1"/>
  <c r="AA411" i="12" s="1"/>
  <c r="AG411" i="12" s="1"/>
  <c r="AM411" i="12" s="1"/>
  <c r="AS411" i="12" s="1"/>
  <c r="AY411" i="12" s="1"/>
  <c r="BE411" i="12" s="1"/>
  <c r="B411" i="12"/>
  <c r="A411" i="12"/>
  <c r="G411" i="12" s="1"/>
  <c r="M411" i="12" s="1"/>
  <c r="S411" i="12" s="1"/>
  <c r="Y411" i="12" s="1"/>
  <c r="AE411" i="12" s="1"/>
  <c r="AK411" i="12" s="1"/>
  <c r="AQ411" i="12" s="1"/>
  <c r="AW411" i="12" s="1"/>
  <c r="BC411" i="12" s="1"/>
  <c r="E410" i="12"/>
  <c r="D410" i="12"/>
  <c r="J410" i="12" s="1"/>
  <c r="P410" i="12" s="1"/>
  <c r="V410" i="12" s="1"/>
  <c r="AB410" i="12" s="1"/>
  <c r="AH410" i="12" s="1"/>
  <c r="AN410" i="12" s="1"/>
  <c r="AT410" i="12" s="1"/>
  <c r="AZ410" i="12" s="1"/>
  <c r="BF410" i="12" s="1"/>
  <c r="C410" i="12"/>
  <c r="I410" i="12" s="1"/>
  <c r="O410" i="12" s="1"/>
  <c r="U410" i="12" s="1"/>
  <c r="AA410" i="12" s="1"/>
  <c r="AG410" i="12" s="1"/>
  <c r="AM410" i="12" s="1"/>
  <c r="AS410" i="12" s="1"/>
  <c r="AY410" i="12" s="1"/>
  <c r="BE410" i="12" s="1"/>
  <c r="B410" i="12"/>
  <c r="A410" i="12"/>
  <c r="G410" i="12" s="1"/>
  <c r="M410" i="12" s="1"/>
  <c r="S410" i="12" s="1"/>
  <c r="Y410" i="12" s="1"/>
  <c r="AE410" i="12" s="1"/>
  <c r="AK410" i="12" s="1"/>
  <c r="AQ410" i="12" s="1"/>
  <c r="AW410" i="12" s="1"/>
  <c r="BC410" i="12" s="1"/>
  <c r="E409" i="12"/>
  <c r="D409" i="12"/>
  <c r="J409" i="12" s="1"/>
  <c r="P409" i="12" s="1"/>
  <c r="V409" i="12" s="1"/>
  <c r="AB409" i="12" s="1"/>
  <c r="AH409" i="12" s="1"/>
  <c r="AN409" i="12" s="1"/>
  <c r="AT409" i="12" s="1"/>
  <c r="AZ409" i="12" s="1"/>
  <c r="BF409" i="12" s="1"/>
  <c r="C409" i="12"/>
  <c r="I409" i="12" s="1"/>
  <c r="O409" i="12" s="1"/>
  <c r="U409" i="12" s="1"/>
  <c r="AA409" i="12" s="1"/>
  <c r="AG409" i="12" s="1"/>
  <c r="AM409" i="12" s="1"/>
  <c r="AS409" i="12" s="1"/>
  <c r="AY409" i="12" s="1"/>
  <c r="BE409" i="12" s="1"/>
  <c r="B409" i="12"/>
  <c r="A409" i="12"/>
  <c r="G409" i="12" s="1"/>
  <c r="M409" i="12" s="1"/>
  <c r="S409" i="12" s="1"/>
  <c r="Y409" i="12" s="1"/>
  <c r="AE409" i="12" s="1"/>
  <c r="AK409" i="12" s="1"/>
  <c r="AQ409" i="12" s="1"/>
  <c r="AW409" i="12" s="1"/>
  <c r="BC409" i="12" s="1"/>
  <c r="E408" i="12"/>
  <c r="D408" i="12"/>
  <c r="J408" i="12" s="1"/>
  <c r="P408" i="12" s="1"/>
  <c r="V408" i="12" s="1"/>
  <c r="AB408" i="12" s="1"/>
  <c r="AH408" i="12" s="1"/>
  <c r="AN408" i="12" s="1"/>
  <c r="AT408" i="12" s="1"/>
  <c r="AZ408" i="12" s="1"/>
  <c r="BF408" i="12" s="1"/>
  <c r="C408" i="12"/>
  <c r="I408" i="12" s="1"/>
  <c r="O408" i="12" s="1"/>
  <c r="U408" i="12" s="1"/>
  <c r="AA408" i="12" s="1"/>
  <c r="AG408" i="12" s="1"/>
  <c r="AM408" i="12" s="1"/>
  <c r="AS408" i="12" s="1"/>
  <c r="AY408" i="12" s="1"/>
  <c r="BE408" i="12" s="1"/>
  <c r="B408" i="12"/>
  <c r="H408" i="12" s="1"/>
  <c r="A408" i="12"/>
  <c r="G408" i="12" s="1"/>
  <c r="M408" i="12" s="1"/>
  <c r="S408" i="12" s="1"/>
  <c r="Y408" i="12" s="1"/>
  <c r="AE408" i="12" s="1"/>
  <c r="AK408" i="12" s="1"/>
  <c r="AQ408" i="12" s="1"/>
  <c r="AW408" i="12" s="1"/>
  <c r="BC408" i="12" s="1"/>
  <c r="E407" i="12"/>
  <c r="D407" i="12"/>
  <c r="J407" i="12" s="1"/>
  <c r="P407" i="12" s="1"/>
  <c r="V407" i="12" s="1"/>
  <c r="AB407" i="12" s="1"/>
  <c r="AH407" i="12" s="1"/>
  <c r="AN407" i="12" s="1"/>
  <c r="AT407" i="12" s="1"/>
  <c r="AZ407" i="12" s="1"/>
  <c r="BF407" i="12" s="1"/>
  <c r="C407" i="12"/>
  <c r="I407" i="12" s="1"/>
  <c r="O407" i="12" s="1"/>
  <c r="U407" i="12" s="1"/>
  <c r="AA407" i="12" s="1"/>
  <c r="AG407" i="12" s="1"/>
  <c r="AM407" i="12" s="1"/>
  <c r="AS407" i="12" s="1"/>
  <c r="AY407" i="12" s="1"/>
  <c r="BE407" i="12" s="1"/>
  <c r="B407" i="12"/>
  <c r="A407" i="12"/>
  <c r="G407" i="12" s="1"/>
  <c r="M407" i="12" s="1"/>
  <c r="S407" i="12" s="1"/>
  <c r="Y407" i="12" s="1"/>
  <c r="AE407" i="12" s="1"/>
  <c r="AK407" i="12" s="1"/>
  <c r="AQ407" i="12" s="1"/>
  <c r="AW407" i="12" s="1"/>
  <c r="BC407" i="12" s="1"/>
  <c r="E406" i="12"/>
  <c r="D406" i="12"/>
  <c r="J406" i="12" s="1"/>
  <c r="P406" i="12" s="1"/>
  <c r="V406" i="12" s="1"/>
  <c r="AB406" i="12" s="1"/>
  <c r="AH406" i="12" s="1"/>
  <c r="AN406" i="12" s="1"/>
  <c r="AT406" i="12" s="1"/>
  <c r="AZ406" i="12" s="1"/>
  <c r="BF406" i="12" s="1"/>
  <c r="C406" i="12"/>
  <c r="I406" i="12" s="1"/>
  <c r="O406" i="12" s="1"/>
  <c r="U406" i="12" s="1"/>
  <c r="AA406" i="12" s="1"/>
  <c r="AG406" i="12" s="1"/>
  <c r="AM406" i="12" s="1"/>
  <c r="AS406" i="12" s="1"/>
  <c r="AY406" i="12" s="1"/>
  <c r="BE406" i="12" s="1"/>
  <c r="B406" i="12"/>
  <c r="H406" i="12" s="1"/>
  <c r="A406" i="12"/>
  <c r="G406" i="12" s="1"/>
  <c r="M406" i="12" s="1"/>
  <c r="S406" i="12" s="1"/>
  <c r="Y406" i="12" s="1"/>
  <c r="AE406" i="12" s="1"/>
  <c r="AK406" i="12" s="1"/>
  <c r="AQ406" i="12" s="1"/>
  <c r="AW406" i="12" s="1"/>
  <c r="BC406" i="12" s="1"/>
  <c r="I405" i="12"/>
  <c r="O405" i="12" s="1"/>
  <c r="U405" i="12" s="1"/>
  <c r="AA405" i="12" s="1"/>
  <c r="AG405" i="12" s="1"/>
  <c r="AM405" i="12" s="1"/>
  <c r="AS405" i="12" s="1"/>
  <c r="AY405" i="12" s="1"/>
  <c r="BE405" i="12" s="1"/>
  <c r="E405" i="12"/>
  <c r="D405" i="12"/>
  <c r="J405" i="12" s="1"/>
  <c r="P405" i="12" s="1"/>
  <c r="V405" i="12" s="1"/>
  <c r="AB405" i="12" s="1"/>
  <c r="AH405" i="12" s="1"/>
  <c r="AN405" i="12" s="1"/>
  <c r="AT405" i="12" s="1"/>
  <c r="AZ405" i="12" s="1"/>
  <c r="BF405" i="12" s="1"/>
  <c r="C405" i="12"/>
  <c r="B405" i="12"/>
  <c r="A405" i="12"/>
  <c r="G405" i="12" s="1"/>
  <c r="M405" i="12" s="1"/>
  <c r="S405" i="12" s="1"/>
  <c r="Y405" i="12" s="1"/>
  <c r="AE405" i="12" s="1"/>
  <c r="AK405" i="12" s="1"/>
  <c r="AQ405" i="12" s="1"/>
  <c r="AW405" i="12" s="1"/>
  <c r="BC405" i="12" s="1"/>
  <c r="E404" i="12"/>
  <c r="D404" i="12"/>
  <c r="J404" i="12" s="1"/>
  <c r="P404" i="12" s="1"/>
  <c r="V404" i="12" s="1"/>
  <c r="AB404" i="12" s="1"/>
  <c r="AH404" i="12" s="1"/>
  <c r="AN404" i="12" s="1"/>
  <c r="AT404" i="12" s="1"/>
  <c r="AZ404" i="12" s="1"/>
  <c r="BF404" i="12" s="1"/>
  <c r="C404" i="12"/>
  <c r="I404" i="12" s="1"/>
  <c r="O404" i="12" s="1"/>
  <c r="U404" i="12" s="1"/>
  <c r="AA404" i="12" s="1"/>
  <c r="AG404" i="12" s="1"/>
  <c r="AM404" i="12" s="1"/>
  <c r="AS404" i="12" s="1"/>
  <c r="AY404" i="12" s="1"/>
  <c r="BE404" i="12" s="1"/>
  <c r="B404" i="12"/>
  <c r="H404" i="12" s="1"/>
  <c r="A404" i="12"/>
  <c r="G404" i="12" s="1"/>
  <c r="M404" i="12" s="1"/>
  <c r="S404" i="12" s="1"/>
  <c r="Y404" i="12" s="1"/>
  <c r="AE404" i="12" s="1"/>
  <c r="AK404" i="12" s="1"/>
  <c r="AQ404" i="12" s="1"/>
  <c r="AW404" i="12" s="1"/>
  <c r="BC404" i="12" s="1"/>
  <c r="E403" i="12"/>
  <c r="D403" i="12"/>
  <c r="J403" i="12" s="1"/>
  <c r="P403" i="12" s="1"/>
  <c r="V403" i="12" s="1"/>
  <c r="AB403" i="12" s="1"/>
  <c r="AH403" i="12" s="1"/>
  <c r="AN403" i="12" s="1"/>
  <c r="AT403" i="12" s="1"/>
  <c r="AZ403" i="12" s="1"/>
  <c r="BF403" i="12" s="1"/>
  <c r="C403" i="12"/>
  <c r="I403" i="12" s="1"/>
  <c r="O403" i="12" s="1"/>
  <c r="U403" i="12" s="1"/>
  <c r="AA403" i="12" s="1"/>
  <c r="AG403" i="12" s="1"/>
  <c r="AM403" i="12" s="1"/>
  <c r="AS403" i="12" s="1"/>
  <c r="AY403" i="12" s="1"/>
  <c r="BE403" i="12" s="1"/>
  <c r="B403" i="12"/>
  <c r="A403" i="12"/>
  <c r="G403" i="12" s="1"/>
  <c r="M403" i="12" s="1"/>
  <c r="S403" i="12" s="1"/>
  <c r="Y403" i="12" s="1"/>
  <c r="AE403" i="12" s="1"/>
  <c r="AK403" i="12" s="1"/>
  <c r="AQ403" i="12" s="1"/>
  <c r="AW403" i="12" s="1"/>
  <c r="BC403" i="12" s="1"/>
  <c r="H402" i="12"/>
  <c r="E402" i="12"/>
  <c r="D402" i="12"/>
  <c r="J402" i="12" s="1"/>
  <c r="P402" i="12" s="1"/>
  <c r="V402" i="12" s="1"/>
  <c r="AB402" i="12" s="1"/>
  <c r="AH402" i="12" s="1"/>
  <c r="AN402" i="12" s="1"/>
  <c r="AT402" i="12" s="1"/>
  <c r="AZ402" i="12" s="1"/>
  <c r="BF402" i="12" s="1"/>
  <c r="C402" i="12"/>
  <c r="I402" i="12" s="1"/>
  <c r="O402" i="12" s="1"/>
  <c r="U402" i="12" s="1"/>
  <c r="AA402" i="12" s="1"/>
  <c r="AG402" i="12" s="1"/>
  <c r="AM402" i="12" s="1"/>
  <c r="AS402" i="12" s="1"/>
  <c r="AY402" i="12" s="1"/>
  <c r="BE402" i="12" s="1"/>
  <c r="B402" i="12"/>
  <c r="A402" i="12"/>
  <c r="G402" i="12" s="1"/>
  <c r="M402" i="12" s="1"/>
  <c r="S402" i="12" s="1"/>
  <c r="Y402" i="12" s="1"/>
  <c r="AE402" i="12" s="1"/>
  <c r="AK402" i="12" s="1"/>
  <c r="AQ402" i="12" s="1"/>
  <c r="AW402" i="12" s="1"/>
  <c r="BC402" i="12" s="1"/>
  <c r="E401" i="12"/>
  <c r="D401" i="12"/>
  <c r="J401" i="12" s="1"/>
  <c r="P401" i="12" s="1"/>
  <c r="V401" i="12" s="1"/>
  <c r="AB401" i="12" s="1"/>
  <c r="AH401" i="12" s="1"/>
  <c r="AN401" i="12" s="1"/>
  <c r="AT401" i="12" s="1"/>
  <c r="AZ401" i="12" s="1"/>
  <c r="BF401" i="12" s="1"/>
  <c r="C401" i="12"/>
  <c r="I401" i="12" s="1"/>
  <c r="O401" i="12" s="1"/>
  <c r="U401" i="12" s="1"/>
  <c r="AA401" i="12" s="1"/>
  <c r="AG401" i="12" s="1"/>
  <c r="AM401" i="12" s="1"/>
  <c r="AS401" i="12" s="1"/>
  <c r="AY401" i="12" s="1"/>
  <c r="BE401" i="12" s="1"/>
  <c r="B401" i="12"/>
  <c r="A401" i="12"/>
  <c r="G401" i="12" s="1"/>
  <c r="M401" i="12" s="1"/>
  <c r="S401" i="12" s="1"/>
  <c r="Y401" i="12" s="1"/>
  <c r="AE401" i="12" s="1"/>
  <c r="AK401" i="12" s="1"/>
  <c r="AQ401" i="12" s="1"/>
  <c r="AW401" i="12" s="1"/>
  <c r="BC401" i="12" s="1"/>
  <c r="E400" i="12"/>
  <c r="D400" i="12"/>
  <c r="J400" i="12" s="1"/>
  <c r="P400" i="12" s="1"/>
  <c r="V400" i="12" s="1"/>
  <c r="AB400" i="12" s="1"/>
  <c r="AH400" i="12" s="1"/>
  <c r="AN400" i="12" s="1"/>
  <c r="AT400" i="12" s="1"/>
  <c r="AZ400" i="12" s="1"/>
  <c r="BF400" i="12" s="1"/>
  <c r="C400" i="12"/>
  <c r="I400" i="12" s="1"/>
  <c r="O400" i="12" s="1"/>
  <c r="U400" i="12" s="1"/>
  <c r="AA400" i="12" s="1"/>
  <c r="AG400" i="12" s="1"/>
  <c r="AM400" i="12" s="1"/>
  <c r="AS400" i="12" s="1"/>
  <c r="AY400" i="12" s="1"/>
  <c r="BE400" i="12" s="1"/>
  <c r="B400" i="12"/>
  <c r="H400" i="12" s="1"/>
  <c r="A400" i="12"/>
  <c r="G400" i="12" s="1"/>
  <c r="M400" i="12" s="1"/>
  <c r="S400" i="12" s="1"/>
  <c r="Y400" i="12" s="1"/>
  <c r="AE400" i="12" s="1"/>
  <c r="AK400" i="12" s="1"/>
  <c r="AQ400" i="12" s="1"/>
  <c r="AW400" i="12" s="1"/>
  <c r="BC400" i="12" s="1"/>
  <c r="O399" i="12"/>
  <c r="U399" i="12" s="1"/>
  <c r="AA399" i="12" s="1"/>
  <c r="AG399" i="12" s="1"/>
  <c r="AM399" i="12" s="1"/>
  <c r="AS399" i="12" s="1"/>
  <c r="AY399" i="12" s="1"/>
  <c r="BE399" i="12" s="1"/>
  <c r="E399" i="12"/>
  <c r="D399" i="12"/>
  <c r="J399" i="12" s="1"/>
  <c r="P399" i="12" s="1"/>
  <c r="V399" i="12" s="1"/>
  <c r="AB399" i="12" s="1"/>
  <c r="AH399" i="12" s="1"/>
  <c r="AN399" i="12" s="1"/>
  <c r="AT399" i="12" s="1"/>
  <c r="AZ399" i="12" s="1"/>
  <c r="BF399" i="12" s="1"/>
  <c r="C399" i="12"/>
  <c r="I399" i="12" s="1"/>
  <c r="B399" i="12"/>
  <c r="A399" i="12"/>
  <c r="G399" i="12" s="1"/>
  <c r="M399" i="12" s="1"/>
  <c r="S399" i="12" s="1"/>
  <c r="Y399" i="12" s="1"/>
  <c r="AE399" i="12" s="1"/>
  <c r="AK399" i="12" s="1"/>
  <c r="AQ399" i="12" s="1"/>
  <c r="AW399" i="12" s="1"/>
  <c r="BC399" i="12" s="1"/>
  <c r="E398" i="12"/>
  <c r="D398" i="12"/>
  <c r="J398" i="12" s="1"/>
  <c r="P398" i="12" s="1"/>
  <c r="V398" i="12" s="1"/>
  <c r="AB398" i="12" s="1"/>
  <c r="AH398" i="12" s="1"/>
  <c r="AN398" i="12" s="1"/>
  <c r="AT398" i="12" s="1"/>
  <c r="AZ398" i="12" s="1"/>
  <c r="BF398" i="12" s="1"/>
  <c r="C398" i="12"/>
  <c r="I398" i="12" s="1"/>
  <c r="O398" i="12" s="1"/>
  <c r="U398" i="12" s="1"/>
  <c r="AA398" i="12" s="1"/>
  <c r="AG398" i="12" s="1"/>
  <c r="AM398" i="12" s="1"/>
  <c r="AS398" i="12" s="1"/>
  <c r="AY398" i="12" s="1"/>
  <c r="BE398" i="12" s="1"/>
  <c r="B398" i="12"/>
  <c r="A398" i="12"/>
  <c r="G398" i="12" s="1"/>
  <c r="M398" i="12" s="1"/>
  <c r="S398" i="12" s="1"/>
  <c r="Y398" i="12" s="1"/>
  <c r="AE398" i="12" s="1"/>
  <c r="AK398" i="12" s="1"/>
  <c r="AQ398" i="12" s="1"/>
  <c r="AW398" i="12" s="1"/>
  <c r="BC398" i="12" s="1"/>
  <c r="E397" i="12"/>
  <c r="D397" i="12"/>
  <c r="J397" i="12" s="1"/>
  <c r="P397" i="12" s="1"/>
  <c r="V397" i="12" s="1"/>
  <c r="AB397" i="12" s="1"/>
  <c r="AH397" i="12" s="1"/>
  <c r="AN397" i="12" s="1"/>
  <c r="AT397" i="12" s="1"/>
  <c r="AZ397" i="12" s="1"/>
  <c r="BF397" i="12" s="1"/>
  <c r="C397" i="12"/>
  <c r="I397" i="12" s="1"/>
  <c r="O397" i="12" s="1"/>
  <c r="U397" i="12" s="1"/>
  <c r="AA397" i="12" s="1"/>
  <c r="AG397" i="12" s="1"/>
  <c r="AM397" i="12" s="1"/>
  <c r="AS397" i="12" s="1"/>
  <c r="AY397" i="12" s="1"/>
  <c r="BE397" i="12" s="1"/>
  <c r="B397" i="12"/>
  <c r="A397" i="12"/>
  <c r="G397" i="12" s="1"/>
  <c r="M397" i="12" s="1"/>
  <c r="S397" i="12" s="1"/>
  <c r="Y397" i="12" s="1"/>
  <c r="AE397" i="12" s="1"/>
  <c r="AK397" i="12" s="1"/>
  <c r="AQ397" i="12" s="1"/>
  <c r="AW397" i="12" s="1"/>
  <c r="BC397" i="12" s="1"/>
  <c r="E396" i="12"/>
  <c r="D396" i="12"/>
  <c r="J396" i="12" s="1"/>
  <c r="P396" i="12" s="1"/>
  <c r="V396" i="12" s="1"/>
  <c r="AB396" i="12" s="1"/>
  <c r="AH396" i="12" s="1"/>
  <c r="AN396" i="12" s="1"/>
  <c r="AT396" i="12" s="1"/>
  <c r="AZ396" i="12" s="1"/>
  <c r="BF396" i="12" s="1"/>
  <c r="C396" i="12"/>
  <c r="I396" i="12" s="1"/>
  <c r="O396" i="12" s="1"/>
  <c r="U396" i="12" s="1"/>
  <c r="AA396" i="12" s="1"/>
  <c r="AG396" i="12" s="1"/>
  <c r="AM396" i="12" s="1"/>
  <c r="AS396" i="12" s="1"/>
  <c r="AY396" i="12" s="1"/>
  <c r="BE396" i="12" s="1"/>
  <c r="B396" i="12"/>
  <c r="A396" i="12"/>
  <c r="G396" i="12" s="1"/>
  <c r="M396" i="12" s="1"/>
  <c r="S396" i="12" s="1"/>
  <c r="Y396" i="12" s="1"/>
  <c r="AE396" i="12" s="1"/>
  <c r="AK396" i="12" s="1"/>
  <c r="AQ396" i="12" s="1"/>
  <c r="AW396" i="12" s="1"/>
  <c r="BC396" i="12" s="1"/>
  <c r="E395" i="12"/>
  <c r="D395" i="12"/>
  <c r="J395" i="12" s="1"/>
  <c r="P395" i="12" s="1"/>
  <c r="V395" i="12" s="1"/>
  <c r="AB395" i="12" s="1"/>
  <c r="AH395" i="12" s="1"/>
  <c r="AN395" i="12" s="1"/>
  <c r="AT395" i="12" s="1"/>
  <c r="AZ395" i="12" s="1"/>
  <c r="BF395" i="12" s="1"/>
  <c r="C395" i="12"/>
  <c r="I395" i="12" s="1"/>
  <c r="O395" i="12" s="1"/>
  <c r="U395" i="12" s="1"/>
  <c r="AA395" i="12" s="1"/>
  <c r="AG395" i="12" s="1"/>
  <c r="AM395" i="12" s="1"/>
  <c r="AS395" i="12" s="1"/>
  <c r="AY395" i="12" s="1"/>
  <c r="BE395" i="12" s="1"/>
  <c r="B395" i="12"/>
  <c r="A395" i="12"/>
  <c r="G395" i="12" s="1"/>
  <c r="M395" i="12" s="1"/>
  <c r="S395" i="12" s="1"/>
  <c r="Y395" i="12" s="1"/>
  <c r="AE395" i="12" s="1"/>
  <c r="AK395" i="12" s="1"/>
  <c r="AQ395" i="12" s="1"/>
  <c r="AW395" i="12" s="1"/>
  <c r="BC395" i="12" s="1"/>
  <c r="E394" i="12"/>
  <c r="D394" i="12"/>
  <c r="J394" i="12" s="1"/>
  <c r="P394" i="12" s="1"/>
  <c r="V394" i="12" s="1"/>
  <c r="AB394" i="12" s="1"/>
  <c r="AH394" i="12" s="1"/>
  <c r="AN394" i="12" s="1"/>
  <c r="AT394" i="12" s="1"/>
  <c r="AZ394" i="12" s="1"/>
  <c r="BF394" i="12" s="1"/>
  <c r="C394" i="12"/>
  <c r="I394" i="12" s="1"/>
  <c r="O394" i="12" s="1"/>
  <c r="U394" i="12" s="1"/>
  <c r="AA394" i="12" s="1"/>
  <c r="AG394" i="12" s="1"/>
  <c r="AM394" i="12" s="1"/>
  <c r="AS394" i="12" s="1"/>
  <c r="AY394" i="12" s="1"/>
  <c r="BE394" i="12" s="1"/>
  <c r="B394" i="12"/>
  <c r="A394" i="12"/>
  <c r="G394" i="12" s="1"/>
  <c r="M394" i="12" s="1"/>
  <c r="S394" i="12" s="1"/>
  <c r="Y394" i="12" s="1"/>
  <c r="AE394" i="12" s="1"/>
  <c r="AK394" i="12" s="1"/>
  <c r="AQ394" i="12" s="1"/>
  <c r="AW394" i="12" s="1"/>
  <c r="BC394" i="12" s="1"/>
  <c r="E393" i="12"/>
  <c r="D393" i="12"/>
  <c r="J393" i="12" s="1"/>
  <c r="P393" i="12" s="1"/>
  <c r="V393" i="12" s="1"/>
  <c r="AB393" i="12" s="1"/>
  <c r="AH393" i="12" s="1"/>
  <c r="AN393" i="12" s="1"/>
  <c r="AT393" i="12" s="1"/>
  <c r="AZ393" i="12" s="1"/>
  <c r="BF393" i="12" s="1"/>
  <c r="C393" i="12"/>
  <c r="I393" i="12" s="1"/>
  <c r="O393" i="12" s="1"/>
  <c r="U393" i="12" s="1"/>
  <c r="AA393" i="12" s="1"/>
  <c r="AG393" i="12" s="1"/>
  <c r="AM393" i="12" s="1"/>
  <c r="AS393" i="12" s="1"/>
  <c r="AY393" i="12" s="1"/>
  <c r="BE393" i="12" s="1"/>
  <c r="B393" i="12"/>
  <c r="A393" i="12"/>
  <c r="G393" i="12" s="1"/>
  <c r="M393" i="12" s="1"/>
  <c r="S393" i="12" s="1"/>
  <c r="Y393" i="12" s="1"/>
  <c r="AE393" i="12" s="1"/>
  <c r="AK393" i="12" s="1"/>
  <c r="AQ393" i="12" s="1"/>
  <c r="AW393" i="12" s="1"/>
  <c r="BC393" i="12" s="1"/>
  <c r="E392" i="12"/>
  <c r="D392" i="12"/>
  <c r="J392" i="12" s="1"/>
  <c r="P392" i="12" s="1"/>
  <c r="V392" i="12" s="1"/>
  <c r="AB392" i="12" s="1"/>
  <c r="AH392" i="12" s="1"/>
  <c r="AN392" i="12" s="1"/>
  <c r="AT392" i="12" s="1"/>
  <c r="AZ392" i="12" s="1"/>
  <c r="BF392" i="12" s="1"/>
  <c r="C392" i="12"/>
  <c r="I392" i="12" s="1"/>
  <c r="O392" i="12" s="1"/>
  <c r="U392" i="12" s="1"/>
  <c r="AA392" i="12" s="1"/>
  <c r="AG392" i="12" s="1"/>
  <c r="AM392" i="12" s="1"/>
  <c r="AS392" i="12" s="1"/>
  <c r="AY392" i="12" s="1"/>
  <c r="BE392" i="12" s="1"/>
  <c r="B392" i="12"/>
  <c r="A392" i="12"/>
  <c r="G392" i="12" s="1"/>
  <c r="M392" i="12" s="1"/>
  <c r="S392" i="12" s="1"/>
  <c r="Y392" i="12" s="1"/>
  <c r="AE392" i="12" s="1"/>
  <c r="AK392" i="12" s="1"/>
  <c r="AQ392" i="12" s="1"/>
  <c r="AW392" i="12" s="1"/>
  <c r="BC392" i="12" s="1"/>
  <c r="E391" i="12"/>
  <c r="D391" i="12"/>
  <c r="J391" i="12" s="1"/>
  <c r="P391" i="12" s="1"/>
  <c r="V391" i="12" s="1"/>
  <c r="AB391" i="12" s="1"/>
  <c r="AH391" i="12" s="1"/>
  <c r="AN391" i="12" s="1"/>
  <c r="AT391" i="12" s="1"/>
  <c r="AZ391" i="12" s="1"/>
  <c r="BF391" i="12" s="1"/>
  <c r="C391" i="12"/>
  <c r="I391" i="12" s="1"/>
  <c r="O391" i="12" s="1"/>
  <c r="U391" i="12" s="1"/>
  <c r="AA391" i="12" s="1"/>
  <c r="AG391" i="12" s="1"/>
  <c r="AM391" i="12" s="1"/>
  <c r="AS391" i="12" s="1"/>
  <c r="AY391" i="12" s="1"/>
  <c r="BE391" i="12" s="1"/>
  <c r="B391" i="12"/>
  <c r="A391" i="12"/>
  <c r="G391" i="12" s="1"/>
  <c r="M391" i="12" s="1"/>
  <c r="S391" i="12" s="1"/>
  <c r="Y391" i="12" s="1"/>
  <c r="AE391" i="12" s="1"/>
  <c r="AK391" i="12" s="1"/>
  <c r="AQ391" i="12" s="1"/>
  <c r="AW391" i="12" s="1"/>
  <c r="BC391" i="12" s="1"/>
  <c r="E390" i="12"/>
  <c r="D390" i="12"/>
  <c r="J390" i="12" s="1"/>
  <c r="P390" i="12" s="1"/>
  <c r="V390" i="12" s="1"/>
  <c r="AB390" i="12" s="1"/>
  <c r="AH390" i="12" s="1"/>
  <c r="AN390" i="12" s="1"/>
  <c r="AT390" i="12" s="1"/>
  <c r="AZ390" i="12" s="1"/>
  <c r="BF390" i="12" s="1"/>
  <c r="C390" i="12"/>
  <c r="I390" i="12" s="1"/>
  <c r="O390" i="12" s="1"/>
  <c r="U390" i="12" s="1"/>
  <c r="AA390" i="12" s="1"/>
  <c r="AG390" i="12" s="1"/>
  <c r="AM390" i="12" s="1"/>
  <c r="AS390" i="12" s="1"/>
  <c r="AY390" i="12" s="1"/>
  <c r="BE390" i="12" s="1"/>
  <c r="B390" i="12"/>
  <c r="H390" i="12" s="1"/>
  <c r="A390" i="12"/>
  <c r="G390" i="12" s="1"/>
  <c r="M390" i="12" s="1"/>
  <c r="S390" i="12" s="1"/>
  <c r="Y390" i="12" s="1"/>
  <c r="AE390" i="12" s="1"/>
  <c r="AK390" i="12" s="1"/>
  <c r="AQ390" i="12" s="1"/>
  <c r="AW390" i="12" s="1"/>
  <c r="BC390" i="12" s="1"/>
  <c r="E389" i="12"/>
  <c r="D389" i="12"/>
  <c r="J389" i="12" s="1"/>
  <c r="P389" i="12" s="1"/>
  <c r="V389" i="12" s="1"/>
  <c r="AB389" i="12" s="1"/>
  <c r="AH389" i="12" s="1"/>
  <c r="AN389" i="12" s="1"/>
  <c r="AT389" i="12" s="1"/>
  <c r="AZ389" i="12" s="1"/>
  <c r="BF389" i="12" s="1"/>
  <c r="C389" i="12"/>
  <c r="I389" i="12" s="1"/>
  <c r="O389" i="12" s="1"/>
  <c r="U389" i="12" s="1"/>
  <c r="AA389" i="12" s="1"/>
  <c r="AG389" i="12" s="1"/>
  <c r="AM389" i="12" s="1"/>
  <c r="AS389" i="12" s="1"/>
  <c r="AY389" i="12" s="1"/>
  <c r="BE389" i="12" s="1"/>
  <c r="B389" i="12"/>
  <c r="A389" i="12"/>
  <c r="G389" i="12" s="1"/>
  <c r="M389" i="12" s="1"/>
  <c r="S389" i="12" s="1"/>
  <c r="Y389" i="12" s="1"/>
  <c r="AE389" i="12" s="1"/>
  <c r="AK389" i="12" s="1"/>
  <c r="AQ389" i="12" s="1"/>
  <c r="AW389" i="12" s="1"/>
  <c r="BC389" i="12" s="1"/>
  <c r="E388" i="12"/>
  <c r="D388" i="12"/>
  <c r="J388" i="12" s="1"/>
  <c r="P388" i="12" s="1"/>
  <c r="V388" i="12" s="1"/>
  <c r="AB388" i="12" s="1"/>
  <c r="AH388" i="12" s="1"/>
  <c r="AN388" i="12" s="1"/>
  <c r="AT388" i="12" s="1"/>
  <c r="AZ388" i="12" s="1"/>
  <c r="BF388" i="12" s="1"/>
  <c r="C388" i="12"/>
  <c r="I388" i="12" s="1"/>
  <c r="O388" i="12" s="1"/>
  <c r="U388" i="12" s="1"/>
  <c r="AA388" i="12" s="1"/>
  <c r="AG388" i="12" s="1"/>
  <c r="AM388" i="12" s="1"/>
  <c r="AS388" i="12" s="1"/>
  <c r="AY388" i="12" s="1"/>
  <c r="BE388" i="12" s="1"/>
  <c r="B388" i="12"/>
  <c r="A388" i="12"/>
  <c r="G388" i="12" s="1"/>
  <c r="M388" i="12" s="1"/>
  <c r="S388" i="12" s="1"/>
  <c r="Y388" i="12" s="1"/>
  <c r="AE388" i="12" s="1"/>
  <c r="AK388" i="12" s="1"/>
  <c r="AQ388" i="12" s="1"/>
  <c r="AW388" i="12" s="1"/>
  <c r="BC388" i="12" s="1"/>
  <c r="E387" i="12"/>
  <c r="D387" i="12"/>
  <c r="J387" i="12" s="1"/>
  <c r="P387" i="12" s="1"/>
  <c r="V387" i="12" s="1"/>
  <c r="AB387" i="12" s="1"/>
  <c r="AH387" i="12" s="1"/>
  <c r="AN387" i="12" s="1"/>
  <c r="AT387" i="12" s="1"/>
  <c r="AZ387" i="12" s="1"/>
  <c r="BF387" i="12" s="1"/>
  <c r="C387" i="12"/>
  <c r="I387" i="12" s="1"/>
  <c r="O387" i="12" s="1"/>
  <c r="U387" i="12" s="1"/>
  <c r="AA387" i="12" s="1"/>
  <c r="AG387" i="12" s="1"/>
  <c r="AM387" i="12" s="1"/>
  <c r="AS387" i="12" s="1"/>
  <c r="AY387" i="12" s="1"/>
  <c r="BE387" i="12" s="1"/>
  <c r="B387" i="12"/>
  <c r="A387" i="12"/>
  <c r="G387" i="12" s="1"/>
  <c r="M387" i="12" s="1"/>
  <c r="S387" i="12" s="1"/>
  <c r="Y387" i="12" s="1"/>
  <c r="AE387" i="12" s="1"/>
  <c r="AK387" i="12" s="1"/>
  <c r="AQ387" i="12" s="1"/>
  <c r="AW387" i="12" s="1"/>
  <c r="BC387" i="12" s="1"/>
  <c r="E386" i="12"/>
  <c r="D386" i="12"/>
  <c r="J386" i="12" s="1"/>
  <c r="P386" i="12" s="1"/>
  <c r="V386" i="12" s="1"/>
  <c r="AB386" i="12" s="1"/>
  <c r="AH386" i="12" s="1"/>
  <c r="AN386" i="12" s="1"/>
  <c r="AT386" i="12" s="1"/>
  <c r="AZ386" i="12" s="1"/>
  <c r="BF386" i="12" s="1"/>
  <c r="C386" i="12"/>
  <c r="I386" i="12" s="1"/>
  <c r="O386" i="12" s="1"/>
  <c r="U386" i="12" s="1"/>
  <c r="AA386" i="12" s="1"/>
  <c r="AG386" i="12" s="1"/>
  <c r="AM386" i="12" s="1"/>
  <c r="AS386" i="12" s="1"/>
  <c r="AY386" i="12" s="1"/>
  <c r="BE386" i="12" s="1"/>
  <c r="B386" i="12"/>
  <c r="A386" i="12"/>
  <c r="G386" i="12" s="1"/>
  <c r="M386" i="12" s="1"/>
  <c r="S386" i="12" s="1"/>
  <c r="Y386" i="12" s="1"/>
  <c r="AE386" i="12" s="1"/>
  <c r="AK386" i="12" s="1"/>
  <c r="AQ386" i="12" s="1"/>
  <c r="AW386" i="12" s="1"/>
  <c r="BC386" i="12" s="1"/>
  <c r="E385" i="12"/>
  <c r="D385" i="12"/>
  <c r="J385" i="12" s="1"/>
  <c r="P385" i="12" s="1"/>
  <c r="V385" i="12" s="1"/>
  <c r="AB385" i="12" s="1"/>
  <c r="AH385" i="12" s="1"/>
  <c r="AN385" i="12" s="1"/>
  <c r="AT385" i="12" s="1"/>
  <c r="AZ385" i="12" s="1"/>
  <c r="BF385" i="12" s="1"/>
  <c r="C385" i="12"/>
  <c r="I385" i="12" s="1"/>
  <c r="O385" i="12" s="1"/>
  <c r="U385" i="12" s="1"/>
  <c r="AA385" i="12" s="1"/>
  <c r="AG385" i="12" s="1"/>
  <c r="AM385" i="12" s="1"/>
  <c r="AS385" i="12" s="1"/>
  <c r="AY385" i="12" s="1"/>
  <c r="BE385" i="12" s="1"/>
  <c r="B385" i="12"/>
  <c r="A385" i="12"/>
  <c r="G385" i="12" s="1"/>
  <c r="M385" i="12" s="1"/>
  <c r="S385" i="12" s="1"/>
  <c r="Y385" i="12" s="1"/>
  <c r="AE385" i="12" s="1"/>
  <c r="AK385" i="12" s="1"/>
  <c r="AQ385" i="12" s="1"/>
  <c r="AW385" i="12" s="1"/>
  <c r="BC385" i="12" s="1"/>
  <c r="E384" i="12"/>
  <c r="D384" i="12"/>
  <c r="J384" i="12" s="1"/>
  <c r="P384" i="12" s="1"/>
  <c r="V384" i="12" s="1"/>
  <c r="AB384" i="12" s="1"/>
  <c r="AH384" i="12" s="1"/>
  <c r="AN384" i="12" s="1"/>
  <c r="AT384" i="12" s="1"/>
  <c r="AZ384" i="12" s="1"/>
  <c r="BF384" i="12" s="1"/>
  <c r="C384" i="12"/>
  <c r="I384" i="12" s="1"/>
  <c r="O384" i="12" s="1"/>
  <c r="U384" i="12" s="1"/>
  <c r="AA384" i="12" s="1"/>
  <c r="AG384" i="12" s="1"/>
  <c r="AM384" i="12" s="1"/>
  <c r="AS384" i="12" s="1"/>
  <c r="AY384" i="12" s="1"/>
  <c r="BE384" i="12" s="1"/>
  <c r="B384" i="12"/>
  <c r="A384" i="12"/>
  <c r="G384" i="12" s="1"/>
  <c r="M384" i="12" s="1"/>
  <c r="S384" i="12" s="1"/>
  <c r="Y384" i="12" s="1"/>
  <c r="AE384" i="12" s="1"/>
  <c r="AK384" i="12" s="1"/>
  <c r="AQ384" i="12" s="1"/>
  <c r="AW384" i="12" s="1"/>
  <c r="BC384" i="12" s="1"/>
  <c r="E383" i="12"/>
  <c r="D383" i="12"/>
  <c r="J383" i="12" s="1"/>
  <c r="P383" i="12" s="1"/>
  <c r="V383" i="12" s="1"/>
  <c r="AB383" i="12" s="1"/>
  <c r="AH383" i="12" s="1"/>
  <c r="AN383" i="12" s="1"/>
  <c r="AT383" i="12" s="1"/>
  <c r="AZ383" i="12" s="1"/>
  <c r="BF383" i="12" s="1"/>
  <c r="C383" i="12"/>
  <c r="I383" i="12" s="1"/>
  <c r="O383" i="12" s="1"/>
  <c r="U383" i="12" s="1"/>
  <c r="AA383" i="12" s="1"/>
  <c r="AG383" i="12" s="1"/>
  <c r="AM383" i="12" s="1"/>
  <c r="AS383" i="12" s="1"/>
  <c r="AY383" i="12" s="1"/>
  <c r="BE383" i="12" s="1"/>
  <c r="B383" i="12"/>
  <c r="A383" i="12"/>
  <c r="G383" i="12" s="1"/>
  <c r="M383" i="12" s="1"/>
  <c r="S383" i="12" s="1"/>
  <c r="Y383" i="12" s="1"/>
  <c r="AE383" i="12" s="1"/>
  <c r="AK383" i="12" s="1"/>
  <c r="AQ383" i="12" s="1"/>
  <c r="AW383" i="12" s="1"/>
  <c r="BC383" i="12" s="1"/>
  <c r="E382" i="12"/>
  <c r="D382" i="12"/>
  <c r="J382" i="12" s="1"/>
  <c r="P382" i="12" s="1"/>
  <c r="V382" i="12" s="1"/>
  <c r="AB382" i="12" s="1"/>
  <c r="AH382" i="12" s="1"/>
  <c r="AN382" i="12" s="1"/>
  <c r="AT382" i="12" s="1"/>
  <c r="AZ382" i="12" s="1"/>
  <c r="BF382" i="12" s="1"/>
  <c r="C382" i="12"/>
  <c r="I382" i="12" s="1"/>
  <c r="O382" i="12" s="1"/>
  <c r="U382" i="12" s="1"/>
  <c r="AA382" i="12" s="1"/>
  <c r="AG382" i="12" s="1"/>
  <c r="AM382" i="12" s="1"/>
  <c r="AS382" i="12" s="1"/>
  <c r="AY382" i="12" s="1"/>
  <c r="BE382" i="12" s="1"/>
  <c r="B382" i="12"/>
  <c r="H382" i="12" s="1"/>
  <c r="A382" i="12"/>
  <c r="G382" i="12" s="1"/>
  <c r="M382" i="12" s="1"/>
  <c r="S382" i="12" s="1"/>
  <c r="Y382" i="12" s="1"/>
  <c r="AE382" i="12" s="1"/>
  <c r="AK382" i="12" s="1"/>
  <c r="AQ382" i="12" s="1"/>
  <c r="AW382" i="12" s="1"/>
  <c r="BC382" i="12" s="1"/>
  <c r="E381" i="12"/>
  <c r="D381" i="12"/>
  <c r="J381" i="12" s="1"/>
  <c r="P381" i="12" s="1"/>
  <c r="V381" i="12" s="1"/>
  <c r="AB381" i="12" s="1"/>
  <c r="AH381" i="12" s="1"/>
  <c r="AN381" i="12" s="1"/>
  <c r="AT381" i="12" s="1"/>
  <c r="AZ381" i="12" s="1"/>
  <c r="BF381" i="12" s="1"/>
  <c r="C381" i="12"/>
  <c r="I381" i="12" s="1"/>
  <c r="O381" i="12" s="1"/>
  <c r="U381" i="12" s="1"/>
  <c r="AA381" i="12" s="1"/>
  <c r="AG381" i="12" s="1"/>
  <c r="AM381" i="12" s="1"/>
  <c r="AS381" i="12" s="1"/>
  <c r="AY381" i="12" s="1"/>
  <c r="BE381" i="12" s="1"/>
  <c r="B381" i="12"/>
  <c r="A381" i="12"/>
  <c r="G381" i="12" s="1"/>
  <c r="M381" i="12" s="1"/>
  <c r="S381" i="12" s="1"/>
  <c r="Y381" i="12" s="1"/>
  <c r="AE381" i="12" s="1"/>
  <c r="AK381" i="12" s="1"/>
  <c r="AQ381" i="12" s="1"/>
  <c r="AW381" i="12" s="1"/>
  <c r="BC381" i="12" s="1"/>
  <c r="E380" i="12"/>
  <c r="D380" i="12"/>
  <c r="J380" i="12" s="1"/>
  <c r="P380" i="12" s="1"/>
  <c r="V380" i="12" s="1"/>
  <c r="AB380" i="12" s="1"/>
  <c r="AH380" i="12" s="1"/>
  <c r="AN380" i="12" s="1"/>
  <c r="AT380" i="12" s="1"/>
  <c r="AZ380" i="12" s="1"/>
  <c r="BF380" i="12" s="1"/>
  <c r="C380" i="12"/>
  <c r="I380" i="12" s="1"/>
  <c r="O380" i="12" s="1"/>
  <c r="U380" i="12" s="1"/>
  <c r="AA380" i="12" s="1"/>
  <c r="AG380" i="12" s="1"/>
  <c r="AM380" i="12" s="1"/>
  <c r="AS380" i="12" s="1"/>
  <c r="AY380" i="12" s="1"/>
  <c r="BE380" i="12" s="1"/>
  <c r="B380" i="12"/>
  <c r="H380" i="12" s="1"/>
  <c r="A380" i="12"/>
  <c r="G380" i="12" s="1"/>
  <c r="M380" i="12" s="1"/>
  <c r="S380" i="12" s="1"/>
  <c r="Y380" i="12" s="1"/>
  <c r="AE380" i="12" s="1"/>
  <c r="AK380" i="12" s="1"/>
  <c r="AQ380" i="12" s="1"/>
  <c r="AW380" i="12" s="1"/>
  <c r="BC380" i="12" s="1"/>
  <c r="E379" i="12"/>
  <c r="D379" i="12"/>
  <c r="J379" i="12" s="1"/>
  <c r="P379" i="12" s="1"/>
  <c r="V379" i="12" s="1"/>
  <c r="AB379" i="12" s="1"/>
  <c r="AH379" i="12" s="1"/>
  <c r="AN379" i="12" s="1"/>
  <c r="AT379" i="12" s="1"/>
  <c r="AZ379" i="12" s="1"/>
  <c r="BF379" i="12" s="1"/>
  <c r="C379" i="12"/>
  <c r="I379" i="12" s="1"/>
  <c r="O379" i="12" s="1"/>
  <c r="U379" i="12" s="1"/>
  <c r="AA379" i="12" s="1"/>
  <c r="AG379" i="12" s="1"/>
  <c r="AM379" i="12" s="1"/>
  <c r="AS379" i="12" s="1"/>
  <c r="AY379" i="12" s="1"/>
  <c r="BE379" i="12" s="1"/>
  <c r="B379" i="12"/>
  <c r="A379" i="12"/>
  <c r="G379" i="12" s="1"/>
  <c r="M379" i="12" s="1"/>
  <c r="S379" i="12" s="1"/>
  <c r="Y379" i="12" s="1"/>
  <c r="AE379" i="12" s="1"/>
  <c r="AK379" i="12" s="1"/>
  <c r="AQ379" i="12" s="1"/>
  <c r="AW379" i="12" s="1"/>
  <c r="BC379" i="12" s="1"/>
  <c r="E378" i="12"/>
  <c r="D378" i="12"/>
  <c r="J378" i="12" s="1"/>
  <c r="P378" i="12" s="1"/>
  <c r="V378" i="12" s="1"/>
  <c r="AB378" i="12" s="1"/>
  <c r="AH378" i="12" s="1"/>
  <c r="AN378" i="12" s="1"/>
  <c r="AT378" i="12" s="1"/>
  <c r="AZ378" i="12" s="1"/>
  <c r="BF378" i="12" s="1"/>
  <c r="C378" i="12"/>
  <c r="I378" i="12" s="1"/>
  <c r="O378" i="12" s="1"/>
  <c r="U378" i="12" s="1"/>
  <c r="AA378" i="12" s="1"/>
  <c r="AG378" i="12" s="1"/>
  <c r="AM378" i="12" s="1"/>
  <c r="AS378" i="12" s="1"/>
  <c r="AY378" i="12" s="1"/>
  <c r="BE378" i="12" s="1"/>
  <c r="B378" i="12"/>
  <c r="A378" i="12"/>
  <c r="G378" i="12" s="1"/>
  <c r="M378" i="12" s="1"/>
  <c r="S378" i="12" s="1"/>
  <c r="Y378" i="12" s="1"/>
  <c r="AE378" i="12" s="1"/>
  <c r="AK378" i="12" s="1"/>
  <c r="AQ378" i="12" s="1"/>
  <c r="AW378" i="12" s="1"/>
  <c r="BC378" i="12" s="1"/>
  <c r="E377" i="12"/>
  <c r="D377" i="12"/>
  <c r="J377" i="12" s="1"/>
  <c r="P377" i="12" s="1"/>
  <c r="V377" i="12" s="1"/>
  <c r="AB377" i="12" s="1"/>
  <c r="AH377" i="12" s="1"/>
  <c r="AN377" i="12" s="1"/>
  <c r="AT377" i="12" s="1"/>
  <c r="AZ377" i="12" s="1"/>
  <c r="BF377" i="12" s="1"/>
  <c r="C377" i="12"/>
  <c r="I377" i="12" s="1"/>
  <c r="O377" i="12" s="1"/>
  <c r="U377" i="12" s="1"/>
  <c r="AA377" i="12" s="1"/>
  <c r="AG377" i="12" s="1"/>
  <c r="AM377" i="12" s="1"/>
  <c r="AS377" i="12" s="1"/>
  <c r="AY377" i="12" s="1"/>
  <c r="BE377" i="12" s="1"/>
  <c r="B377" i="12"/>
  <c r="A377" i="12"/>
  <c r="G377" i="12" s="1"/>
  <c r="M377" i="12" s="1"/>
  <c r="S377" i="12" s="1"/>
  <c r="Y377" i="12" s="1"/>
  <c r="AE377" i="12" s="1"/>
  <c r="AK377" i="12" s="1"/>
  <c r="AQ377" i="12" s="1"/>
  <c r="AW377" i="12" s="1"/>
  <c r="BC377" i="12" s="1"/>
  <c r="E376" i="12"/>
  <c r="D376" i="12"/>
  <c r="J376" i="12" s="1"/>
  <c r="P376" i="12" s="1"/>
  <c r="V376" i="12" s="1"/>
  <c r="AB376" i="12" s="1"/>
  <c r="AH376" i="12" s="1"/>
  <c r="AN376" i="12" s="1"/>
  <c r="AT376" i="12" s="1"/>
  <c r="AZ376" i="12" s="1"/>
  <c r="BF376" i="12" s="1"/>
  <c r="C376" i="12"/>
  <c r="I376" i="12" s="1"/>
  <c r="O376" i="12" s="1"/>
  <c r="U376" i="12" s="1"/>
  <c r="AA376" i="12" s="1"/>
  <c r="AG376" i="12" s="1"/>
  <c r="AM376" i="12" s="1"/>
  <c r="AS376" i="12" s="1"/>
  <c r="AY376" i="12" s="1"/>
  <c r="BE376" i="12" s="1"/>
  <c r="B376" i="12"/>
  <c r="H376" i="12" s="1"/>
  <c r="A376" i="12"/>
  <c r="G376" i="12" s="1"/>
  <c r="M376" i="12" s="1"/>
  <c r="S376" i="12" s="1"/>
  <c r="Y376" i="12" s="1"/>
  <c r="AE376" i="12" s="1"/>
  <c r="AK376" i="12" s="1"/>
  <c r="AQ376" i="12" s="1"/>
  <c r="AW376" i="12" s="1"/>
  <c r="BC376" i="12" s="1"/>
  <c r="E375" i="12"/>
  <c r="D375" i="12"/>
  <c r="J375" i="12" s="1"/>
  <c r="P375" i="12" s="1"/>
  <c r="V375" i="12" s="1"/>
  <c r="AB375" i="12" s="1"/>
  <c r="AH375" i="12" s="1"/>
  <c r="AN375" i="12" s="1"/>
  <c r="AT375" i="12" s="1"/>
  <c r="AZ375" i="12" s="1"/>
  <c r="BF375" i="12" s="1"/>
  <c r="C375" i="12"/>
  <c r="I375" i="12" s="1"/>
  <c r="O375" i="12" s="1"/>
  <c r="U375" i="12" s="1"/>
  <c r="AA375" i="12" s="1"/>
  <c r="AG375" i="12" s="1"/>
  <c r="AM375" i="12" s="1"/>
  <c r="AS375" i="12" s="1"/>
  <c r="AY375" i="12" s="1"/>
  <c r="BE375" i="12" s="1"/>
  <c r="B375" i="12"/>
  <c r="A375" i="12"/>
  <c r="G375" i="12" s="1"/>
  <c r="M375" i="12" s="1"/>
  <c r="S375" i="12" s="1"/>
  <c r="Y375" i="12" s="1"/>
  <c r="AE375" i="12" s="1"/>
  <c r="AK375" i="12" s="1"/>
  <c r="AQ375" i="12" s="1"/>
  <c r="AW375" i="12" s="1"/>
  <c r="BC375" i="12" s="1"/>
  <c r="E374" i="12"/>
  <c r="D374" i="12"/>
  <c r="J374" i="12" s="1"/>
  <c r="P374" i="12" s="1"/>
  <c r="V374" i="12" s="1"/>
  <c r="AB374" i="12" s="1"/>
  <c r="AH374" i="12" s="1"/>
  <c r="AN374" i="12" s="1"/>
  <c r="AT374" i="12" s="1"/>
  <c r="AZ374" i="12" s="1"/>
  <c r="BF374" i="12" s="1"/>
  <c r="C374" i="12"/>
  <c r="I374" i="12" s="1"/>
  <c r="O374" i="12" s="1"/>
  <c r="U374" i="12" s="1"/>
  <c r="AA374" i="12" s="1"/>
  <c r="AG374" i="12" s="1"/>
  <c r="AM374" i="12" s="1"/>
  <c r="AS374" i="12" s="1"/>
  <c r="AY374" i="12" s="1"/>
  <c r="BE374" i="12" s="1"/>
  <c r="B374" i="12"/>
  <c r="A374" i="12"/>
  <c r="G374" i="12" s="1"/>
  <c r="M374" i="12" s="1"/>
  <c r="S374" i="12" s="1"/>
  <c r="Y374" i="12" s="1"/>
  <c r="AE374" i="12" s="1"/>
  <c r="AK374" i="12" s="1"/>
  <c r="AQ374" i="12" s="1"/>
  <c r="AW374" i="12" s="1"/>
  <c r="BC374" i="12" s="1"/>
  <c r="E373" i="12"/>
  <c r="D373" i="12"/>
  <c r="J373" i="12" s="1"/>
  <c r="P373" i="12" s="1"/>
  <c r="V373" i="12" s="1"/>
  <c r="AB373" i="12" s="1"/>
  <c r="AH373" i="12" s="1"/>
  <c r="AN373" i="12" s="1"/>
  <c r="AT373" i="12" s="1"/>
  <c r="AZ373" i="12" s="1"/>
  <c r="BF373" i="12" s="1"/>
  <c r="C373" i="12"/>
  <c r="I373" i="12" s="1"/>
  <c r="O373" i="12" s="1"/>
  <c r="U373" i="12" s="1"/>
  <c r="AA373" i="12" s="1"/>
  <c r="AG373" i="12" s="1"/>
  <c r="AM373" i="12" s="1"/>
  <c r="AS373" i="12" s="1"/>
  <c r="AY373" i="12" s="1"/>
  <c r="BE373" i="12" s="1"/>
  <c r="B373" i="12"/>
  <c r="A373" i="12"/>
  <c r="G373" i="12" s="1"/>
  <c r="M373" i="12" s="1"/>
  <c r="S373" i="12" s="1"/>
  <c r="Y373" i="12" s="1"/>
  <c r="AE373" i="12" s="1"/>
  <c r="AK373" i="12" s="1"/>
  <c r="AQ373" i="12" s="1"/>
  <c r="AW373" i="12" s="1"/>
  <c r="BC373" i="12" s="1"/>
  <c r="E372" i="12"/>
  <c r="D372" i="12"/>
  <c r="J372" i="12" s="1"/>
  <c r="P372" i="12" s="1"/>
  <c r="V372" i="12" s="1"/>
  <c r="AB372" i="12" s="1"/>
  <c r="AH372" i="12" s="1"/>
  <c r="AN372" i="12" s="1"/>
  <c r="AT372" i="12" s="1"/>
  <c r="AZ372" i="12" s="1"/>
  <c r="BF372" i="12" s="1"/>
  <c r="C372" i="12"/>
  <c r="I372" i="12" s="1"/>
  <c r="O372" i="12" s="1"/>
  <c r="U372" i="12" s="1"/>
  <c r="AA372" i="12" s="1"/>
  <c r="AG372" i="12" s="1"/>
  <c r="AM372" i="12" s="1"/>
  <c r="AS372" i="12" s="1"/>
  <c r="AY372" i="12" s="1"/>
  <c r="BE372" i="12" s="1"/>
  <c r="B372" i="12"/>
  <c r="A372" i="12"/>
  <c r="G372" i="12" s="1"/>
  <c r="M372" i="12" s="1"/>
  <c r="S372" i="12" s="1"/>
  <c r="Y372" i="12" s="1"/>
  <c r="AE372" i="12" s="1"/>
  <c r="AK372" i="12" s="1"/>
  <c r="AQ372" i="12" s="1"/>
  <c r="AW372" i="12" s="1"/>
  <c r="BC372" i="12" s="1"/>
  <c r="E371" i="12"/>
  <c r="D371" i="12"/>
  <c r="J371" i="12" s="1"/>
  <c r="P371" i="12" s="1"/>
  <c r="V371" i="12" s="1"/>
  <c r="AB371" i="12" s="1"/>
  <c r="AH371" i="12" s="1"/>
  <c r="AN371" i="12" s="1"/>
  <c r="AT371" i="12" s="1"/>
  <c r="AZ371" i="12" s="1"/>
  <c r="BF371" i="12" s="1"/>
  <c r="C371" i="12"/>
  <c r="I371" i="12" s="1"/>
  <c r="O371" i="12" s="1"/>
  <c r="U371" i="12" s="1"/>
  <c r="AA371" i="12" s="1"/>
  <c r="AG371" i="12" s="1"/>
  <c r="AM371" i="12" s="1"/>
  <c r="AS371" i="12" s="1"/>
  <c r="AY371" i="12" s="1"/>
  <c r="BE371" i="12" s="1"/>
  <c r="B371" i="12"/>
  <c r="A371" i="12"/>
  <c r="G371" i="12" s="1"/>
  <c r="M371" i="12" s="1"/>
  <c r="S371" i="12" s="1"/>
  <c r="Y371" i="12" s="1"/>
  <c r="AE371" i="12" s="1"/>
  <c r="AK371" i="12" s="1"/>
  <c r="AQ371" i="12" s="1"/>
  <c r="AW371" i="12" s="1"/>
  <c r="BC371" i="12" s="1"/>
  <c r="E370" i="12"/>
  <c r="D370" i="12"/>
  <c r="J370" i="12" s="1"/>
  <c r="P370" i="12" s="1"/>
  <c r="V370" i="12" s="1"/>
  <c r="AB370" i="12" s="1"/>
  <c r="AH370" i="12" s="1"/>
  <c r="AN370" i="12" s="1"/>
  <c r="AT370" i="12" s="1"/>
  <c r="AZ370" i="12" s="1"/>
  <c r="BF370" i="12" s="1"/>
  <c r="C370" i="12"/>
  <c r="I370" i="12" s="1"/>
  <c r="O370" i="12" s="1"/>
  <c r="U370" i="12" s="1"/>
  <c r="AA370" i="12" s="1"/>
  <c r="AG370" i="12" s="1"/>
  <c r="AM370" i="12" s="1"/>
  <c r="AS370" i="12" s="1"/>
  <c r="AY370" i="12" s="1"/>
  <c r="BE370" i="12" s="1"/>
  <c r="B370" i="12"/>
  <c r="A370" i="12"/>
  <c r="G370" i="12" s="1"/>
  <c r="M370" i="12" s="1"/>
  <c r="S370" i="12" s="1"/>
  <c r="Y370" i="12" s="1"/>
  <c r="AE370" i="12" s="1"/>
  <c r="AK370" i="12" s="1"/>
  <c r="AQ370" i="12" s="1"/>
  <c r="AW370" i="12" s="1"/>
  <c r="BC370" i="12" s="1"/>
  <c r="E369" i="12"/>
  <c r="D369" i="12"/>
  <c r="J369" i="12" s="1"/>
  <c r="P369" i="12" s="1"/>
  <c r="V369" i="12" s="1"/>
  <c r="AB369" i="12" s="1"/>
  <c r="AH369" i="12" s="1"/>
  <c r="AN369" i="12" s="1"/>
  <c r="AT369" i="12" s="1"/>
  <c r="AZ369" i="12" s="1"/>
  <c r="BF369" i="12" s="1"/>
  <c r="C369" i="12"/>
  <c r="I369" i="12" s="1"/>
  <c r="O369" i="12" s="1"/>
  <c r="U369" i="12" s="1"/>
  <c r="AA369" i="12" s="1"/>
  <c r="AG369" i="12" s="1"/>
  <c r="AM369" i="12" s="1"/>
  <c r="AS369" i="12" s="1"/>
  <c r="AY369" i="12" s="1"/>
  <c r="BE369" i="12" s="1"/>
  <c r="B369" i="12"/>
  <c r="A369" i="12"/>
  <c r="G369" i="12" s="1"/>
  <c r="M369" i="12" s="1"/>
  <c r="S369" i="12" s="1"/>
  <c r="Y369" i="12" s="1"/>
  <c r="AE369" i="12" s="1"/>
  <c r="AK369" i="12" s="1"/>
  <c r="AQ369" i="12" s="1"/>
  <c r="AW369" i="12" s="1"/>
  <c r="BC369" i="12" s="1"/>
  <c r="E368" i="12"/>
  <c r="D368" i="12"/>
  <c r="J368" i="12" s="1"/>
  <c r="P368" i="12" s="1"/>
  <c r="V368" i="12" s="1"/>
  <c r="AB368" i="12" s="1"/>
  <c r="AH368" i="12" s="1"/>
  <c r="AN368" i="12" s="1"/>
  <c r="AT368" i="12" s="1"/>
  <c r="AZ368" i="12" s="1"/>
  <c r="BF368" i="12" s="1"/>
  <c r="C368" i="12"/>
  <c r="I368" i="12" s="1"/>
  <c r="O368" i="12" s="1"/>
  <c r="U368" i="12" s="1"/>
  <c r="AA368" i="12" s="1"/>
  <c r="AG368" i="12" s="1"/>
  <c r="AM368" i="12" s="1"/>
  <c r="AS368" i="12" s="1"/>
  <c r="AY368" i="12" s="1"/>
  <c r="BE368" i="12" s="1"/>
  <c r="B368" i="12"/>
  <c r="A368" i="12"/>
  <c r="G368" i="12" s="1"/>
  <c r="M368" i="12" s="1"/>
  <c r="S368" i="12" s="1"/>
  <c r="Y368" i="12" s="1"/>
  <c r="AE368" i="12" s="1"/>
  <c r="AK368" i="12" s="1"/>
  <c r="AQ368" i="12" s="1"/>
  <c r="AW368" i="12" s="1"/>
  <c r="BC368" i="12" s="1"/>
  <c r="E367" i="12"/>
  <c r="D367" i="12"/>
  <c r="J367" i="12" s="1"/>
  <c r="P367" i="12" s="1"/>
  <c r="V367" i="12" s="1"/>
  <c r="AB367" i="12" s="1"/>
  <c r="AH367" i="12" s="1"/>
  <c r="AN367" i="12" s="1"/>
  <c r="AT367" i="12" s="1"/>
  <c r="AZ367" i="12" s="1"/>
  <c r="BF367" i="12" s="1"/>
  <c r="C367" i="12"/>
  <c r="I367" i="12" s="1"/>
  <c r="O367" i="12" s="1"/>
  <c r="U367" i="12" s="1"/>
  <c r="AA367" i="12" s="1"/>
  <c r="AG367" i="12" s="1"/>
  <c r="AM367" i="12" s="1"/>
  <c r="AS367" i="12" s="1"/>
  <c r="AY367" i="12" s="1"/>
  <c r="BE367" i="12" s="1"/>
  <c r="B367" i="12"/>
  <c r="A367" i="12"/>
  <c r="G367" i="12" s="1"/>
  <c r="M367" i="12" s="1"/>
  <c r="S367" i="12" s="1"/>
  <c r="Y367" i="12" s="1"/>
  <c r="AE367" i="12" s="1"/>
  <c r="AK367" i="12" s="1"/>
  <c r="AQ367" i="12" s="1"/>
  <c r="AW367" i="12" s="1"/>
  <c r="BC367" i="12" s="1"/>
  <c r="I366" i="12"/>
  <c r="O366" i="12" s="1"/>
  <c r="U366" i="12" s="1"/>
  <c r="AA366" i="12" s="1"/>
  <c r="AG366" i="12" s="1"/>
  <c r="AM366" i="12" s="1"/>
  <c r="AS366" i="12" s="1"/>
  <c r="AY366" i="12" s="1"/>
  <c r="BE366" i="12" s="1"/>
  <c r="G366" i="12"/>
  <c r="M366" i="12" s="1"/>
  <c r="S366" i="12" s="1"/>
  <c r="Y366" i="12" s="1"/>
  <c r="AE366" i="12" s="1"/>
  <c r="AK366" i="12" s="1"/>
  <c r="AQ366" i="12" s="1"/>
  <c r="AW366" i="12" s="1"/>
  <c r="BC366" i="12" s="1"/>
  <c r="E366" i="12"/>
  <c r="D366" i="12"/>
  <c r="J366" i="12" s="1"/>
  <c r="P366" i="12" s="1"/>
  <c r="V366" i="12" s="1"/>
  <c r="AB366" i="12" s="1"/>
  <c r="AH366" i="12" s="1"/>
  <c r="AN366" i="12" s="1"/>
  <c r="AT366" i="12" s="1"/>
  <c r="AZ366" i="12" s="1"/>
  <c r="BF366" i="12" s="1"/>
  <c r="C366" i="12"/>
  <c r="B366" i="12"/>
  <c r="H366" i="12" s="1"/>
  <c r="A366" i="12"/>
  <c r="E365" i="12"/>
  <c r="D365" i="12"/>
  <c r="J365" i="12" s="1"/>
  <c r="P365" i="12" s="1"/>
  <c r="V365" i="12" s="1"/>
  <c r="AB365" i="12" s="1"/>
  <c r="AH365" i="12" s="1"/>
  <c r="AN365" i="12" s="1"/>
  <c r="AT365" i="12" s="1"/>
  <c r="AZ365" i="12" s="1"/>
  <c r="BF365" i="12" s="1"/>
  <c r="C365" i="12"/>
  <c r="I365" i="12" s="1"/>
  <c r="O365" i="12" s="1"/>
  <c r="U365" i="12" s="1"/>
  <c r="AA365" i="12" s="1"/>
  <c r="AG365" i="12" s="1"/>
  <c r="AM365" i="12" s="1"/>
  <c r="AS365" i="12" s="1"/>
  <c r="AY365" i="12" s="1"/>
  <c r="BE365" i="12" s="1"/>
  <c r="B365" i="12"/>
  <c r="A365" i="12"/>
  <c r="G365" i="12" s="1"/>
  <c r="M365" i="12" s="1"/>
  <c r="S365" i="12" s="1"/>
  <c r="Y365" i="12" s="1"/>
  <c r="AE365" i="12" s="1"/>
  <c r="AK365" i="12" s="1"/>
  <c r="AQ365" i="12" s="1"/>
  <c r="AW365" i="12" s="1"/>
  <c r="BC365" i="12" s="1"/>
  <c r="E364" i="12"/>
  <c r="D364" i="12"/>
  <c r="J364" i="12" s="1"/>
  <c r="P364" i="12" s="1"/>
  <c r="V364" i="12" s="1"/>
  <c r="AB364" i="12" s="1"/>
  <c r="AH364" i="12" s="1"/>
  <c r="AN364" i="12" s="1"/>
  <c r="AT364" i="12" s="1"/>
  <c r="AZ364" i="12" s="1"/>
  <c r="BF364" i="12" s="1"/>
  <c r="C364" i="12"/>
  <c r="I364" i="12" s="1"/>
  <c r="O364" i="12" s="1"/>
  <c r="U364" i="12" s="1"/>
  <c r="AA364" i="12" s="1"/>
  <c r="AG364" i="12" s="1"/>
  <c r="AM364" i="12" s="1"/>
  <c r="AS364" i="12" s="1"/>
  <c r="AY364" i="12" s="1"/>
  <c r="BE364" i="12" s="1"/>
  <c r="B364" i="12"/>
  <c r="H364" i="12" s="1"/>
  <c r="A364" i="12"/>
  <c r="G364" i="12" s="1"/>
  <c r="M364" i="12" s="1"/>
  <c r="S364" i="12" s="1"/>
  <c r="Y364" i="12" s="1"/>
  <c r="AE364" i="12" s="1"/>
  <c r="AK364" i="12" s="1"/>
  <c r="AQ364" i="12" s="1"/>
  <c r="AW364" i="12" s="1"/>
  <c r="BC364" i="12" s="1"/>
  <c r="E363" i="12"/>
  <c r="D363" i="12"/>
  <c r="J363" i="12" s="1"/>
  <c r="P363" i="12" s="1"/>
  <c r="V363" i="12" s="1"/>
  <c r="AB363" i="12" s="1"/>
  <c r="AH363" i="12" s="1"/>
  <c r="AN363" i="12" s="1"/>
  <c r="AT363" i="12" s="1"/>
  <c r="AZ363" i="12" s="1"/>
  <c r="BF363" i="12" s="1"/>
  <c r="C363" i="12"/>
  <c r="I363" i="12" s="1"/>
  <c r="O363" i="12" s="1"/>
  <c r="U363" i="12" s="1"/>
  <c r="AA363" i="12" s="1"/>
  <c r="AG363" i="12" s="1"/>
  <c r="AM363" i="12" s="1"/>
  <c r="AS363" i="12" s="1"/>
  <c r="AY363" i="12" s="1"/>
  <c r="BE363" i="12" s="1"/>
  <c r="B363" i="12"/>
  <c r="A363" i="12"/>
  <c r="G363" i="12" s="1"/>
  <c r="M363" i="12" s="1"/>
  <c r="S363" i="12" s="1"/>
  <c r="Y363" i="12" s="1"/>
  <c r="AE363" i="12" s="1"/>
  <c r="AK363" i="12" s="1"/>
  <c r="AQ363" i="12" s="1"/>
  <c r="AW363" i="12" s="1"/>
  <c r="BC363" i="12" s="1"/>
  <c r="E362" i="12"/>
  <c r="D362" i="12"/>
  <c r="J362" i="12" s="1"/>
  <c r="P362" i="12" s="1"/>
  <c r="V362" i="12" s="1"/>
  <c r="AB362" i="12" s="1"/>
  <c r="AH362" i="12" s="1"/>
  <c r="AN362" i="12" s="1"/>
  <c r="AT362" i="12" s="1"/>
  <c r="AZ362" i="12" s="1"/>
  <c r="BF362" i="12" s="1"/>
  <c r="C362" i="12"/>
  <c r="I362" i="12" s="1"/>
  <c r="O362" i="12" s="1"/>
  <c r="U362" i="12" s="1"/>
  <c r="AA362" i="12" s="1"/>
  <c r="AG362" i="12" s="1"/>
  <c r="AM362" i="12" s="1"/>
  <c r="AS362" i="12" s="1"/>
  <c r="AY362" i="12" s="1"/>
  <c r="BE362" i="12" s="1"/>
  <c r="B362" i="12"/>
  <c r="K362" i="12" s="1"/>
  <c r="A362" i="12"/>
  <c r="G362" i="12" s="1"/>
  <c r="M362" i="12" s="1"/>
  <c r="S362" i="12" s="1"/>
  <c r="Y362" i="12" s="1"/>
  <c r="AE362" i="12" s="1"/>
  <c r="AK362" i="12" s="1"/>
  <c r="AQ362" i="12" s="1"/>
  <c r="AW362" i="12" s="1"/>
  <c r="BC362" i="12" s="1"/>
  <c r="E361" i="12"/>
  <c r="D361" i="12"/>
  <c r="J361" i="12" s="1"/>
  <c r="P361" i="12" s="1"/>
  <c r="V361" i="12" s="1"/>
  <c r="AB361" i="12" s="1"/>
  <c r="AH361" i="12" s="1"/>
  <c r="AN361" i="12" s="1"/>
  <c r="AT361" i="12" s="1"/>
  <c r="AZ361" i="12" s="1"/>
  <c r="BF361" i="12" s="1"/>
  <c r="C361" i="12"/>
  <c r="I361" i="12" s="1"/>
  <c r="O361" i="12" s="1"/>
  <c r="U361" i="12" s="1"/>
  <c r="AA361" i="12" s="1"/>
  <c r="AG361" i="12" s="1"/>
  <c r="AM361" i="12" s="1"/>
  <c r="AS361" i="12" s="1"/>
  <c r="AY361" i="12" s="1"/>
  <c r="BE361" i="12" s="1"/>
  <c r="B361" i="12"/>
  <c r="A361" i="12"/>
  <c r="G361" i="12" s="1"/>
  <c r="M361" i="12" s="1"/>
  <c r="S361" i="12" s="1"/>
  <c r="Y361" i="12" s="1"/>
  <c r="AE361" i="12" s="1"/>
  <c r="AK361" i="12" s="1"/>
  <c r="AQ361" i="12" s="1"/>
  <c r="AW361" i="12" s="1"/>
  <c r="BC361" i="12" s="1"/>
  <c r="AN360" i="12"/>
  <c r="AT360" i="12" s="1"/>
  <c r="AZ360" i="12" s="1"/>
  <c r="BF360" i="12" s="1"/>
  <c r="E360" i="12"/>
  <c r="D360" i="12"/>
  <c r="J360" i="12" s="1"/>
  <c r="P360" i="12" s="1"/>
  <c r="V360" i="12" s="1"/>
  <c r="AB360" i="12" s="1"/>
  <c r="AH360" i="12" s="1"/>
  <c r="C360" i="12"/>
  <c r="I360" i="12" s="1"/>
  <c r="O360" i="12" s="1"/>
  <c r="U360" i="12" s="1"/>
  <c r="AA360" i="12" s="1"/>
  <c r="AG360" i="12" s="1"/>
  <c r="AM360" i="12" s="1"/>
  <c r="AS360" i="12" s="1"/>
  <c r="AY360" i="12" s="1"/>
  <c r="BE360" i="12" s="1"/>
  <c r="B360" i="12"/>
  <c r="A360" i="12"/>
  <c r="G360" i="12" s="1"/>
  <c r="M360" i="12" s="1"/>
  <c r="S360" i="12" s="1"/>
  <c r="Y360" i="12" s="1"/>
  <c r="AE360" i="12" s="1"/>
  <c r="AK360" i="12" s="1"/>
  <c r="AQ360" i="12" s="1"/>
  <c r="AW360" i="12" s="1"/>
  <c r="BC360" i="12" s="1"/>
  <c r="E359" i="12"/>
  <c r="D359" i="12"/>
  <c r="J359" i="12" s="1"/>
  <c r="P359" i="12" s="1"/>
  <c r="V359" i="12" s="1"/>
  <c r="AB359" i="12" s="1"/>
  <c r="AH359" i="12" s="1"/>
  <c r="AN359" i="12" s="1"/>
  <c r="AT359" i="12" s="1"/>
  <c r="AZ359" i="12" s="1"/>
  <c r="BF359" i="12" s="1"/>
  <c r="C359" i="12"/>
  <c r="I359" i="12" s="1"/>
  <c r="O359" i="12" s="1"/>
  <c r="U359" i="12" s="1"/>
  <c r="AA359" i="12" s="1"/>
  <c r="AG359" i="12" s="1"/>
  <c r="AM359" i="12" s="1"/>
  <c r="AS359" i="12" s="1"/>
  <c r="AY359" i="12" s="1"/>
  <c r="BE359" i="12" s="1"/>
  <c r="B359" i="12"/>
  <c r="A359" i="12"/>
  <c r="G359" i="12" s="1"/>
  <c r="M359" i="12" s="1"/>
  <c r="S359" i="12" s="1"/>
  <c r="Y359" i="12" s="1"/>
  <c r="AE359" i="12" s="1"/>
  <c r="AK359" i="12" s="1"/>
  <c r="AQ359" i="12" s="1"/>
  <c r="AW359" i="12" s="1"/>
  <c r="BC359" i="12" s="1"/>
  <c r="E358" i="12"/>
  <c r="D358" i="12"/>
  <c r="J358" i="12" s="1"/>
  <c r="P358" i="12" s="1"/>
  <c r="V358" i="12" s="1"/>
  <c r="AB358" i="12" s="1"/>
  <c r="AH358" i="12" s="1"/>
  <c r="AN358" i="12" s="1"/>
  <c r="AT358" i="12" s="1"/>
  <c r="AZ358" i="12" s="1"/>
  <c r="BF358" i="12" s="1"/>
  <c r="C358" i="12"/>
  <c r="I358" i="12" s="1"/>
  <c r="O358" i="12" s="1"/>
  <c r="U358" i="12" s="1"/>
  <c r="AA358" i="12" s="1"/>
  <c r="AG358" i="12" s="1"/>
  <c r="AM358" i="12" s="1"/>
  <c r="AS358" i="12" s="1"/>
  <c r="AY358" i="12" s="1"/>
  <c r="BE358" i="12" s="1"/>
  <c r="B358" i="12"/>
  <c r="A358" i="12"/>
  <c r="G358" i="12" s="1"/>
  <c r="M358" i="12" s="1"/>
  <c r="S358" i="12" s="1"/>
  <c r="Y358" i="12" s="1"/>
  <c r="AE358" i="12" s="1"/>
  <c r="AK358" i="12" s="1"/>
  <c r="AQ358" i="12" s="1"/>
  <c r="AW358" i="12" s="1"/>
  <c r="BC358" i="12" s="1"/>
  <c r="E357" i="12"/>
  <c r="D357" i="12"/>
  <c r="J357" i="12" s="1"/>
  <c r="P357" i="12" s="1"/>
  <c r="V357" i="12" s="1"/>
  <c r="AB357" i="12" s="1"/>
  <c r="AH357" i="12" s="1"/>
  <c r="AN357" i="12" s="1"/>
  <c r="AT357" i="12" s="1"/>
  <c r="AZ357" i="12" s="1"/>
  <c r="BF357" i="12" s="1"/>
  <c r="C357" i="12"/>
  <c r="I357" i="12" s="1"/>
  <c r="O357" i="12" s="1"/>
  <c r="U357" i="12" s="1"/>
  <c r="AA357" i="12" s="1"/>
  <c r="AG357" i="12" s="1"/>
  <c r="AM357" i="12" s="1"/>
  <c r="AS357" i="12" s="1"/>
  <c r="AY357" i="12" s="1"/>
  <c r="BE357" i="12" s="1"/>
  <c r="B357" i="12"/>
  <c r="A357" i="12"/>
  <c r="G357" i="12" s="1"/>
  <c r="M357" i="12" s="1"/>
  <c r="S357" i="12" s="1"/>
  <c r="Y357" i="12" s="1"/>
  <c r="AE357" i="12" s="1"/>
  <c r="AK357" i="12" s="1"/>
  <c r="AQ357" i="12" s="1"/>
  <c r="AW357" i="12" s="1"/>
  <c r="BC357" i="12" s="1"/>
  <c r="E356" i="12"/>
  <c r="D356" i="12"/>
  <c r="J356" i="12" s="1"/>
  <c r="P356" i="12" s="1"/>
  <c r="V356" i="12" s="1"/>
  <c r="AB356" i="12" s="1"/>
  <c r="AH356" i="12" s="1"/>
  <c r="AN356" i="12" s="1"/>
  <c r="AT356" i="12" s="1"/>
  <c r="AZ356" i="12" s="1"/>
  <c r="BF356" i="12" s="1"/>
  <c r="C356" i="12"/>
  <c r="I356" i="12" s="1"/>
  <c r="O356" i="12" s="1"/>
  <c r="U356" i="12" s="1"/>
  <c r="AA356" i="12" s="1"/>
  <c r="AG356" i="12" s="1"/>
  <c r="AM356" i="12" s="1"/>
  <c r="AS356" i="12" s="1"/>
  <c r="AY356" i="12" s="1"/>
  <c r="BE356" i="12" s="1"/>
  <c r="B356" i="12"/>
  <c r="H356" i="12" s="1"/>
  <c r="A356" i="12"/>
  <c r="G356" i="12" s="1"/>
  <c r="M356" i="12" s="1"/>
  <c r="S356" i="12" s="1"/>
  <c r="Y356" i="12" s="1"/>
  <c r="AE356" i="12" s="1"/>
  <c r="AK356" i="12" s="1"/>
  <c r="AQ356" i="12" s="1"/>
  <c r="AW356" i="12" s="1"/>
  <c r="BC356" i="12" s="1"/>
  <c r="E355" i="12"/>
  <c r="D355" i="12"/>
  <c r="J355" i="12" s="1"/>
  <c r="P355" i="12" s="1"/>
  <c r="V355" i="12" s="1"/>
  <c r="AB355" i="12" s="1"/>
  <c r="AH355" i="12" s="1"/>
  <c r="AN355" i="12" s="1"/>
  <c r="AT355" i="12" s="1"/>
  <c r="AZ355" i="12" s="1"/>
  <c r="BF355" i="12" s="1"/>
  <c r="C355" i="12"/>
  <c r="I355" i="12" s="1"/>
  <c r="O355" i="12" s="1"/>
  <c r="U355" i="12" s="1"/>
  <c r="AA355" i="12" s="1"/>
  <c r="AG355" i="12" s="1"/>
  <c r="AM355" i="12" s="1"/>
  <c r="AS355" i="12" s="1"/>
  <c r="AY355" i="12" s="1"/>
  <c r="BE355" i="12" s="1"/>
  <c r="B355" i="12"/>
  <c r="A355" i="12"/>
  <c r="G355" i="12" s="1"/>
  <c r="M355" i="12" s="1"/>
  <c r="S355" i="12" s="1"/>
  <c r="Y355" i="12" s="1"/>
  <c r="AE355" i="12" s="1"/>
  <c r="AK355" i="12" s="1"/>
  <c r="AQ355" i="12" s="1"/>
  <c r="AW355" i="12" s="1"/>
  <c r="BC355" i="12" s="1"/>
  <c r="E354" i="12"/>
  <c r="D354" i="12"/>
  <c r="J354" i="12" s="1"/>
  <c r="P354" i="12" s="1"/>
  <c r="V354" i="12" s="1"/>
  <c r="AB354" i="12" s="1"/>
  <c r="AH354" i="12" s="1"/>
  <c r="AN354" i="12" s="1"/>
  <c r="AT354" i="12" s="1"/>
  <c r="AZ354" i="12" s="1"/>
  <c r="BF354" i="12" s="1"/>
  <c r="C354" i="12"/>
  <c r="I354" i="12" s="1"/>
  <c r="O354" i="12" s="1"/>
  <c r="U354" i="12" s="1"/>
  <c r="AA354" i="12" s="1"/>
  <c r="AG354" i="12" s="1"/>
  <c r="AM354" i="12" s="1"/>
  <c r="AS354" i="12" s="1"/>
  <c r="AY354" i="12" s="1"/>
  <c r="BE354" i="12" s="1"/>
  <c r="B354" i="12"/>
  <c r="A354" i="12"/>
  <c r="G354" i="12" s="1"/>
  <c r="M354" i="12" s="1"/>
  <c r="S354" i="12" s="1"/>
  <c r="Y354" i="12" s="1"/>
  <c r="AE354" i="12" s="1"/>
  <c r="AK354" i="12" s="1"/>
  <c r="AQ354" i="12" s="1"/>
  <c r="AW354" i="12" s="1"/>
  <c r="BC354" i="12" s="1"/>
  <c r="E353" i="12"/>
  <c r="D353" i="12"/>
  <c r="J353" i="12" s="1"/>
  <c r="P353" i="12" s="1"/>
  <c r="V353" i="12" s="1"/>
  <c r="AB353" i="12" s="1"/>
  <c r="AH353" i="12" s="1"/>
  <c r="AN353" i="12" s="1"/>
  <c r="AT353" i="12" s="1"/>
  <c r="AZ353" i="12" s="1"/>
  <c r="BF353" i="12" s="1"/>
  <c r="C353" i="12"/>
  <c r="I353" i="12" s="1"/>
  <c r="O353" i="12" s="1"/>
  <c r="U353" i="12" s="1"/>
  <c r="AA353" i="12" s="1"/>
  <c r="AG353" i="12" s="1"/>
  <c r="AM353" i="12" s="1"/>
  <c r="AS353" i="12" s="1"/>
  <c r="AY353" i="12" s="1"/>
  <c r="BE353" i="12" s="1"/>
  <c r="B353" i="12"/>
  <c r="A353" i="12"/>
  <c r="G353" i="12" s="1"/>
  <c r="M353" i="12" s="1"/>
  <c r="S353" i="12" s="1"/>
  <c r="Y353" i="12" s="1"/>
  <c r="AE353" i="12" s="1"/>
  <c r="AK353" i="12" s="1"/>
  <c r="AQ353" i="12" s="1"/>
  <c r="AW353" i="12" s="1"/>
  <c r="BC353" i="12" s="1"/>
  <c r="E352" i="12"/>
  <c r="D352" i="12"/>
  <c r="J352" i="12" s="1"/>
  <c r="P352" i="12" s="1"/>
  <c r="V352" i="12" s="1"/>
  <c r="AB352" i="12" s="1"/>
  <c r="AH352" i="12" s="1"/>
  <c r="AN352" i="12" s="1"/>
  <c r="AT352" i="12" s="1"/>
  <c r="AZ352" i="12" s="1"/>
  <c r="BF352" i="12" s="1"/>
  <c r="C352" i="12"/>
  <c r="I352" i="12" s="1"/>
  <c r="O352" i="12" s="1"/>
  <c r="U352" i="12" s="1"/>
  <c r="AA352" i="12" s="1"/>
  <c r="AG352" i="12" s="1"/>
  <c r="AM352" i="12" s="1"/>
  <c r="AS352" i="12" s="1"/>
  <c r="AY352" i="12" s="1"/>
  <c r="BE352" i="12" s="1"/>
  <c r="B352" i="12"/>
  <c r="H352" i="12" s="1"/>
  <c r="Q352" i="12" s="1"/>
  <c r="A352" i="12"/>
  <c r="G352" i="12" s="1"/>
  <c r="M352" i="12" s="1"/>
  <c r="S352" i="12" s="1"/>
  <c r="Y352" i="12" s="1"/>
  <c r="AE352" i="12" s="1"/>
  <c r="AK352" i="12" s="1"/>
  <c r="AQ352" i="12" s="1"/>
  <c r="AW352" i="12" s="1"/>
  <c r="BC352" i="12" s="1"/>
  <c r="P351" i="12"/>
  <c r="V351" i="12" s="1"/>
  <c r="AB351" i="12" s="1"/>
  <c r="AH351" i="12" s="1"/>
  <c r="AN351" i="12" s="1"/>
  <c r="AT351" i="12" s="1"/>
  <c r="AZ351" i="12" s="1"/>
  <c r="BF351" i="12" s="1"/>
  <c r="H351" i="12"/>
  <c r="N351" i="12" s="1"/>
  <c r="T351" i="12" s="1"/>
  <c r="Z351" i="12" s="1"/>
  <c r="E351" i="12"/>
  <c r="D351" i="12"/>
  <c r="J351" i="12" s="1"/>
  <c r="C351" i="12"/>
  <c r="I351" i="12" s="1"/>
  <c r="O351" i="12" s="1"/>
  <c r="U351" i="12" s="1"/>
  <c r="AA351" i="12" s="1"/>
  <c r="AG351" i="12" s="1"/>
  <c r="AM351" i="12" s="1"/>
  <c r="AS351" i="12" s="1"/>
  <c r="AY351" i="12" s="1"/>
  <c r="BE351" i="12" s="1"/>
  <c r="B351" i="12"/>
  <c r="A351" i="12"/>
  <c r="G351" i="12" s="1"/>
  <c r="M351" i="12" s="1"/>
  <c r="S351" i="12" s="1"/>
  <c r="Y351" i="12" s="1"/>
  <c r="AE351" i="12" s="1"/>
  <c r="AK351" i="12" s="1"/>
  <c r="AQ351" i="12" s="1"/>
  <c r="AW351" i="12" s="1"/>
  <c r="BC351" i="12" s="1"/>
  <c r="E350" i="12"/>
  <c r="D350" i="12"/>
  <c r="J350" i="12" s="1"/>
  <c r="P350" i="12" s="1"/>
  <c r="V350" i="12" s="1"/>
  <c r="AB350" i="12" s="1"/>
  <c r="AH350" i="12" s="1"/>
  <c r="AN350" i="12" s="1"/>
  <c r="AT350" i="12" s="1"/>
  <c r="AZ350" i="12" s="1"/>
  <c r="BF350" i="12" s="1"/>
  <c r="C350" i="12"/>
  <c r="I350" i="12" s="1"/>
  <c r="O350" i="12" s="1"/>
  <c r="U350" i="12" s="1"/>
  <c r="AA350" i="12" s="1"/>
  <c r="AG350" i="12" s="1"/>
  <c r="AM350" i="12" s="1"/>
  <c r="AS350" i="12" s="1"/>
  <c r="AY350" i="12" s="1"/>
  <c r="BE350" i="12" s="1"/>
  <c r="B350" i="12"/>
  <c r="A350" i="12"/>
  <c r="G350" i="12" s="1"/>
  <c r="M350" i="12" s="1"/>
  <c r="S350" i="12" s="1"/>
  <c r="Y350" i="12" s="1"/>
  <c r="AE350" i="12" s="1"/>
  <c r="AK350" i="12" s="1"/>
  <c r="AQ350" i="12" s="1"/>
  <c r="AW350" i="12" s="1"/>
  <c r="BC350" i="12" s="1"/>
  <c r="E349" i="12"/>
  <c r="D349" i="12"/>
  <c r="J349" i="12" s="1"/>
  <c r="P349" i="12" s="1"/>
  <c r="V349" i="12" s="1"/>
  <c r="AB349" i="12" s="1"/>
  <c r="AH349" i="12" s="1"/>
  <c r="AN349" i="12" s="1"/>
  <c r="AT349" i="12" s="1"/>
  <c r="AZ349" i="12" s="1"/>
  <c r="BF349" i="12" s="1"/>
  <c r="C349" i="12"/>
  <c r="I349" i="12" s="1"/>
  <c r="O349" i="12" s="1"/>
  <c r="U349" i="12" s="1"/>
  <c r="AA349" i="12" s="1"/>
  <c r="AG349" i="12" s="1"/>
  <c r="AM349" i="12" s="1"/>
  <c r="AS349" i="12" s="1"/>
  <c r="AY349" i="12" s="1"/>
  <c r="BE349" i="12" s="1"/>
  <c r="B349" i="12"/>
  <c r="H349" i="12" s="1"/>
  <c r="A349" i="12"/>
  <c r="G349" i="12" s="1"/>
  <c r="M349" i="12" s="1"/>
  <c r="S349" i="12" s="1"/>
  <c r="Y349" i="12" s="1"/>
  <c r="AE349" i="12" s="1"/>
  <c r="AK349" i="12" s="1"/>
  <c r="AQ349" i="12" s="1"/>
  <c r="AW349" i="12" s="1"/>
  <c r="BC349" i="12" s="1"/>
  <c r="U348" i="12"/>
  <c r="AA348" i="12" s="1"/>
  <c r="AG348" i="12" s="1"/>
  <c r="AM348" i="12" s="1"/>
  <c r="AS348" i="12" s="1"/>
  <c r="AY348" i="12" s="1"/>
  <c r="BE348" i="12" s="1"/>
  <c r="E348" i="12"/>
  <c r="D348" i="12"/>
  <c r="J348" i="12" s="1"/>
  <c r="P348" i="12" s="1"/>
  <c r="V348" i="12" s="1"/>
  <c r="AB348" i="12" s="1"/>
  <c r="AH348" i="12" s="1"/>
  <c r="AN348" i="12" s="1"/>
  <c r="AT348" i="12" s="1"/>
  <c r="AZ348" i="12" s="1"/>
  <c r="BF348" i="12" s="1"/>
  <c r="C348" i="12"/>
  <c r="I348" i="12" s="1"/>
  <c r="O348" i="12" s="1"/>
  <c r="B348" i="12"/>
  <c r="H348" i="12" s="1"/>
  <c r="N348" i="12" s="1"/>
  <c r="T348" i="12" s="1"/>
  <c r="A348" i="12"/>
  <c r="G348" i="12" s="1"/>
  <c r="M348" i="12" s="1"/>
  <c r="S348" i="12" s="1"/>
  <c r="Y348" i="12" s="1"/>
  <c r="AE348" i="12" s="1"/>
  <c r="AK348" i="12" s="1"/>
  <c r="AQ348" i="12" s="1"/>
  <c r="AW348" i="12" s="1"/>
  <c r="BC348" i="12" s="1"/>
  <c r="E347" i="12"/>
  <c r="D347" i="12"/>
  <c r="J347" i="12" s="1"/>
  <c r="P347" i="12" s="1"/>
  <c r="V347" i="12" s="1"/>
  <c r="AB347" i="12" s="1"/>
  <c r="AH347" i="12" s="1"/>
  <c r="AN347" i="12" s="1"/>
  <c r="AT347" i="12" s="1"/>
  <c r="AZ347" i="12" s="1"/>
  <c r="BF347" i="12" s="1"/>
  <c r="C347" i="12"/>
  <c r="I347" i="12" s="1"/>
  <c r="O347" i="12" s="1"/>
  <c r="U347" i="12" s="1"/>
  <c r="AA347" i="12" s="1"/>
  <c r="AG347" i="12" s="1"/>
  <c r="AM347" i="12" s="1"/>
  <c r="AS347" i="12" s="1"/>
  <c r="AY347" i="12" s="1"/>
  <c r="BE347" i="12" s="1"/>
  <c r="B347" i="12"/>
  <c r="A347" i="12"/>
  <c r="G347" i="12" s="1"/>
  <c r="M347" i="12" s="1"/>
  <c r="S347" i="12" s="1"/>
  <c r="Y347" i="12" s="1"/>
  <c r="AE347" i="12" s="1"/>
  <c r="AK347" i="12" s="1"/>
  <c r="AQ347" i="12" s="1"/>
  <c r="AW347" i="12" s="1"/>
  <c r="BC347" i="12" s="1"/>
  <c r="E346" i="12"/>
  <c r="D346" i="12"/>
  <c r="J346" i="12" s="1"/>
  <c r="P346" i="12" s="1"/>
  <c r="V346" i="12" s="1"/>
  <c r="AB346" i="12" s="1"/>
  <c r="AH346" i="12" s="1"/>
  <c r="AN346" i="12" s="1"/>
  <c r="AT346" i="12" s="1"/>
  <c r="AZ346" i="12" s="1"/>
  <c r="BF346" i="12" s="1"/>
  <c r="C346" i="12"/>
  <c r="I346" i="12" s="1"/>
  <c r="O346" i="12" s="1"/>
  <c r="U346" i="12" s="1"/>
  <c r="AA346" i="12" s="1"/>
  <c r="AG346" i="12" s="1"/>
  <c r="AM346" i="12" s="1"/>
  <c r="AS346" i="12" s="1"/>
  <c r="AY346" i="12" s="1"/>
  <c r="BE346" i="12" s="1"/>
  <c r="B346" i="12"/>
  <c r="A346" i="12"/>
  <c r="G346" i="12" s="1"/>
  <c r="M346" i="12" s="1"/>
  <c r="S346" i="12" s="1"/>
  <c r="Y346" i="12" s="1"/>
  <c r="AE346" i="12" s="1"/>
  <c r="AK346" i="12" s="1"/>
  <c r="AQ346" i="12" s="1"/>
  <c r="AW346" i="12" s="1"/>
  <c r="BC346" i="12" s="1"/>
  <c r="E345" i="12"/>
  <c r="D345" i="12"/>
  <c r="J345" i="12" s="1"/>
  <c r="P345" i="12" s="1"/>
  <c r="V345" i="12" s="1"/>
  <c r="AB345" i="12" s="1"/>
  <c r="AH345" i="12" s="1"/>
  <c r="AN345" i="12" s="1"/>
  <c r="AT345" i="12" s="1"/>
  <c r="AZ345" i="12" s="1"/>
  <c r="BF345" i="12" s="1"/>
  <c r="C345" i="12"/>
  <c r="I345" i="12" s="1"/>
  <c r="O345" i="12" s="1"/>
  <c r="U345" i="12" s="1"/>
  <c r="AA345" i="12" s="1"/>
  <c r="AG345" i="12" s="1"/>
  <c r="AM345" i="12" s="1"/>
  <c r="AS345" i="12" s="1"/>
  <c r="AY345" i="12" s="1"/>
  <c r="BE345" i="12" s="1"/>
  <c r="B345" i="12"/>
  <c r="H345" i="12" s="1"/>
  <c r="A345" i="12"/>
  <c r="G345" i="12" s="1"/>
  <c r="M345" i="12" s="1"/>
  <c r="S345" i="12" s="1"/>
  <c r="Y345" i="12" s="1"/>
  <c r="AE345" i="12" s="1"/>
  <c r="AK345" i="12" s="1"/>
  <c r="AQ345" i="12" s="1"/>
  <c r="AW345" i="12" s="1"/>
  <c r="BC345" i="12" s="1"/>
  <c r="E344" i="12"/>
  <c r="D344" i="12"/>
  <c r="J344" i="12" s="1"/>
  <c r="P344" i="12" s="1"/>
  <c r="V344" i="12" s="1"/>
  <c r="AB344" i="12" s="1"/>
  <c r="AH344" i="12" s="1"/>
  <c r="AN344" i="12" s="1"/>
  <c r="AT344" i="12" s="1"/>
  <c r="AZ344" i="12" s="1"/>
  <c r="BF344" i="12" s="1"/>
  <c r="C344" i="12"/>
  <c r="I344" i="12" s="1"/>
  <c r="O344" i="12" s="1"/>
  <c r="U344" i="12" s="1"/>
  <c r="AA344" i="12" s="1"/>
  <c r="AG344" i="12" s="1"/>
  <c r="AM344" i="12" s="1"/>
  <c r="AS344" i="12" s="1"/>
  <c r="AY344" i="12" s="1"/>
  <c r="BE344" i="12" s="1"/>
  <c r="B344" i="12"/>
  <c r="H344" i="12" s="1"/>
  <c r="N344" i="12" s="1"/>
  <c r="T344" i="12" s="1"/>
  <c r="A344" i="12"/>
  <c r="G344" i="12" s="1"/>
  <c r="M344" i="12" s="1"/>
  <c r="S344" i="12" s="1"/>
  <c r="Y344" i="12" s="1"/>
  <c r="AE344" i="12" s="1"/>
  <c r="AK344" i="12" s="1"/>
  <c r="AQ344" i="12" s="1"/>
  <c r="AW344" i="12" s="1"/>
  <c r="BC344" i="12" s="1"/>
  <c r="E343" i="12"/>
  <c r="D343" i="12"/>
  <c r="J343" i="12" s="1"/>
  <c r="P343" i="12" s="1"/>
  <c r="V343" i="12" s="1"/>
  <c r="AB343" i="12" s="1"/>
  <c r="AH343" i="12" s="1"/>
  <c r="AN343" i="12" s="1"/>
  <c r="AT343" i="12" s="1"/>
  <c r="AZ343" i="12" s="1"/>
  <c r="BF343" i="12" s="1"/>
  <c r="C343" i="12"/>
  <c r="I343" i="12" s="1"/>
  <c r="O343" i="12" s="1"/>
  <c r="U343" i="12" s="1"/>
  <c r="AA343" i="12" s="1"/>
  <c r="AG343" i="12" s="1"/>
  <c r="AM343" i="12" s="1"/>
  <c r="AS343" i="12" s="1"/>
  <c r="AY343" i="12" s="1"/>
  <c r="BE343" i="12" s="1"/>
  <c r="B343" i="12"/>
  <c r="A343" i="12"/>
  <c r="G343" i="12" s="1"/>
  <c r="M343" i="12" s="1"/>
  <c r="S343" i="12" s="1"/>
  <c r="Y343" i="12" s="1"/>
  <c r="AE343" i="12" s="1"/>
  <c r="AK343" i="12" s="1"/>
  <c r="AQ343" i="12" s="1"/>
  <c r="AW343" i="12" s="1"/>
  <c r="BC343" i="12" s="1"/>
  <c r="I342" i="12"/>
  <c r="O342" i="12" s="1"/>
  <c r="U342" i="12" s="1"/>
  <c r="AA342" i="12" s="1"/>
  <c r="AG342" i="12" s="1"/>
  <c r="AM342" i="12" s="1"/>
  <c r="AS342" i="12" s="1"/>
  <c r="AY342" i="12" s="1"/>
  <c r="BE342" i="12" s="1"/>
  <c r="E342" i="12"/>
  <c r="D342" i="12"/>
  <c r="J342" i="12" s="1"/>
  <c r="P342" i="12" s="1"/>
  <c r="V342" i="12" s="1"/>
  <c r="AB342" i="12" s="1"/>
  <c r="AH342" i="12" s="1"/>
  <c r="AN342" i="12" s="1"/>
  <c r="AT342" i="12" s="1"/>
  <c r="AZ342" i="12" s="1"/>
  <c r="BF342" i="12" s="1"/>
  <c r="C342" i="12"/>
  <c r="B342" i="12"/>
  <c r="A342" i="12"/>
  <c r="G342" i="12" s="1"/>
  <c r="M342" i="12" s="1"/>
  <c r="S342" i="12" s="1"/>
  <c r="Y342" i="12" s="1"/>
  <c r="AE342" i="12" s="1"/>
  <c r="AK342" i="12" s="1"/>
  <c r="AQ342" i="12" s="1"/>
  <c r="AW342" i="12" s="1"/>
  <c r="BC342" i="12" s="1"/>
  <c r="E341" i="12"/>
  <c r="D341" i="12"/>
  <c r="J341" i="12" s="1"/>
  <c r="P341" i="12" s="1"/>
  <c r="V341" i="12" s="1"/>
  <c r="AB341" i="12" s="1"/>
  <c r="AH341" i="12" s="1"/>
  <c r="AN341" i="12" s="1"/>
  <c r="AT341" i="12" s="1"/>
  <c r="AZ341" i="12" s="1"/>
  <c r="BF341" i="12" s="1"/>
  <c r="C341" i="12"/>
  <c r="I341" i="12" s="1"/>
  <c r="O341" i="12" s="1"/>
  <c r="U341" i="12" s="1"/>
  <c r="AA341" i="12" s="1"/>
  <c r="AG341" i="12" s="1"/>
  <c r="AM341" i="12" s="1"/>
  <c r="AS341" i="12" s="1"/>
  <c r="AY341" i="12" s="1"/>
  <c r="BE341" i="12" s="1"/>
  <c r="B341" i="12"/>
  <c r="H341" i="12" s="1"/>
  <c r="A341" i="12"/>
  <c r="G341" i="12" s="1"/>
  <c r="M341" i="12" s="1"/>
  <c r="S341" i="12" s="1"/>
  <c r="Y341" i="12" s="1"/>
  <c r="AE341" i="12" s="1"/>
  <c r="AK341" i="12" s="1"/>
  <c r="AQ341" i="12" s="1"/>
  <c r="AW341" i="12" s="1"/>
  <c r="BC341" i="12" s="1"/>
  <c r="E340" i="12"/>
  <c r="D340" i="12"/>
  <c r="J340" i="12" s="1"/>
  <c r="P340" i="12" s="1"/>
  <c r="V340" i="12" s="1"/>
  <c r="AB340" i="12" s="1"/>
  <c r="AH340" i="12" s="1"/>
  <c r="AN340" i="12" s="1"/>
  <c r="AT340" i="12" s="1"/>
  <c r="AZ340" i="12" s="1"/>
  <c r="BF340" i="12" s="1"/>
  <c r="C340" i="12"/>
  <c r="I340" i="12" s="1"/>
  <c r="O340" i="12" s="1"/>
  <c r="U340" i="12" s="1"/>
  <c r="AA340" i="12" s="1"/>
  <c r="AG340" i="12" s="1"/>
  <c r="AM340" i="12" s="1"/>
  <c r="AS340" i="12" s="1"/>
  <c r="AY340" i="12" s="1"/>
  <c r="BE340" i="12" s="1"/>
  <c r="B340" i="12"/>
  <c r="H340" i="12" s="1"/>
  <c r="A340" i="12"/>
  <c r="G340" i="12" s="1"/>
  <c r="M340" i="12" s="1"/>
  <c r="S340" i="12" s="1"/>
  <c r="Y340" i="12" s="1"/>
  <c r="AE340" i="12" s="1"/>
  <c r="AK340" i="12" s="1"/>
  <c r="AQ340" i="12" s="1"/>
  <c r="AW340" i="12" s="1"/>
  <c r="BC340" i="12" s="1"/>
  <c r="E339" i="12"/>
  <c r="D339" i="12"/>
  <c r="J339" i="12" s="1"/>
  <c r="P339" i="12" s="1"/>
  <c r="V339" i="12" s="1"/>
  <c r="AB339" i="12" s="1"/>
  <c r="AH339" i="12" s="1"/>
  <c r="AN339" i="12" s="1"/>
  <c r="AT339" i="12" s="1"/>
  <c r="AZ339" i="12" s="1"/>
  <c r="BF339" i="12" s="1"/>
  <c r="C339" i="12"/>
  <c r="I339" i="12" s="1"/>
  <c r="O339" i="12" s="1"/>
  <c r="U339" i="12" s="1"/>
  <c r="AA339" i="12" s="1"/>
  <c r="AG339" i="12" s="1"/>
  <c r="AM339" i="12" s="1"/>
  <c r="AS339" i="12" s="1"/>
  <c r="AY339" i="12" s="1"/>
  <c r="BE339" i="12" s="1"/>
  <c r="B339" i="12"/>
  <c r="A339" i="12"/>
  <c r="G339" i="12" s="1"/>
  <c r="M339" i="12" s="1"/>
  <c r="S339" i="12" s="1"/>
  <c r="Y339" i="12" s="1"/>
  <c r="AE339" i="12" s="1"/>
  <c r="AK339" i="12" s="1"/>
  <c r="AQ339" i="12" s="1"/>
  <c r="AW339" i="12" s="1"/>
  <c r="BC339" i="12" s="1"/>
  <c r="E338" i="12"/>
  <c r="D338" i="12"/>
  <c r="J338" i="12" s="1"/>
  <c r="P338" i="12" s="1"/>
  <c r="V338" i="12" s="1"/>
  <c r="AB338" i="12" s="1"/>
  <c r="AH338" i="12" s="1"/>
  <c r="AN338" i="12" s="1"/>
  <c r="AT338" i="12" s="1"/>
  <c r="AZ338" i="12" s="1"/>
  <c r="BF338" i="12" s="1"/>
  <c r="C338" i="12"/>
  <c r="I338" i="12" s="1"/>
  <c r="O338" i="12" s="1"/>
  <c r="U338" i="12" s="1"/>
  <c r="AA338" i="12" s="1"/>
  <c r="AG338" i="12" s="1"/>
  <c r="AM338" i="12" s="1"/>
  <c r="AS338" i="12" s="1"/>
  <c r="AY338" i="12" s="1"/>
  <c r="BE338" i="12" s="1"/>
  <c r="B338" i="12"/>
  <c r="A338" i="12"/>
  <c r="G338" i="12" s="1"/>
  <c r="M338" i="12" s="1"/>
  <c r="S338" i="12" s="1"/>
  <c r="Y338" i="12" s="1"/>
  <c r="AE338" i="12" s="1"/>
  <c r="AK338" i="12" s="1"/>
  <c r="AQ338" i="12" s="1"/>
  <c r="AW338" i="12" s="1"/>
  <c r="BC338" i="12" s="1"/>
  <c r="E337" i="12"/>
  <c r="D337" i="12"/>
  <c r="J337" i="12" s="1"/>
  <c r="P337" i="12" s="1"/>
  <c r="V337" i="12" s="1"/>
  <c r="AB337" i="12" s="1"/>
  <c r="AH337" i="12" s="1"/>
  <c r="AN337" i="12" s="1"/>
  <c r="AT337" i="12" s="1"/>
  <c r="AZ337" i="12" s="1"/>
  <c r="BF337" i="12" s="1"/>
  <c r="C337" i="12"/>
  <c r="I337" i="12" s="1"/>
  <c r="O337" i="12" s="1"/>
  <c r="U337" i="12" s="1"/>
  <c r="AA337" i="12" s="1"/>
  <c r="AG337" i="12" s="1"/>
  <c r="AM337" i="12" s="1"/>
  <c r="AS337" i="12" s="1"/>
  <c r="AY337" i="12" s="1"/>
  <c r="BE337" i="12" s="1"/>
  <c r="B337" i="12"/>
  <c r="A337" i="12"/>
  <c r="G337" i="12" s="1"/>
  <c r="M337" i="12" s="1"/>
  <c r="S337" i="12" s="1"/>
  <c r="Y337" i="12" s="1"/>
  <c r="AE337" i="12" s="1"/>
  <c r="AK337" i="12" s="1"/>
  <c r="AQ337" i="12" s="1"/>
  <c r="AW337" i="12" s="1"/>
  <c r="BC337" i="12" s="1"/>
  <c r="E336" i="12"/>
  <c r="D336" i="12"/>
  <c r="J336" i="12" s="1"/>
  <c r="P336" i="12" s="1"/>
  <c r="V336" i="12" s="1"/>
  <c r="AB336" i="12" s="1"/>
  <c r="AH336" i="12" s="1"/>
  <c r="AN336" i="12" s="1"/>
  <c r="AT336" i="12" s="1"/>
  <c r="AZ336" i="12" s="1"/>
  <c r="BF336" i="12" s="1"/>
  <c r="C336" i="12"/>
  <c r="I336" i="12" s="1"/>
  <c r="O336" i="12" s="1"/>
  <c r="U336" i="12" s="1"/>
  <c r="AA336" i="12" s="1"/>
  <c r="AG336" i="12" s="1"/>
  <c r="AM336" i="12" s="1"/>
  <c r="AS336" i="12" s="1"/>
  <c r="AY336" i="12" s="1"/>
  <c r="BE336" i="12" s="1"/>
  <c r="B336" i="12"/>
  <c r="H336" i="12" s="1"/>
  <c r="N336" i="12" s="1"/>
  <c r="A336" i="12"/>
  <c r="G336" i="12" s="1"/>
  <c r="M336" i="12" s="1"/>
  <c r="S336" i="12" s="1"/>
  <c r="Y336" i="12" s="1"/>
  <c r="AE336" i="12" s="1"/>
  <c r="AK336" i="12" s="1"/>
  <c r="AQ336" i="12" s="1"/>
  <c r="AW336" i="12" s="1"/>
  <c r="BC336" i="12" s="1"/>
  <c r="E335" i="12"/>
  <c r="D335" i="12"/>
  <c r="J335" i="12" s="1"/>
  <c r="P335" i="12" s="1"/>
  <c r="V335" i="12" s="1"/>
  <c r="AB335" i="12" s="1"/>
  <c r="AH335" i="12" s="1"/>
  <c r="AN335" i="12" s="1"/>
  <c r="AT335" i="12" s="1"/>
  <c r="AZ335" i="12" s="1"/>
  <c r="BF335" i="12" s="1"/>
  <c r="C335" i="12"/>
  <c r="I335" i="12" s="1"/>
  <c r="O335" i="12" s="1"/>
  <c r="U335" i="12" s="1"/>
  <c r="AA335" i="12" s="1"/>
  <c r="AG335" i="12" s="1"/>
  <c r="AM335" i="12" s="1"/>
  <c r="AS335" i="12" s="1"/>
  <c r="AY335" i="12" s="1"/>
  <c r="BE335" i="12" s="1"/>
  <c r="B335" i="12"/>
  <c r="A335" i="12"/>
  <c r="G335" i="12" s="1"/>
  <c r="M335" i="12" s="1"/>
  <c r="S335" i="12" s="1"/>
  <c r="Y335" i="12" s="1"/>
  <c r="AE335" i="12" s="1"/>
  <c r="AK335" i="12" s="1"/>
  <c r="AQ335" i="12" s="1"/>
  <c r="AW335" i="12" s="1"/>
  <c r="BC335" i="12" s="1"/>
  <c r="G334" i="12"/>
  <c r="M334" i="12" s="1"/>
  <c r="S334" i="12" s="1"/>
  <c r="Y334" i="12" s="1"/>
  <c r="AE334" i="12" s="1"/>
  <c r="AK334" i="12" s="1"/>
  <c r="AQ334" i="12" s="1"/>
  <c r="AW334" i="12" s="1"/>
  <c r="BC334" i="12" s="1"/>
  <c r="E334" i="12"/>
  <c r="D334" i="12"/>
  <c r="J334" i="12" s="1"/>
  <c r="P334" i="12" s="1"/>
  <c r="V334" i="12" s="1"/>
  <c r="AB334" i="12" s="1"/>
  <c r="AH334" i="12" s="1"/>
  <c r="AN334" i="12" s="1"/>
  <c r="AT334" i="12" s="1"/>
  <c r="AZ334" i="12" s="1"/>
  <c r="BF334" i="12" s="1"/>
  <c r="C334" i="12"/>
  <c r="I334" i="12" s="1"/>
  <c r="O334" i="12" s="1"/>
  <c r="U334" i="12" s="1"/>
  <c r="AA334" i="12" s="1"/>
  <c r="AG334" i="12" s="1"/>
  <c r="AM334" i="12" s="1"/>
  <c r="AS334" i="12" s="1"/>
  <c r="AY334" i="12" s="1"/>
  <c r="BE334" i="12" s="1"/>
  <c r="B334" i="12"/>
  <c r="A334" i="12"/>
  <c r="E333" i="12"/>
  <c r="K333" i="12" s="1"/>
  <c r="D333" i="12"/>
  <c r="J333" i="12" s="1"/>
  <c r="P333" i="12" s="1"/>
  <c r="V333" i="12" s="1"/>
  <c r="AB333" i="12" s="1"/>
  <c r="AH333" i="12" s="1"/>
  <c r="AN333" i="12" s="1"/>
  <c r="AT333" i="12" s="1"/>
  <c r="AZ333" i="12" s="1"/>
  <c r="BF333" i="12" s="1"/>
  <c r="C333" i="12"/>
  <c r="I333" i="12" s="1"/>
  <c r="O333" i="12" s="1"/>
  <c r="U333" i="12" s="1"/>
  <c r="AA333" i="12" s="1"/>
  <c r="AG333" i="12" s="1"/>
  <c r="AM333" i="12" s="1"/>
  <c r="AS333" i="12" s="1"/>
  <c r="AY333" i="12" s="1"/>
  <c r="BE333" i="12" s="1"/>
  <c r="B333" i="12"/>
  <c r="H333" i="12" s="1"/>
  <c r="A333" i="12"/>
  <c r="G333" i="12" s="1"/>
  <c r="M333" i="12" s="1"/>
  <c r="S333" i="12" s="1"/>
  <c r="Y333" i="12" s="1"/>
  <c r="AE333" i="12" s="1"/>
  <c r="AK333" i="12" s="1"/>
  <c r="AQ333" i="12" s="1"/>
  <c r="AW333" i="12" s="1"/>
  <c r="BC333" i="12" s="1"/>
  <c r="E332" i="12"/>
  <c r="D332" i="12"/>
  <c r="J332" i="12" s="1"/>
  <c r="P332" i="12" s="1"/>
  <c r="V332" i="12" s="1"/>
  <c r="AB332" i="12" s="1"/>
  <c r="AH332" i="12" s="1"/>
  <c r="AN332" i="12" s="1"/>
  <c r="AT332" i="12" s="1"/>
  <c r="AZ332" i="12" s="1"/>
  <c r="BF332" i="12" s="1"/>
  <c r="C332" i="12"/>
  <c r="I332" i="12" s="1"/>
  <c r="O332" i="12" s="1"/>
  <c r="U332" i="12" s="1"/>
  <c r="AA332" i="12" s="1"/>
  <c r="AG332" i="12" s="1"/>
  <c r="AM332" i="12" s="1"/>
  <c r="AS332" i="12" s="1"/>
  <c r="AY332" i="12" s="1"/>
  <c r="BE332" i="12" s="1"/>
  <c r="B332" i="12"/>
  <c r="H332" i="12" s="1"/>
  <c r="Q332" i="12" s="1"/>
  <c r="A332" i="12"/>
  <c r="G332" i="12" s="1"/>
  <c r="M332" i="12" s="1"/>
  <c r="S332" i="12" s="1"/>
  <c r="Y332" i="12" s="1"/>
  <c r="AE332" i="12" s="1"/>
  <c r="AK332" i="12" s="1"/>
  <c r="AQ332" i="12" s="1"/>
  <c r="AW332" i="12" s="1"/>
  <c r="BC332" i="12" s="1"/>
  <c r="E331" i="12"/>
  <c r="D331" i="12"/>
  <c r="J331" i="12" s="1"/>
  <c r="P331" i="12" s="1"/>
  <c r="V331" i="12" s="1"/>
  <c r="AB331" i="12" s="1"/>
  <c r="AH331" i="12" s="1"/>
  <c r="AN331" i="12" s="1"/>
  <c r="AT331" i="12" s="1"/>
  <c r="AZ331" i="12" s="1"/>
  <c r="BF331" i="12" s="1"/>
  <c r="C331" i="12"/>
  <c r="I331" i="12" s="1"/>
  <c r="O331" i="12" s="1"/>
  <c r="U331" i="12" s="1"/>
  <c r="AA331" i="12" s="1"/>
  <c r="AG331" i="12" s="1"/>
  <c r="AM331" i="12" s="1"/>
  <c r="AS331" i="12" s="1"/>
  <c r="AY331" i="12" s="1"/>
  <c r="BE331" i="12" s="1"/>
  <c r="B331" i="12"/>
  <c r="A331" i="12"/>
  <c r="G331" i="12" s="1"/>
  <c r="M331" i="12" s="1"/>
  <c r="S331" i="12" s="1"/>
  <c r="Y331" i="12" s="1"/>
  <c r="AE331" i="12" s="1"/>
  <c r="AK331" i="12" s="1"/>
  <c r="AQ331" i="12" s="1"/>
  <c r="AW331" i="12" s="1"/>
  <c r="BC331" i="12" s="1"/>
  <c r="E330" i="12"/>
  <c r="D330" i="12"/>
  <c r="J330" i="12" s="1"/>
  <c r="P330" i="12" s="1"/>
  <c r="V330" i="12" s="1"/>
  <c r="AB330" i="12" s="1"/>
  <c r="AH330" i="12" s="1"/>
  <c r="AN330" i="12" s="1"/>
  <c r="AT330" i="12" s="1"/>
  <c r="AZ330" i="12" s="1"/>
  <c r="BF330" i="12" s="1"/>
  <c r="C330" i="12"/>
  <c r="I330" i="12" s="1"/>
  <c r="O330" i="12" s="1"/>
  <c r="U330" i="12" s="1"/>
  <c r="AA330" i="12" s="1"/>
  <c r="AG330" i="12" s="1"/>
  <c r="AM330" i="12" s="1"/>
  <c r="AS330" i="12" s="1"/>
  <c r="AY330" i="12" s="1"/>
  <c r="BE330" i="12" s="1"/>
  <c r="B330" i="12"/>
  <c r="K330" i="12" s="1"/>
  <c r="A330" i="12"/>
  <c r="G330" i="12" s="1"/>
  <c r="M330" i="12" s="1"/>
  <c r="S330" i="12" s="1"/>
  <c r="Y330" i="12" s="1"/>
  <c r="AE330" i="12" s="1"/>
  <c r="AK330" i="12" s="1"/>
  <c r="AQ330" i="12" s="1"/>
  <c r="AW330" i="12" s="1"/>
  <c r="BC330" i="12" s="1"/>
  <c r="E329" i="12"/>
  <c r="D329" i="12"/>
  <c r="J329" i="12" s="1"/>
  <c r="P329" i="12" s="1"/>
  <c r="V329" i="12" s="1"/>
  <c r="AB329" i="12" s="1"/>
  <c r="AH329" i="12" s="1"/>
  <c r="AN329" i="12" s="1"/>
  <c r="AT329" i="12" s="1"/>
  <c r="AZ329" i="12" s="1"/>
  <c r="BF329" i="12" s="1"/>
  <c r="C329" i="12"/>
  <c r="I329" i="12" s="1"/>
  <c r="O329" i="12" s="1"/>
  <c r="U329" i="12" s="1"/>
  <c r="AA329" i="12" s="1"/>
  <c r="AG329" i="12" s="1"/>
  <c r="AM329" i="12" s="1"/>
  <c r="AS329" i="12" s="1"/>
  <c r="AY329" i="12" s="1"/>
  <c r="BE329" i="12" s="1"/>
  <c r="B329" i="12"/>
  <c r="A329" i="12"/>
  <c r="G329" i="12" s="1"/>
  <c r="M329" i="12" s="1"/>
  <c r="S329" i="12" s="1"/>
  <c r="Y329" i="12" s="1"/>
  <c r="AE329" i="12" s="1"/>
  <c r="AK329" i="12" s="1"/>
  <c r="AQ329" i="12" s="1"/>
  <c r="AW329" i="12" s="1"/>
  <c r="BC329" i="12" s="1"/>
  <c r="N328" i="12"/>
  <c r="T328" i="12" s="1"/>
  <c r="E328" i="12"/>
  <c r="D328" i="12"/>
  <c r="J328" i="12" s="1"/>
  <c r="P328" i="12" s="1"/>
  <c r="V328" i="12" s="1"/>
  <c r="AB328" i="12" s="1"/>
  <c r="AH328" i="12" s="1"/>
  <c r="AN328" i="12" s="1"/>
  <c r="AT328" i="12" s="1"/>
  <c r="AZ328" i="12" s="1"/>
  <c r="BF328" i="12" s="1"/>
  <c r="C328" i="12"/>
  <c r="I328" i="12" s="1"/>
  <c r="O328" i="12" s="1"/>
  <c r="U328" i="12" s="1"/>
  <c r="AA328" i="12" s="1"/>
  <c r="AG328" i="12" s="1"/>
  <c r="AM328" i="12" s="1"/>
  <c r="AS328" i="12" s="1"/>
  <c r="AY328" i="12" s="1"/>
  <c r="BE328" i="12" s="1"/>
  <c r="B328" i="12"/>
  <c r="H328" i="12" s="1"/>
  <c r="A328" i="12"/>
  <c r="G328" i="12" s="1"/>
  <c r="M328" i="12" s="1"/>
  <c r="S328" i="12" s="1"/>
  <c r="Y328" i="12" s="1"/>
  <c r="AE328" i="12" s="1"/>
  <c r="AK328" i="12" s="1"/>
  <c r="AQ328" i="12" s="1"/>
  <c r="AW328" i="12" s="1"/>
  <c r="BC328" i="12" s="1"/>
  <c r="E327" i="12"/>
  <c r="D327" i="12"/>
  <c r="J327" i="12" s="1"/>
  <c r="P327" i="12" s="1"/>
  <c r="V327" i="12" s="1"/>
  <c r="AB327" i="12" s="1"/>
  <c r="AH327" i="12" s="1"/>
  <c r="AN327" i="12" s="1"/>
  <c r="AT327" i="12" s="1"/>
  <c r="AZ327" i="12" s="1"/>
  <c r="BF327" i="12" s="1"/>
  <c r="C327" i="12"/>
  <c r="I327" i="12" s="1"/>
  <c r="O327" i="12" s="1"/>
  <c r="U327" i="12" s="1"/>
  <c r="AA327" i="12" s="1"/>
  <c r="AG327" i="12" s="1"/>
  <c r="AM327" i="12" s="1"/>
  <c r="AS327" i="12" s="1"/>
  <c r="AY327" i="12" s="1"/>
  <c r="BE327" i="12" s="1"/>
  <c r="B327" i="12"/>
  <c r="A327" i="12"/>
  <c r="G327" i="12" s="1"/>
  <c r="M327" i="12" s="1"/>
  <c r="S327" i="12" s="1"/>
  <c r="Y327" i="12" s="1"/>
  <c r="AE327" i="12" s="1"/>
  <c r="AK327" i="12" s="1"/>
  <c r="AQ327" i="12" s="1"/>
  <c r="AW327" i="12" s="1"/>
  <c r="BC327" i="12" s="1"/>
  <c r="E326" i="12"/>
  <c r="D326" i="12"/>
  <c r="J326" i="12" s="1"/>
  <c r="P326" i="12" s="1"/>
  <c r="V326" i="12" s="1"/>
  <c r="AB326" i="12" s="1"/>
  <c r="AH326" i="12" s="1"/>
  <c r="AN326" i="12" s="1"/>
  <c r="AT326" i="12" s="1"/>
  <c r="AZ326" i="12" s="1"/>
  <c r="BF326" i="12" s="1"/>
  <c r="C326" i="12"/>
  <c r="I326" i="12" s="1"/>
  <c r="O326" i="12" s="1"/>
  <c r="U326" i="12" s="1"/>
  <c r="AA326" i="12" s="1"/>
  <c r="AG326" i="12" s="1"/>
  <c r="AM326" i="12" s="1"/>
  <c r="AS326" i="12" s="1"/>
  <c r="AY326" i="12" s="1"/>
  <c r="BE326" i="12" s="1"/>
  <c r="B326" i="12"/>
  <c r="A326" i="12"/>
  <c r="G326" i="12" s="1"/>
  <c r="M326" i="12" s="1"/>
  <c r="S326" i="12" s="1"/>
  <c r="Y326" i="12" s="1"/>
  <c r="AE326" i="12" s="1"/>
  <c r="AK326" i="12" s="1"/>
  <c r="AQ326" i="12" s="1"/>
  <c r="AW326" i="12" s="1"/>
  <c r="BC326" i="12" s="1"/>
  <c r="J325" i="12"/>
  <c r="P325" i="12" s="1"/>
  <c r="V325" i="12" s="1"/>
  <c r="AB325" i="12" s="1"/>
  <c r="AH325" i="12" s="1"/>
  <c r="AN325" i="12" s="1"/>
  <c r="AT325" i="12" s="1"/>
  <c r="AZ325" i="12" s="1"/>
  <c r="BF325" i="12" s="1"/>
  <c r="E325" i="12"/>
  <c r="D325" i="12"/>
  <c r="C325" i="12"/>
  <c r="I325" i="12" s="1"/>
  <c r="O325" i="12" s="1"/>
  <c r="U325" i="12" s="1"/>
  <c r="AA325" i="12" s="1"/>
  <c r="AG325" i="12" s="1"/>
  <c r="AM325" i="12" s="1"/>
  <c r="AS325" i="12" s="1"/>
  <c r="AY325" i="12" s="1"/>
  <c r="BE325" i="12" s="1"/>
  <c r="B325" i="12"/>
  <c r="A325" i="12"/>
  <c r="G325" i="12" s="1"/>
  <c r="M325" i="12" s="1"/>
  <c r="S325" i="12" s="1"/>
  <c r="Y325" i="12" s="1"/>
  <c r="AE325" i="12" s="1"/>
  <c r="AK325" i="12" s="1"/>
  <c r="AQ325" i="12" s="1"/>
  <c r="AW325" i="12" s="1"/>
  <c r="BC325" i="12" s="1"/>
  <c r="E324" i="12"/>
  <c r="D324" i="12"/>
  <c r="J324" i="12" s="1"/>
  <c r="P324" i="12" s="1"/>
  <c r="V324" i="12" s="1"/>
  <c r="AB324" i="12" s="1"/>
  <c r="AH324" i="12" s="1"/>
  <c r="AN324" i="12" s="1"/>
  <c r="AT324" i="12" s="1"/>
  <c r="AZ324" i="12" s="1"/>
  <c r="BF324" i="12" s="1"/>
  <c r="C324" i="12"/>
  <c r="I324" i="12" s="1"/>
  <c r="O324" i="12" s="1"/>
  <c r="U324" i="12" s="1"/>
  <c r="AA324" i="12" s="1"/>
  <c r="AG324" i="12" s="1"/>
  <c r="AM324" i="12" s="1"/>
  <c r="AS324" i="12" s="1"/>
  <c r="AY324" i="12" s="1"/>
  <c r="BE324" i="12" s="1"/>
  <c r="B324" i="12"/>
  <c r="H324" i="12" s="1"/>
  <c r="N324" i="12" s="1"/>
  <c r="T324" i="12" s="1"/>
  <c r="A324" i="12"/>
  <c r="G324" i="12" s="1"/>
  <c r="M324" i="12" s="1"/>
  <c r="S324" i="12" s="1"/>
  <c r="Y324" i="12" s="1"/>
  <c r="AE324" i="12" s="1"/>
  <c r="AK324" i="12" s="1"/>
  <c r="AQ324" i="12" s="1"/>
  <c r="AW324" i="12" s="1"/>
  <c r="BC324" i="12" s="1"/>
  <c r="E323" i="12"/>
  <c r="D323" i="12"/>
  <c r="J323" i="12" s="1"/>
  <c r="P323" i="12" s="1"/>
  <c r="V323" i="12" s="1"/>
  <c r="AB323" i="12" s="1"/>
  <c r="AH323" i="12" s="1"/>
  <c r="AN323" i="12" s="1"/>
  <c r="AT323" i="12" s="1"/>
  <c r="AZ323" i="12" s="1"/>
  <c r="BF323" i="12" s="1"/>
  <c r="C323" i="12"/>
  <c r="I323" i="12" s="1"/>
  <c r="O323" i="12" s="1"/>
  <c r="U323" i="12" s="1"/>
  <c r="AA323" i="12" s="1"/>
  <c r="AG323" i="12" s="1"/>
  <c r="AM323" i="12" s="1"/>
  <c r="AS323" i="12" s="1"/>
  <c r="AY323" i="12" s="1"/>
  <c r="BE323" i="12" s="1"/>
  <c r="B323" i="12"/>
  <c r="A323" i="12"/>
  <c r="G323" i="12" s="1"/>
  <c r="M323" i="12" s="1"/>
  <c r="S323" i="12" s="1"/>
  <c r="Y323" i="12" s="1"/>
  <c r="AE323" i="12" s="1"/>
  <c r="AK323" i="12" s="1"/>
  <c r="AQ323" i="12" s="1"/>
  <c r="AW323" i="12" s="1"/>
  <c r="BC323" i="12" s="1"/>
  <c r="E322" i="12"/>
  <c r="D322" i="12"/>
  <c r="J322" i="12" s="1"/>
  <c r="P322" i="12" s="1"/>
  <c r="V322" i="12" s="1"/>
  <c r="AB322" i="12" s="1"/>
  <c r="AH322" i="12" s="1"/>
  <c r="AN322" i="12" s="1"/>
  <c r="AT322" i="12" s="1"/>
  <c r="AZ322" i="12" s="1"/>
  <c r="BF322" i="12" s="1"/>
  <c r="C322" i="12"/>
  <c r="I322" i="12" s="1"/>
  <c r="O322" i="12" s="1"/>
  <c r="U322" i="12" s="1"/>
  <c r="AA322" i="12" s="1"/>
  <c r="AG322" i="12" s="1"/>
  <c r="AM322" i="12" s="1"/>
  <c r="AS322" i="12" s="1"/>
  <c r="AY322" i="12" s="1"/>
  <c r="BE322" i="12" s="1"/>
  <c r="B322" i="12"/>
  <c r="A322" i="12"/>
  <c r="G322" i="12" s="1"/>
  <c r="M322" i="12" s="1"/>
  <c r="S322" i="12" s="1"/>
  <c r="Y322" i="12" s="1"/>
  <c r="AE322" i="12" s="1"/>
  <c r="AK322" i="12" s="1"/>
  <c r="AQ322" i="12" s="1"/>
  <c r="AW322" i="12" s="1"/>
  <c r="BC322" i="12" s="1"/>
  <c r="I321" i="12"/>
  <c r="O321" i="12" s="1"/>
  <c r="U321" i="12" s="1"/>
  <c r="AA321" i="12" s="1"/>
  <c r="AG321" i="12" s="1"/>
  <c r="AM321" i="12" s="1"/>
  <c r="AS321" i="12" s="1"/>
  <c r="AY321" i="12" s="1"/>
  <c r="BE321" i="12" s="1"/>
  <c r="E321" i="12"/>
  <c r="D321" i="12"/>
  <c r="J321" i="12" s="1"/>
  <c r="P321" i="12" s="1"/>
  <c r="V321" i="12" s="1"/>
  <c r="AB321" i="12" s="1"/>
  <c r="AH321" i="12" s="1"/>
  <c r="AN321" i="12" s="1"/>
  <c r="AT321" i="12" s="1"/>
  <c r="AZ321" i="12" s="1"/>
  <c r="BF321" i="12" s="1"/>
  <c r="C321" i="12"/>
  <c r="B321" i="12"/>
  <c r="H321" i="12" s="1"/>
  <c r="A321" i="12"/>
  <c r="G321" i="12" s="1"/>
  <c r="M321" i="12" s="1"/>
  <c r="S321" i="12" s="1"/>
  <c r="Y321" i="12" s="1"/>
  <c r="AE321" i="12" s="1"/>
  <c r="AK321" i="12" s="1"/>
  <c r="AQ321" i="12" s="1"/>
  <c r="AW321" i="12" s="1"/>
  <c r="BC321" i="12" s="1"/>
  <c r="E320" i="12"/>
  <c r="D320" i="12"/>
  <c r="J320" i="12" s="1"/>
  <c r="P320" i="12" s="1"/>
  <c r="V320" i="12" s="1"/>
  <c r="AB320" i="12" s="1"/>
  <c r="AH320" i="12" s="1"/>
  <c r="AN320" i="12" s="1"/>
  <c r="AT320" i="12" s="1"/>
  <c r="AZ320" i="12" s="1"/>
  <c r="BF320" i="12" s="1"/>
  <c r="C320" i="12"/>
  <c r="I320" i="12" s="1"/>
  <c r="O320" i="12" s="1"/>
  <c r="U320" i="12" s="1"/>
  <c r="AA320" i="12" s="1"/>
  <c r="AG320" i="12" s="1"/>
  <c r="AM320" i="12" s="1"/>
  <c r="AS320" i="12" s="1"/>
  <c r="AY320" i="12" s="1"/>
  <c r="BE320" i="12" s="1"/>
  <c r="B320" i="12"/>
  <c r="H320" i="12" s="1"/>
  <c r="A320" i="12"/>
  <c r="G320" i="12" s="1"/>
  <c r="M320" i="12" s="1"/>
  <c r="S320" i="12" s="1"/>
  <c r="Y320" i="12" s="1"/>
  <c r="AE320" i="12" s="1"/>
  <c r="AK320" i="12" s="1"/>
  <c r="AQ320" i="12" s="1"/>
  <c r="AW320" i="12" s="1"/>
  <c r="BC320" i="12" s="1"/>
  <c r="E319" i="12"/>
  <c r="D319" i="12"/>
  <c r="J319" i="12" s="1"/>
  <c r="P319" i="12" s="1"/>
  <c r="V319" i="12" s="1"/>
  <c r="AB319" i="12" s="1"/>
  <c r="AH319" i="12" s="1"/>
  <c r="AN319" i="12" s="1"/>
  <c r="AT319" i="12" s="1"/>
  <c r="AZ319" i="12" s="1"/>
  <c r="BF319" i="12" s="1"/>
  <c r="C319" i="12"/>
  <c r="I319" i="12" s="1"/>
  <c r="O319" i="12" s="1"/>
  <c r="U319" i="12" s="1"/>
  <c r="AA319" i="12" s="1"/>
  <c r="AG319" i="12" s="1"/>
  <c r="AM319" i="12" s="1"/>
  <c r="AS319" i="12" s="1"/>
  <c r="AY319" i="12" s="1"/>
  <c r="BE319" i="12" s="1"/>
  <c r="B319" i="12"/>
  <c r="A319" i="12"/>
  <c r="G319" i="12" s="1"/>
  <c r="M319" i="12" s="1"/>
  <c r="S319" i="12" s="1"/>
  <c r="Y319" i="12" s="1"/>
  <c r="AE319" i="12" s="1"/>
  <c r="AK319" i="12" s="1"/>
  <c r="AQ319" i="12" s="1"/>
  <c r="AW319" i="12" s="1"/>
  <c r="BC319" i="12" s="1"/>
  <c r="E318" i="12"/>
  <c r="D318" i="12"/>
  <c r="J318" i="12" s="1"/>
  <c r="P318" i="12" s="1"/>
  <c r="V318" i="12" s="1"/>
  <c r="AB318" i="12" s="1"/>
  <c r="AH318" i="12" s="1"/>
  <c r="AN318" i="12" s="1"/>
  <c r="AT318" i="12" s="1"/>
  <c r="AZ318" i="12" s="1"/>
  <c r="BF318" i="12" s="1"/>
  <c r="C318" i="12"/>
  <c r="I318" i="12" s="1"/>
  <c r="O318" i="12" s="1"/>
  <c r="U318" i="12" s="1"/>
  <c r="AA318" i="12" s="1"/>
  <c r="AG318" i="12" s="1"/>
  <c r="AM318" i="12" s="1"/>
  <c r="AS318" i="12" s="1"/>
  <c r="AY318" i="12" s="1"/>
  <c r="BE318" i="12" s="1"/>
  <c r="B318" i="12"/>
  <c r="H318" i="12" s="1"/>
  <c r="A318" i="12"/>
  <c r="G318" i="12" s="1"/>
  <c r="M318" i="12" s="1"/>
  <c r="S318" i="12" s="1"/>
  <c r="Y318" i="12" s="1"/>
  <c r="AE318" i="12" s="1"/>
  <c r="AK318" i="12" s="1"/>
  <c r="AQ318" i="12" s="1"/>
  <c r="AW318" i="12" s="1"/>
  <c r="BC318" i="12" s="1"/>
  <c r="K317" i="12"/>
  <c r="E317" i="12"/>
  <c r="D317" i="12"/>
  <c r="J317" i="12" s="1"/>
  <c r="P317" i="12" s="1"/>
  <c r="V317" i="12" s="1"/>
  <c r="AB317" i="12" s="1"/>
  <c r="AH317" i="12" s="1"/>
  <c r="AN317" i="12" s="1"/>
  <c r="AT317" i="12" s="1"/>
  <c r="AZ317" i="12" s="1"/>
  <c r="BF317" i="12" s="1"/>
  <c r="C317" i="12"/>
  <c r="I317" i="12" s="1"/>
  <c r="O317" i="12" s="1"/>
  <c r="U317" i="12" s="1"/>
  <c r="AA317" i="12" s="1"/>
  <c r="AG317" i="12" s="1"/>
  <c r="AM317" i="12" s="1"/>
  <c r="AS317" i="12" s="1"/>
  <c r="AY317" i="12" s="1"/>
  <c r="BE317" i="12" s="1"/>
  <c r="B317" i="12"/>
  <c r="H317" i="12" s="1"/>
  <c r="A317" i="12"/>
  <c r="G317" i="12" s="1"/>
  <c r="M317" i="12" s="1"/>
  <c r="S317" i="12" s="1"/>
  <c r="Y317" i="12" s="1"/>
  <c r="AE317" i="12" s="1"/>
  <c r="AK317" i="12" s="1"/>
  <c r="AQ317" i="12" s="1"/>
  <c r="AW317" i="12" s="1"/>
  <c r="BC317" i="12" s="1"/>
  <c r="E316" i="12"/>
  <c r="D316" i="12"/>
  <c r="J316" i="12" s="1"/>
  <c r="P316" i="12" s="1"/>
  <c r="V316" i="12" s="1"/>
  <c r="AB316" i="12" s="1"/>
  <c r="AH316" i="12" s="1"/>
  <c r="AN316" i="12" s="1"/>
  <c r="AT316" i="12" s="1"/>
  <c r="AZ316" i="12" s="1"/>
  <c r="BF316" i="12" s="1"/>
  <c r="C316" i="12"/>
  <c r="I316" i="12" s="1"/>
  <c r="O316" i="12" s="1"/>
  <c r="U316" i="12" s="1"/>
  <c r="AA316" i="12" s="1"/>
  <c r="AG316" i="12" s="1"/>
  <c r="AM316" i="12" s="1"/>
  <c r="AS316" i="12" s="1"/>
  <c r="AY316" i="12" s="1"/>
  <c r="BE316" i="12" s="1"/>
  <c r="B316" i="12"/>
  <c r="H316" i="12" s="1"/>
  <c r="A316" i="12"/>
  <c r="G316" i="12" s="1"/>
  <c r="M316" i="12" s="1"/>
  <c r="S316" i="12" s="1"/>
  <c r="Y316" i="12" s="1"/>
  <c r="AE316" i="12" s="1"/>
  <c r="AK316" i="12" s="1"/>
  <c r="AQ316" i="12" s="1"/>
  <c r="AW316" i="12" s="1"/>
  <c r="BC316" i="12" s="1"/>
  <c r="E315" i="12"/>
  <c r="D315" i="12"/>
  <c r="J315" i="12" s="1"/>
  <c r="P315" i="12" s="1"/>
  <c r="V315" i="12" s="1"/>
  <c r="AB315" i="12" s="1"/>
  <c r="AH315" i="12" s="1"/>
  <c r="AN315" i="12" s="1"/>
  <c r="AT315" i="12" s="1"/>
  <c r="AZ315" i="12" s="1"/>
  <c r="BF315" i="12" s="1"/>
  <c r="C315" i="12"/>
  <c r="I315" i="12" s="1"/>
  <c r="O315" i="12" s="1"/>
  <c r="U315" i="12" s="1"/>
  <c r="AA315" i="12" s="1"/>
  <c r="AG315" i="12" s="1"/>
  <c r="AM315" i="12" s="1"/>
  <c r="AS315" i="12" s="1"/>
  <c r="AY315" i="12" s="1"/>
  <c r="BE315" i="12" s="1"/>
  <c r="B315" i="12"/>
  <c r="A315" i="12"/>
  <c r="G315" i="12" s="1"/>
  <c r="M315" i="12" s="1"/>
  <c r="S315" i="12" s="1"/>
  <c r="Y315" i="12" s="1"/>
  <c r="AE315" i="12" s="1"/>
  <c r="AK315" i="12" s="1"/>
  <c r="AQ315" i="12" s="1"/>
  <c r="AW315" i="12" s="1"/>
  <c r="BC315" i="12" s="1"/>
  <c r="E314" i="12"/>
  <c r="D314" i="12"/>
  <c r="J314" i="12" s="1"/>
  <c r="P314" i="12" s="1"/>
  <c r="V314" i="12" s="1"/>
  <c r="AB314" i="12" s="1"/>
  <c r="AH314" i="12" s="1"/>
  <c r="AN314" i="12" s="1"/>
  <c r="AT314" i="12" s="1"/>
  <c r="AZ314" i="12" s="1"/>
  <c r="BF314" i="12" s="1"/>
  <c r="C314" i="12"/>
  <c r="I314" i="12" s="1"/>
  <c r="O314" i="12" s="1"/>
  <c r="U314" i="12" s="1"/>
  <c r="AA314" i="12" s="1"/>
  <c r="AG314" i="12" s="1"/>
  <c r="AM314" i="12" s="1"/>
  <c r="AS314" i="12" s="1"/>
  <c r="AY314" i="12" s="1"/>
  <c r="BE314" i="12" s="1"/>
  <c r="B314" i="12"/>
  <c r="H314" i="12" s="1"/>
  <c r="A314" i="12"/>
  <c r="G314" i="12" s="1"/>
  <c r="M314" i="12" s="1"/>
  <c r="S314" i="12" s="1"/>
  <c r="Y314" i="12" s="1"/>
  <c r="AE314" i="12" s="1"/>
  <c r="AK314" i="12" s="1"/>
  <c r="AQ314" i="12" s="1"/>
  <c r="AW314" i="12" s="1"/>
  <c r="BC314" i="12" s="1"/>
  <c r="J313" i="12"/>
  <c r="P313" i="12" s="1"/>
  <c r="V313" i="12" s="1"/>
  <c r="AB313" i="12" s="1"/>
  <c r="AH313" i="12" s="1"/>
  <c r="AN313" i="12" s="1"/>
  <c r="AT313" i="12" s="1"/>
  <c r="AZ313" i="12" s="1"/>
  <c r="BF313" i="12" s="1"/>
  <c r="E313" i="12"/>
  <c r="D313" i="12"/>
  <c r="C313" i="12"/>
  <c r="I313" i="12" s="1"/>
  <c r="O313" i="12" s="1"/>
  <c r="U313" i="12" s="1"/>
  <c r="AA313" i="12" s="1"/>
  <c r="AG313" i="12" s="1"/>
  <c r="AM313" i="12" s="1"/>
  <c r="AS313" i="12" s="1"/>
  <c r="AY313" i="12" s="1"/>
  <c r="BE313" i="12" s="1"/>
  <c r="B313" i="12"/>
  <c r="H313" i="12" s="1"/>
  <c r="A313" i="12"/>
  <c r="G313" i="12" s="1"/>
  <c r="M313" i="12" s="1"/>
  <c r="S313" i="12" s="1"/>
  <c r="Y313" i="12" s="1"/>
  <c r="AE313" i="12" s="1"/>
  <c r="AK313" i="12" s="1"/>
  <c r="AQ313" i="12" s="1"/>
  <c r="AW313" i="12" s="1"/>
  <c r="BC313" i="12" s="1"/>
  <c r="V312" i="12"/>
  <c r="AB312" i="12" s="1"/>
  <c r="AH312" i="12" s="1"/>
  <c r="AN312" i="12" s="1"/>
  <c r="AT312" i="12" s="1"/>
  <c r="AZ312" i="12" s="1"/>
  <c r="BF312" i="12" s="1"/>
  <c r="E312" i="12"/>
  <c r="D312" i="12"/>
  <c r="J312" i="12" s="1"/>
  <c r="P312" i="12" s="1"/>
  <c r="C312" i="12"/>
  <c r="I312" i="12" s="1"/>
  <c r="O312" i="12" s="1"/>
  <c r="U312" i="12" s="1"/>
  <c r="AA312" i="12" s="1"/>
  <c r="AG312" i="12" s="1"/>
  <c r="AM312" i="12" s="1"/>
  <c r="AS312" i="12" s="1"/>
  <c r="AY312" i="12" s="1"/>
  <c r="BE312" i="12" s="1"/>
  <c r="B312" i="12"/>
  <c r="H312" i="12" s="1"/>
  <c r="A312" i="12"/>
  <c r="G312" i="12" s="1"/>
  <c r="M312" i="12" s="1"/>
  <c r="S312" i="12" s="1"/>
  <c r="Y312" i="12" s="1"/>
  <c r="AE312" i="12" s="1"/>
  <c r="AK312" i="12" s="1"/>
  <c r="AQ312" i="12" s="1"/>
  <c r="AW312" i="12" s="1"/>
  <c r="BC312" i="12" s="1"/>
  <c r="E311" i="12"/>
  <c r="D311" i="12"/>
  <c r="J311" i="12" s="1"/>
  <c r="P311" i="12" s="1"/>
  <c r="V311" i="12" s="1"/>
  <c r="AB311" i="12" s="1"/>
  <c r="AH311" i="12" s="1"/>
  <c r="AN311" i="12" s="1"/>
  <c r="AT311" i="12" s="1"/>
  <c r="AZ311" i="12" s="1"/>
  <c r="BF311" i="12" s="1"/>
  <c r="C311" i="12"/>
  <c r="I311" i="12" s="1"/>
  <c r="O311" i="12" s="1"/>
  <c r="U311" i="12" s="1"/>
  <c r="AA311" i="12" s="1"/>
  <c r="AG311" i="12" s="1"/>
  <c r="AM311" i="12" s="1"/>
  <c r="AS311" i="12" s="1"/>
  <c r="AY311" i="12" s="1"/>
  <c r="BE311" i="12" s="1"/>
  <c r="B311" i="12"/>
  <c r="A311" i="12"/>
  <c r="G311" i="12" s="1"/>
  <c r="M311" i="12" s="1"/>
  <c r="S311" i="12" s="1"/>
  <c r="Y311" i="12" s="1"/>
  <c r="AE311" i="12" s="1"/>
  <c r="AK311" i="12" s="1"/>
  <c r="AQ311" i="12" s="1"/>
  <c r="AW311" i="12" s="1"/>
  <c r="BC311" i="12" s="1"/>
  <c r="E310" i="12"/>
  <c r="D310" i="12"/>
  <c r="J310" i="12" s="1"/>
  <c r="P310" i="12" s="1"/>
  <c r="V310" i="12" s="1"/>
  <c r="AB310" i="12" s="1"/>
  <c r="AH310" i="12" s="1"/>
  <c r="AN310" i="12" s="1"/>
  <c r="AT310" i="12" s="1"/>
  <c r="AZ310" i="12" s="1"/>
  <c r="BF310" i="12" s="1"/>
  <c r="C310" i="12"/>
  <c r="I310" i="12" s="1"/>
  <c r="O310" i="12" s="1"/>
  <c r="U310" i="12" s="1"/>
  <c r="AA310" i="12" s="1"/>
  <c r="AG310" i="12" s="1"/>
  <c r="AM310" i="12" s="1"/>
  <c r="AS310" i="12" s="1"/>
  <c r="AY310" i="12" s="1"/>
  <c r="BE310" i="12" s="1"/>
  <c r="B310" i="12"/>
  <c r="H310" i="12" s="1"/>
  <c r="A310" i="12"/>
  <c r="G310" i="12" s="1"/>
  <c r="M310" i="12" s="1"/>
  <c r="S310" i="12" s="1"/>
  <c r="Y310" i="12" s="1"/>
  <c r="AE310" i="12" s="1"/>
  <c r="AK310" i="12" s="1"/>
  <c r="AQ310" i="12" s="1"/>
  <c r="AW310" i="12" s="1"/>
  <c r="BC310" i="12" s="1"/>
  <c r="E309" i="12"/>
  <c r="D309" i="12"/>
  <c r="J309" i="12" s="1"/>
  <c r="P309" i="12" s="1"/>
  <c r="V309" i="12" s="1"/>
  <c r="AB309" i="12" s="1"/>
  <c r="AH309" i="12" s="1"/>
  <c r="AN309" i="12" s="1"/>
  <c r="AT309" i="12" s="1"/>
  <c r="AZ309" i="12" s="1"/>
  <c r="BF309" i="12" s="1"/>
  <c r="C309" i="12"/>
  <c r="I309" i="12" s="1"/>
  <c r="O309" i="12" s="1"/>
  <c r="U309" i="12" s="1"/>
  <c r="AA309" i="12" s="1"/>
  <c r="AG309" i="12" s="1"/>
  <c r="AM309" i="12" s="1"/>
  <c r="AS309" i="12" s="1"/>
  <c r="AY309" i="12" s="1"/>
  <c r="BE309" i="12" s="1"/>
  <c r="B309" i="12"/>
  <c r="H309" i="12" s="1"/>
  <c r="A309" i="12"/>
  <c r="G309" i="12" s="1"/>
  <c r="M309" i="12" s="1"/>
  <c r="S309" i="12" s="1"/>
  <c r="Y309" i="12" s="1"/>
  <c r="AE309" i="12" s="1"/>
  <c r="AK309" i="12" s="1"/>
  <c r="AQ309" i="12" s="1"/>
  <c r="AW309" i="12" s="1"/>
  <c r="BC309" i="12" s="1"/>
  <c r="E308" i="12"/>
  <c r="W308" i="12" s="1"/>
  <c r="D308" i="12"/>
  <c r="J308" i="12" s="1"/>
  <c r="P308" i="12" s="1"/>
  <c r="V308" i="12" s="1"/>
  <c r="AB308" i="12" s="1"/>
  <c r="AH308" i="12" s="1"/>
  <c r="AN308" i="12" s="1"/>
  <c r="AT308" i="12" s="1"/>
  <c r="AZ308" i="12" s="1"/>
  <c r="BF308" i="12" s="1"/>
  <c r="C308" i="12"/>
  <c r="I308" i="12" s="1"/>
  <c r="O308" i="12" s="1"/>
  <c r="U308" i="12" s="1"/>
  <c r="AA308" i="12" s="1"/>
  <c r="AG308" i="12" s="1"/>
  <c r="AM308" i="12" s="1"/>
  <c r="AS308" i="12" s="1"/>
  <c r="AY308" i="12" s="1"/>
  <c r="BE308" i="12" s="1"/>
  <c r="B308" i="12"/>
  <c r="H308" i="12" s="1"/>
  <c r="N308" i="12" s="1"/>
  <c r="T308" i="12" s="1"/>
  <c r="A308" i="12"/>
  <c r="G308" i="12" s="1"/>
  <c r="M308" i="12" s="1"/>
  <c r="S308" i="12" s="1"/>
  <c r="Y308" i="12" s="1"/>
  <c r="AE308" i="12" s="1"/>
  <c r="AK308" i="12" s="1"/>
  <c r="AQ308" i="12" s="1"/>
  <c r="AW308" i="12" s="1"/>
  <c r="BC308" i="12" s="1"/>
  <c r="E307" i="12"/>
  <c r="D307" i="12"/>
  <c r="J307" i="12" s="1"/>
  <c r="P307" i="12" s="1"/>
  <c r="V307" i="12" s="1"/>
  <c r="AB307" i="12" s="1"/>
  <c r="AH307" i="12" s="1"/>
  <c r="AN307" i="12" s="1"/>
  <c r="AT307" i="12" s="1"/>
  <c r="AZ307" i="12" s="1"/>
  <c r="BF307" i="12" s="1"/>
  <c r="C307" i="12"/>
  <c r="I307" i="12" s="1"/>
  <c r="O307" i="12" s="1"/>
  <c r="U307" i="12" s="1"/>
  <c r="AA307" i="12" s="1"/>
  <c r="AG307" i="12" s="1"/>
  <c r="AM307" i="12" s="1"/>
  <c r="AS307" i="12" s="1"/>
  <c r="AY307" i="12" s="1"/>
  <c r="BE307" i="12" s="1"/>
  <c r="B307" i="12"/>
  <c r="A307" i="12"/>
  <c r="G307" i="12" s="1"/>
  <c r="M307" i="12" s="1"/>
  <c r="S307" i="12" s="1"/>
  <c r="Y307" i="12" s="1"/>
  <c r="AE307" i="12" s="1"/>
  <c r="AK307" i="12" s="1"/>
  <c r="AQ307" i="12" s="1"/>
  <c r="AW307" i="12" s="1"/>
  <c r="BC307" i="12" s="1"/>
  <c r="J306" i="12"/>
  <c r="P306" i="12" s="1"/>
  <c r="V306" i="12" s="1"/>
  <c r="AB306" i="12" s="1"/>
  <c r="AH306" i="12" s="1"/>
  <c r="AN306" i="12" s="1"/>
  <c r="AT306" i="12" s="1"/>
  <c r="AZ306" i="12" s="1"/>
  <c r="BF306" i="12" s="1"/>
  <c r="E306" i="12"/>
  <c r="D306" i="12"/>
  <c r="C306" i="12"/>
  <c r="I306" i="12" s="1"/>
  <c r="O306" i="12" s="1"/>
  <c r="U306" i="12" s="1"/>
  <c r="AA306" i="12" s="1"/>
  <c r="AG306" i="12" s="1"/>
  <c r="AM306" i="12" s="1"/>
  <c r="AS306" i="12" s="1"/>
  <c r="AY306" i="12" s="1"/>
  <c r="BE306" i="12" s="1"/>
  <c r="B306" i="12"/>
  <c r="H306" i="12" s="1"/>
  <c r="A306" i="12"/>
  <c r="G306" i="12" s="1"/>
  <c r="M306" i="12" s="1"/>
  <c r="S306" i="12" s="1"/>
  <c r="Y306" i="12" s="1"/>
  <c r="AE306" i="12" s="1"/>
  <c r="AK306" i="12" s="1"/>
  <c r="AQ306" i="12" s="1"/>
  <c r="AW306" i="12" s="1"/>
  <c r="BC306" i="12" s="1"/>
  <c r="E305" i="12"/>
  <c r="K305" i="12" s="1"/>
  <c r="D305" i="12"/>
  <c r="J305" i="12" s="1"/>
  <c r="P305" i="12" s="1"/>
  <c r="V305" i="12" s="1"/>
  <c r="AB305" i="12" s="1"/>
  <c r="AH305" i="12" s="1"/>
  <c r="AN305" i="12" s="1"/>
  <c r="AT305" i="12" s="1"/>
  <c r="AZ305" i="12" s="1"/>
  <c r="BF305" i="12" s="1"/>
  <c r="C305" i="12"/>
  <c r="I305" i="12" s="1"/>
  <c r="O305" i="12" s="1"/>
  <c r="U305" i="12" s="1"/>
  <c r="AA305" i="12" s="1"/>
  <c r="AG305" i="12" s="1"/>
  <c r="AM305" i="12" s="1"/>
  <c r="AS305" i="12" s="1"/>
  <c r="AY305" i="12" s="1"/>
  <c r="BE305" i="12" s="1"/>
  <c r="B305" i="12"/>
  <c r="H305" i="12" s="1"/>
  <c r="N305" i="12" s="1"/>
  <c r="A305" i="12"/>
  <c r="G305" i="12" s="1"/>
  <c r="M305" i="12" s="1"/>
  <c r="S305" i="12" s="1"/>
  <c r="Y305" i="12" s="1"/>
  <c r="AE305" i="12" s="1"/>
  <c r="AK305" i="12" s="1"/>
  <c r="AQ305" i="12" s="1"/>
  <c r="AW305" i="12" s="1"/>
  <c r="BC305" i="12" s="1"/>
  <c r="E304" i="12"/>
  <c r="D304" i="12"/>
  <c r="J304" i="12" s="1"/>
  <c r="P304" i="12" s="1"/>
  <c r="V304" i="12" s="1"/>
  <c r="AB304" i="12" s="1"/>
  <c r="AH304" i="12" s="1"/>
  <c r="AN304" i="12" s="1"/>
  <c r="AT304" i="12" s="1"/>
  <c r="AZ304" i="12" s="1"/>
  <c r="BF304" i="12" s="1"/>
  <c r="C304" i="12"/>
  <c r="I304" i="12" s="1"/>
  <c r="O304" i="12" s="1"/>
  <c r="U304" i="12" s="1"/>
  <c r="AA304" i="12" s="1"/>
  <c r="AG304" i="12" s="1"/>
  <c r="AM304" i="12" s="1"/>
  <c r="AS304" i="12" s="1"/>
  <c r="AY304" i="12" s="1"/>
  <c r="BE304" i="12" s="1"/>
  <c r="B304" i="12"/>
  <c r="H304" i="12" s="1"/>
  <c r="A304" i="12"/>
  <c r="G304" i="12" s="1"/>
  <c r="M304" i="12" s="1"/>
  <c r="S304" i="12" s="1"/>
  <c r="Y304" i="12" s="1"/>
  <c r="AE304" i="12" s="1"/>
  <c r="AK304" i="12" s="1"/>
  <c r="AQ304" i="12" s="1"/>
  <c r="AW304" i="12" s="1"/>
  <c r="BC304" i="12" s="1"/>
  <c r="H303" i="12"/>
  <c r="E303" i="12"/>
  <c r="D303" i="12"/>
  <c r="J303" i="12" s="1"/>
  <c r="P303" i="12" s="1"/>
  <c r="V303" i="12" s="1"/>
  <c r="AB303" i="12" s="1"/>
  <c r="AH303" i="12" s="1"/>
  <c r="AN303" i="12" s="1"/>
  <c r="AT303" i="12" s="1"/>
  <c r="AZ303" i="12" s="1"/>
  <c r="BF303" i="12" s="1"/>
  <c r="C303" i="12"/>
  <c r="I303" i="12" s="1"/>
  <c r="O303" i="12" s="1"/>
  <c r="U303" i="12" s="1"/>
  <c r="AA303" i="12" s="1"/>
  <c r="AG303" i="12" s="1"/>
  <c r="AM303" i="12" s="1"/>
  <c r="AS303" i="12" s="1"/>
  <c r="AY303" i="12" s="1"/>
  <c r="BE303" i="12" s="1"/>
  <c r="B303" i="12"/>
  <c r="A303" i="12"/>
  <c r="G303" i="12" s="1"/>
  <c r="M303" i="12" s="1"/>
  <c r="S303" i="12" s="1"/>
  <c r="Y303" i="12" s="1"/>
  <c r="AE303" i="12" s="1"/>
  <c r="AK303" i="12" s="1"/>
  <c r="AQ303" i="12" s="1"/>
  <c r="AW303" i="12" s="1"/>
  <c r="BC303" i="12" s="1"/>
  <c r="E302" i="12"/>
  <c r="D302" i="12"/>
  <c r="J302" i="12" s="1"/>
  <c r="P302" i="12" s="1"/>
  <c r="V302" i="12" s="1"/>
  <c r="AB302" i="12" s="1"/>
  <c r="AH302" i="12" s="1"/>
  <c r="AN302" i="12" s="1"/>
  <c r="AT302" i="12" s="1"/>
  <c r="AZ302" i="12" s="1"/>
  <c r="BF302" i="12" s="1"/>
  <c r="C302" i="12"/>
  <c r="I302" i="12" s="1"/>
  <c r="O302" i="12" s="1"/>
  <c r="U302" i="12" s="1"/>
  <c r="AA302" i="12" s="1"/>
  <c r="AG302" i="12" s="1"/>
  <c r="AM302" i="12" s="1"/>
  <c r="AS302" i="12" s="1"/>
  <c r="AY302" i="12" s="1"/>
  <c r="BE302" i="12" s="1"/>
  <c r="B302" i="12"/>
  <c r="H302" i="12" s="1"/>
  <c r="A302" i="12"/>
  <c r="G302" i="12" s="1"/>
  <c r="M302" i="12" s="1"/>
  <c r="S302" i="12" s="1"/>
  <c r="Y302" i="12" s="1"/>
  <c r="AE302" i="12" s="1"/>
  <c r="AK302" i="12" s="1"/>
  <c r="AQ302" i="12" s="1"/>
  <c r="AW302" i="12" s="1"/>
  <c r="BC302" i="12" s="1"/>
  <c r="E301" i="12"/>
  <c r="D301" i="12"/>
  <c r="J301" i="12" s="1"/>
  <c r="P301" i="12" s="1"/>
  <c r="V301" i="12" s="1"/>
  <c r="AB301" i="12" s="1"/>
  <c r="AH301" i="12" s="1"/>
  <c r="AN301" i="12" s="1"/>
  <c r="AT301" i="12" s="1"/>
  <c r="AZ301" i="12" s="1"/>
  <c r="BF301" i="12" s="1"/>
  <c r="C301" i="12"/>
  <c r="I301" i="12" s="1"/>
  <c r="O301" i="12" s="1"/>
  <c r="U301" i="12" s="1"/>
  <c r="AA301" i="12" s="1"/>
  <c r="AG301" i="12" s="1"/>
  <c r="AM301" i="12" s="1"/>
  <c r="AS301" i="12" s="1"/>
  <c r="AY301" i="12" s="1"/>
  <c r="BE301" i="12" s="1"/>
  <c r="B301" i="12"/>
  <c r="H301" i="12" s="1"/>
  <c r="A301" i="12"/>
  <c r="G301" i="12" s="1"/>
  <c r="M301" i="12" s="1"/>
  <c r="S301" i="12" s="1"/>
  <c r="Y301" i="12" s="1"/>
  <c r="AE301" i="12" s="1"/>
  <c r="AK301" i="12" s="1"/>
  <c r="AQ301" i="12" s="1"/>
  <c r="AW301" i="12" s="1"/>
  <c r="BC301" i="12" s="1"/>
  <c r="E300" i="12"/>
  <c r="D300" i="12"/>
  <c r="J300" i="12" s="1"/>
  <c r="P300" i="12" s="1"/>
  <c r="V300" i="12" s="1"/>
  <c r="AB300" i="12" s="1"/>
  <c r="AH300" i="12" s="1"/>
  <c r="AN300" i="12" s="1"/>
  <c r="AT300" i="12" s="1"/>
  <c r="AZ300" i="12" s="1"/>
  <c r="BF300" i="12" s="1"/>
  <c r="C300" i="12"/>
  <c r="I300" i="12" s="1"/>
  <c r="O300" i="12" s="1"/>
  <c r="U300" i="12" s="1"/>
  <c r="AA300" i="12" s="1"/>
  <c r="AG300" i="12" s="1"/>
  <c r="AM300" i="12" s="1"/>
  <c r="AS300" i="12" s="1"/>
  <c r="AY300" i="12" s="1"/>
  <c r="BE300" i="12" s="1"/>
  <c r="B300" i="12"/>
  <c r="H300" i="12" s="1"/>
  <c r="N300" i="12" s="1"/>
  <c r="A300" i="12"/>
  <c r="G300" i="12" s="1"/>
  <c r="M300" i="12" s="1"/>
  <c r="S300" i="12" s="1"/>
  <c r="Y300" i="12" s="1"/>
  <c r="AE300" i="12" s="1"/>
  <c r="AK300" i="12" s="1"/>
  <c r="AQ300" i="12" s="1"/>
  <c r="AW300" i="12" s="1"/>
  <c r="BC300" i="12" s="1"/>
  <c r="H299" i="12"/>
  <c r="E299" i="12"/>
  <c r="D299" i="12"/>
  <c r="J299" i="12" s="1"/>
  <c r="P299" i="12" s="1"/>
  <c r="V299" i="12" s="1"/>
  <c r="AB299" i="12" s="1"/>
  <c r="AH299" i="12" s="1"/>
  <c r="AN299" i="12" s="1"/>
  <c r="AT299" i="12" s="1"/>
  <c r="AZ299" i="12" s="1"/>
  <c r="BF299" i="12" s="1"/>
  <c r="C299" i="12"/>
  <c r="I299" i="12" s="1"/>
  <c r="O299" i="12" s="1"/>
  <c r="U299" i="12" s="1"/>
  <c r="AA299" i="12" s="1"/>
  <c r="AG299" i="12" s="1"/>
  <c r="AM299" i="12" s="1"/>
  <c r="AS299" i="12" s="1"/>
  <c r="AY299" i="12" s="1"/>
  <c r="BE299" i="12" s="1"/>
  <c r="B299" i="12"/>
  <c r="A299" i="12"/>
  <c r="G299" i="12" s="1"/>
  <c r="M299" i="12" s="1"/>
  <c r="S299" i="12" s="1"/>
  <c r="Y299" i="12" s="1"/>
  <c r="AE299" i="12" s="1"/>
  <c r="AK299" i="12" s="1"/>
  <c r="AQ299" i="12" s="1"/>
  <c r="AW299" i="12" s="1"/>
  <c r="BC299" i="12" s="1"/>
  <c r="E298" i="12"/>
  <c r="D298" i="12"/>
  <c r="J298" i="12" s="1"/>
  <c r="P298" i="12" s="1"/>
  <c r="V298" i="12" s="1"/>
  <c r="AB298" i="12" s="1"/>
  <c r="AH298" i="12" s="1"/>
  <c r="AN298" i="12" s="1"/>
  <c r="AT298" i="12" s="1"/>
  <c r="AZ298" i="12" s="1"/>
  <c r="BF298" i="12" s="1"/>
  <c r="C298" i="12"/>
  <c r="I298" i="12" s="1"/>
  <c r="O298" i="12" s="1"/>
  <c r="U298" i="12" s="1"/>
  <c r="AA298" i="12" s="1"/>
  <c r="AG298" i="12" s="1"/>
  <c r="AM298" i="12" s="1"/>
  <c r="AS298" i="12" s="1"/>
  <c r="AY298" i="12" s="1"/>
  <c r="BE298" i="12" s="1"/>
  <c r="B298" i="12"/>
  <c r="A298" i="12"/>
  <c r="G298" i="12" s="1"/>
  <c r="M298" i="12" s="1"/>
  <c r="S298" i="12" s="1"/>
  <c r="Y298" i="12" s="1"/>
  <c r="AE298" i="12" s="1"/>
  <c r="AK298" i="12" s="1"/>
  <c r="AQ298" i="12" s="1"/>
  <c r="AW298" i="12" s="1"/>
  <c r="BC298" i="12" s="1"/>
  <c r="E297" i="12"/>
  <c r="D297" i="12"/>
  <c r="J297" i="12" s="1"/>
  <c r="P297" i="12" s="1"/>
  <c r="V297" i="12" s="1"/>
  <c r="AB297" i="12" s="1"/>
  <c r="AH297" i="12" s="1"/>
  <c r="AN297" i="12" s="1"/>
  <c r="AT297" i="12" s="1"/>
  <c r="AZ297" i="12" s="1"/>
  <c r="BF297" i="12" s="1"/>
  <c r="C297" i="12"/>
  <c r="I297" i="12" s="1"/>
  <c r="O297" i="12" s="1"/>
  <c r="U297" i="12" s="1"/>
  <c r="AA297" i="12" s="1"/>
  <c r="AG297" i="12" s="1"/>
  <c r="AM297" i="12" s="1"/>
  <c r="AS297" i="12" s="1"/>
  <c r="AY297" i="12" s="1"/>
  <c r="BE297" i="12" s="1"/>
  <c r="B297" i="12"/>
  <c r="A297" i="12"/>
  <c r="G297" i="12" s="1"/>
  <c r="M297" i="12" s="1"/>
  <c r="S297" i="12" s="1"/>
  <c r="Y297" i="12" s="1"/>
  <c r="AE297" i="12" s="1"/>
  <c r="AK297" i="12" s="1"/>
  <c r="AQ297" i="12" s="1"/>
  <c r="AW297" i="12" s="1"/>
  <c r="BC297" i="12" s="1"/>
  <c r="E296" i="12"/>
  <c r="D296" i="12"/>
  <c r="J296" i="12" s="1"/>
  <c r="P296" i="12" s="1"/>
  <c r="V296" i="12" s="1"/>
  <c r="AB296" i="12" s="1"/>
  <c r="AH296" i="12" s="1"/>
  <c r="AN296" i="12" s="1"/>
  <c r="AT296" i="12" s="1"/>
  <c r="AZ296" i="12" s="1"/>
  <c r="BF296" i="12" s="1"/>
  <c r="C296" i="12"/>
  <c r="I296" i="12" s="1"/>
  <c r="O296" i="12" s="1"/>
  <c r="U296" i="12" s="1"/>
  <c r="AA296" i="12" s="1"/>
  <c r="AG296" i="12" s="1"/>
  <c r="AM296" i="12" s="1"/>
  <c r="AS296" i="12" s="1"/>
  <c r="AY296" i="12" s="1"/>
  <c r="BE296" i="12" s="1"/>
  <c r="B296" i="12"/>
  <c r="H296" i="12" s="1"/>
  <c r="A296" i="12"/>
  <c r="G296" i="12" s="1"/>
  <c r="M296" i="12" s="1"/>
  <c r="S296" i="12" s="1"/>
  <c r="Y296" i="12" s="1"/>
  <c r="AE296" i="12" s="1"/>
  <c r="AK296" i="12" s="1"/>
  <c r="AQ296" i="12" s="1"/>
  <c r="AW296" i="12" s="1"/>
  <c r="BC296" i="12" s="1"/>
  <c r="E295" i="12"/>
  <c r="D295" i="12"/>
  <c r="J295" i="12" s="1"/>
  <c r="P295" i="12" s="1"/>
  <c r="V295" i="12" s="1"/>
  <c r="AB295" i="12" s="1"/>
  <c r="AH295" i="12" s="1"/>
  <c r="AN295" i="12" s="1"/>
  <c r="AT295" i="12" s="1"/>
  <c r="AZ295" i="12" s="1"/>
  <c r="BF295" i="12" s="1"/>
  <c r="C295" i="12"/>
  <c r="I295" i="12" s="1"/>
  <c r="O295" i="12" s="1"/>
  <c r="U295" i="12" s="1"/>
  <c r="AA295" i="12" s="1"/>
  <c r="AG295" i="12" s="1"/>
  <c r="AM295" i="12" s="1"/>
  <c r="AS295" i="12" s="1"/>
  <c r="AY295" i="12" s="1"/>
  <c r="BE295" i="12" s="1"/>
  <c r="B295" i="12"/>
  <c r="H295" i="12" s="1"/>
  <c r="A295" i="12"/>
  <c r="G295" i="12" s="1"/>
  <c r="M295" i="12" s="1"/>
  <c r="S295" i="12" s="1"/>
  <c r="Y295" i="12" s="1"/>
  <c r="AE295" i="12" s="1"/>
  <c r="AK295" i="12" s="1"/>
  <c r="AQ295" i="12" s="1"/>
  <c r="AW295" i="12" s="1"/>
  <c r="BC295" i="12" s="1"/>
  <c r="E294" i="12"/>
  <c r="D294" i="12"/>
  <c r="J294" i="12" s="1"/>
  <c r="P294" i="12" s="1"/>
  <c r="V294" i="12" s="1"/>
  <c r="AB294" i="12" s="1"/>
  <c r="AH294" i="12" s="1"/>
  <c r="AN294" i="12" s="1"/>
  <c r="AT294" i="12" s="1"/>
  <c r="AZ294" i="12" s="1"/>
  <c r="BF294" i="12" s="1"/>
  <c r="C294" i="12"/>
  <c r="I294" i="12" s="1"/>
  <c r="O294" i="12" s="1"/>
  <c r="U294" i="12" s="1"/>
  <c r="AA294" i="12" s="1"/>
  <c r="AG294" i="12" s="1"/>
  <c r="AM294" i="12" s="1"/>
  <c r="AS294" i="12" s="1"/>
  <c r="AY294" i="12" s="1"/>
  <c r="BE294" i="12" s="1"/>
  <c r="B294" i="12"/>
  <c r="H294" i="12" s="1"/>
  <c r="A294" i="12"/>
  <c r="G294" i="12" s="1"/>
  <c r="M294" i="12" s="1"/>
  <c r="S294" i="12" s="1"/>
  <c r="Y294" i="12" s="1"/>
  <c r="AE294" i="12" s="1"/>
  <c r="AK294" i="12" s="1"/>
  <c r="AQ294" i="12" s="1"/>
  <c r="AW294" i="12" s="1"/>
  <c r="BC294" i="12" s="1"/>
  <c r="E293" i="12"/>
  <c r="D293" i="12"/>
  <c r="J293" i="12" s="1"/>
  <c r="P293" i="12" s="1"/>
  <c r="V293" i="12" s="1"/>
  <c r="AB293" i="12" s="1"/>
  <c r="AH293" i="12" s="1"/>
  <c r="AN293" i="12" s="1"/>
  <c r="AT293" i="12" s="1"/>
  <c r="AZ293" i="12" s="1"/>
  <c r="BF293" i="12" s="1"/>
  <c r="C293" i="12"/>
  <c r="I293" i="12" s="1"/>
  <c r="O293" i="12" s="1"/>
  <c r="U293" i="12" s="1"/>
  <c r="AA293" i="12" s="1"/>
  <c r="AG293" i="12" s="1"/>
  <c r="AM293" i="12" s="1"/>
  <c r="AS293" i="12" s="1"/>
  <c r="AY293" i="12" s="1"/>
  <c r="BE293" i="12" s="1"/>
  <c r="B293" i="12"/>
  <c r="A293" i="12"/>
  <c r="G293" i="12" s="1"/>
  <c r="M293" i="12" s="1"/>
  <c r="S293" i="12" s="1"/>
  <c r="Y293" i="12" s="1"/>
  <c r="AE293" i="12" s="1"/>
  <c r="AK293" i="12" s="1"/>
  <c r="AQ293" i="12" s="1"/>
  <c r="AW293" i="12" s="1"/>
  <c r="BC293" i="12" s="1"/>
  <c r="E292" i="12"/>
  <c r="D292" i="12"/>
  <c r="J292" i="12" s="1"/>
  <c r="P292" i="12" s="1"/>
  <c r="V292" i="12" s="1"/>
  <c r="AB292" i="12" s="1"/>
  <c r="AH292" i="12" s="1"/>
  <c r="AN292" i="12" s="1"/>
  <c r="AT292" i="12" s="1"/>
  <c r="AZ292" i="12" s="1"/>
  <c r="BF292" i="12" s="1"/>
  <c r="C292" i="12"/>
  <c r="I292" i="12" s="1"/>
  <c r="O292" i="12" s="1"/>
  <c r="U292" i="12" s="1"/>
  <c r="AA292" i="12" s="1"/>
  <c r="AG292" i="12" s="1"/>
  <c r="AM292" i="12" s="1"/>
  <c r="AS292" i="12" s="1"/>
  <c r="AY292" i="12" s="1"/>
  <c r="BE292" i="12" s="1"/>
  <c r="B292" i="12"/>
  <c r="A292" i="12"/>
  <c r="G292" i="12" s="1"/>
  <c r="M292" i="12" s="1"/>
  <c r="S292" i="12" s="1"/>
  <c r="Y292" i="12" s="1"/>
  <c r="AE292" i="12" s="1"/>
  <c r="AK292" i="12" s="1"/>
  <c r="AQ292" i="12" s="1"/>
  <c r="AW292" i="12" s="1"/>
  <c r="BC292" i="12" s="1"/>
  <c r="E291" i="12"/>
  <c r="D291" i="12"/>
  <c r="J291" i="12" s="1"/>
  <c r="P291" i="12" s="1"/>
  <c r="V291" i="12" s="1"/>
  <c r="AB291" i="12" s="1"/>
  <c r="AH291" i="12" s="1"/>
  <c r="AN291" i="12" s="1"/>
  <c r="AT291" i="12" s="1"/>
  <c r="AZ291" i="12" s="1"/>
  <c r="BF291" i="12" s="1"/>
  <c r="C291" i="12"/>
  <c r="I291" i="12" s="1"/>
  <c r="O291" i="12" s="1"/>
  <c r="U291" i="12" s="1"/>
  <c r="AA291" i="12" s="1"/>
  <c r="AG291" i="12" s="1"/>
  <c r="AM291" i="12" s="1"/>
  <c r="AS291" i="12" s="1"/>
  <c r="AY291" i="12" s="1"/>
  <c r="BE291" i="12" s="1"/>
  <c r="B291" i="12"/>
  <c r="A291" i="12"/>
  <c r="G291" i="12" s="1"/>
  <c r="M291" i="12" s="1"/>
  <c r="S291" i="12" s="1"/>
  <c r="Y291" i="12" s="1"/>
  <c r="AE291" i="12" s="1"/>
  <c r="AK291" i="12" s="1"/>
  <c r="AQ291" i="12" s="1"/>
  <c r="AW291" i="12" s="1"/>
  <c r="BC291" i="12" s="1"/>
  <c r="E290" i="12"/>
  <c r="D290" i="12"/>
  <c r="J290" i="12" s="1"/>
  <c r="P290" i="12" s="1"/>
  <c r="V290" i="12" s="1"/>
  <c r="AB290" i="12" s="1"/>
  <c r="AH290" i="12" s="1"/>
  <c r="AN290" i="12" s="1"/>
  <c r="AT290" i="12" s="1"/>
  <c r="AZ290" i="12" s="1"/>
  <c r="BF290" i="12" s="1"/>
  <c r="C290" i="12"/>
  <c r="I290" i="12" s="1"/>
  <c r="O290" i="12" s="1"/>
  <c r="U290" i="12" s="1"/>
  <c r="AA290" i="12" s="1"/>
  <c r="AG290" i="12" s="1"/>
  <c r="AM290" i="12" s="1"/>
  <c r="AS290" i="12" s="1"/>
  <c r="AY290" i="12" s="1"/>
  <c r="BE290" i="12" s="1"/>
  <c r="B290" i="12"/>
  <c r="H290" i="12" s="1"/>
  <c r="A290" i="12"/>
  <c r="G290" i="12" s="1"/>
  <c r="M290" i="12" s="1"/>
  <c r="S290" i="12" s="1"/>
  <c r="Y290" i="12" s="1"/>
  <c r="AE290" i="12" s="1"/>
  <c r="AK290" i="12" s="1"/>
  <c r="AQ290" i="12" s="1"/>
  <c r="AW290" i="12" s="1"/>
  <c r="BC290" i="12" s="1"/>
  <c r="E289" i="12"/>
  <c r="D289" i="12"/>
  <c r="J289" i="12" s="1"/>
  <c r="P289" i="12" s="1"/>
  <c r="V289" i="12" s="1"/>
  <c r="AB289" i="12" s="1"/>
  <c r="AH289" i="12" s="1"/>
  <c r="AN289" i="12" s="1"/>
  <c r="AT289" i="12" s="1"/>
  <c r="AZ289" i="12" s="1"/>
  <c r="BF289" i="12" s="1"/>
  <c r="C289" i="12"/>
  <c r="I289" i="12" s="1"/>
  <c r="O289" i="12" s="1"/>
  <c r="U289" i="12" s="1"/>
  <c r="AA289" i="12" s="1"/>
  <c r="AG289" i="12" s="1"/>
  <c r="AM289" i="12" s="1"/>
  <c r="AS289" i="12" s="1"/>
  <c r="AY289" i="12" s="1"/>
  <c r="BE289" i="12" s="1"/>
  <c r="B289" i="12"/>
  <c r="A289" i="12"/>
  <c r="G289" i="12" s="1"/>
  <c r="M289" i="12" s="1"/>
  <c r="S289" i="12" s="1"/>
  <c r="Y289" i="12" s="1"/>
  <c r="AE289" i="12" s="1"/>
  <c r="AK289" i="12" s="1"/>
  <c r="AQ289" i="12" s="1"/>
  <c r="AW289" i="12" s="1"/>
  <c r="BC289" i="12" s="1"/>
  <c r="E288" i="12"/>
  <c r="K288" i="12" s="1"/>
  <c r="D288" i="12"/>
  <c r="J288" i="12" s="1"/>
  <c r="P288" i="12" s="1"/>
  <c r="V288" i="12" s="1"/>
  <c r="AB288" i="12" s="1"/>
  <c r="AH288" i="12" s="1"/>
  <c r="AN288" i="12" s="1"/>
  <c r="AT288" i="12" s="1"/>
  <c r="AZ288" i="12" s="1"/>
  <c r="BF288" i="12" s="1"/>
  <c r="C288" i="12"/>
  <c r="I288" i="12" s="1"/>
  <c r="O288" i="12" s="1"/>
  <c r="U288" i="12" s="1"/>
  <c r="AA288" i="12" s="1"/>
  <c r="AG288" i="12" s="1"/>
  <c r="AM288" i="12" s="1"/>
  <c r="AS288" i="12" s="1"/>
  <c r="AY288" i="12" s="1"/>
  <c r="BE288" i="12" s="1"/>
  <c r="B288" i="12"/>
  <c r="H288" i="12" s="1"/>
  <c r="A288" i="12"/>
  <c r="G288" i="12" s="1"/>
  <c r="M288" i="12" s="1"/>
  <c r="S288" i="12" s="1"/>
  <c r="Y288" i="12" s="1"/>
  <c r="AE288" i="12" s="1"/>
  <c r="AK288" i="12" s="1"/>
  <c r="AQ288" i="12" s="1"/>
  <c r="AW288" i="12" s="1"/>
  <c r="BC288" i="12" s="1"/>
  <c r="E287" i="12"/>
  <c r="D287" i="12"/>
  <c r="J287" i="12" s="1"/>
  <c r="P287" i="12" s="1"/>
  <c r="V287" i="12" s="1"/>
  <c r="AB287" i="12" s="1"/>
  <c r="AH287" i="12" s="1"/>
  <c r="AN287" i="12" s="1"/>
  <c r="AT287" i="12" s="1"/>
  <c r="AZ287" i="12" s="1"/>
  <c r="BF287" i="12" s="1"/>
  <c r="C287" i="12"/>
  <c r="I287" i="12" s="1"/>
  <c r="O287" i="12" s="1"/>
  <c r="U287" i="12" s="1"/>
  <c r="AA287" i="12" s="1"/>
  <c r="AG287" i="12" s="1"/>
  <c r="AM287" i="12" s="1"/>
  <c r="AS287" i="12" s="1"/>
  <c r="AY287" i="12" s="1"/>
  <c r="BE287" i="12" s="1"/>
  <c r="B287" i="12"/>
  <c r="A287" i="12"/>
  <c r="G287" i="12" s="1"/>
  <c r="M287" i="12" s="1"/>
  <c r="S287" i="12" s="1"/>
  <c r="Y287" i="12" s="1"/>
  <c r="AE287" i="12" s="1"/>
  <c r="AK287" i="12" s="1"/>
  <c r="AQ287" i="12" s="1"/>
  <c r="AW287" i="12" s="1"/>
  <c r="BC287" i="12" s="1"/>
  <c r="E286" i="12"/>
  <c r="D286" i="12"/>
  <c r="J286" i="12" s="1"/>
  <c r="P286" i="12" s="1"/>
  <c r="V286" i="12" s="1"/>
  <c r="AB286" i="12" s="1"/>
  <c r="AH286" i="12" s="1"/>
  <c r="AN286" i="12" s="1"/>
  <c r="AT286" i="12" s="1"/>
  <c r="AZ286" i="12" s="1"/>
  <c r="BF286" i="12" s="1"/>
  <c r="C286" i="12"/>
  <c r="I286" i="12" s="1"/>
  <c r="O286" i="12" s="1"/>
  <c r="U286" i="12" s="1"/>
  <c r="AA286" i="12" s="1"/>
  <c r="AG286" i="12" s="1"/>
  <c r="AM286" i="12" s="1"/>
  <c r="AS286" i="12" s="1"/>
  <c r="AY286" i="12" s="1"/>
  <c r="BE286" i="12" s="1"/>
  <c r="B286" i="12"/>
  <c r="H286" i="12" s="1"/>
  <c r="A286" i="12"/>
  <c r="G286" i="12" s="1"/>
  <c r="M286" i="12" s="1"/>
  <c r="S286" i="12" s="1"/>
  <c r="Y286" i="12" s="1"/>
  <c r="AE286" i="12" s="1"/>
  <c r="AK286" i="12" s="1"/>
  <c r="AQ286" i="12" s="1"/>
  <c r="AW286" i="12" s="1"/>
  <c r="BC286" i="12" s="1"/>
  <c r="E285" i="12"/>
  <c r="D285" i="12"/>
  <c r="J285" i="12" s="1"/>
  <c r="P285" i="12" s="1"/>
  <c r="V285" i="12" s="1"/>
  <c r="AB285" i="12" s="1"/>
  <c r="AH285" i="12" s="1"/>
  <c r="AN285" i="12" s="1"/>
  <c r="AT285" i="12" s="1"/>
  <c r="AZ285" i="12" s="1"/>
  <c r="BF285" i="12" s="1"/>
  <c r="C285" i="12"/>
  <c r="I285" i="12" s="1"/>
  <c r="O285" i="12" s="1"/>
  <c r="U285" i="12" s="1"/>
  <c r="AA285" i="12" s="1"/>
  <c r="AG285" i="12" s="1"/>
  <c r="AM285" i="12" s="1"/>
  <c r="AS285" i="12" s="1"/>
  <c r="AY285" i="12" s="1"/>
  <c r="BE285" i="12" s="1"/>
  <c r="B285" i="12"/>
  <c r="A285" i="12"/>
  <c r="G285" i="12" s="1"/>
  <c r="M285" i="12" s="1"/>
  <c r="S285" i="12" s="1"/>
  <c r="Y285" i="12" s="1"/>
  <c r="AE285" i="12" s="1"/>
  <c r="AK285" i="12" s="1"/>
  <c r="AQ285" i="12" s="1"/>
  <c r="AW285" i="12" s="1"/>
  <c r="BC285" i="12" s="1"/>
  <c r="E284" i="12"/>
  <c r="D284" i="12"/>
  <c r="J284" i="12" s="1"/>
  <c r="P284" i="12" s="1"/>
  <c r="V284" i="12" s="1"/>
  <c r="AB284" i="12" s="1"/>
  <c r="AH284" i="12" s="1"/>
  <c r="AN284" i="12" s="1"/>
  <c r="AT284" i="12" s="1"/>
  <c r="AZ284" i="12" s="1"/>
  <c r="BF284" i="12" s="1"/>
  <c r="C284" i="12"/>
  <c r="I284" i="12" s="1"/>
  <c r="O284" i="12" s="1"/>
  <c r="U284" i="12" s="1"/>
  <c r="AA284" i="12" s="1"/>
  <c r="AG284" i="12" s="1"/>
  <c r="AM284" i="12" s="1"/>
  <c r="AS284" i="12" s="1"/>
  <c r="AY284" i="12" s="1"/>
  <c r="BE284" i="12" s="1"/>
  <c r="B284" i="12"/>
  <c r="A284" i="12"/>
  <c r="G284" i="12" s="1"/>
  <c r="M284" i="12" s="1"/>
  <c r="S284" i="12" s="1"/>
  <c r="Y284" i="12" s="1"/>
  <c r="AE284" i="12" s="1"/>
  <c r="AK284" i="12" s="1"/>
  <c r="AQ284" i="12" s="1"/>
  <c r="AW284" i="12" s="1"/>
  <c r="BC284" i="12" s="1"/>
  <c r="E283" i="12"/>
  <c r="D283" i="12"/>
  <c r="J283" i="12" s="1"/>
  <c r="P283" i="12" s="1"/>
  <c r="V283" i="12" s="1"/>
  <c r="AB283" i="12" s="1"/>
  <c r="AH283" i="12" s="1"/>
  <c r="AN283" i="12" s="1"/>
  <c r="AT283" i="12" s="1"/>
  <c r="AZ283" i="12" s="1"/>
  <c r="BF283" i="12" s="1"/>
  <c r="C283" i="12"/>
  <c r="I283" i="12" s="1"/>
  <c r="O283" i="12" s="1"/>
  <c r="U283" i="12" s="1"/>
  <c r="AA283" i="12" s="1"/>
  <c r="AG283" i="12" s="1"/>
  <c r="AM283" i="12" s="1"/>
  <c r="AS283" i="12" s="1"/>
  <c r="AY283" i="12" s="1"/>
  <c r="BE283" i="12" s="1"/>
  <c r="B283" i="12"/>
  <c r="H283" i="12" s="1"/>
  <c r="A283" i="12"/>
  <c r="G283" i="12" s="1"/>
  <c r="M283" i="12" s="1"/>
  <c r="S283" i="12" s="1"/>
  <c r="Y283" i="12" s="1"/>
  <c r="AE283" i="12" s="1"/>
  <c r="AK283" i="12" s="1"/>
  <c r="AQ283" i="12" s="1"/>
  <c r="AW283" i="12" s="1"/>
  <c r="BC283" i="12" s="1"/>
  <c r="G282" i="12"/>
  <c r="M282" i="12" s="1"/>
  <c r="S282" i="12" s="1"/>
  <c r="Y282" i="12" s="1"/>
  <c r="AE282" i="12" s="1"/>
  <c r="AK282" i="12" s="1"/>
  <c r="AQ282" i="12" s="1"/>
  <c r="AW282" i="12" s="1"/>
  <c r="BC282" i="12" s="1"/>
  <c r="E282" i="12"/>
  <c r="D282" i="12"/>
  <c r="J282" i="12" s="1"/>
  <c r="P282" i="12" s="1"/>
  <c r="V282" i="12" s="1"/>
  <c r="AB282" i="12" s="1"/>
  <c r="AH282" i="12" s="1"/>
  <c r="AN282" i="12" s="1"/>
  <c r="AT282" i="12" s="1"/>
  <c r="AZ282" i="12" s="1"/>
  <c r="BF282" i="12" s="1"/>
  <c r="C282" i="12"/>
  <c r="I282" i="12" s="1"/>
  <c r="O282" i="12" s="1"/>
  <c r="U282" i="12" s="1"/>
  <c r="AA282" i="12" s="1"/>
  <c r="AG282" i="12" s="1"/>
  <c r="AM282" i="12" s="1"/>
  <c r="AS282" i="12" s="1"/>
  <c r="AY282" i="12" s="1"/>
  <c r="BE282" i="12" s="1"/>
  <c r="B282" i="12"/>
  <c r="A282" i="12"/>
  <c r="E281" i="12"/>
  <c r="D281" i="12"/>
  <c r="J281" i="12" s="1"/>
  <c r="P281" i="12" s="1"/>
  <c r="V281" i="12" s="1"/>
  <c r="AB281" i="12" s="1"/>
  <c r="AH281" i="12" s="1"/>
  <c r="AN281" i="12" s="1"/>
  <c r="AT281" i="12" s="1"/>
  <c r="AZ281" i="12" s="1"/>
  <c r="BF281" i="12" s="1"/>
  <c r="C281" i="12"/>
  <c r="I281" i="12" s="1"/>
  <c r="O281" i="12" s="1"/>
  <c r="U281" i="12" s="1"/>
  <c r="AA281" i="12" s="1"/>
  <c r="AG281" i="12" s="1"/>
  <c r="AM281" i="12" s="1"/>
  <c r="AS281" i="12" s="1"/>
  <c r="AY281" i="12" s="1"/>
  <c r="BE281" i="12" s="1"/>
  <c r="B281" i="12"/>
  <c r="H281" i="12" s="1"/>
  <c r="N281" i="12" s="1"/>
  <c r="A281" i="12"/>
  <c r="G281" i="12" s="1"/>
  <c r="M281" i="12" s="1"/>
  <c r="S281" i="12" s="1"/>
  <c r="Y281" i="12" s="1"/>
  <c r="AE281" i="12" s="1"/>
  <c r="AK281" i="12" s="1"/>
  <c r="AQ281" i="12" s="1"/>
  <c r="AW281" i="12" s="1"/>
  <c r="BC281" i="12" s="1"/>
  <c r="E280" i="12"/>
  <c r="D280" i="12"/>
  <c r="J280" i="12" s="1"/>
  <c r="P280" i="12" s="1"/>
  <c r="V280" i="12" s="1"/>
  <c r="AB280" i="12" s="1"/>
  <c r="AH280" i="12" s="1"/>
  <c r="AN280" i="12" s="1"/>
  <c r="AT280" i="12" s="1"/>
  <c r="AZ280" i="12" s="1"/>
  <c r="BF280" i="12" s="1"/>
  <c r="C280" i="12"/>
  <c r="I280" i="12" s="1"/>
  <c r="O280" i="12" s="1"/>
  <c r="U280" i="12" s="1"/>
  <c r="AA280" i="12" s="1"/>
  <c r="AG280" i="12" s="1"/>
  <c r="AM280" i="12" s="1"/>
  <c r="AS280" i="12" s="1"/>
  <c r="AY280" i="12" s="1"/>
  <c r="BE280" i="12" s="1"/>
  <c r="B280" i="12"/>
  <c r="K280" i="12" s="1"/>
  <c r="A280" i="12"/>
  <c r="G280" i="12" s="1"/>
  <c r="M280" i="12" s="1"/>
  <c r="S280" i="12" s="1"/>
  <c r="Y280" i="12" s="1"/>
  <c r="AE280" i="12" s="1"/>
  <c r="AK280" i="12" s="1"/>
  <c r="AQ280" i="12" s="1"/>
  <c r="AW280" i="12" s="1"/>
  <c r="BC280" i="12" s="1"/>
  <c r="E279" i="12"/>
  <c r="D279" i="12"/>
  <c r="J279" i="12" s="1"/>
  <c r="P279" i="12" s="1"/>
  <c r="V279" i="12" s="1"/>
  <c r="AB279" i="12" s="1"/>
  <c r="AH279" i="12" s="1"/>
  <c r="AN279" i="12" s="1"/>
  <c r="AT279" i="12" s="1"/>
  <c r="AZ279" i="12" s="1"/>
  <c r="BF279" i="12" s="1"/>
  <c r="C279" i="12"/>
  <c r="I279" i="12" s="1"/>
  <c r="O279" i="12" s="1"/>
  <c r="U279" i="12" s="1"/>
  <c r="AA279" i="12" s="1"/>
  <c r="AG279" i="12" s="1"/>
  <c r="AM279" i="12" s="1"/>
  <c r="AS279" i="12" s="1"/>
  <c r="AY279" i="12" s="1"/>
  <c r="BE279" i="12" s="1"/>
  <c r="B279" i="12"/>
  <c r="A279" i="12"/>
  <c r="G279" i="12" s="1"/>
  <c r="M279" i="12" s="1"/>
  <c r="S279" i="12" s="1"/>
  <c r="Y279" i="12" s="1"/>
  <c r="AE279" i="12" s="1"/>
  <c r="AK279" i="12" s="1"/>
  <c r="AQ279" i="12" s="1"/>
  <c r="AW279" i="12" s="1"/>
  <c r="BC279" i="12" s="1"/>
  <c r="E278" i="12"/>
  <c r="D278" i="12"/>
  <c r="J278" i="12" s="1"/>
  <c r="P278" i="12" s="1"/>
  <c r="V278" i="12" s="1"/>
  <c r="AB278" i="12" s="1"/>
  <c r="AH278" i="12" s="1"/>
  <c r="AN278" i="12" s="1"/>
  <c r="AT278" i="12" s="1"/>
  <c r="AZ278" i="12" s="1"/>
  <c r="BF278" i="12" s="1"/>
  <c r="C278" i="12"/>
  <c r="I278" i="12" s="1"/>
  <c r="O278" i="12" s="1"/>
  <c r="U278" i="12" s="1"/>
  <c r="AA278" i="12" s="1"/>
  <c r="AG278" i="12" s="1"/>
  <c r="AM278" i="12" s="1"/>
  <c r="AS278" i="12" s="1"/>
  <c r="AY278" i="12" s="1"/>
  <c r="BE278" i="12" s="1"/>
  <c r="B278" i="12"/>
  <c r="H278" i="12" s="1"/>
  <c r="A278" i="12"/>
  <c r="G278" i="12" s="1"/>
  <c r="M278" i="12" s="1"/>
  <c r="S278" i="12" s="1"/>
  <c r="Y278" i="12" s="1"/>
  <c r="AE278" i="12" s="1"/>
  <c r="AK278" i="12" s="1"/>
  <c r="AQ278" i="12" s="1"/>
  <c r="AW278" i="12" s="1"/>
  <c r="BC278" i="12" s="1"/>
  <c r="E277" i="12"/>
  <c r="D277" i="12"/>
  <c r="J277" i="12" s="1"/>
  <c r="P277" i="12" s="1"/>
  <c r="V277" i="12" s="1"/>
  <c r="AB277" i="12" s="1"/>
  <c r="AH277" i="12" s="1"/>
  <c r="AN277" i="12" s="1"/>
  <c r="AT277" i="12" s="1"/>
  <c r="AZ277" i="12" s="1"/>
  <c r="BF277" i="12" s="1"/>
  <c r="C277" i="12"/>
  <c r="I277" i="12" s="1"/>
  <c r="O277" i="12" s="1"/>
  <c r="U277" i="12" s="1"/>
  <c r="AA277" i="12" s="1"/>
  <c r="AG277" i="12" s="1"/>
  <c r="AM277" i="12" s="1"/>
  <c r="AS277" i="12" s="1"/>
  <c r="AY277" i="12" s="1"/>
  <c r="BE277" i="12" s="1"/>
  <c r="B277" i="12"/>
  <c r="H277" i="12" s="1"/>
  <c r="A277" i="12"/>
  <c r="G277" i="12" s="1"/>
  <c r="M277" i="12" s="1"/>
  <c r="S277" i="12" s="1"/>
  <c r="Y277" i="12" s="1"/>
  <c r="AE277" i="12" s="1"/>
  <c r="AK277" i="12" s="1"/>
  <c r="AQ277" i="12" s="1"/>
  <c r="AW277" i="12" s="1"/>
  <c r="BC277" i="12" s="1"/>
  <c r="E276" i="12"/>
  <c r="D276" i="12"/>
  <c r="J276" i="12" s="1"/>
  <c r="P276" i="12" s="1"/>
  <c r="V276" i="12" s="1"/>
  <c r="AB276" i="12" s="1"/>
  <c r="AH276" i="12" s="1"/>
  <c r="AN276" i="12" s="1"/>
  <c r="AT276" i="12" s="1"/>
  <c r="AZ276" i="12" s="1"/>
  <c r="BF276" i="12" s="1"/>
  <c r="C276" i="12"/>
  <c r="I276" i="12" s="1"/>
  <c r="O276" i="12" s="1"/>
  <c r="U276" i="12" s="1"/>
  <c r="AA276" i="12" s="1"/>
  <c r="AG276" i="12" s="1"/>
  <c r="AM276" i="12" s="1"/>
  <c r="AS276" i="12" s="1"/>
  <c r="AY276" i="12" s="1"/>
  <c r="BE276" i="12" s="1"/>
  <c r="B276" i="12"/>
  <c r="A276" i="12"/>
  <c r="G276" i="12" s="1"/>
  <c r="M276" i="12" s="1"/>
  <c r="S276" i="12" s="1"/>
  <c r="Y276" i="12" s="1"/>
  <c r="AE276" i="12" s="1"/>
  <c r="AK276" i="12" s="1"/>
  <c r="AQ276" i="12" s="1"/>
  <c r="AW276" i="12" s="1"/>
  <c r="BC276" i="12" s="1"/>
  <c r="AW275" i="12"/>
  <c r="BC275" i="12" s="1"/>
  <c r="E275" i="12"/>
  <c r="D275" i="12"/>
  <c r="J275" i="12" s="1"/>
  <c r="P275" i="12" s="1"/>
  <c r="V275" i="12" s="1"/>
  <c r="AB275" i="12" s="1"/>
  <c r="AH275" i="12" s="1"/>
  <c r="AN275" i="12" s="1"/>
  <c r="AT275" i="12" s="1"/>
  <c r="AZ275" i="12" s="1"/>
  <c r="BF275" i="12" s="1"/>
  <c r="C275" i="12"/>
  <c r="I275" i="12" s="1"/>
  <c r="O275" i="12" s="1"/>
  <c r="U275" i="12" s="1"/>
  <c r="AA275" i="12" s="1"/>
  <c r="AG275" i="12" s="1"/>
  <c r="AM275" i="12" s="1"/>
  <c r="AS275" i="12" s="1"/>
  <c r="AY275" i="12" s="1"/>
  <c r="BE275" i="12" s="1"/>
  <c r="B275" i="12"/>
  <c r="H275" i="12" s="1"/>
  <c r="A275" i="12"/>
  <c r="G275" i="12" s="1"/>
  <c r="M275" i="12" s="1"/>
  <c r="S275" i="12" s="1"/>
  <c r="Y275" i="12" s="1"/>
  <c r="AE275" i="12" s="1"/>
  <c r="AK275" i="12" s="1"/>
  <c r="AQ275" i="12" s="1"/>
  <c r="E274" i="12"/>
  <c r="D274" i="12"/>
  <c r="J274" i="12" s="1"/>
  <c r="P274" i="12" s="1"/>
  <c r="V274" i="12" s="1"/>
  <c r="AB274" i="12" s="1"/>
  <c r="AH274" i="12" s="1"/>
  <c r="AN274" i="12" s="1"/>
  <c r="AT274" i="12" s="1"/>
  <c r="AZ274" i="12" s="1"/>
  <c r="BF274" i="12" s="1"/>
  <c r="C274" i="12"/>
  <c r="I274" i="12" s="1"/>
  <c r="O274" i="12" s="1"/>
  <c r="U274" i="12" s="1"/>
  <c r="AA274" i="12" s="1"/>
  <c r="AG274" i="12" s="1"/>
  <c r="AM274" i="12" s="1"/>
  <c r="AS274" i="12" s="1"/>
  <c r="AY274" i="12" s="1"/>
  <c r="BE274" i="12" s="1"/>
  <c r="B274" i="12"/>
  <c r="H274" i="12" s="1"/>
  <c r="A274" i="12"/>
  <c r="G274" i="12" s="1"/>
  <c r="M274" i="12" s="1"/>
  <c r="S274" i="12" s="1"/>
  <c r="Y274" i="12" s="1"/>
  <c r="AE274" i="12" s="1"/>
  <c r="AK274" i="12" s="1"/>
  <c r="AQ274" i="12" s="1"/>
  <c r="AW274" i="12" s="1"/>
  <c r="BC274" i="12" s="1"/>
  <c r="E273" i="12"/>
  <c r="D273" i="12"/>
  <c r="J273" i="12" s="1"/>
  <c r="P273" i="12" s="1"/>
  <c r="V273" i="12" s="1"/>
  <c r="AB273" i="12" s="1"/>
  <c r="AH273" i="12" s="1"/>
  <c r="AN273" i="12" s="1"/>
  <c r="AT273" i="12" s="1"/>
  <c r="AZ273" i="12" s="1"/>
  <c r="BF273" i="12" s="1"/>
  <c r="C273" i="12"/>
  <c r="I273" i="12" s="1"/>
  <c r="O273" i="12" s="1"/>
  <c r="U273" i="12" s="1"/>
  <c r="AA273" i="12" s="1"/>
  <c r="AG273" i="12" s="1"/>
  <c r="AM273" i="12" s="1"/>
  <c r="AS273" i="12" s="1"/>
  <c r="AY273" i="12" s="1"/>
  <c r="BE273" i="12" s="1"/>
  <c r="B273" i="12"/>
  <c r="A273" i="12"/>
  <c r="G273" i="12" s="1"/>
  <c r="M273" i="12" s="1"/>
  <c r="S273" i="12" s="1"/>
  <c r="Y273" i="12" s="1"/>
  <c r="AE273" i="12" s="1"/>
  <c r="AK273" i="12" s="1"/>
  <c r="AQ273" i="12" s="1"/>
  <c r="AW273" i="12" s="1"/>
  <c r="BC273" i="12" s="1"/>
  <c r="E272" i="12"/>
  <c r="D272" i="12"/>
  <c r="J272" i="12" s="1"/>
  <c r="P272" i="12" s="1"/>
  <c r="V272" i="12" s="1"/>
  <c r="AB272" i="12" s="1"/>
  <c r="AH272" i="12" s="1"/>
  <c r="AN272" i="12" s="1"/>
  <c r="AT272" i="12" s="1"/>
  <c r="AZ272" i="12" s="1"/>
  <c r="BF272" i="12" s="1"/>
  <c r="C272" i="12"/>
  <c r="I272" i="12" s="1"/>
  <c r="O272" i="12" s="1"/>
  <c r="U272" i="12" s="1"/>
  <c r="AA272" i="12" s="1"/>
  <c r="AG272" i="12" s="1"/>
  <c r="AM272" i="12" s="1"/>
  <c r="AS272" i="12" s="1"/>
  <c r="AY272" i="12" s="1"/>
  <c r="BE272" i="12" s="1"/>
  <c r="B272" i="12"/>
  <c r="H272" i="12" s="1"/>
  <c r="N272" i="12" s="1"/>
  <c r="A272" i="12"/>
  <c r="G272" i="12" s="1"/>
  <c r="M272" i="12" s="1"/>
  <c r="S272" i="12" s="1"/>
  <c r="Y272" i="12" s="1"/>
  <c r="AE272" i="12" s="1"/>
  <c r="AK272" i="12" s="1"/>
  <c r="AQ272" i="12" s="1"/>
  <c r="AW272" i="12" s="1"/>
  <c r="BC272" i="12" s="1"/>
  <c r="E271" i="12"/>
  <c r="D271" i="12"/>
  <c r="J271" i="12" s="1"/>
  <c r="P271" i="12" s="1"/>
  <c r="V271" i="12" s="1"/>
  <c r="AB271" i="12" s="1"/>
  <c r="AH271" i="12" s="1"/>
  <c r="AN271" i="12" s="1"/>
  <c r="AT271" i="12" s="1"/>
  <c r="AZ271" i="12" s="1"/>
  <c r="BF271" i="12" s="1"/>
  <c r="C271" i="12"/>
  <c r="I271" i="12" s="1"/>
  <c r="O271" i="12" s="1"/>
  <c r="U271" i="12" s="1"/>
  <c r="AA271" i="12" s="1"/>
  <c r="AG271" i="12" s="1"/>
  <c r="AM271" i="12" s="1"/>
  <c r="AS271" i="12" s="1"/>
  <c r="AY271" i="12" s="1"/>
  <c r="BE271" i="12" s="1"/>
  <c r="B271" i="12"/>
  <c r="H271" i="12" s="1"/>
  <c r="N271" i="12" s="1"/>
  <c r="A271" i="12"/>
  <c r="G271" i="12" s="1"/>
  <c r="M271" i="12" s="1"/>
  <c r="S271" i="12" s="1"/>
  <c r="Y271" i="12" s="1"/>
  <c r="AE271" i="12" s="1"/>
  <c r="AK271" i="12" s="1"/>
  <c r="AQ271" i="12" s="1"/>
  <c r="AW271" i="12" s="1"/>
  <c r="BC271" i="12" s="1"/>
  <c r="E270" i="12"/>
  <c r="D270" i="12"/>
  <c r="J270" i="12" s="1"/>
  <c r="P270" i="12" s="1"/>
  <c r="V270" i="12" s="1"/>
  <c r="AB270" i="12" s="1"/>
  <c r="AH270" i="12" s="1"/>
  <c r="AN270" i="12" s="1"/>
  <c r="AT270" i="12" s="1"/>
  <c r="AZ270" i="12" s="1"/>
  <c r="BF270" i="12" s="1"/>
  <c r="C270" i="12"/>
  <c r="I270" i="12" s="1"/>
  <c r="O270" i="12" s="1"/>
  <c r="U270" i="12" s="1"/>
  <c r="AA270" i="12" s="1"/>
  <c r="AG270" i="12" s="1"/>
  <c r="AM270" i="12" s="1"/>
  <c r="AS270" i="12" s="1"/>
  <c r="AY270" i="12" s="1"/>
  <c r="BE270" i="12" s="1"/>
  <c r="B270" i="12"/>
  <c r="H270" i="12" s="1"/>
  <c r="A270" i="12"/>
  <c r="G270" i="12" s="1"/>
  <c r="M270" i="12" s="1"/>
  <c r="S270" i="12" s="1"/>
  <c r="Y270" i="12" s="1"/>
  <c r="AE270" i="12" s="1"/>
  <c r="AK270" i="12" s="1"/>
  <c r="AQ270" i="12" s="1"/>
  <c r="AW270" i="12" s="1"/>
  <c r="BC270" i="12" s="1"/>
  <c r="E269" i="12"/>
  <c r="D269" i="12"/>
  <c r="J269" i="12" s="1"/>
  <c r="P269" i="12" s="1"/>
  <c r="V269" i="12" s="1"/>
  <c r="AB269" i="12" s="1"/>
  <c r="AH269" i="12" s="1"/>
  <c r="AN269" i="12" s="1"/>
  <c r="AT269" i="12" s="1"/>
  <c r="AZ269" i="12" s="1"/>
  <c r="BF269" i="12" s="1"/>
  <c r="C269" i="12"/>
  <c r="I269" i="12" s="1"/>
  <c r="O269" i="12" s="1"/>
  <c r="U269" i="12" s="1"/>
  <c r="AA269" i="12" s="1"/>
  <c r="AG269" i="12" s="1"/>
  <c r="AM269" i="12" s="1"/>
  <c r="AS269" i="12" s="1"/>
  <c r="AY269" i="12" s="1"/>
  <c r="BE269" i="12" s="1"/>
  <c r="B269" i="12"/>
  <c r="H269" i="12" s="1"/>
  <c r="N269" i="12" s="1"/>
  <c r="A269" i="12"/>
  <c r="G269" i="12" s="1"/>
  <c r="M269" i="12" s="1"/>
  <c r="S269" i="12" s="1"/>
  <c r="Y269" i="12" s="1"/>
  <c r="AE269" i="12" s="1"/>
  <c r="AK269" i="12" s="1"/>
  <c r="AQ269" i="12" s="1"/>
  <c r="AW269" i="12" s="1"/>
  <c r="BC269" i="12" s="1"/>
  <c r="E268" i="12"/>
  <c r="D268" i="12"/>
  <c r="J268" i="12" s="1"/>
  <c r="P268" i="12" s="1"/>
  <c r="V268" i="12" s="1"/>
  <c r="AB268" i="12" s="1"/>
  <c r="AH268" i="12" s="1"/>
  <c r="AN268" i="12" s="1"/>
  <c r="AT268" i="12" s="1"/>
  <c r="AZ268" i="12" s="1"/>
  <c r="BF268" i="12" s="1"/>
  <c r="C268" i="12"/>
  <c r="I268" i="12" s="1"/>
  <c r="O268" i="12" s="1"/>
  <c r="U268" i="12" s="1"/>
  <c r="AA268" i="12" s="1"/>
  <c r="AG268" i="12" s="1"/>
  <c r="AM268" i="12" s="1"/>
  <c r="AS268" i="12" s="1"/>
  <c r="AY268" i="12" s="1"/>
  <c r="BE268" i="12" s="1"/>
  <c r="B268" i="12"/>
  <c r="A268" i="12"/>
  <c r="G268" i="12" s="1"/>
  <c r="M268" i="12" s="1"/>
  <c r="S268" i="12" s="1"/>
  <c r="Y268" i="12" s="1"/>
  <c r="AE268" i="12" s="1"/>
  <c r="AK268" i="12" s="1"/>
  <c r="AQ268" i="12" s="1"/>
  <c r="AW268" i="12" s="1"/>
  <c r="BC268" i="12" s="1"/>
  <c r="E267" i="12"/>
  <c r="D267" i="12"/>
  <c r="J267" i="12" s="1"/>
  <c r="P267" i="12" s="1"/>
  <c r="V267" i="12" s="1"/>
  <c r="AB267" i="12" s="1"/>
  <c r="AH267" i="12" s="1"/>
  <c r="AN267" i="12" s="1"/>
  <c r="AT267" i="12" s="1"/>
  <c r="AZ267" i="12" s="1"/>
  <c r="BF267" i="12" s="1"/>
  <c r="C267" i="12"/>
  <c r="I267" i="12" s="1"/>
  <c r="O267" i="12" s="1"/>
  <c r="U267" i="12" s="1"/>
  <c r="AA267" i="12" s="1"/>
  <c r="AG267" i="12" s="1"/>
  <c r="AM267" i="12" s="1"/>
  <c r="AS267" i="12" s="1"/>
  <c r="AY267" i="12" s="1"/>
  <c r="BE267" i="12" s="1"/>
  <c r="B267" i="12"/>
  <c r="H267" i="12" s="1"/>
  <c r="A267" i="12"/>
  <c r="G267" i="12" s="1"/>
  <c r="M267" i="12" s="1"/>
  <c r="S267" i="12" s="1"/>
  <c r="Y267" i="12" s="1"/>
  <c r="AE267" i="12" s="1"/>
  <c r="AK267" i="12" s="1"/>
  <c r="AQ267" i="12" s="1"/>
  <c r="AW267" i="12" s="1"/>
  <c r="BC267" i="12" s="1"/>
  <c r="E266" i="12"/>
  <c r="D266" i="12"/>
  <c r="J266" i="12" s="1"/>
  <c r="P266" i="12" s="1"/>
  <c r="V266" i="12" s="1"/>
  <c r="AB266" i="12" s="1"/>
  <c r="AH266" i="12" s="1"/>
  <c r="AN266" i="12" s="1"/>
  <c r="AT266" i="12" s="1"/>
  <c r="AZ266" i="12" s="1"/>
  <c r="BF266" i="12" s="1"/>
  <c r="C266" i="12"/>
  <c r="I266" i="12" s="1"/>
  <c r="O266" i="12" s="1"/>
  <c r="U266" i="12" s="1"/>
  <c r="AA266" i="12" s="1"/>
  <c r="AG266" i="12" s="1"/>
  <c r="AM266" i="12" s="1"/>
  <c r="AS266" i="12" s="1"/>
  <c r="AY266" i="12" s="1"/>
  <c r="BE266" i="12" s="1"/>
  <c r="B266" i="12"/>
  <c r="H266" i="12" s="1"/>
  <c r="A266" i="12"/>
  <c r="G266" i="12" s="1"/>
  <c r="M266" i="12" s="1"/>
  <c r="S266" i="12" s="1"/>
  <c r="Y266" i="12" s="1"/>
  <c r="AE266" i="12" s="1"/>
  <c r="AK266" i="12" s="1"/>
  <c r="AQ266" i="12" s="1"/>
  <c r="AW266" i="12" s="1"/>
  <c r="BC266" i="12" s="1"/>
  <c r="E265" i="12"/>
  <c r="D265" i="12"/>
  <c r="J265" i="12" s="1"/>
  <c r="P265" i="12" s="1"/>
  <c r="V265" i="12" s="1"/>
  <c r="AB265" i="12" s="1"/>
  <c r="AH265" i="12" s="1"/>
  <c r="AN265" i="12" s="1"/>
  <c r="AT265" i="12" s="1"/>
  <c r="AZ265" i="12" s="1"/>
  <c r="BF265" i="12" s="1"/>
  <c r="C265" i="12"/>
  <c r="I265" i="12" s="1"/>
  <c r="O265" i="12" s="1"/>
  <c r="U265" i="12" s="1"/>
  <c r="AA265" i="12" s="1"/>
  <c r="AG265" i="12" s="1"/>
  <c r="AM265" i="12" s="1"/>
  <c r="AS265" i="12" s="1"/>
  <c r="AY265" i="12" s="1"/>
  <c r="BE265" i="12" s="1"/>
  <c r="B265" i="12"/>
  <c r="A265" i="12"/>
  <c r="G265" i="12" s="1"/>
  <c r="M265" i="12" s="1"/>
  <c r="S265" i="12" s="1"/>
  <c r="Y265" i="12" s="1"/>
  <c r="AE265" i="12" s="1"/>
  <c r="AK265" i="12" s="1"/>
  <c r="AQ265" i="12" s="1"/>
  <c r="AW265" i="12" s="1"/>
  <c r="BC265" i="12" s="1"/>
  <c r="I264" i="12"/>
  <c r="O264" i="12" s="1"/>
  <c r="U264" i="12" s="1"/>
  <c r="AA264" i="12" s="1"/>
  <c r="AG264" i="12" s="1"/>
  <c r="AM264" i="12" s="1"/>
  <c r="AS264" i="12" s="1"/>
  <c r="AY264" i="12" s="1"/>
  <c r="BE264" i="12" s="1"/>
  <c r="E264" i="12"/>
  <c r="D264" i="12"/>
  <c r="J264" i="12" s="1"/>
  <c r="P264" i="12" s="1"/>
  <c r="V264" i="12" s="1"/>
  <c r="AB264" i="12" s="1"/>
  <c r="AH264" i="12" s="1"/>
  <c r="AN264" i="12" s="1"/>
  <c r="AT264" i="12" s="1"/>
  <c r="AZ264" i="12" s="1"/>
  <c r="BF264" i="12" s="1"/>
  <c r="C264" i="12"/>
  <c r="B264" i="12"/>
  <c r="H264" i="12" s="1"/>
  <c r="A264" i="12"/>
  <c r="G264" i="12" s="1"/>
  <c r="M264" i="12" s="1"/>
  <c r="S264" i="12" s="1"/>
  <c r="Y264" i="12" s="1"/>
  <c r="AE264" i="12" s="1"/>
  <c r="AK264" i="12" s="1"/>
  <c r="AQ264" i="12" s="1"/>
  <c r="AW264" i="12" s="1"/>
  <c r="BC264" i="12" s="1"/>
  <c r="E263" i="12"/>
  <c r="D263" i="12"/>
  <c r="J263" i="12" s="1"/>
  <c r="P263" i="12" s="1"/>
  <c r="V263" i="12" s="1"/>
  <c r="AB263" i="12" s="1"/>
  <c r="AH263" i="12" s="1"/>
  <c r="AN263" i="12" s="1"/>
  <c r="AT263" i="12" s="1"/>
  <c r="AZ263" i="12" s="1"/>
  <c r="BF263" i="12" s="1"/>
  <c r="C263" i="12"/>
  <c r="I263" i="12" s="1"/>
  <c r="O263" i="12" s="1"/>
  <c r="U263" i="12" s="1"/>
  <c r="AA263" i="12" s="1"/>
  <c r="AG263" i="12" s="1"/>
  <c r="AM263" i="12" s="1"/>
  <c r="AS263" i="12" s="1"/>
  <c r="AY263" i="12" s="1"/>
  <c r="BE263" i="12" s="1"/>
  <c r="B263" i="12"/>
  <c r="H263" i="12" s="1"/>
  <c r="A263" i="12"/>
  <c r="G263" i="12" s="1"/>
  <c r="M263" i="12" s="1"/>
  <c r="S263" i="12" s="1"/>
  <c r="Y263" i="12" s="1"/>
  <c r="AE263" i="12" s="1"/>
  <c r="AK263" i="12" s="1"/>
  <c r="AQ263" i="12" s="1"/>
  <c r="AW263" i="12" s="1"/>
  <c r="BC263" i="12" s="1"/>
  <c r="E262" i="12"/>
  <c r="D262" i="12"/>
  <c r="J262" i="12" s="1"/>
  <c r="P262" i="12" s="1"/>
  <c r="V262" i="12" s="1"/>
  <c r="AB262" i="12" s="1"/>
  <c r="AH262" i="12" s="1"/>
  <c r="AN262" i="12" s="1"/>
  <c r="AT262" i="12" s="1"/>
  <c r="AZ262" i="12" s="1"/>
  <c r="BF262" i="12" s="1"/>
  <c r="C262" i="12"/>
  <c r="I262" i="12" s="1"/>
  <c r="O262" i="12" s="1"/>
  <c r="U262" i="12" s="1"/>
  <c r="AA262" i="12" s="1"/>
  <c r="AG262" i="12" s="1"/>
  <c r="AM262" i="12" s="1"/>
  <c r="AS262" i="12" s="1"/>
  <c r="AY262" i="12" s="1"/>
  <c r="BE262" i="12" s="1"/>
  <c r="B262" i="12"/>
  <c r="H262" i="12" s="1"/>
  <c r="A262" i="12"/>
  <c r="G262" i="12" s="1"/>
  <c r="M262" i="12" s="1"/>
  <c r="S262" i="12" s="1"/>
  <c r="Y262" i="12" s="1"/>
  <c r="AE262" i="12" s="1"/>
  <c r="AK262" i="12" s="1"/>
  <c r="AQ262" i="12" s="1"/>
  <c r="AW262" i="12" s="1"/>
  <c r="BC262" i="12" s="1"/>
  <c r="E261" i="12"/>
  <c r="D261" i="12"/>
  <c r="J261" i="12" s="1"/>
  <c r="P261" i="12" s="1"/>
  <c r="V261" i="12" s="1"/>
  <c r="AB261" i="12" s="1"/>
  <c r="AH261" i="12" s="1"/>
  <c r="AN261" i="12" s="1"/>
  <c r="AT261" i="12" s="1"/>
  <c r="AZ261" i="12" s="1"/>
  <c r="BF261" i="12" s="1"/>
  <c r="C261" i="12"/>
  <c r="I261" i="12" s="1"/>
  <c r="O261" i="12" s="1"/>
  <c r="U261" i="12" s="1"/>
  <c r="AA261" i="12" s="1"/>
  <c r="AG261" i="12" s="1"/>
  <c r="AM261" i="12" s="1"/>
  <c r="AS261" i="12" s="1"/>
  <c r="AY261" i="12" s="1"/>
  <c r="BE261" i="12" s="1"/>
  <c r="B261" i="12"/>
  <c r="A261" i="12"/>
  <c r="G261" i="12" s="1"/>
  <c r="M261" i="12" s="1"/>
  <c r="S261" i="12" s="1"/>
  <c r="Y261" i="12" s="1"/>
  <c r="AE261" i="12" s="1"/>
  <c r="AK261" i="12" s="1"/>
  <c r="AQ261" i="12" s="1"/>
  <c r="AW261" i="12" s="1"/>
  <c r="BC261" i="12" s="1"/>
  <c r="E260" i="12"/>
  <c r="D260" i="12"/>
  <c r="J260" i="12" s="1"/>
  <c r="P260" i="12" s="1"/>
  <c r="V260" i="12" s="1"/>
  <c r="AB260" i="12" s="1"/>
  <c r="AH260" i="12" s="1"/>
  <c r="AN260" i="12" s="1"/>
  <c r="AT260" i="12" s="1"/>
  <c r="AZ260" i="12" s="1"/>
  <c r="BF260" i="12" s="1"/>
  <c r="C260" i="12"/>
  <c r="I260" i="12" s="1"/>
  <c r="O260" i="12" s="1"/>
  <c r="U260" i="12" s="1"/>
  <c r="AA260" i="12" s="1"/>
  <c r="AG260" i="12" s="1"/>
  <c r="AM260" i="12" s="1"/>
  <c r="AS260" i="12" s="1"/>
  <c r="AY260" i="12" s="1"/>
  <c r="BE260" i="12" s="1"/>
  <c r="B260" i="12"/>
  <c r="K260" i="12" s="1"/>
  <c r="A260" i="12"/>
  <c r="G260" i="12" s="1"/>
  <c r="M260" i="12" s="1"/>
  <c r="S260" i="12" s="1"/>
  <c r="Y260" i="12" s="1"/>
  <c r="AE260" i="12" s="1"/>
  <c r="AK260" i="12" s="1"/>
  <c r="AQ260" i="12" s="1"/>
  <c r="AW260" i="12" s="1"/>
  <c r="BC260" i="12" s="1"/>
  <c r="I259" i="12"/>
  <c r="O259" i="12" s="1"/>
  <c r="U259" i="12" s="1"/>
  <c r="AA259" i="12" s="1"/>
  <c r="AG259" i="12" s="1"/>
  <c r="AM259" i="12" s="1"/>
  <c r="AS259" i="12" s="1"/>
  <c r="AY259" i="12" s="1"/>
  <c r="BE259" i="12" s="1"/>
  <c r="E259" i="12"/>
  <c r="D259" i="12"/>
  <c r="J259" i="12" s="1"/>
  <c r="P259" i="12" s="1"/>
  <c r="V259" i="12" s="1"/>
  <c r="AB259" i="12" s="1"/>
  <c r="AH259" i="12" s="1"/>
  <c r="AN259" i="12" s="1"/>
  <c r="AT259" i="12" s="1"/>
  <c r="AZ259" i="12" s="1"/>
  <c r="BF259" i="12" s="1"/>
  <c r="C259" i="12"/>
  <c r="B259" i="12"/>
  <c r="H259" i="12" s="1"/>
  <c r="A259" i="12"/>
  <c r="G259" i="12" s="1"/>
  <c r="M259" i="12" s="1"/>
  <c r="S259" i="12" s="1"/>
  <c r="Y259" i="12" s="1"/>
  <c r="AE259" i="12" s="1"/>
  <c r="AK259" i="12" s="1"/>
  <c r="AQ259" i="12" s="1"/>
  <c r="AW259" i="12" s="1"/>
  <c r="BC259" i="12" s="1"/>
  <c r="E258" i="12"/>
  <c r="D258" i="12"/>
  <c r="J258" i="12" s="1"/>
  <c r="P258" i="12" s="1"/>
  <c r="V258" i="12" s="1"/>
  <c r="AB258" i="12" s="1"/>
  <c r="AH258" i="12" s="1"/>
  <c r="AN258" i="12" s="1"/>
  <c r="AT258" i="12" s="1"/>
  <c r="AZ258" i="12" s="1"/>
  <c r="BF258" i="12" s="1"/>
  <c r="C258" i="12"/>
  <c r="I258" i="12" s="1"/>
  <c r="O258" i="12" s="1"/>
  <c r="U258" i="12" s="1"/>
  <c r="AA258" i="12" s="1"/>
  <c r="AG258" i="12" s="1"/>
  <c r="AM258" i="12" s="1"/>
  <c r="AS258" i="12" s="1"/>
  <c r="AY258" i="12" s="1"/>
  <c r="BE258" i="12" s="1"/>
  <c r="B258" i="12"/>
  <c r="H258" i="12" s="1"/>
  <c r="A258" i="12"/>
  <c r="G258" i="12" s="1"/>
  <c r="M258" i="12" s="1"/>
  <c r="S258" i="12" s="1"/>
  <c r="Y258" i="12" s="1"/>
  <c r="AE258" i="12" s="1"/>
  <c r="AK258" i="12" s="1"/>
  <c r="AQ258" i="12" s="1"/>
  <c r="AW258" i="12" s="1"/>
  <c r="BC258" i="12" s="1"/>
  <c r="E257" i="12"/>
  <c r="D257" i="12"/>
  <c r="J257" i="12" s="1"/>
  <c r="P257" i="12" s="1"/>
  <c r="V257" i="12" s="1"/>
  <c r="AB257" i="12" s="1"/>
  <c r="AH257" i="12" s="1"/>
  <c r="AN257" i="12" s="1"/>
  <c r="AT257" i="12" s="1"/>
  <c r="AZ257" i="12" s="1"/>
  <c r="BF257" i="12" s="1"/>
  <c r="C257" i="12"/>
  <c r="I257" i="12" s="1"/>
  <c r="O257" i="12" s="1"/>
  <c r="U257" i="12" s="1"/>
  <c r="AA257" i="12" s="1"/>
  <c r="AG257" i="12" s="1"/>
  <c r="AM257" i="12" s="1"/>
  <c r="AS257" i="12" s="1"/>
  <c r="AY257" i="12" s="1"/>
  <c r="BE257" i="12" s="1"/>
  <c r="B257" i="12"/>
  <c r="A257" i="12"/>
  <c r="G257" i="12" s="1"/>
  <c r="M257" i="12" s="1"/>
  <c r="S257" i="12" s="1"/>
  <c r="Y257" i="12" s="1"/>
  <c r="AE257" i="12" s="1"/>
  <c r="AK257" i="12" s="1"/>
  <c r="AQ257" i="12" s="1"/>
  <c r="AW257" i="12" s="1"/>
  <c r="BC257" i="12" s="1"/>
  <c r="E256" i="12"/>
  <c r="D256" i="12"/>
  <c r="J256" i="12" s="1"/>
  <c r="P256" i="12" s="1"/>
  <c r="V256" i="12" s="1"/>
  <c r="AB256" i="12" s="1"/>
  <c r="AH256" i="12" s="1"/>
  <c r="AN256" i="12" s="1"/>
  <c r="AT256" i="12" s="1"/>
  <c r="AZ256" i="12" s="1"/>
  <c r="BF256" i="12" s="1"/>
  <c r="C256" i="12"/>
  <c r="I256" i="12" s="1"/>
  <c r="O256" i="12" s="1"/>
  <c r="U256" i="12" s="1"/>
  <c r="AA256" i="12" s="1"/>
  <c r="AG256" i="12" s="1"/>
  <c r="AM256" i="12" s="1"/>
  <c r="AS256" i="12" s="1"/>
  <c r="AY256" i="12" s="1"/>
  <c r="BE256" i="12" s="1"/>
  <c r="B256" i="12"/>
  <c r="A256" i="12"/>
  <c r="G256" i="12" s="1"/>
  <c r="M256" i="12" s="1"/>
  <c r="S256" i="12" s="1"/>
  <c r="Y256" i="12" s="1"/>
  <c r="AE256" i="12" s="1"/>
  <c r="AK256" i="12" s="1"/>
  <c r="AQ256" i="12" s="1"/>
  <c r="AW256" i="12" s="1"/>
  <c r="BC256" i="12" s="1"/>
  <c r="E255" i="12"/>
  <c r="D255" i="12"/>
  <c r="J255" i="12" s="1"/>
  <c r="P255" i="12" s="1"/>
  <c r="V255" i="12" s="1"/>
  <c r="AB255" i="12" s="1"/>
  <c r="AH255" i="12" s="1"/>
  <c r="AN255" i="12" s="1"/>
  <c r="AT255" i="12" s="1"/>
  <c r="AZ255" i="12" s="1"/>
  <c r="BF255" i="12" s="1"/>
  <c r="C255" i="12"/>
  <c r="I255" i="12" s="1"/>
  <c r="O255" i="12" s="1"/>
  <c r="U255" i="12" s="1"/>
  <c r="AA255" i="12" s="1"/>
  <c r="AG255" i="12" s="1"/>
  <c r="AM255" i="12" s="1"/>
  <c r="AS255" i="12" s="1"/>
  <c r="AY255" i="12" s="1"/>
  <c r="BE255" i="12" s="1"/>
  <c r="B255" i="12"/>
  <c r="H255" i="12" s="1"/>
  <c r="A255" i="12"/>
  <c r="G255" i="12" s="1"/>
  <c r="M255" i="12" s="1"/>
  <c r="S255" i="12" s="1"/>
  <c r="Y255" i="12" s="1"/>
  <c r="AE255" i="12" s="1"/>
  <c r="AK255" i="12" s="1"/>
  <c r="AQ255" i="12" s="1"/>
  <c r="AW255" i="12" s="1"/>
  <c r="BC255" i="12" s="1"/>
  <c r="E254" i="12"/>
  <c r="D254" i="12"/>
  <c r="J254" i="12" s="1"/>
  <c r="P254" i="12" s="1"/>
  <c r="V254" i="12" s="1"/>
  <c r="AB254" i="12" s="1"/>
  <c r="AH254" i="12" s="1"/>
  <c r="AN254" i="12" s="1"/>
  <c r="AT254" i="12" s="1"/>
  <c r="AZ254" i="12" s="1"/>
  <c r="BF254" i="12" s="1"/>
  <c r="C254" i="12"/>
  <c r="I254" i="12" s="1"/>
  <c r="O254" i="12" s="1"/>
  <c r="U254" i="12" s="1"/>
  <c r="AA254" i="12" s="1"/>
  <c r="AG254" i="12" s="1"/>
  <c r="AM254" i="12" s="1"/>
  <c r="AS254" i="12" s="1"/>
  <c r="AY254" i="12" s="1"/>
  <c r="BE254" i="12" s="1"/>
  <c r="B254" i="12"/>
  <c r="H254" i="12" s="1"/>
  <c r="A254" i="12"/>
  <c r="G254" i="12" s="1"/>
  <c r="M254" i="12" s="1"/>
  <c r="S254" i="12" s="1"/>
  <c r="Y254" i="12" s="1"/>
  <c r="AE254" i="12" s="1"/>
  <c r="AK254" i="12" s="1"/>
  <c r="AQ254" i="12" s="1"/>
  <c r="AW254" i="12" s="1"/>
  <c r="BC254" i="12" s="1"/>
  <c r="I253" i="12"/>
  <c r="O253" i="12" s="1"/>
  <c r="U253" i="12" s="1"/>
  <c r="AA253" i="12" s="1"/>
  <c r="AG253" i="12" s="1"/>
  <c r="AM253" i="12" s="1"/>
  <c r="AS253" i="12" s="1"/>
  <c r="AY253" i="12" s="1"/>
  <c r="BE253" i="12" s="1"/>
  <c r="E253" i="12"/>
  <c r="D253" i="12"/>
  <c r="J253" i="12" s="1"/>
  <c r="P253" i="12" s="1"/>
  <c r="V253" i="12" s="1"/>
  <c r="AB253" i="12" s="1"/>
  <c r="AH253" i="12" s="1"/>
  <c r="AN253" i="12" s="1"/>
  <c r="AT253" i="12" s="1"/>
  <c r="AZ253" i="12" s="1"/>
  <c r="BF253" i="12" s="1"/>
  <c r="C253" i="12"/>
  <c r="B253" i="12"/>
  <c r="A253" i="12"/>
  <c r="G253" i="12" s="1"/>
  <c r="M253" i="12" s="1"/>
  <c r="S253" i="12" s="1"/>
  <c r="Y253" i="12" s="1"/>
  <c r="AE253" i="12" s="1"/>
  <c r="AK253" i="12" s="1"/>
  <c r="AQ253" i="12" s="1"/>
  <c r="AW253" i="12" s="1"/>
  <c r="BC253" i="12" s="1"/>
  <c r="E252" i="12"/>
  <c r="D252" i="12"/>
  <c r="J252" i="12" s="1"/>
  <c r="P252" i="12" s="1"/>
  <c r="V252" i="12" s="1"/>
  <c r="AB252" i="12" s="1"/>
  <c r="AH252" i="12" s="1"/>
  <c r="AN252" i="12" s="1"/>
  <c r="AT252" i="12" s="1"/>
  <c r="AZ252" i="12" s="1"/>
  <c r="BF252" i="12" s="1"/>
  <c r="C252" i="12"/>
  <c r="I252" i="12" s="1"/>
  <c r="O252" i="12" s="1"/>
  <c r="U252" i="12" s="1"/>
  <c r="AA252" i="12" s="1"/>
  <c r="AG252" i="12" s="1"/>
  <c r="AM252" i="12" s="1"/>
  <c r="AS252" i="12" s="1"/>
  <c r="AY252" i="12" s="1"/>
  <c r="BE252" i="12" s="1"/>
  <c r="B252" i="12"/>
  <c r="A252" i="12"/>
  <c r="G252" i="12" s="1"/>
  <c r="M252" i="12" s="1"/>
  <c r="S252" i="12" s="1"/>
  <c r="Y252" i="12" s="1"/>
  <c r="AE252" i="12" s="1"/>
  <c r="AK252" i="12" s="1"/>
  <c r="AQ252" i="12" s="1"/>
  <c r="AW252" i="12" s="1"/>
  <c r="BC252" i="12" s="1"/>
  <c r="E251" i="12"/>
  <c r="D251" i="12"/>
  <c r="J251" i="12" s="1"/>
  <c r="P251" i="12" s="1"/>
  <c r="V251" i="12" s="1"/>
  <c r="AB251" i="12" s="1"/>
  <c r="AH251" i="12" s="1"/>
  <c r="AN251" i="12" s="1"/>
  <c r="AT251" i="12" s="1"/>
  <c r="AZ251" i="12" s="1"/>
  <c r="BF251" i="12" s="1"/>
  <c r="C251" i="12"/>
  <c r="I251" i="12" s="1"/>
  <c r="O251" i="12" s="1"/>
  <c r="U251" i="12" s="1"/>
  <c r="AA251" i="12" s="1"/>
  <c r="AG251" i="12" s="1"/>
  <c r="AM251" i="12" s="1"/>
  <c r="AS251" i="12" s="1"/>
  <c r="AY251" i="12" s="1"/>
  <c r="BE251" i="12" s="1"/>
  <c r="B251" i="12"/>
  <c r="H251" i="12" s="1"/>
  <c r="A251" i="12"/>
  <c r="G251" i="12" s="1"/>
  <c r="M251" i="12" s="1"/>
  <c r="S251" i="12" s="1"/>
  <c r="Y251" i="12" s="1"/>
  <c r="AE251" i="12" s="1"/>
  <c r="AK251" i="12" s="1"/>
  <c r="AQ251" i="12" s="1"/>
  <c r="AW251" i="12" s="1"/>
  <c r="BC251" i="12" s="1"/>
  <c r="E250" i="12"/>
  <c r="D250" i="12"/>
  <c r="J250" i="12" s="1"/>
  <c r="P250" i="12" s="1"/>
  <c r="V250" i="12" s="1"/>
  <c r="AB250" i="12" s="1"/>
  <c r="AH250" i="12" s="1"/>
  <c r="AN250" i="12" s="1"/>
  <c r="AT250" i="12" s="1"/>
  <c r="AZ250" i="12" s="1"/>
  <c r="BF250" i="12" s="1"/>
  <c r="C250" i="12"/>
  <c r="I250" i="12" s="1"/>
  <c r="O250" i="12" s="1"/>
  <c r="U250" i="12" s="1"/>
  <c r="AA250" i="12" s="1"/>
  <c r="AG250" i="12" s="1"/>
  <c r="AM250" i="12" s="1"/>
  <c r="AS250" i="12" s="1"/>
  <c r="AY250" i="12" s="1"/>
  <c r="BE250" i="12" s="1"/>
  <c r="B250" i="12"/>
  <c r="H250" i="12" s="1"/>
  <c r="A250" i="12"/>
  <c r="G250" i="12" s="1"/>
  <c r="M250" i="12" s="1"/>
  <c r="S250" i="12" s="1"/>
  <c r="Y250" i="12" s="1"/>
  <c r="AE250" i="12" s="1"/>
  <c r="AK250" i="12" s="1"/>
  <c r="AQ250" i="12" s="1"/>
  <c r="AW250" i="12" s="1"/>
  <c r="BC250" i="12" s="1"/>
  <c r="Y249" i="12"/>
  <c r="AE249" i="12" s="1"/>
  <c r="AK249" i="12" s="1"/>
  <c r="AQ249" i="12" s="1"/>
  <c r="AW249" i="12" s="1"/>
  <c r="BC249" i="12" s="1"/>
  <c r="E249" i="12"/>
  <c r="D249" i="12"/>
  <c r="J249" i="12" s="1"/>
  <c r="P249" i="12" s="1"/>
  <c r="V249" i="12" s="1"/>
  <c r="AB249" i="12" s="1"/>
  <c r="AH249" i="12" s="1"/>
  <c r="AN249" i="12" s="1"/>
  <c r="AT249" i="12" s="1"/>
  <c r="AZ249" i="12" s="1"/>
  <c r="BF249" i="12" s="1"/>
  <c r="C249" i="12"/>
  <c r="I249" i="12" s="1"/>
  <c r="O249" i="12" s="1"/>
  <c r="U249" i="12" s="1"/>
  <c r="AA249" i="12" s="1"/>
  <c r="AG249" i="12" s="1"/>
  <c r="AM249" i="12" s="1"/>
  <c r="AS249" i="12" s="1"/>
  <c r="AY249" i="12" s="1"/>
  <c r="BE249" i="12" s="1"/>
  <c r="B249" i="12"/>
  <c r="A249" i="12"/>
  <c r="G249" i="12" s="1"/>
  <c r="M249" i="12" s="1"/>
  <c r="S249" i="12" s="1"/>
  <c r="E248" i="12"/>
  <c r="D248" i="12"/>
  <c r="J248" i="12" s="1"/>
  <c r="P248" i="12" s="1"/>
  <c r="V248" i="12" s="1"/>
  <c r="AB248" i="12" s="1"/>
  <c r="AH248" i="12" s="1"/>
  <c r="AN248" i="12" s="1"/>
  <c r="AT248" i="12" s="1"/>
  <c r="AZ248" i="12" s="1"/>
  <c r="BF248" i="12" s="1"/>
  <c r="C248" i="12"/>
  <c r="I248" i="12" s="1"/>
  <c r="O248" i="12" s="1"/>
  <c r="U248" i="12" s="1"/>
  <c r="AA248" i="12" s="1"/>
  <c r="AG248" i="12" s="1"/>
  <c r="AM248" i="12" s="1"/>
  <c r="AS248" i="12" s="1"/>
  <c r="AY248" i="12" s="1"/>
  <c r="BE248" i="12" s="1"/>
  <c r="B248" i="12"/>
  <c r="A248" i="12"/>
  <c r="G248" i="12" s="1"/>
  <c r="M248" i="12" s="1"/>
  <c r="S248" i="12" s="1"/>
  <c r="Y248" i="12" s="1"/>
  <c r="AE248" i="12" s="1"/>
  <c r="AK248" i="12" s="1"/>
  <c r="AQ248" i="12" s="1"/>
  <c r="AW248" i="12" s="1"/>
  <c r="BC248" i="12" s="1"/>
  <c r="E247" i="12"/>
  <c r="D247" i="12"/>
  <c r="J247" i="12" s="1"/>
  <c r="P247" i="12" s="1"/>
  <c r="V247" i="12" s="1"/>
  <c r="AB247" i="12" s="1"/>
  <c r="AH247" i="12" s="1"/>
  <c r="AN247" i="12" s="1"/>
  <c r="AT247" i="12" s="1"/>
  <c r="AZ247" i="12" s="1"/>
  <c r="BF247" i="12" s="1"/>
  <c r="C247" i="12"/>
  <c r="I247" i="12" s="1"/>
  <c r="O247" i="12" s="1"/>
  <c r="U247" i="12" s="1"/>
  <c r="AA247" i="12" s="1"/>
  <c r="AG247" i="12" s="1"/>
  <c r="AM247" i="12" s="1"/>
  <c r="AS247" i="12" s="1"/>
  <c r="AY247" i="12" s="1"/>
  <c r="BE247" i="12" s="1"/>
  <c r="B247" i="12"/>
  <c r="H247" i="12" s="1"/>
  <c r="A247" i="12"/>
  <c r="G247" i="12" s="1"/>
  <c r="M247" i="12" s="1"/>
  <c r="S247" i="12" s="1"/>
  <c r="Y247" i="12" s="1"/>
  <c r="AE247" i="12" s="1"/>
  <c r="AK247" i="12" s="1"/>
  <c r="AQ247" i="12" s="1"/>
  <c r="AW247" i="12" s="1"/>
  <c r="BC247" i="12" s="1"/>
  <c r="U246" i="12"/>
  <c r="AA246" i="12" s="1"/>
  <c r="AG246" i="12" s="1"/>
  <c r="AM246" i="12" s="1"/>
  <c r="AS246" i="12" s="1"/>
  <c r="AY246" i="12" s="1"/>
  <c r="BE246" i="12" s="1"/>
  <c r="E246" i="12"/>
  <c r="D246" i="12"/>
  <c r="J246" i="12" s="1"/>
  <c r="P246" i="12" s="1"/>
  <c r="V246" i="12" s="1"/>
  <c r="AB246" i="12" s="1"/>
  <c r="AH246" i="12" s="1"/>
  <c r="AN246" i="12" s="1"/>
  <c r="AT246" i="12" s="1"/>
  <c r="AZ246" i="12" s="1"/>
  <c r="BF246" i="12" s="1"/>
  <c r="C246" i="12"/>
  <c r="I246" i="12" s="1"/>
  <c r="O246" i="12" s="1"/>
  <c r="B246" i="12"/>
  <c r="H246" i="12" s="1"/>
  <c r="A246" i="12"/>
  <c r="G246" i="12" s="1"/>
  <c r="M246" i="12" s="1"/>
  <c r="S246" i="12" s="1"/>
  <c r="Y246" i="12" s="1"/>
  <c r="AE246" i="12" s="1"/>
  <c r="AK246" i="12" s="1"/>
  <c r="AQ246" i="12" s="1"/>
  <c r="AW246" i="12" s="1"/>
  <c r="BC246" i="12" s="1"/>
  <c r="E245" i="12"/>
  <c r="D245" i="12"/>
  <c r="J245" i="12" s="1"/>
  <c r="P245" i="12" s="1"/>
  <c r="V245" i="12" s="1"/>
  <c r="AB245" i="12" s="1"/>
  <c r="AH245" i="12" s="1"/>
  <c r="AN245" i="12" s="1"/>
  <c r="AT245" i="12" s="1"/>
  <c r="AZ245" i="12" s="1"/>
  <c r="BF245" i="12" s="1"/>
  <c r="C245" i="12"/>
  <c r="I245" i="12" s="1"/>
  <c r="O245" i="12" s="1"/>
  <c r="U245" i="12" s="1"/>
  <c r="AA245" i="12" s="1"/>
  <c r="AG245" i="12" s="1"/>
  <c r="AM245" i="12" s="1"/>
  <c r="AS245" i="12" s="1"/>
  <c r="AY245" i="12" s="1"/>
  <c r="BE245" i="12" s="1"/>
  <c r="B245" i="12"/>
  <c r="A245" i="12"/>
  <c r="G245" i="12" s="1"/>
  <c r="M245" i="12" s="1"/>
  <c r="S245" i="12" s="1"/>
  <c r="Y245" i="12" s="1"/>
  <c r="AE245" i="12" s="1"/>
  <c r="AK245" i="12" s="1"/>
  <c r="AQ245" i="12" s="1"/>
  <c r="AW245" i="12" s="1"/>
  <c r="BC245" i="12" s="1"/>
  <c r="H244" i="12"/>
  <c r="N244" i="12" s="1"/>
  <c r="E244" i="12"/>
  <c r="D244" i="12"/>
  <c r="J244" i="12" s="1"/>
  <c r="P244" i="12" s="1"/>
  <c r="V244" i="12" s="1"/>
  <c r="AB244" i="12" s="1"/>
  <c r="AH244" i="12" s="1"/>
  <c r="AN244" i="12" s="1"/>
  <c r="AT244" i="12" s="1"/>
  <c r="AZ244" i="12" s="1"/>
  <c r="BF244" i="12" s="1"/>
  <c r="C244" i="12"/>
  <c r="I244" i="12" s="1"/>
  <c r="O244" i="12" s="1"/>
  <c r="U244" i="12" s="1"/>
  <c r="AA244" i="12" s="1"/>
  <c r="AG244" i="12" s="1"/>
  <c r="AM244" i="12" s="1"/>
  <c r="AS244" i="12" s="1"/>
  <c r="AY244" i="12" s="1"/>
  <c r="BE244" i="12" s="1"/>
  <c r="B244" i="12"/>
  <c r="A244" i="12"/>
  <c r="G244" i="12" s="1"/>
  <c r="M244" i="12" s="1"/>
  <c r="S244" i="12" s="1"/>
  <c r="Y244" i="12" s="1"/>
  <c r="AE244" i="12" s="1"/>
  <c r="AK244" i="12" s="1"/>
  <c r="AQ244" i="12" s="1"/>
  <c r="AW244" i="12" s="1"/>
  <c r="BC244" i="12" s="1"/>
  <c r="E243" i="12"/>
  <c r="D243" i="12"/>
  <c r="J243" i="12" s="1"/>
  <c r="P243" i="12" s="1"/>
  <c r="V243" i="12" s="1"/>
  <c r="AB243" i="12" s="1"/>
  <c r="AH243" i="12" s="1"/>
  <c r="AN243" i="12" s="1"/>
  <c r="AT243" i="12" s="1"/>
  <c r="AZ243" i="12" s="1"/>
  <c r="BF243" i="12" s="1"/>
  <c r="C243" i="12"/>
  <c r="I243" i="12" s="1"/>
  <c r="O243" i="12" s="1"/>
  <c r="U243" i="12" s="1"/>
  <c r="AA243" i="12" s="1"/>
  <c r="AG243" i="12" s="1"/>
  <c r="AM243" i="12" s="1"/>
  <c r="AS243" i="12" s="1"/>
  <c r="AY243" i="12" s="1"/>
  <c r="BE243" i="12" s="1"/>
  <c r="B243" i="12"/>
  <c r="H243" i="12" s="1"/>
  <c r="A243" i="12"/>
  <c r="G243" i="12" s="1"/>
  <c r="M243" i="12" s="1"/>
  <c r="S243" i="12" s="1"/>
  <c r="Y243" i="12" s="1"/>
  <c r="AE243" i="12" s="1"/>
  <c r="AK243" i="12" s="1"/>
  <c r="AQ243" i="12" s="1"/>
  <c r="AW243" i="12" s="1"/>
  <c r="BC243" i="12" s="1"/>
  <c r="E242" i="12"/>
  <c r="D242" i="12"/>
  <c r="J242" i="12" s="1"/>
  <c r="P242" i="12" s="1"/>
  <c r="V242" i="12" s="1"/>
  <c r="AB242" i="12" s="1"/>
  <c r="AH242" i="12" s="1"/>
  <c r="AN242" i="12" s="1"/>
  <c r="AT242" i="12" s="1"/>
  <c r="AZ242" i="12" s="1"/>
  <c r="BF242" i="12" s="1"/>
  <c r="C242" i="12"/>
  <c r="I242" i="12" s="1"/>
  <c r="O242" i="12" s="1"/>
  <c r="U242" i="12" s="1"/>
  <c r="AA242" i="12" s="1"/>
  <c r="AG242" i="12" s="1"/>
  <c r="AM242" i="12" s="1"/>
  <c r="AS242" i="12" s="1"/>
  <c r="AY242" i="12" s="1"/>
  <c r="BE242" i="12" s="1"/>
  <c r="B242" i="12"/>
  <c r="H242" i="12" s="1"/>
  <c r="A242" i="12"/>
  <c r="G242" i="12" s="1"/>
  <c r="M242" i="12" s="1"/>
  <c r="S242" i="12" s="1"/>
  <c r="Y242" i="12" s="1"/>
  <c r="AE242" i="12" s="1"/>
  <c r="AK242" i="12" s="1"/>
  <c r="AQ242" i="12" s="1"/>
  <c r="AW242" i="12" s="1"/>
  <c r="BC242" i="12" s="1"/>
  <c r="E241" i="12"/>
  <c r="D241" i="12"/>
  <c r="J241" i="12" s="1"/>
  <c r="P241" i="12" s="1"/>
  <c r="V241" i="12" s="1"/>
  <c r="AB241" i="12" s="1"/>
  <c r="AH241" i="12" s="1"/>
  <c r="AN241" i="12" s="1"/>
  <c r="AT241" i="12" s="1"/>
  <c r="AZ241" i="12" s="1"/>
  <c r="BF241" i="12" s="1"/>
  <c r="C241" i="12"/>
  <c r="I241" i="12" s="1"/>
  <c r="O241" i="12" s="1"/>
  <c r="U241" i="12" s="1"/>
  <c r="AA241" i="12" s="1"/>
  <c r="AG241" i="12" s="1"/>
  <c r="AM241" i="12" s="1"/>
  <c r="AS241" i="12" s="1"/>
  <c r="AY241" i="12" s="1"/>
  <c r="BE241" i="12" s="1"/>
  <c r="B241" i="12"/>
  <c r="A241" i="12"/>
  <c r="G241" i="12" s="1"/>
  <c r="M241" i="12" s="1"/>
  <c r="S241" i="12" s="1"/>
  <c r="Y241" i="12" s="1"/>
  <c r="AE241" i="12" s="1"/>
  <c r="AK241" i="12" s="1"/>
  <c r="AQ241" i="12" s="1"/>
  <c r="AW241" i="12" s="1"/>
  <c r="BC241" i="12" s="1"/>
  <c r="E240" i="12"/>
  <c r="D240" i="12"/>
  <c r="J240" i="12" s="1"/>
  <c r="P240" i="12" s="1"/>
  <c r="V240" i="12" s="1"/>
  <c r="AB240" i="12" s="1"/>
  <c r="AH240" i="12" s="1"/>
  <c r="AN240" i="12" s="1"/>
  <c r="AT240" i="12" s="1"/>
  <c r="AZ240" i="12" s="1"/>
  <c r="BF240" i="12" s="1"/>
  <c r="C240" i="12"/>
  <c r="I240" i="12" s="1"/>
  <c r="O240" i="12" s="1"/>
  <c r="U240" i="12" s="1"/>
  <c r="AA240" i="12" s="1"/>
  <c r="AG240" i="12" s="1"/>
  <c r="AM240" i="12" s="1"/>
  <c r="AS240" i="12" s="1"/>
  <c r="AY240" i="12" s="1"/>
  <c r="BE240" i="12" s="1"/>
  <c r="B240" i="12"/>
  <c r="H240" i="12" s="1"/>
  <c r="N240" i="12" s="1"/>
  <c r="A240" i="12"/>
  <c r="G240" i="12" s="1"/>
  <c r="M240" i="12" s="1"/>
  <c r="S240" i="12" s="1"/>
  <c r="Y240" i="12" s="1"/>
  <c r="AE240" i="12" s="1"/>
  <c r="AK240" i="12" s="1"/>
  <c r="AQ240" i="12" s="1"/>
  <c r="AW240" i="12" s="1"/>
  <c r="BC240" i="12" s="1"/>
  <c r="E239" i="12"/>
  <c r="D239" i="12"/>
  <c r="J239" i="12" s="1"/>
  <c r="P239" i="12" s="1"/>
  <c r="V239" i="12" s="1"/>
  <c r="AB239" i="12" s="1"/>
  <c r="AH239" i="12" s="1"/>
  <c r="AN239" i="12" s="1"/>
  <c r="AT239" i="12" s="1"/>
  <c r="AZ239" i="12" s="1"/>
  <c r="BF239" i="12" s="1"/>
  <c r="C239" i="12"/>
  <c r="I239" i="12" s="1"/>
  <c r="O239" i="12" s="1"/>
  <c r="U239" i="12" s="1"/>
  <c r="AA239" i="12" s="1"/>
  <c r="AG239" i="12" s="1"/>
  <c r="AM239" i="12" s="1"/>
  <c r="AS239" i="12" s="1"/>
  <c r="AY239" i="12" s="1"/>
  <c r="BE239" i="12" s="1"/>
  <c r="B239" i="12"/>
  <c r="H239" i="12" s="1"/>
  <c r="A239" i="12"/>
  <c r="G239" i="12" s="1"/>
  <c r="M239" i="12" s="1"/>
  <c r="S239" i="12" s="1"/>
  <c r="Y239" i="12" s="1"/>
  <c r="AE239" i="12" s="1"/>
  <c r="AK239" i="12" s="1"/>
  <c r="AQ239" i="12" s="1"/>
  <c r="AW239" i="12" s="1"/>
  <c r="BC239" i="12" s="1"/>
  <c r="E238" i="12"/>
  <c r="D238" i="12"/>
  <c r="J238" i="12" s="1"/>
  <c r="P238" i="12" s="1"/>
  <c r="V238" i="12" s="1"/>
  <c r="AB238" i="12" s="1"/>
  <c r="AH238" i="12" s="1"/>
  <c r="AN238" i="12" s="1"/>
  <c r="AT238" i="12" s="1"/>
  <c r="AZ238" i="12" s="1"/>
  <c r="BF238" i="12" s="1"/>
  <c r="C238" i="12"/>
  <c r="I238" i="12" s="1"/>
  <c r="O238" i="12" s="1"/>
  <c r="U238" i="12" s="1"/>
  <c r="AA238" i="12" s="1"/>
  <c r="AG238" i="12" s="1"/>
  <c r="AM238" i="12" s="1"/>
  <c r="AS238" i="12" s="1"/>
  <c r="AY238" i="12" s="1"/>
  <c r="BE238" i="12" s="1"/>
  <c r="B238" i="12"/>
  <c r="H238" i="12" s="1"/>
  <c r="A238" i="12"/>
  <c r="G238" i="12" s="1"/>
  <c r="M238" i="12" s="1"/>
  <c r="S238" i="12" s="1"/>
  <c r="Y238" i="12" s="1"/>
  <c r="AE238" i="12" s="1"/>
  <c r="AK238" i="12" s="1"/>
  <c r="AQ238" i="12" s="1"/>
  <c r="AW238" i="12" s="1"/>
  <c r="BC238" i="12" s="1"/>
  <c r="E237" i="12"/>
  <c r="D237" i="12"/>
  <c r="J237" i="12" s="1"/>
  <c r="P237" i="12" s="1"/>
  <c r="V237" i="12" s="1"/>
  <c r="AB237" i="12" s="1"/>
  <c r="AH237" i="12" s="1"/>
  <c r="AN237" i="12" s="1"/>
  <c r="AT237" i="12" s="1"/>
  <c r="AZ237" i="12" s="1"/>
  <c r="BF237" i="12" s="1"/>
  <c r="C237" i="12"/>
  <c r="I237" i="12" s="1"/>
  <c r="O237" i="12" s="1"/>
  <c r="U237" i="12" s="1"/>
  <c r="AA237" i="12" s="1"/>
  <c r="AG237" i="12" s="1"/>
  <c r="AM237" i="12" s="1"/>
  <c r="AS237" i="12" s="1"/>
  <c r="AY237" i="12" s="1"/>
  <c r="BE237" i="12" s="1"/>
  <c r="B237" i="12"/>
  <c r="A237" i="12"/>
  <c r="G237" i="12" s="1"/>
  <c r="M237" i="12" s="1"/>
  <c r="S237" i="12" s="1"/>
  <c r="Y237" i="12" s="1"/>
  <c r="AE237" i="12" s="1"/>
  <c r="AK237" i="12" s="1"/>
  <c r="AQ237" i="12" s="1"/>
  <c r="AW237" i="12" s="1"/>
  <c r="BC237" i="12" s="1"/>
  <c r="P236" i="12"/>
  <c r="V236" i="12" s="1"/>
  <c r="AB236" i="12" s="1"/>
  <c r="AH236" i="12" s="1"/>
  <c r="AN236" i="12" s="1"/>
  <c r="AT236" i="12" s="1"/>
  <c r="AZ236" i="12" s="1"/>
  <c r="BF236" i="12" s="1"/>
  <c r="E236" i="12"/>
  <c r="D236" i="12"/>
  <c r="J236" i="12" s="1"/>
  <c r="C236" i="12"/>
  <c r="I236" i="12" s="1"/>
  <c r="O236" i="12" s="1"/>
  <c r="U236" i="12" s="1"/>
  <c r="AA236" i="12" s="1"/>
  <c r="AG236" i="12" s="1"/>
  <c r="AM236" i="12" s="1"/>
  <c r="AS236" i="12" s="1"/>
  <c r="AY236" i="12" s="1"/>
  <c r="BE236" i="12" s="1"/>
  <c r="B236" i="12"/>
  <c r="H236" i="12" s="1"/>
  <c r="N236" i="12" s="1"/>
  <c r="A236" i="12"/>
  <c r="G236" i="12" s="1"/>
  <c r="M236" i="12" s="1"/>
  <c r="S236" i="12" s="1"/>
  <c r="Y236" i="12" s="1"/>
  <c r="AE236" i="12" s="1"/>
  <c r="AK236" i="12" s="1"/>
  <c r="AQ236" i="12" s="1"/>
  <c r="AW236" i="12" s="1"/>
  <c r="BC236" i="12" s="1"/>
  <c r="E235" i="12"/>
  <c r="D235" i="12"/>
  <c r="J235" i="12" s="1"/>
  <c r="P235" i="12" s="1"/>
  <c r="V235" i="12" s="1"/>
  <c r="AB235" i="12" s="1"/>
  <c r="AH235" i="12" s="1"/>
  <c r="AN235" i="12" s="1"/>
  <c r="AT235" i="12" s="1"/>
  <c r="AZ235" i="12" s="1"/>
  <c r="BF235" i="12" s="1"/>
  <c r="C235" i="12"/>
  <c r="I235" i="12" s="1"/>
  <c r="O235" i="12" s="1"/>
  <c r="U235" i="12" s="1"/>
  <c r="AA235" i="12" s="1"/>
  <c r="AG235" i="12" s="1"/>
  <c r="AM235" i="12" s="1"/>
  <c r="AS235" i="12" s="1"/>
  <c r="AY235" i="12" s="1"/>
  <c r="BE235" i="12" s="1"/>
  <c r="B235" i="12"/>
  <c r="H235" i="12" s="1"/>
  <c r="A235" i="12"/>
  <c r="G235" i="12" s="1"/>
  <c r="M235" i="12" s="1"/>
  <c r="S235" i="12" s="1"/>
  <c r="Y235" i="12" s="1"/>
  <c r="AE235" i="12" s="1"/>
  <c r="AK235" i="12" s="1"/>
  <c r="AQ235" i="12" s="1"/>
  <c r="AW235" i="12" s="1"/>
  <c r="BC235" i="12" s="1"/>
  <c r="E234" i="12"/>
  <c r="D234" i="12"/>
  <c r="J234" i="12" s="1"/>
  <c r="P234" i="12" s="1"/>
  <c r="V234" i="12" s="1"/>
  <c r="AB234" i="12" s="1"/>
  <c r="AH234" i="12" s="1"/>
  <c r="AN234" i="12" s="1"/>
  <c r="AT234" i="12" s="1"/>
  <c r="AZ234" i="12" s="1"/>
  <c r="BF234" i="12" s="1"/>
  <c r="C234" i="12"/>
  <c r="I234" i="12" s="1"/>
  <c r="O234" i="12" s="1"/>
  <c r="U234" i="12" s="1"/>
  <c r="AA234" i="12" s="1"/>
  <c r="AG234" i="12" s="1"/>
  <c r="AM234" i="12" s="1"/>
  <c r="AS234" i="12" s="1"/>
  <c r="AY234" i="12" s="1"/>
  <c r="BE234" i="12" s="1"/>
  <c r="B234" i="12"/>
  <c r="H234" i="12" s="1"/>
  <c r="A234" i="12"/>
  <c r="G234" i="12" s="1"/>
  <c r="M234" i="12" s="1"/>
  <c r="S234" i="12" s="1"/>
  <c r="Y234" i="12" s="1"/>
  <c r="AE234" i="12" s="1"/>
  <c r="AK234" i="12" s="1"/>
  <c r="AQ234" i="12" s="1"/>
  <c r="AW234" i="12" s="1"/>
  <c r="BC234" i="12" s="1"/>
  <c r="E233" i="12"/>
  <c r="D233" i="12"/>
  <c r="J233" i="12" s="1"/>
  <c r="P233" i="12" s="1"/>
  <c r="V233" i="12" s="1"/>
  <c r="AB233" i="12" s="1"/>
  <c r="AH233" i="12" s="1"/>
  <c r="AN233" i="12" s="1"/>
  <c r="AT233" i="12" s="1"/>
  <c r="AZ233" i="12" s="1"/>
  <c r="BF233" i="12" s="1"/>
  <c r="C233" i="12"/>
  <c r="I233" i="12" s="1"/>
  <c r="O233" i="12" s="1"/>
  <c r="U233" i="12" s="1"/>
  <c r="AA233" i="12" s="1"/>
  <c r="AG233" i="12" s="1"/>
  <c r="AM233" i="12" s="1"/>
  <c r="AS233" i="12" s="1"/>
  <c r="AY233" i="12" s="1"/>
  <c r="BE233" i="12" s="1"/>
  <c r="B233" i="12"/>
  <c r="A233" i="12"/>
  <c r="G233" i="12" s="1"/>
  <c r="M233" i="12" s="1"/>
  <c r="S233" i="12" s="1"/>
  <c r="Y233" i="12" s="1"/>
  <c r="AE233" i="12" s="1"/>
  <c r="AK233" i="12" s="1"/>
  <c r="AQ233" i="12" s="1"/>
  <c r="AW233" i="12" s="1"/>
  <c r="BC233" i="12" s="1"/>
  <c r="E232" i="12"/>
  <c r="D232" i="12"/>
  <c r="J232" i="12" s="1"/>
  <c r="P232" i="12" s="1"/>
  <c r="V232" i="12" s="1"/>
  <c r="AB232" i="12" s="1"/>
  <c r="AH232" i="12" s="1"/>
  <c r="AN232" i="12" s="1"/>
  <c r="AT232" i="12" s="1"/>
  <c r="AZ232" i="12" s="1"/>
  <c r="BF232" i="12" s="1"/>
  <c r="C232" i="12"/>
  <c r="I232" i="12" s="1"/>
  <c r="O232" i="12" s="1"/>
  <c r="U232" i="12" s="1"/>
  <c r="AA232" i="12" s="1"/>
  <c r="AG232" i="12" s="1"/>
  <c r="AM232" i="12" s="1"/>
  <c r="AS232" i="12" s="1"/>
  <c r="AY232" i="12" s="1"/>
  <c r="BE232" i="12" s="1"/>
  <c r="B232" i="12"/>
  <c r="H232" i="12" s="1"/>
  <c r="N232" i="12" s="1"/>
  <c r="A232" i="12"/>
  <c r="G232" i="12" s="1"/>
  <c r="M232" i="12" s="1"/>
  <c r="S232" i="12" s="1"/>
  <c r="Y232" i="12" s="1"/>
  <c r="AE232" i="12" s="1"/>
  <c r="AK232" i="12" s="1"/>
  <c r="AQ232" i="12" s="1"/>
  <c r="AW232" i="12" s="1"/>
  <c r="BC232" i="12" s="1"/>
  <c r="E231" i="12"/>
  <c r="D231" i="12"/>
  <c r="J231" i="12" s="1"/>
  <c r="P231" i="12" s="1"/>
  <c r="V231" i="12" s="1"/>
  <c r="AB231" i="12" s="1"/>
  <c r="AH231" i="12" s="1"/>
  <c r="AN231" i="12" s="1"/>
  <c r="AT231" i="12" s="1"/>
  <c r="AZ231" i="12" s="1"/>
  <c r="BF231" i="12" s="1"/>
  <c r="C231" i="12"/>
  <c r="I231" i="12" s="1"/>
  <c r="O231" i="12" s="1"/>
  <c r="U231" i="12" s="1"/>
  <c r="AA231" i="12" s="1"/>
  <c r="AG231" i="12" s="1"/>
  <c r="AM231" i="12" s="1"/>
  <c r="AS231" i="12" s="1"/>
  <c r="AY231" i="12" s="1"/>
  <c r="BE231" i="12" s="1"/>
  <c r="B231" i="12"/>
  <c r="H231" i="12" s="1"/>
  <c r="A231" i="12"/>
  <c r="G231" i="12" s="1"/>
  <c r="M231" i="12" s="1"/>
  <c r="S231" i="12" s="1"/>
  <c r="Y231" i="12" s="1"/>
  <c r="AE231" i="12" s="1"/>
  <c r="AK231" i="12" s="1"/>
  <c r="AQ231" i="12" s="1"/>
  <c r="AW231" i="12" s="1"/>
  <c r="BC231" i="12" s="1"/>
  <c r="E230" i="12"/>
  <c r="D230" i="12"/>
  <c r="J230" i="12" s="1"/>
  <c r="P230" i="12" s="1"/>
  <c r="V230" i="12" s="1"/>
  <c r="AB230" i="12" s="1"/>
  <c r="AH230" i="12" s="1"/>
  <c r="AN230" i="12" s="1"/>
  <c r="AT230" i="12" s="1"/>
  <c r="AZ230" i="12" s="1"/>
  <c r="BF230" i="12" s="1"/>
  <c r="C230" i="12"/>
  <c r="I230" i="12" s="1"/>
  <c r="O230" i="12" s="1"/>
  <c r="U230" i="12" s="1"/>
  <c r="AA230" i="12" s="1"/>
  <c r="AG230" i="12" s="1"/>
  <c r="AM230" i="12" s="1"/>
  <c r="AS230" i="12" s="1"/>
  <c r="AY230" i="12" s="1"/>
  <c r="BE230" i="12" s="1"/>
  <c r="B230" i="12"/>
  <c r="H230" i="12" s="1"/>
  <c r="A230" i="12"/>
  <c r="G230" i="12" s="1"/>
  <c r="M230" i="12" s="1"/>
  <c r="S230" i="12" s="1"/>
  <c r="Y230" i="12" s="1"/>
  <c r="AE230" i="12" s="1"/>
  <c r="AK230" i="12" s="1"/>
  <c r="AQ230" i="12" s="1"/>
  <c r="AW230" i="12" s="1"/>
  <c r="BC230" i="12" s="1"/>
  <c r="E229" i="12"/>
  <c r="D229" i="12"/>
  <c r="J229" i="12" s="1"/>
  <c r="P229" i="12" s="1"/>
  <c r="V229" i="12" s="1"/>
  <c r="AB229" i="12" s="1"/>
  <c r="AH229" i="12" s="1"/>
  <c r="AN229" i="12" s="1"/>
  <c r="AT229" i="12" s="1"/>
  <c r="AZ229" i="12" s="1"/>
  <c r="BF229" i="12" s="1"/>
  <c r="C229" i="12"/>
  <c r="I229" i="12" s="1"/>
  <c r="O229" i="12" s="1"/>
  <c r="U229" i="12" s="1"/>
  <c r="AA229" i="12" s="1"/>
  <c r="AG229" i="12" s="1"/>
  <c r="AM229" i="12" s="1"/>
  <c r="AS229" i="12" s="1"/>
  <c r="AY229" i="12" s="1"/>
  <c r="BE229" i="12" s="1"/>
  <c r="B229" i="12"/>
  <c r="A229" i="12"/>
  <c r="G229" i="12" s="1"/>
  <c r="M229" i="12" s="1"/>
  <c r="S229" i="12" s="1"/>
  <c r="Y229" i="12" s="1"/>
  <c r="AE229" i="12" s="1"/>
  <c r="AK229" i="12" s="1"/>
  <c r="AQ229" i="12" s="1"/>
  <c r="AW229" i="12" s="1"/>
  <c r="BC229" i="12" s="1"/>
  <c r="E228" i="12"/>
  <c r="D228" i="12"/>
  <c r="J228" i="12" s="1"/>
  <c r="P228" i="12" s="1"/>
  <c r="V228" i="12" s="1"/>
  <c r="AB228" i="12" s="1"/>
  <c r="AH228" i="12" s="1"/>
  <c r="AN228" i="12" s="1"/>
  <c r="AT228" i="12" s="1"/>
  <c r="AZ228" i="12" s="1"/>
  <c r="BF228" i="12" s="1"/>
  <c r="C228" i="12"/>
  <c r="I228" i="12" s="1"/>
  <c r="O228" i="12" s="1"/>
  <c r="U228" i="12" s="1"/>
  <c r="AA228" i="12" s="1"/>
  <c r="AG228" i="12" s="1"/>
  <c r="AM228" i="12" s="1"/>
  <c r="AS228" i="12" s="1"/>
  <c r="AY228" i="12" s="1"/>
  <c r="BE228" i="12" s="1"/>
  <c r="B228" i="12"/>
  <c r="A228" i="12"/>
  <c r="G228" i="12" s="1"/>
  <c r="M228" i="12" s="1"/>
  <c r="S228" i="12" s="1"/>
  <c r="Y228" i="12" s="1"/>
  <c r="AE228" i="12" s="1"/>
  <c r="AK228" i="12" s="1"/>
  <c r="AQ228" i="12" s="1"/>
  <c r="AW228" i="12" s="1"/>
  <c r="BC228" i="12" s="1"/>
  <c r="E227" i="12"/>
  <c r="D227" i="12"/>
  <c r="J227" i="12" s="1"/>
  <c r="P227" i="12" s="1"/>
  <c r="V227" i="12" s="1"/>
  <c r="AB227" i="12" s="1"/>
  <c r="AH227" i="12" s="1"/>
  <c r="AN227" i="12" s="1"/>
  <c r="AT227" i="12" s="1"/>
  <c r="AZ227" i="12" s="1"/>
  <c r="BF227" i="12" s="1"/>
  <c r="C227" i="12"/>
  <c r="I227" i="12" s="1"/>
  <c r="O227" i="12" s="1"/>
  <c r="U227" i="12" s="1"/>
  <c r="AA227" i="12" s="1"/>
  <c r="AG227" i="12" s="1"/>
  <c r="AM227" i="12" s="1"/>
  <c r="AS227" i="12" s="1"/>
  <c r="AY227" i="12" s="1"/>
  <c r="BE227" i="12" s="1"/>
  <c r="B227" i="12"/>
  <c r="H227" i="12" s="1"/>
  <c r="A227" i="12"/>
  <c r="G227" i="12" s="1"/>
  <c r="M227" i="12" s="1"/>
  <c r="S227" i="12" s="1"/>
  <c r="Y227" i="12" s="1"/>
  <c r="AE227" i="12" s="1"/>
  <c r="AK227" i="12" s="1"/>
  <c r="AQ227" i="12" s="1"/>
  <c r="AW227" i="12" s="1"/>
  <c r="BC227" i="12" s="1"/>
  <c r="E226" i="12"/>
  <c r="D226" i="12"/>
  <c r="J226" i="12" s="1"/>
  <c r="P226" i="12" s="1"/>
  <c r="V226" i="12" s="1"/>
  <c r="AB226" i="12" s="1"/>
  <c r="AH226" i="12" s="1"/>
  <c r="AN226" i="12" s="1"/>
  <c r="AT226" i="12" s="1"/>
  <c r="AZ226" i="12" s="1"/>
  <c r="BF226" i="12" s="1"/>
  <c r="C226" i="12"/>
  <c r="I226" i="12" s="1"/>
  <c r="O226" i="12" s="1"/>
  <c r="U226" i="12" s="1"/>
  <c r="AA226" i="12" s="1"/>
  <c r="AG226" i="12" s="1"/>
  <c r="AM226" i="12" s="1"/>
  <c r="AS226" i="12" s="1"/>
  <c r="AY226" i="12" s="1"/>
  <c r="BE226" i="12" s="1"/>
  <c r="B226" i="12"/>
  <c r="H226" i="12" s="1"/>
  <c r="A226" i="12"/>
  <c r="G226" i="12" s="1"/>
  <c r="M226" i="12" s="1"/>
  <c r="S226" i="12" s="1"/>
  <c r="Y226" i="12" s="1"/>
  <c r="AE226" i="12" s="1"/>
  <c r="AK226" i="12" s="1"/>
  <c r="AQ226" i="12" s="1"/>
  <c r="AW226" i="12" s="1"/>
  <c r="BC226" i="12" s="1"/>
  <c r="E225" i="12"/>
  <c r="D225" i="12"/>
  <c r="J225" i="12" s="1"/>
  <c r="P225" i="12" s="1"/>
  <c r="V225" i="12" s="1"/>
  <c r="AB225" i="12" s="1"/>
  <c r="AH225" i="12" s="1"/>
  <c r="AN225" i="12" s="1"/>
  <c r="AT225" i="12" s="1"/>
  <c r="AZ225" i="12" s="1"/>
  <c r="BF225" i="12" s="1"/>
  <c r="C225" i="12"/>
  <c r="I225" i="12" s="1"/>
  <c r="O225" i="12" s="1"/>
  <c r="U225" i="12" s="1"/>
  <c r="AA225" i="12" s="1"/>
  <c r="AG225" i="12" s="1"/>
  <c r="AM225" i="12" s="1"/>
  <c r="AS225" i="12" s="1"/>
  <c r="AY225" i="12" s="1"/>
  <c r="BE225" i="12" s="1"/>
  <c r="B225" i="12"/>
  <c r="A225" i="12"/>
  <c r="G225" i="12" s="1"/>
  <c r="M225" i="12" s="1"/>
  <c r="S225" i="12" s="1"/>
  <c r="Y225" i="12" s="1"/>
  <c r="AE225" i="12" s="1"/>
  <c r="AK225" i="12" s="1"/>
  <c r="AQ225" i="12" s="1"/>
  <c r="AW225" i="12" s="1"/>
  <c r="BC225" i="12" s="1"/>
  <c r="H224" i="12"/>
  <c r="N224" i="12" s="1"/>
  <c r="E224" i="12"/>
  <c r="D224" i="12"/>
  <c r="J224" i="12" s="1"/>
  <c r="P224" i="12" s="1"/>
  <c r="V224" i="12" s="1"/>
  <c r="AB224" i="12" s="1"/>
  <c r="AH224" i="12" s="1"/>
  <c r="AN224" i="12" s="1"/>
  <c r="AT224" i="12" s="1"/>
  <c r="AZ224" i="12" s="1"/>
  <c r="BF224" i="12" s="1"/>
  <c r="C224" i="12"/>
  <c r="I224" i="12" s="1"/>
  <c r="O224" i="12" s="1"/>
  <c r="U224" i="12" s="1"/>
  <c r="AA224" i="12" s="1"/>
  <c r="AG224" i="12" s="1"/>
  <c r="AM224" i="12" s="1"/>
  <c r="AS224" i="12" s="1"/>
  <c r="AY224" i="12" s="1"/>
  <c r="BE224" i="12" s="1"/>
  <c r="B224" i="12"/>
  <c r="A224" i="12"/>
  <c r="G224" i="12" s="1"/>
  <c r="M224" i="12" s="1"/>
  <c r="S224" i="12" s="1"/>
  <c r="Y224" i="12" s="1"/>
  <c r="AE224" i="12" s="1"/>
  <c r="AK224" i="12" s="1"/>
  <c r="AQ224" i="12" s="1"/>
  <c r="AW224" i="12" s="1"/>
  <c r="BC224" i="12" s="1"/>
  <c r="S223" i="12"/>
  <c r="Y223" i="12" s="1"/>
  <c r="AE223" i="12" s="1"/>
  <c r="AK223" i="12" s="1"/>
  <c r="AQ223" i="12" s="1"/>
  <c r="AW223" i="12" s="1"/>
  <c r="BC223" i="12" s="1"/>
  <c r="E223" i="12"/>
  <c r="D223" i="12"/>
  <c r="J223" i="12" s="1"/>
  <c r="P223" i="12" s="1"/>
  <c r="V223" i="12" s="1"/>
  <c r="AB223" i="12" s="1"/>
  <c r="AH223" i="12" s="1"/>
  <c r="AN223" i="12" s="1"/>
  <c r="AT223" i="12" s="1"/>
  <c r="AZ223" i="12" s="1"/>
  <c r="BF223" i="12" s="1"/>
  <c r="C223" i="12"/>
  <c r="I223" i="12" s="1"/>
  <c r="O223" i="12" s="1"/>
  <c r="U223" i="12" s="1"/>
  <c r="AA223" i="12" s="1"/>
  <c r="AG223" i="12" s="1"/>
  <c r="AM223" i="12" s="1"/>
  <c r="AS223" i="12" s="1"/>
  <c r="AY223" i="12" s="1"/>
  <c r="BE223" i="12" s="1"/>
  <c r="B223" i="12"/>
  <c r="H223" i="12" s="1"/>
  <c r="A223" i="12"/>
  <c r="G223" i="12" s="1"/>
  <c r="M223" i="12" s="1"/>
  <c r="E222" i="12"/>
  <c r="D222" i="12"/>
  <c r="J222" i="12" s="1"/>
  <c r="P222" i="12" s="1"/>
  <c r="V222" i="12" s="1"/>
  <c r="AB222" i="12" s="1"/>
  <c r="AH222" i="12" s="1"/>
  <c r="AN222" i="12" s="1"/>
  <c r="AT222" i="12" s="1"/>
  <c r="AZ222" i="12" s="1"/>
  <c r="BF222" i="12" s="1"/>
  <c r="C222" i="12"/>
  <c r="I222" i="12" s="1"/>
  <c r="O222" i="12" s="1"/>
  <c r="U222" i="12" s="1"/>
  <c r="AA222" i="12" s="1"/>
  <c r="AG222" i="12" s="1"/>
  <c r="AM222" i="12" s="1"/>
  <c r="AS222" i="12" s="1"/>
  <c r="AY222" i="12" s="1"/>
  <c r="BE222" i="12" s="1"/>
  <c r="B222" i="12"/>
  <c r="H222" i="12" s="1"/>
  <c r="A222" i="12"/>
  <c r="G222" i="12" s="1"/>
  <c r="M222" i="12" s="1"/>
  <c r="S222" i="12" s="1"/>
  <c r="Y222" i="12" s="1"/>
  <c r="AE222" i="12" s="1"/>
  <c r="AK222" i="12" s="1"/>
  <c r="AQ222" i="12" s="1"/>
  <c r="AW222" i="12" s="1"/>
  <c r="BC222" i="12" s="1"/>
  <c r="E221" i="12"/>
  <c r="D221" i="12"/>
  <c r="J221" i="12" s="1"/>
  <c r="P221" i="12" s="1"/>
  <c r="V221" i="12" s="1"/>
  <c r="AB221" i="12" s="1"/>
  <c r="AH221" i="12" s="1"/>
  <c r="AN221" i="12" s="1"/>
  <c r="AT221" i="12" s="1"/>
  <c r="AZ221" i="12" s="1"/>
  <c r="BF221" i="12" s="1"/>
  <c r="C221" i="12"/>
  <c r="I221" i="12" s="1"/>
  <c r="O221" i="12" s="1"/>
  <c r="U221" i="12" s="1"/>
  <c r="AA221" i="12" s="1"/>
  <c r="AG221" i="12" s="1"/>
  <c r="AM221" i="12" s="1"/>
  <c r="AS221" i="12" s="1"/>
  <c r="AY221" i="12" s="1"/>
  <c r="BE221" i="12" s="1"/>
  <c r="B221" i="12"/>
  <c r="K221" i="12" s="1"/>
  <c r="A221" i="12"/>
  <c r="G221" i="12" s="1"/>
  <c r="M221" i="12" s="1"/>
  <c r="S221" i="12" s="1"/>
  <c r="Y221" i="12" s="1"/>
  <c r="AE221" i="12" s="1"/>
  <c r="AK221" i="12" s="1"/>
  <c r="AQ221" i="12" s="1"/>
  <c r="AW221" i="12" s="1"/>
  <c r="BC221" i="12" s="1"/>
  <c r="I220" i="12"/>
  <c r="O220" i="12" s="1"/>
  <c r="U220" i="12" s="1"/>
  <c r="AA220" i="12" s="1"/>
  <c r="AG220" i="12" s="1"/>
  <c r="AM220" i="12" s="1"/>
  <c r="AS220" i="12" s="1"/>
  <c r="AY220" i="12" s="1"/>
  <c r="BE220" i="12" s="1"/>
  <c r="E220" i="12"/>
  <c r="D220" i="12"/>
  <c r="J220" i="12" s="1"/>
  <c r="P220" i="12" s="1"/>
  <c r="V220" i="12" s="1"/>
  <c r="AB220" i="12" s="1"/>
  <c r="AH220" i="12" s="1"/>
  <c r="AN220" i="12" s="1"/>
  <c r="AT220" i="12" s="1"/>
  <c r="AZ220" i="12" s="1"/>
  <c r="BF220" i="12" s="1"/>
  <c r="C220" i="12"/>
  <c r="B220" i="12"/>
  <c r="A220" i="12"/>
  <c r="G220" i="12" s="1"/>
  <c r="M220" i="12" s="1"/>
  <c r="S220" i="12" s="1"/>
  <c r="Y220" i="12" s="1"/>
  <c r="AE220" i="12" s="1"/>
  <c r="AK220" i="12" s="1"/>
  <c r="AQ220" i="12" s="1"/>
  <c r="AW220" i="12" s="1"/>
  <c r="BC220" i="12" s="1"/>
  <c r="E219" i="12"/>
  <c r="D219" i="12"/>
  <c r="J219" i="12" s="1"/>
  <c r="P219" i="12" s="1"/>
  <c r="V219" i="12" s="1"/>
  <c r="AB219" i="12" s="1"/>
  <c r="AH219" i="12" s="1"/>
  <c r="AN219" i="12" s="1"/>
  <c r="AT219" i="12" s="1"/>
  <c r="AZ219" i="12" s="1"/>
  <c r="BF219" i="12" s="1"/>
  <c r="C219" i="12"/>
  <c r="I219" i="12" s="1"/>
  <c r="O219" i="12" s="1"/>
  <c r="U219" i="12" s="1"/>
  <c r="AA219" i="12" s="1"/>
  <c r="AG219" i="12" s="1"/>
  <c r="AM219" i="12" s="1"/>
  <c r="AS219" i="12" s="1"/>
  <c r="AY219" i="12" s="1"/>
  <c r="BE219" i="12" s="1"/>
  <c r="B219" i="12"/>
  <c r="H219" i="12" s="1"/>
  <c r="A219" i="12"/>
  <c r="G219" i="12" s="1"/>
  <c r="M219" i="12" s="1"/>
  <c r="S219" i="12" s="1"/>
  <c r="Y219" i="12" s="1"/>
  <c r="AE219" i="12" s="1"/>
  <c r="AK219" i="12" s="1"/>
  <c r="AQ219" i="12" s="1"/>
  <c r="AW219" i="12" s="1"/>
  <c r="BC219" i="12" s="1"/>
  <c r="E218" i="12"/>
  <c r="D218" i="12"/>
  <c r="J218" i="12" s="1"/>
  <c r="P218" i="12" s="1"/>
  <c r="V218" i="12" s="1"/>
  <c r="AB218" i="12" s="1"/>
  <c r="AH218" i="12" s="1"/>
  <c r="AN218" i="12" s="1"/>
  <c r="AT218" i="12" s="1"/>
  <c r="AZ218" i="12" s="1"/>
  <c r="BF218" i="12" s="1"/>
  <c r="C218" i="12"/>
  <c r="I218" i="12" s="1"/>
  <c r="O218" i="12" s="1"/>
  <c r="U218" i="12" s="1"/>
  <c r="AA218" i="12" s="1"/>
  <c r="AG218" i="12" s="1"/>
  <c r="AM218" i="12" s="1"/>
  <c r="AS218" i="12" s="1"/>
  <c r="AY218" i="12" s="1"/>
  <c r="BE218" i="12" s="1"/>
  <c r="B218" i="12"/>
  <c r="H218" i="12" s="1"/>
  <c r="A218" i="12"/>
  <c r="G218" i="12" s="1"/>
  <c r="M218" i="12" s="1"/>
  <c r="S218" i="12" s="1"/>
  <c r="Y218" i="12" s="1"/>
  <c r="AE218" i="12" s="1"/>
  <c r="AK218" i="12" s="1"/>
  <c r="AQ218" i="12" s="1"/>
  <c r="AW218" i="12" s="1"/>
  <c r="BC218" i="12" s="1"/>
  <c r="E217" i="12"/>
  <c r="D217" i="12"/>
  <c r="J217" i="12" s="1"/>
  <c r="P217" i="12" s="1"/>
  <c r="V217" i="12" s="1"/>
  <c r="AB217" i="12" s="1"/>
  <c r="AH217" i="12" s="1"/>
  <c r="AN217" i="12" s="1"/>
  <c r="AT217" i="12" s="1"/>
  <c r="AZ217" i="12" s="1"/>
  <c r="BF217" i="12" s="1"/>
  <c r="C217" i="12"/>
  <c r="I217" i="12" s="1"/>
  <c r="O217" i="12" s="1"/>
  <c r="U217" i="12" s="1"/>
  <c r="AA217" i="12" s="1"/>
  <c r="AG217" i="12" s="1"/>
  <c r="AM217" i="12" s="1"/>
  <c r="AS217" i="12" s="1"/>
  <c r="AY217" i="12" s="1"/>
  <c r="BE217" i="12" s="1"/>
  <c r="B217" i="12"/>
  <c r="A217" i="12"/>
  <c r="G217" i="12" s="1"/>
  <c r="M217" i="12" s="1"/>
  <c r="S217" i="12" s="1"/>
  <c r="Y217" i="12" s="1"/>
  <c r="AE217" i="12" s="1"/>
  <c r="AK217" i="12" s="1"/>
  <c r="AQ217" i="12" s="1"/>
  <c r="AW217" i="12" s="1"/>
  <c r="BC217" i="12" s="1"/>
  <c r="I216" i="12"/>
  <c r="O216" i="12" s="1"/>
  <c r="U216" i="12" s="1"/>
  <c r="AA216" i="12" s="1"/>
  <c r="AG216" i="12" s="1"/>
  <c r="AM216" i="12" s="1"/>
  <c r="AS216" i="12" s="1"/>
  <c r="AY216" i="12" s="1"/>
  <c r="BE216" i="12" s="1"/>
  <c r="E216" i="12"/>
  <c r="D216" i="12"/>
  <c r="J216" i="12" s="1"/>
  <c r="P216" i="12" s="1"/>
  <c r="V216" i="12" s="1"/>
  <c r="AB216" i="12" s="1"/>
  <c r="AH216" i="12" s="1"/>
  <c r="AN216" i="12" s="1"/>
  <c r="AT216" i="12" s="1"/>
  <c r="AZ216" i="12" s="1"/>
  <c r="BF216" i="12" s="1"/>
  <c r="C216" i="12"/>
  <c r="B216" i="12"/>
  <c r="A216" i="12"/>
  <c r="G216" i="12" s="1"/>
  <c r="M216" i="12" s="1"/>
  <c r="S216" i="12" s="1"/>
  <c r="Y216" i="12" s="1"/>
  <c r="AE216" i="12" s="1"/>
  <c r="AK216" i="12" s="1"/>
  <c r="AQ216" i="12" s="1"/>
  <c r="AW216" i="12" s="1"/>
  <c r="BC216" i="12" s="1"/>
  <c r="E215" i="12"/>
  <c r="D215" i="12"/>
  <c r="J215" i="12" s="1"/>
  <c r="P215" i="12" s="1"/>
  <c r="V215" i="12" s="1"/>
  <c r="AB215" i="12" s="1"/>
  <c r="AH215" i="12" s="1"/>
  <c r="AN215" i="12" s="1"/>
  <c r="AT215" i="12" s="1"/>
  <c r="AZ215" i="12" s="1"/>
  <c r="BF215" i="12" s="1"/>
  <c r="C215" i="12"/>
  <c r="I215" i="12" s="1"/>
  <c r="O215" i="12" s="1"/>
  <c r="U215" i="12" s="1"/>
  <c r="AA215" i="12" s="1"/>
  <c r="AG215" i="12" s="1"/>
  <c r="AM215" i="12" s="1"/>
  <c r="AS215" i="12" s="1"/>
  <c r="AY215" i="12" s="1"/>
  <c r="BE215" i="12" s="1"/>
  <c r="B215" i="12"/>
  <c r="H215" i="12" s="1"/>
  <c r="A215" i="12"/>
  <c r="G215" i="12" s="1"/>
  <c r="M215" i="12" s="1"/>
  <c r="S215" i="12" s="1"/>
  <c r="Y215" i="12" s="1"/>
  <c r="AE215" i="12" s="1"/>
  <c r="AK215" i="12" s="1"/>
  <c r="AQ215" i="12" s="1"/>
  <c r="AW215" i="12" s="1"/>
  <c r="BC215" i="12" s="1"/>
  <c r="E214" i="12"/>
  <c r="D214" i="12"/>
  <c r="J214" i="12" s="1"/>
  <c r="P214" i="12" s="1"/>
  <c r="V214" i="12" s="1"/>
  <c r="AB214" i="12" s="1"/>
  <c r="AH214" i="12" s="1"/>
  <c r="AN214" i="12" s="1"/>
  <c r="AT214" i="12" s="1"/>
  <c r="AZ214" i="12" s="1"/>
  <c r="BF214" i="12" s="1"/>
  <c r="C214" i="12"/>
  <c r="I214" i="12" s="1"/>
  <c r="O214" i="12" s="1"/>
  <c r="U214" i="12" s="1"/>
  <c r="AA214" i="12" s="1"/>
  <c r="AG214" i="12" s="1"/>
  <c r="AM214" i="12" s="1"/>
  <c r="AS214" i="12" s="1"/>
  <c r="AY214" i="12" s="1"/>
  <c r="BE214" i="12" s="1"/>
  <c r="B214" i="12"/>
  <c r="H214" i="12" s="1"/>
  <c r="A214" i="12"/>
  <c r="G214" i="12" s="1"/>
  <c r="M214" i="12" s="1"/>
  <c r="S214" i="12" s="1"/>
  <c r="Y214" i="12" s="1"/>
  <c r="AE214" i="12" s="1"/>
  <c r="AK214" i="12" s="1"/>
  <c r="AQ214" i="12" s="1"/>
  <c r="AW214" i="12" s="1"/>
  <c r="BC214" i="12" s="1"/>
  <c r="E213" i="12"/>
  <c r="D213" i="12"/>
  <c r="J213" i="12" s="1"/>
  <c r="P213" i="12" s="1"/>
  <c r="V213" i="12" s="1"/>
  <c r="AB213" i="12" s="1"/>
  <c r="AH213" i="12" s="1"/>
  <c r="AN213" i="12" s="1"/>
  <c r="AT213" i="12" s="1"/>
  <c r="AZ213" i="12" s="1"/>
  <c r="BF213" i="12" s="1"/>
  <c r="C213" i="12"/>
  <c r="I213" i="12" s="1"/>
  <c r="O213" i="12" s="1"/>
  <c r="U213" i="12" s="1"/>
  <c r="AA213" i="12" s="1"/>
  <c r="AG213" i="12" s="1"/>
  <c r="AM213" i="12" s="1"/>
  <c r="AS213" i="12" s="1"/>
  <c r="AY213" i="12" s="1"/>
  <c r="BE213" i="12" s="1"/>
  <c r="B213" i="12"/>
  <c r="A213" i="12"/>
  <c r="G213" i="12" s="1"/>
  <c r="M213" i="12" s="1"/>
  <c r="S213" i="12" s="1"/>
  <c r="Y213" i="12" s="1"/>
  <c r="AE213" i="12" s="1"/>
  <c r="AK213" i="12" s="1"/>
  <c r="AQ213" i="12" s="1"/>
  <c r="AW213" i="12" s="1"/>
  <c r="BC213" i="12" s="1"/>
  <c r="G212" i="12"/>
  <c r="M212" i="12" s="1"/>
  <c r="S212" i="12" s="1"/>
  <c r="Y212" i="12" s="1"/>
  <c r="AE212" i="12" s="1"/>
  <c r="AK212" i="12" s="1"/>
  <c r="AQ212" i="12" s="1"/>
  <c r="AW212" i="12" s="1"/>
  <c r="BC212" i="12" s="1"/>
  <c r="E212" i="12"/>
  <c r="D212" i="12"/>
  <c r="J212" i="12" s="1"/>
  <c r="P212" i="12" s="1"/>
  <c r="V212" i="12" s="1"/>
  <c r="AB212" i="12" s="1"/>
  <c r="AH212" i="12" s="1"/>
  <c r="AN212" i="12" s="1"/>
  <c r="AT212" i="12" s="1"/>
  <c r="AZ212" i="12" s="1"/>
  <c r="BF212" i="12" s="1"/>
  <c r="C212" i="12"/>
  <c r="I212" i="12" s="1"/>
  <c r="O212" i="12" s="1"/>
  <c r="U212" i="12" s="1"/>
  <c r="AA212" i="12" s="1"/>
  <c r="AG212" i="12" s="1"/>
  <c r="AM212" i="12" s="1"/>
  <c r="AS212" i="12" s="1"/>
  <c r="AY212" i="12" s="1"/>
  <c r="BE212" i="12" s="1"/>
  <c r="B212" i="12"/>
  <c r="A212" i="12"/>
  <c r="E211" i="12"/>
  <c r="D211" i="12"/>
  <c r="J211" i="12" s="1"/>
  <c r="P211" i="12" s="1"/>
  <c r="V211" i="12" s="1"/>
  <c r="AB211" i="12" s="1"/>
  <c r="AH211" i="12" s="1"/>
  <c r="AN211" i="12" s="1"/>
  <c r="AT211" i="12" s="1"/>
  <c r="AZ211" i="12" s="1"/>
  <c r="BF211" i="12" s="1"/>
  <c r="C211" i="12"/>
  <c r="I211" i="12" s="1"/>
  <c r="O211" i="12" s="1"/>
  <c r="U211" i="12" s="1"/>
  <c r="AA211" i="12" s="1"/>
  <c r="AG211" i="12" s="1"/>
  <c r="AM211" i="12" s="1"/>
  <c r="AS211" i="12" s="1"/>
  <c r="AY211" i="12" s="1"/>
  <c r="BE211" i="12" s="1"/>
  <c r="B211" i="12"/>
  <c r="H211" i="12" s="1"/>
  <c r="A211" i="12"/>
  <c r="G211" i="12" s="1"/>
  <c r="M211" i="12" s="1"/>
  <c r="S211" i="12" s="1"/>
  <c r="Y211" i="12" s="1"/>
  <c r="AE211" i="12" s="1"/>
  <c r="AK211" i="12" s="1"/>
  <c r="AQ211" i="12" s="1"/>
  <c r="AW211" i="12" s="1"/>
  <c r="BC211" i="12" s="1"/>
  <c r="E210" i="12"/>
  <c r="D210" i="12"/>
  <c r="J210" i="12" s="1"/>
  <c r="P210" i="12" s="1"/>
  <c r="V210" i="12" s="1"/>
  <c r="AB210" i="12" s="1"/>
  <c r="AH210" i="12" s="1"/>
  <c r="AN210" i="12" s="1"/>
  <c r="AT210" i="12" s="1"/>
  <c r="AZ210" i="12" s="1"/>
  <c r="BF210" i="12" s="1"/>
  <c r="C210" i="12"/>
  <c r="I210" i="12" s="1"/>
  <c r="O210" i="12" s="1"/>
  <c r="U210" i="12" s="1"/>
  <c r="AA210" i="12" s="1"/>
  <c r="AG210" i="12" s="1"/>
  <c r="AM210" i="12" s="1"/>
  <c r="AS210" i="12" s="1"/>
  <c r="AY210" i="12" s="1"/>
  <c r="BE210" i="12" s="1"/>
  <c r="B210" i="12"/>
  <c r="H210" i="12" s="1"/>
  <c r="A210" i="12"/>
  <c r="G210" i="12" s="1"/>
  <c r="M210" i="12" s="1"/>
  <c r="S210" i="12" s="1"/>
  <c r="Y210" i="12" s="1"/>
  <c r="AE210" i="12" s="1"/>
  <c r="AK210" i="12" s="1"/>
  <c r="AQ210" i="12" s="1"/>
  <c r="AW210" i="12" s="1"/>
  <c r="BC210" i="12" s="1"/>
  <c r="E209" i="12"/>
  <c r="D209" i="12"/>
  <c r="J209" i="12" s="1"/>
  <c r="P209" i="12" s="1"/>
  <c r="V209" i="12" s="1"/>
  <c r="AB209" i="12" s="1"/>
  <c r="AH209" i="12" s="1"/>
  <c r="AN209" i="12" s="1"/>
  <c r="AT209" i="12" s="1"/>
  <c r="AZ209" i="12" s="1"/>
  <c r="BF209" i="12" s="1"/>
  <c r="C209" i="12"/>
  <c r="I209" i="12" s="1"/>
  <c r="O209" i="12" s="1"/>
  <c r="U209" i="12" s="1"/>
  <c r="AA209" i="12" s="1"/>
  <c r="AG209" i="12" s="1"/>
  <c r="AM209" i="12" s="1"/>
  <c r="AS209" i="12" s="1"/>
  <c r="AY209" i="12" s="1"/>
  <c r="BE209" i="12" s="1"/>
  <c r="B209" i="12"/>
  <c r="A209" i="12"/>
  <c r="G209" i="12" s="1"/>
  <c r="M209" i="12" s="1"/>
  <c r="S209" i="12" s="1"/>
  <c r="Y209" i="12" s="1"/>
  <c r="AE209" i="12" s="1"/>
  <c r="AK209" i="12" s="1"/>
  <c r="AQ209" i="12" s="1"/>
  <c r="AW209" i="12" s="1"/>
  <c r="BC209" i="12" s="1"/>
  <c r="E208" i="12"/>
  <c r="D208" i="12"/>
  <c r="J208" i="12" s="1"/>
  <c r="P208" i="12" s="1"/>
  <c r="V208" i="12" s="1"/>
  <c r="AB208" i="12" s="1"/>
  <c r="AH208" i="12" s="1"/>
  <c r="AN208" i="12" s="1"/>
  <c r="AT208" i="12" s="1"/>
  <c r="AZ208" i="12" s="1"/>
  <c r="BF208" i="12" s="1"/>
  <c r="C208" i="12"/>
  <c r="I208" i="12" s="1"/>
  <c r="O208" i="12" s="1"/>
  <c r="U208" i="12" s="1"/>
  <c r="AA208" i="12" s="1"/>
  <c r="AG208" i="12" s="1"/>
  <c r="AM208" i="12" s="1"/>
  <c r="AS208" i="12" s="1"/>
  <c r="AY208" i="12" s="1"/>
  <c r="BE208" i="12" s="1"/>
  <c r="B208" i="12"/>
  <c r="H208" i="12" s="1"/>
  <c r="N208" i="12" s="1"/>
  <c r="A208" i="12"/>
  <c r="G208" i="12" s="1"/>
  <c r="M208" i="12" s="1"/>
  <c r="S208" i="12" s="1"/>
  <c r="Y208" i="12" s="1"/>
  <c r="AE208" i="12" s="1"/>
  <c r="AK208" i="12" s="1"/>
  <c r="AQ208" i="12" s="1"/>
  <c r="AW208" i="12" s="1"/>
  <c r="BC208" i="12" s="1"/>
  <c r="E207" i="12"/>
  <c r="D207" i="12"/>
  <c r="J207" i="12" s="1"/>
  <c r="P207" i="12" s="1"/>
  <c r="V207" i="12" s="1"/>
  <c r="AB207" i="12" s="1"/>
  <c r="AH207" i="12" s="1"/>
  <c r="AN207" i="12" s="1"/>
  <c r="AT207" i="12" s="1"/>
  <c r="AZ207" i="12" s="1"/>
  <c r="BF207" i="12" s="1"/>
  <c r="C207" i="12"/>
  <c r="I207" i="12" s="1"/>
  <c r="O207" i="12" s="1"/>
  <c r="U207" i="12" s="1"/>
  <c r="AA207" i="12" s="1"/>
  <c r="AG207" i="12" s="1"/>
  <c r="AM207" i="12" s="1"/>
  <c r="AS207" i="12" s="1"/>
  <c r="AY207" i="12" s="1"/>
  <c r="BE207" i="12" s="1"/>
  <c r="B207" i="12"/>
  <c r="H207" i="12" s="1"/>
  <c r="A207" i="12"/>
  <c r="G207" i="12" s="1"/>
  <c r="M207" i="12" s="1"/>
  <c r="S207" i="12" s="1"/>
  <c r="Y207" i="12" s="1"/>
  <c r="AE207" i="12" s="1"/>
  <c r="AK207" i="12" s="1"/>
  <c r="AQ207" i="12" s="1"/>
  <c r="AW207" i="12" s="1"/>
  <c r="BC207" i="12" s="1"/>
  <c r="E206" i="12"/>
  <c r="D206" i="12"/>
  <c r="J206" i="12" s="1"/>
  <c r="P206" i="12" s="1"/>
  <c r="V206" i="12" s="1"/>
  <c r="AB206" i="12" s="1"/>
  <c r="AH206" i="12" s="1"/>
  <c r="AN206" i="12" s="1"/>
  <c r="AT206" i="12" s="1"/>
  <c r="AZ206" i="12" s="1"/>
  <c r="BF206" i="12" s="1"/>
  <c r="C206" i="12"/>
  <c r="I206" i="12" s="1"/>
  <c r="O206" i="12" s="1"/>
  <c r="U206" i="12" s="1"/>
  <c r="AA206" i="12" s="1"/>
  <c r="AG206" i="12" s="1"/>
  <c r="AM206" i="12" s="1"/>
  <c r="AS206" i="12" s="1"/>
  <c r="AY206" i="12" s="1"/>
  <c r="BE206" i="12" s="1"/>
  <c r="B206" i="12"/>
  <c r="H206" i="12" s="1"/>
  <c r="A206" i="12"/>
  <c r="G206" i="12" s="1"/>
  <c r="M206" i="12" s="1"/>
  <c r="S206" i="12" s="1"/>
  <c r="Y206" i="12" s="1"/>
  <c r="AE206" i="12" s="1"/>
  <c r="AK206" i="12" s="1"/>
  <c r="AQ206" i="12" s="1"/>
  <c r="AW206" i="12" s="1"/>
  <c r="BC206" i="12" s="1"/>
  <c r="E205" i="12"/>
  <c r="D205" i="12"/>
  <c r="J205" i="12" s="1"/>
  <c r="P205" i="12" s="1"/>
  <c r="V205" i="12" s="1"/>
  <c r="AB205" i="12" s="1"/>
  <c r="AH205" i="12" s="1"/>
  <c r="AN205" i="12" s="1"/>
  <c r="AT205" i="12" s="1"/>
  <c r="AZ205" i="12" s="1"/>
  <c r="BF205" i="12" s="1"/>
  <c r="C205" i="12"/>
  <c r="I205" i="12" s="1"/>
  <c r="O205" i="12" s="1"/>
  <c r="U205" i="12" s="1"/>
  <c r="AA205" i="12" s="1"/>
  <c r="AG205" i="12" s="1"/>
  <c r="AM205" i="12" s="1"/>
  <c r="AS205" i="12" s="1"/>
  <c r="AY205" i="12" s="1"/>
  <c r="BE205" i="12" s="1"/>
  <c r="B205" i="12"/>
  <c r="A205" i="12"/>
  <c r="G205" i="12" s="1"/>
  <c r="M205" i="12" s="1"/>
  <c r="S205" i="12" s="1"/>
  <c r="Y205" i="12" s="1"/>
  <c r="AE205" i="12" s="1"/>
  <c r="AK205" i="12" s="1"/>
  <c r="AQ205" i="12" s="1"/>
  <c r="AW205" i="12" s="1"/>
  <c r="BC205" i="12" s="1"/>
  <c r="E204" i="12"/>
  <c r="D204" i="12"/>
  <c r="J204" i="12" s="1"/>
  <c r="P204" i="12" s="1"/>
  <c r="V204" i="12" s="1"/>
  <c r="AB204" i="12" s="1"/>
  <c r="AH204" i="12" s="1"/>
  <c r="AN204" i="12" s="1"/>
  <c r="AT204" i="12" s="1"/>
  <c r="AZ204" i="12" s="1"/>
  <c r="BF204" i="12" s="1"/>
  <c r="C204" i="12"/>
  <c r="I204" i="12" s="1"/>
  <c r="O204" i="12" s="1"/>
  <c r="U204" i="12" s="1"/>
  <c r="AA204" i="12" s="1"/>
  <c r="AG204" i="12" s="1"/>
  <c r="AM204" i="12" s="1"/>
  <c r="AS204" i="12" s="1"/>
  <c r="AY204" i="12" s="1"/>
  <c r="BE204" i="12" s="1"/>
  <c r="B204" i="12"/>
  <c r="H204" i="12" s="1"/>
  <c r="N204" i="12" s="1"/>
  <c r="A204" i="12"/>
  <c r="G204" i="12" s="1"/>
  <c r="M204" i="12" s="1"/>
  <c r="S204" i="12" s="1"/>
  <c r="Y204" i="12" s="1"/>
  <c r="AE204" i="12" s="1"/>
  <c r="AK204" i="12" s="1"/>
  <c r="AQ204" i="12" s="1"/>
  <c r="AW204" i="12" s="1"/>
  <c r="BC204" i="12" s="1"/>
  <c r="E203" i="12"/>
  <c r="D203" i="12"/>
  <c r="J203" i="12" s="1"/>
  <c r="P203" i="12" s="1"/>
  <c r="V203" i="12" s="1"/>
  <c r="AB203" i="12" s="1"/>
  <c r="AH203" i="12" s="1"/>
  <c r="AN203" i="12" s="1"/>
  <c r="AT203" i="12" s="1"/>
  <c r="AZ203" i="12" s="1"/>
  <c r="BF203" i="12" s="1"/>
  <c r="C203" i="12"/>
  <c r="I203" i="12" s="1"/>
  <c r="O203" i="12" s="1"/>
  <c r="U203" i="12" s="1"/>
  <c r="AA203" i="12" s="1"/>
  <c r="AG203" i="12" s="1"/>
  <c r="AM203" i="12" s="1"/>
  <c r="AS203" i="12" s="1"/>
  <c r="AY203" i="12" s="1"/>
  <c r="BE203" i="12" s="1"/>
  <c r="B203" i="12"/>
  <c r="H203" i="12" s="1"/>
  <c r="A203" i="12"/>
  <c r="G203" i="12" s="1"/>
  <c r="M203" i="12" s="1"/>
  <c r="S203" i="12" s="1"/>
  <c r="Y203" i="12" s="1"/>
  <c r="AE203" i="12" s="1"/>
  <c r="AK203" i="12" s="1"/>
  <c r="AQ203" i="12" s="1"/>
  <c r="AW203" i="12" s="1"/>
  <c r="BC203" i="12" s="1"/>
  <c r="E202" i="12"/>
  <c r="D202" i="12"/>
  <c r="J202" i="12" s="1"/>
  <c r="P202" i="12" s="1"/>
  <c r="V202" i="12" s="1"/>
  <c r="AB202" i="12" s="1"/>
  <c r="AH202" i="12" s="1"/>
  <c r="AN202" i="12" s="1"/>
  <c r="AT202" i="12" s="1"/>
  <c r="AZ202" i="12" s="1"/>
  <c r="BF202" i="12" s="1"/>
  <c r="C202" i="12"/>
  <c r="I202" i="12" s="1"/>
  <c r="O202" i="12" s="1"/>
  <c r="U202" i="12" s="1"/>
  <c r="AA202" i="12" s="1"/>
  <c r="AG202" i="12" s="1"/>
  <c r="AM202" i="12" s="1"/>
  <c r="AS202" i="12" s="1"/>
  <c r="AY202" i="12" s="1"/>
  <c r="BE202" i="12" s="1"/>
  <c r="B202" i="12"/>
  <c r="H202" i="12" s="1"/>
  <c r="A202" i="12"/>
  <c r="G202" i="12" s="1"/>
  <c r="M202" i="12" s="1"/>
  <c r="S202" i="12" s="1"/>
  <c r="Y202" i="12" s="1"/>
  <c r="AE202" i="12" s="1"/>
  <c r="AK202" i="12" s="1"/>
  <c r="AQ202" i="12" s="1"/>
  <c r="AW202" i="12" s="1"/>
  <c r="BC202" i="12" s="1"/>
  <c r="E201" i="12"/>
  <c r="D201" i="12"/>
  <c r="J201" i="12" s="1"/>
  <c r="P201" i="12" s="1"/>
  <c r="V201" i="12" s="1"/>
  <c r="AB201" i="12" s="1"/>
  <c r="AH201" i="12" s="1"/>
  <c r="AN201" i="12" s="1"/>
  <c r="AT201" i="12" s="1"/>
  <c r="AZ201" i="12" s="1"/>
  <c r="BF201" i="12" s="1"/>
  <c r="C201" i="12"/>
  <c r="I201" i="12" s="1"/>
  <c r="O201" i="12" s="1"/>
  <c r="U201" i="12" s="1"/>
  <c r="AA201" i="12" s="1"/>
  <c r="AG201" i="12" s="1"/>
  <c r="AM201" i="12" s="1"/>
  <c r="AS201" i="12" s="1"/>
  <c r="AY201" i="12" s="1"/>
  <c r="BE201" i="12" s="1"/>
  <c r="B201" i="12"/>
  <c r="A201" i="12"/>
  <c r="G201" i="12" s="1"/>
  <c r="M201" i="12" s="1"/>
  <c r="S201" i="12" s="1"/>
  <c r="Y201" i="12" s="1"/>
  <c r="AE201" i="12" s="1"/>
  <c r="AK201" i="12" s="1"/>
  <c r="AQ201" i="12" s="1"/>
  <c r="AW201" i="12" s="1"/>
  <c r="BC201" i="12" s="1"/>
  <c r="E200" i="12"/>
  <c r="D200" i="12"/>
  <c r="J200" i="12" s="1"/>
  <c r="P200" i="12" s="1"/>
  <c r="V200" i="12" s="1"/>
  <c r="AB200" i="12" s="1"/>
  <c r="AH200" i="12" s="1"/>
  <c r="AN200" i="12" s="1"/>
  <c r="AT200" i="12" s="1"/>
  <c r="AZ200" i="12" s="1"/>
  <c r="BF200" i="12" s="1"/>
  <c r="C200" i="12"/>
  <c r="I200" i="12" s="1"/>
  <c r="O200" i="12" s="1"/>
  <c r="U200" i="12" s="1"/>
  <c r="AA200" i="12" s="1"/>
  <c r="AG200" i="12" s="1"/>
  <c r="AM200" i="12" s="1"/>
  <c r="AS200" i="12" s="1"/>
  <c r="AY200" i="12" s="1"/>
  <c r="BE200" i="12" s="1"/>
  <c r="B200" i="12"/>
  <c r="H200" i="12" s="1"/>
  <c r="N200" i="12" s="1"/>
  <c r="A200" i="12"/>
  <c r="G200" i="12" s="1"/>
  <c r="M200" i="12" s="1"/>
  <c r="S200" i="12" s="1"/>
  <c r="Y200" i="12" s="1"/>
  <c r="AE200" i="12" s="1"/>
  <c r="AK200" i="12" s="1"/>
  <c r="AQ200" i="12" s="1"/>
  <c r="AW200" i="12" s="1"/>
  <c r="BC200" i="12" s="1"/>
  <c r="E199" i="12"/>
  <c r="D199" i="12"/>
  <c r="J199" i="12" s="1"/>
  <c r="P199" i="12" s="1"/>
  <c r="V199" i="12" s="1"/>
  <c r="AB199" i="12" s="1"/>
  <c r="AH199" i="12" s="1"/>
  <c r="AN199" i="12" s="1"/>
  <c r="AT199" i="12" s="1"/>
  <c r="AZ199" i="12" s="1"/>
  <c r="BF199" i="12" s="1"/>
  <c r="C199" i="12"/>
  <c r="I199" i="12" s="1"/>
  <c r="O199" i="12" s="1"/>
  <c r="U199" i="12" s="1"/>
  <c r="AA199" i="12" s="1"/>
  <c r="AG199" i="12" s="1"/>
  <c r="AM199" i="12" s="1"/>
  <c r="AS199" i="12" s="1"/>
  <c r="AY199" i="12" s="1"/>
  <c r="BE199" i="12" s="1"/>
  <c r="B199" i="12"/>
  <c r="H199" i="12" s="1"/>
  <c r="A199" i="12"/>
  <c r="G199" i="12" s="1"/>
  <c r="M199" i="12" s="1"/>
  <c r="S199" i="12" s="1"/>
  <c r="Y199" i="12" s="1"/>
  <c r="AE199" i="12" s="1"/>
  <c r="AK199" i="12" s="1"/>
  <c r="AQ199" i="12" s="1"/>
  <c r="AW199" i="12" s="1"/>
  <c r="BC199" i="12" s="1"/>
  <c r="E198" i="12"/>
  <c r="D198" i="12"/>
  <c r="J198" i="12" s="1"/>
  <c r="P198" i="12" s="1"/>
  <c r="V198" i="12" s="1"/>
  <c r="AB198" i="12" s="1"/>
  <c r="AH198" i="12" s="1"/>
  <c r="AN198" i="12" s="1"/>
  <c r="AT198" i="12" s="1"/>
  <c r="AZ198" i="12" s="1"/>
  <c r="BF198" i="12" s="1"/>
  <c r="C198" i="12"/>
  <c r="I198" i="12" s="1"/>
  <c r="O198" i="12" s="1"/>
  <c r="U198" i="12" s="1"/>
  <c r="AA198" i="12" s="1"/>
  <c r="AG198" i="12" s="1"/>
  <c r="AM198" i="12" s="1"/>
  <c r="AS198" i="12" s="1"/>
  <c r="AY198" i="12" s="1"/>
  <c r="BE198" i="12" s="1"/>
  <c r="B198" i="12"/>
  <c r="H198" i="12" s="1"/>
  <c r="A198" i="12"/>
  <c r="G198" i="12" s="1"/>
  <c r="M198" i="12" s="1"/>
  <c r="S198" i="12" s="1"/>
  <c r="Y198" i="12" s="1"/>
  <c r="AE198" i="12" s="1"/>
  <c r="AK198" i="12" s="1"/>
  <c r="AQ198" i="12" s="1"/>
  <c r="AW198" i="12" s="1"/>
  <c r="BC198" i="12" s="1"/>
  <c r="E197" i="12"/>
  <c r="D197" i="12"/>
  <c r="J197" i="12" s="1"/>
  <c r="P197" i="12" s="1"/>
  <c r="V197" i="12" s="1"/>
  <c r="AB197" i="12" s="1"/>
  <c r="AH197" i="12" s="1"/>
  <c r="AN197" i="12" s="1"/>
  <c r="AT197" i="12" s="1"/>
  <c r="AZ197" i="12" s="1"/>
  <c r="BF197" i="12" s="1"/>
  <c r="C197" i="12"/>
  <c r="I197" i="12" s="1"/>
  <c r="O197" i="12" s="1"/>
  <c r="U197" i="12" s="1"/>
  <c r="AA197" i="12" s="1"/>
  <c r="AG197" i="12" s="1"/>
  <c r="AM197" i="12" s="1"/>
  <c r="AS197" i="12" s="1"/>
  <c r="AY197" i="12" s="1"/>
  <c r="BE197" i="12" s="1"/>
  <c r="B197" i="12"/>
  <c r="A197" i="12"/>
  <c r="G197" i="12" s="1"/>
  <c r="M197" i="12" s="1"/>
  <c r="S197" i="12" s="1"/>
  <c r="Y197" i="12" s="1"/>
  <c r="AE197" i="12" s="1"/>
  <c r="AK197" i="12" s="1"/>
  <c r="AQ197" i="12" s="1"/>
  <c r="AW197" i="12" s="1"/>
  <c r="BC197" i="12" s="1"/>
  <c r="I196" i="12"/>
  <c r="O196" i="12" s="1"/>
  <c r="U196" i="12" s="1"/>
  <c r="AA196" i="12" s="1"/>
  <c r="AG196" i="12" s="1"/>
  <c r="AM196" i="12" s="1"/>
  <c r="AS196" i="12" s="1"/>
  <c r="AY196" i="12" s="1"/>
  <c r="BE196" i="12" s="1"/>
  <c r="E196" i="12"/>
  <c r="D196" i="12"/>
  <c r="J196" i="12" s="1"/>
  <c r="P196" i="12" s="1"/>
  <c r="V196" i="12" s="1"/>
  <c r="AB196" i="12" s="1"/>
  <c r="AH196" i="12" s="1"/>
  <c r="AN196" i="12" s="1"/>
  <c r="AT196" i="12" s="1"/>
  <c r="AZ196" i="12" s="1"/>
  <c r="BF196" i="12" s="1"/>
  <c r="C196" i="12"/>
  <c r="B196" i="12"/>
  <c r="A196" i="12"/>
  <c r="G196" i="12" s="1"/>
  <c r="M196" i="12" s="1"/>
  <c r="S196" i="12" s="1"/>
  <c r="Y196" i="12" s="1"/>
  <c r="AE196" i="12" s="1"/>
  <c r="AK196" i="12" s="1"/>
  <c r="AQ196" i="12" s="1"/>
  <c r="AW196" i="12" s="1"/>
  <c r="BC196" i="12" s="1"/>
  <c r="E195" i="12"/>
  <c r="D195" i="12"/>
  <c r="J195" i="12" s="1"/>
  <c r="P195" i="12" s="1"/>
  <c r="V195" i="12" s="1"/>
  <c r="AB195" i="12" s="1"/>
  <c r="AH195" i="12" s="1"/>
  <c r="AN195" i="12" s="1"/>
  <c r="AT195" i="12" s="1"/>
  <c r="AZ195" i="12" s="1"/>
  <c r="BF195" i="12" s="1"/>
  <c r="C195" i="12"/>
  <c r="I195" i="12" s="1"/>
  <c r="O195" i="12" s="1"/>
  <c r="U195" i="12" s="1"/>
  <c r="AA195" i="12" s="1"/>
  <c r="AG195" i="12" s="1"/>
  <c r="AM195" i="12" s="1"/>
  <c r="AS195" i="12" s="1"/>
  <c r="AY195" i="12" s="1"/>
  <c r="BE195" i="12" s="1"/>
  <c r="B195" i="12"/>
  <c r="H195" i="12" s="1"/>
  <c r="A195" i="12"/>
  <c r="G195" i="12" s="1"/>
  <c r="M195" i="12" s="1"/>
  <c r="S195" i="12" s="1"/>
  <c r="Y195" i="12" s="1"/>
  <c r="AE195" i="12" s="1"/>
  <c r="AK195" i="12" s="1"/>
  <c r="AQ195" i="12" s="1"/>
  <c r="AW195" i="12" s="1"/>
  <c r="BC195" i="12" s="1"/>
  <c r="E194" i="12"/>
  <c r="D194" i="12"/>
  <c r="J194" i="12" s="1"/>
  <c r="P194" i="12" s="1"/>
  <c r="V194" i="12" s="1"/>
  <c r="AB194" i="12" s="1"/>
  <c r="AH194" i="12" s="1"/>
  <c r="AN194" i="12" s="1"/>
  <c r="AT194" i="12" s="1"/>
  <c r="AZ194" i="12" s="1"/>
  <c r="BF194" i="12" s="1"/>
  <c r="C194" i="12"/>
  <c r="I194" i="12" s="1"/>
  <c r="O194" i="12" s="1"/>
  <c r="U194" i="12" s="1"/>
  <c r="AA194" i="12" s="1"/>
  <c r="AG194" i="12" s="1"/>
  <c r="AM194" i="12" s="1"/>
  <c r="AS194" i="12" s="1"/>
  <c r="AY194" i="12" s="1"/>
  <c r="BE194" i="12" s="1"/>
  <c r="B194" i="12"/>
  <c r="H194" i="12" s="1"/>
  <c r="A194" i="12"/>
  <c r="G194" i="12" s="1"/>
  <c r="M194" i="12" s="1"/>
  <c r="S194" i="12" s="1"/>
  <c r="Y194" i="12" s="1"/>
  <c r="AE194" i="12" s="1"/>
  <c r="AK194" i="12" s="1"/>
  <c r="AQ194" i="12" s="1"/>
  <c r="AW194" i="12" s="1"/>
  <c r="BC194" i="12" s="1"/>
  <c r="E193" i="12"/>
  <c r="D193" i="12"/>
  <c r="J193" i="12" s="1"/>
  <c r="P193" i="12" s="1"/>
  <c r="V193" i="12" s="1"/>
  <c r="AB193" i="12" s="1"/>
  <c r="AH193" i="12" s="1"/>
  <c r="AN193" i="12" s="1"/>
  <c r="AT193" i="12" s="1"/>
  <c r="AZ193" i="12" s="1"/>
  <c r="BF193" i="12" s="1"/>
  <c r="C193" i="12"/>
  <c r="I193" i="12" s="1"/>
  <c r="O193" i="12" s="1"/>
  <c r="U193" i="12" s="1"/>
  <c r="AA193" i="12" s="1"/>
  <c r="AG193" i="12" s="1"/>
  <c r="AM193" i="12" s="1"/>
  <c r="AS193" i="12" s="1"/>
  <c r="AY193" i="12" s="1"/>
  <c r="BE193" i="12" s="1"/>
  <c r="B193" i="12"/>
  <c r="A193" i="12"/>
  <c r="G193" i="12" s="1"/>
  <c r="M193" i="12" s="1"/>
  <c r="S193" i="12" s="1"/>
  <c r="Y193" i="12" s="1"/>
  <c r="AE193" i="12" s="1"/>
  <c r="AK193" i="12" s="1"/>
  <c r="AQ193" i="12" s="1"/>
  <c r="AW193" i="12" s="1"/>
  <c r="BC193" i="12" s="1"/>
  <c r="E192" i="12"/>
  <c r="D192" i="12"/>
  <c r="J192" i="12" s="1"/>
  <c r="P192" i="12" s="1"/>
  <c r="V192" i="12" s="1"/>
  <c r="AB192" i="12" s="1"/>
  <c r="AH192" i="12" s="1"/>
  <c r="AN192" i="12" s="1"/>
  <c r="AT192" i="12" s="1"/>
  <c r="AZ192" i="12" s="1"/>
  <c r="BF192" i="12" s="1"/>
  <c r="C192" i="12"/>
  <c r="I192" i="12" s="1"/>
  <c r="O192" i="12" s="1"/>
  <c r="U192" i="12" s="1"/>
  <c r="AA192" i="12" s="1"/>
  <c r="AG192" i="12" s="1"/>
  <c r="AM192" i="12" s="1"/>
  <c r="AS192" i="12" s="1"/>
  <c r="AY192" i="12" s="1"/>
  <c r="BE192" i="12" s="1"/>
  <c r="B192" i="12"/>
  <c r="H192" i="12" s="1"/>
  <c r="N192" i="12" s="1"/>
  <c r="A192" i="12"/>
  <c r="G192" i="12" s="1"/>
  <c r="M192" i="12" s="1"/>
  <c r="S192" i="12" s="1"/>
  <c r="Y192" i="12" s="1"/>
  <c r="AE192" i="12" s="1"/>
  <c r="AK192" i="12" s="1"/>
  <c r="AQ192" i="12" s="1"/>
  <c r="AW192" i="12" s="1"/>
  <c r="BC192" i="12" s="1"/>
  <c r="E191" i="12"/>
  <c r="D191" i="12"/>
  <c r="J191" i="12" s="1"/>
  <c r="P191" i="12" s="1"/>
  <c r="V191" i="12" s="1"/>
  <c r="AB191" i="12" s="1"/>
  <c r="AH191" i="12" s="1"/>
  <c r="AN191" i="12" s="1"/>
  <c r="AT191" i="12" s="1"/>
  <c r="AZ191" i="12" s="1"/>
  <c r="BF191" i="12" s="1"/>
  <c r="C191" i="12"/>
  <c r="I191" i="12" s="1"/>
  <c r="O191" i="12" s="1"/>
  <c r="U191" i="12" s="1"/>
  <c r="AA191" i="12" s="1"/>
  <c r="AG191" i="12" s="1"/>
  <c r="AM191" i="12" s="1"/>
  <c r="AS191" i="12" s="1"/>
  <c r="AY191" i="12" s="1"/>
  <c r="BE191" i="12" s="1"/>
  <c r="B191" i="12"/>
  <c r="H191" i="12" s="1"/>
  <c r="A191" i="12"/>
  <c r="G191" i="12" s="1"/>
  <c r="M191" i="12" s="1"/>
  <c r="S191" i="12" s="1"/>
  <c r="Y191" i="12" s="1"/>
  <c r="AE191" i="12" s="1"/>
  <c r="AK191" i="12" s="1"/>
  <c r="AQ191" i="12" s="1"/>
  <c r="AW191" i="12" s="1"/>
  <c r="BC191" i="12" s="1"/>
  <c r="E190" i="12"/>
  <c r="D190" i="12"/>
  <c r="J190" i="12" s="1"/>
  <c r="P190" i="12" s="1"/>
  <c r="V190" i="12" s="1"/>
  <c r="AB190" i="12" s="1"/>
  <c r="AH190" i="12" s="1"/>
  <c r="AN190" i="12" s="1"/>
  <c r="AT190" i="12" s="1"/>
  <c r="AZ190" i="12" s="1"/>
  <c r="BF190" i="12" s="1"/>
  <c r="C190" i="12"/>
  <c r="I190" i="12" s="1"/>
  <c r="O190" i="12" s="1"/>
  <c r="U190" i="12" s="1"/>
  <c r="AA190" i="12" s="1"/>
  <c r="AG190" i="12" s="1"/>
  <c r="AM190" i="12" s="1"/>
  <c r="AS190" i="12" s="1"/>
  <c r="AY190" i="12" s="1"/>
  <c r="BE190" i="12" s="1"/>
  <c r="B190" i="12"/>
  <c r="H190" i="12" s="1"/>
  <c r="A190" i="12"/>
  <c r="G190" i="12" s="1"/>
  <c r="M190" i="12" s="1"/>
  <c r="S190" i="12" s="1"/>
  <c r="Y190" i="12" s="1"/>
  <c r="AE190" i="12" s="1"/>
  <c r="AK190" i="12" s="1"/>
  <c r="AQ190" i="12" s="1"/>
  <c r="AW190" i="12" s="1"/>
  <c r="BC190" i="12" s="1"/>
  <c r="E189" i="12"/>
  <c r="D189" i="12"/>
  <c r="J189" i="12" s="1"/>
  <c r="P189" i="12" s="1"/>
  <c r="V189" i="12" s="1"/>
  <c r="AB189" i="12" s="1"/>
  <c r="AH189" i="12" s="1"/>
  <c r="AN189" i="12" s="1"/>
  <c r="AT189" i="12" s="1"/>
  <c r="AZ189" i="12" s="1"/>
  <c r="BF189" i="12" s="1"/>
  <c r="C189" i="12"/>
  <c r="I189" i="12" s="1"/>
  <c r="O189" i="12" s="1"/>
  <c r="U189" i="12" s="1"/>
  <c r="AA189" i="12" s="1"/>
  <c r="AG189" i="12" s="1"/>
  <c r="AM189" i="12" s="1"/>
  <c r="AS189" i="12" s="1"/>
  <c r="AY189" i="12" s="1"/>
  <c r="BE189" i="12" s="1"/>
  <c r="B189" i="12"/>
  <c r="K189" i="12" s="1"/>
  <c r="A189" i="12"/>
  <c r="G189" i="12" s="1"/>
  <c r="M189" i="12" s="1"/>
  <c r="S189" i="12" s="1"/>
  <c r="Y189" i="12" s="1"/>
  <c r="AE189" i="12" s="1"/>
  <c r="AK189" i="12" s="1"/>
  <c r="AQ189" i="12" s="1"/>
  <c r="AW189" i="12" s="1"/>
  <c r="BC189" i="12" s="1"/>
  <c r="E188" i="12"/>
  <c r="D188" i="12"/>
  <c r="J188" i="12" s="1"/>
  <c r="P188" i="12" s="1"/>
  <c r="V188" i="12" s="1"/>
  <c r="AB188" i="12" s="1"/>
  <c r="AH188" i="12" s="1"/>
  <c r="AN188" i="12" s="1"/>
  <c r="AT188" i="12" s="1"/>
  <c r="AZ188" i="12" s="1"/>
  <c r="BF188" i="12" s="1"/>
  <c r="C188" i="12"/>
  <c r="I188" i="12" s="1"/>
  <c r="O188" i="12" s="1"/>
  <c r="U188" i="12" s="1"/>
  <c r="AA188" i="12" s="1"/>
  <c r="AG188" i="12" s="1"/>
  <c r="AM188" i="12" s="1"/>
  <c r="AS188" i="12" s="1"/>
  <c r="AY188" i="12" s="1"/>
  <c r="BE188" i="12" s="1"/>
  <c r="B188" i="12"/>
  <c r="A188" i="12"/>
  <c r="G188" i="12" s="1"/>
  <c r="M188" i="12" s="1"/>
  <c r="S188" i="12" s="1"/>
  <c r="Y188" i="12" s="1"/>
  <c r="AE188" i="12" s="1"/>
  <c r="AK188" i="12" s="1"/>
  <c r="AQ188" i="12" s="1"/>
  <c r="AW188" i="12" s="1"/>
  <c r="BC188" i="12" s="1"/>
  <c r="E187" i="12"/>
  <c r="D187" i="12"/>
  <c r="J187" i="12" s="1"/>
  <c r="P187" i="12" s="1"/>
  <c r="V187" i="12" s="1"/>
  <c r="AB187" i="12" s="1"/>
  <c r="AH187" i="12" s="1"/>
  <c r="AN187" i="12" s="1"/>
  <c r="AT187" i="12" s="1"/>
  <c r="AZ187" i="12" s="1"/>
  <c r="BF187" i="12" s="1"/>
  <c r="C187" i="12"/>
  <c r="I187" i="12" s="1"/>
  <c r="O187" i="12" s="1"/>
  <c r="U187" i="12" s="1"/>
  <c r="AA187" i="12" s="1"/>
  <c r="AG187" i="12" s="1"/>
  <c r="AM187" i="12" s="1"/>
  <c r="AS187" i="12" s="1"/>
  <c r="AY187" i="12" s="1"/>
  <c r="BE187" i="12" s="1"/>
  <c r="B187" i="12"/>
  <c r="H187" i="12" s="1"/>
  <c r="A187" i="12"/>
  <c r="G187" i="12" s="1"/>
  <c r="M187" i="12" s="1"/>
  <c r="S187" i="12" s="1"/>
  <c r="Y187" i="12" s="1"/>
  <c r="AE187" i="12" s="1"/>
  <c r="AK187" i="12" s="1"/>
  <c r="AQ187" i="12" s="1"/>
  <c r="AW187" i="12" s="1"/>
  <c r="BC187" i="12" s="1"/>
  <c r="E186" i="12"/>
  <c r="D186" i="12"/>
  <c r="J186" i="12" s="1"/>
  <c r="P186" i="12" s="1"/>
  <c r="V186" i="12" s="1"/>
  <c r="AB186" i="12" s="1"/>
  <c r="AH186" i="12" s="1"/>
  <c r="AN186" i="12" s="1"/>
  <c r="AT186" i="12" s="1"/>
  <c r="AZ186" i="12" s="1"/>
  <c r="BF186" i="12" s="1"/>
  <c r="C186" i="12"/>
  <c r="I186" i="12" s="1"/>
  <c r="O186" i="12" s="1"/>
  <c r="U186" i="12" s="1"/>
  <c r="AA186" i="12" s="1"/>
  <c r="AG186" i="12" s="1"/>
  <c r="AM186" i="12" s="1"/>
  <c r="AS186" i="12" s="1"/>
  <c r="AY186" i="12" s="1"/>
  <c r="BE186" i="12" s="1"/>
  <c r="B186" i="12"/>
  <c r="H186" i="12" s="1"/>
  <c r="A186" i="12"/>
  <c r="G186" i="12" s="1"/>
  <c r="M186" i="12" s="1"/>
  <c r="S186" i="12" s="1"/>
  <c r="Y186" i="12" s="1"/>
  <c r="AE186" i="12" s="1"/>
  <c r="AK186" i="12" s="1"/>
  <c r="AQ186" i="12" s="1"/>
  <c r="AW186" i="12" s="1"/>
  <c r="BC186" i="12" s="1"/>
  <c r="G185" i="12"/>
  <c r="M185" i="12" s="1"/>
  <c r="S185" i="12" s="1"/>
  <c r="Y185" i="12" s="1"/>
  <c r="AE185" i="12" s="1"/>
  <c r="AK185" i="12" s="1"/>
  <c r="AQ185" i="12" s="1"/>
  <c r="AW185" i="12" s="1"/>
  <c r="BC185" i="12" s="1"/>
  <c r="E185" i="12"/>
  <c r="D185" i="12"/>
  <c r="J185" i="12" s="1"/>
  <c r="P185" i="12" s="1"/>
  <c r="V185" i="12" s="1"/>
  <c r="AB185" i="12" s="1"/>
  <c r="AH185" i="12" s="1"/>
  <c r="AN185" i="12" s="1"/>
  <c r="AT185" i="12" s="1"/>
  <c r="AZ185" i="12" s="1"/>
  <c r="BF185" i="12" s="1"/>
  <c r="C185" i="12"/>
  <c r="I185" i="12" s="1"/>
  <c r="O185" i="12" s="1"/>
  <c r="U185" i="12" s="1"/>
  <c r="AA185" i="12" s="1"/>
  <c r="AG185" i="12" s="1"/>
  <c r="AM185" i="12" s="1"/>
  <c r="AS185" i="12" s="1"/>
  <c r="AY185" i="12" s="1"/>
  <c r="BE185" i="12" s="1"/>
  <c r="B185" i="12"/>
  <c r="A185" i="12"/>
  <c r="P184" i="12"/>
  <c r="V184" i="12" s="1"/>
  <c r="AB184" i="12" s="1"/>
  <c r="AH184" i="12" s="1"/>
  <c r="AN184" i="12" s="1"/>
  <c r="AT184" i="12" s="1"/>
  <c r="AZ184" i="12" s="1"/>
  <c r="BF184" i="12" s="1"/>
  <c r="I184" i="12"/>
  <c r="O184" i="12" s="1"/>
  <c r="U184" i="12" s="1"/>
  <c r="AA184" i="12" s="1"/>
  <c r="AG184" i="12" s="1"/>
  <c r="AM184" i="12" s="1"/>
  <c r="AS184" i="12" s="1"/>
  <c r="AY184" i="12" s="1"/>
  <c r="BE184" i="12" s="1"/>
  <c r="E184" i="12"/>
  <c r="D184" i="12"/>
  <c r="J184" i="12" s="1"/>
  <c r="C184" i="12"/>
  <c r="B184" i="12"/>
  <c r="A184" i="12"/>
  <c r="G184" i="12" s="1"/>
  <c r="M184" i="12" s="1"/>
  <c r="S184" i="12" s="1"/>
  <c r="Y184" i="12" s="1"/>
  <c r="AE184" i="12" s="1"/>
  <c r="AK184" i="12" s="1"/>
  <c r="AQ184" i="12" s="1"/>
  <c r="AW184" i="12" s="1"/>
  <c r="BC184" i="12" s="1"/>
  <c r="E183" i="12"/>
  <c r="D183" i="12"/>
  <c r="J183" i="12" s="1"/>
  <c r="P183" i="12" s="1"/>
  <c r="V183" i="12" s="1"/>
  <c r="AB183" i="12" s="1"/>
  <c r="AH183" i="12" s="1"/>
  <c r="AN183" i="12" s="1"/>
  <c r="AT183" i="12" s="1"/>
  <c r="AZ183" i="12" s="1"/>
  <c r="BF183" i="12" s="1"/>
  <c r="C183" i="12"/>
  <c r="I183" i="12" s="1"/>
  <c r="O183" i="12" s="1"/>
  <c r="U183" i="12" s="1"/>
  <c r="AA183" i="12" s="1"/>
  <c r="AG183" i="12" s="1"/>
  <c r="AM183" i="12" s="1"/>
  <c r="AS183" i="12" s="1"/>
  <c r="AY183" i="12" s="1"/>
  <c r="BE183" i="12" s="1"/>
  <c r="B183" i="12"/>
  <c r="H183" i="12" s="1"/>
  <c r="A183" i="12"/>
  <c r="G183" i="12" s="1"/>
  <c r="M183" i="12" s="1"/>
  <c r="S183" i="12" s="1"/>
  <c r="Y183" i="12" s="1"/>
  <c r="AE183" i="12" s="1"/>
  <c r="AK183" i="12" s="1"/>
  <c r="AQ183" i="12" s="1"/>
  <c r="AW183" i="12" s="1"/>
  <c r="BC183" i="12" s="1"/>
  <c r="E182" i="12"/>
  <c r="D182" i="12"/>
  <c r="J182" i="12" s="1"/>
  <c r="P182" i="12" s="1"/>
  <c r="V182" i="12" s="1"/>
  <c r="AB182" i="12" s="1"/>
  <c r="AH182" i="12" s="1"/>
  <c r="AN182" i="12" s="1"/>
  <c r="AT182" i="12" s="1"/>
  <c r="AZ182" i="12" s="1"/>
  <c r="BF182" i="12" s="1"/>
  <c r="C182" i="12"/>
  <c r="I182" i="12" s="1"/>
  <c r="O182" i="12" s="1"/>
  <c r="U182" i="12" s="1"/>
  <c r="AA182" i="12" s="1"/>
  <c r="AG182" i="12" s="1"/>
  <c r="AM182" i="12" s="1"/>
  <c r="AS182" i="12" s="1"/>
  <c r="AY182" i="12" s="1"/>
  <c r="BE182" i="12" s="1"/>
  <c r="B182" i="12"/>
  <c r="H182" i="12" s="1"/>
  <c r="A182" i="12"/>
  <c r="G182" i="12" s="1"/>
  <c r="M182" i="12" s="1"/>
  <c r="S182" i="12" s="1"/>
  <c r="Y182" i="12" s="1"/>
  <c r="AE182" i="12" s="1"/>
  <c r="AK182" i="12" s="1"/>
  <c r="AQ182" i="12" s="1"/>
  <c r="AW182" i="12" s="1"/>
  <c r="BC182" i="12" s="1"/>
  <c r="E181" i="12"/>
  <c r="D181" i="12"/>
  <c r="J181" i="12" s="1"/>
  <c r="P181" i="12" s="1"/>
  <c r="V181" i="12" s="1"/>
  <c r="AB181" i="12" s="1"/>
  <c r="AH181" i="12" s="1"/>
  <c r="AN181" i="12" s="1"/>
  <c r="AT181" i="12" s="1"/>
  <c r="AZ181" i="12" s="1"/>
  <c r="BF181" i="12" s="1"/>
  <c r="C181" i="12"/>
  <c r="I181" i="12" s="1"/>
  <c r="O181" i="12" s="1"/>
  <c r="U181" i="12" s="1"/>
  <c r="AA181" i="12" s="1"/>
  <c r="AG181" i="12" s="1"/>
  <c r="AM181" i="12" s="1"/>
  <c r="AS181" i="12" s="1"/>
  <c r="AY181" i="12" s="1"/>
  <c r="BE181" i="12" s="1"/>
  <c r="B181" i="12"/>
  <c r="A181" i="12"/>
  <c r="G181" i="12" s="1"/>
  <c r="M181" i="12" s="1"/>
  <c r="S181" i="12" s="1"/>
  <c r="Y181" i="12" s="1"/>
  <c r="AE181" i="12" s="1"/>
  <c r="AK181" i="12" s="1"/>
  <c r="AQ181" i="12" s="1"/>
  <c r="AW181" i="12" s="1"/>
  <c r="BC181" i="12" s="1"/>
  <c r="G180" i="12"/>
  <c r="M180" i="12" s="1"/>
  <c r="S180" i="12" s="1"/>
  <c r="Y180" i="12" s="1"/>
  <c r="AE180" i="12" s="1"/>
  <c r="AK180" i="12" s="1"/>
  <c r="AQ180" i="12" s="1"/>
  <c r="AW180" i="12" s="1"/>
  <c r="BC180" i="12" s="1"/>
  <c r="E180" i="12"/>
  <c r="D180" i="12"/>
  <c r="J180" i="12" s="1"/>
  <c r="P180" i="12" s="1"/>
  <c r="V180" i="12" s="1"/>
  <c r="AB180" i="12" s="1"/>
  <c r="AH180" i="12" s="1"/>
  <c r="AN180" i="12" s="1"/>
  <c r="AT180" i="12" s="1"/>
  <c r="AZ180" i="12" s="1"/>
  <c r="BF180" i="12" s="1"/>
  <c r="C180" i="12"/>
  <c r="I180" i="12" s="1"/>
  <c r="O180" i="12" s="1"/>
  <c r="U180" i="12" s="1"/>
  <c r="AA180" i="12" s="1"/>
  <c r="AG180" i="12" s="1"/>
  <c r="AM180" i="12" s="1"/>
  <c r="AS180" i="12" s="1"/>
  <c r="AY180" i="12" s="1"/>
  <c r="BE180" i="12" s="1"/>
  <c r="B180" i="12"/>
  <c r="A180" i="12"/>
  <c r="E179" i="12"/>
  <c r="D179" i="12"/>
  <c r="J179" i="12" s="1"/>
  <c r="P179" i="12" s="1"/>
  <c r="V179" i="12" s="1"/>
  <c r="AB179" i="12" s="1"/>
  <c r="AH179" i="12" s="1"/>
  <c r="AN179" i="12" s="1"/>
  <c r="AT179" i="12" s="1"/>
  <c r="AZ179" i="12" s="1"/>
  <c r="BF179" i="12" s="1"/>
  <c r="C179" i="12"/>
  <c r="I179" i="12" s="1"/>
  <c r="O179" i="12" s="1"/>
  <c r="U179" i="12" s="1"/>
  <c r="AA179" i="12" s="1"/>
  <c r="AG179" i="12" s="1"/>
  <c r="AM179" i="12" s="1"/>
  <c r="AS179" i="12" s="1"/>
  <c r="AY179" i="12" s="1"/>
  <c r="BE179" i="12" s="1"/>
  <c r="B179" i="12"/>
  <c r="H179" i="12" s="1"/>
  <c r="A179" i="12"/>
  <c r="G179" i="12" s="1"/>
  <c r="M179" i="12" s="1"/>
  <c r="S179" i="12" s="1"/>
  <c r="Y179" i="12" s="1"/>
  <c r="AE179" i="12" s="1"/>
  <c r="AK179" i="12" s="1"/>
  <c r="AQ179" i="12" s="1"/>
  <c r="AW179" i="12" s="1"/>
  <c r="BC179" i="12" s="1"/>
  <c r="E178" i="12"/>
  <c r="K178" i="12" s="1"/>
  <c r="D178" i="12"/>
  <c r="J178" i="12" s="1"/>
  <c r="P178" i="12" s="1"/>
  <c r="V178" i="12" s="1"/>
  <c r="AB178" i="12" s="1"/>
  <c r="AH178" i="12" s="1"/>
  <c r="AN178" i="12" s="1"/>
  <c r="AT178" i="12" s="1"/>
  <c r="AZ178" i="12" s="1"/>
  <c r="BF178" i="12" s="1"/>
  <c r="C178" i="12"/>
  <c r="I178" i="12" s="1"/>
  <c r="O178" i="12" s="1"/>
  <c r="U178" i="12" s="1"/>
  <c r="AA178" i="12" s="1"/>
  <c r="AG178" i="12" s="1"/>
  <c r="AM178" i="12" s="1"/>
  <c r="AS178" i="12" s="1"/>
  <c r="AY178" i="12" s="1"/>
  <c r="BE178" i="12" s="1"/>
  <c r="B178" i="12"/>
  <c r="H178" i="12" s="1"/>
  <c r="A178" i="12"/>
  <c r="G178" i="12" s="1"/>
  <c r="M178" i="12" s="1"/>
  <c r="S178" i="12" s="1"/>
  <c r="Y178" i="12" s="1"/>
  <c r="AE178" i="12" s="1"/>
  <c r="AK178" i="12" s="1"/>
  <c r="AQ178" i="12" s="1"/>
  <c r="AW178" i="12" s="1"/>
  <c r="BC178" i="12" s="1"/>
  <c r="E177" i="12"/>
  <c r="D177" i="12"/>
  <c r="J177" i="12" s="1"/>
  <c r="P177" i="12" s="1"/>
  <c r="V177" i="12" s="1"/>
  <c r="AB177" i="12" s="1"/>
  <c r="AH177" i="12" s="1"/>
  <c r="AN177" i="12" s="1"/>
  <c r="AT177" i="12" s="1"/>
  <c r="AZ177" i="12" s="1"/>
  <c r="BF177" i="12" s="1"/>
  <c r="C177" i="12"/>
  <c r="I177" i="12" s="1"/>
  <c r="O177" i="12" s="1"/>
  <c r="U177" i="12" s="1"/>
  <c r="AA177" i="12" s="1"/>
  <c r="AG177" i="12" s="1"/>
  <c r="AM177" i="12" s="1"/>
  <c r="AS177" i="12" s="1"/>
  <c r="AY177" i="12" s="1"/>
  <c r="BE177" i="12" s="1"/>
  <c r="B177" i="12"/>
  <c r="A177" i="12"/>
  <c r="G177" i="12" s="1"/>
  <c r="M177" i="12" s="1"/>
  <c r="S177" i="12" s="1"/>
  <c r="Y177" i="12" s="1"/>
  <c r="AE177" i="12" s="1"/>
  <c r="AK177" i="12" s="1"/>
  <c r="AQ177" i="12" s="1"/>
  <c r="AW177" i="12" s="1"/>
  <c r="BC177" i="12" s="1"/>
  <c r="E176" i="12"/>
  <c r="D176" i="12"/>
  <c r="J176" i="12" s="1"/>
  <c r="P176" i="12" s="1"/>
  <c r="V176" i="12" s="1"/>
  <c r="AB176" i="12" s="1"/>
  <c r="AH176" i="12" s="1"/>
  <c r="AN176" i="12" s="1"/>
  <c r="AT176" i="12" s="1"/>
  <c r="AZ176" i="12" s="1"/>
  <c r="BF176" i="12" s="1"/>
  <c r="C176" i="12"/>
  <c r="I176" i="12" s="1"/>
  <c r="O176" i="12" s="1"/>
  <c r="U176" i="12" s="1"/>
  <c r="AA176" i="12" s="1"/>
  <c r="AG176" i="12" s="1"/>
  <c r="AM176" i="12" s="1"/>
  <c r="AS176" i="12" s="1"/>
  <c r="AY176" i="12" s="1"/>
  <c r="BE176" i="12" s="1"/>
  <c r="B176" i="12"/>
  <c r="H176" i="12" s="1"/>
  <c r="N176" i="12" s="1"/>
  <c r="A176" i="12"/>
  <c r="G176" i="12" s="1"/>
  <c r="M176" i="12" s="1"/>
  <c r="S176" i="12" s="1"/>
  <c r="Y176" i="12" s="1"/>
  <c r="AE176" i="12" s="1"/>
  <c r="AK176" i="12" s="1"/>
  <c r="AQ176" i="12" s="1"/>
  <c r="AW176" i="12" s="1"/>
  <c r="BC176" i="12" s="1"/>
  <c r="E175" i="12"/>
  <c r="D175" i="12"/>
  <c r="J175" i="12" s="1"/>
  <c r="P175" i="12" s="1"/>
  <c r="V175" i="12" s="1"/>
  <c r="AB175" i="12" s="1"/>
  <c r="AH175" i="12" s="1"/>
  <c r="AN175" i="12" s="1"/>
  <c r="AT175" i="12" s="1"/>
  <c r="AZ175" i="12" s="1"/>
  <c r="BF175" i="12" s="1"/>
  <c r="C175" i="12"/>
  <c r="I175" i="12" s="1"/>
  <c r="O175" i="12" s="1"/>
  <c r="U175" i="12" s="1"/>
  <c r="AA175" i="12" s="1"/>
  <c r="AG175" i="12" s="1"/>
  <c r="AM175" i="12" s="1"/>
  <c r="AS175" i="12" s="1"/>
  <c r="AY175" i="12" s="1"/>
  <c r="BE175" i="12" s="1"/>
  <c r="B175" i="12"/>
  <c r="H175" i="12" s="1"/>
  <c r="A175" i="12"/>
  <c r="G175" i="12" s="1"/>
  <c r="M175" i="12" s="1"/>
  <c r="S175" i="12" s="1"/>
  <c r="Y175" i="12" s="1"/>
  <c r="AE175" i="12" s="1"/>
  <c r="AK175" i="12" s="1"/>
  <c r="AQ175" i="12" s="1"/>
  <c r="AW175" i="12" s="1"/>
  <c r="BC175" i="12" s="1"/>
  <c r="E174" i="12"/>
  <c r="D174" i="12"/>
  <c r="J174" i="12" s="1"/>
  <c r="P174" i="12" s="1"/>
  <c r="V174" i="12" s="1"/>
  <c r="AB174" i="12" s="1"/>
  <c r="AH174" i="12" s="1"/>
  <c r="AN174" i="12" s="1"/>
  <c r="AT174" i="12" s="1"/>
  <c r="AZ174" i="12" s="1"/>
  <c r="BF174" i="12" s="1"/>
  <c r="C174" i="12"/>
  <c r="I174" i="12" s="1"/>
  <c r="O174" i="12" s="1"/>
  <c r="U174" i="12" s="1"/>
  <c r="AA174" i="12" s="1"/>
  <c r="AG174" i="12" s="1"/>
  <c r="AM174" i="12" s="1"/>
  <c r="AS174" i="12" s="1"/>
  <c r="AY174" i="12" s="1"/>
  <c r="BE174" i="12" s="1"/>
  <c r="B174" i="12"/>
  <c r="H174" i="12" s="1"/>
  <c r="A174" i="12"/>
  <c r="G174" i="12" s="1"/>
  <c r="M174" i="12" s="1"/>
  <c r="S174" i="12" s="1"/>
  <c r="Y174" i="12" s="1"/>
  <c r="AE174" i="12" s="1"/>
  <c r="AK174" i="12" s="1"/>
  <c r="AQ174" i="12" s="1"/>
  <c r="AW174" i="12" s="1"/>
  <c r="BC174" i="12" s="1"/>
  <c r="E173" i="12"/>
  <c r="D173" i="12"/>
  <c r="J173" i="12" s="1"/>
  <c r="P173" i="12" s="1"/>
  <c r="V173" i="12" s="1"/>
  <c r="AB173" i="12" s="1"/>
  <c r="AH173" i="12" s="1"/>
  <c r="AN173" i="12" s="1"/>
  <c r="AT173" i="12" s="1"/>
  <c r="AZ173" i="12" s="1"/>
  <c r="BF173" i="12" s="1"/>
  <c r="C173" i="12"/>
  <c r="I173" i="12" s="1"/>
  <c r="O173" i="12" s="1"/>
  <c r="U173" i="12" s="1"/>
  <c r="AA173" i="12" s="1"/>
  <c r="AG173" i="12" s="1"/>
  <c r="AM173" i="12" s="1"/>
  <c r="AS173" i="12" s="1"/>
  <c r="AY173" i="12" s="1"/>
  <c r="BE173" i="12" s="1"/>
  <c r="B173" i="12"/>
  <c r="A173" i="12"/>
  <c r="G173" i="12" s="1"/>
  <c r="M173" i="12" s="1"/>
  <c r="S173" i="12" s="1"/>
  <c r="Y173" i="12" s="1"/>
  <c r="AE173" i="12" s="1"/>
  <c r="AK173" i="12" s="1"/>
  <c r="AQ173" i="12" s="1"/>
  <c r="AW173" i="12" s="1"/>
  <c r="BC173" i="12" s="1"/>
  <c r="E172" i="12"/>
  <c r="D172" i="12"/>
  <c r="J172" i="12" s="1"/>
  <c r="P172" i="12" s="1"/>
  <c r="V172" i="12" s="1"/>
  <c r="AB172" i="12" s="1"/>
  <c r="AH172" i="12" s="1"/>
  <c r="AN172" i="12" s="1"/>
  <c r="AT172" i="12" s="1"/>
  <c r="AZ172" i="12" s="1"/>
  <c r="BF172" i="12" s="1"/>
  <c r="C172" i="12"/>
  <c r="I172" i="12" s="1"/>
  <c r="O172" i="12" s="1"/>
  <c r="U172" i="12" s="1"/>
  <c r="AA172" i="12" s="1"/>
  <c r="AG172" i="12" s="1"/>
  <c r="AM172" i="12" s="1"/>
  <c r="AS172" i="12" s="1"/>
  <c r="AY172" i="12" s="1"/>
  <c r="BE172" i="12" s="1"/>
  <c r="B172" i="12"/>
  <c r="A172" i="12"/>
  <c r="G172" i="12" s="1"/>
  <c r="M172" i="12" s="1"/>
  <c r="S172" i="12" s="1"/>
  <c r="Y172" i="12" s="1"/>
  <c r="AE172" i="12" s="1"/>
  <c r="AK172" i="12" s="1"/>
  <c r="AQ172" i="12" s="1"/>
  <c r="AW172" i="12" s="1"/>
  <c r="BC172" i="12" s="1"/>
  <c r="E171" i="12"/>
  <c r="D171" i="12"/>
  <c r="J171" i="12" s="1"/>
  <c r="P171" i="12" s="1"/>
  <c r="V171" i="12" s="1"/>
  <c r="AB171" i="12" s="1"/>
  <c r="AH171" i="12" s="1"/>
  <c r="AN171" i="12" s="1"/>
  <c r="AT171" i="12" s="1"/>
  <c r="AZ171" i="12" s="1"/>
  <c r="BF171" i="12" s="1"/>
  <c r="C171" i="12"/>
  <c r="I171" i="12" s="1"/>
  <c r="O171" i="12" s="1"/>
  <c r="U171" i="12" s="1"/>
  <c r="AA171" i="12" s="1"/>
  <c r="AG171" i="12" s="1"/>
  <c r="AM171" i="12" s="1"/>
  <c r="AS171" i="12" s="1"/>
  <c r="AY171" i="12" s="1"/>
  <c r="BE171" i="12" s="1"/>
  <c r="B171" i="12"/>
  <c r="H171" i="12" s="1"/>
  <c r="A171" i="12"/>
  <c r="G171" i="12" s="1"/>
  <c r="M171" i="12" s="1"/>
  <c r="S171" i="12" s="1"/>
  <c r="Y171" i="12" s="1"/>
  <c r="AE171" i="12" s="1"/>
  <c r="AK171" i="12" s="1"/>
  <c r="AQ171" i="12" s="1"/>
  <c r="AW171" i="12" s="1"/>
  <c r="BC171" i="12" s="1"/>
  <c r="E170" i="12"/>
  <c r="D170" i="12"/>
  <c r="J170" i="12" s="1"/>
  <c r="P170" i="12" s="1"/>
  <c r="V170" i="12" s="1"/>
  <c r="AB170" i="12" s="1"/>
  <c r="AH170" i="12" s="1"/>
  <c r="AN170" i="12" s="1"/>
  <c r="AT170" i="12" s="1"/>
  <c r="AZ170" i="12" s="1"/>
  <c r="BF170" i="12" s="1"/>
  <c r="C170" i="12"/>
  <c r="I170" i="12" s="1"/>
  <c r="O170" i="12" s="1"/>
  <c r="U170" i="12" s="1"/>
  <c r="AA170" i="12" s="1"/>
  <c r="AG170" i="12" s="1"/>
  <c r="AM170" i="12" s="1"/>
  <c r="AS170" i="12" s="1"/>
  <c r="AY170" i="12" s="1"/>
  <c r="BE170" i="12" s="1"/>
  <c r="B170" i="12"/>
  <c r="H170" i="12" s="1"/>
  <c r="A170" i="12"/>
  <c r="G170" i="12" s="1"/>
  <c r="M170" i="12" s="1"/>
  <c r="S170" i="12" s="1"/>
  <c r="Y170" i="12" s="1"/>
  <c r="AE170" i="12" s="1"/>
  <c r="AK170" i="12" s="1"/>
  <c r="AQ170" i="12" s="1"/>
  <c r="AW170" i="12" s="1"/>
  <c r="BC170" i="12" s="1"/>
  <c r="E169" i="12"/>
  <c r="D169" i="12"/>
  <c r="J169" i="12" s="1"/>
  <c r="P169" i="12" s="1"/>
  <c r="V169" i="12" s="1"/>
  <c r="AB169" i="12" s="1"/>
  <c r="AH169" i="12" s="1"/>
  <c r="AN169" i="12" s="1"/>
  <c r="AT169" i="12" s="1"/>
  <c r="AZ169" i="12" s="1"/>
  <c r="BF169" i="12" s="1"/>
  <c r="C169" i="12"/>
  <c r="I169" i="12" s="1"/>
  <c r="O169" i="12" s="1"/>
  <c r="U169" i="12" s="1"/>
  <c r="AA169" i="12" s="1"/>
  <c r="AG169" i="12" s="1"/>
  <c r="AM169" i="12" s="1"/>
  <c r="AS169" i="12" s="1"/>
  <c r="AY169" i="12" s="1"/>
  <c r="BE169" i="12" s="1"/>
  <c r="B169" i="12"/>
  <c r="A169" i="12"/>
  <c r="G169" i="12" s="1"/>
  <c r="M169" i="12" s="1"/>
  <c r="S169" i="12" s="1"/>
  <c r="Y169" i="12" s="1"/>
  <c r="AE169" i="12" s="1"/>
  <c r="AK169" i="12" s="1"/>
  <c r="AQ169" i="12" s="1"/>
  <c r="AW169" i="12" s="1"/>
  <c r="BC169" i="12" s="1"/>
  <c r="E168" i="12"/>
  <c r="D168" i="12"/>
  <c r="J168" i="12" s="1"/>
  <c r="P168" i="12" s="1"/>
  <c r="V168" i="12" s="1"/>
  <c r="AB168" i="12" s="1"/>
  <c r="AH168" i="12" s="1"/>
  <c r="AN168" i="12" s="1"/>
  <c r="AT168" i="12" s="1"/>
  <c r="AZ168" i="12" s="1"/>
  <c r="BF168" i="12" s="1"/>
  <c r="C168" i="12"/>
  <c r="I168" i="12" s="1"/>
  <c r="O168" i="12" s="1"/>
  <c r="U168" i="12" s="1"/>
  <c r="AA168" i="12" s="1"/>
  <c r="AG168" i="12" s="1"/>
  <c r="AM168" i="12" s="1"/>
  <c r="AS168" i="12" s="1"/>
  <c r="AY168" i="12" s="1"/>
  <c r="BE168" i="12" s="1"/>
  <c r="B168" i="12"/>
  <c r="A168" i="12"/>
  <c r="G168" i="12" s="1"/>
  <c r="M168" i="12" s="1"/>
  <c r="S168" i="12" s="1"/>
  <c r="Y168" i="12" s="1"/>
  <c r="AE168" i="12" s="1"/>
  <c r="AK168" i="12" s="1"/>
  <c r="AQ168" i="12" s="1"/>
  <c r="AW168" i="12" s="1"/>
  <c r="BC168" i="12" s="1"/>
  <c r="S167" i="12"/>
  <c r="Y167" i="12" s="1"/>
  <c r="AE167" i="12" s="1"/>
  <c r="AK167" i="12" s="1"/>
  <c r="AQ167" i="12" s="1"/>
  <c r="AW167" i="12" s="1"/>
  <c r="BC167" i="12" s="1"/>
  <c r="E167" i="12"/>
  <c r="D167" i="12"/>
  <c r="J167" i="12" s="1"/>
  <c r="P167" i="12" s="1"/>
  <c r="V167" i="12" s="1"/>
  <c r="AB167" i="12" s="1"/>
  <c r="AH167" i="12" s="1"/>
  <c r="AN167" i="12" s="1"/>
  <c r="AT167" i="12" s="1"/>
  <c r="AZ167" i="12" s="1"/>
  <c r="BF167" i="12" s="1"/>
  <c r="C167" i="12"/>
  <c r="I167" i="12" s="1"/>
  <c r="O167" i="12" s="1"/>
  <c r="U167" i="12" s="1"/>
  <c r="AA167" i="12" s="1"/>
  <c r="AG167" i="12" s="1"/>
  <c r="AM167" i="12" s="1"/>
  <c r="AS167" i="12" s="1"/>
  <c r="AY167" i="12" s="1"/>
  <c r="BE167" i="12" s="1"/>
  <c r="B167" i="12"/>
  <c r="H167" i="12" s="1"/>
  <c r="A167" i="12"/>
  <c r="G167" i="12" s="1"/>
  <c r="M167" i="12" s="1"/>
  <c r="E166" i="12"/>
  <c r="D166" i="12"/>
  <c r="J166" i="12" s="1"/>
  <c r="P166" i="12" s="1"/>
  <c r="V166" i="12" s="1"/>
  <c r="AB166" i="12" s="1"/>
  <c r="AH166" i="12" s="1"/>
  <c r="AN166" i="12" s="1"/>
  <c r="AT166" i="12" s="1"/>
  <c r="AZ166" i="12" s="1"/>
  <c r="BF166" i="12" s="1"/>
  <c r="C166" i="12"/>
  <c r="I166" i="12" s="1"/>
  <c r="O166" i="12" s="1"/>
  <c r="U166" i="12" s="1"/>
  <c r="AA166" i="12" s="1"/>
  <c r="AG166" i="12" s="1"/>
  <c r="AM166" i="12" s="1"/>
  <c r="AS166" i="12" s="1"/>
  <c r="AY166" i="12" s="1"/>
  <c r="BE166" i="12" s="1"/>
  <c r="B166" i="12"/>
  <c r="H166" i="12" s="1"/>
  <c r="A166" i="12"/>
  <c r="G166" i="12" s="1"/>
  <c r="M166" i="12" s="1"/>
  <c r="S166" i="12" s="1"/>
  <c r="Y166" i="12" s="1"/>
  <c r="AE166" i="12" s="1"/>
  <c r="AK166" i="12" s="1"/>
  <c r="AQ166" i="12" s="1"/>
  <c r="AW166" i="12" s="1"/>
  <c r="BC166" i="12" s="1"/>
  <c r="E165" i="12"/>
  <c r="D165" i="12"/>
  <c r="J165" i="12" s="1"/>
  <c r="P165" i="12" s="1"/>
  <c r="V165" i="12" s="1"/>
  <c r="AB165" i="12" s="1"/>
  <c r="AH165" i="12" s="1"/>
  <c r="AN165" i="12" s="1"/>
  <c r="AT165" i="12" s="1"/>
  <c r="AZ165" i="12" s="1"/>
  <c r="BF165" i="12" s="1"/>
  <c r="C165" i="12"/>
  <c r="I165" i="12" s="1"/>
  <c r="O165" i="12" s="1"/>
  <c r="U165" i="12" s="1"/>
  <c r="AA165" i="12" s="1"/>
  <c r="AG165" i="12" s="1"/>
  <c r="AM165" i="12" s="1"/>
  <c r="AS165" i="12" s="1"/>
  <c r="AY165" i="12" s="1"/>
  <c r="BE165" i="12" s="1"/>
  <c r="B165" i="12"/>
  <c r="A165" i="12"/>
  <c r="G165" i="12" s="1"/>
  <c r="M165" i="12" s="1"/>
  <c r="S165" i="12" s="1"/>
  <c r="Y165" i="12" s="1"/>
  <c r="AE165" i="12" s="1"/>
  <c r="AK165" i="12" s="1"/>
  <c r="AQ165" i="12" s="1"/>
  <c r="AW165" i="12" s="1"/>
  <c r="BC165" i="12" s="1"/>
  <c r="E164" i="12"/>
  <c r="D164" i="12"/>
  <c r="J164" i="12" s="1"/>
  <c r="P164" i="12" s="1"/>
  <c r="V164" i="12" s="1"/>
  <c r="AB164" i="12" s="1"/>
  <c r="AH164" i="12" s="1"/>
  <c r="AN164" i="12" s="1"/>
  <c r="AT164" i="12" s="1"/>
  <c r="AZ164" i="12" s="1"/>
  <c r="BF164" i="12" s="1"/>
  <c r="C164" i="12"/>
  <c r="I164" i="12" s="1"/>
  <c r="O164" i="12" s="1"/>
  <c r="U164" i="12" s="1"/>
  <c r="AA164" i="12" s="1"/>
  <c r="AG164" i="12" s="1"/>
  <c r="AM164" i="12" s="1"/>
  <c r="AS164" i="12" s="1"/>
  <c r="AY164" i="12" s="1"/>
  <c r="BE164" i="12" s="1"/>
  <c r="B164" i="12"/>
  <c r="A164" i="12"/>
  <c r="G164" i="12" s="1"/>
  <c r="M164" i="12" s="1"/>
  <c r="S164" i="12" s="1"/>
  <c r="Y164" i="12" s="1"/>
  <c r="AE164" i="12" s="1"/>
  <c r="AK164" i="12" s="1"/>
  <c r="AQ164" i="12" s="1"/>
  <c r="AW164" i="12" s="1"/>
  <c r="BC164" i="12" s="1"/>
  <c r="E163" i="12"/>
  <c r="D163" i="12"/>
  <c r="J163" i="12" s="1"/>
  <c r="P163" i="12" s="1"/>
  <c r="V163" i="12" s="1"/>
  <c r="AB163" i="12" s="1"/>
  <c r="AH163" i="12" s="1"/>
  <c r="AN163" i="12" s="1"/>
  <c r="AT163" i="12" s="1"/>
  <c r="AZ163" i="12" s="1"/>
  <c r="BF163" i="12" s="1"/>
  <c r="C163" i="12"/>
  <c r="I163" i="12" s="1"/>
  <c r="O163" i="12" s="1"/>
  <c r="U163" i="12" s="1"/>
  <c r="AA163" i="12" s="1"/>
  <c r="AG163" i="12" s="1"/>
  <c r="AM163" i="12" s="1"/>
  <c r="AS163" i="12" s="1"/>
  <c r="AY163" i="12" s="1"/>
  <c r="BE163" i="12" s="1"/>
  <c r="B163" i="12"/>
  <c r="H163" i="12" s="1"/>
  <c r="A163" i="12"/>
  <c r="G163" i="12" s="1"/>
  <c r="M163" i="12" s="1"/>
  <c r="S163" i="12" s="1"/>
  <c r="Y163" i="12" s="1"/>
  <c r="AE163" i="12" s="1"/>
  <c r="AK163" i="12" s="1"/>
  <c r="AQ163" i="12" s="1"/>
  <c r="AW163" i="12" s="1"/>
  <c r="BC163" i="12" s="1"/>
  <c r="E162" i="12"/>
  <c r="D162" i="12"/>
  <c r="J162" i="12" s="1"/>
  <c r="P162" i="12" s="1"/>
  <c r="V162" i="12" s="1"/>
  <c r="AB162" i="12" s="1"/>
  <c r="AH162" i="12" s="1"/>
  <c r="AN162" i="12" s="1"/>
  <c r="AT162" i="12" s="1"/>
  <c r="AZ162" i="12" s="1"/>
  <c r="BF162" i="12" s="1"/>
  <c r="C162" i="12"/>
  <c r="I162" i="12" s="1"/>
  <c r="O162" i="12" s="1"/>
  <c r="U162" i="12" s="1"/>
  <c r="AA162" i="12" s="1"/>
  <c r="AG162" i="12" s="1"/>
  <c r="AM162" i="12" s="1"/>
  <c r="AS162" i="12" s="1"/>
  <c r="AY162" i="12" s="1"/>
  <c r="BE162" i="12" s="1"/>
  <c r="B162" i="12"/>
  <c r="H162" i="12" s="1"/>
  <c r="A162" i="12"/>
  <c r="G162" i="12" s="1"/>
  <c r="M162" i="12" s="1"/>
  <c r="S162" i="12" s="1"/>
  <c r="Y162" i="12" s="1"/>
  <c r="AE162" i="12" s="1"/>
  <c r="AK162" i="12" s="1"/>
  <c r="AQ162" i="12" s="1"/>
  <c r="AW162" i="12" s="1"/>
  <c r="BC162" i="12" s="1"/>
  <c r="O161" i="12"/>
  <c r="U161" i="12" s="1"/>
  <c r="AA161" i="12" s="1"/>
  <c r="AG161" i="12" s="1"/>
  <c r="AM161" i="12" s="1"/>
  <c r="AS161" i="12" s="1"/>
  <c r="AY161" i="12" s="1"/>
  <c r="BE161" i="12" s="1"/>
  <c r="E161" i="12"/>
  <c r="D161" i="12"/>
  <c r="J161" i="12" s="1"/>
  <c r="P161" i="12" s="1"/>
  <c r="V161" i="12" s="1"/>
  <c r="AB161" i="12" s="1"/>
  <c r="AH161" i="12" s="1"/>
  <c r="AN161" i="12" s="1"/>
  <c r="AT161" i="12" s="1"/>
  <c r="AZ161" i="12" s="1"/>
  <c r="BF161" i="12" s="1"/>
  <c r="C161" i="12"/>
  <c r="I161" i="12" s="1"/>
  <c r="B161" i="12"/>
  <c r="A161" i="12"/>
  <c r="G161" i="12" s="1"/>
  <c r="M161" i="12" s="1"/>
  <c r="S161" i="12" s="1"/>
  <c r="Y161" i="12" s="1"/>
  <c r="AE161" i="12" s="1"/>
  <c r="AK161" i="12" s="1"/>
  <c r="AQ161" i="12" s="1"/>
  <c r="AW161" i="12" s="1"/>
  <c r="BC161" i="12" s="1"/>
  <c r="E160" i="12"/>
  <c r="D160" i="12"/>
  <c r="J160" i="12" s="1"/>
  <c r="P160" i="12" s="1"/>
  <c r="V160" i="12" s="1"/>
  <c r="AB160" i="12" s="1"/>
  <c r="AH160" i="12" s="1"/>
  <c r="AN160" i="12" s="1"/>
  <c r="AT160" i="12" s="1"/>
  <c r="AZ160" i="12" s="1"/>
  <c r="BF160" i="12" s="1"/>
  <c r="C160" i="12"/>
  <c r="I160" i="12" s="1"/>
  <c r="O160" i="12" s="1"/>
  <c r="U160" i="12" s="1"/>
  <c r="AA160" i="12" s="1"/>
  <c r="AG160" i="12" s="1"/>
  <c r="AM160" i="12" s="1"/>
  <c r="AS160" i="12" s="1"/>
  <c r="AY160" i="12" s="1"/>
  <c r="BE160" i="12" s="1"/>
  <c r="B160" i="12"/>
  <c r="H160" i="12" s="1"/>
  <c r="N160" i="12" s="1"/>
  <c r="A160" i="12"/>
  <c r="G160" i="12" s="1"/>
  <c r="M160" i="12" s="1"/>
  <c r="S160" i="12" s="1"/>
  <c r="Y160" i="12" s="1"/>
  <c r="AE160" i="12" s="1"/>
  <c r="AK160" i="12" s="1"/>
  <c r="AQ160" i="12" s="1"/>
  <c r="AW160" i="12" s="1"/>
  <c r="BC160" i="12" s="1"/>
  <c r="E159" i="12"/>
  <c r="D159" i="12"/>
  <c r="J159" i="12" s="1"/>
  <c r="P159" i="12" s="1"/>
  <c r="V159" i="12" s="1"/>
  <c r="AB159" i="12" s="1"/>
  <c r="AH159" i="12" s="1"/>
  <c r="AN159" i="12" s="1"/>
  <c r="AT159" i="12" s="1"/>
  <c r="AZ159" i="12" s="1"/>
  <c r="BF159" i="12" s="1"/>
  <c r="C159" i="12"/>
  <c r="I159" i="12" s="1"/>
  <c r="O159" i="12" s="1"/>
  <c r="U159" i="12" s="1"/>
  <c r="AA159" i="12" s="1"/>
  <c r="AG159" i="12" s="1"/>
  <c r="AM159" i="12" s="1"/>
  <c r="AS159" i="12" s="1"/>
  <c r="AY159" i="12" s="1"/>
  <c r="BE159" i="12" s="1"/>
  <c r="B159" i="12"/>
  <c r="H159" i="12" s="1"/>
  <c r="A159" i="12"/>
  <c r="G159" i="12" s="1"/>
  <c r="M159" i="12" s="1"/>
  <c r="S159" i="12" s="1"/>
  <c r="Y159" i="12" s="1"/>
  <c r="AE159" i="12" s="1"/>
  <c r="AK159" i="12" s="1"/>
  <c r="AQ159" i="12" s="1"/>
  <c r="AW159" i="12" s="1"/>
  <c r="BC159" i="12" s="1"/>
  <c r="E158" i="12"/>
  <c r="D158" i="12"/>
  <c r="J158" i="12" s="1"/>
  <c r="P158" i="12" s="1"/>
  <c r="V158" i="12" s="1"/>
  <c r="AB158" i="12" s="1"/>
  <c r="AH158" i="12" s="1"/>
  <c r="AN158" i="12" s="1"/>
  <c r="AT158" i="12" s="1"/>
  <c r="AZ158" i="12" s="1"/>
  <c r="BF158" i="12" s="1"/>
  <c r="C158" i="12"/>
  <c r="I158" i="12" s="1"/>
  <c r="O158" i="12" s="1"/>
  <c r="U158" i="12" s="1"/>
  <c r="AA158" i="12" s="1"/>
  <c r="AG158" i="12" s="1"/>
  <c r="AM158" i="12" s="1"/>
  <c r="AS158" i="12" s="1"/>
  <c r="AY158" i="12" s="1"/>
  <c r="BE158" i="12" s="1"/>
  <c r="B158" i="12"/>
  <c r="H158" i="12" s="1"/>
  <c r="A158" i="12"/>
  <c r="G158" i="12" s="1"/>
  <c r="M158" i="12" s="1"/>
  <c r="S158" i="12" s="1"/>
  <c r="Y158" i="12" s="1"/>
  <c r="AE158" i="12" s="1"/>
  <c r="AK158" i="12" s="1"/>
  <c r="AQ158" i="12" s="1"/>
  <c r="AW158" i="12" s="1"/>
  <c r="BC158" i="12" s="1"/>
  <c r="G157" i="12"/>
  <c r="M157" i="12" s="1"/>
  <c r="S157" i="12" s="1"/>
  <c r="Y157" i="12" s="1"/>
  <c r="AE157" i="12" s="1"/>
  <c r="AK157" i="12" s="1"/>
  <c r="AQ157" i="12" s="1"/>
  <c r="AW157" i="12" s="1"/>
  <c r="BC157" i="12" s="1"/>
  <c r="E157" i="12"/>
  <c r="D157" i="12"/>
  <c r="J157" i="12" s="1"/>
  <c r="P157" i="12" s="1"/>
  <c r="V157" i="12" s="1"/>
  <c r="AB157" i="12" s="1"/>
  <c r="AH157" i="12" s="1"/>
  <c r="AN157" i="12" s="1"/>
  <c r="AT157" i="12" s="1"/>
  <c r="AZ157" i="12" s="1"/>
  <c r="BF157" i="12" s="1"/>
  <c r="C157" i="12"/>
  <c r="I157" i="12" s="1"/>
  <c r="O157" i="12" s="1"/>
  <c r="U157" i="12" s="1"/>
  <c r="AA157" i="12" s="1"/>
  <c r="AG157" i="12" s="1"/>
  <c r="AM157" i="12" s="1"/>
  <c r="AS157" i="12" s="1"/>
  <c r="AY157" i="12" s="1"/>
  <c r="BE157" i="12" s="1"/>
  <c r="B157" i="12"/>
  <c r="A157" i="12"/>
  <c r="E156" i="12"/>
  <c r="D156" i="12"/>
  <c r="J156" i="12" s="1"/>
  <c r="P156" i="12" s="1"/>
  <c r="V156" i="12" s="1"/>
  <c r="AB156" i="12" s="1"/>
  <c r="AH156" i="12" s="1"/>
  <c r="AN156" i="12" s="1"/>
  <c r="AT156" i="12" s="1"/>
  <c r="AZ156" i="12" s="1"/>
  <c r="BF156" i="12" s="1"/>
  <c r="C156" i="12"/>
  <c r="I156" i="12" s="1"/>
  <c r="O156" i="12" s="1"/>
  <c r="U156" i="12" s="1"/>
  <c r="AA156" i="12" s="1"/>
  <c r="AG156" i="12" s="1"/>
  <c r="AM156" i="12" s="1"/>
  <c r="AS156" i="12" s="1"/>
  <c r="AY156" i="12" s="1"/>
  <c r="BE156" i="12" s="1"/>
  <c r="B156" i="12"/>
  <c r="A156" i="12"/>
  <c r="G156" i="12" s="1"/>
  <c r="M156" i="12" s="1"/>
  <c r="S156" i="12" s="1"/>
  <c r="Y156" i="12" s="1"/>
  <c r="AE156" i="12" s="1"/>
  <c r="AK156" i="12" s="1"/>
  <c r="AQ156" i="12" s="1"/>
  <c r="AW156" i="12" s="1"/>
  <c r="BC156" i="12" s="1"/>
  <c r="E155" i="12"/>
  <c r="D155" i="12"/>
  <c r="J155" i="12" s="1"/>
  <c r="P155" i="12" s="1"/>
  <c r="V155" i="12" s="1"/>
  <c r="AB155" i="12" s="1"/>
  <c r="AH155" i="12" s="1"/>
  <c r="AN155" i="12" s="1"/>
  <c r="AT155" i="12" s="1"/>
  <c r="AZ155" i="12" s="1"/>
  <c r="BF155" i="12" s="1"/>
  <c r="C155" i="12"/>
  <c r="I155" i="12" s="1"/>
  <c r="O155" i="12" s="1"/>
  <c r="U155" i="12" s="1"/>
  <c r="AA155" i="12" s="1"/>
  <c r="AG155" i="12" s="1"/>
  <c r="AM155" i="12" s="1"/>
  <c r="AS155" i="12" s="1"/>
  <c r="AY155" i="12" s="1"/>
  <c r="BE155" i="12" s="1"/>
  <c r="B155" i="12"/>
  <c r="H155" i="12" s="1"/>
  <c r="A155" i="12"/>
  <c r="G155" i="12" s="1"/>
  <c r="M155" i="12" s="1"/>
  <c r="S155" i="12" s="1"/>
  <c r="Y155" i="12" s="1"/>
  <c r="AE155" i="12" s="1"/>
  <c r="AK155" i="12" s="1"/>
  <c r="AQ155" i="12" s="1"/>
  <c r="AW155" i="12" s="1"/>
  <c r="BC155" i="12" s="1"/>
  <c r="E154" i="12"/>
  <c r="D154" i="12"/>
  <c r="J154" i="12" s="1"/>
  <c r="P154" i="12" s="1"/>
  <c r="V154" i="12" s="1"/>
  <c r="AB154" i="12" s="1"/>
  <c r="AH154" i="12" s="1"/>
  <c r="AN154" i="12" s="1"/>
  <c r="AT154" i="12" s="1"/>
  <c r="AZ154" i="12" s="1"/>
  <c r="BF154" i="12" s="1"/>
  <c r="C154" i="12"/>
  <c r="I154" i="12" s="1"/>
  <c r="O154" i="12" s="1"/>
  <c r="U154" i="12" s="1"/>
  <c r="AA154" i="12" s="1"/>
  <c r="AG154" i="12" s="1"/>
  <c r="AM154" i="12" s="1"/>
  <c r="AS154" i="12" s="1"/>
  <c r="AY154" i="12" s="1"/>
  <c r="BE154" i="12" s="1"/>
  <c r="B154" i="12"/>
  <c r="H154" i="12" s="1"/>
  <c r="A154" i="12"/>
  <c r="G154" i="12" s="1"/>
  <c r="M154" i="12" s="1"/>
  <c r="S154" i="12" s="1"/>
  <c r="Y154" i="12" s="1"/>
  <c r="AE154" i="12" s="1"/>
  <c r="AK154" i="12" s="1"/>
  <c r="AQ154" i="12" s="1"/>
  <c r="AW154" i="12" s="1"/>
  <c r="BC154" i="12" s="1"/>
  <c r="E153" i="12"/>
  <c r="D153" i="12"/>
  <c r="J153" i="12" s="1"/>
  <c r="P153" i="12" s="1"/>
  <c r="V153" i="12" s="1"/>
  <c r="AB153" i="12" s="1"/>
  <c r="AH153" i="12" s="1"/>
  <c r="AN153" i="12" s="1"/>
  <c r="AT153" i="12" s="1"/>
  <c r="AZ153" i="12" s="1"/>
  <c r="BF153" i="12" s="1"/>
  <c r="C153" i="12"/>
  <c r="I153" i="12" s="1"/>
  <c r="O153" i="12" s="1"/>
  <c r="U153" i="12" s="1"/>
  <c r="AA153" i="12" s="1"/>
  <c r="AG153" i="12" s="1"/>
  <c r="AM153" i="12" s="1"/>
  <c r="AS153" i="12" s="1"/>
  <c r="AY153" i="12" s="1"/>
  <c r="BE153" i="12" s="1"/>
  <c r="B153" i="12"/>
  <c r="A153" i="12"/>
  <c r="G153" i="12" s="1"/>
  <c r="M153" i="12" s="1"/>
  <c r="S153" i="12" s="1"/>
  <c r="Y153" i="12" s="1"/>
  <c r="AE153" i="12" s="1"/>
  <c r="AK153" i="12" s="1"/>
  <c r="AQ153" i="12" s="1"/>
  <c r="AW153" i="12" s="1"/>
  <c r="BC153" i="12" s="1"/>
  <c r="E152" i="12"/>
  <c r="D152" i="12"/>
  <c r="J152" i="12" s="1"/>
  <c r="P152" i="12" s="1"/>
  <c r="V152" i="12" s="1"/>
  <c r="AB152" i="12" s="1"/>
  <c r="AH152" i="12" s="1"/>
  <c r="AN152" i="12" s="1"/>
  <c r="AT152" i="12" s="1"/>
  <c r="AZ152" i="12" s="1"/>
  <c r="BF152" i="12" s="1"/>
  <c r="C152" i="12"/>
  <c r="I152" i="12" s="1"/>
  <c r="O152" i="12" s="1"/>
  <c r="U152" i="12" s="1"/>
  <c r="AA152" i="12" s="1"/>
  <c r="AG152" i="12" s="1"/>
  <c r="AM152" i="12" s="1"/>
  <c r="AS152" i="12" s="1"/>
  <c r="AY152" i="12" s="1"/>
  <c r="BE152" i="12" s="1"/>
  <c r="B152" i="12"/>
  <c r="A152" i="12"/>
  <c r="G152" i="12" s="1"/>
  <c r="M152" i="12" s="1"/>
  <c r="S152" i="12" s="1"/>
  <c r="Y152" i="12" s="1"/>
  <c r="AE152" i="12" s="1"/>
  <c r="AK152" i="12" s="1"/>
  <c r="AQ152" i="12" s="1"/>
  <c r="AW152" i="12" s="1"/>
  <c r="BC152" i="12" s="1"/>
  <c r="E151" i="12"/>
  <c r="D151" i="12"/>
  <c r="J151" i="12" s="1"/>
  <c r="P151" i="12" s="1"/>
  <c r="V151" i="12" s="1"/>
  <c r="AB151" i="12" s="1"/>
  <c r="AH151" i="12" s="1"/>
  <c r="AN151" i="12" s="1"/>
  <c r="AT151" i="12" s="1"/>
  <c r="AZ151" i="12" s="1"/>
  <c r="BF151" i="12" s="1"/>
  <c r="C151" i="12"/>
  <c r="I151" i="12" s="1"/>
  <c r="O151" i="12" s="1"/>
  <c r="U151" i="12" s="1"/>
  <c r="AA151" i="12" s="1"/>
  <c r="AG151" i="12" s="1"/>
  <c r="AM151" i="12" s="1"/>
  <c r="AS151" i="12" s="1"/>
  <c r="AY151" i="12" s="1"/>
  <c r="BE151" i="12" s="1"/>
  <c r="B151" i="12"/>
  <c r="H151" i="12" s="1"/>
  <c r="A151" i="12"/>
  <c r="G151" i="12" s="1"/>
  <c r="M151" i="12" s="1"/>
  <c r="S151" i="12" s="1"/>
  <c r="Y151" i="12" s="1"/>
  <c r="AE151" i="12" s="1"/>
  <c r="AK151" i="12" s="1"/>
  <c r="AQ151" i="12" s="1"/>
  <c r="AW151" i="12" s="1"/>
  <c r="BC151" i="12" s="1"/>
  <c r="E150" i="12"/>
  <c r="D150" i="12"/>
  <c r="J150" i="12" s="1"/>
  <c r="P150" i="12" s="1"/>
  <c r="V150" i="12" s="1"/>
  <c r="AB150" i="12" s="1"/>
  <c r="AH150" i="12" s="1"/>
  <c r="AN150" i="12" s="1"/>
  <c r="AT150" i="12" s="1"/>
  <c r="AZ150" i="12" s="1"/>
  <c r="BF150" i="12" s="1"/>
  <c r="C150" i="12"/>
  <c r="I150" i="12" s="1"/>
  <c r="O150" i="12" s="1"/>
  <c r="U150" i="12" s="1"/>
  <c r="AA150" i="12" s="1"/>
  <c r="AG150" i="12" s="1"/>
  <c r="AM150" i="12" s="1"/>
  <c r="AS150" i="12" s="1"/>
  <c r="AY150" i="12" s="1"/>
  <c r="BE150" i="12" s="1"/>
  <c r="B150" i="12"/>
  <c r="H150" i="12" s="1"/>
  <c r="A150" i="12"/>
  <c r="G150" i="12" s="1"/>
  <c r="M150" i="12" s="1"/>
  <c r="S150" i="12" s="1"/>
  <c r="Y150" i="12" s="1"/>
  <c r="AE150" i="12" s="1"/>
  <c r="AK150" i="12" s="1"/>
  <c r="AQ150" i="12" s="1"/>
  <c r="AW150" i="12" s="1"/>
  <c r="BC150" i="12" s="1"/>
  <c r="O149" i="12"/>
  <c r="U149" i="12" s="1"/>
  <c r="AA149" i="12" s="1"/>
  <c r="AG149" i="12" s="1"/>
  <c r="AM149" i="12" s="1"/>
  <c r="AS149" i="12" s="1"/>
  <c r="AY149" i="12" s="1"/>
  <c r="BE149" i="12" s="1"/>
  <c r="E149" i="12"/>
  <c r="D149" i="12"/>
  <c r="J149" i="12" s="1"/>
  <c r="P149" i="12" s="1"/>
  <c r="V149" i="12" s="1"/>
  <c r="AB149" i="12" s="1"/>
  <c r="AH149" i="12" s="1"/>
  <c r="AN149" i="12" s="1"/>
  <c r="AT149" i="12" s="1"/>
  <c r="AZ149" i="12" s="1"/>
  <c r="BF149" i="12" s="1"/>
  <c r="C149" i="12"/>
  <c r="I149" i="12" s="1"/>
  <c r="B149" i="12"/>
  <c r="A149" i="12"/>
  <c r="G149" i="12" s="1"/>
  <c r="M149" i="12" s="1"/>
  <c r="S149" i="12" s="1"/>
  <c r="Y149" i="12" s="1"/>
  <c r="AE149" i="12" s="1"/>
  <c r="AK149" i="12" s="1"/>
  <c r="AQ149" i="12" s="1"/>
  <c r="AW149" i="12" s="1"/>
  <c r="BC149" i="12" s="1"/>
  <c r="E148" i="12"/>
  <c r="D148" i="12"/>
  <c r="J148" i="12" s="1"/>
  <c r="P148" i="12" s="1"/>
  <c r="V148" i="12" s="1"/>
  <c r="AB148" i="12" s="1"/>
  <c r="AH148" i="12" s="1"/>
  <c r="AN148" i="12" s="1"/>
  <c r="AT148" i="12" s="1"/>
  <c r="AZ148" i="12" s="1"/>
  <c r="BF148" i="12" s="1"/>
  <c r="C148" i="12"/>
  <c r="I148" i="12" s="1"/>
  <c r="O148" i="12" s="1"/>
  <c r="U148" i="12" s="1"/>
  <c r="AA148" i="12" s="1"/>
  <c r="AG148" i="12" s="1"/>
  <c r="AM148" i="12" s="1"/>
  <c r="AS148" i="12" s="1"/>
  <c r="AY148" i="12" s="1"/>
  <c r="BE148" i="12" s="1"/>
  <c r="B148" i="12"/>
  <c r="H148" i="12" s="1"/>
  <c r="N148" i="12" s="1"/>
  <c r="A148" i="12"/>
  <c r="G148" i="12" s="1"/>
  <c r="M148" i="12" s="1"/>
  <c r="S148" i="12" s="1"/>
  <c r="Y148" i="12" s="1"/>
  <c r="AE148" i="12" s="1"/>
  <c r="AK148" i="12" s="1"/>
  <c r="AQ148" i="12" s="1"/>
  <c r="AW148" i="12" s="1"/>
  <c r="BC148" i="12" s="1"/>
  <c r="E147" i="12"/>
  <c r="D147" i="12"/>
  <c r="J147" i="12" s="1"/>
  <c r="P147" i="12" s="1"/>
  <c r="V147" i="12" s="1"/>
  <c r="AB147" i="12" s="1"/>
  <c r="AH147" i="12" s="1"/>
  <c r="AN147" i="12" s="1"/>
  <c r="AT147" i="12" s="1"/>
  <c r="AZ147" i="12" s="1"/>
  <c r="BF147" i="12" s="1"/>
  <c r="C147" i="12"/>
  <c r="I147" i="12" s="1"/>
  <c r="O147" i="12" s="1"/>
  <c r="U147" i="12" s="1"/>
  <c r="AA147" i="12" s="1"/>
  <c r="AG147" i="12" s="1"/>
  <c r="AM147" i="12" s="1"/>
  <c r="AS147" i="12" s="1"/>
  <c r="AY147" i="12" s="1"/>
  <c r="BE147" i="12" s="1"/>
  <c r="B147" i="12"/>
  <c r="H147" i="12" s="1"/>
  <c r="A147" i="12"/>
  <c r="G147" i="12" s="1"/>
  <c r="M147" i="12" s="1"/>
  <c r="S147" i="12" s="1"/>
  <c r="Y147" i="12" s="1"/>
  <c r="AE147" i="12" s="1"/>
  <c r="AK147" i="12" s="1"/>
  <c r="AQ147" i="12" s="1"/>
  <c r="AW147" i="12" s="1"/>
  <c r="BC147" i="12" s="1"/>
  <c r="E146" i="12"/>
  <c r="D146" i="12"/>
  <c r="J146" i="12" s="1"/>
  <c r="P146" i="12" s="1"/>
  <c r="V146" i="12" s="1"/>
  <c r="AB146" i="12" s="1"/>
  <c r="AH146" i="12" s="1"/>
  <c r="AN146" i="12" s="1"/>
  <c r="AT146" i="12" s="1"/>
  <c r="AZ146" i="12" s="1"/>
  <c r="BF146" i="12" s="1"/>
  <c r="C146" i="12"/>
  <c r="I146" i="12" s="1"/>
  <c r="O146" i="12" s="1"/>
  <c r="U146" i="12" s="1"/>
  <c r="AA146" i="12" s="1"/>
  <c r="AG146" i="12" s="1"/>
  <c r="AM146" i="12" s="1"/>
  <c r="AS146" i="12" s="1"/>
  <c r="AY146" i="12" s="1"/>
  <c r="BE146" i="12" s="1"/>
  <c r="B146" i="12"/>
  <c r="H146" i="12" s="1"/>
  <c r="A146" i="12"/>
  <c r="G146" i="12" s="1"/>
  <c r="M146" i="12" s="1"/>
  <c r="S146" i="12" s="1"/>
  <c r="Y146" i="12" s="1"/>
  <c r="AE146" i="12" s="1"/>
  <c r="AK146" i="12" s="1"/>
  <c r="AQ146" i="12" s="1"/>
  <c r="AW146" i="12" s="1"/>
  <c r="BC146" i="12" s="1"/>
  <c r="E145" i="12"/>
  <c r="D145" i="12"/>
  <c r="J145" i="12" s="1"/>
  <c r="P145" i="12" s="1"/>
  <c r="V145" i="12" s="1"/>
  <c r="AB145" i="12" s="1"/>
  <c r="AH145" i="12" s="1"/>
  <c r="AN145" i="12" s="1"/>
  <c r="AT145" i="12" s="1"/>
  <c r="AZ145" i="12" s="1"/>
  <c r="BF145" i="12" s="1"/>
  <c r="C145" i="12"/>
  <c r="I145" i="12" s="1"/>
  <c r="O145" i="12" s="1"/>
  <c r="U145" i="12" s="1"/>
  <c r="AA145" i="12" s="1"/>
  <c r="AG145" i="12" s="1"/>
  <c r="AM145" i="12" s="1"/>
  <c r="AS145" i="12" s="1"/>
  <c r="AY145" i="12" s="1"/>
  <c r="BE145" i="12" s="1"/>
  <c r="B145" i="12"/>
  <c r="A145" i="12"/>
  <c r="G145" i="12" s="1"/>
  <c r="M145" i="12" s="1"/>
  <c r="S145" i="12" s="1"/>
  <c r="Y145" i="12" s="1"/>
  <c r="AE145" i="12" s="1"/>
  <c r="AK145" i="12" s="1"/>
  <c r="AQ145" i="12" s="1"/>
  <c r="AW145" i="12" s="1"/>
  <c r="BC145" i="12" s="1"/>
  <c r="E144" i="12"/>
  <c r="D144" i="12"/>
  <c r="J144" i="12" s="1"/>
  <c r="P144" i="12" s="1"/>
  <c r="V144" i="12" s="1"/>
  <c r="AB144" i="12" s="1"/>
  <c r="AH144" i="12" s="1"/>
  <c r="AN144" i="12" s="1"/>
  <c r="AT144" i="12" s="1"/>
  <c r="AZ144" i="12" s="1"/>
  <c r="BF144" i="12" s="1"/>
  <c r="C144" i="12"/>
  <c r="I144" i="12" s="1"/>
  <c r="O144" i="12" s="1"/>
  <c r="U144" i="12" s="1"/>
  <c r="AA144" i="12" s="1"/>
  <c r="AG144" i="12" s="1"/>
  <c r="AM144" i="12" s="1"/>
  <c r="AS144" i="12" s="1"/>
  <c r="AY144" i="12" s="1"/>
  <c r="BE144" i="12" s="1"/>
  <c r="B144" i="12"/>
  <c r="H144" i="12" s="1"/>
  <c r="N144" i="12" s="1"/>
  <c r="A144" i="12"/>
  <c r="G144" i="12" s="1"/>
  <c r="M144" i="12" s="1"/>
  <c r="S144" i="12" s="1"/>
  <c r="Y144" i="12" s="1"/>
  <c r="AE144" i="12" s="1"/>
  <c r="AK144" i="12" s="1"/>
  <c r="AQ144" i="12" s="1"/>
  <c r="AW144" i="12" s="1"/>
  <c r="BC144" i="12" s="1"/>
  <c r="E143" i="12"/>
  <c r="D143" i="12"/>
  <c r="J143" i="12" s="1"/>
  <c r="P143" i="12" s="1"/>
  <c r="V143" i="12" s="1"/>
  <c r="AB143" i="12" s="1"/>
  <c r="AH143" i="12" s="1"/>
  <c r="AN143" i="12" s="1"/>
  <c r="AT143" i="12" s="1"/>
  <c r="AZ143" i="12" s="1"/>
  <c r="BF143" i="12" s="1"/>
  <c r="C143" i="12"/>
  <c r="I143" i="12" s="1"/>
  <c r="O143" i="12" s="1"/>
  <c r="U143" i="12" s="1"/>
  <c r="AA143" i="12" s="1"/>
  <c r="AG143" i="12" s="1"/>
  <c r="AM143" i="12" s="1"/>
  <c r="AS143" i="12" s="1"/>
  <c r="AY143" i="12" s="1"/>
  <c r="BE143" i="12" s="1"/>
  <c r="B143" i="12"/>
  <c r="H143" i="12" s="1"/>
  <c r="A143" i="12"/>
  <c r="G143" i="12" s="1"/>
  <c r="M143" i="12" s="1"/>
  <c r="S143" i="12" s="1"/>
  <c r="Y143" i="12" s="1"/>
  <c r="AE143" i="12" s="1"/>
  <c r="AK143" i="12" s="1"/>
  <c r="AQ143" i="12" s="1"/>
  <c r="AW143" i="12" s="1"/>
  <c r="BC143" i="12" s="1"/>
  <c r="E142" i="12"/>
  <c r="D142" i="12"/>
  <c r="J142" i="12" s="1"/>
  <c r="P142" i="12" s="1"/>
  <c r="V142" i="12" s="1"/>
  <c r="AB142" i="12" s="1"/>
  <c r="AH142" i="12" s="1"/>
  <c r="AN142" i="12" s="1"/>
  <c r="AT142" i="12" s="1"/>
  <c r="AZ142" i="12" s="1"/>
  <c r="BF142" i="12" s="1"/>
  <c r="C142" i="12"/>
  <c r="I142" i="12" s="1"/>
  <c r="O142" i="12" s="1"/>
  <c r="U142" i="12" s="1"/>
  <c r="AA142" i="12" s="1"/>
  <c r="AG142" i="12" s="1"/>
  <c r="AM142" i="12" s="1"/>
  <c r="AS142" i="12" s="1"/>
  <c r="AY142" i="12" s="1"/>
  <c r="BE142" i="12" s="1"/>
  <c r="B142" i="12"/>
  <c r="H142" i="12" s="1"/>
  <c r="A142" i="12"/>
  <c r="G142" i="12" s="1"/>
  <c r="M142" i="12" s="1"/>
  <c r="S142" i="12" s="1"/>
  <c r="Y142" i="12" s="1"/>
  <c r="AE142" i="12" s="1"/>
  <c r="AK142" i="12" s="1"/>
  <c r="AQ142" i="12" s="1"/>
  <c r="AW142" i="12" s="1"/>
  <c r="BC142" i="12" s="1"/>
  <c r="E141" i="12"/>
  <c r="D141" i="12"/>
  <c r="J141" i="12" s="1"/>
  <c r="P141" i="12" s="1"/>
  <c r="V141" i="12" s="1"/>
  <c r="AB141" i="12" s="1"/>
  <c r="AH141" i="12" s="1"/>
  <c r="AN141" i="12" s="1"/>
  <c r="AT141" i="12" s="1"/>
  <c r="AZ141" i="12" s="1"/>
  <c r="BF141" i="12" s="1"/>
  <c r="C141" i="12"/>
  <c r="I141" i="12" s="1"/>
  <c r="O141" i="12" s="1"/>
  <c r="U141" i="12" s="1"/>
  <c r="AA141" i="12" s="1"/>
  <c r="AG141" i="12" s="1"/>
  <c r="AM141" i="12" s="1"/>
  <c r="AS141" i="12" s="1"/>
  <c r="AY141" i="12" s="1"/>
  <c r="BE141" i="12" s="1"/>
  <c r="B141" i="12"/>
  <c r="A141" i="12"/>
  <c r="G141" i="12" s="1"/>
  <c r="M141" i="12" s="1"/>
  <c r="S141" i="12" s="1"/>
  <c r="Y141" i="12" s="1"/>
  <c r="AE141" i="12" s="1"/>
  <c r="AK141" i="12" s="1"/>
  <c r="AQ141" i="12" s="1"/>
  <c r="AW141" i="12" s="1"/>
  <c r="BC141" i="12" s="1"/>
  <c r="E140" i="12"/>
  <c r="D140" i="12"/>
  <c r="J140" i="12" s="1"/>
  <c r="P140" i="12" s="1"/>
  <c r="V140" i="12" s="1"/>
  <c r="AB140" i="12" s="1"/>
  <c r="AH140" i="12" s="1"/>
  <c r="AN140" i="12" s="1"/>
  <c r="AT140" i="12" s="1"/>
  <c r="AZ140" i="12" s="1"/>
  <c r="BF140" i="12" s="1"/>
  <c r="C140" i="12"/>
  <c r="I140" i="12" s="1"/>
  <c r="O140" i="12" s="1"/>
  <c r="U140" i="12" s="1"/>
  <c r="AA140" i="12" s="1"/>
  <c r="AG140" i="12" s="1"/>
  <c r="AM140" i="12" s="1"/>
  <c r="AS140" i="12" s="1"/>
  <c r="AY140" i="12" s="1"/>
  <c r="BE140" i="12" s="1"/>
  <c r="B140" i="12"/>
  <c r="H140" i="12" s="1"/>
  <c r="N140" i="12" s="1"/>
  <c r="A140" i="12"/>
  <c r="G140" i="12" s="1"/>
  <c r="M140" i="12" s="1"/>
  <c r="S140" i="12" s="1"/>
  <c r="Y140" i="12" s="1"/>
  <c r="AE140" i="12" s="1"/>
  <c r="AK140" i="12" s="1"/>
  <c r="AQ140" i="12" s="1"/>
  <c r="AW140" i="12" s="1"/>
  <c r="BC140" i="12" s="1"/>
  <c r="E139" i="12"/>
  <c r="D139" i="12"/>
  <c r="J139" i="12" s="1"/>
  <c r="P139" i="12" s="1"/>
  <c r="V139" i="12" s="1"/>
  <c r="AB139" i="12" s="1"/>
  <c r="AH139" i="12" s="1"/>
  <c r="AN139" i="12" s="1"/>
  <c r="AT139" i="12" s="1"/>
  <c r="AZ139" i="12" s="1"/>
  <c r="BF139" i="12" s="1"/>
  <c r="C139" i="12"/>
  <c r="I139" i="12" s="1"/>
  <c r="O139" i="12" s="1"/>
  <c r="U139" i="12" s="1"/>
  <c r="AA139" i="12" s="1"/>
  <c r="AG139" i="12" s="1"/>
  <c r="AM139" i="12" s="1"/>
  <c r="AS139" i="12" s="1"/>
  <c r="AY139" i="12" s="1"/>
  <c r="BE139" i="12" s="1"/>
  <c r="B139" i="12"/>
  <c r="H139" i="12" s="1"/>
  <c r="A139" i="12"/>
  <c r="G139" i="12" s="1"/>
  <c r="M139" i="12" s="1"/>
  <c r="S139" i="12" s="1"/>
  <c r="Y139" i="12" s="1"/>
  <c r="AE139" i="12" s="1"/>
  <c r="AK139" i="12" s="1"/>
  <c r="AQ139" i="12" s="1"/>
  <c r="AW139" i="12" s="1"/>
  <c r="BC139" i="12" s="1"/>
  <c r="E138" i="12"/>
  <c r="D138" i="12"/>
  <c r="J138" i="12" s="1"/>
  <c r="P138" i="12" s="1"/>
  <c r="V138" i="12" s="1"/>
  <c r="AB138" i="12" s="1"/>
  <c r="AH138" i="12" s="1"/>
  <c r="AN138" i="12" s="1"/>
  <c r="AT138" i="12" s="1"/>
  <c r="AZ138" i="12" s="1"/>
  <c r="BF138" i="12" s="1"/>
  <c r="C138" i="12"/>
  <c r="I138" i="12" s="1"/>
  <c r="O138" i="12" s="1"/>
  <c r="U138" i="12" s="1"/>
  <c r="AA138" i="12" s="1"/>
  <c r="AG138" i="12" s="1"/>
  <c r="AM138" i="12" s="1"/>
  <c r="AS138" i="12" s="1"/>
  <c r="AY138" i="12" s="1"/>
  <c r="BE138" i="12" s="1"/>
  <c r="B138" i="12"/>
  <c r="H138" i="12" s="1"/>
  <c r="A138" i="12"/>
  <c r="G138" i="12" s="1"/>
  <c r="M138" i="12" s="1"/>
  <c r="S138" i="12" s="1"/>
  <c r="Y138" i="12" s="1"/>
  <c r="AE138" i="12" s="1"/>
  <c r="AK138" i="12" s="1"/>
  <c r="AQ138" i="12" s="1"/>
  <c r="AW138" i="12" s="1"/>
  <c r="BC138" i="12" s="1"/>
  <c r="E137" i="12"/>
  <c r="D137" i="12"/>
  <c r="J137" i="12" s="1"/>
  <c r="P137" i="12" s="1"/>
  <c r="V137" i="12" s="1"/>
  <c r="AB137" i="12" s="1"/>
  <c r="AH137" i="12" s="1"/>
  <c r="AN137" i="12" s="1"/>
  <c r="AT137" i="12" s="1"/>
  <c r="AZ137" i="12" s="1"/>
  <c r="BF137" i="12" s="1"/>
  <c r="C137" i="12"/>
  <c r="I137" i="12" s="1"/>
  <c r="O137" i="12" s="1"/>
  <c r="U137" i="12" s="1"/>
  <c r="AA137" i="12" s="1"/>
  <c r="AG137" i="12" s="1"/>
  <c r="AM137" i="12" s="1"/>
  <c r="AS137" i="12" s="1"/>
  <c r="AY137" i="12" s="1"/>
  <c r="BE137" i="12" s="1"/>
  <c r="B137" i="12"/>
  <c r="A137" i="12"/>
  <c r="G137" i="12" s="1"/>
  <c r="M137" i="12" s="1"/>
  <c r="S137" i="12" s="1"/>
  <c r="Y137" i="12" s="1"/>
  <c r="AE137" i="12" s="1"/>
  <c r="AK137" i="12" s="1"/>
  <c r="AQ137" i="12" s="1"/>
  <c r="AW137" i="12" s="1"/>
  <c r="BC137" i="12" s="1"/>
  <c r="E136" i="12"/>
  <c r="D136" i="12"/>
  <c r="J136" i="12" s="1"/>
  <c r="P136" i="12" s="1"/>
  <c r="V136" i="12" s="1"/>
  <c r="AB136" i="12" s="1"/>
  <c r="AH136" i="12" s="1"/>
  <c r="AN136" i="12" s="1"/>
  <c r="AT136" i="12" s="1"/>
  <c r="AZ136" i="12" s="1"/>
  <c r="BF136" i="12" s="1"/>
  <c r="C136" i="12"/>
  <c r="I136" i="12" s="1"/>
  <c r="O136" i="12" s="1"/>
  <c r="U136" i="12" s="1"/>
  <c r="AA136" i="12" s="1"/>
  <c r="AG136" i="12" s="1"/>
  <c r="AM136" i="12" s="1"/>
  <c r="AS136" i="12" s="1"/>
  <c r="AY136" i="12" s="1"/>
  <c r="BE136" i="12" s="1"/>
  <c r="B136" i="12"/>
  <c r="A136" i="12"/>
  <c r="G136" i="12" s="1"/>
  <c r="M136" i="12" s="1"/>
  <c r="S136" i="12" s="1"/>
  <c r="Y136" i="12" s="1"/>
  <c r="AE136" i="12" s="1"/>
  <c r="AK136" i="12" s="1"/>
  <c r="AQ136" i="12" s="1"/>
  <c r="AW136" i="12" s="1"/>
  <c r="BC136" i="12" s="1"/>
  <c r="E135" i="12"/>
  <c r="D135" i="12"/>
  <c r="J135" i="12" s="1"/>
  <c r="P135" i="12" s="1"/>
  <c r="V135" i="12" s="1"/>
  <c r="AB135" i="12" s="1"/>
  <c r="AH135" i="12" s="1"/>
  <c r="AN135" i="12" s="1"/>
  <c r="AT135" i="12" s="1"/>
  <c r="AZ135" i="12" s="1"/>
  <c r="BF135" i="12" s="1"/>
  <c r="C135" i="12"/>
  <c r="I135" i="12" s="1"/>
  <c r="O135" i="12" s="1"/>
  <c r="U135" i="12" s="1"/>
  <c r="AA135" i="12" s="1"/>
  <c r="AG135" i="12" s="1"/>
  <c r="AM135" i="12" s="1"/>
  <c r="AS135" i="12" s="1"/>
  <c r="AY135" i="12" s="1"/>
  <c r="BE135" i="12" s="1"/>
  <c r="B135" i="12"/>
  <c r="H135" i="12" s="1"/>
  <c r="A135" i="12"/>
  <c r="G135" i="12" s="1"/>
  <c r="M135" i="12" s="1"/>
  <c r="S135" i="12" s="1"/>
  <c r="Y135" i="12" s="1"/>
  <c r="AE135" i="12" s="1"/>
  <c r="AK135" i="12" s="1"/>
  <c r="AQ135" i="12" s="1"/>
  <c r="AW135" i="12" s="1"/>
  <c r="BC135" i="12" s="1"/>
  <c r="E134" i="12"/>
  <c r="D134" i="12"/>
  <c r="J134" i="12" s="1"/>
  <c r="P134" i="12" s="1"/>
  <c r="V134" i="12" s="1"/>
  <c r="AB134" i="12" s="1"/>
  <c r="AH134" i="12" s="1"/>
  <c r="AN134" i="12" s="1"/>
  <c r="AT134" i="12" s="1"/>
  <c r="AZ134" i="12" s="1"/>
  <c r="BF134" i="12" s="1"/>
  <c r="C134" i="12"/>
  <c r="I134" i="12" s="1"/>
  <c r="O134" i="12" s="1"/>
  <c r="U134" i="12" s="1"/>
  <c r="AA134" i="12" s="1"/>
  <c r="AG134" i="12" s="1"/>
  <c r="AM134" i="12" s="1"/>
  <c r="AS134" i="12" s="1"/>
  <c r="AY134" i="12" s="1"/>
  <c r="BE134" i="12" s="1"/>
  <c r="B134" i="12"/>
  <c r="H134" i="12" s="1"/>
  <c r="A134" i="12"/>
  <c r="G134" i="12" s="1"/>
  <c r="M134" i="12" s="1"/>
  <c r="S134" i="12" s="1"/>
  <c r="Y134" i="12" s="1"/>
  <c r="AE134" i="12" s="1"/>
  <c r="AK134" i="12" s="1"/>
  <c r="AQ134" i="12" s="1"/>
  <c r="AW134" i="12" s="1"/>
  <c r="BC134" i="12" s="1"/>
  <c r="E133" i="12"/>
  <c r="D133" i="12"/>
  <c r="J133" i="12" s="1"/>
  <c r="P133" i="12" s="1"/>
  <c r="V133" i="12" s="1"/>
  <c r="AB133" i="12" s="1"/>
  <c r="AH133" i="12" s="1"/>
  <c r="AN133" i="12" s="1"/>
  <c r="AT133" i="12" s="1"/>
  <c r="AZ133" i="12" s="1"/>
  <c r="BF133" i="12" s="1"/>
  <c r="C133" i="12"/>
  <c r="I133" i="12" s="1"/>
  <c r="O133" i="12" s="1"/>
  <c r="U133" i="12" s="1"/>
  <c r="AA133" i="12" s="1"/>
  <c r="AG133" i="12" s="1"/>
  <c r="AM133" i="12" s="1"/>
  <c r="AS133" i="12" s="1"/>
  <c r="AY133" i="12" s="1"/>
  <c r="BE133" i="12" s="1"/>
  <c r="B133" i="12"/>
  <c r="A133" i="12"/>
  <c r="G133" i="12" s="1"/>
  <c r="M133" i="12" s="1"/>
  <c r="S133" i="12" s="1"/>
  <c r="Y133" i="12" s="1"/>
  <c r="AE133" i="12" s="1"/>
  <c r="AK133" i="12" s="1"/>
  <c r="AQ133" i="12" s="1"/>
  <c r="AW133" i="12" s="1"/>
  <c r="BC133" i="12" s="1"/>
  <c r="G132" i="12"/>
  <c r="M132" i="12" s="1"/>
  <c r="S132" i="12" s="1"/>
  <c r="Y132" i="12" s="1"/>
  <c r="AE132" i="12" s="1"/>
  <c r="AK132" i="12" s="1"/>
  <c r="AQ132" i="12" s="1"/>
  <c r="AW132" i="12" s="1"/>
  <c r="BC132" i="12" s="1"/>
  <c r="E132" i="12"/>
  <c r="D132" i="12"/>
  <c r="J132" i="12" s="1"/>
  <c r="P132" i="12" s="1"/>
  <c r="V132" i="12" s="1"/>
  <c r="AB132" i="12" s="1"/>
  <c r="AH132" i="12" s="1"/>
  <c r="AN132" i="12" s="1"/>
  <c r="AT132" i="12" s="1"/>
  <c r="AZ132" i="12" s="1"/>
  <c r="BF132" i="12" s="1"/>
  <c r="C132" i="12"/>
  <c r="I132" i="12" s="1"/>
  <c r="O132" i="12" s="1"/>
  <c r="U132" i="12" s="1"/>
  <c r="AA132" i="12" s="1"/>
  <c r="AG132" i="12" s="1"/>
  <c r="AM132" i="12" s="1"/>
  <c r="AS132" i="12" s="1"/>
  <c r="AY132" i="12" s="1"/>
  <c r="BE132" i="12" s="1"/>
  <c r="B132" i="12"/>
  <c r="A132" i="12"/>
  <c r="S131" i="12"/>
  <c r="Y131" i="12" s="1"/>
  <c r="AE131" i="12" s="1"/>
  <c r="AK131" i="12" s="1"/>
  <c r="AQ131" i="12" s="1"/>
  <c r="AW131" i="12" s="1"/>
  <c r="BC131" i="12" s="1"/>
  <c r="E131" i="12"/>
  <c r="D131" i="12"/>
  <c r="J131" i="12" s="1"/>
  <c r="P131" i="12" s="1"/>
  <c r="V131" i="12" s="1"/>
  <c r="AB131" i="12" s="1"/>
  <c r="AH131" i="12" s="1"/>
  <c r="AN131" i="12" s="1"/>
  <c r="AT131" i="12" s="1"/>
  <c r="AZ131" i="12" s="1"/>
  <c r="BF131" i="12" s="1"/>
  <c r="C131" i="12"/>
  <c r="I131" i="12" s="1"/>
  <c r="O131" i="12" s="1"/>
  <c r="U131" i="12" s="1"/>
  <c r="AA131" i="12" s="1"/>
  <c r="AG131" i="12" s="1"/>
  <c r="AM131" i="12" s="1"/>
  <c r="AS131" i="12" s="1"/>
  <c r="AY131" i="12" s="1"/>
  <c r="BE131" i="12" s="1"/>
  <c r="B131" i="12"/>
  <c r="H131" i="12" s="1"/>
  <c r="A131" i="12"/>
  <c r="G131" i="12" s="1"/>
  <c r="M131" i="12" s="1"/>
  <c r="E130" i="12"/>
  <c r="D130" i="12"/>
  <c r="J130" i="12" s="1"/>
  <c r="P130" i="12" s="1"/>
  <c r="V130" i="12" s="1"/>
  <c r="AB130" i="12" s="1"/>
  <c r="AH130" i="12" s="1"/>
  <c r="AN130" i="12" s="1"/>
  <c r="AT130" i="12" s="1"/>
  <c r="AZ130" i="12" s="1"/>
  <c r="BF130" i="12" s="1"/>
  <c r="C130" i="12"/>
  <c r="I130" i="12" s="1"/>
  <c r="O130" i="12" s="1"/>
  <c r="U130" i="12" s="1"/>
  <c r="AA130" i="12" s="1"/>
  <c r="AG130" i="12" s="1"/>
  <c r="AM130" i="12" s="1"/>
  <c r="AS130" i="12" s="1"/>
  <c r="AY130" i="12" s="1"/>
  <c r="BE130" i="12" s="1"/>
  <c r="B130" i="12"/>
  <c r="H130" i="12" s="1"/>
  <c r="A130" i="12"/>
  <c r="G130" i="12" s="1"/>
  <c r="M130" i="12" s="1"/>
  <c r="S130" i="12" s="1"/>
  <c r="Y130" i="12" s="1"/>
  <c r="AE130" i="12" s="1"/>
  <c r="AK130" i="12" s="1"/>
  <c r="AQ130" i="12" s="1"/>
  <c r="AW130" i="12" s="1"/>
  <c r="BC130" i="12" s="1"/>
  <c r="E129" i="12"/>
  <c r="D129" i="12"/>
  <c r="J129" i="12" s="1"/>
  <c r="P129" i="12" s="1"/>
  <c r="V129" i="12" s="1"/>
  <c r="AB129" i="12" s="1"/>
  <c r="AH129" i="12" s="1"/>
  <c r="AN129" i="12" s="1"/>
  <c r="AT129" i="12" s="1"/>
  <c r="AZ129" i="12" s="1"/>
  <c r="BF129" i="12" s="1"/>
  <c r="C129" i="12"/>
  <c r="I129" i="12" s="1"/>
  <c r="O129" i="12" s="1"/>
  <c r="U129" i="12" s="1"/>
  <c r="AA129" i="12" s="1"/>
  <c r="AG129" i="12" s="1"/>
  <c r="AM129" i="12" s="1"/>
  <c r="AS129" i="12" s="1"/>
  <c r="AY129" i="12" s="1"/>
  <c r="BE129" i="12" s="1"/>
  <c r="B129" i="12"/>
  <c r="A129" i="12"/>
  <c r="G129" i="12" s="1"/>
  <c r="M129" i="12" s="1"/>
  <c r="S129" i="12" s="1"/>
  <c r="Y129" i="12" s="1"/>
  <c r="AE129" i="12" s="1"/>
  <c r="AK129" i="12" s="1"/>
  <c r="AQ129" i="12" s="1"/>
  <c r="AW129" i="12" s="1"/>
  <c r="BC129" i="12" s="1"/>
  <c r="I128" i="12"/>
  <c r="O128" i="12" s="1"/>
  <c r="U128" i="12" s="1"/>
  <c r="AA128" i="12" s="1"/>
  <c r="AG128" i="12" s="1"/>
  <c r="AM128" i="12" s="1"/>
  <c r="AS128" i="12" s="1"/>
  <c r="AY128" i="12" s="1"/>
  <c r="BE128" i="12" s="1"/>
  <c r="E128" i="12"/>
  <c r="D128" i="12"/>
  <c r="J128" i="12" s="1"/>
  <c r="P128" i="12" s="1"/>
  <c r="V128" i="12" s="1"/>
  <c r="AB128" i="12" s="1"/>
  <c r="AH128" i="12" s="1"/>
  <c r="AN128" i="12" s="1"/>
  <c r="AT128" i="12" s="1"/>
  <c r="AZ128" i="12" s="1"/>
  <c r="BF128" i="12" s="1"/>
  <c r="C128" i="12"/>
  <c r="B128" i="12"/>
  <c r="A128" i="12"/>
  <c r="G128" i="12" s="1"/>
  <c r="M128" i="12" s="1"/>
  <c r="S128" i="12" s="1"/>
  <c r="Y128" i="12" s="1"/>
  <c r="AE128" i="12" s="1"/>
  <c r="AK128" i="12" s="1"/>
  <c r="AQ128" i="12" s="1"/>
  <c r="AW128" i="12" s="1"/>
  <c r="BC128" i="12" s="1"/>
  <c r="E127" i="12"/>
  <c r="D127" i="12"/>
  <c r="J127" i="12" s="1"/>
  <c r="P127" i="12" s="1"/>
  <c r="V127" i="12" s="1"/>
  <c r="AB127" i="12" s="1"/>
  <c r="AH127" i="12" s="1"/>
  <c r="AN127" i="12" s="1"/>
  <c r="AT127" i="12" s="1"/>
  <c r="AZ127" i="12" s="1"/>
  <c r="BF127" i="12" s="1"/>
  <c r="C127" i="12"/>
  <c r="I127" i="12" s="1"/>
  <c r="O127" i="12" s="1"/>
  <c r="U127" i="12" s="1"/>
  <c r="AA127" i="12" s="1"/>
  <c r="AG127" i="12" s="1"/>
  <c r="AM127" i="12" s="1"/>
  <c r="AS127" i="12" s="1"/>
  <c r="AY127" i="12" s="1"/>
  <c r="BE127" i="12" s="1"/>
  <c r="B127" i="12"/>
  <c r="H127" i="12" s="1"/>
  <c r="A127" i="12"/>
  <c r="G127" i="12" s="1"/>
  <c r="M127" i="12" s="1"/>
  <c r="S127" i="12" s="1"/>
  <c r="Y127" i="12" s="1"/>
  <c r="AE127" i="12" s="1"/>
  <c r="AK127" i="12" s="1"/>
  <c r="AQ127" i="12" s="1"/>
  <c r="AW127" i="12" s="1"/>
  <c r="BC127" i="12" s="1"/>
  <c r="E126" i="12"/>
  <c r="D126" i="12"/>
  <c r="J126" i="12" s="1"/>
  <c r="P126" i="12" s="1"/>
  <c r="V126" i="12" s="1"/>
  <c r="AB126" i="12" s="1"/>
  <c r="AH126" i="12" s="1"/>
  <c r="AN126" i="12" s="1"/>
  <c r="AT126" i="12" s="1"/>
  <c r="AZ126" i="12" s="1"/>
  <c r="BF126" i="12" s="1"/>
  <c r="C126" i="12"/>
  <c r="I126" i="12" s="1"/>
  <c r="O126" i="12" s="1"/>
  <c r="U126" i="12" s="1"/>
  <c r="AA126" i="12" s="1"/>
  <c r="AG126" i="12" s="1"/>
  <c r="AM126" i="12" s="1"/>
  <c r="AS126" i="12" s="1"/>
  <c r="AY126" i="12" s="1"/>
  <c r="BE126" i="12" s="1"/>
  <c r="B126" i="12"/>
  <c r="H126" i="12" s="1"/>
  <c r="A126" i="12"/>
  <c r="G126" i="12" s="1"/>
  <c r="M126" i="12" s="1"/>
  <c r="S126" i="12" s="1"/>
  <c r="Y126" i="12" s="1"/>
  <c r="AE126" i="12" s="1"/>
  <c r="AK126" i="12" s="1"/>
  <c r="AQ126" i="12" s="1"/>
  <c r="AW126" i="12" s="1"/>
  <c r="BC126" i="12" s="1"/>
  <c r="E125" i="12"/>
  <c r="D125" i="12"/>
  <c r="J125" i="12" s="1"/>
  <c r="P125" i="12" s="1"/>
  <c r="V125" i="12" s="1"/>
  <c r="AB125" i="12" s="1"/>
  <c r="AH125" i="12" s="1"/>
  <c r="AN125" i="12" s="1"/>
  <c r="AT125" i="12" s="1"/>
  <c r="AZ125" i="12" s="1"/>
  <c r="BF125" i="12" s="1"/>
  <c r="C125" i="12"/>
  <c r="I125" i="12" s="1"/>
  <c r="O125" i="12" s="1"/>
  <c r="U125" i="12" s="1"/>
  <c r="AA125" i="12" s="1"/>
  <c r="AG125" i="12" s="1"/>
  <c r="AM125" i="12" s="1"/>
  <c r="AS125" i="12" s="1"/>
  <c r="AY125" i="12" s="1"/>
  <c r="BE125" i="12" s="1"/>
  <c r="B125" i="12"/>
  <c r="A125" i="12"/>
  <c r="G125" i="12" s="1"/>
  <c r="M125" i="12" s="1"/>
  <c r="S125" i="12" s="1"/>
  <c r="Y125" i="12" s="1"/>
  <c r="AE125" i="12" s="1"/>
  <c r="AK125" i="12" s="1"/>
  <c r="AQ125" i="12" s="1"/>
  <c r="AW125" i="12" s="1"/>
  <c r="BC125" i="12" s="1"/>
  <c r="E124" i="12"/>
  <c r="D124" i="12"/>
  <c r="J124" i="12" s="1"/>
  <c r="P124" i="12" s="1"/>
  <c r="V124" i="12" s="1"/>
  <c r="AB124" i="12" s="1"/>
  <c r="AH124" i="12" s="1"/>
  <c r="AN124" i="12" s="1"/>
  <c r="AT124" i="12" s="1"/>
  <c r="AZ124" i="12" s="1"/>
  <c r="BF124" i="12" s="1"/>
  <c r="C124" i="12"/>
  <c r="I124" i="12" s="1"/>
  <c r="O124" i="12" s="1"/>
  <c r="U124" i="12" s="1"/>
  <c r="AA124" i="12" s="1"/>
  <c r="AG124" i="12" s="1"/>
  <c r="AM124" i="12" s="1"/>
  <c r="AS124" i="12" s="1"/>
  <c r="AY124" i="12" s="1"/>
  <c r="BE124" i="12" s="1"/>
  <c r="B124" i="12"/>
  <c r="H124" i="12" s="1"/>
  <c r="N124" i="12" s="1"/>
  <c r="A124" i="12"/>
  <c r="G124" i="12" s="1"/>
  <c r="M124" i="12" s="1"/>
  <c r="S124" i="12" s="1"/>
  <c r="Y124" i="12" s="1"/>
  <c r="AE124" i="12" s="1"/>
  <c r="AK124" i="12" s="1"/>
  <c r="AQ124" i="12" s="1"/>
  <c r="AW124" i="12" s="1"/>
  <c r="BC124" i="12" s="1"/>
  <c r="E123" i="12"/>
  <c r="D123" i="12"/>
  <c r="J123" i="12" s="1"/>
  <c r="P123" i="12" s="1"/>
  <c r="V123" i="12" s="1"/>
  <c r="AB123" i="12" s="1"/>
  <c r="AH123" i="12" s="1"/>
  <c r="AN123" i="12" s="1"/>
  <c r="AT123" i="12" s="1"/>
  <c r="AZ123" i="12" s="1"/>
  <c r="BF123" i="12" s="1"/>
  <c r="C123" i="12"/>
  <c r="I123" i="12" s="1"/>
  <c r="O123" i="12" s="1"/>
  <c r="U123" i="12" s="1"/>
  <c r="AA123" i="12" s="1"/>
  <c r="AG123" i="12" s="1"/>
  <c r="AM123" i="12" s="1"/>
  <c r="AS123" i="12" s="1"/>
  <c r="AY123" i="12" s="1"/>
  <c r="BE123" i="12" s="1"/>
  <c r="B123" i="12"/>
  <c r="H123" i="12" s="1"/>
  <c r="A123" i="12"/>
  <c r="G123" i="12" s="1"/>
  <c r="M123" i="12" s="1"/>
  <c r="S123" i="12" s="1"/>
  <c r="Y123" i="12" s="1"/>
  <c r="AE123" i="12" s="1"/>
  <c r="AK123" i="12" s="1"/>
  <c r="AQ123" i="12" s="1"/>
  <c r="AW123" i="12" s="1"/>
  <c r="BC123" i="12" s="1"/>
  <c r="E122" i="12"/>
  <c r="D122" i="12"/>
  <c r="J122" i="12" s="1"/>
  <c r="P122" i="12" s="1"/>
  <c r="V122" i="12" s="1"/>
  <c r="AB122" i="12" s="1"/>
  <c r="AH122" i="12" s="1"/>
  <c r="AN122" i="12" s="1"/>
  <c r="AT122" i="12" s="1"/>
  <c r="AZ122" i="12" s="1"/>
  <c r="BF122" i="12" s="1"/>
  <c r="C122" i="12"/>
  <c r="I122" i="12" s="1"/>
  <c r="O122" i="12" s="1"/>
  <c r="U122" i="12" s="1"/>
  <c r="AA122" i="12" s="1"/>
  <c r="AG122" i="12" s="1"/>
  <c r="AM122" i="12" s="1"/>
  <c r="AS122" i="12" s="1"/>
  <c r="AY122" i="12" s="1"/>
  <c r="BE122" i="12" s="1"/>
  <c r="B122" i="12"/>
  <c r="H122" i="12" s="1"/>
  <c r="A122" i="12"/>
  <c r="G122" i="12" s="1"/>
  <c r="M122" i="12" s="1"/>
  <c r="S122" i="12" s="1"/>
  <c r="Y122" i="12" s="1"/>
  <c r="AE122" i="12" s="1"/>
  <c r="AK122" i="12" s="1"/>
  <c r="AQ122" i="12" s="1"/>
  <c r="AW122" i="12" s="1"/>
  <c r="BC122" i="12" s="1"/>
  <c r="E121" i="12"/>
  <c r="D121" i="12"/>
  <c r="J121" i="12" s="1"/>
  <c r="P121" i="12" s="1"/>
  <c r="V121" i="12" s="1"/>
  <c r="AB121" i="12" s="1"/>
  <c r="AH121" i="12" s="1"/>
  <c r="AN121" i="12" s="1"/>
  <c r="AT121" i="12" s="1"/>
  <c r="AZ121" i="12" s="1"/>
  <c r="BF121" i="12" s="1"/>
  <c r="C121" i="12"/>
  <c r="I121" i="12" s="1"/>
  <c r="O121" i="12" s="1"/>
  <c r="U121" i="12" s="1"/>
  <c r="AA121" i="12" s="1"/>
  <c r="AG121" i="12" s="1"/>
  <c r="AM121" i="12" s="1"/>
  <c r="AS121" i="12" s="1"/>
  <c r="AY121" i="12" s="1"/>
  <c r="BE121" i="12" s="1"/>
  <c r="B121" i="12"/>
  <c r="A121" i="12"/>
  <c r="G121" i="12" s="1"/>
  <c r="M121" i="12" s="1"/>
  <c r="S121" i="12" s="1"/>
  <c r="Y121" i="12" s="1"/>
  <c r="AE121" i="12" s="1"/>
  <c r="AK121" i="12" s="1"/>
  <c r="AQ121" i="12" s="1"/>
  <c r="AW121" i="12" s="1"/>
  <c r="BC121" i="12" s="1"/>
  <c r="E120" i="12"/>
  <c r="D120" i="12"/>
  <c r="J120" i="12" s="1"/>
  <c r="P120" i="12" s="1"/>
  <c r="V120" i="12" s="1"/>
  <c r="AB120" i="12" s="1"/>
  <c r="AH120" i="12" s="1"/>
  <c r="AN120" i="12" s="1"/>
  <c r="AT120" i="12" s="1"/>
  <c r="AZ120" i="12" s="1"/>
  <c r="BF120" i="12" s="1"/>
  <c r="C120" i="12"/>
  <c r="I120" i="12" s="1"/>
  <c r="O120" i="12" s="1"/>
  <c r="U120" i="12" s="1"/>
  <c r="AA120" i="12" s="1"/>
  <c r="AG120" i="12" s="1"/>
  <c r="AM120" i="12" s="1"/>
  <c r="AS120" i="12" s="1"/>
  <c r="AY120" i="12" s="1"/>
  <c r="BE120" i="12" s="1"/>
  <c r="B120" i="12"/>
  <c r="H120" i="12" s="1"/>
  <c r="N120" i="12" s="1"/>
  <c r="A120" i="12"/>
  <c r="G120" i="12" s="1"/>
  <c r="M120" i="12" s="1"/>
  <c r="S120" i="12" s="1"/>
  <c r="Y120" i="12" s="1"/>
  <c r="AE120" i="12" s="1"/>
  <c r="AK120" i="12" s="1"/>
  <c r="AQ120" i="12" s="1"/>
  <c r="AW120" i="12" s="1"/>
  <c r="BC120" i="12" s="1"/>
  <c r="E119" i="12"/>
  <c r="D119" i="12"/>
  <c r="J119" i="12" s="1"/>
  <c r="P119" i="12" s="1"/>
  <c r="V119" i="12" s="1"/>
  <c r="AB119" i="12" s="1"/>
  <c r="AH119" i="12" s="1"/>
  <c r="AN119" i="12" s="1"/>
  <c r="AT119" i="12" s="1"/>
  <c r="AZ119" i="12" s="1"/>
  <c r="BF119" i="12" s="1"/>
  <c r="C119" i="12"/>
  <c r="I119" i="12" s="1"/>
  <c r="O119" i="12" s="1"/>
  <c r="U119" i="12" s="1"/>
  <c r="AA119" i="12" s="1"/>
  <c r="AG119" i="12" s="1"/>
  <c r="AM119" i="12" s="1"/>
  <c r="AS119" i="12" s="1"/>
  <c r="AY119" i="12" s="1"/>
  <c r="BE119" i="12" s="1"/>
  <c r="B119" i="12"/>
  <c r="H119" i="12" s="1"/>
  <c r="A119" i="12"/>
  <c r="G119" i="12" s="1"/>
  <c r="M119" i="12" s="1"/>
  <c r="S119" i="12" s="1"/>
  <c r="Y119" i="12" s="1"/>
  <c r="AE119" i="12" s="1"/>
  <c r="AK119" i="12" s="1"/>
  <c r="AQ119" i="12" s="1"/>
  <c r="AW119" i="12" s="1"/>
  <c r="BC119" i="12" s="1"/>
  <c r="E118" i="12"/>
  <c r="D118" i="12"/>
  <c r="J118" i="12" s="1"/>
  <c r="P118" i="12" s="1"/>
  <c r="V118" i="12" s="1"/>
  <c r="AB118" i="12" s="1"/>
  <c r="AH118" i="12" s="1"/>
  <c r="AN118" i="12" s="1"/>
  <c r="AT118" i="12" s="1"/>
  <c r="AZ118" i="12" s="1"/>
  <c r="BF118" i="12" s="1"/>
  <c r="C118" i="12"/>
  <c r="I118" i="12" s="1"/>
  <c r="O118" i="12" s="1"/>
  <c r="U118" i="12" s="1"/>
  <c r="AA118" i="12" s="1"/>
  <c r="AG118" i="12" s="1"/>
  <c r="AM118" i="12" s="1"/>
  <c r="AS118" i="12" s="1"/>
  <c r="AY118" i="12" s="1"/>
  <c r="BE118" i="12" s="1"/>
  <c r="B118" i="12"/>
  <c r="H118" i="12" s="1"/>
  <c r="A118" i="12"/>
  <c r="G118" i="12" s="1"/>
  <c r="M118" i="12" s="1"/>
  <c r="S118" i="12" s="1"/>
  <c r="Y118" i="12" s="1"/>
  <c r="AE118" i="12" s="1"/>
  <c r="AK118" i="12" s="1"/>
  <c r="AQ118" i="12" s="1"/>
  <c r="AW118" i="12" s="1"/>
  <c r="BC118" i="12" s="1"/>
  <c r="E117" i="12"/>
  <c r="D117" i="12"/>
  <c r="J117" i="12" s="1"/>
  <c r="P117" i="12" s="1"/>
  <c r="V117" i="12" s="1"/>
  <c r="AB117" i="12" s="1"/>
  <c r="AH117" i="12" s="1"/>
  <c r="AN117" i="12" s="1"/>
  <c r="AT117" i="12" s="1"/>
  <c r="AZ117" i="12" s="1"/>
  <c r="BF117" i="12" s="1"/>
  <c r="C117" i="12"/>
  <c r="I117" i="12" s="1"/>
  <c r="O117" i="12" s="1"/>
  <c r="U117" i="12" s="1"/>
  <c r="AA117" i="12" s="1"/>
  <c r="AG117" i="12" s="1"/>
  <c r="AM117" i="12" s="1"/>
  <c r="AS117" i="12" s="1"/>
  <c r="AY117" i="12" s="1"/>
  <c r="BE117" i="12" s="1"/>
  <c r="B117" i="12"/>
  <c r="A117" i="12"/>
  <c r="G117" i="12" s="1"/>
  <c r="M117" i="12" s="1"/>
  <c r="S117" i="12" s="1"/>
  <c r="Y117" i="12" s="1"/>
  <c r="AE117" i="12" s="1"/>
  <c r="AK117" i="12" s="1"/>
  <c r="AQ117" i="12" s="1"/>
  <c r="AW117" i="12" s="1"/>
  <c r="BC117" i="12" s="1"/>
  <c r="E116" i="12"/>
  <c r="D116" i="12"/>
  <c r="J116" i="12" s="1"/>
  <c r="P116" i="12" s="1"/>
  <c r="V116" i="12" s="1"/>
  <c r="AB116" i="12" s="1"/>
  <c r="AH116" i="12" s="1"/>
  <c r="AN116" i="12" s="1"/>
  <c r="AT116" i="12" s="1"/>
  <c r="AZ116" i="12" s="1"/>
  <c r="BF116" i="12" s="1"/>
  <c r="C116" i="12"/>
  <c r="I116" i="12" s="1"/>
  <c r="O116" i="12" s="1"/>
  <c r="U116" i="12" s="1"/>
  <c r="AA116" i="12" s="1"/>
  <c r="AG116" i="12" s="1"/>
  <c r="AM116" i="12" s="1"/>
  <c r="AS116" i="12" s="1"/>
  <c r="AY116" i="12" s="1"/>
  <c r="BE116" i="12" s="1"/>
  <c r="B116" i="12"/>
  <c r="H116" i="12" s="1"/>
  <c r="N116" i="12" s="1"/>
  <c r="A116" i="12"/>
  <c r="G116" i="12" s="1"/>
  <c r="M116" i="12" s="1"/>
  <c r="S116" i="12" s="1"/>
  <c r="Y116" i="12" s="1"/>
  <c r="AE116" i="12" s="1"/>
  <c r="AK116" i="12" s="1"/>
  <c r="AQ116" i="12" s="1"/>
  <c r="AW116" i="12" s="1"/>
  <c r="BC116" i="12" s="1"/>
  <c r="E115" i="12"/>
  <c r="D115" i="12"/>
  <c r="J115" i="12" s="1"/>
  <c r="P115" i="12" s="1"/>
  <c r="V115" i="12" s="1"/>
  <c r="AB115" i="12" s="1"/>
  <c r="AH115" i="12" s="1"/>
  <c r="AN115" i="12" s="1"/>
  <c r="AT115" i="12" s="1"/>
  <c r="AZ115" i="12" s="1"/>
  <c r="BF115" i="12" s="1"/>
  <c r="C115" i="12"/>
  <c r="I115" i="12" s="1"/>
  <c r="O115" i="12" s="1"/>
  <c r="U115" i="12" s="1"/>
  <c r="AA115" i="12" s="1"/>
  <c r="AG115" i="12" s="1"/>
  <c r="AM115" i="12" s="1"/>
  <c r="AS115" i="12" s="1"/>
  <c r="AY115" i="12" s="1"/>
  <c r="BE115" i="12" s="1"/>
  <c r="B115" i="12"/>
  <c r="H115" i="12" s="1"/>
  <c r="A115" i="12"/>
  <c r="G115" i="12" s="1"/>
  <c r="M115" i="12" s="1"/>
  <c r="S115" i="12" s="1"/>
  <c r="Y115" i="12" s="1"/>
  <c r="AE115" i="12" s="1"/>
  <c r="AK115" i="12" s="1"/>
  <c r="AQ115" i="12" s="1"/>
  <c r="AW115" i="12" s="1"/>
  <c r="BC115" i="12" s="1"/>
  <c r="E114" i="12"/>
  <c r="D114" i="12"/>
  <c r="J114" i="12" s="1"/>
  <c r="P114" i="12" s="1"/>
  <c r="V114" i="12" s="1"/>
  <c r="AB114" i="12" s="1"/>
  <c r="AH114" i="12" s="1"/>
  <c r="AN114" i="12" s="1"/>
  <c r="AT114" i="12" s="1"/>
  <c r="AZ114" i="12" s="1"/>
  <c r="BF114" i="12" s="1"/>
  <c r="C114" i="12"/>
  <c r="I114" i="12" s="1"/>
  <c r="O114" i="12" s="1"/>
  <c r="U114" i="12" s="1"/>
  <c r="AA114" i="12" s="1"/>
  <c r="AG114" i="12" s="1"/>
  <c r="AM114" i="12" s="1"/>
  <c r="AS114" i="12" s="1"/>
  <c r="AY114" i="12" s="1"/>
  <c r="BE114" i="12" s="1"/>
  <c r="B114" i="12"/>
  <c r="H114" i="12" s="1"/>
  <c r="A114" i="12"/>
  <c r="G114" i="12" s="1"/>
  <c r="M114" i="12" s="1"/>
  <c r="S114" i="12" s="1"/>
  <c r="Y114" i="12" s="1"/>
  <c r="AE114" i="12" s="1"/>
  <c r="AK114" i="12" s="1"/>
  <c r="AQ114" i="12" s="1"/>
  <c r="AW114" i="12" s="1"/>
  <c r="BC114" i="12" s="1"/>
  <c r="E113" i="12"/>
  <c r="D113" i="12"/>
  <c r="J113" i="12" s="1"/>
  <c r="P113" i="12" s="1"/>
  <c r="V113" i="12" s="1"/>
  <c r="AB113" i="12" s="1"/>
  <c r="AH113" i="12" s="1"/>
  <c r="AN113" i="12" s="1"/>
  <c r="AT113" i="12" s="1"/>
  <c r="AZ113" i="12" s="1"/>
  <c r="BF113" i="12" s="1"/>
  <c r="C113" i="12"/>
  <c r="I113" i="12" s="1"/>
  <c r="O113" i="12" s="1"/>
  <c r="U113" i="12" s="1"/>
  <c r="AA113" i="12" s="1"/>
  <c r="AG113" i="12" s="1"/>
  <c r="AM113" i="12" s="1"/>
  <c r="AS113" i="12" s="1"/>
  <c r="AY113" i="12" s="1"/>
  <c r="BE113" i="12" s="1"/>
  <c r="B113" i="12"/>
  <c r="A113" i="12"/>
  <c r="G113" i="12" s="1"/>
  <c r="M113" i="12" s="1"/>
  <c r="S113" i="12" s="1"/>
  <c r="Y113" i="12" s="1"/>
  <c r="AE113" i="12" s="1"/>
  <c r="AK113" i="12" s="1"/>
  <c r="AQ113" i="12" s="1"/>
  <c r="AW113" i="12" s="1"/>
  <c r="BC113" i="12" s="1"/>
  <c r="E112" i="12"/>
  <c r="D112" i="12"/>
  <c r="J112" i="12" s="1"/>
  <c r="P112" i="12" s="1"/>
  <c r="V112" i="12" s="1"/>
  <c r="AB112" i="12" s="1"/>
  <c r="AH112" i="12" s="1"/>
  <c r="AN112" i="12" s="1"/>
  <c r="AT112" i="12" s="1"/>
  <c r="AZ112" i="12" s="1"/>
  <c r="BF112" i="12" s="1"/>
  <c r="C112" i="12"/>
  <c r="I112" i="12" s="1"/>
  <c r="O112" i="12" s="1"/>
  <c r="U112" i="12" s="1"/>
  <c r="AA112" i="12" s="1"/>
  <c r="AG112" i="12" s="1"/>
  <c r="AM112" i="12" s="1"/>
  <c r="AS112" i="12" s="1"/>
  <c r="AY112" i="12" s="1"/>
  <c r="BE112" i="12" s="1"/>
  <c r="B112" i="12"/>
  <c r="K112" i="12" s="1"/>
  <c r="A112" i="12"/>
  <c r="G112" i="12" s="1"/>
  <c r="M112" i="12" s="1"/>
  <c r="S112" i="12" s="1"/>
  <c r="Y112" i="12" s="1"/>
  <c r="AE112" i="12" s="1"/>
  <c r="AK112" i="12" s="1"/>
  <c r="AQ112" i="12" s="1"/>
  <c r="AW112" i="12" s="1"/>
  <c r="BC112" i="12" s="1"/>
  <c r="J111" i="12"/>
  <c r="P111" i="12" s="1"/>
  <c r="V111" i="12" s="1"/>
  <c r="AB111" i="12" s="1"/>
  <c r="AH111" i="12" s="1"/>
  <c r="AN111" i="12" s="1"/>
  <c r="AT111" i="12" s="1"/>
  <c r="AZ111" i="12" s="1"/>
  <c r="BF111" i="12" s="1"/>
  <c r="E111" i="12"/>
  <c r="D111" i="12"/>
  <c r="C111" i="12"/>
  <c r="I111" i="12" s="1"/>
  <c r="O111" i="12" s="1"/>
  <c r="U111" i="12" s="1"/>
  <c r="AA111" i="12" s="1"/>
  <c r="AG111" i="12" s="1"/>
  <c r="AM111" i="12" s="1"/>
  <c r="AS111" i="12" s="1"/>
  <c r="AY111" i="12" s="1"/>
  <c r="BE111" i="12" s="1"/>
  <c r="B111" i="12"/>
  <c r="H111" i="12" s="1"/>
  <c r="A111" i="12"/>
  <c r="G111" i="12" s="1"/>
  <c r="M111" i="12" s="1"/>
  <c r="S111" i="12" s="1"/>
  <c r="Y111" i="12" s="1"/>
  <c r="AE111" i="12" s="1"/>
  <c r="AK111" i="12" s="1"/>
  <c r="AQ111" i="12" s="1"/>
  <c r="AW111" i="12" s="1"/>
  <c r="BC111" i="12" s="1"/>
  <c r="E110" i="12"/>
  <c r="D110" i="12"/>
  <c r="J110" i="12" s="1"/>
  <c r="P110" i="12" s="1"/>
  <c r="V110" i="12" s="1"/>
  <c r="AB110" i="12" s="1"/>
  <c r="AH110" i="12" s="1"/>
  <c r="AN110" i="12" s="1"/>
  <c r="AT110" i="12" s="1"/>
  <c r="AZ110" i="12" s="1"/>
  <c r="BF110" i="12" s="1"/>
  <c r="C110" i="12"/>
  <c r="I110" i="12" s="1"/>
  <c r="O110" i="12" s="1"/>
  <c r="U110" i="12" s="1"/>
  <c r="AA110" i="12" s="1"/>
  <c r="AG110" i="12" s="1"/>
  <c r="AM110" i="12" s="1"/>
  <c r="AS110" i="12" s="1"/>
  <c r="AY110" i="12" s="1"/>
  <c r="BE110" i="12" s="1"/>
  <c r="B110" i="12"/>
  <c r="H110" i="12" s="1"/>
  <c r="A110" i="12"/>
  <c r="G110" i="12" s="1"/>
  <c r="M110" i="12" s="1"/>
  <c r="S110" i="12" s="1"/>
  <c r="Y110" i="12" s="1"/>
  <c r="AE110" i="12" s="1"/>
  <c r="AK110" i="12" s="1"/>
  <c r="AQ110" i="12" s="1"/>
  <c r="AW110" i="12" s="1"/>
  <c r="BC110" i="12" s="1"/>
  <c r="E109" i="12"/>
  <c r="D109" i="12"/>
  <c r="J109" i="12" s="1"/>
  <c r="P109" i="12" s="1"/>
  <c r="V109" i="12" s="1"/>
  <c r="AB109" i="12" s="1"/>
  <c r="AH109" i="12" s="1"/>
  <c r="AN109" i="12" s="1"/>
  <c r="AT109" i="12" s="1"/>
  <c r="AZ109" i="12" s="1"/>
  <c r="BF109" i="12" s="1"/>
  <c r="C109" i="12"/>
  <c r="I109" i="12" s="1"/>
  <c r="O109" i="12" s="1"/>
  <c r="U109" i="12" s="1"/>
  <c r="AA109" i="12" s="1"/>
  <c r="AG109" i="12" s="1"/>
  <c r="AM109" i="12" s="1"/>
  <c r="AS109" i="12" s="1"/>
  <c r="AY109" i="12" s="1"/>
  <c r="BE109" i="12" s="1"/>
  <c r="B109" i="12"/>
  <c r="A109" i="12"/>
  <c r="G109" i="12" s="1"/>
  <c r="M109" i="12" s="1"/>
  <c r="S109" i="12" s="1"/>
  <c r="Y109" i="12" s="1"/>
  <c r="AE109" i="12" s="1"/>
  <c r="AK109" i="12" s="1"/>
  <c r="AQ109" i="12" s="1"/>
  <c r="AW109" i="12" s="1"/>
  <c r="BC109" i="12" s="1"/>
  <c r="E108" i="12"/>
  <c r="D108" i="12"/>
  <c r="J108" i="12" s="1"/>
  <c r="P108" i="12" s="1"/>
  <c r="V108" i="12" s="1"/>
  <c r="AB108" i="12" s="1"/>
  <c r="AH108" i="12" s="1"/>
  <c r="AN108" i="12" s="1"/>
  <c r="AT108" i="12" s="1"/>
  <c r="AZ108" i="12" s="1"/>
  <c r="BF108" i="12" s="1"/>
  <c r="C108" i="12"/>
  <c r="I108" i="12" s="1"/>
  <c r="O108" i="12" s="1"/>
  <c r="U108" i="12" s="1"/>
  <c r="AA108" i="12" s="1"/>
  <c r="AG108" i="12" s="1"/>
  <c r="AM108" i="12" s="1"/>
  <c r="AS108" i="12" s="1"/>
  <c r="AY108" i="12" s="1"/>
  <c r="BE108" i="12" s="1"/>
  <c r="B108" i="12"/>
  <c r="A108" i="12"/>
  <c r="G108" i="12" s="1"/>
  <c r="M108" i="12" s="1"/>
  <c r="S108" i="12" s="1"/>
  <c r="Y108" i="12" s="1"/>
  <c r="AE108" i="12" s="1"/>
  <c r="AK108" i="12" s="1"/>
  <c r="AQ108" i="12" s="1"/>
  <c r="AW108" i="12" s="1"/>
  <c r="BC108" i="12" s="1"/>
  <c r="E107" i="12"/>
  <c r="K107" i="12" s="1"/>
  <c r="D107" i="12"/>
  <c r="J107" i="12" s="1"/>
  <c r="P107" i="12" s="1"/>
  <c r="V107" i="12" s="1"/>
  <c r="AB107" i="12" s="1"/>
  <c r="AH107" i="12" s="1"/>
  <c r="AN107" i="12" s="1"/>
  <c r="AT107" i="12" s="1"/>
  <c r="AZ107" i="12" s="1"/>
  <c r="BF107" i="12" s="1"/>
  <c r="C107" i="12"/>
  <c r="I107" i="12" s="1"/>
  <c r="O107" i="12" s="1"/>
  <c r="U107" i="12" s="1"/>
  <c r="AA107" i="12" s="1"/>
  <c r="AG107" i="12" s="1"/>
  <c r="AM107" i="12" s="1"/>
  <c r="AS107" i="12" s="1"/>
  <c r="AY107" i="12" s="1"/>
  <c r="BE107" i="12" s="1"/>
  <c r="B107" i="12"/>
  <c r="H107" i="12" s="1"/>
  <c r="A107" i="12"/>
  <c r="G107" i="12" s="1"/>
  <c r="M107" i="12" s="1"/>
  <c r="S107" i="12" s="1"/>
  <c r="Y107" i="12" s="1"/>
  <c r="AE107" i="12" s="1"/>
  <c r="AK107" i="12" s="1"/>
  <c r="AQ107" i="12" s="1"/>
  <c r="AW107" i="12" s="1"/>
  <c r="BC107" i="12" s="1"/>
  <c r="E106" i="12"/>
  <c r="D106" i="12"/>
  <c r="J106" i="12" s="1"/>
  <c r="P106" i="12" s="1"/>
  <c r="V106" i="12" s="1"/>
  <c r="AB106" i="12" s="1"/>
  <c r="AH106" i="12" s="1"/>
  <c r="AN106" i="12" s="1"/>
  <c r="AT106" i="12" s="1"/>
  <c r="AZ106" i="12" s="1"/>
  <c r="BF106" i="12" s="1"/>
  <c r="C106" i="12"/>
  <c r="I106" i="12" s="1"/>
  <c r="O106" i="12" s="1"/>
  <c r="U106" i="12" s="1"/>
  <c r="AA106" i="12" s="1"/>
  <c r="AG106" i="12" s="1"/>
  <c r="AM106" i="12" s="1"/>
  <c r="AS106" i="12" s="1"/>
  <c r="AY106" i="12" s="1"/>
  <c r="BE106" i="12" s="1"/>
  <c r="B106" i="12"/>
  <c r="H106" i="12" s="1"/>
  <c r="N106" i="12" s="1"/>
  <c r="T106" i="12" s="1"/>
  <c r="A106" i="12"/>
  <c r="G106" i="12" s="1"/>
  <c r="M106" i="12" s="1"/>
  <c r="S106" i="12" s="1"/>
  <c r="Y106" i="12" s="1"/>
  <c r="AE106" i="12" s="1"/>
  <c r="AK106" i="12" s="1"/>
  <c r="AQ106" i="12" s="1"/>
  <c r="AW106" i="12" s="1"/>
  <c r="BC106" i="12" s="1"/>
  <c r="E105" i="12"/>
  <c r="D105" i="12"/>
  <c r="J105" i="12" s="1"/>
  <c r="P105" i="12" s="1"/>
  <c r="V105" i="12" s="1"/>
  <c r="AB105" i="12" s="1"/>
  <c r="AH105" i="12" s="1"/>
  <c r="AN105" i="12" s="1"/>
  <c r="AT105" i="12" s="1"/>
  <c r="AZ105" i="12" s="1"/>
  <c r="BF105" i="12" s="1"/>
  <c r="C105" i="12"/>
  <c r="I105" i="12" s="1"/>
  <c r="O105" i="12" s="1"/>
  <c r="U105" i="12" s="1"/>
  <c r="AA105" i="12" s="1"/>
  <c r="AG105" i="12" s="1"/>
  <c r="AM105" i="12" s="1"/>
  <c r="AS105" i="12" s="1"/>
  <c r="AY105" i="12" s="1"/>
  <c r="BE105" i="12" s="1"/>
  <c r="B105" i="12"/>
  <c r="A105" i="12"/>
  <c r="G105" i="12" s="1"/>
  <c r="M105" i="12" s="1"/>
  <c r="S105" i="12" s="1"/>
  <c r="Y105" i="12" s="1"/>
  <c r="AE105" i="12" s="1"/>
  <c r="AK105" i="12" s="1"/>
  <c r="AQ105" i="12" s="1"/>
  <c r="AW105" i="12" s="1"/>
  <c r="BC105" i="12" s="1"/>
  <c r="G104" i="12"/>
  <c r="M104" i="12" s="1"/>
  <c r="S104" i="12" s="1"/>
  <c r="Y104" i="12" s="1"/>
  <c r="AE104" i="12" s="1"/>
  <c r="AK104" i="12" s="1"/>
  <c r="AQ104" i="12" s="1"/>
  <c r="AW104" i="12" s="1"/>
  <c r="BC104" i="12" s="1"/>
  <c r="E104" i="12"/>
  <c r="D104" i="12"/>
  <c r="J104" i="12" s="1"/>
  <c r="P104" i="12" s="1"/>
  <c r="V104" i="12" s="1"/>
  <c r="AB104" i="12" s="1"/>
  <c r="AH104" i="12" s="1"/>
  <c r="AN104" i="12" s="1"/>
  <c r="AT104" i="12" s="1"/>
  <c r="AZ104" i="12" s="1"/>
  <c r="BF104" i="12" s="1"/>
  <c r="C104" i="12"/>
  <c r="I104" i="12" s="1"/>
  <c r="O104" i="12" s="1"/>
  <c r="U104" i="12" s="1"/>
  <c r="AA104" i="12" s="1"/>
  <c r="AG104" i="12" s="1"/>
  <c r="AM104" i="12" s="1"/>
  <c r="AS104" i="12" s="1"/>
  <c r="AY104" i="12" s="1"/>
  <c r="BE104" i="12" s="1"/>
  <c r="B104" i="12"/>
  <c r="A104" i="12"/>
  <c r="E103" i="12"/>
  <c r="D103" i="12"/>
  <c r="J103" i="12" s="1"/>
  <c r="P103" i="12" s="1"/>
  <c r="V103" i="12" s="1"/>
  <c r="AB103" i="12" s="1"/>
  <c r="AH103" i="12" s="1"/>
  <c r="AN103" i="12" s="1"/>
  <c r="AT103" i="12" s="1"/>
  <c r="AZ103" i="12" s="1"/>
  <c r="BF103" i="12" s="1"/>
  <c r="C103" i="12"/>
  <c r="I103" i="12" s="1"/>
  <c r="O103" i="12" s="1"/>
  <c r="U103" i="12" s="1"/>
  <c r="AA103" i="12" s="1"/>
  <c r="AG103" i="12" s="1"/>
  <c r="AM103" i="12" s="1"/>
  <c r="AS103" i="12" s="1"/>
  <c r="AY103" i="12" s="1"/>
  <c r="BE103" i="12" s="1"/>
  <c r="B103" i="12"/>
  <c r="H103" i="12" s="1"/>
  <c r="A103" i="12"/>
  <c r="G103" i="12" s="1"/>
  <c r="M103" i="12" s="1"/>
  <c r="S103" i="12" s="1"/>
  <c r="Y103" i="12" s="1"/>
  <c r="AE103" i="12" s="1"/>
  <c r="AK103" i="12" s="1"/>
  <c r="AQ103" i="12" s="1"/>
  <c r="AW103" i="12" s="1"/>
  <c r="BC103" i="12" s="1"/>
  <c r="E102" i="12"/>
  <c r="D102" i="12"/>
  <c r="J102" i="12" s="1"/>
  <c r="P102" i="12" s="1"/>
  <c r="V102" i="12" s="1"/>
  <c r="AB102" i="12" s="1"/>
  <c r="AH102" i="12" s="1"/>
  <c r="AN102" i="12" s="1"/>
  <c r="AT102" i="12" s="1"/>
  <c r="AZ102" i="12" s="1"/>
  <c r="BF102" i="12" s="1"/>
  <c r="C102" i="12"/>
  <c r="I102" i="12" s="1"/>
  <c r="O102" i="12" s="1"/>
  <c r="U102" i="12" s="1"/>
  <c r="AA102" i="12" s="1"/>
  <c r="AG102" i="12" s="1"/>
  <c r="AM102" i="12" s="1"/>
  <c r="AS102" i="12" s="1"/>
  <c r="AY102" i="12" s="1"/>
  <c r="BE102" i="12" s="1"/>
  <c r="B102" i="12"/>
  <c r="H102" i="12" s="1"/>
  <c r="A102" i="12"/>
  <c r="G102" i="12" s="1"/>
  <c r="M102" i="12" s="1"/>
  <c r="S102" i="12" s="1"/>
  <c r="Y102" i="12" s="1"/>
  <c r="AE102" i="12" s="1"/>
  <c r="AK102" i="12" s="1"/>
  <c r="AQ102" i="12" s="1"/>
  <c r="AW102" i="12" s="1"/>
  <c r="BC102" i="12" s="1"/>
  <c r="E101" i="12"/>
  <c r="D101" i="12"/>
  <c r="J101" i="12" s="1"/>
  <c r="P101" i="12" s="1"/>
  <c r="V101" i="12" s="1"/>
  <c r="AB101" i="12" s="1"/>
  <c r="AH101" i="12" s="1"/>
  <c r="AN101" i="12" s="1"/>
  <c r="AT101" i="12" s="1"/>
  <c r="AZ101" i="12" s="1"/>
  <c r="BF101" i="12" s="1"/>
  <c r="C101" i="12"/>
  <c r="I101" i="12" s="1"/>
  <c r="O101" i="12" s="1"/>
  <c r="U101" i="12" s="1"/>
  <c r="AA101" i="12" s="1"/>
  <c r="AG101" i="12" s="1"/>
  <c r="AM101" i="12" s="1"/>
  <c r="AS101" i="12" s="1"/>
  <c r="AY101" i="12" s="1"/>
  <c r="BE101" i="12" s="1"/>
  <c r="B101" i="12"/>
  <c r="A101" i="12"/>
  <c r="G101" i="12" s="1"/>
  <c r="M101" i="12" s="1"/>
  <c r="S101" i="12" s="1"/>
  <c r="Y101" i="12" s="1"/>
  <c r="AE101" i="12" s="1"/>
  <c r="AK101" i="12" s="1"/>
  <c r="AQ101" i="12" s="1"/>
  <c r="AW101" i="12" s="1"/>
  <c r="BC101" i="12" s="1"/>
  <c r="E100" i="12"/>
  <c r="D100" i="12"/>
  <c r="J100" i="12" s="1"/>
  <c r="P100" i="12" s="1"/>
  <c r="V100" i="12" s="1"/>
  <c r="AB100" i="12" s="1"/>
  <c r="AH100" i="12" s="1"/>
  <c r="AN100" i="12" s="1"/>
  <c r="AT100" i="12" s="1"/>
  <c r="AZ100" i="12" s="1"/>
  <c r="BF100" i="12" s="1"/>
  <c r="C100" i="12"/>
  <c r="I100" i="12" s="1"/>
  <c r="O100" i="12" s="1"/>
  <c r="U100" i="12" s="1"/>
  <c r="AA100" i="12" s="1"/>
  <c r="AG100" i="12" s="1"/>
  <c r="AM100" i="12" s="1"/>
  <c r="AS100" i="12" s="1"/>
  <c r="AY100" i="12" s="1"/>
  <c r="BE100" i="12" s="1"/>
  <c r="B100" i="12"/>
  <c r="A100" i="12"/>
  <c r="G100" i="12" s="1"/>
  <c r="M100" i="12" s="1"/>
  <c r="S100" i="12" s="1"/>
  <c r="Y100" i="12" s="1"/>
  <c r="AE100" i="12" s="1"/>
  <c r="AK100" i="12" s="1"/>
  <c r="AQ100" i="12" s="1"/>
  <c r="AW100" i="12" s="1"/>
  <c r="BC100" i="12" s="1"/>
  <c r="E99" i="12"/>
  <c r="D99" i="12"/>
  <c r="J99" i="12" s="1"/>
  <c r="P99" i="12" s="1"/>
  <c r="V99" i="12" s="1"/>
  <c r="AB99" i="12" s="1"/>
  <c r="AH99" i="12" s="1"/>
  <c r="AN99" i="12" s="1"/>
  <c r="AT99" i="12" s="1"/>
  <c r="AZ99" i="12" s="1"/>
  <c r="BF99" i="12" s="1"/>
  <c r="C99" i="12"/>
  <c r="I99" i="12" s="1"/>
  <c r="O99" i="12" s="1"/>
  <c r="U99" i="12" s="1"/>
  <c r="AA99" i="12" s="1"/>
  <c r="AG99" i="12" s="1"/>
  <c r="AM99" i="12" s="1"/>
  <c r="AS99" i="12" s="1"/>
  <c r="AY99" i="12" s="1"/>
  <c r="BE99" i="12" s="1"/>
  <c r="B99" i="12"/>
  <c r="H99" i="12" s="1"/>
  <c r="A99" i="12"/>
  <c r="G99" i="12" s="1"/>
  <c r="M99" i="12" s="1"/>
  <c r="S99" i="12" s="1"/>
  <c r="Y99" i="12" s="1"/>
  <c r="AE99" i="12" s="1"/>
  <c r="AK99" i="12" s="1"/>
  <c r="AQ99" i="12" s="1"/>
  <c r="AW99" i="12" s="1"/>
  <c r="BC99" i="12" s="1"/>
  <c r="H98" i="12"/>
  <c r="E98" i="12"/>
  <c r="D98" i="12"/>
  <c r="J98" i="12" s="1"/>
  <c r="P98" i="12" s="1"/>
  <c r="V98" i="12" s="1"/>
  <c r="AB98" i="12" s="1"/>
  <c r="AH98" i="12" s="1"/>
  <c r="AN98" i="12" s="1"/>
  <c r="AT98" i="12" s="1"/>
  <c r="AZ98" i="12" s="1"/>
  <c r="BF98" i="12" s="1"/>
  <c r="C98" i="12"/>
  <c r="I98" i="12" s="1"/>
  <c r="O98" i="12" s="1"/>
  <c r="U98" i="12" s="1"/>
  <c r="AA98" i="12" s="1"/>
  <c r="AG98" i="12" s="1"/>
  <c r="AM98" i="12" s="1"/>
  <c r="AS98" i="12" s="1"/>
  <c r="AY98" i="12" s="1"/>
  <c r="BE98" i="12" s="1"/>
  <c r="B98" i="12"/>
  <c r="A98" i="12"/>
  <c r="G98" i="12" s="1"/>
  <c r="M98" i="12" s="1"/>
  <c r="S98" i="12" s="1"/>
  <c r="Y98" i="12" s="1"/>
  <c r="AE98" i="12" s="1"/>
  <c r="AK98" i="12" s="1"/>
  <c r="AQ98" i="12" s="1"/>
  <c r="AW98" i="12" s="1"/>
  <c r="BC98" i="12" s="1"/>
  <c r="E97" i="12"/>
  <c r="D97" i="12"/>
  <c r="J97" i="12" s="1"/>
  <c r="P97" i="12" s="1"/>
  <c r="V97" i="12" s="1"/>
  <c r="AB97" i="12" s="1"/>
  <c r="AH97" i="12" s="1"/>
  <c r="AN97" i="12" s="1"/>
  <c r="AT97" i="12" s="1"/>
  <c r="AZ97" i="12" s="1"/>
  <c r="BF97" i="12" s="1"/>
  <c r="C97" i="12"/>
  <c r="I97" i="12" s="1"/>
  <c r="O97" i="12" s="1"/>
  <c r="U97" i="12" s="1"/>
  <c r="AA97" i="12" s="1"/>
  <c r="AG97" i="12" s="1"/>
  <c r="AM97" i="12" s="1"/>
  <c r="AS97" i="12" s="1"/>
  <c r="AY97" i="12" s="1"/>
  <c r="BE97" i="12" s="1"/>
  <c r="B97" i="12"/>
  <c r="K97" i="12" s="1"/>
  <c r="A97" i="12"/>
  <c r="G97" i="12" s="1"/>
  <c r="M97" i="12" s="1"/>
  <c r="S97" i="12" s="1"/>
  <c r="Y97" i="12" s="1"/>
  <c r="AE97" i="12" s="1"/>
  <c r="AK97" i="12" s="1"/>
  <c r="AQ97" i="12" s="1"/>
  <c r="AW97" i="12" s="1"/>
  <c r="BC97" i="12" s="1"/>
  <c r="E96" i="12"/>
  <c r="D96" i="12"/>
  <c r="J96" i="12" s="1"/>
  <c r="P96" i="12" s="1"/>
  <c r="V96" i="12" s="1"/>
  <c r="AB96" i="12" s="1"/>
  <c r="AH96" i="12" s="1"/>
  <c r="AN96" i="12" s="1"/>
  <c r="AT96" i="12" s="1"/>
  <c r="AZ96" i="12" s="1"/>
  <c r="BF96" i="12" s="1"/>
  <c r="C96" i="12"/>
  <c r="I96" i="12" s="1"/>
  <c r="O96" i="12" s="1"/>
  <c r="U96" i="12" s="1"/>
  <c r="AA96" i="12" s="1"/>
  <c r="AG96" i="12" s="1"/>
  <c r="AM96" i="12" s="1"/>
  <c r="AS96" i="12" s="1"/>
  <c r="AY96" i="12" s="1"/>
  <c r="BE96" i="12" s="1"/>
  <c r="B96" i="12"/>
  <c r="H96" i="12" s="1"/>
  <c r="N96" i="12" s="1"/>
  <c r="A96" i="12"/>
  <c r="G96" i="12" s="1"/>
  <c r="M96" i="12" s="1"/>
  <c r="S96" i="12" s="1"/>
  <c r="Y96" i="12" s="1"/>
  <c r="AE96" i="12" s="1"/>
  <c r="AK96" i="12" s="1"/>
  <c r="AQ96" i="12" s="1"/>
  <c r="AW96" i="12" s="1"/>
  <c r="BC96" i="12" s="1"/>
  <c r="E95" i="12"/>
  <c r="D95" i="12"/>
  <c r="J95" i="12" s="1"/>
  <c r="P95" i="12" s="1"/>
  <c r="V95" i="12" s="1"/>
  <c r="AB95" i="12" s="1"/>
  <c r="AH95" i="12" s="1"/>
  <c r="AN95" i="12" s="1"/>
  <c r="AT95" i="12" s="1"/>
  <c r="AZ95" i="12" s="1"/>
  <c r="BF95" i="12" s="1"/>
  <c r="C95" i="12"/>
  <c r="I95" i="12" s="1"/>
  <c r="O95" i="12" s="1"/>
  <c r="U95" i="12" s="1"/>
  <c r="AA95" i="12" s="1"/>
  <c r="AG95" i="12" s="1"/>
  <c r="AM95" i="12" s="1"/>
  <c r="AS95" i="12" s="1"/>
  <c r="AY95" i="12" s="1"/>
  <c r="BE95" i="12" s="1"/>
  <c r="B95" i="12"/>
  <c r="H95" i="12" s="1"/>
  <c r="A95" i="12"/>
  <c r="G95" i="12" s="1"/>
  <c r="M95" i="12" s="1"/>
  <c r="S95" i="12" s="1"/>
  <c r="Y95" i="12" s="1"/>
  <c r="AE95" i="12" s="1"/>
  <c r="AK95" i="12" s="1"/>
  <c r="AQ95" i="12" s="1"/>
  <c r="AW95" i="12" s="1"/>
  <c r="BC95" i="12" s="1"/>
  <c r="E94" i="12"/>
  <c r="D94" i="12"/>
  <c r="J94" i="12" s="1"/>
  <c r="P94" i="12" s="1"/>
  <c r="V94" i="12" s="1"/>
  <c r="AB94" i="12" s="1"/>
  <c r="AH94" i="12" s="1"/>
  <c r="AN94" i="12" s="1"/>
  <c r="AT94" i="12" s="1"/>
  <c r="AZ94" i="12" s="1"/>
  <c r="BF94" i="12" s="1"/>
  <c r="C94" i="12"/>
  <c r="I94" i="12" s="1"/>
  <c r="O94" i="12" s="1"/>
  <c r="U94" i="12" s="1"/>
  <c r="AA94" i="12" s="1"/>
  <c r="AG94" i="12" s="1"/>
  <c r="AM94" i="12" s="1"/>
  <c r="AS94" i="12" s="1"/>
  <c r="AY94" i="12" s="1"/>
  <c r="BE94" i="12" s="1"/>
  <c r="B94" i="12"/>
  <c r="A94" i="12"/>
  <c r="G94" i="12" s="1"/>
  <c r="M94" i="12" s="1"/>
  <c r="S94" i="12" s="1"/>
  <c r="Y94" i="12" s="1"/>
  <c r="AE94" i="12" s="1"/>
  <c r="AK94" i="12" s="1"/>
  <c r="AQ94" i="12" s="1"/>
  <c r="AW94" i="12" s="1"/>
  <c r="BC94" i="12" s="1"/>
  <c r="E93" i="12"/>
  <c r="D93" i="12"/>
  <c r="J93" i="12" s="1"/>
  <c r="P93" i="12" s="1"/>
  <c r="V93" i="12" s="1"/>
  <c r="AB93" i="12" s="1"/>
  <c r="AH93" i="12" s="1"/>
  <c r="AN93" i="12" s="1"/>
  <c r="AT93" i="12" s="1"/>
  <c r="AZ93" i="12" s="1"/>
  <c r="BF93" i="12" s="1"/>
  <c r="C93" i="12"/>
  <c r="I93" i="12" s="1"/>
  <c r="O93" i="12" s="1"/>
  <c r="U93" i="12" s="1"/>
  <c r="AA93" i="12" s="1"/>
  <c r="AG93" i="12" s="1"/>
  <c r="AM93" i="12" s="1"/>
  <c r="AS93" i="12" s="1"/>
  <c r="AY93" i="12" s="1"/>
  <c r="BE93" i="12" s="1"/>
  <c r="B93" i="12"/>
  <c r="A93" i="12"/>
  <c r="G93" i="12" s="1"/>
  <c r="M93" i="12" s="1"/>
  <c r="S93" i="12" s="1"/>
  <c r="Y93" i="12" s="1"/>
  <c r="AE93" i="12" s="1"/>
  <c r="AK93" i="12" s="1"/>
  <c r="AQ93" i="12" s="1"/>
  <c r="AW93" i="12" s="1"/>
  <c r="BC93" i="12" s="1"/>
  <c r="E92" i="12"/>
  <c r="D92" i="12"/>
  <c r="J92" i="12" s="1"/>
  <c r="P92" i="12" s="1"/>
  <c r="V92" i="12" s="1"/>
  <c r="AB92" i="12" s="1"/>
  <c r="AH92" i="12" s="1"/>
  <c r="AN92" i="12" s="1"/>
  <c r="AT92" i="12" s="1"/>
  <c r="AZ92" i="12" s="1"/>
  <c r="BF92" i="12" s="1"/>
  <c r="C92" i="12"/>
  <c r="I92" i="12" s="1"/>
  <c r="O92" i="12" s="1"/>
  <c r="U92" i="12" s="1"/>
  <c r="AA92" i="12" s="1"/>
  <c r="AG92" i="12" s="1"/>
  <c r="AM92" i="12" s="1"/>
  <c r="AS92" i="12" s="1"/>
  <c r="AY92" i="12" s="1"/>
  <c r="BE92" i="12" s="1"/>
  <c r="B92" i="12"/>
  <c r="H92" i="12" s="1"/>
  <c r="N92" i="12" s="1"/>
  <c r="A92" i="12"/>
  <c r="G92" i="12" s="1"/>
  <c r="M92" i="12" s="1"/>
  <c r="S92" i="12" s="1"/>
  <c r="Y92" i="12" s="1"/>
  <c r="AE92" i="12" s="1"/>
  <c r="AK92" i="12" s="1"/>
  <c r="AQ92" i="12" s="1"/>
  <c r="AW92" i="12" s="1"/>
  <c r="BC92" i="12" s="1"/>
  <c r="E91" i="12"/>
  <c r="D91" i="12"/>
  <c r="J91" i="12" s="1"/>
  <c r="P91" i="12" s="1"/>
  <c r="V91" i="12" s="1"/>
  <c r="AB91" i="12" s="1"/>
  <c r="AH91" i="12" s="1"/>
  <c r="AN91" i="12" s="1"/>
  <c r="AT91" i="12" s="1"/>
  <c r="AZ91" i="12" s="1"/>
  <c r="BF91" i="12" s="1"/>
  <c r="C91" i="12"/>
  <c r="I91" i="12" s="1"/>
  <c r="O91" i="12" s="1"/>
  <c r="U91" i="12" s="1"/>
  <c r="AA91" i="12" s="1"/>
  <c r="AG91" i="12" s="1"/>
  <c r="AM91" i="12" s="1"/>
  <c r="AS91" i="12" s="1"/>
  <c r="AY91" i="12" s="1"/>
  <c r="BE91" i="12" s="1"/>
  <c r="B91" i="12"/>
  <c r="H91" i="12" s="1"/>
  <c r="A91" i="12"/>
  <c r="G91" i="12" s="1"/>
  <c r="M91" i="12" s="1"/>
  <c r="S91" i="12" s="1"/>
  <c r="Y91" i="12" s="1"/>
  <c r="AE91" i="12" s="1"/>
  <c r="AK91" i="12" s="1"/>
  <c r="AQ91" i="12" s="1"/>
  <c r="AW91" i="12" s="1"/>
  <c r="BC91" i="12" s="1"/>
  <c r="E90" i="12"/>
  <c r="D90" i="12"/>
  <c r="J90" i="12" s="1"/>
  <c r="P90" i="12" s="1"/>
  <c r="V90" i="12" s="1"/>
  <c r="AB90" i="12" s="1"/>
  <c r="AH90" i="12" s="1"/>
  <c r="AN90" i="12" s="1"/>
  <c r="AT90" i="12" s="1"/>
  <c r="AZ90" i="12" s="1"/>
  <c r="BF90" i="12" s="1"/>
  <c r="C90" i="12"/>
  <c r="I90" i="12" s="1"/>
  <c r="O90" i="12" s="1"/>
  <c r="U90" i="12" s="1"/>
  <c r="AA90" i="12" s="1"/>
  <c r="AG90" i="12" s="1"/>
  <c r="AM90" i="12" s="1"/>
  <c r="AS90" i="12" s="1"/>
  <c r="AY90" i="12" s="1"/>
  <c r="BE90" i="12" s="1"/>
  <c r="B90" i="12"/>
  <c r="H90" i="12" s="1"/>
  <c r="A90" i="12"/>
  <c r="G90" i="12" s="1"/>
  <c r="M90" i="12" s="1"/>
  <c r="S90" i="12" s="1"/>
  <c r="Y90" i="12" s="1"/>
  <c r="AE90" i="12" s="1"/>
  <c r="AK90" i="12" s="1"/>
  <c r="AQ90" i="12" s="1"/>
  <c r="AW90" i="12" s="1"/>
  <c r="BC90" i="12" s="1"/>
  <c r="E89" i="12"/>
  <c r="D89" i="12"/>
  <c r="J89" i="12" s="1"/>
  <c r="P89" i="12" s="1"/>
  <c r="V89" i="12" s="1"/>
  <c r="AB89" i="12" s="1"/>
  <c r="AH89" i="12" s="1"/>
  <c r="AN89" i="12" s="1"/>
  <c r="AT89" i="12" s="1"/>
  <c r="AZ89" i="12" s="1"/>
  <c r="BF89" i="12" s="1"/>
  <c r="C89" i="12"/>
  <c r="I89" i="12" s="1"/>
  <c r="O89" i="12" s="1"/>
  <c r="U89" i="12" s="1"/>
  <c r="AA89" i="12" s="1"/>
  <c r="AG89" i="12" s="1"/>
  <c r="AM89" i="12" s="1"/>
  <c r="AS89" i="12" s="1"/>
  <c r="AY89" i="12" s="1"/>
  <c r="BE89" i="12" s="1"/>
  <c r="B89" i="12"/>
  <c r="A89" i="12"/>
  <c r="G89" i="12" s="1"/>
  <c r="M89" i="12" s="1"/>
  <c r="S89" i="12" s="1"/>
  <c r="Y89" i="12" s="1"/>
  <c r="AE89" i="12" s="1"/>
  <c r="AK89" i="12" s="1"/>
  <c r="AQ89" i="12" s="1"/>
  <c r="AW89" i="12" s="1"/>
  <c r="BC89" i="12" s="1"/>
  <c r="E88" i="12"/>
  <c r="D88" i="12"/>
  <c r="J88" i="12" s="1"/>
  <c r="P88" i="12" s="1"/>
  <c r="V88" i="12" s="1"/>
  <c r="AB88" i="12" s="1"/>
  <c r="AH88" i="12" s="1"/>
  <c r="AN88" i="12" s="1"/>
  <c r="AT88" i="12" s="1"/>
  <c r="AZ88" i="12" s="1"/>
  <c r="BF88" i="12" s="1"/>
  <c r="C88" i="12"/>
  <c r="I88" i="12" s="1"/>
  <c r="O88" i="12" s="1"/>
  <c r="U88" i="12" s="1"/>
  <c r="AA88" i="12" s="1"/>
  <c r="AG88" i="12" s="1"/>
  <c r="AM88" i="12" s="1"/>
  <c r="AS88" i="12" s="1"/>
  <c r="AY88" i="12" s="1"/>
  <c r="BE88" i="12" s="1"/>
  <c r="B88" i="12"/>
  <c r="H88" i="12" s="1"/>
  <c r="N88" i="12" s="1"/>
  <c r="A88" i="12"/>
  <c r="G88" i="12" s="1"/>
  <c r="M88" i="12" s="1"/>
  <c r="S88" i="12" s="1"/>
  <c r="Y88" i="12" s="1"/>
  <c r="AE88" i="12" s="1"/>
  <c r="AK88" i="12" s="1"/>
  <c r="AQ88" i="12" s="1"/>
  <c r="AW88" i="12" s="1"/>
  <c r="BC88" i="12" s="1"/>
  <c r="E87" i="12"/>
  <c r="D87" i="12"/>
  <c r="J87" i="12" s="1"/>
  <c r="P87" i="12" s="1"/>
  <c r="V87" i="12" s="1"/>
  <c r="AB87" i="12" s="1"/>
  <c r="AH87" i="12" s="1"/>
  <c r="AN87" i="12" s="1"/>
  <c r="AT87" i="12" s="1"/>
  <c r="AZ87" i="12" s="1"/>
  <c r="BF87" i="12" s="1"/>
  <c r="C87" i="12"/>
  <c r="I87" i="12" s="1"/>
  <c r="O87" i="12" s="1"/>
  <c r="U87" i="12" s="1"/>
  <c r="AA87" i="12" s="1"/>
  <c r="AG87" i="12" s="1"/>
  <c r="AM87" i="12" s="1"/>
  <c r="AS87" i="12" s="1"/>
  <c r="AY87" i="12" s="1"/>
  <c r="BE87" i="12" s="1"/>
  <c r="B87" i="12"/>
  <c r="H87" i="12" s="1"/>
  <c r="A87" i="12"/>
  <c r="G87" i="12" s="1"/>
  <c r="M87" i="12" s="1"/>
  <c r="S87" i="12" s="1"/>
  <c r="Y87" i="12" s="1"/>
  <c r="AE87" i="12" s="1"/>
  <c r="AK87" i="12" s="1"/>
  <c r="AQ87" i="12" s="1"/>
  <c r="AW87" i="12" s="1"/>
  <c r="BC87" i="12" s="1"/>
  <c r="E86" i="12"/>
  <c r="D86" i="12"/>
  <c r="J86" i="12" s="1"/>
  <c r="P86" i="12" s="1"/>
  <c r="V86" i="12" s="1"/>
  <c r="AB86" i="12" s="1"/>
  <c r="AH86" i="12" s="1"/>
  <c r="AN86" i="12" s="1"/>
  <c r="AT86" i="12" s="1"/>
  <c r="AZ86" i="12" s="1"/>
  <c r="BF86" i="12" s="1"/>
  <c r="C86" i="12"/>
  <c r="I86" i="12" s="1"/>
  <c r="O86" i="12" s="1"/>
  <c r="U86" i="12" s="1"/>
  <c r="AA86" i="12" s="1"/>
  <c r="AG86" i="12" s="1"/>
  <c r="AM86" i="12" s="1"/>
  <c r="AS86" i="12" s="1"/>
  <c r="AY86" i="12" s="1"/>
  <c r="BE86" i="12" s="1"/>
  <c r="B86" i="12"/>
  <c r="K86" i="12" s="1"/>
  <c r="A86" i="12"/>
  <c r="G86" i="12" s="1"/>
  <c r="M86" i="12" s="1"/>
  <c r="S86" i="12" s="1"/>
  <c r="Y86" i="12" s="1"/>
  <c r="AE86" i="12" s="1"/>
  <c r="AK86" i="12" s="1"/>
  <c r="AQ86" i="12" s="1"/>
  <c r="AW86" i="12" s="1"/>
  <c r="BC86" i="12" s="1"/>
  <c r="E85" i="12"/>
  <c r="D85" i="12"/>
  <c r="J85" i="12" s="1"/>
  <c r="P85" i="12" s="1"/>
  <c r="V85" i="12" s="1"/>
  <c r="AB85" i="12" s="1"/>
  <c r="AH85" i="12" s="1"/>
  <c r="AN85" i="12" s="1"/>
  <c r="AT85" i="12" s="1"/>
  <c r="AZ85" i="12" s="1"/>
  <c r="BF85" i="12" s="1"/>
  <c r="C85" i="12"/>
  <c r="I85" i="12" s="1"/>
  <c r="O85" i="12" s="1"/>
  <c r="U85" i="12" s="1"/>
  <c r="AA85" i="12" s="1"/>
  <c r="AG85" i="12" s="1"/>
  <c r="AM85" i="12" s="1"/>
  <c r="AS85" i="12" s="1"/>
  <c r="AY85" i="12" s="1"/>
  <c r="BE85" i="12" s="1"/>
  <c r="B85" i="12"/>
  <c r="A85" i="12"/>
  <c r="G85" i="12" s="1"/>
  <c r="M85" i="12" s="1"/>
  <c r="S85" i="12" s="1"/>
  <c r="Y85" i="12" s="1"/>
  <c r="AE85" i="12" s="1"/>
  <c r="AK85" i="12" s="1"/>
  <c r="AQ85" i="12" s="1"/>
  <c r="AW85" i="12" s="1"/>
  <c r="BC85" i="12" s="1"/>
  <c r="E84" i="12"/>
  <c r="D84" i="12"/>
  <c r="J84" i="12" s="1"/>
  <c r="P84" i="12" s="1"/>
  <c r="V84" i="12" s="1"/>
  <c r="AB84" i="12" s="1"/>
  <c r="AH84" i="12" s="1"/>
  <c r="AN84" i="12" s="1"/>
  <c r="AT84" i="12" s="1"/>
  <c r="AZ84" i="12" s="1"/>
  <c r="BF84" i="12" s="1"/>
  <c r="C84" i="12"/>
  <c r="I84" i="12" s="1"/>
  <c r="O84" i="12" s="1"/>
  <c r="U84" i="12" s="1"/>
  <c r="AA84" i="12" s="1"/>
  <c r="AG84" i="12" s="1"/>
  <c r="AM84" i="12" s="1"/>
  <c r="AS84" i="12" s="1"/>
  <c r="AY84" i="12" s="1"/>
  <c r="BE84" i="12" s="1"/>
  <c r="B84" i="12"/>
  <c r="A84" i="12"/>
  <c r="G84" i="12" s="1"/>
  <c r="M84" i="12" s="1"/>
  <c r="S84" i="12" s="1"/>
  <c r="Y84" i="12" s="1"/>
  <c r="AE84" i="12" s="1"/>
  <c r="AK84" i="12" s="1"/>
  <c r="AQ84" i="12" s="1"/>
  <c r="AW84" i="12" s="1"/>
  <c r="BC84" i="12" s="1"/>
  <c r="E83" i="12"/>
  <c r="D83" i="12"/>
  <c r="J83" i="12" s="1"/>
  <c r="P83" i="12" s="1"/>
  <c r="V83" i="12" s="1"/>
  <c r="AB83" i="12" s="1"/>
  <c r="AH83" i="12" s="1"/>
  <c r="AN83" i="12" s="1"/>
  <c r="AT83" i="12" s="1"/>
  <c r="AZ83" i="12" s="1"/>
  <c r="BF83" i="12" s="1"/>
  <c r="C83" i="12"/>
  <c r="I83" i="12" s="1"/>
  <c r="O83" i="12" s="1"/>
  <c r="U83" i="12" s="1"/>
  <c r="AA83" i="12" s="1"/>
  <c r="AG83" i="12" s="1"/>
  <c r="AM83" i="12" s="1"/>
  <c r="AS83" i="12" s="1"/>
  <c r="AY83" i="12" s="1"/>
  <c r="BE83" i="12" s="1"/>
  <c r="B83" i="12"/>
  <c r="H83" i="12" s="1"/>
  <c r="A83" i="12"/>
  <c r="G83" i="12" s="1"/>
  <c r="M83" i="12" s="1"/>
  <c r="S83" i="12" s="1"/>
  <c r="Y83" i="12" s="1"/>
  <c r="AE83" i="12" s="1"/>
  <c r="AK83" i="12" s="1"/>
  <c r="AQ83" i="12" s="1"/>
  <c r="AW83" i="12" s="1"/>
  <c r="BC83" i="12" s="1"/>
  <c r="E82" i="12"/>
  <c r="D82" i="12"/>
  <c r="J82" i="12" s="1"/>
  <c r="P82" i="12" s="1"/>
  <c r="V82" i="12" s="1"/>
  <c r="AB82" i="12" s="1"/>
  <c r="AH82" i="12" s="1"/>
  <c r="AN82" i="12" s="1"/>
  <c r="AT82" i="12" s="1"/>
  <c r="AZ82" i="12" s="1"/>
  <c r="BF82" i="12" s="1"/>
  <c r="C82" i="12"/>
  <c r="I82" i="12" s="1"/>
  <c r="O82" i="12" s="1"/>
  <c r="U82" i="12" s="1"/>
  <c r="AA82" i="12" s="1"/>
  <c r="AG82" i="12" s="1"/>
  <c r="AM82" i="12" s="1"/>
  <c r="AS82" i="12" s="1"/>
  <c r="AY82" i="12" s="1"/>
  <c r="BE82" i="12" s="1"/>
  <c r="B82" i="12"/>
  <c r="A82" i="12"/>
  <c r="G82" i="12" s="1"/>
  <c r="M82" i="12" s="1"/>
  <c r="S82" i="12" s="1"/>
  <c r="Y82" i="12" s="1"/>
  <c r="AE82" i="12" s="1"/>
  <c r="AK82" i="12" s="1"/>
  <c r="AQ82" i="12" s="1"/>
  <c r="AW82" i="12" s="1"/>
  <c r="BC82" i="12" s="1"/>
  <c r="E81" i="12"/>
  <c r="D81" i="12"/>
  <c r="J81" i="12" s="1"/>
  <c r="P81" i="12" s="1"/>
  <c r="V81" i="12" s="1"/>
  <c r="AB81" i="12" s="1"/>
  <c r="AH81" i="12" s="1"/>
  <c r="AN81" i="12" s="1"/>
  <c r="AT81" i="12" s="1"/>
  <c r="AZ81" i="12" s="1"/>
  <c r="BF81" i="12" s="1"/>
  <c r="C81" i="12"/>
  <c r="I81" i="12" s="1"/>
  <c r="O81" i="12" s="1"/>
  <c r="U81" i="12" s="1"/>
  <c r="AA81" i="12" s="1"/>
  <c r="AG81" i="12" s="1"/>
  <c r="AM81" i="12" s="1"/>
  <c r="AS81" i="12" s="1"/>
  <c r="AY81" i="12" s="1"/>
  <c r="BE81" i="12" s="1"/>
  <c r="B81" i="12"/>
  <c r="H81" i="12" s="1"/>
  <c r="A81" i="12"/>
  <c r="G81" i="12" s="1"/>
  <c r="M81" i="12" s="1"/>
  <c r="S81" i="12" s="1"/>
  <c r="Y81" i="12" s="1"/>
  <c r="AE81" i="12" s="1"/>
  <c r="AK81" i="12" s="1"/>
  <c r="AQ81" i="12" s="1"/>
  <c r="AW81" i="12" s="1"/>
  <c r="BC81" i="12" s="1"/>
  <c r="E80" i="12"/>
  <c r="D80" i="12"/>
  <c r="J80" i="12" s="1"/>
  <c r="P80" i="12" s="1"/>
  <c r="V80" i="12" s="1"/>
  <c r="AB80" i="12" s="1"/>
  <c r="AH80" i="12" s="1"/>
  <c r="AN80" i="12" s="1"/>
  <c r="AT80" i="12" s="1"/>
  <c r="AZ80" i="12" s="1"/>
  <c r="BF80" i="12" s="1"/>
  <c r="C80" i="12"/>
  <c r="I80" i="12" s="1"/>
  <c r="O80" i="12" s="1"/>
  <c r="U80" i="12" s="1"/>
  <c r="AA80" i="12" s="1"/>
  <c r="AG80" i="12" s="1"/>
  <c r="AM80" i="12" s="1"/>
  <c r="AS80" i="12" s="1"/>
  <c r="AY80" i="12" s="1"/>
  <c r="BE80" i="12" s="1"/>
  <c r="B80" i="12"/>
  <c r="H80" i="12" s="1"/>
  <c r="A80" i="12"/>
  <c r="G80" i="12" s="1"/>
  <c r="M80" i="12" s="1"/>
  <c r="S80" i="12" s="1"/>
  <c r="Y80" i="12" s="1"/>
  <c r="AE80" i="12" s="1"/>
  <c r="AK80" i="12" s="1"/>
  <c r="AQ80" i="12" s="1"/>
  <c r="AW80" i="12" s="1"/>
  <c r="BC80" i="12" s="1"/>
  <c r="J79" i="12"/>
  <c r="P79" i="12" s="1"/>
  <c r="V79" i="12" s="1"/>
  <c r="AB79" i="12" s="1"/>
  <c r="AH79" i="12" s="1"/>
  <c r="AN79" i="12" s="1"/>
  <c r="AT79" i="12" s="1"/>
  <c r="AZ79" i="12" s="1"/>
  <c r="BF79" i="12" s="1"/>
  <c r="E79" i="12"/>
  <c r="D79" i="12"/>
  <c r="C79" i="12"/>
  <c r="I79" i="12" s="1"/>
  <c r="O79" i="12" s="1"/>
  <c r="U79" i="12" s="1"/>
  <c r="AA79" i="12" s="1"/>
  <c r="AG79" i="12" s="1"/>
  <c r="AM79" i="12" s="1"/>
  <c r="AS79" i="12" s="1"/>
  <c r="AY79" i="12" s="1"/>
  <c r="BE79" i="12" s="1"/>
  <c r="B79" i="12"/>
  <c r="H79" i="12" s="1"/>
  <c r="A79" i="12"/>
  <c r="G79" i="12" s="1"/>
  <c r="M79" i="12" s="1"/>
  <c r="S79" i="12" s="1"/>
  <c r="Y79" i="12" s="1"/>
  <c r="AE79" i="12" s="1"/>
  <c r="AK79" i="12" s="1"/>
  <c r="AQ79" i="12" s="1"/>
  <c r="AW79" i="12" s="1"/>
  <c r="BC79" i="12" s="1"/>
  <c r="E78" i="12"/>
  <c r="D78" i="12"/>
  <c r="J78" i="12" s="1"/>
  <c r="P78" i="12" s="1"/>
  <c r="V78" i="12" s="1"/>
  <c r="AB78" i="12" s="1"/>
  <c r="AH78" i="12" s="1"/>
  <c r="AN78" i="12" s="1"/>
  <c r="AT78" i="12" s="1"/>
  <c r="AZ78" i="12" s="1"/>
  <c r="BF78" i="12" s="1"/>
  <c r="C78" i="12"/>
  <c r="I78" i="12" s="1"/>
  <c r="O78" i="12" s="1"/>
  <c r="U78" i="12" s="1"/>
  <c r="AA78" i="12" s="1"/>
  <c r="AG78" i="12" s="1"/>
  <c r="AM78" i="12" s="1"/>
  <c r="AS78" i="12" s="1"/>
  <c r="AY78" i="12" s="1"/>
  <c r="BE78" i="12" s="1"/>
  <c r="B78" i="12"/>
  <c r="H78" i="12" s="1"/>
  <c r="A78" i="12"/>
  <c r="G78" i="12" s="1"/>
  <c r="M78" i="12" s="1"/>
  <c r="S78" i="12" s="1"/>
  <c r="Y78" i="12" s="1"/>
  <c r="AE78" i="12" s="1"/>
  <c r="AK78" i="12" s="1"/>
  <c r="AQ78" i="12" s="1"/>
  <c r="AW78" i="12" s="1"/>
  <c r="BC78" i="12" s="1"/>
  <c r="E77" i="12"/>
  <c r="D77" i="12"/>
  <c r="J77" i="12" s="1"/>
  <c r="P77" i="12" s="1"/>
  <c r="V77" i="12" s="1"/>
  <c r="AB77" i="12" s="1"/>
  <c r="AH77" i="12" s="1"/>
  <c r="AN77" i="12" s="1"/>
  <c r="AT77" i="12" s="1"/>
  <c r="AZ77" i="12" s="1"/>
  <c r="BF77" i="12" s="1"/>
  <c r="C77" i="12"/>
  <c r="I77" i="12" s="1"/>
  <c r="O77" i="12" s="1"/>
  <c r="U77" i="12" s="1"/>
  <c r="AA77" i="12" s="1"/>
  <c r="AG77" i="12" s="1"/>
  <c r="AM77" i="12" s="1"/>
  <c r="AS77" i="12" s="1"/>
  <c r="AY77" i="12" s="1"/>
  <c r="BE77" i="12" s="1"/>
  <c r="B77" i="12"/>
  <c r="A77" i="12"/>
  <c r="G77" i="12" s="1"/>
  <c r="M77" i="12" s="1"/>
  <c r="S77" i="12" s="1"/>
  <c r="Y77" i="12" s="1"/>
  <c r="AE77" i="12" s="1"/>
  <c r="AK77" i="12" s="1"/>
  <c r="AQ77" i="12" s="1"/>
  <c r="AW77" i="12" s="1"/>
  <c r="BC77" i="12" s="1"/>
  <c r="H76" i="12"/>
  <c r="E76" i="12"/>
  <c r="D76" i="12"/>
  <c r="J76" i="12" s="1"/>
  <c r="P76" i="12" s="1"/>
  <c r="V76" i="12" s="1"/>
  <c r="AB76" i="12" s="1"/>
  <c r="AH76" i="12" s="1"/>
  <c r="AN76" i="12" s="1"/>
  <c r="AT76" i="12" s="1"/>
  <c r="AZ76" i="12" s="1"/>
  <c r="BF76" i="12" s="1"/>
  <c r="C76" i="12"/>
  <c r="I76" i="12" s="1"/>
  <c r="O76" i="12" s="1"/>
  <c r="U76" i="12" s="1"/>
  <c r="AA76" i="12" s="1"/>
  <c r="AG76" i="12" s="1"/>
  <c r="AM76" i="12" s="1"/>
  <c r="AS76" i="12" s="1"/>
  <c r="AY76" i="12" s="1"/>
  <c r="BE76" i="12" s="1"/>
  <c r="B76" i="12"/>
  <c r="A76" i="12"/>
  <c r="G76" i="12" s="1"/>
  <c r="M76" i="12" s="1"/>
  <c r="S76" i="12" s="1"/>
  <c r="Y76" i="12" s="1"/>
  <c r="AE76" i="12" s="1"/>
  <c r="AK76" i="12" s="1"/>
  <c r="AQ76" i="12" s="1"/>
  <c r="AW76" i="12" s="1"/>
  <c r="BC76" i="12" s="1"/>
  <c r="E75" i="12"/>
  <c r="D75" i="12"/>
  <c r="J75" i="12" s="1"/>
  <c r="P75" i="12" s="1"/>
  <c r="V75" i="12" s="1"/>
  <c r="AB75" i="12" s="1"/>
  <c r="AH75" i="12" s="1"/>
  <c r="AN75" i="12" s="1"/>
  <c r="AT75" i="12" s="1"/>
  <c r="AZ75" i="12" s="1"/>
  <c r="BF75" i="12" s="1"/>
  <c r="C75" i="12"/>
  <c r="I75" i="12" s="1"/>
  <c r="O75" i="12" s="1"/>
  <c r="U75" i="12" s="1"/>
  <c r="AA75" i="12" s="1"/>
  <c r="AG75" i="12" s="1"/>
  <c r="AM75" i="12" s="1"/>
  <c r="AS75" i="12" s="1"/>
  <c r="AY75" i="12" s="1"/>
  <c r="BE75" i="12" s="1"/>
  <c r="B75" i="12"/>
  <c r="H75" i="12" s="1"/>
  <c r="A75" i="12"/>
  <c r="G75" i="12" s="1"/>
  <c r="M75" i="12" s="1"/>
  <c r="S75" i="12" s="1"/>
  <c r="Y75" i="12" s="1"/>
  <c r="AE75" i="12" s="1"/>
  <c r="AK75" i="12" s="1"/>
  <c r="AQ75" i="12" s="1"/>
  <c r="AW75" i="12" s="1"/>
  <c r="BC75" i="12" s="1"/>
  <c r="E74" i="12"/>
  <c r="D74" i="12"/>
  <c r="J74" i="12" s="1"/>
  <c r="P74" i="12" s="1"/>
  <c r="V74" i="12" s="1"/>
  <c r="AB74" i="12" s="1"/>
  <c r="AH74" i="12" s="1"/>
  <c r="AN74" i="12" s="1"/>
  <c r="AT74" i="12" s="1"/>
  <c r="AZ74" i="12" s="1"/>
  <c r="BF74" i="12" s="1"/>
  <c r="C74" i="12"/>
  <c r="I74" i="12" s="1"/>
  <c r="O74" i="12" s="1"/>
  <c r="U74" i="12" s="1"/>
  <c r="AA74" i="12" s="1"/>
  <c r="AG74" i="12" s="1"/>
  <c r="AM74" i="12" s="1"/>
  <c r="AS74" i="12" s="1"/>
  <c r="AY74" i="12" s="1"/>
  <c r="BE74" i="12" s="1"/>
  <c r="B74" i="12"/>
  <c r="A74" i="12"/>
  <c r="G74" i="12" s="1"/>
  <c r="M74" i="12" s="1"/>
  <c r="S74" i="12" s="1"/>
  <c r="Y74" i="12" s="1"/>
  <c r="AE74" i="12" s="1"/>
  <c r="AK74" i="12" s="1"/>
  <c r="AQ74" i="12" s="1"/>
  <c r="AW74" i="12" s="1"/>
  <c r="BC74" i="12" s="1"/>
  <c r="E73" i="12"/>
  <c r="D73" i="12"/>
  <c r="J73" i="12" s="1"/>
  <c r="P73" i="12" s="1"/>
  <c r="V73" i="12" s="1"/>
  <c r="AB73" i="12" s="1"/>
  <c r="AH73" i="12" s="1"/>
  <c r="AN73" i="12" s="1"/>
  <c r="AT73" i="12" s="1"/>
  <c r="AZ73" i="12" s="1"/>
  <c r="BF73" i="12" s="1"/>
  <c r="C73" i="12"/>
  <c r="I73" i="12" s="1"/>
  <c r="O73" i="12" s="1"/>
  <c r="U73" i="12" s="1"/>
  <c r="AA73" i="12" s="1"/>
  <c r="AG73" i="12" s="1"/>
  <c r="AM73" i="12" s="1"/>
  <c r="AS73" i="12" s="1"/>
  <c r="AY73" i="12" s="1"/>
  <c r="BE73" i="12" s="1"/>
  <c r="B73" i="12"/>
  <c r="H73" i="12" s="1"/>
  <c r="A73" i="12"/>
  <c r="G73" i="12" s="1"/>
  <c r="M73" i="12" s="1"/>
  <c r="S73" i="12" s="1"/>
  <c r="Y73" i="12" s="1"/>
  <c r="AE73" i="12" s="1"/>
  <c r="AK73" i="12" s="1"/>
  <c r="AQ73" i="12" s="1"/>
  <c r="AW73" i="12" s="1"/>
  <c r="BC73" i="12" s="1"/>
  <c r="E72" i="12"/>
  <c r="D72" i="12"/>
  <c r="J72" i="12" s="1"/>
  <c r="P72" i="12" s="1"/>
  <c r="V72" i="12" s="1"/>
  <c r="AB72" i="12" s="1"/>
  <c r="AH72" i="12" s="1"/>
  <c r="AN72" i="12" s="1"/>
  <c r="AT72" i="12" s="1"/>
  <c r="AZ72" i="12" s="1"/>
  <c r="BF72" i="12" s="1"/>
  <c r="C72" i="12"/>
  <c r="I72" i="12" s="1"/>
  <c r="O72" i="12" s="1"/>
  <c r="U72" i="12" s="1"/>
  <c r="AA72" i="12" s="1"/>
  <c r="AG72" i="12" s="1"/>
  <c r="AM72" i="12" s="1"/>
  <c r="AS72" i="12" s="1"/>
  <c r="AY72" i="12" s="1"/>
  <c r="BE72" i="12" s="1"/>
  <c r="B72" i="12"/>
  <c r="H72" i="12" s="1"/>
  <c r="A72" i="12"/>
  <c r="G72" i="12" s="1"/>
  <c r="M72" i="12" s="1"/>
  <c r="S72" i="12" s="1"/>
  <c r="Y72" i="12" s="1"/>
  <c r="AE72" i="12" s="1"/>
  <c r="AK72" i="12" s="1"/>
  <c r="AQ72" i="12" s="1"/>
  <c r="AW72" i="12" s="1"/>
  <c r="BC72" i="12" s="1"/>
  <c r="E71" i="12"/>
  <c r="D71" i="12"/>
  <c r="J71" i="12" s="1"/>
  <c r="P71" i="12" s="1"/>
  <c r="V71" i="12" s="1"/>
  <c r="AB71" i="12" s="1"/>
  <c r="AH71" i="12" s="1"/>
  <c r="AN71" i="12" s="1"/>
  <c r="AT71" i="12" s="1"/>
  <c r="AZ71" i="12" s="1"/>
  <c r="BF71" i="12" s="1"/>
  <c r="C71" i="12"/>
  <c r="I71" i="12" s="1"/>
  <c r="O71" i="12" s="1"/>
  <c r="U71" i="12" s="1"/>
  <c r="AA71" i="12" s="1"/>
  <c r="AG71" i="12" s="1"/>
  <c r="AM71" i="12" s="1"/>
  <c r="AS71" i="12" s="1"/>
  <c r="AY71" i="12" s="1"/>
  <c r="BE71" i="12" s="1"/>
  <c r="B71" i="12"/>
  <c r="H71" i="12" s="1"/>
  <c r="A71" i="12"/>
  <c r="G71" i="12" s="1"/>
  <c r="M71" i="12" s="1"/>
  <c r="S71" i="12" s="1"/>
  <c r="Y71" i="12" s="1"/>
  <c r="AE71" i="12" s="1"/>
  <c r="AK71" i="12" s="1"/>
  <c r="AQ71" i="12" s="1"/>
  <c r="AW71" i="12" s="1"/>
  <c r="BC71" i="12" s="1"/>
  <c r="E70" i="12"/>
  <c r="D70" i="12"/>
  <c r="J70" i="12" s="1"/>
  <c r="P70" i="12" s="1"/>
  <c r="V70" i="12" s="1"/>
  <c r="AB70" i="12" s="1"/>
  <c r="AH70" i="12" s="1"/>
  <c r="AN70" i="12" s="1"/>
  <c r="AT70" i="12" s="1"/>
  <c r="AZ70" i="12" s="1"/>
  <c r="BF70" i="12" s="1"/>
  <c r="C70" i="12"/>
  <c r="I70" i="12" s="1"/>
  <c r="O70" i="12" s="1"/>
  <c r="U70" i="12" s="1"/>
  <c r="AA70" i="12" s="1"/>
  <c r="AG70" i="12" s="1"/>
  <c r="AM70" i="12" s="1"/>
  <c r="AS70" i="12" s="1"/>
  <c r="AY70" i="12" s="1"/>
  <c r="BE70" i="12" s="1"/>
  <c r="B70" i="12"/>
  <c r="H70" i="12" s="1"/>
  <c r="A70" i="12"/>
  <c r="G70" i="12" s="1"/>
  <c r="M70" i="12" s="1"/>
  <c r="S70" i="12" s="1"/>
  <c r="Y70" i="12" s="1"/>
  <c r="AE70" i="12" s="1"/>
  <c r="AK70" i="12" s="1"/>
  <c r="AQ70" i="12" s="1"/>
  <c r="AW70" i="12" s="1"/>
  <c r="BC70" i="12" s="1"/>
  <c r="E69" i="12"/>
  <c r="D69" i="12"/>
  <c r="J69" i="12" s="1"/>
  <c r="P69" i="12" s="1"/>
  <c r="V69" i="12" s="1"/>
  <c r="AB69" i="12" s="1"/>
  <c r="AH69" i="12" s="1"/>
  <c r="AN69" i="12" s="1"/>
  <c r="AT69" i="12" s="1"/>
  <c r="AZ69" i="12" s="1"/>
  <c r="BF69" i="12" s="1"/>
  <c r="C69" i="12"/>
  <c r="I69" i="12" s="1"/>
  <c r="O69" i="12" s="1"/>
  <c r="U69" i="12" s="1"/>
  <c r="AA69" i="12" s="1"/>
  <c r="AG69" i="12" s="1"/>
  <c r="AM69" i="12" s="1"/>
  <c r="AS69" i="12" s="1"/>
  <c r="AY69" i="12" s="1"/>
  <c r="BE69" i="12" s="1"/>
  <c r="B69" i="12"/>
  <c r="A69" i="12"/>
  <c r="G69" i="12" s="1"/>
  <c r="M69" i="12" s="1"/>
  <c r="S69" i="12" s="1"/>
  <c r="Y69" i="12" s="1"/>
  <c r="AE69" i="12" s="1"/>
  <c r="AK69" i="12" s="1"/>
  <c r="AQ69" i="12" s="1"/>
  <c r="AW69" i="12" s="1"/>
  <c r="BC69" i="12" s="1"/>
  <c r="E68" i="12"/>
  <c r="D68" i="12"/>
  <c r="J68" i="12" s="1"/>
  <c r="P68" i="12" s="1"/>
  <c r="V68" i="12" s="1"/>
  <c r="AB68" i="12" s="1"/>
  <c r="AH68" i="12" s="1"/>
  <c r="AN68" i="12" s="1"/>
  <c r="AT68" i="12" s="1"/>
  <c r="AZ68" i="12" s="1"/>
  <c r="BF68" i="12" s="1"/>
  <c r="C68" i="12"/>
  <c r="I68" i="12" s="1"/>
  <c r="O68" i="12" s="1"/>
  <c r="U68" i="12" s="1"/>
  <c r="AA68" i="12" s="1"/>
  <c r="AG68" i="12" s="1"/>
  <c r="AM68" i="12" s="1"/>
  <c r="AS68" i="12" s="1"/>
  <c r="AY68" i="12" s="1"/>
  <c r="BE68" i="12" s="1"/>
  <c r="B68" i="12"/>
  <c r="A68" i="12"/>
  <c r="G68" i="12" s="1"/>
  <c r="M68" i="12" s="1"/>
  <c r="S68" i="12" s="1"/>
  <c r="Y68" i="12" s="1"/>
  <c r="AE68" i="12" s="1"/>
  <c r="AK68" i="12" s="1"/>
  <c r="AQ68" i="12" s="1"/>
  <c r="AW68" i="12" s="1"/>
  <c r="BC68" i="12" s="1"/>
  <c r="E67" i="12"/>
  <c r="D67" i="12"/>
  <c r="J67" i="12" s="1"/>
  <c r="P67" i="12" s="1"/>
  <c r="V67" i="12" s="1"/>
  <c r="AB67" i="12" s="1"/>
  <c r="AH67" i="12" s="1"/>
  <c r="AN67" i="12" s="1"/>
  <c r="AT67" i="12" s="1"/>
  <c r="AZ67" i="12" s="1"/>
  <c r="BF67" i="12" s="1"/>
  <c r="C67" i="12"/>
  <c r="I67" i="12" s="1"/>
  <c r="O67" i="12" s="1"/>
  <c r="U67" i="12" s="1"/>
  <c r="AA67" i="12" s="1"/>
  <c r="AG67" i="12" s="1"/>
  <c r="AM67" i="12" s="1"/>
  <c r="AS67" i="12" s="1"/>
  <c r="AY67" i="12" s="1"/>
  <c r="BE67" i="12" s="1"/>
  <c r="B67" i="12"/>
  <c r="H67" i="12" s="1"/>
  <c r="A67" i="12"/>
  <c r="G67" i="12" s="1"/>
  <c r="M67" i="12" s="1"/>
  <c r="S67" i="12" s="1"/>
  <c r="Y67" i="12" s="1"/>
  <c r="AE67" i="12" s="1"/>
  <c r="AK67" i="12" s="1"/>
  <c r="AQ67" i="12" s="1"/>
  <c r="AW67" i="12" s="1"/>
  <c r="BC67" i="12" s="1"/>
  <c r="E66" i="12"/>
  <c r="D66" i="12"/>
  <c r="J66" i="12" s="1"/>
  <c r="P66" i="12" s="1"/>
  <c r="V66" i="12" s="1"/>
  <c r="AB66" i="12" s="1"/>
  <c r="AH66" i="12" s="1"/>
  <c r="AN66" i="12" s="1"/>
  <c r="AT66" i="12" s="1"/>
  <c r="AZ66" i="12" s="1"/>
  <c r="BF66" i="12" s="1"/>
  <c r="C66" i="12"/>
  <c r="I66" i="12" s="1"/>
  <c r="O66" i="12" s="1"/>
  <c r="U66" i="12" s="1"/>
  <c r="AA66" i="12" s="1"/>
  <c r="AG66" i="12" s="1"/>
  <c r="AM66" i="12" s="1"/>
  <c r="AS66" i="12" s="1"/>
  <c r="AY66" i="12" s="1"/>
  <c r="BE66" i="12" s="1"/>
  <c r="B66" i="12"/>
  <c r="H66" i="12" s="1"/>
  <c r="N66" i="12" s="1"/>
  <c r="A66" i="12"/>
  <c r="G66" i="12" s="1"/>
  <c r="M66" i="12" s="1"/>
  <c r="S66" i="12" s="1"/>
  <c r="Y66" i="12" s="1"/>
  <c r="AE66" i="12" s="1"/>
  <c r="AK66" i="12" s="1"/>
  <c r="AQ66" i="12" s="1"/>
  <c r="AW66" i="12" s="1"/>
  <c r="BC66" i="12" s="1"/>
  <c r="E65" i="12"/>
  <c r="D65" i="12"/>
  <c r="J65" i="12" s="1"/>
  <c r="P65" i="12" s="1"/>
  <c r="V65" i="12" s="1"/>
  <c r="AB65" i="12" s="1"/>
  <c r="AH65" i="12" s="1"/>
  <c r="AN65" i="12" s="1"/>
  <c r="AT65" i="12" s="1"/>
  <c r="AZ65" i="12" s="1"/>
  <c r="BF65" i="12" s="1"/>
  <c r="C65" i="12"/>
  <c r="I65" i="12" s="1"/>
  <c r="O65" i="12" s="1"/>
  <c r="U65" i="12" s="1"/>
  <c r="AA65" i="12" s="1"/>
  <c r="AG65" i="12" s="1"/>
  <c r="AM65" i="12" s="1"/>
  <c r="AS65" i="12" s="1"/>
  <c r="AY65" i="12" s="1"/>
  <c r="BE65" i="12" s="1"/>
  <c r="B65" i="12"/>
  <c r="H65" i="12" s="1"/>
  <c r="N65" i="12" s="1"/>
  <c r="A65" i="12"/>
  <c r="G65" i="12" s="1"/>
  <c r="M65" i="12" s="1"/>
  <c r="S65" i="12" s="1"/>
  <c r="Y65" i="12" s="1"/>
  <c r="AE65" i="12" s="1"/>
  <c r="AK65" i="12" s="1"/>
  <c r="AQ65" i="12" s="1"/>
  <c r="AW65" i="12" s="1"/>
  <c r="BC65" i="12" s="1"/>
  <c r="E64" i="12"/>
  <c r="D64" i="12"/>
  <c r="J64" i="12" s="1"/>
  <c r="P64" i="12" s="1"/>
  <c r="V64" i="12" s="1"/>
  <c r="AB64" i="12" s="1"/>
  <c r="AH64" i="12" s="1"/>
  <c r="AN64" i="12" s="1"/>
  <c r="AT64" i="12" s="1"/>
  <c r="AZ64" i="12" s="1"/>
  <c r="BF64" i="12" s="1"/>
  <c r="C64" i="12"/>
  <c r="I64" i="12" s="1"/>
  <c r="O64" i="12" s="1"/>
  <c r="U64" i="12" s="1"/>
  <c r="AA64" i="12" s="1"/>
  <c r="AG64" i="12" s="1"/>
  <c r="AM64" i="12" s="1"/>
  <c r="AS64" i="12" s="1"/>
  <c r="AY64" i="12" s="1"/>
  <c r="BE64" i="12" s="1"/>
  <c r="B64" i="12"/>
  <c r="A64" i="12"/>
  <c r="G64" i="12" s="1"/>
  <c r="M64" i="12" s="1"/>
  <c r="S64" i="12" s="1"/>
  <c r="Y64" i="12" s="1"/>
  <c r="AE64" i="12" s="1"/>
  <c r="AK64" i="12" s="1"/>
  <c r="AQ64" i="12" s="1"/>
  <c r="AW64" i="12" s="1"/>
  <c r="BC64" i="12" s="1"/>
  <c r="E63" i="12"/>
  <c r="D63" i="12"/>
  <c r="J63" i="12" s="1"/>
  <c r="P63" i="12" s="1"/>
  <c r="V63" i="12" s="1"/>
  <c r="AB63" i="12" s="1"/>
  <c r="AH63" i="12" s="1"/>
  <c r="AN63" i="12" s="1"/>
  <c r="AT63" i="12" s="1"/>
  <c r="AZ63" i="12" s="1"/>
  <c r="BF63" i="12" s="1"/>
  <c r="C63" i="12"/>
  <c r="I63" i="12" s="1"/>
  <c r="O63" i="12" s="1"/>
  <c r="U63" i="12" s="1"/>
  <c r="AA63" i="12" s="1"/>
  <c r="AG63" i="12" s="1"/>
  <c r="AM63" i="12" s="1"/>
  <c r="AS63" i="12" s="1"/>
  <c r="AY63" i="12" s="1"/>
  <c r="BE63" i="12" s="1"/>
  <c r="B63" i="12"/>
  <c r="H63" i="12" s="1"/>
  <c r="A63" i="12"/>
  <c r="G63" i="12" s="1"/>
  <c r="M63" i="12" s="1"/>
  <c r="S63" i="12" s="1"/>
  <c r="Y63" i="12" s="1"/>
  <c r="AE63" i="12" s="1"/>
  <c r="AK63" i="12" s="1"/>
  <c r="AQ63" i="12" s="1"/>
  <c r="AW63" i="12" s="1"/>
  <c r="BC63" i="12" s="1"/>
  <c r="E62" i="12"/>
  <c r="D62" i="12"/>
  <c r="J62" i="12" s="1"/>
  <c r="P62" i="12" s="1"/>
  <c r="V62" i="12" s="1"/>
  <c r="AB62" i="12" s="1"/>
  <c r="AH62" i="12" s="1"/>
  <c r="AN62" i="12" s="1"/>
  <c r="AT62" i="12" s="1"/>
  <c r="AZ62" i="12" s="1"/>
  <c r="BF62" i="12" s="1"/>
  <c r="C62" i="12"/>
  <c r="I62" i="12" s="1"/>
  <c r="O62" i="12" s="1"/>
  <c r="U62" i="12" s="1"/>
  <c r="AA62" i="12" s="1"/>
  <c r="AG62" i="12" s="1"/>
  <c r="AM62" i="12" s="1"/>
  <c r="AS62" i="12" s="1"/>
  <c r="AY62" i="12" s="1"/>
  <c r="BE62" i="12" s="1"/>
  <c r="B62" i="12"/>
  <c r="H62" i="12" s="1"/>
  <c r="N62" i="12" s="1"/>
  <c r="T62" i="12" s="1"/>
  <c r="A62" i="12"/>
  <c r="G62" i="12" s="1"/>
  <c r="M62" i="12" s="1"/>
  <c r="S62" i="12" s="1"/>
  <c r="Y62" i="12" s="1"/>
  <c r="AE62" i="12" s="1"/>
  <c r="AK62" i="12" s="1"/>
  <c r="AQ62" i="12" s="1"/>
  <c r="AW62" i="12" s="1"/>
  <c r="BC62" i="12" s="1"/>
  <c r="E61" i="12"/>
  <c r="D61" i="12"/>
  <c r="J61" i="12" s="1"/>
  <c r="P61" i="12" s="1"/>
  <c r="V61" i="12" s="1"/>
  <c r="AB61" i="12" s="1"/>
  <c r="AH61" i="12" s="1"/>
  <c r="AN61" i="12" s="1"/>
  <c r="AT61" i="12" s="1"/>
  <c r="AZ61" i="12" s="1"/>
  <c r="BF61" i="12" s="1"/>
  <c r="C61" i="12"/>
  <c r="I61" i="12" s="1"/>
  <c r="O61" i="12" s="1"/>
  <c r="U61" i="12" s="1"/>
  <c r="AA61" i="12" s="1"/>
  <c r="AG61" i="12" s="1"/>
  <c r="AM61" i="12" s="1"/>
  <c r="AS61" i="12" s="1"/>
  <c r="AY61" i="12" s="1"/>
  <c r="BE61" i="12" s="1"/>
  <c r="B61" i="12"/>
  <c r="K61" i="12" s="1"/>
  <c r="A61" i="12"/>
  <c r="G61" i="12" s="1"/>
  <c r="M61" i="12" s="1"/>
  <c r="S61" i="12" s="1"/>
  <c r="Y61" i="12" s="1"/>
  <c r="AE61" i="12" s="1"/>
  <c r="AK61" i="12" s="1"/>
  <c r="AQ61" i="12" s="1"/>
  <c r="AW61" i="12" s="1"/>
  <c r="BC61" i="12" s="1"/>
  <c r="E60" i="12"/>
  <c r="D60" i="12"/>
  <c r="J60" i="12" s="1"/>
  <c r="P60" i="12" s="1"/>
  <c r="V60" i="12" s="1"/>
  <c r="AB60" i="12" s="1"/>
  <c r="AH60" i="12" s="1"/>
  <c r="AN60" i="12" s="1"/>
  <c r="AT60" i="12" s="1"/>
  <c r="AZ60" i="12" s="1"/>
  <c r="BF60" i="12" s="1"/>
  <c r="C60" i="12"/>
  <c r="I60" i="12" s="1"/>
  <c r="O60" i="12" s="1"/>
  <c r="U60" i="12" s="1"/>
  <c r="AA60" i="12" s="1"/>
  <c r="AG60" i="12" s="1"/>
  <c r="AM60" i="12" s="1"/>
  <c r="AS60" i="12" s="1"/>
  <c r="AY60" i="12" s="1"/>
  <c r="BE60" i="12" s="1"/>
  <c r="B60" i="12"/>
  <c r="H60" i="12" s="1"/>
  <c r="N60" i="12" s="1"/>
  <c r="A60" i="12"/>
  <c r="G60" i="12" s="1"/>
  <c r="M60" i="12" s="1"/>
  <c r="S60" i="12" s="1"/>
  <c r="Y60" i="12" s="1"/>
  <c r="AE60" i="12" s="1"/>
  <c r="AK60" i="12" s="1"/>
  <c r="AQ60" i="12" s="1"/>
  <c r="AW60" i="12" s="1"/>
  <c r="BC60" i="12" s="1"/>
  <c r="E59" i="12"/>
  <c r="D59" i="12"/>
  <c r="J59" i="12" s="1"/>
  <c r="P59" i="12" s="1"/>
  <c r="V59" i="12" s="1"/>
  <c r="AB59" i="12" s="1"/>
  <c r="AH59" i="12" s="1"/>
  <c r="AN59" i="12" s="1"/>
  <c r="AT59" i="12" s="1"/>
  <c r="AZ59" i="12" s="1"/>
  <c r="BF59" i="12" s="1"/>
  <c r="C59" i="12"/>
  <c r="I59" i="12" s="1"/>
  <c r="O59" i="12" s="1"/>
  <c r="U59" i="12" s="1"/>
  <c r="AA59" i="12" s="1"/>
  <c r="AG59" i="12" s="1"/>
  <c r="AM59" i="12" s="1"/>
  <c r="AS59" i="12" s="1"/>
  <c r="AY59" i="12" s="1"/>
  <c r="BE59" i="12" s="1"/>
  <c r="B59" i="12"/>
  <c r="A59" i="12"/>
  <c r="G59" i="12" s="1"/>
  <c r="M59" i="12" s="1"/>
  <c r="S59" i="12" s="1"/>
  <c r="Y59" i="12" s="1"/>
  <c r="AE59" i="12" s="1"/>
  <c r="AK59" i="12" s="1"/>
  <c r="AQ59" i="12" s="1"/>
  <c r="AW59" i="12" s="1"/>
  <c r="BC59" i="12" s="1"/>
  <c r="E58" i="12"/>
  <c r="D58" i="12"/>
  <c r="J58" i="12" s="1"/>
  <c r="P58" i="12" s="1"/>
  <c r="V58" i="12" s="1"/>
  <c r="AB58" i="12" s="1"/>
  <c r="AH58" i="12" s="1"/>
  <c r="AN58" i="12" s="1"/>
  <c r="AT58" i="12" s="1"/>
  <c r="AZ58" i="12" s="1"/>
  <c r="BF58" i="12" s="1"/>
  <c r="C58" i="12"/>
  <c r="I58" i="12" s="1"/>
  <c r="O58" i="12" s="1"/>
  <c r="U58" i="12" s="1"/>
  <c r="AA58" i="12" s="1"/>
  <c r="AG58" i="12" s="1"/>
  <c r="AM58" i="12" s="1"/>
  <c r="AS58" i="12" s="1"/>
  <c r="AY58" i="12" s="1"/>
  <c r="BE58" i="12" s="1"/>
  <c r="B58" i="12"/>
  <c r="A58" i="12"/>
  <c r="G58" i="12" s="1"/>
  <c r="M58" i="12" s="1"/>
  <c r="S58" i="12" s="1"/>
  <c r="Y58" i="12" s="1"/>
  <c r="AE58" i="12" s="1"/>
  <c r="AK58" i="12" s="1"/>
  <c r="AQ58" i="12" s="1"/>
  <c r="AW58" i="12" s="1"/>
  <c r="BC58" i="12" s="1"/>
  <c r="E57" i="12"/>
  <c r="D57" i="12"/>
  <c r="J57" i="12" s="1"/>
  <c r="P57" i="12" s="1"/>
  <c r="V57" i="12" s="1"/>
  <c r="AB57" i="12" s="1"/>
  <c r="AH57" i="12" s="1"/>
  <c r="AN57" i="12" s="1"/>
  <c r="AT57" i="12" s="1"/>
  <c r="AZ57" i="12" s="1"/>
  <c r="BF57" i="12" s="1"/>
  <c r="C57" i="12"/>
  <c r="I57" i="12" s="1"/>
  <c r="O57" i="12" s="1"/>
  <c r="U57" i="12" s="1"/>
  <c r="AA57" i="12" s="1"/>
  <c r="AG57" i="12" s="1"/>
  <c r="AM57" i="12" s="1"/>
  <c r="AS57" i="12" s="1"/>
  <c r="AY57" i="12" s="1"/>
  <c r="BE57" i="12" s="1"/>
  <c r="B57" i="12"/>
  <c r="H57" i="12" s="1"/>
  <c r="N57" i="12" s="1"/>
  <c r="A57" i="12"/>
  <c r="G57" i="12" s="1"/>
  <c r="M57" i="12" s="1"/>
  <c r="S57" i="12" s="1"/>
  <c r="Y57" i="12" s="1"/>
  <c r="AE57" i="12" s="1"/>
  <c r="AK57" i="12" s="1"/>
  <c r="AQ57" i="12" s="1"/>
  <c r="AW57" i="12" s="1"/>
  <c r="BC57" i="12" s="1"/>
  <c r="E56" i="12"/>
  <c r="D56" i="12"/>
  <c r="J56" i="12" s="1"/>
  <c r="P56" i="12" s="1"/>
  <c r="V56" i="12" s="1"/>
  <c r="AB56" i="12" s="1"/>
  <c r="AH56" i="12" s="1"/>
  <c r="AN56" i="12" s="1"/>
  <c r="AT56" i="12" s="1"/>
  <c r="AZ56" i="12" s="1"/>
  <c r="BF56" i="12" s="1"/>
  <c r="C56" i="12"/>
  <c r="I56" i="12" s="1"/>
  <c r="O56" i="12" s="1"/>
  <c r="U56" i="12" s="1"/>
  <c r="AA56" i="12" s="1"/>
  <c r="AG56" i="12" s="1"/>
  <c r="AM56" i="12" s="1"/>
  <c r="AS56" i="12" s="1"/>
  <c r="AY56" i="12" s="1"/>
  <c r="BE56" i="12" s="1"/>
  <c r="B56" i="12"/>
  <c r="H56" i="12" s="1"/>
  <c r="A56" i="12"/>
  <c r="G56" i="12" s="1"/>
  <c r="M56" i="12" s="1"/>
  <c r="S56" i="12" s="1"/>
  <c r="Y56" i="12" s="1"/>
  <c r="AE56" i="12" s="1"/>
  <c r="AK56" i="12" s="1"/>
  <c r="AQ56" i="12" s="1"/>
  <c r="AW56" i="12" s="1"/>
  <c r="BC56" i="12" s="1"/>
  <c r="E55" i="12"/>
  <c r="D55" i="12"/>
  <c r="J55" i="12" s="1"/>
  <c r="P55" i="12" s="1"/>
  <c r="V55" i="12" s="1"/>
  <c r="AB55" i="12" s="1"/>
  <c r="AH55" i="12" s="1"/>
  <c r="AN55" i="12" s="1"/>
  <c r="AT55" i="12" s="1"/>
  <c r="AZ55" i="12" s="1"/>
  <c r="BF55" i="12" s="1"/>
  <c r="C55" i="12"/>
  <c r="I55" i="12" s="1"/>
  <c r="O55" i="12" s="1"/>
  <c r="U55" i="12" s="1"/>
  <c r="AA55" i="12" s="1"/>
  <c r="AG55" i="12" s="1"/>
  <c r="AM55" i="12" s="1"/>
  <c r="AS55" i="12" s="1"/>
  <c r="AY55" i="12" s="1"/>
  <c r="BE55" i="12" s="1"/>
  <c r="B55" i="12"/>
  <c r="H55" i="12" s="1"/>
  <c r="A55" i="12"/>
  <c r="G55" i="12" s="1"/>
  <c r="M55" i="12" s="1"/>
  <c r="S55" i="12" s="1"/>
  <c r="Y55" i="12" s="1"/>
  <c r="AE55" i="12" s="1"/>
  <c r="AK55" i="12" s="1"/>
  <c r="AQ55" i="12" s="1"/>
  <c r="AW55" i="12" s="1"/>
  <c r="BC55" i="12" s="1"/>
  <c r="E54" i="12"/>
  <c r="D54" i="12"/>
  <c r="J54" i="12" s="1"/>
  <c r="P54" i="12" s="1"/>
  <c r="V54" i="12" s="1"/>
  <c r="AB54" i="12" s="1"/>
  <c r="AH54" i="12" s="1"/>
  <c r="AN54" i="12" s="1"/>
  <c r="AT54" i="12" s="1"/>
  <c r="AZ54" i="12" s="1"/>
  <c r="BF54" i="12" s="1"/>
  <c r="C54" i="12"/>
  <c r="I54" i="12" s="1"/>
  <c r="O54" i="12" s="1"/>
  <c r="U54" i="12" s="1"/>
  <c r="AA54" i="12" s="1"/>
  <c r="AG54" i="12" s="1"/>
  <c r="AM54" i="12" s="1"/>
  <c r="AS54" i="12" s="1"/>
  <c r="AY54" i="12" s="1"/>
  <c r="BE54" i="12" s="1"/>
  <c r="B54" i="12"/>
  <c r="A54" i="12"/>
  <c r="G54" i="12" s="1"/>
  <c r="M54" i="12" s="1"/>
  <c r="S54" i="12" s="1"/>
  <c r="Y54" i="12" s="1"/>
  <c r="AE54" i="12" s="1"/>
  <c r="AK54" i="12" s="1"/>
  <c r="AQ54" i="12" s="1"/>
  <c r="AW54" i="12" s="1"/>
  <c r="BC54" i="12" s="1"/>
  <c r="E53" i="12"/>
  <c r="D53" i="12"/>
  <c r="J53" i="12" s="1"/>
  <c r="P53" i="12" s="1"/>
  <c r="V53" i="12" s="1"/>
  <c r="AB53" i="12" s="1"/>
  <c r="AH53" i="12" s="1"/>
  <c r="AN53" i="12" s="1"/>
  <c r="AT53" i="12" s="1"/>
  <c r="AZ53" i="12" s="1"/>
  <c r="BF53" i="12" s="1"/>
  <c r="C53" i="12"/>
  <c r="I53" i="12" s="1"/>
  <c r="O53" i="12" s="1"/>
  <c r="U53" i="12" s="1"/>
  <c r="AA53" i="12" s="1"/>
  <c r="AG53" i="12" s="1"/>
  <c r="AM53" i="12" s="1"/>
  <c r="AS53" i="12" s="1"/>
  <c r="AY53" i="12" s="1"/>
  <c r="BE53" i="12" s="1"/>
  <c r="B53" i="12"/>
  <c r="K53" i="12" s="1"/>
  <c r="A53" i="12"/>
  <c r="G53" i="12" s="1"/>
  <c r="M53" i="12" s="1"/>
  <c r="S53" i="12" s="1"/>
  <c r="Y53" i="12" s="1"/>
  <c r="AE53" i="12" s="1"/>
  <c r="AK53" i="12" s="1"/>
  <c r="AQ53" i="12" s="1"/>
  <c r="AW53" i="12" s="1"/>
  <c r="BC53" i="12" s="1"/>
  <c r="E52" i="12"/>
  <c r="D52" i="12"/>
  <c r="J52" i="12" s="1"/>
  <c r="P52" i="12" s="1"/>
  <c r="V52" i="12" s="1"/>
  <c r="AB52" i="12" s="1"/>
  <c r="AH52" i="12" s="1"/>
  <c r="AN52" i="12" s="1"/>
  <c r="AT52" i="12" s="1"/>
  <c r="AZ52" i="12" s="1"/>
  <c r="BF52" i="12" s="1"/>
  <c r="C52" i="12"/>
  <c r="I52" i="12" s="1"/>
  <c r="O52" i="12" s="1"/>
  <c r="U52" i="12" s="1"/>
  <c r="AA52" i="12" s="1"/>
  <c r="AG52" i="12" s="1"/>
  <c r="AM52" i="12" s="1"/>
  <c r="AS52" i="12" s="1"/>
  <c r="AY52" i="12" s="1"/>
  <c r="BE52" i="12" s="1"/>
  <c r="B52" i="12"/>
  <c r="A52" i="12"/>
  <c r="G52" i="12" s="1"/>
  <c r="M52" i="12" s="1"/>
  <c r="S52" i="12" s="1"/>
  <c r="Y52" i="12" s="1"/>
  <c r="AE52" i="12" s="1"/>
  <c r="AK52" i="12" s="1"/>
  <c r="AQ52" i="12" s="1"/>
  <c r="AW52" i="12" s="1"/>
  <c r="BC52" i="12" s="1"/>
  <c r="E51" i="12"/>
  <c r="D51" i="12"/>
  <c r="J51" i="12" s="1"/>
  <c r="P51" i="12" s="1"/>
  <c r="V51" i="12" s="1"/>
  <c r="AB51" i="12" s="1"/>
  <c r="AH51" i="12" s="1"/>
  <c r="AN51" i="12" s="1"/>
  <c r="AT51" i="12" s="1"/>
  <c r="AZ51" i="12" s="1"/>
  <c r="BF51" i="12" s="1"/>
  <c r="C51" i="12"/>
  <c r="I51" i="12" s="1"/>
  <c r="O51" i="12" s="1"/>
  <c r="U51" i="12" s="1"/>
  <c r="AA51" i="12" s="1"/>
  <c r="AG51" i="12" s="1"/>
  <c r="AM51" i="12" s="1"/>
  <c r="AS51" i="12" s="1"/>
  <c r="AY51" i="12" s="1"/>
  <c r="BE51" i="12" s="1"/>
  <c r="B51" i="12"/>
  <c r="A51" i="12"/>
  <c r="G51" i="12" s="1"/>
  <c r="M51" i="12" s="1"/>
  <c r="S51" i="12" s="1"/>
  <c r="Y51" i="12" s="1"/>
  <c r="AE51" i="12" s="1"/>
  <c r="AK51" i="12" s="1"/>
  <c r="AQ51" i="12" s="1"/>
  <c r="AW51" i="12" s="1"/>
  <c r="BC51" i="12" s="1"/>
  <c r="E50" i="12"/>
  <c r="D50" i="12"/>
  <c r="J50" i="12" s="1"/>
  <c r="P50" i="12" s="1"/>
  <c r="V50" i="12" s="1"/>
  <c r="AB50" i="12" s="1"/>
  <c r="AH50" i="12" s="1"/>
  <c r="AN50" i="12" s="1"/>
  <c r="AT50" i="12" s="1"/>
  <c r="AZ50" i="12" s="1"/>
  <c r="BF50" i="12" s="1"/>
  <c r="C50" i="12"/>
  <c r="I50" i="12" s="1"/>
  <c r="O50" i="12" s="1"/>
  <c r="U50" i="12" s="1"/>
  <c r="AA50" i="12" s="1"/>
  <c r="AG50" i="12" s="1"/>
  <c r="AM50" i="12" s="1"/>
  <c r="AS50" i="12" s="1"/>
  <c r="AY50" i="12" s="1"/>
  <c r="BE50" i="12" s="1"/>
  <c r="B50" i="12"/>
  <c r="K50" i="12" s="1"/>
  <c r="A50" i="12"/>
  <c r="G50" i="12" s="1"/>
  <c r="M50" i="12" s="1"/>
  <c r="S50" i="12" s="1"/>
  <c r="Y50" i="12" s="1"/>
  <c r="AE50" i="12" s="1"/>
  <c r="AK50" i="12" s="1"/>
  <c r="AQ50" i="12" s="1"/>
  <c r="AW50" i="12" s="1"/>
  <c r="BC50" i="12" s="1"/>
  <c r="E49" i="12"/>
  <c r="D49" i="12"/>
  <c r="J49" i="12" s="1"/>
  <c r="P49" i="12" s="1"/>
  <c r="V49" i="12" s="1"/>
  <c r="AB49" i="12" s="1"/>
  <c r="AH49" i="12" s="1"/>
  <c r="AN49" i="12" s="1"/>
  <c r="AT49" i="12" s="1"/>
  <c r="AZ49" i="12" s="1"/>
  <c r="BF49" i="12" s="1"/>
  <c r="C49" i="12"/>
  <c r="I49" i="12" s="1"/>
  <c r="O49" i="12" s="1"/>
  <c r="U49" i="12" s="1"/>
  <c r="AA49" i="12" s="1"/>
  <c r="AG49" i="12" s="1"/>
  <c r="AM49" i="12" s="1"/>
  <c r="AS49" i="12" s="1"/>
  <c r="AY49" i="12" s="1"/>
  <c r="BE49" i="12" s="1"/>
  <c r="B49" i="12"/>
  <c r="H49" i="12" s="1"/>
  <c r="N49" i="12" s="1"/>
  <c r="A49" i="12"/>
  <c r="G49" i="12" s="1"/>
  <c r="M49" i="12" s="1"/>
  <c r="S49" i="12" s="1"/>
  <c r="Y49" i="12" s="1"/>
  <c r="AE49" i="12" s="1"/>
  <c r="AK49" i="12" s="1"/>
  <c r="AQ49" i="12" s="1"/>
  <c r="AW49" i="12" s="1"/>
  <c r="BC49" i="12" s="1"/>
  <c r="E48" i="12"/>
  <c r="D48" i="12"/>
  <c r="J48" i="12" s="1"/>
  <c r="P48" i="12" s="1"/>
  <c r="V48" i="12" s="1"/>
  <c r="AB48" i="12" s="1"/>
  <c r="AH48" i="12" s="1"/>
  <c r="AN48" i="12" s="1"/>
  <c r="AT48" i="12" s="1"/>
  <c r="AZ48" i="12" s="1"/>
  <c r="BF48" i="12" s="1"/>
  <c r="C48" i="12"/>
  <c r="I48" i="12" s="1"/>
  <c r="O48" i="12" s="1"/>
  <c r="U48" i="12" s="1"/>
  <c r="AA48" i="12" s="1"/>
  <c r="AG48" i="12" s="1"/>
  <c r="AM48" i="12" s="1"/>
  <c r="AS48" i="12" s="1"/>
  <c r="AY48" i="12" s="1"/>
  <c r="BE48" i="12" s="1"/>
  <c r="B48" i="12"/>
  <c r="A48" i="12"/>
  <c r="G48" i="12" s="1"/>
  <c r="M48" i="12" s="1"/>
  <c r="S48" i="12" s="1"/>
  <c r="Y48" i="12" s="1"/>
  <c r="AE48" i="12" s="1"/>
  <c r="AK48" i="12" s="1"/>
  <c r="AQ48" i="12" s="1"/>
  <c r="AW48" i="12" s="1"/>
  <c r="BC48" i="12" s="1"/>
  <c r="E47" i="12"/>
  <c r="D47" i="12"/>
  <c r="J47" i="12" s="1"/>
  <c r="P47" i="12" s="1"/>
  <c r="V47" i="12" s="1"/>
  <c r="AB47" i="12" s="1"/>
  <c r="AH47" i="12" s="1"/>
  <c r="AN47" i="12" s="1"/>
  <c r="AT47" i="12" s="1"/>
  <c r="AZ47" i="12" s="1"/>
  <c r="BF47" i="12" s="1"/>
  <c r="C47" i="12"/>
  <c r="I47" i="12" s="1"/>
  <c r="O47" i="12" s="1"/>
  <c r="U47" i="12" s="1"/>
  <c r="AA47" i="12" s="1"/>
  <c r="AG47" i="12" s="1"/>
  <c r="AM47" i="12" s="1"/>
  <c r="AS47" i="12" s="1"/>
  <c r="AY47" i="12" s="1"/>
  <c r="BE47" i="12" s="1"/>
  <c r="B47" i="12"/>
  <c r="H47" i="12" s="1"/>
  <c r="A47" i="12"/>
  <c r="G47" i="12" s="1"/>
  <c r="M47" i="12" s="1"/>
  <c r="S47" i="12" s="1"/>
  <c r="Y47" i="12" s="1"/>
  <c r="AE47" i="12" s="1"/>
  <c r="AK47" i="12" s="1"/>
  <c r="AQ47" i="12" s="1"/>
  <c r="AW47" i="12" s="1"/>
  <c r="BC47" i="12" s="1"/>
  <c r="E46" i="12"/>
  <c r="D46" i="12"/>
  <c r="J46" i="12" s="1"/>
  <c r="P46" i="12" s="1"/>
  <c r="V46" i="12" s="1"/>
  <c r="AB46" i="12" s="1"/>
  <c r="AH46" i="12" s="1"/>
  <c r="AN46" i="12" s="1"/>
  <c r="AT46" i="12" s="1"/>
  <c r="AZ46" i="12" s="1"/>
  <c r="BF46" i="12" s="1"/>
  <c r="C46" i="12"/>
  <c r="I46" i="12" s="1"/>
  <c r="O46" i="12" s="1"/>
  <c r="U46" i="12" s="1"/>
  <c r="AA46" i="12" s="1"/>
  <c r="AG46" i="12" s="1"/>
  <c r="AM46" i="12" s="1"/>
  <c r="AS46" i="12" s="1"/>
  <c r="AY46" i="12" s="1"/>
  <c r="BE46" i="12" s="1"/>
  <c r="B46" i="12"/>
  <c r="K46" i="12" s="1"/>
  <c r="A46" i="12"/>
  <c r="G46" i="12" s="1"/>
  <c r="M46" i="12" s="1"/>
  <c r="S46" i="12" s="1"/>
  <c r="Y46" i="12" s="1"/>
  <c r="AE46" i="12" s="1"/>
  <c r="AK46" i="12" s="1"/>
  <c r="AQ46" i="12" s="1"/>
  <c r="AW46" i="12" s="1"/>
  <c r="BC46" i="12" s="1"/>
  <c r="E45" i="12"/>
  <c r="D45" i="12"/>
  <c r="J45" i="12" s="1"/>
  <c r="P45" i="12" s="1"/>
  <c r="V45" i="12" s="1"/>
  <c r="AB45" i="12" s="1"/>
  <c r="AH45" i="12" s="1"/>
  <c r="AN45" i="12" s="1"/>
  <c r="AT45" i="12" s="1"/>
  <c r="AZ45" i="12" s="1"/>
  <c r="BF45" i="12" s="1"/>
  <c r="C45" i="12"/>
  <c r="I45" i="12" s="1"/>
  <c r="O45" i="12" s="1"/>
  <c r="U45" i="12" s="1"/>
  <c r="AA45" i="12" s="1"/>
  <c r="AG45" i="12" s="1"/>
  <c r="AM45" i="12" s="1"/>
  <c r="AS45" i="12" s="1"/>
  <c r="AY45" i="12" s="1"/>
  <c r="BE45" i="12" s="1"/>
  <c r="B45" i="12"/>
  <c r="H45" i="12" s="1"/>
  <c r="N45" i="12" s="1"/>
  <c r="A45" i="12"/>
  <c r="G45" i="12" s="1"/>
  <c r="M45" i="12" s="1"/>
  <c r="S45" i="12" s="1"/>
  <c r="Y45" i="12" s="1"/>
  <c r="AE45" i="12" s="1"/>
  <c r="AK45" i="12" s="1"/>
  <c r="AQ45" i="12" s="1"/>
  <c r="AW45" i="12" s="1"/>
  <c r="BC45" i="12" s="1"/>
  <c r="E44" i="12"/>
  <c r="D44" i="12"/>
  <c r="J44" i="12" s="1"/>
  <c r="P44" i="12" s="1"/>
  <c r="V44" i="12" s="1"/>
  <c r="AB44" i="12" s="1"/>
  <c r="AH44" i="12" s="1"/>
  <c r="AN44" i="12" s="1"/>
  <c r="AT44" i="12" s="1"/>
  <c r="AZ44" i="12" s="1"/>
  <c r="BF44" i="12" s="1"/>
  <c r="C44" i="12"/>
  <c r="I44" i="12" s="1"/>
  <c r="O44" i="12" s="1"/>
  <c r="U44" i="12" s="1"/>
  <c r="AA44" i="12" s="1"/>
  <c r="AG44" i="12" s="1"/>
  <c r="AM44" i="12" s="1"/>
  <c r="AS44" i="12" s="1"/>
  <c r="AY44" i="12" s="1"/>
  <c r="BE44" i="12" s="1"/>
  <c r="B44" i="12"/>
  <c r="H44" i="12" s="1"/>
  <c r="N44" i="12" s="1"/>
  <c r="A44" i="12"/>
  <c r="G44" i="12" s="1"/>
  <c r="M44" i="12" s="1"/>
  <c r="S44" i="12" s="1"/>
  <c r="Y44" i="12" s="1"/>
  <c r="AE44" i="12" s="1"/>
  <c r="AK44" i="12" s="1"/>
  <c r="AQ44" i="12" s="1"/>
  <c r="AW44" i="12" s="1"/>
  <c r="BC44" i="12" s="1"/>
  <c r="E43" i="12"/>
  <c r="D43" i="12"/>
  <c r="J43" i="12" s="1"/>
  <c r="P43" i="12" s="1"/>
  <c r="V43" i="12" s="1"/>
  <c r="AB43" i="12" s="1"/>
  <c r="AH43" i="12" s="1"/>
  <c r="AN43" i="12" s="1"/>
  <c r="AT43" i="12" s="1"/>
  <c r="AZ43" i="12" s="1"/>
  <c r="BF43" i="12" s="1"/>
  <c r="C43" i="12"/>
  <c r="I43" i="12" s="1"/>
  <c r="O43" i="12" s="1"/>
  <c r="U43" i="12" s="1"/>
  <c r="AA43" i="12" s="1"/>
  <c r="AG43" i="12" s="1"/>
  <c r="AM43" i="12" s="1"/>
  <c r="AS43" i="12" s="1"/>
  <c r="AY43" i="12" s="1"/>
  <c r="BE43" i="12" s="1"/>
  <c r="B43" i="12"/>
  <c r="H43" i="12" s="1"/>
  <c r="A43" i="12"/>
  <c r="G43" i="12" s="1"/>
  <c r="M43" i="12" s="1"/>
  <c r="S43" i="12" s="1"/>
  <c r="Y43" i="12" s="1"/>
  <c r="AE43" i="12" s="1"/>
  <c r="AK43" i="12" s="1"/>
  <c r="AQ43" i="12" s="1"/>
  <c r="AW43" i="12" s="1"/>
  <c r="BC43" i="12" s="1"/>
  <c r="E42" i="12"/>
  <c r="D42" i="12"/>
  <c r="J42" i="12" s="1"/>
  <c r="P42" i="12" s="1"/>
  <c r="V42" i="12" s="1"/>
  <c r="AB42" i="12" s="1"/>
  <c r="AH42" i="12" s="1"/>
  <c r="AN42" i="12" s="1"/>
  <c r="AT42" i="12" s="1"/>
  <c r="AZ42" i="12" s="1"/>
  <c r="BF42" i="12" s="1"/>
  <c r="C42" i="12"/>
  <c r="I42" i="12" s="1"/>
  <c r="O42" i="12" s="1"/>
  <c r="U42" i="12" s="1"/>
  <c r="AA42" i="12" s="1"/>
  <c r="AG42" i="12" s="1"/>
  <c r="AM42" i="12" s="1"/>
  <c r="AS42" i="12" s="1"/>
  <c r="AY42" i="12" s="1"/>
  <c r="BE42" i="12" s="1"/>
  <c r="B42" i="12"/>
  <c r="A42" i="12"/>
  <c r="G42" i="12" s="1"/>
  <c r="M42" i="12" s="1"/>
  <c r="S42" i="12" s="1"/>
  <c r="Y42" i="12" s="1"/>
  <c r="AE42" i="12" s="1"/>
  <c r="AK42" i="12" s="1"/>
  <c r="AQ42" i="12" s="1"/>
  <c r="AW42" i="12" s="1"/>
  <c r="BC42" i="12" s="1"/>
  <c r="E41" i="12"/>
  <c r="D41" i="12"/>
  <c r="J41" i="12" s="1"/>
  <c r="P41" i="12" s="1"/>
  <c r="V41" i="12" s="1"/>
  <c r="AB41" i="12" s="1"/>
  <c r="AH41" i="12" s="1"/>
  <c r="AN41" i="12" s="1"/>
  <c r="AT41" i="12" s="1"/>
  <c r="AZ41" i="12" s="1"/>
  <c r="BF41" i="12" s="1"/>
  <c r="C41" i="12"/>
  <c r="I41" i="12" s="1"/>
  <c r="O41" i="12" s="1"/>
  <c r="U41" i="12" s="1"/>
  <c r="AA41" i="12" s="1"/>
  <c r="AG41" i="12" s="1"/>
  <c r="AM41" i="12" s="1"/>
  <c r="AS41" i="12" s="1"/>
  <c r="AY41" i="12" s="1"/>
  <c r="BE41" i="12" s="1"/>
  <c r="B41" i="12"/>
  <c r="H41" i="12" s="1"/>
  <c r="N41" i="12" s="1"/>
  <c r="A41" i="12"/>
  <c r="G41" i="12" s="1"/>
  <c r="M41" i="12" s="1"/>
  <c r="S41" i="12" s="1"/>
  <c r="Y41" i="12" s="1"/>
  <c r="AE41" i="12" s="1"/>
  <c r="AK41" i="12" s="1"/>
  <c r="AQ41" i="12" s="1"/>
  <c r="AW41" i="12" s="1"/>
  <c r="BC41" i="12" s="1"/>
  <c r="E40" i="12"/>
  <c r="D40" i="12"/>
  <c r="J40" i="12" s="1"/>
  <c r="P40" i="12" s="1"/>
  <c r="V40" i="12" s="1"/>
  <c r="AB40" i="12" s="1"/>
  <c r="AH40" i="12" s="1"/>
  <c r="AN40" i="12" s="1"/>
  <c r="AT40" i="12" s="1"/>
  <c r="AZ40" i="12" s="1"/>
  <c r="BF40" i="12" s="1"/>
  <c r="C40" i="12"/>
  <c r="I40" i="12" s="1"/>
  <c r="O40" i="12" s="1"/>
  <c r="U40" i="12" s="1"/>
  <c r="AA40" i="12" s="1"/>
  <c r="AG40" i="12" s="1"/>
  <c r="AM40" i="12" s="1"/>
  <c r="AS40" i="12" s="1"/>
  <c r="AY40" i="12" s="1"/>
  <c r="BE40" i="12" s="1"/>
  <c r="B40" i="12"/>
  <c r="H40" i="12" s="1"/>
  <c r="A40" i="12"/>
  <c r="G40" i="12" s="1"/>
  <c r="M40" i="12" s="1"/>
  <c r="S40" i="12" s="1"/>
  <c r="Y40" i="12" s="1"/>
  <c r="AE40" i="12" s="1"/>
  <c r="AK40" i="12" s="1"/>
  <c r="AQ40" i="12" s="1"/>
  <c r="AW40" i="12" s="1"/>
  <c r="BC40" i="12" s="1"/>
  <c r="E39" i="12"/>
  <c r="D39" i="12"/>
  <c r="J39" i="12" s="1"/>
  <c r="P39" i="12" s="1"/>
  <c r="V39" i="12" s="1"/>
  <c r="AB39" i="12" s="1"/>
  <c r="AH39" i="12" s="1"/>
  <c r="AN39" i="12" s="1"/>
  <c r="AT39" i="12" s="1"/>
  <c r="AZ39" i="12" s="1"/>
  <c r="BF39" i="12" s="1"/>
  <c r="C39" i="12"/>
  <c r="I39" i="12" s="1"/>
  <c r="O39" i="12" s="1"/>
  <c r="U39" i="12" s="1"/>
  <c r="AA39" i="12" s="1"/>
  <c r="AG39" i="12" s="1"/>
  <c r="AM39" i="12" s="1"/>
  <c r="AS39" i="12" s="1"/>
  <c r="AY39" i="12" s="1"/>
  <c r="BE39" i="12" s="1"/>
  <c r="B39" i="12"/>
  <c r="A39" i="12"/>
  <c r="G39" i="12" s="1"/>
  <c r="M39" i="12" s="1"/>
  <c r="S39" i="12" s="1"/>
  <c r="Y39" i="12" s="1"/>
  <c r="AE39" i="12" s="1"/>
  <c r="AK39" i="12" s="1"/>
  <c r="AQ39" i="12" s="1"/>
  <c r="AW39" i="12" s="1"/>
  <c r="BC39" i="12" s="1"/>
  <c r="E38" i="12"/>
  <c r="D38" i="12"/>
  <c r="J38" i="12" s="1"/>
  <c r="P38" i="12" s="1"/>
  <c r="V38" i="12" s="1"/>
  <c r="AB38" i="12" s="1"/>
  <c r="AH38" i="12" s="1"/>
  <c r="AN38" i="12" s="1"/>
  <c r="AT38" i="12" s="1"/>
  <c r="AZ38" i="12" s="1"/>
  <c r="BF38" i="12" s="1"/>
  <c r="C38" i="12"/>
  <c r="I38" i="12" s="1"/>
  <c r="O38" i="12" s="1"/>
  <c r="U38" i="12" s="1"/>
  <c r="AA38" i="12" s="1"/>
  <c r="AG38" i="12" s="1"/>
  <c r="AM38" i="12" s="1"/>
  <c r="AS38" i="12" s="1"/>
  <c r="AY38" i="12" s="1"/>
  <c r="BE38" i="12" s="1"/>
  <c r="B38" i="12"/>
  <c r="A38" i="12"/>
  <c r="G38" i="12" s="1"/>
  <c r="M38" i="12" s="1"/>
  <c r="S38" i="12" s="1"/>
  <c r="Y38" i="12" s="1"/>
  <c r="AE38" i="12" s="1"/>
  <c r="AK38" i="12" s="1"/>
  <c r="AQ38" i="12" s="1"/>
  <c r="AW38" i="12" s="1"/>
  <c r="BC38" i="12" s="1"/>
  <c r="E37" i="12"/>
  <c r="D37" i="12"/>
  <c r="J37" i="12" s="1"/>
  <c r="P37" i="12" s="1"/>
  <c r="V37" i="12" s="1"/>
  <c r="AB37" i="12" s="1"/>
  <c r="AH37" i="12" s="1"/>
  <c r="AN37" i="12" s="1"/>
  <c r="AT37" i="12" s="1"/>
  <c r="AZ37" i="12" s="1"/>
  <c r="BF37" i="12" s="1"/>
  <c r="C37" i="12"/>
  <c r="I37" i="12" s="1"/>
  <c r="O37" i="12" s="1"/>
  <c r="U37" i="12" s="1"/>
  <c r="AA37" i="12" s="1"/>
  <c r="AG37" i="12" s="1"/>
  <c r="AM37" i="12" s="1"/>
  <c r="AS37" i="12" s="1"/>
  <c r="AY37" i="12" s="1"/>
  <c r="BE37" i="12" s="1"/>
  <c r="B37" i="12"/>
  <c r="A37" i="12"/>
  <c r="G37" i="12" s="1"/>
  <c r="M37" i="12" s="1"/>
  <c r="S37" i="12" s="1"/>
  <c r="Y37" i="12" s="1"/>
  <c r="AE37" i="12" s="1"/>
  <c r="AK37" i="12" s="1"/>
  <c r="AQ37" i="12" s="1"/>
  <c r="AW37" i="12" s="1"/>
  <c r="BC37" i="12" s="1"/>
  <c r="J36" i="12"/>
  <c r="P36" i="12" s="1"/>
  <c r="V36" i="12" s="1"/>
  <c r="AB36" i="12" s="1"/>
  <c r="AH36" i="12" s="1"/>
  <c r="AN36" i="12" s="1"/>
  <c r="AT36" i="12" s="1"/>
  <c r="AZ36" i="12" s="1"/>
  <c r="BF36" i="12" s="1"/>
  <c r="E36" i="12"/>
  <c r="D36" i="12"/>
  <c r="C36" i="12"/>
  <c r="I36" i="12" s="1"/>
  <c r="O36" i="12" s="1"/>
  <c r="U36" i="12" s="1"/>
  <c r="AA36" i="12" s="1"/>
  <c r="AG36" i="12" s="1"/>
  <c r="AM36" i="12" s="1"/>
  <c r="AS36" i="12" s="1"/>
  <c r="AY36" i="12" s="1"/>
  <c r="BE36" i="12" s="1"/>
  <c r="B36" i="12"/>
  <c r="A36" i="12"/>
  <c r="G36" i="12" s="1"/>
  <c r="M36" i="12" s="1"/>
  <c r="S36" i="12" s="1"/>
  <c r="Y36" i="12" s="1"/>
  <c r="AE36" i="12" s="1"/>
  <c r="AK36" i="12" s="1"/>
  <c r="AQ36" i="12" s="1"/>
  <c r="AW36" i="12" s="1"/>
  <c r="BC36" i="12" s="1"/>
  <c r="E35" i="12"/>
  <c r="D35" i="12"/>
  <c r="J35" i="12" s="1"/>
  <c r="P35" i="12" s="1"/>
  <c r="V35" i="12" s="1"/>
  <c r="AB35" i="12" s="1"/>
  <c r="AH35" i="12" s="1"/>
  <c r="AN35" i="12" s="1"/>
  <c r="AT35" i="12" s="1"/>
  <c r="AZ35" i="12" s="1"/>
  <c r="BF35" i="12" s="1"/>
  <c r="C35" i="12"/>
  <c r="I35" i="12" s="1"/>
  <c r="O35" i="12" s="1"/>
  <c r="U35" i="12" s="1"/>
  <c r="AA35" i="12" s="1"/>
  <c r="AG35" i="12" s="1"/>
  <c r="AM35" i="12" s="1"/>
  <c r="AS35" i="12" s="1"/>
  <c r="AY35" i="12" s="1"/>
  <c r="BE35" i="12" s="1"/>
  <c r="B35" i="12"/>
  <c r="H35" i="12" s="1"/>
  <c r="A35" i="12"/>
  <c r="G35" i="12" s="1"/>
  <c r="M35" i="12" s="1"/>
  <c r="S35" i="12" s="1"/>
  <c r="Y35" i="12" s="1"/>
  <c r="AE35" i="12" s="1"/>
  <c r="AK35" i="12" s="1"/>
  <c r="AQ35" i="12" s="1"/>
  <c r="AW35" i="12" s="1"/>
  <c r="BC35" i="12" s="1"/>
  <c r="E34" i="12"/>
  <c r="D34" i="12"/>
  <c r="J34" i="12" s="1"/>
  <c r="P34" i="12" s="1"/>
  <c r="V34" i="12" s="1"/>
  <c r="AB34" i="12" s="1"/>
  <c r="AH34" i="12" s="1"/>
  <c r="AN34" i="12" s="1"/>
  <c r="AT34" i="12" s="1"/>
  <c r="AZ34" i="12" s="1"/>
  <c r="BF34" i="12" s="1"/>
  <c r="C34" i="12"/>
  <c r="I34" i="12" s="1"/>
  <c r="O34" i="12" s="1"/>
  <c r="U34" i="12" s="1"/>
  <c r="AA34" i="12" s="1"/>
  <c r="AG34" i="12" s="1"/>
  <c r="AM34" i="12" s="1"/>
  <c r="AS34" i="12" s="1"/>
  <c r="AY34" i="12" s="1"/>
  <c r="BE34" i="12" s="1"/>
  <c r="B34" i="12"/>
  <c r="H34" i="12" s="1"/>
  <c r="N34" i="12" s="1"/>
  <c r="T34" i="12" s="1"/>
  <c r="A34" i="12"/>
  <c r="G34" i="12" s="1"/>
  <c r="M34" i="12" s="1"/>
  <c r="S34" i="12" s="1"/>
  <c r="Y34" i="12" s="1"/>
  <c r="AE34" i="12" s="1"/>
  <c r="AK34" i="12" s="1"/>
  <c r="AQ34" i="12" s="1"/>
  <c r="AW34" i="12" s="1"/>
  <c r="BC34" i="12" s="1"/>
  <c r="G33" i="12"/>
  <c r="M33" i="12" s="1"/>
  <c r="S33" i="12" s="1"/>
  <c r="Y33" i="12" s="1"/>
  <c r="AE33" i="12" s="1"/>
  <c r="AK33" i="12" s="1"/>
  <c r="AQ33" i="12" s="1"/>
  <c r="AW33" i="12" s="1"/>
  <c r="BC33" i="12" s="1"/>
  <c r="E33" i="12"/>
  <c r="D33" i="12"/>
  <c r="J33" i="12" s="1"/>
  <c r="P33" i="12" s="1"/>
  <c r="V33" i="12" s="1"/>
  <c r="AB33" i="12" s="1"/>
  <c r="AH33" i="12" s="1"/>
  <c r="AN33" i="12" s="1"/>
  <c r="AT33" i="12" s="1"/>
  <c r="AZ33" i="12" s="1"/>
  <c r="BF33" i="12" s="1"/>
  <c r="C33" i="12"/>
  <c r="I33" i="12" s="1"/>
  <c r="O33" i="12" s="1"/>
  <c r="U33" i="12" s="1"/>
  <c r="AA33" i="12" s="1"/>
  <c r="AG33" i="12" s="1"/>
  <c r="AM33" i="12" s="1"/>
  <c r="AS33" i="12" s="1"/>
  <c r="AY33" i="12" s="1"/>
  <c r="BE33" i="12" s="1"/>
  <c r="B33" i="12"/>
  <c r="K33" i="12" s="1"/>
  <c r="A33" i="12"/>
  <c r="H32" i="12"/>
  <c r="N32" i="12" s="1"/>
  <c r="E32" i="12"/>
  <c r="D32" i="12"/>
  <c r="J32" i="12" s="1"/>
  <c r="P32" i="12" s="1"/>
  <c r="V32" i="12" s="1"/>
  <c r="AB32" i="12" s="1"/>
  <c r="AH32" i="12" s="1"/>
  <c r="AN32" i="12" s="1"/>
  <c r="AT32" i="12" s="1"/>
  <c r="AZ32" i="12" s="1"/>
  <c r="BF32" i="12" s="1"/>
  <c r="C32" i="12"/>
  <c r="I32" i="12" s="1"/>
  <c r="O32" i="12" s="1"/>
  <c r="U32" i="12" s="1"/>
  <c r="AA32" i="12" s="1"/>
  <c r="AG32" i="12" s="1"/>
  <c r="AM32" i="12" s="1"/>
  <c r="AS32" i="12" s="1"/>
  <c r="AY32" i="12" s="1"/>
  <c r="BE32" i="12" s="1"/>
  <c r="B32" i="12"/>
  <c r="A32" i="12"/>
  <c r="G32" i="12" s="1"/>
  <c r="M32" i="12" s="1"/>
  <c r="S32" i="12" s="1"/>
  <c r="Y32" i="12" s="1"/>
  <c r="AE32" i="12" s="1"/>
  <c r="AK32" i="12" s="1"/>
  <c r="AQ32" i="12" s="1"/>
  <c r="AW32" i="12" s="1"/>
  <c r="BC32" i="12" s="1"/>
  <c r="E31" i="12"/>
  <c r="D31" i="12"/>
  <c r="J31" i="12" s="1"/>
  <c r="P31" i="12" s="1"/>
  <c r="V31" i="12" s="1"/>
  <c r="AB31" i="12" s="1"/>
  <c r="AH31" i="12" s="1"/>
  <c r="AN31" i="12" s="1"/>
  <c r="AT31" i="12" s="1"/>
  <c r="AZ31" i="12" s="1"/>
  <c r="BF31" i="12" s="1"/>
  <c r="C31" i="12"/>
  <c r="I31" i="12" s="1"/>
  <c r="O31" i="12" s="1"/>
  <c r="U31" i="12" s="1"/>
  <c r="AA31" i="12" s="1"/>
  <c r="AG31" i="12" s="1"/>
  <c r="AM31" i="12" s="1"/>
  <c r="AS31" i="12" s="1"/>
  <c r="AY31" i="12" s="1"/>
  <c r="BE31" i="12" s="1"/>
  <c r="B31" i="12"/>
  <c r="A31" i="12"/>
  <c r="G31" i="12" s="1"/>
  <c r="M31" i="12" s="1"/>
  <c r="S31" i="12" s="1"/>
  <c r="Y31" i="12" s="1"/>
  <c r="AE31" i="12" s="1"/>
  <c r="AK31" i="12" s="1"/>
  <c r="AQ31" i="12" s="1"/>
  <c r="AW31" i="12" s="1"/>
  <c r="BC31" i="12" s="1"/>
  <c r="E30" i="12"/>
  <c r="D30" i="12"/>
  <c r="J30" i="12" s="1"/>
  <c r="P30" i="12" s="1"/>
  <c r="V30" i="12" s="1"/>
  <c r="AB30" i="12" s="1"/>
  <c r="AH30" i="12" s="1"/>
  <c r="AN30" i="12" s="1"/>
  <c r="AT30" i="12" s="1"/>
  <c r="AZ30" i="12" s="1"/>
  <c r="BF30" i="12" s="1"/>
  <c r="C30" i="12"/>
  <c r="I30" i="12" s="1"/>
  <c r="O30" i="12" s="1"/>
  <c r="U30" i="12" s="1"/>
  <c r="AA30" i="12" s="1"/>
  <c r="AG30" i="12" s="1"/>
  <c r="AM30" i="12" s="1"/>
  <c r="AS30" i="12" s="1"/>
  <c r="AY30" i="12" s="1"/>
  <c r="BE30" i="12" s="1"/>
  <c r="B30" i="12"/>
  <c r="H30" i="12" s="1"/>
  <c r="N30" i="12" s="1"/>
  <c r="T30" i="12" s="1"/>
  <c r="A30" i="12"/>
  <c r="G30" i="12" s="1"/>
  <c r="M30" i="12" s="1"/>
  <c r="S30" i="12" s="1"/>
  <c r="Y30" i="12" s="1"/>
  <c r="AE30" i="12" s="1"/>
  <c r="AK30" i="12" s="1"/>
  <c r="AQ30" i="12" s="1"/>
  <c r="AW30" i="12" s="1"/>
  <c r="BC30" i="12" s="1"/>
  <c r="E29" i="12"/>
  <c r="D29" i="12"/>
  <c r="J29" i="12" s="1"/>
  <c r="P29" i="12" s="1"/>
  <c r="V29" i="12" s="1"/>
  <c r="AB29" i="12" s="1"/>
  <c r="AH29" i="12" s="1"/>
  <c r="AN29" i="12" s="1"/>
  <c r="AT29" i="12" s="1"/>
  <c r="AZ29" i="12" s="1"/>
  <c r="BF29" i="12" s="1"/>
  <c r="C29" i="12"/>
  <c r="I29" i="12" s="1"/>
  <c r="O29" i="12" s="1"/>
  <c r="U29" i="12" s="1"/>
  <c r="AA29" i="12" s="1"/>
  <c r="AG29" i="12" s="1"/>
  <c r="AM29" i="12" s="1"/>
  <c r="AS29" i="12" s="1"/>
  <c r="AY29" i="12" s="1"/>
  <c r="BE29" i="12" s="1"/>
  <c r="B29" i="12"/>
  <c r="A29" i="12"/>
  <c r="G29" i="12" s="1"/>
  <c r="M29" i="12" s="1"/>
  <c r="S29" i="12" s="1"/>
  <c r="Y29" i="12" s="1"/>
  <c r="AE29" i="12" s="1"/>
  <c r="AK29" i="12" s="1"/>
  <c r="AQ29" i="12" s="1"/>
  <c r="AW29" i="12" s="1"/>
  <c r="BC29" i="12" s="1"/>
  <c r="H28" i="12"/>
  <c r="E28" i="12"/>
  <c r="D28" i="12"/>
  <c r="J28" i="12" s="1"/>
  <c r="P28" i="12" s="1"/>
  <c r="V28" i="12" s="1"/>
  <c r="AB28" i="12" s="1"/>
  <c r="AH28" i="12" s="1"/>
  <c r="AN28" i="12" s="1"/>
  <c r="AT28" i="12" s="1"/>
  <c r="AZ28" i="12" s="1"/>
  <c r="BF28" i="12" s="1"/>
  <c r="C28" i="12"/>
  <c r="I28" i="12" s="1"/>
  <c r="O28" i="12" s="1"/>
  <c r="U28" i="12" s="1"/>
  <c r="AA28" i="12" s="1"/>
  <c r="AG28" i="12" s="1"/>
  <c r="AM28" i="12" s="1"/>
  <c r="AS28" i="12" s="1"/>
  <c r="AY28" i="12" s="1"/>
  <c r="BE28" i="12" s="1"/>
  <c r="B28" i="12"/>
  <c r="A28" i="12"/>
  <c r="G28" i="12" s="1"/>
  <c r="M28" i="12" s="1"/>
  <c r="S28" i="12" s="1"/>
  <c r="Y28" i="12" s="1"/>
  <c r="AE28" i="12" s="1"/>
  <c r="AK28" i="12" s="1"/>
  <c r="AQ28" i="12" s="1"/>
  <c r="AW28" i="12" s="1"/>
  <c r="BC28" i="12" s="1"/>
  <c r="E27" i="12"/>
  <c r="D27" i="12"/>
  <c r="J27" i="12" s="1"/>
  <c r="P27" i="12" s="1"/>
  <c r="V27" i="12" s="1"/>
  <c r="AB27" i="12" s="1"/>
  <c r="AH27" i="12" s="1"/>
  <c r="AN27" i="12" s="1"/>
  <c r="AT27" i="12" s="1"/>
  <c r="AZ27" i="12" s="1"/>
  <c r="BF27" i="12" s="1"/>
  <c r="C27" i="12"/>
  <c r="I27" i="12" s="1"/>
  <c r="O27" i="12" s="1"/>
  <c r="U27" i="12" s="1"/>
  <c r="AA27" i="12" s="1"/>
  <c r="AG27" i="12" s="1"/>
  <c r="AM27" i="12" s="1"/>
  <c r="AS27" i="12" s="1"/>
  <c r="AY27" i="12" s="1"/>
  <c r="BE27" i="12" s="1"/>
  <c r="B27" i="12"/>
  <c r="A27" i="12"/>
  <c r="G27" i="12" s="1"/>
  <c r="M27" i="12" s="1"/>
  <c r="S27" i="12" s="1"/>
  <c r="Y27" i="12" s="1"/>
  <c r="AE27" i="12" s="1"/>
  <c r="AK27" i="12" s="1"/>
  <c r="AQ27" i="12" s="1"/>
  <c r="AW27" i="12" s="1"/>
  <c r="BC27" i="12" s="1"/>
  <c r="E26" i="12"/>
  <c r="D26" i="12"/>
  <c r="J26" i="12" s="1"/>
  <c r="P26" i="12" s="1"/>
  <c r="V26" i="12" s="1"/>
  <c r="AB26" i="12" s="1"/>
  <c r="AH26" i="12" s="1"/>
  <c r="AN26" i="12" s="1"/>
  <c r="AT26" i="12" s="1"/>
  <c r="AZ26" i="12" s="1"/>
  <c r="BF26" i="12" s="1"/>
  <c r="C26" i="12"/>
  <c r="I26" i="12" s="1"/>
  <c r="O26" i="12" s="1"/>
  <c r="U26" i="12" s="1"/>
  <c r="AA26" i="12" s="1"/>
  <c r="AG26" i="12" s="1"/>
  <c r="AM26" i="12" s="1"/>
  <c r="AS26" i="12" s="1"/>
  <c r="AY26" i="12" s="1"/>
  <c r="BE26" i="12" s="1"/>
  <c r="B26" i="12"/>
  <c r="H26" i="12" s="1"/>
  <c r="N26" i="12" s="1"/>
  <c r="T26" i="12" s="1"/>
  <c r="A26" i="12"/>
  <c r="G26" i="12" s="1"/>
  <c r="M26" i="12" s="1"/>
  <c r="S26" i="12" s="1"/>
  <c r="Y26" i="12" s="1"/>
  <c r="AE26" i="12" s="1"/>
  <c r="AK26" i="12" s="1"/>
  <c r="AQ26" i="12" s="1"/>
  <c r="AW26" i="12" s="1"/>
  <c r="BC26" i="12" s="1"/>
  <c r="E25" i="12"/>
  <c r="D25" i="12"/>
  <c r="J25" i="12" s="1"/>
  <c r="P25" i="12" s="1"/>
  <c r="V25" i="12" s="1"/>
  <c r="AB25" i="12" s="1"/>
  <c r="AH25" i="12" s="1"/>
  <c r="AN25" i="12" s="1"/>
  <c r="AT25" i="12" s="1"/>
  <c r="AZ25" i="12" s="1"/>
  <c r="BF25" i="12" s="1"/>
  <c r="C25" i="12"/>
  <c r="I25" i="12" s="1"/>
  <c r="O25" i="12" s="1"/>
  <c r="U25" i="12" s="1"/>
  <c r="AA25" i="12" s="1"/>
  <c r="AG25" i="12" s="1"/>
  <c r="AM25" i="12" s="1"/>
  <c r="AS25" i="12" s="1"/>
  <c r="AY25" i="12" s="1"/>
  <c r="BE25" i="12" s="1"/>
  <c r="B25" i="12"/>
  <c r="A25" i="12"/>
  <c r="G25" i="12" s="1"/>
  <c r="M25" i="12" s="1"/>
  <c r="S25" i="12" s="1"/>
  <c r="Y25" i="12" s="1"/>
  <c r="AE25" i="12" s="1"/>
  <c r="AK25" i="12" s="1"/>
  <c r="AQ25" i="12" s="1"/>
  <c r="AW25" i="12" s="1"/>
  <c r="BC25" i="12" s="1"/>
  <c r="E24" i="12"/>
  <c r="D24" i="12"/>
  <c r="J24" i="12" s="1"/>
  <c r="P24" i="12" s="1"/>
  <c r="V24" i="12" s="1"/>
  <c r="AB24" i="12" s="1"/>
  <c r="AH24" i="12" s="1"/>
  <c r="AN24" i="12" s="1"/>
  <c r="AT24" i="12" s="1"/>
  <c r="AZ24" i="12" s="1"/>
  <c r="BF24" i="12" s="1"/>
  <c r="C24" i="12"/>
  <c r="I24" i="12" s="1"/>
  <c r="O24" i="12" s="1"/>
  <c r="U24" i="12" s="1"/>
  <c r="AA24" i="12" s="1"/>
  <c r="AG24" i="12" s="1"/>
  <c r="AM24" i="12" s="1"/>
  <c r="AS24" i="12" s="1"/>
  <c r="AY24" i="12" s="1"/>
  <c r="BE24" i="12" s="1"/>
  <c r="B24" i="12"/>
  <c r="A24" i="12"/>
  <c r="G24" i="12" s="1"/>
  <c r="M24" i="12" s="1"/>
  <c r="S24" i="12" s="1"/>
  <c r="Y24" i="12" s="1"/>
  <c r="AE24" i="12" s="1"/>
  <c r="AK24" i="12" s="1"/>
  <c r="AQ24" i="12" s="1"/>
  <c r="AW24" i="12" s="1"/>
  <c r="BC24" i="12" s="1"/>
  <c r="E23" i="12"/>
  <c r="D23" i="12"/>
  <c r="J23" i="12" s="1"/>
  <c r="P23" i="12" s="1"/>
  <c r="V23" i="12" s="1"/>
  <c r="AB23" i="12" s="1"/>
  <c r="AH23" i="12" s="1"/>
  <c r="AN23" i="12" s="1"/>
  <c r="AT23" i="12" s="1"/>
  <c r="AZ23" i="12" s="1"/>
  <c r="BF23" i="12" s="1"/>
  <c r="C23" i="12"/>
  <c r="I23" i="12" s="1"/>
  <c r="O23" i="12" s="1"/>
  <c r="U23" i="12" s="1"/>
  <c r="AA23" i="12" s="1"/>
  <c r="AG23" i="12" s="1"/>
  <c r="AM23" i="12" s="1"/>
  <c r="AS23" i="12" s="1"/>
  <c r="AY23" i="12" s="1"/>
  <c r="BE23" i="12" s="1"/>
  <c r="B23" i="12"/>
  <c r="H23" i="12" s="1"/>
  <c r="A23" i="12"/>
  <c r="G23" i="12" s="1"/>
  <c r="M23" i="12" s="1"/>
  <c r="S23" i="12" s="1"/>
  <c r="Y23" i="12" s="1"/>
  <c r="AE23" i="12" s="1"/>
  <c r="AK23" i="12" s="1"/>
  <c r="AQ23" i="12" s="1"/>
  <c r="AW23" i="12" s="1"/>
  <c r="BC23" i="12" s="1"/>
  <c r="E22" i="12"/>
  <c r="D22" i="12"/>
  <c r="J22" i="12" s="1"/>
  <c r="P22" i="12" s="1"/>
  <c r="V22" i="12" s="1"/>
  <c r="AB22" i="12" s="1"/>
  <c r="AH22" i="12" s="1"/>
  <c r="AN22" i="12" s="1"/>
  <c r="AT22" i="12" s="1"/>
  <c r="AZ22" i="12" s="1"/>
  <c r="BF22" i="12" s="1"/>
  <c r="C22" i="12"/>
  <c r="I22" i="12" s="1"/>
  <c r="O22" i="12" s="1"/>
  <c r="U22" i="12" s="1"/>
  <c r="AA22" i="12" s="1"/>
  <c r="AG22" i="12" s="1"/>
  <c r="AM22" i="12" s="1"/>
  <c r="AS22" i="12" s="1"/>
  <c r="AY22" i="12" s="1"/>
  <c r="BE22" i="12" s="1"/>
  <c r="B22" i="12"/>
  <c r="A22" i="12"/>
  <c r="G22" i="12" s="1"/>
  <c r="M22" i="12" s="1"/>
  <c r="S22" i="12" s="1"/>
  <c r="Y22" i="12" s="1"/>
  <c r="AE22" i="12" s="1"/>
  <c r="AK22" i="12" s="1"/>
  <c r="AQ22" i="12" s="1"/>
  <c r="AW22" i="12" s="1"/>
  <c r="BC22" i="12" s="1"/>
  <c r="E21" i="12"/>
  <c r="D21" i="12"/>
  <c r="J21" i="12" s="1"/>
  <c r="P21" i="12" s="1"/>
  <c r="V21" i="12" s="1"/>
  <c r="AB21" i="12" s="1"/>
  <c r="AH21" i="12" s="1"/>
  <c r="AN21" i="12" s="1"/>
  <c r="AT21" i="12" s="1"/>
  <c r="AZ21" i="12" s="1"/>
  <c r="BF21" i="12" s="1"/>
  <c r="C21" i="12"/>
  <c r="I21" i="12" s="1"/>
  <c r="O21" i="12" s="1"/>
  <c r="U21" i="12" s="1"/>
  <c r="AA21" i="12" s="1"/>
  <c r="AG21" i="12" s="1"/>
  <c r="AM21" i="12" s="1"/>
  <c r="AS21" i="12" s="1"/>
  <c r="AY21" i="12" s="1"/>
  <c r="BE21" i="12" s="1"/>
  <c r="B21" i="12"/>
  <c r="K21" i="12" s="1"/>
  <c r="A21" i="12"/>
  <c r="G21" i="12" s="1"/>
  <c r="M21" i="12" s="1"/>
  <c r="S21" i="12" s="1"/>
  <c r="Y21" i="12" s="1"/>
  <c r="AE21" i="12" s="1"/>
  <c r="AK21" i="12" s="1"/>
  <c r="AQ21" i="12" s="1"/>
  <c r="AW21" i="12" s="1"/>
  <c r="BC21" i="12" s="1"/>
  <c r="E20" i="12"/>
  <c r="D20" i="12"/>
  <c r="J20" i="12" s="1"/>
  <c r="P20" i="12" s="1"/>
  <c r="V20" i="12" s="1"/>
  <c r="AB20" i="12" s="1"/>
  <c r="AH20" i="12" s="1"/>
  <c r="AN20" i="12" s="1"/>
  <c r="AT20" i="12" s="1"/>
  <c r="AZ20" i="12" s="1"/>
  <c r="BF20" i="12" s="1"/>
  <c r="C20" i="12"/>
  <c r="I20" i="12" s="1"/>
  <c r="O20" i="12" s="1"/>
  <c r="U20" i="12" s="1"/>
  <c r="AA20" i="12" s="1"/>
  <c r="AG20" i="12" s="1"/>
  <c r="AM20" i="12" s="1"/>
  <c r="AS20" i="12" s="1"/>
  <c r="AY20" i="12" s="1"/>
  <c r="BE20" i="12" s="1"/>
  <c r="B20" i="12"/>
  <c r="A20" i="12"/>
  <c r="G20" i="12" s="1"/>
  <c r="M20" i="12" s="1"/>
  <c r="S20" i="12" s="1"/>
  <c r="Y20" i="12" s="1"/>
  <c r="AE20" i="12" s="1"/>
  <c r="AK20" i="12" s="1"/>
  <c r="AQ20" i="12" s="1"/>
  <c r="AW20" i="12" s="1"/>
  <c r="BC20" i="12" s="1"/>
  <c r="E19" i="12"/>
  <c r="D19" i="12"/>
  <c r="J19" i="12" s="1"/>
  <c r="P19" i="12" s="1"/>
  <c r="V19" i="12" s="1"/>
  <c r="AB19" i="12" s="1"/>
  <c r="AH19" i="12" s="1"/>
  <c r="AN19" i="12" s="1"/>
  <c r="AT19" i="12" s="1"/>
  <c r="AZ19" i="12" s="1"/>
  <c r="BF19" i="12" s="1"/>
  <c r="C19" i="12"/>
  <c r="I19" i="12" s="1"/>
  <c r="O19" i="12" s="1"/>
  <c r="U19" i="12" s="1"/>
  <c r="AA19" i="12" s="1"/>
  <c r="AG19" i="12" s="1"/>
  <c r="AM19" i="12" s="1"/>
  <c r="AS19" i="12" s="1"/>
  <c r="AY19" i="12" s="1"/>
  <c r="BE19" i="12" s="1"/>
  <c r="B19" i="12"/>
  <c r="H19" i="12" s="1"/>
  <c r="A19" i="12"/>
  <c r="G19" i="12" s="1"/>
  <c r="M19" i="12" s="1"/>
  <c r="S19" i="12" s="1"/>
  <c r="Y19" i="12" s="1"/>
  <c r="AE19" i="12" s="1"/>
  <c r="AK19" i="12" s="1"/>
  <c r="AQ19" i="12" s="1"/>
  <c r="AW19" i="12" s="1"/>
  <c r="BC19" i="12" s="1"/>
  <c r="E18" i="12"/>
  <c r="D18" i="12"/>
  <c r="J18" i="12" s="1"/>
  <c r="P18" i="12" s="1"/>
  <c r="V18" i="12" s="1"/>
  <c r="AB18" i="12" s="1"/>
  <c r="AH18" i="12" s="1"/>
  <c r="AN18" i="12" s="1"/>
  <c r="AT18" i="12" s="1"/>
  <c r="AZ18" i="12" s="1"/>
  <c r="BF18" i="12" s="1"/>
  <c r="C18" i="12"/>
  <c r="I18" i="12" s="1"/>
  <c r="O18" i="12" s="1"/>
  <c r="U18" i="12" s="1"/>
  <c r="AA18" i="12" s="1"/>
  <c r="AG18" i="12" s="1"/>
  <c r="AM18" i="12" s="1"/>
  <c r="AS18" i="12" s="1"/>
  <c r="AY18" i="12" s="1"/>
  <c r="BE18" i="12" s="1"/>
  <c r="B18" i="12"/>
  <c r="H18" i="12" s="1"/>
  <c r="N18" i="12" s="1"/>
  <c r="T18" i="12" s="1"/>
  <c r="A18" i="12"/>
  <c r="G18" i="12" s="1"/>
  <c r="M18" i="12" s="1"/>
  <c r="S18" i="12" s="1"/>
  <c r="Y18" i="12" s="1"/>
  <c r="AE18" i="12" s="1"/>
  <c r="AK18" i="12" s="1"/>
  <c r="AQ18" i="12" s="1"/>
  <c r="AW18" i="12" s="1"/>
  <c r="BC18" i="12" s="1"/>
  <c r="E17" i="12"/>
  <c r="D17" i="12"/>
  <c r="J17" i="12" s="1"/>
  <c r="P17" i="12" s="1"/>
  <c r="V17" i="12" s="1"/>
  <c r="AB17" i="12" s="1"/>
  <c r="AH17" i="12" s="1"/>
  <c r="AN17" i="12" s="1"/>
  <c r="AT17" i="12" s="1"/>
  <c r="AZ17" i="12" s="1"/>
  <c r="BF17" i="12" s="1"/>
  <c r="C17" i="12"/>
  <c r="I17" i="12" s="1"/>
  <c r="O17" i="12" s="1"/>
  <c r="U17" i="12" s="1"/>
  <c r="AA17" i="12" s="1"/>
  <c r="AG17" i="12" s="1"/>
  <c r="AM17" i="12" s="1"/>
  <c r="AS17" i="12" s="1"/>
  <c r="AY17" i="12" s="1"/>
  <c r="BE17" i="12" s="1"/>
  <c r="B17" i="12"/>
  <c r="K17" i="12" s="1"/>
  <c r="A17" i="12"/>
  <c r="G17" i="12" s="1"/>
  <c r="M17" i="12" s="1"/>
  <c r="S17" i="12" s="1"/>
  <c r="Y17" i="12" s="1"/>
  <c r="AE17" i="12" s="1"/>
  <c r="AK17" i="12" s="1"/>
  <c r="AQ17" i="12" s="1"/>
  <c r="AW17" i="12" s="1"/>
  <c r="BC17" i="12" s="1"/>
  <c r="E16" i="12"/>
  <c r="D16" i="12"/>
  <c r="J16" i="12" s="1"/>
  <c r="P16" i="12" s="1"/>
  <c r="V16" i="12" s="1"/>
  <c r="AB16" i="12" s="1"/>
  <c r="AH16" i="12" s="1"/>
  <c r="AN16" i="12" s="1"/>
  <c r="AT16" i="12" s="1"/>
  <c r="AZ16" i="12" s="1"/>
  <c r="BF16" i="12" s="1"/>
  <c r="C16" i="12"/>
  <c r="I16" i="12" s="1"/>
  <c r="O16" i="12" s="1"/>
  <c r="U16" i="12" s="1"/>
  <c r="AA16" i="12" s="1"/>
  <c r="AG16" i="12" s="1"/>
  <c r="AM16" i="12" s="1"/>
  <c r="AS16" i="12" s="1"/>
  <c r="AY16" i="12" s="1"/>
  <c r="BE16" i="12" s="1"/>
  <c r="B16" i="12"/>
  <c r="A16" i="12"/>
  <c r="G16" i="12" s="1"/>
  <c r="M16" i="12" s="1"/>
  <c r="S16" i="12" s="1"/>
  <c r="Y16" i="12" s="1"/>
  <c r="AE16" i="12" s="1"/>
  <c r="AK16" i="12" s="1"/>
  <c r="AQ16" i="12" s="1"/>
  <c r="AW16" i="12" s="1"/>
  <c r="BC16" i="12" s="1"/>
  <c r="E15" i="12"/>
  <c r="D15" i="12"/>
  <c r="J15" i="12" s="1"/>
  <c r="P15" i="12" s="1"/>
  <c r="V15" i="12" s="1"/>
  <c r="AB15" i="12" s="1"/>
  <c r="AH15" i="12" s="1"/>
  <c r="AN15" i="12" s="1"/>
  <c r="AT15" i="12" s="1"/>
  <c r="AZ15" i="12" s="1"/>
  <c r="BF15" i="12" s="1"/>
  <c r="C15" i="12"/>
  <c r="I15" i="12" s="1"/>
  <c r="O15" i="12" s="1"/>
  <c r="U15" i="12" s="1"/>
  <c r="AA15" i="12" s="1"/>
  <c r="AG15" i="12" s="1"/>
  <c r="AM15" i="12" s="1"/>
  <c r="AS15" i="12" s="1"/>
  <c r="AY15" i="12" s="1"/>
  <c r="BE15" i="12" s="1"/>
  <c r="B15" i="12"/>
  <c r="H15" i="12" s="1"/>
  <c r="A15" i="12"/>
  <c r="G15" i="12" s="1"/>
  <c r="M15" i="12" s="1"/>
  <c r="S15" i="12" s="1"/>
  <c r="Y15" i="12" s="1"/>
  <c r="AE15" i="12" s="1"/>
  <c r="AK15" i="12" s="1"/>
  <c r="AQ15" i="12" s="1"/>
  <c r="AW15" i="12" s="1"/>
  <c r="BC15" i="12" s="1"/>
  <c r="E14" i="12"/>
  <c r="D14" i="12"/>
  <c r="J14" i="12" s="1"/>
  <c r="P14" i="12" s="1"/>
  <c r="V14" i="12" s="1"/>
  <c r="AB14" i="12" s="1"/>
  <c r="AH14" i="12" s="1"/>
  <c r="AN14" i="12" s="1"/>
  <c r="AT14" i="12" s="1"/>
  <c r="AZ14" i="12" s="1"/>
  <c r="BF14" i="12" s="1"/>
  <c r="C14" i="12"/>
  <c r="I14" i="12" s="1"/>
  <c r="O14" i="12" s="1"/>
  <c r="U14" i="12" s="1"/>
  <c r="AA14" i="12" s="1"/>
  <c r="AG14" i="12" s="1"/>
  <c r="AM14" i="12" s="1"/>
  <c r="AS14" i="12" s="1"/>
  <c r="AY14" i="12" s="1"/>
  <c r="BE14" i="12" s="1"/>
  <c r="B14" i="12"/>
  <c r="H14" i="12" s="1"/>
  <c r="N14" i="12" s="1"/>
  <c r="A14" i="12"/>
  <c r="G14" i="12" s="1"/>
  <c r="M14" i="12" s="1"/>
  <c r="S14" i="12" s="1"/>
  <c r="Y14" i="12" s="1"/>
  <c r="AE14" i="12" s="1"/>
  <c r="AK14" i="12" s="1"/>
  <c r="AQ14" i="12" s="1"/>
  <c r="AW14" i="12" s="1"/>
  <c r="BC14" i="12" s="1"/>
  <c r="E13" i="12"/>
  <c r="D13" i="12"/>
  <c r="J13" i="12" s="1"/>
  <c r="P13" i="12" s="1"/>
  <c r="V13" i="12" s="1"/>
  <c r="AB13" i="12" s="1"/>
  <c r="AH13" i="12" s="1"/>
  <c r="AN13" i="12" s="1"/>
  <c r="AT13" i="12" s="1"/>
  <c r="AZ13" i="12" s="1"/>
  <c r="BF13" i="12" s="1"/>
  <c r="C13" i="12"/>
  <c r="I13" i="12" s="1"/>
  <c r="O13" i="12" s="1"/>
  <c r="U13" i="12" s="1"/>
  <c r="AA13" i="12" s="1"/>
  <c r="AG13" i="12" s="1"/>
  <c r="AM13" i="12" s="1"/>
  <c r="AS13" i="12" s="1"/>
  <c r="AY13" i="12" s="1"/>
  <c r="BE13" i="12" s="1"/>
  <c r="B13" i="12"/>
  <c r="H13" i="12" s="1"/>
  <c r="N13" i="12" s="1"/>
  <c r="A13" i="12"/>
  <c r="G13" i="12" s="1"/>
  <c r="M13" i="12" s="1"/>
  <c r="S13" i="12" s="1"/>
  <c r="Y13" i="12" s="1"/>
  <c r="AE13" i="12" s="1"/>
  <c r="AK13" i="12" s="1"/>
  <c r="AQ13" i="12" s="1"/>
  <c r="AW13" i="12" s="1"/>
  <c r="BC13" i="12" s="1"/>
  <c r="H12" i="12"/>
  <c r="E12" i="12"/>
  <c r="D12" i="12"/>
  <c r="J12" i="12" s="1"/>
  <c r="P12" i="12" s="1"/>
  <c r="V12" i="12" s="1"/>
  <c r="AB12" i="12" s="1"/>
  <c r="AH12" i="12" s="1"/>
  <c r="AN12" i="12" s="1"/>
  <c r="AT12" i="12" s="1"/>
  <c r="AZ12" i="12" s="1"/>
  <c r="BF12" i="12" s="1"/>
  <c r="C12" i="12"/>
  <c r="I12" i="12" s="1"/>
  <c r="O12" i="12" s="1"/>
  <c r="U12" i="12" s="1"/>
  <c r="AA12" i="12" s="1"/>
  <c r="AG12" i="12" s="1"/>
  <c r="AM12" i="12" s="1"/>
  <c r="AS12" i="12" s="1"/>
  <c r="AY12" i="12" s="1"/>
  <c r="BE12" i="12" s="1"/>
  <c r="B12" i="12"/>
  <c r="A12" i="12"/>
  <c r="G12" i="12" s="1"/>
  <c r="M12" i="12" s="1"/>
  <c r="S12" i="12" s="1"/>
  <c r="Y12" i="12" s="1"/>
  <c r="AE12" i="12" s="1"/>
  <c r="AK12" i="12" s="1"/>
  <c r="AQ12" i="12" s="1"/>
  <c r="AW12" i="12" s="1"/>
  <c r="BC12" i="12" s="1"/>
  <c r="E11" i="12"/>
  <c r="D11" i="12"/>
  <c r="J11" i="12" s="1"/>
  <c r="P11" i="12" s="1"/>
  <c r="V11" i="12" s="1"/>
  <c r="AB11" i="12" s="1"/>
  <c r="AH11" i="12" s="1"/>
  <c r="AN11" i="12" s="1"/>
  <c r="AT11" i="12" s="1"/>
  <c r="AZ11" i="12" s="1"/>
  <c r="BF11" i="12" s="1"/>
  <c r="C11" i="12"/>
  <c r="I11" i="12" s="1"/>
  <c r="O11" i="12" s="1"/>
  <c r="U11" i="12" s="1"/>
  <c r="AA11" i="12" s="1"/>
  <c r="AG11" i="12" s="1"/>
  <c r="AM11" i="12" s="1"/>
  <c r="AS11" i="12" s="1"/>
  <c r="AY11" i="12" s="1"/>
  <c r="BE11" i="12" s="1"/>
  <c r="B11" i="12"/>
  <c r="H11" i="12" s="1"/>
  <c r="A11" i="12"/>
  <c r="G11" i="12" s="1"/>
  <c r="M11" i="12" s="1"/>
  <c r="S11" i="12" s="1"/>
  <c r="Y11" i="12" s="1"/>
  <c r="AE11" i="12" s="1"/>
  <c r="AK11" i="12" s="1"/>
  <c r="AQ11" i="12" s="1"/>
  <c r="AW11" i="12" s="1"/>
  <c r="BC11" i="12" s="1"/>
  <c r="E10" i="12"/>
  <c r="D10" i="12"/>
  <c r="J10" i="12" s="1"/>
  <c r="P10" i="12" s="1"/>
  <c r="V10" i="12" s="1"/>
  <c r="AB10" i="12" s="1"/>
  <c r="AH10" i="12" s="1"/>
  <c r="AN10" i="12" s="1"/>
  <c r="AT10" i="12" s="1"/>
  <c r="AZ10" i="12" s="1"/>
  <c r="BF10" i="12" s="1"/>
  <c r="C10" i="12"/>
  <c r="I10" i="12" s="1"/>
  <c r="O10" i="12" s="1"/>
  <c r="U10" i="12" s="1"/>
  <c r="AA10" i="12" s="1"/>
  <c r="AG10" i="12" s="1"/>
  <c r="AM10" i="12" s="1"/>
  <c r="AS10" i="12" s="1"/>
  <c r="AY10" i="12" s="1"/>
  <c r="BE10" i="12" s="1"/>
  <c r="B10" i="12"/>
  <c r="H10" i="12" s="1"/>
  <c r="N10" i="12" s="1"/>
  <c r="T10" i="12" s="1"/>
  <c r="A10" i="12"/>
  <c r="G10" i="12" s="1"/>
  <c r="M10" i="12" s="1"/>
  <c r="S10" i="12" s="1"/>
  <c r="Y10" i="12" s="1"/>
  <c r="AE10" i="12" s="1"/>
  <c r="AK10" i="12" s="1"/>
  <c r="AQ10" i="12" s="1"/>
  <c r="AW10" i="12" s="1"/>
  <c r="BC10" i="12" s="1"/>
  <c r="E9" i="12"/>
  <c r="D9" i="12"/>
  <c r="J9" i="12" s="1"/>
  <c r="P9" i="12" s="1"/>
  <c r="V9" i="12" s="1"/>
  <c r="AB9" i="12" s="1"/>
  <c r="AH9" i="12" s="1"/>
  <c r="AN9" i="12" s="1"/>
  <c r="AT9" i="12" s="1"/>
  <c r="AZ9" i="12" s="1"/>
  <c r="BF9" i="12" s="1"/>
  <c r="C9" i="12"/>
  <c r="I9" i="12" s="1"/>
  <c r="O9" i="12" s="1"/>
  <c r="U9" i="12" s="1"/>
  <c r="AA9" i="12" s="1"/>
  <c r="AG9" i="12" s="1"/>
  <c r="AM9" i="12" s="1"/>
  <c r="AS9" i="12" s="1"/>
  <c r="AY9" i="12" s="1"/>
  <c r="BE9" i="12" s="1"/>
  <c r="B9" i="12"/>
  <c r="A9" i="12"/>
  <c r="G9" i="12" s="1"/>
  <c r="M9" i="12" s="1"/>
  <c r="S9" i="12" s="1"/>
  <c r="Y9" i="12" s="1"/>
  <c r="AE9" i="12" s="1"/>
  <c r="AK9" i="12" s="1"/>
  <c r="AQ9" i="12" s="1"/>
  <c r="AW9" i="12" s="1"/>
  <c r="BC9" i="12" s="1"/>
  <c r="E8" i="12"/>
  <c r="D8" i="12"/>
  <c r="J8" i="12" s="1"/>
  <c r="P8" i="12" s="1"/>
  <c r="V8" i="12" s="1"/>
  <c r="AB8" i="12" s="1"/>
  <c r="AH8" i="12" s="1"/>
  <c r="AN8" i="12" s="1"/>
  <c r="AT8" i="12" s="1"/>
  <c r="AZ8" i="12" s="1"/>
  <c r="BF8" i="12" s="1"/>
  <c r="C8" i="12"/>
  <c r="I8" i="12" s="1"/>
  <c r="O8" i="12" s="1"/>
  <c r="U8" i="12" s="1"/>
  <c r="AA8" i="12" s="1"/>
  <c r="AG8" i="12" s="1"/>
  <c r="AM8" i="12" s="1"/>
  <c r="AS8" i="12" s="1"/>
  <c r="AY8" i="12" s="1"/>
  <c r="BE8" i="12" s="1"/>
  <c r="B8" i="12"/>
  <c r="A8" i="12"/>
  <c r="G8" i="12" s="1"/>
  <c r="M8" i="12" s="1"/>
  <c r="S8" i="12" s="1"/>
  <c r="Y8" i="12" s="1"/>
  <c r="AE8" i="12" s="1"/>
  <c r="AK8" i="12" s="1"/>
  <c r="AQ8" i="12" s="1"/>
  <c r="AW8" i="12" s="1"/>
  <c r="BC8" i="12" s="1"/>
  <c r="E7" i="12"/>
  <c r="D7" i="12"/>
  <c r="J7" i="12" s="1"/>
  <c r="P7" i="12" s="1"/>
  <c r="V7" i="12" s="1"/>
  <c r="AB7" i="12" s="1"/>
  <c r="AH7" i="12" s="1"/>
  <c r="AN7" i="12" s="1"/>
  <c r="AT7" i="12" s="1"/>
  <c r="AZ7" i="12" s="1"/>
  <c r="BF7" i="12" s="1"/>
  <c r="C7" i="12"/>
  <c r="I7" i="12" s="1"/>
  <c r="O7" i="12" s="1"/>
  <c r="U7" i="12" s="1"/>
  <c r="AA7" i="12" s="1"/>
  <c r="AG7" i="12" s="1"/>
  <c r="AM7" i="12" s="1"/>
  <c r="AS7" i="12" s="1"/>
  <c r="AY7" i="12" s="1"/>
  <c r="BE7" i="12" s="1"/>
  <c r="B7" i="12"/>
  <c r="H7" i="12" s="1"/>
  <c r="A7" i="12"/>
  <c r="G7" i="12" s="1"/>
  <c r="M7" i="12" s="1"/>
  <c r="S7" i="12" s="1"/>
  <c r="Y7" i="12" s="1"/>
  <c r="AE7" i="12" s="1"/>
  <c r="AK7" i="12" s="1"/>
  <c r="AQ7" i="12" s="1"/>
  <c r="AW7" i="12" s="1"/>
  <c r="BC7" i="12" s="1"/>
  <c r="E6" i="12"/>
  <c r="D6" i="12"/>
  <c r="J6" i="12" s="1"/>
  <c r="P6" i="12" s="1"/>
  <c r="V6" i="12" s="1"/>
  <c r="AB6" i="12" s="1"/>
  <c r="AH6" i="12" s="1"/>
  <c r="AN6" i="12" s="1"/>
  <c r="AT6" i="12" s="1"/>
  <c r="AZ6" i="12" s="1"/>
  <c r="BF6" i="12" s="1"/>
  <c r="C6" i="12"/>
  <c r="I6" i="12" s="1"/>
  <c r="O6" i="12" s="1"/>
  <c r="U6" i="12" s="1"/>
  <c r="AA6" i="12" s="1"/>
  <c r="AG6" i="12" s="1"/>
  <c r="AM6" i="12" s="1"/>
  <c r="AS6" i="12" s="1"/>
  <c r="AY6" i="12" s="1"/>
  <c r="BE6" i="12" s="1"/>
  <c r="B6" i="12"/>
  <c r="A6" i="12"/>
  <c r="G6" i="12" s="1"/>
  <c r="M6" i="12" s="1"/>
  <c r="S6" i="12" s="1"/>
  <c r="Y6" i="12" s="1"/>
  <c r="AE6" i="12" s="1"/>
  <c r="AK6" i="12" s="1"/>
  <c r="AQ6" i="12" s="1"/>
  <c r="AW6" i="12" s="1"/>
  <c r="BC6" i="12" s="1"/>
  <c r="E5" i="12"/>
  <c r="D5" i="12"/>
  <c r="J5" i="12" s="1"/>
  <c r="P5" i="12" s="1"/>
  <c r="V5" i="12" s="1"/>
  <c r="AB5" i="12" s="1"/>
  <c r="AH5" i="12" s="1"/>
  <c r="AN5" i="12" s="1"/>
  <c r="AT5" i="12" s="1"/>
  <c r="AZ5" i="12" s="1"/>
  <c r="BF5" i="12" s="1"/>
  <c r="C5" i="12"/>
  <c r="I5" i="12" s="1"/>
  <c r="O5" i="12" s="1"/>
  <c r="U5" i="12" s="1"/>
  <c r="AA5" i="12" s="1"/>
  <c r="AG5" i="12" s="1"/>
  <c r="AM5" i="12" s="1"/>
  <c r="AS5" i="12" s="1"/>
  <c r="AY5" i="12" s="1"/>
  <c r="BE5" i="12" s="1"/>
  <c r="B5" i="12"/>
  <c r="A5" i="12"/>
  <c r="G5" i="12" s="1"/>
  <c r="M5" i="12" s="1"/>
  <c r="S5" i="12" s="1"/>
  <c r="Y5" i="12" s="1"/>
  <c r="AE5" i="12" s="1"/>
  <c r="AK5" i="12" s="1"/>
  <c r="AQ5" i="12" s="1"/>
  <c r="AW5" i="12" s="1"/>
  <c r="BC5" i="12" s="1"/>
  <c r="E4" i="12"/>
  <c r="D4" i="12"/>
  <c r="J4" i="12" s="1"/>
  <c r="P4" i="12" s="1"/>
  <c r="V4" i="12" s="1"/>
  <c r="AB4" i="12" s="1"/>
  <c r="AH4" i="12" s="1"/>
  <c r="AN4" i="12" s="1"/>
  <c r="AT4" i="12" s="1"/>
  <c r="AZ4" i="12" s="1"/>
  <c r="BF4" i="12" s="1"/>
  <c r="C4" i="12"/>
  <c r="I4" i="12" s="1"/>
  <c r="O4" i="12" s="1"/>
  <c r="U4" i="12" s="1"/>
  <c r="AA4" i="12" s="1"/>
  <c r="AG4" i="12" s="1"/>
  <c r="AM4" i="12" s="1"/>
  <c r="AS4" i="12" s="1"/>
  <c r="AY4" i="12" s="1"/>
  <c r="BE4" i="12" s="1"/>
  <c r="B4" i="12"/>
  <c r="A4" i="12"/>
  <c r="G4" i="12" s="1"/>
  <c r="M4" i="12" s="1"/>
  <c r="S4" i="12" s="1"/>
  <c r="Y4" i="12" s="1"/>
  <c r="AE4" i="12" s="1"/>
  <c r="AK4" i="12" s="1"/>
  <c r="AQ4" i="12" s="1"/>
  <c r="AW4" i="12" s="1"/>
  <c r="BC4" i="12" s="1"/>
  <c r="L1288" i="1"/>
  <c r="Z1241" i="1"/>
  <c r="AA1241" i="1" s="1"/>
  <c r="Z1247" i="1"/>
  <c r="Z1248" i="1"/>
  <c r="Z1249" i="1"/>
  <c r="L1242" i="1"/>
  <c r="M1242" i="1" s="1"/>
  <c r="L22" i="1"/>
  <c r="L23" i="1"/>
  <c r="L24" i="1"/>
  <c r="L25" i="1"/>
  <c r="L26" i="1"/>
  <c r="L27" i="1"/>
  <c r="L28" i="1"/>
  <c r="L29" i="1"/>
  <c r="L30" i="1"/>
  <c r="L31" i="1"/>
  <c r="L32" i="1"/>
  <c r="L33" i="1"/>
  <c r="L34" i="1"/>
  <c r="L35" i="1"/>
  <c r="L36" i="1"/>
  <c r="L37" i="1"/>
  <c r="L38" i="1"/>
  <c r="L39" i="1"/>
  <c r="L40" i="1"/>
  <c r="L41" i="1"/>
  <c r="L42" i="1"/>
  <c r="L43" i="1"/>
  <c r="L44" i="1"/>
  <c r="L45" i="1"/>
  <c r="L46" i="1"/>
  <c r="L47" i="1"/>
  <c r="L48" i="1"/>
  <c r="L49" i="1"/>
  <c r="L50" i="1"/>
  <c r="L51" i="1"/>
  <c r="L52" i="1"/>
  <c r="L53" i="1"/>
  <c r="L54" i="1"/>
  <c r="L55" i="1"/>
  <c r="L56" i="1"/>
  <c r="L57" i="1"/>
  <c r="L58" i="1"/>
  <c r="L60" i="1"/>
  <c r="L61" i="1"/>
  <c r="L62" i="1"/>
  <c r="L63" i="1"/>
  <c r="L64" i="1"/>
  <c r="L65" i="1"/>
  <c r="L66" i="1"/>
  <c r="L67" i="1"/>
  <c r="L68" i="1"/>
  <c r="L69" i="1"/>
  <c r="L70" i="1"/>
  <c r="L72" i="1"/>
  <c r="L73" i="1"/>
  <c r="L74" i="1"/>
  <c r="L75" i="1"/>
  <c r="L76" i="1"/>
  <c r="L77" i="1"/>
  <c r="L78" i="1"/>
  <c r="L79" i="1"/>
  <c r="L80" i="1"/>
  <c r="L83" i="1"/>
  <c r="L84" i="1"/>
  <c r="L85" i="1"/>
  <c r="L86" i="1"/>
  <c r="L87" i="1"/>
  <c r="L88" i="1"/>
  <c r="L89" i="1"/>
  <c r="L90" i="1"/>
  <c r="L91" i="1"/>
  <c r="L92" i="1"/>
  <c r="L93" i="1"/>
  <c r="L94" i="1"/>
  <c r="L95" i="1"/>
  <c r="L97" i="1"/>
  <c r="L98" i="1"/>
  <c r="L99" i="1"/>
  <c r="L100" i="1"/>
  <c r="L101" i="1"/>
  <c r="L102" i="1"/>
  <c r="L103" i="1"/>
  <c r="L104" i="1"/>
  <c r="L105" i="1"/>
  <c r="L106" i="1"/>
  <c r="L107" i="1"/>
  <c r="L108" i="1"/>
  <c r="L109" i="1"/>
  <c r="L110" i="1"/>
  <c r="L111" i="1"/>
  <c r="L112" i="1"/>
  <c r="L114" i="1"/>
  <c r="L115" i="1"/>
  <c r="L116" i="1"/>
  <c r="L117" i="1"/>
  <c r="L118" i="1"/>
  <c r="L119" i="1"/>
  <c r="L120" i="1"/>
  <c r="L121" i="1"/>
  <c r="L122" i="1"/>
  <c r="L123" i="1"/>
  <c r="L124" i="1"/>
  <c r="L125" i="1"/>
  <c r="L126" i="1"/>
  <c r="L127" i="1"/>
  <c r="L128" i="1"/>
  <c r="L129" i="1"/>
  <c r="L130" i="1"/>
  <c r="L131" i="1"/>
  <c r="L132" i="1"/>
  <c r="L134" i="1"/>
  <c r="L135" i="1"/>
  <c r="L136" i="1"/>
  <c r="L137" i="1"/>
  <c r="L138" i="1"/>
  <c r="L139" i="1"/>
  <c r="L140" i="1"/>
  <c r="L141" i="1"/>
  <c r="L142" i="1"/>
  <c r="L143" i="1"/>
  <c r="L144" i="1"/>
  <c r="L145" i="1"/>
  <c r="L146" i="1"/>
  <c r="L147" i="1"/>
  <c r="L148" i="1"/>
  <c r="L149" i="1"/>
  <c r="L150" i="1"/>
  <c r="L151" i="1"/>
  <c r="L152" i="1"/>
  <c r="L153" i="1"/>
  <c r="L154" i="1"/>
  <c r="L155" i="1"/>
  <c r="L156" i="1"/>
  <c r="L157" i="1"/>
  <c r="L158" i="1"/>
  <c r="L159" i="1"/>
  <c r="L160" i="1"/>
  <c r="L161" i="1"/>
  <c r="L162" i="1"/>
  <c r="L163" i="1"/>
  <c r="L164" i="1"/>
  <c r="L165" i="1"/>
  <c r="L166" i="1"/>
  <c r="L167" i="1"/>
  <c r="L168" i="1"/>
  <c r="L169" i="1"/>
  <c r="L170" i="1"/>
  <c r="L171" i="1"/>
  <c r="L172" i="1"/>
  <c r="L173" i="1"/>
  <c r="L174" i="1"/>
  <c r="L175" i="1"/>
  <c r="L176" i="1"/>
  <c r="L177" i="1"/>
  <c r="L178" i="1"/>
  <c r="L179" i="1"/>
  <c r="L181" i="1"/>
  <c r="L182" i="1"/>
  <c r="L183" i="1"/>
  <c r="L184" i="1"/>
  <c r="L185" i="1"/>
  <c r="L186" i="1"/>
  <c r="L187" i="1"/>
  <c r="L188" i="1"/>
  <c r="L189" i="1"/>
  <c r="L190" i="1"/>
  <c r="L191" i="1"/>
  <c r="L192" i="1"/>
  <c r="L193" i="1"/>
  <c r="L194" i="1"/>
  <c r="L195" i="1"/>
  <c r="L196" i="1"/>
  <c r="L197" i="1"/>
  <c r="L198" i="1"/>
  <c r="L199" i="1"/>
  <c r="L200" i="1"/>
  <c r="L201" i="1"/>
  <c r="L202" i="1"/>
  <c r="L203" i="1"/>
  <c r="L204" i="1"/>
  <c r="L205" i="1"/>
  <c r="L206" i="1"/>
  <c r="L207" i="1"/>
  <c r="L209" i="1"/>
  <c r="L210" i="1"/>
  <c r="L211" i="1"/>
  <c r="L212" i="1"/>
  <c r="L213" i="1"/>
  <c r="L214" i="1"/>
  <c r="L215" i="1"/>
  <c r="L216" i="1"/>
  <c r="L217" i="1"/>
  <c r="L218" i="1"/>
  <c r="L219" i="1"/>
  <c r="L220" i="1"/>
  <c r="L221" i="1"/>
  <c r="L222" i="1"/>
  <c r="L223" i="1"/>
  <c r="L224" i="1"/>
  <c r="L225" i="1"/>
  <c r="L226" i="1"/>
  <c r="L227" i="1"/>
  <c r="L228" i="1"/>
  <c r="L229" i="1"/>
  <c r="L230" i="1"/>
  <c r="L231" i="1"/>
  <c r="L232" i="1"/>
  <c r="L233" i="1"/>
  <c r="L234" i="1"/>
  <c r="L235" i="1"/>
  <c r="L236" i="1"/>
  <c r="L237" i="1"/>
  <c r="L238" i="1"/>
  <c r="L239" i="1"/>
  <c r="L240" i="1"/>
  <c r="L241" i="1"/>
  <c r="L242" i="1"/>
  <c r="L243" i="1"/>
  <c r="L244" i="1"/>
  <c r="L245" i="1"/>
  <c r="L246" i="1"/>
  <c r="L247" i="1"/>
  <c r="L248" i="1"/>
  <c r="L249" i="1"/>
  <c r="L250" i="1"/>
  <c r="L251" i="1"/>
  <c r="L252" i="1"/>
  <c r="L253" i="1"/>
  <c r="L254" i="1"/>
  <c r="L255" i="1"/>
  <c r="L256" i="1"/>
  <c r="L257" i="1"/>
  <c r="L258" i="1"/>
  <c r="L259" i="1"/>
  <c r="L260" i="1"/>
  <c r="L261" i="1"/>
  <c r="L262" i="1"/>
  <c r="L263" i="1"/>
  <c r="L264" i="1"/>
  <c r="L265" i="1"/>
  <c r="L266" i="1"/>
  <c r="L267" i="1"/>
  <c r="L268" i="1"/>
  <c r="L269" i="1"/>
  <c r="L270" i="1"/>
  <c r="L271" i="1"/>
  <c r="L272" i="1"/>
  <c r="L273" i="1"/>
  <c r="L274" i="1"/>
  <c r="L275" i="1"/>
  <c r="L276" i="1"/>
  <c r="L277" i="1"/>
  <c r="L278" i="1"/>
  <c r="L279" i="1"/>
  <c r="L280" i="1"/>
  <c r="L281" i="1"/>
  <c r="L282" i="1"/>
  <c r="L283" i="1"/>
  <c r="L284" i="1"/>
  <c r="L285" i="1"/>
  <c r="L286" i="1"/>
  <c r="L287" i="1"/>
  <c r="L288" i="1"/>
  <c r="L289" i="1"/>
  <c r="L290" i="1"/>
  <c r="L291" i="1"/>
  <c r="L292" i="1"/>
  <c r="L293" i="1"/>
  <c r="L294" i="1"/>
  <c r="L295" i="1"/>
  <c r="L296" i="1"/>
  <c r="L297" i="1"/>
  <c r="L298" i="1"/>
  <c r="L299" i="1"/>
  <c r="L300" i="1"/>
  <c r="L301" i="1"/>
  <c r="L302" i="1"/>
  <c r="L303" i="1"/>
  <c r="L304" i="1"/>
  <c r="L305" i="1"/>
  <c r="L306" i="1"/>
  <c r="L307" i="1"/>
  <c r="L308" i="1"/>
  <c r="L309" i="1"/>
  <c r="L310" i="1"/>
  <c r="L311" i="1"/>
  <c r="L312" i="1"/>
  <c r="L313" i="1"/>
  <c r="L314" i="1"/>
  <c r="L315" i="1"/>
  <c r="L316" i="1"/>
  <c r="L317" i="1"/>
  <c r="L318" i="1"/>
  <c r="L320" i="1"/>
  <c r="L321" i="1"/>
  <c r="L322" i="1"/>
  <c r="L323" i="1"/>
  <c r="L324" i="1"/>
  <c r="L325" i="1"/>
  <c r="L326" i="1"/>
  <c r="L327" i="1"/>
  <c r="L328" i="1"/>
  <c r="L329" i="1"/>
  <c r="L330" i="1"/>
  <c r="L331" i="1"/>
  <c r="L332" i="1"/>
  <c r="L333" i="1"/>
  <c r="L334" i="1"/>
  <c r="L335" i="1"/>
  <c r="L336" i="1"/>
  <c r="L337" i="1"/>
  <c r="L338" i="1"/>
  <c r="L339" i="1"/>
  <c r="L340" i="1"/>
  <c r="L341" i="1"/>
  <c r="L342" i="1"/>
  <c r="L343" i="1"/>
  <c r="L344" i="1"/>
  <c r="L345" i="1"/>
  <c r="L346" i="1"/>
  <c r="L347" i="1"/>
  <c r="L348" i="1"/>
  <c r="L349" i="1"/>
  <c r="L352" i="1"/>
  <c r="L353" i="1"/>
  <c r="L354" i="1"/>
  <c r="L355" i="1"/>
  <c r="L356" i="1"/>
  <c r="L357" i="1"/>
  <c r="L358" i="1"/>
  <c r="L359" i="1"/>
  <c r="L360" i="1"/>
  <c r="L361" i="1"/>
  <c r="L362" i="1"/>
  <c r="L363" i="1"/>
  <c r="L364" i="1"/>
  <c r="L365" i="1"/>
  <c r="L366" i="1"/>
  <c r="L367" i="1"/>
  <c r="L368" i="1"/>
  <c r="L369" i="1"/>
  <c r="L370" i="1"/>
  <c r="L371" i="1"/>
  <c r="L372" i="1"/>
  <c r="L373" i="1"/>
  <c r="L374" i="1"/>
  <c r="L375" i="1"/>
  <c r="L376" i="1"/>
  <c r="L377" i="1"/>
  <c r="L378" i="1"/>
  <c r="L379" i="1"/>
  <c r="L380" i="1"/>
  <c r="L381" i="1"/>
  <c r="L382" i="1"/>
  <c r="L383" i="1"/>
  <c r="L384" i="1"/>
  <c r="L386" i="1"/>
  <c r="L387" i="1"/>
  <c r="L388" i="1"/>
  <c r="L389" i="1"/>
  <c r="L390" i="1"/>
  <c r="L391" i="1"/>
  <c r="L392" i="1"/>
  <c r="L393" i="1"/>
  <c r="L394" i="1"/>
  <c r="L395" i="1"/>
  <c r="L396" i="1"/>
  <c r="L397" i="1"/>
  <c r="L398" i="1"/>
  <c r="L399" i="1"/>
  <c r="L400" i="1"/>
  <c r="L401" i="1"/>
  <c r="L402" i="1"/>
  <c r="L403" i="1"/>
  <c r="L404" i="1"/>
  <c r="L405" i="1"/>
  <c r="L406" i="1"/>
  <c r="L407" i="1"/>
  <c r="L408" i="1"/>
  <c r="L409" i="1"/>
  <c r="L410" i="1"/>
  <c r="L411" i="1"/>
  <c r="L412" i="1"/>
  <c r="L413" i="1"/>
  <c r="L414" i="1"/>
  <c r="L415" i="1"/>
  <c r="L416" i="1"/>
  <c r="L418" i="1"/>
  <c r="L419" i="1"/>
  <c r="L420" i="1"/>
  <c r="L421" i="1"/>
  <c r="L422" i="1"/>
  <c r="L423" i="1"/>
  <c r="L424" i="1"/>
  <c r="L425" i="1"/>
  <c r="L426" i="1"/>
  <c r="L427" i="1"/>
  <c r="L428" i="1"/>
  <c r="L429" i="1"/>
  <c r="L430" i="1"/>
  <c r="L431" i="1"/>
  <c r="L432" i="1"/>
  <c r="L433" i="1"/>
  <c r="L434" i="1"/>
  <c r="L435" i="1"/>
  <c r="L436" i="1"/>
  <c r="L437" i="1"/>
  <c r="L438" i="1"/>
  <c r="L439" i="1"/>
  <c r="L440" i="1"/>
  <c r="L441" i="1"/>
  <c r="L442" i="1"/>
  <c r="L443" i="1"/>
  <c r="L444" i="1"/>
  <c r="L445" i="1"/>
  <c r="L446" i="1"/>
  <c r="L447" i="1"/>
  <c r="L448" i="1"/>
  <c r="L449" i="1"/>
  <c r="L450" i="1"/>
  <c r="L454" i="1"/>
  <c r="L455" i="1"/>
  <c r="L456" i="1"/>
  <c r="L457" i="1"/>
  <c r="L458" i="1"/>
  <c r="L459" i="1"/>
  <c r="L460" i="1"/>
  <c r="L461" i="1"/>
  <c r="L462" i="1"/>
  <c r="L463" i="1"/>
  <c r="L464" i="1"/>
  <c r="L465" i="1"/>
  <c r="L466" i="1"/>
  <c r="L467" i="1"/>
  <c r="L468" i="1"/>
  <c r="L469" i="1"/>
  <c r="L470" i="1"/>
  <c r="L471" i="1"/>
  <c r="L472" i="1"/>
  <c r="L473" i="1"/>
  <c r="L475" i="1"/>
  <c r="L476" i="1"/>
  <c r="L477" i="1"/>
  <c r="L478" i="1"/>
  <c r="L479" i="1"/>
  <c r="L480" i="1"/>
  <c r="L481" i="1"/>
  <c r="L482" i="1"/>
  <c r="L483" i="1"/>
  <c r="L484" i="1"/>
  <c r="L485" i="1"/>
  <c r="L486" i="1"/>
  <c r="L487" i="1"/>
  <c r="L488" i="1"/>
  <c r="L489" i="1"/>
  <c r="L490" i="1"/>
  <c r="L491" i="1"/>
  <c r="L492" i="1"/>
  <c r="L493" i="1"/>
  <c r="L494" i="1"/>
  <c r="L495" i="1"/>
  <c r="L496" i="1"/>
  <c r="L497" i="1"/>
  <c r="L498" i="1"/>
  <c r="L499" i="1"/>
  <c r="L501" i="1"/>
  <c r="L502" i="1"/>
  <c r="L503" i="1"/>
  <c r="L504" i="1"/>
  <c r="L505" i="1"/>
  <c r="L506" i="1"/>
  <c r="L507" i="1"/>
  <c r="L508" i="1"/>
  <c r="L509" i="1"/>
  <c r="L510" i="1"/>
  <c r="L511" i="1"/>
  <c r="L512" i="1"/>
  <c r="L513" i="1"/>
  <c r="L514" i="1"/>
  <c r="L515" i="1"/>
  <c r="L516" i="1"/>
  <c r="L517" i="1"/>
  <c r="L518" i="1"/>
  <c r="L519" i="1"/>
  <c r="L520" i="1"/>
  <c r="L521" i="1"/>
  <c r="L524" i="1"/>
  <c r="L525" i="1"/>
  <c r="L526" i="1"/>
  <c r="L527" i="1"/>
  <c r="L528" i="1"/>
  <c r="L529" i="1"/>
  <c r="L530" i="1"/>
  <c r="L531" i="1"/>
  <c r="L532" i="1"/>
  <c r="L533" i="1"/>
  <c r="L534" i="1"/>
  <c r="L535" i="1"/>
  <c r="L536" i="1"/>
  <c r="L537" i="1"/>
  <c r="L538" i="1"/>
  <c r="L539" i="1"/>
  <c r="L543" i="1"/>
  <c r="L544" i="1"/>
  <c r="L545" i="1"/>
  <c r="L546" i="1"/>
  <c r="L547" i="1"/>
  <c r="L548" i="1"/>
  <c r="L549" i="1"/>
  <c r="L550" i="1"/>
  <c r="L551" i="1"/>
  <c r="L552" i="1"/>
  <c r="L553" i="1"/>
  <c r="L554" i="1"/>
  <c r="L555" i="1"/>
  <c r="L556" i="1"/>
  <c r="L557" i="1"/>
  <c r="L558" i="1"/>
  <c r="L561" i="1"/>
  <c r="L562" i="1"/>
  <c r="L563" i="1"/>
  <c r="L564" i="1"/>
  <c r="L565" i="1"/>
  <c r="L566" i="1"/>
  <c r="L567" i="1"/>
  <c r="L568" i="1"/>
  <c r="L569" i="1"/>
  <c r="L570" i="1"/>
  <c r="L571" i="1"/>
  <c r="L572" i="1"/>
  <c r="L573" i="1"/>
  <c r="L574" i="1"/>
  <c r="L575" i="1"/>
  <c r="L576" i="1"/>
  <c r="L577" i="1"/>
  <c r="L578" i="1"/>
  <c r="L579" i="1"/>
  <c r="L580" i="1"/>
  <c r="L581" i="1"/>
  <c r="L582" i="1"/>
  <c r="L583" i="1"/>
  <c r="L584" i="1"/>
  <c r="L585" i="1"/>
  <c r="L586" i="1"/>
  <c r="L587" i="1"/>
  <c r="L588" i="1"/>
  <c r="L589" i="1"/>
  <c r="L590" i="1"/>
  <c r="L591" i="1"/>
  <c r="L592" i="1"/>
  <c r="L593" i="1"/>
  <c r="L594" i="1"/>
  <c r="L596" i="1"/>
  <c r="L597" i="1"/>
  <c r="L598" i="1"/>
  <c r="L599" i="1"/>
  <c r="L600" i="1"/>
  <c r="L601" i="1"/>
  <c r="L602" i="1"/>
  <c r="L603" i="1"/>
  <c r="L604" i="1"/>
  <c r="L605" i="1"/>
  <c r="L606" i="1"/>
  <c r="L607" i="1"/>
  <c r="L608" i="1"/>
  <c r="L609" i="1"/>
  <c r="L610" i="1"/>
  <c r="L611" i="1"/>
  <c r="L612" i="1"/>
  <c r="L614" i="1"/>
  <c r="L615" i="1"/>
  <c r="L616" i="1"/>
  <c r="L617" i="1"/>
  <c r="L618" i="1"/>
  <c r="L619" i="1"/>
  <c r="L620" i="1"/>
  <c r="L621" i="1"/>
  <c r="L622" i="1"/>
  <c r="L623" i="1"/>
  <c r="L624" i="1"/>
  <c r="L625" i="1"/>
  <c r="L626" i="1"/>
  <c r="L627" i="1"/>
  <c r="L628" i="1"/>
  <c r="L629" i="1"/>
  <c r="L630" i="1"/>
  <c r="L631" i="1"/>
  <c r="L632" i="1"/>
  <c r="L633" i="1"/>
  <c r="L634" i="1"/>
  <c r="L635" i="1"/>
  <c r="L636" i="1"/>
  <c r="L637" i="1"/>
  <c r="L638" i="1"/>
  <c r="L639" i="1"/>
  <c r="L641" i="1"/>
  <c r="L642" i="1"/>
  <c r="L643" i="1"/>
  <c r="L644" i="1"/>
  <c r="L645" i="1"/>
  <c r="L646" i="1"/>
  <c r="L647" i="1"/>
  <c r="L648" i="1"/>
  <c r="L649" i="1"/>
  <c r="L650" i="1"/>
  <c r="L651" i="1"/>
  <c r="L652" i="1"/>
  <c r="L653" i="1"/>
  <c r="L654" i="1"/>
  <c r="L655" i="1"/>
  <c r="L656" i="1"/>
  <c r="L658" i="1"/>
  <c r="L659" i="1"/>
  <c r="L660" i="1"/>
  <c r="L661" i="1"/>
  <c r="L662" i="1"/>
  <c r="L663" i="1"/>
  <c r="L664" i="1"/>
  <c r="L665" i="1"/>
  <c r="L666" i="1"/>
  <c r="L667" i="1"/>
  <c r="L668" i="1"/>
  <c r="L669" i="1"/>
  <c r="L670" i="1"/>
  <c r="L671" i="1"/>
  <c r="L672" i="1"/>
  <c r="L673" i="1"/>
  <c r="L674" i="1"/>
  <c r="L680" i="1"/>
  <c r="L681" i="1"/>
  <c r="L682" i="1"/>
  <c r="L683" i="1"/>
  <c r="L684" i="1"/>
  <c r="L685" i="1"/>
  <c r="L686" i="1"/>
  <c r="L687" i="1"/>
  <c r="L688" i="1"/>
  <c r="L690" i="1"/>
  <c r="L691" i="1"/>
  <c r="L692" i="1"/>
  <c r="L693" i="1"/>
  <c r="L694" i="1"/>
  <c r="L695" i="1"/>
  <c r="L696" i="1"/>
  <c r="L697" i="1"/>
  <c r="L699" i="1"/>
  <c r="L700" i="1"/>
  <c r="L701" i="1"/>
  <c r="L702" i="1"/>
  <c r="L703" i="1"/>
  <c r="L704" i="1"/>
  <c r="L705" i="1"/>
  <c r="L706" i="1"/>
  <c r="L707" i="1"/>
  <c r="L708" i="1"/>
  <c r="L709" i="1"/>
  <c r="L710" i="1"/>
  <c r="L711" i="1"/>
  <c r="L712" i="1"/>
  <c r="L713" i="1"/>
  <c r="L714" i="1"/>
  <c r="L715" i="1"/>
  <c r="L716" i="1"/>
  <c r="L717" i="1"/>
  <c r="L718" i="1"/>
  <c r="L719" i="1"/>
  <c r="L720" i="1"/>
  <c r="L721" i="1"/>
  <c r="L722" i="1"/>
  <c r="L723" i="1"/>
  <c r="L724" i="1"/>
  <c r="L725" i="1"/>
  <c r="L726" i="1"/>
  <c r="L727" i="1"/>
  <c r="L728" i="1"/>
  <c r="L730" i="1"/>
  <c r="L731" i="1"/>
  <c r="L732" i="1"/>
  <c r="L733" i="1"/>
  <c r="L734" i="1"/>
  <c r="L735" i="1"/>
  <c r="L736" i="1"/>
  <c r="L737" i="1"/>
  <c r="L738" i="1"/>
  <c r="L739" i="1"/>
  <c r="L740" i="1"/>
  <c r="L741" i="1"/>
  <c r="L742" i="1"/>
  <c r="L743" i="1"/>
  <c r="L744" i="1"/>
  <c r="L745" i="1"/>
  <c r="L746" i="1"/>
  <c r="L747" i="1"/>
  <c r="L748" i="1"/>
  <c r="L749" i="1"/>
  <c r="L750" i="1"/>
  <c r="L751" i="1"/>
  <c r="L752" i="1"/>
  <c r="L753" i="1"/>
  <c r="L754" i="1"/>
  <c r="L755" i="1"/>
  <c r="L756" i="1"/>
  <c r="L757" i="1"/>
  <c r="L758" i="1"/>
  <c r="L759" i="1"/>
  <c r="L761" i="1"/>
  <c r="L762" i="1"/>
  <c r="L763" i="1"/>
  <c r="L764" i="1"/>
  <c r="L765" i="1"/>
  <c r="L766" i="1"/>
  <c r="L767" i="1"/>
  <c r="L768" i="1"/>
  <c r="L769" i="1"/>
  <c r="L770" i="1"/>
  <c r="L771" i="1"/>
  <c r="L772" i="1"/>
  <c r="L774" i="1"/>
  <c r="L775" i="1"/>
  <c r="L776" i="1"/>
  <c r="L777" i="1"/>
  <c r="L778" i="1"/>
  <c r="L779" i="1"/>
  <c r="L780" i="1"/>
  <c r="L781" i="1"/>
  <c r="L782" i="1"/>
  <c r="L783" i="1"/>
  <c r="L784" i="1"/>
  <c r="L785" i="1"/>
  <c r="L787" i="1"/>
  <c r="L788" i="1"/>
  <c r="L789" i="1"/>
  <c r="L790" i="1"/>
  <c r="L791" i="1"/>
  <c r="L792" i="1"/>
  <c r="L793" i="1"/>
  <c r="L794" i="1"/>
  <c r="L795" i="1"/>
  <c r="L796" i="1"/>
  <c r="L797" i="1"/>
  <c r="L798" i="1"/>
  <c r="L799" i="1"/>
  <c r="L800" i="1"/>
  <c r="L801" i="1"/>
  <c r="L802" i="1"/>
  <c r="L804" i="1"/>
  <c r="L805" i="1"/>
  <c r="L806" i="1"/>
  <c r="L807" i="1"/>
  <c r="L808" i="1"/>
  <c r="L809" i="1"/>
  <c r="L810" i="1"/>
  <c r="L811" i="1"/>
  <c r="L812" i="1"/>
  <c r="L813" i="1"/>
  <c r="L814" i="1"/>
  <c r="L815" i="1"/>
  <c r="L816" i="1"/>
  <c r="L817" i="1"/>
  <c r="L818" i="1"/>
  <c r="L819" i="1"/>
  <c r="L820" i="1"/>
  <c r="L821" i="1"/>
  <c r="L823" i="1"/>
  <c r="L824" i="1"/>
  <c r="L825" i="1"/>
  <c r="L826" i="1"/>
  <c r="L827" i="1"/>
  <c r="L828" i="1"/>
  <c r="L829" i="1"/>
  <c r="L830" i="1"/>
  <c r="L831" i="1"/>
  <c r="L832" i="1"/>
  <c r="L833" i="1"/>
  <c r="L834" i="1"/>
  <c r="L835" i="1"/>
  <c r="L836" i="1"/>
  <c r="L837" i="1"/>
  <c r="L838" i="1"/>
  <c r="L839" i="1"/>
  <c r="L840" i="1"/>
  <c r="L841" i="1"/>
  <c r="L842" i="1"/>
  <c r="L843" i="1"/>
  <c r="L844" i="1"/>
  <c r="L845" i="1"/>
  <c r="L846" i="1"/>
  <c r="L848" i="1"/>
  <c r="L849" i="1"/>
  <c r="L850" i="1"/>
  <c r="L851" i="1"/>
  <c r="L852" i="1"/>
  <c r="L853" i="1"/>
  <c r="L854" i="1"/>
  <c r="L855" i="1"/>
  <c r="L856" i="1"/>
  <c r="L857" i="1"/>
  <c r="L858" i="1"/>
  <c r="L859" i="1"/>
  <c r="L860" i="1"/>
  <c r="L861" i="1"/>
  <c r="L862" i="1"/>
  <c r="L863" i="1"/>
  <c r="L864" i="1"/>
  <c r="L865" i="1"/>
  <c r="L866" i="1"/>
  <c r="L867" i="1"/>
  <c r="L868" i="1"/>
  <c r="L869" i="1"/>
  <c r="L870" i="1"/>
  <c r="L871" i="1"/>
  <c r="L873" i="1"/>
  <c r="L874" i="1"/>
  <c r="L875" i="1"/>
  <c r="L876" i="1"/>
  <c r="L877" i="1"/>
  <c r="L878" i="1"/>
  <c r="L879" i="1"/>
  <c r="L880" i="1"/>
  <c r="L881" i="1"/>
  <c r="L882" i="1"/>
  <c r="L883" i="1"/>
  <c r="L884" i="1"/>
  <c r="L885" i="1"/>
  <c r="L886" i="1"/>
  <c r="L887" i="1"/>
  <c r="L888" i="1"/>
  <c r="L889" i="1"/>
  <c r="L890" i="1"/>
  <c r="L891" i="1"/>
  <c r="L892" i="1"/>
  <c r="L893" i="1"/>
  <c r="L894" i="1"/>
  <c r="L895" i="1"/>
  <c r="L896" i="1"/>
  <c r="L897" i="1"/>
  <c r="L898" i="1"/>
  <c r="L899" i="1"/>
  <c r="L900" i="1"/>
  <c r="L901" i="1"/>
  <c r="L905" i="1"/>
  <c r="L906" i="1"/>
  <c r="L907" i="1"/>
  <c r="L908" i="1"/>
  <c r="L909" i="1"/>
  <c r="L910" i="1"/>
  <c r="L911" i="1"/>
  <c r="L912" i="1"/>
  <c r="L913" i="1"/>
  <c r="L914" i="1"/>
  <c r="L915" i="1"/>
  <c r="L916" i="1"/>
  <c r="L917" i="1"/>
  <c r="L918" i="1"/>
  <c r="L919" i="1"/>
  <c r="L920" i="1"/>
  <c r="L921" i="1"/>
  <c r="L922" i="1"/>
  <c r="L923" i="1"/>
  <c r="L924" i="1"/>
  <c r="L925" i="1"/>
  <c r="L926" i="1"/>
  <c r="L928" i="1"/>
  <c r="L929" i="1"/>
  <c r="L930" i="1"/>
  <c r="L931" i="1"/>
  <c r="L932" i="1"/>
  <c r="L933" i="1"/>
  <c r="L934" i="1"/>
  <c r="L935" i="1"/>
  <c r="L936" i="1"/>
  <c r="L937" i="1"/>
  <c r="L938" i="1"/>
  <c r="L939" i="1"/>
  <c r="L940" i="1"/>
  <c r="L941" i="1"/>
  <c r="L942" i="1"/>
  <c r="L943" i="1"/>
  <c r="L944" i="1"/>
  <c r="L945" i="1"/>
  <c r="L949" i="1"/>
  <c r="L950" i="1"/>
  <c r="L951" i="1"/>
  <c r="L952" i="1"/>
  <c r="L953" i="1"/>
  <c r="L954" i="1"/>
  <c r="L955" i="1"/>
  <c r="L956" i="1"/>
  <c r="L957" i="1"/>
  <c r="L958" i="1"/>
  <c r="L959" i="1"/>
  <c r="L960" i="1"/>
  <c r="L961" i="1"/>
  <c r="L962" i="1"/>
  <c r="L963" i="1"/>
  <c r="L965" i="1"/>
  <c r="L966" i="1"/>
  <c r="L967" i="1"/>
  <c r="L968" i="1"/>
  <c r="L969" i="1"/>
  <c r="L970" i="1"/>
  <c r="L971" i="1"/>
  <c r="L972" i="1"/>
  <c r="L973" i="1"/>
  <c r="L974" i="1"/>
  <c r="L975" i="1"/>
  <c r="L976" i="1"/>
  <c r="L977" i="1"/>
  <c r="L978" i="1"/>
  <c r="L979" i="1"/>
  <c r="L980" i="1"/>
  <c r="L981" i="1"/>
  <c r="L983" i="1"/>
  <c r="L984" i="1"/>
  <c r="L985" i="1"/>
  <c r="L986" i="1"/>
  <c r="L987" i="1"/>
  <c r="L988" i="1"/>
  <c r="L989" i="1"/>
  <c r="L990" i="1"/>
  <c r="L991" i="1"/>
  <c r="L992" i="1"/>
  <c r="L993" i="1"/>
  <c r="L994" i="1"/>
  <c r="L995" i="1"/>
  <c r="L996" i="1"/>
  <c r="L997" i="1"/>
  <c r="L998" i="1"/>
  <c r="L999" i="1"/>
  <c r="L1000" i="1"/>
  <c r="L1001" i="1"/>
  <c r="L1004" i="1"/>
  <c r="L1005" i="1"/>
  <c r="L1006" i="1"/>
  <c r="L1007" i="1"/>
  <c r="L1008" i="1"/>
  <c r="L1009" i="1"/>
  <c r="L1010" i="1"/>
  <c r="L1011" i="1"/>
  <c r="L1012" i="1"/>
  <c r="L1013" i="1"/>
  <c r="L1014" i="1"/>
  <c r="L1015" i="1"/>
  <c r="L1016" i="1"/>
  <c r="L1017" i="1"/>
  <c r="L1018" i="1"/>
  <c r="L1019" i="1"/>
  <c r="L1020" i="1"/>
  <c r="L1022" i="1"/>
  <c r="L1023" i="1"/>
  <c r="L1024" i="1"/>
  <c r="L1025" i="1"/>
  <c r="L1026" i="1"/>
  <c r="L1027" i="1"/>
  <c r="L1028" i="1"/>
  <c r="L1029" i="1"/>
  <c r="L1030" i="1"/>
  <c r="L1031" i="1"/>
  <c r="L1032" i="1"/>
  <c r="L1033" i="1"/>
  <c r="L1034" i="1"/>
  <c r="L1035" i="1"/>
  <c r="L1036" i="1"/>
  <c r="L1037" i="1"/>
  <c r="L1039" i="1"/>
  <c r="L1040" i="1"/>
  <c r="L1041" i="1"/>
  <c r="L1042" i="1"/>
  <c r="L1043" i="1"/>
  <c r="L1044" i="1"/>
  <c r="L1045" i="1"/>
  <c r="L1046" i="1"/>
  <c r="L1047" i="1"/>
  <c r="L1048" i="1"/>
  <c r="L1049" i="1"/>
  <c r="L1050" i="1"/>
  <c r="L1051" i="1"/>
  <c r="L1052" i="1"/>
  <c r="L1053" i="1"/>
  <c r="L1054" i="1"/>
  <c r="L1055" i="1"/>
  <c r="L1056" i="1"/>
  <c r="L1058" i="1"/>
  <c r="L1059" i="1"/>
  <c r="L1060" i="1"/>
  <c r="L1061" i="1"/>
  <c r="L1062" i="1"/>
  <c r="L1063" i="1"/>
  <c r="L1064" i="1"/>
  <c r="L1065" i="1"/>
  <c r="L1066" i="1"/>
  <c r="L1067" i="1"/>
  <c r="L1068" i="1"/>
  <c r="L1069" i="1"/>
  <c r="L1070" i="1"/>
  <c r="L1074" i="1"/>
  <c r="L1075" i="1"/>
  <c r="L1076" i="1"/>
  <c r="L1077" i="1"/>
  <c r="L1078" i="1"/>
  <c r="L1079" i="1"/>
  <c r="L1080" i="1"/>
  <c r="L1082" i="1"/>
  <c r="L1083" i="1"/>
  <c r="L1084" i="1"/>
  <c r="L1085" i="1"/>
  <c r="L1086" i="1"/>
  <c r="L1087" i="1"/>
  <c r="L1088" i="1"/>
  <c r="L1089" i="1"/>
  <c r="L1090" i="1"/>
  <c r="L1091" i="1"/>
  <c r="L1092" i="1"/>
  <c r="L1093" i="1"/>
  <c r="L1094" i="1"/>
  <c r="L1095" i="1"/>
  <c r="L1096" i="1"/>
  <c r="L1097" i="1"/>
  <c r="L1099" i="1"/>
  <c r="L1100" i="1"/>
  <c r="L1101" i="1"/>
  <c r="L1102" i="1"/>
  <c r="L1103" i="1"/>
  <c r="L1104" i="1"/>
  <c r="L1105" i="1"/>
  <c r="L1106" i="1"/>
  <c r="L1107" i="1"/>
  <c r="L1108" i="1"/>
  <c r="L1109" i="1"/>
  <c r="L1110" i="1"/>
  <c r="L1112" i="1"/>
  <c r="L1113" i="1"/>
  <c r="L1114" i="1"/>
  <c r="L1115" i="1"/>
  <c r="L1116" i="1"/>
  <c r="L1117" i="1"/>
  <c r="L1118" i="1"/>
  <c r="L1119" i="1"/>
  <c r="L1120" i="1"/>
  <c r="L1121" i="1"/>
  <c r="L1122" i="1"/>
  <c r="L1123" i="1"/>
  <c r="L1124" i="1"/>
  <c r="L1125" i="1"/>
  <c r="L1128" i="1"/>
  <c r="L1129" i="1"/>
  <c r="L1130" i="1"/>
  <c r="L1131" i="1"/>
  <c r="L1132" i="1"/>
  <c r="L1133" i="1"/>
  <c r="L1134" i="1"/>
  <c r="L1135" i="1"/>
  <c r="L1136" i="1"/>
  <c r="L1137" i="1"/>
  <c r="L1138" i="1"/>
  <c r="L1139" i="1"/>
  <c r="L1140" i="1"/>
  <c r="L1141" i="1"/>
  <c r="L1142" i="1"/>
  <c r="L1144" i="1"/>
  <c r="L1145" i="1"/>
  <c r="L1146" i="1"/>
  <c r="L1147" i="1"/>
  <c r="L1148" i="1"/>
  <c r="L1149" i="1"/>
  <c r="L1150" i="1"/>
  <c r="L1151" i="1"/>
  <c r="L1152" i="1"/>
  <c r="L1153" i="1"/>
  <c r="L1154" i="1"/>
  <c r="L1155" i="1"/>
  <c r="L1156" i="1"/>
  <c r="L1157" i="1"/>
  <c r="L1158" i="1"/>
  <c r="L1159" i="1"/>
  <c r="L1161" i="1"/>
  <c r="L1162" i="1"/>
  <c r="L1163" i="1"/>
  <c r="L1164" i="1"/>
  <c r="L1165" i="1"/>
  <c r="L1166" i="1"/>
  <c r="L1167" i="1"/>
  <c r="L1168" i="1"/>
  <c r="L1169" i="1"/>
  <c r="L1170" i="1"/>
  <c r="L1171" i="1"/>
  <c r="L1172" i="1"/>
  <c r="L1173" i="1"/>
  <c r="L1175" i="1"/>
  <c r="L1176" i="1"/>
  <c r="L1177" i="1"/>
  <c r="L1178" i="1"/>
  <c r="L1179" i="1"/>
  <c r="L1180" i="1"/>
  <c r="L1181" i="1"/>
  <c r="L1182" i="1"/>
  <c r="L1183" i="1"/>
  <c r="L1184" i="1"/>
  <c r="L1185" i="1"/>
  <c r="L1186" i="1"/>
  <c r="L1188" i="1"/>
  <c r="L1189" i="1"/>
  <c r="L1190" i="1"/>
  <c r="L1191" i="1"/>
  <c r="L1192" i="1"/>
  <c r="L1193" i="1"/>
  <c r="L1194" i="1"/>
  <c r="L1195" i="1"/>
  <c r="L1196" i="1"/>
  <c r="L1197" i="1"/>
  <c r="L1198" i="1"/>
  <c r="L1199" i="1"/>
  <c r="L1200" i="1"/>
  <c r="L1201" i="1"/>
  <c r="L1202" i="1"/>
  <c r="L1203" i="1"/>
  <c r="L1205" i="1"/>
  <c r="L1206" i="1"/>
  <c r="L1207" i="1"/>
  <c r="L1208" i="1"/>
  <c r="L1209" i="1"/>
  <c r="L1210" i="1"/>
  <c r="L1211" i="1"/>
  <c r="L1212" i="1"/>
  <c r="L1213" i="1"/>
  <c r="L1214" i="1"/>
  <c r="L1215" i="1"/>
  <c r="L1216" i="1"/>
  <c r="L1217" i="1"/>
  <c r="L1220" i="1"/>
  <c r="L1221" i="1"/>
  <c r="L1222" i="1"/>
  <c r="L1223" i="1"/>
  <c r="L1224" i="1"/>
  <c r="L1225" i="1"/>
  <c r="L1226" i="1"/>
  <c r="L1227" i="1"/>
  <c r="L1228" i="1"/>
  <c r="L1231" i="1"/>
  <c r="L1232" i="1"/>
  <c r="L1233" i="1"/>
  <c r="L1234" i="1"/>
  <c r="L1235" i="1"/>
  <c r="L1236" i="1"/>
  <c r="L1237" i="1"/>
  <c r="L1238" i="1"/>
  <c r="L1239" i="1"/>
  <c r="L1241" i="1"/>
  <c r="L1243" i="1"/>
  <c r="L1244" i="1"/>
  <c r="L1245" i="1"/>
  <c r="L1246" i="1"/>
  <c r="L1247" i="1"/>
  <c r="L1248" i="1"/>
  <c r="L1249" i="1"/>
  <c r="L1251" i="1"/>
  <c r="L1252" i="1"/>
  <c r="L1253" i="1"/>
  <c r="L1254" i="1"/>
  <c r="L1255" i="1"/>
  <c r="L1256" i="1"/>
  <c r="L1257" i="1"/>
  <c r="L1258" i="1"/>
  <c r="L1259" i="1"/>
  <c r="L1260" i="1"/>
  <c r="L1261" i="1"/>
  <c r="L1263" i="1"/>
  <c r="L1264" i="1"/>
  <c r="L1265" i="1"/>
  <c r="L1273" i="1"/>
  <c r="L1274" i="1"/>
  <c r="L1275" i="1"/>
  <c r="L1276" i="1"/>
  <c r="L1277" i="1"/>
  <c r="L1278" i="1"/>
  <c r="L1279" i="1"/>
  <c r="L1280" i="1"/>
  <c r="L1281" i="1"/>
  <c r="L1282" i="1"/>
  <c r="L1283" i="1"/>
  <c r="L1284" i="1"/>
  <c r="L1285" i="1"/>
  <c r="L1286" i="1"/>
  <c r="L1289" i="1"/>
  <c r="L1290" i="1"/>
  <c r="L1291" i="1"/>
  <c r="L1292" i="1"/>
  <c r="L1293" i="1"/>
  <c r="L1294" i="1"/>
  <c r="L1295" i="1"/>
  <c r="L1296" i="1"/>
  <c r="L1297" i="1"/>
  <c r="L1298" i="1"/>
  <c r="L1299" i="1"/>
  <c r="L1300" i="1"/>
  <c r="L1302" i="1"/>
  <c r="L1303" i="1"/>
  <c r="L1304" i="1"/>
  <c r="L1305" i="1"/>
  <c r="L1306" i="1"/>
  <c r="L1307" i="1"/>
  <c r="L1308" i="1"/>
  <c r="L1309" i="1"/>
  <c r="L1310" i="1"/>
  <c r="L1311" i="1"/>
  <c r="L1312" i="1"/>
  <c r="L1313" i="1"/>
  <c r="L1315" i="1"/>
  <c r="L1316" i="1"/>
  <c r="L1317" i="1"/>
  <c r="L1318" i="1"/>
  <c r="L1319" i="1"/>
  <c r="L1320" i="1"/>
  <c r="L1321" i="1"/>
  <c r="L1322" i="1"/>
  <c r="L1323" i="1"/>
  <c r="L1324" i="1"/>
  <c r="L1325" i="1"/>
  <c r="L1326" i="1"/>
  <c r="L1328" i="1"/>
  <c r="L1329" i="1"/>
  <c r="L1330" i="1"/>
  <c r="L1331" i="1"/>
  <c r="L1332" i="1"/>
  <c r="L1333" i="1"/>
  <c r="L1334" i="1"/>
  <c r="L1335" i="1"/>
  <c r="L1337" i="1"/>
  <c r="L1338" i="1"/>
  <c r="L1339" i="1"/>
  <c r="L1340" i="1"/>
  <c r="L1341" i="1"/>
  <c r="L1342" i="1"/>
  <c r="L1343" i="1"/>
  <c r="L1344" i="1"/>
  <c r="L1345" i="1"/>
  <c r="L1346" i="1"/>
  <c r="L1347" i="1"/>
  <c r="L1348" i="1"/>
  <c r="L1349" i="1"/>
  <c r="L1351" i="1"/>
  <c r="L1352" i="1"/>
  <c r="L1353" i="1"/>
  <c r="L1354" i="1"/>
  <c r="L1355" i="1"/>
  <c r="L1356" i="1"/>
  <c r="L1357" i="1"/>
  <c r="L1358" i="1"/>
  <c r="L1359" i="1"/>
  <c r="L1360" i="1"/>
  <c r="L1361" i="1"/>
  <c r="L1362" i="1"/>
  <c r="L1363" i="1"/>
  <c r="AA689" i="1"/>
  <c r="N423" i="1"/>
  <c r="K67" i="12" l="1"/>
  <c r="Q656" i="12"/>
  <c r="K38" i="12"/>
  <c r="K52" i="12"/>
  <c r="K74" i="12"/>
  <c r="K78" i="12"/>
  <c r="Q80" i="12"/>
  <c r="K108" i="12"/>
  <c r="K220" i="12"/>
  <c r="K265" i="12"/>
  <c r="K326" i="12"/>
  <c r="K376" i="12"/>
  <c r="K391" i="12"/>
  <c r="K451" i="12"/>
  <c r="Q476" i="12"/>
  <c r="Q588" i="12"/>
  <c r="K607" i="12"/>
  <c r="K625" i="12"/>
  <c r="K654" i="12"/>
  <c r="K788" i="12"/>
  <c r="K1006" i="12"/>
  <c r="K1030" i="12"/>
  <c r="K1049" i="12"/>
  <c r="K1256" i="12"/>
  <c r="K1292" i="12"/>
  <c r="H589" i="12"/>
  <c r="K689" i="12"/>
  <c r="K870" i="12"/>
  <c r="H922" i="12"/>
  <c r="K31" i="12"/>
  <c r="Q40" i="12"/>
  <c r="K173" i="12"/>
  <c r="K196" i="12"/>
  <c r="K447" i="12"/>
  <c r="K448" i="12"/>
  <c r="K450" i="12"/>
  <c r="K487" i="12"/>
  <c r="Q699" i="12"/>
  <c r="K763" i="12"/>
  <c r="K890" i="12"/>
  <c r="K894" i="12"/>
  <c r="K1073" i="12"/>
  <c r="K1184" i="12"/>
  <c r="K128" i="12"/>
  <c r="K216" i="12"/>
  <c r="Q484" i="12"/>
  <c r="Q624" i="12"/>
  <c r="W662" i="12"/>
  <c r="K965" i="12"/>
  <c r="K998" i="12"/>
  <c r="K1026" i="12"/>
  <c r="K1120" i="12"/>
  <c r="K1160" i="12"/>
  <c r="Q76" i="12"/>
  <c r="K27" i="12"/>
  <c r="K64" i="12"/>
  <c r="K84" i="12"/>
  <c r="K237" i="12"/>
  <c r="K294" i="12"/>
  <c r="K398" i="12"/>
  <c r="K410" i="12"/>
  <c r="K466" i="12"/>
  <c r="Q505" i="12"/>
  <c r="K512" i="12"/>
  <c r="H654" i="12"/>
  <c r="N654" i="12" s="1"/>
  <c r="K952" i="12"/>
  <c r="K971" i="12"/>
  <c r="K978" i="12"/>
  <c r="K1011" i="12"/>
  <c r="K1024" i="12"/>
  <c r="K1177" i="12"/>
  <c r="K1180" i="12"/>
  <c r="Q1218" i="12"/>
  <c r="H1292" i="12"/>
  <c r="K1345" i="12"/>
  <c r="Q1348" i="12"/>
  <c r="Q592" i="12"/>
  <c r="N592" i="12"/>
  <c r="K81" i="12"/>
  <c r="K134" i="12"/>
  <c r="N1003" i="12"/>
  <c r="Q1003" i="12"/>
  <c r="K6" i="12"/>
  <c r="K9" i="12"/>
  <c r="K12" i="12"/>
  <c r="K20" i="12"/>
  <c r="K37" i="12"/>
  <c r="K54" i="12"/>
  <c r="H64" i="12"/>
  <c r="N64" i="12" s="1"/>
  <c r="K341" i="12"/>
  <c r="K29" i="12"/>
  <c r="K32" i="12"/>
  <c r="K82" i="12"/>
  <c r="K83" i="12"/>
  <c r="K90" i="12"/>
  <c r="K104" i="12"/>
  <c r="K132" i="12"/>
  <c r="K205" i="12"/>
  <c r="K212" i="12"/>
  <c r="K218" i="12"/>
  <c r="H265" i="12"/>
  <c r="K276" i="12"/>
  <c r="K277" i="12"/>
  <c r="K304" i="12"/>
  <c r="K364" i="12"/>
  <c r="H396" i="12"/>
  <c r="K396" i="12"/>
  <c r="K8" i="12"/>
  <c r="K36" i="12"/>
  <c r="K39" i="12"/>
  <c r="Q56" i="12"/>
  <c r="K69" i="12"/>
  <c r="K102" i="12"/>
  <c r="K117" i="12"/>
  <c r="K150" i="12"/>
  <c r="K210" i="12"/>
  <c r="K256" i="12"/>
  <c r="Q267" i="12"/>
  <c r="K286" i="12"/>
  <c r="K300" i="12"/>
  <c r="K342" i="12"/>
  <c r="K354" i="12"/>
  <c r="K156" i="12"/>
  <c r="K157" i="12"/>
  <c r="K160" i="12"/>
  <c r="K252" i="12"/>
  <c r="K291" i="12"/>
  <c r="Q12" i="12"/>
  <c r="K180" i="12"/>
  <c r="K494" i="12"/>
  <c r="K519" i="12"/>
  <c r="K543" i="12"/>
  <c r="H978" i="12"/>
  <c r="K1020" i="12"/>
  <c r="K1078" i="12"/>
  <c r="K1134" i="12"/>
  <c r="K1246" i="12"/>
  <c r="K1278" i="12"/>
  <c r="K412" i="12"/>
  <c r="K523" i="12"/>
  <c r="K693" i="12"/>
  <c r="K744" i="12"/>
  <c r="K1197" i="12"/>
  <c r="K428" i="12"/>
  <c r="K684" i="12"/>
  <c r="K808" i="12"/>
  <c r="H961" i="12"/>
  <c r="K1276" i="12"/>
  <c r="Q464" i="12"/>
  <c r="N513" i="12"/>
  <c r="K515" i="12"/>
  <c r="K601" i="12"/>
  <c r="K609" i="12"/>
  <c r="K620" i="12"/>
  <c r="K685" i="12"/>
  <c r="K786" i="12"/>
  <c r="K905" i="12"/>
  <c r="K1019" i="12"/>
  <c r="K1072" i="12"/>
  <c r="K1085" i="12"/>
  <c r="Q452" i="12"/>
  <c r="K544" i="12"/>
  <c r="K548" i="12"/>
  <c r="K555" i="12"/>
  <c r="K568" i="12"/>
  <c r="K588" i="12"/>
  <c r="K638" i="12"/>
  <c r="K830" i="12"/>
  <c r="K837" i="12"/>
  <c r="Q975" i="12"/>
  <c r="K1264" i="12"/>
  <c r="H594" i="12"/>
  <c r="N594" i="12" s="1"/>
  <c r="K796" i="12"/>
  <c r="K820" i="12"/>
  <c r="K874" i="12"/>
  <c r="Q982" i="12"/>
  <c r="Q996" i="12"/>
  <c r="H1000" i="12"/>
  <c r="K1009" i="12"/>
  <c r="K1102" i="12"/>
  <c r="K1241" i="12"/>
  <c r="H620" i="12"/>
  <c r="Q620" i="12" s="1"/>
  <c r="K640" i="12"/>
  <c r="K1034" i="12"/>
  <c r="W1108" i="12"/>
  <c r="Q628" i="12"/>
  <c r="N628" i="12"/>
  <c r="W628" i="12" s="1"/>
  <c r="Q283" i="12"/>
  <c r="N283" i="12"/>
  <c r="W283" i="12" s="1"/>
  <c r="H764" i="12"/>
  <c r="K764" i="12"/>
  <c r="K16" i="12"/>
  <c r="K22" i="12"/>
  <c r="K25" i="12"/>
  <c r="K58" i="12"/>
  <c r="Q98" i="12"/>
  <c r="K100" i="12"/>
  <c r="K105" i="12"/>
  <c r="H128" i="12"/>
  <c r="N128" i="12" s="1"/>
  <c r="K169" i="12"/>
  <c r="K172" i="12"/>
  <c r="K201" i="12"/>
  <c r="K233" i="12"/>
  <c r="K257" i="12"/>
  <c r="H330" i="12"/>
  <c r="K407" i="12"/>
  <c r="Q408" i="12"/>
  <c r="K423" i="12"/>
  <c r="K427" i="12"/>
  <c r="K474" i="12"/>
  <c r="Q480" i="12"/>
  <c r="Q488" i="12"/>
  <c r="K491" i="12"/>
  <c r="K503" i="12"/>
  <c r="Q509" i="12"/>
  <c r="K539" i="12"/>
  <c r="Q550" i="12"/>
  <c r="K564" i="12"/>
  <c r="Q570" i="12"/>
  <c r="K639" i="12"/>
  <c r="W679" i="12"/>
  <c r="K836" i="12"/>
  <c r="H836" i="12"/>
  <c r="Q856" i="12"/>
  <c r="N856" i="12"/>
  <c r="T856" i="12" s="1"/>
  <c r="Q1012" i="12"/>
  <c r="N1012" i="12"/>
  <c r="T1012" i="12" s="1"/>
  <c r="K673" i="12"/>
  <c r="H673" i="12"/>
  <c r="H720" i="12"/>
  <c r="N720" i="12" s="1"/>
  <c r="K720" i="12"/>
  <c r="K727" i="12"/>
  <c r="H727" i="12"/>
  <c r="Q727" i="12" s="1"/>
  <c r="Q731" i="12"/>
  <c r="N731" i="12"/>
  <c r="T731" i="12" s="1"/>
  <c r="K735" i="12"/>
  <c r="H735" i="12"/>
  <c r="Q735" i="12" s="1"/>
  <c r="N813" i="12"/>
  <c r="Q813" i="12"/>
  <c r="K24" i="12"/>
  <c r="K28" i="12"/>
  <c r="K65" i="12"/>
  <c r="N76" i="12"/>
  <c r="Q78" i="12"/>
  <c r="K94" i="12"/>
  <c r="K136" i="12"/>
  <c r="K137" i="12"/>
  <c r="K152" i="12"/>
  <c r="K168" i="12"/>
  <c r="K206" i="12"/>
  <c r="H216" i="12"/>
  <c r="N216" i="12" s="1"/>
  <c r="K242" i="12"/>
  <c r="K269" i="12"/>
  <c r="K272" i="12"/>
  <c r="Q300" i="12"/>
  <c r="K301" i="12"/>
  <c r="K302" i="12"/>
  <c r="Q320" i="12"/>
  <c r="K430" i="12"/>
  <c r="K479" i="12"/>
  <c r="Q502" i="12"/>
  <c r="H511" i="12"/>
  <c r="K535" i="12"/>
  <c r="Q549" i="12"/>
  <c r="K551" i="12"/>
  <c r="Q578" i="12"/>
  <c r="N588" i="12"/>
  <c r="K599" i="12"/>
  <c r="K600" i="12"/>
  <c r="K643" i="12"/>
  <c r="H649" i="12"/>
  <c r="K649" i="12"/>
  <c r="H680" i="12"/>
  <c r="K680" i="12"/>
  <c r="N709" i="12"/>
  <c r="Q709" i="12"/>
  <c r="H717" i="12"/>
  <c r="N717" i="12" s="1"/>
  <c r="K717" i="12"/>
  <c r="Q746" i="12"/>
  <c r="N990" i="12"/>
  <c r="T990" i="12" s="1"/>
  <c r="Z990" i="12" s="1"/>
  <c r="AI990" i="12" s="1"/>
  <c r="Q990" i="12"/>
  <c r="H688" i="12"/>
  <c r="Q688" i="12" s="1"/>
  <c r="K688" i="12"/>
  <c r="H37" i="12"/>
  <c r="N37" i="12" s="1"/>
  <c r="H38" i="12"/>
  <c r="Q38" i="12" s="1"/>
  <c r="H50" i="12"/>
  <c r="Q50" i="12" s="1"/>
  <c r="K154" i="12"/>
  <c r="H291" i="12"/>
  <c r="Q291" i="12" s="1"/>
  <c r="N332" i="12"/>
  <c r="T332" i="12" s="1"/>
  <c r="AC332" i="12" s="1"/>
  <c r="H398" i="12"/>
  <c r="K675" i="12"/>
  <c r="H675" i="12"/>
  <c r="H758" i="12"/>
  <c r="K758" i="12"/>
  <c r="Q811" i="12"/>
  <c r="N811" i="12"/>
  <c r="T811" i="12" s="1"/>
  <c r="K828" i="12"/>
  <c r="H828" i="12"/>
  <c r="H1266" i="12"/>
  <c r="K1266" i="12"/>
  <c r="K5" i="12"/>
  <c r="K13" i="12"/>
  <c r="H16" i="12"/>
  <c r="N16" i="12" s="1"/>
  <c r="Q73" i="12"/>
  <c r="K98" i="12"/>
  <c r="H100" i="12"/>
  <c r="N100" i="12" s="1"/>
  <c r="Q102" i="12"/>
  <c r="W106" i="12"/>
  <c r="K121" i="12"/>
  <c r="K140" i="12"/>
  <c r="K146" i="12"/>
  <c r="K148" i="12"/>
  <c r="H172" i="12"/>
  <c r="N172" i="12" s="1"/>
  <c r="W172" i="12" s="1"/>
  <c r="K181" i="12"/>
  <c r="K184" i="12"/>
  <c r="H196" i="12"/>
  <c r="N196" i="12" s="1"/>
  <c r="H220" i="12"/>
  <c r="N220" i="12" s="1"/>
  <c r="K249" i="12"/>
  <c r="K274" i="12"/>
  <c r="K281" i="12"/>
  <c r="K290" i="12"/>
  <c r="K321" i="12"/>
  <c r="Q380" i="12"/>
  <c r="K395" i="12"/>
  <c r="K408" i="12"/>
  <c r="Q412" i="12"/>
  <c r="Q416" i="12"/>
  <c r="Q444" i="12"/>
  <c r="Q448" i="12"/>
  <c r="K463" i="12"/>
  <c r="Q472" i="12"/>
  <c r="K496" i="12"/>
  <c r="Q566" i="12"/>
  <c r="N570" i="12"/>
  <c r="K592" i="12"/>
  <c r="K598" i="12"/>
  <c r="K617" i="12"/>
  <c r="K629" i="12"/>
  <c r="K641" i="12"/>
  <c r="K719" i="12"/>
  <c r="H719" i="12"/>
  <c r="Q719" i="12" s="1"/>
  <c r="W744" i="12"/>
  <c r="Q747" i="12"/>
  <c r="N747" i="12"/>
  <c r="W747" i="12" s="1"/>
  <c r="H800" i="12"/>
  <c r="Q800" i="12" s="1"/>
  <c r="K800" i="12"/>
  <c r="K1063" i="12"/>
  <c r="H1063" i="12"/>
  <c r="H256" i="12"/>
  <c r="K484" i="12"/>
  <c r="H515" i="12"/>
  <c r="H519" i="12"/>
  <c r="Q519" i="12" s="1"/>
  <c r="K612" i="12"/>
  <c r="H612" i="12"/>
  <c r="Q612" i="12" s="1"/>
  <c r="H716" i="12"/>
  <c r="K716" i="12"/>
  <c r="Q717" i="12"/>
  <c r="K789" i="12"/>
  <c r="H789" i="12"/>
  <c r="N965" i="12"/>
  <c r="W965" i="12" s="1"/>
  <c r="Q965" i="12"/>
  <c r="H53" i="12"/>
  <c r="N53" i="12" s="1"/>
  <c r="H54" i="12"/>
  <c r="Q54" i="12" s="1"/>
  <c r="K4" i="12"/>
  <c r="Q28" i="12"/>
  <c r="H29" i="12"/>
  <c r="N29" i="12" s="1"/>
  <c r="K42" i="12"/>
  <c r="K80" i="12"/>
  <c r="K101" i="12"/>
  <c r="K130" i="12"/>
  <c r="K164" i="12"/>
  <c r="H168" i="12"/>
  <c r="N168" i="12" s="1"/>
  <c r="K188" i="12"/>
  <c r="K228" i="12"/>
  <c r="K306" i="12"/>
  <c r="N320" i="12"/>
  <c r="T320" i="12" s="1"/>
  <c r="AC320" i="12" s="1"/>
  <c r="K346" i="12"/>
  <c r="K347" i="12"/>
  <c r="K349" i="12"/>
  <c r="Q356" i="12"/>
  <c r="K379" i="12"/>
  <c r="K390" i="12"/>
  <c r="Q428" i="12"/>
  <c r="H450" i="12"/>
  <c r="N450" i="12" s="1"/>
  <c r="Q456" i="12"/>
  <c r="K462" i="12"/>
  <c r="Q468" i="12"/>
  <c r="K471" i="12"/>
  <c r="K502" i="12"/>
  <c r="K507" i="12"/>
  <c r="Q517" i="12"/>
  <c r="Q522" i="12"/>
  <c r="K534" i="12"/>
  <c r="Q545" i="12"/>
  <c r="H555" i="12"/>
  <c r="K561" i="12"/>
  <c r="K630" i="12"/>
  <c r="H630" i="12"/>
  <c r="N630" i="12" s="1"/>
  <c r="H637" i="12"/>
  <c r="N637" i="12" s="1"/>
  <c r="W637" i="12" s="1"/>
  <c r="H638" i="12"/>
  <c r="N638" i="12" s="1"/>
  <c r="K661" i="12"/>
  <c r="N701" i="12"/>
  <c r="Q701" i="12"/>
  <c r="K721" i="12"/>
  <c r="H721" i="12"/>
  <c r="H736" i="12"/>
  <c r="K736" i="12"/>
  <c r="K740" i="12"/>
  <c r="H740" i="12"/>
  <c r="N740" i="12" s="1"/>
  <c r="N961" i="12"/>
  <c r="Q961" i="12"/>
  <c r="Q1008" i="12"/>
  <c r="N1008" i="12"/>
  <c r="Q1237" i="12"/>
  <c r="K1275" i="12"/>
  <c r="H1275" i="12"/>
  <c r="Q1275" i="12" s="1"/>
  <c r="K1281" i="12"/>
  <c r="H1281" i="12"/>
  <c r="Q693" i="12"/>
  <c r="K713" i="12"/>
  <c r="K765" i="12"/>
  <c r="H1039" i="12"/>
  <c r="K1039" i="12"/>
  <c r="Q671" i="12"/>
  <c r="Q672" i="12"/>
  <c r="Q704" i="12"/>
  <c r="Q712" i="12"/>
  <c r="K733" i="12"/>
  <c r="K776" i="12"/>
  <c r="K781" i="12"/>
  <c r="K838" i="12"/>
  <c r="K878" i="12"/>
  <c r="K902" i="12"/>
  <c r="W1014" i="12"/>
  <c r="T1014" i="12"/>
  <c r="Q696" i="12"/>
  <c r="Q724" i="12"/>
  <c r="K737" i="12"/>
  <c r="K748" i="12"/>
  <c r="K784" i="12"/>
  <c r="K795" i="12"/>
  <c r="K832" i="12"/>
  <c r="H940" i="12"/>
  <c r="K940" i="12"/>
  <c r="Q1036" i="12"/>
  <c r="N1036" i="12"/>
  <c r="K1115" i="12"/>
  <c r="H1115" i="12"/>
  <c r="N1115" i="12" s="1"/>
  <c r="W1115" i="12" s="1"/>
  <c r="K1263" i="12"/>
  <c r="H1263" i="12"/>
  <c r="K608" i="12"/>
  <c r="K702" i="12"/>
  <c r="K742" i="12"/>
  <c r="K762" i="12"/>
  <c r="K771" i="12"/>
  <c r="K822" i="12"/>
  <c r="K856" i="12"/>
  <c r="N884" i="12"/>
  <c r="Q884" i="12"/>
  <c r="H1219" i="12"/>
  <c r="K1219" i="12"/>
  <c r="K1303" i="12"/>
  <c r="H1303" i="12"/>
  <c r="K901" i="12"/>
  <c r="K921" i="12"/>
  <c r="K943" i="12"/>
  <c r="K977" i="12"/>
  <c r="Q1002" i="12"/>
  <c r="W1003" i="12"/>
  <c r="Q1014" i="12"/>
  <c r="K1017" i="12"/>
  <c r="Q1023" i="12"/>
  <c r="K1044" i="12"/>
  <c r="K1045" i="12"/>
  <c r="Q1066" i="12"/>
  <c r="Q1074" i="12"/>
  <c r="K1142" i="12"/>
  <c r="K1157" i="12"/>
  <c r="K1172" i="12"/>
  <c r="K1192" i="12"/>
  <c r="K1231" i="12"/>
  <c r="K1271" i="12"/>
  <c r="K927" i="12"/>
  <c r="K949" i="12"/>
  <c r="K1056" i="12"/>
  <c r="K1065" i="12"/>
  <c r="Q1070" i="12"/>
  <c r="Q1078" i="12"/>
  <c r="Q1197" i="12"/>
  <c r="K1199" i="12"/>
  <c r="Q1310" i="12"/>
  <c r="K985" i="12"/>
  <c r="K988" i="12"/>
  <c r="K1002" i="12"/>
  <c r="K1003" i="12"/>
  <c r="K1014" i="12"/>
  <c r="K1042" i="12"/>
  <c r="K1051" i="12"/>
  <c r="K1074" i="12"/>
  <c r="K1105" i="12"/>
  <c r="K1118" i="12"/>
  <c r="K1128" i="12"/>
  <c r="Q1222" i="12"/>
  <c r="K1258" i="12"/>
  <c r="K1280" i="12"/>
  <c r="K1283" i="12"/>
  <c r="K1286" i="12"/>
  <c r="K1299" i="12"/>
  <c r="K1316" i="12"/>
  <c r="Q1329" i="12"/>
  <c r="K884" i="12"/>
  <c r="K889" i="12"/>
  <c r="H949" i="12"/>
  <c r="Q949" i="12" s="1"/>
  <c r="K956" i="12"/>
  <c r="K973" i="12"/>
  <c r="K981" i="12"/>
  <c r="K987" i="12"/>
  <c r="K1032" i="12"/>
  <c r="K1041" i="12"/>
  <c r="K1046" i="12"/>
  <c r="K1052" i="12"/>
  <c r="K1054" i="12"/>
  <c r="H1056" i="12"/>
  <c r="K1064" i="12"/>
  <c r="K1081" i="12"/>
  <c r="K1089" i="12"/>
  <c r="K1213" i="12"/>
  <c r="Q1217" i="12"/>
  <c r="K1244" i="12"/>
  <c r="K1250" i="12"/>
  <c r="Q1331" i="12"/>
  <c r="K1334" i="12"/>
  <c r="N70" i="12"/>
  <c r="Q70" i="12"/>
  <c r="Q14" i="12"/>
  <c r="Q30" i="12"/>
  <c r="N50" i="12"/>
  <c r="W50" i="12" s="1"/>
  <c r="Q66" i="12"/>
  <c r="N80" i="12"/>
  <c r="Q140" i="12"/>
  <c r="Q160" i="12"/>
  <c r="H273" i="12"/>
  <c r="K273" i="12"/>
  <c r="K287" i="12"/>
  <c r="H287" i="12"/>
  <c r="H8" i="12"/>
  <c r="N8" i="12" s="1"/>
  <c r="H24" i="12"/>
  <c r="N24" i="12" s="1"/>
  <c r="T24" i="12" s="1"/>
  <c r="H46" i="12"/>
  <c r="W66" i="12"/>
  <c r="H74" i="12"/>
  <c r="Q74" i="12" s="1"/>
  <c r="W76" i="12"/>
  <c r="Q275" i="12"/>
  <c r="N275" i="12"/>
  <c r="Q316" i="12"/>
  <c r="N316" i="12"/>
  <c r="T316" i="12" s="1"/>
  <c r="H621" i="12"/>
  <c r="N621" i="12" s="1"/>
  <c r="K621" i="12"/>
  <c r="Q791" i="12"/>
  <c r="N791" i="12"/>
  <c r="T791" i="12" s="1"/>
  <c r="W14" i="12"/>
  <c r="H9" i="12"/>
  <c r="N9" i="12" s="1"/>
  <c r="W9" i="12" s="1"/>
  <c r="Q10" i="12"/>
  <c r="K18" i="12"/>
  <c r="H25" i="12"/>
  <c r="N25" i="12" s="1"/>
  <c r="Q26" i="12"/>
  <c r="K34" i="12"/>
  <c r="K48" i="12"/>
  <c r="K49" i="12"/>
  <c r="K51" i="12"/>
  <c r="H61" i="12"/>
  <c r="N61" i="12" s="1"/>
  <c r="Q62" i="12"/>
  <c r="K68" i="12"/>
  <c r="K71" i="12"/>
  <c r="K85" i="12"/>
  <c r="K88" i="12"/>
  <c r="Q106" i="12"/>
  <c r="H108" i="12"/>
  <c r="K109" i="12"/>
  <c r="H112" i="12"/>
  <c r="N112" i="12" s="1"/>
  <c r="K122" i="12"/>
  <c r="K126" i="12"/>
  <c r="H132" i="12"/>
  <c r="N132" i="12" s="1"/>
  <c r="H136" i="12"/>
  <c r="K142" i="12"/>
  <c r="Q148" i="12"/>
  <c r="H152" i="12"/>
  <c r="N152" i="12" s="1"/>
  <c r="H156" i="12"/>
  <c r="K176" i="12"/>
  <c r="K192" i="12"/>
  <c r="Q192" i="12"/>
  <c r="K200" i="12"/>
  <c r="K204" i="12"/>
  <c r="Q204" i="12"/>
  <c r="K213" i="12"/>
  <c r="Q220" i="12"/>
  <c r="H228" i="12"/>
  <c r="N228" i="12" s="1"/>
  <c r="T228" i="12" s="1"/>
  <c r="K238" i="12"/>
  <c r="K244" i="12"/>
  <c r="Q244" i="12"/>
  <c r="H252" i="12"/>
  <c r="N252" i="12" s="1"/>
  <c r="W252" i="12" s="1"/>
  <c r="K279" i="12"/>
  <c r="H279" i="12"/>
  <c r="Q299" i="12"/>
  <c r="N299" i="12"/>
  <c r="W299" i="12" s="1"/>
  <c r="Q312" i="12"/>
  <c r="N312" i="12"/>
  <c r="K314" i="12"/>
  <c r="H368" i="12"/>
  <c r="Q368" i="12" s="1"/>
  <c r="K368" i="12"/>
  <c r="Q303" i="12"/>
  <c r="N303" i="12"/>
  <c r="H4" i="12"/>
  <c r="N4" i="12" s="1"/>
  <c r="W4" i="12" s="1"/>
  <c r="H20" i="12"/>
  <c r="Q20" i="12" s="1"/>
  <c r="H36" i="12"/>
  <c r="H42" i="12"/>
  <c r="H58" i="12"/>
  <c r="Q60" i="12"/>
  <c r="K70" i="12"/>
  <c r="Q72" i="12"/>
  <c r="Q96" i="12"/>
  <c r="N98" i="12"/>
  <c r="T98" i="12" s="1"/>
  <c r="Z98" i="12" s="1"/>
  <c r="K99" i="12"/>
  <c r="K182" i="12"/>
  <c r="K248" i="12"/>
  <c r="H248" i="12"/>
  <c r="N267" i="12"/>
  <c r="Q277" i="12"/>
  <c r="N277" i="12"/>
  <c r="T277" i="12" s="1"/>
  <c r="H326" i="12"/>
  <c r="N326" i="12" s="1"/>
  <c r="H342" i="12"/>
  <c r="H285" i="12"/>
  <c r="Q285" i="12" s="1"/>
  <c r="K285" i="12"/>
  <c r="H5" i="12"/>
  <c r="N5" i="12" s="1"/>
  <c r="H6" i="12"/>
  <c r="K14" i="12"/>
  <c r="H21" i="12"/>
  <c r="N21" i="12" s="1"/>
  <c r="W21" i="12" s="1"/>
  <c r="H22" i="12"/>
  <c r="K30" i="12"/>
  <c r="K44" i="12"/>
  <c r="K45" i="12"/>
  <c r="H52" i="12"/>
  <c r="N52" i="12" s="1"/>
  <c r="K60" i="12"/>
  <c r="K66" i="12"/>
  <c r="K76" i="12"/>
  <c r="K77" i="12"/>
  <c r="K89" i="12"/>
  <c r="K92" i="12"/>
  <c r="K96" i="12"/>
  <c r="K116" i="12"/>
  <c r="K120" i="12"/>
  <c r="Q120" i="12"/>
  <c r="K129" i="12"/>
  <c r="K149" i="12"/>
  <c r="H180" i="12"/>
  <c r="K208" i="12"/>
  <c r="K224" i="12"/>
  <c r="Q224" i="12"/>
  <c r="K232" i="12"/>
  <c r="K236" i="12"/>
  <c r="Q236" i="12"/>
  <c r="K258" i="12"/>
  <c r="H260" i="12"/>
  <c r="N260" i="12" s="1"/>
  <c r="Q296" i="12"/>
  <c r="N296" i="12"/>
  <c r="T296" i="12" s="1"/>
  <c r="T305" i="12"/>
  <c r="W305" i="12"/>
  <c r="H325" i="12"/>
  <c r="K325" i="12"/>
  <c r="T513" i="12"/>
  <c r="W513" i="12"/>
  <c r="H530" i="12"/>
  <c r="Q530" i="12" s="1"/>
  <c r="K530" i="12"/>
  <c r="H86" i="12"/>
  <c r="Q86" i="12" s="1"/>
  <c r="Q92" i="12"/>
  <c r="K186" i="12"/>
  <c r="K214" i="12"/>
  <c r="K268" i="12"/>
  <c r="H268" i="12"/>
  <c r="Q268" i="12" s="1"/>
  <c r="H282" i="12"/>
  <c r="Q282" i="12" s="1"/>
  <c r="K282" i="12"/>
  <c r="H293" i="12"/>
  <c r="K293" i="12"/>
  <c r="H297" i="12"/>
  <c r="K297" i="12"/>
  <c r="H298" i="12"/>
  <c r="N298" i="12" s="1"/>
  <c r="K298" i="12"/>
  <c r="K322" i="12"/>
  <c r="H322" i="12"/>
  <c r="N322" i="12" s="1"/>
  <c r="K10" i="12"/>
  <c r="H17" i="12"/>
  <c r="N17" i="12" s="1"/>
  <c r="Q18" i="12"/>
  <c r="K26" i="12"/>
  <c r="H33" i="12"/>
  <c r="N33" i="12" s="1"/>
  <c r="W33" i="12" s="1"/>
  <c r="Q34" i="12"/>
  <c r="N38" i="12"/>
  <c r="T38" i="12" s="1"/>
  <c r="AC38" i="12" s="1"/>
  <c r="K40" i="12"/>
  <c r="K41" i="12"/>
  <c r="H48" i="12"/>
  <c r="Q48" i="12" s="1"/>
  <c r="N54" i="12"/>
  <c r="T54" i="12" s="1"/>
  <c r="K56" i="12"/>
  <c r="K57" i="12"/>
  <c r="K59" i="12"/>
  <c r="K62" i="12"/>
  <c r="H68" i="12"/>
  <c r="Q68" i="12" s="1"/>
  <c r="K72" i="12"/>
  <c r="K73" i="12"/>
  <c r="H84" i="12"/>
  <c r="N84" i="12" s="1"/>
  <c r="H104" i="12"/>
  <c r="N104" i="12" s="1"/>
  <c r="W104" i="12" s="1"/>
  <c r="K106" i="12"/>
  <c r="K124" i="12"/>
  <c r="K144" i="12"/>
  <c r="H164" i="12"/>
  <c r="N164" i="12" s="1"/>
  <c r="W164" i="12" s="1"/>
  <c r="K174" i="12"/>
  <c r="H184" i="12"/>
  <c r="N184" i="12" s="1"/>
  <c r="H188" i="12"/>
  <c r="H212" i="12"/>
  <c r="K240" i="12"/>
  <c r="K246" i="12"/>
  <c r="Q271" i="12"/>
  <c r="Q272" i="12"/>
  <c r="H276" i="12"/>
  <c r="T283" i="12"/>
  <c r="Q295" i="12"/>
  <c r="N295" i="12"/>
  <c r="W348" i="12"/>
  <c r="K348" i="12"/>
  <c r="H280" i="12"/>
  <c r="K283" i="12"/>
  <c r="K310" i="12"/>
  <c r="K318" i="12"/>
  <c r="H372" i="12"/>
  <c r="Q372" i="12" s="1"/>
  <c r="K372" i="12"/>
  <c r="K380" i="12"/>
  <c r="H388" i="12"/>
  <c r="Q388" i="12" s="1"/>
  <c r="K388" i="12"/>
  <c r="H392" i="12"/>
  <c r="Q392" i="12" s="1"/>
  <c r="K392" i="12"/>
  <c r="K414" i="12"/>
  <c r="H414" i="12"/>
  <c r="H436" i="12"/>
  <c r="Q436" i="12" s="1"/>
  <c r="K436" i="12"/>
  <c r="K443" i="12"/>
  <c r="K446" i="12"/>
  <c r="H446" i="12"/>
  <c r="N446" i="12" s="1"/>
  <c r="T545" i="12"/>
  <c r="W545" i="12"/>
  <c r="Q269" i="12"/>
  <c r="K299" i="12"/>
  <c r="Q301" i="12"/>
  <c r="H329" i="12"/>
  <c r="K329" i="12"/>
  <c r="H360" i="12"/>
  <c r="Q360" i="12" s="1"/>
  <c r="K360" i="12"/>
  <c r="H410" i="12"/>
  <c r="H440" i="12"/>
  <c r="Q440" i="12" s="1"/>
  <c r="K440" i="12"/>
  <c r="H521" i="12"/>
  <c r="K521" i="12"/>
  <c r="K616" i="12"/>
  <c r="H616" i="12"/>
  <c r="K767" i="12"/>
  <c r="H767" i="12"/>
  <c r="H384" i="12"/>
  <c r="Q384" i="12" s="1"/>
  <c r="K384" i="12"/>
  <c r="H424" i="12"/>
  <c r="Q424" i="12" s="1"/>
  <c r="K424" i="12"/>
  <c r="H553" i="12"/>
  <c r="K553" i="12"/>
  <c r="H575" i="12"/>
  <c r="K575" i="12"/>
  <c r="K636" i="12"/>
  <c r="H636" i="12"/>
  <c r="K303" i="12"/>
  <c r="Q308" i="12"/>
  <c r="K338" i="12"/>
  <c r="H338" i="12"/>
  <c r="N338" i="12" s="1"/>
  <c r="K358" i="12"/>
  <c r="H358" i="12"/>
  <c r="K383" i="12"/>
  <c r="K394" i="12"/>
  <c r="H394" i="12"/>
  <c r="N394" i="12" s="1"/>
  <c r="K458" i="12"/>
  <c r="H458" i="12"/>
  <c r="N458" i="12" s="1"/>
  <c r="T570" i="12"/>
  <c r="W570" i="12"/>
  <c r="K295" i="12"/>
  <c r="K311" i="12"/>
  <c r="Q324" i="12"/>
  <c r="Q340" i="12"/>
  <c r="N340" i="12"/>
  <c r="K350" i="12"/>
  <c r="H350" i="12"/>
  <c r="N350" i="12" s="1"/>
  <c r="W350" i="12" s="1"/>
  <c r="K386" i="12"/>
  <c r="H386" i="12"/>
  <c r="K483" i="12"/>
  <c r="H497" i="12"/>
  <c r="Q497" i="12" s="1"/>
  <c r="K497" i="12"/>
  <c r="K334" i="12"/>
  <c r="H334" i="12"/>
  <c r="N334" i="12" s="1"/>
  <c r="K370" i="12"/>
  <c r="H370" i="12"/>
  <c r="K374" i="12"/>
  <c r="H374" i="12"/>
  <c r="H565" i="12"/>
  <c r="Q565" i="12" s="1"/>
  <c r="K565" i="12"/>
  <c r="K378" i="12"/>
  <c r="H378" i="12"/>
  <c r="N378" i="12" s="1"/>
  <c r="K470" i="12"/>
  <c r="H470" i="12"/>
  <c r="K486" i="12"/>
  <c r="H486" i="12"/>
  <c r="N634" i="12"/>
  <c r="W634" i="12" s="1"/>
  <c r="Q634" i="12"/>
  <c r="Q582" i="12"/>
  <c r="N582" i="12"/>
  <c r="T582" i="12" s="1"/>
  <c r="H584" i="12"/>
  <c r="Q584" i="12" s="1"/>
  <c r="K584" i="12"/>
  <c r="K677" i="12"/>
  <c r="H677" i="12"/>
  <c r="K695" i="12"/>
  <c r="H695" i="12"/>
  <c r="K703" i="12"/>
  <c r="H703" i="12"/>
  <c r="K711" i="12"/>
  <c r="H711" i="12"/>
  <c r="K950" i="12"/>
  <c r="H950" i="12"/>
  <c r="N950" i="12" s="1"/>
  <c r="K375" i="12"/>
  <c r="Q376" i="12"/>
  <c r="K400" i="12"/>
  <c r="K404" i="12"/>
  <c r="K420" i="12"/>
  <c r="K432" i="12"/>
  <c r="Q518" i="12"/>
  <c r="K527" i="12"/>
  <c r="Q554" i="12"/>
  <c r="Q594" i="12"/>
  <c r="K613" i="12"/>
  <c r="K622" i="12"/>
  <c r="Q642" i="12"/>
  <c r="N656" i="12"/>
  <c r="T592" i="12"/>
  <c r="W592" i="12"/>
  <c r="W633" i="12"/>
  <c r="T633" i="12"/>
  <c r="Z633" i="12" s="1"/>
  <c r="Q640" i="12"/>
  <c r="N640" i="12"/>
  <c r="T640" i="12" s="1"/>
  <c r="Z640" i="12" s="1"/>
  <c r="Q644" i="12"/>
  <c r="N644" i="12"/>
  <c r="Q646" i="12"/>
  <c r="Q648" i="12"/>
  <c r="N648" i="12"/>
  <c r="H692" i="12"/>
  <c r="K692" i="12"/>
  <c r="W704" i="12"/>
  <c r="T704" i="12"/>
  <c r="Z704" i="12" s="1"/>
  <c r="W712" i="12"/>
  <c r="T712" i="12"/>
  <c r="K739" i="12"/>
  <c r="H739" i="12"/>
  <c r="N620" i="12"/>
  <c r="Q660" i="12"/>
  <c r="N660" i="12"/>
  <c r="W660" i="12" s="1"/>
  <c r="K670" i="12"/>
  <c r="H670" i="12"/>
  <c r="N670" i="12" s="1"/>
  <c r="W670" i="12" s="1"/>
  <c r="W696" i="12"/>
  <c r="H700" i="12"/>
  <c r="K700" i="12"/>
  <c r="K723" i="12"/>
  <c r="H723" i="12"/>
  <c r="K335" i="12"/>
  <c r="Q344" i="12"/>
  <c r="K345" i="12"/>
  <c r="Q348" i="12"/>
  <c r="Q364" i="12"/>
  <c r="K382" i="12"/>
  <c r="Q396" i="12"/>
  <c r="K406" i="12"/>
  <c r="K444" i="12"/>
  <c r="K488" i="12"/>
  <c r="Q494" i="12"/>
  <c r="K520" i="12"/>
  <c r="Q537" i="12"/>
  <c r="H598" i="12"/>
  <c r="K604" i="12"/>
  <c r="H604" i="12"/>
  <c r="Q604" i="12" s="1"/>
  <c r="H609" i="12"/>
  <c r="N609" i="12" s="1"/>
  <c r="K631" i="12"/>
  <c r="K632" i="12"/>
  <c r="H632" i="12"/>
  <c r="K668" i="12"/>
  <c r="Q848" i="12"/>
  <c r="N848" i="12"/>
  <c r="Q328" i="12"/>
  <c r="K352" i="12"/>
  <c r="K356" i="12"/>
  <c r="K366" i="12"/>
  <c r="K399" i="12"/>
  <c r="Q400" i="12"/>
  <c r="K402" i="12"/>
  <c r="Q404" i="12"/>
  <c r="Q420" i="12"/>
  <c r="K422" i="12"/>
  <c r="Q432" i="12"/>
  <c r="K434" i="12"/>
  <c r="K438" i="12"/>
  <c r="H462" i="12"/>
  <c r="H466" i="12"/>
  <c r="N466" i="12" s="1"/>
  <c r="K478" i="12"/>
  <c r="K482" i="12"/>
  <c r="H490" i="12"/>
  <c r="N490" i="12" s="1"/>
  <c r="K495" i="12"/>
  <c r="H496" i="12"/>
  <c r="Q496" i="12" s="1"/>
  <c r="Q499" i="12"/>
  <c r="K516" i="12"/>
  <c r="K517" i="12"/>
  <c r="K522" i="12"/>
  <c r="Q534" i="12"/>
  <c r="N541" i="12"/>
  <c r="K547" i="12"/>
  <c r="K596" i="12"/>
  <c r="H596" i="12"/>
  <c r="N622" i="12"/>
  <c r="Q622" i="12"/>
  <c r="K645" i="12"/>
  <c r="H645" i="12"/>
  <c r="N645" i="12" s="1"/>
  <c r="K705" i="12"/>
  <c r="Q715" i="12"/>
  <c r="N715" i="12"/>
  <c r="T715" i="12" s="1"/>
  <c r="Q336" i="12"/>
  <c r="H346" i="12"/>
  <c r="H347" i="12"/>
  <c r="H354" i="12"/>
  <c r="H362" i="12"/>
  <c r="N362" i="12" s="1"/>
  <c r="H418" i="12"/>
  <c r="N418" i="12" s="1"/>
  <c r="K426" i="12"/>
  <c r="H430" i="12"/>
  <c r="K454" i="12"/>
  <c r="H474" i="12"/>
  <c r="Q474" i="12" s="1"/>
  <c r="N509" i="12"/>
  <c r="K513" i="12"/>
  <c r="N526" i="12"/>
  <c r="K545" i="12"/>
  <c r="K549" i="12"/>
  <c r="K552" i="12"/>
  <c r="N554" i="12"/>
  <c r="K577" i="12"/>
  <c r="H597" i="12"/>
  <c r="N597" i="12" s="1"/>
  <c r="K597" i="12"/>
  <c r="H600" i="12"/>
  <c r="N612" i="12"/>
  <c r="N624" i="12"/>
  <c r="K652" i="12"/>
  <c r="H652" i="12"/>
  <c r="W663" i="12"/>
  <c r="K683" i="12"/>
  <c r="H683" i="12"/>
  <c r="Q836" i="12"/>
  <c r="N836" i="12"/>
  <c r="T836" i="12" s="1"/>
  <c r="K660" i="12"/>
  <c r="Q687" i="12"/>
  <c r="K725" i="12"/>
  <c r="K819" i="12"/>
  <c r="H819" i="12"/>
  <c r="Q824" i="12"/>
  <c r="N824" i="12"/>
  <c r="K916" i="12"/>
  <c r="H916" i="12"/>
  <c r="Q916" i="12" s="1"/>
  <c r="K585" i="12"/>
  <c r="K590" i="12"/>
  <c r="K623" i="12"/>
  <c r="K624" i="12"/>
  <c r="K628" i="12"/>
  <c r="K648" i="12"/>
  <c r="K656" i="12"/>
  <c r="Q679" i="12"/>
  <c r="N687" i="12"/>
  <c r="K691" i="12"/>
  <c r="K694" i="12"/>
  <c r="K697" i="12"/>
  <c r="N699" i="12"/>
  <c r="T699" i="12" s="1"/>
  <c r="H713" i="12"/>
  <c r="N713" i="12" s="1"/>
  <c r="Q716" i="12"/>
  <c r="Q725" i="12"/>
  <c r="H733" i="12"/>
  <c r="Q743" i="12"/>
  <c r="K754" i="12"/>
  <c r="H760" i="12"/>
  <c r="K760" i="12"/>
  <c r="K770" i="12"/>
  <c r="H771" i="12"/>
  <c r="H773" i="12"/>
  <c r="Q773" i="12" s="1"/>
  <c r="H778" i="12"/>
  <c r="K778" i="12"/>
  <c r="N779" i="12"/>
  <c r="K780" i="12"/>
  <c r="K799" i="12"/>
  <c r="H799" i="12"/>
  <c r="N809" i="12"/>
  <c r="Q809" i="12"/>
  <c r="K860" i="12"/>
  <c r="H860" i="12"/>
  <c r="N1000" i="12"/>
  <c r="T1000" i="12" s="1"/>
  <c r="Q1000" i="12"/>
  <c r="Q1010" i="12"/>
  <c r="N1010" i="12"/>
  <c r="Q664" i="12"/>
  <c r="K674" i="12"/>
  <c r="K686" i="12"/>
  <c r="H745" i="12"/>
  <c r="K745" i="12"/>
  <c r="H769" i="12"/>
  <c r="K769" i="12"/>
  <c r="K807" i="12"/>
  <c r="H807" i="12"/>
  <c r="K815" i="12"/>
  <c r="H815" i="12"/>
  <c r="K908" i="12"/>
  <c r="H908" i="12"/>
  <c r="K926" i="12"/>
  <c r="H926" i="12"/>
  <c r="K644" i="12"/>
  <c r="N688" i="12"/>
  <c r="K699" i="12"/>
  <c r="N707" i="12"/>
  <c r="T707" i="12" s="1"/>
  <c r="K710" i="12"/>
  <c r="Q720" i="12"/>
  <c r="K731" i="12"/>
  <c r="W731" i="12"/>
  <c r="Q765" i="12"/>
  <c r="K772" i="12"/>
  <c r="Q775" i="12"/>
  <c r="N775" i="12"/>
  <c r="T775" i="12" s="1"/>
  <c r="K826" i="12"/>
  <c r="H826" i="12"/>
  <c r="K633" i="12"/>
  <c r="K642" i="12"/>
  <c r="Q654" i="12"/>
  <c r="H661" i="12"/>
  <c r="N661" i="12" s="1"/>
  <c r="T662" i="12"/>
  <c r="Q663" i="12"/>
  <c r="K667" i="12"/>
  <c r="K672" i="12"/>
  <c r="H684" i="12"/>
  <c r="Q684" i="12" s="1"/>
  <c r="K687" i="12"/>
  <c r="K696" i="12"/>
  <c r="K708" i="12"/>
  <c r="K718" i="12"/>
  <c r="N735" i="12"/>
  <c r="T735" i="12" s="1"/>
  <c r="K751" i="12"/>
  <c r="H751" i="12"/>
  <c r="T777" i="12"/>
  <c r="W777" i="12"/>
  <c r="K880" i="12"/>
  <c r="H880" i="12"/>
  <c r="N880" i="12" s="1"/>
  <c r="T880" i="12" s="1"/>
  <c r="K896" i="12"/>
  <c r="H896" i="12"/>
  <c r="K707" i="12"/>
  <c r="N708" i="12"/>
  <c r="N742" i="12"/>
  <c r="Q742" i="12"/>
  <c r="K783" i="12"/>
  <c r="H783" i="12"/>
  <c r="K803" i="12"/>
  <c r="H803" i="12"/>
  <c r="T833" i="12"/>
  <c r="Z833" i="12" s="1"/>
  <c r="W833" i="12"/>
  <c r="K571" i="12"/>
  <c r="K580" i="12"/>
  <c r="K583" i="12"/>
  <c r="H590" i="12"/>
  <c r="K653" i="12"/>
  <c r="K657" i="12"/>
  <c r="Q666" i="12"/>
  <c r="H674" i="12"/>
  <c r="H691" i="12"/>
  <c r="H694" i="12"/>
  <c r="N694" i="12" s="1"/>
  <c r="K701" i="12"/>
  <c r="K704" i="12"/>
  <c r="K709" i="12"/>
  <c r="K712" i="12"/>
  <c r="K715" i="12"/>
  <c r="N716" i="12"/>
  <c r="N719" i="12"/>
  <c r="K724" i="12"/>
  <c r="K729" i="12"/>
  <c r="K730" i="12"/>
  <c r="K753" i="12"/>
  <c r="W755" i="12"/>
  <c r="Q759" i="12"/>
  <c r="H763" i="12"/>
  <c r="W768" i="12"/>
  <c r="T768" i="12"/>
  <c r="AC768" i="12" s="1"/>
  <c r="Q777" i="12"/>
  <c r="H787" i="12"/>
  <c r="H792" i="12"/>
  <c r="K792" i="12"/>
  <c r="K816" i="12"/>
  <c r="K842" i="12"/>
  <c r="H842" i="12"/>
  <c r="K946" i="12"/>
  <c r="H946" i="12"/>
  <c r="N946" i="12" s="1"/>
  <c r="W946" i="12" s="1"/>
  <c r="H972" i="12"/>
  <c r="K972" i="12"/>
  <c r="H993" i="12"/>
  <c r="N993" i="12" s="1"/>
  <c r="K993" i="12"/>
  <c r="K743" i="12"/>
  <c r="K747" i="12"/>
  <c r="K785" i="12"/>
  <c r="K793" i="12"/>
  <c r="K794" i="12"/>
  <c r="K811" i="12"/>
  <c r="K844" i="12"/>
  <c r="K866" i="12"/>
  <c r="H918" i="12"/>
  <c r="K918" i="12"/>
  <c r="K957" i="12"/>
  <c r="H957" i="12"/>
  <c r="N957" i="12" s="1"/>
  <c r="T957" i="12" s="1"/>
  <c r="K746" i="12"/>
  <c r="Q764" i="12"/>
  <c r="Q768" i="12"/>
  <c r="K777" i="12"/>
  <c r="K779" i="12"/>
  <c r="H795" i="12"/>
  <c r="K797" i="12"/>
  <c r="K798" i="12"/>
  <c r="K805" i="12"/>
  <c r="K806" i="12"/>
  <c r="K817" i="12"/>
  <c r="K821" i="12"/>
  <c r="K823" i="12"/>
  <c r="K829" i="12"/>
  <c r="H832" i="12"/>
  <c r="N832" i="12" s="1"/>
  <c r="K833" i="12"/>
  <c r="W837" i="12"/>
  <c r="H852" i="12"/>
  <c r="K864" i="12"/>
  <c r="H898" i="12"/>
  <c r="K898" i="12"/>
  <c r="K904" i="12"/>
  <c r="H904" i="12"/>
  <c r="N904" i="12" s="1"/>
  <c r="W904" i="12" s="1"/>
  <c r="K928" i="12"/>
  <c r="K935" i="12"/>
  <c r="Q938" i="12"/>
  <c r="Q978" i="12"/>
  <c r="N978" i="12"/>
  <c r="Q984" i="12"/>
  <c r="N984" i="12"/>
  <c r="K791" i="12"/>
  <c r="K813" i="12"/>
  <c r="K818" i="12"/>
  <c r="Q840" i="12"/>
  <c r="K848" i="12"/>
  <c r="K917" i="12"/>
  <c r="Q921" i="12"/>
  <c r="N921" i="12"/>
  <c r="N980" i="12"/>
  <c r="T980" i="12" s="1"/>
  <c r="Q980" i="12"/>
  <c r="N995" i="12"/>
  <c r="W995" i="12" s="1"/>
  <c r="Q995" i="12"/>
  <c r="Q1028" i="12"/>
  <c r="N1028" i="12"/>
  <c r="H1031" i="12"/>
  <c r="K1031" i="12"/>
  <c r="K759" i="12"/>
  <c r="K775" i="12"/>
  <c r="H785" i="12"/>
  <c r="H793" i="12"/>
  <c r="K801" i="12"/>
  <c r="K809" i="12"/>
  <c r="K814" i="12"/>
  <c r="K824" i="12"/>
  <c r="Q837" i="12"/>
  <c r="K840" i="12"/>
  <c r="K900" i="12"/>
  <c r="H900" i="12"/>
  <c r="N900" i="12" s="1"/>
  <c r="K913" i="12"/>
  <c r="H930" i="12"/>
  <c r="K930" i="12"/>
  <c r="Q844" i="12"/>
  <c r="K888" i="12"/>
  <c r="H888" i="12"/>
  <c r="K1007" i="12"/>
  <c r="H1007" i="12"/>
  <c r="N1040" i="12"/>
  <c r="Q1040" i="12"/>
  <c r="K868" i="12"/>
  <c r="K933" i="12"/>
  <c r="H987" i="12"/>
  <c r="K1004" i="12"/>
  <c r="H1004" i="12"/>
  <c r="N1004" i="12" s="1"/>
  <c r="T1004" i="12" s="1"/>
  <c r="H1006" i="12"/>
  <c r="K1099" i="12"/>
  <c r="H1099" i="12"/>
  <c r="H1226" i="12"/>
  <c r="N1226" i="12" s="1"/>
  <c r="T1226" i="12" s="1"/>
  <c r="Z1226" i="12" s="1"/>
  <c r="AF1226" i="12" s="1"/>
  <c r="K1226" i="12"/>
  <c r="K872" i="12"/>
  <c r="K876" i="12"/>
  <c r="K877" i="12"/>
  <c r="K892" i="12"/>
  <c r="K912" i="12"/>
  <c r="K920" i="12"/>
  <c r="K963" i="12"/>
  <c r="H988" i="12"/>
  <c r="K996" i="12"/>
  <c r="H998" i="12"/>
  <c r="H1011" i="12"/>
  <c r="K1015" i="12"/>
  <c r="H1015" i="12"/>
  <c r="K1038" i="12"/>
  <c r="N1087" i="12"/>
  <c r="T1087" i="12" s="1"/>
  <c r="Q1087" i="12"/>
  <c r="Q1130" i="12"/>
  <c r="N1130" i="12"/>
  <c r="T1130" i="12" s="1"/>
  <c r="AC1130" i="12" s="1"/>
  <c r="K925" i="12"/>
  <c r="K929" i="12"/>
  <c r="Q937" i="12"/>
  <c r="K945" i="12"/>
  <c r="K959" i="12"/>
  <c r="K969" i="12"/>
  <c r="H981" i="12"/>
  <c r="Q994" i="12"/>
  <c r="K995" i="12"/>
  <c r="K999" i="12"/>
  <c r="K1001" i="12"/>
  <c r="H1044" i="12"/>
  <c r="K1050" i="12"/>
  <c r="K1210" i="12"/>
  <c r="H1210" i="12"/>
  <c r="N1210" i="12" s="1"/>
  <c r="W975" i="12"/>
  <c r="K984" i="12"/>
  <c r="Q985" i="12"/>
  <c r="K1083" i="12"/>
  <c r="H1083" i="12"/>
  <c r="N1083" i="12" s="1"/>
  <c r="W1083" i="12" s="1"/>
  <c r="N1091" i="12"/>
  <c r="W1091" i="12" s="1"/>
  <c r="Q1091" i="12"/>
  <c r="K951" i="12"/>
  <c r="K953" i="12"/>
  <c r="K966" i="12"/>
  <c r="K967" i="12"/>
  <c r="K979" i="12"/>
  <c r="H1047" i="12"/>
  <c r="K1047" i="12"/>
  <c r="Q991" i="12"/>
  <c r="W1002" i="12"/>
  <c r="T1002" i="12"/>
  <c r="Z1002" i="12" s="1"/>
  <c r="H1027" i="12"/>
  <c r="K1027" i="12"/>
  <c r="K1071" i="12"/>
  <c r="H1071" i="12"/>
  <c r="H872" i="12"/>
  <c r="H892" i="12"/>
  <c r="N892" i="12" s="1"/>
  <c r="W892" i="12" s="1"/>
  <c r="H912" i="12"/>
  <c r="H920" i="12"/>
  <c r="N920" i="12" s="1"/>
  <c r="W920" i="12" s="1"/>
  <c r="K924" i="12"/>
  <c r="H925" i="12"/>
  <c r="H929" i="12"/>
  <c r="K937" i="12"/>
  <c r="K941" i="12"/>
  <c r="H945" i="12"/>
  <c r="K947" i="12"/>
  <c r="K955" i="12"/>
  <c r="H969" i="12"/>
  <c r="K975" i="12"/>
  <c r="K994" i="12"/>
  <c r="H999" i="12"/>
  <c r="T1003" i="12"/>
  <c r="AC1003" i="12" s="1"/>
  <c r="Q1016" i="12"/>
  <c r="N1016" i="12"/>
  <c r="T1016" i="12" s="1"/>
  <c r="Q1025" i="12"/>
  <c r="K1057" i="12"/>
  <c r="K1116" i="12"/>
  <c r="H1116" i="12"/>
  <c r="N1117" i="12"/>
  <c r="Q1117" i="12"/>
  <c r="K1093" i="12"/>
  <c r="K1095" i="12"/>
  <c r="K1101" i="12"/>
  <c r="K1122" i="12"/>
  <c r="K1125" i="12"/>
  <c r="K1126" i="12"/>
  <c r="N1144" i="12"/>
  <c r="Q1144" i="12"/>
  <c r="K1161" i="12"/>
  <c r="H1161" i="12"/>
  <c r="N1161" i="12" s="1"/>
  <c r="W1161" i="12" s="1"/>
  <c r="K1169" i="12"/>
  <c r="H1169" i="12"/>
  <c r="K1173" i="12"/>
  <c r="H1173" i="12"/>
  <c r="N1173" i="12" s="1"/>
  <c r="W1173" i="12" s="1"/>
  <c r="Q1178" i="12"/>
  <c r="N1190" i="12"/>
  <c r="Q1190" i="12"/>
  <c r="H1204" i="12"/>
  <c r="K1204" i="12"/>
  <c r="K1209" i="12"/>
  <c r="H1209" i="12"/>
  <c r="Q1209" i="12" s="1"/>
  <c r="K1285" i="12"/>
  <c r="H1285" i="12"/>
  <c r="N1292" i="12"/>
  <c r="W1292" i="12" s="1"/>
  <c r="Q1292" i="12"/>
  <c r="K1036" i="12"/>
  <c r="K1075" i="12"/>
  <c r="K1079" i="12"/>
  <c r="K1108" i="12"/>
  <c r="Q1108" i="12"/>
  <c r="K1110" i="12"/>
  <c r="H1120" i="12"/>
  <c r="H1128" i="12"/>
  <c r="K1135" i="12"/>
  <c r="K1196" i="12"/>
  <c r="H1196" i="12"/>
  <c r="Q1201" i="12"/>
  <c r="N1201" i="12"/>
  <c r="T1201" i="12" s="1"/>
  <c r="H1352" i="12"/>
  <c r="K1352" i="12"/>
  <c r="K1098" i="12"/>
  <c r="Q1105" i="12"/>
  <c r="T1108" i="12"/>
  <c r="Z1108" i="12" s="1"/>
  <c r="AI1108" i="12" s="1"/>
  <c r="K1129" i="12"/>
  <c r="K1146" i="12"/>
  <c r="K1153" i="12"/>
  <c r="H1153" i="12"/>
  <c r="N1153" i="12" s="1"/>
  <c r="N1158" i="12"/>
  <c r="Q1158" i="12"/>
  <c r="N1206" i="12"/>
  <c r="Q1206" i="12"/>
  <c r="K1010" i="12"/>
  <c r="Q1017" i="12"/>
  <c r="K1022" i="12"/>
  <c r="H1032" i="12"/>
  <c r="K1058" i="12"/>
  <c r="K1062" i="12"/>
  <c r="K1069" i="12"/>
  <c r="N1074" i="12"/>
  <c r="K1076" i="12"/>
  <c r="K1077" i="12"/>
  <c r="N1078" i="12"/>
  <c r="K1087" i="12"/>
  <c r="K1097" i="12"/>
  <c r="K1131" i="12"/>
  <c r="Q1152" i="12"/>
  <c r="K1154" i="12"/>
  <c r="H1154" i="12"/>
  <c r="K1245" i="12"/>
  <c r="H1245" i="12"/>
  <c r="T1271" i="12"/>
  <c r="W1271" i="12"/>
  <c r="K1313" i="12"/>
  <c r="H1313" i="12"/>
  <c r="N1313" i="12" s="1"/>
  <c r="K1028" i="12"/>
  <c r="K1040" i="12"/>
  <c r="K1048" i="12"/>
  <c r="K1060" i="12"/>
  <c r="K1106" i="12"/>
  <c r="K1130" i="12"/>
  <c r="K1136" i="12"/>
  <c r="H1136" i="12"/>
  <c r="N1136" i="12" s="1"/>
  <c r="K1138" i="12"/>
  <c r="K1145" i="12"/>
  <c r="H1145" i="12"/>
  <c r="N1145" i="12" s="1"/>
  <c r="W1145" i="12" s="1"/>
  <c r="N1229" i="12"/>
  <c r="W1229" i="12" s="1"/>
  <c r="Q1229" i="12"/>
  <c r="K1233" i="12"/>
  <c r="H1233" i="12"/>
  <c r="Q1233" i="12" s="1"/>
  <c r="K1182" i="12"/>
  <c r="H1182" i="12"/>
  <c r="K1205" i="12"/>
  <c r="H1205" i="12"/>
  <c r="K1221" i="12"/>
  <c r="H1221" i="12"/>
  <c r="Q1225" i="12"/>
  <c r="N1225" i="12"/>
  <c r="T1225" i="12" s="1"/>
  <c r="AC1225" i="12" s="1"/>
  <c r="H1242" i="12"/>
  <c r="K1242" i="12"/>
  <c r="K1243" i="12"/>
  <c r="H1243" i="12"/>
  <c r="Q1243" i="12" s="1"/>
  <c r="AF1305" i="12"/>
  <c r="AO1305" i="12" s="1"/>
  <c r="AI1305" i="12"/>
  <c r="K1084" i="12"/>
  <c r="K1086" i="12"/>
  <c r="K1091" i="12"/>
  <c r="K1092" i="12"/>
  <c r="K1111" i="12"/>
  <c r="K1113" i="12"/>
  <c r="K1124" i="12"/>
  <c r="K1132" i="12"/>
  <c r="N1140" i="12"/>
  <c r="T1140" i="12" s="1"/>
  <c r="Q1140" i="12"/>
  <c r="H1232" i="12"/>
  <c r="K1232" i="12"/>
  <c r="K1252" i="12"/>
  <c r="H1252" i="12"/>
  <c r="N1252" i="12" s="1"/>
  <c r="K1261" i="12"/>
  <c r="H1261" i="12"/>
  <c r="H1312" i="12"/>
  <c r="Q1312" i="12" s="1"/>
  <c r="K1312" i="12"/>
  <c r="K1137" i="12"/>
  <c r="K1156" i="12"/>
  <c r="K1176" i="12"/>
  <c r="K1214" i="12"/>
  <c r="Q1219" i="12"/>
  <c r="Q1223" i="12"/>
  <c r="K1234" i="12"/>
  <c r="K1238" i="12"/>
  <c r="K1248" i="12"/>
  <c r="K1262" i="12"/>
  <c r="Q1269" i="12"/>
  <c r="N1269" i="12"/>
  <c r="H1270" i="12"/>
  <c r="N1270" i="12" s="1"/>
  <c r="W1270" i="12" s="1"/>
  <c r="K1287" i="12"/>
  <c r="H1287" i="12"/>
  <c r="N1300" i="12"/>
  <c r="W1300" i="12" s="1"/>
  <c r="Q1300" i="12"/>
  <c r="N1308" i="12"/>
  <c r="Q1308" i="12"/>
  <c r="K1321" i="12"/>
  <c r="H1321" i="12"/>
  <c r="K1144" i="12"/>
  <c r="K1155" i="12"/>
  <c r="K1158" i="12"/>
  <c r="K1206" i="12"/>
  <c r="H1213" i="12"/>
  <c r="Q1213" i="12" s="1"/>
  <c r="K1237" i="12"/>
  <c r="K1254" i="12"/>
  <c r="H1254" i="12"/>
  <c r="K1273" i="12"/>
  <c r="H1273" i="12"/>
  <c r="N1273" i="12" s="1"/>
  <c r="T1273" i="12" s="1"/>
  <c r="H1274" i="12"/>
  <c r="Q1274" i="12" s="1"/>
  <c r="K1274" i="12"/>
  <c r="H1283" i="12"/>
  <c r="N1304" i="12"/>
  <c r="Q1304" i="12"/>
  <c r="Q1325" i="12"/>
  <c r="N1325" i="12"/>
  <c r="W1325" i="12" s="1"/>
  <c r="K1140" i="12"/>
  <c r="Q1174" i="12"/>
  <c r="H1194" i="12"/>
  <c r="K1202" i="12"/>
  <c r="K1225" i="12"/>
  <c r="K1227" i="12"/>
  <c r="K1235" i="12"/>
  <c r="H1241" i="12"/>
  <c r="K1255" i="12"/>
  <c r="K1265" i="12"/>
  <c r="H1265" i="12"/>
  <c r="K1301" i="12"/>
  <c r="H1301" i="12"/>
  <c r="Q1317" i="12"/>
  <c r="N1317" i="12"/>
  <c r="K1319" i="12"/>
  <c r="H1319" i="12"/>
  <c r="K1165" i="12"/>
  <c r="K1183" i="12"/>
  <c r="K1186" i="12"/>
  <c r="K1188" i="12"/>
  <c r="K1218" i="12"/>
  <c r="K1220" i="12"/>
  <c r="K1229" i="12"/>
  <c r="H1240" i="12"/>
  <c r="N1240" i="12" s="1"/>
  <c r="K1240" i="12"/>
  <c r="N1253" i="12"/>
  <c r="T1253" i="12" s="1"/>
  <c r="Q1253" i="12"/>
  <c r="K1277" i="12"/>
  <c r="H1277" i="12"/>
  <c r="K1293" i="12"/>
  <c r="H1293" i="12"/>
  <c r="K1159" i="12"/>
  <c r="K1163" i="12"/>
  <c r="K1164" i="12"/>
  <c r="K1190" i="12"/>
  <c r="K1217" i="12"/>
  <c r="N1262" i="12"/>
  <c r="Q1262" i="12"/>
  <c r="Q1267" i="12"/>
  <c r="N1267" i="12"/>
  <c r="T1267" i="12" s="1"/>
  <c r="AC1267" i="12" s="1"/>
  <c r="Q1271" i="12"/>
  <c r="K1279" i="12"/>
  <c r="N1281" i="12"/>
  <c r="T1281" i="12" s="1"/>
  <c r="Q1281" i="12"/>
  <c r="Q1255" i="12"/>
  <c r="Q1327" i="12"/>
  <c r="Q1338" i="12"/>
  <c r="K1239" i="12"/>
  <c r="K1247" i="12"/>
  <c r="K1260" i="12"/>
  <c r="Q1278" i="12"/>
  <c r="K1291" i="12"/>
  <c r="K1307" i="12"/>
  <c r="K1323" i="12"/>
  <c r="K1340" i="12"/>
  <c r="K1344" i="12"/>
  <c r="Q1249" i="12"/>
  <c r="K1320" i="12"/>
  <c r="N1327" i="12"/>
  <c r="T1327" i="12" s="1"/>
  <c r="AC1327" i="12" s="1"/>
  <c r="N1338" i="12"/>
  <c r="Q1343" i="12"/>
  <c r="K1269" i="12"/>
  <c r="K1310" i="12"/>
  <c r="K1317" i="12"/>
  <c r="K1325" i="12"/>
  <c r="K1330" i="12"/>
  <c r="K1332" i="12"/>
  <c r="K1338" i="12"/>
  <c r="Q1341" i="12"/>
  <c r="K1343" i="12"/>
  <c r="K1300" i="12"/>
  <c r="K1304" i="12"/>
  <c r="K1308" i="12"/>
  <c r="W1315" i="12"/>
  <c r="K1326" i="12"/>
  <c r="K1327" i="12"/>
  <c r="W1343" i="12"/>
  <c r="K1348" i="12"/>
  <c r="Q1246" i="12"/>
  <c r="H1247" i="12"/>
  <c r="K1249" i="12"/>
  <c r="N1249" i="12"/>
  <c r="H1291" i="12"/>
  <c r="N1291" i="12" s="1"/>
  <c r="K1318" i="12"/>
  <c r="Q1323" i="12"/>
  <c r="Q1332" i="12"/>
  <c r="H1334" i="12"/>
  <c r="Q1334" i="12" s="1"/>
  <c r="Q1336" i="12"/>
  <c r="H1347" i="12"/>
  <c r="K1349" i="12"/>
  <c r="K1353" i="12"/>
  <c r="T4" i="12"/>
  <c r="AC10" i="12"/>
  <c r="Z10" i="12"/>
  <c r="Q15" i="12"/>
  <c r="N15" i="12"/>
  <c r="AC26" i="12"/>
  <c r="Z26" i="12"/>
  <c r="W41" i="12"/>
  <c r="T41" i="12"/>
  <c r="W57" i="12"/>
  <c r="T57" i="12"/>
  <c r="AC62" i="12"/>
  <c r="Z62" i="12"/>
  <c r="N81" i="12"/>
  <c r="Q81" i="12"/>
  <c r="Q90" i="12"/>
  <c r="N90" i="12"/>
  <c r="W5" i="12"/>
  <c r="T5" i="12"/>
  <c r="Q47" i="12"/>
  <c r="N47" i="12"/>
  <c r="W52" i="12"/>
  <c r="T52" i="12"/>
  <c r="T70" i="12"/>
  <c r="W70" i="12"/>
  <c r="W25" i="12"/>
  <c r="T25" i="12"/>
  <c r="W61" i="12"/>
  <c r="T61" i="12"/>
  <c r="Q11" i="12"/>
  <c r="N11" i="12"/>
  <c r="W16" i="12"/>
  <c r="T16" i="12"/>
  <c r="W32" i="12"/>
  <c r="T32" i="12"/>
  <c r="W37" i="12"/>
  <c r="T37" i="12"/>
  <c r="W53" i="12"/>
  <c r="T53" i="12"/>
  <c r="Q63" i="12"/>
  <c r="N63" i="12"/>
  <c r="W17" i="12"/>
  <c r="T17" i="12"/>
  <c r="Q43" i="12"/>
  <c r="N43" i="12"/>
  <c r="AC54" i="12"/>
  <c r="Z54" i="12"/>
  <c r="Q23" i="12"/>
  <c r="N23" i="12"/>
  <c r="W49" i="12"/>
  <c r="T49" i="12"/>
  <c r="W64" i="12"/>
  <c r="T64" i="12"/>
  <c r="Q7" i="12"/>
  <c r="N7" i="12"/>
  <c r="AC34" i="12"/>
  <c r="Z34" i="12"/>
  <c r="W13" i="12"/>
  <c r="T13" i="12"/>
  <c r="W29" i="12"/>
  <c r="T29" i="12"/>
  <c r="W44" i="12"/>
  <c r="T44" i="12"/>
  <c r="Q55" i="12"/>
  <c r="N55" i="12"/>
  <c r="W60" i="12"/>
  <c r="T60" i="12"/>
  <c r="W65" i="12"/>
  <c r="T65" i="12"/>
  <c r="AC18" i="12"/>
  <c r="Z18" i="12"/>
  <c r="W8" i="12"/>
  <c r="T8" i="12"/>
  <c r="Q19" i="12"/>
  <c r="N19" i="12"/>
  <c r="AC30" i="12"/>
  <c r="Z30" i="12"/>
  <c r="Q35" i="12"/>
  <c r="N35" i="12"/>
  <c r="W45" i="12"/>
  <c r="T45" i="12"/>
  <c r="Q44" i="12"/>
  <c r="Q64" i="12"/>
  <c r="Q103" i="12"/>
  <c r="N103" i="12"/>
  <c r="Q158" i="12"/>
  <c r="N158" i="12"/>
  <c r="Q190" i="12"/>
  <c r="N190" i="12"/>
  <c r="W216" i="12"/>
  <c r="T216" i="12"/>
  <c r="W267" i="12"/>
  <c r="T267" i="12"/>
  <c r="K284" i="12"/>
  <c r="H284" i="12"/>
  <c r="H393" i="12"/>
  <c r="K393" i="12"/>
  <c r="W18" i="12"/>
  <c r="K47" i="12"/>
  <c r="W88" i="12"/>
  <c r="T88" i="12"/>
  <c r="Q119" i="12"/>
  <c r="N119" i="12"/>
  <c r="Q202" i="12"/>
  <c r="N202" i="12"/>
  <c r="Q203" i="12"/>
  <c r="N203" i="12"/>
  <c r="W228" i="12"/>
  <c r="Q5" i="12"/>
  <c r="Q13" i="12"/>
  <c r="Q17" i="12"/>
  <c r="Q25" i="12"/>
  <c r="Q29" i="12"/>
  <c r="Q33" i="12"/>
  <c r="Q37" i="12"/>
  <c r="Q41" i="12"/>
  <c r="Q45" i="12"/>
  <c r="Q49" i="12"/>
  <c r="Q53" i="12"/>
  <c r="Q57" i="12"/>
  <c r="Q61" i="12"/>
  <c r="Q65" i="12"/>
  <c r="Q67" i="12"/>
  <c r="N67" i="12"/>
  <c r="N74" i="12"/>
  <c r="K79" i="12"/>
  <c r="Q83" i="12"/>
  <c r="N83" i="12"/>
  <c r="K95" i="12"/>
  <c r="W98" i="12"/>
  <c r="Q99" i="12"/>
  <c r="N99" i="12"/>
  <c r="Q107" i="12"/>
  <c r="N107" i="12"/>
  <c r="K114" i="12"/>
  <c r="W124" i="12"/>
  <c r="T124" i="12"/>
  <c r="Q130" i="12"/>
  <c r="N130" i="12"/>
  <c r="Q131" i="12"/>
  <c r="N131" i="12"/>
  <c r="W144" i="12"/>
  <c r="T144" i="12"/>
  <c r="Q150" i="12"/>
  <c r="N150" i="12"/>
  <c r="Q151" i="12"/>
  <c r="N151" i="12"/>
  <c r="K166" i="12"/>
  <c r="W176" i="12"/>
  <c r="T176" i="12"/>
  <c r="Q182" i="12"/>
  <c r="N182" i="12"/>
  <c r="Q183" i="12"/>
  <c r="N183" i="12"/>
  <c r="K198" i="12"/>
  <c r="W208" i="12"/>
  <c r="T208" i="12"/>
  <c r="Q214" i="12"/>
  <c r="N214" i="12"/>
  <c r="Q215" i="12"/>
  <c r="N215" i="12"/>
  <c r="K230" i="12"/>
  <c r="W240" i="12"/>
  <c r="T240" i="12"/>
  <c r="Q251" i="12"/>
  <c r="N251" i="12"/>
  <c r="W260" i="12"/>
  <c r="T260" i="12"/>
  <c r="T281" i="12"/>
  <c r="W281" i="12"/>
  <c r="T300" i="12"/>
  <c r="W300" i="12"/>
  <c r="N390" i="12"/>
  <c r="Q390" i="12"/>
  <c r="H489" i="12"/>
  <c r="K489" i="12"/>
  <c r="W499" i="12"/>
  <c r="T499" i="12"/>
  <c r="H529" i="12"/>
  <c r="K529" i="12"/>
  <c r="W724" i="12"/>
  <c r="T724" i="12"/>
  <c r="Q8" i="12"/>
  <c r="Q52" i="12"/>
  <c r="Q139" i="12"/>
  <c r="N139" i="12"/>
  <c r="K7" i="12"/>
  <c r="K43" i="12"/>
  <c r="Q235" i="12"/>
  <c r="N235" i="12"/>
  <c r="Q250" i="12"/>
  <c r="N250" i="12"/>
  <c r="N73" i="12"/>
  <c r="H77" i="12"/>
  <c r="Q79" i="12"/>
  <c r="N79" i="12"/>
  <c r="W84" i="12"/>
  <c r="T84" i="12"/>
  <c r="W100" i="12"/>
  <c r="T100" i="12"/>
  <c r="AC106" i="12"/>
  <c r="Z106" i="12"/>
  <c r="Q110" i="12"/>
  <c r="N110" i="12"/>
  <c r="Q111" i="12"/>
  <c r="N111" i="12"/>
  <c r="Q132" i="12"/>
  <c r="K141" i="12"/>
  <c r="Q142" i="12"/>
  <c r="N142" i="12"/>
  <c r="Q152" i="12"/>
  <c r="K161" i="12"/>
  <c r="Q162" i="12"/>
  <c r="N162" i="12"/>
  <c r="Q163" i="12"/>
  <c r="N163" i="12"/>
  <c r="Q184" i="12"/>
  <c r="K193" i="12"/>
  <c r="Q194" i="12"/>
  <c r="N194" i="12"/>
  <c r="Q195" i="12"/>
  <c r="N195" i="12"/>
  <c r="Q216" i="12"/>
  <c r="W220" i="12"/>
  <c r="T220" i="12"/>
  <c r="K225" i="12"/>
  <c r="Q226" i="12"/>
  <c r="N226" i="12"/>
  <c r="Q227" i="12"/>
  <c r="N227" i="12"/>
  <c r="K245" i="12"/>
  <c r="Q252" i="12"/>
  <c r="K254" i="12"/>
  <c r="Q258" i="12"/>
  <c r="N258" i="12"/>
  <c r="Q302" i="12"/>
  <c r="N302" i="12"/>
  <c r="T336" i="12"/>
  <c r="W336" i="12"/>
  <c r="N406" i="12"/>
  <c r="Q406" i="12"/>
  <c r="H417" i="12"/>
  <c r="K417" i="12"/>
  <c r="N470" i="12"/>
  <c r="Q470" i="12"/>
  <c r="H567" i="12"/>
  <c r="K567" i="12"/>
  <c r="Q32" i="12"/>
  <c r="Q75" i="12"/>
  <c r="N75" i="12"/>
  <c r="Q87" i="12"/>
  <c r="N87" i="12"/>
  <c r="W184" i="12"/>
  <c r="T184" i="12"/>
  <c r="T272" i="12"/>
  <c r="W272" i="12"/>
  <c r="H337" i="12"/>
  <c r="K337" i="12"/>
  <c r="N374" i="12"/>
  <c r="Q374" i="12"/>
  <c r="H538" i="12"/>
  <c r="K538" i="12"/>
  <c r="W10" i="12"/>
  <c r="K23" i="12"/>
  <c r="W26" i="12"/>
  <c r="W30" i="12"/>
  <c r="W34" i="12"/>
  <c r="K35" i="12"/>
  <c r="W112" i="12"/>
  <c r="T112" i="12"/>
  <c r="H473" i="12"/>
  <c r="K473" i="12"/>
  <c r="T76" i="12"/>
  <c r="H82" i="12"/>
  <c r="N86" i="12"/>
  <c r="K91" i="12"/>
  <c r="Q95" i="12"/>
  <c r="N95" i="12"/>
  <c r="N102" i="12"/>
  <c r="Q112" i="12"/>
  <c r="W116" i="12"/>
  <c r="T116" i="12"/>
  <c r="Q122" i="12"/>
  <c r="N122" i="12"/>
  <c r="Q123" i="12"/>
  <c r="N123" i="12"/>
  <c r="K138" i="12"/>
  <c r="Q143" i="12"/>
  <c r="N143" i="12"/>
  <c r="K158" i="12"/>
  <c r="W168" i="12"/>
  <c r="T168" i="12"/>
  <c r="Q174" i="12"/>
  <c r="N174" i="12"/>
  <c r="Q175" i="12"/>
  <c r="N175" i="12"/>
  <c r="K190" i="12"/>
  <c r="Q196" i="12"/>
  <c r="W200" i="12"/>
  <c r="T200" i="12"/>
  <c r="Q206" i="12"/>
  <c r="N206" i="12"/>
  <c r="Q207" i="12"/>
  <c r="N207" i="12"/>
  <c r="K222" i="12"/>
  <c r="Q228" i="12"/>
  <c r="W232" i="12"/>
  <c r="T232" i="12"/>
  <c r="Q238" i="12"/>
  <c r="N238" i="12"/>
  <c r="Q239" i="12"/>
  <c r="N239" i="12"/>
  <c r="Q246" i="12"/>
  <c r="N246" i="12"/>
  <c r="Q259" i="12"/>
  <c r="N259" i="12"/>
  <c r="T269" i="12"/>
  <c r="W269" i="12"/>
  <c r="N314" i="12"/>
  <c r="Q314" i="12"/>
  <c r="N330" i="12"/>
  <c r="Q330" i="12"/>
  <c r="H361" i="12"/>
  <c r="K361" i="12"/>
  <c r="N426" i="12"/>
  <c r="Q426" i="12"/>
  <c r="H445" i="12"/>
  <c r="K445" i="12"/>
  <c r="H498" i="12"/>
  <c r="K498" i="12"/>
  <c r="Q16" i="12"/>
  <c r="W132" i="12"/>
  <c r="T132" i="12"/>
  <c r="Q138" i="12"/>
  <c r="N138" i="12"/>
  <c r="W152" i="12"/>
  <c r="T152" i="12"/>
  <c r="Q159" i="12"/>
  <c r="N159" i="12"/>
  <c r="Q223" i="12"/>
  <c r="N223" i="12"/>
  <c r="Q243" i="12"/>
  <c r="N243" i="12"/>
  <c r="K19" i="12"/>
  <c r="K55" i="12"/>
  <c r="K63" i="12"/>
  <c r="Q171" i="12"/>
  <c r="N171" i="12"/>
  <c r="N12" i="12"/>
  <c r="N28" i="12"/>
  <c r="N40" i="12"/>
  <c r="N48" i="12"/>
  <c r="N56" i="12"/>
  <c r="H69" i="12"/>
  <c r="Q71" i="12"/>
  <c r="N71" i="12"/>
  <c r="N72" i="12"/>
  <c r="N78" i="12"/>
  <c r="Q88" i="12"/>
  <c r="H94" i="12"/>
  <c r="W96" i="12"/>
  <c r="T96" i="12"/>
  <c r="K118" i="12"/>
  <c r="Q124" i="12"/>
  <c r="W128" i="12"/>
  <c r="T128" i="12"/>
  <c r="K133" i="12"/>
  <c r="Q134" i="12"/>
  <c r="N134" i="12"/>
  <c r="Q135" i="12"/>
  <c r="N135" i="12"/>
  <c r="Q144" i="12"/>
  <c r="W148" i="12"/>
  <c r="T148" i="12"/>
  <c r="K153" i="12"/>
  <c r="Q154" i="12"/>
  <c r="N154" i="12"/>
  <c r="Q155" i="12"/>
  <c r="N155" i="12"/>
  <c r="K170" i="12"/>
  <c r="Q176" i="12"/>
  <c r="K185" i="12"/>
  <c r="Q186" i="12"/>
  <c r="N186" i="12"/>
  <c r="Q187" i="12"/>
  <c r="N187" i="12"/>
  <c r="K202" i="12"/>
  <c r="Q208" i="12"/>
  <c r="K217" i="12"/>
  <c r="Q218" i="12"/>
  <c r="N218" i="12"/>
  <c r="Q219" i="12"/>
  <c r="N219" i="12"/>
  <c r="K234" i="12"/>
  <c r="Q240" i="12"/>
  <c r="Q247" i="12"/>
  <c r="N247" i="12"/>
  <c r="K253" i="12"/>
  <c r="Q260" i="12"/>
  <c r="K262" i="12"/>
  <c r="Q265" i="12"/>
  <c r="N265" i="12"/>
  <c r="W271" i="12"/>
  <c r="T271" i="12"/>
  <c r="Q286" i="12"/>
  <c r="N286" i="12"/>
  <c r="K292" i="12"/>
  <c r="H292" i="12"/>
  <c r="N414" i="12"/>
  <c r="Q414" i="12"/>
  <c r="N486" i="12"/>
  <c r="Q486" i="12"/>
  <c r="H506" i="12"/>
  <c r="K506" i="12"/>
  <c r="N511" i="12"/>
  <c r="Q511" i="12"/>
  <c r="K15" i="12"/>
  <c r="W54" i="12"/>
  <c r="W62" i="12"/>
  <c r="Q264" i="12"/>
  <c r="N264" i="12"/>
  <c r="T14" i="12"/>
  <c r="H27" i="12"/>
  <c r="H31" i="12"/>
  <c r="H39" i="12"/>
  <c r="H51" i="12"/>
  <c r="H59" i="12"/>
  <c r="T66" i="12"/>
  <c r="K87" i="12"/>
  <c r="Q91" i="12"/>
  <c r="N91" i="12"/>
  <c r="K93" i="12"/>
  <c r="K103" i="12"/>
  <c r="K113" i="12"/>
  <c r="Q114" i="12"/>
  <c r="N114" i="12"/>
  <c r="Q115" i="12"/>
  <c r="N115" i="12"/>
  <c r="W140" i="12"/>
  <c r="T140" i="12"/>
  <c r="W160" i="12"/>
  <c r="T160" i="12"/>
  <c r="K165" i="12"/>
  <c r="Q166" i="12"/>
  <c r="N166" i="12"/>
  <c r="Q167" i="12"/>
  <c r="N167" i="12"/>
  <c r="W192" i="12"/>
  <c r="T192" i="12"/>
  <c r="K197" i="12"/>
  <c r="Q198" i="12"/>
  <c r="N198" i="12"/>
  <c r="Q199" i="12"/>
  <c r="N199" i="12"/>
  <c r="W224" i="12"/>
  <c r="T224" i="12"/>
  <c r="K229" i="12"/>
  <c r="Q230" i="12"/>
  <c r="N230" i="12"/>
  <c r="Q231" i="12"/>
  <c r="N231" i="12"/>
  <c r="W244" i="12"/>
  <c r="T244" i="12"/>
  <c r="K250" i="12"/>
  <c r="Q254" i="12"/>
  <c r="N254" i="12"/>
  <c r="H289" i="12"/>
  <c r="K289" i="12"/>
  <c r="N318" i="12"/>
  <c r="Q318" i="12"/>
  <c r="N358" i="12"/>
  <c r="Q358" i="12"/>
  <c r="H377" i="12"/>
  <c r="K377" i="12"/>
  <c r="H437" i="12"/>
  <c r="K437" i="12"/>
  <c r="Q191" i="12"/>
  <c r="N191" i="12"/>
  <c r="Q222" i="12"/>
  <c r="N222" i="12"/>
  <c r="Q262" i="12"/>
  <c r="N262" i="12"/>
  <c r="K11" i="12"/>
  <c r="Q118" i="12"/>
  <c r="N118" i="12"/>
  <c r="Q170" i="12"/>
  <c r="N170" i="12"/>
  <c r="W196" i="12"/>
  <c r="T196" i="12"/>
  <c r="Q234" i="12"/>
  <c r="N234" i="12"/>
  <c r="Q263" i="12"/>
  <c r="N263" i="12"/>
  <c r="Q288" i="12"/>
  <c r="N288" i="12"/>
  <c r="K75" i="12"/>
  <c r="Q84" i="12"/>
  <c r="W92" i="12"/>
  <c r="T92" i="12"/>
  <c r="Q100" i="12"/>
  <c r="K110" i="12"/>
  <c r="Q116" i="12"/>
  <c r="W120" i="12"/>
  <c r="T120" i="12"/>
  <c r="K125" i="12"/>
  <c r="Q126" i="12"/>
  <c r="N126" i="12"/>
  <c r="Q127" i="12"/>
  <c r="N127" i="12"/>
  <c r="K145" i="12"/>
  <c r="Q146" i="12"/>
  <c r="N146" i="12"/>
  <c r="Q147" i="12"/>
  <c r="N147" i="12"/>
  <c r="K162" i="12"/>
  <c r="Q168" i="12"/>
  <c r="K177" i="12"/>
  <c r="Q178" i="12"/>
  <c r="N178" i="12"/>
  <c r="Q179" i="12"/>
  <c r="N179" i="12"/>
  <c r="K194" i="12"/>
  <c r="Q200" i="12"/>
  <c r="W204" i="12"/>
  <c r="T204" i="12"/>
  <c r="K209" i="12"/>
  <c r="Q210" i="12"/>
  <c r="N210" i="12"/>
  <c r="Q211" i="12"/>
  <c r="N211" i="12"/>
  <c r="K226" i="12"/>
  <c r="Q232" i="12"/>
  <c r="W236" i="12"/>
  <c r="T236" i="12"/>
  <c r="K241" i="12"/>
  <c r="Q242" i="12"/>
  <c r="N242" i="12"/>
  <c r="Q255" i="12"/>
  <c r="N255" i="12"/>
  <c r="K261" i="12"/>
  <c r="K296" i="12"/>
  <c r="Q304" i="12"/>
  <c r="N304" i="12"/>
  <c r="N586" i="12"/>
  <c r="Q586" i="12"/>
  <c r="K111" i="12"/>
  <c r="K115" i="12"/>
  <c r="K119" i="12"/>
  <c r="K123" i="12"/>
  <c r="K127" i="12"/>
  <c r="K131" i="12"/>
  <c r="K135" i="12"/>
  <c r="K139" i="12"/>
  <c r="K143" i="12"/>
  <c r="K147" i="12"/>
  <c r="K151" i="12"/>
  <c r="K155" i="12"/>
  <c r="K159" i="12"/>
  <c r="K163" i="12"/>
  <c r="K167" i="12"/>
  <c r="K171" i="12"/>
  <c r="K175" i="12"/>
  <c r="K179" i="12"/>
  <c r="K183" i="12"/>
  <c r="K187" i="12"/>
  <c r="K191" i="12"/>
  <c r="K195" i="12"/>
  <c r="K199" i="12"/>
  <c r="K203" i="12"/>
  <c r="K207" i="12"/>
  <c r="K211" i="12"/>
  <c r="K215" i="12"/>
  <c r="K219" i="12"/>
  <c r="K223" i="12"/>
  <c r="K227" i="12"/>
  <c r="K231" i="12"/>
  <c r="K235" i="12"/>
  <c r="K239" i="12"/>
  <c r="K243" i="12"/>
  <c r="K247" i="12"/>
  <c r="K251" i="12"/>
  <c r="K255" i="12"/>
  <c r="K259" i="12"/>
  <c r="K263" i="12"/>
  <c r="K264" i="12"/>
  <c r="Q306" i="12"/>
  <c r="N306" i="12"/>
  <c r="AC316" i="12"/>
  <c r="Z316" i="12"/>
  <c r="AC324" i="12"/>
  <c r="Z324" i="12"/>
  <c r="AC328" i="12"/>
  <c r="Z328" i="12"/>
  <c r="K339" i="12"/>
  <c r="AC344" i="12"/>
  <c r="Z344" i="12"/>
  <c r="K351" i="12"/>
  <c r="H429" i="12"/>
  <c r="K429" i="12"/>
  <c r="N438" i="12"/>
  <c r="Q438" i="12"/>
  <c r="H449" i="12"/>
  <c r="K449" i="12"/>
  <c r="N474" i="12"/>
  <c r="H525" i="12"/>
  <c r="K525" i="12"/>
  <c r="N555" i="12"/>
  <c r="Q555" i="12"/>
  <c r="N602" i="12"/>
  <c r="Q602" i="12"/>
  <c r="H85" i="12"/>
  <c r="H89" i="12"/>
  <c r="H93" i="12"/>
  <c r="H97" i="12"/>
  <c r="H101" i="12"/>
  <c r="H105" i="12"/>
  <c r="H109" i="12"/>
  <c r="H113" i="12"/>
  <c r="H117" i="12"/>
  <c r="H121" i="12"/>
  <c r="H125" i="12"/>
  <c r="H129" i="12"/>
  <c r="H133" i="12"/>
  <c r="H137" i="12"/>
  <c r="H141" i="12"/>
  <c r="H145" i="12"/>
  <c r="H149" i="12"/>
  <c r="H153" i="12"/>
  <c r="H157" i="12"/>
  <c r="H161" i="12"/>
  <c r="H165" i="12"/>
  <c r="H169" i="12"/>
  <c r="H173" i="12"/>
  <c r="H177" i="12"/>
  <c r="H181" i="12"/>
  <c r="H185" i="12"/>
  <c r="H189" i="12"/>
  <c r="H193" i="12"/>
  <c r="H197" i="12"/>
  <c r="H201" i="12"/>
  <c r="H205" i="12"/>
  <c r="H209" i="12"/>
  <c r="H213" i="12"/>
  <c r="H217" i="12"/>
  <c r="H221" i="12"/>
  <c r="H225" i="12"/>
  <c r="H229" i="12"/>
  <c r="H233" i="12"/>
  <c r="H237" i="12"/>
  <c r="H241" i="12"/>
  <c r="H245" i="12"/>
  <c r="H249" i="12"/>
  <c r="H253" i="12"/>
  <c r="H257" i="12"/>
  <c r="H261" i="12"/>
  <c r="K266" i="12"/>
  <c r="Q281" i="12"/>
  <c r="K309" i="12"/>
  <c r="N310" i="12"/>
  <c r="Q310" i="12"/>
  <c r="K313" i="12"/>
  <c r="Q317" i="12"/>
  <c r="N317" i="12"/>
  <c r="Q321" i="12"/>
  <c r="N321" i="12"/>
  <c r="Q325" i="12"/>
  <c r="N325" i="12"/>
  <c r="Q329" i="12"/>
  <c r="N329" i="12"/>
  <c r="Q333" i="12"/>
  <c r="N333" i="12"/>
  <c r="N342" i="12"/>
  <c r="Q342" i="12"/>
  <c r="Q345" i="12"/>
  <c r="N345" i="12"/>
  <c r="H365" i="12"/>
  <c r="K365" i="12"/>
  <c r="Q378" i="12"/>
  <c r="H381" i="12"/>
  <c r="K381" i="12"/>
  <c r="H397" i="12"/>
  <c r="K397" i="12"/>
  <c r="H409" i="12"/>
  <c r="K409" i="12"/>
  <c r="H441" i="12"/>
  <c r="K441" i="12"/>
  <c r="H453" i="12"/>
  <c r="K453" i="12"/>
  <c r="H477" i="12"/>
  <c r="K477" i="12"/>
  <c r="N507" i="12"/>
  <c r="Q507" i="12"/>
  <c r="H605" i="12"/>
  <c r="K605" i="12"/>
  <c r="N613" i="12"/>
  <c r="Q613" i="12"/>
  <c r="Z662" i="12"/>
  <c r="AC662" i="12"/>
  <c r="N678" i="12"/>
  <c r="Q678" i="12"/>
  <c r="K270" i="12"/>
  <c r="K278" i="12"/>
  <c r="Q298" i="12"/>
  <c r="N301" i="12"/>
  <c r="AC308" i="12"/>
  <c r="Z308" i="12"/>
  <c r="W316" i="12"/>
  <c r="W324" i="12"/>
  <c r="W328" i="12"/>
  <c r="W344" i="12"/>
  <c r="AF351" i="12"/>
  <c r="AI351" i="12"/>
  <c r="H421" i="12"/>
  <c r="K421" i="12"/>
  <c r="N430" i="12"/>
  <c r="Q430" i="12"/>
  <c r="H457" i="12"/>
  <c r="K457" i="12"/>
  <c r="H481" i="12"/>
  <c r="K481" i="12"/>
  <c r="N551" i="12"/>
  <c r="Q551" i="12"/>
  <c r="Q266" i="12"/>
  <c r="N266" i="12"/>
  <c r="N268" i="12"/>
  <c r="AC305" i="12"/>
  <c r="Z305" i="12"/>
  <c r="Q309" i="12"/>
  <c r="N309" i="12"/>
  <c r="Q313" i="12"/>
  <c r="N313" i="12"/>
  <c r="H353" i="12"/>
  <c r="K353" i="12"/>
  <c r="N366" i="12"/>
  <c r="Q366" i="12"/>
  <c r="H369" i="12"/>
  <c r="K369" i="12"/>
  <c r="N382" i="12"/>
  <c r="Q382" i="12"/>
  <c r="H385" i="12"/>
  <c r="K385" i="12"/>
  <c r="N398" i="12"/>
  <c r="Q398" i="12"/>
  <c r="H401" i="12"/>
  <c r="K401" i="12"/>
  <c r="N410" i="12"/>
  <c r="Q410" i="12"/>
  <c r="H433" i="12"/>
  <c r="K433" i="12"/>
  <c r="N442" i="12"/>
  <c r="Q442" i="12"/>
  <c r="N454" i="12"/>
  <c r="Q454" i="12"/>
  <c r="H461" i="12"/>
  <c r="K461" i="12"/>
  <c r="N478" i="12"/>
  <c r="Q478" i="12"/>
  <c r="Q495" i="12"/>
  <c r="N495" i="12"/>
  <c r="H533" i="12"/>
  <c r="K533" i="12"/>
  <c r="Z585" i="12"/>
  <c r="AC585" i="12"/>
  <c r="W653" i="12"/>
  <c r="T653" i="12"/>
  <c r="Q653" i="12"/>
  <c r="Q270" i="12"/>
  <c r="N270" i="12"/>
  <c r="Q278" i="12"/>
  <c r="N278" i="12"/>
  <c r="Q290" i="12"/>
  <c r="N290" i="12"/>
  <c r="K315" i="12"/>
  <c r="K319" i="12"/>
  <c r="K323" i="12"/>
  <c r="K327" i="12"/>
  <c r="K331" i="12"/>
  <c r="K343" i="12"/>
  <c r="H413" i="12"/>
  <c r="K413" i="12"/>
  <c r="N422" i="12"/>
  <c r="Q422" i="12"/>
  <c r="H465" i="12"/>
  <c r="K465" i="12"/>
  <c r="N482" i="12"/>
  <c r="Q482" i="12"/>
  <c r="H485" i="12"/>
  <c r="K485" i="12"/>
  <c r="K500" i="12"/>
  <c r="H500" i="12"/>
  <c r="H569" i="12"/>
  <c r="K569" i="12"/>
  <c r="W582" i="12"/>
  <c r="N685" i="12"/>
  <c r="Q685" i="12"/>
  <c r="Q274" i="12"/>
  <c r="N274" i="12"/>
  <c r="Q294" i="12"/>
  <c r="N294" i="12"/>
  <c r="Q297" i="12"/>
  <c r="N297" i="12"/>
  <c r="Q305" i="12"/>
  <c r="Q341" i="12"/>
  <c r="N341" i="12"/>
  <c r="N354" i="12"/>
  <c r="Q354" i="12"/>
  <c r="H357" i="12"/>
  <c r="K357" i="12"/>
  <c r="N370" i="12"/>
  <c r="Q370" i="12"/>
  <c r="H373" i="12"/>
  <c r="K373" i="12"/>
  <c r="N386" i="12"/>
  <c r="Q386" i="12"/>
  <c r="H389" i="12"/>
  <c r="K389" i="12"/>
  <c r="N402" i="12"/>
  <c r="Q402" i="12"/>
  <c r="H405" i="12"/>
  <c r="K405" i="12"/>
  <c r="H425" i="12"/>
  <c r="K425" i="12"/>
  <c r="N434" i="12"/>
  <c r="Q434" i="12"/>
  <c r="N462" i="12"/>
  <c r="Q462" i="12"/>
  <c r="H469" i="12"/>
  <c r="K469" i="12"/>
  <c r="Q562" i="12"/>
  <c r="N562" i="12"/>
  <c r="K267" i="12"/>
  <c r="K271" i="12"/>
  <c r="K275" i="12"/>
  <c r="K307" i="12"/>
  <c r="H307" i="12"/>
  <c r="Q349" i="12"/>
  <c r="N349" i="12"/>
  <c r="W351" i="12"/>
  <c r="K355" i="12"/>
  <c r="K359" i="12"/>
  <c r="K363" i="12"/>
  <c r="K367" i="12"/>
  <c r="K371" i="12"/>
  <c r="K387" i="12"/>
  <c r="K403" i="12"/>
  <c r="K411" i="12"/>
  <c r="K415" i="12"/>
  <c r="K419" i="12"/>
  <c r="K431" i="12"/>
  <c r="K435" i="12"/>
  <c r="K439" i="12"/>
  <c r="K459" i="12"/>
  <c r="K467" i="12"/>
  <c r="K475" i="12"/>
  <c r="H514" i="12"/>
  <c r="K514" i="12"/>
  <c r="N523" i="12"/>
  <c r="Q523" i="12"/>
  <c r="N539" i="12"/>
  <c r="Q539" i="12"/>
  <c r="N543" i="12"/>
  <c r="Q543" i="12"/>
  <c r="H573" i="12"/>
  <c r="K573" i="12"/>
  <c r="K579" i="12"/>
  <c r="H579" i="12"/>
  <c r="K593" i="12"/>
  <c r="H593" i="12"/>
  <c r="N650" i="12"/>
  <c r="Q650" i="12"/>
  <c r="AC348" i="12"/>
  <c r="Z348" i="12"/>
  <c r="K452" i="12"/>
  <c r="K456" i="12"/>
  <c r="K460" i="12"/>
  <c r="K464" i="12"/>
  <c r="K468" i="12"/>
  <c r="K472" i="12"/>
  <c r="K476" i="12"/>
  <c r="K480" i="12"/>
  <c r="K531" i="12"/>
  <c r="H531" i="12"/>
  <c r="H546" i="12"/>
  <c r="K546" i="12"/>
  <c r="Q558" i="12"/>
  <c r="N558" i="12"/>
  <c r="W566" i="12"/>
  <c r="T566" i="12"/>
  <c r="N571" i="12"/>
  <c r="Q571" i="12"/>
  <c r="N578" i="12"/>
  <c r="Q645" i="12"/>
  <c r="N657" i="12"/>
  <c r="Q657" i="12"/>
  <c r="H906" i="12"/>
  <c r="K906" i="12"/>
  <c r="N352" i="12"/>
  <c r="N356" i="12"/>
  <c r="N364" i="12"/>
  <c r="N372" i="12"/>
  <c r="N376" i="12"/>
  <c r="N380" i="12"/>
  <c r="N384" i="12"/>
  <c r="N388" i="12"/>
  <c r="N396" i="12"/>
  <c r="N400" i="12"/>
  <c r="N404" i="12"/>
  <c r="N408" i="12"/>
  <c r="N412" i="12"/>
  <c r="N416" i="12"/>
  <c r="N420" i="12"/>
  <c r="N428" i="12"/>
  <c r="N432" i="12"/>
  <c r="N440" i="12"/>
  <c r="N444" i="12"/>
  <c r="N448" i="12"/>
  <c r="N452" i="12"/>
  <c r="N456" i="12"/>
  <c r="N460" i="12"/>
  <c r="N464" i="12"/>
  <c r="N468" i="12"/>
  <c r="N472" i="12"/>
  <c r="N476" i="12"/>
  <c r="N480" i="12"/>
  <c r="N484" i="12"/>
  <c r="N488" i="12"/>
  <c r="H510" i="12"/>
  <c r="K510" i="12"/>
  <c r="W527" i="12"/>
  <c r="T527" i="12"/>
  <c r="Q527" i="12"/>
  <c r="W534" i="12"/>
  <c r="T534" i="12"/>
  <c r="K563" i="12"/>
  <c r="H563" i="12"/>
  <c r="N649" i="12"/>
  <c r="Q649" i="12"/>
  <c r="N673" i="12"/>
  <c r="Q673" i="12"/>
  <c r="N846" i="12"/>
  <c r="Q846" i="12"/>
  <c r="Q351" i="12"/>
  <c r="N515" i="12"/>
  <c r="Q515" i="12"/>
  <c r="H542" i="12"/>
  <c r="K542" i="12"/>
  <c r="Q574" i="12"/>
  <c r="N574" i="12"/>
  <c r="Z592" i="12"/>
  <c r="AC592" i="12"/>
  <c r="T664" i="12"/>
  <c r="W664" i="12"/>
  <c r="N689" i="12"/>
  <c r="Q689" i="12"/>
  <c r="K308" i="12"/>
  <c r="K312" i="12"/>
  <c r="K316" i="12"/>
  <c r="K320" i="12"/>
  <c r="K324" i="12"/>
  <c r="K328" i="12"/>
  <c r="K332" i="12"/>
  <c r="K336" i="12"/>
  <c r="K340" i="12"/>
  <c r="K344" i="12"/>
  <c r="AC351" i="12"/>
  <c r="K492" i="12"/>
  <c r="H492" i="12"/>
  <c r="K499" i="12"/>
  <c r="N547" i="12"/>
  <c r="Q547" i="12"/>
  <c r="H557" i="12"/>
  <c r="K557" i="12"/>
  <c r="N596" i="12"/>
  <c r="Q596" i="12"/>
  <c r="AC679" i="12"/>
  <c r="Z679" i="12"/>
  <c r="H311" i="12"/>
  <c r="H315" i="12"/>
  <c r="H319" i="12"/>
  <c r="H323" i="12"/>
  <c r="H327" i="12"/>
  <c r="H331" i="12"/>
  <c r="H335" i="12"/>
  <c r="H339" i="12"/>
  <c r="H343" i="12"/>
  <c r="H355" i="12"/>
  <c r="H359" i="12"/>
  <c r="H363" i="12"/>
  <c r="H367" i="12"/>
  <c r="H371" i="12"/>
  <c r="H375" i="12"/>
  <c r="H379" i="12"/>
  <c r="H383" i="12"/>
  <c r="H387" i="12"/>
  <c r="H391" i="12"/>
  <c r="H395" i="12"/>
  <c r="H399" i="12"/>
  <c r="H403" i="12"/>
  <c r="H407" i="12"/>
  <c r="H411" i="12"/>
  <c r="H415" i="12"/>
  <c r="H419" i="12"/>
  <c r="H423" i="12"/>
  <c r="H427" i="12"/>
  <c r="H431" i="12"/>
  <c r="H435" i="12"/>
  <c r="H439" i="12"/>
  <c r="H443" i="12"/>
  <c r="H447" i="12"/>
  <c r="H451" i="12"/>
  <c r="H455" i="12"/>
  <c r="H459" i="12"/>
  <c r="H463" i="12"/>
  <c r="H467" i="12"/>
  <c r="H471" i="12"/>
  <c r="H475" i="12"/>
  <c r="H479" i="12"/>
  <c r="H483" i="12"/>
  <c r="H487" i="12"/>
  <c r="H491" i="12"/>
  <c r="K508" i="12"/>
  <c r="K509" i="12"/>
  <c r="N517" i="12"/>
  <c r="K526" i="12"/>
  <c r="K540" i="12"/>
  <c r="K541" i="12"/>
  <c r="N549" i="12"/>
  <c r="H559" i="12"/>
  <c r="N584" i="12"/>
  <c r="W618" i="12"/>
  <c r="T618" i="12"/>
  <c r="Q621" i="12"/>
  <c r="H625" i="12"/>
  <c r="Q641" i="12"/>
  <c r="Z712" i="12"/>
  <c r="AC712" i="12"/>
  <c r="W716" i="12"/>
  <c r="T716" i="12"/>
  <c r="N721" i="12"/>
  <c r="Q721" i="12"/>
  <c r="Q769" i="12"/>
  <c r="N769" i="12"/>
  <c r="H503" i="12"/>
  <c r="K504" i="12"/>
  <c r="K505" i="12"/>
  <c r="H535" i="12"/>
  <c r="K536" i="12"/>
  <c r="K537" i="12"/>
  <c r="K556" i="12"/>
  <c r="Q561" i="12"/>
  <c r="N561" i="12"/>
  <c r="K572" i="12"/>
  <c r="Q577" i="12"/>
  <c r="N577" i="12"/>
  <c r="W597" i="12"/>
  <c r="T597" i="12"/>
  <c r="Q597" i="12"/>
  <c r="K611" i="12"/>
  <c r="N617" i="12"/>
  <c r="Q617" i="12"/>
  <c r="W708" i="12"/>
  <c r="T708" i="12"/>
  <c r="K493" i="12"/>
  <c r="K501" i="12"/>
  <c r="K518" i="12"/>
  <c r="N522" i="12"/>
  <c r="K532" i="12"/>
  <c r="K550" i="12"/>
  <c r="N589" i="12"/>
  <c r="Q589" i="12"/>
  <c r="N601" i="12"/>
  <c r="Q601" i="12"/>
  <c r="N629" i="12"/>
  <c r="Q629" i="12"/>
  <c r="W640" i="12"/>
  <c r="AC663" i="12"/>
  <c r="Z663" i="12"/>
  <c r="K671" i="12"/>
  <c r="N705" i="12"/>
  <c r="Q705" i="12"/>
  <c r="N494" i="12"/>
  <c r="N502" i="12"/>
  <c r="N505" i="12"/>
  <c r="N518" i="12"/>
  <c r="K528" i="12"/>
  <c r="N537" i="12"/>
  <c r="N550" i="12"/>
  <c r="K560" i="12"/>
  <c r="K576" i="12"/>
  <c r="Q581" i="12"/>
  <c r="N581" i="12"/>
  <c r="N608" i="12"/>
  <c r="Q618" i="12"/>
  <c r="Q668" i="12"/>
  <c r="N668" i="12"/>
  <c r="N674" i="12"/>
  <c r="Q674" i="12"/>
  <c r="Q493" i="12"/>
  <c r="N493" i="12"/>
  <c r="Q501" i="12"/>
  <c r="N501" i="12"/>
  <c r="K524" i="12"/>
  <c r="W588" i="12"/>
  <c r="T588" i="12"/>
  <c r="AC633" i="12"/>
  <c r="W641" i="12"/>
  <c r="T641" i="12"/>
  <c r="K665" i="12"/>
  <c r="H665" i="12"/>
  <c r="Z696" i="12"/>
  <c r="AC696" i="12"/>
  <c r="N697" i="12"/>
  <c r="Q697" i="12"/>
  <c r="W734" i="12"/>
  <c r="T734" i="12"/>
  <c r="K554" i="12"/>
  <c r="K558" i="12"/>
  <c r="K562" i="12"/>
  <c r="K566" i="12"/>
  <c r="K570" i="12"/>
  <c r="K574" i="12"/>
  <c r="K578" i="12"/>
  <c r="K582" i="12"/>
  <c r="W585" i="12"/>
  <c r="W610" i="12"/>
  <c r="T610" i="12"/>
  <c r="W626" i="12"/>
  <c r="T626" i="12"/>
  <c r="W658" i="12"/>
  <c r="T658" i="12"/>
  <c r="W693" i="12"/>
  <c r="T693" i="12"/>
  <c r="W701" i="12"/>
  <c r="T701" i="12"/>
  <c r="W709" i="12"/>
  <c r="T709" i="12"/>
  <c r="W717" i="12"/>
  <c r="T717" i="12"/>
  <c r="W725" i="12"/>
  <c r="T725" i="12"/>
  <c r="Q728" i="12"/>
  <c r="N728" i="12"/>
  <c r="W729" i="12"/>
  <c r="T729" i="12"/>
  <c r="AI746" i="12"/>
  <c r="AF746" i="12"/>
  <c r="T759" i="12"/>
  <c r="W759" i="12"/>
  <c r="H504" i="12"/>
  <c r="H508" i="12"/>
  <c r="H512" i="12"/>
  <c r="H516" i="12"/>
  <c r="H520" i="12"/>
  <c r="H524" i="12"/>
  <c r="H528" i="12"/>
  <c r="H532" i="12"/>
  <c r="H536" i="12"/>
  <c r="H540" i="12"/>
  <c r="H544" i="12"/>
  <c r="H548" i="12"/>
  <c r="H552" i="12"/>
  <c r="H556" i="12"/>
  <c r="H560" i="12"/>
  <c r="H564" i="12"/>
  <c r="H568" i="12"/>
  <c r="H572" i="12"/>
  <c r="H576" i="12"/>
  <c r="H580" i="12"/>
  <c r="Q583" i="12"/>
  <c r="N583" i="12"/>
  <c r="K586" i="12"/>
  <c r="K603" i="12"/>
  <c r="W606" i="12"/>
  <c r="T606" i="12"/>
  <c r="W614" i="12"/>
  <c r="T614" i="12"/>
  <c r="K618" i="12"/>
  <c r="K619" i="12"/>
  <c r="T628" i="12"/>
  <c r="Q630" i="12"/>
  <c r="W646" i="12"/>
  <c r="T646" i="12"/>
  <c r="K650" i="12"/>
  <c r="K651" i="12"/>
  <c r="Q662" i="12"/>
  <c r="K681" i="12"/>
  <c r="H681" i="12"/>
  <c r="K595" i="12"/>
  <c r="K610" i="12"/>
  <c r="W622" i="12"/>
  <c r="T622" i="12"/>
  <c r="K626" i="12"/>
  <c r="K627" i="12"/>
  <c r="T637" i="12"/>
  <c r="W654" i="12"/>
  <c r="T654" i="12"/>
  <c r="K658" i="12"/>
  <c r="K659" i="12"/>
  <c r="T687" i="12"/>
  <c r="W687" i="12"/>
  <c r="W694" i="12"/>
  <c r="T694" i="12"/>
  <c r="W702" i="12"/>
  <c r="T702" i="12"/>
  <c r="W710" i="12"/>
  <c r="T710" i="12"/>
  <c r="W718" i="12"/>
  <c r="T718" i="12"/>
  <c r="T719" i="12"/>
  <c r="W719" i="12"/>
  <c r="Q729" i="12"/>
  <c r="H732" i="12"/>
  <c r="K732" i="12"/>
  <c r="K591" i="12"/>
  <c r="W594" i="12"/>
  <c r="T594" i="12"/>
  <c r="K606" i="12"/>
  <c r="Q610" i="12"/>
  <c r="K614" i="12"/>
  <c r="K615" i="12"/>
  <c r="Q626" i="12"/>
  <c r="W642" i="12"/>
  <c r="T642" i="12"/>
  <c r="K646" i="12"/>
  <c r="K647" i="12"/>
  <c r="Q658" i="12"/>
  <c r="K669" i="12"/>
  <c r="H669" i="12"/>
  <c r="W671" i="12"/>
  <c r="T671" i="12"/>
  <c r="K676" i="12"/>
  <c r="H676" i="12"/>
  <c r="W686" i="12"/>
  <c r="T686" i="12"/>
  <c r="Q749" i="12"/>
  <c r="N749" i="12"/>
  <c r="Q585" i="12"/>
  <c r="K587" i="12"/>
  <c r="K602" i="12"/>
  <c r="Q606" i="12"/>
  <c r="Q614" i="12"/>
  <c r="W630" i="12"/>
  <c r="T630" i="12"/>
  <c r="Q633" i="12"/>
  <c r="K634" i="12"/>
  <c r="K635" i="12"/>
  <c r="K664" i="12"/>
  <c r="Q667" i="12"/>
  <c r="N667" i="12"/>
  <c r="T672" i="12"/>
  <c r="W672" i="12"/>
  <c r="K728" i="12"/>
  <c r="W730" i="12"/>
  <c r="T730" i="12"/>
  <c r="AC731" i="12"/>
  <c r="Z731" i="12"/>
  <c r="Q753" i="12"/>
  <c r="N753" i="12"/>
  <c r="H804" i="12"/>
  <c r="K804" i="12"/>
  <c r="H587" i="12"/>
  <c r="H591" i="12"/>
  <c r="H595" i="12"/>
  <c r="H599" i="12"/>
  <c r="H603" i="12"/>
  <c r="H607" i="12"/>
  <c r="H611" i="12"/>
  <c r="H615" i="12"/>
  <c r="H619" i="12"/>
  <c r="H623" i="12"/>
  <c r="H627" i="12"/>
  <c r="H631" i="12"/>
  <c r="H635" i="12"/>
  <c r="H639" i="12"/>
  <c r="H643" i="12"/>
  <c r="H647" i="12"/>
  <c r="H651" i="12"/>
  <c r="H655" i="12"/>
  <c r="H659" i="12"/>
  <c r="K663" i="12"/>
  <c r="W666" i="12"/>
  <c r="T666" i="12"/>
  <c r="Q670" i="12"/>
  <c r="K679" i="12"/>
  <c r="K682" i="12"/>
  <c r="N684" i="12"/>
  <c r="W690" i="12"/>
  <c r="T690" i="12"/>
  <c r="W698" i="12"/>
  <c r="T698" i="12"/>
  <c r="W706" i="12"/>
  <c r="T706" i="12"/>
  <c r="W714" i="12"/>
  <c r="T714" i="12"/>
  <c r="W722" i="12"/>
  <c r="T722" i="12"/>
  <c r="W726" i="12"/>
  <c r="T726" i="12"/>
  <c r="K738" i="12"/>
  <c r="K662" i="12"/>
  <c r="K678" i="12"/>
  <c r="K734" i="12"/>
  <c r="Q744" i="12"/>
  <c r="Q745" i="12"/>
  <c r="N745" i="12"/>
  <c r="K757" i="12"/>
  <c r="H757" i="12"/>
  <c r="K761" i="12"/>
  <c r="H761" i="12"/>
  <c r="T765" i="12"/>
  <c r="W765" i="12"/>
  <c r="N801" i="12"/>
  <c r="Q801" i="12"/>
  <c r="N821" i="12"/>
  <c r="Q821" i="12"/>
  <c r="T670" i="12"/>
  <c r="W737" i="12"/>
  <c r="T737" i="12"/>
  <c r="W742" i="12"/>
  <c r="T742" i="12"/>
  <c r="N754" i="12"/>
  <c r="Q754" i="12"/>
  <c r="K666" i="12"/>
  <c r="K690" i="12"/>
  <c r="K698" i="12"/>
  <c r="K706" i="12"/>
  <c r="K714" i="12"/>
  <c r="K722" i="12"/>
  <c r="K726" i="12"/>
  <c r="AC735" i="12"/>
  <c r="Z735" i="12"/>
  <c r="H752" i="12"/>
  <c r="K752" i="12"/>
  <c r="Q781" i="12"/>
  <c r="N781" i="12"/>
  <c r="Q789" i="12"/>
  <c r="N789" i="12"/>
  <c r="W682" i="12"/>
  <c r="T682" i="12"/>
  <c r="W699" i="12"/>
  <c r="W707" i="12"/>
  <c r="W715" i="12"/>
  <c r="W735" i="12"/>
  <c r="Q736" i="12"/>
  <c r="N736" i="12"/>
  <c r="Q737" i="12"/>
  <c r="W738" i="12"/>
  <c r="T738" i="12"/>
  <c r="K741" i="12"/>
  <c r="H741" i="12"/>
  <c r="N750" i="12"/>
  <c r="Q750" i="12"/>
  <c r="AF755" i="12"/>
  <c r="AI755" i="12"/>
  <c r="W841" i="12"/>
  <c r="T841" i="12"/>
  <c r="Q907" i="12"/>
  <c r="N907" i="12"/>
  <c r="Q682" i="12"/>
  <c r="Q686" i="12"/>
  <c r="Q690" i="12"/>
  <c r="Q694" i="12"/>
  <c r="Q698" i="12"/>
  <c r="Q702" i="12"/>
  <c r="Q706" i="12"/>
  <c r="Q710" i="12"/>
  <c r="Q714" i="12"/>
  <c r="Q718" i="12"/>
  <c r="Q722" i="12"/>
  <c r="Q726" i="12"/>
  <c r="Q730" i="12"/>
  <c r="Q734" i="12"/>
  <c r="Q738" i="12"/>
  <c r="N743" i="12"/>
  <c r="T744" i="12"/>
  <c r="W746" i="12"/>
  <c r="AC746" i="12"/>
  <c r="K749" i="12"/>
  <c r="K750" i="12"/>
  <c r="K774" i="12"/>
  <c r="Q776" i="12"/>
  <c r="N776" i="12"/>
  <c r="K782" i="12"/>
  <c r="Q784" i="12"/>
  <c r="N784" i="12"/>
  <c r="K790" i="12"/>
  <c r="Q792" i="12"/>
  <c r="N792" i="12"/>
  <c r="W809" i="12"/>
  <c r="T809" i="12"/>
  <c r="Q812" i="12"/>
  <c r="N812" i="12"/>
  <c r="Q822" i="12"/>
  <c r="N822" i="12"/>
  <c r="K825" i="12"/>
  <c r="H825" i="12"/>
  <c r="Q843" i="12"/>
  <c r="N843" i="12"/>
  <c r="H853" i="12"/>
  <c r="K853" i="12"/>
  <c r="Q887" i="12"/>
  <c r="N887" i="12"/>
  <c r="W970" i="12"/>
  <c r="T970" i="12"/>
  <c r="Q755" i="12"/>
  <c r="N774" i="12"/>
  <c r="Q774" i="12"/>
  <c r="AC775" i="12"/>
  <c r="Z775" i="12"/>
  <c r="N782" i="12"/>
  <c r="Q782" i="12"/>
  <c r="N790" i="12"/>
  <c r="Q790" i="12"/>
  <c r="AC791" i="12"/>
  <c r="Z791" i="12"/>
  <c r="W797" i="12"/>
  <c r="T797" i="12"/>
  <c r="Q829" i="12"/>
  <c r="N829" i="12"/>
  <c r="Q832" i="12"/>
  <c r="N842" i="12"/>
  <c r="Q842" i="12"/>
  <c r="H886" i="12"/>
  <c r="K886" i="12"/>
  <c r="N758" i="12"/>
  <c r="Q758" i="12"/>
  <c r="W817" i="12"/>
  <c r="T817" i="12"/>
  <c r="Q820" i="12"/>
  <c r="N820" i="12"/>
  <c r="Q828" i="12"/>
  <c r="N828" i="12"/>
  <c r="T840" i="12"/>
  <c r="W840" i="12"/>
  <c r="H845" i="12"/>
  <c r="K845" i="12"/>
  <c r="N860" i="12"/>
  <c r="Q860" i="12"/>
  <c r="Q911" i="12"/>
  <c r="N911" i="12"/>
  <c r="N916" i="12"/>
  <c r="N973" i="12"/>
  <c r="Q973" i="12"/>
  <c r="Q748" i="12"/>
  <c r="N748" i="12"/>
  <c r="K756" i="12"/>
  <c r="N762" i="12"/>
  <c r="Q762" i="12"/>
  <c r="N764" i="12"/>
  <c r="K766" i="12"/>
  <c r="K768" i="12"/>
  <c r="Q797" i="12"/>
  <c r="K802" i="12"/>
  <c r="W805" i="12"/>
  <c r="T805" i="12"/>
  <c r="Q808" i="12"/>
  <c r="N808" i="12"/>
  <c r="N830" i="12"/>
  <c r="Q830" i="12"/>
  <c r="K834" i="12"/>
  <c r="H834" i="12"/>
  <c r="N864" i="12"/>
  <c r="Q864" i="12"/>
  <c r="H882" i="12"/>
  <c r="K882" i="12"/>
  <c r="Q883" i="12"/>
  <c r="N883" i="12"/>
  <c r="H910" i="12"/>
  <c r="K910" i="12"/>
  <c r="N930" i="12"/>
  <c r="Q930" i="12"/>
  <c r="K755" i="12"/>
  <c r="AC755" i="12"/>
  <c r="N766" i="12"/>
  <c r="Q766" i="12"/>
  <c r="Q772" i="12"/>
  <c r="N772" i="12"/>
  <c r="W775" i="12"/>
  <c r="Q780" i="12"/>
  <c r="N780" i="12"/>
  <c r="Q788" i="12"/>
  <c r="N788" i="12"/>
  <c r="W791" i="12"/>
  <c r="Q796" i="12"/>
  <c r="N796" i="12"/>
  <c r="Q817" i="12"/>
  <c r="H849" i="12"/>
  <c r="K849" i="12"/>
  <c r="H857" i="12"/>
  <c r="K857" i="12"/>
  <c r="N756" i="12"/>
  <c r="N770" i="12"/>
  <c r="Q770" i="12"/>
  <c r="Z777" i="12"/>
  <c r="AC777" i="12"/>
  <c r="N778" i="12"/>
  <c r="Q778" i="12"/>
  <c r="N786" i="12"/>
  <c r="Q786" i="12"/>
  <c r="Q805" i="12"/>
  <c r="K810" i="12"/>
  <c r="K812" i="12"/>
  <c r="W813" i="12"/>
  <c r="T813" i="12"/>
  <c r="Q816" i="12"/>
  <c r="N816" i="12"/>
  <c r="T848" i="12"/>
  <c r="W848" i="12"/>
  <c r="H932" i="12"/>
  <c r="K932" i="12"/>
  <c r="H794" i="12"/>
  <c r="H798" i="12"/>
  <c r="H802" i="12"/>
  <c r="H806" i="12"/>
  <c r="H810" i="12"/>
  <c r="H814" i="12"/>
  <c r="H818" i="12"/>
  <c r="Q823" i="12"/>
  <c r="N823" i="12"/>
  <c r="Q841" i="12"/>
  <c r="K850" i="12"/>
  <c r="K854" i="12"/>
  <c r="K858" i="12"/>
  <c r="Q859" i="12"/>
  <c r="N859" i="12"/>
  <c r="W868" i="12"/>
  <c r="T868" i="12"/>
  <c r="K885" i="12"/>
  <c r="K909" i="12"/>
  <c r="Q914" i="12"/>
  <c r="N914" i="12"/>
  <c r="Q915" i="12"/>
  <c r="N915" i="12"/>
  <c r="N922" i="12"/>
  <c r="Q922" i="12"/>
  <c r="Q933" i="12"/>
  <c r="N933" i="12"/>
  <c r="K934" i="12"/>
  <c r="H934" i="12"/>
  <c r="H948" i="12"/>
  <c r="K948" i="12"/>
  <c r="T838" i="12"/>
  <c r="W838" i="12"/>
  <c r="Q839" i="12"/>
  <c r="N839" i="12"/>
  <c r="Q851" i="12"/>
  <c r="N851" i="12"/>
  <c r="Q855" i="12"/>
  <c r="N855" i="12"/>
  <c r="Q862" i="12"/>
  <c r="N862" i="12"/>
  <c r="Q863" i="12"/>
  <c r="N863" i="12"/>
  <c r="Q890" i="12"/>
  <c r="N890" i="12"/>
  <c r="N926" i="12"/>
  <c r="Q926" i="12"/>
  <c r="N941" i="12"/>
  <c r="Q941" i="12"/>
  <c r="K827" i="12"/>
  <c r="T837" i="12"/>
  <c r="N844" i="12"/>
  <c r="Q866" i="12"/>
  <c r="N866" i="12"/>
  <c r="Q867" i="12"/>
  <c r="N867" i="12"/>
  <c r="Q868" i="12"/>
  <c r="W876" i="12"/>
  <c r="T876" i="12"/>
  <c r="Q891" i="12"/>
  <c r="N891" i="12"/>
  <c r="W900" i="12"/>
  <c r="T900" i="12"/>
  <c r="Q918" i="12"/>
  <c r="N918" i="12"/>
  <c r="W921" i="12"/>
  <c r="T921" i="12"/>
  <c r="W950" i="12"/>
  <c r="T950" i="12"/>
  <c r="H968" i="12"/>
  <c r="K968" i="12"/>
  <c r="W994" i="12"/>
  <c r="T994" i="12"/>
  <c r="Z1014" i="12"/>
  <c r="AC1014" i="12"/>
  <c r="Q827" i="12"/>
  <c r="N827" i="12"/>
  <c r="Q835" i="12"/>
  <c r="N835" i="12"/>
  <c r="Q850" i="12"/>
  <c r="N850" i="12"/>
  <c r="Q854" i="12"/>
  <c r="N854" i="12"/>
  <c r="Q858" i="12"/>
  <c r="N858" i="12"/>
  <c r="K865" i="12"/>
  <c r="Q870" i="12"/>
  <c r="N870" i="12"/>
  <c r="Q871" i="12"/>
  <c r="N871" i="12"/>
  <c r="Q894" i="12"/>
  <c r="N894" i="12"/>
  <c r="Q895" i="12"/>
  <c r="N895" i="12"/>
  <c r="Q919" i="12"/>
  <c r="N919" i="12"/>
  <c r="W984" i="12"/>
  <c r="T984" i="12"/>
  <c r="Q833" i="12"/>
  <c r="K869" i="12"/>
  <c r="Q874" i="12"/>
  <c r="N874" i="12"/>
  <c r="Q875" i="12"/>
  <c r="N875" i="12"/>
  <c r="Q876" i="12"/>
  <c r="W884" i="12"/>
  <c r="T884" i="12"/>
  <c r="K893" i="12"/>
  <c r="Q898" i="12"/>
  <c r="N898" i="12"/>
  <c r="Q899" i="12"/>
  <c r="N899" i="12"/>
  <c r="Q900" i="12"/>
  <c r="K914" i="12"/>
  <c r="W937" i="12"/>
  <c r="T937" i="12"/>
  <c r="T995" i="12"/>
  <c r="Q831" i="12"/>
  <c r="N831" i="12"/>
  <c r="Q838" i="12"/>
  <c r="K841" i="12"/>
  <c r="Q847" i="12"/>
  <c r="N847" i="12"/>
  <c r="K862" i="12"/>
  <c r="K873" i="12"/>
  <c r="Q878" i="12"/>
  <c r="N878" i="12"/>
  <c r="Q879" i="12"/>
  <c r="N879" i="12"/>
  <c r="K897" i="12"/>
  <c r="Q902" i="12"/>
  <c r="N902" i="12"/>
  <c r="Q903" i="12"/>
  <c r="N903" i="12"/>
  <c r="Q904" i="12"/>
  <c r="N953" i="12"/>
  <c r="Q953" i="12"/>
  <c r="K831" i="12"/>
  <c r="K835" i="12"/>
  <c r="K839" i="12"/>
  <c r="K843" i="12"/>
  <c r="K847" i="12"/>
  <c r="K851" i="12"/>
  <c r="K855" i="12"/>
  <c r="K859" i="12"/>
  <c r="K863" i="12"/>
  <c r="K867" i="12"/>
  <c r="K871" i="12"/>
  <c r="K875" i="12"/>
  <c r="K879" i="12"/>
  <c r="K883" i="12"/>
  <c r="K887" i="12"/>
  <c r="K891" i="12"/>
  <c r="K895" i="12"/>
  <c r="K899" i="12"/>
  <c r="K903" i="12"/>
  <c r="K907" i="12"/>
  <c r="K911" i="12"/>
  <c r="K915" i="12"/>
  <c r="K919" i="12"/>
  <c r="K923" i="12"/>
  <c r="Q928" i="12"/>
  <c r="N928" i="12"/>
  <c r="W938" i="12"/>
  <c r="T938" i="12"/>
  <c r="K958" i="12"/>
  <c r="Q960" i="12"/>
  <c r="N960" i="12"/>
  <c r="W962" i="12"/>
  <c r="T962" i="12"/>
  <c r="K964" i="12"/>
  <c r="W978" i="12"/>
  <c r="T978" i="12"/>
  <c r="Z982" i="12"/>
  <c r="AC982" i="12"/>
  <c r="K983" i="12"/>
  <c r="W985" i="12"/>
  <c r="T985" i="12"/>
  <c r="Q992" i="12"/>
  <c r="N992" i="12"/>
  <c r="N1015" i="12"/>
  <c r="Q1015" i="12"/>
  <c r="H1018" i="12"/>
  <c r="K1018" i="12"/>
  <c r="H1021" i="12"/>
  <c r="K1021" i="12"/>
  <c r="N1060" i="12"/>
  <c r="Q1060" i="12"/>
  <c r="H861" i="12"/>
  <c r="H865" i="12"/>
  <c r="H869" i="12"/>
  <c r="H873" i="12"/>
  <c r="H877" i="12"/>
  <c r="H881" i="12"/>
  <c r="H885" i="12"/>
  <c r="H889" i="12"/>
  <c r="H893" i="12"/>
  <c r="H897" i="12"/>
  <c r="H901" i="12"/>
  <c r="H905" i="12"/>
  <c r="H909" i="12"/>
  <c r="H913" i="12"/>
  <c r="H917" i="12"/>
  <c r="K939" i="12"/>
  <c r="Q940" i="12"/>
  <c r="N940" i="12"/>
  <c r="W942" i="12"/>
  <c r="T942" i="12"/>
  <c r="K944" i="12"/>
  <c r="K970" i="12"/>
  <c r="Q972" i="12"/>
  <c r="N972" i="12"/>
  <c r="W974" i="12"/>
  <c r="T974" i="12"/>
  <c r="Q976" i="12"/>
  <c r="N976" i="12"/>
  <c r="N981" i="12"/>
  <c r="Q981" i="12"/>
  <c r="Q924" i="12"/>
  <c r="N924" i="12"/>
  <c r="K936" i="12"/>
  <c r="Q952" i="12"/>
  <c r="N952" i="12"/>
  <c r="W954" i="12"/>
  <c r="T954" i="12"/>
  <c r="W980" i="12"/>
  <c r="N987" i="12"/>
  <c r="Q987" i="12"/>
  <c r="H997" i="12"/>
  <c r="K997" i="12"/>
  <c r="Z1003" i="12"/>
  <c r="H1035" i="12"/>
  <c r="K1035" i="12"/>
  <c r="K938" i="12"/>
  <c r="K962" i="12"/>
  <c r="Q964" i="12"/>
  <c r="N964" i="12"/>
  <c r="W966" i="12"/>
  <c r="T966" i="12"/>
  <c r="N983" i="12"/>
  <c r="Q983" i="12"/>
  <c r="Q986" i="12"/>
  <c r="N986" i="12"/>
  <c r="K991" i="12"/>
  <c r="K931" i="12"/>
  <c r="Q936" i="12"/>
  <c r="N936" i="12"/>
  <c r="K942" i="12"/>
  <c r="Q944" i="12"/>
  <c r="N944" i="12"/>
  <c r="K974" i="12"/>
  <c r="N977" i="12"/>
  <c r="Q977" i="12"/>
  <c r="AC991" i="12"/>
  <c r="Z991" i="12"/>
  <c r="T1008" i="12"/>
  <c r="W1008" i="12"/>
  <c r="Q1020" i="12"/>
  <c r="N1020" i="12"/>
  <c r="K954" i="12"/>
  <c r="Q956" i="12"/>
  <c r="N956" i="12"/>
  <c r="W958" i="12"/>
  <c r="T958" i="12"/>
  <c r="K960" i="12"/>
  <c r="W961" i="12"/>
  <c r="T961" i="12"/>
  <c r="T975" i="12"/>
  <c r="W982" i="12"/>
  <c r="K989" i="12"/>
  <c r="H989" i="12"/>
  <c r="Q942" i="12"/>
  <c r="Q950" i="12"/>
  <c r="Q954" i="12"/>
  <c r="Q958" i="12"/>
  <c r="Q962" i="12"/>
  <c r="Q966" i="12"/>
  <c r="Q970" i="12"/>
  <c r="Q974" i="12"/>
  <c r="W991" i="12"/>
  <c r="AC1012" i="12"/>
  <c r="Z1012" i="12"/>
  <c r="H1037" i="12"/>
  <c r="K1037" i="12"/>
  <c r="H1043" i="12"/>
  <c r="K1043" i="12"/>
  <c r="N1052" i="12"/>
  <c r="Q1052" i="12"/>
  <c r="N1075" i="12"/>
  <c r="Q1075" i="12"/>
  <c r="K982" i="12"/>
  <c r="Q1005" i="12"/>
  <c r="N1005" i="12"/>
  <c r="K1008" i="12"/>
  <c r="K1013" i="12"/>
  <c r="AC1016" i="12"/>
  <c r="Z1016" i="12"/>
  <c r="Q1027" i="12"/>
  <c r="N1027" i="12"/>
  <c r="H923" i="12"/>
  <c r="H927" i="12"/>
  <c r="H931" i="12"/>
  <c r="H935" i="12"/>
  <c r="H939" i="12"/>
  <c r="H943" i="12"/>
  <c r="H947" i="12"/>
  <c r="H951" i="12"/>
  <c r="H955" i="12"/>
  <c r="H959" i="12"/>
  <c r="H963" i="12"/>
  <c r="H967" i="12"/>
  <c r="H971" i="12"/>
  <c r="K976" i="12"/>
  <c r="H979" i="12"/>
  <c r="K992" i="12"/>
  <c r="W996" i="12"/>
  <c r="Q1009" i="12"/>
  <c r="N1009" i="12"/>
  <c r="K1012" i="12"/>
  <c r="W1012" i="12"/>
  <c r="H1029" i="12"/>
  <c r="K1029" i="12"/>
  <c r="T1036" i="12"/>
  <c r="W1036" i="12"/>
  <c r="K986" i="12"/>
  <c r="Q1013" i="12"/>
  <c r="N1013" i="12"/>
  <c r="K1016" i="12"/>
  <c r="Q1024" i="12"/>
  <c r="N1024" i="12"/>
  <c r="K980" i="12"/>
  <c r="T1028" i="12"/>
  <c r="W1028" i="12"/>
  <c r="K990" i="12"/>
  <c r="AC996" i="12"/>
  <c r="Z996" i="12"/>
  <c r="Q1001" i="12"/>
  <c r="N1001" i="12"/>
  <c r="K1107" i="12"/>
  <c r="H1107" i="12"/>
  <c r="N1022" i="12"/>
  <c r="K1023" i="12"/>
  <c r="K1033" i="12"/>
  <c r="W1040" i="12"/>
  <c r="T1040" i="12"/>
  <c r="Q1051" i="12"/>
  <c r="N1051" i="12"/>
  <c r="K1059" i="12"/>
  <c r="K1067" i="12"/>
  <c r="H1067" i="12"/>
  <c r="N1071" i="12"/>
  <c r="Q1071" i="12"/>
  <c r="N1023" i="12"/>
  <c r="N1033" i="12"/>
  <c r="Q1033" i="12"/>
  <c r="W1048" i="12"/>
  <c r="T1048" i="12"/>
  <c r="Q1059" i="12"/>
  <c r="N1059" i="12"/>
  <c r="N1017" i="12"/>
  <c r="Q1019" i="12"/>
  <c r="N1019" i="12"/>
  <c r="K1025" i="12"/>
  <c r="Q1031" i="12"/>
  <c r="N1031" i="12"/>
  <c r="Q1039" i="12"/>
  <c r="N1039" i="12"/>
  <c r="Q1047" i="12"/>
  <c r="N1047" i="12"/>
  <c r="K1055" i="12"/>
  <c r="H1094" i="12"/>
  <c r="K1094" i="12"/>
  <c r="K1181" i="12"/>
  <c r="H1181" i="12"/>
  <c r="N1025" i="12"/>
  <c r="Q1048" i="12"/>
  <c r="K1053" i="12"/>
  <c r="N1099" i="12"/>
  <c r="Q1099" i="12"/>
  <c r="W1104" i="12"/>
  <c r="T1104" i="12"/>
  <c r="Q1055" i="12"/>
  <c r="N1055" i="12"/>
  <c r="N1079" i="12"/>
  <c r="Q1079" i="12"/>
  <c r="H1041" i="12"/>
  <c r="H1045" i="12"/>
  <c r="H1049" i="12"/>
  <c r="H1053" i="12"/>
  <c r="H1057" i="12"/>
  <c r="K1061" i="12"/>
  <c r="N1062" i="12"/>
  <c r="K1070" i="12"/>
  <c r="Q1086" i="12"/>
  <c r="N1086" i="12"/>
  <c r="K1090" i="12"/>
  <c r="K1096" i="12"/>
  <c r="K1103" i="12"/>
  <c r="W1105" i="12"/>
  <c r="T1105" i="12"/>
  <c r="Z1112" i="12"/>
  <c r="AC1112" i="12"/>
  <c r="H1127" i="12"/>
  <c r="K1127" i="12"/>
  <c r="T1151" i="12"/>
  <c r="W1151" i="12"/>
  <c r="K1066" i="12"/>
  <c r="K1068" i="12"/>
  <c r="N1070" i="12"/>
  <c r="Q1098" i="12"/>
  <c r="N1098" i="12"/>
  <c r="H1026" i="12"/>
  <c r="H1030" i="12"/>
  <c r="H1034" i="12"/>
  <c r="H1038" i="12"/>
  <c r="H1042" i="12"/>
  <c r="H1046" i="12"/>
  <c r="H1050" i="12"/>
  <c r="H1054" i="12"/>
  <c r="H1058" i="12"/>
  <c r="N1066" i="12"/>
  <c r="K1082" i="12"/>
  <c r="K1088" i="12"/>
  <c r="N1068" i="12"/>
  <c r="Q1068" i="12"/>
  <c r="Q1090" i="12"/>
  <c r="N1090" i="12"/>
  <c r="W1095" i="12"/>
  <c r="T1095" i="12"/>
  <c r="K1100" i="12"/>
  <c r="N1103" i="12"/>
  <c r="Q1103" i="12"/>
  <c r="N1064" i="12"/>
  <c r="Q1064" i="12"/>
  <c r="K1080" i="12"/>
  <c r="Q1102" i="12"/>
  <c r="N1102" i="12"/>
  <c r="N1111" i="12"/>
  <c r="Q1111" i="12"/>
  <c r="W1129" i="12"/>
  <c r="T1129" i="12"/>
  <c r="N1132" i="12"/>
  <c r="Q1132" i="12"/>
  <c r="Q1082" i="12"/>
  <c r="N1082" i="12"/>
  <c r="W1087" i="12"/>
  <c r="Q1095" i="12"/>
  <c r="H1072" i="12"/>
  <c r="H1076" i="12"/>
  <c r="H1080" i="12"/>
  <c r="H1084" i="12"/>
  <c r="H1088" i="12"/>
  <c r="H1092" i="12"/>
  <c r="H1096" i="12"/>
  <c r="H1100" i="12"/>
  <c r="Q1104" i="12"/>
  <c r="W1109" i="12"/>
  <c r="T1109" i="12"/>
  <c r="W1112" i="12"/>
  <c r="Q1119" i="12"/>
  <c r="N1119" i="12"/>
  <c r="W1121" i="12"/>
  <c r="T1121" i="12"/>
  <c r="K1123" i="12"/>
  <c r="W1124" i="12"/>
  <c r="T1124" i="12"/>
  <c r="Q1139" i="12"/>
  <c r="N1139" i="12"/>
  <c r="W1141" i="12"/>
  <c r="T1141" i="12"/>
  <c r="K1143" i="12"/>
  <c r="W1144" i="12"/>
  <c r="T1144" i="12"/>
  <c r="N1149" i="12"/>
  <c r="Q1149" i="12"/>
  <c r="N1165" i="12"/>
  <c r="Q1165" i="12"/>
  <c r="Q1241" i="12"/>
  <c r="N1241" i="12"/>
  <c r="H1185" i="12"/>
  <c r="K1185" i="12"/>
  <c r="N1186" i="12"/>
  <c r="Q1186" i="12"/>
  <c r="H1200" i="12"/>
  <c r="K1200" i="12"/>
  <c r="H1061" i="12"/>
  <c r="H1065" i="12"/>
  <c r="H1069" i="12"/>
  <c r="H1073" i="12"/>
  <c r="H1077" i="12"/>
  <c r="H1081" i="12"/>
  <c r="H1085" i="12"/>
  <c r="H1089" i="12"/>
  <c r="H1093" i="12"/>
  <c r="H1097" i="12"/>
  <c r="H1101" i="12"/>
  <c r="W1117" i="12"/>
  <c r="T1117" i="12"/>
  <c r="W1130" i="12"/>
  <c r="Q1131" i="12"/>
  <c r="N1131" i="12"/>
  <c r="W1133" i="12"/>
  <c r="T1133" i="12"/>
  <c r="W1136" i="12"/>
  <c r="T1136" i="12"/>
  <c r="Q1150" i="12"/>
  <c r="N1157" i="12"/>
  <c r="Q1157" i="12"/>
  <c r="N1162" i="12"/>
  <c r="Q1162" i="12"/>
  <c r="K1109" i="12"/>
  <c r="K1114" i="12"/>
  <c r="K1121" i="12"/>
  <c r="Q1123" i="12"/>
  <c r="N1123" i="12"/>
  <c r="Q1124" i="12"/>
  <c r="W1125" i="12"/>
  <c r="T1125" i="12"/>
  <c r="K1141" i="12"/>
  <c r="Q1143" i="12"/>
  <c r="N1143" i="12"/>
  <c r="H1148" i="12"/>
  <c r="K1148" i="12"/>
  <c r="N1202" i="12"/>
  <c r="Q1202" i="12"/>
  <c r="K1104" i="12"/>
  <c r="Q1109" i="12"/>
  <c r="K1112" i="12"/>
  <c r="Q1112" i="12"/>
  <c r="H1147" i="12"/>
  <c r="K1147" i="12"/>
  <c r="N1169" i="12"/>
  <c r="Q1169" i="12"/>
  <c r="W1113" i="12"/>
  <c r="T1113" i="12"/>
  <c r="K1117" i="12"/>
  <c r="K1119" i="12"/>
  <c r="K1133" i="12"/>
  <c r="Q1135" i="12"/>
  <c r="N1135" i="12"/>
  <c r="Q1136" i="12"/>
  <c r="W1137" i="12"/>
  <c r="T1137" i="12"/>
  <c r="K1139" i="12"/>
  <c r="W1140" i="12"/>
  <c r="N1166" i="12"/>
  <c r="Q1166" i="12"/>
  <c r="Q1121" i="12"/>
  <c r="Q1125" i="12"/>
  <c r="Q1129" i="12"/>
  <c r="Q1133" i="12"/>
  <c r="Q1137" i="12"/>
  <c r="Q1141" i="12"/>
  <c r="K1149" i="12"/>
  <c r="W1170" i="12"/>
  <c r="T1170" i="12"/>
  <c r="K1151" i="12"/>
  <c r="Q1161" i="12"/>
  <c r="K1162" i="12"/>
  <c r="K1167" i="12"/>
  <c r="W1174" i="12"/>
  <c r="T1174" i="12"/>
  <c r="H1177" i="12"/>
  <c r="W1190" i="12"/>
  <c r="T1190" i="12"/>
  <c r="K1201" i="12"/>
  <c r="H1106" i="12"/>
  <c r="H1110" i="12"/>
  <c r="H1114" i="12"/>
  <c r="H1118" i="12"/>
  <c r="H1122" i="12"/>
  <c r="H1126" i="12"/>
  <c r="H1134" i="12"/>
  <c r="H1138" i="12"/>
  <c r="H1142" i="12"/>
  <c r="H1146" i="12"/>
  <c r="N1150" i="12"/>
  <c r="K1152" i="12"/>
  <c r="T1161" i="12"/>
  <c r="K1166" i="12"/>
  <c r="K1171" i="12"/>
  <c r="W1178" i="12"/>
  <c r="T1178" i="12"/>
  <c r="Q1189" i="12"/>
  <c r="N1189" i="12"/>
  <c r="W1201" i="12"/>
  <c r="K1150" i="12"/>
  <c r="K1170" i="12"/>
  <c r="Q1170" i="12"/>
  <c r="K1175" i="12"/>
  <c r="K1187" i="12"/>
  <c r="K1193" i="12"/>
  <c r="Q1196" i="12"/>
  <c r="N1196" i="12"/>
  <c r="Q1151" i="12"/>
  <c r="N1152" i="12"/>
  <c r="K1174" i="12"/>
  <c r="K1179" i="12"/>
  <c r="Q1194" i="12"/>
  <c r="N1194" i="12"/>
  <c r="K1198" i="12"/>
  <c r="Q1153" i="12"/>
  <c r="W1158" i="12"/>
  <c r="T1158" i="12"/>
  <c r="K1178" i="12"/>
  <c r="Q1193" i="12"/>
  <c r="N1193" i="12"/>
  <c r="H1155" i="12"/>
  <c r="H1159" i="12"/>
  <c r="H1163" i="12"/>
  <c r="H1167" i="12"/>
  <c r="H1171" i="12"/>
  <c r="H1175" i="12"/>
  <c r="H1179" i="12"/>
  <c r="H1183" i="12"/>
  <c r="H1187" i="12"/>
  <c r="H1191" i="12"/>
  <c r="N1197" i="12"/>
  <c r="Q1204" i="12"/>
  <c r="N1204" i="12"/>
  <c r="Q1214" i="12"/>
  <c r="K1216" i="12"/>
  <c r="H1198" i="12"/>
  <c r="Q1210" i="12"/>
  <c r="K1212" i="12"/>
  <c r="N1235" i="12"/>
  <c r="Q1235" i="12"/>
  <c r="W1246" i="12"/>
  <c r="T1246" i="12"/>
  <c r="H1156" i="12"/>
  <c r="H1160" i="12"/>
  <c r="H1164" i="12"/>
  <c r="H1168" i="12"/>
  <c r="H1172" i="12"/>
  <c r="H1176" i="12"/>
  <c r="H1180" i="12"/>
  <c r="H1184" i="12"/>
  <c r="H1188" i="12"/>
  <c r="H1192" i="12"/>
  <c r="W1206" i="12"/>
  <c r="T1206" i="12"/>
  <c r="K1208" i="12"/>
  <c r="K1215" i="12"/>
  <c r="Q1220" i="12"/>
  <c r="N1220" i="12"/>
  <c r="Q1221" i="12"/>
  <c r="N1221" i="12"/>
  <c r="K1224" i="12"/>
  <c r="T1249" i="12"/>
  <c r="W1249" i="12"/>
  <c r="K1195" i="12"/>
  <c r="K1203" i="12"/>
  <c r="K1211" i="12"/>
  <c r="Q1216" i="12"/>
  <c r="N1216" i="12"/>
  <c r="W1257" i="12"/>
  <c r="AC1257" i="12"/>
  <c r="K1207" i="12"/>
  <c r="Q1212" i="12"/>
  <c r="N1212" i="12"/>
  <c r="W1214" i="12"/>
  <c r="T1214" i="12"/>
  <c r="N1224" i="12"/>
  <c r="Q1224" i="12"/>
  <c r="AI1257" i="12"/>
  <c r="AF1257" i="12"/>
  <c r="Q1208" i="12"/>
  <c r="N1208" i="12"/>
  <c r="W1210" i="12"/>
  <c r="T1210" i="12"/>
  <c r="W1237" i="12"/>
  <c r="T1237" i="12"/>
  <c r="Q1232" i="12"/>
  <c r="N1232" i="12"/>
  <c r="Q1238" i="12"/>
  <c r="N1238" i="12"/>
  <c r="N1239" i="12"/>
  <c r="Q1239" i="12"/>
  <c r="N1248" i="12"/>
  <c r="Q1248" i="12"/>
  <c r="H1195" i="12"/>
  <c r="H1199" i="12"/>
  <c r="H1203" i="12"/>
  <c r="H1207" i="12"/>
  <c r="H1211" i="12"/>
  <c r="H1215" i="12"/>
  <c r="N1218" i="12"/>
  <c r="W1225" i="12"/>
  <c r="K1230" i="12"/>
  <c r="H1236" i="12"/>
  <c r="K1236" i="12"/>
  <c r="K1251" i="12"/>
  <c r="H1251" i="12"/>
  <c r="N1217" i="12"/>
  <c r="K1222" i="12"/>
  <c r="Z1225" i="12"/>
  <c r="K1223" i="12"/>
  <c r="K1228" i="12"/>
  <c r="N1219" i="12"/>
  <c r="N1222" i="12"/>
  <c r="T1229" i="12"/>
  <c r="N1223" i="12"/>
  <c r="Q1228" i="12"/>
  <c r="N1228" i="12"/>
  <c r="H1230" i="12"/>
  <c r="Q1242" i="12"/>
  <c r="N1242" i="12"/>
  <c r="Q1279" i="12"/>
  <c r="N1279" i="12"/>
  <c r="Z1253" i="12"/>
  <c r="AC1253" i="12"/>
  <c r="W1253" i="12"/>
  <c r="N1275" i="12"/>
  <c r="H1227" i="12"/>
  <c r="H1231" i="12"/>
  <c r="N1233" i="12"/>
  <c r="H1234" i="12"/>
  <c r="H1250" i="12"/>
  <c r="W1255" i="12"/>
  <c r="AF1255" i="12"/>
  <c r="AI1255" i="12"/>
  <c r="N1266" i="12"/>
  <c r="Q1266" i="12"/>
  <c r="Q1297" i="12"/>
  <c r="W1297" i="12"/>
  <c r="AI1297" i="12"/>
  <c r="Q1244" i="12"/>
  <c r="N1244" i="12"/>
  <c r="K1253" i="12"/>
  <c r="AC1255" i="12"/>
  <c r="Q1258" i="12"/>
  <c r="N1258" i="12"/>
  <c r="H1268" i="12"/>
  <c r="K1268" i="12"/>
  <c r="K1259" i="12"/>
  <c r="H1259" i="12"/>
  <c r="H1272" i="12"/>
  <c r="K1272" i="12"/>
  <c r="H1256" i="12"/>
  <c r="Q1257" i="12"/>
  <c r="Q1260" i="12"/>
  <c r="N1260" i="12"/>
  <c r="N1276" i="12"/>
  <c r="Q1276" i="12"/>
  <c r="H1294" i="12"/>
  <c r="K1294" i="12"/>
  <c r="Q1305" i="12"/>
  <c r="W1305" i="12"/>
  <c r="K1295" i="12"/>
  <c r="H1295" i="12"/>
  <c r="N1296" i="12"/>
  <c r="Q1296" i="12"/>
  <c r="H1302" i="12"/>
  <c r="K1302" i="12"/>
  <c r="K1257" i="12"/>
  <c r="K1267" i="12"/>
  <c r="H1282" i="12"/>
  <c r="K1282" i="12"/>
  <c r="AL1297" i="12"/>
  <c r="AO1297" i="12"/>
  <c r="Q1264" i="12"/>
  <c r="N1264" i="12"/>
  <c r="W1267" i="12"/>
  <c r="Q1270" i="12"/>
  <c r="Z1271" i="12"/>
  <c r="AC1271" i="12"/>
  <c r="N1278" i="12"/>
  <c r="Q1289" i="12"/>
  <c r="N1289" i="12"/>
  <c r="H1299" i="12"/>
  <c r="K1306" i="12"/>
  <c r="H1324" i="12"/>
  <c r="K1324" i="12"/>
  <c r="K1284" i="12"/>
  <c r="K1288" i="12"/>
  <c r="H1290" i="12"/>
  <c r="K1290" i="12"/>
  <c r="N1303" i="12"/>
  <c r="Q1303" i="12"/>
  <c r="Q1309" i="12"/>
  <c r="K1314" i="12"/>
  <c r="H1314" i="12"/>
  <c r="Q1284" i="12"/>
  <c r="N1284" i="12"/>
  <c r="Q1288" i="12"/>
  <c r="N1288" i="12"/>
  <c r="Q1280" i="12"/>
  <c r="N1280" i="12"/>
  <c r="N1286" i="12"/>
  <c r="Q1286" i="12"/>
  <c r="K1305" i="12"/>
  <c r="K1297" i="12"/>
  <c r="Q1306" i="12"/>
  <c r="N1306" i="12"/>
  <c r="N1274" i="12"/>
  <c r="H1298" i="12"/>
  <c r="K1298" i="12"/>
  <c r="W1304" i="12"/>
  <c r="T1304" i="12"/>
  <c r="N1316" i="12"/>
  <c r="Q1316" i="12"/>
  <c r="N1312" i="12"/>
  <c r="K1289" i="12"/>
  <c r="T1292" i="12"/>
  <c r="K1296" i="12"/>
  <c r="T1300" i="12"/>
  <c r="Q1311" i="12"/>
  <c r="N1311" i="12"/>
  <c r="AC1297" i="12"/>
  <c r="AC1305" i="12"/>
  <c r="Z1309" i="12"/>
  <c r="AC1309" i="12"/>
  <c r="AC1310" i="12"/>
  <c r="Z1310" i="12"/>
  <c r="K1309" i="12"/>
  <c r="Q1307" i="12"/>
  <c r="N1307" i="12"/>
  <c r="W1309" i="12"/>
  <c r="K1311" i="12"/>
  <c r="Q1313" i="12"/>
  <c r="Q1315" i="12"/>
  <c r="Q1320" i="12"/>
  <c r="N1320" i="12"/>
  <c r="AC1315" i="12"/>
  <c r="H1318" i="12"/>
  <c r="K1322" i="12"/>
  <c r="W1339" i="12"/>
  <c r="T1339" i="12"/>
  <c r="K1315" i="12"/>
  <c r="N1322" i="12"/>
  <c r="Q1322" i="12"/>
  <c r="AC1323" i="12"/>
  <c r="Z1323" i="12"/>
  <c r="Q1330" i="12"/>
  <c r="T1330" i="12"/>
  <c r="W1330" i="12"/>
  <c r="W1310" i="12"/>
  <c r="AF1315" i="12"/>
  <c r="AI1315" i="12"/>
  <c r="W1323" i="12"/>
  <c r="K1328" i="12"/>
  <c r="H1328" i="12"/>
  <c r="H1335" i="12"/>
  <c r="K1335" i="12"/>
  <c r="H1337" i="12"/>
  <c r="K1337" i="12"/>
  <c r="T1325" i="12"/>
  <c r="H1326" i="12"/>
  <c r="Q1339" i="12"/>
  <c r="T1340" i="12"/>
  <c r="W1340" i="12"/>
  <c r="Q1346" i="12"/>
  <c r="N1346" i="12"/>
  <c r="K1336" i="12"/>
  <c r="K1329" i="12"/>
  <c r="K1331" i="12"/>
  <c r="N1332" i="12"/>
  <c r="Q1340" i="12"/>
  <c r="N1331" i="12"/>
  <c r="N1336" i="12"/>
  <c r="Z1343" i="12"/>
  <c r="AC1343" i="12"/>
  <c r="N1329" i="12"/>
  <c r="K1333" i="12"/>
  <c r="Q1333" i="12"/>
  <c r="N1333" i="12"/>
  <c r="K1339" i="12"/>
  <c r="K1346" i="12"/>
  <c r="K1342" i="12"/>
  <c r="Q1342" i="12"/>
  <c r="N1342" i="12"/>
  <c r="K1341" i="12"/>
  <c r="N1344" i="12"/>
  <c r="Q1344" i="12"/>
  <c r="N1341" i="12"/>
  <c r="N1348" i="12"/>
  <c r="H1351" i="12"/>
  <c r="K1351" i="12"/>
  <c r="H1345" i="12"/>
  <c r="H1349" i="12"/>
  <c r="K1350" i="12"/>
  <c r="K1354" i="12"/>
  <c r="Q1350" i="12"/>
  <c r="N1350" i="12"/>
  <c r="Q1354" i="12"/>
  <c r="N1354" i="12"/>
  <c r="H1353" i="12"/>
  <c r="AC1002" i="12" l="1"/>
  <c r="Q920" i="12"/>
  <c r="AC640" i="12"/>
  <c r="N530" i="12"/>
  <c r="N282" i="12"/>
  <c r="Q637" i="12"/>
  <c r="Q128" i="12"/>
  <c r="W1327" i="12"/>
  <c r="W1281" i="12"/>
  <c r="Z1130" i="12"/>
  <c r="Q609" i="12"/>
  <c r="Q458" i="12"/>
  <c r="Z38" i="12"/>
  <c r="Q1291" i="12"/>
  <c r="N1213" i="12"/>
  <c r="AF1108" i="12"/>
  <c r="Q334" i="12"/>
  <c r="Q362" i="12"/>
  <c r="AC1108" i="12"/>
  <c r="Q713" i="12"/>
  <c r="T660" i="12"/>
  <c r="N519" i="12"/>
  <c r="Q490" i="12"/>
  <c r="W38" i="12"/>
  <c r="Z1327" i="12"/>
  <c r="T920" i="12"/>
  <c r="Z320" i="12"/>
  <c r="Q946" i="12"/>
  <c r="N285" i="12"/>
  <c r="N727" i="12"/>
  <c r="AL1305" i="12"/>
  <c r="W1226" i="12"/>
  <c r="AC1226" i="12"/>
  <c r="T1083" i="12"/>
  <c r="W957" i="12"/>
  <c r="AF990" i="12"/>
  <c r="AL990" i="12" s="1"/>
  <c r="W880" i="12"/>
  <c r="W856" i="12"/>
  <c r="W320" i="12"/>
  <c r="Z332" i="12"/>
  <c r="AC98" i="12"/>
  <c r="T50" i="12"/>
  <c r="N20" i="12"/>
  <c r="T104" i="12"/>
  <c r="AC104" i="12" s="1"/>
  <c r="N949" i="12"/>
  <c r="Q1252" i="12"/>
  <c r="N1243" i="12"/>
  <c r="T1173" i="12"/>
  <c r="Q1145" i="12"/>
  <c r="Q1083" i="12"/>
  <c r="T965" i="12"/>
  <c r="T904" i="12"/>
  <c r="AC904" i="12" s="1"/>
  <c r="N800" i="12"/>
  <c r="W800" i="12" s="1"/>
  <c r="N773" i="12"/>
  <c r="N436" i="12"/>
  <c r="T172" i="12"/>
  <c r="T299" i="12"/>
  <c r="Q21" i="12"/>
  <c r="T33" i="12"/>
  <c r="W990" i="12"/>
  <c r="Q172" i="12"/>
  <c r="T720" i="12"/>
  <c r="W720" i="12"/>
  <c r="T1270" i="12"/>
  <c r="N1209" i="12"/>
  <c r="Q1173" i="12"/>
  <c r="AC990" i="12"/>
  <c r="Z768" i="12"/>
  <c r="AF768" i="12" s="1"/>
  <c r="N565" i="12"/>
  <c r="T565" i="12" s="1"/>
  <c r="Q394" i="12"/>
  <c r="Q104" i="12"/>
  <c r="Q4" i="12"/>
  <c r="W277" i="12"/>
  <c r="Q326" i="12"/>
  <c r="N256" i="12"/>
  <c r="Q256" i="12"/>
  <c r="T946" i="12"/>
  <c r="AC946" i="12" s="1"/>
  <c r="W836" i="12"/>
  <c r="Q661" i="12"/>
  <c r="T634" i="12"/>
  <c r="N497" i="12"/>
  <c r="T21" i="12"/>
  <c r="T1115" i="12"/>
  <c r="N291" i="12"/>
  <c r="W291" i="12" s="1"/>
  <c r="Q1063" i="12"/>
  <c r="N1063" i="12"/>
  <c r="Q675" i="12"/>
  <c r="N675" i="12"/>
  <c r="N680" i="12"/>
  <c r="Q680" i="12"/>
  <c r="AI1226" i="12"/>
  <c r="Q1115" i="12"/>
  <c r="T1145" i="12"/>
  <c r="AC1145" i="12" s="1"/>
  <c r="T1091" i="12"/>
  <c r="Q957" i="12"/>
  <c r="W811" i="12"/>
  <c r="Q638" i="12"/>
  <c r="N424" i="12"/>
  <c r="Q450" i="12"/>
  <c r="N496" i="12"/>
  <c r="Q418" i="12"/>
  <c r="Q740" i="12"/>
  <c r="N1056" i="12"/>
  <c r="Q1056" i="12"/>
  <c r="Q1226" i="12"/>
  <c r="Q880" i="12"/>
  <c r="W332" i="12"/>
  <c r="T747" i="12"/>
  <c r="Q1263" i="12"/>
  <c r="N1263" i="12"/>
  <c r="Z1267" i="12"/>
  <c r="Q1004" i="12"/>
  <c r="Q993" i="12"/>
  <c r="T350" i="12"/>
  <c r="Q164" i="12"/>
  <c r="T252" i="12"/>
  <c r="AC252" i="12" s="1"/>
  <c r="W24" i="12"/>
  <c r="Q1293" i="12"/>
  <c r="N1293" i="12"/>
  <c r="Q1261" i="12"/>
  <c r="N1261" i="12"/>
  <c r="Q1032" i="12"/>
  <c r="N1032" i="12"/>
  <c r="N1120" i="12"/>
  <c r="Q1120" i="12"/>
  <c r="N872" i="12"/>
  <c r="Q872" i="12"/>
  <c r="Q998" i="12"/>
  <c r="N998" i="12"/>
  <c r="N888" i="12"/>
  <c r="Q888" i="12"/>
  <c r="N793" i="12"/>
  <c r="Q793" i="12"/>
  <c r="Q852" i="12"/>
  <c r="N852" i="12"/>
  <c r="Q803" i="12"/>
  <c r="N803" i="12"/>
  <c r="N896" i="12"/>
  <c r="Q896" i="12"/>
  <c r="AC707" i="12"/>
  <c r="Z707" i="12"/>
  <c r="Q652" i="12"/>
  <c r="N652" i="12"/>
  <c r="T554" i="12"/>
  <c r="W554" i="12"/>
  <c r="W620" i="12"/>
  <c r="T620" i="12"/>
  <c r="Q703" i="12"/>
  <c r="N703" i="12"/>
  <c r="Q553" i="12"/>
  <c r="N553" i="12"/>
  <c r="Q280" i="12"/>
  <c r="N280" i="12"/>
  <c r="Q42" i="12"/>
  <c r="N42" i="12"/>
  <c r="N136" i="12"/>
  <c r="Q136" i="12"/>
  <c r="T80" i="12"/>
  <c r="W80" i="12"/>
  <c r="W1000" i="12"/>
  <c r="Q350" i="12"/>
  <c r="Q466" i="12"/>
  <c r="Q322" i="12"/>
  <c r="W1317" i="12"/>
  <c r="T1317" i="12"/>
  <c r="Q1254" i="12"/>
  <c r="N1254" i="12"/>
  <c r="Q1321" i="12"/>
  <c r="N1321" i="12"/>
  <c r="Q1245" i="12"/>
  <c r="N1245" i="12"/>
  <c r="T1078" i="12"/>
  <c r="W1078" i="12"/>
  <c r="W1153" i="12"/>
  <c r="T1153" i="12"/>
  <c r="N1352" i="12"/>
  <c r="Q1352" i="12"/>
  <c r="Q1285" i="12"/>
  <c r="N1285" i="12"/>
  <c r="N999" i="12"/>
  <c r="Q999" i="12"/>
  <c r="Q785" i="12"/>
  <c r="N785" i="12"/>
  <c r="Q787" i="12"/>
  <c r="N787" i="12"/>
  <c r="Q815" i="12"/>
  <c r="N815" i="12"/>
  <c r="N733" i="12"/>
  <c r="Q733" i="12"/>
  <c r="AC715" i="12"/>
  <c r="Z715" i="12"/>
  <c r="W740" i="12"/>
  <c r="T740" i="12"/>
  <c r="N598" i="12"/>
  <c r="Q598" i="12"/>
  <c r="Q739" i="12"/>
  <c r="N739" i="12"/>
  <c r="T340" i="12"/>
  <c r="W340" i="12"/>
  <c r="N180" i="12"/>
  <c r="Q180" i="12"/>
  <c r="N36" i="12"/>
  <c r="Q36" i="12"/>
  <c r="T312" i="12"/>
  <c r="W312" i="12"/>
  <c r="W275" i="12"/>
  <c r="T275" i="12"/>
  <c r="Q287" i="12"/>
  <c r="N287" i="12"/>
  <c r="Q1319" i="12"/>
  <c r="N1319" i="12"/>
  <c r="Q1287" i="12"/>
  <c r="N1287" i="12"/>
  <c r="N1011" i="12"/>
  <c r="Q1011" i="12"/>
  <c r="N346" i="12"/>
  <c r="Q346" i="12"/>
  <c r="Q723" i="12"/>
  <c r="N723" i="12"/>
  <c r="T892" i="12"/>
  <c r="AC892" i="12" s="1"/>
  <c r="N368" i="12"/>
  <c r="T368" i="12" s="1"/>
  <c r="Q446" i="12"/>
  <c r="T1338" i="12"/>
  <c r="W1338" i="12"/>
  <c r="W1262" i="12"/>
  <c r="T1262" i="12"/>
  <c r="N1277" i="12"/>
  <c r="Q1277" i="12"/>
  <c r="W1269" i="12"/>
  <c r="T1269" i="12"/>
  <c r="N1205" i="12"/>
  <c r="Q1205" i="12"/>
  <c r="N1116" i="12"/>
  <c r="Q1116" i="12"/>
  <c r="Q929" i="12"/>
  <c r="N929" i="12"/>
  <c r="Q988" i="12"/>
  <c r="N988" i="12"/>
  <c r="N590" i="12"/>
  <c r="Q590" i="12"/>
  <c r="Q783" i="12"/>
  <c r="N783" i="12"/>
  <c r="T688" i="12"/>
  <c r="W688" i="12"/>
  <c r="W624" i="12"/>
  <c r="T624" i="12"/>
  <c r="Q700" i="12"/>
  <c r="N700" i="12"/>
  <c r="Q692" i="12"/>
  <c r="N692" i="12"/>
  <c r="Q695" i="12"/>
  <c r="N695" i="12"/>
  <c r="Q521" i="12"/>
  <c r="N521" i="12"/>
  <c r="AC513" i="12"/>
  <c r="Z513" i="12"/>
  <c r="Q22" i="12"/>
  <c r="N22" i="12"/>
  <c r="N1128" i="12"/>
  <c r="Q1128" i="12"/>
  <c r="N945" i="12"/>
  <c r="Q945" i="12"/>
  <c r="Q1240" i="12"/>
  <c r="AC833" i="12"/>
  <c r="T164" i="12"/>
  <c r="T9" i="12"/>
  <c r="AC9" i="12" s="1"/>
  <c r="Q1301" i="12"/>
  <c r="N1301" i="12"/>
  <c r="N1154" i="12"/>
  <c r="Q1154" i="12"/>
  <c r="W1016" i="12"/>
  <c r="N925" i="12"/>
  <c r="Q925" i="12"/>
  <c r="Q807" i="12"/>
  <c r="N807" i="12"/>
  <c r="Q771" i="12"/>
  <c r="N771" i="12"/>
  <c r="T612" i="12"/>
  <c r="W612" i="12"/>
  <c r="Q632" i="12"/>
  <c r="N632" i="12"/>
  <c r="T727" i="12"/>
  <c r="W727" i="12"/>
  <c r="W648" i="12"/>
  <c r="T648" i="12"/>
  <c r="Q636" i="12"/>
  <c r="N636" i="12"/>
  <c r="T295" i="12"/>
  <c r="W295" i="12"/>
  <c r="N212" i="12"/>
  <c r="Q212" i="12"/>
  <c r="N108" i="12"/>
  <c r="Q108" i="12"/>
  <c r="N1334" i="12"/>
  <c r="T1334" i="12" s="1"/>
  <c r="W1004" i="12"/>
  <c r="Q892" i="12"/>
  <c r="AC704" i="12"/>
  <c r="N392" i="12"/>
  <c r="T392" i="12" s="1"/>
  <c r="N360" i="12"/>
  <c r="T360" i="12" s="1"/>
  <c r="Q338" i="12"/>
  <c r="W296" i="12"/>
  <c r="Q24" i="12"/>
  <c r="Q1283" i="12"/>
  <c r="N1283" i="12"/>
  <c r="W1308" i="12"/>
  <c r="T1308" i="12"/>
  <c r="N1182" i="12"/>
  <c r="Q1182" i="12"/>
  <c r="T1074" i="12"/>
  <c r="W1074" i="12"/>
  <c r="N969" i="12"/>
  <c r="Q969" i="12"/>
  <c r="N1044" i="12"/>
  <c r="Q1044" i="12"/>
  <c r="Q795" i="12"/>
  <c r="N795" i="12"/>
  <c r="W1010" i="12"/>
  <c r="T1010" i="12"/>
  <c r="Q799" i="12"/>
  <c r="N799" i="12"/>
  <c r="T824" i="12"/>
  <c r="W824" i="12"/>
  <c r="Q600" i="12"/>
  <c r="N600" i="12"/>
  <c r="T526" i="12"/>
  <c r="W526" i="12"/>
  <c r="T541" i="12"/>
  <c r="W541" i="12"/>
  <c r="N677" i="12"/>
  <c r="Q677" i="12"/>
  <c r="N188" i="12"/>
  <c r="Q188" i="12"/>
  <c r="W303" i="12"/>
  <c r="T303" i="12"/>
  <c r="N156" i="12"/>
  <c r="Q156" i="12"/>
  <c r="W621" i="12"/>
  <c r="T621" i="12"/>
  <c r="Q273" i="12"/>
  <c r="N273" i="12"/>
  <c r="Q9" i="12"/>
  <c r="W1240" i="12"/>
  <c r="T1240" i="12"/>
  <c r="N908" i="12"/>
  <c r="Q908" i="12"/>
  <c r="T779" i="12"/>
  <c r="W779" i="12"/>
  <c r="Z570" i="12"/>
  <c r="AC570" i="12"/>
  <c r="Q616" i="12"/>
  <c r="N616" i="12"/>
  <c r="Q58" i="12"/>
  <c r="N58" i="12"/>
  <c r="W1273" i="12"/>
  <c r="Q1347" i="12"/>
  <c r="N1347" i="12"/>
  <c r="Q1273" i="12"/>
  <c r="Q1265" i="12"/>
  <c r="N1265" i="12"/>
  <c r="W1313" i="12"/>
  <c r="T1313" i="12"/>
  <c r="Q763" i="12"/>
  <c r="N763" i="12"/>
  <c r="Q691" i="12"/>
  <c r="N691" i="12"/>
  <c r="AC699" i="12"/>
  <c r="Z699" i="12"/>
  <c r="Q683" i="12"/>
  <c r="N683" i="12"/>
  <c r="Q767" i="12"/>
  <c r="N767" i="12"/>
  <c r="Z283" i="12"/>
  <c r="AC283" i="12"/>
  <c r="Q6" i="12"/>
  <c r="N6" i="12"/>
  <c r="Q279" i="12"/>
  <c r="N279" i="12"/>
  <c r="N604" i="12"/>
  <c r="N68" i="12"/>
  <c r="W68" i="12" s="1"/>
  <c r="Q1247" i="12"/>
  <c r="N1247" i="12"/>
  <c r="N912" i="12"/>
  <c r="Q912" i="12"/>
  <c r="Q1006" i="12"/>
  <c r="N1006" i="12"/>
  <c r="N1007" i="12"/>
  <c r="Q1007" i="12"/>
  <c r="Q751" i="12"/>
  <c r="N751" i="12"/>
  <c r="N826" i="12"/>
  <c r="Q826" i="12"/>
  <c r="Q760" i="12"/>
  <c r="N760" i="12"/>
  <c r="Q819" i="12"/>
  <c r="N819" i="12"/>
  <c r="T509" i="12"/>
  <c r="W509" i="12"/>
  <c r="Q347" i="12"/>
  <c r="N347" i="12"/>
  <c r="T644" i="12"/>
  <c r="W644" i="12"/>
  <c r="W656" i="12"/>
  <c r="T656" i="12"/>
  <c r="Q711" i="12"/>
  <c r="N711" i="12"/>
  <c r="N575" i="12"/>
  <c r="Q575" i="12"/>
  <c r="AC545" i="12"/>
  <c r="Z545" i="12"/>
  <c r="N276" i="12"/>
  <c r="Q276" i="12"/>
  <c r="Q293" i="12"/>
  <c r="N293" i="12"/>
  <c r="N248" i="12"/>
  <c r="Q248" i="12"/>
  <c r="Q46" i="12"/>
  <c r="N46" i="12"/>
  <c r="Q1134" i="12"/>
  <c r="N1134" i="12"/>
  <c r="AC1133" i="12"/>
  <c r="Z1133" i="12"/>
  <c r="W1111" i="12"/>
  <c r="T1111" i="12"/>
  <c r="W964" i="12"/>
  <c r="T964" i="12"/>
  <c r="T854" i="12"/>
  <c r="W854" i="12"/>
  <c r="W911" i="12"/>
  <c r="T911" i="12"/>
  <c r="AO755" i="12"/>
  <c r="AL755" i="12"/>
  <c r="Z666" i="12"/>
  <c r="AC666" i="12"/>
  <c r="W713" i="12"/>
  <c r="T713" i="12"/>
  <c r="Q403" i="12"/>
  <c r="N403" i="12"/>
  <c r="Q117" i="12"/>
  <c r="N117" i="12"/>
  <c r="N292" i="12"/>
  <c r="Q292" i="12"/>
  <c r="AF38" i="12"/>
  <c r="AI38" i="12"/>
  <c r="AF1225" i="12"/>
  <c r="AI1225" i="12"/>
  <c r="W1082" i="12"/>
  <c r="T1082" i="12"/>
  <c r="T1023" i="12"/>
  <c r="W1023" i="12"/>
  <c r="T745" i="12"/>
  <c r="W745" i="12"/>
  <c r="Z630" i="12"/>
  <c r="AC630" i="12"/>
  <c r="Z628" i="12"/>
  <c r="AC628" i="12"/>
  <c r="Z641" i="12"/>
  <c r="AC641" i="12"/>
  <c r="T608" i="12"/>
  <c r="W608" i="12"/>
  <c r="T537" i="12"/>
  <c r="W537" i="12"/>
  <c r="Z708" i="12"/>
  <c r="AC708" i="12"/>
  <c r="Z597" i="12"/>
  <c r="AC597" i="12"/>
  <c r="Z660" i="12"/>
  <c r="AC660" i="12"/>
  <c r="T549" i="12"/>
  <c r="W549" i="12"/>
  <c r="T497" i="12"/>
  <c r="W497" i="12"/>
  <c r="Q463" i="12"/>
  <c r="N463" i="12"/>
  <c r="Q431" i="12"/>
  <c r="N431" i="12"/>
  <c r="Q399" i="12"/>
  <c r="N399" i="12"/>
  <c r="Q367" i="12"/>
  <c r="N367" i="12"/>
  <c r="Q327" i="12"/>
  <c r="N327" i="12"/>
  <c r="Q492" i="12"/>
  <c r="N492" i="12"/>
  <c r="Q542" i="12"/>
  <c r="N542" i="12"/>
  <c r="N563" i="12"/>
  <c r="Q563" i="12"/>
  <c r="T488" i="12"/>
  <c r="W488" i="12"/>
  <c r="T456" i="12"/>
  <c r="W456" i="12"/>
  <c r="T424" i="12"/>
  <c r="W424" i="12"/>
  <c r="W645" i="12"/>
  <c r="T645" i="12"/>
  <c r="W482" i="12"/>
  <c r="T482" i="12"/>
  <c r="Q413" i="12"/>
  <c r="N413" i="12"/>
  <c r="T268" i="12"/>
  <c r="W268" i="12"/>
  <c r="Q481" i="12"/>
  <c r="N481" i="12"/>
  <c r="Q421" i="12"/>
  <c r="N421" i="12"/>
  <c r="T285" i="12"/>
  <c r="W285" i="12"/>
  <c r="W613" i="12"/>
  <c r="T613" i="12"/>
  <c r="Q477" i="12"/>
  <c r="N477" i="12"/>
  <c r="Q409" i="12"/>
  <c r="N409" i="12"/>
  <c r="W378" i="12"/>
  <c r="T378" i="12"/>
  <c r="W342" i="12"/>
  <c r="T342" i="12"/>
  <c r="Q241" i="12"/>
  <c r="N241" i="12"/>
  <c r="Q209" i="12"/>
  <c r="N209" i="12"/>
  <c r="Q177" i="12"/>
  <c r="N177" i="12"/>
  <c r="Q145" i="12"/>
  <c r="N145" i="12"/>
  <c r="Q113" i="12"/>
  <c r="N113" i="12"/>
  <c r="AI332" i="12"/>
  <c r="AF332" i="12"/>
  <c r="AI316" i="12"/>
  <c r="AF316" i="12"/>
  <c r="W255" i="12"/>
  <c r="T255" i="12"/>
  <c r="W127" i="12"/>
  <c r="T127" i="12"/>
  <c r="W263" i="12"/>
  <c r="T263" i="12"/>
  <c r="T118" i="12"/>
  <c r="W118" i="12"/>
  <c r="W318" i="12"/>
  <c r="T318" i="12"/>
  <c r="W231" i="12"/>
  <c r="T231" i="12"/>
  <c r="T166" i="12"/>
  <c r="W166" i="12"/>
  <c r="Q51" i="12"/>
  <c r="N51" i="12"/>
  <c r="Q94" i="12"/>
  <c r="N94" i="12"/>
  <c r="W48" i="12"/>
  <c r="T48" i="12"/>
  <c r="T238" i="12"/>
  <c r="W238" i="12"/>
  <c r="T206" i="12"/>
  <c r="W206" i="12"/>
  <c r="T174" i="12"/>
  <c r="W174" i="12"/>
  <c r="T102" i="12"/>
  <c r="W102" i="12"/>
  <c r="Q473" i="12"/>
  <c r="N473" i="12"/>
  <c r="W87" i="12"/>
  <c r="T87" i="12"/>
  <c r="T258" i="12"/>
  <c r="W258" i="12"/>
  <c r="W251" i="12"/>
  <c r="T251" i="12"/>
  <c r="AC176" i="12"/>
  <c r="Z176" i="12"/>
  <c r="W107" i="12"/>
  <c r="T107" i="12"/>
  <c r="W1288" i="12"/>
  <c r="T1288" i="12"/>
  <c r="Q1156" i="12"/>
  <c r="N1156" i="12"/>
  <c r="W1103" i="12"/>
  <c r="T1103" i="12"/>
  <c r="W770" i="12"/>
  <c r="T770" i="12"/>
  <c r="T781" i="12"/>
  <c r="W781" i="12"/>
  <c r="AC726" i="12"/>
  <c r="Z726" i="12"/>
  <c r="Z622" i="12"/>
  <c r="AC622" i="12"/>
  <c r="Z725" i="12"/>
  <c r="AC725" i="12"/>
  <c r="T493" i="12"/>
  <c r="W493" i="12"/>
  <c r="Q435" i="12"/>
  <c r="N435" i="12"/>
  <c r="T428" i="12"/>
  <c r="W428" i="12"/>
  <c r="W539" i="12"/>
  <c r="T539" i="12"/>
  <c r="W386" i="12"/>
  <c r="T386" i="12"/>
  <c r="Q245" i="12"/>
  <c r="N245" i="12"/>
  <c r="Q525" i="12"/>
  <c r="N525" i="12"/>
  <c r="W191" i="12"/>
  <c r="T191" i="12"/>
  <c r="T265" i="12"/>
  <c r="W265" i="12"/>
  <c r="W330" i="12"/>
  <c r="T330" i="12"/>
  <c r="W227" i="12"/>
  <c r="T227" i="12"/>
  <c r="W235" i="12"/>
  <c r="T235" i="12"/>
  <c r="N284" i="12"/>
  <c r="Q284" i="12"/>
  <c r="Z49" i="12"/>
  <c r="AC49" i="12"/>
  <c r="AC53" i="12"/>
  <c r="Z53" i="12"/>
  <c r="Q1335" i="12"/>
  <c r="N1335" i="12"/>
  <c r="Q1250" i="12"/>
  <c r="N1250" i="12"/>
  <c r="Q1184" i="12"/>
  <c r="N1184" i="12"/>
  <c r="AC1113" i="12"/>
  <c r="Z1113" i="12"/>
  <c r="Q1061" i="12"/>
  <c r="N1061" i="12"/>
  <c r="W1102" i="12"/>
  <c r="T1102" i="12"/>
  <c r="W1062" i="12"/>
  <c r="T1062" i="12"/>
  <c r="AC1008" i="12"/>
  <c r="Z1008" i="12"/>
  <c r="W981" i="12"/>
  <c r="T981" i="12"/>
  <c r="Z965" i="12"/>
  <c r="AC965" i="12"/>
  <c r="W941" i="12"/>
  <c r="T941" i="12"/>
  <c r="N798" i="12"/>
  <c r="Q798" i="12"/>
  <c r="W883" i="12"/>
  <c r="T883" i="12"/>
  <c r="Q560" i="12"/>
  <c r="N560" i="12"/>
  <c r="W1348" i="12"/>
  <c r="T1348" i="12"/>
  <c r="T1332" i="12"/>
  <c r="W1332" i="12"/>
  <c r="Q1328" i="12"/>
  <c r="N1328" i="12"/>
  <c r="T1320" i="12"/>
  <c r="W1320" i="12"/>
  <c r="W1307" i="12"/>
  <c r="T1307" i="12"/>
  <c r="Q1298" i="12"/>
  <c r="N1298" i="12"/>
  <c r="W1284" i="12"/>
  <c r="T1284" i="12"/>
  <c r="W1291" i="12"/>
  <c r="T1291" i="12"/>
  <c r="N1299" i="12"/>
  <c r="Q1299" i="12"/>
  <c r="Q1282" i="12"/>
  <c r="N1282" i="12"/>
  <c r="Q1302" i="12"/>
  <c r="N1302" i="12"/>
  <c r="N1272" i="12"/>
  <c r="Q1272" i="12"/>
  <c r="Q1203" i="12"/>
  <c r="N1203" i="12"/>
  <c r="W1248" i="12"/>
  <c r="T1248" i="12"/>
  <c r="T1243" i="12"/>
  <c r="W1243" i="12"/>
  <c r="AO1257" i="12"/>
  <c r="AL1257" i="12"/>
  <c r="Q1180" i="12"/>
  <c r="N1180" i="12"/>
  <c r="W1204" i="12"/>
  <c r="T1204" i="12"/>
  <c r="N1171" i="12"/>
  <c r="Q1171" i="12"/>
  <c r="Z1173" i="12"/>
  <c r="AC1173" i="12"/>
  <c r="Z1201" i="12"/>
  <c r="AC1201" i="12"/>
  <c r="Z1161" i="12"/>
  <c r="AC1161" i="12"/>
  <c r="Q1122" i="12"/>
  <c r="N1122" i="12"/>
  <c r="Z1190" i="12"/>
  <c r="AC1190" i="12"/>
  <c r="W1166" i="12"/>
  <c r="T1166" i="12"/>
  <c r="W1143" i="12"/>
  <c r="T1143" i="12"/>
  <c r="W1123" i="12"/>
  <c r="T1123" i="12"/>
  <c r="W1162" i="12"/>
  <c r="T1162" i="12"/>
  <c r="W1131" i="12"/>
  <c r="T1131" i="12"/>
  <c r="Q1089" i="12"/>
  <c r="N1089" i="12"/>
  <c r="AO1108" i="12"/>
  <c r="AL1108" i="12"/>
  <c r="Z1144" i="12"/>
  <c r="AC1144" i="12"/>
  <c r="N1084" i="12"/>
  <c r="Q1084" i="12"/>
  <c r="Z1095" i="12"/>
  <c r="AC1095" i="12"/>
  <c r="T1066" i="12"/>
  <c r="W1066" i="12"/>
  <c r="Q1030" i="12"/>
  <c r="N1030" i="12"/>
  <c r="AC1151" i="12"/>
  <c r="Z1151" i="12"/>
  <c r="W1055" i="12"/>
  <c r="T1055" i="12"/>
  <c r="W1099" i="12"/>
  <c r="T1099" i="12"/>
  <c r="Z1028" i="12"/>
  <c r="AC1028" i="12"/>
  <c r="T1013" i="12"/>
  <c r="W1013" i="12"/>
  <c r="Q967" i="12"/>
  <c r="N967" i="12"/>
  <c r="Q935" i="12"/>
  <c r="N935" i="12"/>
  <c r="AI991" i="12"/>
  <c r="AF991" i="12"/>
  <c r="AC1004" i="12"/>
  <c r="Z1004" i="12"/>
  <c r="W987" i="12"/>
  <c r="T987" i="12"/>
  <c r="W976" i="12"/>
  <c r="T976" i="12"/>
  <c r="Q913" i="12"/>
  <c r="N913" i="12"/>
  <c r="Q881" i="12"/>
  <c r="N881" i="12"/>
  <c r="Z985" i="12"/>
  <c r="AC985" i="12"/>
  <c r="W847" i="12"/>
  <c r="T847" i="12"/>
  <c r="T850" i="12"/>
  <c r="W850" i="12"/>
  <c r="Z994" i="12"/>
  <c r="AC994" i="12"/>
  <c r="Z921" i="12"/>
  <c r="AC921" i="12"/>
  <c r="W891" i="12"/>
  <c r="T891" i="12"/>
  <c r="T890" i="12"/>
  <c r="W890" i="12"/>
  <c r="W855" i="12"/>
  <c r="T855" i="12"/>
  <c r="W915" i="12"/>
  <c r="T915" i="12"/>
  <c r="AC868" i="12"/>
  <c r="Z868" i="12"/>
  <c r="W823" i="12"/>
  <c r="T823" i="12"/>
  <c r="N794" i="12"/>
  <c r="Q794" i="12"/>
  <c r="W778" i="12"/>
  <c r="T778" i="12"/>
  <c r="W766" i="12"/>
  <c r="T766" i="12"/>
  <c r="T830" i="12"/>
  <c r="W830" i="12"/>
  <c r="W748" i="12"/>
  <c r="T748" i="12"/>
  <c r="W750" i="12"/>
  <c r="T750" i="12"/>
  <c r="W736" i="12"/>
  <c r="T736" i="12"/>
  <c r="T773" i="12"/>
  <c r="W773" i="12"/>
  <c r="Z737" i="12"/>
  <c r="AC737" i="12"/>
  <c r="W801" i="12"/>
  <c r="T801" i="12"/>
  <c r="AC722" i="12"/>
  <c r="Z722" i="12"/>
  <c r="AC690" i="12"/>
  <c r="Z690" i="12"/>
  <c r="N631" i="12"/>
  <c r="Q631" i="12"/>
  <c r="N599" i="12"/>
  <c r="Q599" i="12"/>
  <c r="W753" i="12"/>
  <c r="T753" i="12"/>
  <c r="Z672" i="12"/>
  <c r="AC672" i="12"/>
  <c r="T749" i="12"/>
  <c r="W749" i="12"/>
  <c r="N669" i="12"/>
  <c r="Q669" i="12"/>
  <c r="Q732" i="12"/>
  <c r="N732" i="12"/>
  <c r="AC710" i="12"/>
  <c r="Z710" i="12"/>
  <c r="AC694" i="12"/>
  <c r="Z694" i="12"/>
  <c r="Z654" i="12"/>
  <c r="AC654" i="12"/>
  <c r="T583" i="12"/>
  <c r="W583" i="12"/>
  <c r="Q556" i="12"/>
  <c r="N556" i="12"/>
  <c r="Q524" i="12"/>
  <c r="N524" i="12"/>
  <c r="AO746" i="12"/>
  <c r="AL746" i="12"/>
  <c r="Z717" i="12"/>
  <c r="AC717" i="12"/>
  <c r="Z658" i="12"/>
  <c r="AC658" i="12"/>
  <c r="Z610" i="12"/>
  <c r="AC610" i="12"/>
  <c r="W697" i="12"/>
  <c r="T697" i="12"/>
  <c r="T581" i="12"/>
  <c r="W581" i="12"/>
  <c r="AI704" i="12"/>
  <c r="AF704" i="12"/>
  <c r="W629" i="12"/>
  <c r="T629" i="12"/>
  <c r="W721" i="12"/>
  <c r="T721" i="12"/>
  <c r="Z618" i="12"/>
  <c r="AC618" i="12"/>
  <c r="Q491" i="12"/>
  <c r="N491" i="12"/>
  <c r="Q459" i="12"/>
  <c r="N459" i="12"/>
  <c r="Q427" i="12"/>
  <c r="N427" i="12"/>
  <c r="Q395" i="12"/>
  <c r="N395" i="12"/>
  <c r="Q363" i="12"/>
  <c r="N363" i="12"/>
  <c r="Q323" i="12"/>
  <c r="N323" i="12"/>
  <c r="W673" i="12"/>
  <c r="T673" i="12"/>
  <c r="T484" i="12"/>
  <c r="W484" i="12"/>
  <c r="T452" i="12"/>
  <c r="W452" i="12"/>
  <c r="T420" i="12"/>
  <c r="W420" i="12"/>
  <c r="T388" i="12"/>
  <c r="W388" i="12"/>
  <c r="T356" i="12"/>
  <c r="W356" i="12"/>
  <c r="W578" i="12"/>
  <c r="T578" i="12"/>
  <c r="Q546" i="12"/>
  <c r="N546" i="12"/>
  <c r="Q573" i="12"/>
  <c r="N573" i="12"/>
  <c r="W523" i="12"/>
  <c r="T523" i="12"/>
  <c r="Q307" i="12"/>
  <c r="N307" i="12"/>
  <c r="Q469" i="12"/>
  <c r="N469" i="12"/>
  <c r="Q405" i="12"/>
  <c r="N405" i="12"/>
  <c r="Q373" i="12"/>
  <c r="N373" i="12"/>
  <c r="T294" i="12"/>
  <c r="W294" i="12"/>
  <c r="T270" i="12"/>
  <c r="W270" i="12"/>
  <c r="Q533" i="12"/>
  <c r="N533" i="12"/>
  <c r="Q461" i="12"/>
  <c r="N461" i="12"/>
  <c r="W410" i="12"/>
  <c r="T410" i="12"/>
  <c r="W382" i="12"/>
  <c r="T382" i="12"/>
  <c r="W338" i="12"/>
  <c r="T338" i="12"/>
  <c r="T266" i="12"/>
  <c r="W266" i="12"/>
  <c r="W333" i="12"/>
  <c r="T333" i="12"/>
  <c r="W317" i="12"/>
  <c r="T317" i="12"/>
  <c r="Q237" i="12"/>
  <c r="N237" i="12"/>
  <c r="Q205" i="12"/>
  <c r="N205" i="12"/>
  <c r="Q173" i="12"/>
  <c r="N173" i="12"/>
  <c r="Q141" i="12"/>
  <c r="N141" i="12"/>
  <c r="Q109" i="12"/>
  <c r="N109" i="12"/>
  <c r="W602" i="12"/>
  <c r="T602" i="12"/>
  <c r="W490" i="12"/>
  <c r="T490" i="12"/>
  <c r="W438" i="12"/>
  <c r="T438" i="12"/>
  <c r="W586" i="12"/>
  <c r="T586" i="12"/>
  <c r="W211" i="12"/>
  <c r="T211" i="12"/>
  <c r="T198" i="12"/>
  <c r="W198" i="12"/>
  <c r="T114" i="12"/>
  <c r="W114" i="12"/>
  <c r="AC50" i="12"/>
  <c r="Z50" i="12"/>
  <c r="W264" i="12"/>
  <c r="T264" i="12"/>
  <c r="Q506" i="12"/>
  <c r="N506" i="12"/>
  <c r="T286" i="12"/>
  <c r="W286" i="12"/>
  <c r="AC148" i="12"/>
  <c r="Z148" i="12"/>
  <c r="AC128" i="12"/>
  <c r="Z128" i="12"/>
  <c r="W40" i="12"/>
  <c r="T40" i="12"/>
  <c r="W159" i="12"/>
  <c r="T159" i="12"/>
  <c r="Q445" i="12"/>
  <c r="N445" i="12"/>
  <c r="W314" i="12"/>
  <c r="T314" i="12"/>
  <c r="AC269" i="12"/>
  <c r="Z269" i="12"/>
  <c r="W123" i="12"/>
  <c r="T123" i="12"/>
  <c r="W95" i="12"/>
  <c r="T95" i="12"/>
  <c r="AC112" i="12"/>
  <c r="Z112" i="12"/>
  <c r="AC296" i="12"/>
  <c r="Z296" i="12"/>
  <c r="Q417" i="12"/>
  <c r="N417" i="12"/>
  <c r="T226" i="12"/>
  <c r="W226" i="12"/>
  <c r="T194" i="12"/>
  <c r="W194" i="12"/>
  <c r="T162" i="12"/>
  <c r="W162" i="12"/>
  <c r="AI106" i="12"/>
  <c r="AF106" i="12"/>
  <c r="N77" i="12"/>
  <c r="Q77" i="12"/>
  <c r="Q489" i="12"/>
  <c r="N489" i="12"/>
  <c r="AC300" i="12"/>
  <c r="Z300" i="12"/>
  <c r="AC208" i="12"/>
  <c r="Z208" i="12"/>
  <c r="W131" i="12"/>
  <c r="T131" i="12"/>
  <c r="T74" i="12"/>
  <c r="W74" i="12"/>
  <c r="W203" i="12"/>
  <c r="T203" i="12"/>
  <c r="AC267" i="12"/>
  <c r="Z267" i="12"/>
  <c r="W103" i="12"/>
  <c r="T103" i="12"/>
  <c r="AF30" i="12"/>
  <c r="AI30" i="12"/>
  <c r="AI18" i="12"/>
  <c r="AF18" i="12"/>
  <c r="T55" i="12"/>
  <c r="W55" i="12"/>
  <c r="AF34" i="12"/>
  <c r="AI34" i="12"/>
  <c r="T23" i="12"/>
  <c r="W23" i="12"/>
  <c r="Z33" i="12"/>
  <c r="AC33" i="12"/>
  <c r="Z37" i="12"/>
  <c r="AC37" i="12"/>
  <c r="AC61" i="12"/>
  <c r="Z61" i="12"/>
  <c r="W47" i="12"/>
  <c r="T47" i="12"/>
  <c r="T90" i="12"/>
  <c r="W90" i="12"/>
  <c r="AC41" i="12"/>
  <c r="Z41" i="12"/>
  <c r="AF10" i="12"/>
  <c r="AI10" i="12"/>
  <c r="AI1309" i="12"/>
  <c r="AF1309" i="12"/>
  <c r="N1256" i="12"/>
  <c r="Q1256" i="12"/>
  <c r="T1212" i="12"/>
  <c r="W1212" i="12"/>
  <c r="AF1016" i="12"/>
  <c r="AI1016" i="12"/>
  <c r="T862" i="12"/>
  <c r="W862" i="12"/>
  <c r="Z805" i="12"/>
  <c r="AC805" i="12"/>
  <c r="N607" i="12"/>
  <c r="Q607" i="12"/>
  <c r="Z693" i="12"/>
  <c r="AC693" i="12"/>
  <c r="T668" i="12"/>
  <c r="W668" i="12"/>
  <c r="T460" i="12"/>
  <c r="W460" i="12"/>
  <c r="W354" i="12"/>
  <c r="T354" i="12"/>
  <c r="Q353" i="12"/>
  <c r="N353" i="12"/>
  <c r="Q181" i="12"/>
  <c r="N181" i="12"/>
  <c r="AC14" i="12"/>
  <c r="Z14" i="12"/>
  <c r="AC132" i="12"/>
  <c r="Z132" i="12"/>
  <c r="W470" i="12"/>
  <c r="T470" i="12"/>
  <c r="T110" i="12"/>
  <c r="W110" i="12"/>
  <c r="T214" i="12"/>
  <c r="W214" i="12"/>
  <c r="T158" i="12"/>
  <c r="W158" i="12"/>
  <c r="Z57" i="12"/>
  <c r="AC57" i="12"/>
  <c r="AI1130" i="12"/>
  <c r="AF1130" i="12"/>
  <c r="T1059" i="12"/>
  <c r="W1059" i="12"/>
  <c r="Q971" i="12"/>
  <c r="N971" i="12"/>
  <c r="W952" i="12"/>
  <c r="T952" i="12"/>
  <c r="AI1014" i="12"/>
  <c r="AF1014" i="12"/>
  <c r="W922" i="12"/>
  <c r="T922" i="12"/>
  <c r="W790" i="12"/>
  <c r="T790" i="12"/>
  <c r="Q528" i="12"/>
  <c r="N528" i="12"/>
  <c r="N1349" i="12"/>
  <c r="Q1349" i="12"/>
  <c r="T1341" i="12"/>
  <c r="W1341" i="12"/>
  <c r="AF1323" i="12"/>
  <c r="AI1323" i="12"/>
  <c r="W1311" i="12"/>
  <c r="T1311" i="12"/>
  <c r="T1289" i="12"/>
  <c r="W1289" i="12"/>
  <c r="AI1271" i="12"/>
  <c r="AF1271" i="12"/>
  <c r="AC1273" i="12"/>
  <c r="Z1273" i="12"/>
  <c r="Q1259" i="12"/>
  <c r="N1259" i="12"/>
  <c r="W1244" i="12"/>
  <c r="T1244" i="12"/>
  <c r="AO1255" i="12"/>
  <c r="AL1255" i="12"/>
  <c r="Q1234" i="12"/>
  <c r="N1234" i="12"/>
  <c r="AI1253" i="12"/>
  <c r="AF1253" i="12"/>
  <c r="W1217" i="12"/>
  <c r="T1217" i="12"/>
  <c r="Q1236" i="12"/>
  <c r="N1236" i="12"/>
  <c r="Q1199" i="12"/>
  <c r="N1199" i="12"/>
  <c r="Q1176" i="12"/>
  <c r="N1176" i="12"/>
  <c r="N1167" i="12"/>
  <c r="Q1167" i="12"/>
  <c r="Z1158" i="12"/>
  <c r="AC1158" i="12"/>
  <c r="Q1118" i="12"/>
  <c r="N1118" i="12"/>
  <c r="Z1140" i="12"/>
  <c r="AC1140" i="12"/>
  <c r="Q1085" i="12"/>
  <c r="N1085" i="12"/>
  <c r="Q1200" i="12"/>
  <c r="N1200" i="12"/>
  <c r="Z1124" i="12"/>
  <c r="AC1124" i="12"/>
  <c r="AC1109" i="12"/>
  <c r="Z1109" i="12"/>
  <c r="N1080" i="12"/>
  <c r="Q1080" i="12"/>
  <c r="W1068" i="12"/>
  <c r="T1068" i="12"/>
  <c r="Q1058" i="12"/>
  <c r="N1058" i="12"/>
  <c r="Q1026" i="12"/>
  <c r="N1026" i="12"/>
  <c r="Z1091" i="12"/>
  <c r="AC1091" i="12"/>
  <c r="N1057" i="12"/>
  <c r="Q1057" i="12"/>
  <c r="Q1094" i="12"/>
  <c r="N1094" i="12"/>
  <c r="W1031" i="12"/>
  <c r="T1031" i="12"/>
  <c r="Z1048" i="12"/>
  <c r="AC1048" i="12"/>
  <c r="W1071" i="12"/>
  <c r="T1071" i="12"/>
  <c r="T1009" i="12"/>
  <c r="W1009" i="12"/>
  <c r="Q963" i="12"/>
  <c r="N963" i="12"/>
  <c r="Q931" i="12"/>
  <c r="N931" i="12"/>
  <c r="W1052" i="12"/>
  <c r="T1052" i="12"/>
  <c r="W956" i="12"/>
  <c r="T956" i="12"/>
  <c r="W944" i="12"/>
  <c r="T944" i="12"/>
  <c r="W983" i="12"/>
  <c r="T983" i="12"/>
  <c r="Z980" i="12"/>
  <c r="AC980" i="12"/>
  <c r="Q909" i="12"/>
  <c r="N909" i="12"/>
  <c r="Q877" i="12"/>
  <c r="N877" i="12"/>
  <c r="Q1021" i="12"/>
  <c r="N1021" i="12"/>
  <c r="W928" i="12"/>
  <c r="T928" i="12"/>
  <c r="W895" i="12"/>
  <c r="T895" i="12"/>
  <c r="T870" i="12"/>
  <c r="W870" i="12"/>
  <c r="T844" i="12"/>
  <c r="W844" i="12"/>
  <c r="Q948" i="12"/>
  <c r="N948" i="12"/>
  <c r="W756" i="12"/>
  <c r="T756" i="12"/>
  <c r="W860" i="12"/>
  <c r="T860" i="12"/>
  <c r="W758" i="12"/>
  <c r="T758" i="12"/>
  <c r="AC836" i="12"/>
  <c r="Z836" i="12"/>
  <c r="AC970" i="12"/>
  <c r="Z970" i="12"/>
  <c r="Q825" i="12"/>
  <c r="N825" i="12"/>
  <c r="Z809" i="12"/>
  <c r="AC809" i="12"/>
  <c r="W776" i="12"/>
  <c r="T776" i="12"/>
  <c r="Z744" i="12"/>
  <c r="AC744" i="12"/>
  <c r="Q741" i="12"/>
  <c r="N741" i="12"/>
  <c r="N659" i="12"/>
  <c r="Q659" i="12"/>
  <c r="N627" i="12"/>
  <c r="Q627" i="12"/>
  <c r="N595" i="12"/>
  <c r="Q595" i="12"/>
  <c r="W667" i="12"/>
  <c r="T667" i="12"/>
  <c r="T604" i="12"/>
  <c r="W604" i="12"/>
  <c r="Q552" i="12"/>
  <c r="N552" i="12"/>
  <c r="Q520" i="12"/>
  <c r="N520" i="12"/>
  <c r="Z588" i="12"/>
  <c r="AC588" i="12"/>
  <c r="W661" i="12"/>
  <c r="T661" i="12"/>
  <c r="W518" i="12"/>
  <c r="T518" i="12"/>
  <c r="T522" i="12"/>
  <c r="W522" i="12"/>
  <c r="T577" i="12"/>
  <c r="W577" i="12"/>
  <c r="N535" i="12"/>
  <c r="Q535" i="12"/>
  <c r="Z716" i="12"/>
  <c r="AC716" i="12"/>
  <c r="Q487" i="12"/>
  <c r="N487" i="12"/>
  <c r="Q455" i="12"/>
  <c r="N455" i="12"/>
  <c r="Q423" i="12"/>
  <c r="N423" i="12"/>
  <c r="Q391" i="12"/>
  <c r="N391" i="12"/>
  <c r="Q359" i="12"/>
  <c r="N359" i="12"/>
  <c r="Q319" i="12"/>
  <c r="N319" i="12"/>
  <c r="W596" i="12"/>
  <c r="T596" i="12"/>
  <c r="Z664" i="12"/>
  <c r="AC664" i="12"/>
  <c r="W515" i="12"/>
  <c r="T515" i="12"/>
  <c r="AC527" i="12"/>
  <c r="Z527" i="12"/>
  <c r="T480" i="12"/>
  <c r="W480" i="12"/>
  <c r="T448" i="12"/>
  <c r="W448" i="12"/>
  <c r="T416" i="12"/>
  <c r="W416" i="12"/>
  <c r="T384" i="12"/>
  <c r="W384" i="12"/>
  <c r="T352" i="12"/>
  <c r="W352" i="12"/>
  <c r="N531" i="12"/>
  <c r="Q531" i="12"/>
  <c r="W341" i="12"/>
  <c r="T341" i="12"/>
  <c r="Q569" i="12"/>
  <c r="N569" i="12"/>
  <c r="Q465" i="12"/>
  <c r="N465" i="12"/>
  <c r="T290" i="12"/>
  <c r="W290" i="12"/>
  <c r="W313" i="12"/>
  <c r="T313" i="12"/>
  <c r="Q457" i="12"/>
  <c r="N457" i="12"/>
  <c r="AO351" i="12"/>
  <c r="AL351" i="12"/>
  <c r="N605" i="12"/>
  <c r="Q605" i="12"/>
  <c r="Q453" i="12"/>
  <c r="N453" i="12"/>
  <c r="Q397" i="12"/>
  <c r="N397" i="12"/>
  <c r="Q365" i="12"/>
  <c r="N365" i="12"/>
  <c r="Q233" i="12"/>
  <c r="N233" i="12"/>
  <c r="Q201" i="12"/>
  <c r="N201" i="12"/>
  <c r="Q169" i="12"/>
  <c r="N169" i="12"/>
  <c r="Q137" i="12"/>
  <c r="N137" i="12"/>
  <c r="Q105" i="12"/>
  <c r="N105" i="12"/>
  <c r="AI328" i="12"/>
  <c r="AF328" i="12"/>
  <c r="T306" i="12"/>
  <c r="W306" i="12"/>
  <c r="T304" i="12"/>
  <c r="W304" i="12"/>
  <c r="T242" i="12"/>
  <c r="W242" i="12"/>
  <c r="W179" i="12"/>
  <c r="T179" i="12"/>
  <c r="T126" i="12"/>
  <c r="W126" i="12"/>
  <c r="AC92" i="12"/>
  <c r="Z92" i="12"/>
  <c r="T234" i="12"/>
  <c r="W234" i="12"/>
  <c r="Q437" i="12"/>
  <c r="N437" i="12"/>
  <c r="Q289" i="12"/>
  <c r="N289" i="12"/>
  <c r="T230" i="12"/>
  <c r="W230" i="12"/>
  <c r="W91" i="12"/>
  <c r="T91" i="12"/>
  <c r="W219" i="12"/>
  <c r="T219" i="12"/>
  <c r="T78" i="12"/>
  <c r="W78" i="12"/>
  <c r="W28" i="12"/>
  <c r="T28" i="12"/>
  <c r="Z299" i="12"/>
  <c r="AC299" i="12"/>
  <c r="W259" i="12"/>
  <c r="T259" i="12"/>
  <c r="AC232" i="12"/>
  <c r="Z232" i="12"/>
  <c r="AC200" i="12"/>
  <c r="Z200" i="12"/>
  <c r="AC168" i="12"/>
  <c r="Z168" i="12"/>
  <c r="W75" i="12"/>
  <c r="T75" i="12"/>
  <c r="T73" i="12"/>
  <c r="W73" i="12"/>
  <c r="Z724" i="12"/>
  <c r="AC724" i="12"/>
  <c r="AC240" i="12"/>
  <c r="Z240" i="12"/>
  <c r="W99" i="12"/>
  <c r="T99" i="12"/>
  <c r="T68" i="12"/>
  <c r="AU1297" i="12"/>
  <c r="AR1297" i="12"/>
  <c r="Q1097" i="12"/>
  <c r="N1097" i="12"/>
  <c r="Q943" i="12"/>
  <c r="N943" i="12"/>
  <c r="AC958" i="12"/>
  <c r="Z958" i="12"/>
  <c r="Q997" i="12"/>
  <c r="N997" i="12"/>
  <c r="N639" i="12"/>
  <c r="Q639" i="12"/>
  <c r="Q532" i="12"/>
  <c r="N532" i="12"/>
  <c r="T550" i="12"/>
  <c r="W550" i="12"/>
  <c r="Q467" i="12"/>
  <c r="N467" i="12"/>
  <c r="Q510" i="12"/>
  <c r="N510" i="12"/>
  <c r="Q433" i="12"/>
  <c r="N433" i="12"/>
  <c r="W321" i="12"/>
  <c r="T321" i="12"/>
  <c r="Q85" i="12"/>
  <c r="N85" i="12"/>
  <c r="AI98" i="12"/>
  <c r="AF98" i="12"/>
  <c r="AC164" i="12"/>
  <c r="Z164" i="12"/>
  <c r="W79" i="12"/>
  <c r="T79" i="12"/>
  <c r="Z8" i="12"/>
  <c r="AC8" i="12"/>
  <c r="AC1340" i="12"/>
  <c r="Z1340" i="12"/>
  <c r="Z1229" i="12"/>
  <c r="AC1229" i="12"/>
  <c r="Q1093" i="12"/>
  <c r="N1093" i="12"/>
  <c r="Z1040" i="12"/>
  <c r="AC1040" i="12"/>
  <c r="Q939" i="12"/>
  <c r="N939" i="12"/>
  <c r="Q885" i="12"/>
  <c r="N885" i="12"/>
  <c r="W871" i="12"/>
  <c r="T871" i="12"/>
  <c r="W816" i="12"/>
  <c r="T816" i="12"/>
  <c r="W812" i="12"/>
  <c r="T812" i="12"/>
  <c r="N635" i="12"/>
  <c r="Q635" i="12"/>
  <c r="N681" i="12"/>
  <c r="Q681" i="12"/>
  <c r="T1350" i="12"/>
  <c r="W1350" i="12"/>
  <c r="Q1345" i="12"/>
  <c r="N1345" i="12"/>
  <c r="W1333" i="12"/>
  <c r="T1333" i="12"/>
  <c r="N1326" i="12"/>
  <c r="Q1326" i="12"/>
  <c r="AF1327" i="12"/>
  <c r="AI1327" i="12"/>
  <c r="W1312" i="12"/>
  <c r="T1312" i="12"/>
  <c r="N1314" i="12"/>
  <c r="Q1314" i="12"/>
  <c r="Q1290" i="12"/>
  <c r="N1290" i="12"/>
  <c r="AC1281" i="12"/>
  <c r="Z1281" i="12"/>
  <c r="W1296" i="12"/>
  <c r="T1296" i="12"/>
  <c r="W1276" i="12"/>
  <c r="T1276" i="12"/>
  <c r="W1233" i="12"/>
  <c r="T1233" i="12"/>
  <c r="T1279" i="12"/>
  <c r="W1279" i="12"/>
  <c r="T1222" i="12"/>
  <c r="W1222" i="12"/>
  <c r="W1213" i="12"/>
  <c r="T1213" i="12"/>
  <c r="Q1195" i="12"/>
  <c r="N1195" i="12"/>
  <c r="T1239" i="12"/>
  <c r="W1239" i="12"/>
  <c r="Z1237" i="12"/>
  <c r="AC1237" i="12"/>
  <c r="Q1172" i="12"/>
  <c r="N1172" i="12"/>
  <c r="T1235" i="12"/>
  <c r="W1235" i="12"/>
  <c r="T1197" i="12"/>
  <c r="W1197" i="12"/>
  <c r="N1163" i="12"/>
  <c r="Q1163" i="12"/>
  <c r="W1189" i="12"/>
  <c r="T1189" i="12"/>
  <c r="T1150" i="12"/>
  <c r="W1150" i="12"/>
  <c r="Q1114" i="12"/>
  <c r="N1114" i="12"/>
  <c r="N1177" i="12"/>
  <c r="Q1177" i="12"/>
  <c r="W1157" i="12"/>
  <c r="T1157" i="12"/>
  <c r="Q1081" i="12"/>
  <c r="N1081" i="12"/>
  <c r="T1241" i="12"/>
  <c r="W1241" i="12"/>
  <c r="N1076" i="12"/>
  <c r="Q1076" i="12"/>
  <c r="W1132" i="12"/>
  <c r="T1132" i="12"/>
  <c r="W1090" i="12"/>
  <c r="T1090" i="12"/>
  <c r="Q1054" i="12"/>
  <c r="N1054" i="12"/>
  <c r="W1098" i="12"/>
  <c r="T1098" i="12"/>
  <c r="Q1127" i="12"/>
  <c r="N1127" i="12"/>
  <c r="N1053" i="12"/>
  <c r="Q1053" i="12"/>
  <c r="N1067" i="12"/>
  <c r="Q1067" i="12"/>
  <c r="T1001" i="12"/>
  <c r="W1001" i="12"/>
  <c r="Q959" i="12"/>
  <c r="N959" i="12"/>
  <c r="Q927" i="12"/>
  <c r="N927" i="12"/>
  <c r="T1005" i="12"/>
  <c r="W1005" i="12"/>
  <c r="AC975" i="12"/>
  <c r="Z975" i="12"/>
  <c r="W924" i="12"/>
  <c r="T924" i="12"/>
  <c r="AC974" i="12"/>
  <c r="Z974" i="12"/>
  <c r="AC942" i="12"/>
  <c r="Z942" i="12"/>
  <c r="Q905" i="12"/>
  <c r="N905" i="12"/>
  <c r="Q873" i="12"/>
  <c r="N873" i="12"/>
  <c r="AC962" i="12"/>
  <c r="Z962" i="12"/>
  <c r="W903" i="12"/>
  <c r="T903" i="12"/>
  <c r="W879" i="12"/>
  <c r="T879" i="12"/>
  <c r="AC884" i="12"/>
  <c r="Z884" i="12"/>
  <c r="W835" i="12"/>
  <c r="T835" i="12"/>
  <c r="AC876" i="12"/>
  <c r="Z876" i="12"/>
  <c r="Z837" i="12"/>
  <c r="AC837" i="12"/>
  <c r="W851" i="12"/>
  <c r="T851" i="12"/>
  <c r="N934" i="12"/>
  <c r="Q934" i="12"/>
  <c r="T914" i="12"/>
  <c r="W914" i="12"/>
  <c r="W859" i="12"/>
  <c r="T859" i="12"/>
  <c r="N818" i="12"/>
  <c r="Q818" i="12"/>
  <c r="Q932" i="12"/>
  <c r="N932" i="12"/>
  <c r="Z813" i="12"/>
  <c r="AC813" i="12"/>
  <c r="W786" i="12"/>
  <c r="T786" i="12"/>
  <c r="AI777" i="12"/>
  <c r="AF777" i="12"/>
  <c r="W780" i="12"/>
  <c r="T780" i="12"/>
  <c r="Q882" i="12"/>
  <c r="N882" i="12"/>
  <c r="W820" i="12"/>
  <c r="T820" i="12"/>
  <c r="T832" i="12"/>
  <c r="W832" i="12"/>
  <c r="Z797" i="12"/>
  <c r="AC797" i="12"/>
  <c r="T743" i="12"/>
  <c r="W743" i="12"/>
  <c r="W907" i="12"/>
  <c r="T907" i="12"/>
  <c r="AC682" i="12"/>
  <c r="Z682" i="12"/>
  <c r="Z670" i="12"/>
  <c r="AC670" i="12"/>
  <c r="Z765" i="12"/>
  <c r="AC765" i="12"/>
  <c r="AC714" i="12"/>
  <c r="Z714" i="12"/>
  <c r="T684" i="12"/>
  <c r="W684" i="12"/>
  <c r="N655" i="12"/>
  <c r="Q655" i="12"/>
  <c r="N623" i="12"/>
  <c r="Q623" i="12"/>
  <c r="N591" i="12"/>
  <c r="Q591" i="12"/>
  <c r="AI731" i="12"/>
  <c r="AF731" i="12"/>
  <c r="AC686" i="12"/>
  <c r="Z686" i="12"/>
  <c r="Z637" i="12"/>
  <c r="AC637" i="12"/>
  <c r="Z614" i="12"/>
  <c r="AC614" i="12"/>
  <c r="Q580" i="12"/>
  <c r="N580" i="12"/>
  <c r="Q548" i="12"/>
  <c r="N548" i="12"/>
  <c r="Q516" i="12"/>
  <c r="N516" i="12"/>
  <c r="Z729" i="12"/>
  <c r="AC729" i="12"/>
  <c r="Z709" i="12"/>
  <c r="AC709" i="12"/>
  <c r="AI696" i="12"/>
  <c r="AF696" i="12"/>
  <c r="W638" i="12"/>
  <c r="T638" i="12"/>
  <c r="T505" i="12"/>
  <c r="W505" i="12"/>
  <c r="W617" i="12"/>
  <c r="T617" i="12"/>
  <c r="W584" i="12"/>
  <c r="T584" i="12"/>
  <c r="W530" i="12"/>
  <c r="T530" i="12"/>
  <c r="Q483" i="12"/>
  <c r="N483" i="12"/>
  <c r="Q451" i="12"/>
  <c r="N451" i="12"/>
  <c r="Q419" i="12"/>
  <c r="N419" i="12"/>
  <c r="Q387" i="12"/>
  <c r="N387" i="12"/>
  <c r="Q355" i="12"/>
  <c r="N355" i="12"/>
  <c r="Q315" i="12"/>
  <c r="N315" i="12"/>
  <c r="W649" i="12"/>
  <c r="T649" i="12"/>
  <c r="T476" i="12"/>
  <c r="W476" i="12"/>
  <c r="T444" i="12"/>
  <c r="W444" i="12"/>
  <c r="T412" i="12"/>
  <c r="W412" i="12"/>
  <c r="T380" i="12"/>
  <c r="W380" i="12"/>
  <c r="W571" i="12"/>
  <c r="T571" i="12"/>
  <c r="W650" i="12"/>
  <c r="T650" i="12"/>
  <c r="Q514" i="12"/>
  <c r="N514" i="12"/>
  <c r="W462" i="12"/>
  <c r="T462" i="12"/>
  <c r="W402" i="12"/>
  <c r="T402" i="12"/>
  <c r="W370" i="12"/>
  <c r="T370" i="12"/>
  <c r="T274" i="12"/>
  <c r="W274" i="12"/>
  <c r="Q500" i="12"/>
  <c r="N500" i="12"/>
  <c r="W454" i="12"/>
  <c r="T454" i="12"/>
  <c r="Q401" i="12"/>
  <c r="N401" i="12"/>
  <c r="Q369" i="12"/>
  <c r="N369" i="12"/>
  <c r="AI308" i="12"/>
  <c r="AF308" i="12"/>
  <c r="W329" i="12"/>
  <c r="T329" i="12"/>
  <c r="Q261" i="12"/>
  <c r="N261" i="12"/>
  <c r="Q229" i="12"/>
  <c r="N229" i="12"/>
  <c r="Q197" i="12"/>
  <c r="N197" i="12"/>
  <c r="Q165" i="12"/>
  <c r="N165" i="12"/>
  <c r="Q133" i="12"/>
  <c r="N133" i="12"/>
  <c r="Q101" i="12"/>
  <c r="N101" i="12"/>
  <c r="W555" i="12"/>
  <c r="T555" i="12"/>
  <c r="W474" i="12"/>
  <c r="T474" i="12"/>
  <c r="Q429" i="12"/>
  <c r="N429" i="12"/>
  <c r="T210" i="12"/>
  <c r="W210" i="12"/>
  <c r="W147" i="12"/>
  <c r="T147" i="12"/>
  <c r="T262" i="12"/>
  <c r="W262" i="12"/>
  <c r="T254" i="12"/>
  <c r="W254" i="12"/>
  <c r="AC160" i="12"/>
  <c r="Z160" i="12"/>
  <c r="Q39" i="12"/>
  <c r="N39" i="12"/>
  <c r="W486" i="12"/>
  <c r="T486" i="12"/>
  <c r="W187" i="12"/>
  <c r="T187" i="12"/>
  <c r="W72" i="12"/>
  <c r="T72" i="12"/>
  <c r="W20" i="12"/>
  <c r="T20" i="12"/>
  <c r="AC152" i="12"/>
  <c r="Z152" i="12"/>
  <c r="W426" i="12"/>
  <c r="T426" i="12"/>
  <c r="T122" i="12"/>
  <c r="W122" i="12"/>
  <c r="Q538" i="12"/>
  <c r="N538" i="12"/>
  <c r="AC272" i="12"/>
  <c r="Z272" i="12"/>
  <c r="W406" i="12"/>
  <c r="T406" i="12"/>
  <c r="AC100" i="12"/>
  <c r="Z100" i="12"/>
  <c r="W390" i="12"/>
  <c r="T390" i="12"/>
  <c r="W151" i="12"/>
  <c r="T151" i="12"/>
  <c r="T130" i="12"/>
  <c r="W130" i="12"/>
  <c r="W67" i="12"/>
  <c r="T67" i="12"/>
  <c r="T202" i="12"/>
  <c r="W202" i="12"/>
  <c r="AC216" i="12"/>
  <c r="Z216" i="12"/>
  <c r="Z24" i="12"/>
  <c r="AC24" i="12"/>
  <c r="Z44" i="12"/>
  <c r="AC44" i="12"/>
  <c r="T7" i="12"/>
  <c r="W7" i="12"/>
  <c r="AF54" i="12"/>
  <c r="AI54" i="12"/>
  <c r="AC17" i="12"/>
  <c r="Z17" i="12"/>
  <c r="Z32" i="12"/>
  <c r="AC32" i="12"/>
  <c r="Z25" i="12"/>
  <c r="AC25" i="12"/>
  <c r="Z21" i="12"/>
  <c r="AC21" i="12"/>
  <c r="Z4" i="12"/>
  <c r="AC4" i="12"/>
  <c r="W1119" i="12"/>
  <c r="T1119" i="12"/>
  <c r="W1017" i="12"/>
  <c r="T1017" i="12"/>
  <c r="N1029" i="12"/>
  <c r="Q1029" i="12"/>
  <c r="AC995" i="12"/>
  <c r="Z995" i="12"/>
  <c r="N802" i="12"/>
  <c r="Q802" i="12"/>
  <c r="W828" i="12"/>
  <c r="T828" i="12"/>
  <c r="Q853" i="12"/>
  <c r="N853" i="12"/>
  <c r="AC698" i="12"/>
  <c r="Z698" i="12"/>
  <c r="AC671" i="12"/>
  <c r="Z671" i="12"/>
  <c r="N559" i="12"/>
  <c r="Q559" i="12"/>
  <c r="Z534" i="12"/>
  <c r="AC534" i="12"/>
  <c r="Z582" i="12"/>
  <c r="AC582" i="12"/>
  <c r="W478" i="12"/>
  <c r="T478" i="12"/>
  <c r="Q149" i="12"/>
  <c r="N149" i="12"/>
  <c r="W115" i="12"/>
  <c r="T115" i="12"/>
  <c r="W56" i="12"/>
  <c r="T56" i="12"/>
  <c r="Q337" i="12"/>
  <c r="N337" i="12"/>
  <c r="W195" i="12"/>
  <c r="T195" i="12"/>
  <c r="AC144" i="12"/>
  <c r="Z144" i="12"/>
  <c r="AC228" i="12"/>
  <c r="Z228" i="12"/>
  <c r="Z60" i="12"/>
  <c r="AC60" i="12"/>
  <c r="T11" i="12"/>
  <c r="W11" i="12"/>
  <c r="Q1351" i="12"/>
  <c r="N1351" i="12"/>
  <c r="AC1330" i="12"/>
  <c r="Z1330" i="12"/>
  <c r="N1230" i="12"/>
  <c r="Q1230" i="12"/>
  <c r="AC1246" i="12"/>
  <c r="Z1246" i="12"/>
  <c r="Q1126" i="12"/>
  <c r="N1126" i="12"/>
  <c r="W1135" i="12"/>
  <c r="T1135" i="12"/>
  <c r="W1149" i="12"/>
  <c r="T1149" i="12"/>
  <c r="W1079" i="12"/>
  <c r="T1079" i="12"/>
  <c r="W1075" i="12"/>
  <c r="T1075" i="12"/>
  <c r="Q917" i="12"/>
  <c r="N917" i="12"/>
  <c r="T898" i="12"/>
  <c r="W898" i="12"/>
  <c r="AC838" i="12"/>
  <c r="Z838" i="12"/>
  <c r="W843" i="12"/>
  <c r="T843" i="12"/>
  <c r="W1344" i="12"/>
  <c r="T1344" i="12"/>
  <c r="AI1343" i="12"/>
  <c r="AF1343" i="12"/>
  <c r="Z1325" i="12"/>
  <c r="AC1325" i="12"/>
  <c r="N1318" i="12"/>
  <c r="Q1318" i="12"/>
  <c r="AF1310" i="12"/>
  <c r="AI1310" i="12"/>
  <c r="AC1300" i="12"/>
  <c r="Z1300" i="12"/>
  <c r="W1274" i="12"/>
  <c r="T1274" i="12"/>
  <c r="W1286" i="12"/>
  <c r="T1286" i="12"/>
  <c r="W1278" i="12"/>
  <c r="T1278" i="12"/>
  <c r="T1264" i="12"/>
  <c r="W1264" i="12"/>
  <c r="N1295" i="12"/>
  <c r="Q1295" i="12"/>
  <c r="AF1267" i="12"/>
  <c r="AI1267" i="12"/>
  <c r="T1260" i="12"/>
  <c r="W1260" i="12"/>
  <c r="Q1231" i="12"/>
  <c r="N1231" i="12"/>
  <c r="W1252" i="12"/>
  <c r="T1252" i="12"/>
  <c r="W1219" i="12"/>
  <c r="T1219" i="12"/>
  <c r="W1209" i="12"/>
  <c r="T1209" i="12"/>
  <c r="T1238" i="12"/>
  <c r="W1238" i="12"/>
  <c r="W1224" i="12"/>
  <c r="T1224" i="12"/>
  <c r="Z1249" i="12"/>
  <c r="AC1249" i="12"/>
  <c r="AC1206" i="12"/>
  <c r="Z1206" i="12"/>
  <c r="Q1168" i="12"/>
  <c r="N1168" i="12"/>
  <c r="N1191" i="12"/>
  <c r="Q1191" i="12"/>
  <c r="N1159" i="12"/>
  <c r="Q1159" i="12"/>
  <c r="Q1146" i="12"/>
  <c r="N1146" i="12"/>
  <c r="Q1110" i="12"/>
  <c r="N1110" i="12"/>
  <c r="Z1174" i="12"/>
  <c r="AC1174" i="12"/>
  <c r="W1169" i="12"/>
  <c r="T1169" i="12"/>
  <c r="W1202" i="12"/>
  <c r="T1202" i="12"/>
  <c r="AC1117" i="12"/>
  <c r="Z1117" i="12"/>
  <c r="Q1077" i="12"/>
  <c r="N1077" i="12"/>
  <c r="W1186" i="12"/>
  <c r="T1186" i="12"/>
  <c r="AC1141" i="12"/>
  <c r="Z1141" i="12"/>
  <c r="N1072" i="12"/>
  <c r="Q1072" i="12"/>
  <c r="AC1129" i="12"/>
  <c r="Z1129" i="12"/>
  <c r="Q1050" i="12"/>
  <c r="N1050" i="12"/>
  <c r="N1049" i="12"/>
  <c r="Q1049" i="12"/>
  <c r="T1022" i="12"/>
  <c r="W1022" i="12"/>
  <c r="Q955" i="12"/>
  <c r="N955" i="12"/>
  <c r="Q923" i="12"/>
  <c r="N923" i="12"/>
  <c r="Q1043" i="12"/>
  <c r="N1043" i="12"/>
  <c r="AI1002" i="12"/>
  <c r="AF1002" i="12"/>
  <c r="Z961" i="12"/>
  <c r="AC961" i="12"/>
  <c r="W977" i="12"/>
  <c r="T977" i="12"/>
  <c r="Q1035" i="12"/>
  <c r="N1035" i="12"/>
  <c r="Z957" i="12"/>
  <c r="AC957" i="12"/>
  <c r="Q901" i="12"/>
  <c r="N901" i="12"/>
  <c r="Q869" i="12"/>
  <c r="N869" i="12"/>
  <c r="Q1018" i="12"/>
  <c r="N1018" i="12"/>
  <c r="Z984" i="12"/>
  <c r="AC984" i="12"/>
  <c r="T894" i="12"/>
  <c r="W894" i="12"/>
  <c r="Q968" i="12"/>
  <c r="N968" i="12"/>
  <c r="T918" i="12"/>
  <c r="W918" i="12"/>
  <c r="W926" i="12"/>
  <c r="T926" i="12"/>
  <c r="N814" i="12"/>
  <c r="Q814" i="12"/>
  <c r="Q857" i="12"/>
  <c r="N857" i="12"/>
  <c r="W796" i="12"/>
  <c r="T796" i="12"/>
  <c r="W808" i="12"/>
  <c r="T808" i="12"/>
  <c r="W973" i="12"/>
  <c r="T973" i="12"/>
  <c r="Q845" i="12"/>
  <c r="N845" i="12"/>
  <c r="Q886" i="12"/>
  <c r="N886" i="12"/>
  <c r="W782" i="12"/>
  <c r="T782" i="12"/>
  <c r="W887" i="12"/>
  <c r="T887" i="12"/>
  <c r="T822" i="12"/>
  <c r="W822" i="12"/>
  <c r="W792" i="12"/>
  <c r="T792" i="12"/>
  <c r="Q752" i="12"/>
  <c r="N752" i="12"/>
  <c r="W754" i="12"/>
  <c r="T754" i="12"/>
  <c r="N761" i="12"/>
  <c r="Q761" i="12"/>
  <c r="N651" i="12"/>
  <c r="Q651" i="12"/>
  <c r="N619" i="12"/>
  <c r="Q619" i="12"/>
  <c r="N587" i="12"/>
  <c r="Q587" i="12"/>
  <c r="AC719" i="12"/>
  <c r="Z719" i="12"/>
  <c r="AC687" i="12"/>
  <c r="Z687" i="12"/>
  <c r="Q576" i="12"/>
  <c r="N576" i="12"/>
  <c r="Q544" i="12"/>
  <c r="N544" i="12"/>
  <c r="Q512" i="12"/>
  <c r="N512" i="12"/>
  <c r="W502" i="12"/>
  <c r="T502" i="12"/>
  <c r="Q479" i="12"/>
  <c r="N479" i="12"/>
  <c r="Q447" i="12"/>
  <c r="N447" i="12"/>
  <c r="Q415" i="12"/>
  <c r="N415" i="12"/>
  <c r="Q383" i="12"/>
  <c r="N383" i="12"/>
  <c r="Q343" i="12"/>
  <c r="N343" i="12"/>
  <c r="Q311" i="12"/>
  <c r="N311" i="12"/>
  <c r="Q557" i="12"/>
  <c r="N557" i="12"/>
  <c r="AI592" i="12"/>
  <c r="AF592" i="12"/>
  <c r="AC350" i="12"/>
  <c r="Z350" i="12"/>
  <c r="T472" i="12"/>
  <c r="W472" i="12"/>
  <c r="T440" i="12"/>
  <c r="W440" i="12"/>
  <c r="T408" i="12"/>
  <c r="W408" i="12"/>
  <c r="T376" i="12"/>
  <c r="W376" i="12"/>
  <c r="Q906" i="12"/>
  <c r="N906" i="12"/>
  <c r="Z566" i="12"/>
  <c r="AC566" i="12"/>
  <c r="N593" i="12"/>
  <c r="Q593" i="12"/>
  <c r="W458" i="12"/>
  <c r="T458" i="12"/>
  <c r="T282" i="12"/>
  <c r="W282" i="12"/>
  <c r="Z653" i="12"/>
  <c r="AC653" i="12"/>
  <c r="W495" i="12"/>
  <c r="T495" i="12"/>
  <c r="W309" i="12"/>
  <c r="T309" i="12"/>
  <c r="W551" i="12"/>
  <c r="T551" i="12"/>
  <c r="W450" i="12"/>
  <c r="T450" i="12"/>
  <c r="W678" i="12"/>
  <c r="T678" i="12"/>
  <c r="W507" i="12"/>
  <c r="T507" i="12"/>
  <c r="Q441" i="12"/>
  <c r="N441" i="12"/>
  <c r="W394" i="12"/>
  <c r="T394" i="12"/>
  <c r="W362" i="12"/>
  <c r="T362" i="12"/>
  <c r="Q257" i="12"/>
  <c r="N257" i="12"/>
  <c r="Q225" i="12"/>
  <c r="N225" i="12"/>
  <c r="Q193" i="12"/>
  <c r="N193" i="12"/>
  <c r="Q161" i="12"/>
  <c r="N161" i="12"/>
  <c r="Q129" i="12"/>
  <c r="N129" i="12"/>
  <c r="Q97" i="12"/>
  <c r="N97" i="12"/>
  <c r="AI324" i="12"/>
  <c r="AF324" i="12"/>
  <c r="T178" i="12"/>
  <c r="W178" i="12"/>
  <c r="AC196" i="12"/>
  <c r="Z196" i="12"/>
  <c r="Q377" i="12"/>
  <c r="N377" i="12"/>
  <c r="AC192" i="12"/>
  <c r="Z192" i="12"/>
  <c r="Q31" i="12"/>
  <c r="N31" i="12"/>
  <c r="T218" i="12"/>
  <c r="W218" i="12"/>
  <c r="W155" i="12"/>
  <c r="T155" i="12"/>
  <c r="W135" i="12"/>
  <c r="T135" i="12"/>
  <c r="W71" i="12"/>
  <c r="T71" i="12"/>
  <c r="W12" i="12"/>
  <c r="T12" i="12"/>
  <c r="T246" i="12"/>
  <c r="W246" i="12"/>
  <c r="T86" i="12"/>
  <c r="W86" i="12"/>
  <c r="AC220" i="12"/>
  <c r="Z220" i="12"/>
  <c r="AC277" i="12"/>
  <c r="Z277" i="12"/>
  <c r="W183" i="12"/>
  <c r="T183" i="12"/>
  <c r="Q393" i="12"/>
  <c r="N393" i="12"/>
  <c r="W81" i="12"/>
  <c r="T81" i="12"/>
  <c r="AC1339" i="12"/>
  <c r="Z1339" i="12"/>
  <c r="W1303" i="12"/>
  <c r="T1303" i="12"/>
  <c r="Q1294" i="12"/>
  <c r="N1294" i="12"/>
  <c r="W1223" i="12"/>
  <c r="T1223" i="12"/>
  <c r="T1208" i="12"/>
  <c r="W1208" i="12"/>
  <c r="N1179" i="12"/>
  <c r="Q1179" i="12"/>
  <c r="Q1038" i="12"/>
  <c r="N1038" i="12"/>
  <c r="AF1012" i="12"/>
  <c r="AI1012" i="12"/>
  <c r="W986" i="12"/>
  <c r="T986" i="12"/>
  <c r="W992" i="12"/>
  <c r="T992" i="12"/>
  <c r="W762" i="12"/>
  <c r="T762" i="12"/>
  <c r="W821" i="12"/>
  <c r="T821" i="12"/>
  <c r="W589" i="12"/>
  <c r="T589" i="12"/>
  <c r="N625" i="12"/>
  <c r="Q625" i="12"/>
  <c r="Q331" i="12"/>
  <c r="N331" i="12"/>
  <c r="T846" i="12"/>
  <c r="W846" i="12"/>
  <c r="T396" i="12"/>
  <c r="W396" i="12"/>
  <c r="Q425" i="12"/>
  <c r="N425" i="12"/>
  <c r="AI585" i="12"/>
  <c r="AF585" i="12"/>
  <c r="Q213" i="12"/>
  <c r="N213" i="12"/>
  <c r="W199" i="12"/>
  <c r="T199" i="12"/>
  <c r="W511" i="12"/>
  <c r="T511" i="12"/>
  <c r="Q498" i="12"/>
  <c r="N498" i="12"/>
  <c r="T142" i="12"/>
  <c r="W142" i="12"/>
  <c r="T35" i="12"/>
  <c r="W35" i="12"/>
  <c r="T15" i="12"/>
  <c r="W15" i="12"/>
  <c r="N1175" i="12"/>
  <c r="Q1175" i="12"/>
  <c r="N1088" i="12"/>
  <c r="Q1088" i="12"/>
  <c r="Q1034" i="12"/>
  <c r="N1034" i="12"/>
  <c r="W1039" i="12"/>
  <c r="T1039" i="12"/>
  <c r="W1060" i="12"/>
  <c r="T1060" i="12"/>
  <c r="T874" i="12"/>
  <c r="W874" i="12"/>
  <c r="T866" i="12"/>
  <c r="W866" i="12"/>
  <c r="AF833" i="12"/>
  <c r="AI833" i="12"/>
  <c r="W774" i="12"/>
  <c r="T774" i="12"/>
  <c r="N603" i="12"/>
  <c r="Q603" i="12"/>
  <c r="AC759" i="12"/>
  <c r="Z759" i="12"/>
  <c r="Q1353" i="12"/>
  <c r="N1353" i="12"/>
  <c r="T1354" i="12"/>
  <c r="W1354" i="12"/>
  <c r="T1336" i="12"/>
  <c r="W1336" i="12"/>
  <c r="W1346" i="12"/>
  <c r="T1346" i="12"/>
  <c r="AO1315" i="12"/>
  <c r="AL1315" i="12"/>
  <c r="W1322" i="12"/>
  <c r="T1322" i="12"/>
  <c r="T1316" i="12"/>
  <c r="W1316" i="12"/>
  <c r="T1306" i="12"/>
  <c r="W1306" i="12"/>
  <c r="W1280" i="12"/>
  <c r="T1280" i="12"/>
  <c r="Q1268" i="12"/>
  <c r="N1268" i="12"/>
  <c r="Q1227" i="12"/>
  <c r="N1227" i="12"/>
  <c r="W1242" i="12"/>
  <c r="T1242" i="12"/>
  <c r="W1228" i="12"/>
  <c r="T1228" i="12"/>
  <c r="Q1251" i="12"/>
  <c r="N1251" i="12"/>
  <c r="T1218" i="12"/>
  <c r="W1218" i="12"/>
  <c r="AC1210" i="12"/>
  <c r="Z1210" i="12"/>
  <c r="AC1214" i="12"/>
  <c r="Z1214" i="12"/>
  <c r="AO1226" i="12"/>
  <c r="AL1226" i="12"/>
  <c r="Q1164" i="12"/>
  <c r="N1164" i="12"/>
  <c r="N1187" i="12"/>
  <c r="Q1187" i="12"/>
  <c r="N1155" i="12"/>
  <c r="Q1155" i="12"/>
  <c r="W1152" i="12"/>
  <c r="T1152" i="12"/>
  <c r="Z1178" i="12"/>
  <c r="AC1178" i="12"/>
  <c r="Q1142" i="12"/>
  <c r="N1142" i="12"/>
  <c r="Q1106" i="12"/>
  <c r="N1106" i="12"/>
  <c r="AC1137" i="12"/>
  <c r="Z1137" i="12"/>
  <c r="Z1136" i="12"/>
  <c r="AC1136" i="12"/>
  <c r="Q1073" i="12"/>
  <c r="N1073" i="12"/>
  <c r="AC1121" i="12"/>
  <c r="Z1121" i="12"/>
  <c r="N1100" i="12"/>
  <c r="Q1100" i="12"/>
  <c r="W1064" i="12"/>
  <c r="T1064" i="12"/>
  <c r="Q1046" i="12"/>
  <c r="N1046" i="12"/>
  <c r="W1070" i="12"/>
  <c r="T1070" i="12"/>
  <c r="AI1112" i="12"/>
  <c r="AF1112" i="12"/>
  <c r="W1086" i="12"/>
  <c r="T1086" i="12"/>
  <c r="N1045" i="12"/>
  <c r="Q1045" i="12"/>
  <c r="W1019" i="12"/>
  <c r="T1019" i="12"/>
  <c r="W1033" i="12"/>
  <c r="T1033" i="12"/>
  <c r="N1107" i="12"/>
  <c r="Q1107" i="12"/>
  <c r="AI996" i="12"/>
  <c r="AF996" i="12"/>
  <c r="Z1036" i="12"/>
  <c r="AC1036" i="12"/>
  <c r="Q951" i="12"/>
  <c r="N951" i="12"/>
  <c r="W1027" i="12"/>
  <c r="T1027" i="12"/>
  <c r="T1020" i="12"/>
  <c r="W1020" i="12"/>
  <c r="W936" i="12"/>
  <c r="T936" i="12"/>
  <c r="W993" i="12"/>
  <c r="T993" i="12"/>
  <c r="AC966" i="12"/>
  <c r="Z966" i="12"/>
  <c r="AF1003" i="12"/>
  <c r="AI1003" i="12"/>
  <c r="W972" i="12"/>
  <c r="T972" i="12"/>
  <c r="W940" i="12"/>
  <c r="T940" i="12"/>
  <c r="Q897" i="12"/>
  <c r="N897" i="12"/>
  <c r="Q865" i="12"/>
  <c r="N865" i="12"/>
  <c r="AI982" i="12"/>
  <c r="AF982" i="12"/>
  <c r="W960" i="12"/>
  <c r="T960" i="12"/>
  <c r="T902" i="12"/>
  <c r="W902" i="12"/>
  <c r="T878" i="12"/>
  <c r="W878" i="12"/>
  <c r="W831" i="12"/>
  <c r="T831" i="12"/>
  <c r="T858" i="12"/>
  <c r="W858" i="12"/>
  <c r="W827" i="12"/>
  <c r="T827" i="12"/>
  <c r="AC950" i="12"/>
  <c r="Z950" i="12"/>
  <c r="Z920" i="12"/>
  <c r="AC920" i="12"/>
  <c r="W863" i="12"/>
  <c r="T863" i="12"/>
  <c r="W839" i="12"/>
  <c r="T839" i="12"/>
  <c r="W933" i="12"/>
  <c r="T933" i="12"/>
  <c r="N810" i="12"/>
  <c r="Q810" i="12"/>
  <c r="AC856" i="12"/>
  <c r="Z856" i="12"/>
  <c r="W930" i="12"/>
  <c r="T930" i="12"/>
  <c r="W864" i="12"/>
  <c r="T864" i="12"/>
  <c r="T764" i="12"/>
  <c r="W764" i="12"/>
  <c r="Z817" i="12"/>
  <c r="AC817" i="12"/>
  <c r="T829" i="12"/>
  <c r="W829" i="12"/>
  <c r="AI791" i="12"/>
  <c r="AF791" i="12"/>
  <c r="AI775" i="12"/>
  <c r="AF775" i="12"/>
  <c r="Z841" i="12"/>
  <c r="AC841" i="12"/>
  <c r="T789" i="12"/>
  <c r="W789" i="12"/>
  <c r="Z742" i="12"/>
  <c r="AC742" i="12"/>
  <c r="AC706" i="12"/>
  <c r="Z706" i="12"/>
  <c r="N647" i="12"/>
  <c r="Q647" i="12"/>
  <c r="N615" i="12"/>
  <c r="Q615" i="12"/>
  <c r="AC730" i="12"/>
  <c r="Z730" i="12"/>
  <c r="Q676" i="12"/>
  <c r="N676" i="12"/>
  <c r="Z594" i="12"/>
  <c r="AC594" i="12"/>
  <c r="AC718" i="12"/>
  <c r="Z718" i="12"/>
  <c r="AC702" i="12"/>
  <c r="Z702" i="12"/>
  <c r="Z646" i="12"/>
  <c r="AC646" i="12"/>
  <c r="Z606" i="12"/>
  <c r="AC606" i="12"/>
  <c r="Q572" i="12"/>
  <c r="N572" i="12"/>
  <c r="Q540" i="12"/>
  <c r="N540" i="12"/>
  <c r="Q508" i="12"/>
  <c r="N508" i="12"/>
  <c r="W728" i="12"/>
  <c r="T728" i="12"/>
  <c r="Z701" i="12"/>
  <c r="AC701" i="12"/>
  <c r="Z626" i="12"/>
  <c r="AC626" i="12"/>
  <c r="AI633" i="12"/>
  <c r="AF633" i="12"/>
  <c r="T501" i="12"/>
  <c r="W501" i="12"/>
  <c r="W494" i="12"/>
  <c r="T494" i="12"/>
  <c r="AF663" i="12"/>
  <c r="AI663" i="12"/>
  <c r="W601" i="12"/>
  <c r="T601" i="12"/>
  <c r="AI640" i="12"/>
  <c r="AF640" i="12"/>
  <c r="T561" i="12"/>
  <c r="W561" i="12"/>
  <c r="N503" i="12"/>
  <c r="Q503" i="12"/>
  <c r="Z634" i="12"/>
  <c r="AC634" i="12"/>
  <c r="T517" i="12"/>
  <c r="W517" i="12"/>
  <c r="Q475" i="12"/>
  <c r="N475" i="12"/>
  <c r="Q443" i="12"/>
  <c r="N443" i="12"/>
  <c r="Q411" i="12"/>
  <c r="N411" i="12"/>
  <c r="Q379" i="12"/>
  <c r="N379" i="12"/>
  <c r="Q339" i="12"/>
  <c r="N339" i="12"/>
  <c r="AF679" i="12"/>
  <c r="AI679" i="12"/>
  <c r="T574" i="12"/>
  <c r="W574" i="12"/>
  <c r="W609" i="12"/>
  <c r="T609" i="12"/>
  <c r="T468" i="12"/>
  <c r="W468" i="12"/>
  <c r="T436" i="12"/>
  <c r="W436" i="12"/>
  <c r="T404" i="12"/>
  <c r="W404" i="12"/>
  <c r="T372" i="12"/>
  <c r="W372" i="12"/>
  <c r="W519" i="12"/>
  <c r="T519" i="12"/>
  <c r="W543" i="12"/>
  <c r="T543" i="12"/>
  <c r="W434" i="12"/>
  <c r="T434" i="12"/>
  <c r="Q389" i="12"/>
  <c r="N389" i="12"/>
  <c r="Q357" i="12"/>
  <c r="N357" i="12"/>
  <c r="W334" i="12"/>
  <c r="T334" i="12"/>
  <c r="W442" i="12"/>
  <c r="T442" i="12"/>
  <c r="W398" i="12"/>
  <c r="T398" i="12"/>
  <c r="W366" i="12"/>
  <c r="T366" i="12"/>
  <c r="T301" i="12"/>
  <c r="W301" i="12"/>
  <c r="T496" i="12"/>
  <c r="W496" i="12"/>
  <c r="W345" i="12"/>
  <c r="T345" i="12"/>
  <c r="W325" i="12"/>
  <c r="T325" i="12"/>
  <c r="W310" i="12"/>
  <c r="T310" i="12"/>
  <c r="Q253" i="12"/>
  <c r="N253" i="12"/>
  <c r="Q221" i="12"/>
  <c r="N221" i="12"/>
  <c r="Q189" i="12"/>
  <c r="N189" i="12"/>
  <c r="Q157" i="12"/>
  <c r="N157" i="12"/>
  <c r="Q125" i="12"/>
  <c r="N125" i="12"/>
  <c r="Q93" i="12"/>
  <c r="N93" i="12"/>
  <c r="Q449" i="12"/>
  <c r="N449" i="12"/>
  <c r="AI344" i="12"/>
  <c r="AF344" i="12"/>
  <c r="AC236" i="12"/>
  <c r="Z236" i="12"/>
  <c r="T146" i="12"/>
  <c r="W146" i="12"/>
  <c r="AC120" i="12"/>
  <c r="Z120" i="12"/>
  <c r="T222" i="12"/>
  <c r="W222" i="12"/>
  <c r="AC224" i="12"/>
  <c r="Z224" i="12"/>
  <c r="AC140" i="12"/>
  <c r="Z140" i="12"/>
  <c r="AC66" i="12"/>
  <c r="Z66" i="12"/>
  <c r="Q27" i="12"/>
  <c r="N27" i="12"/>
  <c r="W414" i="12"/>
  <c r="T414" i="12"/>
  <c r="Z271" i="12"/>
  <c r="AC271" i="12"/>
  <c r="T186" i="12"/>
  <c r="W186" i="12"/>
  <c r="W171" i="12"/>
  <c r="T171" i="12"/>
  <c r="W243" i="12"/>
  <c r="T243" i="12"/>
  <c r="T138" i="12"/>
  <c r="W138" i="12"/>
  <c r="Q361" i="12"/>
  <c r="N361" i="12"/>
  <c r="AC116" i="12"/>
  <c r="Z116" i="12"/>
  <c r="N82" i="12"/>
  <c r="Q82" i="12"/>
  <c r="W374" i="12"/>
  <c r="T374" i="12"/>
  <c r="N567" i="12"/>
  <c r="Q567" i="12"/>
  <c r="AC336" i="12"/>
  <c r="Z336" i="12"/>
  <c r="W111" i="12"/>
  <c r="T111" i="12"/>
  <c r="AC84" i="12"/>
  <c r="Z84" i="12"/>
  <c r="T250" i="12"/>
  <c r="W250" i="12"/>
  <c r="W139" i="12"/>
  <c r="T139" i="12"/>
  <c r="Q529" i="12"/>
  <c r="N529" i="12"/>
  <c r="W326" i="12"/>
  <c r="T326" i="12"/>
  <c r="AC281" i="12"/>
  <c r="Z281" i="12"/>
  <c r="W215" i="12"/>
  <c r="T215" i="12"/>
  <c r="T150" i="12"/>
  <c r="W150" i="12"/>
  <c r="AC124" i="12"/>
  <c r="Z124" i="12"/>
  <c r="W119" i="12"/>
  <c r="T119" i="12"/>
  <c r="T190" i="12"/>
  <c r="W190" i="12"/>
  <c r="Z45" i="12"/>
  <c r="AC45" i="12"/>
  <c r="W19" i="12"/>
  <c r="T19" i="12"/>
  <c r="Z65" i="12"/>
  <c r="AC65" i="12"/>
  <c r="AC29" i="12"/>
  <c r="Z29" i="12"/>
  <c r="Z64" i="12"/>
  <c r="AC64" i="12"/>
  <c r="W43" i="12"/>
  <c r="T43" i="12"/>
  <c r="T63" i="12"/>
  <c r="W63" i="12"/>
  <c r="Z16" i="12"/>
  <c r="AC16" i="12"/>
  <c r="Z5" i="12"/>
  <c r="AC5" i="12"/>
  <c r="AF62" i="12"/>
  <c r="AI62" i="12"/>
  <c r="AI26" i="12"/>
  <c r="AF26" i="12"/>
  <c r="Q1324" i="12"/>
  <c r="N1324" i="12"/>
  <c r="Q1211" i="12"/>
  <c r="N1211" i="12"/>
  <c r="Q1188" i="12"/>
  <c r="N1188" i="12"/>
  <c r="T1196" i="12"/>
  <c r="W1196" i="12"/>
  <c r="Q1065" i="12"/>
  <c r="N1065" i="12"/>
  <c r="N1092" i="12"/>
  <c r="Q1092" i="12"/>
  <c r="N1181" i="12"/>
  <c r="Q1181" i="12"/>
  <c r="Q889" i="12"/>
  <c r="N889" i="12"/>
  <c r="W953" i="12"/>
  <c r="T953" i="12"/>
  <c r="AC848" i="12"/>
  <c r="Z848" i="12"/>
  <c r="Q910" i="12"/>
  <c r="N910" i="12"/>
  <c r="W784" i="12"/>
  <c r="T784" i="12"/>
  <c r="Q564" i="12"/>
  <c r="N564" i="12"/>
  <c r="W705" i="12"/>
  <c r="T705" i="12"/>
  <c r="AI712" i="12"/>
  <c r="AF712" i="12"/>
  <c r="Q371" i="12"/>
  <c r="N371" i="12"/>
  <c r="T364" i="12"/>
  <c r="W364" i="12"/>
  <c r="T297" i="12"/>
  <c r="W297" i="12"/>
  <c r="Q385" i="12"/>
  <c r="N385" i="12"/>
  <c r="W446" i="12"/>
  <c r="T446" i="12"/>
  <c r="AC172" i="12"/>
  <c r="Z172" i="12"/>
  <c r="W223" i="12"/>
  <c r="T223" i="12"/>
  <c r="W163" i="12"/>
  <c r="T163" i="12"/>
  <c r="AC88" i="12"/>
  <c r="Z88" i="12"/>
  <c r="Z13" i="12"/>
  <c r="AC13" i="12"/>
  <c r="Z52" i="12"/>
  <c r="AC52" i="12"/>
  <c r="W1329" i="12"/>
  <c r="T1329" i="12"/>
  <c r="W1266" i="12"/>
  <c r="T1266" i="12"/>
  <c r="Q1207" i="12"/>
  <c r="N1207" i="12"/>
  <c r="W1220" i="12"/>
  <c r="T1220" i="12"/>
  <c r="AC938" i="12"/>
  <c r="Z938" i="12"/>
  <c r="Z937" i="12"/>
  <c r="AC937" i="12"/>
  <c r="W788" i="12"/>
  <c r="T788" i="12"/>
  <c r="T842" i="12"/>
  <c r="W842" i="12"/>
  <c r="Q804" i="12"/>
  <c r="N804" i="12"/>
  <c r="W1342" i="12"/>
  <c r="T1342" i="12"/>
  <c r="W1331" i="12"/>
  <c r="T1331" i="12"/>
  <c r="Q1337" i="12"/>
  <c r="N1337" i="12"/>
  <c r="AC1292" i="12"/>
  <c r="Z1292" i="12"/>
  <c r="AC1304" i="12"/>
  <c r="Z1304" i="12"/>
  <c r="AU1305" i="12"/>
  <c r="AR1305" i="12"/>
  <c r="AC1270" i="12"/>
  <c r="Z1270" i="12"/>
  <c r="W1258" i="12"/>
  <c r="T1258" i="12"/>
  <c r="W1275" i="12"/>
  <c r="T1275" i="12"/>
  <c r="Q1215" i="12"/>
  <c r="N1215" i="12"/>
  <c r="W1232" i="12"/>
  <c r="T1232" i="12"/>
  <c r="T1216" i="12"/>
  <c r="W1216" i="12"/>
  <c r="T1221" i="12"/>
  <c r="W1221" i="12"/>
  <c r="Q1192" i="12"/>
  <c r="N1192" i="12"/>
  <c r="Q1160" i="12"/>
  <c r="N1160" i="12"/>
  <c r="N1198" i="12"/>
  <c r="Q1198" i="12"/>
  <c r="N1183" i="12"/>
  <c r="Q1183" i="12"/>
  <c r="W1193" i="12"/>
  <c r="T1193" i="12"/>
  <c r="T1194" i="12"/>
  <c r="W1194" i="12"/>
  <c r="Q1138" i="12"/>
  <c r="N1138" i="12"/>
  <c r="Z1170" i="12"/>
  <c r="AC1170" i="12"/>
  <c r="Q1147" i="12"/>
  <c r="N1147" i="12"/>
  <c r="Q1148" i="12"/>
  <c r="N1148" i="12"/>
  <c r="AC1125" i="12"/>
  <c r="Z1125" i="12"/>
  <c r="Q1101" i="12"/>
  <c r="N1101" i="12"/>
  <c r="Q1069" i="12"/>
  <c r="N1069" i="12"/>
  <c r="Q1185" i="12"/>
  <c r="N1185" i="12"/>
  <c r="W1165" i="12"/>
  <c r="T1165" i="12"/>
  <c r="W1139" i="12"/>
  <c r="T1139" i="12"/>
  <c r="N1096" i="12"/>
  <c r="Q1096" i="12"/>
  <c r="Z1087" i="12"/>
  <c r="AC1087" i="12"/>
  <c r="Z1083" i="12"/>
  <c r="AC1083" i="12"/>
  <c r="Q1042" i="12"/>
  <c r="N1042" i="12"/>
  <c r="AC1105" i="12"/>
  <c r="Z1105" i="12"/>
  <c r="N1041" i="12"/>
  <c r="Q1041" i="12"/>
  <c r="AC1104" i="12"/>
  <c r="Z1104" i="12"/>
  <c r="T1025" i="12"/>
  <c r="W1025" i="12"/>
  <c r="W1047" i="12"/>
  <c r="T1047" i="12"/>
  <c r="W1051" i="12"/>
  <c r="T1051" i="12"/>
  <c r="T1024" i="12"/>
  <c r="W1024" i="12"/>
  <c r="N979" i="12"/>
  <c r="Q979" i="12"/>
  <c r="Q947" i="12"/>
  <c r="N947" i="12"/>
  <c r="N1037" i="12"/>
  <c r="Q1037" i="12"/>
  <c r="N989" i="12"/>
  <c r="Q989" i="12"/>
  <c r="AC954" i="12"/>
  <c r="Z954" i="12"/>
  <c r="Q893" i="12"/>
  <c r="N893" i="12"/>
  <c r="Q861" i="12"/>
  <c r="N861" i="12"/>
  <c r="W1015" i="12"/>
  <c r="T1015" i="12"/>
  <c r="Z978" i="12"/>
  <c r="AC978" i="12"/>
  <c r="W899" i="12"/>
  <c r="T899" i="12"/>
  <c r="W875" i="12"/>
  <c r="T875" i="12"/>
  <c r="W919" i="12"/>
  <c r="T919" i="12"/>
  <c r="AC880" i="12"/>
  <c r="Z880" i="12"/>
  <c r="AC900" i="12"/>
  <c r="Z900" i="12"/>
  <c r="W867" i="12"/>
  <c r="T867" i="12"/>
  <c r="AC1000" i="12"/>
  <c r="Z1000" i="12"/>
  <c r="N806" i="12"/>
  <c r="Q806" i="12"/>
  <c r="Q849" i="12"/>
  <c r="N849" i="12"/>
  <c r="W772" i="12"/>
  <c r="T772" i="12"/>
  <c r="N834" i="12"/>
  <c r="Q834" i="12"/>
  <c r="W916" i="12"/>
  <c r="T916" i="12"/>
  <c r="AC840" i="12"/>
  <c r="Z840" i="12"/>
  <c r="AC738" i="12"/>
  <c r="Z738" i="12"/>
  <c r="AI735" i="12"/>
  <c r="AF735" i="12"/>
  <c r="N757" i="12"/>
  <c r="Q757" i="12"/>
  <c r="N643" i="12"/>
  <c r="Q643" i="12"/>
  <c r="N611" i="12"/>
  <c r="Q611" i="12"/>
  <c r="AC811" i="12"/>
  <c r="Z811" i="12"/>
  <c r="Z642" i="12"/>
  <c r="AC642" i="12"/>
  <c r="Q568" i="12"/>
  <c r="N568" i="12"/>
  <c r="Q536" i="12"/>
  <c r="N536" i="12"/>
  <c r="Q504" i="12"/>
  <c r="N504" i="12"/>
  <c r="AC734" i="12"/>
  <c r="Z734" i="12"/>
  <c r="N665" i="12"/>
  <c r="Q665" i="12"/>
  <c r="W674" i="12"/>
  <c r="T674" i="12"/>
  <c r="T769" i="12"/>
  <c r="W769" i="12"/>
  <c r="Q471" i="12"/>
  <c r="N471" i="12"/>
  <c r="Q439" i="12"/>
  <c r="N439" i="12"/>
  <c r="Q407" i="12"/>
  <c r="N407" i="12"/>
  <c r="Q375" i="12"/>
  <c r="N375" i="12"/>
  <c r="Q335" i="12"/>
  <c r="N335" i="12"/>
  <c r="W547" i="12"/>
  <c r="T547" i="12"/>
  <c r="W689" i="12"/>
  <c r="T689" i="12"/>
  <c r="T464" i="12"/>
  <c r="W464" i="12"/>
  <c r="T432" i="12"/>
  <c r="W432" i="12"/>
  <c r="T400" i="12"/>
  <c r="W400" i="12"/>
  <c r="W657" i="12"/>
  <c r="T657" i="12"/>
  <c r="W558" i="12"/>
  <c r="T558" i="12"/>
  <c r="AI348" i="12"/>
  <c r="AF348" i="12"/>
  <c r="N579" i="12"/>
  <c r="Q579" i="12"/>
  <c r="W349" i="12"/>
  <c r="T349" i="12"/>
  <c r="W562" i="12"/>
  <c r="T562" i="12"/>
  <c r="W685" i="12"/>
  <c r="T685" i="12"/>
  <c r="Q485" i="12"/>
  <c r="N485" i="12"/>
  <c r="W422" i="12"/>
  <c r="T422" i="12"/>
  <c r="T278" i="12"/>
  <c r="W278" i="12"/>
  <c r="AF305" i="12"/>
  <c r="AI305" i="12"/>
  <c r="W430" i="12"/>
  <c r="T430" i="12"/>
  <c r="T298" i="12"/>
  <c r="W298" i="12"/>
  <c r="AF662" i="12"/>
  <c r="AI662" i="12"/>
  <c r="W418" i="12"/>
  <c r="T418" i="12"/>
  <c r="Q381" i="12"/>
  <c r="N381" i="12"/>
  <c r="Q249" i="12"/>
  <c r="N249" i="12"/>
  <c r="Q217" i="12"/>
  <c r="N217" i="12"/>
  <c r="Q185" i="12"/>
  <c r="N185" i="12"/>
  <c r="Q153" i="12"/>
  <c r="N153" i="12"/>
  <c r="Q121" i="12"/>
  <c r="N121" i="12"/>
  <c r="Q89" i="12"/>
  <c r="N89" i="12"/>
  <c r="AI320" i="12"/>
  <c r="AF320" i="12"/>
  <c r="AC204" i="12"/>
  <c r="Z204" i="12"/>
  <c r="T288" i="12"/>
  <c r="W288" i="12"/>
  <c r="T170" i="12"/>
  <c r="W170" i="12"/>
  <c r="W358" i="12"/>
  <c r="T358" i="12"/>
  <c r="AC244" i="12"/>
  <c r="Z244" i="12"/>
  <c r="W167" i="12"/>
  <c r="T167" i="12"/>
  <c r="Q59" i="12"/>
  <c r="N59" i="12"/>
  <c r="W247" i="12"/>
  <c r="T247" i="12"/>
  <c r="T154" i="12"/>
  <c r="W154" i="12"/>
  <c r="T134" i="12"/>
  <c r="W134" i="12"/>
  <c r="AC96" i="12"/>
  <c r="Z96" i="12"/>
  <c r="Q69" i="12"/>
  <c r="N69" i="12"/>
  <c r="W239" i="12"/>
  <c r="T239" i="12"/>
  <c r="W207" i="12"/>
  <c r="T207" i="12"/>
  <c r="W175" i="12"/>
  <c r="T175" i="12"/>
  <c r="W143" i="12"/>
  <c r="T143" i="12"/>
  <c r="Z76" i="12"/>
  <c r="AC76" i="12"/>
  <c r="AC184" i="12"/>
  <c r="Z184" i="12"/>
  <c r="T302" i="12"/>
  <c r="W302" i="12"/>
  <c r="AC499" i="12"/>
  <c r="Z499" i="12"/>
  <c r="AC260" i="12"/>
  <c r="Z260" i="12"/>
  <c r="T182" i="12"/>
  <c r="W182" i="12"/>
  <c r="W83" i="12"/>
  <c r="T83" i="12"/>
  <c r="W466" i="12"/>
  <c r="T466" i="12"/>
  <c r="W322" i="12"/>
  <c r="T322" i="12"/>
  <c r="AC70" i="12"/>
  <c r="Z70" i="12"/>
  <c r="G26" i="17"/>
  <c r="H26" i="17"/>
  <c r="O26" i="17" s="1"/>
  <c r="O27" i="17" s="1"/>
  <c r="O28" i="17" s="1"/>
  <c r="O29" i="17" s="1"/>
  <c r="O30" i="17" s="1"/>
  <c r="O31" i="17" s="1"/>
  <c r="O32" i="17" s="1"/>
  <c r="O33" i="17" s="1"/>
  <c r="O34" i="17" s="1"/>
  <c r="O35" i="17" s="1"/>
  <c r="O36" i="17" s="1"/>
  <c r="O37" i="17" s="1"/>
  <c r="O38" i="17" s="1"/>
  <c r="O39" i="17" s="1"/>
  <c r="O40" i="17" s="1"/>
  <c r="O41" i="17" s="1"/>
  <c r="O42" i="17" s="1"/>
  <c r="O43" i="17" s="1"/>
  <c r="O44" i="17" s="1"/>
  <c r="O45" i="17" s="1"/>
  <c r="O46" i="17" s="1"/>
  <c r="O47" i="17" s="1"/>
  <c r="O48" i="17" s="1"/>
  <c r="O49" i="17" s="1"/>
  <c r="O50" i="17" s="1"/>
  <c r="O51" i="17" s="1"/>
  <c r="O52" i="17" s="1"/>
  <c r="O53" i="17" s="1"/>
  <c r="O54" i="17" s="1"/>
  <c r="O55" i="17" s="1"/>
  <c r="O56" i="17" s="1"/>
  <c r="O57" i="17" s="1"/>
  <c r="O58" i="17" s="1"/>
  <c r="O59" i="17" s="1"/>
  <c r="O60" i="17" s="1"/>
  <c r="O61" i="17" s="1"/>
  <c r="O62" i="17" s="1"/>
  <c r="O63" i="17" s="1"/>
  <c r="O64" i="17" s="1"/>
  <c r="O65" i="17" s="1"/>
  <c r="O66" i="17" s="1"/>
  <c r="O67" i="17" s="1"/>
  <c r="O68" i="17" s="1"/>
  <c r="O69" i="17" s="1"/>
  <c r="O70" i="17" s="1"/>
  <c r="O71" i="17" s="1"/>
  <c r="O72" i="17" s="1"/>
  <c r="O73" i="17" s="1"/>
  <c r="O74" i="17" s="1"/>
  <c r="O75" i="17" s="1"/>
  <c r="O76" i="17" s="1"/>
  <c r="O77" i="17" s="1"/>
  <c r="O78" i="17" s="1"/>
  <c r="O79" i="17" s="1"/>
  <c r="O80" i="17" s="1"/>
  <c r="O81" i="17" s="1"/>
  <c r="O82" i="17" s="1"/>
  <c r="O83" i="17" s="1"/>
  <c r="O84" i="17" s="1"/>
  <c r="O85" i="17" s="1"/>
  <c r="O86" i="17" s="1"/>
  <c r="O87" i="17" s="1"/>
  <c r="O88" i="17" s="1"/>
  <c r="O89" i="17" s="1"/>
  <c r="O90" i="17" s="1"/>
  <c r="O91" i="17" s="1"/>
  <c r="O92" i="17" s="1"/>
  <c r="O93" i="17" s="1"/>
  <c r="O94" i="17" s="1"/>
  <c r="O95" i="17" s="1"/>
  <c r="O96" i="17" s="1"/>
  <c r="O97" i="17" s="1"/>
  <c r="O98" i="17" s="1"/>
  <c r="L26" i="17"/>
  <c r="G27" i="17"/>
  <c r="H27" i="17"/>
  <c r="L27" i="17"/>
  <c r="G28" i="17"/>
  <c r="H28" i="17"/>
  <c r="L28" i="17"/>
  <c r="G29" i="17"/>
  <c r="H29" i="17"/>
  <c r="L29" i="17"/>
  <c r="G30" i="17"/>
  <c r="H30" i="17"/>
  <c r="L30" i="17"/>
  <c r="G31" i="17"/>
  <c r="H31" i="17"/>
  <c r="L31" i="17"/>
  <c r="G32" i="17"/>
  <c r="H32" i="17"/>
  <c r="L32" i="17"/>
  <c r="G33" i="17"/>
  <c r="H33" i="17"/>
  <c r="L33" i="17"/>
  <c r="G34" i="17"/>
  <c r="H34" i="17"/>
  <c r="L34" i="17"/>
  <c r="G35" i="17"/>
  <c r="H35" i="17"/>
  <c r="L35" i="17"/>
  <c r="G36" i="17"/>
  <c r="H36" i="17"/>
  <c r="L36" i="17"/>
  <c r="G37" i="17"/>
  <c r="H37" i="17"/>
  <c r="L37" i="17"/>
  <c r="G38" i="17"/>
  <c r="H38" i="17"/>
  <c r="L38" i="17"/>
  <c r="G39" i="17"/>
  <c r="H39" i="17"/>
  <c r="L39" i="17"/>
  <c r="G40" i="17"/>
  <c r="H40" i="17"/>
  <c r="L40" i="17"/>
  <c r="G41" i="17"/>
  <c r="H41" i="17"/>
  <c r="L41" i="17"/>
  <c r="G42" i="17"/>
  <c r="H42" i="17"/>
  <c r="L42" i="17"/>
  <c r="G43" i="17"/>
  <c r="H43" i="17"/>
  <c r="L43" i="17"/>
  <c r="G44" i="17"/>
  <c r="H44" i="17"/>
  <c r="L44" i="17"/>
  <c r="G45" i="17"/>
  <c r="H45" i="17"/>
  <c r="L45" i="17"/>
  <c r="G46" i="17"/>
  <c r="H46" i="17"/>
  <c r="L46" i="17"/>
  <c r="G47" i="17"/>
  <c r="H47" i="17"/>
  <c r="L47" i="17"/>
  <c r="G48" i="17"/>
  <c r="H48" i="17"/>
  <c r="L48" i="17"/>
  <c r="G49" i="17"/>
  <c r="H49" i="17"/>
  <c r="L49" i="17"/>
  <c r="G50" i="17"/>
  <c r="H50" i="17"/>
  <c r="L50" i="17"/>
  <c r="G51" i="17"/>
  <c r="H51" i="17"/>
  <c r="L51" i="17"/>
  <c r="G52" i="17"/>
  <c r="H52" i="17"/>
  <c r="L52" i="17"/>
  <c r="G53" i="17"/>
  <c r="H53" i="17"/>
  <c r="L53" i="17"/>
  <c r="G54" i="17"/>
  <c r="H54" i="17"/>
  <c r="L54" i="17"/>
  <c r="G55" i="17"/>
  <c r="H55" i="17"/>
  <c r="L55" i="17"/>
  <c r="G56" i="17"/>
  <c r="H56" i="17"/>
  <c r="L56" i="17"/>
  <c r="G57" i="17"/>
  <c r="H57" i="17"/>
  <c r="L57" i="17"/>
  <c r="G58" i="17"/>
  <c r="H58" i="17"/>
  <c r="L58" i="17"/>
  <c r="G59" i="17"/>
  <c r="H59" i="17"/>
  <c r="L59" i="17"/>
  <c r="G60" i="17"/>
  <c r="H60" i="17"/>
  <c r="L60" i="17"/>
  <c r="G61" i="17"/>
  <c r="H61" i="17"/>
  <c r="L61" i="17"/>
  <c r="G62" i="17"/>
  <c r="H62" i="17"/>
  <c r="L62" i="17"/>
  <c r="G63" i="17"/>
  <c r="H63" i="17"/>
  <c r="L63" i="17"/>
  <c r="G64" i="17"/>
  <c r="H64" i="17"/>
  <c r="L64" i="17"/>
  <c r="G65" i="17"/>
  <c r="H65" i="17"/>
  <c r="L65" i="17"/>
  <c r="G66" i="17"/>
  <c r="H66" i="17"/>
  <c r="L66" i="17"/>
  <c r="G67" i="17"/>
  <c r="H67" i="17"/>
  <c r="L67" i="17"/>
  <c r="G68" i="17"/>
  <c r="H68" i="17"/>
  <c r="L68" i="17"/>
  <c r="G69" i="17"/>
  <c r="H69" i="17"/>
  <c r="L69" i="17"/>
  <c r="G70" i="17"/>
  <c r="H70" i="17"/>
  <c r="L70" i="17"/>
  <c r="G71" i="17"/>
  <c r="H71" i="17"/>
  <c r="L71" i="17"/>
  <c r="G72" i="17"/>
  <c r="H72" i="17"/>
  <c r="L72" i="17"/>
  <c r="G73" i="17"/>
  <c r="H73" i="17"/>
  <c r="L73" i="17"/>
  <c r="G74" i="17"/>
  <c r="H74" i="17"/>
  <c r="L74" i="17"/>
  <c r="G75" i="17"/>
  <c r="H75" i="17"/>
  <c r="L75" i="17"/>
  <c r="G76" i="17"/>
  <c r="H76" i="17"/>
  <c r="L76" i="17"/>
  <c r="G77" i="17"/>
  <c r="H77" i="17"/>
  <c r="L77" i="17"/>
  <c r="G78" i="17"/>
  <c r="H78" i="17"/>
  <c r="L78" i="17"/>
  <c r="G79" i="17"/>
  <c r="H79" i="17"/>
  <c r="L79" i="17"/>
  <c r="G80" i="17"/>
  <c r="H80" i="17"/>
  <c r="L80" i="17"/>
  <c r="G81" i="17"/>
  <c r="H81" i="17"/>
  <c r="L81" i="17"/>
  <c r="G82" i="17"/>
  <c r="H82" i="17"/>
  <c r="L82" i="17"/>
  <c r="G83" i="17"/>
  <c r="H83" i="17"/>
  <c r="L83" i="17"/>
  <c r="G84" i="17"/>
  <c r="H84" i="17"/>
  <c r="L84" i="17"/>
  <c r="G85" i="17"/>
  <c r="H85" i="17"/>
  <c r="L85" i="17"/>
  <c r="G86" i="17"/>
  <c r="H86" i="17"/>
  <c r="L86" i="17"/>
  <c r="G87" i="17"/>
  <c r="H87" i="17"/>
  <c r="L87" i="17"/>
  <c r="G88" i="17"/>
  <c r="H88" i="17"/>
  <c r="L88" i="17"/>
  <c r="G89" i="17"/>
  <c r="H89" i="17"/>
  <c r="L89" i="17"/>
  <c r="G90" i="17"/>
  <c r="H90" i="17"/>
  <c r="L90" i="17"/>
  <c r="G91" i="17"/>
  <c r="H91" i="17"/>
  <c r="L91" i="17"/>
  <c r="G92" i="17"/>
  <c r="H92" i="17"/>
  <c r="L92" i="17"/>
  <c r="G93" i="17"/>
  <c r="H93" i="17"/>
  <c r="L93" i="17"/>
  <c r="G94" i="17"/>
  <c r="H94" i="17"/>
  <c r="L94" i="17"/>
  <c r="G95" i="17"/>
  <c r="H95" i="17"/>
  <c r="L95" i="17"/>
  <c r="G96" i="17"/>
  <c r="H96" i="17"/>
  <c r="L96" i="17"/>
  <c r="G97" i="17"/>
  <c r="H97" i="17"/>
  <c r="L97" i="17"/>
  <c r="G98" i="17"/>
  <c r="H98" i="17"/>
  <c r="L98" i="17"/>
  <c r="G4" i="17"/>
  <c r="H4" i="17"/>
  <c r="O4" i="17" s="1"/>
  <c r="O5" i="17" s="1"/>
  <c r="O6" i="17" s="1"/>
  <c r="O7" i="17" s="1"/>
  <c r="O8" i="17" s="1"/>
  <c r="O9" i="17" s="1"/>
  <c r="O10" i="17" s="1"/>
  <c r="O11" i="17" s="1"/>
  <c r="O12" i="17" s="1"/>
  <c r="O13" i="17" s="1"/>
  <c r="O14" i="17" s="1"/>
  <c r="O15" i="17" s="1"/>
  <c r="O16" i="17" s="1"/>
  <c r="O17" i="17" s="1"/>
  <c r="O18" i="17" s="1"/>
  <c r="O19" i="17" s="1"/>
  <c r="O20" i="17" s="1"/>
  <c r="O21" i="17" s="1"/>
  <c r="O22" i="17" s="1"/>
  <c r="O23" i="17" s="1"/>
  <c r="O24" i="17" s="1"/>
  <c r="O25" i="17" s="1"/>
  <c r="L4" i="17"/>
  <c r="G5" i="17"/>
  <c r="H5" i="17"/>
  <c r="L5" i="17"/>
  <c r="G6" i="17"/>
  <c r="H6" i="17"/>
  <c r="L6" i="17"/>
  <c r="G7" i="17"/>
  <c r="H7" i="17"/>
  <c r="L7" i="17"/>
  <c r="G8" i="17"/>
  <c r="H8" i="17"/>
  <c r="L8" i="17"/>
  <c r="G9" i="17"/>
  <c r="H9" i="17"/>
  <c r="L9" i="17"/>
  <c r="G10" i="17"/>
  <c r="H10" i="17"/>
  <c r="L10" i="17"/>
  <c r="G11" i="17"/>
  <c r="H11" i="17"/>
  <c r="L11" i="17"/>
  <c r="G12" i="17"/>
  <c r="H12" i="17"/>
  <c r="L12" i="17"/>
  <c r="G13" i="17"/>
  <c r="H13" i="17"/>
  <c r="L13" i="17"/>
  <c r="G14" i="17"/>
  <c r="H14" i="17"/>
  <c r="L14" i="17"/>
  <c r="G15" i="17"/>
  <c r="H15" i="17"/>
  <c r="L15" i="17"/>
  <c r="G16" i="17"/>
  <c r="H16" i="17"/>
  <c r="L16" i="17"/>
  <c r="G17" i="17"/>
  <c r="H17" i="17"/>
  <c r="L17" i="17"/>
  <c r="G18" i="17"/>
  <c r="H18" i="17"/>
  <c r="L18" i="17"/>
  <c r="G19" i="17"/>
  <c r="H19" i="17"/>
  <c r="L19" i="17"/>
  <c r="G20" i="17"/>
  <c r="H20" i="17"/>
  <c r="L20" i="17"/>
  <c r="G21" i="17"/>
  <c r="H21" i="17"/>
  <c r="L21" i="17"/>
  <c r="G22" i="17"/>
  <c r="H22" i="17"/>
  <c r="L22" i="17"/>
  <c r="G23" i="17"/>
  <c r="H23" i="17"/>
  <c r="L23" i="17"/>
  <c r="G24" i="17"/>
  <c r="H24" i="17"/>
  <c r="L24" i="17"/>
  <c r="G25" i="17"/>
  <c r="H25" i="17"/>
  <c r="L25" i="17"/>
  <c r="L3" i="17"/>
  <c r="H3" i="17"/>
  <c r="O3" i="17" s="1"/>
  <c r="J3" i="17"/>
  <c r="L2" i="17"/>
  <c r="Z175" i="1"/>
  <c r="Z288" i="1"/>
  <c r="Z289" i="1"/>
  <c r="Z315" i="1"/>
  <c r="Z316" i="1"/>
  <c r="Z317" i="1"/>
  <c r="Z318" i="1"/>
  <c r="Z287" i="1"/>
  <c r="Z321" i="1"/>
  <c r="Z322" i="1"/>
  <c r="Z323" i="1"/>
  <c r="Z324" i="1"/>
  <c r="Z325" i="1"/>
  <c r="Z344" i="1"/>
  <c r="Z345" i="1"/>
  <c r="Z346" i="1"/>
  <c r="Z347" i="1"/>
  <c r="Z348" i="1"/>
  <c r="Z349" i="1"/>
  <c r="Z320" i="1"/>
  <c r="Z353" i="1"/>
  <c r="Z354" i="1"/>
  <c r="Z355" i="1"/>
  <c r="Z356" i="1"/>
  <c r="Z357" i="1"/>
  <c r="Z378" i="1"/>
  <c r="Z379" i="1"/>
  <c r="Z380" i="1"/>
  <c r="Z381" i="1"/>
  <c r="Z382" i="1"/>
  <c r="Z383" i="1"/>
  <c r="Z384" i="1"/>
  <c r="Z352" i="1"/>
  <c r="Z387" i="1"/>
  <c r="Z388" i="1"/>
  <c r="Z389" i="1"/>
  <c r="Z390" i="1"/>
  <c r="Z391" i="1"/>
  <c r="Z411" i="1"/>
  <c r="Z412" i="1"/>
  <c r="Z413" i="1"/>
  <c r="Z414" i="1"/>
  <c r="Z415" i="1"/>
  <c r="Z416" i="1"/>
  <c r="Z386" i="1"/>
  <c r="Z420" i="1"/>
  <c r="Z421" i="1"/>
  <c r="Z422" i="1"/>
  <c r="Z423" i="1"/>
  <c r="Z445" i="1"/>
  <c r="Z446" i="1"/>
  <c r="Z447" i="1"/>
  <c r="Z448" i="1"/>
  <c r="Z449" i="1"/>
  <c r="Z450" i="1"/>
  <c r="Z418" i="1"/>
  <c r="Z455" i="1"/>
  <c r="Z467" i="1"/>
  <c r="Z468" i="1"/>
  <c r="Z469" i="1"/>
  <c r="Z470" i="1"/>
  <c r="Z471" i="1"/>
  <c r="Z472" i="1"/>
  <c r="Z473" i="1"/>
  <c r="Z454" i="1"/>
  <c r="Z476" i="1"/>
  <c r="Z477" i="1"/>
  <c r="Z478" i="1"/>
  <c r="Z479" i="1"/>
  <c r="Z480" i="1"/>
  <c r="Z495" i="1"/>
  <c r="Z496" i="1"/>
  <c r="Z497" i="1"/>
  <c r="Z498" i="1"/>
  <c r="Z499" i="1"/>
  <c r="Z475" i="1"/>
  <c r="Z502" i="1"/>
  <c r="Z503" i="1"/>
  <c r="Z504" i="1"/>
  <c r="Z516" i="1"/>
  <c r="Z517" i="1"/>
  <c r="Z518" i="1"/>
  <c r="Z519" i="1"/>
  <c r="Z520" i="1"/>
  <c r="Z521" i="1"/>
  <c r="Z501" i="1"/>
  <c r="Z525" i="1"/>
  <c r="Z526" i="1"/>
  <c r="Z536" i="1"/>
  <c r="Z537" i="1"/>
  <c r="Z538" i="1"/>
  <c r="Z539" i="1"/>
  <c r="Z524" i="1"/>
  <c r="Z552" i="1"/>
  <c r="Z553" i="1"/>
  <c r="Z554" i="1"/>
  <c r="Z555" i="1"/>
  <c r="Z556" i="1"/>
  <c r="Z557" i="1"/>
  <c r="Z558" i="1"/>
  <c r="Z562" i="1"/>
  <c r="Z563" i="1"/>
  <c r="Z564" i="1"/>
  <c r="Z590" i="1"/>
  <c r="Z591" i="1"/>
  <c r="Z592" i="1"/>
  <c r="Z593" i="1"/>
  <c r="Z594" i="1"/>
  <c r="Z561" i="1"/>
  <c r="Z597" i="1"/>
  <c r="Z598" i="1"/>
  <c r="Z599" i="1"/>
  <c r="Z608" i="1"/>
  <c r="Z609" i="1"/>
  <c r="Z610" i="1"/>
  <c r="Z611" i="1"/>
  <c r="Z612" i="1"/>
  <c r="Z596" i="1"/>
  <c r="Z615" i="1"/>
  <c r="Z616" i="1"/>
  <c r="Z630" i="1"/>
  <c r="Z631" i="1"/>
  <c r="Z632" i="1"/>
  <c r="Z633" i="1"/>
  <c r="Z634" i="1"/>
  <c r="Z635" i="1"/>
  <c r="Z636" i="1"/>
  <c r="Z637" i="1"/>
  <c r="Z638" i="1"/>
  <c r="Z639" i="1"/>
  <c r="Z614" i="1"/>
  <c r="Z642" i="1"/>
  <c r="Z655" i="1"/>
  <c r="Z656" i="1"/>
  <c r="Z641" i="1"/>
  <c r="Z659" i="1"/>
  <c r="Z660" i="1"/>
  <c r="Z661" i="1"/>
  <c r="Z662" i="1"/>
  <c r="Z672" i="1"/>
  <c r="Z673" i="1"/>
  <c r="Z674" i="1"/>
  <c r="Z658" i="1"/>
  <c r="Z680" i="1"/>
  <c r="Z681" i="1"/>
  <c r="Z687" i="1"/>
  <c r="Z688" i="1"/>
  <c r="Z696" i="1"/>
  <c r="Z697" i="1"/>
  <c r="Z690" i="1"/>
  <c r="Z700" i="1"/>
  <c r="Z701" i="1"/>
  <c r="Z702" i="1"/>
  <c r="Z703" i="1"/>
  <c r="Z723" i="1"/>
  <c r="Z724" i="1"/>
  <c r="Z725" i="1"/>
  <c r="Z726" i="1"/>
  <c r="Z727" i="1"/>
  <c r="Z728" i="1"/>
  <c r="Z699" i="1"/>
  <c r="Z731" i="1"/>
  <c r="Z732" i="1"/>
  <c r="Z733" i="1"/>
  <c r="Z734" i="1"/>
  <c r="Z735" i="1"/>
  <c r="Z751" i="1"/>
  <c r="Z752" i="1"/>
  <c r="Z753" i="1"/>
  <c r="Z754" i="1"/>
  <c r="Z755" i="1"/>
  <c r="Z756" i="1"/>
  <c r="Z757" i="1"/>
  <c r="Z758" i="1"/>
  <c r="Z759" i="1"/>
  <c r="Z730" i="1"/>
  <c r="Z762" i="1"/>
  <c r="Z770" i="1"/>
  <c r="Z771" i="1"/>
  <c r="Z772" i="1"/>
  <c r="Z761" i="1"/>
  <c r="Z775" i="1"/>
  <c r="Z776" i="1"/>
  <c r="Z782" i="1"/>
  <c r="Z783" i="1"/>
  <c r="Z784" i="1"/>
  <c r="Z785" i="1"/>
  <c r="Z774" i="1"/>
  <c r="Z788" i="1"/>
  <c r="Z789" i="1"/>
  <c r="Z790" i="1"/>
  <c r="Z800" i="1"/>
  <c r="Z801" i="1"/>
  <c r="Z802" i="1"/>
  <c r="Z787" i="1"/>
  <c r="Z805" i="1"/>
  <c r="Z806" i="1"/>
  <c r="Z818" i="1"/>
  <c r="Z819" i="1"/>
  <c r="Z820" i="1"/>
  <c r="Z821" i="1"/>
  <c r="Z804" i="1"/>
  <c r="Z824" i="1"/>
  <c r="Z825" i="1"/>
  <c r="Z826" i="1"/>
  <c r="Z827" i="1"/>
  <c r="Z844" i="1"/>
  <c r="Z845" i="1"/>
  <c r="Z846" i="1"/>
  <c r="Z823" i="1"/>
  <c r="Z849" i="1"/>
  <c r="Z850" i="1"/>
  <c r="Z870" i="1"/>
  <c r="Z871" i="1"/>
  <c r="Z848" i="1"/>
  <c r="Z874" i="1"/>
  <c r="Z875" i="1"/>
  <c r="Z876" i="1"/>
  <c r="Z877" i="1"/>
  <c r="Z878" i="1"/>
  <c r="Z879" i="1"/>
  <c r="Z880" i="1"/>
  <c r="Z895" i="1"/>
  <c r="Z896" i="1"/>
  <c r="Z897" i="1"/>
  <c r="Z898" i="1"/>
  <c r="Z899" i="1"/>
  <c r="Z900" i="1"/>
  <c r="Z901" i="1"/>
  <c r="Z873" i="1"/>
  <c r="Z906" i="1"/>
  <c r="Z907" i="1"/>
  <c r="Z908" i="1"/>
  <c r="Z923" i="1"/>
  <c r="Z924" i="1"/>
  <c r="Z925" i="1"/>
  <c r="Z926" i="1"/>
  <c r="Z905" i="1"/>
  <c r="Z929" i="1"/>
  <c r="Z942" i="1"/>
  <c r="Z943" i="1"/>
  <c r="Z944" i="1"/>
  <c r="Z945" i="1"/>
  <c r="Z928" i="1"/>
  <c r="Z949" i="1"/>
  <c r="Z950" i="1"/>
  <c r="Z951" i="1"/>
  <c r="Z952" i="1"/>
  <c r="Z961" i="1"/>
  <c r="Z962" i="1"/>
  <c r="Z963" i="1"/>
  <c r="Z966" i="1"/>
  <c r="Z967" i="1"/>
  <c r="Z968" i="1"/>
  <c r="Z969" i="1"/>
  <c r="Z979" i="1"/>
  <c r="Z980" i="1"/>
  <c r="Z981" i="1"/>
  <c r="Z965" i="1"/>
  <c r="Z984" i="1"/>
  <c r="Z985" i="1"/>
  <c r="Z998" i="1"/>
  <c r="Z999" i="1"/>
  <c r="Z1000" i="1"/>
  <c r="Z1001" i="1"/>
  <c r="Z983" i="1"/>
  <c r="Z1004" i="1"/>
  <c r="Z1005" i="1"/>
  <c r="Z1006" i="1"/>
  <c r="Z1018" i="1"/>
  <c r="Z1019" i="1"/>
  <c r="Z1020" i="1"/>
  <c r="Z1023" i="1"/>
  <c r="Z1024" i="1"/>
  <c r="Z1033" i="1"/>
  <c r="Z1034" i="1"/>
  <c r="Z1035" i="1"/>
  <c r="Z1036" i="1"/>
  <c r="Z1037" i="1"/>
  <c r="Z1022" i="1"/>
  <c r="Z1039" i="1"/>
  <c r="Z1040" i="1"/>
  <c r="Z1041" i="1"/>
  <c r="Z1042" i="1"/>
  <c r="Z1043" i="1"/>
  <c r="Z1044" i="1"/>
  <c r="Z1053" i="1"/>
  <c r="Z1054" i="1"/>
  <c r="Z1055" i="1"/>
  <c r="Z1056" i="1"/>
  <c r="Z1059" i="1"/>
  <c r="Z1060" i="1"/>
  <c r="Z1067" i="1"/>
  <c r="Z1068" i="1"/>
  <c r="Z1069" i="1"/>
  <c r="Z1070" i="1"/>
  <c r="Z1058" i="1"/>
  <c r="Z1082" i="1"/>
  <c r="Z1083" i="1"/>
  <c r="Z1084" i="1"/>
  <c r="Z1093" i="1"/>
  <c r="Z1094" i="1"/>
  <c r="Z1095" i="1"/>
  <c r="Z1096" i="1"/>
  <c r="Z1097" i="1"/>
  <c r="Z1099" i="1"/>
  <c r="Z1100" i="1"/>
  <c r="Z1101" i="1"/>
  <c r="Z1109" i="1"/>
  <c r="Z1110" i="1"/>
  <c r="Z1124" i="1"/>
  <c r="Z1125" i="1"/>
  <c r="Z1112" i="1"/>
  <c r="Z1113" i="1"/>
  <c r="Z1114" i="1"/>
  <c r="Z1128" i="1"/>
  <c r="Z1129" i="1"/>
  <c r="Z1140" i="1"/>
  <c r="Z1141" i="1"/>
  <c r="Z1142" i="1"/>
  <c r="Z1156" i="1"/>
  <c r="Z1157" i="1"/>
  <c r="Z1158" i="1"/>
  <c r="Z1159" i="1"/>
  <c r="Z1144" i="1"/>
  <c r="Z1145" i="1"/>
  <c r="Z1146" i="1"/>
  <c r="Z1162" i="1"/>
  <c r="Z1163" i="1"/>
  <c r="Z1171" i="1"/>
  <c r="Z1172" i="1"/>
  <c r="Z1173" i="1"/>
  <c r="Z1176" i="1"/>
  <c r="Z1185" i="1"/>
  <c r="Z1186" i="1"/>
  <c r="Z1175" i="1"/>
  <c r="Z1189" i="1"/>
  <c r="Z1200" i="1"/>
  <c r="Z1201" i="1"/>
  <c r="Z1202" i="1"/>
  <c r="Z1203" i="1"/>
  <c r="Z1188" i="1"/>
  <c r="Z1206" i="1"/>
  <c r="Z1207" i="1"/>
  <c r="Z1215" i="1"/>
  <c r="Z1216" i="1"/>
  <c r="Z1217" i="1"/>
  <c r="Z1205" i="1"/>
  <c r="Z1220" i="1"/>
  <c r="Z1221" i="1"/>
  <c r="Z1227" i="1"/>
  <c r="Z1228" i="1"/>
  <c r="Z1232" i="1"/>
  <c r="Z1233" i="1"/>
  <c r="Z1231" i="1"/>
  <c r="Z1252" i="1"/>
  <c r="Z1259" i="1"/>
  <c r="Z1260" i="1"/>
  <c r="Z1261" i="1"/>
  <c r="Z1251" i="1"/>
  <c r="Z1263" i="1"/>
  <c r="Z1282" i="1"/>
  <c r="Z1283" i="1"/>
  <c r="Z1284" i="1"/>
  <c r="Z1285" i="1"/>
  <c r="Z1286" i="1"/>
  <c r="Z1273" i="1"/>
  <c r="Z1274" i="1"/>
  <c r="Z1288" i="1"/>
  <c r="Z1289" i="1"/>
  <c r="Z1297" i="1"/>
  <c r="Z1298" i="1"/>
  <c r="Z1299" i="1"/>
  <c r="Z1300" i="1"/>
  <c r="Z1303" i="1"/>
  <c r="Z1310" i="1"/>
  <c r="Z1311" i="1"/>
  <c r="Z1312" i="1"/>
  <c r="Z1313" i="1"/>
  <c r="Z1302" i="1"/>
  <c r="Z1315" i="1"/>
  <c r="Z1316" i="1"/>
  <c r="Z1317" i="1"/>
  <c r="Z1325" i="1"/>
  <c r="Z1326" i="1"/>
  <c r="Z1328" i="1"/>
  <c r="Z1329" i="1"/>
  <c r="Z1334" i="1"/>
  <c r="Z1335" i="1"/>
  <c r="Z1337" i="1"/>
  <c r="Z1338" i="1"/>
  <c r="Z1339" i="1"/>
  <c r="Z1348" i="1"/>
  <c r="Z1349" i="1"/>
  <c r="Z1351" i="1"/>
  <c r="Z1352" i="1"/>
  <c r="Z1353" i="1"/>
  <c r="Z1361" i="1"/>
  <c r="Z1362" i="1"/>
  <c r="Z1363" i="1"/>
  <c r="W360" i="12" l="1"/>
  <c r="Z946" i="12"/>
  <c r="AC747" i="12"/>
  <c r="Z747" i="12"/>
  <c r="Z892" i="12"/>
  <c r="AF892" i="12" s="1"/>
  <c r="Z252" i="12"/>
  <c r="Z1145" i="12"/>
  <c r="T800" i="12"/>
  <c r="Z800" i="12" s="1"/>
  <c r="W392" i="12"/>
  <c r="Z1115" i="12"/>
  <c r="AC1115" i="12"/>
  <c r="W256" i="12"/>
  <c r="T256" i="12"/>
  <c r="W949" i="12"/>
  <c r="T949" i="12"/>
  <c r="W368" i="12"/>
  <c r="AO990" i="12"/>
  <c r="W565" i="12"/>
  <c r="Z9" i="12"/>
  <c r="Z104" i="12"/>
  <c r="T680" i="12"/>
  <c r="W680" i="12"/>
  <c r="T291" i="12"/>
  <c r="Z291" i="12" s="1"/>
  <c r="T675" i="12"/>
  <c r="W675" i="12"/>
  <c r="AI768" i="12"/>
  <c r="Z904" i="12"/>
  <c r="W1056" i="12"/>
  <c r="T1056" i="12"/>
  <c r="T1263" i="12"/>
  <c r="W1263" i="12"/>
  <c r="T1063" i="12"/>
  <c r="W1063" i="12"/>
  <c r="Z720" i="12"/>
  <c r="AC720" i="12"/>
  <c r="AI570" i="12"/>
  <c r="AF570" i="12"/>
  <c r="T600" i="12"/>
  <c r="W600" i="12"/>
  <c r="W108" i="12"/>
  <c r="T108" i="12"/>
  <c r="W521" i="12"/>
  <c r="T521" i="12"/>
  <c r="Z624" i="12"/>
  <c r="AC624" i="12"/>
  <c r="T988" i="12"/>
  <c r="W988" i="12"/>
  <c r="Z1269" i="12"/>
  <c r="AC1269" i="12"/>
  <c r="W1011" i="12"/>
  <c r="T1011" i="12"/>
  <c r="Z340" i="12"/>
  <c r="AC340" i="12"/>
  <c r="W872" i="12"/>
  <c r="T872" i="12"/>
  <c r="Z656" i="12"/>
  <c r="AC656" i="12"/>
  <c r="T819" i="12"/>
  <c r="W819" i="12"/>
  <c r="T767" i="12"/>
  <c r="W767" i="12"/>
  <c r="T763" i="12"/>
  <c r="W763" i="12"/>
  <c r="W188" i="12"/>
  <c r="T188" i="12"/>
  <c r="T1182" i="12"/>
  <c r="W1182" i="12"/>
  <c r="T807" i="12"/>
  <c r="W807" i="12"/>
  <c r="W945" i="12"/>
  <c r="T945" i="12"/>
  <c r="T1287" i="12"/>
  <c r="W1287" i="12"/>
  <c r="T739" i="12"/>
  <c r="W739" i="12"/>
  <c r="Z1317" i="12"/>
  <c r="AC1317" i="12"/>
  <c r="W703" i="12"/>
  <c r="T703" i="12"/>
  <c r="AF707" i="12"/>
  <c r="AI707" i="12"/>
  <c r="AC509" i="12"/>
  <c r="Z509" i="12"/>
  <c r="T1347" i="12"/>
  <c r="W1347" i="12"/>
  <c r="T795" i="12"/>
  <c r="W795" i="12"/>
  <c r="T276" i="12"/>
  <c r="W276" i="12"/>
  <c r="T1007" i="12"/>
  <c r="W1007" i="12"/>
  <c r="AC779" i="12"/>
  <c r="Z779" i="12"/>
  <c r="Z621" i="12"/>
  <c r="AC621" i="12"/>
  <c r="AC1308" i="12"/>
  <c r="Z1308" i="12"/>
  <c r="W212" i="12"/>
  <c r="T212" i="12"/>
  <c r="AC727" i="12"/>
  <c r="Z727" i="12"/>
  <c r="T695" i="12"/>
  <c r="W695" i="12"/>
  <c r="W929" i="12"/>
  <c r="T929" i="12"/>
  <c r="AC312" i="12"/>
  <c r="Z312" i="12"/>
  <c r="W733" i="12"/>
  <c r="T733" i="12"/>
  <c r="W999" i="12"/>
  <c r="T999" i="12"/>
  <c r="Z1078" i="12"/>
  <c r="AC1078" i="12"/>
  <c r="T136" i="12"/>
  <c r="W136" i="12"/>
  <c r="W793" i="12"/>
  <c r="T793" i="12"/>
  <c r="T1120" i="12"/>
  <c r="W1120" i="12"/>
  <c r="AI283" i="12"/>
  <c r="AF283" i="12"/>
  <c r="T273" i="12"/>
  <c r="W273" i="12"/>
  <c r="T1301" i="12"/>
  <c r="W1301" i="12"/>
  <c r="W1334" i="12"/>
  <c r="T46" i="12"/>
  <c r="W46" i="12"/>
  <c r="AI545" i="12"/>
  <c r="AF545" i="12"/>
  <c r="T760" i="12"/>
  <c r="W760" i="12"/>
  <c r="W1006" i="12"/>
  <c r="T1006" i="12"/>
  <c r="W279" i="12"/>
  <c r="T279" i="12"/>
  <c r="W683" i="12"/>
  <c r="T683" i="12"/>
  <c r="Z1313" i="12"/>
  <c r="AC1313" i="12"/>
  <c r="W58" i="12"/>
  <c r="T58" i="12"/>
  <c r="W677" i="12"/>
  <c r="T677" i="12"/>
  <c r="AC824" i="12"/>
  <c r="Z824" i="12"/>
  <c r="T1044" i="12"/>
  <c r="W1044" i="12"/>
  <c r="T632" i="12"/>
  <c r="W632" i="12"/>
  <c r="W1128" i="12"/>
  <c r="T1128" i="12"/>
  <c r="Z688" i="12"/>
  <c r="AC688" i="12"/>
  <c r="W1277" i="12"/>
  <c r="T1277" i="12"/>
  <c r="T723" i="12"/>
  <c r="W723" i="12"/>
  <c r="T1319" i="12"/>
  <c r="W1319" i="12"/>
  <c r="T815" i="12"/>
  <c r="W815" i="12"/>
  <c r="T1285" i="12"/>
  <c r="W1285" i="12"/>
  <c r="T1245" i="12"/>
  <c r="W1245" i="12"/>
  <c r="W42" i="12"/>
  <c r="T42" i="12"/>
  <c r="Z620" i="12"/>
  <c r="AC620" i="12"/>
  <c r="T1032" i="12"/>
  <c r="W1032" i="12"/>
  <c r="AC644" i="12"/>
  <c r="Z644" i="12"/>
  <c r="T908" i="12"/>
  <c r="W908" i="12"/>
  <c r="T799" i="12"/>
  <c r="W799" i="12"/>
  <c r="T1283" i="12"/>
  <c r="W1283" i="12"/>
  <c r="AC295" i="12"/>
  <c r="Z295" i="12"/>
  <c r="W925" i="12"/>
  <c r="T925" i="12"/>
  <c r="W22" i="12"/>
  <c r="T22" i="12"/>
  <c r="W692" i="12"/>
  <c r="T692" i="12"/>
  <c r="T783" i="12"/>
  <c r="W783" i="12"/>
  <c r="AC1262" i="12"/>
  <c r="Z1262" i="12"/>
  <c r="T36" i="12"/>
  <c r="W36" i="12"/>
  <c r="T598" i="12"/>
  <c r="W598" i="12"/>
  <c r="W896" i="12"/>
  <c r="T896" i="12"/>
  <c r="W888" i="12"/>
  <c r="T888" i="12"/>
  <c r="T347" i="12"/>
  <c r="W347" i="12"/>
  <c r="W6" i="12"/>
  <c r="T6" i="12"/>
  <c r="AF699" i="12"/>
  <c r="AI699" i="12"/>
  <c r="W1265" i="12"/>
  <c r="T1265" i="12"/>
  <c r="W616" i="12"/>
  <c r="T616" i="12"/>
  <c r="AC1240" i="12"/>
  <c r="Z1240" i="12"/>
  <c r="W156" i="12"/>
  <c r="T156" i="12"/>
  <c r="AC541" i="12"/>
  <c r="Z541" i="12"/>
  <c r="T969" i="12"/>
  <c r="W969" i="12"/>
  <c r="W636" i="12"/>
  <c r="T636" i="12"/>
  <c r="W1116" i="12"/>
  <c r="T1116" i="12"/>
  <c r="T287" i="12"/>
  <c r="W287" i="12"/>
  <c r="Z740" i="12"/>
  <c r="AC740" i="12"/>
  <c r="T787" i="12"/>
  <c r="W787" i="12"/>
  <c r="T1321" i="12"/>
  <c r="W1321" i="12"/>
  <c r="T280" i="12"/>
  <c r="W280" i="12"/>
  <c r="T803" i="12"/>
  <c r="W803" i="12"/>
  <c r="W998" i="12"/>
  <c r="T998" i="12"/>
  <c r="W1261" i="12"/>
  <c r="T1261" i="12"/>
  <c r="W248" i="12"/>
  <c r="T248" i="12"/>
  <c r="W575" i="12"/>
  <c r="T575" i="12"/>
  <c r="T826" i="12"/>
  <c r="W826" i="12"/>
  <c r="W912" i="12"/>
  <c r="T912" i="12"/>
  <c r="AC303" i="12"/>
  <c r="Z303" i="12"/>
  <c r="Z1010" i="12"/>
  <c r="AC1010" i="12"/>
  <c r="Z612" i="12"/>
  <c r="AC612" i="12"/>
  <c r="AC291" i="12"/>
  <c r="AI513" i="12"/>
  <c r="AF513" i="12"/>
  <c r="W700" i="12"/>
  <c r="T700" i="12"/>
  <c r="W346" i="12"/>
  <c r="T346" i="12"/>
  <c r="W180" i="12"/>
  <c r="T180" i="12"/>
  <c r="W1352" i="12"/>
  <c r="T1352" i="12"/>
  <c r="Z554" i="12"/>
  <c r="AC554" i="12"/>
  <c r="Z80" i="12"/>
  <c r="AC80" i="12"/>
  <c r="T293" i="12"/>
  <c r="W293" i="12"/>
  <c r="T711" i="12"/>
  <c r="W711" i="12"/>
  <c r="T751" i="12"/>
  <c r="W751" i="12"/>
  <c r="W1247" i="12"/>
  <c r="T1247" i="12"/>
  <c r="T691" i="12"/>
  <c r="W691" i="12"/>
  <c r="Z526" i="12"/>
  <c r="AC526" i="12"/>
  <c r="Z1074" i="12"/>
  <c r="AC1074" i="12"/>
  <c r="AC648" i="12"/>
  <c r="Z648" i="12"/>
  <c r="T771" i="12"/>
  <c r="W771" i="12"/>
  <c r="T1154" i="12"/>
  <c r="W1154" i="12"/>
  <c r="W590" i="12"/>
  <c r="T590" i="12"/>
  <c r="W1205" i="12"/>
  <c r="T1205" i="12"/>
  <c r="AC1338" i="12"/>
  <c r="Z1338" i="12"/>
  <c r="Z275" i="12"/>
  <c r="AC275" i="12"/>
  <c r="AI715" i="12"/>
  <c r="AF715" i="12"/>
  <c r="T785" i="12"/>
  <c r="W785" i="12"/>
  <c r="AC1153" i="12"/>
  <c r="Z1153" i="12"/>
  <c r="W1254" i="12"/>
  <c r="T1254" i="12"/>
  <c r="W553" i="12"/>
  <c r="T553" i="12"/>
  <c r="W652" i="12"/>
  <c r="T652" i="12"/>
  <c r="T852" i="12"/>
  <c r="W852" i="12"/>
  <c r="T1293" i="12"/>
  <c r="W1293" i="12"/>
  <c r="AF260" i="12"/>
  <c r="AI260" i="12"/>
  <c r="T89" i="12"/>
  <c r="W89" i="12"/>
  <c r="AC547" i="12"/>
  <c r="Z547" i="12"/>
  <c r="AI840" i="12"/>
  <c r="AF840" i="12"/>
  <c r="T1101" i="12"/>
  <c r="W1101" i="12"/>
  <c r="Z223" i="12"/>
  <c r="AC223" i="12"/>
  <c r="AL26" i="12"/>
  <c r="AO26" i="12"/>
  <c r="W361" i="12"/>
  <c r="T361" i="12"/>
  <c r="Z325" i="12"/>
  <c r="AC325" i="12"/>
  <c r="AI759" i="12"/>
  <c r="AF759" i="12"/>
  <c r="AC762" i="12"/>
  <c r="Z762" i="12"/>
  <c r="AF252" i="12"/>
  <c r="AI252" i="12"/>
  <c r="T225" i="12"/>
  <c r="W225" i="12"/>
  <c r="T906" i="12"/>
  <c r="W906" i="12"/>
  <c r="AI687" i="12"/>
  <c r="AF687" i="12"/>
  <c r="AC926" i="12"/>
  <c r="Z926" i="12"/>
  <c r="AC1149" i="12"/>
  <c r="Z1149" i="12"/>
  <c r="T997" i="12"/>
  <c r="W997" i="12"/>
  <c r="W1094" i="12"/>
  <c r="T1094" i="12"/>
  <c r="AC470" i="12"/>
  <c r="Z470" i="12"/>
  <c r="Z586" i="12"/>
  <c r="AC586" i="12"/>
  <c r="T307" i="12"/>
  <c r="W307" i="12"/>
  <c r="T323" i="12"/>
  <c r="W323" i="12"/>
  <c r="AC766" i="12"/>
  <c r="Z766" i="12"/>
  <c r="T1328" i="12"/>
  <c r="W1328" i="12"/>
  <c r="Z883" i="12"/>
  <c r="AC883" i="12"/>
  <c r="AC1062" i="12"/>
  <c r="Z1062" i="12"/>
  <c r="AI53" i="12"/>
  <c r="AF53" i="12"/>
  <c r="T525" i="12"/>
  <c r="W525" i="12"/>
  <c r="W1156" i="12"/>
  <c r="T1156" i="12"/>
  <c r="AL332" i="12"/>
  <c r="AO332" i="12"/>
  <c r="AC378" i="12"/>
  <c r="Z378" i="12"/>
  <c r="W413" i="12"/>
  <c r="T413" i="12"/>
  <c r="T399" i="12"/>
  <c r="W399" i="12"/>
  <c r="Z1111" i="12"/>
  <c r="AC1111" i="12"/>
  <c r="AO662" i="12"/>
  <c r="AL662" i="12"/>
  <c r="AC278" i="12"/>
  <c r="Z278" i="12"/>
  <c r="AC432" i="12"/>
  <c r="Z432" i="12"/>
  <c r="W979" i="12"/>
  <c r="T979" i="12"/>
  <c r="AC1025" i="12"/>
  <c r="Z1025" i="12"/>
  <c r="AI1170" i="12"/>
  <c r="AF1170" i="12"/>
  <c r="W1183" i="12"/>
  <c r="T1183" i="12"/>
  <c r="AC1221" i="12"/>
  <c r="Z1221" i="12"/>
  <c r="AI937" i="12"/>
  <c r="AF937" i="12"/>
  <c r="AI52" i="12"/>
  <c r="AF52" i="12"/>
  <c r="AC63" i="12"/>
  <c r="Z63" i="12"/>
  <c r="AF65" i="12"/>
  <c r="AI65" i="12"/>
  <c r="AC250" i="12"/>
  <c r="Z250" i="12"/>
  <c r="W567" i="12"/>
  <c r="T567" i="12"/>
  <c r="AC186" i="12"/>
  <c r="Z186" i="12"/>
  <c r="AC436" i="12"/>
  <c r="Z436" i="12"/>
  <c r="Z574" i="12"/>
  <c r="AC574" i="12"/>
  <c r="AI626" i="12"/>
  <c r="AF626" i="12"/>
  <c r="W647" i="12"/>
  <c r="T647" i="12"/>
  <c r="W810" i="12"/>
  <c r="T810" i="12"/>
  <c r="AI920" i="12"/>
  <c r="AF920" i="12"/>
  <c r="W1045" i="12"/>
  <c r="T1045" i="12"/>
  <c r="W1155" i="12"/>
  <c r="T1155" i="12"/>
  <c r="AC1354" i="12"/>
  <c r="Z1354" i="12"/>
  <c r="AC866" i="12"/>
  <c r="Z866" i="12"/>
  <c r="AO1012" i="12"/>
  <c r="AL1012" i="12"/>
  <c r="AC178" i="12"/>
  <c r="Z178" i="12"/>
  <c r="AC282" i="12"/>
  <c r="Z282" i="12"/>
  <c r="AC472" i="12"/>
  <c r="Z472" i="12"/>
  <c r="W619" i="12"/>
  <c r="T619" i="12"/>
  <c r="AI984" i="12"/>
  <c r="AF984" i="12"/>
  <c r="AI957" i="12"/>
  <c r="AF957" i="12"/>
  <c r="AC1022" i="12"/>
  <c r="Z1022" i="12"/>
  <c r="AI1174" i="12"/>
  <c r="AF1174" i="12"/>
  <c r="W1191" i="12"/>
  <c r="T1191" i="12"/>
  <c r="AC1260" i="12"/>
  <c r="Z1260" i="12"/>
  <c r="AC1264" i="12"/>
  <c r="Z1264" i="12"/>
  <c r="AC898" i="12"/>
  <c r="Z898" i="12"/>
  <c r="W1230" i="12"/>
  <c r="T1230" i="12"/>
  <c r="AC11" i="12"/>
  <c r="Z11" i="12"/>
  <c r="AI582" i="12"/>
  <c r="AF582" i="12"/>
  <c r="W802" i="12"/>
  <c r="T802" i="12"/>
  <c r="AC254" i="12"/>
  <c r="Z254" i="12"/>
  <c r="AC274" i="12"/>
  <c r="Z274" i="12"/>
  <c r="AC412" i="12"/>
  <c r="Z412" i="12"/>
  <c r="AI709" i="12"/>
  <c r="AF709" i="12"/>
  <c r="W655" i="12"/>
  <c r="T655" i="12"/>
  <c r="AI670" i="12"/>
  <c r="AF670" i="12"/>
  <c r="AC743" i="12"/>
  <c r="Z743" i="12"/>
  <c r="AI813" i="12"/>
  <c r="AF813" i="12"/>
  <c r="AC914" i="12"/>
  <c r="Z914" i="12"/>
  <c r="AF837" i="12"/>
  <c r="AI837" i="12"/>
  <c r="AC1005" i="12"/>
  <c r="Z1005" i="12"/>
  <c r="T1067" i="12"/>
  <c r="W1067" i="12"/>
  <c r="W1076" i="12"/>
  <c r="T1076" i="12"/>
  <c r="AC1150" i="12"/>
  <c r="Z1150" i="12"/>
  <c r="W1163" i="12"/>
  <c r="T1163" i="12"/>
  <c r="AI1237" i="12"/>
  <c r="AF1237" i="12"/>
  <c r="AC1222" i="12"/>
  <c r="Z1222" i="12"/>
  <c r="W1314" i="12"/>
  <c r="T1314" i="12"/>
  <c r="W681" i="12"/>
  <c r="T681" i="12"/>
  <c r="AI1040" i="12"/>
  <c r="AF1040" i="12"/>
  <c r="Z550" i="12"/>
  <c r="AC550" i="12"/>
  <c r="AC234" i="12"/>
  <c r="Z234" i="12"/>
  <c r="AC242" i="12"/>
  <c r="Z242" i="12"/>
  <c r="W605" i="12"/>
  <c r="T605" i="12"/>
  <c r="AC290" i="12"/>
  <c r="Z290" i="12"/>
  <c r="AC384" i="12"/>
  <c r="Z384" i="12"/>
  <c r="AC577" i="12"/>
  <c r="Z577" i="12"/>
  <c r="W627" i="12"/>
  <c r="T627" i="12"/>
  <c r="AI980" i="12"/>
  <c r="AF980" i="12"/>
  <c r="AI1140" i="12"/>
  <c r="AF1140" i="12"/>
  <c r="AC1059" i="12"/>
  <c r="Z1059" i="12"/>
  <c r="AF57" i="12"/>
  <c r="AI57" i="12"/>
  <c r="AI693" i="12"/>
  <c r="AF693" i="12"/>
  <c r="AC862" i="12"/>
  <c r="Z862" i="12"/>
  <c r="AC1212" i="12"/>
  <c r="Z1212" i="12"/>
  <c r="AF37" i="12"/>
  <c r="AI37" i="12"/>
  <c r="Z55" i="12"/>
  <c r="AC55" i="12"/>
  <c r="W77" i="12"/>
  <c r="T77" i="12"/>
  <c r="AC226" i="12"/>
  <c r="Z226" i="12"/>
  <c r="AC294" i="12"/>
  <c r="Z294" i="12"/>
  <c r="AC420" i="12"/>
  <c r="Z420" i="12"/>
  <c r="AI717" i="12"/>
  <c r="AF717" i="12"/>
  <c r="Z583" i="12"/>
  <c r="AC583" i="12"/>
  <c r="Z773" i="12"/>
  <c r="AC773" i="12"/>
  <c r="AC890" i="12"/>
  <c r="Z890" i="12"/>
  <c r="AC850" i="12"/>
  <c r="Z850" i="12"/>
  <c r="AC1013" i="12"/>
  <c r="Z1013" i="12"/>
  <c r="AI1095" i="12"/>
  <c r="AF1095" i="12"/>
  <c r="AI1161" i="12"/>
  <c r="AF1161" i="12"/>
  <c r="W1272" i="12"/>
  <c r="T1272" i="12"/>
  <c r="W1299" i="12"/>
  <c r="T1299" i="12"/>
  <c r="AC428" i="12"/>
  <c r="Z428" i="12"/>
  <c r="AI622" i="12"/>
  <c r="AF622" i="12"/>
  <c r="AC174" i="12"/>
  <c r="Z174" i="12"/>
  <c r="AC166" i="12"/>
  <c r="Z166" i="12"/>
  <c r="AC285" i="12"/>
  <c r="Z285" i="12"/>
  <c r="AC456" i="12"/>
  <c r="Z456" i="12"/>
  <c r="AC549" i="12"/>
  <c r="Z549" i="12"/>
  <c r="AI708" i="12"/>
  <c r="AF708" i="12"/>
  <c r="AI628" i="12"/>
  <c r="AF628" i="12"/>
  <c r="AC1334" i="12"/>
  <c r="Z1334" i="12"/>
  <c r="T536" i="12"/>
  <c r="W536" i="12"/>
  <c r="Z919" i="12"/>
  <c r="AC919" i="12"/>
  <c r="T1042" i="12"/>
  <c r="W1042" i="12"/>
  <c r="T1215" i="12"/>
  <c r="W1215" i="12"/>
  <c r="T1207" i="12"/>
  <c r="W1207" i="12"/>
  <c r="T1065" i="12"/>
  <c r="W1065" i="12"/>
  <c r="Z119" i="12"/>
  <c r="AC119" i="12"/>
  <c r="T189" i="12"/>
  <c r="W189" i="12"/>
  <c r="T411" i="12"/>
  <c r="W411" i="12"/>
  <c r="W676" i="12"/>
  <c r="T676" i="12"/>
  <c r="AC831" i="12"/>
  <c r="Z831" i="12"/>
  <c r="Z1228" i="12"/>
  <c r="AC1228" i="12"/>
  <c r="AC754" i="12"/>
  <c r="Z754" i="12"/>
  <c r="W538" i="12"/>
  <c r="T538" i="12"/>
  <c r="W401" i="12"/>
  <c r="T401" i="12"/>
  <c r="T873" i="12"/>
  <c r="W873" i="12"/>
  <c r="AC1333" i="12"/>
  <c r="Z1333" i="12"/>
  <c r="Z91" i="12"/>
  <c r="AC91" i="12"/>
  <c r="Z341" i="12"/>
  <c r="AC341" i="12"/>
  <c r="T552" i="12"/>
  <c r="W552" i="12"/>
  <c r="T1259" i="12"/>
  <c r="W1259" i="12"/>
  <c r="T109" i="12"/>
  <c r="W109" i="12"/>
  <c r="T459" i="12"/>
  <c r="W459" i="12"/>
  <c r="AF722" i="12"/>
  <c r="AI722" i="12"/>
  <c r="Z1204" i="12"/>
  <c r="AC1204" i="12"/>
  <c r="AF946" i="12"/>
  <c r="AI946" i="12"/>
  <c r="AC466" i="12"/>
  <c r="Z466" i="12"/>
  <c r="T121" i="12"/>
  <c r="W121" i="12"/>
  <c r="T249" i="12"/>
  <c r="W249" i="12"/>
  <c r="Z349" i="12"/>
  <c r="AC349" i="12"/>
  <c r="T335" i="12"/>
  <c r="W335" i="12"/>
  <c r="T471" i="12"/>
  <c r="W471" i="12"/>
  <c r="T568" i="12"/>
  <c r="W568" i="12"/>
  <c r="AF738" i="12"/>
  <c r="AI738" i="12"/>
  <c r="AC916" i="12"/>
  <c r="Z916" i="12"/>
  <c r="Z867" i="12"/>
  <c r="AC867" i="12"/>
  <c r="Z875" i="12"/>
  <c r="AC875" i="12"/>
  <c r="T861" i="12"/>
  <c r="W861" i="12"/>
  <c r="AI1104" i="12"/>
  <c r="AF1104" i="12"/>
  <c r="Z1165" i="12"/>
  <c r="AC1165" i="12"/>
  <c r="AF1125" i="12"/>
  <c r="AI1125" i="12"/>
  <c r="T1138" i="12"/>
  <c r="W1138" i="12"/>
  <c r="Z1275" i="12"/>
  <c r="AC1275" i="12"/>
  <c r="AC1331" i="12"/>
  <c r="Z1331" i="12"/>
  <c r="AF938" i="12"/>
  <c r="AI938" i="12"/>
  <c r="AC1266" i="12"/>
  <c r="Z1266" i="12"/>
  <c r="Z705" i="12"/>
  <c r="AC705" i="12"/>
  <c r="T910" i="12"/>
  <c r="W910" i="12"/>
  <c r="T889" i="12"/>
  <c r="W889" i="12"/>
  <c r="AC43" i="12"/>
  <c r="Z43" i="12"/>
  <c r="Z19" i="12"/>
  <c r="AC19" i="12"/>
  <c r="AF124" i="12"/>
  <c r="AI124" i="12"/>
  <c r="AC326" i="12"/>
  <c r="Z326" i="12"/>
  <c r="AI84" i="12"/>
  <c r="AF84" i="12"/>
  <c r="AC374" i="12"/>
  <c r="Z374" i="12"/>
  <c r="AF140" i="12"/>
  <c r="AI140" i="12"/>
  <c r="T93" i="12"/>
  <c r="W93" i="12"/>
  <c r="T221" i="12"/>
  <c r="W221" i="12"/>
  <c r="Z345" i="12"/>
  <c r="AC345" i="12"/>
  <c r="AC366" i="12"/>
  <c r="Z366" i="12"/>
  <c r="W357" i="12"/>
  <c r="T357" i="12"/>
  <c r="AC519" i="12"/>
  <c r="Z519" i="12"/>
  <c r="T443" i="12"/>
  <c r="W443" i="12"/>
  <c r="AL640" i="12"/>
  <c r="AO640" i="12"/>
  <c r="T572" i="12"/>
  <c r="W572" i="12"/>
  <c r="AF702" i="12"/>
  <c r="AI702" i="12"/>
  <c r="AF706" i="12"/>
  <c r="AI706" i="12"/>
  <c r="AC930" i="12"/>
  <c r="Z930" i="12"/>
  <c r="Z933" i="12"/>
  <c r="AC933" i="12"/>
  <c r="AF950" i="12"/>
  <c r="AI950" i="12"/>
  <c r="AO982" i="12"/>
  <c r="AL982" i="12"/>
  <c r="Z972" i="12"/>
  <c r="AC972" i="12"/>
  <c r="AC993" i="12"/>
  <c r="Z993" i="12"/>
  <c r="AC1027" i="12"/>
  <c r="Z1027" i="12"/>
  <c r="Z1086" i="12"/>
  <c r="AC1086" i="12"/>
  <c r="T1073" i="12"/>
  <c r="W1073" i="12"/>
  <c r="T1142" i="12"/>
  <c r="W1142" i="12"/>
  <c r="AF1210" i="12"/>
  <c r="AI1210" i="12"/>
  <c r="AC1242" i="12"/>
  <c r="Z1242" i="12"/>
  <c r="AC1280" i="12"/>
  <c r="Z1280" i="12"/>
  <c r="AU1315" i="12"/>
  <c r="AR1315" i="12"/>
  <c r="T1353" i="12"/>
  <c r="W1353" i="12"/>
  <c r="AC511" i="12"/>
  <c r="Z511" i="12"/>
  <c r="W425" i="12"/>
  <c r="T425" i="12"/>
  <c r="T1038" i="12"/>
  <c r="W1038" i="12"/>
  <c r="T1294" i="12"/>
  <c r="W1294" i="12"/>
  <c r="W393" i="12"/>
  <c r="T393" i="12"/>
  <c r="Z12" i="12"/>
  <c r="AC12" i="12"/>
  <c r="AF192" i="12"/>
  <c r="AI192" i="12"/>
  <c r="T129" i="12"/>
  <c r="W129" i="12"/>
  <c r="T257" i="12"/>
  <c r="W257" i="12"/>
  <c r="AC507" i="12"/>
  <c r="Z507" i="12"/>
  <c r="Z309" i="12"/>
  <c r="AC309" i="12"/>
  <c r="AC458" i="12"/>
  <c r="Z458" i="12"/>
  <c r="T557" i="12"/>
  <c r="W557" i="12"/>
  <c r="T415" i="12"/>
  <c r="W415" i="12"/>
  <c r="AC502" i="12"/>
  <c r="Z502" i="12"/>
  <c r="T512" i="12"/>
  <c r="W512" i="12"/>
  <c r="W752" i="12"/>
  <c r="T752" i="12"/>
  <c r="W845" i="12"/>
  <c r="T845" i="12"/>
  <c r="T857" i="12"/>
  <c r="W857" i="12"/>
  <c r="T1018" i="12"/>
  <c r="W1018" i="12"/>
  <c r="W1035" i="12"/>
  <c r="T1035" i="12"/>
  <c r="W1043" i="12"/>
  <c r="T1043" i="12"/>
  <c r="AF1129" i="12"/>
  <c r="AI1129" i="12"/>
  <c r="T1077" i="12"/>
  <c r="W1077" i="12"/>
  <c r="AC1202" i="12"/>
  <c r="Z1202" i="12"/>
  <c r="W1110" i="12"/>
  <c r="T1110" i="12"/>
  <c r="T1168" i="12"/>
  <c r="W1168" i="12"/>
  <c r="Z1252" i="12"/>
  <c r="AC1252" i="12"/>
  <c r="AC1278" i="12"/>
  <c r="Z1278" i="12"/>
  <c r="AC843" i="12"/>
  <c r="Z843" i="12"/>
  <c r="T917" i="12"/>
  <c r="W917" i="12"/>
  <c r="Z1135" i="12"/>
  <c r="AC1135" i="12"/>
  <c r="AI1330" i="12"/>
  <c r="AF1330" i="12"/>
  <c r="W337" i="12"/>
  <c r="T337" i="12"/>
  <c r="Z115" i="12"/>
  <c r="AC115" i="12"/>
  <c r="AF698" i="12"/>
  <c r="AI698" i="12"/>
  <c r="AF995" i="12"/>
  <c r="AI995" i="12"/>
  <c r="AF1145" i="12"/>
  <c r="AI1145" i="12"/>
  <c r="AI100" i="12"/>
  <c r="AF100" i="12"/>
  <c r="Z20" i="12"/>
  <c r="AC20" i="12"/>
  <c r="AC486" i="12"/>
  <c r="Z486" i="12"/>
  <c r="AC474" i="12"/>
  <c r="Z474" i="12"/>
  <c r="T165" i="12"/>
  <c r="W165" i="12"/>
  <c r="Z329" i="12"/>
  <c r="AC329" i="12"/>
  <c r="AC454" i="12"/>
  <c r="Z454" i="12"/>
  <c r="AC370" i="12"/>
  <c r="Z370" i="12"/>
  <c r="Z650" i="12"/>
  <c r="AC650" i="12"/>
  <c r="T355" i="12"/>
  <c r="W355" i="12"/>
  <c r="T483" i="12"/>
  <c r="W483" i="12"/>
  <c r="Z617" i="12"/>
  <c r="AC617" i="12"/>
  <c r="Z638" i="12"/>
  <c r="AC638" i="12"/>
  <c r="AL731" i="12"/>
  <c r="AO731" i="12"/>
  <c r="AI682" i="12"/>
  <c r="AF682" i="12"/>
  <c r="AC780" i="12"/>
  <c r="Z780" i="12"/>
  <c r="W932" i="12"/>
  <c r="T932" i="12"/>
  <c r="AF876" i="12"/>
  <c r="AI876" i="12"/>
  <c r="Z879" i="12"/>
  <c r="AC879" i="12"/>
  <c r="T905" i="12"/>
  <c r="W905" i="12"/>
  <c r="T927" i="12"/>
  <c r="W927" i="12"/>
  <c r="T1054" i="12"/>
  <c r="W1054" i="12"/>
  <c r="Z1189" i="12"/>
  <c r="AC1189" i="12"/>
  <c r="AC1296" i="12"/>
  <c r="Z1296" i="12"/>
  <c r="Z1312" i="12"/>
  <c r="AC1312" i="12"/>
  <c r="T1093" i="12"/>
  <c r="W1093" i="12"/>
  <c r="AF164" i="12"/>
  <c r="AI164" i="12"/>
  <c r="W433" i="12"/>
  <c r="T433" i="12"/>
  <c r="T532" i="12"/>
  <c r="W532" i="12"/>
  <c r="AF958" i="12"/>
  <c r="AI958" i="12"/>
  <c r="AX1297" i="12"/>
  <c r="BA1297" i="12"/>
  <c r="AF240" i="12"/>
  <c r="AI240" i="12"/>
  <c r="AF232" i="12"/>
  <c r="AI232" i="12"/>
  <c r="AI92" i="12"/>
  <c r="AF92" i="12"/>
  <c r="T137" i="12"/>
  <c r="W137" i="12"/>
  <c r="W365" i="12"/>
  <c r="T365" i="12"/>
  <c r="AU351" i="12"/>
  <c r="AR351" i="12"/>
  <c r="AC515" i="12"/>
  <c r="Z515" i="12"/>
  <c r="T359" i="12"/>
  <c r="W359" i="12"/>
  <c r="T487" i="12"/>
  <c r="W487" i="12"/>
  <c r="Z661" i="12"/>
  <c r="AC661" i="12"/>
  <c r="AC758" i="12"/>
  <c r="Z758" i="12"/>
  <c r="T1021" i="12"/>
  <c r="W1021" i="12"/>
  <c r="AC983" i="12"/>
  <c r="Z983" i="12"/>
  <c r="T931" i="12"/>
  <c r="W931" i="12"/>
  <c r="Z1071" i="12"/>
  <c r="AC1071" i="12"/>
  <c r="T1058" i="12"/>
  <c r="W1058" i="12"/>
  <c r="T1118" i="12"/>
  <c r="W1118" i="12"/>
  <c r="T1199" i="12"/>
  <c r="W1199" i="12"/>
  <c r="W1234" i="12"/>
  <c r="T1234" i="12"/>
  <c r="AI1273" i="12"/>
  <c r="AF1273" i="12"/>
  <c r="Z1311" i="12"/>
  <c r="AC1311" i="12"/>
  <c r="T528" i="12"/>
  <c r="W528" i="12"/>
  <c r="AO1014" i="12"/>
  <c r="AL1014" i="12"/>
  <c r="AL1130" i="12"/>
  <c r="AO1130" i="12"/>
  <c r="AF132" i="12"/>
  <c r="AI132" i="12"/>
  <c r="AC354" i="12"/>
  <c r="Z354" i="12"/>
  <c r="AL18" i="12"/>
  <c r="AO18" i="12"/>
  <c r="Z203" i="12"/>
  <c r="AC203" i="12"/>
  <c r="AF300" i="12"/>
  <c r="AI300" i="12"/>
  <c r="AL106" i="12"/>
  <c r="AO106" i="12"/>
  <c r="W417" i="12"/>
  <c r="T417" i="12"/>
  <c r="Z123" i="12"/>
  <c r="AC123" i="12"/>
  <c r="Z159" i="12"/>
  <c r="AC159" i="12"/>
  <c r="AC438" i="12"/>
  <c r="Z438" i="12"/>
  <c r="T141" i="12"/>
  <c r="W141" i="12"/>
  <c r="W461" i="12"/>
  <c r="T461" i="12"/>
  <c r="W373" i="12"/>
  <c r="T373" i="12"/>
  <c r="AC523" i="12"/>
  <c r="Z523" i="12"/>
  <c r="Z578" i="12"/>
  <c r="AC578" i="12"/>
  <c r="T363" i="12"/>
  <c r="W363" i="12"/>
  <c r="T491" i="12"/>
  <c r="W491" i="12"/>
  <c r="AL704" i="12"/>
  <c r="AO704" i="12"/>
  <c r="Z697" i="12"/>
  <c r="AC697" i="12"/>
  <c r="AU746" i="12"/>
  <c r="AR746" i="12"/>
  <c r="Z801" i="12"/>
  <c r="AC801" i="12"/>
  <c r="Z736" i="12"/>
  <c r="AC736" i="12"/>
  <c r="AF868" i="12"/>
  <c r="AI868" i="12"/>
  <c r="Z891" i="12"/>
  <c r="AC891" i="12"/>
  <c r="AC847" i="12"/>
  <c r="Z847" i="12"/>
  <c r="Z976" i="12"/>
  <c r="AC976" i="12"/>
  <c r="AF1151" i="12"/>
  <c r="AI1151" i="12"/>
  <c r="Z1131" i="12"/>
  <c r="AC1131" i="12"/>
  <c r="Z1166" i="12"/>
  <c r="AC1166" i="12"/>
  <c r="W1180" i="12"/>
  <c r="T1180" i="12"/>
  <c r="T1203" i="12"/>
  <c r="W1203" i="12"/>
  <c r="Z1291" i="12"/>
  <c r="AC1291" i="12"/>
  <c r="Z1307" i="12"/>
  <c r="AC1307" i="12"/>
  <c r="Z1102" i="12"/>
  <c r="AC1102" i="12"/>
  <c r="W1250" i="12"/>
  <c r="T1250" i="12"/>
  <c r="AC330" i="12"/>
  <c r="Z330" i="12"/>
  <c r="T245" i="12"/>
  <c r="W245" i="12"/>
  <c r="T435" i="12"/>
  <c r="W435" i="12"/>
  <c r="AF726" i="12"/>
  <c r="AI726" i="12"/>
  <c r="AC1103" i="12"/>
  <c r="Z1103" i="12"/>
  <c r="AC1288" i="12"/>
  <c r="Z1288" i="12"/>
  <c r="AF176" i="12"/>
  <c r="AI176" i="12"/>
  <c r="Z87" i="12"/>
  <c r="AC87" i="12"/>
  <c r="Z231" i="12"/>
  <c r="AC231" i="12"/>
  <c r="Z127" i="12"/>
  <c r="AC127" i="12"/>
  <c r="T113" i="12"/>
  <c r="W113" i="12"/>
  <c r="T241" i="12"/>
  <c r="W241" i="12"/>
  <c r="W409" i="12"/>
  <c r="T409" i="12"/>
  <c r="W421" i="12"/>
  <c r="T421" i="12"/>
  <c r="AC482" i="12"/>
  <c r="Z482" i="12"/>
  <c r="T492" i="12"/>
  <c r="W492" i="12"/>
  <c r="T431" i="12"/>
  <c r="W431" i="12"/>
  <c r="Z713" i="12"/>
  <c r="AC713" i="12"/>
  <c r="Z911" i="12"/>
  <c r="AC911" i="12"/>
  <c r="AF1133" i="12"/>
  <c r="AI1133" i="12"/>
  <c r="AC322" i="12"/>
  <c r="Z322" i="12"/>
  <c r="AF204" i="12"/>
  <c r="AI204" i="12"/>
  <c r="Z558" i="12"/>
  <c r="AC558" i="12"/>
  <c r="AL735" i="12"/>
  <c r="AO735" i="12"/>
  <c r="AL712" i="12"/>
  <c r="AO712" i="12"/>
  <c r="AI66" i="12"/>
  <c r="AF66" i="12"/>
  <c r="AC334" i="12"/>
  <c r="Z334" i="12"/>
  <c r="T540" i="12"/>
  <c r="W540" i="12"/>
  <c r="Z960" i="12"/>
  <c r="AC960" i="12"/>
  <c r="AF1121" i="12"/>
  <c r="AI1121" i="12"/>
  <c r="T331" i="12"/>
  <c r="W331" i="12"/>
  <c r="AC551" i="12"/>
  <c r="Z551" i="12"/>
  <c r="AO1343" i="12"/>
  <c r="AL1343" i="12"/>
  <c r="Z1119" i="12"/>
  <c r="AC1119" i="12"/>
  <c r="AC390" i="12"/>
  <c r="Z390" i="12"/>
  <c r="T261" i="12"/>
  <c r="W261" i="12"/>
  <c r="T451" i="12"/>
  <c r="W451" i="12"/>
  <c r="AC924" i="12"/>
  <c r="Z924" i="12"/>
  <c r="Z321" i="12"/>
  <c r="AC321" i="12"/>
  <c r="AF200" i="12"/>
  <c r="AI200" i="12"/>
  <c r="AF836" i="12"/>
  <c r="AI836" i="12"/>
  <c r="AO1253" i="12"/>
  <c r="AL1253" i="12"/>
  <c r="AF148" i="12"/>
  <c r="AI148" i="12"/>
  <c r="T403" i="12"/>
  <c r="W403" i="12"/>
  <c r="Z657" i="12"/>
  <c r="AC657" i="12"/>
  <c r="AC134" i="12"/>
  <c r="Z134" i="12"/>
  <c r="AC298" i="12"/>
  <c r="Z298" i="12"/>
  <c r="AC464" i="12"/>
  <c r="Z464" i="12"/>
  <c r="W665" i="12"/>
  <c r="T665" i="12"/>
  <c r="W611" i="12"/>
  <c r="T611" i="12"/>
  <c r="W989" i="12"/>
  <c r="T989" i="12"/>
  <c r="AC1024" i="12"/>
  <c r="Z1024" i="12"/>
  <c r="AI1083" i="12"/>
  <c r="AF1083" i="12"/>
  <c r="W1198" i="12"/>
  <c r="T1198" i="12"/>
  <c r="AC1216" i="12"/>
  <c r="Z1216" i="12"/>
  <c r="AF13" i="12"/>
  <c r="AI13" i="12"/>
  <c r="AC297" i="12"/>
  <c r="Z297" i="12"/>
  <c r="AC1196" i="12"/>
  <c r="Z1196" i="12"/>
  <c r="AL62" i="12"/>
  <c r="AO62" i="12"/>
  <c r="AC138" i="12"/>
  <c r="Z138" i="12"/>
  <c r="AF271" i="12"/>
  <c r="AI271" i="12"/>
  <c r="AC146" i="12"/>
  <c r="Z146" i="12"/>
  <c r="AC468" i="12"/>
  <c r="Z468" i="12"/>
  <c r="AL679" i="12"/>
  <c r="AO679" i="12"/>
  <c r="AI634" i="12"/>
  <c r="AF634" i="12"/>
  <c r="AC501" i="12"/>
  <c r="Z501" i="12"/>
  <c r="AI701" i="12"/>
  <c r="AF701" i="12"/>
  <c r="AF841" i="12"/>
  <c r="AI841" i="12"/>
  <c r="AC829" i="12"/>
  <c r="Z829" i="12"/>
  <c r="AC878" i="12"/>
  <c r="Z878" i="12"/>
  <c r="W1107" i="12"/>
  <c r="T1107" i="12"/>
  <c r="W1187" i="12"/>
  <c r="T1187" i="12"/>
  <c r="W603" i="12"/>
  <c r="T603" i="12"/>
  <c r="AC874" i="12"/>
  <c r="Z874" i="12"/>
  <c r="W1088" i="12"/>
  <c r="T1088" i="12"/>
  <c r="Z15" i="12"/>
  <c r="AC15" i="12"/>
  <c r="W625" i="12"/>
  <c r="T625" i="12"/>
  <c r="AC86" i="12"/>
  <c r="Z86" i="12"/>
  <c r="AC218" i="12"/>
  <c r="Z218" i="12"/>
  <c r="AC376" i="12"/>
  <c r="Z376" i="12"/>
  <c r="W651" i="12"/>
  <c r="T651" i="12"/>
  <c r="AC822" i="12"/>
  <c r="Z822" i="12"/>
  <c r="AC918" i="12"/>
  <c r="Z918" i="12"/>
  <c r="AC1238" i="12"/>
  <c r="Z1238" i="12"/>
  <c r="AO1267" i="12"/>
  <c r="AL1267" i="12"/>
  <c r="AL1310" i="12"/>
  <c r="AO1310" i="12"/>
  <c r="AI60" i="12"/>
  <c r="AF60" i="12"/>
  <c r="AI534" i="12"/>
  <c r="AF534" i="12"/>
  <c r="AF21" i="12"/>
  <c r="AI21" i="12"/>
  <c r="AL54" i="12"/>
  <c r="AO54" i="12"/>
  <c r="AI24" i="12"/>
  <c r="AF24" i="12"/>
  <c r="AC130" i="12"/>
  <c r="Z130" i="12"/>
  <c r="AC122" i="12"/>
  <c r="Z122" i="12"/>
  <c r="AC262" i="12"/>
  <c r="Z262" i="12"/>
  <c r="AC444" i="12"/>
  <c r="Z444" i="12"/>
  <c r="AI729" i="12"/>
  <c r="AF729" i="12"/>
  <c r="AI614" i="12"/>
  <c r="AF614" i="12"/>
  <c r="Z684" i="12"/>
  <c r="AC684" i="12"/>
  <c r="AI797" i="12"/>
  <c r="AF797" i="12"/>
  <c r="W934" i="12"/>
  <c r="T934" i="12"/>
  <c r="AC1241" i="12"/>
  <c r="Z1241" i="12"/>
  <c r="Z1197" i="12"/>
  <c r="AC1197" i="12"/>
  <c r="AC1239" i="12"/>
  <c r="Z1239" i="12"/>
  <c r="AC1279" i="12"/>
  <c r="Z1279" i="12"/>
  <c r="W635" i="12"/>
  <c r="T635" i="12"/>
  <c r="AC78" i="12"/>
  <c r="Z78" i="12"/>
  <c r="AC230" i="12"/>
  <c r="Z230" i="12"/>
  <c r="AC304" i="12"/>
  <c r="Z304" i="12"/>
  <c r="AC416" i="12"/>
  <c r="Z416" i="12"/>
  <c r="Z604" i="12"/>
  <c r="AC604" i="12"/>
  <c r="W659" i="12"/>
  <c r="T659" i="12"/>
  <c r="AI809" i="12"/>
  <c r="AF809" i="12"/>
  <c r="AC844" i="12"/>
  <c r="Z844" i="12"/>
  <c r="AI1124" i="12"/>
  <c r="AF1124" i="12"/>
  <c r="AC1341" i="12"/>
  <c r="Z1341" i="12"/>
  <c r="AC158" i="12"/>
  <c r="Z158" i="12"/>
  <c r="W607" i="12"/>
  <c r="T607" i="12"/>
  <c r="AO1016" i="12"/>
  <c r="AL1016" i="12"/>
  <c r="T1256" i="12"/>
  <c r="W1256" i="12"/>
  <c r="AC90" i="12"/>
  <c r="Z90" i="12"/>
  <c r="AF33" i="12"/>
  <c r="AI33" i="12"/>
  <c r="AC286" i="12"/>
  <c r="Z286" i="12"/>
  <c r="AC114" i="12"/>
  <c r="Z114" i="12"/>
  <c r="AC266" i="12"/>
  <c r="Z266" i="12"/>
  <c r="AC452" i="12"/>
  <c r="Z452" i="12"/>
  <c r="AI654" i="12"/>
  <c r="AF654" i="12"/>
  <c r="W669" i="12"/>
  <c r="T669" i="12"/>
  <c r="W599" i="12"/>
  <c r="T599" i="12"/>
  <c r="AI1028" i="12"/>
  <c r="AF1028" i="12"/>
  <c r="W1084" i="12"/>
  <c r="T1084" i="12"/>
  <c r="AI1201" i="12"/>
  <c r="AF1201" i="12"/>
  <c r="AC1332" i="12"/>
  <c r="Z1332" i="12"/>
  <c r="W798" i="12"/>
  <c r="T798" i="12"/>
  <c r="AI965" i="12"/>
  <c r="AF965" i="12"/>
  <c r="AF49" i="12"/>
  <c r="AI49" i="12"/>
  <c r="AC206" i="12"/>
  <c r="Z206" i="12"/>
  <c r="AC360" i="12"/>
  <c r="Z360" i="12"/>
  <c r="AC488" i="12"/>
  <c r="Z488" i="12"/>
  <c r="AI660" i="12"/>
  <c r="AF660" i="12"/>
  <c r="AC537" i="12"/>
  <c r="Z537" i="12"/>
  <c r="AC1023" i="12"/>
  <c r="Z1023" i="12"/>
  <c r="AL38" i="12"/>
  <c r="AO38" i="12"/>
  <c r="T217" i="12"/>
  <c r="W217" i="12"/>
  <c r="T439" i="12"/>
  <c r="W439" i="12"/>
  <c r="T849" i="12"/>
  <c r="W849" i="12"/>
  <c r="Z1139" i="12"/>
  <c r="AC1139" i="12"/>
  <c r="W1337" i="12"/>
  <c r="T1337" i="12"/>
  <c r="T1324" i="12"/>
  <c r="W1324" i="12"/>
  <c r="AC864" i="12"/>
  <c r="Z864" i="12"/>
  <c r="Z940" i="12"/>
  <c r="AC940" i="12"/>
  <c r="W1106" i="12"/>
  <c r="T1106" i="12"/>
  <c r="AC1322" i="12"/>
  <c r="Z1322" i="12"/>
  <c r="AL585" i="12"/>
  <c r="AO585" i="12"/>
  <c r="Z81" i="12"/>
  <c r="AC81" i="12"/>
  <c r="Z796" i="12"/>
  <c r="AC796" i="12"/>
  <c r="AL1002" i="12"/>
  <c r="AO1002" i="12"/>
  <c r="AF17" i="12"/>
  <c r="AI17" i="12"/>
  <c r="W429" i="12"/>
  <c r="T429" i="12"/>
  <c r="AF686" i="12"/>
  <c r="AI686" i="12"/>
  <c r="T1097" i="12"/>
  <c r="W1097" i="12"/>
  <c r="T233" i="12"/>
  <c r="W233" i="12"/>
  <c r="T455" i="12"/>
  <c r="W455" i="12"/>
  <c r="T1026" i="12"/>
  <c r="W1026" i="12"/>
  <c r="W353" i="12"/>
  <c r="T353" i="12"/>
  <c r="AF267" i="12"/>
  <c r="AI267" i="12"/>
  <c r="Z95" i="12"/>
  <c r="AC95" i="12"/>
  <c r="W546" i="12"/>
  <c r="T546" i="12"/>
  <c r="W732" i="12"/>
  <c r="T732" i="12"/>
  <c r="AC823" i="12"/>
  <c r="Z823" i="12"/>
  <c r="AL991" i="12"/>
  <c r="AO991" i="12"/>
  <c r="Z1143" i="12"/>
  <c r="AC1143" i="12"/>
  <c r="AC1248" i="12"/>
  <c r="Z1248" i="12"/>
  <c r="T1184" i="12"/>
  <c r="W1184" i="12"/>
  <c r="Z227" i="12"/>
  <c r="AC227" i="12"/>
  <c r="AC770" i="12"/>
  <c r="Z770" i="12"/>
  <c r="Z107" i="12"/>
  <c r="AC107" i="12"/>
  <c r="T94" i="12"/>
  <c r="W94" i="12"/>
  <c r="Z263" i="12"/>
  <c r="AC263" i="12"/>
  <c r="T209" i="12"/>
  <c r="W209" i="12"/>
  <c r="Z645" i="12"/>
  <c r="AC645" i="12"/>
  <c r="AF184" i="12"/>
  <c r="AI184" i="12"/>
  <c r="AC422" i="12"/>
  <c r="Z422" i="12"/>
  <c r="Z83" i="12"/>
  <c r="AC83" i="12"/>
  <c r="AF499" i="12"/>
  <c r="AI499" i="12"/>
  <c r="Z239" i="12"/>
  <c r="AC239" i="12"/>
  <c r="T59" i="12"/>
  <c r="W59" i="12"/>
  <c r="T153" i="12"/>
  <c r="W153" i="12"/>
  <c r="W381" i="12"/>
  <c r="T381" i="12"/>
  <c r="AC430" i="12"/>
  <c r="Z430" i="12"/>
  <c r="W485" i="12"/>
  <c r="T485" i="12"/>
  <c r="T375" i="12"/>
  <c r="W375" i="12"/>
  <c r="AF734" i="12"/>
  <c r="AI734" i="12"/>
  <c r="AF900" i="12"/>
  <c r="AI900" i="12"/>
  <c r="Z899" i="12"/>
  <c r="AC899" i="12"/>
  <c r="T893" i="12"/>
  <c r="W893" i="12"/>
  <c r="Z1051" i="12"/>
  <c r="AC1051" i="12"/>
  <c r="W1185" i="12"/>
  <c r="T1185" i="12"/>
  <c r="W1148" i="12"/>
  <c r="T1148" i="12"/>
  <c r="W1160" i="12"/>
  <c r="T1160" i="12"/>
  <c r="Z1232" i="12"/>
  <c r="AC1232" i="12"/>
  <c r="AC1258" i="12"/>
  <c r="Z1258" i="12"/>
  <c r="AF1304" i="12"/>
  <c r="AI1304" i="12"/>
  <c r="Z1342" i="12"/>
  <c r="AC1342" i="12"/>
  <c r="AI88" i="12"/>
  <c r="AF88" i="12"/>
  <c r="AF172" i="12"/>
  <c r="AI172" i="12"/>
  <c r="AF848" i="12"/>
  <c r="AI848" i="12"/>
  <c r="T1188" i="12"/>
  <c r="W1188" i="12"/>
  <c r="T529" i="12"/>
  <c r="W529" i="12"/>
  <c r="Z111" i="12"/>
  <c r="AC111" i="12"/>
  <c r="Z243" i="12"/>
  <c r="AC243" i="12"/>
  <c r="AC414" i="12"/>
  <c r="Z414" i="12"/>
  <c r="AF224" i="12"/>
  <c r="AI224" i="12"/>
  <c r="AF236" i="12"/>
  <c r="AI236" i="12"/>
  <c r="T125" i="12"/>
  <c r="W125" i="12"/>
  <c r="T253" i="12"/>
  <c r="W253" i="12"/>
  <c r="AC398" i="12"/>
  <c r="Z398" i="12"/>
  <c r="W389" i="12"/>
  <c r="T389" i="12"/>
  <c r="T339" i="12"/>
  <c r="W339" i="12"/>
  <c r="T475" i="12"/>
  <c r="W475" i="12"/>
  <c r="Z601" i="12"/>
  <c r="AC601" i="12"/>
  <c r="AL633" i="12"/>
  <c r="AO633" i="12"/>
  <c r="Z728" i="12"/>
  <c r="AC728" i="12"/>
  <c r="AF718" i="12"/>
  <c r="AI718" i="12"/>
  <c r="AF730" i="12"/>
  <c r="AI730" i="12"/>
  <c r="Z839" i="12"/>
  <c r="AC839" i="12"/>
  <c r="AC827" i="12"/>
  <c r="Z827" i="12"/>
  <c r="T865" i="12"/>
  <c r="W865" i="12"/>
  <c r="AC936" i="12"/>
  <c r="Z936" i="12"/>
  <c r="T951" i="12"/>
  <c r="W951" i="12"/>
  <c r="AC1033" i="12"/>
  <c r="Z1033" i="12"/>
  <c r="AO1112" i="12"/>
  <c r="AL1112" i="12"/>
  <c r="AC1064" i="12"/>
  <c r="Z1064" i="12"/>
  <c r="T1164" i="12"/>
  <c r="W1164" i="12"/>
  <c r="T1227" i="12"/>
  <c r="W1227" i="12"/>
  <c r="AC1346" i="12"/>
  <c r="Z1346" i="12"/>
  <c r="AC774" i="12"/>
  <c r="Z774" i="12"/>
  <c r="AC1060" i="12"/>
  <c r="Z1060" i="12"/>
  <c r="Z199" i="12"/>
  <c r="AC199" i="12"/>
  <c r="Z589" i="12"/>
  <c r="AC589" i="12"/>
  <c r="Z992" i="12"/>
  <c r="AC992" i="12"/>
  <c r="Z1303" i="12"/>
  <c r="AC1303" i="12"/>
  <c r="Z183" i="12"/>
  <c r="AC183" i="12"/>
  <c r="AF220" i="12"/>
  <c r="AI220" i="12"/>
  <c r="AC71" i="12"/>
  <c r="Z71" i="12"/>
  <c r="W377" i="12"/>
  <c r="T377" i="12"/>
  <c r="AL324" i="12"/>
  <c r="AO324" i="12"/>
  <c r="T161" i="12"/>
  <c r="W161" i="12"/>
  <c r="AC362" i="12"/>
  <c r="Z362" i="12"/>
  <c r="Z678" i="12"/>
  <c r="AC678" i="12"/>
  <c r="AC495" i="12"/>
  <c r="Z495" i="12"/>
  <c r="T311" i="12"/>
  <c r="W311" i="12"/>
  <c r="T447" i="12"/>
  <c r="W447" i="12"/>
  <c r="T544" i="12"/>
  <c r="W544" i="12"/>
  <c r="AI719" i="12"/>
  <c r="AF719" i="12"/>
  <c r="Z887" i="12"/>
  <c r="AC887" i="12"/>
  <c r="Z973" i="12"/>
  <c r="AC973" i="12"/>
  <c r="W968" i="12"/>
  <c r="T968" i="12"/>
  <c r="T869" i="12"/>
  <c r="W869" i="12"/>
  <c r="AC977" i="12"/>
  <c r="Z977" i="12"/>
  <c r="T923" i="12"/>
  <c r="W923" i="12"/>
  <c r="AI1117" i="12"/>
  <c r="AF1117" i="12"/>
  <c r="Z1169" i="12"/>
  <c r="AC1169" i="12"/>
  <c r="T1146" i="12"/>
  <c r="W1146" i="12"/>
  <c r="AF1206" i="12"/>
  <c r="AI1206" i="12"/>
  <c r="T1231" i="12"/>
  <c r="W1231" i="12"/>
  <c r="AC1286" i="12"/>
  <c r="Z1286" i="12"/>
  <c r="AC1344" i="12"/>
  <c r="Z1344" i="12"/>
  <c r="Z1075" i="12"/>
  <c r="AC1075" i="12"/>
  <c r="T1126" i="12"/>
  <c r="W1126" i="12"/>
  <c r="W1351" i="12"/>
  <c r="T1351" i="12"/>
  <c r="AF228" i="12"/>
  <c r="AI228" i="12"/>
  <c r="T149" i="12"/>
  <c r="W149" i="12"/>
  <c r="T853" i="12"/>
  <c r="W853" i="12"/>
  <c r="AF216" i="12"/>
  <c r="AI216" i="12"/>
  <c r="Z151" i="12"/>
  <c r="AC151" i="12"/>
  <c r="AC406" i="12"/>
  <c r="Z406" i="12"/>
  <c r="AC426" i="12"/>
  <c r="Z426" i="12"/>
  <c r="AC72" i="12"/>
  <c r="Z72" i="12"/>
  <c r="T39" i="12"/>
  <c r="W39" i="12"/>
  <c r="Z147" i="12"/>
  <c r="AC147" i="12"/>
  <c r="AC555" i="12"/>
  <c r="Z555" i="12"/>
  <c r="T197" i="12"/>
  <c r="W197" i="12"/>
  <c r="AL308" i="12"/>
  <c r="AO308" i="12"/>
  <c r="AC402" i="12"/>
  <c r="Z402" i="12"/>
  <c r="AC571" i="12"/>
  <c r="Z571" i="12"/>
  <c r="T387" i="12"/>
  <c r="W387" i="12"/>
  <c r="Z530" i="12"/>
  <c r="AC530" i="12"/>
  <c r="AL696" i="12"/>
  <c r="AO696" i="12"/>
  <c r="T516" i="12"/>
  <c r="W516" i="12"/>
  <c r="AF714" i="12"/>
  <c r="AI714" i="12"/>
  <c r="AO777" i="12"/>
  <c r="AL777" i="12"/>
  <c r="AC851" i="12"/>
  <c r="Z851" i="12"/>
  <c r="AC835" i="12"/>
  <c r="Z835" i="12"/>
  <c r="Z903" i="12"/>
  <c r="AC903" i="12"/>
  <c r="AF942" i="12"/>
  <c r="AI942" i="12"/>
  <c r="T959" i="12"/>
  <c r="W959" i="12"/>
  <c r="Z1090" i="12"/>
  <c r="AC1090" i="12"/>
  <c r="T1081" i="12"/>
  <c r="W1081" i="12"/>
  <c r="W1195" i="12"/>
  <c r="T1195" i="12"/>
  <c r="AC1233" i="12"/>
  <c r="Z1233" i="12"/>
  <c r="AI1281" i="12"/>
  <c r="AF1281" i="12"/>
  <c r="T1345" i="12"/>
  <c r="W1345" i="12"/>
  <c r="Z812" i="12"/>
  <c r="AC812" i="12"/>
  <c r="T885" i="12"/>
  <c r="W885" i="12"/>
  <c r="AF9" i="12"/>
  <c r="AI9" i="12"/>
  <c r="AL98" i="12"/>
  <c r="AO98" i="12"/>
  <c r="W510" i="12"/>
  <c r="T510" i="12"/>
  <c r="T943" i="12"/>
  <c r="W943" i="12"/>
  <c r="Z75" i="12"/>
  <c r="AC75" i="12"/>
  <c r="Z259" i="12"/>
  <c r="AC259" i="12"/>
  <c r="Z219" i="12"/>
  <c r="AC219" i="12"/>
  <c r="T289" i="12"/>
  <c r="W289" i="12"/>
  <c r="T169" i="12"/>
  <c r="W169" i="12"/>
  <c r="W397" i="12"/>
  <c r="T397" i="12"/>
  <c r="W457" i="12"/>
  <c r="T457" i="12"/>
  <c r="W465" i="12"/>
  <c r="T465" i="12"/>
  <c r="T391" i="12"/>
  <c r="W391" i="12"/>
  <c r="Z667" i="12"/>
  <c r="AC667" i="12"/>
  <c r="T741" i="12"/>
  <c r="W741" i="12"/>
  <c r="W825" i="12"/>
  <c r="T825" i="12"/>
  <c r="AC756" i="12"/>
  <c r="Z756" i="12"/>
  <c r="T877" i="12"/>
  <c r="W877" i="12"/>
  <c r="Z944" i="12"/>
  <c r="AC944" i="12"/>
  <c r="T963" i="12"/>
  <c r="W963" i="12"/>
  <c r="AC1068" i="12"/>
  <c r="Z1068" i="12"/>
  <c r="W1200" i="12"/>
  <c r="T1200" i="12"/>
  <c r="T1236" i="12"/>
  <c r="W1236" i="12"/>
  <c r="AU1255" i="12"/>
  <c r="AR1255" i="12"/>
  <c r="AO1271" i="12"/>
  <c r="AL1271" i="12"/>
  <c r="Z952" i="12"/>
  <c r="AC952" i="12"/>
  <c r="AI14" i="12"/>
  <c r="AF14" i="12"/>
  <c r="AO1309" i="12"/>
  <c r="AL1309" i="12"/>
  <c r="Z47" i="12"/>
  <c r="AC47" i="12"/>
  <c r="W489" i="12"/>
  <c r="T489" i="12"/>
  <c r="AF296" i="12"/>
  <c r="AI296" i="12"/>
  <c r="AF269" i="12"/>
  <c r="AI269" i="12"/>
  <c r="Z40" i="12"/>
  <c r="AC40" i="12"/>
  <c r="W506" i="12"/>
  <c r="T506" i="12"/>
  <c r="AC490" i="12"/>
  <c r="Z490" i="12"/>
  <c r="T173" i="12"/>
  <c r="W173" i="12"/>
  <c r="Z317" i="12"/>
  <c r="AC317" i="12"/>
  <c r="AC338" i="12"/>
  <c r="Z338" i="12"/>
  <c r="T533" i="12"/>
  <c r="W533" i="12"/>
  <c r="W405" i="12"/>
  <c r="T405" i="12"/>
  <c r="T573" i="12"/>
  <c r="W573" i="12"/>
  <c r="T395" i="12"/>
  <c r="W395" i="12"/>
  <c r="T524" i="12"/>
  <c r="W524" i="12"/>
  <c r="AF694" i="12"/>
  <c r="AI694" i="12"/>
  <c r="AC750" i="12"/>
  <c r="Z750" i="12"/>
  <c r="AC748" i="12"/>
  <c r="Z748" i="12"/>
  <c r="AC778" i="12"/>
  <c r="Z778" i="12"/>
  <c r="Z915" i="12"/>
  <c r="AC915" i="12"/>
  <c r="AC987" i="12"/>
  <c r="Z987" i="12"/>
  <c r="T935" i="12"/>
  <c r="W935" i="12"/>
  <c r="T1030" i="12"/>
  <c r="W1030" i="12"/>
  <c r="Z1162" i="12"/>
  <c r="AC1162" i="12"/>
  <c r="AU1257" i="12"/>
  <c r="AR1257" i="12"/>
  <c r="T1302" i="12"/>
  <c r="W1302" i="12"/>
  <c r="AC1284" i="12"/>
  <c r="Z1284" i="12"/>
  <c r="AC1348" i="12"/>
  <c r="Z1348" i="12"/>
  <c r="Z941" i="12"/>
  <c r="AC941" i="12"/>
  <c r="AC981" i="12"/>
  <c r="Z981" i="12"/>
  <c r="T1061" i="12"/>
  <c r="W1061" i="12"/>
  <c r="T1335" i="12"/>
  <c r="W1335" i="12"/>
  <c r="AC386" i="12"/>
  <c r="Z386" i="12"/>
  <c r="Z251" i="12"/>
  <c r="AC251" i="12"/>
  <c r="W473" i="12"/>
  <c r="T473" i="12"/>
  <c r="AC318" i="12"/>
  <c r="Z318" i="12"/>
  <c r="Z255" i="12"/>
  <c r="AC255" i="12"/>
  <c r="T145" i="12"/>
  <c r="W145" i="12"/>
  <c r="W477" i="12"/>
  <c r="T477" i="12"/>
  <c r="W481" i="12"/>
  <c r="T481" i="12"/>
  <c r="T327" i="12"/>
  <c r="W327" i="12"/>
  <c r="T463" i="12"/>
  <c r="W463" i="12"/>
  <c r="Z1082" i="12"/>
  <c r="AC1082" i="12"/>
  <c r="T1134" i="12"/>
  <c r="W1134" i="12"/>
  <c r="Z175" i="12"/>
  <c r="AC175" i="12"/>
  <c r="AC1015" i="12"/>
  <c r="Z1015" i="12"/>
  <c r="AX1305" i="12"/>
  <c r="BA1305" i="12"/>
  <c r="AC784" i="12"/>
  <c r="Z784" i="12"/>
  <c r="AO996" i="12"/>
  <c r="AL996" i="12"/>
  <c r="Z155" i="12"/>
  <c r="AC155" i="12"/>
  <c r="Z1224" i="12"/>
  <c r="AC1224" i="12"/>
  <c r="Z195" i="12"/>
  <c r="AC195" i="12"/>
  <c r="AF152" i="12"/>
  <c r="AI152" i="12"/>
  <c r="T315" i="12"/>
  <c r="W315" i="12"/>
  <c r="T882" i="12"/>
  <c r="W882" i="12"/>
  <c r="Z871" i="12"/>
  <c r="AC871" i="12"/>
  <c r="Z28" i="12"/>
  <c r="AC28" i="12"/>
  <c r="T319" i="12"/>
  <c r="W319" i="12"/>
  <c r="AF50" i="12"/>
  <c r="AI50" i="12"/>
  <c r="Z629" i="12"/>
  <c r="AC629" i="12"/>
  <c r="T1089" i="12"/>
  <c r="W1089" i="12"/>
  <c r="AI76" i="12"/>
  <c r="AF76" i="12"/>
  <c r="AC154" i="12"/>
  <c r="Z154" i="12"/>
  <c r="AC170" i="12"/>
  <c r="Z170" i="12"/>
  <c r="W579" i="12"/>
  <c r="T579" i="12"/>
  <c r="AC368" i="12"/>
  <c r="Z368" i="12"/>
  <c r="Z769" i="12"/>
  <c r="AC769" i="12"/>
  <c r="W643" i="12"/>
  <c r="T643" i="12"/>
  <c r="T834" i="12"/>
  <c r="W834" i="12"/>
  <c r="W806" i="12"/>
  <c r="T806" i="12"/>
  <c r="W1037" i="12"/>
  <c r="T1037" i="12"/>
  <c r="W1041" i="12"/>
  <c r="T1041" i="12"/>
  <c r="AI1087" i="12"/>
  <c r="AF1087" i="12"/>
  <c r="AC1194" i="12"/>
  <c r="Z1194" i="12"/>
  <c r="AC842" i="12"/>
  <c r="Z842" i="12"/>
  <c r="AC364" i="12"/>
  <c r="Z364" i="12"/>
  <c r="W1181" i="12"/>
  <c r="T1181" i="12"/>
  <c r="AF5" i="12"/>
  <c r="AI5" i="12"/>
  <c r="AI64" i="12"/>
  <c r="AF64" i="12"/>
  <c r="AF45" i="12"/>
  <c r="AI45" i="12"/>
  <c r="AC150" i="12"/>
  <c r="Z150" i="12"/>
  <c r="T82" i="12"/>
  <c r="W82" i="12"/>
  <c r="AC496" i="12"/>
  <c r="Z496" i="12"/>
  <c r="AC372" i="12"/>
  <c r="Z372" i="12"/>
  <c r="W503" i="12"/>
  <c r="T503" i="12"/>
  <c r="AI606" i="12"/>
  <c r="AF606" i="12"/>
  <c r="AI742" i="12"/>
  <c r="AF742" i="12"/>
  <c r="AI817" i="12"/>
  <c r="AF817" i="12"/>
  <c r="AC902" i="12"/>
  <c r="Z902" i="12"/>
  <c r="AU990" i="12"/>
  <c r="AR990" i="12"/>
  <c r="AI1136" i="12"/>
  <c r="AF1136" i="12"/>
  <c r="AI1178" i="12"/>
  <c r="AF1178" i="12"/>
  <c r="AC1218" i="12"/>
  <c r="Z1218" i="12"/>
  <c r="AC1306" i="12"/>
  <c r="Z1306" i="12"/>
  <c r="W1175" i="12"/>
  <c r="T1175" i="12"/>
  <c r="Z35" i="12"/>
  <c r="AC35" i="12"/>
  <c r="AC396" i="12"/>
  <c r="Z396" i="12"/>
  <c r="W1179" i="12"/>
  <c r="T1179" i="12"/>
  <c r="AC246" i="12"/>
  <c r="Z246" i="12"/>
  <c r="W593" i="12"/>
  <c r="T593" i="12"/>
  <c r="AC408" i="12"/>
  <c r="Z408" i="12"/>
  <c r="AC565" i="12"/>
  <c r="Z565" i="12"/>
  <c r="T761" i="12"/>
  <c r="W761" i="12"/>
  <c r="W1049" i="12"/>
  <c r="T1049" i="12"/>
  <c r="W1072" i="12"/>
  <c r="T1072" i="12"/>
  <c r="W1295" i="12"/>
  <c r="T1295" i="12"/>
  <c r="W1318" i="12"/>
  <c r="T1318" i="12"/>
  <c r="W1029" i="12"/>
  <c r="T1029" i="12"/>
  <c r="AF25" i="12"/>
  <c r="AI25" i="12"/>
  <c r="Z7" i="12"/>
  <c r="AC7" i="12"/>
  <c r="AC476" i="12"/>
  <c r="Z476" i="12"/>
  <c r="W591" i="12"/>
  <c r="T591" i="12"/>
  <c r="AL768" i="12"/>
  <c r="AO768" i="12"/>
  <c r="AC832" i="12"/>
  <c r="Z832" i="12"/>
  <c r="W818" i="12"/>
  <c r="T818" i="12"/>
  <c r="W1053" i="12"/>
  <c r="T1053" i="12"/>
  <c r="W1177" i="12"/>
  <c r="T1177" i="12"/>
  <c r="AC1235" i="12"/>
  <c r="Z1235" i="12"/>
  <c r="AO1327" i="12"/>
  <c r="AL1327" i="12"/>
  <c r="AI1229" i="12"/>
  <c r="AF1229" i="12"/>
  <c r="W639" i="12"/>
  <c r="T639" i="12"/>
  <c r="AI724" i="12"/>
  <c r="AF724" i="12"/>
  <c r="AC126" i="12"/>
  <c r="Z126" i="12"/>
  <c r="AC306" i="12"/>
  <c r="Z306" i="12"/>
  <c r="W531" i="12"/>
  <c r="T531" i="12"/>
  <c r="AC448" i="12"/>
  <c r="Z448" i="12"/>
  <c r="AI664" i="12"/>
  <c r="AF664" i="12"/>
  <c r="AI716" i="12"/>
  <c r="AF716" i="12"/>
  <c r="Z522" i="12"/>
  <c r="AC522" i="12"/>
  <c r="AI588" i="12"/>
  <c r="AF588" i="12"/>
  <c r="AC870" i="12"/>
  <c r="Z870" i="12"/>
  <c r="AI1048" i="12"/>
  <c r="AF1048" i="12"/>
  <c r="W1057" i="12"/>
  <c r="T1057" i="12"/>
  <c r="AI1158" i="12"/>
  <c r="AF1158" i="12"/>
  <c r="AO1323" i="12"/>
  <c r="AL1323" i="12"/>
  <c r="T1349" i="12"/>
  <c r="W1349" i="12"/>
  <c r="AC214" i="12"/>
  <c r="Z214" i="12"/>
  <c r="AC460" i="12"/>
  <c r="Z460" i="12"/>
  <c r="AC23" i="12"/>
  <c r="Z23" i="12"/>
  <c r="AO30" i="12"/>
  <c r="AL30" i="12"/>
  <c r="AC74" i="12"/>
  <c r="Z74" i="12"/>
  <c r="AC162" i="12"/>
  <c r="Z162" i="12"/>
  <c r="AC198" i="12"/>
  <c r="Z198" i="12"/>
  <c r="AC356" i="12"/>
  <c r="Z356" i="12"/>
  <c r="AC484" i="12"/>
  <c r="Z484" i="12"/>
  <c r="AI618" i="12"/>
  <c r="AF618" i="12"/>
  <c r="AC581" i="12"/>
  <c r="Z581" i="12"/>
  <c r="AI610" i="12"/>
  <c r="AF610" i="12"/>
  <c r="Z749" i="12"/>
  <c r="AC749" i="12"/>
  <c r="W631" i="12"/>
  <c r="T631" i="12"/>
  <c r="AI737" i="12"/>
  <c r="AF737" i="12"/>
  <c r="AI921" i="12"/>
  <c r="AF921" i="12"/>
  <c r="AI985" i="12"/>
  <c r="AF985" i="12"/>
  <c r="AI1144" i="12"/>
  <c r="AF1144" i="12"/>
  <c r="AI1190" i="12"/>
  <c r="AF1190" i="12"/>
  <c r="AI1173" i="12"/>
  <c r="AF1173" i="12"/>
  <c r="AC1320" i="12"/>
  <c r="Z1320" i="12"/>
  <c r="T284" i="12"/>
  <c r="W284" i="12"/>
  <c r="AC265" i="12"/>
  <c r="Z265" i="12"/>
  <c r="AC493" i="12"/>
  <c r="Z493" i="12"/>
  <c r="Z781" i="12"/>
  <c r="AC781" i="12"/>
  <c r="AC238" i="12"/>
  <c r="Z238" i="12"/>
  <c r="AC392" i="12"/>
  <c r="Z392" i="12"/>
  <c r="W563" i="12"/>
  <c r="T563" i="12"/>
  <c r="AI597" i="12"/>
  <c r="AF597" i="12"/>
  <c r="Z608" i="12"/>
  <c r="AC608" i="12"/>
  <c r="AI630" i="12"/>
  <c r="AF630" i="12"/>
  <c r="T292" i="12"/>
  <c r="W292" i="12"/>
  <c r="AC854" i="12"/>
  <c r="Z854" i="12"/>
  <c r="AF96" i="12"/>
  <c r="AI96" i="12"/>
  <c r="AC674" i="12"/>
  <c r="Z674" i="12"/>
  <c r="AF1000" i="12"/>
  <c r="AI1000" i="12"/>
  <c r="W804" i="12"/>
  <c r="T804" i="12"/>
  <c r="W385" i="12"/>
  <c r="T385" i="12"/>
  <c r="W449" i="12"/>
  <c r="T449" i="12"/>
  <c r="AC543" i="12"/>
  <c r="Z543" i="12"/>
  <c r="AC494" i="12"/>
  <c r="Z494" i="12"/>
  <c r="AO791" i="12"/>
  <c r="AL791" i="12"/>
  <c r="AF966" i="12"/>
  <c r="AI966" i="12"/>
  <c r="AF1214" i="12"/>
  <c r="AI1214" i="12"/>
  <c r="T1034" i="12"/>
  <c r="W1034" i="12"/>
  <c r="Z1223" i="12"/>
  <c r="AC1223" i="12"/>
  <c r="W97" i="12"/>
  <c r="T97" i="12"/>
  <c r="AL592" i="12"/>
  <c r="AO592" i="12"/>
  <c r="AC792" i="12"/>
  <c r="Z792" i="12"/>
  <c r="AC1219" i="12"/>
  <c r="Z1219" i="12"/>
  <c r="AC67" i="12"/>
  <c r="Z67" i="12"/>
  <c r="T133" i="12"/>
  <c r="W133" i="12"/>
  <c r="Z1098" i="12"/>
  <c r="AC1098" i="12"/>
  <c r="AI1340" i="12"/>
  <c r="AF1340" i="12"/>
  <c r="Z99" i="12"/>
  <c r="AC99" i="12"/>
  <c r="Z518" i="12"/>
  <c r="AC518" i="12"/>
  <c r="AC928" i="12"/>
  <c r="Z928" i="12"/>
  <c r="AI1109" i="12"/>
  <c r="AF1109" i="12"/>
  <c r="AF208" i="12"/>
  <c r="AI208" i="12"/>
  <c r="T237" i="12"/>
  <c r="W237" i="12"/>
  <c r="Z753" i="12"/>
  <c r="AC753" i="12"/>
  <c r="T913" i="12"/>
  <c r="W913" i="12"/>
  <c r="Z207" i="12"/>
  <c r="AC207" i="12"/>
  <c r="AI70" i="12"/>
  <c r="AF70" i="12"/>
  <c r="Z143" i="12"/>
  <c r="AC143" i="12"/>
  <c r="W69" i="12"/>
  <c r="T69" i="12"/>
  <c r="Z247" i="12"/>
  <c r="AC247" i="12"/>
  <c r="Z167" i="12"/>
  <c r="AC167" i="12"/>
  <c r="AL320" i="12"/>
  <c r="AO320" i="12"/>
  <c r="T185" i="12"/>
  <c r="W185" i="12"/>
  <c r="AC418" i="12"/>
  <c r="Z418" i="12"/>
  <c r="Z685" i="12"/>
  <c r="AC685" i="12"/>
  <c r="AL348" i="12"/>
  <c r="AO348" i="12"/>
  <c r="Z689" i="12"/>
  <c r="AC689" i="12"/>
  <c r="T407" i="12"/>
  <c r="W407" i="12"/>
  <c r="T504" i="12"/>
  <c r="W504" i="12"/>
  <c r="AC772" i="12"/>
  <c r="Z772" i="12"/>
  <c r="AI892" i="12"/>
  <c r="AF880" i="12"/>
  <c r="AI880" i="12"/>
  <c r="AF954" i="12"/>
  <c r="AI954" i="12"/>
  <c r="T947" i="12"/>
  <c r="W947" i="12"/>
  <c r="Z1047" i="12"/>
  <c r="AC1047" i="12"/>
  <c r="AI1105" i="12"/>
  <c r="AF1105" i="12"/>
  <c r="T1069" i="12"/>
  <c r="W1069" i="12"/>
  <c r="T1147" i="12"/>
  <c r="W1147" i="12"/>
  <c r="Z1193" i="12"/>
  <c r="AC1193" i="12"/>
  <c r="T1192" i="12"/>
  <c r="W1192" i="12"/>
  <c r="AF1270" i="12"/>
  <c r="AI1270" i="12"/>
  <c r="AF1292" i="12"/>
  <c r="AI1292" i="12"/>
  <c r="AC788" i="12"/>
  <c r="Z788" i="12"/>
  <c r="AC1220" i="12"/>
  <c r="Z1220" i="12"/>
  <c r="Z1329" i="12"/>
  <c r="AC1329" i="12"/>
  <c r="Z163" i="12"/>
  <c r="AC163" i="12"/>
  <c r="AC446" i="12"/>
  <c r="Z446" i="12"/>
  <c r="T371" i="12"/>
  <c r="W371" i="12"/>
  <c r="T564" i="12"/>
  <c r="W564" i="12"/>
  <c r="T1211" i="12"/>
  <c r="W1211" i="12"/>
  <c r="AF29" i="12"/>
  <c r="AI29" i="12"/>
  <c r="Z215" i="12"/>
  <c r="AC215" i="12"/>
  <c r="Z139" i="12"/>
  <c r="AC139" i="12"/>
  <c r="AI336" i="12"/>
  <c r="AF336" i="12"/>
  <c r="AF116" i="12"/>
  <c r="AI116" i="12"/>
  <c r="Z171" i="12"/>
  <c r="AC171" i="12"/>
  <c r="T27" i="12"/>
  <c r="W27" i="12"/>
  <c r="AL344" i="12"/>
  <c r="AO344" i="12"/>
  <c r="T157" i="12"/>
  <c r="W157" i="12"/>
  <c r="AC310" i="12"/>
  <c r="Z310" i="12"/>
  <c r="AC442" i="12"/>
  <c r="Z442" i="12"/>
  <c r="AC434" i="12"/>
  <c r="Z434" i="12"/>
  <c r="Z609" i="12"/>
  <c r="AC609" i="12"/>
  <c r="T379" i="12"/>
  <c r="W379" i="12"/>
  <c r="T508" i="12"/>
  <c r="W508" i="12"/>
  <c r="AO775" i="12"/>
  <c r="AL775" i="12"/>
  <c r="AF856" i="12"/>
  <c r="AI856" i="12"/>
  <c r="Z863" i="12"/>
  <c r="AC863" i="12"/>
  <c r="T897" i="12"/>
  <c r="W897" i="12"/>
  <c r="AC1019" i="12"/>
  <c r="Z1019" i="12"/>
  <c r="Z1070" i="12"/>
  <c r="AC1070" i="12"/>
  <c r="AF1137" i="12"/>
  <c r="AI1137" i="12"/>
  <c r="Z1152" i="12"/>
  <c r="AC1152" i="12"/>
  <c r="AU1226" i="12"/>
  <c r="AR1226" i="12"/>
  <c r="W1251" i="12"/>
  <c r="T1251" i="12"/>
  <c r="AC1039" i="12"/>
  <c r="Z1039" i="12"/>
  <c r="T213" i="12"/>
  <c r="W213" i="12"/>
  <c r="Z821" i="12"/>
  <c r="AC821" i="12"/>
  <c r="Z986" i="12"/>
  <c r="AC986" i="12"/>
  <c r="AF1339" i="12"/>
  <c r="AI1339" i="12"/>
  <c r="AF277" i="12"/>
  <c r="AI277" i="12"/>
  <c r="Z135" i="12"/>
  <c r="AC135" i="12"/>
  <c r="T31" i="12"/>
  <c r="W31" i="12"/>
  <c r="AF196" i="12"/>
  <c r="AI196" i="12"/>
  <c r="T193" i="12"/>
  <c r="W193" i="12"/>
  <c r="AC394" i="12"/>
  <c r="Z394" i="12"/>
  <c r="AC450" i="12"/>
  <c r="Z450" i="12"/>
  <c r="AF350" i="12"/>
  <c r="AI350" i="12"/>
  <c r="T343" i="12"/>
  <c r="W343" i="12"/>
  <c r="T479" i="12"/>
  <c r="W479" i="12"/>
  <c r="T576" i="12"/>
  <c r="W576" i="12"/>
  <c r="AC782" i="12"/>
  <c r="Z782" i="12"/>
  <c r="Z808" i="12"/>
  <c r="AC808" i="12"/>
  <c r="T901" i="12"/>
  <c r="W901" i="12"/>
  <c r="T955" i="12"/>
  <c r="W955" i="12"/>
  <c r="T1050" i="12"/>
  <c r="W1050" i="12"/>
  <c r="AF1141" i="12"/>
  <c r="AI1141" i="12"/>
  <c r="Z1209" i="12"/>
  <c r="AC1209" i="12"/>
  <c r="Z1274" i="12"/>
  <c r="AC1274" i="12"/>
  <c r="AI838" i="12"/>
  <c r="AF838" i="12"/>
  <c r="Z1079" i="12"/>
  <c r="AC1079" i="12"/>
  <c r="AI1246" i="12"/>
  <c r="AF1246" i="12"/>
  <c r="AF144" i="12"/>
  <c r="AI144" i="12"/>
  <c r="Z56" i="12"/>
  <c r="AC56" i="12"/>
  <c r="AC478" i="12"/>
  <c r="Z478" i="12"/>
  <c r="AC828" i="12"/>
  <c r="Z828" i="12"/>
  <c r="Z1017" i="12"/>
  <c r="AC1017" i="12"/>
  <c r="AF272" i="12"/>
  <c r="AI272" i="12"/>
  <c r="Z187" i="12"/>
  <c r="AC187" i="12"/>
  <c r="AF160" i="12"/>
  <c r="AI160" i="12"/>
  <c r="W101" i="12"/>
  <c r="T101" i="12"/>
  <c r="T229" i="12"/>
  <c r="W229" i="12"/>
  <c r="W369" i="12"/>
  <c r="T369" i="12"/>
  <c r="T500" i="12"/>
  <c r="W500" i="12"/>
  <c r="AC462" i="12"/>
  <c r="Z462" i="12"/>
  <c r="Z649" i="12"/>
  <c r="AC649" i="12"/>
  <c r="T419" i="12"/>
  <c r="W419" i="12"/>
  <c r="Z584" i="12"/>
  <c r="AC584" i="12"/>
  <c r="T548" i="12"/>
  <c r="W548" i="12"/>
  <c r="Z907" i="12"/>
  <c r="AC907" i="12"/>
  <c r="Z820" i="12"/>
  <c r="AC820" i="12"/>
  <c r="AC786" i="12"/>
  <c r="Z786" i="12"/>
  <c r="Z859" i="12"/>
  <c r="AC859" i="12"/>
  <c r="AF884" i="12"/>
  <c r="AI884" i="12"/>
  <c r="AF962" i="12"/>
  <c r="AI962" i="12"/>
  <c r="AF974" i="12"/>
  <c r="AI974" i="12"/>
  <c r="AI975" i="12"/>
  <c r="AF975" i="12"/>
  <c r="W1127" i="12"/>
  <c r="T1127" i="12"/>
  <c r="Z1132" i="12"/>
  <c r="AC1132" i="12"/>
  <c r="Z1157" i="12"/>
  <c r="AC1157" i="12"/>
  <c r="W1114" i="12"/>
  <c r="T1114" i="12"/>
  <c r="W1172" i="12"/>
  <c r="T1172" i="12"/>
  <c r="Z1213" i="12"/>
  <c r="AC1213" i="12"/>
  <c r="AC1276" i="12"/>
  <c r="Z1276" i="12"/>
  <c r="W1290" i="12"/>
  <c r="T1290" i="12"/>
  <c r="Z816" i="12"/>
  <c r="AC816" i="12"/>
  <c r="T939" i="12"/>
  <c r="W939" i="12"/>
  <c r="W85" i="12"/>
  <c r="T85" i="12"/>
  <c r="T467" i="12"/>
  <c r="W467" i="12"/>
  <c r="Z68" i="12"/>
  <c r="AC68" i="12"/>
  <c r="AF168" i="12"/>
  <c r="AI168" i="12"/>
  <c r="W437" i="12"/>
  <c r="T437" i="12"/>
  <c r="Z179" i="12"/>
  <c r="AC179" i="12"/>
  <c r="AL328" i="12"/>
  <c r="AO328" i="12"/>
  <c r="T201" i="12"/>
  <c r="W201" i="12"/>
  <c r="W453" i="12"/>
  <c r="T453" i="12"/>
  <c r="Z313" i="12"/>
  <c r="AC313" i="12"/>
  <c r="T569" i="12"/>
  <c r="W569" i="12"/>
  <c r="Z596" i="12"/>
  <c r="AC596" i="12"/>
  <c r="T423" i="12"/>
  <c r="W423" i="12"/>
  <c r="T520" i="12"/>
  <c r="W520" i="12"/>
  <c r="AF970" i="12"/>
  <c r="AI970" i="12"/>
  <c r="AC860" i="12"/>
  <c r="Z860" i="12"/>
  <c r="W948" i="12"/>
  <c r="T948" i="12"/>
  <c r="Z895" i="12"/>
  <c r="AC895" i="12"/>
  <c r="T909" i="12"/>
  <c r="W909" i="12"/>
  <c r="Z956" i="12"/>
  <c r="AC956" i="12"/>
  <c r="AC1031" i="12"/>
  <c r="Z1031" i="12"/>
  <c r="T1085" i="12"/>
  <c r="W1085" i="12"/>
  <c r="Z1217" i="12"/>
  <c r="AC1217" i="12"/>
  <c r="AC1244" i="12"/>
  <c r="Z1244" i="12"/>
  <c r="AC790" i="12"/>
  <c r="Z790" i="12"/>
  <c r="T971" i="12"/>
  <c r="W971" i="12"/>
  <c r="T181" i="12"/>
  <c r="W181" i="12"/>
  <c r="AI61" i="12"/>
  <c r="AF61" i="12"/>
  <c r="Z103" i="12"/>
  <c r="AC103" i="12"/>
  <c r="Z131" i="12"/>
  <c r="AC131" i="12"/>
  <c r="AI104" i="12"/>
  <c r="AF104" i="12"/>
  <c r="AF112" i="12"/>
  <c r="AI112" i="12"/>
  <c r="AC314" i="12"/>
  <c r="Z314" i="12"/>
  <c r="AF128" i="12"/>
  <c r="AI128" i="12"/>
  <c r="AC264" i="12"/>
  <c r="Z264" i="12"/>
  <c r="Z211" i="12"/>
  <c r="AC211" i="12"/>
  <c r="Z602" i="12"/>
  <c r="AC602" i="12"/>
  <c r="T205" i="12"/>
  <c r="W205" i="12"/>
  <c r="Z333" i="12"/>
  <c r="AC333" i="12"/>
  <c r="AC382" i="12"/>
  <c r="Z382" i="12"/>
  <c r="W469" i="12"/>
  <c r="T469" i="12"/>
  <c r="Z673" i="12"/>
  <c r="AC673" i="12"/>
  <c r="T427" i="12"/>
  <c r="W427" i="12"/>
  <c r="Z721" i="12"/>
  <c r="AC721" i="12"/>
  <c r="T556" i="12"/>
  <c r="W556" i="12"/>
  <c r="AF710" i="12"/>
  <c r="AI710" i="12"/>
  <c r="AF690" i="12"/>
  <c r="AI690" i="12"/>
  <c r="AC855" i="12"/>
  <c r="Z855" i="12"/>
  <c r="T881" i="12"/>
  <c r="W881" i="12"/>
  <c r="AF1004" i="12"/>
  <c r="AI1004" i="12"/>
  <c r="T967" i="12"/>
  <c r="W967" i="12"/>
  <c r="Z1099" i="12"/>
  <c r="AC1099" i="12"/>
  <c r="AU1108" i="12"/>
  <c r="AR1108" i="12"/>
  <c r="Z1123" i="12"/>
  <c r="AC1123" i="12"/>
  <c r="T1122" i="12"/>
  <c r="W1122" i="12"/>
  <c r="W1282" i="12"/>
  <c r="T1282" i="12"/>
  <c r="T1298" i="12"/>
  <c r="W1298" i="12"/>
  <c r="T560" i="12"/>
  <c r="W560" i="12"/>
  <c r="AF904" i="12"/>
  <c r="AI904" i="12"/>
  <c r="AF1008" i="12"/>
  <c r="AI1008" i="12"/>
  <c r="AI1113" i="12"/>
  <c r="AF1113" i="12"/>
  <c r="Z235" i="12"/>
  <c r="AC235" i="12"/>
  <c r="Z191" i="12"/>
  <c r="AC191" i="12"/>
  <c r="AC539" i="12"/>
  <c r="Z539" i="12"/>
  <c r="Z48" i="12"/>
  <c r="AC48" i="12"/>
  <c r="T51" i="12"/>
  <c r="W51" i="12"/>
  <c r="AL316" i="12"/>
  <c r="AO316" i="12"/>
  <c r="T177" i="12"/>
  <c r="W177" i="12"/>
  <c r="AC342" i="12"/>
  <c r="Z342" i="12"/>
  <c r="Z613" i="12"/>
  <c r="AC613" i="12"/>
  <c r="W542" i="12"/>
  <c r="T542" i="12"/>
  <c r="T367" i="12"/>
  <c r="W367" i="12"/>
  <c r="T117" i="12"/>
  <c r="W117" i="12"/>
  <c r="Z964" i="12"/>
  <c r="AC964" i="12"/>
  <c r="AF244" i="12"/>
  <c r="AI244" i="12"/>
  <c r="Z562" i="12"/>
  <c r="AC562" i="12"/>
  <c r="AI811" i="12"/>
  <c r="AF811" i="12"/>
  <c r="Z953" i="12"/>
  <c r="AC953" i="12"/>
  <c r="AF281" i="12"/>
  <c r="AI281" i="12"/>
  <c r="AF120" i="12"/>
  <c r="AI120" i="12"/>
  <c r="T1046" i="12"/>
  <c r="W1046" i="12"/>
  <c r="T1268" i="12"/>
  <c r="W1268" i="12"/>
  <c r="T498" i="12"/>
  <c r="W498" i="12"/>
  <c r="W441" i="12"/>
  <c r="T441" i="12"/>
  <c r="T383" i="12"/>
  <c r="W383" i="12"/>
  <c r="T886" i="12"/>
  <c r="W886" i="12"/>
  <c r="Z1186" i="12"/>
  <c r="AC1186" i="12"/>
  <c r="AF1300" i="12"/>
  <c r="AI1300" i="12"/>
  <c r="AI671" i="12"/>
  <c r="AF671" i="12"/>
  <c r="W514" i="12"/>
  <c r="T514" i="12"/>
  <c r="T580" i="12"/>
  <c r="W580" i="12"/>
  <c r="AC79" i="12"/>
  <c r="Z79" i="12"/>
  <c r="T105" i="12"/>
  <c r="W105" i="12"/>
  <c r="AF527" i="12"/>
  <c r="AI527" i="12"/>
  <c r="AC776" i="12"/>
  <c r="Z776" i="12"/>
  <c r="Z1052" i="12"/>
  <c r="AC1052" i="12"/>
  <c r="W1176" i="12"/>
  <c r="T1176" i="12"/>
  <c r="AC922" i="12"/>
  <c r="Z922" i="12"/>
  <c r="AF41" i="12"/>
  <c r="AI41" i="12"/>
  <c r="W445" i="12"/>
  <c r="T445" i="12"/>
  <c r="AC410" i="12"/>
  <c r="Z410" i="12"/>
  <c r="Z1055" i="12"/>
  <c r="AC1055" i="12"/>
  <c r="AR755" i="12"/>
  <c r="AU755" i="12"/>
  <c r="AC358" i="12"/>
  <c r="Z358" i="12"/>
  <c r="AC182" i="12"/>
  <c r="Z182" i="12"/>
  <c r="AC302" i="12"/>
  <c r="Z302" i="12"/>
  <c r="AC288" i="12"/>
  <c r="Z288" i="12"/>
  <c r="AO305" i="12"/>
  <c r="AL305" i="12"/>
  <c r="AC400" i="12"/>
  <c r="Z400" i="12"/>
  <c r="AI642" i="12"/>
  <c r="AF642" i="12"/>
  <c r="T757" i="12"/>
  <c r="W757" i="12"/>
  <c r="AI978" i="12"/>
  <c r="AF978" i="12"/>
  <c r="W1096" i="12"/>
  <c r="T1096" i="12"/>
  <c r="W1092" i="12"/>
  <c r="T1092" i="12"/>
  <c r="AI16" i="12"/>
  <c r="AF16" i="12"/>
  <c r="AC190" i="12"/>
  <c r="Z190" i="12"/>
  <c r="AC222" i="12"/>
  <c r="Z222" i="12"/>
  <c r="AC301" i="12"/>
  <c r="Z301" i="12"/>
  <c r="AC404" i="12"/>
  <c r="Z404" i="12"/>
  <c r="AC517" i="12"/>
  <c r="Z517" i="12"/>
  <c r="AC561" i="12"/>
  <c r="Z561" i="12"/>
  <c r="AL663" i="12"/>
  <c r="AO663" i="12"/>
  <c r="AI646" i="12"/>
  <c r="AF646" i="12"/>
  <c r="AI594" i="12"/>
  <c r="AF594" i="12"/>
  <c r="W615" i="12"/>
  <c r="T615" i="12"/>
  <c r="Z789" i="12"/>
  <c r="AC789" i="12"/>
  <c r="AC764" i="12"/>
  <c r="Z764" i="12"/>
  <c r="AC858" i="12"/>
  <c r="Z858" i="12"/>
  <c r="AO1003" i="12"/>
  <c r="AL1003" i="12"/>
  <c r="AC1020" i="12"/>
  <c r="Z1020" i="12"/>
  <c r="AI1036" i="12"/>
  <c r="AF1036" i="12"/>
  <c r="W1100" i="12"/>
  <c r="T1100" i="12"/>
  <c r="AC1316" i="12"/>
  <c r="Z1316" i="12"/>
  <c r="AC1336" i="12"/>
  <c r="Z1336" i="12"/>
  <c r="AO833" i="12"/>
  <c r="AL833" i="12"/>
  <c r="AC142" i="12"/>
  <c r="Z142" i="12"/>
  <c r="AC846" i="12"/>
  <c r="Z846" i="12"/>
  <c r="AC1208" i="12"/>
  <c r="Z1208" i="12"/>
  <c r="AI653" i="12"/>
  <c r="AF653" i="12"/>
  <c r="AI566" i="12"/>
  <c r="AF566" i="12"/>
  <c r="AC440" i="12"/>
  <c r="Z440" i="12"/>
  <c r="W587" i="12"/>
  <c r="T587" i="12"/>
  <c r="W814" i="12"/>
  <c r="T814" i="12"/>
  <c r="AC894" i="12"/>
  <c r="Z894" i="12"/>
  <c r="AI961" i="12"/>
  <c r="AF961" i="12"/>
  <c r="W1159" i="12"/>
  <c r="T1159" i="12"/>
  <c r="AF1249" i="12"/>
  <c r="AI1249" i="12"/>
  <c r="AI1325" i="12"/>
  <c r="AF1325" i="12"/>
  <c r="W559" i="12"/>
  <c r="T559" i="12"/>
  <c r="AI4" i="12"/>
  <c r="AF4" i="12"/>
  <c r="AI32" i="12"/>
  <c r="AF32" i="12"/>
  <c r="AI44" i="12"/>
  <c r="AF44" i="12"/>
  <c r="AC202" i="12"/>
  <c r="Z202" i="12"/>
  <c r="AC210" i="12"/>
  <c r="Z210" i="12"/>
  <c r="AC380" i="12"/>
  <c r="Z380" i="12"/>
  <c r="AC505" i="12"/>
  <c r="Z505" i="12"/>
  <c r="AI637" i="12"/>
  <c r="AF637" i="12"/>
  <c r="W623" i="12"/>
  <c r="T623" i="12"/>
  <c r="AI765" i="12"/>
  <c r="AF765" i="12"/>
  <c r="AC1001" i="12"/>
  <c r="Z1001" i="12"/>
  <c r="W1326" i="12"/>
  <c r="T1326" i="12"/>
  <c r="AC1350" i="12"/>
  <c r="Z1350" i="12"/>
  <c r="AI8" i="12"/>
  <c r="AF8" i="12"/>
  <c r="AC73" i="12"/>
  <c r="Z73" i="12"/>
  <c r="AF299" i="12"/>
  <c r="AI299" i="12"/>
  <c r="AC352" i="12"/>
  <c r="Z352" i="12"/>
  <c r="AC480" i="12"/>
  <c r="Z480" i="12"/>
  <c r="W535" i="12"/>
  <c r="T535" i="12"/>
  <c r="W595" i="12"/>
  <c r="T595" i="12"/>
  <c r="AI744" i="12"/>
  <c r="AF744" i="12"/>
  <c r="AC1009" i="12"/>
  <c r="Z1009" i="12"/>
  <c r="AI1091" i="12"/>
  <c r="AF1091" i="12"/>
  <c r="W1080" i="12"/>
  <c r="T1080" i="12"/>
  <c r="W1167" i="12"/>
  <c r="T1167" i="12"/>
  <c r="AC1289" i="12"/>
  <c r="Z1289" i="12"/>
  <c r="AC110" i="12"/>
  <c r="Z110" i="12"/>
  <c r="Z668" i="12"/>
  <c r="AC668" i="12"/>
  <c r="AI805" i="12"/>
  <c r="AF805" i="12"/>
  <c r="AL10" i="12"/>
  <c r="AO10" i="12"/>
  <c r="AO34" i="12"/>
  <c r="AL34" i="12"/>
  <c r="AC194" i="12"/>
  <c r="Z194" i="12"/>
  <c r="AC270" i="12"/>
  <c r="Z270" i="12"/>
  <c r="AC388" i="12"/>
  <c r="Z388" i="12"/>
  <c r="AI658" i="12"/>
  <c r="AF658" i="12"/>
  <c r="AI672" i="12"/>
  <c r="AF672" i="12"/>
  <c r="AC830" i="12"/>
  <c r="Z830" i="12"/>
  <c r="W794" i="12"/>
  <c r="T794" i="12"/>
  <c r="AI994" i="12"/>
  <c r="AF994" i="12"/>
  <c r="AC1066" i="12"/>
  <c r="Z1066" i="12"/>
  <c r="W1171" i="12"/>
  <c r="T1171" i="12"/>
  <c r="AC1243" i="12"/>
  <c r="Z1243" i="12"/>
  <c r="AI725" i="12"/>
  <c r="AF725" i="12"/>
  <c r="AC258" i="12"/>
  <c r="Z258" i="12"/>
  <c r="AC102" i="12"/>
  <c r="Z102" i="12"/>
  <c r="AC118" i="12"/>
  <c r="Z118" i="12"/>
  <c r="AC268" i="12"/>
  <c r="Z268" i="12"/>
  <c r="AC424" i="12"/>
  <c r="Z424" i="12"/>
  <c r="AC497" i="12"/>
  <c r="Z497" i="12"/>
  <c r="AI641" i="12"/>
  <c r="AF641" i="12"/>
  <c r="Z745" i="12"/>
  <c r="AC745" i="12"/>
  <c r="AO1225" i="12"/>
  <c r="AL1225" i="12"/>
  <c r="AI666" i="12"/>
  <c r="AF666" i="12"/>
  <c r="I54" i="17"/>
  <c r="I59" i="17"/>
  <c r="I91" i="17"/>
  <c r="I75" i="17"/>
  <c r="I56" i="17"/>
  <c r="I58" i="17"/>
  <c r="I39" i="17"/>
  <c r="J98" i="17"/>
  <c r="I98" i="17" s="1"/>
  <c r="J97" i="17"/>
  <c r="I97" i="17" s="1"/>
  <c r="J96" i="17"/>
  <c r="I96" i="17" s="1"/>
  <c r="J95" i="17"/>
  <c r="I95" i="17" s="1"/>
  <c r="J94" i="17"/>
  <c r="I94" i="17" s="1"/>
  <c r="J93" i="17"/>
  <c r="I93" i="17" s="1"/>
  <c r="J92" i="17"/>
  <c r="I92" i="17" s="1"/>
  <c r="J91" i="17"/>
  <c r="J90" i="17"/>
  <c r="I90" i="17" s="1"/>
  <c r="J89" i="17"/>
  <c r="I89" i="17" s="1"/>
  <c r="J88" i="17"/>
  <c r="I88" i="17" s="1"/>
  <c r="J87" i="17"/>
  <c r="I87" i="17" s="1"/>
  <c r="J86" i="17"/>
  <c r="I86" i="17" s="1"/>
  <c r="J85" i="17"/>
  <c r="I85" i="17" s="1"/>
  <c r="J84" i="17"/>
  <c r="I84" i="17" s="1"/>
  <c r="J83" i="17"/>
  <c r="I83" i="17" s="1"/>
  <c r="J82" i="17"/>
  <c r="I82" i="17" s="1"/>
  <c r="J81" i="17"/>
  <c r="I81" i="17" s="1"/>
  <c r="J80" i="17"/>
  <c r="I80" i="17" s="1"/>
  <c r="J79" i="17"/>
  <c r="I79" i="17" s="1"/>
  <c r="J78" i="17"/>
  <c r="I78" i="17" s="1"/>
  <c r="J77" i="17"/>
  <c r="I77" i="17" s="1"/>
  <c r="J76" i="17"/>
  <c r="I76" i="17" s="1"/>
  <c r="J75" i="17"/>
  <c r="J74" i="17"/>
  <c r="I74" i="17" s="1"/>
  <c r="J73" i="17"/>
  <c r="I73" i="17" s="1"/>
  <c r="J72" i="17"/>
  <c r="I72" i="17" s="1"/>
  <c r="J71" i="17"/>
  <c r="I71" i="17" s="1"/>
  <c r="J70" i="17"/>
  <c r="I70" i="17" s="1"/>
  <c r="J69" i="17"/>
  <c r="I69" i="17" s="1"/>
  <c r="J68" i="17"/>
  <c r="I68" i="17" s="1"/>
  <c r="J67" i="17"/>
  <c r="I67" i="17" s="1"/>
  <c r="J66" i="17"/>
  <c r="I66" i="17" s="1"/>
  <c r="J65" i="17"/>
  <c r="I65" i="17" s="1"/>
  <c r="J64" i="17"/>
  <c r="I64" i="17" s="1"/>
  <c r="J63" i="17"/>
  <c r="I63" i="17" s="1"/>
  <c r="J62" i="17"/>
  <c r="I62" i="17" s="1"/>
  <c r="J61" i="17"/>
  <c r="I61" i="17" s="1"/>
  <c r="J60" i="17"/>
  <c r="I60" i="17" s="1"/>
  <c r="J59" i="17"/>
  <c r="J58" i="17"/>
  <c r="J57" i="17"/>
  <c r="I57" i="17" s="1"/>
  <c r="J56" i="17"/>
  <c r="J55" i="17"/>
  <c r="I55" i="17" s="1"/>
  <c r="J54" i="17"/>
  <c r="J53" i="17"/>
  <c r="I53" i="17" s="1"/>
  <c r="J52" i="17"/>
  <c r="I52" i="17" s="1"/>
  <c r="J51" i="17"/>
  <c r="I51" i="17" s="1"/>
  <c r="J50" i="17"/>
  <c r="I50" i="17" s="1"/>
  <c r="J49" i="17"/>
  <c r="I49" i="17" s="1"/>
  <c r="J48" i="17"/>
  <c r="I48" i="17" s="1"/>
  <c r="J47" i="17"/>
  <c r="I47" i="17" s="1"/>
  <c r="J46" i="17"/>
  <c r="I46" i="17" s="1"/>
  <c r="J45" i="17"/>
  <c r="I45" i="17" s="1"/>
  <c r="J44" i="17"/>
  <c r="I44" i="17" s="1"/>
  <c r="J43" i="17"/>
  <c r="I43" i="17" s="1"/>
  <c r="J42" i="17"/>
  <c r="I42" i="17" s="1"/>
  <c r="J41" i="17"/>
  <c r="I41" i="17" s="1"/>
  <c r="J40" i="17"/>
  <c r="I40" i="17" s="1"/>
  <c r="J39" i="17"/>
  <c r="J38" i="17"/>
  <c r="I38" i="17" s="1"/>
  <c r="J37" i="17"/>
  <c r="I37" i="17" s="1"/>
  <c r="J36" i="17"/>
  <c r="I36" i="17" s="1"/>
  <c r="J35" i="17"/>
  <c r="I35" i="17" s="1"/>
  <c r="J34" i="17"/>
  <c r="I34" i="17" s="1"/>
  <c r="J33" i="17"/>
  <c r="I33" i="17" s="1"/>
  <c r="J32" i="17"/>
  <c r="I32" i="17" s="1"/>
  <c r="J31" i="17"/>
  <c r="I31" i="17" s="1"/>
  <c r="J30" i="17"/>
  <c r="I30" i="17" s="1"/>
  <c r="J29" i="17"/>
  <c r="I29" i="17" s="1"/>
  <c r="J28" i="17"/>
  <c r="I28" i="17" s="1"/>
  <c r="J27" i="17"/>
  <c r="I27" i="17" s="1"/>
  <c r="J26" i="17"/>
  <c r="I19" i="17"/>
  <c r="I24" i="17"/>
  <c r="I16" i="17"/>
  <c r="I21" i="17"/>
  <c r="I5" i="17"/>
  <c r="I18" i="17"/>
  <c r="I15" i="17"/>
  <c r="J25" i="17"/>
  <c r="I25" i="17" s="1"/>
  <c r="J24" i="17"/>
  <c r="J23" i="17"/>
  <c r="I23" i="17" s="1"/>
  <c r="J22" i="17"/>
  <c r="I22" i="17" s="1"/>
  <c r="J21" i="17"/>
  <c r="J20" i="17"/>
  <c r="I20" i="17" s="1"/>
  <c r="J19" i="17"/>
  <c r="J18" i="17"/>
  <c r="J17" i="17"/>
  <c r="I17" i="17" s="1"/>
  <c r="J16" i="17"/>
  <c r="J15" i="17"/>
  <c r="J14" i="17"/>
  <c r="I14" i="17" s="1"/>
  <c r="J13" i="17"/>
  <c r="I13" i="17" s="1"/>
  <c r="J12" i="17"/>
  <c r="I12" i="17" s="1"/>
  <c r="J11" i="17"/>
  <c r="I11" i="17" s="1"/>
  <c r="J10" i="17"/>
  <c r="I10" i="17" s="1"/>
  <c r="J9" i="17"/>
  <c r="I9" i="17" s="1"/>
  <c r="J8" i="17"/>
  <c r="I8" i="17" s="1"/>
  <c r="J7" i="17"/>
  <c r="I7" i="17" s="1"/>
  <c r="J6" i="17"/>
  <c r="I6" i="17" s="1"/>
  <c r="J5" i="17"/>
  <c r="J4" i="17"/>
  <c r="N3" i="17"/>
  <c r="I3" i="17"/>
  <c r="M3" i="17" s="1"/>
  <c r="N4" i="17" l="1"/>
  <c r="N5" i="17" s="1"/>
  <c r="AC800" i="12"/>
  <c r="Z1063" i="12"/>
  <c r="AC1063" i="12"/>
  <c r="AC675" i="12"/>
  <c r="Z675" i="12"/>
  <c r="Z949" i="12"/>
  <c r="AC949" i="12"/>
  <c r="Z1263" i="12"/>
  <c r="AC1263" i="12"/>
  <c r="AI1115" i="12"/>
  <c r="AF1115" i="12"/>
  <c r="Z1056" i="12"/>
  <c r="AC1056" i="12"/>
  <c r="Z680" i="12"/>
  <c r="AC680" i="12"/>
  <c r="AC256" i="12"/>
  <c r="Z256" i="12"/>
  <c r="AF720" i="12"/>
  <c r="AI720" i="12"/>
  <c r="AI747" i="12"/>
  <c r="AF747" i="12"/>
  <c r="Z785" i="12"/>
  <c r="AC785" i="12"/>
  <c r="AF80" i="12"/>
  <c r="AI80" i="12"/>
  <c r="AI612" i="12"/>
  <c r="AF612" i="12"/>
  <c r="Z1032" i="12"/>
  <c r="AC1032" i="12"/>
  <c r="Z1285" i="12"/>
  <c r="AC1285" i="12"/>
  <c r="Z1044" i="12"/>
  <c r="AC1044" i="12"/>
  <c r="AC760" i="12"/>
  <c r="Z760" i="12"/>
  <c r="AC212" i="12"/>
  <c r="Z212" i="12"/>
  <c r="AC521" i="12"/>
  <c r="Z521" i="12"/>
  <c r="AC553" i="12"/>
  <c r="Z553" i="12"/>
  <c r="AL715" i="12"/>
  <c r="AO715" i="12"/>
  <c r="Z590" i="12"/>
  <c r="AC590" i="12"/>
  <c r="AC700" i="12"/>
  <c r="Z700" i="12"/>
  <c r="AC575" i="12"/>
  <c r="Z575" i="12"/>
  <c r="AC616" i="12"/>
  <c r="Z616" i="12"/>
  <c r="AC22" i="12"/>
  <c r="Z22" i="12"/>
  <c r="AF824" i="12"/>
  <c r="AI824" i="12"/>
  <c r="AC683" i="12"/>
  <c r="Z683" i="12"/>
  <c r="AL545" i="12"/>
  <c r="AO545" i="12"/>
  <c r="AC273" i="12"/>
  <c r="Z273" i="12"/>
  <c r="AC136" i="12"/>
  <c r="Z136" i="12"/>
  <c r="AC1007" i="12"/>
  <c r="Z1007" i="12"/>
  <c r="AC739" i="12"/>
  <c r="Z739" i="12"/>
  <c r="Z1182" i="12"/>
  <c r="AC1182" i="12"/>
  <c r="AC819" i="12"/>
  <c r="Z819" i="12"/>
  <c r="AC826" i="12"/>
  <c r="Z826" i="12"/>
  <c r="AC787" i="12"/>
  <c r="Z787" i="12"/>
  <c r="Z598" i="12"/>
  <c r="AC598" i="12"/>
  <c r="Z1283" i="12"/>
  <c r="AC1283" i="12"/>
  <c r="AI1313" i="12"/>
  <c r="AF1313" i="12"/>
  <c r="AI312" i="12"/>
  <c r="AF312" i="12"/>
  <c r="AC1011" i="12"/>
  <c r="Z1011" i="12"/>
  <c r="AI1074" i="12"/>
  <c r="AF1074" i="12"/>
  <c r="AC751" i="12"/>
  <c r="Z751" i="12"/>
  <c r="AF554" i="12"/>
  <c r="AI554" i="12"/>
  <c r="AF1010" i="12"/>
  <c r="AI1010" i="12"/>
  <c r="Z803" i="12"/>
  <c r="AC803" i="12"/>
  <c r="AI740" i="12"/>
  <c r="AF740" i="12"/>
  <c r="Z969" i="12"/>
  <c r="AC969" i="12"/>
  <c r="AC347" i="12"/>
  <c r="Z347" i="12"/>
  <c r="Z36" i="12"/>
  <c r="AC36" i="12"/>
  <c r="AC799" i="12"/>
  <c r="Z799" i="12"/>
  <c r="AI620" i="12"/>
  <c r="AF620" i="12"/>
  <c r="Z815" i="12"/>
  <c r="AC815" i="12"/>
  <c r="AI688" i="12"/>
  <c r="AF688" i="12"/>
  <c r="AL283" i="12"/>
  <c r="AO283" i="12"/>
  <c r="Z929" i="12"/>
  <c r="AC929" i="12"/>
  <c r="AF1308" i="12"/>
  <c r="AI1308" i="12"/>
  <c r="AC188" i="12"/>
  <c r="Z188" i="12"/>
  <c r="AC108" i="12"/>
  <c r="Z108" i="12"/>
  <c r="Z1254" i="12"/>
  <c r="AC1254" i="12"/>
  <c r="AC1352" i="12"/>
  <c r="Z1352" i="12"/>
  <c r="AL513" i="12"/>
  <c r="AO513" i="12"/>
  <c r="AF303" i="12"/>
  <c r="AI303" i="12"/>
  <c r="Z248" i="12"/>
  <c r="AC248" i="12"/>
  <c r="AI541" i="12"/>
  <c r="AF541" i="12"/>
  <c r="Z1265" i="12"/>
  <c r="AC1265" i="12"/>
  <c r="AC888" i="12"/>
  <c r="Z888" i="12"/>
  <c r="AI1262" i="12"/>
  <c r="AF1262" i="12"/>
  <c r="Z925" i="12"/>
  <c r="AC925" i="12"/>
  <c r="AC42" i="12"/>
  <c r="Z42" i="12"/>
  <c r="Z1128" i="12"/>
  <c r="AC1128" i="12"/>
  <c r="Z677" i="12"/>
  <c r="AC677" i="12"/>
  <c r="Z279" i="12"/>
  <c r="AC279" i="12"/>
  <c r="AI1078" i="12"/>
  <c r="AF1078" i="12"/>
  <c r="AC276" i="12"/>
  <c r="Z276" i="12"/>
  <c r="AO707" i="12"/>
  <c r="AL707" i="12"/>
  <c r="AC1287" i="12"/>
  <c r="Z1287" i="12"/>
  <c r="AI656" i="12"/>
  <c r="AF656" i="12"/>
  <c r="AI1269" i="12"/>
  <c r="AF1269" i="12"/>
  <c r="Z1293" i="12"/>
  <c r="AC1293" i="12"/>
  <c r="AF275" i="12"/>
  <c r="AI275" i="12"/>
  <c r="AC1154" i="12"/>
  <c r="Z1154" i="12"/>
  <c r="AI526" i="12"/>
  <c r="AF526" i="12"/>
  <c r="AC711" i="12"/>
  <c r="Z711" i="12"/>
  <c r="AC280" i="12"/>
  <c r="Z280" i="12"/>
  <c r="AC287" i="12"/>
  <c r="Z287" i="12"/>
  <c r="AC908" i="12"/>
  <c r="Z908" i="12"/>
  <c r="AC1319" i="12"/>
  <c r="Z1319" i="12"/>
  <c r="AC46" i="12"/>
  <c r="Z46" i="12"/>
  <c r="AC999" i="12"/>
  <c r="Z999" i="12"/>
  <c r="AC703" i="12"/>
  <c r="Z703" i="12"/>
  <c r="Z945" i="12"/>
  <c r="AC945" i="12"/>
  <c r="Z872" i="12"/>
  <c r="AC872" i="12"/>
  <c r="AI509" i="12"/>
  <c r="AF509" i="12"/>
  <c r="AF1153" i="12"/>
  <c r="AI1153" i="12"/>
  <c r="AF1338" i="12"/>
  <c r="AI1338" i="12"/>
  <c r="AC180" i="12"/>
  <c r="Z180" i="12"/>
  <c r="AF291" i="12"/>
  <c r="AI291" i="12"/>
  <c r="AC912" i="12"/>
  <c r="Z912" i="12"/>
  <c r="Z1261" i="12"/>
  <c r="AC1261" i="12"/>
  <c r="Z1116" i="12"/>
  <c r="AC1116" i="12"/>
  <c r="AC156" i="12"/>
  <c r="Z156" i="12"/>
  <c r="AC896" i="12"/>
  <c r="Z896" i="12"/>
  <c r="AI295" i="12"/>
  <c r="AF295" i="12"/>
  <c r="AF644" i="12"/>
  <c r="AI644" i="12"/>
  <c r="Z58" i="12"/>
  <c r="AC58" i="12"/>
  <c r="Z1006" i="12"/>
  <c r="AC1006" i="12"/>
  <c r="Z1120" i="12"/>
  <c r="AC1120" i="12"/>
  <c r="AC695" i="12"/>
  <c r="Z695" i="12"/>
  <c r="AI621" i="12"/>
  <c r="AF621" i="12"/>
  <c r="AC795" i="12"/>
  <c r="Z795" i="12"/>
  <c r="AC763" i="12"/>
  <c r="Z763" i="12"/>
  <c r="Z988" i="12"/>
  <c r="AC988" i="12"/>
  <c r="Z600" i="12"/>
  <c r="AC600" i="12"/>
  <c r="AC852" i="12"/>
  <c r="Z852" i="12"/>
  <c r="AC771" i="12"/>
  <c r="Z771" i="12"/>
  <c r="AC691" i="12"/>
  <c r="Z691" i="12"/>
  <c r="AC293" i="12"/>
  <c r="Z293" i="12"/>
  <c r="Z1321" i="12"/>
  <c r="AC1321" i="12"/>
  <c r="AL699" i="12"/>
  <c r="AO699" i="12"/>
  <c r="AC783" i="12"/>
  <c r="Z783" i="12"/>
  <c r="AC1245" i="12"/>
  <c r="Z1245" i="12"/>
  <c r="AC723" i="12"/>
  <c r="Z723" i="12"/>
  <c r="Z632" i="12"/>
  <c r="AC632" i="12"/>
  <c r="AC793" i="12"/>
  <c r="Z793" i="12"/>
  <c r="AC733" i="12"/>
  <c r="Z733" i="12"/>
  <c r="AI727" i="12"/>
  <c r="AF727" i="12"/>
  <c r="AI779" i="12"/>
  <c r="AF779" i="12"/>
  <c r="AL570" i="12"/>
  <c r="AO570" i="12"/>
  <c r="AC652" i="12"/>
  <c r="Z652" i="12"/>
  <c r="Z1205" i="12"/>
  <c r="AC1205" i="12"/>
  <c r="AI648" i="12"/>
  <c r="AF648" i="12"/>
  <c r="AC1247" i="12"/>
  <c r="Z1247" i="12"/>
  <c r="Z346" i="12"/>
  <c r="AC346" i="12"/>
  <c r="Z998" i="12"/>
  <c r="AC998" i="12"/>
  <c r="AC636" i="12"/>
  <c r="Z636" i="12"/>
  <c r="AF1240" i="12"/>
  <c r="AI1240" i="12"/>
  <c r="Z6" i="12"/>
  <c r="AC6" i="12"/>
  <c r="Z692" i="12"/>
  <c r="AC692" i="12"/>
  <c r="AC1277" i="12"/>
  <c r="Z1277" i="12"/>
  <c r="AC1301" i="12"/>
  <c r="Z1301" i="12"/>
  <c r="Z1347" i="12"/>
  <c r="AC1347" i="12"/>
  <c r="AI1317" i="12"/>
  <c r="AF1317" i="12"/>
  <c r="AC807" i="12"/>
  <c r="Z807" i="12"/>
  <c r="AC767" i="12"/>
  <c r="Z767" i="12"/>
  <c r="AF340" i="12"/>
  <c r="AI340" i="12"/>
  <c r="AI624" i="12"/>
  <c r="AF624" i="12"/>
  <c r="AI118" i="12"/>
  <c r="AF118" i="12"/>
  <c r="AF1289" i="12"/>
  <c r="AI1289" i="12"/>
  <c r="AI505" i="12"/>
  <c r="AF505" i="12"/>
  <c r="AI517" i="12"/>
  <c r="AF517" i="12"/>
  <c r="AF310" i="12"/>
  <c r="AI310" i="12"/>
  <c r="AL985" i="12"/>
  <c r="AO985" i="12"/>
  <c r="AL588" i="12"/>
  <c r="AO588" i="12"/>
  <c r="AC1029" i="12"/>
  <c r="Z1029" i="12"/>
  <c r="AO817" i="12"/>
  <c r="AL817" i="12"/>
  <c r="AF422" i="12"/>
  <c r="AI422" i="12"/>
  <c r="Z353" i="12"/>
  <c r="AC353" i="12"/>
  <c r="AC607" i="12"/>
  <c r="Z607" i="12"/>
  <c r="AC1088" i="12"/>
  <c r="Z1088" i="12"/>
  <c r="AI464" i="12"/>
  <c r="AF464" i="12"/>
  <c r="AF334" i="12"/>
  <c r="AI334" i="12"/>
  <c r="AF370" i="12"/>
  <c r="AI370" i="12"/>
  <c r="Z1110" i="12"/>
  <c r="AC1110" i="12"/>
  <c r="Z393" i="12"/>
  <c r="AC393" i="12"/>
  <c r="AF374" i="12"/>
  <c r="AI374" i="12"/>
  <c r="AF831" i="12"/>
  <c r="AI831" i="12"/>
  <c r="AI890" i="12"/>
  <c r="AF890" i="12"/>
  <c r="AI178" i="12"/>
  <c r="AF178" i="12"/>
  <c r="AL840" i="12"/>
  <c r="AO840" i="12"/>
  <c r="AI668" i="12"/>
  <c r="AF668" i="12"/>
  <c r="AO1249" i="12"/>
  <c r="AL1249" i="12"/>
  <c r="AX755" i="12"/>
  <c r="BA755" i="12"/>
  <c r="AI1052" i="12"/>
  <c r="AF1052" i="12"/>
  <c r="AC886" i="12"/>
  <c r="Z886" i="12"/>
  <c r="AC498" i="12"/>
  <c r="Z498" i="12"/>
  <c r="AO281" i="12"/>
  <c r="AL281" i="12"/>
  <c r="AO244" i="12"/>
  <c r="AL244" i="12"/>
  <c r="AC367" i="12"/>
  <c r="Z367" i="12"/>
  <c r="AC177" i="12"/>
  <c r="Z177" i="12"/>
  <c r="AI235" i="12"/>
  <c r="AF235" i="12"/>
  <c r="AO904" i="12"/>
  <c r="AL904" i="12"/>
  <c r="AI1099" i="12"/>
  <c r="AF1099" i="12"/>
  <c r="AC556" i="12"/>
  <c r="Z556" i="12"/>
  <c r="AC205" i="12"/>
  <c r="Z205" i="12"/>
  <c r="AO128" i="12"/>
  <c r="AL128" i="12"/>
  <c r="AI131" i="12"/>
  <c r="AF131" i="12"/>
  <c r="AI1217" i="12"/>
  <c r="AF1217" i="12"/>
  <c r="AC909" i="12"/>
  <c r="Z909" i="12"/>
  <c r="AO970" i="12"/>
  <c r="AL970" i="12"/>
  <c r="AC569" i="12"/>
  <c r="Z569" i="12"/>
  <c r="AU328" i="12"/>
  <c r="AR328" i="12"/>
  <c r="AO168" i="12"/>
  <c r="AL168" i="12"/>
  <c r="AC467" i="12"/>
  <c r="Z467" i="12"/>
  <c r="AI907" i="12"/>
  <c r="AF907" i="12"/>
  <c r="AI649" i="12"/>
  <c r="AF649" i="12"/>
  <c r="AC229" i="12"/>
  <c r="Z229" i="12"/>
  <c r="AO1141" i="12"/>
  <c r="AL1141" i="12"/>
  <c r="AI808" i="12"/>
  <c r="AF808" i="12"/>
  <c r="AC31" i="12"/>
  <c r="Z31" i="12"/>
  <c r="AO1339" i="12"/>
  <c r="AL1339" i="12"/>
  <c r="AO856" i="12"/>
  <c r="AL856" i="12"/>
  <c r="AC379" i="12"/>
  <c r="Z379" i="12"/>
  <c r="AI171" i="12"/>
  <c r="AF171" i="12"/>
  <c r="AI215" i="12"/>
  <c r="AF215" i="12"/>
  <c r="AC564" i="12"/>
  <c r="Z564" i="12"/>
  <c r="AF1329" i="12"/>
  <c r="AI1329" i="12"/>
  <c r="AC1192" i="12"/>
  <c r="Z1192" i="12"/>
  <c r="AO880" i="12"/>
  <c r="AL880" i="12"/>
  <c r="AC504" i="12"/>
  <c r="Z504" i="12"/>
  <c r="AI685" i="12"/>
  <c r="AF685" i="12"/>
  <c r="AI167" i="12"/>
  <c r="AF167" i="12"/>
  <c r="AC237" i="12"/>
  <c r="Z237" i="12"/>
  <c r="AI518" i="12"/>
  <c r="AF518" i="12"/>
  <c r="AI1098" i="12"/>
  <c r="AF1098" i="12"/>
  <c r="AU592" i="12"/>
  <c r="AR592" i="12"/>
  <c r="AO1214" i="12"/>
  <c r="AL1214" i="12"/>
  <c r="AO1000" i="12"/>
  <c r="AL1000" i="12"/>
  <c r="AI749" i="12"/>
  <c r="AF749" i="12"/>
  <c r="Z761" i="12"/>
  <c r="AC761" i="12"/>
  <c r="AC82" i="12"/>
  <c r="Z82" i="12"/>
  <c r="AO5" i="12"/>
  <c r="AL5" i="12"/>
  <c r="AC834" i="12"/>
  <c r="Z834" i="12"/>
  <c r="AC882" i="12"/>
  <c r="Z882" i="12"/>
  <c r="AF1224" i="12"/>
  <c r="AI1224" i="12"/>
  <c r="BG1305" i="12"/>
  <c r="BD1305" i="12"/>
  <c r="AI1082" i="12"/>
  <c r="AF1082" i="12"/>
  <c r="Z1302" i="12"/>
  <c r="AC1302" i="12"/>
  <c r="AC524" i="12"/>
  <c r="Z524" i="12"/>
  <c r="AC533" i="12"/>
  <c r="Z533" i="12"/>
  <c r="AO296" i="12"/>
  <c r="AL296" i="12"/>
  <c r="AC877" i="12"/>
  <c r="Z877" i="12"/>
  <c r="Z741" i="12"/>
  <c r="AC741" i="12"/>
  <c r="AI219" i="12"/>
  <c r="AF219" i="12"/>
  <c r="AC943" i="12"/>
  <c r="Z943" i="12"/>
  <c r="AC885" i="12"/>
  <c r="Z885" i="12"/>
  <c r="AI1090" i="12"/>
  <c r="AF1090" i="12"/>
  <c r="AI903" i="12"/>
  <c r="AF903" i="12"/>
  <c r="AO714" i="12"/>
  <c r="AL714" i="12"/>
  <c r="AI530" i="12"/>
  <c r="AF530" i="12"/>
  <c r="AI147" i="12"/>
  <c r="AF147" i="12"/>
  <c r="AC853" i="12"/>
  <c r="Z853" i="12"/>
  <c r="AC1146" i="12"/>
  <c r="Z1146" i="12"/>
  <c r="AI973" i="12"/>
  <c r="AF973" i="12"/>
  <c r="AC544" i="12"/>
  <c r="Z544" i="12"/>
  <c r="AU324" i="12"/>
  <c r="AR324" i="12"/>
  <c r="AO220" i="12"/>
  <c r="AL220" i="12"/>
  <c r="AI589" i="12"/>
  <c r="AF589" i="12"/>
  <c r="AC865" i="12"/>
  <c r="Z865" i="12"/>
  <c r="AO730" i="12"/>
  <c r="AL730" i="12"/>
  <c r="AI601" i="12"/>
  <c r="AF601" i="12"/>
  <c r="AO224" i="12"/>
  <c r="AL224" i="12"/>
  <c r="AC529" i="12"/>
  <c r="Z529" i="12"/>
  <c r="AF1342" i="12"/>
  <c r="AI1342" i="12"/>
  <c r="AC893" i="12"/>
  <c r="Z893" i="12"/>
  <c r="AC59" i="12"/>
  <c r="Z59" i="12"/>
  <c r="AC209" i="12"/>
  <c r="Z209" i="12"/>
  <c r="AU991" i="12"/>
  <c r="AR991" i="12"/>
  <c r="AC455" i="12"/>
  <c r="Z455" i="12"/>
  <c r="AR1002" i="12"/>
  <c r="AU1002" i="12"/>
  <c r="AC1324" i="12"/>
  <c r="Z1324" i="12"/>
  <c r="AC439" i="12"/>
  <c r="Z439" i="12"/>
  <c r="AO33" i="12"/>
  <c r="AL33" i="12"/>
  <c r="AI604" i="12"/>
  <c r="AF604" i="12"/>
  <c r="AI684" i="12"/>
  <c r="AF684" i="12"/>
  <c r="AU54" i="12"/>
  <c r="AR54" i="12"/>
  <c r="AO841" i="12"/>
  <c r="AL841" i="12"/>
  <c r="AO271" i="12"/>
  <c r="AL271" i="12"/>
  <c r="AI657" i="12"/>
  <c r="AF657" i="12"/>
  <c r="AI1119" i="12"/>
  <c r="AF1119" i="12"/>
  <c r="AC331" i="12"/>
  <c r="Z331" i="12"/>
  <c r="AI558" i="12"/>
  <c r="AF558" i="12"/>
  <c r="AI911" i="12"/>
  <c r="AF911" i="12"/>
  <c r="AC492" i="12"/>
  <c r="Z492" i="12"/>
  <c r="AC241" i="12"/>
  <c r="Z241" i="12"/>
  <c r="AI1307" i="12"/>
  <c r="AF1307" i="12"/>
  <c r="AO868" i="12"/>
  <c r="AL868" i="12"/>
  <c r="AI801" i="12"/>
  <c r="AF801" i="12"/>
  <c r="AC491" i="12"/>
  <c r="Z491" i="12"/>
  <c r="AI159" i="12"/>
  <c r="AF159" i="12"/>
  <c r="AO300" i="12"/>
  <c r="AL300" i="12"/>
  <c r="AO132" i="12"/>
  <c r="AL132" i="12"/>
  <c r="AI1311" i="12"/>
  <c r="AF1311" i="12"/>
  <c r="AC1118" i="12"/>
  <c r="Z1118" i="12"/>
  <c r="AI661" i="12"/>
  <c r="AF661" i="12"/>
  <c r="AC137" i="12"/>
  <c r="Z137" i="12"/>
  <c r="BG1297" i="12"/>
  <c r="BD1297" i="12"/>
  <c r="AO164" i="12"/>
  <c r="AL164" i="12"/>
  <c r="AI1189" i="12"/>
  <c r="AF1189" i="12"/>
  <c r="AC905" i="12"/>
  <c r="Z905" i="12"/>
  <c r="AI617" i="12"/>
  <c r="AF617" i="12"/>
  <c r="AO1145" i="12"/>
  <c r="AL1145" i="12"/>
  <c r="AC129" i="12"/>
  <c r="Z129" i="12"/>
  <c r="AI1086" i="12"/>
  <c r="AF1086" i="12"/>
  <c r="AO706" i="12"/>
  <c r="AL706" i="12"/>
  <c r="AC443" i="12"/>
  <c r="Z443" i="12"/>
  <c r="AI345" i="12"/>
  <c r="AF345" i="12"/>
  <c r="AI19" i="12"/>
  <c r="AF19" i="12"/>
  <c r="AI705" i="12"/>
  <c r="AF705" i="12"/>
  <c r="AC1138" i="12"/>
  <c r="Z1138" i="12"/>
  <c r="AC861" i="12"/>
  <c r="Z861" i="12"/>
  <c r="AC335" i="12"/>
  <c r="Z335" i="12"/>
  <c r="AI1204" i="12"/>
  <c r="AF1204" i="12"/>
  <c r="AC1259" i="12"/>
  <c r="Z1259" i="12"/>
  <c r="AI119" i="12"/>
  <c r="AF119" i="12"/>
  <c r="AC1042" i="12"/>
  <c r="Z1042" i="12"/>
  <c r="AI55" i="12"/>
  <c r="AF55" i="12"/>
  <c r="Z1067" i="12"/>
  <c r="AC1067" i="12"/>
  <c r="AO65" i="12"/>
  <c r="AL65" i="12"/>
  <c r="AI1111" i="12"/>
  <c r="AF1111" i="12"/>
  <c r="AU332" i="12"/>
  <c r="AR332" i="12"/>
  <c r="AC323" i="12"/>
  <c r="Z323" i="12"/>
  <c r="AC225" i="12"/>
  <c r="Z225" i="12"/>
  <c r="AU26" i="12"/>
  <c r="AR26" i="12"/>
  <c r="AI830" i="12"/>
  <c r="AF830" i="12"/>
  <c r="AF73" i="12"/>
  <c r="AI73" i="12"/>
  <c r="AI858" i="12"/>
  <c r="AF858" i="12"/>
  <c r="Z445" i="12"/>
  <c r="AC445" i="12"/>
  <c r="AF855" i="12"/>
  <c r="AI855" i="12"/>
  <c r="Z1114" i="12"/>
  <c r="AC1114" i="12"/>
  <c r="AI828" i="12"/>
  <c r="AF828" i="12"/>
  <c r="AO1158" i="12"/>
  <c r="AL1158" i="12"/>
  <c r="Z1295" i="12"/>
  <c r="AC1295" i="12"/>
  <c r="AF490" i="12"/>
  <c r="AI490" i="12"/>
  <c r="AF1344" i="12"/>
  <c r="AI1344" i="12"/>
  <c r="AF398" i="12"/>
  <c r="AI398" i="12"/>
  <c r="Z485" i="12"/>
  <c r="AC485" i="12"/>
  <c r="AI86" i="12"/>
  <c r="AF86" i="12"/>
  <c r="AF330" i="12"/>
  <c r="AI330" i="12"/>
  <c r="Z373" i="12"/>
  <c r="AC373" i="12"/>
  <c r="Z337" i="12"/>
  <c r="AC337" i="12"/>
  <c r="AF1333" i="12"/>
  <c r="AI1333" i="12"/>
  <c r="AF285" i="12"/>
  <c r="AI285" i="12"/>
  <c r="AO693" i="12"/>
  <c r="AL693" i="12"/>
  <c r="Z681" i="12"/>
  <c r="AC681" i="12"/>
  <c r="AI254" i="12"/>
  <c r="AF254" i="12"/>
  <c r="AI1354" i="12"/>
  <c r="AF1354" i="12"/>
  <c r="AF1025" i="12"/>
  <c r="AI1025" i="12"/>
  <c r="AI1062" i="12"/>
  <c r="AF1062" i="12"/>
  <c r="AI424" i="12"/>
  <c r="AF424" i="12"/>
  <c r="AI102" i="12"/>
  <c r="AF102" i="12"/>
  <c r="AF1066" i="12"/>
  <c r="AI1066" i="12"/>
  <c r="AI388" i="12"/>
  <c r="AF388" i="12"/>
  <c r="AI110" i="12"/>
  <c r="AF110" i="12"/>
  <c r="AC1167" i="12"/>
  <c r="Z1167" i="12"/>
  <c r="AL744" i="12"/>
  <c r="AO744" i="12"/>
  <c r="AI480" i="12"/>
  <c r="AF480" i="12"/>
  <c r="AL8" i="12"/>
  <c r="AO8" i="12"/>
  <c r="AC1326" i="12"/>
  <c r="Z1326" i="12"/>
  <c r="AC623" i="12"/>
  <c r="Z623" i="12"/>
  <c r="AI380" i="12"/>
  <c r="AF380" i="12"/>
  <c r="AL32" i="12"/>
  <c r="AO32" i="12"/>
  <c r="AC1159" i="12"/>
  <c r="Z1159" i="12"/>
  <c r="AC814" i="12"/>
  <c r="Z814" i="12"/>
  <c r="AO566" i="12"/>
  <c r="AL566" i="12"/>
  <c r="AI1208" i="12"/>
  <c r="AF1208" i="12"/>
  <c r="AI1336" i="12"/>
  <c r="AF1336" i="12"/>
  <c r="AO1036" i="12"/>
  <c r="AL1036" i="12"/>
  <c r="AF764" i="12"/>
  <c r="AI764" i="12"/>
  <c r="AO646" i="12"/>
  <c r="AL646" i="12"/>
  <c r="AI404" i="12"/>
  <c r="AF404" i="12"/>
  <c r="AL16" i="12"/>
  <c r="AO16" i="12"/>
  <c r="AC1096" i="12"/>
  <c r="Z1096" i="12"/>
  <c r="AI302" i="12"/>
  <c r="AF302" i="12"/>
  <c r="AF776" i="12"/>
  <c r="AI776" i="12"/>
  <c r="AF79" i="12"/>
  <c r="AI79" i="12"/>
  <c r="AL671" i="12"/>
  <c r="AO671" i="12"/>
  <c r="Z542" i="12"/>
  <c r="AC542" i="12"/>
  <c r="Z469" i="12"/>
  <c r="AC469" i="12"/>
  <c r="AF314" i="12"/>
  <c r="AI314" i="12"/>
  <c r="AC85" i="12"/>
  <c r="Z85" i="12"/>
  <c r="AF1276" i="12"/>
  <c r="AI1276" i="12"/>
  <c r="AF462" i="12"/>
  <c r="AI462" i="12"/>
  <c r="AC101" i="12"/>
  <c r="Z101" i="12"/>
  <c r="AF478" i="12"/>
  <c r="AI478" i="12"/>
  <c r="AF782" i="12"/>
  <c r="AI782" i="12"/>
  <c r="AF394" i="12"/>
  <c r="AI394" i="12"/>
  <c r="AF1039" i="12"/>
  <c r="AI1039" i="12"/>
  <c r="AR775" i="12"/>
  <c r="AU775" i="12"/>
  <c r="AF1220" i="12"/>
  <c r="AI1220" i="12"/>
  <c r="AF418" i="12"/>
  <c r="AI418" i="12"/>
  <c r="Z97" i="12"/>
  <c r="AC97" i="12"/>
  <c r="Z449" i="12"/>
  <c r="AC449" i="12"/>
  <c r="AI674" i="12"/>
  <c r="AF674" i="12"/>
  <c r="AC563" i="12"/>
  <c r="Z563" i="12"/>
  <c r="AL1173" i="12"/>
  <c r="AO1173" i="12"/>
  <c r="AO921" i="12"/>
  <c r="AL921" i="12"/>
  <c r="AL610" i="12"/>
  <c r="AO610" i="12"/>
  <c r="AI356" i="12"/>
  <c r="AF356" i="12"/>
  <c r="AU30" i="12"/>
  <c r="AR30" i="12"/>
  <c r="AI214" i="12"/>
  <c r="AF214" i="12"/>
  <c r="AC1057" i="12"/>
  <c r="Z1057" i="12"/>
  <c r="AC531" i="12"/>
  <c r="Z531" i="12"/>
  <c r="AC639" i="12"/>
  <c r="Z639" i="12"/>
  <c r="AI832" i="12"/>
  <c r="AF832" i="12"/>
  <c r="AI476" i="12"/>
  <c r="AF476" i="12"/>
  <c r="AI565" i="12"/>
  <c r="AF565" i="12"/>
  <c r="AC1179" i="12"/>
  <c r="Z1179" i="12"/>
  <c r="AO1136" i="12"/>
  <c r="AL1136" i="12"/>
  <c r="AI150" i="12"/>
  <c r="AF150" i="12"/>
  <c r="Z1181" i="12"/>
  <c r="AC1181" i="12"/>
  <c r="AI842" i="12"/>
  <c r="AF842" i="12"/>
  <c r="AC1041" i="12"/>
  <c r="Z1041" i="12"/>
  <c r="AC643" i="12"/>
  <c r="Z643" i="12"/>
  <c r="AF1015" i="12"/>
  <c r="AI1015" i="12"/>
  <c r="Z477" i="12"/>
  <c r="AC477" i="12"/>
  <c r="AF386" i="12"/>
  <c r="AI386" i="12"/>
  <c r="AX1257" i="12"/>
  <c r="BA1257" i="12"/>
  <c r="AI748" i="12"/>
  <c r="AF748" i="12"/>
  <c r="AF338" i="12"/>
  <c r="AI338" i="12"/>
  <c r="Z506" i="12"/>
  <c r="AC506" i="12"/>
  <c r="Z489" i="12"/>
  <c r="AC489" i="12"/>
  <c r="AO14" i="12"/>
  <c r="AL14" i="12"/>
  <c r="AR1271" i="12"/>
  <c r="AU1271" i="12"/>
  <c r="AF1068" i="12"/>
  <c r="AI1068" i="12"/>
  <c r="AI756" i="12"/>
  <c r="AF756" i="12"/>
  <c r="Z397" i="12"/>
  <c r="AC397" i="12"/>
  <c r="Z510" i="12"/>
  <c r="AC510" i="12"/>
  <c r="AI1233" i="12"/>
  <c r="AF1233" i="12"/>
  <c r="AF835" i="12"/>
  <c r="AI835" i="12"/>
  <c r="AF1286" i="12"/>
  <c r="AI1286" i="12"/>
  <c r="Z377" i="12"/>
  <c r="AC377" i="12"/>
  <c r="AF1033" i="12"/>
  <c r="AI1033" i="12"/>
  <c r="AI827" i="12"/>
  <c r="AF827" i="12"/>
  <c r="AF414" i="12"/>
  <c r="AI414" i="12"/>
  <c r="Z1148" i="12"/>
  <c r="AC1148" i="12"/>
  <c r="AF430" i="12"/>
  <c r="AI430" i="12"/>
  <c r="AF823" i="12"/>
  <c r="AI823" i="12"/>
  <c r="Z1106" i="12"/>
  <c r="AC1106" i="12"/>
  <c r="AC1337" i="12"/>
  <c r="Z1337" i="12"/>
  <c r="AL660" i="12"/>
  <c r="AO660" i="12"/>
  <c r="AO1201" i="12"/>
  <c r="AL1201" i="12"/>
  <c r="Z669" i="12"/>
  <c r="AC669" i="12"/>
  <c r="AI90" i="12"/>
  <c r="AF90" i="12"/>
  <c r="AI158" i="12"/>
  <c r="AF158" i="12"/>
  <c r="AI844" i="12"/>
  <c r="AF844" i="12"/>
  <c r="AI78" i="12"/>
  <c r="AF78" i="12"/>
  <c r="AI1239" i="12"/>
  <c r="AF1239" i="12"/>
  <c r="AO614" i="12"/>
  <c r="AL614" i="12"/>
  <c r="AI122" i="12"/>
  <c r="AF122" i="12"/>
  <c r="AI376" i="12"/>
  <c r="AF376" i="12"/>
  <c r="AI874" i="12"/>
  <c r="AF874" i="12"/>
  <c r="Z1107" i="12"/>
  <c r="AC1107" i="12"/>
  <c r="AI138" i="12"/>
  <c r="AF138" i="12"/>
  <c r="AF297" i="12"/>
  <c r="AI297" i="12"/>
  <c r="AI1216" i="12"/>
  <c r="AF1216" i="12"/>
  <c r="AC989" i="12"/>
  <c r="Z989" i="12"/>
  <c r="AI298" i="12"/>
  <c r="AF298" i="12"/>
  <c r="AR1343" i="12"/>
  <c r="AU1343" i="12"/>
  <c r="AO66" i="12"/>
  <c r="AL66" i="12"/>
  <c r="AF482" i="12"/>
  <c r="AI482" i="12"/>
  <c r="Z1250" i="12"/>
  <c r="AC1250" i="12"/>
  <c r="BA746" i="12"/>
  <c r="AX746" i="12"/>
  <c r="Z461" i="12"/>
  <c r="AC461" i="12"/>
  <c r="AO1273" i="12"/>
  <c r="AL1273" i="12"/>
  <c r="AO92" i="12"/>
  <c r="AL92" i="12"/>
  <c r="AL682" i="12"/>
  <c r="AO682" i="12"/>
  <c r="AF454" i="12"/>
  <c r="AI454" i="12"/>
  <c r="AF486" i="12"/>
  <c r="AI486" i="12"/>
  <c r="AO1330" i="12"/>
  <c r="AL1330" i="12"/>
  <c r="AF1278" i="12"/>
  <c r="AI1278" i="12"/>
  <c r="AF1202" i="12"/>
  <c r="AI1202" i="12"/>
  <c r="AC1035" i="12"/>
  <c r="Z1035" i="12"/>
  <c r="AC752" i="12"/>
  <c r="Z752" i="12"/>
  <c r="AF1027" i="12"/>
  <c r="AI1027" i="12"/>
  <c r="AF519" i="12"/>
  <c r="AI519" i="12"/>
  <c r="AO84" i="12"/>
  <c r="AL84" i="12"/>
  <c r="AI43" i="12"/>
  <c r="AF43" i="12"/>
  <c r="AF1331" i="12"/>
  <c r="AI1331" i="12"/>
  <c r="Z676" i="12"/>
  <c r="AC676" i="12"/>
  <c r="AL708" i="12"/>
  <c r="AO708" i="12"/>
  <c r="AI166" i="12"/>
  <c r="AF166" i="12"/>
  <c r="AI428" i="12"/>
  <c r="AF428" i="12"/>
  <c r="AO1095" i="12"/>
  <c r="AL1095" i="12"/>
  <c r="AF294" i="12"/>
  <c r="AI294" i="12"/>
  <c r="AO1140" i="12"/>
  <c r="AL1140" i="12"/>
  <c r="AI384" i="12"/>
  <c r="AF384" i="12"/>
  <c r="AI234" i="12"/>
  <c r="AF234" i="12"/>
  <c r="Z1314" i="12"/>
  <c r="AC1314" i="12"/>
  <c r="AF1150" i="12"/>
  <c r="AI1150" i="12"/>
  <c r="AI1005" i="12"/>
  <c r="AF1005" i="12"/>
  <c r="AF743" i="12"/>
  <c r="AI743" i="12"/>
  <c r="AI11" i="12"/>
  <c r="AF11" i="12"/>
  <c r="AI1260" i="12"/>
  <c r="AF1260" i="12"/>
  <c r="AI1022" i="12"/>
  <c r="AF1022" i="12"/>
  <c r="AC1155" i="12"/>
  <c r="Z1155" i="12"/>
  <c r="AI186" i="12"/>
  <c r="AF186" i="12"/>
  <c r="AI63" i="12"/>
  <c r="AF63" i="12"/>
  <c r="AF1221" i="12"/>
  <c r="AI1221" i="12"/>
  <c r="Z979" i="12"/>
  <c r="AC979" i="12"/>
  <c r="AU662" i="12"/>
  <c r="AR662" i="12"/>
  <c r="Z1156" i="12"/>
  <c r="AC1156" i="12"/>
  <c r="AF926" i="12"/>
  <c r="AI926" i="12"/>
  <c r="AF547" i="12"/>
  <c r="AI547" i="12"/>
  <c r="AO725" i="12"/>
  <c r="AL725" i="12"/>
  <c r="AI1009" i="12"/>
  <c r="AF1009" i="12"/>
  <c r="AL594" i="12"/>
  <c r="AO594" i="12"/>
  <c r="AL975" i="12"/>
  <c r="AO975" i="12"/>
  <c r="AF450" i="12"/>
  <c r="AI450" i="12"/>
  <c r="AL1105" i="12"/>
  <c r="AO1105" i="12"/>
  <c r="AI448" i="12"/>
  <c r="AF448" i="12"/>
  <c r="AC1175" i="12"/>
  <c r="Z1175" i="12"/>
  <c r="AI981" i="12"/>
  <c r="AF981" i="12"/>
  <c r="AF977" i="12"/>
  <c r="AI977" i="12"/>
  <c r="AF1322" i="12"/>
  <c r="AI1322" i="12"/>
  <c r="AI266" i="12"/>
  <c r="AF266" i="12"/>
  <c r="AI1279" i="12"/>
  <c r="AF1279" i="12"/>
  <c r="AC651" i="12"/>
  <c r="Z651" i="12"/>
  <c r="AI924" i="12"/>
  <c r="AF924" i="12"/>
  <c r="AI1103" i="12"/>
  <c r="AF1103" i="12"/>
  <c r="AF458" i="12"/>
  <c r="AI458" i="12"/>
  <c r="AR982" i="12"/>
  <c r="AU982" i="12"/>
  <c r="AL628" i="12"/>
  <c r="AO628" i="12"/>
  <c r="AI420" i="12"/>
  <c r="AF420" i="12"/>
  <c r="AI577" i="12"/>
  <c r="AF577" i="12"/>
  <c r="AO582" i="12"/>
  <c r="AL582" i="12"/>
  <c r="AC810" i="12"/>
  <c r="Z810" i="12"/>
  <c r="AI278" i="12"/>
  <c r="AF278" i="12"/>
  <c r="AI745" i="12"/>
  <c r="AF745" i="12"/>
  <c r="AU10" i="12"/>
  <c r="AR10" i="12"/>
  <c r="AI1055" i="12"/>
  <c r="AF1055" i="12"/>
  <c r="AO41" i="12"/>
  <c r="AL41" i="12"/>
  <c r="AC383" i="12"/>
  <c r="Z383" i="12"/>
  <c r="AC1268" i="12"/>
  <c r="Z1268" i="12"/>
  <c r="AI953" i="12"/>
  <c r="AF953" i="12"/>
  <c r="AU316" i="12"/>
  <c r="AR316" i="12"/>
  <c r="AC560" i="12"/>
  <c r="Z560" i="12"/>
  <c r="AC1122" i="12"/>
  <c r="Z1122" i="12"/>
  <c r="AC967" i="12"/>
  <c r="Z967" i="12"/>
  <c r="AI721" i="12"/>
  <c r="AF721" i="12"/>
  <c r="AI602" i="12"/>
  <c r="AF602" i="12"/>
  <c r="AI103" i="12"/>
  <c r="AF103" i="12"/>
  <c r="AC971" i="12"/>
  <c r="Z971" i="12"/>
  <c r="AC1085" i="12"/>
  <c r="Z1085" i="12"/>
  <c r="AI895" i="12"/>
  <c r="AF895" i="12"/>
  <c r="AC520" i="12"/>
  <c r="Z520" i="12"/>
  <c r="AI313" i="12"/>
  <c r="AF313" i="12"/>
  <c r="AI179" i="12"/>
  <c r="AF179" i="12"/>
  <c r="AI68" i="12"/>
  <c r="AF68" i="12"/>
  <c r="AI1157" i="12"/>
  <c r="AF1157" i="12"/>
  <c r="AO974" i="12"/>
  <c r="AL974" i="12"/>
  <c r="AI859" i="12"/>
  <c r="AF859" i="12"/>
  <c r="AC548" i="12"/>
  <c r="Z548" i="12"/>
  <c r="AO272" i="12"/>
  <c r="AL272" i="12"/>
  <c r="AI1079" i="12"/>
  <c r="AF1079" i="12"/>
  <c r="AC1050" i="12"/>
  <c r="Z1050" i="12"/>
  <c r="AC479" i="12"/>
  <c r="Z479" i="12"/>
  <c r="AI135" i="12"/>
  <c r="AF135" i="12"/>
  <c r="AI986" i="12"/>
  <c r="AF986" i="12"/>
  <c r="AI1152" i="12"/>
  <c r="AF1152" i="12"/>
  <c r="AC897" i="12"/>
  <c r="Z897" i="12"/>
  <c r="AI609" i="12"/>
  <c r="AF609" i="12"/>
  <c r="AC157" i="12"/>
  <c r="Z157" i="12"/>
  <c r="AO116" i="12"/>
  <c r="AL116" i="12"/>
  <c r="AO29" i="12"/>
  <c r="AL29" i="12"/>
  <c r="AC371" i="12"/>
  <c r="Z371" i="12"/>
  <c r="AI1193" i="12"/>
  <c r="AF1193" i="12"/>
  <c r="AI1047" i="12"/>
  <c r="AF1047" i="12"/>
  <c r="AO892" i="12"/>
  <c r="AL892" i="12"/>
  <c r="AC407" i="12"/>
  <c r="Z407" i="12"/>
  <c r="AI247" i="12"/>
  <c r="AF247" i="12"/>
  <c r="AI207" i="12"/>
  <c r="AF207" i="12"/>
  <c r="AO208" i="12"/>
  <c r="AL208" i="12"/>
  <c r="AI99" i="12"/>
  <c r="AF99" i="12"/>
  <c r="AO966" i="12"/>
  <c r="AL966" i="12"/>
  <c r="AC292" i="12"/>
  <c r="Z292" i="12"/>
  <c r="AC284" i="12"/>
  <c r="Z284" i="12"/>
  <c r="AI522" i="12"/>
  <c r="AF522" i="12"/>
  <c r="AC1089" i="12"/>
  <c r="Z1089" i="12"/>
  <c r="AC319" i="12"/>
  <c r="Z319" i="12"/>
  <c r="AC315" i="12"/>
  <c r="Z315" i="12"/>
  <c r="AI155" i="12"/>
  <c r="AF155" i="12"/>
  <c r="AC463" i="12"/>
  <c r="Z463" i="12"/>
  <c r="AI941" i="12"/>
  <c r="AF941" i="12"/>
  <c r="AC935" i="12"/>
  <c r="Z935" i="12"/>
  <c r="AC395" i="12"/>
  <c r="Z395" i="12"/>
  <c r="AF667" i="12"/>
  <c r="AI667" i="12"/>
  <c r="AI259" i="12"/>
  <c r="AF259" i="12"/>
  <c r="AI812" i="12"/>
  <c r="AF812" i="12"/>
  <c r="AC959" i="12"/>
  <c r="Z959" i="12"/>
  <c r="AC516" i="12"/>
  <c r="Z516" i="12"/>
  <c r="AC387" i="12"/>
  <c r="Z387" i="12"/>
  <c r="AU308" i="12"/>
  <c r="AR308" i="12"/>
  <c r="Z39" i="12"/>
  <c r="AC39" i="12"/>
  <c r="AI151" i="12"/>
  <c r="AF151" i="12"/>
  <c r="AC149" i="12"/>
  <c r="Z149" i="12"/>
  <c r="AC1126" i="12"/>
  <c r="Z1126" i="12"/>
  <c r="AI1169" i="12"/>
  <c r="AF1169" i="12"/>
  <c r="AC869" i="12"/>
  <c r="Z869" i="12"/>
  <c r="AI887" i="12"/>
  <c r="AF887" i="12"/>
  <c r="AC447" i="12"/>
  <c r="Z447" i="12"/>
  <c r="AF678" i="12"/>
  <c r="AI678" i="12"/>
  <c r="AI183" i="12"/>
  <c r="AF183" i="12"/>
  <c r="AI199" i="12"/>
  <c r="AF199" i="12"/>
  <c r="AC1227" i="12"/>
  <c r="Z1227" i="12"/>
  <c r="AO718" i="12"/>
  <c r="AL718" i="12"/>
  <c r="AC475" i="12"/>
  <c r="Z475" i="12"/>
  <c r="AC253" i="12"/>
  <c r="Z253" i="12"/>
  <c r="AO172" i="12"/>
  <c r="AL172" i="12"/>
  <c r="AO1304" i="12"/>
  <c r="AL1304" i="12"/>
  <c r="AI899" i="12"/>
  <c r="AF899" i="12"/>
  <c r="AO734" i="12"/>
  <c r="AL734" i="12"/>
  <c r="AI239" i="12"/>
  <c r="AF239" i="12"/>
  <c r="AO184" i="12"/>
  <c r="AL184" i="12"/>
  <c r="AI263" i="12"/>
  <c r="AF263" i="12"/>
  <c r="AI227" i="12"/>
  <c r="AF227" i="12"/>
  <c r="AC233" i="12"/>
  <c r="Z233" i="12"/>
  <c r="AO17" i="12"/>
  <c r="AL17" i="12"/>
  <c r="AI796" i="12"/>
  <c r="AF796" i="12"/>
  <c r="AC217" i="12"/>
  <c r="Z217" i="12"/>
  <c r="AO49" i="12"/>
  <c r="AL49" i="12"/>
  <c r="AO21" i="12"/>
  <c r="AL21" i="12"/>
  <c r="AU679" i="12"/>
  <c r="AR679" i="12"/>
  <c r="AC403" i="12"/>
  <c r="Z403" i="12"/>
  <c r="AL836" i="12"/>
  <c r="AO836" i="12"/>
  <c r="AC451" i="12"/>
  <c r="Z451" i="12"/>
  <c r="AO1121" i="12"/>
  <c r="AL1121" i="12"/>
  <c r="AO204" i="12"/>
  <c r="AL204" i="12"/>
  <c r="AI713" i="12"/>
  <c r="AF713" i="12"/>
  <c r="AC113" i="12"/>
  <c r="Z113" i="12"/>
  <c r="AI87" i="12"/>
  <c r="AF87" i="12"/>
  <c r="AO726" i="12"/>
  <c r="AL726" i="12"/>
  <c r="AI1291" i="12"/>
  <c r="AF1291" i="12"/>
  <c r="AI1166" i="12"/>
  <c r="AF1166" i="12"/>
  <c r="AI976" i="12"/>
  <c r="AF976" i="12"/>
  <c r="AC363" i="12"/>
  <c r="Z363" i="12"/>
  <c r="AI123" i="12"/>
  <c r="AF123" i="12"/>
  <c r="AI203" i="12"/>
  <c r="AF203" i="12"/>
  <c r="AU1130" i="12"/>
  <c r="AR1130" i="12"/>
  <c r="AC1058" i="12"/>
  <c r="Z1058" i="12"/>
  <c r="AC1021" i="12"/>
  <c r="Z1021" i="12"/>
  <c r="AC487" i="12"/>
  <c r="Z487" i="12"/>
  <c r="AO958" i="12"/>
  <c r="AL958" i="12"/>
  <c r="AI879" i="12"/>
  <c r="AF879" i="12"/>
  <c r="AC483" i="12"/>
  <c r="Z483" i="12"/>
  <c r="AO995" i="12"/>
  <c r="AL995" i="12"/>
  <c r="AC415" i="12"/>
  <c r="Z415" i="12"/>
  <c r="AI309" i="12"/>
  <c r="AF309" i="12"/>
  <c r="AO192" i="12"/>
  <c r="AL192" i="12"/>
  <c r="Z1294" i="12"/>
  <c r="AC1294" i="12"/>
  <c r="AC1353" i="12"/>
  <c r="Z1353" i="12"/>
  <c r="AO1210" i="12"/>
  <c r="AL1210" i="12"/>
  <c r="AO950" i="12"/>
  <c r="AL950" i="12"/>
  <c r="AO702" i="12"/>
  <c r="AL702" i="12"/>
  <c r="AC221" i="12"/>
  <c r="Z221" i="12"/>
  <c r="AO1125" i="12"/>
  <c r="AL1125" i="12"/>
  <c r="AI875" i="12"/>
  <c r="AF875" i="12"/>
  <c r="AO738" i="12"/>
  <c r="AL738" i="12"/>
  <c r="AI349" i="12"/>
  <c r="AF349" i="12"/>
  <c r="AO722" i="12"/>
  <c r="AL722" i="12"/>
  <c r="AC552" i="12"/>
  <c r="Z552" i="12"/>
  <c r="AC873" i="12"/>
  <c r="Z873" i="12"/>
  <c r="AC1065" i="12"/>
  <c r="Z1065" i="12"/>
  <c r="AI919" i="12"/>
  <c r="AF919" i="12"/>
  <c r="AI773" i="12"/>
  <c r="AF773" i="12"/>
  <c r="AO37" i="12"/>
  <c r="AL37" i="12"/>
  <c r="AO57" i="12"/>
  <c r="AL57" i="12"/>
  <c r="AC399" i="12"/>
  <c r="Z399" i="12"/>
  <c r="AI883" i="12"/>
  <c r="AF883" i="12"/>
  <c r="AC307" i="12"/>
  <c r="Z307" i="12"/>
  <c r="AC997" i="12"/>
  <c r="Z997" i="12"/>
  <c r="AO252" i="12"/>
  <c r="AL252" i="12"/>
  <c r="AI223" i="12"/>
  <c r="AF223" i="12"/>
  <c r="AC1171" i="12"/>
  <c r="Z1171" i="12"/>
  <c r="AC535" i="12"/>
  <c r="Z535" i="12"/>
  <c r="AO44" i="12"/>
  <c r="AL44" i="12"/>
  <c r="AC1100" i="12"/>
  <c r="Z1100" i="12"/>
  <c r="AC1290" i="12"/>
  <c r="Z1290" i="12"/>
  <c r="AF67" i="12"/>
  <c r="AI67" i="12"/>
  <c r="AL597" i="12"/>
  <c r="AO597" i="12"/>
  <c r="AI74" i="12"/>
  <c r="AF74" i="12"/>
  <c r="AI1235" i="12"/>
  <c r="AF1235" i="12"/>
  <c r="AI246" i="12"/>
  <c r="AF246" i="12"/>
  <c r="AC503" i="12"/>
  <c r="Z503" i="12"/>
  <c r="AC579" i="12"/>
  <c r="Z579" i="12"/>
  <c r="AF778" i="12"/>
  <c r="AI778" i="12"/>
  <c r="AI537" i="12"/>
  <c r="AF537" i="12"/>
  <c r="AF1024" i="12"/>
  <c r="AI1024" i="12"/>
  <c r="AF474" i="12"/>
  <c r="AI474" i="12"/>
  <c r="Z845" i="12"/>
  <c r="AC845" i="12"/>
  <c r="AF1242" i="12"/>
  <c r="AI1242" i="12"/>
  <c r="AO709" i="12"/>
  <c r="AL709" i="12"/>
  <c r="AL641" i="12"/>
  <c r="AO641" i="12"/>
  <c r="AI258" i="12"/>
  <c r="AF258" i="12"/>
  <c r="AO994" i="12"/>
  <c r="AL994" i="12"/>
  <c r="AL672" i="12"/>
  <c r="AO672" i="12"/>
  <c r="AI270" i="12"/>
  <c r="AF270" i="12"/>
  <c r="AC1080" i="12"/>
  <c r="Z1080" i="12"/>
  <c r="AC595" i="12"/>
  <c r="Z595" i="12"/>
  <c r="AI352" i="12"/>
  <c r="AF352" i="12"/>
  <c r="AL637" i="12"/>
  <c r="AO637" i="12"/>
  <c r="AI210" i="12"/>
  <c r="AF210" i="12"/>
  <c r="AO4" i="12"/>
  <c r="AL4" i="12"/>
  <c r="AL653" i="12"/>
  <c r="AO653" i="12"/>
  <c r="AI846" i="12"/>
  <c r="AF846" i="12"/>
  <c r="AI1316" i="12"/>
  <c r="AF1316" i="12"/>
  <c r="AI1020" i="12"/>
  <c r="AF1020" i="12"/>
  <c r="AF301" i="12"/>
  <c r="AI301" i="12"/>
  <c r="AO978" i="12"/>
  <c r="AL978" i="12"/>
  <c r="AI400" i="12"/>
  <c r="AF400" i="12"/>
  <c r="AI182" i="12"/>
  <c r="AF182" i="12"/>
  <c r="AI922" i="12"/>
  <c r="AF922" i="12"/>
  <c r="Z441" i="12"/>
  <c r="AC441" i="12"/>
  <c r="AL811" i="12"/>
  <c r="AO811" i="12"/>
  <c r="AF539" i="12"/>
  <c r="AI539" i="12"/>
  <c r="AL1113" i="12"/>
  <c r="AO1113" i="12"/>
  <c r="AF382" i="12"/>
  <c r="AI382" i="12"/>
  <c r="AO61" i="12"/>
  <c r="AL61" i="12"/>
  <c r="AF790" i="12"/>
  <c r="AI790" i="12"/>
  <c r="AF1031" i="12"/>
  <c r="AI1031" i="12"/>
  <c r="Z948" i="12"/>
  <c r="AC948" i="12"/>
  <c r="Z453" i="12"/>
  <c r="AC453" i="12"/>
  <c r="Z437" i="12"/>
  <c r="AC437" i="12"/>
  <c r="AF786" i="12"/>
  <c r="AI786" i="12"/>
  <c r="AO838" i="12"/>
  <c r="AL838" i="12"/>
  <c r="AF434" i="12"/>
  <c r="AI434" i="12"/>
  <c r="AL336" i="12"/>
  <c r="AO336" i="12"/>
  <c r="AF446" i="12"/>
  <c r="AI446" i="12"/>
  <c r="AF788" i="12"/>
  <c r="AI788" i="12"/>
  <c r="AF772" i="12"/>
  <c r="AI772" i="12"/>
  <c r="Z69" i="12"/>
  <c r="AC69" i="12"/>
  <c r="AL1109" i="12"/>
  <c r="AO1109" i="12"/>
  <c r="AL1340" i="12"/>
  <c r="AO1340" i="12"/>
  <c r="AI1219" i="12"/>
  <c r="AF1219" i="12"/>
  <c r="AR791" i="12"/>
  <c r="AU791" i="12"/>
  <c r="Z385" i="12"/>
  <c r="AC385" i="12"/>
  <c r="AO630" i="12"/>
  <c r="AL630" i="12"/>
  <c r="AI392" i="12"/>
  <c r="AF392" i="12"/>
  <c r="AO1190" i="12"/>
  <c r="AL1190" i="12"/>
  <c r="AO737" i="12"/>
  <c r="AL737" i="12"/>
  <c r="AI581" i="12"/>
  <c r="AF581" i="12"/>
  <c r="AI198" i="12"/>
  <c r="AF198" i="12"/>
  <c r="AI23" i="12"/>
  <c r="AF23" i="12"/>
  <c r="AO1048" i="12"/>
  <c r="AL1048" i="12"/>
  <c r="AL716" i="12"/>
  <c r="AO716" i="12"/>
  <c r="AI306" i="12"/>
  <c r="AF306" i="12"/>
  <c r="AO1229" i="12"/>
  <c r="AL1229" i="12"/>
  <c r="Z1177" i="12"/>
  <c r="AC1177" i="12"/>
  <c r="AC1072" i="12"/>
  <c r="Z1072" i="12"/>
  <c r="AI408" i="12"/>
  <c r="AF408" i="12"/>
  <c r="AI396" i="12"/>
  <c r="AF396" i="12"/>
  <c r="AI1306" i="12"/>
  <c r="AF1306" i="12"/>
  <c r="AX990" i="12"/>
  <c r="BA990" i="12"/>
  <c r="AL742" i="12"/>
  <c r="AO742" i="12"/>
  <c r="AI372" i="12"/>
  <c r="AF372" i="12"/>
  <c r="AI364" i="12"/>
  <c r="AF364" i="12"/>
  <c r="AC1037" i="12"/>
  <c r="Z1037" i="12"/>
  <c r="AI170" i="12"/>
  <c r="AF170" i="12"/>
  <c r="AR996" i="12"/>
  <c r="AU996" i="12"/>
  <c r="Z473" i="12"/>
  <c r="AC473" i="12"/>
  <c r="AI1348" i="12"/>
  <c r="AF1348" i="12"/>
  <c r="AF987" i="12"/>
  <c r="AI987" i="12"/>
  <c r="AF750" i="12"/>
  <c r="AI750" i="12"/>
  <c r="BA1255" i="12"/>
  <c r="AX1255" i="12"/>
  <c r="AC1195" i="12"/>
  <c r="Z1195" i="12"/>
  <c r="AF851" i="12"/>
  <c r="AI851" i="12"/>
  <c r="AF571" i="12"/>
  <c r="AI571" i="12"/>
  <c r="AF72" i="12"/>
  <c r="AI72" i="12"/>
  <c r="AL1117" i="12"/>
  <c r="AO1117" i="12"/>
  <c r="Z968" i="12"/>
  <c r="AC968" i="12"/>
  <c r="AF362" i="12"/>
  <c r="AI362" i="12"/>
  <c r="AF1060" i="12"/>
  <c r="AI1060" i="12"/>
  <c r="AO88" i="12"/>
  <c r="AL88" i="12"/>
  <c r="AI1258" i="12"/>
  <c r="AF1258" i="12"/>
  <c r="Z1185" i="12"/>
  <c r="AC1185" i="12"/>
  <c r="Z381" i="12"/>
  <c r="AC381" i="12"/>
  <c r="AF1248" i="12"/>
  <c r="AI1248" i="12"/>
  <c r="AI488" i="12"/>
  <c r="AF488" i="12"/>
  <c r="AO965" i="12"/>
  <c r="AL965" i="12"/>
  <c r="AC1084" i="12"/>
  <c r="Z1084" i="12"/>
  <c r="AO654" i="12"/>
  <c r="AL654" i="12"/>
  <c r="AI114" i="12"/>
  <c r="AF114" i="12"/>
  <c r="AI1341" i="12"/>
  <c r="AF1341" i="12"/>
  <c r="AO809" i="12"/>
  <c r="AL809" i="12"/>
  <c r="AI416" i="12"/>
  <c r="AF416" i="12"/>
  <c r="AC934" i="12"/>
  <c r="Z934" i="12"/>
  <c r="AO729" i="12"/>
  <c r="AL729" i="12"/>
  <c r="AI130" i="12"/>
  <c r="AF130" i="12"/>
  <c r="AO534" i="12"/>
  <c r="AL534" i="12"/>
  <c r="AI918" i="12"/>
  <c r="AF918" i="12"/>
  <c r="Z625" i="12"/>
  <c r="AC625" i="12"/>
  <c r="Z603" i="12"/>
  <c r="AC603" i="12"/>
  <c r="AI878" i="12"/>
  <c r="AF878" i="12"/>
  <c r="AO701" i="12"/>
  <c r="AL701" i="12"/>
  <c r="AI468" i="12"/>
  <c r="AF468" i="12"/>
  <c r="AC1198" i="12"/>
  <c r="Z1198" i="12"/>
  <c r="AC611" i="12"/>
  <c r="Z611" i="12"/>
  <c r="AI134" i="12"/>
  <c r="AF134" i="12"/>
  <c r="AF322" i="12"/>
  <c r="AI322" i="12"/>
  <c r="Z421" i="12"/>
  <c r="AC421" i="12"/>
  <c r="AF847" i="12"/>
  <c r="AI847" i="12"/>
  <c r="Z417" i="12"/>
  <c r="AC417" i="12"/>
  <c r="AR1014" i="12"/>
  <c r="AU1014" i="12"/>
  <c r="AC1234" i="12"/>
  <c r="Z1234" i="12"/>
  <c r="AX351" i="12"/>
  <c r="BA351" i="12"/>
  <c r="AF507" i="12"/>
  <c r="AI507" i="12"/>
  <c r="AX1315" i="12"/>
  <c r="BA1315" i="12"/>
  <c r="AF993" i="12"/>
  <c r="AI993" i="12"/>
  <c r="Z357" i="12"/>
  <c r="AC357" i="12"/>
  <c r="AF326" i="12"/>
  <c r="AI326" i="12"/>
  <c r="AF1266" i="12"/>
  <c r="AI1266" i="12"/>
  <c r="AF466" i="12"/>
  <c r="AI466" i="12"/>
  <c r="Z401" i="12"/>
  <c r="AC401" i="12"/>
  <c r="AI549" i="12"/>
  <c r="AF549" i="12"/>
  <c r="AI174" i="12"/>
  <c r="AF174" i="12"/>
  <c r="Z1299" i="12"/>
  <c r="AC1299" i="12"/>
  <c r="AI1013" i="12"/>
  <c r="AF1013" i="12"/>
  <c r="AI226" i="12"/>
  <c r="AF226" i="12"/>
  <c r="AI1212" i="12"/>
  <c r="AF1212" i="12"/>
  <c r="AI1059" i="12"/>
  <c r="AF1059" i="12"/>
  <c r="AO980" i="12"/>
  <c r="AL980" i="12"/>
  <c r="AI290" i="12"/>
  <c r="AF290" i="12"/>
  <c r="AF1222" i="12"/>
  <c r="AI1222" i="12"/>
  <c r="AL670" i="12"/>
  <c r="AO670" i="12"/>
  <c r="AI412" i="12"/>
  <c r="AF412" i="12"/>
  <c r="AC1230" i="12"/>
  <c r="Z1230" i="12"/>
  <c r="AC1191" i="12"/>
  <c r="Z1191" i="12"/>
  <c r="AO957" i="12"/>
  <c r="AL957" i="12"/>
  <c r="AI472" i="12"/>
  <c r="AF472" i="12"/>
  <c r="AU1012" i="12"/>
  <c r="AR1012" i="12"/>
  <c r="AC1045" i="12"/>
  <c r="Z1045" i="12"/>
  <c r="AC647" i="12"/>
  <c r="Z647" i="12"/>
  <c r="AC567" i="12"/>
  <c r="Z567" i="12"/>
  <c r="AO52" i="12"/>
  <c r="AL52" i="12"/>
  <c r="AC1183" i="12"/>
  <c r="Z1183" i="12"/>
  <c r="Z413" i="12"/>
  <c r="AC413" i="12"/>
  <c r="AL687" i="12"/>
  <c r="AO687" i="12"/>
  <c r="AF762" i="12"/>
  <c r="AI762" i="12"/>
  <c r="AI894" i="12"/>
  <c r="AF894" i="12"/>
  <c r="AF288" i="12"/>
  <c r="AI288" i="12"/>
  <c r="AL1246" i="12"/>
  <c r="AO1246" i="12"/>
  <c r="AO1087" i="12"/>
  <c r="AL1087" i="12"/>
  <c r="Z457" i="12"/>
  <c r="AC457" i="12"/>
  <c r="Z1351" i="12"/>
  <c r="AC1351" i="12"/>
  <c r="AF1346" i="12"/>
  <c r="AI1346" i="12"/>
  <c r="Z1160" i="12"/>
  <c r="AC1160" i="12"/>
  <c r="Z546" i="12"/>
  <c r="AC546" i="12"/>
  <c r="AC599" i="12"/>
  <c r="Z599" i="12"/>
  <c r="AI262" i="12"/>
  <c r="AF262" i="12"/>
  <c r="AF1196" i="12"/>
  <c r="AI1196" i="12"/>
  <c r="AI983" i="12"/>
  <c r="AF983" i="12"/>
  <c r="AF780" i="12"/>
  <c r="AI780" i="12"/>
  <c r="Z1043" i="12"/>
  <c r="AC1043" i="12"/>
  <c r="AL1161" i="12"/>
  <c r="AO1161" i="12"/>
  <c r="AC1163" i="12"/>
  <c r="Z1163" i="12"/>
  <c r="AI789" i="12"/>
  <c r="AF789" i="12"/>
  <c r="AU663" i="12"/>
  <c r="AR663" i="12"/>
  <c r="AO527" i="12"/>
  <c r="AL527" i="12"/>
  <c r="AO1300" i="12"/>
  <c r="AL1300" i="12"/>
  <c r="AC1046" i="12"/>
  <c r="Z1046" i="12"/>
  <c r="AI964" i="12"/>
  <c r="AF964" i="12"/>
  <c r="AI613" i="12"/>
  <c r="AF613" i="12"/>
  <c r="Z51" i="12"/>
  <c r="AC51" i="12"/>
  <c r="Z1298" i="12"/>
  <c r="AC1298" i="12"/>
  <c r="AI1123" i="12"/>
  <c r="AF1123" i="12"/>
  <c r="AO1004" i="12"/>
  <c r="AL1004" i="12"/>
  <c r="AO690" i="12"/>
  <c r="AL690" i="12"/>
  <c r="AC427" i="12"/>
  <c r="Z427" i="12"/>
  <c r="AI211" i="12"/>
  <c r="AF211" i="12"/>
  <c r="AO112" i="12"/>
  <c r="AL112" i="12"/>
  <c r="AC423" i="12"/>
  <c r="Z423" i="12"/>
  <c r="AC939" i="12"/>
  <c r="Z939" i="12"/>
  <c r="AI1213" i="12"/>
  <c r="AF1213" i="12"/>
  <c r="AI1132" i="12"/>
  <c r="AF1132" i="12"/>
  <c r="AO962" i="12"/>
  <c r="AL962" i="12"/>
  <c r="AI584" i="12"/>
  <c r="AF584" i="12"/>
  <c r="AC500" i="12"/>
  <c r="Z500" i="12"/>
  <c r="AO160" i="12"/>
  <c r="AL160" i="12"/>
  <c r="AI56" i="12"/>
  <c r="AF56" i="12"/>
  <c r="AI1209" i="12"/>
  <c r="AF1209" i="12"/>
  <c r="AC955" i="12"/>
  <c r="Z955" i="12"/>
  <c r="AC343" i="12"/>
  <c r="Z343" i="12"/>
  <c r="AC193" i="12"/>
  <c r="Z193" i="12"/>
  <c r="AI821" i="12"/>
  <c r="AF821" i="12"/>
  <c r="AO1137" i="12"/>
  <c r="AL1137" i="12"/>
  <c r="AC508" i="12"/>
  <c r="Z508" i="12"/>
  <c r="AU344" i="12"/>
  <c r="AR344" i="12"/>
  <c r="AC1211" i="12"/>
  <c r="Z1211" i="12"/>
  <c r="AO1292" i="12"/>
  <c r="AL1292" i="12"/>
  <c r="AC1147" i="12"/>
  <c r="Z1147" i="12"/>
  <c r="AC947" i="12"/>
  <c r="Z947" i="12"/>
  <c r="AI689" i="12"/>
  <c r="AF689" i="12"/>
  <c r="AC185" i="12"/>
  <c r="Z185" i="12"/>
  <c r="AC913" i="12"/>
  <c r="Z913" i="12"/>
  <c r="AI1223" i="12"/>
  <c r="AF1223" i="12"/>
  <c r="AO96" i="12"/>
  <c r="AL96" i="12"/>
  <c r="AI781" i="12"/>
  <c r="AF781" i="12"/>
  <c r="AC1349" i="12"/>
  <c r="Z1349" i="12"/>
  <c r="AU768" i="12"/>
  <c r="AR768" i="12"/>
  <c r="AI7" i="12"/>
  <c r="AF7" i="12"/>
  <c r="AO45" i="12"/>
  <c r="AL45" i="12"/>
  <c r="AI769" i="12"/>
  <c r="AF769" i="12"/>
  <c r="AI629" i="12"/>
  <c r="AF629" i="12"/>
  <c r="AI28" i="12"/>
  <c r="AF28" i="12"/>
  <c r="AO152" i="12"/>
  <c r="AL152" i="12"/>
  <c r="AI175" i="12"/>
  <c r="AF175" i="12"/>
  <c r="AC327" i="12"/>
  <c r="Z327" i="12"/>
  <c r="AC145" i="12"/>
  <c r="Z145" i="12"/>
  <c r="AC1335" i="12"/>
  <c r="Z1335" i="12"/>
  <c r="AI1162" i="12"/>
  <c r="AF1162" i="12"/>
  <c r="AC573" i="12"/>
  <c r="Z573" i="12"/>
  <c r="AI317" i="12"/>
  <c r="AF317" i="12"/>
  <c r="AI40" i="12"/>
  <c r="AF40" i="12"/>
  <c r="AI47" i="12"/>
  <c r="AF47" i="12"/>
  <c r="AC963" i="12"/>
  <c r="Z963" i="12"/>
  <c r="AC391" i="12"/>
  <c r="Z391" i="12"/>
  <c r="AC169" i="12"/>
  <c r="Z169" i="12"/>
  <c r="AI75" i="12"/>
  <c r="AF75" i="12"/>
  <c r="AU98" i="12"/>
  <c r="AR98" i="12"/>
  <c r="AU696" i="12"/>
  <c r="AR696" i="12"/>
  <c r="AC197" i="12"/>
  <c r="Z197" i="12"/>
  <c r="AO216" i="12"/>
  <c r="AL216" i="12"/>
  <c r="AI1075" i="12"/>
  <c r="AF1075" i="12"/>
  <c r="AC1231" i="12"/>
  <c r="Z1231" i="12"/>
  <c r="AC311" i="12"/>
  <c r="Z311" i="12"/>
  <c r="AI1303" i="12"/>
  <c r="AF1303" i="12"/>
  <c r="Z1164" i="12"/>
  <c r="AC1164" i="12"/>
  <c r="AC951" i="12"/>
  <c r="Z951" i="12"/>
  <c r="AF839" i="12"/>
  <c r="AI839" i="12"/>
  <c r="AI728" i="12"/>
  <c r="AF728" i="12"/>
  <c r="AC339" i="12"/>
  <c r="Z339" i="12"/>
  <c r="AC125" i="12"/>
  <c r="Z125" i="12"/>
  <c r="AI243" i="12"/>
  <c r="AF243" i="12"/>
  <c r="AC1188" i="12"/>
  <c r="Z1188" i="12"/>
  <c r="AO900" i="12"/>
  <c r="AL900" i="12"/>
  <c r="AC375" i="12"/>
  <c r="Z375" i="12"/>
  <c r="AO499" i="12"/>
  <c r="AL499" i="12"/>
  <c r="AC94" i="12"/>
  <c r="Z94" i="12"/>
  <c r="AC1184" i="12"/>
  <c r="Z1184" i="12"/>
  <c r="AI95" i="12"/>
  <c r="AF95" i="12"/>
  <c r="AC1026" i="12"/>
  <c r="Z1026" i="12"/>
  <c r="AC1097" i="12"/>
  <c r="Z1097" i="12"/>
  <c r="AF81" i="12"/>
  <c r="AI81" i="12"/>
  <c r="AI940" i="12"/>
  <c r="AF940" i="12"/>
  <c r="AI1139" i="12"/>
  <c r="AF1139" i="12"/>
  <c r="AU38" i="12"/>
  <c r="AR38" i="12"/>
  <c r="AC1256" i="12"/>
  <c r="Z1256" i="12"/>
  <c r="AI1197" i="12"/>
  <c r="AF1197" i="12"/>
  <c r="AU1310" i="12"/>
  <c r="AR1310" i="12"/>
  <c r="AU62" i="12"/>
  <c r="AR62" i="12"/>
  <c r="AO13" i="12"/>
  <c r="AL13" i="12"/>
  <c r="AO148" i="12"/>
  <c r="AL148" i="12"/>
  <c r="AO200" i="12"/>
  <c r="AL200" i="12"/>
  <c r="AC261" i="12"/>
  <c r="Z261" i="12"/>
  <c r="AI960" i="12"/>
  <c r="AF960" i="12"/>
  <c r="AU712" i="12"/>
  <c r="AR712" i="12"/>
  <c r="AI127" i="12"/>
  <c r="AF127" i="12"/>
  <c r="AO176" i="12"/>
  <c r="AL176" i="12"/>
  <c r="AC435" i="12"/>
  <c r="Z435" i="12"/>
  <c r="AI1102" i="12"/>
  <c r="AF1102" i="12"/>
  <c r="AI1131" i="12"/>
  <c r="AF1131" i="12"/>
  <c r="AI800" i="12"/>
  <c r="AF800" i="12"/>
  <c r="AI697" i="12"/>
  <c r="AF697" i="12"/>
  <c r="AI578" i="12"/>
  <c r="AF578" i="12"/>
  <c r="AC141" i="12"/>
  <c r="Z141" i="12"/>
  <c r="AU18" i="12"/>
  <c r="AR18" i="12"/>
  <c r="AI1071" i="12"/>
  <c r="AF1071" i="12"/>
  <c r="AC359" i="12"/>
  <c r="Z359" i="12"/>
  <c r="AO232" i="12"/>
  <c r="AL232" i="12"/>
  <c r="AC532" i="12"/>
  <c r="Z532" i="12"/>
  <c r="AC1093" i="12"/>
  <c r="Z1093" i="12"/>
  <c r="AF1312" i="12"/>
  <c r="AI1312" i="12"/>
  <c r="AC1054" i="12"/>
  <c r="Z1054" i="12"/>
  <c r="AO876" i="12"/>
  <c r="AL876" i="12"/>
  <c r="AU731" i="12"/>
  <c r="AR731" i="12"/>
  <c r="AC355" i="12"/>
  <c r="Z355" i="12"/>
  <c r="AI329" i="12"/>
  <c r="AF329" i="12"/>
  <c r="AI20" i="12"/>
  <c r="AF20" i="12"/>
  <c r="AO698" i="12"/>
  <c r="AL698" i="12"/>
  <c r="AI1135" i="12"/>
  <c r="AF1135" i="12"/>
  <c r="AF1252" i="12"/>
  <c r="AI1252" i="12"/>
  <c r="AC1077" i="12"/>
  <c r="Z1077" i="12"/>
  <c r="AC1018" i="12"/>
  <c r="Z1018" i="12"/>
  <c r="AC557" i="12"/>
  <c r="Z557" i="12"/>
  <c r="AI12" i="12"/>
  <c r="AF12" i="12"/>
  <c r="AC1038" i="12"/>
  <c r="Z1038" i="12"/>
  <c r="AC1142" i="12"/>
  <c r="Z1142" i="12"/>
  <c r="AI933" i="12"/>
  <c r="AF933" i="12"/>
  <c r="AC572" i="12"/>
  <c r="Z572" i="12"/>
  <c r="AC93" i="12"/>
  <c r="Z93" i="12"/>
  <c r="AC889" i="12"/>
  <c r="Z889" i="12"/>
  <c r="AI1165" i="12"/>
  <c r="AF1165" i="12"/>
  <c r="AI867" i="12"/>
  <c r="AF867" i="12"/>
  <c r="AC568" i="12"/>
  <c r="Z568" i="12"/>
  <c r="AC249" i="12"/>
  <c r="Z249" i="12"/>
  <c r="AC459" i="12"/>
  <c r="Z459" i="12"/>
  <c r="AI341" i="12"/>
  <c r="AF341" i="12"/>
  <c r="AC411" i="12"/>
  <c r="Z411" i="12"/>
  <c r="AC1207" i="12"/>
  <c r="Z1207" i="12"/>
  <c r="AC536" i="12"/>
  <c r="Z536" i="12"/>
  <c r="AF583" i="12"/>
  <c r="AI583" i="12"/>
  <c r="AI550" i="12"/>
  <c r="AF550" i="12"/>
  <c r="AO837" i="12"/>
  <c r="AL837" i="12"/>
  <c r="AI574" i="12"/>
  <c r="AF574" i="12"/>
  <c r="AC525" i="12"/>
  <c r="Z525" i="12"/>
  <c r="AC1328" i="12"/>
  <c r="Z1328" i="12"/>
  <c r="AI586" i="12"/>
  <c r="AF586" i="12"/>
  <c r="AI325" i="12"/>
  <c r="AF325" i="12"/>
  <c r="AC89" i="12"/>
  <c r="Z89" i="12"/>
  <c r="AR1225" i="12"/>
  <c r="AU1225" i="12"/>
  <c r="AI1350" i="12"/>
  <c r="AF1350" i="12"/>
  <c r="AI440" i="12"/>
  <c r="AF440" i="12"/>
  <c r="AI190" i="12"/>
  <c r="AF190" i="12"/>
  <c r="Z514" i="12"/>
  <c r="AC514" i="12"/>
  <c r="AF1019" i="12"/>
  <c r="AI1019" i="12"/>
  <c r="AL70" i="12"/>
  <c r="AO70" i="12"/>
  <c r="AF543" i="12"/>
  <c r="AI543" i="12"/>
  <c r="AF265" i="12"/>
  <c r="AI265" i="12"/>
  <c r="AI460" i="12"/>
  <c r="AF460" i="12"/>
  <c r="AC818" i="12"/>
  <c r="Z818" i="12"/>
  <c r="AO1178" i="12"/>
  <c r="AL1178" i="12"/>
  <c r="AL76" i="12"/>
  <c r="AO76" i="12"/>
  <c r="AF318" i="12"/>
  <c r="AI318" i="12"/>
  <c r="AU1112" i="12"/>
  <c r="AR1112" i="12"/>
  <c r="Z429" i="12"/>
  <c r="AC429" i="12"/>
  <c r="AI206" i="12"/>
  <c r="AF206" i="12"/>
  <c r="AI230" i="12"/>
  <c r="AF230" i="12"/>
  <c r="AO634" i="12"/>
  <c r="AL634" i="12"/>
  <c r="AF843" i="12"/>
  <c r="AI843" i="12"/>
  <c r="AF511" i="12"/>
  <c r="AI511" i="12"/>
  <c r="AO813" i="12"/>
  <c r="AL813" i="12"/>
  <c r="AC619" i="12"/>
  <c r="Z619" i="12"/>
  <c r="AO666" i="12"/>
  <c r="AL666" i="12"/>
  <c r="AF268" i="12"/>
  <c r="AI268" i="12"/>
  <c r="AI1243" i="12"/>
  <c r="AF1243" i="12"/>
  <c r="AC794" i="12"/>
  <c r="Z794" i="12"/>
  <c r="AO658" i="12"/>
  <c r="AL658" i="12"/>
  <c r="AI194" i="12"/>
  <c r="AF194" i="12"/>
  <c r="AO805" i="12"/>
  <c r="AL805" i="12"/>
  <c r="AO1091" i="12"/>
  <c r="AL1091" i="12"/>
  <c r="AI1001" i="12"/>
  <c r="AF1001" i="12"/>
  <c r="AI202" i="12"/>
  <c r="AF202" i="12"/>
  <c r="AC559" i="12"/>
  <c r="Z559" i="12"/>
  <c r="AO1325" i="12"/>
  <c r="AL1325" i="12"/>
  <c r="AO961" i="12"/>
  <c r="AL961" i="12"/>
  <c r="Z587" i="12"/>
  <c r="AC587" i="12"/>
  <c r="AI142" i="12"/>
  <c r="AF142" i="12"/>
  <c r="AR1003" i="12"/>
  <c r="AU1003" i="12"/>
  <c r="AC615" i="12"/>
  <c r="Z615" i="12"/>
  <c r="AF561" i="12"/>
  <c r="AI561" i="12"/>
  <c r="AI222" i="12"/>
  <c r="AF222" i="12"/>
  <c r="AC1092" i="12"/>
  <c r="Z1092" i="12"/>
  <c r="AU305" i="12"/>
  <c r="AR305" i="12"/>
  <c r="AF358" i="12"/>
  <c r="AI358" i="12"/>
  <c r="AF410" i="12"/>
  <c r="AI410" i="12"/>
  <c r="Z1176" i="12"/>
  <c r="AC1176" i="12"/>
  <c r="AF342" i="12"/>
  <c r="AI342" i="12"/>
  <c r="AC1282" i="12"/>
  <c r="Z1282" i="12"/>
  <c r="AX1108" i="12"/>
  <c r="BA1108" i="12"/>
  <c r="AF264" i="12"/>
  <c r="AI264" i="12"/>
  <c r="AO104" i="12"/>
  <c r="AL104" i="12"/>
  <c r="AF1244" i="12"/>
  <c r="AI1244" i="12"/>
  <c r="AF860" i="12"/>
  <c r="AI860" i="12"/>
  <c r="Z1172" i="12"/>
  <c r="AC1172" i="12"/>
  <c r="Z1127" i="12"/>
  <c r="AC1127" i="12"/>
  <c r="Z369" i="12"/>
  <c r="AC369" i="12"/>
  <c r="Z1251" i="12"/>
  <c r="AC1251" i="12"/>
  <c r="AF442" i="12"/>
  <c r="AI442" i="12"/>
  <c r="AI928" i="12"/>
  <c r="AF928" i="12"/>
  <c r="AF792" i="12"/>
  <c r="AI792" i="12"/>
  <c r="AI494" i="12"/>
  <c r="AF494" i="12"/>
  <c r="Z804" i="12"/>
  <c r="AC804" i="12"/>
  <c r="AI854" i="12"/>
  <c r="AF854" i="12"/>
  <c r="AI493" i="12"/>
  <c r="AF493" i="12"/>
  <c r="AF1320" i="12"/>
  <c r="AI1320" i="12"/>
  <c r="AO1144" i="12"/>
  <c r="AL1144" i="12"/>
  <c r="AC631" i="12"/>
  <c r="Z631" i="12"/>
  <c r="AO618" i="12"/>
  <c r="AL618" i="12"/>
  <c r="AI162" i="12"/>
  <c r="AF162" i="12"/>
  <c r="AR1323" i="12"/>
  <c r="AU1323" i="12"/>
  <c r="AI870" i="12"/>
  <c r="AF870" i="12"/>
  <c r="AL664" i="12"/>
  <c r="AO664" i="12"/>
  <c r="AI126" i="12"/>
  <c r="AF126" i="12"/>
  <c r="AU1327" i="12"/>
  <c r="AR1327" i="12"/>
  <c r="AC1053" i="12"/>
  <c r="Z1053" i="12"/>
  <c r="AC591" i="12"/>
  <c r="Z591" i="12"/>
  <c r="AC1318" i="12"/>
  <c r="Z1318" i="12"/>
  <c r="AC1049" i="12"/>
  <c r="Z1049" i="12"/>
  <c r="Z593" i="12"/>
  <c r="AC593" i="12"/>
  <c r="AI1218" i="12"/>
  <c r="AF1218" i="12"/>
  <c r="AI902" i="12"/>
  <c r="AF902" i="12"/>
  <c r="AO606" i="12"/>
  <c r="AL606" i="12"/>
  <c r="AF496" i="12"/>
  <c r="AI496" i="12"/>
  <c r="AO64" i="12"/>
  <c r="AL64" i="12"/>
  <c r="AI1194" i="12"/>
  <c r="AF1194" i="12"/>
  <c r="AC806" i="12"/>
  <c r="Z806" i="12"/>
  <c r="AI368" i="12"/>
  <c r="AF368" i="12"/>
  <c r="AI154" i="12"/>
  <c r="AF154" i="12"/>
  <c r="AF784" i="12"/>
  <c r="AI784" i="12"/>
  <c r="AF1284" i="12"/>
  <c r="AI1284" i="12"/>
  <c r="Z405" i="12"/>
  <c r="AC405" i="12"/>
  <c r="AU1309" i="12"/>
  <c r="AR1309" i="12"/>
  <c r="AC825" i="12"/>
  <c r="Z825" i="12"/>
  <c r="Z465" i="12"/>
  <c r="AC465" i="12"/>
  <c r="AR777" i="12"/>
  <c r="AU777" i="12"/>
  <c r="AF402" i="12"/>
  <c r="AI402" i="12"/>
  <c r="AF555" i="12"/>
  <c r="AI555" i="12"/>
  <c r="AF426" i="12"/>
  <c r="AI426" i="12"/>
  <c r="AL719" i="12"/>
  <c r="AO719" i="12"/>
  <c r="AF71" i="12"/>
  <c r="AI71" i="12"/>
  <c r="AF774" i="12"/>
  <c r="AI774" i="12"/>
  <c r="AF1064" i="12"/>
  <c r="AI1064" i="12"/>
  <c r="AI936" i="12"/>
  <c r="AF936" i="12"/>
  <c r="Z389" i="12"/>
  <c r="AC389" i="12"/>
  <c r="Z732" i="12"/>
  <c r="AC732" i="12"/>
  <c r="AF864" i="12"/>
  <c r="AI864" i="12"/>
  <c r="AF1023" i="12"/>
  <c r="AI1023" i="12"/>
  <c r="AI360" i="12"/>
  <c r="AF360" i="12"/>
  <c r="AC798" i="12"/>
  <c r="Z798" i="12"/>
  <c r="AO1028" i="12"/>
  <c r="AL1028" i="12"/>
  <c r="AI452" i="12"/>
  <c r="AF452" i="12"/>
  <c r="AI286" i="12"/>
  <c r="AF286" i="12"/>
  <c r="AR1016" i="12"/>
  <c r="AU1016" i="12"/>
  <c r="AO1124" i="12"/>
  <c r="AL1124" i="12"/>
  <c r="AC659" i="12"/>
  <c r="Z659" i="12"/>
  <c r="AF304" i="12"/>
  <c r="AI304" i="12"/>
  <c r="AC635" i="12"/>
  <c r="Z635" i="12"/>
  <c r="AI1241" i="12"/>
  <c r="AF1241" i="12"/>
  <c r="AO797" i="12"/>
  <c r="AL797" i="12"/>
  <c r="AI444" i="12"/>
  <c r="AF444" i="12"/>
  <c r="AL24" i="12"/>
  <c r="AO24" i="12"/>
  <c r="AL60" i="12"/>
  <c r="AO60" i="12"/>
  <c r="AU1267" i="12"/>
  <c r="AR1267" i="12"/>
  <c r="AI822" i="12"/>
  <c r="AF822" i="12"/>
  <c r="AI218" i="12"/>
  <c r="AF218" i="12"/>
  <c r="AC1187" i="12"/>
  <c r="Z1187" i="12"/>
  <c r="AF829" i="12"/>
  <c r="AI829" i="12"/>
  <c r="AI501" i="12"/>
  <c r="AF501" i="12"/>
  <c r="AI146" i="12"/>
  <c r="AF146" i="12"/>
  <c r="AO1083" i="12"/>
  <c r="AL1083" i="12"/>
  <c r="Z665" i="12"/>
  <c r="AC665" i="12"/>
  <c r="AU1253" i="12"/>
  <c r="AR1253" i="12"/>
  <c r="AF390" i="12"/>
  <c r="AI390" i="12"/>
  <c r="AF551" i="12"/>
  <c r="AI551" i="12"/>
  <c r="Z409" i="12"/>
  <c r="AC409" i="12"/>
  <c r="AF1288" i="12"/>
  <c r="AI1288" i="12"/>
  <c r="AF523" i="12"/>
  <c r="AI523" i="12"/>
  <c r="AF438" i="12"/>
  <c r="AI438" i="12"/>
  <c r="AF354" i="12"/>
  <c r="AI354" i="12"/>
  <c r="AF758" i="12"/>
  <c r="AI758" i="12"/>
  <c r="AF515" i="12"/>
  <c r="AI515" i="12"/>
  <c r="Z365" i="12"/>
  <c r="AC365" i="12"/>
  <c r="Z433" i="12"/>
  <c r="AC433" i="12"/>
  <c r="AF1296" i="12"/>
  <c r="AI1296" i="12"/>
  <c r="AC932" i="12"/>
  <c r="Z932" i="12"/>
  <c r="AL100" i="12"/>
  <c r="AO100" i="12"/>
  <c r="Z425" i="12"/>
  <c r="AC425" i="12"/>
  <c r="AF1280" i="12"/>
  <c r="AI1280" i="12"/>
  <c r="AF930" i="12"/>
  <c r="AI930" i="12"/>
  <c r="AF366" i="12"/>
  <c r="AI366" i="12"/>
  <c r="AO1104" i="12"/>
  <c r="AL1104" i="12"/>
  <c r="Z538" i="12"/>
  <c r="AC538" i="12"/>
  <c r="AF1334" i="12"/>
  <c r="AI1334" i="12"/>
  <c r="AI456" i="12"/>
  <c r="AF456" i="12"/>
  <c r="AC1272" i="12"/>
  <c r="Z1272" i="12"/>
  <c r="AI850" i="12"/>
  <c r="AF850" i="12"/>
  <c r="AO717" i="12"/>
  <c r="AL717" i="12"/>
  <c r="Z77" i="12"/>
  <c r="AC77" i="12"/>
  <c r="AI862" i="12"/>
  <c r="AF862" i="12"/>
  <c r="AC627" i="12"/>
  <c r="Z627" i="12"/>
  <c r="Z605" i="12"/>
  <c r="AC605" i="12"/>
  <c r="AO1040" i="12"/>
  <c r="AL1040" i="12"/>
  <c r="AL1237" i="12"/>
  <c r="AO1237" i="12"/>
  <c r="AC1076" i="12"/>
  <c r="Z1076" i="12"/>
  <c r="AI914" i="12"/>
  <c r="AF914" i="12"/>
  <c r="AC655" i="12"/>
  <c r="Z655" i="12"/>
  <c r="AI274" i="12"/>
  <c r="AF274" i="12"/>
  <c r="AC802" i="12"/>
  <c r="Z802" i="12"/>
  <c r="AI898" i="12"/>
  <c r="AF898" i="12"/>
  <c r="AO1174" i="12"/>
  <c r="AL1174" i="12"/>
  <c r="AL984" i="12"/>
  <c r="AO984" i="12"/>
  <c r="AI282" i="12"/>
  <c r="AF282" i="12"/>
  <c r="AI866" i="12"/>
  <c r="AF866" i="12"/>
  <c r="AL920" i="12"/>
  <c r="AO920" i="12"/>
  <c r="AI436" i="12"/>
  <c r="AF436" i="12"/>
  <c r="AI250" i="12"/>
  <c r="AF250" i="12"/>
  <c r="AO937" i="12"/>
  <c r="AL937" i="12"/>
  <c r="AO1170" i="12"/>
  <c r="AL1170" i="12"/>
  <c r="AI432" i="12"/>
  <c r="AF432" i="12"/>
  <c r="AF378" i="12"/>
  <c r="AI378" i="12"/>
  <c r="AO53" i="12"/>
  <c r="AL53" i="12"/>
  <c r="AF766" i="12"/>
  <c r="AI766" i="12"/>
  <c r="AF470" i="12"/>
  <c r="AI470" i="12"/>
  <c r="AF1149" i="12"/>
  <c r="AI1149" i="12"/>
  <c r="AO759" i="12"/>
  <c r="AL759" i="12"/>
  <c r="Z361" i="12"/>
  <c r="AC361" i="12"/>
  <c r="AF497" i="12"/>
  <c r="AI497" i="12"/>
  <c r="AU34" i="12"/>
  <c r="AR34" i="12"/>
  <c r="AO765" i="12"/>
  <c r="AL765" i="12"/>
  <c r="AU833" i="12"/>
  <c r="AR833" i="12"/>
  <c r="AO642" i="12"/>
  <c r="AL642" i="12"/>
  <c r="AX1226" i="12"/>
  <c r="BA1226" i="12"/>
  <c r="AI238" i="12"/>
  <c r="AF238" i="12"/>
  <c r="AI484" i="12"/>
  <c r="AF484" i="12"/>
  <c r="AL724" i="12"/>
  <c r="AO724" i="12"/>
  <c r="Z481" i="12"/>
  <c r="AC481" i="12"/>
  <c r="AC1200" i="12"/>
  <c r="Z1200" i="12"/>
  <c r="AO1281" i="12"/>
  <c r="AL1281" i="12"/>
  <c r="AF406" i="12"/>
  <c r="AI406" i="12"/>
  <c r="AF495" i="12"/>
  <c r="AI495" i="12"/>
  <c r="AF770" i="12"/>
  <c r="AI770" i="12"/>
  <c r="AI1332" i="12"/>
  <c r="AF1332" i="12"/>
  <c r="AF1238" i="12"/>
  <c r="AI1238" i="12"/>
  <c r="Z1180" i="12"/>
  <c r="AC1180" i="12"/>
  <c r="AF502" i="12"/>
  <c r="AI502" i="12"/>
  <c r="AF916" i="12"/>
  <c r="AI916" i="12"/>
  <c r="AF754" i="12"/>
  <c r="AI754" i="12"/>
  <c r="AO622" i="12"/>
  <c r="AL622" i="12"/>
  <c r="AI242" i="12"/>
  <c r="AF242" i="12"/>
  <c r="AI1264" i="12"/>
  <c r="AF1264" i="12"/>
  <c r="AO626" i="12"/>
  <c r="AL626" i="12"/>
  <c r="Z1094" i="12"/>
  <c r="AC1094" i="12"/>
  <c r="AO299" i="12"/>
  <c r="AL299" i="12"/>
  <c r="Z757" i="12"/>
  <c r="AC757" i="12"/>
  <c r="AC105" i="12"/>
  <c r="Z105" i="12"/>
  <c r="AC580" i="12"/>
  <c r="Z580" i="12"/>
  <c r="AI1186" i="12"/>
  <c r="AF1186" i="12"/>
  <c r="AO120" i="12"/>
  <c r="AL120" i="12"/>
  <c r="AI562" i="12"/>
  <c r="AF562" i="12"/>
  <c r="AC117" i="12"/>
  <c r="Z117" i="12"/>
  <c r="AI48" i="12"/>
  <c r="AF48" i="12"/>
  <c r="AI191" i="12"/>
  <c r="AF191" i="12"/>
  <c r="AO1008" i="12"/>
  <c r="AL1008" i="12"/>
  <c r="AC881" i="12"/>
  <c r="Z881" i="12"/>
  <c r="AO710" i="12"/>
  <c r="AL710" i="12"/>
  <c r="AI673" i="12"/>
  <c r="AF673" i="12"/>
  <c r="AI333" i="12"/>
  <c r="AF333" i="12"/>
  <c r="AC181" i="12"/>
  <c r="Z181" i="12"/>
  <c r="AI956" i="12"/>
  <c r="AF956" i="12"/>
  <c r="AI596" i="12"/>
  <c r="AF596" i="12"/>
  <c r="AC201" i="12"/>
  <c r="Z201" i="12"/>
  <c r="AI816" i="12"/>
  <c r="AF816" i="12"/>
  <c r="AO884" i="12"/>
  <c r="AL884" i="12"/>
  <c r="AI820" i="12"/>
  <c r="AF820" i="12"/>
  <c r="AC419" i="12"/>
  <c r="Z419" i="12"/>
  <c r="AI187" i="12"/>
  <c r="AF187" i="12"/>
  <c r="AI1017" i="12"/>
  <c r="AF1017" i="12"/>
  <c r="AO144" i="12"/>
  <c r="AL144" i="12"/>
  <c r="AI1274" i="12"/>
  <c r="AF1274" i="12"/>
  <c r="AC901" i="12"/>
  <c r="Z901" i="12"/>
  <c r="AC576" i="12"/>
  <c r="Z576" i="12"/>
  <c r="AO350" i="12"/>
  <c r="AL350" i="12"/>
  <c r="AO196" i="12"/>
  <c r="AL196" i="12"/>
  <c r="AO277" i="12"/>
  <c r="AL277" i="12"/>
  <c r="AC213" i="12"/>
  <c r="Z213" i="12"/>
  <c r="AI1070" i="12"/>
  <c r="AF1070" i="12"/>
  <c r="AI863" i="12"/>
  <c r="AF863" i="12"/>
  <c r="Z27" i="12"/>
  <c r="AC27" i="12"/>
  <c r="AI139" i="12"/>
  <c r="AF139" i="12"/>
  <c r="AI163" i="12"/>
  <c r="AF163" i="12"/>
  <c r="AL1270" i="12"/>
  <c r="AO1270" i="12"/>
  <c r="AC1069" i="12"/>
  <c r="Z1069" i="12"/>
  <c r="AO954" i="12"/>
  <c r="AL954" i="12"/>
  <c r="AU348" i="12"/>
  <c r="AR348" i="12"/>
  <c r="AU320" i="12"/>
  <c r="AR320" i="12"/>
  <c r="AI143" i="12"/>
  <c r="AF143" i="12"/>
  <c r="AI753" i="12"/>
  <c r="AF753" i="12"/>
  <c r="AC133" i="12"/>
  <c r="Z133" i="12"/>
  <c r="AC1034" i="12"/>
  <c r="Z1034" i="12"/>
  <c r="AI608" i="12"/>
  <c r="AF608" i="12"/>
  <c r="AO25" i="12"/>
  <c r="AL25" i="12"/>
  <c r="AI35" i="12"/>
  <c r="AF35" i="12"/>
  <c r="AL50" i="12"/>
  <c r="AO50" i="12"/>
  <c r="AI871" i="12"/>
  <c r="AF871" i="12"/>
  <c r="AI195" i="12"/>
  <c r="AF195" i="12"/>
  <c r="AC1134" i="12"/>
  <c r="Z1134" i="12"/>
  <c r="AI255" i="12"/>
  <c r="AF255" i="12"/>
  <c r="AI251" i="12"/>
  <c r="AF251" i="12"/>
  <c r="AC1061" i="12"/>
  <c r="Z1061" i="12"/>
  <c r="AC1030" i="12"/>
  <c r="Z1030" i="12"/>
  <c r="AI915" i="12"/>
  <c r="AF915" i="12"/>
  <c r="AO694" i="12"/>
  <c r="AL694" i="12"/>
  <c r="AC173" i="12"/>
  <c r="Z173" i="12"/>
  <c r="AO269" i="12"/>
  <c r="AL269" i="12"/>
  <c r="AI952" i="12"/>
  <c r="AF952" i="12"/>
  <c r="AC1236" i="12"/>
  <c r="Z1236" i="12"/>
  <c r="AI944" i="12"/>
  <c r="AF944" i="12"/>
  <c r="AC289" i="12"/>
  <c r="Z289" i="12"/>
  <c r="AO9" i="12"/>
  <c r="AL9" i="12"/>
  <c r="AC1345" i="12"/>
  <c r="Z1345" i="12"/>
  <c r="AC1081" i="12"/>
  <c r="Z1081" i="12"/>
  <c r="AO942" i="12"/>
  <c r="AL942" i="12"/>
  <c r="AO228" i="12"/>
  <c r="AL228" i="12"/>
  <c r="AO1206" i="12"/>
  <c r="AL1206" i="12"/>
  <c r="AC923" i="12"/>
  <c r="Z923" i="12"/>
  <c r="AC161" i="12"/>
  <c r="Z161" i="12"/>
  <c r="AI992" i="12"/>
  <c r="AF992" i="12"/>
  <c r="AU633" i="12"/>
  <c r="AR633" i="12"/>
  <c r="AO236" i="12"/>
  <c r="AL236" i="12"/>
  <c r="AI111" i="12"/>
  <c r="AF111" i="12"/>
  <c r="AO848" i="12"/>
  <c r="AL848" i="12"/>
  <c r="AI1232" i="12"/>
  <c r="AF1232" i="12"/>
  <c r="AI1051" i="12"/>
  <c r="AF1051" i="12"/>
  <c r="AC153" i="12"/>
  <c r="Z153" i="12"/>
  <c r="AI83" i="12"/>
  <c r="AF83" i="12"/>
  <c r="AI645" i="12"/>
  <c r="AF645" i="12"/>
  <c r="AI107" i="12"/>
  <c r="AF107" i="12"/>
  <c r="AI1143" i="12"/>
  <c r="AF1143" i="12"/>
  <c r="AO267" i="12"/>
  <c r="AL267" i="12"/>
  <c r="AL686" i="12"/>
  <c r="AO686" i="12"/>
  <c r="AU585" i="12"/>
  <c r="AR585" i="12"/>
  <c r="AC849" i="12"/>
  <c r="Z849" i="12"/>
  <c r="AI15" i="12"/>
  <c r="AF15" i="12"/>
  <c r="AI321" i="12"/>
  <c r="AF321" i="12"/>
  <c r="AC540" i="12"/>
  <c r="Z540" i="12"/>
  <c r="AU735" i="12"/>
  <c r="AR735" i="12"/>
  <c r="AO1133" i="12"/>
  <c r="AL1133" i="12"/>
  <c r="AC431" i="12"/>
  <c r="Z431" i="12"/>
  <c r="AI231" i="12"/>
  <c r="AF231" i="12"/>
  <c r="AC245" i="12"/>
  <c r="Z245" i="12"/>
  <c r="AC1203" i="12"/>
  <c r="Z1203" i="12"/>
  <c r="AL1151" i="12"/>
  <c r="AO1151" i="12"/>
  <c r="AI891" i="12"/>
  <c r="AF891" i="12"/>
  <c r="AI736" i="12"/>
  <c r="AF736" i="12"/>
  <c r="AU704" i="12"/>
  <c r="AR704" i="12"/>
  <c r="AU106" i="12"/>
  <c r="AR106" i="12"/>
  <c r="AC528" i="12"/>
  <c r="Z528" i="12"/>
  <c r="AC1199" i="12"/>
  <c r="Z1199" i="12"/>
  <c r="AC931" i="12"/>
  <c r="Z931" i="12"/>
  <c r="AO240" i="12"/>
  <c r="AL240" i="12"/>
  <c r="AC927" i="12"/>
  <c r="Z927" i="12"/>
  <c r="AI638" i="12"/>
  <c r="AF638" i="12"/>
  <c r="AI650" i="12"/>
  <c r="AF650" i="12"/>
  <c r="AC165" i="12"/>
  <c r="Z165" i="12"/>
  <c r="AI115" i="12"/>
  <c r="AF115" i="12"/>
  <c r="AC917" i="12"/>
  <c r="Z917" i="12"/>
  <c r="Z1168" i="12"/>
  <c r="AC1168" i="12"/>
  <c r="AO1129" i="12"/>
  <c r="AL1129" i="12"/>
  <c r="AC857" i="12"/>
  <c r="Z857" i="12"/>
  <c r="AC512" i="12"/>
  <c r="Z512" i="12"/>
  <c r="AC257" i="12"/>
  <c r="Z257" i="12"/>
  <c r="AC1073" i="12"/>
  <c r="Z1073" i="12"/>
  <c r="AI972" i="12"/>
  <c r="AF972" i="12"/>
  <c r="AU640" i="12"/>
  <c r="AR640" i="12"/>
  <c r="AO140" i="12"/>
  <c r="AL140" i="12"/>
  <c r="AO124" i="12"/>
  <c r="AL124" i="12"/>
  <c r="AC910" i="12"/>
  <c r="Z910" i="12"/>
  <c r="AO938" i="12"/>
  <c r="AL938" i="12"/>
  <c r="AI1275" i="12"/>
  <c r="AF1275" i="12"/>
  <c r="AC471" i="12"/>
  <c r="Z471" i="12"/>
  <c r="AC121" i="12"/>
  <c r="Z121" i="12"/>
  <c r="AO946" i="12"/>
  <c r="AL946" i="12"/>
  <c r="AC109" i="12"/>
  <c r="Z109" i="12"/>
  <c r="AI91" i="12"/>
  <c r="AF91" i="12"/>
  <c r="AI1228" i="12"/>
  <c r="AF1228" i="12"/>
  <c r="AC189" i="12"/>
  <c r="Z189" i="12"/>
  <c r="AC1215" i="12"/>
  <c r="Z1215" i="12"/>
  <c r="AC906" i="12"/>
  <c r="Z906" i="12"/>
  <c r="AC1101" i="12"/>
  <c r="Z1101" i="12"/>
  <c r="AO260" i="12"/>
  <c r="AL260" i="12"/>
  <c r="I26" i="17"/>
  <c r="I4" i="17"/>
  <c r="M4" i="17" s="1"/>
  <c r="M5" i="17" s="1"/>
  <c r="M6" i="17" s="1"/>
  <c r="M7" i="17" s="1"/>
  <c r="M8" i="17" s="1"/>
  <c r="M9" i="17" s="1"/>
  <c r="M10" i="17" s="1"/>
  <c r="M11" i="17" s="1"/>
  <c r="M12" i="17" s="1"/>
  <c r="M13" i="17" s="1"/>
  <c r="M14" i="17" s="1"/>
  <c r="M15" i="17" s="1"/>
  <c r="M16" i="17" s="1"/>
  <c r="M17" i="17" s="1"/>
  <c r="M18" i="17" s="1"/>
  <c r="M19" i="17" s="1"/>
  <c r="M20" i="17" s="1"/>
  <c r="M21" i="17" s="1"/>
  <c r="M22" i="17" s="1"/>
  <c r="M23" i="17" s="1"/>
  <c r="M24" i="17" s="1"/>
  <c r="M25" i="17" s="1"/>
  <c r="N6" i="17"/>
  <c r="N7" i="17" s="1"/>
  <c r="N8" i="17" s="1"/>
  <c r="N9" i="17" s="1"/>
  <c r="N10" i="17" s="1"/>
  <c r="N11" i="17" s="1"/>
  <c r="N12" i="17" s="1"/>
  <c r="N13" i="17" s="1"/>
  <c r="N14" i="17" s="1"/>
  <c r="N15" i="17" s="1"/>
  <c r="N16" i="17" s="1"/>
  <c r="N17" i="17" s="1"/>
  <c r="N18" i="17" s="1"/>
  <c r="N19" i="17" s="1"/>
  <c r="N20" i="17" s="1"/>
  <c r="N21" i="17" s="1"/>
  <c r="N22" i="17" s="1"/>
  <c r="N23" i="17" s="1"/>
  <c r="N24" i="17" s="1"/>
  <c r="N25" i="17" s="1"/>
  <c r="N26" i="17" s="1"/>
  <c r="N27" i="17" s="1"/>
  <c r="N28" i="17" s="1"/>
  <c r="N29" i="17" s="1"/>
  <c r="N30" i="17" s="1"/>
  <c r="N31" i="17" s="1"/>
  <c r="N32" i="17" s="1"/>
  <c r="N33" i="17" s="1"/>
  <c r="N34" i="17" s="1"/>
  <c r="N35" i="17" s="1"/>
  <c r="N36" i="17" s="1"/>
  <c r="N37" i="17" s="1"/>
  <c r="N38" i="17" s="1"/>
  <c r="N39" i="17" s="1"/>
  <c r="N40" i="17" s="1"/>
  <c r="N41" i="17" s="1"/>
  <c r="N42" i="17" s="1"/>
  <c r="N43" i="17" s="1"/>
  <c r="N44" i="17" s="1"/>
  <c r="N45" i="17" s="1"/>
  <c r="N46" i="17" s="1"/>
  <c r="N47" i="17" s="1"/>
  <c r="N48" i="17" s="1"/>
  <c r="N49" i="17" s="1"/>
  <c r="N50" i="17" s="1"/>
  <c r="N51" i="17" s="1"/>
  <c r="N52" i="17" s="1"/>
  <c r="N53" i="17" s="1"/>
  <c r="N54" i="17" s="1"/>
  <c r="N55" i="17" s="1"/>
  <c r="N56" i="17" s="1"/>
  <c r="N57" i="17" s="1"/>
  <c r="N58" i="17" s="1"/>
  <c r="N59" i="17" s="1"/>
  <c r="N60" i="17" s="1"/>
  <c r="N61" i="17" s="1"/>
  <c r="N62" i="17" s="1"/>
  <c r="N63" i="17" s="1"/>
  <c r="N64" i="17" s="1"/>
  <c r="N65" i="17" s="1"/>
  <c r="N66" i="17" s="1"/>
  <c r="N67" i="17" s="1"/>
  <c r="N68" i="17" s="1"/>
  <c r="N69" i="17" s="1"/>
  <c r="N70" i="17" s="1"/>
  <c r="N71" i="17" s="1"/>
  <c r="N72" i="17" s="1"/>
  <c r="N73" i="17" s="1"/>
  <c r="N74" i="17" s="1"/>
  <c r="N75" i="17" s="1"/>
  <c r="N76" i="17" s="1"/>
  <c r="N77" i="17" s="1"/>
  <c r="N78" i="17" s="1"/>
  <c r="N79" i="17" s="1"/>
  <c r="N80" i="17" s="1"/>
  <c r="N81" i="17" s="1"/>
  <c r="N82" i="17" s="1"/>
  <c r="N83" i="17" s="1"/>
  <c r="N84" i="17" s="1"/>
  <c r="N85" i="17" s="1"/>
  <c r="N86" i="17" s="1"/>
  <c r="N87" i="17" s="1"/>
  <c r="N88" i="17" s="1"/>
  <c r="N89" i="17" s="1"/>
  <c r="N90" i="17" s="1"/>
  <c r="N91" i="17" s="1"/>
  <c r="N92" i="17" s="1"/>
  <c r="N93" i="17" s="1"/>
  <c r="N94" i="17" s="1"/>
  <c r="N95" i="17" s="1"/>
  <c r="N96" i="17" s="1"/>
  <c r="N97" i="17" s="1"/>
  <c r="N98" i="17" s="1"/>
  <c r="AK760" i="1"/>
  <c r="AL760" i="1"/>
  <c r="C3" i="14"/>
  <c r="I3" i="14" s="1"/>
  <c r="O3" i="14" s="1"/>
  <c r="U3" i="14" s="1"/>
  <c r="AA3" i="14" s="1"/>
  <c r="AG3" i="14" s="1"/>
  <c r="AM3" i="14" s="1"/>
  <c r="AS3" i="14" s="1"/>
  <c r="AY3" i="14" s="1"/>
  <c r="BE3" i="14" s="1"/>
  <c r="BK3" i="14" s="1"/>
  <c r="B3" i="14"/>
  <c r="A3" i="14"/>
  <c r="G3" i="14" s="1"/>
  <c r="M3" i="14" s="1"/>
  <c r="S3" i="14" s="1"/>
  <c r="Y3" i="14" s="1"/>
  <c r="AE3" i="14" s="1"/>
  <c r="AK3" i="14" s="1"/>
  <c r="AQ3" i="14" s="1"/>
  <c r="AW3" i="14" s="1"/>
  <c r="BC3" i="14" s="1"/>
  <c r="BI3" i="14" s="1"/>
  <c r="AA1364" i="1"/>
  <c r="M1352" i="1"/>
  <c r="N1352" i="1"/>
  <c r="M1353" i="1"/>
  <c r="N1353" i="1"/>
  <c r="M1354" i="1"/>
  <c r="N1354" i="1"/>
  <c r="M1355" i="1"/>
  <c r="N1355" i="1"/>
  <c r="M1356" i="1"/>
  <c r="N1356" i="1"/>
  <c r="M1357" i="1"/>
  <c r="N1357" i="1"/>
  <c r="M1358" i="1"/>
  <c r="N1358" i="1"/>
  <c r="M1359" i="1"/>
  <c r="N1359" i="1"/>
  <c r="M1360" i="1"/>
  <c r="N1360" i="1"/>
  <c r="M1361" i="1"/>
  <c r="N1361" i="1"/>
  <c r="M1362" i="1"/>
  <c r="N1362" i="1"/>
  <c r="M1363" i="1"/>
  <c r="N1363" i="1"/>
  <c r="AA1350" i="1"/>
  <c r="M1347" i="1"/>
  <c r="N1347" i="1"/>
  <c r="M1348" i="1"/>
  <c r="N1348" i="1"/>
  <c r="M1349" i="1"/>
  <c r="N1349" i="1"/>
  <c r="M1337" i="1"/>
  <c r="N1337" i="1"/>
  <c r="M1338" i="1"/>
  <c r="N1338" i="1"/>
  <c r="M1339" i="1"/>
  <c r="N1339" i="1"/>
  <c r="M1340" i="1"/>
  <c r="N1340" i="1"/>
  <c r="M1341" i="1"/>
  <c r="N1341" i="1"/>
  <c r="M1342" i="1"/>
  <c r="N1342" i="1"/>
  <c r="M1343" i="1"/>
  <c r="N1343" i="1"/>
  <c r="M1344" i="1"/>
  <c r="N1344" i="1"/>
  <c r="M1345" i="1"/>
  <c r="N1345" i="1"/>
  <c r="AA1336" i="1"/>
  <c r="M1329" i="1"/>
  <c r="N1329" i="1"/>
  <c r="M1330" i="1"/>
  <c r="N1330" i="1"/>
  <c r="M1331" i="1"/>
  <c r="N1331" i="1"/>
  <c r="M1332" i="1"/>
  <c r="N1332" i="1"/>
  <c r="M1333" i="1"/>
  <c r="N1333" i="1"/>
  <c r="M1334" i="1"/>
  <c r="N1334" i="1"/>
  <c r="M1335" i="1"/>
  <c r="N1335" i="1"/>
  <c r="AA1327" i="1"/>
  <c r="M1315" i="1"/>
  <c r="N1315" i="1"/>
  <c r="M1316" i="1"/>
  <c r="N1316" i="1"/>
  <c r="M1317" i="1"/>
  <c r="N1317" i="1"/>
  <c r="M1318" i="1"/>
  <c r="N1318" i="1"/>
  <c r="M1319" i="1"/>
  <c r="N1319" i="1"/>
  <c r="M1320" i="1"/>
  <c r="N1320" i="1"/>
  <c r="M1321" i="1"/>
  <c r="N1321" i="1"/>
  <c r="M1322" i="1"/>
  <c r="N1322" i="1"/>
  <c r="M1323" i="1"/>
  <c r="N1323" i="1"/>
  <c r="M1324" i="1"/>
  <c r="N1324" i="1"/>
  <c r="M1325" i="1"/>
  <c r="N1325" i="1"/>
  <c r="M1326" i="1"/>
  <c r="N1326" i="1"/>
  <c r="AA1326" i="1"/>
  <c r="AA1314" i="1"/>
  <c r="M1303" i="1"/>
  <c r="N1303" i="1"/>
  <c r="M1304" i="1"/>
  <c r="N1304" i="1"/>
  <c r="M1305" i="1"/>
  <c r="N1305" i="1"/>
  <c r="M1306" i="1"/>
  <c r="N1306" i="1"/>
  <c r="M1307" i="1"/>
  <c r="N1307" i="1"/>
  <c r="M1308" i="1"/>
  <c r="N1308" i="1"/>
  <c r="M1309" i="1"/>
  <c r="N1309" i="1"/>
  <c r="M1310" i="1"/>
  <c r="N1310" i="1"/>
  <c r="M1311" i="1"/>
  <c r="N1311" i="1"/>
  <c r="M1312" i="1"/>
  <c r="N1312" i="1"/>
  <c r="M1313" i="1"/>
  <c r="N1313" i="1"/>
  <c r="AA1301" i="1"/>
  <c r="M1296" i="1"/>
  <c r="N1296" i="1"/>
  <c r="M1297" i="1"/>
  <c r="N1297" i="1"/>
  <c r="M1298" i="1"/>
  <c r="N1298" i="1"/>
  <c r="M1299" i="1"/>
  <c r="N1299" i="1"/>
  <c r="M1300" i="1"/>
  <c r="N1300" i="1"/>
  <c r="M1288" i="1"/>
  <c r="N1288" i="1"/>
  <c r="M1289" i="1"/>
  <c r="N1289" i="1"/>
  <c r="M1290" i="1"/>
  <c r="N1290" i="1"/>
  <c r="M1291" i="1"/>
  <c r="N1291" i="1"/>
  <c r="M1292" i="1"/>
  <c r="N1292" i="1"/>
  <c r="M1293" i="1"/>
  <c r="N1293" i="1"/>
  <c r="M1294" i="1"/>
  <c r="N1294" i="1"/>
  <c r="AA1287" i="1"/>
  <c r="M1274" i="1"/>
  <c r="N1274" i="1"/>
  <c r="M1275" i="1"/>
  <c r="N1275" i="1"/>
  <c r="M1276" i="1"/>
  <c r="N1276" i="1"/>
  <c r="M1277" i="1"/>
  <c r="N1277" i="1"/>
  <c r="M1278" i="1"/>
  <c r="N1278" i="1"/>
  <c r="M1279" i="1"/>
  <c r="N1279" i="1"/>
  <c r="M1280" i="1"/>
  <c r="N1280" i="1"/>
  <c r="M1281" i="1"/>
  <c r="N1281" i="1"/>
  <c r="M1282" i="1"/>
  <c r="N1282" i="1"/>
  <c r="M1283" i="1"/>
  <c r="N1283" i="1"/>
  <c r="M1284" i="1"/>
  <c r="N1284" i="1"/>
  <c r="M1285" i="1"/>
  <c r="N1285" i="1"/>
  <c r="M1286" i="1"/>
  <c r="N1286" i="1"/>
  <c r="AA1266" i="1"/>
  <c r="M1264" i="1"/>
  <c r="N1264" i="1"/>
  <c r="M1265" i="1"/>
  <c r="N1265" i="1"/>
  <c r="AA1262" i="1"/>
  <c r="M1252" i="1"/>
  <c r="N1252" i="1"/>
  <c r="M1253" i="1"/>
  <c r="N1253" i="1"/>
  <c r="M1254" i="1"/>
  <c r="N1254" i="1"/>
  <c r="M1255" i="1"/>
  <c r="N1255" i="1"/>
  <c r="M1256" i="1"/>
  <c r="N1256" i="1"/>
  <c r="M1257" i="1"/>
  <c r="N1257" i="1"/>
  <c r="M1258" i="1"/>
  <c r="N1258" i="1"/>
  <c r="M1259" i="1"/>
  <c r="N1259" i="1"/>
  <c r="M1260" i="1"/>
  <c r="N1260" i="1"/>
  <c r="M1261" i="1"/>
  <c r="N1261" i="1"/>
  <c r="AA1250" i="1"/>
  <c r="N1242" i="1"/>
  <c r="M1243" i="1"/>
  <c r="N1243" i="1"/>
  <c r="M1244" i="1"/>
  <c r="N1244" i="1"/>
  <c r="M1245" i="1"/>
  <c r="N1245" i="1"/>
  <c r="M1246" i="1"/>
  <c r="N1246" i="1"/>
  <c r="M1247" i="1"/>
  <c r="N1247" i="1"/>
  <c r="M1248" i="1"/>
  <c r="N1248" i="1"/>
  <c r="M1249" i="1"/>
  <c r="N1249" i="1"/>
  <c r="AA1240" i="1"/>
  <c r="M1231" i="1"/>
  <c r="N1231" i="1"/>
  <c r="M1232" i="1"/>
  <c r="N1232" i="1"/>
  <c r="M1233" i="1"/>
  <c r="N1233" i="1"/>
  <c r="M1234" i="1"/>
  <c r="N1234" i="1"/>
  <c r="M1235" i="1"/>
  <c r="N1235" i="1"/>
  <c r="M1236" i="1"/>
  <c r="N1236" i="1"/>
  <c r="M1237" i="1"/>
  <c r="N1237" i="1"/>
  <c r="M1238" i="1"/>
  <c r="N1238" i="1"/>
  <c r="M1239" i="1"/>
  <c r="N1239" i="1"/>
  <c r="AA1229" i="1"/>
  <c r="M1221" i="1"/>
  <c r="N1221" i="1"/>
  <c r="M1222" i="1"/>
  <c r="N1222" i="1"/>
  <c r="M1223" i="1"/>
  <c r="N1223" i="1"/>
  <c r="M1224" i="1"/>
  <c r="N1224" i="1"/>
  <c r="M1225" i="1"/>
  <c r="N1225" i="1"/>
  <c r="M1226" i="1"/>
  <c r="N1226" i="1"/>
  <c r="M1227" i="1"/>
  <c r="N1227" i="1"/>
  <c r="M1228" i="1"/>
  <c r="N1228" i="1"/>
  <c r="AA1218" i="1"/>
  <c r="M1217" i="1"/>
  <c r="N1217" i="1"/>
  <c r="M1206" i="1"/>
  <c r="N1206" i="1"/>
  <c r="M1207" i="1"/>
  <c r="N1207" i="1"/>
  <c r="M1208" i="1"/>
  <c r="N1208" i="1"/>
  <c r="M1209" i="1"/>
  <c r="N1209" i="1"/>
  <c r="M1210" i="1"/>
  <c r="N1210" i="1"/>
  <c r="M1211" i="1"/>
  <c r="N1211" i="1"/>
  <c r="M1212" i="1"/>
  <c r="N1212" i="1"/>
  <c r="M1213" i="1"/>
  <c r="N1213" i="1"/>
  <c r="M1214" i="1"/>
  <c r="N1214" i="1"/>
  <c r="M1215" i="1"/>
  <c r="N1215" i="1"/>
  <c r="M1216" i="1"/>
  <c r="N1216" i="1"/>
  <c r="AA1204" i="1"/>
  <c r="M1193" i="1"/>
  <c r="N1193" i="1"/>
  <c r="M1194" i="1"/>
  <c r="N1194" i="1"/>
  <c r="M1195" i="1"/>
  <c r="N1195" i="1"/>
  <c r="M1196" i="1"/>
  <c r="N1196" i="1"/>
  <c r="M1197" i="1"/>
  <c r="N1197" i="1"/>
  <c r="M1198" i="1"/>
  <c r="N1198" i="1"/>
  <c r="M1199" i="1"/>
  <c r="N1199" i="1"/>
  <c r="M1200" i="1"/>
  <c r="N1200" i="1"/>
  <c r="M1201" i="1"/>
  <c r="N1201" i="1"/>
  <c r="M1202" i="1"/>
  <c r="N1202" i="1"/>
  <c r="M1203" i="1"/>
  <c r="N1203" i="1"/>
  <c r="M1188" i="1"/>
  <c r="N1188" i="1"/>
  <c r="M1189" i="1"/>
  <c r="N1189" i="1"/>
  <c r="M1190" i="1"/>
  <c r="N1190" i="1"/>
  <c r="M1191" i="1"/>
  <c r="N1191" i="1"/>
  <c r="AA1187" i="1"/>
  <c r="M1176" i="1"/>
  <c r="N1176" i="1"/>
  <c r="M1177" i="1"/>
  <c r="N1177" i="1"/>
  <c r="M1178" i="1"/>
  <c r="N1178" i="1"/>
  <c r="M1179" i="1"/>
  <c r="N1179" i="1"/>
  <c r="M1180" i="1"/>
  <c r="N1180" i="1"/>
  <c r="M1181" i="1"/>
  <c r="N1181" i="1"/>
  <c r="M1182" i="1"/>
  <c r="N1182" i="1"/>
  <c r="M1183" i="1"/>
  <c r="N1183" i="1"/>
  <c r="M1184" i="1"/>
  <c r="N1184" i="1"/>
  <c r="M1185" i="1"/>
  <c r="N1185" i="1"/>
  <c r="M1186" i="1"/>
  <c r="N1186" i="1"/>
  <c r="AA1174" i="1"/>
  <c r="M1163" i="1"/>
  <c r="N1163" i="1"/>
  <c r="M1164" i="1"/>
  <c r="N1164" i="1"/>
  <c r="M1165" i="1"/>
  <c r="N1165" i="1"/>
  <c r="M1166" i="1"/>
  <c r="N1166" i="1"/>
  <c r="M1167" i="1"/>
  <c r="N1167" i="1"/>
  <c r="M1168" i="1"/>
  <c r="N1168" i="1"/>
  <c r="M1169" i="1"/>
  <c r="N1169" i="1"/>
  <c r="M1170" i="1"/>
  <c r="N1170" i="1"/>
  <c r="M1171" i="1"/>
  <c r="N1171" i="1"/>
  <c r="M1172" i="1"/>
  <c r="N1172" i="1"/>
  <c r="M1173" i="1"/>
  <c r="N1173" i="1"/>
  <c r="AA1160" i="1"/>
  <c r="M1153" i="1"/>
  <c r="N1153" i="1"/>
  <c r="M1154" i="1"/>
  <c r="N1154" i="1"/>
  <c r="M1155" i="1"/>
  <c r="N1155" i="1"/>
  <c r="M1156" i="1"/>
  <c r="N1156" i="1"/>
  <c r="M1157" i="1"/>
  <c r="N1157" i="1"/>
  <c r="M1158" i="1"/>
  <c r="N1158" i="1"/>
  <c r="M1159" i="1"/>
  <c r="N1159" i="1"/>
  <c r="M1144" i="1"/>
  <c r="N1144" i="1"/>
  <c r="M1145" i="1"/>
  <c r="N1145" i="1"/>
  <c r="M1146" i="1"/>
  <c r="N1146" i="1"/>
  <c r="M1147" i="1"/>
  <c r="N1147" i="1"/>
  <c r="M1148" i="1"/>
  <c r="N1148" i="1"/>
  <c r="M1149" i="1"/>
  <c r="N1149" i="1"/>
  <c r="M1150" i="1"/>
  <c r="N1150" i="1"/>
  <c r="M1151" i="1"/>
  <c r="N1151" i="1"/>
  <c r="AA1143" i="1"/>
  <c r="M1129" i="1"/>
  <c r="N1129" i="1"/>
  <c r="M1130" i="1"/>
  <c r="N1130" i="1"/>
  <c r="M1131" i="1"/>
  <c r="N1131" i="1"/>
  <c r="M1132" i="1"/>
  <c r="N1132" i="1"/>
  <c r="M1133" i="1"/>
  <c r="N1133" i="1"/>
  <c r="M1134" i="1"/>
  <c r="N1134" i="1"/>
  <c r="M1135" i="1"/>
  <c r="N1135" i="1"/>
  <c r="M1136" i="1"/>
  <c r="N1136" i="1"/>
  <c r="M1137" i="1"/>
  <c r="N1137" i="1"/>
  <c r="M1138" i="1"/>
  <c r="N1138" i="1"/>
  <c r="M1139" i="1"/>
  <c r="N1139" i="1"/>
  <c r="M1140" i="1"/>
  <c r="N1140" i="1"/>
  <c r="M1141" i="1"/>
  <c r="N1141" i="1"/>
  <c r="M1142" i="1"/>
  <c r="N1142" i="1"/>
  <c r="AA1126" i="1"/>
  <c r="M1113" i="1"/>
  <c r="N1113" i="1"/>
  <c r="M1114" i="1"/>
  <c r="N1114" i="1"/>
  <c r="M1115" i="1"/>
  <c r="N1115" i="1"/>
  <c r="M1116" i="1"/>
  <c r="N1116" i="1"/>
  <c r="M1117" i="1"/>
  <c r="N1117" i="1"/>
  <c r="M1118" i="1"/>
  <c r="N1118" i="1"/>
  <c r="M1119" i="1"/>
  <c r="N1119" i="1"/>
  <c r="M1120" i="1"/>
  <c r="N1120" i="1"/>
  <c r="M1121" i="1"/>
  <c r="N1121" i="1"/>
  <c r="M1122" i="1"/>
  <c r="N1122" i="1"/>
  <c r="M1123" i="1"/>
  <c r="N1123" i="1"/>
  <c r="M1124" i="1"/>
  <c r="N1124" i="1"/>
  <c r="M1125" i="1"/>
  <c r="N1125" i="1"/>
  <c r="AA1111" i="1"/>
  <c r="M1100" i="1"/>
  <c r="N1100" i="1"/>
  <c r="M1101" i="1"/>
  <c r="N1101" i="1"/>
  <c r="M1102" i="1"/>
  <c r="N1102" i="1"/>
  <c r="M1103" i="1"/>
  <c r="N1103" i="1"/>
  <c r="M1104" i="1"/>
  <c r="N1104" i="1"/>
  <c r="M1105" i="1"/>
  <c r="N1105" i="1"/>
  <c r="M1106" i="1"/>
  <c r="N1106" i="1"/>
  <c r="M1107" i="1"/>
  <c r="N1107" i="1"/>
  <c r="M1108" i="1"/>
  <c r="N1108" i="1"/>
  <c r="M1109" i="1"/>
  <c r="N1109" i="1"/>
  <c r="M1110" i="1"/>
  <c r="N1110" i="1"/>
  <c r="AA1098" i="1"/>
  <c r="AA1081" i="1"/>
  <c r="AA1071" i="1"/>
  <c r="M1070" i="1"/>
  <c r="M1075" i="1"/>
  <c r="N1075" i="1"/>
  <c r="Z1075" i="1"/>
  <c r="M1076" i="1"/>
  <c r="N1076" i="1"/>
  <c r="M1077" i="1"/>
  <c r="N1077" i="1"/>
  <c r="M1078" i="1"/>
  <c r="N1078" i="1"/>
  <c r="M1079" i="1"/>
  <c r="N1079" i="1"/>
  <c r="M1080" i="1"/>
  <c r="N1080" i="1"/>
  <c r="M1067" i="1"/>
  <c r="N1067" i="1"/>
  <c r="M1068" i="1"/>
  <c r="N1068" i="1"/>
  <c r="M1069" i="1"/>
  <c r="N1069" i="1"/>
  <c r="N1070" i="1"/>
  <c r="M1058" i="1"/>
  <c r="N1058" i="1"/>
  <c r="M1059" i="1"/>
  <c r="N1059" i="1"/>
  <c r="M1060" i="1"/>
  <c r="N1060" i="1"/>
  <c r="M1061" i="1"/>
  <c r="N1061" i="1"/>
  <c r="M1062" i="1"/>
  <c r="N1062" i="1"/>
  <c r="M1063" i="1"/>
  <c r="N1063" i="1"/>
  <c r="M1064" i="1"/>
  <c r="N1064" i="1"/>
  <c r="M1065" i="1"/>
  <c r="N1065" i="1"/>
  <c r="AA1057" i="1"/>
  <c r="M1048" i="1"/>
  <c r="N1048" i="1"/>
  <c r="M1049" i="1"/>
  <c r="N1049" i="1"/>
  <c r="M1050" i="1"/>
  <c r="N1050" i="1"/>
  <c r="M1051" i="1"/>
  <c r="N1051" i="1"/>
  <c r="M1052" i="1"/>
  <c r="N1052" i="1"/>
  <c r="M1053" i="1"/>
  <c r="N1053" i="1"/>
  <c r="M1054" i="1"/>
  <c r="N1054" i="1"/>
  <c r="M1055" i="1"/>
  <c r="N1055" i="1"/>
  <c r="M1056" i="1"/>
  <c r="N1056" i="1"/>
  <c r="M1039" i="1"/>
  <c r="N1039" i="1"/>
  <c r="M1040" i="1"/>
  <c r="N1040" i="1"/>
  <c r="M1041" i="1"/>
  <c r="N1041" i="1"/>
  <c r="M1042" i="1"/>
  <c r="N1042" i="1"/>
  <c r="M1043" i="1"/>
  <c r="N1043" i="1"/>
  <c r="M1044" i="1"/>
  <c r="N1044" i="1"/>
  <c r="M1045" i="1"/>
  <c r="N1045" i="1"/>
  <c r="M1046" i="1"/>
  <c r="N1046" i="1"/>
  <c r="AA1038" i="1"/>
  <c r="M1023" i="1"/>
  <c r="N1023" i="1"/>
  <c r="M1024" i="1"/>
  <c r="N1024" i="1"/>
  <c r="M1025" i="1"/>
  <c r="N1025" i="1"/>
  <c r="M1026" i="1"/>
  <c r="N1026" i="1"/>
  <c r="M1027" i="1"/>
  <c r="N1027" i="1"/>
  <c r="M1028" i="1"/>
  <c r="N1028" i="1"/>
  <c r="M1029" i="1"/>
  <c r="N1029" i="1"/>
  <c r="M1030" i="1"/>
  <c r="N1030" i="1"/>
  <c r="M1031" i="1"/>
  <c r="N1031" i="1"/>
  <c r="M1032" i="1"/>
  <c r="N1032" i="1"/>
  <c r="M1033" i="1"/>
  <c r="N1033" i="1"/>
  <c r="M1034" i="1"/>
  <c r="N1034" i="1"/>
  <c r="M1035" i="1"/>
  <c r="N1035" i="1"/>
  <c r="M1036" i="1"/>
  <c r="N1036" i="1"/>
  <c r="M1037" i="1"/>
  <c r="N1037" i="1"/>
  <c r="AA1021" i="1"/>
  <c r="M1005" i="1"/>
  <c r="N1005" i="1"/>
  <c r="M1006" i="1"/>
  <c r="N1006" i="1"/>
  <c r="M1007" i="1"/>
  <c r="N1007" i="1"/>
  <c r="M1008" i="1"/>
  <c r="N1008" i="1"/>
  <c r="M1009" i="1"/>
  <c r="N1009" i="1"/>
  <c r="M1010" i="1"/>
  <c r="N1010" i="1"/>
  <c r="M1011" i="1"/>
  <c r="N1011" i="1"/>
  <c r="M1012" i="1"/>
  <c r="N1012" i="1"/>
  <c r="M1013" i="1"/>
  <c r="N1013" i="1"/>
  <c r="M1014" i="1"/>
  <c r="N1014" i="1"/>
  <c r="M1015" i="1"/>
  <c r="N1015" i="1"/>
  <c r="M1016" i="1"/>
  <c r="N1016" i="1"/>
  <c r="M1017" i="1"/>
  <c r="N1017" i="1"/>
  <c r="M1018" i="1"/>
  <c r="N1018" i="1"/>
  <c r="M1019" i="1"/>
  <c r="N1019" i="1"/>
  <c r="M1020" i="1"/>
  <c r="N1020" i="1"/>
  <c r="AA1002" i="1"/>
  <c r="M998" i="1"/>
  <c r="N998" i="1"/>
  <c r="M999" i="1"/>
  <c r="N999" i="1"/>
  <c r="M1000" i="1"/>
  <c r="N1000" i="1"/>
  <c r="M1001" i="1"/>
  <c r="N1001" i="1"/>
  <c r="M983" i="1"/>
  <c r="N983" i="1"/>
  <c r="M984" i="1"/>
  <c r="N984" i="1"/>
  <c r="M985" i="1"/>
  <c r="N985" i="1"/>
  <c r="M986" i="1"/>
  <c r="N986" i="1"/>
  <c r="M987" i="1"/>
  <c r="N987" i="1"/>
  <c r="M988" i="1"/>
  <c r="N988" i="1"/>
  <c r="M989" i="1"/>
  <c r="N989" i="1"/>
  <c r="M990" i="1"/>
  <c r="N990" i="1"/>
  <c r="M991" i="1"/>
  <c r="N991" i="1"/>
  <c r="M992" i="1"/>
  <c r="N992" i="1"/>
  <c r="M993" i="1"/>
  <c r="N993" i="1"/>
  <c r="M994" i="1"/>
  <c r="N994" i="1"/>
  <c r="M995" i="1"/>
  <c r="N995" i="1"/>
  <c r="M996" i="1"/>
  <c r="N996" i="1"/>
  <c r="M997" i="1"/>
  <c r="N997" i="1"/>
  <c r="M1004" i="1"/>
  <c r="N1004" i="1"/>
  <c r="AA982" i="1"/>
  <c r="M966" i="1"/>
  <c r="N966" i="1"/>
  <c r="M967" i="1"/>
  <c r="N967" i="1"/>
  <c r="M968" i="1"/>
  <c r="N968" i="1"/>
  <c r="M969" i="1"/>
  <c r="N969" i="1"/>
  <c r="M970" i="1"/>
  <c r="N970" i="1"/>
  <c r="M971" i="1"/>
  <c r="N971" i="1"/>
  <c r="M972" i="1"/>
  <c r="N972" i="1"/>
  <c r="M973" i="1"/>
  <c r="N973" i="1"/>
  <c r="M974" i="1"/>
  <c r="N974" i="1"/>
  <c r="M975" i="1"/>
  <c r="N975" i="1"/>
  <c r="M976" i="1"/>
  <c r="N976" i="1"/>
  <c r="M977" i="1"/>
  <c r="N977" i="1"/>
  <c r="M978" i="1"/>
  <c r="N978" i="1"/>
  <c r="M979" i="1"/>
  <c r="N979" i="1"/>
  <c r="M980" i="1"/>
  <c r="N980" i="1"/>
  <c r="M981" i="1"/>
  <c r="N981" i="1"/>
  <c r="AA964" i="1"/>
  <c r="M958" i="1"/>
  <c r="N958" i="1"/>
  <c r="M959" i="1"/>
  <c r="N959" i="1"/>
  <c r="M960" i="1"/>
  <c r="N960" i="1"/>
  <c r="M961" i="1"/>
  <c r="N961" i="1"/>
  <c r="M962" i="1"/>
  <c r="N962" i="1"/>
  <c r="M963" i="1"/>
  <c r="N963" i="1"/>
  <c r="M950" i="1"/>
  <c r="N950" i="1"/>
  <c r="M951" i="1"/>
  <c r="N951" i="1"/>
  <c r="M952" i="1"/>
  <c r="N952" i="1"/>
  <c r="M953" i="1"/>
  <c r="N953" i="1"/>
  <c r="M954" i="1"/>
  <c r="N954" i="1"/>
  <c r="M955" i="1"/>
  <c r="N955" i="1"/>
  <c r="M956" i="1"/>
  <c r="N956" i="1"/>
  <c r="M957" i="1"/>
  <c r="N957" i="1"/>
  <c r="AA946" i="1"/>
  <c r="M929" i="1"/>
  <c r="N929" i="1"/>
  <c r="M930" i="1"/>
  <c r="N930" i="1"/>
  <c r="M931" i="1"/>
  <c r="N931" i="1"/>
  <c r="M932" i="1"/>
  <c r="N932" i="1"/>
  <c r="M933" i="1"/>
  <c r="N933" i="1"/>
  <c r="M934" i="1"/>
  <c r="N934" i="1"/>
  <c r="M935" i="1"/>
  <c r="N935" i="1"/>
  <c r="M936" i="1"/>
  <c r="N936" i="1"/>
  <c r="M937" i="1"/>
  <c r="N937" i="1"/>
  <c r="M938" i="1"/>
  <c r="N938" i="1"/>
  <c r="M939" i="1"/>
  <c r="N939" i="1"/>
  <c r="M940" i="1"/>
  <c r="N940" i="1"/>
  <c r="M941" i="1"/>
  <c r="N941" i="1"/>
  <c r="M942" i="1"/>
  <c r="N942" i="1"/>
  <c r="M943" i="1"/>
  <c r="N943" i="1"/>
  <c r="M944" i="1"/>
  <c r="N944" i="1"/>
  <c r="M945" i="1"/>
  <c r="N945" i="1"/>
  <c r="AA927" i="1"/>
  <c r="M906" i="1"/>
  <c r="N906" i="1"/>
  <c r="M907" i="1"/>
  <c r="N907" i="1"/>
  <c r="M908" i="1"/>
  <c r="N908" i="1"/>
  <c r="M909" i="1"/>
  <c r="N909" i="1"/>
  <c r="M910" i="1"/>
  <c r="N910" i="1"/>
  <c r="M911" i="1"/>
  <c r="N911" i="1"/>
  <c r="M912" i="1"/>
  <c r="N912" i="1"/>
  <c r="M913" i="1"/>
  <c r="N913" i="1"/>
  <c r="M914" i="1"/>
  <c r="N914" i="1"/>
  <c r="M915" i="1"/>
  <c r="N915" i="1"/>
  <c r="M916" i="1"/>
  <c r="N916" i="1"/>
  <c r="M917" i="1"/>
  <c r="N917" i="1"/>
  <c r="M918" i="1"/>
  <c r="N918" i="1"/>
  <c r="M919" i="1"/>
  <c r="N919" i="1"/>
  <c r="M920" i="1"/>
  <c r="N920" i="1"/>
  <c r="M921" i="1"/>
  <c r="N921" i="1"/>
  <c r="M922" i="1"/>
  <c r="N922" i="1"/>
  <c r="M923" i="1"/>
  <c r="N923" i="1"/>
  <c r="M924" i="1"/>
  <c r="N924" i="1"/>
  <c r="M925" i="1"/>
  <c r="N925" i="1"/>
  <c r="AA902" i="1"/>
  <c r="M874" i="1"/>
  <c r="N874" i="1"/>
  <c r="M875" i="1"/>
  <c r="N875" i="1"/>
  <c r="M876" i="1"/>
  <c r="N876" i="1"/>
  <c r="M877" i="1"/>
  <c r="N877" i="1"/>
  <c r="M878" i="1"/>
  <c r="N878" i="1"/>
  <c r="AA878" i="1"/>
  <c r="M879" i="1"/>
  <c r="N879" i="1"/>
  <c r="M880" i="1"/>
  <c r="N880" i="1"/>
  <c r="M881" i="1"/>
  <c r="N881" i="1"/>
  <c r="M882" i="1"/>
  <c r="N882" i="1"/>
  <c r="M883" i="1"/>
  <c r="N883" i="1"/>
  <c r="M884" i="1"/>
  <c r="N884" i="1"/>
  <c r="M885" i="1"/>
  <c r="N885" i="1"/>
  <c r="M886" i="1"/>
  <c r="N886" i="1"/>
  <c r="M887" i="1"/>
  <c r="N887" i="1"/>
  <c r="M888" i="1"/>
  <c r="N888" i="1"/>
  <c r="M889" i="1"/>
  <c r="N889" i="1"/>
  <c r="M890" i="1"/>
  <c r="N890" i="1"/>
  <c r="M891" i="1"/>
  <c r="N891" i="1"/>
  <c r="M892" i="1"/>
  <c r="N892" i="1"/>
  <c r="M893" i="1"/>
  <c r="N893" i="1"/>
  <c r="M894" i="1"/>
  <c r="N894" i="1"/>
  <c r="M895" i="1"/>
  <c r="N895" i="1"/>
  <c r="M896" i="1"/>
  <c r="N896" i="1"/>
  <c r="M897" i="1"/>
  <c r="N897" i="1"/>
  <c r="M898" i="1"/>
  <c r="N898" i="1"/>
  <c r="M899" i="1"/>
  <c r="N899" i="1"/>
  <c r="M900" i="1"/>
  <c r="N900" i="1"/>
  <c r="M901" i="1"/>
  <c r="N901" i="1"/>
  <c r="AA872" i="1"/>
  <c r="M849" i="1"/>
  <c r="N849" i="1"/>
  <c r="M850" i="1"/>
  <c r="N850" i="1"/>
  <c r="M851" i="1"/>
  <c r="N851" i="1"/>
  <c r="M852" i="1"/>
  <c r="N852" i="1"/>
  <c r="M853" i="1"/>
  <c r="N853" i="1"/>
  <c r="M854" i="1"/>
  <c r="N854" i="1"/>
  <c r="M855" i="1"/>
  <c r="N855" i="1"/>
  <c r="M856" i="1"/>
  <c r="N856" i="1"/>
  <c r="M857" i="1"/>
  <c r="N857" i="1"/>
  <c r="M858" i="1"/>
  <c r="N858" i="1"/>
  <c r="M859" i="1"/>
  <c r="N859" i="1"/>
  <c r="M860" i="1"/>
  <c r="N860" i="1"/>
  <c r="M861" i="1"/>
  <c r="N861" i="1"/>
  <c r="M862" i="1"/>
  <c r="N862" i="1"/>
  <c r="M863" i="1"/>
  <c r="N863" i="1"/>
  <c r="M864" i="1"/>
  <c r="N864" i="1"/>
  <c r="M865" i="1"/>
  <c r="N865" i="1"/>
  <c r="M866" i="1"/>
  <c r="N866" i="1"/>
  <c r="M867" i="1"/>
  <c r="N867" i="1"/>
  <c r="M868" i="1"/>
  <c r="N868" i="1"/>
  <c r="M869" i="1"/>
  <c r="N869" i="1"/>
  <c r="M870" i="1"/>
  <c r="N870" i="1"/>
  <c r="M871" i="1"/>
  <c r="N871" i="1"/>
  <c r="AA847" i="1"/>
  <c r="M824" i="1"/>
  <c r="N824" i="1"/>
  <c r="M825" i="1"/>
  <c r="N825" i="1"/>
  <c r="M826" i="1"/>
  <c r="N826" i="1"/>
  <c r="M827" i="1"/>
  <c r="N827" i="1"/>
  <c r="M828" i="1"/>
  <c r="N828" i="1"/>
  <c r="M829" i="1"/>
  <c r="N829" i="1"/>
  <c r="M830" i="1"/>
  <c r="N830" i="1"/>
  <c r="M831" i="1"/>
  <c r="N831" i="1"/>
  <c r="M832" i="1"/>
  <c r="N832" i="1"/>
  <c r="M833" i="1"/>
  <c r="N833" i="1"/>
  <c r="M834" i="1"/>
  <c r="N834" i="1"/>
  <c r="M835" i="1"/>
  <c r="N835" i="1"/>
  <c r="M836" i="1"/>
  <c r="N836" i="1"/>
  <c r="M837" i="1"/>
  <c r="N837" i="1"/>
  <c r="M838" i="1"/>
  <c r="N838" i="1"/>
  <c r="M839" i="1"/>
  <c r="N839" i="1"/>
  <c r="M840" i="1"/>
  <c r="N840" i="1"/>
  <c r="M841" i="1"/>
  <c r="N841" i="1"/>
  <c r="M842" i="1"/>
  <c r="N842" i="1"/>
  <c r="M843" i="1"/>
  <c r="N843" i="1"/>
  <c r="M844" i="1"/>
  <c r="N844" i="1"/>
  <c r="M845" i="1"/>
  <c r="N845" i="1"/>
  <c r="M846" i="1"/>
  <c r="N846" i="1"/>
  <c r="AA822" i="1"/>
  <c r="M821" i="1"/>
  <c r="N821" i="1"/>
  <c r="M805" i="1"/>
  <c r="N805" i="1"/>
  <c r="M806" i="1"/>
  <c r="N806" i="1"/>
  <c r="M807" i="1"/>
  <c r="N807" i="1"/>
  <c r="M808" i="1"/>
  <c r="N808" i="1"/>
  <c r="M809" i="1"/>
  <c r="N809" i="1"/>
  <c r="M810" i="1"/>
  <c r="N810" i="1"/>
  <c r="M811" i="1"/>
  <c r="N811" i="1"/>
  <c r="M812" i="1"/>
  <c r="N812" i="1"/>
  <c r="M813" i="1"/>
  <c r="N813" i="1"/>
  <c r="M814" i="1"/>
  <c r="N814" i="1"/>
  <c r="M815" i="1"/>
  <c r="N815" i="1"/>
  <c r="M816" i="1"/>
  <c r="N816" i="1"/>
  <c r="M817" i="1"/>
  <c r="N817" i="1"/>
  <c r="M818" i="1"/>
  <c r="N818" i="1"/>
  <c r="M819" i="1"/>
  <c r="N819" i="1"/>
  <c r="M820" i="1"/>
  <c r="N820" i="1"/>
  <c r="AA803" i="1"/>
  <c r="M788" i="1"/>
  <c r="N788" i="1"/>
  <c r="M789" i="1"/>
  <c r="N789" i="1"/>
  <c r="M790" i="1"/>
  <c r="N790" i="1"/>
  <c r="M791" i="1"/>
  <c r="N791" i="1"/>
  <c r="M792" i="1"/>
  <c r="N792" i="1"/>
  <c r="M793" i="1"/>
  <c r="N793" i="1"/>
  <c r="M794" i="1"/>
  <c r="N794" i="1"/>
  <c r="M795" i="1"/>
  <c r="N795" i="1"/>
  <c r="M796" i="1"/>
  <c r="N796" i="1"/>
  <c r="M797" i="1"/>
  <c r="N797" i="1"/>
  <c r="M798" i="1"/>
  <c r="N798" i="1"/>
  <c r="M799" i="1"/>
  <c r="N799" i="1"/>
  <c r="M800" i="1"/>
  <c r="N800" i="1"/>
  <c r="M801" i="1"/>
  <c r="N801" i="1"/>
  <c r="M802" i="1"/>
  <c r="N802" i="1"/>
  <c r="M787" i="1"/>
  <c r="AA786" i="1"/>
  <c r="M775" i="1"/>
  <c r="N775" i="1"/>
  <c r="M776" i="1"/>
  <c r="N776" i="1"/>
  <c r="M777" i="1"/>
  <c r="N777" i="1"/>
  <c r="M778" i="1"/>
  <c r="N778" i="1"/>
  <c r="M779" i="1"/>
  <c r="N779" i="1"/>
  <c r="M780" i="1"/>
  <c r="N780" i="1"/>
  <c r="M781" i="1"/>
  <c r="N781" i="1"/>
  <c r="M782" i="1"/>
  <c r="N782" i="1"/>
  <c r="M783" i="1"/>
  <c r="N783" i="1"/>
  <c r="M784" i="1"/>
  <c r="N784" i="1"/>
  <c r="M785" i="1"/>
  <c r="N785" i="1"/>
  <c r="N787" i="1"/>
  <c r="AA773" i="1"/>
  <c r="M761" i="1"/>
  <c r="N761" i="1"/>
  <c r="M762" i="1"/>
  <c r="N762" i="1"/>
  <c r="M763" i="1"/>
  <c r="N763" i="1"/>
  <c r="M764" i="1"/>
  <c r="N764" i="1"/>
  <c r="M765" i="1"/>
  <c r="N765" i="1"/>
  <c r="M766" i="1"/>
  <c r="N766" i="1"/>
  <c r="M767" i="1"/>
  <c r="N767" i="1"/>
  <c r="M768" i="1"/>
  <c r="N768" i="1"/>
  <c r="M769" i="1"/>
  <c r="N769" i="1"/>
  <c r="M770" i="1"/>
  <c r="N770" i="1"/>
  <c r="M771" i="1"/>
  <c r="N771" i="1"/>
  <c r="AA760" i="1"/>
  <c r="M732" i="1"/>
  <c r="N732" i="1"/>
  <c r="M733" i="1"/>
  <c r="N733" i="1"/>
  <c r="M734" i="1"/>
  <c r="N734" i="1"/>
  <c r="M735" i="1"/>
  <c r="N735" i="1"/>
  <c r="M736" i="1"/>
  <c r="N736" i="1"/>
  <c r="M737" i="1"/>
  <c r="N737" i="1"/>
  <c r="M738" i="1"/>
  <c r="N738" i="1"/>
  <c r="M739" i="1"/>
  <c r="N739" i="1"/>
  <c r="M740" i="1"/>
  <c r="N740" i="1"/>
  <c r="M741" i="1"/>
  <c r="N741" i="1"/>
  <c r="M742" i="1"/>
  <c r="N742" i="1"/>
  <c r="M743" i="1"/>
  <c r="N743" i="1"/>
  <c r="M744" i="1"/>
  <c r="N744" i="1"/>
  <c r="M745" i="1"/>
  <c r="N745" i="1"/>
  <c r="M746" i="1"/>
  <c r="N746" i="1"/>
  <c r="M747" i="1"/>
  <c r="N747" i="1"/>
  <c r="M748" i="1"/>
  <c r="N748" i="1"/>
  <c r="M749" i="1"/>
  <c r="N749" i="1"/>
  <c r="M750" i="1"/>
  <c r="N750" i="1"/>
  <c r="M751" i="1"/>
  <c r="N751" i="1"/>
  <c r="M752" i="1"/>
  <c r="N752" i="1"/>
  <c r="M753" i="1"/>
  <c r="N753" i="1"/>
  <c r="M754" i="1"/>
  <c r="N754" i="1"/>
  <c r="M755" i="1"/>
  <c r="N755" i="1"/>
  <c r="M756" i="1"/>
  <c r="N756" i="1"/>
  <c r="M757" i="1"/>
  <c r="N757" i="1"/>
  <c r="M758" i="1"/>
  <c r="N758" i="1"/>
  <c r="M759" i="1"/>
  <c r="N759" i="1"/>
  <c r="M730" i="1"/>
  <c r="N730" i="1"/>
  <c r="M731" i="1"/>
  <c r="N731" i="1"/>
  <c r="M707" i="1"/>
  <c r="N707" i="1"/>
  <c r="M708" i="1"/>
  <c r="N708" i="1"/>
  <c r="M709" i="1"/>
  <c r="N709" i="1"/>
  <c r="M710" i="1"/>
  <c r="N710" i="1"/>
  <c r="M711" i="1"/>
  <c r="N711" i="1"/>
  <c r="M712" i="1"/>
  <c r="N712" i="1"/>
  <c r="M713" i="1"/>
  <c r="N713" i="1"/>
  <c r="M714" i="1"/>
  <c r="N714" i="1"/>
  <c r="M715" i="1"/>
  <c r="N715" i="1"/>
  <c r="M716" i="1"/>
  <c r="N716" i="1"/>
  <c r="M717" i="1"/>
  <c r="N717" i="1"/>
  <c r="M718" i="1"/>
  <c r="N718" i="1"/>
  <c r="M719" i="1"/>
  <c r="N719" i="1"/>
  <c r="M720" i="1"/>
  <c r="N720" i="1"/>
  <c r="M721" i="1"/>
  <c r="N721" i="1"/>
  <c r="M722" i="1"/>
  <c r="N722" i="1"/>
  <c r="M723" i="1"/>
  <c r="N723" i="1"/>
  <c r="M724" i="1"/>
  <c r="N724" i="1"/>
  <c r="M725" i="1"/>
  <c r="N725" i="1"/>
  <c r="M726" i="1"/>
  <c r="N726" i="1"/>
  <c r="M727" i="1"/>
  <c r="N727" i="1"/>
  <c r="M728" i="1"/>
  <c r="N728" i="1"/>
  <c r="AA729" i="1"/>
  <c r="M700" i="1"/>
  <c r="N700" i="1"/>
  <c r="M701" i="1"/>
  <c r="N701" i="1"/>
  <c r="M702" i="1"/>
  <c r="N702" i="1"/>
  <c r="M703" i="1"/>
  <c r="N703" i="1"/>
  <c r="M704" i="1"/>
  <c r="N704" i="1"/>
  <c r="M705" i="1"/>
  <c r="N705" i="1"/>
  <c r="M706" i="1"/>
  <c r="N706" i="1"/>
  <c r="AA698" i="1"/>
  <c r="M691" i="1"/>
  <c r="N691" i="1"/>
  <c r="M692" i="1"/>
  <c r="N692" i="1"/>
  <c r="M693" i="1"/>
  <c r="N693" i="1"/>
  <c r="M694" i="1"/>
  <c r="N694" i="1"/>
  <c r="M695" i="1"/>
  <c r="N695" i="1"/>
  <c r="M696" i="1"/>
  <c r="N696" i="1"/>
  <c r="M697" i="1"/>
  <c r="N697" i="1"/>
  <c r="M681" i="1"/>
  <c r="N681" i="1"/>
  <c r="M682" i="1"/>
  <c r="N682" i="1"/>
  <c r="M683" i="1"/>
  <c r="N683" i="1"/>
  <c r="M684" i="1"/>
  <c r="N684" i="1"/>
  <c r="M685" i="1"/>
  <c r="N685" i="1"/>
  <c r="M686" i="1"/>
  <c r="N686" i="1"/>
  <c r="M687" i="1"/>
  <c r="N687" i="1"/>
  <c r="M688" i="1"/>
  <c r="N688" i="1"/>
  <c r="AA675" i="1"/>
  <c r="M659" i="1"/>
  <c r="N659" i="1"/>
  <c r="M660" i="1"/>
  <c r="N660" i="1"/>
  <c r="M661" i="1"/>
  <c r="N661" i="1"/>
  <c r="M662" i="1"/>
  <c r="N662" i="1"/>
  <c r="M663" i="1"/>
  <c r="N663" i="1"/>
  <c r="M664" i="1"/>
  <c r="N664" i="1"/>
  <c r="M665" i="1"/>
  <c r="N665" i="1"/>
  <c r="M666" i="1"/>
  <c r="N666" i="1"/>
  <c r="M667" i="1"/>
  <c r="N667" i="1"/>
  <c r="M668" i="1"/>
  <c r="N668" i="1"/>
  <c r="M669" i="1"/>
  <c r="N669" i="1"/>
  <c r="M670" i="1"/>
  <c r="N670" i="1"/>
  <c r="M671" i="1"/>
  <c r="N671" i="1"/>
  <c r="M672" i="1"/>
  <c r="N672" i="1"/>
  <c r="M673" i="1"/>
  <c r="N673" i="1"/>
  <c r="M674" i="1"/>
  <c r="N674" i="1"/>
  <c r="M658" i="1"/>
  <c r="N658" i="1"/>
  <c r="AA657" i="1"/>
  <c r="M642" i="1"/>
  <c r="N642" i="1"/>
  <c r="M643" i="1"/>
  <c r="N643" i="1"/>
  <c r="M644" i="1"/>
  <c r="N644" i="1"/>
  <c r="M645" i="1"/>
  <c r="N645" i="1"/>
  <c r="M646" i="1"/>
  <c r="N646" i="1"/>
  <c r="M647" i="1"/>
  <c r="N647" i="1"/>
  <c r="M648" i="1"/>
  <c r="N648" i="1"/>
  <c r="M649" i="1"/>
  <c r="N649" i="1"/>
  <c r="M650" i="1"/>
  <c r="N650" i="1"/>
  <c r="M651" i="1"/>
  <c r="N651" i="1"/>
  <c r="M652" i="1"/>
  <c r="N652" i="1"/>
  <c r="M653" i="1"/>
  <c r="N653" i="1"/>
  <c r="M654" i="1"/>
  <c r="N654" i="1"/>
  <c r="M655" i="1"/>
  <c r="N655" i="1"/>
  <c r="M656" i="1"/>
  <c r="N656" i="1"/>
  <c r="AA640" i="1"/>
  <c r="M615" i="1"/>
  <c r="N615" i="1"/>
  <c r="M616" i="1"/>
  <c r="N616" i="1"/>
  <c r="M617" i="1"/>
  <c r="N617" i="1"/>
  <c r="M618" i="1"/>
  <c r="N618" i="1"/>
  <c r="M619" i="1"/>
  <c r="N619" i="1"/>
  <c r="M620" i="1"/>
  <c r="N620" i="1"/>
  <c r="M621" i="1"/>
  <c r="N621" i="1"/>
  <c r="M622" i="1"/>
  <c r="N622" i="1"/>
  <c r="M623" i="1"/>
  <c r="N623" i="1"/>
  <c r="M624" i="1"/>
  <c r="N624" i="1"/>
  <c r="M625" i="1"/>
  <c r="N625" i="1"/>
  <c r="M626" i="1"/>
  <c r="N626" i="1"/>
  <c r="M627" i="1"/>
  <c r="N627" i="1"/>
  <c r="M628" i="1"/>
  <c r="N628" i="1"/>
  <c r="M629" i="1"/>
  <c r="N629" i="1"/>
  <c r="M630" i="1"/>
  <c r="N630" i="1"/>
  <c r="M631" i="1"/>
  <c r="N631" i="1"/>
  <c r="M632" i="1"/>
  <c r="N632" i="1"/>
  <c r="M633" i="1"/>
  <c r="N633" i="1"/>
  <c r="M634" i="1"/>
  <c r="N634" i="1"/>
  <c r="M635" i="1"/>
  <c r="N635" i="1"/>
  <c r="M636" i="1"/>
  <c r="N636" i="1"/>
  <c r="M637" i="1"/>
  <c r="N637" i="1"/>
  <c r="M638" i="1"/>
  <c r="N638" i="1"/>
  <c r="M639" i="1"/>
  <c r="N639" i="1"/>
  <c r="AA613" i="1"/>
  <c r="M597" i="1"/>
  <c r="N597" i="1"/>
  <c r="M598" i="1"/>
  <c r="N598" i="1"/>
  <c r="M599" i="1"/>
  <c r="N599" i="1"/>
  <c r="M600" i="1"/>
  <c r="N600" i="1"/>
  <c r="M601" i="1"/>
  <c r="N601" i="1"/>
  <c r="M602" i="1"/>
  <c r="N602" i="1"/>
  <c r="M603" i="1"/>
  <c r="N603" i="1"/>
  <c r="M604" i="1"/>
  <c r="N604" i="1"/>
  <c r="M605" i="1"/>
  <c r="N605" i="1"/>
  <c r="M606" i="1"/>
  <c r="N606" i="1"/>
  <c r="M607" i="1"/>
  <c r="N607" i="1"/>
  <c r="M608" i="1"/>
  <c r="N608" i="1"/>
  <c r="M609" i="1"/>
  <c r="N609" i="1"/>
  <c r="M610" i="1"/>
  <c r="N610" i="1"/>
  <c r="M611" i="1"/>
  <c r="N611" i="1"/>
  <c r="M612" i="1"/>
  <c r="N612" i="1"/>
  <c r="AA595" i="1"/>
  <c r="M562" i="1"/>
  <c r="N562" i="1"/>
  <c r="M563" i="1"/>
  <c r="N563" i="1"/>
  <c r="M564" i="1"/>
  <c r="N564" i="1"/>
  <c r="M565" i="1"/>
  <c r="N565" i="1"/>
  <c r="M566" i="1"/>
  <c r="N566" i="1"/>
  <c r="M567" i="1"/>
  <c r="N567" i="1"/>
  <c r="M568" i="1"/>
  <c r="N568" i="1"/>
  <c r="M569" i="1"/>
  <c r="N569" i="1"/>
  <c r="M570" i="1"/>
  <c r="N570" i="1"/>
  <c r="M571" i="1"/>
  <c r="N571" i="1"/>
  <c r="M572" i="1"/>
  <c r="N572" i="1"/>
  <c r="M573" i="1"/>
  <c r="N573" i="1"/>
  <c r="M574" i="1"/>
  <c r="N574" i="1"/>
  <c r="M575" i="1"/>
  <c r="N575" i="1"/>
  <c r="M576" i="1"/>
  <c r="N576" i="1"/>
  <c r="M577" i="1"/>
  <c r="N577" i="1"/>
  <c r="M578" i="1"/>
  <c r="N578" i="1"/>
  <c r="M579" i="1"/>
  <c r="N579" i="1"/>
  <c r="M580" i="1"/>
  <c r="N580" i="1"/>
  <c r="M581" i="1"/>
  <c r="N581" i="1"/>
  <c r="M582" i="1"/>
  <c r="N582" i="1"/>
  <c r="M583" i="1"/>
  <c r="N583" i="1"/>
  <c r="M584" i="1"/>
  <c r="N584" i="1"/>
  <c r="M585" i="1"/>
  <c r="N585" i="1"/>
  <c r="M586" i="1"/>
  <c r="N586" i="1"/>
  <c r="M587" i="1"/>
  <c r="N587" i="1"/>
  <c r="M588" i="1"/>
  <c r="N588" i="1"/>
  <c r="M589" i="1"/>
  <c r="N589" i="1"/>
  <c r="M590" i="1"/>
  <c r="N590" i="1"/>
  <c r="M591" i="1"/>
  <c r="N591" i="1"/>
  <c r="M592" i="1"/>
  <c r="N592" i="1"/>
  <c r="M593" i="1"/>
  <c r="N593" i="1"/>
  <c r="M594" i="1"/>
  <c r="N594" i="1"/>
  <c r="M544" i="1"/>
  <c r="AA559" i="1"/>
  <c r="N544" i="1"/>
  <c r="M545" i="1"/>
  <c r="N545" i="1"/>
  <c r="M546" i="1"/>
  <c r="N546" i="1"/>
  <c r="M547" i="1"/>
  <c r="N547" i="1"/>
  <c r="M548" i="1"/>
  <c r="N548" i="1"/>
  <c r="M549" i="1"/>
  <c r="N549" i="1"/>
  <c r="M550" i="1"/>
  <c r="N550" i="1"/>
  <c r="M551" i="1"/>
  <c r="N551" i="1"/>
  <c r="M552" i="1"/>
  <c r="N552" i="1"/>
  <c r="M553" i="1"/>
  <c r="N553" i="1"/>
  <c r="M554" i="1"/>
  <c r="N554" i="1"/>
  <c r="M555" i="1"/>
  <c r="N555" i="1"/>
  <c r="M556" i="1"/>
  <c r="N556" i="1"/>
  <c r="M557" i="1"/>
  <c r="N557" i="1"/>
  <c r="M558" i="1"/>
  <c r="N558" i="1"/>
  <c r="AA540" i="1"/>
  <c r="M525" i="1"/>
  <c r="N525" i="1"/>
  <c r="M526" i="1"/>
  <c r="N526" i="1"/>
  <c r="M527" i="1"/>
  <c r="N527" i="1"/>
  <c r="M528" i="1"/>
  <c r="N528" i="1"/>
  <c r="M529" i="1"/>
  <c r="N529" i="1"/>
  <c r="M530" i="1"/>
  <c r="N530" i="1"/>
  <c r="M531" i="1"/>
  <c r="N531" i="1"/>
  <c r="M532" i="1"/>
  <c r="N532" i="1"/>
  <c r="M533" i="1"/>
  <c r="N533" i="1"/>
  <c r="M534" i="1"/>
  <c r="N534" i="1"/>
  <c r="M535" i="1"/>
  <c r="N535" i="1"/>
  <c r="M536" i="1"/>
  <c r="N536" i="1"/>
  <c r="M537" i="1"/>
  <c r="N537" i="1"/>
  <c r="M538" i="1"/>
  <c r="N538" i="1"/>
  <c r="M539" i="1"/>
  <c r="N539" i="1"/>
  <c r="M524" i="1"/>
  <c r="N524" i="1"/>
  <c r="AA522" i="1"/>
  <c r="M502" i="1"/>
  <c r="N502" i="1"/>
  <c r="M503" i="1"/>
  <c r="N503" i="1"/>
  <c r="M504" i="1"/>
  <c r="N504" i="1"/>
  <c r="M505" i="1"/>
  <c r="N505" i="1"/>
  <c r="M506" i="1"/>
  <c r="N506" i="1"/>
  <c r="M507" i="1"/>
  <c r="N507" i="1"/>
  <c r="M508" i="1"/>
  <c r="N508" i="1"/>
  <c r="M509" i="1"/>
  <c r="N509" i="1"/>
  <c r="M510" i="1"/>
  <c r="N510" i="1"/>
  <c r="M511" i="1"/>
  <c r="N511" i="1"/>
  <c r="M512" i="1"/>
  <c r="N512" i="1"/>
  <c r="M513" i="1"/>
  <c r="N513" i="1"/>
  <c r="M514" i="1"/>
  <c r="N514" i="1"/>
  <c r="M515" i="1"/>
  <c r="N515" i="1"/>
  <c r="M516" i="1"/>
  <c r="N516" i="1"/>
  <c r="M517" i="1"/>
  <c r="N517" i="1"/>
  <c r="M518" i="1"/>
  <c r="N518" i="1"/>
  <c r="M519" i="1"/>
  <c r="N519" i="1"/>
  <c r="M520" i="1"/>
  <c r="N520" i="1"/>
  <c r="M521" i="1"/>
  <c r="N521" i="1"/>
  <c r="M475" i="1"/>
  <c r="N475" i="1"/>
  <c r="M476" i="1"/>
  <c r="N476" i="1"/>
  <c r="M477" i="1"/>
  <c r="N477" i="1"/>
  <c r="M478" i="1"/>
  <c r="N478" i="1"/>
  <c r="M479" i="1"/>
  <c r="N479" i="1"/>
  <c r="M480" i="1"/>
  <c r="N480" i="1"/>
  <c r="M481" i="1"/>
  <c r="N481" i="1"/>
  <c r="M482" i="1"/>
  <c r="N482" i="1"/>
  <c r="M499" i="1"/>
  <c r="N499" i="1"/>
  <c r="M484" i="1"/>
  <c r="N484" i="1"/>
  <c r="M485" i="1"/>
  <c r="N485" i="1"/>
  <c r="M486" i="1"/>
  <c r="N486" i="1"/>
  <c r="M487" i="1"/>
  <c r="N487" i="1"/>
  <c r="M488" i="1"/>
  <c r="N488" i="1"/>
  <c r="M489" i="1"/>
  <c r="N489" i="1"/>
  <c r="M490" i="1"/>
  <c r="N490" i="1"/>
  <c r="M491" i="1"/>
  <c r="N491" i="1"/>
  <c r="M492" i="1"/>
  <c r="N492" i="1"/>
  <c r="M493" i="1"/>
  <c r="N493" i="1"/>
  <c r="M494" i="1"/>
  <c r="N494" i="1"/>
  <c r="M495" i="1"/>
  <c r="N495" i="1"/>
  <c r="M496" i="1"/>
  <c r="N496" i="1"/>
  <c r="M497" i="1"/>
  <c r="N497" i="1"/>
  <c r="M498" i="1"/>
  <c r="N498" i="1"/>
  <c r="AA500" i="1"/>
  <c r="AA474" i="1"/>
  <c r="M455" i="1"/>
  <c r="N455" i="1"/>
  <c r="M456" i="1"/>
  <c r="N456" i="1"/>
  <c r="M457" i="1"/>
  <c r="N457" i="1"/>
  <c r="M458" i="1"/>
  <c r="N458" i="1"/>
  <c r="M459" i="1"/>
  <c r="N459" i="1"/>
  <c r="M460" i="1"/>
  <c r="N460" i="1"/>
  <c r="M461" i="1"/>
  <c r="N461" i="1"/>
  <c r="M462" i="1"/>
  <c r="N462" i="1"/>
  <c r="M463" i="1"/>
  <c r="N463" i="1"/>
  <c r="M464" i="1"/>
  <c r="N464" i="1"/>
  <c r="M465" i="1"/>
  <c r="N465" i="1"/>
  <c r="M466" i="1"/>
  <c r="N466" i="1"/>
  <c r="M467" i="1"/>
  <c r="N467" i="1"/>
  <c r="M468" i="1"/>
  <c r="N468" i="1"/>
  <c r="M469" i="1"/>
  <c r="N469" i="1"/>
  <c r="M470" i="1"/>
  <c r="N470" i="1"/>
  <c r="M471" i="1"/>
  <c r="N471" i="1"/>
  <c r="M472" i="1"/>
  <c r="N472" i="1"/>
  <c r="M473" i="1"/>
  <c r="N473" i="1"/>
  <c r="M419" i="1"/>
  <c r="N419" i="1"/>
  <c r="M420" i="1"/>
  <c r="N420" i="1"/>
  <c r="M421" i="1"/>
  <c r="N421" i="1"/>
  <c r="M422" i="1"/>
  <c r="N422" i="1"/>
  <c r="M423" i="1"/>
  <c r="M424" i="1"/>
  <c r="N424" i="1"/>
  <c r="M425" i="1"/>
  <c r="N425" i="1"/>
  <c r="M426" i="1"/>
  <c r="N426" i="1"/>
  <c r="M427" i="1"/>
  <c r="N427" i="1"/>
  <c r="M428" i="1"/>
  <c r="N428" i="1"/>
  <c r="M429" i="1"/>
  <c r="N429" i="1"/>
  <c r="M430" i="1"/>
  <c r="N430" i="1"/>
  <c r="M431" i="1"/>
  <c r="N431" i="1"/>
  <c r="M432" i="1"/>
  <c r="N432" i="1"/>
  <c r="M433" i="1"/>
  <c r="N433" i="1"/>
  <c r="M434" i="1"/>
  <c r="N434" i="1"/>
  <c r="M435" i="1"/>
  <c r="N435" i="1"/>
  <c r="M436" i="1"/>
  <c r="N436" i="1"/>
  <c r="M437" i="1"/>
  <c r="N437" i="1"/>
  <c r="M438" i="1"/>
  <c r="N438" i="1"/>
  <c r="M439" i="1"/>
  <c r="N439" i="1"/>
  <c r="M440" i="1"/>
  <c r="N440" i="1"/>
  <c r="M441" i="1"/>
  <c r="N441" i="1"/>
  <c r="M442" i="1"/>
  <c r="N442" i="1"/>
  <c r="M443" i="1"/>
  <c r="N443" i="1"/>
  <c r="M444" i="1"/>
  <c r="N444" i="1"/>
  <c r="M445" i="1"/>
  <c r="N445" i="1"/>
  <c r="M446" i="1"/>
  <c r="N446" i="1"/>
  <c r="M447" i="1"/>
  <c r="N447" i="1"/>
  <c r="M448" i="1"/>
  <c r="N448" i="1"/>
  <c r="M449" i="1"/>
  <c r="N449" i="1"/>
  <c r="M450" i="1"/>
  <c r="N450" i="1"/>
  <c r="AA451" i="1"/>
  <c r="M320" i="1"/>
  <c r="Z248" i="1"/>
  <c r="Z249" i="1"/>
  <c r="Z250" i="1"/>
  <c r="Z251" i="1"/>
  <c r="N248" i="1"/>
  <c r="N249" i="1"/>
  <c r="M249" i="1"/>
  <c r="M248" i="1"/>
  <c r="E3" i="12"/>
  <c r="D3" i="12"/>
  <c r="J3" i="12" s="1"/>
  <c r="P3" i="12" s="1"/>
  <c r="V3" i="12" s="1"/>
  <c r="AB3" i="12" s="1"/>
  <c r="AH3" i="12" s="1"/>
  <c r="AN3" i="12" s="1"/>
  <c r="AT3" i="12" s="1"/>
  <c r="AZ3" i="12" s="1"/>
  <c r="BF3" i="12" s="1"/>
  <c r="C3" i="12"/>
  <c r="I3" i="12" s="1"/>
  <c r="O3" i="12" s="1"/>
  <c r="U3" i="12" s="1"/>
  <c r="AA3" i="12" s="1"/>
  <c r="AG3" i="12" s="1"/>
  <c r="AM3" i="12" s="1"/>
  <c r="AS3" i="12" s="1"/>
  <c r="AY3" i="12" s="1"/>
  <c r="BE3" i="12" s="1"/>
  <c r="B3" i="12"/>
  <c r="A3" i="12"/>
  <c r="G3" i="12" s="1"/>
  <c r="M3" i="12" s="1"/>
  <c r="S3" i="12" s="1"/>
  <c r="Y3" i="12" s="1"/>
  <c r="AE3" i="12" s="1"/>
  <c r="AK3" i="12" s="1"/>
  <c r="AQ3" i="12" s="1"/>
  <c r="AW3" i="12" s="1"/>
  <c r="BC3" i="12" s="1"/>
  <c r="M416" i="1"/>
  <c r="N416" i="1"/>
  <c r="M387" i="1"/>
  <c r="N387" i="1"/>
  <c r="M388" i="1"/>
  <c r="N388" i="1"/>
  <c r="M389" i="1"/>
  <c r="N389" i="1"/>
  <c r="M390" i="1"/>
  <c r="N390" i="1"/>
  <c r="M391" i="1"/>
  <c r="N391" i="1"/>
  <c r="M392" i="1"/>
  <c r="N392" i="1"/>
  <c r="M393" i="1"/>
  <c r="N393" i="1"/>
  <c r="M394" i="1"/>
  <c r="N394" i="1"/>
  <c r="M395" i="1"/>
  <c r="N395" i="1"/>
  <c r="M396" i="1"/>
  <c r="N396" i="1"/>
  <c r="M397" i="1"/>
  <c r="N397" i="1"/>
  <c r="M398" i="1"/>
  <c r="N398" i="1"/>
  <c r="M399" i="1"/>
  <c r="N399" i="1"/>
  <c r="M400" i="1"/>
  <c r="N400" i="1"/>
  <c r="M401" i="1"/>
  <c r="N401" i="1"/>
  <c r="M402" i="1"/>
  <c r="N402" i="1"/>
  <c r="M403" i="1"/>
  <c r="N403" i="1"/>
  <c r="M404" i="1"/>
  <c r="N404" i="1"/>
  <c r="M405" i="1"/>
  <c r="N405" i="1"/>
  <c r="M406" i="1"/>
  <c r="N406" i="1"/>
  <c r="M407" i="1"/>
  <c r="N407" i="1"/>
  <c r="M408" i="1"/>
  <c r="N408" i="1"/>
  <c r="M409" i="1"/>
  <c r="N409" i="1"/>
  <c r="M410" i="1"/>
  <c r="N410" i="1"/>
  <c r="M411" i="1"/>
  <c r="N411" i="1"/>
  <c r="M412" i="1"/>
  <c r="N412" i="1"/>
  <c r="M413" i="1"/>
  <c r="N413" i="1"/>
  <c r="M414" i="1"/>
  <c r="N414" i="1"/>
  <c r="M415" i="1"/>
  <c r="N415" i="1"/>
  <c r="AA417" i="1"/>
  <c r="AA385" i="1"/>
  <c r="M353" i="1"/>
  <c r="N353" i="1"/>
  <c r="M354" i="1"/>
  <c r="N354" i="1"/>
  <c r="M355" i="1"/>
  <c r="N355" i="1"/>
  <c r="M356" i="1"/>
  <c r="N356" i="1"/>
  <c r="M357" i="1"/>
  <c r="N357" i="1"/>
  <c r="M358" i="1"/>
  <c r="N358" i="1"/>
  <c r="M359" i="1"/>
  <c r="N359" i="1"/>
  <c r="M360" i="1"/>
  <c r="N360" i="1"/>
  <c r="M361" i="1"/>
  <c r="N361" i="1"/>
  <c r="M362" i="1"/>
  <c r="N362" i="1"/>
  <c r="M363" i="1"/>
  <c r="N363" i="1"/>
  <c r="M364" i="1"/>
  <c r="N364" i="1"/>
  <c r="M365" i="1"/>
  <c r="N365" i="1"/>
  <c r="M366" i="1"/>
  <c r="N366" i="1"/>
  <c r="M367" i="1"/>
  <c r="N367" i="1"/>
  <c r="M368" i="1"/>
  <c r="N368" i="1"/>
  <c r="M369" i="1"/>
  <c r="N369" i="1"/>
  <c r="M370" i="1"/>
  <c r="N370" i="1"/>
  <c r="M371" i="1"/>
  <c r="N371" i="1"/>
  <c r="M372" i="1"/>
  <c r="N372" i="1"/>
  <c r="M373" i="1"/>
  <c r="N373" i="1"/>
  <c r="M374" i="1"/>
  <c r="N374" i="1"/>
  <c r="M375" i="1"/>
  <c r="N375" i="1"/>
  <c r="M376" i="1"/>
  <c r="N376" i="1"/>
  <c r="M377" i="1"/>
  <c r="N377" i="1"/>
  <c r="M378" i="1"/>
  <c r="N378" i="1"/>
  <c r="M379" i="1"/>
  <c r="N379" i="1"/>
  <c r="M380" i="1"/>
  <c r="N380" i="1"/>
  <c r="M381" i="1"/>
  <c r="N381" i="1"/>
  <c r="M382" i="1"/>
  <c r="N382" i="1"/>
  <c r="M383" i="1"/>
  <c r="N383" i="1"/>
  <c r="M384" i="1"/>
  <c r="N384" i="1"/>
  <c r="M349" i="1"/>
  <c r="N349" i="1"/>
  <c r="M321" i="1"/>
  <c r="N321" i="1"/>
  <c r="M322" i="1"/>
  <c r="N322" i="1"/>
  <c r="M323" i="1"/>
  <c r="N323" i="1"/>
  <c r="M324" i="1"/>
  <c r="N324" i="1"/>
  <c r="M325" i="1"/>
  <c r="N325" i="1"/>
  <c r="M326" i="1"/>
  <c r="N326" i="1"/>
  <c r="M327" i="1"/>
  <c r="N327" i="1"/>
  <c r="M328" i="1"/>
  <c r="N328" i="1"/>
  <c r="M329" i="1"/>
  <c r="N329" i="1"/>
  <c r="M330" i="1"/>
  <c r="N330" i="1"/>
  <c r="M331" i="1"/>
  <c r="N331" i="1"/>
  <c r="M332" i="1"/>
  <c r="N332" i="1"/>
  <c r="M333" i="1"/>
  <c r="N333" i="1"/>
  <c r="M334" i="1"/>
  <c r="N334" i="1"/>
  <c r="M335" i="1"/>
  <c r="N335" i="1"/>
  <c r="M336" i="1"/>
  <c r="N336" i="1"/>
  <c r="M337" i="1"/>
  <c r="N337" i="1"/>
  <c r="M338" i="1"/>
  <c r="N338" i="1"/>
  <c r="M339" i="1"/>
  <c r="N339" i="1"/>
  <c r="M340" i="1"/>
  <c r="N340" i="1"/>
  <c r="M341" i="1"/>
  <c r="N341" i="1"/>
  <c r="M342" i="1"/>
  <c r="N342" i="1"/>
  <c r="M343" i="1"/>
  <c r="N343" i="1"/>
  <c r="M344" i="1"/>
  <c r="N344" i="1"/>
  <c r="M345" i="1"/>
  <c r="N345" i="1"/>
  <c r="M346" i="1"/>
  <c r="N346" i="1"/>
  <c r="M347" i="1"/>
  <c r="N347" i="1"/>
  <c r="M348" i="1"/>
  <c r="N348" i="1"/>
  <c r="AA350" i="1"/>
  <c r="N350" i="1"/>
  <c r="M350" i="1"/>
  <c r="N320" i="1"/>
  <c r="N319" i="1"/>
  <c r="M319" i="1"/>
  <c r="N284" i="1"/>
  <c r="N285" i="1"/>
  <c r="N286" i="1"/>
  <c r="N287" i="1"/>
  <c r="N288" i="1"/>
  <c r="N289" i="1"/>
  <c r="N290" i="1"/>
  <c r="N291" i="1"/>
  <c r="N292" i="1"/>
  <c r="N293" i="1"/>
  <c r="M285" i="1"/>
  <c r="M286" i="1"/>
  <c r="AA319" i="1"/>
  <c r="M288" i="1"/>
  <c r="M289" i="1"/>
  <c r="M290" i="1"/>
  <c r="M291" i="1"/>
  <c r="M292" i="1"/>
  <c r="M293" i="1"/>
  <c r="M294" i="1"/>
  <c r="M295" i="1"/>
  <c r="M287" i="1"/>
  <c r="AA285" i="1"/>
  <c r="A21" i="1"/>
  <c r="M26" i="17" l="1"/>
  <c r="M27" i="17" s="1"/>
  <c r="M28" i="17" s="1"/>
  <c r="M29" i="17" s="1"/>
  <c r="M30" i="17" s="1"/>
  <c r="M31" i="17" s="1"/>
  <c r="M32" i="17" s="1"/>
  <c r="M33" i="17" s="1"/>
  <c r="M34" i="17" s="1"/>
  <c r="M35" i="17" s="1"/>
  <c r="M36" i="17" s="1"/>
  <c r="M37" i="17" s="1"/>
  <c r="M38" i="17" s="1"/>
  <c r="M39" i="17" s="1"/>
  <c r="M40" i="17" s="1"/>
  <c r="M41" i="17" s="1"/>
  <c r="M42" i="17" s="1"/>
  <c r="M43" i="17" s="1"/>
  <c r="M44" i="17" s="1"/>
  <c r="M45" i="17" s="1"/>
  <c r="M46" i="17" s="1"/>
  <c r="M47" i="17" s="1"/>
  <c r="M48" i="17" s="1"/>
  <c r="M49" i="17" s="1"/>
  <c r="M50" i="17" s="1"/>
  <c r="M51" i="17" s="1"/>
  <c r="M52" i="17" s="1"/>
  <c r="M53" i="17" s="1"/>
  <c r="M54" i="17" s="1"/>
  <c r="M55" i="17" s="1"/>
  <c r="M56" i="17" s="1"/>
  <c r="M57" i="17" s="1"/>
  <c r="M58" i="17" s="1"/>
  <c r="M59" i="17" s="1"/>
  <c r="M60" i="17" s="1"/>
  <c r="M61" i="17" s="1"/>
  <c r="M62" i="17" s="1"/>
  <c r="M63" i="17" s="1"/>
  <c r="M64" i="17" s="1"/>
  <c r="M65" i="17" s="1"/>
  <c r="M66" i="17" s="1"/>
  <c r="M67" i="17" s="1"/>
  <c r="M68" i="17" s="1"/>
  <c r="M69" i="17" s="1"/>
  <c r="M70" i="17" s="1"/>
  <c r="M71" i="17" s="1"/>
  <c r="M72" i="17" s="1"/>
  <c r="M73" i="17" s="1"/>
  <c r="M74" i="17" s="1"/>
  <c r="M75" i="17" s="1"/>
  <c r="M76" i="17" s="1"/>
  <c r="M77" i="17" s="1"/>
  <c r="M78" i="17" s="1"/>
  <c r="M79" i="17" s="1"/>
  <c r="M80" i="17" s="1"/>
  <c r="M81" i="17" s="1"/>
  <c r="M82" i="17" s="1"/>
  <c r="M83" i="17" s="1"/>
  <c r="M84" i="17" s="1"/>
  <c r="M85" i="17" s="1"/>
  <c r="M86" i="17" s="1"/>
  <c r="M87" i="17" s="1"/>
  <c r="M88" i="17" s="1"/>
  <c r="M89" i="17" s="1"/>
  <c r="M90" i="17" s="1"/>
  <c r="M91" i="17" s="1"/>
  <c r="M92" i="17" s="1"/>
  <c r="M93" i="17" s="1"/>
  <c r="M94" i="17" s="1"/>
  <c r="M95" i="17" s="1"/>
  <c r="M96" i="17" s="1"/>
  <c r="M97" i="17" s="1"/>
  <c r="M98" i="17" s="1"/>
  <c r="E750" i="14"/>
  <c r="D750" i="14"/>
  <c r="J750" i="14" s="1"/>
  <c r="P750" i="14" s="1"/>
  <c r="V750" i="14" s="1"/>
  <c r="AB750" i="14" s="1"/>
  <c r="AH750" i="14" s="1"/>
  <c r="AN750" i="14" s="1"/>
  <c r="AT750" i="14" s="1"/>
  <c r="AZ750" i="14" s="1"/>
  <c r="BF750" i="14" s="1"/>
  <c r="BL750" i="14" s="1"/>
  <c r="AI1263" i="12"/>
  <c r="AF1263" i="12"/>
  <c r="AF256" i="12"/>
  <c r="AI256" i="12"/>
  <c r="AI680" i="12"/>
  <c r="AF680" i="12"/>
  <c r="AI949" i="12"/>
  <c r="AF949" i="12"/>
  <c r="AO747" i="12"/>
  <c r="AL747" i="12"/>
  <c r="AF675" i="12"/>
  <c r="AI675" i="12"/>
  <c r="AI1056" i="12"/>
  <c r="AF1056" i="12"/>
  <c r="AL1115" i="12"/>
  <c r="AO1115" i="12"/>
  <c r="AL720" i="12"/>
  <c r="AO720" i="12"/>
  <c r="AI1063" i="12"/>
  <c r="AF1063" i="12"/>
  <c r="H3" i="14"/>
  <c r="AI1301" i="12"/>
  <c r="AF1301" i="12"/>
  <c r="AF691" i="12"/>
  <c r="AI691" i="12"/>
  <c r="AI46" i="12"/>
  <c r="AF46" i="12"/>
  <c r="AI273" i="12"/>
  <c r="AF273" i="12"/>
  <c r="AO1240" i="12"/>
  <c r="AL1240" i="12"/>
  <c r="AU570" i="12"/>
  <c r="AR570" i="12"/>
  <c r="AI988" i="12"/>
  <c r="AF988" i="12"/>
  <c r="AL644" i="12"/>
  <c r="AO644" i="12"/>
  <c r="AI1116" i="12"/>
  <c r="AF1116" i="12"/>
  <c r="AF872" i="12"/>
  <c r="AI872" i="12"/>
  <c r="AL275" i="12"/>
  <c r="AO275" i="12"/>
  <c r="AI279" i="12"/>
  <c r="AF279" i="12"/>
  <c r="AI925" i="12"/>
  <c r="AF925" i="12"/>
  <c r="AL1308" i="12"/>
  <c r="AO1308" i="12"/>
  <c r="AI815" i="12"/>
  <c r="AF815" i="12"/>
  <c r="AO1010" i="12"/>
  <c r="AL1010" i="12"/>
  <c r="AI598" i="12"/>
  <c r="AF598" i="12"/>
  <c r="AI1182" i="12"/>
  <c r="AF1182" i="12"/>
  <c r="AI590" i="12"/>
  <c r="AF590" i="12"/>
  <c r="AI1032" i="12"/>
  <c r="AF1032" i="12"/>
  <c r="AI1247" i="12"/>
  <c r="AF1247" i="12"/>
  <c r="AI280" i="12"/>
  <c r="AF280" i="12"/>
  <c r="AF347" i="12"/>
  <c r="AI347" i="12"/>
  <c r="AF212" i="12"/>
  <c r="AI212" i="12"/>
  <c r="AI807" i="12"/>
  <c r="AF807" i="12"/>
  <c r="AI1277" i="12"/>
  <c r="AF1277" i="12"/>
  <c r="AI636" i="12"/>
  <c r="AF636" i="12"/>
  <c r="AO648" i="12"/>
  <c r="AL648" i="12"/>
  <c r="AO779" i="12"/>
  <c r="AL779" i="12"/>
  <c r="AI771" i="12"/>
  <c r="AF771" i="12"/>
  <c r="AI763" i="12"/>
  <c r="AF763" i="12"/>
  <c r="AO295" i="12"/>
  <c r="AL295" i="12"/>
  <c r="AI1319" i="12"/>
  <c r="AF1319" i="12"/>
  <c r="AI711" i="12"/>
  <c r="AF711" i="12"/>
  <c r="AR707" i="12"/>
  <c r="AU707" i="12"/>
  <c r="AL1262" i="12"/>
  <c r="AO1262" i="12"/>
  <c r="AL620" i="12"/>
  <c r="AO620" i="12"/>
  <c r="AL312" i="12"/>
  <c r="AO312" i="12"/>
  <c r="AI787" i="12"/>
  <c r="AF787" i="12"/>
  <c r="AF739" i="12"/>
  <c r="AI739" i="12"/>
  <c r="AI616" i="12"/>
  <c r="AF616" i="12"/>
  <c r="AF760" i="12"/>
  <c r="AI760" i="12"/>
  <c r="AL612" i="12"/>
  <c r="AO612" i="12"/>
  <c r="AF180" i="12"/>
  <c r="AI180" i="12"/>
  <c r="AO541" i="12"/>
  <c r="AL541" i="12"/>
  <c r="AF1011" i="12"/>
  <c r="AI1011" i="12"/>
  <c r="AI632" i="12"/>
  <c r="AF632" i="12"/>
  <c r="AU699" i="12"/>
  <c r="AR699" i="12"/>
  <c r="AI1120" i="12"/>
  <c r="AF1120" i="12"/>
  <c r="AI1261" i="12"/>
  <c r="AF1261" i="12"/>
  <c r="AL1338" i="12"/>
  <c r="AO1338" i="12"/>
  <c r="AI945" i="12"/>
  <c r="AF945" i="12"/>
  <c r="AI1293" i="12"/>
  <c r="AF1293" i="12"/>
  <c r="AF677" i="12"/>
  <c r="AI677" i="12"/>
  <c r="AF248" i="12"/>
  <c r="AI248" i="12"/>
  <c r="AF1254" i="12"/>
  <c r="AI1254" i="12"/>
  <c r="AI929" i="12"/>
  <c r="AF929" i="12"/>
  <c r="AF969" i="12"/>
  <c r="AI969" i="12"/>
  <c r="AL554" i="12"/>
  <c r="AO554" i="12"/>
  <c r="AR545" i="12"/>
  <c r="AU545" i="12"/>
  <c r="AU715" i="12"/>
  <c r="AR715" i="12"/>
  <c r="AI767" i="12"/>
  <c r="AF767" i="12"/>
  <c r="AI793" i="12"/>
  <c r="AF793" i="12"/>
  <c r="AI695" i="12"/>
  <c r="AF695" i="12"/>
  <c r="AF1287" i="12"/>
  <c r="AI1287" i="12"/>
  <c r="AI1352" i="12"/>
  <c r="AF1352" i="12"/>
  <c r="AF22" i="12"/>
  <c r="AI22" i="12"/>
  <c r="AL624" i="12"/>
  <c r="AO624" i="12"/>
  <c r="AL1317" i="12"/>
  <c r="AO1317" i="12"/>
  <c r="AL727" i="12"/>
  <c r="AO727" i="12"/>
  <c r="AI723" i="12"/>
  <c r="AF723" i="12"/>
  <c r="AF852" i="12"/>
  <c r="AI852" i="12"/>
  <c r="AI795" i="12"/>
  <c r="AF795" i="12"/>
  <c r="AI896" i="12"/>
  <c r="AF896" i="12"/>
  <c r="AI912" i="12"/>
  <c r="AF912" i="12"/>
  <c r="AI703" i="12"/>
  <c r="AF703" i="12"/>
  <c r="AF908" i="12"/>
  <c r="AI908" i="12"/>
  <c r="AO526" i="12"/>
  <c r="AL526" i="12"/>
  <c r="AL1269" i="12"/>
  <c r="AO1269" i="12"/>
  <c r="AF276" i="12"/>
  <c r="AI276" i="12"/>
  <c r="AI888" i="12"/>
  <c r="AF888" i="12"/>
  <c r="AF108" i="12"/>
  <c r="AI108" i="12"/>
  <c r="AI799" i="12"/>
  <c r="AF799" i="12"/>
  <c r="AO740" i="12"/>
  <c r="AL740" i="12"/>
  <c r="AF751" i="12"/>
  <c r="AI751" i="12"/>
  <c r="AO1313" i="12"/>
  <c r="AL1313" i="12"/>
  <c r="AI826" i="12"/>
  <c r="AF826" i="12"/>
  <c r="AF1007" i="12"/>
  <c r="AI1007" i="12"/>
  <c r="AI683" i="12"/>
  <c r="AF683" i="12"/>
  <c r="AI575" i="12"/>
  <c r="AF575" i="12"/>
  <c r="AI553" i="12"/>
  <c r="AF553" i="12"/>
  <c r="AI783" i="12"/>
  <c r="AF783" i="12"/>
  <c r="AF692" i="12"/>
  <c r="AI692" i="12"/>
  <c r="AI998" i="12"/>
  <c r="AF998" i="12"/>
  <c r="AI1205" i="12"/>
  <c r="AF1205" i="12"/>
  <c r="AF1321" i="12"/>
  <c r="AI1321" i="12"/>
  <c r="AI1006" i="12"/>
  <c r="AF1006" i="12"/>
  <c r="AL1153" i="12"/>
  <c r="AO1153" i="12"/>
  <c r="AF1128" i="12"/>
  <c r="AI1128" i="12"/>
  <c r="AO303" i="12"/>
  <c r="AL303" i="12"/>
  <c r="AR283" i="12"/>
  <c r="AU283" i="12"/>
  <c r="AI1044" i="12"/>
  <c r="AF1044" i="12"/>
  <c r="AO80" i="12"/>
  <c r="AL80" i="12"/>
  <c r="AF652" i="12"/>
  <c r="AI652" i="12"/>
  <c r="AI733" i="12"/>
  <c r="AF733" i="12"/>
  <c r="AI1245" i="12"/>
  <c r="AF1245" i="12"/>
  <c r="AF293" i="12"/>
  <c r="AI293" i="12"/>
  <c r="AL621" i="12"/>
  <c r="AO621" i="12"/>
  <c r="AF156" i="12"/>
  <c r="AI156" i="12"/>
  <c r="AL509" i="12"/>
  <c r="AO509" i="12"/>
  <c r="AF999" i="12"/>
  <c r="AI999" i="12"/>
  <c r="AI287" i="12"/>
  <c r="AF287" i="12"/>
  <c r="AI1154" i="12"/>
  <c r="AF1154" i="12"/>
  <c r="AL656" i="12"/>
  <c r="AO656" i="12"/>
  <c r="AL1078" i="12"/>
  <c r="AO1078" i="12"/>
  <c r="AF42" i="12"/>
  <c r="AI42" i="12"/>
  <c r="AF188" i="12"/>
  <c r="AI188" i="12"/>
  <c r="AL688" i="12"/>
  <c r="AO688" i="12"/>
  <c r="AO1074" i="12"/>
  <c r="AL1074" i="12"/>
  <c r="AI819" i="12"/>
  <c r="AF819" i="12"/>
  <c r="AF136" i="12"/>
  <c r="AI136" i="12"/>
  <c r="AF700" i="12"/>
  <c r="AI700" i="12"/>
  <c r="AF521" i="12"/>
  <c r="AI521" i="12"/>
  <c r="AL340" i="12"/>
  <c r="AO340" i="12"/>
  <c r="AF1347" i="12"/>
  <c r="AI1347" i="12"/>
  <c r="AI6" i="12"/>
  <c r="AF6" i="12"/>
  <c r="AF346" i="12"/>
  <c r="AI346" i="12"/>
  <c r="AI600" i="12"/>
  <c r="AF600" i="12"/>
  <c r="AI58" i="12"/>
  <c r="AF58" i="12"/>
  <c r="AO291" i="12"/>
  <c r="AL291" i="12"/>
  <c r="AI1265" i="12"/>
  <c r="AF1265" i="12"/>
  <c r="AR513" i="12"/>
  <c r="AU513" i="12"/>
  <c r="AI36" i="12"/>
  <c r="AF36" i="12"/>
  <c r="AF803" i="12"/>
  <c r="AI803" i="12"/>
  <c r="AF1283" i="12"/>
  <c r="AI1283" i="12"/>
  <c r="AO824" i="12"/>
  <c r="AL824" i="12"/>
  <c r="AI1285" i="12"/>
  <c r="AF1285" i="12"/>
  <c r="AI785" i="12"/>
  <c r="AF785" i="12"/>
  <c r="AO83" i="12"/>
  <c r="AL83" i="12"/>
  <c r="AR25" i="12"/>
  <c r="AU25" i="12"/>
  <c r="AF881" i="12"/>
  <c r="AI881" i="12"/>
  <c r="AF619" i="12"/>
  <c r="AI619" i="12"/>
  <c r="AO1071" i="12"/>
  <c r="AL1071" i="12"/>
  <c r="AR499" i="12"/>
  <c r="AU499" i="12"/>
  <c r="AO40" i="12"/>
  <c r="AL40" i="12"/>
  <c r="AL472" i="12"/>
  <c r="AO472" i="12"/>
  <c r="AO883" i="12"/>
  <c r="AL883" i="12"/>
  <c r="AO1291" i="12"/>
  <c r="AL1291" i="12"/>
  <c r="AO199" i="12"/>
  <c r="AL199" i="12"/>
  <c r="AL609" i="12"/>
  <c r="AO609" i="12"/>
  <c r="AR582" i="12"/>
  <c r="AU582" i="12"/>
  <c r="AI989" i="12"/>
  <c r="AF989" i="12"/>
  <c r="AI1042" i="12"/>
  <c r="AF1042" i="12"/>
  <c r="AL1119" i="12"/>
  <c r="AO1119" i="12"/>
  <c r="AO219" i="12"/>
  <c r="AL219" i="12"/>
  <c r="AF177" i="12"/>
  <c r="AI177" i="12"/>
  <c r="AI1168" i="12"/>
  <c r="AF1168" i="12"/>
  <c r="AU1151" i="12"/>
  <c r="AR1151" i="12"/>
  <c r="AI27" i="12"/>
  <c r="AF27" i="12"/>
  <c r="AO502" i="12"/>
  <c r="AL502" i="12"/>
  <c r="AO770" i="12"/>
  <c r="AL770" i="12"/>
  <c r="AI361" i="12"/>
  <c r="AF361" i="12"/>
  <c r="AO766" i="12"/>
  <c r="AL766" i="12"/>
  <c r="AU984" i="12"/>
  <c r="AR984" i="12"/>
  <c r="AR1237" i="12"/>
  <c r="AU1237" i="12"/>
  <c r="AO1334" i="12"/>
  <c r="AL1334" i="12"/>
  <c r="AO366" i="12"/>
  <c r="AL366" i="12"/>
  <c r="AR100" i="12"/>
  <c r="AU100" i="12"/>
  <c r="AI365" i="12"/>
  <c r="AF365" i="12"/>
  <c r="AO438" i="12"/>
  <c r="AL438" i="12"/>
  <c r="AO551" i="12"/>
  <c r="AL551" i="12"/>
  <c r="AI665" i="12"/>
  <c r="AF665" i="12"/>
  <c r="AR24" i="12"/>
  <c r="AU24" i="12"/>
  <c r="BA1016" i="12"/>
  <c r="AX1016" i="12"/>
  <c r="BA777" i="12"/>
  <c r="AX777" i="12"/>
  <c r="AI405" i="12"/>
  <c r="AF405" i="12"/>
  <c r="AU664" i="12"/>
  <c r="AR664" i="12"/>
  <c r="AL1320" i="12"/>
  <c r="AO1320" i="12"/>
  <c r="AI804" i="12"/>
  <c r="AF804" i="12"/>
  <c r="AI1127" i="12"/>
  <c r="AF1127" i="12"/>
  <c r="AO342" i="12"/>
  <c r="AL342" i="12"/>
  <c r="AI429" i="12"/>
  <c r="AF429" i="12"/>
  <c r="AO543" i="12"/>
  <c r="AL543" i="12"/>
  <c r="AI514" i="12"/>
  <c r="AF514" i="12"/>
  <c r="AL583" i="12"/>
  <c r="AO583" i="12"/>
  <c r="AO81" i="12"/>
  <c r="AL81" i="12"/>
  <c r="AO839" i="12"/>
  <c r="AL839" i="12"/>
  <c r="AI1043" i="12"/>
  <c r="AF1043" i="12"/>
  <c r="AL1196" i="12"/>
  <c r="AO1196" i="12"/>
  <c r="AI1160" i="12"/>
  <c r="AF1160" i="12"/>
  <c r="AL1222" i="12"/>
  <c r="AO1222" i="12"/>
  <c r="AL993" i="12"/>
  <c r="AO993" i="12"/>
  <c r="BG351" i="12"/>
  <c r="BD351" i="12"/>
  <c r="AO847" i="12"/>
  <c r="AL847" i="12"/>
  <c r="AO322" i="12"/>
  <c r="AL322" i="12"/>
  <c r="AI603" i="12"/>
  <c r="AF603" i="12"/>
  <c r="AI1185" i="12"/>
  <c r="AF1185" i="12"/>
  <c r="AO362" i="12"/>
  <c r="AL362" i="12"/>
  <c r="AO571" i="12"/>
  <c r="AL571" i="12"/>
  <c r="AU742" i="12"/>
  <c r="AR742" i="12"/>
  <c r="AI385" i="12"/>
  <c r="AF385" i="12"/>
  <c r="AU1109" i="12"/>
  <c r="AR1109" i="12"/>
  <c r="AO446" i="12"/>
  <c r="AL446" i="12"/>
  <c r="AI437" i="12"/>
  <c r="AF437" i="12"/>
  <c r="AO790" i="12"/>
  <c r="AL790" i="12"/>
  <c r="AO539" i="12"/>
  <c r="AL539" i="12"/>
  <c r="AO301" i="12"/>
  <c r="AL301" i="12"/>
  <c r="AU653" i="12"/>
  <c r="AR653" i="12"/>
  <c r="AU641" i="12"/>
  <c r="AR641" i="12"/>
  <c r="AO1242" i="12"/>
  <c r="AL1242" i="12"/>
  <c r="AO778" i="12"/>
  <c r="AL778" i="12"/>
  <c r="AR836" i="12"/>
  <c r="AU836" i="12"/>
  <c r="AX982" i="12"/>
  <c r="BA982" i="12"/>
  <c r="AO1322" i="12"/>
  <c r="AL1322" i="12"/>
  <c r="AO450" i="12"/>
  <c r="AL450" i="12"/>
  <c r="AO926" i="12"/>
  <c r="AL926" i="12"/>
  <c r="AO1221" i="12"/>
  <c r="AL1221" i="12"/>
  <c r="AO743" i="12"/>
  <c r="AL743" i="12"/>
  <c r="AI676" i="12"/>
  <c r="AF676" i="12"/>
  <c r="AO519" i="12"/>
  <c r="AL519" i="12"/>
  <c r="AO1202" i="12"/>
  <c r="AL1202" i="12"/>
  <c r="AO454" i="12"/>
  <c r="AL454" i="12"/>
  <c r="AI461" i="12"/>
  <c r="AF461" i="12"/>
  <c r="AO482" i="12"/>
  <c r="AL482" i="12"/>
  <c r="AO430" i="12"/>
  <c r="AL430" i="12"/>
  <c r="AO1033" i="12"/>
  <c r="AL1033" i="12"/>
  <c r="AO1068" i="12"/>
  <c r="AL1068" i="12"/>
  <c r="AI506" i="12"/>
  <c r="AF506" i="12"/>
  <c r="AO386" i="12"/>
  <c r="AL386" i="12"/>
  <c r="AI1181" i="12"/>
  <c r="AF1181" i="12"/>
  <c r="AI449" i="12"/>
  <c r="AF449" i="12"/>
  <c r="AO394" i="12"/>
  <c r="AL394" i="12"/>
  <c r="AO314" i="12"/>
  <c r="AL314" i="12"/>
  <c r="AO79" i="12"/>
  <c r="AL79" i="12"/>
  <c r="AL764" i="12"/>
  <c r="AO764" i="12"/>
  <c r="AR32" i="12"/>
  <c r="AU32" i="12"/>
  <c r="AR8" i="12"/>
  <c r="AU8" i="12"/>
  <c r="AO1025" i="12"/>
  <c r="AL1025" i="12"/>
  <c r="AI373" i="12"/>
  <c r="AF373" i="12"/>
  <c r="AO490" i="12"/>
  <c r="AL490" i="12"/>
  <c r="AI1114" i="12"/>
  <c r="AF1114" i="12"/>
  <c r="AO73" i="12"/>
  <c r="AL73" i="12"/>
  <c r="AI1302" i="12"/>
  <c r="AF1302" i="12"/>
  <c r="AO1224" i="12"/>
  <c r="AL1224" i="12"/>
  <c r="AO1329" i="12"/>
  <c r="AL1329" i="12"/>
  <c r="BG755" i="12"/>
  <c r="BD755" i="12"/>
  <c r="AI393" i="12"/>
  <c r="AF393" i="12"/>
  <c r="AO422" i="12"/>
  <c r="AL422" i="12"/>
  <c r="AU985" i="12"/>
  <c r="AR985" i="12"/>
  <c r="AF121" i="12"/>
  <c r="AI121" i="12"/>
  <c r="AL820" i="12"/>
  <c r="AO820" i="12"/>
  <c r="AL242" i="12"/>
  <c r="AO242" i="12"/>
  <c r="BA833" i="12"/>
  <c r="AX833" i="12"/>
  <c r="AL218" i="12"/>
  <c r="AO218" i="12"/>
  <c r="AF798" i="12"/>
  <c r="AI798" i="12"/>
  <c r="AL368" i="12"/>
  <c r="AO368" i="12"/>
  <c r="AF615" i="12"/>
  <c r="AI615" i="12"/>
  <c r="AU634" i="12"/>
  <c r="AR634" i="12"/>
  <c r="AI525" i="12"/>
  <c r="AF525" i="12"/>
  <c r="AF532" i="12"/>
  <c r="AI532" i="12"/>
  <c r="AO95" i="12"/>
  <c r="AL95" i="12"/>
  <c r="AF169" i="12"/>
  <c r="AI169" i="12"/>
  <c r="AI1147" i="12"/>
  <c r="AF1147" i="12"/>
  <c r="AL1123" i="12"/>
  <c r="AO1123" i="12"/>
  <c r="AL1212" i="12"/>
  <c r="AO1212" i="12"/>
  <c r="AL408" i="12"/>
  <c r="AO408" i="12"/>
  <c r="AR44" i="12"/>
  <c r="AU44" i="12"/>
  <c r="AU950" i="12"/>
  <c r="AR950" i="12"/>
  <c r="AO713" i="12"/>
  <c r="AL713" i="12"/>
  <c r="AF253" i="12"/>
  <c r="AI253" i="12"/>
  <c r="AF319" i="12"/>
  <c r="AI319" i="12"/>
  <c r="AR272" i="12"/>
  <c r="AU272" i="12"/>
  <c r="AI1268" i="12"/>
  <c r="AF1268" i="12"/>
  <c r="AR1095" i="12"/>
  <c r="AU1095" i="12"/>
  <c r="AF1337" i="12"/>
  <c r="AI1337" i="12"/>
  <c r="AU921" i="12"/>
  <c r="AR921" i="12"/>
  <c r="AL110" i="12"/>
  <c r="AO110" i="12"/>
  <c r="AF443" i="12"/>
  <c r="AI443" i="12"/>
  <c r="AF492" i="12"/>
  <c r="AI492" i="12"/>
  <c r="AU730" i="12"/>
  <c r="AR730" i="12"/>
  <c r="AR296" i="12"/>
  <c r="AU296" i="12"/>
  <c r="AF504" i="12"/>
  <c r="AI504" i="12"/>
  <c r="AI498" i="12"/>
  <c r="AF498" i="12"/>
  <c r="AO91" i="12"/>
  <c r="AL91" i="12"/>
  <c r="AF471" i="12"/>
  <c r="AI471" i="12"/>
  <c r="AR124" i="12"/>
  <c r="AU124" i="12"/>
  <c r="AI1073" i="12"/>
  <c r="AF1073" i="12"/>
  <c r="AF512" i="12"/>
  <c r="AI512" i="12"/>
  <c r="AF917" i="12"/>
  <c r="AI917" i="12"/>
  <c r="AO638" i="12"/>
  <c r="AL638" i="12"/>
  <c r="AI931" i="12"/>
  <c r="AF931" i="12"/>
  <c r="BA704" i="12"/>
  <c r="AX704" i="12"/>
  <c r="AF1203" i="12"/>
  <c r="AI1203" i="12"/>
  <c r="AF431" i="12"/>
  <c r="AI431" i="12"/>
  <c r="AO321" i="12"/>
  <c r="AL321" i="12"/>
  <c r="AF153" i="12"/>
  <c r="AI153" i="12"/>
  <c r="AL1232" i="12"/>
  <c r="AO1232" i="12"/>
  <c r="AR236" i="12"/>
  <c r="AU236" i="12"/>
  <c r="AI923" i="12"/>
  <c r="AF923" i="12"/>
  <c r="AU942" i="12"/>
  <c r="AR942" i="12"/>
  <c r="AL952" i="12"/>
  <c r="AO952" i="12"/>
  <c r="AO915" i="12"/>
  <c r="AL915" i="12"/>
  <c r="AO255" i="12"/>
  <c r="AL255" i="12"/>
  <c r="AO871" i="12"/>
  <c r="AL871" i="12"/>
  <c r="AL608" i="12"/>
  <c r="AO608" i="12"/>
  <c r="AO143" i="12"/>
  <c r="AL143" i="12"/>
  <c r="AU954" i="12"/>
  <c r="AR954" i="12"/>
  <c r="AO163" i="12"/>
  <c r="AL163" i="12"/>
  <c r="AU277" i="12"/>
  <c r="AR277" i="12"/>
  <c r="AF901" i="12"/>
  <c r="AI901" i="12"/>
  <c r="AL1017" i="12"/>
  <c r="AO1017" i="12"/>
  <c r="AR884" i="12"/>
  <c r="AU884" i="12"/>
  <c r="AF201" i="12"/>
  <c r="AI201" i="12"/>
  <c r="AO333" i="12"/>
  <c r="AL333" i="12"/>
  <c r="AU1008" i="12"/>
  <c r="AR1008" i="12"/>
  <c r="AO562" i="12"/>
  <c r="AL562" i="12"/>
  <c r="AF580" i="12"/>
  <c r="AI580" i="12"/>
  <c r="AU622" i="12"/>
  <c r="AR622" i="12"/>
  <c r="AL238" i="12"/>
  <c r="AO238" i="12"/>
  <c r="AR765" i="12"/>
  <c r="AU765" i="12"/>
  <c r="AR759" i="12"/>
  <c r="AU759" i="12"/>
  <c r="AR53" i="12"/>
  <c r="AU53" i="12"/>
  <c r="AU1170" i="12"/>
  <c r="AR1170" i="12"/>
  <c r="AR1174" i="12"/>
  <c r="AU1174" i="12"/>
  <c r="AI655" i="12"/>
  <c r="AF655" i="12"/>
  <c r="AR1040" i="12"/>
  <c r="AU1040" i="12"/>
  <c r="AL862" i="12"/>
  <c r="AO862" i="12"/>
  <c r="AF1272" i="12"/>
  <c r="AI1272" i="12"/>
  <c r="AF932" i="12"/>
  <c r="AI932" i="12"/>
  <c r="AR1083" i="12"/>
  <c r="AU1083" i="12"/>
  <c r="AL501" i="12"/>
  <c r="AO501" i="12"/>
  <c r="AO822" i="12"/>
  <c r="AL822" i="12"/>
  <c r="AL444" i="12"/>
  <c r="AO444" i="12"/>
  <c r="AO286" i="12"/>
  <c r="AL286" i="12"/>
  <c r="AL360" i="12"/>
  <c r="AO360" i="12"/>
  <c r="AF806" i="12"/>
  <c r="AI806" i="12"/>
  <c r="AF1053" i="12"/>
  <c r="AI1053" i="12"/>
  <c r="AL870" i="12"/>
  <c r="AO870" i="12"/>
  <c r="AU618" i="12"/>
  <c r="AR618" i="12"/>
  <c r="AL493" i="12"/>
  <c r="AO493" i="12"/>
  <c r="AO494" i="12"/>
  <c r="AL494" i="12"/>
  <c r="AF1092" i="12"/>
  <c r="AI1092" i="12"/>
  <c r="AL202" i="12"/>
  <c r="AO202" i="12"/>
  <c r="AR1091" i="12"/>
  <c r="AU1091" i="12"/>
  <c r="AR658" i="12"/>
  <c r="AU658" i="12"/>
  <c r="AR813" i="12"/>
  <c r="AU813" i="12"/>
  <c r="AX1112" i="12"/>
  <c r="BA1112" i="12"/>
  <c r="AF818" i="12"/>
  <c r="AI818" i="12"/>
  <c r="AL190" i="12"/>
  <c r="AO190" i="12"/>
  <c r="AO574" i="12"/>
  <c r="AL574" i="12"/>
  <c r="AF536" i="12"/>
  <c r="AI536" i="12"/>
  <c r="AO341" i="12"/>
  <c r="AL341" i="12"/>
  <c r="AO867" i="12"/>
  <c r="AL867" i="12"/>
  <c r="AF572" i="12"/>
  <c r="AI572" i="12"/>
  <c r="AL12" i="12"/>
  <c r="AO12" i="12"/>
  <c r="AO329" i="12"/>
  <c r="AL329" i="12"/>
  <c r="AI1054" i="12"/>
  <c r="AF1054" i="12"/>
  <c r="AR232" i="12"/>
  <c r="AU232" i="12"/>
  <c r="AX18" i="12"/>
  <c r="BA18" i="12"/>
  <c r="AL800" i="12"/>
  <c r="AO800" i="12"/>
  <c r="AR176" i="12"/>
  <c r="AU176" i="12"/>
  <c r="AF261" i="12"/>
  <c r="AI261" i="12"/>
  <c r="AX62" i="12"/>
  <c r="BA62" i="12"/>
  <c r="AX38" i="12"/>
  <c r="BA38" i="12"/>
  <c r="AI1184" i="12"/>
  <c r="AF1184" i="12"/>
  <c r="AF375" i="12"/>
  <c r="AI375" i="12"/>
  <c r="AF125" i="12"/>
  <c r="AI125" i="12"/>
  <c r="AI951" i="12"/>
  <c r="AF951" i="12"/>
  <c r="AF311" i="12"/>
  <c r="AI311" i="12"/>
  <c r="AF391" i="12"/>
  <c r="AI391" i="12"/>
  <c r="AO317" i="12"/>
  <c r="AL317" i="12"/>
  <c r="AF145" i="12"/>
  <c r="AI145" i="12"/>
  <c r="AL28" i="12"/>
  <c r="AO28" i="12"/>
  <c r="AL7" i="12"/>
  <c r="AO7" i="12"/>
  <c r="AR96" i="12"/>
  <c r="AU96" i="12"/>
  <c r="AF185" i="12"/>
  <c r="AI185" i="12"/>
  <c r="AR1292" i="12"/>
  <c r="AU1292" i="12"/>
  <c r="AU1137" i="12"/>
  <c r="AR1137" i="12"/>
  <c r="AF193" i="12"/>
  <c r="AI193" i="12"/>
  <c r="AL56" i="12"/>
  <c r="AO56" i="12"/>
  <c r="AL584" i="12"/>
  <c r="AO584" i="12"/>
  <c r="AI939" i="12"/>
  <c r="AF939" i="12"/>
  <c r="AF427" i="12"/>
  <c r="AI427" i="12"/>
  <c r="AI1046" i="12"/>
  <c r="AF1046" i="12"/>
  <c r="AL262" i="12"/>
  <c r="AO262" i="12"/>
  <c r="AF647" i="12"/>
  <c r="AI647" i="12"/>
  <c r="AR957" i="12"/>
  <c r="AU957" i="12"/>
  <c r="AL412" i="12"/>
  <c r="AO412" i="12"/>
  <c r="AO290" i="12"/>
  <c r="AL290" i="12"/>
  <c r="AL226" i="12"/>
  <c r="AO226" i="12"/>
  <c r="AL549" i="12"/>
  <c r="AO549" i="12"/>
  <c r="AF1234" i="12"/>
  <c r="AI1234" i="12"/>
  <c r="AL468" i="12"/>
  <c r="AO468" i="12"/>
  <c r="AL130" i="12"/>
  <c r="AO130" i="12"/>
  <c r="AL416" i="12"/>
  <c r="AO416" i="12"/>
  <c r="AU654" i="12"/>
  <c r="AR654" i="12"/>
  <c r="AO1258" i="12"/>
  <c r="AL1258" i="12"/>
  <c r="AF1072" i="12"/>
  <c r="AI1072" i="12"/>
  <c r="AO306" i="12"/>
  <c r="AL306" i="12"/>
  <c r="AL198" i="12"/>
  <c r="AO198" i="12"/>
  <c r="AR838" i="12"/>
  <c r="AU838" i="12"/>
  <c r="AR61" i="12"/>
  <c r="AU61" i="12"/>
  <c r="AL182" i="12"/>
  <c r="AO182" i="12"/>
  <c r="AO1020" i="12"/>
  <c r="AL1020" i="12"/>
  <c r="AL210" i="12"/>
  <c r="AO210" i="12"/>
  <c r="AL352" i="12"/>
  <c r="AO352" i="12"/>
  <c r="AF579" i="12"/>
  <c r="AI579" i="12"/>
  <c r="AO74" i="12"/>
  <c r="AL74" i="12"/>
  <c r="AI1290" i="12"/>
  <c r="AF1290" i="12"/>
  <c r="AF535" i="12"/>
  <c r="AI535" i="12"/>
  <c r="AR252" i="12"/>
  <c r="AU252" i="12"/>
  <c r="AF399" i="12"/>
  <c r="AI399" i="12"/>
  <c r="AO773" i="12"/>
  <c r="AL773" i="12"/>
  <c r="AF873" i="12"/>
  <c r="AI873" i="12"/>
  <c r="AO349" i="12"/>
  <c r="AL349" i="12"/>
  <c r="AR1210" i="12"/>
  <c r="AU1210" i="12"/>
  <c r="AO309" i="12"/>
  <c r="AL309" i="12"/>
  <c r="AO879" i="12"/>
  <c r="AL879" i="12"/>
  <c r="AU958" i="12"/>
  <c r="AR958" i="12"/>
  <c r="AI1058" i="12"/>
  <c r="AF1058" i="12"/>
  <c r="AF363" i="12"/>
  <c r="AI363" i="12"/>
  <c r="AU726" i="12"/>
  <c r="AR726" i="12"/>
  <c r="AR204" i="12"/>
  <c r="AU204" i="12"/>
  <c r="AF403" i="12"/>
  <c r="AI403" i="12"/>
  <c r="AF217" i="12"/>
  <c r="AI217" i="12"/>
  <c r="AR184" i="12"/>
  <c r="AU184" i="12"/>
  <c r="AR1304" i="12"/>
  <c r="AU1304" i="12"/>
  <c r="AF475" i="12"/>
  <c r="AI475" i="12"/>
  <c r="AO183" i="12"/>
  <c r="AL183" i="12"/>
  <c r="AF869" i="12"/>
  <c r="AI869" i="12"/>
  <c r="AO151" i="12"/>
  <c r="AL151" i="12"/>
  <c r="AF516" i="12"/>
  <c r="AI516" i="12"/>
  <c r="AF463" i="12"/>
  <c r="AI463" i="12"/>
  <c r="AI1089" i="12"/>
  <c r="AF1089" i="12"/>
  <c r="AF292" i="12"/>
  <c r="AI292" i="12"/>
  <c r="AR208" i="12"/>
  <c r="AU208" i="12"/>
  <c r="AR892" i="12"/>
  <c r="AU892" i="12"/>
  <c r="AU29" i="12"/>
  <c r="AR29" i="12"/>
  <c r="AF897" i="12"/>
  <c r="AI897" i="12"/>
  <c r="AF479" i="12"/>
  <c r="AI479" i="12"/>
  <c r="AF548" i="12"/>
  <c r="AI548" i="12"/>
  <c r="AL68" i="12"/>
  <c r="AO68" i="12"/>
  <c r="AO895" i="12"/>
  <c r="AL895" i="12"/>
  <c r="AO602" i="12"/>
  <c r="AL602" i="12"/>
  <c r="AI1122" i="12"/>
  <c r="AF1122" i="12"/>
  <c r="BA316" i="12"/>
  <c r="AX316" i="12"/>
  <c r="AF383" i="12"/>
  <c r="AI383" i="12"/>
  <c r="AO745" i="12"/>
  <c r="AL745" i="12"/>
  <c r="AL577" i="12"/>
  <c r="AO577" i="12"/>
  <c r="AF651" i="12"/>
  <c r="AI651" i="12"/>
  <c r="AI1175" i="12"/>
  <c r="AF1175" i="12"/>
  <c r="AL1009" i="12"/>
  <c r="AO1009" i="12"/>
  <c r="AL63" i="12"/>
  <c r="AO63" i="12"/>
  <c r="AL11" i="12"/>
  <c r="AO11" i="12"/>
  <c r="AL1005" i="12"/>
  <c r="AO1005" i="12"/>
  <c r="AL384" i="12"/>
  <c r="AO384" i="12"/>
  <c r="AL428" i="12"/>
  <c r="AO428" i="12"/>
  <c r="BD746" i="12"/>
  <c r="BG746" i="12"/>
  <c r="AR66" i="12"/>
  <c r="AU66" i="12"/>
  <c r="AL1216" i="12"/>
  <c r="AO1216" i="12"/>
  <c r="AL844" i="12"/>
  <c r="AO844" i="12"/>
  <c r="AI643" i="12"/>
  <c r="AF643" i="12"/>
  <c r="AL150" i="12"/>
  <c r="AO150" i="12"/>
  <c r="AI639" i="12"/>
  <c r="AF639" i="12"/>
  <c r="AX30" i="12"/>
  <c r="BA30" i="12"/>
  <c r="AR1036" i="12"/>
  <c r="AU1036" i="12"/>
  <c r="AF814" i="12"/>
  <c r="AI814" i="12"/>
  <c r="AL380" i="12"/>
  <c r="AO380" i="12"/>
  <c r="AL480" i="12"/>
  <c r="AO480" i="12"/>
  <c r="AL388" i="12"/>
  <c r="AO388" i="12"/>
  <c r="AL102" i="12"/>
  <c r="AO102" i="12"/>
  <c r="AL1354" i="12"/>
  <c r="AO1354" i="12"/>
  <c r="AO830" i="12"/>
  <c r="AL830" i="12"/>
  <c r="AR65" i="12"/>
  <c r="AU65" i="12"/>
  <c r="AO119" i="12"/>
  <c r="AL119" i="12"/>
  <c r="AF335" i="12"/>
  <c r="AI335" i="12"/>
  <c r="AO705" i="12"/>
  <c r="AL705" i="12"/>
  <c r="AU706" i="12"/>
  <c r="AR706" i="12"/>
  <c r="AL617" i="12"/>
  <c r="AO617" i="12"/>
  <c r="AI1118" i="12"/>
  <c r="AF1118" i="12"/>
  <c r="AO159" i="12"/>
  <c r="AL159" i="12"/>
  <c r="AO1307" i="12"/>
  <c r="AL1307" i="12"/>
  <c r="AO911" i="12"/>
  <c r="AL911" i="12"/>
  <c r="AX54" i="12"/>
  <c r="BA54" i="12"/>
  <c r="AF439" i="12"/>
  <c r="AI439" i="12"/>
  <c r="BA991" i="12"/>
  <c r="AX991" i="12"/>
  <c r="AF529" i="12"/>
  <c r="AI529" i="12"/>
  <c r="AF865" i="12"/>
  <c r="AI865" i="12"/>
  <c r="AF544" i="12"/>
  <c r="AI544" i="12"/>
  <c r="AO147" i="12"/>
  <c r="AL147" i="12"/>
  <c r="AL1090" i="12"/>
  <c r="AO1090" i="12"/>
  <c r="AF533" i="12"/>
  <c r="AI533" i="12"/>
  <c r="AI882" i="12"/>
  <c r="AF882" i="12"/>
  <c r="AR1214" i="12"/>
  <c r="AU1214" i="12"/>
  <c r="AF237" i="12"/>
  <c r="AI237" i="12"/>
  <c r="AR880" i="12"/>
  <c r="AU880" i="12"/>
  <c r="AF564" i="12"/>
  <c r="AI564" i="12"/>
  <c r="AR856" i="12"/>
  <c r="AU856" i="12"/>
  <c r="AL808" i="12"/>
  <c r="AO808" i="12"/>
  <c r="AF229" i="12"/>
  <c r="AI229" i="12"/>
  <c r="AF467" i="12"/>
  <c r="AI467" i="12"/>
  <c r="AU970" i="12"/>
  <c r="AR970" i="12"/>
  <c r="AR128" i="12"/>
  <c r="AU128" i="12"/>
  <c r="AO1099" i="12"/>
  <c r="AL1099" i="12"/>
  <c r="AF367" i="12"/>
  <c r="AI367" i="12"/>
  <c r="AI886" i="12"/>
  <c r="AF886" i="12"/>
  <c r="AU1249" i="12"/>
  <c r="AR1249" i="12"/>
  <c r="AL890" i="12"/>
  <c r="AO890" i="12"/>
  <c r="AF1088" i="12"/>
  <c r="AI1088" i="12"/>
  <c r="AR817" i="12"/>
  <c r="AU817" i="12"/>
  <c r="AL505" i="12"/>
  <c r="AO505" i="12"/>
  <c r="AI906" i="12"/>
  <c r="AF906" i="12"/>
  <c r="AO650" i="12"/>
  <c r="AL650" i="12"/>
  <c r="AF540" i="12"/>
  <c r="AI540" i="12"/>
  <c r="AO111" i="12"/>
  <c r="AL111" i="12"/>
  <c r="AO251" i="12"/>
  <c r="AL251" i="12"/>
  <c r="AF181" i="12"/>
  <c r="AI181" i="12"/>
  <c r="AL436" i="12"/>
  <c r="AO436" i="12"/>
  <c r="AL146" i="12"/>
  <c r="AO146" i="12"/>
  <c r="AU64" i="12"/>
  <c r="AR64" i="12"/>
  <c r="AR1178" i="12"/>
  <c r="AU1178" i="12"/>
  <c r="AL20" i="12"/>
  <c r="AO20" i="12"/>
  <c r="AL960" i="12"/>
  <c r="AO960" i="12"/>
  <c r="AO781" i="12"/>
  <c r="AL781" i="12"/>
  <c r="AO1213" i="12"/>
  <c r="AL1213" i="12"/>
  <c r="AL894" i="12"/>
  <c r="AO894" i="12"/>
  <c r="AL1348" i="12"/>
  <c r="AO1348" i="12"/>
  <c r="AL23" i="12"/>
  <c r="AO23" i="12"/>
  <c r="AU994" i="12"/>
  <c r="AR994" i="12"/>
  <c r="AL1235" i="12"/>
  <c r="AO1235" i="12"/>
  <c r="AF1021" i="12"/>
  <c r="AI1021" i="12"/>
  <c r="AO263" i="12"/>
  <c r="AL263" i="12"/>
  <c r="AO941" i="12"/>
  <c r="AL941" i="12"/>
  <c r="AO135" i="12"/>
  <c r="AL135" i="12"/>
  <c r="AL1260" i="12"/>
  <c r="AO1260" i="12"/>
  <c r="AF225" i="12"/>
  <c r="AI225" i="12"/>
  <c r="AL661" i="12"/>
  <c r="AO661" i="12"/>
  <c r="AI59" i="12"/>
  <c r="AF59" i="12"/>
  <c r="AI569" i="12"/>
  <c r="AF569" i="12"/>
  <c r="AU686" i="12"/>
  <c r="AR686" i="12"/>
  <c r="AI1094" i="12"/>
  <c r="AF1094" i="12"/>
  <c r="AI1180" i="12"/>
  <c r="AF1180" i="12"/>
  <c r="AO495" i="12"/>
  <c r="AL495" i="12"/>
  <c r="AI481" i="12"/>
  <c r="AF481" i="12"/>
  <c r="AR920" i="12"/>
  <c r="AU920" i="12"/>
  <c r="AI538" i="12"/>
  <c r="AF538" i="12"/>
  <c r="AO930" i="12"/>
  <c r="AL930" i="12"/>
  <c r="AO515" i="12"/>
  <c r="AL515" i="12"/>
  <c r="AO523" i="12"/>
  <c r="AL523" i="12"/>
  <c r="AO390" i="12"/>
  <c r="AL390" i="12"/>
  <c r="AO304" i="12"/>
  <c r="AL304" i="12"/>
  <c r="AI732" i="12"/>
  <c r="AF732" i="12"/>
  <c r="AO1064" i="12"/>
  <c r="AL1064" i="12"/>
  <c r="AU719" i="12"/>
  <c r="AR719" i="12"/>
  <c r="AO426" i="12"/>
  <c r="AL426" i="12"/>
  <c r="AI465" i="12"/>
  <c r="AF465" i="12"/>
  <c r="AL1284" i="12"/>
  <c r="AO1284" i="12"/>
  <c r="AO496" i="12"/>
  <c r="AL496" i="12"/>
  <c r="AI593" i="12"/>
  <c r="AF593" i="12"/>
  <c r="AO442" i="12"/>
  <c r="AL442" i="12"/>
  <c r="AI1172" i="12"/>
  <c r="AF1172" i="12"/>
  <c r="AO264" i="12"/>
  <c r="AL264" i="12"/>
  <c r="AI1176" i="12"/>
  <c r="AF1176" i="12"/>
  <c r="BA1003" i="12"/>
  <c r="AX1003" i="12"/>
  <c r="AI587" i="12"/>
  <c r="AF587" i="12"/>
  <c r="AO268" i="12"/>
  <c r="AL268" i="12"/>
  <c r="AU70" i="12"/>
  <c r="AR70" i="12"/>
  <c r="BA1225" i="12"/>
  <c r="AX1225" i="12"/>
  <c r="AO1252" i="12"/>
  <c r="AL1252" i="12"/>
  <c r="AI1298" i="12"/>
  <c r="AF1298" i="12"/>
  <c r="AL780" i="12"/>
  <c r="AO780" i="12"/>
  <c r="AL1346" i="12"/>
  <c r="AO1346" i="12"/>
  <c r="AO762" i="12"/>
  <c r="AL762" i="12"/>
  <c r="AO1266" i="12"/>
  <c r="AL1266" i="12"/>
  <c r="BG1315" i="12"/>
  <c r="BD1315" i="12"/>
  <c r="AI625" i="12"/>
  <c r="AF625" i="12"/>
  <c r="AI968" i="12"/>
  <c r="AF968" i="12"/>
  <c r="AO851" i="12"/>
  <c r="AL851" i="12"/>
  <c r="AI473" i="12"/>
  <c r="AF473" i="12"/>
  <c r="BG990" i="12"/>
  <c r="BD990" i="12"/>
  <c r="AX791" i="12"/>
  <c r="BA791" i="12"/>
  <c r="AF69" i="12"/>
  <c r="AI69" i="12"/>
  <c r="AU336" i="12"/>
  <c r="AR336" i="12"/>
  <c r="AI453" i="12"/>
  <c r="AF453" i="12"/>
  <c r="AU811" i="12"/>
  <c r="AR811" i="12"/>
  <c r="AF845" i="12"/>
  <c r="AI845" i="12"/>
  <c r="AL667" i="12"/>
  <c r="AO667" i="12"/>
  <c r="AO458" i="12"/>
  <c r="AL458" i="12"/>
  <c r="AL977" i="12"/>
  <c r="AO977" i="12"/>
  <c r="AU975" i="12"/>
  <c r="AR975" i="12"/>
  <c r="AI1156" i="12"/>
  <c r="AF1156" i="12"/>
  <c r="AO1331" i="12"/>
  <c r="AL1331" i="12"/>
  <c r="AL1027" i="12"/>
  <c r="AO1027" i="12"/>
  <c r="AO1278" i="12"/>
  <c r="AL1278" i="12"/>
  <c r="AR682" i="12"/>
  <c r="AU682" i="12"/>
  <c r="AI1107" i="12"/>
  <c r="AF1107" i="12"/>
  <c r="AI669" i="12"/>
  <c r="AF669" i="12"/>
  <c r="AI1106" i="12"/>
  <c r="AF1106" i="12"/>
  <c r="AI1148" i="12"/>
  <c r="AF1148" i="12"/>
  <c r="AI377" i="12"/>
  <c r="AF377" i="12"/>
  <c r="AI510" i="12"/>
  <c r="AF510" i="12"/>
  <c r="BA1271" i="12"/>
  <c r="AX1271" i="12"/>
  <c r="AO338" i="12"/>
  <c r="AL338" i="12"/>
  <c r="AU1173" i="12"/>
  <c r="AR1173" i="12"/>
  <c r="AF97" i="12"/>
  <c r="AI97" i="12"/>
  <c r="AO1220" i="12"/>
  <c r="AL1220" i="12"/>
  <c r="AO782" i="12"/>
  <c r="AL782" i="12"/>
  <c r="AO462" i="12"/>
  <c r="AL462" i="12"/>
  <c r="AI469" i="12"/>
  <c r="AF469" i="12"/>
  <c r="AL776" i="12"/>
  <c r="AO776" i="12"/>
  <c r="AR16" i="12"/>
  <c r="AU16" i="12"/>
  <c r="AO285" i="12"/>
  <c r="AL285" i="12"/>
  <c r="AO330" i="12"/>
  <c r="AL330" i="12"/>
  <c r="AI485" i="12"/>
  <c r="AF485" i="12"/>
  <c r="AI1295" i="12"/>
  <c r="AF1295" i="12"/>
  <c r="AO855" i="12"/>
  <c r="AL855" i="12"/>
  <c r="AI741" i="12"/>
  <c r="AF741" i="12"/>
  <c r="AI761" i="12"/>
  <c r="AF761" i="12"/>
  <c r="AI1110" i="12"/>
  <c r="AF1110" i="12"/>
  <c r="AO310" i="12"/>
  <c r="AL310" i="12"/>
  <c r="AI910" i="12"/>
  <c r="AF910" i="12"/>
  <c r="BA106" i="12"/>
  <c r="AX106" i="12"/>
  <c r="AL1051" i="12"/>
  <c r="AO1051" i="12"/>
  <c r="AU694" i="12"/>
  <c r="AR694" i="12"/>
  <c r="AF213" i="12"/>
  <c r="AI213" i="12"/>
  <c r="AF117" i="12"/>
  <c r="AI117" i="12"/>
  <c r="AI1200" i="12"/>
  <c r="AF1200" i="12"/>
  <c r="AO274" i="12"/>
  <c r="AL274" i="12"/>
  <c r="AI635" i="12"/>
  <c r="AF635" i="12"/>
  <c r="AL162" i="12"/>
  <c r="AO162" i="12"/>
  <c r="BA305" i="12"/>
  <c r="AX305" i="12"/>
  <c r="AF93" i="12"/>
  <c r="AI93" i="12"/>
  <c r="AO697" i="12"/>
  <c r="AL697" i="12"/>
  <c r="AO1075" i="12"/>
  <c r="AL1075" i="12"/>
  <c r="AR45" i="12"/>
  <c r="AU45" i="12"/>
  <c r="AO1209" i="12"/>
  <c r="AL1209" i="12"/>
  <c r="AR534" i="12"/>
  <c r="AU534" i="12"/>
  <c r="AL488" i="12"/>
  <c r="AO488" i="12"/>
  <c r="AF483" i="12"/>
  <c r="AI483" i="12"/>
  <c r="AO887" i="12"/>
  <c r="AL887" i="12"/>
  <c r="AF407" i="12"/>
  <c r="AI407" i="12"/>
  <c r="AI967" i="12"/>
  <c r="AF967" i="12"/>
  <c r="AI1155" i="12"/>
  <c r="AF1155" i="12"/>
  <c r="AR614" i="12"/>
  <c r="AU614" i="12"/>
  <c r="AR1136" i="12"/>
  <c r="AU1136" i="12"/>
  <c r="AF101" i="12"/>
  <c r="AI101" i="12"/>
  <c r="AL1111" i="12"/>
  <c r="AO1111" i="12"/>
  <c r="AR164" i="12"/>
  <c r="AU164" i="12"/>
  <c r="AU841" i="12"/>
  <c r="AR841" i="12"/>
  <c r="BA324" i="12"/>
  <c r="AX324" i="12"/>
  <c r="AU1000" i="12"/>
  <c r="AR1000" i="12"/>
  <c r="AL464" i="12"/>
  <c r="AO464" i="12"/>
  <c r="AR260" i="12"/>
  <c r="AU260" i="12"/>
  <c r="AF1215" i="12"/>
  <c r="AI1215" i="12"/>
  <c r="AF109" i="12"/>
  <c r="AI109" i="12"/>
  <c r="AO1275" i="12"/>
  <c r="AL1275" i="12"/>
  <c r="AR140" i="12"/>
  <c r="AU140" i="12"/>
  <c r="AF857" i="12"/>
  <c r="AI857" i="12"/>
  <c r="AO115" i="12"/>
  <c r="AL115" i="12"/>
  <c r="AI927" i="12"/>
  <c r="AF927" i="12"/>
  <c r="AI1199" i="12"/>
  <c r="AF1199" i="12"/>
  <c r="AL736" i="12"/>
  <c r="AO736" i="12"/>
  <c r="AU1133" i="12"/>
  <c r="AR1133" i="12"/>
  <c r="AL15" i="12"/>
  <c r="AO15" i="12"/>
  <c r="AO107" i="12"/>
  <c r="AL107" i="12"/>
  <c r="BA633" i="12"/>
  <c r="AX633" i="12"/>
  <c r="AU1206" i="12"/>
  <c r="AR1206" i="12"/>
  <c r="AI1081" i="12"/>
  <c r="AF1081" i="12"/>
  <c r="AF289" i="12"/>
  <c r="AI289" i="12"/>
  <c r="AU269" i="12"/>
  <c r="AR269" i="12"/>
  <c r="AI1030" i="12"/>
  <c r="AF1030" i="12"/>
  <c r="AI1034" i="12"/>
  <c r="AF1034" i="12"/>
  <c r="BA320" i="12"/>
  <c r="AX320" i="12"/>
  <c r="AF1069" i="12"/>
  <c r="AI1069" i="12"/>
  <c r="AO863" i="12"/>
  <c r="AL863" i="12"/>
  <c r="AR196" i="12"/>
  <c r="AU196" i="12"/>
  <c r="AO187" i="12"/>
  <c r="AL187" i="12"/>
  <c r="AL816" i="12"/>
  <c r="AO816" i="12"/>
  <c r="AL596" i="12"/>
  <c r="AO596" i="12"/>
  <c r="AO673" i="12"/>
  <c r="AL673" i="12"/>
  <c r="AO191" i="12"/>
  <c r="AL191" i="12"/>
  <c r="AR120" i="12"/>
  <c r="AU120" i="12"/>
  <c r="AF105" i="12"/>
  <c r="AI105" i="12"/>
  <c r="AR626" i="12"/>
  <c r="AU626" i="12"/>
  <c r="AX34" i="12"/>
  <c r="BA34" i="12"/>
  <c r="AR937" i="12"/>
  <c r="AU937" i="12"/>
  <c r="AL866" i="12"/>
  <c r="AO866" i="12"/>
  <c r="AL898" i="12"/>
  <c r="AO898" i="12"/>
  <c r="AL914" i="12"/>
  <c r="AO914" i="12"/>
  <c r="AX1253" i="12"/>
  <c r="BA1253" i="12"/>
  <c r="AX1267" i="12"/>
  <c r="BA1267" i="12"/>
  <c r="AR797" i="12"/>
  <c r="AU797" i="12"/>
  <c r="AI659" i="12"/>
  <c r="AF659" i="12"/>
  <c r="AL452" i="12"/>
  <c r="AO452" i="12"/>
  <c r="AF825" i="12"/>
  <c r="AI825" i="12"/>
  <c r="AL1194" i="12"/>
  <c r="AO1194" i="12"/>
  <c r="AR606" i="12"/>
  <c r="AU606" i="12"/>
  <c r="AF1049" i="12"/>
  <c r="AI1049" i="12"/>
  <c r="AX1327" i="12"/>
  <c r="BA1327" i="12"/>
  <c r="AF631" i="12"/>
  <c r="AI631" i="12"/>
  <c r="AL222" i="12"/>
  <c r="AO222" i="12"/>
  <c r="AR961" i="12"/>
  <c r="AU961" i="12"/>
  <c r="AL1001" i="12"/>
  <c r="AO1001" i="12"/>
  <c r="AF794" i="12"/>
  <c r="AI794" i="12"/>
  <c r="AL230" i="12"/>
  <c r="AO230" i="12"/>
  <c r="AL460" i="12"/>
  <c r="AO460" i="12"/>
  <c r="AL440" i="12"/>
  <c r="AO440" i="12"/>
  <c r="AF89" i="12"/>
  <c r="AI89" i="12"/>
  <c r="AO586" i="12"/>
  <c r="AL586" i="12"/>
  <c r="AU837" i="12"/>
  <c r="AR837" i="12"/>
  <c r="AF1207" i="12"/>
  <c r="AI1207" i="12"/>
  <c r="AF459" i="12"/>
  <c r="AI459" i="12"/>
  <c r="AL1165" i="12"/>
  <c r="AO1165" i="12"/>
  <c r="AO933" i="12"/>
  <c r="AL933" i="12"/>
  <c r="AI557" i="12"/>
  <c r="AF557" i="12"/>
  <c r="AL1135" i="12"/>
  <c r="AO1135" i="12"/>
  <c r="AF355" i="12"/>
  <c r="AI355" i="12"/>
  <c r="AF359" i="12"/>
  <c r="AI359" i="12"/>
  <c r="AF141" i="12"/>
  <c r="AI141" i="12"/>
  <c r="AL1131" i="12"/>
  <c r="AO1131" i="12"/>
  <c r="AO127" i="12"/>
  <c r="AL127" i="12"/>
  <c r="AR200" i="12"/>
  <c r="AU200" i="12"/>
  <c r="BA1310" i="12"/>
  <c r="AX1310" i="12"/>
  <c r="AL1139" i="12"/>
  <c r="AO1139" i="12"/>
  <c r="AI1097" i="12"/>
  <c r="AF1097" i="12"/>
  <c r="AI94" i="12"/>
  <c r="AF94" i="12"/>
  <c r="AR900" i="12"/>
  <c r="AU900" i="12"/>
  <c r="AF339" i="12"/>
  <c r="AI339" i="12"/>
  <c r="AR216" i="12"/>
  <c r="AU216" i="12"/>
  <c r="BA98" i="12"/>
  <c r="AX98" i="12"/>
  <c r="AI963" i="12"/>
  <c r="AF963" i="12"/>
  <c r="AI573" i="12"/>
  <c r="AF573" i="12"/>
  <c r="AF327" i="12"/>
  <c r="AI327" i="12"/>
  <c r="AL629" i="12"/>
  <c r="AO629" i="12"/>
  <c r="BA768" i="12"/>
  <c r="AX768" i="12"/>
  <c r="AO1223" i="12"/>
  <c r="AL1223" i="12"/>
  <c r="AO689" i="12"/>
  <c r="AL689" i="12"/>
  <c r="AF1211" i="12"/>
  <c r="AI1211" i="12"/>
  <c r="AF343" i="12"/>
  <c r="AI343" i="12"/>
  <c r="AU962" i="12"/>
  <c r="AR962" i="12"/>
  <c r="AF423" i="12"/>
  <c r="AI423" i="12"/>
  <c r="AU690" i="12"/>
  <c r="AR690" i="12"/>
  <c r="AR1300" i="12"/>
  <c r="AU1300" i="12"/>
  <c r="AX663" i="12"/>
  <c r="BA663" i="12"/>
  <c r="AI1163" i="12"/>
  <c r="AF1163" i="12"/>
  <c r="AL983" i="12"/>
  <c r="AO983" i="12"/>
  <c r="AF599" i="12"/>
  <c r="AI599" i="12"/>
  <c r="AF1183" i="12"/>
  <c r="AI1183" i="12"/>
  <c r="AF1045" i="12"/>
  <c r="AI1045" i="12"/>
  <c r="AF1191" i="12"/>
  <c r="AI1191" i="12"/>
  <c r="AU980" i="12"/>
  <c r="AR980" i="12"/>
  <c r="AL1013" i="12"/>
  <c r="AO1013" i="12"/>
  <c r="AL134" i="12"/>
  <c r="AO134" i="12"/>
  <c r="AR701" i="12"/>
  <c r="AU701" i="12"/>
  <c r="AR729" i="12"/>
  <c r="AU729" i="12"/>
  <c r="AR809" i="12"/>
  <c r="AU809" i="12"/>
  <c r="AF1084" i="12"/>
  <c r="AI1084" i="12"/>
  <c r="AR88" i="12"/>
  <c r="AU88" i="12"/>
  <c r="AI1195" i="12"/>
  <c r="AF1195" i="12"/>
  <c r="AL364" i="12"/>
  <c r="AO364" i="12"/>
  <c r="AL1306" i="12"/>
  <c r="AO1306" i="12"/>
  <c r="AL581" i="12"/>
  <c r="AO581" i="12"/>
  <c r="AL392" i="12"/>
  <c r="AO392" i="12"/>
  <c r="AO1219" i="12"/>
  <c r="AL1219" i="12"/>
  <c r="AL400" i="12"/>
  <c r="AO400" i="12"/>
  <c r="AL1316" i="12"/>
  <c r="AO1316" i="12"/>
  <c r="AI595" i="12"/>
  <c r="AF595" i="12"/>
  <c r="AL270" i="12"/>
  <c r="AO270" i="12"/>
  <c r="AL258" i="12"/>
  <c r="AO258" i="12"/>
  <c r="AR709" i="12"/>
  <c r="AU709" i="12"/>
  <c r="AL537" i="12"/>
  <c r="AO537" i="12"/>
  <c r="AF503" i="12"/>
  <c r="AI503" i="12"/>
  <c r="AF1171" i="12"/>
  <c r="AI1171" i="12"/>
  <c r="AF997" i="12"/>
  <c r="AI997" i="12"/>
  <c r="AO919" i="12"/>
  <c r="AL919" i="12"/>
  <c r="AF552" i="12"/>
  <c r="AI552" i="12"/>
  <c r="AU738" i="12"/>
  <c r="AR738" i="12"/>
  <c r="AF221" i="12"/>
  <c r="AI221" i="12"/>
  <c r="AF1353" i="12"/>
  <c r="AI1353" i="12"/>
  <c r="AF415" i="12"/>
  <c r="AI415" i="12"/>
  <c r="AX1130" i="12"/>
  <c r="BA1130" i="12"/>
  <c r="AO976" i="12"/>
  <c r="AL976" i="12"/>
  <c r="AO87" i="12"/>
  <c r="AL87" i="12"/>
  <c r="AU1121" i="12"/>
  <c r="AR1121" i="12"/>
  <c r="AX679" i="12"/>
  <c r="BA679" i="12"/>
  <c r="AL796" i="12"/>
  <c r="AO796" i="12"/>
  <c r="AO239" i="12"/>
  <c r="AL239" i="12"/>
  <c r="AR172" i="12"/>
  <c r="AU172" i="12"/>
  <c r="AU718" i="12"/>
  <c r="AR718" i="12"/>
  <c r="AL1169" i="12"/>
  <c r="AO1169" i="12"/>
  <c r="AI959" i="12"/>
  <c r="AF959" i="12"/>
  <c r="AF395" i="12"/>
  <c r="AI395" i="12"/>
  <c r="AO155" i="12"/>
  <c r="AL155" i="12"/>
  <c r="AO522" i="12"/>
  <c r="AL522" i="12"/>
  <c r="AU966" i="12"/>
  <c r="AR966" i="12"/>
  <c r="AO207" i="12"/>
  <c r="AL207" i="12"/>
  <c r="AL1047" i="12"/>
  <c r="AO1047" i="12"/>
  <c r="AR116" i="12"/>
  <c r="AU116" i="12"/>
  <c r="AO1152" i="12"/>
  <c r="AL1152" i="12"/>
  <c r="AI1050" i="12"/>
  <c r="AF1050" i="12"/>
  <c r="AO859" i="12"/>
  <c r="AL859" i="12"/>
  <c r="AO179" i="12"/>
  <c r="AL179" i="12"/>
  <c r="AI1085" i="12"/>
  <c r="AF1085" i="12"/>
  <c r="AO721" i="12"/>
  <c r="AL721" i="12"/>
  <c r="AF560" i="12"/>
  <c r="AI560" i="12"/>
  <c r="AU41" i="12"/>
  <c r="AR41" i="12"/>
  <c r="AL278" i="12"/>
  <c r="AO278" i="12"/>
  <c r="AL420" i="12"/>
  <c r="AO420" i="12"/>
  <c r="AO1279" i="12"/>
  <c r="AL1279" i="12"/>
  <c r="AL448" i="12"/>
  <c r="AO448" i="12"/>
  <c r="AR725" i="12"/>
  <c r="AU725" i="12"/>
  <c r="AX662" i="12"/>
  <c r="BA662" i="12"/>
  <c r="AL186" i="12"/>
  <c r="AO186" i="12"/>
  <c r="AR1140" i="12"/>
  <c r="AU1140" i="12"/>
  <c r="AL166" i="12"/>
  <c r="AO166" i="12"/>
  <c r="AL43" i="12"/>
  <c r="AO43" i="12"/>
  <c r="AI752" i="12"/>
  <c r="AF752" i="12"/>
  <c r="AR1330" i="12"/>
  <c r="AU1330" i="12"/>
  <c r="AR92" i="12"/>
  <c r="AU92" i="12"/>
  <c r="AL874" i="12"/>
  <c r="AO874" i="12"/>
  <c r="AO1239" i="12"/>
  <c r="AL1239" i="12"/>
  <c r="AL158" i="12"/>
  <c r="AO158" i="12"/>
  <c r="AR1201" i="12"/>
  <c r="AU1201" i="12"/>
  <c r="AU14" i="12"/>
  <c r="AR14" i="12"/>
  <c r="AL748" i="12"/>
  <c r="AO748" i="12"/>
  <c r="AF1041" i="12"/>
  <c r="AI1041" i="12"/>
  <c r="AI1179" i="12"/>
  <c r="AF1179" i="12"/>
  <c r="AL476" i="12"/>
  <c r="AO476" i="12"/>
  <c r="AF531" i="12"/>
  <c r="AI531" i="12"/>
  <c r="AL356" i="12"/>
  <c r="AO356" i="12"/>
  <c r="AF563" i="12"/>
  <c r="AI563" i="12"/>
  <c r="AO302" i="12"/>
  <c r="AL302" i="12"/>
  <c r="AL404" i="12"/>
  <c r="AO404" i="12"/>
  <c r="AO1336" i="12"/>
  <c r="AL1336" i="12"/>
  <c r="AI1159" i="12"/>
  <c r="AF1159" i="12"/>
  <c r="AI623" i="12"/>
  <c r="AF623" i="12"/>
  <c r="AL424" i="12"/>
  <c r="AO424" i="12"/>
  <c r="AL254" i="12"/>
  <c r="AO254" i="12"/>
  <c r="AU1158" i="12"/>
  <c r="AR1158" i="12"/>
  <c r="AX26" i="12"/>
  <c r="BA26" i="12"/>
  <c r="AF323" i="12"/>
  <c r="AI323" i="12"/>
  <c r="AF1259" i="12"/>
  <c r="AI1259" i="12"/>
  <c r="AF861" i="12"/>
  <c r="AI861" i="12"/>
  <c r="AL19" i="12"/>
  <c r="AO19" i="12"/>
  <c r="AL1086" i="12"/>
  <c r="AO1086" i="12"/>
  <c r="AF905" i="12"/>
  <c r="AI905" i="12"/>
  <c r="AF137" i="12"/>
  <c r="AI137" i="12"/>
  <c r="AO1311" i="12"/>
  <c r="AL1311" i="12"/>
  <c r="AF491" i="12"/>
  <c r="AI491" i="12"/>
  <c r="AO558" i="12"/>
  <c r="AL558" i="12"/>
  <c r="AL657" i="12"/>
  <c r="AO657" i="12"/>
  <c r="AL684" i="12"/>
  <c r="AO684" i="12"/>
  <c r="AF1324" i="12"/>
  <c r="AI1324" i="12"/>
  <c r="AF893" i="12"/>
  <c r="AI893" i="12"/>
  <c r="AR224" i="12"/>
  <c r="AU224" i="12"/>
  <c r="AL589" i="12"/>
  <c r="AO589" i="12"/>
  <c r="AO973" i="12"/>
  <c r="AL973" i="12"/>
  <c r="AO530" i="12"/>
  <c r="AL530" i="12"/>
  <c r="AF885" i="12"/>
  <c r="AI885" i="12"/>
  <c r="AF877" i="12"/>
  <c r="AI877" i="12"/>
  <c r="AF524" i="12"/>
  <c r="AI524" i="12"/>
  <c r="AL1082" i="12"/>
  <c r="AO1082" i="12"/>
  <c r="AI834" i="12"/>
  <c r="AF834" i="12"/>
  <c r="AO749" i="12"/>
  <c r="AL749" i="12"/>
  <c r="AX592" i="12"/>
  <c r="BA592" i="12"/>
  <c r="AO167" i="12"/>
  <c r="AL167" i="12"/>
  <c r="AI1192" i="12"/>
  <c r="AF1192" i="12"/>
  <c r="AO215" i="12"/>
  <c r="AL215" i="12"/>
  <c r="AU1339" i="12"/>
  <c r="AR1339" i="12"/>
  <c r="AU1141" i="12"/>
  <c r="AR1141" i="12"/>
  <c r="AL649" i="12"/>
  <c r="AO649" i="12"/>
  <c r="AR168" i="12"/>
  <c r="AU168" i="12"/>
  <c r="AF909" i="12"/>
  <c r="AI909" i="12"/>
  <c r="AF205" i="12"/>
  <c r="AI205" i="12"/>
  <c r="AR904" i="12"/>
  <c r="AU904" i="12"/>
  <c r="AR244" i="12"/>
  <c r="AU244" i="12"/>
  <c r="AL668" i="12"/>
  <c r="AO668" i="12"/>
  <c r="AI607" i="12"/>
  <c r="AF607" i="12"/>
  <c r="AF1029" i="12"/>
  <c r="AI1029" i="12"/>
  <c r="AL972" i="12"/>
  <c r="AO972" i="12"/>
  <c r="AO231" i="12"/>
  <c r="AL231" i="12"/>
  <c r="AF161" i="12"/>
  <c r="AI161" i="12"/>
  <c r="AO195" i="12"/>
  <c r="AL195" i="12"/>
  <c r="AF576" i="12"/>
  <c r="AI576" i="12"/>
  <c r="AO1186" i="12"/>
  <c r="AL1186" i="12"/>
  <c r="AL484" i="12"/>
  <c r="AO484" i="12"/>
  <c r="AL194" i="12"/>
  <c r="AO194" i="12"/>
  <c r="AF568" i="12"/>
  <c r="AI568" i="12"/>
  <c r="AR876" i="12"/>
  <c r="AU876" i="12"/>
  <c r="AR13" i="12"/>
  <c r="AU13" i="12"/>
  <c r="AF1335" i="12"/>
  <c r="AI1335" i="12"/>
  <c r="AF508" i="12"/>
  <c r="AI508" i="12"/>
  <c r="AO211" i="12"/>
  <c r="AL211" i="12"/>
  <c r="AF567" i="12"/>
  <c r="AI567" i="12"/>
  <c r="AL174" i="12"/>
  <c r="AO174" i="12"/>
  <c r="AL114" i="12"/>
  <c r="AO114" i="12"/>
  <c r="AF1037" i="12"/>
  <c r="AI1037" i="12"/>
  <c r="AO922" i="12"/>
  <c r="AL922" i="12"/>
  <c r="AR192" i="12"/>
  <c r="AU192" i="12"/>
  <c r="AR49" i="12"/>
  <c r="AU49" i="12"/>
  <c r="AF387" i="12"/>
  <c r="AI387" i="12"/>
  <c r="AO99" i="12"/>
  <c r="AL99" i="12"/>
  <c r="AF520" i="12"/>
  <c r="AI520" i="12"/>
  <c r="AL376" i="12"/>
  <c r="AO376" i="12"/>
  <c r="AL1233" i="12"/>
  <c r="AO1233" i="12"/>
  <c r="AR566" i="12"/>
  <c r="AU566" i="12"/>
  <c r="AR693" i="12"/>
  <c r="AU693" i="12"/>
  <c r="AU1145" i="12"/>
  <c r="AR1145" i="12"/>
  <c r="AU33" i="12"/>
  <c r="AR33" i="12"/>
  <c r="AF853" i="12"/>
  <c r="AI853" i="12"/>
  <c r="AO518" i="12"/>
  <c r="AL518" i="12"/>
  <c r="AO131" i="12"/>
  <c r="AL131" i="12"/>
  <c r="AU50" i="12"/>
  <c r="AR50" i="12"/>
  <c r="AO754" i="12"/>
  <c r="AL754" i="12"/>
  <c r="AO1238" i="12"/>
  <c r="AL1238" i="12"/>
  <c r="AO406" i="12"/>
  <c r="AL406" i="12"/>
  <c r="BD1226" i="12"/>
  <c r="BG1226" i="12"/>
  <c r="AO1149" i="12"/>
  <c r="AL1149" i="12"/>
  <c r="AO378" i="12"/>
  <c r="AL378" i="12"/>
  <c r="AI605" i="12"/>
  <c r="AF605" i="12"/>
  <c r="AF77" i="12"/>
  <c r="AI77" i="12"/>
  <c r="AO1280" i="12"/>
  <c r="AL1280" i="12"/>
  <c r="AO1296" i="12"/>
  <c r="AL1296" i="12"/>
  <c r="AO758" i="12"/>
  <c r="AL758" i="12"/>
  <c r="AO1288" i="12"/>
  <c r="AL1288" i="12"/>
  <c r="AO829" i="12"/>
  <c r="AL829" i="12"/>
  <c r="AO1023" i="12"/>
  <c r="AL1023" i="12"/>
  <c r="AI389" i="12"/>
  <c r="AF389" i="12"/>
  <c r="AO774" i="12"/>
  <c r="AL774" i="12"/>
  <c r="AO555" i="12"/>
  <c r="AL555" i="12"/>
  <c r="AL784" i="12"/>
  <c r="AO784" i="12"/>
  <c r="AX1323" i="12"/>
  <c r="BA1323" i="12"/>
  <c r="AL792" i="12"/>
  <c r="AO792" i="12"/>
  <c r="AI1251" i="12"/>
  <c r="AF1251" i="12"/>
  <c r="AO860" i="12"/>
  <c r="AL860" i="12"/>
  <c r="BG1108" i="12"/>
  <c r="BD1108" i="12"/>
  <c r="AO410" i="12"/>
  <c r="AL410" i="12"/>
  <c r="AO511" i="12"/>
  <c r="AL511" i="12"/>
  <c r="AO318" i="12"/>
  <c r="AL318" i="12"/>
  <c r="AO1019" i="12"/>
  <c r="AL1019" i="12"/>
  <c r="AL1312" i="12"/>
  <c r="AO1312" i="12"/>
  <c r="AI1164" i="12"/>
  <c r="AF1164" i="12"/>
  <c r="AI51" i="12"/>
  <c r="AF51" i="12"/>
  <c r="AI1351" i="12"/>
  <c r="AF1351" i="12"/>
  <c r="AU1246" i="12"/>
  <c r="AR1246" i="12"/>
  <c r="AU687" i="12"/>
  <c r="AR687" i="12"/>
  <c r="AU670" i="12"/>
  <c r="AR670" i="12"/>
  <c r="AI401" i="12"/>
  <c r="AF401" i="12"/>
  <c r="AO326" i="12"/>
  <c r="AL326" i="12"/>
  <c r="AO507" i="12"/>
  <c r="AL507" i="12"/>
  <c r="BA1014" i="12"/>
  <c r="AX1014" i="12"/>
  <c r="AI421" i="12"/>
  <c r="AF421" i="12"/>
  <c r="AL1248" i="12"/>
  <c r="AO1248" i="12"/>
  <c r="AU1117" i="12"/>
  <c r="AR1117" i="12"/>
  <c r="AO750" i="12"/>
  <c r="AL750" i="12"/>
  <c r="AX996" i="12"/>
  <c r="BA996" i="12"/>
  <c r="AU716" i="12"/>
  <c r="AR716" i="12"/>
  <c r="AL772" i="12"/>
  <c r="AO772" i="12"/>
  <c r="AO434" i="12"/>
  <c r="AL434" i="12"/>
  <c r="AO786" i="12"/>
  <c r="AL786" i="12"/>
  <c r="AI948" i="12"/>
  <c r="AF948" i="12"/>
  <c r="AO382" i="12"/>
  <c r="AL382" i="12"/>
  <c r="AI441" i="12"/>
  <c r="AF441" i="12"/>
  <c r="AU637" i="12"/>
  <c r="AR637" i="12"/>
  <c r="AO474" i="12"/>
  <c r="AL474" i="12"/>
  <c r="AU597" i="12"/>
  <c r="AR597" i="12"/>
  <c r="AO678" i="12"/>
  <c r="AL678" i="12"/>
  <c r="AI39" i="12"/>
  <c r="AF39" i="12"/>
  <c r="AO1150" i="12"/>
  <c r="AL1150" i="12"/>
  <c r="BA1343" i="12"/>
  <c r="AX1343" i="12"/>
  <c r="AO297" i="12"/>
  <c r="AL297" i="12"/>
  <c r="AO823" i="12"/>
  <c r="AL823" i="12"/>
  <c r="AO414" i="12"/>
  <c r="AL414" i="12"/>
  <c r="AO1286" i="12"/>
  <c r="AL1286" i="12"/>
  <c r="AI397" i="12"/>
  <c r="AF397" i="12"/>
  <c r="AI477" i="12"/>
  <c r="AF477" i="12"/>
  <c r="AX775" i="12"/>
  <c r="BA775" i="12"/>
  <c r="AO1276" i="12"/>
  <c r="AL1276" i="12"/>
  <c r="AI542" i="12"/>
  <c r="AF542" i="12"/>
  <c r="AU744" i="12"/>
  <c r="AR744" i="12"/>
  <c r="AO1333" i="12"/>
  <c r="AL1333" i="12"/>
  <c r="AO398" i="12"/>
  <c r="AL398" i="12"/>
  <c r="AI445" i="12"/>
  <c r="AF445" i="12"/>
  <c r="AI1067" i="12"/>
  <c r="AF1067" i="12"/>
  <c r="AO831" i="12"/>
  <c r="AL831" i="12"/>
  <c r="AO370" i="12"/>
  <c r="AL370" i="12"/>
  <c r="AL1289" i="12"/>
  <c r="AO1289" i="12"/>
  <c r="BA585" i="12"/>
  <c r="AX585" i="12"/>
  <c r="AR9" i="12"/>
  <c r="AU9" i="12"/>
  <c r="AO753" i="12"/>
  <c r="AL753" i="12"/>
  <c r="AR144" i="12"/>
  <c r="AU144" i="12"/>
  <c r="AR299" i="12"/>
  <c r="AU299" i="12"/>
  <c r="AL936" i="12"/>
  <c r="AO936" i="12"/>
  <c r="AO1218" i="12"/>
  <c r="AL1218" i="12"/>
  <c r="AL928" i="12"/>
  <c r="AO928" i="12"/>
  <c r="AF559" i="12"/>
  <c r="AI559" i="12"/>
  <c r="AO325" i="12"/>
  <c r="AL325" i="12"/>
  <c r="AI1038" i="12"/>
  <c r="AF1038" i="12"/>
  <c r="AF435" i="12"/>
  <c r="AI435" i="12"/>
  <c r="AO243" i="12"/>
  <c r="AL243" i="12"/>
  <c r="AR152" i="12"/>
  <c r="AU152" i="12"/>
  <c r="AF500" i="12"/>
  <c r="AI500" i="12"/>
  <c r="BG1255" i="12"/>
  <c r="BD1255" i="12"/>
  <c r="AR1190" i="12"/>
  <c r="AU1190" i="12"/>
  <c r="AU1125" i="12"/>
  <c r="AR1125" i="12"/>
  <c r="AO123" i="12"/>
  <c r="AL123" i="12"/>
  <c r="AF233" i="12"/>
  <c r="AI233" i="12"/>
  <c r="AF149" i="12"/>
  <c r="AI149" i="12"/>
  <c r="AL1157" i="12"/>
  <c r="AO1157" i="12"/>
  <c r="AX10" i="12"/>
  <c r="BA10" i="12"/>
  <c r="AL234" i="12"/>
  <c r="AO234" i="12"/>
  <c r="AF1096" i="12"/>
  <c r="AI1096" i="12"/>
  <c r="AR300" i="12"/>
  <c r="AU300" i="12"/>
  <c r="AI1101" i="12"/>
  <c r="AF1101" i="12"/>
  <c r="AF189" i="12"/>
  <c r="AI189" i="12"/>
  <c r="AU946" i="12"/>
  <c r="AR946" i="12"/>
  <c r="AU938" i="12"/>
  <c r="AR938" i="12"/>
  <c r="AX640" i="12"/>
  <c r="BA640" i="12"/>
  <c r="AF257" i="12"/>
  <c r="AI257" i="12"/>
  <c r="AU1129" i="12"/>
  <c r="AR1129" i="12"/>
  <c r="AF165" i="12"/>
  <c r="AI165" i="12"/>
  <c r="AF528" i="12"/>
  <c r="AI528" i="12"/>
  <c r="AO891" i="12"/>
  <c r="AL891" i="12"/>
  <c r="AF245" i="12"/>
  <c r="AI245" i="12"/>
  <c r="AX735" i="12"/>
  <c r="BA735" i="12"/>
  <c r="AF849" i="12"/>
  <c r="AI849" i="12"/>
  <c r="AR267" i="12"/>
  <c r="AU267" i="12"/>
  <c r="AL645" i="12"/>
  <c r="AO645" i="12"/>
  <c r="AR848" i="12"/>
  <c r="AU848" i="12"/>
  <c r="AO992" i="12"/>
  <c r="AL992" i="12"/>
  <c r="AR228" i="12"/>
  <c r="AU228" i="12"/>
  <c r="AI1345" i="12"/>
  <c r="AF1345" i="12"/>
  <c r="AL944" i="12"/>
  <c r="AO944" i="12"/>
  <c r="AF173" i="12"/>
  <c r="AI173" i="12"/>
  <c r="AI1061" i="12"/>
  <c r="AF1061" i="12"/>
  <c r="AI1134" i="12"/>
  <c r="AF1134" i="12"/>
  <c r="AL35" i="12"/>
  <c r="AO35" i="12"/>
  <c r="AF133" i="12"/>
  <c r="AI133" i="12"/>
  <c r="BA348" i="12"/>
  <c r="AX348" i="12"/>
  <c r="AO139" i="12"/>
  <c r="AL139" i="12"/>
  <c r="AL1070" i="12"/>
  <c r="AO1070" i="12"/>
  <c r="AR350" i="12"/>
  <c r="AU350" i="12"/>
  <c r="AL1274" i="12"/>
  <c r="AO1274" i="12"/>
  <c r="AF419" i="12"/>
  <c r="AI419" i="12"/>
  <c r="AL956" i="12"/>
  <c r="AO956" i="12"/>
  <c r="AU710" i="12"/>
  <c r="AR710" i="12"/>
  <c r="AL48" i="12"/>
  <c r="AO48" i="12"/>
  <c r="AL1264" i="12"/>
  <c r="AO1264" i="12"/>
  <c r="AO1332" i="12"/>
  <c r="AL1332" i="12"/>
  <c r="AR1281" i="12"/>
  <c r="AU1281" i="12"/>
  <c r="AR642" i="12"/>
  <c r="AU642" i="12"/>
  <c r="AL250" i="12"/>
  <c r="AO250" i="12"/>
  <c r="AO282" i="12"/>
  <c r="AL282" i="12"/>
  <c r="AF802" i="12"/>
  <c r="AI802" i="12"/>
  <c r="AF1076" i="12"/>
  <c r="AI1076" i="12"/>
  <c r="AI627" i="12"/>
  <c r="AF627" i="12"/>
  <c r="AR717" i="12"/>
  <c r="AU717" i="12"/>
  <c r="AL456" i="12"/>
  <c r="AO456" i="12"/>
  <c r="AU1104" i="12"/>
  <c r="AR1104" i="12"/>
  <c r="AF1187" i="12"/>
  <c r="AI1187" i="12"/>
  <c r="AO1241" i="12"/>
  <c r="AL1241" i="12"/>
  <c r="AR1124" i="12"/>
  <c r="AU1124" i="12"/>
  <c r="AR1028" i="12"/>
  <c r="AU1028" i="12"/>
  <c r="AX1309" i="12"/>
  <c r="BA1309" i="12"/>
  <c r="AL154" i="12"/>
  <c r="AO154" i="12"/>
  <c r="AL902" i="12"/>
  <c r="AO902" i="12"/>
  <c r="AF1318" i="12"/>
  <c r="AI1318" i="12"/>
  <c r="AL126" i="12"/>
  <c r="AO126" i="12"/>
  <c r="AR1144" i="12"/>
  <c r="AU1144" i="12"/>
  <c r="AO854" i="12"/>
  <c r="AL854" i="12"/>
  <c r="AF1282" i="12"/>
  <c r="AI1282" i="12"/>
  <c r="AL142" i="12"/>
  <c r="AO142" i="12"/>
  <c r="AR1325" i="12"/>
  <c r="AU1325" i="12"/>
  <c r="AR805" i="12"/>
  <c r="AU805" i="12"/>
  <c r="AO1243" i="12"/>
  <c r="AL1243" i="12"/>
  <c r="AU666" i="12"/>
  <c r="AR666" i="12"/>
  <c r="AL206" i="12"/>
  <c r="AO206" i="12"/>
  <c r="AL1350" i="12"/>
  <c r="AO1350" i="12"/>
  <c r="AF1328" i="12"/>
  <c r="AI1328" i="12"/>
  <c r="AO550" i="12"/>
  <c r="AL550" i="12"/>
  <c r="AF411" i="12"/>
  <c r="AI411" i="12"/>
  <c r="AF249" i="12"/>
  <c r="AI249" i="12"/>
  <c r="AF889" i="12"/>
  <c r="AI889" i="12"/>
  <c r="AI1142" i="12"/>
  <c r="AF1142" i="12"/>
  <c r="AF1018" i="12"/>
  <c r="AI1018" i="12"/>
  <c r="AU698" i="12"/>
  <c r="AR698" i="12"/>
  <c r="AX731" i="12"/>
  <c r="BA731" i="12"/>
  <c r="AI1093" i="12"/>
  <c r="AF1093" i="12"/>
  <c r="AO578" i="12"/>
  <c r="AL578" i="12"/>
  <c r="AL1102" i="12"/>
  <c r="AO1102" i="12"/>
  <c r="BA712" i="12"/>
  <c r="AX712" i="12"/>
  <c r="AR148" i="12"/>
  <c r="AU148" i="12"/>
  <c r="AO1197" i="12"/>
  <c r="AL1197" i="12"/>
  <c r="AL940" i="12"/>
  <c r="AO940" i="12"/>
  <c r="AI1026" i="12"/>
  <c r="AF1026" i="12"/>
  <c r="AI1188" i="12"/>
  <c r="AF1188" i="12"/>
  <c r="AL728" i="12"/>
  <c r="AO728" i="12"/>
  <c r="AO1303" i="12"/>
  <c r="AL1303" i="12"/>
  <c r="AI1231" i="12"/>
  <c r="AF1231" i="12"/>
  <c r="AF197" i="12"/>
  <c r="AI197" i="12"/>
  <c r="AL75" i="12"/>
  <c r="AO75" i="12"/>
  <c r="AL47" i="12"/>
  <c r="AO47" i="12"/>
  <c r="AO1162" i="12"/>
  <c r="AL1162" i="12"/>
  <c r="AO175" i="12"/>
  <c r="AL175" i="12"/>
  <c r="AO769" i="12"/>
  <c r="AL769" i="12"/>
  <c r="AF1349" i="12"/>
  <c r="AI1349" i="12"/>
  <c r="AI947" i="12"/>
  <c r="AF947" i="12"/>
  <c r="BA344" i="12"/>
  <c r="AX344" i="12"/>
  <c r="AO821" i="12"/>
  <c r="AL821" i="12"/>
  <c r="AI955" i="12"/>
  <c r="AF955" i="12"/>
  <c r="AR160" i="12"/>
  <c r="AU160" i="12"/>
  <c r="AO1132" i="12"/>
  <c r="AL1132" i="12"/>
  <c r="AR112" i="12"/>
  <c r="AU112" i="12"/>
  <c r="AU1004" i="12"/>
  <c r="AR1004" i="12"/>
  <c r="AL613" i="12"/>
  <c r="AO613" i="12"/>
  <c r="AR527" i="12"/>
  <c r="AU527" i="12"/>
  <c r="AO789" i="12"/>
  <c r="AL789" i="12"/>
  <c r="AU52" i="12"/>
  <c r="AR52" i="12"/>
  <c r="AX1012" i="12"/>
  <c r="BA1012" i="12"/>
  <c r="AF1230" i="12"/>
  <c r="AI1230" i="12"/>
  <c r="AO1059" i="12"/>
  <c r="AL1059" i="12"/>
  <c r="AI611" i="12"/>
  <c r="AF611" i="12"/>
  <c r="AL878" i="12"/>
  <c r="AO878" i="12"/>
  <c r="AL918" i="12"/>
  <c r="AO918" i="12"/>
  <c r="AF934" i="12"/>
  <c r="AI934" i="12"/>
  <c r="AO1341" i="12"/>
  <c r="AL1341" i="12"/>
  <c r="AR965" i="12"/>
  <c r="AU965" i="12"/>
  <c r="AL170" i="12"/>
  <c r="AO170" i="12"/>
  <c r="AL372" i="12"/>
  <c r="AO372" i="12"/>
  <c r="AL396" i="12"/>
  <c r="AO396" i="12"/>
  <c r="AR1048" i="12"/>
  <c r="AU1048" i="12"/>
  <c r="AR737" i="12"/>
  <c r="AU737" i="12"/>
  <c r="AU630" i="12"/>
  <c r="AR630" i="12"/>
  <c r="AU978" i="12"/>
  <c r="AR978" i="12"/>
  <c r="AO846" i="12"/>
  <c r="AL846" i="12"/>
  <c r="AF1080" i="12"/>
  <c r="AI1080" i="12"/>
  <c r="AL246" i="12"/>
  <c r="AO246" i="12"/>
  <c r="AF1100" i="12"/>
  <c r="AI1100" i="12"/>
  <c r="AO223" i="12"/>
  <c r="AL223" i="12"/>
  <c r="AF307" i="12"/>
  <c r="AI307" i="12"/>
  <c r="AR57" i="12"/>
  <c r="AU57" i="12"/>
  <c r="AI1065" i="12"/>
  <c r="AF1065" i="12"/>
  <c r="AU722" i="12"/>
  <c r="AR722" i="12"/>
  <c r="AO875" i="12"/>
  <c r="AL875" i="12"/>
  <c r="AU702" i="12"/>
  <c r="AR702" i="12"/>
  <c r="AU995" i="12"/>
  <c r="AR995" i="12"/>
  <c r="AF487" i="12"/>
  <c r="AI487" i="12"/>
  <c r="AO203" i="12"/>
  <c r="AL203" i="12"/>
  <c r="AO1166" i="12"/>
  <c r="AL1166" i="12"/>
  <c r="AF113" i="12"/>
  <c r="AI113" i="12"/>
  <c r="AF451" i="12"/>
  <c r="AI451" i="12"/>
  <c r="AR21" i="12"/>
  <c r="AU21" i="12"/>
  <c r="AU17" i="12"/>
  <c r="AR17" i="12"/>
  <c r="AO227" i="12"/>
  <c r="AL227" i="12"/>
  <c r="AU734" i="12"/>
  <c r="AR734" i="12"/>
  <c r="AI1227" i="12"/>
  <c r="AF1227" i="12"/>
  <c r="AF447" i="12"/>
  <c r="AI447" i="12"/>
  <c r="AI1126" i="12"/>
  <c r="AF1126" i="12"/>
  <c r="BA308" i="12"/>
  <c r="AX308" i="12"/>
  <c r="AL812" i="12"/>
  <c r="AO812" i="12"/>
  <c r="AI935" i="12"/>
  <c r="AF935" i="12"/>
  <c r="AF315" i="12"/>
  <c r="AI315" i="12"/>
  <c r="AF284" i="12"/>
  <c r="AI284" i="12"/>
  <c r="AO247" i="12"/>
  <c r="AL247" i="12"/>
  <c r="AL1193" i="12"/>
  <c r="AO1193" i="12"/>
  <c r="AF157" i="12"/>
  <c r="AI157" i="12"/>
  <c r="AO986" i="12"/>
  <c r="AL986" i="12"/>
  <c r="AO1079" i="12"/>
  <c r="AL1079" i="12"/>
  <c r="AR974" i="12"/>
  <c r="AU974" i="12"/>
  <c r="AO313" i="12"/>
  <c r="AL313" i="12"/>
  <c r="AI971" i="12"/>
  <c r="AF971" i="12"/>
  <c r="AO953" i="12"/>
  <c r="AL953" i="12"/>
  <c r="AL1055" i="12"/>
  <c r="AO1055" i="12"/>
  <c r="AF810" i="12"/>
  <c r="AI810" i="12"/>
  <c r="AO1103" i="12"/>
  <c r="AL1103" i="12"/>
  <c r="AL266" i="12"/>
  <c r="AO266" i="12"/>
  <c r="AL981" i="12"/>
  <c r="AO981" i="12"/>
  <c r="AL1022" i="12"/>
  <c r="AO1022" i="12"/>
  <c r="AR84" i="12"/>
  <c r="AU84" i="12"/>
  <c r="AF1035" i="12"/>
  <c r="AI1035" i="12"/>
  <c r="AU1273" i="12"/>
  <c r="AR1273" i="12"/>
  <c r="AL298" i="12"/>
  <c r="AO298" i="12"/>
  <c r="AL138" i="12"/>
  <c r="AO138" i="12"/>
  <c r="AL122" i="12"/>
  <c r="AO122" i="12"/>
  <c r="AO78" i="12"/>
  <c r="AL78" i="12"/>
  <c r="AL90" i="12"/>
  <c r="AO90" i="12"/>
  <c r="AO827" i="12"/>
  <c r="AL827" i="12"/>
  <c r="AL756" i="12"/>
  <c r="AO756" i="12"/>
  <c r="AL842" i="12"/>
  <c r="AO842" i="12"/>
  <c r="AL565" i="12"/>
  <c r="AO565" i="12"/>
  <c r="AL832" i="12"/>
  <c r="AO832" i="12"/>
  <c r="AF1057" i="12"/>
  <c r="AI1057" i="12"/>
  <c r="AO674" i="12"/>
  <c r="AL674" i="12"/>
  <c r="AF85" i="12"/>
  <c r="AI85" i="12"/>
  <c r="AR646" i="12"/>
  <c r="AU646" i="12"/>
  <c r="AL1208" i="12"/>
  <c r="AO1208" i="12"/>
  <c r="AF1326" i="12"/>
  <c r="AI1326" i="12"/>
  <c r="AF1167" i="12"/>
  <c r="AI1167" i="12"/>
  <c r="AL1062" i="12"/>
  <c r="AO1062" i="12"/>
  <c r="AL86" i="12"/>
  <c r="AO86" i="12"/>
  <c r="AO828" i="12"/>
  <c r="AL828" i="12"/>
  <c r="AO858" i="12"/>
  <c r="AL858" i="12"/>
  <c r="BA332" i="12"/>
  <c r="AX332" i="12"/>
  <c r="AL55" i="12"/>
  <c r="AO55" i="12"/>
  <c r="AL1204" i="12"/>
  <c r="AO1204" i="12"/>
  <c r="AI1138" i="12"/>
  <c r="AF1138" i="12"/>
  <c r="AO345" i="12"/>
  <c r="AL345" i="12"/>
  <c r="AF129" i="12"/>
  <c r="AI129" i="12"/>
  <c r="AL1189" i="12"/>
  <c r="AO1189" i="12"/>
  <c r="AR132" i="12"/>
  <c r="AU132" i="12"/>
  <c r="AO801" i="12"/>
  <c r="AL801" i="12"/>
  <c r="AF241" i="12"/>
  <c r="AI241" i="12"/>
  <c r="AF331" i="12"/>
  <c r="AI331" i="12"/>
  <c r="AR271" i="12"/>
  <c r="AU271" i="12"/>
  <c r="AL604" i="12"/>
  <c r="AO604" i="12"/>
  <c r="AF209" i="12"/>
  <c r="AI209" i="12"/>
  <c r="AL601" i="12"/>
  <c r="AO601" i="12"/>
  <c r="AR220" i="12"/>
  <c r="AU220" i="12"/>
  <c r="AI1146" i="12"/>
  <c r="AF1146" i="12"/>
  <c r="AU714" i="12"/>
  <c r="AR714" i="12"/>
  <c r="AI943" i="12"/>
  <c r="AF943" i="12"/>
  <c r="AR5" i="12"/>
  <c r="AU5" i="12"/>
  <c r="AL1098" i="12"/>
  <c r="AO1098" i="12"/>
  <c r="AO685" i="12"/>
  <c r="AL685" i="12"/>
  <c r="AO171" i="12"/>
  <c r="AL171" i="12"/>
  <c r="AI31" i="12"/>
  <c r="AF31" i="12"/>
  <c r="AO907" i="12"/>
  <c r="AL907" i="12"/>
  <c r="BA328" i="12"/>
  <c r="AX328" i="12"/>
  <c r="AO1217" i="12"/>
  <c r="AL1217" i="12"/>
  <c r="AO235" i="12"/>
  <c r="AL235" i="12"/>
  <c r="AU281" i="12"/>
  <c r="AR281" i="12"/>
  <c r="AO1052" i="12"/>
  <c r="AL1052" i="12"/>
  <c r="AL517" i="12"/>
  <c r="AO517" i="12"/>
  <c r="AL118" i="12"/>
  <c r="AO118" i="12"/>
  <c r="AL1228" i="12"/>
  <c r="AO1228" i="12"/>
  <c r="AR240" i="12"/>
  <c r="AU240" i="12"/>
  <c r="AL1143" i="12"/>
  <c r="AO1143" i="12"/>
  <c r="AF1236" i="12"/>
  <c r="AI1236" i="12"/>
  <c r="AL432" i="12"/>
  <c r="AO432" i="12"/>
  <c r="AO850" i="12"/>
  <c r="AL850" i="12"/>
  <c r="AI591" i="12"/>
  <c r="AF591" i="12"/>
  <c r="AR104" i="12"/>
  <c r="AU104" i="12"/>
  <c r="AI1077" i="12"/>
  <c r="AF1077" i="12"/>
  <c r="AF1256" i="12"/>
  <c r="AI1256" i="12"/>
  <c r="BA696" i="12"/>
  <c r="AX696" i="12"/>
  <c r="AF913" i="12"/>
  <c r="AI913" i="12"/>
  <c r="AL964" i="12"/>
  <c r="AO964" i="12"/>
  <c r="AR1087" i="12"/>
  <c r="AU1087" i="12"/>
  <c r="AF1198" i="12"/>
  <c r="AI1198" i="12"/>
  <c r="AR1229" i="12"/>
  <c r="AU1229" i="12"/>
  <c r="AU4" i="12"/>
  <c r="AR4" i="12"/>
  <c r="AR37" i="12"/>
  <c r="AU37" i="12"/>
  <c r="AO899" i="12"/>
  <c r="AL899" i="12"/>
  <c r="AO259" i="12"/>
  <c r="AL259" i="12"/>
  <c r="AF371" i="12"/>
  <c r="AI371" i="12"/>
  <c r="AO103" i="12"/>
  <c r="AL103" i="12"/>
  <c r="AL924" i="12"/>
  <c r="AO924" i="12"/>
  <c r="AL214" i="12"/>
  <c r="AO214" i="12"/>
  <c r="AR868" i="12"/>
  <c r="AU868" i="12"/>
  <c r="AF455" i="12"/>
  <c r="AI455" i="12"/>
  <c r="AO903" i="12"/>
  <c r="AL903" i="12"/>
  <c r="AI82" i="12"/>
  <c r="AF82" i="12"/>
  <c r="AF379" i="12"/>
  <c r="AI379" i="12"/>
  <c r="AF556" i="12"/>
  <c r="AI556" i="12"/>
  <c r="AL178" i="12"/>
  <c r="AO178" i="12"/>
  <c r="AU1270" i="12"/>
  <c r="AR1270" i="12"/>
  <c r="AI757" i="12"/>
  <c r="AF757" i="12"/>
  <c r="AO916" i="12"/>
  <c r="AL916" i="12"/>
  <c r="AU724" i="12"/>
  <c r="AR724" i="12"/>
  <c r="AO497" i="12"/>
  <c r="AL497" i="12"/>
  <c r="AO470" i="12"/>
  <c r="AL470" i="12"/>
  <c r="AI425" i="12"/>
  <c r="AF425" i="12"/>
  <c r="AI433" i="12"/>
  <c r="AF433" i="12"/>
  <c r="AO354" i="12"/>
  <c r="AL354" i="12"/>
  <c r="AI409" i="12"/>
  <c r="AF409" i="12"/>
  <c r="AR60" i="12"/>
  <c r="AU60" i="12"/>
  <c r="AO864" i="12"/>
  <c r="AL864" i="12"/>
  <c r="AO71" i="12"/>
  <c r="AL71" i="12"/>
  <c r="AO402" i="12"/>
  <c r="AL402" i="12"/>
  <c r="AI369" i="12"/>
  <c r="AF369" i="12"/>
  <c r="AO1244" i="12"/>
  <c r="AL1244" i="12"/>
  <c r="AO358" i="12"/>
  <c r="AL358" i="12"/>
  <c r="AL561" i="12"/>
  <c r="AO561" i="12"/>
  <c r="AO843" i="12"/>
  <c r="AL843" i="12"/>
  <c r="AR76" i="12"/>
  <c r="AU76" i="12"/>
  <c r="AO265" i="12"/>
  <c r="AL265" i="12"/>
  <c r="AU1161" i="12"/>
  <c r="AR1161" i="12"/>
  <c r="AI546" i="12"/>
  <c r="AF546" i="12"/>
  <c r="AI457" i="12"/>
  <c r="AF457" i="12"/>
  <c r="AO288" i="12"/>
  <c r="AL288" i="12"/>
  <c r="AI413" i="12"/>
  <c r="AF413" i="12"/>
  <c r="AI1299" i="12"/>
  <c r="AF1299" i="12"/>
  <c r="AO466" i="12"/>
  <c r="AL466" i="12"/>
  <c r="AI357" i="12"/>
  <c r="AF357" i="12"/>
  <c r="AI417" i="12"/>
  <c r="AF417" i="12"/>
  <c r="AI381" i="12"/>
  <c r="AF381" i="12"/>
  <c r="AO1060" i="12"/>
  <c r="AL1060" i="12"/>
  <c r="AO72" i="12"/>
  <c r="AL72" i="12"/>
  <c r="AL987" i="12"/>
  <c r="AO987" i="12"/>
  <c r="AI1177" i="12"/>
  <c r="AF1177" i="12"/>
  <c r="AU1340" i="12"/>
  <c r="AR1340" i="12"/>
  <c r="AL788" i="12"/>
  <c r="AO788" i="12"/>
  <c r="AL1031" i="12"/>
  <c r="AO1031" i="12"/>
  <c r="AU1113" i="12"/>
  <c r="AR1113" i="12"/>
  <c r="AU672" i="12"/>
  <c r="AR672" i="12"/>
  <c r="AO1024" i="12"/>
  <c r="AL1024" i="12"/>
  <c r="AO67" i="12"/>
  <c r="AL67" i="12"/>
  <c r="AI1294" i="12"/>
  <c r="AF1294" i="12"/>
  <c r="AU628" i="12"/>
  <c r="AR628" i="12"/>
  <c r="AU1105" i="12"/>
  <c r="AR1105" i="12"/>
  <c r="AU594" i="12"/>
  <c r="AR594" i="12"/>
  <c r="AO547" i="12"/>
  <c r="AL547" i="12"/>
  <c r="AI979" i="12"/>
  <c r="AF979" i="12"/>
  <c r="AI1314" i="12"/>
  <c r="AF1314" i="12"/>
  <c r="AO294" i="12"/>
  <c r="AL294" i="12"/>
  <c r="AU708" i="12"/>
  <c r="AR708" i="12"/>
  <c r="AO486" i="12"/>
  <c r="AL486" i="12"/>
  <c r="AF1250" i="12"/>
  <c r="AI1250" i="12"/>
  <c r="AU660" i="12"/>
  <c r="AR660" i="12"/>
  <c r="AO835" i="12"/>
  <c r="AL835" i="12"/>
  <c r="AI489" i="12"/>
  <c r="AF489" i="12"/>
  <c r="BD1257" i="12"/>
  <c r="BG1257" i="12"/>
  <c r="AO1015" i="12"/>
  <c r="AL1015" i="12"/>
  <c r="AU610" i="12"/>
  <c r="AR610" i="12"/>
  <c r="AO418" i="12"/>
  <c r="AL418" i="12"/>
  <c r="AL1039" i="12"/>
  <c r="AO1039" i="12"/>
  <c r="AO478" i="12"/>
  <c r="AL478" i="12"/>
  <c r="AU671" i="12"/>
  <c r="AR671" i="12"/>
  <c r="AL1066" i="12"/>
  <c r="AO1066" i="12"/>
  <c r="AI681" i="12"/>
  <c r="AF681" i="12"/>
  <c r="AI337" i="12"/>
  <c r="AF337" i="12"/>
  <c r="AO1344" i="12"/>
  <c r="AL1344" i="12"/>
  <c r="BA1002" i="12"/>
  <c r="AX1002" i="12"/>
  <c r="AO1342" i="12"/>
  <c r="AL1342" i="12"/>
  <c r="AR840" i="12"/>
  <c r="AU840" i="12"/>
  <c r="AO374" i="12"/>
  <c r="AL374" i="12"/>
  <c r="AO334" i="12"/>
  <c r="AL334" i="12"/>
  <c r="AI353" i="12"/>
  <c r="AF353" i="12"/>
  <c r="AU588" i="12"/>
  <c r="AR588" i="12"/>
  <c r="S1327" i="1"/>
  <c r="S1240" i="1"/>
  <c r="Z1235" i="1"/>
  <c r="Z1234" i="1"/>
  <c r="Z796" i="1"/>
  <c r="Z792" i="1"/>
  <c r="Z994" i="1"/>
  <c r="Z990" i="1"/>
  <c r="Z986" i="1"/>
  <c r="Z744" i="1"/>
  <c r="Z533" i="1"/>
  <c r="Z529" i="1"/>
  <c r="Z669" i="1"/>
  <c r="Z665" i="1"/>
  <c r="Z1009" i="1"/>
  <c r="Z338" i="1"/>
  <c r="Z1017" i="1"/>
  <c r="Z341" i="1"/>
  <c r="Z337" i="1"/>
  <c r="Z333" i="1"/>
  <c r="Z329" i="1"/>
  <c r="Z747" i="1"/>
  <c r="Z743" i="1"/>
  <c r="Z739" i="1"/>
  <c r="Z799" i="1"/>
  <c r="Z795" i="1"/>
  <c r="Z791" i="1"/>
  <c r="Z997" i="1"/>
  <c r="Z993" i="1"/>
  <c r="Z989" i="1"/>
  <c r="Z1016" i="1"/>
  <c r="Z326" i="1"/>
  <c r="Z532" i="1"/>
  <c r="Z528" i="1"/>
  <c r="Z668" i="1"/>
  <c r="Z664" i="1"/>
  <c r="Z1012" i="1"/>
  <c r="Z1008" i="1"/>
  <c r="Z330" i="1"/>
  <c r="Z740" i="1"/>
  <c r="Z1013" i="1"/>
  <c r="Z340" i="1"/>
  <c r="Z336" i="1"/>
  <c r="Z332" i="1"/>
  <c r="Z328" i="1"/>
  <c r="Z750" i="1"/>
  <c r="Z746" i="1"/>
  <c r="Z742" i="1"/>
  <c r="Z738" i="1"/>
  <c r="Z798" i="1"/>
  <c r="Z794" i="1"/>
  <c r="Z996" i="1"/>
  <c r="Z992" i="1"/>
  <c r="Z988" i="1"/>
  <c r="Z1015" i="1"/>
  <c r="Z342" i="1"/>
  <c r="Z736" i="1"/>
  <c r="AK21" i="1"/>
  <c r="D11" i="14" s="1"/>
  <c r="J11" i="14" s="1"/>
  <c r="P11" i="14" s="1"/>
  <c r="V11" i="14" s="1"/>
  <c r="AB11" i="14" s="1"/>
  <c r="AH11" i="14" s="1"/>
  <c r="AN11" i="14" s="1"/>
  <c r="AT11" i="14" s="1"/>
  <c r="AZ11" i="14" s="1"/>
  <c r="BF11" i="14" s="1"/>
  <c r="BL11" i="14" s="1"/>
  <c r="Y21" i="1"/>
  <c r="H3" i="12"/>
  <c r="K3" i="12"/>
  <c r="Z535" i="1"/>
  <c r="Z531" i="1"/>
  <c r="Z527" i="1"/>
  <c r="Z671" i="1"/>
  <c r="Z667" i="1"/>
  <c r="Z663" i="1"/>
  <c r="Z1011" i="1"/>
  <c r="Z1007" i="1"/>
  <c r="Z334" i="1"/>
  <c r="Z748" i="1"/>
  <c r="Z339" i="1"/>
  <c r="Z331" i="1"/>
  <c r="Z749" i="1"/>
  <c r="Z745" i="1"/>
  <c r="Z741" i="1"/>
  <c r="Z737" i="1"/>
  <c r="Z797" i="1"/>
  <c r="Z793" i="1"/>
  <c r="Z995" i="1"/>
  <c r="Z991" i="1"/>
  <c r="Z987" i="1"/>
  <c r="Z1014" i="1"/>
  <c r="Z343" i="1"/>
  <c r="Z335" i="1"/>
  <c r="Z327" i="1"/>
  <c r="Z534" i="1"/>
  <c r="Z530" i="1"/>
  <c r="Z670" i="1"/>
  <c r="Z666" i="1"/>
  <c r="Z1010" i="1"/>
  <c r="AL21" i="1"/>
  <c r="E11" i="14" s="1"/>
  <c r="AA321" i="1"/>
  <c r="AA420" i="1"/>
  <c r="AA524" i="1"/>
  <c r="AA590" i="1"/>
  <c r="AA611" i="1"/>
  <c r="AA615" i="1"/>
  <c r="AA703" i="1"/>
  <c r="AA751" i="1"/>
  <c r="AA347" i="1"/>
  <c r="AA416" i="1"/>
  <c r="AA449" i="1"/>
  <c r="AA382" i="1"/>
  <c r="AA345" i="1"/>
  <c r="AA324" i="1"/>
  <c r="AA355" i="1"/>
  <c r="AA250" i="1"/>
  <c r="AA287" i="1"/>
  <c r="AA447" i="1"/>
  <c r="AA423" i="1"/>
  <c r="AA473" i="1"/>
  <c r="AA497" i="1"/>
  <c r="AA499" i="1"/>
  <c r="AA475" i="1"/>
  <c r="AA517" i="1"/>
  <c r="AA593" i="1"/>
  <c r="AA637" i="1"/>
  <c r="AA673" i="1"/>
  <c r="AA681" i="1"/>
  <c r="AA697" i="1"/>
  <c r="AA754" i="1"/>
  <c r="AA734" i="1"/>
  <c r="AA762" i="1"/>
  <c r="AA787" i="1"/>
  <c r="AA783" i="1"/>
  <c r="AA800" i="1"/>
  <c r="AA818" i="1"/>
  <c r="AA850" i="1"/>
  <c r="AA896" i="1"/>
  <c r="AA880" i="1"/>
  <c r="AA562" i="1"/>
  <c r="AA634" i="1"/>
  <c r="AA662" i="1"/>
  <c r="AA727" i="1"/>
  <c r="AA759" i="1"/>
  <c r="AA378" i="1"/>
  <c r="AA519" i="1"/>
  <c r="AA503" i="1"/>
  <c r="AA344" i="1"/>
  <c r="AA323" i="1"/>
  <c r="AA354" i="1"/>
  <c r="AA415" i="1"/>
  <c r="AA391" i="1"/>
  <c r="AA446" i="1"/>
  <c r="AA422" i="1"/>
  <c r="AA472" i="1"/>
  <c r="AA496" i="1"/>
  <c r="AA477" i="1"/>
  <c r="AA349" i="1"/>
  <c r="AA380" i="1"/>
  <c r="AA412" i="1"/>
  <c r="AA388" i="1"/>
  <c r="AA469" i="1"/>
  <c r="AA479" i="1"/>
  <c r="AA521" i="1"/>
  <c r="AA1310" i="1"/>
  <c r="AA1325" i="1"/>
  <c r="AA1329" i="1"/>
  <c r="AA381" i="1"/>
  <c r="AA413" i="1"/>
  <c r="AA249" i="1"/>
  <c r="AA480" i="1"/>
  <c r="AA556" i="1"/>
  <c r="AA655" i="1"/>
  <c r="AA383" i="1"/>
  <c r="AA357" i="1"/>
  <c r="AA248" i="1"/>
  <c r="AA537" i="1"/>
  <c r="AA346" i="1"/>
  <c r="AA325" i="1"/>
  <c r="AA356" i="1"/>
  <c r="AA448" i="1"/>
  <c r="AA498" i="1"/>
  <c r="AA476" i="1"/>
  <c r="AA518" i="1"/>
  <c r="AA502" i="1"/>
  <c r="AA536" i="1"/>
  <c r="AA552" i="1"/>
  <c r="AA594" i="1"/>
  <c r="AA979" i="1"/>
  <c r="AA967" i="1"/>
  <c r="AA998" i="1"/>
  <c r="AA1019" i="1"/>
  <c r="AA1037" i="1"/>
  <c r="AA1024" i="1"/>
  <c r="AA1056" i="1"/>
  <c r="AA1140" i="1"/>
  <c r="AA1158" i="1"/>
  <c r="AA1171" i="1"/>
  <c r="AA1186" i="1"/>
  <c r="AA1203" i="1"/>
  <c r="AA1233" i="1"/>
  <c r="AA1259" i="1"/>
  <c r="AA1283" i="1"/>
  <c r="AA1298" i="1"/>
  <c r="AA1315" i="1"/>
  <c r="AA1335" i="1"/>
  <c r="AA322" i="1"/>
  <c r="AA353" i="1"/>
  <c r="AA414" i="1"/>
  <c r="AA390" i="1"/>
  <c r="AA289" i="1"/>
  <c r="AA445" i="1"/>
  <c r="AA421" i="1"/>
  <c r="AA471" i="1"/>
  <c r="AA495" i="1"/>
  <c r="AA876" i="1"/>
  <c r="AA984" i="1"/>
  <c r="AA1034" i="1"/>
  <c r="AA1043" i="1"/>
  <c r="AA1053" i="1"/>
  <c r="AA1058" i="1"/>
  <c r="AA1068" i="1"/>
  <c r="AA1075" i="1"/>
  <c r="AA1101" i="1"/>
  <c r="AA1125" i="1"/>
  <c r="AA1215" i="1"/>
  <c r="AA1217" i="1"/>
  <c r="AA1227" i="1"/>
  <c r="AA1288" i="1"/>
  <c r="AA389" i="1"/>
  <c r="AA470" i="1"/>
  <c r="AA467" i="1"/>
  <c r="AA348" i="1"/>
  <c r="AA384" i="1"/>
  <c r="AA379" i="1"/>
  <c r="AA411" i="1"/>
  <c r="AA387" i="1"/>
  <c r="AA251" i="1"/>
  <c r="AA288" i="1"/>
  <c r="AA450" i="1"/>
  <c r="AA468" i="1"/>
  <c r="AA455" i="1"/>
  <c r="AA478" i="1"/>
  <c r="AA790" i="1"/>
  <c r="AA899" i="1"/>
  <c r="AA923" i="1"/>
  <c r="AA906" i="1"/>
  <c r="AA944" i="1"/>
  <c r="AA951" i="1"/>
  <c r="AA981" i="1"/>
  <c r="AA520" i="1"/>
  <c r="AA504" i="1"/>
  <c r="AA538" i="1"/>
  <c r="AA525" i="1"/>
  <c r="AA554" i="1"/>
  <c r="AA609" i="1"/>
  <c r="AA599" i="1"/>
  <c r="AA632" i="1"/>
  <c r="AA660" i="1"/>
  <c r="AA688" i="1"/>
  <c r="AA701" i="1"/>
  <c r="AA725" i="1"/>
  <c r="AA757" i="1"/>
  <c r="AA805" i="1"/>
  <c r="AA846" i="1"/>
  <c r="AA826" i="1"/>
  <c r="AA942" i="1"/>
  <c r="AA963" i="1"/>
  <c r="AA1004" i="1"/>
  <c r="AA1001" i="1"/>
  <c r="AA1006" i="1"/>
  <c r="AA1041" i="1"/>
  <c r="AA1109" i="1"/>
  <c r="AA1145" i="1"/>
  <c r="AA1176" i="1"/>
  <c r="AA1221" i="1"/>
  <c r="AA1248" i="1"/>
  <c r="AA1252" i="1"/>
  <c r="AA1286" i="1"/>
  <c r="AA1313" i="1"/>
  <c r="AA1303" i="1"/>
  <c r="AA1338" i="1"/>
  <c r="AA1348" i="1"/>
  <c r="AA1363" i="1"/>
  <c r="AA1353" i="1"/>
  <c r="AA553" i="1"/>
  <c r="AA608" i="1"/>
  <c r="AA598" i="1"/>
  <c r="AA639" i="1"/>
  <c r="AA631" i="1"/>
  <c r="AA658" i="1"/>
  <c r="AA659" i="1"/>
  <c r="AA687" i="1"/>
  <c r="AA700" i="1"/>
  <c r="AA724" i="1"/>
  <c r="AA756" i="1"/>
  <c r="AA785" i="1"/>
  <c r="AA776" i="1"/>
  <c r="AA802" i="1"/>
  <c r="AA821" i="1"/>
  <c r="AA845" i="1"/>
  <c r="AA825" i="1"/>
  <c r="AA871" i="1"/>
  <c r="AA901" i="1"/>
  <c r="AA962" i="1"/>
  <c r="AA969" i="1"/>
  <c r="AA1000" i="1"/>
  <c r="AA1040" i="1"/>
  <c r="AA1114" i="1"/>
  <c r="AA1142" i="1"/>
  <c r="AA1129" i="1"/>
  <c r="AA1144" i="1"/>
  <c r="AA1173" i="1"/>
  <c r="AA1163" i="1"/>
  <c r="AA1189" i="1"/>
  <c r="AA1200" i="1"/>
  <c r="AA1247" i="1"/>
  <c r="AA1261" i="1"/>
  <c r="AA1285" i="1"/>
  <c r="AA1312" i="1"/>
  <c r="AA1337" i="1"/>
  <c r="AA1362" i="1"/>
  <c r="AA1352" i="1"/>
  <c r="AA516" i="1"/>
  <c r="AA558" i="1"/>
  <c r="AA592" i="1"/>
  <c r="AA564" i="1"/>
  <c r="AA636" i="1"/>
  <c r="AA672" i="1"/>
  <c r="AA696" i="1"/>
  <c r="AA731" i="1"/>
  <c r="AA753" i="1"/>
  <c r="AA733" i="1"/>
  <c r="AA771" i="1"/>
  <c r="AA761" i="1"/>
  <c r="AA782" i="1"/>
  <c r="AA789" i="1"/>
  <c r="AA820" i="1"/>
  <c r="AA898" i="1"/>
  <c r="AA875" i="1"/>
  <c r="AA925" i="1"/>
  <c r="AA908" i="1"/>
  <c r="AA966" i="1"/>
  <c r="AA1018" i="1"/>
  <c r="AA1005" i="1"/>
  <c r="AA1036" i="1"/>
  <c r="AA1023" i="1"/>
  <c r="AA1055" i="1"/>
  <c r="AA1060" i="1"/>
  <c r="AA1157" i="1"/>
  <c r="AA1185" i="1"/>
  <c r="AA1202" i="1"/>
  <c r="AA1207" i="1"/>
  <c r="AA1232" i="1"/>
  <c r="AA1282" i="1"/>
  <c r="AA1300" i="1"/>
  <c r="AA1317" i="1"/>
  <c r="AA539" i="1"/>
  <c r="AA526" i="1"/>
  <c r="AA555" i="1"/>
  <c r="AA610" i="1"/>
  <c r="AA633" i="1"/>
  <c r="AA661" i="1"/>
  <c r="AA702" i="1"/>
  <c r="AA726" i="1"/>
  <c r="AA758" i="1"/>
  <c r="AA806" i="1"/>
  <c r="AA827" i="1"/>
  <c r="AA849" i="1"/>
  <c r="AA895" i="1"/>
  <c r="AA879" i="1"/>
  <c r="AA877" i="1"/>
  <c r="AA943" i="1"/>
  <c r="AA950" i="1"/>
  <c r="AA980" i="1"/>
  <c r="AA983" i="1"/>
  <c r="AA1033" i="1"/>
  <c r="AA1042" i="1"/>
  <c r="AA1070" i="1"/>
  <c r="AA1067" i="1"/>
  <c r="AA1110" i="1"/>
  <c r="AA1100" i="1"/>
  <c r="AA1124" i="1"/>
  <c r="AA1146" i="1"/>
  <c r="AA1249" i="1"/>
  <c r="AA1297" i="1"/>
  <c r="AA1334" i="1"/>
  <c r="AA1339" i="1"/>
  <c r="AA1349" i="1"/>
  <c r="AA597" i="1"/>
  <c r="AA638" i="1"/>
  <c r="AA630" i="1"/>
  <c r="AA674" i="1"/>
  <c r="AA723" i="1"/>
  <c r="AA755" i="1"/>
  <c r="AA735" i="1"/>
  <c r="AA784" i="1"/>
  <c r="AA775" i="1"/>
  <c r="AA801" i="1"/>
  <c r="AA844" i="1"/>
  <c r="AA824" i="1"/>
  <c r="AA870" i="1"/>
  <c r="AA900" i="1"/>
  <c r="AA961" i="1"/>
  <c r="AA968" i="1"/>
  <c r="AA999" i="1"/>
  <c r="AA1020" i="1"/>
  <c r="AA1039" i="1"/>
  <c r="AA1113" i="1"/>
  <c r="AA1141" i="1"/>
  <c r="AA1159" i="1"/>
  <c r="AA1172" i="1"/>
  <c r="AA1188" i="1"/>
  <c r="AA1260" i="1"/>
  <c r="AA1284" i="1"/>
  <c r="AA1311" i="1"/>
  <c r="AA1361" i="1"/>
  <c r="AA557" i="1"/>
  <c r="AA591" i="1"/>
  <c r="AA563" i="1"/>
  <c r="AA612" i="1"/>
  <c r="AA635" i="1"/>
  <c r="AA616" i="1"/>
  <c r="AA656" i="1"/>
  <c r="AA642" i="1"/>
  <c r="AA728" i="1"/>
  <c r="AA730" i="1"/>
  <c r="AA752" i="1"/>
  <c r="AA732" i="1"/>
  <c r="AA770" i="1"/>
  <c r="AA788" i="1"/>
  <c r="AA819" i="1"/>
  <c r="AA897" i="1"/>
  <c r="AA874" i="1"/>
  <c r="AA924" i="1"/>
  <c r="AA907" i="1"/>
  <c r="AA945" i="1"/>
  <c r="AA929" i="1"/>
  <c r="AA952" i="1"/>
  <c r="AA985" i="1"/>
  <c r="AA1035" i="1"/>
  <c r="AA1044" i="1"/>
  <c r="AA1054" i="1"/>
  <c r="AA1059" i="1"/>
  <c r="AA1069" i="1"/>
  <c r="AA1156" i="1"/>
  <c r="AA1201" i="1"/>
  <c r="AA1216" i="1"/>
  <c r="AA1206" i="1"/>
  <c r="AA1228" i="1"/>
  <c r="AA1231" i="1"/>
  <c r="AA1274" i="1"/>
  <c r="AA1289" i="1"/>
  <c r="AA1299" i="1"/>
  <c r="AA1316" i="1"/>
  <c r="S1002" i="1"/>
  <c r="S803" i="1"/>
  <c r="Q803" i="1"/>
  <c r="Q1021" i="1"/>
  <c r="S1021" i="1"/>
  <c r="Q1002" i="1"/>
  <c r="Q350" i="1"/>
  <c r="S350" i="1"/>
  <c r="S540" i="1"/>
  <c r="Q540" i="1"/>
  <c r="S675" i="1"/>
  <c r="Q675" i="1"/>
  <c r="S760" i="1"/>
  <c r="Q760" i="1"/>
  <c r="O759" i="1"/>
  <c r="K750" i="14" l="1"/>
  <c r="Q750" i="14"/>
  <c r="W750" i="14"/>
  <c r="AC750" i="14"/>
  <c r="AI750" i="14"/>
  <c r="AO750" i="14"/>
  <c r="AU750" i="14"/>
  <c r="BA750" i="14"/>
  <c r="BG750" i="14"/>
  <c r="BM750" i="14"/>
  <c r="AO1056" i="12"/>
  <c r="AL1056" i="12"/>
  <c r="AO680" i="12"/>
  <c r="AL680" i="12"/>
  <c r="AU1115" i="12"/>
  <c r="AR1115" i="12"/>
  <c r="AO1063" i="12"/>
  <c r="AL1063" i="12"/>
  <c r="K11" i="14"/>
  <c r="Q11" i="14"/>
  <c r="W11" i="14"/>
  <c r="AC11" i="14"/>
  <c r="AI11" i="14"/>
  <c r="AO11" i="14"/>
  <c r="AU11" i="14"/>
  <c r="BA11" i="14"/>
  <c r="BG11" i="14"/>
  <c r="BM11" i="14"/>
  <c r="AL675" i="12"/>
  <c r="AO675" i="12"/>
  <c r="AO256" i="12"/>
  <c r="AL256" i="12"/>
  <c r="AO949" i="12"/>
  <c r="AL949" i="12"/>
  <c r="AU747" i="12"/>
  <c r="AR747" i="12"/>
  <c r="AO1263" i="12"/>
  <c r="AL1263" i="12"/>
  <c r="AU720" i="12"/>
  <c r="AR720" i="12"/>
  <c r="N3" i="14"/>
  <c r="AR303" i="12"/>
  <c r="AU303" i="12"/>
  <c r="AO783" i="12"/>
  <c r="AL783" i="12"/>
  <c r="AO695" i="12"/>
  <c r="AL695" i="12"/>
  <c r="AX699" i="12"/>
  <c r="BA699" i="12"/>
  <c r="AO273" i="12"/>
  <c r="AL273" i="12"/>
  <c r="AX513" i="12"/>
  <c r="BA513" i="12"/>
  <c r="AU340" i="12"/>
  <c r="AR340" i="12"/>
  <c r="AL42" i="12"/>
  <c r="AO42" i="12"/>
  <c r="AU621" i="12"/>
  <c r="AR621" i="12"/>
  <c r="AL652" i="12"/>
  <c r="AO652" i="12"/>
  <c r="AO1321" i="12"/>
  <c r="AL1321" i="12"/>
  <c r="AO1007" i="12"/>
  <c r="AL1007" i="12"/>
  <c r="AL276" i="12"/>
  <c r="AO276" i="12"/>
  <c r="AO852" i="12"/>
  <c r="AL852" i="12"/>
  <c r="AU624" i="12"/>
  <c r="AR624" i="12"/>
  <c r="BA545" i="12"/>
  <c r="AX545" i="12"/>
  <c r="AL1254" i="12"/>
  <c r="AO1254" i="12"/>
  <c r="AO180" i="12"/>
  <c r="AL180" i="12"/>
  <c r="AL739" i="12"/>
  <c r="AO739" i="12"/>
  <c r="AR1262" i="12"/>
  <c r="AU1262" i="12"/>
  <c r="AO212" i="12"/>
  <c r="AL212" i="12"/>
  <c r="AU644" i="12"/>
  <c r="AR644" i="12"/>
  <c r="AO1265" i="12"/>
  <c r="AL1265" i="12"/>
  <c r="AR1074" i="12"/>
  <c r="AU1074" i="12"/>
  <c r="AR80" i="12"/>
  <c r="AU80" i="12"/>
  <c r="AL1205" i="12"/>
  <c r="AO1205" i="12"/>
  <c r="AL553" i="12"/>
  <c r="AO553" i="12"/>
  <c r="AO826" i="12"/>
  <c r="AL826" i="12"/>
  <c r="AL799" i="12"/>
  <c r="AO799" i="12"/>
  <c r="AO912" i="12"/>
  <c r="AL912" i="12"/>
  <c r="AO723" i="12"/>
  <c r="AL723" i="12"/>
  <c r="AO793" i="12"/>
  <c r="AL793" i="12"/>
  <c r="AL632" i="12"/>
  <c r="AO632" i="12"/>
  <c r="AO787" i="12"/>
  <c r="AL787" i="12"/>
  <c r="AO763" i="12"/>
  <c r="AL763" i="12"/>
  <c r="AL636" i="12"/>
  <c r="AO636" i="12"/>
  <c r="AO590" i="12"/>
  <c r="AL590" i="12"/>
  <c r="AL815" i="12"/>
  <c r="AO815" i="12"/>
  <c r="AO988" i="12"/>
  <c r="AL988" i="12"/>
  <c r="AL46" i="12"/>
  <c r="AO46" i="12"/>
  <c r="AO279" i="12"/>
  <c r="AL279" i="12"/>
  <c r="AO1283" i="12"/>
  <c r="AL1283" i="12"/>
  <c r="AL346" i="12"/>
  <c r="AO346" i="12"/>
  <c r="AL521" i="12"/>
  <c r="AO521" i="12"/>
  <c r="AU1078" i="12"/>
  <c r="AR1078" i="12"/>
  <c r="AO999" i="12"/>
  <c r="AL999" i="12"/>
  <c r="AO293" i="12"/>
  <c r="AL293" i="12"/>
  <c r="AO1128" i="12"/>
  <c r="AL1128" i="12"/>
  <c r="AR1269" i="12"/>
  <c r="AU1269" i="12"/>
  <c r="AL22" i="12"/>
  <c r="AO22" i="12"/>
  <c r="AR554" i="12"/>
  <c r="AU554" i="12"/>
  <c r="AO248" i="12"/>
  <c r="AL248" i="12"/>
  <c r="AR1338" i="12"/>
  <c r="AU1338" i="12"/>
  <c r="AU612" i="12"/>
  <c r="AR612" i="12"/>
  <c r="AX707" i="12"/>
  <c r="BA707" i="12"/>
  <c r="AL347" i="12"/>
  <c r="AO347" i="12"/>
  <c r="AR275" i="12"/>
  <c r="AU275" i="12"/>
  <c r="AR824" i="12"/>
  <c r="AU824" i="12"/>
  <c r="AL600" i="12"/>
  <c r="AO600" i="12"/>
  <c r="AO819" i="12"/>
  <c r="AL819" i="12"/>
  <c r="AO287" i="12"/>
  <c r="AL287" i="12"/>
  <c r="AU740" i="12"/>
  <c r="AR740" i="12"/>
  <c r="AO703" i="12"/>
  <c r="AL703" i="12"/>
  <c r="AO945" i="12"/>
  <c r="AL945" i="12"/>
  <c r="AR295" i="12"/>
  <c r="AU295" i="12"/>
  <c r="AO785" i="12"/>
  <c r="AL785" i="12"/>
  <c r="AR291" i="12"/>
  <c r="AU291" i="12"/>
  <c r="AO6" i="12"/>
  <c r="AL6" i="12"/>
  <c r="AO1245" i="12"/>
  <c r="AL1245" i="12"/>
  <c r="AO1044" i="12"/>
  <c r="AL1044" i="12"/>
  <c r="AO998" i="12"/>
  <c r="AL998" i="12"/>
  <c r="AO575" i="12"/>
  <c r="AL575" i="12"/>
  <c r="AR1313" i="12"/>
  <c r="AU1313" i="12"/>
  <c r="AR526" i="12"/>
  <c r="AU526" i="12"/>
  <c r="AO896" i="12"/>
  <c r="AL896" i="12"/>
  <c r="AO1352" i="12"/>
  <c r="AL1352" i="12"/>
  <c r="AL767" i="12"/>
  <c r="AO767" i="12"/>
  <c r="AO1261" i="12"/>
  <c r="AL1261" i="12"/>
  <c r="AL711" i="12"/>
  <c r="AO711" i="12"/>
  <c r="AO771" i="12"/>
  <c r="AL771" i="12"/>
  <c r="AO1277" i="12"/>
  <c r="AL1277" i="12"/>
  <c r="AO280" i="12"/>
  <c r="AL280" i="12"/>
  <c r="AO1182" i="12"/>
  <c r="AL1182" i="12"/>
  <c r="BA570" i="12"/>
  <c r="AX570" i="12"/>
  <c r="AU648" i="12"/>
  <c r="AR648" i="12"/>
  <c r="AO803" i="12"/>
  <c r="AL803" i="12"/>
  <c r="AL700" i="12"/>
  <c r="AO700" i="12"/>
  <c r="AU688" i="12"/>
  <c r="AR688" i="12"/>
  <c r="AR656" i="12"/>
  <c r="AU656" i="12"/>
  <c r="AU509" i="12"/>
  <c r="AR509" i="12"/>
  <c r="AU1153" i="12"/>
  <c r="AR1153" i="12"/>
  <c r="AO108" i="12"/>
  <c r="AL108" i="12"/>
  <c r="AU727" i="12"/>
  <c r="AR727" i="12"/>
  <c r="AL969" i="12"/>
  <c r="AO969" i="12"/>
  <c r="AO677" i="12"/>
  <c r="AL677" i="12"/>
  <c r="AO1011" i="12"/>
  <c r="AL1011" i="12"/>
  <c r="AL760" i="12"/>
  <c r="AO760" i="12"/>
  <c r="AU312" i="12"/>
  <c r="AR312" i="12"/>
  <c r="AU1308" i="12"/>
  <c r="AR1308" i="12"/>
  <c r="AO872" i="12"/>
  <c r="AL872" i="12"/>
  <c r="AO691" i="12"/>
  <c r="AL691" i="12"/>
  <c r="AO1032" i="12"/>
  <c r="AL1032" i="12"/>
  <c r="AL1285" i="12"/>
  <c r="AO1285" i="12"/>
  <c r="AL36" i="12"/>
  <c r="AO36" i="12"/>
  <c r="AL58" i="12"/>
  <c r="AO58" i="12"/>
  <c r="AO1154" i="12"/>
  <c r="AL1154" i="12"/>
  <c r="AO733" i="12"/>
  <c r="AL733" i="12"/>
  <c r="AO1006" i="12"/>
  <c r="AL1006" i="12"/>
  <c r="AL683" i="12"/>
  <c r="AO683" i="12"/>
  <c r="AL888" i="12"/>
  <c r="AO888" i="12"/>
  <c r="AL795" i="12"/>
  <c r="AO795" i="12"/>
  <c r="AX715" i="12"/>
  <c r="BA715" i="12"/>
  <c r="AO929" i="12"/>
  <c r="AL929" i="12"/>
  <c r="AL1293" i="12"/>
  <c r="AO1293" i="12"/>
  <c r="AO1120" i="12"/>
  <c r="AL1120" i="12"/>
  <c r="AR541" i="12"/>
  <c r="AU541" i="12"/>
  <c r="AL616" i="12"/>
  <c r="AO616" i="12"/>
  <c r="AL1319" i="12"/>
  <c r="AO1319" i="12"/>
  <c r="AR779" i="12"/>
  <c r="AU779" i="12"/>
  <c r="AL807" i="12"/>
  <c r="AO807" i="12"/>
  <c r="AO1247" i="12"/>
  <c r="AL1247" i="12"/>
  <c r="AO598" i="12"/>
  <c r="AL598" i="12"/>
  <c r="AO925" i="12"/>
  <c r="AL925" i="12"/>
  <c r="AL1116" i="12"/>
  <c r="AO1116" i="12"/>
  <c r="AU1240" i="12"/>
  <c r="AR1240" i="12"/>
  <c r="AL1301" i="12"/>
  <c r="AO1301" i="12"/>
  <c r="AR1010" i="12"/>
  <c r="AU1010" i="12"/>
  <c r="AO1347" i="12"/>
  <c r="AL1347" i="12"/>
  <c r="AL136" i="12"/>
  <c r="AO136" i="12"/>
  <c r="AO188" i="12"/>
  <c r="AL188" i="12"/>
  <c r="AL156" i="12"/>
  <c r="AO156" i="12"/>
  <c r="AX283" i="12"/>
  <c r="BA283" i="12"/>
  <c r="AL692" i="12"/>
  <c r="AO692" i="12"/>
  <c r="AL751" i="12"/>
  <c r="AO751" i="12"/>
  <c r="AO908" i="12"/>
  <c r="AL908" i="12"/>
  <c r="AR1317" i="12"/>
  <c r="AU1317" i="12"/>
  <c r="AO1287" i="12"/>
  <c r="AL1287" i="12"/>
  <c r="AU620" i="12"/>
  <c r="AR620" i="12"/>
  <c r="BA1161" i="12"/>
  <c r="AX1161" i="12"/>
  <c r="AL591" i="12"/>
  <c r="AO591" i="12"/>
  <c r="AR223" i="12"/>
  <c r="AU223" i="12"/>
  <c r="AR789" i="12"/>
  <c r="AU789" i="12"/>
  <c r="AR1303" i="12"/>
  <c r="AU1303" i="12"/>
  <c r="AR1332" i="12"/>
  <c r="AU1332" i="12"/>
  <c r="AR123" i="12"/>
  <c r="AU123" i="12"/>
  <c r="AR1276" i="12"/>
  <c r="AU1276" i="12"/>
  <c r="AX1117" i="12"/>
  <c r="BA1117" i="12"/>
  <c r="AO389" i="12"/>
  <c r="AL389" i="12"/>
  <c r="AL1050" i="12"/>
  <c r="AO1050" i="12"/>
  <c r="AR919" i="12"/>
  <c r="AU919" i="12"/>
  <c r="AR1223" i="12"/>
  <c r="AU1223" i="12"/>
  <c r="AO469" i="12"/>
  <c r="AL469" i="12"/>
  <c r="AR264" i="12"/>
  <c r="AU264" i="12"/>
  <c r="AO538" i="12"/>
  <c r="AL538" i="12"/>
  <c r="AX970" i="12"/>
  <c r="BA970" i="12"/>
  <c r="AR705" i="12"/>
  <c r="AU705" i="12"/>
  <c r="AU1039" i="12"/>
  <c r="AR1039" i="12"/>
  <c r="AU561" i="12"/>
  <c r="AR561" i="12"/>
  <c r="AU178" i="12"/>
  <c r="AR178" i="12"/>
  <c r="AO371" i="12"/>
  <c r="AL371" i="12"/>
  <c r="AX37" i="12"/>
  <c r="BA37" i="12"/>
  <c r="AO1198" i="12"/>
  <c r="AL1198" i="12"/>
  <c r="AO1236" i="12"/>
  <c r="AL1236" i="12"/>
  <c r="AU118" i="12"/>
  <c r="AR118" i="12"/>
  <c r="AU604" i="12"/>
  <c r="AR604" i="12"/>
  <c r="AO129" i="12"/>
  <c r="AL129" i="12"/>
  <c r="AU55" i="12"/>
  <c r="AR55" i="12"/>
  <c r="AO1326" i="12"/>
  <c r="AL1326" i="12"/>
  <c r="AR832" i="12"/>
  <c r="AU832" i="12"/>
  <c r="AL1035" i="12"/>
  <c r="AO1035" i="12"/>
  <c r="AR266" i="12"/>
  <c r="AU266" i="12"/>
  <c r="AX974" i="12"/>
  <c r="BA974" i="12"/>
  <c r="AU1193" i="12"/>
  <c r="AR1193" i="12"/>
  <c r="AO315" i="12"/>
  <c r="AL315" i="12"/>
  <c r="AO451" i="12"/>
  <c r="AL451" i="12"/>
  <c r="AO487" i="12"/>
  <c r="AL487" i="12"/>
  <c r="BA1048" i="12"/>
  <c r="AX1048" i="12"/>
  <c r="BA965" i="12"/>
  <c r="AX965" i="12"/>
  <c r="AU878" i="12"/>
  <c r="AR878" i="12"/>
  <c r="AO1230" i="12"/>
  <c r="AL1230" i="12"/>
  <c r="BA112" i="12"/>
  <c r="AX112" i="12"/>
  <c r="AO1349" i="12"/>
  <c r="AL1349" i="12"/>
  <c r="AU47" i="12"/>
  <c r="AR47" i="12"/>
  <c r="BA805" i="12"/>
  <c r="AX805" i="12"/>
  <c r="AO1282" i="12"/>
  <c r="AL1282" i="12"/>
  <c r="AO1318" i="12"/>
  <c r="AL1318" i="12"/>
  <c r="BG1309" i="12"/>
  <c r="BD1309" i="12"/>
  <c r="AO1187" i="12"/>
  <c r="AL1187" i="12"/>
  <c r="BA717" i="12"/>
  <c r="AX717" i="12"/>
  <c r="AU1274" i="12"/>
  <c r="AR1274" i="12"/>
  <c r="BA228" i="12"/>
  <c r="AX228" i="12"/>
  <c r="AU645" i="12"/>
  <c r="AR645" i="12"/>
  <c r="AO245" i="12"/>
  <c r="AL245" i="12"/>
  <c r="AO165" i="12"/>
  <c r="AL165" i="12"/>
  <c r="AO1096" i="12"/>
  <c r="AL1096" i="12"/>
  <c r="AU1157" i="12"/>
  <c r="AR1157" i="12"/>
  <c r="AO435" i="12"/>
  <c r="AL435" i="12"/>
  <c r="AU928" i="12"/>
  <c r="AR928" i="12"/>
  <c r="BA299" i="12"/>
  <c r="AX299" i="12"/>
  <c r="AU772" i="12"/>
  <c r="AR772" i="12"/>
  <c r="AU784" i="12"/>
  <c r="AR784" i="12"/>
  <c r="AU376" i="12"/>
  <c r="AR376" i="12"/>
  <c r="AX49" i="12"/>
  <c r="BA49" i="12"/>
  <c r="AO1037" i="12"/>
  <c r="AL1037" i="12"/>
  <c r="BA876" i="12"/>
  <c r="AX876" i="12"/>
  <c r="AU668" i="12"/>
  <c r="AR668" i="12"/>
  <c r="AO205" i="12"/>
  <c r="AL205" i="12"/>
  <c r="AU1082" i="12"/>
  <c r="AR1082" i="12"/>
  <c r="AO893" i="12"/>
  <c r="AL893" i="12"/>
  <c r="AU657" i="12"/>
  <c r="AR657" i="12"/>
  <c r="AU19" i="12"/>
  <c r="AR19" i="12"/>
  <c r="BG26" i="12"/>
  <c r="BD26" i="12"/>
  <c r="AU404" i="12"/>
  <c r="AR404" i="12"/>
  <c r="AU356" i="12"/>
  <c r="AR356" i="12"/>
  <c r="BA1201" i="12"/>
  <c r="AX1201" i="12"/>
  <c r="BA92" i="12"/>
  <c r="AX92" i="12"/>
  <c r="AU166" i="12"/>
  <c r="AR166" i="12"/>
  <c r="BA725" i="12"/>
  <c r="AX725" i="12"/>
  <c r="AR278" i="12"/>
  <c r="AU278" i="12"/>
  <c r="AO395" i="12"/>
  <c r="AL395" i="12"/>
  <c r="BA172" i="12"/>
  <c r="AX172" i="12"/>
  <c r="BG679" i="12"/>
  <c r="BD679" i="12"/>
  <c r="BG1130" i="12"/>
  <c r="BD1130" i="12"/>
  <c r="AO1353" i="12"/>
  <c r="AL1353" i="12"/>
  <c r="AO503" i="12"/>
  <c r="AL503" i="12"/>
  <c r="AR270" i="12"/>
  <c r="AU270" i="12"/>
  <c r="AU400" i="12"/>
  <c r="AR400" i="12"/>
  <c r="BA88" i="12"/>
  <c r="AX88" i="12"/>
  <c r="BA701" i="12"/>
  <c r="AX701" i="12"/>
  <c r="AO1191" i="12"/>
  <c r="AL1191" i="12"/>
  <c r="AU983" i="12"/>
  <c r="AR983" i="12"/>
  <c r="AO343" i="12"/>
  <c r="AL343" i="12"/>
  <c r="AO355" i="12"/>
  <c r="AL355" i="12"/>
  <c r="AU1165" i="12"/>
  <c r="AR1165" i="12"/>
  <c r="AU230" i="12"/>
  <c r="AR230" i="12"/>
  <c r="AU222" i="12"/>
  <c r="AR222" i="12"/>
  <c r="AX606" i="12"/>
  <c r="BA606" i="12"/>
  <c r="BD1253" i="12"/>
  <c r="BG1253" i="12"/>
  <c r="BA937" i="12"/>
  <c r="AX937" i="12"/>
  <c r="BA120" i="12"/>
  <c r="AX120" i="12"/>
  <c r="AU816" i="12"/>
  <c r="AR816" i="12"/>
  <c r="BA140" i="12"/>
  <c r="AX140" i="12"/>
  <c r="BA260" i="12"/>
  <c r="AX260" i="12"/>
  <c r="AO101" i="12"/>
  <c r="AL101" i="12"/>
  <c r="AO93" i="12"/>
  <c r="AL93" i="12"/>
  <c r="AO213" i="12"/>
  <c r="AL213" i="12"/>
  <c r="AO97" i="12"/>
  <c r="AL97" i="12"/>
  <c r="BG791" i="12"/>
  <c r="BD791" i="12"/>
  <c r="AU1235" i="12"/>
  <c r="AR1235" i="12"/>
  <c r="AU894" i="12"/>
  <c r="AR894" i="12"/>
  <c r="AU960" i="12"/>
  <c r="AR960" i="12"/>
  <c r="AU436" i="12"/>
  <c r="AR436" i="12"/>
  <c r="AO540" i="12"/>
  <c r="AL540" i="12"/>
  <c r="BA817" i="12"/>
  <c r="AX817" i="12"/>
  <c r="BA856" i="12"/>
  <c r="AX856" i="12"/>
  <c r="BA1214" i="12"/>
  <c r="AX1214" i="12"/>
  <c r="AU1090" i="12"/>
  <c r="AR1090" i="12"/>
  <c r="AL529" i="12"/>
  <c r="AO529" i="12"/>
  <c r="BG54" i="12"/>
  <c r="BD54" i="12"/>
  <c r="AU388" i="12"/>
  <c r="AR388" i="12"/>
  <c r="BA1036" i="12"/>
  <c r="AX1036" i="12"/>
  <c r="AU150" i="12"/>
  <c r="AR150" i="12"/>
  <c r="AU11" i="12"/>
  <c r="AR11" i="12"/>
  <c r="AO383" i="12"/>
  <c r="AL383" i="12"/>
  <c r="AO897" i="12"/>
  <c r="AL897" i="12"/>
  <c r="AO292" i="12"/>
  <c r="AL292" i="12"/>
  <c r="AX1304" i="12"/>
  <c r="BA1304" i="12"/>
  <c r="AO403" i="12"/>
  <c r="AL403" i="12"/>
  <c r="BA1210" i="12"/>
  <c r="AX1210" i="12"/>
  <c r="AO399" i="12"/>
  <c r="AL399" i="12"/>
  <c r="AU182" i="12"/>
  <c r="AR182" i="12"/>
  <c r="AU198" i="12"/>
  <c r="AR198" i="12"/>
  <c r="AU130" i="12"/>
  <c r="AR130" i="12"/>
  <c r="AO1234" i="12"/>
  <c r="AL1234" i="12"/>
  <c r="AU412" i="12"/>
  <c r="AR412" i="12"/>
  <c r="AR56" i="12"/>
  <c r="AU56" i="12"/>
  <c r="AO185" i="12"/>
  <c r="AL185" i="12"/>
  <c r="AO145" i="12"/>
  <c r="AL145" i="12"/>
  <c r="AO375" i="12"/>
  <c r="AL375" i="12"/>
  <c r="BG62" i="12"/>
  <c r="BD62" i="12"/>
  <c r="BG18" i="12"/>
  <c r="BD18" i="12"/>
  <c r="AR12" i="12"/>
  <c r="AU12" i="12"/>
  <c r="AO536" i="12"/>
  <c r="AL536" i="12"/>
  <c r="AO818" i="12"/>
  <c r="AL818" i="12"/>
  <c r="AX658" i="12"/>
  <c r="BA658" i="12"/>
  <c r="AO1053" i="12"/>
  <c r="AL1053" i="12"/>
  <c r="AU444" i="12"/>
  <c r="AR444" i="12"/>
  <c r="AL932" i="12"/>
  <c r="AO932" i="12"/>
  <c r="AX759" i="12"/>
  <c r="BA759" i="12"/>
  <c r="AO580" i="12"/>
  <c r="AL580" i="12"/>
  <c r="AO201" i="12"/>
  <c r="AL201" i="12"/>
  <c r="AU608" i="12"/>
  <c r="AR608" i="12"/>
  <c r="AU952" i="12"/>
  <c r="AR952" i="12"/>
  <c r="BA236" i="12"/>
  <c r="AX236" i="12"/>
  <c r="BA296" i="12"/>
  <c r="AX296" i="12"/>
  <c r="AU110" i="12"/>
  <c r="AR110" i="12"/>
  <c r="AO253" i="12"/>
  <c r="AL253" i="12"/>
  <c r="AU408" i="12"/>
  <c r="AR408" i="12"/>
  <c r="AO169" i="12"/>
  <c r="AL169" i="12"/>
  <c r="AU218" i="12"/>
  <c r="AR218" i="12"/>
  <c r="AU1222" i="12"/>
  <c r="AR1222" i="12"/>
  <c r="AU1196" i="12"/>
  <c r="AR1196" i="12"/>
  <c r="AU583" i="12"/>
  <c r="AR583" i="12"/>
  <c r="BA24" i="12"/>
  <c r="AX24" i="12"/>
  <c r="BA1237" i="12"/>
  <c r="AX1237" i="12"/>
  <c r="AU1119" i="12"/>
  <c r="AR1119" i="12"/>
  <c r="AU609" i="12"/>
  <c r="AR609" i="12"/>
  <c r="AO881" i="12"/>
  <c r="AL881" i="12"/>
  <c r="AR1342" i="12"/>
  <c r="AU1342" i="12"/>
  <c r="BA1105" i="12"/>
  <c r="AX1105" i="12"/>
  <c r="AR235" i="12"/>
  <c r="AU235" i="12"/>
  <c r="AU827" i="12"/>
  <c r="AR827" i="12"/>
  <c r="AX734" i="12"/>
  <c r="BA734" i="12"/>
  <c r="AR550" i="12"/>
  <c r="AU550" i="12"/>
  <c r="AO1061" i="12"/>
  <c r="AL1061" i="12"/>
  <c r="AU831" i="12"/>
  <c r="AR831" i="12"/>
  <c r="BA597" i="12"/>
  <c r="AX597" i="12"/>
  <c r="AL51" i="12"/>
  <c r="AO51" i="12"/>
  <c r="AX1141" i="12"/>
  <c r="BA1141" i="12"/>
  <c r="AO741" i="12"/>
  <c r="AL741" i="12"/>
  <c r="BA975" i="12"/>
  <c r="AX975" i="12"/>
  <c r="AL1298" i="12"/>
  <c r="AO1298" i="12"/>
  <c r="AL569" i="12"/>
  <c r="AO569" i="12"/>
  <c r="AL1046" i="12"/>
  <c r="AO1046" i="12"/>
  <c r="AL655" i="12"/>
  <c r="AO655" i="12"/>
  <c r="AO931" i="12"/>
  <c r="AL931" i="12"/>
  <c r="AX634" i="12"/>
  <c r="BA634" i="12"/>
  <c r="AU1329" i="12"/>
  <c r="AR1329" i="12"/>
  <c r="AO449" i="12"/>
  <c r="AL449" i="12"/>
  <c r="AR1322" i="12"/>
  <c r="AU1322" i="12"/>
  <c r="BA653" i="12"/>
  <c r="AX653" i="12"/>
  <c r="AO385" i="12"/>
  <c r="AL385" i="12"/>
  <c r="AU847" i="12"/>
  <c r="AR847" i="12"/>
  <c r="AO429" i="12"/>
  <c r="AL429" i="12"/>
  <c r="BG777" i="12"/>
  <c r="BD777" i="12"/>
  <c r="AO365" i="12"/>
  <c r="AL365" i="12"/>
  <c r="AR40" i="12"/>
  <c r="AU40" i="12"/>
  <c r="AR374" i="12"/>
  <c r="AU374" i="12"/>
  <c r="BD1002" i="12"/>
  <c r="BG1002" i="12"/>
  <c r="AR418" i="12"/>
  <c r="AU418" i="12"/>
  <c r="BA660" i="12"/>
  <c r="AX660" i="12"/>
  <c r="AR294" i="12"/>
  <c r="AU294" i="12"/>
  <c r="AL979" i="12"/>
  <c r="AO979" i="12"/>
  <c r="AX628" i="12"/>
  <c r="BA628" i="12"/>
  <c r="AU67" i="12"/>
  <c r="AR67" i="12"/>
  <c r="AO381" i="12"/>
  <c r="AL381" i="12"/>
  <c r="AO357" i="12"/>
  <c r="AL357" i="12"/>
  <c r="AR288" i="12"/>
  <c r="AU288" i="12"/>
  <c r="AU265" i="12"/>
  <c r="AR265" i="12"/>
  <c r="AR358" i="12"/>
  <c r="AU358" i="12"/>
  <c r="AO409" i="12"/>
  <c r="AL409" i="12"/>
  <c r="AR916" i="12"/>
  <c r="AU916" i="12"/>
  <c r="AR259" i="12"/>
  <c r="AU259" i="12"/>
  <c r="AR850" i="12"/>
  <c r="AU850" i="12"/>
  <c r="AU685" i="12"/>
  <c r="AR685" i="12"/>
  <c r="AR345" i="12"/>
  <c r="AU345" i="12"/>
  <c r="BD332" i="12"/>
  <c r="BG332" i="12"/>
  <c r="AU1103" i="12"/>
  <c r="AR1103" i="12"/>
  <c r="AR1079" i="12"/>
  <c r="AU1079" i="12"/>
  <c r="AR247" i="12"/>
  <c r="AU247" i="12"/>
  <c r="AO935" i="12"/>
  <c r="AL935" i="12"/>
  <c r="AR227" i="12"/>
  <c r="AU227" i="12"/>
  <c r="BA995" i="12"/>
  <c r="AX995" i="12"/>
  <c r="AO1065" i="12"/>
  <c r="AL1065" i="12"/>
  <c r="AX978" i="12"/>
  <c r="BA978" i="12"/>
  <c r="AR1341" i="12"/>
  <c r="AU1341" i="12"/>
  <c r="AL611" i="12"/>
  <c r="AO611" i="12"/>
  <c r="AR1132" i="12"/>
  <c r="AU1132" i="12"/>
  <c r="BD344" i="12"/>
  <c r="BG344" i="12"/>
  <c r="AR769" i="12"/>
  <c r="AU769" i="12"/>
  <c r="AR854" i="12"/>
  <c r="AU854" i="12"/>
  <c r="AL627" i="12"/>
  <c r="AO627" i="12"/>
  <c r="AR992" i="12"/>
  <c r="AU992" i="12"/>
  <c r="AR891" i="12"/>
  <c r="AU891" i="12"/>
  <c r="AX1129" i="12"/>
  <c r="BA1129" i="12"/>
  <c r="AX946" i="12"/>
  <c r="BA946" i="12"/>
  <c r="AX1125" i="12"/>
  <c r="BA1125" i="12"/>
  <c r="AO1038" i="12"/>
  <c r="AL1038" i="12"/>
  <c r="AU1218" i="12"/>
  <c r="AR1218" i="12"/>
  <c r="AO1067" i="12"/>
  <c r="AL1067" i="12"/>
  <c r="AR1333" i="12"/>
  <c r="AU1333" i="12"/>
  <c r="AU1286" i="12"/>
  <c r="AR1286" i="12"/>
  <c r="AU297" i="12"/>
  <c r="AR297" i="12"/>
  <c r="AR474" i="12"/>
  <c r="AU474" i="12"/>
  <c r="AL948" i="12"/>
  <c r="AO948" i="12"/>
  <c r="BA716" i="12"/>
  <c r="AX716" i="12"/>
  <c r="AR507" i="12"/>
  <c r="AU507" i="12"/>
  <c r="AX687" i="12"/>
  <c r="BA687" i="12"/>
  <c r="AL1164" i="12"/>
  <c r="AO1164" i="12"/>
  <c r="AR511" i="12"/>
  <c r="AU511" i="12"/>
  <c r="AR410" i="12"/>
  <c r="AU410" i="12"/>
  <c r="AR555" i="12"/>
  <c r="AU555" i="12"/>
  <c r="AR1023" i="12"/>
  <c r="AU1023" i="12"/>
  <c r="AR1296" i="12"/>
  <c r="AU1296" i="12"/>
  <c r="AU754" i="12"/>
  <c r="AR754" i="12"/>
  <c r="AR518" i="12"/>
  <c r="AU518" i="12"/>
  <c r="BA1339" i="12"/>
  <c r="AX1339" i="12"/>
  <c r="AR973" i="12"/>
  <c r="AU973" i="12"/>
  <c r="AR558" i="12"/>
  <c r="AU558" i="12"/>
  <c r="AX1158" i="12"/>
  <c r="BA1158" i="12"/>
  <c r="AL623" i="12"/>
  <c r="AO623" i="12"/>
  <c r="AR302" i="12"/>
  <c r="AU302" i="12"/>
  <c r="AX41" i="12"/>
  <c r="BA41" i="12"/>
  <c r="AL1085" i="12"/>
  <c r="AO1085" i="12"/>
  <c r="AR1152" i="12"/>
  <c r="AU1152" i="12"/>
  <c r="AX966" i="12"/>
  <c r="BA966" i="12"/>
  <c r="AL959" i="12"/>
  <c r="AO959" i="12"/>
  <c r="AR239" i="12"/>
  <c r="AU239" i="12"/>
  <c r="AX1121" i="12"/>
  <c r="BA1121" i="12"/>
  <c r="AL595" i="12"/>
  <c r="AO595" i="12"/>
  <c r="AR1219" i="12"/>
  <c r="AU1219" i="12"/>
  <c r="AL1163" i="12"/>
  <c r="AO1163" i="12"/>
  <c r="BD768" i="12"/>
  <c r="BG768" i="12"/>
  <c r="AL963" i="12"/>
  <c r="AO963" i="12"/>
  <c r="AR191" i="12"/>
  <c r="AU191" i="12"/>
  <c r="AR187" i="12"/>
  <c r="AU187" i="12"/>
  <c r="AO1030" i="12"/>
  <c r="AL1030" i="12"/>
  <c r="AX1206" i="12"/>
  <c r="BA1206" i="12"/>
  <c r="AR107" i="12"/>
  <c r="AU107" i="12"/>
  <c r="AR115" i="12"/>
  <c r="AU115" i="12"/>
  <c r="AR1275" i="12"/>
  <c r="AU1275" i="12"/>
  <c r="AX841" i="12"/>
  <c r="BA841" i="12"/>
  <c r="AR274" i="12"/>
  <c r="AU274" i="12"/>
  <c r="AX694" i="12"/>
  <c r="BA694" i="12"/>
  <c r="AR310" i="12"/>
  <c r="AU310" i="12"/>
  <c r="AR855" i="12"/>
  <c r="AU855" i="12"/>
  <c r="AU285" i="12"/>
  <c r="AR285" i="12"/>
  <c r="AR462" i="12"/>
  <c r="AU462" i="12"/>
  <c r="BA1173" i="12"/>
  <c r="AX1173" i="12"/>
  <c r="AO510" i="12"/>
  <c r="AL510" i="12"/>
  <c r="AL669" i="12"/>
  <c r="AO669" i="12"/>
  <c r="AO453" i="12"/>
  <c r="AL453" i="12"/>
  <c r="AU762" i="12"/>
  <c r="AR762" i="12"/>
  <c r="AR1252" i="12"/>
  <c r="AU1252" i="12"/>
  <c r="AL587" i="12"/>
  <c r="AO587" i="12"/>
  <c r="AL1172" i="12"/>
  <c r="AO1172" i="12"/>
  <c r="AU1064" i="12"/>
  <c r="AR1064" i="12"/>
  <c r="AR523" i="12"/>
  <c r="AU523" i="12"/>
  <c r="AL1094" i="12"/>
  <c r="AO1094" i="12"/>
  <c r="AL59" i="12"/>
  <c r="AO59" i="12"/>
  <c r="AR941" i="12"/>
  <c r="AU941" i="12"/>
  <c r="BA994" i="12"/>
  <c r="AX994" i="12"/>
  <c r="AR1213" i="12"/>
  <c r="AU1213" i="12"/>
  <c r="BA64" i="12"/>
  <c r="AX64" i="12"/>
  <c r="AU650" i="12"/>
  <c r="AR650" i="12"/>
  <c r="AL882" i="12"/>
  <c r="AO882" i="12"/>
  <c r="AR147" i="12"/>
  <c r="AU147" i="12"/>
  <c r="AL1118" i="12"/>
  <c r="AO1118" i="12"/>
  <c r="AR830" i="12"/>
  <c r="AU830" i="12"/>
  <c r="AL643" i="12"/>
  <c r="AO643" i="12"/>
  <c r="BD316" i="12"/>
  <c r="BG316" i="12"/>
  <c r="AX29" i="12"/>
  <c r="BA29" i="12"/>
  <c r="AL1089" i="12"/>
  <c r="AO1089" i="12"/>
  <c r="AX958" i="12"/>
  <c r="BA958" i="12"/>
  <c r="AR349" i="12"/>
  <c r="AU349" i="12"/>
  <c r="AR306" i="12"/>
  <c r="AU306" i="12"/>
  <c r="AR1258" i="12"/>
  <c r="AU1258" i="12"/>
  <c r="AR317" i="12"/>
  <c r="AU317" i="12"/>
  <c r="AL1184" i="12"/>
  <c r="AO1184" i="12"/>
  <c r="AR574" i="12"/>
  <c r="AU574" i="12"/>
  <c r="AR822" i="12"/>
  <c r="AU822" i="12"/>
  <c r="AR562" i="12"/>
  <c r="AU562" i="12"/>
  <c r="AR163" i="12"/>
  <c r="AU163" i="12"/>
  <c r="AR871" i="12"/>
  <c r="AU871" i="12"/>
  <c r="AU638" i="12"/>
  <c r="AR638" i="12"/>
  <c r="AO498" i="12"/>
  <c r="AL498" i="12"/>
  <c r="AX730" i="12"/>
  <c r="BA730" i="12"/>
  <c r="AX921" i="12"/>
  <c r="BA921" i="12"/>
  <c r="AL1268" i="12"/>
  <c r="AO1268" i="12"/>
  <c r="AR713" i="12"/>
  <c r="AU713" i="12"/>
  <c r="AR95" i="12"/>
  <c r="AU95" i="12"/>
  <c r="BD833" i="12"/>
  <c r="BG833" i="12"/>
  <c r="AR422" i="12"/>
  <c r="AU422" i="12"/>
  <c r="AR1224" i="12"/>
  <c r="AU1224" i="12"/>
  <c r="AR490" i="12"/>
  <c r="AU490" i="12"/>
  <c r="AR314" i="12"/>
  <c r="AU314" i="12"/>
  <c r="AL1181" i="12"/>
  <c r="AO1181" i="12"/>
  <c r="AU1068" i="12"/>
  <c r="AR1068" i="12"/>
  <c r="AU1202" i="12"/>
  <c r="AR1202" i="12"/>
  <c r="AR1221" i="12"/>
  <c r="AU1221" i="12"/>
  <c r="AU778" i="12"/>
  <c r="AR778" i="12"/>
  <c r="AU301" i="12"/>
  <c r="AR301" i="12"/>
  <c r="BA742" i="12"/>
  <c r="AX742" i="12"/>
  <c r="AL1043" i="12"/>
  <c r="AO1043" i="12"/>
  <c r="AL665" i="12"/>
  <c r="AO665" i="12"/>
  <c r="AX984" i="12"/>
  <c r="BA984" i="12"/>
  <c r="AR502" i="12"/>
  <c r="AU502" i="12"/>
  <c r="AL1168" i="12"/>
  <c r="AO1168" i="12"/>
  <c r="AL1042" i="12"/>
  <c r="AO1042" i="12"/>
  <c r="AR199" i="12"/>
  <c r="AU199" i="12"/>
  <c r="AO681" i="12"/>
  <c r="AL681" i="12"/>
  <c r="AL1294" i="12"/>
  <c r="AO1294" i="12"/>
  <c r="AO413" i="12"/>
  <c r="AL413" i="12"/>
  <c r="BA724" i="12"/>
  <c r="AX724" i="12"/>
  <c r="AR907" i="12"/>
  <c r="AU907" i="12"/>
  <c r="AR828" i="12"/>
  <c r="AU828" i="12"/>
  <c r="AR282" i="12"/>
  <c r="AU282" i="12"/>
  <c r="BD585" i="12"/>
  <c r="BG585" i="12"/>
  <c r="AX670" i="12"/>
  <c r="BA670" i="12"/>
  <c r="AU758" i="12"/>
  <c r="AR758" i="12"/>
  <c r="AR1311" i="12"/>
  <c r="AU1311" i="12"/>
  <c r="AR207" i="12"/>
  <c r="AU207" i="12"/>
  <c r="AL1097" i="12"/>
  <c r="AO1097" i="12"/>
  <c r="AL659" i="12"/>
  <c r="AO659" i="12"/>
  <c r="AL910" i="12"/>
  <c r="AO910" i="12"/>
  <c r="AU1278" i="12"/>
  <c r="AR1278" i="12"/>
  <c r="AR1266" i="12"/>
  <c r="AU1266" i="12"/>
  <c r="AL1180" i="12"/>
  <c r="AO1180" i="12"/>
  <c r="AL1175" i="12"/>
  <c r="AO1175" i="12"/>
  <c r="AL1058" i="12"/>
  <c r="AO1058" i="12"/>
  <c r="BA277" i="12"/>
  <c r="AX277" i="12"/>
  <c r="AR321" i="12"/>
  <c r="AU321" i="12"/>
  <c r="BA985" i="12"/>
  <c r="AX985" i="12"/>
  <c r="AL1114" i="12"/>
  <c r="AO1114" i="12"/>
  <c r="AU79" i="12"/>
  <c r="AR79" i="12"/>
  <c r="AO506" i="12"/>
  <c r="AL506" i="12"/>
  <c r="AR454" i="12"/>
  <c r="AU454" i="12"/>
  <c r="AU743" i="12"/>
  <c r="AR743" i="12"/>
  <c r="AO437" i="12"/>
  <c r="AL437" i="12"/>
  <c r="AL1185" i="12"/>
  <c r="AO1185" i="12"/>
  <c r="AL804" i="12"/>
  <c r="AO804" i="12"/>
  <c r="AU1066" i="12"/>
  <c r="AR1066" i="12"/>
  <c r="AU987" i="12"/>
  <c r="AR987" i="12"/>
  <c r="AO556" i="12"/>
  <c r="AL556" i="12"/>
  <c r="AO455" i="12"/>
  <c r="AL455" i="12"/>
  <c r="AU214" i="12"/>
  <c r="AR214" i="12"/>
  <c r="BA1087" i="12"/>
  <c r="AX1087" i="12"/>
  <c r="AL1256" i="12"/>
  <c r="AO1256" i="12"/>
  <c r="AU1143" i="12"/>
  <c r="AR1143" i="12"/>
  <c r="AU517" i="12"/>
  <c r="AR517" i="12"/>
  <c r="BA220" i="12"/>
  <c r="AX220" i="12"/>
  <c r="BA271" i="12"/>
  <c r="AX271" i="12"/>
  <c r="BA132" i="12"/>
  <c r="AX132" i="12"/>
  <c r="AU86" i="12"/>
  <c r="AR86" i="12"/>
  <c r="AO85" i="12"/>
  <c r="AL85" i="12"/>
  <c r="AU565" i="12"/>
  <c r="AR565" i="12"/>
  <c r="AU90" i="12"/>
  <c r="AR90" i="12"/>
  <c r="AU138" i="12"/>
  <c r="AR138" i="12"/>
  <c r="BA84" i="12"/>
  <c r="AX84" i="12"/>
  <c r="AO447" i="12"/>
  <c r="AL447" i="12"/>
  <c r="AO113" i="12"/>
  <c r="AL113" i="12"/>
  <c r="AO1100" i="12"/>
  <c r="AL1100" i="12"/>
  <c r="AO1080" i="12"/>
  <c r="AL1080" i="12"/>
  <c r="AU396" i="12"/>
  <c r="AR396" i="12"/>
  <c r="BG1012" i="12"/>
  <c r="BD1012" i="12"/>
  <c r="BA527" i="12"/>
  <c r="AX527" i="12"/>
  <c r="AU75" i="12"/>
  <c r="AR75" i="12"/>
  <c r="AU728" i="12"/>
  <c r="AR728" i="12"/>
  <c r="AU940" i="12"/>
  <c r="AR940" i="12"/>
  <c r="AU1102" i="12"/>
  <c r="AR1102" i="12"/>
  <c r="BG731" i="12"/>
  <c r="BD731" i="12"/>
  <c r="AO889" i="12"/>
  <c r="AL889" i="12"/>
  <c r="AO1328" i="12"/>
  <c r="AL1328" i="12"/>
  <c r="AU206" i="12"/>
  <c r="AR206" i="12"/>
  <c r="AU902" i="12"/>
  <c r="AR902" i="12"/>
  <c r="BA1028" i="12"/>
  <c r="AX1028" i="12"/>
  <c r="AU250" i="12"/>
  <c r="AR250" i="12"/>
  <c r="AU1264" i="12"/>
  <c r="AR1264" i="12"/>
  <c r="AU956" i="12"/>
  <c r="AR956" i="12"/>
  <c r="BA350" i="12"/>
  <c r="AX350" i="12"/>
  <c r="AO133" i="12"/>
  <c r="AL133" i="12"/>
  <c r="AO173" i="12"/>
  <c r="AL173" i="12"/>
  <c r="BA267" i="12"/>
  <c r="AX267" i="12"/>
  <c r="AO500" i="12"/>
  <c r="AL500" i="12"/>
  <c r="BA144" i="12"/>
  <c r="AX144" i="12"/>
  <c r="AR1289" i="12"/>
  <c r="AU1289" i="12"/>
  <c r="BG775" i="12"/>
  <c r="BD775" i="12"/>
  <c r="AR1248" i="12"/>
  <c r="AU1248" i="12"/>
  <c r="AU792" i="12"/>
  <c r="AR792" i="12"/>
  <c r="AO77" i="12"/>
  <c r="AL77" i="12"/>
  <c r="BA693" i="12"/>
  <c r="AX693" i="12"/>
  <c r="AO520" i="12"/>
  <c r="AL520" i="12"/>
  <c r="BA192" i="12"/>
  <c r="AX192" i="12"/>
  <c r="AU114" i="12"/>
  <c r="AR114" i="12"/>
  <c r="AO508" i="12"/>
  <c r="AL508" i="12"/>
  <c r="AO568" i="12"/>
  <c r="AL568" i="12"/>
  <c r="AO576" i="12"/>
  <c r="AL576" i="12"/>
  <c r="AU972" i="12"/>
  <c r="AR972" i="12"/>
  <c r="AO909" i="12"/>
  <c r="AL909" i="12"/>
  <c r="BG592" i="12"/>
  <c r="BD592" i="12"/>
  <c r="AO524" i="12"/>
  <c r="AL524" i="12"/>
  <c r="AO137" i="12"/>
  <c r="AL137" i="12"/>
  <c r="AO861" i="12"/>
  <c r="AL861" i="12"/>
  <c r="AO531" i="12"/>
  <c r="AL531" i="12"/>
  <c r="AO1041" i="12"/>
  <c r="AL1041" i="12"/>
  <c r="AU158" i="12"/>
  <c r="AR158" i="12"/>
  <c r="BA1330" i="12"/>
  <c r="AX1330" i="12"/>
  <c r="BA1140" i="12"/>
  <c r="AX1140" i="12"/>
  <c r="AU448" i="12"/>
  <c r="AR448" i="12"/>
  <c r="AO221" i="12"/>
  <c r="AL221" i="12"/>
  <c r="AU537" i="12"/>
  <c r="AR537" i="12"/>
  <c r="AU1306" i="12"/>
  <c r="AR1306" i="12"/>
  <c r="AO1084" i="12"/>
  <c r="AL1084" i="12"/>
  <c r="AU134" i="12"/>
  <c r="AR134" i="12"/>
  <c r="AO1045" i="12"/>
  <c r="AL1045" i="12"/>
  <c r="AO423" i="12"/>
  <c r="AL423" i="12"/>
  <c r="AO339" i="12"/>
  <c r="AL339" i="12"/>
  <c r="AU1139" i="12"/>
  <c r="AR1139" i="12"/>
  <c r="AU1131" i="12"/>
  <c r="AR1131" i="12"/>
  <c r="AU1135" i="12"/>
  <c r="AR1135" i="12"/>
  <c r="AO459" i="12"/>
  <c r="AL459" i="12"/>
  <c r="AO89" i="12"/>
  <c r="AL89" i="12"/>
  <c r="AO794" i="12"/>
  <c r="AL794" i="12"/>
  <c r="AL631" i="12"/>
  <c r="AO631" i="12"/>
  <c r="AU1194" i="12"/>
  <c r="AR1194" i="12"/>
  <c r="BA797" i="12"/>
  <c r="AX797" i="12"/>
  <c r="AU914" i="12"/>
  <c r="AR914" i="12"/>
  <c r="BG34" i="12"/>
  <c r="BD34" i="12"/>
  <c r="AO1069" i="12"/>
  <c r="AL1069" i="12"/>
  <c r="AU464" i="12"/>
  <c r="AR464" i="12"/>
  <c r="BA1136" i="12"/>
  <c r="AX1136" i="12"/>
  <c r="AO407" i="12"/>
  <c r="AL407" i="12"/>
  <c r="AU488" i="12"/>
  <c r="AR488" i="12"/>
  <c r="AX45" i="12"/>
  <c r="BA45" i="12"/>
  <c r="AU1027" i="12"/>
  <c r="AR1027" i="12"/>
  <c r="AU977" i="12"/>
  <c r="AR977" i="12"/>
  <c r="AO845" i="12"/>
  <c r="AL845" i="12"/>
  <c r="AU1284" i="12"/>
  <c r="AR1284" i="12"/>
  <c r="BA920" i="12"/>
  <c r="AX920" i="12"/>
  <c r="AU1260" i="12"/>
  <c r="AR1260" i="12"/>
  <c r="AR20" i="12"/>
  <c r="AU20" i="12"/>
  <c r="AO181" i="12"/>
  <c r="AL181" i="12"/>
  <c r="AO1088" i="12"/>
  <c r="AL1088" i="12"/>
  <c r="AO367" i="12"/>
  <c r="AL367" i="12"/>
  <c r="AO467" i="12"/>
  <c r="AL467" i="12"/>
  <c r="AO564" i="12"/>
  <c r="AL564" i="12"/>
  <c r="AO335" i="12"/>
  <c r="AL335" i="12"/>
  <c r="AU480" i="12"/>
  <c r="AR480" i="12"/>
  <c r="BG30" i="12"/>
  <c r="BD30" i="12"/>
  <c r="AU428" i="12"/>
  <c r="AR428" i="12"/>
  <c r="AL651" i="12"/>
  <c r="AO651" i="12"/>
  <c r="AR68" i="12"/>
  <c r="AU68" i="12"/>
  <c r="AO869" i="12"/>
  <c r="AL869" i="12"/>
  <c r="BA184" i="12"/>
  <c r="AX184" i="12"/>
  <c r="BA204" i="12"/>
  <c r="AX204" i="12"/>
  <c r="BA252" i="12"/>
  <c r="AX252" i="12"/>
  <c r="AO579" i="12"/>
  <c r="AL579" i="12"/>
  <c r="AU352" i="12"/>
  <c r="AR352" i="12"/>
  <c r="BA61" i="12"/>
  <c r="AX61" i="12"/>
  <c r="AU468" i="12"/>
  <c r="AR468" i="12"/>
  <c r="AU549" i="12"/>
  <c r="AR549" i="12"/>
  <c r="BA957" i="12"/>
  <c r="AX957" i="12"/>
  <c r="AU262" i="12"/>
  <c r="AR262" i="12"/>
  <c r="AO427" i="12"/>
  <c r="AL427" i="12"/>
  <c r="AO193" i="12"/>
  <c r="AL193" i="12"/>
  <c r="BA96" i="12"/>
  <c r="AX96" i="12"/>
  <c r="AO311" i="12"/>
  <c r="AL311" i="12"/>
  <c r="AO261" i="12"/>
  <c r="AL261" i="12"/>
  <c r="BA232" i="12"/>
  <c r="AX232" i="12"/>
  <c r="AO572" i="12"/>
  <c r="AL572" i="12"/>
  <c r="BG1112" i="12"/>
  <c r="BD1112" i="12"/>
  <c r="BA1091" i="12"/>
  <c r="AX1091" i="12"/>
  <c r="AU493" i="12"/>
  <c r="AR493" i="12"/>
  <c r="AO806" i="12"/>
  <c r="AL806" i="12"/>
  <c r="AO1272" i="12"/>
  <c r="AL1272" i="12"/>
  <c r="AX1174" i="12"/>
  <c r="BA1174" i="12"/>
  <c r="BA765" i="12"/>
  <c r="AX765" i="12"/>
  <c r="BA884" i="12"/>
  <c r="AX884" i="12"/>
  <c r="AU1232" i="12"/>
  <c r="AR1232" i="12"/>
  <c r="AO431" i="12"/>
  <c r="AL431" i="12"/>
  <c r="BA124" i="12"/>
  <c r="AX124" i="12"/>
  <c r="AU1212" i="12"/>
  <c r="AR1212" i="12"/>
  <c r="AL615" i="12"/>
  <c r="AO615" i="12"/>
  <c r="BA8" i="12"/>
  <c r="AX8" i="12"/>
  <c r="BG982" i="12"/>
  <c r="BD982" i="12"/>
  <c r="AU1320" i="12"/>
  <c r="AR1320" i="12"/>
  <c r="BA100" i="12"/>
  <c r="AX100" i="12"/>
  <c r="AU472" i="12"/>
  <c r="AR472" i="12"/>
  <c r="BA499" i="12"/>
  <c r="AX499" i="12"/>
  <c r="AX25" i="12"/>
  <c r="BA25" i="12"/>
  <c r="AR1015" i="12"/>
  <c r="AU1015" i="12"/>
  <c r="BA672" i="12"/>
  <c r="AX672" i="12"/>
  <c r="AR903" i="12"/>
  <c r="AU903" i="12"/>
  <c r="AO1146" i="12"/>
  <c r="AL1146" i="12"/>
  <c r="AR953" i="12"/>
  <c r="AU953" i="12"/>
  <c r="AR846" i="12"/>
  <c r="AU846" i="12"/>
  <c r="BD712" i="12"/>
  <c r="BG712" i="12"/>
  <c r="AX710" i="12"/>
  <c r="BA710" i="12"/>
  <c r="AR382" i="12"/>
  <c r="AU382" i="12"/>
  <c r="AR318" i="12"/>
  <c r="AU318" i="12"/>
  <c r="AR1149" i="12"/>
  <c r="AU1149" i="12"/>
  <c r="AR211" i="12"/>
  <c r="AU211" i="12"/>
  <c r="AX1133" i="12"/>
  <c r="BA1133" i="12"/>
  <c r="AL967" i="12"/>
  <c r="AO967" i="12"/>
  <c r="AL635" i="12"/>
  <c r="AO635" i="12"/>
  <c r="AX811" i="12"/>
  <c r="BA811" i="12"/>
  <c r="AR496" i="12"/>
  <c r="AU496" i="12"/>
  <c r="AL1073" i="12"/>
  <c r="AO1073" i="12"/>
  <c r="AX588" i="12"/>
  <c r="BA588" i="12"/>
  <c r="AU1344" i="12"/>
  <c r="AR1344" i="12"/>
  <c r="AX671" i="12"/>
  <c r="BA671" i="12"/>
  <c r="AX610" i="12"/>
  <c r="BA610" i="12"/>
  <c r="AO489" i="12"/>
  <c r="AL489" i="12"/>
  <c r="AL1314" i="12"/>
  <c r="AO1314" i="12"/>
  <c r="AR547" i="12"/>
  <c r="AU547" i="12"/>
  <c r="AX1113" i="12"/>
  <c r="BA1113" i="12"/>
  <c r="AR466" i="12"/>
  <c r="AU466" i="12"/>
  <c r="AO457" i="12"/>
  <c r="AL457" i="12"/>
  <c r="AU1244" i="12"/>
  <c r="AR1244" i="12"/>
  <c r="AR402" i="12"/>
  <c r="AU402" i="12"/>
  <c r="AR864" i="12"/>
  <c r="AU864" i="12"/>
  <c r="AR354" i="12"/>
  <c r="AU354" i="12"/>
  <c r="AR470" i="12"/>
  <c r="AU470" i="12"/>
  <c r="AO757" i="12"/>
  <c r="AL757" i="12"/>
  <c r="AR899" i="12"/>
  <c r="AU899" i="12"/>
  <c r="BA4" i="12"/>
  <c r="AX4" i="12"/>
  <c r="AL1077" i="12"/>
  <c r="AO1077" i="12"/>
  <c r="AR1052" i="12"/>
  <c r="AU1052" i="12"/>
  <c r="AR1217" i="12"/>
  <c r="AU1217" i="12"/>
  <c r="AL31" i="12"/>
  <c r="AO31" i="12"/>
  <c r="AL943" i="12"/>
  <c r="AO943" i="12"/>
  <c r="AL1138" i="12"/>
  <c r="AO1138" i="12"/>
  <c r="AU674" i="12"/>
  <c r="AR674" i="12"/>
  <c r="AR78" i="12"/>
  <c r="AU78" i="12"/>
  <c r="AL971" i="12"/>
  <c r="AO971" i="12"/>
  <c r="AU986" i="12"/>
  <c r="AR986" i="12"/>
  <c r="AO1227" i="12"/>
  <c r="AL1227" i="12"/>
  <c r="AX17" i="12"/>
  <c r="BA17" i="12"/>
  <c r="AU1166" i="12"/>
  <c r="AR1166" i="12"/>
  <c r="AX702" i="12"/>
  <c r="BA702" i="12"/>
  <c r="AX630" i="12"/>
  <c r="BA630" i="12"/>
  <c r="AR1059" i="12"/>
  <c r="AU1059" i="12"/>
  <c r="BA52" i="12"/>
  <c r="AX52" i="12"/>
  <c r="AL947" i="12"/>
  <c r="AO947" i="12"/>
  <c r="AR175" i="12"/>
  <c r="AU175" i="12"/>
  <c r="AL1188" i="12"/>
  <c r="AO1188" i="12"/>
  <c r="AR1197" i="12"/>
  <c r="AU1197" i="12"/>
  <c r="AR578" i="12"/>
  <c r="AU578" i="12"/>
  <c r="AX698" i="12"/>
  <c r="BA698" i="12"/>
  <c r="AX666" i="12"/>
  <c r="BA666" i="12"/>
  <c r="AX1104" i="12"/>
  <c r="BA1104" i="12"/>
  <c r="AR325" i="12"/>
  <c r="AU325" i="12"/>
  <c r="AR753" i="12"/>
  <c r="AU753" i="12"/>
  <c r="AO445" i="12"/>
  <c r="AL445" i="12"/>
  <c r="BA744" i="12"/>
  <c r="AX744" i="12"/>
  <c r="AR414" i="12"/>
  <c r="AU414" i="12"/>
  <c r="BG1343" i="12"/>
  <c r="BD1343" i="12"/>
  <c r="AL39" i="12"/>
  <c r="AO39" i="12"/>
  <c r="BA637" i="12"/>
  <c r="AX637" i="12"/>
  <c r="AU786" i="12"/>
  <c r="AR786" i="12"/>
  <c r="AR326" i="12"/>
  <c r="AU326" i="12"/>
  <c r="AX1246" i="12"/>
  <c r="BA1246" i="12"/>
  <c r="AU829" i="12"/>
  <c r="AR829" i="12"/>
  <c r="AU1280" i="12"/>
  <c r="AR1280" i="12"/>
  <c r="AL605" i="12"/>
  <c r="AO605" i="12"/>
  <c r="AU99" i="12"/>
  <c r="AR99" i="12"/>
  <c r="AR195" i="12"/>
  <c r="AU195" i="12"/>
  <c r="AR215" i="12"/>
  <c r="AU215" i="12"/>
  <c r="AR749" i="12"/>
  <c r="AU749" i="12"/>
  <c r="AL1159" i="12"/>
  <c r="AO1159" i="12"/>
  <c r="AR1239" i="12"/>
  <c r="AU1239" i="12"/>
  <c r="AL752" i="12"/>
  <c r="AO752" i="12"/>
  <c r="AR1279" i="12"/>
  <c r="AU1279" i="12"/>
  <c r="AR179" i="12"/>
  <c r="AU179" i="12"/>
  <c r="AR522" i="12"/>
  <c r="AU522" i="12"/>
  <c r="AU87" i="12"/>
  <c r="AR87" i="12"/>
  <c r="AX738" i="12"/>
  <c r="BA738" i="12"/>
  <c r="AX962" i="12"/>
  <c r="BA962" i="12"/>
  <c r="BD98" i="12"/>
  <c r="BG98" i="12"/>
  <c r="BG1310" i="12"/>
  <c r="BD1310" i="12"/>
  <c r="AL557" i="12"/>
  <c r="AO557" i="12"/>
  <c r="AU673" i="12"/>
  <c r="AR673" i="12"/>
  <c r="BD320" i="12"/>
  <c r="BG320" i="12"/>
  <c r="BA269" i="12"/>
  <c r="AX269" i="12"/>
  <c r="BG633" i="12"/>
  <c r="BD633" i="12"/>
  <c r="AR887" i="12"/>
  <c r="AU887" i="12"/>
  <c r="AR1075" i="12"/>
  <c r="AU1075" i="12"/>
  <c r="BD305" i="12"/>
  <c r="BG305" i="12"/>
  <c r="AL1200" i="12"/>
  <c r="AO1200" i="12"/>
  <c r="AL1110" i="12"/>
  <c r="AO1110" i="12"/>
  <c r="AO1295" i="12"/>
  <c r="AL1295" i="12"/>
  <c r="AU782" i="12"/>
  <c r="AR782" i="12"/>
  <c r="AO377" i="12"/>
  <c r="AL377" i="12"/>
  <c r="AL1107" i="12"/>
  <c r="AO1107" i="12"/>
  <c r="AU1331" i="12"/>
  <c r="AR1331" i="12"/>
  <c r="AR458" i="12"/>
  <c r="AU458" i="12"/>
  <c r="BA336" i="12"/>
  <c r="AX336" i="12"/>
  <c r="AO473" i="12"/>
  <c r="AL473" i="12"/>
  <c r="AL625" i="12"/>
  <c r="AO625" i="12"/>
  <c r="BG1225" i="12"/>
  <c r="BD1225" i="12"/>
  <c r="BG1003" i="12"/>
  <c r="BD1003" i="12"/>
  <c r="AR442" i="12"/>
  <c r="AU442" i="12"/>
  <c r="AO465" i="12"/>
  <c r="AL465" i="12"/>
  <c r="AL732" i="12"/>
  <c r="AO732" i="12"/>
  <c r="AR515" i="12"/>
  <c r="AU515" i="12"/>
  <c r="AO481" i="12"/>
  <c r="AL481" i="12"/>
  <c r="AR263" i="12"/>
  <c r="AU263" i="12"/>
  <c r="AR781" i="12"/>
  <c r="AU781" i="12"/>
  <c r="AR251" i="12"/>
  <c r="AU251" i="12"/>
  <c r="AL906" i="12"/>
  <c r="AO906" i="12"/>
  <c r="AR1099" i="12"/>
  <c r="AU1099" i="12"/>
  <c r="BG991" i="12"/>
  <c r="BD991" i="12"/>
  <c r="AR911" i="12"/>
  <c r="AU911" i="12"/>
  <c r="AR119" i="12"/>
  <c r="AU119" i="12"/>
  <c r="AL639" i="12"/>
  <c r="AO639" i="12"/>
  <c r="AL1122" i="12"/>
  <c r="AO1122" i="12"/>
  <c r="AR183" i="12"/>
  <c r="AU183" i="12"/>
  <c r="AX726" i="12"/>
  <c r="BA726" i="12"/>
  <c r="AR879" i="12"/>
  <c r="AU879" i="12"/>
  <c r="AX654" i="12"/>
  <c r="BA654" i="12"/>
  <c r="AL939" i="12"/>
  <c r="AO939" i="12"/>
  <c r="AX1137" i="12"/>
  <c r="BA1137" i="12"/>
  <c r="AL951" i="12"/>
  <c r="AO951" i="12"/>
  <c r="AL1054" i="12"/>
  <c r="AO1054" i="12"/>
  <c r="AR867" i="12"/>
  <c r="AU867" i="12"/>
  <c r="AX618" i="12"/>
  <c r="BA618" i="12"/>
  <c r="AX1170" i="12"/>
  <c r="BA1170" i="12"/>
  <c r="AX1008" i="12"/>
  <c r="BA1008" i="12"/>
  <c r="AX954" i="12"/>
  <c r="BA954" i="12"/>
  <c r="AR255" i="12"/>
  <c r="AU255" i="12"/>
  <c r="AX942" i="12"/>
  <c r="BA942" i="12"/>
  <c r="AX950" i="12"/>
  <c r="BA950" i="12"/>
  <c r="AO393" i="12"/>
  <c r="AL393" i="12"/>
  <c r="AL1302" i="12"/>
  <c r="AO1302" i="12"/>
  <c r="AO373" i="12"/>
  <c r="AL373" i="12"/>
  <c r="AR394" i="12"/>
  <c r="AU394" i="12"/>
  <c r="AU1033" i="12"/>
  <c r="AR1033" i="12"/>
  <c r="AR482" i="12"/>
  <c r="AU482" i="12"/>
  <c r="AR519" i="12"/>
  <c r="AU519" i="12"/>
  <c r="AU926" i="12"/>
  <c r="AR926" i="12"/>
  <c r="AU1242" i="12"/>
  <c r="AR1242" i="12"/>
  <c r="AR539" i="12"/>
  <c r="AU539" i="12"/>
  <c r="AR446" i="12"/>
  <c r="AU446" i="12"/>
  <c r="AR571" i="12"/>
  <c r="AU571" i="12"/>
  <c r="AL603" i="12"/>
  <c r="AO603" i="12"/>
  <c r="AR839" i="12"/>
  <c r="AU839" i="12"/>
  <c r="AO514" i="12"/>
  <c r="AL514" i="12"/>
  <c r="AR342" i="12"/>
  <c r="AU342" i="12"/>
  <c r="BA664" i="12"/>
  <c r="AX664" i="12"/>
  <c r="AR551" i="12"/>
  <c r="AU551" i="12"/>
  <c r="AR366" i="12"/>
  <c r="AU366" i="12"/>
  <c r="AU766" i="12"/>
  <c r="AR766" i="12"/>
  <c r="AL989" i="12"/>
  <c r="AO989" i="12"/>
  <c r="AR1291" i="12"/>
  <c r="AU1291" i="12"/>
  <c r="AR1071" i="12"/>
  <c r="AU1071" i="12"/>
  <c r="AU83" i="12"/>
  <c r="AR83" i="12"/>
  <c r="BD696" i="12"/>
  <c r="BG696" i="12"/>
  <c r="AL1093" i="12"/>
  <c r="AO1093" i="12"/>
  <c r="AU1150" i="12"/>
  <c r="AR1150" i="12"/>
  <c r="AR131" i="12"/>
  <c r="AU131" i="12"/>
  <c r="AR231" i="12"/>
  <c r="AU231" i="12"/>
  <c r="AX690" i="12"/>
  <c r="BA690" i="12"/>
  <c r="AR586" i="12"/>
  <c r="AU586" i="12"/>
  <c r="BD324" i="12"/>
  <c r="BG324" i="12"/>
  <c r="AR330" i="12"/>
  <c r="AU330" i="12"/>
  <c r="AR268" i="12"/>
  <c r="AU268" i="12"/>
  <c r="AR895" i="12"/>
  <c r="AU895" i="12"/>
  <c r="BA840" i="12"/>
  <c r="AX840" i="12"/>
  <c r="AL1250" i="12"/>
  <c r="AO1250" i="12"/>
  <c r="AU788" i="12"/>
  <c r="AR788" i="12"/>
  <c r="BA76" i="12"/>
  <c r="AX76" i="12"/>
  <c r="AO379" i="12"/>
  <c r="AL379" i="12"/>
  <c r="BA868" i="12"/>
  <c r="AX868" i="12"/>
  <c r="AU924" i="12"/>
  <c r="AR924" i="12"/>
  <c r="AU964" i="12"/>
  <c r="AR964" i="12"/>
  <c r="AU432" i="12"/>
  <c r="AR432" i="12"/>
  <c r="BA240" i="12"/>
  <c r="AX240" i="12"/>
  <c r="AU1098" i="12"/>
  <c r="AR1098" i="12"/>
  <c r="AU601" i="12"/>
  <c r="AR601" i="12"/>
  <c r="AO331" i="12"/>
  <c r="AL331" i="12"/>
  <c r="AU1062" i="12"/>
  <c r="AR1062" i="12"/>
  <c r="AU1208" i="12"/>
  <c r="AR1208" i="12"/>
  <c r="AR842" i="12"/>
  <c r="AU842" i="12"/>
  <c r="AR298" i="12"/>
  <c r="AU298" i="12"/>
  <c r="AR1022" i="12"/>
  <c r="AU1022" i="12"/>
  <c r="AO810" i="12"/>
  <c r="AL810" i="12"/>
  <c r="AU812" i="12"/>
  <c r="AR812" i="12"/>
  <c r="BA57" i="12"/>
  <c r="AX57" i="12"/>
  <c r="AU246" i="12"/>
  <c r="AR246" i="12"/>
  <c r="AU372" i="12"/>
  <c r="AR372" i="12"/>
  <c r="AO934" i="12"/>
  <c r="AL934" i="12"/>
  <c r="AU613" i="12"/>
  <c r="AR613" i="12"/>
  <c r="BA160" i="12"/>
  <c r="AX160" i="12"/>
  <c r="AO197" i="12"/>
  <c r="AL197" i="12"/>
  <c r="AO249" i="12"/>
  <c r="AL249" i="12"/>
  <c r="BA1325" i="12"/>
  <c r="AX1325" i="12"/>
  <c r="BA1144" i="12"/>
  <c r="AX1144" i="12"/>
  <c r="BA1124" i="12"/>
  <c r="AX1124" i="12"/>
  <c r="AO1076" i="12"/>
  <c r="AL1076" i="12"/>
  <c r="AX642" i="12"/>
  <c r="BA642" i="12"/>
  <c r="AU1070" i="12"/>
  <c r="AR1070" i="12"/>
  <c r="AU35" i="12"/>
  <c r="AR35" i="12"/>
  <c r="AU944" i="12"/>
  <c r="AR944" i="12"/>
  <c r="BA848" i="12"/>
  <c r="AX848" i="12"/>
  <c r="AO849" i="12"/>
  <c r="AL849" i="12"/>
  <c r="AO528" i="12"/>
  <c r="AL528" i="12"/>
  <c r="AO257" i="12"/>
  <c r="AL257" i="12"/>
  <c r="AO189" i="12"/>
  <c r="AL189" i="12"/>
  <c r="BA300" i="12"/>
  <c r="AX300" i="12"/>
  <c r="AU234" i="12"/>
  <c r="AR234" i="12"/>
  <c r="AO149" i="12"/>
  <c r="AL149" i="12"/>
  <c r="BA152" i="12"/>
  <c r="AX152" i="12"/>
  <c r="AU936" i="12"/>
  <c r="AR936" i="12"/>
  <c r="BG996" i="12"/>
  <c r="BD996" i="12"/>
  <c r="AU1312" i="12"/>
  <c r="AR1312" i="12"/>
  <c r="AO853" i="12"/>
  <c r="AL853" i="12"/>
  <c r="BA566" i="12"/>
  <c r="AX566" i="12"/>
  <c r="AU174" i="12"/>
  <c r="AR174" i="12"/>
  <c r="AO1335" i="12"/>
  <c r="AL1335" i="12"/>
  <c r="AU194" i="12"/>
  <c r="AR194" i="12"/>
  <c r="AO1029" i="12"/>
  <c r="AL1029" i="12"/>
  <c r="BA244" i="12"/>
  <c r="AX244" i="12"/>
  <c r="BA168" i="12"/>
  <c r="AX168" i="12"/>
  <c r="AO877" i="12"/>
  <c r="AL877" i="12"/>
  <c r="AU589" i="12"/>
  <c r="AR589" i="12"/>
  <c r="AL1324" i="12"/>
  <c r="AO1324" i="12"/>
  <c r="AO905" i="12"/>
  <c r="AL905" i="12"/>
  <c r="AO1259" i="12"/>
  <c r="AL1259" i="12"/>
  <c r="AU254" i="12"/>
  <c r="AR254" i="12"/>
  <c r="AU476" i="12"/>
  <c r="AR476" i="12"/>
  <c r="AU748" i="12"/>
  <c r="AR748" i="12"/>
  <c r="AU186" i="12"/>
  <c r="AR186" i="12"/>
  <c r="BA116" i="12"/>
  <c r="AX116" i="12"/>
  <c r="AU1169" i="12"/>
  <c r="AR1169" i="12"/>
  <c r="AL997" i="12"/>
  <c r="AO997" i="12"/>
  <c r="BA709" i="12"/>
  <c r="AX709" i="12"/>
  <c r="AU392" i="12"/>
  <c r="AR392" i="12"/>
  <c r="AU364" i="12"/>
  <c r="AR364" i="12"/>
  <c r="BA809" i="12"/>
  <c r="AX809" i="12"/>
  <c r="AU1013" i="12"/>
  <c r="AR1013" i="12"/>
  <c r="AO1183" i="12"/>
  <c r="AL1183" i="12"/>
  <c r="BG663" i="12"/>
  <c r="BD663" i="12"/>
  <c r="AO1211" i="12"/>
  <c r="AL1211" i="12"/>
  <c r="AU629" i="12"/>
  <c r="AR629" i="12"/>
  <c r="BA900" i="12"/>
  <c r="AX900" i="12"/>
  <c r="AO141" i="12"/>
  <c r="AL141" i="12"/>
  <c r="AO1207" i="12"/>
  <c r="AL1207" i="12"/>
  <c r="AU440" i="12"/>
  <c r="AR440" i="12"/>
  <c r="AU1001" i="12"/>
  <c r="AR1001" i="12"/>
  <c r="BG1327" i="12"/>
  <c r="BD1327" i="12"/>
  <c r="AO825" i="12"/>
  <c r="AL825" i="12"/>
  <c r="BG1267" i="12"/>
  <c r="BD1267" i="12"/>
  <c r="AU898" i="12"/>
  <c r="AR898" i="12"/>
  <c r="AX626" i="12"/>
  <c r="BA626" i="12"/>
  <c r="BA196" i="12"/>
  <c r="AX196" i="12"/>
  <c r="AU736" i="12"/>
  <c r="AR736" i="12"/>
  <c r="AO857" i="12"/>
  <c r="AL857" i="12"/>
  <c r="AO109" i="12"/>
  <c r="AL109" i="12"/>
  <c r="BA164" i="12"/>
  <c r="AX164" i="12"/>
  <c r="AX614" i="12"/>
  <c r="BA614" i="12"/>
  <c r="BA534" i="12"/>
  <c r="AX534" i="12"/>
  <c r="AU1051" i="12"/>
  <c r="AR1051" i="12"/>
  <c r="BA16" i="12"/>
  <c r="AX16" i="12"/>
  <c r="AU1346" i="12"/>
  <c r="AR1346" i="12"/>
  <c r="AR661" i="12"/>
  <c r="AU661" i="12"/>
  <c r="AU23" i="12"/>
  <c r="AR23" i="12"/>
  <c r="AU890" i="12"/>
  <c r="AR890" i="12"/>
  <c r="AO229" i="12"/>
  <c r="AL229" i="12"/>
  <c r="BA880" i="12"/>
  <c r="AX880" i="12"/>
  <c r="AO544" i="12"/>
  <c r="AL544" i="12"/>
  <c r="AU617" i="12"/>
  <c r="AR617" i="12"/>
  <c r="AU1354" i="12"/>
  <c r="AR1354" i="12"/>
  <c r="AU380" i="12"/>
  <c r="AR380" i="12"/>
  <c r="AU1216" i="12"/>
  <c r="AR1216" i="12"/>
  <c r="AU384" i="12"/>
  <c r="AR384" i="12"/>
  <c r="AU63" i="12"/>
  <c r="AR63" i="12"/>
  <c r="AU577" i="12"/>
  <c r="AR577" i="12"/>
  <c r="AO548" i="12"/>
  <c r="AL548" i="12"/>
  <c r="BA892" i="12"/>
  <c r="AX892" i="12"/>
  <c r="AO463" i="12"/>
  <c r="AL463" i="12"/>
  <c r="AO873" i="12"/>
  <c r="AL873" i="12"/>
  <c r="AO535" i="12"/>
  <c r="AL535" i="12"/>
  <c r="AU210" i="12"/>
  <c r="AR210" i="12"/>
  <c r="BA838" i="12"/>
  <c r="AX838" i="12"/>
  <c r="AO1072" i="12"/>
  <c r="AL1072" i="12"/>
  <c r="AU226" i="12"/>
  <c r="AR226" i="12"/>
  <c r="AL647" i="12"/>
  <c r="AO647" i="12"/>
  <c r="AU7" i="12"/>
  <c r="AR7" i="12"/>
  <c r="AO391" i="12"/>
  <c r="AL391" i="12"/>
  <c r="BA176" i="12"/>
  <c r="AX176" i="12"/>
  <c r="AU202" i="12"/>
  <c r="AR202" i="12"/>
  <c r="AU360" i="12"/>
  <c r="AR360" i="12"/>
  <c r="AU501" i="12"/>
  <c r="AR501" i="12"/>
  <c r="AU862" i="12"/>
  <c r="AR862" i="12"/>
  <c r="AU238" i="12"/>
  <c r="AR238" i="12"/>
  <c r="AU1017" i="12"/>
  <c r="AR1017" i="12"/>
  <c r="AO153" i="12"/>
  <c r="AL153" i="12"/>
  <c r="AO1203" i="12"/>
  <c r="AL1203" i="12"/>
  <c r="AO917" i="12"/>
  <c r="AL917" i="12"/>
  <c r="AO471" i="12"/>
  <c r="AL471" i="12"/>
  <c r="AO492" i="12"/>
  <c r="AL492" i="12"/>
  <c r="AO1337" i="12"/>
  <c r="AL1337" i="12"/>
  <c r="BA272" i="12"/>
  <c r="AX272" i="12"/>
  <c r="AU1123" i="12"/>
  <c r="AR1123" i="12"/>
  <c r="AO532" i="12"/>
  <c r="AL532" i="12"/>
  <c r="AU368" i="12"/>
  <c r="AR368" i="12"/>
  <c r="AU242" i="12"/>
  <c r="AR242" i="12"/>
  <c r="AO121" i="12"/>
  <c r="AL121" i="12"/>
  <c r="BA32" i="12"/>
  <c r="AX32" i="12"/>
  <c r="BA836" i="12"/>
  <c r="AX836" i="12"/>
  <c r="AU993" i="12"/>
  <c r="AR993" i="12"/>
  <c r="AO177" i="12"/>
  <c r="AL177" i="12"/>
  <c r="AR334" i="12"/>
  <c r="AU334" i="12"/>
  <c r="BA708" i="12"/>
  <c r="AX708" i="12"/>
  <c r="AR1060" i="12"/>
  <c r="AU1060" i="12"/>
  <c r="AO425" i="12"/>
  <c r="AL425" i="12"/>
  <c r="AL1126" i="12"/>
  <c r="AO1126" i="12"/>
  <c r="AR821" i="12"/>
  <c r="AU821" i="12"/>
  <c r="AL1142" i="12"/>
  <c r="AO1142" i="12"/>
  <c r="BD348" i="12"/>
  <c r="BG348" i="12"/>
  <c r="BD1014" i="12"/>
  <c r="BG1014" i="12"/>
  <c r="AX1145" i="12"/>
  <c r="BA1145" i="12"/>
  <c r="AR1186" i="12"/>
  <c r="AU1186" i="12"/>
  <c r="AR530" i="12"/>
  <c r="AU530" i="12"/>
  <c r="AR721" i="12"/>
  <c r="AU721" i="12"/>
  <c r="AR127" i="12"/>
  <c r="AU127" i="12"/>
  <c r="AL1081" i="12"/>
  <c r="AO1081" i="12"/>
  <c r="AO1106" i="12"/>
  <c r="AL1106" i="12"/>
  <c r="AL968" i="12"/>
  <c r="AO968" i="12"/>
  <c r="AR390" i="12"/>
  <c r="AU390" i="12"/>
  <c r="AX1151" i="12"/>
  <c r="BA1151" i="12"/>
  <c r="AO353" i="12"/>
  <c r="AL353" i="12"/>
  <c r="AO337" i="12"/>
  <c r="AL337" i="12"/>
  <c r="AR478" i="12"/>
  <c r="AU478" i="12"/>
  <c r="AU835" i="12"/>
  <c r="AR835" i="12"/>
  <c r="AR486" i="12"/>
  <c r="AU486" i="12"/>
  <c r="AX594" i="12"/>
  <c r="BA594" i="12"/>
  <c r="AR1024" i="12"/>
  <c r="AU1024" i="12"/>
  <c r="AX1340" i="12"/>
  <c r="BA1340" i="12"/>
  <c r="AR72" i="12"/>
  <c r="AU72" i="12"/>
  <c r="AO417" i="12"/>
  <c r="AL417" i="12"/>
  <c r="AO1299" i="12"/>
  <c r="AL1299" i="12"/>
  <c r="AO546" i="12"/>
  <c r="AL546" i="12"/>
  <c r="AU843" i="12"/>
  <c r="AR843" i="12"/>
  <c r="AO369" i="12"/>
  <c r="AL369" i="12"/>
  <c r="AO433" i="12"/>
  <c r="AL433" i="12"/>
  <c r="AR497" i="12"/>
  <c r="AU497" i="12"/>
  <c r="BA1270" i="12"/>
  <c r="AX1270" i="12"/>
  <c r="AL82" i="12"/>
  <c r="AO82" i="12"/>
  <c r="AU103" i="12"/>
  <c r="AR103" i="12"/>
  <c r="BA281" i="12"/>
  <c r="AX281" i="12"/>
  <c r="BD328" i="12"/>
  <c r="BG328" i="12"/>
  <c r="AR171" i="12"/>
  <c r="AU171" i="12"/>
  <c r="AX714" i="12"/>
  <c r="BA714" i="12"/>
  <c r="AR858" i="12"/>
  <c r="AU858" i="12"/>
  <c r="AX1273" i="12"/>
  <c r="BA1273" i="12"/>
  <c r="AR313" i="12"/>
  <c r="AU313" i="12"/>
  <c r="BD308" i="12"/>
  <c r="BG308" i="12"/>
  <c r="AR203" i="12"/>
  <c r="AU203" i="12"/>
  <c r="AR875" i="12"/>
  <c r="AU875" i="12"/>
  <c r="AX1004" i="12"/>
  <c r="BA1004" i="12"/>
  <c r="AL955" i="12"/>
  <c r="AO955" i="12"/>
  <c r="AU1162" i="12"/>
  <c r="AR1162" i="12"/>
  <c r="AL1231" i="12"/>
  <c r="AO1231" i="12"/>
  <c r="AR1243" i="12"/>
  <c r="AU1243" i="12"/>
  <c r="AR1241" i="12"/>
  <c r="AU1241" i="12"/>
  <c r="AR139" i="12"/>
  <c r="AU139" i="12"/>
  <c r="AL1134" i="12"/>
  <c r="AO1134" i="12"/>
  <c r="AO1345" i="12"/>
  <c r="AL1345" i="12"/>
  <c r="AL1101" i="12"/>
  <c r="AO1101" i="12"/>
  <c r="AR243" i="12"/>
  <c r="AU243" i="12"/>
  <c r="AR370" i="12"/>
  <c r="AU370" i="12"/>
  <c r="AR398" i="12"/>
  <c r="AU398" i="12"/>
  <c r="AO542" i="12"/>
  <c r="AL542" i="12"/>
  <c r="AO477" i="12"/>
  <c r="AL477" i="12"/>
  <c r="AU823" i="12"/>
  <c r="AR823" i="12"/>
  <c r="AU678" i="12"/>
  <c r="AR678" i="12"/>
  <c r="AO441" i="12"/>
  <c r="AL441" i="12"/>
  <c r="AR434" i="12"/>
  <c r="AU434" i="12"/>
  <c r="AR750" i="12"/>
  <c r="AU750" i="12"/>
  <c r="AO421" i="12"/>
  <c r="AL421" i="12"/>
  <c r="AO401" i="12"/>
  <c r="AL401" i="12"/>
  <c r="AO1351" i="12"/>
  <c r="AL1351" i="12"/>
  <c r="AU1019" i="12"/>
  <c r="AR1019" i="12"/>
  <c r="AR860" i="12"/>
  <c r="AU860" i="12"/>
  <c r="AU774" i="12"/>
  <c r="AR774" i="12"/>
  <c r="AR1288" i="12"/>
  <c r="AU1288" i="12"/>
  <c r="AR378" i="12"/>
  <c r="AU378" i="12"/>
  <c r="AR406" i="12"/>
  <c r="AU406" i="12"/>
  <c r="AX50" i="12"/>
  <c r="BA50" i="12"/>
  <c r="AX33" i="12"/>
  <c r="BA33" i="12"/>
  <c r="AU922" i="12"/>
  <c r="AR922" i="12"/>
  <c r="AL607" i="12"/>
  <c r="AO607" i="12"/>
  <c r="AL1192" i="12"/>
  <c r="AO1192" i="12"/>
  <c r="AO834" i="12"/>
  <c r="AL834" i="12"/>
  <c r="AR1336" i="12"/>
  <c r="AU1336" i="12"/>
  <c r="AL1179" i="12"/>
  <c r="AO1179" i="12"/>
  <c r="AX14" i="12"/>
  <c r="BA14" i="12"/>
  <c r="AR859" i="12"/>
  <c r="AU859" i="12"/>
  <c r="AR155" i="12"/>
  <c r="AU155" i="12"/>
  <c r="AX718" i="12"/>
  <c r="BA718" i="12"/>
  <c r="AR976" i="12"/>
  <c r="AU976" i="12"/>
  <c r="AO1195" i="12"/>
  <c r="AL1195" i="12"/>
  <c r="AX980" i="12"/>
  <c r="BA980" i="12"/>
  <c r="AR689" i="12"/>
  <c r="AU689" i="12"/>
  <c r="AL94" i="12"/>
  <c r="AO94" i="12"/>
  <c r="AR933" i="12"/>
  <c r="AU933" i="12"/>
  <c r="BA837" i="12"/>
  <c r="AX837" i="12"/>
  <c r="AR863" i="12"/>
  <c r="AU863" i="12"/>
  <c r="AO1034" i="12"/>
  <c r="AL1034" i="12"/>
  <c r="AO1199" i="12"/>
  <c r="AL1199" i="12"/>
  <c r="AX1000" i="12"/>
  <c r="BA1000" i="12"/>
  <c r="AL1155" i="12"/>
  <c r="AO1155" i="12"/>
  <c r="AR697" i="12"/>
  <c r="AU697" i="12"/>
  <c r="BD106" i="12"/>
  <c r="BG106" i="12"/>
  <c r="AO761" i="12"/>
  <c r="AL761" i="12"/>
  <c r="AO485" i="12"/>
  <c r="AL485" i="12"/>
  <c r="AR1220" i="12"/>
  <c r="AU1220" i="12"/>
  <c r="AR338" i="12"/>
  <c r="AU338" i="12"/>
  <c r="AO1148" i="12"/>
  <c r="AL1148" i="12"/>
  <c r="AL1156" i="12"/>
  <c r="AO1156" i="12"/>
  <c r="AR851" i="12"/>
  <c r="AU851" i="12"/>
  <c r="BA70" i="12"/>
  <c r="AX70" i="12"/>
  <c r="AL1176" i="12"/>
  <c r="AO1176" i="12"/>
  <c r="AL593" i="12"/>
  <c r="AO593" i="12"/>
  <c r="AR426" i="12"/>
  <c r="AU426" i="12"/>
  <c r="AR304" i="12"/>
  <c r="AU304" i="12"/>
  <c r="AU930" i="12"/>
  <c r="AR930" i="12"/>
  <c r="AR495" i="12"/>
  <c r="AU495" i="12"/>
  <c r="AX686" i="12"/>
  <c r="BA686" i="12"/>
  <c r="AR111" i="12"/>
  <c r="AU111" i="12"/>
  <c r="AX1249" i="12"/>
  <c r="BA1249" i="12"/>
  <c r="AR1307" i="12"/>
  <c r="AU1307" i="12"/>
  <c r="AX706" i="12"/>
  <c r="BA706" i="12"/>
  <c r="AU745" i="12"/>
  <c r="AR745" i="12"/>
  <c r="AU602" i="12"/>
  <c r="AR602" i="12"/>
  <c r="AR309" i="12"/>
  <c r="AU309" i="12"/>
  <c r="AR773" i="12"/>
  <c r="AU773" i="12"/>
  <c r="AL1290" i="12"/>
  <c r="AO1290" i="12"/>
  <c r="AR1020" i="12"/>
  <c r="AU1020" i="12"/>
  <c r="AR290" i="12"/>
  <c r="AU290" i="12"/>
  <c r="AR329" i="12"/>
  <c r="AU329" i="12"/>
  <c r="AR341" i="12"/>
  <c r="AU341" i="12"/>
  <c r="AR286" i="12"/>
  <c r="AU286" i="12"/>
  <c r="AX622" i="12"/>
  <c r="BA622" i="12"/>
  <c r="AR333" i="12"/>
  <c r="AU333" i="12"/>
  <c r="AR143" i="12"/>
  <c r="AU143" i="12"/>
  <c r="AR915" i="12"/>
  <c r="AU915" i="12"/>
  <c r="AO923" i="12"/>
  <c r="AL923" i="12"/>
  <c r="BD704" i="12"/>
  <c r="BG704" i="12"/>
  <c r="AR91" i="12"/>
  <c r="AU91" i="12"/>
  <c r="AL1147" i="12"/>
  <c r="AO1147" i="12"/>
  <c r="AL525" i="12"/>
  <c r="AO525" i="12"/>
  <c r="AU73" i="12"/>
  <c r="AR73" i="12"/>
  <c r="AU1025" i="12"/>
  <c r="AR1025" i="12"/>
  <c r="AR386" i="12"/>
  <c r="AU386" i="12"/>
  <c r="AR430" i="12"/>
  <c r="AU430" i="12"/>
  <c r="AO461" i="12"/>
  <c r="AL461" i="12"/>
  <c r="AL676" i="12"/>
  <c r="AO676" i="12"/>
  <c r="AR450" i="12"/>
  <c r="AU450" i="12"/>
  <c r="BA641" i="12"/>
  <c r="AX641" i="12"/>
  <c r="AU790" i="12"/>
  <c r="AR790" i="12"/>
  <c r="AX1109" i="12"/>
  <c r="BA1109" i="12"/>
  <c r="AR362" i="12"/>
  <c r="AU362" i="12"/>
  <c r="AR322" i="12"/>
  <c r="AU322" i="12"/>
  <c r="AL1160" i="12"/>
  <c r="AO1160" i="12"/>
  <c r="AU81" i="12"/>
  <c r="AR81" i="12"/>
  <c r="AR543" i="12"/>
  <c r="AU543" i="12"/>
  <c r="AL1127" i="12"/>
  <c r="AO1127" i="12"/>
  <c r="AO405" i="12"/>
  <c r="AL405" i="12"/>
  <c r="BG1016" i="12"/>
  <c r="BD1016" i="12"/>
  <c r="AR438" i="12"/>
  <c r="AU438" i="12"/>
  <c r="AR1334" i="12"/>
  <c r="AU1334" i="12"/>
  <c r="AO361" i="12"/>
  <c r="AL361" i="12"/>
  <c r="AL27" i="12"/>
  <c r="AO27" i="12"/>
  <c r="AR219" i="12"/>
  <c r="AU219" i="12"/>
  <c r="AR883" i="12"/>
  <c r="AU883" i="12"/>
  <c r="AL1177" i="12"/>
  <c r="AO1177" i="12"/>
  <c r="AR71" i="12"/>
  <c r="AU71" i="12"/>
  <c r="AR801" i="12"/>
  <c r="AU801" i="12"/>
  <c r="AX722" i="12"/>
  <c r="BA722" i="12"/>
  <c r="AO1026" i="12"/>
  <c r="AL1026" i="12"/>
  <c r="AX938" i="12"/>
  <c r="BA938" i="12"/>
  <c r="AO397" i="12"/>
  <c r="AL397" i="12"/>
  <c r="AL1251" i="12"/>
  <c r="AO1251" i="12"/>
  <c r="AU1238" i="12"/>
  <c r="AR1238" i="12"/>
  <c r="AR167" i="12"/>
  <c r="AU167" i="12"/>
  <c r="AL573" i="12"/>
  <c r="AO573" i="12"/>
  <c r="AO927" i="12"/>
  <c r="AL927" i="12"/>
  <c r="AR1209" i="12"/>
  <c r="AU1209" i="12"/>
  <c r="BG1271" i="12"/>
  <c r="BD1271" i="12"/>
  <c r="AX719" i="12"/>
  <c r="BA719" i="12"/>
  <c r="AR135" i="12"/>
  <c r="AU135" i="12"/>
  <c r="AL886" i="12"/>
  <c r="AO886" i="12"/>
  <c r="AR159" i="12"/>
  <c r="AU159" i="12"/>
  <c r="AR151" i="12"/>
  <c r="AU151" i="12"/>
  <c r="AU74" i="12"/>
  <c r="AR74" i="12"/>
  <c r="AR494" i="12"/>
  <c r="AU494" i="12"/>
  <c r="AU770" i="12"/>
  <c r="AR770" i="12"/>
  <c r="AU1031" i="12"/>
  <c r="AR1031" i="12"/>
  <c r="BA60" i="12"/>
  <c r="AX60" i="12"/>
  <c r="BA1229" i="12"/>
  <c r="AX1229" i="12"/>
  <c r="AO913" i="12"/>
  <c r="AL913" i="12"/>
  <c r="BA104" i="12"/>
  <c r="AX104" i="12"/>
  <c r="AU1228" i="12"/>
  <c r="AR1228" i="12"/>
  <c r="AX5" i="12"/>
  <c r="BA5" i="12"/>
  <c r="AO209" i="12"/>
  <c r="AL209" i="12"/>
  <c r="AO241" i="12"/>
  <c r="AL241" i="12"/>
  <c r="AU1189" i="12"/>
  <c r="AR1189" i="12"/>
  <c r="AU1204" i="12"/>
  <c r="AR1204" i="12"/>
  <c r="AL1167" i="12"/>
  <c r="AO1167" i="12"/>
  <c r="AX646" i="12"/>
  <c r="BA646" i="12"/>
  <c r="AO1057" i="12"/>
  <c r="AL1057" i="12"/>
  <c r="AU756" i="12"/>
  <c r="AR756" i="12"/>
  <c r="AU122" i="12"/>
  <c r="AR122" i="12"/>
  <c r="AU981" i="12"/>
  <c r="AR981" i="12"/>
  <c r="AU1055" i="12"/>
  <c r="AR1055" i="12"/>
  <c r="AO157" i="12"/>
  <c r="AL157" i="12"/>
  <c r="AO284" i="12"/>
  <c r="AL284" i="12"/>
  <c r="AX21" i="12"/>
  <c r="BA21" i="12"/>
  <c r="AL307" i="12"/>
  <c r="AO307" i="12"/>
  <c r="BA737" i="12"/>
  <c r="AX737" i="12"/>
  <c r="AU170" i="12"/>
  <c r="AR170" i="12"/>
  <c r="AU918" i="12"/>
  <c r="AR918" i="12"/>
  <c r="BA148" i="12"/>
  <c r="AX148" i="12"/>
  <c r="AO1018" i="12"/>
  <c r="AL1018" i="12"/>
  <c r="AO411" i="12"/>
  <c r="AL411" i="12"/>
  <c r="AU1350" i="12"/>
  <c r="AR1350" i="12"/>
  <c r="AU142" i="12"/>
  <c r="AR142" i="12"/>
  <c r="AU126" i="12"/>
  <c r="AR126" i="12"/>
  <c r="AU154" i="12"/>
  <c r="AR154" i="12"/>
  <c r="AU456" i="12"/>
  <c r="AR456" i="12"/>
  <c r="AO802" i="12"/>
  <c r="AL802" i="12"/>
  <c r="BA1281" i="12"/>
  <c r="AX1281" i="12"/>
  <c r="AR48" i="12"/>
  <c r="AU48" i="12"/>
  <c r="AO419" i="12"/>
  <c r="AL419" i="12"/>
  <c r="BG735" i="12"/>
  <c r="BD735" i="12"/>
  <c r="BG640" i="12"/>
  <c r="BD640" i="12"/>
  <c r="BG10" i="12"/>
  <c r="BD10" i="12"/>
  <c r="AO233" i="12"/>
  <c r="AL233" i="12"/>
  <c r="BA1190" i="12"/>
  <c r="AX1190" i="12"/>
  <c r="AO559" i="12"/>
  <c r="AL559" i="12"/>
  <c r="AX9" i="12"/>
  <c r="BA9" i="12"/>
  <c r="BG1323" i="12"/>
  <c r="BD1323" i="12"/>
  <c r="AR1233" i="12"/>
  <c r="AU1233" i="12"/>
  <c r="AO387" i="12"/>
  <c r="AL387" i="12"/>
  <c r="AO567" i="12"/>
  <c r="AL567" i="12"/>
  <c r="AX13" i="12"/>
  <c r="BA13" i="12"/>
  <c r="AU484" i="12"/>
  <c r="AR484" i="12"/>
  <c r="AO161" i="12"/>
  <c r="AL161" i="12"/>
  <c r="BA904" i="12"/>
  <c r="AX904" i="12"/>
  <c r="AU649" i="12"/>
  <c r="AR649" i="12"/>
  <c r="AO885" i="12"/>
  <c r="AL885" i="12"/>
  <c r="BA224" i="12"/>
  <c r="AX224" i="12"/>
  <c r="AU684" i="12"/>
  <c r="AR684" i="12"/>
  <c r="AO491" i="12"/>
  <c r="AL491" i="12"/>
  <c r="AU1086" i="12"/>
  <c r="AR1086" i="12"/>
  <c r="AO323" i="12"/>
  <c r="AL323" i="12"/>
  <c r="AU424" i="12"/>
  <c r="AR424" i="12"/>
  <c r="AO563" i="12"/>
  <c r="AL563" i="12"/>
  <c r="AU874" i="12"/>
  <c r="AR874" i="12"/>
  <c r="AU43" i="12"/>
  <c r="AR43" i="12"/>
  <c r="BG662" i="12"/>
  <c r="BD662" i="12"/>
  <c r="AU420" i="12"/>
  <c r="AR420" i="12"/>
  <c r="AO560" i="12"/>
  <c r="AL560" i="12"/>
  <c r="AU1047" i="12"/>
  <c r="AR1047" i="12"/>
  <c r="AU796" i="12"/>
  <c r="AR796" i="12"/>
  <c r="AO415" i="12"/>
  <c r="AL415" i="12"/>
  <c r="AO552" i="12"/>
  <c r="AL552" i="12"/>
  <c r="AL1171" i="12"/>
  <c r="AO1171" i="12"/>
  <c r="AU258" i="12"/>
  <c r="AR258" i="12"/>
  <c r="AU1316" i="12"/>
  <c r="AR1316" i="12"/>
  <c r="AU581" i="12"/>
  <c r="AR581" i="12"/>
  <c r="BA729" i="12"/>
  <c r="AX729" i="12"/>
  <c r="AL599" i="12"/>
  <c r="AO599" i="12"/>
  <c r="AX1300" i="12"/>
  <c r="BA1300" i="12"/>
  <c r="AO327" i="12"/>
  <c r="AL327" i="12"/>
  <c r="BA216" i="12"/>
  <c r="AX216" i="12"/>
  <c r="BA200" i="12"/>
  <c r="AX200" i="12"/>
  <c r="AO359" i="12"/>
  <c r="AL359" i="12"/>
  <c r="AU460" i="12"/>
  <c r="AR460" i="12"/>
  <c r="BA961" i="12"/>
  <c r="AX961" i="12"/>
  <c r="AO1049" i="12"/>
  <c r="AL1049" i="12"/>
  <c r="AU452" i="12"/>
  <c r="AR452" i="12"/>
  <c r="AU866" i="12"/>
  <c r="AR866" i="12"/>
  <c r="AO105" i="12"/>
  <c r="AL105" i="12"/>
  <c r="AU596" i="12"/>
  <c r="AR596" i="12"/>
  <c r="AO289" i="12"/>
  <c r="AL289" i="12"/>
  <c r="AU15" i="12"/>
  <c r="AR15" i="12"/>
  <c r="AO1215" i="12"/>
  <c r="AL1215" i="12"/>
  <c r="AU1111" i="12"/>
  <c r="AR1111" i="12"/>
  <c r="AO483" i="12"/>
  <c r="AL483" i="12"/>
  <c r="AU162" i="12"/>
  <c r="AR162" i="12"/>
  <c r="AO117" i="12"/>
  <c r="AL117" i="12"/>
  <c r="AU776" i="12"/>
  <c r="AR776" i="12"/>
  <c r="AX682" i="12"/>
  <c r="BA682" i="12"/>
  <c r="AU667" i="12"/>
  <c r="AR667" i="12"/>
  <c r="AO69" i="12"/>
  <c r="AL69" i="12"/>
  <c r="AU780" i="12"/>
  <c r="AR780" i="12"/>
  <c r="AO225" i="12"/>
  <c r="AL225" i="12"/>
  <c r="AO1021" i="12"/>
  <c r="AL1021" i="12"/>
  <c r="AR1348" i="12"/>
  <c r="AU1348" i="12"/>
  <c r="AX1178" i="12"/>
  <c r="BA1178" i="12"/>
  <c r="AU146" i="12"/>
  <c r="AR146" i="12"/>
  <c r="AU505" i="12"/>
  <c r="AR505" i="12"/>
  <c r="BA128" i="12"/>
  <c r="AX128" i="12"/>
  <c r="AU808" i="12"/>
  <c r="AR808" i="12"/>
  <c r="AO237" i="12"/>
  <c r="AL237" i="12"/>
  <c r="AL533" i="12"/>
  <c r="AO533" i="12"/>
  <c r="AO865" i="12"/>
  <c r="AL865" i="12"/>
  <c r="AO439" i="12"/>
  <c r="AL439" i="12"/>
  <c r="AX65" i="12"/>
  <c r="BA65" i="12"/>
  <c r="AU102" i="12"/>
  <c r="AR102" i="12"/>
  <c r="AO814" i="12"/>
  <c r="AL814" i="12"/>
  <c r="AR844" i="12"/>
  <c r="AU844" i="12"/>
  <c r="BA66" i="12"/>
  <c r="AX66" i="12"/>
  <c r="AU1005" i="12"/>
  <c r="AR1005" i="12"/>
  <c r="AU1009" i="12"/>
  <c r="AR1009" i="12"/>
  <c r="AO479" i="12"/>
  <c r="AL479" i="12"/>
  <c r="BA208" i="12"/>
  <c r="AX208" i="12"/>
  <c r="AO516" i="12"/>
  <c r="AL516" i="12"/>
  <c r="AO475" i="12"/>
  <c r="AL475" i="12"/>
  <c r="AO217" i="12"/>
  <c r="AL217" i="12"/>
  <c r="AO363" i="12"/>
  <c r="AL363" i="12"/>
  <c r="AU416" i="12"/>
  <c r="AR416" i="12"/>
  <c r="AU584" i="12"/>
  <c r="AR584" i="12"/>
  <c r="AX1292" i="12"/>
  <c r="BA1292" i="12"/>
  <c r="AR28" i="12"/>
  <c r="AU28" i="12"/>
  <c r="AO125" i="12"/>
  <c r="AL125" i="12"/>
  <c r="BG38" i="12"/>
  <c r="BD38" i="12"/>
  <c r="AU800" i="12"/>
  <c r="AR800" i="12"/>
  <c r="AU190" i="12"/>
  <c r="AR190" i="12"/>
  <c r="BA813" i="12"/>
  <c r="AX813" i="12"/>
  <c r="AO1092" i="12"/>
  <c r="AL1092" i="12"/>
  <c r="AU870" i="12"/>
  <c r="AR870" i="12"/>
  <c r="BA1083" i="12"/>
  <c r="AX1083" i="12"/>
  <c r="BA1040" i="12"/>
  <c r="AX1040" i="12"/>
  <c r="AX53" i="12"/>
  <c r="BA53" i="12"/>
  <c r="AO901" i="12"/>
  <c r="AL901" i="12"/>
  <c r="AO512" i="12"/>
  <c r="AL512" i="12"/>
  <c r="AO504" i="12"/>
  <c r="AL504" i="12"/>
  <c r="AO443" i="12"/>
  <c r="AL443" i="12"/>
  <c r="BA1095" i="12"/>
  <c r="AX1095" i="12"/>
  <c r="AO319" i="12"/>
  <c r="AL319" i="12"/>
  <c r="BA44" i="12"/>
  <c r="AX44" i="12"/>
  <c r="AO798" i="12"/>
  <c r="AL798" i="12"/>
  <c r="AU820" i="12"/>
  <c r="AR820" i="12"/>
  <c r="AU764" i="12"/>
  <c r="AR764" i="12"/>
  <c r="BA582" i="12"/>
  <c r="AX582" i="12"/>
  <c r="AL619" i="12"/>
  <c r="AO619" i="12"/>
  <c r="N3" i="12"/>
  <c r="Q3" i="12"/>
  <c r="T760" i="1"/>
  <c r="I4" i="1"/>
  <c r="BA720" i="12" l="1"/>
  <c r="AX720" i="12"/>
  <c r="AR256" i="12"/>
  <c r="AU256" i="12"/>
  <c r="BA1115" i="12"/>
  <c r="AX1115" i="12"/>
  <c r="AU949" i="12"/>
  <c r="AR949" i="12"/>
  <c r="AU1263" i="12"/>
  <c r="AR1263" i="12"/>
  <c r="AR680" i="12"/>
  <c r="AU680" i="12"/>
  <c r="AU675" i="12"/>
  <c r="AR675" i="12"/>
  <c r="AR1063" i="12"/>
  <c r="AU1063" i="12"/>
  <c r="BA747" i="12"/>
  <c r="AX747" i="12"/>
  <c r="AR1056" i="12"/>
  <c r="AU1056" i="12"/>
  <c r="T3" i="14"/>
  <c r="AR1006" i="12"/>
  <c r="AU1006" i="12"/>
  <c r="AR872" i="12"/>
  <c r="AU872" i="12"/>
  <c r="AR108" i="12"/>
  <c r="AU108" i="12"/>
  <c r="BD570" i="12"/>
  <c r="BG570" i="12"/>
  <c r="AU771" i="12"/>
  <c r="AR771" i="12"/>
  <c r="AU575" i="12"/>
  <c r="AR575" i="12"/>
  <c r="AU6" i="12"/>
  <c r="AR6" i="12"/>
  <c r="AU819" i="12"/>
  <c r="AR819" i="12"/>
  <c r="AR248" i="12"/>
  <c r="AU248" i="12"/>
  <c r="AR826" i="12"/>
  <c r="AU826" i="12"/>
  <c r="BA1317" i="12"/>
  <c r="AX1317" i="12"/>
  <c r="BD283" i="12"/>
  <c r="BG283" i="12"/>
  <c r="AU1116" i="12"/>
  <c r="AR1116" i="12"/>
  <c r="AU807" i="12"/>
  <c r="AR807" i="12"/>
  <c r="BA541" i="12"/>
  <c r="AX541" i="12"/>
  <c r="BG715" i="12"/>
  <c r="BD715" i="12"/>
  <c r="AU36" i="12"/>
  <c r="AR36" i="12"/>
  <c r="AU347" i="12"/>
  <c r="AR347" i="12"/>
  <c r="AU521" i="12"/>
  <c r="AR521" i="12"/>
  <c r="AU46" i="12"/>
  <c r="AR46" i="12"/>
  <c r="AU636" i="12"/>
  <c r="AR636" i="12"/>
  <c r="AX1074" i="12"/>
  <c r="BA1074" i="12"/>
  <c r="BA1262" i="12"/>
  <c r="AX1262" i="12"/>
  <c r="AU42" i="12"/>
  <c r="AR42" i="12"/>
  <c r="BG699" i="12"/>
  <c r="BD699" i="12"/>
  <c r="AR908" i="12"/>
  <c r="AU908" i="12"/>
  <c r="AR925" i="12"/>
  <c r="AU925" i="12"/>
  <c r="AR1120" i="12"/>
  <c r="AU1120" i="12"/>
  <c r="AR733" i="12"/>
  <c r="AU733" i="12"/>
  <c r="BA1308" i="12"/>
  <c r="AX1308" i="12"/>
  <c r="AR677" i="12"/>
  <c r="AU677" i="12"/>
  <c r="AX1153" i="12"/>
  <c r="BA1153" i="12"/>
  <c r="AU1182" i="12"/>
  <c r="AR1182" i="12"/>
  <c r="AR896" i="12"/>
  <c r="AU896" i="12"/>
  <c r="AU998" i="12"/>
  <c r="AR998" i="12"/>
  <c r="AU703" i="12"/>
  <c r="AR703" i="12"/>
  <c r="AR293" i="12"/>
  <c r="AU293" i="12"/>
  <c r="AR988" i="12"/>
  <c r="AU988" i="12"/>
  <c r="AR763" i="12"/>
  <c r="AU763" i="12"/>
  <c r="AU723" i="12"/>
  <c r="AR723" i="12"/>
  <c r="AR1265" i="12"/>
  <c r="AU1265" i="12"/>
  <c r="BA624" i="12"/>
  <c r="AX624" i="12"/>
  <c r="AU1321" i="12"/>
  <c r="AR1321" i="12"/>
  <c r="BA340" i="12"/>
  <c r="AX340" i="12"/>
  <c r="AU695" i="12"/>
  <c r="AR695" i="12"/>
  <c r="AU1011" i="12"/>
  <c r="AR1011" i="12"/>
  <c r="BA688" i="12"/>
  <c r="AX688" i="12"/>
  <c r="AU1352" i="12"/>
  <c r="AR1352" i="12"/>
  <c r="AR945" i="12"/>
  <c r="AU945" i="12"/>
  <c r="AR1128" i="12"/>
  <c r="AU1128" i="12"/>
  <c r="AR793" i="12"/>
  <c r="AU793" i="12"/>
  <c r="AR156" i="12"/>
  <c r="AU156" i="12"/>
  <c r="BA1010" i="12"/>
  <c r="AX1010" i="12"/>
  <c r="AX779" i="12"/>
  <c r="BA779" i="12"/>
  <c r="AR795" i="12"/>
  <c r="AU795" i="12"/>
  <c r="AR1285" i="12"/>
  <c r="AU1285" i="12"/>
  <c r="AR700" i="12"/>
  <c r="AU700" i="12"/>
  <c r="AU711" i="12"/>
  <c r="AR711" i="12"/>
  <c r="BA291" i="12"/>
  <c r="AX291" i="12"/>
  <c r="AU600" i="12"/>
  <c r="AR600" i="12"/>
  <c r="BG707" i="12"/>
  <c r="BD707" i="12"/>
  <c r="BA554" i="12"/>
  <c r="AX554" i="12"/>
  <c r="AR346" i="12"/>
  <c r="AU346" i="12"/>
  <c r="AR553" i="12"/>
  <c r="AU553" i="12"/>
  <c r="AU739" i="12"/>
  <c r="AR739" i="12"/>
  <c r="BD545" i="12"/>
  <c r="BG545" i="12"/>
  <c r="AX620" i="12"/>
  <c r="BA620" i="12"/>
  <c r="AU188" i="12"/>
  <c r="AR188" i="12"/>
  <c r="AU598" i="12"/>
  <c r="AR598" i="12"/>
  <c r="AU1154" i="12"/>
  <c r="AR1154" i="12"/>
  <c r="AR1032" i="12"/>
  <c r="AU1032" i="12"/>
  <c r="BA312" i="12"/>
  <c r="AX312" i="12"/>
  <c r="BA509" i="12"/>
  <c r="AX509" i="12"/>
  <c r="AU803" i="12"/>
  <c r="AR803" i="12"/>
  <c r="AR280" i="12"/>
  <c r="AU280" i="12"/>
  <c r="AR1261" i="12"/>
  <c r="AU1261" i="12"/>
  <c r="AR1044" i="12"/>
  <c r="AU1044" i="12"/>
  <c r="AR785" i="12"/>
  <c r="AU785" i="12"/>
  <c r="AX740" i="12"/>
  <c r="BA740" i="12"/>
  <c r="BA612" i="12"/>
  <c r="AX612" i="12"/>
  <c r="AR999" i="12"/>
  <c r="AU999" i="12"/>
  <c r="AR1283" i="12"/>
  <c r="AU1283" i="12"/>
  <c r="AR787" i="12"/>
  <c r="AU787" i="12"/>
  <c r="AR912" i="12"/>
  <c r="AU912" i="12"/>
  <c r="AX644" i="12"/>
  <c r="BA644" i="12"/>
  <c r="AR180" i="12"/>
  <c r="AU180" i="12"/>
  <c r="AR852" i="12"/>
  <c r="AU852" i="12"/>
  <c r="AR783" i="12"/>
  <c r="AU783" i="12"/>
  <c r="AR751" i="12"/>
  <c r="AU751" i="12"/>
  <c r="AR1301" i="12"/>
  <c r="AU1301" i="12"/>
  <c r="AU1319" i="12"/>
  <c r="AR1319" i="12"/>
  <c r="AU1293" i="12"/>
  <c r="AR1293" i="12"/>
  <c r="AR888" i="12"/>
  <c r="AU888" i="12"/>
  <c r="AR969" i="12"/>
  <c r="AU969" i="12"/>
  <c r="AX526" i="12"/>
  <c r="BA526" i="12"/>
  <c r="AX824" i="12"/>
  <c r="BA824" i="12"/>
  <c r="AU22" i="12"/>
  <c r="AR22" i="12"/>
  <c r="AU815" i="12"/>
  <c r="AR815" i="12"/>
  <c r="AR1205" i="12"/>
  <c r="AU1205" i="12"/>
  <c r="AU652" i="12"/>
  <c r="AR652" i="12"/>
  <c r="BD513" i="12"/>
  <c r="BG513" i="12"/>
  <c r="AU1287" i="12"/>
  <c r="AR1287" i="12"/>
  <c r="BA1240" i="12"/>
  <c r="AX1240" i="12"/>
  <c r="AR1247" i="12"/>
  <c r="AU1247" i="12"/>
  <c r="AR929" i="12"/>
  <c r="AU929" i="12"/>
  <c r="AU691" i="12"/>
  <c r="AR691" i="12"/>
  <c r="AX727" i="12"/>
  <c r="BA727" i="12"/>
  <c r="AX648" i="12"/>
  <c r="BA648" i="12"/>
  <c r="AR1277" i="12"/>
  <c r="AU1277" i="12"/>
  <c r="AR1245" i="12"/>
  <c r="AU1245" i="12"/>
  <c r="AR287" i="12"/>
  <c r="AU287" i="12"/>
  <c r="BA1078" i="12"/>
  <c r="AX1078" i="12"/>
  <c r="AR279" i="12"/>
  <c r="AU279" i="12"/>
  <c r="AR590" i="12"/>
  <c r="AU590" i="12"/>
  <c r="AR212" i="12"/>
  <c r="AU212" i="12"/>
  <c r="AX621" i="12"/>
  <c r="BA621" i="12"/>
  <c r="AR273" i="12"/>
  <c r="AU273" i="12"/>
  <c r="AR1347" i="12"/>
  <c r="AU1347" i="12"/>
  <c r="AR1007" i="12"/>
  <c r="AU1007" i="12"/>
  <c r="AU692" i="12"/>
  <c r="AR692" i="12"/>
  <c r="AR136" i="12"/>
  <c r="AU136" i="12"/>
  <c r="AU616" i="12"/>
  <c r="AR616" i="12"/>
  <c r="AU683" i="12"/>
  <c r="AR683" i="12"/>
  <c r="AU58" i="12"/>
  <c r="AR58" i="12"/>
  <c r="AU760" i="12"/>
  <c r="AR760" i="12"/>
  <c r="BA656" i="12"/>
  <c r="AX656" i="12"/>
  <c r="AU767" i="12"/>
  <c r="AR767" i="12"/>
  <c r="BA1313" i="12"/>
  <c r="AX1313" i="12"/>
  <c r="BA295" i="12"/>
  <c r="AX295" i="12"/>
  <c r="BA275" i="12"/>
  <c r="AX275" i="12"/>
  <c r="BA1338" i="12"/>
  <c r="AX1338" i="12"/>
  <c r="BA1269" i="12"/>
  <c r="AX1269" i="12"/>
  <c r="AR632" i="12"/>
  <c r="AU632" i="12"/>
  <c r="AU799" i="12"/>
  <c r="AR799" i="12"/>
  <c r="AX80" i="12"/>
  <c r="BA80" i="12"/>
  <c r="AR1254" i="12"/>
  <c r="AU1254" i="12"/>
  <c r="AR276" i="12"/>
  <c r="AU276" i="12"/>
  <c r="BA303" i="12"/>
  <c r="AX303" i="12"/>
  <c r="BD582" i="12"/>
  <c r="BG582" i="12"/>
  <c r="AU1092" i="12"/>
  <c r="AR1092" i="12"/>
  <c r="BA102" i="12"/>
  <c r="AX102" i="12"/>
  <c r="BA1111" i="12"/>
  <c r="AX1111" i="12"/>
  <c r="BA1047" i="12"/>
  <c r="AX1047" i="12"/>
  <c r="AU927" i="12"/>
  <c r="AR927" i="12"/>
  <c r="AX501" i="12"/>
  <c r="BA501" i="12"/>
  <c r="AX63" i="12"/>
  <c r="BA63" i="12"/>
  <c r="AU857" i="12"/>
  <c r="AR857" i="12"/>
  <c r="BA936" i="12"/>
  <c r="AX936" i="12"/>
  <c r="BG57" i="12"/>
  <c r="BD57" i="12"/>
  <c r="AR373" i="12"/>
  <c r="AU373" i="12"/>
  <c r="AU806" i="12"/>
  <c r="AR806" i="12"/>
  <c r="AU467" i="12"/>
  <c r="AR467" i="12"/>
  <c r="AU423" i="12"/>
  <c r="AR423" i="12"/>
  <c r="BG192" i="12"/>
  <c r="BD192" i="12"/>
  <c r="BA728" i="12"/>
  <c r="AX728" i="12"/>
  <c r="BD724" i="12"/>
  <c r="BG724" i="12"/>
  <c r="BA1202" i="12"/>
  <c r="AX1202" i="12"/>
  <c r="BG995" i="12"/>
  <c r="BD995" i="12"/>
  <c r="BG975" i="12"/>
  <c r="BD975" i="12"/>
  <c r="BG1210" i="12"/>
  <c r="BD1210" i="12"/>
  <c r="BA150" i="12"/>
  <c r="AX150" i="12"/>
  <c r="BG817" i="12"/>
  <c r="BD817" i="12"/>
  <c r="AU97" i="12"/>
  <c r="AR97" i="12"/>
  <c r="BA1165" i="12"/>
  <c r="AX1165" i="12"/>
  <c r="BG92" i="12"/>
  <c r="BD92" i="12"/>
  <c r="AU893" i="12"/>
  <c r="AR893" i="12"/>
  <c r="BG876" i="12"/>
  <c r="BD876" i="12"/>
  <c r="BA928" i="12"/>
  <c r="AX928" i="12"/>
  <c r="BG228" i="12"/>
  <c r="BD228" i="12"/>
  <c r="BA47" i="12"/>
  <c r="AX47" i="12"/>
  <c r="AU487" i="12"/>
  <c r="AR487" i="12"/>
  <c r="AX604" i="12"/>
  <c r="BA604" i="12"/>
  <c r="BG53" i="12"/>
  <c r="BD53" i="12"/>
  <c r="BG1292" i="12"/>
  <c r="BD1292" i="12"/>
  <c r="AU533" i="12"/>
  <c r="AR533" i="12"/>
  <c r="AU1171" i="12"/>
  <c r="AR1171" i="12"/>
  <c r="AU307" i="12"/>
  <c r="AR307" i="12"/>
  <c r="BA135" i="12"/>
  <c r="AX135" i="12"/>
  <c r="AR1251" i="12"/>
  <c r="AU1251" i="12"/>
  <c r="BG722" i="12"/>
  <c r="BD722" i="12"/>
  <c r="BA883" i="12"/>
  <c r="AX883" i="12"/>
  <c r="BA1334" i="12"/>
  <c r="AX1334" i="12"/>
  <c r="AU1127" i="12"/>
  <c r="AR1127" i="12"/>
  <c r="AU676" i="12"/>
  <c r="AR676" i="12"/>
  <c r="AU525" i="12"/>
  <c r="AR525" i="12"/>
  <c r="BG622" i="12"/>
  <c r="BD622" i="12"/>
  <c r="BA290" i="12"/>
  <c r="AX290" i="12"/>
  <c r="BA309" i="12"/>
  <c r="AX309" i="12"/>
  <c r="AX1307" i="12"/>
  <c r="BA1307" i="12"/>
  <c r="BA495" i="12"/>
  <c r="AX495" i="12"/>
  <c r="AU593" i="12"/>
  <c r="AR593" i="12"/>
  <c r="AU1156" i="12"/>
  <c r="AR1156" i="12"/>
  <c r="AU1155" i="12"/>
  <c r="AR1155" i="12"/>
  <c r="BA863" i="12"/>
  <c r="AX863" i="12"/>
  <c r="BA689" i="12"/>
  <c r="AX689" i="12"/>
  <c r="BG718" i="12"/>
  <c r="BD718" i="12"/>
  <c r="AU1179" i="12"/>
  <c r="AR1179" i="12"/>
  <c r="AU607" i="12"/>
  <c r="AR607" i="12"/>
  <c r="BA406" i="12"/>
  <c r="AX406" i="12"/>
  <c r="BA860" i="12"/>
  <c r="AX860" i="12"/>
  <c r="BA243" i="12"/>
  <c r="AX243" i="12"/>
  <c r="BA139" i="12"/>
  <c r="AX139" i="12"/>
  <c r="AU1231" i="12"/>
  <c r="AR1231" i="12"/>
  <c r="BG714" i="12"/>
  <c r="BD714" i="12"/>
  <c r="BA497" i="12"/>
  <c r="AX497" i="12"/>
  <c r="BG1340" i="12"/>
  <c r="BD1340" i="12"/>
  <c r="BA486" i="12"/>
  <c r="AX486" i="12"/>
  <c r="AU968" i="12"/>
  <c r="AR968" i="12"/>
  <c r="BA721" i="12"/>
  <c r="AX721" i="12"/>
  <c r="BA821" i="12"/>
  <c r="AX821" i="12"/>
  <c r="BA1060" i="12"/>
  <c r="AX1060" i="12"/>
  <c r="BG614" i="12"/>
  <c r="BD614" i="12"/>
  <c r="BG626" i="12"/>
  <c r="BD626" i="12"/>
  <c r="AU997" i="12"/>
  <c r="AR997" i="12"/>
  <c r="BA1022" i="12"/>
  <c r="AX1022" i="12"/>
  <c r="BA268" i="12"/>
  <c r="AX268" i="12"/>
  <c r="BG690" i="12"/>
  <c r="BD690" i="12"/>
  <c r="BA1071" i="12"/>
  <c r="AX1071" i="12"/>
  <c r="BA539" i="12"/>
  <c r="AX539" i="12"/>
  <c r="BA482" i="12"/>
  <c r="AX482" i="12"/>
  <c r="BG942" i="12"/>
  <c r="BD942" i="12"/>
  <c r="BG1170" i="12"/>
  <c r="BD1170" i="12"/>
  <c r="AU951" i="12"/>
  <c r="AR951" i="12"/>
  <c r="BA879" i="12"/>
  <c r="AX879" i="12"/>
  <c r="BA442" i="12"/>
  <c r="AX442" i="12"/>
  <c r="AU1107" i="12"/>
  <c r="AR1107" i="12"/>
  <c r="BA1075" i="12"/>
  <c r="AX1075" i="12"/>
  <c r="AU752" i="12"/>
  <c r="AR752" i="12"/>
  <c r="BA215" i="12"/>
  <c r="AX215" i="12"/>
  <c r="AU605" i="12"/>
  <c r="AR605" i="12"/>
  <c r="BG1246" i="12"/>
  <c r="BD1246" i="12"/>
  <c r="BA753" i="12"/>
  <c r="AX753" i="12"/>
  <c r="BG666" i="12"/>
  <c r="BD666" i="12"/>
  <c r="BA1197" i="12"/>
  <c r="AX1197" i="12"/>
  <c r="BG702" i="12"/>
  <c r="BD702" i="12"/>
  <c r="AU1138" i="12"/>
  <c r="AR1138" i="12"/>
  <c r="BA1052" i="12"/>
  <c r="AX1052" i="12"/>
  <c r="BA402" i="12"/>
  <c r="AX402" i="12"/>
  <c r="BA547" i="12"/>
  <c r="AX547" i="12"/>
  <c r="BG671" i="12"/>
  <c r="BD671" i="12"/>
  <c r="AU967" i="12"/>
  <c r="AR967" i="12"/>
  <c r="BA318" i="12"/>
  <c r="AX318" i="12"/>
  <c r="BA846" i="12"/>
  <c r="AX846" i="12"/>
  <c r="BA20" i="12"/>
  <c r="AX20" i="12"/>
  <c r="AU631" i="12"/>
  <c r="AR631" i="12"/>
  <c r="AU1185" i="12"/>
  <c r="AR1185" i="12"/>
  <c r="BA321" i="12"/>
  <c r="AX321" i="12"/>
  <c r="AU1180" i="12"/>
  <c r="AR1180" i="12"/>
  <c r="AU659" i="12"/>
  <c r="AR659" i="12"/>
  <c r="BA282" i="12"/>
  <c r="AX282" i="12"/>
  <c r="BA199" i="12"/>
  <c r="AX199" i="12"/>
  <c r="BG984" i="12"/>
  <c r="BD984" i="12"/>
  <c r="BA490" i="12"/>
  <c r="AX490" i="12"/>
  <c r="BA95" i="12"/>
  <c r="AX95" i="12"/>
  <c r="BG730" i="12"/>
  <c r="BD730" i="12"/>
  <c r="BA163" i="12"/>
  <c r="AX163" i="12"/>
  <c r="AU1184" i="12"/>
  <c r="AR1184" i="12"/>
  <c r="BA349" i="12"/>
  <c r="AX349" i="12"/>
  <c r="BA147" i="12"/>
  <c r="AX147" i="12"/>
  <c r="BA1213" i="12"/>
  <c r="AX1213" i="12"/>
  <c r="AU1094" i="12"/>
  <c r="AR1094" i="12"/>
  <c r="AU587" i="12"/>
  <c r="AR587" i="12"/>
  <c r="AU669" i="12"/>
  <c r="AR669" i="12"/>
  <c r="BA274" i="12"/>
  <c r="AX274" i="12"/>
  <c r="BA107" i="12"/>
  <c r="AX107" i="12"/>
  <c r="BA191" i="12"/>
  <c r="AX191" i="12"/>
  <c r="AU1163" i="12"/>
  <c r="AR1163" i="12"/>
  <c r="BG966" i="12"/>
  <c r="BD966" i="12"/>
  <c r="BA302" i="12"/>
  <c r="AX302" i="12"/>
  <c r="BA410" i="12"/>
  <c r="AX410" i="12"/>
  <c r="BA507" i="12"/>
  <c r="AX507" i="12"/>
  <c r="BA1333" i="12"/>
  <c r="AX1333" i="12"/>
  <c r="BG1125" i="12"/>
  <c r="BD1125" i="12"/>
  <c r="BA891" i="12"/>
  <c r="AX891" i="12"/>
  <c r="BA854" i="12"/>
  <c r="AX854" i="12"/>
  <c r="AU611" i="12"/>
  <c r="AR611" i="12"/>
  <c r="BA1079" i="12"/>
  <c r="AX1079" i="12"/>
  <c r="BA916" i="12"/>
  <c r="AX916" i="12"/>
  <c r="AU979" i="12"/>
  <c r="AR979" i="12"/>
  <c r="AU655" i="12"/>
  <c r="AR655" i="12"/>
  <c r="AU51" i="12"/>
  <c r="AR51" i="12"/>
  <c r="BA550" i="12"/>
  <c r="AX550" i="12"/>
  <c r="AU932" i="12"/>
  <c r="AR932" i="12"/>
  <c r="BA56" i="12"/>
  <c r="AX56" i="12"/>
  <c r="AU529" i="12"/>
  <c r="AR529" i="12"/>
  <c r="BG974" i="12"/>
  <c r="BD974" i="12"/>
  <c r="BA832" i="12"/>
  <c r="AX832" i="12"/>
  <c r="BG37" i="12"/>
  <c r="BD37" i="12"/>
  <c r="BA705" i="12"/>
  <c r="AX705" i="12"/>
  <c r="AU1050" i="12"/>
  <c r="AR1050" i="12"/>
  <c r="BA123" i="12"/>
  <c r="AX123" i="12"/>
  <c r="BA223" i="12"/>
  <c r="AX223" i="12"/>
  <c r="AU1021" i="12"/>
  <c r="AR1021" i="12"/>
  <c r="BG216" i="12"/>
  <c r="BD216" i="12"/>
  <c r="BG224" i="12"/>
  <c r="BD224" i="12"/>
  <c r="BA456" i="12"/>
  <c r="AX456" i="12"/>
  <c r="AU1057" i="12"/>
  <c r="AR1057" i="12"/>
  <c r="AU923" i="12"/>
  <c r="AR923" i="12"/>
  <c r="AR477" i="12"/>
  <c r="AU477" i="12"/>
  <c r="AR353" i="12"/>
  <c r="AU353" i="12"/>
  <c r="AU121" i="12"/>
  <c r="AR121" i="12"/>
  <c r="BA7" i="12"/>
  <c r="AX7" i="12"/>
  <c r="AX23" i="12"/>
  <c r="BA23" i="12"/>
  <c r="AU141" i="12"/>
  <c r="AR141" i="12"/>
  <c r="BG300" i="12"/>
  <c r="BD300" i="12"/>
  <c r="BA1062" i="12"/>
  <c r="AX1062" i="12"/>
  <c r="AR1295" i="12"/>
  <c r="AU1295" i="12"/>
  <c r="BD52" i="12"/>
  <c r="BG52" i="12"/>
  <c r="BG96" i="12"/>
  <c r="BD96" i="12"/>
  <c r="BG1140" i="12"/>
  <c r="BD1140" i="12"/>
  <c r="BD267" i="12"/>
  <c r="BG267" i="12"/>
  <c r="AU447" i="12"/>
  <c r="AR447" i="12"/>
  <c r="AR506" i="12"/>
  <c r="AU506" i="12"/>
  <c r="BA408" i="12"/>
  <c r="AX408" i="12"/>
  <c r="BA764" i="12"/>
  <c r="AX764" i="12"/>
  <c r="AU319" i="12"/>
  <c r="AR319" i="12"/>
  <c r="AU512" i="12"/>
  <c r="AR512" i="12"/>
  <c r="BG1040" i="12"/>
  <c r="BD1040" i="12"/>
  <c r="BG813" i="12"/>
  <c r="BD813" i="12"/>
  <c r="AU125" i="12"/>
  <c r="AR125" i="12"/>
  <c r="AX584" i="12"/>
  <c r="BA584" i="12"/>
  <c r="BA416" i="12"/>
  <c r="AX416" i="12"/>
  <c r="AU217" i="12"/>
  <c r="AR217" i="12"/>
  <c r="AU479" i="12"/>
  <c r="AR479" i="12"/>
  <c r="AU237" i="12"/>
  <c r="AR237" i="12"/>
  <c r="BA146" i="12"/>
  <c r="AX146" i="12"/>
  <c r="AX667" i="12"/>
  <c r="BA667" i="12"/>
  <c r="BA162" i="12"/>
  <c r="AX162" i="12"/>
  <c r="AU1215" i="12"/>
  <c r="AR1215" i="12"/>
  <c r="AU289" i="12"/>
  <c r="AR289" i="12"/>
  <c r="BA460" i="12"/>
  <c r="AX460" i="12"/>
  <c r="AU327" i="12"/>
  <c r="AR327" i="12"/>
  <c r="BA581" i="12"/>
  <c r="AX581" i="12"/>
  <c r="AU552" i="12"/>
  <c r="AR552" i="12"/>
  <c r="AU560" i="12"/>
  <c r="AR560" i="12"/>
  <c r="BA874" i="12"/>
  <c r="AX874" i="12"/>
  <c r="BA1086" i="12"/>
  <c r="AX1086" i="12"/>
  <c r="AU885" i="12"/>
  <c r="AR885" i="12"/>
  <c r="BA484" i="12"/>
  <c r="AX484" i="12"/>
  <c r="AU233" i="12"/>
  <c r="AR233" i="12"/>
  <c r="BA154" i="12"/>
  <c r="AX154" i="12"/>
  <c r="AU411" i="12"/>
  <c r="AR411" i="12"/>
  <c r="BA170" i="12"/>
  <c r="AX170" i="12"/>
  <c r="BA981" i="12"/>
  <c r="AX981" i="12"/>
  <c r="AU241" i="12"/>
  <c r="AR241" i="12"/>
  <c r="BG104" i="12"/>
  <c r="BD104" i="12"/>
  <c r="BD60" i="12"/>
  <c r="BG60" i="12"/>
  <c r="AR397" i="12"/>
  <c r="AU397" i="12"/>
  <c r="BG641" i="12"/>
  <c r="BD641" i="12"/>
  <c r="AR461" i="12"/>
  <c r="AU461" i="12"/>
  <c r="BA1025" i="12"/>
  <c r="AX1025" i="12"/>
  <c r="AX602" i="12"/>
  <c r="BA602" i="12"/>
  <c r="BA930" i="12"/>
  <c r="AX930" i="12"/>
  <c r="AR1148" i="12"/>
  <c r="AU1148" i="12"/>
  <c r="AR761" i="12"/>
  <c r="AU761" i="12"/>
  <c r="BD837" i="12"/>
  <c r="BG837" i="12"/>
  <c r="BA922" i="12"/>
  <c r="AX922" i="12"/>
  <c r="AR421" i="12"/>
  <c r="AU421" i="12"/>
  <c r="AX678" i="12"/>
  <c r="BA678" i="12"/>
  <c r="AR542" i="12"/>
  <c r="AU542" i="12"/>
  <c r="AX1162" i="12"/>
  <c r="BA1162" i="12"/>
  <c r="BA103" i="12"/>
  <c r="AX103" i="12"/>
  <c r="AR433" i="12"/>
  <c r="AU433" i="12"/>
  <c r="AR1299" i="12"/>
  <c r="AU1299" i="12"/>
  <c r="AX835" i="12"/>
  <c r="BA835" i="12"/>
  <c r="AR1106" i="12"/>
  <c r="AU1106" i="12"/>
  <c r="BD708" i="12"/>
  <c r="BG708" i="12"/>
  <c r="BA993" i="12"/>
  <c r="AX993" i="12"/>
  <c r="BA242" i="12"/>
  <c r="AX242" i="12"/>
  <c r="BD272" i="12"/>
  <c r="BG272" i="12"/>
  <c r="AU471" i="12"/>
  <c r="AR471" i="12"/>
  <c r="AX1017" i="12"/>
  <c r="BA1017" i="12"/>
  <c r="BA360" i="12"/>
  <c r="AX360" i="12"/>
  <c r="BG176" i="12"/>
  <c r="BD176" i="12"/>
  <c r="AU1072" i="12"/>
  <c r="AR1072" i="12"/>
  <c r="AR535" i="12"/>
  <c r="AU535" i="12"/>
  <c r="BG892" i="12"/>
  <c r="BD892" i="12"/>
  <c r="BA384" i="12"/>
  <c r="AX384" i="12"/>
  <c r="BA617" i="12"/>
  <c r="AX617" i="12"/>
  <c r="AU229" i="12"/>
  <c r="AR229" i="12"/>
  <c r="BG16" i="12"/>
  <c r="BD16" i="12"/>
  <c r="BG164" i="12"/>
  <c r="BD164" i="12"/>
  <c r="BA736" i="12"/>
  <c r="AX736" i="12"/>
  <c r="BA898" i="12"/>
  <c r="AX898" i="12"/>
  <c r="BA1001" i="12"/>
  <c r="AX1001" i="12"/>
  <c r="BG900" i="12"/>
  <c r="BD900" i="12"/>
  <c r="AU1183" i="12"/>
  <c r="AR1183" i="12"/>
  <c r="BA392" i="12"/>
  <c r="AX392" i="12"/>
  <c r="BA186" i="12"/>
  <c r="AX186" i="12"/>
  <c r="BA254" i="12"/>
  <c r="AX254" i="12"/>
  <c r="BG244" i="12"/>
  <c r="BD244" i="12"/>
  <c r="BA174" i="12"/>
  <c r="AX174" i="12"/>
  <c r="BG152" i="12"/>
  <c r="BD152" i="12"/>
  <c r="AU189" i="12"/>
  <c r="AR189" i="12"/>
  <c r="BG848" i="12"/>
  <c r="BD848" i="12"/>
  <c r="BG1124" i="12"/>
  <c r="BD1124" i="12"/>
  <c r="AU249" i="12"/>
  <c r="AR249" i="12"/>
  <c r="AU934" i="12"/>
  <c r="AR934" i="12"/>
  <c r="BA812" i="12"/>
  <c r="AX812" i="12"/>
  <c r="BG240" i="12"/>
  <c r="BD240" i="12"/>
  <c r="BG868" i="12"/>
  <c r="BD868" i="12"/>
  <c r="BA1242" i="12"/>
  <c r="AX1242" i="12"/>
  <c r="BA1033" i="12"/>
  <c r="AX1033" i="12"/>
  <c r="BD336" i="12"/>
  <c r="BG336" i="12"/>
  <c r="AR377" i="12"/>
  <c r="AU377" i="12"/>
  <c r="BA673" i="12"/>
  <c r="AX673" i="12"/>
  <c r="BA1280" i="12"/>
  <c r="AX1280" i="12"/>
  <c r="BG744" i="12"/>
  <c r="BD744" i="12"/>
  <c r="AX1166" i="12"/>
  <c r="BA1166" i="12"/>
  <c r="BA1244" i="12"/>
  <c r="AX1244" i="12"/>
  <c r="AX1344" i="12"/>
  <c r="BA1344" i="12"/>
  <c r="BG100" i="12"/>
  <c r="BD100" i="12"/>
  <c r="AU431" i="12"/>
  <c r="AR431" i="12"/>
  <c r="BG765" i="12"/>
  <c r="BD765" i="12"/>
  <c r="AX493" i="12"/>
  <c r="BA493" i="12"/>
  <c r="BG232" i="12"/>
  <c r="BD232" i="12"/>
  <c r="AU193" i="12"/>
  <c r="AR193" i="12"/>
  <c r="BA549" i="12"/>
  <c r="AX549" i="12"/>
  <c r="AR579" i="12"/>
  <c r="AU579" i="12"/>
  <c r="AU869" i="12"/>
  <c r="AR869" i="12"/>
  <c r="AU367" i="12"/>
  <c r="AR367" i="12"/>
  <c r="BA1260" i="12"/>
  <c r="AX1260" i="12"/>
  <c r="AU845" i="12"/>
  <c r="AR845" i="12"/>
  <c r="BA464" i="12"/>
  <c r="AX464" i="12"/>
  <c r="BA914" i="12"/>
  <c r="AX914" i="12"/>
  <c r="AU794" i="12"/>
  <c r="AR794" i="12"/>
  <c r="BA1131" i="12"/>
  <c r="AX1131" i="12"/>
  <c r="AU1045" i="12"/>
  <c r="AR1045" i="12"/>
  <c r="BA537" i="12"/>
  <c r="AX537" i="12"/>
  <c r="BG1330" i="12"/>
  <c r="BD1330" i="12"/>
  <c r="AU861" i="12"/>
  <c r="AR861" i="12"/>
  <c r="AU909" i="12"/>
  <c r="AR909" i="12"/>
  <c r="AU568" i="12"/>
  <c r="AR568" i="12"/>
  <c r="AU520" i="12"/>
  <c r="AR520" i="12"/>
  <c r="AU500" i="12"/>
  <c r="AR500" i="12"/>
  <c r="AU173" i="12"/>
  <c r="AR173" i="12"/>
  <c r="BA1264" i="12"/>
  <c r="AX1264" i="12"/>
  <c r="AX75" i="12"/>
  <c r="BA75" i="12"/>
  <c r="AU1080" i="12"/>
  <c r="AR1080" i="12"/>
  <c r="BA565" i="12"/>
  <c r="AX565" i="12"/>
  <c r="BG132" i="12"/>
  <c r="BD132" i="12"/>
  <c r="BA517" i="12"/>
  <c r="AX517" i="12"/>
  <c r="BA214" i="12"/>
  <c r="AX214" i="12"/>
  <c r="BA987" i="12"/>
  <c r="AX987" i="12"/>
  <c r="AR437" i="12"/>
  <c r="AU437" i="12"/>
  <c r="BA79" i="12"/>
  <c r="AX79" i="12"/>
  <c r="BD277" i="12"/>
  <c r="BG277" i="12"/>
  <c r="AR413" i="12"/>
  <c r="AU413" i="12"/>
  <c r="BA301" i="12"/>
  <c r="AX301" i="12"/>
  <c r="BA1068" i="12"/>
  <c r="AX1068" i="12"/>
  <c r="AR498" i="12"/>
  <c r="AU498" i="12"/>
  <c r="BG994" i="12"/>
  <c r="BD994" i="12"/>
  <c r="AR510" i="12"/>
  <c r="AU510" i="12"/>
  <c r="BD716" i="12"/>
  <c r="BG716" i="12"/>
  <c r="AR1067" i="12"/>
  <c r="AU1067" i="12"/>
  <c r="BA1103" i="12"/>
  <c r="AX1103" i="12"/>
  <c r="AR409" i="12"/>
  <c r="AU409" i="12"/>
  <c r="AR429" i="12"/>
  <c r="AU429" i="12"/>
  <c r="BA1329" i="12"/>
  <c r="AX1329" i="12"/>
  <c r="AR741" i="12"/>
  <c r="AU741" i="12"/>
  <c r="BG597" i="12"/>
  <c r="BD597" i="12"/>
  <c r="AX609" i="12"/>
  <c r="BA609" i="12"/>
  <c r="AX583" i="12"/>
  <c r="BA583" i="12"/>
  <c r="AU253" i="12"/>
  <c r="AR253" i="12"/>
  <c r="AU201" i="12"/>
  <c r="AR201" i="12"/>
  <c r="BA444" i="12"/>
  <c r="AX444" i="12"/>
  <c r="AR536" i="12"/>
  <c r="AU536" i="12"/>
  <c r="AU375" i="12"/>
  <c r="AR375" i="12"/>
  <c r="BA412" i="12"/>
  <c r="AX412" i="12"/>
  <c r="BA198" i="12"/>
  <c r="AX198" i="12"/>
  <c r="AU403" i="12"/>
  <c r="AR403" i="12"/>
  <c r="AU383" i="12"/>
  <c r="AR383" i="12"/>
  <c r="BG1036" i="12"/>
  <c r="BD1036" i="12"/>
  <c r="BA1090" i="12"/>
  <c r="AX1090" i="12"/>
  <c r="AR540" i="12"/>
  <c r="AU540" i="12"/>
  <c r="AX1235" i="12"/>
  <c r="BA1235" i="12"/>
  <c r="AU213" i="12"/>
  <c r="AR213" i="12"/>
  <c r="BG260" i="12"/>
  <c r="BD260" i="12"/>
  <c r="BA816" i="12"/>
  <c r="AX816" i="12"/>
  <c r="AU355" i="12"/>
  <c r="AR355" i="12"/>
  <c r="AU1191" i="12"/>
  <c r="AR1191" i="12"/>
  <c r="BA400" i="12"/>
  <c r="AX400" i="12"/>
  <c r="BD1201" i="12"/>
  <c r="BG1201" i="12"/>
  <c r="BA1082" i="12"/>
  <c r="AX1082" i="12"/>
  <c r="AU1037" i="12"/>
  <c r="AR1037" i="12"/>
  <c r="BA772" i="12"/>
  <c r="AX772" i="12"/>
  <c r="AU435" i="12"/>
  <c r="AR435" i="12"/>
  <c r="AU165" i="12"/>
  <c r="AR165" i="12"/>
  <c r="AX1274" i="12"/>
  <c r="BA1274" i="12"/>
  <c r="AR1318" i="12"/>
  <c r="AU1318" i="12"/>
  <c r="AR1349" i="12"/>
  <c r="AU1349" i="12"/>
  <c r="BG965" i="12"/>
  <c r="BD965" i="12"/>
  <c r="AU451" i="12"/>
  <c r="AR451" i="12"/>
  <c r="AR1326" i="12"/>
  <c r="AU1326" i="12"/>
  <c r="BA118" i="12"/>
  <c r="AX118" i="12"/>
  <c r="AU371" i="12"/>
  <c r="AR371" i="12"/>
  <c r="BA561" i="12"/>
  <c r="AX561" i="12"/>
  <c r="AR469" i="12"/>
  <c r="AU469" i="12"/>
  <c r="AR389" i="12"/>
  <c r="AU389" i="12"/>
  <c r="AX43" i="12"/>
  <c r="BA43" i="12"/>
  <c r="BA918" i="12"/>
  <c r="AX918" i="12"/>
  <c r="BA74" i="12"/>
  <c r="AX74" i="12"/>
  <c r="AR546" i="12"/>
  <c r="AU546" i="12"/>
  <c r="AU153" i="12"/>
  <c r="AR153" i="12"/>
  <c r="BA1354" i="12"/>
  <c r="AX1354" i="12"/>
  <c r="BG168" i="12"/>
  <c r="BD168" i="12"/>
  <c r="AU849" i="12"/>
  <c r="AR849" i="12"/>
  <c r="AX1150" i="12"/>
  <c r="BA1150" i="12"/>
  <c r="BA472" i="12"/>
  <c r="AX472" i="12"/>
  <c r="BG957" i="12"/>
  <c r="BD957" i="12"/>
  <c r="AR531" i="12"/>
  <c r="AU531" i="12"/>
  <c r="BA902" i="12"/>
  <c r="AX902" i="12"/>
  <c r="BA86" i="12"/>
  <c r="AX86" i="12"/>
  <c r="BA685" i="12"/>
  <c r="AX685" i="12"/>
  <c r="BD24" i="12"/>
  <c r="BG24" i="12"/>
  <c r="BA844" i="12"/>
  <c r="AX844" i="12"/>
  <c r="BG65" i="12"/>
  <c r="BD65" i="12"/>
  <c r="BA1233" i="12"/>
  <c r="AX1233" i="12"/>
  <c r="BG9" i="12"/>
  <c r="BD9" i="12"/>
  <c r="BA48" i="12"/>
  <c r="AX48" i="12"/>
  <c r="BG21" i="12"/>
  <c r="BD21" i="12"/>
  <c r="BG646" i="12"/>
  <c r="BD646" i="12"/>
  <c r="BA151" i="12"/>
  <c r="AX151" i="12"/>
  <c r="BG719" i="12"/>
  <c r="BD719" i="12"/>
  <c r="AU573" i="12"/>
  <c r="AR573" i="12"/>
  <c r="BA801" i="12"/>
  <c r="AX801" i="12"/>
  <c r="BA219" i="12"/>
  <c r="AX219" i="12"/>
  <c r="BA438" i="12"/>
  <c r="AX438" i="12"/>
  <c r="BA543" i="12"/>
  <c r="AX543" i="12"/>
  <c r="BA322" i="12"/>
  <c r="AX322" i="12"/>
  <c r="AU1147" i="12"/>
  <c r="AR1147" i="12"/>
  <c r="BA915" i="12"/>
  <c r="AX915" i="12"/>
  <c r="BA286" i="12"/>
  <c r="AX286" i="12"/>
  <c r="BA1020" i="12"/>
  <c r="AX1020" i="12"/>
  <c r="BG1249" i="12"/>
  <c r="BD1249" i="12"/>
  <c r="AU1176" i="12"/>
  <c r="AR1176" i="12"/>
  <c r="BG1000" i="12"/>
  <c r="BD1000" i="12"/>
  <c r="BG980" i="12"/>
  <c r="BD980" i="12"/>
  <c r="BA155" i="12"/>
  <c r="AX155" i="12"/>
  <c r="BA1336" i="12"/>
  <c r="AX1336" i="12"/>
  <c r="BA378" i="12"/>
  <c r="AX378" i="12"/>
  <c r="AU1101" i="12"/>
  <c r="AR1101" i="12"/>
  <c r="BA1241" i="12"/>
  <c r="AX1241" i="12"/>
  <c r="BA875" i="12"/>
  <c r="AX875" i="12"/>
  <c r="BA313" i="12"/>
  <c r="AX313" i="12"/>
  <c r="BA171" i="12"/>
  <c r="AX171" i="12"/>
  <c r="BA1024" i="12"/>
  <c r="AX1024" i="12"/>
  <c r="BD1151" i="12"/>
  <c r="BG1151" i="12"/>
  <c r="BA530" i="12"/>
  <c r="AX530" i="12"/>
  <c r="AU1126" i="12"/>
  <c r="AR1126" i="12"/>
  <c r="AU1324" i="12"/>
  <c r="AR1324" i="12"/>
  <c r="BA298" i="12"/>
  <c r="AX298" i="12"/>
  <c r="AU1250" i="12"/>
  <c r="AR1250" i="12"/>
  <c r="BA330" i="12"/>
  <c r="AX330" i="12"/>
  <c r="BA231" i="12"/>
  <c r="AX231" i="12"/>
  <c r="AU1093" i="12"/>
  <c r="AR1093" i="12"/>
  <c r="BA1291" i="12"/>
  <c r="AX1291" i="12"/>
  <c r="BA366" i="12"/>
  <c r="AX366" i="12"/>
  <c r="BA342" i="12"/>
  <c r="AX342" i="12"/>
  <c r="AU603" i="12"/>
  <c r="AR603" i="12"/>
  <c r="AU1302" i="12"/>
  <c r="AR1302" i="12"/>
  <c r="BA255" i="12"/>
  <c r="AX255" i="12"/>
  <c r="BG618" i="12"/>
  <c r="BD618" i="12"/>
  <c r="BG1137" i="12"/>
  <c r="BD1137" i="12"/>
  <c r="BG726" i="12"/>
  <c r="BD726" i="12"/>
  <c r="AU639" i="12"/>
  <c r="AR639" i="12"/>
  <c r="BA1099" i="12"/>
  <c r="AX1099" i="12"/>
  <c r="BA781" i="12"/>
  <c r="AX781" i="12"/>
  <c r="BA515" i="12"/>
  <c r="AX515" i="12"/>
  <c r="AU1110" i="12"/>
  <c r="AR1110" i="12"/>
  <c r="BA887" i="12"/>
  <c r="AX887" i="12"/>
  <c r="BG962" i="12"/>
  <c r="BD962" i="12"/>
  <c r="BA522" i="12"/>
  <c r="AX522" i="12"/>
  <c r="BA1239" i="12"/>
  <c r="AX1239" i="12"/>
  <c r="BA195" i="12"/>
  <c r="AX195" i="12"/>
  <c r="BA326" i="12"/>
  <c r="AX326" i="12"/>
  <c r="AU39" i="12"/>
  <c r="AR39" i="12"/>
  <c r="BA325" i="12"/>
  <c r="AX325" i="12"/>
  <c r="AU1188" i="12"/>
  <c r="AR1188" i="12"/>
  <c r="BA1059" i="12"/>
  <c r="AX1059" i="12"/>
  <c r="AU971" i="12"/>
  <c r="AR971" i="12"/>
  <c r="AU943" i="12"/>
  <c r="AR943" i="12"/>
  <c r="AU1077" i="12"/>
  <c r="AR1077" i="12"/>
  <c r="BA470" i="12"/>
  <c r="AX470" i="12"/>
  <c r="AR1314" i="12"/>
  <c r="AU1314" i="12"/>
  <c r="BA496" i="12"/>
  <c r="AX496" i="12"/>
  <c r="BG1133" i="12"/>
  <c r="BD1133" i="12"/>
  <c r="BA382" i="12"/>
  <c r="AX382" i="12"/>
  <c r="BA953" i="12"/>
  <c r="AX953" i="12"/>
  <c r="BA1015" i="12"/>
  <c r="AX1015" i="12"/>
  <c r="BG45" i="12"/>
  <c r="BD45" i="12"/>
  <c r="AX1248" i="12"/>
  <c r="BA1248" i="12"/>
  <c r="BA1266" i="12"/>
  <c r="AX1266" i="12"/>
  <c r="AU1097" i="12"/>
  <c r="AR1097" i="12"/>
  <c r="BG670" i="12"/>
  <c r="BD670" i="12"/>
  <c r="AU1042" i="12"/>
  <c r="AR1042" i="12"/>
  <c r="AU665" i="12"/>
  <c r="AR665" i="12"/>
  <c r="AU1043" i="12"/>
  <c r="AR1043" i="12"/>
  <c r="BA1224" i="12"/>
  <c r="AX1224" i="12"/>
  <c r="BA713" i="12"/>
  <c r="AX713" i="12"/>
  <c r="BA562" i="12"/>
  <c r="AX562" i="12"/>
  <c r="BA317" i="12"/>
  <c r="AX317" i="12"/>
  <c r="BG958" i="12"/>
  <c r="BD958" i="12"/>
  <c r="AU643" i="12"/>
  <c r="AR643" i="12"/>
  <c r="AU882" i="12"/>
  <c r="AR882" i="12"/>
  <c r="BA523" i="12"/>
  <c r="AX523" i="12"/>
  <c r="BA1252" i="12"/>
  <c r="AX1252" i="12"/>
  <c r="BA855" i="12"/>
  <c r="AX855" i="12"/>
  <c r="BD841" i="12"/>
  <c r="BG841" i="12"/>
  <c r="BG1206" i="12"/>
  <c r="BD1206" i="12"/>
  <c r="AU963" i="12"/>
  <c r="AR963" i="12"/>
  <c r="BA1219" i="12"/>
  <c r="AX1219" i="12"/>
  <c r="BG1121" i="12"/>
  <c r="BD1121" i="12"/>
  <c r="AX1152" i="12"/>
  <c r="BA1152" i="12"/>
  <c r="AU623" i="12"/>
  <c r="AR623" i="12"/>
  <c r="BA973" i="12"/>
  <c r="AX973" i="12"/>
  <c r="AX1296" i="12"/>
  <c r="BA1296" i="12"/>
  <c r="BA511" i="12"/>
  <c r="AX511" i="12"/>
  <c r="AX992" i="12"/>
  <c r="BA992" i="12"/>
  <c r="BA769" i="12"/>
  <c r="AX769" i="12"/>
  <c r="BA1341" i="12"/>
  <c r="AX1341" i="12"/>
  <c r="BA227" i="12"/>
  <c r="AX227" i="12"/>
  <c r="BA288" i="12"/>
  <c r="AX288" i="12"/>
  <c r="BA294" i="12"/>
  <c r="AX294" i="12"/>
  <c r="BA374" i="12"/>
  <c r="AX374" i="12"/>
  <c r="BA1322" i="12"/>
  <c r="AX1322" i="12"/>
  <c r="AU1046" i="12"/>
  <c r="AR1046" i="12"/>
  <c r="BG734" i="12"/>
  <c r="BD734" i="12"/>
  <c r="BG606" i="12"/>
  <c r="BD606" i="12"/>
  <c r="BA278" i="12"/>
  <c r="AX278" i="12"/>
  <c r="BA266" i="12"/>
  <c r="AX266" i="12"/>
  <c r="BG970" i="12"/>
  <c r="BD970" i="12"/>
  <c r="BA1332" i="12"/>
  <c r="AX1332" i="12"/>
  <c r="AU591" i="12"/>
  <c r="AR591" i="12"/>
  <c r="BD44" i="12"/>
  <c r="BG44" i="12"/>
  <c r="BA505" i="12"/>
  <c r="AX505" i="12"/>
  <c r="BG961" i="12"/>
  <c r="BD961" i="12"/>
  <c r="AU323" i="12"/>
  <c r="AR323" i="12"/>
  <c r="AU419" i="12"/>
  <c r="AR419" i="12"/>
  <c r="BA1055" i="12"/>
  <c r="AX1055" i="12"/>
  <c r="AU463" i="12"/>
  <c r="AR463" i="12"/>
  <c r="AU853" i="12"/>
  <c r="AR853" i="12"/>
  <c r="BA613" i="12"/>
  <c r="AX613" i="12"/>
  <c r="BA788" i="12"/>
  <c r="AX788" i="12"/>
  <c r="AR473" i="12"/>
  <c r="AU473" i="12"/>
  <c r="BG884" i="12"/>
  <c r="BD884" i="12"/>
  <c r="BA428" i="12"/>
  <c r="AX428" i="12"/>
  <c r="BA956" i="12"/>
  <c r="AX956" i="12"/>
  <c r="BG1087" i="12"/>
  <c r="BD1087" i="12"/>
  <c r="BA758" i="12"/>
  <c r="AX758" i="12"/>
  <c r="AX754" i="12"/>
  <c r="BA754" i="12"/>
  <c r="BG653" i="12"/>
  <c r="BD653" i="12"/>
  <c r="AU818" i="12"/>
  <c r="AR818" i="12"/>
  <c r="AU897" i="12"/>
  <c r="AR897" i="12"/>
  <c r="BA894" i="12"/>
  <c r="AX894" i="12"/>
  <c r="AU101" i="12"/>
  <c r="AR101" i="12"/>
  <c r="BA983" i="12"/>
  <c r="AX983" i="12"/>
  <c r="AU1353" i="12"/>
  <c r="AR1353" i="12"/>
  <c r="AU395" i="12"/>
  <c r="AR395" i="12"/>
  <c r="BA784" i="12"/>
  <c r="AX784" i="12"/>
  <c r="BA878" i="12"/>
  <c r="AX878" i="12"/>
  <c r="BA820" i="12"/>
  <c r="AX820" i="12"/>
  <c r="BG1095" i="12"/>
  <c r="BD1095" i="12"/>
  <c r="BG1083" i="12"/>
  <c r="BD1083" i="12"/>
  <c r="BA190" i="12"/>
  <c r="AX190" i="12"/>
  <c r="AU475" i="12"/>
  <c r="AR475" i="12"/>
  <c r="BA1009" i="12"/>
  <c r="AX1009" i="12"/>
  <c r="AU439" i="12"/>
  <c r="AR439" i="12"/>
  <c r="BA808" i="12"/>
  <c r="AX808" i="12"/>
  <c r="AU225" i="12"/>
  <c r="AR225" i="12"/>
  <c r="AX596" i="12"/>
  <c r="BA596" i="12"/>
  <c r="BA452" i="12"/>
  <c r="AX452" i="12"/>
  <c r="AU359" i="12"/>
  <c r="AR359" i="12"/>
  <c r="BA1316" i="12"/>
  <c r="AX1316" i="12"/>
  <c r="AU415" i="12"/>
  <c r="AR415" i="12"/>
  <c r="BA420" i="12"/>
  <c r="AX420" i="12"/>
  <c r="AR563" i="12"/>
  <c r="AU563" i="12"/>
  <c r="AU491" i="12"/>
  <c r="AR491" i="12"/>
  <c r="BA649" i="12"/>
  <c r="AX649" i="12"/>
  <c r="BG1281" i="12"/>
  <c r="BD1281" i="12"/>
  <c r="BA126" i="12"/>
  <c r="AX126" i="12"/>
  <c r="AR1018" i="12"/>
  <c r="AU1018" i="12"/>
  <c r="BG737" i="12"/>
  <c r="BD737" i="12"/>
  <c r="AR284" i="12"/>
  <c r="AU284" i="12"/>
  <c r="BA122" i="12"/>
  <c r="AX122" i="12"/>
  <c r="AU209" i="12"/>
  <c r="AR209" i="12"/>
  <c r="AU913" i="12"/>
  <c r="AR913" i="12"/>
  <c r="BA770" i="12"/>
  <c r="AX770" i="12"/>
  <c r="AX81" i="12"/>
  <c r="BA81" i="12"/>
  <c r="BA73" i="12"/>
  <c r="AX73" i="12"/>
  <c r="BA745" i="12"/>
  <c r="AX745" i="12"/>
  <c r="BG70" i="12"/>
  <c r="BD70" i="12"/>
  <c r="AR1199" i="12"/>
  <c r="AU1199" i="12"/>
  <c r="AU1195" i="12"/>
  <c r="AR1195" i="12"/>
  <c r="AR834" i="12"/>
  <c r="AU834" i="12"/>
  <c r="BA1019" i="12"/>
  <c r="AX1019" i="12"/>
  <c r="AR1345" i="12"/>
  <c r="AU1345" i="12"/>
  <c r="AR369" i="12"/>
  <c r="AU369" i="12"/>
  <c r="AR417" i="12"/>
  <c r="AU417" i="12"/>
  <c r="BG836" i="12"/>
  <c r="BD836" i="12"/>
  <c r="BA368" i="12"/>
  <c r="AX368" i="12"/>
  <c r="AR1337" i="12"/>
  <c r="AU1337" i="12"/>
  <c r="AU917" i="12"/>
  <c r="AR917" i="12"/>
  <c r="BA238" i="12"/>
  <c r="AX238" i="12"/>
  <c r="BA202" i="12"/>
  <c r="AX202" i="12"/>
  <c r="BD838" i="12"/>
  <c r="BG838" i="12"/>
  <c r="AU873" i="12"/>
  <c r="AR873" i="12"/>
  <c r="AU548" i="12"/>
  <c r="AR548" i="12"/>
  <c r="BA1216" i="12"/>
  <c r="AX1216" i="12"/>
  <c r="AU544" i="12"/>
  <c r="AR544" i="12"/>
  <c r="BA890" i="12"/>
  <c r="AX890" i="12"/>
  <c r="BA1051" i="12"/>
  <c r="AX1051" i="12"/>
  <c r="BA440" i="12"/>
  <c r="AX440" i="12"/>
  <c r="BA629" i="12"/>
  <c r="AX629" i="12"/>
  <c r="BA1013" i="12"/>
  <c r="AX1013" i="12"/>
  <c r="BA1169" i="12"/>
  <c r="AX1169" i="12"/>
  <c r="BA748" i="12"/>
  <c r="AX748" i="12"/>
  <c r="AU1259" i="12"/>
  <c r="AR1259" i="12"/>
  <c r="BA589" i="12"/>
  <c r="AX589" i="12"/>
  <c r="AU1029" i="12"/>
  <c r="AR1029" i="12"/>
  <c r="BA1312" i="12"/>
  <c r="AX1312" i="12"/>
  <c r="AU149" i="12"/>
  <c r="AR149" i="12"/>
  <c r="AU257" i="12"/>
  <c r="AR257" i="12"/>
  <c r="BA944" i="12"/>
  <c r="AX944" i="12"/>
  <c r="AU197" i="12"/>
  <c r="AR197" i="12"/>
  <c r="BA372" i="12"/>
  <c r="AX372" i="12"/>
  <c r="AU331" i="12"/>
  <c r="AR331" i="12"/>
  <c r="BA432" i="12"/>
  <c r="AX432" i="12"/>
  <c r="AU379" i="12"/>
  <c r="AR379" i="12"/>
  <c r="BG840" i="12"/>
  <c r="BD840" i="12"/>
  <c r="AR514" i="12"/>
  <c r="AU514" i="12"/>
  <c r="BA926" i="12"/>
  <c r="AX926" i="12"/>
  <c r="AR393" i="12"/>
  <c r="AU393" i="12"/>
  <c r="AX99" i="12"/>
  <c r="BA99" i="12"/>
  <c r="BA829" i="12"/>
  <c r="AX829" i="12"/>
  <c r="AR445" i="12"/>
  <c r="AU445" i="12"/>
  <c r="BD4" i="12"/>
  <c r="BG4" i="12"/>
  <c r="AR457" i="12"/>
  <c r="AU457" i="12"/>
  <c r="AR489" i="12"/>
  <c r="AU489" i="12"/>
  <c r="AR1146" i="12"/>
  <c r="AU1146" i="12"/>
  <c r="BA1320" i="12"/>
  <c r="AX1320" i="12"/>
  <c r="BA1232" i="12"/>
  <c r="AX1232" i="12"/>
  <c r="BG1091" i="12"/>
  <c r="BD1091" i="12"/>
  <c r="AU261" i="12"/>
  <c r="AR261" i="12"/>
  <c r="AU427" i="12"/>
  <c r="AR427" i="12"/>
  <c r="BA468" i="12"/>
  <c r="AX468" i="12"/>
  <c r="BG252" i="12"/>
  <c r="BD252" i="12"/>
  <c r="AU1088" i="12"/>
  <c r="AR1088" i="12"/>
  <c r="BG920" i="12"/>
  <c r="BD920" i="12"/>
  <c r="BA977" i="12"/>
  <c r="AX977" i="12"/>
  <c r="BA488" i="12"/>
  <c r="AX488" i="12"/>
  <c r="BG797" i="12"/>
  <c r="BD797" i="12"/>
  <c r="AU89" i="12"/>
  <c r="AR89" i="12"/>
  <c r="BA1139" i="12"/>
  <c r="AX1139" i="12"/>
  <c r="BA134" i="12"/>
  <c r="AX134" i="12"/>
  <c r="AU221" i="12"/>
  <c r="AR221" i="12"/>
  <c r="BA158" i="12"/>
  <c r="AX158" i="12"/>
  <c r="AU137" i="12"/>
  <c r="AR137" i="12"/>
  <c r="AR508" i="12"/>
  <c r="AU508" i="12"/>
  <c r="BG693" i="12"/>
  <c r="BD693" i="12"/>
  <c r="AU133" i="12"/>
  <c r="AR133" i="12"/>
  <c r="BA250" i="12"/>
  <c r="AX250" i="12"/>
  <c r="BA206" i="12"/>
  <c r="AX206" i="12"/>
  <c r="BA1102" i="12"/>
  <c r="AX1102" i="12"/>
  <c r="BG527" i="12"/>
  <c r="BD527" i="12"/>
  <c r="AU1100" i="12"/>
  <c r="AR1100" i="12"/>
  <c r="BG84" i="12"/>
  <c r="BD84" i="12"/>
  <c r="AU85" i="12"/>
  <c r="AR85" i="12"/>
  <c r="BD271" i="12"/>
  <c r="BG271" i="12"/>
  <c r="BA1143" i="12"/>
  <c r="AX1143" i="12"/>
  <c r="AU455" i="12"/>
  <c r="AR455" i="12"/>
  <c r="BA1066" i="12"/>
  <c r="AX1066" i="12"/>
  <c r="AX743" i="12"/>
  <c r="BA743" i="12"/>
  <c r="BA1278" i="12"/>
  <c r="AX1278" i="12"/>
  <c r="BA778" i="12"/>
  <c r="AX778" i="12"/>
  <c r="AX638" i="12"/>
  <c r="BA638" i="12"/>
  <c r="AX650" i="12"/>
  <c r="BA650" i="12"/>
  <c r="BA1064" i="12"/>
  <c r="AX1064" i="12"/>
  <c r="BA762" i="12"/>
  <c r="AX762" i="12"/>
  <c r="BG1173" i="12"/>
  <c r="BD1173" i="12"/>
  <c r="AR1030" i="12"/>
  <c r="AU1030" i="12"/>
  <c r="BD1339" i="12"/>
  <c r="BG1339" i="12"/>
  <c r="AX297" i="12"/>
  <c r="BA297" i="12"/>
  <c r="AX1218" i="12"/>
  <c r="BA1218" i="12"/>
  <c r="AR935" i="12"/>
  <c r="AU935" i="12"/>
  <c r="AR357" i="12"/>
  <c r="AU357" i="12"/>
  <c r="AX67" i="12"/>
  <c r="BA67" i="12"/>
  <c r="BG660" i="12"/>
  <c r="BD660" i="12"/>
  <c r="BA847" i="12"/>
  <c r="AX847" i="12"/>
  <c r="AX831" i="12"/>
  <c r="BA831" i="12"/>
  <c r="BA827" i="12"/>
  <c r="AX827" i="12"/>
  <c r="BG1105" i="12"/>
  <c r="BD1105" i="12"/>
  <c r="BA1119" i="12"/>
  <c r="AX1119" i="12"/>
  <c r="BA1196" i="12"/>
  <c r="AX1196" i="12"/>
  <c r="BA218" i="12"/>
  <c r="AX218" i="12"/>
  <c r="BG236" i="12"/>
  <c r="BD236" i="12"/>
  <c r="AU580" i="12"/>
  <c r="AR580" i="12"/>
  <c r="AU1053" i="12"/>
  <c r="AR1053" i="12"/>
  <c r="AU145" i="12"/>
  <c r="AR145" i="12"/>
  <c r="AR1234" i="12"/>
  <c r="AU1234" i="12"/>
  <c r="BA182" i="12"/>
  <c r="AX182" i="12"/>
  <c r="AX11" i="12"/>
  <c r="BA11" i="12"/>
  <c r="BA388" i="12"/>
  <c r="AX388" i="12"/>
  <c r="BG1214" i="12"/>
  <c r="BD1214" i="12"/>
  <c r="BA436" i="12"/>
  <c r="AX436" i="12"/>
  <c r="AU93" i="12"/>
  <c r="AR93" i="12"/>
  <c r="BG140" i="12"/>
  <c r="BD140" i="12"/>
  <c r="BG120" i="12"/>
  <c r="BD120" i="12"/>
  <c r="BA222" i="12"/>
  <c r="AX222" i="12"/>
  <c r="BG701" i="12"/>
  <c r="BD701" i="12"/>
  <c r="BG725" i="12"/>
  <c r="BD725" i="12"/>
  <c r="BA356" i="12"/>
  <c r="AX356" i="12"/>
  <c r="AX19" i="12"/>
  <c r="BA19" i="12"/>
  <c r="AU205" i="12"/>
  <c r="AR205" i="12"/>
  <c r="BA1157" i="12"/>
  <c r="AX1157" i="12"/>
  <c r="AU245" i="12"/>
  <c r="AR245" i="12"/>
  <c r="BG717" i="12"/>
  <c r="BD717" i="12"/>
  <c r="AU1282" i="12"/>
  <c r="AR1282" i="12"/>
  <c r="BG112" i="12"/>
  <c r="BD112" i="12"/>
  <c r="BG1048" i="12"/>
  <c r="BD1048" i="12"/>
  <c r="AU315" i="12"/>
  <c r="AR315" i="12"/>
  <c r="AX55" i="12"/>
  <c r="BA55" i="12"/>
  <c r="AR1236" i="12"/>
  <c r="AU1236" i="12"/>
  <c r="AR538" i="12"/>
  <c r="AU538" i="12"/>
  <c r="BD1161" i="12"/>
  <c r="BG1161" i="12"/>
  <c r="AU363" i="12"/>
  <c r="AR363" i="12"/>
  <c r="BA866" i="12"/>
  <c r="AX866" i="12"/>
  <c r="BG1190" i="12"/>
  <c r="BD1190" i="12"/>
  <c r="AR485" i="12"/>
  <c r="AU485" i="12"/>
  <c r="BA364" i="12"/>
  <c r="AX364" i="12"/>
  <c r="AU1076" i="12"/>
  <c r="AR1076" i="12"/>
  <c r="BG637" i="12"/>
  <c r="BD637" i="12"/>
  <c r="BG672" i="12"/>
  <c r="BD672" i="12"/>
  <c r="BG184" i="12"/>
  <c r="BD184" i="12"/>
  <c r="BA792" i="12"/>
  <c r="AX792" i="12"/>
  <c r="BA90" i="12"/>
  <c r="AX90" i="12"/>
  <c r="BA285" i="12"/>
  <c r="AX285" i="12"/>
  <c r="AX608" i="12"/>
  <c r="BA608" i="12"/>
  <c r="AU619" i="12"/>
  <c r="AR619" i="12"/>
  <c r="BG1178" i="12"/>
  <c r="BD1178" i="12"/>
  <c r="BG682" i="12"/>
  <c r="BD682" i="12"/>
  <c r="BG1300" i="12"/>
  <c r="BD1300" i="12"/>
  <c r="BG13" i="12"/>
  <c r="BD13" i="12"/>
  <c r="AU1167" i="12"/>
  <c r="AR1167" i="12"/>
  <c r="BA159" i="12"/>
  <c r="AX159" i="12"/>
  <c r="BA167" i="12"/>
  <c r="AX167" i="12"/>
  <c r="BG938" i="12"/>
  <c r="BD938" i="12"/>
  <c r="BA71" i="12"/>
  <c r="AX71" i="12"/>
  <c r="AU27" i="12"/>
  <c r="AR27" i="12"/>
  <c r="BA362" i="12"/>
  <c r="AX362" i="12"/>
  <c r="BA430" i="12"/>
  <c r="AX430" i="12"/>
  <c r="BA91" i="12"/>
  <c r="AX91" i="12"/>
  <c r="BA143" i="12"/>
  <c r="AX143" i="12"/>
  <c r="BA341" i="12"/>
  <c r="AX341" i="12"/>
  <c r="AU1290" i="12"/>
  <c r="AR1290" i="12"/>
  <c r="BA111" i="12"/>
  <c r="AX111" i="12"/>
  <c r="BA304" i="12"/>
  <c r="AX304" i="12"/>
  <c r="BA338" i="12"/>
  <c r="AX338" i="12"/>
  <c r="BA933" i="12"/>
  <c r="AX933" i="12"/>
  <c r="BA859" i="12"/>
  <c r="AX859" i="12"/>
  <c r="BG33" i="12"/>
  <c r="BD33" i="12"/>
  <c r="AX1288" i="12"/>
  <c r="BA1288" i="12"/>
  <c r="BA750" i="12"/>
  <c r="AX750" i="12"/>
  <c r="BA398" i="12"/>
  <c r="AX398" i="12"/>
  <c r="BA1243" i="12"/>
  <c r="AX1243" i="12"/>
  <c r="AU955" i="12"/>
  <c r="AR955" i="12"/>
  <c r="BA203" i="12"/>
  <c r="AX203" i="12"/>
  <c r="BG1273" i="12"/>
  <c r="BD1273" i="12"/>
  <c r="AU82" i="12"/>
  <c r="AR82" i="12"/>
  <c r="BA478" i="12"/>
  <c r="AX478" i="12"/>
  <c r="AU1081" i="12"/>
  <c r="AR1081" i="12"/>
  <c r="BA1186" i="12"/>
  <c r="AX1186" i="12"/>
  <c r="BA334" i="12"/>
  <c r="AX334" i="12"/>
  <c r="AU647" i="12"/>
  <c r="AR647" i="12"/>
  <c r="BA661" i="12"/>
  <c r="AX661" i="12"/>
  <c r="BA842" i="12"/>
  <c r="AX842" i="12"/>
  <c r="BA131" i="12"/>
  <c r="AX131" i="12"/>
  <c r="AU989" i="12"/>
  <c r="AR989" i="12"/>
  <c r="BA551" i="12"/>
  <c r="AX551" i="12"/>
  <c r="BA571" i="12"/>
  <c r="AX571" i="12"/>
  <c r="BG954" i="12"/>
  <c r="BD954" i="12"/>
  <c r="BA867" i="12"/>
  <c r="AX867" i="12"/>
  <c r="AU939" i="12"/>
  <c r="AR939" i="12"/>
  <c r="BA183" i="12"/>
  <c r="AX183" i="12"/>
  <c r="BA119" i="12"/>
  <c r="AX119" i="12"/>
  <c r="AU906" i="12"/>
  <c r="AR906" i="12"/>
  <c r="BA263" i="12"/>
  <c r="AX263" i="12"/>
  <c r="AU732" i="12"/>
  <c r="AR732" i="12"/>
  <c r="BA458" i="12"/>
  <c r="AX458" i="12"/>
  <c r="AU1200" i="12"/>
  <c r="AR1200" i="12"/>
  <c r="AU557" i="12"/>
  <c r="AR557" i="12"/>
  <c r="BG738" i="12"/>
  <c r="BD738" i="12"/>
  <c r="BA179" i="12"/>
  <c r="AX179" i="12"/>
  <c r="AU1159" i="12"/>
  <c r="AR1159" i="12"/>
  <c r="BG698" i="12"/>
  <c r="BD698" i="12"/>
  <c r="BA175" i="12"/>
  <c r="AX175" i="12"/>
  <c r="BG630" i="12"/>
  <c r="BD630" i="12"/>
  <c r="BG17" i="12"/>
  <c r="BD17" i="12"/>
  <c r="BA78" i="12"/>
  <c r="AX78" i="12"/>
  <c r="AU31" i="12"/>
  <c r="AR31" i="12"/>
  <c r="BA354" i="12"/>
  <c r="AX354" i="12"/>
  <c r="BG1113" i="12"/>
  <c r="BD1113" i="12"/>
  <c r="BG588" i="12"/>
  <c r="BD588" i="12"/>
  <c r="BG811" i="12"/>
  <c r="BD811" i="12"/>
  <c r="BA211" i="12"/>
  <c r="AX211" i="12"/>
  <c r="BG710" i="12"/>
  <c r="BD710" i="12"/>
  <c r="BG25" i="12"/>
  <c r="BD25" i="12"/>
  <c r="AU615" i="12"/>
  <c r="AR615" i="12"/>
  <c r="BG1174" i="12"/>
  <c r="BD1174" i="12"/>
  <c r="BA68" i="12"/>
  <c r="AX68" i="12"/>
  <c r="AU1114" i="12"/>
  <c r="AR1114" i="12"/>
  <c r="AU1058" i="12"/>
  <c r="AR1058" i="12"/>
  <c r="BA207" i="12"/>
  <c r="AX207" i="12"/>
  <c r="BA828" i="12"/>
  <c r="AX828" i="12"/>
  <c r="AU1294" i="12"/>
  <c r="AR1294" i="12"/>
  <c r="AU1168" i="12"/>
  <c r="AR1168" i="12"/>
  <c r="AU1181" i="12"/>
  <c r="AR1181" i="12"/>
  <c r="BA422" i="12"/>
  <c r="AX422" i="12"/>
  <c r="AU1268" i="12"/>
  <c r="AR1268" i="12"/>
  <c r="BA822" i="12"/>
  <c r="AX822" i="12"/>
  <c r="BA1258" i="12"/>
  <c r="AX1258" i="12"/>
  <c r="AU1089" i="12"/>
  <c r="AR1089" i="12"/>
  <c r="BA830" i="12"/>
  <c r="AX830" i="12"/>
  <c r="BA941" i="12"/>
  <c r="AX941" i="12"/>
  <c r="BA310" i="12"/>
  <c r="AX310" i="12"/>
  <c r="BA1275" i="12"/>
  <c r="AX1275" i="12"/>
  <c r="AU595" i="12"/>
  <c r="AR595" i="12"/>
  <c r="BA239" i="12"/>
  <c r="AX239" i="12"/>
  <c r="AU1085" i="12"/>
  <c r="AR1085" i="12"/>
  <c r="BG1158" i="12"/>
  <c r="BD1158" i="12"/>
  <c r="BA1023" i="12"/>
  <c r="AX1023" i="12"/>
  <c r="AU1164" i="12"/>
  <c r="AR1164" i="12"/>
  <c r="AU948" i="12"/>
  <c r="AR948" i="12"/>
  <c r="BG946" i="12"/>
  <c r="BD946" i="12"/>
  <c r="AU627" i="12"/>
  <c r="AR627" i="12"/>
  <c r="BG978" i="12"/>
  <c r="BD978" i="12"/>
  <c r="BA850" i="12"/>
  <c r="AX850" i="12"/>
  <c r="BA40" i="12"/>
  <c r="AX40" i="12"/>
  <c r="BG634" i="12"/>
  <c r="BD634" i="12"/>
  <c r="AU569" i="12"/>
  <c r="AR569" i="12"/>
  <c r="BG1141" i="12"/>
  <c r="BD1141" i="12"/>
  <c r="BA12" i="12"/>
  <c r="AX12" i="12"/>
  <c r="BG1304" i="12"/>
  <c r="BD1304" i="12"/>
  <c r="BA270" i="12"/>
  <c r="AX270" i="12"/>
  <c r="BG49" i="12"/>
  <c r="BD49" i="12"/>
  <c r="AU1035" i="12"/>
  <c r="AR1035" i="12"/>
  <c r="BA1223" i="12"/>
  <c r="AX1223" i="12"/>
  <c r="BG1117" i="12"/>
  <c r="BD1117" i="12"/>
  <c r="BA1303" i="12"/>
  <c r="AX1303" i="12"/>
  <c r="BD66" i="12"/>
  <c r="BG66" i="12"/>
  <c r="AU117" i="12"/>
  <c r="AR117" i="12"/>
  <c r="AU387" i="12"/>
  <c r="AR387" i="12"/>
  <c r="BG148" i="12"/>
  <c r="BD148" i="12"/>
  <c r="BA1228" i="12"/>
  <c r="AX1228" i="12"/>
  <c r="AR401" i="12"/>
  <c r="AU401" i="12"/>
  <c r="AU177" i="12"/>
  <c r="AR177" i="12"/>
  <c r="BG880" i="12"/>
  <c r="BD880" i="12"/>
  <c r="BA1070" i="12"/>
  <c r="AX1070" i="12"/>
  <c r="BA1098" i="12"/>
  <c r="AX1098" i="12"/>
  <c r="BA766" i="12"/>
  <c r="AX766" i="12"/>
  <c r="AX986" i="12"/>
  <c r="BA986" i="12"/>
  <c r="BG8" i="12"/>
  <c r="BD8" i="12"/>
  <c r="AU572" i="12"/>
  <c r="AR572" i="12"/>
  <c r="AU335" i="12"/>
  <c r="AR335" i="12"/>
  <c r="BG1136" i="12"/>
  <c r="BD1136" i="12"/>
  <c r="BA1306" i="12"/>
  <c r="AX1306" i="12"/>
  <c r="BG144" i="12"/>
  <c r="BD144" i="12"/>
  <c r="BA396" i="12"/>
  <c r="AX396" i="12"/>
  <c r="BG296" i="12"/>
  <c r="BD296" i="12"/>
  <c r="AU798" i="12"/>
  <c r="AR798" i="12"/>
  <c r="AU443" i="12"/>
  <c r="AR443" i="12"/>
  <c r="AU901" i="12"/>
  <c r="AR901" i="12"/>
  <c r="BA870" i="12"/>
  <c r="AX870" i="12"/>
  <c r="BA800" i="12"/>
  <c r="AX800" i="12"/>
  <c r="AU516" i="12"/>
  <c r="AR516" i="12"/>
  <c r="BA1005" i="12"/>
  <c r="AX1005" i="12"/>
  <c r="AU814" i="12"/>
  <c r="AR814" i="12"/>
  <c r="AU865" i="12"/>
  <c r="AR865" i="12"/>
  <c r="BG128" i="12"/>
  <c r="BD128" i="12"/>
  <c r="BA780" i="12"/>
  <c r="AX780" i="12"/>
  <c r="BA776" i="12"/>
  <c r="AX776" i="12"/>
  <c r="AU483" i="12"/>
  <c r="AR483" i="12"/>
  <c r="BA15" i="12"/>
  <c r="AX15" i="12"/>
  <c r="AU105" i="12"/>
  <c r="AR105" i="12"/>
  <c r="AU1049" i="12"/>
  <c r="AR1049" i="12"/>
  <c r="BG200" i="12"/>
  <c r="BD200" i="12"/>
  <c r="BA258" i="12"/>
  <c r="AX258" i="12"/>
  <c r="BA796" i="12"/>
  <c r="AX796" i="12"/>
  <c r="BA424" i="12"/>
  <c r="AX424" i="12"/>
  <c r="BA684" i="12"/>
  <c r="AX684" i="12"/>
  <c r="BG904" i="12"/>
  <c r="BD904" i="12"/>
  <c r="AR567" i="12"/>
  <c r="AU567" i="12"/>
  <c r="AR559" i="12"/>
  <c r="AU559" i="12"/>
  <c r="AU802" i="12"/>
  <c r="AR802" i="12"/>
  <c r="BA142" i="12"/>
  <c r="AX142" i="12"/>
  <c r="AU157" i="12"/>
  <c r="AR157" i="12"/>
  <c r="BA756" i="12"/>
  <c r="AX756" i="12"/>
  <c r="BA1204" i="12"/>
  <c r="AX1204" i="12"/>
  <c r="BG1229" i="12"/>
  <c r="BD1229" i="12"/>
  <c r="BA1031" i="12"/>
  <c r="AX1031" i="12"/>
  <c r="BA1238" i="12"/>
  <c r="AX1238" i="12"/>
  <c r="AR1026" i="12"/>
  <c r="AU1026" i="12"/>
  <c r="AR361" i="12"/>
  <c r="AU361" i="12"/>
  <c r="AR405" i="12"/>
  <c r="AU405" i="12"/>
  <c r="AR1034" i="12"/>
  <c r="AU1034" i="12"/>
  <c r="BA774" i="12"/>
  <c r="AX774" i="12"/>
  <c r="AR1351" i="12"/>
  <c r="AU1351" i="12"/>
  <c r="BA823" i="12"/>
  <c r="AX823" i="12"/>
  <c r="BD281" i="12"/>
  <c r="BG281" i="12"/>
  <c r="BD1270" i="12"/>
  <c r="BG1270" i="12"/>
  <c r="AX843" i="12"/>
  <c r="BA843" i="12"/>
  <c r="AR337" i="12"/>
  <c r="AU337" i="12"/>
  <c r="AR425" i="12"/>
  <c r="AU425" i="12"/>
  <c r="BD32" i="12"/>
  <c r="BG32" i="12"/>
  <c r="AU532" i="12"/>
  <c r="AR532" i="12"/>
  <c r="AU492" i="12"/>
  <c r="AR492" i="12"/>
  <c r="AU1203" i="12"/>
  <c r="AR1203" i="12"/>
  <c r="BA862" i="12"/>
  <c r="AX862" i="12"/>
  <c r="AU391" i="12"/>
  <c r="AR391" i="12"/>
  <c r="BA226" i="12"/>
  <c r="AX226" i="12"/>
  <c r="BA210" i="12"/>
  <c r="AX210" i="12"/>
  <c r="BA577" i="12"/>
  <c r="AX577" i="12"/>
  <c r="BA380" i="12"/>
  <c r="AX380" i="12"/>
  <c r="BA1346" i="12"/>
  <c r="AX1346" i="12"/>
  <c r="BD534" i="12"/>
  <c r="BG534" i="12"/>
  <c r="AU109" i="12"/>
  <c r="AR109" i="12"/>
  <c r="BG196" i="12"/>
  <c r="BD196" i="12"/>
  <c r="AU825" i="12"/>
  <c r="AR825" i="12"/>
  <c r="AU1207" i="12"/>
  <c r="AR1207" i="12"/>
  <c r="AU1211" i="12"/>
  <c r="AR1211" i="12"/>
  <c r="BG809" i="12"/>
  <c r="BD809" i="12"/>
  <c r="BG709" i="12"/>
  <c r="BD709" i="12"/>
  <c r="BG116" i="12"/>
  <c r="BD116" i="12"/>
  <c r="BA476" i="12"/>
  <c r="AX476" i="12"/>
  <c r="AU905" i="12"/>
  <c r="AR905" i="12"/>
  <c r="AU877" i="12"/>
  <c r="AR877" i="12"/>
  <c r="BA194" i="12"/>
  <c r="AX194" i="12"/>
  <c r="BD566" i="12"/>
  <c r="BG566" i="12"/>
  <c r="BA234" i="12"/>
  <c r="AX234" i="12"/>
  <c r="AU528" i="12"/>
  <c r="AR528" i="12"/>
  <c r="AX35" i="12"/>
  <c r="BA35" i="12"/>
  <c r="BG1144" i="12"/>
  <c r="BD1144" i="12"/>
  <c r="BG160" i="12"/>
  <c r="BD160" i="12"/>
  <c r="BA246" i="12"/>
  <c r="AX246" i="12"/>
  <c r="AU810" i="12"/>
  <c r="AR810" i="12"/>
  <c r="BA1208" i="12"/>
  <c r="AX1208" i="12"/>
  <c r="BA601" i="12"/>
  <c r="AX601" i="12"/>
  <c r="BA964" i="12"/>
  <c r="AX964" i="12"/>
  <c r="BG76" i="12"/>
  <c r="BD76" i="12"/>
  <c r="AX83" i="12"/>
  <c r="BA83" i="12"/>
  <c r="AR465" i="12"/>
  <c r="AU465" i="12"/>
  <c r="BA1331" i="12"/>
  <c r="AX1331" i="12"/>
  <c r="BA782" i="12"/>
  <c r="AX782" i="12"/>
  <c r="BD269" i="12"/>
  <c r="BG269" i="12"/>
  <c r="BA87" i="12"/>
  <c r="AX87" i="12"/>
  <c r="BA786" i="12"/>
  <c r="AX786" i="12"/>
  <c r="AU1227" i="12"/>
  <c r="AR1227" i="12"/>
  <c r="AX674" i="12"/>
  <c r="BA674" i="12"/>
  <c r="BG499" i="12"/>
  <c r="BD499" i="12"/>
  <c r="BA1212" i="12"/>
  <c r="AX1212" i="12"/>
  <c r="AU1272" i="12"/>
  <c r="AR1272" i="12"/>
  <c r="AU311" i="12"/>
  <c r="AR311" i="12"/>
  <c r="BA262" i="12"/>
  <c r="AX262" i="12"/>
  <c r="BG61" i="12"/>
  <c r="BD61" i="12"/>
  <c r="BG204" i="12"/>
  <c r="BD204" i="12"/>
  <c r="BA480" i="12"/>
  <c r="AX480" i="12"/>
  <c r="AU564" i="12"/>
  <c r="AR564" i="12"/>
  <c r="AU181" i="12"/>
  <c r="AR181" i="12"/>
  <c r="BA1284" i="12"/>
  <c r="AX1284" i="12"/>
  <c r="BA1027" i="12"/>
  <c r="AX1027" i="12"/>
  <c r="AU407" i="12"/>
  <c r="AR407" i="12"/>
  <c r="AR1069" i="12"/>
  <c r="AU1069" i="12"/>
  <c r="BA1194" i="12"/>
  <c r="AX1194" i="12"/>
  <c r="AU459" i="12"/>
  <c r="AR459" i="12"/>
  <c r="AU339" i="12"/>
  <c r="AR339" i="12"/>
  <c r="AU1084" i="12"/>
  <c r="AR1084" i="12"/>
  <c r="BA448" i="12"/>
  <c r="AX448" i="12"/>
  <c r="AU1041" i="12"/>
  <c r="AR1041" i="12"/>
  <c r="AU524" i="12"/>
  <c r="AR524" i="12"/>
  <c r="BA972" i="12"/>
  <c r="AX972" i="12"/>
  <c r="BA114" i="12"/>
  <c r="AX114" i="12"/>
  <c r="AU77" i="12"/>
  <c r="AR77" i="12"/>
  <c r="BG350" i="12"/>
  <c r="BD350" i="12"/>
  <c r="BG1028" i="12"/>
  <c r="BD1028" i="12"/>
  <c r="AR1328" i="12"/>
  <c r="AU1328" i="12"/>
  <c r="BA940" i="12"/>
  <c r="AX940" i="12"/>
  <c r="AU113" i="12"/>
  <c r="AR113" i="12"/>
  <c r="BA138" i="12"/>
  <c r="AX138" i="12"/>
  <c r="BG220" i="12"/>
  <c r="BD220" i="12"/>
  <c r="AU556" i="12"/>
  <c r="AR556" i="12"/>
  <c r="BG985" i="12"/>
  <c r="BD985" i="12"/>
  <c r="AU681" i="12"/>
  <c r="AR681" i="12"/>
  <c r="BG742" i="12"/>
  <c r="BD742" i="12"/>
  <c r="BD64" i="12"/>
  <c r="BG64" i="12"/>
  <c r="AR453" i="12"/>
  <c r="AU453" i="12"/>
  <c r="BA1286" i="12"/>
  <c r="AX1286" i="12"/>
  <c r="AR1038" i="12"/>
  <c r="AU1038" i="12"/>
  <c r="AR1065" i="12"/>
  <c r="AU1065" i="12"/>
  <c r="AR381" i="12"/>
  <c r="AU381" i="12"/>
  <c r="AR365" i="12"/>
  <c r="AU365" i="12"/>
  <c r="AR385" i="12"/>
  <c r="AU385" i="12"/>
  <c r="AR449" i="12"/>
  <c r="AU449" i="12"/>
  <c r="AU931" i="12"/>
  <c r="AR931" i="12"/>
  <c r="AU1061" i="12"/>
  <c r="AR1061" i="12"/>
  <c r="BG1237" i="12"/>
  <c r="BD1237" i="12"/>
  <c r="BA1222" i="12"/>
  <c r="AX1222" i="12"/>
  <c r="AU169" i="12"/>
  <c r="AR169" i="12"/>
  <c r="BA110" i="12"/>
  <c r="AX110" i="12"/>
  <c r="BA952" i="12"/>
  <c r="AX952" i="12"/>
  <c r="AU185" i="12"/>
  <c r="AR185" i="12"/>
  <c r="BA130" i="12"/>
  <c r="AX130" i="12"/>
  <c r="AU399" i="12"/>
  <c r="AR399" i="12"/>
  <c r="AR292" i="12"/>
  <c r="AU292" i="12"/>
  <c r="BG856" i="12"/>
  <c r="BD856" i="12"/>
  <c r="BA960" i="12"/>
  <c r="AX960" i="12"/>
  <c r="BG937" i="12"/>
  <c r="BD937" i="12"/>
  <c r="BA230" i="12"/>
  <c r="AX230" i="12"/>
  <c r="AU343" i="12"/>
  <c r="AR343" i="12"/>
  <c r="BG88" i="12"/>
  <c r="BD88" i="12"/>
  <c r="AR503" i="12"/>
  <c r="AU503" i="12"/>
  <c r="BG172" i="12"/>
  <c r="BD172" i="12"/>
  <c r="BA166" i="12"/>
  <c r="AX166" i="12"/>
  <c r="BA404" i="12"/>
  <c r="AX404" i="12"/>
  <c r="BA657" i="12"/>
  <c r="AX657" i="12"/>
  <c r="BA668" i="12"/>
  <c r="AX668" i="12"/>
  <c r="BA376" i="12"/>
  <c r="AX376" i="12"/>
  <c r="BD299" i="12"/>
  <c r="BG299" i="12"/>
  <c r="AU1096" i="12"/>
  <c r="AR1096" i="12"/>
  <c r="BA645" i="12"/>
  <c r="AX645" i="12"/>
  <c r="AU1187" i="12"/>
  <c r="AR1187" i="12"/>
  <c r="BG805" i="12"/>
  <c r="BD805" i="12"/>
  <c r="AU1230" i="12"/>
  <c r="AR1230" i="12"/>
  <c r="BA1193" i="12"/>
  <c r="AX1193" i="12"/>
  <c r="AU129" i="12"/>
  <c r="AR129" i="12"/>
  <c r="AR1198" i="12"/>
  <c r="AU1198" i="12"/>
  <c r="BA178" i="12"/>
  <c r="AX178" i="12"/>
  <c r="BA1039" i="12"/>
  <c r="AX1039" i="12"/>
  <c r="AR504" i="12"/>
  <c r="AU504" i="12"/>
  <c r="BG208" i="12"/>
  <c r="BD208" i="12"/>
  <c r="AU69" i="12"/>
  <c r="AR69" i="12"/>
  <c r="BG729" i="12"/>
  <c r="BD729" i="12"/>
  <c r="AU161" i="12"/>
  <c r="AR161" i="12"/>
  <c r="BA1350" i="12"/>
  <c r="AX1350" i="12"/>
  <c r="BA1189" i="12"/>
  <c r="AX1189" i="12"/>
  <c r="BA790" i="12"/>
  <c r="AX790" i="12"/>
  <c r="AR441" i="12"/>
  <c r="AU441" i="12"/>
  <c r="BA1123" i="12"/>
  <c r="AX1123" i="12"/>
  <c r="AU1335" i="12"/>
  <c r="AR1335" i="12"/>
  <c r="BD1325" i="12"/>
  <c r="BG1325" i="12"/>
  <c r="BA924" i="12"/>
  <c r="AX924" i="12"/>
  <c r="BG664" i="12"/>
  <c r="BD664" i="12"/>
  <c r="AR481" i="12"/>
  <c r="AU481" i="12"/>
  <c r="AR757" i="12"/>
  <c r="AU757" i="12"/>
  <c r="BG124" i="12"/>
  <c r="BD124" i="12"/>
  <c r="BA352" i="12"/>
  <c r="AX352" i="12"/>
  <c r="BA1135" i="12"/>
  <c r="AX1135" i="12"/>
  <c r="AU576" i="12"/>
  <c r="AR576" i="12"/>
  <c r="AU889" i="12"/>
  <c r="AR889" i="12"/>
  <c r="AX265" i="12"/>
  <c r="BA265" i="12"/>
  <c r="AU881" i="12"/>
  <c r="AR881" i="12"/>
  <c r="BA28" i="12"/>
  <c r="AX28" i="12"/>
  <c r="BA1348" i="12"/>
  <c r="AX1348" i="12"/>
  <c r="AU599" i="12"/>
  <c r="AR599" i="12"/>
  <c r="BG5" i="12"/>
  <c r="BD5" i="12"/>
  <c r="BA494" i="12"/>
  <c r="AX494" i="12"/>
  <c r="AU886" i="12"/>
  <c r="AR886" i="12"/>
  <c r="BA1209" i="12"/>
  <c r="AX1209" i="12"/>
  <c r="AU1177" i="12"/>
  <c r="AR1177" i="12"/>
  <c r="AU1160" i="12"/>
  <c r="AR1160" i="12"/>
  <c r="BG1109" i="12"/>
  <c r="BD1109" i="12"/>
  <c r="BA450" i="12"/>
  <c r="AX450" i="12"/>
  <c r="BA386" i="12"/>
  <c r="AX386" i="12"/>
  <c r="BA333" i="12"/>
  <c r="AX333" i="12"/>
  <c r="BA329" i="12"/>
  <c r="AX329" i="12"/>
  <c r="BA773" i="12"/>
  <c r="AX773" i="12"/>
  <c r="BG706" i="12"/>
  <c r="BD706" i="12"/>
  <c r="BG686" i="12"/>
  <c r="BD686" i="12"/>
  <c r="BA426" i="12"/>
  <c r="AX426" i="12"/>
  <c r="BA851" i="12"/>
  <c r="AX851" i="12"/>
  <c r="BA1220" i="12"/>
  <c r="AX1220" i="12"/>
  <c r="BA697" i="12"/>
  <c r="AX697" i="12"/>
  <c r="AU94" i="12"/>
  <c r="AR94" i="12"/>
  <c r="AX976" i="12"/>
  <c r="BA976" i="12"/>
  <c r="BG14" i="12"/>
  <c r="BD14" i="12"/>
  <c r="AU1192" i="12"/>
  <c r="AR1192" i="12"/>
  <c r="BG50" i="12"/>
  <c r="BD50" i="12"/>
  <c r="BA434" i="12"/>
  <c r="AX434" i="12"/>
  <c r="BA370" i="12"/>
  <c r="AX370" i="12"/>
  <c r="AU1134" i="12"/>
  <c r="AR1134" i="12"/>
  <c r="BG1004" i="12"/>
  <c r="BD1004" i="12"/>
  <c r="BA858" i="12"/>
  <c r="AX858" i="12"/>
  <c r="BA72" i="12"/>
  <c r="AX72" i="12"/>
  <c r="BG594" i="12"/>
  <c r="BD594" i="12"/>
  <c r="BA390" i="12"/>
  <c r="AX390" i="12"/>
  <c r="BA127" i="12"/>
  <c r="AX127" i="12"/>
  <c r="BG1145" i="12"/>
  <c r="BD1145" i="12"/>
  <c r="AU1142" i="12"/>
  <c r="AR1142" i="12"/>
  <c r="BG642" i="12"/>
  <c r="BD642" i="12"/>
  <c r="BA895" i="12"/>
  <c r="AX895" i="12"/>
  <c r="AX586" i="12"/>
  <c r="BA586" i="12"/>
  <c r="AX839" i="12"/>
  <c r="BA839" i="12"/>
  <c r="BA446" i="12"/>
  <c r="AX446" i="12"/>
  <c r="BA519" i="12"/>
  <c r="AX519" i="12"/>
  <c r="BA394" i="12"/>
  <c r="AX394" i="12"/>
  <c r="BG950" i="12"/>
  <c r="BD950" i="12"/>
  <c r="BG1008" i="12"/>
  <c r="BD1008" i="12"/>
  <c r="AU1054" i="12"/>
  <c r="AR1054" i="12"/>
  <c r="BG654" i="12"/>
  <c r="BD654" i="12"/>
  <c r="AU1122" i="12"/>
  <c r="AR1122" i="12"/>
  <c r="BA911" i="12"/>
  <c r="AX911" i="12"/>
  <c r="BA251" i="12"/>
  <c r="AX251" i="12"/>
  <c r="AU625" i="12"/>
  <c r="AR625" i="12"/>
  <c r="BA1279" i="12"/>
  <c r="AX1279" i="12"/>
  <c r="BA749" i="12"/>
  <c r="AX749" i="12"/>
  <c r="BA414" i="12"/>
  <c r="AX414" i="12"/>
  <c r="BG1104" i="12"/>
  <c r="BD1104" i="12"/>
  <c r="BA578" i="12"/>
  <c r="AX578" i="12"/>
  <c r="AU947" i="12"/>
  <c r="AR947" i="12"/>
  <c r="BA1217" i="12"/>
  <c r="AX1217" i="12"/>
  <c r="BA899" i="12"/>
  <c r="AX899" i="12"/>
  <c r="BA864" i="12"/>
  <c r="AX864" i="12"/>
  <c r="BA466" i="12"/>
  <c r="AX466" i="12"/>
  <c r="BG610" i="12"/>
  <c r="BD610" i="12"/>
  <c r="AU1073" i="12"/>
  <c r="AR1073" i="12"/>
  <c r="AU635" i="12"/>
  <c r="AR635" i="12"/>
  <c r="BA1149" i="12"/>
  <c r="AX1149" i="12"/>
  <c r="BA903" i="12"/>
  <c r="AX903" i="12"/>
  <c r="AU651" i="12"/>
  <c r="AR651" i="12"/>
  <c r="AX1289" i="12"/>
  <c r="BA1289" i="12"/>
  <c r="AU1256" i="12"/>
  <c r="AR1256" i="12"/>
  <c r="AU804" i="12"/>
  <c r="AR804" i="12"/>
  <c r="BA454" i="12"/>
  <c r="AX454" i="12"/>
  <c r="AU1175" i="12"/>
  <c r="AR1175" i="12"/>
  <c r="AU910" i="12"/>
  <c r="AR910" i="12"/>
  <c r="AX1311" i="12"/>
  <c r="BA1311" i="12"/>
  <c r="BA907" i="12"/>
  <c r="AX907" i="12"/>
  <c r="BA502" i="12"/>
  <c r="AX502" i="12"/>
  <c r="AX1221" i="12"/>
  <c r="BA1221" i="12"/>
  <c r="BA314" i="12"/>
  <c r="AX314" i="12"/>
  <c r="BG921" i="12"/>
  <c r="BD921" i="12"/>
  <c r="BA871" i="12"/>
  <c r="AX871" i="12"/>
  <c r="BA574" i="12"/>
  <c r="AX574" i="12"/>
  <c r="BA306" i="12"/>
  <c r="AX306" i="12"/>
  <c r="BG29" i="12"/>
  <c r="BD29" i="12"/>
  <c r="AU1118" i="12"/>
  <c r="AR1118" i="12"/>
  <c r="AU59" i="12"/>
  <c r="AR59" i="12"/>
  <c r="AU1172" i="12"/>
  <c r="AR1172" i="12"/>
  <c r="BA462" i="12"/>
  <c r="AX462" i="12"/>
  <c r="BG694" i="12"/>
  <c r="BD694" i="12"/>
  <c r="BA115" i="12"/>
  <c r="AX115" i="12"/>
  <c r="BA187" i="12"/>
  <c r="AX187" i="12"/>
  <c r="AU959" i="12"/>
  <c r="AR959" i="12"/>
  <c r="BG41" i="12"/>
  <c r="BD41" i="12"/>
  <c r="BA558" i="12"/>
  <c r="AX558" i="12"/>
  <c r="BA518" i="12"/>
  <c r="AX518" i="12"/>
  <c r="BA555" i="12"/>
  <c r="AX555" i="12"/>
  <c r="BG687" i="12"/>
  <c r="BD687" i="12"/>
  <c r="BA474" i="12"/>
  <c r="AX474" i="12"/>
  <c r="BG1129" i="12"/>
  <c r="BD1129" i="12"/>
  <c r="BA1132" i="12"/>
  <c r="AX1132" i="12"/>
  <c r="BA247" i="12"/>
  <c r="AX247" i="12"/>
  <c r="BA345" i="12"/>
  <c r="AX345" i="12"/>
  <c r="BA259" i="12"/>
  <c r="AX259" i="12"/>
  <c r="BA358" i="12"/>
  <c r="AX358" i="12"/>
  <c r="BG628" i="12"/>
  <c r="BD628" i="12"/>
  <c r="BA418" i="12"/>
  <c r="AX418" i="12"/>
  <c r="AU1298" i="12"/>
  <c r="AR1298" i="12"/>
  <c r="BA235" i="12"/>
  <c r="AX235" i="12"/>
  <c r="BA1342" i="12"/>
  <c r="AX1342" i="12"/>
  <c r="BG759" i="12"/>
  <c r="BD759" i="12"/>
  <c r="BG658" i="12"/>
  <c r="BD658" i="12"/>
  <c r="BA264" i="12"/>
  <c r="AX264" i="12"/>
  <c r="BA919" i="12"/>
  <c r="AX919" i="12"/>
  <c r="BA1276" i="12"/>
  <c r="AX1276" i="12"/>
  <c r="BA789" i="12"/>
  <c r="AX789" i="12"/>
  <c r="W3" i="12"/>
  <c r="T3" i="12"/>
  <c r="F3" i="1"/>
  <c r="V96" i="1" s="1"/>
  <c r="BA675" i="12" l="1"/>
  <c r="AX675" i="12"/>
  <c r="BG1115" i="12"/>
  <c r="BD1115" i="12"/>
  <c r="AX1063" i="12"/>
  <c r="BA1063" i="12"/>
  <c r="BA949" i="12"/>
  <c r="AX949" i="12"/>
  <c r="AX1056" i="12"/>
  <c r="BA1056" i="12"/>
  <c r="BA680" i="12"/>
  <c r="AX680" i="12"/>
  <c r="BA256" i="12"/>
  <c r="AX256" i="12"/>
  <c r="BD747" i="12"/>
  <c r="BG747" i="12"/>
  <c r="BA1263" i="12"/>
  <c r="AX1263" i="12"/>
  <c r="BD720" i="12"/>
  <c r="BG720" i="12"/>
  <c r="Z3" i="14"/>
  <c r="AX58" i="12"/>
  <c r="BA58" i="12"/>
  <c r="AX1254" i="12"/>
  <c r="BA1254" i="12"/>
  <c r="BG621" i="12"/>
  <c r="BD621" i="12"/>
  <c r="BG648" i="12"/>
  <c r="BD648" i="12"/>
  <c r="AX1247" i="12"/>
  <c r="BA1247" i="12"/>
  <c r="BD824" i="12"/>
  <c r="BG824" i="12"/>
  <c r="BA783" i="12"/>
  <c r="AX783" i="12"/>
  <c r="BA912" i="12"/>
  <c r="AX912" i="12"/>
  <c r="BA1261" i="12"/>
  <c r="AX1261" i="12"/>
  <c r="AX553" i="12"/>
  <c r="BA553" i="12"/>
  <c r="BA1285" i="12"/>
  <c r="AX1285" i="12"/>
  <c r="BA156" i="12"/>
  <c r="AX156" i="12"/>
  <c r="BG1153" i="12"/>
  <c r="BD1153" i="12"/>
  <c r="BA1120" i="12"/>
  <c r="AX1120" i="12"/>
  <c r="BD1269" i="12"/>
  <c r="BG1269" i="12"/>
  <c r="AX819" i="12"/>
  <c r="BA819" i="12"/>
  <c r="BG1338" i="12"/>
  <c r="BD1338" i="12"/>
  <c r="AX767" i="12"/>
  <c r="BA767" i="12"/>
  <c r="AX683" i="12"/>
  <c r="BA683" i="12"/>
  <c r="BD1240" i="12"/>
  <c r="BG1240" i="12"/>
  <c r="AX1319" i="12"/>
  <c r="BA1319" i="12"/>
  <c r="BD291" i="12"/>
  <c r="BG291" i="12"/>
  <c r="BD688" i="12"/>
  <c r="BG688" i="12"/>
  <c r="BA1321" i="12"/>
  <c r="AX1321" i="12"/>
  <c r="BA998" i="12"/>
  <c r="AX998" i="12"/>
  <c r="BG1262" i="12"/>
  <c r="BD1262" i="12"/>
  <c r="BA521" i="12"/>
  <c r="AX521" i="12"/>
  <c r="BD541" i="12"/>
  <c r="BG541" i="12"/>
  <c r="BD1317" i="12"/>
  <c r="BG1317" i="12"/>
  <c r="AX6" i="12"/>
  <c r="BA6" i="12"/>
  <c r="BD1078" i="12"/>
  <c r="BG1078" i="12"/>
  <c r="BG80" i="12"/>
  <c r="BD80" i="12"/>
  <c r="BA1007" i="12"/>
  <c r="AX1007" i="12"/>
  <c r="BA212" i="12"/>
  <c r="AX212" i="12"/>
  <c r="BA287" i="12"/>
  <c r="AX287" i="12"/>
  <c r="BG727" i="12"/>
  <c r="BD727" i="12"/>
  <c r="BA1205" i="12"/>
  <c r="AX1205" i="12"/>
  <c r="BD526" i="12"/>
  <c r="BG526" i="12"/>
  <c r="BA852" i="12"/>
  <c r="AX852" i="12"/>
  <c r="AX787" i="12"/>
  <c r="BA787" i="12"/>
  <c r="BG740" i="12"/>
  <c r="BD740" i="12"/>
  <c r="AX280" i="12"/>
  <c r="BA280" i="12"/>
  <c r="BA1032" i="12"/>
  <c r="AX1032" i="12"/>
  <c r="BG620" i="12"/>
  <c r="BD620" i="12"/>
  <c r="BA346" i="12"/>
  <c r="AX346" i="12"/>
  <c r="AX795" i="12"/>
  <c r="BA795" i="12"/>
  <c r="BA793" i="12"/>
  <c r="AX793" i="12"/>
  <c r="AX763" i="12"/>
  <c r="BA763" i="12"/>
  <c r="BA677" i="12"/>
  <c r="AX677" i="12"/>
  <c r="BA925" i="12"/>
  <c r="AX925" i="12"/>
  <c r="BA108" i="12"/>
  <c r="AX108" i="12"/>
  <c r="BA692" i="12"/>
  <c r="AX692" i="12"/>
  <c r="BG312" i="12"/>
  <c r="BD312" i="12"/>
  <c r="BA188" i="12"/>
  <c r="AX188" i="12"/>
  <c r="AX600" i="12"/>
  <c r="BA600" i="12"/>
  <c r="BA1352" i="12"/>
  <c r="AX1352" i="12"/>
  <c r="BD340" i="12"/>
  <c r="BG340" i="12"/>
  <c r="BA723" i="12"/>
  <c r="AX723" i="12"/>
  <c r="AX703" i="12"/>
  <c r="BA703" i="12"/>
  <c r="BD303" i="12"/>
  <c r="BG303" i="12"/>
  <c r="AX799" i="12"/>
  <c r="BA799" i="12"/>
  <c r="BG275" i="12"/>
  <c r="BD275" i="12"/>
  <c r="BG656" i="12"/>
  <c r="BD656" i="12"/>
  <c r="AX616" i="12"/>
  <c r="BA616" i="12"/>
  <c r="AX691" i="12"/>
  <c r="BA691" i="12"/>
  <c r="AX1287" i="12"/>
  <c r="BA1287" i="12"/>
  <c r="BA815" i="12"/>
  <c r="AX815" i="12"/>
  <c r="AX803" i="12"/>
  <c r="BA803" i="12"/>
  <c r="AX1154" i="12"/>
  <c r="BA1154" i="12"/>
  <c r="BD554" i="12"/>
  <c r="BG554" i="12"/>
  <c r="AX711" i="12"/>
  <c r="BA711" i="12"/>
  <c r="BA1011" i="12"/>
  <c r="AX1011" i="12"/>
  <c r="BG624" i="12"/>
  <c r="BD624" i="12"/>
  <c r="BG1308" i="12"/>
  <c r="BD1308" i="12"/>
  <c r="BA347" i="12"/>
  <c r="AX347" i="12"/>
  <c r="AX807" i="12"/>
  <c r="BA807" i="12"/>
  <c r="BA575" i="12"/>
  <c r="AX575" i="12"/>
  <c r="BA652" i="12"/>
  <c r="AX652" i="12"/>
  <c r="BA46" i="12"/>
  <c r="AX46" i="12"/>
  <c r="AX1347" i="12"/>
  <c r="BA1347" i="12"/>
  <c r="AX590" i="12"/>
  <c r="BA590" i="12"/>
  <c r="BA1245" i="12"/>
  <c r="AX1245" i="12"/>
  <c r="BA969" i="12"/>
  <c r="AX969" i="12"/>
  <c r="AX1301" i="12"/>
  <c r="BA1301" i="12"/>
  <c r="BA180" i="12"/>
  <c r="AX180" i="12"/>
  <c r="AX1283" i="12"/>
  <c r="BA1283" i="12"/>
  <c r="BA785" i="12"/>
  <c r="AX785" i="12"/>
  <c r="BG779" i="12"/>
  <c r="BD779" i="12"/>
  <c r="AX1128" i="12"/>
  <c r="BA1128" i="12"/>
  <c r="AX988" i="12"/>
  <c r="BA988" i="12"/>
  <c r="AX896" i="12"/>
  <c r="BA896" i="12"/>
  <c r="BA908" i="12"/>
  <c r="AX908" i="12"/>
  <c r="BD1074" i="12"/>
  <c r="BG1074" i="12"/>
  <c r="AX826" i="12"/>
  <c r="BA826" i="12"/>
  <c r="BA872" i="12"/>
  <c r="AX872" i="12"/>
  <c r="BG1313" i="12"/>
  <c r="BD1313" i="12"/>
  <c r="AX1293" i="12"/>
  <c r="BA1293" i="12"/>
  <c r="AX42" i="12"/>
  <c r="BA42" i="12"/>
  <c r="BD295" i="12"/>
  <c r="BG295" i="12"/>
  <c r="BA760" i="12"/>
  <c r="AX760" i="12"/>
  <c r="AX22" i="12"/>
  <c r="BA22" i="12"/>
  <c r="BG509" i="12"/>
  <c r="BD509" i="12"/>
  <c r="AX598" i="12"/>
  <c r="BA598" i="12"/>
  <c r="AX739" i="12"/>
  <c r="BA739" i="12"/>
  <c r="BG1010" i="12"/>
  <c r="BD1010" i="12"/>
  <c r="BA695" i="12"/>
  <c r="AX695" i="12"/>
  <c r="BA1182" i="12"/>
  <c r="AX1182" i="12"/>
  <c r="AX636" i="12"/>
  <c r="BA636" i="12"/>
  <c r="BA36" i="12"/>
  <c r="AX36" i="12"/>
  <c r="AX1116" i="12"/>
  <c r="BA1116" i="12"/>
  <c r="BA771" i="12"/>
  <c r="AX771" i="12"/>
  <c r="BG612" i="12"/>
  <c r="BD612" i="12"/>
  <c r="AX276" i="12"/>
  <c r="BA276" i="12"/>
  <c r="AX632" i="12"/>
  <c r="BA632" i="12"/>
  <c r="BA136" i="12"/>
  <c r="AX136" i="12"/>
  <c r="BA273" i="12"/>
  <c r="AX273" i="12"/>
  <c r="BA279" i="12"/>
  <c r="AX279" i="12"/>
  <c r="BA1277" i="12"/>
  <c r="AX1277" i="12"/>
  <c r="AX929" i="12"/>
  <c r="BA929" i="12"/>
  <c r="BA888" i="12"/>
  <c r="AX888" i="12"/>
  <c r="AX751" i="12"/>
  <c r="BA751" i="12"/>
  <c r="BG644" i="12"/>
  <c r="BD644" i="12"/>
  <c r="BA999" i="12"/>
  <c r="AX999" i="12"/>
  <c r="AX1044" i="12"/>
  <c r="BA1044" i="12"/>
  <c r="AX700" i="12"/>
  <c r="BA700" i="12"/>
  <c r="BA945" i="12"/>
  <c r="AX945" i="12"/>
  <c r="BA1265" i="12"/>
  <c r="AX1265" i="12"/>
  <c r="AX293" i="12"/>
  <c r="BA293" i="12"/>
  <c r="BA733" i="12"/>
  <c r="AX733" i="12"/>
  <c r="BA248" i="12"/>
  <c r="AX248" i="12"/>
  <c r="BA1006" i="12"/>
  <c r="AX1006" i="12"/>
  <c r="BG474" i="12"/>
  <c r="BD474" i="12"/>
  <c r="AX1122" i="12"/>
  <c r="BA1122" i="12"/>
  <c r="BG434" i="12"/>
  <c r="BD434" i="12"/>
  <c r="BD234" i="12"/>
  <c r="BG234" i="12"/>
  <c r="BD142" i="12"/>
  <c r="BG142" i="12"/>
  <c r="BD800" i="12"/>
  <c r="BG800" i="12"/>
  <c r="AX595" i="12"/>
  <c r="BA595" i="12"/>
  <c r="BA31" i="12"/>
  <c r="AX31" i="12"/>
  <c r="BD661" i="12"/>
  <c r="BG661" i="12"/>
  <c r="BD111" i="12"/>
  <c r="BG111" i="12"/>
  <c r="BD158" i="12"/>
  <c r="BG158" i="12"/>
  <c r="AX873" i="12"/>
  <c r="BA873" i="12"/>
  <c r="BD126" i="12"/>
  <c r="BG126" i="12"/>
  <c r="BA39" i="12"/>
  <c r="AX39" i="12"/>
  <c r="BD1291" i="12"/>
  <c r="BG1291" i="12"/>
  <c r="BG1020" i="12"/>
  <c r="BD1020" i="12"/>
  <c r="BA849" i="12"/>
  <c r="AX849" i="12"/>
  <c r="BD1082" i="12"/>
  <c r="BG1082" i="12"/>
  <c r="BD1131" i="12"/>
  <c r="BG1131" i="12"/>
  <c r="BG993" i="12"/>
  <c r="BD993" i="12"/>
  <c r="BD154" i="12"/>
  <c r="BG154" i="12"/>
  <c r="BD764" i="12"/>
  <c r="BG764" i="12"/>
  <c r="BD223" i="12"/>
  <c r="BG223" i="12"/>
  <c r="BG721" i="12"/>
  <c r="BD721" i="12"/>
  <c r="BG1311" i="12"/>
  <c r="BD1311" i="12"/>
  <c r="BD839" i="12"/>
  <c r="BG839" i="12"/>
  <c r="BG976" i="12"/>
  <c r="BD976" i="12"/>
  <c r="BA441" i="12"/>
  <c r="AX441" i="12"/>
  <c r="AX504" i="12"/>
  <c r="BA504" i="12"/>
  <c r="BA381" i="12"/>
  <c r="AX381" i="12"/>
  <c r="BA453" i="12"/>
  <c r="AX453" i="12"/>
  <c r="BA1328" i="12"/>
  <c r="AX1328" i="12"/>
  <c r="BG674" i="12"/>
  <c r="BD674" i="12"/>
  <c r="AX1026" i="12"/>
  <c r="BA1026" i="12"/>
  <c r="BA567" i="12"/>
  <c r="AX567" i="12"/>
  <c r="BA1234" i="12"/>
  <c r="AX1234" i="12"/>
  <c r="AX935" i="12"/>
  <c r="BA935" i="12"/>
  <c r="AX1030" i="12"/>
  <c r="BA1030" i="12"/>
  <c r="BG650" i="12"/>
  <c r="BD650" i="12"/>
  <c r="BA457" i="12"/>
  <c r="AX457" i="12"/>
  <c r="BD99" i="12"/>
  <c r="BG99" i="12"/>
  <c r="AX1345" i="12"/>
  <c r="BA1345" i="12"/>
  <c r="AX1199" i="12"/>
  <c r="BA1199" i="12"/>
  <c r="BG81" i="12"/>
  <c r="BD81" i="12"/>
  <c r="BA473" i="12"/>
  <c r="AX473" i="12"/>
  <c r="BG992" i="12"/>
  <c r="BD992" i="12"/>
  <c r="BA531" i="12"/>
  <c r="AX531" i="12"/>
  <c r="BA546" i="12"/>
  <c r="AX546" i="12"/>
  <c r="BG1235" i="12"/>
  <c r="BD1235" i="12"/>
  <c r="BA409" i="12"/>
  <c r="AX409" i="12"/>
  <c r="BA510" i="12"/>
  <c r="AX510" i="12"/>
  <c r="BA437" i="12"/>
  <c r="AX437" i="12"/>
  <c r="BD75" i="12"/>
  <c r="BG75" i="12"/>
  <c r="BG1166" i="12"/>
  <c r="BD1166" i="12"/>
  <c r="BA377" i="12"/>
  <c r="AX377" i="12"/>
  <c r="BD1017" i="12"/>
  <c r="BG1017" i="12"/>
  <c r="BA1299" i="12"/>
  <c r="AX1299" i="12"/>
  <c r="BA542" i="12"/>
  <c r="AX542" i="12"/>
  <c r="BG602" i="12"/>
  <c r="BD602" i="12"/>
  <c r="BA397" i="12"/>
  <c r="AX397" i="12"/>
  <c r="BG667" i="12"/>
  <c r="BD667" i="12"/>
  <c r="BA353" i="12"/>
  <c r="AX353" i="12"/>
  <c r="AX1251" i="12"/>
  <c r="BA1251" i="12"/>
  <c r="BG604" i="12"/>
  <c r="BD604" i="12"/>
  <c r="BA373" i="12"/>
  <c r="AX373" i="12"/>
  <c r="BD63" i="12"/>
  <c r="BG63" i="12"/>
  <c r="BD919" i="12"/>
  <c r="BG919" i="12"/>
  <c r="AX1172" i="12"/>
  <c r="BA1172" i="12"/>
  <c r="BD578" i="12"/>
  <c r="BG578" i="12"/>
  <c r="BD924" i="12"/>
  <c r="BG924" i="12"/>
  <c r="BD404" i="12"/>
  <c r="BG404" i="12"/>
  <c r="AX931" i="12"/>
  <c r="BA931" i="12"/>
  <c r="BG1194" i="12"/>
  <c r="BD1194" i="12"/>
  <c r="BG601" i="12"/>
  <c r="BD601" i="12"/>
  <c r="BD774" i="12"/>
  <c r="BG774" i="12"/>
  <c r="BD780" i="12"/>
  <c r="BG780" i="12"/>
  <c r="BD766" i="12"/>
  <c r="BG766" i="12"/>
  <c r="AX627" i="12"/>
  <c r="BA627" i="12"/>
  <c r="AX615" i="12"/>
  <c r="BA615" i="12"/>
  <c r="BD867" i="12"/>
  <c r="BG867" i="12"/>
  <c r="BD91" i="12"/>
  <c r="BG91" i="12"/>
  <c r="BD866" i="12"/>
  <c r="BG866" i="12"/>
  <c r="BD468" i="12"/>
  <c r="BG468" i="12"/>
  <c r="BA1259" i="12"/>
  <c r="AX1259" i="12"/>
  <c r="BG288" i="12"/>
  <c r="BD288" i="12"/>
  <c r="BG685" i="12"/>
  <c r="BD685" i="12"/>
  <c r="AX500" i="12"/>
  <c r="BA500" i="12"/>
  <c r="AX431" i="12"/>
  <c r="BA431" i="12"/>
  <c r="BD254" i="12"/>
  <c r="BG254" i="12"/>
  <c r="AX217" i="12"/>
  <c r="BA217" i="12"/>
  <c r="AX141" i="12"/>
  <c r="BA141" i="12"/>
  <c r="BA529" i="12"/>
  <c r="AX529" i="12"/>
  <c r="BD1213" i="12"/>
  <c r="BG1213" i="12"/>
  <c r="BG1052" i="12"/>
  <c r="BD1052" i="12"/>
  <c r="BA605" i="12"/>
  <c r="AX605" i="12"/>
  <c r="BD879" i="12"/>
  <c r="BG879" i="12"/>
  <c r="BD139" i="12"/>
  <c r="BG139" i="12"/>
  <c r="BD863" i="12"/>
  <c r="BG863" i="12"/>
  <c r="BG1111" i="12"/>
  <c r="BD1111" i="12"/>
  <c r="BG358" i="12"/>
  <c r="BD358" i="12"/>
  <c r="BD574" i="12"/>
  <c r="BG574" i="12"/>
  <c r="BA910" i="12"/>
  <c r="AX910" i="12"/>
  <c r="BG394" i="12"/>
  <c r="BD394" i="12"/>
  <c r="AX1142" i="12"/>
  <c r="BA1142" i="12"/>
  <c r="BA94" i="12"/>
  <c r="AX94" i="12"/>
  <c r="BG426" i="12"/>
  <c r="BD426" i="12"/>
  <c r="BD329" i="12"/>
  <c r="BG329" i="12"/>
  <c r="BA886" i="12"/>
  <c r="AX886" i="12"/>
  <c r="AX599" i="12"/>
  <c r="BA599" i="12"/>
  <c r="AX881" i="12"/>
  <c r="BA881" i="12"/>
  <c r="AX576" i="12"/>
  <c r="BA576" i="12"/>
  <c r="BD790" i="12"/>
  <c r="BG790" i="12"/>
  <c r="BD1039" i="12"/>
  <c r="BG1039" i="12"/>
  <c r="AX1187" i="12"/>
  <c r="BA1187" i="12"/>
  <c r="BD376" i="12"/>
  <c r="BG376" i="12"/>
  <c r="BD166" i="12"/>
  <c r="BG166" i="12"/>
  <c r="AX343" i="12"/>
  <c r="BA343" i="12"/>
  <c r="BD952" i="12"/>
  <c r="BG952" i="12"/>
  <c r="BD138" i="12"/>
  <c r="BG138" i="12"/>
  <c r="BD972" i="12"/>
  <c r="BG972" i="12"/>
  <c r="AX1084" i="12"/>
  <c r="BA1084" i="12"/>
  <c r="AX181" i="12"/>
  <c r="BA181" i="12"/>
  <c r="AX1227" i="12"/>
  <c r="BA1227" i="12"/>
  <c r="BD782" i="12"/>
  <c r="BG782" i="12"/>
  <c r="BD1208" i="12"/>
  <c r="BG1208" i="12"/>
  <c r="BD476" i="12"/>
  <c r="BG476" i="12"/>
  <c r="AX1211" i="12"/>
  <c r="BA1211" i="12"/>
  <c r="AX109" i="12"/>
  <c r="BA109" i="12"/>
  <c r="BD226" i="12"/>
  <c r="BG226" i="12"/>
  <c r="AX1203" i="12"/>
  <c r="BA1203" i="12"/>
  <c r="BG1238" i="12"/>
  <c r="BD1238" i="12"/>
  <c r="BD756" i="12"/>
  <c r="BG756" i="12"/>
  <c r="AX802" i="12"/>
  <c r="BA802" i="12"/>
  <c r="BD258" i="12"/>
  <c r="BG258" i="12"/>
  <c r="BD15" i="12"/>
  <c r="BG15" i="12"/>
  <c r="AX516" i="12"/>
  <c r="BA516" i="12"/>
  <c r="BD870" i="12"/>
  <c r="BG870" i="12"/>
  <c r="AX572" i="12"/>
  <c r="BA572" i="12"/>
  <c r="BD1098" i="12"/>
  <c r="BG1098" i="12"/>
  <c r="BD1303" i="12"/>
  <c r="BG1303" i="12"/>
  <c r="BG12" i="12"/>
  <c r="BD12" i="12"/>
  <c r="BD40" i="12"/>
  <c r="BG40" i="12"/>
  <c r="BD1275" i="12"/>
  <c r="BG1275" i="12"/>
  <c r="AX1089" i="12"/>
  <c r="BA1089" i="12"/>
  <c r="BG422" i="12"/>
  <c r="BD422" i="12"/>
  <c r="AX1294" i="12"/>
  <c r="BA1294" i="12"/>
  <c r="AX1114" i="12"/>
  <c r="BA1114" i="12"/>
  <c r="BD78" i="12"/>
  <c r="BG78" i="12"/>
  <c r="BG458" i="12"/>
  <c r="BD458" i="12"/>
  <c r="BD119" i="12"/>
  <c r="BG119" i="12"/>
  <c r="BD131" i="12"/>
  <c r="BG131" i="12"/>
  <c r="AX647" i="12"/>
  <c r="BA647" i="12"/>
  <c r="BD203" i="12"/>
  <c r="BG203" i="12"/>
  <c r="BD750" i="12"/>
  <c r="BG750" i="12"/>
  <c r="BG933" i="12"/>
  <c r="BD933" i="12"/>
  <c r="AX1290" i="12"/>
  <c r="BA1290" i="12"/>
  <c r="BG430" i="12"/>
  <c r="BD430" i="12"/>
  <c r="BD71" i="12"/>
  <c r="BG71" i="12"/>
  <c r="AX1167" i="12"/>
  <c r="BA1167" i="12"/>
  <c r="BG90" i="12"/>
  <c r="BD90" i="12"/>
  <c r="AX363" i="12"/>
  <c r="BA363" i="12"/>
  <c r="BD1157" i="12"/>
  <c r="BG1157" i="12"/>
  <c r="BD388" i="12"/>
  <c r="BG388" i="12"/>
  <c r="AX145" i="12"/>
  <c r="BA145" i="12"/>
  <c r="BD1278" i="12"/>
  <c r="BG1278" i="12"/>
  <c r="BD1143" i="12"/>
  <c r="BG1143" i="12"/>
  <c r="AX1100" i="12"/>
  <c r="BA1100" i="12"/>
  <c r="BD250" i="12"/>
  <c r="BG250" i="12"/>
  <c r="AX221" i="12"/>
  <c r="BA221" i="12"/>
  <c r="AX427" i="12"/>
  <c r="BA427" i="12"/>
  <c r="BD1320" i="12"/>
  <c r="BG1320" i="12"/>
  <c r="AX379" i="12"/>
  <c r="BA379" i="12"/>
  <c r="BD372" i="12"/>
  <c r="BG372" i="12"/>
  <c r="BD944" i="12"/>
  <c r="BG944" i="12"/>
  <c r="BD748" i="12"/>
  <c r="BG748" i="12"/>
  <c r="BD440" i="12"/>
  <c r="BG440" i="12"/>
  <c r="AX544" i="12"/>
  <c r="BA544" i="12"/>
  <c r="AX917" i="12"/>
  <c r="BA917" i="12"/>
  <c r="BD1019" i="12"/>
  <c r="BG1019" i="12"/>
  <c r="BD770" i="12"/>
  <c r="BG770" i="12"/>
  <c r="AX359" i="12"/>
  <c r="BA359" i="12"/>
  <c r="AX225" i="12"/>
  <c r="BA225" i="12"/>
  <c r="BD1009" i="12"/>
  <c r="BG1009" i="12"/>
  <c r="BD190" i="12"/>
  <c r="BG190" i="12"/>
  <c r="BD820" i="12"/>
  <c r="BG820" i="12"/>
  <c r="AX395" i="12"/>
  <c r="BA395" i="12"/>
  <c r="BD894" i="12"/>
  <c r="BG894" i="12"/>
  <c r="BD956" i="12"/>
  <c r="BG956" i="12"/>
  <c r="BD788" i="12"/>
  <c r="BG788" i="12"/>
  <c r="BD1055" i="12"/>
  <c r="BG1055" i="12"/>
  <c r="BD505" i="12"/>
  <c r="BG505" i="12"/>
  <c r="BG374" i="12"/>
  <c r="BD374" i="12"/>
  <c r="BD227" i="12"/>
  <c r="BG227" i="12"/>
  <c r="BD511" i="12"/>
  <c r="BG511" i="12"/>
  <c r="BG523" i="12"/>
  <c r="BD523" i="12"/>
  <c r="BD317" i="12"/>
  <c r="BG317" i="12"/>
  <c r="BA1043" i="12"/>
  <c r="AX1043" i="12"/>
  <c r="AX1097" i="12"/>
  <c r="BA1097" i="12"/>
  <c r="BG1015" i="12"/>
  <c r="BD1015" i="12"/>
  <c r="BD496" i="12"/>
  <c r="BG496" i="12"/>
  <c r="AX1077" i="12"/>
  <c r="BA1077" i="12"/>
  <c r="AX1188" i="12"/>
  <c r="BA1188" i="12"/>
  <c r="BG326" i="12"/>
  <c r="BD326" i="12"/>
  <c r="BG781" i="12"/>
  <c r="BD781" i="12"/>
  <c r="AX603" i="12"/>
  <c r="BA603" i="12"/>
  <c r="AX1093" i="12"/>
  <c r="BA1093" i="12"/>
  <c r="BD298" i="12"/>
  <c r="BG298" i="12"/>
  <c r="BD530" i="12"/>
  <c r="BG530" i="12"/>
  <c r="BD313" i="12"/>
  <c r="BG313" i="12"/>
  <c r="BG378" i="12"/>
  <c r="BD378" i="12"/>
  <c r="BD286" i="12"/>
  <c r="BG286" i="12"/>
  <c r="BD543" i="12"/>
  <c r="BG543" i="12"/>
  <c r="BA573" i="12"/>
  <c r="AX573" i="12"/>
  <c r="BG74" i="12"/>
  <c r="BD74" i="12"/>
  <c r="BD118" i="12"/>
  <c r="BG118" i="12"/>
  <c r="AX435" i="12"/>
  <c r="BA435" i="12"/>
  <c r="BD816" i="12"/>
  <c r="BG816" i="12"/>
  <c r="AX403" i="12"/>
  <c r="BA403" i="12"/>
  <c r="BG1103" i="12"/>
  <c r="BD1103" i="12"/>
  <c r="BD987" i="12"/>
  <c r="BG987" i="12"/>
  <c r="BD565" i="12"/>
  <c r="BG565" i="12"/>
  <c r="AX520" i="12"/>
  <c r="BA520" i="12"/>
  <c r="AX794" i="12"/>
  <c r="BA794" i="12"/>
  <c r="BD1260" i="12"/>
  <c r="BG1260" i="12"/>
  <c r="AX869" i="12"/>
  <c r="BA869" i="12"/>
  <c r="AX249" i="12"/>
  <c r="BA249" i="12"/>
  <c r="BD186" i="12"/>
  <c r="BG186" i="12"/>
  <c r="BD1001" i="12"/>
  <c r="BG1001" i="12"/>
  <c r="BD384" i="12"/>
  <c r="BG384" i="12"/>
  <c r="AX471" i="12"/>
  <c r="BA471" i="12"/>
  <c r="BD1025" i="12"/>
  <c r="BG1025" i="12"/>
  <c r="BD981" i="12"/>
  <c r="BG981" i="12"/>
  <c r="BD1086" i="12"/>
  <c r="BG1086" i="12"/>
  <c r="BD581" i="12"/>
  <c r="BG581" i="12"/>
  <c r="BA289" i="12"/>
  <c r="AX289" i="12"/>
  <c r="BD146" i="12"/>
  <c r="BG146" i="12"/>
  <c r="BD416" i="12"/>
  <c r="BG416" i="12"/>
  <c r="BD408" i="12"/>
  <c r="BG408" i="12"/>
  <c r="BD123" i="12"/>
  <c r="BG123" i="12"/>
  <c r="BD56" i="12"/>
  <c r="BG56" i="12"/>
  <c r="BA51" i="12"/>
  <c r="AX51" i="12"/>
  <c r="BG916" i="12"/>
  <c r="BD916" i="12"/>
  <c r="BD891" i="12"/>
  <c r="BG891" i="12"/>
  <c r="BG410" i="12"/>
  <c r="BD410" i="12"/>
  <c r="AX1163" i="12"/>
  <c r="BA1163" i="12"/>
  <c r="AX669" i="12"/>
  <c r="BA669" i="12"/>
  <c r="BD147" i="12"/>
  <c r="BG147" i="12"/>
  <c r="BD199" i="12"/>
  <c r="BG199" i="12"/>
  <c r="BD321" i="12"/>
  <c r="BG321" i="12"/>
  <c r="BG846" i="12"/>
  <c r="BD846" i="12"/>
  <c r="BG547" i="12"/>
  <c r="BD547" i="12"/>
  <c r="AX1138" i="12"/>
  <c r="BA1138" i="12"/>
  <c r="BD753" i="12"/>
  <c r="BG753" i="12"/>
  <c r="BD215" i="12"/>
  <c r="BG215" i="12"/>
  <c r="BG442" i="12"/>
  <c r="BD442" i="12"/>
  <c r="AX951" i="12"/>
  <c r="BA951" i="12"/>
  <c r="BD539" i="12"/>
  <c r="BG539" i="12"/>
  <c r="BD1022" i="12"/>
  <c r="BG1022" i="12"/>
  <c r="BA968" i="12"/>
  <c r="AX968" i="12"/>
  <c r="BD243" i="12"/>
  <c r="BG243" i="12"/>
  <c r="AX1179" i="12"/>
  <c r="BA1179" i="12"/>
  <c r="AX1155" i="12"/>
  <c r="BA1155" i="12"/>
  <c r="BA525" i="12"/>
  <c r="AX525" i="12"/>
  <c r="BG1334" i="12"/>
  <c r="BD1334" i="12"/>
  <c r="BD135" i="12"/>
  <c r="BG135" i="12"/>
  <c r="AX487" i="12"/>
  <c r="BA487" i="12"/>
  <c r="BG1165" i="12"/>
  <c r="BD1165" i="12"/>
  <c r="BD150" i="12"/>
  <c r="BG150" i="12"/>
  <c r="BG1202" i="12"/>
  <c r="BD1202" i="12"/>
  <c r="AX423" i="12"/>
  <c r="BA423" i="12"/>
  <c r="BG102" i="12"/>
  <c r="BD102" i="12"/>
  <c r="BD306" i="12"/>
  <c r="BG306" i="12"/>
  <c r="BD899" i="12"/>
  <c r="BG899" i="12"/>
  <c r="BG390" i="12"/>
  <c r="BD390" i="12"/>
  <c r="BG450" i="12"/>
  <c r="BD450" i="12"/>
  <c r="BD1222" i="12"/>
  <c r="BG1222" i="12"/>
  <c r="BD448" i="12"/>
  <c r="BG448" i="12"/>
  <c r="AX335" i="12"/>
  <c r="BA335" i="12"/>
  <c r="AX1058" i="12"/>
  <c r="BA1058" i="12"/>
  <c r="BG398" i="12"/>
  <c r="BD398" i="12"/>
  <c r="BD285" i="12"/>
  <c r="BG285" i="12"/>
  <c r="BD356" i="12"/>
  <c r="BG356" i="12"/>
  <c r="BD847" i="12"/>
  <c r="BG847" i="12"/>
  <c r="BD206" i="12"/>
  <c r="BG206" i="12"/>
  <c r="BD1232" i="12"/>
  <c r="BG1232" i="12"/>
  <c r="BG1312" i="12"/>
  <c r="BD1312" i="12"/>
  <c r="BG1316" i="12"/>
  <c r="BD1316" i="12"/>
  <c r="AX818" i="12"/>
  <c r="BA818" i="12"/>
  <c r="BD1322" i="12"/>
  <c r="BG1322" i="12"/>
  <c r="BD522" i="12"/>
  <c r="BG522" i="12"/>
  <c r="BD171" i="12"/>
  <c r="BG171" i="12"/>
  <c r="BG801" i="12"/>
  <c r="BD801" i="12"/>
  <c r="AX355" i="12"/>
  <c r="BA355" i="12"/>
  <c r="AX861" i="12"/>
  <c r="BA861" i="12"/>
  <c r="AX241" i="12"/>
  <c r="BA241" i="12"/>
  <c r="AX979" i="12"/>
  <c r="BA979" i="12"/>
  <c r="BD264" i="12"/>
  <c r="BG264" i="12"/>
  <c r="BD235" i="12"/>
  <c r="BG235" i="12"/>
  <c r="BG1132" i="12"/>
  <c r="BD1132" i="12"/>
  <c r="BD115" i="12"/>
  <c r="BG115" i="12"/>
  <c r="BA59" i="12"/>
  <c r="AX59" i="12"/>
  <c r="BA1256" i="12"/>
  <c r="AX1256" i="12"/>
  <c r="BG1149" i="12"/>
  <c r="BD1149" i="12"/>
  <c r="BD1217" i="12"/>
  <c r="BG1217" i="12"/>
  <c r="BA625" i="12"/>
  <c r="AX625" i="12"/>
  <c r="BG1221" i="12"/>
  <c r="BD1221" i="12"/>
  <c r="BA757" i="12"/>
  <c r="AX757" i="12"/>
  <c r="BA292" i="12"/>
  <c r="AX292" i="12"/>
  <c r="BA449" i="12"/>
  <c r="AX449" i="12"/>
  <c r="AX1065" i="12"/>
  <c r="BA1065" i="12"/>
  <c r="AX1069" i="12"/>
  <c r="BA1069" i="12"/>
  <c r="BD83" i="12"/>
  <c r="BG83" i="12"/>
  <c r="BA425" i="12"/>
  <c r="AX425" i="12"/>
  <c r="AX1034" i="12"/>
  <c r="BA1034" i="12"/>
  <c r="BA485" i="12"/>
  <c r="AX485" i="12"/>
  <c r="BA1236" i="12"/>
  <c r="AX1236" i="12"/>
  <c r="BD1218" i="12"/>
  <c r="BG1218" i="12"/>
  <c r="BG638" i="12"/>
  <c r="BD638" i="12"/>
  <c r="AX508" i="12"/>
  <c r="BA508" i="12"/>
  <c r="BA393" i="12"/>
  <c r="AX393" i="12"/>
  <c r="BA284" i="12"/>
  <c r="AX284" i="12"/>
  <c r="BA563" i="12"/>
  <c r="AX563" i="12"/>
  <c r="BG1152" i="12"/>
  <c r="BD1152" i="12"/>
  <c r="BA389" i="12"/>
  <c r="AX389" i="12"/>
  <c r="AX1349" i="12"/>
  <c r="BA1349" i="12"/>
  <c r="AX540" i="12"/>
  <c r="BA540" i="12"/>
  <c r="AX536" i="12"/>
  <c r="BA536" i="12"/>
  <c r="BA741" i="12"/>
  <c r="AX741" i="12"/>
  <c r="BA413" i="12"/>
  <c r="AX413" i="12"/>
  <c r="BA433" i="12"/>
  <c r="AX433" i="12"/>
  <c r="BG678" i="12"/>
  <c r="BD678" i="12"/>
  <c r="BA761" i="12"/>
  <c r="AX761" i="12"/>
  <c r="BA1295" i="12"/>
  <c r="AX1295" i="12"/>
  <c r="BD23" i="12"/>
  <c r="BG23" i="12"/>
  <c r="BA477" i="12"/>
  <c r="AX477" i="12"/>
  <c r="BG1307" i="12"/>
  <c r="BD1307" i="12"/>
  <c r="BD501" i="12"/>
  <c r="BG501" i="12"/>
  <c r="BD247" i="12"/>
  <c r="BG247" i="12"/>
  <c r="BG314" i="12"/>
  <c r="BD314" i="12"/>
  <c r="BG1279" i="12"/>
  <c r="BD1279" i="12"/>
  <c r="BD1209" i="12"/>
  <c r="BG1209" i="12"/>
  <c r="AX161" i="12"/>
  <c r="BA161" i="12"/>
  <c r="BA681" i="12"/>
  <c r="AX681" i="12"/>
  <c r="BD1284" i="12"/>
  <c r="BG1284" i="12"/>
  <c r="BD210" i="12"/>
  <c r="BG210" i="12"/>
  <c r="BD1204" i="12"/>
  <c r="BG1204" i="12"/>
  <c r="BD1005" i="12"/>
  <c r="BG1005" i="12"/>
  <c r="BD1228" i="12"/>
  <c r="BG1228" i="12"/>
  <c r="BD1023" i="12"/>
  <c r="BG1023" i="12"/>
  <c r="AX989" i="12"/>
  <c r="BA989" i="12"/>
  <c r="BD859" i="12"/>
  <c r="BG859" i="12"/>
  <c r="BD890" i="12"/>
  <c r="BG890" i="12"/>
  <c r="BD122" i="12"/>
  <c r="BG122" i="12"/>
  <c r="AX963" i="12"/>
  <c r="BA963" i="12"/>
  <c r="BG515" i="12"/>
  <c r="BD515" i="12"/>
  <c r="AX1126" i="12"/>
  <c r="BA1126" i="12"/>
  <c r="BG322" i="12"/>
  <c r="BD322" i="12"/>
  <c r="AX383" i="12"/>
  <c r="BA383" i="12"/>
  <c r="BD301" i="12"/>
  <c r="BG301" i="12"/>
  <c r="BD456" i="12"/>
  <c r="BG456" i="12"/>
  <c r="BD507" i="12"/>
  <c r="BG507" i="12"/>
  <c r="BG20" i="12"/>
  <c r="BD20" i="12"/>
  <c r="BG482" i="12"/>
  <c r="BD482" i="12"/>
  <c r="BG789" i="12"/>
  <c r="BD789" i="12"/>
  <c r="AX1298" i="12"/>
  <c r="BA1298" i="12"/>
  <c r="BD259" i="12"/>
  <c r="BG259" i="12"/>
  <c r="BD555" i="12"/>
  <c r="BG555" i="12"/>
  <c r="AX959" i="12"/>
  <c r="BA959" i="12"/>
  <c r="AX1118" i="12"/>
  <c r="BA1118" i="12"/>
  <c r="BD871" i="12"/>
  <c r="BG871" i="12"/>
  <c r="BD502" i="12"/>
  <c r="BG502" i="12"/>
  <c r="AX1175" i="12"/>
  <c r="BA1175" i="12"/>
  <c r="AX635" i="12"/>
  <c r="BA635" i="12"/>
  <c r="BG466" i="12"/>
  <c r="BD466" i="12"/>
  <c r="BG414" i="12"/>
  <c r="BD414" i="12"/>
  <c r="BD251" i="12"/>
  <c r="BG251" i="12"/>
  <c r="AX1054" i="12"/>
  <c r="BA1054" i="12"/>
  <c r="BG519" i="12"/>
  <c r="BD519" i="12"/>
  <c r="BG72" i="12"/>
  <c r="BD72" i="12"/>
  <c r="AX1134" i="12"/>
  <c r="BA1134" i="12"/>
  <c r="AX1192" i="12"/>
  <c r="BA1192" i="12"/>
  <c r="BG697" i="12"/>
  <c r="BD697" i="12"/>
  <c r="BD333" i="12"/>
  <c r="BG333" i="12"/>
  <c r="AX1160" i="12"/>
  <c r="BA1160" i="12"/>
  <c r="BD494" i="12"/>
  <c r="BG494" i="12"/>
  <c r="BD1348" i="12"/>
  <c r="BG1348" i="12"/>
  <c r="BD1135" i="12"/>
  <c r="BG1135" i="12"/>
  <c r="AX1335" i="12"/>
  <c r="BA1335" i="12"/>
  <c r="BD1189" i="12"/>
  <c r="BG1189" i="12"/>
  <c r="AX69" i="12"/>
  <c r="BA69" i="12"/>
  <c r="BD178" i="12"/>
  <c r="BG178" i="12"/>
  <c r="BD1193" i="12"/>
  <c r="BG1193" i="12"/>
  <c r="BD645" i="12"/>
  <c r="BG645" i="12"/>
  <c r="BD668" i="12"/>
  <c r="BG668" i="12"/>
  <c r="BD230" i="12"/>
  <c r="BG230" i="12"/>
  <c r="BD960" i="12"/>
  <c r="BG960" i="12"/>
  <c r="AX399" i="12"/>
  <c r="BA399" i="12"/>
  <c r="BD110" i="12"/>
  <c r="BG110" i="12"/>
  <c r="AX1061" i="12"/>
  <c r="BA1061" i="12"/>
  <c r="AX556" i="12"/>
  <c r="BA556" i="12"/>
  <c r="AX113" i="12"/>
  <c r="BA113" i="12"/>
  <c r="AX524" i="12"/>
  <c r="BA524" i="12"/>
  <c r="AX339" i="12"/>
  <c r="BA339" i="12"/>
  <c r="AX407" i="12"/>
  <c r="BA407" i="12"/>
  <c r="AX564" i="12"/>
  <c r="BA564" i="12"/>
  <c r="BD262" i="12"/>
  <c r="BG262" i="12"/>
  <c r="BD1212" i="12"/>
  <c r="BG1212" i="12"/>
  <c r="BD786" i="12"/>
  <c r="BG786" i="12"/>
  <c r="BD1331" i="12"/>
  <c r="BG1331" i="12"/>
  <c r="AX810" i="12"/>
  <c r="BA810" i="12"/>
  <c r="BD194" i="12"/>
  <c r="BG194" i="12"/>
  <c r="AX1207" i="12"/>
  <c r="BA1207" i="12"/>
  <c r="BD380" i="12"/>
  <c r="BG380" i="12"/>
  <c r="AX391" i="12"/>
  <c r="BA391" i="12"/>
  <c r="AX492" i="12"/>
  <c r="BA492" i="12"/>
  <c r="BD823" i="12"/>
  <c r="BG823" i="12"/>
  <c r="BD1031" i="12"/>
  <c r="BG1031" i="12"/>
  <c r="AX157" i="12"/>
  <c r="BA157" i="12"/>
  <c r="BG684" i="12"/>
  <c r="BD684" i="12"/>
  <c r="AX483" i="12"/>
  <c r="BA483" i="12"/>
  <c r="AX865" i="12"/>
  <c r="BA865" i="12"/>
  <c r="AX901" i="12"/>
  <c r="BA901" i="12"/>
  <c r="BD1306" i="12"/>
  <c r="BG1306" i="12"/>
  <c r="BD1070" i="12"/>
  <c r="BG1070" i="12"/>
  <c r="AX177" i="12"/>
  <c r="BA177" i="12"/>
  <c r="AX387" i="12"/>
  <c r="BA387" i="12"/>
  <c r="BD270" i="12"/>
  <c r="BG270" i="12"/>
  <c r="BD850" i="12"/>
  <c r="BG850" i="12"/>
  <c r="BA948" i="12"/>
  <c r="AX948" i="12"/>
  <c r="AX1085" i="12"/>
  <c r="BA1085" i="12"/>
  <c r="BG310" i="12"/>
  <c r="BD310" i="12"/>
  <c r="BG1258" i="12"/>
  <c r="BD1258" i="12"/>
  <c r="BA1181" i="12"/>
  <c r="AX1181" i="12"/>
  <c r="BG828" i="12"/>
  <c r="BD828" i="12"/>
  <c r="BG68" i="12"/>
  <c r="BD68" i="12"/>
  <c r="BA557" i="12"/>
  <c r="AX557" i="12"/>
  <c r="BA732" i="12"/>
  <c r="AX732" i="12"/>
  <c r="BD183" i="12"/>
  <c r="BG183" i="12"/>
  <c r="BG571" i="12"/>
  <c r="BD571" i="12"/>
  <c r="BG842" i="12"/>
  <c r="BD842" i="12"/>
  <c r="BG334" i="12"/>
  <c r="BD334" i="12"/>
  <c r="BG478" i="12"/>
  <c r="BD478" i="12"/>
  <c r="AX955" i="12"/>
  <c r="BA955" i="12"/>
  <c r="BG338" i="12"/>
  <c r="BD338" i="12"/>
  <c r="BD341" i="12"/>
  <c r="BG341" i="12"/>
  <c r="AX619" i="12"/>
  <c r="BA619" i="12"/>
  <c r="BD792" i="12"/>
  <c r="BG792" i="12"/>
  <c r="AX1076" i="12"/>
  <c r="BA1076" i="12"/>
  <c r="BA1282" i="12"/>
  <c r="AX1282" i="12"/>
  <c r="AX205" i="12"/>
  <c r="BA205" i="12"/>
  <c r="AX93" i="12"/>
  <c r="BA93" i="12"/>
  <c r="AX1053" i="12"/>
  <c r="BA1053" i="12"/>
  <c r="BD218" i="12"/>
  <c r="BG218" i="12"/>
  <c r="BD827" i="12"/>
  <c r="BG827" i="12"/>
  <c r="BD762" i="12"/>
  <c r="BG762" i="12"/>
  <c r="BD778" i="12"/>
  <c r="BG778" i="12"/>
  <c r="AX133" i="12"/>
  <c r="BA133" i="12"/>
  <c r="BD134" i="12"/>
  <c r="BG134" i="12"/>
  <c r="AX1088" i="12"/>
  <c r="BA1088" i="12"/>
  <c r="AX261" i="12"/>
  <c r="BA261" i="12"/>
  <c r="BG926" i="12"/>
  <c r="BD926" i="12"/>
  <c r="BD432" i="12"/>
  <c r="BG432" i="12"/>
  <c r="AX197" i="12"/>
  <c r="BA197" i="12"/>
  <c r="AX257" i="12"/>
  <c r="BA257" i="12"/>
  <c r="BA1029" i="12"/>
  <c r="AX1029" i="12"/>
  <c r="BG1169" i="12"/>
  <c r="BD1169" i="12"/>
  <c r="BD1216" i="12"/>
  <c r="BG1216" i="12"/>
  <c r="BG745" i="12"/>
  <c r="BD745" i="12"/>
  <c r="AX913" i="12"/>
  <c r="BA913" i="12"/>
  <c r="BD420" i="12"/>
  <c r="BG420" i="12"/>
  <c r="BD452" i="12"/>
  <c r="BG452" i="12"/>
  <c r="BD808" i="12"/>
  <c r="BG808" i="12"/>
  <c r="AX475" i="12"/>
  <c r="BA475" i="12"/>
  <c r="BD878" i="12"/>
  <c r="BG878" i="12"/>
  <c r="AX1353" i="12"/>
  <c r="BA1353" i="12"/>
  <c r="AX897" i="12"/>
  <c r="BA897" i="12"/>
  <c r="BD428" i="12"/>
  <c r="BG428" i="12"/>
  <c r="BD613" i="12"/>
  <c r="BG613" i="12"/>
  <c r="AX419" i="12"/>
  <c r="BA419" i="12"/>
  <c r="BD266" i="12"/>
  <c r="BG266" i="12"/>
  <c r="BD294" i="12"/>
  <c r="BG294" i="12"/>
  <c r="BD1341" i="12"/>
  <c r="BG1341" i="12"/>
  <c r="BA882" i="12"/>
  <c r="AX882" i="12"/>
  <c r="BD562" i="12"/>
  <c r="BG562" i="12"/>
  <c r="BA665" i="12"/>
  <c r="AX665" i="12"/>
  <c r="BG1266" i="12"/>
  <c r="BD1266" i="12"/>
  <c r="BG953" i="12"/>
  <c r="BD953" i="12"/>
  <c r="AX943" i="12"/>
  <c r="BA943" i="12"/>
  <c r="BD195" i="12"/>
  <c r="BG195" i="12"/>
  <c r="BD887" i="12"/>
  <c r="BG887" i="12"/>
  <c r="BG1099" i="12"/>
  <c r="BD1099" i="12"/>
  <c r="BG342" i="12"/>
  <c r="BD342" i="12"/>
  <c r="BD231" i="12"/>
  <c r="BG231" i="12"/>
  <c r="BA1324" i="12"/>
  <c r="AX1324" i="12"/>
  <c r="BD875" i="12"/>
  <c r="BG875" i="12"/>
  <c r="BD1336" i="12"/>
  <c r="BG1336" i="12"/>
  <c r="AX1176" i="12"/>
  <c r="BA1176" i="12"/>
  <c r="BD915" i="12"/>
  <c r="BG915" i="12"/>
  <c r="BG438" i="12"/>
  <c r="BD438" i="12"/>
  <c r="BD48" i="12"/>
  <c r="BG48" i="12"/>
  <c r="BG844" i="12"/>
  <c r="BD844" i="12"/>
  <c r="BG86" i="12"/>
  <c r="BD86" i="12"/>
  <c r="BD472" i="12"/>
  <c r="BG472" i="12"/>
  <c r="BD1354" i="12"/>
  <c r="BG1354" i="12"/>
  <c r="BD918" i="12"/>
  <c r="BG918" i="12"/>
  <c r="BD772" i="12"/>
  <c r="BG772" i="12"/>
  <c r="BD400" i="12"/>
  <c r="BG400" i="12"/>
  <c r="BD1090" i="12"/>
  <c r="BG1090" i="12"/>
  <c r="BD198" i="12"/>
  <c r="BG198" i="12"/>
  <c r="BD444" i="12"/>
  <c r="BG444" i="12"/>
  <c r="BD1329" i="12"/>
  <c r="BG1329" i="12"/>
  <c r="BD214" i="12"/>
  <c r="BG214" i="12"/>
  <c r="BD1264" i="12"/>
  <c r="BG1264" i="12"/>
  <c r="AX568" i="12"/>
  <c r="BA568" i="12"/>
  <c r="BD537" i="12"/>
  <c r="BG537" i="12"/>
  <c r="BD914" i="12"/>
  <c r="BG914" i="12"/>
  <c r="AX367" i="12"/>
  <c r="BA367" i="12"/>
  <c r="BD1280" i="12"/>
  <c r="BG1280" i="12"/>
  <c r="BD1033" i="12"/>
  <c r="BG1033" i="12"/>
  <c r="BD174" i="12"/>
  <c r="BG174" i="12"/>
  <c r="BD392" i="12"/>
  <c r="BG392" i="12"/>
  <c r="BD898" i="12"/>
  <c r="BG898" i="12"/>
  <c r="BD103" i="12"/>
  <c r="BG103" i="12"/>
  <c r="BD170" i="12"/>
  <c r="BG170" i="12"/>
  <c r="AX233" i="12"/>
  <c r="BA233" i="12"/>
  <c r="BD874" i="12"/>
  <c r="BG874" i="12"/>
  <c r="AX327" i="12"/>
  <c r="BA327" i="12"/>
  <c r="AX1215" i="12"/>
  <c r="BA1215" i="12"/>
  <c r="AX237" i="12"/>
  <c r="BA237" i="12"/>
  <c r="AX512" i="12"/>
  <c r="BA512" i="12"/>
  <c r="BD1062" i="12"/>
  <c r="BG1062" i="12"/>
  <c r="BD7" i="12"/>
  <c r="BG7" i="12"/>
  <c r="AX923" i="12"/>
  <c r="BA923" i="12"/>
  <c r="AX1050" i="12"/>
  <c r="BA1050" i="12"/>
  <c r="BG832" i="12"/>
  <c r="BD832" i="12"/>
  <c r="BA932" i="12"/>
  <c r="AX932" i="12"/>
  <c r="AX655" i="12"/>
  <c r="BA655" i="12"/>
  <c r="BG1079" i="12"/>
  <c r="BD1079" i="12"/>
  <c r="BD191" i="12"/>
  <c r="BG191" i="12"/>
  <c r="AX587" i="12"/>
  <c r="BA587" i="12"/>
  <c r="BD349" i="12"/>
  <c r="BG349" i="12"/>
  <c r="BD95" i="12"/>
  <c r="BG95" i="12"/>
  <c r="BD282" i="12"/>
  <c r="BG282" i="12"/>
  <c r="BA1185" i="12"/>
  <c r="AX1185" i="12"/>
  <c r="BG318" i="12"/>
  <c r="BD318" i="12"/>
  <c r="BA752" i="12"/>
  <c r="AX752" i="12"/>
  <c r="BD1071" i="12"/>
  <c r="BG1071" i="12"/>
  <c r="BD1060" i="12"/>
  <c r="BG1060" i="12"/>
  <c r="BG486" i="12"/>
  <c r="BD486" i="12"/>
  <c r="BG860" i="12"/>
  <c r="BD860" i="12"/>
  <c r="AX1156" i="12"/>
  <c r="BA1156" i="12"/>
  <c r="BD309" i="12"/>
  <c r="BG309" i="12"/>
  <c r="BD883" i="12"/>
  <c r="BG883" i="12"/>
  <c r="AX307" i="12"/>
  <c r="BA307" i="12"/>
  <c r="BD47" i="12"/>
  <c r="BG47" i="12"/>
  <c r="AX893" i="12"/>
  <c r="BA893" i="12"/>
  <c r="AX467" i="12"/>
  <c r="BA467" i="12"/>
  <c r="BD936" i="12"/>
  <c r="BG936" i="12"/>
  <c r="AX927" i="12"/>
  <c r="BA927" i="12"/>
  <c r="AX1092" i="12"/>
  <c r="BA1092" i="12"/>
  <c r="BD1342" i="12"/>
  <c r="BG1342" i="12"/>
  <c r="BA804" i="12"/>
  <c r="AX804" i="12"/>
  <c r="BD862" i="12"/>
  <c r="BG862" i="12"/>
  <c r="AX105" i="12"/>
  <c r="BA105" i="12"/>
  <c r="AX1168" i="12"/>
  <c r="BA1168" i="12"/>
  <c r="BA906" i="12"/>
  <c r="AX906" i="12"/>
  <c r="AX27" i="12"/>
  <c r="BA27" i="12"/>
  <c r="AX89" i="12"/>
  <c r="BA89" i="12"/>
  <c r="BD1332" i="12"/>
  <c r="BG1332" i="12"/>
  <c r="BD1224" i="12"/>
  <c r="BG1224" i="12"/>
  <c r="AX1302" i="12"/>
  <c r="BA1302" i="12"/>
  <c r="BG1233" i="12"/>
  <c r="BD1233" i="12"/>
  <c r="BD617" i="12"/>
  <c r="BG617" i="12"/>
  <c r="BD274" i="12"/>
  <c r="BG274" i="12"/>
  <c r="BG586" i="12"/>
  <c r="BD586" i="12"/>
  <c r="BD265" i="12"/>
  <c r="BG265" i="12"/>
  <c r="BA481" i="12"/>
  <c r="AX481" i="12"/>
  <c r="BA385" i="12"/>
  <c r="AX385" i="12"/>
  <c r="AX1038" i="12"/>
  <c r="BA1038" i="12"/>
  <c r="BD35" i="12"/>
  <c r="BG35" i="12"/>
  <c r="BA337" i="12"/>
  <c r="AX337" i="12"/>
  <c r="BA405" i="12"/>
  <c r="AX405" i="12"/>
  <c r="BD1288" i="12"/>
  <c r="BG1288" i="12"/>
  <c r="BD55" i="12"/>
  <c r="BG55" i="12"/>
  <c r="BD11" i="12"/>
  <c r="BG11" i="12"/>
  <c r="BD67" i="12"/>
  <c r="BG67" i="12"/>
  <c r="BD297" i="12"/>
  <c r="BG297" i="12"/>
  <c r="BG743" i="12"/>
  <c r="BD743" i="12"/>
  <c r="AX1146" i="12"/>
  <c r="BA1146" i="12"/>
  <c r="BA445" i="12"/>
  <c r="AX445" i="12"/>
  <c r="BA1337" i="12"/>
  <c r="AX1337" i="12"/>
  <c r="BA417" i="12"/>
  <c r="AX417" i="12"/>
  <c r="BA834" i="12"/>
  <c r="AX834" i="12"/>
  <c r="BG754" i="12"/>
  <c r="BD754" i="12"/>
  <c r="BG1296" i="12"/>
  <c r="BD1296" i="12"/>
  <c r="BA1314" i="12"/>
  <c r="AX1314" i="12"/>
  <c r="BA469" i="12"/>
  <c r="AX469" i="12"/>
  <c r="BA1326" i="12"/>
  <c r="AX1326" i="12"/>
  <c r="BA1318" i="12"/>
  <c r="AX1318" i="12"/>
  <c r="BD583" i="12"/>
  <c r="BG583" i="12"/>
  <c r="BA1067" i="12"/>
  <c r="AX1067" i="12"/>
  <c r="BA498" i="12"/>
  <c r="AX498" i="12"/>
  <c r="BA579" i="12"/>
  <c r="AX579" i="12"/>
  <c r="BD493" i="12"/>
  <c r="BG493" i="12"/>
  <c r="BD1344" i="12"/>
  <c r="BG1344" i="12"/>
  <c r="AX1106" i="12"/>
  <c r="BA1106" i="12"/>
  <c r="BA421" i="12"/>
  <c r="AX421" i="12"/>
  <c r="BA1148" i="12"/>
  <c r="AX1148" i="12"/>
  <c r="BA461" i="12"/>
  <c r="AX461" i="12"/>
  <c r="BG584" i="12"/>
  <c r="BD584" i="12"/>
  <c r="BA506" i="12"/>
  <c r="AX506" i="12"/>
  <c r="BD558" i="12"/>
  <c r="BG558" i="12"/>
  <c r="BD903" i="12"/>
  <c r="BG903" i="12"/>
  <c r="BG773" i="12"/>
  <c r="BD773" i="12"/>
  <c r="BD114" i="12"/>
  <c r="BG114" i="12"/>
  <c r="AX905" i="12"/>
  <c r="BA905" i="12"/>
  <c r="BD796" i="12"/>
  <c r="BG796" i="12"/>
  <c r="BD396" i="12"/>
  <c r="BG396" i="12"/>
  <c r="BA1035" i="12"/>
  <c r="AX1035" i="12"/>
  <c r="BG830" i="12"/>
  <c r="BD830" i="12"/>
  <c r="BD175" i="12"/>
  <c r="BG175" i="12"/>
  <c r="AX1081" i="12"/>
  <c r="BA1081" i="12"/>
  <c r="BD159" i="12"/>
  <c r="BG159" i="12"/>
  <c r="BD629" i="12"/>
  <c r="BG629" i="12"/>
  <c r="AX463" i="12"/>
  <c r="BA463" i="12"/>
  <c r="AX623" i="12"/>
  <c r="BA623" i="12"/>
  <c r="BG470" i="12"/>
  <c r="BD470" i="12"/>
  <c r="BA1250" i="12"/>
  <c r="AX1250" i="12"/>
  <c r="AX165" i="12"/>
  <c r="BA165" i="12"/>
  <c r="AX253" i="12"/>
  <c r="BA253" i="12"/>
  <c r="AX193" i="12"/>
  <c r="BA193" i="12"/>
  <c r="BA934" i="12"/>
  <c r="AX934" i="12"/>
  <c r="AX1072" i="12"/>
  <c r="BA1072" i="12"/>
  <c r="AX552" i="12"/>
  <c r="BA552" i="12"/>
  <c r="BG705" i="12"/>
  <c r="BD705" i="12"/>
  <c r="BD854" i="12"/>
  <c r="BG854" i="12"/>
  <c r="BD163" i="12"/>
  <c r="BG163" i="12"/>
  <c r="BA1107" i="12"/>
  <c r="AX1107" i="12"/>
  <c r="BD497" i="12"/>
  <c r="BG497" i="12"/>
  <c r="AX607" i="12"/>
  <c r="BA607" i="12"/>
  <c r="BD495" i="12"/>
  <c r="BG495" i="12"/>
  <c r="BA1127" i="12"/>
  <c r="AX1127" i="12"/>
  <c r="BA533" i="12"/>
  <c r="AX533" i="12"/>
  <c r="BD928" i="12"/>
  <c r="BG928" i="12"/>
  <c r="BG418" i="12"/>
  <c r="BD418" i="12"/>
  <c r="BD518" i="12"/>
  <c r="BG518" i="12"/>
  <c r="BG454" i="12"/>
  <c r="BD454" i="12"/>
  <c r="BG864" i="12"/>
  <c r="BD864" i="12"/>
  <c r="BD749" i="12"/>
  <c r="BG749" i="12"/>
  <c r="BD911" i="12"/>
  <c r="BG911" i="12"/>
  <c r="BD895" i="12"/>
  <c r="BG895" i="12"/>
  <c r="BD127" i="12"/>
  <c r="BG127" i="12"/>
  <c r="BD858" i="12"/>
  <c r="BG858" i="12"/>
  <c r="BG370" i="12"/>
  <c r="BD370" i="12"/>
  <c r="BD1220" i="12"/>
  <c r="BG1220" i="12"/>
  <c r="BG386" i="12"/>
  <c r="BD386" i="12"/>
  <c r="BA1177" i="12"/>
  <c r="AX1177" i="12"/>
  <c r="BD28" i="12"/>
  <c r="BG28" i="12"/>
  <c r="BD352" i="12"/>
  <c r="BG352" i="12"/>
  <c r="BD1123" i="12"/>
  <c r="BG1123" i="12"/>
  <c r="BD1350" i="12"/>
  <c r="BG1350" i="12"/>
  <c r="AX1230" i="12"/>
  <c r="BA1230" i="12"/>
  <c r="AX1096" i="12"/>
  <c r="BA1096" i="12"/>
  <c r="BG657" i="12"/>
  <c r="BD657" i="12"/>
  <c r="BD130" i="12"/>
  <c r="BG130" i="12"/>
  <c r="AX169" i="12"/>
  <c r="BA169" i="12"/>
  <c r="BD1286" i="12"/>
  <c r="BG1286" i="12"/>
  <c r="BD940" i="12"/>
  <c r="BG940" i="12"/>
  <c r="BA77" i="12"/>
  <c r="AX77" i="12"/>
  <c r="AX1041" i="12"/>
  <c r="BA1041" i="12"/>
  <c r="AX459" i="12"/>
  <c r="BA459" i="12"/>
  <c r="BD1027" i="12"/>
  <c r="BG1027" i="12"/>
  <c r="BD480" i="12"/>
  <c r="BG480" i="12"/>
  <c r="AX311" i="12"/>
  <c r="BA311" i="12"/>
  <c r="BD87" i="12"/>
  <c r="BG87" i="12"/>
  <c r="BD964" i="12"/>
  <c r="BG964" i="12"/>
  <c r="BD246" i="12"/>
  <c r="BG246" i="12"/>
  <c r="AX528" i="12"/>
  <c r="BA528" i="12"/>
  <c r="AX877" i="12"/>
  <c r="BA877" i="12"/>
  <c r="AX825" i="12"/>
  <c r="BA825" i="12"/>
  <c r="BD1346" i="12"/>
  <c r="BG1346" i="12"/>
  <c r="BD577" i="12"/>
  <c r="BG577" i="12"/>
  <c r="AX532" i="12"/>
  <c r="BA532" i="12"/>
  <c r="BD424" i="12"/>
  <c r="BG424" i="12"/>
  <c r="AX1049" i="12"/>
  <c r="BA1049" i="12"/>
  <c r="BD776" i="12"/>
  <c r="BG776" i="12"/>
  <c r="AX814" i="12"/>
  <c r="BA814" i="12"/>
  <c r="AX443" i="12"/>
  <c r="BA443" i="12"/>
  <c r="AX117" i="12"/>
  <c r="BA117" i="12"/>
  <c r="BD1223" i="12"/>
  <c r="BG1223" i="12"/>
  <c r="BA569" i="12"/>
  <c r="AX569" i="12"/>
  <c r="AX1164" i="12"/>
  <c r="BA1164" i="12"/>
  <c r="BD239" i="12"/>
  <c r="BG239" i="12"/>
  <c r="BG941" i="12"/>
  <c r="BD941" i="12"/>
  <c r="BD822" i="12"/>
  <c r="BG822" i="12"/>
  <c r="BD207" i="12"/>
  <c r="BG207" i="12"/>
  <c r="BD211" i="12"/>
  <c r="BG211" i="12"/>
  <c r="BG354" i="12"/>
  <c r="BD354" i="12"/>
  <c r="AX1159" i="12"/>
  <c r="BA1159" i="12"/>
  <c r="BA1200" i="12"/>
  <c r="AX1200" i="12"/>
  <c r="BD263" i="12"/>
  <c r="BG263" i="12"/>
  <c r="AX939" i="12"/>
  <c r="BA939" i="12"/>
  <c r="BG551" i="12"/>
  <c r="BD551" i="12"/>
  <c r="BG1186" i="12"/>
  <c r="BD1186" i="12"/>
  <c r="BA82" i="12"/>
  <c r="AX82" i="12"/>
  <c r="BG1243" i="12"/>
  <c r="BD1243" i="12"/>
  <c r="BG304" i="12"/>
  <c r="BD304" i="12"/>
  <c r="BD143" i="12"/>
  <c r="BG143" i="12"/>
  <c r="BG362" i="12"/>
  <c r="BD362" i="12"/>
  <c r="BD167" i="12"/>
  <c r="BG167" i="12"/>
  <c r="BD364" i="12"/>
  <c r="BG364" i="12"/>
  <c r="AX315" i="12"/>
  <c r="BA315" i="12"/>
  <c r="BD222" i="12"/>
  <c r="BG222" i="12"/>
  <c r="BD436" i="12"/>
  <c r="BG436" i="12"/>
  <c r="BD182" i="12"/>
  <c r="BG182" i="12"/>
  <c r="AX580" i="12"/>
  <c r="BA580" i="12"/>
  <c r="BD1196" i="12"/>
  <c r="BG1196" i="12"/>
  <c r="BD1064" i="12"/>
  <c r="BG1064" i="12"/>
  <c r="BD1066" i="12"/>
  <c r="BG1066" i="12"/>
  <c r="AX85" i="12"/>
  <c r="BA85" i="12"/>
  <c r="BG1102" i="12"/>
  <c r="BD1102" i="12"/>
  <c r="AX137" i="12"/>
  <c r="BA137" i="12"/>
  <c r="BD1139" i="12"/>
  <c r="BG1139" i="12"/>
  <c r="BD488" i="12"/>
  <c r="BG488" i="12"/>
  <c r="BD829" i="12"/>
  <c r="BG829" i="12"/>
  <c r="AX331" i="12"/>
  <c r="BA331" i="12"/>
  <c r="AX149" i="12"/>
  <c r="BA149" i="12"/>
  <c r="BD589" i="12"/>
  <c r="BG589" i="12"/>
  <c r="BD1013" i="12"/>
  <c r="BG1013" i="12"/>
  <c r="BD1051" i="12"/>
  <c r="BG1051" i="12"/>
  <c r="AX548" i="12"/>
  <c r="BA548" i="12"/>
  <c r="BD202" i="12"/>
  <c r="BG202" i="12"/>
  <c r="BD368" i="12"/>
  <c r="BG368" i="12"/>
  <c r="AX1195" i="12"/>
  <c r="BA1195" i="12"/>
  <c r="BD73" i="12"/>
  <c r="BG73" i="12"/>
  <c r="AX209" i="12"/>
  <c r="BA209" i="12"/>
  <c r="BD649" i="12"/>
  <c r="BG649" i="12"/>
  <c r="AX415" i="12"/>
  <c r="BA415" i="12"/>
  <c r="AX439" i="12"/>
  <c r="BA439" i="12"/>
  <c r="BD784" i="12"/>
  <c r="BG784" i="12"/>
  <c r="BG983" i="12"/>
  <c r="BD983" i="12"/>
  <c r="BD758" i="12"/>
  <c r="BG758" i="12"/>
  <c r="BA853" i="12"/>
  <c r="AX853" i="12"/>
  <c r="AX323" i="12"/>
  <c r="BA323" i="12"/>
  <c r="AX591" i="12"/>
  <c r="BA591" i="12"/>
  <c r="BD278" i="12"/>
  <c r="BG278" i="12"/>
  <c r="AX1046" i="12"/>
  <c r="BA1046" i="12"/>
  <c r="BG769" i="12"/>
  <c r="BD769" i="12"/>
  <c r="BG973" i="12"/>
  <c r="BD973" i="12"/>
  <c r="BD1219" i="12"/>
  <c r="BG1219" i="12"/>
  <c r="BD855" i="12"/>
  <c r="BG855" i="12"/>
  <c r="AX643" i="12"/>
  <c r="BA643" i="12"/>
  <c r="BG713" i="12"/>
  <c r="BD713" i="12"/>
  <c r="AX1042" i="12"/>
  <c r="BA1042" i="12"/>
  <c r="BG382" i="12"/>
  <c r="BD382" i="12"/>
  <c r="AX971" i="12"/>
  <c r="BA971" i="12"/>
  <c r="BD325" i="12"/>
  <c r="BG325" i="12"/>
  <c r="BD1239" i="12"/>
  <c r="BG1239" i="12"/>
  <c r="AX1110" i="12"/>
  <c r="BA1110" i="12"/>
  <c r="AX639" i="12"/>
  <c r="BA639" i="12"/>
  <c r="BD255" i="12"/>
  <c r="BG255" i="12"/>
  <c r="BG366" i="12"/>
  <c r="BD366" i="12"/>
  <c r="BG330" i="12"/>
  <c r="BD330" i="12"/>
  <c r="BG1024" i="12"/>
  <c r="BD1024" i="12"/>
  <c r="BG1241" i="12"/>
  <c r="BD1241" i="12"/>
  <c r="BD155" i="12"/>
  <c r="BG155" i="12"/>
  <c r="BA1147" i="12"/>
  <c r="AX1147" i="12"/>
  <c r="BD219" i="12"/>
  <c r="BG219" i="12"/>
  <c r="BD151" i="12"/>
  <c r="BG151" i="12"/>
  <c r="BD902" i="12"/>
  <c r="BG902" i="12"/>
  <c r="AX153" i="12"/>
  <c r="BA153" i="12"/>
  <c r="BD561" i="12"/>
  <c r="BG561" i="12"/>
  <c r="AX451" i="12"/>
  <c r="BA451" i="12"/>
  <c r="BA1037" i="12"/>
  <c r="AX1037" i="12"/>
  <c r="AX1191" i="12"/>
  <c r="BA1191" i="12"/>
  <c r="AX213" i="12"/>
  <c r="BA213" i="12"/>
  <c r="BD412" i="12"/>
  <c r="BG412" i="12"/>
  <c r="AX201" i="12"/>
  <c r="BA201" i="12"/>
  <c r="BD1068" i="12"/>
  <c r="BG1068" i="12"/>
  <c r="BD79" i="12"/>
  <c r="BG79" i="12"/>
  <c r="BD517" i="12"/>
  <c r="BG517" i="12"/>
  <c r="AX1080" i="12"/>
  <c r="BA1080" i="12"/>
  <c r="AX173" i="12"/>
  <c r="BA173" i="12"/>
  <c r="AX909" i="12"/>
  <c r="BA909" i="12"/>
  <c r="AX1045" i="12"/>
  <c r="BA1045" i="12"/>
  <c r="BD464" i="12"/>
  <c r="BG464" i="12"/>
  <c r="BD549" i="12"/>
  <c r="BG549" i="12"/>
  <c r="BD1244" i="12"/>
  <c r="BG1244" i="12"/>
  <c r="BG673" i="12"/>
  <c r="BD673" i="12"/>
  <c r="BD1242" i="12"/>
  <c r="BG1242" i="12"/>
  <c r="BD812" i="12"/>
  <c r="BG812" i="12"/>
  <c r="AX1183" i="12"/>
  <c r="BA1183" i="12"/>
  <c r="BD736" i="12"/>
  <c r="BG736" i="12"/>
  <c r="AX229" i="12"/>
  <c r="BA229" i="12"/>
  <c r="BD360" i="12"/>
  <c r="BG360" i="12"/>
  <c r="BD242" i="12"/>
  <c r="BG242" i="12"/>
  <c r="BD922" i="12"/>
  <c r="BG922" i="12"/>
  <c r="BG930" i="12"/>
  <c r="BD930" i="12"/>
  <c r="AX411" i="12"/>
  <c r="BA411" i="12"/>
  <c r="BD484" i="12"/>
  <c r="BG484" i="12"/>
  <c r="AX560" i="12"/>
  <c r="BA560" i="12"/>
  <c r="BD460" i="12"/>
  <c r="BG460" i="12"/>
  <c r="BD162" i="12"/>
  <c r="BG162" i="12"/>
  <c r="AX479" i="12"/>
  <c r="BA479" i="12"/>
  <c r="AX125" i="12"/>
  <c r="BA125" i="12"/>
  <c r="AX319" i="12"/>
  <c r="BA319" i="12"/>
  <c r="AX447" i="12"/>
  <c r="BA447" i="12"/>
  <c r="AX121" i="12"/>
  <c r="BA121" i="12"/>
  <c r="AX1057" i="12"/>
  <c r="BA1057" i="12"/>
  <c r="BA1021" i="12"/>
  <c r="AX1021" i="12"/>
  <c r="AX611" i="12"/>
  <c r="BA611" i="12"/>
  <c r="BD1333" i="12"/>
  <c r="BG1333" i="12"/>
  <c r="BD302" i="12"/>
  <c r="BG302" i="12"/>
  <c r="BD107" i="12"/>
  <c r="BG107" i="12"/>
  <c r="BA1094" i="12"/>
  <c r="AX1094" i="12"/>
  <c r="AX1184" i="12"/>
  <c r="BA1184" i="12"/>
  <c r="BG490" i="12"/>
  <c r="BD490" i="12"/>
  <c r="AX659" i="12"/>
  <c r="BA659" i="12"/>
  <c r="AX631" i="12"/>
  <c r="BA631" i="12"/>
  <c r="AX967" i="12"/>
  <c r="BA967" i="12"/>
  <c r="BG402" i="12"/>
  <c r="BD402" i="12"/>
  <c r="BG1197" i="12"/>
  <c r="BD1197" i="12"/>
  <c r="BD1075" i="12"/>
  <c r="BG1075" i="12"/>
  <c r="BA997" i="12"/>
  <c r="AX997" i="12"/>
  <c r="BG821" i="12"/>
  <c r="BD821" i="12"/>
  <c r="AX1231" i="12"/>
  <c r="BA1231" i="12"/>
  <c r="BG406" i="12"/>
  <c r="BD406" i="12"/>
  <c r="BG689" i="12"/>
  <c r="BD689" i="12"/>
  <c r="AX593" i="12"/>
  <c r="BA593" i="12"/>
  <c r="BD290" i="12"/>
  <c r="BG290" i="12"/>
  <c r="BA676" i="12"/>
  <c r="AX676" i="12"/>
  <c r="AX1171" i="12"/>
  <c r="BA1171" i="12"/>
  <c r="AX97" i="12"/>
  <c r="BA97" i="12"/>
  <c r="BD728" i="12"/>
  <c r="BG728" i="12"/>
  <c r="AX806" i="12"/>
  <c r="BA806" i="12"/>
  <c r="BA857" i="12"/>
  <c r="AX857" i="12"/>
  <c r="BD1047" i="12"/>
  <c r="BG1047" i="12"/>
  <c r="BD187" i="12"/>
  <c r="BG187" i="12"/>
  <c r="BD851" i="12"/>
  <c r="BG851" i="12"/>
  <c r="AX889" i="12"/>
  <c r="BA889" i="12"/>
  <c r="AX129" i="12"/>
  <c r="BA129" i="12"/>
  <c r="AX185" i="12"/>
  <c r="BA185" i="12"/>
  <c r="BA1272" i="12"/>
  <c r="AX1272" i="12"/>
  <c r="AX798" i="12"/>
  <c r="BA798" i="12"/>
  <c r="BA1268" i="12"/>
  <c r="AX1268" i="12"/>
  <c r="BD179" i="12"/>
  <c r="BG179" i="12"/>
  <c r="AX245" i="12"/>
  <c r="BA245" i="12"/>
  <c r="BD1119" i="12"/>
  <c r="BG1119" i="12"/>
  <c r="AX455" i="12"/>
  <c r="BA455" i="12"/>
  <c r="BG977" i="12"/>
  <c r="BD977" i="12"/>
  <c r="BD238" i="12"/>
  <c r="BG238" i="12"/>
  <c r="AX491" i="12"/>
  <c r="BA491" i="12"/>
  <c r="AX101" i="12"/>
  <c r="BA101" i="12"/>
  <c r="BG1252" i="12"/>
  <c r="BD1252" i="12"/>
  <c r="BD1059" i="12"/>
  <c r="BG1059" i="12"/>
  <c r="AX1101" i="12"/>
  <c r="BA1101" i="12"/>
  <c r="AX371" i="12"/>
  <c r="BA371" i="12"/>
  <c r="AX375" i="12"/>
  <c r="BA375" i="12"/>
  <c r="BA845" i="12"/>
  <c r="AX845" i="12"/>
  <c r="AX189" i="12"/>
  <c r="BA189" i="12"/>
  <c r="AX885" i="12"/>
  <c r="BA885" i="12"/>
  <c r="BD550" i="12"/>
  <c r="BG550" i="12"/>
  <c r="AX1180" i="12"/>
  <c r="BA1180" i="12"/>
  <c r="BD268" i="12"/>
  <c r="BG268" i="12"/>
  <c r="BG1289" i="12"/>
  <c r="BD1289" i="12"/>
  <c r="BD1276" i="12"/>
  <c r="BG1276" i="12"/>
  <c r="BD345" i="12"/>
  <c r="BG345" i="12"/>
  <c r="BG462" i="12"/>
  <c r="BD462" i="12"/>
  <c r="BD907" i="12"/>
  <c r="BG907" i="12"/>
  <c r="AX651" i="12"/>
  <c r="BA651" i="12"/>
  <c r="AX1073" i="12"/>
  <c r="BA1073" i="12"/>
  <c r="AX947" i="12"/>
  <c r="BA947" i="12"/>
  <c r="BG446" i="12"/>
  <c r="BD446" i="12"/>
  <c r="BA1198" i="12"/>
  <c r="AX1198" i="12"/>
  <c r="BA503" i="12"/>
  <c r="AX503" i="12"/>
  <c r="BA365" i="12"/>
  <c r="AX365" i="12"/>
  <c r="BA465" i="12"/>
  <c r="AX465" i="12"/>
  <c r="BD843" i="12"/>
  <c r="BG843" i="12"/>
  <c r="BA1351" i="12"/>
  <c r="AX1351" i="12"/>
  <c r="BA361" i="12"/>
  <c r="AX361" i="12"/>
  <c r="BA559" i="12"/>
  <c r="AX559" i="12"/>
  <c r="BG986" i="12"/>
  <c r="BD986" i="12"/>
  <c r="BA401" i="12"/>
  <c r="AX401" i="12"/>
  <c r="BG608" i="12"/>
  <c r="BD608" i="12"/>
  <c r="BA538" i="12"/>
  <c r="AX538" i="12"/>
  <c r="BD19" i="12"/>
  <c r="BG19" i="12"/>
  <c r="BD831" i="12"/>
  <c r="BG831" i="12"/>
  <c r="BA357" i="12"/>
  <c r="AX357" i="12"/>
  <c r="BA489" i="12"/>
  <c r="AX489" i="12"/>
  <c r="BA514" i="12"/>
  <c r="AX514" i="12"/>
  <c r="BA369" i="12"/>
  <c r="AX369" i="12"/>
  <c r="BA1018" i="12"/>
  <c r="AX1018" i="12"/>
  <c r="BG596" i="12"/>
  <c r="BD596" i="12"/>
  <c r="BG1248" i="12"/>
  <c r="BD1248" i="12"/>
  <c r="BG1150" i="12"/>
  <c r="BD1150" i="12"/>
  <c r="BD43" i="12"/>
  <c r="BG43" i="12"/>
  <c r="BD1274" i="12"/>
  <c r="BG1274" i="12"/>
  <c r="BG609" i="12"/>
  <c r="BD609" i="12"/>
  <c r="BA429" i="12"/>
  <c r="AX429" i="12"/>
  <c r="BA535" i="12"/>
  <c r="AX535" i="12"/>
  <c r="BD835" i="12"/>
  <c r="BG835" i="12"/>
  <c r="BG1162" i="12"/>
  <c r="BD1162" i="12"/>
  <c r="AC3" i="12"/>
  <c r="Z3" i="12"/>
  <c r="V1002" i="1"/>
  <c r="W1002" i="1" s="1"/>
  <c r="V803" i="1"/>
  <c r="W803" i="1" s="1"/>
  <c r="V1021" i="1"/>
  <c r="W1021" i="1" s="1"/>
  <c r="R5" i="1"/>
  <c r="V350" i="1"/>
  <c r="W350" i="1" s="1"/>
  <c r="V760" i="1"/>
  <c r="W760" i="1" s="1"/>
  <c r="V675" i="1"/>
  <c r="W675" i="1" s="1"/>
  <c r="V540" i="1"/>
  <c r="W540" i="1" s="1"/>
  <c r="A739" i="1"/>
  <c r="BG256" i="12" l="1"/>
  <c r="BD256" i="12"/>
  <c r="BD1063" i="12"/>
  <c r="BG1063" i="12"/>
  <c r="BG680" i="12"/>
  <c r="BD680" i="12"/>
  <c r="BG949" i="12"/>
  <c r="BD949" i="12"/>
  <c r="BG1263" i="12"/>
  <c r="BD1263" i="12"/>
  <c r="BG675" i="12"/>
  <c r="BD675" i="12"/>
  <c r="BG1056" i="12"/>
  <c r="BD1056" i="12"/>
  <c r="AF3" i="14"/>
  <c r="BG908" i="12"/>
  <c r="BD908" i="12"/>
  <c r="BD293" i="12"/>
  <c r="BG293" i="12"/>
  <c r="BG1044" i="12"/>
  <c r="BD1044" i="12"/>
  <c r="BD636" i="12"/>
  <c r="BG636" i="12"/>
  <c r="BG739" i="12"/>
  <c r="BD739" i="12"/>
  <c r="BG1301" i="12"/>
  <c r="BD1301" i="12"/>
  <c r="BG1347" i="12"/>
  <c r="BD1347" i="12"/>
  <c r="BG807" i="12"/>
  <c r="BD807" i="12"/>
  <c r="BG803" i="12"/>
  <c r="BD803" i="12"/>
  <c r="BG616" i="12"/>
  <c r="BD616" i="12"/>
  <c r="BG763" i="12"/>
  <c r="BD763" i="12"/>
  <c r="BG787" i="12"/>
  <c r="BD787" i="12"/>
  <c r="BG819" i="12"/>
  <c r="BD819" i="12"/>
  <c r="BG912" i="12"/>
  <c r="BD912" i="12"/>
  <c r="BD1006" i="12"/>
  <c r="BG1006" i="12"/>
  <c r="BD1265" i="12"/>
  <c r="BG1265" i="12"/>
  <c r="BD999" i="12"/>
  <c r="BG999" i="12"/>
  <c r="BD136" i="12"/>
  <c r="BG136" i="12"/>
  <c r="BG771" i="12"/>
  <c r="BD771" i="12"/>
  <c r="BG1182" i="12"/>
  <c r="BD1182" i="12"/>
  <c r="BG872" i="12"/>
  <c r="BD872" i="12"/>
  <c r="BG785" i="12"/>
  <c r="BD785" i="12"/>
  <c r="BD969" i="12"/>
  <c r="BG969" i="12"/>
  <c r="BG46" i="12"/>
  <c r="BD46" i="12"/>
  <c r="BG347" i="12"/>
  <c r="BD347" i="12"/>
  <c r="BG815" i="12"/>
  <c r="BD815" i="12"/>
  <c r="BG108" i="12"/>
  <c r="BD108" i="12"/>
  <c r="BD793" i="12"/>
  <c r="BG793" i="12"/>
  <c r="BG1032" i="12"/>
  <c r="BD1032" i="12"/>
  <c r="BG852" i="12"/>
  <c r="BD852" i="12"/>
  <c r="BD287" i="12"/>
  <c r="BG287" i="12"/>
  <c r="BD521" i="12"/>
  <c r="BG521" i="12"/>
  <c r="BD1285" i="12"/>
  <c r="BG1285" i="12"/>
  <c r="BG783" i="12"/>
  <c r="BD783" i="12"/>
  <c r="BG929" i="12"/>
  <c r="BD929" i="12"/>
  <c r="BG598" i="12"/>
  <c r="BD598" i="12"/>
  <c r="BD896" i="12"/>
  <c r="BG896" i="12"/>
  <c r="BD711" i="12"/>
  <c r="BG711" i="12"/>
  <c r="BG703" i="12"/>
  <c r="BD703" i="12"/>
  <c r="BG600" i="12"/>
  <c r="BD600" i="12"/>
  <c r="BD683" i="12"/>
  <c r="BG683" i="12"/>
  <c r="BG888" i="12"/>
  <c r="BD888" i="12"/>
  <c r="BD760" i="12"/>
  <c r="BG760" i="12"/>
  <c r="BG1011" i="12"/>
  <c r="BD1011" i="12"/>
  <c r="BD1352" i="12"/>
  <c r="BG1352" i="12"/>
  <c r="BD692" i="12"/>
  <c r="BG692" i="12"/>
  <c r="BG248" i="12"/>
  <c r="BD248" i="12"/>
  <c r="BD945" i="12"/>
  <c r="BG945" i="12"/>
  <c r="BD1277" i="12"/>
  <c r="BG1277" i="12"/>
  <c r="BD695" i="12"/>
  <c r="BG695" i="12"/>
  <c r="BG1245" i="12"/>
  <c r="BD1245" i="12"/>
  <c r="BG652" i="12"/>
  <c r="BD652" i="12"/>
  <c r="BG723" i="12"/>
  <c r="BD723" i="12"/>
  <c r="BG188" i="12"/>
  <c r="BD188" i="12"/>
  <c r="BG925" i="12"/>
  <c r="BD925" i="12"/>
  <c r="BG212" i="12"/>
  <c r="BD212" i="12"/>
  <c r="BG1120" i="12"/>
  <c r="BD1120" i="12"/>
  <c r="BG156" i="12"/>
  <c r="BD156" i="12"/>
  <c r="BG632" i="12"/>
  <c r="BD632" i="12"/>
  <c r="BD1116" i="12"/>
  <c r="BG1116" i="12"/>
  <c r="BG42" i="12"/>
  <c r="BD42" i="12"/>
  <c r="BG826" i="12"/>
  <c r="BD826" i="12"/>
  <c r="BG988" i="12"/>
  <c r="BD988" i="12"/>
  <c r="BG1283" i="12"/>
  <c r="BD1283" i="12"/>
  <c r="BD1287" i="12"/>
  <c r="BG1287" i="12"/>
  <c r="BG795" i="12"/>
  <c r="BD795" i="12"/>
  <c r="BD280" i="12"/>
  <c r="BG280" i="12"/>
  <c r="BG6" i="12"/>
  <c r="BD6" i="12"/>
  <c r="BG767" i="12"/>
  <c r="BD767" i="12"/>
  <c r="BD553" i="12"/>
  <c r="BG553" i="12"/>
  <c r="BD1254" i="12"/>
  <c r="BG1254" i="12"/>
  <c r="BD273" i="12"/>
  <c r="BG273" i="12"/>
  <c r="BG733" i="12"/>
  <c r="BD733" i="12"/>
  <c r="BD279" i="12"/>
  <c r="BG279" i="12"/>
  <c r="BG36" i="12"/>
  <c r="BD36" i="12"/>
  <c r="BG180" i="12"/>
  <c r="BD180" i="12"/>
  <c r="BG575" i="12"/>
  <c r="BD575" i="12"/>
  <c r="BG677" i="12"/>
  <c r="BD677" i="12"/>
  <c r="BD346" i="12"/>
  <c r="BG346" i="12"/>
  <c r="BG1205" i="12"/>
  <c r="BD1205" i="12"/>
  <c r="BG1007" i="12"/>
  <c r="BD1007" i="12"/>
  <c r="BD998" i="12"/>
  <c r="BG998" i="12"/>
  <c r="BG1261" i="12"/>
  <c r="BD1261" i="12"/>
  <c r="BD1321" i="12"/>
  <c r="BG1321" i="12"/>
  <c r="BD700" i="12"/>
  <c r="BG700" i="12"/>
  <c r="BG751" i="12"/>
  <c r="BD751" i="12"/>
  <c r="BG276" i="12"/>
  <c r="BD276" i="12"/>
  <c r="BG22" i="12"/>
  <c r="BD22" i="12"/>
  <c r="BG1293" i="12"/>
  <c r="BD1293" i="12"/>
  <c r="BG1128" i="12"/>
  <c r="BD1128" i="12"/>
  <c r="BG590" i="12"/>
  <c r="BD590" i="12"/>
  <c r="BG1154" i="12"/>
  <c r="BD1154" i="12"/>
  <c r="BD691" i="12"/>
  <c r="BG691" i="12"/>
  <c r="BG799" i="12"/>
  <c r="BD799" i="12"/>
  <c r="BG1319" i="12"/>
  <c r="BD1319" i="12"/>
  <c r="BD1247" i="12"/>
  <c r="BG1247" i="12"/>
  <c r="BD58" i="12"/>
  <c r="BG58" i="12"/>
  <c r="BG1272" i="12"/>
  <c r="BD1272" i="12"/>
  <c r="BG1314" i="12"/>
  <c r="BD1314" i="12"/>
  <c r="BD752" i="12"/>
  <c r="BG752" i="12"/>
  <c r="BG59" i="12"/>
  <c r="BD59" i="12"/>
  <c r="BD381" i="12"/>
  <c r="BG381" i="12"/>
  <c r="BG651" i="12"/>
  <c r="BD651" i="12"/>
  <c r="BG1180" i="12"/>
  <c r="BD1180" i="12"/>
  <c r="BG245" i="12"/>
  <c r="BD245" i="12"/>
  <c r="BG806" i="12"/>
  <c r="BD806" i="12"/>
  <c r="BG631" i="12"/>
  <c r="BD631" i="12"/>
  <c r="BG611" i="12"/>
  <c r="BD611" i="12"/>
  <c r="BG121" i="12"/>
  <c r="BD121" i="12"/>
  <c r="BG479" i="12"/>
  <c r="BD479" i="12"/>
  <c r="BG1183" i="12"/>
  <c r="BD1183" i="12"/>
  <c r="BG909" i="12"/>
  <c r="BD909" i="12"/>
  <c r="BG213" i="12"/>
  <c r="BD213" i="12"/>
  <c r="BG639" i="12"/>
  <c r="BD639" i="12"/>
  <c r="BG971" i="12"/>
  <c r="BD971" i="12"/>
  <c r="BG643" i="12"/>
  <c r="BD643" i="12"/>
  <c r="BG591" i="12"/>
  <c r="BD591" i="12"/>
  <c r="BG415" i="12"/>
  <c r="BD415" i="12"/>
  <c r="BG1195" i="12"/>
  <c r="BD1195" i="12"/>
  <c r="BG331" i="12"/>
  <c r="BD331" i="12"/>
  <c r="BG137" i="12"/>
  <c r="BD137" i="12"/>
  <c r="BG939" i="12"/>
  <c r="BD939" i="12"/>
  <c r="BG814" i="12"/>
  <c r="BD814" i="12"/>
  <c r="BG532" i="12"/>
  <c r="BD532" i="12"/>
  <c r="BG877" i="12"/>
  <c r="BD877" i="12"/>
  <c r="BG459" i="12"/>
  <c r="BD459" i="12"/>
  <c r="BG1096" i="12"/>
  <c r="BD1096" i="12"/>
  <c r="BG193" i="12"/>
  <c r="BD193" i="12"/>
  <c r="BG905" i="12"/>
  <c r="BD905" i="12"/>
  <c r="BG89" i="12"/>
  <c r="BD89" i="12"/>
  <c r="BG105" i="12"/>
  <c r="BD105" i="12"/>
  <c r="BG1092" i="12"/>
  <c r="BD1092" i="12"/>
  <c r="BG893" i="12"/>
  <c r="BD893" i="12"/>
  <c r="BG327" i="12"/>
  <c r="BD327" i="12"/>
  <c r="BG475" i="12"/>
  <c r="BD475" i="12"/>
  <c r="BG93" i="12"/>
  <c r="BD93" i="12"/>
  <c r="BG955" i="12"/>
  <c r="BD955" i="12"/>
  <c r="BG865" i="12"/>
  <c r="BD865" i="12"/>
  <c r="BG564" i="12"/>
  <c r="BD564" i="12"/>
  <c r="BG113" i="12"/>
  <c r="BD113" i="12"/>
  <c r="BG399" i="12"/>
  <c r="BD399" i="12"/>
  <c r="BG1192" i="12"/>
  <c r="BD1192" i="12"/>
  <c r="BG1054" i="12"/>
  <c r="BD1054" i="12"/>
  <c r="BG635" i="12"/>
  <c r="BD635" i="12"/>
  <c r="BG1118" i="12"/>
  <c r="BD1118" i="12"/>
  <c r="BG383" i="12"/>
  <c r="BD383" i="12"/>
  <c r="BG963" i="12"/>
  <c r="BD963" i="12"/>
  <c r="BG989" i="12"/>
  <c r="BD989" i="12"/>
  <c r="BG161" i="12"/>
  <c r="BD161" i="12"/>
  <c r="BG536" i="12"/>
  <c r="BD536" i="12"/>
  <c r="BG355" i="12"/>
  <c r="BD355" i="12"/>
  <c r="BG335" i="12"/>
  <c r="BD335" i="12"/>
  <c r="BG423" i="12"/>
  <c r="BD423" i="12"/>
  <c r="BG487" i="12"/>
  <c r="BD487" i="12"/>
  <c r="BG1155" i="12"/>
  <c r="BD1155" i="12"/>
  <c r="BG794" i="12"/>
  <c r="BD794" i="12"/>
  <c r="BG435" i="12"/>
  <c r="BD435" i="12"/>
  <c r="BG379" i="12"/>
  <c r="BD379" i="12"/>
  <c r="BG145" i="12"/>
  <c r="BD145" i="12"/>
  <c r="BD1290" i="12"/>
  <c r="BG1290" i="12"/>
  <c r="BG647" i="12"/>
  <c r="BD647" i="12"/>
  <c r="BG1089" i="12"/>
  <c r="BD1089" i="12"/>
  <c r="BG516" i="12"/>
  <c r="BD516" i="12"/>
  <c r="BG1084" i="12"/>
  <c r="BD1084" i="12"/>
  <c r="BG343" i="12"/>
  <c r="BD343" i="12"/>
  <c r="BG599" i="12"/>
  <c r="BD599" i="12"/>
  <c r="BG935" i="12"/>
  <c r="BD935" i="12"/>
  <c r="BG595" i="12"/>
  <c r="BD595" i="12"/>
  <c r="BG625" i="12"/>
  <c r="BD625" i="12"/>
  <c r="BD373" i="12"/>
  <c r="BG373" i="12"/>
  <c r="BD489" i="12"/>
  <c r="BG489" i="12"/>
  <c r="BD538" i="12"/>
  <c r="BG538" i="12"/>
  <c r="BG559" i="12"/>
  <c r="BD559" i="12"/>
  <c r="BD465" i="12"/>
  <c r="BG465" i="12"/>
  <c r="BD1147" i="12"/>
  <c r="BG1147" i="12"/>
  <c r="BD82" i="12"/>
  <c r="BG82" i="12"/>
  <c r="BD1127" i="12"/>
  <c r="BG1127" i="12"/>
  <c r="BG1107" i="12"/>
  <c r="BD1107" i="12"/>
  <c r="BD1035" i="12"/>
  <c r="BG1035" i="12"/>
  <c r="BD506" i="12"/>
  <c r="BG506" i="12"/>
  <c r="BD421" i="12"/>
  <c r="BG421" i="12"/>
  <c r="BG579" i="12"/>
  <c r="BD579" i="12"/>
  <c r="BG1318" i="12"/>
  <c r="BD1318" i="12"/>
  <c r="BD1337" i="12"/>
  <c r="BG1337" i="12"/>
  <c r="BD1029" i="12"/>
  <c r="BG1029" i="12"/>
  <c r="BD433" i="12"/>
  <c r="BG433" i="12"/>
  <c r="BD393" i="12"/>
  <c r="BG393" i="12"/>
  <c r="BD1236" i="12"/>
  <c r="BG1236" i="12"/>
  <c r="BG292" i="12"/>
  <c r="BD292" i="12"/>
  <c r="BD886" i="12"/>
  <c r="BG886" i="12"/>
  <c r="BD529" i="12"/>
  <c r="BG529" i="12"/>
  <c r="BD1259" i="12"/>
  <c r="BG1259" i="12"/>
  <c r="BD397" i="12"/>
  <c r="BG397" i="12"/>
  <c r="BD437" i="12"/>
  <c r="BG437" i="12"/>
  <c r="BD546" i="12"/>
  <c r="BG546" i="12"/>
  <c r="BD457" i="12"/>
  <c r="BG457" i="12"/>
  <c r="BD1234" i="12"/>
  <c r="BG1234" i="12"/>
  <c r="BD849" i="12"/>
  <c r="BG849" i="12"/>
  <c r="BD1148" i="12"/>
  <c r="BG1148" i="12"/>
  <c r="BD477" i="12"/>
  <c r="BG477" i="12"/>
  <c r="BD289" i="12"/>
  <c r="BG289" i="12"/>
  <c r="BG375" i="12"/>
  <c r="BD375" i="12"/>
  <c r="BG185" i="12"/>
  <c r="BD185" i="12"/>
  <c r="BG1231" i="12"/>
  <c r="BD1231" i="12"/>
  <c r="BG659" i="12"/>
  <c r="BD659" i="12"/>
  <c r="BG447" i="12"/>
  <c r="BD447" i="12"/>
  <c r="BG411" i="12"/>
  <c r="BD411" i="12"/>
  <c r="BG173" i="12"/>
  <c r="BD173" i="12"/>
  <c r="BG1191" i="12"/>
  <c r="BD1191" i="12"/>
  <c r="BG153" i="12"/>
  <c r="BD153" i="12"/>
  <c r="BG1110" i="12"/>
  <c r="BD1110" i="12"/>
  <c r="BG323" i="12"/>
  <c r="BD323" i="12"/>
  <c r="BG528" i="12"/>
  <c r="BD528" i="12"/>
  <c r="BG311" i="12"/>
  <c r="BD311" i="12"/>
  <c r="BG1041" i="12"/>
  <c r="BD1041" i="12"/>
  <c r="BG169" i="12"/>
  <c r="BD169" i="12"/>
  <c r="BG1230" i="12"/>
  <c r="BD1230" i="12"/>
  <c r="BG552" i="12"/>
  <c r="BD552" i="12"/>
  <c r="BG253" i="12"/>
  <c r="BD253" i="12"/>
  <c r="BG623" i="12"/>
  <c r="BD623" i="12"/>
  <c r="BG1038" i="12"/>
  <c r="BD1038" i="12"/>
  <c r="BD1302" i="12"/>
  <c r="BG1302" i="12"/>
  <c r="BD27" i="12"/>
  <c r="BG27" i="12"/>
  <c r="BG927" i="12"/>
  <c r="BD927" i="12"/>
  <c r="BG1050" i="12"/>
  <c r="BD1050" i="12"/>
  <c r="BG512" i="12"/>
  <c r="BD512" i="12"/>
  <c r="BG568" i="12"/>
  <c r="BD568" i="12"/>
  <c r="BG943" i="12"/>
  <c r="BD943" i="12"/>
  <c r="BG897" i="12"/>
  <c r="BD897" i="12"/>
  <c r="BG913" i="12"/>
  <c r="BD913" i="12"/>
  <c r="BG205" i="12"/>
  <c r="BD205" i="12"/>
  <c r="BG619" i="12"/>
  <c r="BD619" i="12"/>
  <c r="BG483" i="12"/>
  <c r="BD483" i="12"/>
  <c r="BG1207" i="12"/>
  <c r="BD1207" i="12"/>
  <c r="BG407" i="12"/>
  <c r="BD407" i="12"/>
  <c r="BG556" i="12"/>
  <c r="BD556" i="12"/>
  <c r="BD1335" i="12"/>
  <c r="BG1335" i="12"/>
  <c r="BG1160" i="12"/>
  <c r="BD1160" i="12"/>
  <c r="BG1134" i="12"/>
  <c r="BD1134" i="12"/>
  <c r="BG1175" i="12"/>
  <c r="BD1175" i="12"/>
  <c r="BG959" i="12"/>
  <c r="BD959" i="12"/>
  <c r="BD1298" i="12"/>
  <c r="BG1298" i="12"/>
  <c r="BG540" i="12"/>
  <c r="BD540" i="12"/>
  <c r="BG979" i="12"/>
  <c r="BD979" i="12"/>
  <c r="BG1179" i="12"/>
  <c r="BD1179" i="12"/>
  <c r="BG669" i="12"/>
  <c r="BD669" i="12"/>
  <c r="BG471" i="12"/>
  <c r="BD471" i="12"/>
  <c r="BG249" i="12"/>
  <c r="BD249" i="12"/>
  <c r="BG520" i="12"/>
  <c r="BD520" i="12"/>
  <c r="BG1100" i="12"/>
  <c r="BD1100" i="12"/>
  <c r="BG1167" i="12"/>
  <c r="BD1167" i="12"/>
  <c r="BG1114" i="12"/>
  <c r="BD1114" i="12"/>
  <c r="BG109" i="12"/>
  <c r="BD109" i="12"/>
  <c r="BG1142" i="12"/>
  <c r="BD1142" i="12"/>
  <c r="BG431" i="12"/>
  <c r="BD431" i="12"/>
  <c r="BG931" i="12"/>
  <c r="BD931" i="12"/>
  <c r="BG1172" i="12"/>
  <c r="BD1172" i="12"/>
  <c r="BG504" i="12"/>
  <c r="BD504" i="12"/>
  <c r="BG1198" i="12"/>
  <c r="BD1198" i="12"/>
  <c r="BD449" i="12"/>
  <c r="BG449" i="12"/>
  <c r="BD39" i="12"/>
  <c r="BG39" i="12"/>
  <c r="BG535" i="12"/>
  <c r="BD535" i="12"/>
  <c r="BG1018" i="12"/>
  <c r="BD1018" i="12"/>
  <c r="BD357" i="12"/>
  <c r="BG357" i="12"/>
  <c r="BD361" i="12"/>
  <c r="BG361" i="12"/>
  <c r="BD365" i="12"/>
  <c r="BG365" i="12"/>
  <c r="BD1268" i="12"/>
  <c r="BG1268" i="12"/>
  <c r="BD1021" i="12"/>
  <c r="BG1021" i="12"/>
  <c r="BD1037" i="12"/>
  <c r="BG1037" i="12"/>
  <c r="BD853" i="12"/>
  <c r="BG853" i="12"/>
  <c r="BD1200" i="12"/>
  <c r="BG1200" i="12"/>
  <c r="BD77" i="12"/>
  <c r="BG77" i="12"/>
  <c r="BG1177" i="12"/>
  <c r="BD1177" i="12"/>
  <c r="BD498" i="12"/>
  <c r="BG498" i="12"/>
  <c r="BG1326" i="12"/>
  <c r="BD1326" i="12"/>
  <c r="BD445" i="12"/>
  <c r="BG445" i="12"/>
  <c r="BD405" i="12"/>
  <c r="BG405" i="12"/>
  <c r="BD385" i="12"/>
  <c r="BG385" i="12"/>
  <c r="BD906" i="12"/>
  <c r="BG906" i="12"/>
  <c r="BD804" i="12"/>
  <c r="BG804" i="12"/>
  <c r="BD1185" i="12"/>
  <c r="BG1185" i="12"/>
  <c r="BD1324" i="12"/>
  <c r="BG1324" i="12"/>
  <c r="BD882" i="12"/>
  <c r="BG882" i="12"/>
  <c r="BD1282" i="12"/>
  <c r="BG1282" i="12"/>
  <c r="BD732" i="12"/>
  <c r="BG732" i="12"/>
  <c r="BD1295" i="12"/>
  <c r="BG1295" i="12"/>
  <c r="BD413" i="12"/>
  <c r="BG413" i="12"/>
  <c r="BG563" i="12"/>
  <c r="BD563" i="12"/>
  <c r="BD485" i="12"/>
  <c r="BG485" i="12"/>
  <c r="BG757" i="12"/>
  <c r="BD757" i="12"/>
  <c r="BD51" i="12"/>
  <c r="BG51" i="12"/>
  <c r="BD605" i="12"/>
  <c r="BG605" i="12"/>
  <c r="BD377" i="12"/>
  <c r="BG377" i="12"/>
  <c r="BD510" i="12"/>
  <c r="BG510" i="12"/>
  <c r="BG531" i="12"/>
  <c r="BD531" i="12"/>
  <c r="BD567" i="12"/>
  <c r="BG567" i="12"/>
  <c r="BG1328" i="12"/>
  <c r="BD1328" i="12"/>
  <c r="BD441" i="12"/>
  <c r="BG441" i="12"/>
  <c r="BG947" i="12"/>
  <c r="BD947" i="12"/>
  <c r="BG371" i="12"/>
  <c r="BD371" i="12"/>
  <c r="BG101" i="12"/>
  <c r="BD101" i="12"/>
  <c r="BG455" i="12"/>
  <c r="BD455" i="12"/>
  <c r="BG129" i="12"/>
  <c r="BD129" i="12"/>
  <c r="BG97" i="12"/>
  <c r="BD97" i="12"/>
  <c r="BG593" i="12"/>
  <c r="BD593" i="12"/>
  <c r="BG319" i="12"/>
  <c r="BD319" i="12"/>
  <c r="BG229" i="12"/>
  <c r="BD229" i="12"/>
  <c r="BG1080" i="12"/>
  <c r="BD1080" i="12"/>
  <c r="BG201" i="12"/>
  <c r="BD201" i="12"/>
  <c r="BG1042" i="12"/>
  <c r="BD1042" i="12"/>
  <c r="BG1046" i="12"/>
  <c r="BD1046" i="12"/>
  <c r="BG209" i="12"/>
  <c r="BD209" i="12"/>
  <c r="BG85" i="12"/>
  <c r="BD85" i="12"/>
  <c r="BG580" i="12"/>
  <c r="BD580" i="12"/>
  <c r="BG315" i="12"/>
  <c r="BD315" i="12"/>
  <c r="BG117" i="12"/>
  <c r="BD117" i="12"/>
  <c r="BG1049" i="12"/>
  <c r="BD1049" i="12"/>
  <c r="BG1072" i="12"/>
  <c r="BD1072" i="12"/>
  <c r="BG165" i="12"/>
  <c r="BD165" i="12"/>
  <c r="BG463" i="12"/>
  <c r="BD463" i="12"/>
  <c r="BG1081" i="12"/>
  <c r="BD1081" i="12"/>
  <c r="BG1106" i="12"/>
  <c r="BD1106" i="12"/>
  <c r="BG307" i="12"/>
  <c r="BD307" i="12"/>
  <c r="BG1156" i="12"/>
  <c r="BD1156" i="12"/>
  <c r="BG587" i="12"/>
  <c r="BD587" i="12"/>
  <c r="BG655" i="12"/>
  <c r="BD655" i="12"/>
  <c r="BG923" i="12"/>
  <c r="BD923" i="12"/>
  <c r="BG237" i="12"/>
  <c r="BD237" i="12"/>
  <c r="BG233" i="12"/>
  <c r="BD233" i="12"/>
  <c r="BG367" i="12"/>
  <c r="BD367" i="12"/>
  <c r="BG419" i="12"/>
  <c r="BD419" i="12"/>
  <c r="BG1353" i="12"/>
  <c r="BD1353" i="12"/>
  <c r="BG257" i="12"/>
  <c r="BD257" i="12"/>
  <c r="BG261" i="12"/>
  <c r="BD261" i="12"/>
  <c r="BG133" i="12"/>
  <c r="BD133" i="12"/>
  <c r="BG1085" i="12"/>
  <c r="BD1085" i="12"/>
  <c r="BG387" i="12"/>
  <c r="BD387" i="12"/>
  <c r="BG901" i="12"/>
  <c r="BD901" i="12"/>
  <c r="BG492" i="12"/>
  <c r="BD492" i="12"/>
  <c r="BG339" i="12"/>
  <c r="BD339" i="12"/>
  <c r="BG1061" i="12"/>
  <c r="BD1061" i="12"/>
  <c r="BG1126" i="12"/>
  <c r="BD1126" i="12"/>
  <c r="BG1349" i="12"/>
  <c r="BD1349" i="12"/>
  <c r="BG508" i="12"/>
  <c r="BD508" i="12"/>
  <c r="BG1069" i="12"/>
  <c r="BD1069" i="12"/>
  <c r="BG241" i="12"/>
  <c r="BD241" i="12"/>
  <c r="BG818" i="12"/>
  <c r="BD818" i="12"/>
  <c r="BG1163" i="12"/>
  <c r="BD1163" i="12"/>
  <c r="BG869" i="12"/>
  <c r="BD869" i="12"/>
  <c r="BG403" i="12"/>
  <c r="BD403" i="12"/>
  <c r="BG1093" i="12"/>
  <c r="BD1093" i="12"/>
  <c r="BG1188" i="12"/>
  <c r="BD1188" i="12"/>
  <c r="BG1097" i="12"/>
  <c r="BD1097" i="12"/>
  <c r="BG395" i="12"/>
  <c r="BD395" i="12"/>
  <c r="BG225" i="12"/>
  <c r="BD225" i="12"/>
  <c r="BG917" i="12"/>
  <c r="BD917" i="12"/>
  <c r="BG427" i="12"/>
  <c r="BD427" i="12"/>
  <c r="BD1294" i="12"/>
  <c r="BG1294" i="12"/>
  <c r="BG572" i="12"/>
  <c r="BD572" i="12"/>
  <c r="BG1203" i="12"/>
  <c r="BD1203" i="12"/>
  <c r="BG1211" i="12"/>
  <c r="BD1211" i="12"/>
  <c r="BG1227" i="12"/>
  <c r="BD1227" i="12"/>
  <c r="BG576" i="12"/>
  <c r="BD576" i="12"/>
  <c r="BG141" i="12"/>
  <c r="BD141" i="12"/>
  <c r="BG500" i="12"/>
  <c r="BD500" i="12"/>
  <c r="BG615" i="12"/>
  <c r="BD615" i="12"/>
  <c r="BG1251" i="12"/>
  <c r="BD1251" i="12"/>
  <c r="BG1199" i="12"/>
  <c r="BD1199" i="12"/>
  <c r="BG1122" i="12"/>
  <c r="BD1122" i="12"/>
  <c r="BD1094" i="12"/>
  <c r="BG1094" i="12"/>
  <c r="BD569" i="12"/>
  <c r="BG569" i="12"/>
  <c r="BD425" i="12"/>
  <c r="BG425" i="12"/>
  <c r="BD968" i="12"/>
  <c r="BG968" i="12"/>
  <c r="BD94" i="12"/>
  <c r="BG94" i="12"/>
  <c r="BD473" i="12"/>
  <c r="BG473" i="12"/>
  <c r="BG885" i="12"/>
  <c r="BD885" i="12"/>
  <c r="BD429" i="12"/>
  <c r="BG429" i="12"/>
  <c r="BD369" i="12"/>
  <c r="BG369" i="12"/>
  <c r="BD401" i="12"/>
  <c r="BG401" i="12"/>
  <c r="BD1351" i="12"/>
  <c r="BG1351" i="12"/>
  <c r="BD503" i="12"/>
  <c r="BG503" i="12"/>
  <c r="BD857" i="12"/>
  <c r="BG857" i="12"/>
  <c r="BD997" i="12"/>
  <c r="BG997" i="12"/>
  <c r="BG934" i="12"/>
  <c r="BD934" i="12"/>
  <c r="BG1250" i="12"/>
  <c r="BD1250" i="12"/>
  <c r="BD461" i="12"/>
  <c r="BG461" i="12"/>
  <c r="BG1067" i="12"/>
  <c r="BD1067" i="12"/>
  <c r="BD469" i="12"/>
  <c r="BG469" i="12"/>
  <c r="BG834" i="12"/>
  <c r="BD834" i="12"/>
  <c r="BD337" i="12"/>
  <c r="BG337" i="12"/>
  <c r="BD481" i="12"/>
  <c r="BG481" i="12"/>
  <c r="BD932" i="12"/>
  <c r="BG932" i="12"/>
  <c r="BD557" i="12"/>
  <c r="BG557" i="12"/>
  <c r="BG1181" i="12"/>
  <c r="BD1181" i="12"/>
  <c r="BD948" i="12"/>
  <c r="BG948" i="12"/>
  <c r="BG681" i="12"/>
  <c r="BD681" i="12"/>
  <c r="BG761" i="12"/>
  <c r="BD761" i="12"/>
  <c r="BD741" i="12"/>
  <c r="BG741" i="12"/>
  <c r="BD389" i="12"/>
  <c r="BG389" i="12"/>
  <c r="BG284" i="12"/>
  <c r="BD284" i="12"/>
  <c r="BG1256" i="12"/>
  <c r="BD1256" i="12"/>
  <c r="BD525" i="12"/>
  <c r="BG525" i="12"/>
  <c r="BD573" i="12"/>
  <c r="BG573" i="12"/>
  <c r="BD1043" i="12"/>
  <c r="BG1043" i="12"/>
  <c r="BD910" i="12"/>
  <c r="BG910" i="12"/>
  <c r="BD353" i="12"/>
  <c r="BG353" i="12"/>
  <c r="BD542" i="12"/>
  <c r="BG542" i="12"/>
  <c r="BD409" i="12"/>
  <c r="BG409" i="12"/>
  <c r="BD453" i="12"/>
  <c r="BG453" i="12"/>
  <c r="BD31" i="12"/>
  <c r="BG31" i="12"/>
  <c r="BD514" i="12"/>
  <c r="BG514" i="12"/>
  <c r="BD845" i="12"/>
  <c r="BG845" i="12"/>
  <c r="BG676" i="12"/>
  <c r="BD676" i="12"/>
  <c r="BD533" i="12"/>
  <c r="BG533" i="12"/>
  <c r="BD417" i="12"/>
  <c r="BG417" i="12"/>
  <c r="BG665" i="12"/>
  <c r="BD665" i="12"/>
  <c r="BD1299" i="12"/>
  <c r="BG1299" i="12"/>
  <c r="BG1073" i="12"/>
  <c r="BD1073" i="12"/>
  <c r="BG189" i="12"/>
  <c r="BD189" i="12"/>
  <c r="BG1101" i="12"/>
  <c r="BD1101" i="12"/>
  <c r="BG491" i="12"/>
  <c r="BD491" i="12"/>
  <c r="BG798" i="12"/>
  <c r="BD798" i="12"/>
  <c r="BG889" i="12"/>
  <c r="BD889" i="12"/>
  <c r="BG1171" i="12"/>
  <c r="BD1171" i="12"/>
  <c r="BG967" i="12"/>
  <c r="BD967" i="12"/>
  <c r="BG1184" i="12"/>
  <c r="BD1184" i="12"/>
  <c r="BG1057" i="12"/>
  <c r="BD1057" i="12"/>
  <c r="BG125" i="12"/>
  <c r="BD125" i="12"/>
  <c r="BG560" i="12"/>
  <c r="BD560" i="12"/>
  <c r="BG1045" i="12"/>
  <c r="BD1045" i="12"/>
  <c r="BG451" i="12"/>
  <c r="BD451" i="12"/>
  <c r="BG439" i="12"/>
  <c r="BD439" i="12"/>
  <c r="BG548" i="12"/>
  <c r="BD548" i="12"/>
  <c r="BG149" i="12"/>
  <c r="BD149" i="12"/>
  <c r="BG1159" i="12"/>
  <c r="BD1159" i="12"/>
  <c r="BG1164" i="12"/>
  <c r="BD1164" i="12"/>
  <c r="BG443" i="12"/>
  <c r="BD443" i="12"/>
  <c r="BG825" i="12"/>
  <c r="BD825" i="12"/>
  <c r="BG607" i="12"/>
  <c r="BD607" i="12"/>
  <c r="BG1146" i="12"/>
  <c r="BD1146" i="12"/>
  <c r="BG1168" i="12"/>
  <c r="BD1168" i="12"/>
  <c r="BG467" i="12"/>
  <c r="BD467" i="12"/>
  <c r="BG1215" i="12"/>
  <c r="BD1215" i="12"/>
  <c r="BG1176" i="12"/>
  <c r="BD1176" i="12"/>
  <c r="BG197" i="12"/>
  <c r="BD197" i="12"/>
  <c r="BG1088" i="12"/>
  <c r="BD1088" i="12"/>
  <c r="BG1053" i="12"/>
  <c r="BD1053" i="12"/>
  <c r="BG1076" i="12"/>
  <c r="BD1076" i="12"/>
  <c r="BG177" i="12"/>
  <c r="BD177" i="12"/>
  <c r="BG157" i="12"/>
  <c r="BD157" i="12"/>
  <c r="BG391" i="12"/>
  <c r="BD391" i="12"/>
  <c r="BG810" i="12"/>
  <c r="BD810" i="12"/>
  <c r="BG524" i="12"/>
  <c r="BD524" i="12"/>
  <c r="BG69" i="12"/>
  <c r="BD69" i="12"/>
  <c r="BG1034" i="12"/>
  <c r="BD1034" i="12"/>
  <c r="BG1065" i="12"/>
  <c r="BD1065" i="12"/>
  <c r="BG861" i="12"/>
  <c r="BD861" i="12"/>
  <c r="BG1058" i="12"/>
  <c r="BD1058" i="12"/>
  <c r="BG951" i="12"/>
  <c r="BD951" i="12"/>
  <c r="BG1138" i="12"/>
  <c r="BD1138" i="12"/>
  <c r="BG603" i="12"/>
  <c r="BD603" i="12"/>
  <c r="BG1077" i="12"/>
  <c r="BD1077" i="12"/>
  <c r="BG359" i="12"/>
  <c r="BD359" i="12"/>
  <c r="BG544" i="12"/>
  <c r="BD544" i="12"/>
  <c r="BG221" i="12"/>
  <c r="BD221" i="12"/>
  <c r="BG363" i="12"/>
  <c r="BD363" i="12"/>
  <c r="BG802" i="12"/>
  <c r="BD802" i="12"/>
  <c r="BG181" i="12"/>
  <c r="BD181" i="12"/>
  <c r="BG1187" i="12"/>
  <c r="BD1187" i="12"/>
  <c r="BG881" i="12"/>
  <c r="BD881" i="12"/>
  <c r="BG217" i="12"/>
  <c r="BD217" i="12"/>
  <c r="BG627" i="12"/>
  <c r="BD627" i="12"/>
  <c r="BG1345" i="12"/>
  <c r="BD1345" i="12"/>
  <c r="BG1030" i="12"/>
  <c r="BD1030" i="12"/>
  <c r="BG1026" i="12"/>
  <c r="BD1026" i="12"/>
  <c r="BG873" i="12"/>
  <c r="BD873" i="12"/>
  <c r="AF3" i="12"/>
  <c r="AI3" i="12"/>
  <c r="AC985" i="1"/>
  <c r="AC998" i="1"/>
  <c r="AC999" i="1"/>
  <c r="AC1000" i="1"/>
  <c r="AC1001" i="1"/>
  <c r="AC983" i="1"/>
  <c r="AC984" i="1"/>
  <c r="AC344" i="1"/>
  <c r="AC321" i="1"/>
  <c r="AC345" i="1"/>
  <c r="AC322" i="1"/>
  <c r="AC346" i="1"/>
  <c r="AC323" i="1"/>
  <c r="AC347" i="1"/>
  <c r="AC324" i="1"/>
  <c r="AC348" i="1"/>
  <c r="AC325" i="1"/>
  <c r="AC349" i="1"/>
  <c r="AC1006" i="1"/>
  <c r="AC1018" i="1"/>
  <c r="AC1019" i="1"/>
  <c r="AC1004" i="1"/>
  <c r="AC1020" i="1"/>
  <c r="AC1005" i="1"/>
  <c r="AC539" i="1"/>
  <c r="AC524" i="1"/>
  <c r="AC525" i="1"/>
  <c r="AC526" i="1"/>
  <c r="AC536" i="1"/>
  <c r="AC537" i="1"/>
  <c r="AC538" i="1"/>
  <c r="AC672" i="1"/>
  <c r="AC673" i="1"/>
  <c r="AC658" i="1"/>
  <c r="AC674" i="1"/>
  <c r="AC659" i="1"/>
  <c r="AC660" i="1"/>
  <c r="AC661" i="1"/>
  <c r="AC662" i="1"/>
  <c r="AC731" i="1"/>
  <c r="AC755" i="1"/>
  <c r="AC732" i="1"/>
  <c r="AC756" i="1"/>
  <c r="AC733" i="1"/>
  <c r="AC757" i="1"/>
  <c r="AC734" i="1"/>
  <c r="AC758" i="1"/>
  <c r="AC735" i="1"/>
  <c r="AC751" i="1"/>
  <c r="AC759" i="1"/>
  <c r="AC752" i="1"/>
  <c r="AC753" i="1"/>
  <c r="AC730" i="1"/>
  <c r="AC754" i="1"/>
  <c r="AC802" i="1"/>
  <c r="AC787" i="1"/>
  <c r="AC788" i="1"/>
  <c r="AC800" i="1"/>
  <c r="AC789" i="1"/>
  <c r="AC790" i="1"/>
  <c r="AC801" i="1"/>
  <c r="T739" i="1"/>
  <c r="U739" i="1"/>
  <c r="Y739" i="1"/>
  <c r="AE739" i="1" s="1"/>
  <c r="AB739" i="1"/>
  <c r="AH739" i="1"/>
  <c r="AI739" i="1"/>
  <c r="P739" i="1"/>
  <c r="AJ739" i="1"/>
  <c r="O738" i="1"/>
  <c r="AA46" i="1"/>
  <c r="AA59" i="1"/>
  <c r="AA71" i="1"/>
  <c r="AA81" i="1"/>
  <c r="AA82" i="1"/>
  <c r="AA96" i="1"/>
  <c r="AA247" i="1"/>
  <c r="AA33" i="1"/>
  <c r="AA21" i="1"/>
  <c r="AL3" i="14" l="1"/>
  <c r="AO3" i="12"/>
  <c r="AL3" i="12"/>
  <c r="M18" i="1"/>
  <c r="N18" i="1"/>
  <c r="AR3" i="14" l="1"/>
  <c r="AU3" i="12"/>
  <c r="AR3" i="12"/>
  <c r="M1351" i="1"/>
  <c r="S1364" i="1" s="1"/>
  <c r="N1351" i="1"/>
  <c r="M1346" i="1"/>
  <c r="S1350" i="1" s="1"/>
  <c r="N1346" i="1"/>
  <c r="M1328" i="1"/>
  <c r="S1336" i="1" s="1"/>
  <c r="N1328" i="1"/>
  <c r="M1302" i="1"/>
  <c r="N1302" i="1"/>
  <c r="M1295" i="1"/>
  <c r="N1295" i="1"/>
  <c r="M1273" i="1"/>
  <c r="N1273" i="1"/>
  <c r="M1251" i="1"/>
  <c r="N1251" i="1"/>
  <c r="M1263" i="1"/>
  <c r="N1263" i="1"/>
  <c r="M1241" i="1"/>
  <c r="N1241" i="1"/>
  <c r="M1220" i="1"/>
  <c r="N1220" i="1"/>
  <c r="M1205" i="1"/>
  <c r="N1205" i="1"/>
  <c r="M1192" i="1"/>
  <c r="N1192" i="1"/>
  <c r="M1175" i="1"/>
  <c r="N1175" i="1"/>
  <c r="M1152" i="1"/>
  <c r="N1152" i="1"/>
  <c r="M1161" i="1"/>
  <c r="N1161" i="1"/>
  <c r="M1162" i="1"/>
  <c r="N1162" i="1"/>
  <c r="M1128" i="1"/>
  <c r="N1128" i="1"/>
  <c r="M1112" i="1"/>
  <c r="N1112" i="1"/>
  <c r="M1083" i="1"/>
  <c r="N1083" i="1"/>
  <c r="M1084" i="1"/>
  <c r="N1084" i="1"/>
  <c r="M1085" i="1"/>
  <c r="N1085" i="1"/>
  <c r="M1086" i="1"/>
  <c r="N1086" i="1"/>
  <c r="M1087" i="1"/>
  <c r="N1087" i="1"/>
  <c r="M1088" i="1"/>
  <c r="N1088" i="1"/>
  <c r="M1089" i="1"/>
  <c r="N1089" i="1"/>
  <c r="M1090" i="1"/>
  <c r="N1090" i="1"/>
  <c r="M1091" i="1"/>
  <c r="N1091" i="1"/>
  <c r="M1092" i="1"/>
  <c r="N1092" i="1"/>
  <c r="M1093" i="1"/>
  <c r="N1093" i="1"/>
  <c r="M1094" i="1"/>
  <c r="N1094" i="1"/>
  <c r="M1095" i="1"/>
  <c r="N1095" i="1"/>
  <c r="M1096" i="1"/>
  <c r="N1096" i="1"/>
  <c r="M1097" i="1"/>
  <c r="N1097" i="1"/>
  <c r="M1099" i="1"/>
  <c r="N1099" i="1"/>
  <c r="M1082" i="1"/>
  <c r="N1082" i="1"/>
  <c r="M1066" i="1"/>
  <c r="N1066" i="1"/>
  <c r="M1074" i="1"/>
  <c r="N1074" i="1"/>
  <c r="M1047" i="1"/>
  <c r="N1047" i="1"/>
  <c r="M1022" i="1"/>
  <c r="N1022" i="1"/>
  <c r="M965" i="1"/>
  <c r="N965" i="1"/>
  <c r="M928" i="1"/>
  <c r="N928" i="1"/>
  <c r="M949" i="1"/>
  <c r="N949" i="1"/>
  <c r="M926" i="1"/>
  <c r="N926" i="1"/>
  <c r="M905" i="1"/>
  <c r="N905" i="1"/>
  <c r="M873" i="1"/>
  <c r="N873" i="1"/>
  <c r="M848" i="1"/>
  <c r="N848" i="1"/>
  <c r="M804" i="1"/>
  <c r="N804" i="1"/>
  <c r="M823" i="1"/>
  <c r="N823" i="1"/>
  <c r="M772" i="1"/>
  <c r="N772" i="1"/>
  <c r="M774" i="1"/>
  <c r="N774" i="1"/>
  <c r="M690" i="1"/>
  <c r="N690" i="1"/>
  <c r="M699" i="1"/>
  <c r="N699" i="1"/>
  <c r="M680" i="1"/>
  <c r="N680" i="1"/>
  <c r="M641" i="1"/>
  <c r="N641" i="1"/>
  <c r="M614" i="1"/>
  <c r="N614" i="1"/>
  <c r="M596" i="1"/>
  <c r="N596" i="1"/>
  <c r="M561" i="1"/>
  <c r="N561" i="1"/>
  <c r="M543" i="1"/>
  <c r="N543" i="1"/>
  <c r="M501" i="1"/>
  <c r="N501" i="1"/>
  <c r="M483" i="1"/>
  <c r="N483" i="1"/>
  <c r="M454" i="1"/>
  <c r="N454" i="1"/>
  <c r="M418" i="1"/>
  <c r="N418" i="1"/>
  <c r="M386" i="1"/>
  <c r="N386" i="1"/>
  <c r="M313" i="1"/>
  <c r="N294" i="1"/>
  <c r="N295" i="1"/>
  <c r="M296" i="1"/>
  <c r="N296" i="1"/>
  <c r="M297" i="1"/>
  <c r="N297" i="1"/>
  <c r="M298" i="1"/>
  <c r="N298" i="1"/>
  <c r="M299" i="1"/>
  <c r="N299" i="1"/>
  <c r="M300" i="1"/>
  <c r="N300" i="1"/>
  <c r="M301" i="1"/>
  <c r="N301" i="1"/>
  <c r="M302" i="1"/>
  <c r="N302" i="1"/>
  <c r="M303" i="1"/>
  <c r="N303" i="1"/>
  <c r="M304" i="1"/>
  <c r="N304" i="1"/>
  <c r="M305" i="1"/>
  <c r="N305" i="1"/>
  <c r="M306" i="1"/>
  <c r="N306" i="1"/>
  <c r="M307" i="1"/>
  <c r="N307" i="1"/>
  <c r="M308" i="1"/>
  <c r="N308" i="1"/>
  <c r="M309" i="1"/>
  <c r="N309" i="1"/>
  <c r="M310" i="1"/>
  <c r="N310" i="1"/>
  <c r="M311" i="1"/>
  <c r="N311" i="1"/>
  <c r="M312" i="1"/>
  <c r="N312" i="1"/>
  <c r="N313" i="1"/>
  <c r="M314" i="1"/>
  <c r="N314" i="1"/>
  <c r="M315" i="1"/>
  <c r="N315" i="1"/>
  <c r="M316" i="1"/>
  <c r="N316" i="1"/>
  <c r="M317" i="1"/>
  <c r="N317" i="1"/>
  <c r="M318" i="1"/>
  <c r="N318" i="1"/>
  <c r="AX3" i="14" l="1"/>
  <c r="S1314" i="1"/>
  <c r="S1301" i="1"/>
  <c r="S1287" i="1"/>
  <c r="Z1246" i="1"/>
  <c r="Z1242" i="1"/>
  <c r="Z1245" i="1"/>
  <c r="Z1244" i="1"/>
  <c r="Z1243" i="1"/>
  <c r="S689" i="1"/>
  <c r="Z307" i="1"/>
  <c r="Z311" i="1"/>
  <c r="Z303" i="1"/>
  <c r="Z299" i="1"/>
  <c r="Z295" i="1"/>
  <c r="Z301" i="1"/>
  <c r="Z308" i="1"/>
  <c r="Z304" i="1"/>
  <c r="Z300" i="1"/>
  <c r="Z296" i="1"/>
  <c r="Z305" i="1"/>
  <c r="Z313" i="1"/>
  <c r="Z312" i="1"/>
  <c r="Z457" i="1"/>
  <c r="Z458" i="1"/>
  <c r="Z456" i="1"/>
  <c r="Z465" i="1"/>
  <c r="Z463" i="1"/>
  <c r="Z461" i="1"/>
  <c r="Z459" i="1"/>
  <c r="Z464" i="1"/>
  <c r="Z462" i="1"/>
  <c r="Z460" i="1"/>
  <c r="Z466" i="1"/>
  <c r="Z575" i="1"/>
  <c r="Z581" i="1"/>
  <c r="Z571" i="1"/>
  <c r="Z586" i="1"/>
  <c r="Z577" i="1"/>
  <c r="Z580" i="1"/>
  <c r="Z585" i="1"/>
  <c r="Z567" i="1"/>
  <c r="Z582" i="1"/>
  <c r="Z573" i="1"/>
  <c r="Z579" i="1"/>
  <c r="Z572" i="1"/>
  <c r="Z568" i="1"/>
  <c r="Z584" i="1"/>
  <c r="Z578" i="1"/>
  <c r="Z576" i="1"/>
  <c r="Z569" i="1"/>
  <c r="Z574" i="1"/>
  <c r="Z588" i="1"/>
  <c r="Z565" i="1"/>
  <c r="Z587" i="1"/>
  <c r="Z570" i="1"/>
  <c r="Z583" i="1"/>
  <c r="Z566" i="1"/>
  <c r="Z589" i="1"/>
  <c r="Z683" i="1"/>
  <c r="Z682" i="1"/>
  <c r="Z686" i="1"/>
  <c r="Z684" i="1"/>
  <c r="Z685" i="1"/>
  <c r="Z763" i="1"/>
  <c r="Z767" i="1"/>
  <c r="Z769" i="1"/>
  <c r="Z765" i="1"/>
  <c r="Z768" i="1"/>
  <c r="Z764" i="1"/>
  <c r="Z766" i="1"/>
  <c r="Z886" i="1"/>
  <c r="Z891" i="1"/>
  <c r="Z885" i="1"/>
  <c r="Z882" i="1"/>
  <c r="Z887" i="1"/>
  <c r="Z892" i="1"/>
  <c r="Z883" i="1"/>
  <c r="Z893" i="1"/>
  <c r="Z888" i="1"/>
  <c r="Z881" i="1"/>
  <c r="Z884" i="1"/>
  <c r="Z889" i="1"/>
  <c r="Z890" i="1"/>
  <c r="Z894" i="1"/>
  <c r="Z934" i="1"/>
  <c r="Z937" i="1"/>
  <c r="Z930" i="1"/>
  <c r="Z933" i="1"/>
  <c r="Z941" i="1"/>
  <c r="Z939" i="1"/>
  <c r="Z938" i="1"/>
  <c r="Z935" i="1"/>
  <c r="Z931" i="1"/>
  <c r="Z940" i="1"/>
  <c r="Z936" i="1"/>
  <c r="Z932" i="1"/>
  <c r="Z1078" i="1"/>
  <c r="Z1079" i="1"/>
  <c r="Z1080" i="1"/>
  <c r="Z1076" i="1"/>
  <c r="Z1077" i="1"/>
  <c r="Z1089" i="1"/>
  <c r="Z1085" i="1"/>
  <c r="Z1137" i="1"/>
  <c r="Z1133" i="1"/>
  <c r="Z1136" i="1"/>
  <c r="Z1132" i="1"/>
  <c r="Z1139" i="1"/>
  <c r="Z1130" i="1"/>
  <c r="Z1138" i="1"/>
  <c r="Z1135" i="1"/>
  <c r="Z1134" i="1"/>
  <c r="Z1131" i="1"/>
  <c r="Z1179" i="1"/>
  <c r="Z1184" i="1"/>
  <c r="Z1182" i="1"/>
  <c r="Z1183" i="1"/>
  <c r="Z1180" i="1"/>
  <c r="Z1181" i="1"/>
  <c r="Z1177" i="1"/>
  <c r="Z1178" i="1"/>
  <c r="Z294" i="1"/>
  <c r="Z292" i="1"/>
  <c r="Z293" i="1"/>
  <c r="Z291" i="1"/>
  <c r="Z290" i="1"/>
  <c r="Z483" i="1"/>
  <c r="Z493" i="1"/>
  <c r="Z484" i="1"/>
  <c r="Z487" i="1"/>
  <c r="Z489" i="1"/>
  <c r="Z485" i="1"/>
  <c r="Z494" i="1"/>
  <c r="Z481" i="1"/>
  <c r="Z491" i="1"/>
  <c r="Z490" i="1"/>
  <c r="Z488" i="1"/>
  <c r="Z486" i="1"/>
  <c r="Z482" i="1"/>
  <c r="Z492" i="1"/>
  <c r="Z602" i="1"/>
  <c r="Z600" i="1"/>
  <c r="Z607" i="1"/>
  <c r="Z606" i="1"/>
  <c r="Z604" i="1"/>
  <c r="Z603" i="1"/>
  <c r="Z605" i="1"/>
  <c r="Z601" i="1"/>
  <c r="Z705" i="1"/>
  <c r="Z704" i="1"/>
  <c r="Z713" i="1"/>
  <c r="Z719" i="1"/>
  <c r="Z711" i="1"/>
  <c r="Z722" i="1"/>
  <c r="Z710" i="1"/>
  <c r="Z717" i="1"/>
  <c r="Z715" i="1"/>
  <c r="Z707" i="1"/>
  <c r="Z718" i="1"/>
  <c r="Z714" i="1"/>
  <c r="Z720" i="1"/>
  <c r="Z706" i="1"/>
  <c r="Z716" i="1"/>
  <c r="Z712" i="1"/>
  <c r="Z708" i="1"/>
  <c r="Z709" i="1"/>
  <c r="Z721" i="1"/>
  <c r="Z840" i="1"/>
  <c r="Z831" i="1"/>
  <c r="Z830" i="1"/>
  <c r="Z836" i="1"/>
  <c r="Z838" i="1"/>
  <c r="Z834" i="1"/>
  <c r="Z832" i="1"/>
  <c r="Z835" i="1"/>
  <c r="Z841" i="1"/>
  <c r="Z828" i="1"/>
  <c r="Z842" i="1"/>
  <c r="Z837" i="1"/>
  <c r="Z833" i="1"/>
  <c r="Z843" i="1"/>
  <c r="Z829" i="1"/>
  <c r="Z839" i="1"/>
  <c r="Z914" i="1"/>
  <c r="Z910" i="1"/>
  <c r="Z919" i="1"/>
  <c r="Z915" i="1"/>
  <c r="Z921" i="1"/>
  <c r="Z911" i="1"/>
  <c r="Z917" i="1"/>
  <c r="Z920" i="1"/>
  <c r="Z913" i="1"/>
  <c r="Z916" i="1"/>
  <c r="Z918" i="1"/>
  <c r="Z922" i="1"/>
  <c r="Z909" i="1"/>
  <c r="Z912" i="1"/>
  <c r="Z976" i="1"/>
  <c r="Z972" i="1"/>
  <c r="Z977" i="1"/>
  <c r="Z973" i="1"/>
  <c r="Z978" i="1"/>
  <c r="Z975" i="1"/>
  <c r="Z974" i="1"/>
  <c r="Z971" i="1"/>
  <c r="Z970" i="1"/>
  <c r="Z1066" i="1"/>
  <c r="Z1062" i="1"/>
  <c r="Z1061" i="1"/>
  <c r="Z1064" i="1"/>
  <c r="Z1063" i="1"/>
  <c r="Z1065" i="1"/>
  <c r="Z1092" i="1"/>
  <c r="Z1088" i="1"/>
  <c r="Z1168" i="1"/>
  <c r="Z1169" i="1"/>
  <c r="Z1164" i="1"/>
  <c r="Z1165" i="1"/>
  <c r="Z1167" i="1"/>
  <c r="Z1170" i="1"/>
  <c r="Z1166" i="1"/>
  <c r="Z1192" i="1"/>
  <c r="Z1199" i="1"/>
  <c r="Z1196" i="1"/>
  <c r="Z1194" i="1"/>
  <c r="Z1195" i="1"/>
  <c r="Z1197" i="1"/>
  <c r="Z1191" i="1"/>
  <c r="Z1193" i="1"/>
  <c r="Z1190" i="1"/>
  <c r="Z1198" i="1"/>
  <c r="Z310" i="1"/>
  <c r="Z306" i="1"/>
  <c r="Z302" i="1"/>
  <c r="Z298" i="1"/>
  <c r="Z402" i="1"/>
  <c r="Z393" i="1"/>
  <c r="Z404" i="1"/>
  <c r="Z397" i="1"/>
  <c r="Z403" i="1"/>
  <c r="Z398" i="1"/>
  <c r="Z392" i="1"/>
  <c r="Z406" i="1"/>
  <c r="Z394" i="1"/>
  <c r="Z407" i="1"/>
  <c r="Z408" i="1"/>
  <c r="Z395" i="1"/>
  <c r="Z409" i="1"/>
  <c r="Z400" i="1"/>
  <c r="Z405" i="1"/>
  <c r="Z399" i="1"/>
  <c r="Z396" i="1"/>
  <c r="Z410" i="1"/>
  <c r="Z401" i="1"/>
  <c r="Z513" i="1"/>
  <c r="Z506" i="1"/>
  <c r="Z509" i="1"/>
  <c r="Z515" i="1"/>
  <c r="Z514" i="1"/>
  <c r="Z505" i="1"/>
  <c r="Z511" i="1"/>
  <c r="Z507" i="1"/>
  <c r="Z510" i="1"/>
  <c r="Z512" i="1"/>
  <c r="Z508" i="1"/>
  <c r="Z625" i="1"/>
  <c r="Z628" i="1"/>
  <c r="Z626" i="1"/>
  <c r="Z621" i="1"/>
  <c r="Z622" i="1"/>
  <c r="Z617" i="1"/>
  <c r="Z618" i="1"/>
  <c r="Z624" i="1"/>
  <c r="Z629" i="1"/>
  <c r="Z620" i="1"/>
  <c r="Z627" i="1"/>
  <c r="Z623" i="1"/>
  <c r="Z619" i="1"/>
  <c r="Z691" i="1"/>
  <c r="Z693" i="1"/>
  <c r="Z694" i="1"/>
  <c r="Z692" i="1"/>
  <c r="Z695" i="1"/>
  <c r="Z814" i="1"/>
  <c r="Z817" i="1"/>
  <c r="Z813" i="1"/>
  <c r="Z809" i="1"/>
  <c r="Z810" i="1"/>
  <c r="Z815" i="1"/>
  <c r="Z808" i="1"/>
  <c r="Z811" i="1"/>
  <c r="Z807" i="1"/>
  <c r="Z816" i="1"/>
  <c r="Z812" i="1"/>
  <c r="Z1030" i="1"/>
  <c r="Z1029" i="1"/>
  <c r="Z1026" i="1"/>
  <c r="Z1025" i="1"/>
  <c r="Z1031" i="1"/>
  <c r="Z1027" i="1"/>
  <c r="Z1032" i="1"/>
  <c r="Z1028" i="1"/>
  <c r="Z1091" i="1"/>
  <c r="Z1087" i="1"/>
  <c r="Z314" i="1"/>
  <c r="Z297" i="1"/>
  <c r="BA3" i="12"/>
  <c r="AX3" i="12"/>
  <c r="Z309" i="1"/>
  <c r="Z543" i="1"/>
  <c r="Z546" i="1"/>
  <c r="Z550" i="1"/>
  <c r="Z551" i="1"/>
  <c r="Z547" i="1"/>
  <c r="Z549" i="1"/>
  <c r="Z545" i="1"/>
  <c r="Z548" i="1"/>
  <c r="Z544" i="1"/>
  <c r="Z654" i="1"/>
  <c r="Z651" i="1"/>
  <c r="Z643" i="1"/>
  <c r="Z650" i="1"/>
  <c r="Z646" i="1"/>
  <c r="Z652" i="1"/>
  <c r="Z653" i="1"/>
  <c r="Z648" i="1"/>
  <c r="Z649" i="1"/>
  <c r="Z647" i="1"/>
  <c r="Z644" i="1"/>
  <c r="Z645" i="1"/>
  <c r="Z781" i="1"/>
  <c r="Z777" i="1"/>
  <c r="Z779" i="1"/>
  <c r="Z780" i="1"/>
  <c r="Z778" i="1"/>
  <c r="Z862" i="1"/>
  <c r="Z853" i="1"/>
  <c r="Z859" i="1"/>
  <c r="Z858" i="1"/>
  <c r="Z868" i="1"/>
  <c r="Z851" i="1"/>
  <c r="Z854" i="1"/>
  <c r="Z864" i="1"/>
  <c r="Z867" i="1"/>
  <c r="Z855" i="1"/>
  <c r="Z860" i="1"/>
  <c r="Z866" i="1"/>
  <c r="Z869" i="1"/>
  <c r="Z856" i="1"/>
  <c r="Z863" i="1"/>
  <c r="Z857" i="1"/>
  <c r="Z865" i="1"/>
  <c r="Z852" i="1"/>
  <c r="Z861" i="1"/>
  <c r="Z960" i="1"/>
  <c r="Z956" i="1"/>
  <c r="Z955" i="1"/>
  <c r="Z959" i="1"/>
  <c r="Z954" i="1"/>
  <c r="Z958" i="1"/>
  <c r="Z957" i="1"/>
  <c r="Z953" i="1"/>
  <c r="Z1047" i="1"/>
  <c r="Z1051" i="1"/>
  <c r="Z1049" i="1"/>
  <c r="Z1046" i="1"/>
  <c r="Z1052" i="1"/>
  <c r="Z1048" i="1"/>
  <c r="Z1050" i="1"/>
  <c r="Z1045" i="1"/>
  <c r="Z1108" i="1"/>
  <c r="Z1102" i="1"/>
  <c r="Z1104" i="1"/>
  <c r="Z1105" i="1"/>
  <c r="Z1107" i="1"/>
  <c r="Z1103" i="1"/>
  <c r="Z1106" i="1"/>
  <c r="Z1090" i="1"/>
  <c r="Z1086" i="1"/>
  <c r="Z1121" i="1"/>
  <c r="Z1118" i="1"/>
  <c r="Z1117" i="1"/>
  <c r="Z1123" i="1"/>
  <c r="Z1120" i="1"/>
  <c r="Z1119" i="1"/>
  <c r="Z1116" i="1"/>
  <c r="Z1115" i="1"/>
  <c r="Z1122" i="1"/>
  <c r="Z1152" i="1"/>
  <c r="Z1150" i="1"/>
  <c r="Z1147" i="1"/>
  <c r="Z1154" i="1"/>
  <c r="Z1155" i="1"/>
  <c r="Z1149" i="1"/>
  <c r="Z1153" i="1"/>
  <c r="Z1148" i="1"/>
  <c r="Z1151" i="1"/>
  <c r="Z419" i="1"/>
  <c r="Z424" i="1"/>
  <c r="Z436" i="1"/>
  <c r="Z443" i="1"/>
  <c r="Z432" i="1"/>
  <c r="Z439" i="1"/>
  <c r="Z442" i="1"/>
  <c r="Z437" i="1"/>
  <c r="Z428" i="1"/>
  <c r="Z435" i="1"/>
  <c r="Z438" i="1"/>
  <c r="Z425" i="1"/>
  <c r="Z429" i="1"/>
  <c r="Z431" i="1"/>
  <c r="Z441" i="1"/>
  <c r="Z434" i="1"/>
  <c r="Z444" i="1"/>
  <c r="Z440" i="1"/>
  <c r="Z427" i="1"/>
  <c r="Z433" i="1"/>
  <c r="Z430" i="1"/>
  <c r="Z426" i="1"/>
  <c r="Z1253" i="1"/>
  <c r="Z1255" i="1"/>
  <c r="Z1258" i="1"/>
  <c r="Z1257" i="1"/>
  <c r="Z1254" i="1"/>
  <c r="Z1256" i="1"/>
  <c r="Z1321" i="1"/>
  <c r="Z1320" i="1"/>
  <c r="Z1322" i="1"/>
  <c r="Z1318" i="1"/>
  <c r="Z1323" i="1"/>
  <c r="Z1319" i="1"/>
  <c r="Z1324" i="1"/>
  <c r="Z1278" i="1"/>
  <c r="Z1280" i="1"/>
  <c r="Z1279" i="1"/>
  <c r="Z1276" i="1"/>
  <c r="Z1275" i="1"/>
  <c r="Z1281" i="1"/>
  <c r="Z1277" i="1"/>
  <c r="Z1333" i="1"/>
  <c r="Z1330" i="1"/>
  <c r="Z1331" i="1"/>
  <c r="Z1332" i="1"/>
  <c r="Z1237" i="1"/>
  <c r="Z1238" i="1"/>
  <c r="Z1236" i="1"/>
  <c r="Z1239" i="1"/>
  <c r="Z1295" i="1"/>
  <c r="Z1294" i="1"/>
  <c r="Z1293" i="1"/>
  <c r="Z1296" i="1"/>
  <c r="Z1290" i="1"/>
  <c r="Z1291" i="1"/>
  <c r="Z1292" i="1"/>
  <c r="Z1346" i="1"/>
  <c r="Z1341" i="1"/>
  <c r="Z1340" i="1"/>
  <c r="Z1347" i="1"/>
  <c r="Z1342" i="1"/>
  <c r="Z1345" i="1"/>
  <c r="Z1343" i="1"/>
  <c r="Z1344" i="1"/>
  <c r="Z1208" i="1"/>
  <c r="Z1209" i="1"/>
  <c r="Z1214" i="1"/>
  <c r="Z1213" i="1"/>
  <c r="Z1210" i="1"/>
  <c r="Z1211" i="1"/>
  <c r="Z1212" i="1"/>
  <c r="Z1265" i="1"/>
  <c r="Z1264" i="1"/>
  <c r="Z1305" i="1"/>
  <c r="Z1309" i="1"/>
  <c r="Z1308" i="1"/>
  <c r="Z1306" i="1"/>
  <c r="Z1304" i="1"/>
  <c r="Z1307" i="1"/>
  <c r="Z1357" i="1"/>
  <c r="Z1360" i="1"/>
  <c r="Z1358" i="1"/>
  <c r="Z1356" i="1"/>
  <c r="Z1359" i="1"/>
  <c r="Z1354" i="1"/>
  <c r="Z1355" i="1"/>
  <c r="Z1223" i="1"/>
  <c r="Z1222" i="1"/>
  <c r="Z1226" i="1"/>
  <c r="Z1224" i="1"/>
  <c r="Z1225" i="1"/>
  <c r="AA1097" i="1"/>
  <c r="AA926" i="1"/>
  <c r="AA501" i="1"/>
  <c r="AA873" i="1"/>
  <c r="AA949" i="1"/>
  <c r="AA823" i="1"/>
  <c r="AA1084" i="1"/>
  <c r="AA1128" i="1"/>
  <c r="AA1220" i="1"/>
  <c r="AA1263" i="1"/>
  <c r="AA1082" i="1"/>
  <c r="AA690" i="1"/>
  <c r="AA928" i="1"/>
  <c r="AA1099" i="1"/>
  <c r="AA1351" i="1"/>
  <c r="AA641" i="1"/>
  <c r="AA1083" i="1"/>
  <c r="AA1162" i="1"/>
  <c r="AA1251" i="1"/>
  <c r="AA352" i="1"/>
  <c r="AA596" i="1"/>
  <c r="AA680" i="1"/>
  <c r="S1098" i="1"/>
  <c r="Q1174" i="1"/>
  <c r="V1174" i="1" s="1"/>
  <c r="W1174" i="1" s="1"/>
  <c r="S1174" i="1"/>
  <c r="S1204" i="1"/>
  <c r="Q1204" i="1"/>
  <c r="V1204" i="1" s="1"/>
  <c r="W1204" i="1" s="1"/>
  <c r="Q1250" i="1"/>
  <c r="V1250" i="1" s="1"/>
  <c r="W1250" i="1" s="1"/>
  <c r="S1250" i="1"/>
  <c r="S1262" i="1"/>
  <c r="Q1262" i="1"/>
  <c r="V1262" i="1" s="1"/>
  <c r="W1262" i="1" s="1"/>
  <c r="AC1260" i="1" s="1"/>
  <c r="Q1327" i="1"/>
  <c r="V1327" i="1" s="1"/>
  <c r="W1327" i="1" s="1"/>
  <c r="Q872" i="1"/>
  <c r="V872" i="1" s="1"/>
  <c r="W872" i="1" s="1"/>
  <c r="S872" i="1"/>
  <c r="Q982" i="1"/>
  <c r="V982" i="1" s="1"/>
  <c r="W982" i="1" s="1"/>
  <c r="S982" i="1"/>
  <c r="Q1071" i="1"/>
  <c r="V1071" i="1" s="1"/>
  <c r="W1071" i="1" s="1"/>
  <c r="S1071" i="1"/>
  <c r="Q1126" i="1"/>
  <c r="V1126" i="1" s="1"/>
  <c r="W1126" i="1" s="1"/>
  <c r="S1126" i="1"/>
  <c r="Q1218" i="1"/>
  <c r="V1218" i="1" s="1"/>
  <c r="W1218" i="1" s="1"/>
  <c r="S1218" i="1"/>
  <c r="Q1240" i="1"/>
  <c r="V1240" i="1" s="1"/>
  <c r="W1240" i="1" s="1"/>
  <c r="Q1287" i="1"/>
  <c r="V1287" i="1" s="1"/>
  <c r="W1287" i="1" s="1"/>
  <c r="Q1336" i="1"/>
  <c r="V1336" i="1" s="1"/>
  <c r="W1336" i="1" s="1"/>
  <c r="S1038" i="1"/>
  <c r="Q1038" i="1"/>
  <c r="V1038" i="1" s="1"/>
  <c r="W1038" i="1" s="1"/>
  <c r="Q1098" i="1"/>
  <c r="V1098" i="1" s="1"/>
  <c r="W1098" i="1" s="1"/>
  <c r="Q902" i="1"/>
  <c r="V902" i="1" s="1"/>
  <c r="W902" i="1" s="1"/>
  <c r="S902" i="1"/>
  <c r="Q964" i="1"/>
  <c r="V964" i="1" s="1"/>
  <c r="W964" i="1" s="1"/>
  <c r="S964" i="1"/>
  <c r="Q1160" i="1"/>
  <c r="V1160" i="1" s="1"/>
  <c r="W1160" i="1" s="1"/>
  <c r="S1160" i="1"/>
  <c r="Q1301" i="1"/>
  <c r="V1301" i="1" s="1"/>
  <c r="W1301" i="1" s="1"/>
  <c r="Q1350" i="1"/>
  <c r="V1350" i="1" s="1"/>
  <c r="W1350" i="1" s="1"/>
  <c r="Q847" i="1"/>
  <c r="V847" i="1" s="1"/>
  <c r="W847" i="1" s="1"/>
  <c r="S847" i="1"/>
  <c r="S1057" i="1"/>
  <c r="Q1057" i="1"/>
  <c r="V1057" i="1" s="1"/>
  <c r="W1057" i="1" s="1"/>
  <c r="Q1143" i="1"/>
  <c r="V1143" i="1" s="1"/>
  <c r="W1143" i="1" s="1"/>
  <c r="S1143" i="1"/>
  <c r="Q1229" i="1"/>
  <c r="V1229" i="1" s="1"/>
  <c r="W1229" i="1" s="1"/>
  <c r="S1229" i="1"/>
  <c r="S1266" i="1"/>
  <c r="Q1266" i="1"/>
  <c r="Q927" i="1"/>
  <c r="V927" i="1" s="1"/>
  <c r="W927" i="1" s="1"/>
  <c r="S927" i="1"/>
  <c r="Q1187" i="1"/>
  <c r="V1187" i="1" s="1"/>
  <c r="W1187" i="1" s="1"/>
  <c r="S1187" i="1"/>
  <c r="Q1314" i="1"/>
  <c r="V1314" i="1" s="1"/>
  <c r="W1314" i="1" s="1"/>
  <c r="S822" i="1"/>
  <c r="Q822" i="1"/>
  <c r="V822" i="1" s="1"/>
  <c r="W822" i="1" s="1"/>
  <c r="Q946" i="1"/>
  <c r="V946" i="1" s="1"/>
  <c r="W946" i="1" s="1"/>
  <c r="S946" i="1"/>
  <c r="Q1081" i="1"/>
  <c r="V1081" i="1" s="1"/>
  <c r="W1081" i="1" s="1"/>
  <c r="S1081" i="1"/>
  <c r="Q1111" i="1"/>
  <c r="V1111" i="1" s="1"/>
  <c r="W1111" i="1" s="1"/>
  <c r="S1111" i="1"/>
  <c r="Q1364" i="1"/>
  <c r="V1364" i="1" s="1"/>
  <c r="W1364" i="1" s="1"/>
  <c r="Q786" i="1"/>
  <c r="V786" i="1" s="1"/>
  <c r="W786" i="1" s="1"/>
  <c r="S786" i="1"/>
  <c r="S773" i="1"/>
  <c r="Q773" i="1"/>
  <c r="V773" i="1" s="1"/>
  <c r="W773" i="1" s="1"/>
  <c r="Q698" i="1"/>
  <c r="V698" i="1" s="1"/>
  <c r="W698" i="1" s="1"/>
  <c r="S698" i="1"/>
  <c r="S474" i="1"/>
  <c r="Q474" i="1"/>
  <c r="V474" i="1" s="1"/>
  <c r="W474" i="1" s="1"/>
  <c r="Q657" i="1"/>
  <c r="V657" i="1" s="1"/>
  <c r="W657" i="1" s="1"/>
  <c r="S657" i="1"/>
  <c r="Q595" i="1"/>
  <c r="V595" i="1" s="1"/>
  <c r="W595" i="1" s="1"/>
  <c r="S595" i="1"/>
  <c r="S500" i="1"/>
  <c r="Q500" i="1"/>
  <c r="V500" i="1" s="1"/>
  <c r="W500" i="1" s="1"/>
  <c r="S417" i="1"/>
  <c r="Q417" i="1"/>
  <c r="V417" i="1" s="1"/>
  <c r="W417" i="1" s="1"/>
  <c r="Q522" i="1"/>
  <c r="V522" i="1" s="1"/>
  <c r="W522" i="1" s="1"/>
  <c r="S522" i="1"/>
  <c r="Q613" i="1"/>
  <c r="V613" i="1" s="1"/>
  <c r="W613" i="1" s="1"/>
  <c r="S613" i="1"/>
  <c r="Q689" i="1"/>
  <c r="V689" i="1" s="1"/>
  <c r="W689" i="1" s="1"/>
  <c r="S451" i="1"/>
  <c r="Q451" i="1"/>
  <c r="V451" i="1" s="1"/>
  <c r="W451" i="1" s="1"/>
  <c r="Q640" i="1"/>
  <c r="V640" i="1" s="1"/>
  <c r="W640" i="1" s="1"/>
  <c r="S640" i="1"/>
  <c r="Q729" i="1"/>
  <c r="V729" i="1" s="1"/>
  <c r="W729" i="1" s="1"/>
  <c r="S729" i="1"/>
  <c r="S559" i="1"/>
  <c r="Q559" i="1"/>
  <c r="V559" i="1" s="1"/>
  <c r="W559" i="1" s="1"/>
  <c r="S319" i="1"/>
  <c r="Q319" i="1"/>
  <c r="V319" i="1" s="1"/>
  <c r="W319" i="1" s="1"/>
  <c r="Z1074" i="1"/>
  <c r="Z252" i="1"/>
  <c r="Z253" i="1"/>
  <c r="Z284" i="1"/>
  <c r="Z210" i="1"/>
  <c r="Z211" i="1"/>
  <c r="Z212" i="1"/>
  <c r="Z213" i="1"/>
  <c r="Z214" i="1"/>
  <c r="Z241" i="1"/>
  <c r="Z242" i="1"/>
  <c r="Z243" i="1"/>
  <c r="Z244" i="1"/>
  <c r="Z245" i="1"/>
  <c r="Z246" i="1"/>
  <c r="Z209" i="1"/>
  <c r="N247" i="1"/>
  <c r="M247" i="1"/>
  <c r="M185" i="1"/>
  <c r="N208" i="1"/>
  <c r="M208" i="1"/>
  <c r="Z182" i="1"/>
  <c r="Z183" i="1"/>
  <c r="Z184" i="1"/>
  <c r="Z185" i="1"/>
  <c r="Z186" i="1"/>
  <c r="Z203" i="1"/>
  <c r="Z204" i="1"/>
  <c r="Z205" i="1"/>
  <c r="Z206" i="1"/>
  <c r="Z207" i="1"/>
  <c r="Z181" i="1"/>
  <c r="Z157" i="1"/>
  <c r="Z158" i="1"/>
  <c r="Z159" i="1"/>
  <c r="Z173" i="1"/>
  <c r="Z174" i="1"/>
  <c r="Z176" i="1"/>
  <c r="Z177" i="1"/>
  <c r="Z178" i="1"/>
  <c r="Z179" i="1"/>
  <c r="Z155" i="1"/>
  <c r="Z156" i="1"/>
  <c r="N180" i="1"/>
  <c r="M180" i="1"/>
  <c r="Z135" i="1"/>
  <c r="Z136" i="1"/>
  <c r="Z137" i="1"/>
  <c r="Z138" i="1"/>
  <c r="Z149" i="1"/>
  <c r="Z150" i="1"/>
  <c r="Z151" i="1"/>
  <c r="Z152" i="1"/>
  <c r="Z153" i="1"/>
  <c r="Z134" i="1"/>
  <c r="N154" i="1"/>
  <c r="M154" i="1"/>
  <c r="N133" i="1"/>
  <c r="M133" i="1"/>
  <c r="Z130" i="1"/>
  <c r="Z131" i="1"/>
  <c r="Z132" i="1"/>
  <c r="Z115" i="1"/>
  <c r="Z116" i="1"/>
  <c r="Z117" i="1"/>
  <c r="Z126" i="1"/>
  <c r="Z127" i="1"/>
  <c r="Z128" i="1"/>
  <c r="Z129" i="1"/>
  <c r="Z114" i="1"/>
  <c r="Z113" i="1"/>
  <c r="AA113" i="1" s="1"/>
  <c r="Z98" i="1"/>
  <c r="Z99" i="1"/>
  <c r="Z100" i="1"/>
  <c r="Z109" i="1"/>
  <c r="Z110" i="1"/>
  <c r="Z111" i="1"/>
  <c r="Z112" i="1"/>
  <c r="Z97" i="1"/>
  <c r="Z84" i="1"/>
  <c r="Z85" i="1"/>
  <c r="Z93" i="1"/>
  <c r="Z94" i="1"/>
  <c r="Z95" i="1"/>
  <c r="Z83" i="1"/>
  <c r="Z73" i="1"/>
  <c r="Z80" i="1"/>
  <c r="Z72" i="1"/>
  <c r="Z61" i="1"/>
  <c r="Z69" i="1"/>
  <c r="Z70" i="1"/>
  <c r="Z60" i="1"/>
  <c r="Z48" i="1"/>
  <c r="Z56" i="1"/>
  <c r="Z57" i="1"/>
  <c r="Z58" i="1"/>
  <c r="Z47" i="1"/>
  <c r="N113" i="1"/>
  <c r="M113" i="1"/>
  <c r="M96" i="1"/>
  <c r="N96" i="1"/>
  <c r="BD3" i="14" l="1"/>
  <c r="AC1338" i="1"/>
  <c r="AC1339" i="1"/>
  <c r="AC1348" i="1"/>
  <c r="AC1349" i="1"/>
  <c r="AC1337" i="1"/>
  <c r="AC1247" i="1"/>
  <c r="AC1248" i="1"/>
  <c r="AC1249" i="1"/>
  <c r="AC1241" i="1"/>
  <c r="AC1251" i="1"/>
  <c r="BG3" i="12"/>
  <c r="BD3" i="12"/>
  <c r="AC1233" i="1"/>
  <c r="AC1232" i="1"/>
  <c r="AC1231" i="1"/>
  <c r="AC703" i="1"/>
  <c r="AC728" i="1"/>
  <c r="AC413" i="1"/>
  <c r="AC387" i="1"/>
  <c r="AC414" i="1"/>
  <c r="AC388" i="1"/>
  <c r="AC415" i="1"/>
  <c r="AC389" i="1"/>
  <c r="AC416" i="1"/>
  <c r="AC390" i="1"/>
  <c r="AC391" i="1"/>
  <c r="AC411" i="1"/>
  <c r="AC412" i="1"/>
  <c r="AC945" i="1"/>
  <c r="AC928" i="1"/>
  <c r="AC929" i="1"/>
  <c r="AC942" i="1"/>
  <c r="AC943" i="1"/>
  <c r="AC944" i="1"/>
  <c r="AC287" i="1"/>
  <c r="AC288" i="1"/>
  <c r="AC289" i="1"/>
  <c r="AC445" i="1"/>
  <c r="AC446" i="1"/>
  <c r="AC420" i="1"/>
  <c r="AC447" i="1"/>
  <c r="AC421" i="1"/>
  <c r="AC448" i="1"/>
  <c r="AC422" i="1"/>
  <c r="AC449" i="1"/>
  <c r="AC423" i="1"/>
  <c r="AC450" i="1"/>
  <c r="AC467" i="1"/>
  <c r="AC468" i="1"/>
  <c r="AC469" i="1"/>
  <c r="AC470" i="1"/>
  <c r="AC455" i="1"/>
  <c r="AC471" i="1"/>
  <c r="AC472" i="1"/>
  <c r="AC473" i="1"/>
  <c r="AC495" i="1"/>
  <c r="AC496" i="1"/>
  <c r="AC475" i="1"/>
  <c r="AC497" i="1"/>
  <c r="AC479" i="1"/>
  <c r="AC476" i="1"/>
  <c r="AC498" i="1"/>
  <c r="AC477" i="1"/>
  <c r="AC499" i="1"/>
  <c r="AC478" i="1"/>
  <c r="AC480" i="1"/>
  <c r="AC503" i="1"/>
  <c r="AC519" i="1"/>
  <c r="AC504" i="1"/>
  <c r="AC520" i="1"/>
  <c r="AC521" i="1"/>
  <c r="AC516" i="1"/>
  <c r="AC501" i="1"/>
  <c r="AC517" i="1"/>
  <c r="AC502" i="1"/>
  <c r="AC518" i="1"/>
  <c r="AC558" i="1"/>
  <c r="AC552" i="1"/>
  <c r="AC553" i="1"/>
  <c r="AC554" i="1"/>
  <c r="AC555" i="1"/>
  <c r="AC556" i="1"/>
  <c r="AC557" i="1"/>
  <c r="AC591" i="1"/>
  <c r="AC592" i="1"/>
  <c r="AC593" i="1"/>
  <c r="AC594" i="1"/>
  <c r="AC562" i="1"/>
  <c r="AC563" i="1"/>
  <c r="AC564" i="1"/>
  <c r="AC590" i="1"/>
  <c r="AC610" i="1"/>
  <c r="AC611" i="1"/>
  <c r="AC608" i="1"/>
  <c r="AC596" i="1"/>
  <c r="AC612" i="1"/>
  <c r="AC597" i="1"/>
  <c r="AC598" i="1"/>
  <c r="AC599" i="1"/>
  <c r="AC609" i="1"/>
  <c r="AC635" i="1"/>
  <c r="AC636" i="1"/>
  <c r="AC637" i="1"/>
  <c r="AC630" i="1"/>
  <c r="AC638" i="1"/>
  <c r="AC615" i="1"/>
  <c r="AC631" i="1"/>
  <c r="AC639" i="1"/>
  <c r="AC616" i="1"/>
  <c r="AC632" i="1"/>
  <c r="AC633" i="1"/>
  <c r="AC634" i="1"/>
  <c r="AC656" i="1"/>
  <c r="AC641" i="1"/>
  <c r="AC642" i="1"/>
  <c r="AC655" i="1"/>
  <c r="AC697" i="1"/>
  <c r="AC690" i="1"/>
  <c r="AC696" i="1"/>
  <c r="AC700" i="1"/>
  <c r="AC724" i="1"/>
  <c r="AC701" i="1"/>
  <c r="AC725" i="1"/>
  <c r="AC702" i="1"/>
  <c r="AC726" i="1"/>
  <c r="AC727" i="1"/>
  <c r="AC723" i="1"/>
  <c r="AC761" i="1"/>
  <c r="AC762" i="1"/>
  <c r="AC770" i="1"/>
  <c r="AC771" i="1"/>
  <c r="AC785" i="1"/>
  <c r="AC782" i="1"/>
  <c r="AC775" i="1"/>
  <c r="AC783" i="1"/>
  <c r="AC776" i="1"/>
  <c r="AC784" i="1"/>
  <c r="AC818" i="1"/>
  <c r="AC819" i="1"/>
  <c r="AC820" i="1"/>
  <c r="AC805" i="1"/>
  <c r="AC821" i="1"/>
  <c r="AC806" i="1"/>
  <c r="AC823" i="1"/>
  <c r="AC825" i="1"/>
  <c r="AC826" i="1"/>
  <c r="AC827" i="1"/>
  <c r="AC824" i="1"/>
  <c r="AC844" i="1"/>
  <c r="AC845" i="1"/>
  <c r="AC846" i="1"/>
  <c r="AC849" i="1"/>
  <c r="AC850" i="1"/>
  <c r="AC870" i="1"/>
  <c r="AC871" i="1"/>
  <c r="AC875" i="1"/>
  <c r="AC897" i="1"/>
  <c r="AC876" i="1"/>
  <c r="AC898" i="1"/>
  <c r="AC877" i="1"/>
  <c r="AC899" i="1"/>
  <c r="AC878" i="1"/>
  <c r="AC900" i="1"/>
  <c r="AC879" i="1"/>
  <c r="AC901" i="1"/>
  <c r="AC880" i="1"/>
  <c r="AC873" i="1"/>
  <c r="AC895" i="1"/>
  <c r="AC874" i="1"/>
  <c r="AC896" i="1"/>
  <c r="AC908" i="1"/>
  <c r="AC923" i="1"/>
  <c r="AC924" i="1"/>
  <c r="AC925" i="1"/>
  <c r="AC926" i="1"/>
  <c r="AC906" i="1"/>
  <c r="AC907" i="1"/>
  <c r="AC949" i="1"/>
  <c r="AC950" i="1"/>
  <c r="AC951" i="1"/>
  <c r="AC952" i="1"/>
  <c r="AC961" i="1"/>
  <c r="AC962" i="1"/>
  <c r="AC963" i="1"/>
  <c r="AC981" i="1"/>
  <c r="AC967" i="1"/>
  <c r="AC968" i="1"/>
  <c r="AC969" i="1"/>
  <c r="AC980" i="1"/>
  <c r="AC966" i="1"/>
  <c r="AC979" i="1"/>
  <c r="AC1037" i="1"/>
  <c r="AC1036" i="1"/>
  <c r="AC1023" i="1"/>
  <c r="AC1024" i="1"/>
  <c r="AC1033" i="1"/>
  <c r="AC1034" i="1"/>
  <c r="AC1035" i="1"/>
  <c r="AC1044" i="1"/>
  <c r="AC1053" i="1"/>
  <c r="AC1054" i="1"/>
  <c r="AC1039" i="1"/>
  <c r="AC1055" i="1"/>
  <c r="AC1042" i="1"/>
  <c r="AC1040" i="1"/>
  <c r="AC1056" i="1"/>
  <c r="AC1041" i="1"/>
  <c r="AC1043" i="1"/>
  <c r="AC1060" i="1"/>
  <c r="AC1069" i="1"/>
  <c r="AC1058" i="1"/>
  <c r="AC1068" i="1"/>
  <c r="AC1070" i="1"/>
  <c r="AC1059" i="1"/>
  <c r="AC1067" i="1"/>
  <c r="AC1075" i="1"/>
  <c r="AC1082" i="1"/>
  <c r="AC1083" i="1"/>
  <c r="AC1084" i="1"/>
  <c r="AC1097" i="1"/>
  <c r="AC1101" i="1"/>
  <c r="AC1099" i="1"/>
  <c r="AC1110" i="1"/>
  <c r="AC1100" i="1"/>
  <c r="AC1109" i="1"/>
  <c r="AC1124" i="1"/>
  <c r="AC1125" i="1"/>
  <c r="AC1114" i="1"/>
  <c r="AC1113" i="1"/>
  <c r="AC1142" i="1"/>
  <c r="AC1128" i="1"/>
  <c r="AC1129" i="1"/>
  <c r="AC1140" i="1"/>
  <c r="AC1141" i="1"/>
  <c r="AC1156" i="1"/>
  <c r="AC1157" i="1"/>
  <c r="AC1158" i="1"/>
  <c r="AC1159" i="1"/>
  <c r="AC1144" i="1"/>
  <c r="AC1145" i="1"/>
  <c r="AC1146" i="1"/>
  <c r="AC1173" i="1"/>
  <c r="AC1172" i="1"/>
  <c r="AC1162" i="1"/>
  <c r="AC1163" i="1"/>
  <c r="AC1171" i="1"/>
  <c r="AC1186" i="1"/>
  <c r="AC1176" i="1"/>
  <c r="AC1185" i="1"/>
  <c r="AC1203" i="1"/>
  <c r="AC1188" i="1"/>
  <c r="AC1201" i="1"/>
  <c r="AC1200" i="1"/>
  <c r="AC1189" i="1"/>
  <c r="AC1202" i="1"/>
  <c r="AC1352" i="1"/>
  <c r="AC1353" i="1"/>
  <c r="AC1362" i="1"/>
  <c r="AC1363" i="1"/>
  <c r="AC1351" i="1"/>
  <c r="AC1361" i="1"/>
  <c r="AC1317" i="1"/>
  <c r="AC1315" i="1"/>
  <c r="AC1325" i="1"/>
  <c r="AC1326" i="1"/>
  <c r="AC1316" i="1"/>
  <c r="AC1207" i="1"/>
  <c r="AC1215" i="1"/>
  <c r="AC1216" i="1"/>
  <c r="AC1217" i="1"/>
  <c r="AC1206" i="1"/>
  <c r="AC1221" i="1"/>
  <c r="AC1220" i="1"/>
  <c r="AC1227" i="1"/>
  <c r="AC1228" i="1"/>
  <c r="AC1259" i="1"/>
  <c r="AC1252" i="1"/>
  <c r="AC1261" i="1"/>
  <c r="AC1286" i="1"/>
  <c r="AC1282" i="1"/>
  <c r="AC1283" i="1"/>
  <c r="AC1274" i="1"/>
  <c r="AC1284" i="1"/>
  <c r="AC1285" i="1"/>
  <c r="AC1299" i="1"/>
  <c r="AC1297" i="1"/>
  <c r="AC1298" i="1"/>
  <c r="AC1300" i="1"/>
  <c r="AC1288" i="1"/>
  <c r="AC1289" i="1"/>
  <c r="AC1313" i="1"/>
  <c r="AC1310" i="1"/>
  <c r="AC1303" i="1"/>
  <c r="AC1311" i="1"/>
  <c r="AC1312" i="1"/>
  <c r="AC1335" i="1"/>
  <c r="AC1329" i="1"/>
  <c r="AC1334" i="1"/>
  <c r="AA203" i="1"/>
  <c r="AA211" i="1"/>
  <c r="AA83" i="1"/>
  <c r="AA111" i="1"/>
  <c r="AA131" i="1"/>
  <c r="AA152" i="1"/>
  <c r="AA182" i="1"/>
  <c r="AA253" i="1"/>
  <c r="AA60" i="1"/>
  <c r="AA95" i="1"/>
  <c r="AA128" i="1"/>
  <c r="AA151" i="1"/>
  <c r="AA174" i="1"/>
  <c r="AA252" i="1"/>
  <c r="AA70" i="1"/>
  <c r="AA94" i="1"/>
  <c r="AA109" i="1"/>
  <c r="AA127" i="1"/>
  <c r="AA150" i="1"/>
  <c r="AA156" i="1"/>
  <c r="AA173" i="1"/>
  <c r="AA204" i="1"/>
  <c r="AA246" i="1"/>
  <c r="AA212" i="1"/>
  <c r="AA93" i="1"/>
  <c r="AA47" i="1"/>
  <c r="AA61" i="1"/>
  <c r="AA85" i="1"/>
  <c r="AA99" i="1"/>
  <c r="AA117" i="1"/>
  <c r="AA138" i="1"/>
  <c r="AA179" i="1"/>
  <c r="AA158" i="1"/>
  <c r="AA186" i="1"/>
  <c r="AA244" i="1"/>
  <c r="AA210" i="1"/>
  <c r="AA100" i="1"/>
  <c r="AA58" i="1"/>
  <c r="AA72" i="1"/>
  <c r="AA84" i="1"/>
  <c r="AA98" i="1"/>
  <c r="AA116" i="1"/>
  <c r="AA137" i="1"/>
  <c r="AA178" i="1"/>
  <c r="AA157" i="1"/>
  <c r="AA185" i="1"/>
  <c r="AA243" i="1"/>
  <c r="AA284" i="1"/>
  <c r="AA149" i="1"/>
  <c r="AA80" i="1"/>
  <c r="AA97" i="1"/>
  <c r="AA115" i="1"/>
  <c r="AA134" i="1"/>
  <c r="AA177" i="1"/>
  <c r="AA184" i="1"/>
  <c r="AA242" i="1"/>
  <c r="AA126" i="1"/>
  <c r="AA57" i="1"/>
  <c r="AA136" i="1"/>
  <c r="AA181" i="1"/>
  <c r="AA56" i="1"/>
  <c r="AA73" i="1"/>
  <c r="AA112" i="1"/>
  <c r="AA114" i="1"/>
  <c r="AA132" i="1"/>
  <c r="AA153" i="1"/>
  <c r="AA135" i="1"/>
  <c r="AA176" i="1"/>
  <c r="AA207" i="1"/>
  <c r="AA183" i="1"/>
  <c r="AA241" i="1"/>
  <c r="AA155" i="1"/>
  <c r="AA175" i="1"/>
  <c r="AA214" i="1"/>
  <c r="AA69" i="1"/>
  <c r="AA159" i="1"/>
  <c r="AA245" i="1"/>
  <c r="AA48" i="1"/>
  <c r="AA129" i="1"/>
  <c r="AA206" i="1"/>
  <c r="AA110" i="1"/>
  <c r="AA130" i="1"/>
  <c r="AA205" i="1"/>
  <c r="AA209" i="1"/>
  <c r="AA213" i="1"/>
  <c r="V1266" i="1"/>
  <c r="W1266" i="1" s="1"/>
  <c r="N81" i="1"/>
  <c r="M81" i="1"/>
  <c r="N71" i="1"/>
  <c r="M71" i="1"/>
  <c r="BJ3" i="14" l="1"/>
  <c r="AF1336" i="1"/>
  <c r="AC687" i="1"/>
  <c r="AC680" i="1"/>
  <c r="AC688" i="1"/>
  <c r="AC681" i="1"/>
  <c r="AC1263" i="1"/>
  <c r="N72" i="1" l="1"/>
  <c r="M34" i="1"/>
  <c r="Z35" i="1" l="1"/>
  <c r="Z43" i="1"/>
  <c r="Z44" i="1"/>
  <c r="Z45" i="1"/>
  <c r="Z34" i="1"/>
  <c r="M70" i="1"/>
  <c r="N70" i="1"/>
  <c r="M72" i="1"/>
  <c r="M73" i="1"/>
  <c r="N73" i="1"/>
  <c r="M74" i="1"/>
  <c r="N74" i="1"/>
  <c r="M75" i="1"/>
  <c r="N75" i="1"/>
  <c r="M76" i="1"/>
  <c r="N76" i="1"/>
  <c r="M77" i="1"/>
  <c r="N77" i="1"/>
  <c r="M78" i="1"/>
  <c r="N78" i="1"/>
  <c r="M79" i="1"/>
  <c r="N79" i="1"/>
  <c r="M80" i="1"/>
  <c r="N80" i="1"/>
  <c r="M83" i="1"/>
  <c r="N83" i="1"/>
  <c r="M84" i="1"/>
  <c r="N84" i="1"/>
  <c r="M85" i="1"/>
  <c r="N85" i="1"/>
  <c r="M86" i="1"/>
  <c r="N86" i="1"/>
  <c r="M87" i="1"/>
  <c r="N87" i="1"/>
  <c r="M88" i="1"/>
  <c r="N88" i="1"/>
  <c r="M89" i="1"/>
  <c r="N89" i="1"/>
  <c r="M90" i="1"/>
  <c r="N90" i="1"/>
  <c r="M91" i="1"/>
  <c r="N91" i="1"/>
  <c r="M92" i="1"/>
  <c r="N92" i="1"/>
  <c r="M93" i="1"/>
  <c r="N93" i="1"/>
  <c r="M94" i="1"/>
  <c r="N94" i="1"/>
  <c r="M95" i="1"/>
  <c r="N95" i="1"/>
  <c r="M97" i="1"/>
  <c r="N97" i="1"/>
  <c r="M98" i="1"/>
  <c r="N98" i="1"/>
  <c r="M99" i="1"/>
  <c r="N99" i="1"/>
  <c r="M100" i="1"/>
  <c r="N100" i="1"/>
  <c r="M101" i="1"/>
  <c r="N101" i="1"/>
  <c r="M102" i="1"/>
  <c r="N102" i="1"/>
  <c r="M103" i="1"/>
  <c r="N103" i="1"/>
  <c r="M104" i="1"/>
  <c r="N104" i="1"/>
  <c r="M105" i="1"/>
  <c r="N105" i="1"/>
  <c r="M106" i="1"/>
  <c r="N106" i="1"/>
  <c r="M107" i="1"/>
  <c r="N107" i="1"/>
  <c r="M108" i="1"/>
  <c r="N108" i="1"/>
  <c r="M109" i="1"/>
  <c r="N109" i="1"/>
  <c r="M110" i="1"/>
  <c r="N110" i="1"/>
  <c r="M111" i="1"/>
  <c r="N111" i="1"/>
  <c r="M112" i="1"/>
  <c r="N112" i="1"/>
  <c r="M114" i="1"/>
  <c r="N114" i="1"/>
  <c r="M115" i="1"/>
  <c r="N115" i="1"/>
  <c r="M116" i="1"/>
  <c r="N116" i="1"/>
  <c r="M117" i="1"/>
  <c r="N117" i="1"/>
  <c r="M118" i="1"/>
  <c r="N118" i="1"/>
  <c r="M119" i="1"/>
  <c r="N119" i="1"/>
  <c r="M120" i="1"/>
  <c r="N120" i="1"/>
  <c r="M121" i="1"/>
  <c r="N121" i="1"/>
  <c r="M122" i="1"/>
  <c r="N122" i="1"/>
  <c r="M123" i="1"/>
  <c r="N123" i="1"/>
  <c r="M124" i="1"/>
  <c r="N124" i="1"/>
  <c r="M125" i="1"/>
  <c r="N125" i="1"/>
  <c r="M126" i="1"/>
  <c r="N126" i="1"/>
  <c r="M127" i="1"/>
  <c r="N127" i="1"/>
  <c r="M128" i="1"/>
  <c r="N128" i="1"/>
  <c r="M129" i="1"/>
  <c r="N129" i="1"/>
  <c r="M130" i="1"/>
  <c r="N130" i="1"/>
  <c r="M131" i="1"/>
  <c r="N131" i="1"/>
  <c r="M132" i="1"/>
  <c r="N132" i="1"/>
  <c r="M134" i="1"/>
  <c r="N134" i="1"/>
  <c r="M135" i="1"/>
  <c r="N135" i="1"/>
  <c r="M136" i="1"/>
  <c r="N136" i="1"/>
  <c r="M137" i="1"/>
  <c r="N137" i="1"/>
  <c r="M138" i="1"/>
  <c r="N138" i="1"/>
  <c r="M139" i="1"/>
  <c r="N139" i="1"/>
  <c r="M140" i="1"/>
  <c r="N140" i="1"/>
  <c r="M141" i="1"/>
  <c r="N141" i="1"/>
  <c r="M142" i="1"/>
  <c r="N142" i="1"/>
  <c r="M143" i="1"/>
  <c r="N143" i="1"/>
  <c r="M144" i="1"/>
  <c r="N144" i="1"/>
  <c r="M145" i="1"/>
  <c r="N145" i="1"/>
  <c r="M146" i="1"/>
  <c r="N146" i="1"/>
  <c r="M147" i="1"/>
  <c r="N147" i="1"/>
  <c r="M148" i="1"/>
  <c r="N148" i="1"/>
  <c r="M149" i="1"/>
  <c r="N149" i="1"/>
  <c r="M150" i="1"/>
  <c r="N150" i="1"/>
  <c r="M151" i="1"/>
  <c r="N151" i="1"/>
  <c r="M152" i="1"/>
  <c r="N152" i="1"/>
  <c r="M153" i="1"/>
  <c r="N153" i="1"/>
  <c r="M155" i="1"/>
  <c r="N155" i="1"/>
  <c r="M156" i="1"/>
  <c r="N156" i="1"/>
  <c r="M157" i="1"/>
  <c r="N157" i="1"/>
  <c r="M158" i="1"/>
  <c r="N158" i="1"/>
  <c r="M159" i="1"/>
  <c r="N159" i="1"/>
  <c r="M160" i="1"/>
  <c r="N160" i="1"/>
  <c r="M161" i="1"/>
  <c r="N161" i="1"/>
  <c r="M162" i="1"/>
  <c r="N162" i="1"/>
  <c r="M163" i="1"/>
  <c r="N163" i="1"/>
  <c r="M164" i="1"/>
  <c r="N164" i="1"/>
  <c r="M165" i="1"/>
  <c r="N165" i="1"/>
  <c r="M166" i="1"/>
  <c r="N166" i="1"/>
  <c r="M167" i="1"/>
  <c r="N167" i="1"/>
  <c r="M168" i="1"/>
  <c r="N168" i="1"/>
  <c r="M169" i="1"/>
  <c r="N169" i="1"/>
  <c r="M170" i="1"/>
  <c r="N170" i="1"/>
  <c r="M171" i="1"/>
  <c r="N171" i="1"/>
  <c r="M172" i="1"/>
  <c r="N172" i="1"/>
  <c r="M173" i="1"/>
  <c r="N173" i="1"/>
  <c r="M174" i="1"/>
  <c r="N174" i="1"/>
  <c r="M175" i="1"/>
  <c r="N175" i="1"/>
  <c r="M176" i="1"/>
  <c r="N176" i="1"/>
  <c r="M177" i="1"/>
  <c r="N177" i="1"/>
  <c r="M178" i="1"/>
  <c r="N178" i="1"/>
  <c r="M179" i="1"/>
  <c r="N179" i="1"/>
  <c r="M181" i="1"/>
  <c r="N181" i="1"/>
  <c r="M182" i="1"/>
  <c r="N182" i="1"/>
  <c r="M183" i="1"/>
  <c r="N183" i="1"/>
  <c r="M184" i="1"/>
  <c r="N184" i="1"/>
  <c r="N185" i="1"/>
  <c r="M186" i="1"/>
  <c r="N186" i="1"/>
  <c r="M187" i="1"/>
  <c r="N187" i="1"/>
  <c r="M188" i="1"/>
  <c r="N188" i="1"/>
  <c r="M189" i="1"/>
  <c r="N189" i="1"/>
  <c r="M190" i="1"/>
  <c r="N190" i="1"/>
  <c r="M191" i="1"/>
  <c r="N191" i="1"/>
  <c r="M192" i="1"/>
  <c r="N192" i="1"/>
  <c r="M193" i="1"/>
  <c r="N193" i="1"/>
  <c r="M194" i="1"/>
  <c r="N194" i="1"/>
  <c r="M195" i="1"/>
  <c r="N195" i="1"/>
  <c r="M196" i="1"/>
  <c r="N196" i="1"/>
  <c r="M197" i="1"/>
  <c r="N197" i="1"/>
  <c r="M198" i="1"/>
  <c r="N198" i="1"/>
  <c r="M199" i="1"/>
  <c r="N199" i="1"/>
  <c r="M200" i="1"/>
  <c r="N200" i="1"/>
  <c r="M201" i="1"/>
  <c r="N201" i="1"/>
  <c r="M202" i="1"/>
  <c r="N202" i="1"/>
  <c r="M203" i="1"/>
  <c r="N203" i="1"/>
  <c r="M204" i="1"/>
  <c r="N204" i="1"/>
  <c r="M205" i="1"/>
  <c r="N205" i="1"/>
  <c r="M206" i="1"/>
  <c r="N206" i="1"/>
  <c r="M207" i="1"/>
  <c r="N207" i="1"/>
  <c r="M209" i="1"/>
  <c r="N209" i="1"/>
  <c r="M210" i="1"/>
  <c r="N210" i="1"/>
  <c r="M211" i="1"/>
  <c r="N211" i="1"/>
  <c r="M212" i="1"/>
  <c r="N212" i="1"/>
  <c r="M213" i="1"/>
  <c r="N213" i="1"/>
  <c r="M214" i="1"/>
  <c r="N214" i="1"/>
  <c r="M215" i="1"/>
  <c r="N215" i="1"/>
  <c r="M216" i="1"/>
  <c r="N216" i="1"/>
  <c r="M217" i="1"/>
  <c r="N217" i="1"/>
  <c r="M218" i="1"/>
  <c r="N218" i="1"/>
  <c r="M219" i="1"/>
  <c r="N219" i="1"/>
  <c r="M220" i="1"/>
  <c r="N220" i="1"/>
  <c r="M221" i="1"/>
  <c r="N221" i="1"/>
  <c r="M222" i="1"/>
  <c r="N222" i="1"/>
  <c r="M223" i="1"/>
  <c r="N223" i="1"/>
  <c r="M224" i="1"/>
  <c r="N224" i="1"/>
  <c r="M225" i="1"/>
  <c r="N225" i="1"/>
  <c r="M226" i="1"/>
  <c r="N226" i="1"/>
  <c r="M227" i="1"/>
  <c r="N227" i="1"/>
  <c r="M228" i="1"/>
  <c r="N228" i="1"/>
  <c r="M229" i="1"/>
  <c r="N229" i="1"/>
  <c r="M230" i="1"/>
  <c r="N230" i="1"/>
  <c r="M231" i="1"/>
  <c r="N231" i="1"/>
  <c r="M232" i="1"/>
  <c r="N232" i="1"/>
  <c r="M233" i="1"/>
  <c r="N233" i="1"/>
  <c r="M234" i="1"/>
  <c r="N234" i="1"/>
  <c r="M235" i="1"/>
  <c r="N235" i="1"/>
  <c r="M236" i="1"/>
  <c r="N236" i="1"/>
  <c r="M237" i="1"/>
  <c r="N237" i="1"/>
  <c r="M238" i="1"/>
  <c r="N238" i="1"/>
  <c r="M239" i="1"/>
  <c r="N239" i="1"/>
  <c r="M240" i="1"/>
  <c r="N240" i="1"/>
  <c r="M241" i="1"/>
  <c r="N241" i="1"/>
  <c r="M242" i="1"/>
  <c r="N242" i="1"/>
  <c r="M243" i="1"/>
  <c r="N243" i="1"/>
  <c r="M244" i="1"/>
  <c r="N244" i="1"/>
  <c r="M245" i="1"/>
  <c r="N245" i="1"/>
  <c r="M246" i="1"/>
  <c r="N246" i="1"/>
  <c r="M250" i="1"/>
  <c r="N250" i="1"/>
  <c r="M251" i="1"/>
  <c r="N251" i="1"/>
  <c r="M252" i="1"/>
  <c r="N252" i="1"/>
  <c r="M253" i="1"/>
  <c r="N253" i="1"/>
  <c r="M254" i="1"/>
  <c r="N254" i="1"/>
  <c r="M255" i="1"/>
  <c r="N255" i="1"/>
  <c r="M256" i="1"/>
  <c r="N256" i="1"/>
  <c r="M257" i="1"/>
  <c r="N257" i="1"/>
  <c r="M258" i="1"/>
  <c r="N258" i="1"/>
  <c r="M259" i="1"/>
  <c r="N259" i="1"/>
  <c r="M260" i="1"/>
  <c r="N260" i="1"/>
  <c r="M261" i="1"/>
  <c r="N261" i="1"/>
  <c r="M262" i="1"/>
  <c r="N262" i="1"/>
  <c r="M263" i="1"/>
  <c r="N263" i="1"/>
  <c r="M264" i="1"/>
  <c r="N264" i="1"/>
  <c r="M265" i="1"/>
  <c r="N265" i="1"/>
  <c r="M266" i="1"/>
  <c r="N266" i="1"/>
  <c r="M267" i="1"/>
  <c r="N267" i="1"/>
  <c r="M268" i="1"/>
  <c r="N268" i="1"/>
  <c r="M269" i="1"/>
  <c r="N269" i="1"/>
  <c r="M270" i="1"/>
  <c r="N270" i="1"/>
  <c r="M271" i="1"/>
  <c r="N271" i="1"/>
  <c r="M272" i="1"/>
  <c r="N272" i="1"/>
  <c r="M273" i="1"/>
  <c r="N273" i="1"/>
  <c r="M274" i="1"/>
  <c r="N274" i="1"/>
  <c r="M275" i="1"/>
  <c r="N275" i="1"/>
  <c r="M276" i="1"/>
  <c r="N276" i="1"/>
  <c r="M277" i="1"/>
  <c r="N277" i="1"/>
  <c r="M278" i="1"/>
  <c r="N278" i="1"/>
  <c r="M279" i="1"/>
  <c r="N279" i="1"/>
  <c r="M280" i="1"/>
  <c r="N280" i="1"/>
  <c r="M281" i="1"/>
  <c r="N281" i="1"/>
  <c r="M282" i="1"/>
  <c r="N282" i="1"/>
  <c r="M283" i="1"/>
  <c r="N283" i="1"/>
  <c r="M284" i="1"/>
  <c r="M352" i="1"/>
  <c r="N352" i="1"/>
  <c r="N34" i="1"/>
  <c r="M35" i="1"/>
  <c r="N35" i="1"/>
  <c r="M36" i="1"/>
  <c r="N36" i="1"/>
  <c r="M37" i="1"/>
  <c r="N37" i="1"/>
  <c r="M38" i="1"/>
  <c r="N38" i="1"/>
  <c r="M39" i="1"/>
  <c r="N39" i="1"/>
  <c r="M40" i="1"/>
  <c r="N40" i="1"/>
  <c r="M41" i="1"/>
  <c r="N41" i="1"/>
  <c r="M42" i="1"/>
  <c r="N42" i="1"/>
  <c r="M43" i="1"/>
  <c r="N43" i="1"/>
  <c r="M44" i="1"/>
  <c r="N44" i="1"/>
  <c r="M45" i="1"/>
  <c r="N45" i="1"/>
  <c r="M46" i="1"/>
  <c r="N46" i="1"/>
  <c r="M47" i="1"/>
  <c r="N47" i="1"/>
  <c r="M48" i="1"/>
  <c r="N48" i="1"/>
  <c r="M49" i="1"/>
  <c r="N49" i="1"/>
  <c r="M50" i="1"/>
  <c r="N50" i="1"/>
  <c r="M51" i="1"/>
  <c r="N51" i="1"/>
  <c r="M52" i="1"/>
  <c r="N52" i="1"/>
  <c r="M53" i="1"/>
  <c r="N53" i="1"/>
  <c r="M54" i="1"/>
  <c r="N54" i="1"/>
  <c r="M55" i="1"/>
  <c r="N55" i="1"/>
  <c r="M56" i="1"/>
  <c r="N56" i="1"/>
  <c r="M57" i="1"/>
  <c r="N57" i="1"/>
  <c r="M58" i="1"/>
  <c r="N58" i="1"/>
  <c r="M59" i="1"/>
  <c r="N59" i="1"/>
  <c r="M60" i="1"/>
  <c r="N60" i="1"/>
  <c r="M61" i="1"/>
  <c r="N61" i="1"/>
  <c r="M62" i="1"/>
  <c r="N62" i="1"/>
  <c r="M63" i="1"/>
  <c r="N63" i="1"/>
  <c r="M64" i="1"/>
  <c r="N64" i="1"/>
  <c r="M65" i="1"/>
  <c r="N65" i="1"/>
  <c r="M66" i="1"/>
  <c r="N66" i="1"/>
  <c r="M67" i="1"/>
  <c r="N67" i="1"/>
  <c r="M68" i="1"/>
  <c r="N68" i="1"/>
  <c r="M69" i="1"/>
  <c r="N69" i="1"/>
  <c r="A13" i="1"/>
  <c r="A14" i="1"/>
  <c r="A15" i="1"/>
  <c r="A16" i="1"/>
  <c r="A17" i="1"/>
  <c r="A18" i="1"/>
  <c r="Y18" i="1" s="1"/>
  <c r="A19" i="1"/>
  <c r="A20" i="1"/>
  <c r="A22" i="1"/>
  <c r="AJ22" i="1" s="1"/>
  <c r="A23" i="1"/>
  <c r="A24" i="1"/>
  <c r="A25" i="1"/>
  <c r="A26" i="1"/>
  <c r="Y26" i="1" s="1"/>
  <c r="A27" i="1"/>
  <c r="Y27" i="1" s="1"/>
  <c r="A28" i="1"/>
  <c r="A29" i="1"/>
  <c r="A30" i="1"/>
  <c r="Y30" i="1" s="1"/>
  <c r="A31" i="1"/>
  <c r="A32" i="1"/>
  <c r="A33" i="1"/>
  <c r="A34" i="1"/>
  <c r="U34" i="1" s="1"/>
  <c r="A35" i="1"/>
  <c r="A36" i="1"/>
  <c r="A37" i="1"/>
  <c r="A38" i="1"/>
  <c r="A39" i="1"/>
  <c r="A40" i="1"/>
  <c r="A41" i="1"/>
  <c r="A42" i="1"/>
  <c r="Y42" i="1" s="1"/>
  <c r="AE42" i="1" s="1"/>
  <c r="A43" i="1"/>
  <c r="A44" i="1"/>
  <c r="A45" i="1"/>
  <c r="A46" i="1"/>
  <c r="A47" i="1"/>
  <c r="A48" i="1"/>
  <c r="A49" i="1"/>
  <c r="A50" i="1"/>
  <c r="Y50" i="1" s="1"/>
  <c r="AE50" i="1" s="1"/>
  <c r="A51" i="1"/>
  <c r="A52" i="1"/>
  <c r="A53" i="1"/>
  <c r="A54" i="1"/>
  <c r="Y54" i="1" s="1"/>
  <c r="AE54" i="1" s="1"/>
  <c r="A55" i="1"/>
  <c r="A56" i="1"/>
  <c r="A57" i="1"/>
  <c r="A58" i="1"/>
  <c r="A59" i="1"/>
  <c r="A60" i="1"/>
  <c r="A61" i="1"/>
  <c r="A62" i="1"/>
  <c r="A63" i="1"/>
  <c r="A64" i="1"/>
  <c r="A65" i="1"/>
  <c r="A66" i="1"/>
  <c r="Y66" i="1" s="1"/>
  <c r="AE66" i="1" s="1"/>
  <c r="A67" i="1"/>
  <c r="A68" i="1"/>
  <c r="A69" i="1"/>
  <c r="A70" i="1"/>
  <c r="A71" i="1"/>
  <c r="A72" i="1"/>
  <c r="A73" i="1"/>
  <c r="A74" i="1"/>
  <c r="Y74" i="1" s="1"/>
  <c r="AE74" i="1" s="1"/>
  <c r="A75" i="1"/>
  <c r="A76" i="1"/>
  <c r="A77" i="1"/>
  <c r="A78" i="1"/>
  <c r="O77" i="1" s="1"/>
  <c r="A79" i="1"/>
  <c r="A80" i="1"/>
  <c r="A81" i="1"/>
  <c r="A82" i="1"/>
  <c r="A83" i="1"/>
  <c r="A84" i="1"/>
  <c r="A85" i="1"/>
  <c r="A86" i="1"/>
  <c r="Y86" i="1" s="1"/>
  <c r="AE86" i="1" s="1"/>
  <c r="A87" i="1"/>
  <c r="A88" i="1"/>
  <c r="A89" i="1"/>
  <c r="A90" i="1"/>
  <c r="Y90" i="1" s="1"/>
  <c r="AE90" i="1" s="1"/>
  <c r="A91" i="1"/>
  <c r="A92" i="1"/>
  <c r="A93" i="1"/>
  <c r="A94" i="1"/>
  <c r="A95" i="1"/>
  <c r="A96" i="1"/>
  <c r="A97" i="1"/>
  <c r="A98" i="1"/>
  <c r="A99" i="1"/>
  <c r="A100" i="1"/>
  <c r="A101" i="1"/>
  <c r="A102" i="1"/>
  <c r="A103" i="1"/>
  <c r="A104" i="1"/>
  <c r="A105" i="1"/>
  <c r="A106" i="1"/>
  <c r="Y106" i="1" s="1"/>
  <c r="AE106" i="1" s="1"/>
  <c r="A107" i="1"/>
  <c r="A108" i="1"/>
  <c r="A109" i="1"/>
  <c r="A110" i="1"/>
  <c r="A111" i="1"/>
  <c r="A112" i="1"/>
  <c r="A113" i="1"/>
  <c r="A114" i="1"/>
  <c r="A115" i="1"/>
  <c r="A116" i="1"/>
  <c r="A117" i="1"/>
  <c r="A118" i="1"/>
  <c r="A119" i="1"/>
  <c r="A120" i="1"/>
  <c r="A121" i="1"/>
  <c r="A122" i="1"/>
  <c r="Y122" i="1" s="1"/>
  <c r="AE122" i="1" s="1"/>
  <c r="A123" i="1"/>
  <c r="A124" i="1"/>
  <c r="A125" i="1"/>
  <c r="A126" i="1"/>
  <c r="A127" i="1"/>
  <c r="A128" i="1"/>
  <c r="A129" i="1"/>
  <c r="A130" i="1"/>
  <c r="A131" i="1"/>
  <c r="A132" i="1"/>
  <c r="Y132" i="1" s="1"/>
  <c r="AE132" i="1" s="1"/>
  <c r="A133" i="1"/>
  <c r="A134" i="1"/>
  <c r="A135" i="1"/>
  <c r="A136" i="1"/>
  <c r="A137" i="1"/>
  <c r="A138" i="1"/>
  <c r="A139" i="1"/>
  <c r="A140" i="1"/>
  <c r="A141" i="1"/>
  <c r="A142" i="1"/>
  <c r="Y142" i="1" s="1"/>
  <c r="AE142" i="1" s="1"/>
  <c r="A143" i="1"/>
  <c r="A144" i="1"/>
  <c r="A145" i="1"/>
  <c r="A146" i="1"/>
  <c r="Y146" i="1" s="1"/>
  <c r="AE146" i="1" s="1"/>
  <c r="A147" i="1"/>
  <c r="A148" i="1"/>
  <c r="A149" i="1"/>
  <c r="A150" i="1"/>
  <c r="A151" i="1"/>
  <c r="A152" i="1"/>
  <c r="A153" i="1"/>
  <c r="A154" i="1"/>
  <c r="A155" i="1"/>
  <c r="A156" i="1"/>
  <c r="A157" i="1"/>
  <c r="A158" i="1"/>
  <c r="A159" i="1"/>
  <c r="A160" i="1"/>
  <c r="A161" i="1"/>
  <c r="A162" i="1"/>
  <c r="Y162" i="1" s="1"/>
  <c r="AE162" i="1" s="1"/>
  <c r="A163" i="1"/>
  <c r="A164" i="1"/>
  <c r="Y164" i="1" s="1"/>
  <c r="AE164" i="1" s="1"/>
  <c r="A165" i="1"/>
  <c r="A166" i="1"/>
  <c r="Y166" i="1" s="1"/>
  <c r="AE166" i="1" s="1"/>
  <c r="A167" i="1"/>
  <c r="A168" i="1"/>
  <c r="A169" i="1"/>
  <c r="A170" i="1"/>
  <c r="Y170" i="1" s="1"/>
  <c r="AE170" i="1" s="1"/>
  <c r="A171" i="1"/>
  <c r="A172" i="1"/>
  <c r="A173" i="1"/>
  <c r="A174" i="1"/>
  <c r="A175" i="1"/>
  <c r="A176" i="1"/>
  <c r="A177" i="1"/>
  <c r="A178" i="1"/>
  <c r="A179" i="1"/>
  <c r="A180" i="1"/>
  <c r="A181" i="1"/>
  <c r="A182" i="1"/>
  <c r="A183" i="1"/>
  <c r="A184" i="1"/>
  <c r="A185" i="1"/>
  <c r="A186" i="1"/>
  <c r="A187" i="1"/>
  <c r="A188" i="1"/>
  <c r="A189" i="1"/>
  <c r="A190" i="1"/>
  <c r="A191" i="1"/>
  <c r="A192" i="1"/>
  <c r="A193" i="1"/>
  <c r="A194" i="1"/>
  <c r="Y194" i="1" s="1"/>
  <c r="AE194" i="1" s="1"/>
  <c r="A195" i="1"/>
  <c r="A196" i="1"/>
  <c r="A197" i="1"/>
  <c r="A198" i="1"/>
  <c r="A199" i="1"/>
  <c r="A200" i="1"/>
  <c r="A201" i="1"/>
  <c r="A202" i="1"/>
  <c r="Y202" i="1" s="1"/>
  <c r="AE202" i="1" s="1"/>
  <c r="A203" i="1"/>
  <c r="A204" i="1"/>
  <c r="A205" i="1"/>
  <c r="A206" i="1"/>
  <c r="A207" i="1"/>
  <c r="A208" i="1"/>
  <c r="A209" i="1"/>
  <c r="A210" i="1"/>
  <c r="A211" i="1"/>
  <c r="A212" i="1"/>
  <c r="A213" i="1"/>
  <c r="A214" i="1"/>
  <c r="A215" i="1"/>
  <c r="O214" i="1" s="1"/>
  <c r="A216" i="1"/>
  <c r="A217" i="1"/>
  <c r="A218" i="1"/>
  <c r="Y218" i="1" s="1"/>
  <c r="AE218" i="1" s="1"/>
  <c r="A219" i="1"/>
  <c r="Y219" i="1" s="1"/>
  <c r="AE219" i="1" s="1"/>
  <c r="A220" i="1"/>
  <c r="A221" i="1"/>
  <c r="A222" i="1"/>
  <c r="A223" i="1"/>
  <c r="A224" i="1"/>
  <c r="A225" i="1"/>
  <c r="A226" i="1"/>
  <c r="Y226" i="1" s="1"/>
  <c r="AE226" i="1" s="1"/>
  <c r="A227" i="1"/>
  <c r="A228" i="1"/>
  <c r="A229" i="1"/>
  <c r="A230" i="1"/>
  <c r="A231" i="1"/>
  <c r="A232" i="1"/>
  <c r="A233" i="1"/>
  <c r="A234" i="1"/>
  <c r="Y234" i="1" s="1"/>
  <c r="AE234" i="1" s="1"/>
  <c r="A235" i="1"/>
  <c r="A236" i="1"/>
  <c r="A237" i="1"/>
  <c r="A238" i="1"/>
  <c r="Y238" i="1" s="1"/>
  <c r="AE238" i="1" s="1"/>
  <c r="A239" i="1"/>
  <c r="O238" i="1" s="1"/>
  <c r="A240" i="1"/>
  <c r="A241" i="1"/>
  <c r="A242" i="1"/>
  <c r="A243" i="1"/>
  <c r="A244" i="1"/>
  <c r="A245" i="1"/>
  <c r="A246" i="1"/>
  <c r="A247" i="1"/>
  <c r="A248" i="1"/>
  <c r="A249" i="1"/>
  <c r="A250" i="1"/>
  <c r="A251" i="1"/>
  <c r="A252" i="1"/>
  <c r="A253" i="1"/>
  <c r="A254" i="1"/>
  <c r="A255" i="1"/>
  <c r="A256" i="1"/>
  <c r="A257" i="1"/>
  <c r="A258" i="1"/>
  <c r="Y258" i="1" s="1"/>
  <c r="AE258" i="1" s="1"/>
  <c r="A259" i="1"/>
  <c r="A260" i="1"/>
  <c r="A261" i="1"/>
  <c r="A262" i="1"/>
  <c r="A263" i="1"/>
  <c r="A264" i="1"/>
  <c r="A265" i="1"/>
  <c r="A266" i="1"/>
  <c r="Y266" i="1" s="1"/>
  <c r="AE266" i="1" s="1"/>
  <c r="A267" i="1"/>
  <c r="A268" i="1"/>
  <c r="A269" i="1"/>
  <c r="A270" i="1"/>
  <c r="Y270" i="1" s="1"/>
  <c r="AE270" i="1" s="1"/>
  <c r="A271" i="1"/>
  <c r="A272" i="1"/>
  <c r="A273" i="1"/>
  <c r="A274" i="1"/>
  <c r="Y274" i="1" s="1"/>
  <c r="AE274" i="1" s="1"/>
  <c r="A275" i="1"/>
  <c r="A276" i="1"/>
  <c r="A277" i="1"/>
  <c r="A278" i="1"/>
  <c r="A279" i="1"/>
  <c r="A280" i="1"/>
  <c r="A281" i="1"/>
  <c r="A282" i="1"/>
  <c r="Y282" i="1" s="1"/>
  <c r="AE282" i="1" s="1"/>
  <c r="A283" i="1"/>
  <c r="A284" i="1"/>
  <c r="A285" i="1"/>
  <c r="A286" i="1"/>
  <c r="A287" i="1"/>
  <c r="A288" i="1"/>
  <c r="A289" i="1"/>
  <c r="A290" i="1"/>
  <c r="A291" i="1"/>
  <c r="A292" i="1"/>
  <c r="A293" i="1"/>
  <c r="A294" i="1"/>
  <c r="A295" i="1"/>
  <c r="O294" i="1" s="1"/>
  <c r="A296" i="1"/>
  <c r="O295" i="1" s="1"/>
  <c r="A297" i="1"/>
  <c r="O296" i="1" s="1"/>
  <c r="A298" i="1"/>
  <c r="O297" i="1" s="1"/>
  <c r="A299" i="1"/>
  <c r="O298" i="1" s="1"/>
  <c r="A300" i="1"/>
  <c r="O299" i="1" s="1"/>
  <c r="A301" i="1"/>
  <c r="O300" i="1" s="1"/>
  <c r="A302" i="1"/>
  <c r="O301" i="1" s="1"/>
  <c r="A303" i="1"/>
  <c r="O302" i="1" s="1"/>
  <c r="A304" i="1"/>
  <c r="O303" i="1" s="1"/>
  <c r="A305" i="1"/>
  <c r="O304" i="1" s="1"/>
  <c r="A306" i="1"/>
  <c r="O305" i="1" s="1"/>
  <c r="A307" i="1"/>
  <c r="O306" i="1" s="1"/>
  <c r="A308" i="1"/>
  <c r="O307" i="1" s="1"/>
  <c r="A309" i="1"/>
  <c r="O308" i="1" s="1"/>
  <c r="A310" i="1"/>
  <c r="O309" i="1" s="1"/>
  <c r="A311" i="1"/>
  <c r="O310" i="1" s="1"/>
  <c r="A312" i="1"/>
  <c r="O311" i="1" s="1"/>
  <c r="A313" i="1"/>
  <c r="O312" i="1" s="1"/>
  <c r="A314" i="1"/>
  <c r="O313" i="1" s="1"/>
  <c r="A315" i="1"/>
  <c r="A316" i="1"/>
  <c r="A317" i="1"/>
  <c r="A318" i="1"/>
  <c r="A319" i="1"/>
  <c r="A320" i="1"/>
  <c r="A321" i="1"/>
  <c r="A322" i="1"/>
  <c r="A323" i="1"/>
  <c r="A324" i="1"/>
  <c r="A325" i="1"/>
  <c r="A326" i="1"/>
  <c r="A327" i="1"/>
  <c r="A328" i="1"/>
  <c r="A329" i="1"/>
  <c r="A330" i="1"/>
  <c r="A331" i="1"/>
  <c r="A332" i="1"/>
  <c r="A333" i="1"/>
  <c r="A334" i="1"/>
  <c r="A335" i="1"/>
  <c r="A336" i="1"/>
  <c r="A337" i="1"/>
  <c r="A338" i="1"/>
  <c r="A339" i="1"/>
  <c r="A340" i="1"/>
  <c r="A341" i="1"/>
  <c r="A342" i="1"/>
  <c r="A343" i="1"/>
  <c r="A344" i="1"/>
  <c r="A345" i="1"/>
  <c r="A346" i="1"/>
  <c r="A347" i="1"/>
  <c r="A348" i="1"/>
  <c r="A349" i="1"/>
  <c r="A350" i="1"/>
  <c r="A351" i="1"/>
  <c r="A352" i="1"/>
  <c r="A353" i="1"/>
  <c r="A354" i="1"/>
  <c r="A355" i="1"/>
  <c r="A356" i="1"/>
  <c r="A357" i="1"/>
  <c r="A358" i="1"/>
  <c r="A359" i="1"/>
  <c r="A360" i="1"/>
  <c r="A361" i="1"/>
  <c r="A362" i="1"/>
  <c r="A363" i="1"/>
  <c r="A364" i="1"/>
  <c r="A365" i="1"/>
  <c r="A366" i="1"/>
  <c r="A367" i="1"/>
  <c r="A368" i="1"/>
  <c r="A369" i="1"/>
  <c r="A370" i="1"/>
  <c r="A371" i="1"/>
  <c r="A372" i="1"/>
  <c r="A373" i="1"/>
  <c r="A374" i="1"/>
  <c r="A375" i="1"/>
  <c r="A376" i="1"/>
  <c r="A377" i="1"/>
  <c r="A378" i="1"/>
  <c r="A379" i="1"/>
  <c r="A380" i="1"/>
  <c r="A381" i="1"/>
  <c r="A382" i="1"/>
  <c r="A383" i="1"/>
  <c r="A384" i="1"/>
  <c r="A385" i="1"/>
  <c r="A386" i="1"/>
  <c r="A387" i="1"/>
  <c r="A388" i="1"/>
  <c r="A389" i="1"/>
  <c r="A390" i="1"/>
  <c r="A391" i="1"/>
  <c r="A392" i="1"/>
  <c r="A393" i="1"/>
  <c r="A394" i="1"/>
  <c r="A395" i="1"/>
  <c r="A396" i="1"/>
  <c r="A397" i="1"/>
  <c r="A398" i="1"/>
  <c r="A399" i="1"/>
  <c r="A400" i="1"/>
  <c r="A401" i="1"/>
  <c r="A402" i="1"/>
  <c r="A403" i="1"/>
  <c r="A404" i="1"/>
  <c r="A405" i="1"/>
  <c r="A406" i="1"/>
  <c r="A407" i="1"/>
  <c r="A408" i="1"/>
  <c r="A409" i="1"/>
  <c r="A410" i="1"/>
  <c r="A411" i="1"/>
  <c r="A412" i="1"/>
  <c r="A413" i="1"/>
  <c r="A414" i="1"/>
  <c r="A415" i="1"/>
  <c r="A416" i="1"/>
  <c r="A417" i="1"/>
  <c r="A418" i="1"/>
  <c r="A419" i="1"/>
  <c r="A420" i="1"/>
  <c r="A421" i="1"/>
  <c r="A422" i="1"/>
  <c r="A423" i="1"/>
  <c r="A424" i="1"/>
  <c r="O423" i="1" s="1"/>
  <c r="A425" i="1"/>
  <c r="A426" i="1"/>
  <c r="A427" i="1"/>
  <c r="A428" i="1"/>
  <c r="A429" i="1"/>
  <c r="A430" i="1"/>
  <c r="A431" i="1"/>
  <c r="A432" i="1"/>
  <c r="A433" i="1"/>
  <c r="A434" i="1"/>
  <c r="A435" i="1"/>
  <c r="A436" i="1"/>
  <c r="A437" i="1"/>
  <c r="AB437" i="1" s="1"/>
  <c r="A438" i="1"/>
  <c r="A439" i="1"/>
  <c r="A440" i="1"/>
  <c r="A441" i="1"/>
  <c r="A442" i="1"/>
  <c r="A443" i="1"/>
  <c r="A444" i="1"/>
  <c r="A445" i="1"/>
  <c r="A446" i="1"/>
  <c r="A447" i="1"/>
  <c r="A448" i="1"/>
  <c r="A449" i="1"/>
  <c r="A450" i="1"/>
  <c r="A451" i="1"/>
  <c r="A452" i="1"/>
  <c r="A453" i="1"/>
  <c r="A454" i="1"/>
  <c r="A455" i="1"/>
  <c r="A456" i="1"/>
  <c r="A457" i="1"/>
  <c r="A458" i="1"/>
  <c r="A459" i="1"/>
  <c r="A460" i="1"/>
  <c r="A461" i="1"/>
  <c r="A462" i="1"/>
  <c r="A463" i="1"/>
  <c r="A464" i="1"/>
  <c r="A465" i="1"/>
  <c r="A466" i="1"/>
  <c r="A467" i="1"/>
  <c r="A468" i="1"/>
  <c r="A469" i="1"/>
  <c r="A470" i="1"/>
  <c r="A471" i="1"/>
  <c r="A472" i="1"/>
  <c r="A473" i="1"/>
  <c r="A474" i="1"/>
  <c r="A475" i="1"/>
  <c r="A476" i="1"/>
  <c r="A477" i="1"/>
  <c r="A478" i="1"/>
  <c r="A479" i="1"/>
  <c r="A480" i="1"/>
  <c r="A481" i="1"/>
  <c r="A482" i="1"/>
  <c r="A483" i="1"/>
  <c r="O482" i="1" s="1"/>
  <c r="A484" i="1"/>
  <c r="A485" i="1"/>
  <c r="A486" i="1"/>
  <c r="A487" i="1"/>
  <c r="A488" i="1"/>
  <c r="A489" i="1"/>
  <c r="A490" i="1"/>
  <c r="A491" i="1"/>
  <c r="A492" i="1"/>
  <c r="A493" i="1"/>
  <c r="A494" i="1"/>
  <c r="A495" i="1"/>
  <c r="A496" i="1"/>
  <c r="A497" i="1"/>
  <c r="A498" i="1"/>
  <c r="A499" i="1"/>
  <c r="A500" i="1"/>
  <c r="A501" i="1"/>
  <c r="AK501" i="1" s="1"/>
  <c r="A502" i="1"/>
  <c r="AK502" i="1" s="1"/>
  <c r="A503" i="1"/>
  <c r="AK503" i="1" s="1"/>
  <c r="A504" i="1"/>
  <c r="AK504" i="1" s="1"/>
  <c r="A505" i="1"/>
  <c r="A506" i="1"/>
  <c r="A507" i="1"/>
  <c r="A508" i="1"/>
  <c r="A509" i="1"/>
  <c r="A510" i="1"/>
  <c r="A511" i="1"/>
  <c r="A512" i="1"/>
  <c r="A513" i="1"/>
  <c r="A514" i="1"/>
  <c r="A515" i="1"/>
  <c r="A516" i="1"/>
  <c r="AK516" i="1" s="1"/>
  <c r="A517" i="1"/>
  <c r="AK517" i="1" s="1"/>
  <c r="A518" i="1"/>
  <c r="AK518" i="1" s="1"/>
  <c r="A519" i="1"/>
  <c r="AK519" i="1" s="1"/>
  <c r="A520" i="1"/>
  <c r="AK520" i="1" s="1"/>
  <c r="A521" i="1"/>
  <c r="AK521" i="1" s="1"/>
  <c r="A522" i="1"/>
  <c r="A523" i="1"/>
  <c r="A524" i="1"/>
  <c r="AK524" i="1" s="1"/>
  <c r="A525" i="1"/>
  <c r="AK525" i="1" s="1"/>
  <c r="A526" i="1"/>
  <c r="AK526" i="1" s="1"/>
  <c r="A527" i="1"/>
  <c r="A528" i="1"/>
  <c r="A529" i="1"/>
  <c r="A530" i="1"/>
  <c r="A531" i="1"/>
  <c r="A532" i="1"/>
  <c r="A533" i="1"/>
  <c r="A534" i="1"/>
  <c r="A535" i="1"/>
  <c r="A536" i="1"/>
  <c r="AK536" i="1" s="1"/>
  <c r="A537" i="1"/>
  <c r="AK537" i="1" s="1"/>
  <c r="A538" i="1"/>
  <c r="AK538" i="1" s="1"/>
  <c r="A539" i="1"/>
  <c r="AK539" i="1" s="1"/>
  <c r="A540" i="1"/>
  <c r="A541" i="1"/>
  <c r="A542" i="1"/>
  <c r="A543" i="1"/>
  <c r="A544" i="1"/>
  <c r="A545" i="1"/>
  <c r="A546" i="1"/>
  <c r="A547" i="1"/>
  <c r="A548" i="1"/>
  <c r="A549" i="1"/>
  <c r="A550" i="1"/>
  <c r="A551" i="1"/>
  <c r="A552" i="1"/>
  <c r="A553" i="1"/>
  <c r="A554" i="1"/>
  <c r="A555" i="1"/>
  <c r="A556" i="1"/>
  <c r="A557" i="1"/>
  <c r="A558" i="1"/>
  <c r="A559" i="1"/>
  <c r="A560" i="1"/>
  <c r="A561" i="1"/>
  <c r="A562" i="1"/>
  <c r="A563" i="1"/>
  <c r="A564" i="1"/>
  <c r="A565" i="1"/>
  <c r="A566" i="1"/>
  <c r="A567" i="1"/>
  <c r="A568" i="1"/>
  <c r="A569" i="1"/>
  <c r="A570" i="1"/>
  <c r="A571" i="1"/>
  <c r="A572" i="1"/>
  <c r="A573" i="1"/>
  <c r="A574" i="1"/>
  <c r="A575" i="1"/>
  <c r="A576" i="1"/>
  <c r="A577" i="1"/>
  <c r="A578" i="1"/>
  <c r="A579" i="1"/>
  <c r="A580" i="1"/>
  <c r="A581" i="1"/>
  <c r="A582" i="1"/>
  <c r="A583" i="1"/>
  <c r="A584" i="1"/>
  <c r="A585" i="1"/>
  <c r="A586" i="1"/>
  <c r="A587" i="1"/>
  <c r="A588" i="1"/>
  <c r="A589" i="1"/>
  <c r="A590" i="1"/>
  <c r="A591" i="1"/>
  <c r="A592" i="1"/>
  <c r="A593" i="1"/>
  <c r="A594" i="1"/>
  <c r="A595" i="1"/>
  <c r="A596" i="1"/>
  <c r="AK596" i="1" s="1"/>
  <c r="A597" i="1"/>
  <c r="A598" i="1"/>
  <c r="A599" i="1"/>
  <c r="A600" i="1"/>
  <c r="A601" i="1"/>
  <c r="A602" i="1"/>
  <c r="A603" i="1"/>
  <c r="A604" i="1"/>
  <c r="A605" i="1"/>
  <c r="A606" i="1"/>
  <c r="A607" i="1"/>
  <c r="A608" i="1"/>
  <c r="A609" i="1"/>
  <c r="A610" i="1"/>
  <c r="A611" i="1"/>
  <c r="A612" i="1"/>
  <c r="A613" i="1"/>
  <c r="A614" i="1"/>
  <c r="A615" i="1"/>
  <c r="A616" i="1"/>
  <c r="A617" i="1"/>
  <c r="A618" i="1"/>
  <c r="A619" i="1"/>
  <c r="A620" i="1"/>
  <c r="A621" i="1"/>
  <c r="A622" i="1"/>
  <c r="A623" i="1"/>
  <c r="A624" i="1"/>
  <c r="A625" i="1"/>
  <c r="A626" i="1"/>
  <c r="A627" i="1"/>
  <c r="A628" i="1"/>
  <c r="A629" i="1"/>
  <c r="A630" i="1"/>
  <c r="A631" i="1"/>
  <c r="A632" i="1"/>
  <c r="A633" i="1"/>
  <c r="A634" i="1"/>
  <c r="A635" i="1"/>
  <c r="A636" i="1"/>
  <c r="A637" i="1"/>
  <c r="A638" i="1"/>
  <c r="A639" i="1"/>
  <c r="A640" i="1"/>
  <c r="A641" i="1"/>
  <c r="AK641" i="1" s="1"/>
  <c r="A642" i="1"/>
  <c r="AK642" i="1" s="1"/>
  <c r="A643" i="1"/>
  <c r="A644" i="1"/>
  <c r="A645" i="1"/>
  <c r="A646" i="1"/>
  <c r="A647" i="1"/>
  <c r="A648" i="1"/>
  <c r="A649" i="1"/>
  <c r="A650" i="1"/>
  <c r="A651" i="1"/>
  <c r="A652" i="1"/>
  <c r="A653" i="1"/>
  <c r="A654" i="1"/>
  <c r="A655" i="1"/>
  <c r="AK655" i="1" s="1"/>
  <c r="A656" i="1"/>
  <c r="AK656" i="1" s="1"/>
  <c r="A657" i="1"/>
  <c r="A658" i="1"/>
  <c r="AK658" i="1" s="1"/>
  <c r="A659" i="1"/>
  <c r="AK659" i="1" s="1"/>
  <c r="A660" i="1"/>
  <c r="AK660" i="1" s="1"/>
  <c r="A661" i="1"/>
  <c r="AK661" i="1" s="1"/>
  <c r="A662" i="1"/>
  <c r="AK662" i="1" s="1"/>
  <c r="A663" i="1"/>
  <c r="A664" i="1"/>
  <c r="A665" i="1"/>
  <c r="A666" i="1"/>
  <c r="A667" i="1"/>
  <c r="A668" i="1"/>
  <c r="A669" i="1"/>
  <c r="A670" i="1"/>
  <c r="A671" i="1"/>
  <c r="A672" i="1"/>
  <c r="AK672" i="1" s="1"/>
  <c r="A673" i="1"/>
  <c r="AK673" i="1" s="1"/>
  <c r="A674" i="1"/>
  <c r="AK674" i="1" s="1"/>
  <c r="A675" i="1"/>
  <c r="A676" i="1"/>
  <c r="A677" i="1"/>
  <c r="A678" i="1"/>
  <c r="A679" i="1"/>
  <c r="A680" i="1"/>
  <c r="A681" i="1"/>
  <c r="A682" i="1"/>
  <c r="A683" i="1"/>
  <c r="A684" i="1"/>
  <c r="A685" i="1"/>
  <c r="A686" i="1"/>
  <c r="A687" i="1"/>
  <c r="A688" i="1"/>
  <c r="A689" i="1"/>
  <c r="A690" i="1"/>
  <c r="AK690" i="1" s="1"/>
  <c r="A691" i="1"/>
  <c r="A692" i="1"/>
  <c r="A693" i="1"/>
  <c r="A694" i="1"/>
  <c r="A695" i="1"/>
  <c r="A696" i="1"/>
  <c r="A697" i="1"/>
  <c r="A698" i="1"/>
  <c r="A699" i="1"/>
  <c r="A700" i="1"/>
  <c r="A701" i="1"/>
  <c r="A702" i="1"/>
  <c r="A703" i="1"/>
  <c r="A704" i="1"/>
  <c r="A705" i="1"/>
  <c r="A706" i="1"/>
  <c r="A707" i="1"/>
  <c r="A708" i="1"/>
  <c r="A709" i="1"/>
  <c r="A710" i="1"/>
  <c r="A711" i="1"/>
  <c r="A712" i="1"/>
  <c r="A713" i="1"/>
  <c r="A714" i="1"/>
  <c r="A715" i="1"/>
  <c r="A716" i="1"/>
  <c r="A717" i="1"/>
  <c r="A718" i="1"/>
  <c r="A719" i="1"/>
  <c r="A720" i="1"/>
  <c r="A721" i="1"/>
  <c r="A722" i="1"/>
  <c r="A723" i="1"/>
  <c r="A724" i="1"/>
  <c r="A725" i="1"/>
  <c r="A726" i="1"/>
  <c r="A727" i="1"/>
  <c r="A728" i="1"/>
  <c r="A729" i="1"/>
  <c r="A730" i="1"/>
  <c r="A731" i="1"/>
  <c r="A732" i="1"/>
  <c r="A733" i="1"/>
  <c r="A734" i="1"/>
  <c r="A735" i="1"/>
  <c r="A736" i="1"/>
  <c r="A737" i="1"/>
  <c r="A738" i="1"/>
  <c r="A740" i="1"/>
  <c r="A741" i="1"/>
  <c r="A742" i="1"/>
  <c r="A743" i="1"/>
  <c r="A744" i="1"/>
  <c r="A745" i="1"/>
  <c r="A746" i="1"/>
  <c r="A747" i="1"/>
  <c r="A748" i="1"/>
  <c r="A749" i="1"/>
  <c r="A750" i="1"/>
  <c r="A751" i="1"/>
  <c r="A752" i="1"/>
  <c r="A753" i="1"/>
  <c r="A754" i="1"/>
  <c r="A755" i="1"/>
  <c r="A756" i="1"/>
  <c r="A757" i="1"/>
  <c r="A758" i="1"/>
  <c r="A759" i="1"/>
  <c r="A761" i="1"/>
  <c r="AK761" i="1" s="1"/>
  <c r="A762" i="1"/>
  <c r="AK762" i="1" s="1"/>
  <c r="A763" i="1"/>
  <c r="A764" i="1"/>
  <c r="A765" i="1"/>
  <c r="A766" i="1"/>
  <c r="A767" i="1"/>
  <c r="A768" i="1"/>
  <c r="A769" i="1"/>
  <c r="A770" i="1"/>
  <c r="AK770" i="1" s="1"/>
  <c r="A771" i="1"/>
  <c r="AK771" i="1" s="1"/>
  <c r="A772" i="1"/>
  <c r="A773" i="1"/>
  <c r="A774" i="1"/>
  <c r="A775" i="1"/>
  <c r="AK775" i="1" s="1"/>
  <c r="A776" i="1"/>
  <c r="AK776" i="1" s="1"/>
  <c r="A777" i="1"/>
  <c r="A778" i="1"/>
  <c r="A779" i="1"/>
  <c r="A780" i="1"/>
  <c r="A781" i="1"/>
  <c r="A782" i="1"/>
  <c r="AK782" i="1" s="1"/>
  <c r="A783" i="1"/>
  <c r="AK783" i="1" s="1"/>
  <c r="A784" i="1"/>
  <c r="AK784" i="1" s="1"/>
  <c r="A785" i="1"/>
  <c r="AK785" i="1" s="1"/>
  <c r="A786" i="1"/>
  <c r="A787" i="1"/>
  <c r="AK787" i="1" s="1"/>
  <c r="A788" i="1"/>
  <c r="A789" i="1"/>
  <c r="A790" i="1"/>
  <c r="A791" i="1"/>
  <c r="A792" i="1"/>
  <c r="A793" i="1"/>
  <c r="A794" i="1"/>
  <c r="A795" i="1"/>
  <c r="A796" i="1"/>
  <c r="A797" i="1"/>
  <c r="A798" i="1"/>
  <c r="A799" i="1"/>
  <c r="A800" i="1"/>
  <c r="A801" i="1"/>
  <c r="A802" i="1"/>
  <c r="A803" i="1"/>
  <c r="A804" i="1"/>
  <c r="A805" i="1"/>
  <c r="AK805" i="1" s="1"/>
  <c r="A806" i="1"/>
  <c r="AK806" i="1" s="1"/>
  <c r="A807" i="1"/>
  <c r="A808" i="1"/>
  <c r="A809" i="1"/>
  <c r="A810" i="1"/>
  <c r="A811" i="1"/>
  <c r="A812" i="1"/>
  <c r="A813" i="1"/>
  <c r="A814" i="1"/>
  <c r="A815" i="1"/>
  <c r="A816" i="1"/>
  <c r="A817" i="1"/>
  <c r="A818" i="1"/>
  <c r="AK818" i="1" s="1"/>
  <c r="A819" i="1"/>
  <c r="AK819" i="1" s="1"/>
  <c r="A820" i="1"/>
  <c r="AK820" i="1" s="1"/>
  <c r="A821" i="1"/>
  <c r="AK821" i="1" s="1"/>
  <c r="A822" i="1"/>
  <c r="A823" i="1"/>
  <c r="AK823" i="1" s="1"/>
  <c r="A824" i="1"/>
  <c r="A825" i="1"/>
  <c r="A826" i="1"/>
  <c r="A827" i="1"/>
  <c r="A828" i="1"/>
  <c r="A829" i="1"/>
  <c r="A830" i="1"/>
  <c r="A831" i="1"/>
  <c r="A832" i="1"/>
  <c r="A833" i="1"/>
  <c r="A834" i="1"/>
  <c r="A835" i="1"/>
  <c r="A836" i="1"/>
  <c r="A837" i="1"/>
  <c r="A838" i="1"/>
  <c r="A839" i="1"/>
  <c r="A840" i="1"/>
  <c r="A841" i="1"/>
  <c r="A842" i="1"/>
  <c r="A843" i="1"/>
  <c r="A844" i="1"/>
  <c r="A845" i="1"/>
  <c r="A846" i="1"/>
  <c r="A847" i="1"/>
  <c r="A848" i="1"/>
  <c r="A849" i="1"/>
  <c r="A850" i="1"/>
  <c r="A851" i="1"/>
  <c r="A852" i="1"/>
  <c r="A853" i="1"/>
  <c r="A854" i="1"/>
  <c r="A855" i="1"/>
  <c r="A856" i="1"/>
  <c r="A857" i="1"/>
  <c r="A858" i="1"/>
  <c r="A859" i="1"/>
  <c r="A860" i="1"/>
  <c r="A861" i="1"/>
  <c r="A862" i="1"/>
  <c r="A863" i="1"/>
  <c r="A864" i="1"/>
  <c r="A865" i="1"/>
  <c r="A866" i="1"/>
  <c r="A867" i="1"/>
  <c r="A868" i="1"/>
  <c r="A869" i="1"/>
  <c r="A870" i="1"/>
  <c r="A871" i="1"/>
  <c r="A872" i="1"/>
  <c r="A873" i="1"/>
  <c r="AK873" i="1" s="1"/>
  <c r="A874" i="1"/>
  <c r="A875" i="1"/>
  <c r="A876" i="1"/>
  <c r="A877" i="1"/>
  <c r="A878" i="1"/>
  <c r="A879" i="1"/>
  <c r="A880" i="1"/>
  <c r="A881" i="1"/>
  <c r="A882" i="1"/>
  <c r="A883" i="1"/>
  <c r="A884" i="1"/>
  <c r="A885" i="1"/>
  <c r="A886" i="1"/>
  <c r="A887" i="1"/>
  <c r="A888" i="1"/>
  <c r="A889" i="1"/>
  <c r="A890" i="1"/>
  <c r="A891" i="1"/>
  <c r="A892" i="1"/>
  <c r="A893" i="1"/>
  <c r="A894" i="1"/>
  <c r="A895" i="1"/>
  <c r="A896" i="1"/>
  <c r="A897" i="1"/>
  <c r="A898" i="1"/>
  <c r="A899" i="1"/>
  <c r="A900" i="1"/>
  <c r="A901" i="1"/>
  <c r="A902" i="1"/>
  <c r="A903" i="1"/>
  <c r="A904" i="1"/>
  <c r="A905" i="1"/>
  <c r="A906" i="1"/>
  <c r="A907" i="1"/>
  <c r="A908" i="1"/>
  <c r="A909" i="1"/>
  <c r="A910" i="1"/>
  <c r="A911" i="1"/>
  <c r="A912" i="1"/>
  <c r="A913" i="1"/>
  <c r="A914" i="1"/>
  <c r="A915" i="1"/>
  <c r="A916" i="1"/>
  <c r="A917" i="1"/>
  <c r="A918" i="1"/>
  <c r="A919" i="1"/>
  <c r="A920" i="1"/>
  <c r="A921" i="1"/>
  <c r="A922" i="1"/>
  <c r="A923" i="1"/>
  <c r="A924" i="1"/>
  <c r="A925" i="1"/>
  <c r="A926" i="1"/>
  <c r="A927" i="1"/>
  <c r="A928" i="1"/>
  <c r="AK928" i="1" s="1"/>
  <c r="A929" i="1"/>
  <c r="AK929" i="1" s="1"/>
  <c r="A930" i="1"/>
  <c r="A931" i="1"/>
  <c r="A932" i="1"/>
  <c r="A933" i="1"/>
  <c r="A934" i="1"/>
  <c r="A935" i="1"/>
  <c r="A936" i="1"/>
  <c r="A937" i="1"/>
  <c r="A938" i="1"/>
  <c r="A939" i="1"/>
  <c r="A940" i="1"/>
  <c r="A941" i="1"/>
  <c r="A942" i="1"/>
  <c r="AK942" i="1" s="1"/>
  <c r="A943" i="1"/>
  <c r="AK943" i="1" s="1"/>
  <c r="A944" i="1"/>
  <c r="AK944" i="1" s="1"/>
  <c r="A945" i="1"/>
  <c r="AK945" i="1" s="1"/>
  <c r="A946" i="1"/>
  <c r="A947" i="1"/>
  <c r="A948" i="1"/>
  <c r="A949" i="1"/>
  <c r="AK949" i="1" s="1"/>
  <c r="A950" i="1"/>
  <c r="A951" i="1"/>
  <c r="A952" i="1"/>
  <c r="A953" i="1"/>
  <c r="A954" i="1"/>
  <c r="A955" i="1"/>
  <c r="A956" i="1"/>
  <c r="A957" i="1"/>
  <c r="A958" i="1"/>
  <c r="A959" i="1"/>
  <c r="A960" i="1"/>
  <c r="A961" i="1"/>
  <c r="A962" i="1"/>
  <c r="A963" i="1"/>
  <c r="A964" i="1"/>
  <c r="A965" i="1"/>
  <c r="A966" i="1"/>
  <c r="AK966" i="1" s="1"/>
  <c r="A967" i="1"/>
  <c r="AK967" i="1" s="1"/>
  <c r="A968" i="1"/>
  <c r="AK968" i="1" s="1"/>
  <c r="A969" i="1"/>
  <c r="AK969" i="1" s="1"/>
  <c r="A970" i="1"/>
  <c r="A971" i="1"/>
  <c r="A972" i="1"/>
  <c r="A973" i="1"/>
  <c r="A974" i="1"/>
  <c r="A975" i="1"/>
  <c r="A976" i="1"/>
  <c r="A977" i="1"/>
  <c r="A978" i="1"/>
  <c r="A979" i="1"/>
  <c r="AK979" i="1" s="1"/>
  <c r="A980" i="1"/>
  <c r="AK980" i="1" s="1"/>
  <c r="A981" i="1"/>
  <c r="AK981" i="1" s="1"/>
  <c r="A982" i="1"/>
  <c r="A983" i="1"/>
  <c r="AK983" i="1" s="1"/>
  <c r="A984" i="1"/>
  <c r="AK984" i="1" s="1"/>
  <c r="A985" i="1"/>
  <c r="AK985" i="1" s="1"/>
  <c r="A986" i="1"/>
  <c r="A987" i="1"/>
  <c r="A988" i="1"/>
  <c r="A989" i="1"/>
  <c r="A990" i="1"/>
  <c r="A991" i="1"/>
  <c r="A992" i="1"/>
  <c r="A993" i="1"/>
  <c r="A994" i="1"/>
  <c r="A995" i="1"/>
  <c r="A996" i="1"/>
  <c r="A997" i="1"/>
  <c r="A998" i="1"/>
  <c r="AK998" i="1" s="1"/>
  <c r="A999" i="1"/>
  <c r="AK999" i="1" s="1"/>
  <c r="A1000" i="1"/>
  <c r="AK1000" i="1" s="1"/>
  <c r="A1001" i="1"/>
  <c r="AK1001" i="1" s="1"/>
  <c r="A1002" i="1"/>
  <c r="A1003" i="1"/>
  <c r="A1004" i="1"/>
  <c r="AK1004" i="1" s="1"/>
  <c r="A1005" i="1"/>
  <c r="A1006" i="1"/>
  <c r="A1007" i="1"/>
  <c r="A1008" i="1"/>
  <c r="A1009" i="1"/>
  <c r="A1010" i="1"/>
  <c r="A1011" i="1"/>
  <c r="A1012" i="1"/>
  <c r="A1013" i="1"/>
  <c r="A1014" i="1"/>
  <c r="A1015" i="1"/>
  <c r="A1016" i="1"/>
  <c r="A1017" i="1"/>
  <c r="A1018" i="1"/>
  <c r="A1019" i="1"/>
  <c r="A1020" i="1"/>
  <c r="A1021" i="1"/>
  <c r="A1022" i="1"/>
  <c r="A1023" i="1"/>
  <c r="A1024" i="1"/>
  <c r="A1025" i="1"/>
  <c r="A1026" i="1"/>
  <c r="A1027" i="1"/>
  <c r="A1028" i="1"/>
  <c r="A1029" i="1"/>
  <c r="A1030" i="1"/>
  <c r="A1031" i="1"/>
  <c r="A1032" i="1"/>
  <c r="A1033" i="1"/>
  <c r="A1034" i="1"/>
  <c r="A1035" i="1"/>
  <c r="A1036" i="1"/>
  <c r="A1037" i="1"/>
  <c r="A1038" i="1"/>
  <c r="A1039" i="1"/>
  <c r="AK1039" i="1" s="1"/>
  <c r="A1040" i="1"/>
  <c r="AK1040" i="1" s="1"/>
  <c r="A1041" i="1"/>
  <c r="AK1041" i="1" s="1"/>
  <c r="A1042" i="1"/>
  <c r="AK1042" i="1" s="1"/>
  <c r="A1043" i="1"/>
  <c r="AK1043" i="1" s="1"/>
  <c r="A1044" i="1"/>
  <c r="AK1044" i="1" s="1"/>
  <c r="A1045" i="1"/>
  <c r="A1046" i="1"/>
  <c r="A1047" i="1"/>
  <c r="O1046" i="1" s="1"/>
  <c r="A1048" i="1"/>
  <c r="A1049" i="1"/>
  <c r="A1050" i="1"/>
  <c r="A1051" i="1"/>
  <c r="A1052" i="1"/>
  <c r="A1053" i="1"/>
  <c r="AK1053" i="1" s="1"/>
  <c r="A1054" i="1"/>
  <c r="AK1054" i="1" s="1"/>
  <c r="A1055" i="1"/>
  <c r="AK1055" i="1" s="1"/>
  <c r="A1056" i="1"/>
  <c r="AK1056" i="1" s="1"/>
  <c r="A1057" i="1"/>
  <c r="A1058" i="1"/>
  <c r="AK1058" i="1" s="1"/>
  <c r="A1059" i="1"/>
  <c r="AK1059" i="1" s="1"/>
  <c r="A1060" i="1"/>
  <c r="AK1060" i="1" s="1"/>
  <c r="A1061" i="1"/>
  <c r="A1062" i="1"/>
  <c r="A1063" i="1"/>
  <c r="A1064" i="1"/>
  <c r="A1065" i="1"/>
  <c r="A1066" i="1"/>
  <c r="O1065" i="1" s="1"/>
  <c r="A1067" i="1"/>
  <c r="AK1067" i="1" s="1"/>
  <c r="A1068" i="1"/>
  <c r="AK1068" i="1" s="1"/>
  <c r="A1069" i="1"/>
  <c r="AK1069" i="1" s="1"/>
  <c r="A1070" i="1"/>
  <c r="AK1070" i="1" s="1"/>
  <c r="A1071" i="1"/>
  <c r="A1072" i="1"/>
  <c r="A1073" i="1"/>
  <c r="A1074" i="1"/>
  <c r="A1075" i="1"/>
  <c r="A1076" i="1"/>
  <c r="A1077" i="1"/>
  <c r="A1078" i="1"/>
  <c r="A1079" i="1"/>
  <c r="A1080" i="1"/>
  <c r="A1081" i="1"/>
  <c r="A1082" i="1"/>
  <c r="AK1082" i="1" s="1"/>
  <c r="A1083" i="1"/>
  <c r="A1084" i="1"/>
  <c r="A1085" i="1"/>
  <c r="O1084" i="1" s="1"/>
  <c r="A1086" i="1"/>
  <c r="O1085" i="1" s="1"/>
  <c r="A1087" i="1"/>
  <c r="O1086" i="1" s="1"/>
  <c r="A1088" i="1"/>
  <c r="O1087" i="1" s="1"/>
  <c r="A1089" i="1"/>
  <c r="O1088" i="1" s="1"/>
  <c r="A1090" i="1"/>
  <c r="O1089" i="1" s="1"/>
  <c r="A1091" i="1"/>
  <c r="O1090" i="1" s="1"/>
  <c r="A1092" i="1"/>
  <c r="O1091" i="1" s="1"/>
  <c r="A1093" i="1"/>
  <c r="A1094" i="1"/>
  <c r="A1095" i="1"/>
  <c r="A1096" i="1"/>
  <c r="A1097" i="1"/>
  <c r="A1098" i="1"/>
  <c r="A1099" i="1"/>
  <c r="AK1099" i="1" s="1"/>
  <c r="A1100" i="1"/>
  <c r="A1101" i="1"/>
  <c r="A1102" i="1"/>
  <c r="A1103" i="1"/>
  <c r="A1104" i="1"/>
  <c r="A1105" i="1"/>
  <c r="A1106" i="1"/>
  <c r="A1107" i="1"/>
  <c r="A1108" i="1"/>
  <c r="A1109" i="1"/>
  <c r="A1110" i="1"/>
  <c r="A1111" i="1"/>
  <c r="A1112" i="1"/>
  <c r="A1113" i="1"/>
  <c r="A1114" i="1"/>
  <c r="A1115" i="1"/>
  <c r="A1116" i="1"/>
  <c r="A1117" i="1"/>
  <c r="A1118" i="1"/>
  <c r="A1119" i="1"/>
  <c r="A1120" i="1"/>
  <c r="A1121" i="1"/>
  <c r="A1122" i="1"/>
  <c r="A1123" i="1"/>
  <c r="A1124" i="1"/>
  <c r="A1125" i="1"/>
  <c r="A1126" i="1"/>
  <c r="A1127" i="1"/>
  <c r="A1128" i="1"/>
  <c r="AK1128" i="1" s="1"/>
  <c r="A1129" i="1"/>
  <c r="AK1129" i="1" s="1"/>
  <c r="A1130" i="1"/>
  <c r="A1131" i="1"/>
  <c r="A1132" i="1"/>
  <c r="A1133" i="1"/>
  <c r="A1134" i="1"/>
  <c r="A1135" i="1"/>
  <c r="A1136" i="1"/>
  <c r="A1137" i="1"/>
  <c r="A1138" i="1"/>
  <c r="A1139" i="1"/>
  <c r="A1140" i="1"/>
  <c r="AK1140" i="1" s="1"/>
  <c r="A1141" i="1"/>
  <c r="AK1141" i="1" s="1"/>
  <c r="A1142" i="1"/>
  <c r="AK1142" i="1" s="1"/>
  <c r="A1143" i="1"/>
  <c r="A1144" i="1"/>
  <c r="AK1144" i="1" s="1"/>
  <c r="A1145" i="1"/>
  <c r="AK1145" i="1" s="1"/>
  <c r="A1146" i="1"/>
  <c r="AK1146" i="1" s="1"/>
  <c r="A1147" i="1"/>
  <c r="A1148" i="1"/>
  <c r="A1149" i="1"/>
  <c r="A1150" i="1"/>
  <c r="A1151" i="1"/>
  <c r="A1152" i="1"/>
  <c r="O1151" i="1" s="1"/>
  <c r="A1153" i="1"/>
  <c r="A1154" i="1"/>
  <c r="A1155" i="1"/>
  <c r="A1156" i="1"/>
  <c r="AK1156" i="1" s="1"/>
  <c r="A1157" i="1"/>
  <c r="AK1157" i="1" s="1"/>
  <c r="A1158" i="1"/>
  <c r="AK1158" i="1" s="1"/>
  <c r="A1159" i="1"/>
  <c r="AK1159" i="1" s="1"/>
  <c r="A1160" i="1"/>
  <c r="A1161" i="1"/>
  <c r="A1162" i="1"/>
  <c r="AK1162" i="1" s="1"/>
  <c r="A1163" i="1"/>
  <c r="A1164" i="1"/>
  <c r="A1165" i="1"/>
  <c r="A1166" i="1"/>
  <c r="A1167" i="1"/>
  <c r="A1168" i="1"/>
  <c r="A1169" i="1"/>
  <c r="A1170" i="1"/>
  <c r="A1171" i="1"/>
  <c r="A1172" i="1"/>
  <c r="A1173" i="1"/>
  <c r="A1174" i="1"/>
  <c r="A1175" i="1"/>
  <c r="A1176" i="1"/>
  <c r="A1177" i="1"/>
  <c r="A1178" i="1"/>
  <c r="A1179" i="1"/>
  <c r="A1180" i="1"/>
  <c r="A1181" i="1"/>
  <c r="A1182" i="1"/>
  <c r="A1183" i="1"/>
  <c r="A1184" i="1"/>
  <c r="A1185" i="1"/>
  <c r="A1186" i="1"/>
  <c r="A1187" i="1"/>
  <c r="A1188" i="1"/>
  <c r="AK1188" i="1" s="1"/>
  <c r="A1189" i="1"/>
  <c r="AK1189" i="1" s="1"/>
  <c r="A1190" i="1"/>
  <c r="A1191" i="1"/>
  <c r="A1192" i="1"/>
  <c r="O1191" i="1" s="1"/>
  <c r="A1193" i="1"/>
  <c r="A1194" i="1"/>
  <c r="A1195" i="1"/>
  <c r="A1196" i="1"/>
  <c r="A1197" i="1"/>
  <c r="A1198" i="1"/>
  <c r="A1199" i="1"/>
  <c r="A1200" i="1"/>
  <c r="A1201" i="1"/>
  <c r="A1202" i="1"/>
  <c r="A1203" i="1"/>
  <c r="A1204" i="1"/>
  <c r="A1205" i="1"/>
  <c r="A1206" i="1"/>
  <c r="A1207" i="1"/>
  <c r="A1208" i="1"/>
  <c r="A1209" i="1"/>
  <c r="A1210" i="1"/>
  <c r="A1211" i="1"/>
  <c r="A1212" i="1"/>
  <c r="A1213" i="1"/>
  <c r="A1214" i="1"/>
  <c r="A1215" i="1"/>
  <c r="AK1215" i="1" s="1"/>
  <c r="A1216" i="1"/>
  <c r="AK1216" i="1" s="1"/>
  <c r="A1217" i="1"/>
  <c r="AK1217" i="1" s="1"/>
  <c r="A1218" i="1"/>
  <c r="A1219" i="1"/>
  <c r="A1220" i="1"/>
  <c r="AK1220" i="1" s="1"/>
  <c r="A1221" i="1"/>
  <c r="AK1221" i="1" s="1"/>
  <c r="A1222" i="1"/>
  <c r="A1223" i="1"/>
  <c r="A1224" i="1"/>
  <c r="A1225" i="1"/>
  <c r="A1226" i="1"/>
  <c r="A1227" i="1"/>
  <c r="AK1227" i="1" s="1"/>
  <c r="A1228" i="1"/>
  <c r="AK1228" i="1" s="1"/>
  <c r="A1229" i="1"/>
  <c r="O1228" i="1" s="1"/>
  <c r="A1230" i="1"/>
  <c r="A1231" i="1"/>
  <c r="AK1231" i="1" s="1"/>
  <c r="A1232" i="1"/>
  <c r="AK1232" i="1" s="1"/>
  <c r="A1233" i="1"/>
  <c r="AK1233" i="1" s="1"/>
  <c r="A1234" i="1"/>
  <c r="A1235" i="1"/>
  <c r="A1236" i="1"/>
  <c r="A1237" i="1"/>
  <c r="A1238" i="1"/>
  <c r="A1239" i="1"/>
  <c r="A1240" i="1"/>
  <c r="O1239" i="1" s="1"/>
  <c r="A1241" i="1"/>
  <c r="A1242" i="1"/>
  <c r="AB1242" i="1" s="1"/>
  <c r="A1243" i="1"/>
  <c r="A1244" i="1"/>
  <c r="A1245" i="1"/>
  <c r="A1246" i="1"/>
  <c r="A1247" i="1"/>
  <c r="A1248" i="1"/>
  <c r="A1249" i="1"/>
  <c r="A1250" i="1"/>
  <c r="A1251" i="1"/>
  <c r="AK1251" i="1" s="1"/>
  <c r="A1252" i="1"/>
  <c r="AK1252" i="1" s="1"/>
  <c r="A1253" i="1"/>
  <c r="A1254" i="1"/>
  <c r="A1255" i="1"/>
  <c r="A1256" i="1"/>
  <c r="A1257" i="1"/>
  <c r="A1258" i="1"/>
  <c r="A1259" i="1"/>
  <c r="AK1259" i="1" s="1"/>
  <c r="A1260" i="1"/>
  <c r="AK1260" i="1" s="1"/>
  <c r="A1261" i="1"/>
  <c r="AK1261" i="1" s="1"/>
  <c r="A1262" i="1"/>
  <c r="A1263" i="1"/>
  <c r="AK1263" i="1" s="1"/>
  <c r="A1264" i="1"/>
  <c r="A1265" i="1"/>
  <c r="A1266" i="1"/>
  <c r="A1267" i="1"/>
  <c r="A1268" i="1"/>
  <c r="A1269" i="1"/>
  <c r="A1270" i="1"/>
  <c r="A1271" i="1"/>
  <c r="A1272" i="1"/>
  <c r="A1273" i="1"/>
  <c r="A1274" i="1"/>
  <c r="AK1274" i="1" s="1"/>
  <c r="A1275" i="1"/>
  <c r="A1276" i="1"/>
  <c r="A1277" i="1"/>
  <c r="A1278" i="1"/>
  <c r="A1279" i="1"/>
  <c r="A1280" i="1"/>
  <c r="A1281" i="1"/>
  <c r="A1282" i="1"/>
  <c r="AK1282" i="1" s="1"/>
  <c r="A1283" i="1"/>
  <c r="AK1283" i="1" s="1"/>
  <c r="A1284" i="1"/>
  <c r="AK1284" i="1" s="1"/>
  <c r="A1285" i="1"/>
  <c r="A1286" i="1"/>
  <c r="A1287" i="1"/>
  <c r="A1288" i="1"/>
  <c r="A1289" i="1"/>
  <c r="AK1289" i="1" s="1"/>
  <c r="A1290" i="1"/>
  <c r="A1291" i="1"/>
  <c r="A1292" i="1"/>
  <c r="A1293" i="1"/>
  <c r="A1294" i="1"/>
  <c r="A1295" i="1"/>
  <c r="O1294" i="1" s="1"/>
  <c r="A1296" i="1"/>
  <c r="A1297" i="1"/>
  <c r="A1298" i="1"/>
  <c r="A1299" i="1"/>
  <c r="A1300" i="1"/>
  <c r="A1301" i="1"/>
  <c r="A1302" i="1"/>
  <c r="A1303" i="1"/>
  <c r="AK1303" i="1" s="1"/>
  <c r="A1304" i="1"/>
  <c r="A1305" i="1"/>
  <c r="A1306" i="1"/>
  <c r="A1307" i="1"/>
  <c r="A1308" i="1"/>
  <c r="A1309" i="1"/>
  <c r="A1310" i="1"/>
  <c r="AK1310" i="1" s="1"/>
  <c r="A1311" i="1"/>
  <c r="AK1311" i="1" s="1"/>
  <c r="A1312" i="1"/>
  <c r="AK1312" i="1" s="1"/>
  <c r="A1313" i="1"/>
  <c r="A1314" i="1"/>
  <c r="A1315" i="1"/>
  <c r="AK1315" i="1" s="1"/>
  <c r="A1316" i="1"/>
  <c r="AK1316" i="1" s="1"/>
  <c r="A1317" i="1"/>
  <c r="AK1317" i="1" s="1"/>
  <c r="A1318" i="1"/>
  <c r="A1319" i="1"/>
  <c r="A1320" i="1"/>
  <c r="A1321" i="1"/>
  <c r="A1322" i="1"/>
  <c r="A1323" i="1"/>
  <c r="A1324" i="1"/>
  <c r="A1325" i="1"/>
  <c r="A1326" i="1"/>
  <c r="A1327" i="1"/>
  <c r="A1328" i="1"/>
  <c r="A1329" i="1"/>
  <c r="AK1329" i="1" s="1"/>
  <c r="A1330" i="1"/>
  <c r="A1331" i="1"/>
  <c r="A1332" i="1"/>
  <c r="A1333" i="1"/>
  <c r="A1334" i="1"/>
  <c r="AK1334" i="1" s="1"/>
  <c r="A1335" i="1"/>
  <c r="AK1335" i="1" s="1"/>
  <c r="A1336" i="1"/>
  <c r="A1337" i="1"/>
  <c r="AK1337" i="1" s="1"/>
  <c r="D1327" i="14" s="1"/>
  <c r="A1338" i="1"/>
  <c r="AK1338" i="1" s="1"/>
  <c r="D1328" i="14" s="1"/>
  <c r="A1339" i="1"/>
  <c r="AK1339" i="1" s="1"/>
  <c r="D1329" i="14" s="1"/>
  <c r="A1340" i="1"/>
  <c r="A1341" i="1"/>
  <c r="A1342" i="1"/>
  <c r="A1343" i="1"/>
  <c r="A1344" i="1"/>
  <c r="A1345" i="1"/>
  <c r="A1346" i="1"/>
  <c r="O1345" i="1" s="1"/>
  <c r="A1347" i="1"/>
  <c r="A1348" i="1"/>
  <c r="A1349" i="1"/>
  <c r="A1350" i="1"/>
  <c r="A1351" i="1"/>
  <c r="AK1351" i="1" s="1"/>
  <c r="A1352" i="1"/>
  <c r="A1353" i="1"/>
  <c r="A1354" i="1"/>
  <c r="A1355" i="1"/>
  <c r="A1356" i="1"/>
  <c r="A1357" i="1"/>
  <c r="A1358" i="1"/>
  <c r="A1359" i="1"/>
  <c r="A1360" i="1"/>
  <c r="A1361" i="1"/>
  <c r="A1362" i="1"/>
  <c r="A1363" i="1"/>
  <c r="A1364" i="1"/>
  <c r="Y272" i="1"/>
  <c r="AE272" i="1" s="1"/>
  <c r="Y262" i="1"/>
  <c r="AE262" i="1" s="1"/>
  <c r="Y254" i="1"/>
  <c r="AE254" i="1" s="1"/>
  <c r="Y232" i="1"/>
  <c r="AE232" i="1" s="1"/>
  <c r="Y230" i="1"/>
  <c r="AE230" i="1" s="1"/>
  <c r="Y222" i="1"/>
  <c r="AE222" i="1" s="1"/>
  <c r="Y198" i="1"/>
  <c r="AE198" i="1" s="1"/>
  <c r="Y190" i="1"/>
  <c r="AE190" i="1" s="1"/>
  <c r="Y158" i="1"/>
  <c r="AE158" i="1" s="1"/>
  <c r="Y120" i="1"/>
  <c r="AE120" i="1" s="1"/>
  <c r="Y102" i="1"/>
  <c r="AE102" i="1" s="1"/>
  <c r="Y88" i="1"/>
  <c r="AE88" i="1" s="1"/>
  <c r="Y78" i="1"/>
  <c r="AE78" i="1" s="1"/>
  <c r="Y70" i="1"/>
  <c r="AE70" i="1" s="1"/>
  <c r="Y64" i="1"/>
  <c r="AE64" i="1" s="1"/>
  <c r="Y46" i="1"/>
  <c r="Y38" i="1"/>
  <c r="AE38" i="1" s="1"/>
  <c r="Y22" i="1"/>
  <c r="Z19" i="1"/>
  <c r="Z20" i="1"/>
  <c r="Z22" i="1"/>
  <c r="Z23" i="1"/>
  <c r="Z24" i="1"/>
  <c r="Z31" i="1"/>
  <c r="Z13" i="1"/>
  <c r="AA13" i="1" s="1"/>
  <c r="U38" i="1"/>
  <c r="N33" i="1"/>
  <c r="N23" i="1"/>
  <c r="N24" i="1"/>
  <c r="N25" i="1"/>
  <c r="N26" i="1"/>
  <c r="N27" i="1"/>
  <c r="N28" i="1"/>
  <c r="N29" i="1"/>
  <c r="N30" i="1"/>
  <c r="N31" i="1"/>
  <c r="N32" i="1"/>
  <c r="N22" i="1"/>
  <c r="M33" i="1"/>
  <c r="M22" i="1"/>
  <c r="M23" i="1"/>
  <c r="M24" i="1"/>
  <c r="M25" i="1"/>
  <c r="M26" i="1"/>
  <c r="M27" i="1"/>
  <c r="M28" i="1"/>
  <c r="M29" i="1"/>
  <c r="M30" i="1"/>
  <c r="M31" i="1"/>
  <c r="M32" i="1"/>
  <c r="O1363" i="1" l="1"/>
  <c r="Q33" i="1"/>
  <c r="S33" i="1"/>
  <c r="D1306" i="14"/>
  <c r="J1306" i="14" s="1"/>
  <c r="P1306" i="14" s="1"/>
  <c r="V1306" i="14" s="1"/>
  <c r="AB1306" i="14" s="1"/>
  <c r="AH1306" i="14" s="1"/>
  <c r="AN1306" i="14" s="1"/>
  <c r="AT1306" i="14" s="1"/>
  <c r="AZ1306" i="14" s="1"/>
  <c r="BF1306" i="14" s="1"/>
  <c r="BL1306" i="14" s="1"/>
  <c r="D1211" i="14"/>
  <c r="J1211" i="14" s="1"/>
  <c r="P1211" i="14" s="1"/>
  <c r="V1211" i="14" s="1"/>
  <c r="AB1211" i="14" s="1"/>
  <c r="AH1211" i="14" s="1"/>
  <c r="AN1211" i="14" s="1"/>
  <c r="AT1211" i="14" s="1"/>
  <c r="AZ1211" i="14" s="1"/>
  <c r="BF1211" i="14" s="1"/>
  <c r="BL1211" i="14" s="1"/>
  <c r="D795" i="14"/>
  <c r="J795" i="14" s="1"/>
  <c r="P795" i="14" s="1"/>
  <c r="V795" i="14" s="1"/>
  <c r="AB795" i="14" s="1"/>
  <c r="AH795" i="14" s="1"/>
  <c r="AN795" i="14" s="1"/>
  <c r="AT795" i="14" s="1"/>
  <c r="AZ795" i="14" s="1"/>
  <c r="BF795" i="14" s="1"/>
  <c r="BL795" i="14" s="1"/>
  <c r="D649" i="14"/>
  <c r="J649" i="14" s="1"/>
  <c r="P649" i="14" s="1"/>
  <c r="V649" i="14" s="1"/>
  <c r="AB649" i="14" s="1"/>
  <c r="AH649" i="14" s="1"/>
  <c r="AN649" i="14" s="1"/>
  <c r="AT649" i="14" s="1"/>
  <c r="AZ649" i="14" s="1"/>
  <c r="BF649" i="14" s="1"/>
  <c r="BL649" i="14" s="1"/>
  <c r="D1307" i="14"/>
  <c r="J1307" i="14" s="1"/>
  <c r="P1307" i="14" s="1"/>
  <c r="V1307" i="14" s="1"/>
  <c r="AB1307" i="14" s="1"/>
  <c r="AH1307" i="14" s="1"/>
  <c r="AN1307" i="14" s="1"/>
  <c r="AT1307" i="14" s="1"/>
  <c r="AZ1307" i="14" s="1"/>
  <c r="BF1307" i="14" s="1"/>
  <c r="BL1307" i="14" s="1"/>
  <c r="D1300" i="14"/>
  <c r="J1300" i="14" s="1"/>
  <c r="P1300" i="14" s="1"/>
  <c r="V1300" i="14" s="1"/>
  <c r="AB1300" i="14" s="1"/>
  <c r="AH1300" i="14" s="1"/>
  <c r="AN1300" i="14" s="1"/>
  <c r="AT1300" i="14" s="1"/>
  <c r="AZ1300" i="14" s="1"/>
  <c r="BF1300" i="14" s="1"/>
  <c r="BL1300" i="14" s="1"/>
  <c r="D1148" i="14"/>
  <c r="J1148" i="14" s="1"/>
  <c r="P1148" i="14" s="1"/>
  <c r="V1148" i="14" s="1"/>
  <c r="AB1148" i="14" s="1"/>
  <c r="AH1148" i="14" s="1"/>
  <c r="AN1148" i="14" s="1"/>
  <c r="AT1148" i="14" s="1"/>
  <c r="AZ1148" i="14" s="1"/>
  <c r="BF1148" i="14" s="1"/>
  <c r="BL1148" i="14" s="1"/>
  <c r="D1132" i="14"/>
  <c r="J1132" i="14" s="1"/>
  <c r="P1132" i="14" s="1"/>
  <c r="V1132" i="14" s="1"/>
  <c r="AB1132" i="14" s="1"/>
  <c r="AH1132" i="14" s="1"/>
  <c r="AN1132" i="14" s="1"/>
  <c r="AT1132" i="14" s="1"/>
  <c r="AZ1132" i="14" s="1"/>
  <c r="BF1132" i="14" s="1"/>
  <c r="BL1132" i="14" s="1"/>
  <c r="D1060" i="14"/>
  <c r="J1060" i="14" s="1"/>
  <c r="P1060" i="14" s="1"/>
  <c r="V1060" i="14" s="1"/>
  <c r="AB1060" i="14" s="1"/>
  <c r="AH1060" i="14" s="1"/>
  <c r="AN1060" i="14" s="1"/>
  <c r="AT1060" i="14" s="1"/>
  <c r="AZ1060" i="14" s="1"/>
  <c r="BF1060" i="14" s="1"/>
  <c r="BL1060" i="14" s="1"/>
  <c r="D1044" i="14"/>
  <c r="J1044" i="14" s="1"/>
  <c r="P1044" i="14" s="1"/>
  <c r="V1044" i="14" s="1"/>
  <c r="AB1044" i="14" s="1"/>
  <c r="AH1044" i="14" s="1"/>
  <c r="AN1044" i="14" s="1"/>
  <c r="AT1044" i="14" s="1"/>
  <c r="AZ1044" i="14" s="1"/>
  <c r="BF1044" i="14" s="1"/>
  <c r="BL1044" i="14" s="1"/>
  <c r="D988" i="14"/>
  <c r="D956" i="14"/>
  <c r="J956" i="14" s="1"/>
  <c r="P956" i="14" s="1"/>
  <c r="V956" i="14" s="1"/>
  <c r="AB956" i="14" s="1"/>
  <c r="AH956" i="14" s="1"/>
  <c r="AN956" i="14" s="1"/>
  <c r="AT956" i="14" s="1"/>
  <c r="AZ956" i="14" s="1"/>
  <c r="BF956" i="14" s="1"/>
  <c r="BL956" i="14" s="1"/>
  <c r="D932" i="14"/>
  <c r="D796" i="14"/>
  <c r="J796" i="14" s="1"/>
  <c r="P796" i="14" s="1"/>
  <c r="V796" i="14" s="1"/>
  <c r="AB796" i="14" s="1"/>
  <c r="AH796" i="14" s="1"/>
  <c r="AN796" i="14" s="1"/>
  <c r="AT796" i="14" s="1"/>
  <c r="AZ796" i="14" s="1"/>
  <c r="BF796" i="14" s="1"/>
  <c r="BL796" i="14" s="1"/>
  <c r="D772" i="14"/>
  <c r="D650" i="14"/>
  <c r="J650" i="14" s="1"/>
  <c r="P650" i="14" s="1"/>
  <c r="V650" i="14" s="1"/>
  <c r="AB650" i="14" s="1"/>
  <c r="AH650" i="14" s="1"/>
  <c r="AN650" i="14" s="1"/>
  <c r="AT650" i="14" s="1"/>
  <c r="AZ650" i="14" s="1"/>
  <c r="BF650" i="14" s="1"/>
  <c r="BL650" i="14" s="1"/>
  <c r="D586" i="14"/>
  <c r="J586" i="14" s="1"/>
  <c r="P586" i="14" s="1"/>
  <c r="V586" i="14" s="1"/>
  <c r="AB586" i="14" s="1"/>
  <c r="AH586" i="14" s="1"/>
  <c r="AN586" i="14" s="1"/>
  <c r="AT586" i="14" s="1"/>
  <c r="AZ586" i="14" s="1"/>
  <c r="BF586" i="14" s="1"/>
  <c r="BL586" i="14" s="1"/>
  <c r="D514" i="14"/>
  <c r="J514" i="14" s="1"/>
  <c r="P514" i="14" s="1"/>
  <c r="V514" i="14" s="1"/>
  <c r="AB514" i="14" s="1"/>
  <c r="AH514" i="14" s="1"/>
  <c r="AN514" i="14" s="1"/>
  <c r="AT514" i="14" s="1"/>
  <c r="AZ514" i="14" s="1"/>
  <c r="BF514" i="14" s="1"/>
  <c r="BL514" i="14" s="1"/>
  <c r="D506" i="14"/>
  <c r="J506" i="14" s="1"/>
  <c r="P506" i="14" s="1"/>
  <c r="V506" i="14" s="1"/>
  <c r="AB506" i="14" s="1"/>
  <c r="AH506" i="14" s="1"/>
  <c r="AN506" i="14" s="1"/>
  <c r="AT506" i="14" s="1"/>
  <c r="AZ506" i="14" s="1"/>
  <c r="BF506" i="14" s="1"/>
  <c r="BL506" i="14" s="1"/>
  <c r="D1059" i="14"/>
  <c r="J1059" i="14" s="1"/>
  <c r="P1059" i="14" s="1"/>
  <c r="V1059" i="14" s="1"/>
  <c r="AB1059" i="14" s="1"/>
  <c r="AH1059" i="14" s="1"/>
  <c r="AN1059" i="14" s="1"/>
  <c r="AT1059" i="14" s="1"/>
  <c r="AZ1059" i="14" s="1"/>
  <c r="BF1059" i="14" s="1"/>
  <c r="BL1059" i="14" s="1"/>
  <c r="D1305" i="14"/>
  <c r="J1305" i="14" s="1"/>
  <c r="P1305" i="14" s="1"/>
  <c r="V1305" i="14" s="1"/>
  <c r="AB1305" i="14" s="1"/>
  <c r="AH1305" i="14" s="1"/>
  <c r="AN1305" i="14" s="1"/>
  <c r="AT1305" i="14" s="1"/>
  <c r="AZ1305" i="14" s="1"/>
  <c r="BF1305" i="14" s="1"/>
  <c r="BL1305" i="14" s="1"/>
  <c r="D1274" i="14"/>
  <c r="D1250" i="14"/>
  <c r="D1242" i="14"/>
  <c r="D1218" i="14"/>
  <c r="J1218" i="14" s="1"/>
  <c r="P1218" i="14" s="1"/>
  <c r="V1218" i="14" s="1"/>
  <c r="AB1218" i="14" s="1"/>
  <c r="AH1218" i="14" s="1"/>
  <c r="AN1218" i="14" s="1"/>
  <c r="AT1218" i="14" s="1"/>
  <c r="AZ1218" i="14" s="1"/>
  <c r="BF1218" i="14" s="1"/>
  <c r="BL1218" i="14" s="1"/>
  <c r="D1210" i="14"/>
  <c r="J1210" i="14" s="1"/>
  <c r="P1210" i="14" s="1"/>
  <c r="V1210" i="14" s="1"/>
  <c r="AB1210" i="14" s="1"/>
  <c r="AH1210" i="14" s="1"/>
  <c r="AN1210" i="14" s="1"/>
  <c r="AT1210" i="14" s="1"/>
  <c r="AZ1210" i="14" s="1"/>
  <c r="BF1210" i="14" s="1"/>
  <c r="BL1210" i="14" s="1"/>
  <c r="D1178" i="14"/>
  <c r="J1178" i="14" s="1"/>
  <c r="P1178" i="14" s="1"/>
  <c r="V1178" i="14" s="1"/>
  <c r="AB1178" i="14" s="1"/>
  <c r="AH1178" i="14" s="1"/>
  <c r="AN1178" i="14" s="1"/>
  <c r="AT1178" i="14" s="1"/>
  <c r="AZ1178" i="14" s="1"/>
  <c r="BF1178" i="14" s="1"/>
  <c r="BL1178" i="14" s="1"/>
  <c r="D1146" i="14"/>
  <c r="D1130" i="14"/>
  <c r="D1058" i="14"/>
  <c r="J1058" i="14" s="1"/>
  <c r="P1058" i="14" s="1"/>
  <c r="V1058" i="14" s="1"/>
  <c r="AB1058" i="14" s="1"/>
  <c r="AH1058" i="14" s="1"/>
  <c r="AN1058" i="14" s="1"/>
  <c r="AT1058" i="14" s="1"/>
  <c r="AZ1058" i="14" s="1"/>
  <c r="BF1058" i="14" s="1"/>
  <c r="BL1058" i="14" s="1"/>
  <c r="D1050" i="14"/>
  <c r="J1050" i="14" s="1"/>
  <c r="P1050" i="14" s="1"/>
  <c r="V1050" i="14" s="1"/>
  <c r="AB1050" i="14" s="1"/>
  <c r="AH1050" i="14" s="1"/>
  <c r="AN1050" i="14" s="1"/>
  <c r="AT1050" i="14" s="1"/>
  <c r="AZ1050" i="14" s="1"/>
  <c r="BF1050" i="14" s="1"/>
  <c r="BL1050" i="14" s="1"/>
  <c r="D1034" i="14"/>
  <c r="J1034" i="14" s="1"/>
  <c r="P1034" i="14" s="1"/>
  <c r="V1034" i="14" s="1"/>
  <c r="AB1034" i="14" s="1"/>
  <c r="AH1034" i="14" s="1"/>
  <c r="AN1034" i="14" s="1"/>
  <c r="AT1034" i="14" s="1"/>
  <c r="AZ1034" i="14" s="1"/>
  <c r="BF1034" i="14" s="1"/>
  <c r="BL1034" i="14" s="1"/>
  <c r="D994" i="14"/>
  <c r="J994" i="14" s="1"/>
  <c r="P994" i="14" s="1"/>
  <c r="V994" i="14" s="1"/>
  <c r="AB994" i="14" s="1"/>
  <c r="AH994" i="14" s="1"/>
  <c r="AN994" i="14" s="1"/>
  <c r="AT994" i="14" s="1"/>
  <c r="AZ994" i="14" s="1"/>
  <c r="BF994" i="14" s="1"/>
  <c r="BL994" i="14" s="1"/>
  <c r="D970" i="14"/>
  <c r="J970" i="14" s="1"/>
  <c r="P970" i="14" s="1"/>
  <c r="V970" i="14" s="1"/>
  <c r="AB970" i="14" s="1"/>
  <c r="AH970" i="14" s="1"/>
  <c r="AN970" i="14" s="1"/>
  <c r="AT970" i="14" s="1"/>
  <c r="AZ970" i="14" s="1"/>
  <c r="BF970" i="14" s="1"/>
  <c r="BL970" i="14" s="1"/>
  <c r="D810" i="14"/>
  <c r="J810" i="14" s="1"/>
  <c r="P810" i="14" s="1"/>
  <c r="V810" i="14" s="1"/>
  <c r="AB810" i="14" s="1"/>
  <c r="AH810" i="14" s="1"/>
  <c r="AN810" i="14" s="1"/>
  <c r="AT810" i="14" s="1"/>
  <c r="AZ810" i="14" s="1"/>
  <c r="BF810" i="14" s="1"/>
  <c r="BL810" i="14" s="1"/>
  <c r="D680" i="14"/>
  <c r="J680" i="14" s="1"/>
  <c r="P680" i="14" s="1"/>
  <c r="V680" i="14" s="1"/>
  <c r="AB680" i="14" s="1"/>
  <c r="AH680" i="14" s="1"/>
  <c r="AN680" i="14" s="1"/>
  <c r="AT680" i="14" s="1"/>
  <c r="AZ680" i="14" s="1"/>
  <c r="BF680" i="14" s="1"/>
  <c r="BL680" i="14" s="1"/>
  <c r="D664" i="14"/>
  <c r="J664" i="14" s="1"/>
  <c r="P664" i="14" s="1"/>
  <c r="V664" i="14" s="1"/>
  <c r="AB664" i="14" s="1"/>
  <c r="AH664" i="14" s="1"/>
  <c r="AN664" i="14" s="1"/>
  <c r="AT664" i="14" s="1"/>
  <c r="AZ664" i="14" s="1"/>
  <c r="BF664" i="14" s="1"/>
  <c r="BL664" i="14" s="1"/>
  <c r="D648" i="14"/>
  <c r="J648" i="14" s="1"/>
  <c r="P648" i="14" s="1"/>
  <c r="V648" i="14" s="1"/>
  <c r="AB648" i="14" s="1"/>
  <c r="AH648" i="14" s="1"/>
  <c r="AN648" i="14" s="1"/>
  <c r="AT648" i="14" s="1"/>
  <c r="AZ648" i="14" s="1"/>
  <c r="BF648" i="14" s="1"/>
  <c r="BL648" i="14" s="1"/>
  <c r="D632" i="14"/>
  <c r="J632" i="14" s="1"/>
  <c r="P632" i="14" s="1"/>
  <c r="V632" i="14" s="1"/>
  <c r="AB632" i="14" s="1"/>
  <c r="AH632" i="14" s="1"/>
  <c r="AN632" i="14" s="1"/>
  <c r="AT632" i="14" s="1"/>
  <c r="AZ632" i="14" s="1"/>
  <c r="BF632" i="14" s="1"/>
  <c r="BL632" i="14" s="1"/>
  <c r="D528" i="14"/>
  <c r="J528" i="14" s="1"/>
  <c r="P528" i="14" s="1"/>
  <c r="V528" i="14" s="1"/>
  <c r="AB528" i="14" s="1"/>
  <c r="AH528" i="14" s="1"/>
  <c r="AN528" i="14" s="1"/>
  <c r="AT528" i="14" s="1"/>
  <c r="AZ528" i="14" s="1"/>
  <c r="BF528" i="14" s="1"/>
  <c r="BL528" i="14" s="1"/>
  <c r="D1273" i="14"/>
  <c r="D1249" i="14"/>
  <c r="D1241" i="14"/>
  <c r="D1217" i="14"/>
  <c r="D1089" i="14"/>
  <c r="J1089" i="14" s="1"/>
  <c r="P1089" i="14" s="1"/>
  <c r="V1089" i="14" s="1"/>
  <c r="AB1089" i="14" s="1"/>
  <c r="AH1089" i="14" s="1"/>
  <c r="AN1089" i="14" s="1"/>
  <c r="AT1089" i="14" s="1"/>
  <c r="AZ1089" i="14" s="1"/>
  <c r="BF1089" i="14" s="1"/>
  <c r="BL1089" i="14" s="1"/>
  <c r="D1057" i="14"/>
  <c r="D1049" i="14"/>
  <c r="J1049" i="14" s="1"/>
  <c r="P1049" i="14" s="1"/>
  <c r="V1049" i="14" s="1"/>
  <c r="AB1049" i="14" s="1"/>
  <c r="AH1049" i="14" s="1"/>
  <c r="AN1049" i="14" s="1"/>
  <c r="AT1049" i="14" s="1"/>
  <c r="AZ1049" i="14" s="1"/>
  <c r="BF1049" i="14" s="1"/>
  <c r="BL1049" i="14" s="1"/>
  <c r="D1033" i="14"/>
  <c r="J1033" i="14" s="1"/>
  <c r="P1033" i="14" s="1"/>
  <c r="V1033" i="14" s="1"/>
  <c r="AB1033" i="14" s="1"/>
  <c r="AH1033" i="14" s="1"/>
  <c r="AN1033" i="14" s="1"/>
  <c r="AT1033" i="14" s="1"/>
  <c r="AZ1033" i="14" s="1"/>
  <c r="BF1033" i="14" s="1"/>
  <c r="BL1033" i="14" s="1"/>
  <c r="D969" i="14"/>
  <c r="D809" i="14"/>
  <c r="J809" i="14" s="1"/>
  <c r="P809" i="14" s="1"/>
  <c r="V809" i="14" s="1"/>
  <c r="AB809" i="14" s="1"/>
  <c r="AH809" i="14" s="1"/>
  <c r="AN809" i="14" s="1"/>
  <c r="AT809" i="14" s="1"/>
  <c r="AZ809" i="14" s="1"/>
  <c r="BF809" i="14" s="1"/>
  <c r="BL809" i="14" s="1"/>
  <c r="D777" i="14"/>
  <c r="J777" i="14" s="1"/>
  <c r="P777" i="14" s="1"/>
  <c r="V777" i="14" s="1"/>
  <c r="AB777" i="14" s="1"/>
  <c r="AH777" i="14" s="1"/>
  <c r="AN777" i="14" s="1"/>
  <c r="AT777" i="14" s="1"/>
  <c r="AZ777" i="14" s="1"/>
  <c r="BF777" i="14" s="1"/>
  <c r="BL777" i="14" s="1"/>
  <c r="D761" i="14"/>
  <c r="J761" i="14" s="1"/>
  <c r="P761" i="14" s="1"/>
  <c r="V761" i="14" s="1"/>
  <c r="AB761" i="14" s="1"/>
  <c r="AH761" i="14" s="1"/>
  <c r="AN761" i="14" s="1"/>
  <c r="AT761" i="14" s="1"/>
  <c r="AZ761" i="14" s="1"/>
  <c r="BF761" i="14" s="1"/>
  <c r="BL761" i="14" s="1"/>
  <c r="D663" i="14"/>
  <c r="J663" i="14" s="1"/>
  <c r="P663" i="14" s="1"/>
  <c r="V663" i="14" s="1"/>
  <c r="AB663" i="14" s="1"/>
  <c r="AH663" i="14" s="1"/>
  <c r="AN663" i="14" s="1"/>
  <c r="AT663" i="14" s="1"/>
  <c r="AZ663" i="14" s="1"/>
  <c r="BF663" i="14" s="1"/>
  <c r="BL663" i="14" s="1"/>
  <c r="D631" i="14"/>
  <c r="J631" i="14" s="1"/>
  <c r="P631" i="14" s="1"/>
  <c r="V631" i="14" s="1"/>
  <c r="AB631" i="14" s="1"/>
  <c r="AH631" i="14" s="1"/>
  <c r="AN631" i="14" s="1"/>
  <c r="AT631" i="14" s="1"/>
  <c r="AZ631" i="14" s="1"/>
  <c r="BF631" i="14" s="1"/>
  <c r="BL631" i="14" s="1"/>
  <c r="D527" i="14"/>
  <c r="J527" i="14" s="1"/>
  <c r="P527" i="14" s="1"/>
  <c r="V527" i="14" s="1"/>
  <c r="AB527" i="14" s="1"/>
  <c r="AH527" i="14" s="1"/>
  <c r="AN527" i="14" s="1"/>
  <c r="AT527" i="14" s="1"/>
  <c r="AZ527" i="14" s="1"/>
  <c r="BF527" i="14" s="1"/>
  <c r="BL527" i="14" s="1"/>
  <c r="D511" i="14"/>
  <c r="J511" i="14" s="1"/>
  <c r="P511" i="14" s="1"/>
  <c r="V511" i="14" s="1"/>
  <c r="AB511" i="14" s="1"/>
  <c r="AH511" i="14" s="1"/>
  <c r="AN511" i="14" s="1"/>
  <c r="AT511" i="14" s="1"/>
  <c r="AZ511" i="14" s="1"/>
  <c r="BF511" i="14" s="1"/>
  <c r="BL511" i="14" s="1"/>
  <c r="D1131" i="14"/>
  <c r="J1131" i="14" s="1"/>
  <c r="P1131" i="14" s="1"/>
  <c r="V1131" i="14" s="1"/>
  <c r="AB1131" i="14" s="1"/>
  <c r="AH1131" i="14" s="1"/>
  <c r="AN1131" i="14" s="1"/>
  <c r="AT1131" i="14" s="1"/>
  <c r="AZ1131" i="14" s="1"/>
  <c r="BF1131" i="14" s="1"/>
  <c r="BL1131" i="14" s="1"/>
  <c r="D529" i="14"/>
  <c r="J529" i="14" s="1"/>
  <c r="P529" i="14" s="1"/>
  <c r="V529" i="14" s="1"/>
  <c r="AB529" i="14" s="1"/>
  <c r="AH529" i="14" s="1"/>
  <c r="AN529" i="14" s="1"/>
  <c r="AT529" i="14" s="1"/>
  <c r="AZ529" i="14" s="1"/>
  <c r="BF529" i="14" s="1"/>
  <c r="BL529" i="14" s="1"/>
  <c r="D1319" i="14"/>
  <c r="J1319" i="14" s="1"/>
  <c r="P1319" i="14" s="1"/>
  <c r="V1319" i="14" s="1"/>
  <c r="AB1319" i="14" s="1"/>
  <c r="AH1319" i="14" s="1"/>
  <c r="AN1319" i="14" s="1"/>
  <c r="AT1319" i="14" s="1"/>
  <c r="AZ1319" i="14" s="1"/>
  <c r="BF1319" i="14" s="1"/>
  <c r="BL1319" i="14" s="1"/>
  <c r="D1272" i="14"/>
  <c r="D1264" i="14"/>
  <c r="J1264" i="14" s="1"/>
  <c r="P1264" i="14" s="1"/>
  <c r="V1264" i="14" s="1"/>
  <c r="AB1264" i="14" s="1"/>
  <c r="AH1264" i="14" s="1"/>
  <c r="AN1264" i="14" s="1"/>
  <c r="AT1264" i="14" s="1"/>
  <c r="AZ1264" i="14" s="1"/>
  <c r="BF1264" i="14" s="1"/>
  <c r="BL1264" i="14" s="1"/>
  <c r="D1152" i="14"/>
  <c r="J1152" i="14" s="1"/>
  <c r="P1152" i="14" s="1"/>
  <c r="V1152" i="14" s="1"/>
  <c r="AB1152" i="14" s="1"/>
  <c r="AH1152" i="14" s="1"/>
  <c r="AN1152" i="14" s="1"/>
  <c r="AT1152" i="14" s="1"/>
  <c r="AZ1152" i="14" s="1"/>
  <c r="BF1152" i="14" s="1"/>
  <c r="BL1152" i="14" s="1"/>
  <c r="D1136" i="14"/>
  <c r="J1136" i="14" s="1"/>
  <c r="P1136" i="14" s="1"/>
  <c r="V1136" i="14" s="1"/>
  <c r="AB1136" i="14" s="1"/>
  <c r="AH1136" i="14" s="1"/>
  <c r="AN1136" i="14" s="1"/>
  <c r="AT1136" i="14" s="1"/>
  <c r="AZ1136" i="14" s="1"/>
  <c r="BF1136" i="14" s="1"/>
  <c r="BL1136" i="14" s="1"/>
  <c r="D1072" i="14"/>
  <c r="J1072" i="14" s="1"/>
  <c r="P1072" i="14" s="1"/>
  <c r="V1072" i="14" s="1"/>
  <c r="AB1072" i="14" s="1"/>
  <c r="AH1072" i="14" s="1"/>
  <c r="AN1072" i="14" s="1"/>
  <c r="AT1072" i="14" s="1"/>
  <c r="AZ1072" i="14" s="1"/>
  <c r="BF1072" i="14" s="1"/>
  <c r="BL1072" i="14" s="1"/>
  <c r="D1048" i="14"/>
  <c r="J1048" i="14" s="1"/>
  <c r="P1048" i="14" s="1"/>
  <c r="V1048" i="14" s="1"/>
  <c r="AB1048" i="14" s="1"/>
  <c r="AH1048" i="14" s="1"/>
  <c r="AN1048" i="14" s="1"/>
  <c r="AT1048" i="14" s="1"/>
  <c r="AZ1048" i="14" s="1"/>
  <c r="BF1048" i="14" s="1"/>
  <c r="BL1048" i="14" s="1"/>
  <c r="D1032" i="14"/>
  <c r="J1032" i="14" s="1"/>
  <c r="P1032" i="14" s="1"/>
  <c r="V1032" i="14" s="1"/>
  <c r="AB1032" i="14" s="1"/>
  <c r="AH1032" i="14" s="1"/>
  <c r="AN1032" i="14" s="1"/>
  <c r="AT1032" i="14" s="1"/>
  <c r="AZ1032" i="14" s="1"/>
  <c r="BF1032" i="14" s="1"/>
  <c r="BL1032" i="14" s="1"/>
  <c r="D808" i="14"/>
  <c r="D760" i="14"/>
  <c r="D752" i="14"/>
  <c r="J752" i="14" s="1"/>
  <c r="P752" i="14" s="1"/>
  <c r="V752" i="14" s="1"/>
  <c r="AB752" i="14" s="1"/>
  <c r="AH752" i="14" s="1"/>
  <c r="AN752" i="14" s="1"/>
  <c r="AT752" i="14" s="1"/>
  <c r="AZ752" i="14" s="1"/>
  <c r="BF752" i="14" s="1"/>
  <c r="BL752" i="14" s="1"/>
  <c r="D662" i="14"/>
  <c r="J662" i="14" s="1"/>
  <c r="P662" i="14" s="1"/>
  <c r="V662" i="14" s="1"/>
  <c r="AB662" i="14" s="1"/>
  <c r="AH662" i="14" s="1"/>
  <c r="AN662" i="14" s="1"/>
  <c r="AT662" i="14" s="1"/>
  <c r="AZ662" i="14" s="1"/>
  <c r="BF662" i="14" s="1"/>
  <c r="BL662" i="14" s="1"/>
  <c r="D646" i="14"/>
  <c r="J646" i="14" s="1"/>
  <c r="P646" i="14" s="1"/>
  <c r="V646" i="14" s="1"/>
  <c r="AB646" i="14" s="1"/>
  <c r="AH646" i="14" s="1"/>
  <c r="AN646" i="14" s="1"/>
  <c r="AT646" i="14" s="1"/>
  <c r="AZ646" i="14" s="1"/>
  <c r="BF646" i="14" s="1"/>
  <c r="BL646" i="14" s="1"/>
  <c r="D526" i="14"/>
  <c r="J526" i="14" s="1"/>
  <c r="P526" i="14" s="1"/>
  <c r="V526" i="14" s="1"/>
  <c r="AB526" i="14" s="1"/>
  <c r="AH526" i="14" s="1"/>
  <c r="AN526" i="14" s="1"/>
  <c r="AT526" i="14" s="1"/>
  <c r="AZ526" i="14" s="1"/>
  <c r="BF526" i="14" s="1"/>
  <c r="BL526" i="14" s="1"/>
  <c r="D510" i="14"/>
  <c r="J510" i="14" s="1"/>
  <c r="P510" i="14" s="1"/>
  <c r="V510" i="14" s="1"/>
  <c r="AB510" i="14" s="1"/>
  <c r="AH510" i="14" s="1"/>
  <c r="AN510" i="14" s="1"/>
  <c r="AT510" i="14" s="1"/>
  <c r="AZ510" i="14" s="1"/>
  <c r="BF510" i="14" s="1"/>
  <c r="BL510" i="14" s="1"/>
  <c r="D494" i="14"/>
  <c r="J494" i="14" s="1"/>
  <c r="P494" i="14" s="1"/>
  <c r="V494" i="14" s="1"/>
  <c r="AB494" i="14" s="1"/>
  <c r="AH494" i="14" s="1"/>
  <c r="AN494" i="14" s="1"/>
  <c r="AT494" i="14" s="1"/>
  <c r="AZ494" i="14" s="1"/>
  <c r="BF494" i="14" s="1"/>
  <c r="BL494" i="14" s="1"/>
  <c r="D1251" i="14"/>
  <c r="D1043" i="14"/>
  <c r="D939" i="14"/>
  <c r="J939" i="14" s="1"/>
  <c r="P939" i="14" s="1"/>
  <c r="V939" i="14" s="1"/>
  <c r="AB939" i="14" s="1"/>
  <c r="AH939" i="14" s="1"/>
  <c r="AN939" i="14" s="1"/>
  <c r="AT939" i="14" s="1"/>
  <c r="AZ939" i="14" s="1"/>
  <c r="BF939" i="14" s="1"/>
  <c r="BL939" i="14" s="1"/>
  <c r="D1341" i="14"/>
  <c r="J1341" i="14" s="1"/>
  <c r="P1341" i="14" s="1"/>
  <c r="V1341" i="14" s="1"/>
  <c r="AB1341" i="14" s="1"/>
  <c r="AH1341" i="14" s="1"/>
  <c r="AN1341" i="14" s="1"/>
  <c r="AT1341" i="14" s="1"/>
  <c r="AZ1341" i="14" s="1"/>
  <c r="BF1341" i="14" s="1"/>
  <c r="BL1341" i="14" s="1"/>
  <c r="D1279" i="14"/>
  <c r="J1279" i="14" s="1"/>
  <c r="P1279" i="14" s="1"/>
  <c r="V1279" i="14" s="1"/>
  <c r="AB1279" i="14" s="1"/>
  <c r="AH1279" i="14" s="1"/>
  <c r="AN1279" i="14" s="1"/>
  <c r="AT1279" i="14" s="1"/>
  <c r="AZ1279" i="14" s="1"/>
  <c r="BF1279" i="14" s="1"/>
  <c r="BL1279" i="14" s="1"/>
  <c r="D1223" i="14"/>
  <c r="J1223" i="14" s="1"/>
  <c r="P1223" i="14" s="1"/>
  <c r="V1223" i="14" s="1"/>
  <c r="AB1223" i="14" s="1"/>
  <c r="AH1223" i="14" s="1"/>
  <c r="AN1223" i="14" s="1"/>
  <c r="AT1223" i="14" s="1"/>
  <c r="AZ1223" i="14" s="1"/>
  <c r="BF1223" i="14" s="1"/>
  <c r="BL1223" i="14" s="1"/>
  <c r="D1207" i="14"/>
  <c r="J1207" i="14" s="1"/>
  <c r="P1207" i="14" s="1"/>
  <c r="V1207" i="14" s="1"/>
  <c r="AB1207" i="14" s="1"/>
  <c r="AH1207" i="14" s="1"/>
  <c r="AN1207" i="14" s="1"/>
  <c r="AT1207" i="14" s="1"/>
  <c r="AZ1207" i="14" s="1"/>
  <c r="BF1207" i="14" s="1"/>
  <c r="BL1207" i="14" s="1"/>
  <c r="D1135" i="14"/>
  <c r="J1135" i="14" s="1"/>
  <c r="P1135" i="14" s="1"/>
  <c r="V1135" i="14" s="1"/>
  <c r="AB1135" i="14" s="1"/>
  <c r="AH1135" i="14" s="1"/>
  <c r="AN1135" i="14" s="1"/>
  <c r="AT1135" i="14" s="1"/>
  <c r="AZ1135" i="14" s="1"/>
  <c r="BF1135" i="14" s="1"/>
  <c r="BL1135" i="14" s="1"/>
  <c r="D1119" i="14"/>
  <c r="J1119" i="14" s="1"/>
  <c r="P1119" i="14" s="1"/>
  <c r="V1119" i="14" s="1"/>
  <c r="AB1119" i="14" s="1"/>
  <c r="AH1119" i="14" s="1"/>
  <c r="AN1119" i="14" s="1"/>
  <c r="AT1119" i="14" s="1"/>
  <c r="AZ1119" i="14" s="1"/>
  <c r="BF1119" i="14" s="1"/>
  <c r="BL1119" i="14" s="1"/>
  <c r="D1031" i="14"/>
  <c r="J1031" i="14" s="1"/>
  <c r="P1031" i="14" s="1"/>
  <c r="V1031" i="14" s="1"/>
  <c r="AB1031" i="14" s="1"/>
  <c r="AH1031" i="14" s="1"/>
  <c r="AN1031" i="14" s="1"/>
  <c r="AT1031" i="14" s="1"/>
  <c r="AZ1031" i="14" s="1"/>
  <c r="BF1031" i="14" s="1"/>
  <c r="BL1031" i="14" s="1"/>
  <c r="D991" i="14"/>
  <c r="J991" i="14" s="1"/>
  <c r="P991" i="14" s="1"/>
  <c r="V991" i="14" s="1"/>
  <c r="AB991" i="14" s="1"/>
  <c r="AH991" i="14" s="1"/>
  <c r="AN991" i="14" s="1"/>
  <c r="AT991" i="14" s="1"/>
  <c r="AZ991" i="14" s="1"/>
  <c r="BF991" i="14" s="1"/>
  <c r="BL991" i="14" s="1"/>
  <c r="D975" i="14"/>
  <c r="J975" i="14" s="1"/>
  <c r="P975" i="14" s="1"/>
  <c r="V975" i="14" s="1"/>
  <c r="AB975" i="14" s="1"/>
  <c r="AH975" i="14" s="1"/>
  <c r="AN975" i="14" s="1"/>
  <c r="AT975" i="14" s="1"/>
  <c r="AZ975" i="14" s="1"/>
  <c r="BF975" i="14" s="1"/>
  <c r="BL975" i="14" s="1"/>
  <c r="D959" i="14"/>
  <c r="J959" i="14" s="1"/>
  <c r="P959" i="14" s="1"/>
  <c r="V959" i="14" s="1"/>
  <c r="AB959" i="14" s="1"/>
  <c r="AH959" i="14" s="1"/>
  <c r="AN959" i="14" s="1"/>
  <c r="AT959" i="14" s="1"/>
  <c r="AZ959" i="14" s="1"/>
  <c r="BF959" i="14" s="1"/>
  <c r="BL959" i="14" s="1"/>
  <c r="D935" i="14"/>
  <c r="J935" i="14" s="1"/>
  <c r="P935" i="14" s="1"/>
  <c r="V935" i="14" s="1"/>
  <c r="AB935" i="14" s="1"/>
  <c r="AH935" i="14" s="1"/>
  <c r="AN935" i="14" s="1"/>
  <c r="AT935" i="14" s="1"/>
  <c r="AZ935" i="14" s="1"/>
  <c r="BF935" i="14" s="1"/>
  <c r="BL935" i="14" s="1"/>
  <c r="D919" i="14"/>
  <c r="J919" i="14" s="1"/>
  <c r="P919" i="14" s="1"/>
  <c r="V919" i="14" s="1"/>
  <c r="AB919" i="14" s="1"/>
  <c r="AH919" i="14" s="1"/>
  <c r="AN919" i="14" s="1"/>
  <c r="AT919" i="14" s="1"/>
  <c r="AZ919" i="14" s="1"/>
  <c r="BF919" i="14" s="1"/>
  <c r="BL919" i="14" s="1"/>
  <c r="D863" i="14"/>
  <c r="J863" i="14" s="1"/>
  <c r="P863" i="14" s="1"/>
  <c r="V863" i="14" s="1"/>
  <c r="AB863" i="14" s="1"/>
  <c r="AH863" i="14" s="1"/>
  <c r="AN863" i="14" s="1"/>
  <c r="AT863" i="14" s="1"/>
  <c r="AZ863" i="14" s="1"/>
  <c r="BF863" i="14" s="1"/>
  <c r="BL863" i="14" s="1"/>
  <c r="D775" i="14"/>
  <c r="J775" i="14" s="1"/>
  <c r="P775" i="14" s="1"/>
  <c r="V775" i="14" s="1"/>
  <c r="AB775" i="14" s="1"/>
  <c r="AH775" i="14" s="1"/>
  <c r="AN775" i="14" s="1"/>
  <c r="AT775" i="14" s="1"/>
  <c r="AZ775" i="14" s="1"/>
  <c r="BF775" i="14" s="1"/>
  <c r="BL775" i="14" s="1"/>
  <c r="D751" i="14"/>
  <c r="J751" i="14" s="1"/>
  <c r="P751" i="14" s="1"/>
  <c r="V751" i="14" s="1"/>
  <c r="AB751" i="14" s="1"/>
  <c r="AH751" i="14" s="1"/>
  <c r="AN751" i="14" s="1"/>
  <c r="AT751" i="14" s="1"/>
  <c r="AZ751" i="14" s="1"/>
  <c r="BF751" i="14" s="1"/>
  <c r="BL751" i="14" s="1"/>
  <c r="D645" i="14"/>
  <c r="J645" i="14" s="1"/>
  <c r="P645" i="14" s="1"/>
  <c r="V645" i="14" s="1"/>
  <c r="AB645" i="14" s="1"/>
  <c r="AH645" i="14" s="1"/>
  <c r="AN645" i="14" s="1"/>
  <c r="AT645" i="14" s="1"/>
  <c r="AZ645" i="14" s="1"/>
  <c r="BF645" i="14" s="1"/>
  <c r="BL645" i="14" s="1"/>
  <c r="D509" i="14"/>
  <c r="J509" i="14" s="1"/>
  <c r="P509" i="14" s="1"/>
  <c r="V509" i="14" s="1"/>
  <c r="AB509" i="14" s="1"/>
  <c r="AH509" i="14" s="1"/>
  <c r="AN509" i="14" s="1"/>
  <c r="AT509" i="14" s="1"/>
  <c r="AZ509" i="14" s="1"/>
  <c r="BF509" i="14" s="1"/>
  <c r="BL509" i="14" s="1"/>
  <c r="D493" i="14"/>
  <c r="J493" i="14" s="1"/>
  <c r="P493" i="14" s="1"/>
  <c r="V493" i="14" s="1"/>
  <c r="AB493" i="14" s="1"/>
  <c r="AH493" i="14" s="1"/>
  <c r="AN493" i="14" s="1"/>
  <c r="AT493" i="14" s="1"/>
  <c r="AZ493" i="14" s="1"/>
  <c r="BF493" i="14" s="1"/>
  <c r="BL493" i="14" s="1"/>
  <c r="D1179" i="14"/>
  <c r="J1179" i="14" s="1"/>
  <c r="P1179" i="14" s="1"/>
  <c r="V1179" i="14" s="1"/>
  <c r="AB1179" i="14" s="1"/>
  <c r="AH1179" i="14" s="1"/>
  <c r="AN1179" i="14" s="1"/>
  <c r="AT1179" i="14" s="1"/>
  <c r="AZ1179" i="14" s="1"/>
  <c r="BF1179" i="14" s="1"/>
  <c r="BL1179" i="14" s="1"/>
  <c r="D971" i="14"/>
  <c r="J971" i="14" s="1"/>
  <c r="P971" i="14" s="1"/>
  <c r="V971" i="14" s="1"/>
  <c r="AB971" i="14" s="1"/>
  <c r="AH971" i="14" s="1"/>
  <c r="AN971" i="14" s="1"/>
  <c r="AT971" i="14" s="1"/>
  <c r="AZ971" i="14" s="1"/>
  <c r="BF971" i="14" s="1"/>
  <c r="BL971" i="14" s="1"/>
  <c r="D1325" i="14"/>
  <c r="J1325" i="14" s="1"/>
  <c r="P1325" i="14" s="1"/>
  <c r="V1325" i="14" s="1"/>
  <c r="AB1325" i="14" s="1"/>
  <c r="AH1325" i="14" s="1"/>
  <c r="AN1325" i="14" s="1"/>
  <c r="AT1325" i="14" s="1"/>
  <c r="AZ1325" i="14" s="1"/>
  <c r="BF1325" i="14" s="1"/>
  <c r="BL1325" i="14" s="1"/>
  <c r="D1302" i="14"/>
  <c r="J1302" i="14" s="1"/>
  <c r="P1302" i="14" s="1"/>
  <c r="V1302" i="14" s="1"/>
  <c r="AB1302" i="14" s="1"/>
  <c r="AH1302" i="14" s="1"/>
  <c r="AN1302" i="14" s="1"/>
  <c r="AT1302" i="14" s="1"/>
  <c r="AZ1302" i="14" s="1"/>
  <c r="BF1302" i="14" s="1"/>
  <c r="BL1302" i="14" s="1"/>
  <c r="D1222" i="14"/>
  <c r="J1222" i="14" s="1"/>
  <c r="P1222" i="14" s="1"/>
  <c r="V1222" i="14" s="1"/>
  <c r="AB1222" i="14" s="1"/>
  <c r="AH1222" i="14" s="1"/>
  <c r="AN1222" i="14" s="1"/>
  <c r="AT1222" i="14" s="1"/>
  <c r="AZ1222" i="14" s="1"/>
  <c r="BF1222" i="14" s="1"/>
  <c r="BL1222" i="14" s="1"/>
  <c r="D1206" i="14"/>
  <c r="J1206" i="14" s="1"/>
  <c r="P1206" i="14" s="1"/>
  <c r="V1206" i="14" s="1"/>
  <c r="AB1206" i="14" s="1"/>
  <c r="AH1206" i="14" s="1"/>
  <c r="AN1206" i="14" s="1"/>
  <c r="AT1206" i="14" s="1"/>
  <c r="AZ1206" i="14" s="1"/>
  <c r="BF1206" i="14" s="1"/>
  <c r="BL1206" i="14" s="1"/>
  <c r="D1134" i="14"/>
  <c r="J1134" i="14" s="1"/>
  <c r="P1134" i="14" s="1"/>
  <c r="V1134" i="14" s="1"/>
  <c r="AB1134" i="14" s="1"/>
  <c r="AH1134" i="14" s="1"/>
  <c r="AN1134" i="14" s="1"/>
  <c r="AT1134" i="14" s="1"/>
  <c r="AZ1134" i="14" s="1"/>
  <c r="BF1134" i="14" s="1"/>
  <c r="BL1134" i="14" s="1"/>
  <c r="D1118" i="14"/>
  <c r="J1118" i="14" s="1"/>
  <c r="P1118" i="14" s="1"/>
  <c r="V1118" i="14" s="1"/>
  <c r="AB1118" i="14" s="1"/>
  <c r="AH1118" i="14" s="1"/>
  <c r="AN1118" i="14" s="1"/>
  <c r="AT1118" i="14" s="1"/>
  <c r="AZ1118" i="14" s="1"/>
  <c r="BF1118" i="14" s="1"/>
  <c r="BL1118" i="14" s="1"/>
  <c r="D1046" i="14"/>
  <c r="J1046" i="14" s="1"/>
  <c r="P1046" i="14" s="1"/>
  <c r="V1046" i="14" s="1"/>
  <c r="AB1046" i="14" s="1"/>
  <c r="AH1046" i="14" s="1"/>
  <c r="AN1046" i="14" s="1"/>
  <c r="AT1046" i="14" s="1"/>
  <c r="AZ1046" i="14" s="1"/>
  <c r="BF1046" i="14" s="1"/>
  <c r="BL1046" i="14" s="1"/>
  <c r="D1030" i="14"/>
  <c r="J1030" i="14" s="1"/>
  <c r="P1030" i="14" s="1"/>
  <c r="V1030" i="14" s="1"/>
  <c r="AB1030" i="14" s="1"/>
  <c r="AH1030" i="14" s="1"/>
  <c r="AN1030" i="14" s="1"/>
  <c r="AT1030" i="14" s="1"/>
  <c r="AZ1030" i="14" s="1"/>
  <c r="BF1030" i="14" s="1"/>
  <c r="BL1030" i="14" s="1"/>
  <c r="D990" i="14"/>
  <c r="J990" i="14" s="1"/>
  <c r="P990" i="14" s="1"/>
  <c r="V990" i="14" s="1"/>
  <c r="AB990" i="14" s="1"/>
  <c r="AH990" i="14" s="1"/>
  <c r="AN990" i="14" s="1"/>
  <c r="AT990" i="14" s="1"/>
  <c r="AZ990" i="14" s="1"/>
  <c r="BF990" i="14" s="1"/>
  <c r="BL990" i="14" s="1"/>
  <c r="D974" i="14"/>
  <c r="J974" i="14" s="1"/>
  <c r="P974" i="14" s="1"/>
  <c r="V974" i="14" s="1"/>
  <c r="AB974" i="14" s="1"/>
  <c r="AH974" i="14" s="1"/>
  <c r="AN974" i="14" s="1"/>
  <c r="AT974" i="14" s="1"/>
  <c r="AZ974" i="14" s="1"/>
  <c r="BF974" i="14" s="1"/>
  <c r="BL974" i="14" s="1"/>
  <c r="D958" i="14"/>
  <c r="J958" i="14" s="1"/>
  <c r="P958" i="14" s="1"/>
  <c r="V958" i="14" s="1"/>
  <c r="AB958" i="14" s="1"/>
  <c r="AH958" i="14" s="1"/>
  <c r="AN958" i="14" s="1"/>
  <c r="AT958" i="14" s="1"/>
  <c r="AZ958" i="14" s="1"/>
  <c r="BF958" i="14" s="1"/>
  <c r="BL958" i="14" s="1"/>
  <c r="D934" i="14"/>
  <c r="J934" i="14" s="1"/>
  <c r="P934" i="14" s="1"/>
  <c r="V934" i="14" s="1"/>
  <c r="AB934" i="14" s="1"/>
  <c r="AH934" i="14" s="1"/>
  <c r="AN934" i="14" s="1"/>
  <c r="AT934" i="14" s="1"/>
  <c r="AZ934" i="14" s="1"/>
  <c r="BF934" i="14" s="1"/>
  <c r="BL934" i="14" s="1"/>
  <c r="D918" i="14"/>
  <c r="J918" i="14" s="1"/>
  <c r="P918" i="14" s="1"/>
  <c r="V918" i="14" s="1"/>
  <c r="AB918" i="14" s="1"/>
  <c r="AH918" i="14" s="1"/>
  <c r="AN918" i="14" s="1"/>
  <c r="AT918" i="14" s="1"/>
  <c r="AZ918" i="14" s="1"/>
  <c r="BF918" i="14" s="1"/>
  <c r="BL918" i="14" s="1"/>
  <c r="D774" i="14"/>
  <c r="J774" i="14" s="1"/>
  <c r="P774" i="14" s="1"/>
  <c r="V774" i="14" s="1"/>
  <c r="AB774" i="14" s="1"/>
  <c r="AH774" i="14" s="1"/>
  <c r="AN774" i="14" s="1"/>
  <c r="AT774" i="14" s="1"/>
  <c r="AZ774" i="14" s="1"/>
  <c r="BF774" i="14" s="1"/>
  <c r="BL774" i="14" s="1"/>
  <c r="D766" i="14"/>
  <c r="J766" i="14" s="1"/>
  <c r="P766" i="14" s="1"/>
  <c r="V766" i="14" s="1"/>
  <c r="AB766" i="14" s="1"/>
  <c r="AH766" i="14" s="1"/>
  <c r="AN766" i="14" s="1"/>
  <c r="AT766" i="14" s="1"/>
  <c r="AZ766" i="14" s="1"/>
  <c r="BF766" i="14" s="1"/>
  <c r="BL766" i="14" s="1"/>
  <c r="D652" i="14"/>
  <c r="J652" i="14" s="1"/>
  <c r="P652" i="14" s="1"/>
  <c r="V652" i="14" s="1"/>
  <c r="AB652" i="14" s="1"/>
  <c r="AH652" i="14" s="1"/>
  <c r="AN652" i="14" s="1"/>
  <c r="AT652" i="14" s="1"/>
  <c r="AZ652" i="14" s="1"/>
  <c r="BF652" i="14" s="1"/>
  <c r="BL652" i="14" s="1"/>
  <c r="D516" i="14"/>
  <c r="J516" i="14" s="1"/>
  <c r="P516" i="14" s="1"/>
  <c r="V516" i="14" s="1"/>
  <c r="AB516" i="14" s="1"/>
  <c r="AH516" i="14" s="1"/>
  <c r="AN516" i="14" s="1"/>
  <c r="AT516" i="14" s="1"/>
  <c r="AZ516" i="14" s="1"/>
  <c r="BF516" i="14" s="1"/>
  <c r="BL516" i="14" s="1"/>
  <c r="D508" i="14"/>
  <c r="J508" i="14" s="1"/>
  <c r="P508" i="14" s="1"/>
  <c r="V508" i="14" s="1"/>
  <c r="AB508" i="14" s="1"/>
  <c r="AH508" i="14" s="1"/>
  <c r="AN508" i="14" s="1"/>
  <c r="AT508" i="14" s="1"/>
  <c r="AZ508" i="14" s="1"/>
  <c r="BF508" i="14" s="1"/>
  <c r="BL508" i="14" s="1"/>
  <c r="D492" i="14"/>
  <c r="J492" i="14" s="1"/>
  <c r="P492" i="14" s="1"/>
  <c r="V492" i="14" s="1"/>
  <c r="AB492" i="14" s="1"/>
  <c r="AH492" i="14" s="1"/>
  <c r="AN492" i="14" s="1"/>
  <c r="AT492" i="14" s="1"/>
  <c r="AZ492" i="14" s="1"/>
  <c r="BF492" i="14" s="1"/>
  <c r="BL492" i="14" s="1"/>
  <c r="D1147" i="14"/>
  <c r="J1147" i="14" s="1"/>
  <c r="P1147" i="14" s="1"/>
  <c r="V1147" i="14" s="1"/>
  <c r="AB1147" i="14" s="1"/>
  <c r="AH1147" i="14" s="1"/>
  <c r="AN1147" i="14" s="1"/>
  <c r="AT1147" i="14" s="1"/>
  <c r="AZ1147" i="14" s="1"/>
  <c r="BF1147" i="14" s="1"/>
  <c r="BL1147" i="14" s="1"/>
  <c r="D811" i="14"/>
  <c r="J811" i="14" s="1"/>
  <c r="P811" i="14" s="1"/>
  <c r="V811" i="14" s="1"/>
  <c r="AB811" i="14" s="1"/>
  <c r="AH811" i="14" s="1"/>
  <c r="AN811" i="14" s="1"/>
  <c r="AT811" i="14" s="1"/>
  <c r="AZ811" i="14" s="1"/>
  <c r="BF811" i="14" s="1"/>
  <c r="BL811" i="14" s="1"/>
  <c r="D1324" i="14"/>
  <c r="J1324" i="14" s="1"/>
  <c r="P1324" i="14" s="1"/>
  <c r="V1324" i="14" s="1"/>
  <c r="AB1324" i="14" s="1"/>
  <c r="AH1324" i="14" s="1"/>
  <c r="AN1324" i="14" s="1"/>
  <c r="AT1324" i="14" s="1"/>
  <c r="AZ1324" i="14" s="1"/>
  <c r="BF1324" i="14" s="1"/>
  <c r="BL1324" i="14" s="1"/>
  <c r="D1301" i="14"/>
  <c r="J1301" i="14" s="1"/>
  <c r="P1301" i="14" s="1"/>
  <c r="V1301" i="14" s="1"/>
  <c r="AB1301" i="14" s="1"/>
  <c r="AH1301" i="14" s="1"/>
  <c r="AN1301" i="14" s="1"/>
  <c r="AT1301" i="14" s="1"/>
  <c r="AZ1301" i="14" s="1"/>
  <c r="BF1301" i="14" s="1"/>
  <c r="BL1301" i="14" s="1"/>
  <c r="D1293" i="14"/>
  <c r="D1253" i="14"/>
  <c r="D1221" i="14"/>
  <c r="J1221" i="14" s="1"/>
  <c r="P1221" i="14" s="1"/>
  <c r="V1221" i="14" s="1"/>
  <c r="AB1221" i="14" s="1"/>
  <c r="AH1221" i="14" s="1"/>
  <c r="AN1221" i="14" s="1"/>
  <c r="AT1221" i="14" s="1"/>
  <c r="AZ1221" i="14" s="1"/>
  <c r="BF1221" i="14" s="1"/>
  <c r="BL1221" i="14" s="1"/>
  <c r="D1205" i="14"/>
  <c r="D1149" i="14"/>
  <c r="J1149" i="14" s="1"/>
  <c r="P1149" i="14" s="1"/>
  <c r="V1149" i="14" s="1"/>
  <c r="AB1149" i="14" s="1"/>
  <c r="AH1149" i="14" s="1"/>
  <c r="AN1149" i="14" s="1"/>
  <c r="AT1149" i="14" s="1"/>
  <c r="AZ1149" i="14" s="1"/>
  <c r="BF1149" i="14" s="1"/>
  <c r="BL1149" i="14" s="1"/>
  <c r="D1045" i="14"/>
  <c r="J1045" i="14" s="1"/>
  <c r="P1045" i="14" s="1"/>
  <c r="V1045" i="14" s="1"/>
  <c r="AB1045" i="14" s="1"/>
  <c r="AH1045" i="14" s="1"/>
  <c r="AN1045" i="14" s="1"/>
  <c r="AT1045" i="14" s="1"/>
  <c r="AZ1045" i="14" s="1"/>
  <c r="BF1045" i="14" s="1"/>
  <c r="BL1045" i="14" s="1"/>
  <c r="D1029" i="14"/>
  <c r="J1029" i="14" s="1"/>
  <c r="P1029" i="14" s="1"/>
  <c r="V1029" i="14" s="1"/>
  <c r="AB1029" i="14" s="1"/>
  <c r="AH1029" i="14" s="1"/>
  <c r="AN1029" i="14" s="1"/>
  <c r="AT1029" i="14" s="1"/>
  <c r="AZ1029" i="14" s="1"/>
  <c r="BF1029" i="14" s="1"/>
  <c r="BL1029" i="14" s="1"/>
  <c r="D989" i="14"/>
  <c r="J989" i="14" s="1"/>
  <c r="P989" i="14" s="1"/>
  <c r="V989" i="14" s="1"/>
  <c r="AB989" i="14" s="1"/>
  <c r="AH989" i="14" s="1"/>
  <c r="AN989" i="14" s="1"/>
  <c r="AT989" i="14" s="1"/>
  <c r="AZ989" i="14" s="1"/>
  <c r="BF989" i="14" s="1"/>
  <c r="BL989" i="14" s="1"/>
  <c r="D973" i="14"/>
  <c r="J973" i="14" s="1"/>
  <c r="P973" i="14" s="1"/>
  <c r="V973" i="14" s="1"/>
  <c r="AB973" i="14" s="1"/>
  <c r="AH973" i="14" s="1"/>
  <c r="AN973" i="14" s="1"/>
  <c r="AT973" i="14" s="1"/>
  <c r="AZ973" i="14" s="1"/>
  <c r="BF973" i="14" s="1"/>
  <c r="BL973" i="14" s="1"/>
  <c r="D957" i="14"/>
  <c r="J957" i="14" s="1"/>
  <c r="P957" i="14" s="1"/>
  <c r="V957" i="14" s="1"/>
  <c r="AB957" i="14" s="1"/>
  <c r="AH957" i="14" s="1"/>
  <c r="AN957" i="14" s="1"/>
  <c r="AT957" i="14" s="1"/>
  <c r="AZ957" i="14" s="1"/>
  <c r="BF957" i="14" s="1"/>
  <c r="BL957" i="14" s="1"/>
  <c r="D933" i="14"/>
  <c r="J933" i="14" s="1"/>
  <c r="P933" i="14" s="1"/>
  <c r="V933" i="14" s="1"/>
  <c r="AB933" i="14" s="1"/>
  <c r="AH933" i="14" s="1"/>
  <c r="AN933" i="14" s="1"/>
  <c r="AT933" i="14" s="1"/>
  <c r="AZ933" i="14" s="1"/>
  <c r="BF933" i="14" s="1"/>
  <c r="BL933" i="14" s="1"/>
  <c r="D813" i="14"/>
  <c r="J813" i="14" s="1"/>
  <c r="P813" i="14" s="1"/>
  <c r="V813" i="14" s="1"/>
  <c r="AB813" i="14" s="1"/>
  <c r="AH813" i="14" s="1"/>
  <c r="AN813" i="14" s="1"/>
  <c r="AT813" i="14" s="1"/>
  <c r="AZ813" i="14" s="1"/>
  <c r="BF813" i="14" s="1"/>
  <c r="BL813" i="14" s="1"/>
  <c r="D773" i="14"/>
  <c r="J773" i="14" s="1"/>
  <c r="P773" i="14" s="1"/>
  <c r="V773" i="14" s="1"/>
  <c r="AB773" i="14" s="1"/>
  <c r="AH773" i="14" s="1"/>
  <c r="AN773" i="14" s="1"/>
  <c r="AT773" i="14" s="1"/>
  <c r="AZ773" i="14" s="1"/>
  <c r="BF773" i="14" s="1"/>
  <c r="BL773" i="14" s="1"/>
  <c r="D765" i="14"/>
  <c r="J765" i="14" s="1"/>
  <c r="P765" i="14" s="1"/>
  <c r="V765" i="14" s="1"/>
  <c r="AB765" i="14" s="1"/>
  <c r="AH765" i="14" s="1"/>
  <c r="AN765" i="14" s="1"/>
  <c r="AT765" i="14" s="1"/>
  <c r="AZ765" i="14" s="1"/>
  <c r="BF765" i="14" s="1"/>
  <c r="BL765" i="14" s="1"/>
  <c r="D651" i="14"/>
  <c r="J651" i="14" s="1"/>
  <c r="P651" i="14" s="1"/>
  <c r="V651" i="14" s="1"/>
  <c r="AB651" i="14" s="1"/>
  <c r="AH651" i="14" s="1"/>
  <c r="AN651" i="14" s="1"/>
  <c r="AT651" i="14" s="1"/>
  <c r="AZ651" i="14" s="1"/>
  <c r="BF651" i="14" s="1"/>
  <c r="BL651" i="14" s="1"/>
  <c r="D515" i="14"/>
  <c r="J515" i="14" s="1"/>
  <c r="P515" i="14" s="1"/>
  <c r="V515" i="14" s="1"/>
  <c r="AB515" i="14" s="1"/>
  <c r="AH515" i="14" s="1"/>
  <c r="AN515" i="14" s="1"/>
  <c r="AT515" i="14" s="1"/>
  <c r="AZ515" i="14" s="1"/>
  <c r="BF515" i="14" s="1"/>
  <c r="BL515" i="14" s="1"/>
  <c r="D507" i="14"/>
  <c r="J507" i="14" s="1"/>
  <c r="P507" i="14" s="1"/>
  <c r="V507" i="14" s="1"/>
  <c r="AB507" i="14" s="1"/>
  <c r="AH507" i="14" s="1"/>
  <c r="AN507" i="14" s="1"/>
  <c r="AT507" i="14" s="1"/>
  <c r="AZ507" i="14" s="1"/>
  <c r="BF507" i="14" s="1"/>
  <c r="BL507" i="14" s="1"/>
  <c r="D491" i="14"/>
  <c r="J491" i="14" s="1"/>
  <c r="P491" i="14" s="1"/>
  <c r="V491" i="14" s="1"/>
  <c r="AB491" i="14" s="1"/>
  <c r="AH491" i="14" s="1"/>
  <c r="AN491" i="14" s="1"/>
  <c r="AT491" i="14" s="1"/>
  <c r="AZ491" i="14" s="1"/>
  <c r="BF491" i="14" s="1"/>
  <c r="BL491" i="14" s="1"/>
  <c r="O1349" i="1"/>
  <c r="O1348" i="1"/>
  <c r="O1335" i="1"/>
  <c r="AK1325" i="1"/>
  <c r="O1324" i="1"/>
  <c r="O1326" i="1"/>
  <c r="AK1326" i="1"/>
  <c r="O1325" i="1"/>
  <c r="O1313" i="1"/>
  <c r="AK1313" i="1"/>
  <c r="O1312" i="1"/>
  <c r="O1299" i="1"/>
  <c r="O1300" i="1"/>
  <c r="AK1288" i="1"/>
  <c r="AK1285" i="1"/>
  <c r="AK1286" i="1"/>
  <c r="O1286" i="1"/>
  <c r="Z52" i="1"/>
  <c r="Z145" i="1"/>
  <c r="Z103" i="1"/>
  <c r="Z255" i="1"/>
  <c r="Z63" i="1"/>
  <c r="Z123" i="1"/>
  <c r="Z202" i="1"/>
  <c r="Z27" i="1"/>
  <c r="Z88" i="1"/>
  <c r="Z234" i="1"/>
  <c r="Z193" i="1"/>
  <c r="Z363" i="1"/>
  <c r="Z373" i="1"/>
  <c r="Z374" i="1"/>
  <c r="Z369" i="1"/>
  <c r="Z376" i="1"/>
  <c r="Z370" i="1"/>
  <c r="Z367" i="1"/>
  <c r="Z365" i="1"/>
  <c r="Z368" i="1"/>
  <c r="Z375" i="1"/>
  <c r="Z366" i="1"/>
  <c r="Z361" i="1"/>
  <c r="Z360" i="1"/>
  <c r="Z362" i="1"/>
  <c r="Z359" i="1"/>
  <c r="Z358" i="1"/>
  <c r="Z372" i="1"/>
  <c r="Z377" i="1"/>
  <c r="Z371" i="1"/>
  <c r="Z364" i="1"/>
  <c r="Z77" i="1"/>
  <c r="AK1327" i="1"/>
  <c r="D1317" i="14" s="1"/>
  <c r="J1317" i="14" s="1"/>
  <c r="P1317" i="14" s="1"/>
  <c r="V1317" i="14" s="1"/>
  <c r="AB1317" i="14" s="1"/>
  <c r="AH1317" i="14" s="1"/>
  <c r="AN1317" i="14" s="1"/>
  <c r="AT1317" i="14" s="1"/>
  <c r="AZ1317" i="14" s="1"/>
  <c r="BF1317" i="14" s="1"/>
  <c r="BL1317" i="14" s="1"/>
  <c r="AL1327" i="1"/>
  <c r="E1317" i="14" s="1"/>
  <c r="AK1271" i="1"/>
  <c r="D1261" i="14" s="1"/>
  <c r="AL1271" i="1"/>
  <c r="E1261" i="14" s="1"/>
  <c r="AK1247" i="1"/>
  <c r="AK1300" i="1"/>
  <c r="AK1262" i="1"/>
  <c r="D1252" i="14" s="1"/>
  <c r="AL1262" i="1"/>
  <c r="E1252" i="14" s="1"/>
  <c r="AK1362" i="1"/>
  <c r="AK1348" i="1"/>
  <c r="D1338" i="14" s="1"/>
  <c r="J1338" i="14" s="1"/>
  <c r="P1338" i="14" s="1"/>
  <c r="V1338" i="14" s="1"/>
  <c r="AB1338" i="14" s="1"/>
  <c r="AH1338" i="14" s="1"/>
  <c r="AN1338" i="14" s="1"/>
  <c r="AT1338" i="14" s="1"/>
  <c r="AZ1338" i="14" s="1"/>
  <c r="BF1338" i="14" s="1"/>
  <c r="BL1338" i="14" s="1"/>
  <c r="AK1301" i="1"/>
  <c r="D1291" i="14" s="1"/>
  <c r="AL1301" i="1"/>
  <c r="E1291" i="14" s="1"/>
  <c r="AK1299" i="1"/>
  <c r="AK1269" i="1"/>
  <c r="D1259" i="14" s="1"/>
  <c r="J1259" i="14" s="1"/>
  <c r="P1259" i="14" s="1"/>
  <c r="V1259" i="14" s="1"/>
  <c r="AB1259" i="14" s="1"/>
  <c r="AH1259" i="14" s="1"/>
  <c r="AN1259" i="14" s="1"/>
  <c r="AT1259" i="14" s="1"/>
  <c r="AZ1259" i="14" s="1"/>
  <c r="BF1259" i="14" s="1"/>
  <c r="BL1259" i="14" s="1"/>
  <c r="AL1269" i="1"/>
  <c r="E1259" i="14" s="1"/>
  <c r="AK1218" i="1"/>
  <c r="D1208" i="14" s="1"/>
  <c r="J1208" i="14" s="1"/>
  <c r="P1208" i="14" s="1"/>
  <c r="V1208" i="14" s="1"/>
  <c r="AB1208" i="14" s="1"/>
  <c r="AH1208" i="14" s="1"/>
  <c r="AN1208" i="14" s="1"/>
  <c r="AT1208" i="14" s="1"/>
  <c r="AZ1208" i="14" s="1"/>
  <c r="BF1208" i="14" s="1"/>
  <c r="BL1208" i="14" s="1"/>
  <c r="AL1218" i="1"/>
  <c r="E1208" i="14" s="1"/>
  <c r="AK1314" i="1"/>
  <c r="D1304" i="14" s="1"/>
  <c r="J1304" i="14" s="1"/>
  <c r="P1304" i="14" s="1"/>
  <c r="V1304" i="14" s="1"/>
  <c r="AB1304" i="14" s="1"/>
  <c r="AH1304" i="14" s="1"/>
  <c r="AN1304" i="14" s="1"/>
  <c r="AT1304" i="14" s="1"/>
  <c r="AZ1304" i="14" s="1"/>
  <c r="BF1304" i="14" s="1"/>
  <c r="BL1304" i="14" s="1"/>
  <c r="AL1314" i="1"/>
  <c r="E1304" i="14" s="1"/>
  <c r="AK1270" i="1"/>
  <c r="D1260" i="14" s="1"/>
  <c r="AL1270" i="1"/>
  <c r="E1260" i="14" s="1"/>
  <c r="AK1364" i="1"/>
  <c r="D1354" i="14" s="1"/>
  <c r="AL1364" i="1"/>
  <c r="E1354" i="14" s="1"/>
  <c r="AK1361" i="1"/>
  <c r="AK1353" i="1"/>
  <c r="AK1298" i="1"/>
  <c r="AK1268" i="1"/>
  <c r="D1258" i="14" s="1"/>
  <c r="J1258" i="14" s="1"/>
  <c r="P1258" i="14" s="1"/>
  <c r="V1258" i="14" s="1"/>
  <c r="AB1258" i="14" s="1"/>
  <c r="AH1258" i="14" s="1"/>
  <c r="AN1258" i="14" s="1"/>
  <c r="AT1258" i="14" s="1"/>
  <c r="AZ1258" i="14" s="1"/>
  <c r="BF1258" i="14" s="1"/>
  <c r="BL1258" i="14" s="1"/>
  <c r="AL1268" i="1"/>
  <c r="E1258" i="14" s="1"/>
  <c r="AK1363" i="1"/>
  <c r="AK1349" i="1"/>
  <c r="D1339" i="14" s="1"/>
  <c r="J1339" i="14" s="1"/>
  <c r="P1339" i="14" s="1"/>
  <c r="V1339" i="14" s="1"/>
  <c r="AB1339" i="14" s="1"/>
  <c r="AH1339" i="14" s="1"/>
  <c r="AN1339" i="14" s="1"/>
  <c r="AT1339" i="14" s="1"/>
  <c r="AZ1339" i="14" s="1"/>
  <c r="BF1339" i="14" s="1"/>
  <c r="BL1339" i="14" s="1"/>
  <c r="AK1352" i="1"/>
  <c r="AK1297" i="1"/>
  <c r="AK1267" i="1"/>
  <c r="D1257" i="14" s="1"/>
  <c r="J1257" i="14" s="1"/>
  <c r="P1257" i="14" s="1"/>
  <c r="V1257" i="14" s="1"/>
  <c r="AB1257" i="14" s="1"/>
  <c r="AH1257" i="14" s="1"/>
  <c r="AN1257" i="14" s="1"/>
  <c r="AT1257" i="14" s="1"/>
  <c r="AZ1257" i="14" s="1"/>
  <c r="BF1257" i="14" s="1"/>
  <c r="BL1257" i="14" s="1"/>
  <c r="AL1267" i="1"/>
  <c r="E1257" i="14" s="1"/>
  <c r="AK1219" i="1"/>
  <c r="D1209" i="14" s="1"/>
  <c r="J1209" i="14" s="1"/>
  <c r="P1209" i="14" s="1"/>
  <c r="V1209" i="14" s="1"/>
  <c r="AB1209" i="14" s="1"/>
  <c r="AH1209" i="14" s="1"/>
  <c r="AN1209" i="14" s="1"/>
  <c r="AT1209" i="14" s="1"/>
  <c r="AZ1209" i="14" s="1"/>
  <c r="BF1209" i="14" s="1"/>
  <c r="BL1209" i="14" s="1"/>
  <c r="AL1219" i="1"/>
  <c r="E1209" i="14" s="1"/>
  <c r="AK1266" i="1"/>
  <c r="D1256" i="14" s="1"/>
  <c r="J1256" i="14" s="1"/>
  <c r="P1256" i="14" s="1"/>
  <c r="V1256" i="14" s="1"/>
  <c r="AB1256" i="14" s="1"/>
  <c r="AH1256" i="14" s="1"/>
  <c r="AN1256" i="14" s="1"/>
  <c r="AT1256" i="14" s="1"/>
  <c r="AZ1256" i="14" s="1"/>
  <c r="BF1256" i="14" s="1"/>
  <c r="BL1256" i="14" s="1"/>
  <c r="AL1266" i="1"/>
  <c r="E1256" i="14" s="1"/>
  <c r="AK1250" i="1"/>
  <c r="D1240" i="14" s="1"/>
  <c r="AL1250" i="1"/>
  <c r="E1240" i="14" s="1"/>
  <c r="AK1350" i="1"/>
  <c r="D1340" i="14" s="1"/>
  <c r="J1340" i="14" s="1"/>
  <c r="P1340" i="14" s="1"/>
  <c r="V1340" i="14" s="1"/>
  <c r="AB1340" i="14" s="1"/>
  <c r="AH1340" i="14" s="1"/>
  <c r="AN1340" i="14" s="1"/>
  <c r="AT1340" i="14" s="1"/>
  <c r="AZ1340" i="14" s="1"/>
  <c r="BF1340" i="14" s="1"/>
  <c r="BL1340" i="14" s="1"/>
  <c r="AL1350" i="1"/>
  <c r="E1340" i="14" s="1"/>
  <c r="AK1336" i="1"/>
  <c r="D1326" i="14" s="1"/>
  <c r="J1326" i="14" s="1"/>
  <c r="P1326" i="14" s="1"/>
  <c r="V1326" i="14" s="1"/>
  <c r="AB1326" i="14" s="1"/>
  <c r="AH1326" i="14" s="1"/>
  <c r="AN1326" i="14" s="1"/>
  <c r="AT1326" i="14" s="1"/>
  <c r="AZ1326" i="14" s="1"/>
  <c r="BF1326" i="14" s="1"/>
  <c r="BL1326" i="14" s="1"/>
  <c r="AL1336" i="1"/>
  <c r="E1326" i="14" s="1"/>
  <c r="AK1249" i="1"/>
  <c r="AK1230" i="1"/>
  <c r="D1220" i="14" s="1"/>
  <c r="J1220" i="14" s="1"/>
  <c r="P1220" i="14" s="1"/>
  <c r="V1220" i="14" s="1"/>
  <c r="AB1220" i="14" s="1"/>
  <c r="AH1220" i="14" s="1"/>
  <c r="AN1220" i="14" s="1"/>
  <c r="AT1220" i="14" s="1"/>
  <c r="AZ1220" i="14" s="1"/>
  <c r="BF1220" i="14" s="1"/>
  <c r="BL1220" i="14" s="1"/>
  <c r="AL1230" i="1"/>
  <c r="E1220" i="14" s="1"/>
  <c r="AK1287" i="1"/>
  <c r="D1277" i="14" s="1"/>
  <c r="AL1287" i="1"/>
  <c r="E1277" i="14" s="1"/>
  <c r="AK1272" i="1"/>
  <c r="D1262" i="14" s="1"/>
  <c r="J1262" i="14" s="1"/>
  <c r="P1262" i="14" s="1"/>
  <c r="V1262" i="14" s="1"/>
  <c r="AB1262" i="14" s="1"/>
  <c r="AH1262" i="14" s="1"/>
  <c r="AN1262" i="14" s="1"/>
  <c r="AT1262" i="14" s="1"/>
  <c r="AZ1262" i="14" s="1"/>
  <c r="BF1262" i="14" s="1"/>
  <c r="BL1262" i="14" s="1"/>
  <c r="AL1272" i="1"/>
  <c r="E1262" i="14" s="1"/>
  <c r="AK1248" i="1"/>
  <c r="AK1240" i="1"/>
  <c r="D1230" i="14" s="1"/>
  <c r="AL1240" i="1"/>
  <c r="E1230" i="14" s="1"/>
  <c r="AK1229" i="1"/>
  <c r="D1219" i="14" s="1"/>
  <c r="J1219" i="14" s="1"/>
  <c r="P1219" i="14" s="1"/>
  <c r="V1219" i="14" s="1"/>
  <c r="AB1219" i="14" s="1"/>
  <c r="AH1219" i="14" s="1"/>
  <c r="AN1219" i="14" s="1"/>
  <c r="AT1219" i="14" s="1"/>
  <c r="AZ1219" i="14" s="1"/>
  <c r="BF1219" i="14" s="1"/>
  <c r="BL1219" i="14" s="1"/>
  <c r="AL1229" i="1"/>
  <c r="E1219" i="14" s="1"/>
  <c r="Y98" i="1"/>
  <c r="AE98" i="1" s="1"/>
  <c r="AK1202" i="1"/>
  <c r="AK1186" i="1"/>
  <c r="AK1114" i="1"/>
  <c r="AK1098" i="1"/>
  <c r="D1088" i="14" s="1"/>
  <c r="J1088" i="14" s="1"/>
  <c r="P1088" i="14" s="1"/>
  <c r="V1088" i="14" s="1"/>
  <c r="AB1088" i="14" s="1"/>
  <c r="AH1088" i="14" s="1"/>
  <c r="AN1088" i="14" s="1"/>
  <c r="AT1088" i="14" s="1"/>
  <c r="AZ1088" i="14" s="1"/>
  <c r="BF1088" i="14" s="1"/>
  <c r="BL1088" i="14" s="1"/>
  <c r="AL1098" i="1"/>
  <c r="E1088" i="14" s="1"/>
  <c r="AK1034" i="1"/>
  <c r="AK1018" i="1"/>
  <c r="AK1002" i="1"/>
  <c r="D992" i="14" s="1"/>
  <c r="J992" i="14" s="1"/>
  <c r="P992" i="14" s="1"/>
  <c r="V992" i="14" s="1"/>
  <c r="AB992" i="14" s="1"/>
  <c r="AH992" i="14" s="1"/>
  <c r="AN992" i="14" s="1"/>
  <c r="AT992" i="14" s="1"/>
  <c r="AZ992" i="14" s="1"/>
  <c r="BF992" i="14" s="1"/>
  <c r="BL992" i="14" s="1"/>
  <c r="AL1002" i="1"/>
  <c r="E992" i="14" s="1"/>
  <c r="AK962" i="1"/>
  <c r="AK946" i="1"/>
  <c r="D936" i="14" s="1"/>
  <c r="J936" i="14" s="1"/>
  <c r="P936" i="14" s="1"/>
  <c r="V936" i="14" s="1"/>
  <c r="AB936" i="14" s="1"/>
  <c r="AH936" i="14" s="1"/>
  <c r="AN936" i="14" s="1"/>
  <c r="AT936" i="14" s="1"/>
  <c r="AZ936" i="14" s="1"/>
  <c r="BF936" i="14" s="1"/>
  <c r="BL936" i="14" s="1"/>
  <c r="AL946" i="1"/>
  <c r="E936" i="14" s="1"/>
  <c r="AK906" i="1"/>
  <c r="AK898" i="1"/>
  <c r="AK874" i="1"/>
  <c r="AK850" i="1"/>
  <c r="AK826" i="1"/>
  <c r="AK802" i="1"/>
  <c r="AL786" i="1"/>
  <c r="E776" i="14" s="1"/>
  <c r="AK786" i="1"/>
  <c r="D776" i="14" s="1"/>
  <c r="J776" i="14" s="1"/>
  <c r="P776" i="14" s="1"/>
  <c r="V776" i="14" s="1"/>
  <c r="AB776" i="14" s="1"/>
  <c r="AH776" i="14" s="1"/>
  <c r="AN776" i="14" s="1"/>
  <c r="AT776" i="14" s="1"/>
  <c r="AZ776" i="14" s="1"/>
  <c r="BF776" i="14" s="1"/>
  <c r="BL776" i="14" s="1"/>
  <c r="AK753" i="1"/>
  <c r="AK728" i="1"/>
  <c r="AK696" i="1"/>
  <c r="AK688" i="1"/>
  <c r="AK680" i="1"/>
  <c r="AK657" i="1"/>
  <c r="D647" i="14" s="1"/>
  <c r="J647" i="14" s="1"/>
  <c r="P647" i="14" s="1"/>
  <c r="V647" i="14" s="1"/>
  <c r="AB647" i="14" s="1"/>
  <c r="AH647" i="14" s="1"/>
  <c r="AN647" i="14" s="1"/>
  <c r="AT647" i="14" s="1"/>
  <c r="AZ647" i="14" s="1"/>
  <c r="BF647" i="14" s="1"/>
  <c r="BL647" i="14" s="1"/>
  <c r="AL657" i="1"/>
  <c r="E647" i="14" s="1"/>
  <c r="AK633" i="1"/>
  <c r="AK609" i="1"/>
  <c r="AK593" i="1"/>
  <c r="AK553" i="1"/>
  <c r="AK497" i="1"/>
  <c r="AK473" i="1"/>
  <c r="AK449" i="1"/>
  <c r="AK417" i="1"/>
  <c r="D407" i="14" s="1"/>
  <c r="J407" i="14" s="1"/>
  <c r="P407" i="14" s="1"/>
  <c r="V407" i="14" s="1"/>
  <c r="AB407" i="14" s="1"/>
  <c r="AH407" i="14" s="1"/>
  <c r="AN407" i="14" s="1"/>
  <c r="AT407" i="14" s="1"/>
  <c r="AZ407" i="14" s="1"/>
  <c r="BF407" i="14" s="1"/>
  <c r="BL407" i="14" s="1"/>
  <c r="AL417" i="1"/>
  <c r="E407" i="14" s="1"/>
  <c r="AL385" i="1"/>
  <c r="E375" i="14" s="1"/>
  <c r="AK385" i="1"/>
  <c r="D375" i="14" s="1"/>
  <c r="J375" i="14" s="1"/>
  <c r="P375" i="14" s="1"/>
  <c r="V375" i="14" s="1"/>
  <c r="AB375" i="14" s="1"/>
  <c r="AH375" i="14" s="1"/>
  <c r="AN375" i="14" s="1"/>
  <c r="AT375" i="14" s="1"/>
  <c r="AZ375" i="14" s="1"/>
  <c r="BF375" i="14" s="1"/>
  <c r="BL375" i="14" s="1"/>
  <c r="AK345" i="1"/>
  <c r="AK321" i="1"/>
  <c r="AK289" i="1"/>
  <c r="AK113" i="1"/>
  <c r="D103" i="14" s="1"/>
  <c r="J103" i="14" s="1"/>
  <c r="P103" i="14" s="1"/>
  <c r="V103" i="14" s="1"/>
  <c r="AB103" i="14" s="1"/>
  <c r="AH103" i="14" s="1"/>
  <c r="AN103" i="14" s="1"/>
  <c r="AT103" i="14" s="1"/>
  <c r="AZ103" i="14" s="1"/>
  <c r="BF103" i="14" s="1"/>
  <c r="BL103" i="14" s="1"/>
  <c r="AL113" i="1"/>
  <c r="E103" i="14" s="1"/>
  <c r="AK81" i="1"/>
  <c r="D71" i="14" s="1"/>
  <c r="J71" i="14" s="1"/>
  <c r="P71" i="14" s="1"/>
  <c r="V71" i="14" s="1"/>
  <c r="AB71" i="14" s="1"/>
  <c r="AH71" i="14" s="1"/>
  <c r="AN71" i="14" s="1"/>
  <c r="AT71" i="14" s="1"/>
  <c r="AZ71" i="14" s="1"/>
  <c r="BF71" i="14" s="1"/>
  <c r="BL71" i="14" s="1"/>
  <c r="AL81" i="1"/>
  <c r="E71" i="14" s="1"/>
  <c r="AK33" i="1"/>
  <c r="D23" i="14" s="1"/>
  <c r="J23" i="14" s="1"/>
  <c r="P23" i="14" s="1"/>
  <c r="V23" i="14" s="1"/>
  <c r="AB23" i="14" s="1"/>
  <c r="AH23" i="14" s="1"/>
  <c r="AN23" i="14" s="1"/>
  <c r="AT23" i="14" s="1"/>
  <c r="AZ23" i="14" s="1"/>
  <c r="BF23" i="14" s="1"/>
  <c r="BL23" i="14" s="1"/>
  <c r="AL33" i="1"/>
  <c r="E23" i="14" s="1"/>
  <c r="AK611" i="1"/>
  <c r="AK555" i="1"/>
  <c r="AK499" i="1"/>
  <c r="AK475" i="1"/>
  <c r="AK387" i="1"/>
  <c r="AL59" i="1"/>
  <c r="E49" i="14" s="1"/>
  <c r="AK59" i="1"/>
  <c r="D49" i="14" s="1"/>
  <c r="J49" i="14" s="1"/>
  <c r="P49" i="14" s="1"/>
  <c r="V49" i="14" s="1"/>
  <c r="AB49" i="14" s="1"/>
  <c r="AH49" i="14" s="1"/>
  <c r="AN49" i="14" s="1"/>
  <c r="AT49" i="14" s="1"/>
  <c r="AZ49" i="14" s="1"/>
  <c r="BF49" i="14" s="1"/>
  <c r="BL49" i="14" s="1"/>
  <c r="AK1075" i="1"/>
  <c r="AK1035" i="1"/>
  <c r="AK923" i="1"/>
  <c r="AK754" i="1"/>
  <c r="AK729" i="1"/>
  <c r="D719" i="14" s="1"/>
  <c r="J719" i="14" s="1"/>
  <c r="P719" i="14" s="1"/>
  <c r="V719" i="14" s="1"/>
  <c r="AB719" i="14" s="1"/>
  <c r="AH719" i="14" s="1"/>
  <c r="AN719" i="14" s="1"/>
  <c r="AT719" i="14" s="1"/>
  <c r="AZ719" i="14" s="1"/>
  <c r="BF719" i="14" s="1"/>
  <c r="BL719" i="14" s="1"/>
  <c r="AL729" i="1"/>
  <c r="E719" i="14" s="1"/>
  <c r="AK697" i="1"/>
  <c r="AK681" i="1"/>
  <c r="AK610" i="1"/>
  <c r="AK562" i="1"/>
  <c r="AK522" i="1"/>
  <c r="D512" i="14" s="1"/>
  <c r="J512" i="14" s="1"/>
  <c r="P512" i="14" s="1"/>
  <c r="V512" i="14" s="1"/>
  <c r="AB512" i="14" s="1"/>
  <c r="AH512" i="14" s="1"/>
  <c r="AN512" i="14" s="1"/>
  <c r="AT512" i="14" s="1"/>
  <c r="AZ512" i="14" s="1"/>
  <c r="BF512" i="14" s="1"/>
  <c r="BL512" i="14" s="1"/>
  <c r="AL522" i="1"/>
  <c r="E512" i="14" s="1"/>
  <c r="AK346" i="1"/>
  <c r="Y210" i="1"/>
  <c r="AE210" i="1" s="1"/>
  <c r="Y186" i="1"/>
  <c r="AE186" i="1" s="1"/>
  <c r="AK82" i="1"/>
  <c r="D72" i="14" s="1"/>
  <c r="J72" i="14" s="1"/>
  <c r="P72" i="14" s="1"/>
  <c r="V72" i="14" s="1"/>
  <c r="AB72" i="14" s="1"/>
  <c r="AH72" i="14" s="1"/>
  <c r="AN72" i="14" s="1"/>
  <c r="AT72" i="14" s="1"/>
  <c r="AZ72" i="14" s="1"/>
  <c r="BF72" i="14" s="1"/>
  <c r="BL72" i="14" s="1"/>
  <c r="AL82" i="1"/>
  <c r="E72" i="14" s="1"/>
  <c r="Y58" i="1"/>
  <c r="AE58" i="1" s="1"/>
  <c r="Y83" i="1"/>
  <c r="AE83" i="1" s="1"/>
  <c r="AK1201" i="1"/>
  <c r="AK1185" i="1"/>
  <c r="AK1161" i="1"/>
  <c r="D1151" i="14" s="1"/>
  <c r="J1151" i="14" s="1"/>
  <c r="P1151" i="14" s="1"/>
  <c r="V1151" i="14" s="1"/>
  <c r="AB1151" i="14" s="1"/>
  <c r="AH1151" i="14" s="1"/>
  <c r="AN1151" i="14" s="1"/>
  <c r="AT1151" i="14" s="1"/>
  <c r="AZ1151" i="14" s="1"/>
  <c r="BF1151" i="14" s="1"/>
  <c r="BL1151" i="14" s="1"/>
  <c r="AL1161" i="1"/>
  <c r="E1151" i="14" s="1"/>
  <c r="AK1113" i="1"/>
  <c r="O1096" i="1"/>
  <c r="AK1097" i="1"/>
  <c r="AK1081" i="1"/>
  <c r="D1071" i="14" s="1"/>
  <c r="AL1081" i="1"/>
  <c r="E1071" i="14" s="1"/>
  <c r="AK1073" i="1"/>
  <c r="D1063" i="14" s="1"/>
  <c r="J1063" i="14" s="1"/>
  <c r="P1063" i="14" s="1"/>
  <c r="V1063" i="14" s="1"/>
  <c r="AB1063" i="14" s="1"/>
  <c r="AH1063" i="14" s="1"/>
  <c r="AN1063" i="14" s="1"/>
  <c r="AT1063" i="14" s="1"/>
  <c r="AZ1063" i="14" s="1"/>
  <c r="BF1063" i="14" s="1"/>
  <c r="BL1063" i="14" s="1"/>
  <c r="AL1073" i="1"/>
  <c r="E1063" i="14" s="1"/>
  <c r="AK1057" i="1"/>
  <c r="D1047" i="14" s="1"/>
  <c r="J1047" i="14" s="1"/>
  <c r="P1047" i="14" s="1"/>
  <c r="V1047" i="14" s="1"/>
  <c r="AB1047" i="14" s="1"/>
  <c r="AH1047" i="14" s="1"/>
  <c r="AN1047" i="14" s="1"/>
  <c r="AT1047" i="14" s="1"/>
  <c r="AZ1047" i="14" s="1"/>
  <c r="BF1047" i="14" s="1"/>
  <c r="BL1047" i="14" s="1"/>
  <c r="AL1057" i="1"/>
  <c r="E1047" i="14" s="1"/>
  <c r="AK1033" i="1"/>
  <c r="AK961" i="1"/>
  <c r="AK897" i="1"/>
  <c r="AK849" i="1"/>
  <c r="AK825" i="1"/>
  <c r="AK801" i="1"/>
  <c r="AK752" i="1"/>
  <c r="AK735" i="1"/>
  <c r="AK727" i="1"/>
  <c r="AK703" i="1"/>
  <c r="AK687" i="1"/>
  <c r="AL640" i="1"/>
  <c r="E630" i="14" s="1"/>
  <c r="AK640" i="1"/>
  <c r="D630" i="14" s="1"/>
  <c r="J630" i="14" s="1"/>
  <c r="P630" i="14" s="1"/>
  <c r="V630" i="14" s="1"/>
  <c r="AB630" i="14" s="1"/>
  <c r="AH630" i="14" s="1"/>
  <c r="AN630" i="14" s="1"/>
  <c r="AT630" i="14" s="1"/>
  <c r="AZ630" i="14" s="1"/>
  <c r="BF630" i="14" s="1"/>
  <c r="BL630" i="14" s="1"/>
  <c r="AK632" i="1"/>
  <c r="AK616" i="1"/>
  <c r="AK608" i="1"/>
  <c r="AK592" i="1"/>
  <c r="AK560" i="1"/>
  <c r="D550" i="14" s="1"/>
  <c r="J550" i="14" s="1"/>
  <c r="P550" i="14" s="1"/>
  <c r="V550" i="14" s="1"/>
  <c r="AB550" i="14" s="1"/>
  <c r="AH550" i="14" s="1"/>
  <c r="AN550" i="14" s="1"/>
  <c r="AT550" i="14" s="1"/>
  <c r="AZ550" i="14" s="1"/>
  <c r="BF550" i="14" s="1"/>
  <c r="BL550" i="14" s="1"/>
  <c r="AL560" i="1"/>
  <c r="E550" i="14" s="1"/>
  <c r="AK552" i="1"/>
  <c r="AK496" i="1"/>
  <c r="AK480" i="1"/>
  <c r="AK472" i="1"/>
  <c r="AK448" i="1"/>
  <c r="AK416" i="1"/>
  <c r="AK344" i="1"/>
  <c r="AK288" i="1"/>
  <c r="AK208" i="1"/>
  <c r="D198" i="14" s="1"/>
  <c r="J198" i="14" s="1"/>
  <c r="P198" i="14" s="1"/>
  <c r="V198" i="14" s="1"/>
  <c r="AB198" i="14" s="1"/>
  <c r="AH198" i="14" s="1"/>
  <c r="AN198" i="14" s="1"/>
  <c r="AT198" i="14" s="1"/>
  <c r="AZ198" i="14" s="1"/>
  <c r="BF198" i="14" s="1"/>
  <c r="BL198" i="14" s="1"/>
  <c r="AL208" i="1"/>
  <c r="E198" i="14" s="1"/>
  <c r="O95" i="1"/>
  <c r="AL96" i="1"/>
  <c r="E86" i="14" s="1"/>
  <c r="AK96" i="1"/>
  <c r="D86" i="14" s="1"/>
  <c r="J86" i="14" s="1"/>
  <c r="P86" i="14" s="1"/>
  <c r="V86" i="14" s="1"/>
  <c r="AB86" i="14" s="1"/>
  <c r="AH86" i="14" s="1"/>
  <c r="AN86" i="14" s="1"/>
  <c r="AT86" i="14" s="1"/>
  <c r="AZ86" i="14" s="1"/>
  <c r="BF86" i="14" s="1"/>
  <c r="BL86" i="14" s="1"/>
  <c r="Z254" i="1"/>
  <c r="AK1172" i="1"/>
  <c r="AK1036" i="1"/>
  <c r="AK924" i="1"/>
  <c r="AK900" i="1"/>
  <c r="O771" i="1"/>
  <c r="AL698" i="1"/>
  <c r="E688" i="14" s="1"/>
  <c r="AK698" i="1"/>
  <c r="D688" i="14" s="1"/>
  <c r="J688" i="14" s="1"/>
  <c r="P688" i="14" s="1"/>
  <c r="V688" i="14" s="1"/>
  <c r="AB688" i="14" s="1"/>
  <c r="AH688" i="14" s="1"/>
  <c r="AN688" i="14" s="1"/>
  <c r="AT688" i="14" s="1"/>
  <c r="AZ688" i="14" s="1"/>
  <c r="BF688" i="14" s="1"/>
  <c r="BL688" i="14" s="1"/>
  <c r="AK635" i="1"/>
  <c r="AK595" i="1"/>
  <c r="D585" i="14" s="1"/>
  <c r="J585" i="14" s="1"/>
  <c r="P585" i="14" s="1"/>
  <c r="V585" i="14" s="1"/>
  <c r="AB585" i="14" s="1"/>
  <c r="AH585" i="14" s="1"/>
  <c r="AN585" i="14" s="1"/>
  <c r="AT585" i="14" s="1"/>
  <c r="AZ585" i="14" s="1"/>
  <c r="BF585" i="14" s="1"/>
  <c r="BL585" i="14" s="1"/>
  <c r="AL595" i="1"/>
  <c r="E585" i="14" s="1"/>
  <c r="AK563" i="1"/>
  <c r="AL523" i="1"/>
  <c r="E513" i="14" s="1"/>
  <c r="AK523" i="1"/>
  <c r="D513" i="14" s="1"/>
  <c r="J513" i="14" s="1"/>
  <c r="P513" i="14" s="1"/>
  <c r="V513" i="14" s="1"/>
  <c r="AB513" i="14" s="1"/>
  <c r="AH513" i="14" s="1"/>
  <c r="AN513" i="14" s="1"/>
  <c r="AT513" i="14" s="1"/>
  <c r="AZ513" i="14" s="1"/>
  <c r="BF513" i="14" s="1"/>
  <c r="BL513" i="14" s="1"/>
  <c r="AK467" i="1"/>
  <c r="AK323" i="1"/>
  <c r="AK1203" i="1"/>
  <c r="AK1163" i="1"/>
  <c r="AK899" i="1"/>
  <c r="AK634" i="1"/>
  <c r="AK554" i="1"/>
  <c r="AK498" i="1"/>
  <c r="AK474" i="1"/>
  <c r="D464" i="14" s="1"/>
  <c r="J464" i="14" s="1"/>
  <c r="P464" i="14" s="1"/>
  <c r="V464" i="14" s="1"/>
  <c r="AB464" i="14" s="1"/>
  <c r="AH464" i="14" s="1"/>
  <c r="AN464" i="14" s="1"/>
  <c r="AT464" i="14" s="1"/>
  <c r="AZ464" i="14" s="1"/>
  <c r="BF464" i="14" s="1"/>
  <c r="BL464" i="14" s="1"/>
  <c r="AL474" i="1"/>
  <c r="E464" i="14" s="1"/>
  <c r="AK450" i="1"/>
  <c r="AK1200" i="1"/>
  <c r="AK1176" i="1"/>
  <c r="AL1160" i="1"/>
  <c r="E1150" i="14" s="1"/>
  <c r="AK1160" i="1"/>
  <c r="D1150" i="14" s="1"/>
  <c r="J1150" i="14" s="1"/>
  <c r="P1150" i="14" s="1"/>
  <c r="V1150" i="14" s="1"/>
  <c r="AB1150" i="14" s="1"/>
  <c r="AH1150" i="14" s="1"/>
  <c r="AN1150" i="14" s="1"/>
  <c r="AT1150" i="14" s="1"/>
  <c r="AZ1150" i="14" s="1"/>
  <c r="BF1150" i="14" s="1"/>
  <c r="BL1150" i="14" s="1"/>
  <c r="O1095" i="1"/>
  <c r="AL1072" i="1"/>
  <c r="E1062" i="14" s="1"/>
  <c r="AK1072" i="1"/>
  <c r="D1062" i="14" s="1"/>
  <c r="J1062" i="14" s="1"/>
  <c r="P1062" i="14" s="1"/>
  <c r="V1062" i="14" s="1"/>
  <c r="AB1062" i="14" s="1"/>
  <c r="AH1062" i="14" s="1"/>
  <c r="AN1062" i="14" s="1"/>
  <c r="AT1062" i="14" s="1"/>
  <c r="AZ1062" i="14" s="1"/>
  <c r="BF1062" i="14" s="1"/>
  <c r="BL1062" i="14" s="1"/>
  <c r="AK1024" i="1"/>
  <c r="AK952" i="1"/>
  <c r="AK904" i="1"/>
  <c r="D894" i="14" s="1"/>
  <c r="J894" i="14" s="1"/>
  <c r="P894" i="14" s="1"/>
  <c r="V894" i="14" s="1"/>
  <c r="AB894" i="14" s="1"/>
  <c r="AH894" i="14" s="1"/>
  <c r="AN894" i="14" s="1"/>
  <c r="AT894" i="14" s="1"/>
  <c r="AZ894" i="14" s="1"/>
  <c r="BF894" i="14" s="1"/>
  <c r="BL894" i="14" s="1"/>
  <c r="AL904" i="1"/>
  <c r="E894" i="14" s="1"/>
  <c r="AK896" i="1"/>
  <c r="AK880" i="1"/>
  <c r="AL872" i="1"/>
  <c r="E862" i="14" s="1"/>
  <c r="AK872" i="1"/>
  <c r="D862" i="14" s="1"/>
  <c r="J862" i="14" s="1"/>
  <c r="P862" i="14" s="1"/>
  <c r="V862" i="14" s="1"/>
  <c r="AB862" i="14" s="1"/>
  <c r="AH862" i="14" s="1"/>
  <c r="AN862" i="14" s="1"/>
  <c r="AT862" i="14" s="1"/>
  <c r="AZ862" i="14" s="1"/>
  <c r="BF862" i="14" s="1"/>
  <c r="BL862" i="14" s="1"/>
  <c r="AK824" i="1"/>
  <c r="AK800" i="1"/>
  <c r="AK759" i="1"/>
  <c r="AK751" i="1"/>
  <c r="AK734" i="1"/>
  <c r="AK726" i="1"/>
  <c r="AK702" i="1"/>
  <c r="AK679" i="1"/>
  <c r="D669" i="14" s="1"/>
  <c r="J669" i="14" s="1"/>
  <c r="P669" i="14" s="1"/>
  <c r="V669" i="14" s="1"/>
  <c r="AB669" i="14" s="1"/>
  <c r="AH669" i="14" s="1"/>
  <c r="AN669" i="14" s="1"/>
  <c r="AT669" i="14" s="1"/>
  <c r="AZ669" i="14" s="1"/>
  <c r="BF669" i="14" s="1"/>
  <c r="BL669" i="14" s="1"/>
  <c r="AL679" i="1"/>
  <c r="E669" i="14" s="1"/>
  <c r="AK639" i="1"/>
  <c r="AK631" i="1"/>
  <c r="AK615" i="1"/>
  <c r="AK599" i="1"/>
  <c r="AK591" i="1"/>
  <c r="AL559" i="1"/>
  <c r="E549" i="14" s="1"/>
  <c r="AK559" i="1"/>
  <c r="D549" i="14" s="1"/>
  <c r="J549" i="14" s="1"/>
  <c r="P549" i="14" s="1"/>
  <c r="V549" i="14" s="1"/>
  <c r="AB549" i="14" s="1"/>
  <c r="AH549" i="14" s="1"/>
  <c r="AN549" i="14" s="1"/>
  <c r="AT549" i="14" s="1"/>
  <c r="AZ549" i="14" s="1"/>
  <c r="BF549" i="14" s="1"/>
  <c r="BL549" i="14" s="1"/>
  <c r="AK495" i="1"/>
  <c r="AK479" i="1"/>
  <c r="AK471" i="1"/>
  <c r="AK455" i="1"/>
  <c r="AK447" i="1"/>
  <c r="AK423" i="1"/>
  <c r="AK415" i="1"/>
  <c r="AK391" i="1"/>
  <c r="AK351" i="1"/>
  <c r="D341" i="14" s="1"/>
  <c r="J341" i="14" s="1"/>
  <c r="P341" i="14" s="1"/>
  <c r="V341" i="14" s="1"/>
  <c r="AB341" i="14" s="1"/>
  <c r="AH341" i="14" s="1"/>
  <c r="AN341" i="14" s="1"/>
  <c r="AT341" i="14" s="1"/>
  <c r="AZ341" i="14" s="1"/>
  <c r="BF341" i="14" s="1"/>
  <c r="BL341" i="14" s="1"/>
  <c r="AL351" i="1"/>
  <c r="E341" i="14" s="1"/>
  <c r="AK319" i="1"/>
  <c r="D309" i="14" s="1"/>
  <c r="J309" i="14" s="1"/>
  <c r="P309" i="14" s="1"/>
  <c r="V309" i="14" s="1"/>
  <c r="AB309" i="14" s="1"/>
  <c r="AH309" i="14" s="1"/>
  <c r="AN309" i="14" s="1"/>
  <c r="AT309" i="14" s="1"/>
  <c r="AZ309" i="14" s="1"/>
  <c r="BF309" i="14" s="1"/>
  <c r="BL309" i="14" s="1"/>
  <c r="AL319" i="1"/>
  <c r="E309" i="14" s="1"/>
  <c r="AK287" i="1"/>
  <c r="AK247" i="1"/>
  <c r="D237" i="14" s="1"/>
  <c r="J237" i="14" s="1"/>
  <c r="P237" i="14" s="1"/>
  <c r="V237" i="14" s="1"/>
  <c r="AB237" i="14" s="1"/>
  <c r="AH237" i="14" s="1"/>
  <c r="AN237" i="14" s="1"/>
  <c r="AT237" i="14" s="1"/>
  <c r="AZ237" i="14" s="1"/>
  <c r="BF237" i="14" s="1"/>
  <c r="BL237" i="14" s="1"/>
  <c r="AL247" i="1"/>
  <c r="E237" i="14" s="1"/>
  <c r="Y183" i="1"/>
  <c r="AE183" i="1" s="1"/>
  <c r="Y135" i="1"/>
  <c r="AE135" i="1" s="1"/>
  <c r="AK71" i="1"/>
  <c r="D61" i="14" s="1"/>
  <c r="J61" i="14" s="1"/>
  <c r="P61" i="14" s="1"/>
  <c r="V61" i="14" s="1"/>
  <c r="AB61" i="14" s="1"/>
  <c r="AH61" i="14" s="1"/>
  <c r="AN61" i="14" s="1"/>
  <c r="AT61" i="14" s="1"/>
  <c r="AZ61" i="14" s="1"/>
  <c r="BF61" i="14" s="1"/>
  <c r="BL61" i="14" s="1"/>
  <c r="AL71" i="1"/>
  <c r="E61" i="14" s="1"/>
  <c r="AK844" i="1"/>
  <c r="AK755" i="1"/>
  <c r="AK347" i="1"/>
  <c r="O314" i="1"/>
  <c r="AK1171" i="1"/>
  <c r="O1082" i="1"/>
  <c r="AK1083" i="1"/>
  <c r="AK1003" i="1"/>
  <c r="D993" i="14" s="1"/>
  <c r="J993" i="14" s="1"/>
  <c r="P993" i="14" s="1"/>
  <c r="V993" i="14" s="1"/>
  <c r="AB993" i="14" s="1"/>
  <c r="AH993" i="14" s="1"/>
  <c r="AN993" i="14" s="1"/>
  <c r="AT993" i="14" s="1"/>
  <c r="AZ993" i="14" s="1"/>
  <c r="BF993" i="14" s="1"/>
  <c r="BL993" i="14" s="1"/>
  <c r="AL1003" i="1"/>
  <c r="E993" i="14" s="1"/>
  <c r="AK875" i="1"/>
  <c r="AK827" i="1"/>
  <c r="T803" i="1"/>
  <c r="AK803" i="1"/>
  <c r="D793" i="14" s="1"/>
  <c r="J793" i="14" s="1"/>
  <c r="P793" i="14" s="1"/>
  <c r="V793" i="14" s="1"/>
  <c r="AB793" i="14" s="1"/>
  <c r="AH793" i="14" s="1"/>
  <c r="AN793" i="14" s="1"/>
  <c r="AT793" i="14" s="1"/>
  <c r="AZ793" i="14" s="1"/>
  <c r="BF793" i="14" s="1"/>
  <c r="BL793" i="14" s="1"/>
  <c r="AL803" i="1"/>
  <c r="E793" i="14" s="1"/>
  <c r="AK689" i="1"/>
  <c r="D679" i="14" s="1"/>
  <c r="J679" i="14" s="1"/>
  <c r="P679" i="14" s="1"/>
  <c r="V679" i="14" s="1"/>
  <c r="AB679" i="14" s="1"/>
  <c r="AH679" i="14" s="1"/>
  <c r="AN679" i="14" s="1"/>
  <c r="AT679" i="14" s="1"/>
  <c r="AZ679" i="14" s="1"/>
  <c r="BF679" i="14" s="1"/>
  <c r="BL679" i="14" s="1"/>
  <c r="AL689" i="1"/>
  <c r="E679" i="14" s="1"/>
  <c r="Y242" i="1"/>
  <c r="AE242" i="1" s="1"/>
  <c r="Y130" i="1"/>
  <c r="AE130" i="1" s="1"/>
  <c r="Y99" i="1"/>
  <c r="AE99" i="1" s="1"/>
  <c r="AK1207" i="1"/>
  <c r="AK1143" i="1"/>
  <c r="D1133" i="14" s="1"/>
  <c r="J1133" i="14" s="1"/>
  <c r="P1133" i="14" s="1"/>
  <c r="V1133" i="14" s="1"/>
  <c r="AB1133" i="14" s="1"/>
  <c r="AH1133" i="14" s="1"/>
  <c r="AN1133" i="14" s="1"/>
  <c r="AT1133" i="14" s="1"/>
  <c r="AZ1133" i="14" s="1"/>
  <c r="BF1133" i="14" s="1"/>
  <c r="BL1133" i="14" s="1"/>
  <c r="AL1143" i="1"/>
  <c r="E1133" i="14" s="1"/>
  <c r="AK1127" i="1"/>
  <c r="D1117" i="14" s="1"/>
  <c r="J1117" i="14" s="1"/>
  <c r="P1117" i="14" s="1"/>
  <c r="V1117" i="14" s="1"/>
  <c r="AB1117" i="14" s="1"/>
  <c r="AH1117" i="14" s="1"/>
  <c r="AN1117" i="14" s="1"/>
  <c r="AT1117" i="14" s="1"/>
  <c r="AZ1117" i="14" s="1"/>
  <c r="BF1117" i="14" s="1"/>
  <c r="BL1117" i="14" s="1"/>
  <c r="AL1127" i="1"/>
  <c r="E1117" i="14" s="1"/>
  <c r="AL1111" i="1"/>
  <c r="E1101" i="14" s="1"/>
  <c r="AK1111" i="1"/>
  <c r="D1101" i="14" s="1"/>
  <c r="J1101" i="14" s="1"/>
  <c r="P1101" i="14" s="1"/>
  <c r="V1101" i="14" s="1"/>
  <c r="AB1101" i="14" s="1"/>
  <c r="AH1101" i="14" s="1"/>
  <c r="AN1101" i="14" s="1"/>
  <c r="AT1101" i="14" s="1"/>
  <c r="AZ1101" i="14" s="1"/>
  <c r="BF1101" i="14" s="1"/>
  <c r="BL1101" i="14" s="1"/>
  <c r="O1094" i="1"/>
  <c r="AK1071" i="1"/>
  <c r="D1061" i="14" s="1"/>
  <c r="J1061" i="14" s="1"/>
  <c r="P1061" i="14" s="1"/>
  <c r="V1061" i="14" s="1"/>
  <c r="AB1061" i="14" s="1"/>
  <c r="AH1061" i="14" s="1"/>
  <c r="AN1061" i="14" s="1"/>
  <c r="AT1061" i="14" s="1"/>
  <c r="AZ1061" i="14" s="1"/>
  <c r="BF1061" i="14" s="1"/>
  <c r="BL1061" i="14" s="1"/>
  <c r="AL1071" i="1"/>
  <c r="E1061" i="14" s="1"/>
  <c r="AK1023" i="1"/>
  <c r="AK951" i="1"/>
  <c r="AL927" i="1"/>
  <c r="E917" i="14" s="1"/>
  <c r="AK927" i="1"/>
  <c r="D917" i="14" s="1"/>
  <c r="J917" i="14" s="1"/>
  <c r="P917" i="14" s="1"/>
  <c r="V917" i="14" s="1"/>
  <c r="AB917" i="14" s="1"/>
  <c r="AH917" i="14" s="1"/>
  <c r="AN917" i="14" s="1"/>
  <c r="AT917" i="14" s="1"/>
  <c r="AZ917" i="14" s="1"/>
  <c r="BF917" i="14" s="1"/>
  <c r="BL917" i="14" s="1"/>
  <c r="AK903" i="1"/>
  <c r="D893" i="14" s="1"/>
  <c r="J893" i="14" s="1"/>
  <c r="P893" i="14" s="1"/>
  <c r="V893" i="14" s="1"/>
  <c r="AB893" i="14" s="1"/>
  <c r="AH893" i="14" s="1"/>
  <c r="AN893" i="14" s="1"/>
  <c r="AT893" i="14" s="1"/>
  <c r="AZ893" i="14" s="1"/>
  <c r="BF893" i="14" s="1"/>
  <c r="BL893" i="14" s="1"/>
  <c r="AL903" i="1"/>
  <c r="E893" i="14" s="1"/>
  <c r="AK895" i="1"/>
  <c r="AK879" i="1"/>
  <c r="AK871" i="1"/>
  <c r="AK847" i="1"/>
  <c r="D837" i="14" s="1"/>
  <c r="J837" i="14" s="1"/>
  <c r="P837" i="14" s="1"/>
  <c r="V837" i="14" s="1"/>
  <c r="AB837" i="14" s="1"/>
  <c r="AH837" i="14" s="1"/>
  <c r="AN837" i="14" s="1"/>
  <c r="AT837" i="14" s="1"/>
  <c r="AZ837" i="14" s="1"/>
  <c r="BF837" i="14" s="1"/>
  <c r="BL837" i="14" s="1"/>
  <c r="AL847" i="1"/>
  <c r="E837" i="14" s="1"/>
  <c r="AK758" i="1"/>
  <c r="AK733" i="1"/>
  <c r="AK725" i="1"/>
  <c r="AK701" i="1"/>
  <c r="AK678" i="1"/>
  <c r="D668" i="14" s="1"/>
  <c r="J668" i="14" s="1"/>
  <c r="P668" i="14" s="1"/>
  <c r="V668" i="14" s="1"/>
  <c r="AB668" i="14" s="1"/>
  <c r="AH668" i="14" s="1"/>
  <c r="AN668" i="14" s="1"/>
  <c r="AT668" i="14" s="1"/>
  <c r="AZ668" i="14" s="1"/>
  <c r="BF668" i="14" s="1"/>
  <c r="BL668" i="14" s="1"/>
  <c r="AL678" i="1"/>
  <c r="E668" i="14" s="1"/>
  <c r="AK638" i="1"/>
  <c r="AK630" i="1"/>
  <c r="AK598" i="1"/>
  <c r="AK590" i="1"/>
  <c r="AK558" i="1"/>
  <c r="AK542" i="1"/>
  <c r="D532" i="14" s="1"/>
  <c r="J532" i="14" s="1"/>
  <c r="P532" i="14" s="1"/>
  <c r="V532" i="14" s="1"/>
  <c r="AB532" i="14" s="1"/>
  <c r="AH532" i="14" s="1"/>
  <c r="AN532" i="14" s="1"/>
  <c r="AT532" i="14" s="1"/>
  <c r="AZ532" i="14" s="1"/>
  <c r="BF532" i="14" s="1"/>
  <c r="BL532" i="14" s="1"/>
  <c r="AL542" i="1"/>
  <c r="E532" i="14" s="1"/>
  <c r="AK478" i="1"/>
  <c r="AK470" i="1"/>
  <c r="AK446" i="1"/>
  <c r="AK422" i="1"/>
  <c r="AK414" i="1"/>
  <c r="AK390" i="1"/>
  <c r="AK350" i="1"/>
  <c r="D340" i="14" s="1"/>
  <c r="J340" i="14" s="1"/>
  <c r="P340" i="14" s="1"/>
  <c r="V340" i="14" s="1"/>
  <c r="AB340" i="14" s="1"/>
  <c r="AH340" i="14" s="1"/>
  <c r="AN340" i="14" s="1"/>
  <c r="AT340" i="14" s="1"/>
  <c r="AZ340" i="14" s="1"/>
  <c r="BF340" i="14" s="1"/>
  <c r="BL340" i="14" s="1"/>
  <c r="AL350" i="1"/>
  <c r="E340" i="14" s="1"/>
  <c r="O317" i="1"/>
  <c r="AL286" i="1"/>
  <c r="E276" i="14" s="1"/>
  <c r="AK286" i="1"/>
  <c r="D276" i="14" s="1"/>
  <c r="J276" i="14" s="1"/>
  <c r="P276" i="14" s="1"/>
  <c r="V276" i="14" s="1"/>
  <c r="AB276" i="14" s="1"/>
  <c r="AH276" i="14" s="1"/>
  <c r="AN276" i="14" s="1"/>
  <c r="AT276" i="14" s="1"/>
  <c r="AZ276" i="14" s="1"/>
  <c r="BF276" i="14" s="1"/>
  <c r="BL276" i="14" s="1"/>
  <c r="Y206" i="1"/>
  <c r="AE206" i="1" s="1"/>
  <c r="Y174" i="1"/>
  <c r="AE174" i="1" s="1"/>
  <c r="O125" i="1"/>
  <c r="Y110" i="1"/>
  <c r="AE110" i="1" s="1"/>
  <c r="Y94" i="1"/>
  <c r="AE94" i="1" s="1"/>
  <c r="AK46" i="1"/>
  <c r="D36" i="14" s="1"/>
  <c r="J36" i="14" s="1"/>
  <c r="P36" i="14" s="1"/>
  <c r="V36" i="14" s="1"/>
  <c r="AB36" i="14" s="1"/>
  <c r="AH36" i="14" s="1"/>
  <c r="AN36" i="14" s="1"/>
  <c r="AT36" i="14" s="1"/>
  <c r="AZ36" i="14" s="1"/>
  <c r="BF36" i="14" s="1"/>
  <c r="BL36" i="14" s="1"/>
  <c r="AL46" i="1"/>
  <c r="E36" i="14" s="1"/>
  <c r="AK948" i="1"/>
  <c r="D938" i="14" s="1"/>
  <c r="J938" i="14" s="1"/>
  <c r="P938" i="14" s="1"/>
  <c r="V938" i="14" s="1"/>
  <c r="AB938" i="14" s="1"/>
  <c r="AH938" i="14" s="1"/>
  <c r="AN938" i="14" s="1"/>
  <c r="AT938" i="14" s="1"/>
  <c r="AZ938" i="14" s="1"/>
  <c r="BF938" i="14" s="1"/>
  <c r="BL938" i="14" s="1"/>
  <c r="AL948" i="1"/>
  <c r="E938" i="14" s="1"/>
  <c r="AK730" i="1"/>
  <c r="AK963" i="1"/>
  <c r="Y178" i="1"/>
  <c r="AE178" i="1" s="1"/>
  <c r="AK154" i="1"/>
  <c r="D144" i="14" s="1"/>
  <c r="J144" i="14" s="1"/>
  <c r="P144" i="14" s="1"/>
  <c r="V144" i="14" s="1"/>
  <c r="AB144" i="14" s="1"/>
  <c r="AH144" i="14" s="1"/>
  <c r="AN144" i="14" s="1"/>
  <c r="AT144" i="14" s="1"/>
  <c r="AZ144" i="14" s="1"/>
  <c r="BF144" i="14" s="1"/>
  <c r="BL144" i="14" s="1"/>
  <c r="AL154" i="1"/>
  <c r="E144" i="14" s="1"/>
  <c r="Y138" i="1"/>
  <c r="AE138" i="1" s="1"/>
  <c r="AK1206" i="1"/>
  <c r="AK1174" i="1"/>
  <c r="D1164" i="14" s="1"/>
  <c r="J1164" i="14" s="1"/>
  <c r="P1164" i="14" s="1"/>
  <c r="V1164" i="14" s="1"/>
  <c r="AB1164" i="14" s="1"/>
  <c r="AH1164" i="14" s="1"/>
  <c r="AN1164" i="14" s="1"/>
  <c r="AT1164" i="14" s="1"/>
  <c r="AZ1164" i="14" s="1"/>
  <c r="BF1164" i="14" s="1"/>
  <c r="BL1164" i="14" s="1"/>
  <c r="AL1174" i="1"/>
  <c r="E1164" i="14" s="1"/>
  <c r="AK1126" i="1"/>
  <c r="D1116" i="14" s="1"/>
  <c r="J1116" i="14" s="1"/>
  <c r="P1116" i="14" s="1"/>
  <c r="V1116" i="14" s="1"/>
  <c r="AB1116" i="14" s="1"/>
  <c r="AH1116" i="14" s="1"/>
  <c r="AN1116" i="14" s="1"/>
  <c r="AT1116" i="14" s="1"/>
  <c r="AZ1116" i="14" s="1"/>
  <c r="BF1116" i="14" s="1"/>
  <c r="BL1116" i="14" s="1"/>
  <c r="AL1126" i="1"/>
  <c r="E1116" i="14" s="1"/>
  <c r="AK1110" i="1"/>
  <c r="O1093" i="1"/>
  <c r="AK1038" i="1"/>
  <c r="D1028" i="14" s="1"/>
  <c r="J1028" i="14" s="1"/>
  <c r="P1028" i="14" s="1"/>
  <c r="V1028" i="14" s="1"/>
  <c r="AB1028" i="14" s="1"/>
  <c r="AH1028" i="14" s="1"/>
  <c r="AN1028" i="14" s="1"/>
  <c r="AT1028" i="14" s="1"/>
  <c r="AZ1028" i="14" s="1"/>
  <c r="BF1028" i="14" s="1"/>
  <c r="BL1028" i="14" s="1"/>
  <c r="AL1038" i="1"/>
  <c r="E1028" i="14" s="1"/>
  <c r="AK1006" i="1"/>
  <c r="AK982" i="1"/>
  <c r="D972" i="14" s="1"/>
  <c r="J972" i="14" s="1"/>
  <c r="P972" i="14" s="1"/>
  <c r="V972" i="14" s="1"/>
  <c r="AB972" i="14" s="1"/>
  <c r="AH972" i="14" s="1"/>
  <c r="AN972" i="14" s="1"/>
  <c r="AT972" i="14" s="1"/>
  <c r="AZ972" i="14" s="1"/>
  <c r="BF972" i="14" s="1"/>
  <c r="BL972" i="14" s="1"/>
  <c r="AL982" i="1"/>
  <c r="E972" i="14" s="1"/>
  <c r="AK950" i="1"/>
  <c r="O925" i="1"/>
  <c r="AK926" i="1"/>
  <c r="AK902" i="1"/>
  <c r="D892" i="14" s="1"/>
  <c r="J892" i="14" s="1"/>
  <c r="P892" i="14" s="1"/>
  <c r="V892" i="14" s="1"/>
  <c r="AB892" i="14" s="1"/>
  <c r="AH892" i="14" s="1"/>
  <c r="AN892" i="14" s="1"/>
  <c r="AT892" i="14" s="1"/>
  <c r="AZ892" i="14" s="1"/>
  <c r="BF892" i="14" s="1"/>
  <c r="BL892" i="14" s="1"/>
  <c r="AL902" i="1"/>
  <c r="E892" i="14" s="1"/>
  <c r="AK878" i="1"/>
  <c r="AK870" i="1"/>
  <c r="AK846" i="1"/>
  <c r="AK822" i="1"/>
  <c r="D812" i="14" s="1"/>
  <c r="J812" i="14" s="1"/>
  <c r="P812" i="14" s="1"/>
  <c r="V812" i="14" s="1"/>
  <c r="AB812" i="14" s="1"/>
  <c r="AH812" i="14" s="1"/>
  <c r="AN812" i="14" s="1"/>
  <c r="AT812" i="14" s="1"/>
  <c r="AZ812" i="14" s="1"/>
  <c r="BF812" i="14" s="1"/>
  <c r="BL812" i="14" s="1"/>
  <c r="AL822" i="1"/>
  <c r="E812" i="14" s="1"/>
  <c r="AK790" i="1"/>
  <c r="AK757" i="1"/>
  <c r="AK732" i="1"/>
  <c r="AK724" i="1"/>
  <c r="AK700" i="1"/>
  <c r="AL677" i="1"/>
  <c r="E667" i="14" s="1"/>
  <c r="AK677" i="1"/>
  <c r="D667" i="14" s="1"/>
  <c r="J667" i="14" s="1"/>
  <c r="P667" i="14" s="1"/>
  <c r="V667" i="14" s="1"/>
  <c r="AB667" i="14" s="1"/>
  <c r="AH667" i="14" s="1"/>
  <c r="AN667" i="14" s="1"/>
  <c r="AT667" i="14" s="1"/>
  <c r="AZ667" i="14" s="1"/>
  <c r="BF667" i="14" s="1"/>
  <c r="BL667" i="14" s="1"/>
  <c r="AK637" i="1"/>
  <c r="AK613" i="1"/>
  <c r="D603" i="14" s="1"/>
  <c r="J603" i="14" s="1"/>
  <c r="P603" i="14" s="1"/>
  <c r="V603" i="14" s="1"/>
  <c r="AB603" i="14" s="1"/>
  <c r="AH603" i="14" s="1"/>
  <c r="AN603" i="14" s="1"/>
  <c r="AT603" i="14" s="1"/>
  <c r="AZ603" i="14" s="1"/>
  <c r="BF603" i="14" s="1"/>
  <c r="BL603" i="14" s="1"/>
  <c r="AL613" i="1"/>
  <c r="E603" i="14" s="1"/>
  <c r="AK597" i="1"/>
  <c r="AK557" i="1"/>
  <c r="AK541" i="1"/>
  <c r="D531" i="14" s="1"/>
  <c r="J531" i="14" s="1"/>
  <c r="P531" i="14" s="1"/>
  <c r="V531" i="14" s="1"/>
  <c r="AB531" i="14" s="1"/>
  <c r="AH531" i="14" s="1"/>
  <c r="AN531" i="14" s="1"/>
  <c r="AT531" i="14" s="1"/>
  <c r="AZ531" i="14" s="1"/>
  <c r="BF531" i="14" s="1"/>
  <c r="BL531" i="14" s="1"/>
  <c r="AL541" i="1"/>
  <c r="E531" i="14" s="1"/>
  <c r="AK477" i="1"/>
  <c r="AK469" i="1"/>
  <c r="AL453" i="1"/>
  <c r="E443" i="14" s="1"/>
  <c r="AK453" i="1"/>
  <c r="D443" i="14" s="1"/>
  <c r="J443" i="14" s="1"/>
  <c r="P443" i="14" s="1"/>
  <c r="V443" i="14" s="1"/>
  <c r="AB443" i="14" s="1"/>
  <c r="AH443" i="14" s="1"/>
  <c r="AN443" i="14" s="1"/>
  <c r="AT443" i="14" s="1"/>
  <c r="AZ443" i="14" s="1"/>
  <c r="BF443" i="14" s="1"/>
  <c r="BL443" i="14" s="1"/>
  <c r="AK445" i="1"/>
  <c r="AK421" i="1"/>
  <c r="AK413" i="1"/>
  <c r="AK389" i="1"/>
  <c r="AK349" i="1"/>
  <c r="AK325" i="1"/>
  <c r="O316" i="1"/>
  <c r="AK285" i="1"/>
  <c r="D275" i="14" s="1"/>
  <c r="J275" i="14" s="1"/>
  <c r="P275" i="14" s="1"/>
  <c r="V275" i="14" s="1"/>
  <c r="AB275" i="14" s="1"/>
  <c r="AH275" i="14" s="1"/>
  <c r="AN275" i="14" s="1"/>
  <c r="AT275" i="14" s="1"/>
  <c r="AZ275" i="14" s="1"/>
  <c r="BF275" i="14" s="1"/>
  <c r="BL275" i="14" s="1"/>
  <c r="AL285" i="1"/>
  <c r="E275" i="14" s="1"/>
  <c r="AK133" i="1"/>
  <c r="D123" i="14" s="1"/>
  <c r="J123" i="14" s="1"/>
  <c r="P123" i="14" s="1"/>
  <c r="V123" i="14" s="1"/>
  <c r="AB123" i="14" s="1"/>
  <c r="AH123" i="14" s="1"/>
  <c r="AN123" i="14" s="1"/>
  <c r="AT123" i="14" s="1"/>
  <c r="AZ123" i="14" s="1"/>
  <c r="BF123" i="14" s="1"/>
  <c r="BL123" i="14" s="1"/>
  <c r="AL133" i="1"/>
  <c r="E123" i="14" s="1"/>
  <c r="AL1204" i="1"/>
  <c r="E1194" i="14" s="1"/>
  <c r="AK1204" i="1"/>
  <c r="D1194" i="14" s="1"/>
  <c r="J1194" i="14" s="1"/>
  <c r="P1194" i="14" s="1"/>
  <c r="V1194" i="14" s="1"/>
  <c r="AB1194" i="14" s="1"/>
  <c r="AH1194" i="14" s="1"/>
  <c r="AN1194" i="14" s="1"/>
  <c r="AT1194" i="14" s="1"/>
  <c r="AZ1194" i="14" s="1"/>
  <c r="BF1194" i="14" s="1"/>
  <c r="BL1194" i="14" s="1"/>
  <c r="AK1124" i="1"/>
  <c r="AK1100" i="1"/>
  <c r="O1083" i="1"/>
  <c r="AK1084" i="1"/>
  <c r="AK1020" i="1"/>
  <c r="AL964" i="1"/>
  <c r="E954" i="14" s="1"/>
  <c r="AK964" i="1"/>
  <c r="D954" i="14" s="1"/>
  <c r="J954" i="14" s="1"/>
  <c r="P954" i="14" s="1"/>
  <c r="V954" i="14" s="1"/>
  <c r="AB954" i="14" s="1"/>
  <c r="AH954" i="14" s="1"/>
  <c r="AN954" i="14" s="1"/>
  <c r="AT954" i="14" s="1"/>
  <c r="AZ954" i="14" s="1"/>
  <c r="BF954" i="14" s="1"/>
  <c r="BL954" i="14" s="1"/>
  <c r="AK908" i="1"/>
  <c r="AK876" i="1"/>
  <c r="AK788" i="1"/>
  <c r="AK675" i="1"/>
  <c r="D665" i="14" s="1"/>
  <c r="J665" i="14" s="1"/>
  <c r="P665" i="14" s="1"/>
  <c r="V665" i="14" s="1"/>
  <c r="AB665" i="14" s="1"/>
  <c r="AH665" i="14" s="1"/>
  <c r="AN665" i="14" s="1"/>
  <c r="AT665" i="14" s="1"/>
  <c r="AZ665" i="14" s="1"/>
  <c r="BF665" i="14" s="1"/>
  <c r="BL665" i="14" s="1"/>
  <c r="AL675" i="1"/>
  <c r="E665" i="14" s="1"/>
  <c r="AK451" i="1"/>
  <c r="D441" i="14" s="1"/>
  <c r="J441" i="14" s="1"/>
  <c r="P441" i="14" s="1"/>
  <c r="V441" i="14" s="1"/>
  <c r="AB441" i="14" s="1"/>
  <c r="AH441" i="14" s="1"/>
  <c r="AN441" i="14" s="1"/>
  <c r="AT441" i="14" s="1"/>
  <c r="AZ441" i="14" s="1"/>
  <c r="BF441" i="14" s="1"/>
  <c r="BL441" i="14" s="1"/>
  <c r="AL451" i="1"/>
  <c r="E441" i="14" s="1"/>
  <c r="AK411" i="1"/>
  <c r="AK1187" i="1"/>
  <c r="D1177" i="14" s="1"/>
  <c r="J1177" i="14" s="1"/>
  <c r="P1177" i="14" s="1"/>
  <c r="V1177" i="14" s="1"/>
  <c r="AB1177" i="14" s="1"/>
  <c r="AH1177" i="14" s="1"/>
  <c r="AN1177" i="14" s="1"/>
  <c r="AT1177" i="14" s="1"/>
  <c r="AZ1177" i="14" s="1"/>
  <c r="BF1177" i="14" s="1"/>
  <c r="BL1177" i="14" s="1"/>
  <c r="AL1187" i="1"/>
  <c r="E1177" i="14" s="1"/>
  <c r="AK1019" i="1"/>
  <c r="AK947" i="1"/>
  <c r="D937" i="14" s="1"/>
  <c r="J937" i="14" s="1"/>
  <c r="P937" i="14" s="1"/>
  <c r="V937" i="14" s="1"/>
  <c r="AB937" i="14" s="1"/>
  <c r="AH937" i="14" s="1"/>
  <c r="AN937" i="14" s="1"/>
  <c r="AT937" i="14" s="1"/>
  <c r="AZ937" i="14" s="1"/>
  <c r="BF937" i="14" s="1"/>
  <c r="BL937" i="14" s="1"/>
  <c r="AL947" i="1"/>
  <c r="E937" i="14" s="1"/>
  <c r="AK907" i="1"/>
  <c r="AK594" i="1"/>
  <c r="AK322" i="1"/>
  <c r="Y115" i="1"/>
  <c r="AE115" i="1" s="1"/>
  <c r="AK1173" i="1"/>
  <c r="AK1125" i="1"/>
  <c r="AK1109" i="1"/>
  <c r="AK1101" i="1"/>
  <c r="O1092" i="1"/>
  <c r="AK1037" i="1"/>
  <c r="AL1021" i="1"/>
  <c r="E1011" i="14" s="1"/>
  <c r="AK1021" i="1"/>
  <c r="D1011" i="14" s="1"/>
  <c r="J1011" i="14" s="1"/>
  <c r="P1011" i="14" s="1"/>
  <c r="V1011" i="14" s="1"/>
  <c r="AB1011" i="14" s="1"/>
  <c r="AH1011" i="14" s="1"/>
  <c r="AN1011" i="14" s="1"/>
  <c r="AT1011" i="14" s="1"/>
  <c r="AZ1011" i="14" s="1"/>
  <c r="BF1011" i="14" s="1"/>
  <c r="BL1011" i="14" s="1"/>
  <c r="AK1005" i="1"/>
  <c r="AK925" i="1"/>
  <c r="AK901" i="1"/>
  <c r="AK877" i="1"/>
  <c r="AK845" i="1"/>
  <c r="AK789" i="1"/>
  <c r="AK773" i="1"/>
  <c r="D763" i="14" s="1"/>
  <c r="J763" i="14" s="1"/>
  <c r="P763" i="14" s="1"/>
  <c r="V763" i="14" s="1"/>
  <c r="AB763" i="14" s="1"/>
  <c r="AH763" i="14" s="1"/>
  <c r="AN763" i="14" s="1"/>
  <c r="AT763" i="14" s="1"/>
  <c r="AZ763" i="14" s="1"/>
  <c r="BF763" i="14" s="1"/>
  <c r="BL763" i="14" s="1"/>
  <c r="AL773" i="1"/>
  <c r="E763" i="14" s="1"/>
  <c r="AK756" i="1"/>
  <c r="AK731" i="1"/>
  <c r="AK723" i="1"/>
  <c r="AK676" i="1"/>
  <c r="D666" i="14" s="1"/>
  <c r="J666" i="14" s="1"/>
  <c r="P666" i="14" s="1"/>
  <c r="V666" i="14" s="1"/>
  <c r="AB666" i="14" s="1"/>
  <c r="AH666" i="14" s="1"/>
  <c r="AN666" i="14" s="1"/>
  <c r="AT666" i="14" s="1"/>
  <c r="AZ666" i="14" s="1"/>
  <c r="BF666" i="14" s="1"/>
  <c r="BL666" i="14" s="1"/>
  <c r="AL676" i="1"/>
  <c r="E666" i="14" s="1"/>
  <c r="AK636" i="1"/>
  <c r="AK612" i="1"/>
  <c r="AK564" i="1"/>
  <c r="AK556" i="1"/>
  <c r="AK540" i="1"/>
  <c r="D530" i="14" s="1"/>
  <c r="J530" i="14" s="1"/>
  <c r="P530" i="14" s="1"/>
  <c r="V530" i="14" s="1"/>
  <c r="AB530" i="14" s="1"/>
  <c r="AH530" i="14" s="1"/>
  <c r="AN530" i="14" s="1"/>
  <c r="AT530" i="14" s="1"/>
  <c r="AZ530" i="14" s="1"/>
  <c r="BF530" i="14" s="1"/>
  <c r="BL530" i="14" s="1"/>
  <c r="AL540" i="1"/>
  <c r="E530" i="14" s="1"/>
  <c r="AK500" i="1"/>
  <c r="D490" i="14" s="1"/>
  <c r="J490" i="14" s="1"/>
  <c r="P490" i="14" s="1"/>
  <c r="V490" i="14" s="1"/>
  <c r="AB490" i="14" s="1"/>
  <c r="AH490" i="14" s="1"/>
  <c r="AN490" i="14" s="1"/>
  <c r="AT490" i="14" s="1"/>
  <c r="AZ490" i="14" s="1"/>
  <c r="BF490" i="14" s="1"/>
  <c r="BL490" i="14" s="1"/>
  <c r="AL500" i="1"/>
  <c r="E490" i="14" s="1"/>
  <c r="AK476" i="1"/>
  <c r="AK468" i="1"/>
  <c r="AK452" i="1"/>
  <c r="D442" i="14" s="1"/>
  <c r="J442" i="14" s="1"/>
  <c r="P442" i="14" s="1"/>
  <c r="V442" i="14" s="1"/>
  <c r="AB442" i="14" s="1"/>
  <c r="AH442" i="14" s="1"/>
  <c r="AN442" i="14" s="1"/>
  <c r="AT442" i="14" s="1"/>
  <c r="AZ442" i="14" s="1"/>
  <c r="BF442" i="14" s="1"/>
  <c r="BL442" i="14" s="1"/>
  <c r="AL452" i="1"/>
  <c r="E442" i="14" s="1"/>
  <c r="AK420" i="1"/>
  <c r="AK412" i="1"/>
  <c r="AK388" i="1"/>
  <c r="AK348" i="1"/>
  <c r="AK324" i="1"/>
  <c r="O315" i="1"/>
  <c r="AL180" i="1"/>
  <c r="E170" i="14" s="1"/>
  <c r="AK180" i="1"/>
  <c r="D170" i="14" s="1"/>
  <c r="J170" i="14" s="1"/>
  <c r="P170" i="14" s="1"/>
  <c r="V170" i="14" s="1"/>
  <c r="AB170" i="14" s="1"/>
  <c r="AH170" i="14" s="1"/>
  <c r="AN170" i="14" s="1"/>
  <c r="AT170" i="14" s="1"/>
  <c r="AZ170" i="14" s="1"/>
  <c r="BF170" i="14" s="1"/>
  <c r="BL170" i="14" s="1"/>
  <c r="AA20" i="1"/>
  <c r="AA19" i="1"/>
  <c r="AA34" i="1"/>
  <c r="AA45" i="1"/>
  <c r="AA44" i="1"/>
  <c r="AA31" i="1"/>
  <c r="AA43" i="1"/>
  <c r="AA35" i="1"/>
  <c r="Y34" i="1"/>
  <c r="AE34" i="1" s="1"/>
  <c r="U50" i="1"/>
  <c r="U42" i="1"/>
  <c r="Y114" i="1"/>
  <c r="AE114" i="1" s="1"/>
  <c r="T1334" i="1"/>
  <c r="AI1334" i="1"/>
  <c r="U1334" i="1"/>
  <c r="AJ1334" i="1"/>
  <c r="Y1334" i="1"/>
  <c r="AE1334" i="1" s="1"/>
  <c r="AB1334" i="1"/>
  <c r="AL1334" i="1" s="1"/>
  <c r="P1334" i="1"/>
  <c r="AH1334" i="1"/>
  <c r="O1333" i="1"/>
  <c r="AH1356" i="1"/>
  <c r="AI1356" i="1"/>
  <c r="AJ1356" i="1"/>
  <c r="P1356" i="1"/>
  <c r="T1356" i="1"/>
  <c r="Y1356" i="1"/>
  <c r="AE1356" i="1" s="1"/>
  <c r="U1356" i="1"/>
  <c r="AB1356" i="1"/>
  <c r="O1355" i="1"/>
  <c r="AI1342" i="1"/>
  <c r="AJ1342" i="1"/>
  <c r="P1342" i="1"/>
  <c r="T1342" i="1"/>
  <c r="U1342" i="1"/>
  <c r="Y1342" i="1"/>
  <c r="AE1342" i="1" s="1"/>
  <c r="AH1342" i="1"/>
  <c r="O1341" i="1"/>
  <c r="AB1342" i="1"/>
  <c r="Y1335" i="1"/>
  <c r="AE1335" i="1" s="1"/>
  <c r="AH1335" i="1"/>
  <c r="P1335" i="1"/>
  <c r="AI1335" i="1"/>
  <c r="U1335" i="1"/>
  <c r="T1335" i="1"/>
  <c r="AJ1335" i="1"/>
  <c r="AB1335" i="1"/>
  <c r="O1334" i="1"/>
  <c r="T1327" i="1"/>
  <c r="AJ1322" i="1"/>
  <c r="P1322" i="1"/>
  <c r="T1322" i="1"/>
  <c r="Y1322" i="1"/>
  <c r="AE1322" i="1" s="1"/>
  <c r="AH1322" i="1"/>
  <c r="AI1322" i="1"/>
  <c r="U1322" i="1"/>
  <c r="AB1322" i="1"/>
  <c r="O1321" i="1"/>
  <c r="Y1311" i="1"/>
  <c r="AE1311" i="1" s="1"/>
  <c r="U1311" i="1"/>
  <c r="AH1311" i="1"/>
  <c r="AI1311" i="1"/>
  <c r="P1311" i="1"/>
  <c r="AJ1311" i="1"/>
  <c r="T1311" i="1"/>
  <c r="AB1311" i="1"/>
  <c r="AL1311" i="1" s="1"/>
  <c r="O1310" i="1"/>
  <c r="O1302" i="1"/>
  <c r="U1303" i="1"/>
  <c r="Y1303" i="1"/>
  <c r="AE1303" i="1" s="1"/>
  <c r="AI1303" i="1"/>
  <c r="AH1303" i="1"/>
  <c r="AJ1303" i="1"/>
  <c r="P1303" i="1"/>
  <c r="T1303" i="1"/>
  <c r="AB1303" i="1"/>
  <c r="AL1303" i="1" s="1"/>
  <c r="P1293" i="1"/>
  <c r="T1293" i="1"/>
  <c r="Y1293" i="1"/>
  <c r="AE1293" i="1" s="1"/>
  <c r="AH1293" i="1"/>
  <c r="AI1293" i="1"/>
  <c r="U1293" i="1"/>
  <c r="AJ1293" i="1"/>
  <c r="AB1293" i="1"/>
  <c r="O1292" i="1"/>
  <c r="AI1279" i="1"/>
  <c r="P1279" i="1"/>
  <c r="U1279" i="1"/>
  <c r="Y1279" i="1"/>
  <c r="AE1279" i="1" s="1"/>
  <c r="AB1279" i="1"/>
  <c r="AJ1279" i="1"/>
  <c r="T1279" i="1"/>
  <c r="AH1279" i="1"/>
  <c r="O1278" i="1"/>
  <c r="AI1255" i="1"/>
  <c r="T1255" i="1"/>
  <c r="U1255" i="1"/>
  <c r="AH1255" i="1"/>
  <c r="AJ1255" i="1"/>
  <c r="P1255" i="1"/>
  <c r="Y1255" i="1"/>
  <c r="AE1255" i="1" s="1"/>
  <c r="AB1255" i="1"/>
  <c r="O1254" i="1"/>
  <c r="P1247" i="1"/>
  <c r="AH1247" i="1"/>
  <c r="T1247" i="1"/>
  <c r="AI1247" i="1"/>
  <c r="U1247" i="1"/>
  <c r="AJ1247" i="1"/>
  <c r="Y1247" i="1"/>
  <c r="AE1247" i="1" s="1"/>
  <c r="O1246" i="1"/>
  <c r="AB1247" i="1"/>
  <c r="AL1247" i="1" s="1"/>
  <c r="E1237" i="14" s="1"/>
  <c r="AI1236" i="1"/>
  <c r="P1236" i="1"/>
  <c r="U1236" i="1"/>
  <c r="AH1236" i="1"/>
  <c r="T1236" i="1"/>
  <c r="Y1236" i="1"/>
  <c r="AE1236" i="1" s="1"/>
  <c r="AJ1236" i="1"/>
  <c r="O1235" i="1"/>
  <c r="AB1236" i="1"/>
  <c r="AH1228" i="1"/>
  <c r="P1228" i="1"/>
  <c r="AJ1228" i="1"/>
  <c r="U1228" i="1"/>
  <c r="Y1228" i="1"/>
  <c r="AE1228" i="1" s="1"/>
  <c r="AI1228" i="1"/>
  <c r="T1228" i="1"/>
  <c r="AB1228" i="1"/>
  <c r="O1227" i="1"/>
  <c r="AJ1212" i="1"/>
  <c r="T1212" i="1"/>
  <c r="Y1212" i="1"/>
  <c r="AE1212" i="1" s="1"/>
  <c r="P1212" i="1"/>
  <c r="U1212" i="1"/>
  <c r="AH1212" i="1"/>
  <c r="AI1212" i="1"/>
  <c r="O1211" i="1"/>
  <c r="AB1212" i="1"/>
  <c r="O1203" i="1"/>
  <c r="T1204" i="1"/>
  <c r="P1196" i="1"/>
  <c r="AJ1196" i="1"/>
  <c r="U1196" i="1"/>
  <c r="AB1196" i="1"/>
  <c r="T1196" i="1"/>
  <c r="Y1196" i="1"/>
  <c r="AE1196" i="1" s="1"/>
  <c r="AH1196" i="1"/>
  <c r="AI1196" i="1"/>
  <c r="O1195" i="1"/>
  <c r="AI1188" i="1"/>
  <c r="T1188" i="1"/>
  <c r="U1188" i="1"/>
  <c r="P1188" i="1"/>
  <c r="Y1188" i="1"/>
  <c r="AE1188" i="1" s="1"/>
  <c r="AH1188" i="1"/>
  <c r="AJ1188" i="1"/>
  <c r="AB1188" i="1"/>
  <c r="U1180" i="1"/>
  <c r="Y1180" i="1"/>
  <c r="AE1180" i="1" s="1"/>
  <c r="AH1180" i="1"/>
  <c r="AI1180" i="1"/>
  <c r="AJ1180" i="1"/>
  <c r="P1180" i="1"/>
  <c r="T1180" i="1"/>
  <c r="O1179" i="1"/>
  <c r="AB1180" i="1"/>
  <c r="T1172" i="1"/>
  <c r="U1172" i="1"/>
  <c r="Y1172" i="1"/>
  <c r="AE1172" i="1" s="1"/>
  <c r="AH1172" i="1"/>
  <c r="AI1172" i="1"/>
  <c r="P1172" i="1"/>
  <c r="AJ1172" i="1"/>
  <c r="AB1172" i="1"/>
  <c r="AL1172" i="1" s="1"/>
  <c r="O1171" i="1"/>
  <c r="P1164" i="1"/>
  <c r="AJ1164" i="1"/>
  <c r="T1164" i="1"/>
  <c r="U1164" i="1"/>
  <c r="Y1164" i="1"/>
  <c r="AE1164" i="1" s="1"/>
  <c r="AH1164" i="1"/>
  <c r="AI1164" i="1"/>
  <c r="O1163" i="1"/>
  <c r="AB1164" i="1"/>
  <c r="AB1156" i="1"/>
  <c r="AH1156" i="1"/>
  <c r="P1156" i="1"/>
  <c r="AI1156" i="1"/>
  <c r="T1156" i="1"/>
  <c r="AJ1156" i="1"/>
  <c r="U1156" i="1"/>
  <c r="Y1156" i="1"/>
  <c r="AE1156" i="1" s="1"/>
  <c r="O1155" i="1"/>
  <c r="P1148" i="1"/>
  <c r="AJ1148" i="1"/>
  <c r="T1148" i="1"/>
  <c r="U1148" i="1"/>
  <c r="O1147" i="1"/>
  <c r="Y1148" i="1"/>
  <c r="AE1148" i="1" s="1"/>
  <c r="AB1148" i="1"/>
  <c r="AH1148" i="1"/>
  <c r="AI1148" i="1"/>
  <c r="P1140" i="1"/>
  <c r="AJ1140" i="1"/>
  <c r="U1140" i="1"/>
  <c r="AH1140" i="1"/>
  <c r="AI1140" i="1"/>
  <c r="T1140" i="1"/>
  <c r="Y1140" i="1"/>
  <c r="AE1140" i="1" s="1"/>
  <c r="O1139" i="1"/>
  <c r="AB1140" i="1"/>
  <c r="U1132" i="1"/>
  <c r="AB1132" i="1"/>
  <c r="AH1132" i="1"/>
  <c r="AI1132" i="1"/>
  <c r="AJ1132" i="1"/>
  <c r="P1132" i="1"/>
  <c r="T1132" i="1"/>
  <c r="Y1132" i="1"/>
  <c r="AE1132" i="1" s="1"/>
  <c r="O1131" i="1"/>
  <c r="T1124" i="1"/>
  <c r="AI1124" i="1"/>
  <c r="U1124" i="1"/>
  <c r="AJ1124" i="1"/>
  <c r="Y1124" i="1"/>
  <c r="AE1124" i="1" s="1"/>
  <c r="AB1124" i="1"/>
  <c r="AL1124" i="1" s="1"/>
  <c r="P1124" i="1"/>
  <c r="AH1124" i="1"/>
  <c r="O1123" i="1"/>
  <c r="AB1116" i="1"/>
  <c r="AH1116" i="1"/>
  <c r="AI1116" i="1"/>
  <c r="AJ1116" i="1"/>
  <c r="P1116" i="1"/>
  <c r="T1116" i="1"/>
  <c r="U1116" i="1"/>
  <c r="Y1116" i="1"/>
  <c r="AE1116" i="1" s="1"/>
  <c r="O1115" i="1"/>
  <c r="P1108" i="1"/>
  <c r="T1108" i="1"/>
  <c r="U1108" i="1"/>
  <c r="Y1108" i="1"/>
  <c r="AE1108" i="1" s="1"/>
  <c r="AH1108" i="1"/>
  <c r="AJ1108" i="1"/>
  <c r="AI1108" i="1"/>
  <c r="AB1108" i="1"/>
  <c r="O1107" i="1"/>
  <c r="O1099" i="1"/>
  <c r="P1100" i="1"/>
  <c r="AI1100" i="1"/>
  <c r="T1100" i="1"/>
  <c r="AJ1100" i="1"/>
  <c r="U1100" i="1"/>
  <c r="Y1100" i="1"/>
  <c r="AE1100" i="1" s="1"/>
  <c r="AH1100" i="1"/>
  <c r="AB1100" i="1"/>
  <c r="AL1100" i="1" s="1"/>
  <c r="U1076" i="1"/>
  <c r="Y1076" i="1"/>
  <c r="AE1076" i="1" s="1"/>
  <c r="AH1076" i="1"/>
  <c r="AI1076" i="1"/>
  <c r="AJ1076" i="1"/>
  <c r="T1076" i="1"/>
  <c r="P1076" i="1"/>
  <c r="AB1076" i="1"/>
  <c r="O1075" i="1"/>
  <c r="T1068" i="1"/>
  <c r="U1068" i="1"/>
  <c r="Y1068" i="1"/>
  <c r="AE1068" i="1" s="1"/>
  <c r="AH1068" i="1"/>
  <c r="P1068" i="1"/>
  <c r="AJ1068" i="1"/>
  <c r="AI1068" i="1"/>
  <c r="AB1068" i="1"/>
  <c r="O1067" i="1"/>
  <c r="U1060" i="1"/>
  <c r="Y1060" i="1"/>
  <c r="AE1060" i="1" s="1"/>
  <c r="AH1060" i="1"/>
  <c r="AI1060" i="1"/>
  <c r="T1060" i="1"/>
  <c r="P1060" i="1"/>
  <c r="AJ1060" i="1"/>
  <c r="AB1060" i="1"/>
  <c r="O1059" i="1"/>
  <c r="AI1052" i="1"/>
  <c r="AJ1052" i="1"/>
  <c r="P1052" i="1"/>
  <c r="T1052" i="1"/>
  <c r="U1052" i="1"/>
  <c r="Y1052" i="1"/>
  <c r="AE1052" i="1" s="1"/>
  <c r="AH1052" i="1"/>
  <c r="O1051" i="1"/>
  <c r="AB1052" i="1"/>
  <c r="AI1044" i="1"/>
  <c r="P1044" i="1"/>
  <c r="AJ1044" i="1"/>
  <c r="T1044" i="1"/>
  <c r="U1044" i="1"/>
  <c r="Y1044" i="1"/>
  <c r="AE1044" i="1" s="1"/>
  <c r="AH1044" i="1"/>
  <c r="O1043" i="1"/>
  <c r="AB1044" i="1"/>
  <c r="AH1036" i="1"/>
  <c r="P1036" i="1"/>
  <c r="AI1036" i="1"/>
  <c r="Y1036" i="1"/>
  <c r="AE1036" i="1" s="1"/>
  <c r="AJ1036" i="1"/>
  <c r="T1036" i="1"/>
  <c r="U1036" i="1"/>
  <c r="O1035" i="1"/>
  <c r="AB1036" i="1"/>
  <c r="AL1036" i="1" s="1"/>
  <c r="Y1028" i="1"/>
  <c r="AE1028" i="1" s="1"/>
  <c r="AH1028" i="1"/>
  <c r="AJ1028" i="1"/>
  <c r="U1028" i="1"/>
  <c r="P1028" i="1"/>
  <c r="T1028" i="1"/>
  <c r="AI1028" i="1"/>
  <c r="AB1028" i="1"/>
  <c r="O1027" i="1"/>
  <c r="AH1020" i="1"/>
  <c r="AI1020" i="1"/>
  <c r="AJ1020" i="1"/>
  <c r="P1020" i="1"/>
  <c r="T1020" i="1"/>
  <c r="Y1020" i="1"/>
  <c r="AE1020" i="1" s="1"/>
  <c r="U1020" i="1"/>
  <c r="O1019" i="1"/>
  <c r="AB1020" i="1"/>
  <c r="AL1020" i="1" s="1"/>
  <c r="U1012" i="1"/>
  <c r="Y1012" i="1"/>
  <c r="AE1012" i="1" s="1"/>
  <c r="AH1012" i="1"/>
  <c r="AI1012" i="1"/>
  <c r="AJ1012" i="1"/>
  <c r="T1012" i="1"/>
  <c r="P1012" i="1"/>
  <c r="AB1012" i="1"/>
  <c r="O1011" i="1"/>
  <c r="AB1004" i="1"/>
  <c r="AH1004" i="1"/>
  <c r="P1004" i="1"/>
  <c r="AI1004" i="1"/>
  <c r="T1004" i="1"/>
  <c r="AJ1004" i="1"/>
  <c r="U1004" i="1"/>
  <c r="Y1004" i="1"/>
  <c r="AE1004" i="1" s="1"/>
  <c r="U996" i="1"/>
  <c r="Y996" i="1"/>
  <c r="AE996" i="1" s="1"/>
  <c r="AH996" i="1"/>
  <c r="AI996" i="1"/>
  <c r="T996" i="1"/>
  <c r="P996" i="1"/>
  <c r="AJ996" i="1"/>
  <c r="O995" i="1"/>
  <c r="AB996" i="1"/>
  <c r="T988" i="1"/>
  <c r="U988" i="1"/>
  <c r="Y988" i="1"/>
  <c r="AE988" i="1" s="1"/>
  <c r="AH988" i="1"/>
  <c r="AI988" i="1"/>
  <c r="P988" i="1"/>
  <c r="AJ988" i="1"/>
  <c r="O987" i="1"/>
  <c r="AB988" i="1"/>
  <c r="U980" i="1"/>
  <c r="Y980" i="1"/>
  <c r="AE980" i="1" s="1"/>
  <c r="AH980" i="1"/>
  <c r="AI980" i="1"/>
  <c r="AJ980" i="1"/>
  <c r="T980" i="1"/>
  <c r="P980" i="1"/>
  <c r="O979" i="1"/>
  <c r="AB980" i="1"/>
  <c r="AI972" i="1"/>
  <c r="AJ972" i="1"/>
  <c r="P972" i="1"/>
  <c r="T972" i="1"/>
  <c r="U972" i="1"/>
  <c r="AH972" i="1"/>
  <c r="Y972" i="1"/>
  <c r="AE972" i="1" s="1"/>
  <c r="O971" i="1"/>
  <c r="AB972" i="1"/>
  <c r="O963" i="1"/>
  <c r="T964" i="1"/>
  <c r="U956" i="1"/>
  <c r="P956" i="1"/>
  <c r="T956" i="1"/>
  <c r="Y956" i="1"/>
  <c r="AE956" i="1" s="1"/>
  <c r="AH956" i="1"/>
  <c r="AI956" i="1"/>
  <c r="AJ956" i="1"/>
  <c r="O955" i="1"/>
  <c r="AB956" i="1"/>
  <c r="P940" i="1"/>
  <c r="AJ940" i="1"/>
  <c r="Y940" i="1"/>
  <c r="AE940" i="1" s="1"/>
  <c r="AH940" i="1"/>
  <c r="AI940" i="1"/>
  <c r="U940" i="1"/>
  <c r="T940" i="1"/>
  <c r="O939" i="1"/>
  <c r="AB940" i="1"/>
  <c r="P932" i="1"/>
  <c r="AH932" i="1"/>
  <c r="AI932" i="1"/>
  <c r="AJ932" i="1"/>
  <c r="Y932" i="1"/>
  <c r="AE932" i="1" s="1"/>
  <c r="T932" i="1"/>
  <c r="U932" i="1"/>
  <c r="AB932" i="1"/>
  <c r="O931" i="1"/>
  <c r="AH924" i="1"/>
  <c r="U924" i="1"/>
  <c r="AJ924" i="1"/>
  <c r="P924" i="1"/>
  <c r="T924" i="1"/>
  <c r="Y924" i="1"/>
  <c r="AE924" i="1" s="1"/>
  <c r="AI924" i="1"/>
  <c r="AB924" i="1"/>
  <c r="AL924" i="1" s="1"/>
  <c r="O923" i="1"/>
  <c r="AH916" i="1"/>
  <c r="AI916" i="1"/>
  <c r="AJ916" i="1"/>
  <c r="U916" i="1"/>
  <c r="P916" i="1"/>
  <c r="T916" i="1"/>
  <c r="Y916" i="1"/>
  <c r="AE916" i="1" s="1"/>
  <c r="O915" i="1"/>
  <c r="AB916" i="1"/>
  <c r="P908" i="1"/>
  <c r="T908" i="1"/>
  <c r="U908" i="1"/>
  <c r="Y908" i="1"/>
  <c r="AE908" i="1" s="1"/>
  <c r="AI908" i="1"/>
  <c r="AH908" i="1"/>
  <c r="AJ908" i="1"/>
  <c r="O907" i="1"/>
  <c r="AB908" i="1"/>
  <c r="AL908" i="1" s="1"/>
  <c r="T900" i="1"/>
  <c r="AJ900" i="1"/>
  <c r="P900" i="1"/>
  <c r="U900" i="1"/>
  <c r="Y900" i="1"/>
  <c r="AE900" i="1" s="1"/>
  <c r="AI900" i="1"/>
  <c r="AH900" i="1"/>
  <c r="O899" i="1"/>
  <c r="AB900" i="1"/>
  <c r="AL900" i="1" s="1"/>
  <c r="P892" i="1"/>
  <c r="T892" i="1"/>
  <c r="U892" i="1"/>
  <c r="Y892" i="1"/>
  <c r="AE892" i="1" s="1"/>
  <c r="AH892" i="1"/>
  <c r="AI892" i="1"/>
  <c r="AJ892" i="1"/>
  <c r="AB892" i="1"/>
  <c r="O891" i="1"/>
  <c r="T884" i="1"/>
  <c r="AH884" i="1"/>
  <c r="P884" i="1"/>
  <c r="U884" i="1"/>
  <c r="Y884" i="1"/>
  <c r="AE884" i="1" s="1"/>
  <c r="AJ884" i="1"/>
  <c r="AI884" i="1"/>
  <c r="O883" i="1"/>
  <c r="AB884" i="1"/>
  <c r="AH876" i="1"/>
  <c r="AI876" i="1"/>
  <c r="Y876" i="1"/>
  <c r="AE876" i="1" s="1"/>
  <c r="AJ876" i="1"/>
  <c r="P876" i="1"/>
  <c r="U876" i="1"/>
  <c r="T876" i="1"/>
  <c r="O875" i="1"/>
  <c r="AB876" i="1"/>
  <c r="AL876" i="1" s="1"/>
  <c r="T868" i="1"/>
  <c r="U868" i="1"/>
  <c r="Y868" i="1"/>
  <c r="AE868" i="1" s="1"/>
  <c r="AH868" i="1"/>
  <c r="AI868" i="1"/>
  <c r="P868" i="1"/>
  <c r="AJ868" i="1"/>
  <c r="AB868" i="1"/>
  <c r="O867" i="1"/>
  <c r="AI860" i="1"/>
  <c r="AJ860" i="1"/>
  <c r="P860" i="1"/>
  <c r="T860" i="1"/>
  <c r="U860" i="1"/>
  <c r="Y860" i="1"/>
  <c r="AE860" i="1" s="1"/>
  <c r="AH860" i="1"/>
  <c r="AB860" i="1"/>
  <c r="O859" i="1"/>
  <c r="AH852" i="1"/>
  <c r="P852" i="1"/>
  <c r="AI852" i="1"/>
  <c r="T852" i="1"/>
  <c r="AJ852" i="1"/>
  <c r="Y852" i="1"/>
  <c r="AE852" i="1" s="1"/>
  <c r="U852" i="1"/>
  <c r="AB852" i="1"/>
  <c r="O851" i="1"/>
  <c r="P844" i="1"/>
  <c r="AI844" i="1"/>
  <c r="T844" i="1"/>
  <c r="AJ844" i="1"/>
  <c r="U844" i="1"/>
  <c r="Y844" i="1"/>
  <c r="AE844" i="1" s="1"/>
  <c r="AB844" i="1"/>
  <c r="AL844" i="1" s="1"/>
  <c r="AH844" i="1"/>
  <c r="O843" i="1"/>
  <c r="T836" i="1"/>
  <c r="U836" i="1"/>
  <c r="Y836" i="1"/>
  <c r="AE836" i="1" s="1"/>
  <c r="AH836" i="1"/>
  <c r="AI836" i="1"/>
  <c r="AJ836" i="1"/>
  <c r="P836" i="1"/>
  <c r="AB836" i="1"/>
  <c r="O835" i="1"/>
  <c r="AJ828" i="1"/>
  <c r="P828" i="1"/>
  <c r="T828" i="1"/>
  <c r="U828" i="1"/>
  <c r="Y828" i="1"/>
  <c r="AE828" i="1" s="1"/>
  <c r="AI828" i="1"/>
  <c r="AH828" i="1"/>
  <c r="AB828" i="1"/>
  <c r="O827" i="1"/>
  <c r="AB820" i="1"/>
  <c r="AH820" i="1"/>
  <c r="U820" i="1"/>
  <c r="Y820" i="1"/>
  <c r="AE820" i="1" s="1"/>
  <c r="AI820" i="1"/>
  <c r="AJ820" i="1"/>
  <c r="T820" i="1"/>
  <c r="P820" i="1"/>
  <c r="O819" i="1"/>
  <c r="Y812" i="1"/>
  <c r="AE812" i="1" s="1"/>
  <c r="AH812" i="1"/>
  <c r="AI812" i="1"/>
  <c r="P812" i="1"/>
  <c r="U812" i="1"/>
  <c r="T812" i="1"/>
  <c r="AJ812" i="1"/>
  <c r="O811" i="1"/>
  <c r="AB812" i="1"/>
  <c r="AI1355" i="1"/>
  <c r="AJ1355" i="1"/>
  <c r="P1355" i="1"/>
  <c r="T1355" i="1"/>
  <c r="U1355" i="1"/>
  <c r="Y1355" i="1"/>
  <c r="AE1355" i="1" s="1"/>
  <c r="AH1355" i="1"/>
  <c r="O1354" i="1"/>
  <c r="AB1355" i="1"/>
  <c r="P1349" i="1"/>
  <c r="T1349" i="1"/>
  <c r="U1349" i="1"/>
  <c r="Y1349" i="1"/>
  <c r="AE1349" i="1" s="1"/>
  <c r="AH1349" i="1"/>
  <c r="AJ1349" i="1"/>
  <c r="AI1349" i="1"/>
  <c r="AB1349" i="1"/>
  <c r="T1314" i="1"/>
  <c r="P1310" i="1"/>
  <c r="AI1310" i="1"/>
  <c r="AB1310" i="1"/>
  <c r="AH1310" i="1"/>
  <c r="AJ1310" i="1"/>
  <c r="T1310" i="1"/>
  <c r="U1310" i="1"/>
  <c r="Y1310" i="1"/>
  <c r="AE1310" i="1" s="1"/>
  <c r="O1309" i="1"/>
  <c r="P1300" i="1"/>
  <c r="AH1300" i="1"/>
  <c r="T1300" i="1"/>
  <c r="AI1300" i="1"/>
  <c r="U1300" i="1"/>
  <c r="AJ1300" i="1"/>
  <c r="Y1300" i="1"/>
  <c r="AE1300" i="1" s="1"/>
  <c r="AB1300" i="1"/>
  <c r="AL1300" i="1" s="1"/>
  <c r="U1292" i="1"/>
  <c r="Y1292" i="1"/>
  <c r="AE1292" i="1" s="1"/>
  <c r="AB1292" i="1"/>
  <c r="AI1292" i="1"/>
  <c r="AJ1292" i="1"/>
  <c r="P1292" i="1"/>
  <c r="T1292" i="1"/>
  <c r="AH1292" i="1"/>
  <c r="O1291" i="1"/>
  <c r="AH1286" i="1"/>
  <c r="P1286" i="1"/>
  <c r="AI1286" i="1"/>
  <c r="T1286" i="1"/>
  <c r="U1286" i="1"/>
  <c r="Y1286" i="1"/>
  <c r="AE1286" i="1" s="1"/>
  <c r="AJ1286" i="1"/>
  <c r="AB1286" i="1"/>
  <c r="O1285" i="1"/>
  <c r="T1278" i="1"/>
  <c r="Y1278" i="1"/>
  <c r="AE1278" i="1" s="1"/>
  <c r="AH1278" i="1"/>
  <c r="AI1278" i="1"/>
  <c r="AJ1278" i="1"/>
  <c r="P1278" i="1"/>
  <c r="U1278" i="1"/>
  <c r="AB1278" i="1"/>
  <c r="O1277" i="1"/>
  <c r="O1261" i="1"/>
  <c r="T1262" i="1"/>
  <c r="T1254" i="1"/>
  <c r="AH1254" i="1"/>
  <c r="Y1254" i="1"/>
  <c r="AE1254" i="1" s="1"/>
  <c r="AI1254" i="1"/>
  <c r="AJ1254" i="1"/>
  <c r="P1254" i="1"/>
  <c r="U1254" i="1"/>
  <c r="O1253" i="1"/>
  <c r="AB1254" i="1"/>
  <c r="O1245" i="1"/>
  <c r="Y1246" i="1"/>
  <c r="AE1246" i="1" s="1"/>
  <c r="AB1246" i="1"/>
  <c r="AH1246" i="1"/>
  <c r="AI1246" i="1"/>
  <c r="P1246" i="1"/>
  <c r="AJ1246" i="1"/>
  <c r="T1246" i="1"/>
  <c r="U1246" i="1"/>
  <c r="P1235" i="1"/>
  <c r="U1235" i="1"/>
  <c r="AI1235" i="1"/>
  <c r="AJ1235" i="1"/>
  <c r="T1235" i="1"/>
  <c r="Y1235" i="1"/>
  <c r="AE1235" i="1" s="1"/>
  <c r="AH1235" i="1"/>
  <c r="AB1235" i="1"/>
  <c r="O1234" i="1"/>
  <c r="T1227" i="1"/>
  <c r="Y1227" i="1"/>
  <c r="AE1227" i="1" s="1"/>
  <c r="AH1227" i="1"/>
  <c r="P1227" i="1"/>
  <c r="U1227" i="1"/>
  <c r="AI1227" i="1"/>
  <c r="AJ1227" i="1"/>
  <c r="O1226" i="1"/>
  <c r="AB1227" i="1"/>
  <c r="T1211" i="1"/>
  <c r="Y1211" i="1"/>
  <c r="AE1211" i="1" s="1"/>
  <c r="AH1211" i="1"/>
  <c r="AI1211" i="1"/>
  <c r="P1211" i="1"/>
  <c r="U1211" i="1"/>
  <c r="AJ1211" i="1"/>
  <c r="O1210" i="1"/>
  <c r="AB1211" i="1"/>
  <c r="P1203" i="1"/>
  <c r="AJ1203" i="1"/>
  <c r="U1203" i="1"/>
  <c r="T1203" i="1"/>
  <c r="Y1203" i="1"/>
  <c r="AE1203" i="1" s="1"/>
  <c r="AH1203" i="1"/>
  <c r="AI1203" i="1"/>
  <c r="AB1203" i="1"/>
  <c r="AL1203" i="1" s="1"/>
  <c r="O1202" i="1"/>
  <c r="U1195" i="1"/>
  <c r="AH1195" i="1"/>
  <c r="AJ1195" i="1"/>
  <c r="P1195" i="1"/>
  <c r="T1195" i="1"/>
  <c r="Y1195" i="1"/>
  <c r="AE1195" i="1" s="1"/>
  <c r="AI1195" i="1"/>
  <c r="O1194" i="1"/>
  <c r="AB1195" i="1"/>
  <c r="O1186" i="1"/>
  <c r="T1187" i="1"/>
  <c r="AH1179" i="1"/>
  <c r="AI1179" i="1"/>
  <c r="AJ1179" i="1"/>
  <c r="P1179" i="1"/>
  <c r="T1179" i="1"/>
  <c r="U1179" i="1"/>
  <c r="Y1179" i="1"/>
  <c r="AE1179" i="1" s="1"/>
  <c r="AB1179" i="1"/>
  <c r="O1178" i="1"/>
  <c r="P1171" i="1"/>
  <c r="AH1171" i="1"/>
  <c r="T1171" i="1"/>
  <c r="AI1171" i="1"/>
  <c r="U1171" i="1"/>
  <c r="AJ1171" i="1"/>
  <c r="Y1171" i="1"/>
  <c r="AE1171" i="1" s="1"/>
  <c r="O1170" i="1"/>
  <c r="AB1171" i="1"/>
  <c r="AL1171" i="1" s="1"/>
  <c r="O1162" i="1"/>
  <c r="P1163" i="1"/>
  <c r="AH1163" i="1"/>
  <c r="T1163" i="1"/>
  <c r="AI1163" i="1"/>
  <c r="U1163" i="1"/>
  <c r="AJ1163" i="1"/>
  <c r="Y1163" i="1"/>
  <c r="AE1163" i="1" s="1"/>
  <c r="AB1163" i="1"/>
  <c r="AL1163" i="1" s="1"/>
  <c r="P1155" i="1"/>
  <c r="T1155" i="1"/>
  <c r="U1155" i="1"/>
  <c r="Y1155" i="1"/>
  <c r="AE1155" i="1" s="1"/>
  <c r="AH1155" i="1"/>
  <c r="AI1155" i="1"/>
  <c r="AJ1155" i="1"/>
  <c r="AB1155" i="1"/>
  <c r="O1154" i="1"/>
  <c r="AB1147" i="1"/>
  <c r="AH1147" i="1"/>
  <c r="AI1147" i="1"/>
  <c r="P1147" i="1"/>
  <c r="AJ1147" i="1"/>
  <c r="T1147" i="1"/>
  <c r="U1147" i="1"/>
  <c r="Y1147" i="1"/>
  <c r="AE1147" i="1" s="1"/>
  <c r="O1146" i="1"/>
  <c r="U1139" i="1"/>
  <c r="AI1139" i="1"/>
  <c r="AJ1139" i="1"/>
  <c r="P1139" i="1"/>
  <c r="T1139" i="1"/>
  <c r="Y1139" i="1"/>
  <c r="AE1139" i="1" s="1"/>
  <c r="AH1139" i="1"/>
  <c r="AB1139" i="1"/>
  <c r="O1138" i="1"/>
  <c r="AH1131" i="1"/>
  <c r="AJ1131" i="1"/>
  <c r="P1131" i="1"/>
  <c r="T1131" i="1"/>
  <c r="U1131" i="1"/>
  <c r="Y1131" i="1"/>
  <c r="AE1131" i="1" s="1"/>
  <c r="AI1131" i="1"/>
  <c r="O1130" i="1"/>
  <c r="AB1131" i="1"/>
  <c r="Y1123" i="1"/>
  <c r="AE1123" i="1" s="1"/>
  <c r="AH1123" i="1"/>
  <c r="AI1123" i="1"/>
  <c r="AJ1123" i="1"/>
  <c r="P1123" i="1"/>
  <c r="U1123" i="1"/>
  <c r="T1123" i="1"/>
  <c r="O1122" i="1"/>
  <c r="AB1123" i="1"/>
  <c r="P1115" i="1"/>
  <c r="AJ1115" i="1"/>
  <c r="T1115" i="1"/>
  <c r="U1115" i="1"/>
  <c r="Y1115" i="1"/>
  <c r="AE1115" i="1" s="1"/>
  <c r="AH1115" i="1"/>
  <c r="AI1115" i="1"/>
  <c r="AB1115" i="1"/>
  <c r="O1114" i="1"/>
  <c r="U1107" i="1"/>
  <c r="Y1107" i="1"/>
  <c r="AE1107" i="1" s="1"/>
  <c r="AH1107" i="1"/>
  <c r="AI1107" i="1"/>
  <c r="AJ1107" i="1"/>
  <c r="T1107" i="1"/>
  <c r="P1107" i="1"/>
  <c r="AB1107" i="1"/>
  <c r="O1106" i="1"/>
  <c r="O1074" i="1"/>
  <c r="AH1075" i="1"/>
  <c r="AI1075" i="1"/>
  <c r="P1075" i="1"/>
  <c r="AJ1075" i="1"/>
  <c r="T1075" i="1"/>
  <c r="U1075" i="1"/>
  <c r="Y1075" i="1"/>
  <c r="AE1075" i="1" s="1"/>
  <c r="AB1075" i="1"/>
  <c r="AL1075" i="1" s="1"/>
  <c r="O1066" i="1"/>
  <c r="AH1067" i="1"/>
  <c r="AI1067" i="1"/>
  <c r="AJ1067" i="1"/>
  <c r="P1067" i="1"/>
  <c r="T1067" i="1"/>
  <c r="Y1067" i="1"/>
  <c r="AE1067" i="1" s="1"/>
  <c r="U1067" i="1"/>
  <c r="AB1067" i="1"/>
  <c r="AH1059" i="1"/>
  <c r="AI1059" i="1"/>
  <c r="AJ1059" i="1"/>
  <c r="P1059" i="1"/>
  <c r="T1059" i="1"/>
  <c r="U1059" i="1"/>
  <c r="Y1059" i="1"/>
  <c r="AE1059" i="1" s="1"/>
  <c r="AB1059" i="1"/>
  <c r="O1058" i="1"/>
  <c r="T1051" i="1"/>
  <c r="U1051" i="1"/>
  <c r="Y1051" i="1"/>
  <c r="AE1051" i="1" s="1"/>
  <c r="AB1051" i="1"/>
  <c r="AH1051" i="1"/>
  <c r="AI1051" i="1"/>
  <c r="P1051" i="1"/>
  <c r="AJ1051" i="1"/>
  <c r="O1050" i="1"/>
  <c r="Y1043" i="1"/>
  <c r="AE1043" i="1" s="1"/>
  <c r="AB1043" i="1"/>
  <c r="AH1043" i="1"/>
  <c r="AI1043" i="1"/>
  <c r="P1043" i="1"/>
  <c r="AJ1043" i="1"/>
  <c r="U1043" i="1"/>
  <c r="T1043" i="1"/>
  <c r="O1042" i="1"/>
  <c r="P1035" i="1"/>
  <c r="Y1035" i="1"/>
  <c r="AE1035" i="1" s="1"/>
  <c r="AI1035" i="1"/>
  <c r="AJ1035" i="1"/>
  <c r="T1035" i="1"/>
  <c r="U1035" i="1"/>
  <c r="AH1035" i="1"/>
  <c r="AB1035" i="1"/>
  <c r="AL1035" i="1" s="1"/>
  <c r="O1034" i="1"/>
  <c r="AI1027" i="1"/>
  <c r="AJ1027" i="1"/>
  <c r="T1027" i="1"/>
  <c r="U1027" i="1"/>
  <c r="AH1027" i="1"/>
  <c r="P1027" i="1"/>
  <c r="Y1027" i="1"/>
  <c r="AE1027" i="1" s="1"/>
  <c r="O1026" i="1"/>
  <c r="AB1027" i="1"/>
  <c r="AI1019" i="1"/>
  <c r="P1019" i="1"/>
  <c r="AJ1019" i="1"/>
  <c r="T1019" i="1"/>
  <c r="U1019" i="1"/>
  <c r="Y1019" i="1"/>
  <c r="AE1019" i="1" s="1"/>
  <c r="AH1019" i="1"/>
  <c r="O1018" i="1"/>
  <c r="AB1019" i="1"/>
  <c r="AL1019" i="1" s="1"/>
  <c r="AH1011" i="1"/>
  <c r="AI1011" i="1"/>
  <c r="AJ1011" i="1"/>
  <c r="P1011" i="1"/>
  <c r="T1011" i="1"/>
  <c r="Y1011" i="1"/>
  <c r="AE1011" i="1" s="1"/>
  <c r="U1011" i="1"/>
  <c r="AB1011" i="1"/>
  <c r="O1010" i="1"/>
  <c r="AH995" i="1"/>
  <c r="AI995" i="1"/>
  <c r="AJ995" i="1"/>
  <c r="P995" i="1"/>
  <c r="T995" i="1"/>
  <c r="Y995" i="1"/>
  <c r="AE995" i="1" s="1"/>
  <c r="U995" i="1"/>
  <c r="O994" i="1"/>
  <c r="AB995" i="1"/>
  <c r="AH987" i="1"/>
  <c r="AI987" i="1"/>
  <c r="AJ987" i="1"/>
  <c r="P987" i="1"/>
  <c r="T987" i="1"/>
  <c r="Y987" i="1"/>
  <c r="AE987" i="1" s="1"/>
  <c r="U987" i="1"/>
  <c r="O986" i="1"/>
  <c r="AB987" i="1"/>
  <c r="AH979" i="1"/>
  <c r="AI979" i="1"/>
  <c r="P979" i="1"/>
  <c r="AJ979" i="1"/>
  <c r="T979" i="1"/>
  <c r="U979" i="1"/>
  <c r="Y979" i="1"/>
  <c r="AE979" i="1" s="1"/>
  <c r="AB979" i="1"/>
  <c r="O978" i="1"/>
  <c r="AJ971" i="1"/>
  <c r="P971" i="1"/>
  <c r="T971" i="1"/>
  <c r="U971" i="1"/>
  <c r="Y971" i="1"/>
  <c r="AE971" i="1" s="1"/>
  <c r="AI971" i="1"/>
  <c r="AH971" i="1"/>
  <c r="O970" i="1"/>
  <c r="AB971" i="1"/>
  <c r="AH963" i="1"/>
  <c r="AI963" i="1"/>
  <c r="P963" i="1"/>
  <c r="T963" i="1"/>
  <c r="U963" i="1"/>
  <c r="AJ963" i="1"/>
  <c r="Y963" i="1"/>
  <c r="AE963" i="1" s="1"/>
  <c r="AB963" i="1"/>
  <c r="AL963" i="1" s="1"/>
  <c r="O962" i="1"/>
  <c r="P955" i="1"/>
  <c r="AI955" i="1"/>
  <c r="U955" i="1"/>
  <c r="Y955" i="1"/>
  <c r="AE955" i="1" s="1"/>
  <c r="AH955" i="1"/>
  <c r="T955" i="1"/>
  <c r="AJ955" i="1"/>
  <c r="AB955" i="1"/>
  <c r="O954" i="1"/>
  <c r="T939" i="1"/>
  <c r="Y939" i="1"/>
  <c r="AE939" i="1" s="1"/>
  <c r="AH939" i="1"/>
  <c r="AI939" i="1"/>
  <c r="AJ939" i="1"/>
  <c r="U939" i="1"/>
  <c r="P939" i="1"/>
  <c r="AB939" i="1"/>
  <c r="O938" i="1"/>
  <c r="U931" i="1"/>
  <c r="AH931" i="1"/>
  <c r="AI931" i="1"/>
  <c r="AJ931" i="1"/>
  <c r="P931" i="1"/>
  <c r="T931" i="1"/>
  <c r="Y931" i="1"/>
  <c r="AE931" i="1" s="1"/>
  <c r="AB931" i="1"/>
  <c r="O930" i="1"/>
  <c r="P923" i="1"/>
  <c r="AI923" i="1"/>
  <c r="T923" i="1"/>
  <c r="AJ923" i="1"/>
  <c r="U923" i="1"/>
  <c r="Y923" i="1"/>
  <c r="AE923" i="1" s="1"/>
  <c r="AH923" i="1"/>
  <c r="O922" i="1"/>
  <c r="AB923" i="1"/>
  <c r="T915" i="1"/>
  <c r="AI915" i="1"/>
  <c r="AJ915" i="1"/>
  <c r="P915" i="1"/>
  <c r="U915" i="1"/>
  <c r="Y915" i="1"/>
  <c r="AE915" i="1" s="1"/>
  <c r="AH915" i="1"/>
  <c r="AB915" i="1"/>
  <c r="O914" i="1"/>
  <c r="P907" i="1"/>
  <c r="AJ907" i="1"/>
  <c r="U907" i="1"/>
  <c r="Y907" i="1"/>
  <c r="AE907" i="1" s="1"/>
  <c r="T907" i="1"/>
  <c r="AH907" i="1"/>
  <c r="AI907" i="1"/>
  <c r="O906" i="1"/>
  <c r="AB907" i="1"/>
  <c r="T899" i="1"/>
  <c r="AJ899" i="1"/>
  <c r="P899" i="1"/>
  <c r="U899" i="1"/>
  <c r="Y899" i="1"/>
  <c r="AE899" i="1" s="1"/>
  <c r="AI899" i="1"/>
  <c r="AH899" i="1"/>
  <c r="AB899" i="1"/>
  <c r="AL899" i="1" s="1"/>
  <c r="O898" i="1"/>
  <c r="AI891" i="1"/>
  <c r="Y891" i="1"/>
  <c r="AE891" i="1" s="1"/>
  <c r="T891" i="1"/>
  <c r="U891" i="1"/>
  <c r="AH891" i="1"/>
  <c r="AJ891" i="1"/>
  <c r="P891" i="1"/>
  <c r="O890" i="1"/>
  <c r="AB891" i="1"/>
  <c r="P883" i="1"/>
  <c r="AJ883" i="1"/>
  <c r="T883" i="1"/>
  <c r="U883" i="1"/>
  <c r="Y883" i="1"/>
  <c r="AE883" i="1" s="1"/>
  <c r="AI883" i="1"/>
  <c r="AH883" i="1"/>
  <c r="AB883" i="1"/>
  <c r="O882" i="1"/>
  <c r="P875" i="1"/>
  <c r="AJ875" i="1"/>
  <c r="T875" i="1"/>
  <c r="U875" i="1"/>
  <c r="AH875" i="1"/>
  <c r="AI875" i="1"/>
  <c r="Y875" i="1"/>
  <c r="AE875" i="1" s="1"/>
  <c r="AB875" i="1"/>
  <c r="AL875" i="1" s="1"/>
  <c r="O874" i="1"/>
  <c r="U867" i="1"/>
  <c r="Y867" i="1"/>
  <c r="AE867" i="1" s="1"/>
  <c r="AH867" i="1"/>
  <c r="AI867" i="1"/>
  <c r="AJ867" i="1"/>
  <c r="T867" i="1"/>
  <c r="P867" i="1"/>
  <c r="O866" i="1"/>
  <c r="AB867" i="1"/>
  <c r="P859" i="1"/>
  <c r="T859" i="1"/>
  <c r="U859" i="1"/>
  <c r="Y859" i="1"/>
  <c r="AE859" i="1" s="1"/>
  <c r="AH859" i="1"/>
  <c r="AJ859" i="1"/>
  <c r="AI859" i="1"/>
  <c r="AB859" i="1"/>
  <c r="O858" i="1"/>
  <c r="AI851" i="1"/>
  <c r="P851" i="1"/>
  <c r="AJ851" i="1"/>
  <c r="T851" i="1"/>
  <c r="U851" i="1"/>
  <c r="Y851" i="1"/>
  <c r="AE851" i="1" s="1"/>
  <c r="AH851" i="1"/>
  <c r="O850" i="1"/>
  <c r="AB851" i="1"/>
  <c r="AH843" i="1"/>
  <c r="AI843" i="1"/>
  <c r="U843" i="1"/>
  <c r="T843" i="1"/>
  <c r="Y843" i="1"/>
  <c r="AE843" i="1" s="1"/>
  <c r="AJ843" i="1"/>
  <c r="P843" i="1"/>
  <c r="AB843" i="1"/>
  <c r="O842" i="1"/>
  <c r="Y835" i="1"/>
  <c r="AE835" i="1" s="1"/>
  <c r="AH835" i="1"/>
  <c r="AI835" i="1"/>
  <c r="AJ835" i="1"/>
  <c r="T835" i="1"/>
  <c r="P835" i="1"/>
  <c r="U835" i="1"/>
  <c r="O834" i="1"/>
  <c r="AB835" i="1"/>
  <c r="Y827" i="1"/>
  <c r="AE827" i="1" s="1"/>
  <c r="AH827" i="1"/>
  <c r="P827" i="1"/>
  <c r="AI827" i="1"/>
  <c r="U827" i="1"/>
  <c r="T827" i="1"/>
  <c r="AJ827" i="1"/>
  <c r="AB827" i="1"/>
  <c r="O826" i="1"/>
  <c r="P819" i="1"/>
  <c r="T819" i="1"/>
  <c r="AH819" i="1"/>
  <c r="Y819" i="1"/>
  <c r="AE819" i="1" s="1"/>
  <c r="AI819" i="1"/>
  <c r="AJ819" i="1"/>
  <c r="U819" i="1"/>
  <c r="O818" i="1"/>
  <c r="AB819" i="1"/>
  <c r="AI811" i="1"/>
  <c r="AJ811" i="1"/>
  <c r="U811" i="1"/>
  <c r="Y811" i="1"/>
  <c r="AE811" i="1" s="1"/>
  <c r="AH811" i="1"/>
  <c r="T811" i="1"/>
  <c r="P811" i="1"/>
  <c r="O810" i="1"/>
  <c r="AB811" i="1"/>
  <c r="AH1362" i="1"/>
  <c r="AI1362" i="1"/>
  <c r="AJ1362" i="1"/>
  <c r="P1362" i="1"/>
  <c r="T1362" i="1"/>
  <c r="Y1362" i="1"/>
  <c r="AE1362" i="1" s="1"/>
  <c r="U1362" i="1"/>
  <c r="AB1362" i="1"/>
  <c r="AL1362" i="1" s="1"/>
  <c r="O1361" i="1"/>
  <c r="T1354" i="1"/>
  <c r="U1354" i="1"/>
  <c r="Y1354" i="1"/>
  <c r="AE1354" i="1" s="1"/>
  <c r="AH1354" i="1"/>
  <c r="AI1354" i="1"/>
  <c r="P1354" i="1"/>
  <c r="AJ1354" i="1"/>
  <c r="O1353" i="1"/>
  <c r="AB1354" i="1"/>
  <c r="AH1348" i="1"/>
  <c r="P1348" i="1"/>
  <c r="AI1348" i="1"/>
  <c r="T1348" i="1"/>
  <c r="AJ1348" i="1"/>
  <c r="Y1348" i="1"/>
  <c r="AE1348" i="1" s="1"/>
  <c r="U1348" i="1"/>
  <c r="AB1348" i="1"/>
  <c r="AL1348" i="1" s="1"/>
  <c r="E1338" i="14" s="1"/>
  <c r="O1347" i="1"/>
  <c r="AH1340" i="1"/>
  <c r="AI1340" i="1"/>
  <c r="AJ1340" i="1"/>
  <c r="P1340" i="1"/>
  <c r="T1340" i="1"/>
  <c r="Y1340" i="1"/>
  <c r="AE1340" i="1" s="1"/>
  <c r="U1340" i="1"/>
  <c r="AB1340" i="1"/>
  <c r="O1339" i="1"/>
  <c r="Y1333" i="1"/>
  <c r="AE1333" i="1" s="1"/>
  <c r="AH1333" i="1"/>
  <c r="AI1333" i="1"/>
  <c r="AJ1333" i="1"/>
  <c r="P1333" i="1"/>
  <c r="U1333" i="1"/>
  <c r="T1333" i="1"/>
  <c r="AB1333" i="1"/>
  <c r="O1332" i="1"/>
  <c r="U1320" i="1"/>
  <c r="Y1320" i="1"/>
  <c r="AE1320" i="1" s="1"/>
  <c r="AH1320" i="1"/>
  <c r="AI1320" i="1"/>
  <c r="T1320" i="1"/>
  <c r="P1320" i="1"/>
  <c r="AJ1320" i="1"/>
  <c r="AB1320" i="1"/>
  <c r="O1319" i="1"/>
  <c r="Y1309" i="1"/>
  <c r="AE1309" i="1" s="1"/>
  <c r="P1309" i="1"/>
  <c r="AJ1309" i="1"/>
  <c r="T1309" i="1"/>
  <c r="U1309" i="1"/>
  <c r="AH1309" i="1"/>
  <c r="AI1309" i="1"/>
  <c r="AB1309" i="1"/>
  <c r="O1308" i="1"/>
  <c r="T1301" i="1"/>
  <c r="P1299" i="1"/>
  <c r="T1299" i="1"/>
  <c r="AH1299" i="1"/>
  <c r="U1299" i="1"/>
  <c r="AI1299" i="1"/>
  <c r="Y1299" i="1"/>
  <c r="AE1299" i="1" s="1"/>
  <c r="AJ1299" i="1"/>
  <c r="AB1299" i="1"/>
  <c r="AL1299" i="1" s="1"/>
  <c r="O1298" i="1"/>
  <c r="AH1291" i="1"/>
  <c r="AI1291" i="1"/>
  <c r="AJ1291" i="1"/>
  <c r="P1291" i="1"/>
  <c r="T1291" i="1"/>
  <c r="U1291" i="1"/>
  <c r="Y1291" i="1"/>
  <c r="AE1291" i="1" s="1"/>
  <c r="AB1291" i="1"/>
  <c r="O1290" i="1"/>
  <c r="P1285" i="1"/>
  <c r="AI1285" i="1"/>
  <c r="Y1285" i="1"/>
  <c r="AE1285" i="1" s="1"/>
  <c r="U1285" i="1"/>
  <c r="AH1285" i="1"/>
  <c r="AJ1285" i="1"/>
  <c r="T1285" i="1"/>
  <c r="AB1285" i="1"/>
  <c r="O1284" i="1"/>
  <c r="Y1277" i="1"/>
  <c r="AE1277" i="1" s="1"/>
  <c r="AH1277" i="1"/>
  <c r="AJ1277" i="1"/>
  <c r="P1277" i="1"/>
  <c r="T1277" i="1"/>
  <c r="U1277" i="1"/>
  <c r="AI1277" i="1"/>
  <c r="AB1277" i="1"/>
  <c r="O1276" i="1"/>
  <c r="P1261" i="1"/>
  <c r="AJ1261" i="1"/>
  <c r="T1261" i="1"/>
  <c r="AI1261" i="1"/>
  <c r="U1261" i="1"/>
  <c r="Y1261" i="1"/>
  <c r="AE1261" i="1" s="1"/>
  <c r="AH1261" i="1"/>
  <c r="AB1261" i="1"/>
  <c r="O1260" i="1"/>
  <c r="Y1253" i="1"/>
  <c r="AE1253" i="1" s="1"/>
  <c r="AI1253" i="1"/>
  <c r="AJ1253" i="1"/>
  <c r="T1253" i="1"/>
  <c r="U1253" i="1"/>
  <c r="AH1253" i="1"/>
  <c r="P1253" i="1"/>
  <c r="O1252" i="1"/>
  <c r="AB1253" i="1"/>
  <c r="AI1245" i="1"/>
  <c r="P1245" i="1"/>
  <c r="AJ1245" i="1"/>
  <c r="T1245" i="1"/>
  <c r="U1245" i="1"/>
  <c r="Y1245" i="1"/>
  <c r="AE1245" i="1" s="1"/>
  <c r="AB1245" i="1"/>
  <c r="AH1245" i="1"/>
  <c r="O1244" i="1"/>
  <c r="Y1234" i="1"/>
  <c r="AE1234" i="1" s="1"/>
  <c r="AH1234" i="1"/>
  <c r="AJ1234" i="1"/>
  <c r="P1234" i="1"/>
  <c r="T1234" i="1"/>
  <c r="U1234" i="1"/>
  <c r="AI1234" i="1"/>
  <c r="O1233" i="1"/>
  <c r="AB1234" i="1"/>
  <c r="Y1226" i="1"/>
  <c r="AE1226" i="1" s="1"/>
  <c r="AI1226" i="1"/>
  <c r="P1226" i="1"/>
  <c r="T1226" i="1"/>
  <c r="U1226" i="1"/>
  <c r="AH1226" i="1"/>
  <c r="AJ1226" i="1"/>
  <c r="AB1226" i="1"/>
  <c r="O1225" i="1"/>
  <c r="O1217" i="1"/>
  <c r="T1218" i="1"/>
  <c r="O1209" i="1"/>
  <c r="AB1210" i="1"/>
  <c r="AI1210" i="1"/>
  <c r="P1210" i="1"/>
  <c r="T1210" i="1"/>
  <c r="U1210" i="1"/>
  <c r="Y1210" i="1"/>
  <c r="AE1210" i="1" s="1"/>
  <c r="AH1210" i="1"/>
  <c r="AJ1210" i="1"/>
  <c r="P1202" i="1"/>
  <c r="AI1202" i="1"/>
  <c r="T1202" i="1"/>
  <c r="AJ1202" i="1"/>
  <c r="U1202" i="1"/>
  <c r="Y1202" i="1"/>
  <c r="AE1202" i="1" s="1"/>
  <c r="AH1202" i="1"/>
  <c r="O1201" i="1"/>
  <c r="AB1202" i="1"/>
  <c r="AL1202" i="1" s="1"/>
  <c r="AI1194" i="1"/>
  <c r="P1194" i="1"/>
  <c r="T1194" i="1"/>
  <c r="AH1194" i="1"/>
  <c r="AJ1194" i="1"/>
  <c r="U1194" i="1"/>
  <c r="Y1194" i="1"/>
  <c r="AE1194" i="1" s="1"/>
  <c r="AB1194" i="1"/>
  <c r="O1193" i="1"/>
  <c r="AH1186" i="1"/>
  <c r="AI1186" i="1"/>
  <c r="P1186" i="1"/>
  <c r="AJ1186" i="1"/>
  <c r="T1186" i="1"/>
  <c r="U1186" i="1"/>
  <c r="Y1186" i="1"/>
  <c r="AE1186" i="1" s="1"/>
  <c r="AB1186" i="1"/>
  <c r="AL1186" i="1" s="1"/>
  <c r="O1185" i="1"/>
  <c r="AJ1178" i="1"/>
  <c r="P1178" i="1"/>
  <c r="T1178" i="1"/>
  <c r="U1178" i="1"/>
  <c r="Y1178" i="1"/>
  <c r="AE1178" i="1" s="1"/>
  <c r="AH1178" i="1"/>
  <c r="AI1178" i="1"/>
  <c r="O1177" i="1"/>
  <c r="AB1178" i="1"/>
  <c r="T1170" i="1"/>
  <c r="U1170" i="1"/>
  <c r="Y1170" i="1"/>
  <c r="AE1170" i="1" s="1"/>
  <c r="AB1170" i="1"/>
  <c r="AH1170" i="1"/>
  <c r="AI1170" i="1"/>
  <c r="AJ1170" i="1"/>
  <c r="P1170" i="1"/>
  <c r="O1169" i="1"/>
  <c r="T1154" i="1"/>
  <c r="U1154" i="1"/>
  <c r="Y1154" i="1"/>
  <c r="AE1154" i="1" s="1"/>
  <c r="AH1154" i="1"/>
  <c r="AI1154" i="1"/>
  <c r="AJ1154" i="1"/>
  <c r="P1154" i="1"/>
  <c r="O1153" i="1"/>
  <c r="AB1154" i="1"/>
  <c r="P1146" i="1"/>
  <c r="T1146" i="1"/>
  <c r="U1146" i="1"/>
  <c r="Y1146" i="1"/>
  <c r="AE1146" i="1" s="1"/>
  <c r="AH1146" i="1"/>
  <c r="AI1146" i="1"/>
  <c r="AJ1146" i="1"/>
  <c r="O1145" i="1"/>
  <c r="AB1146" i="1"/>
  <c r="AI1138" i="1"/>
  <c r="P1138" i="1"/>
  <c r="T1138" i="1"/>
  <c r="U1138" i="1"/>
  <c r="Y1138" i="1"/>
  <c r="AE1138" i="1" s="1"/>
  <c r="AH1138" i="1"/>
  <c r="AJ1138" i="1"/>
  <c r="O1137" i="1"/>
  <c r="AB1138" i="1"/>
  <c r="AI1130" i="1"/>
  <c r="T1130" i="1"/>
  <c r="U1130" i="1"/>
  <c r="Y1130" i="1"/>
  <c r="AE1130" i="1" s="1"/>
  <c r="AH1130" i="1"/>
  <c r="P1130" i="1"/>
  <c r="AJ1130" i="1"/>
  <c r="AB1130" i="1"/>
  <c r="O1129" i="1"/>
  <c r="AH1122" i="1"/>
  <c r="AI1122" i="1"/>
  <c r="AJ1122" i="1"/>
  <c r="P1122" i="1"/>
  <c r="T1122" i="1"/>
  <c r="U1122" i="1"/>
  <c r="Y1122" i="1"/>
  <c r="AE1122" i="1" s="1"/>
  <c r="AB1122" i="1"/>
  <c r="O1121" i="1"/>
  <c r="AH1114" i="1"/>
  <c r="P1114" i="1"/>
  <c r="AI1114" i="1"/>
  <c r="T1114" i="1"/>
  <c r="AJ1114" i="1"/>
  <c r="U1114" i="1"/>
  <c r="Y1114" i="1"/>
  <c r="AE1114" i="1" s="1"/>
  <c r="AB1114" i="1"/>
  <c r="AL1114" i="1" s="1"/>
  <c r="O1113" i="1"/>
  <c r="AH1106" i="1"/>
  <c r="AI1106" i="1"/>
  <c r="AJ1106" i="1"/>
  <c r="P1106" i="1"/>
  <c r="T1106" i="1"/>
  <c r="Y1106" i="1"/>
  <c r="AE1106" i="1" s="1"/>
  <c r="U1106" i="1"/>
  <c r="AB1106" i="1"/>
  <c r="O1105" i="1"/>
  <c r="O1097" i="1"/>
  <c r="T1098" i="1"/>
  <c r="AJ1058" i="1"/>
  <c r="P1058" i="1"/>
  <c r="T1058" i="1"/>
  <c r="U1058" i="1"/>
  <c r="Y1058" i="1"/>
  <c r="AE1058" i="1" s="1"/>
  <c r="AI1058" i="1"/>
  <c r="AH1058" i="1"/>
  <c r="AB1058" i="1"/>
  <c r="AH1050" i="1"/>
  <c r="AI1050" i="1"/>
  <c r="AJ1050" i="1"/>
  <c r="P1050" i="1"/>
  <c r="T1050" i="1"/>
  <c r="Y1050" i="1"/>
  <c r="AE1050" i="1" s="1"/>
  <c r="U1050" i="1"/>
  <c r="AB1050" i="1"/>
  <c r="O1049" i="1"/>
  <c r="AI1042" i="1"/>
  <c r="P1042" i="1"/>
  <c r="AJ1042" i="1"/>
  <c r="T1042" i="1"/>
  <c r="U1042" i="1"/>
  <c r="Y1042" i="1"/>
  <c r="AE1042" i="1" s="1"/>
  <c r="AH1042" i="1"/>
  <c r="AB1042" i="1"/>
  <c r="O1041" i="1"/>
  <c r="AH1034" i="1"/>
  <c r="P1034" i="1"/>
  <c r="AI1034" i="1"/>
  <c r="Y1034" i="1"/>
  <c r="AE1034" i="1" s="1"/>
  <c r="AJ1034" i="1"/>
  <c r="T1034" i="1"/>
  <c r="U1034" i="1"/>
  <c r="AB1034" i="1"/>
  <c r="AL1034" i="1" s="1"/>
  <c r="O1033" i="1"/>
  <c r="P1026" i="1"/>
  <c r="U1026" i="1"/>
  <c r="Y1026" i="1"/>
  <c r="AE1026" i="1" s="1"/>
  <c r="AH1026" i="1"/>
  <c r="AJ1026" i="1"/>
  <c r="AI1026" i="1"/>
  <c r="T1026" i="1"/>
  <c r="AB1026" i="1"/>
  <c r="O1025" i="1"/>
  <c r="Y1018" i="1"/>
  <c r="AE1018" i="1" s="1"/>
  <c r="AH1018" i="1"/>
  <c r="P1018" i="1"/>
  <c r="AI1018" i="1"/>
  <c r="U1018" i="1"/>
  <c r="AJ1018" i="1"/>
  <c r="T1018" i="1"/>
  <c r="AB1018" i="1"/>
  <c r="AL1018" i="1" s="1"/>
  <c r="O1017" i="1"/>
  <c r="AI1010" i="1"/>
  <c r="AJ1010" i="1"/>
  <c r="P1010" i="1"/>
  <c r="T1010" i="1"/>
  <c r="U1010" i="1"/>
  <c r="Y1010" i="1"/>
  <c r="AE1010" i="1" s="1"/>
  <c r="AH1010" i="1"/>
  <c r="AB1010" i="1"/>
  <c r="O1009" i="1"/>
  <c r="O1001" i="1"/>
  <c r="T1002" i="1"/>
  <c r="AI994" i="1"/>
  <c r="AJ994" i="1"/>
  <c r="P994" i="1"/>
  <c r="T994" i="1"/>
  <c r="U994" i="1"/>
  <c r="AH994" i="1"/>
  <c r="Y994" i="1"/>
  <c r="AE994" i="1" s="1"/>
  <c r="AB994" i="1"/>
  <c r="O993" i="1"/>
  <c r="AI986" i="1"/>
  <c r="AJ986" i="1"/>
  <c r="P986" i="1"/>
  <c r="T986" i="1"/>
  <c r="U986" i="1"/>
  <c r="Y986" i="1"/>
  <c r="AE986" i="1" s="1"/>
  <c r="AH986" i="1"/>
  <c r="AB986" i="1"/>
  <c r="O985" i="1"/>
  <c r="Y978" i="1"/>
  <c r="AE978" i="1" s="1"/>
  <c r="AB978" i="1"/>
  <c r="P978" i="1"/>
  <c r="AH978" i="1"/>
  <c r="U978" i="1"/>
  <c r="AJ978" i="1"/>
  <c r="T978" i="1"/>
  <c r="AI978" i="1"/>
  <c r="O977" i="1"/>
  <c r="AB970" i="1"/>
  <c r="P970" i="1"/>
  <c r="AH970" i="1"/>
  <c r="T970" i="1"/>
  <c r="AI970" i="1"/>
  <c r="Y970" i="1"/>
  <c r="AE970" i="1" s="1"/>
  <c r="U970" i="1"/>
  <c r="AJ970" i="1"/>
  <c r="O969" i="1"/>
  <c r="P962" i="1"/>
  <c r="AJ962" i="1"/>
  <c r="T962" i="1"/>
  <c r="Y962" i="1"/>
  <c r="AE962" i="1" s="1"/>
  <c r="AI962" i="1"/>
  <c r="U962" i="1"/>
  <c r="AH962" i="1"/>
  <c r="AB962" i="1"/>
  <c r="AL962" i="1" s="1"/>
  <c r="O961" i="1"/>
  <c r="U954" i="1"/>
  <c r="Y954" i="1"/>
  <c r="AE954" i="1" s="1"/>
  <c r="T954" i="1"/>
  <c r="P954" i="1"/>
  <c r="AB954" i="1"/>
  <c r="AH954" i="1"/>
  <c r="AI954" i="1"/>
  <c r="AJ954" i="1"/>
  <c r="O953" i="1"/>
  <c r="O945" i="1"/>
  <c r="T946" i="1"/>
  <c r="AH938" i="1"/>
  <c r="AI938" i="1"/>
  <c r="AJ938" i="1"/>
  <c r="P938" i="1"/>
  <c r="Y938" i="1"/>
  <c r="AE938" i="1" s="1"/>
  <c r="T938" i="1"/>
  <c r="U938" i="1"/>
  <c r="O937" i="1"/>
  <c r="AB938" i="1"/>
  <c r="AH930" i="1"/>
  <c r="AJ930" i="1"/>
  <c r="P930" i="1"/>
  <c r="T930" i="1"/>
  <c r="U930" i="1"/>
  <c r="Y930" i="1"/>
  <c r="AE930" i="1" s="1"/>
  <c r="AI930" i="1"/>
  <c r="AB930" i="1"/>
  <c r="O929" i="1"/>
  <c r="Y922" i="1"/>
  <c r="AE922" i="1" s="1"/>
  <c r="AH922" i="1"/>
  <c r="T922" i="1"/>
  <c r="U922" i="1"/>
  <c r="AI922" i="1"/>
  <c r="AJ922" i="1"/>
  <c r="P922" i="1"/>
  <c r="O921" i="1"/>
  <c r="AB922" i="1"/>
  <c r="Y914" i="1"/>
  <c r="AE914" i="1" s="1"/>
  <c r="AJ914" i="1"/>
  <c r="P914" i="1"/>
  <c r="T914" i="1"/>
  <c r="AH914" i="1"/>
  <c r="AI914" i="1"/>
  <c r="U914" i="1"/>
  <c r="AB914" i="1"/>
  <c r="O913" i="1"/>
  <c r="O905" i="1"/>
  <c r="AB906" i="1"/>
  <c r="AL906" i="1" s="1"/>
  <c r="AH906" i="1"/>
  <c r="P906" i="1"/>
  <c r="AI906" i="1"/>
  <c r="Y906" i="1"/>
  <c r="AE906" i="1" s="1"/>
  <c r="AJ906" i="1"/>
  <c r="T906" i="1"/>
  <c r="U906" i="1"/>
  <c r="AB898" i="1"/>
  <c r="AL898" i="1" s="1"/>
  <c r="U898" i="1"/>
  <c r="AJ898" i="1"/>
  <c r="T898" i="1"/>
  <c r="Y898" i="1"/>
  <c r="AE898" i="1" s="1"/>
  <c r="AH898" i="1"/>
  <c r="P898" i="1"/>
  <c r="AI898" i="1"/>
  <c r="O897" i="1"/>
  <c r="T890" i="1"/>
  <c r="AH890" i="1"/>
  <c r="U890" i="1"/>
  <c r="Y890" i="1"/>
  <c r="AE890" i="1" s="1"/>
  <c r="AI890" i="1"/>
  <c r="AJ890" i="1"/>
  <c r="P890" i="1"/>
  <c r="AB890" i="1"/>
  <c r="O889" i="1"/>
  <c r="P882" i="1"/>
  <c r="AI882" i="1"/>
  <c r="T882" i="1"/>
  <c r="U882" i="1"/>
  <c r="Y882" i="1"/>
  <c r="AE882" i="1" s="1"/>
  <c r="AJ882" i="1"/>
  <c r="AH882" i="1"/>
  <c r="AB882" i="1"/>
  <c r="O881" i="1"/>
  <c r="O873" i="1"/>
  <c r="U874" i="1"/>
  <c r="Y874" i="1"/>
  <c r="AE874" i="1" s="1"/>
  <c r="AH874" i="1"/>
  <c r="AI874" i="1"/>
  <c r="AJ874" i="1"/>
  <c r="T874" i="1"/>
  <c r="P874" i="1"/>
  <c r="AB874" i="1"/>
  <c r="AL874" i="1" s="1"/>
  <c r="AH866" i="1"/>
  <c r="AI866" i="1"/>
  <c r="P866" i="1"/>
  <c r="AJ866" i="1"/>
  <c r="T866" i="1"/>
  <c r="U866" i="1"/>
  <c r="Y866" i="1"/>
  <c r="AE866" i="1" s="1"/>
  <c r="AB866" i="1"/>
  <c r="O865" i="1"/>
  <c r="Y858" i="1"/>
  <c r="AE858" i="1" s="1"/>
  <c r="AB858" i="1"/>
  <c r="AH858" i="1"/>
  <c r="AI858" i="1"/>
  <c r="P858" i="1"/>
  <c r="AJ858" i="1"/>
  <c r="U858" i="1"/>
  <c r="T858" i="1"/>
  <c r="O857" i="1"/>
  <c r="AB850" i="1"/>
  <c r="AL850" i="1" s="1"/>
  <c r="P850" i="1"/>
  <c r="AH850" i="1"/>
  <c r="T850" i="1"/>
  <c r="AI850" i="1"/>
  <c r="U850" i="1"/>
  <c r="AJ850" i="1"/>
  <c r="Y850" i="1"/>
  <c r="AE850" i="1" s="1"/>
  <c r="O849" i="1"/>
  <c r="AI842" i="1"/>
  <c r="P842" i="1"/>
  <c r="AJ842" i="1"/>
  <c r="T842" i="1"/>
  <c r="U842" i="1"/>
  <c r="Y842" i="1"/>
  <c r="AE842" i="1" s="1"/>
  <c r="AH842" i="1"/>
  <c r="AB842" i="1"/>
  <c r="O841" i="1"/>
  <c r="AI834" i="1"/>
  <c r="AJ834" i="1"/>
  <c r="P834" i="1"/>
  <c r="T834" i="1"/>
  <c r="U834" i="1"/>
  <c r="AH834" i="1"/>
  <c r="Y834" i="1"/>
  <c r="AE834" i="1" s="1"/>
  <c r="AB834" i="1"/>
  <c r="O833" i="1"/>
  <c r="AI826" i="1"/>
  <c r="AJ826" i="1"/>
  <c r="P826" i="1"/>
  <c r="T826" i="1"/>
  <c r="U826" i="1"/>
  <c r="Y826" i="1"/>
  <c r="AE826" i="1" s="1"/>
  <c r="AH826" i="1"/>
  <c r="AB826" i="1"/>
  <c r="AL826" i="1" s="1"/>
  <c r="O825" i="1"/>
  <c r="Y818" i="1"/>
  <c r="AE818" i="1" s="1"/>
  <c r="P818" i="1"/>
  <c r="AJ818" i="1"/>
  <c r="U818" i="1"/>
  <c r="AH818" i="1"/>
  <c r="AI818" i="1"/>
  <c r="T818" i="1"/>
  <c r="O817" i="1"/>
  <c r="AB818" i="1"/>
  <c r="AJ810" i="1"/>
  <c r="P810" i="1"/>
  <c r="T810" i="1"/>
  <c r="U810" i="1"/>
  <c r="Y810" i="1"/>
  <c r="AE810" i="1" s="1"/>
  <c r="AH810" i="1"/>
  <c r="AI810" i="1"/>
  <c r="O809" i="1"/>
  <c r="AB810" i="1"/>
  <c r="T1363" i="1"/>
  <c r="AI1363" i="1"/>
  <c r="U1363" i="1"/>
  <c r="AJ1363" i="1"/>
  <c r="Y1363" i="1"/>
  <c r="AE1363" i="1" s="1"/>
  <c r="P1363" i="1"/>
  <c r="AH1363" i="1"/>
  <c r="AB1363" i="1"/>
  <c r="AL1363" i="1" s="1"/>
  <c r="O1362" i="1"/>
  <c r="T1364" i="1"/>
  <c r="T1361" i="1"/>
  <c r="AI1361" i="1"/>
  <c r="U1361" i="1"/>
  <c r="AJ1361" i="1"/>
  <c r="Y1361" i="1"/>
  <c r="AE1361" i="1" s="1"/>
  <c r="P1361" i="1"/>
  <c r="AH1361" i="1"/>
  <c r="AB1361" i="1"/>
  <c r="AL1361" i="1" s="1"/>
  <c r="O1360" i="1"/>
  <c r="P1353" i="1"/>
  <c r="AH1353" i="1"/>
  <c r="T1353" i="1"/>
  <c r="AI1353" i="1"/>
  <c r="U1353" i="1"/>
  <c r="AJ1353" i="1"/>
  <c r="Y1353" i="1"/>
  <c r="AE1353" i="1" s="1"/>
  <c r="O1352" i="1"/>
  <c r="AB1353" i="1"/>
  <c r="AL1353" i="1" s="1"/>
  <c r="O1346" i="1"/>
  <c r="AJ1347" i="1"/>
  <c r="P1347" i="1"/>
  <c r="T1347" i="1"/>
  <c r="U1347" i="1"/>
  <c r="Y1347" i="1"/>
  <c r="AE1347" i="1" s="1"/>
  <c r="AI1347" i="1"/>
  <c r="AH1347" i="1"/>
  <c r="AB1347" i="1"/>
  <c r="AJ1339" i="1"/>
  <c r="P1339" i="1"/>
  <c r="T1339" i="1"/>
  <c r="U1339" i="1"/>
  <c r="Y1339" i="1"/>
  <c r="AE1339" i="1" s="1"/>
  <c r="AI1339" i="1"/>
  <c r="AH1339" i="1"/>
  <c r="AB1339" i="1"/>
  <c r="O1338" i="1"/>
  <c r="AH1332" i="1"/>
  <c r="AI1332" i="1"/>
  <c r="AJ1332" i="1"/>
  <c r="P1332" i="1"/>
  <c r="T1332" i="1"/>
  <c r="U1332" i="1"/>
  <c r="Y1332" i="1"/>
  <c r="AE1332" i="1" s="1"/>
  <c r="AB1332" i="1"/>
  <c r="O1331" i="1"/>
  <c r="AH1319" i="1"/>
  <c r="AI1319" i="1"/>
  <c r="AJ1319" i="1"/>
  <c r="P1319" i="1"/>
  <c r="T1319" i="1"/>
  <c r="U1319" i="1"/>
  <c r="Y1319" i="1"/>
  <c r="AE1319" i="1" s="1"/>
  <c r="O1318" i="1"/>
  <c r="AB1319" i="1"/>
  <c r="AH1308" i="1"/>
  <c r="AI1308" i="1"/>
  <c r="P1308" i="1"/>
  <c r="U1308" i="1"/>
  <c r="AJ1308" i="1"/>
  <c r="T1308" i="1"/>
  <c r="Y1308" i="1"/>
  <c r="AE1308" i="1" s="1"/>
  <c r="AB1308" i="1"/>
  <c r="O1307" i="1"/>
  <c r="Y1298" i="1"/>
  <c r="AE1298" i="1" s="1"/>
  <c r="AH1298" i="1"/>
  <c r="AI1298" i="1"/>
  <c r="P1298" i="1"/>
  <c r="AJ1298" i="1"/>
  <c r="T1298" i="1"/>
  <c r="U1298" i="1"/>
  <c r="O1297" i="1"/>
  <c r="AB1298" i="1"/>
  <c r="AL1298" i="1" s="1"/>
  <c r="AI1290" i="1"/>
  <c r="P1290" i="1"/>
  <c r="AJ1290" i="1"/>
  <c r="T1290" i="1"/>
  <c r="Y1290" i="1"/>
  <c r="AE1290" i="1" s="1"/>
  <c r="U1290" i="1"/>
  <c r="AH1290" i="1"/>
  <c r="AB1290" i="1"/>
  <c r="O1289" i="1"/>
  <c r="AI1284" i="1"/>
  <c r="P1284" i="1"/>
  <c r="AJ1284" i="1"/>
  <c r="Y1284" i="1"/>
  <c r="AE1284" i="1" s="1"/>
  <c r="AH1284" i="1"/>
  <c r="T1284" i="1"/>
  <c r="U1284" i="1"/>
  <c r="O1283" i="1"/>
  <c r="AB1284" i="1"/>
  <c r="AL1284" i="1" s="1"/>
  <c r="AI1276" i="1"/>
  <c r="P1276" i="1"/>
  <c r="U1276" i="1"/>
  <c r="Y1276" i="1"/>
  <c r="AE1276" i="1" s="1"/>
  <c r="AJ1276" i="1"/>
  <c r="T1276" i="1"/>
  <c r="AH1276" i="1"/>
  <c r="AB1276" i="1"/>
  <c r="O1275" i="1"/>
  <c r="T1260" i="1"/>
  <c r="AH1260" i="1"/>
  <c r="AJ1260" i="1"/>
  <c r="P1260" i="1"/>
  <c r="U1260" i="1"/>
  <c r="Y1260" i="1"/>
  <c r="AE1260" i="1" s="1"/>
  <c r="AI1260" i="1"/>
  <c r="O1259" i="1"/>
  <c r="AB1260" i="1"/>
  <c r="O1251" i="1"/>
  <c r="AI1252" i="1"/>
  <c r="T1252" i="1"/>
  <c r="U1252" i="1"/>
  <c r="P1252" i="1"/>
  <c r="Y1252" i="1"/>
  <c r="AE1252" i="1" s="1"/>
  <c r="AH1252" i="1"/>
  <c r="AJ1252" i="1"/>
  <c r="AB1252" i="1"/>
  <c r="U1244" i="1"/>
  <c r="Y1244" i="1"/>
  <c r="AE1244" i="1" s="1"/>
  <c r="AH1244" i="1"/>
  <c r="AI1244" i="1"/>
  <c r="AJ1244" i="1"/>
  <c r="P1244" i="1"/>
  <c r="T1244" i="1"/>
  <c r="O1243" i="1"/>
  <c r="AB1244" i="1"/>
  <c r="AH1233" i="1"/>
  <c r="P1233" i="1"/>
  <c r="AJ1233" i="1"/>
  <c r="U1233" i="1"/>
  <c r="Y1233" i="1"/>
  <c r="AE1233" i="1" s="1"/>
  <c r="AB1233" i="1"/>
  <c r="T1233" i="1"/>
  <c r="AI1233" i="1"/>
  <c r="O1232" i="1"/>
  <c r="AH1225" i="1"/>
  <c r="AJ1225" i="1"/>
  <c r="T1225" i="1"/>
  <c r="U1225" i="1"/>
  <c r="P1225" i="1"/>
  <c r="Y1225" i="1"/>
  <c r="AE1225" i="1" s="1"/>
  <c r="AI1225" i="1"/>
  <c r="O1224" i="1"/>
  <c r="AB1225" i="1"/>
  <c r="AI1217" i="1"/>
  <c r="P1217" i="1"/>
  <c r="U1217" i="1"/>
  <c r="Y1217" i="1"/>
  <c r="AE1217" i="1" s="1"/>
  <c r="T1217" i="1"/>
  <c r="AH1217" i="1"/>
  <c r="AJ1217" i="1"/>
  <c r="AB1217" i="1"/>
  <c r="AL1217" i="1" s="1"/>
  <c r="O1216" i="1"/>
  <c r="AJ1209" i="1"/>
  <c r="T1209" i="1"/>
  <c r="Y1209" i="1"/>
  <c r="AE1209" i="1" s="1"/>
  <c r="AB1209" i="1"/>
  <c r="AH1209" i="1"/>
  <c r="AI1209" i="1"/>
  <c r="P1209" i="1"/>
  <c r="U1209" i="1"/>
  <c r="O1208" i="1"/>
  <c r="P1201" i="1"/>
  <c r="AI1201" i="1"/>
  <c r="U1201" i="1"/>
  <c r="AJ1201" i="1"/>
  <c r="T1201" i="1"/>
  <c r="Y1201" i="1"/>
  <c r="AE1201" i="1" s="1"/>
  <c r="AH1201" i="1"/>
  <c r="AB1201" i="1"/>
  <c r="AL1201" i="1" s="1"/>
  <c r="O1200" i="1"/>
  <c r="O1192" i="1"/>
  <c r="AI1193" i="1"/>
  <c r="P1193" i="1"/>
  <c r="U1193" i="1"/>
  <c r="Y1193" i="1"/>
  <c r="AE1193" i="1" s="1"/>
  <c r="T1193" i="1"/>
  <c r="AH1193" i="1"/>
  <c r="AJ1193" i="1"/>
  <c r="AB1193" i="1"/>
  <c r="U1185" i="1"/>
  <c r="Y1185" i="1"/>
  <c r="AE1185" i="1" s="1"/>
  <c r="AH1185" i="1"/>
  <c r="P1185" i="1"/>
  <c r="AI1185" i="1"/>
  <c r="T1185" i="1"/>
  <c r="AJ1185" i="1"/>
  <c r="AB1185" i="1"/>
  <c r="AL1185" i="1" s="1"/>
  <c r="O1184" i="1"/>
  <c r="P1177" i="1"/>
  <c r="T1177" i="1"/>
  <c r="U1177" i="1"/>
  <c r="Y1177" i="1"/>
  <c r="AE1177" i="1" s="1"/>
  <c r="AH1177" i="1"/>
  <c r="AI1177" i="1"/>
  <c r="AJ1177" i="1"/>
  <c r="AB1177" i="1"/>
  <c r="O1176" i="1"/>
  <c r="AH1169" i="1"/>
  <c r="AI1169" i="1"/>
  <c r="P1169" i="1"/>
  <c r="AJ1169" i="1"/>
  <c r="T1169" i="1"/>
  <c r="U1169" i="1"/>
  <c r="Y1169" i="1"/>
  <c r="AE1169" i="1" s="1"/>
  <c r="AB1169" i="1"/>
  <c r="O1168" i="1"/>
  <c r="O1152" i="1"/>
  <c r="AH1153" i="1"/>
  <c r="AI1153" i="1"/>
  <c r="AJ1153" i="1"/>
  <c r="P1153" i="1"/>
  <c r="T1153" i="1"/>
  <c r="U1153" i="1"/>
  <c r="Y1153" i="1"/>
  <c r="AE1153" i="1" s="1"/>
  <c r="AB1153" i="1"/>
  <c r="Y1145" i="1"/>
  <c r="AE1145" i="1" s="1"/>
  <c r="AH1145" i="1"/>
  <c r="AI1145" i="1"/>
  <c r="P1145" i="1"/>
  <c r="AJ1145" i="1"/>
  <c r="T1145" i="1"/>
  <c r="U1145" i="1"/>
  <c r="AB1145" i="1"/>
  <c r="O1144" i="1"/>
  <c r="AI1137" i="1"/>
  <c r="P1137" i="1"/>
  <c r="U1137" i="1"/>
  <c r="Y1137" i="1"/>
  <c r="AE1137" i="1" s="1"/>
  <c r="AH1137" i="1"/>
  <c r="T1137" i="1"/>
  <c r="AJ1137" i="1"/>
  <c r="AB1137" i="1"/>
  <c r="O1136" i="1"/>
  <c r="O1128" i="1"/>
  <c r="Y1129" i="1"/>
  <c r="AE1129" i="1" s="1"/>
  <c r="AH1129" i="1"/>
  <c r="P1129" i="1"/>
  <c r="AI1129" i="1"/>
  <c r="T1129" i="1"/>
  <c r="AJ1129" i="1"/>
  <c r="U1129" i="1"/>
  <c r="AB1129" i="1"/>
  <c r="AJ1121" i="1"/>
  <c r="P1121" i="1"/>
  <c r="T1121" i="1"/>
  <c r="U1121" i="1"/>
  <c r="Y1121" i="1"/>
  <c r="AE1121" i="1" s="1"/>
  <c r="AI1121" i="1"/>
  <c r="AH1121" i="1"/>
  <c r="AB1121" i="1"/>
  <c r="O1120" i="1"/>
  <c r="O1112" i="1"/>
  <c r="P1113" i="1"/>
  <c r="AI1113" i="1"/>
  <c r="T1113" i="1"/>
  <c r="U1113" i="1"/>
  <c r="Y1113" i="1"/>
  <c r="AE1113" i="1" s="1"/>
  <c r="AH1113" i="1"/>
  <c r="AJ1113" i="1"/>
  <c r="AB1113" i="1"/>
  <c r="AL1113" i="1" s="1"/>
  <c r="P1105" i="1"/>
  <c r="AI1105" i="1"/>
  <c r="T1105" i="1"/>
  <c r="AJ1105" i="1"/>
  <c r="U1105" i="1"/>
  <c r="Y1105" i="1"/>
  <c r="AE1105" i="1" s="1"/>
  <c r="AH1105" i="1"/>
  <c r="O1104" i="1"/>
  <c r="AB1105" i="1"/>
  <c r="O1080" i="1"/>
  <c r="T1081" i="1"/>
  <c r="AI1065" i="1"/>
  <c r="P1065" i="1"/>
  <c r="AJ1065" i="1"/>
  <c r="T1065" i="1"/>
  <c r="U1065" i="1"/>
  <c r="Y1065" i="1"/>
  <c r="AE1065" i="1" s="1"/>
  <c r="AH1065" i="1"/>
  <c r="AB1065" i="1"/>
  <c r="O1064" i="1"/>
  <c r="O1056" i="1"/>
  <c r="T1057" i="1"/>
  <c r="AI1049" i="1"/>
  <c r="AJ1049" i="1"/>
  <c r="P1049" i="1"/>
  <c r="T1049" i="1"/>
  <c r="U1049" i="1"/>
  <c r="AH1049" i="1"/>
  <c r="Y1049" i="1"/>
  <c r="AE1049" i="1" s="1"/>
  <c r="O1048" i="1"/>
  <c r="AB1049" i="1"/>
  <c r="T1041" i="1"/>
  <c r="U1041" i="1"/>
  <c r="Y1041" i="1"/>
  <c r="AE1041" i="1" s="1"/>
  <c r="AH1041" i="1"/>
  <c r="AI1041" i="1"/>
  <c r="P1041" i="1"/>
  <c r="AJ1041" i="1"/>
  <c r="AB1041" i="1"/>
  <c r="O1040" i="1"/>
  <c r="AJ1033" i="1"/>
  <c r="U1033" i="1"/>
  <c r="Y1033" i="1"/>
  <c r="AE1033" i="1" s="1"/>
  <c r="AI1033" i="1"/>
  <c r="P1033" i="1"/>
  <c r="T1033" i="1"/>
  <c r="AH1033" i="1"/>
  <c r="AB1033" i="1"/>
  <c r="AL1033" i="1" s="1"/>
  <c r="O1032" i="1"/>
  <c r="U1025" i="1"/>
  <c r="Y1025" i="1"/>
  <c r="AE1025" i="1" s="1"/>
  <c r="AH1025" i="1"/>
  <c r="AI1025" i="1"/>
  <c r="AJ1025" i="1"/>
  <c r="T1025" i="1"/>
  <c r="P1025" i="1"/>
  <c r="AB1025" i="1"/>
  <c r="O1024" i="1"/>
  <c r="T1017" i="1"/>
  <c r="AI1017" i="1"/>
  <c r="U1017" i="1"/>
  <c r="AJ1017" i="1"/>
  <c r="Y1017" i="1"/>
  <c r="AE1017" i="1" s="1"/>
  <c r="AB1017" i="1"/>
  <c r="P1017" i="1"/>
  <c r="AH1017" i="1"/>
  <c r="O1016" i="1"/>
  <c r="U1009" i="1"/>
  <c r="Y1009" i="1"/>
  <c r="AE1009" i="1" s="1"/>
  <c r="AB1009" i="1"/>
  <c r="AH1009" i="1"/>
  <c r="AI1009" i="1"/>
  <c r="T1009" i="1"/>
  <c r="AJ1009" i="1"/>
  <c r="P1009" i="1"/>
  <c r="O1008" i="1"/>
  <c r="U1001" i="1"/>
  <c r="Y1001" i="1"/>
  <c r="AE1001" i="1" s="1"/>
  <c r="AB1001" i="1"/>
  <c r="AH1001" i="1"/>
  <c r="AI1001" i="1"/>
  <c r="T1001" i="1"/>
  <c r="AJ1001" i="1"/>
  <c r="P1001" i="1"/>
  <c r="O1000" i="1"/>
  <c r="AJ993" i="1"/>
  <c r="P993" i="1"/>
  <c r="T993" i="1"/>
  <c r="U993" i="1"/>
  <c r="Y993" i="1"/>
  <c r="AE993" i="1" s="1"/>
  <c r="AI993" i="1"/>
  <c r="AH993" i="1"/>
  <c r="AB993" i="1"/>
  <c r="O992" i="1"/>
  <c r="T985" i="1"/>
  <c r="U985" i="1"/>
  <c r="Y985" i="1"/>
  <c r="AE985" i="1" s="1"/>
  <c r="AH985" i="1"/>
  <c r="AI985" i="1"/>
  <c r="P985" i="1"/>
  <c r="AJ985" i="1"/>
  <c r="O984" i="1"/>
  <c r="AB985" i="1"/>
  <c r="T977" i="1"/>
  <c r="AI977" i="1"/>
  <c r="U977" i="1"/>
  <c r="AJ977" i="1"/>
  <c r="Y977" i="1"/>
  <c r="AE977" i="1" s="1"/>
  <c r="AB977" i="1"/>
  <c r="P977" i="1"/>
  <c r="AH977" i="1"/>
  <c r="O976" i="1"/>
  <c r="U969" i="1"/>
  <c r="AJ969" i="1"/>
  <c r="Y969" i="1"/>
  <c r="AE969" i="1" s="1"/>
  <c r="AB969" i="1"/>
  <c r="T969" i="1"/>
  <c r="AI969" i="1"/>
  <c r="AH969" i="1"/>
  <c r="P969" i="1"/>
  <c r="O968" i="1"/>
  <c r="AH961" i="1"/>
  <c r="P961" i="1"/>
  <c r="AI961" i="1"/>
  <c r="T961" i="1"/>
  <c r="AJ961" i="1"/>
  <c r="Y961" i="1"/>
  <c r="AE961" i="1" s="1"/>
  <c r="U961" i="1"/>
  <c r="O960" i="1"/>
  <c r="AB961" i="1"/>
  <c r="AL961" i="1" s="1"/>
  <c r="AH953" i="1"/>
  <c r="P953" i="1"/>
  <c r="AI953" i="1"/>
  <c r="Y953" i="1"/>
  <c r="AE953" i="1" s="1"/>
  <c r="T953" i="1"/>
  <c r="U953" i="1"/>
  <c r="AJ953" i="1"/>
  <c r="AB953" i="1"/>
  <c r="O952" i="1"/>
  <c r="AI945" i="1"/>
  <c r="AH945" i="1"/>
  <c r="AJ945" i="1"/>
  <c r="P945" i="1"/>
  <c r="T945" i="1"/>
  <c r="U945" i="1"/>
  <c r="Y945" i="1"/>
  <c r="AE945" i="1" s="1"/>
  <c r="O944" i="1"/>
  <c r="AB945" i="1"/>
  <c r="AI937" i="1"/>
  <c r="AH937" i="1"/>
  <c r="AJ937" i="1"/>
  <c r="P937" i="1"/>
  <c r="T937" i="1"/>
  <c r="Y937" i="1"/>
  <c r="AE937" i="1" s="1"/>
  <c r="U937" i="1"/>
  <c r="AB937" i="1"/>
  <c r="O936" i="1"/>
  <c r="O928" i="1"/>
  <c r="T929" i="1"/>
  <c r="U929" i="1"/>
  <c r="Y929" i="1"/>
  <c r="AE929" i="1" s="1"/>
  <c r="AH929" i="1"/>
  <c r="P929" i="1"/>
  <c r="AI929" i="1"/>
  <c r="AJ929" i="1"/>
  <c r="AB929" i="1"/>
  <c r="P921" i="1"/>
  <c r="AI921" i="1"/>
  <c r="T921" i="1"/>
  <c r="AJ921" i="1"/>
  <c r="U921" i="1"/>
  <c r="Y921" i="1"/>
  <c r="AE921" i="1" s="1"/>
  <c r="AB921" i="1"/>
  <c r="AH921" i="1"/>
  <c r="O920" i="1"/>
  <c r="AI913" i="1"/>
  <c r="P913" i="1"/>
  <c r="T913" i="1"/>
  <c r="U913" i="1"/>
  <c r="Y913" i="1"/>
  <c r="AE913" i="1" s="1"/>
  <c r="AJ913" i="1"/>
  <c r="AB913" i="1"/>
  <c r="AH913" i="1"/>
  <c r="O912" i="1"/>
  <c r="P897" i="1"/>
  <c r="AH897" i="1"/>
  <c r="AB897" i="1"/>
  <c r="AL897" i="1" s="1"/>
  <c r="AI897" i="1"/>
  <c r="T897" i="1"/>
  <c r="AJ897" i="1"/>
  <c r="U897" i="1"/>
  <c r="Y897" i="1"/>
  <c r="AE897" i="1" s="1"/>
  <c r="O896" i="1"/>
  <c r="Y889" i="1"/>
  <c r="AE889" i="1" s="1"/>
  <c r="U889" i="1"/>
  <c r="AH889" i="1"/>
  <c r="AI889" i="1"/>
  <c r="AJ889" i="1"/>
  <c r="T889" i="1"/>
  <c r="P889" i="1"/>
  <c r="O888" i="1"/>
  <c r="AB889" i="1"/>
  <c r="Y881" i="1"/>
  <c r="AE881" i="1" s="1"/>
  <c r="AJ881" i="1"/>
  <c r="T881" i="1"/>
  <c r="U881" i="1"/>
  <c r="AH881" i="1"/>
  <c r="AI881" i="1"/>
  <c r="P881" i="1"/>
  <c r="O880" i="1"/>
  <c r="AB881" i="1"/>
  <c r="T865" i="1"/>
  <c r="U865" i="1"/>
  <c r="Y865" i="1"/>
  <c r="AE865" i="1" s="1"/>
  <c r="AH865" i="1"/>
  <c r="AI865" i="1"/>
  <c r="P865" i="1"/>
  <c r="AJ865" i="1"/>
  <c r="AB865" i="1"/>
  <c r="O864" i="1"/>
  <c r="AI857" i="1"/>
  <c r="AJ857" i="1"/>
  <c r="P857" i="1"/>
  <c r="T857" i="1"/>
  <c r="U857" i="1"/>
  <c r="Y857" i="1"/>
  <c r="AE857" i="1" s="1"/>
  <c r="AH857" i="1"/>
  <c r="AB857" i="1"/>
  <c r="O856" i="1"/>
  <c r="O848" i="1"/>
  <c r="T849" i="1"/>
  <c r="U849" i="1"/>
  <c r="Y849" i="1"/>
  <c r="AE849" i="1" s="1"/>
  <c r="AH849" i="1"/>
  <c r="P849" i="1"/>
  <c r="AJ849" i="1"/>
  <c r="AI849" i="1"/>
  <c r="AB849" i="1"/>
  <c r="AL849" i="1" s="1"/>
  <c r="T841" i="1"/>
  <c r="U841" i="1"/>
  <c r="Y841" i="1"/>
  <c r="AE841" i="1" s="1"/>
  <c r="AH841" i="1"/>
  <c r="AJ841" i="1"/>
  <c r="P841" i="1"/>
  <c r="AI841" i="1"/>
  <c r="AB841" i="1"/>
  <c r="O840" i="1"/>
  <c r="P833" i="1"/>
  <c r="T833" i="1"/>
  <c r="U833" i="1"/>
  <c r="Y833" i="1"/>
  <c r="AE833" i="1" s="1"/>
  <c r="AI833" i="1"/>
  <c r="AH833" i="1"/>
  <c r="AJ833" i="1"/>
  <c r="O832" i="1"/>
  <c r="AB833" i="1"/>
  <c r="U825" i="1"/>
  <c r="Y825" i="1"/>
  <c r="AE825" i="1" s="1"/>
  <c r="AH825" i="1"/>
  <c r="T825" i="1"/>
  <c r="AJ825" i="1"/>
  <c r="P825" i="1"/>
  <c r="AI825" i="1"/>
  <c r="AB825" i="1"/>
  <c r="AL825" i="1" s="1"/>
  <c r="O824" i="1"/>
  <c r="P817" i="1"/>
  <c r="AI817" i="1"/>
  <c r="T817" i="1"/>
  <c r="AJ817" i="1"/>
  <c r="AB817" i="1"/>
  <c r="Y817" i="1"/>
  <c r="AE817" i="1" s="1"/>
  <c r="AH817" i="1"/>
  <c r="U817" i="1"/>
  <c r="O816" i="1"/>
  <c r="T809" i="1"/>
  <c r="U809" i="1"/>
  <c r="Y809" i="1"/>
  <c r="AE809" i="1" s="1"/>
  <c r="AJ809" i="1"/>
  <c r="P809" i="1"/>
  <c r="AH809" i="1"/>
  <c r="AI809" i="1"/>
  <c r="O808" i="1"/>
  <c r="AB809" i="1"/>
  <c r="AH1360" i="1"/>
  <c r="AI1360" i="1"/>
  <c r="AJ1360" i="1"/>
  <c r="P1360" i="1"/>
  <c r="T1360" i="1"/>
  <c r="Y1360" i="1"/>
  <c r="AE1360" i="1" s="1"/>
  <c r="U1360" i="1"/>
  <c r="AB1360" i="1"/>
  <c r="O1359" i="1"/>
  <c r="O1351" i="1"/>
  <c r="T1352" i="1"/>
  <c r="U1352" i="1"/>
  <c r="Y1352" i="1"/>
  <c r="AE1352" i="1" s="1"/>
  <c r="AH1352" i="1"/>
  <c r="AI1352" i="1"/>
  <c r="P1352" i="1"/>
  <c r="AJ1352" i="1"/>
  <c r="AB1352" i="1"/>
  <c r="AL1352" i="1" s="1"/>
  <c r="U1338" i="1"/>
  <c r="Y1338" i="1"/>
  <c r="AE1338" i="1" s="1"/>
  <c r="AH1338" i="1"/>
  <c r="AI1338" i="1"/>
  <c r="T1338" i="1"/>
  <c r="P1338" i="1"/>
  <c r="AJ1338" i="1"/>
  <c r="AB1338" i="1"/>
  <c r="O1337" i="1"/>
  <c r="AJ1331" i="1"/>
  <c r="P1331" i="1"/>
  <c r="T1331" i="1"/>
  <c r="U1331" i="1"/>
  <c r="Y1331" i="1"/>
  <c r="AE1331" i="1" s="1"/>
  <c r="AI1331" i="1"/>
  <c r="AH1331" i="1"/>
  <c r="O1330" i="1"/>
  <c r="AB1331" i="1"/>
  <c r="Y1326" i="1"/>
  <c r="AE1326" i="1" s="1"/>
  <c r="AJ1326" i="1"/>
  <c r="AB1326" i="1"/>
  <c r="P1326" i="1"/>
  <c r="T1326" i="1"/>
  <c r="U1326" i="1"/>
  <c r="AH1326" i="1"/>
  <c r="AI1326" i="1"/>
  <c r="Y1318" i="1"/>
  <c r="AE1318" i="1" s="1"/>
  <c r="AJ1318" i="1"/>
  <c r="AB1318" i="1"/>
  <c r="P1318" i="1"/>
  <c r="U1318" i="1"/>
  <c r="AI1318" i="1"/>
  <c r="T1318" i="1"/>
  <c r="AH1318" i="1"/>
  <c r="O1317" i="1"/>
  <c r="T1307" i="1"/>
  <c r="U1307" i="1"/>
  <c r="AB1307" i="1"/>
  <c r="AH1307" i="1"/>
  <c r="AI1307" i="1"/>
  <c r="AJ1307" i="1"/>
  <c r="P1307" i="1"/>
  <c r="Y1307" i="1"/>
  <c r="AE1307" i="1" s="1"/>
  <c r="O1306" i="1"/>
  <c r="AH1297" i="1"/>
  <c r="P1297" i="1"/>
  <c r="AI1297" i="1"/>
  <c r="T1297" i="1"/>
  <c r="AJ1297" i="1"/>
  <c r="U1297" i="1"/>
  <c r="Y1297" i="1"/>
  <c r="AE1297" i="1" s="1"/>
  <c r="AB1297" i="1"/>
  <c r="O1296" i="1"/>
  <c r="Y1289" i="1"/>
  <c r="AE1289" i="1" s="1"/>
  <c r="AI1289" i="1"/>
  <c r="P1289" i="1"/>
  <c r="AJ1289" i="1"/>
  <c r="T1289" i="1"/>
  <c r="U1289" i="1"/>
  <c r="AH1289" i="1"/>
  <c r="O1288" i="1"/>
  <c r="AB1289" i="1"/>
  <c r="P1283" i="1"/>
  <c r="AI1283" i="1"/>
  <c r="Y1283" i="1"/>
  <c r="AE1283" i="1" s="1"/>
  <c r="AH1283" i="1"/>
  <c r="AJ1283" i="1"/>
  <c r="T1283" i="1"/>
  <c r="U1283" i="1"/>
  <c r="O1282" i="1"/>
  <c r="AB1283" i="1"/>
  <c r="AL1283" i="1" s="1"/>
  <c r="Y1275" i="1"/>
  <c r="AE1275" i="1" s="1"/>
  <c r="AB1275" i="1"/>
  <c r="P1275" i="1"/>
  <c r="AH1275" i="1"/>
  <c r="T1275" i="1"/>
  <c r="AI1275" i="1"/>
  <c r="U1275" i="1"/>
  <c r="AJ1275" i="1"/>
  <c r="O1274" i="1"/>
  <c r="Y1259" i="1"/>
  <c r="AE1259" i="1" s="1"/>
  <c r="AI1259" i="1"/>
  <c r="AJ1259" i="1"/>
  <c r="AH1259" i="1"/>
  <c r="P1259" i="1"/>
  <c r="T1259" i="1"/>
  <c r="U1259" i="1"/>
  <c r="AB1259" i="1"/>
  <c r="O1258" i="1"/>
  <c r="U1243" i="1"/>
  <c r="AH1243" i="1"/>
  <c r="Y1243" i="1"/>
  <c r="AE1243" i="1" s="1"/>
  <c r="AI1243" i="1"/>
  <c r="AJ1243" i="1"/>
  <c r="P1243" i="1"/>
  <c r="T1243" i="1"/>
  <c r="AB1243" i="1"/>
  <c r="O1242" i="1"/>
  <c r="T1232" i="1"/>
  <c r="Y1232" i="1"/>
  <c r="AE1232" i="1" s="1"/>
  <c r="AH1232" i="1"/>
  <c r="AI1232" i="1"/>
  <c r="AJ1232" i="1"/>
  <c r="P1232" i="1"/>
  <c r="U1232" i="1"/>
  <c r="O1231" i="1"/>
  <c r="AB1232" i="1"/>
  <c r="AJ1224" i="1"/>
  <c r="T1224" i="1"/>
  <c r="Y1224" i="1"/>
  <c r="AE1224" i="1" s="1"/>
  <c r="AH1224" i="1"/>
  <c r="AI1224" i="1"/>
  <c r="P1224" i="1"/>
  <c r="U1224" i="1"/>
  <c r="AB1224" i="1"/>
  <c r="O1223" i="1"/>
  <c r="P1216" i="1"/>
  <c r="AI1216" i="1"/>
  <c r="U1216" i="1"/>
  <c r="AH1216" i="1"/>
  <c r="AJ1216" i="1"/>
  <c r="T1216" i="1"/>
  <c r="Y1216" i="1"/>
  <c r="AE1216" i="1" s="1"/>
  <c r="O1215" i="1"/>
  <c r="AB1216" i="1"/>
  <c r="AL1216" i="1" s="1"/>
  <c r="Y1208" i="1"/>
  <c r="AE1208" i="1" s="1"/>
  <c r="AH1208" i="1"/>
  <c r="AJ1208" i="1"/>
  <c r="P1208" i="1"/>
  <c r="U1208" i="1"/>
  <c r="AI1208" i="1"/>
  <c r="T1208" i="1"/>
  <c r="AB1208" i="1"/>
  <c r="O1207" i="1"/>
  <c r="Y1200" i="1"/>
  <c r="AE1200" i="1" s="1"/>
  <c r="AH1200" i="1"/>
  <c r="AJ1200" i="1"/>
  <c r="P1200" i="1"/>
  <c r="T1200" i="1"/>
  <c r="U1200" i="1"/>
  <c r="AI1200" i="1"/>
  <c r="O1199" i="1"/>
  <c r="AB1200" i="1"/>
  <c r="AL1200" i="1" s="1"/>
  <c r="AH1184" i="1"/>
  <c r="P1184" i="1"/>
  <c r="AI1184" i="1"/>
  <c r="T1184" i="1"/>
  <c r="AJ1184" i="1"/>
  <c r="U1184" i="1"/>
  <c r="Y1184" i="1"/>
  <c r="AE1184" i="1" s="1"/>
  <c r="AB1184" i="1"/>
  <c r="O1183" i="1"/>
  <c r="O1175" i="1"/>
  <c r="Y1176" i="1"/>
  <c r="AE1176" i="1" s="1"/>
  <c r="AH1176" i="1"/>
  <c r="AI1176" i="1"/>
  <c r="P1176" i="1"/>
  <c r="AJ1176" i="1"/>
  <c r="T1176" i="1"/>
  <c r="U1176" i="1"/>
  <c r="AB1176" i="1"/>
  <c r="AL1176" i="1" s="1"/>
  <c r="T1168" i="1"/>
  <c r="AJ1168" i="1"/>
  <c r="U1168" i="1"/>
  <c r="Y1168" i="1"/>
  <c r="AE1168" i="1" s="1"/>
  <c r="AH1168" i="1"/>
  <c r="P1168" i="1"/>
  <c r="AI1168" i="1"/>
  <c r="O1167" i="1"/>
  <c r="AB1168" i="1"/>
  <c r="T1160" i="1"/>
  <c r="O1159" i="1"/>
  <c r="AI1144" i="1"/>
  <c r="P1144" i="1"/>
  <c r="AJ1144" i="1"/>
  <c r="T1144" i="1"/>
  <c r="U1144" i="1"/>
  <c r="Y1144" i="1"/>
  <c r="AE1144" i="1" s="1"/>
  <c r="AH1144" i="1"/>
  <c r="AB1144" i="1"/>
  <c r="T1136" i="1"/>
  <c r="Y1136" i="1"/>
  <c r="AE1136" i="1" s="1"/>
  <c r="AH1136" i="1"/>
  <c r="AI1136" i="1"/>
  <c r="AJ1136" i="1"/>
  <c r="P1136" i="1"/>
  <c r="U1136" i="1"/>
  <c r="O1135" i="1"/>
  <c r="AB1136" i="1"/>
  <c r="U1120" i="1"/>
  <c r="Y1120" i="1"/>
  <c r="AE1120" i="1" s="1"/>
  <c r="AB1120" i="1"/>
  <c r="AH1120" i="1"/>
  <c r="AI1120" i="1"/>
  <c r="AJ1120" i="1"/>
  <c r="T1120" i="1"/>
  <c r="P1120" i="1"/>
  <c r="O1119" i="1"/>
  <c r="AB1104" i="1"/>
  <c r="AH1104" i="1"/>
  <c r="AI1104" i="1"/>
  <c r="P1104" i="1"/>
  <c r="AJ1104" i="1"/>
  <c r="T1104" i="1"/>
  <c r="Y1104" i="1"/>
  <c r="AE1104" i="1" s="1"/>
  <c r="U1104" i="1"/>
  <c r="O1103" i="1"/>
  <c r="AI1080" i="1"/>
  <c r="P1080" i="1"/>
  <c r="AJ1080" i="1"/>
  <c r="T1080" i="1"/>
  <c r="U1080" i="1"/>
  <c r="Y1080" i="1"/>
  <c r="AE1080" i="1" s="1"/>
  <c r="AH1080" i="1"/>
  <c r="O1079" i="1"/>
  <c r="AB1080" i="1"/>
  <c r="T1064" i="1"/>
  <c r="U1064" i="1"/>
  <c r="Y1064" i="1"/>
  <c r="AE1064" i="1" s="1"/>
  <c r="AH1064" i="1"/>
  <c r="AI1064" i="1"/>
  <c r="P1064" i="1"/>
  <c r="AJ1064" i="1"/>
  <c r="O1063" i="1"/>
  <c r="AB1064" i="1"/>
  <c r="AH1056" i="1"/>
  <c r="AI1056" i="1"/>
  <c r="AJ1056" i="1"/>
  <c r="P1056" i="1"/>
  <c r="T1056" i="1"/>
  <c r="Y1056" i="1"/>
  <c r="AE1056" i="1" s="1"/>
  <c r="U1056" i="1"/>
  <c r="AB1056" i="1"/>
  <c r="O1055" i="1"/>
  <c r="O1047" i="1"/>
  <c r="P1048" i="1"/>
  <c r="T1048" i="1"/>
  <c r="U1048" i="1"/>
  <c r="Y1048" i="1"/>
  <c r="AE1048" i="1" s="1"/>
  <c r="AH1048" i="1"/>
  <c r="AJ1048" i="1"/>
  <c r="AI1048" i="1"/>
  <c r="AB1048" i="1"/>
  <c r="AH1040" i="1"/>
  <c r="P1040" i="1"/>
  <c r="AI1040" i="1"/>
  <c r="T1040" i="1"/>
  <c r="AJ1040" i="1"/>
  <c r="U1040" i="1"/>
  <c r="Y1040" i="1"/>
  <c r="AE1040" i="1" s="1"/>
  <c r="AB1040" i="1"/>
  <c r="O1039" i="1"/>
  <c r="T1032" i="1"/>
  <c r="AH1032" i="1"/>
  <c r="P1032" i="1"/>
  <c r="AI1032" i="1"/>
  <c r="AJ1032" i="1"/>
  <c r="Y1032" i="1"/>
  <c r="AE1032" i="1" s="1"/>
  <c r="U1032" i="1"/>
  <c r="O1031" i="1"/>
  <c r="AB1032" i="1"/>
  <c r="AH1024" i="1"/>
  <c r="P1024" i="1"/>
  <c r="AI1024" i="1"/>
  <c r="T1024" i="1"/>
  <c r="AJ1024" i="1"/>
  <c r="U1024" i="1"/>
  <c r="Y1024" i="1"/>
  <c r="AE1024" i="1" s="1"/>
  <c r="AB1024" i="1"/>
  <c r="AL1024" i="1" s="1"/>
  <c r="O1023" i="1"/>
  <c r="Y1016" i="1"/>
  <c r="AE1016" i="1" s="1"/>
  <c r="AH1016" i="1"/>
  <c r="AI1016" i="1"/>
  <c r="AJ1016" i="1"/>
  <c r="P1016" i="1"/>
  <c r="U1016" i="1"/>
  <c r="T1016" i="1"/>
  <c r="O1015" i="1"/>
  <c r="AB1016" i="1"/>
  <c r="AH1008" i="1"/>
  <c r="AI1008" i="1"/>
  <c r="AJ1008" i="1"/>
  <c r="P1008" i="1"/>
  <c r="T1008" i="1"/>
  <c r="Y1008" i="1"/>
  <c r="AE1008" i="1" s="1"/>
  <c r="U1008" i="1"/>
  <c r="AB1008" i="1"/>
  <c r="O1007" i="1"/>
  <c r="AI1000" i="1"/>
  <c r="P1000" i="1"/>
  <c r="AJ1000" i="1"/>
  <c r="T1000" i="1"/>
  <c r="U1000" i="1"/>
  <c r="Y1000" i="1"/>
  <c r="AE1000" i="1" s="1"/>
  <c r="AH1000" i="1"/>
  <c r="O999" i="1"/>
  <c r="AB1000" i="1"/>
  <c r="T992" i="1"/>
  <c r="U992" i="1"/>
  <c r="Y992" i="1"/>
  <c r="AE992" i="1" s="1"/>
  <c r="AH992" i="1"/>
  <c r="AI992" i="1"/>
  <c r="P992" i="1"/>
  <c r="AJ992" i="1"/>
  <c r="AB992" i="1"/>
  <c r="O991" i="1"/>
  <c r="AH984" i="1"/>
  <c r="AI984" i="1"/>
  <c r="P984" i="1"/>
  <c r="AJ984" i="1"/>
  <c r="T984" i="1"/>
  <c r="Y984" i="1"/>
  <c r="AE984" i="1" s="1"/>
  <c r="U984" i="1"/>
  <c r="AB984" i="1"/>
  <c r="O983" i="1"/>
  <c r="AH976" i="1"/>
  <c r="AI976" i="1"/>
  <c r="AJ976" i="1"/>
  <c r="P976" i="1"/>
  <c r="T976" i="1"/>
  <c r="Y976" i="1"/>
  <c r="AE976" i="1" s="1"/>
  <c r="U976" i="1"/>
  <c r="AB976" i="1"/>
  <c r="O975" i="1"/>
  <c r="AH968" i="1"/>
  <c r="AI968" i="1"/>
  <c r="AJ968" i="1"/>
  <c r="P968" i="1"/>
  <c r="T968" i="1"/>
  <c r="U968" i="1"/>
  <c r="Y968" i="1"/>
  <c r="AE968" i="1" s="1"/>
  <c r="AB968" i="1"/>
  <c r="O967" i="1"/>
  <c r="U960" i="1"/>
  <c r="AJ960" i="1"/>
  <c r="Y960" i="1"/>
  <c r="AE960" i="1" s="1"/>
  <c r="AB960" i="1"/>
  <c r="T960" i="1"/>
  <c r="AI960" i="1"/>
  <c r="AH960" i="1"/>
  <c r="P960" i="1"/>
  <c r="O959" i="1"/>
  <c r="Y952" i="1"/>
  <c r="AE952" i="1" s="1"/>
  <c r="AH952" i="1"/>
  <c r="P952" i="1"/>
  <c r="AI952" i="1"/>
  <c r="U952" i="1"/>
  <c r="T952" i="1"/>
  <c r="AJ952" i="1"/>
  <c r="O951" i="1"/>
  <c r="AB952" i="1"/>
  <c r="T944" i="1"/>
  <c r="AJ944" i="1"/>
  <c r="P944" i="1"/>
  <c r="U944" i="1"/>
  <c r="Y944" i="1"/>
  <c r="AE944" i="1" s="1"/>
  <c r="AI944" i="1"/>
  <c r="AH944" i="1"/>
  <c r="AB944" i="1"/>
  <c r="O943" i="1"/>
  <c r="AJ936" i="1"/>
  <c r="P936" i="1"/>
  <c r="T936" i="1"/>
  <c r="U936" i="1"/>
  <c r="AI936" i="1"/>
  <c r="Y936" i="1"/>
  <c r="AE936" i="1" s="1"/>
  <c r="AH936" i="1"/>
  <c r="O935" i="1"/>
  <c r="AB936" i="1"/>
  <c r="Y920" i="1"/>
  <c r="AE920" i="1" s="1"/>
  <c r="AH920" i="1"/>
  <c r="AI920" i="1"/>
  <c r="T920" i="1"/>
  <c r="P920" i="1"/>
  <c r="U920" i="1"/>
  <c r="AJ920" i="1"/>
  <c r="O919" i="1"/>
  <c r="AB920" i="1"/>
  <c r="P912" i="1"/>
  <c r="T912" i="1"/>
  <c r="U912" i="1"/>
  <c r="Y912" i="1"/>
  <c r="AE912" i="1" s="1"/>
  <c r="AH912" i="1"/>
  <c r="AJ912" i="1"/>
  <c r="AI912" i="1"/>
  <c r="AB912" i="1"/>
  <c r="O911" i="1"/>
  <c r="P896" i="1"/>
  <c r="AJ896" i="1"/>
  <c r="AI896" i="1"/>
  <c r="T896" i="1"/>
  <c r="U896" i="1"/>
  <c r="Y896" i="1"/>
  <c r="AE896" i="1" s="1"/>
  <c r="AH896" i="1"/>
  <c r="O895" i="1"/>
  <c r="AB896" i="1"/>
  <c r="AL896" i="1" s="1"/>
  <c r="AH888" i="1"/>
  <c r="T888" i="1"/>
  <c r="Y888" i="1"/>
  <c r="AE888" i="1" s="1"/>
  <c r="AI888" i="1"/>
  <c r="AJ888" i="1"/>
  <c r="U888" i="1"/>
  <c r="P888" i="1"/>
  <c r="AB888" i="1"/>
  <c r="O887" i="1"/>
  <c r="AH880" i="1"/>
  <c r="U880" i="1"/>
  <c r="Y880" i="1"/>
  <c r="AE880" i="1" s="1"/>
  <c r="AI880" i="1"/>
  <c r="AJ880" i="1"/>
  <c r="T880" i="1"/>
  <c r="P880" i="1"/>
  <c r="O879" i="1"/>
  <c r="AB880" i="1"/>
  <c r="AL880" i="1" s="1"/>
  <c r="O871" i="1"/>
  <c r="T872" i="1"/>
  <c r="U864" i="1"/>
  <c r="Y864" i="1"/>
  <c r="AE864" i="1" s="1"/>
  <c r="AH864" i="1"/>
  <c r="AI864" i="1"/>
  <c r="AJ864" i="1"/>
  <c r="T864" i="1"/>
  <c r="P864" i="1"/>
  <c r="AB864" i="1"/>
  <c r="O863" i="1"/>
  <c r="P856" i="1"/>
  <c r="T856" i="1"/>
  <c r="U856" i="1"/>
  <c r="Y856" i="1"/>
  <c r="AE856" i="1" s="1"/>
  <c r="AH856" i="1"/>
  <c r="AJ856" i="1"/>
  <c r="AI856" i="1"/>
  <c r="O855" i="1"/>
  <c r="AB856" i="1"/>
  <c r="AH840" i="1"/>
  <c r="AI840" i="1"/>
  <c r="AJ840" i="1"/>
  <c r="P840" i="1"/>
  <c r="U840" i="1"/>
  <c r="T840" i="1"/>
  <c r="Y840" i="1"/>
  <c r="AE840" i="1" s="1"/>
  <c r="O839" i="1"/>
  <c r="AB840" i="1"/>
  <c r="U832" i="1"/>
  <c r="Y832" i="1"/>
  <c r="AE832" i="1" s="1"/>
  <c r="AH832" i="1"/>
  <c r="AI832" i="1"/>
  <c r="AJ832" i="1"/>
  <c r="T832" i="1"/>
  <c r="P832" i="1"/>
  <c r="O831" i="1"/>
  <c r="AB832" i="1"/>
  <c r="O823" i="1"/>
  <c r="AH824" i="1"/>
  <c r="AI824" i="1"/>
  <c r="P824" i="1"/>
  <c r="AJ824" i="1"/>
  <c r="T824" i="1"/>
  <c r="U824" i="1"/>
  <c r="Y824" i="1"/>
  <c r="AE824" i="1" s="1"/>
  <c r="AB824" i="1"/>
  <c r="AL824" i="1" s="1"/>
  <c r="Y816" i="1"/>
  <c r="AE816" i="1" s="1"/>
  <c r="AB816" i="1"/>
  <c r="P816" i="1"/>
  <c r="U816" i="1"/>
  <c r="AH816" i="1"/>
  <c r="AI816" i="1"/>
  <c r="AJ816" i="1"/>
  <c r="T816" i="1"/>
  <c r="O815" i="1"/>
  <c r="U808" i="1"/>
  <c r="Y808" i="1"/>
  <c r="AE808" i="1" s="1"/>
  <c r="AH808" i="1"/>
  <c r="AI808" i="1"/>
  <c r="P808" i="1"/>
  <c r="AJ808" i="1"/>
  <c r="T808" i="1"/>
  <c r="AB808" i="1"/>
  <c r="O807" i="1"/>
  <c r="O174" i="1"/>
  <c r="O158" i="1"/>
  <c r="T1321" i="1"/>
  <c r="U1321" i="1"/>
  <c r="Y1321" i="1"/>
  <c r="AE1321" i="1" s="1"/>
  <c r="AI1321" i="1"/>
  <c r="P1321" i="1"/>
  <c r="AH1321" i="1"/>
  <c r="AJ1321" i="1"/>
  <c r="AB1321" i="1"/>
  <c r="O1320" i="1"/>
  <c r="AI1359" i="1"/>
  <c r="AJ1359" i="1"/>
  <c r="P1359" i="1"/>
  <c r="T1359" i="1"/>
  <c r="U1359" i="1"/>
  <c r="AH1359" i="1"/>
  <c r="Y1359" i="1"/>
  <c r="AE1359" i="1" s="1"/>
  <c r="AB1359" i="1"/>
  <c r="O1358" i="1"/>
  <c r="P1345" i="1"/>
  <c r="T1345" i="1"/>
  <c r="U1345" i="1"/>
  <c r="Y1345" i="1"/>
  <c r="AE1345" i="1" s="1"/>
  <c r="AH1345" i="1"/>
  <c r="AJ1345" i="1"/>
  <c r="AI1345" i="1"/>
  <c r="AB1345" i="1"/>
  <c r="O1344" i="1"/>
  <c r="AH1337" i="1"/>
  <c r="AI1337" i="1"/>
  <c r="P1337" i="1"/>
  <c r="AJ1337" i="1"/>
  <c r="T1337" i="1"/>
  <c r="U1337" i="1"/>
  <c r="Y1337" i="1"/>
  <c r="AE1337" i="1" s="1"/>
  <c r="AB1337" i="1"/>
  <c r="AB1330" i="1"/>
  <c r="P1330" i="1"/>
  <c r="AH1330" i="1"/>
  <c r="T1330" i="1"/>
  <c r="AI1330" i="1"/>
  <c r="U1330" i="1"/>
  <c r="AJ1330" i="1"/>
  <c r="Y1330" i="1"/>
  <c r="AE1330" i="1" s="1"/>
  <c r="O1329" i="1"/>
  <c r="AI1325" i="1"/>
  <c r="P1325" i="1"/>
  <c r="AJ1325" i="1"/>
  <c r="U1325" i="1"/>
  <c r="T1325" i="1"/>
  <c r="Y1325" i="1"/>
  <c r="AE1325" i="1" s="1"/>
  <c r="AH1325" i="1"/>
  <c r="AB1325" i="1"/>
  <c r="AL1325" i="1" s="1"/>
  <c r="AI1317" i="1"/>
  <c r="AJ1317" i="1"/>
  <c r="P1317" i="1"/>
  <c r="T1317" i="1"/>
  <c r="U1317" i="1"/>
  <c r="Y1317" i="1"/>
  <c r="AE1317" i="1" s="1"/>
  <c r="AH1317" i="1"/>
  <c r="O1316" i="1"/>
  <c r="AB1317" i="1"/>
  <c r="AL1317" i="1" s="1"/>
  <c r="Y1306" i="1"/>
  <c r="AE1306" i="1" s="1"/>
  <c r="AH1306" i="1"/>
  <c r="AJ1306" i="1"/>
  <c r="P1306" i="1"/>
  <c r="T1306" i="1"/>
  <c r="U1306" i="1"/>
  <c r="AI1306" i="1"/>
  <c r="O1305" i="1"/>
  <c r="AB1306" i="1"/>
  <c r="O1295" i="1"/>
  <c r="T1296" i="1"/>
  <c r="U1296" i="1"/>
  <c r="Y1296" i="1"/>
  <c r="AE1296" i="1" s="1"/>
  <c r="AH1296" i="1"/>
  <c r="AI1296" i="1"/>
  <c r="AJ1296" i="1"/>
  <c r="P1296" i="1"/>
  <c r="AB1296" i="1"/>
  <c r="AH1288" i="1"/>
  <c r="P1288" i="1"/>
  <c r="AI1288" i="1"/>
  <c r="T1288" i="1"/>
  <c r="AJ1288" i="1"/>
  <c r="U1288" i="1"/>
  <c r="Y1288" i="1"/>
  <c r="AE1288" i="1" s="1"/>
  <c r="AB1288" i="1"/>
  <c r="P1282" i="1"/>
  <c r="U1282" i="1"/>
  <c r="AH1282" i="1"/>
  <c r="AI1282" i="1"/>
  <c r="Y1282" i="1"/>
  <c r="AE1282" i="1" s="1"/>
  <c r="AJ1282" i="1"/>
  <c r="T1282" i="1"/>
  <c r="O1281" i="1"/>
  <c r="AB1282" i="1"/>
  <c r="AL1282" i="1" s="1"/>
  <c r="O1273" i="1"/>
  <c r="AI1274" i="1"/>
  <c r="T1274" i="1"/>
  <c r="Y1274" i="1"/>
  <c r="AE1274" i="1" s="1"/>
  <c r="P1274" i="1"/>
  <c r="U1274" i="1"/>
  <c r="AH1274" i="1"/>
  <c r="AJ1274" i="1"/>
  <c r="AB1274" i="1"/>
  <c r="AL1274" i="1" s="1"/>
  <c r="T1266" i="1"/>
  <c r="O1265" i="1"/>
  <c r="AH1258" i="1"/>
  <c r="P1258" i="1"/>
  <c r="AI1258" i="1"/>
  <c r="AJ1258" i="1"/>
  <c r="T1258" i="1"/>
  <c r="U1258" i="1"/>
  <c r="Y1258" i="1"/>
  <c r="AE1258" i="1" s="1"/>
  <c r="O1257" i="1"/>
  <c r="AB1258" i="1"/>
  <c r="T1250" i="1"/>
  <c r="O1249" i="1"/>
  <c r="O1241" i="1"/>
  <c r="P1242" i="1"/>
  <c r="AJ1242" i="1"/>
  <c r="T1242" i="1"/>
  <c r="Y1242" i="1"/>
  <c r="AE1242" i="1" s="1"/>
  <c r="AH1242" i="1"/>
  <c r="AI1242" i="1"/>
  <c r="U1242" i="1"/>
  <c r="AH1239" i="1"/>
  <c r="AJ1239" i="1"/>
  <c r="T1239" i="1"/>
  <c r="Y1239" i="1"/>
  <c r="AE1239" i="1" s="1"/>
  <c r="P1239" i="1"/>
  <c r="U1239" i="1"/>
  <c r="AI1239" i="1"/>
  <c r="AB1239" i="1"/>
  <c r="O1238" i="1"/>
  <c r="AH1231" i="1"/>
  <c r="P1231" i="1"/>
  <c r="AJ1231" i="1"/>
  <c r="T1231" i="1"/>
  <c r="U1231" i="1"/>
  <c r="Y1231" i="1"/>
  <c r="AE1231" i="1" s="1"/>
  <c r="AI1231" i="1"/>
  <c r="AB1231" i="1"/>
  <c r="T1223" i="1"/>
  <c r="Y1223" i="1"/>
  <c r="AE1223" i="1" s="1"/>
  <c r="AH1223" i="1"/>
  <c r="AI1223" i="1"/>
  <c r="P1223" i="1"/>
  <c r="U1223" i="1"/>
  <c r="AJ1223" i="1"/>
  <c r="AB1223" i="1"/>
  <c r="O1222" i="1"/>
  <c r="T1215" i="1"/>
  <c r="AI1215" i="1"/>
  <c r="U1215" i="1"/>
  <c r="AJ1215" i="1"/>
  <c r="AH1215" i="1"/>
  <c r="P1215" i="1"/>
  <c r="Y1215" i="1"/>
  <c r="AE1215" i="1" s="1"/>
  <c r="O1214" i="1"/>
  <c r="AB1215" i="1"/>
  <c r="AL1215" i="1" s="1"/>
  <c r="P1207" i="1"/>
  <c r="AH1207" i="1"/>
  <c r="U1207" i="1"/>
  <c r="AJ1207" i="1"/>
  <c r="Y1207" i="1"/>
  <c r="AE1207" i="1" s="1"/>
  <c r="AI1207" i="1"/>
  <c r="T1207" i="1"/>
  <c r="AB1207" i="1"/>
  <c r="AL1207" i="1" s="1"/>
  <c r="O1206" i="1"/>
  <c r="AH1199" i="1"/>
  <c r="AJ1199" i="1"/>
  <c r="T1199" i="1"/>
  <c r="U1199" i="1"/>
  <c r="AI1199" i="1"/>
  <c r="P1199" i="1"/>
  <c r="Y1199" i="1"/>
  <c r="AE1199" i="1" s="1"/>
  <c r="O1198" i="1"/>
  <c r="AB1199" i="1"/>
  <c r="P1191" i="1"/>
  <c r="Y1191" i="1"/>
  <c r="AE1191" i="1" s="1"/>
  <c r="AB1191" i="1"/>
  <c r="AH1191" i="1"/>
  <c r="AI1191" i="1"/>
  <c r="AJ1191" i="1"/>
  <c r="T1191" i="1"/>
  <c r="U1191" i="1"/>
  <c r="O1190" i="1"/>
  <c r="T1183" i="1"/>
  <c r="U1183" i="1"/>
  <c r="Y1183" i="1"/>
  <c r="AE1183" i="1" s="1"/>
  <c r="AB1183" i="1"/>
  <c r="AH1183" i="1"/>
  <c r="AI1183" i="1"/>
  <c r="AJ1183" i="1"/>
  <c r="P1183" i="1"/>
  <c r="O1182" i="1"/>
  <c r="AH1167" i="1"/>
  <c r="AI1167" i="1"/>
  <c r="P1167" i="1"/>
  <c r="AJ1167" i="1"/>
  <c r="T1167" i="1"/>
  <c r="U1167" i="1"/>
  <c r="Y1167" i="1"/>
  <c r="AE1167" i="1" s="1"/>
  <c r="AB1167" i="1"/>
  <c r="O1166" i="1"/>
  <c r="T1159" i="1"/>
  <c r="U1159" i="1"/>
  <c r="Y1159" i="1"/>
  <c r="AE1159" i="1" s="1"/>
  <c r="AH1159" i="1"/>
  <c r="AI1159" i="1"/>
  <c r="AJ1159" i="1"/>
  <c r="P1159" i="1"/>
  <c r="AB1159" i="1"/>
  <c r="O1158" i="1"/>
  <c r="U1151" i="1"/>
  <c r="Y1151" i="1"/>
  <c r="AE1151" i="1" s="1"/>
  <c r="AH1151" i="1"/>
  <c r="AI1151" i="1"/>
  <c r="AJ1151" i="1"/>
  <c r="P1151" i="1"/>
  <c r="T1151" i="1"/>
  <c r="O1150" i="1"/>
  <c r="AB1151" i="1"/>
  <c r="O1142" i="1"/>
  <c r="T1143" i="1"/>
  <c r="T1135" i="1"/>
  <c r="Y1135" i="1"/>
  <c r="AE1135" i="1" s="1"/>
  <c r="AI1135" i="1"/>
  <c r="AJ1135" i="1"/>
  <c r="P1135" i="1"/>
  <c r="U1135" i="1"/>
  <c r="AH1135" i="1"/>
  <c r="O1134" i="1"/>
  <c r="AB1135" i="1"/>
  <c r="AH1119" i="1"/>
  <c r="AI1119" i="1"/>
  <c r="AJ1119" i="1"/>
  <c r="P1119" i="1"/>
  <c r="T1119" i="1"/>
  <c r="Y1119" i="1"/>
  <c r="AE1119" i="1" s="1"/>
  <c r="U1119" i="1"/>
  <c r="O1118" i="1"/>
  <c r="AB1119" i="1"/>
  <c r="O1110" i="1"/>
  <c r="T1111" i="1"/>
  <c r="AJ1103" i="1"/>
  <c r="P1103" i="1"/>
  <c r="T1103" i="1"/>
  <c r="U1103" i="1"/>
  <c r="Y1103" i="1"/>
  <c r="AE1103" i="1" s="1"/>
  <c r="AI1103" i="1"/>
  <c r="AH1103" i="1"/>
  <c r="O1102" i="1"/>
  <c r="AB1103" i="1"/>
  <c r="U1079" i="1"/>
  <c r="Y1079" i="1"/>
  <c r="AE1079" i="1" s="1"/>
  <c r="AB1079" i="1"/>
  <c r="AH1079" i="1"/>
  <c r="AI1079" i="1"/>
  <c r="AJ1079" i="1"/>
  <c r="T1079" i="1"/>
  <c r="P1079" i="1"/>
  <c r="O1078" i="1"/>
  <c r="O1070" i="1"/>
  <c r="T1071" i="1"/>
  <c r="Y1063" i="1"/>
  <c r="AE1063" i="1" s="1"/>
  <c r="AH1063" i="1"/>
  <c r="AI1063" i="1"/>
  <c r="AJ1063" i="1"/>
  <c r="P1063" i="1"/>
  <c r="U1063" i="1"/>
  <c r="T1063" i="1"/>
  <c r="AB1063" i="1"/>
  <c r="O1062" i="1"/>
  <c r="AI1055" i="1"/>
  <c r="AJ1055" i="1"/>
  <c r="P1055" i="1"/>
  <c r="T1055" i="1"/>
  <c r="U1055" i="1"/>
  <c r="Y1055" i="1"/>
  <c r="AE1055" i="1" s="1"/>
  <c r="AH1055" i="1"/>
  <c r="AB1055" i="1"/>
  <c r="O1054" i="1"/>
  <c r="U1039" i="1"/>
  <c r="Y1039" i="1"/>
  <c r="AE1039" i="1" s="1"/>
  <c r="AH1039" i="1"/>
  <c r="AI1039" i="1"/>
  <c r="T1039" i="1"/>
  <c r="P1039" i="1"/>
  <c r="AJ1039" i="1"/>
  <c r="AB1039" i="1"/>
  <c r="Y1031" i="1"/>
  <c r="AE1031" i="1" s="1"/>
  <c r="AI1031" i="1"/>
  <c r="AJ1031" i="1"/>
  <c r="U1031" i="1"/>
  <c r="P1031" i="1"/>
  <c r="T1031" i="1"/>
  <c r="AH1031" i="1"/>
  <c r="AB1031" i="1"/>
  <c r="O1030" i="1"/>
  <c r="O1022" i="1"/>
  <c r="U1023" i="1"/>
  <c r="Y1023" i="1"/>
  <c r="AE1023" i="1" s="1"/>
  <c r="AH1023" i="1"/>
  <c r="AI1023" i="1"/>
  <c r="T1023" i="1"/>
  <c r="P1023" i="1"/>
  <c r="AJ1023" i="1"/>
  <c r="AB1023" i="1"/>
  <c r="AL1023" i="1" s="1"/>
  <c r="AH1015" i="1"/>
  <c r="AI1015" i="1"/>
  <c r="AJ1015" i="1"/>
  <c r="P1015" i="1"/>
  <c r="T1015" i="1"/>
  <c r="Y1015" i="1"/>
  <c r="AE1015" i="1" s="1"/>
  <c r="U1015" i="1"/>
  <c r="O1014" i="1"/>
  <c r="AB1015" i="1"/>
  <c r="AI1007" i="1"/>
  <c r="P1007" i="1"/>
  <c r="AJ1007" i="1"/>
  <c r="T1007" i="1"/>
  <c r="U1007" i="1"/>
  <c r="Y1007" i="1"/>
  <c r="AE1007" i="1" s="1"/>
  <c r="AH1007" i="1"/>
  <c r="O1006" i="1"/>
  <c r="AB1007" i="1"/>
  <c r="U999" i="1"/>
  <c r="Y999" i="1"/>
  <c r="AE999" i="1" s="1"/>
  <c r="AH999" i="1"/>
  <c r="AI999" i="1"/>
  <c r="T999" i="1"/>
  <c r="AJ999" i="1"/>
  <c r="P999" i="1"/>
  <c r="AB999" i="1"/>
  <c r="O998" i="1"/>
  <c r="Y991" i="1"/>
  <c r="AE991" i="1" s="1"/>
  <c r="AH991" i="1"/>
  <c r="AI991" i="1"/>
  <c r="AJ991" i="1"/>
  <c r="P991" i="1"/>
  <c r="U991" i="1"/>
  <c r="T991" i="1"/>
  <c r="O990" i="1"/>
  <c r="AB991" i="1"/>
  <c r="AJ983" i="1"/>
  <c r="P983" i="1"/>
  <c r="T983" i="1"/>
  <c r="U983" i="1"/>
  <c r="Y983" i="1"/>
  <c r="AE983" i="1" s="1"/>
  <c r="AI983" i="1"/>
  <c r="AH983" i="1"/>
  <c r="AB983" i="1"/>
  <c r="AI975" i="1"/>
  <c r="AJ975" i="1"/>
  <c r="P975" i="1"/>
  <c r="T975" i="1"/>
  <c r="U975" i="1"/>
  <c r="Y975" i="1"/>
  <c r="AE975" i="1" s="1"/>
  <c r="AH975" i="1"/>
  <c r="O974" i="1"/>
  <c r="AB975" i="1"/>
  <c r="P967" i="1"/>
  <c r="AJ967" i="1"/>
  <c r="T967" i="1"/>
  <c r="U967" i="1"/>
  <c r="Y967" i="1"/>
  <c r="AE967" i="1" s="1"/>
  <c r="AI967" i="1"/>
  <c r="AH967" i="1"/>
  <c r="AB967" i="1"/>
  <c r="O966" i="1"/>
  <c r="AH959" i="1"/>
  <c r="AI959" i="1"/>
  <c r="P959" i="1"/>
  <c r="T959" i="1"/>
  <c r="Y959" i="1"/>
  <c r="AE959" i="1" s="1"/>
  <c r="U959" i="1"/>
  <c r="AJ959" i="1"/>
  <c r="AB959" i="1"/>
  <c r="O958" i="1"/>
  <c r="AI951" i="1"/>
  <c r="P951" i="1"/>
  <c r="AJ951" i="1"/>
  <c r="Y951" i="1"/>
  <c r="AE951" i="1" s="1"/>
  <c r="AH951" i="1"/>
  <c r="T951" i="1"/>
  <c r="U951" i="1"/>
  <c r="O950" i="1"/>
  <c r="AB951" i="1"/>
  <c r="AL951" i="1" s="1"/>
  <c r="T943" i="1"/>
  <c r="U943" i="1"/>
  <c r="Y943" i="1"/>
  <c r="AE943" i="1" s="1"/>
  <c r="AH943" i="1"/>
  <c r="P943" i="1"/>
  <c r="AI943" i="1"/>
  <c r="AJ943" i="1"/>
  <c r="AB943" i="1"/>
  <c r="O942" i="1"/>
  <c r="T935" i="1"/>
  <c r="P935" i="1"/>
  <c r="U935" i="1"/>
  <c r="Y935" i="1"/>
  <c r="AE935" i="1" s="1"/>
  <c r="AH935" i="1"/>
  <c r="AI935" i="1"/>
  <c r="AJ935" i="1"/>
  <c r="AB935" i="1"/>
  <c r="O934" i="1"/>
  <c r="O926" i="1"/>
  <c r="T927" i="1"/>
  <c r="AH919" i="1"/>
  <c r="AI919" i="1"/>
  <c r="AJ919" i="1"/>
  <c r="P919" i="1"/>
  <c r="Y919" i="1"/>
  <c r="AE919" i="1" s="1"/>
  <c r="U919" i="1"/>
  <c r="T919" i="1"/>
  <c r="O918" i="1"/>
  <c r="AB919" i="1"/>
  <c r="U911" i="1"/>
  <c r="T911" i="1"/>
  <c r="Y911" i="1"/>
  <c r="AE911" i="1" s="1"/>
  <c r="AH911" i="1"/>
  <c r="P911" i="1"/>
  <c r="AI911" i="1"/>
  <c r="AJ911" i="1"/>
  <c r="O910" i="1"/>
  <c r="AB911" i="1"/>
  <c r="T895" i="1"/>
  <c r="AI895" i="1"/>
  <c r="P895" i="1"/>
  <c r="U895" i="1"/>
  <c r="Y895" i="1"/>
  <c r="AE895" i="1" s="1"/>
  <c r="AJ895" i="1"/>
  <c r="AH895" i="1"/>
  <c r="O894" i="1"/>
  <c r="AB895" i="1"/>
  <c r="T887" i="1"/>
  <c r="AJ887" i="1"/>
  <c r="AH887" i="1"/>
  <c r="AI887" i="1"/>
  <c r="P887" i="1"/>
  <c r="Y887" i="1"/>
  <c r="AE887" i="1" s="1"/>
  <c r="U887" i="1"/>
  <c r="AB887" i="1"/>
  <c r="O886" i="1"/>
  <c r="P879" i="1"/>
  <c r="AI879" i="1"/>
  <c r="U879" i="1"/>
  <c r="AH879" i="1"/>
  <c r="AJ879" i="1"/>
  <c r="Y879" i="1"/>
  <c r="AE879" i="1" s="1"/>
  <c r="T879" i="1"/>
  <c r="AB879" i="1"/>
  <c r="AL879" i="1" s="1"/>
  <c r="O878" i="1"/>
  <c r="AH871" i="1"/>
  <c r="AI871" i="1"/>
  <c r="P871" i="1"/>
  <c r="AJ871" i="1"/>
  <c r="T871" i="1"/>
  <c r="U871" i="1"/>
  <c r="Y871" i="1"/>
  <c r="AE871" i="1" s="1"/>
  <c r="AB871" i="1"/>
  <c r="AL871" i="1" s="1"/>
  <c r="O870" i="1"/>
  <c r="AH863" i="1"/>
  <c r="AI863" i="1"/>
  <c r="P863" i="1"/>
  <c r="AJ863" i="1"/>
  <c r="T863" i="1"/>
  <c r="U863" i="1"/>
  <c r="Y863" i="1"/>
  <c r="AE863" i="1" s="1"/>
  <c r="AB863" i="1"/>
  <c r="O862" i="1"/>
  <c r="Y855" i="1"/>
  <c r="AE855" i="1" s="1"/>
  <c r="AH855" i="1"/>
  <c r="AI855" i="1"/>
  <c r="P855" i="1"/>
  <c r="AJ855" i="1"/>
  <c r="U855" i="1"/>
  <c r="T855" i="1"/>
  <c r="O854" i="1"/>
  <c r="AB855" i="1"/>
  <c r="O846" i="1"/>
  <c r="T847" i="1"/>
  <c r="AI839" i="1"/>
  <c r="P839" i="1"/>
  <c r="AJ839" i="1"/>
  <c r="T839" i="1"/>
  <c r="U839" i="1"/>
  <c r="Y839" i="1"/>
  <c r="AE839" i="1" s="1"/>
  <c r="AH839" i="1"/>
  <c r="O838" i="1"/>
  <c r="AB839" i="1"/>
  <c r="Y831" i="1"/>
  <c r="AE831" i="1" s="1"/>
  <c r="AH831" i="1"/>
  <c r="AI831" i="1"/>
  <c r="AJ831" i="1"/>
  <c r="P831" i="1"/>
  <c r="U831" i="1"/>
  <c r="T831" i="1"/>
  <c r="O830" i="1"/>
  <c r="AB831" i="1"/>
  <c r="AI815" i="1"/>
  <c r="AJ815" i="1"/>
  <c r="U815" i="1"/>
  <c r="P815" i="1"/>
  <c r="T815" i="1"/>
  <c r="Y815" i="1"/>
  <c r="AE815" i="1" s="1"/>
  <c r="AH815" i="1"/>
  <c r="O814" i="1"/>
  <c r="AB815" i="1"/>
  <c r="AH807" i="1"/>
  <c r="AI807" i="1"/>
  <c r="AJ807" i="1"/>
  <c r="U807" i="1"/>
  <c r="P807" i="1"/>
  <c r="T807" i="1"/>
  <c r="Y807" i="1"/>
  <c r="AE807" i="1" s="1"/>
  <c r="AB807" i="1"/>
  <c r="O806" i="1"/>
  <c r="T1358" i="1"/>
  <c r="U1358" i="1"/>
  <c r="Y1358" i="1"/>
  <c r="AE1358" i="1" s="1"/>
  <c r="AH1358" i="1"/>
  <c r="P1358" i="1"/>
  <c r="AJ1358" i="1"/>
  <c r="AI1358" i="1"/>
  <c r="AB1358" i="1"/>
  <c r="O1357" i="1"/>
  <c r="T1350" i="1"/>
  <c r="T1344" i="1"/>
  <c r="U1344" i="1"/>
  <c r="Y1344" i="1"/>
  <c r="AE1344" i="1" s="1"/>
  <c r="AH1344" i="1"/>
  <c r="AI1344" i="1"/>
  <c r="AJ1344" i="1"/>
  <c r="P1344" i="1"/>
  <c r="O1343" i="1"/>
  <c r="AB1344" i="1"/>
  <c r="T1336" i="1"/>
  <c r="O1328" i="1"/>
  <c r="T1329" i="1"/>
  <c r="U1329" i="1"/>
  <c r="Y1329" i="1"/>
  <c r="AE1329" i="1" s="1"/>
  <c r="AH1329" i="1"/>
  <c r="P1329" i="1"/>
  <c r="AJ1329" i="1"/>
  <c r="AI1329" i="1"/>
  <c r="AB1329" i="1"/>
  <c r="AL1329" i="1" s="1"/>
  <c r="Y1324" i="1"/>
  <c r="AE1324" i="1" s="1"/>
  <c r="P1324" i="1"/>
  <c r="AI1324" i="1"/>
  <c r="T1324" i="1"/>
  <c r="U1324" i="1"/>
  <c r="AH1324" i="1"/>
  <c r="AJ1324" i="1"/>
  <c r="AB1324" i="1"/>
  <c r="O1323" i="1"/>
  <c r="U1316" i="1"/>
  <c r="Y1316" i="1"/>
  <c r="AE1316" i="1" s="1"/>
  <c r="AH1316" i="1"/>
  <c r="T1316" i="1"/>
  <c r="AJ1316" i="1"/>
  <c r="P1316" i="1"/>
  <c r="AI1316" i="1"/>
  <c r="O1315" i="1"/>
  <c r="AB1316" i="1"/>
  <c r="AH1313" i="1"/>
  <c r="AI1313" i="1"/>
  <c r="P1313" i="1"/>
  <c r="AJ1313" i="1"/>
  <c r="T1313" i="1"/>
  <c r="U1313" i="1"/>
  <c r="Y1313" i="1"/>
  <c r="AE1313" i="1" s="1"/>
  <c r="AB1313" i="1"/>
  <c r="AH1305" i="1"/>
  <c r="AI1305" i="1"/>
  <c r="T1305" i="1"/>
  <c r="P1305" i="1"/>
  <c r="U1305" i="1"/>
  <c r="Y1305" i="1"/>
  <c r="AE1305" i="1" s="1"/>
  <c r="AJ1305" i="1"/>
  <c r="O1304" i="1"/>
  <c r="AB1305" i="1"/>
  <c r="U1281" i="1"/>
  <c r="AI1281" i="1"/>
  <c r="AJ1281" i="1"/>
  <c r="P1281" i="1"/>
  <c r="T1281" i="1"/>
  <c r="Y1281" i="1"/>
  <c r="AE1281" i="1" s="1"/>
  <c r="AH1281" i="1"/>
  <c r="AB1281" i="1"/>
  <c r="O1280" i="1"/>
  <c r="P1265" i="1"/>
  <c r="AH1265" i="1"/>
  <c r="Y1265" i="1"/>
  <c r="AE1265" i="1" s="1"/>
  <c r="AJ1265" i="1"/>
  <c r="T1265" i="1"/>
  <c r="U1265" i="1"/>
  <c r="AI1265" i="1"/>
  <c r="O1264" i="1"/>
  <c r="AB1265" i="1"/>
  <c r="AJ1257" i="1"/>
  <c r="U1257" i="1"/>
  <c r="Y1257" i="1"/>
  <c r="AE1257" i="1" s="1"/>
  <c r="AH1257" i="1"/>
  <c r="AI1257" i="1"/>
  <c r="P1257" i="1"/>
  <c r="T1257" i="1"/>
  <c r="AB1257" i="1"/>
  <c r="O1256" i="1"/>
  <c r="AH1249" i="1"/>
  <c r="AI1249" i="1"/>
  <c r="P1249" i="1"/>
  <c r="AJ1249" i="1"/>
  <c r="T1249" i="1"/>
  <c r="U1249" i="1"/>
  <c r="Y1249" i="1"/>
  <c r="AE1249" i="1" s="1"/>
  <c r="AB1249" i="1"/>
  <c r="AL1249" i="1" s="1"/>
  <c r="O1248" i="1"/>
  <c r="T1238" i="1"/>
  <c r="Y1238" i="1"/>
  <c r="AE1238" i="1" s="1"/>
  <c r="AI1238" i="1"/>
  <c r="P1238" i="1"/>
  <c r="AJ1238" i="1"/>
  <c r="U1238" i="1"/>
  <c r="AH1238" i="1"/>
  <c r="AB1238" i="1"/>
  <c r="O1237" i="1"/>
  <c r="Y1222" i="1"/>
  <c r="AE1222" i="1" s="1"/>
  <c r="AI1222" i="1"/>
  <c r="P1222" i="1"/>
  <c r="T1222" i="1"/>
  <c r="U1222" i="1"/>
  <c r="AH1222" i="1"/>
  <c r="AJ1222" i="1"/>
  <c r="AB1222" i="1"/>
  <c r="O1221" i="1"/>
  <c r="Y1214" i="1"/>
  <c r="AE1214" i="1" s="1"/>
  <c r="P1214" i="1"/>
  <c r="AH1214" i="1"/>
  <c r="AB1214" i="1"/>
  <c r="AI1214" i="1"/>
  <c r="AJ1214" i="1"/>
  <c r="T1214" i="1"/>
  <c r="U1214" i="1"/>
  <c r="O1213" i="1"/>
  <c r="O1205" i="1"/>
  <c r="AH1206" i="1"/>
  <c r="P1206" i="1"/>
  <c r="AJ1206" i="1"/>
  <c r="T1206" i="1"/>
  <c r="Y1206" i="1"/>
  <c r="AE1206" i="1" s="1"/>
  <c r="AI1206" i="1"/>
  <c r="U1206" i="1"/>
  <c r="AB1206" i="1"/>
  <c r="AL1206" i="1" s="1"/>
  <c r="P1198" i="1"/>
  <c r="AJ1198" i="1"/>
  <c r="U1198" i="1"/>
  <c r="T1198" i="1"/>
  <c r="Y1198" i="1"/>
  <c r="AE1198" i="1" s="1"/>
  <c r="AH1198" i="1"/>
  <c r="AI1198" i="1"/>
  <c r="O1197" i="1"/>
  <c r="AB1198" i="1"/>
  <c r="AI1190" i="1"/>
  <c r="AJ1190" i="1"/>
  <c r="P1190" i="1"/>
  <c r="T1190" i="1"/>
  <c r="U1190" i="1"/>
  <c r="Y1190" i="1"/>
  <c r="AE1190" i="1" s="1"/>
  <c r="AH1190" i="1"/>
  <c r="O1189" i="1"/>
  <c r="AB1190" i="1"/>
  <c r="AH1182" i="1"/>
  <c r="AI1182" i="1"/>
  <c r="AJ1182" i="1"/>
  <c r="P1182" i="1"/>
  <c r="T1182" i="1"/>
  <c r="U1182" i="1"/>
  <c r="Y1182" i="1"/>
  <c r="AE1182" i="1" s="1"/>
  <c r="AB1182" i="1"/>
  <c r="O1181" i="1"/>
  <c r="O1173" i="1"/>
  <c r="T1174" i="1"/>
  <c r="T1166" i="1"/>
  <c r="U1166" i="1"/>
  <c r="Y1166" i="1"/>
  <c r="AE1166" i="1" s="1"/>
  <c r="AH1166" i="1"/>
  <c r="AI1166" i="1"/>
  <c r="P1166" i="1"/>
  <c r="AJ1166" i="1"/>
  <c r="AB1166" i="1"/>
  <c r="O1165" i="1"/>
  <c r="Y1158" i="1"/>
  <c r="AE1158" i="1" s="1"/>
  <c r="AH1158" i="1"/>
  <c r="AI1158" i="1"/>
  <c r="AJ1158" i="1"/>
  <c r="P1158" i="1"/>
  <c r="T1158" i="1"/>
  <c r="U1158" i="1"/>
  <c r="AB1158" i="1"/>
  <c r="O1157" i="1"/>
  <c r="Y1150" i="1"/>
  <c r="AE1150" i="1" s="1"/>
  <c r="AH1150" i="1"/>
  <c r="AI1150" i="1"/>
  <c r="AJ1150" i="1"/>
  <c r="P1150" i="1"/>
  <c r="T1150" i="1"/>
  <c r="U1150" i="1"/>
  <c r="O1149" i="1"/>
  <c r="AB1150" i="1"/>
  <c r="P1142" i="1"/>
  <c r="AI1142" i="1"/>
  <c r="U1142" i="1"/>
  <c r="Y1142" i="1"/>
  <c r="AE1142" i="1" s="1"/>
  <c r="AJ1142" i="1"/>
  <c r="T1142" i="1"/>
  <c r="AH1142" i="1"/>
  <c r="O1141" i="1"/>
  <c r="AB1142" i="1"/>
  <c r="Y1134" i="1"/>
  <c r="AE1134" i="1" s="1"/>
  <c r="AH1134" i="1"/>
  <c r="AJ1134" i="1"/>
  <c r="P1134" i="1"/>
  <c r="T1134" i="1"/>
  <c r="U1134" i="1"/>
  <c r="AI1134" i="1"/>
  <c r="AB1134" i="1"/>
  <c r="O1133" i="1"/>
  <c r="O1125" i="1"/>
  <c r="T1126" i="1"/>
  <c r="AI1118" i="1"/>
  <c r="AJ1118" i="1"/>
  <c r="P1118" i="1"/>
  <c r="T1118" i="1"/>
  <c r="U1118" i="1"/>
  <c r="AH1118" i="1"/>
  <c r="Y1118" i="1"/>
  <c r="AE1118" i="1" s="1"/>
  <c r="AB1118" i="1"/>
  <c r="O1117" i="1"/>
  <c r="Y1110" i="1"/>
  <c r="AE1110" i="1" s="1"/>
  <c r="AH1110" i="1"/>
  <c r="AI1110" i="1"/>
  <c r="P1110" i="1"/>
  <c r="AJ1110" i="1"/>
  <c r="U1110" i="1"/>
  <c r="T1110" i="1"/>
  <c r="O1109" i="1"/>
  <c r="AB1110" i="1"/>
  <c r="AL1110" i="1" s="1"/>
  <c r="T1102" i="1"/>
  <c r="U1102" i="1"/>
  <c r="Y1102" i="1"/>
  <c r="AE1102" i="1" s="1"/>
  <c r="AH1102" i="1"/>
  <c r="P1102" i="1"/>
  <c r="AJ1102" i="1"/>
  <c r="AI1102" i="1"/>
  <c r="O1101" i="1"/>
  <c r="AB1102" i="1"/>
  <c r="AH1078" i="1"/>
  <c r="AI1078" i="1"/>
  <c r="AJ1078" i="1"/>
  <c r="P1078" i="1"/>
  <c r="T1078" i="1"/>
  <c r="U1078" i="1"/>
  <c r="AB1078" i="1"/>
  <c r="Y1078" i="1"/>
  <c r="AE1078" i="1" s="1"/>
  <c r="O1077" i="1"/>
  <c r="U1070" i="1"/>
  <c r="Y1070" i="1"/>
  <c r="AE1070" i="1" s="1"/>
  <c r="AH1070" i="1"/>
  <c r="AI1070" i="1"/>
  <c r="AJ1070" i="1"/>
  <c r="T1070" i="1"/>
  <c r="P1070" i="1"/>
  <c r="AB1070" i="1"/>
  <c r="O1069" i="1"/>
  <c r="AH1062" i="1"/>
  <c r="AI1062" i="1"/>
  <c r="AJ1062" i="1"/>
  <c r="P1062" i="1"/>
  <c r="T1062" i="1"/>
  <c r="Y1062" i="1"/>
  <c r="AE1062" i="1" s="1"/>
  <c r="U1062" i="1"/>
  <c r="AB1062" i="1"/>
  <c r="O1061" i="1"/>
  <c r="P1054" i="1"/>
  <c r="T1054" i="1"/>
  <c r="U1054" i="1"/>
  <c r="Y1054" i="1"/>
  <c r="AE1054" i="1" s="1"/>
  <c r="AH1054" i="1"/>
  <c r="AJ1054" i="1"/>
  <c r="AI1054" i="1"/>
  <c r="AB1054" i="1"/>
  <c r="O1053" i="1"/>
  <c r="T1046" i="1"/>
  <c r="U1046" i="1"/>
  <c r="Y1046" i="1"/>
  <c r="AE1046" i="1" s="1"/>
  <c r="AH1046" i="1"/>
  <c r="AI1046" i="1"/>
  <c r="P1046" i="1"/>
  <c r="AJ1046" i="1"/>
  <c r="AB1046" i="1"/>
  <c r="O1045" i="1"/>
  <c r="O1037" i="1"/>
  <c r="T1038" i="1"/>
  <c r="AI1030" i="1"/>
  <c r="AJ1030" i="1"/>
  <c r="T1030" i="1"/>
  <c r="U1030" i="1"/>
  <c r="AH1030" i="1"/>
  <c r="P1030" i="1"/>
  <c r="Y1030" i="1"/>
  <c r="AE1030" i="1" s="1"/>
  <c r="AB1030" i="1"/>
  <c r="O1029" i="1"/>
  <c r="AI1014" i="1"/>
  <c r="AJ1014" i="1"/>
  <c r="P1014" i="1"/>
  <c r="T1014" i="1"/>
  <c r="U1014" i="1"/>
  <c r="Y1014" i="1"/>
  <c r="AE1014" i="1" s="1"/>
  <c r="AH1014" i="1"/>
  <c r="AB1014" i="1"/>
  <c r="O1013" i="1"/>
  <c r="Y1006" i="1"/>
  <c r="AE1006" i="1" s="1"/>
  <c r="AH1006" i="1"/>
  <c r="AI1006" i="1"/>
  <c r="P1006" i="1"/>
  <c r="AJ1006" i="1"/>
  <c r="U1006" i="1"/>
  <c r="T1006" i="1"/>
  <c r="O1005" i="1"/>
  <c r="AB1006" i="1"/>
  <c r="AL1006" i="1" s="1"/>
  <c r="AH998" i="1"/>
  <c r="AI998" i="1"/>
  <c r="AJ998" i="1"/>
  <c r="P998" i="1"/>
  <c r="T998" i="1"/>
  <c r="U998" i="1"/>
  <c r="Y998" i="1"/>
  <c r="AE998" i="1" s="1"/>
  <c r="O997" i="1"/>
  <c r="AB998" i="1"/>
  <c r="AH990" i="1"/>
  <c r="AI990" i="1"/>
  <c r="AJ990" i="1"/>
  <c r="P990" i="1"/>
  <c r="T990" i="1"/>
  <c r="Y990" i="1"/>
  <c r="AE990" i="1" s="1"/>
  <c r="U990" i="1"/>
  <c r="O989" i="1"/>
  <c r="AB990" i="1"/>
  <c r="O981" i="1"/>
  <c r="T982" i="1"/>
  <c r="P974" i="1"/>
  <c r="T974" i="1"/>
  <c r="U974" i="1"/>
  <c r="Y974" i="1"/>
  <c r="AE974" i="1" s="1"/>
  <c r="AH974" i="1"/>
  <c r="AJ974" i="1"/>
  <c r="AI974" i="1"/>
  <c r="O973" i="1"/>
  <c r="AB974" i="1"/>
  <c r="O965" i="1"/>
  <c r="AH966" i="1"/>
  <c r="P966" i="1"/>
  <c r="AI966" i="1"/>
  <c r="T966" i="1"/>
  <c r="AJ966" i="1"/>
  <c r="Y966" i="1"/>
  <c r="AE966" i="1" s="1"/>
  <c r="U966" i="1"/>
  <c r="AB966" i="1"/>
  <c r="AI958" i="1"/>
  <c r="AJ958" i="1"/>
  <c r="P958" i="1"/>
  <c r="T958" i="1"/>
  <c r="U958" i="1"/>
  <c r="Y958" i="1"/>
  <c r="AE958" i="1" s="1"/>
  <c r="AH958" i="1"/>
  <c r="O957" i="1"/>
  <c r="AB958" i="1"/>
  <c r="O949" i="1"/>
  <c r="Y950" i="1"/>
  <c r="AE950" i="1" s="1"/>
  <c r="AH950" i="1"/>
  <c r="P950" i="1"/>
  <c r="AI950" i="1"/>
  <c r="U950" i="1"/>
  <c r="AJ950" i="1"/>
  <c r="T950" i="1"/>
  <c r="AB950" i="1"/>
  <c r="AL950" i="1" s="1"/>
  <c r="AI942" i="1"/>
  <c r="Y942" i="1"/>
  <c r="AE942" i="1" s="1"/>
  <c r="AH942" i="1"/>
  <c r="AJ942" i="1"/>
  <c r="U942" i="1"/>
  <c r="P942" i="1"/>
  <c r="T942" i="1"/>
  <c r="O941" i="1"/>
  <c r="AB942" i="1"/>
  <c r="U934" i="1"/>
  <c r="P934" i="1"/>
  <c r="T934" i="1"/>
  <c r="Y934" i="1"/>
  <c r="AE934" i="1" s="1"/>
  <c r="AH934" i="1"/>
  <c r="AI934" i="1"/>
  <c r="AJ934" i="1"/>
  <c r="AB934" i="1"/>
  <c r="O933" i="1"/>
  <c r="U918" i="1"/>
  <c r="P918" i="1"/>
  <c r="T918" i="1"/>
  <c r="Y918" i="1"/>
  <c r="AE918" i="1" s="1"/>
  <c r="AB918" i="1"/>
  <c r="AI918" i="1"/>
  <c r="AH918" i="1"/>
  <c r="AJ918" i="1"/>
  <c r="O917" i="1"/>
  <c r="AH910" i="1"/>
  <c r="AB910" i="1"/>
  <c r="AI910" i="1"/>
  <c r="AJ910" i="1"/>
  <c r="U910" i="1"/>
  <c r="P910" i="1"/>
  <c r="T910" i="1"/>
  <c r="Y910" i="1"/>
  <c r="AE910" i="1" s="1"/>
  <c r="O909" i="1"/>
  <c r="O901" i="1"/>
  <c r="T902" i="1"/>
  <c r="Y894" i="1"/>
  <c r="AE894" i="1" s="1"/>
  <c r="AB894" i="1"/>
  <c r="AH894" i="1"/>
  <c r="AI894" i="1"/>
  <c r="P894" i="1"/>
  <c r="AJ894" i="1"/>
  <c r="T894" i="1"/>
  <c r="U894" i="1"/>
  <c r="O893" i="1"/>
  <c r="T886" i="1"/>
  <c r="AI886" i="1"/>
  <c r="AJ886" i="1"/>
  <c r="P886" i="1"/>
  <c r="U886" i="1"/>
  <c r="Y886" i="1"/>
  <c r="AE886" i="1" s="1"/>
  <c r="AH886" i="1"/>
  <c r="AB886" i="1"/>
  <c r="O885" i="1"/>
  <c r="AB878" i="1"/>
  <c r="AL878" i="1" s="1"/>
  <c r="P878" i="1"/>
  <c r="AH878" i="1"/>
  <c r="AI878" i="1"/>
  <c r="AJ878" i="1"/>
  <c r="T878" i="1"/>
  <c r="U878" i="1"/>
  <c r="Y878" i="1"/>
  <c r="AE878" i="1" s="1"/>
  <c r="O877" i="1"/>
  <c r="Y870" i="1"/>
  <c r="AE870" i="1" s="1"/>
  <c r="P870" i="1"/>
  <c r="AH870" i="1"/>
  <c r="U870" i="1"/>
  <c r="AJ870" i="1"/>
  <c r="T870" i="1"/>
  <c r="AI870" i="1"/>
  <c r="O869" i="1"/>
  <c r="AB870" i="1"/>
  <c r="AL870" i="1" s="1"/>
  <c r="P862" i="1"/>
  <c r="T862" i="1"/>
  <c r="U862" i="1"/>
  <c r="Y862" i="1"/>
  <c r="AE862" i="1" s="1"/>
  <c r="AH862" i="1"/>
  <c r="AJ862" i="1"/>
  <c r="AI862" i="1"/>
  <c r="AB862" i="1"/>
  <c r="O861" i="1"/>
  <c r="AH854" i="1"/>
  <c r="AI854" i="1"/>
  <c r="AJ854" i="1"/>
  <c r="P854" i="1"/>
  <c r="T854" i="1"/>
  <c r="U854" i="1"/>
  <c r="Y854" i="1"/>
  <c r="AE854" i="1" s="1"/>
  <c r="O853" i="1"/>
  <c r="AB854" i="1"/>
  <c r="AH846" i="1"/>
  <c r="AI846" i="1"/>
  <c r="P846" i="1"/>
  <c r="AJ846" i="1"/>
  <c r="T846" i="1"/>
  <c r="U846" i="1"/>
  <c r="Y846" i="1"/>
  <c r="AE846" i="1" s="1"/>
  <c r="AB846" i="1"/>
  <c r="AL846" i="1" s="1"/>
  <c r="O845" i="1"/>
  <c r="Y838" i="1"/>
  <c r="AE838" i="1" s="1"/>
  <c r="AH838" i="1"/>
  <c r="AI838" i="1"/>
  <c r="T838" i="1"/>
  <c r="U838" i="1"/>
  <c r="AJ838" i="1"/>
  <c r="P838" i="1"/>
  <c r="O837" i="1"/>
  <c r="AB838" i="1"/>
  <c r="AI830" i="1"/>
  <c r="P830" i="1"/>
  <c r="AJ830" i="1"/>
  <c r="T830" i="1"/>
  <c r="U830" i="1"/>
  <c r="Y830" i="1"/>
  <c r="AE830" i="1" s="1"/>
  <c r="AH830" i="1"/>
  <c r="AB830" i="1"/>
  <c r="O829" i="1"/>
  <c r="T822" i="1"/>
  <c r="O821" i="1"/>
  <c r="AJ814" i="1"/>
  <c r="P814" i="1"/>
  <c r="T814" i="1"/>
  <c r="U814" i="1"/>
  <c r="Y814" i="1"/>
  <c r="AE814" i="1" s="1"/>
  <c r="AH814" i="1"/>
  <c r="AI814" i="1"/>
  <c r="AB814" i="1"/>
  <c r="O813" i="1"/>
  <c r="AI806" i="1"/>
  <c r="P806" i="1"/>
  <c r="AJ806" i="1"/>
  <c r="T806" i="1"/>
  <c r="U806" i="1"/>
  <c r="AH806" i="1"/>
  <c r="Y806" i="1"/>
  <c r="AE806" i="1" s="1"/>
  <c r="AB806" i="1"/>
  <c r="O805" i="1"/>
  <c r="U1341" i="1"/>
  <c r="Y1341" i="1"/>
  <c r="AE1341" i="1" s="1"/>
  <c r="AH1341" i="1"/>
  <c r="AI1341" i="1"/>
  <c r="T1341" i="1"/>
  <c r="P1341" i="1"/>
  <c r="AJ1341" i="1"/>
  <c r="O1340" i="1"/>
  <c r="AB1341" i="1"/>
  <c r="U1357" i="1"/>
  <c r="Y1357" i="1"/>
  <c r="AE1357" i="1" s="1"/>
  <c r="AH1357" i="1"/>
  <c r="AI1357" i="1"/>
  <c r="AJ1357" i="1"/>
  <c r="T1357" i="1"/>
  <c r="P1357" i="1"/>
  <c r="AB1357" i="1"/>
  <c r="O1356" i="1"/>
  <c r="AH1343" i="1"/>
  <c r="AI1343" i="1"/>
  <c r="AJ1343" i="1"/>
  <c r="P1343" i="1"/>
  <c r="T1343" i="1"/>
  <c r="Y1343" i="1"/>
  <c r="AE1343" i="1" s="1"/>
  <c r="U1343" i="1"/>
  <c r="AB1343" i="1"/>
  <c r="O1342" i="1"/>
  <c r="AH1323" i="1"/>
  <c r="AI1323" i="1"/>
  <c r="P1323" i="1"/>
  <c r="U1323" i="1"/>
  <c r="T1323" i="1"/>
  <c r="Y1323" i="1"/>
  <c r="AE1323" i="1" s="1"/>
  <c r="AJ1323" i="1"/>
  <c r="O1322" i="1"/>
  <c r="AB1323" i="1"/>
  <c r="AH1315" i="1"/>
  <c r="P1315" i="1"/>
  <c r="AI1315" i="1"/>
  <c r="T1315" i="1"/>
  <c r="AJ1315" i="1"/>
  <c r="U1315" i="1"/>
  <c r="Y1315" i="1"/>
  <c r="AE1315" i="1" s="1"/>
  <c r="AB1315" i="1"/>
  <c r="AL1315" i="1" s="1"/>
  <c r="AI1312" i="1"/>
  <c r="P1312" i="1"/>
  <c r="AJ1312" i="1"/>
  <c r="T1312" i="1"/>
  <c r="U1312" i="1"/>
  <c r="Y1312" i="1"/>
  <c r="AE1312" i="1" s="1"/>
  <c r="AH1312" i="1"/>
  <c r="AB1312" i="1"/>
  <c r="O1311" i="1"/>
  <c r="AI1304" i="1"/>
  <c r="AJ1304" i="1"/>
  <c r="T1304" i="1"/>
  <c r="Y1304" i="1"/>
  <c r="AE1304" i="1" s="1"/>
  <c r="AH1304" i="1"/>
  <c r="P1304" i="1"/>
  <c r="U1304" i="1"/>
  <c r="O1303" i="1"/>
  <c r="AB1304" i="1"/>
  <c r="AJ1294" i="1"/>
  <c r="P1294" i="1"/>
  <c r="U1294" i="1"/>
  <c r="Y1294" i="1"/>
  <c r="AE1294" i="1" s="1"/>
  <c r="AH1294" i="1"/>
  <c r="T1294" i="1"/>
  <c r="AI1294" i="1"/>
  <c r="O1293" i="1"/>
  <c r="AB1294" i="1"/>
  <c r="T1287" i="1"/>
  <c r="Y1280" i="1"/>
  <c r="AE1280" i="1" s="1"/>
  <c r="AI1280" i="1"/>
  <c r="P1280" i="1"/>
  <c r="T1280" i="1"/>
  <c r="U1280" i="1"/>
  <c r="AH1280" i="1"/>
  <c r="AJ1280" i="1"/>
  <c r="O1279" i="1"/>
  <c r="AB1280" i="1"/>
  <c r="O1263" i="1"/>
  <c r="Y1264" i="1"/>
  <c r="AE1264" i="1" s="1"/>
  <c r="AI1264" i="1"/>
  <c r="AJ1264" i="1"/>
  <c r="P1264" i="1"/>
  <c r="T1264" i="1"/>
  <c r="U1264" i="1"/>
  <c r="AH1264" i="1"/>
  <c r="AB1264" i="1"/>
  <c r="Y1256" i="1"/>
  <c r="AE1256" i="1" s="1"/>
  <c r="AH1256" i="1"/>
  <c r="AI1256" i="1"/>
  <c r="AJ1256" i="1"/>
  <c r="P1256" i="1"/>
  <c r="T1256" i="1"/>
  <c r="U1256" i="1"/>
  <c r="AB1256" i="1"/>
  <c r="O1255" i="1"/>
  <c r="U1248" i="1"/>
  <c r="Y1248" i="1"/>
  <c r="AE1248" i="1" s="1"/>
  <c r="AH1248" i="1"/>
  <c r="AI1248" i="1"/>
  <c r="P1248" i="1"/>
  <c r="AJ1248" i="1"/>
  <c r="T1248" i="1"/>
  <c r="O1247" i="1"/>
  <c r="AB1248" i="1"/>
  <c r="AL1248" i="1" s="1"/>
  <c r="E1238" i="14" s="1"/>
  <c r="T1240" i="1"/>
  <c r="Y1237" i="1"/>
  <c r="AE1237" i="1" s="1"/>
  <c r="AH1237" i="1"/>
  <c r="AJ1237" i="1"/>
  <c r="T1237" i="1"/>
  <c r="U1237" i="1"/>
  <c r="AI1237" i="1"/>
  <c r="P1237" i="1"/>
  <c r="AB1237" i="1"/>
  <c r="O1236" i="1"/>
  <c r="T1229" i="1"/>
  <c r="O1220" i="1"/>
  <c r="AH1221" i="1"/>
  <c r="AJ1221" i="1"/>
  <c r="T1221" i="1"/>
  <c r="U1221" i="1"/>
  <c r="P1221" i="1"/>
  <c r="Y1221" i="1"/>
  <c r="AE1221" i="1" s="1"/>
  <c r="AI1221" i="1"/>
  <c r="AB1221" i="1"/>
  <c r="AI1213" i="1"/>
  <c r="T1213" i="1"/>
  <c r="U1213" i="1"/>
  <c r="AH1213" i="1"/>
  <c r="AJ1213" i="1"/>
  <c r="P1213" i="1"/>
  <c r="Y1213" i="1"/>
  <c r="AE1213" i="1" s="1"/>
  <c r="AB1213" i="1"/>
  <c r="O1212" i="1"/>
  <c r="AB1197" i="1"/>
  <c r="AH1197" i="1"/>
  <c r="P1197" i="1"/>
  <c r="AJ1197" i="1"/>
  <c r="T1197" i="1"/>
  <c r="U1197" i="1"/>
  <c r="Y1197" i="1"/>
  <c r="AE1197" i="1" s="1"/>
  <c r="AI1197" i="1"/>
  <c r="O1196" i="1"/>
  <c r="T1189" i="1"/>
  <c r="AJ1189" i="1"/>
  <c r="P1189" i="1"/>
  <c r="U1189" i="1"/>
  <c r="Y1189" i="1"/>
  <c r="AE1189" i="1" s="1"/>
  <c r="AH1189" i="1"/>
  <c r="AI1189" i="1"/>
  <c r="AB1189" i="1"/>
  <c r="O1188" i="1"/>
  <c r="AI1181" i="1"/>
  <c r="P1181" i="1"/>
  <c r="AJ1181" i="1"/>
  <c r="T1181" i="1"/>
  <c r="U1181" i="1"/>
  <c r="Y1181" i="1"/>
  <c r="AE1181" i="1" s="1"/>
  <c r="AH1181" i="1"/>
  <c r="AB1181" i="1"/>
  <c r="O1180" i="1"/>
  <c r="AH1173" i="1"/>
  <c r="P1173" i="1"/>
  <c r="AI1173" i="1"/>
  <c r="T1173" i="1"/>
  <c r="AJ1173" i="1"/>
  <c r="U1173" i="1"/>
  <c r="Y1173" i="1"/>
  <c r="AE1173" i="1" s="1"/>
  <c r="O1172" i="1"/>
  <c r="AB1173" i="1"/>
  <c r="AL1173" i="1" s="1"/>
  <c r="AH1165" i="1"/>
  <c r="AI1165" i="1"/>
  <c r="P1165" i="1"/>
  <c r="AJ1165" i="1"/>
  <c r="T1165" i="1"/>
  <c r="U1165" i="1"/>
  <c r="Y1165" i="1"/>
  <c r="AE1165" i="1" s="1"/>
  <c r="AB1165" i="1"/>
  <c r="O1164" i="1"/>
  <c r="P1157" i="1"/>
  <c r="AI1157" i="1"/>
  <c r="T1157" i="1"/>
  <c r="AJ1157" i="1"/>
  <c r="U1157" i="1"/>
  <c r="Y1157" i="1"/>
  <c r="AE1157" i="1" s="1"/>
  <c r="AB1157" i="1"/>
  <c r="AH1157" i="1"/>
  <c r="O1156" i="1"/>
  <c r="AH1149" i="1"/>
  <c r="AI1149" i="1"/>
  <c r="AJ1149" i="1"/>
  <c r="P1149" i="1"/>
  <c r="T1149" i="1"/>
  <c r="U1149" i="1"/>
  <c r="Y1149" i="1"/>
  <c r="AE1149" i="1" s="1"/>
  <c r="AB1149" i="1"/>
  <c r="O1148" i="1"/>
  <c r="AB1141" i="1"/>
  <c r="P1141" i="1"/>
  <c r="AH1141" i="1"/>
  <c r="T1141" i="1"/>
  <c r="AI1141" i="1"/>
  <c r="U1141" i="1"/>
  <c r="AJ1141" i="1"/>
  <c r="Y1141" i="1"/>
  <c r="AE1141" i="1" s="1"/>
  <c r="O1140" i="1"/>
  <c r="AI1133" i="1"/>
  <c r="T1133" i="1"/>
  <c r="U1133" i="1"/>
  <c r="Y1133" i="1"/>
  <c r="AE1133" i="1" s="1"/>
  <c r="AB1133" i="1"/>
  <c r="AH1133" i="1"/>
  <c r="P1133" i="1"/>
  <c r="AJ1133" i="1"/>
  <c r="O1132" i="1"/>
  <c r="Y1125" i="1"/>
  <c r="AE1125" i="1" s="1"/>
  <c r="AB1125" i="1"/>
  <c r="AL1125" i="1" s="1"/>
  <c r="P1125" i="1"/>
  <c r="AH1125" i="1"/>
  <c r="U1125" i="1"/>
  <c r="AJ1125" i="1"/>
  <c r="T1125" i="1"/>
  <c r="AI1125" i="1"/>
  <c r="O1124" i="1"/>
  <c r="T1117" i="1"/>
  <c r="U1117" i="1"/>
  <c r="Y1117" i="1"/>
  <c r="AE1117" i="1" s="1"/>
  <c r="AB1117" i="1"/>
  <c r="AH1117" i="1"/>
  <c r="P1117" i="1"/>
  <c r="AJ1117" i="1"/>
  <c r="AI1117" i="1"/>
  <c r="O1116" i="1"/>
  <c r="AH1109" i="1"/>
  <c r="AI1109" i="1"/>
  <c r="P1109" i="1"/>
  <c r="AJ1109" i="1"/>
  <c r="T1109" i="1"/>
  <c r="U1109" i="1"/>
  <c r="Y1109" i="1"/>
  <c r="AE1109" i="1" s="1"/>
  <c r="AB1109" i="1"/>
  <c r="O1108" i="1"/>
  <c r="AH1101" i="1"/>
  <c r="AI1101" i="1"/>
  <c r="P1101" i="1"/>
  <c r="AJ1101" i="1"/>
  <c r="T1101" i="1"/>
  <c r="Y1101" i="1"/>
  <c r="AE1101" i="1" s="1"/>
  <c r="U1101" i="1"/>
  <c r="O1100" i="1"/>
  <c r="AB1101" i="1"/>
  <c r="AL1101" i="1" s="1"/>
  <c r="P1077" i="1"/>
  <c r="T1077" i="1"/>
  <c r="U1077" i="1"/>
  <c r="Y1077" i="1"/>
  <c r="AE1077" i="1" s="1"/>
  <c r="AH1077" i="1"/>
  <c r="AJ1077" i="1"/>
  <c r="AI1077" i="1"/>
  <c r="O1076" i="1"/>
  <c r="AB1077" i="1"/>
  <c r="AH1069" i="1"/>
  <c r="AI1069" i="1"/>
  <c r="P1069" i="1"/>
  <c r="AJ1069" i="1"/>
  <c r="T1069" i="1"/>
  <c r="U1069" i="1"/>
  <c r="Y1069" i="1"/>
  <c r="AE1069" i="1" s="1"/>
  <c r="AB1069" i="1"/>
  <c r="O1068" i="1"/>
  <c r="AI1061" i="1"/>
  <c r="P1061" i="1"/>
  <c r="AJ1061" i="1"/>
  <c r="T1061" i="1"/>
  <c r="U1061" i="1"/>
  <c r="Y1061" i="1"/>
  <c r="AE1061" i="1" s="1"/>
  <c r="AH1061" i="1"/>
  <c r="O1060" i="1"/>
  <c r="AB1061" i="1"/>
  <c r="AH1053" i="1"/>
  <c r="AI1053" i="1"/>
  <c r="P1053" i="1"/>
  <c r="AJ1053" i="1"/>
  <c r="T1053" i="1"/>
  <c r="Y1053" i="1"/>
  <c r="AE1053" i="1" s="1"/>
  <c r="U1053" i="1"/>
  <c r="AB1053" i="1"/>
  <c r="O1052" i="1"/>
  <c r="AH1045" i="1"/>
  <c r="AI1045" i="1"/>
  <c r="AJ1045" i="1"/>
  <c r="P1045" i="1"/>
  <c r="T1045" i="1"/>
  <c r="Y1045" i="1"/>
  <c r="AE1045" i="1" s="1"/>
  <c r="U1045" i="1"/>
  <c r="AB1045" i="1"/>
  <c r="O1044" i="1"/>
  <c r="Y1037" i="1"/>
  <c r="AE1037" i="1" s="1"/>
  <c r="AI1037" i="1"/>
  <c r="AH1037" i="1"/>
  <c r="AJ1037" i="1"/>
  <c r="P1037" i="1"/>
  <c r="T1037" i="1"/>
  <c r="U1037" i="1"/>
  <c r="AB1037" i="1"/>
  <c r="AL1037" i="1" s="1"/>
  <c r="O1036" i="1"/>
  <c r="U1029" i="1"/>
  <c r="Y1029" i="1"/>
  <c r="AE1029" i="1" s="1"/>
  <c r="AH1029" i="1"/>
  <c r="T1029" i="1"/>
  <c r="AJ1029" i="1"/>
  <c r="P1029" i="1"/>
  <c r="AI1029" i="1"/>
  <c r="AB1029" i="1"/>
  <c r="O1028" i="1"/>
  <c r="T1021" i="1"/>
  <c r="O1020" i="1"/>
  <c r="P1013" i="1"/>
  <c r="T1013" i="1"/>
  <c r="U1013" i="1"/>
  <c r="Y1013" i="1"/>
  <c r="AE1013" i="1" s="1"/>
  <c r="AH1013" i="1"/>
  <c r="AJ1013" i="1"/>
  <c r="AI1013" i="1"/>
  <c r="O1012" i="1"/>
  <c r="AB1013" i="1"/>
  <c r="U1005" i="1"/>
  <c r="AH1005" i="1"/>
  <c r="P1005" i="1"/>
  <c r="AI1005" i="1"/>
  <c r="T1005" i="1"/>
  <c r="AJ1005" i="1"/>
  <c r="Y1005" i="1"/>
  <c r="AE1005" i="1" s="1"/>
  <c r="O1004" i="1"/>
  <c r="AB1005" i="1"/>
  <c r="AL1005" i="1" s="1"/>
  <c r="AJ997" i="1"/>
  <c r="P997" i="1"/>
  <c r="T997" i="1"/>
  <c r="U997" i="1"/>
  <c r="Y997" i="1"/>
  <c r="AE997" i="1" s="1"/>
  <c r="AI997" i="1"/>
  <c r="AH997" i="1"/>
  <c r="O996" i="1"/>
  <c r="AB997" i="1"/>
  <c r="AJ989" i="1"/>
  <c r="P989" i="1"/>
  <c r="T989" i="1"/>
  <c r="U989" i="1"/>
  <c r="Y989" i="1"/>
  <c r="AE989" i="1" s="1"/>
  <c r="AI989" i="1"/>
  <c r="AH989" i="1"/>
  <c r="O988" i="1"/>
  <c r="AB989" i="1"/>
  <c r="AH981" i="1"/>
  <c r="P981" i="1"/>
  <c r="AI981" i="1"/>
  <c r="T981" i="1"/>
  <c r="AJ981" i="1"/>
  <c r="U981" i="1"/>
  <c r="Y981" i="1"/>
  <c r="AE981" i="1" s="1"/>
  <c r="AB981" i="1"/>
  <c r="O980" i="1"/>
  <c r="Y973" i="1"/>
  <c r="AE973" i="1" s="1"/>
  <c r="AB973" i="1"/>
  <c r="AH973" i="1"/>
  <c r="AI973" i="1"/>
  <c r="AJ973" i="1"/>
  <c r="P973" i="1"/>
  <c r="U973" i="1"/>
  <c r="T973" i="1"/>
  <c r="O972" i="1"/>
  <c r="P957" i="1"/>
  <c r="T957" i="1"/>
  <c r="U957" i="1"/>
  <c r="Y957" i="1"/>
  <c r="AE957" i="1" s="1"/>
  <c r="AJ957" i="1"/>
  <c r="AH957" i="1"/>
  <c r="AI957" i="1"/>
  <c r="AB957" i="1"/>
  <c r="O956" i="1"/>
  <c r="P941" i="1"/>
  <c r="AI941" i="1"/>
  <c r="T941" i="1"/>
  <c r="AJ941" i="1"/>
  <c r="U941" i="1"/>
  <c r="Y941" i="1"/>
  <c r="AE941" i="1" s="1"/>
  <c r="AH941" i="1"/>
  <c r="AB941" i="1"/>
  <c r="O940" i="1"/>
  <c r="AH933" i="1"/>
  <c r="T933" i="1"/>
  <c r="U933" i="1"/>
  <c r="Y933" i="1"/>
  <c r="AE933" i="1" s="1"/>
  <c r="AB933" i="1"/>
  <c r="AI933" i="1"/>
  <c r="P933" i="1"/>
  <c r="AJ933" i="1"/>
  <c r="O932" i="1"/>
  <c r="P925" i="1"/>
  <c r="AH925" i="1"/>
  <c r="T925" i="1"/>
  <c r="AI925" i="1"/>
  <c r="U925" i="1"/>
  <c r="Y925" i="1"/>
  <c r="AE925" i="1" s="1"/>
  <c r="AJ925" i="1"/>
  <c r="AB925" i="1"/>
  <c r="AL925" i="1" s="1"/>
  <c r="O924" i="1"/>
  <c r="AH917" i="1"/>
  <c r="U917" i="1"/>
  <c r="Y917" i="1"/>
  <c r="AE917" i="1" s="1"/>
  <c r="AB917" i="1"/>
  <c r="AI917" i="1"/>
  <c r="P917" i="1"/>
  <c r="AJ917" i="1"/>
  <c r="T917" i="1"/>
  <c r="O916" i="1"/>
  <c r="U909" i="1"/>
  <c r="AI909" i="1"/>
  <c r="AJ909" i="1"/>
  <c r="P909" i="1"/>
  <c r="T909" i="1"/>
  <c r="AH909" i="1"/>
  <c r="Y909" i="1"/>
  <c r="AE909" i="1" s="1"/>
  <c r="AB909" i="1"/>
  <c r="O908" i="1"/>
  <c r="Y901" i="1"/>
  <c r="AE901" i="1" s="1"/>
  <c r="AB901" i="1"/>
  <c r="AL901" i="1" s="1"/>
  <c r="P901" i="1"/>
  <c r="AH901" i="1"/>
  <c r="U901" i="1"/>
  <c r="AJ901" i="1"/>
  <c r="AI901" i="1"/>
  <c r="T901" i="1"/>
  <c r="O900" i="1"/>
  <c r="T893" i="1"/>
  <c r="AI893" i="1"/>
  <c r="AJ893" i="1"/>
  <c r="P893" i="1"/>
  <c r="U893" i="1"/>
  <c r="Y893" i="1"/>
  <c r="AE893" i="1" s="1"/>
  <c r="AB893" i="1"/>
  <c r="AH893" i="1"/>
  <c r="O892" i="1"/>
  <c r="Y885" i="1"/>
  <c r="AE885" i="1" s="1"/>
  <c r="P885" i="1"/>
  <c r="T885" i="1"/>
  <c r="U885" i="1"/>
  <c r="AH885" i="1"/>
  <c r="AJ885" i="1"/>
  <c r="AI885" i="1"/>
  <c r="AB885" i="1"/>
  <c r="O884" i="1"/>
  <c r="U877" i="1"/>
  <c r="Y877" i="1"/>
  <c r="AE877" i="1" s="1"/>
  <c r="P877" i="1"/>
  <c r="AJ877" i="1"/>
  <c r="AH877" i="1"/>
  <c r="AI877" i="1"/>
  <c r="T877" i="1"/>
  <c r="AB877" i="1"/>
  <c r="O876" i="1"/>
  <c r="AI869" i="1"/>
  <c r="AJ869" i="1"/>
  <c r="P869" i="1"/>
  <c r="T869" i="1"/>
  <c r="U869" i="1"/>
  <c r="Y869" i="1"/>
  <c r="AE869" i="1" s="1"/>
  <c r="AH869" i="1"/>
  <c r="AB869" i="1"/>
  <c r="O868" i="1"/>
  <c r="Y861" i="1"/>
  <c r="AE861" i="1" s="1"/>
  <c r="AB861" i="1"/>
  <c r="AH861" i="1"/>
  <c r="AI861" i="1"/>
  <c r="AJ861" i="1"/>
  <c r="P861" i="1"/>
  <c r="U861" i="1"/>
  <c r="T861" i="1"/>
  <c r="O860" i="1"/>
  <c r="P853" i="1"/>
  <c r="T853" i="1"/>
  <c r="U853" i="1"/>
  <c r="Y853" i="1"/>
  <c r="AE853" i="1" s="1"/>
  <c r="AH853" i="1"/>
  <c r="AJ853" i="1"/>
  <c r="AI853" i="1"/>
  <c r="O852" i="1"/>
  <c r="AB853" i="1"/>
  <c r="Y845" i="1"/>
  <c r="AE845" i="1" s="1"/>
  <c r="T845" i="1"/>
  <c r="AI845" i="1"/>
  <c r="AH845" i="1"/>
  <c r="AJ845" i="1"/>
  <c r="P845" i="1"/>
  <c r="U845" i="1"/>
  <c r="AB845" i="1"/>
  <c r="O844" i="1"/>
  <c r="AH837" i="1"/>
  <c r="P837" i="1"/>
  <c r="AI837" i="1"/>
  <c r="T837" i="1"/>
  <c r="AJ837" i="1"/>
  <c r="U837" i="1"/>
  <c r="Y837" i="1"/>
  <c r="AE837" i="1" s="1"/>
  <c r="AB837" i="1"/>
  <c r="O836" i="1"/>
  <c r="P829" i="1"/>
  <c r="AH829" i="1"/>
  <c r="T829" i="1"/>
  <c r="AI829" i="1"/>
  <c r="Y829" i="1"/>
  <c r="AE829" i="1" s="1"/>
  <c r="U829" i="1"/>
  <c r="AJ829" i="1"/>
  <c r="AB829" i="1"/>
  <c r="O828" i="1"/>
  <c r="AH821" i="1"/>
  <c r="AI821" i="1"/>
  <c r="P821" i="1"/>
  <c r="AJ821" i="1"/>
  <c r="T821" i="1"/>
  <c r="U821" i="1"/>
  <c r="Y821" i="1"/>
  <c r="AE821" i="1" s="1"/>
  <c r="AB821" i="1"/>
  <c r="O820" i="1"/>
  <c r="U813" i="1"/>
  <c r="Y813" i="1"/>
  <c r="AE813" i="1" s="1"/>
  <c r="AJ813" i="1"/>
  <c r="P813" i="1"/>
  <c r="T813" i="1"/>
  <c r="AH813" i="1"/>
  <c r="AI813" i="1"/>
  <c r="AB813" i="1"/>
  <c r="O812" i="1"/>
  <c r="O804" i="1"/>
  <c r="Y805" i="1"/>
  <c r="AE805" i="1" s="1"/>
  <c r="AH805" i="1"/>
  <c r="T805" i="1"/>
  <c r="AJ805" i="1"/>
  <c r="P805" i="1"/>
  <c r="U805" i="1"/>
  <c r="AI805" i="1"/>
  <c r="AB805" i="1"/>
  <c r="AI796" i="1"/>
  <c r="AJ796" i="1"/>
  <c r="P796" i="1"/>
  <c r="Y796" i="1"/>
  <c r="AE796" i="1" s="1"/>
  <c r="T796" i="1"/>
  <c r="U796" i="1"/>
  <c r="AH796" i="1"/>
  <c r="O795" i="1"/>
  <c r="AB796" i="1"/>
  <c r="AH788" i="1"/>
  <c r="AI788" i="1"/>
  <c r="Y788" i="1"/>
  <c r="AE788" i="1" s="1"/>
  <c r="P788" i="1"/>
  <c r="AJ788" i="1"/>
  <c r="T788" i="1"/>
  <c r="U788" i="1"/>
  <c r="O787" i="1"/>
  <c r="AB788" i="1"/>
  <c r="AL788" i="1" s="1"/>
  <c r="Y780" i="1"/>
  <c r="AE780" i="1" s="1"/>
  <c r="AH780" i="1"/>
  <c r="T780" i="1"/>
  <c r="AI780" i="1"/>
  <c r="AJ780" i="1"/>
  <c r="P780" i="1"/>
  <c r="U780" i="1"/>
  <c r="AB780" i="1"/>
  <c r="O779" i="1"/>
  <c r="P764" i="1"/>
  <c r="T764" i="1"/>
  <c r="AI764" i="1"/>
  <c r="U764" i="1"/>
  <c r="Y764" i="1"/>
  <c r="AE764" i="1" s="1"/>
  <c r="AJ764" i="1"/>
  <c r="AH764" i="1"/>
  <c r="AB764" i="1"/>
  <c r="O763" i="1"/>
  <c r="O802" i="1"/>
  <c r="P795" i="1"/>
  <c r="AH795" i="1"/>
  <c r="AI795" i="1"/>
  <c r="T795" i="1"/>
  <c r="U795" i="1"/>
  <c r="Y795" i="1"/>
  <c r="AE795" i="1" s="1"/>
  <c r="AJ795" i="1"/>
  <c r="O794" i="1"/>
  <c r="AB795" i="1"/>
  <c r="Y787" i="1"/>
  <c r="AE787" i="1" s="1"/>
  <c r="AJ787" i="1"/>
  <c r="T787" i="1"/>
  <c r="AH787" i="1"/>
  <c r="P787" i="1"/>
  <c r="AI787" i="1"/>
  <c r="U787" i="1"/>
  <c r="AB787" i="1"/>
  <c r="AI779" i="1"/>
  <c r="AJ779" i="1"/>
  <c r="P779" i="1"/>
  <c r="T779" i="1"/>
  <c r="U779" i="1"/>
  <c r="Y779" i="1"/>
  <c r="AE779" i="1" s="1"/>
  <c r="AH779" i="1"/>
  <c r="O778" i="1"/>
  <c r="AB779" i="1"/>
  <c r="Y771" i="1"/>
  <c r="AE771" i="1" s="1"/>
  <c r="P771" i="1"/>
  <c r="AJ771" i="1"/>
  <c r="AH771" i="1"/>
  <c r="T771" i="1"/>
  <c r="AI771" i="1"/>
  <c r="U771" i="1"/>
  <c r="O770" i="1"/>
  <c r="AB771" i="1"/>
  <c r="Y763" i="1"/>
  <c r="AE763" i="1" s="1"/>
  <c r="P763" i="1"/>
  <c r="AH763" i="1"/>
  <c r="AI763" i="1"/>
  <c r="AJ763" i="1"/>
  <c r="U763" i="1"/>
  <c r="T763" i="1"/>
  <c r="O762" i="1"/>
  <c r="AB763" i="1"/>
  <c r="T802" i="1"/>
  <c r="U802" i="1"/>
  <c r="AH802" i="1"/>
  <c r="Y802" i="1"/>
  <c r="AE802" i="1" s="1"/>
  <c r="AI802" i="1"/>
  <c r="P802" i="1"/>
  <c r="AJ802" i="1"/>
  <c r="AB802" i="1"/>
  <c r="AL802" i="1" s="1"/>
  <c r="O801" i="1"/>
  <c r="T794" i="1"/>
  <c r="U794" i="1"/>
  <c r="Y794" i="1"/>
  <c r="AE794" i="1" s="1"/>
  <c r="AJ794" i="1"/>
  <c r="AH794" i="1"/>
  <c r="AI794" i="1"/>
  <c r="P794" i="1"/>
  <c r="AB794" i="1"/>
  <c r="O793" i="1"/>
  <c r="O785" i="1"/>
  <c r="T786" i="1"/>
  <c r="P778" i="1"/>
  <c r="T778" i="1"/>
  <c r="U778" i="1"/>
  <c r="AI778" i="1"/>
  <c r="Y778" i="1"/>
  <c r="AE778" i="1" s="1"/>
  <c r="AH778" i="1"/>
  <c r="AJ778" i="1"/>
  <c r="O777" i="1"/>
  <c r="AB778" i="1"/>
  <c r="AH770" i="1"/>
  <c r="AI770" i="1"/>
  <c r="P770" i="1"/>
  <c r="AJ770" i="1"/>
  <c r="Y770" i="1"/>
  <c r="AE770" i="1" s="1"/>
  <c r="T770" i="1"/>
  <c r="U770" i="1"/>
  <c r="O769" i="1"/>
  <c r="AB770" i="1"/>
  <c r="AH762" i="1"/>
  <c r="AI762" i="1"/>
  <c r="P762" i="1"/>
  <c r="AJ762" i="1"/>
  <c r="T762" i="1"/>
  <c r="U762" i="1"/>
  <c r="Y762" i="1"/>
  <c r="AE762" i="1" s="1"/>
  <c r="AB762" i="1"/>
  <c r="O761" i="1"/>
  <c r="U801" i="1"/>
  <c r="AH801" i="1"/>
  <c r="Y801" i="1"/>
  <c r="AE801" i="1" s="1"/>
  <c r="P801" i="1"/>
  <c r="AI801" i="1"/>
  <c r="T801" i="1"/>
  <c r="AJ801" i="1"/>
  <c r="AB801" i="1"/>
  <c r="AL801" i="1" s="1"/>
  <c r="O800" i="1"/>
  <c r="Y793" i="1"/>
  <c r="AE793" i="1" s="1"/>
  <c r="AH793" i="1"/>
  <c r="T793" i="1"/>
  <c r="AI793" i="1"/>
  <c r="AJ793" i="1"/>
  <c r="P793" i="1"/>
  <c r="U793" i="1"/>
  <c r="AB793" i="1"/>
  <c r="O792" i="1"/>
  <c r="AH785" i="1"/>
  <c r="AI785" i="1"/>
  <c r="T785" i="1"/>
  <c r="U785" i="1"/>
  <c r="AJ785" i="1"/>
  <c r="P785" i="1"/>
  <c r="Y785" i="1"/>
  <c r="AE785" i="1" s="1"/>
  <c r="AB785" i="1"/>
  <c r="O784" i="1"/>
  <c r="Y777" i="1"/>
  <c r="AE777" i="1" s="1"/>
  <c r="AH777" i="1"/>
  <c r="P777" i="1"/>
  <c r="T777" i="1"/>
  <c r="AI777" i="1"/>
  <c r="AJ777" i="1"/>
  <c r="U777" i="1"/>
  <c r="AB777" i="1"/>
  <c r="O776" i="1"/>
  <c r="P769" i="1"/>
  <c r="T769" i="1"/>
  <c r="AH769" i="1"/>
  <c r="U769" i="1"/>
  <c r="Y769" i="1"/>
  <c r="AE769" i="1" s="1"/>
  <c r="AJ769" i="1"/>
  <c r="AI769" i="1"/>
  <c r="AB769" i="1"/>
  <c r="O768" i="1"/>
  <c r="T761" i="1"/>
  <c r="U761" i="1"/>
  <c r="AI761" i="1"/>
  <c r="Y761" i="1"/>
  <c r="AE761" i="1" s="1"/>
  <c r="AH761" i="1"/>
  <c r="AB761" i="1"/>
  <c r="P761" i="1"/>
  <c r="AJ761" i="1"/>
  <c r="Y800" i="1"/>
  <c r="AE800" i="1" s="1"/>
  <c r="P800" i="1"/>
  <c r="AH800" i="1"/>
  <c r="T800" i="1"/>
  <c r="AB800" i="1"/>
  <c r="AL800" i="1" s="1"/>
  <c r="U800" i="1"/>
  <c r="AJ800" i="1"/>
  <c r="AI800" i="1"/>
  <c r="O799" i="1"/>
  <c r="AI792" i="1"/>
  <c r="AJ792" i="1"/>
  <c r="AB792" i="1"/>
  <c r="P792" i="1"/>
  <c r="T792" i="1"/>
  <c r="Y792" i="1"/>
  <c r="AE792" i="1" s="1"/>
  <c r="U792" i="1"/>
  <c r="AH792" i="1"/>
  <c r="O791" i="1"/>
  <c r="AI784" i="1"/>
  <c r="P784" i="1"/>
  <c r="AJ784" i="1"/>
  <c r="T784" i="1"/>
  <c r="U784" i="1"/>
  <c r="Y784" i="1"/>
  <c r="AE784" i="1" s="1"/>
  <c r="AH784" i="1"/>
  <c r="O783" i="1"/>
  <c r="AB784" i="1"/>
  <c r="AH776" i="1"/>
  <c r="AI776" i="1"/>
  <c r="P776" i="1"/>
  <c r="AJ776" i="1"/>
  <c r="T776" i="1"/>
  <c r="U776" i="1"/>
  <c r="Y776" i="1"/>
  <c r="AE776" i="1" s="1"/>
  <c r="AB776" i="1"/>
  <c r="O775" i="1"/>
  <c r="U768" i="1"/>
  <c r="Y768" i="1"/>
  <c r="AE768" i="1" s="1"/>
  <c r="AH768" i="1"/>
  <c r="AI768" i="1"/>
  <c r="P768" i="1"/>
  <c r="AJ768" i="1"/>
  <c r="T768" i="1"/>
  <c r="AB768" i="1"/>
  <c r="O767" i="1"/>
  <c r="Q46" i="1"/>
  <c r="AI799" i="1"/>
  <c r="P799" i="1"/>
  <c r="AJ799" i="1"/>
  <c r="T799" i="1"/>
  <c r="U799" i="1"/>
  <c r="Y799" i="1"/>
  <c r="AE799" i="1" s="1"/>
  <c r="AH799" i="1"/>
  <c r="O798" i="1"/>
  <c r="AB799" i="1"/>
  <c r="U791" i="1"/>
  <c r="Y791" i="1"/>
  <c r="AE791" i="1" s="1"/>
  <c r="P791" i="1"/>
  <c r="AJ791" i="1"/>
  <c r="AH791" i="1"/>
  <c r="AI791" i="1"/>
  <c r="T791" i="1"/>
  <c r="AB791" i="1"/>
  <c r="O790" i="1"/>
  <c r="U783" i="1"/>
  <c r="Y783" i="1"/>
  <c r="AE783" i="1" s="1"/>
  <c r="P783" i="1"/>
  <c r="AI783" i="1"/>
  <c r="AJ783" i="1"/>
  <c r="AH783" i="1"/>
  <c r="T783" i="1"/>
  <c r="AB783" i="1"/>
  <c r="O782" i="1"/>
  <c r="O774" i="1"/>
  <c r="T775" i="1"/>
  <c r="U775" i="1"/>
  <c r="Y775" i="1"/>
  <c r="AE775" i="1" s="1"/>
  <c r="AH775" i="1"/>
  <c r="AI775" i="1"/>
  <c r="P775" i="1"/>
  <c r="AJ775" i="1"/>
  <c r="AB775" i="1"/>
  <c r="Y767" i="1"/>
  <c r="AE767" i="1" s="1"/>
  <c r="AH767" i="1"/>
  <c r="P767" i="1"/>
  <c r="AI767" i="1"/>
  <c r="T767" i="1"/>
  <c r="AJ767" i="1"/>
  <c r="U767" i="1"/>
  <c r="O766" i="1"/>
  <c r="AB767" i="1"/>
  <c r="T798" i="1"/>
  <c r="U798" i="1"/>
  <c r="AI798" i="1"/>
  <c r="Y798" i="1"/>
  <c r="AE798" i="1" s="1"/>
  <c r="AJ798" i="1"/>
  <c r="AH798" i="1"/>
  <c r="P798" i="1"/>
  <c r="O797" i="1"/>
  <c r="AB798" i="1"/>
  <c r="AH790" i="1"/>
  <c r="Y790" i="1"/>
  <c r="AE790" i="1" s="1"/>
  <c r="AI790" i="1"/>
  <c r="P790" i="1"/>
  <c r="AJ790" i="1"/>
  <c r="U790" i="1"/>
  <c r="T790" i="1"/>
  <c r="AB790" i="1"/>
  <c r="AL790" i="1" s="1"/>
  <c r="O789" i="1"/>
  <c r="AH782" i="1"/>
  <c r="P782" i="1"/>
  <c r="AI782" i="1"/>
  <c r="T782" i="1"/>
  <c r="AJ782" i="1"/>
  <c r="U782" i="1"/>
  <c r="Y782" i="1"/>
  <c r="AE782" i="1" s="1"/>
  <c r="AB782" i="1"/>
  <c r="O781" i="1"/>
  <c r="AH766" i="1"/>
  <c r="AI766" i="1"/>
  <c r="AJ766" i="1"/>
  <c r="T766" i="1"/>
  <c r="P766" i="1"/>
  <c r="Y766" i="1"/>
  <c r="AE766" i="1" s="1"/>
  <c r="U766" i="1"/>
  <c r="AB766" i="1"/>
  <c r="O765" i="1"/>
  <c r="Y797" i="1"/>
  <c r="AE797" i="1" s="1"/>
  <c r="AH797" i="1"/>
  <c r="T797" i="1"/>
  <c r="AI797" i="1"/>
  <c r="AJ797" i="1"/>
  <c r="P797" i="1"/>
  <c r="U797" i="1"/>
  <c r="O796" i="1"/>
  <c r="AB797" i="1"/>
  <c r="T789" i="1"/>
  <c r="AJ789" i="1"/>
  <c r="U789" i="1"/>
  <c r="Y789" i="1"/>
  <c r="AE789" i="1" s="1"/>
  <c r="P789" i="1"/>
  <c r="AI789" i="1"/>
  <c r="AH789" i="1"/>
  <c r="AB789" i="1"/>
  <c r="AL789" i="1" s="1"/>
  <c r="O788" i="1"/>
  <c r="U781" i="1"/>
  <c r="Y781" i="1"/>
  <c r="AE781" i="1" s="1"/>
  <c r="P781" i="1"/>
  <c r="AH781" i="1"/>
  <c r="AJ781" i="1"/>
  <c r="AI781" i="1"/>
  <c r="T781" i="1"/>
  <c r="O780" i="1"/>
  <c r="AB781" i="1"/>
  <c r="O772" i="1"/>
  <c r="T773" i="1"/>
  <c r="AJ765" i="1"/>
  <c r="P765" i="1"/>
  <c r="T765" i="1"/>
  <c r="U765" i="1"/>
  <c r="Y765" i="1"/>
  <c r="AE765" i="1" s="1"/>
  <c r="AH765" i="1"/>
  <c r="AI765" i="1"/>
  <c r="AB765" i="1"/>
  <c r="O764" i="1"/>
  <c r="T754" i="1"/>
  <c r="AJ754" i="1"/>
  <c r="U754" i="1"/>
  <c r="Y754" i="1"/>
  <c r="AE754" i="1" s="1"/>
  <c r="P754" i="1"/>
  <c r="AI754" i="1"/>
  <c r="AH754" i="1"/>
  <c r="AB754" i="1"/>
  <c r="AL754" i="1" s="1"/>
  <c r="O753" i="1"/>
  <c r="T746" i="1"/>
  <c r="U746" i="1"/>
  <c r="Y746" i="1"/>
  <c r="AE746" i="1" s="1"/>
  <c r="AH746" i="1"/>
  <c r="AI746" i="1"/>
  <c r="P746" i="1"/>
  <c r="AJ746" i="1"/>
  <c r="O745" i="1"/>
  <c r="AB746" i="1"/>
  <c r="AI737" i="1"/>
  <c r="AJ737" i="1"/>
  <c r="P737" i="1"/>
  <c r="T737" i="1"/>
  <c r="U737" i="1"/>
  <c r="Y737" i="1"/>
  <c r="AE737" i="1" s="1"/>
  <c r="AH737" i="1"/>
  <c r="O736" i="1"/>
  <c r="AB737" i="1"/>
  <c r="O728" i="1"/>
  <c r="T729" i="1"/>
  <c r="AH721" i="1"/>
  <c r="P721" i="1"/>
  <c r="AI721" i="1"/>
  <c r="T721" i="1"/>
  <c r="AJ721" i="1"/>
  <c r="U721" i="1"/>
  <c r="Y721" i="1"/>
  <c r="AE721" i="1" s="1"/>
  <c r="O720" i="1"/>
  <c r="AB721" i="1"/>
  <c r="P713" i="1"/>
  <c r="T713" i="1"/>
  <c r="U713" i="1"/>
  <c r="Y713" i="1"/>
  <c r="AE713" i="1" s="1"/>
  <c r="AH713" i="1"/>
  <c r="AI713" i="1"/>
  <c r="AJ713" i="1"/>
  <c r="O712" i="1"/>
  <c r="AB713" i="1"/>
  <c r="Y705" i="1"/>
  <c r="AE705" i="1" s="1"/>
  <c r="AH705" i="1"/>
  <c r="AI705" i="1"/>
  <c r="AJ705" i="1"/>
  <c r="P705" i="1"/>
  <c r="U705" i="1"/>
  <c r="T705" i="1"/>
  <c r="O704" i="1"/>
  <c r="AB705" i="1"/>
  <c r="AH697" i="1"/>
  <c r="AI697" i="1"/>
  <c r="P697" i="1"/>
  <c r="AJ697" i="1"/>
  <c r="T697" i="1"/>
  <c r="U697" i="1"/>
  <c r="Y697" i="1"/>
  <c r="AE697" i="1" s="1"/>
  <c r="AB697" i="1"/>
  <c r="AL697" i="1" s="1"/>
  <c r="E687" i="14" s="1"/>
  <c r="O696" i="1"/>
  <c r="O688" i="1"/>
  <c r="T689" i="1"/>
  <c r="O680" i="1"/>
  <c r="P681" i="1"/>
  <c r="U681" i="1"/>
  <c r="Y681" i="1"/>
  <c r="AE681" i="1" s="1"/>
  <c r="AH681" i="1"/>
  <c r="AI681" i="1"/>
  <c r="AJ681" i="1"/>
  <c r="T681" i="1"/>
  <c r="AB681" i="1"/>
  <c r="AL681" i="1" s="1"/>
  <c r="AI674" i="1"/>
  <c r="AJ674" i="1"/>
  <c r="P674" i="1"/>
  <c r="T674" i="1"/>
  <c r="AH674" i="1"/>
  <c r="U674" i="1"/>
  <c r="Y674" i="1"/>
  <c r="AE674" i="1" s="1"/>
  <c r="AB674" i="1"/>
  <c r="O673" i="1"/>
  <c r="P666" i="1"/>
  <c r="T666" i="1"/>
  <c r="U666" i="1"/>
  <c r="Y666" i="1"/>
  <c r="AE666" i="1" s="1"/>
  <c r="AH666" i="1"/>
  <c r="AI666" i="1"/>
  <c r="AJ666" i="1"/>
  <c r="O665" i="1"/>
  <c r="AB666" i="1"/>
  <c r="Y658" i="1"/>
  <c r="AE658" i="1" s="1"/>
  <c r="AH658" i="1"/>
  <c r="T658" i="1"/>
  <c r="P658" i="1"/>
  <c r="U658" i="1"/>
  <c r="AJ658" i="1"/>
  <c r="AI658" i="1"/>
  <c r="AB658" i="1"/>
  <c r="AJ650" i="1"/>
  <c r="P650" i="1"/>
  <c r="T650" i="1"/>
  <c r="U650" i="1"/>
  <c r="AH650" i="1"/>
  <c r="AI650" i="1"/>
  <c r="Y650" i="1"/>
  <c r="AE650" i="1" s="1"/>
  <c r="O649" i="1"/>
  <c r="AB650" i="1"/>
  <c r="O641" i="1"/>
  <c r="AH642" i="1"/>
  <c r="AI642" i="1"/>
  <c r="U642" i="1"/>
  <c r="AJ642" i="1"/>
  <c r="P642" i="1"/>
  <c r="T642" i="1"/>
  <c r="Y642" i="1"/>
  <c r="AE642" i="1" s="1"/>
  <c r="AB642" i="1"/>
  <c r="T634" i="1"/>
  <c r="U634" i="1"/>
  <c r="AH634" i="1"/>
  <c r="AJ634" i="1"/>
  <c r="Y634" i="1"/>
  <c r="AE634" i="1" s="1"/>
  <c r="AI634" i="1"/>
  <c r="P634" i="1"/>
  <c r="O633" i="1"/>
  <c r="AB634" i="1"/>
  <c r="AL634" i="1" s="1"/>
  <c r="P626" i="1"/>
  <c r="U626" i="1"/>
  <c r="AI626" i="1"/>
  <c r="T626" i="1"/>
  <c r="Y626" i="1"/>
  <c r="AE626" i="1" s="1"/>
  <c r="AH626" i="1"/>
  <c r="AJ626" i="1"/>
  <c r="O625" i="1"/>
  <c r="AB626" i="1"/>
  <c r="T618" i="1"/>
  <c r="U618" i="1"/>
  <c r="AJ618" i="1"/>
  <c r="P618" i="1"/>
  <c r="AH618" i="1"/>
  <c r="AI618" i="1"/>
  <c r="Y618" i="1"/>
  <c r="AE618" i="1" s="1"/>
  <c r="O617" i="1"/>
  <c r="AB618" i="1"/>
  <c r="U610" i="1"/>
  <c r="AJ610" i="1"/>
  <c r="P610" i="1"/>
  <c r="T610" i="1"/>
  <c r="Y610" i="1"/>
  <c r="AE610" i="1" s="1"/>
  <c r="AI610" i="1"/>
  <c r="AH610" i="1"/>
  <c r="AB610" i="1"/>
  <c r="AL610" i="1" s="1"/>
  <c r="O609" i="1"/>
  <c r="Y602" i="1"/>
  <c r="AE602" i="1" s="1"/>
  <c r="AH602" i="1"/>
  <c r="U602" i="1"/>
  <c r="AJ602" i="1"/>
  <c r="P602" i="1"/>
  <c r="T602" i="1"/>
  <c r="AI602" i="1"/>
  <c r="AB602" i="1"/>
  <c r="O601" i="1"/>
  <c r="T594" i="1"/>
  <c r="AH594" i="1"/>
  <c r="U594" i="1"/>
  <c r="AI594" i="1"/>
  <c r="P594" i="1"/>
  <c r="Y594" i="1"/>
  <c r="AE594" i="1" s="1"/>
  <c r="AJ594" i="1"/>
  <c r="O593" i="1"/>
  <c r="AB594" i="1"/>
  <c r="AL594" i="1" s="1"/>
  <c r="AH586" i="1"/>
  <c r="P586" i="1"/>
  <c r="T586" i="1"/>
  <c r="U586" i="1"/>
  <c r="Y586" i="1"/>
  <c r="AE586" i="1" s="1"/>
  <c r="AI586" i="1"/>
  <c r="AJ586" i="1"/>
  <c r="AB586" i="1"/>
  <c r="O585" i="1"/>
  <c r="AI578" i="1"/>
  <c r="T578" i="1"/>
  <c r="U578" i="1"/>
  <c r="Y578" i="1"/>
  <c r="AE578" i="1" s="1"/>
  <c r="AH578" i="1"/>
  <c r="AJ578" i="1"/>
  <c r="P578" i="1"/>
  <c r="AB578" i="1"/>
  <c r="O577" i="1"/>
  <c r="AJ570" i="1"/>
  <c r="U570" i="1"/>
  <c r="P570" i="1"/>
  <c r="T570" i="1"/>
  <c r="Y570" i="1"/>
  <c r="AE570" i="1" s="1"/>
  <c r="AH570" i="1"/>
  <c r="AI570" i="1"/>
  <c r="O569" i="1"/>
  <c r="AB570" i="1"/>
  <c r="O561" i="1"/>
  <c r="P562" i="1"/>
  <c r="T562" i="1"/>
  <c r="U562" i="1"/>
  <c r="Y562" i="1"/>
  <c r="AE562" i="1" s="1"/>
  <c r="AH562" i="1"/>
  <c r="AI562" i="1"/>
  <c r="AJ562" i="1"/>
  <c r="AB562" i="1"/>
  <c r="AL562" i="1" s="1"/>
  <c r="U554" i="1"/>
  <c r="Y554" i="1"/>
  <c r="AE554" i="1" s="1"/>
  <c r="AH554" i="1"/>
  <c r="P554" i="1"/>
  <c r="T554" i="1"/>
  <c r="AI554" i="1"/>
  <c r="AJ554" i="1"/>
  <c r="AB554" i="1"/>
  <c r="AL554" i="1" s="1"/>
  <c r="O553" i="1"/>
  <c r="P546" i="1"/>
  <c r="AH546" i="1"/>
  <c r="AI546" i="1"/>
  <c r="AJ546" i="1"/>
  <c r="U546" i="1"/>
  <c r="T546" i="1"/>
  <c r="Y546" i="1"/>
  <c r="AE546" i="1" s="1"/>
  <c r="O545" i="1"/>
  <c r="AB546" i="1"/>
  <c r="AH538" i="1"/>
  <c r="P538" i="1"/>
  <c r="T538" i="1"/>
  <c r="U538" i="1"/>
  <c r="Y538" i="1"/>
  <c r="AE538" i="1" s="1"/>
  <c r="AI538" i="1"/>
  <c r="AJ538" i="1"/>
  <c r="AB538" i="1"/>
  <c r="O537" i="1"/>
  <c r="P530" i="1"/>
  <c r="Y530" i="1"/>
  <c r="AE530" i="1" s="1"/>
  <c r="AH530" i="1"/>
  <c r="AI530" i="1"/>
  <c r="AJ530" i="1"/>
  <c r="U530" i="1"/>
  <c r="T530" i="1"/>
  <c r="AB530" i="1"/>
  <c r="O529" i="1"/>
  <c r="O521" i="1"/>
  <c r="T522" i="1"/>
  <c r="P514" i="1"/>
  <c r="AJ514" i="1"/>
  <c r="U514" i="1"/>
  <c r="Y514" i="1"/>
  <c r="AE514" i="1" s="1"/>
  <c r="AB514" i="1"/>
  <c r="AI514" i="1"/>
  <c r="T514" i="1"/>
  <c r="AH514" i="1"/>
  <c r="O513" i="1"/>
  <c r="AB506" i="1"/>
  <c r="AH506" i="1"/>
  <c r="P506" i="1"/>
  <c r="AI506" i="1"/>
  <c r="T506" i="1"/>
  <c r="AJ506" i="1"/>
  <c r="U506" i="1"/>
  <c r="Y506" i="1"/>
  <c r="AE506" i="1" s="1"/>
  <c r="O505" i="1"/>
  <c r="P498" i="1"/>
  <c r="AJ498" i="1"/>
  <c r="Y498" i="1"/>
  <c r="AE498" i="1" s="1"/>
  <c r="AI498" i="1"/>
  <c r="T498" i="1"/>
  <c r="U498" i="1"/>
  <c r="AH498" i="1"/>
  <c r="O497" i="1"/>
  <c r="AB498" i="1"/>
  <c r="AL498" i="1" s="1"/>
  <c r="AH490" i="1"/>
  <c r="AJ490" i="1"/>
  <c r="P490" i="1"/>
  <c r="T490" i="1"/>
  <c r="U490" i="1"/>
  <c r="Y490" i="1"/>
  <c r="AE490" i="1" s="1"/>
  <c r="AI490" i="1"/>
  <c r="AB490" i="1"/>
  <c r="O489" i="1"/>
  <c r="AI482" i="1"/>
  <c r="T482" i="1"/>
  <c r="U482" i="1"/>
  <c r="Y482" i="1"/>
  <c r="AE482" i="1" s="1"/>
  <c r="AH482" i="1"/>
  <c r="AJ482" i="1"/>
  <c r="P482" i="1"/>
  <c r="O481" i="1"/>
  <c r="AB482" i="1"/>
  <c r="T474" i="1"/>
  <c r="O473" i="1"/>
  <c r="P466" i="1"/>
  <c r="AI466" i="1"/>
  <c r="Y466" i="1"/>
  <c r="AE466" i="1" s="1"/>
  <c r="AH466" i="1"/>
  <c r="AJ466" i="1"/>
  <c r="T466" i="1"/>
  <c r="U466" i="1"/>
  <c r="O465" i="1"/>
  <c r="AB466" i="1"/>
  <c r="AJ458" i="1"/>
  <c r="Y458" i="1"/>
  <c r="AE458" i="1" s="1"/>
  <c r="U458" i="1"/>
  <c r="AH458" i="1"/>
  <c r="AI458" i="1"/>
  <c r="P458" i="1"/>
  <c r="T458" i="1"/>
  <c r="O457" i="1"/>
  <c r="AB458" i="1"/>
  <c r="Y450" i="1"/>
  <c r="AE450" i="1" s="1"/>
  <c r="AI450" i="1"/>
  <c r="AJ450" i="1"/>
  <c r="P450" i="1"/>
  <c r="T450" i="1"/>
  <c r="U450" i="1"/>
  <c r="AH450" i="1"/>
  <c r="AB450" i="1"/>
  <c r="AL450" i="1" s="1"/>
  <c r="O449" i="1"/>
  <c r="U442" i="1"/>
  <c r="Y442" i="1"/>
  <c r="AE442" i="1" s="1"/>
  <c r="AI442" i="1"/>
  <c r="AJ442" i="1"/>
  <c r="P442" i="1"/>
  <c r="T442" i="1"/>
  <c r="AH442" i="1"/>
  <c r="O441" i="1"/>
  <c r="AB442" i="1"/>
  <c r="AI434" i="1"/>
  <c r="AJ434" i="1"/>
  <c r="P434" i="1"/>
  <c r="T434" i="1"/>
  <c r="U434" i="1"/>
  <c r="Y434" i="1"/>
  <c r="AE434" i="1" s="1"/>
  <c r="AH434" i="1"/>
  <c r="O433" i="1"/>
  <c r="AB434" i="1"/>
  <c r="Y426" i="1"/>
  <c r="AE426" i="1" s="1"/>
  <c r="AH426" i="1"/>
  <c r="AI426" i="1"/>
  <c r="AJ426" i="1"/>
  <c r="P426" i="1"/>
  <c r="T426" i="1"/>
  <c r="U426" i="1"/>
  <c r="O425" i="1"/>
  <c r="AB426" i="1"/>
  <c r="P410" i="1"/>
  <c r="AJ410" i="1"/>
  <c r="T410" i="1"/>
  <c r="U410" i="1"/>
  <c r="Y410" i="1"/>
  <c r="AE410" i="1" s="1"/>
  <c r="AH410" i="1"/>
  <c r="AI410" i="1"/>
  <c r="AB410" i="1"/>
  <c r="O409" i="1"/>
  <c r="AJ402" i="1"/>
  <c r="P402" i="1"/>
  <c r="T402" i="1"/>
  <c r="U402" i="1"/>
  <c r="AH402" i="1"/>
  <c r="Y402" i="1"/>
  <c r="AE402" i="1" s="1"/>
  <c r="AI402" i="1"/>
  <c r="AB402" i="1"/>
  <c r="O401" i="1"/>
  <c r="U394" i="1"/>
  <c r="Y394" i="1"/>
  <c r="AE394" i="1" s="1"/>
  <c r="AH394" i="1"/>
  <c r="AI394" i="1"/>
  <c r="AJ394" i="1"/>
  <c r="P394" i="1"/>
  <c r="T394" i="1"/>
  <c r="AB394" i="1"/>
  <c r="O393" i="1"/>
  <c r="AH378" i="1"/>
  <c r="AI378" i="1"/>
  <c r="P378" i="1"/>
  <c r="AJ378" i="1"/>
  <c r="U378" i="1"/>
  <c r="T378" i="1"/>
  <c r="Y378" i="1"/>
  <c r="AE378" i="1" s="1"/>
  <c r="O377" i="1"/>
  <c r="AB378" i="1"/>
  <c r="U370" i="1"/>
  <c r="AH370" i="1"/>
  <c r="AI370" i="1"/>
  <c r="P370" i="1"/>
  <c r="Y370" i="1"/>
  <c r="AE370" i="1" s="1"/>
  <c r="AJ370" i="1"/>
  <c r="T370" i="1"/>
  <c r="O369" i="1"/>
  <c r="AB370" i="1"/>
  <c r="AH362" i="1"/>
  <c r="AI362" i="1"/>
  <c r="AJ362" i="1"/>
  <c r="P362" i="1"/>
  <c r="U362" i="1"/>
  <c r="Y362" i="1"/>
  <c r="AE362" i="1" s="1"/>
  <c r="T362" i="1"/>
  <c r="AB362" i="1"/>
  <c r="O361" i="1"/>
  <c r="U354" i="1"/>
  <c r="Y354" i="1"/>
  <c r="AE354" i="1" s="1"/>
  <c r="AB354" i="1"/>
  <c r="P354" i="1"/>
  <c r="AI354" i="1"/>
  <c r="T354" i="1"/>
  <c r="AH354" i="1"/>
  <c r="AJ354" i="1"/>
  <c r="O353" i="1"/>
  <c r="Y346" i="1"/>
  <c r="AE346" i="1" s="1"/>
  <c r="U346" i="1"/>
  <c r="AI346" i="1"/>
  <c r="AH346" i="1"/>
  <c r="P346" i="1"/>
  <c r="T346" i="1"/>
  <c r="AJ346" i="1"/>
  <c r="AB346" i="1"/>
  <c r="AL346" i="1" s="1"/>
  <c r="O345" i="1"/>
  <c r="P338" i="1"/>
  <c r="AJ338" i="1"/>
  <c r="T338" i="1"/>
  <c r="U338" i="1"/>
  <c r="Y338" i="1"/>
  <c r="AE338" i="1" s="1"/>
  <c r="AH338" i="1"/>
  <c r="AI338" i="1"/>
  <c r="O337" i="1"/>
  <c r="AB338" i="1"/>
  <c r="AH330" i="1"/>
  <c r="AI330" i="1"/>
  <c r="AJ330" i="1"/>
  <c r="P330" i="1"/>
  <c r="T330" i="1"/>
  <c r="U330" i="1"/>
  <c r="Y330" i="1"/>
  <c r="AE330" i="1" s="1"/>
  <c r="O329" i="1"/>
  <c r="AB330" i="1"/>
  <c r="U322" i="1"/>
  <c r="P322" i="1"/>
  <c r="AI322" i="1"/>
  <c r="AJ322" i="1"/>
  <c r="T322" i="1"/>
  <c r="Y322" i="1"/>
  <c r="AE322" i="1" s="1"/>
  <c r="AH322" i="1"/>
  <c r="O321" i="1"/>
  <c r="AB322" i="1"/>
  <c r="AL322" i="1" s="1"/>
  <c r="Y290" i="1"/>
  <c r="AE290" i="1" s="1"/>
  <c r="AH290" i="1"/>
  <c r="AJ290" i="1"/>
  <c r="AB290" i="1"/>
  <c r="AI290" i="1"/>
  <c r="O289" i="1"/>
  <c r="AJ250" i="1"/>
  <c r="AI250" i="1"/>
  <c r="O249" i="1"/>
  <c r="Y250" i="1"/>
  <c r="AE250" i="1" s="1"/>
  <c r="AB250" i="1"/>
  <c r="AH250" i="1"/>
  <c r="Q71" i="1"/>
  <c r="AH753" i="1"/>
  <c r="P753" i="1"/>
  <c r="AI753" i="1"/>
  <c r="T753" i="1"/>
  <c r="AJ753" i="1"/>
  <c r="U753" i="1"/>
  <c r="Y753" i="1"/>
  <c r="AE753" i="1" s="1"/>
  <c r="AB753" i="1"/>
  <c r="AL753" i="1" s="1"/>
  <c r="O752" i="1"/>
  <c r="Y745" i="1"/>
  <c r="AE745" i="1" s="1"/>
  <c r="AH745" i="1"/>
  <c r="AI745" i="1"/>
  <c r="AJ745" i="1"/>
  <c r="P745" i="1"/>
  <c r="U745" i="1"/>
  <c r="T745" i="1"/>
  <c r="AB745" i="1"/>
  <c r="O744" i="1"/>
  <c r="U736" i="1"/>
  <c r="Y736" i="1"/>
  <c r="AE736" i="1" s="1"/>
  <c r="AH736" i="1"/>
  <c r="AI736" i="1"/>
  <c r="T736" i="1"/>
  <c r="AJ736" i="1"/>
  <c r="P736" i="1"/>
  <c r="AB736" i="1"/>
  <c r="O735" i="1"/>
  <c r="AH728" i="1"/>
  <c r="AI728" i="1"/>
  <c r="AJ728" i="1"/>
  <c r="P728" i="1"/>
  <c r="T728" i="1"/>
  <c r="U728" i="1"/>
  <c r="Y728" i="1"/>
  <c r="AE728" i="1" s="1"/>
  <c r="O727" i="1"/>
  <c r="AB728" i="1"/>
  <c r="AL728" i="1" s="1"/>
  <c r="T720" i="1"/>
  <c r="U720" i="1"/>
  <c r="Y720" i="1"/>
  <c r="AE720" i="1" s="1"/>
  <c r="AH720" i="1"/>
  <c r="AI720" i="1"/>
  <c r="AJ720" i="1"/>
  <c r="P720" i="1"/>
  <c r="AB720" i="1"/>
  <c r="O719" i="1"/>
  <c r="U712" i="1"/>
  <c r="Y712" i="1"/>
  <c r="AE712" i="1" s="1"/>
  <c r="AH712" i="1"/>
  <c r="AI712" i="1"/>
  <c r="AJ712" i="1"/>
  <c r="T712" i="1"/>
  <c r="P712" i="1"/>
  <c r="AB712" i="1"/>
  <c r="O711" i="1"/>
  <c r="AI704" i="1"/>
  <c r="AJ704" i="1"/>
  <c r="P704" i="1"/>
  <c r="T704" i="1"/>
  <c r="U704" i="1"/>
  <c r="Y704" i="1"/>
  <c r="AE704" i="1" s="1"/>
  <c r="AH704" i="1"/>
  <c r="O703" i="1"/>
  <c r="AB704" i="1"/>
  <c r="T696" i="1"/>
  <c r="U696" i="1"/>
  <c r="Y696" i="1"/>
  <c r="AE696" i="1" s="1"/>
  <c r="P696" i="1"/>
  <c r="AJ696" i="1"/>
  <c r="AH696" i="1"/>
  <c r="AI696" i="1"/>
  <c r="O695" i="1"/>
  <c r="AB696" i="1"/>
  <c r="AL696" i="1" s="1"/>
  <c r="U688" i="1"/>
  <c r="Y688" i="1"/>
  <c r="AE688" i="1" s="1"/>
  <c r="AH688" i="1"/>
  <c r="AI688" i="1"/>
  <c r="AJ688" i="1"/>
  <c r="T688" i="1"/>
  <c r="P688" i="1"/>
  <c r="O687" i="1"/>
  <c r="AB688" i="1"/>
  <c r="AL688" i="1" s="1"/>
  <c r="U673" i="1"/>
  <c r="Y673" i="1"/>
  <c r="AE673" i="1" s="1"/>
  <c r="AH673" i="1"/>
  <c r="P673" i="1"/>
  <c r="AI673" i="1"/>
  <c r="AJ673" i="1"/>
  <c r="T673" i="1"/>
  <c r="AB673" i="1"/>
  <c r="O672" i="1"/>
  <c r="U665" i="1"/>
  <c r="Y665" i="1"/>
  <c r="AE665" i="1" s="1"/>
  <c r="AH665" i="1"/>
  <c r="AI665" i="1"/>
  <c r="AJ665" i="1"/>
  <c r="T665" i="1"/>
  <c r="P665" i="1"/>
  <c r="AB665" i="1"/>
  <c r="O664" i="1"/>
  <c r="O656" i="1"/>
  <c r="T657" i="1"/>
  <c r="P649" i="1"/>
  <c r="T649" i="1"/>
  <c r="U649" i="1"/>
  <c r="Y649" i="1"/>
  <c r="AE649" i="1" s="1"/>
  <c r="AJ649" i="1"/>
  <c r="AH649" i="1"/>
  <c r="AI649" i="1"/>
  <c r="AB649" i="1"/>
  <c r="O648" i="1"/>
  <c r="AB633" i="1"/>
  <c r="AL633" i="1" s="1"/>
  <c r="T633" i="1"/>
  <c r="AI633" i="1"/>
  <c r="AJ633" i="1"/>
  <c r="P633" i="1"/>
  <c r="U633" i="1"/>
  <c r="Y633" i="1"/>
  <c r="AE633" i="1" s="1"/>
  <c r="AH633" i="1"/>
  <c r="O632" i="1"/>
  <c r="T625" i="1"/>
  <c r="U625" i="1"/>
  <c r="AB625" i="1"/>
  <c r="AJ625" i="1"/>
  <c r="P625" i="1"/>
  <c r="AI625" i="1"/>
  <c r="AH625" i="1"/>
  <c r="Y625" i="1"/>
  <c r="AE625" i="1" s="1"/>
  <c r="O624" i="1"/>
  <c r="P617" i="1"/>
  <c r="AI617" i="1"/>
  <c r="Y617" i="1"/>
  <c r="AE617" i="1" s="1"/>
  <c r="U617" i="1"/>
  <c r="AH617" i="1"/>
  <c r="AJ617" i="1"/>
  <c r="T617" i="1"/>
  <c r="O616" i="1"/>
  <c r="AB617" i="1"/>
  <c r="AH609" i="1"/>
  <c r="Y609" i="1"/>
  <c r="AE609" i="1" s="1"/>
  <c r="U609" i="1"/>
  <c r="AB609" i="1"/>
  <c r="AL609" i="1" s="1"/>
  <c r="AI609" i="1"/>
  <c r="AJ609" i="1"/>
  <c r="T609" i="1"/>
  <c r="P609" i="1"/>
  <c r="O608" i="1"/>
  <c r="AI601" i="1"/>
  <c r="P601" i="1"/>
  <c r="T601" i="1"/>
  <c r="AH601" i="1"/>
  <c r="AJ601" i="1"/>
  <c r="Y601" i="1"/>
  <c r="AE601" i="1" s="1"/>
  <c r="U601" i="1"/>
  <c r="O600" i="1"/>
  <c r="AB601" i="1"/>
  <c r="P593" i="1"/>
  <c r="AJ593" i="1"/>
  <c r="T593" i="1"/>
  <c r="Y593" i="1"/>
  <c r="AE593" i="1" s="1"/>
  <c r="AH593" i="1"/>
  <c r="U593" i="1"/>
  <c r="AI593" i="1"/>
  <c r="AB593" i="1"/>
  <c r="AL593" i="1" s="1"/>
  <c r="O592" i="1"/>
  <c r="AI585" i="1"/>
  <c r="T585" i="1"/>
  <c r="P585" i="1"/>
  <c r="U585" i="1"/>
  <c r="Y585" i="1"/>
  <c r="AE585" i="1" s="1"/>
  <c r="AJ585" i="1"/>
  <c r="AH585" i="1"/>
  <c r="O584" i="1"/>
  <c r="AB585" i="1"/>
  <c r="AJ577" i="1"/>
  <c r="U577" i="1"/>
  <c r="P577" i="1"/>
  <c r="T577" i="1"/>
  <c r="Y577" i="1"/>
  <c r="AE577" i="1" s="1"/>
  <c r="AH577" i="1"/>
  <c r="AI577" i="1"/>
  <c r="AB577" i="1"/>
  <c r="O576" i="1"/>
  <c r="Y569" i="1"/>
  <c r="AE569" i="1" s="1"/>
  <c r="P569" i="1"/>
  <c r="T569" i="1"/>
  <c r="U569" i="1"/>
  <c r="AH569" i="1"/>
  <c r="AI569" i="1"/>
  <c r="AJ569" i="1"/>
  <c r="AB569" i="1"/>
  <c r="O568" i="1"/>
  <c r="AH553" i="1"/>
  <c r="T553" i="1"/>
  <c r="AJ553" i="1"/>
  <c r="AI553" i="1"/>
  <c r="P553" i="1"/>
  <c r="U553" i="1"/>
  <c r="Y553" i="1"/>
  <c r="AE553" i="1" s="1"/>
  <c r="AB553" i="1"/>
  <c r="AL553" i="1" s="1"/>
  <c r="O552" i="1"/>
  <c r="U545" i="1"/>
  <c r="AI545" i="1"/>
  <c r="AH545" i="1"/>
  <c r="T545" i="1"/>
  <c r="AJ545" i="1"/>
  <c r="P545" i="1"/>
  <c r="Y545" i="1"/>
  <c r="AE545" i="1" s="1"/>
  <c r="AB545" i="1"/>
  <c r="O544" i="1"/>
  <c r="AI537" i="1"/>
  <c r="P537" i="1"/>
  <c r="AJ537" i="1"/>
  <c r="T537" i="1"/>
  <c r="U537" i="1"/>
  <c r="Y537" i="1"/>
  <c r="AE537" i="1" s="1"/>
  <c r="AH537" i="1"/>
  <c r="AB537" i="1"/>
  <c r="O536" i="1"/>
  <c r="P529" i="1"/>
  <c r="T529" i="1"/>
  <c r="Y529" i="1"/>
  <c r="AE529" i="1" s="1"/>
  <c r="AH529" i="1"/>
  <c r="AI529" i="1"/>
  <c r="AJ529" i="1"/>
  <c r="U529" i="1"/>
  <c r="O528" i="1"/>
  <c r="AB529" i="1"/>
  <c r="AJ521" i="1"/>
  <c r="T521" i="1"/>
  <c r="U521" i="1"/>
  <c r="Y521" i="1"/>
  <c r="AE521" i="1" s="1"/>
  <c r="AI521" i="1"/>
  <c r="P521" i="1"/>
  <c r="AH521" i="1"/>
  <c r="O520" i="1"/>
  <c r="AB521" i="1"/>
  <c r="U513" i="1"/>
  <c r="AH513" i="1"/>
  <c r="AI513" i="1"/>
  <c r="AJ513" i="1"/>
  <c r="T513" i="1"/>
  <c r="P513" i="1"/>
  <c r="Y513" i="1"/>
  <c r="AE513" i="1" s="1"/>
  <c r="O512" i="1"/>
  <c r="AB513" i="1"/>
  <c r="P505" i="1"/>
  <c r="T505" i="1"/>
  <c r="U505" i="1"/>
  <c r="Y505" i="1"/>
  <c r="AE505" i="1" s="1"/>
  <c r="AH505" i="1"/>
  <c r="AJ505" i="1"/>
  <c r="AI505" i="1"/>
  <c r="O504" i="1"/>
  <c r="AB505" i="1"/>
  <c r="AH497" i="1"/>
  <c r="P497" i="1"/>
  <c r="AI497" i="1"/>
  <c r="Y497" i="1"/>
  <c r="AE497" i="1" s="1"/>
  <c r="T497" i="1"/>
  <c r="U497" i="1"/>
  <c r="AJ497" i="1"/>
  <c r="AB497" i="1"/>
  <c r="AD497" i="1" s="1"/>
  <c r="O496" i="1"/>
  <c r="AJ489" i="1"/>
  <c r="T489" i="1"/>
  <c r="U489" i="1"/>
  <c r="Y489" i="1"/>
  <c r="AE489" i="1" s="1"/>
  <c r="AI489" i="1"/>
  <c r="P489" i="1"/>
  <c r="AH489" i="1"/>
  <c r="AB489" i="1"/>
  <c r="O488" i="1"/>
  <c r="U481" i="1"/>
  <c r="AH481" i="1"/>
  <c r="T481" i="1"/>
  <c r="Y481" i="1"/>
  <c r="AE481" i="1" s="1"/>
  <c r="AI481" i="1"/>
  <c r="AJ481" i="1"/>
  <c r="P481" i="1"/>
  <c r="O480" i="1"/>
  <c r="AB481" i="1"/>
  <c r="AH473" i="1"/>
  <c r="Y473" i="1"/>
  <c r="AE473" i="1" s="1"/>
  <c r="AI473" i="1"/>
  <c r="AJ473" i="1"/>
  <c r="P473" i="1"/>
  <c r="T473" i="1"/>
  <c r="U473" i="1"/>
  <c r="O472" i="1"/>
  <c r="AB473" i="1"/>
  <c r="AL473" i="1" s="1"/>
  <c r="P465" i="1"/>
  <c r="AI465" i="1"/>
  <c r="AH465" i="1"/>
  <c r="AJ465" i="1"/>
  <c r="T465" i="1"/>
  <c r="U465" i="1"/>
  <c r="Y465" i="1"/>
  <c r="AE465" i="1" s="1"/>
  <c r="AB465" i="1"/>
  <c r="O464" i="1"/>
  <c r="AI457" i="1"/>
  <c r="U457" i="1"/>
  <c r="AH457" i="1"/>
  <c r="Y457" i="1"/>
  <c r="AE457" i="1" s="1"/>
  <c r="AJ457" i="1"/>
  <c r="P457" i="1"/>
  <c r="T457" i="1"/>
  <c r="AB457" i="1"/>
  <c r="O456" i="1"/>
  <c r="AH449" i="1"/>
  <c r="AI449" i="1"/>
  <c r="T449" i="1"/>
  <c r="U449" i="1"/>
  <c r="Y449" i="1"/>
  <c r="AE449" i="1" s="1"/>
  <c r="AJ449" i="1"/>
  <c r="P449" i="1"/>
  <c r="AB449" i="1"/>
  <c r="AL449" i="1" s="1"/>
  <c r="O448" i="1"/>
  <c r="AH441" i="1"/>
  <c r="AJ441" i="1"/>
  <c r="P441" i="1"/>
  <c r="T441" i="1"/>
  <c r="U441" i="1"/>
  <c r="Y441" i="1"/>
  <c r="AE441" i="1" s="1"/>
  <c r="AI441" i="1"/>
  <c r="O440" i="1"/>
  <c r="AB441" i="1"/>
  <c r="AJ433" i="1"/>
  <c r="P433" i="1"/>
  <c r="T433" i="1"/>
  <c r="U433" i="1"/>
  <c r="Y433" i="1"/>
  <c r="AE433" i="1" s="1"/>
  <c r="AH433" i="1"/>
  <c r="AI433" i="1"/>
  <c r="AB433" i="1"/>
  <c r="O432" i="1"/>
  <c r="T425" i="1"/>
  <c r="AH425" i="1"/>
  <c r="AI425" i="1"/>
  <c r="AJ425" i="1"/>
  <c r="P425" i="1"/>
  <c r="U425" i="1"/>
  <c r="Y425" i="1"/>
  <c r="AE425" i="1" s="1"/>
  <c r="AB425" i="1"/>
  <c r="O424" i="1"/>
  <c r="T417" i="1"/>
  <c r="O416" i="1"/>
  <c r="U409" i="1"/>
  <c r="Y409" i="1"/>
  <c r="AE409" i="1" s="1"/>
  <c r="AH409" i="1"/>
  <c r="AI409" i="1"/>
  <c r="P409" i="1"/>
  <c r="T409" i="1"/>
  <c r="AJ409" i="1"/>
  <c r="O408" i="1"/>
  <c r="AB409" i="1"/>
  <c r="P401" i="1"/>
  <c r="T401" i="1"/>
  <c r="U401" i="1"/>
  <c r="Y401" i="1"/>
  <c r="AE401" i="1" s="1"/>
  <c r="AI401" i="1"/>
  <c r="AH401" i="1"/>
  <c r="AJ401" i="1"/>
  <c r="AB401" i="1"/>
  <c r="O400" i="1"/>
  <c r="AH393" i="1"/>
  <c r="AI393" i="1"/>
  <c r="AJ393" i="1"/>
  <c r="P393" i="1"/>
  <c r="U393" i="1"/>
  <c r="T393" i="1"/>
  <c r="Y393" i="1"/>
  <c r="AE393" i="1" s="1"/>
  <c r="O392" i="1"/>
  <c r="AB393" i="1"/>
  <c r="P377" i="1"/>
  <c r="AI377" i="1"/>
  <c r="U377" i="1"/>
  <c r="Y377" i="1"/>
  <c r="AE377" i="1" s="1"/>
  <c r="AJ377" i="1"/>
  <c r="T377" i="1"/>
  <c r="AH377" i="1"/>
  <c r="AB377" i="1"/>
  <c r="O376" i="1"/>
  <c r="Y369" i="1"/>
  <c r="AE369" i="1" s="1"/>
  <c r="AI369" i="1"/>
  <c r="AJ369" i="1"/>
  <c r="T369" i="1"/>
  <c r="P369" i="1"/>
  <c r="U369" i="1"/>
  <c r="AH369" i="1"/>
  <c r="O368" i="1"/>
  <c r="AB369" i="1"/>
  <c r="AI361" i="1"/>
  <c r="AJ361" i="1"/>
  <c r="P361" i="1"/>
  <c r="T361" i="1"/>
  <c r="Y361" i="1"/>
  <c r="AE361" i="1" s="1"/>
  <c r="U361" i="1"/>
  <c r="AH361" i="1"/>
  <c r="AB361" i="1"/>
  <c r="O360" i="1"/>
  <c r="AH353" i="1"/>
  <c r="AI353" i="1"/>
  <c r="P353" i="1"/>
  <c r="AJ353" i="1"/>
  <c r="T353" i="1"/>
  <c r="U353" i="1"/>
  <c r="Y353" i="1"/>
  <c r="AE353" i="1" s="1"/>
  <c r="AB353" i="1"/>
  <c r="AH345" i="1"/>
  <c r="P345" i="1"/>
  <c r="AI345" i="1"/>
  <c r="T345" i="1"/>
  <c r="AJ345" i="1"/>
  <c r="U345" i="1"/>
  <c r="Y345" i="1"/>
  <c r="AE345" i="1" s="1"/>
  <c r="AB345" i="1"/>
  <c r="AL345" i="1" s="1"/>
  <c r="O344" i="1"/>
  <c r="Y337" i="1"/>
  <c r="AE337" i="1" s="1"/>
  <c r="AJ337" i="1"/>
  <c r="U337" i="1"/>
  <c r="AH337" i="1"/>
  <c r="P337" i="1"/>
  <c r="AI337" i="1"/>
  <c r="T337" i="1"/>
  <c r="AB337" i="1"/>
  <c r="O336" i="1"/>
  <c r="P329" i="1"/>
  <c r="AJ329" i="1"/>
  <c r="T329" i="1"/>
  <c r="U329" i="1"/>
  <c r="AI329" i="1"/>
  <c r="Y329" i="1"/>
  <c r="AE329" i="1" s="1"/>
  <c r="AH329" i="1"/>
  <c r="AB329" i="1"/>
  <c r="O328" i="1"/>
  <c r="P321" i="1"/>
  <c r="AI321" i="1"/>
  <c r="U321" i="1"/>
  <c r="AJ321" i="1"/>
  <c r="AH321" i="1"/>
  <c r="T321" i="1"/>
  <c r="Y321" i="1"/>
  <c r="AE321" i="1" s="1"/>
  <c r="O320" i="1"/>
  <c r="AB321" i="1"/>
  <c r="AL321" i="1" s="1"/>
  <c r="AI289" i="1"/>
  <c r="Y289" i="1"/>
  <c r="AE289" i="1" s="1"/>
  <c r="AJ289" i="1"/>
  <c r="AH289" i="1"/>
  <c r="AB289" i="1"/>
  <c r="AL289" i="1" s="1"/>
  <c r="O288" i="1"/>
  <c r="AJ249" i="1"/>
  <c r="AB249" i="1"/>
  <c r="AH249" i="1"/>
  <c r="AI249" i="1"/>
  <c r="Y249" i="1"/>
  <c r="AE249" i="1" s="1"/>
  <c r="O248" i="1"/>
  <c r="T752" i="1"/>
  <c r="U752" i="1"/>
  <c r="Y752" i="1"/>
  <c r="AE752" i="1" s="1"/>
  <c r="AH752" i="1"/>
  <c r="P752" i="1"/>
  <c r="AJ752" i="1"/>
  <c r="AI752" i="1"/>
  <c r="AB752" i="1"/>
  <c r="AL752" i="1" s="1"/>
  <c r="O751" i="1"/>
  <c r="AI744" i="1"/>
  <c r="P744" i="1"/>
  <c r="AJ744" i="1"/>
  <c r="T744" i="1"/>
  <c r="U744" i="1"/>
  <c r="Y744" i="1"/>
  <c r="AE744" i="1" s="1"/>
  <c r="AB744" i="1"/>
  <c r="AH744" i="1"/>
  <c r="O743" i="1"/>
  <c r="AH735" i="1"/>
  <c r="AI735" i="1"/>
  <c r="P735" i="1"/>
  <c r="AJ735" i="1"/>
  <c r="T735" i="1"/>
  <c r="U735" i="1"/>
  <c r="Y735" i="1"/>
  <c r="AE735" i="1" s="1"/>
  <c r="O734" i="1"/>
  <c r="AB735" i="1"/>
  <c r="AL735" i="1" s="1"/>
  <c r="U727" i="1"/>
  <c r="AJ727" i="1"/>
  <c r="Y727" i="1"/>
  <c r="AE727" i="1" s="1"/>
  <c r="T727" i="1"/>
  <c r="AI727" i="1"/>
  <c r="P727" i="1"/>
  <c r="AH727" i="1"/>
  <c r="AB727" i="1"/>
  <c r="AL727" i="1" s="1"/>
  <c r="O726" i="1"/>
  <c r="AH719" i="1"/>
  <c r="P719" i="1"/>
  <c r="AI719" i="1"/>
  <c r="T719" i="1"/>
  <c r="AJ719" i="1"/>
  <c r="U719" i="1"/>
  <c r="Y719" i="1"/>
  <c r="AE719" i="1" s="1"/>
  <c r="O718" i="1"/>
  <c r="AB719" i="1"/>
  <c r="AH711" i="1"/>
  <c r="P711" i="1"/>
  <c r="AI711" i="1"/>
  <c r="T711" i="1"/>
  <c r="AJ711" i="1"/>
  <c r="U711" i="1"/>
  <c r="Y711" i="1"/>
  <c r="AE711" i="1" s="1"/>
  <c r="AB711" i="1"/>
  <c r="O710" i="1"/>
  <c r="T703" i="1"/>
  <c r="U703" i="1"/>
  <c r="Y703" i="1"/>
  <c r="AE703" i="1" s="1"/>
  <c r="AH703" i="1"/>
  <c r="P703" i="1"/>
  <c r="AJ703" i="1"/>
  <c r="AI703" i="1"/>
  <c r="AB703" i="1"/>
  <c r="O702" i="1"/>
  <c r="AH695" i="1"/>
  <c r="AI695" i="1"/>
  <c r="P695" i="1"/>
  <c r="AJ695" i="1"/>
  <c r="T695" i="1"/>
  <c r="U695" i="1"/>
  <c r="AB695" i="1"/>
  <c r="Y695" i="1"/>
  <c r="AE695" i="1" s="1"/>
  <c r="O694" i="1"/>
  <c r="AH687" i="1"/>
  <c r="AI687" i="1"/>
  <c r="P687" i="1"/>
  <c r="AJ687" i="1"/>
  <c r="T687" i="1"/>
  <c r="U687" i="1"/>
  <c r="Y687" i="1"/>
  <c r="AE687" i="1" s="1"/>
  <c r="O686" i="1"/>
  <c r="AB687" i="1"/>
  <c r="AL687" i="1" s="1"/>
  <c r="AH672" i="1"/>
  <c r="AI672" i="1"/>
  <c r="P672" i="1"/>
  <c r="AJ672" i="1"/>
  <c r="Y672" i="1"/>
  <c r="AE672" i="1" s="1"/>
  <c r="T672" i="1"/>
  <c r="U672" i="1"/>
  <c r="AB672" i="1"/>
  <c r="O671" i="1"/>
  <c r="AH664" i="1"/>
  <c r="AI664" i="1"/>
  <c r="AJ664" i="1"/>
  <c r="P664" i="1"/>
  <c r="Y664" i="1"/>
  <c r="AE664" i="1" s="1"/>
  <c r="T664" i="1"/>
  <c r="U664" i="1"/>
  <c r="AB664" i="1"/>
  <c r="O663" i="1"/>
  <c r="AH656" i="1"/>
  <c r="AI656" i="1"/>
  <c r="AJ656" i="1"/>
  <c r="P656" i="1"/>
  <c r="Y656" i="1"/>
  <c r="AE656" i="1" s="1"/>
  <c r="T656" i="1"/>
  <c r="U656" i="1"/>
  <c r="AB656" i="1"/>
  <c r="O655" i="1"/>
  <c r="U648" i="1"/>
  <c r="Y648" i="1"/>
  <c r="AE648" i="1" s="1"/>
  <c r="AH648" i="1"/>
  <c r="AI648" i="1"/>
  <c r="P648" i="1"/>
  <c r="AJ648" i="1"/>
  <c r="T648" i="1"/>
  <c r="O647" i="1"/>
  <c r="AB648" i="1"/>
  <c r="O639" i="1"/>
  <c r="T640" i="1"/>
  <c r="Y632" i="1"/>
  <c r="AE632" i="1" s="1"/>
  <c r="T632" i="1"/>
  <c r="AJ632" i="1"/>
  <c r="AI632" i="1"/>
  <c r="P632" i="1"/>
  <c r="U632" i="1"/>
  <c r="AH632" i="1"/>
  <c r="O631" i="1"/>
  <c r="AB632" i="1"/>
  <c r="AL632" i="1" s="1"/>
  <c r="AH624" i="1"/>
  <c r="AJ624" i="1"/>
  <c r="U624" i="1"/>
  <c r="AI624" i="1"/>
  <c r="Y624" i="1"/>
  <c r="AE624" i="1" s="1"/>
  <c r="P624" i="1"/>
  <c r="T624" i="1"/>
  <c r="AB624" i="1"/>
  <c r="O623" i="1"/>
  <c r="P616" i="1"/>
  <c r="T616" i="1"/>
  <c r="U616" i="1"/>
  <c r="Y616" i="1"/>
  <c r="AE616" i="1" s="1"/>
  <c r="AI616" i="1"/>
  <c r="AH616" i="1"/>
  <c r="AJ616" i="1"/>
  <c r="AB616" i="1"/>
  <c r="AL616" i="1" s="1"/>
  <c r="O615" i="1"/>
  <c r="U608" i="1"/>
  <c r="AJ608" i="1"/>
  <c r="T608" i="1"/>
  <c r="AI608" i="1"/>
  <c r="AB608" i="1"/>
  <c r="AL608" i="1" s="1"/>
  <c r="AH608" i="1"/>
  <c r="P608" i="1"/>
  <c r="Y608" i="1"/>
  <c r="AE608" i="1" s="1"/>
  <c r="O607" i="1"/>
  <c r="T600" i="1"/>
  <c r="AJ600" i="1"/>
  <c r="P600" i="1"/>
  <c r="AI600" i="1"/>
  <c r="AH600" i="1"/>
  <c r="Y600" i="1"/>
  <c r="AE600" i="1" s="1"/>
  <c r="U600" i="1"/>
  <c r="O599" i="1"/>
  <c r="AB600" i="1"/>
  <c r="AI592" i="1"/>
  <c r="U592" i="1"/>
  <c r="P592" i="1"/>
  <c r="Y592" i="1"/>
  <c r="AE592" i="1" s="1"/>
  <c r="AJ592" i="1"/>
  <c r="T592" i="1"/>
  <c r="AH592" i="1"/>
  <c r="O591" i="1"/>
  <c r="AB592" i="1"/>
  <c r="AL592" i="1" s="1"/>
  <c r="AJ584" i="1"/>
  <c r="Y584" i="1"/>
  <c r="AE584" i="1" s="1"/>
  <c r="P584" i="1"/>
  <c r="T584" i="1"/>
  <c r="U584" i="1"/>
  <c r="AH584" i="1"/>
  <c r="AI584" i="1"/>
  <c r="O583" i="1"/>
  <c r="AB584" i="1"/>
  <c r="P576" i="1"/>
  <c r="T576" i="1"/>
  <c r="U576" i="1"/>
  <c r="Y576" i="1"/>
  <c r="AE576" i="1" s="1"/>
  <c r="AH576" i="1"/>
  <c r="AI576" i="1"/>
  <c r="AJ576" i="1"/>
  <c r="O575" i="1"/>
  <c r="AB576" i="1"/>
  <c r="T568" i="1"/>
  <c r="AH568" i="1"/>
  <c r="P568" i="1"/>
  <c r="U568" i="1"/>
  <c r="Y568" i="1"/>
  <c r="AE568" i="1" s="1"/>
  <c r="AI568" i="1"/>
  <c r="AJ568" i="1"/>
  <c r="AB568" i="1"/>
  <c r="O567" i="1"/>
  <c r="T552" i="1"/>
  <c r="U552" i="1"/>
  <c r="AI552" i="1"/>
  <c r="AJ552" i="1"/>
  <c r="P552" i="1"/>
  <c r="Y552" i="1"/>
  <c r="AE552" i="1" s="1"/>
  <c r="AH552" i="1"/>
  <c r="AB552" i="1"/>
  <c r="AL552" i="1" s="1"/>
  <c r="O551" i="1"/>
  <c r="O543" i="1"/>
  <c r="P544" i="1"/>
  <c r="AH544" i="1"/>
  <c r="AI544" i="1"/>
  <c r="U544" i="1"/>
  <c r="T544" i="1"/>
  <c r="Y544" i="1"/>
  <c r="AE544" i="1" s="1"/>
  <c r="AJ544" i="1"/>
  <c r="AB544" i="1"/>
  <c r="U536" i="1"/>
  <c r="Y536" i="1"/>
  <c r="AE536" i="1" s="1"/>
  <c r="T536" i="1"/>
  <c r="AH536" i="1"/>
  <c r="AI536" i="1"/>
  <c r="AJ536" i="1"/>
  <c r="P536" i="1"/>
  <c r="O535" i="1"/>
  <c r="AB536" i="1"/>
  <c r="Y528" i="1"/>
  <c r="AE528" i="1" s="1"/>
  <c r="AH528" i="1"/>
  <c r="AI528" i="1"/>
  <c r="AJ528" i="1"/>
  <c r="P528" i="1"/>
  <c r="U528" i="1"/>
  <c r="T528" i="1"/>
  <c r="O527" i="1"/>
  <c r="AB528" i="1"/>
  <c r="U520" i="1"/>
  <c r="AH520" i="1"/>
  <c r="T520" i="1"/>
  <c r="P520" i="1"/>
  <c r="Y520" i="1"/>
  <c r="AE520" i="1" s="1"/>
  <c r="AI520" i="1"/>
  <c r="AJ520" i="1"/>
  <c r="O519" i="1"/>
  <c r="AB520" i="1"/>
  <c r="AI512" i="1"/>
  <c r="AJ512" i="1"/>
  <c r="P512" i="1"/>
  <c r="T512" i="1"/>
  <c r="Y512" i="1"/>
  <c r="AE512" i="1" s="1"/>
  <c r="U512" i="1"/>
  <c r="AH512" i="1"/>
  <c r="AB512" i="1"/>
  <c r="O511" i="1"/>
  <c r="Y504" i="1"/>
  <c r="AE504" i="1" s="1"/>
  <c r="AH504" i="1"/>
  <c r="AI504" i="1"/>
  <c r="P504" i="1"/>
  <c r="AJ504" i="1"/>
  <c r="U504" i="1"/>
  <c r="T504" i="1"/>
  <c r="O503" i="1"/>
  <c r="AB504" i="1"/>
  <c r="AJ496" i="1"/>
  <c r="U496" i="1"/>
  <c r="Y496" i="1"/>
  <c r="AE496" i="1" s="1"/>
  <c r="AI496" i="1"/>
  <c r="P496" i="1"/>
  <c r="T496" i="1"/>
  <c r="AH496" i="1"/>
  <c r="AB496" i="1"/>
  <c r="AL496" i="1" s="1"/>
  <c r="O495" i="1"/>
  <c r="T488" i="1"/>
  <c r="Y488" i="1"/>
  <c r="AE488" i="1" s="1"/>
  <c r="AH488" i="1"/>
  <c r="AI488" i="1"/>
  <c r="P488" i="1"/>
  <c r="AJ488" i="1"/>
  <c r="U488" i="1"/>
  <c r="AB488" i="1"/>
  <c r="O487" i="1"/>
  <c r="P480" i="1"/>
  <c r="AI480" i="1"/>
  <c r="T480" i="1"/>
  <c r="AJ480" i="1"/>
  <c r="U480" i="1"/>
  <c r="Y480" i="1"/>
  <c r="AE480" i="1" s="1"/>
  <c r="AH480" i="1"/>
  <c r="O479" i="1"/>
  <c r="AB480" i="1"/>
  <c r="AL480" i="1" s="1"/>
  <c r="Y472" i="1"/>
  <c r="AE472" i="1" s="1"/>
  <c r="AI472" i="1"/>
  <c r="P472" i="1"/>
  <c r="T472" i="1"/>
  <c r="U472" i="1"/>
  <c r="AH472" i="1"/>
  <c r="AJ472" i="1"/>
  <c r="AB472" i="1"/>
  <c r="AL472" i="1" s="1"/>
  <c r="O471" i="1"/>
  <c r="Y464" i="1"/>
  <c r="AE464" i="1" s="1"/>
  <c r="AJ464" i="1"/>
  <c r="AI464" i="1"/>
  <c r="P464" i="1"/>
  <c r="T464" i="1"/>
  <c r="U464" i="1"/>
  <c r="AH464" i="1"/>
  <c r="AB464" i="1"/>
  <c r="O463" i="1"/>
  <c r="Y456" i="1"/>
  <c r="AE456" i="1" s="1"/>
  <c r="AH456" i="1"/>
  <c r="U456" i="1"/>
  <c r="AI456" i="1"/>
  <c r="AJ456" i="1"/>
  <c r="P456" i="1"/>
  <c r="T456" i="1"/>
  <c r="O455" i="1"/>
  <c r="AB456" i="1"/>
  <c r="U448" i="1"/>
  <c r="Y448" i="1"/>
  <c r="AE448" i="1" s="1"/>
  <c r="AH448" i="1"/>
  <c r="P448" i="1"/>
  <c r="AI448" i="1"/>
  <c r="T448" i="1"/>
  <c r="AJ448" i="1"/>
  <c r="AB448" i="1"/>
  <c r="AL448" i="1" s="1"/>
  <c r="O447" i="1"/>
  <c r="AI440" i="1"/>
  <c r="AJ440" i="1"/>
  <c r="P440" i="1"/>
  <c r="T440" i="1"/>
  <c r="U440" i="1"/>
  <c r="Y440" i="1"/>
  <c r="AE440" i="1" s="1"/>
  <c r="AH440" i="1"/>
  <c r="AB440" i="1"/>
  <c r="O439" i="1"/>
  <c r="P432" i="1"/>
  <c r="T432" i="1"/>
  <c r="U432" i="1"/>
  <c r="Y432" i="1"/>
  <c r="AE432" i="1" s="1"/>
  <c r="AH432" i="1"/>
  <c r="AI432" i="1"/>
  <c r="AJ432" i="1"/>
  <c r="AB432" i="1"/>
  <c r="O431" i="1"/>
  <c r="P424" i="1"/>
  <c r="AJ424" i="1"/>
  <c r="AH424" i="1"/>
  <c r="AI424" i="1"/>
  <c r="T424" i="1"/>
  <c r="U424" i="1"/>
  <c r="Y424" i="1"/>
  <c r="AE424" i="1" s="1"/>
  <c r="AB424" i="1"/>
  <c r="P416" i="1"/>
  <c r="AI416" i="1"/>
  <c r="T416" i="1"/>
  <c r="AJ416" i="1"/>
  <c r="U416" i="1"/>
  <c r="Y416" i="1"/>
  <c r="AE416" i="1" s="1"/>
  <c r="AH416" i="1"/>
  <c r="AB416" i="1"/>
  <c r="AL416" i="1" s="1"/>
  <c r="O415" i="1"/>
  <c r="Y408" i="1"/>
  <c r="AE408" i="1" s="1"/>
  <c r="AH408" i="1"/>
  <c r="AI408" i="1"/>
  <c r="AJ408" i="1"/>
  <c r="T408" i="1"/>
  <c r="U408" i="1"/>
  <c r="P408" i="1"/>
  <c r="O407" i="1"/>
  <c r="AB408" i="1"/>
  <c r="T400" i="1"/>
  <c r="U400" i="1"/>
  <c r="Y400" i="1"/>
  <c r="AE400" i="1" s="1"/>
  <c r="AH400" i="1"/>
  <c r="AI400" i="1"/>
  <c r="P400" i="1"/>
  <c r="AJ400" i="1"/>
  <c r="O399" i="1"/>
  <c r="AB400" i="1"/>
  <c r="AI392" i="1"/>
  <c r="P392" i="1"/>
  <c r="AJ392" i="1"/>
  <c r="T392" i="1"/>
  <c r="U392" i="1"/>
  <c r="Y392" i="1"/>
  <c r="AE392" i="1" s="1"/>
  <c r="AH392" i="1"/>
  <c r="AB392" i="1"/>
  <c r="O391" i="1"/>
  <c r="AI384" i="1"/>
  <c r="P384" i="1"/>
  <c r="U384" i="1"/>
  <c r="AJ384" i="1"/>
  <c r="Y384" i="1"/>
  <c r="AE384" i="1" s="1"/>
  <c r="AH384" i="1"/>
  <c r="T384" i="1"/>
  <c r="AB384" i="1"/>
  <c r="O383" i="1"/>
  <c r="Y376" i="1"/>
  <c r="AE376" i="1" s="1"/>
  <c r="AH376" i="1"/>
  <c r="AI376" i="1"/>
  <c r="AJ376" i="1"/>
  <c r="T376" i="1"/>
  <c r="U376" i="1"/>
  <c r="P376" i="1"/>
  <c r="AB376" i="1"/>
  <c r="O375" i="1"/>
  <c r="AI368" i="1"/>
  <c r="P368" i="1"/>
  <c r="T368" i="1"/>
  <c r="Y368" i="1"/>
  <c r="AE368" i="1" s="1"/>
  <c r="U368" i="1"/>
  <c r="AH368" i="1"/>
  <c r="AJ368" i="1"/>
  <c r="O367" i="1"/>
  <c r="AB368" i="1"/>
  <c r="P360" i="1"/>
  <c r="T360" i="1"/>
  <c r="U360" i="1"/>
  <c r="Y360" i="1"/>
  <c r="AE360" i="1" s="1"/>
  <c r="AI360" i="1"/>
  <c r="AJ360" i="1"/>
  <c r="AH360" i="1"/>
  <c r="O359" i="1"/>
  <c r="AB360" i="1"/>
  <c r="AJ344" i="1"/>
  <c r="Y344" i="1"/>
  <c r="AE344" i="1" s="1"/>
  <c r="AB344" i="1"/>
  <c r="AL344" i="1" s="1"/>
  <c r="AH344" i="1"/>
  <c r="T344" i="1"/>
  <c r="P344" i="1"/>
  <c r="AI344" i="1"/>
  <c r="U344" i="1"/>
  <c r="O343" i="1"/>
  <c r="AH336" i="1"/>
  <c r="AI336" i="1"/>
  <c r="AJ336" i="1"/>
  <c r="P336" i="1"/>
  <c r="T336" i="1"/>
  <c r="Y336" i="1"/>
  <c r="AE336" i="1" s="1"/>
  <c r="U336" i="1"/>
  <c r="AB336" i="1"/>
  <c r="O335" i="1"/>
  <c r="Y328" i="1"/>
  <c r="AE328" i="1" s="1"/>
  <c r="P328" i="1"/>
  <c r="AB328" i="1"/>
  <c r="AH328" i="1"/>
  <c r="AI328" i="1"/>
  <c r="AJ328" i="1"/>
  <c r="U328" i="1"/>
  <c r="T328" i="1"/>
  <c r="O327" i="1"/>
  <c r="Y288" i="1"/>
  <c r="AE288" i="1" s="1"/>
  <c r="AH288" i="1"/>
  <c r="AJ288" i="1"/>
  <c r="AB288" i="1"/>
  <c r="AL288" i="1" s="1"/>
  <c r="AI288" i="1"/>
  <c r="O287" i="1"/>
  <c r="AJ248" i="1"/>
  <c r="AB248" i="1"/>
  <c r="AH248" i="1"/>
  <c r="AI248" i="1"/>
  <c r="Y248" i="1"/>
  <c r="AE248" i="1" s="1"/>
  <c r="Q59" i="1"/>
  <c r="AH759" i="1"/>
  <c r="AI759" i="1"/>
  <c r="P759" i="1"/>
  <c r="AJ759" i="1"/>
  <c r="T759" i="1"/>
  <c r="U759" i="1"/>
  <c r="Y759" i="1"/>
  <c r="AE759" i="1" s="1"/>
  <c r="O758" i="1"/>
  <c r="AB759" i="1"/>
  <c r="AL759" i="1" s="1"/>
  <c r="AH751" i="1"/>
  <c r="AI751" i="1"/>
  <c r="P751" i="1"/>
  <c r="AJ751" i="1"/>
  <c r="T751" i="1"/>
  <c r="Y751" i="1"/>
  <c r="AE751" i="1" s="1"/>
  <c r="U751" i="1"/>
  <c r="O750" i="1"/>
  <c r="AB751" i="1"/>
  <c r="AL751" i="1" s="1"/>
  <c r="T743" i="1"/>
  <c r="U743" i="1"/>
  <c r="Y743" i="1"/>
  <c r="AE743" i="1" s="1"/>
  <c r="AH743" i="1"/>
  <c r="AI743" i="1"/>
  <c r="AJ743" i="1"/>
  <c r="P743" i="1"/>
  <c r="O742" i="1"/>
  <c r="AB743" i="1"/>
  <c r="AJ734" i="1"/>
  <c r="P734" i="1"/>
  <c r="T734" i="1"/>
  <c r="U734" i="1"/>
  <c r="Y734" i="1"/>
  <c r="AE734" i="1" s="1"/>
  <c r="AI734" i="1"/>
  <c r="AH734" i="1"/>
  <c r="AB734" i="1"/>
  <c r="O733" i="1"/>
  <c r="P726" i="1"/>
  <c r="AH726" i="1"/>
  <c r="T726" i="1"/>
  <c r="AI726" i="1"/>
  <c r="U726" i="1"/>
  <c r="AJ726" i="1"/>
  <c r="Y726" i="1"/>
  <c r="AE726" i="1" s="1"/>
  <c r="AB726" i="1"/>
  <c r="AL726" i="1" s="1"/>
  <c r="O725" i="1"/>
  <c r="T718" i="1"/>
  <c r="U718" i="1"/>
  <c r="Y718" i="1"/>
  <c r="AE718" i="1" s="1"/>
  <c r="AB718" i="1"/>
  <c r="AH718" i="1"/>
  <c r="P718" i="1"/>
  <c r="AJ718" i="1"/>
  <c r="AI718" i="1"/>
  <c r="O717" i="1"/>
  <c r="T710" i="1"/>
  <c r="U710" i="1"/>
  <c r="Y710" i="1"/>
  <c r="AE710" i="1" s="1"/>
  <c r="AH710" i="1"/>
  <c r="AI710" i="1"/>
  <c r="P710" i="1"/>
  <c r="AJ710" i="1"/>
  <c r="AB710" i="1"/>
  <c r="O709" i="1"/>
  <c r="Y702" i="1"/>
  <c r="AE702" i="1" s="1"/>
  <c r="AH702" i="1"/>
  <c r="AI702" i="1"/>
  <c r="AJ702" i="1"/>
  <c r="P702" i="1"/>
  <c r="U702" i="1"/>
  <c r="T702" i="1"/>
  <c r="O701" i="1"/>
  <c r="AB702" i="1"/>
  <c r="AL702" i="1" s="1"/>
  <c r="T694" i="1"/>
  <c r="U694" i="1"/>
  <c r="Y694" i="1"/>
  <c r="AE694" i="1" s="1"/>
  <c r="AB694" i="1"/>
  <c r="AH694" i="1"/>
  <c r="P694" i="1"/>
  <c r="AJ694" i="1"/>
  <c r="AI694" i="1"/>
  <c r="O693" i="1"/>
  <c r="AJ686" i="1"/>
  <c r="P686" i="1"/>
  <c r="T686" i="1"/>
  <c r="U686" i="1"/>
  <c r="Y686" i="1"/>
  <c r="AE686" i="1" s="1"/>
  <c r="AI686" i="1"/>
  <c r="AH686" i="1"/>
  <c r="O685" i="1"/>
  <c r="AB686" i="1"/>
  <c r="AJ671" i="1"/>
  <c r="P671" i="1"/>
  <c r="T671" i="1"/>
  <c r="U671" i="1"/>
  <c r="Y671" i="1"/>
  <c r="AE671" i="1" s="1"/>
  <c r="AI671" i="1"/>
  <c r="AH671" i="1"/>
  <c r="AB671" i="1"/>
  <c r="O670" i="1"/>
  <c r="AJ663" i="1"/>
  <c r="P663" i="1"/>
  <c r="T663" i="1"/>
  <c r="U663" i="1"/>
  <c r="Y663" i="1"/>
  <c r="AE663" i="1" s="1"/>
  <c r="AI663" i="1"/>
  <c r="AH663" i="1"/>
  <c r="O662" i="1"/>
  <c r="AB663" i="1"/>
  <c r="P655" i="1"/>
  <c r="AJ655" i="1"/>
  <c r="T655" i="1"/>
  <c r="U655" i="1"/>
  <c r="Y655" i="1"/>
  <c r="AE655" i="1" s="1"/>
  <c r="AH655" i="1"/>
  <c r="AI655" i="1"/>
  <c r="AB655" i="1"/>
  <c r="O654" i="1"/>
  <c r="AH647" i="1"/>
  <c r="AI647" i="1"/>
  <c r="AJ647" i="1"/>
  <c r="U647" i="1"/>
  <c r="P647" i="1"/>
  <c r="T647" i="1"/>
  <c r="Y647" i="1"/>
  <c r="AE647" i="1" s="1"/>
  <c r="O646" i="1"/>
  <c r="AB647" i="1"/>
  <c r="AH639" i="1"/>
  <c r="P639" i="1"/>
  <c r="AI639" i="1"/>
  <c r="T639" i="1"/>
  <c r="AJ639" i="1"/>
  <c r="U639" i="1"/>
  <c r="Y639" i="1"/>
  <c r="AE639" i="1" s="1"/>
  <c r="O638" i="1"/>
  <c r="AB639" i="1"/>
  <c r="AL639" i="1" s="1"/>
  <c r="P631" i="1"/>
  <c r="AH631" i="1"/>
  <c r="T631" i="1"/>
  <c r="AI631" i="1"/>
  <c r="Y631" i="1"/>
  <c r="AE631" i="1" s="1"/>
  <c r="AJ631" i="1"/>
  <c r="U631" i="1"/>
  <c r="AB631" i="1"/>
  <c r="AL631" i="1" s="1"/>
  <c r="O630" i="1"/>
  <c r="AI623" i="1"/>
  <c r="AJ623" i="1"/>
  <c r="T623" i="1"/>
  <c r="U623" i="1"/>
  <c r="AH623" i="1"/>
  <c r="P623" i="1"/>
  <c r="Y623" i="1"/>
  <c r="AE623" i="1" s="1"/>
  <c r="AB623" i="1"/>
  <c r="O622" i="1"/>
  <c r="O614" i="1"/>
  <c r="P615" i="1"/>
  <c r="AH615" i="1"/>
  <c r="Y615" i="1"/>
  <c r="AE615" i="1" s="1"/>
  <c r="AJ615" i="1"/>
  <c r="T615" i="1"/>
  <c r="AI615" i="1"/>
  <c r="U615" i="1"/>
  <c r="AB615" i="1"/>
  <c r="AL615" i="1" s="1"/>
  <c r="AH607" i="1"/>
  <c r="T607" i="1"/>
  <c r="U607" i="1"/>
  <c r="AI607" i="1"/>
  <c r="AJ607" i="1"/>
  <c r="P607" i="1"/>
  <c r="Y607" i="1"/>
  <c r="AE607" i="1" s="1"/>
  <c r="AB607" i="1"/>
  <c r="O606" i="1"/>
  <c r="AJ599" i="1"/>
  <c r="P599" i="1"/>
  <c r="Y599" i="1"/>
  <c r="AE599" i="1" s="1"/>
  <c r="AH599" i="1"/>
  <c r="AI599" i="1"/>
  <c r="U599" i="1"/>
  <c r="T599" i="1"/>
  <c r="O598" i="1"/>
  <c r="AB599" i="1"/>
  <c r="AL599" i="1" s="1"/>
  <c r="U591" i="1"/>
  <c r="T591" i="1"/>
  <c r="Y591" i="1"/>
  <c r="AE591" i="1" s="1"/>
  <c r="AH591" i="1"/>
  <c r="AJ591" i="1"/>
  <c r="P591" i="1"/>
  <c r="AI591" i="1"/>
  <c r="O590" i="1"/>
  <c r="AB591" i="1"/>
  <c r="AL591" i="1" s="1"/>
  <c r="T583" i="1"/>
  <c r="AH583" i="1"/>
  <c r="P583" i="1"/>
  <c r="U583" i="1"/>
  <c r="Y583" i="1"/>
  <c r="AE583" i="1" s="1"/>
  <c r="AI583" i="1"/>
  <c r="AJ583" i="1"/>
  <c r="O582" i="1"/>
  <c r="AB583" i="1"/>
  <c r="U575" i="1"/>
  <c r="AI575" i="1"/>
  <c r="P575" i="1"/>
  <c r="T575" i="1"/>
  <c r="Y575" i="1"/>
  <c r="AE575" i="1" s="1"/>
  <c r="AH575" i="1"/>
  <c r="AJ575" i="1"/>
  <c r="AB575" i="1"/>
  <c r="O574" i="1"/>
  <c r="T567" i="1"/>
  <c r="AJ567" i="1"/>
  <c r="P567" i="1"/>
  <c r="U567" i="1"/>
  <c r="Y567" i="1"/>
  <c r="AE567" i="1" s="1"/>
  <c r="AH567" i="1"/>
  <c r="AI567" i="1"/>
  <c r="AB567" i="1"/>
  <c r="O566" i="1"/>
  <c r="O558" i="1"/>
  <c r="T559" i="1"/>
  <c r="T551" i="1"/>
  <c r="Y551" i="1"/>
  <c r="AE551" i="1" s="1"/>
  <c r="AI551" i="1"/>
  <c r="P551" i="1"/>
  <c r="AJ551" i="1"/>
  <c r="U551" i="1"/>
  <c r="AH551" i="1"/>
  <c r="O550" i="1"/>
  <c r="AB551" i="1"/>
  <c r="AH535" i="1"/>
  <c r="U535" i="1"/>
  <c r="Y535" i="1"/>
  <c r="AE535" i="1" s="1"/>
  <c r="AB535" i="1"/>
  <c r="AI535" i="1"/>
  <c r="AJ535" i="1"/>
  <c r="T535" i="1"/>
  <c r="P535" i="1"/>
  <c r="O534" i="1"/>
  <c r="AH527" i="1"/>
  <c r="P527" i="1"/>
  <c r="AI527" i="1"/>
  <c r="U527" i="1"/>
  <c r="AB527" i="1"/>
  <c r="AJ527" i="1"/>
  <c r="T527" i="1"/>
  <c r="Y527" i="1"/>
  <c r="AE527" i="1" s="1"/>
  <c r="O526" i="1"/>
  <c r="P519" i="1"/>
  <c r="AI519" i="1"/>
  <c r="T519" i="1"/>
  <c r="AJ519" i="1"/>
  <c r="U519" i="1"/>
  <c r="AH519" i="1"/>
  <c r="Y519" i="1"/>
  <c r="AE519" i="1" s="1"/>
  <c r="O518" i="1"/>
  <c r="AB519" i="1"/>
  <c r="AI511" i="1"/>
  <c r="P511" i="1"/>
  <c r="T511" i="1"/>
  <c r="U511" i="1"/>
  <c r="Y511" i="1"/>
  <c r="AE511" i="1" s="1"/>
  <c r="AH511" i="1"/>
  <c r="AJ511" i="1"/>
  <c r="O510" i="1"/>
  <c r="AB511" i="1"/>
  <c r="AH503" i="1"/>
  <c r="AI503" i="1"/>
  <c r="AJ503" i="1"/>
  <c r="P503" i="1"/>
  <c r="T503" i="1"/>
  <c r="U503" i="1"/>
  <c r="Y503" i="1"/>
  <c r="AE503" i="1" s="1"/>
  <c r="AB503" i="1"/>
  <c r="O502" i="1"/>
  <c r="U495" i="1"/>
  <c r="AH495" i="1"/>
  <c r="T495" i="1"/>
  <c r="AJ495" i="1"/>
  <c r="P495" i="1"/>
  <c r="Y495" i="1"/>
  <c r="AE495" i="1" s="1"/>
  <c r="AI495" i="1"/>
  <c r="AB495" i="1"/>
  <c r="AL495" i="1" s="1"/>
  <c r="O494" i="1"/>
  <c r="U487" i="1"/>
  <c r="AH487" i="1"/>
  <c r="AI487" i="1"/>
  <c r="AJ487" i="1"/>
  <c r="T487" i="1"/>
  <c r="P487" i="1"/>
  <c r="Y487" i="1"/>
  <c r="AE487" i="1" s="1"/>
  <c r="O486" i="1"/>
  <c r="AB487" i="1"/>
  <c r="T479" i="1"/>
  <c r="Y479" i="1"/>
  <c r="AE479" i="1" s="1"/>
  <c r="AH479" i="1"/>
  <c r="P479" i="1"/>
  <c r="U479" i="1"/>
  <c r="AI479" i="1"/>
  <c r="AJ479" i="1"/>
  <c r="O478" i="1"/>
  <c r="AB479" i="1"/>
  <c r="AL479" i="1" s="1"/>
  <c r="AH471" i="1"/>
  <c r="Y471" i="1"/>
  <c r="AE471" i="1" s="1"/>
  <c r="T471" i="1"/>
  <c r="U471" i="1"/>
  <c r="AI471" i="1"/>
  <c r="AJ471" i="1"/>
  <c r="P471" i="1"/>
  <c r="AB471" i="1"/>
  <c r="AL471" i="1" s="1"/>
  <c r="O470" i="1"/>
  <c r="AH463" i="1"/>
  <c r="T463" i="1"/>
  <c r="AJ463" i="1"/>
  <c r="P463" i="1"/>
  <c r="U463" i="1"/>
  <c r="Y463" i="1"/>
  <c r="AE463" i="1" s="1"/>
  <c r="AI463" i="1"/>
  <c r="AB463" i="1"/>
  <c r="O462" i="1"/>
  <c r="O454" i="1"/>
  <c r="AH455" i="1"/>
  <c r="T455" i="1"/>
  <c r="Y455" i="1"/>
  <c r="AE455" i="1" s="1"/>
  <c r="AI455" i="1"/>
  <c r="AJ455" i="1"/>
  <c r="P455" i="1"/>
  <c r="U455" i="1"/>
  <c r="AB455" i="1"/>
  <c r="AL455" i="1" s="1"/>
  <c r="P447" i="1"/>
  <c r="AH447" i="1"/>
  <c r="T447" i="1"/>
  <c r="AI447" i="1"/>
  <c r="Y447" i="1"/>
  <c r="AE447" i="1" s="1"/>
  <c r="AB447" i="1"/>
  <c r="AL447" i="1" s="1"/>
  <c r="AJ447" i="1"/>
  <c r="U447" i="1"/>
  <c r="O446" i="1"/>
  <c r="U439" i="1"/>
  <c r="Y439" i="1"/>
  <c r="AE439" i="1" s="1"/>
  <c r="AB439" i="1"/>
  <c r="AH439" i="1"/>
  <c r="AI439" i="1"/>
  <c r="P439" i="1"/>
  <c r="AJ439" i="1"/>
  <c r="T439" i="1"/>
  <c r="O438" i="1"/>
  <c r="AB431" i="1"/>
  <c r="AH431" i="1"/>
  <c r="AI431" i="1"/>
  <c r="P431" i="1"/>
  <c r="AJ431" i="1"/>
  <c r="T431" i="1"/>
  <c r="U431" i="1"/>
  <c r="Y431" i="1"/>
  <c r="AE431" i="1" s="1"/>
  <c r="O430" i="1"/>
  <c r="O422" i="1"/>
  <c r="T423" i="1"/>
  <c r="AJ423" i="1"/>
  <c r="AI423" i="1"/>
  <c r="P423" i="1"/>
  <c r="U423" i="1"/>
  <c r="Y423" i="1"/>
  <c r="AE423" i="1" s="1"/>
  <c r="AB423" i="1"/>
  <c r="AL423" i="1" s="1"/>
  <c r="AH423" i="1"/>
  <c r="Y415" i="1"/>
  <c r="AE415" i="1" s="1"/>
  <c r="AB415" i="1"/>
  <c r="AL415" i="1" s="1"/>
  <c r="AH415" i="1"/>
  <c r="AI415" i="1"/>
  <c r="T415" i="1"/>
  <c r="U415" i="1"/>
  <c r="P415" i="1"/>
  <c r="AJ415" i="1"/>
  <c r="O414" i="1"/>
  <c r="AI407" i="1"/>
  <c r="AJ407" i="1"/>
  <c r="P407" i="1"/>
  <c r="T407" i="1"/>
  <c r="U407" i="1"/>
  <c r="AB407" i="1"/>
  <c r="Y407" i="1"/>
  <c r="AE407" i="1" s="1"/>
  <c r="AH407" i="1"/>
  <c r="O406" i="1"/>
  <c r="AB399" i="1"/>
  <c r="AH399" i="1"/>
  <c r="AI399" i="1"/>
  <c r="AJ399" i="1"/>
  <c r="P399" i="1"/>
  <c r="U399" i="1"/>
  <c r="T399" i="1"/>
  <c r="Y399" i="1"/>
  <c r="AE399" i="1" s="1"/>
  <c r="O398" i="1"/>
  <c r="AB391" i="1"/>
  <c r="AL391" i="1" s="1"/>
  <c r="AH391" i="1"/>
  <c r="P391" i="1"/>
  <c r="AI391" i="1"/>
  <c r="U391" i="1"/>
  <c r="AJ391" i="1"/>
  <c r="Y391" i="1"/>
  <c r="AE391" i="1" s="1"/>
  <c r="T391" i="1"/>
  <c r="O390" i="1"/>
  <c r="Y383" i="1"/>
  <c r="AE383" i="1" s="1"/>
  <c r="T383" i="1"/>
  <c r="AI383" i="1"/>
  <c r="AH383" i="1"/>
  <c r="U383" i="1"/>
  <c r="AJ383" i="1"/>
  <c r="P383" i="1"/>
  <c r="AB383" i="1"/>
  <c r="O382" i="1"/>
  <c r="AH375" i="1"/>
  <c r="P375" i="1"/>
  <c r="AJ375" i="1"/>
  <c r="T375" i="1"/>
  <c r="U375" i="1"/>
  <c r="Y375" i="1"/>
  <c r="AE375" i="1" s="1"/>
  <c r="AI375" i="1"/>
  <c r="AB375" i="1"/>
  <c r="O374" i="1"/>
  <c r="P367" i="1"/>
  <c r="AJ367" i="1"/>
  <c r="U367" i="1"/>
  <c r="Y367" i="1"/>
  <c r="AE367" i="1" s="1"/>
  <c r="AH367" i="1"/>
  <c r="AI367" i="1"/>
  <c r="T367" i="1"/>
  <c r="AB367" i="1"/>
  <c r="O366" i="1"/>
  <c r="Y359" i="1"/>
  <c r="AE359" i="1" s="1"/>
  <c r="AH359" i="1"/>
  <c r="T359" i="1"/>
  <c r="AJ359" i="1"/>
  <c r="U359" i="1"/>
  <c r="AI359" i="1"/>
  <c r="P359" i="1"/>
  <c r="AB359" i="1"/>
  <c r="O358" i="1"/>
  <c r="P343" i="1"/>
  <c r="AJ343" i="1"/>
  <c r="T343" i="1"/>
  <c r="U343" i="1"/>
  <c r="Y343" i="1"/>
  <c r="AE343" i="1" s="1"/>
  <c r="AI343" i="1"/>
  <c r="AH343" i="1"/>
  <c r="AB343" i="1"/>
  <c r="O342" i="1"/>
  <c r="AJ335" i="1"/>
  <c r="P335" i="1"/>
  <c r="T335" i="1"/>
  <c r="AI335" i="1"/>
  <c r="U335" i="1"/>
  <c r="Y335" i="1"/>
  <c r="AE335" i="1" s="1"/>
  <c r="AH335" i="1"/>
  <c r="O334" i="1"/>
  <c r="AB335" i="1"/>
  <c r="AI327" i="1"/>
  <c r="P327" i="1"/>
  <c r="AJ327" i="1"/>
  <c r="T327" i="1"/>
  <c r="U327" i="1"/>
  <c r="AH327" i="1"/>
  <c r="Y327" i="1"/>
  <c r="AE327" i="1" s="1"/>
  <c r="O326" i="1"/>
  <c r="AB327" i="1"/>
  <c r="O318" i="1"/>
  <c r="T319" i="1"/>
  <c r="AH287" i="1"/>
  <c r="AI287" i="1"/>
  <c r="Y287" i="1"/>
  <c r="AE287" i="1" s="1"/>
  <c r="AJ287" i="1"/>
  <c r="AB287" i="1"/>
  <c r="AL287" i="1" s="1"/>
  <c r="Q285" i="1"/>
  <c r="V285" i="1" s="1"/>
  <c r="W285" i="1" s="1"/>
  <c r="U758" i="1"/>
  <c r="Y758" i="1"/>
  <c r="AE758" i="1" s="1"/>
  <c r="AH758" i="1"/>
  <c r="T758" i="1"/>
  <c r="AJ758" i="1"/>
  <c r="AI758" i="1"/>
  <c r="P758" i="1"/>
  <c r="O757" i="1"/>
  <c r="AB758" i="1"/>
  <c r="AL758" i="1" s="1"/>
  <c r="AI750" i="1"/>
  <c r="P750" i="1"/>
  <c r="AJ750" i="1"/>
  <c r="T750" i="1"/>
  <c r="U750" i="1"/>
  <c r="Y750" i="1"/>
  <c r="AE750" i="1" s="1"/>
  <c r="AH750" i="1"/>
  <c r="AB750" i="1"/>
  <c r="O749" i="1"/>
  <c r="U742" i="1"/>
  <c r="Y742" i="1"/>
  <c r="AE742" i="1" s="1"/>
  <c r="AH742" i="1"/>
  <c r="AI742" i="1"/>
  <c r="AJ742" i="1"/>
  <c r="T742" i="1"/>
  <c r="P742" i="1"/>
  <c r="AB742" i="1"/>
  <c r="O741" i="1"/>
  <c r="U733" i="1"/>
  <c r="Y733" i="1"/>
  <c r="AE733" i="1" s="1"/>
  <c r="AH733" i="1"/>
  <c r="AI733" i="1"/>
  <c r="T733" i="1"/>
  <c r="P733" i="1"/>
  <c r="AJ733" i="1"/>
  <c r="AB733" i="1"/>
  <c r="AL733" i="1" s="1"/>
  <c r="O732" i="1"/>
  <c r="P725" i="1"/>
  <c r="T725" i="1"/>
  <c r="AH725" i="1"/>
  <c r="U725" i="1"/>
  <c r="AI725" i="1"/>
  <c r="Y725" i="1"/>
  <c r="AE725" i="1" s="1"/>
  <c r="AJ725" i="1"/>
  <c r="AB725" i="1"/>
  <c r="AL725" i="1" s="1"/>
  <c r="O724" i="1"/>
  <c r="AH717" i="1"/>
  <c r="AI717" i="1"/>
  <c r="P717" i="1"/>
  <c r="AJ717" i="1"/>
  <c r="T717" i="1"/>
  <c r="U717" i="1"/>
  <c r="AB717" i="1"/>
  <c r="Y717" i="1"/>
  <c r="AE717" i="1" s="1"/>
  <c r="O716" i="1"/>
  <c r="AH709" i="1"/>
  <c r="AI709" i="1"/>
  <c r="AJ709" i="1"/>
  <c r="P709" i="1"/>
  <c r="T709" i="1"/>
  <c r="Y709" i="1"/>
  <c r="AE709" i="1" s="1"/>
  <c r="U709" i="1"/>
  <c r="O708" i="1"/>
  <c r="AB709" i="1"/>
  <c r="AH701" i="1"/>
  <c r="P701" i="1"/>
  <c r="AI701" i="1"/>
  <c r="T701" i="1"/>
  <c r="AJ701" i="1"/>
  <c r="U701" i="1"/>
  <c r="Y701" i="1"/>
  <c r="AE701" i="1" s="1"/>
  <c r="AB701" i="1"/>
  <c r="AL701" i="1" s="1"/>
  <c r="O700" i="1"/>
  <c r="Y693" i="1"/>
  <c r="AE693" i="1" s="1"/>
  <c r="AH693" i="1"/>
  <c r="AI693" i="1"/>
  <c r="AJ693" i="1"/>
  <c r="P693" i="1"/>
  <c r="U693" i="1"/>
  <c r="T693" i="1"/>
  <c r="O692" i="1"/>
  <c r="AB693" i="1"/>
  <c r="O684" i="1"/>
  <c r="U685" i="1"/>
  <c r="Y685" i="1"/>
  <c r="AE685" i="1" s="1"/>
  <c r="AB685" i="1"/>
  <c r="AH685" i="1"/>
  <c r="AI685" i="1"/>
  <c r="T685" i="1"/>
  <c r="P685" i="1"/>
  <c r="AJ685" i="1"/>
  <c r="P670" i="1"/>
  <c r="T670" i="1"/>
  <c r="U670" i="1"/>
  <c r="Y670" i="1"/>
  <c r="AE670" i="1" s="1"/>
  <c r="AH670" i="1"/>
  <c r="AI670" i="1"/>
  <c r="AJ670" i="1"/>
  <c r="AB670" i="1"/>
  <c r="O669" i="1"/>
  <c r="T662" i="1"/>
  <c r="U662" i="1"/>
  <c r="Y662" i="1"/>
  <c r="AE662" i="1" s="1"/>
  <c r="AH662" i="1"/>
  <c r="AI662" i="1"/>
  <c r="P662" i="1"/>
  <c r="AJ662" i="1"/>
  <c r="O661" i="1"/>
  <c r="AB662" i="1"/>
  <c r="AB654" i="1"/>
  <c r="AH654" i="1"/>
  <c r="P654" i="1"/>
  <c r="AI654" i="1"/>
  <c r="Y654" i="1"/>
  <c r="AE654" i="1" s="1"/>
  <c r="U654" i="1"/>
  <c r="AJ654" i="1"/>
  <c r="T654" i="1"/>
  <c r="O653" i="1"/>
  <c r="P646" i="1"/>
  <c r="AJ646" i="1"/>
  <c r="T646" i="1"/>
  <c r="U646" i="1"/>
  <c r="Y646" i="1"/>
  <c r="AE646" i="1" s="1"/>
  <c r="AH646" i="1"/>
  <c r="AI646" i="1"/>
  <c r="AB646" i="1"/>
  <c r="O645" i="1"/>
  <c r="U638" i="1"/>
  <c r="Y638" i="1"/>
  <c r="AE638" i="1" s="1"/>
  <c r="AJ638" i="1"/>
  <c r="P638" i="1"/>
  <c r="T638" i="1"/>
  <c r="AI638" i="1"/>
  <c r="AH638" i="1"/>
  <c r="O637" i="1"/>
  <c r="AB638" i="1"/>
  <c r="AL638" i="1" s="1"/>
  <c r="AI630" i="1"/>
  <c r="U630" i="1"/>
  <c r="AH630" i="1"/>
  <c r="P630" i="1"/>
  <c r="T630" i="1"/>
  <c r="Y630" i="1"/>
  <c r="AE630" i="1" s="1"/>
  <c r="AJ630" i="1"/>
  <c r="AB630" i="1"/>
  <c r="AL630" i="1" s="1"/>
  <c r="O629" i="1"/>
  <c r="T622" i="1"/>
  <c r="U622" i="1"/>
  <c r="AJ622" i="1"/>
  <c r="Y622" i="1"/>
  <c r="AE622" i="1" s="1"/>
  <c r="AH622" i="1"/>
  <c r="AI622" i="1"/>
  <c r="P622" i="1"/>
  <c r="O621" i="1"/>
  <c r="AB622" i="1"/>
  <c r="P606" i="1"/>
  <c r="Y606" i="1"/>
  <c r="AE606" i="1" s="1"/>
  <c r="AJ606" i="1"/>
  <c r="U606" i="1"/>
  <c r="AH606" i="1"/>
  <c r="AI606" i="1"/>
  <c r="T606" i="1"/>
  <c r="O605" i="1"/>
  <c r="AB606" i="1"/>
  <c r="P598" i="1"/>
  <c r="AI598" i="1"/>
  <c r="Y598" i="1"/>
  <c r="AE598" i="1" s="1"/>
  <c r="AH598" i="1"/>
  <c r="AJ598" i="1"/>
  <c r="U598" i="1"/>
  <c r="T598" i="1"/>
  <c r="AB598" i="1"/>
  <c r="AL598" i="1" s="1"/>
  <c r="O597" i="1"/>
  <c r="P590" i="1"/>
  <c r="AH590" i="1"/>
  <c r="AB590" i="1"/>
  <c r="AL590" i="1" s="1"/>
  <c r="AI590" i="1"/>
  <c r="T590" i="1"/>
  <c r="AJ590" i="1"/>
  <c r="Y590" i="1"/>
  <c r="AE590" i="1" s="1"/>
  <c r="U590" i="1"/>
  <c r="O589" i="1"/>
  <c r="T582" i="1"/>
  <c r="P582" i="1"/>
  <c r="U582" i="1"/>
  <c r="Y582" i="1"/>
  <c r="AE582" i="1" s="1"/>
  <c r="AB582" i="1"/>
  <c r="AH582" i="1"/>
  <c r="AJ582" i="1"/>
  <c r="AI582" i="1"/>
  <c r="O581" i="1"/>
  <c r="AH574" i="1"/>
  <c r="U574" i="1"/>
  <c r="T574" i="1"/>
  <c r="Y574" i="1"/>
  <c r="AE574" i="1" s="1"/>
  <c r="AB574" i="1"/>
  <c r="AI574" i="1"/>
  <c r="P574" i="1"/>
  <c r="AJ574" i="1"/>
  <c r="O573" i="1"/>
  <c r="U566" i="1"/>
  <c r="AB566" i="1"/>
  <c r="AH566" i="1"/>
  <c r="AI566" i="1"/>
  <c r="AJ566" i="1"/>
  <c r="P566" i="1"/>
  <c r="Y566" i="1"/>
  <c r="AE566" i="1" s="1"/>
  <c r="T566" i="1"/>
  <c r="O565" i="1"/>
  <c r="U558" i="1"/>
  <c r="Y558" i="1"/>
  <c r="AE558" i="1" s="1"/>
  <c r="AH558" i="1"/>
  <c r="AJ558" i="1"/>
  <c r="P558" i="1"/>
  <c r="T558" i="1"/>
  <c r="AI558" i="1"/>
  <c r="O557" i="1"/>
  <c r="AB558" i="1"/>
  <c r="AL558" i="1" s="1"/>
  <c r="P550" i="1"/>
  <c r="AH550" i="1"/>
  <c r="AI550" i="1"/>
  <c r="Y550" i="1"/>
  <c r="AE550" i="1" s="1"/>
  <c r="AJ550" i="1"/>
  <c r="T550" i="1"/>
  <c r="U550" i="1"/>
  <c r="O549" i="1"/>
  <c r="AB550" i="1"/>
  <c r="P534" i="1"/>
  <c r="Y534" i="1"/>
  <c r="AE534" i="1" s="1"/>
  <c r="AH534" i="1"/>
  <c r="AI534" i="1"/>
  <c r="AJ534" i="1"/>
  <c r="U534" i="1"/>
  <c r="T534" i="1"/>
  <c r="AB534" i="1"/>
  <c r="O533" i="1"/>
  <c r="U526" i="1"/>
  <c r="Y526" i="1"/>
  <c r="AE526" i="1" s="1"/>
  <c r="AH526" i="1"/>
  <c r="AI526" i="1"/>
  <c r="AJ526" i="1"/>
  <c r="P526" i="1"/>
  <c r="T526" i="1"/>
  <c r="AB526" i="1"/>
  <c r="O525" i="1"/>
  <c r="U518" i="1"/>
  <c r="AB518" i="1"/>
  <c r="AH518" i="1"/>
  <c r="T518" i="1"/>
  <c r="AI518" i="1"/>
  <c r="AJ518" i="1"/>
  <c r="P518" i="1"/>
  <c r="Y518" i="1"/>
  <c r="AE518" i="1" s="1"/>
  <c r="O517" i="1"/>
  <c r="T510" i="1"/>
  <c r="Y510" i="1"/>
  <c r="AE510" i="1" s="1"/>
  <c r="AB510" i="1"/>
  <c r="AH510" i="1"/>
  <c r="AI510" i="1"/>
  <c r="P510" i="1"/>
  <c r="U510" i="1"/>
  <c r="AJ510" i="1"/>
  <c r="O509" i="1"/>
  <c r="O501" i="1"/>
  <c r="P502" i="1"/>
  <c r="T502" i="1"/>
  <c r="U502" i="1"/>
  <c r="Y502" i="1"/>
  <c r="AE502" i="1" s="1"/>
  <c r="AH502" i="1"/>
  <c r="AJ502" i="1"/>
  <c r="AI502" i="1"/>
  <c r="AB502" i="1"/>
  <c r="AJ494" i="1"/>
  <c r="P494" i="1"/>
  <c r="Y494" i="1"/>
  <c r="AE494" i="1" s="1"/>
  <c r="AH494" i="1"/>
  <c r="AI494" i="1"/>
  <c r="T494" i="1"/>
  <c r="U494" i="1"/>
  <c r="O493" i="1"/>
  <c r="AB494" i="1"/>
  <c r="AH486" i="1"/>
  <c r="AJ486" i="1"/>
  <c r="P486" i="1"/>
  <c r="Y486" i="1"/>
  <c r="AE486" i="1" s="1"/>
  <c r="T486" i="1"/>
  <c r="U486" i="1"/>
  <c r="AI486" i="1"/>
  <c r="AB486" i="1"/>
  <c r="O485" i="1"/>
  <c r="AH478" i="1"/>
  <c r="AI478" i="1"/>
  <c r="P478" i="1"/>
  <c r="AJ478" i="1"/>
  <c r="Y478" i="1"/>
  <c r="AE478" i="1" s="1"/>
  <c r="T478" i="1"/>
  <c r="U478" i="1"/>
  <c r="AB478" i="1"/>
  <c r="AL478" i="1" s="1"/>
  <c r="O477" i="1"/>
  <c r="U470" i="1"/>
  <c r="AH470" i="1"/>
  <c r="Y470" i="1"/>
  <c r="AE470" i="1" s="1"/>
  <c r="AI470" i="1"/>
  <c r="AJ470" i="1"/>
  <c r="P470" i="1"/>
  <c r="T470" i="1"/>
  <c r="AB470" i="1"/>
  <c r="AL470" i="1" s="1"/>
  <c r="O469" i="1"/>
  <c r="AJ462" i="1"/>
  <c r="U462" i="1"/>
  <c r="AI462" i="1"/>
  <c r="P462" i="1"/>
  <c r="T462" i="1"/>
  <c r="Y462" i="1"/>
  <c r="AE462" i="1" s="1"/>
  <c r="AH462" i="1"/>
  <c r="AB462" i="1"/>
  <c r="O461" i="1"/>
  <c r="AB446" i="1"/>
  <c r="AL446" i="1" s="1"/>
  <c r="T446" i="1"/>
  <c r="AI446" i="1"/>
  <c r="U446" i="1"/>
  <c r="AJ446" i="1"/>
  <c r="Y446" i="1"/>
  <c r="AE446" i="1" s="1"/>
  <c r="P446" i="1"/>
  <c r="AH446" i="1"/>
  <c r="O445" i="1"/>
  <c r="AH438" i="1"/>
  <c r="AI438" i="1"/>
  <c r="AJ438" i="1"/>
  <c r="P438" i="1"/>
  <c r="T438" i="1"/>
  <c r="U438" i="1"/>
  <c r="Y438" i="1"/>
  <c r="AE438" i="1" s="1"/>
  <c r="AB438" i="1"/>
  <c r="O437" i="1"/>
  <c r="AJ430" i="1"/>
  <c r="P430" i="1"/>
  <c r="T430" i="1"/>
  <c r="U430" i="1"/>
  <c r="Y430" i="1"/>
  <c r="AE430" i="1" s="1"/>
  <c r="AB430" i="1"/>
  <c r="AH430" i="1"/>
  <c r="AI430" i="1"/>
  <c r="O429" i="1"/>
  <c r="Y422" i="1"/>
  <c r="AE422" i="1" s="1"/>
  <c r="U422" i="1"/>
  <c r="AB422" i="1"/>
  <c r="AL422" i="1" s="1"/>
  <c r="AH422" i="1"/>
  <c r="AI422" i="1"/>
  <c r="P422" i="1"/>
  <c r="AJ422" i="1"/>
  <c r="T422" i="1"/>
  <c r="O421" i="1"/>
  <c r="U414" i="1"/>
  <c r="AI414" i="1"/>
  <c r="Y414" i="1"/>
  <c r="AE414" i="1" s="1"/>
  <c r="AJ414" i="1"/>
  <c r="AB414" i="1"/>
  <c r="AL414" i="1" s="1"/>
  <c r="P414" i="1"/>
  <c r="AH414" i="1"/>
  <c r="T414" i="1"/>
  <c r="O413" i="1"/>
  <c r="U406" i="1"/>
  <c r="Y406" i="1"/>
  <c r="AE406" i="1" s="1"/>
  <c r="AB406" i="1"/>
  <c r="AH406" i="1"/>
  <c r="P406" i="1"/>
  <c r="AJ406" i="1"/>
  <c r="T406" i="1"/>
  <c r="AI406" i="1"/>
  <c r="O405" i="1"/>
  <c r="P398" i="1"/>
  <c r="AJ398" i="1"/>
  <c r="T398" i="1"/>
  <c r="U398" i="1"/>
  <c r="Y398" i="1"/>
  <c r="AE398" i="1" s="1"/>
  <c r="AB398" i="1"/>
  <c r="AH398" i="1"/>
  <c r="AI398" i="1"/>
  <c r="O397" i="1"/>
  <c r="Y390" i="1"/>
  <c r="AE390" i="1" s="1"/>
  <c r="AJ390" i="1"/>
  <c r="AB390" i="1"/>
  <c r="AL390" i="1" s="1"/>
  <c r="T390" i="1"/>
  <c r="AH390" i="1"/>
  <c r="AI390" i="1"/>
  <c r="O389" i="1"/>
  <c r="P390" i="1"/>
  <c r="U390" i="1"/>
  <c r="T382" i="1"/>
  <c r="AI382" i="1"/>
  <c r="Y382" i="1"/>
  <c r="AE382" i="1" s="1"/>
  <c r="AJ382" i="1"/>
  <c r="P382" i="1"/>
  <c r="U382" i="1"/>
  <c r="AB382" i="1"/>
  <c r="AH382" i="1"/>
  <c r="O381" i="1"/>
  <c r="P374" i="1"/>
  <c r="U374" i="1"/>
  <c r="Y374" i="1"/>
  <c r="AE374" i="1" s="1"/>
  <c r="AI374" i="1"/>
  <c r="T374" i="1"/>
  <c r="AH374" i="1"/>
  <c r="AJ374" i="1"/>
  <c r="O373" i="1"/>
  <c r="AB374" i="1"/>
  <c r="U366" i="1"/>
  <c r="AH366" i="1"/>
  <c r="AI366" i="1"/>
  <c r="P366" i="1"/>
  <c r="T366" i="1"/>
  <c r="Y366" i="1"/>
  <c r="AE366" i="1" s="1"/>
  <c r="AJ366" i="1"/>
  <c r="O365" i="1"/>
  <c r="AB366" i="1"/>
  <c r="AH358" i="1"/>
  <c r="P358" i="1"/>
  <c r="AI358" i="1"/>
  <c r="T358" i="1"/>
  <c r="AJ358" i="1"/>
  <c r="U358" i="1"/>
  <c r="Y358" i="1"/>
  <c r="AE358" i="1" s="1"/>
  <c r="AB358" i="1"/>
  <c r="O357" i="1"/>
  <c r="O349" i="1"/>
  <c r="T350" i="1"/>
  <c r="Y342" i="1"/>
  <c r="AE342" i="1" s="1"/>
  <c r="AH342" i="1"/>
  <c r="AJ342" i="1"/>
  <c r="U342" i="1"/>
  <c r="P342" i="1"/>
  <c r="AI342" i="1"/>
  <c r="T342" i="1"/>
  <c r="AB342" i="1"/>
  <c r="O341" i="1"/>
  <c r="U334" i="1"/>
  <c r="Y334" i="1"/>
  <c r="AE334" i="1" s="1"/>
  <c r="AI334" i="1"/>
  <c r="AH334" i="1"/>
  <c r="T334" i="1"/>
  <c r="P334" i="1"/>
  <c r="AJ334" i="1"/>
  <c r="O333" i="1"/>
  <c r="AB334" i="1"/>
  <c r="Y326" i="1"/>
  <c r="AE326" i="1" s="1"/>
  <c r="U326" i="1"/>
  <c r="AH326" i="1"/>
  <c r="AI326" i="1"/>
  <c r="P326" i="1"/>
  <c r="T326" i="1"/>
  <c r="AJ326" i="1"/>
  <c r="AB326" i="1"/>
  <c r="O325" i="1"/>
  <c r="Y294" i="1"/>
  <c r="AE294" i="1" s="1"/>
  <c r="AB294" i="1"/>
  <c r="AH294" i="1"/>
  <c r="AI294" i="1"/>
  <c r="AJ294" i="1"/>
  <c r="O293" i="1"/>
  <c r="Q208" i="1"/>
  <c r="S180" i="1"/>
  <c r="AH757" i="1"/>
  <c r="AI757" i="1"/>
  <c r="P757" i="1"/>
  <c r="AJ757" i="1"/>
  <c r="T757" i="1"/>
  <c r="U757" i="1"/>
  <c r="Y757" i="1"/>
  <c r="AE757" i="1" s="1"/>
  <c r="AB757" i="1"/>
  <c r="AL757" i="1" s="1"/>
  <c r="O756" i="1"/>
  <c r="Y749" i="1"/>
  <c r="AE749" i="1" s="1"/>
  <c r="AH749" i="1"/>
  <c r="AI749" i="1"/>
  <c r="P749" i="1"/>
  <c r="AJ749" i="1"/>
  <c r="U749" i="1"/>
  <c r="T749" i="1"/>
  <c r="AB749" i="1"/>
  <c r="O748" i="1"/>
  <c r="AH741" i="1"/>
  <c r="AI741" i="1"/>
  <c r="AJ741" i="1"/>
  <c r="P741" i="1"/>
  <c r="T741" i="1"/>
  <c r="Y741" i="1"/>
  <c r="AE741" i="1" s="1"/>
  <c r="U741" i="1"/>
  <c r="O740" i="1"/>
  <c r="AB741" i="1"/>
  <c r="AH732" i="1"/>
  <c r="P732" i="1"/>
  <c r="AI732" i="1"/>
  <c r="T732" i="1"/>
  <c r="AJ732" i="1"/>
  <c r="U732" i="1"/>
  <c r="Y732" i="1"/>
  <c r="AE732" i="1" s="1"/>
  <c r="AB732" i="1"/>
  <c r="AL732" i="1" s="1"/>
  <c r="O731" i="1"/>
  <c r="Y724" i="1"/>
  <c r="AE724" i="1" s="1"/>
  <c r="AH724" i="1"/>
  <c r="AI724" i="1"/>
  <c r="P724" i="1"/>
  <c r="AJ724" i="1"/>
  <c r="U724" i="1"/>
  <c r="T724" i="1"/>
  <c r="AB724" i="1"/>
  <c r="AL724" i="1" s="1"/>
  <c r="O723" i="1"/>
  <c r="P716" i="1"/>
  <c r="T716" i="1"/>
  <c r="U716" i="1"/>
  <c r="Y716" i="1"/>
  <c r="AE716" i="1" s="1"/>
  <c r="AH716" i="1"/>
  <c r="AJ716" i="1"/>
  <c r="AI716" i="1"/>
  <c r="O715" i="1"/>
  <c r="AB716" i="1"/>
  <c r="AI708" i="1"/>
  <c r="AJ708" i="1"/>
  <c r="P708" i="1"/>
  <c r="T708" i="1"/>
  <c r="U708" i="1"/>
  <c r="Y708" i="1"/>
  <c r="AE708" i="1" s="1"/>
  <c r="AH708" i="1"/>
  <c r="O707" i="1"/>
  <c r="AB708" i="1"/>
  <c r="O699" i="1"/>
  <c r="U700" i="1"/>
  <c r="Y700" i="1"/>
  <c r="AE700" i="1" s="1"/>
  <c r="AH700" i="1"/>
  <c r="AI700" i="1"/>
  <c r="AJ700" i="1"/>
  <c r="T700" i="1"/>
  <c r="P700" i="1"/>
  <c r="AB700" i="1"/>
  <c r="AL700" i="1" s="1"/>
  <c r="AH692" i="1"/>
  <c r="AI692" i="1"/>
  <c r="AJ692" i="1"/>
  <c r="P692" i="1"/>
  <c r="T692" i="1"/>
  <c r="U692" i="1"/>
  <c r="Y692" i="1"/>
  <c r="AE692" i="1" s="1"/>
  <c r="O691" i="1"/>
  <c r="AB692" i="1"/>
  <c r="AH684" i="1"/>
  <c r="AI684" i="1"/>
  <c r="P684" i="1"/>
  <c r="AJ684" i="1"/>
  <c r="T684" i="1"/>
  <c r="U684" i="1"/>
  <c r="Y684" i="1"/>
  <c r="AE684" i="1" s="1"/>
  <c r="AB684" i="1"/>
  <c r="O683" i="1"/>
  <c r="U669" i="1"/>
  <c r="Y669" i="1"/>
  <c r="AE669" i="1" s="1"/>
  <c r="AH669" i="1"/>
  <c r="AI669" i="1"/>
  <c r="AJ669" i="1"/>
  <c r="T669" i="1"/>
  <c r="P669" i="1"/>
  <c r="O668" i="1"/>
  <c r="AB669" i="1"/>
  <c r="AH661" i="1"/>
  <c r="AI661" i="1"/>
  <c r="AJ661" i="1"/>
  <c r="P661" i="1"/>
  <c r="T661" i="1"/>
  <c r="Y661" i="1"/>
  <c r="AE661" i="1" s="1"/>
  <c r="U661" i="1"/>
  <c r="AB661" i="1"/>
  <c r="O660" i="1"/>
  <c r="T653" i="1"/>
  <c r="U653" i="1"/>
  <c r="Y653" i="1"/>
  <c r="AE653" i="1" s="1"/>
  <c r="AB653" i="1"/>
  <c r="AI653" i="1"/>
  <c r="P653" i="1"/>
  <c r="AH653" i="1"/>
  <c r="AJ653" i="1"/>
  <c r="O652" i="1"/>
  <c r="AB645" i="1"/>
  <c r="AH645" i="1"/>
  <c r="AI645" i="1"/>
  <c r="U645" i="1"/>
  <c r="P645" i="1"/>
  <c r="Y645" i="1"/>
  <c r="AE645" i="1" s="1"/>
  <c r="AJ645" i="1"/>
  <c r="T645" i="1"/>
  <c r="O644" i="1"/>
  <c r="AH637" i="1"/>
  <c r="P637" i="1"/>
  <c r="U637" i="1"/>
  <c r="Y637" i="1"/>
  <c r="AE637" i="1" s="1"/>
  <c r="AJ637" i="1"/>
  <c r="T637" i="1"/>
  <c r="AI637" i="1"/>
  <c r="O636" i="1"/>
  <c r="AB637" i="1"/>
  <c r="AL637" i="1" s="1"/>
  <c r="P629" i="1"/>
  <c r="AI629" i="1"/>
  <c r="T629" i="1"/>
  <c r="AJ629" i="1"/>
  <c r="Y629" i="1"/>
  <c r="AE629" i="1" s="1"/>
  <c r="U629" i="1"/>
  <c r="AH629" i="1"/>
  <c r="AB629" i="1"/>
  <c r="O628" i="1"/>
  <c r="U621" i="1"/>
  <c r="Y621" i="1"/>
  <c r="AE621" i="1" s="1"/>
  <c r="AI621" i="1"/>
  <c r="P621" i="1"/>
  <c r="T621" i="1"/>
  <c r="AH621" i="1"/>
  <c r="AJ621" i="1"/>
  <c r="AB621" i="1"/>
  <c r="O620" i="1"/>
  <c r="O612" i="1"/>
  <c r="T613" i="1"/>
  <c r="Y605" i="1"/>
  <c r="AE605" i="1" s="1"/>
  <c r="AI605" i="1"/>
  <c r="AJ605" i="1"/>
  <c r="U605" i="1"/>
  <c r="P605" i="1"/>
  <c r="T605" i="1"/>
  <c r="AH605" i="1"/>
  <c r="AB605" i="1"/>
  <c r="O604" i="1"/>
  <c r="O596" i="1"/>
  <c r="AI597" i="1"/>
  <c r="P597" i="1"/>
  <c r="AJ597" i="1"/>
  <c r="Y597" i="1"/>
  <c r="AE597" i="1" s="1"/>
  <c r="AH597" i="1"/>
  <c r="U597" i="1"/>
  <c r="T597" i="1"/>
  <c r="AB597" i="1"/>
  <c r="AL597" i="1" s="1"/>
  <c r="P589" i="1"/>
  <c r="AJ589" i="1"/>
  <c r="AI589" i="1"/>
  <c r="U589" i="1"/>
  <c r="Y589" i="1"/>
  <c r="AE589" i="1" s="1"/>
  <c r="T589" i="1"/>
  <c r="AH589" i="1"/>
  <c r="O588" i="1"/>
  <c r="AB589" i="1"/>
  <c r="Y581" i="1"/>
  <c r="AE581" i="1" s="1"/>
  <c r="T581" i="1"/>
  <c r="U581" i="1"/>
  <c r="AH581" i="1"/>
  <c r="AI581" i="1"/>
  <c r="AJ581" i="1"/>
  <c r="P581" i="1"/>
  <c r="O580" i="1"/>
  <c r="AB581" i="1"/>
  <c r="P573" i="1"/>
  <c r="AH573" i="1"/>
  <c r="T573" i="1"/>
  <c r="U573" i="1"/>
  <c r="Y573" i="1"/>
  <c r="AE573" i="1" s="1"/>
  <c r="AI573" i="1"/>
  <c r="AJ573" i="1"/>
  <c r="AB573" i="1"/>
  <c r="O572" i="1"/>
  <c r="AH565" i="1"/>
  <c r="U565" i="1"/>
  <c r="AI565" i="1"/>
  <c r="AJ565" i="1"/>
  <c r="P565" i="1"/>
  <c r="T565" i="1"/>
  <c r="Y565" i="1"/>
  <c r="AE565" i="1" s="1"/>
  <c r="AB565" i="1"/>
  <c r="O564" i="1"/>
  <c r="AH557" i="1"/>
  <c r="T557" i="1"/>
  <c r="AJ557" i="1"/>
  <c r="AI557" i="1"/>
  <c r="P557" i="1"/>
  <c r="U557" i="1"/>
  <c r="Y557" i="1"/>
  <c r="AE557" i="1" s="1"/>
  <c r="O556" i="1"/>
  <c r="AB557" i="1"/>
  <c r="AL557" i="1" s="1"/>
  <c r="T549" i="1"/>
  <c r="AI549" i="1"/>
  <c r="AH549" i="1"/>
  <c r="AJ549" i="1"/>
  <c r="U549" i="1"/>
  <c r="P549" i="1"/>
  <c r="Y549" i="1"/>
  <c r="AE549" i="1" s="1"/>
  <c r="AB549" i="1"/>
  <c r="O548" i="1"/>
  <c r="P533" i="1"/>
  <c r="T533" i="1"/>
  <c r="Y533" i="1"/>
  <c r="AE533" i="1" s="1"/>
  <c r="AH533" i="1"/>
  <c r="AI533" i="1"/>
  <c r="AJ533" i="1"/>
  <c r="U533" i="1"/>
  <c r="AB533" i="1"/>
  <c r="O532" i="1"/>
  <c r="AH525" i="1"/>
  <c r="AJ525" i="1"/>
  <c r="Y525" i="1"/>
  <c r="AE525" i="1" s="1"/>
  <c r="AI525" i="1"/>
  <c r="P525" i="1"/>
  <c r="U525" i="1"/>
  <c r="T525" i="1"/>
  <c r="AB525" i="1"/>
  <c r="O524" i="1"/>
  <c r="AH517" i="1"/>
  <c r="AJ517" i="1"/>
  <c r="P517" i="1"/>
  <c r="T517" i="1"/>
  <c r="U517" i="1"/>
  <c r="Y517" i="1"/>
  <c r="AE517" i="1" s="1"/>
  <c r="AI517" i="1"/>
  <c r="AB517" i="1"/>
  <c r="O516" i="1"/>
  <c r="Y509" i="1"/>
  <c r="AE509" i="1" s="1"/>
  <c r="AI509" i="1"/>
  <c r="AJ509" i="1"/>
  <c r="P509" i="1"/>
  <c r="U509" i="1"/>
  <c r="T509" i="1"/>
  <c r="AH509" i="1"/>
  <c r="O508" i="1"/>
  <c r="AB509" i="1"/>
  <c r="AI493" i="1"/>
  <c r="P493" i="1"/>
  <c r="T493" i="1"/>
  <c r="U493" i="1"/>
  <c r="AH493" i="1"/>
  <c r="Y493" i="1"/>
  <c r="AE493" i="1" s="1"/>
  <c r="AJ493" i="1"/>
  <c r="AB493" i="1"/>
  <c r="O492" i="1"/>
  <c r="AI485" i="1"/>
  <c r="P485" i="1"/>
  <c r="T485" i="1"/>
  <c r="U485" i="1"/>
  <c r="AH485" i="1"/>
  <c r="Y485" i="1"/>
  <c r="AE485" i="1" s="1"/>
  <c r="AJ485" i="1"/>
  <c r="AB485" i="1"/>
  <c r="O484" i="1"/>
  <c r="P477" i="1"/>
  <c r="AJ477" i="1"/>
  <c r="U477" i="1"/>
  <c r="Y477" i="1"/>
  <c r="AE477" i="1" s="1"/>
  <c r="AI477" i="1"/>
  <c r="AH477" i="1"/>
  <c r="T477" i="1"/>
  <c r="O476" i="1"/>
  <c r="AB477" i="1"/>
  <c r="AL477" i="1" s="1"/>
  <c r="AH469" i="1"/>
  <c r="U469" i="1"/>
  <c r="AI469" i="1"/>
  <c r="AJ469" i="1"/>
  <c r="P469" i="1"/>
  <c r="T469" i="1"/>
  <c r="Y469" i="1"/>
  <c r="AE469" i="1" s="1"/>
  <c r="O468" i="1"/>
  <c r="AB469" i="1"/>
  <c r="AL469" i="1" s="1"/>
  <c r="T461" i="1"/>
  <c r="AH461" i="1"/>
  <c r="AI461" i="1"/>
  <c r="AJ461" i="1"/>
  <c r="P461" i="1"/>
  <c r="U461" i="1"/>
  <c r="Y461" i="1"/>
  <c r="AE461" i="1" s="1"/>
  <c r="AB461" i="1"/>
  <c r="O460" i="1"/>
  <c r="Y445" i="1"/>
  <c r="AE445" i="1" s="1"/>
  <c r="AH445" i="1"/>
  <c r="P445" i="1"/>
  <c r="AI445" i="1"/>
  <c r="T445" i="1"/>
  <c r="AJ445" i="1"/>
  <c r="U445" i="1"/>
  <c r="AB445" i="1"/>
  <c r="AL445" i="1" s="1"/>
  <c r="O444" i="1"/>
  <c r="P437" i="1"/>
  <c r="T437" i="1"/>
  <c r="U437" i="1"/>
  <c r="Y437" i="1"/>
  <c r="AE437" i="1" s="1"/>
  <c r="AH437" i="1"/>
  <c r="AI437" i="1"/>
  <c r="AJ437" i="1"/>
  <c r="O436" i="1"/>
  <c r="U429" i="1"/>
  <c r="Y429" i="1"/>
  <c r="AE429" i="1" s="1"/>
  <c r="AH429" i="1"/>
  <c r="AI429" i="1"/>
  <c r="AJ429" i="1"/>
  <c r="P429" i="1"/>
  <c r="T429" i="1"/>
  <c r="O428" i="1"/>
  <c r="AB429" i="1"/>
  <c r="T421" i="1"/>
  <c r="AJ421" i="1"/>
  <c r="AH421" i="1"/>
  <c r="AI421" i="1"/>
  <c r="P421" i="1"/>
  <c r="U421" i="1"/>
  <c r="Y421" i="1"/>
  <c r="AE421" i="1" s="1"/>
  <c r="AB421" i="1"/>
  <c r="AL421" i="1" s="1"/>
  <c r="O420" i="1"/>
  <c r="T413" i="1"/>
  <c r="AH413" i="1"/>
  <c r="U413" i="1"/>
  <c r="AI413" i="1"/>
  <c r="Y413" i="1"/>
  <c r="AE413" i="1" s="1"/>
  <c r="AJ413" i="1"/>
  <c r="P413" i="1"/>
  <c r="AB413" i="1"/>
  <c r="AL413" i="1" s="1"/>
  <c r="O412" i="1"/>
  <c r="AH405" i="1"/>
  <c r="AI405" i="1"/>
  <c r="P405" i="1"/>
  <c r="AJ405" i="1"/>
  <c r="T405" i="1"/>
  <c r="U405" i="1"/>
  <c r="AB405" i="1"/>
  <c r="Y405" i="1"/>
  <c r="AE405" i="1" s="1"/>
  <c r="O404" i="1"/>
  <c r="AB397" i="1"/>
  <c r="AH397" i="1"/>
  <c r="AI397" i="1"/>
  <c r="P397" i="1"/>
  <c r="AJ397" i="1"/>
  <c r="U397" i="1"/>
  <c r="T397" i="1"/>
  <c r="Y397" i="1"/>
  <c r="AE397" i="1" s="1"/>
  <c r="O396" i="1"/>
  <c r="U389" i="1"/>
  <c r="AI389" i="1"/>
  <c r="Y389" i="1"/>
  <c r="AE389" i="1" s="1"/>
  <c r="AJ389" i="1"/>
  <c r="AB389" i="1"/>
  <c r="AL389" i="1" s="1"/>
  <c r="P389" i="1"/>
  <c r="AH389" i="1"/>
  <c r="T389" i="1"/>
  <c r="O388" i="1"/>
  <c r="T381" i="1"/>
  <c r="AI381" i="1"/>
  <c r="Y381" i="1"/>
  <c r="AE381" i="1" s="1"/>
  <c r="P381" i="1"/>
  <c r="U381" i="1"/>
  <c r="AB381" i="1"/>
  <c r="AH381" i="1"/>
  <c r="AJ381" i="1"/>
  <c r="O380" i="1"/>
  <c r="Y373" i="1"/>
  <c r="AE373" i="1" s="1"/>
  <c r="AH373" i="1"/>
  <c r="AI373" i="1"/>
  <c r="AJ373" i="1"/>
  <c r="T373" i="1"/>
  <c r="P373" i="1"/>
  <c r="U373" i="1"/>
  <c r="AB373" i="1"/>
  <c r="O372" i="1"/>
  <c r="AH365" i="1"/>
  <c r="AJ365" i="1"/>
  <c r="P365" i="1"/>
  <c r="T365" i="1"/>
  <c r="Y365" i="1"/>
  <c r="AE365" i="1" s="1"/>
  <c r="U365" i="1"/>
  <c r="AB365" i="1"/>
  <c r="AI365" i="1"/>
  <c r="O364" i="1"/>
  <c r="AB357" i="1"/>
  <c r="AH357" i="1"/>
  <c r="P357" i="1"/>
  <c r="AI357" i="1"/>
  <c r="U357" i="1"/>
  <c r="T357" i="1"/>
  <c r="Y357" i="1"/>
  <c r="AE357" i="1" s="1"/>
  <c r="AJ357" i="1"/>
  <c r="O356" i="1"/>
  <c r="Y349" i="1"/>
  <c r="AE349" i="1" s="1"/>
  <c r="AH349" i="1"/>
  <c r="T349" i="1"/>
  <c r="AJ349" i="1"/>
  <c r="AI349" i="1"/>
  <c r="U349" i="1"/>
  <c r="P349" i="1"/>
  <c r="O348" i="1"/>
  <c r="AB349" i="1"/>
  <c r="AL349" i="1" s="1"/>
  <c r="AI341" i="1"/>
  <c r="AB341" i="1"/>
  <c r="P341" i="1"/>
  <c r="AJ341" i="1"/>
  <c r="T341" i="1"/>
  <c r="U341" i="1"/>
  <c r="AH341" i="1"/>
  <c r="Y341" i="1"/>
  <c r="AE341" i="1" s="1"/>
  <c r="O340" i="1"/>
  <c r="AH333" i="1"/>
  <c r="AI333" i="1"/>
  <c r="AJ333" i="1"/>
  <c r="P333" i="1"/>
  <c r="T333" i="1"/>
  <c r="U333" i="1"/>
  <c r="Y333" i="1"/>
  <c r="AE333" i="1" s="1"/>
  <c r="O332" i="1"/>
  <c r="AB333" i="1"/>
  <c r="U325" i="1"/>
  <c r="AH325" i="1"/>
  <c r="AI325" i="1"/>
  <c r="AJ325" i="1"/>
  <c r="P325" i="1"/>
  <c r="Y325" i="1"/>
  <c r="AE325" i="1" s="1"/>
  <c r="T325" i="1"/>
  <c r="AB325" i="1"/>
  <c r="AL325" i="1" s="1"/>
  <c r="O324" i="1"/>
  <c r="AI293" i="1"/>
  <c r="Y293" i="1"/>
  <c r="AE293" i="1" s="1"/>
  <c r="AH293" i="1"/>
  <c r="AJ293" i="1"/>
  <c r="AB293" i="1"/>
  <c r="O292" i="1"/>
  <c r="S247" i="1"/>
  <c r="U756" i="1"/>
  <c r="Y756" i="1"/>
  <c r="AE756" i="1" s="1"/>
  <c r="AH756" i="1"/>
  <c r="T756" i="1"/>
  <c r="AJ756" i="1"/>
  <c r="AI756" i="1"/>
  <c r="P756" i="1"/>
  <c r="O755" i="1"/>
  <c r="AB756" i="1"/>
  <c r="AL756" i="1" s="1"/>
  <c r="AH748" i="1"/>
  <c r="AI748" i="1"/>
  <c r="AJ748" i="1"/>
  <c r="P748" i="1"/>
  <c r="T748" i="1"/>
  <c r="U748" i="1"/>
  <c r="Y748" i="1"/>
  <c r="AE748" i="1" s="1"/>
  <c r="AB748" i="1"/>
  <c r="O747" i="1"/>
  <c r="AI740" i="1"/>
  <c r="AJ740" i="1"/>
  <c r="P740" i="1"/>
  <c r="T740" i="1"/>
  <c r="U740" i="1"/>
  <c r="Y740" i="1"/>
  <c r="AE740" i="1" s="1"/>
  <c r="AH740" i="1"/>
  <c r="O739" i="1"/>
  <c r="AB740" i="1"/>
  <c r="AH731" i="1"/>
  <c r="P731" i="1"/>
  <c r="AI731" i="1"/>
  <c r="T731" i="1"/>
  <c r="AJ731" i="1"/>
  <c r="U731" i="1"/>
  <c r="Y731" i="1"/>
  <c r="AE731" i="1" s="1"/>
  <c r="O730" i="1"/>
  <c r="AB731" i="1"/>
  <c r="AL731" i="1" s="1"/>
  <c r="AH723" i="1"/>
  <c r="P723" i="1"/>
  <c r="AI723" i="1"/>
  <c r="T723" i="1"/>
  <c r="AJ723" i="1"/>
  <c r="U723" i="1"/>
  <c r="Y723" i="1"/>
  <c r="AE723" i="1" s="1"/>
  <c r="O722" i="1"/>
  <c r="AB723" i="1"/>
  <c r="AL723" i="1" s="1"/>
  <c r="Y715" i="1"/>
  <c r="AE715" i="1" s="1"/>
  <c r="AH715" i="1"/>
  <c r="AI715" i="1"/>
  <c r="P715" i="1"/>
  <c r="AJ715" i="1"/>
  <c r="U715" i="1"/>
  <c r="T715" i="1"/>
  <c r="O714" i="1"/>
  <c r="AB715" i="1"/>
  <c r="P707" i="1"/>
  <c r="T707" i="1"/>
  <c r="U707" i="1"/>
  <c r="Y707" i="1"/>
  <c r="AE707" i="1" s="1"/>
  <c r="AH707" i="1"/>
  <c r="AJ707" i="1"/>
  <c r="AI707" i="1"/>
  <c r="O706" i="1"/>
  <c r="AB707" i="1"/>
  <c r="O690" i="1"/>
  <c r="AJ691" i="1"/>
  <c r="P691" i="1"/>
  <c r="T691" i="1"/>
  <c r="U691" i="1"/>
  <c r="Y691" i="1"/>
  <c r="AE691" i="1" s="1"/>
  <c r="AI691" i="1"/>
  <c r="AH691" i="1"/>
  <c r="AB691" i="1"/>
  <c r="U683" i="1"/>
  <c r="AJ683" i="1"/>
  <c r="P683" i="1"/>
  <c r="T683" i="1"/>
  <c r="Y683" i="1"/>
  <c r="AE683" i="1" s="1"/>
  <c r="AH683" i="1"/>
  <c r="AI683" i="1"/>
  <c r="AB683" i="1"/>
  <c r="O682" i="1"/>
  <c r="AH668" i="1"/>
  <c r="AI668" i="1"/>
  <c r="AJ668" i="1"/>
  <c r="P668" i="1"/>
  <c r="Y668" i="1"/>
  <c r="AE668" i="1" s="1"/>
  <c r="T668" i="1"/>
  <c r="U668" i="1"/>
  <c r="AB668" i="1"/>
  <c r="O667" i="1"/>
  <c r="AI660" i="1"/>
  <c r="P660" i="1"/>
  <c r="AJ660" i="1"/>
  <c r="T660" i="1"/>
  <c r="U660" i="1"/>
  <c r="Y660" i="1"/>
  <c r="AE660" i="1" s="1"/>
  <c r="AH660" i="1"/>
  <c r="AB660" i="1"/>
  <c r="O659" i="1"/>
  <c r="Y652" i="1"/>
  <c r="AE652" i="1" s="1"/>
  <c r="AH652" i="1"/>
  <c r="AI652" i="1"/>
  <c r="AJ652" i="1"/>
  <c r="T652" i="1"/>
  <c r="P652" i="1"/>
  <c r="U652" i="1"/>
  <c r="O651" i="1"/>
  <c r="AB652" i="1"/>
  <c r="AJ644" i="1"/>
  <c r="P644" i="1"/>
  <c r="T644" i="1"/>
  <c r="AH644" i="1"/>
  <c r="U644" i="1"/>
  <c r="Y644" i="1"/>
  <c r="AE644" i="1" s="1"/>
  <c r="AI644" i="1"/>
  <c r="AB644" i="1"/>
  <c r="O643" i="1"/>
  <c r="T636" i="1"/>
  <c r="U636" i="1"/>
  <c r="P636" i="1"/>
  <c r="AH636" i="1"/>
  <c r="AI636" i="1"/>
  <c r="Y636" i="1"/>
  <c r="AE636" i="1" s="1"/>
  <c r="AJ636" i="1"/>
  <c r="O635" i="1"/>
  <c r="AB636" i="1"/>
  <c r="AL636" i="1" s="1"/>
  <c r="Y628" i="1"/>
  <c r="AE628" i="1" s="1"/>
  <c r="AI628" i="1"/>
  <c r="T628" i="1"/>
  <c r="U628" i="1"/>
  <c r="AH628" i="1"/>
  <c r="AJ628" i="1"/>
  <c r="P628" i="1"/>
  <c r="O627" i="1"/>
  <c r="AB628" i="1"/>
  <c r="AH620" i="1"/>
  <c r="AI620" i="1"/>
  <c r="U620" i="1"/>
  <c r="AJ620" i="1"/>
  <c r="Y620" i="1"/>
  <c r="AE620" i="1" s="1"/>
  <c r="P620" i="1"/>
  <c r="T620" i="1"/>
  <c r="O619" i="1"/>
  <c r="AB620" i="1"/>
  <c r="T612" i="1"/>
  <c r="AJ612" i="1"/>
  <c r="AH612" i="1"/>
  <c r="AI612" i="1"/>
  <c r="P612" i="1"/>
  <c r="U612" i="1"/>
  <c r="Y612" i="1"/>
  <c r="AE612" i="1" s="1"/>
  <c r="AB612" i="1"/>
  <c r="AL612" i="1" s="1"/>
  <c r="O611" i="1"/>
  <c r="AH604" i="1"/>
  <c r="P604" i="1"/>
  <c r="Y604" i="1"/>
  <c r="AE604" i="1" s="1"/>
  <c r="T604" i="1"/>
  <c r="U604" i="1"/>
  <c r="AI604" i="1"/>
  <c r="AJ604" i="1"/>
  <c r="AB604" i="1"/>
  <c r="O603" i="1"/>
  <c r="P588" i="1"/>
  <c r="AI588" i="1"/>
  <c r="T588" i="1"/>
  <c r="U588" i="1"/>
  <c r="AH588" i="1"/>
  <c r="AJ588" i="1"/>
  <c r="Y588" i="1"/>
  <c r="AE588" i="1" s="1"/>
  <c r="AB588" i="1"/>
  <c r="O587" i="1"/>
  <c r="T580" i="1"/>
  <c r="AH580" i="1"/>
  <c r="U580" i="1"/>
  <c r="Y580" i="1"/>
  <c r="AE580" i="1" s="1"/>
  <c r="AI580" i="1"/>
  <c r="AJ580" i="1"/>
  <c r="P580" i="1"/>
  <c r="AB580" i="1"/>
  <c r="O579" i="1"/>
  <c r="U572" i="1"/>
  <c r="AI572" i="1"/>
  <c r="P572" i="1"/>
  <c r="T572" i="1"/>
  <c r="Y572" i="1"/>
  <c r="AE572" i="1" s="1"/>
  <c r="AH572" i="1"/>
  <c r="AJ572" i="1"/>
  <c r="O571" i="1"/>
  <c r="AB572" i="1"/>
  <c r="T564" i="1"/>
  <c r="AI564" i="1"/>
  <c r="AJ564" i="1"/>
  <c r="P564" i="1"/>
  <c r="U564" i="1"/>
  <c r="Y564" i="1"/>
  <c r="AE564" i="1" s="1"/>
  <c r="AH564" i="1"/>
  <c r="O563" i="1"/>
  <c r="AB564" i="1"/>
  <c r="AL564" i="1" s="1"/>
  <c r="U556" i="1"/>
  <c r="Y556" i="1"/>
  <c r="AE556" i="1" s="1"/>
  <c r="AJ556" i="1"/>
  <c r="P556" i="1"/>
  <c r="T556" i="1"/>
  <c r="AH556" i="1"/>
  <c r="AI556" i="1"/>
  <c r="AB556" i="1"/>
  <c r="AL556" i="1" s="1"/>
  <c r="O555" i="1"/>
  <c r="P548" i="1"/>
  <c r="AI548" i="1"/>
  <c r="AJ548" i="1"/>
  <c r="Y548" i="1"/>
  <c r="AE548" i="1" s="1"/>
  <c r="T548" i="1"/>
  <c r="U548" i="1"/>
  <c r="AH548" i="1"/>
  <c r="O547" i="1"/>
  <c r="AB548" i="1"/>
  <c r="O539" i="1"/>
  <c r="T540" i="1"/>
  <c r="Y532" i="1"/>
  <c r="AE532" i="1" s="1"/>
  <c r="U532" i="1"/>
  <c r="AH532" i="1"/>
  <c r="AI532" i="1"/>
  <c r="AJ532" i="1"/>
  <c r="T532" i="1"/>
  <c r="P532" i="1"/>
  <c r="O531" i="1"/>
  <c r="AB532" i="1"/>
  <c r="AI524" i="1"/>
  <c r="AH524" i="1"/>
  <c r="AJ524" i="1"/>
  <c r="P524" i="1"/>
  <c r="T524" i="1"/>
  <c r="U524" i="1"/>
  <c r="Y524" i="1"/>
  <c r="AE524" i="1" s="1"/>
  <c r="AB524" i="1"/>
  <c r="AJ516" i="1"/>
  <c r="T516" i="1"/>
  <c r="U516" i="1"/>
  <c r="Y516" i="1"/>
  <c r="AE516" i="1" s="1"/>
  <c r="AI516" i="1"/>
  <c r="P516" i="1"/>
  <c r="AH516" i="1"/>
  <c r="AB516" i="1"/>
  <c r="O515" i="1"/>
  <c r="AH508" i="1"/>
  <c r="AJ508" i="1"/>
  <c r="P508" i="1"/>
  <c r="T508" i="1"/>
  <c r="Y508" i="1"/>
  <c r="AE508" i="1" s="1"/>
  <c r="AI508" i="1"/>
  <c r="U508" i="1"/>
  <c r="O507" i="1"/>
  <c r="AB508" i="1"/>
  <c r="O499" i="1"/>
  <c r="T500" i="1"/>
  <c r="T492" i="1"/>
  <c r="Y492" i="1"/>
  <c r="AE492" i="1" s="1"/>
  <c r="AH492" i="1"/>
  <c r="P492" i="1"/>
  <c r="U492" i="1"/>
  <c r="AI492" i="1"/>
  <c r="AJ492" i="1"/>
  <c r="O491" i="1"/>
  <c r="AB492" i="1"/>
  <c r="O483" i="1"/>
  <c r="T484" i="1"/>
  <c r="Y484" i="1"/>
  <c r="AE484" i="1" s="1"/>
  <c r="AH484" i="1"/>
  <c r="P484" i="1"/>
  <c r="U484" i="1"/>
  <c r="AI484" i="1"/>
  <c r="AJ484" i="1"/>
  <c r="AB484" i="1"/>
  <c r="P476" i="1"/>
  <c r="AH476" i="1"/>
  <c r="T476" i="1"/>
  <c r="AI476" i="1"/>
  <c r="Y476" i="1"/>
  <c r="AE476" i="1" s="1"/>
  <c r="AB476" i="1"/>
  <c r="AL476" i="1" s="1"/>
  <c r="AJ476" i="1"/>
  <c r="U476" i="1"/>
  <c r="O475" i="1"/>
  <c r="U468" i="1"/>
  <c r="AH468" i="1"/>
  <c r="AI468" i="1"/>
  <c r="AJ468" i="1"/>
  <c r="P468" i="1"/>
  <c r="T468" i="1"/>
  <c r="Y468" i="1"/>
  <c r="AE468" i="1" s="1"/>
  <c r="O467" i="1"/>
  <c r="AB468" i="1"/>
  <c r="AL468" i="1" s="1"/>
  <c r="Y460" i="1"/>
  <c r="AE460" i="1" s="1"/>
  <c r="AJ460" i="1"/>
  <c r="AH460" i="1"/>
  <c r="AI460" i="1"/>
  <c r="P460" i="1"/>
  <c r="T460" i="1"/>
  <c r="U460" i="1"/>
  <c r="AB460" i="1"/>
  <c r="O459" i="1"/>
  <c r="AH444" i="1"/>
  <c r="P444" i="1"/>
  <c r="AI444" i="1"/>
  <c r="U444" i="1"/>
  <c r="Y444" i="1"/>
  <c r="AE444" i="1" s="1"/>
  <c r="AJ444" i="1"/>
  <c r="T444" i="1"/>
  <c r="O443" i="1"/>
  <c r="AB444" i="1"/>
  <c r="U436" i="1"/>
  <c r="Y436" i="1"/>
  <c r="AE436" i="1" s="1"/>
  <c r="AH436" i="1"/>
  <c r="AI436" i="1"/>
  <c r="AJ436" i="1"/>
  <c r="P436" i="1"/>
  <c r="T436" i="1"/>
  <c r="AB436" i="1"/>
  <c r="O435" i="1"/>
  <c r="AH428" i="1"/>
  <c r="AI428" i="1"/>
  <c r="AJ428" i="1"/>
  <c r="P428" i="1"/>
  <c r="T428" i="1"/>
  <c r="U428" i="1"/>
  <c r="Y428" i="1"/>
  <c r="AE428" i="1" s="1"/>
  <c r="O427" i="1"/>
  <c r="AB428" i="1"/>
  <c r="U420" i="1"/>
  <c r="AJ420" i="1"/>
  <c r="AB420" i="1"/>
  <c r="AL420" i="1" s="1"/>
  <c r="AH420" i="1"/>
  <c r="AI420" i="1"/>
  <c r="P420" i="1"/>
  <c r="T420" i="1"/>
  <c r="Y420" i="1"/>
  <c r="AE420" i="1" s="1"/>
  <c r="O419" i="1"/>
  <c r="P412" i="1"/>
  <c r="T412" i="1"/>
  <c r="AH412" i="1"/>
  <c r="U412" i="1"/>
  <c r="AI412" i="1"/>
  <c r="Y412" i="1"/>
  <c r="AE412" i="1" s="1"/>
  <c r="AJ412" i="1"/>
  <c r="AB412" i="1"/>
  <c r="AL412" i="1" s="1"/>
  <c r="O411" i="1"/>
  <c r="U404" i="1"/>
  <c r="Y404" i="1"/>
  <c r="AE404" i="1" s="1"/>
  <c r="AB404" i="1"/>
  <c r="AH404" i="1"/>
  <c r="P404" i="1"/>
  <c r="AJ404" i="1"/>
  <c r="T404" i="1"/>
  <c r="AI404" i="1"/>
  <c r="O403" i="1"/>
  <c r="AJ396" i="1"/>
  <c r="P396" i="1"/>
  <c r="T396" i="1"/>
  <c r="U396" i="1"/>
  <c r="Y396" i="1"/>
  <c r="AE396" i="1" s="1"/>
  <c r="AH396" i="1"/>
  <c r="AI396" i="1"/>
  <c r="O395" i="1"/>
  <c r="AB396" i="1"/>
  <c r="P388" i="1"/>
  <c r="AI388" i="1"/>
  <c r="T388" i="1"/>
  <c r="AJ388" i="1"/>
  <c r="U388" i="1"/>
  <c r="Y388" i="1"/>
  <c r="AE388" i="1" s="1"/>
  <c r="AH388" i="1"/>
  <c r="AB388" i="1"/>
  <c r="AL388" i="1" s="1"/>
  <c r="O387" i="1"/>
  <c r="Y380" i="1"/>
  <c r="AE380" i="1" s="1"/>
  <c r="AI380" i="1"/>
  <c r="T380" i="1"/>
  <c r="P380" i="1"/>
  <c r="AJ380" i="1"/>
  <c r="U380" i="1"/>
  <c r="AH380" i="1"/>
  <c r="O379" i="1"/>
  <c r="AB380" i="1"/>
  <c r="AI372" i="1"/>
  <c r="P372" i="1"/>
  <c r="T372" i="1"/>
  <c r="Y372" i="1"/>
  <c r="AE372" i="1" s="1"/>
  <c r="U372" i="1"/>
  <c r="AH372" i="1"/>
  <c r="AJ372" i="1"/>
  <c r="AB372" i="1"/>
  <c r="O371" i="1"/>
  <c r="P364" i="1"/>
  <c r="T364" i="1"/>
  <c r="U364" i="1"/>
  <c r="Y364" i="1"/>
  <c r="AE364" i="1" s="1"/>
  <c r="AI364" i="1"/>
  <c r="AH364" i="1"/>
  <c r="AJ364" i="1"/>
  <c r="O363" i="1"/>
  <c r="AB364" i="1"/>
  <c r="P356" i="1"/>
  <c r="AJ356" i="1"/>
  <c r="T356" i="1"/>
  <c r="U356" i="1"/>
  <c r="Y356" i="1"/>
  <c r="AE356" i="1" s="1"/>
  <c r="AH356" i="1"/>
  <c r="AI356" i="1"/>
  <c r="AB356" i="1"/>
  <c r="O355" i="1"/>
  <c r="U348" i="1"/>
  <c r="AI348" i="1"/>
  <c r="Y348" i="1"/>
  <c r="AE348" i="1" s="1"/>
  <c r="AJ348" i="1"/>
  <c r="T348" i="1"/>
  <c r="AB348" i="1"/>
  <c r="AL348" i="1" s="1"/>
  <c r="AH348" i="1"/>
  <c r="P348" i="1"/>
  <c r="O347" i="1"/>
  <c r="Y340" i="1"/>
  <c r="AE340" i="1" s="1"/>
  <c r="AB340" i="1"/>
  <c r="U340" i="1"/>
  <c r="AH340" i="1"/>
  <c r="AI340" i="1"/>
  <c r="P340" i="1"/>
  <c r="AJ340" i="1"/>
  <c r="T340" i="1"/>
  <c r="O339" i="1"/>
  <c r="P332" i="1"/>
  <c r="AJ332" i="1"/>
  <c r="T332" i="1"/>
  <c r="U332" i="1"/>
  <c r="Y332" i="1"/>
  <c r="AE332" i="1" s="1"/>
  <c r="AB332" i="1"/>
  <c r="AI332" i="1"/>
  <c r="AH332" i="1"/>
  <c r="O331" i="1"/>
  <c r="U324" i="1"/>
  <c r="AI324" i="1"/>
  <c r="AB324" i="1"/>
  <c r="AL324" i="1" s="1"/>
  <c r="P324" i="1"/>
  <c r="AJ324" i="1"/>
  <c r="T324" i="1"/>
  <c r="Y324" i="1"/>
  <c r="AE324" i="1" s="1"/>
  <c r="AH324" i="1"/>
  <c r="O323" i="1"/>
  <c r="Y292" i="1"/>
  <c r="AE292" i="1" s="1"/>
  <c r="AI292" i="1"/>
  <c r="AB292" i="1"/>
  <c r="AH292" i="1"/>
  <c r="AJ292" i="1"/>
  <c r="O291" i="1"/>
  <c r="O179" i="1"/>
  <c r="Q385" i="1"/>
  <c r="V385" i="1" s="1"/>
  <c r="W385" i="1" s="1"/>
  <c r="S385" i="1"/>
  <c r="Q180" i="1"/>
  <c r="V180" i="1" s="1"/>
  <c r="W180" i="1" s="1"/>
  <c r="Q154" i="1"/>
  <c r="AH755" i="1"/>
  <c r="AI755" i="1"/>
  <c r="AJ755" i="1"/>
  <c r="P755" i="1"/>
  <c r="T755" i="1"/>
  <c r="U755" i="1"/>
  <c r="Y755" i="1"/>
  <c r="AE755" i="1" s="1"/>
  <c r="AB755" i="1"/>
  <c r="AD755" i="1" s="1"/>
  <c r="O754" i="1"/>
  <c r="P747" i="1"/>
  <c r="T747" i="1"/>
  <c r="U747" i="1"/>
  <c r="Y747" i="1"/>
  <c r="AE747" i="1" s="1"/>
  <c r="AH747" i="1"/>
  <c r="AJ747" i="1"/>
  <c r="AI747" i="1"/>
  <c r="O746" i="1"/>
  <c r="AB747" i="1"/>
  <c r="AH738" i="1"/>
  <c r="AI738" i="1"/>
  <c r="AJ738" i="1"/>
  <c r="P738" i="1"/>
  <c r="T738" i="1"/>
  <c r="Y738" i="1"/>
  <c r="AE738" i="1" s="1"/>
  <c r="U738" i="1"/>
  <c r="AB738" i="1"/>
  <c r="O737" i="1"/>
  <c r="U730" i="1"/>
  <c r="Y730" i="1"/>
  <c r="AE730" i="1" s="1"/>
  <c r="AH730" i="1"/>
  <c r="AI730" i="1"/>
  <c r="T730" i="1"/>
  <c r="P730" i="1"/>
  <c r="AJ730" i="1"/>
  <c r="AB730" i="1"/>
  <c r="AD730" i="1" s="1"/>
  <c r="Y722" i="1"/>
  <c r="AE722" i="1" s="1"/>
  <c r="AH722" i="1"/>
  <c r="AI722" i="1"/>
  <c r="P722" i="1"/>
  <c r="AJ722" i="1"/>
  <c r="U722" i="1"/>
  <c r="T722" i="1"/>
  <c r="O721" i="1"/>
  <c r="AB722" i="1"/>
  <c r="AI714" i="1"/>
  <c r="P714" i="1"/>
  <c r="AJ714" i="1"/>
  <c r="T714" i="1"/>
  <c r="U714" i="1"/>
  <c r="Y714" i="1"/>
  <c r="AE714" i="1" s="1"/>
  <c r="AH714" i="1"/>
  <c r="O713" i="1"/>
  <c r="AB714" i="1"/>
  <c r="T706" i="1"/>
  <c r="U706" i="1"/>
  <c r="Y706" i="1"/>
  <c r="AE706" i="1" s="1"/>
  <c r="AH706" i="1"/>
  <c r="P706" i="1"/>
  <c r="AJ706" i="1"/>
  <c r="AI706" i="1"/>
  <c r="AB706" i="1"/>
  <c r="O705" i="1"/>
  <c r="O697" i="1"/>
  <c r="T698" i="1"/>
  <c r="U682" i="1"/>
  <c r="P682" i="1"/>
  <c r="T682" i="1"/>
  <c r="Y682" i="1"/>
  <c r="AE682" i="1" s="1"/>
  <c r="AH682" i="1"/>
  <c r="AJ682" i="1"/>
  <c r="AI682" i="1"/>
  <c r="O681" i="1"/>
  <c r="AB682" i="1"/>
  <c r="O674" i="1"/>
  <c r="T675" i="1"/>
  <c r="AJ667" i="1"/>
  <c r="P667" i="1"/>
  <c r="T667" i="1"/>
  <c r="U667" i="1"/>
  <c r="Y667" i="1"/>
  <c r="AE667" i="1" s="1"/>
  <c r="AI667" i="1"/>
  <c r="AH667" i="1"/>
  <c r="O666" i="1"/>
  <c r="AB667" i="1"/>
  <c r="Y659" i="1"/>
  <c r="AE659" i="1" s="1"/>
  <c r="AH659" i="1"/>
  <c r="AI659" i="1"/>
  <c r="P659" i="1"/>
  <c r="AJ659" i="1"/>
  <c r="U659" i="1"/>
  <c r="T659" i="1"/>
  <c r="O658" i="1"/>
  <c r="AB659" i="1"/>
  <c r="AH651" i="1"/>
  <c r="AI651" i="1"/>
  <c r="AJ651" i="1"/>
  <c r="P651" i="1"/>
  <c r="Y651" i="1"/>
  <c r="AE651" i="1" s="1"/>
  <c r="U651" i="1"/>
  <c r="T651" i="1"/>
  <c r="O650" i="1"/>
  <c r="AB651" i="1"/>
  <c r="T643" i="1"/>
  <c r="U643" i="1"/>
  <c r="Y643" i="1"/>
  <c r="AE643" i="1" s="1"/>
  <c r="AI643" i="1"/>
  <c r="P643" i="1"/>
  <c r="AJ643" i="1"/>
  <c r="AH643" i="1"/>
  <c r="AB643" i="1"/>
  <c r="O642" i="1"/>
  <c r="Y635" i="1"/>
  <c r="AE635" i="1" s="1"/>
  <c r="AH635" i="1"/>
  <c r="AI635" i="1"/>
  <c r="U635" i="1"/>
  <c r="AJ635" i="1"/>
  <c r="P635" i="1"/>
  <c r="T635" i="1"/>
  <c r="O634" i="1"/>
  <c r="AB635" i="1"/>
  <c r="AH627" i="1"/>
  <c r="AI627" i="1"/>
  <c r="P627" i="1"/>
  <c r="Y627" i="1"/>
  <c r="AE627" i="1" s="1"/>
  <c r="U627" i="1"/>
  <c r="AJ627" i="1"/>
  <c r="T627" i="1"/>
  <c r="O626" i="1"/>
  <c r="AB627" i="1"/>
  <c r="AI619" i="1"/>
  <c r="AJ619" i="1"/>
  <c r="T619" i="1"/>
  <c r="U619" i="1"/>
  <c r="AH619" i="1"/>
  <c r="P619" i="1"/>
  <c r="Y619" i="1"/>
  <c r="AE619" i="1" s="1"/>
  <c r="O618" i="1"/>
  <c r="AB619" i="1"/>
  <c r="AH611" i="1"/>
  <c r="T611" i="1"/>
  <c r="P611" i="1"/>
  <c r="U611" i="1"/>
  <c r="Y611" i="1"/>
  <c r="AE611" i="1" s="1"/>
  <c r="AJ611" i="1"/>
  <c r="AI611" i="1"/>
  <c r="O610" i="1"/>
  <c r="AB611" i="1"/>
  <c r="AL611" i="1" s="1"/>
  <c r="AJ603" i="1"/>
  <c r="U603" i="1"/>
  <c r="Y603" i="1"/>
  <c r="AE603" i="1" s="1"/>
  <c r="AI603" i="1"/>
  <c r="P603" i="1"/>
  <c r="T603" i="1"/>
  <c r="AH603" i="1"/>
  <c r="AB603" i="1"/>
  <c r="O602" i="1"/>
  <c r="O594" i="1"/>
  <c r="T595" i="1"/>
  <c r="U587" i="1"/>
  <c r="AI587" i="1"/>
  <c r="P587" i="1"/>
  <c r="T587" i="1"/>
  <c r="AH587" i="1"/>
  <c r="Y587" i="1"/>
  <c r="AE587" i="1" s="1"/>
  <c r="AJ587" i="1"/>
  <c r="AB587" i="1"/>
  <c r="O586" i="1"/>
  <c r="Y579" i="1"/>
  <c r="AE579" i="1" s="1"/>
  <c r="AJ579" i="1"/>
  <c r="T579" i="1"/>
  <c r="U579" i="1"/>
  <c r="AH579" i="1"/>
  <c r="AI579" i="1"/>
  <c r="P579" i="1"/>
  <c r="O578" i="1"/>
  <c r="AB579" i="1"/>
  <c r="P571" i="1"/>
  <c r="T571" i="1"/>
  <c r="U571" i="1"/>
  <c r="Y571" i="1"/>
  <c r="AE571" i="1" s="1"/>
  <c r="AH571" i="1"/>
  <c r="AI571" i="1"/>
  <c r="AJ571" i="1"/>
  <c r="O570" i="1"/>
  <c r="AB571" i="1"/>
  <c r="T563" i="1"/>
  <c r="AJ563" i="1"/>
  <c r="AI563" i="1"/>
  <c r="P563" i="1"/>
  <c r="U563" i="1"/>
  <c r="Y563" i="1"/>
  <c r="AE563" i="1" s="1"/>
  <c r="AH563" i="1"/>
  <c r="O562" i="1"/>
  <c r="AB563" i="1"/>
  <c r="P555" i="1"/>
  <c r="AH555" i="1"/>
  <c r="U555" i="1"/>
  <c r="AJ555" i="1"/>
  <c r="AI555" i="1"/>
  <c r="T555" i="1"/>
  <c r="Y555" i="1"/>
  <c r="AE555" i="1" s="1"/>
  <c r="AB555" i="1"/>
  <c r="O554" i="1"/>
  <c r="AI547" i="1"/>
  <c r="U547" i="1"/>
  <c r="AH547" i="1"/>
  <c r="AJ547" i="1"/>
  <c r="Y547" i="1"/>
  <c r="AE547" i="1" s="1"/>
  <c r="T547" i="1"/>
  <c r="P547" i="1"/>
  <c r="AB547" i="1"/>
  <c r="O546" i="1"/>
  <c r="T539" i="1"/>
  <c r="U539" i="1"/>
  <c r="AJ539" i="1"/>
  <c r="P539" i="1"/>
  <c r="Y539" i="1"/>
  <c r="AE539" i="1" s="1"/>
  <c r="AI539" i="1"/>
  <c r="AH539" i="1"/>
  <c r="AB539" i="1"/>
  <c r="O538" i="1"/>
  <c r="AH531" i="1"/>
  <c r="AI531" i="1"/>
  <c r="U531" i="1"/>
  <c r="Y531" i="1"/>
  <c r="AE531" i="1" s="1"/>
  <c r="AJ531" i="1"/>
  <c r="T531" i="1"/>
  <c r="P531" i="1"/>
  <c r="AB531" i="1"/>
  <c r="O530" i="1"/>
  <c r="AH515" i="1"/>
  <c r="P515" i="1"/>
  <c r="AI515" i="1"/>
  <c r="T515" i="1"/>
  <c r="AJ515" i="1"/>
  <c r="Y515" i="1"/>
  <c r="AE515" i="1" s="1"/>
  <c r="AB515" i="1"/>
  <c r="U515" i="1"/>
  <c r="O514" i="1"/>
  <c r="P507" i="1"/>
  <c r="AJ507" i="1"/>
  <c r="U507" i="1"/>
  <c r="Y507" i="1"/>
  <c r="AE507" i="1" s="1"/>
  <c r="AB507" i="1"/>
  <c r="AI507" i="1"/>
  <c r="T507" i="1"/>
  <c r="AH507" i="1"/>
  <c r="O506" i="1"/>
  <c r="AH499" i="1"/>
  <c r="AI499" i="1"/>
  <c r="P499" i="1"/>
  <c r="AJ499" i="1"/>
  <c r="Y499" i="1"/>
  <c r="AE499" i="1" s="1"/>
  <c r="T499" i="1"/>
  <c r="U499" i="1"/>
  <c r="O498" i="1"/>
  <c r="AB499" i="1"/>
  <c r="U491" i="1"/>
  <c r="AH491" i="1"/>
  <c r="AI491" i="1"/>
  <c r="AJ491" i="1"/>
  <c r="T491" i="1"/>
  <c r="P491" i="1"/>
  <c r="Y491" i="1"/>
  <c r="AE491" i="1" s="1"/>
  <c r="AB491" i="1"/>
  <c r="O490" i="1"/>
  <c r="T475" i="1"/>
  <c r="Y475" i="1"/>
  <c r="AE475" i="1" s="1"/>
  <c r="P475" i="1"/>
  <c r="AJ475" i="1"/>
  <c r="U475" i="1"/>
  <c r="AH475" i="1"/>
  <c r="AI475" i="1"/>
  <c r="AB475" i="1"/>
  <c r="AL475" i="1" s="1"/>
  <c r="AH467" i="1"/>
  <c r="Y467" i="1"/>
  <c r="AE467" i="1" s="1"/>
  <c r="AJ467" i="1"/>
  <c r="P467" i="1"/>
  <c r="T467" i="1"/>
  <c r="U467" i="1"/>
  <c r="AB467" i="1"/>
  <c r="AL467" i="1" s="1"/>
  <c r="AI467" i="1"/>
  <c r="O466" i="1"/>
  <c r="U459" i="1"/>
  <c r="AI459" i="1"/>
  <c r="T459" i="1"/>
  <c r="AJ459" i="1"/>
  <c r="P459" i="1"/>
  <c r="Y459" i="1"/>
  <c r="AE459" i="1" s="1"/>
  <c r="AH459" i="1"/>
  <c r="AB459" i="1"/>
  <c r="O458" i="1"/>
  <c r="T451" i="1"/>
  <c r="O450" i="1"/>
  <c r="P443" i="1"/>
  <c r="T443" i="1"/>
  <c r="Y443" i="1"/>
  <c r="AE443" i="1" s="1"/>
  <c r="AH443" i="1"/>
  <c r="AI443" i="1"/>
  <c r="AJ443" i="1"/>
  <c r="U443" i="1"/>
  <c r="O442" i="1"/>
  <c r="AB443" i="1"/>
  <c r="Y435" i="1"/>
  <c r="AE435" i="1" s="1"/>
  <c r="AH435" i="1"/>
  <c r="AI435" i="1"/>
  <c r="AJ435" i="1"/>
  <c r="P435" i="1"/>
  <c r="T435" i="1"/>
  <c r="U435" i="1"/>
  <c r="AB435" i="1"/>
  <c r="O434" i="1"/>
  <c r="P427" i="1"/>
  <c r="AI427" i="1"/>
  <c r="T427" i="1"/>
  <c r="AJ427" i="1"/>
  <c r="U427" i="1"/>
  <c r="Y427" i="1"/>
  <c r="AE427" i="1" s="1"/>
  <c r="AB427" i="1"/>
  <c r="AH427" i="1"/>
  <c r="O426" i="1"/>
  <c r="O418" i="1"/>
  <c r="AH419" i="1"/>
  <c r="U419" i="1"/>
  <c r="P419" i="1"/>
  <c r="T419" i="1"/>
  <c r="Y419" i="1"/>
  <c r="AE419" i="1" s="1"/>
  <c r="AI419" i="1"/>
  <c r="AJ419" i="1"/>
  <c r="AB419" i="1"/>
  <c r="AH411" i="1"/>
  <c r="P411" i="1"/>
  <c r="AI411" i="1"/>
  <c r="T411" i="1"/>
  <c r="AJ411" i="1"/>
  <c r="Y411" i="1"/>
  <c r="AE411" i="1" s="1"/>
  <c r="U411" i="1"/>
  <c r="AB411" i="1"/>
  <c r="AL411" i="1" s="1"/>
  <c r="O410" i="1"/>
  <c r="AH403" i="1"/>
  <c r="AI403" i="1"/>
  <c r="AJ403" i="1"/>
  <c r="P403" i="1"/>
  <c r="T403" i="1"/>
  <c r="Y403" i="1"/>
  <c r="AE403" i="1" s="1"/>
  <c r="U403" i="1"/>
  <c r="O402" i="1"/>
  <c r="AB403" i="1"/>
  <c r="T395" i="1"/>
  <c r="U395" i="1"/>
  <c r="Y395" i="1"/>
  <c r="AE395" i="1" s="1"/>
  <c r="AH395" i="1"/>
  <c r="AJ395" i="1"/>
  <c r="P395" i="1"/>
  <c r="AI395" i="1"/>
  <c r="AB395" i="1"/>
  <c r="O394" i="1"/>
  <c r="O386" i="1"/>
  <c r="AH387" i="1"/>
  <c r="P387" i="1"/>
  <c r="AI387" i="1"/>
  <c r="U387" i="1"/>
  <c r="AJ387" i="1"/>
  <c r="T387" i="1"/>
  <c r="Y387" i="1"/>
  <c r="AE387" i="1" s="1"/>
  <c r="AB387" i="1"/>
  <c r="AL387" i="1" s="1"/>
  <c r="P379" i="1"/>
  <c r="AH379" i="1"/>
  <c r="U379" i="1"/>
  <c r="AJ379" i="1"/>
  <c r="Y379" i="1"/>
  <c r="AE379" i="1" s="1"/>
  <c r="T379" i="1"/>
  <c r="AI379" i="1"/>
  <c r="AB379" i="1"/>
  <c r="O378" i="1"/>
  <c r="AJ371" i="1"/>
  <c r="T371" i="1"/>
  <c r="U371" i="1"/>
  <c r="Y371" i="1"/>
  <c r="AE371" i="1" s="1"/>
  <c r="AH371" i="1"/>
  <c r="P371" i="1"/>
  <c r="AI371" i="1"/>
  <c r="AB371" i="1"/>
  <c r="O370" i="1"/>
  <c r="T363" i="1"/>
  <c r="U363" i="1"/>
  <c r="Y363" i="1"/>
  <c r="AE363" i="1" s="1"/>
  <c r="AH363" i="1"/>
  <c r="AJ363" i="1"/>
  <c r="P363" i="1"/>
  <c r="AI363" i="1"/>
  <c r="O362" i="1"/>
  <c r="AB363" i="1"/>
  <c r="P355" i="1"/>
  <c r="AH355" i="1"/>
  <c r="T355" i="1"/>
  <c r="AI355" i="1"/>
  <c r="Y355" i="1"/>
  <c r="AE355" i="1" s="1"/>
  <c r="U355" i="1"/>
  <c r="AJ355" i="1"/>
  <c r="O354" i="1"/>
  <c r="AB355" i="1"/>
  <c r="AI347" i="1"/>
  <c r="P347" i="1"/>
  <c r="AJ347" i="1"/>
  <c r="AH347" i="1"/>
  <c r="T347" i="1"/>
  <c r="U347" i="1"/>
  <c r="Y347" i="1"/>
  <c r="AE347" i="1" s="1"/>
  <c r="O346" i="1"/>
  <c r="AB347" i="1"/>
  <c r="AL347" i="1" s="1"/>
  <c r="AI339" i="1"/>
  <c r="AJ339" i="1"/>
  <c r="U339" i="1"/>
  <c r="P339" i="1"/>
  <c r="T339" i="1"/>
  <c r="AH339" i="1"/>
  <c r="Y339" i="1"/>
  <c r="AE339" i="1" s="1"/>
  <c r="AB339" i="1"/>
  <c r="O338" i="1"/>
  <c r="U331" i="1"/>
  <c r="Y331" i="1"/>
  <c r="AE331" i="1" s="1"/>
  <c r="AH331" i="1"/>
  <c r="AI331" i="1"/>
  <c r="AJ331" i="1"/>
  <c r="T331" i="1"/>
  <c r="P331" i="1"/>
  <c r="O330" i="1"/>
  <c r="AB331" i="1"/>
  <c r="AH323" i="1"/>
  <c r="P323" i="1"/>
  <c r="AJ323" i="1"/>
  <c r="U323" i="1"/>
  <c r="T323" i="1"/>
  <c r="AI323" i="1"/>
  <c r="Y323" i="1"/>
  <c r="AE323" i="1" s="1"/>
  <c r="O322" i="1"/>
  <c r="AB323" i="1"/>
  <c r="AL323" i="1" s="1"/>
  <c r="AI291" i="1"/>
  <c r="Y291" i="1"/>
  <c r="AE291" i="1" s="1"/>
  <c r="AJ291" i="1"/>
  <c r="AH291" i="1"/>
  <c r="AB291" i="1"/>
  <c r="O290" i="1"/>
  <c r="AB251" i="1"/>
  <c r="Y251" i="1"/>
  <c r="AE251" i="1" s="1"/>
  <c r="AH251" i="1"/>
  <c r="AI251" i="1"/>
  <c r="AJ251" i="1"/>
  <c r="Q247" i="1"/>
  <c r="V247" i="1" s="1"/>
  <c r="W247" i="1" s="1"/>
  <c r="Q81" i="1"/>
  <c r="O384" i="1"/>
  <c r="S285" i="1"/>
  <c r="Y14" i="1"/>
  <c r="O108" i="1"/>
  <c r="O91" i="1"/>
  <c r="O129" i="1"/>
  <c r="O112" i="1"/>
  <c r="O87" i="1"/>
  <c r="Y126" i="1"/>
  <c r="AE126" i="1" s="1"/>
  <c r="O172" i="1"/>
  <c r="O156" i="1"/>
  <c r="Y134" i="1"/>
  <c r="AE134" i="1" s="1"/>
  <c r="O185" i="1"/>
  <c r="O284" i="1"/>
  <c r="O252" i="1"/>
  <c r="O242" i="1"/>
  <c r="O210" i="1"/>
  <c r="Z68" i="1"/>
  <c r="Z283" i="1"/>
  <c r="O352" i="1"/>
  <c r="O149" i="1"/>
  <c r="O244" i="1"/>
  <c r="O212" i="1"/>
  <c r="O204" i="1"/>
  <c r="O148" i="1"/>
  <c r="O132" i="1"/>
  <c r="O116" i="1"/>
  <c r="O76" i="1"/>
  <c r="O44" i="1"/>
  <c r="O36" i="1"/>
  <c r="Z42" i="1"/>
  <c r="Z148" i="1"/>
  <c r="Z140" i="1"/>
  <c r="O178" i="1"/>
  <c r="O170" i="1"/>
  <c r="O153" i="1"/>
  <c r="O145" i="1"/>
  <c r="O137" i="1"/>
  <c r="Z30" i="1"/>
  <c r="O128" i="1"/>
  <c r="Z36" i="1"/>
  <c r="Y239" i="1"/>
  <c r="AE239" i="1" s="1"/>
  <c r="Z49" i="1"/>
  <c r="Z280" i="1"/>
  <c r="Z260" i="1"/>
  <c r="Z256" i="1"/>
  <c r="Z239" i="1"/>
  <c r="Z215" i="1"/>
  <c r="O202" i="1"/>
  <c r="O74" i="1"/>
  <c r="Z172" i="1"/>
  <c r="Z180" i="1"/>
  <c r="AA180" i="1" s="1"/>
  <c r="Z160" i="1"/>
  <c r="Z139" i="1"/>
  <c r="Z118" i="1"/>
  <c r="Z101" i="1"/>
  <c r="Z92" i="1"/>
  <c r="Z74" i="1"/>
  <c r="O169" i="1"/>
  <c r="O161" i="1"/>
  <c r="Z279" i="1"/>
  <c r="Z259" i="1"/>
  <c r="Z238" i="1"/>
  <c r="Z218" i="1"/>
  <c r="Z201" i="1"/>
  <c r="Z189" i="1"/>
  <c r="O152" i="1"/>
  <c r="O136" i="1"/>
  <c r="O88" i="1"/>
  <c r="Z171" i="1"/>
  <c r="Z154" i="1"/>
  <c r="AA154" i="1" s="1"/>
  <c r="Z125" i="1"/>
  <c r="Z133" i="1"/>
  <c r="AA133" i="1" s="1"/>
  <c r="Z108" i="1"/>
  <c r="Z79" i="1"/>
  <c r="Z282" i="1"/>
  <c r="Z258" i="1"/>
  <c r="Z237" i="1"/>
  <c r="Z217" i="1"/>
  <c r="Z200" i="1"/>
  <c r="Z188" i="1"/>
  <c r="Z161" i="1"/>
  <c r="O206" i="1"/>
  <c r="O182" i="1"/>
  <c r="Z170" i="1"/>
  <c r="O181" i="1"/>
  <c r="O173" i="1"/>
  <c r="O157" i="1"/>
  <c r="Z62" i="1"/>
  <c r="Z50" i="1"/>
  <c r="Z281" i="1"/>
  <c r="Z257" i="1"/>
  <c r="Z240" i="1"/>
  <c r="Z216" i="1"/>
  <c r="Z199" i="1"/>
  <c r="Z187" i="1"/>
  <c r="AA22" i="1"/>
  <c r="AA24" i="1"/>
  <c r="AA23" i="1"/>
  <c r="O28" i="1"/>
  <c r="Y13" i="1"/>
  <c r="O283" i="1"/>
  <c r="O251" i="1"/>
  <c r="O243" i="1"/>
  <c r="O211" i="1"/>
  <c r="O203" i="1"/>
  <c r="O99" i="1"/>
  <c r="O43" i="1"/>
  <c r="O35" i="1"/>
  <c r="O27" i="1"/>
  <c r="O50" i="1"/>
  <c r="O42" i="1"/>
  <c r="O34" i="1"/>
  <c r="O26" i="1"/>
  <c r="O41" i="1"/>
  <c r="O25" i="1"/>
  <c r="O40" i="1"/>
  <c r="O32" i="1"/>
  <c r="O24" i="1"/>
  <c r="O279" i="1"/>
  <c r="O239" i="1"/>
  <c r="O215" i="1"/>
  <c r="O207" i="1"/>
  <c r="O191" i="1"/>
  <c r="O111" i="1"/>
  <c r="O39" i="1"/>
  <c r="O31" i="1"/>
  <c r="O23" i="1"/>
  <c r="O38" i="1"/>
  <c r="O30" i="1"/>
  <c r="O22" i="1"/>
  <c r="O45" i="1"/>
  <c r="O37" i="1"/>
  <c r="O29" i="1"/>
  <c r="O67" i="1"/>
  <c r="O51" i="1"/>
  <c r="O70" i="1"/>
  <c r="O155" i="1"/>
  <c r="O131" i="1"/>
  <c r="O115" i="1"/>
  <c r="O75" i="1"/>
  <c r="O250" i="1"/>
  <c r="O130" i="1"/>
  <c r="O114" i="1"/>
  <c r="O98" i="1"/>
  <c r="O90" i="1"/>
  <c r="O58" i="1"/>
  <c r="O241" i="1"/>
  <c r="O217" i="1"/>
  <c r="O209" i="1"/>
  <c r="O97" i="1"/>
  <c r="O89" i="1"/>
  <c r="O240" i="1"/>
  <c r="O216" i="1"/>
  <c r="O184" i="1"/>
  <c r="O176" i="1"/>
  <c r="O80" i="1"/>
  <c r="O183" i="1"/>
  <c r="O175" i="1"/>
  <c r="O159" i="1"/>
  <c r="O151" i="1"/>
  <c r="O135" i="1"/>
  <c r="O55" i="1"/>
  <c r="O254" i="1"/>
  <c r="O246" i="1"/>
  <c r="O150" i="1"/>
  <c r="O134" i="1"/>
  <c r="O126" i="1"/>
  <c r="O110" i="1"/>
  <c r="O86" i="1"/>
  <c r="O62" i="1"/>
  <c r="O54" i="1"/>
  <c r="O253" i="1"/>
  <c r="O245" i="1"/>
  <c r="O237" i="1"/>
  <c r="O213" i="1"/>
  <c r="O205" i="1"/>
  <c r="O109" i="1"/>
  <c r="O85" i="1"/>
  <c r="O61" i="1"/>
  <c r="O53" i="1"/>
  <c r="U277" i="1"/>
  <c r="O276" i="1"/>
  <c r="Y269" i="1"/>
  <c r="AE269" i="1" s="1"/>
  <c r="O268" i="1"/>
  <c r="Y261" i="1"/>
  <c r="AE261" i="1" s="1"/>
  <c r="O260" i="1"/>
  <c r="U237" i="1"/>
  <c r="O236" i="1"/>
  <c r="U229" i="1"/>
  <c r="O228" i="1"/>
  <c r="Y221" i="1"/>
  <c r="AE221" i="1" s="1"/>
  <c r="O220" i="1"/>
  <c r="Y197" i="1"/>
  <c r="AE197" i="1" s="1"/>
  <c r="O196" i="1"/>
  <c r="Y189" i="1"/>
  <c r="AE189" i="1" s="1"/>
  <c r="O188" i="1"/>
  <c r="U165" i="1"/>
  <c r="O164" i="1"/>
  <c r="Y141" i="1"/>
  <c r="AE141" i="1" s="1"/>
  <c r="O140" i="1"/>
  <c r="U125" i="1"/>
  <c r="O124" i="1"/>
  <c r="U101" i="1"/>
  <c r="O100" i="1"/>
  <c r="O92" i="1"/>
  <c r="O84" i="1"/>
  <c r="O68" i="1"/>
  <c r="O60" i="1"/>
  <c r="O52" i="1"/>
  <c r="U276" i="1"/>
  <c r="O275" i="1"/>
  <c r="U268" i="1"/>
  <c r="O267" i="1"/>
  <c r="U260" i="1"/>
  <c r="O259" i="1"/>
  <c r="Y236" i="1"/>
  <c r="AE236" i="1" s="1"/>
  <c r="O235" i="1"/>
  <c r="Y228" i="1"/>
  <c r="AE228" i="1" s="1"/>
  <c r="O227" i="1"/>
  <c r="Y220" i="1"/>
  <c r="AE220" i="1" s="1"/>
  <c r="O219" i="1"/>
  <c r="U196" i="1"/>
  <c r="O195" i="1"/>
  <c r="U188" i="1"/>
  <c r="O187" i="1"/>
  <c r="U172" i="1"/>
  <c r="O171" i="1"/>
  <c r="U164" i="1"/>
  <c r="O163" i="1"/>
  <c r="U148" i="1"/>
  <c r="O147" i="1"/>
  <c r="U140" i="1"/>
  <c r="O139" i="1"/>
  <c r="U124" i="1"/>
  <c r="O123" i="1"/>
  <c r="U108" i="1"/>
  <c r="O107" i="1"/>
  <c r="O83" i="1"/>
  <c r="Y28" i="1"/>
  <c r="Z65" i="1"/>
  <c r="Z53" i="1"/>
  <c r="U283" i="1"/>
  <c r="O282" i="1"/>
  <c r="U275" i="1"/>
  <c r="O274" i="1"/>
  <c r="U267" i="1"/>
  <c r="O266" i="1"/>
  <c r="U259" i="1"/>
  <c r="O258" i="1"/>
  <c r="U235" i="1"/>
  <c r="O234" i="1"/>
  <c r="U227" i="1"/>
  <c r="O226" i="1"/>
  <c r="U219" i="1"/>
  <c r="O218" i="1"/>
  <c r="Y195" i="1"/>
  <c r="AE195" i="1" s="1"/>
  <c r="O194" i="1"/>
  <c r="U187" i="1"/>
  <c r="O186" i="1"/>
  <c r="U163" i="1"/>
  <c r="O162" i="1"/>
  <c r="U147" i="1"/>
  <c r="O146" i="1"/>
  <c r="U139" i="1"/>
  <c r="O138" i="1"/>
  <c r="U123" i="1"/>
  <c r="O122" i="1"/>
  <c r="U107" i="1"/>
  <c r="O106" i="1"/>
  <c r="O66" i="1"/>
  <c r="AJ27" i="1"/>
  <c r="Y19" i="1"/>
  <c r="U282" i="1"/>
  <c r="O281" i="1"/>
  <c r="U274" i="1"/>
  <c r="O273" i="1"/>
  <c r="U266" i="1"/>
  <c r="O265" i="1"/>
  <c r="U258" i="1"/>
  <c r="O257" i="1"/>
  <c r="U234" i="1"/>
  <c r="O233" i="1"/>
  <c r="U226" i="1"/>
  <c r="O225" i="1"/>
  <c r="U202" i="1"/>
  <c r="O201" i="1"/>
  <c r="U194" i="1"/>
  <c r="O193" i="1"/>
  <c r="O177" i="1"/>
  <c r="U122" i="1"/>
  <c r="O121" i="1"/>
  <c r="U106" i="1"/>
  <c r="O105" i="1"/>
  <c r="O73" i="1"/>
  <c r="O65" i="1"/>
  <c r="O57" i="1"/>
  <c r="O49" i="1"/>
  <c r="AJ42" i="1"/>
  <c r="AJ26" i="1"/>
  <c r="Z29" i="1"/>
  <c r="U281" i="1"/>
  <c r="O280" i="1"/>
  <c r="U273" i="1"/>
  <c r="O272" i="1"/>
  <c r="U265" i="1"/>
  <c r="O264" i="1"/>
  <c r="U257" i="1"/>
  <c r="O256" i="1"/>
  <c r="U233" i="1"/>
  <c r="O232" i="1"/>
  <c r="U225" i="1"/>
  <c r="O224" i="1"/>
  <c r="U201" i="1"/>
  <c r="O200" i="1"/>
  <c r="U193" i="1"/>
  <c r="O192" i="1"/>
  <c r="U169" i="1"/>
  <c r="O168" i="1"/>
  <c r="U161" i="1"/>
  <c r="O160" i="1"/>
  <c r="U145" i="1"/>
  <c r="O144" i="1"/>
  <c r="U121" i="1"/>
  <c r="O120" i="1"/>
  <c r="U105" i="1"/>
  <c r="O104" i="1"/>
  <c r="O72" i="1"/>
  <c r="O64" i="1"/>
  <c r="O56" i="1"/>
  <c r="O48" i="1"/>
  <c r="AJ25" i="1"/>
  <c r="Z37" i="1"/>
  <c r="AB280" i="1"/>
  <c r="AB272" i="1"/>
  <c r="AB264" i="1"/>
  <c r="AB256" i="1"/>
  <c r="Z78" i="1"/>
  <c r="U272" i="1"/>
  <c r="O271" i="1"/>
  <c r="U264" i="1"/>
  <c r="O263" i="1"/>
  <c r="U256" i="1"/>
  <c r="O255" i="1"/>
  <c r="U232" i="1"/>
  <c r="O231" i="1"/>
  <c r="U224" i="1"/>
  <c r="O223" i="1"/>
  <c r="U200" i="1"/>
  <c r="O199" i="1"/>
  <c r="U168" i="1"/>
  <c r="O167" i="1"/>
  <c r="U144" i="1"/>
  <c r="O143" i="1"/>
  <c r="O127" i="1"/>
  <c r="U120" i="1"/>
  <c r="O119" i="1"/>
  <c r="U104" i="1"/>
  <c r="O103" i="1"/>
  <c r="O79" i="1"/>
  <c r="O63" i="1"/>
  <c r="O47" i="1"/>
  <c r="AJ40" i="1"/>
  <c r="AJ32" i="1"/>
  <c r="AJ24" i="1"/>
  <c r="Y16" i="1"/>
  <c r="U279" i="1"/>
  <c r="O278" i="1"/>
  <c r="U271" i="1"/>
  <c r="O270" i="1"/>
  <c r="U263" i="1"/>
  <c r="O262" i="1"/>
  <c r="U231" i="1"/>
  <c r="O230" i="1"/>
  <c r="U223" i="1"/>
  <c r="O222" i="1"/>
  <c r="U199" i="1"/>
  <c r="O198" i="1"/>
  <c r="U191" i="1"/>
  <c r="O190" i="1"/>
  <c r="U167" i="1"/>
  <c r="O166" i="1"/>
  <c r="U143" i="1"/>
  <c r="O142" i="1"/>
  <c r="U119" i="1"/>
  <c r="O118" i="1"/>
  <c r="U103" i="1"/>
  <c r="O102" i="1"/>
  <c r="O94" i="1"/>
  <c r="O78" i="1"/>
  <c r="AJ31" i="1"/>
  <c r="Y15" i="1"/>
  <c r="U278" i="1"/>
  <c r="O277" i="1"/>
  <c r="U270" i="1"/>
  <c r="O269" i="1"/>
  <c r="U262" i="1"/>
  <c r="O261" i="1"/>
  <c r="U230" i="1"/>
  <c r="O229" i="1"/>
  <c r="U222" i="1"/>
  <c r="O221" i="1"/>
  <c r="U198" i="1"/>
  <c r="O197" i="1"/>
  <c r="U190" i="1"/>
  <c r="O189" i="1"/>
  <c r="U166" i="1"/>
  <c r="O165" i="1"/>
  <c r="U142" i="1"/>
  <c r="O141" i="1"/>
  <c r="U118" i="1"/>
  <c r="O117" i="1"/>
  <c r="U102" i="1"/>
  <c r="O101" i="1"/>
  <c r="O93" i="1"/>
  <c r="O69" i="1"/>
  <c r="AJ38" i="1"/>
  <c r="AJ30" i="1"/>
  <c r="T1220" i="1"/>
  <c r="U1220" i="1"/>
  <c r="P1220" i="1"/>
  <c r="Y1220" i="1"/>
  <c r="AE1220" i="1" s="1"/>
  <c r="AH1220" i="1"/>
  <c r="AI1220" i="1"/>
  <c r="AJ1220" i="1"/>
  <c r="AB1220" i="1"/>
  <c r="AH1091" i="1"/>
  <c r="AI1091" i="1"/>
  <c r="AJ1091" i="1"/>
  <c r="P1091" i="1"/>
  <c r="T1091" i="1"/>
  <c r="Y1091" i="1"/>
  <c r="AE1091" i="1" s="1"/>
  <c r="U1091" i="1"/>
  <c r="AB1091" i="1"/>
  <c r="T699" i="1"/>
  <c r="Y699" i="1"/>
  <c r="AE699" i="1" s="1"/>
  <c r="AH699" i="1"/>
  <c r="AI699" i="1"/>
  <c r="AJ699" i="1"/>
  <c r="P699" i="1"/>
  <c r="U699" i="1"/>
  <c r="AB699" i="1"/>
  <c r="AH316" i="1"/>
  <c r="AI316" i="1"/>
  <c r="AJ316" i="1"/>
  <c r="P316" i="1"/>
  <c r="T316" i="1"/>
  <c r="Y316" i="1"/>
  <c r="AE316" i="1" s="1"/>
  <c r="U316" i="1"/>
  <c r="AB316" i="1"/>
  <c r="AJ300" i="1"/>
  <c r="P300" i="1"/>
  <c r="T300" i="1"/>
  <c r="U300" i="1"/>
  <c r="Y300" i="1"/>
  <c r="AE300" i="1" s="1"/>
  <c r="AI300" i="1"/>
  <c r="AH300" i="1"/>
  <c r="AB300" i="1"/>
  <c r="U284" i="1"/>
  <c r="U252" i="1"/>
  <c r="Y212" i="1"/>
  <c r="AE212" i="1" s="1"/>
  <c r="Y180" i="1"/>
  <c r="AB180" i="1"/>
  <c r="U116" i="1"/>
  <c r="U100" i="1"/>
  <c r="Z273" i="1"/>
  <c r="Z265" i="1"/>
  <c r="Z196" i="1"/>
  <c r="Z163" i="1"/>
  <c r="Z122" i="1"/>
  <c r="Y252" i="1"/>
  <c r="AE252" i="1" s="1"/>
  <c r="P1162" i="1"/>
  <c r="AJ1162" i="1"/>
  <c r="Y1162" i="1"/>
  <c r="AE1162" i="1" s="1"/>
  <c r="AH1162" i="1"/>
  <c r="AI1162" i="1"/>
  <c r="U1162" i="1"/>
  <c r="T1162" i="1"/>
  <c r="AB1162" i="1"/>
  <c r="AI1090" i="1"/>
  <c r="AJ1090" i="1"/>
  <c r="P1090" i="1"/>
  <c r="T1090" i="1"/>
  <c r="U1090" i="1"/>
  <c r="AH1090" i="1"/>
  <c r="Y1090" i="1"/>
  <c r="AE1090" i="1" s="1"/>
  <c r="AB1090" i="1"/>
  <c r="AH1082" i="1"/>
  <c r="Y1082" i="1"/>
  <c r="AE1082" i="1" s="1"/>
  <c r="U1082" i="1"/>
  <c r="T1082" i="1"/>
  <c r="P1082" i="1"/>
  <c r="AI1082" i="1"/>
  <c r="AJ1082" i="1"/>
  <c r="AB1082" i="1"/>
  <c r="P1074" i="1"/>
  <c r="AJ1074" i="1"/>
  <c r="U1074" i="1"/>
  <c r="Y1074" i="1"/>
  <c r="AE1074" i="1" s="1"/>
  <c r="AI1074" i="1"/>
  <c r="AB1074" i="1"/>
  <c r="AH1074" i="1"/>
  <c r="T1074" i="1"/>
  <c r="Y1066" i="1"/>
  <c r="AE1066" i="1" s="1"/>
  <c r="AB1066" i="1"/>
  <c r="AH1066" i="1"/>
  <c r="AI1066" i="1"/>
  <c r="P1066" i="1"/>
  <c r="AJ1066" i="1"/>
  <c r="U1066" i="1"/>
  <c r="T1066" i="1"/>
  <c r="AI690" i="1"/>
  <c r="AJ690" i="1"/>
  <c r="P690" i="1"/>
  <c r="T690" i="1"/>
  <c r="U690" i="1"/>
  <c r="Y690" i="1"/>
  <c r="AE690" i="1" s="1"/>
  <c r="AH690" i="1"/>
  <c r="AB690" i="1"/>
  <c r="AJ483" i="1"/>
  <c r="P483" i="1"/>
  <c r="AH483" i="1"/>
  <c r="AI483" i="1"/>
  <c r="T483" i="1"/>
  <c r="U483" i="1"/>
  <c r="Y483" i="1"/>
  <c r="AE483" i="1" s="1"/>
  <c r="AB483" i="1"/>
  <c r="P315" i="1"/>
  <c r="AJ315" i="1"/>
  <c r="T315" i="1"/>
  <c r="U315" i="1"/>
  <c r="Y315" i="1"/>
  <c r="AE315" i="1" s="1"/>
  <c r="AB315" i="1"/>
  <c r="AI315" i="1"/>
  <c r="AH315" i="1"/>
  <c r="U307" i="1"/>
  <c r="Y307" i="1"/>
  <c r="AE307" i="1" s="1"/>
  <c r="AB307" i="1"/>
  <c r="AH307" i="1"/>
  <c r="AI307" i="1"/>
  <c r="T307" i="1"/>
  <c r="P307" i="1"/>
  <c r="AJ307" i="1"/>
  <c r="U299" i="1"/>
  <c r="Y299" i="1"/>
  <c r="AE299" i="1" s="1"/>
  <c r="AB299" i="1"/>
  <c r="AH299" i="1"/>
  <c r="AI299" i="1"/>
  <c r="AJ299" i="1"/>
  <c r="T299" i="1"/>
  <c r="P299" i="1"/>
  <c r="U251" i="1"/>
  <c r="U243" i="1"/>
  <c r="U211" i="1"/>
  <c r="Y203" i="1"/>
  <c r="AE203" i="1" s="1"/>
  <c r="U179" i="1"/>
  <c r="Y155" i="1"/>
  <c r="AE155" i="1" s="1"/>
  <c r="U131" i="1"/>
  <c r="U115" i="1"/>
  <c r="U99" i="1"/>
  <c r="AB59" i="1"/>
  <c r="Y59" i="1"/>
  <c r="S71" i="1"/>
  <c r="AB281" i="1"/>
  <c r="AB277" i="1"/>
  <c r="AB273" i="1"/>
  <c r="AB269" i="1"/>
  <c r="AB265" i="1"/>
  <c r="AB261" i="1"/>
  <c r="AB257" i="1"/>
  <c r="AB253" i="1"/>
  <c r="Z236" i="1"/>
  <c r="Z232" i="1"/>
  <c r="Z228" i="1"/>
  <c r="Z224" i="1"/>
  <c r="Z220" i="1"/>
  <c r="Z146" i="1"/>
  <c r="Z142" i="1"/>
  <c r="Z105" i="1"/>
  <c r="Z75" i="1"/>
  <c r="U1099" i="1"/>
  <c r="Y1099" i="1"/>
  <c r="AE1099" i="1" s="1"/>
  <c r="AH1099" i="1"/>
  <c r="AI1099" i="1"/>
  <c r="AJ1099" i="1"/>
  <c r="T1099" i="1"/>
  <c r="P1099" i="1"/>
  <c r="AB1099" i="1"/>
  <c r="AH1083" i="1"/>
  <c r="AI1083" i="1"/>
  <c r="AJ1083" i="1"/>
  <c r="P1083" i="1"/>
  <c r="T1083" i="1"/>
  <c r="U1083" i="1"/>
  <c r="Y1083" i="1"/>
  <c r="AE1083" i="1" s="1"/>
  <c r="AB1083" i="1"/>
  <c r="Y596" i="1"/>
  <c r="AE596" i="1" s="1"/>
  <c r="AH596" i="1"/>
  <c r="P596" i="1"/>
  <c r="AJ596" i="1"/>
  <c r="T596" i="1"/>
  <c r="U596" i="1"/>
  <c r="AI596" i="1"/>
  <c r="AB596" i="1"/>
  <c r="AI308" i="1"/>
  <c r="AJ308" i="1"/>
  <c r="P308" i="1"/>
  <c r="T308" i="1"/>
  <c r="U308" i="1"/>
  <c r="Y308" i="1"/>
  <c r="AE308" i="1" s="1"/>
  <c r="AH308" i="1"/>
  <c r="AB308" i="1"/>
  <c r="U244" i="1"/>
  <c r="U204" i="1"/>
  <c r="U156" i="1"/>
  <c r="U132" i="1"/>
  <c r="Z277" i="1"/>
  <c r="Z269" i="1"/>
  <c r="Z261" i="1"/>
  <c r="Z192" i="1"/>
  <c r="Z167" i="1"/>
  <c r="S113" i="1"/>
  <c r="Z89" i="1"/>
  <c r="Y60" i="1"/>
  <c r="AE60" i="1" s="1"/>
  <c r="AI1097" i="1"/>
  <c r="AJ1097" i="1"/>
  <c r="P1097" i="1"/>
  <c r="T1097" i="1"/>
  <c r="U1097" i="1"/>
  <c r="Y1097" i="1"/>
  <c r="AE1097" i="1" s="1"/>
  <c r="AH1097" i="1"/>
  <c r="AB1097" i="1"/>
  <c r="AJ1089" i="1"/>
  <c r="P1089" i="1"/>
  <c r="T1089" i="1"/>
  <c r="U1089" i="1"/>
  <c r="Y1089" i="1"/>
  <c r="AE1089" i="1" s="1"/>
  <c r="AI1089" i="1"/>
  <c r="AH1089" i="1"/>
  <c r="AB1089" i="1"/>
  <c r="AH905" i="1"/>
  <c r="AI905" i="1"/>
  <c r="P905" i="1"/>
  <c r="AJ905" i="1"/>
  <c r="T905" i="1"/>
  <c r="U905" i="1"/>
  <c r="Y905" i="1"/>
  <c r="AE905" i="1" s="1"/>
  <c r="AB905" i="1"/>
  <c r="AI873" i="1"/>
  <c r="AJ873" i="1"/>
  <c r="P873" i="1"/>
  <c r="T873" i="1"/>
  <c r="U873" i="1"/>
  <c r="Y873" i="1"/>
  <c r="AE873" i="1" s="1"/>
  <c r="AH873" i="1"/>
  <c r="AB873" i="1"/>
  <c r="AJ418" i="1"/>
  <c r="P418" i="1"/>
  <c r="T418" i="1"/>
  <c r="U418" i="1"/>
  <c r="Y418" i="1"/>
  <c r="AE418" i="1" s="1"/>
  <c r="AH418" i="1"/>
  <c r="AI418" i="1"/>
  <c r="AB418" i="1"/>
  <c r="AI386" i="1"/>
  <c r="P386" i="1"/>
  <c r="T386" i="1"/>
  <c r="U386" i="1"/>
  <c r="Y386" i="1"/>
  <c r="AE386" i="1" s="1"/>
  <c r="AH386" i="1"/>
  <c r="AJ386" i="1"/>
  <c r="AB386" i="1"/>
  <c r="Y314" i="1"/>
  <c r="AE314" i="1" s="1"/>
  <c r="AB314" i="1"/>
  <c r="AH314" i="1"/>
  <c r="AI314" i="1"/>
  <c r="AJ314" i="1"/>
  <c r="P314" i="1"/>
  <c r="U314" i="1"/>
  <c r="T314" i="1"/>
  <c r="AH306" i="1"/>
  <c r="AI306" i="1"/>
  <c r="AJ306" i="1"/>
  <c r="P306" i="1"/>
  <c r="T306" i="1"/>
  <c r="Y306" i="1"/>
  <c r="AE306" i="1" s="1"/>
  <c r="U306" i="1"/>
  <c r="AB306" i="1"/>
  <c r="AH298" i="1"/>
  <c r="AI298" i="1"/>
  <c r="AJ298" i="1"/>
  <c r="P298" i="1"/>
  <c r="T298" i="1"/>
  <c r="Y298" i="1"/>
  <c r="AE298" i="1" s="1"/>
  <c r="U298" i="1"/>
  <c r="AB298" i="1"/>
  <c r="U242" i="1"/>
  <c r="U218" i="1"/>
  <c r="U210" i="1"/>
  <c r="U186" i="1"/>
  <c r="AB154" i="1"/>
  <c r="Y154" i="1"/>
  <c r="U138" i="1"/>
  <c r="U130" i="1"/>
  <c r="U98" i="1"/>
  <c r="Z64" i="1"/>
  <c r="Z276" i="1"/>
  <c r="Z272" i="1"/>
  <c r="Z268" i="1"/>
  <c r="Z264" i="1"/>
  <c r="Z195" i="1"/>
  <c r="Z191" i="1"/>
  <c r="Z166" i="1"/>
  <c r="Z162" i="1"/>
  <c r="Z121" i="1"/>
  <c r="AJ1302" i="1"/>
  <c r="P1302" i="1"/>
  <c r="T1302" i="1"/>
  <c r="U1302" i="1"/>
  <c r="AI1302" i="1"/>
  <c r="Y1302" i="1"/>
  <c r="AE1302" i="1" s="1"/>
  <c r="AH1302" i="1"/>
  <c r="AB1302" i="1"/>
  <c r="U1346" i="1"/>
  <c r="P1346" i="1"/>
  <c r="T1346" i="1"/>
  <c r="Y1346" i="1"/>
  <c r="AE1346" i="1" s="1"/>
  <c r="AH1346" i="1"/>
  <c r="AI1346" i="1"/>
  <c r="AJ1346" i="1"/>
  <c r="AB1346" i="1"/>
  <c r="U1152" i="1"/>
  <c r="AH1152" i="1"/>
  <c r="AI1152" i="1"/>
  <c r="T1152" i="1"/>
  <c r="Y1152" i="1"/>
  <c r="AE1152" i="1" s="1"/>
  <c r="AJ1152" i="1"/>
  <c r="P1152" i="1"/>
  <c r="AB1152" i="1"/>
  <c r="U1128" i="1"/>
  <c r="Y1128" i="1"/>
  <c r="AE1128" i="1" s="1"/>
  <c r="AH1128" i="1"/>
  <c r="AI1128" i="1"/>
  <c r="T1128" i="1"/>
  <c r="P1128" i="1"/>
  <c r="AJ1128" i="1"/>
  <c r="AB1128" i="1"/>
  <c r="AJ1112" i="1"/>
  <c r="P1112" i="1"/>
  <c r="T1112" i="1"/>
  <c r="U1112" i="1"/>
  <c r="Y1112" i="1"/>
  <c r="AE1112" i="1" s="1"/>
  <c r="AI1112" i="1"/>
  <c r="AH1112" i="1"/>
  <c r="AB1112" i="1"/>
  <c r="T1088" i="1"/>
  <c r="U1088" i="1"/>
  <c r="Y1088" i="1"/>
  <c r="AE1088" i="1" s="1"/>
  <c r="AH1088" i="1"/>
  <c r="AI1088" i="1"/>
  <c r="P1088" i="1"/>
  <c r="AJ1088" i="1"/>
  <c r="AB1088" i="1"/>
  <c r="AI680" i="1"/>
  <c r="P680" i="1"/>
  <c r="Y680" i="1"/>
  <c r="AE680" i="1" s="1"/>
  <c r="AH680" i="1"/>
  <c r="T680" i="1"/>
  <c r="U680" i="1"/>
  <c r="AJ680" i="1"/>
  <c r="AB680" i="1"/>
  <c r="AI313" i="1"/>
  <c r="AJ313" i="1"/>
  <c r="P313" i="1"/>
  <c r="T313" i="1"/>
  <c r="U313" i="1"/>
  <c r="AH313" i="1"/>
  <c r="Y313" i="1"/>
  <c r="AE313" i="1" s="1"/>
  <c r="AB313" i="1"/>
  <c r="U137" i="1"/>
  <c r="S59" i="1"/>
  <c r="AB268" i="1"/>
  <c r="AB260" i="1"/>
  <c r="Z235" i="1"/>
  <c r="Z223" i="1"/>
  <c r="AH1351" i="1"/>
  <c r="AI1351" i="1"/>
  <c r="P1351" i="1"/>
  <c r="T1351" i="1"/>
  <c r="U1351" i="1"/>
  <c r="Y1351" i="1"/>
  <c r="AE1351" i="1" s="1"/>
  <c r="AJ1351" i="1"/>
  <c r="AB1351" i="1"/>
  <c r="AI1175" i="1"/>
  <c r="P1175" i="1"/>
  <c r="AJ1175" i="1"/>
  <c r="T1175" i="1"/>
  <c r="AB1175" i="1"/>
  <c r="U1175" i="1"/>
  <c r="Y1175" i="1"/>
  <c r="AE1175" i="1" s="1"/>
  <c r="AH1175" i="1"/>
  <c r="AH1095" i="1"/>
  <c r="AI1095" i="1"/>
  <c r="AJ1095" i="1"/>
  <c r="P1095" i="1"/>
  <c r="T1095" i="1"/>
  <c r="Y1095" i="1"/>
  <c r="AE1095" i="1" s="1"/>
  <c r="U1095" i="1"/>
  <c r="AB1095" i="1"/>
  <c r="U1087" i="1"/>
  <c r="Y1087" i="1"/>
  <c r="AE1087" i="1" s="1"/>
  <c r="AH1087" i="1"/>
  <c r="AI1087" i="1"/>
  <c r="AJ1087" i="1"/>
  <c r="T1087" i="1"/>
  <c r="P1087" i="1"/>
  <c r="AB1087" i="1"/>
  <c r="U1047" i="1"/>
  <c r="AH1047" i="1"/>
  <c r="T1047" i="1"/>
  <c r="P1047" i="1"/>
  <c r="Y1047" i="1"/>
  <c r="AE1047" i="1" s="1"/>
  <c r="AJ1047" i="1"/>
  <c r="AI1047" i="1"/>
  <c r="AB1047" i="1"/>
  <c r="AH823" i="1"/>
  <c r="AI823" i="1"/>
  <c r="P823" i="1"/>
  <c r="AJ823" i="1"/>
  <c r="T823" i="1"/>
  <c r="Y823" i="1"/>
  <c r="AE823" i="1" s="1"/>
  <c r="U823" i="1"/>
  <c r="AB823" i="1"/>
  <c r="U352" i="1"/>
  <c r="AH352" i="1"/>
  <c r="AI352" i="1"/>
  <c r="AJ352" i="1"/>
  <c r="Y352" i="1"/>
  <c r="AE352" i="1" s="1"/>
  <c r="AB352" i="1"/>
  <c r="AH320" i="1"/>
  <c r="AI320" i="1"/>
  <c r="P320" i="1"/>
  <c r="AJ320" i="1"/>
  <c r="T320" i="1"/>
  <c r="U320" i="1"/>
  <c r="Y320" i="1"/>
  <c r="AE320" i="1" s="1"/>
  <c r="AB320" i="1"/>
  <c r="AJ312" i="1"/>
  <c r="P312" i="1"/>
  <c r="T312" i="1"/>
  <c r="U312" i="1"/>
  <c r="Y312" i="1"/>
  <c r="AE312" i="1" s="1"/>
  <c r="AI312" i="1"/>
  <c r="AH312" i="1"/>
  <c r="AB312" i="1"/>
  <c r="P304" i="1"/>
  <c r="T304" i="1"/>
  <c r="U304" i="1"/>
  <c r="Y304" i="1"/>
  <c r="AE304" i="1" s="1"/>
  <c r="AH304" i="1"/>
  <c r="AJ304" i="1"/>
  <c r="AI304" i="1"/>
  <c r="AB304" i="1"/>
  <c r="T296" i="1"/>
  <c r="U296" i="1"/>
  <c r="Y296" i="1"/>
  <c r="AE296" i="1" s="1"/>
  <c r="AB296" i="1"/>
  <c r="AH296" i="1"/>
  <c r="P296" i="1"/>
  <c r="AJ296" i="1"/>
  <c r="AI296" i="1"/>
  <c r="U240" i="1"/>
  <c r="U216" i="1"/>
  <c r="Y208" i="1"/>
  <c r="AB208" i="1"/>
  <c r="U184" i="1"/>
  <c r="U176" i="1"/>
  <c r="U152" i="1"/>
  <c r="U136" i="1"/>
  <c r="U112" i="1"/>
  <c r="AB96" i="1"/>
  <c r="Y96" i="1"/>
  <c r="AJ72" i="1"/>
  <c r="AJ56" i="1"/>
  <c r="Z67" i="1"/>
  <c r="Z55" i="1"/>
  <c r="Z51" i="1"/>
  <c r="Z275" i="1"/>
  <c r="Z271" i="1"/>
  <c r="Z267" i="1"/>
  <c r="Z263" i="1"/>
  <c r="Z198" i="1"/>
  <c r="Z194" i="1"/>
  <c r="Z190" i="1"/>
  <c r="S208" i="1"/>
  <c r="Z169" i="1"/>
  <c r="Z165" i="1"/>
  <c r="Z124" i="1"/>
  <c r="Z120" i="1"/>
  <c r="Z91" i="1"/>
  <c r="Z87" i="1"/>
  <c r="AH1263" i="1"/>
  <c r="AI1263" i="1"/>
  <c r="P1263" i="1"/>
  <c r="AJ1263" i="1"/>
  <c r="T1263" i="1"/>
  <c r="U1263" i="1"/>
  <c r="Y1263" i="1"/>
  <c r="AE1263" i="1" s="1"/>
  <c r="AB1263" i="1"/>
  <c r="Y1251" i="1"/>
  <c r="AE1251" i="1" s="1"/>
  <c r="AB1251" i="1"/>
  <c r="AH1251" i="1"/>
  <c r="P1251" i="1"/>
  <c r="AI1251" i="1"/>
  <c r="T1251" i="1"/>
  <c r="U1251" i="1"/>
  <c r="AJ1251" i="1"/>
  <c r="Y1192" i="1"/>
  <c r="AE1192" i="1" s="1"/>
  <c r="AH1192" i="1"/>
  <c r="AI1192" i="1"/>
  <c r="AJ1192" i="1"/>
  <c r="P1192" i="1"/>
  <c r="U1192" i="1"/>
  <c r="T1192" i="1"/>
  <c r="AB1192" i="1"/>
  <c r="AB928" i="1"/>
  <c r="AH928" i="1"/>
  <c r="AI928" i="1"/>
  <c r="P928" i="1"/>
  <c r="AJ928" i="1"/>
  <c r="T928" i="1"/>
  <c r="U928" i="1"/>
  <c r="Y928" i="1"/>
  <c r="AE928" i="1" s="1"/>
  <c r="AI297" i="1"/>
  <c r="AJ297" i="1"/>
  <c r="P297" i="1"/>
  <c r="T297" i="1"/>
  <c r="U297" i="1"/>
  <c r="Y297" i="1"/>
  <c r="AE297" i="1" s="1"/>
  <c r="AH297" i="1"/>
  <c r="AB297" i="1"/>
  <c r="U217" i="1"/>
  <c r="Y209" i="1"/>
  <c r="AE209" i="1" s="1"/>
  <c r="U177" i="1"/>
  <c r="AB81" i="1"/>
  <c r="Y81" i="1"/>
  <c r="AB276" i="1"/>
  <c r="AB252" i="1"/>
  <c r="Z227" i="1"/>
  <c r="AJ1295" i="1"/>
  <c r="P1295" i="1"/>
  <c r="T1295" i="1"/>
  <c r="U1295" i="1"/>
  <c r="Y1295" i="1"/>
  <c r="AE1295" i="1" s="1"/>
  <c r="AI1295" i="1"/>
  <c r="AH1295" i="1"/>
  <c r="AB1295" i="1"/>
  <c r="Y1273" i="1"/>
  <c r="AE1273" i="1" s="1"/>
  <c r="AH1273" i="1"/>
  <c r="AI1273" i="1"/>
  <c r="AJ1273" i="1"/>
  <c r="P1273" i="1"/>
  <c r="U1273" i="1"/>
  <c r="T1273" i="1"/>
  <c r="AB1273" i="1"/>
  <c r="AB1241" i="1"/>
  <c r="T1241" i="1"/>
  <c r="AI1241" i="1"/>
  <c r="U1241" i="1"/>
  <c r="AJ1241" i="1"/>
  <c r="P1241" i="1"/>
  <c r="Y1241" i="1"/>
  <c r="AE1241" i="1" s="1"/>
  <c r="AH1241" i="1"/>
  <c r="AJ1094" i="1"/>
  <c r="P1094" i="1"/>
  <c r="T1094" i="1"/>
  <c r="U1094" i="1"/>
  <c r="Y1094" i="1"/>
  <c r="AE1094" i="1" s="1"/>
  <c r="AI1094" i="1"/>
  <c r="AH1094" i="1"/>
  <c r="AB1094" i="1"/>
  <c r="AH1086" i="1"/>
  <c r="AI1086" i="1"/>
  <c r="AJ1086" i="1"/>
  <c r="P1086" i="1"/>
  <c r="T1086" i="1"/>
  <c r="U1086" i="1"/>
  <c r="Y1086" i="1"/>
  <c r="AE1086" i="1" s="1"/>
  <c r="AB1086" i="1"/>
  <c r="P1022" i="1"/>
  <c r="U1022" i="1"/>
  <c r="Y1022" i="1"/>
  <c r="AE1022" i="1" s="1"/>
  <c r="AH1022" i="1"/>
  <c r="T1022" i="1"/>
  <c r="AI1022" i="1"/>
  <c r="AJ1022" i="1"/>
  <c r="AB1022" i="1"/>
  <c r="T926" i="1"/>
  <c r="P926" i="1"/>
  <c r="AJ926" i="1"/>
  <c r="AI926" i="1"/>
  <c r="AH926" i="1"/>
  <c r="Y926" i="1"/>
  <c r="AE926" i="1" s="1"/>
  <c r="U926" i="1"/>
  <c r="AB926" i="1"/>
  <c r="AH774" i="1"/>
  <c r="AI774" i="1"/>
  <c r="AJ774" i="1"/>
  <c r="P774" i="1"/>
  <c r="T774" i="1"/>
  <c r="Y774" i="1"/>
  <c r="AE774" i="1" s="1"/>
  <c r="U774" i="1"/>
  <c r="AB774" i="1"/>
  <c r="Y543" i="1"/>
  <c r="AE543" i="1" s="1"/>
  <c r="AH543" i="1"/>
  <c r="U543" i="1"/>
  <c r="P543" i="1"/>
  <c r="T543" i="1"/>
  <c r="AI543" i="1"/>
  <c r="AJ543" i="1"/>
  <c r="AB543" i="1"/>
  <c r="T311" i="1"/>
  <c r="U311" i="1"/>
  <c r="Y311" i="1"/>
  <c r="AE311" i="1" s="1"/>
  <c r="AH311" i="1"/>
  <c r="AI311" i="1"/>
  <c r="P311" i="1"/>
  <c r="AJ311" i="1"/>
  <c r="AB311" i="1"/>
  <c r="Y303" i="1"/>
  <c r="AE303" i="1" s="1"/>
  <c r="AH303" i="1"/>
  <c r="AI303" i="1"/>
  <c r="AJ303" i="1"/>
  <c r="P303" i="1"/>
  <c r="U303" i="1"/>
  <c r="T303" i="1"/>
  <c r="AB303" i="1"/>
  <c r="AH295" i="1"/>
  <c r="AI295" i="1"/>
  <c r="AJ295" i="1"/>
  <c r="P295" i="1"/>
  <c r="T295" i="1"/>
  <c r="Y295" i="1"/>
  <c r="AE295" i="1" s="1"/>
  <c r="U295" i="1"/>
  <c r="AB295" i="1"/>
  <c r="U255" i="1"/>
  <c r="U239" i="1"/>
  <c r="U215" i="1"/>
  <c r="U207" i="1"/>
  <c r="U183" i="1"/>
  <c r="U175" i="1"/>
  <c r="U159" i="1"/>
  <c r="U151" i="1"/>
  <c r="U135" i="1"/>
  <c r="U127" i="1"/>
  <c r="U111" i="1"/>
  <c r="Y71" i="1"/>
  <c r="AB71" i="1"/>
  <c r="AB283" i="1"/>
  <c r="AB279" i="1"/>
  <c r="AB275" i="1"/>
  <c r="AB271" i="1"/>
  <c r="AB267" i="1"/>
  <c r="AB263" i="1"/>
  <c r="AB259" i="1"/>
  <c r="AB255" i="1"/>
  <c r="Z230" i="1"/>
  <c r="Z226" i="1"/>
  <c r="Z222" i="1"/>
  <c r="Z144" i="1"/>
  <c r="Z107" i="1"/>
  <c r="U1096" i="1"/>
  <c r="Y1096" i="1"/>
  <c r="AE1096" i="1" s="1"/>
  <c r="AH1096" i="1"/>
  <c r="AI1096" i="1"/>
  <c r="T1096" i="1"/>
  <c r="P1096" i="1"/>
  <c r="AJ1096" i="1"/>
  <c r="AB1096" i="1"/>
  <c r="P848" i="1"/>
  <c r="T848" i="1"/>
  <c r="U848" i="1"/>
  <c r="Y848" i="1"/>
  <c r="AE848" i="1" s="1"/>
  <c r="AH848" i="1"/>
  <c r="AI848" i="1"/>
  <c r="AJ848" i="1"/>
  <c r="AB848" i="1"/>
  <c r="AI641" i="1"/>
  <c r="P641" i="1"/>
  <c r="Y641" i="1"/>
  <c r="AE641" i="1" s="1"/>
  <c r="U641" i="1"/>
  <c r="T641" i="1"/>
  <c r="AJ641" i="1"/>
  <c r="AH641" i="1"/>
  <c r="AB641" i="1"/>
  <c r="Y561" i="1"/>
  <c r="AE561" i="1" s="1"/>
  <c r="AH561" i="1"/>
  <c r="AI561" i="1"/>
  <c r="AJ561" i="1"/>
  <c r="P561" i="1"/>
  <c r="U561" i="1"/>
  <c r="T561" i="1"/>
  <c r="AB561" i="1"/>
  <c r="AI305" i="1"/>
  <c r="AJ305" i="1"/>
  <c r="P305" i="1"/>
  <c r="T305" i="1"/>
  <c r="U305" i="1"/>
  <c r="Y305" i="1"/>
  <c r="AE305" i="1" s="1"/>
  <c r="AH305" i="1"/>
  <c r="AB305" i="1"/>
  <c r="U241" i="1"/>
  <c r="U185" i="1"/>
  <c r="U153" i="1"/>
  <c r="U129" i="1"/>
  <c r="AB284" i="1"/>
  <c r="Z231" i="1"/>
  <c r="Z219" i="1"/>
  <c r="Z141" i="1"/>
  <c r="Z104" i="1"/>
  <c r="Y268" i="1"/>
  <c r="AE268" i="1" s="1"/>
  <c r="P1328" i="1"/>
  <c r="T1328" i="1"/>
  <c r="U1328" i="1"/>
  <c r="Y1328" i="1"/>
  <c r="AE1328" i="1" s="1"/>
  <c r="AJ1328" i="1"/>
  <c r="AH1328" i="1"/>
  <c r="AI1328" i="1"/>
  <c r="AB1328" i="1"/>
  <c r="AH1205" i="1"/>
  <c r="AI1205" i="1"/>
  <c r="AJ1205" i="1"/>
  <c r="P1205" i="1"/>
  <c r="T1205" i="1"/>
  <c r="Y1205" i="1"/>
  <c r="AE1205" i="1" s="1"/>
  <c r="U1205" i="1"/>
  <c r="AB1205" i="1"/>
  <c r="P1093" i="1"/>
  <c r="T1093" i="1"/>
  <c r="U1093" i="1"/>
  <c r="Y1093" i="1"/>
  <c r="AE1093" i="1" s="1"/>
  <c r="AH1093" i="1"/>
  <c r="AJ1093" i="1"/>
  <c r="AI1093" i="1"/>
  <c r="AB1093" i="1"/>
  <c r="P1085" i="1"/>
  <c r="AJ1085" i="1"/>
  <c r="T1085" i="1"/>
  <c r="U1085" i="1"/>
  <c r="Y1085" i="1"/>
  <c r="AE1085" i="1" s="1"/>
  <c r="AI1085" i="1"/>
  <c r="AH1085" i="1"/>
  <c r="AB1085" i="1"/>
  <c r="T965" i="1"/>
  <c r="U965" i="1"/>
  <c r="Y965" i="1"/>
  <c r="AE965" i="1" s="1"/>
  <c r="AB965" i="1"/>
  <c r="AH965" i="1"/>
  <c r="AI965" i="1"/>
  <c r="P965" i="1"/>
  <c r="AJ965" i="1"/>
  <c r="P949" i="1"/>
  <c r="AJ949" i="1"/>
  <c r="T949" i="1"/>
  <c r="U949" i="1"/>
  <c r="Y949" i="1"/>
  <c r="AE949" i="1" s="1"/>
  <c r="AH949" i="1"/>
  <c r="AI949" i="1"/>
  <c r="AB949" i="1"/>
  <c r="P614" i="1"/>
  <c r="T614" i="1"/>
  <c r="U614" i="1"/>
  <c r="Y614" i="1"/>
  <c r="AE614" i="1" s="1"/>
  <c r="AH614" i="1"/>
  <c r="AI614" i="1"/>
  <c r="AJ614" i="1"/>
  <c r="AB614" i="1"/>
  <c r="Y454" i="1"/>
  <c r="AE454" i="1" s="1"/>
  <c r="AH454" i="1"/>
  <c r="AI454" i="1"/>
  <c r="AJ454" i="1"/>
  <c r="P454" i="1"/>
  <c r="T454" i="1"/>
  <c r="U454" i="1"/>
  <c r="AB454" i="1"/>
  <c r="T318" i="1"/>
  <c r="U318" i="1"/>
  <c r="Y318" i="1"/>
  <c r="AE318" i="1" s="1"/>
  <c r="AH318" i="1"/>
  <c r="AI318" i="1"/>
  <c r="AJ318" i="1"/>
  <c r="P318" i="1"/>
  <c r="AB318" i="1"/>
  <c r="Y310" i="1"/>
  <c r="AE310" i="1" s="1"/>
  <c r="AH310" i="1"/>
  <c r="AI310" i="1"/>
  <c r="AJ310" i="1"/>
  <c r="P310" i="1"/>
  <c r="U310" i="1"/>
  <c r="T310" i="1"/>
  <c r="AB310" i="1"/>
  <c r="AH302" i="1"/>
  <c r="AI302" i="1"/>
  <c r="AJ302" i="1"/>
  <c r="P302" i="1"/>
  <c r="T302" i="1"/>
  <c r="Y302" i="1"/>
  <c r="AE302" i="1" s="1"/>
  <c r="U302" i="1"/>
  <c r="AB302" i="1"/>
  <c r="P294" i="1"/>
  <c r="T294" i="1"/>
  <c r="U294" i="1"/>
  <c r="U254" i="1"/>
  <c r="U246" i="1"/>
  <c r="U238" i="1"/>
  <c r="U214" i="1"/>
  <c r="U206" i="1"/>
  <c r="U182" i="1"/>
  <c r="U174" i="1"/>
  <c r="U158" i="1"/>
  <c r="U150" i="1"/>
  <c r="U126" i="1"/>
  <c r="U110" i="1"/>
  <c r="Z66" i="1"/>
  <c r="Z54" i="1"/>
  <c r="Z278" i="1"/>
  <c r="Z274" i="1"/>
  <c r="Z270" i="1"/>
  <c r="Z266" i="1"/>
  <c r="Z262" i="1"/>
  <c r="Z197" i="1"/>
  <c r="Z168" i="1"/>
  <c r="Z164" i="1"/>
  <c r="Z119" i="1"/>
  <c r="Z90" i="1"/>
  <c r="Z86" i="1"/>
  <c r="S81" i="1"/>
  <c r="U1092" i="1"/>
  <c r="Y1092" i="1"/>
  <c r="AE1092" i="1" s="1"/>
  <c r="AH1092" i="1"/>
  <c r="AI1092" i="1"/>
  <c r="AJ1092" i="1"/>
  <c r="T1092" i="1"/>
  <c r="P1092" i="1"/>
  <c r="AB1092" i="1"/>
  <c r="U1084" i="1"/>
  <c r="Y1084" i="1"/>
  <c r="AE1084" i="1" s="1"/>
  <c r="AH1084" i="1"/>
  <c r="AI1084" i="1"/>
  <c r="AJ1084" i="1"/>
  <c r="T1084" i="1"/>
  <c r="P1084" i="1"/>
  <c r="AB1084" i="1"/>
  <c r="AH804" i="1"/>
  <c r="AI804" i="1"/>
  <c r="AJ804" i="1"/>
  <c r="P804" i="1"/>
  <c r="T804" i="1"/>
  <c r="Y804" i="1"/>
  <c r="AE804" i="1" s="1"/>
  <c r="U804" i="1"/>
  <c r="AB804" i="1"/>
  <c r="P772" i="1"/>
  <c r="T772" i="1"/>
  <c r="U772" i="1"/>
  <c r="Y772" i="1"/>
  <c r="AE772" i="1" s="1"/>
  <c r="AH772" i="1"/>
  <c r="AJ772" i="1"/>
  <c r="AI772" i="1"/>
  <c r="AB772" i="1"/>
  <c r="AH501" i="1"/>
  <c r="Y501" i="1"/>
  <c r="AE501" i="1" s="1"/>
  <c r="P501" i="1"/>
  <c r="AJ501" i="1"/>
  <c r="AI501" i="1"/>
  <c r="U501" i="1"/>
  <c r="T501" i="1"/>
  <c r="AB501" i="1"/>
  <c r="U317" i="1"/>
  <c r="Y317" i="1"/>
  <c r="AE317" i="1" s="1"/>
  <c r="AH317" i="1"/>
  <c r="AI317" i="1"/>
  <c r="AJ317" i="1"/>
  <c r="T317" i="1"/>
  <c r="P317" i="1"/>
  <c r="AB317" i="1"/>
  <c r="AH309" i="1"/>
  <c r="AI309" i="1"/>
  <c r="AJ309" i="1"/>
  <c r="P309" i="1"/>
  <c r="T309" i="1"/>
  <c r="Y309" i="1"/>
  <c r="AE309" i="1" s="1"/>
  <c r="U309" i="1"/>
  <c r="AB309" i="1"/>
  <c r="AI301" i="1"/>
  <c r="AJ301" i="1"/>
  <c r="P301" i="1"/>
  <c r="T301" i="1"/>
  <c r="U301" i="1"/>
  <c r="AH301" i="1"/>
  <c r="Y301" i="1"/>
  <c r="AE301" i="1" s="1"/>
  <c r="AB301" i="1"/>
  <c r="U293" i="1"/>
  <c r="T293" i="1"/>
  <c r="P293" i="1"/>
  <c r="U253" i="1"/>
  <c r="Y245" i="1"/>
  <c r="AE245" i="1" s="1"/>
  <c r="Y213" i="1"/>
  <c r="AE213" i="1" s="1"/>
  <c r="U205" i="1"/>
  <c r="Y181" i="1"/>
  <c r="AE181" i="1" s="1"/>
  <c r="Y173" i="1"/>
  <c r="AE173" i="1" s="1"/>
  <c r="Y157" i="1"/>
  <c r="AE157" i="1" s="1"/>
  <c r="U149" i="1"/>
  <c r="Y133" i="1"/>
  <c r="AB133" i="1"/>
  <c r="U117" i="1"/>
  <c r="U109" i="1"/>
  <c r="AB282" i="1"/>
  <c r="AB278" i="1"/>
  <c r="AB274" i="1"/>
  <c r="AB270" i="1"/>
  <c r="AB266" i="1"/>
  <c r="AB262" i="1"/>
  <c r="AB258" i="1"/>
  <c r="Z233" i="1"/>
  <c r="Z229" i="1"/>
  <c r="Z225" i="1"/>
  <c r="Z221" i="1"/>
  <c r="Z147" i="1"/>
  <c r="Z143" i="1"/>
  <c r="Z106" i="1"/>
  <c r="Z102" i="1"/>
  <c r="Z76" i="1"/>
  <c r="AB254" i="1"/>
  <c r="S154" i="1"/>
  <c r="S133" i="1"/>
  <c r="U80" i="1"/>
  <c r="AJ80" i="1"/>
  <c r="U88" i="1"/>
  <c r="AJ88" i="1"/>
  <c r="Y40" i="1"/>
  <c r="AE40" i="1" s="1"/>
  <c r="Y184" i="1"/>
  <c r="AE184" i="1" s="1"/>
  <c r="Y256" i="1"/>
  <c r="AE256" i="1" s="1"/>
  <c r="U95" i="1"/>
  <c r="AJ95" i="1"/>
  <c r="U87" i="1"/>
  <c r="AJ87" i="1"/>
  <c r="U79" i="1"/>
  <c r="AJ79" i="1"/>
  <c r="Y136" i="1"/>
  <c r="AE136" i="1" s="1"/>
  <c r="Y216" i="1"/>
  <c r="AE216" i="1" s="1"/>
  <c r="U94" i="1"/>
  <c r="AJ94" i="1"/>
  <c r="U86" i="1"/>
  <c r="AJ86" i="1"/>
  <c r="U78" i="1"/>
  <c r="AJ78" i="1"/>
  <c r="U97" i="1"/>
  <c r="AJ97" i="1"/>
  <c r="U93" i="1"/>
  <c r="AJ93" i="1"/>
  <c r="U85" i="1"/>
  <c r="AJ85" i="1"/>
  <c r="U77" i="1"/>
  <c r="AJ77" i="1"/>
  <c r="Y168" i="1"/>
  <c r="AE168" i="1" s="1"/>
  <c r="U92" i="1"/>
  <c r="AJ92" i="1"/>
  <c r="U84" i="1"/>
  <c r="AJ84" i="1"/>
  <c r="Y80" i="1"/>
  <c r="AE80" i="1" s="1"/>
  <c r="Y144" i="1"/>
  <c r="AE144" i="1" s="1"/>
  <c r="U91" i="1"/>
  <c r="AJ91" i="1"/>
  <c r="U83" i="1"/>
  <c r="AJ83" i="1"/>
  <c r="U89" i="1"/>
  <c r="AJ89" i="1"/>
  <c r="Y104" i="1"/>
  <c r="AE104" i="1" s="1"/>
  <c r="U90" i="1"/>
  <c r="AJ90" i="1"/>
  <c r="Y47" i="1"/>
  <c r="AE47" i="1" s="1"/>
  <c r="AJ47" i="1"/>
  <c r="U70" i="1"/>
  <c r="AJ70" i="1"/>
  <c r="U62" i="1"/>
  <c r="AJ62" i="1"/>
  <c r="U54" i="1"/>
  <c r="AJ54" i="1"/>
  <c r="AB46" i="1"/>
  <c r="U64" i="1"/>
  <c r="AJ64" i="1"/>
  <c r="U47" i="1"/>
  <c r="U69" i="1"/>
  <c r="AJ69" i="1"/>
  <c r="U61" i="1"/>
  <c r="AJ61" i="1"/>
  <c r="U53" i="1"/>
  <c r="AJ53" i="1"/>
  <c r="Y45" i="1"/>
  <c r="AE45" i="1" s="1"/>
  <c r="AJ45" i="1"/>
  <c r="Y37" i="1"/>
  <c r="AE37" i="1" s="1"/>
  <c r="AJ37" i="1"/>
  <c r="Y29" i="1"/>
  <c r="AJ29" i="1"/>
  <c r="Y48" i="1"/>
  <c r="AE48" i="1" s="1"/>
  <c r="AJ48" i="1"/>
  <c r="U63" i="1"/>
  <c r="AJ63" i="1"/>
  <c r="Y31" i="1"/>
  <c r="Y76" i="1"/>
  <c r="AE76" i="1" s="1"/>
  <c r="AJ76" i="1"/>
  <c r="U68" i="1"/>
  <c r="AJ68" i="1"/>
  <c r="U60" i="1"/>
  <c r="AJ60" i="1"/>
  <c r="U52" i="1"/>
  <c r="AJ52" i="1"/>
  <c r="Y44" i="1"/>
  <c r="AE44" i="1" s="1"/>
  <c r="AJ44" i="1"/>
  <c r="Y36" i="1"/>
  <c r="AE36" i="1" s="1"/>
  <c r="AJ36" i="1"/>
  <c r="P28" i="1"/>
  <c r="AJ28" i="1"/>
  <c r="Y23" i="1"/>
  <c r="AJ23" i="1"/>
  <c r="Y32" i="1"/>
  <c r="Y56" i="1"/>
  <c r="AE56" i="1" s="1"/>
  <c r="U75" i="1"/>
  <c r="AJ75" i="1"/>
  <c r="Y67" i="1"/>
  <c r="AE67" i="1" s="1"/>
  <c r="AJ67" i="1"/>
  <c r="Y51" i="1"/>
  <c r="AE51" i="1" s="1"/>
  <c r="AJ51" i="1"/>
  <c r="Y43" i="1"/>
  <c r="AE43" i="1" s="1"/>
  <c r="AJ43" i="1"/>
  <c r="Y35" i="1"/>
  <c r="AE35" i="1" s="1"/>
  <c r="AJ35" i="1"/>
  <c r="Y39" i="1"/>
  <c r="AE39" i="1" s="1"/>
  <c r="AJ39" i="1"/>
  <c r="U74" i="1"/>
  <c r="AJ74" i="1"/>
  <c r="U66" i="1"/>
  <c r="AJ66" i="1"/>
  <c r="P58" i="1"/>
  <c r="AJ58" i="1"/>
  <c r="P50" i="1"/>
  <c r="AJ50" i="1"/>
  <c r="AB34" i="1"/>
  <c r="AJ34" i="1"/>
  <c r="Y55" i="1"/>
  <c r="AE55" i="1" s="1"/>
  <c r="AJ55" i="1"/>
  <c r="Y24" i="1"/>
  <c r="U73" i="1"/>
  <c r="AJ73" i="1"/>
  <c r="U65" i="1"/>
  <c r="AJ65" i="1"/>
  <c r="Y57" i="1"/>
  <c r="AE57" i="1" s="1"/>
  <c r="AJ57" i="1"/>
  <c r="Y49" i="1"/>
  <c r="AE49" i="1" s="1"/>
  <c r="AJ49" i="1"/>
  <c r="U41" i="1"/>
  <c r="AJ41" i="1"/>
  <c r="AB33" i="1"/>
  <c r="Y84" i="1"/>
  <c r="AE84" i="1" s="1"/>
  <c r="Y100" i="1"/>
  <c r="AE100" i="1" s="1"/>
  <c r="Y116" i="1"/>
  <c r="AE116" i="1" s="1"/>
  <c r="Y187" i="1"/>
  <c r="AE187" i="1" s="1"/>
  <c r="Y68" i="1"/>
  <c r="AE68" i="1" s="1"/>
  <c r="Y156" i="1"/>
  <c r="AE156" i="1" s="1"/>
  <c r="Y172" i="1"/>
  <c r="AE172" i="1" s="1"/>
  <c r="Y188" i="1"/>
  <c r="AE188" i="1" s="1"/>
  <c r="Y260" i="1"/>
  <c r="AE260" i="1" s="1"/>
  <c r="Y276" i="1"/>
  <c r="AE276" i="1" s="1"/>
  <c r="Y204" i="1"/>
  <c r="AE204" i="1" s="1"/>
  <c r="Y52" i="1"/>
  <c r="AE52" i="1" s="1"/>
  <c r="Y244" i="1"/>
  <c r="AE244" i="1" s="1"/>
  <c r="Y124" i="1"/>
  <c r="AE124" i="1" s="1"/>
  <c r="Y140" i="1"/>
  <c r="AE140" i="1" s="1"/>
  <c r="Y148" i="1"/>
  <c r="AE148" i="1" s="1"/>
  <c r="Y284" i="1"/>
  <c r="AE284" i="1" s="1"/>
  <c r="Y92" i="1"/>
  <c r="AE92" i="1" s="1"/>
  <c r="Y108" i="1"/>
  <c r="AE108" i="1" s="1"/>
  <c r="Y163" i="1"/>
  <c r="AE163" i="1" s="1"/>
  <c r="Y196" i="1"/>
  <c r="AE196" i="1" s="1"/>
  <c r="Y267" i="1"/>
  <c r="AE267" i="1" s="1"/>
  <c r="Y235" i="1"/>
  <c r="AE235" i="1" s="1"/>
  <c r="P29" i="1"/>
  <c r="Y147" i="1"/>
  <c r="AE147" i="1" s="1"/>
  <c r="Y179" i="1"/>
  <c r="AE179" i="1" s="1"/>
  <c r="Y237" i="1"/>
  <c r="AE237" i="1" s="1"/>
  <c r="Y227" i="1"/>
  <c r="AE227" i="1" s="1"/>
  <c r="Y123" i="1"/>
  <c r="AE123" i="1" s="1"/>
  <c r="Y165" i="1"/>
  <c r="AE165" i="1" s="1"/>
  <c r="Y211" i="1"/>
  <c r="AE211" i="1" s="1"/>
  <c r="U51" i="1"/>
  <c r="Y139" i="1"/>
  <c r="AE139" i="1" s="1"/>
  <c r="Y61" i="1"/>
  <c r="AE61" i="1" s="1"/>
  <c r="Y75" i="1"/>
  <c r="AE75" i="1" s="1"/>
  <c r="Y243" i="1"/>
  <c r="AE243" i="1" s="1"/>
  <c r="Y109" i="1"/>
  <c r="AE109" i="1" s="1"/>
  <c r="Y77" i="1"/>
  <c r="AE77" i="1" s="1"/>
  <c r="Y205" i="1"/>
  <c r="AE205" i="1" s="1"/>
  <c r="U171" i="1"/>
  <c r="Y171" i="1"/>
  <c r="AE171" i="1" s="1"/>
  <c r="Y53" i="1"/>
  <c r="AE53" i="1" s="1"/>
  <c r="Y229" i="1"/>
  <c r="AE229" i="1" s="1"/>
  <c r="U48" i="1"/>
  <c r="Y91" i="1"/>
  <c r="AE91" i="1" s="1"/>
  <c r="Y101" i="1"/>
  <c r="AE101" i="1" s="1"/>
  <c r="Y112" i="1"/>
  <c r="AE112" i="1" s="1"/>
  <c r="Y240" i="1"/>
  <c r="AE240" i="1" s="1"/>
  <c r="Y253" i="1"/>
  <c r="AE253" i="1" s="1"/>
  <c r="Y264" i="1"/>
  <c r="AE264" i="1" s="1"/>
  <c r="Y275" i="1"/>
  <c r="AE275" i="1" s="1"/>
  <c r="U280" i="1"/>
  <c r="Y280" i="1"/>
  <c r="AE280" i="1" s="1"/>
  <c r="Y125" i="1"/>
  <c r="AE125" i="1" s="1"/>
  <c r="U160" i="1"/>
  <c r="Y160" i="1"/>
  <c r="AE160" i="1" s="1"/>
  <c r="U72" i="1"/>
  <c r="Y72" i="1"/>
  <c r="AE72" i="1" s="1"/>
  <c r="Y149" i="1"/>
  <c r="AE149" i="1" s="1"/>
  <c r="Y69" i="1"/>
  <c r="AE69" i="1" s="1"/>
  <c r="Y93" i="1"/>
  <c r="AE93" i="1" s="1"/>
  <c r="Y277" i="1"/>
  <c r="AE277" i="1" s="1"/>
  <c r="U192" i="1"/>
  <c r="Y192" i="1"/>
  <c r="AE192" i="1" s="1"/>
  <c r="U128" i="1"/>
  <c r="Y128" i="1"/>
  <c r="AE128" i="1" s="1"/>
  <c r="Y224" i="1"/>
  <c r="AE224" i="1" s="1"/>
  <c r="Y85" i="1"/>
  <c r="AE85" i="1" s="1"/>
  <c r="Y107" i="1"/>
  <c r="AE107" i="1" s="1"/>
  <c r="Y117" i="1"/>
  <c r="AE117" i="1" s="1"/>
  <c r="Y131" i="1"/>
  <c r="AE131" i="1" s="1"/>
  <c r="Y152" i="1"/>
  <c r="AE152" i="1" s="1"/>
  <c r="Y176" i="1"/>
  <c r="AE176" i="1" s="1"/>
  <c r="Y200" i="1"/>
  <c r="AE200" i="1" s="1"/>
  <c r="Y259" i="1"/>
  <c r="AE259" i="1" s="1"/>
  <c r="Y283" i="1"/>
  <c r="AE283" i="1" s="1"/>
  <c r="Y79" i="1"/>
  <c r="AE79" i="1" s="1"/>
  <c r="Y127" i="1"/>
  <c r="AE127" i="1" s="1"/>
  <c r="Y231" i="1"/>
  <c r="AE231" i="1" s="1"/>
  <c r="Y279" i="1"/>
  <c r="AE279" i="1" s="1"/>
  <c r="U55" i="1"/>
  <c r="Y175" i="1"/>
  <c r="AE175" i="1" s="1"/>
  <c r="Y223" i="1"/>
  <c r="AE223" i="1" s="1"/>
  <c r="Y119" i="1"/>
  <c r="AE119" i="1" s="1"/>
  <c r="Y63" i="1"/>
  <c r="AE63" i="1" s="1"/>
  <c r="Y167" i="1"/>
  <c r="AE167" i="1" s="1"/>
  <c r="Y215" i="1"/>
  <c r="AE215" i="1" s="1"/>
  <c r="Y271" i="1"/>
  <c r="AE271" i="1" s="1"/>
  <c r="Y263" i="1"/>
  <c r="AE263" i="1" s="1"/>
  <c r="Y111" i="1"/>
  <c r="AE111" i="1" s="1"/>
  <c r="Y159" i="1"/>
  <c r="AE159" i="1" s="1"/>
  <c r="Y103" i="1"/>
  <c r="AE103" i="1" s="1"/>
  <c r="Y151" i="1"/>
  <c r="AE151" i="1" s="1"/>
  <c r="Y207" i="1"/>
  <c r="AE207" i="1" s="1"/>
  <c r="Y255" i="1"/>
  <c r="AE255" i="1" s="1"/>
  <c r="Y95" i="1"/>
  <c r="AE95" i="1" s="1"/>
  <c r="Y199" i="1"/>
  <c r="AE199" i="1" s="1"/>
  <c r="Y87" i="1"/>
  <c r="AE87" i="1" s="1"/>
  <c r="Y143" i="1"/>
  <c r="AE143" i="1" s="1"/>
  <c r="Y191" i="1"/>
  <c r="AE191" i="1" s="1"/>
  <c r="Y62" i="1"/>
  <c r="AE62" i="1" s="1"/>
  <c r="Y118" i="1"/>
  <c r="AE118" i="1" s="1"/>
  <c r="Y182" i="1"/>
  <c r="AE182" i="1" s="1"/>
  <c r="Y246" i="1"/>
  <c r="AE246" i="1" s="1"/>
  <c r="Y150" i="1"/>
  <c r="AE150" i="1" s="1"/>
  <c r="Y214" i="1"/>
  <c r="AE214" i="1" s="1"/>
  <c r="Y278" i="1"/>
  <c r="AE278" i="1" s="1"/>
  <c r="Z40" i="1"/>
  <c r="Y97" i="1"/>
  <c r="AE97" i="1" s="1"/>
  <c r="Y121" i="1"/>
  <c r="AE121" i="1" s="1"/>
  <c r="Y137" i="1"/>
  <c r="AE137" i="1" s="1"/>
  <c r="Y153" i="1"/>
  <c r="AE153" i="1" s="1"/>
  <c r="Y169" i="1"/>
  <c r="AE169" i="1" s="1"/>
  <c r="Y185" i="1"/>
  <c r="AE185" i="1" s="1"/>
  <c r="Y225" i="1"/>
  <c r="AE225" i="1" s="1"/>
  <c r="Y265" i="1"/>
  <c r="AE265" i="1" s="1"/>
  <c r="U209" i="1"/>
  <c r="Y89" i="1"/>
  <c r="AE89" i="1" s="1"/>
  <c r="Y105" i="1"/>
  <c r="AE105" i="1" s="1"/>
  <c r="Y113" i="1"/>
  <c r="Y129" i="1"/>
  <c r="AE129" i="1" s="1"/>
  <c r="Y145" i="1"/>
  <c r="AE145" i="1" s="1"/>
  <c r="Y161" i="1"/>
  <c r="AE161" i="1" s="1"/>
  <c r="Y177" i="1"/>
  <c r="AE177" i="1" s="1"/>
  <c r="Y193" i="1"/>
  <c r="AE193" i="1" s="1"/>
  <c r="Y201" i="1"/>
  <c r="AE201" i="1" s="1"/>
  <c r="Y217" i="1"/>
  <c r="AE217" i="1" s="1"/>
  <c r="Y233" i="1"/>
  <c r="AE233" i="1" s="1"/>
  <c r="Y241" i="1"/>
  <c r="AE241" i="1" s="1"/>
  <c r="Y257" i="1"/>
  <c r="AE257" i="1" s="1"/>
  <c r="Y273" i="1"/>
  <c r="AE273" i="1" s="1"/>
  <c r="Y281" i="1"/>
  <c r="AE281" i="1" s="1"/>
  <c r="U49" i="1"/>
  <c r="Y25" i="1"/>
  <c r="Y33" i="1"/>
  <c r="Y41" i="1"/>
  <c r="AE41" i="1" s="1"/>
  <c r="Y65" i="1"/>
  <c r="AE65" i="1" s="1"/>
  <c r="Y73" i="1"/>
  <c r="AE73" i="1" s="1"/>
  <c r="U269" i="1"/>
  <c r="AB22" i="1"/>
  <c r="Y17" i="1"/>
  <c r="Z39" i="1"/>
  <c r="U134" i="1"/>
  <c r="U261" i="1"/>
  <c r="U245" i="1"/>
  <c r="U221" i="1"/>
  <c r="U213" i="1"/>
  <c r="U197" i="1"/>
  <c r="U189" i="1"/>
  <c r="U181" i="1"/>
  <c r="U173" i="1"/>
  <c r="U157" i="1"/>
  <c r="U141" i="1"/>
  <c r="Z38" i="1"/>
  <c r="P236" i="1"/>
  <c r="U236" i="1"/>
  <c r="P228" i="1"/>
  <c r="U228" i="1"/>
  <c r="U220" i="1"/>
  <c r="P220" i="1"/>
  <c r="P212" i="1"/>
  <c r="U212" i="1"/>
  <c r="P76" i="1"/>
  <c r="U76" i="1"/>
  <c r="P203" i="1"/>
  <c r="U203" i="1"/>
  <c r="P195" i="1"/>
  <c r="U195" i="1"/>
  <c r="U155" i="1"/>
  <c r="P67" i="1"/>
  <c r="U67" i="1"/>
  <c r="Z41" i="1"/>
  <c r="U250" i="1"/>
  <c r="U178" i="1"/>
  <c r="P170" i="1"/>
  <c r="U170" i="1"/>
  <c r="P162" i="1"/>
  <c r="U162" i="1"/>
  <c r="U146" i="1"/>
  <c r="U114" i="1"/>
  <c r="S46" i="1"/>
  <c r="T46" i="1" s="1"/>
  <c r="AJ279" i="1"/>
  <c r="AI279" i="1"/>
  <c r="AH279" i="1"/>
  <c r="T279" i="1"/>
  <c r="P279" i="1"/>
  <c r="AJ271" i="1"/>
  <c r="AI271" i="1"/>
  <c r="AH271" i="1"/>
  <c r="T271" i="1"/>
  <c r="P271" i="1"/>
  <c r="AJ263" i="1"/>
  <c r="AI263" i="1"/>
  <c r="AH263" i="1"/>
  <c r="T263" i="1"/>
  <c r="P263" i="1"/>
  <c r="AJ255" i="1"/>
  <c r="AI255" i="1"/>
  <c r="AH255" i="1"/>
  <c r="T255" i="1"/>
  <c r="P255" i="1"/>
  <c r="AJ239" i="1"/>
  <c r="AI239" i="1"/>
  <c r="AH239" i="1"/>
  <c r="T239" i="1"/>
  <c r="P239" i="1"/>
  <c r="AJ231" i="1"/>
  <c r="AI231" i="1"/>
  <c r="AH231" i="1"/>
  <c r="T231" i="1"/>
  <c r="P231" i="1"/>
  <c r="AJ223" i="1"/>
  <c r="AI223" i="1"/>
  <c r="AH223" i="1"/>
  <c r="T223" i="1"/>
  <c r="P223" i="1"/>
  <c r="AJ215" i="1"/>
  <c r="AI215" i="1"/>
  <c r="AH215" i="1"/>
  <c r="T215" i="1"/>
  <c r="P215" i="1"/>
  <c r="AJ207" i="1"/>
  <c r="AI207" i="1"/>
  <c r="AH207" i="1"/>
  <c r="T207" i="1"/>
  <c r="P207" i="1"/>
  <c r="AJ199" i="1"/>
  <c r="AI199" i="1"/>
  <c r="AH199" i="1"/>
  <c r="T199" i="1"/>
  <c r="P199" i="1"/>
  <c r="AJ191" i="1"/>
  <c r="AI191" i="1"/>
  <c r="AH191" i="1"/>
  <c r="T191" i="1"/>
  <c r="P191" i="1"/>
  <c r="AJ183" i="1"/>
  <c r="AI183" i="1"/>
  <c r="AH183" i="1"/>
  <c r="T183" i="1"/>
  <c r="P183" i="1"/>
  <c r="AJ175" i="1"/>
  <c r="AI175" i="1"/>
  <c r="AH175" i="1"/>
  <c r="T175" i="1"/>
  <c r="P175" i="1"/>
  <c r="AJ167" i="1"/>
  <c r="AI167" i="1"/>
  <c r="AH167" i="1"/>
  <c r="T167" i="1"/>
  <c r="P167" i="1"/>
  <c r="AJ159" i="1"/>
  <c r="AI159" i="1"/>
  <c r="AH159" i="1"/>
  <c r="T159" i="1"/>
  <c r="P159" i="1"/>
  <c r="AJ151" i="1"/>
  <c r="AI151" i="1"/>
  <c r="AH151" i="1"/>
  <c r="T151" i="1"/>
  <c r="P151" i="1"/>
  <c r="AJ143" i="1"/>
  <c r="AI143" i="1"/>
  <c r="AH143" i="1"/>
  <c r="T143" i="1"/>
  <c r="P143" i="1"/>
  <c r="AJ135" i="1"/>
  <c r="AI135" i="1"/>
  <c r="AH135" i="1"/>
  <c r="T135" i="1"/>
  <c r="P135" i="1"/>
  <c r="AJ127" i="1"/>
  <c r="AI127" i="1"/>
  <c r="AH127" i="1"/>
  <c r="T127" i="1"/>
  <c r="P127" i="1"/>
  <c r="AJ119" i="1"/>
  <c r="AI119" i="1"/>
  <c r="AH119" i="1"/>
  <c r="T119" i="1"/>
  <c r="P119" i="1"/>
  <c r="AJ111" i="1"/>
  <c r="AI111" i="1"/>
  <c r="AH111" i="1"/>
  <c r="T111" i="1"/>
  <c r="P111" i="1"/>
  <c r="AJ103" i="1"/>
  <c r="AI103" i="1"/>
  <c r="AH103" i="1"/>
  <c r="T103" i="1"/>
  <c r="P103" i="1"/>
  <c r="AI95" i="1"/>
  <c r="AH95" i="1"/>
  <c r="T95" i="1"/>
  <c r="P95" i="1"/>
  <c r="AI87" i="1"/>
  <c r="AH87" i="1"/>
  <c r="T87" i="1"/>
  <c r="P87" i="1"/>
  <c r="AI79" i="1"/>
  <c r="AH79" i="1"/>
  <c r="T79" i="1"/>
  <c r="P79" i="1"/>
  <c r="AI63" i="1"/>
  <c r="AH63" i="1"/>
  <c r="T63" i="1"/>
  <c r="P63" i="1"/>
  <c r="AI55" i="1"/>
  <c r="AH55" i="1"/>
  <c r="T55" i="1"/>
  <c r="P55" i="1"/>
  <c r="AI47" i="1"/>
  <c r="AH47" i="1"/>
  <c r="T47" i="1"/>
  <c r="P47" i="1"/>
  <c r="AI39" i="1"/>
  <c r="AH39" i="1"/>
  <c r="T39" i="1"/>
  <c r="P39" i="1"/>
  <c r="AI31" i="1"/>
  <c r="AH31" i="1"/>
  <c r="T31" i="1"/>
  <c r="U31" i="1"/>
  <c r="AI23" i="1"/>
  <c r="AH23" i="1"/>
  <c r="U23" i="1"/>
  <c r="AH15" i="1"/>
  <c r="AJ278" i="1"/>
  <c r="AI278" i="1"/>
  <c r="AH278" i="1"/>
  <c r="T278" i="1"/>
  <c r="P278" i="1"/>
  <c r="AJ270" i="1"/>
  <c r="AI270" i="1"/>
  <c r="AH270" i="1"/>
  <c r="T270" i="1"/>
  <c r="P270" i="1"/>
  <c r="AJ262" i="1"/>
  <c r="AI262" i="1"/>
  <c r="AH262" i="1"/>
  <c r="T262" i="1"/>
  <c r="P262" i="1"/>
  <c r="AJ254" i="1"/>
  <c r="AI254" i="1"/>
  <c r="AH254" i="1"/>
  <c r="T254" i="1"/>
  <c r="P254" i="1"/>
  <c r="AJ246" i="1"/>
  <c r="AI246" i="1"/>
  <c r="AH246" i="1"/>
  <c r="T246" i="1"/>
  <c r="P246" i="1"/>
  <c r="AJ238" i="1"/>
  <c r="AI238" i="1"/>
  <c r="AH238" i="1"/>
  <c r="T238" i="1"/>
  <c r="P238" i="1"/>
  <c r="AJ230" i="1"/>
  <c r="AI230" i="1"/>
  <c r="AH230" i="1"/>
  <c r="T230" i="1"/>
  <c r="P230" i="1"/>
  <c r="AJ222" i="1"/>
  <c r="AI222" i="1"/>
  <c r="AH222" i="1"/>
  <c r="T222" i="1"/>
  <c r="P222" i="1"/>
  <c r="AJ214" i="1"/>
  <c r="AI214" i="1"/>
  <c r="AH214" i="1"/>
  <c r="T214" i="1"/>
  <c r="P214" i="1"/>
  <c r="AI206" i="1"/>
  <c r="AJ206" i="1"/>
  <c r="AH206" i="1"/>
  <c r="T206" i="1"/>
  <c r="P206" i="1"/>
  <c r="AJ198" i="1"/>
  <c r="AI198" i="1"/>
  <c r="AH198" i="1"/>
  <c r="T198" i="1"/>
  <c r="P198" i="1"/>
  <c r="AJ190" i="1"/>
  <c r="AI190" i="1"/>
  <c r="AH190" i="1"/>
  <c r="T190" i="1"/>
  <c r="P190" i="1"/>
  <c r="AJ182" i="1"/>
  <c r="AI182" i="1"/>
  <c r="AH182" i="1"/>
  <c r="T182" i="1"/>
  <c r="P182" i="1"/>
  <c r="AJ174" i="1"/>
  <c r="AI174" i="1"/>
  <c r="AH174" i="1"/>
  <c r="T174" i="1"/>
  <c r="P174" i="1"/>
  <c r="AJ166" i="1"/>
  <c r="AI166" i="1"/>
  <c r="AH166" i="1"/>
  <c r="T166" i="1"/>
  <c r="P166" i="1"/>
  <c r="AJ158" i="1"/>
  <c r="AI158" i="1"/>
  <c r="AH158" i="1"/>
  <c r="T158" i="1"/>
  <c r="P158" i="1"/>
  <c r="AJ150" i="1"/>
  <c r="AI150" i="1"/>
  <c r="AH150" i="1"/>
  <c r="T150" i="1"/>
  <c r="P150" i="1"/>
  <c r="AJ142" i="1"/>
  <c r="AI142" i="1"/>
  <c r="AH142" i="1"/>
  <c r="T142" i="1"/>
  <c r="P142" i="1"/>
  <c r="AJ134" i="1"/>
  <c r="AI134" i="1"/>
  <c r="AH134" i="1"/>
  <c r="T134" i="1"/>
  <c r="P134" i="1"/>
  <c r="AJ126" i="1"/>
  <c r="AI126" i="1"/>
  <c r="AH126" i="1"/>
  <c r="T126" i="1"/>
  <c r="P126" i="1"/>
  <c r="AJ118" i="1"/>
  <c r="AI118" i="1"/>
  <c r="AH118" i="1"/>
  <c r="T118" i="1"/>
  <c r="P118" i="1"/>
  <c r="AJ110" i="1"/>
  <c r="AI110" i="1"/>
  <c r="AH110" i="1"/>
  <c r="T110" i="1"/>
  <c r="P110" i="1"/>
  <c r="AJ102" i="1"/>
  <c r="AI102" i="1"/>
  <c r="AH102" i="1"/>
  <c r="T102" i="1"/>
  <c r="P102" i="1"/>
  <c r="AI94" i="1"/>
  <c r="AH94" i="1"/>
  <c r="T94" i="1"/>
  <c r="P94" i="1"/>
  <c r="AI86" i="1"/>
  <c r="AH86" i="1"/>
  <c r="T86" i="1"/>
  <c r="AI78" i="1"/>
  <c r="AH78" i="1"/>
  <c r="T78" i="1"/>
  <c r="P78" i="1"/>
  <c r="AI70" i="1"/>
  <c r="AH70" i="1"/>
  <c r="T70" i="1"/>
  <c r="P70" i="1"/>
  <c r="AI62" i="1"/>
  <c r="AH62" i="1"/>
  <c r="T62" i="1"/>
  <c r="P62" i="1"/>
  <c r="AI54" i="1"/>
  <c r="AH54" i="1"/>
  <c r="T54" i="1"/>
  <c r="P54" i="1"/>
  <c r="AI38" i="1"/>
  <c r="AH38" i="1"/>
  <c r="T38" i="1"/>
  <c r="P38" i="1"/>
  <c r="AI30" i="1"/>
  <c r="AH30" i="1"/>
  <c r="U30" i="1"/>
  <c r="T30" i="1"/>
  <c r="AI22" i="1"/>
  <c r="AH22" i="1"/>
  <c r="U22" i="1"/>
  <c r="T22" i="1"/>
  <c r="AH14" i="1"/>
  <c r="AJ277" i="1"/>
  <c r="AI277" i="1"/>
  <c r="AH277" i="1"/>
  <c r="T277" i="1"/>
  <c r="P277" i="1"/>
  <c r="AJ269" i="1"/>
  <c r="AI269" i="1"/>
  <c r="AH269" i="1"/>
  <c r="T269" i="1"/>
  <c r="P269" i="1"/>
  <c r="AJ261" i="1"/>
  <c r="AI261" i="1"/>
  <c r="AH261" i="1"/>
  <c r="T261" i="1"/>
  <c r="P261" i="1"/>
  <c r="AJ253" i="1"/>
  <c r="AI253" i="1"/>
  <c r="AH253" i="1"/>
  <c r="T253" i="1"/>
  <c r="P253" i="1"/>
  <c r="AJ245" i="1"/>
  <c r="AI245" i="1"/>
  <c r="AH245" i="1"/>
  <c r="T245" i="1"/>
  <c r="P245" i="1"/>
  <c r="AJ237" i="1"/>
  <c r="AI237" i="1"/>
  <c r="AH237" i="1"/>
  <c r="T237" i="1"/>
  <c r="P237" i="1"/>
  <c r="AJ229" i="1"/>
  <c r="AI229" i="1"/>
  <c r="AH229" i="1"/>
  <c r="T229" i="1"/>
  <c r="P229" i="1"/>
  <c r="AJ221" i="1"/>
  <c r="AI221" i="1"/>
  <c r="AH221" i="1"/>
  <c r="T221" i="1"/>
  <c r="P221" i="1"/>
  <c r="AJ213" i="1"/>
  <c r="AI213" i="1"/>
  <c r="AH213" i="1"/>
  <c r="T213" i="1"/>
  <c r="P213" i="1"/>
  <c r="AJ205" i="1"/>
  <c r="AI205" i="1"/>
  <c r="AH205" i="1"/>
  <c r="T205" i="1"/>
  <c r="P205" i="1"/>
  <c r="AJ197" i="1"/>
  <c r="AI197" i="1"/>
  <c r="AH197" i="1"/>
  <c r="T197" i="1"/>
  <c r="P197" i="1"/>
  <c r="AJ189" i="1"/>
  <c r="AI189" i="1"/>
  <c r="AH189" i="1"/>
  <c r="T189" i="1"/>
  <c r="P189" i="1"/>
  <c r="AJ181" i="1"/>
  <c r="AI181" i="1"/>
  <c r="AH181" i="1"/>
  <c r="T181" i="1"/>
  <c r="P181" i="1"/>
  <c r="AJ173" i="1"/>
  <c r="AI173" i="1"/>
  <c r="AH173" i="1"/>
  <c r="T173" i="1"/>
  <c r="P173" i="1"/>
  <c r="AJ165" i="1"/>
  <c r="AI165" i="1"/>
  <c r="AH165" i="1"/>
  <c r="T165" i="1"/>
  <c r="P165" i="1"/>
  <c r="AJ157" i="1"/>
  <c r="AI157" i="1"/>
  <c r="AH157" i="1"/>
  <c r="T157" i="1"/>
  <c r="P157" i="1"/>
  <c r="AJ149" i="1"/>
  <c r="AI149" i="1"/>
  <c r="AH149" i="1"/>
  <c r="T149" i="1"/>
  <c r="P149" i="1"/>
  <c r="AJ141" i="1"/>
  <c r="AI141" i="1"/>
  <c r="AH141" i="1"/>
  <c r="T141" i="1"/>
  <c r="P141" i="1"/>
  <c r="AJ125" i="1"/>
  <c r="AI125" i="1"/>
  <c r="AH125" i="1"/>
  <c r="T125" i="1"/>
  <c r="P125" i="1"/>
  <c r="AJ117" i="1"/>
  <c r="AI117" i="1"/>
  <c r="AH117" i="1"/>
  <c r="T117" i="1"/>
  <c r="P117" i="1"/>
  <c r="AJ109" i="1"/>
  <c r="AI109" i="1"/>
  <c r="AH109" i="1"/>
  <c r="T109" i="1"/>
  <c r="P109" i="1"/>
  <c r="AJ101" i="1"/>
  <c r="AI101" i="1"/>
  <c r="AH101" i="1"/>
  <c r="T101" i="1"/>
  <c r="P101" i="1"/>
  <c r="AI93" i="1"/>
  <c r="AH93" i="1"/>
  <c r="T93" i="1"/>
  <c r="P93" i="1"/>
  <c r="AI85" i="1"/>
  <c r="AH85" i="1"/>
  <c r="T85" i="1"/>
  <c r="P85" i="1"/>
  <c r="AI77" i="1"/>
  <c r="AH77" i="1"/>
  <c r="T77" i="1"/>
  <c r="P77" i="1"/>
  <c r="AI69" i="1"/>
  <c r="AH69" i="1"/>
  <c r="T69" i="1"/>
  <c r="P69" i="1"/>
  <c r="AI61" i="1"/>
  <c r="AH61" i="1"/>
  <c r="T61" i="1"/>
  <c r="P61" i="1"/>
  <c r="AI53" i="1"/>
  <c r="AH53" i="1"/>
  <c r="T53" i="1"/>
  <c r="P53" i="1"/>
  <c r="AI45" i="1"/>
  <c r="AH45" i="1"/>
  <c r="T45" i="1"/>
  <c r="P45" i="1"/>
  <c r="AI37" i="1"/>
  <c r="AH37" i="1"/>
  <c r="T37" i="1"/>
  <c r="P37" i="1"/>
  <c r="AI29" i="1"/>
  <c r="AH29" i="1"/>
  <c r="U29" i="1"/>
  <c r="T29" i="1"/>
  <c r="AB21" i="1"/>
  <c r="AH13" i="1"/>
  <c r="AJ281" i="1"/>
  <c r="AI281" i="1"/>
  <c r="AH281" i="1"/>
  <c r="T281" i="1"/>
  <c r="P281" i="1"/>
  <c r="AJ273" i="1"/>
  <c r="AI273" i="1"/>
  <c r="AH273" i="1"/>
  <c r="T273" i="1"/>
  <c r="P273" i="1"/>
  <c r="AJ265" i="1"/>
  <c r="AI265" i="1"/>
  <c r="AH265" i="1"/>
  <c r="T265" i="1"/>
  <c r="P265" i="1"/>
  <c r="AJ257" i="1"/>
  <c r="AI257" i="1"/>
  <c r="AH257" i="1"/>
  <c r="T257" i="1"/>
  <c r="P257" i="1"/>
  <c r="AJ241" i="1"/>
  <c r="AI241" i="1"/>
  <c r="AH241" i="1"/>
  <c r="T241" i="1"/>
  <c r="P241" i="1"/>
  <c r="AJ233" i="1"/>
  <c r="AI233" i="1"/>
  <c r="AH233" i="1"/>
  <c r="T233" i="1"/>
  <c r="P233" i="1"/>
  <c r="AJ225" i="1"/>
  <c r="AI225" i="1"/>
  <c r="AH225" i="1"/>
  <c r="T225" i="1"/>
  <c r="P225" i="1"/>
  <c r="AJ217" i="1"/>
  <c r="AI217" i="1"/>
  <c r="AH217" i="1"/>
  <c r="T217" i="1"/>
  <c r="P217" i="1"/>
  <c r="AJ209" i="1"/>
  <c r="AI209" i="1"/>
  <c r="AH209" i="1"/>
  <c r="T209" i="1"/>
  <c r="P209" i="1"/>
  <c r="AJ201" i="1"/>
  <c r="AI201" i="1"/>
  <c r="AH201" i="1"/>
  <c r="T201" i="1"/>
  <c r="P201" i="1"/>
  <c r="AJ193" i="1"/>
  <c r="AI193" i="1"/>
  <c r="AH193" i="1"/>
  <c r="T193" i="1"/>
  <c r="P193" i="1"/>
  <c r="AJ185" i="1"/>
  <c r="AI185" i="1"/>
  <c r="AH185" i="1"/>
  <c r="T185" i="1"/>
  <c r="P185" i="1"/>
  <c r="AJ177" i="1"/>
  <c r="AI177" i="1"/>
  <c r="AH177" i="1"/>
  <c r="T177" i="1"/>
  <c r="P177" i="1"/>
  <c r="AJ169" i="1"/>
  <c r="AI169" i="1"/>
  <c r="AH169" i="1"/>
  <c r="T169" i="1"/>
  <c r="P169" i="1"/>
  <c r="AJ161" i="1"/>
  <c r="AI161" i="1"/>
  <c r="AH161" i="1"/>
  <c r="T161" i="1"/>
  <c r="P161" i="1"/>
  <c r="AJ153" i="1"/>
  <c r="AI153" i="1"/>
  <c r="AH153" i="1"/>
  <c r="T153" i="1"/>
  <c r="AJ145" i="1"/>
  <c r="AI145" i="1"/>
  <c r="AH145" i="1"/>
  <c r="T145" i="1"/>
  <c r="P145" i="1"/>
  <c r="AJ137" i="1"/>
  <c r="AI137" i="1"/>
  <c r="AH137" i="1"/>
  <c r="T137" i="1"/>
  <c r="P137" i="1"/>
  <c r="AJ129" i="1"/>
  <c r="AI129" i="1"/>
  <c r="AH129" i="1"/>
  <c r="T129" i="1"/>
  <c r="P129" i="1"/>
  <c r="AJ121" i="1"/>
  <c r="AI121" i="1"/>
  <c r="AH121" i="1"/>
  <c r="T121" i="1"/>
  <c r="P121" i="1"/>
  <c r="AB113" i="1"/>
  <c r="AJ105" i="1"/>
  <c r="AI105" i="1"/>
  <c r="AH105" i="1"/>
  <c r="T105" i="1"/>
  <c r="P105" i="1"/>
  <c r="AI97" i="1"/>
  <c r="AH97" i="1"/>
  <c r="T97" i="1"/>
  <c r="P97" i="1"/>
  <c r="AI89" i="1"/>
  <c r="AH89" i="1"/>
  <c r="T89" i="1"/>
  <c r="P89" i="1"/>
  <c r="AI73" i="1"/>
  <c r="AH73" i="1"/>
  <c r="T73" i="1"/>
  <c r="P73" i="1"/>
  <c r="AI65" i="1"/>
  <c r="AH65" i="1"/>
  <c r="T65" i="1"/>
  <c r="P65" i="1"/>
  <c r="AI57" i="1"/>
  <c r="AH57" i="1"/>
  <c r="T57" i="1"/>
  <c r="P57" i="1"/>
  <c r="AI49" i="1"/>
  <c r="AH49" i="1"/>
  <c r="T49" i="1"/>
  <c r="P49" i="1"/>
  <c r="AI41" i="1"/>
  <c r="AH41" i="1"/>
  <c r="T41" i="1"/>
  <c r="P41" i="1"/>
  <c r="AI25" i="1"/>
  <c r="AH25" i="1"/>
  <c r="T25" i="1"/>
  <c r="U25" i="1"/>
  <c r="AH17" i="1"/>
  <c r="T17" i="1"/>
  <c r="P153" i="1"/>
  <c r="P86" i="1"/>
  <c r="T352" i="1"/>
  <c r="P352" i="1"/>
  <c r="AJ280" i="1"/>
  <c r="AI280" i="1"/>
  <c r="AH280" i="1"/>
  <c r="T280" i="1"/>
  <c r="P280" i="1"/>
  <c r="AJ272" i="1"/>
  <c r="AI272" i="1"/>
  <c r="AH272" i="1"/>
  <c r="T272" i="1"/>
  <c r="P272" i="1"/>
  <c r="AJ264" i="1"/>
  <c r="AI264" i="1"/>
  <c r="AH264" i="1"/>
  <c r="T264" i="1"/>
  <c r="P264" i="1"/>
  <c r="AJ256" i="1"/>
  <c r="AI256" i="1"/>
  <c r="AH256" i="1"/>
  <c r="T256" i="1"/>
  <c r="P256" i="1"/>
  <c r="AJ240" i="1"/>
  <c r="AI240" i="1"/>
  <c r="AH240" i="1"/>
  <c r="T240" i="1"/>
  <c r="P240" i="1"/>
  <c r="AJ232" i="1"/>
  <c r="AI232" i="1"/>
  <c r="AH232" i="1"/>
  <c r="P232" i="1"/>
  <c r="T232" i="1"/>
  <c r="AJ224" i="1"/>
  <c r="AI224" i="1"/>
  <c r="AH224" i="1"/>
  <c r="T224" i="1"/>
  <c r="P224" i="1"/>
  <c r="AJ216" i="1"/>
  <c r="AI216" i="1"/>
  <c r="AH216" i="1"/>
  <c r="T216" i="1"/>
  <c r="P216" i="1"/>
  <c r="AJ200" i="1"/>
  <c r="AI200" i="1"/>
  <c r="AH200" i="1"/>
  <c r="T200" i="1"/>
  <c r="P200" i="1"/>
  <c r="AJ192" i="1"/>
  <c r="AI192" i="1"/>
  <c r="AH192" i="1"/>
  <c r="T192" i="1"/>
  <c r="P192" i="1"/>
  <c r="AJ184" i="1"/>
  <c r="AI184" i="1"/>
  <c r="AH184" i="1"/>
  <c r="T184" i="1"/>
  <c r="P184" i="1"/>
  <c r="AJ176" i="1"/>
  <c r="AI176" i="1"/>
  <c r="AH176" i="1"/>
  <c r="T176" i="1"/>
  <c r="P176" i="1"/>
  <c r="AJ168" i="1"/>
  <c r="AI168" i="1"/>
  <c r="AH168" i="1"/>
  <c r="P168" i="1"/>
  <c r="AJ160" i="1"/>
  <c r="AI160" i="1"/>
  <c r="AH160" i="1"/>
  <c r="T160" i="1"/>
  <c r="P160" i="1"/>
  <c r="AJ152" i="1"/>
  <c r="AI152" i="1"/>
  <c r="AH152" i="1"/>
  <c r="T152" i="1"/>
  <c r="P152" i="1"/>
  <c r="AJ144" i="1"/>
  <c r="AI144" i="1"/>
  <c r="AH144" i="1"/>
  <c r="T144" i="1"/>
  <c r="P144" i="1"/>
  <c r="AJ136" i="1"/>
  <c r="AI136" i="1"/>
  <c r="AH136" i="1"/>
  <c r="T136" i="1"/>
  <c r="P136" i="1"/>
  <c r="AJ128" i="1"/>
  <c r="AI128" i="1"/>
  <c r="AH128" i="1"/>
  <c r="T128" i="1"/>
  <c r="AJ120" i="1"/>
  <c r="AI120" i="1"/>
  <c r="AH120" i="1"/>
  <c r="T120" i="1"/>
  <c r="AJ112" i="1"/>
  <c r="AI112" i="1"/>
  <c r="AH112" i="1"/>
  <c r="T112" i="1"/>
  <c r="P112" i="1"/>
  <c r="AJ104" i="1"/>
  <c r="AI104" i="1"/>
  <c r="AH104" i="1"/>
  <c r="T104" i="1"/>
  <c r="P104" i="1"/>
  <c r="AI88" i="1"/>
  <c r="AH88" i="1"/>
  <c r="T88" i="1"/>
  <c r="P88" i="1"/>
  <c r="AI80" i="1"/>
  <c r="AH80" i="1"/>
  <c r="T80" i="1"/>
  <c r="P80" i="1"/>
  <c r="AI72" i="1"/>
  <c r="AH72" i="1"/>
  <c r="T72" i="1"/>
  <c r="P72" i="1"/>
  <c r="AI64" i="1"/>
  <c r="AH64" i="1"/>
  <c r="T64" i="1"/>
  <c r="P64" i="1"/>
  <c r="AI56" i="1"/>
  <c r="AH56" i="1"/>
  <c r="T56" i="1"/>
  <c r="P56" i="1"/>
  <c r="AI48" i="1"/>
  <c r="AH48" i="1"/>
  <c r="T48" i="1"/>
  <c r="P48" i="1"/>
  <c r="AI40" i="1"/>
  <c r="AH40" i="1"/>
  <c r="T40" i="1"/>
  <c r="P40" i="1"/>
  <c r="AI32" i="1"/>
  <c r="AH32" i="1"/>
  <c r="AB32" i="1"/>
  <c r="T32" i="1"/>
  <c r="U32" i="1"/>
  <c r="AI24" i="1"/>
  <c r="AH24" i="1"/>
  <c r="T24" i="1"/>
  <c r="U24" i="1"/>
  <c r="AH16" i="1"/>
  <c r="T16" i="1"/>
  <c r="AB171" i="1"/>
  <c r="AB170" i="1"/>
  <c r="T168" i="1"/>
  <c r="AJ284" i="1"/>
  <c r="AI284" i="1"/>
  <c r="AH284" i="1"/>
  <c r="P284" i="1"/>
  <c r="T284" i="1"/>
  <c r="AJ276" i="1"/>
  <c r="AI276" i="1"/>
  <c r="AH276" i="1"/>
  <c r="T276" i="1"/>
  <c r="P276" i="1"/>
  <c r="AJ268" i="1"/>
  <c r="AI268" i="1"/>
  <c r="AH268" i="1"/>
  <c r="T268" i="1"/>
  <c r="P268" i="1"/>
  <c r="AJ260" i="1"/>
  <c r="AI260" i="1"/>
  <c r="AH260" i="1"/>
  <c r="T260" i="1"/>
  <c r="P260" i="1"/>
  <c r="AJ252" i="1"/>
  <c r="AI252" i="1"/>
  <c r="AH252" i="1"/>
  <c r="T252" i="1"/>
  <c r="P252" i="1"/>
  <c r="AJ244" i="1"/>
  <c r="AI244" i="1"/>
  <c r="AH244" i="1"/>
  <c r="T244" i="1"/>
  <c r="AJ236" i="1"/>
  <c r="AI236" i="1"/>
  <c r="AH236" i="1"/>
  <c r="T236" i="1"/>
  <c r="AJ228" i="1"/>
  <c r="AI228" i="1"/>
  <c r="AH228" i="1"/>
  <c r="AB228" i="1"/>
  <c r="T228" i="1"/>
  <c r="AJ220" i="1"/>
  <c r="AI220" i="1"/>
  <c r="AH220" i="1"/>
  <c r="T220" i="1"/>
  <c r="AJ212" i="1"/>
  <c r="AI212" i="1"/>
  <c r="AH212" i="1"/>
  <c r="T212" i="1"/>
  <c r="AJ204" i="1"/>
  <c r="AI204" i="1"/>
  <c r="AH204" i="1"/>
  <c r="T204" i="1"/>
  <c r="P204" i="1"/>
  <c r="AJ196" i="1"/>
  <c r="AI196" i="1"/>
  <c r="AH196" i="1"/>
  <c r="T196" i="1"/>
  <c r="P196" i="1"/>
  <c r="AJ188" i="1"/>
  <c r="AI188" i="1"/>
  <c r="AH188" i="1"/>
  <c r="T188" i="1"/>
  <c r="P188" i="1"/>
  <c r="AJ172" i="1"/>
  <c r="AI172" i="1"/>
  <c r="AH172" i="1"/>
  <c r="T172" i="1"/>
  <c r="P172" i="1"/>
  <c r="AJ164" i="1"/>
  <c r="AI164" i="1"/>
  <c r="AH164" i="1"/>
  <c r="T164" i="1"/>
  <c r="P164" i="1"/>
  <c r="AJ156" i="1"/>
  <c r="AI156" i="1"/>
  <c r="AH156" i="1"/>
  <c r="T156" i="1"/>
  <c r="P156" i="1"/>
  <c r="AJ148" i="1"/>
  <c r="AI148" i="1"/>
  <c r="AH148" i="1"/>
  <c r="T148" i="1"/>
  <c r="P148" i="1"/>
  <c r="AJ140" i="1"/>
  <c r="AI140" i="1"/>
  <c r="AH140" i="1"/>
  <c r="T140" i="1"/>
  <c r="P140" i="1"/>
  <c r="AJ132" i="1"/>
  <c r="AI132" i="1"/>
  <c r="AH132" i="1"/>
  <c r="T132" i="1"/>
  <c r="P132" i="1"/>
  <c r="AJ124" i="1"/>
  <c r="AI124" i="1"/>
  <c r="AH124" i="1"/>
  <c r="T124" i="1"/>
  <c r="P124" i="1"/>
  <c r="AJ116" i="1"/>
  <c r="AI116" i="1"/>
  <c r="AH116" i="1"/>
  <c r="T116" i="1"/>
  <c r="P116" i="1"/>
  <c r="AJ108" i="1"/>
  <c r="AI108" i="1"/>
  <c r="AH108" i="1"/>
  <c r="T108" i="1"/>
  <c r="P108" i="1"/>
  <c r="AJ100" i="1"/>
  <c r="AI100" i="1"/>
  <c r="AH100" i="1"/>
  <c r="T100" i="1"/>
  <c r="P100" i="1"/>
  <c r="AI92" i="1"/>
  <c r="AH92" i="1"/>
  <c r="AB92" i="1"/>
  <c r="T92" i="1"/>
  <c r="P92" i="1"/>
  <c r="AI84" i="1"/>
  <c r="AH84" i="1"/>
  <c r="T84" i="1"/>
  <c r="P84" i="1"/>
  <c r="AI76" i="1"/>
  <c r="AH76" i="1"/>
  <c r="T76" i="1"/>
  <c r="AI68" i="1"/>
  <c r="AH68" i="1"/>
  <c r="T68" i="1"/>
  <c r="P68" i="1"/>
  <c r="AI60" i="1"/>
  <c r="AH60" i="1"/>
  <c r="T60" i="1"/>
  <c r="P60" i="1"/>
  <c r="AI52" i="1"/>
  <c r="AH52" i="1"/>
  <c r="T52" i="1"/>
  <c r="P52" i="1"/>
  <c r="AI44" i="1"/>
  <c r="AH44" i="1"/>
  <c r="T44" i="1"/>
  <c r="P44" i="1"/>
  <c r="AI36" i="1"/>
  <c r="AH36" i="1"/>
  <c r="T36" i="1"/>
  <c r="P36" i="1"/>
  <c r="AI28" i="1"/>
  <c r="AH28" i="1"/>
  <c r="U28" i="1"/>
  <c r="T28" i="1"/>
  <c r="Y20" i="1"/>
  <c r="AH20" i="1"/>
  <c r="T20" i="1"/>
  <c r="P128" i="1"/>
  <c r="AJ283" i="1"/>
  <c r="AI283" i="1"/>
  <c r="AH283" i="1"/>
  <c r="T283" i="1"/>
  <c r="P283" i="1"/>
  <c r="AJ275" i="1"/>
  <c r="AI275" i="1"/>
  <c r="AH275" i="1"/>
  <c r="T275" i="1"/>
  <c r="P275" i="1"/>
  <c r="AJ267" i="1"/>
  <c r="AI267" i="1"/>
  <c r="AH267" i="1"/>
  <c r="T267" i="1"/>
  <c r="P267" i="1"/>
  <c r="AJ259" i="1"/>
  <c r="AI259" i="1"/>
  <c r="AH259" i="1"/>
  <c r="T259" i="1"/>
  <c r="P259" i="1"/>
  <c r="T251" i="1"/>
  <c r="P251" i="1"/>
  <c r="AJ243" i="1"/>
  <c r="AI243" i="1"/>
  <c r="AH243" i="1"/>
  <c r="T243" i="1"/>
  <c r="P243" i="1"/>
  <c r="AJ235" i="1"/>
  <c r="AI235" i="1"/>
  <c r="AH235" i="1"/>
  <c r="T235" i="1"/>
  <c r="P235" i="1"/>
  <c r="AJ227" i="1"/>
  <c r="AI227" i="1"/>
  <c r="AH227" i="1"/>
  <c r="T227" i="1"/>
  <c r="P227" i="1"/>
  <c r="AJ219" i="1"/>
  <c r="AH219" i="1"/>
  <c r="AI219" i="1"/>
  <c r="T219" i="1"/>
  <c r="P219" i="1"/>
  <c r="AJ211" i="1"/>
  <c r="AI211" i="1"/>
  <c r="AH211" i="1"/>
  <c r="T211" i="1"/>
  <c r="P211" i="1"/>
  <c r="AJ203" i="1"/>
  <c r="AI203" i="1"/>
  <c r="AH203" i="1"/>
  <c r="T203" i="1"/>
  <c r="AJ195" i="1"/>
  <c r="AI195" i="1"/>
  <c r="AH195" i="1"/>
  <c r="T195" i="1"/>
  <c r="AJ187" i="1"/>
  <c r="AI187" i="1"/>
  <c r="AH187" i="1"/>
  <c r="T187" i="1"/>
  <c r="AJ179" i="1"/>
  <c r="AI179" i="1"/>
  <c r="AH179" i="1"/>
  <c r="T179" i="1"/>
  <c r="P179" i="1"/>
  <c r="AJ171" i="1"/>
  <c r="AI171" i="1"/>
  <c r="AH171" i="1"/>
  <c r="T171" i="1"/>
  <c r="P171" i="1"/>
  <c r="AJ163" i="1"/>
  <c r="AI163" i="1"/>
  <c r="AH163" i="1"/>
  <c r="T163" i="1"/>
  <c r="P163" i="1"/>
  <c r="AJ155" i="1"/>
  <c r="AI155" i="1"/>
  <c r="AH155" i="1"/>
  <c r="T155" i="1"/>
  <c r="P155" i="1"/>
  <c r="AJ147" i="1"/>
  <c r="AI147" i="1"/>
  <c r="AH147" i="1"/>
  <c r="T147" i="1"/>
  <c r="P147" i="1"/>
  <c r="AJ139" i="1"/>
  <c r="AI139" i="1"/>
  <c r="AH139" i="1"/>
  <c r="T139" i="1"/>
  <c r="P139" i="1"/>
  <c r="AJ131" i="1"/>
  <c r="AI131" i="1"/>
  <c r="AH131" i="1"/>
  <c r="T131" i="1"/>
  <c r="P131" i="1"/>
  <c r="AJ123" i="1"/>
  <c r="AI123" i="1"/>
  <c r="AH123" i="1"/>
  <c r="T123" i="1"/>
  <c r="P123" i="1"/>
  <c r="AJ115" i="1"/>
  <c r="AI115" i="1"/>
  <c r="AH115" i="1"/>
  <c r="T115" i="1"/>
  <c r="P115" i="1"/>
  <c r="AJ107" i="1"/>
  <c r="AI107" i="1"/>
  <c r="AH107" i="1"/>
  <c r="T107" i="1"/>
  <c r="P107" i="1"/>
  <c r="AJ99" i="1"/>
  <c r="AI99" i="1"/>
  <c r="AH99" i="1"/>
  <c r="T99" i="1"/>
  <c r="P99" i="1"/>
  <c r="AI91" i="1"/>
  <c r="AH91" i="1"/>
  <c r="T91" i="1"/>
  <c r="P91" i="1"/>
  <c r="AI83" i="1"/>
  <c r="AH83" i="1"/>
  <c r="T83" i="1"/>
  <c r="P83" i="1"/>
  <c r="AI75" i="1"/>
  <c r="AH75" i="1"/>
  <c r="T75" i="1"/>
  <c r="P75" i="1"/>
  <c r="AI67" i="1"/>
  <c r="AH67" i="1"/>
  <c r="T67" i="1"/>
  <c r="AI51" i="1"/>
  <c r="AH51" i="1"/>
  <c r="T51" i="1"/>
  <c r="P51" i="1"/>
  <c r="AI43" i="1"/>
  <c r="AH43" i="1"/>
  <c r="T43" i="1"/>
  <c r="P43" i="1"/>
  <c r="AI35" i="1"/>
  <c r="AH35" i="1"/>
  <c r="T35" i="1"/>
  <c r="P35" i="1"/>
  <c r="AI27" i="1"/>
  <c r="AH27" i="1"/>
  <c r="U27" i="1"/>
  <c r="T27" i="1"/>
  <c r="AH19" i="1"/>
  <c r="T19" i="1"/>
  <c r="AB124" i="1"/>
  <c r="AB91" i="1"/>
  <c r="AB74" i="1"/>
  <c r="P187" i="1"/>
  <c r="P120" i="1"/>
  <c r="AJ282" i="1"/>
  <c r="AI282" i="1"/>
  <c r="AH282" i="1"/>
  <c r="T282" i="1"/>
  <c r="P282" i="1"/>
  <c r="AI274" i="1"/>
  <c r="AJ274" i="1"/>
  <c r="AH274" i="1"/>
  <c r="T274" i="1"/>
  <c r="P274" i="1"/>
  <c r="AJ266" i="1"/>
  <c r="AI266" i="1"/>
  <c r="AH266" i="1"/>
  <c r="T266" i="1"/>
  <c r="P266" i="1"/>
  <c r="AJ258" i="1"/>
  <c r="AI258" i="1"/>
  <c r="AH258" i="1"/>
  <c r="T258" i="1"/>
  <c r="P258" i="1"/>
  <c r="T250" i="1"/>
  <c r="P250" i="1"/>
  <c r="AJ242" i="1"/>
  <c r="AI242" i="1"/>
  <c r="AH242" i="1"/>
  <c r="T242" i="1"/>
  <c r="P242" i="1"/>
  <c r="AJ234" i="1"/>
  <c r="AI234" i="1"/>
  <c r="AH234" i="1"/>
  <c r="T234" i="1"/>
  <c r="P234" i="1"/>
  <c r="AJ226" i="1"/>
  <c r="AI226" i="1"/>
  <c r="AH226" i="1"/>
  <c r="T226" i="1"/>
  <c r="P226" i="1"/>
  <c r="AJ218" i="1"/>
  <c r="AI218" i="1"/>
  <c r="AH218" i="1"/>
  <c r="T218" i="1"/>
  <c r="P218" i="1"/>
  <c r="AJ210" i="1"/>
  <c r="AI210" i="1"/>
  <c r="AH210" i="1"/>
  <c r="T210" i="1"/>
  <c r="P210" i="1"/>
  <c r="AJ202" i="1"/>
  <c r="AI202" i="1"/>
  <c r="AH202" i="1"/>
  <c r="T202" i="1"/>
  <c r="P202" i="1"/>
  <c r="AJ194" i="1"/>
  <c r="AI194" i="1"/>
  <c r="AH194" i="1"/>
  <c r="T194" i="1"/>
  <c r="P194" i="1"/>
  <c r="AJ186" i="1"/>
  <c r="AI186" i="1"/>
  <c r="AH186" i="1"/>
  <c r="T186" i="1"/>
  <c r="P186" i="1"/>
  <c r="AJ178" i="1"/>
  <c r="AI178" i="1"/>
  <c r="AH178" i="1"/>
  <c r="T178" i="1"/>
  <c r="AJ170" i="1"/>
  <c r="AI170" i="1"/>
  <c r="AH170" i="1"/>
  <c r="T170" i="1"/>
  <c r="AJ162" i="1"/>
  <c r="AI162" i="1"/>
  <c r="AH162" i="1"/>
  <c r="T162" i="1"/>
  <c r="AJ146" i="1"/>
  <c r="AI146" i="1"/>
  <c r="AH146" i="1"/>
  <c r="T146" i="1"/>
  <c r="P146" i="1"/>
  <c r="AJ138" i="1"/>
  <c r="AI138" i="1"/>
  <c r="AH138" i="1"/>
  <c r="T138" i="1"/>
  <c r="P138" i="1"/>
  <c r="AJ130" i="1"/>
  <c r="AI130" i="1"/>
  <c r="AH130" i="1"/>
  <c r="AB130" i="1"/>
  <c r="T130" i="1"/>
  <c r="P130" i="1"/>
  <c r="AJ122" i="1"/>
  <c r="AI122" i="1"/>
  <c r="AH122" i="1"/>
  <c r="T122" i="1"/>
  <c r="P122" i="1"/>
  <c r="AJ114" i="1"/>
  <c r="AI114" i="1"/>
  <c r="AH114" i="1"/>
  <c r="T114" i="1"/>
  <c r="P114" i="1"/>
  <c r="AJ106" i="1"/>
  <c r="AI106" i="1"/>
  <c r="AH106" i="1"/>
  <c r="T106" i="1"/>
  <c r="P106" i="1"/>
  <c r="AJ98" i="1"/>
  <c r="AI98" i="1"/>
  <c r="AH98" i="1"/>
  <c r="T98" i="1"/>
  <c r="P98" i="1"/>
  <c r="AI90" i="1"/>
  <c r="AH90" i="1"/>
  <c r="AB90" i="1"/>
  <c r="T90" i="1"/>
  <c r="P90" i="1"/>
  <c r="AI74" i="1"/>
  <c r="AH74" i="1"/>
  <c r="T74" i="1"/>
  <c r="P74" i="1"/>
  <c r="AI66" i="1"/>
  <c r="AH66" i="1"/>
  <c r="T66" i="1"/>
  <c r="P66" i="1"/>
  <c r="AI58" i="1"/>
  <c r="AH58" i="1"/>
  <c r="T58" i="1"/>
  <c r="AI50" i="1"/>
  <c r="AH50" i="1"/>
  <c r="T50" i="1"/>
  <c r="AI42" i="1"/>
  <c r="AH42" i="1"/>
  <c r="T42" i="1"/>
  <c r="P42" i="1"/>
  <c r="AI34" i="1"/>
  <c r="AH34" i="1"/>
  <c r="T34" i="1"/>
  <c r="P34" i="1"/>
  <c r="AI26" i="1"/>
  <c r="AH26" i="1"/>
  <c r="U26" i="1"/>
  <c r="AH18" i="1"/>
  <c r="T18" i="1"/>
  <c r="AB164" i="1"/>
  <c r="AB131" i="1"/>
  <c r="P244" i="1"/>
  <c r="P178" i="1"/>
  <c r="AB26" i="1"/>
  <c r="AB24" i="1"/>
  <c r="AB57" i="1"/>
  <c r="AB53" i="1"/>
  <c r="AB49" i="1"/>
  <c r="AB196" i="1"/>
  <c r="AB141" i="1"/>
  <c r="AB137" i="1"/>
  <c r="AB127" i="1"/>
  <c r="AB123" i="1"/>
  <c r="AB119" i="1"/>
  <c r="AB115" i="1"/>
  <c r="Z28" i="1"/>
  <c r="AB67" i="1"/>
  <c r="AB63" i="1"/>
  <c r="AB42" i="1"/>
  <c r="AB38" i="1"/>
  <c r="AB199" i="1"/>
  <c r="AB192" i="1"/>
  <c r="AB100" i="1"/>
  <c r="AB86" i="1"/>
  <c r="AB70" i="1"/>
  <c r="AB48" i="1"/>
  <c r="AB202" i="1"/>
  <c r="AB152" i="1"/>
  <c r="AB114" i="1"/>
  <c r="AB31" i="1"/>
  <c r="AB23" i="1"/>
  <c r="AB66" i="1"/>
  <c r="AB62" i="1"/>
  <c r="AB45" i="1"/>
  <c r="AB41" i="1"/>
  <c r="AB37" i="1"/>
  <c r="AB243" i="1"/>
  <c r="AB239" i="1"/>
  <c r="AB235" i="1"/>
  <c r="AB231" i="1"/>
  <c r="AB227" i="1"/>
  <c r="AB223" i="1"/>
  <c r="AB219" i="1"/>
  <c r="AB215" i="1"/>
  <c r="AB205" i="1"/>
  <c r="AB198" i="1"/>
  <c r="AB178" i="1"/>
  <c r="AB174" i="1"/>
  <c r="AB195" i="1"/>
  <c r="AB126" i="1"/>
  <c r="AB30" i="1"/>
  <c r="AB47" i="1"/>
  <c r="AB201" i="1"/>
  <c r="AB151" i="1"/>
  <c r="AB56" i="1"/>
  <c r="AB184" i="1"/>
  <c r="AB136" i="1"/>
  <c r="AB55" i="1"/>
  <c r="AB29" i="1"/>
  <c r="AB69" i="1"/>
  <c r="AB65" i="1"/>
  <c r="AB61" i="1"/>
  <c r="AB44" i="1"/>
  <c r="AB40" i="1"/>
  <c r="AB36" i="1"/>
  <c r="AB246" i="1"/>
  <c r="AB242" i="1"/>
  <c r="AB238" i="1"/>
  <c r="AB234" i="1"/>
  <c r="AB230" i="1"/>
  <c r="AB226" i="1"/>
  <c r="AB222" i="1"/>
  <c r="AB218" i="1"/>
  <c r="AB214" i="1"/>
  <c r="AB210" i="1"/>
  <c r="AB204" i="1"/>
  <c r="AB190" i="1"/>
  <c r="AB183" i="1"/>
  <c r="AB177" i="1"/>
  <c r="AB173" i="1"/>
  <c r="AB52" i="1"/>
  <c r="AB118" i="1"/>
  <c r="AB28" i="1"/>
  <c r="AB50" i="1"/>
  <c r="AB186" i="1"/>
  <c r="AB211" i="1"/>
  <c r="AB140" i="1"/>
  <c r="AB122" i="1"/>
  <c r="AB51" i="1"/>
  <c r="AB58" i="1"/>
  <c r="AB54" i="1"/>
  <c r="AB27" i="1"/>
  <c r="AB68" i="1"/>
  <c r="AB64" i="1"/>
  <c r="AB60" i="1"/>
  <c r="AB43" i="1"/>
  <c r="AB39" i="1"/>
  <c r="AB35" i="1"/>
  <c r="AB189" i="1"/>
  <c r="AB101" i="1"/>
  <c r="AB97" i="1"/>
  <c r="AB87" i="1"/>
  <c r="AB83" i="1"/>
  <c r="AB166" i="1"/>
  <c r="AB162" i="1"/>
  <c r="AB158" i="1"/>
  <c r="AB144" i="1"/>
  <c r="AB112" i="1"/>
  <c r="AB104" i="1"/>
  <c r="AB94" i="1"/>
  <c r="AB77" i="1"/>
  <c r="AB73" i="1"/>
  <c r="AB207" i="1"/>
  <c r="AB169" i="1"/>
  <c r="AB165" i="1"/>
  <c r="AB161" i="1"/>
  <c r="AB157" i="1"/>
  <c r="AB143" i="1"/>
  <c r="AB111" i="1"/>
  <c r="AB103" i="1"/>
  <c r="AB93" i="1"/>
  <c r="AB80" i="1"/>
  <c r="AB76" i="1"/>
  <c r="AB72" i="1"/>
  <c r="AB245" i="1"/>
  <c r="AB241" i="1"/>
  <c r="AB237" i="1"/>
  <c r="AB233" i="1"/>
  <c r="AB229" i="1"/>
  <c r="AB225" i="1"/>
  <c r="AB221" i="1"/>
  <c r="AB217" i="1"/>
  <c r="AB213" i="1"/>
  <c r="AB209" i="1"/>
  <c r="AB200" i="1"/>
  <c r="AB185" i="1"/>
  <c r="AB182" i="1"/>
  <c r="AB176" i="1"/>
  <c r="AB172" i="1"/>
  <c r="AB150" i="1"/>
  <c r="AB139" i="1"/>
  <c r="AB135" i="1"/>
  <c r="AB129" i="1"/>
  <c r="AB125" i="1"/>
  <c r="AB121" i="1"/>
  <c r="AB117" i="1"/>
  <c r="AB99" i="1"/>
  <c r="AB89" i="1"/>
  <c r="AB85" i="1"/>
  <c r="AB206" i="1"/>
  <c r="AB203" i="1"/>
  <c r="AB197" i="1"/>
  <c r="AB191" i="1"/>
  <c r="AB168" i="1"/>
  <c r="AB160" i="1"/>
  <c r="AB156" i="1"/>
  <c r="AB142" i="1"/>
  <c r="AB132" i="1"/>
  <c r="AB110" i="1"/>
  <c r="AB106" i="1"/>
  <c r="AB102" i="1"/>
  <c r="AB79" i="1"/>
  <c r="AB194" i="1"/>
  <c r="AB148" i="1"/>
  <c r="AB108" i="1"/>
  <c r="AB75" i="1"/>
  <c r="AB244" i="1"/>
  <c r="AB240" i="1"/>
  <c r="AB236" i="1"/>
  <c r="AB232" i="1"/>
  <c r="AB224" i="1"/>
  <c r="AB220" i="1"/>
  <c r="AB216" i="1"/>
  <c r="AB212" i="1"/>
  <c r="AB179" i="1"/>
  <c r="AB175" i="1"/>
  <c r="AB153" i="1"/>
  <c r="AB138" i="1"/>
  <c r="AB134" i="1"/>
  <c r="AB128" i="1"/>
  <c r="AB120" i="1"/>
  <c r="AB116" i="1"/>
  <c r="AB98" i="1"/>
  <c r="AB88" i="1"/>
  <c r="AB84" i="1"/>
  <c r="AB188" i="1"/>
  <c r="AB147" i="1"/>
  <c r="AB107" i="1"/>
  <c r="AB193" i="1"/>
  <c r="AB181" i="1"/>
  <c r="AB167" i="1"/>
  <c r="AB163" i="1"/>
  <c r="AB159" i="1"/>
  <c r="AB155" i="1"/>
  <c r="AB149" i="1"/>
  <c r="AB145" i="1"/>
  <c r="AB109" i="1"/>
  <c r="AB105" i="1"/>
  <c r="AB95" i="1"/>
  <c r="AB78" i="1"/>
  <c r="AB187" i="1"/>
  <c r="AB146" i="1"/>
  <c r="Z26" i="1"/>
  <c r="P27" i="1"/>
  <c r="Z25" i="1"/>
  <c r="P25" i="1"/>
  <c r="U40" i="1"/>
  <c r="P26" i="1"/>
  <c r="U39" i="1"/>
  <c r="P32" i="1"/>
  <c r="P24" i="1"/>
  <c r="U45" i="1"/>
  <c r="U37" i="1"/>
  <c r="P31" i="1"/>
  <c r="P23" i="1"/>
  <c r="U44" i="1"/>
  <c r="U36" i="1"/>
  <c r="AB25" i="1"/>
  <c r="P30" i="1"/>
  <c r="P22" i="1"/>
  <c r="U43" i="1"/>
  <c r="U35" i="1"/>
  <c r="K490" i="14" l="1"/>
  <c r="Q490" i="14"/>
  <c r="W490" i="14"/>
  <c r="AC490" i="14"/>
  <c r="AI490" i="14"/>
  <c r="AO490" i="14"/>
  <c r="AU490" i="14"/>
  <c r="BA490" i="14"/>
  <c r="BG490" i="14"/>
  <c r="BM490" i="14"/>
  <c r="K666" i="14"/>
  <c r="Q666" i="14"/>
  <c r="W666" i="14"/>
  <c r="AC666" i="14"/>
  <c r="AI666" i="14"/>
  <c r="AO666" i="14"/>
  <c r="AU666" i="14"/>
  <c r="BA666" i="14"/>
  <c r="BG666" i="14"/>
  <c r="BM666" i="14"/>
  <c r="Q938" i="14"/>
  <c r="K938" i="14"/>
  <c r="W938" i="14"/>
  <c r="AC938" i="14"/>
  <c r="AI938" i="14"/>
  <c r="AO938" i="14"/>
  <c r="AU938" i="14"/>
  <c r="BA938" i="14"/>
  <c r="BG938" i="14"/>
  <c r="BM938" i="14"/>
  <c r="K1101" i="14"/>
  <c r="W1101" i="14"/>
  <c r="Q1101" i="14"/>
  <c r="AC1101" i="14"/>
  <c r="AI1101" i="14"/>
  <c r="AO1101" i="14"/>
  <c r="AU1101" i="14"/>
  <c r="BA1101" i="14"/>
  <c r="BG1101" i="14"/>
  <c r="BM1101" i="14"/>
  <c r="K993" i="14"/>
  <c r="Q993" i="14"/>
  <c r="W993" i="14"/>
  <c r="AC993" i="14"/>
  <c r="AI993" i="14"/>
  <c r="AO993" i="14"/>
  <c r="AU993" i="14"/>
  <c r="BA993" i="14"/>
  <c r="BG993" i="14"/>
  <c r="BM993" i="14"/>
  <c r="K309" i="14"/>
  <c r="Q309" i="14"/>
  <c r="W309" i="14"/>
  <c r="AC309" i="14"/>
  <c r="AI309" i="14"/>
  <c r="AO309" i="14"/>
  <c r="AU309" i="14"/>
  <c r="BA309" i="14"/>
  <c r="BG309" i="14"/>
  <c r="BM309" i="14"/>
  <c r="K894" i="14"/>
  <c r="Q894" i="14"/>
  <c r="W894" i="14"/>
  <c r="AC894" i="14"/>
  <c r="AI894" i="14"/>
  <c r="AO894" i="14"/>
  <c r="AU894" i="14"/>
  <c r="BA894" i="14"/>
  <c r="BG894" i="14"/>
  <c r="BM894" i="14"/>
  <c r="K1150" i="14"/>
  <c r="Q1150" i="14"/>
  <c r="W1150" i="14"/>
  <c r="AC1150" i="14"/>
  <c r="AI1150" i="14"/>
  <c r="AO1150" i="14"/>
  <c r="AU1150" i="14"/>
  <c r="BA1150" i="14"/>
  <c r="BG1150" i="14"/>
  <c r="BM1150" i="14"/>
  <c r="K630" i="14"/>
  <c r="Q630" i="14"/>
  <c r="W630" i="14"/>
  <c r="AC630" i="14"/>
  <c r="AI630" i="14"/>
  <c r="AO630" i="14"/>
  <c r="AU630" i="14"/>
  <c r="BA630" i="14"/>
  <c r="BG630" i="14"/>
  <c r="BM630" i="14"/>
  <c r="W1071" i="14"/>
  <c r="Q1071" i="14"/>
  <c r="AC1071" i="14"/>
  <c r="AI1071" i="14"/>
  <c r="AO1071" i="14"/>
  <c r="AU1071" i="14"/>
  <c r="BA1071" i="14"/>
  <c r="BG1071" i="14"/>
  <c r="BM1071" i="14"/>
  <c r="K512" i="14"/>
  <c r="Q512" i="14"/>
  <c r="W512" i="14"/>
  <c r="AC512" i="14"/>
  <c r="AI512" i="14"/>
  <c r="AO512" i="14"/>
  <c r="AU512" i="14"/>
  <c r="BA512" i="14"/>
  <c r="BG512" i="14"/>
  <c r="BM512" i="14"/>
  <c r="K1262" i="14"/>
  <c r="Q1262" i="14"/>
  <c r="W1262" i="14"/>
  <c r="AC1262" i="14"/>
  <c r="AI1262" i="14"/>
  <c r="AO1262" i="14"/>
  <c r="AU1262" i="14"/>
  <c r="BA1262" i="14"/>
  <c r="BG1262" i="14"/>
  <c r="BM1262" i="14"/>
  <c r="K1304" i="14"/>
  <c r="Q1304" i="14"/>
  <c r="W1304" i="14"/>
  <c r="AC1304" i="14"/>
  <c r="AI1304" i="14"/>
  <c r="AO1304" i="14"/>
  <c r="AU1304" i="14"/>
  <c r="BA1304" i="14"/>
  <c r="BG1304" i="14"/>
  <c r="BM1304" i="14"/>
  <c r="AD1349" i="1"/>
  <c r="K937" i="14"/>
  <c r="W937" i="14"/>
  <c r="Q937" i="14"/>
  <c r="AC937" i="14"/>
  <c r="AI937" i="14"/>
  <c r="AO937" i="14"/>
  <c r="AU937" i="14"/>
  <c r="BA937" i="14"/>
  <c r="BG937" i="14"/>
  <c r="BM937" i="14"/>
  <c r="K665" i="14"/>
  <c r="Q665" i="14"/>
  <c r="W665" i="14"/>
  <c r="AC665" i="14"/>
  <c r="AI665" i="14"/>
  <c r="AO665" i="14"/>
  <c r="AU665" i="14"/>
  <c r="BA665" i="14"/>
  <c r="BG665" i="14"/>
  <c r="BM665" i="14"/>
  <c r="K275" i="14"/>
  <c r="Q275" i="14"/>
  <c r="W275" i="14"/>
  <c r="AC275" i="14"/>
  <c r="AI275" i="14"/>
  <c r="AO275" i="14"/>
  <c r="AU275" i="14"/>
  <c r="BA275" i="14"/>
  <c r="BG275" i="14"/>
  <c r="BM275" i="14"/>
  <c r="K892" i="14"/>
  <c r="Q892" i="14"/>
  <c r="W892" i="14"/>
  <c r="AC892" i="14"/>
  <c r="AI892" i="14"/>
  <c r="AO892" i="14"/>
  <c r="AU892" i="14"/>
  <c r="BA892" i="14"/>
  <c r="BG892" i="14"/>
  <c r="BM892" i="14"/>
  <c r="K1028" i="14"/>
  <c r="Q1028" i="14"/>
  <c r="W1028" i="14"/>
  <c r="AC1028" i="14"/>
  <c r="AI1028" i="14"/>
  <c r="AO1028" i="14"/>
  <c r="AU1028" i="14"/>
  <c r="BA1028" i="14"/>
  <c r="BG1028" i="14"/>
  <c r="BM1028" i="14"/>
  <c r="K837" i="14"/>
  <c r="Q837" i="14"/>
  <c r="W837" i="14"/>
  <c r="AC837" i="14"/>
  <c r="AI837" i="14"/>
  <c r="AO837" i="14"/>
  <c r="AU837" i="14"/>
  <c r="BA837" i="14"/>
  <c r="BG837" i="14"/>
  <c r="BM837" i="14"/>
  <c r="K917" i="14"/>
  <c r="Q917" i="14"/>
  <c r="W917" i="14"/>
  <c r="AC917" i="14"/>
  <c r="AI917" i="14"/>
  <c r="AO917" i="14"/>
  <c r="AU917" i="14"/>
  <c r="BA917" i="14"/>
  <c r="BG917" i="14"/>
  <c r="BM917" i="14"/>
  <c r="K1117" i="14"/>
  <c r="W1117" i="14"/>
  <c r="Q1117" i="14"/>
  <c r="AC1117" i="14"/>
  <c r="AI1117" i="14"/>
  <c r="AO1117" i="14"/>
  <c r="AU1117" i="14"/>
  <c r="BA1117" i="14"/>
  <c r="BG1117" i="14"/>
  <c r="BM1117" i="14"/>
  <c r="K679" i="14"/>
  <c r="Q679" i="14"/>
  <c r="W679" i="14"/>
  <c r="AC679" i="14"/>
  <c r="AI679" i="14"/>
  <c r="AO679" i="14"/>
  <c r="AU679" i="14"/>
  <c r="BA679" i="14"/>
  <c r="BG679" i="14"/>
  <c r="BM679" i="14"/>
  <c r="K585" i="14"/>
  <c r="Q585" i="14"/>
  <c r="W585" i="14"/>
  <c r="AC585" i="14"/>
  <c r="AI585" i="14"/>
  <c r="AO585" i="14"/>
  <c r="AU585" i="14"/>
  <c r="BA585" i="14"/>
  <c r="BG585" i="14"/>
  <c r="BM585" i="14"/>
  <c r="K550" i="14"/>
  <c r="Q550" i="14"/>
  <c r="W550" i="14"/>
  <c r="AC550" i="14"/>
  <c r="AI550" i="14"/>
  <c r="AO550" i="14"/>
  <c r="AU550" i="14"/>
  <c r="BA550" i="14"/>
  <c r="BG550" i="14"/>
  <c r="BM550" i="14"/>
  <c r="Q992" i="14"/>
  <c r="W992" i="14"/>
  <c r="K992" i="14"/>
  <c r="AC992" i="14"/>
  <c r="AI992" i="14"/>
  <c r="AO992" i="14"/>
  <c r="AU992" i="14"/>
  <c r="BA992" i="14"/>
  <c r="BG992" i="14"/>
  <c r="BM992" i="14"/>
  <c r="Q1340" i="14"/>
  <c r="K1340" i="14"/>
  <c r="W1340" i="14"/>
  <c r="AC1340" i="14"/>
  <c r="AI1340" i="14"/>
  <c r="AO1340" i="14"/>
  <c r="AU1340" i="14"/>
  <c r="BA1340" i="14"/>
  <c r="BG1340" i="14"/>
  <c r="BM1340" i="14"/>
  <c r="K1257" i="14"/>
  <c r="Q1257" i="14"/>
  <c r="W1257" i="14"/>
  <c r="AC1257" i="14"/>
  <c r="AI1257" i="14"/>
  <c r="AO1257" i="14"/>
  <c r="AU1257" i="14"/>
  <c r="BA1257" i="14"/>
  <c r="BG1257" i="14"/>
  <c r="BM1257" i="14"/>
  <c r="K1317" i="14"/>
  <c r="Q1317" i="14"/>
  <c r="W1317" i="14"/>
  <c r="AC1317" i="14"/>
  <c r="AI1317" i="14"/>
  <c r="AO1317" i="14"/>
  <c r="AU1317" i="14"/>
  <c r="BA1317" i="14"/>
  <c r="BG1317" i="14"/>
  <c r="BM1317" i="14"/>
  <c r="K530" i="14"/>
  <c r="Q530" i="14"/>
  <c r="W530" i="14"/>
  <c r="AC530" i="14"/>
  <c r="AI530" i="14"/>
  <c r="AO530" i="14"/>
  <c r="AU530" i="14"/>
  <c r="BA530" i="14"/>
  <c r="BG530" i="14"/>
  <c r="BM530" i="14"/>
  <c r="K603" i="14"/>
  <c r="Q603" i="14"/>
  <c r="W603" i="14"/>
  <c r="AC603" i="14"/>
  <c r="AI603" i="14"/>
  <c r="AO603" i="14"/>
  <c r="AU603" i="14"/>
  <c r="BA603" i="14"/>
  <c r="BG603" i="14"/>
  <c r="BM603" i="14"/>
  <c r="K276" i="14"/>
  <c r="Q276" i="14"/>
  <c r="W276" i="14"/>
  <c r="AC276" i="14"/>
  <c r="AI276" i="14"/>
  <c r="AO276" i="14"/>
  <c r="AU276" i="14"/>
  <c r="BA276" i="14"/>
  <c r="BG276" i="14"/>
  <c r="BM276" i="14"/>
  <c r="K341" i="14"/>
  <c r="Q341" i="14"/>
  <c r="W341" i="14"/>
  <c r="AC341" i="14"/>
  <c r="AI341" i="14"/>
  <c r="AO341" i="14"/>
  <c r="AU341" i="14"/>
  <c r="BA341" i="14"/>
  <c r="BG341" i="14"/>
  <c r="BM341" i="14"/>
  <c r="Q1277" i="14"/>
  <c r="W1277" i="14"/>
  <c r="AC1277" i="14"/>
  <c r="AI1277" i="14"/>
  <c r="AO1277" i="14"/>
  <c r="AU1277" i="14"/>
  <c r="BA1277" i="14"/>
  <c r="BG1277" i="14"/>
  <c r="BM1277" i="14"/>
  <c r="K1208" i="14"/>
  <c r="Q1208" i="14"/>
  <c r="W1208" i="14"/>
  <c r="AC1208" i="14"/>
  <c r="AI1208" i="14"/>
  <c r="AO1208" i="14"/>
  <c r="AU1208" i="14"/>
  <c r="BA1208" i="14"/>
  <c r="BG1208" i="14"/>
  <c r="BM1208" i="14"/>
  <c r="K443" i="14"/>
  <c r="Q443" i="14"/>
  <c r="W443" i="14"/>
  <c r="AC443" i="14"/>
  <c r="AI443" i="14"/>
  <c r="AO443" i="14"/>
  <c r="AU443" i="14"/>
  <c r="BA443" i="14"/>
  <c r="BG443" i="14"/>
  <c r="BM443" i="14"/>
  <c r="K144" i="14"/>
  <c r="Q144" i="14"/>
  <c r="W144" i="14"/>
  <c r="AC144" i="14"/>
  <c r="AI144" i="14"/>
  <c r="AO144" i="14"/>
  <c r="AU144" i="14"/>
  <c r="BA144" i="14"/>
  <c r="BG144" i="14"/>
  <c r="BM144" i="14"/>
  <c r="K668" i="14"/>
  <c r="Q668" i="14"/>
  <c r="W668" i="14"/>
  <c r="AC668" i="14"/>
  <c r="AI668" i="14"/>
  <c r="AO668" i="14"/>
  <c r="AU668" i="14"/>
  <c r="BA668" i="14"/>
  <c r="BG668" i="14"/>
  <c r="BM668" i="14"/>
  <c r="K1133" i="14"/>
  <c r="W1133" i="14"/>
  <c r="Q1133" i="14"/>
  <c r="AC1133" i="14"/>
  <c r="AI1133" i="14"/>
  <c r="AO1133" i="14"/>
  <c r="AU1133" i="14"/>
  <c r="BA1133" i="14"/>
  <c r="BG1133" i="14"/>
  <c r="BM1133" i="14"/>
  <c r="K793" i="14"/>
  <c r="Q793" i="14"/>
  <c r="W793" i="14"/>
  <c r="AC793" i="14"/>
  <c r="AI793" i="14"/>
  <c r="AO793" i="14"/>
  <c r="AU793" i="14"/>
  <c r="BA793" i="14"/>
  <c r="BG793" i="14"/>
  <c r="BM793" i="14"/>
  <c r="K669" i="14"/>
  <c r="Q669" i="14"/>
  <c r="W669" i="14"/>
  <c r="AC669" i="14"/>
  <c r="AI669" i="14"/>
  <c r="AO669" i="14"/>
  <c r="AU669" i="14"/>
  <c r="BA669" i="14"/>
  <c r="BG669" i="14"/>
  <c r="BM669" i="14"/>
  <c r="K72" i="14"/>
  <c r="Q72" i="14"/>
  <c r="W72" i="14"/>
  <c r="AC72" i="14"/>
  <c r="AI72" i="14"/>
  <c r="AO72" i="14"/>
  <c r="AU72" i="14"/>
  <c r="BA72" i="14"/>
  <c r="BG72" i="14"/>
  <c r="BM72" i="14"/>
  <c r="K1219" i="14"/>
  <c r="Q1219" i="14"/>
  <c r="W1219" i="14"/>
  <c r="AC1219" i="14"/>
  <c r="AI1219" i="14"/>
  <c r="AO1219" i="14"/>
  <c r="AU1219" i="14"/>
  <c r="BA1219" i="14"/>
  <c r="BG1219" i="14"/>
  <c r="BM1219" i="14"/>
  <c r="Q1240" i="14"/>
  <c r="W1240" i="14"/>
  <c r="AC1240" i="14"/>
  <c r="AI1240" i="14"/>
  <c r="AO1240" i="14"/>
  <c r="AU1240" i="14"/>
  <c r="BA1240" i="14"/>
  <c r="BG1240" i="14"/>
  <c r="BM1240" i="14"/>
  <c r="Q1252" i="14"/>
  <c r="W1252" i="14"/>
  <c r="AC1252" i="14"/>
  <c r="AI1252" i="14"/>
  <c r="AO1252" i="14"/>
  <c r="AU1252" i="14"/>
  <c r="BA1252" i="14"/>
  <c r="BG1252" i="14"/>
  <c r="BM1252" i="14"/>
  <c r="K442" i="14"/>
  <c r="Q442" i="14"/>
  <c r="W442" i="14"/>
  <c r="AC442" i="14"/>
  <c r="AI442" i="14"/>
  <c r="AO442" i="14"/>
  <c r="AU442" i="14"/>
  <c r="BA442" i="14"/>
  <c r="BG442" i="14"/>
  <c r="BM442" i="14"/>
  <c r="K1177" i="14"/>
  <c r="Q1177" i="14"/>
  <c r="W1177" i="14"/>
  <c r="AC1177" i="14"/>
  <c r="AI1177" i="14"/>
  <c r="AO1177" i="14"/>
  <c r="AU1177" i="14"/>
  <c r="BA1177" i="14"/>
  <c r="BG1177" i="14"/>
  <c r="BM1177" i="14"/>
  <c r="K812" i="14"/>
  <c r="Q812" i="14"/>
  <c r="W812" i="14"/>
  <c r="AC812" i="14"/>
  <c r="AI812" i="14"/>
  <c r="AO812" i="14"/>
  <c r="AU812" i="14"/>
  <c r="BA812" i="14"/>
  <c r="BG812" i="14"/>
  <c r="BM812" i="14"/>
  <c r="K340" i="14"/>
  <c r="Q340" i="14"/>
  <c r="W340" i="14"/>
  <c r="AC340" i="14"/>
  <c r="AI340" i="14"/>
  <c r="AO340" i="14"/>
  <c r="AU340" i="14"/>
  <c r="BA340" i="14"/>
  <c r="BG340" i="14"/>
  <c r="BM340" i="14"/>
  <c r="K532" i="14"/>
  <c r="Q532" i="14"/>
  <c r="W532" i="14"/>
  <c r="AC532" i="14"/>
  <c r="AI532" i="14"/>
  <c r="AO532" i="14"/>
  <c r="AU532" i="14"/>
  <c r="BA532" i="14"/>
  <c r="BG532" i="14"/>
  <c r="BM532" i="14"/>
  <c r="K1061" i="14"/>
  <c r="Q1061" i="14"/>
  <c r="W1061" i="14"/>
  <c r="AC1061" i="14"/>
  <c r="AI1061" i="14"/>
  <c r="AO1061" i="14"/>
  <c r="AU1061" i="14"/>
  <c r="BA1061" i="14"/>
  <c r="BG1061" i="14"/>
  <c r="BM1061" i="14"/>
  <c r="K464" i="14"/>
  <c r="Q464" i="14"/>
  <c r="W464" i="14"/>
  <c r="AC464" i="14"/>
  <c r="AI464" i="14"/>
  <c r="AO464" i="14"/>
  <c r="AU464" i="14"/>
  <c r="BA464" i="14"/>
  <c r="BG464" i="14"/>
  <c r="BM464" i="14"/>
  <c r="K1047" i="14"/>
  <c r="Q1047" i="14"/>
  <c r="W1047" i="14"/>
  <c r="AC1047" i="14"/>
  <c r="AI1047" i="14"/>
  <c r="AO1047" i="14"/>
  <c r="AU1047" i="14"/>
  <c r="BA1047" i="14"/>
  <c r="BG1047" i="14"/>
  <c r="BM1047" i="14"/>
  <c r="K1220" i="14"/>
  <c r="Q1220" i="14"/>
  <c r="W1220" i="14"/>
  <c r="AC1220" i="14"/>
  <c r="AI1220" i="14"/>
  <c r="AO1220" i="14"/>
  <c r="AU1220" i="14"/>
  <c r="BA1220" i="14"/>
  <c r="BG1220" i="14"/>
  <c r="BM1220" i="14"/>
  <c r="Q1354" i="14"/>
  <c r="W1354" i="14"/>
  <c r="AC1354" i="14"/>
  <c r="AI1354" i="14"/>
  <c r="AO1354" i="14"/>
  <c r="AU1354" i="14"/>
  <c r="BA1354" i="14"/>
  <c r="BG1354" i="14"/>
  <c r="BM1354" i="14"/>
  <c r="K1259" i="14"/>
  <c r="Q1259" i="14"/>
  <c r="W1259" i="14"/>
  <c r="AC1259" i="14"/>
  <c r="AI1259" i="14"/>
  <c r="AO1259" i="14"/>
  <c r="AU1259" i="14"/>
  <c r="BA1259" i="14"/>
  <c r="BG1259" i="14"/>
  <c r="BM1259" i="14"/>
  <c r="K170" i="14"/>
  <c r="Q170" i="14"/>
  <c r="W170" i="14"/>
  <c r="AC170" i="14"/>
  <c r="AI170" i="14"/>
  <c r="AO170" i="14"/>
  <c r="AU170" i="14"/>
  <c r="BA170" i="14"/>
  <c r="BG170" i="14"/>
  <c r="BM170" i="14"/>
  <c r="K763" i="14"/>
  <c r="Q763" i="14"/>
  <c r="W763" i="14"/>
  <c r="AC763" i="14"/>
  <c r="AI763" i="14"/>
  <c r="AO763" i="14"/>
  <c r="AU763" i="14"/>
  <c r="BA763" i="14"/>
  <c r="BG763" i="14"/>
  <c r="BM763" i="14"/>
  <c r="K1116" i="14"/>
  <c r="W1116" i="14"/>
  <c r="Q1116" i="14"/>
  <c r="AC1116" i="14"/>
  <c r="AI1116" i="14"/>
  <c r="AO1116" i="14"/>
  <c r="AU1116" i="14"/>
  <c r="BA1116" i="14"/>
  <c r="BG1116" i="14"/>
  <c r="BM1116" i="14"/>
  <c r="K237" i="14"/>
  <c r="Q237" i="14"/>
  <c r="W237" i="14"/>
  <c r="AC237" i="14"/>
  <c r="AI237" i="14"/>
  <c r="AO237" i="14"/>
  <c r="AU237" i="14"/>
  <c r="BA237" i="14"/>
  <c r="BG237" i="14"/>
  <c r="BM237" i="14"/>
  <c r="K549" i="14"/>
  <c r="Q549" i="14"/>
  <c r="W549" i="14"/>
  <c r="AC549" i="14"/>
  <c r="AI549" i="14"/>
  <c r="AO549" i="14"/>
  <c r="AU549" i="14"/>
  <c r="BA549" i="14"/>
  <c r="BG549" i="14"/>
  <c r="BM549" i="14"/>
  <c r="K862" i="14"/>
  <c r="W862" i="14"/>
  <c r="Q862" i="14"/>
  <c r="AC862" i="14"/>
  <c r="AI862" i="14"/>
  <c r="AO862" i="14"/>
  <c r="AU862" i="14"/>
  <c r="BA862" i="14"/>
  <c r="BG862" i="14"/>
  <c r="BM862" i="14"/>
  <c r="K1062" i="14"/>
  <c r="Q1062" i="14"/>
  <c r="W1062" i="14"/>
  <c r="AC1062" i="14"/>
  <c r="AI1062" i="14"/>
  <c r="AO1062" i="14"/>
  <c r="AU1062" i="14"/>
  <c r="BA1062" i="14"/>
  <c r="BG1062" i="14"/>
  <c r="BM1062" i="14"/>
  <c r="K688" i="14"/>
  <c r="Q688" i="14"/>
  <c r="W688" i="14"/>
  <c r="AC688" i="14"/>
  <c r="AI688" i="14"/>
  <c r="AO688" i="14"/>
  <c r="AU688" i="14"/>
  <c r="BA688" i="14"/>
  <c r="BG688" i="14"/>
  <c r="BM688" i="14"/>
  <c r="K86" i="14"/>
  <c r="Q86" i="14"/>
  <c r="W86" i="14"/>
  <c r="AC86" i="14"/>
  <c r="AI86" i="14"/>
  <c r="AO86" i="14"/>
  <c r="AU86" i="14"/>
  <c r="BA86" i="14"/>
  <c r="BG86" i="14"/>
  <c r="BM86" i="14"/>
  <c r="K1151" i="14"/>
  <c r="Q1151" i="14"/>
  <c r="W1151" i="14"/>
  <c r="AC1151" i="14"/>
  <c r="AI1151" i="14"/>
  <c r="AO1151" i="14"/>
  <c r="AU1151" i="14"/>
  <c r="BA1151" i="14"/>
  <c r="BG1151" i="14"/>
  <c r="BM1151" i="14"/>
  <c r="K71" i="14"/>
  <c r="Q71" i="14"/>
  <c r="W71" i="14"/>
  <c r="AC71" i="14"/>
  <c r="AI71" i="14"/>
  <c r="AO71" i="14"/>
  <c r="AU71" i="14"/>
  <c r="BA71" i="14"/>
  <c r="BG71" i="14"/>
  <c r="BM71" i="14"/>
  <c r="K375" i="14"/>
  <c r="Q375" i="14"/>
  <c r="W375" i="14"/>
  <c r="AC375" i="14"/>
  <c r="AI375" i="14"/>
  <c r="AO375" i="14"/>
  <c r="AU375" i="14"/>
  <c r="BA375" i="14"/>
  <c r="BG375" i="14"/>
  <c r="BM375" i="14"/>
  <c r="K1088" i="14"/>
  <c r="Q1088" i="14"/>
  <c r="W1088" i="14"/>
  <c r="AC1088" i="14"/>
  <c r="AI1088" i="14"/>
  <c r="AO1088" i="14"/>
  <c r="AU1088" i="14"/>
  <c r="BA1088" i="14"/>
  <c r="BG1088" i="14"/>
  <c r="BM1088" i="14"/>
  <c r="W1230" i="14"/>
  <c r="Q1230" i="14"/>
  <c r="AC1230" i="14"/>
  <c r="AI1230" i="14"/>
  <c r="AO1230" i="14"/>
  <c r="AU1230" i="14"/>
  <c r="BA1230" i="14"/>
  <c r="BG1230" i="14"/>
  <c r="BM1230" i="14"/>
  <c r="K1256" i="14"/>
  <c r="Q1256" i="14"/>
  <c r="W1256" i="14"/>
  <c r="AC1256" i="14"/>
  <c r="AI1256" i="14"/>
  <c r="AO1256" i="14"/>
  <c r="AU1256" i="14"/>
  <c r="BA1256" i="14"/>
  <c r="BG1256" i="14"/>
  <c r="BM1256" i="14"/>
  <c r="K1011" i="14"/>
  <c r="Q1011" i="14"/>
  <c r="W1011" i="14"/>
  <c r="AC1011" i="14"/>
  <c r="AI1011" i="14"/>
  <c r="AO1011" i="14"/>
  <c r="AU1011" i="14"/>
  <c r="BA1011" i="14"/>
  <c r="BG1011" i="14"/>
  <c r="BM1011" i="14"/>
  <c r="K1194" i="14"/>
  <c r="W1194" i="14"/>
  <c r="Q1194" i="14"/>
  <c r="AC1194" i="14"/>
  <c r="AI1194" i="14"/>
  <c r="AO1194" i="14"/>
  <c r="AU1194" i="14"/>
  <c r="BA1194" i="14"/>
  <c r="BG1194" i="14"/>
  <c r="BM1194" i="14"/>
  <c r="K531" i="14"/>
  <c r="Q531" i="14"/>
  <c r="W531" i="14"/>
  <c r="AC531" i="14"/>
  <c r="AI531" i="14"/>
  <c r="AO531" i="14"/>
  <c r="AU531" i="14"/>
  <c r="BA531" i="14"/>
  <c r="BG531" i="14"/>
  <c r="BM531" i="14"/>
  <c r="K667" i="14"/>
  <c r="Q667" i="14"/>
  <c r="W667" i="14"/>
  <c r="AC667" i="14"/>
  <c r="AI667" i="14"/>
  <c r="AO667" i="14"/>
  <c r="AU667" i="14"/>
  <c r="BA667" i="14"/>
  <c r="BG667" i="14"/>
  <c r="BM667" i="14"/>
  <c r="K972" i="14"/>
  <c r="Q972" i="14"/>
  <c r="W972" i="14"/>
  <c r="AC972" i="14"/>
  <c r="AI972" i="14"/>
  <c r="AO972" i="14"/>
  <c r="AU972" i="14"/>
  <c r="BA972" i="14"/>
  <c r="BG972" i="14"/>
  <c r="BM972" i="14"/>
  <c r="K893" i="14"/>
  <c r="Q893" i="14"/>
  <c r="W893" i="14"/>
  <c r="AC893" i="14"/>
  <c r="AI893" i="14"/>
  <c r="AO893" i="14"/>
  <c r="AU893" i="14"/>
  <c r="BA893" i="14"/>
  <c r="BG893" i="14"/>
  <c r="BM893" i="14"/>
  <c r="K1063" i="14"/>
  <c r="Q1063" i="14"/>
  <c r="W1063" i="14"/>
  <c r="AC1063" i="14"/>
  <c r="AI1063" i="14"/>
  <c r="AO1063" i="14"/>
  <c r="AU1063" i="14"/>
  <c r="BA1063" i="14"/>
  <c r="BG1063" i="14"/>
  <c r="BM1063" i="14"/>
  <c r="K719" i="14"/>
  <c r="Q719" i="14"/>
  <c r="W719" i="14"/>
  <c r="AC719" i="14"/>
  <c r="AI719" i="14"/>
  <c r="AO719" i="14"/>
  <c r="AU719" i="14"/>
  <c r="BA719" i="14"/>
  <c r="BG719" i="14"/>
  <c r="BM719" i="14"/>
  <c r="K407" i="14"/>
  <c r="Q407" i="14"/>
  <c r="W407" i="14"/>
  <c r="AC407" i="14"/>
  <c r="AI407" i="14"/>
  <c r="AO407" i="14"/>
  <c r="AU407" i="14"/>
  <c r="BA407" i="14"/>
  <c r="BG407" i="14"/>
  <c r="BM407" i="14"/>
  <c r="K936" i="14"/>
  <c r="Q936" i="14"/>
  <c r="W936" i="14"/>
  <c r="AC936" i="14"/>
  <c r="AI936" i="14"/>
  <c r="AO936" i="14"/>
  <c r="AU936" i="14"/>
  <c r="BA936" i="14"/>
  <c r="BG936" i="14"/>
  <c r="BM936" i="14"/>
  <c r="Q1260" i="14"/>
  <c r="W1260" i="14"/>
  <c r="AC1260" i="14"/>
  <c r="AI1260" i="14"/>
  <c r="AO1260" i="14"/>
  <c r="AU1260" i="14"/>
  <c r="BA1260" i="14"/>
  <c r="BG1260" i="14"/>
  <c r="BM1260" i="14"/>
  <c r="AD1363" i="1"/>
  <c r="K441" i="14"/>
  <c r="Q441" i="14"/>
  <c r="W441" i="14"/>
  <c r="AC441" i="14"/>
  <c r="AI441" i="14"/>
  <c r="AO441" i="14"/>
  <c r="AU441" i="14"/>
  <c r="BA441" i="14"/>
  <c r="BG441" i="14"/>
  <c r="BM441" i="14"/>
  <c r="K954" i="14"/>
  <c r="Q954" i="14"/>
  <c r="W954" i="14"/>
  <c r="AC954" i="14"/>
  <c r="AI954" i="14"/>
  <c r="AO954" i="14"/>
  <c r="AU954" i="14"/>
  <c r="BA954" i="14"/>
  <c r="BG954" i="14"/>
  <c r="BM954" i="14"/>
  <c r="K123" i="14"/>
  <c r="Q123" i="14"/>
  <c r="W123" i="14"/>
  <c r="AC123" i="14"/>
  <c r="AI123" i="14"/>
  <c r="AO123" i="14"/>
  <c r="AU123" i="14"/>
  <c r="BA123" i="14"/>
  <c r="BG123" i="14"/>
  <c r="BM123" i="14"/>
  <c r="K1164" i="14"/>
  <c r="W1164" i="14"/>
  <c r="Q1164" i="14"/>
  <c r="AC1164" i="14"/>
  <c r="AI1164" i="14"/>
  <c r="AO1164" i="14"/>
  <c r="AU1164" i="14"/>
  <c r="BA1164" i="14"/>
  <c r="BG1164" i="14"/>
  <c r="BM1164" i="14"/>
  <c r="K513" i="14"/>
  <c r="Q513" i="14"/>
  <c r="W513" i="14"/>
  <c r="AC513" i="14"/>
  <c r="AI513" i="14"/>
  <c r="AO513" i="14"/>
  <c r="AU513" i="14"/>
  <c r="BA513" i="14"/>
  <c r="BG513" i="14"/>
  <c r="BM513" i="14"/>
  <c r="Q198" i="14"/>
  <c r="K198" i="14"/>
  <c r="W198" i="14"/>
  <c r="AC198" i="14"/>
  <c r="AI198" i="14"/>
  <c r="AO198" i="14"/>
  <c r="AU198" i="14"/>
  <c r="BA198" i="14"/>
  <c r="BG198" i="14"/>
  <c r="BM198" i="14"/>
  <c r="K103" i="14"/>
  <c r="Q103" i="14"/>
  <c r="W103" i="14"/>
  <c r="AC103" i="14"/>
  <c r="AI103" i="14"/>
  <c r="AO103" i="14"/>
  <c r="AU103" i="14"/>
  <c r="BA103" i="14"/>
  <c r="BG103" i="14"/>
  <c r="BM103" i="14"/>
  <c r="K647" i="14"/>
  <c r="Q647" i="14"/>
  <c r="W647" i="14"/>
  <c r="AC647" i="14"/>
  <c r="AI647" i="14"/>
  <c r="AO647" i="14"/>
  <c r="AU647" i="14"/>
  <c r="BA647" i="14"/>
  <c r="BG647" i="14"/>
  <c r="BM647" i="14"/>
  <c r="K776" i="14"/>
  <c r="Q776" i="14"/>
  <c r="W776" i="14"/>
  <c r="AC776" i="14"/>
  <c r="AI776" i="14"/>
  <c r="AO776" i="14"/>
  <c r="AU776" i="14"/>
  <c r="BA776" i="14"/>
  <c r="BG776" i="14"/>
  <c r="BM776" i="14"/>
  <c r="K1326" i="14"/>
  <c r="Q1326" i="14"/>
  <c r="W1326" i="14"/>
  <c r="AC1326" i="14"/>
  <c r="AI1326" i="14"/>
  <c r="AO1326" i="14"/>
  <c r="AU1326" i="14"/>
  <c r="BA1326" i="14"/>
  <c r="BG1326" i="14"/>
  <c r="BM1326" i="14"/>
  <c r="K1209" i="14"/>
  <c r="Q1209" i="14"/>
  <c r="W1209" i="14"/>
  <c r="AC1209" i="14"/>
  <c r="AI1209" i="14"/>
  <c r="AO1209" i="14"/>
  <c r="AU1209" i="14"/>
  <c r="BA1209" i="14"/>
  <c r="BG1209" i="14"/>
  <c r="BM1209" i="14"/>
  <c r="K1258" i="14"/>
  <c r="Q1258" i="14"/>
  <c r="W1258" i="14"/>
  <c r="AC1258" i="14"/>
  <c r="AI1258" i="14"/>
  <c r="AO1258" i="14"/>
  <c r="AU1258" i="14"/>
  <c r="BA1258" i="14"/>
  <c r="BG1258" i="14"/>
  <c r="BM1258" i="14"/>
  <c r="Q1291" i="14"/>
  <c r="W1291" i="14"/>
  <c r="AC1291" i="14"/>
  <c r="AI1291" i="14"/>
  <c r="AO1291" i="14"/>
  <c r="AU1291" i="14"/>
  <c r="BA1291" i="14"/>
  <c r="BG1291" i="14"/>
  <c r="BM1291" i="14"/>
  <c r="Q1261" i="14"/>
  <c r="W1261" i="14"/>
  <c r="AC1261" i="14"/>
  <c r="AI1261" i="14"/>
  <c r="AO1261" i="14"/>
  <c r="AU1261" i="14"/>
  <c r="BA1261" i="14"/>
  <c r="BG1261" i="14"/>
  <c r="BM1261" i="14"/>
  <c r="K49" i="14"/>
  <c r="Q49" i="14"/>
  <c r="W49" i="14"/>
  <c r="AC49" i="14"/>
  <c r="AI49" i="14"/>
  <c r="AO49" i="14"/>
  <c r="AU49" i="14"/>
  <c r="BA49" i="14"/>
  <c r="BG49" i="14"/>
  <c r="BM49" i="14"/>
  <c r="K61" i="14"/>
  <c r="Q61" i="14"/>
  <c r="W61" i="14"/>
  <c r="AC61" i="14"/>
  <c r="AI61" i="14"/>
  <c r="AO61" i="14"/>
  <c r="AU61" i="14"/>
  <c r="BA61" i="14"/>
  <c r="BG61" i="14"/>
  <c r="BM61" i="14"/>
  <c r="K36" i="14"/>
  <c r="Q36" i="14"/>
  <c r="W36" i="14"/>
  <c r="AC36" i="14"/>
  <c r="AI36" i="14"/>
  <c r="AO36" i="14"/>
  <c r="AU36" i="14"/>
  <c r="BA36" i="14"/>
  <c r="BG36" i="14"/>
  <c r="BM36" i="14"/>
  <c r="K23" i="14"/>
  <c r="Q23" i="14"/>
  <c r="W23" i="14"/>
  <c r="AC23" i="14"/>
  <c r="AI23" i="14"/>
  <c r="AO23" i="14"/>
  <c r="AU23" i="14"/>
  <c r="BA23" i="14"/>
  <c r="BG23" i="14"/>
  <c r="BM23" i="14"/>
  <c r="E401" i="14"/>
  <c r="E543" i="14"/>
  <c r="E671" i="14"/>
  <c r="E1091" i="14"/>
  <c r="E864" i="14"/>
  <c r="D1163" i="14"/>
  <c r="J1163" i="14" s="1"/>
  <c r="P1163" i="14" s="1"/>
  <c r="V1163" i="14" s="1"/>
  <c r="AB1163" i="14" s="1"/>
  <c r="AH1163" i="14" s="1"/>
  <c r="AN1163" i="14" s="1"/>
  <c r="AT1163" i="14" s="1"/>
  <c r="AZ1163" i="14" s="1"/>
  <c r="BF1163" i="14" s="1"/>
  <c r="BL1163" i="14" s="1"/>
  <c r="D315" i="14"/>
  <c r="J315" i="14" s="1"/>
  <c r="P315" i="14" s="1"/>
  <c r="V315" i="14" s="1"/>
  <c r="AB315" i="14" s="1"/>
  <c r="AH315" i="14" s="1"/>
  <c r="AN315" i="14" s="1"/>
  <c r="AT315" i="14" s="1"/>
  <c r="AZ315" i="14" s="1"/>
  <c r="BF315" i="14" s="1"/>
  <c r="BL315" i="14" s="1"/>
  <c r="D1161" i="14"/>
  <c r="D718" i="14"/>
  <c r="J718" i="14" s="1"/>
  <c r="P718" i="14" s="1"/>
  <c r="V718" i="14" s="1"/>
  <c r="AB718" i="14" s="1"/>
  <c r="AH718" i="14" s="1"/>
  <c r="AN718" i="14" s="1"/>
  <c r="AT718" i="14" s="1"/>
  <c r="AZ718" i="14" s="1"/>
  <c r="BF718" i="14" s="1"/>
  <c r="BL718" i="14" s="1"/>
  <c r="E457" i="14"/>
  <c r="E410" i="14"/>
  <c r="E435" i="14"/>
  <c r="E714" i="14"/>
  <c r="E588" i="14"/>
  <c r="E621" i="14"/>
  <c r="E629" i="14"/>
  <c r="E488" i="14"/>
  <c r="E600" i="14"/>
  <c r="E779" i="14"/>
  <c r="E891" i="14"/>
  <c r="E1163" i="14"/>
  <c r="E940" i="14"/>
  <c r="E996" i="14"/>
  <c r="E1197" i="14"/>
  <c r="E1205" i="14"/>
  <c r="E1264" i="14"/>
  <c r="E815" i="14"/>
  <c r="E1023" i="14"/>
  <c r="E1103" i="14"/>
  <c r="K1338" i="14"/>
  <c r="Q1338" i="14"/>
  <c r="W1338" i="14"/>
  <c r="AC1338" i="14"/>
  <c r="AI1338" i="14"/>
  <c r="AO1338" i="14"/>
  <c r="AU1338" i="14"/>
  <c r="BA1338" i="14"/>
  <c r="BG1338" i="14"/>
  <c r="BM1338" i="14"/>
  <c r="E1193" i="14"/>
  <c r="E890" i="14"/>
  <c r="E1026" i="14"/>
  <c r="E1162" i="14"/>
  <c r="D554" i="14"/>
  <c r="J554" i="14" s="1"/>
  <c r="P554" i="14" s="1"/>
  <c r="V554" i="14" s="1"/>
  <c r="AB554" i="14" s="1"/>
  <c r="AH554" i="14" s="1"/>
  <c r="AN554" i="14" s="1"/>
  <c r="AT554" i="14" s="1"/>
  <c r="AZ554" i="14" s="1"/>
  <c r="BF554" i="14" s="1"/>
  <c r="BL554" i="14" s="1"/>
  <c r="D898" i="14"/>
  <c r="J898" i="14" s="1"/>
  <c r="P898" i="14" s="1"/>
  <c r="V898" i="14" s="1"/>
  <c r="AB898" i="14" s="1"/>
  <c r="AH898" i="14" s="1"/>
  <c r="AN898" i="14" s="1"/>
  <c r="AT898" i="14" s="1"/>
  <c r="AZ898" i="14" s="1"/>
  <c r="BF898" i="14" s="1"/>
  <c r="BL898" i="14" s="1"/>
  <c r="D339" i="14"/>
  <c r="J339" i="14" s="1"/>
  <c r="P339" i="14" s="1"/>
  <c r="V339" i="14" s="1"/>
  <c r="AB339" i="14" s="1"/>
  <c r="AH339" i="14" s="1"/>
  <c r="AN339" i="14" s="1"/>
  <c r="AT339" i="14" s="1"/>
  <c r="AZ339" i="14" s="1"/>
  <c r="BF339" i="14" s="1"/>
  <c r="BL339" i="14" s="1"/>
  <c r="D467" i="14"/>
  <c r="J467" i="14" s="1"/>
  <c r="P467" i="14" s="1"/>
  <c r="V467" i="14" s="1"/>
  <c r="AB467" i="14" s="1"/>
  <c r="AH467" i="14" s="1"/>
  <c r="AN467" i="14" s="1"/>
  <c r="AT467" i="14" s="1"/>
  <c r="AZ467" i="14" s="1"/>
  <c r="BF467" i="14" s="1"/>
  <c r="BL467" i="14" s="1"/>
  <c r="D940" i="14"/>
  <c r="J940" i="14" s="1"/>
  <c r="P940" i="14" s="1"/>
  <c r="V940" i="14" s="1"/>
  <c r="AB940" i="14" s="1"/>
  <c r="AH940" i="14" s="1"/>
  <c r="AN940" i="14" s="1"/>
  <c r="AT940" i="14" s="1"/>
  <c r="AZ940" i="14" s="1"/>
  <c r="BF940" i="14" s="1"/>
  <c r="BL940" i="14" s="1"/>
  <c r="D691" i="14"/>
  <c r="J691" i="14" s="1"/>
  <c r="P691" i="14" s="1"/>
  <c r="V691" i="14" s="1"/>
  <c r="AB691" i="14" s="1"/>
  <c r="AH691" i="14" s="1"/>
  <c r="AN691" i="14" s="1"/>
  <c r="AT691" i="14" s="1"/>
  <c r="AZ691" i="14" s="1"/>
  <c r="BF691" i="14" s="1"/>
  <c r="BL691" i="14" s="1"/>
  <c r="D885" i="14"/>
  <c r="D1197" i="14"/>
  <c r="J1197" i="14" s="1"/>
  <c r="P1197" i="14" s="1"/>
  <c r="V1197" i="14" s="1"/>
  <c r="AB1197" i="14" s="1"/>
  <c r="AH1197" i="14" s="1"/>
  <c r="AN1197" i="14" s="1"/>
  <c r="AT1197" i="14" s="1"/>
  <c r="AZ1197" i="14" s="1"/>
  <c r="BF1197" i="14" s="1"/>
  <c r="BL1197" i="14" s="1"/>
  <c r="D405" i="14"/>
  <c r="J405" i="14" s="1"/>
  <c r="P405" i="14" s="1"/>
  <c r="V405" i="14" s="1"/>
  <c r="AB405" i="14" s="1"/>
  <c r="AH405" i="14" s="1"/>
  <c r="AN405" i="14" s="1"/>
  <c r="AT405" i="14" s="1"/>
  <c r="AZ405" i="14" s="1"/>
  <c r="BF405" i="14" s="1"/>
  <c r="BL405" i="14" s="1"/>
  <c r="D692" i="14"/>
  <c r="J692" i="14" s="1"/>
  <c r="P692" i="14" s="1"/>
  <c r="V692" i="14" s="1"/>
  <c r="AB692" i="14" s="1"/>
  <c r="AH692" i="14" s="1"/>
  <c r="AN692" i="14" s="1"/>
  <c r="AT692" i="14" s="1"/>
  <c r="AZ692" i="14" s="1"/>
  <c r="BF692" i="14" s="1"/>
  <c r="BL692" i="14" s="1"/>
  <c r="D457" i="14"/>
  <c r="J457" i="14" s="1"/>
  <c r="P457" i="14" s="1"/>
  <c r="V457" i="14" s="1"/>
  <c r="AB457" i="14" s="1"/>
  <c r="AH457" i="14" s="1"/>
  <c r="AN457" i="14" s="1"/>
  <c r="AT457" i="14" s="1"/>
  <c r="AZ457" i="14" s="1"/>
  <c r="BF457" i="14" s="1"/>
  <c r="BL457" i="14" s="1"/>
  <c r="D462" i="14"/>
  <c r="J462" i="14" s="1"/>
  <c r="P462" i="14" s="1"/>
  <c r="V462" i="14" s="1"/>
  <c r="AB462" i="14" s="1"/>
  <c r="AH462" i="14" s="1"/>
  <c r="AN462" i="14" s="1"/>
  <c r="AT462" i="14" s="1"/>
  <c r="AZ462" i="14" s="1"/>
  <c r="BF462" i="14" s="1"/>
  <c r="BL462" i="14" s="1"/>
  <c r="D606" i="14"/>
  <c r="J606" i="14" s="1"/>
  <c r="P606" i="14" s="1"/>
  <c r="V606" i="14" s="1"/>
  <c r="AB606" i="14" s="1"/>
  <c r="AH606" i="14" s="1"/>
  <c r="AN606" i="14" s="1"/>
  <c r="AT606" i="14" s="1"/>
  <c r="AZ606" i="14" s="1"/>
  <c r="BF606" i="14" s="1"/>
  <c r="BL606" i="14" s="1"/>
  <c r="D742" i="14"/>
  <c r="J742" i="14" s="1"/>
  <c r="P742" i="14" s="1"/>
  <c r="V742" i="14" s="1"/>
  <c r="AB742" i="14" s="1"/>
  <c r="AH742" i="14" s="1"/>
  <c r="AN742" i="14" s="1"/>
  <c r="AT742" i="14" s="1"/>
  <c r="AZ742" i="14" s="1"/>
  <c r="BF742" i="14" s="1"/>
  <c r="BL742" i="14" s="1"/>
  <c r="D687" i="14"/>
  <c r="J687" i="14" s="1"/>
  <c r="P687" i="14" s="1"/>
  <c r="V687" i="14" s="1"/>
  <c r="AB687" i="14" s="1"/>
  <c r="AH687" i="14" s="1"/>
  <c r="AN687" i="14" s="1"/>
  <c r="AT687" i="14" s="1"/>
  <c r="AZ687" i="14" s="1"/>
  <c r="BF687" i="14" s="1"/>
  <c r="BL687" i="14" s="1"/>
  <c r="D599" i="14"/>
  <c r="J599" i="14" s="1"/>
  <c r="P599" i="14" s="1"/>
  <c r="V599" i="14" s="1"/>
  <c r="AB599" i="14" s="1"/>
  <c r="AH599" i="14" s="1"/>
  <c r="AN599" i="14" s="1"/>
  <c r="AT599" i="14" s="1"/>
  <c r="AZ599" i="14" s="1"/>
  <c r="BF599" i="14" s="1"/>
  <c r="BL599" i="14" s="1"/>
  <c r="D743" i="14"/>
  <c r="J743" i="14" s="1"/>
  <c r="P743" i="14" s="1"/>
  <c r="V743" i="14" s="1"/>
  <c r="AB743" i="14" s="1"/>
  <c r="AH743" i="14" s="1"/>
  <c r="AN743" i="14" s="1"/>
  <c r="AT743" i="14" s="1"/>
  <c r="AZ743" i="14" s="1"/>
  <c r="BF743" i="14" s="1"/>
  <c r="BL743" i="14" s="1"/>
  <c r="D896" i="14"/>
  <c r="J896" i="14" s="1"/>
  <c r="P896" i="14" s="1"/>
  <c r="V896" i="14" s="1"/>
  <c r="AB896" i="14" s="1"/>
  <c r="AH896" i="14" s="1"/>
  <c r="AN896" i="14" s="1"/>
  <c r="AT896" i="14" s="1"/>
  <c r="AZ896" i="14" s="1"/>
  <c r="BF896" i="14" s="1"/>
  <c r="BL896" i="14" s="1"/>
  <c r="D1290" i="14"/>
  <c r="E465" i="14"/>
  <c r="E587" i="14"/>
  <c r="E485" i="14"/>
  <c r="E692" i="14"/>
  <c r="E868" i="14"/>
  <c r="E1353" i="14"/>
  <c r="D995" i="14"/>
  <c r="J995" i="14" s="1"/>
  <c r="P995" i="14" s="1"/>
  <c r="V995" i="14" s="1"/>
  <c r="AB995" i="14" s="1"/>
  <c r="AH995" i="14" s="1"/>
  <c r="AN995" i="14" s="1"/>
  <c r="AT995" i="14" s="1"/>
  <c r="AZ995" i="14" s="1"/>
  <c r="BF995" i="14" s="1"/>
  <c r="BL995" i="14" s="1"/>
  <c r="D1114" i="14"/>
  <c r="D1100" i="14"/>
  <c r="J1100" i="14" s="1"/>
  <c r="P1100" i="14" s="1"/>
  <c r="V1100" i="14" s="1"/>
  <c r="AB1100" i="14" s="1"/>
  <c r="AH1100" i="14" s="1"/>
  <c r="AN1100" i="14" s="1"/>
  <c r="AT1100" i="14" s="1"/>
  <c r="AZ1100" i="14" s="1"/>
  <c r="BF1100" i="14" s="1"/>
  <c r="BL1100" i="14" s="1"/>
  <c r="D869" i="14"/>
  <c r="J869" i="14" s="1"/>
  <c r="P869" i="14" s="1"/>
  <c r="V869" i="14" s="1"/>
  <c r="AB869" i="14" s="1"/>
  <c r="AH869" i="14" s="1"/>
  <c r="AN869" i="14" s="1"/>
  <c r="AT869" i="14" s="1"/>
  <c r="AZ869" i="14" s="1"/>
  <c r="BF869" i="14" s="1"/>
  <c r="BL869" i="14" s="1"/>
  <c r="D438" i="14"/>
  <c r="J438" i="14" s="1"/>
  <c r="P438" i="14" s="1"/>
  <c r="V438" i="14" s="1"/>
  <c r="AB438" i="14" s="1"/>
  <c r="AH438" i="14" s="1"/>
  <c r="AN438" i="14" s="1"/>
  <c r="AT438" i="14" s="1"/>
  <c r="AZ438" i="14" s="1"/>
  <c r="BF438" i="14" s="1"/>
  <c r="BL438" i="14" s="1"/>
  <c r="D671" i="14"/>
  <c r="J671" i="14" s="1"/>
  <c r="P671" i="14" s="1"/>
  <c r="V671" i="14" s="1"/>
  <c r="AB671" i="14" s="1"/>
  <c r="AH671" i="14" s="1"/>
  <c r="AN671" i="14" s="1"/>
  <c r="AT671" i="14" s="1"/>
  <c r="AZ671" i="14" s="1"/>
  <c r="BF671" i="14" s="1"/>
  <c r="BL671" i="14" s="1"/>
  <c r="D888" i="14"/>
  <c r="J888" i="14" s="1"/>
  <c r="P888" i="14" s="1"/>
  <c r="V888" i="14" s="1"/>
  <c r="AB888" i="14" s="1"/>
  <c r="AH888" i="14" s="1"/>
  <c r="AN888" i="14" s="1"/>
  <c r="AT888" i="14" s="1"/>
  <c r="AZ888" i="14" s="1"/>
  <c r="BF888" i="14" s="1"/>
  <c r="BL888" i="14" s="1"/>
  <c r="D1342" i="14"/>
  <c r="E746" i="14"/>
  <c r="E459" i="14"/>
  <c r="E722" i="14"/>
  <c r="E412" i="14"/>
  <c r="E460" i="14"/>
  <c r="E748" i="14"/>
  <c r="E381" i="14"/>
  <c r="E445" i="14"/>
  <c r="E438" i="14"/>
  <c r="E582" i="14"/>
  <c r="E599" i="14"/>
  <c r="E544" i="14"/>
  <c r="E552" i="14"/>
  <c r="E1115" i="14"/>
  <c r="Q1238" i="14"/>
  <c r="W1238" i="14"/>
  <c r="AC1238" i="14"/>
  <c r="AI1238" i="14"/>
  <c r="AO1238" i="14"/>
  <c r="AU1238" i="14"/>
  <c r="BA1238" i="14"/>
  <c r="BG1238" i="14"/>
  <c r="BM1238" i="14"/>
  <c r="E1305" i="14"/>
  <c r="E1196" i="14"/>
  <c r="E1272" i="14"/>
  <c r="E1175" i="14"/>
  <c r="E1065" i="14"/>
  <c r="E1153" i="14"/>
  <c r="E898" i="14"/>
  <c r="D458" i="14"/>
  <c r="J458" i="14" s="1"/>
  <c r="P458" i="14" s="1"/>
  <c r="V458" i="14" s="1"/>
  <c r="AB458" i="14" s="1"/>
  <c r="AH458" i="14" s="1"/>
  <c r="AN458" i="14" s="1"/>
  <c r="AT458" i="14" s="1"/>
  <c r="AZ458" i="14" s="1"/>
  <c r="BF458" i="14" s="1"/>
  <c r="BL458" i="14" s="1"/>
  <c r="D602" i="14"/>
  <c r="J602" i="14" s="1"/>
  <c r="P602" i="14" s="1"/>
  <c r="V602" i="14" s="1"/>
  <c r="AB602" i="14" s="1"/>
  <c r="AH602" i="14" s="1"/>
  <c r="AN602" i="14" s="1"/>
  <c r="AT602" i="14" s="1"/>
  <c r="AZ602" i="14" s="1"/>
  <c r="BF602" i="14" s="1"/>
  <c r="BL602" i="14" s="1"/>
  <c r="D312" i="14"/>
  <c r="J312" i="14" s="1"/>
  <c r="P312" i="14" s="1"/>
  <c r="V312" i="14" s="1"/>
  <c r="AB312" i="14" s="1"/>
  <c r="AH312" i="14" s="1"/>
  <c r="AN312" i="14" s="1"/>
  <c r="AT312" i="14" s="1"/>
  <c r="AZ312" i="14" s="1"/>
  <c r="BF312" i="14" s="1"/>
  <c r="BL312" i="14" s="1"/>
  <c r="D401" i="14"/>
  <c r="J401" i="14" s="1"/>
  <c r="P401" i="14" s="1"/>
  <c r="V401" i="14" s="1"/>
  <c r="AB401" i="14" s="1"/>
  <c r="AH401" i="14" s="1"/>
  <c r="AN401" i="14" s="1"/>
  <c r="AT401" i="14" s="1"/>
  <c r="AZ401" i="14" s="1"/>
  <c r="BF401" i="14" s="1"/>
  <c r="BL401" i="14" s="1"/>
  <c r="D379" i="14"/>
  <c r="J379" i="14" s="1"/>
  <c r="P379" i="14" s="1"/>
  <c r="V379" i="14" s="1"/>
  <c r="AB379" i="14" s="1"/>
  <c r="AH379" i="14" s="1"/>
  <c r="AN379" i="14" s="1"/>
  <c r="AT379" i="14" s="1"/>
  <c r="AZ379" i="14" s="1"/>
  <c r="BF379" i="14" s="1"/>
  <c r="BL379" i="14" s="1"/>
  <c r="D836" i="14"/>
  <c r="J836" i="14" s="1"/>
  <c r="P836" i="14" s="1"/>
  <c r="V836" i="14" s="1"/>
  <c r="AB836" i="14" s="1"/>
  <c r="AH836" i="14" s="1"/>
  <c r="AN836" i="14" s="1"/>
  <c r="AT836" i="14" s="1"/>
  <c r="AZ836" i="14" s="1"/>
  <c r="BF836" i="14" s="1"/>
  <c r="BL836" i="14" s="1"/>
  <c r="D953" i="14"/>
  <c r="J953" i="14" s="1"/>
  <c r="P953" i="14" s="1"/>
  <c r="V953" i="14" s="1"/>
  <c r="AB953" i="14" s="1"/>
  <c r="AH953" i="14" s="1"/>
  <c r="AN953" i="14" s="1"/>
  <c r="AT953" i="14" s="1"/>
  <c r="AZ953" i="14" s="1"/>
  <c r="BF953" i="14" s="1"/>
  <c r="BL953" i="14" s="1"/>
  <c r="D380" i="14"/>
  <c r="J380" i="14" s="1"/>
  <c r="P380" i="14" s="1"/>
  <c r="V380" i="14" s="1"/>
  <c r="AB380" i="14" s="1"/>
  <c r="AH380" i="14" s="1"/>
  <c r="AN380" i="14" s="1"/>
  <c r="AT380" i="14" s="1"/>
  <c r="AZ380" i="14" s="1"/>
  <c r="BF380" i="14" s="1"/>
  <c r="BL380" i="14" s="1"/>
  <c r="D548" i="14"/>
  <c r="J548" i="14" s="1"/>
  <c r="P548" i="14" s="1"/>
  <c r="V548" i="14" s="1"/>
  <c r="AB548" i="14" s="1"/>
  <c r="AH548" i="14" s="1"/>
  <c r="AN548" i="14" s="1"/>
  <c r="AT548" i="14" s="1"/>
  <c r="AZ548" i="14" s="1"/>
  <c r="BF548" i="14" s="1"/>
  <c r="BL548" i="14" s="1"/>
  <c r="D715" i="14"/>
  <c r="J715" i="14" s="1"/>
  <c r="P715" i="14" s="1"/>
  <c r="V715" i="14" s="1"/>
  <c r="AB715" i="14" s="1"/>
  <c r="AH715" i="14" s="1"/>
  <c r="AN715" i="14" s="1"/>
  <c r="AT715" i="14" s="1"/>
  <c r="AZ715" i="14" s="1"/>
  <c r="BF715" i="14" s="1"/>
  <c r="BL715" i="14" s="1"/>
  <c r="D817" i="14"/>
  <c r="J817" i="14" s="1"/>
  <c r="P817" i="14" s="1"/>
  <c r="V817" i="14" s="1"/>
  <c r="AB817" i="14" s="1"/>
  <c r="AH817" i="14" s="1"/>
  <c r="AN817" i="14" s="1"/>
  <c r="AT817" i="14" s="1"/>
  <c r="AZ817" i="14" s="1"/>
  <c r="BF817" i="14" s="1"/>
  <c r="BL817" i="14" s="1"/>
  <c r="D337" i="14"/>
  <c r="J337" i="14" s="1"/>
  <c r="P337" i="14" s="1"/>
  <c r="V337" i="14" s="1"/>
  <c r="AB337" i="14" s="1"/>
  <c r="AH337" i="14" s="1"/>
  <c r="AN337" i="14" s="1"/>
  <c r="AT337" i="14" s="1"/>
  <c r="AZ337" i="14" s="1"/>
  <c r="BF337" i="14" s="1"/>
  <c r="BL337" i="14" s="1"/>
  <c r="D413" i="14"/>
  <c r="J413" i="14" s="1"/>
  <c r="P413" i="14" s="1"/>
  <c r="V413" i="14" s="1"/>
  <c r="AB413" i="14" s="1"/>
  <c r="AH413" i="14" s="1"/>
  <c r="AN413" i="14" s="1"/>
  <c r="AT413" i="14" s="1"/>
  <c r="AZ413" i="14" s="1"/>
  <c r="BF413" i="14" s="1"/>
  <c r="BL413" i="14" s="1"/>
  <c r="D581" i="14"/>
  <c r="J581" i="14" s="1"/>
  <c r="P581" i="14" s="1"/>
  <c r="V581" i="14" s="1"/>
  <c r="AB581" i="14" s="1"/>
  <c r="AH581" i="14" s="1"/>
  <c r="AN581" i="14" s="1"/>
  <c r="AT581" i="14" s="1"/>
  <c r="AZ581" i="14" s="1"/>
  <c r="BF581" i="14" s="1"/>
  <c r="BL581" i="14" s="1"/>
  <c r="D716" i="14"/>
  <c r="J716" i="14" s="1"/>
  <c r="P716" i="14" s="1"/>
  <c r="V716" i="14" s="1"/>
  <c r="AB716" i="14" s="1"/>
  <c r="AH716" i="14" s="1"/>
  <c r="AN716" i="14" s="1"/>
  <c r="AT716" i="14" s="1"/>
  <c r="AZ716" i="14" s="1"/>
  <c r="BF716" i="14" s="1"/>
  <c r="BL716" i="14" s="1"/>
  <c r="D870" i="14"/>
  <c r="J870" i="14" s="1"/>
  <c r="P870" i="14" s="1"/>
  <c r="V870" i="14" s="1"/>
  <c r="AB870" i="14" s="1"/>
  <c r="AH870" i="14" s="1"/>
  <c r="AN870" i="14" s="1"/>
  <c r="AT870" i="14" s="1"/>
  <c r="AZ870" i="14" s="1"/>
  <c r="BF870" i="14" s="1"/>
  <c r="BL870" i="14" s="1"/>
  <c r="D488" i="14"/>
  <c r="J488" i="14" s="1"/>
  <c r="P488" i="14" s="1"/>
  <c r="V488" i="14" s="1"/>
  <c r="AB488" i="14" s="1"/>
  <c r="AH488" i="14" s="1"/>
  <c r="AN488" i="14" s="1"/>
  <c r="AT488" i="14" s="1"/>
  <c r="AZ488" i="14" s="1"/>
  <c r="BF488" i="14" s="1"/>
  <c r="BL488" i="14" s="1"/>
  <c r="D470" i="14"/>
  <c r="J470" i="14" s="1"/>
  <c r="P470" i="14" s="1"/>
  <c r="V470" i="14" s="1"/>
  <c r="AB470" i="14" s="1"/>
  <c r="AH470" i="14" s="1"/>
  <c r="AN470" i="14" s="1"/>
  <c r="AT470" i="14" s="1"/>
  <c r="AZ470" i="14" s="1"/>
  <c r="BF470" i="14" s="1"/>
  <c r="BL470" i="14" s="1"/>
  <c r="D622" i="14"/>
  <c r="J622" i="14" s="1"/>
  <c r="P622" i="14" s="1"/>
  <c r="V622" i="14" s="1"/>
  <c r="AB622" i="14" s="1"/>
  <c r="AH622" i="14" s="1"/>
  <c r="AN622" i="14" s="1"/>
  <c r="AT622" i="14" s="1"/>
  <c r="AZ622" i="14" s="1"/>
  <c r="BF622" i="14" s="1"/>
  <c r="BL622" i="14" s="1"/>
  <c r="D791" i="14"/>
  <c r="J791" i="14" s="1"/>
  <c r="P791" i="14" s="1"/>
  <c r="V791" i="14" s="1"/>
  <c r="AB791" i="14" s="1"/>
  <c r="AH791" i="14" s="1"/>
  <c r="AN791" i="14" s="1"/>
  <c r="AT791" i="14" s="1"/>
  <c r="AZ791" i="14" s="1"/>
  <c r="BF791" i="14" s="1"/>
  <c r="BL791" i="14" s="1"/>
  <c r="D377" i="14"/>
  <c r="J377" i="14" s="1"/>
  <c r="P377" i="14" s="1"/>
  <c r="V377" i="14" s="1"/>
  <c r="AB377" i="14" s="1"/>
  <c r="AH377" i="14" s="1"/>
  <c r="AN377" i="14" s="1"/>
  <c r="AT377" i="14" s="1"/>
  <c r="AZ377" i="14" s="1"/>
  <c r="BF377" i="14" s="1"/>
  <c r="BL377" i="14" s="1"/>
  <c r="D623" i="14"/>
  <c r="J623" i="14" s="1"/>
  <c r="P623" i="14" s="1"/>
  <c r="V623" i="14" s="1"/>
  <c r="AB623" i="14" s="1"/>
  <c r="AH623" i="14" s="1"/>
  <c r="AN623" i="14" s="1"/>
  <c r="AT623" i="14" s="1"/>
  <c r="AZ623" i="14" s="1"/>
  <c r="BF623" i="14" s="1"/>
  <c r="BL623" i="14" s="1"/>
  <c r="D1239" i="14"/>
  <c r="D1353" i="14"/>
  <c r="D1289" i="14"/>
  <c r="D1237" i="14"/>
  <c r="J1237" i="14" s="1"/>
  <c r="P1237" i="14" s="1"/>
  <c r="V1237" i="14" s="1"/>
  <c r="AB1237" i="14" s="1"/>
  <c r="AH1237" i="14" s="1"/>
  <c r="AN1237" i="14" s="1"/>
  <c r="AT1237" i="14" s="1"/>
  <c r="AZ1237" i="14" s="1"/>
  <c r="BF1237" i="14" s="1"/>
  <c r="BL1237" i="14" s="1"/>
  <c r="D1303" i="14"/>
  <c r="J1303" i="14" s="1"/>
  <c r="P1303" i="14" s="1"/>
  <c r="V1303" i="14" s="1"/>
  <c r="AB1303" i="14" s="1"/>
  <c r="AH1303" i="14" s="1"/>
  <c r="AN1303" i="14" s="1"/>
  <c r="AT1303" i="14" s="1"/>
  <c r="AZ1303" i="14" s="1"/>
  <c r="BF1303" i="14" s="1"/>
  <c r="BL1303" i="14" s="1"/>
  <c r="E886" i="14"/>
  <c r="D746" i="14"/>
  <c r="J746" i="14" s="1"/>
  <c r="P746" i="14" s="1"/>
  <c r="V746" i="14" s="1"/>
  <c r="AB746" i="14" s="1"/>
  <c r="AH746" i="14" s="1"/>
  <c r="AN746" i="14" s="1"/>
  <c r="AT746" i="14" s="1"/>
  <c r="AZ746" i="14" s="1"/>
  <c r="BF746" i="14" s="1"/>
  <c r="BL746" i="14" s="1"/>
  <c r="D459" i="14"/>
  <c r="J459" i="14" s="1"/>
  <c r="P459" i="14" s="1"/>
  <c r="V459" i="14" s="1"/>
  <c r="AB459" i="14" s="1"/>
  <c r="AH459" i="14" s="1"/>
  <c r="AN459" i="14" s="1"/>
  <c r="AT459" i="14" s="1"/>
  <c r="AZ459" i="14" s="1"/>
  <c r="BF459" i="14" s="1"/>
  <c r="BL459" i="14" s="1"/>
  <c r="D381" i="14"/>
  <c r="J381" i="14" s="1"/>
  <c r="P381" i="14" s="1"/>
  <c r="V381" i="14" s="1"/>
  <c r="AB381" i="14" s="1"/>
  <c r="AH381" i="14" s="1"/>
  <c r="AN381" i="14" s="1"/>
  <c r="AT381" i="14" s="1"/>
  <c r="AZ381" i="14" s="1"/>
  <c r="BF381" i="14" s="1"/>
  <c r="BL381" i="14" s="1"/>
  <c r="D1103" i="14"/>
  <c r="J1103" i="14" s="1"/>
  <c r="P1103" i="14" s="1"/>
  <c r="V1103" i="14" s="1"/>
  <c r="AB1103" i="14" s="1"/>
  <c r="AH1103" i="14" s="1"/>
  <c r="AN1103" i="14" s="1"/>
  <c r="AT1103" i="14" s="1"/>
  <c r="AZ1103" i="14" s="1"/>
  <c r="BF1103" i="14" s="1"/>
  <c r="BL1103" i="14" s="1"/>
  <c r="D583" i="14"/>
  <c r="J583" i="14" s="1"/>
  <c r="P583" i="14" s="1"/>
  <c r="V583" i="14" s="1"/>
  <c r="AB583" i="14" s="1"/>
  <c r="AH583" i="14" s="1"/>
  <c r="AN583" i="14" s="1"/>
  <c r="AT583" i="14" s="1"/>
  <c r="AZ583" i="14" s="1"/>
  <c r="BF583" i="14" s="1"/>
  <c r="BL583" i="14" s="1"/>
  <c r="D1315" i="14"/>
  <c r="J1315" i="14" s="1"/>
  <c r="P1315" i="14" s="1"/>
  <c r="V1315" i="14" s="1"/>
  <c r="AB1315" i="14" s="1"/>
  <c r="AH1315" i="14" s="1"/>
  <c r="AN1315" i="14" s="1"/>
  <c r="AT1315" i="14" s="1"/>
  <c r="AZ1315" i="14" s="1"/>
  <c r="BF1315" i="14" s="1"/>
  <c r="BL1315" i="14" s="1"/>
  <c r="E402" i="14"/>
  <c r="E602" i="14"/>
  <c r="E315" i="14"/>
  <c r="E467" i="14"/>
  <c r="E547" i="14"/>
  <c r="E468" i="14"/>
  <c r="E548" i="14"/>
  <c r="E581" i="14"/>
  <c r="E311" i="14"/>
  <c r="E439" i="14"/>
  <c r="E718" i="14"/>
  <c r="E440" i="14"/>
  <c r="E624" i="14"/>
  <c r="E1027" i="14"/>
  <c r="E861" i="14"/>
  <c r="E1166" i="14"/>
  <c r="E839" i="14"/>
  <c r="E816" i="14"/>
  <c r="E888" i="14"/>
  <c r="E896" i="14"/>
  <c r="E1289" i="14"/>
  <c r="E1352" i="14"/>
  <c r="E1009" i="14"/>
  <c r="E1161" i="14"/>
  <c r="E1290" i="14"/>
  <c r="D314" i="14"/>
  <c r="J314" i="14" s="1"/>
  <c r="P314" i="14" s="1"/>
  <c r="V314" i="14" s="1"/>
  <c r="AB314" i="14" s="1"/>
  <c r="AH314" i="14" s="1"/>
  <c r="AN314" i="14" s="1"/>
  <c r="AT314" i="14" s="1"/>
  <c r="AZ314" i="14" s="1"/>
  <c r="BF314" i="14" s="1"/>
  <c r="BL314" i="14" s="1"/>
  <c r="D466" i="14"/>
  <c r="J466" i="14" s="1"/>
  <c r="P466" i="14" s="1"/>
  <c r="V466" i="14" s="1"/>
  <c r="AB466" i="14" s="1"/>
  <c r="AH466" i="14" s="1"/>
  <c r="AN466" i="14" s="1"/>
  <c r="AT466" i="14" s="1"/>
  <c r="AZ466" i="14" s="1"/>
  <c r="BF466" i="14" s="1"/>
  <c r="BL466" i="14" s="1"/>
  <c r="D626" i="14"/>
  <c r="J626" i="14" s="1"/>
  <c r="P626" i="14" s="1"/>
  <c r="V626" i="14" s="1"/>
  <c r="AB626" i="14" s="1"/>
  <c r="AH626" i="14" s="1"/>
  <c r="AN626" i="14" s="1"/>
  <c r="AT626" i="14" s="1"/>
  <c r="AZ626" i="14" s="1"/>
  <c r="BF626" i="14" s="1"/>
  <c r="BL626" i="14" s="1"/>
  <c r="D779" i="14"/>
  <c r="J779" i="14" s="1"/>
  <c r="P779" i="14" s="1"/>
  <c r="V779" i="14" s="1"/>
  <c r="AB779" i="14" s="1"/>
  <c r="AH779" i="14" s="1"/>
  <c r="AN779" i="14" s="1"/>
  <c r="AT779" i="14" s="1"/>
  <c r="AZ779" i="14" s="1"/>
  <c r="BF779" i="14" s="1"/>
  <c r="BL779" i="14" s="1"/>
  <c r="D1027" i="14"/>
  <c r="J1027" i="14" s="1"/>
  <c r="P1027" i="14" s="1"/>
  <c r="V1027" i="14" s="1"/>
  <c r="AB1027" i="14" s="1"/>
  <c r="AH1027" i="14" s="1"/>
  <c r="AN1027" i="14" s="1"/>
  <c r="AT1027" i="14" s="1"/>
  <c r="AZ1027" i="14" s="1"/>
  <c r="BF1027" i="14" s="1"/>
  <c r="BL1027" i="14" s="1"/>
  <c r="D584" i="14"/>
  <c r="J584" i="14" s="1"/>
  <c r="P584" i="14" s="1"/>
  <c r="V584" i="14" s="1"/>
  <c r="AB584" i="14" s="1"/>
  <c r="AH584" i="14" s="1"/>
  <c r="AN584" i="14" s="1"/>
  <c r="AT584" i="14" s="1"/>
  <c r="AZ584" i="14" s="1"/>
  <c r="BF584" i="14" s="1"/>
  <c r="BL584" i="14" s="1"/>
  <c r="D403" i="14"/>
  <c r="J403" i="14" s="1"/>
  <c r="P403" i="14" s="1"/>
  <c r="V403" i="14" s="1"/>
  <c r="AB403" i="14" s="1"/>
  <c r="AH403" i="14" s="1"/>
  <c r="AN403" i="14" s="1"/>
  <c r="AT403" i="14" s="1"/>
  <c r="AZ403" i="14" s="1"/>
  <c r="BF403" i="14" s="1"/>
  <c r="BL403" i="14" s="1"/>
  <c r="D690" i="14"/>
  <c r="J690" i="14" s="1"/>
  <c r="P690" i="14" s="1"/>
  <c r="V690" i="14" s="1"/>
  <c r="AB690" i="14" s="1"/>
  <c r="AH690" i="14" s="1"/>
  <c r="AN690" i="14" s="1"/>
  <c r="AT690" i="14" s="1"/>
  <c r="AZ690" i="14" s="1"/>
  <c r="BF690" i="14" s="1"/>
  <c r="BL690" i="14" s="1"/>
  <c r="D860" i="14"/>
  <c r="D720" i="14"/>
  <c r="J720" i="14" s="1"/>
  <c r="P720" i="14" s="1"/>
  <c r="V720" i="14" s="1"/>
  <c r="AB720" i="14" s="1"/>
  <c r="AH720" i="14" s="1"/>
  <c r="AN720" i="14" s="1"/>
  <c r="AT720" i="14" s="1"/>
  <c r="AZ720" i="14" s="1"/>
  <c r="BF720" i="14" s="1"/>
  <c r="BL720" i="14" s="1"/>
  <c r="D404" i="14"/>
  <c r="J404" i="14" s="1"/>
  <c r="P404" i="14" s="1"/>
  <c r="V404" i="14" s="1"/>
  <c r="AB404" i="14" s="1"/>
  <c r="AH404" i="14" s="1"/>
  <c r="AN404" i="14" s="1"/>
  <c r="AT404" i="14" s="1"/>
  <c r="AZ404" i="14" s="1"/>
  <c r="BF404" i="14" s="1"/>
  <c r="BL404" i="14" s="1"/>
  <c r="D580" i="14"/>
  <c r="J580" i="14" s="1"/>
  <c r="P580" i="14" s="1"/>
  <c r="V580" i="14" s="1"/>
  <c r="AB580" i="14" s="1"/>
  <c r="AH580" i="14" s="1"/>
  <c r="AN580" i="14" s="1"/>
  <c r="AT580" i="14" s="1"/>
  <c r="AZ580" i="14" s="1"/>
  <c r="BF580" i="14" s="1"/>
  <c r="BL580" i="14" s="1"/>
  <c r="D723" i="14"/>
  <c r="J723" i="14" s="1"/>
  <c r="P723" i="14" s="1"/>
  <c r="V723" i="14" s="1"/>
  <c r="AB723" i="14" s="1"/>
  <c r="AH723" i="14" s="1"/>
  <c r="AN723" i="14" s="1"/>
  <c r="AT723" i="14" s="1"/>
  <c r="AZ723" i="14" s="1"/>
  <c r="BF723" i="14" s="1"/>
  <c r="BL723" i="14" s="1"/>
  <c r="D865" i="14"/>
  <c r="J865" i="14" s="1"/>
  <c r="P865" i="14" s="1"/>
  <c r="V865" i="14" s="1"/>
  <c r="AB865" i="14" s="1"/>
  <c r="AH865" i="14" s="1"/>
  <c r="AN865" i="14" s="1"/>
  <c r="AT865" i="14" s="1"/>
  <c r="AZ865" i="14" s="1"/>
  <c r="BF865" i="14" s="1"/>
  <c r="BL865" i="14" s="1"/>
  <c r="D745" i="14"/>
  <c r="J745" i="14" s="1"/>
  <c r="P745" i="14" s="1"/>
  <c r="V745" i="14" s="1"/>
  <c r="AB745" i="14" s="1"/>
  <c r="AH745" i="14" s="1"/>
  <c r="AN745" i="14" s="1"/>
  <c r="AT745" i="14" s="1"/>
  <c r="AZ745" i="14" s="1"/>
  <c r="BF745" i="14" s="1"/>
  <c r="BL745" i="14" s="1"/>
  <c r="D277" i="14"/>
  <c r="J277" i="14" s="1"/>
  <c r="P277" i="14" s="1"/>
  <c r="V277" i="14" s="1"/>
  <c r="AB277" i="14" s="1"/>
  <c r="AH277" i="14" s="1"/>
  <c r="AN277" i="14" s="1"/>
  <c r="AT277" i="14" s="1"/>
  <c r="AZ277" i="14" s="1"/>
  <c r="BF277" i="14" s="1"/>
  <c r="BL277" i="14" s="1"/>
  <c r="D437" i="14"/>
  <c r="J437" i="14" s="1"/>
  <c r="P437" i="14" s="1"/>
  <c r="V437" i="14" s="1"/>
  <c r="AB437" i="14" s="1"/>
  <c r="AH437" i="14" s="1"/>
  <c r="AN437" i="14" s="1"/>
  <c r="AT437" i="14" s="1"/>
  <c r="AZ437" i="14" s="1"/>
  <c r="BF437" i="14" s="1"/>
  <c r="BL437" i="14" s="1"/>
  <c r="D589" i="14"/>
  <c r="J589" i="14" s="1"/>
  <c r="P589" i="14" s="1"/>
  <c r="V589" i="14" s="1"/>
  <c r="AB589" i="14" s="1"/>
  <c r="AH589" i="14" s="1"/>
  <c r="AN589" i="14" s="1"/>
  <c r="AT589" i="14" s="1"/>
  <c r="AZ589" i="14" s="1"/>
  <c r="BF589" i="14" s="1"/>
  <c r="BL589" i="14" s="1"/>
  <c r="D724" i="14"/>
  <c r="J724" i="14" s="1"/>
  <c r="P724" i="14" s="1"/>
  <c r="V724" i="14" s="1"/>
  <c r="AB724" i="14" s="1"/>
  <c r="AH724" i="14" s="1"/>
  <c r="AN724" i="14" s="1"/>
  <c r="AT724" i="14" s="1"/>
  <c r="AZ724" i="14" s="1"/>
  <c r="BF724" i="14" s="1"/>
  <c r="BL724" i="14" s="1"/>
  <c r="D886" i="14"/>
  <c r="J886" i="14" s="1"/>
  <c r="P886" i="14" s="1"/>
  <c r="V886" i="14" s="1"/>
  <c r="AB886" i="14" s="1"/>
  <c r="AH886" i="14" s="1"/>
  <c r="AN886" i="14" s="1"/>
  <c r="AT886" i="14" s="1"/>
  <c r="AZ886" i="14" s="1"/>
  <c r="BF886" i="14" s="1"/>
  <c r="BL886" i="14" s="1"/>
  <c r="D544" i="14"/>
  <c r="J544" i="14" s="1"/>
  <c r="P544" i="14" s="1"/>
  <c r="V544" i="14" s="1"/>
  <c r="AB544" i="14" s="1"/>
  <c r="AH544" i="14" s="1"/>
  <c r="AN544" i="14" s="1"/>
  <c r="AT544" i="14" s="1"/>
  <c r="AZ544" i="14" s="1"/>
  <c r="BF544" i="14" s="1"/>
  <c r="BL544" i="14" s="1"/>
  <c r="D890" i="14"/>
  <c r="J890" i="14" s="1"/>
  <c r="P890" i="14" s="1"/>
  <c r="V890" i="14" s="1"/>
  <c r="AB890" i="14" s="1"/>
  <c r="AH890" i="14" s="1"/>
  <c r="AN890" i="14" s="1"/>
  <c r="AT890" i="14" s="1"/>
  <c r="AZ890" i="14" s="1"/>
  <c r="BF890" i="14" s="1"/>
  <c r="BL890" i="14" s="1"/>
  <c r="D486" i="14"/>
  <c r="J486" i="14" s="1"/>
  <c r="P486" i="14" s="1"/>
  <c r="V486" i="14" s="1"/>
  <c r="AB486" i="14" s="1"/>
  <c r="AH486" i="14" s="1"/>
  <c r="AN486" i="14" s="1"/>
  <c r="AT486" i="14" s="1"/>
  <c r="AZ486" i="14" s="1"/>
  <c r="BF486" i="14" s="1"/>
  <c r="BL486" i="14" s="1"/>
  <c r="D815" i="14"/>
  <c r="J815" i="14" s="1"/>
  <c r="P815" i="14" s="1"/>
  <c r="V815" i="14" s="1"/>
  <c r="AB815" i="14" s="1"/>
  <c r="AH815" i="14" s="1"/>
  <c r="AN815" i="14" s="1"/>
  <c r="AT815" i="14" s="1"/>
  <c r="AZ815" i="14" s="1"/>
  <c r="BF815" i="14" s="1"/>
  <c r="BL815" i="14" s="1"/>
  <c r="D1175" i="14"/>
  <c r="D336" i="14"/>
  <c r="J336" i="14" s="1"/>
  <c r="P336" i="14" s="1"/>
  <c r="V336" i="14" s="1"/>
  <c r="AB336" i="14" s="1"/>
  <c r="AH336" i="14" s="1"/>
  <c r="AN336" i="14" s="1"/>
  <c r="AT336" i="14" s="1"/>
  <c r="AZ336" i="14" s="1"/>
  <c r="BF336" i="14" s="1"/>
  <c r="BL336" i="14" s="1"/>
  <c r="D465" i="14"/>
  <c r="J465" i="14" s="1"/>
  <c r="P465" i="14" s="1"/>
  <c r="V465" i="14" s="1"/>
  <c r="AB465" i="14" s="1"/>
  <c r="AH465" i="14" s="1"/>
  <c r="AN465" i="14" s="1"/>
  <c r="AT465" i="14" s="1"/>
  <c r="AZ465" i="14" s="1"/>
  <c r="BF465" i="14" s="1"/>
  <c r="BL465" i="14" s="1"/>
  <c r="D1104" i="14"/>
  <c r="J1104" i="14" s="1"/>
  <c r="P1104" i="14" s="1"/>
  <c r="V1104" i="14" s="1"/>
  <c r="AB1104" i="14" s="1"/>
  <c r="AH1104" i="14" s="1"/>
  <c r="AN1104" i="14" s="1"/>
  <c r="AT1104" i="14" s="1"/>
  <c r="AZ1104" i="14" s="1"/>
  <c r="BF1104" i="14" s="1"/>
  <c r="BL1104" i="14" s="1"/>
  <c r="D1238" i="14"/>
  <c r="E723" i="14"/>
  <c r="E278" i="14"/>
  <c r="E336" i="14"/>
  <c r="K1237" i="14"/>
  <c r="Q1237" i="14"/>
  <c r="W1237" i="14"/>
  <c r="AC1237" i="14"/>
  <c r="AI1237" i="14"/>
  <c r="AO1237" i="14"/>
  <c r="AU1237" i="14"/>
  <c r="BA1237" i="14"/>
  <c r="BG1237" i="14"/>
  <c r="BM1237" i="14"/>
  <c r="D546" i="14"/>
  <c r="J546" i="14" s="1"/>
  <c r="P546" i="14" s="1"/>
  <c r="V546" i="14" s="1"/>
  <c r="AB546" i="14" s="1"/>
  <c r="AH546" i="14" s="1"/>
  <c r="AN546" i="14" s="1"/>
  <c r="AT546" i="14" s="1"/>
  <c r="AZ546" i="14" s="1"/>
  <c r="BF546" i="14" s="1"/>
  <c r="BL546" i="14" s="1"/>
  <c r="D866" i="14"/>
  <c r="J866" i="14" s="1"/>
  <c r="P866" i="14" s="1"/>
  <c r="V866" i="14" s="1"/>
  <c r="AB866" i="14" s="1"/>
  <c r="AH866" i="14" s="1"/>
  <c r="AN866" i="14" s="1"/>
  <c r="AT866" i="14" s="1"/>
  <c r="AZ866" i="14" s="1"/>
  <c r="BF866" i="14" s="1"/>
  <c r="BL866" i="14" s="1"/>
  <c r="D627" i="14"/>
  <c r="J627" i="14" s="1"/>
  <c r="P627" i="14" s="1"/>
  <c r="V627" i="14" s="1"/>
  <c r="AB627" i="14" s="1"/>
  <c r="AH627" i="14" s="1"/>
  <c r="AN627" i="14" s="1"/>
  <c r="AT627" i="14" s="1"/>
  <c r="AZ627" i="14" s="1"/>
  <c r="BF627" i="14" s="1"/>
  <c r="BL627" i="14" s="1"/>
  <c r="D313" i="14"/>
  <c r="J313" i="14" s="1"/>
  <c r="P313" i="14" s="1"/>
  <c r="V313" i="14" s="1"/>
  <c r="AB313" i="14" s="1"/>
  <c r="AH313" i="14" s="1"/>
  <c r="AN313" i="14" s="1"/>
  <c r="AT313" i="14" s="1"/>
  <c r="AZ313" i="14" s="1"/>
  <c r="BF313" i="14" s="1"/>
  <c r="BL313" i="14" s="1"/>
  <c r="D598" i="14"/>
  <c r="J598" i="14" s="1"/>
  <c r="P598" i="14" s="1"/>
  <c r="V598" i="14" s="1"/>
  <c r="AB598" i="14" s="1"/>
  <c r="AH598" i="14" s="1"/>
  <c r="AN598" i="14" s="1"/>
  <c r="AT598" i="14" s="1"/>
  <c r="AZ598" i="14" s="1"/>
  <c r="BF598" i="14" s="1"/>
  <c r="BL598" i="14" s="1"/>
  <c r="D725" i="14"/>
  <c r="J725" i="14" s="1"/>
  <c r="P725" i="14" s="1"/>
  <c r="V725" i="14" s="1"/>
  <c r="AB725" i="14" s="1"/>
  <c r="AH725" i="14" s="1"/>
  <c r="AN725" i="14" s="1"/>
  <c r="AT725" i="14" s="1"/>
  <c r="AZ725" i="14" s="1"/>
  <c r="BF725" i="14" s="1"/>
  <c r="BL725" i="14" s="1"/>
  <c r="D1024" i="14"/>
  <c r="J1024" i="14" s="1"/>
  <c r="P1024" i="14" s="1"/>
  <c r="V1024" i="14" s="1"/>
  <c r="AB1024" i="14" s="1"/>
  <c r="AH1024" i="14" s="1"/>
  <c r="AN1024" i="14" s="1"/>
  <c r="AT1024" i="14" s="1"/>
  <c r="AZ1024" i="14" s="1"/>
  <c r="BF1024" i="14" s="1"/>
  <c r="BL1024" i="14" s="1"/>
  <c r="E313" i="14"/>
  <c r="E377" i="14"/>
  <c r="E466" i="14"/>
  <c r="E620" i="14"/>
  <c r="E628" i="14"/>
  <c r="E691" i="14"/>
  <c r="E277" i="14"/>
  <c r="E405" i="14"/>
  <c r="E437" i="14"/>
  <c r="E589" i="14"/>
  <c r="E716" i="14"/>
  <c r="E334" i="14"/>
  <c r="E717" i="14"/>
  <c r="E725" i="14"/>
  <c r="E583" i="14"/>
  <c r="E312" i="14"/>
  <c r="K687" i="14"/>
  <c r="W687" i="14"/>
  <c r="Q687" i="14"/>
  <c r="AC687" i="14"/>
  <c r="AI687" i="14"/>
  <c r="AO687" i="14"/>
  <c r="AU687" i="14"/>
  <c r="BA687" i="14"/>
  <c r="BG687" i="14"/>
  <c r="BM687" i="14"/>
  <c r="E744" i="14"/>
  <c r="E790" i="14"/>
  <c r="E778" i="14"/>
  <c r="E1100" i="14"/>
  <c r="E869" i="14"/>
  <c r="E941" i="14"/>
  <c r="E1013" i="14"/>
  <c r="E1342" i="14"/>
  <c r="E1191" i="14"/>
  <c r="E1274" i="14"/>
  <c r="E1343" i="14"/>
  <c r="E865" i="14"/>
  <c r="E834" i="14"/>
  <c r="E1293" i="14"/>
  <c r="D338" i="14"/>
  <c r="J338" i="14" s="1"/>
  <c r="P338" i="14" s="1"/>
  <c r="V338" i="14" s="1"/>
  <c r="AB338" i="14" s="1"/>
  <c r="AH338" i="14" s="1"/>
  <c r="AN338" i="14" s="1"/>
  <c r="AT338" i="14" s="1"/>
  <c r="AZ338" i="14" s="1"/>
  <c r="BF338" i="14" s="1"/>
  <c r="BL338" i="14" s="1"/>
  <c r="D835" i="14"/>
  <c r="J835" i="14" s="1"/>
  <c r="P835" i="14" s="1"/>
  <c r="V835" i="14" s="1"/>
  <c r="AB835" i="14" s="1"/>
  <c r="AH835" i="14" s="1"/>
  <c r="AN835" i="14" s="1"/>
  <c r="AT835" i="14" s="1"/>
  <c r="AZ835" i="14" s="1"/>
  <c r="BF835" i="14" s="1"/>
  <c r="BL835" i="14" s="1"/>
  <c r="D897" i="14"/>
  <c r="J897" i="14" s="1"/>
  <c r="P897" i="14" s="1"/>
  <c r="V897" i="14" s="1"/>
  <c r="AB897" i="14" s="1"/>
  <c r="AH897" i="14" s="1"/>
  <c r="AN897" i="14" s="1"/>
  <c r="AT897" i="14" s="1"/>
  <c r="AZ897" i="14" s="1"/>
  <c r="BF897" i="14" s="1"/>
  <c r="BL897" i="14" s="1"/>
  <c r="D1010" i="14"/>
  <c r="J1010" i="14" s="1"/>
  <c r="P1010" i="14" s="1"/>
  <c r="V1010" i="14" s="1"/>
  <c r="AB1010" i="14" s="1"/>
  <c r="AH1010" i="14" s="1"/>
  <c r="AN1010" i="14" s="1"/>
  <c r="AT1010" i="14" s="1"/>
  <c r="AZ1010" i="14" s="1"/>
  <c r="BF1010" i="14" s="1"/>
  <c r="BL1010" i="14" s="1"/>
  <c r="D411" i="14"/>
  <c r="J411" i="14" s="1"/>
  <c r="P411" i="14" s="1"/>
  <c r="V411" i="14" s="1"/>
  <c r="AB411" i="14" s="1"/>
  <c r="AH411" i="14" s="1"/>
  <c r="AN411" i="14" s="1"/>
  <c r="AT411" i="14" s="1"/>
  <c r="AZ411" i="14" s="1"/>
  <c r="BF411" i="14" s="1"/>
  <c r="BL411" i="14" s="1"/>
  <c r="D547" i="14"/>
  <c r="J547" i="14" s="1"/>
  <c r="P547" i="14" s="1"/>
  <c r="V547" i="14" s="1"/>
  <c r="AB547" i="14" s="1"/>
  <c r="AH547" i="14" s="1"/>
  <c r="AN547" i="14" s="1"/>
  <c r="AT547" i="14" s="1"/>
  <c r="AZ547" i="14" s="1"/>
  <c r="BF547" i="14" s="1"/>
  <c r="BL547" i="14" s="1"/>
  <c r="D714" i="14"/>
  <c r="J714" i="14" s="1"/>
  <c r="P714" i="14" s="1"/>
  <c r="V714" i="14" s="1"/>
  <c r="AB714" i="14" s="1"/>
  <c r="AH714" i="14" s="1"/>
  <c r="AN714" i="14" s="1"/>
  <c r="AT714" i="14" s="1"/>
  <c r="AZ714" i="14" s="1"/>
  <c r="BF714" i="14" s="1"/>
  <c r="BL714" i="14" s="1"/>
  <c r="D868" i="14"/>
  <c r="J868" i="14" s="1"/>
  <c r="P868" i="14" s="1"/>
  <c r="V868" i="14" s="1"/>
  <c r="AB868" i="14" s="1"/>
  <c r="AH868" i="14" s="1"/>
  <c r="AN868" i="14" s="1"/>
  <c r="AT868" i="14" s="1"/>
  <c r="AZ868" i="14" s="1"/>
  <c r="BF868" i="14" s="1"/>
  <c r="BL868" i="14" s="1"/>
  <c r="D996" i="14"/>
  <c r="J996" i="14" s="1"/>
  <c r="P996" i="14" s="1"/>
  <c r="V996" i="14" s="1"/>
  <c r="AB996" i="14" s="1"/>
  <c r="AH996" i="14" s="1"/>
  <c r="AN996" i="14" s="1"/>
  <c r="AT996" i="14" s="1"/>
  <c r="AZ996" i="14" s="1"/>
  <c r="BF996" i="14" s="1"/>
  <c r="BL996" i="14" s="1"/>
  <c r="D412" i="14"/>
  <c r="J412" i="14" s="1"/>
  <c r="P412" i="14" s="1"/>
  <c r="V412" i="14" s="1"/>
  <c r="AB412" i="14" s="1"/>
  <c r="AH412" i="14" s="1"/>
  <c r="AN412" i="14" s="1"/>
  <c r="AT412" i="14" s="1"/>
  <c r="AZ412" i="14" s="1"/>
  <c r="BF412" i="14" s="1"/>
  <c r="BL412" i="14" s="1"/>
  <c r="D588" i="14"/>
  <c r="J588" i="14" s="1"/>
  <c r="P588" i="14" s="1"/>
  <c r="V588" i="14" s="1"/>
  <c r="AB588" i="14" s="1"/>
  <c r="AH588" i="14" s="1"/>
  <c r="AN588" i="14" s="1"/>
  <c r="AT588" i="14" s="1"/>
  <c r="AZ588" i="14" s="1"/>
  <c r="BF588" i="14" s="1"/>
  <c r="BL588" i="14" s="1"/>
  <c r="D748" i="14"/>
  <c r="J748" i="14" s="1"/>
  <c r="P748" i="14" s="1"/>
  <c r="V748" i="14" s="1"/>
  <c r="AB748" i="14" s="1"/>
  <c r="AH748" i="14" s="1"/>
  <c r="AN748" i="14" s="1"/>
  <c r="AT748" i="14" s="1"/>
  <c r="AZ748" i="14" s="1"/>
  <c r="BF748" i="14" s="1"/>
  <c r="BL748" i="14" s="1"/>
  <c r="D834" i="14"/>
  <c r="D445" i="14"/>
  <c r="J445" i="14" s="1"/>
  <c r="P445" i="14" s="1"/>
  <c r="V445" i="14" s="1"/>
  <c r="AB445" i="14" s="1"/>
  <c r="AH445" i="14" s="1"/>
  <c r="AN445" i="14" s="1"/>
  <c r="AT445" i="14" s="1"/>
  <c r="AZ445" i="14" s="1"/>
  <c r="BF445" i="14" s="1"/>
  <c r="BL445" i="14" s="1"/>
  <c r="D605" i="14"/>
  <c r="J605" i="14" s="1"/>
  <c r="P605" i="14" s="1"/>
  <c r="V605" i="14" s="1"/>
  <c r="AB605" i="14" s="1"/>
  <c r="AH605" i="14" s="1"/>
  <c r="AN605" i="14" s="1"/>
  <c r="AT605" i="14" s="1"/>
  <c r="AZ605" i="14" s="1"/>
  <c r="BF605" i="14" s="1"/>
  <c r="BL605" i="14" s="1"/>
  <c r="D741" i="14"/>
  <c r="D624" i="14"/>
  <c r="J624" i="14" s="1"/>
  <c r="P624" i="14" s="1"/>
  <c r="V624" i="14" s="1"/>
  <c r="AB624" i="14" s="1"/>
  <c r="AH624" i="14" s="1"/>
  <c r="AN624" i="14" s="1"/>
  <c r="AT624" i="14" s="1"/>
  <c r="AZ624" i="14" s="1"/>
  <c r="BF624" i="14" s="1"/>
  <c r="BL624" i="14" s="1"/>
  <c r="D553" i="14"/>
  <c r="J553" i="14" s="1"/>
  <c r="P553" i="14" s="1"/>
  <c r="V553" i="14" s="1"/>
  <c r="AB553" i="14" s="1"/>
  <c r="AH553" i="14" s="1"/>
  <c r="AN553" i="14" s="1"/>
  <c r="AT553" i="14" s="1"/>
  <c r="AZ553" i="14" s="1"/>
  <c r="BF553" i="14" s="1"/>
  <c r="BL553" i="14" s="1"/>
  <c r="D914" i="14"/>
  <c r="J914" i="14" s="1"/>
  <c r="P914" i="14" s="1"/>
  <c r="V914" i="14" s="1"/>
  <c r="AB914" i="14" s="1"/>
  <c r="AH914" i="14" s="1"/>
  <c r="AN914" i="14" s="1"/>
  <c r="AT914" i="14" s="1"/>
  <c r="AZ914" i="14" s="1"/>
  <c r="BF914" i="14" s="1"/>
  <c r="BL914" i="14" s="1"/>
  <c r="D542" i="14"/>
  <c r="J542" i="14" s="1"/>
  <c r="P542" i="14" s="1"/>
  <c r="V542" i="14" s="1"/>
  <c r="AB542" i="14" s="1"/>
  <c r="AH542" i="14" s="1"/>
  <c r="AN542" i="14" s="1"/>
  <c r="AT542" i="14" s="1"/>
  <c r="AZ542" i="14" s="1"/>
  <c r="BF542" i="14" s="1"/>
  <c r="BL542" i="14" s="1"/>
  <c r="D839" i="14"/>
  <c r="J839" i="14" s="1"/>
  <c r="P839" i="14" s="1"/>
  <c r="V839" i="14" s="1"/>
  <c r="AB839" i="14" s="1"/>
  <c r="AH839" i="14" s="1"/>
  <c r="AN839" i="14" s="1"/>
  <c r="AT839" i="14" s="1"/>
  <c r="AZ839" i="14" s="1"/>
  <c r="BF839" i="14" s="1"/>
  <c r="BL839" i="14" s="1"/>
  <c r="D1191" i="14"/>
  <c r="J1191" i="14" s="1"/>
  <c r="P1191" i="14" s="1"/>
  <c r="V1191" i="14" s="1"/>
  <c r="AB1191" i="14" s="1"/>
  <c r="AH1191" i="14" s="1"/>
  <c r="AN1191" i="14" s="1"/>
  <c r="AT1191" i="14" s="1"/>
  <c r="AZ1191" i="14" s="1"/>
  <c r="BF1191" i="14" s="1"/>
  <c r="BL1191" i="14" s="1"/>
  <c r="D744" i="14"/>
  <c r="J744" i="14" s="1"/>
  <c r="P744" i="14" s="1"/>
  <c r="V744" i="14" s="1"/>
  <c r="AB744" i="14" s="1"/>
  <c r="AH744" i="14" s="1"/>
  <c r="AN744" i="14" s="1"/>
  <c r="AT744" i="14" s="1"/>
  <c r="AZ744" i="14" s="1"/>
  <c r="BF744" i="14" s="1"/>
  <c r="BL744" i="14" s="1"/>
  <c r="D489" i="14"/>
  <c r="J489" i="14" s="1"/>
  <c r="P489" i="14" s="1"/>
  <c r="V489" i="14" s="1"/>
  <c r="AB489" i="14" s="1"/>
  <c r="AH489" i="14" s="1"/>
  <c r="AN489" i="14" s="1"/>
  <c r="AT489" i="14" s="1"/>
  <c r="AZ489" i="14" s="1"/>
  <c r="BF489" i="14" s="1"/>
  <c r="BL489" i="14" s="1"/>
  <c r="D439" i="14"/>
  <c r="J439" i="14" s="1"/>
  <c r="P439" i="14" s="1"/>
  <c r="V439" i="14" s="1"/>
  <c r="AB439" i="14" s="1"/>
  <c r="AH439" i="14" s="1"/>
  <c r="AN439" i="14" s="1"/>
  <c r="AT439" i="14" s="1"/>
  <c r="AZ439" i="14" s="1"/>
  <c r="BF439" i="14" s="1"/>
  <c r="BL439" i="14" s="1"/>
  <c r="D792" i="14"/>
  <c r="J792" i="14" s="1"/>
  <c r="P792" i="14" s="1"/>
  <c r="V792" i="14" s="1"/>
  <c r="AB792" i="14" s="1"/>
  <c r="AH792" i="14" s="1"/>
  <c r="AN792" i="14" s="1"/>
  <c r="AT792" i="14" s="1"/>
  <c r="AZ792" i="14" s="1"/>
  <c r="BF792" i="14" s="1"/>
  <c r="BL792" i="14" s="1"/>
  <c r="D952" i="14"/>
  <c r="J952" i="14" s="1"/>
  <c r="P952" i="14" s="1"/>
  <c r="V952" i="14" s="1"/>
  <c r="AB952" i="14" s="1"/>
  <c r="AH952" i="14" s="1"/>
  <c r="AN952" i="14" s="1"/>
  <c r="AT952" i="14" s="1"/>
  <c r="AZ952" i="14" s="1"/>
  <c r="BF952" i="14" s="1"/>
  <c r="BL952" i="14" s="1"/>
  <c r="D1176" i="14"/>
  <c r="J1176" i="14" s="1"/>
  <c r="P1176" i="14" s="1"/>
  <c r="V1176" i="14" s="1"/>
  <c r="AB1176" i="14" s="1"/>
  <c r="AH1176" i="14" s="1"/>
  <c r="AN1176" i="14" s="1"/>
  <c r="AT1176" i="14" s="1"/>
  <c r="AZ1176" i="14" s="1"/>
  <c r="BF1176" i="14" s="1"/>
  <c r="BL1176" i="14" s="1"/>
  <c r="D1276" i="14"/>
  <c r="E458" i="14"/>
  <c r="E486" i="14"/>
  <c r="E598" i="14"/>
  <c r="E314" i="14"/>
  <c r="E338" i="14"/>
  <c r="E546" i="14"/>
  <c r="E554" i="14"/>
  <c r="E626" i="14"/>
  <c r="E339" i="14"/>
  <c r="E690" i="14"/>
  <c r="E747" i="14"/>
  <c r="E580" i="14"/>
  <c r="E461" i="14"/>
  <c r="E469" i="14"/>
  <c r="E462" i="14"/>
  <c r="E470" i="14"/>
  <c r="E463" i="14"/>
  <c r="E780" i="14"/>
  <c r="E792" i="14"/>
  <c r="E995" i="14"/>
  <c r="E836" i="14"/>
  <c r="E1319" i="14"/>
  <c r="E1190" i="14"/>
  <c r="E1273" i="14"/>
  <c r="E840" i="14"/>
  <c r="E952" i="14"/>
  <c r="E1008" i="14"/>
  <c r="E1104" i="14"/>
  <c r="E1176" i="14"/>
  <c r="E914" i="14"/>
  <c r="E1114" i="14"/>
  <c r="D378" i="14"/>
  <c r="J378" i="14" s="1"/>
  <c r="P378" i="14" s="1"/>
  <c r="V378" i="14" s="1"/>
  <c r="AB378" i="14" s="1"/>
  <c r="AH378" i="14" s="1"/>
  <c r="AN378" i="14" s="1"/>
  <c r="AT378" i="14" s="1"/>
  <c r="AZ378" i="14" s="1"/>
  <c r="BF378" i="14" s="1"/>
  <c r="BL378" i="14" s="1"/>
  <c r="D867" i="14"/>
  <c r="J867" i="14" s="1"/>
  <c r="P867" i="14" s="1"/>
  <c r="V867" i="14" s="1"/>
  <c r="AB867" i="14" s="1"/>
  <c r="AH867" i="14" s="1"/>
  <c r="AN867" i="14" s="1"/>
  <c r="AT867" i="14" s="1"/>
  <c r="AZ867" i="14" s="1"/>
  <c r="BF867" i="14" s="1"/>
  <c r="BL867" i="14" s="1"/>
  <c r="D1091" i="14"/>
  <c r="J1091" i="14" s="1"/>
  <c r="P1091" i="14" s="1"/>
  <c r="V1091" i="14" s="1"/>
  <c r="AB1091" i="14" s="1"/>
  <c r="AH1091" i="14" s="1"/>
  <c r="AN1091" i="14" s="1"/>
  <c r="AT1091" i="14" s="1"/>
  <c r="AZ1091" i="14" s="1"/>
  <c r="BF1091" i="14" s="1"/>
  <c r="BL1091" i="14" s="1"/>
  <c r="D1074" i="14"/>
  <c r="J1074" i="14" s="1"/>
  <c r="P1074" i="14" s="1"/>
  <c r="V1074" i="14" s="1"/>
  <c r="AB1074" i="14" s="1"/>
  <c r="AH1074" i="14" s="1"/>
  <c r="AN1074" i="14" s="1"/>
  <c r="AT1074" i="14" s="1"/>
  <c r="AZ1074" i="14" s="1"/>
  <c r="BF1074" i="14" s="1"/>
  <c r="BL1074" i="14" s="1"/>
  <c r="D435" i="14"/>
  <c r="J435" i="14" s="1"/>
  <c r="P435" i="14" s="1"/>
  <c r="V435" i="14" s="1"/>
  <c r="AB435" i="14" s="1"/>
  <c r="AH435" i="14" s="1"/>
  <c r="AN435" i="14" s="1"/>
  <c r="AT435" i="14" s="1"/>
  <c r="AZ435" i="14" s="1"/>
  <c r="BF435" i="14" s="1"/>
  <c r="BL435" i="14" s="1"/>
  <c r="D587" i="14"/>
  <c r="J587" i="14" s="1"/>
  <c r="P587" i="14" s="1"/>
  <c r="V587" i="14" s="1"/>
  <c r="AB587" i="14" s="1"/>
  <c r="AH587" i="14" s="1"/>
  <c r="AN587" i="14" s="1"/>
  <c r="AT587" i="14" s="1"/>
  <c r="AZ587" i="14" s="1"/>
  <c r="BF587" i="14" s="1"/>
  <c r="BL587" i="14" s="1"/>
  <c r="D722" i="14"/>
  <c r="J722" i="14" s="1"/>
  <c r="P722" i="14" s="1"/>
  <c r="V722" i="14" s="1"/>
  <c r="AB722" i="14" s="1"/>
  <c r="AH722" i="14" s="1"/>
  <c r="AN722" i="14" s="1"/>
  <c r="AT722" i="14" s="1"/>
  <c r="AZ722" i="14" s="1"/>
  <c r="BF722" i="14" s="1"/>
  <c r="BL722" i="14" s="1"/>
  <c r="D1196" i="14"/>
  <c r="J1196" i="14" s="1"/>
  <c r="P1196" i="14" s="1"/>
  <c r="V1196" i="14" s="1"/>
  <c r="AB1196" i="14" s="1"/>
  <c r="AH1196" i="14" s="1"/>
  <c r="AN1196" i="14" s="1"/>
  <c r="AT1196" i="14" s="1"/>
  <c r="AZ1196" i="14" s="1"/>
  <c r="BF1196" i="14" s="1"/>
  <c r="BL1196" i="14" s="1"/>
  <c r="D436" i="14"/>
  <c r="J436" i="14" s="1"/>
  <c r="P436" i="14" s="1"/>
  <c r="V436" i="14" s="1"/>
  <c r="AB436" i="14" s="1"/>
  <c r="AH436" i="14" s="1"/>
  <c r="AN436" i="14" s="1"/>
  <c r="AT436" i="14" s="1"/>
  <c r="AZ436" i="14" s="1"/>
  <c r="BF436" i="14" s="1"/>
  <c r="BL436" i="14" s="1"/>
  <c r="D620" i="14"/>
  <c r="J620" i="14" s="1"/>
  <c r="P620" i="14" s="1"/>
  <c r="V620" i="14" s="1"/>
  <c r="AB620" i="14" s="1"/>
  <c r="AH620" i="14" s="1"/>
  <c r="AN620" i="14" s="1"/>
  <c r="AT620" i="14" s="1"/>
  <c r="AZ620" i="14" s="1"/>
  <c r="BF620" i="14" s="1"/>
  <c r="BL620" i="14" s="1"/>
  <c r="D461" i="14"/>
  <c r="J461" i="14" s="1"/>
  <c r="P461" i="14" s="1"/>
  <c r="V461" i="14" s="1"/>
  <c r="AB461" i="14" s="1"/>
  <c r="AH461" i="14" s="1"/>
  <c r="AN461" i="14" s="1"/>
  <c r="AT461" i="14" s="1"/>
  <c r="AZ461" i="14" s="1"/>
  <c r="BF461" i="14" s="1"/>
  <c r="BL461" i="14" s="1"/>
  <c r="D621" i="14"/>
  <c r="J621" i="14" s="1"/>
  <c r="P621" i="14" s="1"/>
  <c r="V621" i="14" s="1"/>
  <c r="AB621" i="14" s="1"/>
  <c r="AH621" i="14" s="1"/>
  <c r="AN621" i="14" s="1"/>
  <c r="AT621" i="14" s="1"/>
  <c r="AZ621" i="14" s="1"/>
  <c r="BF621" i="14" s="1"/>
  <c r="BL621" i="14" s="1"/>
  <c r="D749" i="14"/>
  <c r="J749" i="14" s="1"/>
  <c r="P749" i="14" s="1"/>
  <c r="V749" i="14" s="1"/>
  <c r="AB749" i="14" s="1"/>
  <c r="AH749" i="14" s="1"/>
  <c r="AN749" i="14" s="1"/>
  <c r="AT749" i="14" s="1"/>
  <c r="AZ749" i="14" s="1"/>
  <c r="BF749" i="14" s="1"/>
  <c r="BL749" i="14" s="1"/>
  <c r="D1166" i="14"/>
  <c r="J1166" i="14" s="1"/>
  <c r="P1166" i="14" s="1"/>
  <c r="V1166" i="14" s="1"/>
  <c r="AB1166" i="14" s="1"/>
  <c r="AH1166" i="14" s="1"/>
  <c r="AN1166" i="14" s="1"/>
  <c r="AT1166" i="14" s="1"/>
  <c r="AZ1166" i="14" s="1"/>
  <c r="BF1166" i="14" s="1"/>
  <c r="BL1166" i="14" s="1"/>
  <c r="D889" i="14"/>
  <c r="J889" i="14" s="1"/>
  <c r="P889" i="14" s="1"/>
  <c r="V889" i="14" s="1"/>
  <c r="AB889" i="14" s="1"/>
  <c r="AH889" i="14" s="1"/>
  <c r="AN889" i="14" s="1"/>
  <c r="AT889" i="14" s="1"/>
  <c r="AZ889" i="14" s="1"/>
  <c r="BF889" i="14" s="1"/>
  <c r="BL889" i="14" s="1"/>
  <c r="D1026" i="14"/>
  <c r="J1026" i="14" s="1"/>
  <c r="P1026" i="14" s="1"/>
  <c r="V1026" i="14" s="1"/>
  <c r="AB1026" i="14" s="1"/>
  <c r="AH1026" i="14" s="1"/>
  <c r="AN1026" i="14" s="1"/>
  <c r="AT1026" i="14" s="1"/>
  <c r="AZ1026" i="14" s="1"/>
  <c r="BF1026" i="14" s="1"/>
  <c r="BL1026" i="14" s="1"/>
  <c r="D278" i="14"/>
  <c r="J278" i="14" s="1"/>
  <c r="P278" i="14" s="1"/>
  <c r="V278" i="14" s="1"/>
  <c r="AB278" i="14" s="1"/>
  <c r="AH278" i="14" s="1"/>
  <c r="AN278" i="14" s="1"/>
  <c r="AT278" i="14" s="1"/>
  <c r="AZ278" i="14" s="1"/>
  <c r="BF278" i="14" s="1"/>
  <c r="BL278" i="14" s="1"/>
  <c r="D677" i="14"/>
  <c r="D887" i="14"/>
  <c r="J887" i="14" s="1"/>
  <c r="P887" i="14" s="1"/>
  <c r="V887" i="14" s="1"/>
  <c r="AB887" i="14" s="1"/>
  <c r="AH887" i="14" s="1"/>
  <c r="AN887" i="14" s="1"/>
  <c r="AT887" i="14" s="1"/>
  <c r="AZ887" i="14" s="1"/>
  <c r="BF887" i="14" s="1"/>
  <c r="BL887" i="14" s="1"/>
  <c r="D913" i="14"/>
  <c r="D545" i="14"/>
  <c r="J545" i="14" s="1"/>
  <c r="P545" i="14" s="1"/>
  <c r="V545" i="14" s="1"/>
  <c r="AB545" i="14" s="1"/>
  <c r="AH545" i="14" s="1"/>
  <c r="AN545" i="14" s="1"/>
  <c r="AT545" i="14" s="1"/>
  <c r="AZ545" i="14" s="1"/>
  <c r="BF545" i="14" s="1"/>
  <c r="BL545" i="14" s="1"/>
  <c r="D279" i="14"/>
  <c r="J279" i="14" s="1"/>
  <c r="P279" i="14" s="1"/>
  <c r="V279" i="14" s="1"/>
  <c r="AB279" i="14" s="1"/>
  <c r="AH279" i="14" s="1"/>
  <c r="AN279" i="14" s="1"/>
  <c r="AT279" i="14" s="1"/>
  <c r="AZ279" i="14" s="1"/>
  <c r="BF279" i="14" s="1"/>
  <c r="BL279" i="14" s="1"/>
  <c r="D463" i="14"/>
  <c r="J463" i="14" s="1"/>
  <c r="P463" i="14" s="1"/>
  <c r="V463" i="14" s="1"/>
  <c r="AB463" i="14" s="1"/>
  <c r="AH463" i="14" s="1"/>
  <c r="AN463" i="14" s="1"/>
  <c r="AT463" i="14" s="1"/>
  <c r="AZ463" i="14" s="1"/>
  <c r="BF463" i="14" s="1"/>
  <c r="BL463" i="14" s="1"/>
  <c r="D670" i="14"/>
  <c r="J670" i="14" s="1"/>
  <c r="P670" i="14" s="1"/>
  <c r="V670" i="14" s="1"/>
  <c r="AB670" i="14" s="1"/>
  <c r="AH670" i="14" s="1"/>
  <c r="AN670" i="14" s="1"/>
  <c r="AT670" i="14" s="1"/>
  <c r="AZ670" i="14" s="1"/>
  <c r="BF670" i="14" s="1"/>
  <c r="BL670" i="14" s="1"/>
  <c r="D816" i="14"/>
  <c r="J816" i="14" s="1"/>
  <c r="P816" i="14" s="1"/>
  <c r="V816" i="14" s="1"/>
  <c r="AB816" i="14" s="1"/>
  <c r="AH816" i="14" s="1"/>
  <c r="AN816" i="14" s="1"/>
  <c r="AT816" i="14" s="1"/>
  <c r="AZ816" i="14" s="1"/>
  <c r="BF816" i="14" s="1"/>
  <c r="BL816" i="14" s="1"/>
  <c r="D1192" i="14"/>
  <c r="J1192" i="14" s="1"/>
  <c r="P1192" i="14" s="1"/>
  <c r="V1192" i="14" s="1"/>
  <c r="AB1192" i="14" s="1"/>
  <c r="AH1192" i="14" s="1"/>
  <c r="AN1192" i="14" s="1"/>
  <c r="AT1192" i="14" s="1"/>
  <c r="AZ1192" i="14" s="1"/>
  <c r="BF1192" i="14" s="1"/>
  <c r="BL1192" i="14" s="1"/>
  <c r="D1288" i="14"/>
  <c r="D1275" i="14"/>
  <c r="D1316" i="14"/>
  <c r="J1316" i="14" s="1"/>
  <c r="P1316" i="14" s="1"/>
  <c r="V1316" i="14" s="1"/>
  <c r="AB1316" i="14" s="1"/>
  <c r="AH1316" i="14" s="1"/>
  <c r="AN1316" i="14" s="1"/>
  <c r="AT1316" i="14" s="1"/>
  <c r="AZ1316" i="14" s="1"/>
  <c r="BF1316" i="14" s="1"/>
  <c r="BL1316" i="14" s="1"/>
  <c r="E378" i="14"/>
  <c r="E713" i="14"/>
  <c r="E379" i="14"/>
  <c r="E403" i="14"/>
  <c r="E627" i="14"/>
  <c r="E380" i="14"/>
  <c r="E605" i="14"/>
  <c r="E741" i="14"/>
  <c r="E606" i="14"/>
  <c r="E677" i="14"/>
  <c r="E279" i="14"/>
  <c r="E678" i="14"/>
  <c r="E584" i="14"/>
  <c r="E791" i="14"/>
  <c r="E915" i="14"/>
  <c r="E1307" i="14"/>
  <c r="E870" i="14"/>
  <c r="E887" i="14"/>
  <c r="E1207" i="14"/>
  <c r="E1288" i="14"/>
  <c r="E1351" i="14"/>
  <c r="E1192" i="14"/>
  <c r="E953" i="14"/>
  <c r="E1025" i="14"/>
  <c r="E866" i="14"/>
  <c r="E1301" i="14"/>
  <c r="E1324" i="14"/>
  <c r="D402" i="14"/>
  <c r="J402" i="14" s="1"/>
  <c r="P402" i="14" s="1"/>
  <c r="V402" i="14" s="1"/>
  <c r="AB402" i="14" s="1"/>
  <c r="AH402" i="14" s="1"/>
  <c r="AN402" i="14" s="1"/>
  <c r="AT402" i="14" s="1"/>
  <c r="AZ402" i="14" s="1"/>
  <c r="BF402" i="14" s="1"/>
  <c r="BL402" i="14" s="1"/>
  <c r="D713" i="14"/>
  <c r="D891" i="14"/>
  <c r="J891" i="14" s="1"/>
  <c r="P891" i="14" s="1"/>
  <c r="V891" i="14" s="1"/>
  <c r="AB891" i="14" s="1"/>
  <c r="AH891" i="14" s="1"/>
  <c r="AN891" i="14" s="1"/>
  <c r="AT891" i="14" s="1"/>
  <c r="AZ891" i="14" s="1"/>
  <c r="BF891" i="14" s="1"/>
  <c r="BL891" i="14" s="1"/>
  <c r="D1099" i="14"/>
  <c r="D747" i="14"/>
  <c r="J747" i="14" s="1"/>
  <c r="P747" i="14" s="1"/>
  <c r="V747" i="14" s="1"/>
  <c r="AB747" i="14" s="1"/>
  <c r="AH747" i="14" s="1"/>
  <c r="AN747" i="14" s="1"/>
  <c r="AT747" i="14" s="1"/>
  <c r="AZ747" i="14" s="1"/>
  <c r="BF747" i="14" s="1"/>
  <c r="BL747" i="14" s="1"/>
  <c r="D460" i="14"/>
  <c r="J460" i="14" s="1"/>
  <c r="P460" i="14" s="1"/>
  <c r="V460" i="14" s="1"/>
  <c r="AB460" i="14" s="1"/>
  <c r="AH460" i="14" s="1"/>
  <c r="AN460" i="14" s="1"/>
  <c r="AT460" i="14" s="1"/>
  <c r="AZ460" i="14" s="1"/>
  <c r="BF460" i="14" s="1"/>
  <c r="BL460" i="14" s="1"/>
  <c r="D628" i="14"/>
  <c r="J628" i="14" s="1"/>
  <c r="P628" i="14" s="1"/>
  <c r="V628" i="14" s="1"/>
  <c r="AB628" i="14" s="1"/>
  <c r="AH628" i="14" s="1"/>
  <c r="AN628" i="14" s="1"/>
  <c r="AT628" i="14" s="1"/>
  <c r="AZ628" i="14" s="1"/>
  <c r="BF628" i="14" s="1"/>
  <c r="BL628" i="14" s="1"/>
  <c r="D941" i="14"/>
  <c r="J941" i="14" s="1"/>
  <c r="P941" i="14" s="1"/>
  <c r="V941" i="14" s="1"/>
  <c r="AB941" i="14" s="1"/>
  <c r="AH941" i="14" s="1"/>
  <c r="AN941" i="14" s="1"/>
  <c r="AT941" i="14" s="1"/>
  <c r="AZ941" i="14" s="1"/>
  <c r="BF941" i="14" s="1"/>
  <c r="BL941" i="14" s="1"/>
  <c r="D1073" i="14"/>
  <c r="J1073" i="14" s="1"/>
  <c r="P1073" i="14" s="1"/>
  <c r="V1073" i="14" s="1"/>
  <c r="AB1073" i="14" s="1"/>
  <c r="AH1073" i="14" s="1"/>
  <c r="AN1073" i="14" s="1"/>
  <c r="AT1073" i="14" s="1"/>
  <c r="AZ1073" i="14" s="1"/>
  <c r="BF1073" i="14" s="1"/>
  <c r="BL1073" i="14" s="1"/>
  <c r="D469" i="14"/>
  <c r="J469" i="14" s="1"/>
  <c r="P469" i="14" s="1"/>
  <c r="V469" i="14" s="1"/>
  <c r="AB469" i="14" s="1"/>
  <c r="AH469" i="14" s="1"/>
  <c r="AN469" i="14" s="1"/>
  <c r="AT469" i="14" s="1"/>
  <c r="AZ469" i="14" s="1"/>
  <c r="BF469" i="14" s="1"/>
  <c r="BL469" i="14" s="1"/>
  <c r="D629" i="14"/>
  <c r="J629" i="14" s="1"/>
  <c r="P629" i="14" s="1"/>
  <c r="V629" i="14" s="1"/>
  <c r="AB629" i="14" s="1"/>
  <c r="AH629" i="14" s="1"/>
  <c r="AN629" i="14" s="1"/>
  <c r="AT629" i="14" s="1"/>
  <c r="AZ629" i="14" s="1"/>
  <c r="BF629" i="14" s="1"/>
  <c r="BL629" i="14" s="1"/>
  <c r="D790" i="14"/>
  <c r="D942" i="14"/>
  <c r="J942" i="14" s="1"/>
  <c r="P942" i="14" s="1"/>
  <c r="V942" i="14" s="1"/>
  <c r="AB942" i="14" s="1"/>
  <c r="AH942" i="14" s="1"/>
  <c r="AN942" i="14" s="1"/>
  <c r="AT942" i="14" s="1"/>
  <c r="AZ942" i="14" s="1"/>
  <c r="BF942" i="14" s="1"/>
  <c r="BL942" i="14" s="1"/>
  <c r="D1190" i="14"/>
  <c r="D1153" i="14"/>
  <c r="J1153" i="14" s="1"/>
  <c r="P1153" i="14" s="1"/>
  <c r="V1153" i="14" s="1"/>
  <c r="AB1153" i="14" s="1"/>
  <c r="AH1153" i="14" s="1"/>
  <c r="AN1153" i="14" s="1"/>
  <c r="AT1153" i="14" s="1"/>
  <c r="AZ1153" i="14" s="1"/>
  <c r="BF1153" i="14" s="1"/>
  <c r="BL1153" i="14" s="1"/>
  <c r="D1162" i="14"/>
  <c r="J1162" i="14" s="1"/>
  <c r="P1162" i="14" s="1"/>
  <c r="V1162" i="14" s="1"/>
  <c r="AB1162" i="14" s="1"/>
  <c r="AH1162" i="14" s="1"/>
  <c r="AN1162" i="14" s="1"/>
  <c r="AT1162" i="14" s="1"/>
  <c r="AZ1162" i="14" s="1"/>
  <c r="BF1162" i="14" s="1"/>
  <c r="BL1162" i="14" s="1"/>
  <c r="D334" i="14"/>
  <c r="J334" i="14" s="1"/>
  <c r="P334" i="14" s="1"/>
  <c r="V334" i="14" s="1"/>
  <c r="AB334" i="14" s="1"/>
  <c r="AH334" i="14" s="1"/>
  <c r="AN334" i="14" s="1"/>
  <c r="AT334" i="14" s="1"/>
  <c r="AZ334" i="14" s="1"/>
  <c r="BF334" i="14" s="1"/>
  <c r="BL334" i="14" s="1"/>
  <c r="D693" i="14"/>
  <c r="J693" i="14" s="1"/>
  <c r="P693" i="14" s="1"/>
  <c r="V693" i="14" s="1"/>
  <c r="AB693" i="14" s="1"/>
  <c r="AH693" i="14" s="1"/>
  <c r="AN693" i="14" s="1"/>
  <c r="AT693" i="14" s="1"/>
  <c r="AZ693" i="14" s="1"/>
  <c r="BF693" i="14" s="1"/>
  <c r="BL693" i="14" s="1"/>
  <c r="D951" i="14"/>
  <c r="D1087" i="14"/>
  <c r="J1087" i="14" s="1"/>
  <c r="P1087" i="14" s="1"/>
  <c r="V1087" i="14" s="1"/>
  <c r="AB1087" i="14" s="1"/>
  <c r="AH1087" i="14" s="1"/>
  <c r="AN1087" i="14" s="1"/>
  <c r="AT1087" i="14" s="1"/>
  <c r="AZ1087" i="14" s="1"/>
  <c r="BF1087" i="14" s="1"/>
  <c r="BL1087" i="14" s="1"/>
  <c r="D552" i="14"/>
  <c r="J552" i="14" s="1"/>
  <c r="P552" i="14" s="1"/>
  <c r="V552" i="14" s="1"/>
  <c r="AB552" i="14" s="1"/>
  <c r="AH552" i="14" s="1"/>
  <c r="AN552" i="14" s="1"/>
  <c r="AT552" i="14" s="1"/>
  <c r="AZ552" i="14" s="1"/>
  <c r="BF552" i="14" s="1"/>
  <c r="BL552" i="14" s="1"/>
  <c r="D1025" i="14"/>
  <c r="J1025" i="14" s="1"/>
  <c r="P1025" i="14" s="1"/>
  <c r="V1025" i="14" s="1"/>
  <c r="AB1025" i="14" s="1"/>
  <c r="AH1025" i="14" s="1"/>
  <c r="AN1025" i="14" s="1"/>
  <c r="AT1025" i="14" s="1"/>
  <c r="AZ1025" i="14" s="1"/>
  <c r="BF1025" i="14" s="1"/>
  <c r="BL1025" i="14" s="1"/>
  <c r="D601" i="14"/>
  <c r="J601" i="14" s="1"/>
  <c r="P601" i="14" s="1"/>
  <c r="V601" i="14" s="1"/>
  <c r="AB601" i="14" s="1"/>
  <c r="AH601" i="14" s="1"/>
  <c r="AN601" i="14" s="1"/>
  <c r="AT601" i="14" s="1"/>
  <c r="AZ601" i="14" s="1"/>
  <c r="BF601" i="14" s="1"/>
  <c r="BL601" i="14" s="1"/>
  <c r="D311" i="14"/>
  <c r="J311" i="14" s="1"/>
  <c r="P311" i="14" s="1"/>
  <c r="V311" i="14" s="1"/>
  <c r="AB311" i="14" s="1"/>
  <c r="AH311" i="14" s="1"/>
  <c r="AN311" i="14" s="1"/>
  <c r="AT311" i="14" s="1"/>
  <c r="AZ311" i="14" s="1"/>
  <c r="BF311" i="14" s="1"/>
  <c r="BL311" i="14" s="1"/>
  <c r="D487" i="14"/>
  <c r="J487" i="14" s="1"/>
  <c r="P487" i="14" s="1"/>
  <c r="V487" i="14" s="1"/>
  <c r="AB487" i="14" s="1"/>
  <c r="AH487" i="14" s="1"/>
  <c r="AN487" i="14" s="1"/>
  <c r="AT487" i="14" s="1"/>
  <c r="AZ487" i="14" s="1"/>
  <c r="BF487" i="14" s="1"/>
  <c r="BL487" i="14" s="1"/>
  <c r="D678" i="14"/>
  <c r="J678" i="14" s="1"/>
  <c r="P678" i="14" s="1"/>
  <c r="V678" i="14" s="1"/>
  <c r="AB678" i="14" s="1"/>
  <c r="AH678" i="14" s="1"/>
  <c r="AN678" i="14" s="1"/>
  <c r="AT678" i="14" s="1"/>
  <c r="AZ678" i="14" s="1"/>
  <c r="BF678" i="14" s="1"/>
  <c r="BL678" i="14" s="1"/>
  <c r="D840" i="14"/>
  <c r="J840" i="14" s="1"/>
  <c r="P840" i="14" s="1"/>
  <c r="V840" i="14" s="1"/>
  <c r="AB840" i="14" s="1"/>
  <c r="AH840" i="14" s="1"/>
  <c r="AN840" i="14" s="1"/>
  <c r="AT840" i="14" s="1"/>
  <c r="AZ840" i="14" s="1"/>
  <c r="BF840" i="14" s="1"/>
  <c r="BL840" i="14" s="1"/>
  <c r="D1343" i="14"/>
  <c r="D1352" i="14"/>
  <c r="J1352" i="14" s="1"/>
  <c r="P1352" i="14" s="1"/>
  <c r="V1352" i="14" s="1"/>
  <c r="AB1352" i="14" s="1"/>
  <c r="AH1352" i="14" s="1"/>
  <c r="AN1352" i="14" s="1"/>
  <c r="AT1352" i="14" s="1"/>
  <c r="AZ1352" i="14" s="1"/>
  <c r="BF1352" i="14" s="1"/>
  <c r="BL1352" i="14" s="1"/>
  <c r="D1278" i="14"/>
  <c r="J1278" i="14" s="1"/>
  <c r="P1278" i="14" s="1"/>
  <c r="V1278" i="14" s="1"/>
  <c r="AB1278" i="14" s="1"/>
  <c r="AH1278" i="14" s="1"/>
  <c r="AN1278" i="14" s="1"/>
  <c r="AT1278" i="14" s="1"/>
  <c r="AZ1278" i="14" s="1"/>
  <c r="BF1278" i="14" s="1"/>
  <c r="BL1278" i="14" s="1"/>
  <c r="E623" i="14"/>
  <c r="E337" i="14"/>
  <c r="E601" i="14"/>
  <c r="E721" i="14"/>
  <c r="E411" i="14"/>
  <c r="E404" i="14"/>
  <c r="E436" i="14"/>
  <c r="E715" i="14"/>
  <c r="E413" i="14"/>
  <c r="E749" i="14"/>
  <c r="E406" i="14"/>
  <c r="E542" i="14"/>
  <c r="E622" i="14"/>
  <c r="E742" i="14"/>
  <c r="E335" i="14"/>
  <c r="E686" i="14"/>
  <c r="E743" i="14"/>
  <c r="E860" i="14"/>
  <c r="E1239" i="14"/>
  <c r="E1315" i="14"/>
  <c r="E814" i="14"/>
  <c r="E1014" i="14"/>
  <c r="E1206" i="14"/>
  <c r="E951" i="14"/>
  <c r="E1024" i="14"/>
  <c r="E889" i="14"/>
  <c r="E1010" i="14"/>
  <c r="E1090" i="14"/>
  <c r="D410" i="14"/>
  <c r="J410" i="14" s="1"/>
  <c r="P410" i="14" s="1"/>
  <c r="V410" i="14" s="1"/>
  <c r="AB410" i="14" s="1"/>
  <c r="AH410" i="14" s="1"/>
  <c r="AN410" i="14" s="1"/>
  <c r="AT410" i="14" s="1"/>
  <c r="AZ410" i="14" s="1"/>
  <c r="BF410" i="14" s="1"/>
  <c r="BL410" i="14" s="1"/>
  <c r="D721" i="14"/>
  <c r="J721" i="14" s="1"/>
  <c r="P721" i="14" s="1"/>
  <c r="V721" i="14" s="1"/>
  <c r="AB721" i="14" s="1"/>
  <c r="AH721" i="14" s="1"/>
  <c r="AN721" i="14" s="1"/>
  <c r="AT721" i="14" s="1"/>
  <c r="AZ721" i="14" s="1"/>
  <c r="BF721" i="14" s="1"/>
  <c r="BL721" i="14" s="1"/>
  <c r="D915" i="14"/>
  <c r="J915" i="14" s="1"/>
  <c r="P915" i="14" s="1"/>
  <c r="V915" i="14" s="1"/>
  <c r="AB915" i="14" s="1"/>
  <c r="AH915" i="14" s="1"/>
  <c r="AN915" i="14" s="1"/>
  <c r="AT915" i="14" s="1"/>
  <c r="AZ915" i="14" s="1"/>
  <c r="BF915" i="14" s="1"/>
  <c r="BL915" i="14" s="1"/>
  <c r="D1115" i="14"/>
  <c r="J1115" i="14" s="1"/>
  <c r="P1115" i="14" s="1"/>
  <c r="V1115" i="14" s="1"/>
  <c r="AB1115" i="14" s="1"/>
  <c r="AH1115" i="14" s="1"/>
  <c r="AN1115" i="14" s="1"/>
  <c r="AT1115" i="14" s="1"/>
  <c r="AZ1115" i="14" s="1"/>
  <c r="BF1115" i="14" s="1"/>
  <c r="BL1115" i="14" s="1"/>
  <c r="D1009" i="14"/>
  <c r="J1009" i="14" s="1"/>
  <c r="P1009" i="14" s="1"/>
  <c r="V1009" i="14" s="1"/>
  <c r="AB1009" i="14" s="1"/>
  <c r="AH1009" i="14" s="1"/>
  <c r="AN1009" i="14" s="1"/>
  <c r="AT1009" i="14" s="1"/>
  <c r="AZ1009" i="14" s="1"/>
  <c r="BF1009" i="14" s="1"/>
  <c r="BL1009" i="14" s="1"/>
  <c r="D778" i="14"/>
  <c r="J778" i="14" s="1"/>
  <c r="P778" i="14" s="1"/>
  <c r="V778" i="14" s="1"/>
  <c r="AB778" i="14" s="1"/>
  <c r="AH778" i="14" s="1"/>
  <c r="AN778" i="14" s="1"/>
  <c r="AT778" i="14" s="1"/>
  <c r="AZ778" i="14" s="1"/>
  <c r="BF778" i="14" s="1"/>
  <c r="BL778" i="14" s="1"/>
  <c r="D1090" i="14"/>
  <c r="J1090" i="14" s="1"/>
  <c r="P1090" i="14" s="1"/>
  <c r="V1090" i="14" s="1"/>
  <c r="AB1090" i="14" s="1"/>
  <c r="AH1090" i="14" s="1"/>
  <c r="AN1090" i="14" s="1"/>
  <c r="AT1090" i="14" s="1"/>
  <c r="AZ1090" i="14" s="1"/>
  <c r="BF1090" i="14" s="1"/>
  <c r="BL1090" i="14" s="1"/>
  <c r="D780" i="14"/>
  <c r="J780" i="14" s="1"/>
  <c r="P780" i="14" s="1"/>
  <c r="V780" i="14" s="1"/>
  <c r="AB780" i="14" s="1"/>
  <c r="AH780" i="14" s="1"/>
  <c r="AN780" i="14" s="1"/>
  <c r="AT780" i="14" s="1"/>
  <c r="AZ780" i="14" s="1"/>
  <c r="BF780" i="14" s="1"/>
  <c r="BL780" i="14" s="1"/>
  <c r="D916" i="14"/>
  <c r="J916" i="14" s="1"/>
  <c r="P916" i="14" s="1"/>
  <c r="V916" i="14" s="1"/>
  <c r="AB916" i="14" s="1"/>
  <c r="AH916" i="14" s="1"/>
  <c r="AN916" i="14" s="1"/>
  <c r="AT916" i="14" s="1"/>
  <c r="AZ916" i="14" s="1"/>
  <c r="BF916" i="14" s="1"/>
  <c r="BL916" i="14" s="1"/>
  <c r="D468" i="14"/>
  <c r="J468" i="14" s="1"/>
  <c r="P468" i="14" s="1"/>
  <c r="V468" i="14" s="1"/>
  <c r="AB468" i="14" s="1"/>
  <c r="AH468" i="14" s="1"/>
  <c r="AN468" i="14" s="1"/>
  <c r="AT468" i="14" s="1"/>
  <c r="AZ468" i="14" s="1"/>
  <c r="BF468" i="14" s="1"/>
  <c r="BL468" i="14" s="1"/>
  <c r="D861" i="14"/>
  <c r="J861" i="14" s="1"/>
  <c r="P861" i="14" s="1"/>
  <c r="V861" i="14" s="1"/>
  <c r="AB861" i="14" s="1"/>
  <c r="AH861" i="14" s="1"/>
  <c r="AN861" i="14" s="1"/>
  <c r="AT861" i="14" s="1"/>
  <c r="AZ861" i="14" s="1"/>
  <c r="BF861" i="14" s="1"/>
  <c r="BL861" i="14" s="1"/>
  <c r="D1013" i="14"/>
  <c r="J1013" i="14" s="1"/>
  <c r="P1013" i="14" s="1"/>
  <c r="V1013" i="14" s="1"/>
  <c r="AB1013" i="14" s="1"/>
  <c r="AH1013" i="14" s="1"/>
  <c r="AN1013" i="14" s="1"/>
  <c r="AT1013" i="14" s="1"/>
  <c r="AZ1013" i="14" s="1"/>
  <c r="BF1013" i="14" s="1"/>
  <c r="BL1013" i="14" s="1"/>
  <c r="D485" i="14"/>
  <c r="J485" i="14" s="1"/>
  <c r="P485" i="14" s="1"/>
  <c r="V485" i="14" s="1"/>
  <c r="AB485" i="14" s="1"/>
  <c r="AH485" i="14" s="1"/>
  <c r="AN485" i="14" s="1"/>
  <c r="AT485" i="14" s="1"/>
  <c r="AZ485" i="14" s="1"/>
  <c r="BF485" i="14" s="1"/>
  <c r="BL485" i="14" s="1"/>
  <c r="D814" i="14"/>
  <c r="J814" i="14" s="1"/>
  <c r="P814" i="14" s="1"/>
  <c r="V814" i="14" s="1"/>
  <c r="AB814" i="14" s="1"/>
  <c r="AH814" i="14" s="1"/>
  <c r="AN814" i="14" s="1"/>
  <c r="AT814" i="14" s="1"/>
  <c r="AZ814" i="14" s="1"/>
  <c r="BF814" i="14" s="1"/>
  <c r="BL814" i="14" s="1"/>
  <c r="D1014" i="14"/>
  <c r="J1014" i="14" s="1"/>
  <c r="P1014" i="14" s="1"/>
  <c r="V1014" i="14" s="1"/>
  <c r="AB1014" i="14" s="1"/>
  <c r="AH1014" i="14" s="1"/>
  <c r="AN1014" i="14" s="1"/>
  <c r="AT1014" i="14" s="1"/>
  <c r="AZ1014" i="14" s="1"/>
  <c r="BF1014" i="14" s="1"/>
  <c r="BL1014" i="14" s="1"/>
  <c r="D440" i="14"/>
  <c r="J440" i="14" s="1"/>
  <c r="P440" i="14" s="1"/>
  <c r="V440" i="14" s="1"/>
  <c r="AB440" i="14" s="1"/>
  <c r="AH440" i="14" s="1"/>
  <c r="AN440" i="14" s="1"/>
  <c r="AT440" i="14" s="1"/>
  <c r="AZ440" i="14" s="1"/>
  <c r="BF440" i="14" s="1"/>
  <c r="BL440" i="14" s="1"/>
  <c r="D1193" i="14"/>
  <c r="J1193" i="14" s="1"/>
  <c r="P1193" i="14" s="1"/>
  <c r="V1193" i="14" s="1"/>
  <c r="AB1193" i="14" s="1"/>
  <c r="AH1193" i="14" s="1"/>
  <c r="AN1193" i="14" s="1"/>
  <c r="AT1193" i="14" s="1"/>
  <c r="AZ1193" i="14" s="1"/>
  <c r="BF1193" i="14" s="1"/>
  <c r="BL1193" i="14" s="1"/>
  <c r="D625" i="14"/>
  <c r="J625" i="14" s="1"/>
  <c r="P625" i="14" s="1"/>
  <c r="V625" i="14" s="1"/>
  <c r="AB625" i="14" s="1"/>
  <c r="AH625" i="14" s="1"/>
  <c r="AN625" i="14" s="1"/>
  <c r="AT625" i="14" s="1"/>
  <c r="AZ625" i="14" s="1"/>
  <c r="BF625" i="14" s="1"/>
  <c r="BL625" i="14" s="1"/>
  <c r="D406" i="14"/>
  <c r="J406" i="14" s="1"/>
  <c r="P406" i="14" s="1"/>
  <c r="V406" i="14" s="1"/>
  <c r="AB406" i="14" s="1"/>
  <c r="AH406" i="14" s="1"/>
  <c r="AN406" i="14" s="1"/>
  <c r="AT406" i="14" s="1"/>
  <c r="AZ406" i="14" s="1"/>
  <c r="BF406" i="14" s="1"/>
  <c r="BL406" i="14" s="1"/>
  <c r="D582" i="14"/>
  <c r="J582" i="14" s="1"/>
  <c r="P582" i="14" s="1"/>
  <c r="V582" i="14" s="1"/>
  <c r="AB582" i="14" s="1"/>
  <c r="AH582" i="14" s="1"/>
  <c r="AN582" i="14" s="1"/>
  <c r="AT582" i="14" s="1"/>
  <c r="AZ582" i="14" s="1"/>
  <c r="BF582" i="14" s="1"/>
  <c r="BL582" i="14" s="1"/>
  <c r="D717" i="14"/>
  <c r="J717" i="14" s="1"/>
  <c r="P717" i="14" s="1"/>
  <c r="V717" i="14" s="1"/>
  <c r="AB717" i="14" s="1"/>
  <c r="AH717" i="14" s="1"/>
  <c r="AN717" i="14" s="1"/>
  <c r="AT717" i="14" s="1"/>
  <c r="AZ717" i="14" s="1"/>
  <c r="BF717" i="14" s="1"/>
  <c r="BL717" i="14" s="1"/>
  <c r="D1023" i="14"/>
  <c r="D600" i="14"/>
  <c r="J600" i="14" s="1"/>
  <c r="P600" i="14" s="1"/>
  <c r="V600" i="14" s="1"/>
  <c r="AB600" i="14" s="1"/>
  <c r="AH600" i="14" s="1"/>
  <c r="AN600" i="14" s="1"/>
  <c r="AT600" i="14" s="1"/>
  <c r="AZ600" i="14" s="1"/>
  <c r="BF600" i="14" s="1"/>
  <c r="BL600" i="14" s="1"/>
  <c r="D1065" i="14"/>
  <c r="J1065" i="14" s="1"/>
  <c r="P1065" i="14" s="1"/>
  <c r="V1065" i="14" s="1"/>
  <c r="AB1065" i="14" s="1"/>
  <c r="AH1065" i="14" s="1"/>
  <c r="AN1065" i="14" s="1"/>
  <c r="AT1065" i="14" s="1"/>
  <c r="AZ1065" i="14" s="1"/>
  <c r="BF1065" i="14" s="1"/>
  <c r="BL1065" i="14" s="1"/>
  <c r="D335" i="14"/>
  <c r="J335" i="14" s="1"/>
  <c r="P335" i="14" s="1"/>
  <c r="V335" i="14" s="1"/>
  <c r="AB335" i="14" s="1"/>
  <c r="AH335" i="14" s="1"/>
  <c r="AN335" i="14" s="1"/>
  <c r="AT335" i="14" s="1"/>
  <c r="AZ335" i="14" s="1"/>
  <c r="BF335" i="14" s="1"/>
  <c r="BL335" i="14" s="1"/>
  <c r="D543" i="14"/>
  <c r="J543" i="14" s="1"/>
  <c r="P543" i="14" s="1"/>
  <c r="V543" i="14" s="1"/>
  <c r="AB543" i="14" s="1"/>
  <c r="AH543" i="14" s="1"/>
  <c r="AN543" i="14" s="1"/>
  <c r="AT543" i="14" s="1"/>
  <c r="AZ543" i="14" s="1"/>
  <c r="BF543" i="14" s="1"/>
  <c r="BL543" i="14" s="1"/>
  <c r="D686" i="14"/>
  <c r="D864" i="14"/>
  <c r="J864" i="14" s="1"/>
  <c r="P864" i="14" s="1"/>
  <c r="V864" i="14" s="1"/>
  <c r="AB864" i="14" s="1"/>
  <c r="AH864" i="14" s="1"/>
  <c r="AN864" i="14" s="1"/>
  <c r="AT864" i="14" s="1"/>
  <c r="AZ864" i="14" s="1"/>
  <c r="BF864" i="14" s="1"/>
  <c r="BL864" i="14" s="1"/>
  <c r="D1008" i="14"/>
  <c r="D1287" i="14"/>
  <c r="J1287" i="14" s="1"/>
  <c r="P1287" i="14" s="1"/>
  <c r="V1287" i="14" s="1"/>
  <c r="AB1287" i="14" s="1"/>
  <c r="AH1287" i="14" s="1"/>
  <c r="AN1287" i="14" s="1"/>
  <c r="AT1287" i="14" s="1"/>
  <c r="AZ1287" i="14" s="1"/>
  <c r="BF1287" i="14" s="1"/>
  <c r="BL1287" i="14" s="1"/>
  <c r="D1351" i="14"/>
  <c r="J1351" i="14" s="1"/>
  <c r="P1351" i="14" s="1"/>
  <c r="V1351" i="14" s="1"/>
  <c r="AB1351" i="14" s="1"/>
  <c r="AH1351" i="14" s="1"/>
  <c r="AN1351" i="14" s="1"/>
  <c r="AT1351" i="14" s="1"/>
  <c r="AZ1351" i="14" s="1"/>
  <c r="BF1351" i="14" s="1"/>
  <c r="BL1351" i="14" s="1"/>
  <c r="AD1348" i="1"/>
  <c r="AD1326" i="1"/>
  <c r="AD1325" i="1"/>
  <c r="AD876" i="1"/>
  <c r="AD1300" i="1"/>
  <c r="AD1298" i="1"/>
  <c r="AD1299" i="1"/>
  <c r="AD1285" i="1"/>
  <c r="AD895" i="1"/>
  <c r="AD1284" i="1"/>
  <c r="AD734" i="1"/>
  <c r="O1240" i="1"/>
  <c r="AD555" i="1"/>
  <c r="AD563" i="1"/>
  <c r="AD907" i="1"/>
  <c r="AD1297" i="1"/>
  <c r="AD635" i="1"/>
  <c r="AF350" i="1"/>
  <c r="AD1124" i="1"/>
  <c r="AD845" i="1"/>
  <c r="AF613" i="1"/>
  <c r="AD923" i="1"/>
  <c r="AC246" i="1"/>
  <c r="AK246" i="1" s="1"/>
  <c r="AC284" i="1"/>
  <c r="AK284" i="1" s="1"/>
  <c r="AC250" i="1"/>
  <c r="AK250" i="1" s="1"/>
  <c r="AC248" i="1"/>
  <c r="AC249" i="1"/>
  <c r="AK249" i="1" s="1"/>
  <c r="AC251" i="1"/>
  <c r="AC252" i="1"/>
  <c r="AK252" i="1" s="1"/>
  <c r="AC253" i="1"/>
  <c r="AK253" i="1" s="1"/>
  <c r="AC378" i="1"/>
  <c r="AC379" i="1"/>
  <c r="AC352" i="1"/>
  <c r="AK352" i="1" s="1"/>
  <c r="AC380" i="1"/>
  <c r="AC354" i="1"/>
  <c r="AC382" i="1"/>
  <c r="AK382" i="1" s="1"/>
  <c r="AC353" i="1"/>
  <c r="AC381" i="1"/>
  <c r="AC355" i="1"/>
  <c r="AC383" i="1"/>
  <c r="AC356" i="1"/>
  <c r="AC384" i="1"/>
  <c r="AC357" i="1"/>
  <c r="AL1297" i="1"/>
  <c r="AD498" i="1"/>
  <c r="AL1349" i="1"/>
  <c r="E1339" i="14" s="1"/>
  <c r="AL827" i="1"/>
  <c r="AL635" i="1"/>
  <c r="AL877" i="1"/>
  <c r="AL907" i="1"/>
  <c r="AL730" i="1"/>
  <c r="AL895" i="1"/>
  <c r="AL755" i="1"/>
  <c r="AD1311" i="1"/>
  <c r="AL1312" i="1"/>
  <c r="AL1313" i="1"/>
  <c r="AD1316" i="1"/>
  <c r="AL1316" i="1"/>
  <c r="AL703" i="1"/>
  <c r="AD324" i="1"/>
  <c r="AD1109" i="1"/>
  <c r="AD874" i="1"/>
  <c r="AD1334" i="1"/>
  <c r="AL1335" i="1"/>
  <c r="AD389" i="1"/>
  <c r="AL1326" i="1"/>
  <c r="AD1171" i="1"/>
  <c r="AL1286" i="1"/>
  <c r="AD1310" i="1"/>
  <c r="AL1310" i="1"/>
  <c r="AL734" i="1"/>
  <c r="AL923" i="1"/>
  <c r="AL499" i="1"/>
  <c r="AD961" i="1"/>
  <c r="O1098" i="1"/>
  <c r="U1098" i="1" s="1"/>
  <c r="AL1285" i="1"/>
  <c r="AL1109" i="1"/>
  <c r="AL563" i="1"/>
  <c r="AL497" i="1"/>
  <c r="AF902" i="1"/>
  <c r="AD725" i="1"/>
  <c r="AL845" i="1"/>
  <c r="AL952" i="1"/>
  <c r="AL555" i="1"/>
  <c r="O1262" i="1"/>
  <c r="U1262" i="1" s="1"/>
  <c r="O1266" i="1"/>
  <c r="AD478" i="1"/>
  <c r="AD590" i="1"/>
  <c r="AD448" i="1"/>
  <c r="AD825" i="1"/>
  <c r="AD962" i="1"/>
  <c r="AD899" i="1"/>
  <c r="AD475" i="1"/>
  <c r="AD733" i="1"/>
  <c r="AD789" i="1"/>
  <c r="AD1201" i="1"/>
  <c r="AD1034" i="1"/>
  <c r="AD756" i="1"/>
  <c r="AD633" i="1"/>
  <c r="AD1248" i="1"/>
  <c r="AD687" i="1"/>
  <c r="AD951" i="1"/>
  <c r="AD826" i="1"/>
  <c r="AD875" i="1"/>
  <c r="AD345" i="1"/>
  <c r="AD801" i="1"/>
  <c r="AD1216" i="1"/>
  <c r="AD1033" i="1"/>
  <c r="AD1113" i="1"/>
  <c r="AD412" i="1"/>
  <c r="AD1018" i="1"/>
  <c r="AD638" i="1"/>
  <c r="AD287" i="1"/>
  <c r="AD447" i="1"/>
  <c r="AD870" i="1"/>
  <c r="AD723" i="1"/>
  <c r="AD1361" i="1"/>
  <c r="AD637" i="1"/>
  <c r="AD751" i="1"/>
  <c r="O1250" i="1"/>
  <c r="P1250" i="1" s="1"/>
  <c r="O927" i="1"/>
  <c r="U927" i="1" s="1"/>
  <c r="AD347" i="1"/>
  <c r="AD731" i="1"/>
  <c r="AD421" i="1"/>
  <c r="AD844" i="1"/>
  <c r="AD1282" i="1"/>
  <c r="AD897" i="1"/>
  <c r="O982" i="1"/>
  <c r="AD1035" i="1"/>
  <c r="AD724" i="1"/>
  <c r="AD800" i="1"/>
  <c r="AD1185" i="1"/>
  <c r="AD323" i="1"/>
  <c r="AD387" i="1"/>
  <c r="AF640" i="1"/>
  <c r="AD878" i="1"/>
  <c r="AD1215" i="1"/>
  <c r="AD1019" i="1"/>
  <c r="AD413" i="1"/>
  <c r="AD471" i="1"/>
  <c r="AD479" i="1"/>
  <c r="AF417" i="1"/>
  <c r="AD477" i="1"/>
  <c r="AD557" i="1"/>
  <c r="AD758" i="1"/>
  <c r="AD608" i="1"/>
  <c r="AD1312" i="1"/>
  <c r="O1327" i="1"/>
  <c r="AD879" i="1"/>
  <c r="O1287" i="1"/>
  <c r="O1143" i="1"/>
  <c r="O902" i="1"/>
  <c r="AD924" i="1"/>
  <c r="AD824" i="1"/>
  <c r="O847" i="1"/>
  <c r="O946" i="1"/>
  <c r="O1204" i="1"/>
  <c r="AD701" i="1"/>
  <c r="AD1100" i="1"/>
  <c r="AD1247" i="1"/>
  <c r="O1057" i="1"/>
  <c r="AD1200" i="1"/>
  <c r="AD1362" i="1"/>
  <c r="AD900" i="1"/>
  <c r="AD1172" i="1"/>
  <c r="O822" i="1"/>
  <c r="O1301" i="1"/>
  <c r="O1160" i="1"/>
  <c r="AD906" i="1"/>
  <c r="AD420" i="1"/>
  <c r="AD877" i="1"/>
  <c r="O1021" i="1"/>
  <c r="O1229" i="1"/>
  <c r="AD1315" i="1"/>
  <c r="AD1023" i="1"/>
  <c r="O1038" i="1"/>
  <c r="AD896" i="1"/>
  <c r="O1350" i="1"/>
  <c r="AD1202" i="1"/>
  <c r="O1071" i="1"/>
  <c r="AD593" i="1"/>
  <c r="AD1352" i="1"/>
  <c r="O1364" i="1"/>
  <c r="O1126" i="1"/>
  <c r="O1081" i="1"/>
  <c r="O1111" i="1"/>
  <c r="O1314" i="1"/>
  <c r="T285" i="1"/>
  <c r="AF803" i="1"/>
  <c r="AD1283" i="1"/>
  <c r="AD469" i="1"/>
  <c r="AD732" i="1"/>
  <c r="AD598" i="1"/>
  <c r="AD552" i="1"/>
  <c r="AD632" i="1"/>
  <c r="AD752" i="1"/>
  <c r="AD950" i="1"/>
  <c r="O964" i="1"/>
  <c r="AD1005" i="1"/>
  <c r="AD1206" i="1"/>
  <c r="O1218" i="1"/>
  <c r="O1336" i="1"/>
  <c r="O1002" i="1"/>
  <c r="O1187" i="1"/>
  <c r="AD849" i="1"/>
  <c r="O872" i="1"/>
  <c r="AD898" i="1"/>
  <c r="O1174" i="1"/>
  <c r="AD1036" i="1"/>
  <c r="O803" i="1"/>
  <c r="AD495" i="1"/>
  <c r="AD288" i="1"/>
  <c r="T180" i="1"/>
  <c r="AD476" i="1"/>
  <c r="AD414" i="1"/>
  <c r="AD446" i="1"/>
  <c r="AD615" i="1"/>
  <c r="AD344" i="1"/>
  <c r="AD553" i="1"/>
  <c r="AD696" i="1"/>
  <c r="AD753" i="1"/>
  <c r="AD556" i="1"/>
  <c r="AD788" i="1"/>
  <c r="O773" i="1"/>
  <c r="AD322" i="1"/>
  <c r="AD467" i="1"/>
  <c r="AD470" i="1"/>
  <c r="AD630" i="1"/>
  <c r="AD759" i="1"/>
  <c r="AD727" i="1"/>
  <c r="AD449" i="1"/>
  <c r="AD609" i="1"/>
  <c r="AD634" i="1"/>
  <c r="O786" i="1"/>
  <c r="O500" i="1"/>
  <c r="U500" i="1" s="1"/>
  <c r="O675" i="1"/>
  <c r="AD388" i="1"/>
  <c r="O640" i="1"/>
  <c r="AD702" i="1"/>
  <c r="AD591" i="1"/>
  <c r="AD631" i="1"/>
  <c r="AD610" i="1"/>
  <c r="AD754" i="1"/>
  <c r="AD757" i="1"/>
  <c r="AD592" i="1"/>
  <c r="AD726" i="1"/>
  <c r="AD496" i="1"/>
  <c r="O689" i="1"/>
  <c r="O522" i="1"/>
  <c r="O319" i="1"/>
  <c r="P319" i="1" s="1"/>
  <c r="O474" i="1"/>
  <c r="O559" i="1"/>
  <c r="AD445" i="1"/>
  <c r="AD597" i="1"/>
  <c r="O613" i="1"/>
  <c r="AD700" i="1"/>
  <c r="O729" i="1"/>
  <c r="AD422" i="1"/>
  <c r="AD346" i="1"/>
  <c r="AD468" i="1"/>
  <c r="AD390" i="1"/>
  <c r="AD554" i="1"/>
  <c r="AD562" i="1"/>
  <c r="O595" i="1"/>
  <c r="AD499" i="1"/>
  <c r="AD321" i="1"/>
  <c r="O657" i="1"/>
  <c r="AD411" i="1"/>
  <c r="O451" i="1"/>
  <c r="U451" i="1" s="1"/>
  <c r="AD611" i="1"/>
  <c r="O760" i="1"/>
  <c r="O540" i="1"/>
  <c r="O350" i="1"/>
  <c r="O417" i="1"/>
  <c r="AD636" i="1"/>
  <c r="O698" i="1"/>
  <c r="AD472" i="1"/>
  <c r="O385" i="1"/>
  <c r="U385" i="1" s="1"/>
  <c r="T385" i="1"/>
  <c r="O285" i="1"/>
  <c r="T247" i="1"/>
  <c r="O133" i="1"/>
  <c r="U133" i="1" s="1"/>
  <c r="O154" i="1"/>
  <c r="U154" i="1" s="1"/>
  <c r="O113" i="1"/>
  <c r="O96" i="1"/>
  <c r="O208" i="1"/>
  <c r="U208" i="1" s="1"/>
  <c r="O247" i="1"/>
  <c r="U247" i="1" s="1"/>
  <c r="O180" i="1"/>
  <c r="U180" i="1" s="1"/>
  <c r="T59" i="1"/>
  <c r="T81" i="1"/>
  <c r="T113" i="1"/>
  <c r="O59" i="1"/>
  <c r="U59" i="1" s="1"/>
  <c r="O81" i="1"/>
  <c r="O46" i="1"/>
  <c r="T71" i="1"/>
  <c r="O33" i="1"/>
  <c r="O71" i="1"/>
  <c r="T208" i="1"/>
  <c r="T154" i="1"/>
  <c r="T133" i="1"/>
  <c r="T33" i="1"/>
  <c r="E1099" i="14" l="1"/>
  <c r="K1339" i="14"/>
  <c r="Q1339" i="14"/>
  <c r="W1339" i="14"/>
  <c r="AC1339" i="14"/>
  <c r="AI1339" i="14"/>
  <c r="AO1339" i="14"/>
  <c r="AU1339" i="14"/>
  <c r="BA1339" i="14"/>
  <c r="BG1339" i="14"/>
  <c r="BM1339" i="14"/>
  <c r="D243" i="14"/>
  <c r="J243" i="14" s="1"/>
  <c r="P243" i="14" s="1"/>
  <c r="V243" i="14" s="1"/>
  <c r="AB243" i="14" s="1"/>
  <c r="AH243" i="14" s="1"/>
  <c r="AN243" i="14" s="1"/>
  <c r="AT243" i="14" s="1"/>
  <c r="AZ243" i="14" s="1"/>
  <c r="BF243" i="14" s="1"/>
  <c r="BL243" i="14" s="1"/>
  <c r="K552" i="14"/>
  <c r="Q552" i="14"/>
  <c r="W552" i="14"/>
  <c r="AC552" i="14"/>
  <c r="AI552" i="14"/>
  <c r="AO552" i="14"/>
  <c r="AU552" i="14"/>
  <c r="BA552" i="14"/>
  <c r="BG552" i="14"/>
  <c r="BM552" i="14"/>
  <c r="K438" i="14"/>
  <c r="Q438" i="14"/>
  <c r="W438" i="14"/>
  <c r="AC438" i="14"/>
  <c r="AI438" i="14"/>
  <c r="AO438" i="14"/>
  <c r="AU438" i="14"/>
  <c r="BA438" i="14"/>
  <c r="BG438" i="14"/>
  <c r="BM438" i="14"/>
  <c r="K460" i="14"/>
  <c r="Q460" i="14"/>
  <c r="W460" i="14"/>
  <c r="AC460" i="14"/>
  <c r="AI460" i="14"/>
  <c r="AO460" i="14"/>
  <c r="AU460" i="14"/>
  <c r="BA460" i="14"/>
  <c r="BG460" i="14"/>
  <c r="BM460" i="14"/>
  <c r="K746" i="14"/>
  <c r="Q746" i="14"/>
  <c r="W746" i="14"/>
  <c r="AC746" i="14"/>
  <c r="AI746" i="14"/>
  <c r="AO746" i="14"/>
  <c r="AU746" i="14"/>
  <c r="BA746" i="14"/>
  <c r="BG746" i="14"/>
  <c r="BM746" i="14"/>
  <c r="K485" i="14"/>
  <c r="Q485" i="14"/>
  <c r="W485" i="14"/>
  <c r="AC485" i="14"/>
  <c r="AI485" i="14"/>
  <c r="AO485" i="14"/>
  <c r="AU485" i="14"/>
  <c r="BA485" i="14"/>
  <c r="BG485" i="14"/>
  <c r="BM485" i="14"/>
  <c r="K890" i="14"/>
  <c r="Q890" i="14"/>
  <c r="W890" i="14"/>
  <c r="AC890" i="14"/>
  <c r="AI890" i="14"/>
  <c r="AO890" i="14"/>
  <c r="AU890" i="14"/>
  <c r="BA890" i="14"/>
  <c r="BG890" i="14"/>
  <c r="BM890" i="14"/>
  <c r="Q1023" i="14"/>
  <c r="W1023" i="14"/>
  <c r="AC1023" i="14"/>
  <c r="AI1023" i="14"/>
  <c r="AO1023" i="14"/>
  <c r="AU1023" i="14"/>
  <c r="BA1023" i="14"/>
  <c r="BG1023" i="14"/>
  <c r="BM1023" i="14"/>
  <c r="K1197" i="14"/>
  <c r="Q1197" i="14"/>
  <c r="W1197" i="14"/>
  <c r="AC1197" i="14"/>
  <c r="AI1197" i="14"/>
  <c r="AO1197" i="14"/>
  <c r="AU1197" i="14"/>
  <c r="BA1197" i="14"/>
  <c r="BG1197" i="14"/>
  <c r="BM1197" i="14"/>
  <c r="K891" i="14"/>
  <c r="Q891" i="14"/>
  <c r="W891" i="14"/>
  <c r="AC891" i="14"/>
  <c r="AI891" i="14"/>
  <c r="AO891" i="14"/>
  <c r="AU891" i="14"/>
  <c r="BA891" i="14"/>
  <c r="BG891" i="14"/>
  <c r="BM891" i="14"/>
  <c r="K629" i="14"/>
  <c r="Q629" i="14"/>
  <c r="W629" i="14"/>
  <c r="AC629" i="14"/>
  <c r="AI629" i="14"/>
  <c r="AO629" i="14"/>
  <c r="AU629" i="14"/>
  <c r="BA629" i="14"/>
  <c r="BG629" i="14"/>
  <c r="BM629" i="14"/>
  <c r="K435" i="14"/>
  <c r="Q435" i="14"/>
  <c r="W435" i="14"/>
  <c r="AC435" i="14"/>
  <c r="AI435" i="14"/>
  <c r="AO435" i="14"/>
  <c r="AU435" i="14"/>
  <c r="BA435" i="14"/>
  <c r="BG435" i="14"/>
  <c r="BM435" i="14"/>
  <c r="K1091" i="14"/>
  <c r="Q1091" i="14"/>
  <c r="W1091" i="14"/>
  <c r="AC1091" i="14"/>
  <c r="AI1091" i="14"/>
  <c r="AO1091" i="14"/>
  <c r="AU1091" i="14"/>
  <c r="BA1091" i="14"/>
  <c r="BG1091" i="14"/>
  <c r="BM1091" i="14"/>
  <c r="E1276" i="14"/>
  <c r="E745" i="14"/>
  <c r="D242" i="14"/>
  <c r="J242" i="14" s="1"/>
  <c r="P242" i="14" s="1"/>
  <c r="V242" i="14" s="1"/>
  <c r="AB242" i="14" s="1"/>
  <c r="AH242" i="14" s="1"/>
  <c r="AN242" i="14" s="1"/>
  <c r="AT242" i="14" s="1"/>
  <c r="AZ242" i="14" s="1"/>
  <c r="BF242" i="14" s="1"/>
  <c r="BL242" i="14" s="1"/>
  <c r="K1010" i="14"/>
  <c r="Q1010" i="14"/>
  <c r="W1010" i="14"/>
  <c r="AC1010" i="14"/>
  <c r="AI1010" i="14"/>
  <c r="AO1010" i="14"/>
  <c r="AU1010" i="14"/>
  <c r="BA1010" i="14"/>
  <c r="BG1010" i="14"/>
  <c r="BM1010" i="14"/>
  <c r="Q1239" i="14"/>
  <c r="W1239" i="14"/>
  <c r="AC1239" i="14"/>
  <c r="AI1239" i="14"/>
  <c r="AO1239" i="14"/>
  <c r="AU1239" i="14"/>
  <c r="BA1239" i="14"/>
  <c r="BG1239" i="14"/>
  <c r="BM1239" i="14"/>
  <c r="K436" i="14"/>
  <c r="Q436" i="14"/>
  <c r="W436" i="14"/>
  <c r="AC436" i="14"/>
  <c r="AI436" i="14"/>
  <c r="AO436" i="14"/>
  <c r="AU436" i="14"/>
  <c r="BA436" i="14"/>
  <c r="BG436" i="14"/>
  <c r="BM436" i="14"/>
  <c r="Q1273" i="14"/>
  <c r="W1273" i="14"/>
  <c r="AC1273" i="14"/>
  <c r="AI1273" i="14"/>
  <c r="AO1273" i="14"/>
  <c r="AU1273" i="14"/>
  <c r="BA1273" i="14"/>
  <c r="BG1273" i="14"/>
  <c r="BM1273" i="14"/>
  <c r="K580" i="14"/>
  <c r="Q580" i="14"/>
  <c r="W580" i="14"/>
  <c r="AC580" i="14"/>
  <c r="AI580" i="14"/>
  <c r="AO580" i="14"/>
  <c r="AU580" i="14"/>
  <c r="BA580" i="14"/>
  <c r="BG580" i="14"/>
  <c r="BM580" i="14"/>
  <c r="K314" i="14"/>
  <c r="Q314" i="14"/>
  <c r="W314" i="14"/>
  <c r="AC314" i="14"/>
  <c r="AI314" i="14"/>
  <c r="AO314" i="14"/>
  <c r="AU314" i="14"/>
  <c r="BA314" i="14"/>
  <c r="BG314" i="14"/>
  <c r="BM314" i="14"/>
  <c r="K1013" i="14"/>
  <c r="Q1013" i="14"/>
  <c r="W1013" i="14"/>
  <c r="AC1013" i="14"/>
  <c r="AI1013" i="14"/>
  <c r="AO1013" i="14"/>
  <c r="AU1013" i="14"/>
  <c r="BA1013" i="14"/>
  <c r="BG1013" i="14"/>
  <c r="BM1013" i="14"/>
  <c r="K312" i="14"/>
  <c r="Q312" i="14"/>
  <c r="W312" i="14"/>
  <c r="AC312" i="14"/>
  <c r="AI312" i="14"/>
  <c r="AO312" i="14"/>
  <c r="AU312" i="14"/>
  <c r="BA312" i="14"/>
  <c r="BG312" i="14"/>
  <c r="BM312" i="14"/>
  <c r="K405" i="14"/>
  <c r="Q405" i="14"/>
  <c r="W405" i="14"/>
  <c r="AC405" i="14"/>
  <c r="AI405" i="14"/>
  <c r="AO405" i="14"/>
  <c r="AU405" i="14"/>
  <c r="BA405" i="14"/>
  <c r="BG405" i="14"/>
  <c r="BM405" i="14"/>
  <c r="K620" i="14"/>
  <c r="Q620" i="14"/>
  <c r="W620" i="14"/>
  <c r="AC620" i="14"/>
  <c r="AI620" i="14"/>
  <c r="AO620" i="14"/>
  <c r="AU620" i="14"/>
  <c r="BA620" i="14"/>
  <c r="BG620" i="14"/>
  <c r="BM620" i="14"/>
  <c r="K839" i="14"/>
  <c r="Q839" i="14"/>
  <c r="W839" i="14"/>
  <c r="AC839" i="14"/>
  <c r="AI839" i="14"/>
  <c r="AO839" i="14"/>
  <c r="AU839" i="14"/>
  <c r="BA839" i="14"/>
  <c r="BG839" i="14"/>
  <c r="BM839" i="14"/>
  <c r="K311" i="14"/>
  <c r="Q311" i="14"/>
  <c r="W311" i="14"/>
  <c r="AC311" i="14"/>
  <c r="AI311" i="14"/>
  <c r="AO311" i="14"/>
  <c r="AU311" i="14"/>
  <c r="BA311" i="14"/>
  <c r="BG311" i="14"/>
  <c r="BM311" i="14"/>
  <c r="K547" i="14"/>
  <c r="Q547" i="14"/>
  <c r="W547" i="14"/>
  <c r="AC547" i="14"/>
  <c r="AI547" i="14"/>
  <c r="AO547" i="14"/>
  <c r="AU547" i="14"/>
  <c r="BA547" i="14"/>
  <c r="BG547" i="14"/>
  <c r="BM547" i="14"/>
  <c r="K1153" i="14"/>
  <c r="Q1153" i="14"/>
  <c r="W1153" i="14"/>
  <c r="AC1153" i="14"/>
  <c r="AI1153" i="14"/>
  <c r="AO1153" i="14"/>
  <c r="AU1153" i="14"/>
  <c r="BA1153" i="14"/>
  <c r="BG1153" i="14"/>
  <c r="BM1153" i="14"/>
  <c r="K1196" i="14"/>
  <c r="Q1196" i="14"/>
  <c r="W1196" i="14"/>
  <c r="AC1196" i="14"/>
  <c r="AI1196" i="14"/>
  <c r="AO1196" i="14"/>
  <c r="AU1196" i="14"/>
  <c r="BA1196" i="14"/>
  <c r="BG1196" i="14"/>
  <c r="BM1196" i="14"/>
  <c r="E942" i="14"/>
  <c r="E693" i="14"/>
  <c r="E885" i="14"/>
  <c r="E1287" i="14"/>
  <c r="D372" i="14"/>
  <c r="J372" i="14" s="1"/>
  <c r="P372" i="14" s="1"/>
  <c r="V372" i="14" s="1"/>
  <c r="AB372" i="14" s="1"/>
  <c r="AH372" i="14" s="1"/>
  <c r="AN372" i="14" s="1"/>
  <c r="AT372" i="14" s="1"/>
  <c r="AZ372" i="14" s="1"/>
  <c r="BF372" i="14" s="1"/>
  <c r="BL372" i="14" s="1"/>
  <c r="K544" i="14"/>
  <c r="Q544" i="14"/>
  <c r="W544" i="14"/>
  <c r="AC544" i="14"/>
  <c r="AI544" i="14"/>
  <c r="AO544" i="14"/>
  <c r="AU544" i="14"/>
  <c r="BA544" i="14"/>
  <c r="BG544" i="14"/>
  <c r="BM544" i="14"/>
  <c r="K445" i="14"/>
  <c r="Q445" i="14"/>
  <c r="W445" i="14"/>
  <c r="AC445" i="14"/>
  <c r="AI445" i="14"/>
  <c r="AO445" i="14"/>
  <c r="AU445" i="14"/>
  <c r="BA445" i="14"/>
  <c r="BG445" i="14"/>
  <c r="BM445" i="14"/>
  <c r="K412" i="14"/>
  <c r="Q412" i="14"/>
  <c r="W412" i="14"/>
  <c r="AC412" i="14"/>
  <c r="AI412" i="14"/>
  <c r="AO412" i="14"/>
  <c r="AU412" i="14"/>
  <c r="BA412" i="14"/>
  <c r="BG412" i="14"/>
  <c r="BM412" i="14"/>
  <c r="Q1353" i="14"/>
  <c r="W1353" i="14"/>
  <c r="AC1353" i="14"/>
  <c r="AI1353" i="14"/>
  <c r="AO1353" i="14"/>
  <c r="AU1353" i="14"/>
  <c r="BA1353" i="14"/>
  <c r="BG1353" i="14"/>
  <c r="BM1353" i="14"/>
  <c r="K587" i="14"/>
  <c r="Q587" i="14"/>
  <c r="W587" i="14"/>
  <c r="AC587" i="14"/>
  <c r="AI587" i="14"/>
  <c r="AO587" i="14"/>
  <c r="AU587" i="14"/>
  <c r="BA587" i="14"/>
  <c r="BG587" i="14"/>
  <c r="BM587" i="14"/>
  <c r="K1193" i="14"/>
  <c r="Q1193" i="14"/>
  <c r="W1193" i="14"/>
  <c r="AC1193" i="14"/>
  <c r="AI1193" i="14"/>
  <c r="AO1193" i="14"/>
  <c r="AU1193" i="14"/>
  <c r="BA1193" i="14"/>
  <c r="BG1193" i="14"/>
  <c r="BM1193" i="14"/>
  <c r="K815" i="14"/>
  <c r="Q815" i="14"/>
  <c r="W815" i="14"/>
  <c r="AC815" i="14"/>
  <c r="AI815" i="14"/>
  <c r="AO815" i="14"/>
  <c r="AU815" i="14"/>
  <c r="BA815" i="14"/>
  <c r="BG815" i="14"/>
  <c r="BM815" i="14"/>
  <c r="K996" i="14"/>
  <c r="Q996" i="14"/>
  <c r="W996" i="14"/>
  <c r="AC996" i="14"/>
  <c r="AI996" i="14"/>
  <c r="AO996" i="14"/>
  <c r="AU996" i="14"/>
  <c r="BA996" i="14"/>
  <c r="BG996" i="14"/>
  <c r="BM996" i="14"/>
  <c r="K779" i="14"/>
  <c r="Q779" i="14"/>
  <c r="W779" i="14"/>
  <c r="AC779" i="14"/>
  <c r="AI779" i="14"/>
  <c r="AO779" i="14"/>
  <c r="AU779" i="14"/>
  <c r="BA779" i="14"/>
  <c r="BG779" i="14"/>
  <c r="BM779" i="14"/>
  <c r="K621" i="14"/>
  <c r="Q621" i="14"/>
  <c r="W621" i="14"/>
  <c r="AC621" i="14"/>
  <c r="AI621" i="14"/>
  <c r="AO621" i="14"/>
  <c r="AU621" i="14"/>
  <c r="BA621" i="14"/>
  <c r="BG621" i="14"/>
  <c r="BM621" i="14"/>
  <c r="K410" i="14"/>
  <c r="Q410" i="14"/>
  <c r="W410" i="14"/>
  <c r="AC410" i="14"/>
  <c r="AI410" i="14"/>
  <c r="AO410" i="14"/>
  <c r="AU410" i="14"/>
  <c r="BA410" i="14"/>
  <c r="BG410" i="14"/>
  <c r="BM410" i="14"/>
  <c r="K671" i="14"/>
  <c r="Q671" i="14"/>
  <c r="W671" i="14"/>
  <c r="AC671" i="14"/>
  <c r="AI671" i="14"/>
  <c r="AO671" i="14"/>
  <c r="AU671" i="14"/>
  <c r="BA671" i="14"/>
  <c r="BG671" i="14"/>
  <c r="BM671" i="14"/>
  <c r="E545" i="14"/>
  <c r="K335" i="14"/>
  <c r="Q335" i="14"/>
  <c r="W335" i="14"/>
  <c r="AC335" i="14"/>
  <c r="AI335" i="14"/>
  <c r="AO335" i="14"/>
  <c r="AU335" i="14"/>
  <c r="BA335" i="14"/>
  <c r="BG335" i="14"/>
  <c r="BM335" i="14"/>
  <c r="K1025" i="14"/>
  <c r="Q1025" i="14"/>
  <c r="W1025" i="14"/>
  <c r="AC1025" i="14"/>
  <c r="AI1025" i="14"/>
  <c r="AO1025" i="14"/>
  <c r="AU1025" i="14"/>
  <c r="BA1025" i="14"/>
  <c r="BG1025" i="14"/>
  <c r="BM1025" i="14"/>
  <c r="K678" i="14"/>
  <c r="Q678" i="14"/>
  <c r="W678" i="14"/>
  <c r="AC678" i="14"/>
  <c r="AI678" i="14"/>
  <c r="AO678" i="14"/>
  <c r="AU678" i="14"/>
  <c r="BA678" i="14"/>
  <c r="BG678" i="14"/>
  <c r="BM678" i="14"/>
  <c r="Q741" i="14"/>
  <c r="W741" i="14"/>
  <c r="AC741" i="14"/>
  <c r="AI741" i="14"/>
  <c r="AO741" i="14"/>
  <c r="AU741" i="14"/>
  <c r="BA741" i="14"/>
  <c r="BG741" i="14"/>
  <c r="BM741" i="14"/>
  <c r="K1104" i="14"/>
  <c r="W1104" i="14"/>
  <c r="Q1104" i="14"/>
  <c r="AC1104" i="14"/>
  <c r="AI1104" i="14"/>
  <c r="AO1104" i="14"/>
  <c r="AU1104" i="14"/>
  <c r="BA1104" i="14"/>
  <c r="BG1104" i="14"/>
  <c r="BM1104" i="14"/>
  <c r="K470" i="14"/>
  <c r="Q470" i="14"/>
  <c r="W470" i="14"/>
  <c r="AC470" i="14"/>
  <c r="AI470" i="14"/>
  <c r="AO470" i="14"/>
  <c r="AU470" i="14"/>
  <c r="BA470" i="14"/>
  <c r="BG470" i="14"/>
  <c r="BM470" i="14"/>
  <c r="Q1343" i="14"/>
  <c r="W1343" i="14"/>
  <c r="AC1343" i="14"/>
  <c r="AI1343" i="14"/>
  <c r="AO1343" i="14"/>
  <c r="AU1343" i="14"/>
  <c r="BA1343" i="14"/>
  <c r="BG1343" i="14"/>
  <c r="BM1343" i="14"/>
  <c r="K778" i="14"/>
  <c r="Q778" i="14"/>
  <c r="W778" i="14"/>
  <c r="AC778" i="14"/>
  <c r="AI778" i="14"/>
  <c r="AO778" i="14"/>
  <c r="AU778" i="14"/>
  <c r="BA778" i="14"/>
  <c r="BG778" i="14"/>
  <c r="BM778" i="14"/>
  <c r="K334" i="14"/>
  <c r="Q334" i="14"/>
  <c r="W334" i="14"/>
  <c r="AC334" i="14"/>
  <c r="AI334" i="14"/>
  <c r="AO334" i="14"/>
  <c r="AU334" i="14"/>
  <c r="BA334" i="14"/>
  <c r="BG334" i="14"/>
  <c r="BM334" i="14"/>
  <c r="K336" i="14"/>
  <c r="Q336" i="14"/>
  <c r="W336" i="14"/>
  <c r="AC336" i="14"/>
  <c r="AI336" i="14"/>
  <c r="AO336" i="14"/>
  <c r="AU336" i="14"/>
  <c r="BA336" i="14"/>
  <c r="BG336" i="14"/>
  <c r="BM336" i="14"/>
  <c r="Q1289" i="14"/>
  <c r="W1289" i="14"/>
  <c r="AC1289" i="14"/>
  <c r="AI1289" i="14"/>
  <c r="AO1289" i="14"/>
  <c r="AU1289" i="14"/>
  <c r="BA1289" i="14"/>
  <c r="BG1289" i="14"/>
  <c r="BM1289" i="14"/>
  <c r="K624" i="14"/>
  <c r="Q624" i="14"/>
  <c r="W624" i="14"/>
  <c r="AC624" i="14"/>
  <c r="AI624" i="14"/>
  <c r="AO624" i="14"/>
  <c r="AU624" i="14"/>
  <c r="BA624" i="14"/>
  <c r="BG624" i="14"/>
  <c r="BM624" i="14"/>
  <c r="K402" i="14"/>
  <c r="Q402" i="14"/>
  <c r="W402" i="14"/>
  <c r="AC402" i="14"/>
  <c r="AI402" i="14"/>
  <c r="AO402" i="14"/>
  <c r="AU402" i="14"/>
  <c r="BA402" i="14"/>
  <c r="BG402" i="14"/>
  <c r="BM402" i="14"/>
  <c r="E835" i="14"/>
  <c r="E1306" i="14"/>
  <c r="E720" i="14"/>
  <c r="D239" i="14"/>
  <c r="J239" i="14" s="1"/>
  <c r="P239" i="14" s="1"/>
  <c r="V239" i="14" s="1"/>
  <c r="AB239" i="14" s="1"/>
  <c r="AH239" i="14" s="1"/>
  <c r="AN239" i="14" s="1"/>
  <c r="AT239" i="14" s="1"/>
  <c r="AZ239" i="14" s="1"/>
  <c r="BF239" i="14" s="1"/>
  <c r="BL239" i="14" s="1"/>
  <c r="K889" i="14"/>
  <c r="Q889" i="14"/>
  <c r="W889" i="14"/>
  <c r="AC889" i="14"/>
  <c r="AI889" i="14"/>
  <c r="AO889" i="14"/>
  <c r="AU889" i="14"/>
  <c r="BA889" i="14"/>
  <c r="BG889" i="14"/>
  <c r="BM889" i="14"/>
  <c r="K1014" i="14"/>
  <c r="Q1014" i="14"/>
  <c r="W1014" i="14"/>
  <c r="AC1014" i="14"/>
  <c r="AI1014" i="14"/>
  <c r="AO1014" i="14"/>
  <c r="AU1014" i="14"/>
  <c r="BA1014" i="14"/>
  <c r="BG1014" i="14"/>
  <c r="BM1014" i="14"/>
  <c r="Q860" i="14"/>
  <c r="W860" i="14"/>
  <c r="AC860" i="14"/>
  <c r="AI860" i="14"/>
  <c r="AO860" i="14"/>
  <c r="AU860" i="14"/>
  <c r="BA860" i="14"/>
  <c r="BG860" i="14"/>
  <c r="BM860" i="14"/>
  <c r="K742" i="14"/>
  <c r="Q742" i="14"/>
  <c r="W742" i="14"/>
  <c r="AC742" i="14"/>
  <c r="AI742" i="14"/>
  <c r="AO742" i="14"/>
  <c r="AU742" i="14"/>
  <c r="BA742" i="14"/>
  <c r="BG742" i="14"/>
  <c r="BM742" i="14"/>
  <c r="K749" i="14"/>
  <c r="Q749" i="14"/>
  <c r="W749" i="14"/>
  <c r="AC749" i="14"/>
  <c r="AI749" i="14"/>
  <c r="AO749" i="14"/>
  <c r="AU749" i="14"/>
  <c r="BA749" i="14"/>
  <c r="BG749" i="14"/>
  <c r="BM749" i="14"/>
  <c r="K404" i="14"/>
  <c r="Q404" i="14"/>
  <c r="W404" i="14"/>
  <c r="AC404" i="14"/>
  <c r="AI404" i="14"/>
  <c r="AO404" i="14"/>
  <c r="AU404" i="14"/>
  <c r="BA404" i="14"/>
  <c r="BG404" i="14"/>
  <c r="BM404" i="14"/>
  <c r="K337" i="14"/>
  <c r="Q337" i="14"/>
  <c r="W337" i="14"/>
  <c r="AC337" i="14"/>
  <c r="AI337" i="14"/>
  <c r="AO337" i="14"/>
  <c r="AU337" i="14"/>
  <c r="BA337" i="14"/>
  <c r="BG337" i="14"/>
  <c r="BM337" i="14"/>
  <c r="K1324" i="14"/>
  <c r="Q1324" i="14"/>
  <c r="W1324" i="14"/>
  <c r="AC1324" i="14"/>
  <c r="AI1324" i="14"/>
  <c r="AO1324" i="14"/>
  <c r="AU1324" i="14"/>
  <c r="BA1324" i="14"/>
  <c r="BG1324" i="14"/>
  <c r="BM1324" i="14"/>
  <c r="K953" i="14"/>
  <c r="Q953" i="14"/>
  <c r="W953" i="14"/>
  <c r="AC953" i="14"/>
  <c r="AI953" i="14"/>
  <c r="AO953" i="14"/>
  <c r="AU953" i="14"/>
  <c r="BA953" i="14"/>
  <c r="BG953" i="14"/>
  <c r="BM953" i="14"/>
  <c r="K1207" i="14"/>
  <c r="Q1207" i="14"/>
  <c r="W1207" i="14"/>
  <c r="AC1207" i="14"/>
  <c r="AI1207" i="14"/>
  <c r="AO1207" i="14"/>
  <c r="AU1207" i="14"/>
  <c r="BA1207" i="14"/>
  <c r="BG1207" i="14"/>
  <c r="BM1207" i="14"/>
  <c r="K915" i="14"/>
  <c r="Q915" i="14"/>
  <c r="W915" i="14"/>
  <c r="AC915" i="14"/>
  <c r="AI915" i="14"/>
  <c r="AO915" i="14"/>
  <c r="AU915" i="14"/>
  <c r="BA915" i="14"/>
  <c r="BG915" i="14"/>
  <c r="BM915" i="14"/>
  <c r="K279" i="14"/>
  <c r="Q279" i="14"/>
  <c r="W279" i="14"/>
  <c r="AC279" i="14"/>
  <c r="AI279" i="14"/>
  <c r="AO279" i="14"/>
  <c r="AU279" i="14"/>
  <c r="BA279" i="14"/>
  <c r="BG279" i="14"/>
  <c r="BM279" i="14"/>
  <c r="K605" i="14"/>
  <c r="Q605" i="14"/>
  <c r="W605" i="14"/>
  <c r="AC605" i="14"/>
  <c r="AI605" i="14"/>
  <c r="AO605" i="14"/>
  <c r="AU605" i="14"/>
  <c r="BA605" i="14"/>
  <c r="BG605" i="14"/>
  <c r="BM605" i="14"/>
  <c r="K379" i="14"/>
  <c r="Q379" i="14"/>
  <c r="W379" i="14"/>
  <c r="AC379" i="14"/>
  <c r="AI379" i="14"/>
  <c r="AO379" i="14"/>
  <c r="AU379" i="14"/>
  <c r="BA379" i="14"/>
  <c r="BG379" i="14"/>
  <c r="BM379" i="14"/>
  <c r="W1114" i="14"/>
  <c r="Q1114" i="14"/>
  <c r="AC1114" i="14"/>
  <c r="AI1114" i="14"/>
  <c r="AO1114" i="14"/>
  <c r="AU1114" i="14"/>
  <c r="BA1114" i="14"/>
  <c r="BG1114" i="14"/>
  <c r="BM1114" i="14"/>
  <c r="Q1008" i="14"/>
  <c r="W1008" i="14"/>
  <c r="AC1008" i="14"/>
  <c r="AI1008" i="14"/>
  <c r="AO1008" i="14"/>
  <c r="AU1008" i="14"/>
  <c r="BA1008" i="14"/>
  <c r="BG1008" i="14"/>
  <c r="BM1008" i="14"/>
  <c r="Q1190" i="14"/>
  <c r="W1190" i="14"/>
  <c r="AC1190" i="14"/>
  <c r="AI1190" i="14"/>
  <c r="AO1190" i="14"/>
  <c r="AU1190" i="14"/>
  <c r="BA1190" i="14"/>
  <c r="BG1190" i="14"/>
  <c r="BM1190" i="14"/>
  <c r="K792" i="14"/>
  <c r="Q792" i="14"/>
  <c r="W792" i="14"/>
  <c r="AC792" i="14"/>
  <c r="AI792" i="14"/>
  <c r="AO792" i="14"/>
  <c r="AU792" i="14"/>
  <c r="BA792" i="14"/>
  <c r="BG792" i="14"/>
  <c r="BM792" i="14"/>
  <c r="K462" i="14"/>
  <c r="Q462" i="14"/>
  <c r="W462" i="14"/>
  <c r="AC462" i="14"/>
  <c r="AI462" i="14"/>
  <c r="AO462" i="14"/>
  <c r="AU462" i="14"/>
  <c r="BA462" i="14"/>
  <c r="BG462" i="14"/>
  <c r="BM462" i="14"/>
  <c r="K747" i="14"/>
  <c r="W747" i="14"/>
  <c r="Q747" i="14"/>
  <c r="AC747" i="14"/>
  <c r="AI747" i="14"/>
  <c r="AO747" i="14"/>
  <c r="AU747" i="14"/>
  <c r="BA747" i="14"/>
  <c r="BG747" i="14"/>
  <c r="BM747" i="14"/>
  <c r="K554" i="14"/>
  <c r="Q554" i="14"/>
  <c r="W554" i="14"/>
  <c r="AC554" i="14"/>
  <c r="AI554" i="14"/>
  <c r="AO554" i="14"/>
  <c r="AU554" i="14"/>
  <c r="BA554" i="14"/>
  <c r="BG554" i="14"/>
  <c r="BM554" i="14"/>
  <c r="K598" i="14"/>
  <c r="Q598" i="14"/>
  <c r="W598" i="14"/>
  <c r="AC598" i="14"/>
  <c r="AI598" i="14"/>
  <c r="AO598" i="14"/>
  <c r="AU598" i="14"/>
  <c r="BA598" i="14"/>
  <c r="BG598" i="14"/>
  <c r="BM598" i="14"/>
  <c r="Q1293" i="14"/>
  <c r="W1293" i="14"/>
  <c r="AC1293" i="14"/>
  <c r="AI1293" i="14"/>
  <c r="AO1293" i="14"/>
  <c r="AU1293" i="14"/>
  <c r="BA1293" i="14"/>
  <c r="BG1293" i="14"/>
  <c r="BM1293" i="14"/>
  <c r="Q1274" i="14"/>
  <c r="W1274" i="14"/>
  <c r="AC1274" i="14"/>
  <c r="AI1274" i="14"/>
  <c r="AO1274" i="14"/>
  <c r="AU1274" i="14"/>
  <c r="BA1274" i="14"/>
  <c r="BG1274" i="14"/>
  <c r="BM1274" i="14"/>
  <c r="K941" i="14"/>
  <c r="Q941" i="14"/>
  <c r="W941" i="14"/>
  <c r="AC941" i="14"/>
  <c r="AI941" i="14"/>
  <c r="AO941" i="14"/>
  <c r="AU941" i="14"/>
  <c r="BA941" i="14"/>
  <c r="BG941" i="14"/>
  <c r="BM941" i="14"/>
  <c r="Q790" i="14"/>
  <c r="W790" i="14"/>
  <c r="AC790" i="14"/>
  <c r="AI790" i="14"/>
  <c r="AO790" i="14"/>
  <c r="AU790" i="14"/>
  <c r="BA790" i="14"/>
  <c r="BG790" i="14"/>
  <c r="BM790" i="14"/>
  <c r="K583" i="14"/>
  <c r="Q583" i="14"/>
  <c r="W583" i="14"/>
  <c r="AC583" i="14"/>
  <c r="AI583" i="14"/>
  <c r="AO583" i="14"/>
  <c r="AU583" i="14"/>
  <c r="BA583" i="14"/>
  <c r="BG583" i="14"/>
  <c r="BM583" i="14"/>
  <c r="K716" i="14"/>
  <c r="Q716" i="14"/>
  <c r="W716" i="14"/>
  <c r="AC716" i="14"/>
  <c r="AI716" i="14"/>
  <c r="AO716" i="14"/>
  <c r="AU716" i="14"/>
  <c r="BA716" i="14"/>
  <c r="BG716" i="14"/>
  <c r="BM716" i="14"/>
  <c r="K277" i="14"/>
  <c r="Q277" i="14"/>
  <c r="W277" i="14"/>
  <c r="AC277" i="14"/>
  <c r="AI277" i="14"/>
  <c r="AO277" i="14"/>
  <c r="AU277" i="14"/>
  <c r="BA277" i="14"/>
  <c r="BG277" i="14"/>
  <c r="BM277" i="14"/>
  <c r="K466" i="14"/>
  <c r="Q466" i="14"/>
  <c r="W466" i="14"/>
  <c r="AC466" i="14"/>
  <c r="AI466" i="14"/>
  <c r="AO466" i="14"/>
  <c r="AU466" i="14"/>
  <c r="BA466" i="14"/>
  <c r="BG466" i="14"/>
  <c r="BM466" i="14"/>
  <c r="K278" i="14"/>
  <c r="Q278" i="14"/>
  <c r="W278" i="14"/>
  <c r="AC278" i="14"/>
  <c r="AI278" i="14"/>
  <c r="AO278" i="14"/>
  <c r="AU278" i="14"/>
  <c r="BA278" i="14"/>
  <c r="BG278" i="14"/>
  <c r="BM278" i="14"/>
  <c r="W1161" i="14"/>
  <c r="Q1161" i="14"/>
  <c r="AC1161" i="14"/>
  <c r="AI1161" i="14"/>
  <c r="AO1161" i="14"/>
  <c r="AU1161" i="14"/>
  <c r="BA1161" i="14"/>
  <c r="BG1161" i="14"/>
  <c r="BM1161" i="14"/>
  <c r="K896" i="14"/>
  <c r="Q896" i="14"/>
  <c r="W896" i="14"/>
  <c r="AC896" i="14"/>
  <c r="AI896" i="14"/>
  <c r="AO896" i="14"/>
  <c r="AU896" i="14"/>
  <c r="BA896" i="14"/>
  <c r="BG896" i="14"/>
  <c r="BM896" i="14"/>
  <c r="K1166" i="14"/>
  <c r="Q1166" i="14"/>
  <c r="W1166" i="14"/>
  <c r="AC1166" i="14"/>
  <c r="AI1166" i="14"/>
  <c r="AO1166" i="14"/>
  <c r="AU1166" i="14"/>
  <c r="BA1166" i="14"/>
  <c r="BG1166" i="14"/>
  <c r="BM1166" i="14"/>
  <c r="K440" i="14"/>
  <c r="Q440" i="14"/>
  <c r="W440" i="14"/>
  <c r="AC440" i="14"/>
  <c r="AI440" i="14"/>
  <c r="AO440" i="14"/>
  <c r="AU440" i="14"/>
  <c r="BA440" i="14"/>
  <c r="BG440" i="14"/>
  <c r="BM440" i="14"/>
  <c r="K581" i="14"/>
  <c r="Q581" i="14"/>
  <c r="W581" i="14"/>
  <c r="AC581" i="14"/>
  <c r="AI581" i="14"/>
  <c r="AO581" i="14"/>
  <c r="AU581" i="14"/>
  <c r="BA581" i="14"/>
  <c r="BG581" i="14"/>
  <c r="BM581" i="14"/>
  <c r="K467" i="14"/>
  <c r="Q467" i="14"/>
  <c r="W467" i="14"/>
  <c r="AC467" i="14"/>
  <c r="AI467" i="14"/>
  <c r="AO467" i="14"/>
  <c r="AU467" i="14"/>
  <c r="BA467" i="14"/>
  <c r="BG467" i="14"/>
  <c r="BM467" i="14"/>
  <c r="K1065" i="14"/>
  <c r="Q1065" i="14"/>
  <c r="W1065" i="14"/>
  <c r="AC1065" i="14"/>
  <c r="AI1065" i="14"/>
  <c r="AO1065" i="14"/>
  <c r="AU1065" i="14"/>
  <c r="BA1065" i="14"/>
  <c r="BG1065" i="14"/>
  <c r="BM1065" i="14"/>
  <c r="K1305" i="14"/>
  <c r="Q1305" i="14"/>
  <c r="W1305" i="14"/>
  <c r="AC1305" i="14"/>
  <c r="AI1305" i="14"/>
  <c r="AO1305" i="14"/>
  <c r="AU1305" i="14"/>
  <c r="BA1305" i="14"/>
  <c r="BG1305" i="14"/>
  <c r="BM1305" i="14"/>
  <c r="K599" i="14"/>
  <c r="W599" i="14"/>
  <c r="Q599" i="14"/>
  <c r="AC599" i="14"/>
  <c r="AI599" i="14"/>
  <c r="AO599" i="14"/>
  <c r="AU599" i="14"/>
  <c r="BA599" i="14"/>
  <c r="BG599" i="14"/>
  <c r="BM599" i="14"/>
  <c r="K381" i="14"/>
  <c r="Q381" i="14"/>
  <c r="W381" i="14"/>
  <c r="AC381" i="14"/>
  <c r="AI381" i="14"/>
  <c r="AO381" i="14"/>
  <c r="AU381" i="14"/>
  <c r="BA381" i="14"/>
  <c r="BG381" i="14"/>
  <c r="BM381" i="14"/>
  <c r="K722" i="14"/>
  <c r="Q722" i="14"/>
  <c r="W722" i="14"/>
  <c r="AC722" i="14"/>
  <c r="AI722" i="14"/>
  <c r="AO722" i="14"/>
  <c r="AU722" i="14"/>
  <c r="BA722" i="14"/>
  <c r="BG722" i="14"/>
  <c r="BM722" i="14"/>
  <c r="K868" i="14"/>
  <c r="Q868" i="14"/>
  <c r="W868" i="14"/>
  <c r="AC868" i="14"/>
  <c r="AI868" i="14"/>
  <c r="AO868" i="14"/>
  <c r="AU868" i="14"/>
  <c r="BA868" i="14"/>
  <c r="BG868" i="14"/>
  <c r="BM868" i="14"/>
  <c r="K465" i="14"/>
  <c r="Q465" i="14"/>
  <c r="W465" i="14"/>
  <c r="AC465" i="14"/>
  <c r="AI465" i="14"/>
  <c r="AO465" i="14"/>
  <c r="AU465" i="14"/>
  <c r="BA465" i="14"/>
  <c r="BG465" i="14"/>
  <c r="BM465" i="14"/>
  <c r="K1162" i="14"/>
  <c r="Q1162" i="14"/>
  <c r="W1162" i="14"/>
  <c r="AC1162" i="14"/>
  <c r="AI1162" i="14"/>
  <c r="AO1162" i="14"/>
  <c r="AU1162" i="14"/>
  <c r="BA1162" i="14"/>
  <c r="BG1162" i="14"/>
  <c r="BM1162" i="14"/>
  <c r="K1264" i="14"/>
  <c r="W1264" i="14"/>
  <c r="Q1264" i="14"/>
  <c r="AC1264" i="14"/>
  <c r="AI1264" i="14"/>
  <c r="AO1264" i="14"/>
  <c r="AU1264" i="14"/>
  <c r="BA1264" i="14"/>
  <c r="BG1264" i="14"/>
  <c r="BM1264" i="14"/>
  <c r="K940" i="14"/>
  <c r="W940" i="14"/>
  <c r="Q940" i="14"/>
  <c r="AC940" i="14"/>
  <c r="AI940" i="14"/>
  <c r="AO940" i="14"/>
  <c r="AU940" i="14"/>
  <c r="BA940" i="14"/>
  <c r="BG940" i="14"/>
  <c r="BM940" i="14"/>
  <c r="K600" i="14"/>
  <c r="Q600" i="14"/>
  <c r="W600" i="14"/>
  <c r="AC600" i="14"/>
  <c r="AI600" i="14"/>
  <c r="AO600" i="14"/>
  <c r="AU600" i="14"/>
  <c r="BA600" i="14"/>
  <c r="BG600" i="14"/>
  <c r="BM600" i="14"/>
  <c r="K588" i="14"/>
  <c r="Q588" i="14"/>
  <c r="W588" i="14"/>
  <c r="AC588" i="14"/>
  <c r="AI588" i="14"/>
  <c r="AO588" i="14"/>
  <c r="AU588" i="14"/>
  <c r="BA588" i="14"/>
  <c r="BG588" i="14"/>
  <c r="BM588" i="14"/>
  <c r="K457" i="14"/>
  <c r="Q457" i="14"/>
  <c r="W457" i="14"/>
  <c r="AC457" i="14"/>
  <c r="AI457" i="14"/>
  <c r="AO457" i="14"/>
  <c r="AU457" i="14"/>
  <c r="BA457" i="14"/>
  <c r="BG457" i="14"/>
  <c r="BM457" i="14"/>
  <c r="K543" i="14"/>
  <c r="Q543" i="14"/>
  <c r="W543" i="14"/>
  <c r="AC543" i="14"/>
  <c r="AI543" i="14"/>
  <c r="AO543" i="14"/>
  <c r="AU543" i="14"/>
  <c r="BA543" i="14"/>
  <c r="BG543" i="14"/>
  <c r="BM543" i="14"/>
  <c r="E1275" i="14"/>
  <c r="Q1288" i="14"/>
  <c r="W1288" i="14"/>
  <c r="AC1288" i="14"/>
  <c r="AI1288" i="14"/>
  <c r="AO1288" i="14"/>
  <c r="AU1288" i="14"/>
  <c r="BA1288" i="14"/>
  <c r="BG1288" i="14"/>
  <c r="BM1288" i="14"/>
  <c r="K995" i="14"/>
  <c r="W995" i="14"/>
  <c r="Q995" i="14"/>
  <c r="AC995" i="14"/>
  <c r="AI995" i="14"/>
  <c r="AO995" i="14"/>
  <c r="AU995" i="14"/>
  <c r="BA995" i="14"/>
  <c r="BG995" i="14"/>
  <c r="BM995" i="14"/>
  <c r="K626" i="14"/>
  <c r="Q626" i="14"/>
  <c r="W626" i="14"/>
  <c r="AC626" i="14"/>
  <c r="AI626" i="14"/>
  <c r="AO626" i="14"/>
  <c r="AU626" i="14"/>
  <c r="BA626" i="14"/>
  <c r="BG626" i="14"/>
  <c r="BM626" i="14"/>
  <c r="Q1290" i="14"/>
  <c r="W1290" i="14"/>
  <c r="AC1290" i="14"/>
  <c r="AI1290" i="14"/>
  <c r="AO1290" i="14"/>
  <c r="AU1290" i="14"/>
  <c r="BA1290" i="14"/>
  <c r="BG1290" i="14"/>
  <c r="BM1290" i="14"/>
  <c r="E1316" i="14"/>
  <c r="E489" i="14"/>
  <c r="E913" i="14"/>
  <c r="E1325" i="14"/>
  <c r="E1303" i="14"/>
  <c r="E867" i="14"/>
  <c r="D342" i="14"/>
  <c r="J342" i="14" s="1"/>
  <c r="P342" i="14" s="1"/>
  <c r="V342" i="14" s="1"/>
  <c r="AB342" i="14" s="1"/>
  <c r="AH342" i="14" s="1"/>
  <c r="AN342" i="14" s="1"/>
  <c r="AT342" i="14" s="1"/>
  <c r="AZ342" i="14" s="1"/>
  <c r="BF342" i="14" s="1"/>
  <c r="BL342" i="14" s="1"/>
  <c r="D240" i="14"/>
  <c r="J240" i="14" s="1"/>
  <c r="P240" i="14" s="1"/>
  <c r="V240" i="14" s="1"/>
  <c r="AB240" i="14" s="1"/>
  <c r="AH240" i="14" s="1"/>
  <c r="AN240" i="14" s="1"/>
  <c r="AT240" i="14" s="1"/>
  <c r="AZ240" i="14" s="1"/>
  <c r="BF240" i="14" s="1"/>
  <c r="BL240" i="14" s="1"/>
  <c r="K1024" i="14"/>
  <c r="Q1024" i="14"/>
  <c r="W1024" i="14"/>
  <c r="AC1024" i="14"/>
  <c r="AI1024" i="14"/>
  <c r="AO1024" i="14"/>
  <c r="AU1024" i="14"/>
  <c r="BA1024" i="14"/>
  <c r="BG1024" i="14"/>
  <c r="BM1024" i="14"/>
  <c r="K814" i="14"/>
  <c r="Q814" i="14"/>
  <c r="W814" i="14"/>
  <c r="AC814" i="14"/>
  <c r="AI814" i="14"/>
  <c r="AO814" i="14"/>
  <c r="AU814" i="14"/>
  <c r="BA814" i="14"/>
  <c r="BG814" i="14"/>
  <c r="BM814" i="14"/>
  <c r="K743" i="14"/>
  <c r="Q743" i="14"/>
  <c r="W743" i="14"/>
  <c r="AC743" i="14"/>
  <c r="AI743" i="14"/>
  <c r="AO743" i="14"/>
  <c r="AU743" i="14"/>
  <c r="BA743" i="14"/>
  <c r="BG743" i="14"/>
  <c r="BM743" i="14"/>
  <c r="K622" i="14"/>
  <c r="Q622" i="14"/>
  <c r="W622" i="14"/>
  <c r="AC622" i="14"/>
  <c r="AI622" i="14"/>
  <c r="AO622" i="14"/>
  <c r="AU622" i="14"/>
  <c r="BA622" i="14"/>
  <c r="BG622" i="14"/>
  <c r="BM622" i="14"/>
  <c r="K413" i="14"/>
  <c r="Q413" i="14"/>
  <c r="W413" i="14"/>
  <c r="AC413" i="14"/>
  <c r="AI413" i="14"/>
  <c r="AO413" i="14"/>
  <c r="AU413" i="14"/>
  <c r="BA413" i="14"/>
  <c r="BG413" i="14"/>
  <c r="BM413" i="14"/>
  <c r="K411" i="14"/>
  <c r="Q411" i="14"/>
  <c r="W411" i="14"/>
  <c r="AC411" i="14"/>
  <c r="AI411" i="14"/>
  <c r="AO411" i="14"/>
  <c r="AU411" i="14"/>
  <c r="BA411" i="14"/>
  <c r="BG411" i="14"/>
  <c r="BM411" i="14"/>
  <c r="K623" i="14"/>
  <c r="Q623" i="14"/>
  <c r="W623" i="14"/>
  <c r="AC623" i="14"/>
  <c r="AI623" i="14"/>
  <c r="AO623" i="14"/>
  <c r="AU623" i="14"/>
  <c r="BA623" i="14"/>
  <c r="BG623" i="14"/>
  <c r="BM623" i="14"/>
  <c r="K1301" i="14"/>
  <c r="Q1301" i="14"/>
  <c r="W1301" i="14"/>
  <c r="AC1301" i="14"/>
  <c r="AI1301" i="14"/>
  <c r="AO1301" i="14"/>
  <c r="AU1301" i="14"/>
  <c r="BA1301" i="14"/>
  <c r="BG1301" i="14"/>
  <c r="BM1301" i="14"/>
  <c r="K1192" i="14"/>
  <c r="Q1192" i="14"/>
  <c r="W1192" i="14"/>
  <c r="AC1192" i="14"/>
  <c r="AI1192" i="14"/>
  <c r="AO1192" i="14"/>
  <c r="AU1192" i="14"/>
  <c r="BA1192" i="14"/>
  <c r="BG1192" i="14"/>
  <c r="BM1192" i="14"/>
  <c r="K887" i="14"/>
  <c r="Q887" i="14"/>
  <c r="W887" i="14"/>
  <c r="AC887" i="14"/>
  <c r="AI887" i="14"/>
  <c r="AO887" i="14"/>
  <c r="AU887" i="14"/>
  <c r="BA887" i="14"/>
  <c r="BG887" i="14"/>
  <c r="BM887" i="14"/>
  <c r="K791" i="14"/>
  <c r="Q791" i="14"/>
  <c r="W791" i="14"/>
  <c r="AC791" i="14"/>
  <c r="AI791" i="14"/>
  <c r="AO791" i="14"/>
  <c r="AU791" i="14"/>
  <c r="BA791" i="14"/>
  <c r="BG791" i="14"/>
  <c r="BM791" i="14"/>
  <c r="Q677" i="14"/>
  <c r="W677" i="14"/>
  <c r="AC677" i="14"/>
  <c r="AI677" i="14"/>
  <c r="AO677" i="14"/>
  <c r="AU677" i="14"/>
  <c r="BA677" i="14"/>
  <c r="BG677" i="14"/>
  <c r="BM677" i="14"/>
  <c r="K380" i="14"/>
  <c r="Q380" i="14"/>
  <c r="W380" i="14"/>
  <c r="AC380" i="14"/>
  <c r="AI380" i="14"/>
  <c r="AO380" i="14"/>
  <c r="AU380" i="14"/>
  <c r="BA380" i="14"/>
  <c r="BG380" i="14"/>
  <c r="BM380" i="14"/>
  <c r="Q713" i="14"/>
  <c r="W713" i="14"/>
  <c r="AC713" i="14"/>
  <c r="AI713" i="14"/>
  <c r="AO713" i="14"/>
  <c r="AU713" i="14"/>
  <c r="BA713" i="14"/>
  <c r="BG713" i="14"/>
  <c r="BM713" i="14"/>
  <c r="K914" i="14"/>
  <c r="Q914" i="14"/>
  <c r="W914" i="14"/>
  <c r="AC914" i="14"/>
  <c r="AI914" i="14"/>
  <c r="AO914" i="14"/>
  <c r="AU914" i="14"/>
  <c r="BA914" i="14"/>
  <c r="BG914" i="14"/>
  <c r="BM914" i="14"/>
  <c r="K952" i="14"/>
  <c r="Q952" i="14"/>
  <c r="W952" i="14"/>
  <c r="AC952" i="14"/>
  <c r="AI952" i="14"/>
  <c r="AO952" i="14"/>
  <c r="AU952" i="14"/>
  <c r="BA952" i="14"/>
  <c r="BG952" i="14"/>
  <c r="BM952" i="14"/>
  <c r="K1319" i="14"/>
  <c r="Q1319" i="14"/>
  <c r="W1319" i="14"/>
  <c r="AC1319" i="14"/>
  <c r="AI1319" i="14"/>
  <c r="AO1319" i="14"/>
  <c r="AU1319" i="14"/>
  <c r="BA1319" i="14"/>
  <c r="BG1319" i="14"/>
  <c r="BM1319" i="14"/>
  <c r="K780" i="14"/>
  <c r="Q780" i="14"/>
  <c r="W780" i="14"/>
  <c r="AC780" i="14"/>
  <c r="AI780" i="14"/>
  <c r="AO780" i="14"/>
  <c r="AU780" i="14"/>
  <c r="BA780" i="14"/>
  <c r="BG780" i="14"/>
  <c r="BM780" i="14"/>
  <c r="K469" i="14"/>
  <c r="Q469" i="14"/>
  <c r="W469" i="14"/>
  <c r="AC469" i="14"/>
  <c r="AI469" i="14"/>
  <c r="AO469" i="14"/>
  <c r="AU469" i="14"/>
  <c r="BA469" i="14"/>
  <c r="BG469" i="14"/>
  <c r="BM469" i="14"/>
  <c r="K690" i="14"/>
  <c r="Q690" i="14"/>
  <c r="W690" i="14"/>
  <c r="AC690" i="14"/>
  <c r="AI690" i="14"/>
  <c r="AO690" i="14"/>
  <c r="AU690" i="14"/>
  <c r="BA690" i="14"/>
  <c r="BG690" i="14"/>
  <c r="BM690" i="14"/>
  <c r="K546" i="14"/>
  <c r="Q546" i="14"/>
  <c r="W546" i="14"/>
  <c r="AC546" i="14"/>
  <c r="AI546" i="14"/>
  <c r="AO546" i="14"/>
  <c r="AU546" i="14"/>
  <c r="BA546" i="14"/>
  <c r="BG546" i="14"/>
  <c r="BM546" i="14"/>
  <c r="K486" i="14"/>
  <c r="Q486" i="14"/>
  <c r="W486" i="14"/>
  <c r="AC486" i="14"/>
  <c r="AI486" i="14"/>
  <c r="AO486" i="14"/>
  <c r="AU486" i="14"/>
  <c r="BA486" i="14"/>
  <c r="BG486" i="14"/>
  <c r="BM486" i="14"/>
  <c r="Q834" i="14"/>
  <c r="W834" i="14"/>
  <c r="AC834" i="14"/>
  <c r="AI834" i="14"/>
  <c r="AO834" i="14"/>
  <c r="AU834" i="14"/>
  <c r="BA834" i="14"/>
  <c r="BG834" i="14"/>
  <c r="BM834" i="14"/>
  <c r="K1191" i="14"/>
  <c r="Q1191" i="14"/>
  <c r="W1191" i="14"/>
  <c r="AC1191" i="14"/>
  <c r="AI1191" i="14"/>
  <c r="AO1191" i="14"/>
  <c r="AU1191" i="14"/>
  <c r="BA1191" i="14"/>
  <c r="BG1191" i="14"/>
  <c r="BM1191" i="14"/>
  <c r="K869" i="14"/>
  <c r="Q869" i="14"/>
  <c r="W869" i="14"/>
  <c r="AC869" i="14"/>
  <c r="AI869" i="14"/>
  <c r="AO869" i="14"/>
  <c r="AU869" i="14"/>
  <c r="BA869" i="14"/>
  <c r="BG869" i="14"/>
  <c r="BM869" i="14"/>
  <c r="K744" i="14"/>
  <c r="Q744" i="14"/>
  <c r="W744" i="14"/>
  <c r="AC744" i="14"/>
  <c r="AI744" i="14"/>
  <c r="AO744" i="14"/>
  <c r="AU744" i="14"/>
  <c r="BA744" i="14"/>
  <c r="BG744" i="14"/>
  <c r="BM744" i="14"/>
  <c r="K725" i="14"/>
  <c r="W725" i="14"/>
  <c r="Q725" i="14"/>
  <c r="AC725" i="14"/>
  <c r="AI725" i="14"/>
  <c r="AO725" i="14"/>
  <c r="AU725" i="14"/>
  <c r="BA725" i="14"/>
  <c r="BG725" i="14"/>
  <c r="BM725" i="14"/>
  <c r="K589" i="14"/>
  <c r="Q589" i="14"/>
  <c r="W589" i="14"/>
  <c r="AC589" i="14"/>
  <c r="AI589" i="14"/>
  <c r="AO589" i="14"/>
  <c r="AU589" i="14"/>
  <c r="BA589" i="14"/>
  <c r="BG589" i="14"/>
  <c r="BM589" i="14"/>
  <c r="K691" i="14"/>
  <c r="Q691" i="14"/>
  <c r="W691" i="14"/>
  <c r="AC691" i="14"/>
  <c r="AI691" i="14"/>
  <c r="AO691" i="14"/>
  <c r="AU691" i="14"/>
  <c r="BA691" i="14"/>
  <c r="BG691" i="14"/>
  <c r="BM691" i="14"/>
  <c r="K377" i="14"/>
  <c r="Q377" i="14"/>
  <c r="W377" i="14"/>
  <c r="AC377" i="14"/>
  <c r="AI377" i="14"/>
  <c r="AO377" i="14"/>
  <c r="AU377" i="14"/>
  <c r="BA377" i="14"/>
  <c r="BG377" i="14"/>
  <c r="BM377" i="14"/>
  <c r="K723" i="14"/>
  <c r="Q723" i="14"/>
  <c r="W723" i="14"/>
  <c r="AC723" i="14"/>
  <c r="AI723" i="14"/>
  <c r="AO723" i="14"/>
  <c r="AU723" i="14"/>
  <c r="BA723" i="14"/>
  <c r="BG723" i="14"/>
  <c r="BM723" i="14"/>
  <c r="K1009" i="14"/>
  <c r="W1009" i="14"/>
  <c r="Q1009" i="14"/>
  <c r="AC1009" i="14"/>
  <c r="AI1009" i="14"/>
  <c r="AO1009" i="14"/>
  <c r="AU1009" i="14"/>
  <c r="BA1009" i="14"/>
  <c r="BG1009" i="14"/>
  <c r="BM1009" i="14"/>
  <c r="K888" i="14"/>
  <c r="Q888" i="14"/>
  <c r="W888" i="14"/>
  <c r="AC888" i="14"/>
  <c r="AI888" i="14"/>
  <c r="AO888" i="14"/>
  <c r="AU888" i="14"/>
  <c r="BA888" i="14"/>
  <c r="BG888" i="14"/>
  <c r="BM888" i="14"/>
  <c r="K861" i="14"/>
  <c r="Q861" i="14"/>
  <c r="W861" i="14"/>
  <c r="AC861" i="14"/>
  <c r="AI861" i="14"/>
  <c r="AO861" i="14"/>
  <c r="AU861" i="14"/>
  <c r="BA861" i="14"/>
  <c r="BG861" i="14"/>
  <c r="BM861" i="14"/>
  <c r="K718" i="14"/>
  <c r="Q718" i="14"/>
  <c r="W718" i="14"/>
  <c r="AC718" i="14"/>
  <c r="AI718" i="14"/>
  <c r="AO718" i="14"/>
  <c r="AU718" i="14"/>
  <c r="BA718" i="14"/>
  <c r="BG718" i="14"/>
  <c r="BM718" i="14"/>
  <c r="K548" i="14"/>
  <c r="Q548" i="14"/>
  <c r="W548" i="14"/>
  <c r="AC548" i="14"/>
  <c r="AI548" i="14"/>
  <c r="AO548" i="14"/>
  <c r="AU548" i="14"/>
  <c r="BA548" i="14"/>
  <c r="BG548" i="14"/>
  <c r="BM548" i="14"/>
  <c r="K315" i="14"/>
  <c r="Q315" i="14"/>
  <c r="W315" i="14"/>
  <c r="AC315" i="14"/>
  <c r="AI315" i="14"/>
  <c r="AO315" i="14"/>
  <c r="AU315" i="14"/>
  <c r="BA315" i="14"/>
  <c r="BG315" i="14"/>
  <c r="BM315" i="14"/>
  <c r="Q1175" i="14"/>
  <c r="W1175" i="14"/>
  <c r="AC1175" i="14"/>
  <c r="AI1175" i="14"/>
  <c r="AO1175" i="14"/>
  <c r="AU1175" i="14"/>
  <c r="BA1175" i="14"/>
  <c r="BG1175" i="14"/>
  <c r="BM1175" i="14"/>
  <c r="K1206" i="14"/>
  <c r="Q1206" i="14"/>
  <c r="W1206" i="14"/>
  <c r="AC1206" i="14"/>
  <c r="AI1206" i="14"/>
  <c r="AO1206" i="14"/>
  <c r="AU1206" i="14"/>
  <c r="BA1206" i="14"/>
  <c r="BG1206" i="14"/>
  <c r="BM1206" i="14"/>
  <c r="K406" i="14"/>
  <c r="Q406" i="14"/>
  <c r="W406" i="14"/>
  <c r="AC406" i="14"/>
  <c r="AI406" i="14"/>
  <c r="AO406" i="14"/>
  <c r="AU406" i="14"/>
  <c r="BA406" i="14"/>
  <c r="BG406" i="14"/>
  <c r="BM406" i="14"/>
  <c r="K601" i="14"/>
  <c r="Q601" i="14"/>
  <c r="W601" i="14"/>
  <c r="AC601" i="14"/>
  <c r="AI601" i="14"/>
  <c r="AO601" i="14"/>
  <c r="AU601" i="14"/>
  <c r="BA601" i="14"/>
  <c r="BG601" i="14"/>
  <c r="BM601" i="14"/>
  <c r="K1307" i="14"/>
  <c r="Q1307" i="14"/>
  <c r="W1307" i="14"/>
  <c r="AC1307" i="14"/>
  <c r="AI1307" i="14"/>
  <c r="AO1307" i="14"/>
  <c r="AU1307" i="14"/>
  <c r="BA1307" i="14"/>
  <c r="BG1307" i="14"/>
  <c r="BM1307" i="14"/>
  <c r="K403" i="14"/>
  <c r="Q403" i="14"/>
  <c r="W403" i="14"/>
  <c r="AC403" i="14"/>
  <c r="AI403" i="14"/>
  <c r="AO403" i="14"/>
  <c r="AU403" i="14"/>
  <c r="BA403" i="14"/>
  <c r="BG403" i="14"/>
  <c r="BM403" i="14"/>
  <c r="E897" i="14"/>
  <c r="E487" i="14"/>
  <c r="E724" i="14"/>
  <c r="E625" i="14"/>
  <c r="D274" i="14"/>
  <c r="J274" i="14" s="1"/>
  <c r="P274" i="14" s="1"/>
  <c r="V274" i="14" s="1"/>
  <c r="AB274" i="14" s="1"/>
  <c r="AH274" i="14" s="1"/>
  <c r="AN274" i="14" s="1"/>
  <c r="AT274" i="14" s="1"/>
  <c r="AZ274" i="14" s="1"/>
  <c r="BF274" i="14" s="1"/>
  <c r="BL274" i="14" s="1"/>
  <c r="K1115" i="14"/>
  <c r="Q1115" i="14"/>
  <c r="W1115" i="14"/>
  <c r="AC1115" i="14"/>
  <c r="AI1115" i="14"/>
  <c r="AO1115" i="14"/>
  <c r="AU1115" i="14"/>
  <c r="BA1115" i="14"/>
  <c r="BG1115" i="14"/>
  <c r="BM1115" i="14"/>
  <c r="K582" i="14"/>
  <c r="Q582" i="14"/>
  <c r="W582" i="14"/>
  <c r="AC582" i="14"/>
  <c r="AI582" i="14"/>
  <c r="AO582" i="14"/>
  <c r="AU582" i="14"/>
  <c r="BA582" i="14"/>
  <c r="BG582" i="14"/>
  <c r="BM582" i="14"/>
  <c r="K748" i="14"/>
  <c r="Q748" i="14"/>
  <c r="W748" i="14"/>
  <c r="AC748" i="14"/>
  <c r="AI748" i="14"/>
  <c r="AO748" i="14"/>
  <c r="AU748" i="14"/>
  <c r="BA748" i="14"/>
  <c r="BG748" i="14"/>
  <c r="BM748" i="14"/>
  <c r="K459" i="14"/>
  <c r="Q459" i="14"/>
  <c r="W459" i="14"/>
  <c r="AC459" i="14"/>
  <c r="AI459" i="14"/>
  <c r="AO459" i="14"/>
  <c r="AU459" i="14"/>
  <c r="BA459" i="14"/>
  <c r="BG459" i="14"/>
  <c r="BM459" i="14"/>
  <c r="K692" i="14"/>
  <c r="Q692" i="14"/>
  <c r="W692" i="14"/>
  <c r="AC692" i="14"/>
  <c r="AI692" i="14"/>
  <c r="AO692" i="14"/>
  <c r="AU692" i="14"/>
  <c r="BA692" i="14"/>
  <c r="BG692" i="14"/>
  <c r="BM692" i="14"/>
  <c r="K1026" i="14"/>
  <c r="Q1026" i="14"/>
  <c r="W1026" i="14"/>
  <c r="AC1026" i="14"/>
  <c r="AI1026" i="14"/>
  <c r="AO1026" i="14"/>
  <c r="AU1026" i="14"/>
  <c r="BA1026" i="14"/>
  <c r="BG1026" i="14"/>
  <c r="BM1026" i="14"/>
  <c r="K1103" i="14"/>
  <c r="Q1103" i="14"/>
  <c r="W1103" i="14"/>
  <c r="AC1103" i="14"/>
  <c r="AI1103" i="14"/>
  <c r="AO1103" i="14"/>
  <c r="AU1103" i="14"/>
  <c r="BA1103" i="14"/>
  <c r="BG1103" i="14"/>
  <c r="BM1103" i="14"/>
  <c r="Q1205" i="14"/>
  <c r="W1205" i="14"/>
  <c r="AC1205" i="14"/>
  <c r="AI1205" i="14"/>
  <c r="AO1205" i="14"/>
  <c r="AU1205" i="14"/>
  <c r="BA1205" i="14"/>
  <c r="BG1205" i="14"/>
  <c r="BM1205" i="14"/>
  <c r="K1163" i="14"/>
  <c r="Q1163" i="14"/>
  <c r="W1163" i="14"/>
  <c r="AC1163" i="14"/>
  <c r="AI1163" i="14"/>
  <c r="AO1163" i="14"/>
  <c r="AU1163" i="14"/>
  <c r="BA1163" i="14"/>
  <c r="BG1163" i="14"/>
  <c r="BM1163" i="14"/>
  <c r="K488" i="14"/>
  <c r="Q488" i="14"/>
  <c r="W488" i="14"/>
  <c r="AC488" i="14"/>
  <c r="AI488" i="14"/>
  <c r="AO488" i="14"/>
  <c r="AU488" i="14"/>
  <c r="BA488" i="14"/>
  <c r="BG488" i="14"/>
  <c r="BM488" i="14"/>
  <c r="K714" i="14"/>
  <c r="Q714" i="14"/>
  <c r="W714" i="14"/>
  <c r="AC714" i="14"/>
  <c r="AI714" i="14"/>
  <c r="AO714" i="14"/>
  <c r="AU714" i="14"/>
  <c r="BA714" i="14"/>
  <c r="BG714" i="14"/>
  <c r="BM714" i="14"/>
  <c r="K864" i="14"/>
  <c r="Q864" i="14"/>
  <c r="W864" i="14"/>
  <c r="AC864" i="14"/>
  <c r="AI864" i="14"/>
  <c r="AO864" i="14"/>
  <c r="AU864" i="14"/>
  <c r="BA864" i="14"/>
  <c r="BG864" i="14"/>
  <c r="BM864" i="14"/>
  <c r="K401" i="14"/>
  <c r="Q401" i="14"/>
  <c r="W401" i="14"/>
  <c r="AC401" i="14"/>
  <c r="AI401" i="14"/>
  <c r="AO401" i="14"/>
  <c r="AU401" i="14"/>
  <c r="BA401" i="14"/>
  <c r="BG401" i="14"/>
  <c r="BM401" i="14"/>
  <c r="E553" i="14"/>
  <c r="E1300" i="14"/>
  <c r="E1302" i="14"/>
  <c r="E817" i="14"/>
  <c r="D236" i="14"/>
  <c r="J236" i="14" s="1"/>
  <c r="P236" i="14" s="1"/>
  <c r="V236" i="14" s="1"/>
  <c r="AB236" i="14" s="1"/>
  <c r="AH236" i="14" s="1"/>
  <c r="AN236" i="14" s="1"/>
  <c r="AT236" i="14" s="1"/>
  <c r="AZ236" i="14" s="1"/>
  <c r="BF236" i="14" s="1"/>
  <c r="BL236" i="14" s="1"/>
  <c r="K1090" i="14"/>
  <c r="Q1090" i="14"/>
  <c r="W1090" i="14"/>
  <c r="AC1090" i="14"/>
  <c r="AI1090" i="14"/>
  <c r="AO1090" i="14"/>
  <c r="AU1090" i="14"/>
  <c r="BA1090" i="14"/>
  <c r="BG1090" i="14"/>
  <c r="BM1090" i="14"/>
  <c r="Q951" i="14"/>
  <c r="W951" i="14"/>
  <c r="AC951" i="14"/>
  <c r="AI951" i="14"/>
  <c r="AO951" i="14"/>
  <c r="AU951" i="14"/>
  <c r="BA951" i="14"/>
  <c r="BG951" i="14"/>
  <c r="BM951" i="14"/>
  <c r="K1315" i="14"/>
  <c r="Q1315" i="14"/>
  <c r="W1315" i="14"/>
  <c r="AC1315" i="14"/>
  <c r="AI1315" i="14"/>
  <c r="AO1315" i="14"/>
  <c r="AU1315" i="14"/>
  <c r="BA1315" i="14"/>
  <c r="BG1315" i="14"/>
  <c r="BM1315" i="14"/>
  <c r="Q686" i="14"/>
  <c r="W686" i="14"/>
  <c r="AC686" i="14"/>
  <c r="AI686" i="14"/>
  <c r="AO686" i="14"/>
  <c r="AU686" i="14"/>
  <c r="BA686" i="14"/>
  <c r="BG686" i="14"/>
  <c r="BM686" i="14"/>
  <c r="K542" i="14"/>
  <c r="Q542" i="14"/>
  <c r="W542" i="14"/>
  <c r="AC542" i="14"/>
  <c r="AI542" i="14"/>
  <c r="AO542" i="14"/>
  <c r="AU542" i="14"/>
  <c r="BA542" i="14"/>
  <c r="BG542" i="14"/>
  <c r="BM542" i="14"/>
  <c r="K715" i="14"/>
  <c r="Q715" i="14"/>
  <c r="W715" i="14"/>
  <c r="AC715" i="14"/>
  <c r="AI715" i="14"/>
  <c r="AO715" i="14"/>
  <c r="AU715" i="14"/>
  <c r="BA715" i="14"/>
  <c r="BG715" i="14"/>
  <c r="BM715" i="14"/>
  <c r="K721" i="14"/>
  <c r="Q721" i="14"/>
  <c r="W721" i="14"/>
  <c r="AC721" i="14"/>
  <c r="AI721" i="14"/>
  <c r="AO721" i="14"/>
  <c r="AU721" i="14"/>
  <c r="BA721" i="14"/>
  <c r="BG721" i="14"/>
  <c r="BM721" i="14"/>
  <c r="K866" i="14"/>
  <c r="Q866" i="14"/>
  <c r="W866" i="14"/>
  <c r="AC866" i="14"/>
  <c r="AI866" i="14"/>
  <c r="AO866" i="14"/>
  <c r="AU866" i="14"/>
  <c r="BA866" i="14"/>
  <c r="BG866" i="14"/>
  <c r="BM866" i="14"/>
  <c r="K1351" i="14"/>
  <c r="Q1351" i="14"/>
  <c r="W1351" i="14"/>
  <c r="AC1351" i="14"/>
  <c r="AI1351" i="14"/>
  <c r="AO1351" i="14"/>
  <c r="AU1351" i="14"/>
  <c r="BA1351" i="14"/>
  <c r="BG1351" i="14"/>
  <c r="BM1351" i="14"/>
  <c r="K870" i="14"/>
  <c r="Q870" i="14"/>
  <c r="W870" i="14"/>
  <c r="AC870" i="14"/>
  <c r="AI870" i="14"/>
  <c r="AO870" i="14"/>
  <c r="AU870" i="14"/>
  <c r="BA870" i="14"/>
  <c r="BG870" i="14"/>
  <c r="BM870" i="14"/>
  <c r="K584" i="14"/>
  <c r="Q584" i="14"/>
  <c r="W584" i="14"/>
  <c r="AC584" i="14"/>
  <c r="AI584" i="14"/>
  <c r="AO584" i="14"/>
  <c r="AU584" i="14"/>
  <c r="BA584" i="14"/>
  <c r="BG584" i="14"/>
  <c r="BM584" i="14"/>
  <c r="K606" i="14"/>
  <c r="Q606" i="14"/>
  <c r="W606" i="14"/>
  <c r="AC606" i="14"/>
  <c r="AI606" i="14"/>
  <c r="AO606" i="14"/>
  <c r="AU606" i="14"/>
  <c r="BA606" i="14"/>
  <c r="BG606" i="14"/>
  <c r="BM606" i="14"/>
  <c r="K627" i="14"/>
  <c r="Q627" i="14"/>
  <c r="W627" i="14"/>
  <c r="AC627" i="14"/>
  <c r="AI627" i="14"/>
  <c r="AO627" i="14"/>
  <c r="AU627" i="14"/>
  <c r="BA627" i="14"/>
  <c r="BG627" i="14"/>
  <c r="BM627" i="14"/>
  <c r="K378" i="14"/>
  <c r="Q378" i="14"/>
  <c r="W378" i="14"/>
  <c r="AC378" i="14"/>
  <c r="AI378" i="14"/>
  <c r="AO378" i="14"/>
  <c r="AU378" i="14"/>
  <c r="BA378" i="14"/>
  <c r="BG378" i="14"/>
  <c r="BM378" i="14"/>
  <c r="K1176" i="14"/>
  <c r="Q1176" i="14"/>
  <c r="W1176" i="14"/>
  <c r="AC1176" i="14"/>
  <c r="AI1176" i="14"/>
  <c r="AO1176" i="14"/>
  <c r="AU1176" i="14"/>
  <c r="BA1176" i="14"/>
  <c r="BG1176" i="14"/>
  <c r="BM1176" i="14"/>
  <c r="K840" i="14"/>
  <c r="Q840" i="14"/>
  <c r="W840" i="14"/>
  <c r="AC840" i="14"/>
  <c r="AI840" i="14"/>
  <c r="AO840" i="14"/>
  <c r="AU840" i="14"/>
  <c r="BA840" i="14"/>
  <c r="BG840" i="14"/>
  <c r="BM840" i="14"/>
  <c r="K836" i="14"/>
  <c r="Q836" i="14"/>
  <c r="W836" i="14"/>
  <c r="AC836" i="14"/>
  <c r="AI836" i="14"/>
  <c r="AO836" i="14"/>
  <c r="AU836" i="14"/>
  <c r="BA836" i="14"/>
  <c r="BG836" i="14"/>
  <c r="BM836" i="14"/>
  <c r="K463" i="14"/>
  <c r="Q463" i="14"/>
  <c r="W463" i="14"/>
  <c r="AC463" i="14"/>
  <c r="AI463" i="14"/>
  <c r="AO463" i="14"/>
  <c r="AU463" i="14"/>
  <c r="BA463" i="14"/>
  <c r="BG463" i="14"/>
  <c r="BM463" i="14"/>
  <c r="K461" i="14"/>
  <c r="Q461" i="14"/>
  <c r="W461" i="14"/>
  <c r="AC461" i="14"/>
  <c r="AI461" i="14"/>
  <c r="AO461" i="14"/>
  <c r="AU461" i="14"/>
  <c r="BA461" i="14"/>
  <c r="BG461" i="14"/>
  <c r="BM461" i="14"/>
  <c r="K339" i="14"/>
  <c r="Q339" i="14"/>
  <c r="W339" i="14"/>
  <c r="AC339" i="14"/>
  <c r="AI339" i="14"/>
  <c r="AO339" i="14"/>
  <c r="AU339" i="14"/>
  <c r="BA339" i="14"/>
  <c r="BG339" i="14"/>
  <c r="BM339" i="14"/>
  <c r="K338" i="14"/>
  <c r="Q338" i="14"/>
  <c r="W338" i="14"/>
  <c r="AC338" i="14"/>
  <c r="AI338" i="14"/>
  <c r="AO338" i="14"/>
  <c r="AU338" i="14"/>
  <c r="BA338" i="14"/>
  <c r="BG338" i="14"/>
  <c r="BM338" i="14"/>
  <c r="K458" i="14"/>
  <c r="Q458" i="14"/>
  <c r="W458" i="14"/>
  <c r="AC458" i="14"/>
  <c r="AI458" i="14"/>
  <c r="AO458" i="14"/>
  <c r="AU458" i="14"/>
  <c r="BA458" i="14"/>
  <c r="BG458" i="14"/>
  <c r="BM458" i="14"/>
  <c r="K865" i="14"/>
  <c r="W865" i="14"/>
  <c r="Q865" i="14"/>
  <c r="AC865" i="14"/>
  <c r="AI865" i="14"/>
  <c r="AO865" i="14"/>
  <c r="AU865" i="14"/>
  <c r="BA865" i="14"/>
  <c r="BG865" i="14"/>
  <c r="BM865" i="14"/>
  <c r="Q1342" i="14"/>
  <c r="W1342" i="14"/>
  <c r="AC1342" i="14"/>
  <c r="AI1342" i="14"/>
  <c r="AO1342" i="14"/>
  <c r="AU1342" i="14"/>
  <c r="BA1342" i="14"/>
  <c r="BG1342" i="14"/>
  <c r="BM1342" i="14"/>
  <c r="K1100" i="14"/>
  <c r="Q1100" i="14"/>
  <c r="W1100" i="14"/>
  <c r="AC1100" i="14"/>
  <c r="AI1100" i="14"/>
  <c r="AO1100" i="14"/>
  <c r="AU1100" i="14"/>
  <c r="BA1100" i="14"/>
  <c r="BG1100" i="14"/>
  <c r="BM1100" i="14"/>
  <c r="K717" i="14"/>
  <c r="W717" i="14"/>
  <c r="Q717" i="14"/>
  <c r="AC717" i="14"/>
  <c r="AI717" i="14"/>
  <c r="AO717" i="14"/>
  <c r="AU717" i="14"/>
  <c r="BA717" i="14"/>
  <c r="BG717" i="14"/>
  <c r="BM717" i="14"/>
  <c r="K437" i="14"/>
  <c r="Q437" i="14"/>
  <c r="W437" i="14"/>
  <c r="AC437" i="14"/>
  <c r="AI437" i="14"/>
  <c r="AO437" i="14"/>
  <c r="AU437" i="14"/>
  <c r="BA437" i="14"/>
  <c r="BG437" i="14"/>
  <c r="BM437" i="14"/>
  <c r="K628" i="14"/>
  <c r="Q628" i="14"/>
  <c r="W628" i="14"/>
  <c r="AC628" i="14"/>
  <c r="AI628" i="14"/>
  <c r="AO628" i="14"/>
  <c r="AU628" i="14"/>
  <c r="BA628" i="14"/>
  <c r="BG628" i="14"/>
  <c r="BM628" i="14"/>
  <c r="K313" i="14"/>
  <c r="Q313" i="14"/>
  <c r="W313" i="14"/>
  <c r="AC313" i="14"/>
  <c r="AI313" i="14"/>
  <c r="AO313" i="14"/>
  <c r="AU313" i="14"/>
  <c r="BA313" i="14"/>
  <c r="BG313" i="14"/>
  <c r="BM313" i="14"/>
  <c r="K1352" i="14"/>
  <c r="Q1352" i="14"/>
  <c r="W1352" i="14"/>
  <c r="AC1352" i="14"/>
  <c r="AI1352" i="14"/>
  <c r="AO1352" i="14"/>
  <c r="AU1352" i="14"/>
  <c r="BA1352" i="14"/>
  <c r="BG1352" i="14"/>
  <c r="BM1352" i="14"/>
  <c r="K816" i="14"/>
  <c r="Q816" i="14"/>
  <c r="W816" i="14"/>
  <c r="AC816" i="14"/>
  <c r="AI816" i="14"/>
  <c r="AO816" i="14"/>
  <c r="AU816" i="14"/>
  <c r="BA816" i="14"/>
  <c r="BG816" i="14"/>
  <c r="BM816" i="14"/>
  <c r="K1027" i="14"/>
  <c r="Q1027" i="14"/>
  <c r="W1027" i="14"/>
  <c r="AC1027" i="14"/>
  <c r="AI1027" i="14"/>
  <c r="AO1027" i="14"/>
  <c r="AU1027" i="14"/>
  <c r="BA1027" i="14"/>
  <c r="BG1027" i="14"/>
  <c r="BM1027" i="14"/>
  <c r="K439" i="14"/>
  <c r="Q439" i="14"/>
  <c r="W439" i="14"/>
  <c r="AC439" i="14"/>
  <c r="AI439" i="14"/>
  <c r="AO439" i="14"/>
  <c r="AU439" i="14"/>
  <c r="BA439" i="14"/>
  <c r="BG439" i="14"/>
  <c r="BM439" i="14"/>
  <c r="K468" i="14"/>
  <c r="Q468" i="14"/>
  <c r="W468" i="14"/>
  <c r="AC468" i="14"/>
  <c r="AI468" i="14"/>
  <c r="AO468" i="14"/>
  <c r="AU468" i="14"/>
  <c r="BA468" i="14"/>
  <c r="BG468" i="14"/>
  <c r="BM468" i="14"/>
  <c r="K602" i="14"/>
  <c r="Q602" i="14"/>
  <c r="W602" i="14"/>
  <c r="AC602" i="14"/>
  <c r="AI602" i="14"/>
  <c r="AO602" i="14"/>
  <c r="AU602" i="14"/>
  <c r="BA602" i="14"/>
  <c r="BG602" i="14"/>
  <c r="BM602" i="14"/>
  <c r="K886" i="14"/>
  <c r="Q886" i="14"/>
  <c r="W886" i="14"/>
  <c r="AC886" i="14"/>
  <c r="AI886" i="14"/>
  <c r="AO886" i="14"/>
  <c r="AU886" i="14"/>
  <c r="BA886" i="14"/>
  <c r="BG886" i="14"/>
  <c r="BM886" i="14"/>
  <c r="K898" i="14"/>
  <c r="Q898" i="14"/>
  <c r="W898" i="14"/>
  <c r="AC898" i="14"/>
  <c r="AI898" i="14"/>
  <c r="AO898" i="14"/>
  <c r="AU898" i="14"/>
  <c r="BA898" i="14"/>
  <c r="BG898" i="14"/>
  <c r="BM898" i="14"/>
  <c r="Q1272" i="14"/>
  <c r="W1272" i="14"/>
  <c r="AC1272" i="14"/>
  <c r="AI1272" i="14"/>
  <c r="AO1272" i="14"/>
  <c r="AU1272" i="14"/>
  <c r="BA1272" i="14"/>
  <c r="BG1272" i="14"/>
  <c r="BM1272" i="14"/>
  <c r="AD249" i="1"/>
  <c r="AL353" i="1"/>
  <c r="AK353" i="1"/>
  <c r="AL384" i="1"/>
  <c r="AK384" i="1"/>
  <c r="AL248" i="1"/>
  <c r="AK248" i="1"/>
  <c r="AL383" i="1"/>
  <c r="AK383" i="1"/>
  <c r="AL381" i="1"/>
  <c r="AK381" i="1"/>
  <c r="AL250" i="1"/>
  <c r="AL354" i="1"/>
  <c r="AK354" i="1"/>
  <c r="AL380" i="1"/>
  <c r="AK380" i="1"/>
  <c r="AL251" i="1"/>
  <c r="AK251" i="1"/>
  <c r="AL356" i="1"/>
  <c r="AK356" i="1"/>
  <c r="AL379" i="1"/>
  <c r="AK379" i="1"/>
  <c r="AL355" i="1"/>
  <c r="AK355" i="1"/>
  <c r="AL378" i="1"/>
  <c r="AK378" i="1"/>
  <c r="AD355" i="1"/>
  <c r="AL357" i="1"/>
  <c r="AK357" i="1"/>
  <c r="AD380" i="1"/>
  <c r="AF385" i="1"/>
  <c r="AD381" i="1"/>
  <c r="AD354" i="1"/>
  <c r="AD248" i="1"/>
  <c r="AL249" i="1"/>
  <c r="AD250" i="1"/>
  <c r="AD356" i="1"/>
  <c r="AL382" i="1"/>
  <c r="AD353" i="1"/>
  <c r="AD383" i="1"/>
  <c r="AD382" i="1"/>
  <c r="AD378" i="1"/>
  <c r="AD379" i="1"/>
  <c r="P1262" i="1"/>
  <c r="P1098" i="1"/>
  <c r="U1266" i="1"/>
  <c r="P1266" i="1"/>
  <c r="U1250" i="1"/>
  <c r="P927" i="1"/>
  <c r="U982" i="1"/>
  <c r="P982" i="1"/>
  <c r="U1336" i="1"/>
  <c r="P1336" i="1"/>
  <c r="P1350" i="1"/>
  <c r="U1350" i="1"/>
  <c r="U1229" i="1"/>
  <c r="P1229" i="1"/>
  <c r="P1204" i="1"/>
  <c r="U1204" i="1"/>
  <c r="U902" i="1"/>
  <c r="P902" i="1"/>
  <c r="U1287" i="1"/>
  <c r="P1287" i="1"/>
  <c r="P1327" i="1"/>
  <c r="U1327" i="1"/>
  <c r="U1364" i="1"/>
  <c r="P1364" i="1"/>
  <c r="U822" i="1"/>
  <c r="P822" i="1"/>
  <c r="U847" i="1"/>
  <c r="P847" i="1"/>
  <c r="U1038" i="1"/>
  <c r="P1038" i="1"/>
  <c r="P1314" i="1"/>
  <c r="U1314" i="1"/>
  <c r="U872" i="1"/>
  <c r="P872" i="1"/>
  <c r="P1160" i="1"/>
  <c r="U1160" i="1"/>
  <c r="U1143" i="1"/>
  <c r="P1143" i="1"/>
  <c r="U1126" i="1"/>
  <c r="P1126" i="1"/>
  <c r="U1240" i="1"/>
  <c r="P1240" i="1"/>
  <c r="P1111" i="1"/>
  <c r="U1111" i="1"/>
  <c r="U1301" i="1"/>
  <c r="P1301" i="1"/>
  <c r="P1021" i="1"/>
  <c r="U1021" i="1"/>
  <c r="P1174" i="1"/>
  <c r="U1174" i="1"/>
  <c r="U1187" i="1"/>
  <c r="P1187" i="1"/>
  <c r="P964" i="1"/>
  <c r="U964" i="1"/>
  <c r="U1071" i="1"/>
  <c r="P1071" i="1"/>
  <c r="U1218" i="1"/>
  <c r="P1218" i="1"/>
  <c r="U946" i="1"/>
  <c r="P946" i="1"/>
  <c r="P1002" i="1"/>
  <c r="U1002" i="1"/>
  <c r="U1081" i="1"/>
  <c r="P1081" i="1"/>
  <c r="P1057" i="1"/>
  <c r="U1057" i="1"/>
  <c r="U803" i="1"/>
  <c r="P803" i="1"/>
  <c r="U786" i="1"/>
  <c r="P786" i="1"/>
  <c r="U773" i="1"/>
  <c r="P773" i="1"/>
  <c r="P451" i="1"/>
  <c r="P500" i="1"/>
  <c r="U595" i="1"/>
  <c r="P595" i="1"/>
  <c r="U417" i="1"/>
  <c r="P417" i="1"/>
  <c r="P540" i="1"/>
  <c r="U540" i="1"/>
  <c r="U613" i="1"/>
  <c r="P613" i="1"/>
  <c r="U319" i="1"/>
  <c r="U760" i="1"/>
  <c r="P760" i="1"/>
  <c r="U559" i="1"/>
  <c r="P559" i="1"/>
  <c r="U474" i="1"/>
  <c r="P474" i="1"/>
  <c r="U657" i="1"/>
  <c r="P657" i="1"/>
  <c r="U689" i="1"/>
  <c r="P689" i="1"/>
  <c r="U522" i="1"/>
  <c r="P522" i="1"/>
  <c r="U350" i="1"/>
  <c r="P350" i="1"/>
  <c r="U640" i="1"/>
  <c r="P640" i="1"/>
  <c r="U698" i="1"/>
  <c r="P698" i="1"/>
  <c r="U729" i="1"/>
  <c r="P729" i="1"/>
  <c r="P675" i="1"/>
  <c r="U675" i="1"/>
  <c r="P385" i="1"/>
  <c r="U285" i="1"/>
  <c r="P285" i="1"/>
  <c r="P208" i="1"/>
  <c r="P247" i="1"/>
  <c r="P96" i="1"/>
  <c r="P81" i="1"/>
  <c r="U81" i="1"/>
  <c r="P133" i="1"/>
  <c r="U113" i="1"/>
  <c r="P113" i="1"/>
  <c r="U71" i="1"/>
  <c r="P71" i="1"/>
  <c r="P154" i="1"/>
  <c r="P180" i="1"/>
  <c r="U46" i="1"/>
  <c r="P46" i="1"/>
  <c r="P59" i="1"/>
  <c r="U33" i="1"/>
  <c r="P33" i="1"/>
  <c r="D347" i="14" l="1"/>
  <c r="J347" i="14" s="1"/>
  <c r="P347" i="14" s="1"/>
  <c r="V347" i="14" s="1"/>
  <c r="AB347" i="14" s="1"/>
  <c r="AH347" i="14" s="1"/>
  <c r="AN347" i="14" s="1"/>
  <c r="AT347" i="14" s="1"/>
  <c r="AZ347" i="14" s="1"/>
  <c r="BF347" i="14" s="1"/>
  <c r="BL347" i="14" s="1"/>
  <c r="E241" i="14"/>
  <c r="D345" i="14"/>
  <c r="J345" i="14" s="1"/>
  <c r="P345" i="14" s="1"/>
  <c r="V345" i="14" s="1"/>
  <c r="AB345" i="14" s="1"/>
  <c r="AH345" i="14" s="1"/>
  <c r="AN345" i="14" s="1"/>
  <c r="AT345" i="14" s="1"/>
  <c r="AZ345" i="14" s="1"/>
  <c r="BF345" i="14" s="1"/>
  <c r="BL345" i="14" s="1"/>
  <c r="D370" i="14"/>
  <c r="J370" i="14" s="1"/>
  <c r="P370" i="14" s="1"/>
  <c r="V370" i="14" s="1"/>
  <c r="AB370" i="14" s="1"/>
  <c r="AH370" i="14" s="1"/>
  <c r="AN370" i="14" s="1"/>
  <c r="AT370" i="14" s="1"/>
  <c r="AZ370" i="14" s="1"/>
  <c r="BF370" i="14" s="1"/>
  <c r="BL370" i="14" s="1"/>
  <c r="E373" i="14"/>
  <c r="K1300" i="14"/>
  <c r="Q1300" i="14"/>
  <c r="W1300" i="14"/>
  <c r="AC1300" i="14"/>
  <c r="AI1300" i="14"/>
  <c r="AO1300" i="14"/>
  <c r="AU1300" i="14"/>
  <c r="BA1300" i="14"/>
  <c r="BG1300" i="14"/>
  <c r="BM1300" i="14"/>
  <c r="E370" i="14"/>
  <c r="K724" i="14"/>
  <c r="Q724" i="14"/>
  <c r="W724" i="14"/>
  <c r="AC724" i="14"/>
  <c r="AI724" i="14"/>
  <c r="AO724" i="14"/>
  <c r="AU724" i="14"/>
  <c r="BA724" i="14"/>
  <c r="BG724" i="14"/>
  <c r="BM724" i="14"/>
  <c r="Q1276" i="14"/>
  <c r="W1276" i="14"/>
  <c r="AC1276" i="14"/>
  <c r="AI1276" i="14"/>
  <c r="AO1276" i="14"/>
  <c r="AU1276" i="14"/>
  <c r="BA1276" i="14"/>
  <c r="BG1276" i="14"/>
  <c r="BM1276" i="14"/>
  <c r="E372" i="14"/>
  <c r="D369" i="14"/>
  <c r="J369" i="14" s="1"/>
  <c r="P369" i="14" s="1"/>
  <c r="V369" i="14" s="1"/>
  <c r="AB369" i="14" s="1"/>
  <c r="AH369" i="14" s="1"/>
  <c r="AN369" i="14" s="1"/>
  <c r="AT369" i="14" s="1"/>
  <c r="AZ369" i="14" s="1"/>
  <c r="BF369" i="14" s="1"/>
  <c r="BL369" i="14" s="1"/>
  <c r="D344" i="14"/>
  <c r="J344" i="14" s="1"/>
  <c r="P344" i="14" s="1"/>
  <c r="V344" i="14" s="1"/>
  <c r="AB344" i="14" s="1"/>
  <c r="AH344" i="14" s="1"/>
  <c r="AN344" i="14" s="1"/>
  <c r="AT344" i="14" s="1"/>
  <c r="AZ344" i="14" s="1"/>
  <c r="BF344" i="14" s="1"/>
  <c r="BL344" i="14" s="1"/>
  <c r="E238" i="14"/>
  <c r="K553" i="14"/>
  <c r="Q553" i="14"/>
  <c r="W553" i="14"/>
  <c r="AC553" i="14"/>
  <c r="AI553" i="14"/>
  <c r="AO553" i="14"/>
  <c r="AU553" i="14"/>
  <c r="BA553" i="14"/>
  <c r="BG553" i="14"/>
  <c r="BM553" i="14"/>
  <c r="K487" i="14"/>
  <c r="Q487" i="14"/>
  <c r="W487" i="14"/>
  <c r="AC487" i="14"/>
  <c r="AI487" i="14"/>
  <c r="AO487" i="14"/>
  <c r="AU487" i="14"/>
  <c r="BA487" i="14"/>
  <c r="BG487" i="14"/>
  <c r="BM487" i="14"/>
  <c r="Q913" i="14"/>
  <c r="W913" i="14"/>
  <c r="AC913" i="14"/>
  <c r="AI913" i="14"/>
  <c r="AO913" i="14"/>
  <c r="AU913" i="14"/>
  <c r="BA913" i="14"/>
  <c r="BG913" i="14"/>
  <c r="BM913" i="14"/>
  <c r="K1306" i="14"/>
  <c r="Q1306" i="14"/>
  <c r="W1306" i="14"/>
  <c r="AC1306" i="14"/>
  <c r="AI1306" i="14"/>
  <c r="AO1306" i="14"/>
  <c r="AU1306" i="14"/>
  <c r="BA1306" i="14"/>
  <c r="BG1306" i="14"/>
  <c r="BM1306" i="14"/>
  <c r="W885" i="14"/>
  <c r="Q885" i="14"/>
  <c r="AC885" i="14"/>
  <c r="AI885" i="14"/>
  <c r="AO885" i="14"/>
  <c r="AU885" i="14"/>
  <c r="BA885" i="14"/>
  <c r="BG885" i="14"/>
  <c r="BM885" i="14"/>
  <c r="E344" i="14"/>
  <c r="E347" i="14"/>
  <c r="D346" i="14"/>
  <c r="J346" i="14" s="1"/>
  <c r="P346" i="14" s="1"/>
  <c r="V346" i="14" s="1"/>
  <c r="AB346" i="14" s="1"/>
  <c r="AH346" i="14" s="1"/>
  <c r="AN346" i="14" s="1"/>
  <c r="AT346" i="14" s="1"/>
  <c r="AZ346" i="14" s="1"/>
  <c r="BF346" i="14" s="1"/>
  <c r="BL346" i="14" s="1"/>
  <c r="E240" i="14"/>
  <c r="E374" i="14"/>
  <c r="K817" i="14"/>
  <c r="Q817" i="14"/>
  <c r="W817" i="14"/>
  <c r="AC817" i="14"/>
  <c r="AI817" i="14"/>
  <c r="AO817" i="14"/>
  <c r="AU817" i="14"/>
  <c r="BA817" i="14"/>
  <c r="BG817" i="14"/>
  <c r="BM817" i="14"/>
  <c r="K1325" i="14"/>
  <c r="Q1325" i="14"/>
  <c r="W1325" i="14"/>
  <c r="AC1325" i="14"/>
  <c r="AI1325" i="14"/>
  <c r="AO1325" i="14"/>
  <c r="AU1325" i="14"/>
  <c r="BA1325" i="14"/>
  <c r="BG1325" i="14"/>
  <c r="BM1325" i="14"/>
  <c r="E239" i="14"/>
  <c r="E346" i="14"/>
  <c r="D371" i="14"/>
  <c r="J371" i="14" s="1"/>
  <c r="P371" i="14" s="1"/>
  <c r="V371" i="14" s="1"/>
  <c r="AB371" i="14" s="1"/>
  <c r="AH371" i="14" s="1"/>
  <c r="AN371" i="14" s="1"/>
  <c r="AT371" i="14" s="1"/>
  <c r="AZ371" i="14" s="1"/>
  <c r="BF371" i="14" s="1"/>
  <c r="BL371" i="14" s="1"/>
  <c r="D343" i="14"/>
  <c r="J343" i="14" s="1"/>
  <c r="P343" i="14" s="1"/>
  <c r="V343" i="14" s="1"/>
  <c r="AB343" i="14" s="1"/>
  <c r="AH343" i="14" s="1"/>
  <c r="AN343" i="14" s="1"/>
  <c r="AT343" i="14" s="1"/>
  <c r="AZ343" i="14" s="1"/>
  <c r="BF343" i="14" s="1"/>
  <c r="BL343" i="14" s="1"/>
  <c r="K897" i="14"/>
  <c r="Q897" i="14"/>
  <c r="W897" i="14"/>
  <c r="AC897" i="14"/>
  <c r="AI897" i="14"/>
  <c r="AO897" i="14"/>
  <c r="AU897" i="14"/>
  <c r="BA897" i="14"/>
  <c r="BG897" i="14"/>
  <c r="BM897" i="14"/>
  <c r="K867" i="14"/>
  <c r="Q867" i="14"/>
  <c r="W867" i="14"/>
  <c r="AC867" i="14"/>
  <c r="AI867" i="14"/>
  <c r="AO867" i="14"/>
  <c r="AU867" i="14"/>
  <c r="BA867" i="14"/>
  <c r="BG867" i="14"/>
  <c r="BM867" i="14"/>
  <c r="K489" i="14"/>
  <c r="Q489" i="14"/>
  <c r="W489" i="14"/>
  <c r="AC489" i="14"/>
  <c r="AI489" i="14"/>
  <c r="AO489" i="14"/>
  <c r="AU489" i="14"/>
  <c r="BA489" i="14"/>
  <c r="BG489" i="14"/>
  <c r="BM489" i="14"/>
  <c r="K835" i="14"/>
  <c r="W835" i="14"/>
  <c r="Q835" i="14"/>
  <c r="AC835" i="14"/>
  <c r="AI835" i="14"/>
  <c r="AO835" i="14"/>
  <c r="AU835" i="14"/>
  <c r="BA835" i="14"/>
  <c r="BG835" i="14"/>
  <c r="BM835" i="14"/>
  <c r="K693" i="14"/>
  <c r="Q693" i="14"/>
  <c r="W693" i="14"/>
  <c r="AC693" i="14"/>
  <c r="AI693" i="14"/>
  <c r="AO693" i="14"/>
  <c r="AU693" i="14"/>
  <c r="BA693" i="14"/>
  <c r="BG693" i="14"/>
  <c r="BM693" i="14"/>
  <c r="E345" i="14"/>
  <c r="K1287" i="14"/>
  <c r="Q1287" i="14"/>
  <c r="W1287" i="14"/>
  <c r="AC1287" i="14"/>
  <c r="AI1287" i="14"/>
  <c r="AO1287" i="14"/>
  <c r="AU1287" i="14"/>
  <c r="BA1287" i="14"/>
  <c r="BG1287" i="14"/>
  <c r="BM1287" i="14"/>
  <c r="D374" i="14"/>
  <c r="J374" i="14" s="1"/>
  <c r="P374" i="14" s="1"/>
  <c r="V374" i="14" s="1"/>
  <c r="AB374" i="14" s="1"/>
  <c r="AH374" i="14" s="1"/>
  <c r="AN374" i="14" s="1"/>
  <c r="AT374" i="14" s="1"/>
  <c r="AZ374" i="14" s="1"/>
  <c r="BF374" i="14" s="1"/>
  <c r="BL374" i="14" s="1"/>
  <c r="D368" i="14"/>
  <c r="J368" i="14" s="1"/>
  <c r="P368" i="14" s="1"/>
  <c r="V368" i="14" s="1"/>
  <c r="AB368" i="14" s="1"/>
  <c r="AH368" i="14" s="1"/>
  <c r="AN368" i="14" s="1"/>
  <c r="AT368" i="14" s="1"/>
  <c r="AZ368" i="14" s="1"/>
  <c r="BF368" i="14" s="1"/>
  <c r="BL368" i="14" s="1"/>
  <c r="D241" i="14"/>
  <c r="J241" i="14" s="1"/>
  <c r="P241" i="14" s="1"/>
  <c r="V241" i="14" s="1"/>
  <c r="AB241" i="14" s="1"/>
  <c r="AH241" i="14" s="1"/>
  <c r="AN241" i="14" s="1"/>
  <c r="AT241" i="14" s="1"/>
  <c r="AZ241" i="14" s="1"/>
  <c r="BF241" i="14" s="1"/>
  <c r="BL241" i="14" s="1"/>
  <c r="E371" i="14"/>
  <c r="E343" i="14"/>
  <c r="K1302" i="14"/>
  <c r="Q1302" i="14"/>
  <c r="W1302" i="14"/>
  <c r="AC1302" i="14"/>
  <c r="AI1302" i="14"/>
  <c r="AO1302" i="14"/>
  <c r="AU1302" i="14"/>
  <c r="BA1302" i="14"/>
  <c r="BG1302" i="14"/>
  <c r="BM1302" i="14"/>
  <c r="K545" i="14"/>
  <c r="Q545" i="14"/>
  <c r="W545" i="14"/>
  <c r="AC545" i="14"/>
  <c r="AI545" i="14"/>
  <c r="AO545" i="14"/>
  <c r="AU545" i="14"/>
  <c r="BA545" i="14"/>
  <c r="BG545" i="14"/>
  <c r="BM545" i="14"/>
  <c r="Q1099" i="14"/>
  <c r="W1099" i="14"/>
  <c r="AC1099" i="14"/>
  <c r="AI1099" i="14"/>
  <c r="AO1099" i="14"/>
  <c r="AU1099" i="14"/>
  <c r="BA1099" i="14"/>
  <c r="BG1099" i="14"/>
  <c r="BM1099" i="14"/>
  <c r="D238" i="14"/>
  <c r="J238" i="14" s="1"/>
  <c r="P238" i="14" s="1"/>
  <c r="V238" i="14" s="1"/>
  <c r="AB238" i="14" s="1"/>
  <c r="AH238" i="14" s="1"/>
  <c r="AN238" i="14" s="1"/>
  <c r="AT238" i="14" s="1"/>
  <c r="AZ238" i="14" s="1"/>
  <c r="BF238" i="14" s="1"/>
  <c r="BL238" i="14" s="1"/>
  <c r="K720" i="14"/>
  <c r="Q720" i="14"/>
  <c r="W720" i="14"/>
  <c r="AC720" i="14"/>
  <c r="AI720" i="14"/>
  <c r="AO720" i="14"/>
  <c r="AU720" i="14"/>
  <c r="BA720" i="14"/>
  <c r="BG720" i="14"/>
  <c r="BM720" i="14"/>
  <c r="E369" i="14"/>
  <c r="E368" i="14"/>
  <c r="D373" i="14"/>
  <c r="J373" i="14" s="1"/>
  <c r="P373" i="14" s="1"/>
  <c r="V373" i="14" s="1"/>
  <c r="AB373" i="14" s="1"/>
  <c r="AH373" i="14" s="1"/>
  <c r="AN373" i="14" s="1"/>
  <c r="AT373" i="14" s="1"/>
  <c r="AZ373" i="14" s="1"/>
  <c r="BF373" i="14" s="1"/>
  <c r="BL373" i="14" s="1"/>
  <c r="K625" i="14"/>
  <c r="W625" i="14"/>
  <c r="Q625" i="14"/>
  <c r="AC625" i="14"/>
  <c r="AI625" i="14"/>
  <c r="AO625" i="14"/>
  <c r="AU625" i="14"/>
  <c r="BA625" i="14"/>
  <c r="BG625" i="14"/>
  <c r="BM625" i="14"/>
  <c r="K1303" i="14"/>
  <c r="Q1303" i="14"/>
  <c r="W1303" i="14"/>
  <c r="AC1303" i="14"/>
  <c r="AI1303" i="14"/>
  <c r="AO1303" i="14"/>
  <c r="AU1303" i="14"/>
  <c r="BA1303" i="14"/>
  <c r="BG1303" i="14"/>
  <c r="BM1303" i="14"/>
  <c r="K1316" i="14"/>
  <c r="Q1316" i="14"/>
  <c r="W1316" i="14"/>
  <c r="AC1316" i="14"/>
  <c r="AI1316" i="14"/>
  <c r="AO1316" i="14"/>
  <c r="AU1316" i="14"/>
  <c r="BA1316" i="14"/>
  <c r="BG1316" i="14"/>
  <c r="BM1316" i="14"/>
  <c r="Q1275" i="14"/>
  <c r="W1275" i="14"/>
  <c r="AC1275" i="14"/>
  <c r="AI1275" i="14"/>
  <c r="AO1275" i="14"/>
  <c r="AU1275" i="14"/>
  <c r="BA1275" i="14"/>
  <c r="BG1275" i="14"/>
  <c r="BM1275" i="14"/>
  <c r="K942" i="14"/>
  <c r="Q942" i="14"/>
  <c r="W942" i="14"/>
  <c r="AC942" i="14"/>
  <c r="AI942" i="14"/>
  <c r="AO942" i="14"/>
  <c r="AU942" i="14"/>
  <c r="BA942" i="14"/>
  <c r="BG942" i="14"/>
  <c r="BM942" i="14"/>
  <c r="K745" i="14"/>
  <c r="Q745" i="14"/>
  <c r="W745" i="14"/>
  <c r="AC745" i="14"/>
  <c r="AI745" i="14"/>
  <c r="AO745" i="14"/>
  <c r="AU745" i="14"/>
  <c r="BA745" i="14"/>
  <c r="BG745" i="14"/>
  <c r="BM745" i="14"/>
  <c r="F4" i="1"/>
  <c r="K343" i="14" l="1"/>
  <c r="Q343" i="14"/>
  <c r="W343" i="14"/>
  <c r="AC343" i="14"/>
  <c r="AI343" i="14"/>
  <c r="AO343" i="14"/>
  <c r="AU343" i="14"/>
  <c r="BA343" i="14"/>
  <c r="BG343" i="14"/>
  <c r="BM343" i="14"/>
  <c r="K370" i="14"/>
  <c r="Q370" i="14"/>
  <c r="W370" i="14"/>
  <c r="AC370" i="14"/>
  <c r="AI370" i="14"/>
  <c r="AO370" i="14"/>
  <c r="AU370" i="14"/>
  <c r="BA370" i="14"/>
  <c r="BG370" i="14"/>
  <c r="BM370" i="14"/>
  <c r="K371" i="14"/>
  <c r="Q371" i="14"/>
  <c r="W371" i="14"/>
  <c r="AC371" i="14"/>
  <c r="AI371" i="14"/>
  <c r="AO371" i="14"/>
  <c r="AU371" i="14"/>
  <c r="BA371" i="14"/>
  <c r="BG371" i="14"/>
  <c r="BM371" i="14"/>
  <c r="K347" i="14"/>
  <c r="Q347" i="14"/>
  <c r="W347" i="14"/>
  <c r="AC347" i="14"/>
  <c r="AI347" i="14"/>
  <c r="AO347" i="14"/>
  <c r="AU347" i="14"/>
  <c r="BA347" i="14"/>
  <c r="BG347" i="14"/>
  <c r="BM347" i="14"/>
  <c r="K368" i="14"/>
  <c r="Q368" i="14"/>
  <c r="W368" i="14"/>
  <c r="AC368" i="14"/>
  <c r="AI368" i="14"/>
  <c r="AO368" i="14"/>
  <c r="AU368" i="14"/>
  <c r="BA368" i="14"/>
  <c r="BG368" i="14"/>
  <c r="BM368" i="14"/>
  <c r="K241" i="14"/>
  <c r="Q241" i="14"/>
  <c r="W241" i="14"/>
  <c r="AC241" i="14"/>
  <c r="AI241" i="14"/>
  <c r="AO241" i="14"/>
  <c r="AU241" i="14"/>
  <c r="BA241" i="14"/>
  <c r="BG241" i="14"/>
  <c r="BM241" i="14"/>
  <c r="K345" i="14"/>
  <c r="Q345" i="14"/>
  <c r="W345" i="14"/>
  <c r="AC345" i="14"/>
  <c r="AI345" i="14"/>
  <c r="AO345" i="14"/>
  <c r="AU345" i="14"/>
  <c r="BA345" i="14"/>
  <c r="BG345" i="14"/>
  <c r="BM345" i="14"/>
  <c r="K346" i="14"/>
  <c r="Q346" i="14"/>
  <c r="W346" i="14"/>
  <c r="AC346" i="14"/>
  <c r="AI346" i="14"/>
  <c r="AO346" i="14"/>
  <c r="AU346" i="14"/>
  <c r="BA346" i="14"/>
  <c r="BG346" i="14"/>
  <c r="BM346" i="14"/>
  <c r="K374" i="14"/>
  <c r="Q374" i="14"/>
  <c r="W374" i="14"/>
  <c r="AC374" i="14"/>
  <c r="AI374" i="14"/>
  <c r="AO374" i="14"/>
  <c r="AU374" i="14"/>
  <c r="BA374" i="14"/>
  <c r="BG374" i="14"/>
  <c r="BM374" i="14"/>
  <c r="K344" i="14"/>
  <c r="Q344" i="14"/>
  <c r="W344" i="14"/>
  <c r="AC344" i="14"/>
  <c r="AI344" i="14"/>
  <c r="AO344" i="14"/>
  <c r="AU344" i="14"/>
  <c r="BA344" i="14"/>
  <c r="BG344" i="14"/>
  <c r="BM344" i="14"/>
  <c r="K372" i="14"/>
  <c r="Q372" i="14"/>
  <c r="W372" i="14"/>
  <c r="AC372" i="14"/>
  <c r="AI372" i="14"/>
  <c r="AO372" i="14"/>
  <c r="AU372" i="14"/>
  <c r="BA372" i="14"/>
  <c r="BG372" i="14"/>
  <c r="BM372" i="14"/>
  <c r="K369" i="14"/>
  <c r="Q369" i="14"/>
  <c r="W369" i="14"/>
  <c r="AC369" i="14"/>
  <c r="AI369" i="14"/>
  <c r="AO369" i="14"/>
  <c r="AU369" i="14"/>
  <c r="BA369" i="14"/>
  <c r="BG369" i="14"/>
  <c r="BM369" i="14"/>
  <c r="K373" i="14"/>
  <c r="Q373" i="14"/>
  <c r="W373" i="14"/>
  <c r="AC373" i="14"/>
  <c r="AI373" i="14"/>
  <c r="AO373" i="14"/>
  <c r="AU373" i="14"/>
  <c r="BA373" i="14"/>
  <c r="BG373" i="14"/>
  <c r="BM373" i="14"/>
  <c r="K239" i="14"/>
  <c r="Q239" i="14"/>
  <c r="W239" i="14"/>
  <c r="AC239" i="14"/>
  <c r="AI239" i="14"/>
  <c r="AO239" i="14"/>
  <c r="AU239" i="14"/>
  <c r="BA239" i="14"/>
  <c r="BG239" i="14"/>
  <c r="BM239" i="14"/>
  <c r="K240" i="14"/>
  <c r="Q240" i="14"/>
  <c r="W240" i="14"/>
  <c r="AC240" i="14"/>
  <c r="AI240" i="14"/>
  <c r="AO240" i="14"/>
  <c r="AU240" i="14"/>
  <c r="BA240" i="14"/>
  <c r="BG240" i="14"/>
  <c r="BM240" i="14"/>
  <c r="K238" i="14"/>
  <c r="Q238" i="14"/>
  <c r="W238" i="14"/>
  <c r="AC238" i="14"/>
  <c r="AI238" i="14"/>
  <c r="AO238" i="14"/>
  <c r="AU238" i="14"/>
  <c r="BA238" i="14"/>
  <c r="BG238" i="14"/>
  <c r="BM238" i="14"/>
  <c r="AA1234" i="1"/>
  <c r="AC1234" i="1" s="1"/>
  <c r="AA1235" i="1"/>
  <c r="AC1235" i="1" s="1"/>
  <c r="AK1235" i="1" s="1"/>
  <c r="D1225" i="14" s="1"/>
  <c r="AA1168" i="1"/>
  <c r="AC1168" i="1" s="1"/>
  <c r="AA425" i="1"/>
  <c r="AC425" i="1" s="1"/>
  <c r="AA438" i="1"/>
  <c r="AC438" i="1" s="1"/>
  <c r="AA424" i="1"/>
  <c r="AC424" i="1" s="1"/>
  <c r="AA986" i="1"/>
  <c r="AC986" i="1" s="1"/>
  <c r="AA997" i="1"/>
  <c r="AC997" i="1" s="1"/>
  <c r="AA749" i="1"/>
  <c r="AC749" i="1" s="1"/>
  <c r="AA750" i="1"/>
  <c r="AC750" i="1" s="1"/>
  <c r="AF760" i="1" s="1"/>
  <c r="AA736" i="1"/>
  <c r="AC736" i="1" s="1"/>
  <c r="AA1007" i="1"/>
  <c r="AC1007" i="1" s="1"/>
  <c r="AA1017" i="1"/>
  <c r="AC1017" i="1" s="1"/>
  <c r="AA987" i="1"/>
  <c r="AC987" i="1" s="1"/>
  <c r="AA996" i="1"/>
  <c r="AC996" i="1" s="1"/>
  <c r="AA1184" i="1"/>
  <c r="AC1184" i="1" s="1"/>
  <c r="AA1115" i="1"/>
  <c r="AC1115" i="1" s="1"/>
  <c r="AA1025" i="1"/>
  <c r="AC1025" i="1" s="1"/>
  <c r="AA843" i="1"/>
  <c r="AC843" i="1" s="1"/>
  <c r="AA829" i="1"/>
  <c r="AC829" i="1" s="1"/>
  <c r="AA977" i="1"/>
  <c r="AC977" i="1" s="1"/>
  <c r="AA1147" i="1"/>
  <c r="AC1147" i="1" s="1"/>
  <c r="AA643" i="1"/>
  <c r="AC643" i="1" s="1"/>
  <c r="AA654" i="1"/>
  <c r="AC654" i="1" s="1"/>
  <c r="AA1236" i="1"/>
  <c r="AC1236" i="1" s="1"/>
  <c r="AA515" i="1"/>
  <c r="AC515" i="1" s="1"/>
  <c r="AA427" i="1"/>
  <c r="AC427" i="1" s="1"/>
  <c r="AA882" i="1"/>
  <c r="AC882" i="1" s="1"/>
  <c r="AA291" i="1"/>
  <c r="AC291" i="1" s="1"/>
  <c r="AF689" i="1"/>
  <c r="AA769" i="1"/>
  <c r="AC769" i="1" s="1"/>
  <c r="AA1341" i="1"/>
  <c r="AC1341" i="1" s="1"/>
  <c r="AA777" i="1"/>
  <c r="AC777" i="1" s="1"/>
  <c r="AA682" i="1"/>
  <c r="AC682" i="1" s="1"/>
  <c r="AA976" i="1"/>
  <c r="AC976" i="1" s="1"/>
  <c r="AA941" i="1"/>
  <c r="AC941" i="1" s="1"/>
  <c r="AA465" i="1"/>
  <c r="AC465" i="1" s="1"/>
  <c r="AA419" i="1"/>
  <c r="AC419" i="1" s="1"/>
  <c r="AA588" i="1"/>
  <c r="AC588" i="1" s="1"/>
  <c r="AA931" i="1"/>
  <c r="AC931" i="1" s="1"/>
  <c r="AA457" i="1"/>
  <c r="AC457" i="1" s="1"/>
  <c r="AF474" i="1" s="1"/>
  <c r="AA1290" i="1"/>
  <c r="AC1290" i="1" s="1"/>
  <c r="AA629" i="1"/>
  <c r="AC629" i="1" s="1"/>
  <c r="AA1264" i="1"/>
  <c r="AC1264" i="1" s="1"/>
  <c r="AA781" i="1"/>
  <c r="AC781" i="1" s="1"/>
  <c r="AA1265" i="1"/>
  <c r="AC1265" i="1" s="1"/>
  <c r="AA893" i="1"/>
  <c r="AC893" i="1" s="1"/>
  <c r="AA393" i="1"/>
  <c r="AC393" i="1" s="1"/>
  <c r="AA1061" i="1"/>
  <c r="AC1061" i="1" s="1"/>
  <c r="AA1324" i="1"/>
  <c r="AC1324" i="1" s="1"/>
  <c r="AA617" i="1"/>
  <c r="AC617" i="1" s="1"/>
  <c r="AA1102" i="1"/>
  <c r="AC1102" i="1" s="1"/>
  <c r="AA607" i="1"/>
  <c r="AC607" i="1" s="1"/>
  <c r="AA828" i="1"/>
  <c r="AC828" i="1" s="1"/>
  <c r="AA1214" i="1"/>
  <c r="AC1214" i="1" s="1"/>
  <c r="AA1281" i="1"/>
  <c r="AC1281" i="1" s="1"/>
  <c r="AA830" i="1"/>
  <c r="AC830" i="1" s="1"/>
  <c r="AA953" i="1"/>
  <c r="AC953" i="1" s="1"/>
  <c r="AA922" i="1"/>
  <c r="AC922" i="1" s="1"/>
  <c r="AA1130" i="1"/>
  <c r="AC1130" i="1" s="1"/>
  <c r="AA721" i="1"/>
  <c r="AC721" i="1" s="1"/>
  <c r="AA1242" i="1"/>
  <c r="AC1242" i="1" s="1"/>
  <c r="AA1164" i="1"/>
  <c r="AC1164" i="1" s="1"/>
  <c r="AA960" i="1"/>
  <c r="AC960" i="1" s="1"/>
  <c r="AA567" i="1"/>
  <c r="AC567" i="1" s="1"/>
  <c r="AA343" i="1"/>
  <c r="AC343" i="1" s="1"/>
  <c r="AA1045" i="1"/>
  <c r="AC1045" i="1" s="1"/>
  <c r="AA481" i="1"/>
  <c r="AC481" i="1" s="1"/>
  <c r="AA290" i="1"/>
  <c r="AC290" i="1" s="1"/>
  <c r="AA1237" i="1"/>
  <c r="AC1237" i="1" s="1"/>
  <c r="AA1330" i="1"/>
  <c r="AC1330" i="1" s="1"/>
  <c r="AA550" i="1"/>
  <c r="AC550" i="1" s="1"/>
  <c r="AA466" i="1"/>
  <c r="AC466" i="1" s="1"/>
  <c r="AA851" i="1"/>
  <c r="AC851" i="1" s="1"/>
  <c r="AA1046" i="1"/>
  <c r="AC1046" i="1" s="1"/>
  <c r="AA1139" i="1"/>
  <c r="AC1139" i="1" s="1"/>
  <c r="AA426" i="1"/>
  <c r="AC426" i="1" s="1"/>
  <c r="AA327" i="1"/>
  <c r="AC327" i="1" s="1"/>
  <c r="AA894" i="1"/>
  <c r="AC894" i="1" s="1"/>
  <c r="AA978" i="1"/>
  <c r="AC978" i="1" s="1"/>
  <c r="AA791" i="1"/>
  <c r="AC791" i="1" s="1"/>
  <c r="AA970" i="1"/>
  <c r="AC970" i="1" s="1"/>
  <c r="AA1191" i="1"/>
  <c r="AC1191" i="1" s="1"/>
  <c r="AA527" i="1"/>
  <c r="AC527" i="1" s="1"/>
  <c r="AA1238" i="1"/>
  <c r="AC1238" i="1" s="1"/>
  <c r="AA940" i="1"/>
  <c r="AC940" i="1" s="1"/>
  <c r="AA881" i="1"/>
  <c r="AC881" i="1" s="1"/>
  <c r="AA853" i="1"/>
  <c r="AC853" i="1" s="1"/>
  <c r="AA618" i="1"/>
  <c r="AC618" i="1" s="1"/>
  <c r="AA494" i="1"/>
  <c r="AC494" i="1" s="1"/>
  <c r="AA1148" i="1"/>
  <c r="AC1148" i="1" s="1"/>
  <c r="AA909" i="1"/>
  <c r="AC909" i="1" s="1"/>
  <c r="AA663" i="1"/>
  <c r="AC663" i="1" s="1"/>
  <c r="AA1190" i="1"/>
  <c r="AC1190" i="1" s="1"/>
  <c r="AA600" i="1"/>
  <c r="AC600" i="1" s="1"/>
  <c r="AA722" i="1"/>
  <c r="AC722" i="1" s="1"/>
  <c r="AA482" i="1"/>
  <c r="AC482" i="1" s="1"/>
  <c r="AA852" i="1"/>
  <c r="AC852" i="1" s="1"/>
  <c r="AA817" i="1"/>
  <c r="AC817" i="1" s="1"/>
  <c r="AA456" i="1"/>
  <c r="AC456" i="1" s="1"/>
  <c r="AA921" i="1"/>
  <c r="AC921" i="1" s="1"/>
  <c r="AA505" i="1"/>
  <c r="AC505" i="1" s="1"/>
  <c r="AA410" i="1"/>
  <c r="AC410" i="1" s="1"/>
  <c r="AA528" i="1"/>
  <c r="AC528" i="1" s="1"/>
  <c r="AA1275" i="1"/>
  <c r="AC1275" i="1" s="1"/>
  <c r="AA628" i="1"/>
  <c r="AC628" i="1" s="1"/>
  <c r="AA799" i="1"/>
  <c r="AC799" i="1" s="1"/>
  <c r="AA1340" i="1"/>
  <c r="AC1340" i="1" s="1"/>
  <c r="AA444" i="1"/>
  <c r="AC444" i="1" s="1"/>
  <c r="AA392" i="1"/>
  <c r="AC392" i="1" s="1"/>
  <c r="AA704" i="1"/>
  <c r="AC704" i="1" s="1"/>
  <c r="AA565" i="1"/>
  <c r="AC565" i="1" s="1"/>
  <c r="AA551" i="1"/>
  <c r="AC551" i="1" s="1"/>
  <c r="AA1318" i="1"/>
  <c r="AC1318" i="1" s="1"/>
  <c r="AA506" i="1"/>
  <c r="AC506" i="1" s="1"/>
  <c r="AA326" i="1"/>
  <c r="AC326" i="1" s="1"/>
  <c r="AA930" i="1"/>
  <c r="AC930" i="1" s="1"/>
  <c r="AA1354" i="1"/>
  <c r="AC1354" i="1" s="1"/>
  <c r="AA589" i="1"/>
  <c r="AC589" i="1" s="1"/>
  <c r="AA566" i="1"/>
  <c r="AC566" i="1" s="1"/>
  <c r="AA255" i="1"/>
  <c r="AC255" i="1" s="1"/>
  <c r="AA376" i="1"/>
  <c r="AC376" i="1" s="1"/>
  <c r="AA254" i="1"/>
  <c r="AC254" i="1" s="1"/>
  <c r="AA377" i="1"/>
  <c r="AC377" i="1" s="1"/>
  <c r="AA359" i="1"/>
  <c r="AC359" i="1" s="1"/>
  <c r="AA358" i="1"/>
  <c r="AC358" i="1" s="1"/>
  <c r="AA990" i="1"/>
  <c r="AC990" i="1" s="1"/>
  <c r="AA991" i="1"/>
  <c r="AC991" i="1" s="1"/>
  <c r="AA1014" i="1"/>
  <c r="AC1014" i="1" s="1"/>
  <c r="AA993" i="1"/>
  <c r="AC993" i="1" s="1"/>
  <c r="AA995" i="1"/>
  <c r="AC995" i="1" s="1"/>
  <c r="AA1008" i="1"/>
  <c r="AC1008" i="1" s="1"/>
  <c r="AA989" i="1"/>
  <c r="AC989" i="1" s="1"/>
  <c r="AA1009" i="1"/>
  <c r="AC1009" i="1" s="1"/>
  <c r="AA1011" i="1"/>
  <c r="AC1011" i="1" s="1"/>
  <c r="AA1016" i="1"/>
  <c r="AC1016" i="1" s="1"/>
  <c r="AA1015" i="1"/>
  <c r="AC1015" i="1" s="1"/>
  <c r="AA1012" i="1"/>
  <c r="AC1012" i="1" s="1"/>
  <c r="AA988" i="1"/>
  <c r="AC988" i="1" s="1"/>
  <c r="AA1010" i="1"/>
  <c r="AC1010" i="1" s="1"/>
  <c r="AA994" i="1"/>
  <c r="AC994" i="1" s="1"/>
  <c r="AA992" i="1"/>
  <c r="AC992" i="1" s="1"/>
  <c r="AA1013" i="1"/>
  <c r="AC1013" i="1" s="1"/>
  <c r="AA808" i="1"/>
  <c r="AC808" i="1" s="1"/>
  <c r="AA1064" i="1"/>
  <c r="AC1064" i="1" s="1"/>
  <c r="AA1080" i="1"/>
  <c r="AC1080" i="1" s="1"/>
  <c r="AA1358" i="1"/>
  <c r="AC1358" i="1" s="1"/>
  <c r="AA1196" i="1"/>
  <c r="AC1196" i="1" s="1"/>
  <c r="AA1304" i="1"/>
  <c r="AC1304" i="1" s="1"/>
  <c r="AA1194" i="1"/>
  <c r="AC1194" i="1" s="1"/>
  <c r="AA1107" i="1"/>
  <c r="AC1107" i="1" s="1"/>
  <c r="AA1245" i="1"/>
  <c r="AC1245" i="1" s="1"/>
  <c r="AA807" i="1"/>
  <c r="AC807" i="1" s="1"/>
  <c r="AA1208" i="1"/>
  <c r="AC1208" i="1" s="1"/>
  <c r="AA838" i="1"/>
  <c r="AC838" i="1" s="1"/>
  <c r="AA1131" i="1"/>
  <c r="AC1131" i="1" s="1"/>
  <c r="AA854" i="1"/>
  <c r="AC854" i="1" s="1"/>
  <c r="AA1108" i="1"/>
  <c r="AC1108" i="1" s="1"/>
  <c r="AA1167" i="1"/>
  <c r="AC1167" i="1" s="1"/>
  <c r="AA1153" i="1"/>
  <c r="AC1153" i="1" s="1"/>
  <c r="AA842" i="1"/>
  <c r="AC842" i="1" s="1"/>
  <c r="AA938" i="1"/>
  <c r="AC938" i="1" s="1"/>
  <c r="AA1255" i="1"/>
  <c r="AC1255" i="1" s="1"/>
  <c r="AA811" i="1"/>
  <c r="AC811" i="1" s="1"/>
  <c r="AA1279" i="1"/>
  <c r="AC1279" i="1" s="1"/>
  <c r="AA862" i="1"/>
  <c r="AC862" i="1" s="1"/>
  <c r="AA815" i="1"/>
  <c r="AC815" i="1" s="1"/>
  <c r="AA1049" i="1"/>
  <c r="AC1049" i="1" s="1"/>
  <c r="AA1031" i="1"/>
  <c r="AC1031" i="1" s="1"/>
  <c r="AA857" i="1"/>
  <c r="AC857" i="1" s="1"/>
  <c r="AA809" i="1"/>
  <c r="AC809" i="1" s="1"/>
  <c r="AA915" i="1"/>
  <c r="AC915" i="1" s="1"/>
  <c r="AA1293" i="1"/>
  <c r="AC1293" i="1" s="1"/>
  <c r="AA1029" i="1"/>
  <c r="AC1029" i="1" s="1"/>
  <c r="AA1079" i="1"/>
  <c r="AC1079" i="1" s="1"/>
  <c r="AA937" i="1"/>
  <c r="AC937" i="1" s="1"/>
  <c r="AA1294" i="1"/>
  <c r="AC1294" i="1" s="1"/>
  <c r="AA1213" i="1"/>
  <c r="AC1213" i="1" s="1"/>
  <c r="AA1253" i="1"/>
  <c r="AC1253" i="1" s="1"/>
  <c r="AA917" i="1"/>
  <c r="AC917" i="1" s="1"/>
  <c r="AA1291" i="1"/>
  <c r="AC1291" i="1" s="1"/>
  <c r="AA1028" i="1"/>
  <c r="AC1028" i="1" s="1"/>
  <c r="AA867" i="1"/>
  <c r="AC867" i="1" s="1"/>
  <c r="AA1222" i="1"/>
  <c r="AC1222" i="1" s="1"/>
  <c r="AA1181" i="1"/>
  <c r="AC1181" i="1" s="1"/>
  <c r="AA1078" i="1"/>
  <c r="AC1078" i="1" s="1"/>
  <c r="AA1170" i="1"/>
  <c r="AC1170" i="1" s="1"/>
  <c r="AA975" i="1"/>
  <c r="AC975" i="1" s="1"/>
  <c r="AA1198" i="1"/>
  <c r="AC1198" i="1" s="1"/>
  <c r="AA1305" i="1"/>
  <c r="AC1305" i="1" s="1"/>
  <c r="AA1343" i="1"/>
  <c r="AC1343" i="1" s="1"/>
  <c r="AA834" i="1"/>
  <c r="AC834" i="1" s="1"/>
  <c r="AA1292" i="1"/>
  <c r="AC1292" i="1" s="1"/>
  <c r="AA1280" i="1"/>
  <c r="AC1280" i="1" s="1"/>
  <c r="AA1323" i="1"/>
  <c r="AC1323" i="1" s="1"/>
  <c r="AA813" i="1"/>
  <c r="AC813" i="1" s="1"/>
  <c r="AA1154" i="1"/>
  <c r="AC1154" i="1" s="1"/>
  <c r="AA1278" i="1"/>
  <c r="AC1278" i="1" s="1"/>
  <c r="AA1076" i="1"/>
  <c r="AC1076" i="1" s="1"/>
  <c r="AA958" i="1"/>
  <c r="AC958" i="1" s="1"/>
  <c r="AA913" i="1"/>
  <c r="AC913" i="1" s="1"/>
  <c r="AA1276" i="1"/>
  <c r="AC1276" i="1" s="1"/>
  <c r="AA916" i="1"/>
  <c r="AC916" i="1" s="1"/>
  <c r="AA973" i="1"/>
  <c r="AC973" i="1" s="1"/>
  <c r="AA955" i="1"/>
  <c r="AC955" i="1" s="1"/>
  <c r="AA1180" i="1"/>
  <c r="AC1180" i="1" s="1"/>
  <c r="AA1166" i="1"/>
  <c r="AC1166" i="1" s="1"/>
  <c r="AA1212" i="1"/>
  <c r="AC1212" i="1" s="1"/>
  <c r="AA840" i="1"/>
  <c r="AC840" i="1" s="1"/>
  <c r="AA1155" i="1"/>
  <c r="AC1155" i="1" s="1"/>
  <c r="AA1244" i="1"/>
  <c r="AC1244" i="1" s="1"/>
  <c r="AA1254" i="1"/>
  <c r="AC1254" i="1" s="1"/>
  <c r="AA886" i="1"/>
  <c r="AC886" i="1" s="1"/>
  <c r="AA1243" i="1"/>
  <c r="AC1243" i="1" s="1"/>
  <c r="AA865" i="1"/>
  <c r="AC865" i="1" s="1"/>
  <c r="AA1355" i="1"/>
  <c r="AC1355" i="1" s="1"/>
  <c r="AA891" i="1"/>
  <c r="AC891" i="1" s="1"/>
  <c r="AA1077" i="1"/>
  <c r="AC1077" i="1" s="1"/>
  <c r="AA933" i="1"/>
  <c r="AC933" i="1" s="1"/>
  <c r="AA1209" i="1"/>
  <c r="AC1209" i="1" s="1"/>
  <c r="AA1197" i="1"/>
  <c r="AC1197" i="1" s="1"/>
  <c r="AA816" i="1"/>
  <c r="AC816" i="1" s="1"/>
  <c r="AA1050" i="1"/>
  <c r="AC1050" i="1" s="1"/>
  <c r="AA1105" i="1"/>
  <c r="AC1105" i="1" s="1"/>
  <c r="AA869" i="1"/>
  <c r="AC869" i="1" s="1"/>
  <c r="AA836" i="1"/>
  <c r="AC836" i="1" s="1"/>
  <c r="AA918" i="1"/>
  <c r="AC918" i="1" s="1"/>
  <c r="AA1026" i="1"/>
  <c r="AC1026" i="1" s="1"/>
  <c r="AA866" i="1"/>
  <c r="AC866" i="1" s="1"/>
  <c r="AA1357" i="1"/>
  <c r="AC1357" i="1" s="1"/>
  <c r="AA919" i="1"/>
  <c r="AC919" i="1" s="1"/>
  <c r="AA883" i="1"/>
  <c r="AC883" i="1" s="1"/>
  <c r="AA1121" i="1"/>
  <c r="AC1121" i="1" s="1"/>
  <c r="AA859" i="1"/>
  <c r="AC859" i="1" s="1"/>
  <c r="AA912" i="1"/>
  <c r="AC912" i="1" s="1"/>
  <c r="AA1224" i="1"/>
  <c r="AC1224" i="1" s="1"/>
  <c r="AA812" i="1"/>
  <c r="AC812" i="1" s="1"/>
  <c r="AA1027" i="1"/>
  <c r="AC1027" i="1" s="1"/>
  <c r="AA1048" i="1"/>
  <c r="AC1048" i="1" s="1"/>
  <c r="AA888" i="1"/>
  <c r="AC888" i="1" s="1"/>
  <c r="AA1120" i="1"/>
  <c r="AC1120" i="1" s="1"/>
  <c r="AA1342" i="1"/>
  <c r="AC1342" i="1" s="1"/>
  <c r="AA1030" i="1"/>
  <c r="AC1030" i="1" s="1"/>
  <c r="AA1277" i="1"/>
  <c r="AC1277" i="1" s="1"/>
  <c r="AA1344" i="1"/>
  <c r="AC1344" i="1" s="1"/>
  <c r="AA1150" i="1"/>
  <c r="AC1150" i="1" s="1"/>
  <c r="AA1332" i="1"/>
  <c r="AC1332" i="1" s="1"/>
  <c r="AA1063" i="1"/>
  <c r="AC1063" i="1" s="1"/>
  <c r="AA956" i="1"/>
  <c r="AC956" i="1" s="1"/>
  <c r="AA1117" i="1"/>
  <c r="AC1117" i="1" s="1"/>
  <c r="AA1135" i="1"/>
  <c r="AC1135" i="1" s="1"/>
  <c r="AA890" i="1"/>
  <c r="AC890" i="1" s="1"/>
  <c r="AA934" i="1"/>
  <c r="AC934" i="1" s="1"/>
  <c r="AA914" i="1"/>
  <c r="AC914" i="1" s="1"/>
  <c r="AA1165" i="1"/>
  <c r="AC1165" i="1" s="1"/>
  <c r="AA1123" i="1"/>
  <c r="AC1123" i="1" s="1"/>
  <c r="AA1306" i="1"/>
  <c r="AC1306" i="1" s="1"/>
  <c r="AA1169" i="1"/>
  <c r="AC1169" i="1" s="1"/>
  <c r="AA1116" i="1"/>
  <c r="AC1116" i="1" s="1"/>
  <c r="AA1193" i="1"/>
  <c r="AC1193" i="1" s="1"/>
  <c r="AA1122" i="1"/>
  <c r="AC1122" i="1" s="1"/>
  <c r="AA861" i="1"/>
  <c r="AC861" i="1" s="1"/>
  <c r="AA1225" i="1"/>
  <c r="AC1225" i="1" s="1"/>
  <c r="AA971" i="1"/>
  <c r="AC971" i="1" s="1"/>
  <c r="AA1356" i="1"/>
  <c r="AC1356" i="1" s="1"/>
  <c r="AA1119" i="1"/>
  <c r="AC1119" i="1" s="1"/>
  <c r="AA1309" i="1"/>
  <c r="AC1309" i="1" s="1"/>
  <c r="AA1345" i="1"/>
  <c r="AC1345" i="1" s="1"/>
  <c r="AA1331" i="1"/>
  <c r="AC1331" i="1" s="1"/>
  <c r="AA856" i="1"/>
  <c r="AC856" i="1" s="1"/>
  <c r="AA837" i="1"/>
  <c r="AC837" i="1" s="1"/>
  <c r="AA1132" i="1"/>
  <c r="AC1132" i="1" s="1"/>
  <c r="AA1333" i="1"/>
  <c r="AC1333" i="1" s="1"/>
  <c r="AA860" i="1"/>
  <c r="AC860" i="1" s="1"/>
  <c r="AA868" i="1"/>
  <c r="AC868" i="1" s="1"/>
  <c r="AA1360" i="1"/>
  <c r="AC1360" i="1" s="1"/>
  <c r="AA1051" i="1"/>
  <c r="AC1051" i="1" s="1"/>
  <c r="AA911" i="1"/>
  <c r="AC911" i="1" s="1"/>
  <c r="AA833" i="1"/>
  <c r="AC833" i="1" s="1"/>
  <c r="AA1104" i="1"/>
  <c r="AC1104" i="1" s="1"/>
  <c r="AA1182" i="1"/>
  <c r="AC1182" i="1" s="1"/>
  <c r="AA1178" i="1"/>
  <c r="AC1178" i="1" s="1"/>
  <c r="AA1065" i="1"/>
  <c r="AC1065" i="1" s="1"/>
  <c r="AA1359" i="1"/>
  <c r="AC1359" i="1" s="1"/>
  <c r="AA889" i="1"/>
  <c r="AC889" i="1" s="1"/>
  <c r="AA932" i="1"/>
  <c r="AC932" i="1" s="1"/>
  <c r="AA1177" i="1"/>
  <c r="AC1177" i="1" s="1"/>
  <c r="AA892" i="1"/>
  <c r="AC892" i="1" s="1"/>
  <c r="AA959" i="1"/>
  <c r="AC959" i="1" s="1"/>
  <c r="AA1183" i="1"/>
  <c r="AC1183" i="1" s="1"/>
  <c r="AA1226" i="1"/>
  <c r="AC1226" i="1" s="1"/>
  <c r="AA1319" i="1"/>
  <c r="AC1319" i="1" s="1"/>
  <c r="AA839" i="1"/>
  <c r="AC839" i="1" s="1"/>
  <c r="AA1133" i="1"/>
  <c r="AC1133" i="1" s="1"/>
  <c r="AA858" i="1"/>
  <c r="AC858" i="1" s="1"/>
  <c r="AA832" i="1"/>
  <c r="AC832" i="1" s="1"/>
  <c r="AA1223" i="1"/>
  <c r="AC1223" i="1" s="1"/>
  <c r="AA1296" i="1"/>
  <c r="AC1296" i="1" s="1"/>
  <c r="AA1246" i="1"/>
  <c r="AC1246" i="1" s="1"/>
  <c r="AA1195" i="1"/>
  <c r="AC1195" i="1" s="1"/>
  <c r="AA1307" i="1"/>
  <c r="AC1307" i="1" s="1"/>
  <c r="AA1239" i="1"/>
  <c r="AC1239" i="1" s="1"/>
  <c r="AD1239" i="1" s="1"/>
  <c r="AA957" i="1"/>
  <c r="AC957" i="1" s="1"/>
  <c r="AA1149" i="1"/>
  <c r="AC1149" i="1" s="1"/>
  <c r="AA1032" i="1"/>
  <c r="AC1032" i="1" s="1"/>
  <c r="AA863" i="1"/>
  <c r="AC863" i="1" s="1"/>
  <c r="AA1321" i="1"/>
  <c r="AC1321" i="1" s="1"/>
  <c r="AA910" i="1"/>
  <c r="AC910" i="1" s="1"/>
  <c r="AA936" i="1"/>
  <c r="AC936" i="1" s="1"/>
  <c r="AA1320" i="1"/>
  <c r="AC1320" i="1" s="1"/>
  <c r="AA885" i="1"/>
  <c r="AC885" i="1" s="1"/>
  <c r="AA1134" i="1"/>
  <c r="AC1134" i="1" s="1"/>
  <c r="AA887" i="1"/>
  <c r="AC887" i="1" s="1"/>
  <c r="AA935" i="1"/>
  <c r="AC935" i="1" s="1"/>
  <c r="AA920" i="1"/>
  <c r="AC920" i="1" s="1"/>
  <c r="AA954" i="1"/>
  <c r="AC954" i="1" s="1"/>
  <c r="AA1138" i="1"/>
  <c r="AC1138" i="1" s="1"/>
  <c r="AA1257" i="1"/>
  <c r="AC1257" i="1" s="1"/>
  <c r="AA831" i="1"/>
  <c r="AC831" i="1" s="1"/>
  <c r="AA1052" i="1"/>
  <c r="AC1052" i="1" s="1"/>
  <c r="AA1106" i="1"/>
  <c r="AC1106" i="1" s="1"/>
  <c r="AA855" i="1"/>
  <c r="AC855" i="1" s="1"/>
  <c r="AA841" i="1"/>
  <c r="AC841" i="1" s="1"/>
  <c r="AA1137" i="1"/>
  <c r="AC1137" i="1" s="1"/>
  <c r="AA884" i="1"/>
  <c r="AC884" i="1" s="1"/>
  <c r="AA1062" i="1"/>
  <c r="AC1062" i="1" s="1"/>
  <c r="AA1179" i="1"/>
  <c r="AC1179" i="1" s="1"/>
  <c r="AA1151" i="1"/>
  <c r="AC1151" i="1" s="1"/>
  <c r="AA1210" i="1"/>
  <c r="AC1210" i="1" s="1"/>
  <c r="AA1322" i="1"/>
  <c r="AC1322" i="1" s="1"/>
  <c r="AA1347" i="1"/>
  <c r="AC1347" i="1" s="1"/>
  <c r="AD1347" i="1" s="1"/>
  <c r="AA1211" i="1"/>
  <c r="AC1211" i="1" s="1"/>
  <c r="AA1256" i="1"/>
  <c r="AC1256" i="1" s="1"/>
  <c r="AA810" i="1"/>
  <c r="AC810" i="1" s="1"/>
  <c r="AA1136" i="1"/>
  <c r="AC1136" i="1" s="1"/>
  <c r="AA1103" i="1"/>
  <c r="AC1103" i="1" s="1"/>
  <c r="AA1258" i="1"/>
  <c r="AC1258" i="1" s="1"/>
  <c r="AA972" i="1"/>
  <c r="AC972" i="1" s="1"/>
  <c r="AA1118" i="1"/>
  <c r="AC1118" i="1" s="1"/>
  <c r="AA1199" i="1"/>
  <c r="AC1199" i="1" s="1"/>
  <c r="AA835" i="1"/>
  <c r="AC835" i="1" s="1"/>
  <c r="AA864" i="1"/>
  <c r="AC864" i="1" s="1"/>
  <c r="AA939" i="1"/>
  <c r="AC939" i="1" s="1"/>
  <c r="AA814" i="1"/>
  <c r="AC814" i="1" s="1"/>
  <c r="AA1308" i="1"/>
  <c r="AC1308" i="1" s="1"/>
  <c r="AA974" i="1"/>
  <c r="AC974" i="1" s="1"/>
  <c r="AA792" i="1"/>
  <c r="AC792" i="1" s="1"/>
  <c r="AA767" i="1"/>
  <c r="AC767" i="1" s="1"/>
  <c r="AA794" i="1"/>
  <c r="AC794" i="1" s="1"/>
  <c r="AA796" i="1"/>
  <c r="AC796" i="1" s="1"/>
  <c r="AA763" i="1"/>
  <c r="AC763" i="1" s="1"/>
  <c r="AA779" i="1"/>
  <c r="AC779" i="1" s="1"/>
  <c r="AA780" i="1"/>
  <c r="AC780" i="1" s="1"/>
  <c r="AA766" i="1"/>
  <c r="AC766" i="1" s="1"/>
  <c r="AA768" i="1"/>
  <c r="AC768" i="1" s="1"/>
  <c r="AA764" i="1"/>
  <c r="AC764" i="1" s="1"/>
  <c r="AA765" i="1"/>
  <c r="AC765" i="1" s="1"/>
  <c r="AA797" i="1"/>
  <c r="AC797" i="1" s="1"/>
  <c r="AA798" i="1"/>
  <c r="AC798" i="1" s="1"/>
  <c r="AA793" i="1"/>
  <c r="AC793" i="1" s="1"/>
  <c r="AA778" i="1"/>
  <c r="AC778" i="1" s="1"/>
  <c r="AA795" i="1"/>
  <c r="AC795" i="1" s="1"/>
  <c r="H4" i="1"/>
  <c r="AA12" i="1" s="1"/>
  <c r="AA737" i="1"/>
  <c r="AC737" i="1" s="1"/>
  <c r="AA739" i="1"/>
  <c r="AC739" i="1" s="1"/>
  <c r="AA742" i="1"/>
  <c r="AC742" i="1" s="1"/>
  <c r="AA740" i="1"/>
  <c r="AC740" i="1" s="1"/>
  <c r="AA741" i="1"/>
  <c r="AC741" i="1" s="1"/>
  <c r="AA747" i="1"/>
  <c r="AC747" i="1" s="1"/>
  <c r="AA744" i="1"/>
  <c r="AC744" i="1" s="1"/>
  <c r="AA745" i="1"/>
  <c r="AC745" i="1" s="1"/>
  <c r="AA746" i="1"/>
  <c r="AC746" i="1" s="1"/>
  <c r="AA748" i="1"/>
  <c r="AC748" i="1" s="1"/>
  <c r="AA743" i="1"/>
  <c r="AC743" i="1" s="1"/>
  <c r="AA738" i="1"/>
  <c r="AC738" i="1" s="1"/>
  <c r="AA715" i="1"/>
  <c r="AC715" i="1" s="1"/>
  <c r="AA402" i="1"/>
  <c r="AC402" i="1" s="1"/>
  <c r="AA408" i="1"/>
  <c r="AC408" i="1" s="1"/>
  <c r="AA488" i="1"/>
  <c r="AC488" i="1" s="1"/>
  <c r="AA533" i="1"/>
  <c r="AC533" i="1" s="1"/>
  <c r="AA648" i="1"/>
  <c r="AC648" i="1" s="1"/>
  <c r="AA683" i="1"/>
  <c r="AC683" i="1" s="1"/>
  <c r="AA625" i="1"/>
  <c r="AC625" i="1" s="1"/>
  <c r="AA569" i="1"/>
  <c r="AC569" i="1" s="1"/>
  <c r="AA684" i="1"/>
  <c r="AC684" i="1" s="1"/>
  <c r="AA644" i="1"/>
  <c r="AC644" i="1" s="1"/>
  <c r="AA295" i="1"/>
  <c r="AC295" i="1" s="1"/>
  <c r="AA686" i="1"/>
  <c r="AC686" i="1" s="1"/>
  <c r="AA398" i="1"/>
  <c r="AC398" i="1" s="1"/>
  <c r="AA585" i="1"/>
  <c r="AC585" i="1" s="1"/>
  <c r="AA571" i="1"/>
  <c r="AC571" i="1" s="1"/>
  <c r="AA431" i="1"/>
  <c r="AC431" i="1" s="1"/>
  <c r="AA623" i="1"/>
  <c r="AC623" i="1" s="1"/>
  <c r="AA399" i="1"/>
  <c r="AC399" i="1" s="1"/>
  <c r="AA433" i="1"/>
  <c r="AC433" i="1" s="1"/>
  <c r="AA338" i="1"/>
  <c r="AC338" i="1" s="1"/>
  <c r="AA463" i="1"/>
  <c r="AC463" i="1" s="1"/>
  <c r="AA441" i="1"/>
  <c r="AC441" i="1" s="1"/>
  <c r="AA401" i="1"/>
  <c r="AC401" i="1" s="1"/>
  <c r="AA340" i="1"/>
  <c r="AC340" i="1" s="1"/>
  <c r="AA490" i="1"/>
  <c r="AC490" i="1" s="1"/>
  <c r="AA1066" i="1"/>
  <c r="AC1066" i="1" s="1"/>
  <c r="AA464" i="1"/>
  <c r="AC464" i="1" s="1"/>
  <c r="AA602" i="1"/>
  <c r="AC602" i="1" s="1"/>
  <c r="AA606" i="1"/>
  <c r="AC606" i="1" s="1"/>
  <c r="AA570" i="1"/>
  <c r="AC570" i="1" s="1"/>
  <c r="AA646" i="1"/>
  <c r="AC646" i="1" s="1"/>
  <c r="AA493" i="1"/>
  <c r="AC493" i="1" s="1"/>
  <c r="AA692" i="1"/>
  <c r="AC692" i="1" s="1"/>
  <c r="AA491" i="1"/>
  <c r="AC491" i="1" s="1"/>
  <c r="AA342" i="1"/>
  <c r="AC342" i="1" s="1"/>
  <c r="AA545" i="1"/>
  <c r="AC545" i="1" s="1"/>
  <c r="AA720" i="1"/>
  <c r="AC720" i="1" s="1"/>
  <c r="AA621" i="1"/>
  <c r="AC621" i="1" s="1"/>
  <c r="AA510" i="1"/>
  <c r="AC510" i="1" s="1"/>
  <c r="AA568" i="1"/>
  <c r="AC568" i="1" s="1"/>
  <c r="AA511" i="1"/>
  <c r="AC511" i="1" s="1"/>
  <c r="AA583" i="1"/>
  <c r="AC583" i="1" s="1"/>
  <c r="AA459" i="1"/>
  <c r="AC459" i="1" s="1"/>
  <c r="AA443" i="1"/>
  <c r="AC443" i="1" s="1"/>
  <c r="AA513" i="1"/>
  <c r="AC513" i="1" s="1"/>
  <c r="AA575" i="1"/>
  <c r="AC575" i="1" s="1"/>
  <c r="AA653" i="1"/>
  <c r="AC653" i="1" s="1"/>
  <c r="AA435" i="1"/>
  <c r="AC435" i="1" s="1"/>
  <c r="AA507" i="1"/>
  <c r="AC507" i="1" s="1"/>
  <c r="AA580" i="1"/>
  <c r="AC580" i="1" s="1"/>
  <c r="AA649" i="1"/>
  <c r="AC649" i="1" s="1"/>
  <c r="AA439" i="1"/>
  <c r="AC439" i="1" s="1"/>
  <c r="AA337" i="1"/>
  <c r="AC337" i="1" s="1"/>
  <c r="AA461" i="1"/>
  <c r="AC461" i="1" s="1"/>
  <c r="AA691" i="1"/>
  <c r="AC691" i="1" s="1"/>
  <c r="AA531" i="1"/>
  <c r="AC531" i="1" s="1"/>
  <c r="AA694" i="1"/>
  <c r="AC694" i="1" s="1"/>
  <c r="AF698" i="1" s="1"/>
  <c r="AA544" i="1"/>
  <c r="AC544" i="1" s="1"/>
  <c r="AA665" i="1"/>
  <c r="AC665" i="1" s="1"/>
  <c r="AA442" i="1"/>
  <c r="AC442" i="1" s="1"/>
  <c r="AA400" i="1"/>
  <c r="AC400" i="1" s="1"/>
  <c r="AA293" i="1"/>
  <c r="AC293" i="1" s="1"/>
  <c r="AA549" i="1"/>
  <c r="AC549" i="1" s="1"/>
  <c r="AA395" i="1"/>
  <c r="AC395" i="1" s="1"/>
  <c r="AA333" i="1"/>
  <c r="AC333" i="1" s="1"/>
  <c r="AA484" i="1"/>
  <c r="AC484" i="1" s="1"/>
  <c r="AA332" i="1"/>
  <c r="AC332" i="1" s="1"/>
  <c r="AA462" i="1"/>
  <c r="AC462" i="1" s="1"/>
  <c r="AA577" i="1"/>
  <c r="AC577" i="1" s="1"/>
  <c r="AA458" i="1"/>
  <c r="AC458" i="1" s="1"/>
  <c r="AA706" i="1"/>
  <c r="AC706" i="1" s="1"/>
  <c r="AA664" i="1"/>
  <c r="AC664" i="1" s="1"/>
  <c r="AA548" i="1"/>
  <c r="AC548" i="1" s="1"/>
  <c r="AA717" i="1"/>
  <c r="AC717" i="1" s="1"/>
  <c r="AA437" i="1"/>
  <c r="AC437" i="1" s="1"/>
  <c r="AA529" i="1"/>
  <c r="AC529" i="1" s="1"/>
  <c r="AA407" i="1"/>
  <c r="AC407" i="1" s="1"/>
  <c r="AA396" i="1"/>
  <c r="AC396" i="1" s="1"/>
  <c r="AA486" i="1"/>
  <c r="AC486" i="1" s="1"/>
  <c r="AA718" i="1"/>
  <c r="AC718" i="1" s="1"/>
  <c r="AA671" i="1"/>
  <c r="AC671" i="1" s="1"/>
  <c r="AA709" i="1"/>
  <c r="AC709" i="1" s="1"/>
  <c r="AA397" i="1"/>
  <c r="AC397" i="1" s="1"/>
  <c r="AA404" i="1"/>
  <c r="AC404" i="1" s="1"/>
  <c r="AA487" i="1"/>
  <c r="AC487" i="1" s="1"/>
  <c r="AA716" i="1"/>
  <c r="AC716" i="1" s="1"/>
  <c r="AA652" i="1"/>
  <c r="AC652" i="1" s="1"/>
  <c r="AA403" i="1"/>
  <c r="AC403" i="1" s="1"/>
  <c r="AA334" i="1"/>
  <c r="AC334" i="1" s="1"/>
  <c r="AA341" i="1"/>
  <c r="AC341" i="1" s="1"/>
  <c r="AA693" i="1"/>
  <c r="AC693" i="1" s="1"/>
  <c r="AA530" i="1"/>
  <c r="AC530" i="1" s="1"/>
  <c r="AA1047" i="1"/>
  <c r="AC1047" i="1" s="1"/>
  <c r="AA605" i="1"/>
  <c r="AC605" i="1" s="1"/>
  <c r="AA328" i="1"/>
  <c r="AC328" i="1" s="1"/>
  <c r="AA335" i="1"/>
  <c r="AC335" i="1" s="1"/>
  <c r="AA394" i="1"/>
  <c r="AC394" i="1" s="1"/>
  <c r="AA292" i="1"/>
  <c r="AC292" i="1" s="1"/>
  <c r="AA294" i="1"/>
  <c r="AC294" i="1" s="1"/>
  <c r="AA330" i="1"/>
  <c r="AC330" i="1" s="1"/>
  <c r="AA547" i="1"/>
  <c r="AC547" i="1" s="1"/>
  <c r="AA667" i="1"/>
  <c r="AC667" i="1" s="1"/>
  <c r="AA573" i="1"/>
  <c r="AC573" i="1" s="1"/>
  <c r="AA666" i="1"/>
  <c r="AC666" i="1" s="1"/>
  <c r="AA707" i="1"/>
  <c r="AC707" i="1" s="1"/>
  <c r="AA627" i="1"/>
  <c r="AC627" i="1" s="1"/>
  <c r="AA514" i="1"/>
  <c r="AC514" i="1" s="1"/>
  <c r="AA572" i="1"/>
  <c r="AC572" i="1" s="1"/>
  <c r="AA460" i="1"/>
  <c r="AC460" i="1" s="1"/>
  <c r="AA489" i="1"/>
  <c r="AC489" i="1" s="1"/>
  <c r="AA711" i="1"/>
  <c r="AC711" i="1" s="1"/>
  <c r="AA509" i="1"/>
  <c r="AC509" i="1" s="1"/>
  <c r="AA586" i="1"/>
  <c r="AC586" i="1" s="1"/>
  <c r="AA626" i="1"/>
  <c r="AC626" i="1" s="1"/>
  <c r="AA604" i="1"/>
  <c r="AC604" i="1" s="1"/>
  <c r="AA579" i="1"/>
  <c r="AC579" i="1" s="1"/>
  <c r="AA650" i="1"/>
  <c r="AC650" i="1" s="1"/>
  <c r="AA434" i="1"/>
  <c r="AC434" i="1" s="1"/>
  <c r="AA405" i="1"/>
  <c r="AC405" i="1" s="1"/>
  <c r="AA582" i="1"/>
  <c r="AC582" i="1" s="1"/>
  <c r="AA492" i="1"/>
  <c r="AC492" i="1" s="1"/>
  <c r="AA622" i="1"/>
  <c r="AC622" i="1" s="1"/>
  <c r="AA535" i="1"/>
  <c r="AC535" i="1" s="1"/>
  <c r="AA719" i="1"/>
  <c r="AC719" i="1" s="1"/>
  <c r="AA532" i="1"/>
  <c r="AC532" i="1" s="1"/>
  <c r="AA695" i="1"/>
  <c r="AC695" i="1" s="1"/>
  <c r="AA546" i="1"/>
  <c r="AC546" i="1" s="1"/>
  <c r="AA669" i="1"/>
  <c r="AC669" i="1" s="1"/>
  <c r="AA587" i="1"/>
  <c r="AC587" i="1" s="1"/>
  <c r="AA619" i="1"/>
  <c r="AC619" i="1" s="1"/>
  <c r="AA406" i="1"/>
  <c r="AC406" i="1" s="1"/>
  <c r="AA584" i="1"/>
  <c r="AC584" i="1" s="1"/>
  <c r="AA651" i="1"/>
  <c r="AC651" i="1" s="1"/>
  <c r="AA624" i="1"/>
  <c r="AC624" i="1" s="1"/>
  <c r="AA508" i="1"/>
  <c r="AC508" i="1" s="1"/>
  <c r="AA578" i="1"/>
  <c r="AC578" i="1" s="1"/>
  <c r="AA647" i="1"/>
  <c r="AC647" i="1" s="1"/>
  <c r="AA432" i="1"/>
  <c r="AC432" i="1" s="1"/>
  <c r="AA409" i="1"/>
  <c r="AC409" i="1" s="1"/>
  <c r="AA331" i="1"/>
  <c r="AC331" i="1" s="1"/>
  <c r="AA534" i="1"/>
  <c r="AC534" i="1" s="1"/>
  <c r="AA705" i="1"/>
  <c r="AC705" i="1" s="1"/>
  <c r="AA436" i="1"/>
  <c r="AC436" i="1" s="1"/>
  <c r="AA714" i="1"/>
  <c r="AC714" i="1" s="1"/>
  <c r="AA670" i="1"/>
  <c r="AC670" i="1" s="1"/>
  <c r="AA685" i="1"/>
  <c r="AC685" i="1" s="1"/>
  <c r="AA712" i="1"/>
  <c r="AC712" i="1" s="1"/>
  <c r="AA512" i="1"/>
  <c r="AC512" i="1" s="1"/>
  <c r="AA581" i="1"/>
  <c r="AC581" i="1" s="1"/>
  <c r="AA440" i="1"/>
  <c r="AC440" i="1" s="1"/>
  <c r="AA339" i="1"/>
  <c r="AC339" i="1" s="1"/>
  <c r="AA428" i="1"/>
  <c r="AC428" i="1" s="1"/>
  <c r="AA336" i="1"/>
  <c r="AC336" i="1" s="1"/>
  <c r="AA713" i="1"/>
  <c r="AC713" i="1" s="1"/>
  <c r="AA429" i="1"/>
  <c r="AC429" i="1" s="1"/>
  <c r="AA710" i="1"/>
  <c r="AC710" i="1" s="1"/>
  <c r="AA668" i="1"/>
  <c r="AC668" i="1" s="1"/>
  <c r="AA708" i="1"/>
  <c r="AC708" i="1" s="1"/>
  <c r="AA620" i="1"/>
  <c r="AC620" i="1" s="1"/>
  <c r="AA576" i="1"/>
  <c r="AC576" i="1" s="1"/>
  <c r="AA603" i="1"/>
  <c r="AC603" i="1" s="1"/>
  <c r="AA485" i="1"/>
  <c r="AC485" i="1" s="1"/>
  <c r="AA645" i="1"/>
  <c r="AC645" i="1" s="1"/>
  <c r="AA574" i="1"/>
  <c r="AC574" i="1" s="1"/>
  <c r="AA601" i="1"/>
  <c r="AC601" i="1" s="1"/>
  <c r="AA430" i="1"/>
  <c r="AC430" i="1" s="1"/>
  <c r="AA329" i="1"/>
  <c r="AC329" i="1" s="1"/>
  <c r="AA360" i="1"/>
  <c r="AC360" i="1" s="1"/>
  <c r="AA367" i="1"/>
  <c r="AC367" i="1" s="1"/>
  <c r="AA375" i="1"/>
  <c r="AC375" i="1" s="1"/>
  <c r="AA364" i="1"/>
  <c r="AC364" i="1" s="1"/>
  <c r="AA363" i="1"/>
  <c r="AC363" i="1" s="1"/>
  <c r="AA372" i="1"/>
  <c r="AC372" i="1" s="1"/>
  <c r="AA371" i="1"/>
  <c r="AC371" i="1" s="1"/>
  <c r="AA368" i="1"/>
  <c r="AC368" i="1" s="1"/>
  <c r="AA373" i="1"/>
  <c r="AC373" i="1" s="1"/>
  <c r="AA362" i="1"/>
  <c r="AC362" i="1" s="1"/>
  <c r="AA361" i="1"/>
  <c r="AC361" i="1" s="1"/>
  <c r="AA369" i="1"/>
  <c r="AC369" i="1" s="1"/>
  <c r="AA370" i="1"/>
  <c r="AC370" i="1" s="1"/>
  <c r="AA365" i="1"/>
  <c r="AC365" i="1" s="1"/>
  <c r="AA366" i="1"/>
  <c r="AC366" i="1" s="1"/>
  <c r="AA374" i="1"/>
  <c r="AC374" i="1" s="1"/>
  <c r="M7" i="1"/>
  <c r="M8" i="1" s="1"/>
  <c r="AA1085" i="1"/>
  <c r="AC1085" i="1" s="1"/>
  <c r="AA296" i="1"/>
  <c r="AC296" i="1" s="1"/>
  <c r="AA1086" i="1"/>
  <c r="AC1086" i="1" s="1"/>
  <c r="AA543" i="1"/>
  <c r="AC543" i="1" s="1"/>
  <c r="AA1152" i="1"/>
  <c r="AC1152" i="1" s="1"/>
  <c r="AA320" i="1"/>
  <c r="AC320" i="1" s="1"/>
  <c r="AK320" i="1" s="1"/>
  <c r="AA297" i="1"/>
  <c r="AC297" i="1" s="1"/>
  <c r="AA1096" i="1"/>
  <c r="AC1096" i="1" s="1"/>
  <c r="AK1096" i="1" s="1"/>
  <c r="AA1095" i="1"/>
  <c r="AC1095" i="1" s="1"/>
  <c r="AK1095" i="1" s="1"/>
  <c r="AA905" i="1"/>
  <c r="AC905" i="1" s="1"/>
  <c r="AK905" i="1" s="1"/>
  <c r="AA418" i="1"/>
  <c r="AC418" i="1" s="1"/>
  <c r="AK418" i="1" s="1"/>
  <c r="AA1302" i="1"/>
  <c r="AC1302" i="1" s="1"/>
  <c r="AA304" i="1"/>
  <c r="AC304" i="1" s="1"/>
  <c r="AA774" i="1"/>
  <c r="AC774" i="1" s="1"/>
  <c r="AK774" i="1" s="1"/>
  <c r="AA386" i="1"/>
  <c r="AC386" i="1" s="1"/>
  <c r="AK386" i="1" s="1"/>
  <c r="AA772" i="1"/>
  <c r="AC772" i="1" s="1"/>
  <c r="AK772" i="1" s="1"/>
  <c r="AA1346" i="1"/>
  <c r="AC1346" i="1" s="1"/>
  <c r="AA1087" i="1"/>
  <c r="AC1087" i="1" s="1"/>
  <c r="AA804" i="1"/>
  <c r="AC804" i="1" s="1"/>
  <c r="AK804" i="1" s="1"/>
  <c r="AA848" i="1"/>
  <c r="AC848" i="1" s="1"/>
  <c r="AK848" i="1" s="1"/>
  <c r="AA454" i="1"/>
  <c r="AC454" i="1" s="1"/>
  <c r="AK454" i="1" s="1"/>
  <c r="AA1205" i="1"/>
  <c r="AC1205" i="1" s="1"/>
  <c r="AK1205" i="1" s="1"/>
  <c r="AA1092" i="1"/>
  <c r="AC1092" i="1" s="1"/>
  <c r="AA303" i="1"/>
  <c r="AC303" i="1" s="1"/>
  <c r="AA305" i="1"/>
  <c r="AC305" i="1" s="1"/>
  <c r="AA1089" i="1"/>
  <c r="AC1089" i="1" s="1"/>
  <c r="AA312" i="1"/>
  <c r="AC312" i="1" s="1"/>
  <c r="AA307" i="1"/>
  <c r="AC307" i="1" s="1"/>
  <c r="AA315" i="1"/>
  <c r="AC315" i="1" s="1"/>
  <c r="AK315" i="1" s="1"/>
  <c r="AA1090" i="1"/>
  <c r="AC1090" i="1" s="1"/>
  <c r="AA1094" i="1"/>
  <c r="AC1094" i="1" s="1"/>
  <c r="AK1094" i="1" s="1"/>
  <c r="AA301" i="1"/>
  <c r="AC301" i="1" s="1"/>
  <c r="AA300" i="1"/>
  <c r="AC300" i="1" s="1"/>
  <c r="AA699" i="1"/>
  <c r="AC699" i="1" s="1"/>
  <c r="AK699" i="1" s="1"/>
  <c r="AA309" i="1"/>
  <c r="AC309" i="1" s="1"/>
  <c r="AA1112" i="1"/>
  <c r="AC1112" i="1" s="1"/>
  <c r="AK1112" i="1" s="1"/>
  <c r="AA1328" i="1"/>
  <c r="AC1328" i="1" s="1"/>
  <c r="AA1175" i="1"/>
  <c r="AC1175" i="1" s="1"/>
  <c r="AK1175" i="1" s="1"/>
  <c r="AA299" i="1"/>
  <c r="AC299" i="1" s="1"/>
  <c r="AA1295" i="1"/>
  <c r="AC1295" i="1" s="1"/>
  <c r="AA298" i="1"/>
  <c r="AC298" i="1" s="1"/>
  <c r="AA308" i="1"/>
  <c r="AC308" i="1" s="1"/>
  <c r="AA965" i="1"/>
  <c r="AC965" i="1" s="1"/>
  <c r="AK965" i="1" s="1"/>
  <c r="AA561" i="1"/>
  <c r="AC561" i="1" s="1"/>
  <c r="AK561" i="1" s="1"/>
  <c r="AA306" i="1"/>
  <c r="AC306" i="1" s="1"/>
  <c r="AA1192" i="1"/>
  <c r="AC1192" i="1" s="1"/>
  <c r="AA314" i="1"/>
  <c r="AC314" i="1" s="1"/>
  <c r="AA483" i="1"/>
  <c r="AC483" i="1" s="1"/>
  <c r="AA1022" i="1"/>
  <c r="AC1022" i="1" s="1"/>
  <c r="AK1022" i="1" s="1"/>
  <c r="AA313" i="1"/>
  <c r="AC313" i="1" s="1"/>
  <c r="AA318" i="1"/>
  <c r="AC318" i="1" s="1"/>
  <c r="AK318" i="1" s="1"/>
  <c r="AA1088" i="1"/>
  <c r="AC1088" i="1" s="1"/>
  <c r="AA316" i="1"/>
  <c r="AC316" i="1" s="1"/>
  <c r="AK316" i="1" s="1"/>
  <c r="AA310" i="1"/>
  <c r="AC310" i="1" s="1"/>
  <c r="AA614" i="1"/>
  <c r="AC614" i="1" s="1"/>
  <c r="AK614" i="1" s="1"/>
  <c r="AA1091" i="1"/>
  <c r="AC1091" i="1" s="1"/>
  <c r="AA1093" i="1"/>
  <c r="AC1093" i="1" s="1"/>
  <c r="AK1093" i="1" s="1"/>
  <c r="AA317" i="1"/>
  <c r="AC317" i="1" s="1"/>
  <c r="AK317" i="1" s="1"/>
  <c r="AA302" i="1"/>
  <c r="AC302" i="1" s="1"/>
  <c r="AA1273" i="1"/>
  <c r="AC1273" i="1" s="1"/>
  <c r="AA1074" i="1"/>
  <c r="AC1074" i="1" s="1"/>
  <c r="AK1074" i="1" s="1"/>
  <c r="AA311" i="1"/>
  <c r="AC311" i="1" s="1"/>
  <c r="AA42" i="1"/>
  <c r="AA283" i="1"/>
  <c r="AC283" i="1" s="1"/>
  <c r="AK283" i="1" s="1"/>
  <c r="AA36" i="1"/>
  <c r="AA30" i="1"/>
  <c r="AA140" i="1"/>
  <c r="AA148" i="1"/>
  <c r="AA68" i="1"/>
  <c r="AA139" i="1"/>
  <c r="AA193" i="1"/>
  <c r="AA269" i="1"/>
  <c r="AC269" i="1" s="1"/>
  <c r="AA160" i="1"/>
  <c r="AA90" i="1"/>
  <c r="AA277" i="1"/>
  <c r="AC277" i="1" s="1"/>
  <c r="AA260" i="1"/>
  <c r="AC260" i="1" s="1"/>
  <c r="AA104" i="1"/>
  <c r="AA258" i="1"/>
  <c r="AC258" i="1" s="1"/>
  <c r="AA28" i="1"/>
  <c r="AA190" i="1"/>
  <c r="AA238" i="1"/>
  <c r="AA87" i="1"/>
  <c r="AA25" i="1"/>
  <c r="AA202" i="1"/>
  <c r="AA102" i="1"/>
  <c r="AA273" i="1"/>
  <c r="AC273" i="1" s="1"/>
  <c r="AA239" i="1"/>
  <c r="AA54" i="1"/>
  <c r="AA228" i="1"/>
  <c r="AA256" i="1"/>
  <c r="AC256" i="1" s="1"/>
  <c r="AA197" i="1"/>
  <c r="AA232" i="1"/>
  <c r="AA107" i="1"/>
  <c r="AA194" i="1"/>
  <c r="AA198" i="1"/>
  <c r="AA41" i="1"/>
  <c r="AA122" i="1"/>
  <c r="AA67" i="1"/>
  <c r="AA66" i="1"/>
  <c r="AA163" i="1"/>
  <c r="AA124" i="1"/>
  <c r="AA218" i="1"/>
  <c r="AA123" i="1"/>
  <c r="AA88" i="1"/>
  <c r="AA49" i="1"/>
  <c r="AA51" i="1"/>
  <c r="AA259" i="1"/>
  <c r="AC259" i="1" s="1"/>
  <c r="AA143" i="1"/>
  <c r="AA55" i="1"/>
  <c r="AA187" i="1"/>
  <c r="AA164" i="1"/>
  <c r="AC164" i="1" s="1"/>
  <c r="AA263" i="1"/>
  <c r="AC263" i="1" s="1"/>
  <c r="AA37" i="1"/>
  <c r="AA278" i="1"/>
  <c r="AC278" i="1" s="1"/>
  <c r="AA165" i="1"/>
  <c r="AA78" i="1"/>
  <c r="AA223" i="1"/>
  <c r="AA103" i="1"/>
  <c r="AA145" i="1"/>
  <c r="AA162" i="1"/>
  <c r="AA195" i="1"/>
  <c r="AA172" i="1"/>
  <c r="AC172" i="1" s="1"/>
  <c r="AA262" i="1"/>
  <c r="AC262" i="1" s="1"/>
  <c r="AA264" i="1"/>
  <c r="AC264" i="1" s="1"/>
  <c r="AA268" i="1"/>
  <c r="AC268" i="1" s="1"/>
  <c r="AA92" i="1"/>
  <c r="AA272" i="1"/>
  <c r="AC272" i="1" s="1"/>
  <c r="AA62" i="1"/>
  <c r="AA63" i="1"/>
  <c r="AA65" i="1"/>
  <c r="AA125" i="1"/>
  <c r="AA267" i="1"/>
  <c r="AC267" i="1" s="1"/>
  <c r="AA147" i="1"/>
  <c r="AA221" i="1"/>
  <c r="AA39" i="1"/>
  <c r="AA216" i="1"/>
  <c r="AA271" i="1"/>
  <c r="AC271" i="1" s="1"/>
  <c r="AA240" i="1"/>
  <c r="AA261" i="1"/>
  <c r="AC261" i="1" s="1"/>
  <c r="AA169" i="1"/>
  <c r="AA257" i="1"/>
  <c r="AC257" i="1" s="1"/>
  <c r="AA40" i="1"/>
  <c r="AA75" i="1"/>
  <c r="AA280" i="1"/>
  <c r="AC280" i="1" s="1"/>
  <c r="AA141" i="1"/>
  <c r="AA89" i="1"/>
  <c r="AA106" i="1"/>
  <c r="AA142" i="1"/>
  <c r="AA26" i="1"/>
  <c r="AA168" i="1"/>
  <c r="AA167" i="1"/>
  <c r="AA188" i="1"/>
  <c r="AA121" i="1"/>
  <c r="AA199" i="1"/>
  <c r="AA27" i="1"/>
  <c r="AA235" i="1"/>
  <c r="AA217" i="1"/>
  <c r="AA275" i="1"/>
  <c r="AC275" i="1" s="1"/>
  <c r="AA170" i="1"/>
  <c r="AA236" i="1"/>
  <c r="AA234" i="1"/>
  <c r="AA105" i="1"/>
  <c r="AA270" i="1"/>
  <c r="AC270" i="1" s="1"/>
  <c r="AA276" i="1"/>
  <c r="AC276" i="1" s="1"/>
  <c r="AA29" i="1"/>
  <c r="AA171" i="1"/>
  <c r="AA76" i="1"/>
  <c r="AA144" i="1"/>
  <c r="AA219" i="1"/>
  <c r="AC219" i="1" s="1"/>
  <c r="AA146" i="1"/>
  <c r="AA274" i="1"/>
  <c r="AC274" i="1" s="1"/>
  <c r="AA79" i="1"/>
  <c r="AA120" i="1"/>
  <c r="AA225" i="1"/>
  <c r="AA166" i="1"/>
  <c r="AA108" i="1"/>
  <c r="AA38" i="1"/>
  <c r="AA191" i="1"/>
  <c r="AA237" i="1"/>
  <c r="AA233" i="1"/>
  <c r="AA196" i="1"/>
  <c r="AA224" i="1"/>
  <c r="AA222" i="1"/>
  <c r="AA50" i="1"/>
  <c r="AA231" i="1"/>
  <c r="AA279" i="1"/>
  <c r="AC279" i="1" s="1"/>
  <c r="AA77" i="1"/>
  <c r="AA192" i="1"/>
  <c r="AA118" i="1"/>
  <c r="AA86" i="1"/>
  <c r="AA52" i="1"/>
  <c r="AA189" i="1"/>
  <c r="AA229" i="1"/>
  <c r="AA64" i="1"/>
  <c r="AA201" i="1"/>
  <c r="AA119" i="1"/>
  <c r="AA281" i="1"/>
  <c r="AC281" i="1" s="1"/>
  <c r="AA200" i="1"/>
  <c r="AA227" i="1"/>
  <c r="AA282" i="1"/>
  <c r="AC282" i="1" s="1"/>
  <c r="AK282" i="1" s="1"/>
  <c r="AA161" i="1"/>
  <c r="AA266" i="1"/>
  <c r="AC266" i="1" s="1"/>
  <c r="AA226" i="1"/>
  <c r="AA265" i="1"/>
  <c r="AC265" i="1" s="1"/>
  <c r="AA101" i="1"/>
  <c r="AA230" i="1"/>
  <c r="AA220" i="1"/>
  <c r="AA215" i="1"/>
  <c r="AA91" i="1"/>
  <c r="AA74" i="1"/>
  <c r="AA53" i="1"/>
  <c r="N7" i="1"/>
  <c r="N8" i="1" s="1"/>
  <c r="AL821" i="1"/>
  <c r="V208" i="1"/>
  <c r="W208" i="1" s="1"/>
  <c r="V113" i="1"/>
  <c r="W113" i="1" s="1"/>
  <c r="V81" i="1"/>
  <c r="W81" i="1" s="1"/>
  <c r="V59" i="1"/>
  <c r="W59" i="1" s="1"/>
  <c r="W96" i="1"/>
  <c r="V71" i="1"/>
  <c r="W71" i="1" s="1"/>
  <c r="V133" i="1"/>
  <c r="W133" i="1" s="1"/>
  <c r="V154" i="1"/>
  <c r="W154" i="1" s="1"/>
  <c r="V46" i="1"/>
  <c r="W46" i="1" s="1"/>
  <c r="V33" i="1"/>
  <c r="W33" i="1" s="1"/>
  <c r="M13" i="1"/>
  <c r="Z32" i="1"/>
  <c r="N20" i="1"/>
  <c r="M20" i="1"/>
  <c r="N19" i="1"/>
  <c r="M19" i="1"/>
  <c r="N17" i="1"/>
  <c r="M17" i="1"/>
  <c r="N16" i="1"/>
  <c r="M16" i="1"/>
  <c r="N15" i="1"/>
  <c r="M15" i="1"/>
  <c r="N14" i="1"/>
  <c r="M14" i="1"/>
  <c r="AB14" i="1" s="1"/>
  <c r="N13" i="1"/>
  <c r="D1195" i="14" l="1"/>
  <c r="J1195" i="14" s="1"/>
  <c r="P1195" i="14" s="1"/>
  <c r="V1195" i="14" s="1"/>
  <c r="AB1195" i="14" s="1"/>
  <c r="AH1195" i="14" s="1"/>
  <c r="AN1195" i="14" s="1"/>
  <c r="AT1195" i="14" s="1"/>
  <c r="AZ1195" i="14" s="1"/>
  <c r="BF1195" i="14" s="1"/>
  <c r="BL1195" i="14" s="1"/>
  <c r="D1064" i="14"/>
  <c r="J1064" i="14" s="1"/>
  <c r="P1064" i="14" s="1"/>
  <c r="V1064" i="14" s="1"/>
  <c r="AB1064" i="14" s="1"/>
  <c r="AH1064" i="14" s="1"/>
  <c r="AN1064" i="14" s="1"/>
  <c r="AT1064" i="14" s="1"/>
  <c r="AZ1064" i="14" s="1"/>
  <c r="BF1064" i="14" s="1"/>
  <c r="BL1064" i="14" s="1"/>
  <c r="D272" i="14"/>
  <c r="J272" i="14" s="1"/>
  <c r="P272" i="14" s="1"/>
  <c r="V272" i="14" s="1"/>
  <c r="AB272" i="14" s="1"/>
  <c r="AH272" i="14" s="1"/>
  <c r="AN272" i="14" s="1"/>
  <c r="AT272" i="14" s="1"/>
  <c r="AZ272" i="14" s="1"/>
  <c r="BF272" i="14" s="1"/>
  <c r="BL272" i="14" s="1"/>
  <c r="D273" i="14"/>
  <c r="J273" i="14" s="1"/>
  <c r="P273" i="14" s="1"/>
  <c r="V273" i="14" s="1"/>
  <c r="AB273" i="14" s="1"/>
  <c r="AH273" i="14" s="1"/>
  <c r="AN273" i="14" s="1"/>
  <c r="AT273" i="14" s="1"/>
  <c r="AZ273" i="14" s="1"/>
  <c r="BF273" i="14" s="1"/>
  <c r="BL273" i="14" s="1"/>
  <c r="D762" i="14"/>
  <c r="J762" i="14" s="1"/>
  <c r="P762" i="14" s="1"/>
  <c r="V762" i="14" s="1"/>
  <c r="AB762" i="14" s="1"/>
  <c r="AH762" i="14" s="1"/>
  <c r="AN762" i="14" s="1"/>
  <c r="AT762" i="14" s="1"/>
  <c r="AZ762" i="14" s="1"/>
  <c r="BF762" i="14" s="1"/>
  <c r="BL762" i="14" s="1"/>
  <c r="D1086" i="14"/>
  <c r="J1086" i="14" s="1"/>
  <c r="P1086" i="14" s="1"/>
  <c r="V1086" i="14" s="1"/>
  <c r="AB1086" i="14" s="1"/>
  <c r="AH1086" i="14" s="1"/>
  <c r="AN1086" i="14" s="1"/>
  <c r="AT1086" i="14" s="1"/>
  <c r="AZ1086" i="14" s="1"/>
  <c r="BF1086" i="14" s="1"/>
  <c r="BL1086" i="14" s="1"/>
  <c r="D376" i="14"/>
  <c r="J376" i="14" s="1"/>
  <c r="P376" i="14" s="1"/>
  <c r="V376" i="14" s="1"/>
  <c r="AB376" i="14" s="1"/>
  <c r="AH376" i="14" s="1"/>
  <c r="AN376" i="14" s="1"/>
  <c r="AT376" i="14" s="1"/>
  <c r="AZ376" i="14" s="1"/>
  <c r="BF376" i="14" s="1"/>
  <c r="BL376" i="14" s="1"/>
  <c r="D764" i="14"/>
  <c r="J764" i="14" s="1"/>
  <c r="P764" i="14" s="1"/>
  <c r="V764" i="14" s="1"/>
  <c r="AB764" i="14" s="1"/>
  <c r="AH764" i="14" s="1"/>
  <c r="AN764" i="14" s="1"/>
  <c r="AT764" i="14" s="1"/>
  <c r="AZ764" i="14" s="1"/>
  <c r="BF764" i="14" s="1"/>
  <c r="BL764" i="14" s="1"/>
  <c r="E811" i="14"/>
  <c r="D306" i="14"/>
  <c r="J306" i="14" s="1"/>
  <c r="P306" i="14" s="1"/>
  <c r="V306" i="14" s="1"/>
  <c r="AB306" i="14" s="1"/>
  <c r="AH306" i="14" s="1"/>
  <c r="AN306" i="14" s="1"/>
  <c r="AT306" i="14" s="1"/>
  <c r="AZ306" i="14" s="1"/>
  <c r="BF306" i="14" s="1"/>
  <c r="BL306" i="14" s="1"/>
  <c r="D444" i="14"/>
  <c r="J444" i="14" s="1"/>
  <c r="P444" i="14" s="1"/>
  <c r="V444" i="14" s="1"/>
  <c r="AB444" i="14" s="1"/>
  <c r="AH444" i="14" s="1"/>
  <c r="AN444" i="14" s="1"/>
  <c r="AT444" i="14" s="1"/>
  <c r="AZ444" i="14" s="1"/>
  <c r="BF444" i="14" s="1"/>
  <c r="BL444" i="14" s="1"/>
  <c r="D551" i="14"/>
  <c r="J551" i="14" s="1"/>
  <c r="P551" i="14" s="1"/>
  <c r="V551" i="14" s="1"/>
  <c r="AB551" i="14" s="1"/>
  <c r="AH551" i="14" s="1"/>
  <c r="AN551" i="14" s="1"/>
  <c r="AT551" i="14" s="1"/>
  <c r="AZ551" i="14" s="1"/>
  <c r="BF551" i="14" s="1"/>
  <c r="BL551" i="14" s="1"/>
  <c r="D1102" i="14"/>
  <c r="J1102" i="14" s="1"/>
  <c r="P1102" i="14" s="1"/>
  <c r="V1102" i="14" s="1"/>
  <c r="AB1102" i="14" s="1"/>
  <c r="AH1102" i="14" s="1"/>
  <c r="AN1102" i="14" s="1"/>
  <c r="AT1102" i="14" s="1"/>
  <c r="AZ1102" i="14" s="1"/>
  <c r="BF1102" i="14" s="1"/>
  <c r="BL1102" i="14" s="1"/>
  <c r="D838" i="14"/>
  <c r="J838" i="14" s="1"/>
  <c r="P838" i="14" s="1"/>
  <c r="V838" i="14" s="1"/>
  <c r="AB838" i="14" s="1"/>
  <c r="AH838" i="14" s="1"/>
  <c r="AN838" i="14" s="1"/>
  <c r="AT838" i="14" s="1"/>
  <c r="AZ838" i="14" s="1"/>
  <c r="BF838" i="14" s="1"/>
  <c r="BL838" i="14" s="1"/>
  <c r="D1084" i="14"/>
  <c r="J1084" i="14" s="1"/>
  <c r="P1084" i="14" s="1"/>
  <c r="V1084" i="14" s="1"/>
  <c r="AB1084" i="14" s="1"/>
  <c r="AH1084" i="14" s="1"/>
  <c r="AN1084" i="14" s="1"/>
  <c r="AT1084" i="14" s="1"/>
  <c r="AZ1084" i="14" s="1"/>
  <c r="BF1084" i="14" s="1"/>
  <c r="BL1084" i="14" s="1"/>
  <c r="D305" i="14"/>
  <c r="J305" i="14" s="1"/>
  <c r="P305" i="14" s="1"/>
  <c r="V305" i="14" s="1"/>
  <c r="AB305" i="14" s="1"/>
  <c r="AH305" i="14" s="1"/>
  <c r="AN305" i="14" s="1"/>
  <c r="AT305" i="14" s="1"/>
  <c r="AZ305" i="14" s="1"/>
  <c r="BF305" i="14" s="1"/>
  <c r="BL305" i="14" s="1"/>
  <c r="D308" i="14"/>
  <c r="J308" i="14" s="1"/>
  <c r="P308" i="14" s="1"/>
  <c r="V308" i="14" s="1"/>
  <c r="AB308" i="14" s="1"/>
  <c r="AH308" i="14" s="1"/>
  <c r="AN308" i="14" s="1"/>
  <c r="AT308" i="14" s="1"/>
  <c r="AZ308" i="14" s="1"/>
  <c r="BF308" i="14" s="1"/>
  <c r="BL308" i="14" s="1"/>
  <c r="D955" i="14"/>
  <c r="J955" i="14" s="1"/>
  <c r="P955" i="14" s="1"/>
  <c r="V955" i="14" s="1"/>
  <c r="AB955" i="14" s="1"/>
  <c r="AH955" i="14" s="1"/>
  <c r="AN955" i="14" s="1"/>
  <c r="AT955" i="14" s="1"/>
  <c r="AZ955" i="14" s="1"/>
  <c r="BF955" i="14" s="1"/>
  <c r="BL955" i="14" s="1"/>
  <c r="D794" i="14"/>
  <c r="J794" i="14" s="1"/>
  <c r="P794" i="14" s="1"/>
  <c r="V794" i="14" s="1"/>
  <c r="AB794" i="14" s="1"/>
  <c r="AH794" i="14" s="1"/>
  <c r="AN794" i="14" s="1"/>
  <c r="AT794" i="14" s="1"/>
  <c r="AZ794" i="14" s="1"/>
  <c r="BF794" i="14" s="1"/>
  <c r="BL794" i="14" s="1"/>
  <c r="D408" i="14"/>
  <c r="J408" i="14" s="1"/>
  <c r="P408" i="14" s="1"/>
  <c r="V408" i="14" s="1"/>
  <c r="AB408" i="14" s="1"/>
  <c r="AH408" i="14" s="1"/>
  <c r="AN408" i="14" s="1"/>
  <c r="AT408" i="14" s="1"/>
  <c r="AZ408" i="14" s="1"/>
  <c r="BF408" i="14" s="1"/>
  <c r="BL408" i="14" s="1"/>
  <c r="D1165" i="14"/>
  <c r="J1165" i="14" s="1"/>
  <c r="P1165" i="14" s="1"/>
  <c r="V1165" i="14" s="1"/>
  <c r="AB1165" i="14" s="1"/>
  <c r="AH1165" i="14" s="1"/>
  <c r="AN1165" i="14" s="1"/>
  <c r="AT1165" i="14" s="1"/>
  <c r="AZ1165" i="14" s="1"/>
  <c r="BF1165" i="14" s="1"/>
  <c r="BL1165" i="14" s="1"/>
  <c r="D307" i="14"/>
  <c r="J307" i="14" s="1"/>
  <c r="P307" i="14" s="1"/>
  <c r="V307" i="14" s="1"/>
  <c r="AB307" i="14" s="1"/>
  <c r="AH307" i="14" s="1"/>
  <c r="AN307" i="14" s="1"/>
  <c r="AT307" i="14" s="1"/>
  <c r="AZ307" i="14" s="1"/>
  <c r="BF307" i="14" s="1"/>
  <c r="BL307" i="14" s="1"/>
  <c r="D689" i="14"/>
  <c r="J689" i="14" s="1"/>
  <c r="P689" i="14" s="1"/>
  <c r="V689" i="14" s="1"/>
  <c r="AB689" i="14" s="1"/>
  <c r="AH689" i="14" s="1"/>
  <c r="AN689" i="14" s="1"/>
  <c r="AT689" i="14" s="1"/>
  <c r="AZ689" i="14" s="1"/>
  <c r="BF689" i="14" s="1"/>
  <c r="BL689" i="14" s="1"/>
  <c r="D895" i="14"/>
  <c r="J895" i="14" s="1"/>
  <c r="P895" i="14" s="1"/>
  <c r="V895" i="14" s="1"/>
  <c r="AB895" i="14" s="1"/>
  <c r="AH895" i="14" s="1"/>
  <c r="AN895" i="14" s="1"/>
  <c r="AT895" i="14" s="1"/>
  <c r="AZ895" i="14" s="1"/>
  <c r="BF895" i="14" s="1"/>
  <c r="BL895" i="14" s="1"/>
  <c r="D604" i="14"/>
  <c r="J604" i="14" s="1"/>
  <c r="P604" i="14" s="1"/>
  <c r="V604" i="14" s="1"/>
  <c r="AB604" i="14" s="1"/>
  <c r="AH604" i="14" s="1"/>
  <c r="AN604" i="14" s="1"/>
  <c r="AT604" i="14" s="1"/>
  <c r="AZ604" i="14" s="1"/>
  <c r="BF604" i="14" s="1"/>
  <c r="BL604" i="14" s="1"/>
  <c r="D310" i="14"/>
  <c r="J310" i="14" s="1"/>
  <c r="P310" i="14" s="1"/>
  <c r="V310" i="14" s="1"/>
  <c r="AB310" i="14" s="1"/>
  <c r="AH310" i="14" s="1"/>
  <c r="AN310" i="14" s="1"/>
  <c r="AT310" i="14" s="1"/>
  <c r="AZ310" i="14" s="1"/>
  <c r="BF310" i="14" s="1"/>
  <c r="BL310" i="14" s="1"/>
  <c r="D1083" i="14"/>
  <c r="D1012" i="14"/>
  <c r="J1012" i="14" s="1"/>
  <c r="P1012" i="14" s="1"/>
  <c r="V1012" i="14" s="1"/>
  <c r="AB1012" i="14" s="1"/>
  <c r="AH1012" i="14" s="1"/>
  <c r="AN1012" i="14" s="1"/>
  <c r="AT1012" i="14" s="1"/>
  <c r="AZ1012" i="14" s="1"/>
  <c r="BF1012" i="14" s="1"/>
  <c r="BL1012" i="14" s="1"/>
  <c r="D1085" i="14"/>
  <c r="J1085" i="14" s="1"/>
  <c r="P1085" i="14" s="1"/>
  <c r="V1085" i="14" s="1"/>
  <c r="AB1085" i="14" s="1"/>
  <c r="AH1085" i="14" s="1"/>
  <c r="AN1085" i="14" s="1"/>
  <c r="AT1085" i="14" s="1"/>
  <c r="AZ1085" i="14" s="1"/>
  <c r="BF1085" i="14" s="1"/>
  <c r="BL1085" i="14" s="1"/>
  <c r="AG1336" i="1"/>
  <c r="AK1265" i="1"/>
  <c r="D1255" i="14" s="1"/>
  <c r="J1255" i="14" s="1"/>
  <c r="AL1265" i="1"/>
  <c r="E1255" i="14" s="1"/>
  <c r="AD1264" i="1"/>
  <c r="AG1350" i="1"/>
  <c r="AG1266" i="1"/>
  <c r="AF1266" i="1"/>
  <c r="AL1264" i="1"/>
  <c r="E1254" i="14" s="1"/>
  <c r="BM1254" i="14" s="1"/>
  <c r="AK1264" i="1"/>
  <c r="D1254" i="14" s="1"/>
  <c r="AD1168" i="1"/>
  <c r="AG1364" i="1"/>
  <c r="AK1328" i="1"/>
  <c r="AD1335" i="1"/>
  <c r="AG1327" i="1"/>
  <c r="AK1302" i="1"/>
  <c r="AD1313" i="1"/>
  <c r="AG1314" i="1"/>
  <c r="AG1301" i="1"/>
  <c r="AK1273" i="1"/>
  <c r="AD1286" i="1"/>
  <c r="AG1287" i="1"/>
  <c r="AG698" i="1" a="1"/>
  <c r="AG698" i="1" s="1"/>
  <c r="AH698" i="1" s="1"/>
  <c r="AK1234" i="1"/>
  <c r="D1224" i="14" s="1"/>
  <c r="J1224" i="14" s="1"/>
  <c r="AG1240" i="1"/>
  <c r="AD423" i="1"/>
  <c r="AL424" i="1"/>
  <c r="E414" i="14" s="1"/>
  <c r="BM414" i="14" s="1"/>
  <c r="AK424" i="1"/>
  <c r="D414" i="14" s="1"/>
  <c r="AK425" i="1"/>
  <c r="D415" i="14" s="1"/>
  <c r="AD424" i="1"/>
  <c r="AL425" i="1"/>
  <c r="E415" i="14" s="1"/>
  <c r="BM415" i="14" s="1"/>
  <c r="AC204" i="1"/>
  <c r="AK204" i="1" s="1"/>
  <c r="AL1330" i="1"/>
  <c r="AK1330" i="1"/>
  <c r="AD1329" i="1"/>
  <c r="AD1214" i="1"/>
  <c r="AL1214" i="1"/>
  <c r="AK1214" i="1"/>
  <c r="AC120" i="1"/>
  <c r="AC101" i="1"/>
  <c r="AC105" i="1"/>
  <c r="AC39" i="1"/>
  <c r="AC138" i="1"/>
  <c r="AK138" i="1" s="1"/>
  <c r="AC149" i="1"/>
  <c r="AC87" i="1"/>
  <c r="AC85" i="1"/>
  <c r="AC89" i="1"/>
  <c r="AC88" i="1"/>
  <c r="AC52" i="1"/>
  <c r="AC53" i="1"/>
  <c r="AC64" i="1"/>
  <c r="AC63" i="1"/>
  <c r="AC77" i="1"/>
  <c r="AC75" i="1"/>
  <c r="AC26" i="1"/>
  <c r="AC27" i="1"/>
  <c r="AK376" i="1"/>
  <c r="AL376" i="1"/>
  <c r="AK326" i="1"/>
  <c r="AL326" i="1"/>
  <c r="AD325" i="1"/>
  <c r="AK722" i="1"/>
  <c r="AL722" i="1"/>
  <c r="AD721" i="1"/>
  <c r="AD722" i="1"/>
  <c r="AK791" i="1"/>
  <c r="AD790" i="1"/>
  <c r="AL791" i="1"/>
  <c r="AL466" i="1"/>
  <c r="AD465" i="1"/>
  <c r="AK466" i="1"/>
  <c r="AD466" i="1"/>
  <c r="AD456" i="1"/>
  <c r="AL457" i="1"/>
  <c r="AK457" i="1"/>
  <c r="AK882" i="1"/>
  <c r="AD881" i="1"/>
  <c r="AL882" i="1"/>
  <c r="AK444" i="1"/>
  <c r="AD444" i="1"/>
  <c r="AF451" i="1"/>
  <c r="AL444" i="1"/>
  <c r="AL494" i="1"/>
  <c r="AD494" i="1"/>
  <c r="AK494" i="1"/>
  <c r="AK343" i="1"/>
  <c r="AD343" i="1"/>
  <c r="AL343" i="1"/>
  <c r="AL393" i="1"/>
  <c r="AD392" i="1"/>
  <c r="AK393" i="1"/>
  <c r="AL682" i="1"/>
  <c r="AK682" i="1"/>
  <c r="AD681" i="1"/>
  <c r="AL1017" i="1"/>
  <c r="AK1017" i="1"/>
  <c r="AD1017" i="1"/>
  <c r="AF1364" i="1"/>
  <c r="AD455" i="1"/>
  <c r="AL456" i="1"/>
  <c r="AK456" i="1"/>
  <c r="AL894" i="1"/>
  <c r="AD893" i="1"/>
  <c r="AK894" i="1"/>
  <c r="AD894" i="1"/>
  <c r="AK567" i="1"/>
  <c r="AL567" i="1"/>
  <c r="AD566" i="1"/>
  <c r="AL828" i="1"/>
  <c r="AD827" i="1"/>
  <c r="AK828" i="1"/>
  <c r="AL893" i="1"/>
  <c r="AK893" i="1"/>
  <c r="AK829" i="1"/>
  <c r="AD828" i="1"/>
  <c r="AL829" i="1"/>
  <c r="AK1007" i="1"/>
  <c r="AD1006" i="1"/>
  <c r="AL1007" i="1"/>
  <c r="AD599" i="1"/>
  <c r="AL600" i="1"/>
  <c r="AK600" i="1"/>
  <c r="AK550" i="1"/>
  <c r="AL550" i="1"/>
  <c r="AL427" i="1"/>
  <c r="AK427" i="1"/>
  <c r="AD426" i="1"/>
  <c r="AD565" i="1"/>
  <c r="AL566" i="1"/>
  <c r="AK566" i="1"/>
  <c r="AD1317" i="1"/>
  <c r="AK1318" i="1"/>
  <c r="AL1318" i="1"/>
  <c r="AL799" i="1"/>
  <c r="AD799" i="1"/>
  <c r="AK799" i="1"/>
  <c r="AL327" i="1"/>
  <c r="AD326" i="1"/>
  <c r="AK327" i="1"/>
  <c r="AD960" i="1"/>
  <c r="AK960" i="1"/>
  <c r="AL960" i="1"/>
  <c r="AK953" i="1"/>
  <c r="AD952" i="1"/>
  <c r="AL953" i="1"/>
  <c r="AK607" i="1"/>
  <c r="AL607" i="1"/>
  <c r="AD607" i="1"/>
  <c r="AL588" i="1"/>
  <c r="AK588" i="1"/>
  <c r="AL843" i="1"/>
  <c r="AK843" i="1"/>
  <c r="AD843" i="1"/>
  <c r="AL736" i="1"/>
  <c r="AD735" i="1"/>
  <c r="AK736" i="1"/>
  <c r="AL921" i="1"/>
  <c r="AK921" i="1"/>
  <c r="AF927" i="1"/>
  <c r="AK922" i="1"/>
  <c r="AL922" i="1"/>
  <c r="AD922" i="1"/>
  <c r="AD921" i="1"/>
  <c r="AD357" i="1"/>
  <c r="AK358" i="1"/>
  <c r="AL358" i="1"/>
  <c r="AD588" i="1"/>
  <c r="AL589" i="1"/>
  <c r="AD589" i="1"/>
  <c r="AK589" i="1"/>
  <c r="AD551" i="1"/>
  <c r="AL551" i="1"/>
  <c r="AK551" i="1"/>
  <c r="AD550" i="1"/>
  <c r="AL628" i="1"/>
  <c r="AK628" i="1"/>
  <c r="AL426" i="1"/>
  <c r="AD425" i="1"/>
  <c r="AK426" i="1"/>
  <c r="AK290" i="1"/>
  <c r="AL290" i="1"/>
  <c r="AD289" i="1"/>
  <c r="AK1102" i="1"/>
  <c r="AL1102" i="1"/>
  <c r="AD1101" i="1"/>
  <c r="AD419" i="1"/>
  <c r="AL419" i="1"/>
  <c r="AK419" i="1"/>
  <c r="AD1024" i="1"/>
  <c r="AK1025" i="1"/>
  <c r="AL1025" i="1"/>
  <c r="AD749" i="1"/>
  <c r="AL750" i="1"/>
  <c r="AD750" i="1"/>
  <c r="AK750" i="1"/>
  <c r="AL359" i="1"/>
  <c r="AK359" i="1"/>
  <c r="AD358" i="1"/>
  <c r="AK1354" i="1"/>
  <c r="AL1354" i="1"/>
  <c r="AD1353" i="1"/>
  <c r="AK565" i="1"/>
  <c r="AL565" i="1"/>
  <c r="AD564" i="1"/>
  <c r="AK1275" i="1"/>
  <c r="AD1274" i="1"/>
  <c r="AL1275" i="1"/>
  <c r="AD851" i="1"/>
  <c r="AL852" i="1"/>
  <c r="AK852" i="1"/>
  <c r="AD908" i="1"/>
  <c r="AK909" i="1"/>
  <c r="AL909" i="1"/>
  <c r="AK618" i="1"/>
  <c r="AL618" i="1"/>
  <c r="AD617" i="1"/>
  <c r="AF1287" i="1"/>
  <c r="AK481" i="1"/>
  <c r="AD480" i="1"/>
  <c r="AL481" i="1"/>
  <c r="AL1164" i="1"/>
  <c r="AD1163" i="1"/>
  <c r="AK1164" i="1"/>
  <c r="AL830" i="1"/>
  <c r="AD829" i="1"/>
  <c r="AK830" i="1"/>
  <c r="AK617" i="1"/>
  <c r="AD616" i="1"/>
  <c r="AL617" i="1"/>
  <c r="AK465" i="1"/>
  <c r="AL465" i="1"/>
  <c r="AD1114" i="1"/>
  <c r="AL1115" i="1"/>
  <c r="AK1115" i="1"/>
  <c r="AL749" i="1"/>
  <c r="AK749" i="1"/>
  <c r="AK377" i="1"/>
  <c r="AD377" i="1"/>
  <c r="AL377" i="1"/>
  <c r="AD376" i="1"/>
  <c r="AD703" i="1"/>
  <c r="AK704" i="1"/>
  <c r="AL704" i="1"/>
  <c r="AD852" i="1"/>
  <c r="AK853" i="1"/>
  <c r="AL853" i="1"/>
  <c r="AK1242" i="1"/>
  <c r="AL1242" i="1"/>
  <c r="AK1281" i="1"/>
  <c r="AD1281" i="1"/>
  <c r="AL1281" i="1"/>
  <c r="AK1324" i="1"/>
  <c r="AD1324" i="1"/>
  <c r="AL1324" i="1"/>
  <c r="AK629" i="1"/>
  <c r="AD628" i="1"/>
  <c r="AL629" i="1"/>
  <c r="AD629" i="1"/>
  <c r="AD688" i="1"/>
  <c r="AL1184" i="1"/>
  <c r="AK1184" i="1"/>
  <c r="AD1184" i="1"/>
  <c r="AK392" i="1"/>
  <c r="AL392" i="1"/>
  <c r="AD391" i="1"/>
  <c r="AD410" i="1"/>
  <c r="AL410" i="1"/>
  <c r="AK410" i="1"/>
  <c r="AL482" i="1"/>
  <c r="AD481" i="1"/>
  <c r="AK482" i="1"/>
  <c r="AD880" i="1"/>
  <c r="AK881" i="1"/>
  <c r="AL881" i="1"/>
  <c r="AK851" i="1"/>
  <c r="AL851" i="1"/>
  <c r="AD850" i="1"/>
  <c r="AL721" i="1"/>
  <c r="AK721" i="1"/>
  <c r="AL291" i="1"/>
  <c r="AK291" i="1"/>
  <c r="AD290" i="1"/>
  <c r="AC37" i="1"/>
  <c r="Z15" i="1"/>
  <c r="AA15" i="1" s="1"/>
  <c r="AC191" i="1"/>
  <c r="AA32" i="1"/>
  <c r="AK372" i="1"/>
  <c r="AL372" i="1"/>
  <c r="AL369" i="1"/>
  <c r="AK369" i="1"/>
  <c r="AK364" i="1"/>
  <c r="AL364" i="1"/>
  <c r="AL429" i="1"/>
  <c r="AK429" i="1"/>
  <c r="AL712" i="1"/>
  <c r="AK712" i="1"/>
  <c r="AL409" i="1"/>
  <c r="AK409" i="1"/>
  <c r="AK406" i="1"/>
  <c r="AL406" i="1"/>
  <c r="AK604" i="1"/>
  <c r="AL604" i="1"/>
  <c r="AK294" i="1"/>
  <c r="AL294" i="1"/>
  <c r="AK693" i="1"/>
  <c r="AL693" i="1"/>
  <c r="AL397" i="1"/>
  <c r="AK397" i="1"/>
  <c r="AL437" i="1"/>
  <c r="AK437" i="1"/>
  <c r="AK462" i="1"/>
  <c r="AL462" i="1"/>
  <c r="AK442" i="1"/>
  <c r="AL442" i="1"/>
  <c r="AK439" i="1"/>
  <c r="AL439" i="1"/>
  <c r="AK443" i="1"/>
  <c r="AL443" i="1"/>
  <c r="AL545" i="1"/>
  <c r="AK545" i="1"/>
  <c r="AK602" i="1"/>
  <c r="AL602" i="1"/>
  <c r="AK338" i="1"/>
  <c r="AL338" i="1"/>
  <c r="AK686" i="1"/>
  <c r="AL686" i="1"/>
  <c r="AK746" i="1"/>
  <c r="AL746" i="1"/>
  <c r="AL737" i="1"/>
  <c r="AK737" i="1"/>
  <c r="AK1199" i="1"/>
  <c r="AL1199" i="1"/>
  <c r="AK1211" i="1"/>
  <c r="AL1211" i="1"/>
  <c r="AD953" i="1"/>
  <c r="AL954" i="1"/>
  <c r="AK954" i="1"/>
  <c r="AK1307" i="1"/>
  <c r="AL1307" i="1"/>
  <c r="AD838" i="1"/>
  <c r="AK839" i="1"/>
  <c r="AL839" i="1"/>
  <c r="AK889" i="1"/>
  <c r="AL889" i="1"/>
  <c r="AK1331" i="1"/>
  <c r="AL1331" i="1"/>
  <c r="AL1122" i="1"/>
  <c r="AK1122" i="1"/>
  <c r="AL866" i="1"/>
  <c r="AK866" i="1"/>
  <c r="AK1197" i="1"/>
  <c r="AL1197" i="1"/>
  <c r="AL886" i="1"/>
  <c r="AK886" i="1"/>
  <c r="AK955" i="1"/>
  <c r="AL955" i="1"/>
  <c r="AK1305" i="1"/>
  <c r="AL1305" i="1"/>
  <c r="AK1028" i="1"/>
  <c r="AL1028" i="1"/>
  <c r="AK1029" i="1"/>
  <c r="AL1029" i="1"/>
  <c r="AL862" i="1"/>
  <c r="AK862" i="1"/>
  <c r="AK1108" i="1"/>
  <c r="AL1108" i="1"/>
  <c r="AL1194" i="1"/>
  <c r="AK1194" i="1"/>
  <c r="AK1009" i="1"/>
  <c r="AL1009" i="1"/>
  <c r="AK370" i="1"/>
  <c r="AL370" i="1"/>
  <c r="AL361" i="1"/>
  <c r="AK361" i="1"/>
  <c r="AK375" i="1"/>
  <c r="AL375" i="1"/>
  <c r="AL485" i="1"/>
  <c r="AK485" i="1"/>
  <c r="AL713" i="1"/>
  <c r="AK713" i="1"/>
  <c r="AK685" i="1"/>
  <c r="AL685" i="1"/>
  <c r="AK432" i="1"/>
  <c r="AL432" i="1"/>
  <c r="AD618" i="1"/>
  <c r="AK619" i="1"/>
  <c r="AL619" i="1"/>
  <c r="AK622" i="1"/>
  <c r="AL622" i="1"/>
  <c r="AK626" i="1"/>
  <c r="AL626" i="1"/>
  <c r="AK627" i="1"/>
  <c r="AL627" i="1"/>
  <c r="AK292" i="1"/>
  <c r="AL292" i="1"/>
  <c r="AL341" i="1"/>
  <c r="AK341" i="1"/>
  <c r="AL709" i="1"/>
  <c r="AK709" i="1"/>
  <c r="AL717" i="1"/>
  <c r="AK717" i="1"/>
  <c r="AK332" i="1"/>
  <c r="AL332" i="1"/>
  <c r="AK459" i="1"/>
  <c r="AL459" i="1"/>
  <c r="AK342" i="1"/>
  <c r="AL342" i="1"/>
  <c r="AK464" i="1"/>
  <c r="AL464" i="1"/>
  <c r="AL433" i="1"/>
  <c r="AK433" i="1"/>
  <c r="AK488" i="1"/>
  <c r="AL488" i="1"/>
  <c r="AL745" i="1"/>
  <c r="AK745" i="1"/>
  <c r="AK792" i="1"/>
  <c r="AL792" i="1"/>
  <c r="AL1118" i="1"/>
  <c r="AK1118" i="1"/>
  <c r="AK1347" i="1"/>
  <c r="AL1347" i="1"/>
  <c r="AK841" i="1"/>
  <c r="AL841" i="1"/>
  <c r="AK920" i="1"/>
  <c r="AL920" i="1"/>
  <c r="AD909" i="1"/>
  <c r="AL910" i="1"/>
  <c r="AK910" i="1"/>
  <c r="AK1195" i="1"/>
  <c r="AL1195" i="1"/>
  <c r="AD1318" i="1"/>
  <c r="AK1319" i="1"/>
  <c r="AL1319" i="1"/>
  <c r="AD1358" i="1"/>
  <c r="AK1359" i="1"/>
  <c r="AL1359" i="1"/>
  <c r="AK1360" i="1"/>
  <c r="AL1360" i="1"/>
  <c r="AK1193" i="1"/>
  <c r="AL1193" i="1"/>
  <c r="AL890" i="1"/>
  <c r="AK890" i="1"/>
  <c r="AL1277" i="1"/>
  <c r="AK1277" i="1"/>
  <c r="AL1026" i="1"/>
  <c r="AK1026" i="1"/>
  <c r="AK1209" i="1"/>
  <c r="AL1209" i="1"/>
  <c r="AL1198" i="1"/>
  <c r="AK1198" i="1"/>
  <c r="AK1279" i="1"/>
  <c r="AL1279" i="1"/>
  <c r="AD853" i="1"/>
  <c r="AL854" i="1"/>
  <c r="AK854" i="1"/>
  <c r="AK1304" i="1"/>
  <c r="AL1304" i="1"/>
  <c r="AL581" i="1"/>
  <c r="AK581" i="1"/>
  <c r="AK363" i="1"/>
  <c r="AL363" i="1"/>
  <c r="AK362" i="1"/>
  <c r="AL362" i="1"/>
  <c r="AK367" i="1"/>
  <c r="AL367" i="1"/>
  <c r="AK603" i="1"/>
  <c r="AL603" i="1"/>
  <c r="AK336" i="1"/>
  <c r="AL336" i="1"/>
  <c r="AK587" i="1"/>
  <c r="AL587" i="1"/>
  <c r="AK492" i="1"/>
  <c r="AL492" i="1"/>
  <c r="AK586" i="1"/>
  <c r="AL586" i="1"/>
  <c r="AK707" i="1"/>
  <c r="AL707" i="1"/>
  <c r="AD393" i="1"/>
  <c r="AK394" i="1"/>
  <c r="AL394" i="1"/>
  <c r="AK334" i="1"/>
  <c r="AL334" i="1"/>
  <c r="AK548" i="1"/>
  <c r="AL548" i="1"/>
  <c r="AK484" i="1"/>
  <c r="AL484" i="1"/>
  <c r="AK544" i="1"/>
  <c r="AL544" i="1"/>
  <c r="AK580" i="1"/>
  <c r="AL580" i="1"/>
  <c r="AK583" i="1"/>
  <c r="AL583" i="1"/>
  <c r="AK491" i="1"/>
  <c r="AL491" i="1"/>
  <c r="AK399" i="1"/>
  <c r="AL399" i="1"/>
  <c r="AK408" i="1"/>
  <c r="AL408" i="1"/>
  <c r="AK744" i="1"/>
  <c r="AL744" i="1"/>
  <c r="AK795" i="1"/>
  <c r="AL795" i="1"/>
  <c r="AD1321" i="1"/>
  <c r="AK1322" i="1"/>
  <c r="AL1322" i="1"/>
  <c r="AK855" i="1"/>
  <c r="AL855" i="1"/>
  <c r="AK1321" i="1"/>
  <c r="AL1321" i="1"/>
  <c r="AK1246" i="1"/>
  <c r="AL1246" i="1"/>
  <c r="E1236" i="14" s="1"/>
  <c r="BM1236" i="14" s="1"/>
  <c r="AK868" i="1"/>
  <c r="AL868" i="1"/>
  <c r="AK1309" i="1"/>
  <c r="AL1309" i="1"/>
  <c r="AK1116" i="1"/>
  <c r="AL1116" i="1"/>
  <c r="AL1030" i="1"/>
  <c r="AK1030" i="1"/>
  <c r="AK912" i="1"/>
  <c r="AL912" i="1"/>
  <c r="AL918" i="1"/>
  <c r="AK918" i="1"/>
  <c r="AK1244" i="1"/>
  <c r="AL1244" i="1"/>
  <c r="AK916" i="1"/>
  <c r="AL916" i="1"/>
  <c r="AK1323" i="1"/>
  <c r="AL1323" i="1"/>
  <c r="AK917" i="1"/>
  <c r="AL917" i="1"/>
  <c r="AK915" i="1"/>
  <c r="AL915" i="1"/>
  <c r="AK1196" i="1"/>
  <c r="AL1196" i="1"/>
  <c r="AL1010" i="1"/>
  <c r="AK1010" i="1"/>
  <c r="AD1007" i="1"/>
  <c r="AK1008" i="1"/>
  <c r="AL1008" i="1"/>
  <c r="AL365" i="1"/>
  <c r="AK365" i="1"/>
  <c r="AK574" i="1"/>
  <c r="AL574" i="1"/>
  <c r="AL373" i="1"/>
  <c r="AK373" i="1"/>
  <c r="AK360" i="1"/>
  <c r="AL360" i="1"/>
  <c r="AK576" i="1"/>
  <c r="AL576" i="1"/>
  <c r="AD427" i="1"/>
  <c r="AK428" i="1"/>
  <c r="AL428" i="1"/>
  <c r="AK714" i="1"/>
  <c r="AL714" i="1"/>
  <c r="AK578" i="1"/>
  <c r="AL578" i="1"/>
  <c r="AK582" i="1"/>
  <c r="AL582" i="1"/>
  <c r="AK335" i="1"/>
  <c r="AL335" i="1"/>
  <c r="AK403" i="1"/>
  <c r="AL403" i="1"/>
  <c r="AK718" i="1"/>
  <c r="AL718" i="1"/>
  <c r="AL333" i="1"/>
  <c r="AK333" i="1"/>
  <c r="AK694" i="1"/>
  <c r="AL694" i="1"/>
  <c r="AL692" i="1"/>
  <c r="AK692" i="1"/>
  <c r="AK490" i="1"/>
  <c r="AL490" i="1"/>
  <c r="AK623" i="1"/>
  <c r="AL623" i="1"/>
  <c r="AL684" i="1"/>
  <c r="AK684" i="1"/>
  <c r="AK402" i="1"/>
  <c r="AL402" i="1"/>
  <c r="AK747" i="1"/>
  <c r="AL747" i="1"/>
  <c r="AK1308" i="1"/>
  <c r="AL1308" i="1"/>
  <c r="AL1210" i="1"/>
  <c r="AK1210" i="1"/>
  <c r="AL1106" i="1"/>
  <c r="AK1106" i="1"/>
  <c r="AK887" i="1"/>
  <c r="AL887" i="1"/>
  <c r="AK863" i="1"/>
  <c r="AL863" i="1"/>
  <c r="AD1296" i="1"/>
  <c r="AK1296" i="1"/>
  <c r="AL1296" i="1"/>
  <c r="AK1183" i="1"/>
  <c r="AL1183" i="1"/>
  <c r="AL1178" i="1"/>
  <c r="AK1178" i="1"/>
  <c r="AD859" i="1"/>
  <c r="AK860" i="1"/>
  <c r="AL860" i="1"/>
  <c r="AK1119" i="1"/>
  <c r="AL1119" i="1"/>
  <c r="AK1169" i="1"/>
  <c r="AL1169" i="1"/>
  <c r="AK1117" i="1"/>
  <c r="AL1117" i="1"/>
  <c r="AK859" i="1"/>
  <c r="AL859" i="1"/>
  <c r="AK836" i="1"/>
  <c r="AL836" i="1"/>
  <c r="AK1077" i="1"/>
  <c r="AL1077" i="1"/>
  <c r="AD1275" i="1"/>
  <c r="AK1276" i="1"/>
  <c r="AL1276" i="1"/>
  <c r="AK1280" i="1"/>
  <c r="AL1280" i="1"/>
  <c r="AL1170" i="1"/>
  <c r="AK1170" i="1"/>
  <c r="AL838" i="1"/>
  <c r="AK838" i="1"/>
  <c r="AK1358" i="1"/>
  <c r="AL1358" i="1"/>
  <c r="AK368" i="1"/>
  <c r="AL368" i="1"/>
  <c r="AL329" i="1"/>
  <c r="AK329" i="1"/>
  <c r="AK620" i="1"/>
  <c r="AL620" i="1"/>
  <c r="AK339" i="1"/>
  <c r="AL339" i="1"/>
  <c r="AK436" i="1"/>
  <c r="AL436" i="1"/>
  <c r="AK546" i="1"/>
  <c r="AL546" i="1"/>
  <c r="AL405" i="1"/>
  <c r="AK405" i="1"/>
  <c r="AK711" i="1"/>
  <c r="AL711" i="1"/>
  <c r="AL573" i="1"/>
  <c r="AK573" i="1"/>
  <c r="AK328" i="1"/>
  <c r="AL328" i="1"/>
  <c r="AK486" i="1"/>
  <c r="AL486" i="1"/>
  <c r="AK706" i="1"/>
  <c r="AL706" i="1"/>
  <c r="AK395" i="1"/>
  <c r="AL395" i="1"/>
  <c r="AK435" i="1"/>
  <c r="AL435" i="1"/>
  <c r="AD567" i="1"/>
  <c r="AK568" i="1"/>
  <c r="AL568" i="1"/>
  <c r="AL493" i="1"/>
  <c r="AK493" i="1"/>
  <c r="AK340" i="1"/>
  <c r="AL340" i="1"/>
  <c r="AK431" i="1"/>
  <c r="AL431" i="1"/>
  <c r="AL569" i="1"/>
  <c r="AK569" i="1"/>
  <c r="AK715" i="1"/>
  <c r="AL715" i="1"/>
  <c r="AL741" i="1"/>
  <c r="AK741" i="1"/>
  <c r="AK793" i="1"/>
  <c r="AL793" i="1"/>
  <c r="AK1103" i="1"/>
  <c r="AL1103" i="1"/>
  <c r="AK1032" i="1"/>
  <c r="AL1032" i="1"/>
  <c r="AK959" i="1"/>
  <c r="AL959" i="1"/>
  <c r="AL1182" i="1"/>
  <c r="AK1182" i="1"/>
  <c r="AK1333" i="1"/>
  <c r="AL1333" i="1"/>
  <c r="AK1356" i="1"/>
  <c r="AL1356" i="1"/>
  <c r="AK1306" i="1"/>
  <c r="AL1306" i="1"/>
  <c r="AK956" i="1"/>
  <c r="AL956" i="1"/>
  <c r="AK1120" i="1"/>
  <c r="AL1120" i="1"/>
  <c r="AK1121" i="1"/>
  <c r="AL1121" i="1"/>
  <c r="AK869" i="1"/>
  <c r="AL869" i="1"/>
  <c r="AK891" i="1"/>
  <c r="AL891" i="1"/>
  <c r="AK840" i="1"/>
  <c r="AL840" i="1"/>
  <c r="AK913" i="1"/>
  <c r="AL913" i="1"/>
  <c r="AL1078" i="1"/>
  <c r="AK1078" i="1"/>
  <c r="AK1213" i="1"/>
  <c r="AL1213" i="1"/>
  <c r="AK857" i="1"/>
  <c r="AL857" i="1"/>
  <c r="AD1207" i="1"/>
  <c r="AK1208" i="1"/>
  <c r="AL1208" i="1"/>
  <c r="AK1080" i="1"/>
  <c r="AL1080" i="1"/>
  <c r="AK1012" i="1"/>
  <c r="AL1012" i="1"/>
  <c r="AK366" i="1"/>
  <c r="AL366" i="1"/>
  <c r="AK371" i="1"/>
  <c r="AL371" i="1"/>
  <c r="AK430" i="1"/>
  <c r="AL430" i="1"/>
  <c r="AL708" i="1"/>
  <c r="AK708" i="1"/>
  <c r="AK440" i="1"/>
  <c r="AL440" i="1"/>
  <c r="AL705" i="1"/>
  <c r="AK705" i="1"/>
  <c r="AK624" i="1"/>
  <c r="AL624" i="1"/>
  <c r="AK695" i="1"/>
  <c r="AL695" i="1"/>
  <c r="AK434" i="1"/>
  <c r="AL434" i="1"/>
  <c r="AL489" i="1"/>
  <c r="AK489" i="1"/>
  <c r="AL605" i="1"/>
  <c r="AK605" i="1"/>
  <c r="AL716" i="1"/>
  <c r="AK716" i="1"/>
  <c r="AK396" i="1"/>
  <c r="AL396" i="1"/>
  <c r="AD457" i="1"/>
  <c r="AK458" i="1"/>
  <c r="AL458" i="1"/>
  <c r="AL549" i="1"/>
  <c r="AK549" i="1"/>
  <c r="AK691" i="1"/>
  <c r="AL691" i="1"/>
  <c r="AL401" i="1"/>
  <c r="AK401" i="1"/>
  <c r="AK571" i="1"/>
  <c r="AL571" i="1"/>
  <c r="AL625" i="1"/>
  <c r="AK625" i="1"/>
  <c r="AK738" i="1"/>
  <c r="AL738" i="1"/>
  <c r="AL740" i="1"/>
  <c r="AK740" i="1"/>
  <c r="AL798" i="1"/>
  <c r="AK798" i="1"/>
  <c r="AK1179" i="1"/>
  <c r="AL1179" i="1"/>
  <c r="AD830" i="1"/>
  <c r="AK831" i="1"/>
  <c r="AL831" i="1"/>
  <c r="AK885" i="1"/>
  <c r="AL885" i="1"/>
  <c r="AK832" i="1"/>
  <c r="AL832" i="1"/>
  <c r="AK892" i="1"/>
  <c r="AL892" i="1"/>
  <c r="AK1104" i="1"/>
  <c r="AL1104" i="1"/>
  <c r="AF1126" i="1"/>
  <c r="AK1123" i="1"/>
  <c r="AL1123" i="1"/>
  <c r="AK888" i="1"/>
  <c r="AL888" i="1"/>
  <c r="AD882" i="1"/>
  <c r="AK883" i="1"/>
  <c r="AL883" i="1"/>
  <c r="AK1105" i="1"/>
  <c r="AL1105" i="1"/>
  <c r="AD1354" i="1"/>
  <c r="AK1355" i="1"/>
  <c r="AL1355" i="1"/>
  <c r="AK1212" i="1"/>
  <c r="AL1212" i="1"/>
  <c r="AL958" i="1"/>
  <c r="AK958" i="1"/>
  <c r="AL834" i="1"/>
  <c r="AK834" i="1"/>
  <c r="AK1181" i="1"/>
  <c r="AL1181" i="1"/>
  <c r="AK1031" i="1"/>
  <c r="AL1031" i="1"/>
  <c r="AL842" i="1"/>
  <c r="AK842" i="1"/>
  <c r="AK1015" i="1"/>
  <c r="AL1015" i="1"/>
  <c r="AL1014" i="1"/>
  <c r="AK1014" i="1"/>
  <c r="AL601" i="1"/>
  <c r="AK601" i="1"/>
  <c r="AK460" i="1"/>
  <c r="AL460" i="1"/>
  <c r="AK547" i="1"/>
  <c r="AL547" i="1"/>
  <c r="AK487" i="1"/>
  <c r="AL487" i="1"/>
  <c r="AK407" i="1"/>
  <c r="AL407" i="1"/>
  <c r="AL577" i="1"/>
  <c r="AK577" i="1"/>
  <c r="AL293" i="1"/>
  <c r="AK293" i="1"/>
  <c r="AL461" i="1"/>
  <c r="AK461" i="1"/>
  <c r="AK575" i="1"/>
  <c r="AL575" i="1"/>
  <c r="AL621" i="1"/>
  <c r="AK621" i="1"/>
  <c r="AK570" i="1"/>
  <c r="AL570" i="1"/>
  <c r="AL441" i="1"/>
  <c r="AK441" i="1"/>
  <c r="AL585" i="1"/>
  <c r="AK585" i="1"/>
  <c r="AD682" i="1"/>
  <c r="AK683" i="1"/>
  <c r="AL683" i="1"/>
  <c r="AD742" i="1"/>
  <c r="AK743" i="1"/>
  <c r="AL743" i="1"/>
  <c r="AK742" i="1"/>
  <c r="AL742" i="1"/>
  <c r="AK797" i="1"/>
  <c r="AL797" i="1"/>
  <c r="AK796" i="1"/>
  <c r="AL796" i="1"/>
  <c r="AK864" i="1"/>
  <c r="AL864" i="1"/>
  <c r="AK1320" i="1"/>
  <c r="AL1320" i="1"/>
  <c r="AK957" i="1"/>
  <c r="AL957" i="1"/>
  <c r="AL858" i="1"/>
  <c r="AK858" i="1"/>
  <c r="AD1176" i="1"/>
  <c r="AK1177" i="1"/>
  <c r="AL1177" i="1"/>
  <c r="AK833" i="1"/>
  <c r="AL833" i="1"/>
  <c r="AK837" i="1"/>
  <c r="AL837" i="1"/>
  <c r="AK1165" i="1"/>
  <c r="AL1165" i="1"/>
  <c r="AK1332" i="1"/>
  <c r="AL1332" i="1"/>
  <c r="AK919" i="1"/>
  <c r="AL919" i="1"/>
  <c r="AK865" i="1"/>
  <c r="AL865" i="1"/>
  <c r="AL1166" i="1"/>
  <c r="AK1166" i="1"/>
  <c r="AD1075" i="1"/>
  <c r="AK1076" i="1"/>
  <c r="AL1076" i="1"/>
  <c r="AL1245" i="1"/>
  <c r="E1235" i="14" s="1"/>
  <c r="AK1245" i="1"/>
  <c r="AK1016" i="1"/>
  <c r="AL1016" i="1"/>
  <c r="AK374" i="1"/>
  <c r="AL374" i="1"/>
  <c r="AK710" i="1"/>
  <c r="AL710" i="1"/>
  <c r="AK331" i="1"/>
  <c r="AL331" i="1"/>
  <c r="AK584" i="1"/>
  <c r="AL584" i="1"/>
  <c r="AK719" i="1"/>
  <c r="AL719" i="1"/>
  <c r="AK579" i="1"/>
  <c r="AL579" i="1"/>
  <c r="AK572" i="1"/>
  <c r="AL572" i="1"/>
  <c r="AK330" i="1"/>
  <c r="AL330" i="1"/>
  <c r="AK404" i="1"/>
  <c r="AL404" i="1"/>
  <c r="AK438" i="1"/>
  <c r="AL438" i="1"/>
  <c r="AK400" i="1"/>
  <c r="AL400" i="1"/>
  <c r="AL337" i="1"/>
  <c r="AK337" i="1"/>
  <c r="AL720" i="1"/>
  <c r="AK720" i="1"/>
  <c r="AK606" i="1"/>
  <c r="AL606" i="1"/>
  <c r="AK463" i="1"/>
  <c r="AL463" i="1"/>
  <c r="AK398" i="1"/>
  <c r="AL398" i="1"/>
  <c r="AK748" i="1"/>
  <c r="AL748" i="1"/>
  <c r="AK739" i="1"/>
  <c r="AL739" i="1"/>
  <c r="AK794" i="1"/>
  <c r="AL794" i="1"/>
  <c r="AD834" i="1"/>
  <c r="AK835" i="1"/>
  <c r="AL835" i="1"/>
  <c r="AK884" i="1"/>
  <c r="AL884" i="1"/>
  <c r="AD1167" i="1"/>
  <c r="AK1168" i="1"/>
  <c r="AL1168" i="1"/>
  <c r="AK911" i="1"/>
  <c r="AL911" i="1"/>
  <c r="AK856" i="1"/>
  <c r="AL856" i="1"/>
  <c r="AK861" i="1"/>
  <c r="AL861" i="1"/>
  <c r="AL914" i="1"/>
  <c r="AK914" i="1"/>
  <c r="AK1027" i="1"/>
  <c r="AL1027" i="1"/>
  <c r="AK1357" i="1"/>
  <c r="AL1357" i="1"/>
  <c r="AK1243" i="1"/>
  <c r="AL1243" i="1"/>
  <c r="AK1180" i="1"/>
  <c r="AL1180" i="1"/>
  <c r="AK1278" i="1"/>
  <c r="AL1278" i="1"/>
  <c r="AK867" i="1"/>
  <c r="AL867" i="1"/>
  <c r="AK1079" i="1"/>
  <c r="AL1079" i="1"/>
  <c r="AK1167" i="1"/>
  <c r="AL1167" i="1"/>
  <c r="AK1107" i="1"/>
  <c r="AL1107" i="1"/>
  <c r="AK1013" i="1"/>
  <c r="AL1013" i="1"/>
  <c r="AK1011" i="1"/>
  <c r="AL1011" i="1"/>
  <c r="AD1355" i="1"/>
  <c r="AD956" i="1"/>
  <c r="AD836" i="1"/>
  <c r="AD915" i="1"/>
  <c r="AD917" i="1"/>
  <c r="AD1330" i="1"/>
  <c r="AD1115" i="1"/>
  <c r="AD1025" i="1"/>
  <c r="AF1038" i="1"/>
  <c r="AD327" i="1"/>
  <c r="AD1319" i="1"/>
  <c r="AD1194" i="1"/>
  <c r="AD1029" i="1"/>
  <c r="AD862" i="1"/>
  <c r="AD1305" i="1"/>
  <c r="AD955" i="1"/>
  <c r="AD1304" i="1"/>
  <c r="AD854" i="1"/>
  <c r="AD860" i="1"/>
  <c r="AD1307" i="1"/>
  <c r="AD886" i="1"/>
  <c r="AD1331" i="1"/>
  <c r="AD918" i="1"/>
  <c r="AD883" i="1"/>
  <c r="AD910" i="1"/>
  <c r="AD1026" i="1"/>
  <c r="AD1277" i="1"/>
  <c r="AD866" i="1"/>
  <c r="AD1306" i="1"/>
  <c r="AD888" i="1"/>
  <c r="AD1121" i="1"/>
  <c r="AD885" i="1"/>
  <c r="AD867" i="1"/>
  <c r="AD1118" i="1"/>
  <c r="AD913" i="1"/>
  <c r="AD1356" i="1"/>
  <c r="AD1012" i="1"/>
  <c r="AD796" i="1"/>
  <c r="AD857" i="1"/>
  <c r="AD1164" i="1"/>
  <c r="AD1198" i="1"/>
  <c r="AD1199" i="1"/>
  <c r="AD1210" i="1"/>
  <c r="AD865" i="1"/>
  <c r="AD954" i="1"/>
  <c r="AD1027" i="1"/>
  <c r="AD1028" i="1"/>
  <c r="AD861" i="1"/>
  <c r="AD1108" i="1"/>
  <c r="AD1107" i="1"/>
  <c r="AD1193" i="1"/>
  <c r="AD1008" i="1"/>
  <c r="AD1117" i="1"/>
  <c r="AD840" i="1"/>
  <c r="AD920" i="1"/>
  <c r="AD919" i="1"/>
  <c r="AD1360" i="1"/>
  <c r="AD1359" i="1"/>
  <c r="AD889" i="1"/>
  <c r="AD1276" i="1"/>
  <c r="AD1209" i="1"/>
  <c r="AD1208" i="1"/>
  <c r="AD1197" i="1"/>
  <c r="AD1278" i="1"/>
  <c r="AF1314" i="1"/>
  <c r="AD1303" i="1"/>
  <c r="AD1320" i="1"/>
  <c r="AD1245" i="1"/>
  <c r="AD1246" i="1"/>
  <c r="AD1309" i="1"/>
  <c r="AD1308" i="1"/>
  <c r="AD911" i="1"/>
  <c r="AD1243" i="1"/>
  <c r="AD1322" i="1"/>
  <c r="AD1323" i="1"/>
  <c r="AD916" i="1"/>
  <c r="AD914" i="1"/>
  <c r="AD1196" i="1"/>
  <c r="AD1195" i="1"/>
  <c r="AD1009" i="1"/>
  <c r="AF1021" i="1"/>
  <c r="AD863" i="1"/>
  <c r="AF872" i="1"/>
  <c r="AF1111" i="1"/>
  <c r="AD1105" i="1"/>
  <c r="AD1183" i="1"/>
  <c r="AD1182" i="1"/>
  <c r="AD1177" i="1"/>
  <c r="AF1174" i="1"/>
  <c r="AD1116" i="1"/>
  <c r="AD858" i="1"/>
  <c r="AD835" i="1"/>
  <c r="AD1076" i="1"/>
  <c r="AD1280" i="1"/>
  <c r="AD1279" i="1"/>
  <c r="AD1170" i="1"/>
  <c r="AD1169" i="1"/>
  <c r="AD837" i="1"/>
  <c r="AD1357" i="1"/>
  <c r="AD1102" i="1"/>
  <c r="AD1031" i="1"/>
  <c r="AD1032" i="1"/>
  <c r="AD958" i="1"/>
  <c r="AF964" i="1"/>
  <c r="AD959" i="1"/>
  <c r="AD1181" i="1"/>
  <c r="AD1332" i="1"/>
  <c r="AD1333" i="1"/>
  <c r="AD1119" i="1"/>
  <c r="AD1120" i="1"/>
  <c r="AD869" i="1"/>
  <c r="AD868" i="1"/>
  <c r="AD890" i="1"/>
  <c r="AD839" i="1"/>
  <c r="AD912" i="1"/>
  <c r="AD1077" i="1"/>
  <c r="AD1212" i="1"/>
  <c r="AD1213" i="1"/>
  <c r="AD856" i="1"/>
  <c r="AD1079" i="1"/>
  <c r="AF1081" i="1"/>
  <c r="AD1011" i="1"/>
  <c r="AD1178" i="1"/>
  <c r="AD884" i="1"/>
  <c r="AD831" i="1"/>
  <c r="AD891" i="1"/>
  <c r="AD892" i="1"/>
  <c r="AD1103" i="1"/>
  <c r="AD1123" i="1"/>
  <c r="AD1122" i="1"/>
  <c r="AD887" i="1"/>
  <c r="AD1104" i="1"/>
  <c r="AD1211" i="1"/>
  <c r="AF1218" i="1"/>
  <c r="AD833" i="1"/>
  <c r="AD1180" i="1"/>
  <c r="AF1187" i="1"/>
  <c r="AD1030" i="1"/>
  <c r="AD841" i="1"/>
  <c r="AD842" i="1"/>
  <c r="AD1014" i="1"/>
  <c r="AD1013" i="1"/>
  <c r="AD1244" i="1"/>
  <c r="AD1015" i="1"/>
  <c r="AD1016" i="1"/>
  <c r="AD832" i="1"/>
  <c r="AF847" i="1"/>
  <c r="AD864" i="1"/>
  <c r="AD1165" i="1"/>
  <c r="AD855" i="1"/>
  <c r="AD1242" i="1"/>
  <c r="AD1179" i="1"/>
  <c r="AD1078" i="1"/>
  <c r="AD1166" i="1"/>
  <c r="AD1106" i="1"/>
  <c r="AD1010" i="1"/>
  <c r="AL1337" i="1"/>
  <c r="E1327" i="14" s="1"/>
  <c r="AL1338" i="1"/>
  <c r="E1328" i="14" s="1"/>
  <c r="AL1339" i="1"/>
  <c r="E1329" i="14" s="1"/>
  <c r="AL1288" i="1"/>
  <c r="AL1289" i="1"/>
  <c r="AL1259" i="1"/>
  <c r="AL1252" i="1"/>
  <c r="AL1260" i="1"/>
  <c r="E1250" i="14" s="1"/>
  <c r="AL1261" i="1"/>
  <c r="AL1235" i="1"/>
  <c r="AL1231" i="1"/>
  <c r="AL1232" i="1"/>
  <c r="AL1233" i="1"/>
  <c r="AL1234" i="1"/>
  <c r="AL1228" i="1"/>
  <c r="AL1221" i="1"/>
  <c r="AL1188" i="1"/>
  <c r="AL1189" i="1"/>
  <c r="AL1158" i="1"/>
  <c r="AL1159" i="1"/>
  <c r="AL1156" i="1"/>
  <c r="AL1157" i="1"/>
  <c r="AL1144" i="1"/>
  <c r="AL1145" i="1"/>
  <c r="AL1146" i="1"/>
  <c r="AL1142" i="1"/>
  <c r="AL1129" i="1"/>
  <c r="AL1140" i="1"/>
  <c r="AL1141" i="1"/>
  <c r="AL1070" i="1"/>
  <c r="AL1067" i="1"/>
  <c r="AL1068" i="1"/>
  <c r="AL1069" i="1"/>
  <c r="AL1058" i="1"/>
  <c r="AL1059" i="1"/>
  <c r="AL1060" i="1"/>
  <c r="AL1053" i="1"/>
  <c r="AL1054" i="1"/>
  <c r="AL1055" i="1"/>
  <c r="AL1056" i="1"/>
  <c r="AL1044" i="1"/>
  <c r="AL1039" i="1"/>
  <c r="AL1040" i="1"/>
  <c r="AL1041" i="1"/>
  <c r="AL1042" i="1"/>
  <c r="AL1043" i="1"/>
  <c r="AL998" i="1"/>
  <c r="AL999" i="1"/>
  <c r="AL1000" i="1"/>
  <c r="AL1001" i="1"/>
  <c r="AL983" i="1"/>
  <c r="AL984" i="1"/>
  <c r="AL985" i="1"/>
  <c r="AL1004" i="1"/>
  <c r="AD717" i="1"/>
  <c r="AL979" i="1"/>
  <c r="AL980" i="1"/>
  <c r="AL981" i="1"/>
  <c r="AL966" i="1"/>
  <c r="AL967" i="1"/>
  <c r="AL968" i="1"/>
  <c r="AL969" i="1"/>
  <c r="AL942" i="1"/>
  <c r="AL943" i="1"/>
  <c r="AL944" i="1"/>
  <c r="AL929" i="1"/>
  <c r="AL945" i="1"/>
  <c r="AD623" i="1"/>
  <c r="AD792" i="1"/>
  <c r="AD569" i="1"/>
  <c r="AL818" i="1"/>
  <c r="AL819" i="1"/>
  <c r="AL820" i="1"/>
  <c r="AL805" i="1"/>
  <c r="AL806" i="1"/>
  <c r="AD791" i="1"/>
  <c r="AD794" i="1"/>
  <c r="AD797" i="1"/>
  <c r="AD798" i="1"/>
  <c r="AD795" i="1"/>
  <c r="AD793" i="1"/>
  <c r="AD486" i="1"/>
  <c r="AD439" i="1"/>
  <c r="AD491" i="1"/>
  <c r="AD621" i="1"/>
  <c r="AD293" i="1"/>
  <c r="AL782" i="1"/>
  <c r="AL775" i="1"/>
  <c r="AL776" i="1"/>
  <c r="AL784" i="1"/>
  <c r="AL785" i="1"/>
  <c r="AD585" i="1"/>
  <c r="AD335" i="1"/>
  <c r="AD711" i="1"/>
  <c r="AD484" i="1"/>
  <c r="AD545" i="1"/>
  <c r="AD328" i="1"/>
  <c r="AD459" i="1"/>
  <c r="AD707" i="1"/>
  <c r="AD395" i="1"/>
  <c r="AD740" i="1"/>
  <c r="AD429" i="1"/>
  <c r="AD334" i="1"/>
  <c r="AD490" i="1"/>
  <c r="AD683" i="1"/>
  <c r="AD461" i="1"/>
  <c r="AD441" i="1"/>
  <c r="AD333" i="1"/>
  <c r="AD372" i="1"/>
  <c r="AD367" i="1"/>
  <c r="AD619" i="1"/>
  <c r="AD434" i="1"/>
  <c r="AD339" i="1"/>
  <c r="AD714" i="1"/>
  <c r="AL761" i="1"/>
  <c r="AL762" i="1"/>
  <c r="AL770" i="1"/>
  <c r="AL771" i="1"/>
  <c r="AD365" i="1"/>
  <c r="AD438" i="1"/>
  <c r="AD330" i="1"/>
  <c r="AD404" i="1"/>
  <c r="AD715" i="1"/>
  <c r="AD340" i="1"/>
  <c r="AD332" i="1"/>
  <c r="AD435" i="1"/>
  <c r="AD396" i="1"/>
  <c r="AD406" i="1"/>
  <c r="AD337" i="1"/>
  <c r="AD370" i="1"/>
  <c r="AD684" i="1"/>
  <c r="AD718" i="1"/>
  <c r="AD603" i="1"/>
  <c r="AD402" i="1"/>
  <c r="AD693" i="1"/>
  <c r="AD582" i="1"/>
  <c r="AD487" i="1"/>
  <c r="AD744" i="1"/>
  <c r="AD577" i="1"/>
  <c r="AD291" i="1"/>
  <c r="AD576" i="1"/>
  <c r="AD719" i="1"/>
  <c r="AF729" i="1"/>
  <c r="AD720" i="1"/>
  <c r="AD397" i="1"/>
  <c r="AD364" i="1"/>
  <c r="AD371" i="1"/>
  <c r="AD600" i="1"/>
  <c r="AD338" i="1"/>
  <c r="AD704" i="1"/>
  <c r="AD625" i="1"/>
  <c r="AD488" i="1"/>
  <c r="AD436" i="1"/>
  <c r="AD437" i="1"/>
  <c r="AD292" i="1"/>
  <c r="AD489" i="1"/>
  <c r="AD432" i="1"/>
  <c r="AD407" i="1"/>
  <c r="AD743" i="1"/>
  <c r="AD369" i="1"/>
  <c r="AD362" i="1"/>
  <c r="AD573" i="1"/>
  <c r="AD399" i="1"/>
  <c r="AD544" i="1"/>
  <c r="AD401" i="1"/>
  <c r="AD746" i="1"/>
  <c r="AD368" i="1"/>
  <c r="AD363" i="1"/>
  <c r="AD709" i="1"/>
  <c r="AD580" i="1"/>
  <c r="AD581" i="1"/>
  <c r="AD571" i="1"/>
  <c r="AD572" i="1"/>
  <c r="AD716" i="1"/>
  <c r="AD331" i="1"/>
  <c r="AD341" i="1"/>
  <c r="AD342" i="1"/>
  <c r="AD605" i="1"/>
  <c r="AD606" i="1"/>
  <c r="AD398" i="1"/>
  <c r="AD685" i="1"/>
  <c r="AD686" i="1"/>
  <c r="AD568" i="1"/>
  <c r="AD360" i="1"/>
  <c r="AD428" i="1"/>
  <c r="AD583" i="1"/>
  <c r="AD695" i="1"/>
  <c r="AD694" i="1"/>
  <c r="AF559" i="1"/>
  <c r="AD547" i="1"/>
  <c r="AD460" i="1"/>
  <c r="AD574" i="1"/>
  <c r="AD601" i="1"/>
  <c r="AD400" i="1"/>
  <c r="AD622" i="1"/>
  <c r="AD624" i="1"/>
  <c r="AD737" i="1"/>
  <c r="AD375" i="1"/>
  <c r="AD374" i="1"/>
  <c r="AD361" i="1"/>
  <c r="AD366" i="1"/>
  <c r="AD602" i="1"/>
  <c r="AD712" i="1"/>
  <c r="AD713" i="1"/>
  <c r="AD408" i="1"/>
  <c r="AD409" i="1"/>
  <c r="AD405" i="1"/>
  <c r="AD433" i="1"/>
  <c r="AD627" i="1"/>
  <c r="AD626" i="1"/>
  <c r="AD546" i="1"/>
  <c r="AD692" i="1"/>
  <c r="AD485" i="1"/>
  <c r="AD336" i="1"/>
  <c r="AD463" i="1"/>
  <c r="AD464" i="1"/>
  <c r="AD440" i="1"/>
  <c r="AD430" i="1"/>
  <c r="AD741" i="1"/>
  <c r="Q21" i="1"/>
  <c r="V21" i="1" s="1"/>
  <c r="W21" i="1" s="1"/>
  <c r="AB13" i="1"/>
  <c r="AD359" i="1"/>
  <c r="AD575" i="1"/>
  <c r="AD431" i="1"/>
  <c r="AD710" i="1"/>
  <c r="AD329" i="1"/>
  <c r="AD403" i="1"/>
  <c r="AD705" i="1"/>
  <c r="AD442" i="1"/>
  <c r="AD443" i="1"/>
  <c r="AD620" i="1"/>
  <c r="AD462" i="1"/>
  <c r="AD570" i="1"/>
  <c r="AD748" i="1"/>
  <c r="AD747" i="1"/>
  <c r="AD739" i="1"/>
  <c r="AD738" i="1"/>
  <c r="AD373" i="1"/>
  <c r="AD578" i="1"/>
  <c r="AD706" i="1"/>
  <c r="AD394" i="1"/>
  <c r="AD458" i="1"/>
  <c r="AD691" i="1"/>
  <c r="AF595" i="1"/>
  <c r="AD584" i="1"/>
  <c r="AD745" i="1"/>
  <c r="AD736" i="1"/>
  <c r="AG760" i="1"/>
  <c r="AH760" i="1" s="1"/>
  <c r="AD587" i="1"/>
  <c r="AD586" i="1"/>
  <c r="AD604" i="1"/>
  <c r="AD708" i="1"/>
  <c r="AD549" i="1"/>
  <c r="AD548" i="1"/>
  <c r="AD579" i="1"/>
  <c r="AD492" i="1"/>
  <c r="AD493" i="1"/>
  <c r="AL672" i="1"/>
  <c r="AL674" i="1"/>
  <c r="AL659" i="1"/>
  <c r="AL660" i="1"/>
  <c r="AL661" i="1"/>
  <c r="AL662" i="1"/>
  <c r="AL658" i="1"/>
  <c r="AL655" i="1"/>
  <c r="AL656" i="1"/>
  <c r="AL642" i="1"/>
  <c r="AL538" i="1"/>
  <c r="AL539" i="1"/>
  <c r="AL525" i="1"/>
  <c r="AL526" i="1"/>
  <c r="AL536" i="1"/>
  <c r="AL537" i="1"/>
  <c r="AL524" i="1"/>
  <c r="AL520" i="1"/>
  <c r="AL521" i="1"/>
  <c r="AL516" i="1"/>
  <c r="AL502" i="1"/>
  <c r="AL518" i="1"/>
  <c r="AL504" i="1"/>
  <c r="AL503" i="1"/>
  <c r="AL519" i="1"/>
  <c r="Q14" i="1"/>
  <c r="T14" i="1" s="1"/>
  <c r="AL1074" i="1"/>
  <c r="AL316" i="1"/>
  <c r="AL1328" i="1"/>
  <c r="AL1205" i="1"/>
  <c r="Z16" i="1"/>
  <c r="AA16" i="1" s="1"/>
  <c r="AD348" i="1"/>
  <c r="AL690" i="1"/>
  <c r="E680" i="14" s="1"/>
  <c r="AL641" i="1"/>
  <c r="AL823" i="1"/>
  <c r="AD820" i="1"/>
  <c r="AL1273" i="1"/>
  <c r="AL501" i="1"/>
  <c r="AL949" i="1"/>
  <c r="AL699" i="1"/>
  <c r="AL1099" i="1"/>
  <c r="AL1082" i="1"/>
  <c r="AL1083" i="1"/>
  <c r="AL1084" i="1"/>
  <c r="AL1097" i="1"/>
  <c r="AL1162" i="1"/>
  <c r="AG613" i="1"/>
  <c r="AH613" i="1" s="1"/>
  <c r="AL873" i="1"/>
  <c r="AL1251" i="1"/>
  <c r="AL1263" i="1"/>
  <c r="AL352" i="1"/>
  <c r="AL848" i="1"/>
  <c r="AL905" i="1"/>
  <c r="AL418" i="1"/>
  <c r="AD415" i="1"/>
  <c r="AL1220" i="1"/>
  <c r="AL1351" i="1"/>
  <c r="AL1095" i="1"/>
  <c r="AL386" i="1"/>
  <c r="AG689" i="1"/>
  <c r="AH689" i="1" s="1"/>
  <c r="AL1302" i="1"/>
  <c r="AL1096" i="1"/>
  <c r="AL1093" i="1"/>
  <c r="AL614" i="1"/>
  <c r="AG1038" i="1"/>
  <c r="AL561" i="1"/>
  <c r="AF500" i="1"/>
  <c r="AL1094" i="1"/>
  <c r="AL454" i="1"/>
  <c r="AL317" i="1"/>
  <c r="AL315" i="1"/>
  <c r="AL318" i="1"/>
  <c r="O17" i="1"/>
  <c r="Z18" i="1"/>
  <c r="O14" i="1"/>
  <c r="Z14" i="1"/>
  <c r="O19" i="1"/>
  <c r="O13" i="1"/>
  <c r="O15" i="1"/>
  <c r="O18" i="1"/>
  <c r="O20" i="1"/>
  <c r="O16" i="1"/>
  <c r="AC223" i="1"/>
  <c r="AC232" i="1"/>
  <c r="AC231" i="1"/>
  <c r="AC142" i="1"/>
  <c r="AC86" i="1"/>
  <c r="AC225" i="1"/>
  <c r="AC228" i="1"/>
  <c r="AC234" i="1"/>
  <c r="AC221" i="1"/>
  <c r="Q15" i="1"/>
  <c r="T15" i="1" s="1"/>
  <c r="Q13" i="1"/>
  <c r="T13" i="1" s="1"/>
  <c r="AC147" i="1"/>
  <c r="AC66" i="1"/>
  <c r="AC226" i="1"/>
  <c r="AC233" i="1"/>
  <c r="AC235" i="1"/>
  <c r="AC222" i="1"/>
  <c r="AC229" i="1"/>
  <c r="AC220" i="1"/>
  <c r="AC197" i="1"/>
  <c r="AC67" i="1"/>
  <c r="AC54" i="1"/>
  <c r="AC195" i="1"/>
  <c r="AC90" i="1"/>
  <c r="AC144" i="1"/>
  <c r="AC141" i="1"/>
  <c r="AC91" i="1"/>
  <c r="AC145" i="1"/>
  <c r="AC190" i="1"/>
  <c r="AC194" i="1"/>
  <c r="AC192" i="1"/>
  <c r="AC65" i="1"/>
  <c r="AC227" i="1"/>
  <c r="AC236" i="1"/>
  <c r="AC224" i="1"/>
  <c r="AC230" i="1"/>
  <c r="AC51" i="1"/>
  <c r="AC55" i="1"/>
  <c r="AC193" i="1"/>
  <c r="AC198" i="1"/>
  <c r="AC196" i="1"/>
  <c r="AC166" i="1"/>
  <c r="AC168" i="1"/>
  <c r="AC163" i="1"/>
  <c r="AC162" i="1"/>
  <c r="AC165" i="1"/>
  <c r="AC167" i="1"/>
  <c r="AC169" i="1"/>
  <c r="AC123" i="1"/>
  <c r="AC119" i="1"/>
  <c r="AC121" i="1"/>
  <c r="AC122" i="1"/>
  <c r="AC124" i="1"/>
  <c r="AC76" i="1"/>
  <c r="AC78" i="1"/>
  <c r="AC80" i="1"/>
  <c r="AC74" i="1"/>
  <c r="AC79" i="1"/>
  <c r="AC73" i="1"/>
  <c r="AC72" i="1"/>
  <c r="AC137" i="1"/>
  <c r="AC135" i="1"/>
  <c r="AC140" i="1"/>
  <c r="AC151" i="1"/>
  <c r="AC134" i="1"/>
  <c r="AC153" i="1"/>
  <c r="AC136" i="1"/>
  <c r="AC139" i="1"/>
  <c r="AC152" i="1"/>
  <c r="AC148" i="1"/>
  <c r="AC150" i="1"/>
  <c r="AC95" i="1"/>
  <c r="AC83" i="1"/>
  <c r="AC84" i="1"/>
  <c r="AC93" i="1"/>
  <c r="AC94" i="1"/>
  <c r="AC92" i="1"/>
  <c r="AC130" i="1"/>
  <c r="AC126" i="1"/>
  <c r="AC132" i="1"/>
  <c r="AC127" i="1"/>
  <c r="AC116" i="1"/>
  <c r="AC131" i="1"/>
  <c r="AC117" i="1"/>
  <c r="AC118" i="1"/>
  <c r="AC129" i="1"/>
  <c r="AC114" i="1"/>
  <c r="AC125" i="1"/>
  <c r="AC115" i="1"/>
  <c r="AC128" i="1"/>
  <c r="AC178" i="1"/>
  <c r="AC174" i="1"/>
  <c r="AC171" i="1"/>
  <c r="AC161" i="1"/>
  <c r="AC158" i="1"/>
  <c r="AC170" i="1"/>
  <c r="AC176" i="1"/>
  <c r="AC155" i="1"/>
  <c r="AC159" i="1"/>
  <c r="AC157" i="1"/>
  <c r="AC177" i="1"/>
  <c r="AC173" i="1"/>
  <c r="AC179" i="1"/>
  <c r="AC175" i="1"/>
  <c r="AC160" i="1"/>
  <c r="AC156" i="1"/>
  <c r="AL284" i="1"/>
  <c r="AL283" i="1"/>
  <c r="AL282" i="1"/>
  <c r="AL253" i="1"/>
  <c r="AC212" i="1"/>
  <c r="AC245" i="1"/>
  <c r="AC243" i="1"/>
  <c r="AC239" i="1"/>
  <c r="AC242" i="1"/>
  <c r="AC214" i="1"/>
  <c r="AC217" i="1"/>
  <c r="AC213" i="1"/>
  <c r="AC218" i="1"/>
  <c r="AC211" i="1"/>
  <c r="AC241" i="1"/>
  <c r="AC215" i="1"/>
  <c r="AC209" i="1"/>
  <c r="AL246" i="1"/>
  <c r="AC237" i="1"/>
  <c r="AC244" i="1"/>
  <c r="AC240" i="1"/>
  <c r="AC238" i="1"/>
  <c r="AC210" i="1"/>
  <c r="AC216" i="1"/>
  <c r="AC69" i="1"/>
  <c r="AC70" i="1"/>
  <c r="AC60" i="1"/>
  <c r="AC61" i="1"/>
  <c r="AC62" i="1"/>
  <c r="AC68" i="1"/>
  <c r="AC57" i="1"/>
  <c r="AC58" i="1"/>
  <c r="AC47" i="1"/>
  <c r="AC48" i="1"/>
  <c r="AC56" i="1"/>
  <c r="AC50" i="1"/>
  <c r="AC49" i="1"/>
  <c r="AC103" i="1"/>
  <c r="AC203" i="1"/>
  <c r="AC207" i="1"/>
  <c r="AC199" i="1"/>
  <c r="AC186" i="1"/>
  <c r="AC182" i="1"/>
  <c r="AC184" i="1"/>
  <c r="AC188" i="1"/>
  <c r="AC181" i="1"/>
  <c r="AC206" i="1"/>
  <c r="AC202" i="1"/>
  <c r="AC185" i="1"/>
  <c r="AC201" i="1"/>
  <c r="AC205" i="1"/>
  <c r="AC189" i="1"/>
  <c r="AC183" i="1"/>
  <c r="AC187" i="1"/>
  <c r="AC200" i="1"/>
  <c r="AC41" i="1"/>
  <c r="AC40" i="1"/>
  <c r="AC38" i="1"/>
  <c r="AC35" i="1"/>
  <c r="AC43" i="1"/>
  <c r="AC36" i="1"/>
  <c r="AC44" i="1"/>
  <c r="AC45" i="1"/>
  <c r="AC34" i="1"/>
  <c r="AC42" i="1"/>
  <c r="AC143" i="1"/>
  <c r="AC146" i="1"/>
  <c r="AC25" i="1"/>
  <c r="AC22" i="1"/>
  <c r="AC32" i="1"/>
  <c r="AL32" i="1" s="1"/>
  <c r="AC24" i="1"/>
  <c r="AC28" i="1"/>
  <c r="AC29" i="1"/>
  <c r="AC23" i="1"/>
  <c r="AC30" i="1"/>
  <c r="AC31" i="1"/>
  <c r="S21" i="1"/>
  <c r="AB15" i="1"/>
  <c r="AB19" i="1"/>
  <c r="AB17" i="1"/>
  <c r="AB20" i="1"/>
  <c r="AB16" i="1"/>
  <c r="AB18" i="1"/>
  <c r="Z17" i="1"/>
  <c r="AA17" i="1" s="1"/>
  <c r="E1086" i="14" l="1"/>
  <c r="E491" i="14"/>
  <c r="E652" i="14"/>
  <c r="E1241" i="14"/>
  <c r="E509" i="14"/>
  <c r="E662" i="14"/>
  <c r="E971" i="14"/>
  <c r="E1029" i="14"/>
  <c r="E1132" i="14"/>
  <c r="E1279" i="14"/>
  <c r="E272" i="14"/>
  <c r="E305" i="14"/>
  <c r="E1083" i="14"/>
  <c r="E939" i="14"/>
  <c r="E494" i="14"/>
  <c r="E526" i="14"/>
  <c r="E648" i="14"/>
  <c r="E765" i="14"/>
  <c r="E809" i="14"/>
  <c r="E933" i="14"/>
  <c r="E969" i="14"/>
  <c r="E989" i="14"/>
  <c r="E1046" i="14"/>
  <c r="E1058" i="14"/>
  <c r="E1135" i="14"/>
  <c r="E1211" i="14"/>
  <c r="Q1329" i="14"/>
  <c r="W1329" i="14"/>
  <c r="AC1329" i="14"/>
  <c r="AI1329" i="14"/>
  <c r="AO1329" i="14"/>
  <c r="AU1329" i="14"/>
  <c r="BA1329" i="14"/>
  <c r="BG1329" i="14"/>
  <c r="BM1329" i="14"/>
  <c r="E273" i="14"/>
  <c r="E408" i="14"/>
  <c r="E508" i="14"/>
  <c r="E1134" i="14"/>
  <c r="E444" i="14"/>
  <c r="E1263" i="14"/>
  <c r="E761" i="14"/>
  <c r="E959" i="14"/>
  <c r="E1060" i="14"/>
  <c r="E1251" i="14"/>
  <c r="D1318" i="14"/>
  <c r="J1318" i="14" s="1"/>
  <c r="P1318" i="14" s="1"/>
  <c r="V1318" i="14" s="1"/>
  <c r="AB1318" i="14" s="1"/>
  <c r="AH1318" i="14" s="1"/>
  <c r="AN1318" i="14" s="1"/>
  <c r="AT1318" i="14" s="1"/>
  <c r="AZ1318" i="14" s="1"/>
  <c r="BF1318" i="14" s="1"/>
  <c r="BL1318" i="14" s="1"/>
  <c r="E236" i="14"/>
  <c r="E1152" i="14"/>
  <c r="E516" i="14"/>
  <c r="E932" i="14"/>
  <c r="E1057" i="14"/>
  <c r="Q1328" i="14"/>
  <c r="W1328" i="14"/>
  <c r="AC1328" i="14"/>
  <c r="AI1328" i="14"/>
  <c r="AO1328" i="14"/>
  <c r="AU1328" i="14"/>
  <c r="BA1328" i="14"/>
  <c r="BG1328" i="14"/>
  <c r="BM1328" i="14"/>
  <c r="E895" i="14"/>
  <c r="E1318" i="14"/>
  <c r="E515" i="14"/>
  <c r="E994" i="14"/>
  <c r="E1044" i="14"/>
  <c r="Q1327" i="14"/>
  <c r="W1327" i="14"/>
  <c r="AC1327" i="14"/>
  <c r="AI1327" i="14"/>
  <c r="AO1327" i="14"/>
  <c r="AU1327" i="14"/>
  <c r="BA1327" i="14"/>
  <c r="BG1327" i="14"/>
  <c r="BM1327" i="14"/>
  <c r="E1084" i="14"/>
  <c r="E838" i="14"/>
  <c r="E1074" i="14"/>
  <c r="E306" i="14"/>
  <c r="E506" i="14"/>
  <c r="E529" i="14"/>
  <c r="E650" i="14"/>
  <c r="E760" i="14"/>
  <c r="E958" i="14"/>
  <c r="E975" i="14"/>
  <c r="E1032" i="14"/>
  <c r="E1043" i="14"/>
  <c r="E1131" i="14"/>
  <c r="E1146" i="14"/>
  <c r="E1223" i="14"/>
  <c r="Q1250" i="14"/>
  <c r="W1250" i="14"/>
  <c r="AC1250" i="14"/>
  <c r="AI1250" i="14"/>
  <c r="AO1250" i="14"/>
  <c r="AU1250" i="14"/>
  <c r="BA1250" i="14"/>
  <c r="BG1250" i="14"/>
  <c r="BM1250" i="14"/>
  <c r="D1263" i="14"/>
  <c r="J1263" i="14" s="1"/>
  <c r="P1263" i="14" s="1"/>
  <c r="V1263" i="14" s="1"/>
  <c r="AB1263" i="14" s="1"/>
  <c r="AH1263" i="14" s="1"/>
  <c r="AN1263" i="14" s="1"/>
  <c r="AT1263" i="14" s="1"/>
  <c r="AZ1263" i="14" s="1"/>
  <c r="BF1263" i="14" s="1"/>
  <c r="BL1263" i="14" s="1"/>
  <c r="E274" i="14"/>
  <c r="E1292" i="14"/>
  <c r="E1087" i="14"/>
  <c r="E651" i="14"/>
  <c r="E1033" i="14"/>
  <c r="E1147" i="14"/>
  <c r="E376" i="14"/>
  <c r="E342" i="14"/>
  <c r="E1073" i="14"/>
  <c r="E813" i="14"/>
  <c r="E1064" i="14"/>
  <c r="E511" i="14"/>
  <c r="E528" i="14"/>
  <c r="E649" i="14"/>
  <c r="E752" i="14"/>
  <c r="E957" i="14"/>
  <c r="E974" i="14"/>
  <c r="E1031" i="14"/>
  <c r="E1050" i="14"/>
  <c r="E1130" i="14"/>
  <c r="E1149" i="14"/>
  <c r="E1222" i="14"/>
  <c r="E1242" i="14"/>
  <c r="D409" i="14"/>
  <c r="J409" i="14" s="1"/>
  <c r="P409" i="14" s="1"/>
  <c r="V409" i="14" s="1"/>
  <c r="AB409" i="14" s="1"/>
  <c r="AH409" i="14" s="1"/>
  <c r="AN409" i="14" s="1"/>
  <c r="AT409" i="14" s="1"/>
  <c r="AZ409" i="14" s="1"/>
  <c r="BF409" i="14" s="1"/>
  <c r="BL409" i="14" s="1"/>
  <c r="E492" i="14"/>
  <c r="E22" i="14"/>
  <c r="E551" i="14"/>
  <c r="E1085" i="14"/>
  <c r="E1253" i="14"/>
  <c r="E1072" i="14"/>
  <c r="E631" i="14"/>
  <c r="E510" i="14"/>
  <c r="E632" i="14"/>
  <c r="E664" i="14"/>
  <c r="E751" i="14"/>
  <c r="E775" i="14"/>
  <c r="E796" i="14"/>
  <c r="E935" i="14"/>
  <c r="E956" i="14"/>
  <c r="E973" i="14"/>
  <c r="E1030" i="14"/>
  <c r="E1049" i="14"/>
  <c r="E1119" i="14"/>
  <c r="E1148" i="14"/>
  <c r="E1221" i="14"/>
  <c r="E1249" i="14"/>
  <c r="E409" i="14"/>
  <c r="D128" i="14"/>
  <c r="J128" i="14" s="1"/>
  <c r="P128" i="14" s="1"/>
  <c r="V128" i="14" s="1"/>
  <c r="AB128" i="14" s="1"/>
  <c r="AH128" i="14" s="1"/>
  <c r="AN128" i="14" s="1"/>
  <c r="AT128" i="14" s="1"/>
  <c r="AZ128" i="14" s="1"/>
  <c r="BF128" i="14" s="1"/>
  <c r="BL128" i="14" s="1"/>
  <c r="E808" i="14"/>
  <c r="E1045" i="14"/>
  <c r="D434" i="14"/>
  <c r="J434" i="14" s="1"/>
  <c r="P434" i="14" s="1"/>
  <c r="V434" i="14" s="1"/>
  <c r="AB434" i="14" s="1"/>
  <c r="AH434" i="14" s="1"/>
  <c r="AN434" i="14" s="1"/>
  <c r="AT434" i="14" s="1"/>
  <c r="AZ434" i="14" s="1"/>
  <c r="BF434" i="14" s="1"/>
  <c r="BL434" i="14" s="1"/>
  <c r="K680" i="14"/>
  <c r="Q680" i="14"/>
  <c r="W680" i="14"/>
  <c r="AC680" i="14"/>
  <c r="AI680" i="14"/>
  <c r="AO680" i="14"/>
  <c r="AU680" i="14"/>
  <c r="BA680" i="14"/>
  <c r="BG680" i="14"/>
  <c r="BM680" i="14"/>
  <c r="E646" i="14"/>
  <c r="E774" i="14"/>
  <c r="E795" i="14"/>
  <c r="E991" i="14"/>
  <c r="E1179" i="14"/>
  <c r="E434" i="14"/>
  <c r="D194" i="14"/>
  <c r="J194" i="14" s="1"/>
  <c r="P194" i="14" s="1"/>
  <c r="V194" i="14" s="1"/>
  <c r="AB194" i="14" s="1"/>
  <c r="AH194" i="14" s="1"/>
  <c r="AN194" i="14" s="1"/>
  <c r="AT194" i="14" s="1"/>
  <c r="AZ194" i="14" s="1"/>
  <c r="BF194" i="14" s="1"/>
  <c r="BL194" i="14" s="1"/>
  <c r="K811" i="14"/>
  <c r="Q811" i="14"/>
  <c r="W811" i="14"/>
  <c r="AC811" i="14"/>
  <c r="AI811" i="14"/>
  <c r="AO811" i="14"/>
  <c r="AU811" i="14"/>
  <c r="BA811" i="14"/>
  <c r="BG811" i="14"/>
  <c r="BM811" i="14"/>
  <c r="E307" i="14"/>
  <c r="E1195" i="14"/>
  <c r="E772" i="14"/>
  <c r="E988" i="14"/>
  <c r="E1218" i="14"/>
  <c r="E1341" i="14"/>
  <c r="E1089" i="14"/>
  <c r="E514" i="14"/>
  <c r="E919" i="14"/>
  <c r="E1048" i="14"/>
  <c r="E243" i="14"/>
  <c r="E308" i="14"/>
  <c r="E604" i="14"/>
  <c r="E1210" i="14"/>
  <c r="E863" i="14"/>
  <c r="E689" i="14"/>
  <c r="E493" i="14"/>
  <c r="E527" i="14"/>
  <c r="E645" i="14"/>
  <c r="E766" i="14"/>
  <c r="E810" i="14"/>
  <c r="E934" i="14"/>
  <c r="E970" i="14"/>
  <c r="E990" i="14"/>
  <c r="E1034" i="14"/>
  <c r="E1059" i="14"/>
  <c r="E1136" i="14"/>
  <c r="E1178" i="14"/>
  <c r="E1278" i="14"/>
  <c r="D1292" i="14"/>
  <c r="BG1235" i="14"/>
  <c r="BM1235" i="14"/>
  <c r="BG1255" i="14"/>
  <c r="BM1255" i="14"/>
  <c r="BA1254" i="14"/>
  <c r="BG1254" i="14"/>
  <c r="BA1236" i="14"/>
  <c r="BG1236" i="14"/>
  <c r="BA415" i="14"/>
  <c r="BG415" i="14"/>
  <c r="BA414" i="14"/>
  <c r="BG414" i="14"/>
  <c r="AU1235" i="14"/>
  <c r="BA1235" i="14"/>
  <c r="AU1255" i="14"/>
  <c r="BA1255" i="14"/>
  <c r="AO1254" i="14"/>
  <c r="AU1254" i="14"/>
  <c r="AO415" i="14"/>
  <c r="AU415" i="14"/>
  <c r="AO1236" i="14"/>
  <c r="AU1236" i="14"/>
  <c r="AO414" i="14"/>
  <c r="AU414" i="14"/>
  <c r="AI1235" i="14"/>
  <c r="AO1235" i="14"/>
  <c r="AI1255" i="14"/>
  <c r="AO1255" i="14"/>
  <c r="AC415" i="14"/>
  <c r="AI415" i="14"/>
  <c r="AC1254" i="14"/>
  <c r="AI1254" i="14"/>
  <c r="AC1236" i="14"/>
  <c r="AI1236" i="14"/>
  <c r="AC414" i="14"/>
  <c r="AI414" i="14"/>
  <c r="W1235" i="14"/>
  <c r="AC1235" i="14"/>
  <c r="W1255" i="14"/>
  <c r="AC1255" i="14"/>
  <c r="Q1254" i="14"/>
  <c r="W1254" i="14"/>
  <c r="Q415" i="14"/>
  <c r="W415" i="14"/>
  <c r="Q1236" i="14"/>
  <c r="W1236" i="14"/>
  <c r="Q414" i="14"/>
  <c r="W414" i="14"/>
  <c r="P1224" i="14"/>
  <c r="K1235" i="14"/>
  <c r="Q1235" i="14"/>
  <c r="K1255" i="14"/>
  <c r="Q1255" i="14"/>
  <c r="P1255" i="14"/>
  <c r="E1097" i="14"/>
  <c r="BM1097" i="14" s="1"/>
  <c r="E1268" i="14"/>
  <c r="BM1268" i="14" s="1"/>
  <c r="E1017" i="14"/>
  <c r="BM1017" i="14" s="1"/>
  <c r="E901" i="14"/>
  <c r="BM901" i="14" s="1"/>
  <c r="D825" i="14"/>
  <c r="E388" i="14"/>
  <c r="BM388" i="14" s="1"/>
  <c r="D327" i="14"/>
  <c r="E320" i="14"/>
  <c r="BM320" i="14" s="1"/>
  <c r="E574" i="14"/>
  <c r="BM574" i="14" s="1"/>
  <c r="E1006" i="14"/>
  <c r="BM1006" i="14" s="1"/>
  <c r="E1156" i="14"/>
  <c r="BM1156" i="14" s="1"/>
  <c r="D1155" i="14"/>
  <c r="D848" i="14"/>
  <c r="E786" i="14"/>
  <c r="BM786" i="14" s="1"/>
  <c r="E560" i="14"/>
  <c r="BM560" i="14" s="1"/>
  <c r="D283" i="14"/>
  <c r="E537" i="14"/>
  <c r="BM537" i="14" s="1"/>
  <c r="E1005" i="14"/>
  <c r="BM1005" i="14" s="1"/>
  <c r="D824" i="14"/>
  <c r="E1113" i="14"/>
  <c r="BM1113" i="14" s="1"/>
  <c r="D822" i="14"/>
  <c r="D788" i="14"/>
  <c r="E561" i="14"/>
  <c r="BM561" i="14" s="1"/>
  <c r="E448" i="14"/>
  <c r="BM448" i="14" s="1"/>
  <c r="E595" i="14"/>
  <c r="BM595" i="14" s="1"/>
  <c r="D614" i="14"/>
  <c r="D420" i="14"/>
  <c r="D1070" i="14"/>
  <c r="D1068" i="14"/>
  <c r="E859" i="14"/>
  <c r="BM859" i="14" s="1"/>
  <c r="E1296" i="14"/>
  <c r="BM1296" i="14" s="1"/>
  <c r="E949" i="14"/>
  <c r="BM949" i="14" s="1"/>
  <c r="D731" i="14"/>
  <c r="E330" i="14"/>
  <c r="BM330" i="14" s="1"/>
  <c r="D425" i="14"/>
  <c r="D318" i="14"/>
  <c r="D536" i="14"/>
  <c r="E319" i="14"/>
  <c r="BM319" i="14" s="1"/>
  <c r="E1160" i="14"/>
  <c r="BM1160" i="14" s="1"/>
  <c r="E826" i="14"/>
  <c r="BM826" i="14" s="1"/>
  <c r="E1109" i="14"/>
  <c r="BM1109" i="14" s="1"/>
  <c r="D1173" i="14"/>
  <c r="D1096" i="14"/>
  <c r="E392" i="14"/>
  <c r="BM392" i="14" s="1"/>
  <c r="D682" i="14"/>
  <c r="E393" i="14"/>
  <c r="BM393" i="14" s="1"/>
  <c r="E704" i="14"/>
  <c r="BM704" i="14" s="1"/>
  <c r="D350" i="14"/>
  <c r="D998" i="14"/>
  <c r="E907" i="14"/>
  <c r="BM907" i="14" s="1"/>
  <c r="D908" i="14"/>
  <c r="E1299" i="14"/>
  <c r="E845" i="14"/>
  <c r="BM845" i="14" s="1"/>
  <c r="D734" i="14"/>
  <c r="D573" i="14"/>
  <c r="D538" i="14"/>
  <c r="E576" i="14"/>
  <c r="BM576" i="14" s="1"/>
  <c r="E593" i="14"/>
  <c r="BM593" i="14" s="1"/>
  <c r="D571" i="14"/>
  <c r="D1269" i="14"/>
  <c r="J1269" i="14" s="1"/>
  <c r="P1269" i="14" s="1"/>
  <c r="V1269" i="14" s="1"/>
  <c r="AB1269" i="14" s="1"/>
  <c r="AH1269" i="14" s="1"/>
  <c r="AN1269" i="14" s="1"/>
  <c r="AT1269" i="14" s="1"/>
  <c r="AZ1269" i="14" s="1"/>
  <c r="BF1269" i="14" s="1"/>
  <c r="BL1269" i="14" s="1"/>
  <c r="E1267" i="14"/>
  <c r="BM1267" i="14" s="1"/>
  <c r="D1349" i="14"/>
  <c r="J1349" i="14" s="1"/>
  <c r="E900" i="14"/>
  <c r="BM900" i="14" s="1"/>
  <c r="D1108" i="14"/>
  <c r="D423" i="14"/>
  <c r="E322" i="14"/>
  <c r="BM322" i="14" s="1"/>
  <c r="E282" i="14"/>
  <c r="BM282" i="14" s="1"/>
  <c r="E609" i="14"/>
  <c r="BM609" i="14" s="1"/>
  <c r="E703" i="14"/>
  <c r="BM703" i="14" s="1"/>
  <c r="D360" i="14"/>
  <c r="E852" i="14"/>
  <c r="BM852" i="14" s="1"/>
  <c r="D945" i="14"/>
  <c r="E1112" i="14"/>
  <c r="BM1112" i="14" s="1"/>
  <c r="E1297" i="14"/>
  <c r="BM1297" i="14" s="1"/>
  <c r="D1189" i="14"/>
  <c r="D328" i="14"/>
  <c r="D429" i="14"/>
  <c r="E387" i="14"/>
  <c r="BM387" i="14" s="1"/>
  <c r="D396" i="14"/>
  <c r="D354" i="14"/>
  <c r="E472" i="14"/>
  <c r="BM472" i="14" s="1"/>
  <c r="E1271" i="14"/>
  <c r="BM1271" i="14" s="1"/>
  <c r="D843" i="14"/>
  <c r="E1105" i="14"/>
  <c r="BM1105" i="14" s="1"/>
  <c r="D607" i="14"/>
  <c r="E899" i="14"/>
  <c r="BM899" i="14" s="1"/>
  <c r="D1265" i="14"/>
  <c r="J1265" i="14" s="1"/>
  <c r="D349" i="14"/>
  <c r="E416" i="14"/>
  <c r="BM416" i="14" s="1"/>
  <c r="D541" i="14"/>
  <c r="D348" i="14"/>
  <c r="E943" i="14"/>
  <c r="BM943" i="14" s="1"/>
  <c r="E317" i="14"/>
  <c r="BM317" i="14" s="1"/>
  <c r="D997" i="14"/>
  <c r="J997" i="14" s="1"/>
  <c r="E818" i="14"/>
  <c r="BM818" i="14" s="1"/>
  <c r="D672" i="14"/>
  <c r="J672" i="14" s="1"/>
  <c r="D484" i="14"/>
  <c r="E1204" i="14"/>
  <c r="BM1204" i="14" s="1"/>
  <c r="E1320" i="14"/>
  <c r="D1097" i="14"/>
  <c r="D1268" i="14"/>
  <c r="J1268" i="14" s="1"/>
  <c r="D1017" i="14"/>
  <c r="D901" i="14"/>
  <c r="D388" i="14"/>
  <c r="E327" i="14"/>
  <c r="BM327" i="14" s="1"/>
  <c r="D320" i="14"/>
  <c r="D574" i="14"/>
  <c r="D1006" i="14"/>
  <c r="E855" i="14"/>
  <c r="BM855" i="14" s="1"/>
  <c r="E827" i="14"/>
  <c r="BM827" i="14" s="1"/>
  <c r="E848" i="14"/>
  <c r="BM848" i="14" s="1"/>
  <c r="D786" i="14"/>
  <c r="E673" i="14"/>
  <c r="BM673" i="14" s="1"/>
  <c r="D560" i="14"/>
  <c r="E283" i="14"/>
  <c r="BM283" i="14" s="1"/>
  <c r="D537" i="14"/>
  <c r="D1005" i="14"/>
  <c r="E824" i="14"/>
  <c r="BM824" i="14" s="1"/>
  <c r="E1095" i="14"/>
  <c r="BM1095" i="14" s="1"/>
  <c r="D1113" i="14"/>
  <c r="E875" i="14"/>
  <c r="BM875" i="14" s="1"/>
  <c r="E788" i="14"/>
  <c r="BM788" i="14" s="1"/>
  <c r="D561" i="14"/>
  <c r="D448" i="14"/>
  <c r="D479" i="14"/>
  <c r="D695" i="14"/>
  <c r="E361" i="14"/>
  <c r="BM361" i="14" s="1"/>
  <c r="E1198" i="14"/>
  <c r="BM1198" i="14" s="1"/>
  <c r="E1068" i="14"/>
  <c r="BM1068" i="14" s="1"/>
  <c r="D859" i="14"/>
  <c r="D1296" i="14"/>
  <c r="J1296" i="14" s="1"/>
  <c r="D949" i="14"/>
  <c r="E731" i="14"/>
  <c r="BM731" i="14" s="1"/>
  <c r="D330" i="14"/>
  <c r="E385" i="14"/>
  <c r="BM385" i="14" s="1"/>
  <c r="D563" i="14"/>
  <c r="E426" i="14"/>
  <c r="BM426" i="14" s="1"/>
  <c r="E358" i="14"/>
  <c r="BM358" i="14" s="1"/>
  <c r="E1270" i="14"/>
  <c r="BM1270" i="14" s="1"/>
  <c r="D826" i="14"/>
  <c r="D1109" i="14"/>
  <c r="E1286" i="14"/>
  <c r="E1096" i="14"/>
  <c r="BM1096" i="14" s="1"/>
  <c r="D392" i="14"/>
  <c r="E682" i="14"/>
  <c r="D393" i="14"/>
  <c r="D704" i="14"/>
  <c r="D363" i="14"/>
  <c r="D907" i="14"/>
  <c r="E908" i="14"/>
  <c r="BM908" i="14" s="1"/>
  <c r="D1299" i="14"/>
  <c r="J1299" i="14" s="1"/>
  <c r="P1299" i="14" s="1"/>
  <c r="V1299" i="14" s="1"/>
  <c r="AB1299" i="14" s="1"/>
  <c r="AH1299" i="14" s="1"/>
  <c r="D845" i="14"/>
  <c r="E398" i="14"/>
  <c r="BM398" i="14" s="1"/>
  <c r="E570" i="14"/>
  <c r="BM570" i="14" s="1"/>
  <c r="E324" i="14"/>
  <c r="BM324" i="14" s="1"/>
  <c r="D576" i="14"/>
  <c r="D593" i="14"/>
  <c r="E571" i="14"/>
  <c r="BM571" i="14" s="1"/>
  <c r="D1188" i="14"/>
  <c r="D880" i="14"/>
  <c r="E1108" i="14"/>
  <c r="BM1108" i="14" s="1"/>
  <c r="E423" i="14"/>
  <c r="BM423" i="14" s="1"/>
  <c r="D322" i="14"/>
  <c r="D282" i="14"/>
  <c r="D609" i="14"/>
  <c r="D475" i="14"/>
  <c r="E999" i="14"/>
  <c r="BM999" i="14" s="1"/>
  <c r="E1019" i="14"/>
  <c r="BM1019" i="14" s="1"/>
  <c r="D876" i="14"/>
  <c r="E1321" i="14"/>
  <c r="D1297" i="14"/>
  <c r="J1297" i="14" s="1"/>
  <c r="D727" i="14"/>
  <c r="E592" i="14"/>
  <c r="BM592" i="14" s="1"/>
  <c r="E432" i="14"/>
  <c r="BM432" i="14" s="1"/>
  <c r="E683" i="14"/>
  <c r="D399" i="14"/>
  <c r="D359" i="14"/>
  <c r="E841" i="14"/>
  <c r="BM841" i="14" s="1"/>
  <c r="D400" i="14"/>
  <c r="D820" i="14"/>
  <c r="D471" i="14"/>
  <c r="D899" i="14"/>
  <c r="J899" i="14" s="1"/>
  <c r="E349" i="14"/>
  <c r="BM349" i="14" s="1"/>
  <c r="E541" i="14"/>
  <c r="BM541" i="14" s="1"/>
  <c r="D833" i="14"/>
  <c r="D556" i="14"/>
  <c r="E540" i="14"/>
  <c r="BM540" i="14" s="1"/>
  <c r="E819" i="14"/>
  <c r="BM819" i="14" s="1"/>
  <c r="E884" i="14"/>
  <c r="BM884" i="14" s="1"/>
  <c r="E672" i="14"/>
  <c r="BM672" i="14" s="1"/>
  <c r="D872" i="14"/>
  <c r="E316" i="14"/>
  <c r="BM316" i="14" s="1"/>
  <c r="E1157" i="14"/>
  <c r="BM1157" i="14" s="1"/>
  <c r="E1170" i="14"/>
  <c r="BM1170" i="14" s="1"/>
  <c r="D904" i="14"/>
  <c r="E1158" i="14"/>
  <c r="BM1158" i="14" s="1"/>
  <c r="E784" i="14"/>
  <c r="BM784" i="14" s="1"/>
  <c r="E453" i="14"/>
  <c r="BM453" i="14" s="1"/>
  <c r="E390" i="14"/>
  <c r="BM390" i="14" s="1"/>
  <c r="E562" i="14"/>
  <c r="BM562" i="14" s="1"/>
  <c r="E321" i="14"/>
  <c r="BM321" i="14" s="1"/>
  <c r="D1235" i="14"/>
  <c r="J1235" i="14" s="1"/>
  <c r="D855" i="14"/>
  <c r="D827" i="14"/>
  <c r="E947" i="14"/>
  <c r="BM947" i="14" s="1"/>
  <c r="E787" i="14"/>
  <c r="BM787" i="14" s="1"/>
  <c r="D673" i="14"/>
  <c r="D611" i="14"/>
  <c r="D567" i="14"/>
  <c r="E450" i="14"/>
  <c r="BM450" i="14" s="1"/>
  <c r="D832" i="14"/>
  <c r="D948" i="14"/>
  <c r="D1095" i="14"/>
  <c r="D875" i="14"/>
  <c r="D730" i="14"/>
  <c r="D391" i="14"/>
  <c r="E479" i="14"/>
  <c r="BM479" i="14" s="1"/>
  <c r="E695" i="14"/>
  <c r="BM695" i="14" s="1"/>
  <c r="D361" i="14"/>
  <c r="D1198" i="14"/>
  <c r="J1198" i="14" s="1"/>
  <c r="E903" i="14"/>
  <c r="BM903" i="14" s="1"/>
  <c r="E1111" i="14"/>
  <c r="BM1111" i="14" s="1"/>
  <c r="E1346" i="14"/>
  <c r="BM1346" i="14" s="1"/>
  <c r="E1022" i="14"/>
  <c r="BM1022" i="14" s="1"/>
  <c r="E705" i="14"/>
  <c r="BM705" i="14" s="1"/>
  <c r="D483" i="14"/>
  <c r="D385" i="14"/>
  <c r="E563" i="14"/>
  <c r="BM563" i="14" s="1"/>
  <c r="D426" i="14"/>
  <c r="D358" i="14"/>
  <c r="D1270" i="14"/>
  <c r="J1270" i="14" s="1"/>
  <c r="E849" i="14"/>
  <c r="BM849" i="14" s="1"/>
  <c r="E850" i="14"/>
  <c r="BM850" i="14" s="1"/>
  <c r="D1286" i="14"/>
  <c r="J1286" i="14" s="1"/>
  <c r="D1200" i="14"/>
  <c r="D674" i="14"/>
  <c r="E684" i="14"/>
  <c r="E325" i="14"/>
  <c r="BM325" i="14" s="1"/>
  <c r="E418" i="14"/>
  <c r="BM418" i="14" s="1"/>
  <c r="E363" i="14"/>
  <c r="BM363" i="14" s="1"/>
  <c r="D1000" i="14"/>
  <c r="E1313" i="14"/>
  <c r="BM1313" i="14" s="1"/>
  <c r="E902" i="14"/>
  <c r="BM902" i="14" s="1"/>
  <c r="E858" i="14"/>
  <c r="BM858" i="14" s="1"/>
  <c r="E1312" i="14"/>
  <c r="BM1312" i="14" s="1"/>
  <c r="D398" i="14"/>
  <c r="D570" i="14"/>
  <c r="D324" i="14"/>
  <c r="E482" i="14"/>
  <c r="BM482" i="14" s="1"/>
  <c r="E357" i="14"/>
  <c r="BM357" i="14" s="1"/>
  <c r="E1294" i="14"/>
  <c r="BM1294" i="14" s="1"/>
  <c r="E1188" i="14"/>
  <c r="BM1188" i="14" s="1"/>
  <c r="E880" i="14"/>
  <c r="BM880" i="14" s="1"/>
  <c r="E1309" i="14"/>
  <c r="BM1309" i="14" s="1"/>
  <c r="E910" i="14"/>
  <c r="BM910" i="14" s="1"/>
  <c r="E782" i="14"/>
  <c r="BM782" i="14" s="1"/>
  <c r="E454" i="14"/>
  <c r="BM454" i="14" s="1"/>
  <c r="D707" i="14"/>
  <c r="E617" i="14"/>
  <c r="BM617" i="14" s="1"/>
  <c r="E475" i="14"/>
  <c r="BM475" i="14" s="1"/>
  <c r="D999" i="14"/>
  <c r="D1019" i="14"/>
  <c r="E876" i="14"/>
  <c r="BM876" i="14" s="1"/>
  <c r="D1321" i="14"/>
  <c r="J1321" i="14" s="1"/>
  <c r="P1321" i="14" s="1"/>
  <c r="V1321" i="14" s="1"/>
  <c r="AB1321" i="14" s="1"/>
  <c r="AH1321" i="14" s="1"/>
  <c r="AN1321" i="14" s="1"/>
  <c r="AT1321" i="14" s="1"/>
  <c r="AZ1321" i="14" s="1"/>
  <c r="BF1321" i="14" s="1"/>
  <c r="BL1321" i="14" s="1"/>
  <c r="D944" i="14"/>
  <c r="E727" i="14"/>
  <c r="BM727" i="14" s="1"/>
  <c r="D592" i="14"/>
  <c r="D432" i="14"/>
  <c r="D683" i="14"/>
  <c r="E399" i="14"/>
  <c r="BM399" i="14" s="1"/>
  <c r="E359" i="14"/>
  <c r="BM359" i="14" s="1"/>
  <c r="D841" i="14"/>
  <c r="J841" i="14" s="1"/>
  <c r="E400" i="14"/>
  <c r="BM400" i="14" s="1"/>
  <c r="D1174" i="14"/>
  <c r="E619" i="14"/>
  <c r="BM619" i="14" s="1"/>
  <c r="D1271" i="14"/>
  <c r="E367" i="14"/>
  <c r="BM367" i="14" s="1"/>
  <c r="E555" i="14"/>
  <c r="BM555" i="14" s="1"/>
  <c r="D740" i="14"/>
  <c r="E833" i="14"/>
  <c r="BM833" i="14" s="1"/>
  <c r="D943" i="14"/>
  <c r="J943" i="14" s="1"/>
  <c r="E556" i="14"/>
  <c r="BM556" i="14" s="1"/>
  <c r="D540" i="14"/>
  <c r="D383" i="14"/>
  <c r="E484" i="14"/>
  <c r="BM484" i="14" s="1"/>
  <c r="D447" i="14"/>
  <c r="D456" i="14"/>
  <c r="D316" i="14"/>
  <c r="E1225" i="14"/>
  <c r="D1157" i="14"/>
  <c r="D1170" i="14"/>
  <c r="E904" i="14"/>
  <c r="BM904" i="14" s="1"/>
  <c r="D1158" i="14"/>
  <c r="D784" i="14"/>
  <c r="D453" i="14"/>
  <c r="D390" i="14"/>
  <c r="D562" i="14"/>
  <c r="D321" i="14"/>
  <c r="E909" i="14"/>
  <c r="BM909" i="14" s="1"/>
  <c r="E823" i="14"/>
  <c r="BM823" i="14" s="1"/>
  <c r="D947" i="14"/>
  <c r="D787" i="14"/>
  <c r="E611" i="14"/>
  <c r="BM611" i="14" s="1"/>
  <c r="E567" i="14"/>
  <c r="BM567" i="14" s="1"/>
  <c r="D450" i="14"/>
  <c r="E832" i="14"/>
  <c r="BM832" i="14" s="1"/>
  <c r="E948" i="14"/>
  <c r="BM948" i="14" s="1"/>
  <c r="E873" i="14"/>
  <c r="BM873" i="14" s="1"/>
  <c r="E1094" i="14"/>
  <c r="BM1094" i="14" s="1"/>
  <c r="E821" i="14"/>
  <c r="BM821" i="14" s="1"/>
  <c r="E730" i="14"/>
  <c r="BM730" i="14" s="1"/>
  <c r="E391" i="14"/>
  <c r="BM391" i="14" s="1"/>
  <c r="E386" i="14"/>
  <c r="BM386" i="14" s="1"/>
  <c r="E424" i="14"/>
  <c r="BM424" i="14" s="1"/>
  <c r="E430" i="14"/>
  <c r="BM430" i="14" s="1"/>
  <c r="E356" i="14"/>
  <c r="BM356" i="14" s="1"/>
  <c r="D903" i="14"/>
  <c r="D1111" i="14"/>
  <c r="D1346" i="14"/>
  <c r="J1346" i="14" s="1"/>
  <c r="D1022" i="14"/>
  <c r="D705" i="14"/>
  <c r="E483" i="14"/>
  <c r="BM483" i="14" s="1"/>
  <c r="E696" i="14"/>
  <c r="BM696" i="14" s="1"/>
  <c r="E701" i="14"/>
  <c r="BM701" i="14" s="1"/>
  <c r="E329" i="14"/>
  <c r="BM329" i="14" s="1"/>
  <c r="E1348" i="14"/>
  <c r="BM1348" i="14" s="1"/>
  <c r="E1266" i="14"/>
  <c r="BM1266" i="14" s="1"/>
  <c r="D849" i="14"/>
  <c r="D850" i="14"/>
  <c r="E1200" i="14"/>
  <c r="BM1200" i="14" s="1"/>
  <c r="E674" i="14"/>
  <c r="BM674" i="14" s="1"/>
  <c r="D684" i="14"/>
  <c r="D325" i="14"/>
  <c r="D418" i="14"/>
  <c r="E564" i="14"/>
  <c r="BM564" i="14" s="1"/>
  <c r="E1000" i="14"/>
  <c r="BM1000" i="14" s="1"/>
  <c r="D1313" i="14"/>
  <c r="D902" i="14"/>
  <c r="D858" i="14"/>
  <c r="D1312" i="14"/>
  <c r="E389" i="14"/>
  <c r="BM389" i="14" s="1"/>
  <c r="E534" i="14"/>
  <c r="BM534" i="14" s="1"/>
  <c r="E384" i="14"/>
  <c r="BM384" i="14" s="1"/>
  <c r="D482" i="14"/>
  <c r="D357" i="14"/>
  <c r="D1294" i="14"/>
  <c r="E1199" i="14"/>
  <c r="BM1199" i="14" s="1"/>
  <c r="E1183" i="14"/>
  <c r="BM1183" i="14" s="1"/>
  <c r="D1309" i="14"/>
  <c r="D910" i="14"/>
  <c r="D782" i="14"/>
  <c r="D454" i="14"/>
  <c r="E707" i="14"/>
  <c r="BM707" i="14" s="1"/>
  <c r="D617" i="14"/>
  <c r="E422" i="14"/>
  <c r="BM422" i="14" s="1"/>
  <c r="E365" i="14"/>
  <c r="BM365" i="14" s="1"/>
  <c r="D1184" i="14"/>
  <c r="E1018" i="14"/>
  <c r="BM1018" i="14" s="1"/>
  <c r="E1187" i="14"/>
  <c r="BM1187" i="14" s="1"/>
  <c r="E879" i="14"/>
  <c r="BM879" i="14" s="1"/>
  <c r="E944" i="14"/>
  <c r="BM944" i="14" s="1"/>
  <c r="E736" i="14"/>
  <c r="BM736" i="14" s="1"/>
  <c r="D535" i="14"/>
  <c r="E452" i="14"/>
  <c r="BM452" i="14" s="1"/>
  <c r="E284" i="14"/>
  <c r="BM284" i="14" s="1"/>
  <c r="D702" i="14"/>
  <c r="E362" i="14"/>
  <c r="BM362" i="14" s="1"/>
  <c r="E871" i="14"/>
  <c r="BM871" i="14" s="1"/>
  <c r="E1174" i="14"/>
  <c r="BM1174" i="14" s="1"/>
  <c r="E1232" i="14"/>
  <c r="E820" i="14"/>
  <c r="BM820" i="14" s="1"/>
  <c r="D842" i="14"/>
  <c r="D555" i="14"/>
  <c r="D579" i="14"/>
  <c r="D911" i="14"/>
  <c r="D578" i="14"/>
  <c r="E950" i="14"/>
  <c r="BM950" i="14" s="1"/>
  <c r="D789" i="14"/>
  <c r="D590" i="14"/>
  <c r="D819" i="14"/>
  <c r="E447" i="14"/>
  <c r="BM447" i="14" s="1"/>
  <c r="E366" i="14"/>
  <c r="BM366" i="14" s="1"/>
  <c r="E1001" i="14"/>
  <c r="BM1001" i="14" s="1"/>
  <c r="E1069" i="14"/>
  <c r="BM1069" i="14" s="1"/>
  <c r="E1233" i="14"/>
  <c r="E851" i="14"/>
  <c r="BM851" i="14" s="1"/>
  <c r="E729" i="14"/>
  <c r="BM729" i="14" s="1"/>
  <c r="E596" i="14"/>
  <c r="BM596" i="14" s="1"/>
  <c r="E428" i="14"/>
  <c r="BM428" i="14" s="1"/>
  <c r="E569" i="14"/>
  <c r="BM569" i="14" s="1"/>
  <c r="E700" i="14"/>
  <c r="BM700" i="14" s="1"/>
  <c r="E1066" i="14"/>
  <c r="BM1066" i="14" s="1"/>
  <c r="D909" i="14"/>
  <c r="D823" i="14"/>
  <c r="E1310" i="14"/>
  <c r="BM1310" i="14" s="1"/>
  <c r="E732" i="14"/>
  <c r="BM732" i="14" s="1"/>
  <c r="D575" i="14"/>
  <c r="E565" i="14"/>
  <c r="BM565" i="14" s="1"/>
  <c r="E397" i="14"/>
  <c r="BM397" i="14" s="1"/>
  <c r="D591" i="14"/>
  <c r="E1021" i="14"/>
  <c r="BM1021" i="14" s="1"/>
  <c r="E1202" i="14"/>
  <c r="BM1202" i="14" s="1"/>
  <c r="D873" i="14"/>
  <c r="D1094" i="14"/>
  <c r="D821" i="14"/>
  <c r="E728" i="14"/>
  <c r="BM728" i="14" s="1"/>
  <c r="E681" i="14"/>
  <c r="D386" i="14"/>
  <c r="D424" i="14"/>
  <c r="D430" i="14"/>
  <c r="D356" i="14"/>
  <c r="E847" i="14"/>
  <c r="BM847" i="14" s="1"/>
  <c r="E830" i="14"/>
  <c r="BM830" i="14" s="1"/>
  <c r="E1110" i="14"/>
  <c r="BM1110" i="14" s="1"/>
  <c r="E1323" i="14"/>
  <c r="E1093" i="14"/>
  <c r="BM1093" i="14" s="1"/>
  <c r="D559" i="14"/>
  <c r="E558" i="14"/>
  <c r="BM558" i="14" s="1"/>
  <c r="D696" i="14"/>
  <c r="D701" i="14"/>
  <c r="D329" i="14"/>
  <c r="D1348" i="14"/>
  <c r="J1348" i="14" s="1"/>
  <c r="D1266" i="14"/>
  <c r="J1266" i="14" s="1"/>
  <c r="E1107" i="14"/>
  <c r="BM1107" i="14" s="1"/>
  <c r="E853" i="14"/>
  <c r="BM853" i="14" s="1"/>
  <c r="E1298" i="14"/>
  <c r="BM1298" i="14" s="1"/>
  <c r="E613" i="14"/>
  <c r="BM613" i="14" s="1"/>
  <c r="D323" i="14"/>
  <c r="E572" i="14"/>
  <c r="BM572" i="14" s="1"/>
  <c r="D564" i="14"/>
  <c r="E1186" i="14"/>
  <c r="BM1186" i="14" s="1"/>
  <c r="E906" i="14"/>
  <c r="BM906" i="14" s="1"/>
  <c r="D1020" i="14"/>
  <c r="K1236" i="14"/>
  <c r="D389" i="14"/>
  <c r="D534" i="14"/>
  <c r="D384" i="14"/>
  <c r="E577" i="14"/>
  <c r="BM577" i="14" s="1"/>
  <c r="E352" i="14"/>
  <c r="BM352" i="14" s="1"/>
  <c r="D844" i="14"/>
  <c r="D1199" i="14"/>
  <c r="D1183" i="14"/>
  <c r="E831" i="14"/>
  <c r="BM831" i="14" s="1"/>
  <c r="D735" i="14"/>
  <c r="E332" i="14"/>
  <c r="BM332" i="14" s="1"/>
  <c r="D699" i="14"/>
  <c r="E616" i="14"/>
  <c r="BM616" i="14" s="1"/>
  <c r="D422" i="14"/>
  <c r="D365" i="14"/>
  <c r="E1184" i="14"/>
  <c r="BM1184" i="14" s="1"/>
  <c r="D1018" i="14"/>
  <c r="D1187" i="14"/>
  <c r="D879" i="14"/>
  <c r="D736" i="14"/>
  <c r="E535" i="14"/>
  <c r="BM535" i="14" s="1"/>
  <c r="D452" i="14"/>
  <c r="D284" i="14"/>
  <c r="E702" i="14"/>
  <c r="BM702" i="14" s="1"/>
  <c r="D362" i="14"/>
  <c r="D281" i="14"/>
  <c r="D871" i="14"/>
  <c r="J871" i="14" s="1"/>
  <c r="D619" i="14"/>
  <c r="D1232" i="14"/>
  <c r="J1232" i="14" s="1"/>
  <c r="P1232" i="14" s="1"/>
  <c r="V1232" i="14" s="1"/>
  <c r="AB1232" i="14" s="1"/>
  <c r="AH1232" i="14" s="1"/>
  <c r="AN1232" i="14" s="1"/>
  <c r="AT1232" i="14" s="1"/>
  <c r="AZ1232" i="14" s="1"/>
  <c r="BF1232" i="14" s="1"/>
  <c r="BL1232" i="14" s="1"/>
  <c r="D367" i="14"/>
  <c r="E455" i="14"/>
  <c r="BM455" i="14" s="1"/>
  <c r="D1154" i="14"/>
  <c r="J1154" i="14" s="1"/>
  <c r="E842" i="14"/>
  <c r="BM842" i="14" s="1"/>
  <c r="E740" i="14"/>
  <c r="BM740" i="14" s="1"/>
  <c r="E280" i="14"/>
  <c r="BM280" i="14" s="1"/>
  <c r="E911" i="14"/>
  <c r="BM911" i="14" s="1"/>
  <c r="E578" i="14"/>
  <c r="BM578" i="14" s="1"/>
  <c r="D950" i="14"/>
  <c r="E590" i="14"/>
  <c r="BM590" i="14" s="1"/>
  <c r="D883" i="14"/>
  <c r="E557" i="14"/>
  <c r="BM557" i="14" s="1"/>
  <c r="D446" i="14"/>
  <c r="E383" i="14"/>
  <c r="BM383" i="14" s="1"/>
  <c r="E456" i="14"/>
  <c r="BM456" i="14" s="1"/>
  <c r="D366" i="14"/>
  <c r="D1001" i="14"/>
  <c r="D1069" i="14"/>
  <c r="D1233" i="14"/>
  <c r="J1233" i="14" s="1"/>
  <c r="D851" i="14"/>
  <c r="E874" i="14"/>
  <c r="BM874" i="14" s="1"/>
  <c r="D729" i="14"/>
  <c r="D596" i="14"/>
  <c r="D428" i="14"/>
  <c r="D569" i="14"/>
  <c r="D700" i="14"/>
  <c r="D1066" i="14"/>
  <c r="J1066" i="14" s="1"/>
  <c r="E1322" i="14"/>
  <c r="BM1322" i="14" s="1"/>
  <c r="E1167" i="14"/>
  <c r="BM1167" i="14" s="1"/>
  <c r="D1310" i="14"/>
  <c r="D732" i="14"/>
  <c r="E575" i="14"/>
  <c r="BM575" i="14" s="1"/>
  <c r="D565" i="14"/>
  <c r="D397" i="14"/>
  <c r="E591" i="14"/>
  <c r="BM591" i="14" s="1"/>
  <c r="D1021" i="14"/>
  <c r="D1202" i="14"/>
  <c r="E882" i="14"/>
  <c r="BM882" i="14" s="1"/>
  <c r="D728" i="14"/>
  <c r="D681" i="14"/>
  <c r="J681" i="14" s="1"/>
  <c r="D706" i="14"/>
  <c r="E685" i="14"/>
  <c r="D698" i="14"/>
  <c r="E1002" i="14"/>
  <c r="BM1002" i="14" s="1"/>
  <c r="D847" i="14"/>
  <c r="D830" i="14"/>
  <c r="D1110" i="14"/>
  <c r="D1323" i="14"/>
  <c r="J1323" i="14" s="1"/>
  <c r="P1323" i="14" s="1"/>
  <c r="V1323" i="14" s="1"/>
  <c r="AB1323" i="14" s="1"/>
  <c r="AH1323" i="14" s="1"/>
  <c r="AN1323" i="14" s="1"/>
  <c r="AT1323" i="14" s="1"/>
  <c r="AZ1323" i="14" s="1"/>
  <c r="BF1323" i="14" s="1"/>
  <c r="BL1323" i="14" s="1"/>
  <c r="D1093" i="14"/>
  <c r="E559" i="14"/>
  <c r="BM559" i="14" s="1"/>
  <c r="D558" i="14"/>
  <c r="E476" i="14"/>
  <c r="BM476" i="14" s="1"/>
  <c r="D395" i="14"/>
  <c r="E610" i="14"/>
  <c r="BM610" i="14" s="1"/>
  <c r="D828" i="14"/>
  <c r="D1107" i="14"/>
  <c r="D1168" i="14"/>
  <c r="D853" i="14"/>
  <c r="D1298" i="14"/>
  <c r="J1298" i="14" s="1"/>
  <c r="D613" i="14"/>
  <c r="E323" i="14"/>
  <c r="BM323" i="14" s="1"/>
  <c r="D572" i="14"/>
  <c r="E566" i="14"/>
  <c r="BM566" i="14" s="1"/>
  <c r="D355" i="14"/>
  <c r="D1186" i="14"/>
  <c r="D906" i="14"/>
  <c r="E1020" i="14"/>
  <c r="BM1020" i="14" s="1"/>
  <c r="D1236" i="14"/>
  <c r="J1236" i="14" s="1"/>
  <c r="E785" i="14"/>
  <c r="BM785" i="14" s="1"/>
  <c r="E481" i="14"/>
  <c r="BM481" i="14" s="1"/>
  <c r="E474" i="14"/>
  <c r="BM474" i="14" s="1"/>
  <c r="D577" i="14"/>
  <c r="D352" i="14"/>
  <c r="E844" i="14"/>
  <c r="BM844" i="14" s="1"/>
  <c r="D1016" i="14"/>
  <c r="E1350" i="14"/>
  <c r="E1185" i="14"/>
  <c r="BM1185" i="14" s="1"/>
  <c r="D831" i="14"/>
  <c r="E735" i="14"/>
  <c r="BM735" i="14" s="1"/>
  <c r="D332" i="14"/>
  <c r="E699" i="14"/>
  <c r="BM699" i="14" s="1"/>
  <c r="D616" i="14"/>
  <c r="E675" i="14"/>
  <c r="BM675" i="14" s="1"/>
  <c r="D351" i="14"/>
  <c r="E1098" i="14"/>
  <c r="BM1098" i="14" s="1"/>
  <c r="E1295" i="14"/>
  <c r="BM1295" i="14" s="1"/>
  <c r="D856" i="14"/>
  <c r="E829" i="14"/>
  <c r="BM829" i="14" s="1"/>
  <c r="E1201" i="14"/>
  <c r="BM1201" i="14" s="1"/>
  <c r="E676" i="14"/>
  <c r="BM676" i="14" s="1"/>
  <c r="E433" i="14"/>
  <c r="BM433" i="14" s="1"/>
  <c r="D427" i="14"/>
  <c r="E594" i="14"/>
  <c r="BM594" i="14" s="1"/>
  <c r="D419" i="14"/>
  <c r="E281" i="14"/>
  <c r="BM281" i="14" s="1"/>
  <c r="E382" i="14"/>
  <c r="BM382" i="14" s="1"/>
  <c r="E1314" i="14"/>
  <c r="BM1314" i="14" s="1"/>
  <c r="D739" i="14"/>
  <c r="D455" i="14"/>
  <c r="E1344" i="14"/>
  <c r="BM1344" i="14" s="1"/>
  <c r="E1092" i="14"/>
  <c r="BM1092" i="14" s="1"/>
  <c r="D280" i="14"/>
  <c r="D618" i="14"/>
  <c r="E579" i="14"/>
  <c r="BM579" i="14" s="1"/>
  <c r="D726" i="14"/>
  <c r="J726" i="14" s="1"/>
  <c r="E789" i="14"/>
  <c r="BM789" i="14" s="1"/>
  <c r="D417" i="14"/>
  <c r="E883" i="14"/>
  <c r="BM883" i="14" s="1"/>
  <c r="D557" i="14"/>
  <c r="E446" i="14"/>
  <c r="BM446" i="14" s="1"/>
  <c r="D1007" i="14"/>
  <c r="E333" i="14"/>
  <c r="BM333" i="14" s="1"/>
  <c r="E781" i="14"/>
  <c r="BM781" i="14" s="1"/>
  <c r="E1003" i="14"/>
  <c r="BM1003" i="14" s="1"/>
  <c r="E857" i="14"/>
  <c r="BM857" i="14" s="1"/>
  <c r="E1347" i="14"/>
  <c r="BM1347" i="14" s="1"/>
  <c r="E846" i="14"/>
  <c r="BM846" i="14" s="1"/>
  <c r="D874" i="14"/>
  <c r="E738" i="14"/>
  <c r="BM738" i="14" s="1"/>
  <c r="D710" i="14"/>
  <c r="E394" i="14"/>
  <c r="BM394" i="14" s="1"/>
  <c r="E709" i="14"/>
  <c r="BM709" i="14" s="1"/>
  <c r="E364" i="14"/>
  <c r="BM364" i="14" s="1"/>
  <c r="D1322" i="14"/>
  <c r="J1322" i="14" s="1"/>
  <c r="D1167" i="14"/>
  <c r="J1167" i="14" s="1"/>
  <c r="E854" i="14"/>
  <c r="BM854" i="14" s="1"/>
  <c r="E733" i="14"/>
  <c r="BM733" i="14" s="1"/>
  <c r="D431" i="14"/>
  <c r="D451" i="14"/>
  <c r="E477" i="14"/>
  <c r="BM477" i="14" s="1"/>
  <c r="D1004" i="14"/>
  <c r="E1171" i="14"/>
  <c r="BM1171" i="14" s="1"/>
  <c r="E1345" i="14"/>
  <c r="BM1345" i="14" s="1"/>
  <c r="E878" i="14"/>
  <c r="BM878" i="14" s="1"/>
  <c r="D882" i="14"/>
  <c r="E1169" i="14"/>
  <c r="BM1169" i="14" s="1"/>
  <c r="D615" i="14"/>
  <c r="D539" i="14"/>
  <c r="E706" i="14"/>
  <c r="BM706" i="14" s="1"/>
  <c r="D685" i="14"/>
  <c r="E698" i="14"/>
  <c r="BM698" i="14" s="1"/>
  <c r="D1002" i="14"/>
  <c r="E1203" i="14"/>
  <c r="BM1203" i="14" s="1"/>
  <c r="E881" i="14"/>
  <c r="BM881" i="14" s="1"/>
  <c r="E946" i="14"/>
  <c r="BM946" i="14" s="1"/>
  <c r="D1172" i="14"/>
  <c r="E783" i="14"/>
  <c r="BM783" i="14" s="1"/>
  <c r="E421" i="14"/>
  <c r="BM421" i="14" s="1"/>
  <c r="D476" i="14"/>
  <c r="E395" i="14"/>
  <c r="BM395" i="14" s="1"/>
  <c r="D610" i="14"/>
  <c r="E828" i="14"/>
  <c r="BM828" i="14" s="1"/>
  <c r="E1067" i="14"/>
  <c r="BM1067" i="14" s="1"/>
  <c r="E1159" i="14"/>
  <c r="BM1159" i="14" s="1"/>
  <c r="E1168" i="14"/>
  <c r="BM1168" i="14" s="1"/>
  <c r="E877" i="14"/>
  <c r="BM877" i="14" s="1"/>
  <c r="E737" i="14"/>
  <c r="BM737" i="14" s="1"/>
  <c r="E480" i="14"/>
  <c r="BM480" i="14" s="1"/>
  <c r="E708" i="14"/>
  <c r="BM708" i="14" s="1"/>
  <c r="E568" i="14"/>
  <c r="BM568" i="14" s="1"/>
  <c r="D566" i="14"/>
  <c r="E355" i="14"/>
  <c r="BM355" i="14" s="1"/>
  <c r="E905" i="14"/>
  <c r="BM905" i="14" s="1"/>
  <c r="E1234" i="14"/>
  <c r="E1106" i="14"/>
  <c r="BM1106" i="14" s="1"/>
  <c r="E1311" i="14"/>
  <c r="BM1311" i="14" s="1"/>
  <c r="D785" i="14"/>
  <c r="D481" i="14"/>
  <c r="D474" i="14"/>
  <c r="E697" i="14"/>
  <c r="BM697" i="14" s="1"/>
  <c r="E326" i="14"/>
  <c r="BM326" i="14" s="1"/>
  <c r="E353" i="14"/>
  <c r="BM353" i="14" s="1"/>
  <c r="E1016" i="14"/>
  <c r="BM1016" i="14" s="1"/>
  <c r="D1350" i="14"/>
  <c r="J1350" i="14" s="1"/>
  <c r="D1185" i="14"/>
  <c r="E1337" i="14"/>
  <c r="E478" i="14"/>
  <c r="BM478" i="14" s="1"/>
  <c r="E449" i="14"/>
  <c r="BM449" i="14" s="1"/>
  <c r="D331" i="14"/>
  <c r="E612" i="14"/>
  <c r="BM612" i="14" s="1"/>
  <c r="D675" i="14"/>
  <c r="E351" i="14"/>
  <c r="BM351" i="14" s="1"/>
  <c r="D1098" i="14"/>
  <c r="D1295" i="14"/>
  <c r="J1295" i="14" s="1"/>
  <c r="E856" i="14"/>
  <c r="BM856" i="14" s="1"/>
  <c r="D829" i="14"/>
  <c r="D1201" i="14"/>
  <c r="D676" i="14"/>
  <c r="D433" i="14"/>
  <c r="E427" i="14"/>
  <c r="BM427" i="14" s="1"/>
  <c r="D594" i="14"/>
  <c r="E419" i="14"/>
  <c r="BM419" i="14" s="1"/>
  <c r="D711" i="14"/>
  <c r="D472" i="14"/>
  <c r="D382" i="14"/>
  <c r="E694" i="14"/>
  <c r="BM694" i="14" s="1"/>
  <c r="E739" i="14"/>
  <c r="BM739" i="14" s="1"/>
  <c r="E607" i="14"/>
  <c r="BM607" i="14" s="1"/>
  <c r="E1154" i="14"/>
  <c r="BM1154" i="14" s="1"/>
  <c r="E608" i="14"/>
  <c r="BM608" i="14" s="1"/>
  <c r="E1265" i="14"/>
  <c r="BM1265" i="14" s="1"/>
  <c r="D1344" i="14"/>
  <c r="E1015" i="14"/>
  <c r="BM1015" i="14" s="1"/>
  <c r="D1092" i="14"/>
  <c r="J1092" i="14" s="1"/>
  <c r="D416" i="14"/>
  <c r="E618" i="14"/>
  <c r="BM618" i="14" s="1"/>
  <c r="E912" i="14"/>
  <c r="BM912" i="14" s="1"/>
  <c r="E597" i="14"/>
  <c r="BM597" i="14" s="1"/>
  <c r="D317" i="14"/>
  <c r="E1308" i="14"/>
  <c r="BM1308" i="14" s="1"/>
  <c r="E417" i="14"/>
  <c r="BM417" i="14" s="1"/>
  <c r="E997" i="14"/>
  <c r="BM997" i="14" s="1"/>
  <c r="D818" i="14"/>
  <c r="J818" i="14" s="1"/>
  <c r="E1007" i="14"/>
  <c r="BM1007" i="14" s="1"/>
  <c r="E712" i="14"/>
  <c r="BM712" i="14" s="1"/>
  <c r="E1224" i="14"/>
  <c r="D1003" i="14"/>
  <c r="D857" i="14"/>
  <c r="D1347" i="14"/>
  <c r="J1347" i="14" s="1"/>
  <c r="D846" i="14"/>
  <c r="E825" i="14"/>
  <c r="BM825" i="14" s="1"/>
  <c r="D738" i="14"/>
  <c r="E710" i="14"/>
  <c r="BM710" i="14" s="1"/>
  <c r="D394" i="14"/>
  <c r="D709" i="14"/>
  <c r="D364" i="14"/>
  <c r="D1156" i="14"/>
  <c r="E1155" i="14"/>
  <c r="BM1155" i="14" s="1"/>
  <c r="D854" i="14"/>
  <c r="D733" i="14"/>
  <c r="E431" i="14"/>
  <c r="BM431" i="14" s="1"/>
  <c r="E451" i="14"/>
  <c r="BM451" i="14" s="1"/>
  <c r="D477" i="14"/>
  <c r="E1004" i="14"/>
  <c r="BM1004" i="14" s="1"/>
  <c r="D1171" i="14"/>
  <c r="D1345" i="14"/>
  <c r="D878" i="14"/>
  <c r="E822" i="14"/>
  <c r="BM822" i="14" s="1"/>
  <c r="D1169" i="14"/>
  <c r="E615" i="14"/>
  <c r="BM615" i="14" s="1"/>
  <c r="E539" i="14"/>
  <c r="BM539" i="14" s="1"/>
  <c r="D595" i="14"/>
  <c r="E614" i="14"/>
  <c r="BM614" i="14" s="1"/>
  <c r="E420" i="14"/>
  <c r="BM420" i="14" s="1"/>
  <c r="E1070" i="14"/>
  <c r="BM1070" i="14" s="1"/>
  <c r="D1203" i="14"/>
  <c r="D881" i="14"/>
  <c r="D946" i="14"/>
  <c r="E1172" i="14"/>
  <c r="BM1172" i="14" s="1"/>
  <c r="D783" i="14"/>
  <c r="D421" i="14"/>
  <c r="E425" i="14"/>
  <c r="BM425" i="14" s="1"/>
  <c r="E318" i="14"/>
  <c r="BM318" i="14" s="1"/>
  <c r="E536" i="14"/>
  <c r="BM536" i="14" s="1"/>
  <c r="D319" i="14"/>
  <c r="D1160" i="14"/>
  <c r="D1067" i="14"/>
  <c r="D1159" i="14"/>
  <c r="E1173" i="14"/>
  <c r="BM1173" i="14" s="1"/>
  <c r="D877" i="14"/>
  <c r="D737" i="14"/>
  <c r="D480" i="14"/>
  <c r="D708" i="14"/>
  <c r="D568" i="14"/>
  <c r="E350" i="14"/>
  <c r="BM350" i="14" s="1"/>
  <c r="E998" i="14"/>
  <c r="BM998" i="14" s="1"/>
  <c r="D905" i="14"/>
  <c r="D1234" i="14"/>
  <c r="J1234" i="14" s="1"/>
  <c r="D1106" i="14"/>
  <c r="D1311" i="14"/>
  <c r="E734" i="14"/>
  <c r="BM734" i="14" s="1"/>
  <c r="E573" i="14"/>
  <c r="BM573" i="14" s="1"/>
  <c r="E538" i="14"/>
  <c r="BM538" i="14" s="1"/>
  <c r="D697" i="14"/>
  <c r="D326" i="14"/>
  <c r="D353" i="14"/>
  <c r="E1269" i="14"/>
  <c r="D1267" i="14"/>
  <c r="J1267" i="14" s="1"/>
  <c r="E1349" i="14"/>
  <c r="BM1349" i="14" s="1"/>
  <c r="D900" i="14"/>
  <c r="D1337" i="14"/>
  <c r="J1337" i="14" s="1"/>
  <c r="D478" i="14"/>
  <c r="D449" i="14"/>
  <c r="E331" i="14"/>
  <c r="BM331" i="14" s="1"/>
  <c r="D612" i="14"/>
  <c r="D703" i="14"/>
  <c r="E360" i="14"/>
  <c r="BM360" i="14" s="1"/>
  <c r="D852" i="14"/>
  <c r="E945" i="14"/>
  <c r="BM945" i="14" s="1"/>
  <c r="D1112" i="14"/>
  <c r="E1189" i="14"/>
  <c r="BM1189" i="14" s="1"/>
  <c r="E328" i="14"/>
  <c r="BM328" i="14" s="1"/>
  <c r="E429" i="14"/>
  <c r="BM429" i="14" s="1"/>
  <c r="D387" i="14"/>
  <c r="E396" i="14"/>
  <c r="BM396" i="14" s="1"/>
  <c r="E354" i="14"/>
  <c r="BM354" i="14" s="1"/>
  <c r="E711" i="14"/>
  <c r="BM711" i="14" s="1"/>
  <c r="D1314" i="14"/>
  <c r="J1314" i="14" s="1"/>
  <c r="E843" i="14"/>
  <c r="BM843" i="14" s="1"/>
  <c r="D694" i="14"/>
  <c r="J694" i="14" s="1"/>
  <c r="D1105" i="14"/>
  <c r="J1105" i="14" s="1"/>
  <c r="E471" i="14"/>
  <c r="BM471" i="14" s="1"/>
  <c r="D608" i="14"/>
  <c r="D1015" i="14"/>
  <c r="J1015" i="14" s="1"/>
  <c r="E348" i="14"/>
  <c r="BM348" i="14" s="1"/>
  <c r="D912" i="14"/>
  <c r="E726" i="14"/>
  <c r="BM726" i="14" s="1"/>
  <c r="D597" i="14"/>
  <c r="D1308" i="14"/>
  <c r="D884" i="14"/>
  <c r="D333" i="14"/>
  <c r="E872" i="14"/>
  <c r="BM872" i="14" s="1"/>
  <c r="D781" i="14"/>
  <c r="J781" i="14" s="1"/>
  <c r="D712" i="14"/>
  <c r="D1204" i="14"/>
  <c r="D1320" i="14"/>
  <c r="J1320" i="14" s="1"/>
  <c r="J1225" i="14"/>
  <c r="K1260" i="14"/>
  <c r="K1261" i="14"/>
  <c r="AL138" i="1"/>
  <c r="K415" i="14"/>
  <c r="K414" i="14"/>
  <c r="AL204" i="1"/>
  <c r="E194" i="14" s="1"/>
  <c r="AL22" i="1"/>
  <c r="AK22" i="1"/>
  <c r="AL179" i="1"/>
  <c r="AK179" i="1"/>
  <c r="AL114" i="1"/>
  <c r="AK114" i="1"/>
  <c r="AL132" i="1"/>
  <c r="AK132" i="1"/>
  <c r="AL182" i="1"/>
  <c r="AK182" i="1"/>
  <c r="AL152" i="1"/>
  <c r="AK152" i="1"/>
  <c r="AL135" i="1"/>
  <c r="AK135" i="1"/>
  <c r="AL95" i="1"/>
  <c r="AK95" i="1"/>
  <c r="AL1241" i="1"/>
  <c r="AK1241" i="1"/>
  <c r="AL47" i="1"/>
  <c r="AK47" i="1"/>
  <c r="AL178" i="1"/>
  <c r="AK178" i="1"/>
  <c r="AL136" i="1"/>
  <c r="AK136" i="1"/>
  <c r="AL245" i="1"/>
  <c r="AK245" i="1"/>
  <c r="AL131" i="1"/>
  <c r="AK131" i="1"/>
  <c r="AL72" i="1"/>
  <c r="AK72" i="1"/>
  <c r="AL45" i="1"/>
  <c r="AK45" i="1"/>
  <c r="AL207" i="1"/>
  <c r="AK207" i="1"/>
  <c r="AL58" i="1"/>
  <c r="AK58" i="1"/>
  <c r="AL155" i="1"/>
  <c r="AK155" i="1"/>
  <c r="AL84" i="1"/>
  <c r="AK84" i="1"/>
  <c r="AL153" i="1"/>
  <c r="AK153" i="1"/>
  <c r="AK32" i="1"/>
  <c r="AL70" i="1"/>
  <c r="AK70" i="1"/>
  <c r="AL34" i="1"/>
  <c r="AK34" i="1"/>
  <c r="AL209" i="1"/>
  <c r="AK209" i="1"/>
  <c r="AL181" i="1"/>
  <c r="AK181" i="1"/>
  <c r="AL210" i="1"/>
  <c r="AK210" i="1"/>
  <c r="AL83" i="1"/>
  <c r="AK83" i="1"/>
  <c r="AL134" i="1"/>
  <c r="AK134" i="1"/>
  <c r="AL211" i="1"/>
  <c r="AK211" i="1"/>
  <c r="AL151" i="1"/>
  <c r="AK151" i="1"/>
  <c r="AL177" i="1"/>
  <c r="AK177" i="1"/>
  <c r="AL31" i="1"/>
  <c r="AK31" i="1"/>
  <c r="AL80" i="1"/>
  <c r="AK80" i="1"/>
  <c r="AL35" i="1"/>
  <c r="AK35" i="1"/>
  <c r="AL130" i="1"/>
  <c r="AK130" i="1"/>
  <c r="AL23" i="1"/>
  <c r="AK23" i="1"/>
  <c r="AL60" i="1"/>
  <c r="AK60" i="1"/>
  <c r="AL48" i="1"/>
  <c r="AK48" i="1"/>
  <c r="AL94" i="1"/>
  <c r="AK94" i="1"/>
  <c r="AL137" i="1"/>
  <c r="AK137" i="1"/>
  <c r="AL244" i="1"/>
  <c r="AK244" i="1"/>
  <c r="AL206" i="1"/>
  <c r="AK206" i="1"/>
  <c r="AL156" i="1"/>
  <c r="AK156" i="1"/>
  <c r="AL73" i="1"/>
  <c r="AK73" i="1"/>
  <c r="AL44" i="1"/>
  <c r="AK44" i="1"/>
  <c r="AL57" i="1"/>
  <c r="AK57" i="1"/>
  <c r="AL243" i="1"/>
  <c r="AK243" i="1"/>
  <c r="AL115" i="1"/>
  <c r="AK115" i="1"/>
  <c r="AL150" i="1"/>
  <c r="AK150" i="1"/>
  <c r="AL69" i="1"/>
  <c r="AK69" i="1"/>
  <c r="AL159" i="1"/>
  <c r="AK159" i="1"/>
  <c r="AL24" i="1"/>
  <c r="AK24" i="1"/>
  <c r="AL183" i="1"/>
  <c r="AK183" i="1"/>
  <c r="AL175" i="1"/>
  <c r="AK175" i="1"/>
  <c r="AL212" i="1"/>
  <c r="AK212" i="1"/>
  <c r="AL129" i="1"/>
  <c r="AK129" i="1"/>
  <c r="AL85" i="1"/>
  <c r="AK85" i="1"/>
  <c r="AL205" i="1"/>
  <c r="AK205" i="1"/>
  <c r="AL213" i="1"/>
  <c r="AK213" i="1"/>
  <c r="AL149" i="1"/>
  <c r="AK149" i="1"/>
  <c r="AL43" i="1"/>
  <c r="AK43" i="1"/>
  <c r="AL126" i="1"/>
  <c r="AK126" i="1"/>
  <c r="AL61" i="1"/>
  <c r="AK61" i="1"/>
  <c r="AL56" i="1"/>
  <c r="AK56" i="1"/>
  <c r="AL185" i="1"/>
  <c r="AK185" i="1"/>
  <c r="AL186" i="1"/>
  <c r="AK186" i="1"/>
  <c r="AL214" i="1"/>
  <c r="AK214" i="1"/>
  <c r="AL157" i="1"/>
  <c r="AK157" i="1"/>
  <c r="AL174" i="1"/>
  <c r="AK174" i="1"/>
  <c r="AL117" i="1"/>
  <c r="AK117" i="1"/>
  <c r="AL173" i="1"/>
  <c r="AK173" i="1"/>
  <c r="AL93" i="1"/>
  <c r="AK93" i="1"/>
  <c r="AL158" i="1"/>
  <c r="AK158" i="1"/>
  <c r="AL128" i="1"/>
  <c r="AK128" i="1"/>
  <c r="AL116" i="1"/>
  <c r="AK116" i="1"/>
  <c r="AL184" i="1"/>
  <c r="AK184" i="1"/>
  <c r="AL242" i="1"/>
  <c r="AK242" i="1"/>
  <c r="AL203" i="1"/>
  <c r="AK203" i="1"/>
  <c r="AL241" i="1"/>
  <c r="AK241" i="1"/>
  <c r="AL176" i="1"/>
  <c r="AK176" i="1"/>
  <c r="AL127" i="1"/>
  <c r="AK127" i="1"/>
  <c r="AC16" i="1"/>
  <c r="AL188" i="1"/>
  <c r="AK188" i="1"/>
  <c r="AL218" i="1"/>
  <c r="AK218" i="1"/>
  <c r="AD251" i="1"/>
  <c r="AL252" i="1"/>
  <c r="AG927" i="1"/>
  <c r="AH927" i="1" s="1"/>
  <c r="AL926" i="1"/>
  <c r="AL941" i="1"/>
  <c r="AK941" i="1"/>
  <c r="AL278" i="1"/>
  <c r="AK278" i="1"/>
  <c r="AD349" i="1"/>
  <c r="AL320" i="1"/>
  <c r="AL36" i="1"/>
  <c r="AK36" i="1"/>
  <c r="AL187" i="1"/>
  <c r="AK187" i="1"/>
  <c r="AL281" i="1"/>
  <c r="AK281" i="1"/>
  <c r="AL171" i="1"/>
  <c r="AK171" i="1"/>
  <c r="AL118" i="1"/>
  <c r="AK118" i="1"/>
  <c r="AL92" i="1"/>
  <c r="AK92" i="1"/>
  <c r="AL148" i="1"/>
  <c r="AK148" i="1"/>
  <c r="AA18" i="1"/>
  <c r="AC18" i="1" s="1"/>
  <c r="AL314" i="1"/>
  <c r="AK314" i="1"/>
  <c r="AL483" i="1"/>
  <c r="AK483" i="1"/>
  <c r="AD1125" i="1"/>
  <c r="AL1112" i="1"/>
  <c r="AL517" i="1"/>
  <c r="AF522" i="1"/>
  <c r="AL515" i="1"/>
  <c r="AK515" i="1"/>
  <c r="AL527" i="1"/>
  <c r="AK527" i="1"/>
  <c r="AL643" i="1"/>
  <c r="AK643" i="1"/>
  <c r="AL930" i="1"/>
  <c r="AK930" i="1"/>
  <c r="AL986" i="1"/>
  <c r="AK986" i="1"/>
  <c r="AL68" i="1"/>
  <c r="AK68" i="1"/>
  <c r="AL240" i="1"/>
  <c r="AK240" i="1"/>
  <c r="AL277" i="1"/>
  <c r="AK277" i="1"/>
  <c r="AL781" i="1"/>
  <c r="AK781" i="1"/>
  <c r="AD771" i="1"/>
  <c r="AL772" i="1"/>
  <c r="AL663" i="1"/>
  <c r="AK663" i="1"/>
  <c r="AL769" i="1"/>
  <c r="AK769" i="1"/>
  <c r="AF773" i="1"/>
  <c r="AL978" i="1"/>
  <c r="AK978" i="1"/>
  <c r="AL1148" i="1"/>
  <c r="AK1148" i="1"/>
  <c r="AL1191" i="1"/>
  <c r="AK1191" i="1"/>
  <c r="AF1204" i="1"/>
  <c r="AG1126" i="1"/>
  <c r="AH1126" i="1" s="1"/>
  <c r="AL257" i="1"/>
  <c r="AK257" i="1"/>
  <c r="AL49" i="1"/>
  <c r="AK49" i="1"/>
  <c r="AL139" i="1"/>
  <c r="AK139" i="1"/>
  <c r="AL50" i="1"/>
  <c r="AK50" i="1"/>
  <c r="AL160" i="1"/>
  <c r="AK160" i="1"/>
  <c r="AL201" i="1"/>
  <c r="AK201" i="1"/>
  <c r="AL237" i="1"/>
  <c r="AK237" i="1"/>
  <c r="AL217" i="1"/>
  <c r="AK217" i="1"/>
  <c r="AL255" i="1"/>
  <c r="AK255" i="1"/>
  <c r="AL170" i="1"/>
  <c r="AK170" i="1"/>
  <c r="AL313" i="1"/>
  <c r="AK313" i="1"/>
  <c r="AD821" i="1"/>
  <c r="AL804" i="1"/>
  <c r="AD945" i="1"/>
  <c r="AL928" i="1"/>
  <c r="AL506" i="1"/>
  <c r="AK506" i="1"/>
  <c r="AL777" i="1"/>
  <c r="AK777" i="1"/>
  <c r="AL970" i="1"/>
  <c r="AK970" i="1"/>
  <c r="AL1130" i="1"/>
  <c r="AK1130" i="1"/>
  <c r="AL1147" i="1"/>
  <c r="AK1147" i="1"/>
  <c r="AL1227" i="1"/>
  <c r="AF1229" i="1"/>
  <c r="AL1238" i="1"/>
  <c r="AK1238" i="1"/>
  <c r="AL940" i="1"/>
  <c r="AK940" i="1"/>
  <c r="AL1061" i="1"/>
  <c r="AK1061" i="1"/>
  <c r="AL189" i="1"/>
  <c r="AK189" i="1"/>
  <c r="AL62" i="1"/>
  <c r="AK62" i="1"/>
  <c r="AL42" i="1"/>
  <c r="AK42" i="1"/>
  <c r="AL280" i="1"/>
  <c r="AK280" i="1"/>
  <c r="AL279" i="1"/>
  <c r="AK279" i="1"/>
  <c r="AL172" i="1"/>
  <c r="AK172" i="1"/>
  <c r="AL125" i="1"/>
  <c r="AK125" i="1"/>
  <c r="AD785" i="1"/>
  <c r="AL774" i="1"/>
  <c r="AL680" i="1"/>
  <c r="E670" i="14" s="1"/>
  <c r="AD802" i="1"/>
  <c r="AL787" i="1"/>
  <c r="AL977" i="1"/>
  <c r="AK977" i="1"/>
  <c r="AL997" i="1"/>
  <c r="AK997" i="1"/>
  <c r="AL1046" i="1"/>
  <c r="AK1046" i="1"/>
  <c r="AL1237" i="1"/>
  <c r="AK1237" i="1"/>
  <c r="AL1290" i="1"/>
  <c r="AK1290" i="1"/>
  <c r="AL1341" i="1"/>
  <c r="AK1341" i="1"/>
  <c r="AF1350" i="1"/>
  <c r="AH1336" i="1"/>
  <c r="AL238" i="1"/>
  <c r="AK238" i="1"/>
  <c r="AL140" i="1"/>
  <c r="AK140" i="1"/>
  <c r="AD1037" i="1"/>
  <c r="AL1022" i="1"/>
  <c r="AL654" i="1"/>
  <c r="AK654" i="1"/>
  <c r="AA14" i="1"/>
  <c r="AL1085" i="1"/>
  <c r="AK1085" i="1"/>
  <c r="AL528" i="1"/>
  <c r="AK528" i="1"/>
  <c r="AL673" i="1"/>
  <c r="AF675" i="1"/>
  <c r="AL931" i="1"/>
  <c r="AK931" i="1"/>
  <c r="AL1045" i="1"/>
  <c r="AK1045" i="1"/>
  <c r="AL1236" i="1"/>
  <c r="AK1236" i="1"/>
  <c r="AG350" i="1"/>
  <c r="AH350" i="1" s="1"/>
  <c r="AL1139" i="1"/>
  <c r="AK1139" i="1"/>
  <c r="AD612" i="1"/>
  <c r="AL596" i="1"/>
  <c r="AL996" i="1"/>
  <c r="AK996" i="1"/>
  <c r="AL1190" i="1"/>
  <c r="AK1190" i="1"/>
  <c r="AL202" i="1"/>
  <c r="AK202" i="1"/>
  <c r="AL199" i="1"/>
  <c r="AK199" i="1"/>
  <c r="AL256" i="1"/>
  <c r="AK256" i="1"/>
  <c r="AL79" i="1"/>
  <c r="AK79" i="1"/>
  <c r="AF1098" i="1"/>
  <c r="AL1092" i="1"/>
  <c r="AK1092" i="1"/>
  <c r="AL30" i="1"/>
  <c r="AK30" i="1"/>
  <c r="AL200" i="1"/>
  <c r="AK200" i="1"/>
  <c r="AL216" i="1"/>
  <c r="AK216" i="1"/>
  <c r="AL215" i="1"/>
  <c r="AK215" i="1"/>
  <c r="AL239" i="1"/>
  <c r="AK239" i="1"/>
  <c r="AL258" i="1"/>
  <c r="AK258" i="1"/>
  <c r="AL254" i="1"/>
  <c r="AK254" i="1"/>
  <c r="AL161" i="1"/>
  <c r="AK161" i="1"/>
  <c r="AL74" i="1"/>
  <c r="AK74" i="1"/>
  <c r="AD1186" i="1"/>
  <c r="AL1175" i="1"/>
  <c r="AL505" i="1"/>
  <c r="AK505" i="1"/>
  <c r="AL783" i="1"/>
  <c r="AF786" i="1"/>
  <c r="AL817" i="1"/>
  <c r="AK817" i="1"/>
  <c r="AL976" i="1"/>
  <c r="AK976" i="1"/>
  <c r="AL987" i="1"/>
  <c r="AK987" i="1"/>
  <c r="AL1340" i="1"/>
  <c r="AK1340" i="1"/>
  <c r="AD1142" i="1"/>
  <c r="AL1128" i="1"/>
  <c r="AD981" i="1"/>
  <c r="AL965" i="1"/>
  <c r="AL37" i="1"/>
  <c r="AK37" i="1"/>
  <c r="AL41" i="1"/>
  <c r="AK41" i="1"/>
  <c r="AK122" i="1"/>
  <c r="AL122" i="1"/>
  <c r="AK164" i="1"/>
  <c r="AL164" i="1"/>
  <c r="AK166" i="1"/>
  <c r="AL166" i="1"/>
  <c r="AK55" i="1"/>
  <c r="AL55" i="1"/>
  <c r="AL65" i="1"/>
  <c r="AK65" i="1"/>
  <c r="AL89" i="1"/>
  <c r="AK89" i="1"/>
  <c r="AL197" i="1"/>
  <c r="AK197" i="1"/>
  <c r="AK64" i="1"/>
  <c r="AL64" i="1"/>
  <c r="AL221" i="1"/>
  <c r="AK221" i="1"/>
  <c r="AK232" i="1"/>
  <c r="AL232" i="1"/>
  <c r="AF319" i="1"/>
  <c r="AL305" i="1"/>
  <c r="AK305" i="1"/>
  <c r="AK307" i="1"/>
  <c r="AL307" i="1"/>
  <c r="AK532" i="1"/>
  <c r="AL532" i="1"/>
  <c r="AK652" i="1"/>
  <c r="AL652" i="1"/>
  <c r="AK666" i="1"/>
  <c r="AL666" i="1"/>
  <c r="AL814" i="1"/>
  <c r="AK814" i="1"/>
  <c r="AK808" i="1"/>
  <c r="AL808" i="1"/>
  <c r="AK932" i="1"/>
  <c r="AL932" i="1"/>
  <c r="AK992" i="1"/>
  <c r="AL992" i="1"/>
  <c r="AK1255" i="1"/>
  <c r="AL1255" i="1"/>
  <c r="E1245" i="14" s="1"/>
  <c r="BM1245" i="14" s="1"/>
  <c r="AL1257" i="1"/>
  <c r="AK1257" i="1"/>
  <c r="AK1292" i="1"/>
  <c r="AL1292" i="1"/>
  <c r="AK1343" i="1"/>
  <c r="AL1343" i="1"/>
  <c r="AK26" i="1"/>
  <c r="AL26" i="1"/>
  <c r="AK124" i="1"/>
  <c r="AL124" i="1"/>
  <c r="AK120" i="1"/>
  <c r="AL120" i="1"/>
  <c r="AK162" i="1"/>
  <c r="AL162" i="1"/>
  <c r="AK275" i="1"/>
  <c r="AL275" i="1"/>
  <c r="AK271" i="1"/>
  <c r="AL271" i="1"/>
  <c r="AL53" i="1"/>
  <c r="AK53" i="1"/>
  <c r="AK192" i="1"/>
  <c r="AL192" i="1"/>
  <c r="AL141" i="1"/>
  <c r="AK141" i="1"/>
  <c r="AK220" i="1"/>
  <c r="AL220" i="1"/>
  <c r="AK66" i="1"/>
  <c r="AL66" i="1"/>
  <c r="AK234" i="1"/>
  <c r="AL234" i="1"/>
  <c r="AK223" i="1"/>
  <c r="AL223" i="1"/>
  <c r="AK303" i="1"/>
  <c r="AL303" i="1"/>
  <c r="AK299" i="1"/>
  <c r="AL299" i="1"/>
  <c r="AK1152" i="1"/>
  <c r="AL1152" i="1"/>
  <c r="AL1090" i="1"/>
  <c r="AK1090" i="1"/>
  <c r="AK514" i="1"/>
  <c r="AL514" i="1"/>
  <c r="AK510" i="1"/>
  <c r="AL510" i="1"/>
  <c r="AL513" i="1"/>
  <c r="AK513" i="1"/>
  <c r="AK644" i="1"/>
  <c r="AL644" i="1"/>
  <c r="AK648" i="1"/>
  <c r="AL648" i="1"/>
  <c r="AL669" i="1"/>
  <c r="AK669" i="1"/>
  <c r="AK779" i="1"/>
  <c r="AL779" i="1"/>
  <c r="AK939" i="1"/>
  <c r="AL939" i="1"/>
  <c r="AK1048" i="1"/>
  <c r="AL1048" i="1"/>
  <c r="AK1137" i="1"/>
  <c r="AL1137" i="1"/>
  <c r="AK1155" i="1"/>
  <c r="AL1155" i="1"/>
  <c r="AL1226" i="1"/>
  <c r="AK1226" i="1"/>
  <c r="AK1254" i="1"/>
  <c r="AL1254" i="1"/>
  <c r="AK1342" i="1"/>
  <c r="AL1342" i="1"/>
  <c r="AK39" i="1"/>
  <c r="AL39" i="1"/>
  <c r="AL25" i="1"/>
  <c r="AK25" i="1"/>
  <c r="AK260" i="1"/>
  <c r="AL260" i="1"/>
  <c r="AL121" i="1"/>
  <c r="AK121" i="1"/>
  <c r="AK276" i="1"/>
  <c r="AL276" i="1"/>
  <c r="AK163" i="1"/>
  <c r="AL163" i="1"/>
  <c r="AK266" i="1"/>
  <c r="AL266" i="1"/>
  <c r="AK51" i="1"/>
  <c r="AL51" i="1"/>
  <c r="AK194" i="1"/>
  <c r="AL194" i="1"/>
  <c r="AK144" i="1"/>
  <c r="AL144" i="1"/>
  <c r="AL229" i="1"/>
  <c r="AK229" i="1"/>
  <c r="AK147" i="1"/>
  <c r="AL147" i="1"/>
  <c r="AK228" i="1"/>
  <c r="AL228" i="1"/>
  <c r="AK306" i="1"/>
  <c r="AL306" i="1"/>
  <c r="AK295" i="1"/>
  <c r="AL295" i="1"/>
  <c r="AD1294" i="1"/>
  <c r="AK1295" i="1"/>
  <c r="AL1295" i="1"/>
  <c r="AL1066" i="1"/>
  <c r="AK1066" i="1"/>
  <c r="AL309" i="1"/>
  <c r="AK309" i="1"/>
  <c r="AK535" i="1"/>
  <c r="AL535" i="1"/>
  <c r="AK531" i="1"/>
  <c r="AL531" i="1"/>
  <c r="AK651" i="1"/>
  <c r="AL651" i="1"/>
  <c r="AL665" i="1"/>
  <c r="AK665" i="1"/>
  <c r="AK778" i="1"/>
  <c r="AL778" i="1"/>
  <c r="AK813" i="1"/>
  <c r="AL813" i="1"/>
  <c r="AL810" i="1"/>
  <c r="AK810" i="1"/>
  <c r="AK936" i="1"/>
  <c r="AL936" i="1"/>
  <c r="AK973" i="1"/>
  <c r="AL973" i="1"/>
  <c r="AK995" i="1"/>
  <c r="AL995" i="1"/>
  <c r="AK991" i="1"/>
  <c r="AL991" i="1"/>
  <c r="AK1065" i="1"/>
  <c r="AL1065" i="1"/>
  <c r="AK1133" i="1"/>
  <c r="AL1133" i="1"/>
  <c r="AL1154" i="1"/>
  <c r="AK1154" i="1"/>
  <c r="AK1224" i="1"/>
  <c r="AL1224" i="1"/>
  <c r="AL29" i="1"/>
  <c r="AK29" i="1"/>
  <c r="AK103" i="1"/>
  <c r="AL103" i="1"/>
  <c r="AK259" i="1"/>
  <c r="AL259" i="1"/>
  <c r="AK78" i="1"/>
  <c r="AL78" i="1"/>
  <c r="AK119" i="1"/>
  <c r="AL119" i="1"/>
  <c r="AL273" i="1"/>
  <c r="AK273" i="1"/>
  <c r="AK168" i="1"/>
  <c r="AL168" i="1"/>
  <c r="AK270" i="1"/>
  <c r="AL270" i="1"/>
  <c r="AK52" i="1"/>
  <c r="AL52" i="1"/>
  <c r="AK190" i="1"/>
  <c r="AL190" i="1"/>
  <c r="AK90" i="1"/>
  <c r="AL90" i="1"/>
  <c r="AK222" i="1"/>
  <c r="AL222" i="1"/>
  <c r="AK219" i="1"/>
  <c r="AL219" i="1"/>
  <c r="AK311" i="1"/>
  <c r="AL311" i="1"/>
  <c r="AK302" i="1"/>
  <c r="AL302" i="1"/>
  <c r="AL1086" i="1"/>
  <c r="AK1086" i="1"/>
  <c r="AG1204" i="1"/>
  <c r="AK1192" i="1"/>
  <c r="AL1192" i="1"/>
  <c r="AK1087" i="1"/>
  <c r="AL1087" i="1"/>
  <c r="AK304" i="1"/>
  <c r="AL304" i="1"/>
  <c r="AK512" i="1"/>
  <c r="AL512" i="1"/>
  <c r="AK647" i="1"/>
  <c r="AL647" i="1"/>
  <c r="AK668" i="1"/>
  <c r="AL668" i="1"/>
  <c r="AK780" i="1"/>
  <c r="AL780" i="1"/>
  <c r="AL938" i="1"/>
  <c r="AK938" i="1"/>
  <c r="AK1064" i="1"/>
  <c r="AL1064" i="1"/>
  <c r="AK1136" i="1"/>
  <c r="AL1136" i="1"/>
  <c r="AK1153" i="1"/>
  <c r="AL1153" i="1"/>
  <c r="AK1225" i="1"/>
  <c r="AL1225" i="1"/>
  <c r="AH1266" i="1"/>
  <c r="AL1253" i="1"/>
  <c r="AK1253" i="1"/>
  <c r="AK27" i="1"/>
  <c r="AL27" i="1"/>
  <c r="AK146" i="1"/>
  <c r="AL146" i="1"/>
  <c r="AK28" i="1"/>
  <c r="AL28" i="1"/>
  <c r="AK143" i="1"/>
  <c r="AL143" i="1"/>
  <c r="AK75" i="1"/>
  <c r="AL75" i="1"/>
  <c r="AK123" i="1"/>
  <c r="AL123" i="1"/>
  <c r="AK264" i="1"/>
  <c r="AL264" i="1"/>
  <c r="AL265" i="1"/>
  <c r="AK265" i="1"/>
  <c r="AK230" i="1"/>
  <c r="AL230" i="1"/>
  <c r="AK88" i="1"/>
  <c r="AL88" i="1"/>
  <c r="AK195" i="1"/>
  <c r="AL195" i="1"/>
  <c r="AK235" i="1"/>
  <c r="AL235" i="1"/>
  <c r="AL269" i="1"/>
  <c r="AK269" i="1"/>
  <c r="AL225" i="1"/>
  <c r="AK225" i="1"/>
  <c r="AK300" i="1"/>
  <c r="AL300" i="1"/>
  <c r="AK312" i="1"/>
  <c r="AL312" i="1"/>
  <c r="AL297" i="1"/>
  <c r="AK297" i="1"/>
  <c r="AK543" i="1"/>
  <c r="AL543" i="1"/>
  <c r="AL509" i="1"/>
  <c r="AK509" i="1"/>
  <c r="AK507" i="1"/>
  <c r="AL507" i="1"/>
  <c r="AK534" i="1"/>
  <c r="AL534" i="1"/>
  <c r="AK530" i="1"/>
  <c r="AL530" i="1"/>
  <c r="AK650" i="1"/>
  <c r="AL650" i="1"/>
  <c r="AK664" i="1"/>
  <c r="AL664" i="1"/>
  <c r="AK768" i="1"/>
  <c r="AL768" i="1"/>
  <c r="AK809" i="1"/>
  <c r="AL809" i="1"/>
  <c r="AK935" i="1"/>
  <c r="AL935" i="1"/>
  <c r="AK972" i="1"/>
  <c r="AL972" i="1"/>
  <c r="AL990" i="1"/>
  <c r="AK990" i="1"/>
  <c r="AK1051" i="1"/>
  <c r="AL1051" i="1"/>
  <c r="AK1063" i="1"/>
  <c r="AL1063" i="1"/>
  <c r="AK1132" i="1"/>
  <c r="AL1132" i="1"/>
  <c r="AK1135" i="1"/>
  <c r="AL1135" i="1"/>
  <c r="AK1151" i="1"/>
  <c r="AL1151" i="1"/>
  <c r="AK1223" i="1"/>
  <c r="AL1223" i="1"/>
  <c r="AK1291" i="1"/>
  <c r="AL1291" i="1"/>
  <c r="AK38" i="1"/>
  <c r="AL38" i="1"/>
  <c r="AL77" i="1"/>
  <c r="AK77" i="1"/>
  <c r="AL169" i="1"/>
  <c r="AK169" i="1"/>
  <c r="AK272" i="1"/>
  <c r="AL272" i="1"/>
  <c r="AK263" i="1"/>
  <c r="AL263" i="1"/>
  <c r="AK196" i="1"/>
  <c r="AL196" i="1"/>
  <c r="AK224" i="1"/>
  <c r="AL224" i="1"/>
  <c r="AL145" i="1"/>
  <c r="AK145" i="1"/>
  <c r="AK191" i="1"/>
  <c r="AL191" i="1"/>
  <c r="AL233" i="1"/>
  <c r="AK233" i="1"/>
  <c r="AK262" i="1"/>
  <c r="AL262" i="1"/>
  <c r="AK86" i="1"/>
  <c r="AL86" i="1"/>
  <c r="AK298" i="1"/>
  <c r="AL298" i="1"/>
  <c r="AK308" i="1"/>
  <c r="AL308" i="1"/>
  <c r="AK1091" i="1"/>
  <c r="AL1091" i="1"/>
  <c r="AK1089" i="1"/>
  <c r="AL1089" i="1"/>
  <c r="AK1047" i="1"/>
  <c r="AL1047" i="1"/>
  <c r="AK1088" i="1"/>
  <c r="AL1088" i="1"/>
  <c r="AK511" i="1"/>
  <c r="AL511" i="1"/>
  <c r="AK671" i="1"/>
  <c r="AL671" i="1"/>
  <c r="AK667" i="1"/>
  <c r="AL667" i="1"/>
  <c r="AL765" i="1"/>
  <c r="AK765" i="1"/>
  <c r="AK764" i="1"/>
  <c r="AL764" i="1"/>
  <c r="AK816" i="1"/>
  <c r="AL816" i="1"/>
  <c r="AK812" i="1"/>
  <c r="AL812" i="1"/>
  <c r="AK975" i="1"/>
  <c r="AL975" i="1"/>
  <c r="AK993" i="1"/>
  <c r="AL993" i="1"/>
  <c r="AK989" i="1"/>
  <c r="AL989" i="1"/>
  <c r="AL1050" i="1"/>
  <c r="AK1050" i="1"/>
  <c r="AL1150" i="1"/>
  <c r="AK1150" i="1"/>
  <c r="AL1222" i="1"/>
  <c r="AK1222" i="1"/>
  <c r="AK1345" i="1"/>
  <c r="AL1345" i="1"/>
  <c r="AK76" i="1"/>
  <c r="AL76" i="1"/>
  <c r="AK167" i="1"/>
  <c r="AL167" i="1"/>
  <c r="AK268" i="1"/>
  <c r="AL268" i="1"/>
  <c r="AL261" i="1"/>
  <c r="AK261" i="1"/>
  <c r="AK198" i="1"/>
  <c r="AL198" i="1"/>
  <c r="AK236" i="1"/>
  <c r="AL236" i="1"/>
  <c r="AK91" i="1"/>
  <c r="AL91" i="1"/>
  <c r="AK54" i="1"/>
  <c r="AL54" i="1"/>
  <c r="AK226" i="1"/>
  <c r="AL226" i="1"/>
  <c r="AK142" i="1"/>
  <c r="AL142" i="1"/>
  <c r="AL301" i="1"/>
  <c r="AK301" i="1"/>
  <c r="AK508" i="1"/>
  <c r="AL508" i="1"/>
  <c r="AL533" i="1"/>
  <c r="AK533" i="1"/>
  <c r="AK646" i="1"/>
  <c r="AL646" i="1"/>
  <c r="AL653" i="1"/>
  <c r="AK653" i="1"/>
  <c r="AK767" i="1"/>
  <c r="AL767" i="1"/>
  <c r="AK815" i="1"/>
  <c r="AL815" i="1"/>
  <c r="AL934" i="1"/>
  <c r="AK934" i="1"/>
  <c r="AK971" i="1"/>
  <c r="AL971" i="1"/>
  <c r="AF1057" i="1"/>
  <c r="AK1052" i="1"/>
  <c r="AL1052" i="1"/>
  <c r="AL1062" i="1"/>
  <c r="AK1062" i="1"/>
  <c r="AK1131" i="1"/>
  <c r="AL1131" i="1"/>
  <c r="AL1134" i="1"/>
  <c r="AK1134" i="1"/>
  <c r="AK1149" i="1"/>
  <c r="AL1149" i="1"/>
  <c r="AK1239" i="1"/>
  <c r="AL1239" i="1"/>
  <c r="AK1294" i="1"/>
  <c r="AL1294" i="1"/>
  <c r="AK40" i="1"/>
  <c r="AL40" i="1"/>
  <c r="AL165" i="1"/>
  <c r="AK165" i="1"/>
  <c r="AK274" i="1"/>
  <c r="AL274" i="1"/>
  <c r="AK267" i="1"/>
  <c r="AL267" i="1"/>
  <c r="AL193" i="1"/>
  <c r="AK193" i="1"/>
  <c r="AK227" i="1"/>
  <c r="AL227" i="1"/>
  <c r="AK87" i="1"/>
  <c r="AL87" i="1"/>
  <c r="AK67" i="1"/>
  <c r="AL67" i="1"/>
  <c r="AK63" i="1"/>
  <c r="AL63" i="1"/>
  <c r="AK231" i="1"/>
  <c r="AL231" i="1"/>
  <c r="AK310" i="1"/>
  <c r="AL310" i="1"/>
  <c r="AK296" i="1"/>
  <c r="AL296" i="1"/>
  <c r="AL1346" i="1"/>
  <c r="AK1346" i="1"/>
  <c r="AL529" i="1"/>
  <c r="AK529" i="1"/>
  <c r="AL645" i="1"/>
  <c r="AK645" i="1"/>
  <c r="AL649" i="1"/>
  <c r="AK649" i="1"/>
  <c r="AK670" i="1"/>
  <c r="AL670" i="1"/>
  <c r="AK763" i="1"/>
  <c r="AL763" i="1"/>
  <c r="AK766" i="1"/>
  <c r="AL766" i="1"/>
  <c r="AK807" i="1"/>
  <c r="AL807" i="1"/>
  <c r="AK811" i="1"/>
  <c r="AL811" i="1"/>
  <c r="AK933" i="1"/>
  <c r="AL933" i="1"/>
  <c r="AK937" i="1"/>
  <c r="AL937" i="1"/>
  <c r="AL974" i="1"/>
  <c r="AK974" i="1"/>
  <c r="AL994" i="1"/>
  <c r="AK994" i="1"/>
  <c r="AK988" i="1"/>
  <c r="AL988" i="1"/>
  <c r="AK1049" i="1"/>
  <c r="AL1049" i="1"/>
  <c r="AL1138" i="1"/>
  <c r="AK1138" i="1"/>
  <c r="AK1256" i="1"/>
  <c r="AL1256" i="1"/>
  <c r="AK1258" i="1"/>
  <c r="AL1258" i="1"/>
  <c r="AK1293" i="1"/>
  <c r="AL1293" i="1"/>
  <c r="AK1344" i="1"/>
  <c r="AL1344" i="1"/>
  <c r="AD764" i="1"/>
  <c r="AD1345" i="1"/>
  <c r="AG1057" i="1"/>
  <c r="AG786" i="1"/>
  <c r="AF1071" i="1"/>
  <c r="AH1038" i="1"/>
  <c r="AG1229" i="1"/>
  <c r="AG1071" i="1"/>
  <c r="AG773" i="1"/>
  <c r="AD1044" i="1"/>
  <c r="AD1054" i="1"/>
  <c r="AF982" i="1"/>
  <c r="AF1143" i="1"/>
  <c r="AF946" i="1"/>
  <c r="AD1189" i="1"/>
  <c r="AF1301" i="1"/>
  <c r="AD777" i="1"/>
  <c r="AG803" i="1"/>
  <c r="AH803" i="1" s="1"/>
  <c r="AD943" i="1"/>
  <c r="AF1250" i="1"/>
  <c r="AD930" i="1"/>
  <c r="AD1260" i="1"/>
  <c r="AD1173" i="1"/>
  <c r="AG1174" i="1"/>
  <c r="AH1174" i="1" s="1"/>
  <c r="AD1217" i="1"/>
  <c r="AG1218" i="1"/>
  <c r="AH1218" i="1" s="1"/>
  <c r="AD871" i="1"/>
  <c r="AG872" i="1"/>
  <c r="AH872" i="1" s="1"/>
  <c r="AG964" i="1"/>
  <c r="AH964" i="1" s="1"/>
  <c r="AD963" i="1"/>
  <c r="AD969" i="1"/>
  <c r="AD1020" i="1"/>
  <c r="AG1021" i="1"/>
  <c r="AH1021" i="1" s="1"/>
  <c r="AD1129" i="1"/>
  <c r="AD1237" i="1"/>
  <c r="AD846" i="1"/>
  <c r="AG847" i="1"/>
  <c r="AH847" i="1" s="1"/>
  <c r="AH1314" i="1"/>
  <c r="AD901" i="1"/>
  <c r="AG902" i="1"/>
  <c r="AH902" i="1" s="1"/>
  <c r="AD1249" i="1"/>
  <c r="AG1250" i="1"/>
  <c r="AD1265" i="1"/>
  <c r="AD1228" i="1"/>
  <c r="AF822" i="1"/>
  <c r="AD979" i="1"/>
  <c r="AD1139" i="1"/>
  <c r="AD1288" i="1"/>
  <c r="AG1187" i="1"/>
  <c r="AH1187" i="1" s="1"/>
  <c r="AF1327" i="1"/>
  <c r="AD1110" i="1"/>
  <c r="AG1111" i="1"/>
  <c r="AH1111" i="1" s="1"/>
  <c r="AH1287" i="1"/>
  <c r="AD1259" i="1"/>
  <c r="AD656" i="1"/>
  <c r="AD662" i="1"/>
  <c r="AD978" i="1"/>
  <c r="AD1141" i="1"/>
  <c r="AD1191" i="1"/>
  <c r="AH1364" i="1"/>
  <c r="AD1080" i="1"/>
  <c r="AG1081" i="1"/>
  <c r="AH1081" i="1" s="1"/>
  <c r="AD1344" i="1"/>
  <c r="AD1342" i="1"/>
  <c r="AD1338" i="1"/>
  <c r="AD1337" i="1"/>
  <c r="AD1339" i="1"/>
  <c r="AD1343" i="1"/>
  <c r="AD1340" i="1"/>
  <c r="AD1341" i="1"/>
  <c r="AD1291" i="1"/>
  <c r="AD1290" i="1"/>
  <c r="AD1293" i="1"/>
  <c r="AD1292" i="1"/>
  <c r="AD1289" i="1"/>
  <c r="AF1262" i="1"/>
  <c r="AD1252" i="1"/>
  <c r="AD1257" i="1"/>
  <c r="AG1262" i="1"/>
  <c r="AD1253" i="1"/>
  <c r="AD1261" i="1"/>
  <c r="AD1258" i="1"/>
  <c r="AD1255" i="1"/>
  <c r="AD1254" i="1"/>
  <c r="AD1256" i="1"/>
  <c r="AF1240" i="1"/>
  <c r="AD1235" i="1"/>
  <c r="AD1234" i="1"/>
  <c r="AD1238" i="1"/>
  <c r="AD1231" i="1"/>
  <c r="AD1233" i="1"/>
  <c r="AD1236" i="1"/>
  <c r="AD1232" i="1"/>
  <c r="AD1224" i="1"/>
  <c r="AD1222" i="1"/>
  <c r="AD1226" i="1"/>
  <c r="AD1223" i="1"/>
  <c r="AD1221" i="1"/>
  <c r="AD1227" i="1"/>
  <c r="AD1225" i="1"/>
  <c r="AD1190" i="1"/>
  <c r="AD1203" i="1"/>
  <c r="AD1188" i="1"/>
  <c r="AD1146" i="1"/>
  <c r="AF1160" i="1"/>
  <c r="AD1151" i="1"/>
  <c r="AD1145" i="1"/>
  <c r="AG1160" i="1"/>
  <c r="AD1158" i="1"/>
  <c r="AD1155" i="1"/>
  <c r="AD1154" i="1"/>
  <c r="AD1156" i="1"/>
  <c r="AD1153" i="1"/>
  <c r="AD1159" i="1"/>
  <c r="AD1149" i="1"/>
  <c r="AD1157" i="1"/>
  <c r="AD1147" i="1"/>
  <c r="AD1144" i="1"/>
  <c r="AD1150" i="1"/>
  <c r="AD1148" i="1"/>
  <c r="AD1133" i="1"/>
  <c r="AD1135" i="1"/>
  <c r="AD1132" i="1"/>
  <c r="AG1143" i="1"/>
  <c r="AD1138" i="1"/>
  <c r="AD1137" i="1"/>
  <c r="AD1140" i="1"/>
  <c r="AD1136" i="1"/>
  <c r="AD1064" i="1"/>
  <c r="AD1131" i="1"/>
  <c r="AD1134" i="1"/>
  <c r="AD1130" i="1"/>
  <c r="AG1098" i="1"/>
  <c r="AD1068" i="1"/>
  <c r="AD1051" i="1"/>
  <c r="AD1067" i="1"/>
  <c r="AD1070" i="1"/>
  <c r="AD1061" i="1"/>
  <c r="AD1069" i="1"/>
  <c r="AD1060" i="1"/>
  <c r="AD1059" i="1"/>
  <c r="AD1055" i="1"/>
  <c r="AD1058" i="1"/>
  <c r="AD1053" i="1"/>
  <c r="AD1063" i="1"/>
  <c r="AD1065" i="1"/>
  <c r="AD1062" i="1"/>
  <c r="AD1048" i="1"/>
  <c r="AD1050" i="1"/>
  <c r="AD1056" i="1"/>
  <c r="AD1043" i="1"/>
  <c r="AD1049" i="1"/>
  <c r="AD1052" i="1"/>
  <c r="AD1042" i="1"/>
  <c r="AD1041" i="1"/>
  <c r="AD1040" i="1"/>
  <c r="AD1039" i="1"/>
  <c r="AD1045" i="1"/>
  <c r="AD1046" i="1"/>
  <c r="AD1000" i="1"/>
  <c r="AD996" i="1"/>
  <c r="AF1002" i="1"/>
  <c r="AD998" i="1"/>
  <c r="AG1002" i="1"/>
  <c r="AD991" i="1"/>
  <c r="AD992" i="1"/>
  <c r="AD993" i="1"/>
  <c r="AD999" i="1"/>
  <c r="AD1001" i="1"/>
  <c r="AD994" i="1"/>
  <c r="AD990" i="1"/>
  <c r="AD986" i="1"/>
  <c r="AD983" i="1"/>
  <c r="AD985" i="1"/>
  <c r="AD989" i="1"/>
  <c r="AD988" i="1"/>
  <c r="AD984" i="1"/>
  <c r="AD995" i="1"/>
  <c r="AD987" i="1"/>
  <c r="AD997" i="1"/>
  <c r="AD1004" i="1"/>
  <c r="AG982" i="1"/>
  <c r="AD972" i="1"/>
  <c r="AD976" i="1"/>
  <c r="AD980" i="1"/>
  <c r="AD973" i="1"/>
  <c r="AD974" i="1"/>
  <c r="AD977" i="1"/>
  <c r="AD968" i="1"/>
  <c r="AD975" i="1"/>
  <c r="AD967" i="1"/>
  <c r="AD971" i="1"/>
  <c r="AD966" i="1"/>
  <c r="AD970" i="1"/>
  <c r="AD513" i="1"/>
  <c r="AD935" i="1"/>
  <c r="AD938" i="1"/>
  <c r="AD957" i="1"/>
  <c r="AD931" i="1"/>
  <c r="AG946" i="1"/>
  <c r="AD941" i="1"/>
  <c r="AD937" i="1"/>
  <c r="AD933" i="1"/>
  <c r="AD932" i="1"/>
  <c r="AD936" i="1"/>
  <c r="AD942" i="1"/>
  <c r="AD929" i="1"/>
  <c r="AD934" i="1"/>
  <c r="AD939" i="1"/>
  <c r="AD940" i="1"/>
  <c r="AD944" i="1"/>
  <c r="AD925" i="1"/>
  <c r="AD806" i="1"/>
  <c r="AD814" i="1"/>
  <c r="AD810" i="1"/>
  <c r="AG822" i="1"/>
  <c r="AD812" i="1"/>
  <c r="AD808" i="1"/>
  <c r="AD815" i="1"/>
  <c r="AD805" i="1"/>
  <c r="AD817" i="1"/>
  <c r="AD819" i="1"/>
  <c r="AD816" i="1"/>
  <c r="AD811" i="1"/>
  <c r="AD818" i="1"/>
  <c r="AD813" i="1"/>
  <c r="AD807" i="1"/>
  <c r="AD809" i="1"/>
  <c r="AF285" i="1"/>
  <c r="AD782" i="1"/>
  <c r="AD776" i="1"/>
  <c r="AD780" i="1"/>
  <c r="AD775" i="1"/>
  <c r="AD778" i="1"/>
  <c r="AD781" i="1"/>
  <c r="AD784" i="1"/>
  <c r="AD779" i="1"/>
  <c r="AD783" i="1"/>
  <c r="AD787" i="1"/>
  <c r="AD769" i="1"/>
  <c r="AD766" i="1"/>
  <c r="AD768" i="1"/>
  <c r="AD762" i="1"/>
  <c r="AD765" i="1"/>
  <c r="AD761" i="1"/>
  <c r="AD767" i="1"/>
  <c r="AD763" i="1"/>
  <c r="AD770" i="1"/>
  <c r="AD760" i="1"/>
  <c r="AD661" i="1"/>
  <c r="AD450" i="1"/>
  <c r="AG451" i="1"/>
  <c r="AH451" i="1" s="1"/>
  <c r="AG729" i="1"/>
  <c r="AH729" i="1" s="1"/>
  <c r="AD728" i="1"/>
  <c r="AD594" i="1"/>
  <c r="AD697" i="1"/>
  <c r="AG595" i="1"/>
  <c r="AH595" i="1" s="1"/>
  <c r="AD473" i="1"/>
  <c r="AG474" i="1"/>
  <c r="AH474" i="1" s="1"/>
  <c r="AD639" i="1"/>
  <c r="AG640" i="1"/>
  <c r="AH640" i="1" s="1"/>
  <c r="AG417" i="1"/>
  <c r="AH417" i="1" s="1"/>
  <c r="AD416" i="1"/>
  <c r="AD384" i="1"/>
  <c r="AG385" i="1"/>
  <c r="AH385" i="1" s="1"/>
  <c r="AD482" i="1"/>
  <c r="AG500" i="1"/>
  <c r="AH500" i="1" s="1"/>
  <c r="AF180" i="1"/>
  <c r="AF247" i="1"/>
  <c r="AF540" i="1"/>
  <c r="AG540" i="1"/>
  <c r="AF657" i="1"/>
  <c r="AG657" i="1"/>
  <c r="AG522" i="1"/>
  <c r="AG675" i="1"/>
  <c r="AD666" i="1"/>
  <c r="AD668" i="1"/>
  <c r="AD672" i="1"/>
  <c r="AD673" i="1"/>
  <c r="AD669" i="1"/>
  <c r="AD665" i="1"/>
  <c r="AD667" i="1"/>
  <c r="AD671" i="1"/>
  <c r="AD653" i="1"/>
  <c r="AD670" i="1"/>
  <c r="AD660" i="1"/>
  <c r="AD664" i="1"/>
  <c r="AD674" i="1"/>
  <c r="AD659" i="1"/>
  <c r="AD663" i="1"/>
  <c r="AD644" i="1"/>
  <c r="AD648" i="1"/>
  <c r="AD658" i="1"/>
  <c r="AD646" i="1"/>
  <c r="AD651" i="1"/>
  <c r="AD655" i="1"/>
  <c r="AD649" i="1"/>
  <c r="AD645" i="1"/>
  <c r="AD642" i="1"/>
  <c r="AD652" i="1"/>
  <c r="AD643" i="1"/>
  <c r="AD647" i="1"/>
  <c r="AD650" i="1"/>
  <c r="AD654" i="1"/>
  <c r="AD558" i="1"/>
  <c r="AG559" i="1"/>
  <c r="AH559" i="1" s="1"/>
  <c r="AD536" i="1"/>
  <c r="AD532" i="1"/>
  <c r="AD524" i="1"/>
  <c r="AD527" i="1"/>
  <c r="AD538" i="1"/>
  <c r="AD531" i="1"/>
  <c r="AD526" i="1"/>
  <c r="AD529" i="1"/>
  <c r="AD502" i="1"/>
  <c r="AD539" i="1"/>
  <c r="AD525" i="1"/>
  <c r="AD528" i="1"/>
  <c r="AD535" i="1"/>
  <c r="AD534" i="1"/>
  <c r="AD530" i="1"/>
  <c r="AD537" i="1"/>
  <c r="AD533" i="1"/>
  <c r="AD510" i="1"/>
  <c r="AD507" i="1"/>
  <c r="AD504" i="1"/>
  <c r="AD511" i="1"/>
  <c r="AD516" i="1"/>
  <c r="AD514" i="1"/>
  <c r="AD518" i="1"/>
  <c r="AD506" i="1"/>
  <c r="AD521" i="1"/>
  <c r="AD520" i="1"/>
  <c r="AD515" i="1"/>
  <c r="AD503" i="1"/>
  <c r="AD505" i="1"/>
  <c r="AD517" i="1"/>
  <c r="AD509" i="1"/>
  <c r="AD512" i="1"/>
  <c r="AD519" i="1"/>
  <c r="AD508" i="1"/>
  <c r="AG319" i="1"/>
  <c r="AD294" i="1"/>
  <c r="AG285" i="1"/>
  <c r="AG247" i="1"/>
  <c r="AG180" i="1"/>
  <c r="P15" i="1"/>
  <c r="U15" i="1"/>
  <c r="P20" i="1"/>
  <c r="U20" i="1"/>
  <c r="P17" i="1"/>
  <c r="U17" i="1"/>
  <c r="P13" i="1"/>
  <c r="U13" i="1"/>
  <c r="P19" i="1"/>
  <c r="U19" i="1"/>
  <c r="P18" i="1"/>
  <c r="U18" i="1"/>
  <c r="P14" i="1"/>
  <c r="U14" i="1"/>
  <c r="P16" i="1"/>
  <c r="U16" i="1"/>
  <c r="AD596" i="1"/>
  <c r="AD1263" i="1"/>
  <c r="AD1096" i="1"/>
  <c r="AD306" i="1"/>
  <c r="AD266" i="1"/>
  <c r="AD1086" i="1"/>
  <c r="AD1091" i="1"/>
  <c r="AD270" i="1"/>
  <c r="AD186" i="1"/>
  <c r="AD252" i="1"/>
  <c r="AD145" i="1"/>
  <c r="AD262" i="1"/>
  <c r="AD219" i="1"/>
  <c r="AD57" i="1"/>
  <c r="AD279" i="1"/>
  <c r="AD483" i="1"/>
  <c r="AD501" i="1"/>
  <c r="AD174" i="1"/>
  <c r="AD83" i="1"/>
  <c r="AD873" i="1"/>
  <c r="AD142" i="1"/>
  <c r="AD254" i="1"/>
  <c r="AD281" i="1"/>
  <c r="AD1082" i="1"/>
  <c r="AD155" i="1"/>
  <c r="AD175" i="1"/>
  <c r="AD127" i="1"/>
  <c r="AD115" i="1"/>
  <c r="AD84" i="1"/>
  <c r="AD135" i="1"/>
  <c r="AD76" i="1"/>
  <c r="AD140" i="1"/>
  <c r="AD1128" i="1"/>
  <c r="AD75" i="1"/>
  <c r="AD178" i="1"/>
  <c r="AD244" i="1"/>
  <c r="AD680" i="1"/>
  <c r="AD689" i="1" s="1"/>
  <c r="AD641" i="1"/>
  <c r="AD1099" i="1"/>
  <c r="AD172" i="1"/>
  <c r="AD35" i="1"/>
  <c r="AD284" i="1"/>
  <c r="AD93" i="1"/>
  <c r="AD1092" i="1"/>
  <c r="AD125" i="1"/>
  <c r="AD156" i="1"/>
  <c r="AD61" i="1"/>
  <c r="AD117" i="1"/>
  <c r="AD241" i="1"/>
  <c r="AD203" i="1"/>
  <c r="AD210" i="1"/>
  <c r="AD255" i="1"/>
  <c r="AD1328" i="1"/>
  <c r="AD157" i="1"/>
  <c r="AD94" i="1"/>
  <c r="AD78" i="1"/>
  <c r="AD243" i="1"/>
  <c r="AD149" i="1"/>
  <c r="AD24" i="1"/>
  <c r="AD137" i="1"/>
  <c r="AD181" i="1"/>
  <c r="AD295" i="1"/>
  <c r="AD1241" i="1"/>
  <c r="AD68" i="1"/>
  <c r="AD283" i="1"/>
  <c r="AD352" i="1"/>
  <c r="AD1220" i="1"/>
  <c r="AD1074" i="1"/>
  <c r="AD179" i="1"/>
  <c r="AD177" i="1"/>
  <c r="AD130" i="1"/>
  <c r="AD92" i="1"/>
  <c r="AD138" i="1"/>
  <c r="AD134" i="1"/>
  <c r="AD74" i="1"/>
  <c r="AD22" i="1"/>
  <c r="AD216" i="1"/>
  <c r="AD34" i="1"/>
  <c r="AD201" i="1"/>
  <c r="AD199" i="1"/>
  <c r="AD206" i="1"/>
  <c r="AD215" i="1"/>
  <c r="AD238" i="1"/>
  <c r="AD690" i="1"/>
  <c r="AD320" i="1"/>
  <c r="AD1152" i="1"/>
  <c r="AD905" i="1"/>
  <c r="AD159" i="1"/>
  <c r="AD136" i="1"/>
  <c r="AD70" i="1"/>
  <c r="AD58" i="1"/>
  <c r="AD246" i="1"/>
  <c r="AD205" i="1"/>
  <c r="AD214" i="1"/>
  <c r="AD23" i="1"/>
  <c r="AD36" i="1"/>
  <c r="AD207" i="1"/>
  <c r="AD202" i="1"/>
  <c r="AD56" i="1"/>
  <c r="AD209" i="1"/>
  <c r="AD240" i="1"/>
  <c r="AD242" i="1"/>
  <c r="AD1083" i="1"/>
  <c r="AD1097" i="1"/>
  <c r="AD926" i="1"/>
  <c r="AD114" i="1"/>
  <c r="AD126" i="1"/>
  <c r="AD148" i="1"/>
  <c r="AD80" i="1"/>
  <c r="AD50" i="1"/>
  <c r="AD1085" i="1"/>
  <c r="AD171" i="1"/>
  <c r="AD131" i="1"/>
  <c r="AD95" i="1"/>
  <c r="AD152" i="1"/>
  <c r="AD72" i="1"/>
  <c r="AD237" i="1"/>
  <c r="AD296" i="1"/>
  <c r="AD30" i="1"/>
  <c r="AD31" i="1"/>
  <c r="AD44" i="1"/>
  <c r="AD188" i="1"/>
  <c r="AD187" i="1"/>
  <c r="AD48" i="1"/>
  <c r="AD239" i="1"/>
  <c r="AD217" i="1"/>
  <c r="AD211" i="1"/>
  <c r="AD282" i="1"/>
  <c r="AD1351" i="1"/>
  <c r="AD1364" i="1" s="1"/>
  <c r="AD253" i="1"/>
  <c r="AD543" i="1"/>
  <c r="AD928" i="1"/>
  <c r="AD132" i="1"/>
  <c r="AD153" i="1"/>
  <c r="AD62" i="1"/>
  <c r="AD45" i="1"/>
  <c r="AD182" i="1"/>
  <c r="AD1084" i="1"/>
  <c r="AD32" i="1"/>
  <c r="AD43" i="1"/>
  <c r="AD204" i="1"/>
  <c r="AD183" i="1"/>
  <c r="AD49" i="1"/>
  <c r="AD60" i="1"/>
  <c r="AD212" i="1"/>
  <c r="AD257" i="1"/>
  <c r="AD258" i="1"/>
  <c r="AD259" i="1"/>
  <c r="AD1066" i="1"/>
  <c r="AD823" i="1"/>
  <c r="AD176" i="1"/>
  <c r="AD160" i="1"/>
  <c r="AD128" i="1"/>
  <c r="AD129" i="1"/>
  <c r="AD150" i="1"/>
  <c r="AD73" i="1"/>
  <c r="AD170" i="1"/>
  <c r="AD79" i="1"/>
  <c r="AD85" i="1"/>
  <c r="AD200" i="1"/>
  <c r="AD256" i="1"/>
  <c r="AD949" i="1"/>
  <c r="AD42" i="1"/>
  <c r="AD184" i="1"/>
  <c r="AD185" i="1"/>
  <c r="AD47" i="1"/>
  <c r="AD69" i="1"/>
  <c r="AD245" i="1"/>
  <c r="AD213" i="1"/>
  <c r="AD280" i="1"/>
  <c r="AD1047" i="1"/>
  <c r="AD1095" i="1"/>
  <c r="AD1162" i="1"/>
  <c r="AD1251" i="1"/>
  <c r="AD158" i="1"/>
  <c r="AD173" i="1"/>
  <c r="AD116" i="1"/>
  <c r="AD151" i="1"/>
  <c r="AD139" i="1"/>
  <c r="AD77" i="1"/>
  <c r="AD1346" i="1"/>
  <c r="AD1022" i="1"/>
  <c r="AD1112" i="1"/>
  <c r="AD1302" i="1"/>
  <c r="AD1295" i="1"/>
  <c r="AD1273" i="1"/>
  <c r="AD1205" i="1"/>
  <c r="AD1192" i="1"/>
  <c r="AD1175" i="1"/>
  <c r="AD1088" i="1"/>
  <c r="AD1089" i="1"/>
  <c r="AD1093" i="1"/>
  <c r="AD1094" i="1"/>
  <c r="AD1087" i="1"/>
  <c r="AD1090" i="1"/>
  <c r="AD699" i="1"/>
  <c r="AD965" i="1"/>
  <c r="AD774" i="1"/>
  <c r="AD848" i="1"/>
  <c r="AD804" i="1"/>
  <c r="AD772" i="1"/>
  <c r="AF96" i="1"/>
  <c r="AD561" i="1"/>
  <c r="AD614" i="1"/>
  <c r="AD308" i="1"/>
  <c r="AD86" i="1"/>
  <c r="AD454" i="1"/>
  <c r="AD272" i="1"/>
  <c r="AD418" i="1"/>
  <c r="AD267" i="1"/>
  <c r="AD386" i="1"/>
  <c r="AD223" i="1"/>
  <c r="AD312" i="1"/>
  <c r="AD226" i="1"/>
  <c r="AD310" i="1"/>
  <c r="AD307" i="1"/>
  <c r="AD303" i="1"/>
  <c r="AD316" i="1"/>
  <c r="AD309" i="1"/>
  <c r="AD314" i="1"/>
  <c r="AD311" i="1"/>
  <c r="AD305" i="1"/>
  <c r="AD304" i="1"/>
  <c r="AD298" i="1"/>
  <c r="AD313" i="1"/>
  <c r="AD297" i="1"/>
  <c r="AD302" i="1"/>
  <c r="AD301" i="1"/>
  <c r="AD300" i="1"/>
  <c r="AD318" i="1"/>
  <c r="AD317" i="1"/>
  <c r="AD195" i="1"/>
  <c r="AD299" i="1"/>
  <c r="AD315" i="1"/>
  <c r="AD271" i="1"/>
  <c r="AD274" i="1"/>
  <c r="AD263" i="1"/>
  <c r="AD264" i="1"/>
  <c r="AD276" i="1"/>
  <c r="AD275" i="1"/>
  <c r="AD261" i="1"/>
  <c r="AD273" i="1"/>
  <c r="AD265" i="1"/>
  <c r="AD268" i="1"/>
  <c r="AD277" i="1"/>
  <c r="AD278" i="1"/>
  <c r="AD260" i="1"/>
  <c r="AD269" i="1"/>
  <c r="AD221" i="1"/>
  <c r="AD230" i="1"/>
  <c r="AD162" i="1"/>
  <c r="AD234" i="1"/>
  <c r="AD220" i="1"/>
  <c r="AD231" i="1"/>
  <c r="AD232" i="1"/>
  <c r="AD233" i="1"/>
  <c r="AD222" i="1"/>
  <c r="AD225" i="1"/>
  <c r="AD227" i="1"/>
  <c r="AD229" i="1"/>
  <c r="AD218" i="1"/>
  <c r="AD224" i="1"/>
  <c r="AD235" i="1"/>
  <c r="AD236" i="1"/>
  <c r="AD228" i="1"/>
  <c r="AD191" i="1"/>
  <c r="AD193" i="1"/>
  <c r="AD189" i="1"/>
  <c r="AD194" i="1"/>
  <c r="AD190" i="1"/>
  <c r="AD198" i="1"/>
  <c r="AD197" i="1"/>
  <c r="AD192" i="1"/>
  <c r="AD196" i="1"/>
  <c r="AD168" i="1"/>
  <c r="AD169" i="1"/>
  <c r="AD165" i="1"/>
  <c r="AD166" i="1"/>
  <c r="AD167" i="1"/>
  <c r="AD164" i="1"/>
  <c r="AD163" i="1"/>
  <c r="AD161" i="1"/>
  <c r="AD143" i="1"/>
  <c r="AD144" i="1"/>
  <c r="AD147" i="1"/>
  <c r="AD146" i="1"/>
  <c r="AD141" i="1"/>
  <c r="AD122" i="1"/>
  <c r="AD123" i="1"/>
  <c r="AD124" i="1"/>
  <c r="AD121" i="1"/>
  <c r="AD120" i="1"/>
  <c r="AD119" i="1"/>
  <c r="AD118" i="1"/>
  <c r="AD88" i="1"/>
  <c r="AD89" i="1"/>
  <c r="AD87" i="1"/>
  <c r="AD90" i="1"/>
  <c r="AD91" i="1"/>
  <c r="AD63" i="1"/>
  <c r="AD65" i="1"/>
  <c r="AD64" i="1"/>
  <c r="AD66" i="1"/>
  <c r="AD67" i="1"/>
  <c r="AD51" i="1"/>
  <c r="AD55" i="1"/>
  <c r="AD54" i="1"/>
  <c r="AD52" i="1"/>
  <c r="AD53" i="1"/>
  <c r="AD38" i="1"/>
  <c r="AD41" i="1"/>
  <c r="AD40" i="1"/>
  <c r="AD37" i="1"/>
  <c r="AD39" i="1"/>
  <c r="AD27" i="1"/>
  <c r="AD26" i="1"/>
  <c r="AD25" i="1"/>
  <c r="AD29" i="1"/>
  <c r="AD28" i="1"/>
  <c r="AF133" i="1"/>
  <c r="O21" i="1"/>
  <c r="AG81" i="1"/>
  <c r="AF81" i="1"/>
  <c r="AF71" i="1"/>
  <c r="AG96" i="1"/>
  <c r="AG71" i="1"/>
  <c r="AG133" i="1"/>
  <c r="AG59" i="1"/>
  <c r="AF59" i="1"/>
  <c r="AG208" i="1"/>
  <c r="AF154" i="1"/>
  <c r="AF208" i="1"/>
  <c r="AC104" i="1"/>
  <c r="AC106" i="1"/>
  <c r="AC102" i="1"/>
  <c r="K686" i="14"/>
  <c r="AC107" i="1"/>
  <c r="AC111" i="1"/>
  <c r="AC110" i="1"/>
  <c r="AC97" i="1"/>
  <c r="AC112" i="1"/>
  <c r="AC99" i="1"/>
  <c r="AC100" i="1"/>
  <c r="AC98" i="1"/>
  <c r="AC108" i="1"/>
  <c r="AC109" i="1"/>
  <c r="AF46" i="1"/>
  <c r="AF33" i="1"/>
  <c r="AG46" i="1"/>
  <c r="AG154" i="1"/>
  <c r="AG33" i="1"/>
  <c r="X21" i="1"/>
  <c r="E1118" i="14" l="1"/>
  <c r="E794" i="14"/>
  <c r="E166" i="14"/>
  <c r="E174" i="14"/>
  <c r="E83" i="14"/>
  <c r="E147" i="14"/>
  <c r="E46" i="14"/>
  <c r="E139" i="14"/>
  <c r="E119" i="14"/>
  <c r="E14" i="14"/>
  <c r="E105" i="14"/>
  <c r="E63" i="14"/>
  <c r="E127" i="14"/>
  <c r="E13" i="14"/>
  <c r="E21" i="14"/>
  <c r="E124" i="14"/>
  <c r="E199" i="14"/>
  <c r="D74" i="14"/>
  <c r="J74" i="14" s="1"/>
  <c r="P74" i="14" s="1"/>
  <c r="V74" i="14" s="1"/>
  <c r="AB74" i="14" s="1"/>
  <c r="AH74" i="14" s="1"/>
  <c r="AN74" i="14" s="1"/>
  <c r="AT74" i="14" s="1"/>
  <c r="AZ74" i="14" s="1"/>
  <c r="BF74" i="14" s="1"/>
  <c r="BL74" i="14" s="1"/>
  <c r="D35" i="14"/>
  <c r="J35" i="14" s="1"/>
  <c r="P35" i="14" s="1"/>
  <c r="V35" i="14" s="1"/>
  <c r="AB35" i="14" s="1"/>
  <c r="AH35" i="14" s="1"/>
  <c r="AN35" i="14" s="1"/>
  <c r="AT35" i="14" s="1"/>
  <c r="AZ35" i="14" s="1"/>
  <c r="BF35" i="14" s="1"/>
  <c r="BL35" i="14" s="1"/>
  <c r="D126" i="14"/>
  <c r="J126" i="14" s="1"/>
  <c r="P126" i="14" s="1"/>
  <c r="V126" i="14" s="1"/>
  <c r="AB126" i="14" s="1"/>
  <c r="AH126" i="14" s="1"/>
  <c r="AN126" i="14" s="1"/>
  <c r="AT126" i="14" s="1"/>
  <c r="AZ126" i="14" s="1"/>
  <c r="BF126" i="14" s="1"/>
  <c r="BL126" i="14" s="1"/>
  <c r="D85" i="14"/>
  <c r="J85" i="14" s="1"/>
  <c r="P85" i="14" s="1"/>
  <c r="V85" i="14" s="1"/>
  <c r="AB85" i="14" s="1"/>
  <c r="AH85" i="14" s="1"/>
  <c r="AN85" i="14" s="1"/>
  <c r="AT85" i="14" s="1"/>
  <c r="AZ85" i="14" s="1"/>
  <c r="BF85" i="14" s="1"/>
  <c r="BL85" i="14" s="1"/>
  <c r="D122" i="14"/>
  <c r="J122" i="14" s="1"/>
  <c r="P122" i="14" s="1"/>
  <c r="V122" i="14" s="1"/>
  <c r="AB122" i="14" s="1"/>
  <c r="AH122" i="14" s="1"/>
  <c r="AN122" i="14" s="1"/>
  <c r="AT122" i="14" s="1"/>
  <c r="AZ122" i="14" s="1"/>
  <c r="BF122" i="14" s="1"/>
  <c r="BL122" i="14" s="1"/>
  <c r="K194" i="14"/>
  <c r="Q194" i="14"/>
  <c r="W194" i="14"/>
  <c r="AC194" i="14"/>
  <c r="AI194" i="14"/>
  <c r="AO194" i="14"/>
  <c r="AU194" i="14"/>
  <c r="BA194" i="14"/>
  <c r="BG194" i="14"/>
  <c r="BM194" i="14"/>
  <c r="K1136" i="14"/>
  <c r="Q1136" i="14"/>
  <c r="W1136" i="14"/>
  <c r="AC1136" i="14"/>
  <c r="AI1136" i="14"/>
  <c r="AO1136" i="14"/>
  <c r="AU1136" i="14"/>
  <c r="BA1136" i="14"/>
  <c r="BG1136" i="14"/>
  <c r="BM1136" i="14"/>
  <c r="K970" i="14"/>
  <c r="Q970" i="14"/>
  <c r="W970" i="14"/>
  <c r="AC970" i="14"/>
  <c r="AI970" i="14"/>
  <c r="AO970" i="14"/>
  <c r="AU970" i="14"/>
  <c r="BA970" i="14"/>
  <c r="BG970" i="14"/>
  <c r="BM970" i="14"/>
  <c r="K645" i="14"/>
  <c r="Q645" i="14"/>
  <c r="W645" i="14"/>
  <c r="AC645" i="14"/>
  <c r="AI645" i="14"/>
  <c r="AO645" i="14"/>
  <c r="AU645" i="14"/>
  <c r="BA645" i="14"/>
  <c r="BG645" i="14"/>
  <c r="BM645" i="14"/>
  <c r="K863" i="14"/>
  <c r="Q863" i="14"/>
  <c r="W863" i="14"/>
  <c r="AC863" i="14"/>
  <c r="AI863" i="14"/>
  <c r="AO863" i="14"/>
  <c r="AU863" i="14"/>
  <c r="BA863" i="14"/>
  <c r="BG863" i="14"/>
  <c r="BM863" i="14"/>
  <c r="K243" i="14"/>
  <c r="Q243" i="14"/>
  <c r="W243" i="14"/>
  <c r="AC243" i="14"/>
  <c r="AI243" i="14"/>
  <c r="AO243" i="14"/>
  <c r="AU243" i="14"/>
  <c r="BA243" i="14"/>
  <c r="BG243" i="14"/>
  <c r="BM243" i="14"/>
  <c r="K1089" i="14"/>
  <c r="Q1089" i="14"/>
  <c r="W1089" i="14"/>
  <c r="AC1089" i="14"/>
  <c r="AI1089" i="14"/>
  <c r="AO1089" i="14"/>
  <c r="AU1089" i="14"/>
  <c r="BA1089" i="14"/>
  <c r="BG1089" i="14"/>
  <c r="BM1089" i="14"/>
  <c r="Q772" i="14"/>
  <c r="W772" i="14"/>
  <c r="AC772" i="14"/>
  <c r="AI772" i="14"/>
  <c r="AO772" i="14"/>
  <c r="AU772" i="14"/>
  <c r="BA772" i="14"/>
  <c r="BG772" i="14"/>
  <c r="BM772" i="14"/>
  <c r="K795" i="14"/>
  <c r="Q795" i="14"/>
  <c r="W795" i="14"/>
  <c r="AC795" i="14"/>
  <c r="AI795" i="14"/>
  <c r="AO795" i="14"/>
  <c r="AU795" i="14"/>
  <c r="BA795" i="14"/>
  <c r="BG795" i="14"/>
  <c r="BM795" i="14"/>
  <c r="K409" i="14"/>
  <c r="Q409" i="14"/>
  <c r="W409" i="14"/>
  <c r="AC409" i="14"/>
  <c r="AI409" i="14"/>
  <c r="AO409" i="14"/>
  <c r="AU409" i="14"/>
  <c r="BA409" i="14"/>
  <c r="BG409" i="14"/>
  <c r="BM409" i="14"/>
  <c r="K1119" i="14"/>
  <c r="Q1119" i="14"/>
  <c r="W1119" i="14"/>
  <c r="AC1119" i="14"/>
  <c r="AI1119" i="14"/>
  <c r="AO1119" i="14"/>
  <c r="AU1119" i="14"/>
  <c r="BA1119" i="14"/>
  <c r="BG1119" i="14"/>
  <c r="BM1119" i="14"/>
  <c r="K956" i="14"/>
  <c r="Q956" i="14"/>
  <c r="W956" i="14"/>
  <c r="AC956" i="14"/>
  <c r="AI956" i="14"/>
  <c r="AO956" i="14"/>
  <c r="AU956" i="14"/>
  <c r="BA956" i="14"/>
  <c r="BG956" i="14"/>
  <c r="BM956" i="14"/>
  <c r="K751" i="14"/>
  <c r="Q751" i="14"/>
  <c r="W751" i="14"/>
  <c r="AC751" i="14"/>
  <c r="AI751" i="14"/>
  <c r="AO751" i="14"/>
  <c r="AU751" i="14"/>
  <c r="BA751" i="14"/>
  <c r="BG751" i="14"/>
  <c r="BM751" i="14"/>
  <c r="K631" i="14"/>
  <c r="Q631" i="14"/>
  <c r="W631" i="14"/>
  <c r="AC631" i="14"/>
  <c r="AI631" i="14"/>
  <c r="AO631" i="14"/>
  <c r="AU631" i="14"/>
  <c r="BA631" i="14"/>
  <c r="BG631" i="14"/>
  <c r="BM631" i="14"/>
  <c r="K551" i="14"/>
  <c r="Q551" i="14"/>
  <c r="W551" i="14"/>
  <c r="AC551" i="14"/>
  <c r="AI551" i="14"/>
  <c r="AO551" i="14"/>
  <c r="AU551" i="14"/>
  <c r="BA551" i="14"/>
  <c r="BG551" i="14"/>
  <c r="BM551" i="14"/>
  <c r="Q1242" i="14"/>
  <c r="W1242" i="14"/>
  <c r="AC1242" i="14"/>
  <c r="AI1242" i="14"/>
  <c r="AO1242" i="14"/>
  <c r="AU1242" i="14"/>
  <c r="BA1242" i="14"/>
  <c r="BG1242" i="14"/>
  <c r="BM1242" i="14"/>
  <c r="K1050" i="14"/>
  <c r="Q1050" i="14"/>
  <c r="W1050" i="14"/>
  <c r="AC1050" i="14"/>
  <c r="AI1050" i="14"/>
  <c r="AO1050" i="14"/>
  <c r="AU1050" i="14"/>
  <c r="BA1050" i="14"/>
  <c r="BG1050" i="14"/>
  <c r="BM1050" i="14"/>
  <c r="K752" i="14"/>
  <c r="Q752" i="14"/>
  <c r="W752" i="14"/>
  <c r="AC752" i="14"/>
  <c r="AI752" i="14"/>
  <c r="AO752" i="14"/>
  <c r="AU752" i="14"/>
  <c r="BA752" i="14"/>
  <c r="BG752" i="14"/>
  <c r="BM752" i="14"/>
  <c r="K1064" i="14"/>
  <c r="Q1064" i="14"/>
  <c r="W1064" i="14"/>
  <c r="AC1064" i="14"/>
  <c r="AI1064" i="14"/>
  <c r="AO1064" i="14"/>
  <c r="AU1064" i="14"/>
  <c r="BA1064" i="14"/>
  <c r="BG1064" i="14"/>
  <c r="BM1064" i="14"/>
  <c r="K376" i="14"/>
  <c r="Q376" i="14"/>
  <c r="W376" i="14"/>
  <c r="AC376" i="14"/>
  <c r="AI376" i="14"/>
  <c r="AO376" i="14"/>
  <c r="AU376" i="14"/>
  <c r="BA376" i="14"/>
  <c r="BG376" i="14"/>
  <c r="BM376" i="14"/>
  <c r="K1087" i="14"/>
  <c r="W1087" i="14"/>
  <c r="Q1087" i="14"/>
  <c r="AC1087" i="14"/>
  <c r="AI1087" i="14"/>
  <c r="AO1087" i="14"/>
  <c r="AU1087" i="14"/>
  <c r="BA1087" i="14"/>
  <c r="BG1087" i="14"/>
  <c r="BM1087" i="14"/>
  <c r="K1044" i="14"/>
  <c r="Q1044" i="14"/>
  <c r="W1044" i="14"/>
  <c r="AC1044" i="14"/>
  <c r="AI1044" i="14"/>
  <c r="AO1044" i="14"/>
  <c r="AU1044" i="14"/>
  <c r="BA1044" i="14"/>
  <c r="BG1044" i="14"/>
  <c r="BM1044" i="14"/>
  <c r="K895" i="14"/>
  <c r="Q895" i="14"/>
  <c r="W895" i="14"/>
  <c r="AC895" i="14"/>
  <c r="AI895" i="14"/>
  <c r="AO895" i="14"/>
  <c r="AU895" i="14"/>
  <c r="BA895" i="14"/>
  <c r="BG895" i="14"/>
  <c r="BM895" i="14"/>
  <c r="K1058" i="14"/>
  <c r="W1058" i="14"/>
  <c r="Q1058" i="14"/>
  <c r="AC1058" i="14"/>
  <c r="AI1058" i="14"/>
  <c r="AO1058" i="14"/>
  <c r="AU1058" i="14"/>
  <c r="BA1058" i="14"/>
  <c r="BG1058" i="14"/>
  <c r="BM1058" i="14"/>
  <c r="K933" i="14"/>
  <c r="Q933" i="14"/>
  <c r="W933" i="14"/>
  <c r="AC933" i="14"/>
  <c r="AI933" i="14"/>
  <c r="AO933" i="14"/>
  <c r="AU933" i="14"/>
  <c r="BA933" i="14"/>
  <c r="BG933" i="14"/>
  <c r="BM933" i="14"/>
  <c r="K526" i="14"/>
  <c r="Q526" i="14"/>
  <c r="W526" i="14"/>
  <c r="AC526" i="14"/>
  <c r="AI526" i="14"/>
  <c r="AO526" i="14"/>
  <c r="AU526" i="14"/>
  <c r="BA526" i="14"/>
  <c r="BG526" i="14"/>
  <c r="BM526" i="14"/>
  <c r="K305" i="14"/>
  <c r="Q305" i="14"/>
  <c r="W305" i="14"/>
  <c r="AC305" i="14"/>
  <c r="AI305" i="14"/>
  <c r="AO305" i="14"/>
  <c r="AU305" i="14"/>
  <c r="BA305" i="14"/>
  <c r="BG305" i="14"/>
  <c r="BM305" i="14"/>
  <c r="K1029" i="14"/>
  <c r="Q1029" i="14"/>
  <c r="W1029" i="14"/>
  <c r="AC1029" i="14"/>
  <c r="AI1029" i="14"/>
  <c r="AO1029" i="14"/>
  <c r="AU1029" i="14"/>
  <c r="BA1029" i="14"/>
  <c r="BG1029" i="14"/>
  <c r="BM1029" i="14"/>
  <c r="Q1241" i="14"/>
  <c r="W1241" i="14"/>
  <c r="AC1241" i="14"/>
  <c r="AI1241" i="14"/>
  <c r="AO1241" i="14"/>
  <c r="AU1241" i="14"/>
  <c r="BA1241" i="14"/>
  <c r="BG1241" i="14"/>
  <c r="BM1241" i="14"/>
  <c r="E586" i="14"/>
  <c r="E777" i="14"/>
  <c r="D231" i="14"/>
  <c r="J231" i="14" s="1"/>
  <c r="P231" i="14" s="1"/>
  <c r="V231" i="14" s="1"/>
  <c r="AB231" i="14" s="1"/>
  <c r="AH231" i="14" s="1"/>
  <c r="AN231" i="14" s="1"/>
  <c r="AT231" i="14" s="1"/>
  <c r="AZ231" i="14" s="1"/>
  <c r="BF231" i="14" s="1"/>
  <c r="BL231" i="14" s="1"/>
  <c r="D106" i="14"/>
  <c r="J106" i="14" s="1"/>
  <c r="P106" i="14" s="1"/>
  <c r="V106" i="14" s="1"/>
  <c r="AB106" i="14" s="1"/>
  <c r="AH106" i="14" s="1"/>
  <c r="AN106" i="14" s="1"/>
  <c r="AT106" i="14" s="1"/>
  <c r="AZ106" i="14" s="1"/>
  <c r="BF106" i="14" s="1"/>
  <c r="BL106" i="14" s="1"/>
  <c r="D163" i="14"/>
  <c r="J163" i="14" s="1"/>
  <c r="P163" i="14" s="1"/>
  <c r="V163" i="14" s="1"/>
  <c r="AB163" i="14" s="1"/>
  <c r="AH163" i="14" s="1"/>
  <c r="AN163" i="14" s="1"/>
  <c r="AT163" i="14" s="1"/>
  <c r="AZ163" i="14" s="1"/>
  <c r="BF163" i="14" s="1"/>
  <c r="BL163" i="14" s="1"/>
  <c r="D204" i="14"/>
  <c r="J204" i="14" s="1"/>
  <c r="P204" i="14" s="1"/>
  <c r="V204" i="14" s="1"/>
  <c r="AB204" i="14" s="1"/>
  <c r="AH204" i="14" s="1"/>
  <c r="AN204" i="14" s="1"/>
  <c r="AT204" i="14" s="1"/>
  <c r="AZ204" i="14" s="1"/>
  <c r="BF204" i="14" s="1"/>
  <c r="BL204" i="14" s="1"/>
  <c r="D51" i="14"/>
  <c r="J51" i="14" s="1"/>
  <c r="P51" i="14" s="1"/>
  <c r="V51" i="14" s="1"/>
  <c r="AB51" i="14" s="1"/>
  <c r="AH51" i="14" s="1"/>
  <c r="AN51" i="14" s="1"/>
  <c r="AT51" i="14" s="1"/>
  <c r="AZ51" i="14" s="1"/>
  <c r="BF51" i="14" s="1"/>
  <c r="BL51" i="14" s="1"/>
  <c r="D203" i="14"/>
  <c r="J203" i="14" s="1"/>
  <c r="P203" i="14" s="1"/>
  <c r="V203" i="14" s="1"/>
  <c r="AB203" i="14" s="1"/>
  <c r="AH203" i="14" s="1"/>
  <c r="AN203" i="14" s="1"/>
  <c r="AT203" i="14" s="1"/>
  <c r="AZ203" i="14" s="1"/>
  <c r="BF203" i="14" s="1"/>
  <c r="BL203" i="14" s="1"/>
  <c r="D202" i="14"/>
  <c r="J202" i="14" s="1"/>
  <c r="P202" i="14" s="1"/>
  <c r="V202" i="14" s="1"/>
  <c r="AB202" i="14" s="1"/>
  <c r="AH202" i="14" s="1"/>
  <c r="AN202" i="14" s="1"/>
  <c r="AT202" i="14" s="1"/>
  <c r="AZ202" i="14" s="1"/>
  <c r="BF202" i="14" s="1"/>
  <c r="BL202" i="14" s="1"/>
  <c r="D149" i="14"/>
  <c r="J149" i="14" s="1"/>
  <c r="P149" i="14" s="1"/>
  <c r="V149" i="14" s="1"/>
  <c r="AB149" i="14" s="1"/>
  <c r="AH149" i="14" s="1"/>
  <c r="AN149" i="14" s="1"/>
  <c r="AT149" i="14" s="1"/>
  <c r="AZ149" i="14" s="1"/>
  <c r="BF149" i="14" s="1"/>
  <c r="BL149" i="14" s="1"/>
  <c r="D233" i="14"/>
  <c r="J233" i="14" s="1"/>
  <c r="P233" i="14" s="1"/>
  <c r="V233" i="14" s="1"/>
  <c r="AB233" i="14" s="1"/>
  <c r="AH233" i="14" s="1"/>
  <c r="AN233" i="14" s="1"/>
  <c r="AT233" i="14" s="1"/>
  <c r="AZ233" i="14" s="1"/>
  <c r="BF233" i="14" s="1"/>
  <c r="BL233" i="14" s="1"/>
  <c r="D146" i="14"/>
  <c r="J146" i="14" s="1"/>
  <c r="P146" i="14" s="1"/>
  <c r="V146" i="14" s="1"/>
  <c r="AB146" i="14" s="1"/>
  <c r="AH146" i="14" s="1"/>
  <c r="AN146" i="14" s="1"/>
  <c r="AT146" i="14" s="1"/>
  <c r="AZ146" i="14" s="1"/>
  <c r="BF146" i="14" s="1"/>
  <c r="BL146" i="14" s="1"/>
  <c r="D84" i="14"/>
  <c r="J84" i="14" s="1"/>
  <c r="P84" i="14" s="1"/>
  <c r="V84" i="14" s="1"/>
  <c r="AB84" i="14" s="1"/>
  <c r="AH84" i="14" s="1"/>
  <c r="AN84" i="14" s="1"/>
  <c r="AT84" i="14" s="1"/>
  <c r="AZ84" i="14" s="1"/>
  <c r="BF84" i="14" s="1"/>
  <c r="BL84" i="14" s="1"/>
  <c r="D120" i="14"/>
  <c r="J120" i="14" s="1"/>
  <c r="P120" i="14" s="1"/>
  <c r="V120" i="14" s="1"/>
  <c r="AB120" i="14" s="1"/>
  <c r="AH120" i="14" s="1"/>
  <c r="AN120" i="14" s="1"/>
  <c r="AT120" i="14" s="1"/>
  <c r="AZ120" i="14" s="1"/>
  <c r="BF120" i="14" s="1"/>
  <c r="BL120" i="14" s="1"/>
  <c r="D167" i="14"/>
  <c r="J167" i="14" s="1"/>
  <c r="P167" i="14" s="1"/>
  <c r="V167" i="14" s="1"/>
  <c r="AB167" i="14" s="1"/>
  <c r="AH167" i="14" s="1"/>
  <c r="AN167" i="14" s="1"/>
  <c r="AT167" i="14" s="1"/>
  <c r="AZ167" i="14" s="1"/>
  <c r="BF167" i="14" s="1"/>
  <c r="BL167" i="14" s="1"/>
  <c r="D73" i="14"/>
  <c r="J73" i="14" s="1"/>
  <c r="P73" i="14" s="1"/>
  <c r="V73" i="14" s="1"/>
  <c r="AB73" i="14" s="1"/>
  <c r="AH73" i="14" s="1"/>
  <c r="AN73" i="14" s="1"/>
  <c r="AT73" i="14" s="1"/>
  <c r="AZ73" i="14" s="1"/>
  <c r="BF73" i="14" s="1"/>
  <c r="BL73" i="14" s="1"/>
  <c r="D24" i="14"/>
  <c r="J24" i="14" s="1"/>
  <c r="P24" i="14" s="1"/>
  <c r="V24" i="14" s="1"/>
  <c r="AB24" i="14" s="1"/>
  <c r="AH24" i="14" s="1"/>
  <c r="AN24" i="14" s="1"/>
  <c r="AT24" i="14" s="1"/>
  <c r="AZ24" i="14" s="1"/>
  <c r="BF24" i="14" s="1"/>
  <c r="BL24" i="14" s="1"/>
  <c r="E74" i="14"/>
  <c r="E35" i="14"/>
  <c r="E126" i="14"/>
  <c r="E85" i="14"/>
  <c r="E122" i="14"/>
  <c r="K1223" i="14"/>
  <c r="Q1223" i="14"/>
  <c r="W1223" i="14"/>
  <c r="AC1223" i="14"/>
  <c r="AI1223" i="14"/>
  <c r="AO1223" i="14"/>
  <c r="AU1223" i="14"/>
  <c r="BA1223" i="14"/>
  <c r="BG1223" i="14"/>
  <c r="BM1223" i="14"/>
  <c r="K1032" i="14"/>
  <c r="Q1032" i="14"/>
  <c r="W1032" i="14"/>
  <c r="AC1032" i="14"/>
  <c r="AI1032" i="14"/>
  <c r="AO1032" i="14"/>
  <c r="AU1032" i="14"/>
  <c r="BA1032" i="14"/>
  <c r="BG1032" i="14"/>
  <c r="BM1032" i="14"/>
  <c r="K650" i="14"/>
  <c r="Q650" i="14"/>
  <c r="W650" i="14"/>
  <c r="AC650" i="14"/>
  <c r="AI650" i="14"/>
  <c r="AO650" i="14"/>
  <c r="AU650" i="14"/>
  <c r="BA650" i="14"/>
  <c r="BG650" i="14"/>
  <c r="BM650" i="14"/>
  <c r="K1074" i="14"/>
  <c r="Q1074" i="14"/>
  <c r="W1074" i="14"/>
  <c r="AC1074" i="14"/>
  <c r="AI1074" i="14"/>
  <c r="AO1074" i="14"/>
  <c r="AU1074" i="14"/>
  <c r="BA1074" i="14"/>
  <c r="BG1074" i="14"/>
  <c r="BM1074" i="14"/>
  <c r="K1152" i="14"/>
  <c r="Q1152" i="14"/>
  <c r="W1152" i="14"/>
  <c r="AC1152" i="14"/>
  <c r="AI1152" i="14"/>
  <c r="AO1152" i="14"/>
  <c r="AU1152" i="14"/>
  <c r="BA1152" i="14"/>
  <c r="BG1152" i="14"/>
  <c r="BM1152" i="14"/>
  <c r="K1060" i="14"/>
  <c r="Q1060" i="14"/>
  <c r="W1060" i="14"/>
  <c r="AC1060" i="14"/>
  <c r="AI1060" i="14"/>
  <c r="AO1060" i="14"/>
  <c r="AU1060" i="14"/>
  <c r="BA1060" i="14"/>
  <c r="BG1060" i="14"/>
  <c r="BM1060" i="14"/>
  <c r="K444" i="14"/>
  <c r="Q444" i="14"/>
  <c r="W444" i="14"/>
  <c r="AC444" i="14"/>
  <c r="AI444" i="14"/>
  <c r="AO444" i="14"/>
  <c r="AU444" i="14"/>
  <c r="BA444" i="14"/>
  <c r="BG444" i="14"/>
  <c r="BM444" i="14"/>
  <c r="K273" i="14"/>
  <c r="Q273" i="14"/>
  <c r="W273" i="14"/>
  <c r="AC273" i="14"/>
  <c r="AI273" i="14"/>
  <c r="AO273" i="14"/>
  <c r="AU273" i="14"/>
  <c r="BA273" i="14"/>
  <c r="BG273" i="14"/>
  <c r="BM273" i="14"/>
  <c r="E916" i="14"/>
  <c r="E231" i="14"/>
  <c r="E106" i="14"/>
  <c r="E163" i="14"/>
  <c r="E204" i="14"/>
  <c r="E51" i="14"/>
  <c r="E203" i="14"/>
  <c r="E202" i="14"/>
  <c r="E149" i="14"/>
  <c r="E233" i="14"/>
  <c r="E146" i="14"/>
  <c r="E84" i="14"/>
  <c r="E120" i="14"/>
  <c r="E167" i="14"/>
  <c r="E73" i="14"/>
  <c r="E24" i="14"/>
  <c r="D145" i="14"/>
  <c r="J145" i="14" s="1"/>
  <c r="P145" i="14" s="1"/>
  <c r="V145" i="14" s="1"/>
  <c r="AB145" i="14" s="1"/>
  <c r="AH145" i="14" s="1"/>
  <c r="AN145" i="14" s="1"/>
  <c r="AT145" i="14" s="1"/>
  <c r="AZ145" i="14" s="1"/>
  <c r="BF145" i="14" s="1"/>
  <c r="BL145" i="14" s="1"/>
  <c r="D62" i="14"/>
  <c r="J62" i="14" s="1"/>
  <c r="P62" i="14" s="1"/>
  <c r="V62" i="14" s="1"/>
  <c r="AB62" i="14" s="1"/>
  <c r="AH62" i="14" s="1"/>
  <c r="AN62" i="14" s="1"/>
  <c r="AT62" i="14" s="1"/>
  <c r="AZ62" i="14" s="1"/>
  <c r="BF62" i="14" s="1"/>
  <c r="BL62" i="14" s="1"/>
  <c r="D168" i="14"/>
  <c r="J168" i="14" s="1"/>
  <c r="P168" i="14" s="1"/>
  <c r="V168" i="14" s="1"/>
  <c r="AB168" i="14" s="1"/>
  <c r="AH168" i="14" s="1"/>
  <c r="AN168" i="14" s="1"/>
  <c r="AT168" i="14" s="1"/>
  <c r="AZ168" i="14" s="1"/>
  <c r="BF168" i="14" s="1"/>
  <c r="BL168" i="14" s="1"/>
  <c r="D125" i="14"/>
  <c r="J125" i="14" s="1"/>
  <c r="P125" i="14" s="1"/>
  <c r="V125" i="14" s="1"/>
  <c r="AB125" i="14" s="1"/>
  <c r="AH125" i="14" s="1"/>
  <c r="AN125" i="14" s="1"/>
  <c r="AT125" i="14" s="1"/>
  <c r="AZ125" i="14" s="1"/>
  <c r="BF125" i="14" s="1"/>
  <c r="BL125" i="14" s="1"/>
  <c r="D104" i="14"/>
  <c r="J104" i="14" s="1"/>
  <c r="P104" i="14" s="1"/>
  <c r="V104" i="14" s="1"/>
  <c r="AB104" i="14" s="1"/>
  <c r="AH104" i="14" s="1"/>
  <c r="AN104" i="14" s="1"/>
  <c r="AT104" i="14" s="1"/>
  <c r="AZ104" i="14" s="1"/>
  <c r="BF104" i="14" s="1"/>
  <c r="BL104" i="14" s="1"/>
  <c r="K1059" i="14"/>
  <c r="Q1059" i="14"/>
  <c r="W1059" i="14"/>
  <c r="AC1059" i="14"/>
  <c r="AI1059" i="14"/>
  <c r="AO1059" i="14"/>
  <c r="AU1059" i="14"/>
  <c r="BA1059" i="14"/>
  <c r="BG1059" i="14"/>
  <c r="BM1059" i="14"/>
  <c r="K934" i="14"/>
  <c r="Q934" i="14"/>
  <c r="W934" i="14"/>
  <c r="AC934" i="14"/>
  <c r="AI934" i="14"/>
  <c r="AO934" i="14"/>
  <c r="AU934" i="14"/>
  <c r="BA934" i="14"/>
  <c r="BG934" i="14"/>
  <c r="BM934" i="14"/>
  <c r="K527" i="14"/>
  <c r="Q527" i="14"/>
  <c r="W527" i="14"/>
  <c r="AC527" i="14"/>
  <c r="AI527" i="14"/>
  <c r="AO527" i="14"/>
  <c r="AU527" i="14"/>
  <c r="BA527" i="14"/>
  <c r="BG527" i="14"/>
  <c r="BM527" i="14"/>
  <c r="K1210" i="14"/>
  <c r="Q1210" i="14"/>
  <c r="W1210" i="14"/>
  <c r="AC1210" i="14"/>
  <c r="AI1210" i="14"/>
  <c r="AO1210" i="14"/>
  <c r="AU1210" i="14"/>
  <c r="BA1210" i="14"/>
  <c r="BG1210" i="14"/>
  <c r="BM1210" i="14"/>
  <c r="K1048" i="14"/>
  <c r="Q1048" i="14"/>
  <c r="W1048" i="14"/>
  <c r="AC1048" i="14"/>
  <c r="AI1048" i="14"/>
  <c r="AO1048" i="14"/>
  <c r="AU1048" i="14"/>
  <c r="BA1048" i="14"/>
  <c r="BG1048" i="14"/>
  <c r="BM1048" i="14"/>
  <c r="K1341" i="14"/>
  <c r="Q1341" i="14"/>
  <c r="W1341" i="14"/>
  <c r="AC1341" i="14"/>
  <c r="AI1341" i="14"/>
  <c r="AO1341" i="14"/>
  <c r="AU1341" i="14"/>
  <c r="BA1341" i="14"/>
  <c r="BG1341" i="14"/>
  <c r="BM1341" i="14"/>
  <c r="K1195" i="14"/>
  <c r="Q1195" i="14"/>
  <c r="W1195" i="14"/>
  <c r="AC1195" i="14"/>
  <c r="AI1195" i="14"/>
  <c r="AO1195" i="14"/>
  <c r="AU1195" i="14"/>
  <c r="BA1195" i="14"/>
  <c r="BG1195" i="14"/>
  <c r="BM1195" i="14"/>
  <c r="K434" i="14"/>
  <c r="Q434" i="14"/>
  <c r="W434" i="14"/>
  <c r="AC434" i="14"/>
  <c r="AI434" i="14"/>
  <c r="AO434" i="14"/>
  <c r="AU434" i="14"/>
  <c r="BA434" i="14"/>
  <c r="BG434" i="14"/>
  <c r="BM434" i="14"/>
  <c r="K774" i="14"/>
  <c r="Q774" i="14"/>
  <c r="W774" i="14"/>
  <c r="AC774" i="14"/>
  <c r="AI774" i="14"/>
  <c r="AO774" i="14"/>
  <c r="AU774" i="14"/>
  <c r="BA774" i="14"/>
  <c r="BG774" i="14"/>
  <c r="BM774" i="14"/>
  <c r="K1045" i="14"/>
  <c r="Q1045" i="14"/>
  <c r="W1045" i="14"/>
  <c r="AC1045" i="14"/>
  <c r="AI1045" i="14"/>
  <c r="AO1045" i="14"/>
  <c r="AU1045" i="14"/>
  <c r="BA1045" i="14"/>
  <c r="BG1045" i="14"/>
  <c r="BM1045" i="14"/>
  <c r="Q1249" i="14"/>
  <c r="W1249" i="14"/>
  <c r="AC1249" i="14"/>
  <c r="AI1249" i="14"/>
  <c r="AO1249" i="14"/>
  <c r="AU1249" i="14"/>
  <c r="BA1249" i="14"/>
  <c r="BG1249" i="14"/>
  <c r="BM1249" i="14"/>
  <c r="K1049" i="14"/>
  <c r="W1049" i="14"/>
  <c r="Q1049" i="14"/>
  <c r="AC1049" i="14"/>
  <c r="AI1049" i="14"/>
  <c r="AO1049" i="14"/>
  <c r="AU1049" i="14"/>
  <c r="BA1049" i="14"/>
  <c r="BG1049" i="14"/>
  <c r="BM1049" i="14"/>
  <c r="K935" i="14"/>
  <c r="Q935" i="14"/>
  <c r="W935" i="14"/>
  <c r="AC935" i="14"/>
  <c r="AI935" i="14"/>
  <c r="AO935" i="14"/>
  <c r="AU935" i="14"/>
  <c r="BA935" i="14"/>
  <c r="BG935" i="14"/>
  <c r="BM935" i="14"/>
  <c r="K664" i="14"/>
  <c r="Q664" i="14"/>
  <c r="W664" i="14"/>
  <c r="AC664" i="14"/>
  <c r="AI664" i="14"/>
  <c r="AO664" i="14"/>
  <c r="AU664" i="14"/>
  <c r="BA664" i="14"/>
  <c r="BG664" i="14"/>
  <c r="BM664" i="14"/>
  <c r="K1072" i="14"/>
  <c r="Q1072" i="14"/>
  <c r="W1072" i="14"/>
  <c r="AC1072" i="14"/>
  <c r="AI1072" i="14"/>
  <c r="AO1072" i="14"/>
  <c r="AU1072" i="14"/>
  <c r="BA1072" i="14"/>
  <c r="BG1072" i="14"/>
  <c r="BM1072" i="14"/>
  <c r="K22" i="14"/>
  <c r="Q22" i="14"/>
  <c r="W22" i="14"/>
  <c r="AC22" i="14"/>
  <c r="AI22" i="14"/>
  <c r="AO22" i="14"/>
  <c r="AU22" i="14"/>
  <c r="BA22" i="14"/>
  <c r="BG22" i="14"/>
  <c r="BM22" i="14"/>
  <c r="K1222" i="14"/>
  <c r="Q1222" i="14"/>
  <c r="W1222" i="14"/>
  <c r="AC1222" i="14"/>
  <c r="AI1222" i="14"/>
  <c r="AO1222" i="14"/>
  <c r="AU1222" i="14"/>
  <c r="BA1222" i="14"/>
  <c r="BG1222" i="14"/>
  <c r="BM1222" i="14"/>
  <c r="K1031" i="14"/>
  <c r="Q1031" i="14"/>
  <c r="W1031" i="14"/>
  <c r="AC1031" i="14"/>
  <c r="AI1031" i="14"/>
  <c r="AO1031" i="14"/>
  <c r="AU1031" i="14"/>
  <c r="BA1031" i="14"/>
  <c r="BG1031" i="14"/>
  <c r="BM1031" i="14"/>
  <c r="K649" i="14"/>
  <c r="W649" i="14"/>
  <c r="Q649" i="14"/>
  <c r="AC649" i="14"/>
  <c r="AI649" i="14"/>
  <c r="AO649" i="14"/>
  <c r="AU649" i="14"/>
  <c r="BA649" i="14"/>
  <c r="BG649" i="14"/>
  <c r="BM649" i="14"/>
  <c r="K813" i="14"/>
  <c r="Q813" i="14"/>
  <c r="W813" i="14"/>
  <c r="AC813" i="14"/>
  <c r="AI813" i="14"/>
  <c r="AO813" i="14"/>
  <c r="AU813" i="14"/>
  <c r="BA813" i="14"/>
  <c r="BG813" i="14"/>
  <c r="BM813" i="14"/>
  <c r="K1147" i="14"/>
  <c r="W1147" i="14"/>
  <c r="Q1147" i="14"/>
  <c r="AC1147" i="14"/>
  <c r="AI1147" i="14"/>
  <c r="AO1147" i="14"/>
  <c r="AU1147" i="14"/>
  <c r="BA1147" i="14"/>
  <c r="BG1147" i="14"/>
  <c r="BM1147" i="14"/>
  <c r="Q1292" i="14"/>
  <c r="W1292" i="14"/>
  <c r="AC1292" i="14"/>
  <c r="AI1292" i="14"/>
  <c r="AO1292" i="14"/>
  <c r="AU1292" i="14"/>
  <c r="BA1292" i="14"/>
  <c r="BG1292" i="14"/>
  <c r="BM1292" i="14"/>
  <c r="K994" i="14"/>
  <c r="Q994" i="14"/>
  <c r="W994" i="14"/>
  <c r="AC994" i="14"/>
  <c r="AI994" i="14"/>
  <c r="AO994" i="14"/>
  <c r="AU994" i="14"/>
  <c r="BA994" i="14"/>
  <c r="BG994" i="14"/>
  <c r="BM994" i="14"/>
  <c r="K1046" i="14"/>
  <c r="Q1046" i="14"/>
  <c r="W1046" i="14"/>
  <c r="AC1046" i="14"/>
  <c r="AI1046" i="14"/>
  <c r="AO1046" i="14"/>
  <c r="AU1046" i="14"/>
  <c r="BA1046" i="14"/>
  <c r="BG1046" i="14"/>
  <c r="BM1046" i="14"/>
  <c r="K809" i="14"/>
  <c r="Q809" i="14"/>
  <c r="W809" i="14"/>
  <c r="AC809" i="14"/>
  <c r="AI809" i="14"/>
  <c r="AO809" i="14"/>
  <c r="AU809" i="14"/>
  <c r="BA809" i="14"/>
  <c r="BG809" i="14"/>
  <c r="BM809" i="14"/>
  <c r="K494" i="14"/>
  <c r="Q494" i="14"/>
  <c r="W494" i="14"/>
  <c r="AC494" i="14"/>
  <c r="AI494" i="14"/>
  <c r="AO494" i="14"/>
  <c r="AU494" i="14"/>
  <c r="BA494" i="14"/>
  <c r="BG494" i="14"/>
  <c r="BM494" i="14"/>
  <c r="K272" i="14"/>
  <c r="Q272" i="14"/>
  <c r="W272" i="14"/>
  <c r="AC272" i="14"/>
  <c r="AI272" i="14"/>
  <c r="AO272" i="14"/>
  <c r="AU272" i="14"/>
  <c r="BA272" i="14"/>
  <c r="BG272" i="14"/>
  <c r="BM272" i="14"/>
  <c r="K971" i="14"/>
  <c r="W971" i="14"/>
  <c r="Q971" i="14"/>
  <c r="AC971" i="14"/>
  <c r="AI971" i="14"/>
  <c r="AO971" i="14"/>
  <c r="AU971" i="14"/>
  <c r="BA971" i="14"/>
  <c r="BG971" i="14"/>
  <c r="BM971" i="14"/>
  <c r="K652" i="14"/>
  <c r="Q652" i="14"/>
  <c r="W652" i="14"/>
  <c r="AC652" i="14"/>
  <c r="AI652" i="14"/>
  <c r="AO652" i="14"/>
  <c r="AU652" i="14"/>
  <c r="BA652" i="14"/>
  <c r="BG652" i="14"/>
  <c r="BM652" i="14"/>
  <c r="E773" i="14"/>
  <c r="K670" i="14"/>
  <c r="Q670" i="14"/>
  <c r="W670" i="14"/>
  <c r="AC670" i="14"/>
  <c r="AI670" i="14"/>
  <c r="AO670" i="14"/>
  <c r="AU670" i="14"/>
  <c r="BA670" i="14"/>
  <c r="BG670" i="14"/>
  <c r="BM670" i="14"/>
  <c r="E1217" i="14"/>
  <c r="D193" i="14"/>
  <c r="J193" i="14" s="1"/>
  <c r="P193" i="14" s="1"/>
  <c r="V193" i="14" s="1"/>
  <c r="AB193" i="14" s="1"/>
  <c r="AH193" i="14" s="1"/>
  <c r="AN193" i="14" s="1"/>
  <c r="AT193" i="14" s="1"/>
  <c r="AZ193" i="14" s="1"/>
  <c r="BF193" i="14" s="1"/>
  <c r="BL193" i="14" s="1"/>
  <c r="D118" i="14"/>
  <c r="J118" i="14" s="1"/>
  <c r="P118" i="14" s="1"/>
  <c r="V118" i="14" s="1"/>
  <c r="AB118" i="14" s="1"/>
  <c r="AH118" i="14" s="1"/>
  <c r="AN118" i="14" s="1"/>
  <c r="AT118" i="14" s="1"/>
  <c r="AZ118" i="14" s="1"/>
  <c r="BF118" i="14" s="1"/>
  <c r="BL118" i="14" s="1"/>
  <c r="D107" i="14"/>
  <c r="J107" i="14" s="1"/>
  <c r="P107" i="14" s="1"/>
  <c r="V107" i="14" s="1"/>
  <c r="AB107" i="14" s="1"/>
  <c r="AH107" i="14" s="1"/>
  <c r="AN107" i="14" s="1"/>
  <c r="AT107" i="14" s="1"/>
  <c r="AZ107" i="14" s="1"/>
  <c r="BF107" i="14" s="1"/>
  <c r="BL107" i="14" s="1"/>
  <c r="D176" i="14"/>
  <c r="J176" i="14" s="1"/>
  <c r="P176" i="14" s="1"/>
  <c r="V176" i="14" s="1"/>
  <c r="AB176" i="14" s="1"/>
  <c r="AH176" i="14" s="1"/>
  <c r="AN176" i="14" s="1"/>
  <c r="AT176" i="14" s="1"/>
  <c r="AZ176" i="14" s="1"/>
  <c r="BF176" i="14" s="1"/>
  <c r="BL176" i="14" s="1"/>
  <c r="D116" i="14"/>
  <c r="J116" i="14" s="1"/>
  <c r="P116" i="14" s="1"/>
  <c r="V116" i="14" s="1"/>
  <c r="AB116" i="14" s="1"/>
  <c r="AH116" i="14" s="1"/>
  <c r="AN116" i="14" s="1"/>
  <c r="AT116" i="14" s="1"/>
  <c r="AZ116" i="14" s="1"/>
  <c r="BF116" i="14" s="1"/>
  <c r="BL116" i="14" s="1"/>
  <c r="D195" i="14"/>
  <c r="J195" i="14" s="1"/>
  <c r="P195" i="14" s="1"/>
  <c r="V195" i="14" s="1"/>
  <c r="AB195" i="14" s="1"/>
  <c r="AH195" i="14" s="1"/>
  <c r="AN195" i="14" s="1"/>
  <c r="AT195" i="14" s="1"/>
  <c r="AZ195" i="14" s="1"/>
  <c r="BF195" i="14" s="1"/>
  <c r="BL195" i="14" s="1"/>
  <c r="D165" i="14"/>
  <c r="J165" i="14" s="1"/>
  <c r="P165" i="14" s="1"/>
  <c r="V165" i="14" s="1"/>
  <c r="AB165" i="14" s="1"/>
  <c r="AH165" i="14" s="1"/>
  <c r="AN165" i="14" s="1"/>
  <c r="AT165" i="14" s="1"/>
  <c r="AZ165" i="14" s="1"/>
  <c r="BF165" i="14" s="1"/>
  <c r="BL165" i="14" s="1"/>
  <c r="D59" i="14"/>
  <c r="J59" i="14" s="1"/>
  <c r="P59" i="14" s="1"/>
  <c r="V59" i="14" s="1"/>
  <c r="AB59" i="14" s="1"/>
  <c r="AH59" i="14" s="1"/>
  <c r="AN59" i="14" s="1"/>
  <c r="AT59" i="14" s="1"/>
  <c r="AZ59" i="14" s="1"/>
  <c r="BF59" i="14" s="1"/>
  <c r="BL59" i="14" s="1"/>
  <c r="D47" i="14"/>
  <c r="J47" i="14" s="1"/>
  <c r="P47" i="14" s="1"/>
  <c r="V47" i="14" s="1"/>
  <c r="AB47" i="14" s="1"/>
  <c r="AH47" i="14" s="1"/>
  <c r="AN47" i="14" s="1"/>
  <c r="AT47" i="14" s="1"/>
  <c r="AZ47" i="14" s="1"/>
  <c r="BF47" i="14" s="1"/>
  <c r="BL47" i="14" s="1"/>
  <c r="D196" i="14"/>
  <c r="J196" i="14" s="1"/>
  <c r="P196" i="14" s="1"/>
  <c r="V196" i="14" s="1"/>
  <c r="AB196" i="14" s="1"/>
  <c r="AH196" i="14" s="1"/>
  <c r="AN196" i="14" s="1"/>
  <c r="AT196" i="14" s="1"/>
  <c r="AZ196" i="14" s="1"/>
  <c r="BF196" i="14" s="1"/>
  <c r="BL196" i="14" s="1"/>
  <c r="D38" i="14"/>
  <c r="J38" i="14" s="1"/>
  <c r="P38" i="14" s="1"/>
  <c r="V38" i="14" s="1"/>
  <c r="AB38" i="14" s="1"/>
  <c r="AH38" i="14" s="1"/>
  <c r="AN38" i="14" s="1"/>
  <c r="AT38" i="14" s="1"/>
  <c r="AZ38" i="14" s="1"/>
  <c r="BF38" i="14" s="1"/>
  <c r="BL38" i="14" s="1"/>
  <c r="D25" i="14"/>
  <c r="J25" i="14" s="1"/>
  <c r="P25" i="14" s="1"/>
  <c r="V25" i="14" s="1"/>
  <c r="AB25" i="14" s="1"/>
  <c r="AH25" i="14" s="1"/>
  <c r="AN25" i="14" s="1"/>
  <c r="AT25" i="14" s="1"/>
  <c r="AZ25" i="14" s="1"/>
  <c r="BF25" i="14" s="1"/>
  <c r="BL25" i="14" s="1"/>
  <c r="D141" i="14"/>
  <c r="J141" i="14" s="1"/>
  <c r="P141" i="14" s="1"/>
  <c r="V141" i="14" s="1"/>
  <c r="AB141" i="14" s="1"/>
  <c r="AH141" i="14" s="1"/>
  <c r="AN141" i="14" s="1"/>
  <c r="AT141" i="14" s="1"/>
  <c r="AZ141" i="14" s="1"/>
  <c r="BF141" i="14" s="1"/>
  <c r="BL141" i="14" s="1"/>
  <c r="D200" i="14"/>
  <c r="J200" i="14" s="1"/>
  <c r="P200" i="14" s="1"/>
  <c r="V200" i="14" s="1"/>
  <c r="AB200" i="14" s="1"/>
  <c r="AH200" i="14" s="1"/>
  <c r="AN200" i="14" s="1"/>
  <c r="AT200" i="14" s="1"/>
  <c r="AZ200" i="14" s="1"/>
  <c r="BF200" i="14" s="1"/>
  <c r="BL200" i="14" s="1"/>
  <c r="D60" i="14"/>
  <c r="J60" i="14" s="1"/>
  <c r="P60" i="14" s="1"/>
  <c r="V60" i="14" s="1"/>
  <c r="AB60" i="14" s="1"/>
  <c r="AH60" i="14" s="1"/>
  <c r="AN60" i="14" s="1"/>
  <c r="AT60" i="14" s="1"/>
  <c r="AZ60" i="14" s="1"/>
  <c r="BF60" i="14" s="1"/>
  <c r="BL60" i="14" s="1"/>
  <c r="E145" i="14"/>
  <c r="E62" i="14"/>
  <c r="E168" i="14"/>
  <c r="E125" i="14"/>
  <c r="E104" i="14"/>
  <c r="Q1146" i="14"/>
  <c r="W1146" i="14"/>
  <c r="AC1146" i="14"/>
  <c r="AI1146" i="14"/>
  <c r="AO1146" i="14"/>
  <c r="AU1146" i="14"/>
  <c r="BA1146" i="14"/>
  <c r="BG1146" i="14"/>
  <c r="BM1146" i="14"/>
  <c r="K975" i="14"/>
  <c r="Q975" i="14"/>
  <c r="W975" i="14"/>
  <c r="AC975" i="14"/>
  <c r="AI975" i="14"/>
  <c r="AO975" i="14"/>
  <c r="AU975" i="14"/>
  <c r="BA975" i="14"/>
  <c r="BG975" i="14"/>
  <c r="BM975" i="14"/>
  <c r="K529" i="14"/>
  <c r="Q529" i="14"/>
  <c r="W529" i="14"/>
  <c r="AC529" i="14"/>
  <c r="AI529" i="14"/>
  <c r="AO529" i="14"/>
  <c r="AU529" i="14"/>
  <c r="BA529" i="14"/>
  <c r="BG529" i="14"/>
  <c r="BM529" i="14"/>
  <c r="K838" i="14"/>
  <c r="W838" i="14"/>
  <c r="Q838" i="14"/>
  <c r="AC838" i="14"/>
  <c r="AI838" i="14"/>
  <c r="AO838" i="14"/>
  <c r="AU838" i="14"/>
  <c r="BA838" i="14"/>
  <c r="BG838" i="14"/>
  <c r="BM838" i="14"/>
  <c r="Q1057" i="14"/>
  <c r="W1057" i="14"/>
  <c r="AC1057" i="14"/>
  <c r="AI1057" i="14"/>
  <c r="AO1057" i="14"/>
  <c r="AU1057" i="14"/>
  <c r="BA1057" i="14"/>
  <c r="BG1057" i="14"/>
  <c r="BM1057" i="14"/>
  <c r="K236" i="14"/>
  <c r="Q236" i="14"/>
  <c r="W236" i="14"/>
  <c r="AC236" i="14"/>
  <c r="AI236" i="14"/>
  <c r="AO236" i="14"/>
  <c r="AU236" i="14"/>
  <c r="BA236" i="14"/>
  <c r="BG236" i="14"/>
  <c r="BM236" i="14"/>
  <c r="K959" i="14"/>
  <c r="Q959" i="14"/>
  <c r="W959" i="14"/>
  <c r="AC959" i="14"/>
  <c r="AI959" i="14"/>
  <c r="AO959" i="14"/>
  <c r="AU959" i="14"/>
  <c r="BA959" i="14"/>
  <c r="BG959" i="14"/>
  <c r="BM959" i="14"/>
  <c r="K1134" i="14"/>
  <c r="Q1134" i="14"/>
  <c r="W1134" i="14"/>
  <c r="AC1134" i="14"/>
  <c r="AI1134" i="14"/>
  <c r="AO1134" i="14"/>
  <c r="AU1134" i="14"/>
  <c r="BA1134" i="14"/>
  <c r="BG1134" i="14"/>
  <c r="BM1134" i="14"/>
  <c r="E764" i="14"/>
  <c r="E310" i="14"/>
  <c r="E242" i="14"/>
  <c r="E193" i="14"/>
  <c r="E118" i="14"/>
  <c r="E107" i="14"/>
  <c r="E176" i="14"/>
  <c r="E116" i="14"/>
  <c r="E195" i="14"/>
  <c r="E165" i="14"/>
  <c r="E59" i="14"/>
  <c r="E47" i="14"/>
  <c r="E196" i="14"/>
  <c r="E38" i="14"/>
  <c r="E25" i="14"/>
  <c r="E141" i="14"/>
  <c r="E200" i="14"/>
  <c r="E60" i="14"/>
  <c r="D48" i="14"/>
  <c r="J48" i="14" s="1"/>
  <c r="P48" i="14" s="1"/>
  <c r="V48" i="14" s="1"/>
  <c r="AB48" i="14" s="1"/>
  <c r="AH48" i="14" s="1"/>
  <c r="AN48" i="14" s="1"/>
  <c r="AT48" i="14" s="1"/>
  <c r="AZ48" i="14" s="1"/>
  <c r="BF48" i="14" s="1"/>
  <c r="BL48" i="14" s="1"/>
  <c r="D121" i="14"/>
  <c r="J121" i="14" s="1"/>
  <c r="P121" i="14" s="1"/>
  <c r="V121" i="14" s="1"/>
  <c r="AB121" i="14" s="1"/>
  <c r="AH121" i="14" s="1"/>
  <c r="AN121" i="14" s="1"/>
  <c r="AT121" i="14" s="1"/>
  <c r="AZ121" i="14" s="1"/>
  <c r="BF121" i="14" s="1"/>
  <c r="BL121" i="14" s="1"/>
  <c r="D37" i="14"/>
  <c r="J37" i="14" s="1"/>
  <c r="P37" i="14" s="1"/>
  <c r="V37" i="14" s="1"/>
  <c r="AB37" i="14" s="1"/>
  <c r="AH37" i="14" s="1"/>
  <c r="AN37" i="14" s="1"/>
  <c r="AT37" i="14" s="1"/>
  <c r="AZ37" i="14" s="1"/>
  <c r="BF37" i="14" s="1"/>
  <c r="BL37" i="14" s="1"/>
  <c r="D142" i="14"/>
  <c r="J142" i="14" s="1"/>
  <c r="P142" i="14" s="1"/>
  <c r="V142" i="14" s="1"/>
  <c r="AB142" i="14" s="1"/>
  <c r="AH142" i="14" s="1"/>
  <c r="AN142" i="14" s="1"/>
  <c r="AT142" i="14" s="1"/>
  <c r="AZ142" i="14" s="1"/>
  <c r="BF142" i="14" s="1"/>
  <c r="BL142" i="14" s="1"/>
  <c r="D169" i="14"/>
  <c r="J169" i="14" s="1"/>
  <c r="P169" i="14" s="1"/>
  <c r="V169" i="14" s="1"/>
  <c r="AB169" i="14" s="1"/>
  <c r="AH169" i="14" s="1"/>
  <c r="AN169" i="14" s="1"/>
  <c r="AT169" i="14" s="1"/>
  <c r="AZ169" i="14" s="1"/>
  <c r="BF169" i="14" s="1"/>
  <c r="BL169" i="14" s="1"/>
  <c r="K1278" i="14"/>
  <c r="Q1278" i="14"/>
  <c r="W1278" i="14"/>
  <c r="AC1278" i="14"/>
  <c r="AI1278" i="14"/>
  <c r="AO1278" i="14"/>
  <c r="AU1278" i="14"/>
  <c r="BA1278" i="14"/>
  <c r="BG1278" i="14"/>
  <c r="BM1278" i="14"/>
  <c r="K1034" i="14"/>
  <c r="Q1034" i="14"/>
  <c r="W1034" i="14"/>
  <c r="AC1034" i="14"/>
  <c r="AI1034" i="14"/>
  <c r="AO1034" i="14"/>
  <c r="AU1034" i="14"/>
  <c r="BA1034" i="14"/>
  <c r="BG1034" i="14"/>
  <c r="BM1034" i="14"/>
  <c r="K810" i="14"/>
  <c r="Q810" i="14"/>
  <c r="W810" i="14"/>
  <c r="AC810" i="14"/>
  <c r="AI810" i="14"/>
  <c r="AO810" i="14"/>
  <c r="AU810" i="14"/>
  <c r="BA810" i="14"/>
  <c r="BG810" i="14"/>
  <c r="BM810" i="14"/>
  <c r="K493" i="14"/>
  <c r="Q493" i="14"/>
  <c r="W493" i="14"/>
  <c r="AC493" i="14"/>
  <c r="AI493" i="14"/>
  <c r="AO493" i="14"/>
  <c r="AU493" i="14"/>
  <c r="BA493" i="14"/>
  <c r="BG493" i="14"/>
  <c r="BM493" i="14"/>
  <c r="K604" i="14"/>
  <c r="Q604" i="14"/>
  <c r="W604" i="14"/>
  <c r="AC604" i="14"/>
  <c r="AI604" i="14"/>
  <c r="AO604" i="14"/>
  <c r="AU604" i="14"/>
  <c r="BA604" i="14"/>
  <c r="BG604" i="14"/>
  <c r="BM604" i="14"/>
  <c r="K919" i="14"/>
  <c r="Q919" i="14"/>
  <c r="W919" i="14"/>
  <c r="AC919" i="14"/>
  <c r="AI919" i="14"/>
  <c r="AO919" i="14"/>
  <c r="AU919" i="14"/>
  <c r="BA919" i="14"/>
  <c r="BG919" i="14"/>
  <c r="BM919" i="14"/>
  <c r="K1218" i="14"/>
  <c r="Q1218" i="14"/>
  <c r="W1218" i="14"/>
  <c r="AC1218" i="14"/>
  <c r="AI1218" i="14"/>
  <c r="AO1218" i="14"/>
  <c r="AU1218" i="14"/>
  <c r="BA1218" i="14"/>
  <c r="BG1218" i="14"/>
  <c r="BM1218" i="14"/>
  <c r="K307" i="14"/>
  <c r="Q307" i="14"/>
  <c r="W307" i="14"/>
  <c r="AC307" i="14"/>
  <c r="AI307" i="14"/>
  <c r="AO307" i="14"/>
  <c r="AU307" i="14"/>
  <c r="BA307" i="14"/>
  <c r="BG307" i="14"/>
  <c r="BM307" i="14"/>
  <c r="K1179" i="14"/>
  <c r="Q1179" i="14"/>
  <c r="W1179" i="14"/>
  <c r="AC1179" i="14"/>
  <c r="AI1179" i="14"/>
  <c r="AO1179" i="14"/>
  <c r="AU1179" i="14"/>
  <c r="BA1179" i="14"/>
  <c r="BG1179" i="14"/>
  <c r="BM1179" i="14"/>
  <c r="K646" i="14"/>
  <c r="Q646" i="14"/>
  <c r="W646" i="14"/>
  <c r="AC646" i="14"/>
  <c r="AI646" i="14"/>
  <c r="AO646" i="14"/>
  <c r="AU646" i="14"/>
  <c r="BA646" i="14"/>
  <c r="BG646" i="14"/>
  <c r="BM646" i="14"/>
  <c r="Q808" i="14"/>
  <c r="W808" i="14"/>
  <c r="AC808" i="14"/>
  <c r="AI808" i="14"/>
  <c r="AO808" i="14"/>
  <c r="AU808" i="14"/>
  <c r="BA808" i="14"/>
  <c r="BG808" i="14"/>
  <c r="BM808" i="14"/>
  <c r="K1221" i="14"/>
  <c r="Q1221" i="14"/>
  <c r="W1221" i="14"/>
  <c r="AC1221" i="14"/>
  <c r="AI1221" i="14"/>
  <c r="AO1221" i="14"/>
  <c r="AU1221" i="14"/>
  <c r="BA1221" i="14"/>
  <c r="BG1221" i="14"/>
  <c r="BM1221" i="14"/>
  <c r="K1030" i="14"/>
  <c r="W1030" i="14"/>
  <c r="Q1030" i="14"/>
  <c r="AC1030" i="14"/>
  <c r="AI1030" i="14"/>
  <c r="AO1030" i="14"/>
  <c r="AU1030" i="14"/>
  <c r="BA1030" i="14"/>
  <c r="BG1030" i="14"/>
  <c r="BM1030" i="14"/>
  <c r="K796" i="14"/>
  <c r="Q796" i="14"/>
  <c r="W796" i="14"/>
  <c r="AC796" i="14"/>
  <c r="AI796" i="14"/>
  <c r="AO796" i="14"/>
  <c r="AU796" i="14"/>
  <c r="BA796" i="14"/>
  <c r="BG796" i="14"/>
  <c r="BM796" i="14"/>
  <c r="K632" i="14"/>
  <c r="Q632" i="14"/>
  <c r="W632" i="14"/>
  <c r="AC632" i="14"/>
  <c r="AI632" i="14"/>
  <c r="AO632" i="14"/>
  <c r="AU632" i="14"/>
  <c r="BA632" i="14"/>
  <c r="BG632" i="14"/>
  <c r="BM632" i="14"/>
  <c r="Q1253" i="14"/>
  <c r="W1253" i="14"/>
  <c r="AC1253" i="14"/>
  <c r="AI1253" i="14"/>
  <c r="AO1253" i="14"/>
  <c r="AU1253" i="14"/>
  <c r="BA1253" i="14"/>
  <c r="BG1253" i="14"/>
  <c r="BM1253" i="14"/>
  <c r="K492" i="14"/>
  <c r="Q492" i="14"/>
  <c r="W492" i="14"/>
  <c r="AC492" i="14"/>
  <c r="AI492" i="14"/>
  <c r="AO492" i="14"/>
  <c r="AU492" i="14"/>
  <c r="BA492" i="14"/>
  <c r="BG492" i="14"/>
  <c r="BM492" i="14"/>
  <c r="K1149" i="14"/>
  <c r="Q1149" i="14"/>
  <c r="W1149" i="14"/>
  <c r="AC1149" i="14"/>
  <c r="AI1149" i="14"/>
  <c r="AO1149" i="14"/>
  <c r="AU1149" i="14"/>
  <c r="BA1149" i="14"/>
  <c r="BG1149" i="14"/>
  <c r="BM1149" i="14"/>
  <c r="K974" i="14"/>
  <c r="Q974" i="14"/>
  <c r="W974" i="14"/>
  <c r="AC974" i="14"/>
  <c r="AI974" i="14"/>
  <c r="AO974" i="14"/>
  <c r="AU974" i="14"/>
  <c r="BA974" i="14"/>
  <c r="BG974" i="14"/>
  <c r="BM974" i="14"/>
  <c r="K528" i="14"/>
  <c r="Q528" i="14"/>
  <c r="W528" i="14"/>
  <c r="AC528" i="14"/>
  <c r="AI528" i="14"/>
  <c r="AO528" i="14"/>
  <c r="AU528" i="14"/>
  <c r="BA528" i="14"/>
  <c r="BG528" i="14"/>
  <c r="BM528" i="14"/>
  <c r="K1073" i="14"/>
  <c r="Q1073" i="14"/>
  <c r="W1073" i="14"/>
  <c r="AC1073" i="14"/>
  <c r="AI1073" i="14"/>
  <c r="AO1073" i="14"/>
  <c r="AU1073" i="14"/>
  <c r="BA1073" i="14"/>
  <c r="BG1073" i="14"/>
  <c r="BM1073" i="14"/>
  <c r="K1033" i="14"/>
  <c r="W1033" i="14"/>
  <c r="Q1033" i="14"/>
  <c r="AC1033" i="14"/>
  <c r="AI1033" i="14"/>
  <c r="AO1033" i="14"/>
  <c r="AU1033" i="14"/>
  <c r="BA1033" i="14"/>
  <c r="BG1033" i="14"/>
  <c r="BM1033" i="14"/>
  <c r="K274" i="14"/>
  <c r="Q274" i="14"/>
  <c r="W274" i="14"/>
  <c r="AC274" i="14"/>
  <c r="AI274" i="14"/>
  <c r="AO274" i="14"/>
  <c r="AU274" i="14"/>
  <c r="BA274" i="14"/>
  <c r="BG274" i="14"/>
  <c r="BM274" i="14"/>
  <c r="K515" i="14"/>
  <c r="Q515" i="14"/>
  <c r="W515" i="14"/>
  <c r="AC515" i="14"/>
  <c r="AI515" i="14"/>
  <c r="AO515" i="14"/>
  <c r="AU515" i="14"/>
  <c r="BA515" i="14"/>
  <c r="BG515" i="14"/>
  <c r="BM515" i="14"/>
  <c r="K1211" i="14"/>
  <c r="Q1211" i="14"/>
  <c r="W1211" i="14"/>
  <c r="AC1211" i="14"/>
  <c r="AI1211" i="14"/>
  <c r="AO1211" i="14"/>
  <c r="AU1211" i="14"/>
  <c r="BA1211" i="14"/>
  <c r="BG1211" i="14"/>
  <c r="BM1211" i="14"/>
  <c r="K989" i="14"/>
  <c r="Q989" i="14"/>
  <c r="W989" i="14"/>
  <c r="AC989" i="14"/>
  <c r="AI989" i="14"/>
  <c r="AO989" i="14"/>
  <c r="AU989" i="14"/>
  <c r="BA989" i="14"/>
  <c r="BG989" i="14"/>
  <c r="BM989" i="14"/>
  <c r="K765" i="14"/>
  <c r="Q765" i="14"/>
  <c r="W765" i="14"/>
  <c r="AC765" i="14"/>
  <c r="AI765" i="14"/>
  <c r="AO765" i="14"/>
  <c r="AU765" i="14"/>
  <c r="BA765" i="14"/>
  <c r="BG765" i="14"/>
  <c r="BM765" i="14"/>
  <c r="K939" i="14"/>
  <c r="Q939" i="14"/>
  <c r="W939" i="14"/>
  <c r="AC939" i="14"/>
  <c r="AI939" i="14"/>
  <c r="AO939" i="14"/>
  <c r="AU939" i="14"/>
  <c r="BA939" i="14"/>
  <c r="BG939" i="14"/>
  <c r="BM939" i="14"/>
  <c r="K1279" i="14"/>
  <c r="Q1279" i="14"/>
  <c r="W1279" i="14"/>
  <c r="AC1279" i="14"/>
  <c r="AI1279" i="14"/>
  <c r="AO1279" i="14"/>
  <c r="AU1279" i="14"/>
  <c r="BA1279" i="14"/>
  <c r="BG1279" i="14"/>
  <c r="BM1279" i="14"/>
  <c r="K662" i="14"/>
  <c r="Q662" i="14"/>
  <c r="W662" i="14"/>
  <c r="AC662" i="14"/>
  <c r="AI662" i="14"/>
  <c r="AO662" i="14"/>
  <c r="AU662" i="14"/>
  <c r="BA662" i="14"/>
  <c r="BG662" i="14"/>
  <c r="BM662" i="14"/>
  <c r="K491" i="14"/>
  <c r="Q491" i="14"/>
  <c r="W491" i="14"/>
  <c r="AC491" i="14"/>
  <c r="AI491" i="14"/>
  <c r="AO491" i="14"/>
  <c r="AU491" i="14"/>
  <c r="BA491" i="14"/>
  <c r="BG491" i="14"/>
  <c r="BM491" i="14"/>
  <c r="E663" i="14"/>
  <c r="E1012" i="14"/>
  <c r="D117" i="14"/>
  <c r="J117" i="14" s="1"/>
  <c r="P117" i="14" s="1"/>
  <c r="V117" i="14" s="1"/>
  <c r="AB117" i="14" s="1"/>
  <c r="AH117" i="14" s="1"/>
  <c r="AN117" i="14" s="1"/>
  <c r="AT117" i="14" s="1"/>
  <c r="AZ117" i="14" s="1"/>
  <c r="BF117" i="14" s="1"/>
  <c r="BL117" i="14" s="1"/>
  <c r="D232" i="14"/>
  <c r="J232" i="14" s="1"/>
  <c r="P232" i="14" s="1"/>
  <c r="V232" i="14" s="1"/>
  <c r="AB232" i="14" s="1"/>
  <c r="AH232" i="14" s="1"/>
  <c r="AN232" i="14" s="1"/>
  <c r="AT232" i="14" s="1"/>
  <c r="AZ232" i="14" s="1"/>
  <c r="BF232" i="14" s="1"/>
  <c r="BL232" i="14" s="1"/>
  <c r="D148" i="14"/>
  <c r="J148" i="14" s="1"/>
  <c r="P148" i="14" s="1"/>
  <c r="V148" i="14" s="1"/>
  <c r="AB148" i="14" s="1"/>
  <c r="AH148" i="14" s="1"/>
  <c r="AN148" i="14" s="1"/>
  <c r="AT148" i="14" s="1"/>
  <c r="AZ148" i="14" s="1"/>
  <c r="BF148" i="14" s="1"/>
  <c r="BL148" i="14" s="1"/>
  <c r="D164" i="14"/>
  <c r="J164" i="14" s="1"/>
  <c r="P164" i="14" s="1"/>
  <c r="V164" i="14" s="1"/>
  <c r="AB164" i="14" s="1"/>
  <c r="AH164" i="14" s="1"/>
  <c r="AN164" i="14" s="1"/>
  <c r="AT164" i="14" s="1"/>
  <c r="AZ164" i="14" s="1"/>
  <c r="BF164" i="14" s="1"/>
  <c r="BL164" i="14" s="1"/>
  <c r="D175" i="14"/>
  <c r="J175" i="14" s="1"/>
  <c r="P175" i="14" s="1"/>
  <c r="V175" i="14" s="1"/>
  <c r="AB175" i="14" s="1"/>
  <c r="AH175" i="14" s="1"/>
  <c r="AN175" i="14" s="1"/>
  <c r="AT175" i="14" s="1"/>
  <c r="AZ175" i="14" s="1"/>
  <c r="BF175" i="14" s="1"/>
  <c r="BL175" i="14" s="1"/>
  <c r="D33" i="14"/>
  <c r="J33" i="14" s="1"/>
  <c r="P33" i="14" s="1"/>
  <c r="V33" i="14" s="1"/>
  <c r="AB33" i="14" s="1"/>
  <c r="AH33" i="14" s="1"/>
  <c r="AN33" i="14" s="1"/>
  <c r="AT33" i="14" s="1"/>
  <c r="AZ33" i="14" s="1"/>
  <c r="BF33" i="14" s="1"/>
  <c r="BL33" i="14" s="1"/>
  <c r="D75" i="14"/>
  <c r="J75" i="14" s="1"/>
  <c r="P75" i="14" s="1"/>
  <c r="V75" i="14" s="1"/>
  <c r="AB75" i="14" s="1"/>
  <c r="AH75" i="14" s="1"/>
  <c r="AN75" i="14" s="1"/>
  <c r="AT75" i="14" s="1"/>
  <c r="AZ75" i="14" s="1"/>
  <c r="BF75" i="14" s="1"/>
  <c r="BL75" i="14" s="1"/>
  <c r="D173" i="14"/>
  <c r="J173" i="14" s="1"/>
  <c r="P173" i="14" s="1"/>
  <c r="V173" i="14" s="1"/>
  <c r="AB173" i="14" s="1"/>
  <c r="AH173" i="14" s="1"/>
  <c r="AN173" i="14" s="1"/>
  <c r="AT173" i="14" s="1"/>
  <c r="AZ173" i="14" s="1"/>
  <c r="BF173" i="14" s="1"/>
  <c r="BL173" i="14" s="1"/>
  <c r="D140" i="14"/>
  <c r="J140" i="14" s="1"/>
  <c r="P140" i="14" s="1"/>
  <c r="V140" i="14" s="1"/>
  <c r="AB140" i="14" s="1"/>
  <c r="AH140" i="14" s="1"/>
  <c r="AN140" i="14" s="1"/>
  <c r="AT140" i="14" s="1"/>
  <c r="AZ140" i="14" s="1"/>
  <c r="BF140" i="14" s="1"/>
  <c r="BL140" i="14" s="1"/>
  <c r="D34" i="14"/>
  <c r="J34" i="14" s="1"/>
  <c r="P34" i="14" s="1"/>
  <c r="V34" i="14" s="1"/>
  <c r="AB34" i="14" s="1"/>
  <c r="AH34" i="14" s="1"/>
  <c r="AN34" i="14" s="1"/>
  <c r="AT34" i="14" s="1"/>
  <c r="AZ34" i="14" s="1"/>
  <c r="BF34" i="14" s="1"/>
  <c r="BL34" i="14" s="1"/>
  <c r="D234" i="14"/>
  <c r="J234" i="14" s="1"/>
  <c r="P234" i="14" s="1"/>
  <c r="V234" i="14" s="1"/>
  <c r="AB234" i="14" s="1"/>
  <c r="AH234" i="14" s="1"/>
  <c r="AN234" i="14" s="1"/>
  <c r="AT234" i="14" s="1"/>
  <c r="AZ234" i="14" s="1"/>
  <c r="BF234" i="14" s="1"/>
  <c r="BL234" i="14" s="1"/>
  <c r="D50" i="14"/>
  <c r="J50" i="14" s="1"/>
  <c r="P50" i="14" s="1"/>
  <c r="V50" i="14" s="1"/>
  <c r="AB50" i="14" s="1"/>
  <c r="AH50" i="14" s="1"/>
  <c r="AN50" i="14" s="1"/>
  <c r="AT50" i="14" s="1"/>
  <c r="AZ50" i="14" s="1"/>
  <c r="BF50" i="14" s="1"/>
  <c r="BL50" i="14" s="1"/>
  <c r="D70" i="14"/>
  <c r="J70" i="14" s="1"/>
  <c r="P70" i="14" s="1"/>
  <c r="V70" i="14" s="1"/>
  <c r="AB70" i="14" s="1"/>
  <c r="AH70" i="14" s="1"/>
  <c r="AN70" i="14" s="1"/>
  <c r="AT70" i="14" s="1"/>
  <c r="AZ70" i="14" s="1"/>
  <c r="BF70" i="14" s="1"/>
  <c r="BL70" i="14" s="1"/>
  <c r="D201" i="14"/>
  <c r="J201" i="14" s="1"/>
  <c r="P201" i="14" s="1"/>
  <c r="V201" i="14" s="1"/>
  <c r="AB201" i="14" s="1"/>
  <c r="AH201" i="14" s="1"/>
  <c r="AN201" i="14" s="1"/>
  <c r="AT201" i="14" s="1"/>
  <c r="AZ201" i="14" s="1"/>
  <c r="BF201" i="14" s="1"/>
  <c r="BL201" i="14" s="1"/>
  <c r="D171" i="14"/>
  <c r="J171" i="14" s="1"/>
  <c r="P171" i="14" s="1"/>
  <c r="V171" i="14" s="1"/>
  <c r="AB171" i="14" s="1"/>
  <c r="AH171" i="14" s="1"/>
  <c r="AN171" i="14" s="1"/>
  <c r="AT171" i="14" s="1"/>
  <c r="AZ171" i="14" s="1"/>
  <c r="BF171" i="14" s="1"/>
  <c r="BL171" i="14" s="1"/>
  <c r="D22" i="14"/>
  <c r="J22" i="14" s="1"/>
  <c r="P22" i="14" s="1"/>
  <c r="V22" i="14" s="1"/>
  <c r="AB22" i="14" s="1"/>
  <c r="AH22" i="14" s="1"/>
  <c r="AN22" i="14" s="1"/>
  <c r="AT22" i="14" s="1"/>
  <c r="AZ22" i="14" s="1"/>
  <c r="BF22" i="14" s="1"/>
  <c r="BL22" i="14" s="1"/>
  <c r="E48" i="14"/>
  <c r="E121" i="14"/>
  <c r="E37" i="14"/>
  <c r="E142" i="14"/>
  <c r="E169" i="14"/>
  <c r="K1131" i="14"/>
  <c r="W1131" i="14"/>
  <c r="Q1131" i="14"/>
  <c r="AC1131" i="14"/>
  <c r="AI1131" i="14"/>
  <c r="AO1131" i="14"/>
  <c r="AU1131" i="14"/>
  <c r="BA1131" i="14"/>
  <c r="BG1131" i="14"/>
  <c r="BM1131" i="14"/>
  <c r="K958" i="14"/>
  <c r="Q958" i="14"/>
  <c r="W958" i="14"/>
  <c r="AC958" i="14"/>
  <c r="AI958" i="14"/>
  <c r="AO958" i="14"/>
  <c r="AU958" i="14"/>
  <c r="BA958" i="14"/>
  <c r="BG958" i="14"/>
  <c r="BM958" i="14"/>
  <c r="K506" i="14"/>
  <c r="Q506" i="14"/>
  <c r="W506" i="14"/>
  <c r="AC506" i="14"/>
  <c r="AI506" i="14"/>
  <c r="AO506" i="14"/>
  <c r="AU506" i="14"/>
  <c r="BA506" i="14"/>
  <c r="BG506" i="14"/>
  <c r="BM506" i="14"/>
  <c r="K1084" i="14"/>
  <c r="Q1084" i="14"/>
  <c r="W1084" i="14"/>
  <c r="AC1084" i="14"/>
  <c r="AI1084" i="14"/>
  <c r="AO1084" i="14"/>
  <c r="AU1084" i="14"/>
  <c r="BA1084" i="14"/>
  <c r="BG1084" i="14"/>
  <c r="BM1084" i="14"/>
  <c r="Q932" i="14"/>
  <c r="W932" i="14"/>
  <c r="AC932" i="14"/>
  <c r="AI932" i="14"/>
  <c r="AO932" i="14"/>
  <c r="AU932" i="14"/>
  <c r="BA932" i="14"/>
  <c r="BG932" i="14"/>
  <c r="BM932" i="14"/>
  <c r="K761" i="14"/>
  <c r="W761" i="14"/>
  <c r="Q761" i="14"/>
  <c r="AC761" i="14"/>
  <c r="AI761" i="14"/>
  <c r="AO761" i="14"/>
  <c r="AU761" i="14"/>
  <c r="BA761" i="14"/>
  <c r="BG761" i="14"/>
  <c r="BM761" i="14"/>
  <c r="K508" i="14"/>
  <c r="Q508" i="14"/>
  <c r="W508" i="14"/>
  <c r="AC508" i="14"/>
  <c r="AI508" i="14"/>
  <c r="AO508" i="14"/>
  <c r="AU508" i="14"/>
  <c r="BA508" i="14"/>
  <c r="BG508" i="14"/>
  <c r="BM508" i="14"/>
  <c r="E955" i="14"/>
  <c r="E1165" i="14"/>
  <c r="E918" i="14"/>
  <c r="E507" i="14"/>
  <c r="E117" i="14"/>
  <c r="E232" i="14"/>
  <c r="E148" i="14"/>
  <c r="E164" i="14"/>
  <c r="E175" i="14"/>
  <c r="E33" i="14"/>
  <c r="E75" i="14"/>
  <c r="E173" i="14"/>
  <c r="E140" i="14"/>
  <c r="E34" i="14"/>
  <c r="E234" i="14"/>
  <c r="E50" i="14"/>
  <c r="E70" i="14"/>
  <c r="E201" i="14"/>
  <c r="E171" i="14"/>
  <c r="D143" i="14"/>
  <c r="J143" i="14" s="1"/>
  <c r="P143" i="14" s="1"/>
  <c r="V143" i="14" s="1"/>
  <c r="AB143" i="14" s="1"/>
  <c r="AH143" i="14" s="1"/>
  <c r="AN143" i="14" s="1"/>
  <c r="AT143" i="14" s="1"/>
  <c r="AZ143" i="14" s="1"/>
  <c r="BF143" i="14" s="1"/>
  <c r="BL143" i="14" s="1"/>
  <c r="D197" i="14"/>
  <c r="J197" i="14" s="1"/>
  <c r="P197" i="14" s="1"/>
  <c r="V197" i="14" s="1"/>
  <c r="AB197" i="14" s="1"/>
  <c r="AH197" i="14" s="1"/>
  <c r="AN197" i="14" s="1"/>
  <c r="AT197" i="14" s="1"/>
  <c r="AZ197" i="14" s="1"/>
  <c r="BF197" i="14" s="1"/>
  <c r="BL197" i="14" s="1"/>
  <c r="D235" i="14"/>
  <c r="J235" i="14" s="1"/>
  <c r="P235" i="14" s="1"/>
  <c r="V235" i="14" s="1"/>
  <c r="AB235" i="14" s="1"/>
  <c r="AH235" i="14" s="1"/>
  <c r="AN235" i="14" s="1"/>
  <c r="AT235" i="14" s="1"/>
  <c r="AZ235" i="14" s="1"/>
  <c r="BF235" i="14" s="1"/>
  <c r="BL235" i="14" s="1"/>
  <c r="D1231" i="14"/>
  <c r="J1231" i="14" s="1"/>
  <c r="P1231" i="14" s="1"/>
  <c r="V1231" i="14" s="1"/>
  <c r="AB1231" i="14" s="1"/>
  <c r="AH1231" i="14" s="1"/>
  <c r="AN1231" i="14" s="1"/>
  <c r="AT1231" i="14" s="1"/>
  <c r="AZ1231" i="14" s="1"/>
  <c r="BF1231" i="14" s="1"/>
  <c r="BL1231" i="14" s="1"/>
  <c r="D172" i="14"/>
  <c r="J172" i="14" s="1"/>
  <c r="P172" i="14" s="1"/>
  <c r="V172" i="14" s="1"/>
  <c r="AB172" i="14" s="1"/>
  <c r="AH172" i="14" s="1"/>
  <c r="AN172" i="14" s="1"/>
  <c r="AT172" i="14" s="1"/>
  <c r="AZ172" i="14" s="1"/>
  <c r="BF172" i="14" s="1"/>
  <c r="BL172" i="14" s="1"/>
  <c r="D12" i="14"/>
  <c r="J12" i="14" s="1"/>
  <c r="P12" i="14" s="1"/>
  <c r="V12" i="14" s="1"/>
  <c r="AB12" i="14" s="1"/>
  <c r="AH12" i="14" s="1"/>
  <c r="AN12" i="14" s="1"/>
  <c r="AT12" i="14" s="1"/>
  <c r="AZ12" i="14" s="1"/>
  <c r="BF12" i="14" s="1"/>
  <c r="BL12" i="14" s="1"/>
  <c r="K1178" i="14"/>
  <c r="Q1178" i="14"/>
  <c r="W1178" i="14"/>
  <c r="AC1178" i="14"/>
  <c r="AI1178" i="14"/>
  <c r="AO1178" i="14"/>
  <c r="AU1178" i="14"/>
  <c r="BA1178" i="14"/>
  <c r="BG1178" i="14"/>
  <c r="BM1178" i="14"/>
  <c r="K990" i="14"/>
  <c r="Q990" i="14"/>
  <c r="W990" i="14"/>
  <c r="AC990" i="14"/>
  <c r="AI990" i="14"/>
  <c r="AO990" i="14"/>
  <c r="AU990" i="14"/>
  <c r="BA990" i="14"/>
  <c r="BG990" i="14"/>
  <c r="BM990" i="14"/>
  <c r="K766" i="14"/>
  <c r="Q766" i="14"/>
  <c r="W766" i="14"/>
  <c r="AC766" i="14"/>
  <c r="AI766" i="14"/>
  <c r="AO766" i="14"/>
  <c r="AU766" i="14"/>
  <c r="BA766" i="14"/>
  <c r="BG766" i="14"/>
  <c r="BM766" i="14"/>
  <c r="K689" i="14"/>
  <c r="Q689" i="14"/>
  <c r="W689" i="14"/>
  <c r="AC689" i="14"/>
  <c r="AI689" i="14"/>
  <c r="AO689" i="14"/>
  <c r="AU689" i="14"/>
  <c r="BA689" i="14"/>
  <c r="BG689" i="14"/>
  <c r="BM689" i="14"/>
  <c r="K308" i="14"/>
  <c r="Q308" i="14"/>
  <c r="W308" i="14"/>
  <c r="AC308" i="14"/>
  <c r="AI308" i="14"/>
  <c r="AO308" i="14"/>
  <c r="AU308" i="14"/>
  <c r="BA308" i="14"/>
  <c r="BG308" i="14"/>
  <c r="BM308" i="14"/>
  <c r="K514" i="14"/>
  <c r="Q514" i="14"/>
  <c r="W514" i="14"/>
  <c r="AC514" i="14"/>
  <c r="AI514" i="14"/>
  <c r="AO514" i="14"/>
  <c r="AU514" i="14"/>
  <c r="BA514" i="14"/>
  <c r="BG514" i="14"/>
  <c r="BM514" i="14"/>
  <c r="Q988" i="14"/>
  <c r="W988" i="14"/>
  <c r="AC988" i="14"/>
  <c r="AI988" i="14"/>
  <c r="AO988" i="14"/>
  <c r="AU988" i="14"/>
  <c r="BA988" i="14"/>
  <c r="BG988" i="14"/>
  <c r="BM988" i="14"/>
  <c r="K991" i="14"/>
  <c r="Q991" i="14"/>
  <c r="W991" i="14"/>
  <c r="AC991" i="14"/>
  <c r="AI991" i="14"/>
  <c r="AO991" i="14"/>
  <c r="AU991" i="14"/>
  <c r="BA991" i="14"/>
  <c r="BG991" i="14"/>
  <c r="BM991" i="14"/>
  <c r="K1148" i="14"/>
  <c r="Q1148" i="14"/>
  <c r="W1148" i="14"/>
  <c r="AC1148" i="14"/>
  <c r="AI1148" i="14"/>
  <c r="AO1148" i="14"/>
  <c r="AU1148" i="14"/>
  <c r="BA1148" i="14"/>
  <c r="BG1148" i="14"/>
  <c r="BM1148" i="14"/>
  <c r="K973" i="14"/>
  <c r="Q973" i="14"/>
  <c r="W973" i="14"/>
  <c r="AC973" i="14"/>
  <c r="AI973" i="14"/>
  <c r="AO973" i="14"/>
  <c r="AU973" i="14"/>
  <c r="BA973" i="14"/>
  <c r="BG973" i="14"/>
  <c r="BM973" i="14"/>
  <c r="K775" i="14"/>
  <c r="Q775" i="14"/>
  <c r="W775" i="14"/>
  <c r="AC775" i="14"/>
  <c r="AI775" i="14"/>
  <c r="AO775" i="14"/>
  <c r="AU775" i="14"/>
  <c r="BA775" i="14"/>
  <c r="BG775" i="14"/>
  <c r="BM775" i="14"/>
  <c r="K510" i="14"/>
  <c r="Q510" i="14"/>
  <c r="W510" i="14"/>
  <c r="AC510" i="14"/>
  <c r="AI510" i="14"/>
  <c r="AO510" i="14"/>
  <c r="AU510" i="14"/>
  <c r="BA510" i="14"/>
  <c r="BG510" i="14"/>
  <c r="BM510" i="14"/>
  <c r="K1085" i="14"/>
  <c r="Q1085" i="14"/>
  <c r="W1085" i="14"/>
  <c r="AC1085" i="14"/>
  <c r="AI1085" i="14"/>
  <c r="AO1085" i="14"/>
  <c r="AU1085" i="14"/>
  <c r="BA1085" i="14"/>
  <c r="BG1085" i="14"/>
  <c r="BM1085" i="14"/>
  <c r="Q1130" i="14"/>
  <c r="W1130" i="14"/>
  <c r="AC1130" i="14"/>
  <c r="AI1130" i="14"/>
  <c r="AO1130" i="14"/>
  <c r="AU1130" i="14"/>
  <c r="BA1130" i="14"/>
  <c r="BG1130" i="14"/>
  <c r="BM1130" i="14"/>
  <c r="K957" i="14"/>
  <c r="Q957" i="14"/>
  <c r="W957" i="14"/>
  <c r="AC957" i="14"/>
  <c r="AI957" i="14"/>
  <c r="AO957" i="14"/>
  <c r="AU957" i="14"/>
  <c r="BA957" i="14"/>
  <c r="BG957" i="14"/>
  <c r="BM957" i="14"/>
  <c r="K511" i="14"/>
  <c r="Q511" i="14"/>
  <c r="W511" i="14"/>
  <c r="AC511" i="14"/>
  <c r="AI511" i="14"/>
  <c r="AO511" i="14"/>
  <c r="AU511" i="14"/>
  <c r="BA511" i="14"/>
  <c r="BG511" i="14"/>
  <c r="BM511" i="14"/>
  <c r="K342" i="14"/>
  <c r="Q342" i="14"/>
  <c r="W342" i="14"/>
  <c r="AC342" i="14"/>
  <c r="AI342" i="14"/>
  <c r="AO342" i="14"/>
  <c r="AU342" i="14"/>
  <c r="BA342" i="14"/>
  <c r="BG342" i="14"/>
  <c r="BM342" i="14"/>
  <c r="K651" i="14"/>
  <c r="Q651" i="14"/>
  <c r="W651" i="14"/>
  <c r="AC651" i="14"/>
  <c r="AI651" i="14"/>
  <c r="AO651" i="14"/>
  <c r="AU651" i="14"/>
  <c r="BA651" i="14"/>
  <c r="BG651" i="14"/>
  <c r="BM651" i="14"/>
  <c r="K1318" i="14"/>
  <c r="Q1318" i="14"/>
  <c r="W1318" i="14"/>
  <c r="AC1318" i="14"/>
  <c r="AI1318" i="14"/>
  <c r="AO1318" i="14"/>
  <c r="AU1318" i="14"/>
  <c r="BA1318" i="14"/>
  <c r="BG1318" i="14"/>
  <c r="BM1318" i="14"/>
  <c r="K1135" i="14"/>
  <c r="Q1135" i="14"/>
  <c r="W1135" i="14"/>
  <c r="AC1135" i="14"/>
  <c r="AI1135" i="14"/>
  <c r="AO1135" i="14"/>
  <c r="AU1135" i="14"/>
  <c r="BA1135" i="14"/>
  <c r="BG1135" i="14"/>
  <c r="BM1135" i="14"/>
  <c r="Q969" i="14"/>
  <c r="W969" i="14"/>
  <c r="AC969" i="14"/>
  <c r="AI969" i="14"/>
  <c r="AO969" i="14"/>
  <c r="AU969" i="14"/>
  <c r="BA969" i="14"/>
  <c r="BG969" i="14"/>
  <c r="BM969" i="14"/>
  <c r="K648" i="14"/>
  <c r="Q648" i="14"/>
  <c r="W648" i="14"/>
  <c r="AC648" i="14"/>
  <c r="AI648" i="14"/>
  <c r="AO648" i="14"/>
  <c r="AU648" i="14"/>
  <c r="BA648" i="14"/>
  <c r="BG648" i="14"/>
  <c r="BM648" i="14"/>
  <c r="Q1083" i="14"/>
  <c r="W1083" i="14"/>
  <c r="AC1083" i="14"/>
  <c r="AI1083" i="14"/>
  <c r="AO1083" i="14"/>
  <c r="AU1083" i="14"/>
  <c r="BA1083" i="14"/>
  <c r="BG1083" i="14"/>
  <c r="BM1083" i="14"/>
  <c r="K1132" i="14"/>
  <c r="Q1132" i="14"/>
  <c r="W1132" i="14"/>
  <c r="AC1132" i="14"/>
  <c r="AI1132" i="14"/>
  <c r="AO1132" i="14"/>
  <c r="AU1132" i="14"/>
  <c r="BA1132" i="14"/>
  <c r="BG1132" i="14"/>
  <c r="BM1132" i="14"/>
  <c r="K509" i="14"/>
  <c r="Q509" i="14"/>
  <c r="W509" i="14"/>
  <c r="AC509" i="14"/>
  <c r="AI509" i="14"/>
  <c r="AO509" i="14"/>
  <c r="AU509" i="14"/>
  <c r="BA509" i="14"/>
  <c r="BG509" i="14"/>
  <c r="BM509" i="14"/>
  <c r="K1086" i="14"/>
  <c r="Q1086" i="14"/>
  <c r="W1086" i="14"/>
  <c r="AC1086" i="14"/>
  <c r="AI1086" i="14"/>
  <c r="AO1086" i="14"/>
  <c r="AU1086" i="14"/>
  <c r="BA1086" i="14"/>
  <c r="BG1086" i="14"/>
  <c r="BM1086" i="14"/>
  <c r="E762" i="14"/>
  <c r="E1102" i="14"/>
  <c r="D166" i="14"/>
  <c r="J166" i="14" s="1"/>
  <c r="P166" i="14" s="1"/>
  <c r="V166" i="14" s="1"/>
  <c r="AB166" i="14" s="1"/>
  <c r="AH166" i="14" s="1"/>
  <c r="AN166" i="14" s="1"/>
  <c r="AT166" i="14" s="1"/>
  <c r="AZ166" i="14" s="1"/>
  <c r="BF166" i="14" s="1"/>
  <c r="BL166" i="14" s="1"/>
  <c r="D174" i="14"/>
  <c r="J174" i="14" s="1"/>
  <c r="P174" i="14" s="1"/>
  <c r="V174" i="14" s="1"/>
  <c r="AB174" i="14" s="1"/>
  <c r="AH174" i="14" s="1"/>
  <c r="AN174" i="14" s="1"/>
  <c r="AT174" i="14" s="1"/>
  <c r="AZ174" i="14" s="1"/>
  <c r="BF174" i="14" s="1"/>
  <c r="BL174" i="14" s="1"/>
  <c r="D83" i="14"/>
  <c r="J83" i="14" s="1"/>
  <c r="P83" i="14" s="1"/>
  <c r="V83" i="14" s="1"/>
  <c r="AB83" i="14" s="1"/>
  <c r="AH83" i="14" s="1"/>
  <c r="AN83" i="14" s="1"/>
  <c r="AT83" i="14" s="1"/>
  <c r="AZ83" i="14" s="1"/>
  <c r="BF83" i="14" s="1"/>
  <c r="BL83" i="14" s="1"/>
  <c r="D147" i="14"/>
  <c r="J147" i="14" s="1"/>
  <c r="P147" i="14" s="1"/>
  <c r="V147" i="14" s="1"/>
  <c r="AB147" i="14" s="1"/>
  <c r="AH147" i="14" s="1"/>
  <c r="AN147" i="14" s="1"/>
  <c r="AT147" i="14" s="1"/>
  <c r="AZ147" i="14" s="1"/>
  <c r="BF147" i="14" s="1"/>
  <c r="BL147" i="14" s="1"/>
  <c r="D46" i="14"/>
  <c r="J46" i="14" s="1"/>
  <c r="P46" i="14" s="1"/>
  <c r="V46" i="14" s="1"/>
  <c r="AB46" i="14" s="1"/>
  <c r="AH46" i="14" s="1"/>
  <c r="AN46" i="14" s="1"/>
  <c r="AT46" i="14" s="1"/>
  <c r="AZ46" i="14" s="1"/>
  <c r="BF46" i="14" s="1"/>
  <c r="BL46" i="14" s="1"/>
  <c r="D139" i="14"/>
  <c r="J139" i="14" s="1"/>
  <c r="P139" i="14" s="1"/>
  <c r="V139" i="14" s="1"/>
  <c r="AB139" i="14" s="1"/>
  <c r="AH139" i="14" s="1"/>
  <c r="AN139" i="14" s="1"/>
  <c r="AT139" i="14" s="1"/>
  <c r="AZ139" i="14" s="1"/>
  <c r="BF139" i="14" s="1"/>
  <c r="BL139" i="14" s="1"/>
  <c r="D119" i="14"/>
  <c r="J119" i="14" s="1"/>
  <c r="P119" i="14" s="1"/>
  <c r="V119" i="14" s="1"/>
  <c r="AB119" i="14" s="1"/>
  <c r="AH119" i="14" s="1"/>
  <c r="AN119" i="14" s="1"/>
  <c r="AT119" i="14" s="1"/>
  <c r="AZ119" i="14" s="1"/>
  <c r="BF119" i="14" s="1"/>
  <c r="BL119" i="14" s="1"/>
  <c r="D14" i="14"/>
  <c r="J14" i="14" s="1"/>
  <c r="P14" i="14" s="1"/>
  <c r="V14" i="14" s="1"/>
  <c r="AB14" i="14" s="1"/>
  <c r="AH14" i="14" s="1"/>
  <c r="AN14" i="14" s="1"/>
  <c r="AT14" i="14" s="1"/>
  <c r="AZ14" i="14" s="1"/>
  <c r="BF14" i="14" s="1"/>
  <c r="BL14" i="14" s="1"/>
  <c r="D105" i="14"/>
  <c r="J105" i="14" s="1"/>
  <c r="P105" i="14" s="1"/>
  <c r="V105" i="14" s="1"/>
  <c r="AB105" i="14" s="1"/>
  <c r="AH105" i="14" s="1"/>
  <c r="AN105" i="14" s="1"/>
  <c r="AT105" i="14" s="1"/>
  <c r="AZ105" i="14" s="1"/>
  <c r="BF105" i="14" s="1"/>
  <c r="BL105" i="14" s="1"/>
  <c r="D63" i="14"/>
  <c r="J63" i="14" s="1"/>
  <c r="P63" i="14" s="1"/>
  <c r="V63" i="14" s="1"/>
  <c r="AB63" i="14" s="1"/>
  <c r="AH63" i="14" s="1"/>
  <c r="AN63" i="14" s="1"/>
  <c r="AT63" i="14" s="1"/>
  <c r="AZ63" i="14" s="1"/>
  <c r="BF63" i="14" s="1"/>
  <c r="BL63" i="14" s="1"/>
  <c r="D127" i="14"/>
  <c r="J127" i="14" s="1"/>
  <c r="P127" i="14" s="1"/>
  <c r="V127" i="14" s="1"/>
  <c r="AB127" i="14" s="1"/>
  <c r="AH127" i="14" s="1"/>
  <c r="AN127" i="14" s="1"/>
  <c r="AT127" i="14" s="1"/>
  <c r="AZ127" i="14" s="1"/>
  <c r="BF127" i="14" s="1"/>
  <c r="BL127" i="14" s="1"/>
  <c r="D13" i="14"/>
  <c r="J13" i="14" s="1"/>
  <c r="P13" i="14" s="1"/>
  <c r="V13" i="14" s="1"/>
  <c r="AB13" i="14" s="1"/>
  <c r="AH13" i="14" s="1"/>
  <c r="AN13" i="14" s="1"/>
  <c r="AT13" i="14" s="1"/>
  <c r="AZ13" i="14" s="1"/>
  <c r="BF13" i="14" s="1"/>
  <c r="BL13" i="14" s="1"/>
  <c r="D21" i="14"/>
  <c r="J21" i="14" s="1"/>
  <c r="P21" i="14" s="1"/>
  <c r="V21" i="14" s="1"/>
  <c r="AB21" i="14" s="1"/>
  <c r="AH21" i="14" s="1"/>
  <c r="AN21" i="14" s="1"/>
  <c r="AT21" i="14" s="1"/>
  <c r="AZ21" i="14" s="1"/>
  <c r="BF21" i="14" s="1"/>
  <c r="BL21" i="14" s="1"/>
  <c r="D124" i="14"/>
  <c r="J124" i="14" s="1"/>
  <c r="P124" i="14" s="1"/>
  <c r="V124" i="14" s="1"/>
  <c r="AB124" i="14" s="1"/>
  <c r="AH124" i="14" s="1"/>
  <c r="AN124" i="14" s="1"/>
  <c r="AT124" i="14" s="1"/>
  <c r="AZ124" i="14" s="1"/>
  <c r="BF124" i="14" s="1"/>
  <c r="BL124" i="14" s="1"/>
  <c r="D199" i="14"/>
  <c r="J199" i="14" s="1"/>
  <c r="P199" i="14" s="1"/>
  <c r="V199" i="14" s="1"/>
  <c r="AB199" i="14" s="1"/>
  <c r="AH199" i="14" s="1"/>
  <c r="AN199" i="14" s="1"/>
  <c r="AT199" i="14" s="1"/>
  <c r="AZ199" i="14" s="1"/>
  <c r="BF199" i="14" s="1"/>
  <c r="BL199" i="14" s="1"/>
  <c r="E143" i="14"/>
  <c r="E197" i="14"/>
  <c r="E235" i="14"/>
  <c r="E1231" i="14"/>
  <c r="E172" i="14"/>
  <c r="E12" i="14"/>
  <c r="E128" i="14"/>
  <c r="Q1043" i="14"/>
  <c r="W1043" i="14"/>
  <c r="AC1043" i="14"/>
  <c r="AI1043" i="14"/>
  <c r="AO1043" i="14"/>
  <c r="AU1043" i="14"/>
  <c r="BA1043" i="14"/>
  <c r="BG1043" i="14"/>
  <c r="BM1043" i="14"/>
  <c r="Q760" i="14"/>
  <c r="W760" i="14"/>
  <c r="AC760" i="14"/>
  <c r="AI760" i="14"/>
  <c r="AO760" i="14"/>
  <c r="AU760" i="14"/>
  <c r="BA760" i="14"/>
  <c r="BG760" i="14"/>
  <c r="BM760" i="14"/>
  <c r="K306" i="14"/>
  <c r="Q306" i="14"/>
  <c r="W306" i="14"/>
  <c r="AC306" i="14"/>
  <c r="AI306" i="14"/>
  <c r="AO306" i="14"/>
  <c r="AU306" i="14"/>
  <c r="BA306" i="14"/>
  <c r="BG306" i="14"/>
  <c r="BM306" i="14"/>
  <c r="K516" i="14"/>
  <c r="Q516" i="14"/>
  <c r="W516" i="14"/>
  <c r="AC516" i="14"/>
  <c r="AI516" i="14"/>
  <c r="AO516" i="14"/>
  <c r="AU516" i="14"/>
  <c r="BA516" i="14"/>
  <c r="BG516" i="14"/>
  <c r="BM516" i="14"/>
  <c r="Q1251" i="14"/>
  <c r="W1251" i="14"/>
  <c r="AC1251" i="14"/>
  <c r="AI1251" i="14"/>
  <c r="AO1251" i="14"/>
  <c r="AU1251" i="14"/>
  <c r="BA1251" i="14"/>
  <c r="BG1251" i="14"/>
  <c r="BM1251" i="14"/>
  <c r="K1263" i="14"/>
  <c r="Q1263" i="14"/>
  <c r="W1263" i="14"/>
  <c r="AC1263" i="14"/>
  <c r="AI1263" i="14"/>
  <c r="AO1263" i="14"/>
  <c r="AU1263" i="14"/>
  <c r="BA1263" i="14"/>
  <c r="BG1263" i="14"/>
  <c r="BM1263" i="14"/>
  <c r="K408" i="14"/>
  <c r="Q408" i="14"/>
  <c r="W408" i="14"/>
  <c r="AC408" i="14"/>
  <c r="AI408" i="14"/>
  <c r="AO408" i="14"/>
  <c r="AU408" i="14"/>
  <c r="BA408" i="14"/>
  <c r="BG408" i="14"/>
  <c r="BM408" i="14"/>
  <c r="BG1233" i="14"/>
  <c r="BM1233" i="14"/>
  <c r="BG1225" i="14"/>
  <c r="BM1225" i="14"/>
  <c r="BG684" i="14"/>
  <c r="BM684" i="14"/>
  <c r="BG682" i="14"/>
  <c r="BM682" i="14"/>
  <c r="BG1299" i="14"/>
  <c r="BM1299" i="14"/>
  <c r="BG1269" i="14"/>
  <c r="BM1269" i="14"/>
  <c r="BG1323" i="14"/>
  <c r="BM1323" i="14"/>
  <c r="BG681" i="14"/>
  <c r="BM681" i="14"/>
  <c r="BG683" i="14"/>
  <c r="BM683" i="14"/>
  <c r="BG1320" i="14"/>
  <c r="BM1320" i="14"/>
  <c r="BG1224" i="14"/>
  <c r="BM1224" i="14"/>
  <c r="BG1337" i="14"/>
  <c r="BM1337" i="14"/>
  <c r="BG1234" i="14"/>
  <c r="BM1234" i="14"/>
  <c r="BG1350" i="14"/>
  <c r="BM1350" i="14"/>
  <c r="BG685" i="14"/>
  <c r="BM685" i="14"/>
  <c r="BG1232" i="14"/>
  <c r="BM1232" i="14"/>
  <c r="BG1321" i="14"/>
  <c r="BM1321" i="14"/>
  <c r="BG1286" i="14"/>
  <c r="BM1286" i="14"/>
  <c r="BA397" i="14"/>
  <c r="BG397" i="14"/>
  <c r="BA700" i="14"/>
  <c r="BG700" i="14"/>
  <c r="BA1001" i="14"/>
  <c r="BG1001" i="14"/>
  <c r="BA362" i="14"/>
  <c r="BG362" i="14"/>
  <c r="BA674" i="14"/>
  <c r="BG674" i="14"/>
  <c r="BA730" i="14"/>
  <c r="BG730" i="14"/>
  <c r="BA611" i="14"/>
  <c r="BG611" i="14"/>
  <c r="BA359" i="14"/>
  <c r="BG359" i="14"/>
  <c r="BA876" i="14"/>
  <c r="BG876" i="14"/>
  <c r="BA910" i="14"/>
  <c r="BG910" i="14"/>
  <c r="BA418" i="14"/>
  <c r="BG418" i="14"/>
  <c r="BA1346" i="14"/>
  <c r="BG1346" i="14"/>
  <c r="BA540" i="14"/>
  <c r="BG540" i="14"/>
  <c r="BA349" i="14"/>
  <c r="BG349" i="14"/>
  <c r="BA324" i="14"/>
  <c r="BG324" i="14"/>
  <c r="BA1096" i="14"/>
  <c r="BG1096" i="14"/>
  <c r="BA385" i="14"/>
  <c r="BG385" i="14"/>
  <c r="BA361" i="14"/>
  <c r="BG361" i="14"/>
  <c r="BA283" i="14"/>
  <c r="BG283" i="14"/>
  <c r="BA848" i="14"/>
  <c r="BG848" i="14"/>
  <c r="BA818" i="14"/>
  <c r="BG818" i="14"/>
  <c r="BA282" i="14"/>
  <c r="BG282" i="14"/>
  <c r="BA1156" i="14"/>
  <c r="BG1156" i="14"/>
  <c r="BA872" i="14"/>
  <c r="BG872" i="14"/>
  <c r="BA354" i="14"/>
  <c r="BG354" i="14"/>
  <c r="BA328" i="14"/>
  <c r="BG328" i="14"/>
  <c r="BA331" i="14"/>
  <c r="BG331" i="14"/>
  <c r="BA573" i="14"/>
  <c r="BG573" i="14"/>
  <c r="BA425" i="14"/>
  <c r="BG425" i="14"/>
  <c r="BA420" i="14"/>
  <c r="BG420" i="14"/>
  <c r="BA615" i="14"/>
  <c r="BG615" i="14"/>
  <c r="BA451" i="14"/>
  <c r="BG451" i="14"/>
  <c r="BA1155" i="14"/>
  <c r="BG1155" i="14"/>
  <c r="BA997" i="14"/>
  <c r="BG997" i="14"/>
  <c r="BA597" i="14"/>
  <c r="BG597" i="14"/>
  <c r="BA608" i="14"/>
  <c r="BG608" i="14"/>
  <c r="BA694" i="14"/>
  <c r="BG694" i="14"/>
  <c r="BA419" i="14"/>
  <c r="BG419" i="14"/>
  <c r="BA612" i="14"/>
  <c r="BG612" i="14"/>
  <c r="BA353" i="14"/>
  <c r="BG353" i="14"/>
  <c r="BA568" i="14"/>
  <c r="BG568" i="14"/>
  <c r="BA877" i="14"/>
  <c r="BG877" i="14"/>
  <c r="BA828" i="14"/>
  <c r="BG828" i="14"/>
  <c r="BA421" i="14"/>
  <c r="BG421" i="14"/>
  <c r="BA881" i="14"/>
  <c r="BG881" i="14"/>
  <c r="BA1169" i="14"/>
  <c r="BG1169" i="14"/>
  <c r="BA1171" i="14"/>
  <c r="BG1171" i="14"/>
  <c r="BA1347" i="14"/>
  <c r="BG1347" i="14"/>
  <c r="BA333" i="14"/>
  <c r="BG333" i="14"/>
  <c r="BA883" i="14"/>
  <c r="BG883" i="14"/>
  <c r="BA579" i="14"/>
  <c r="BG579" i="14"/>
  <c r="BA1344" i="14"/>
  <c r="BG1344" i="14"/>
  <c r="BA382" i="14"/>
  <c r="BG382" i="14"/>
  <c r="BA829" i="14"/>
  <c r="BG829" i="14"/>
  <c r="BA476" i="14"/>
  <c r="BG476" i="14"/>
  <c r="BA1002" i="14"/>
  <c r="BG1002" i="14"/>
  <c r="BA575" i="14"/>
  <c r="BG575" i="14"/>
  <c r="BA1322" i="14"/>
  <c r="BG1322" i="14"/>
  <c r="BA557" i="14"/>
  <c r="BG557" i="14"/>
  <c r="BA578" i="14"/>
  <c r="BG578" i="14"/>
  <c r="BA842" i="14"/>
  <c r="BG842" i="14"/>
  <c r="BA535" i="14"/>
  <c r="BG535" i="14"/>
  <c r="BA616" i="14"/>
  <c r="BG616" i="14"/>
  <c r="BA831" i="14"/>
  <c r="BG831" i="14"/>
  <c r="BA352" i="14"/>
  <c r="BG352" i="14"/>
  <c r="BA1186" i="14"/>
  <c r="BG1186" i="14"/>
  <c r="BA1310" i="14"/>
  <c r="BG1310" i="14"/>
  <c r="BA729" i="14"/>
  <c r="BG729" i="14"/>
  <c r="BA820" i="14"/>
  <c r="BG820" i="14"/>
  <c r="BA1187" i="14"/>
  <c r="BG1187" i="14"/>
  <c r="BA384" i="14"/>
  <c r="BG384" i="14"/>
  <c r="BA564" i="14"/>
  <c r="BG564" i="14"/>
  <c r="BA1266" i="14"/>
  <c r="BG1266" i="14"/>
  <c r="BA696" i="14"/>
  <c r="BG696" i="14"/>
  <c r="BA430" i="14"/>
  <c r="BG430" i="14"/>
  <c r="BA948" i="14"/>
  <c r="BG948" i="14"/>
  <c r="BA909" i="14"/>
  <c r="BG909" i="14"/>
  <c r="BA619" i="14"/>
  <c r="BG619" i="14"/>
  <c r="BA617" i="14"/>
  <c r="BG617" i="14"/>
  <c r="BA1294" i="14"/>
  <c r="BG1294" i="14"/>
  <c r="BA902" i="14"/>
  <c r="BG902" i="14"/>
  <c r="BA390" i="14"/>
  <c r="BG390" i="14"/>
  <c r="BA1270" i="14"/>
  <c r="BG1270" i="14"/>
  <c r="BA1095" i="14"/>
  <c r="BG1095" i="14"/>
  <c r="BA852" i="14"/>
  <c r="BG852" i="14"/>
  <c r="BA900" i="14"/>
  <c r="BG900" i="14"/>
  <c r="BA704" i="14"/>
  <c r="BG704" i="14"/>
  <c r="BA1160" i="14"/>
  <c r="BG1160" i="14"/>
  <c r="BA1296" i="14"/>
  <c r="BG1296" i="14"/>
  <c r="BA561" i="14"/>
  <c r="BG561" i="14"/>
  <c r="BA560" i="14"/>
  <c r="BG560" i="14"/>
  <c r="BA1017" i="14"/>
  <c r="BG1017" i="14"/>
  <c r="BA1298" i="14"/>
  <c r="BG1298" i="14"/>
  <c r="BA558" i="14"/>
  <c r="BG558" i="14"/>
  <c r="BA1110" i="14"/>
  <c r="BG1110" i="14"/>
  <c r="BA728" i="14"/>
  <c r="BG728" i="14"/>
  <c r="BA1202" i="14"/>
  <c r="BG1202" i="14"/>
  <c r="BA565" i="14"/>
  <c r="BG565" i="14"/>
  <c r="BA569" i="14"/>
  <c r="BG569" i="14"/>
  <c r="BA851" i="14"/>
  <c r="BG851" i="14"/>
  <c r="BA366" i="14"/>
  <c r="BG366" i="14"/>
  <c r="BA736" i="14"/>
  <c r="BG736" i="14"/>
  <c r="BA1018" i="14"/>
  <c r="BG1018" i="14"/>
  <c r="BA534" i="14"/>
  <c r="BG534" i="14"/>
  <c r="BA1200" i="14"/>
  <c r="BG1200" i="14"/>
  <c r="BA1348" i="14"/>
  <c r="BG1348" i="14"/>
  <c r="BA483" i="14"/>
  <c r="BG483" i="14"/>
  <c r="BA424" i="14"/>
  <c r="BG424" i="14"/>
  <c r="BA821" i="14"/>
  <c r="BG821" i="14"/>
  <c r="BA832" i="14"/>
  <c r="BG832" i="14"/>
  <c r="BA556" i="14"/>
  <c r="BG556" i="14"/>
  <c r="BA555" i="14"/>
  <c r="BG555" i="14"/>
  <c r="BA399" i="14"/>
  <c r="BG399" i="14"/>
  <c r="BA727" i="14"/>
  <c r="BG727" i="14"/>
  <c r="BA1309" i="14"/>
  <c r="BG1309" i="14"/>
  <c r="BA357" i="14"/>
  <c r="BG357" i="14"/>
  <c r="BA1313" i="14"/>
  <c r="BG1313" i="14"/>
  <c r="BA325" i="14"/>
  <c r="BG325" i="14"/>
  <c r="BA1111" i="14"/>
  <c r="BG1111" i="14"/>
  <c r="BA695" i="14"/>
  <c r="BG695" i="14"/>
  <c r="BA450" i="14"/>
  <c r="BG450" i="14"/>
  <c r="BA787" i="14"/>
  <c r="BG787" i="14"/>
  <c r="BA453" i="14"/>
  <c r="BG453" i="14"/>
  <c r="BA1170" i="14"/>
  <c r="BG1170" i="14"/>
  <c r="BA672" i="14"/>
  <c r="BG672" i="14"/>
  <c r="BA841" i="14"/>
  <c r="BG841" i="14"/>
  <c r="BA432" i="14"/>
  <c r="BG432" i="14"/>
  <c r="BA423" i="14"/>
  <c r="BG423" i="14"/>
  <c r="BA571" i="14"/>
  <c r="BG571" i="14"/>
  <c r="BA570" i="14"/>
  <c r="BG570" i="14"/>
  <c r="BA908" i="14"/>
  <c r="BG908" i="14"/>
  <c r="BA358" i="14"/>
  <c r="BG358" i="14"/>
  <c r="BA788" i="14"/>
  <c r="BG788" i="14"/>
  <c r="BA824" i="14"/>
  <c r="BG824" i="14"/>
  <c r="BA827" i="14"/>
  <c r="BG827" i="14"/>
  <c r="BA1204" i="14"/>
  <c r="BG1204" i="14"/>
  <c r="BA899" i="14"/>
  <c r="BG899" i="14"/>
  <c r="BA1271" i="14"/>
  <c r="BG1271" i="14"/>
  <c r="BA387" i="14"/>
  <c r="BG387" i="14"/>
  <c r="BA1297" i="14"/>
  <c r="BG1297" i="14"/>
  <c r="BA322" i="14"/>
  <c r="BG322" i="14"/>
  <c r="BA593" i="14"/>
  <c r="BG593" i="14"/>
  <c r="BA907" i="14"/>
  <c r="BG907" i="14"/>
  <c r="BA393" i="14"/>
  <c r="BG393" i="14"/>
  <c r="BA319" i="14"/>
  <c r="BG319" i="14"/>
  <c r="BA330" i="14"/>
  <c r="BG330" i="14"/>
  <c r="BA859" i="14"/>
  <c r="BG859" i="14"/>
  <c r="BA1005" i="14"/>
  <c r="BG1005" i="14"/>
  <c r="BA786" i="14"/>
  <c r="BG786" i="14"/>
  <c r="BA1006" i="14"/>
  <c r="BG1006" i="14"/>
  <c r="BA388" i="14"/>
  <c r="BG388" i="14"/>
  <c r="BA1268" i="14"/>
  <c r="BG1268" i="14"/>
  <c r="BA999" i="14"/>
  <c r="BG999" i="14"/>
  <c r="BA1245" i="14"/>
  <c r="BG1245" i="14"/>
  <c r="BA726" i="14"/>
  <c r="BG726" i="14"/>
  <c r="BA843" i="14"/>
  <c r="BG843" i="14"/>
  <c r="BA396" i="14"/>
  <c r="BG396" i="14"/>
  <c r="BA1189" i="14"/>
  <c r="BG1189" i="14"/>
  <c r="BA360" i="14"/>
  <c r="BG360" i="14"/>
  <c r="BA1349" i="14"/>
  <c r="BG1349" i="14"/>
  <c r="BA734" i="14"/>
  <c r="BG734" i="14"/>
  <c r="BA1173" i="14"/>
  <c r="BG1173" i="14"/>
  <c r="BA614" i="14"/>
  <c r="BG614" i="14"/>
  <c r="BA431" i="14"/>
  <c r="BG431" i="14"/>
  <c r="BA710" i="14"/>
  <c r="BG710" i="14"/>
  <c r="BA712" i="14"/>
  <c r="BG712" i="14"/>
  <c r="BA417" i="14"/>
  <c r="BG417" i="14"/>
  <c r="BA912" i="14"/>
  <c r="BG912" i="14"/>
  <c r="BA1015" i="14"/>
  <c r="BG1015" i="14"/>
  <c r="BA1154" i="14"/>
  <c r="BG1154" i="14"/>
  <c r="BA326" i="14"/>
  <c r="BG326" i="14"/>
  <c r="BA905" i="14"/>
  <c r="BG905" i="14"/>
  <c r="BA708" i="14"/>
  <c r="BG708" i="14"/>
  <c r="BA1168" i="14"/>
  <c r="BG1168" i="14"/>
  <c r="BA783" i="14"/>
  <c r="BG783" i="14"/>
  <c r="BA1203" i="14"/>
  <c r="BG1203" i="14"/>
  <c r="BA706" i="14"/>
  <c r="BG706" i="14"/>
  <c r="BA733" i="14"/>
  <c r="BG733" i="14"/>
  <c r="BA364" i="14"/>
  <c r="BG364" i="14"/>
  <c r="BA738" i="14"/>
  <c r="BG738" i="14"/>
  <c r="BA857" i="14"/>
  <c r="BG857" i="14"/>
  <c r="BA281" i="14"/>
  <c r="BG281" i="14"/>
  <c r="BA433" i="14"/>
  <c r="BG433" i="14"/>
  <c r="BA675" i="14"/>
  <c r="BG675" i="14"/>
  <c r="BA735" i="14"/>
  <c r="BG735" i="14"/>
  <c r="BA474" i="14"/>
  <c r="BG474" i="14"/>
  <c r="BA1020" i="14"/>
  <c r="BG1020" i="14"/>
  <c r="BA566" i="14"/>
  <c r="BG566" i="14"/>
  <c r="BA591" i="14"/>
  <c r="BG591" i="14"/>
  <c r="BA456" i="14"/>
  <c r="BG456" i="14"/>
  <c r="BA911" i="14"/>
  <c r="BG911" i="14"/>
  <c r="BA702" i="14"/>
  <c r="BG702" i="14"/>
  <c r="BA1184" i="14"/>
  <c r="BG1184" i="14"/>
  <c r="BA577" i="14"/>
  <c r="BG577" i="14"/>
  <c r="BA613" i="14"/>
  <c r="BG613" i="14"/>
  <c r="BA572" i="14"/>
  <c r="BG572" i="14"/>
  <c r="BA853" i="14"/>
  <c r="BG853" i="14"/>
  <c r="BA830" i="14"/>
  <c r="BG830" i="14"/>
  <c r="BA1021" i="14"/>
  <c r="BG1021" i="14"/>
  <c r="BA428" i="14"/>
  <c r="BG428" i="14"/>
  <c r="BA447" i="14"/>
  <c r="BG447" i="14"/>
  <c r="BA950" i="14"/>
  <c r="BG950" i="14"/>
  <c r="BA1174" i="14"/>
  <c r="BG1174" i="14"/>
  <c r="BA284" i="14"/>
  <c r="BG284" i="14"/>
  <c r="BA944" i="14"/>
  <c r="BG944" i="14"/>
  <c r="BA707" i="14"/>
  <c r="BG707" i="14"/>
  <c r="BA389" i="14"/>
  <c r="BG389" i="14"/>
  <c r="BA329" i="14"/>
  <c r="BG329" i="14"/>
  <c r="BA386" i="14"/>
  <c r="BG386" i="14"/>
  <c r="BA1094" i="14"/>
  <c r="BG1094" i="14"/>
  <c r="BA484" i="14"/>
  <c r="BG484" i="14"/>
  <c r="BA367" i="14"/>
  <c r="BG367" i="14"/>
  <c r="BA400" i="14"/>
  <c r="BG400" i="14"/>
  <c r="BA454" i="14"/>
  <c r="BG454" i="14"/>
  <c r="BA880" i="14"/>
  <c r="BG880" i="14"/>
  <c r="BA482" i="14"/>
  <c r="BG482" i="14"/>
  <c r="BA1312" i="14"/>
  <c r="BG1312" i="14"/>
  <c r="BA850" i="14"/>
  <c r="BG850" i="14"/>
  <c r="BA705" i="14"/>
  <c r="BG705" i="14"/>
  <c r="BA903" i="14"/>
  <c r="BG903" i="14"/>
  <c r="BA479" i="14"/>
  <c r="BG479" i="14"/>
  <c r="BA947" i="14"/>
  <c r="BG947" i="14"/>
  <c r="BA321" i="14"/>
  <c r="BG321" i="14"/>
  <c r="BA784" i="14"/>
  <c r="BG784" i="14"/>
  <c r="BA1157" i="14"/>
  <c r="BG1157" i="14"/>
  <c r="BA884" i="14"/>
  <c r="BG884" i="14"/>
  <c r="BA592" i="14"/>
  <c r="BG592" i="14"/>
  <c r="BA1108" i="14"/>
  <c r="BG1108" i="14"/>
  <c r="BA398" i="14"/>
  <c r="BG398" i="14"/>
  <c r="BA426" i="14"/>
  <c r="BG426" i="14"/>
  <c r="BA731" i="14"/>
  <c r="BG731" i="14"/>
  <c r="BA1068" i="14"/>
  <c r="BG1068" i="14"/>
  <c r="BA875" i="14"/>
  <c r="BG875" i="14"/>
  <c r="BA673" i="14"/>
  <c r="BG673" i="14"/>
  <c r="BA855" i="14"/>
  <c r="BG855" i="14"/>
  <c r="BA327" i="14"/>
  <c r="BG327" i="14"/>
  <c r="BA317" i="14"/>
  <c r="BG317" i="14"/>
  <c r="BA416" i="14"/>
  <c r="BG416" i="14"/>
  <c r="BA472" i="14"/>
  <c r="BG472" i="14"/>
  <c r="BA1112" i="14"/>
  <c r="BG1112" i="14"/>
  <c r="BA703" i="14"/>
  <c r="BG703" i="14"/>
  <c r="BA1267" i="14"/>
  <c r="BG1267" i="14"/>
  <c r="BA576" i="14"/>
  <c r="BG576" i="14"/>
  <c r="BA845" i="14"/>
  <c r="BG845" i="14"/>
  <c r="BA1109" i="14"/>
  <c r="BG1109" i="14"/>
  <c r="BA595" i="14"/>
  <c r="BG595" i="14"/>
  <c r="BA537" i="14"/>
  <c r="BG537" i="14"/>
  <c r="BA574" i="14"/>
  <c r="BG574" i="14"/>
  <c r="BA1097" i="14"/>
  <c r="BG1097" i="14"/>
  <c r="BA471" i="14"/>
  <c r="BG471" i="14"/>
  <c r="BA998" i="14"/>
  <c r="BG998" i="14"/>
  <c r="BA536" i="14"/>
  <c r="BG536" i="14"/>
  <c r="BA822" i="14"/>
  <c r="BG822" i="14"/>
  <c r="BA1004" i="14"/>
  <c r="BG1004" i="14"/>
  <c r="BA1007" i="14"/>
  <c r="BG1007" i="14"/>
  <c r="BA1308" i="14"/>
  <c r="BG1308" i="14"/>
  <c r="BA618" i="14"/>
  <c r="BG618" i="14"/>
  <c r="BA607" i="14"/>
  <c r="BG607" i="14"/>
  <c r="BA427" i="14"/>
  <c r="BG427" i="14"/>
  <c r="BA351" i="14"/>
  <c r="BG351" i="14"/>
  <c r="BA449" i="14"/>
  <c r="BG449" i="14"/>
  <c r="BA697" i="14"/>
  <c r="BG697" i="14"/>
  <c r="BA1311" i="14"/>
  <c r="BG1311" i="14"/>
  <c r="BA355" i="14"/>
  <c r="BG355" i="14"/>
  <c r="BA480" i="14"/>
  <c r="BG480" i="14"/>
  <c r="BA1159" i="14"/>
  <c r="BG1159" i="14"/>
  <c r="BA395" i="14"/>
  <c r="BG395" i="14"/>
  <c r="BA878" i="14"/>
  <c r="BG878" i="14"/>
  <c r="BA477" i="14"/>
  <c r="BG477" i="14"/>
  <c r="BA854" i="14"/>
  <c r="BG854" i="14"/>
  <c r="BA709" i="14"/>
  <c r="BG709" i="14"/>
  <c r="BA1003" i="14"/>
  <c r="BG1003" i="14"/>
  <c r="BA446" i="14"/>
  <c r="BG446" i="14"/>
  <c r="BA789" i="14"/>
  <c r="BG789" i="14"/>
  <c r="BA676" i="14"/>
  <c r="BG676" i="14"/>
  <c r="BA1295" i="14"/>
  <c r="BG1295" i="14"/>
  <c r="BA844" i="14"/>
  <c r="BG844" i="14"/>
  <c r="BA481" i="14"/>
  <c r="BG481" i="14"/>
  <c r="BA610" i="14"/>
  <c r="BG610" i="14"/>
  <c r="BA559" i="14"/>
  <c r="BG559" i="14"/>
  <c r="BA882" i="14"/>
  <c r="BG882" i="14"/>
  <c r="BA383" i="14"/>
  <c r="BG383" i="14"/>
  <c r="BA590" i="14"/>
  <c r="BG590" i="14"/>
  <c r="BA280" i="14"/>
  <c r="BG280" i="14"/>
  <c r="BA455" i="14"/>
  <c r="BG455" i="14"/>
  <c r="BA332" i="14"/>
  <c r="BG332" i="14"/>
  <c r="BA1199" i="14"/>
  <c r="BG1199" i="14"/>
  <c r="BA906" i="14"/>
  <c r="BG906" i="14"/>
  <c r="BA1107" i="14"/>
  <c r="BG1107" i="14"/>
  <c r="BA1093" i="14"/>
  <c r="BG1093" i="14"/>
  <c r="BA847" i="14"/>
  <c r="BG847" i="14"/>
  <c r="BA732" i="14"/>
  <c r="BG732" i="14"/>
  <c r="BA1066" i="14"/>
  <c r="BG1066" i="14"/>
  <c r="BA596" i="14"/>
  <c r="BG596" i="14"/>
  <c r="BA1069" i="14"/>
  <c r="BG1069" i="14"/>
  <c r="BA871" i="14"/>
  <c r="BG871" i="14"/>
  <c r="BA452" i="14"/>
  <c r="BG452" i="14"/>
  <c r="BA879" i="14"/>
  <c r="BG879" i="14"/>
  <c r="BA365" i="14"/>
  <c r="BG365" i="14"/>
  <c r="BA1183" i="14"/>
  <c r="BG1183" i="14"/>
  <c r="BA1000" i="14"/>
  <c r="BG1000" i="14"/>
  <c r="BA701" i="14"/>
  <c r="BG701" i="14"/>
  <c r="BA356" i="14"/>
  <c r="BG356" i="14"/>
  <c r="BA391" i="14"/>
  <c r="BG391" i="14"/>
  <c r="BA873" i="14"/>
  <c r="BG873" i="14"/>
  <c r="BA567" i="14"/>
  <c r="BG567" i="14"/>
  <c r="BA823" i="14"/>
  <c r="BG823" i="14"/>
  <c r="BA904" i="14"/>
  <c r="BG904" i="14"/>
  <c r="BA833" i="14"/>
  <c r="BG833" i="14"/>
  <c r="BA475" i="14"/>
  <c r="BG475" i="14"/>
  <c r="BA782" i="14"/>
  <c r="BG782" i="14"/>
  <c r="BA1188" i="14"/>
  <c r="BG1188" i="14"/>
  <c r="BA858" i="14"/>
  <c r="BG858" i="14"/>
  <c r="BA363" i="14"/>
  <c r="BG363" i="14"/>
  <c r="BA849" i="14"/>
  <c r="BG849" i="14"/>
  <c r="BA563" i="14"/>
  <c r="BG563" i="14"/>
  <c r="BA1022" i="14"/>
  <c r="BG1022" i="14"/>
  <c r="BA562" i="14"/>
  <c r="BG562" i="14"/>
  <c r="BA1158" i="14"/>
  <c r="BG1158" i="14"/>
  <c r="BA316" i="14"/>
  <c r="BG316" i="14"/>
  <c r="BA819" i="14"/>
  <c r="BG819" i="14"/>
  <c r="BA541" i="14"/>
  <c r="BG541" i="14"/>
  <c r="BA1019" i="14"/>
  <c r="BG1019" i="14"/>
  <c r="BA1198" i="14"/>
  <c r="BG1198" i="14"/>
  <c r="BA943" i="14"/>
  <c r="BG943" i="14"/>
  <c r="BA1105" i="14"/>
  <c r="BG1105" i="14"/>
  <c r="BA609" i="14"/>
  <c r="BG609" i="14"/>
  <c r="BA392" i="14"/>
  <c r="BG392" i="14"/>
  <c r="BA826" i="14"/>
  <c r="BG826" i="14"/>
  <c r="BA949" i="14"/>
  <c r="BG949" i="14"/>
  <c r="BA448" i="14"/>
  <c r="BG448" i="14"/>
  <c r="BA1113" i="14"/>
  <c r="BG1113" i="14"/>
  <c r="BA320" i="14"/>
  <c r="BG320" i="14"/>
  <c r="BA901" i="14"/>
  <c r="BG901" i="14"/>
  <c r="BA422" i="14"/>
  <c r="BG422" i="14"/>
  <c r="BA348" i="14"/>
  <c r="BG348" i="14"/>
  <c r="BA711" i="14"/>
  <c r="BG711" i="14"/>
  <c r="BA429" i="14"/>
  <c r="BG429" i="14"/>
  <c r="BA945" i="14"/>
  <c r="BG945" i="14"/>
  <c r="BA538" i="14"/>
  <c r="BG538" i="14"/>
  <c r="BA350" i="14"/>
  <c r="BG350" i="14"/>
  <c r="BA318" i="14"/>
  <c r="BG318" i="14"/>
  <c r="BA1172" i="14"/>
  <c r="BG1172" i="14"/>
  <c r="BA1070" i="14"/>
  <c r="BG1070" i="14"/>
  <c r="BA539" i="14"/>
  <c r="BG539" i="14"/>
  <c r="BA825" i="14"/>
  <c r="BG825" i="14"/>
  <c r="BA1265" i="14"/>
  <c r="BG1265" i="14"/>
  <c r="BA739" i="14"/>
  <c r="BG739" i="14"/>
  <c r="BA856" i="14"/>
  <c r="BG856" i="14"/>
  <c r="BA478" i="14"/>
  <c r="BG478" i="14"/>
  <c r="BA1016" i="14"/>
  <c r="BG1016" i="14"/>
  <c r="BA1106" i="14"/>
  <c r="BG1106" i="14"/>
  <c r="BA737" i="14"/>
  <c r="BG737" i="14"/>
  <c r="BA1067" i="14"/>
  <c r="BG1067" i="14"/>
  <c r="BA946" i="14"/>
  <c r="BG946" i="14"/>
  <c r="BA698" i="14"/>
  <c r="BG698" i="14"/>
  <c r="BA1345" i="14"/>
  <c r="BG1345" i="14"/>
  <c r="BA394" i="14"/>
  <c r="BG394" i="14"/>
  <c r="BA846" i="14"/>
  <c r="BG846" i="14"/>
  <c r="BA781" i="14"/>
  <c r="BG781" i="14"/>
  <c r="BA1092" i="14"/>
  <c r="BG1092" i="14"/>
  <c r="BA1314" i="14"/>
  <c r="BG1314" i="14"/>
  <c r="BA594" i="14"/>
  <c r="BG594" i="14"/>
  <c r="BA1201" i="14"/>
  <c r="BG1201" i="14"/>
  <c r="BA1098" i="14"/>
  <c r="BG1098" i="14"/>
  <c r="BA699" i="14"/>
  <c r="BG699" i="14"/>
  <c r="BA1185" i="14"/>
  <c r="BG1185" i="14"/>
  <c r="BA785" i="14"/>
  <c r="BG785" i="14"/>
  <c r="BA323" i="14"/>
  <c r="BG323" i="14"/>
  <c r="BA1167" i="14"/>
  <c r="BG1167" i="14"/>
  <c r="BA874" i="14"/>
  <c r="BG874" i="14"/>
  <c r="BA740" i="14"/>
  <c r="BG740" i="14"/>
  <c r="AU1224" i="14"/>
  <c r="BA1224" i="14"/>
  <c r="AU1337" i="14"/>
  <c r="BA1337" i="14"/>
  <c r="AU1234" i="14"/>
  <c r="BA1234" i="14"/>
  <c r="AU1350" i="14"/>
  <c r="BA1350" i="14"/>
  <c r="AU1323" i="14"/>
  <c r="BA1323" i="14"/>
  <c r="AU681" i="14"/>
  <c r="BA681" i="14"/>
  <c r="AU683" i="14"/>
  <c r="BA683" i="14"/>
  <c r="AU1320" i="14"/>
  <c r="BA1320" i="14"/>
  <c r="AU1232" i="14"/>
  <c r="BA1232" i="14"/>
  <c r="AU1321" i="14"/>
  <c r="BA1321" i="14"/>
  <c r="AU1286" i="14"/>
  <c r="BA1286" i="14"/>
  <c r="AU685" i="14"/>
  <c r="BA685" i="14"/>
  <c r="AU1233" i="14"/>
  <c r="BA1233" i="14"/>
  <c r="AU1225" i="14"/>
  <c r="BA1225" i="14"/>
  <c r="AU684" i="14"/>
  <c r="BA684" i="14"/>
  <c r="AU682" i="14"/>
  <c r="BA682" i="14"/>
  <c r="AU1269" i="14"/>
  <c r="BA1269" i="14"/>
  <c r="AU1299" i="14"/>
  <c r="BA1299" i="14"/>
  <c r="AO572" i="14"/>
  <c r="AU572" i="14"/>
  <c r="AO853" i="14"/>
  <c r="AU853" i="14"/>
  <c r="AO830" i="14"/>
  <c r="AU830" i="14"/>
  <c r="AO1021" i="14"/>
  <c r="AU1021" i="14"/>
  <c r="AO428" i="14"/>
  <c r="AU428" i="14"/>
  <c r="AO447" i="14"/>
  <c r="AU447" i="14"/>
  <c r="AO950" i="14"/>
  <c r="AU950" i="14"/>
  <c r="AO1174" i="14"/>
  <c r="AU1174" i="14"/>
  <c r="AO284" i="14"/>
  <c r="AU284" i="14"/>
  <c r="AO944" i="14"/>
  <c r="AU944" i="14"/>
  <c r="AO707" i="14"/>
  <c r="AU707" i="14"/>
  <c r="AO389" i="14"/>
  <c r="AU389" i="14"/>
  <c r="AO329" i="14"/>
  <c r="AU329" i="14"/>
  <c r="AO386" i="14"/>
  <c r="AU386" i="14"/>
  <c r="AO1094" i="14"/>
  <c r="AU1094" i="14"/>
  <c r="AO484" i="14"/>
  <c r="AU484" i="14"/>
  <c r="AO367" i="14"/>
  <c r="AU367" i="14"/>
  <c r="AO400" i="14"/>
  <c r="AU400" i="14"/>
  <c r="AO454" i="14"/>
  <c r="AU454" i="14"/>
  <c r="AO880" i="14"/>
  <c r="AU880" i="14"/>
  <c r="AO482" i="14"/>
  <c r="AU482" i="14"/>
  <c r="AO1312" i="14"/>
  <c r="AU1312" i="14"/>
  <c r="AO850" i="14"/>
  <c r="AU850" i="14"/>
  <c r="AO705" i="14"/>
  <c r="AU705" i="14"/>
  <c r="AO903" i="14"/>
  <c r="AU903" i="14"/>
  <c r="AO479" i="14"/>
  <c r="AU479" i="14"/>
  <c r="AO947" i="14"/>
  <c r="AU947" i="14"/>
  <c r="AO321" i="14"/>
  <c r="AU321" i="14"/>
  <c r="AO784" i="14"/>
  <c r="AU784" i="14"/>
  <c r="AO1157" i="14"/>
  <c r="AU1157" i="14"/>
  <c r="AO884" i="14"/>
  <c r="AU884" i="14"/>
  <c r="AO592" i="14"/>
  <c r="AU592" i="14"/>
  <c r="AO1108" i="14"/>
  <c r="AU1108" i="14"/>
  <c r="AO398" i="14"/>
  <c r="AU398" i="14"/>
  <c r="AO426" i="14"/>
  <c r="AU426" i="14"/>
  <c r="AO731" i="14"/>
  <c r="AU731" i="14"/>
  <c r="AO1068" i="14"/>
  <c r="AU1068" i="14"/>
  <c r="AO875" i="14"/>
  <c r="AU875" i="14"/>
  <c r="AO673" i="14"/>
  <c r="AU673" i="14"/>
  <c r="AO855" i="14"/>
  <c r="AU855" i="14"/>
  <c r="AO327" i="14"/>
  <c r="AU327" i="14"/>
  <c r="AO317" i="14"/>
  <c r="AU317" i="14"/>
  <c r="AO416" i="14"/>
  <c r="AU416" i="14"/>
  <c r="AO472" i="14"/>
  <c r="AU472" i="14"/>
  <c r="AO1112" i="14"/>
  <c r="AU1112" i="14"/>
  <c r="AO703" i="14"/>
  <c r="AU703" i="14"/>
  <c r="AO1267" i="14"/>
  <c r="AU1267" i="14"/>
  <c r="AO576" i="14"/>
  <c r="AU576" i="14"/>
  <c r="AO845" i="14"/>
  <c r="AU845" i="14"/>
  <c r="AO1109" i="14"/>
  <c r="AU1109" i="14"/>
  <c r="AO595" i="14"/>
  <c r="AU595" i="14"/>
  <c r="AO537" i="14"/>
  <c r="AU537" i="14"/>
  <c r="AO574" i="14"/>
  <c r="AU574" i="14"/>
  <c r="AO1097" i="14"/>
  <c r="AU1097" i="14"/>
  <c r="AO348" i="14"/>
  <c r="AU348" i="14"/>
  <c r="AO711" i="14"/>
  <c r="AU711" i="14"/>
  <c r="AO429" i="14"/>
  <c r="AU429" i="14"/>
  <c r="AO945" i="14"/>
  <c r="AU945" i="14"/>
  <c r="AO538" i="14"/>
  <c r="AU538" i="14"/>
  <c r="AO350" i="14"/>
  <c r="AU350" i="14"/>
  <c r="AO318" i="14"/>
  <c r="AU318" i="14"/>
  <c r="AO1172" i="14"/>
  <c r="AU1172" i="14"/>
  <c r="AO1070" i="14"/>
  <c r="AU1070" i="14"/>
  <c r="AO539" i="14"/>
  <c r="AU539" i="14"/>
  <c r="AO825" i="14"/>
  <c r="AU825" i="14"/>
  <c r="AO1265" i="14"/>
  <c r="AU1265" i="14"/>
  <c r="AO739" i="14"/>
  <c r="AU739" i="14"/>
  <c r="AO856" i="14"/>
  <c r="AU856" i="14"/>
  <c r="AO478" i="14"/>
  <c r="AU478" i="14"/>
  <c r="AO1016" i="14"/>
  <c r="AU1016" i="14"/>
  <c r="AO1106" i="14"/>
  <c r="AU1106" i="14"/>
  <c r="AO737" i="14"/>
  <c r="AU737" i="14"/>
  <c r="AO1067" i="14"/>
  <c r="AU1067" i="14"/>
  <c r="AO946" i="14"/>
  <c r="AU946" i="14"/>
  <c r="AO698" i="14"/>
  <c r="AU698" i="14"/>
  <c r="AO1345" i="14"/>
  <c r="AU1345" i="14"/>
  <c r="AO394" i="14"/>
  <c r="AU394" i="14"/>
  <c r="AO846" i="14"/>
  <c r="AU846" i="14"/>
  <c r="AO781" i="14"/>
  <c r="AU781" i="14"/>
  <c r="AO1092" i="14"/>
  <c r="AU1092" i="14"/>
  <c r="AO1314" i="14"/>
  <c r="AU1314" i="14"/>
  <c r="AO594" i="14"/>
  <c r="AU594" i="14"/>
  <c r="AO1201" i="14"/>
  <c r="AU1201" i="14"/>
  <c r="AO1098" i="14"/>
  <c r="AU1098" i="14"/>
  <c r="AO699" i="14"/>
  <c r="AU699" i="14"/>
  <c r="AO1185" i="14"/>
  <c r="AU1185" i="14"/>
  <c r="AO785" i="14"/>
  <c r="AU785" i="14"/>
  <c r="AO323" i="14"/>
  <c r="AU323" i="14"/>
  <c r="AO1167" i="14"/>
  <c r="AU1167" i="14"/>
  <c r="AO874" i="14"/>
  <c r="AU874" i="14"/>
  <c r="AO740" i="14"/>
  <c r="AU740" i="14"/>
  <c r="AO906" i="14"/>
  <c r="AU906" i="14"/>
  <c r="AO1107" i="14"/>
  <c r="AU1107" i="14"/>
  <c r="AO1093" i="14"/>
  <c r="AU1093" i="14"/>
  <c r="AO847" i="14"/>
  <c r="AU847" i="14"/>
  <c r="AO732" i="14"/>
  <c r="AU732" i="14"/>
  <c r="AO1066" i="14"/>
  <c r="AU1066" i="14"/>
  <c r="AO596" i="14"/>
  <c r="AU596" i="14"/>
  <c r="AO1069" i="14"/>
  <c r="AU1069" i="14"/>
  <c r="AO871" i="14"/>
  <c r="AU871" i="14"/>
  <c r="AO452" i="14"/>
  <c r="AU452" i="14"/>
  <c r="AO879" i="14"/>
  <c r="AU879" i="14"/>
  <c r="AO365" i="14"/>
  <c r="AU365" i="14"/>
  <c r="AO1183" i="14"/>
  <c r="AU1183" i="14"/>
  <c r="AO1000" i="14"/>
  <c r="AU1000" i="14"/>
  <c r="AO701" i="14"/>
  <c r="AU701" i="14"/>
  <c r="AO356" i="14"/>
  <c r="AU356" i="14"/>
  <c r="AO391" i="14"/>
  <c r="AU391" i="14"/>
  <c r="AO873" i="14"/>
  <c r="AU873" i="14"/>
  <c r="AO567" i="14"/>
  <c r="AU567" i="14"/>
  <c r="AO823" i="14"/>
  <c r="AU823" i="14"/>
  <c r="AO904" i="14"/>
  <c r="AU904" i="14"/>
  <c r="AO833" i="14"/>
  <c r="AU833" i="14"/>
  <c r="AO475" i="14"/>
  <c r="AU475" i="14"/>
  <c r="AO782" i="14"/>
  <c r="AU782" i="14"/>
  <c r="AO1188" i="14"/>
  <c r="AU1188" i="14"/>
  <c r="AO858" i="14"/>
  <c r="AU858" i="14"/>
  <c r="AO363" i="14"/>
  <c r="AU363" i="14"/>
  <c r="AO849" i="14"/>
  <c r="AU849" i="14"/>
  <c r="AO563" i="14"/>
  <c r="AU563" i="14"/>
  <c r="AO1022" i="14"/>
  <c r="AU1022" i="14"/>
  <c r="AO562" i="14"/>
  <c r="AU562" i="14"/>
  <c r="AO1158" i="14"/>
  <c r="AU1158" i="14"/>
  <c r="AO316" i="14"/>
  <c r="AU316" i="14"/>
  <c r="AO819" i="14"/>
  <c r="AU819" i="14"/>
  <c r="AO541" i="14"/>
  <c r="AU541" i="14"/>
  <c r="AO1019" i="14"/>
  <c r="AU1019" i="14"/>
  <c r="AO1198" i="14"/>
  <c r="AU1198" i="14"/>
  <c r="AO943" i="14"/>
  <c r="AU943" i="14"/>
  <c r="AO1105" i="14"/>
  <c r="AU1105" i="14"/>
  <c r="AO609" i="14"/>
  <c r="AU609" i="14"/>
  <c r="AO392" i="14"/>
  <c r="AU392" i="14"/>
  <c r="AO826" i="14"/>
  <c r="AU826" i="14"/>
  <c r="AO949" i="14"/>
  <c r="AU949" i="14"/>
  <c r="AO448" i="14"/>
  <c r="AU448" i="14"/>
  <c r="AO1113" i="14"/>
  <c r="AU1113" i="14"/>
  <c r="AO320" i="14"/>
  <c r="AU320" i="14"/>
  <c r="AO901" i="14"/>
  <c r="AU901" i="14"/>
  <c r="AO1245" i="14"/>
  <c r="AU1245" i="14"/>
  <c r="AO872" i="14"/>
  <c r="AU872" i="14"/>
  <c r="AO354" i="14"/>
  <c r="AU354" i="14"/>
  <c r="AO328" i="14"/>
  <c r="AU328" i="14"/>
  <c r="AO331" i="14"/>
  <c r="AU331" i="14"/>
  <c r="AO573" i="14"/>
  <c r="AU573" i="14"/>
  <c r="AO425" i="14"/>
  <c r="AU425" i="14"/>
  <c r="AO420" i="14"/>
  <c r="AU420" i="14"/>
  <c r="AO615" i="14"/>
  <c r="AU615" i="14"/>
  <c r="AO451" i="14"/>
  <c r="AU451" i="14"/>
  <c r="AO1155" i="14"/>
  <c r="AU1155" i="14"/>
  <c r="AO997" i="14"/>
  <c r="AU997" i="14"/>
  <c r="AO597" i="14"/>
  <c r="AU597" i="14"/>
  <c r="AO608" i="14"/>
  <c r="AU608" i="14"/>
  <c r="AO694" i="14"/>
  <c r="AU694" i="14"/>
  <c r="AO419" i="14"/>
  <c r="AU419" i="14"/>
  <c r="AO612" i="14"/>
  <c r="AU612" i="14"/>
  <c r="AO353" i="14"/>
  <c r="AU353" i="14"/>
  <c r="AO568" i="14"/>
  <c r="AU568" i="14"/>
  <c r="AO877" i="14"/>
  <c r="AU877" i="14"/>
  <c r="AO828" i="14"/>
  <c r="AU828" i="14"/>
  <c r="AO421" i="14"/>
  <c r="AU421" i="14"/>
  <c r="AO881" i="14"/>
  <c r="AU881" i="14"/>
  <c r="AO1169" i="14"/>
  <c r="AU1169" i="14"/>
  <c r="AO1171" i="14"/>
  <c r="AU1171" i="14"/>
  <c r="AO1347" i="14"/>
  <c r="AU1347" i="14"/>
  <c r="AO333" i="14"/>
  <c r="AU333" i="14"/>
  <c r="AO883" i="14"/>
  <c r="AU883" i="14"/>
  <c r="AO579" i="14"/>
  <c r="AU579" i="14"/>
  <c r="AO1344" i="14"/>
  <c r="AU1344" i="14"/>
  <c r="AO382" i="14"/>
  <c r="AU382" i="14"/>
  <c r="AO829" i="14"/>
  <c r="AU829" i="14"/>
  <c r="AO476" i="14"/>
  <c r="AU476" i="14"/>
  <c r="AO1002" i="14"/>
  <c r="AU1002" i="14"/>
  <c r="AO575" i="14"/>
  <c r="AU575" i="14"/>
  <c r="AO1322" i="14"/>
  <c r="AU1322" i="14"/>
  <c r="AO557" i="14"/>
  <c r="AU557" i="14"/>
  <c r="AO578" i="14"/>
  <c r="AU578" i="14"/>
  <c r="AO842" i="14"/>
  <c r="AU842" i="14"/>
  <c r="AO535" i="14"/>
  <c r="AU535" i="14"/>
  <c r="AO616" i="14"/>
  <c r="AU616" i="14"/>
  <c r="AO831" i="14"/>
  <c r="AU831" i="14"/>
  <c r="AO352" i="14"/>
  <c r="AU352" i="14"/>
  <c r="AO1186" i="14"/>
  <c r="AU1186" i="14"/>
  <c r="AO613" i="14"/>
  <c r="AU613" i="14"/>
  <c r="AO397" i="14"/>
  <c r="AU397" i="14"/>
  <c r="AO1310" i="14"/>
  <c r="AU1310" i="14"/>
  <c r="AO700" i="14"/>
  <c r="AU700" i="14"/>
  <c r="AO729" i="14"/>
  <c r="AU729" i="14"/>
  <c r="AO1001" i="14"/>
  <c r="AU1001" i="14"/>
  <c r="AO820" i="14"/>
  <c r="AU820" i="14"/>
  <c r="AO362" i="14"/>
  <c r="AU362" i="14"/>
  <c r="AO1187" i="14"/>
  <c r="AU1187" i="14"/>
  <c r="AO422" i="14"/>
  <c r="AU422" i="14"/>
  <c r="AO1199" i="14"/>
  <c r="AU1199" i="14"/>
  <c r="AO384" i="14"/>
  <c r="AU384" i="14"/>
  <c r="AO564" i="14"/>
  <c r="AU564" i="14"/>
  <c r="AO674" i="14"/>
  <c r="AU674" i="14"/>
  <c r="AO1266" i="14"/>
  <c r="AU1266" i="14"/>
  <c r="AO696" i="14"/>
  <c r="AU696" i="14"/>
  <c r="AO430" i="14"/>
  <c r="AU430" i="14"/>
  <c r="AO730" i="14"/>
  <c r="AU730" i="14"/>
  <c r="AO948" i="14"/>
  <c r="AU948" i="14"/>
  <c r="AO611" i="14"/>
  <c r="AU611" i="14"/>
  <c r="AO909" i="14"/>
  <c r="AU909" i="14"/>
  <c r="AO619" i="14"/>
  <c r="AU619" i="14"/>
  <c r="AO359" i="14"/>
  <c r="AU359" i="14"/>
  <c r="AO876" i="14"/>
  <c r="AU876" i="14"/>
  <c r="AO617" i="14"/>
  <c r="AU617" i="14"/>
  <c r="AO910" i="14"/>
  <c r="AU910" i="14"/>
  <c r="AO1294" i="14"/>
  <c r="AU1294" i="14"/>
  <c r="AO902" i="14"/>
  <c r="AU902" i="14"/>
  <c r="AO418" i="14"/>
  <c r="AU418" i="14"/>
  <c r="AO1346" i="14"/>
  <c r="AU1346" i="14"/>
  <c r="AO390" i="14"/>
  <c r="AU390" i="14"/>
  <c r="AO540" i="14"/>
  <c r="AU540" i="14"/>
  <c r="AO349" i="14"/>
  <c r="AU349" i="14"/>
  <c r="AO999" i="14"/>
  <c r="AU999" i="14"/>
  <c r="AO324" i="14"/>
  <c r="AU324" i="14"/>
  <c r="AO1096" i="14"/>
  <c r="AU1096" i="14"/>
  <c r="AO1270" i="14"/>
  <c r="AU1270" i="14"/>
  <c r="AO385" i="14"/>
  <c r="AU385" i="14"/>
  <c r="AO361" i="14"/>
  <c r="AU361" i="14"/>
  <c r="AO1095" i="14"/>
  <c r="AU1095" i="14"/>
  <c r="AO283" i="14"/>
  <c r="AU283" i="14"/>
  <c r="AO848" i="14"/>
  <c r="AU848" i="14"/>
  <c r="AO818" i="14"/>
  <c r="AU818" i="14"/>
  <c r="AO852" i="14"/>
  <c r="AU852" i="14"/>
  <c r="AO282" i="14"/>
  <c r="AU282" i="14"/>
  <c r="AO900" i="14"/>
  <c r="AU900" i="14"/>
  <c r="AO704" i="14"/>
  <c r="AU704" i="14"/>
  <c r="AO1160" i="14"/>
  <c r="AU1160" i="14"/>
  <c r="AO1296" i="14"/>
  <c r="AU1296" i="14"/>
  <c r="AO561" i="14"/>
  <c r="AU561" i="14"/>
  <c r="AO560" i="14"/>
  <c r="AU560" i="14"/>
  <c r="AO1156" i="14"/>
  <c r="AU1156" i="14"/>
  <c r="AO1017" i="14"/>
  <c r="AU1017" i="14"/>
  <c r="AO726" i="14"/>
  <c r="AU726" i="14"/>
  <c r="AO843" i="14"/>
  <c r="AU843" i="14"/>
  <c r="AO396" i="14"/>
  <c r="AU396" i="14"/>
  <c r="AO1189" i="14"/>
  <c r="AU1189" i="14"/>
  <c r="AO360" i="14"/>
  <c r="AU360" i="14"/>
  <c r="AO1349" i="14"/>
  <c r="AU1349" i="14"/>
  <c r="AO734" i="14"/>
  <c r="AU734" i="14"/>
  <c r="AO1173" i="14"/>
  <c r="AU1173" i="14"/>
  <c r="AO614" i="14"/>
  <c r="AU614" i="14"/>
  <c r="AO431" i="14"/>
  <c r="AU431" i="14"/>
  <c r="AO710" i="14"/>
  <c r="AU710" i="14"/>
  <c r="AO712" i="14"/>
  <c r="AU712" i="14"/>
  <c r="AO417" i="14"/>
  <c r="AU417" i="14"/>
  <c r="AO912" i="14"/>
  <c r="AU912" i="14"/>
  <c r="AO1015" i="14"/>
  <c r="AU1015" i="14"/>
  <c r="AO1154" i="14"/>
  <c r="AU1154" i="14"/>
  <c r="AO326" i="14"/>
  <c r="AU326" i="14"/>
  <c r="AO905" i="14"/>
  <c r="AU905" i="14"/>
  <c r="AO708" i="14"/>
  <c r="AU708" i="14"/>
  <c r="AO1168" i="14"/>
  <c r="AU1168" i="14"/>
  <c r="AO783" i="14"/>
  <c r="AU783" i="14"/>
  <c r="AO1203" i="14"/>
  <c r="AU1203" i="14"/>
  <c r="AO706" i="14"/>
  <c r="AU706" i="14"/>
  <c r="AO733" i="14"/>
  <c r="AU733" i="14"/>
  <c r="AO364" i="14"/>
  <c r="AU364" i="14"/>
  <c r="AO738" i="14"/>
  <c r="AU738" i="14"/>
  <c r="AO857" i="14"/>
  <c r="AU857" i="14"/>
  <c r="AO281" i="14"/>
  <c r="AU281" i="14"/>
  <c r="AO433" i="14"/>
  <c r="AU433" i="14"/>
  <c r="AO675" i="14"/>
  <c r="AU675" i="14"/>
  <c r="AO735" i="14"/>
  <c r="AU735" i="14"/>
  <c r="AO474" i="14"/>
  <c r="AU474" i="14"/>
  <c r="AO1020" i="14"/>
  <c r="AU1020" i="14"/>
  <c r="AO566" i="14"/>
  <c r="AU566" i="14"/>
  <c r="AO591" i="14"/>
  <c r="AU591" i="14"/>
  <c r="AO456" i="14"/>
  <c r="AU456" i="14"/>
  <c r="AO911" i="14"/>
  <c r="AU911" i="14"/>
  <c r="AO702" i="14"/>
  <c r="AU702" i="14"/>
  <c r="AO1184" i="14"/>
  <c r="AU1184" i="14"/>
  <c r="AO577" i="14"/>
  <c r="AU577" i="14"/>
  <c r="AO1298" i="14"/>
  <c r="AU1298" i="14"/>
  <c r="AO558" i="14"/>
  <c r="AU558" i="14"/>
  <c r="AO1110" i="14"/>
  <c r="AU1110" i="14"/>
  <c r="AO728" i="14"/>
  <c r="AU728" i="14"/>
  <c r="AO1202" i="14"/>
  <c r="AU1202" i="14"/>
  <c r="AO565" i="14"/>
  <c r="AU565" i="14"/>
  <c r="AO569" i="14"/>
  <c r="AU569" i="14"/>
  <c r="AO851" i="14"/>
  <c r="AU851" i="14"/>
  <c r="AO366" i="14"/>
  <c r="AU366" i="14"/>
  <c r="AO736" i="14"/>
  <c r="AU736" i="14"/>
  <c r="AO1018" i="14"/>
  <c r="AU1018" i="14"/>
  <c r="AO534" i="14"/>
  <c r="AU534" i="14"/>
  <c r="AO1200" i="14"/>
  <c r="AU1200" i="14"/>
  <c r="AO1348" i="14"/>
  <c r="AU1348" i="14"/>
  <c r="AO483" i="14"/>
  <c r="AU483" i="14"/>
  <c r="AO424" i="14"/>
  <c r="AU424" i="14"/>
  <c r="AO821" i="14"/>
  <c r="AU821" i="14"/>
  <c r="AO832" i="14"/>
  <c r="AU832" i="14"/>
  <c r="AO556" i="14"/>
  <c r="AU556" i="14"/>
  <c r="AO555" i="14"/>
  <c r="AU555" i="14"/>
  <c r="AO399" i="14"/>
  <c r="AU399" i="14"/>
  <c r="AO727" i="14"/>
  <c r="AU727" i="14"/>
  <c r="AO1309" i="14"/>
  <c r="AU1309" i="14"/>
  <c r="AO357" i="14"/>
  <c r="AU357" i="14"/>
  <c r="AO1313" i="14"/>
  <c r="AU1313" i="14"/>
  <c r="AO325" i="14"/>
  <c r="AU325" i="14"/>
  <c r="AO1111" i="14"/>
  <c r="AU1111" i="14"/>
  <c r="AO695" i="14"/>
  <c r="AU695" i="14"/>
  <c r="AO450" i="14"/>
  <c r="AU450" i="14"/>
  <c r="AO787" i="14"/>
  <c r="AU787" i="14"/>
  <c r="AO453" i="14"/>
  <c r="AU453" i="14"/>
  <c r="AO1170" i="14"/>
  <c r="AU1170" i="14"/>
  <c r="AO672" i="14"/>
  <c r="AU672" i="14"/>
  <c r="AO841" i="14"/>
  <c r="AU841" i="14"/>
  <c r="AO432" i="14"/>
  <c r="AU432" i="14"/>
  <c r="AO423" i="14"/>
  <c r="AU423" i="14"/>
  <c r="AO571" i="14"/>
  <c r="AU571" i="14"/>
  <c r="AO570" i="14"/>
  <c r="AU570" i="14"/>
  <c r="AO908" i="14"/>
  <c r="AU908" i="14"/>
  <c r="AO358" i="14"/>
  <c r="AU358" i="14"/>
  <c r="AO788" i="14"/>
  <c r="AU788" i="14"/>
  <c r="AO824" i="14"/>
  <c r="AU824" i="14"/>
  <c r="AO827" i="14"/>
  <c r="AU827" i="14"/>
  <c r="AO1204" i="14"/>
  <c r="AU1204" i="14"/>
  <c r="AO899" i="14"/>
  <c r="AU899" i="14"/>
  <c r="AO1271" i="14"/>
  <c r="AU1271" i="14"/>
  <c r="AO387" i="14"/>
  <c r="AU387" i="14"/>
  <c r="AO1297" i="14"/>
  <c r="AU1297" i="14"/>
  <c r="AO322" i="14"/>
  <c r="AU322" i="14"/>
  <c r="AO593" i="14"/>
  <c r="AU593" i="14"/>
  <c r="AO907" i="14"/>
  <c r="AU907" i="14"/>
  <c r="AO393" i="14"/>
  <c r="AU393" i="14"/>
  <c r="AO319" i="14"/>
  <c r="AU319" i="14"/>
  <c r="AO330" i="14"/>
  <c r="AU330" i="14"/>
  <c r="AO859" i="14"/>
  <c r="AU859" i="14"/>
  <c r="AO1005" i="14"/>
  <c r="AU1005" i="14"/>
  <c r="AO786" i="14"/>
  <c r="AU786" i="14"/>
  <c r="AO1006" i="14"/>
  <c r="AU1006" i="14"/>
  <c r="AO388" i="14"/>
  <c r="AU388" i="14"/>
  <c r="AO1268" i="14"/>
  <c r="AU1268" i="14"/>
  <c r="AO471" i="14"/>
  <c r="AU471" i="14"/>
  <c r="AO998" i="14"/>
  <c r="AU998" i="14"/>
  <c r="AO536" i="14"/>
  <c r="AU536" i="14"/>
  <c r="AO822" i="14"/>
  <c r="AU822" i="14"/>
  <c r="AO1004" i="14"/>
  <c r="AU1004" i="14"/>
  <c r="AO1007" i="14"/>
  <c r="AU1007" i="14"/>
  <c r="AO1308" i="14"/>
  <c r="AU1308" i="14"/>
  <c r="AO618" i="14"/>
  <c r="AU618" i="14"/>
  <c r="AO607" i="14"/>
  <c r="AU607" i="14"/>
  <c r="AO427" i="14"/>
  <c r="AU427" i="14"/>
  <c r="AO351" i="14"/>
  <c r="AU351" i="14"/>
  <c r="AO449" i="14"/>
  <c r="AU449" i="14"/>
  <c r="AO697" i="14"/>
  <c r="AU697" i="14"/>
  <c r="AO1311" i="14"/>
  <c r="AU1311" i="14"/>
  <c r="AO355" i="14"/>
  <c r="AU355" i="14"/>
  <c r="AO480" i="14"/>
  <c r="AU480" i="14"/>
  <c r="AO1159" i="14"/>
  <c r="AU1159" i="14"/>
  <c r="AO395" i="14"/>
  <c r="AU395" i="14"/>
  <c r="AO878" i="14"/>
  <c r="AU878" i="14"/>
  <c r="AO477" i="14"/>
  <c r="AU477" i="14"/>
  <c r="AO854" i="14"/>
  <c r="AU854" i="14"/>
  <c r="AO709" i="14"/>
  <c r="AU709" i="14"/>
  <c r="AO1003" i="14"/>
  <c r="AU1003" i="14"/>
  <c r="AO446" i="14"/>
  <c r="AU446" i="14"/>
  <c r="AO789" i="14"/>
  <c r="AU789" i="14"/>
  <c r="AO676" i="14"/>
  <c r="AU676" i="14"/>
  <c r="AO1295" i="14"/>
  <c r="AU1295" i="14"/>
  <c r="AO844" i="14"/>
  <c r="AU844" i="14"/>
  <c r="AO481" i="14"/>
  <c r="AU481" i="14"/>
  <c r="AO610" i="14"/>
  <c r="AU610" i="14"/>
  <c r="AO559" i="14"/>
  <c r="AU559" i="14"/>
  <c r="AO882" i="14"/>
  <c r="AU882" i="14"/>
  <c r="AO383" i="14"/>
  <c r="AU383" i="14"/>
  <c r="AO590" i="14"/>
  <c r="AU590" i="14"/>
  <c r="AO280" i="14"/>
  <c r="AU280" i="14"/>
  <c r="AO455" i="14"/>
  <c r="AU455" i="14"/>
  <c r="AO332" i="14"/>
  <c r="AU332" i="14"/>
  <c r="AI1269" i="14"/>
  <c r="AO1269" i="14"/>
  <c r="AI1233" i="14"/>
  <c r="AO1233" i="14"/>
  <c r="AI1225" i="14"/>
  <c r="AO1225" i="14"/>
  <c r="AI684" i="14"/>
  <c r="AO684" i="14"/>
  <c r="AI682" i="14"/>
  <c r="AO682" i="14"/>
  <c r="AI1224" i="14"/>
  <c r="AO1224" i="14"/>
  <c r="AI1337" i="14"/>
  <c r="AO1337" i="14"/>
  <c r="AI1234" i="14"/>
  <c r="AO1234" i="14"/>
  <c r="AI1350" i="14"/>
  <c r="AO1350" i="14"/>
  <c r="AI1299" i="14"/>
  <c r="AO1299" i="14"/>
  <c r="AI1323" i="14"/>
  <c r="AO1323" i="14"/>
  <c r="AI681" i="14"/>
  <c r="AO681" i="14"/>
  <c r="K683" i="14"/>
  <c r="AO683" i="14"/>
  <c r="AN1299" i="14"/>
  <c r="AI1320" i="14"/>
  <c r="AO1320" i="14"/>
  <c r="K685" i="14"/>
  <c r="AO685" i="14"/>
  <c r="AI1232" i="14"/>
  <c r="AO1232" i="14"/>
  <c r="AI1321" i="14"/>
  <c r="AO1321" i="14"/>
  <c r="AI1286" i="14"/>
  <c r="AO1286" i="14"/>
  <c r="AC1311" i="14"/>
  <c r="AI1311" i="14"/>
  <c r="AC1003" i="14"/>
  <c r="AI1003" i="14"/>
  <c r="AC1295" i="14"/>
  <c r="AI1295" i="14"/>
  <c r="AC280" i="14"/>
  <c r="AI280" i="14"/>
  <c r="AC332" i="14"/>
  <c r="AI332" i="14"/>
  <c r="AC451" i="14"/>
  <c r="AI451" i="14"/>
  <c r="AC997" i="14"/>
  <c r="AI997" i="14"/>
  <c r="AC694" i="14"/>
  <c r="AI694" i="14"/>
  <c r="AC353" i="14"/>
  <c r="AI353" i="14"/>
  <c r="AC828" i="14"/>
  <c r="AI828" i="14"/>
  <c r="AC1171" i="14"/>
  <c r="AI1171" i="14"/>
  <c r="AC883" i="14"/>
  <c r="AI883" i="14"/>
  <c r="AC557" i="14"/>
  <c r="AI557" i="14"/>
  <c r="AC1245" i="14"/>
  <c r="AI1245" i="14"/>
  <c r="AC1186" i="14"/>
  <c r="AI1186" i="14"/>
  <c r="AC613" i="14"/>
  <c r="AI613" i="14"/>
  <c r="AC397" i="14"/>
  <c r="AI397" i="14"/>
  <c r="AC1310" i="14"/>
  <c r="AI1310" i="14"/>
  <c r="AC700" i="14"/>
  <c r="AI700" i="14"/>
  <c r="AC729" i="14"/>
  <c r="AI729" i="14"/>
  <c r="AC1001" i="14"/>
  <c r="AI1001" i="14"/>
  <c r="AC820" i="14"/>
  <c r="AI820" i="14"/>
  <c r="AC362" i="14"/>
  <c r="AI362" i="14"/>
  <c r="AC1187" i="14"/>
  <c r="AI1187" i="14"/>
  <c r="AC422" i="14"/>
  <c r="AI422" i="14"/>
  <c r="AC1199" i="14"/>
  <c r="AI1199" i="14"/>
  <c r="AC384" i="14"/>
  <c r="AI384" i="14"/>
  <c r="AC564" i="14"/>
  <c r="AI564" i="14"/>
  <c r="AC674" i="14"/>
  <c r="AI674" i="14"/>
  <c r="AC1266" i="14"/>
  <c r="AI1266" i="14"/>
  <c r="AC696" i="14"/>
  <c r="AI696" i="14"/>
  <c r="AC430" i="14"/>
  <c r="AI430" i="14"/>
  <c r="AC730" i="14"/>
  <c r="AI730" i="14"/>
  <c r="AC948" i="14"/>
  <c r="AI948" i="14"/>
  <c r="AC611" i="14"/>
  <c r="AI611" i="14"/>
  <c r="AC909" i="14"/>
  <c r="AI909" i="14"/>
  <c r="AC619" i="14"/>
  <c r="AI619" i="14"/>
  <c r="AC359" i="14"/>
  <c r="AI359" i="14"/>
  <c r="AC876" i="14"/>
  <c r="AI876" i="14"/>
  <c r="AC617" i="14"/>
  <c r="AI617" i="14"/>
  <c r="AC910" i="14"/>
  <c r="AI910" i="14"/>
  <c r="AC1294" i="14"/>
  <c r="AI1294" i="14"/>
  <c r="AC902" i="14"/>
  <c r="AI902" i="14"/>
  <c r="AC418" i="14"/>
  <c r="AI418" i="14"/>
  <c r="AC1346" i="14"/>
  <c r="AI1346" i="14"/>
  <c r="AC390" i="14"/>
  <c r="AI390" i="14"/>
  <c r="AC540" i="14"/>
  <c r="AI540" i="14"/>
  <c r="AC349" i="14"/>
  <c r="AI349" i="14"/>
  <c r="AC683" i="14"/>
  <c r="AI683" i="14"/>
  <c r="AC999" i="14"/>
  <c r="AI999" i="14"/>
  <c r="AC324" i="14"/>
  <c r="AI324" i="14"/>
  <c r="AC1096" i="14"/>
  <c r="AI1096" i="14"/>
  <c r="AC1270" i="14"/>
  <c r="AI1270" i="14"/>
  <c r="AC385" i="14"/>
  <c r="AI385" i="14"/>
  <c r="AC361" i="14"/>
  <c r="AI361" i="14"/>
  <c r="AC1095" i="14"/>
  <c r="AI1095" i="14"/>
  <c r="AC283" i="14"/>
  <c r="AI283" i="14"/>
  <c r="AC848" i="14"/>
  <c r="AI848" i="14"/>
  <c r="AC818" i="14"/>
  <c r="AI818" i="14"/>
  <c r="AC852" i="14"/>
  <c r="AI852" i="14"/>
  <c r="AC282" i="14"/>
  <c r="AI282" i="14"/>
  <c r="AC900" i="14"/>
  <c r="AI900" i="14"/>
  <c r="AC704" i="14"/>
  <c r="AI704" i="14"/>
  <c r="AC1160" i="14"/>
  <c r="AI1160" i="14"/>
  <c r="AC1296" i="14"/>
  <c r="AI1296" i="14"/>
  <c r="AC561" i="14"/>
  <c r="AI561" i="14"/>
  <c r="AC560" i="14"/>
  <c r="AI560" i="14"/>
  <c r="AC1156" i="14"/>
  <c r="AI1156" i="14"/>
  <c r="AC1017" i="14"/>
  <c r="AI1017" i="14"/>
  <c r="AC536" i="14"/>
  <c r="AI536" i="14"/>
  <c r="AC427" i="14"/>
  <c r="AI427" i="14"/>
  <c r="AC355" i="14"/>
  <c r="AI355" i="14"/>
  <c r="AC789" i="14"/>
  <c r="AI789" i="14"/>
  <c r="AC610" i="14"/>
  <c r="AI610" i="14"/>
  <c r="AC383" i="14"/>
  <c r="AI383" i="14"/>
  <c r="AC1298" i="14"/>
  <c r="AI1298" i="14"/>
  <c r="AC558" i="14"/>
  <c r="AI558" i="14"/>
  <c r="AC1110" i="14"/>
  <c r="AI1110" i="14"/>
  <c r="AC728" i="14"/>
  <c r="AI728" i="14"/>
  <c r="AC1202" i="14"/>
  <c r="AI1202" i="14"/>
  <c r="AC565" i="14"/>
  <c r="AI565" i="14"/>
  <c r="AC569" i="14"/>
  <c r="AI569" i="14"/>
  <c r="AC851" i="14"/>
  <c r="AI851" i="14"/>
  <c r="AC366" i="14"/>
  <c r="AI366" i="14"/>
  <c r="AC736" i="14"/>
  <c r="AI736" i="14"/>
  <c r="AC1018" i="14"/>
  <c r="AI1018" i="14"/>
  <c r="AC534" i="14"/>
  <c r="AI534" i="14"/>
  <c r="AC1200" i="14"/>
  <c r="AI1200" i="14"/>
  <c r="AC1348" i="14"/>
  <c r="AI1348" i="14"/>
  <c r="AC483" i="14"/>
  <c r="AI483" i="14"/>
  <c r="AC424" i="14"/>
  <c r="AI424" i="14"/>
  <c r="AC821" i="14"/>
  <c r="AI821" i="14"/>
  <c r="AC832" i="14"/>
  <c r="AI832" i="14"/>
  <c r="AC556" i="14"/>
  <c r="AI556" i="14"/>
  <c r="AC555" i="14"/>
  <c r="AI555" i="14"/>
  <c r="AC399" i="14"/>
  <c r="AI399" i="14"/>
  <c r="AC727" i="14"/>
  <c r="AI727" i="14"/>
  <c r="AC1309" i="14"/>
  <c r="AI1309" i="14"/>
  <c r="AC357" i="14"/>
  <c r="AI357" i="14"/>
  <c r="AC1313" i="14"/>
  <c r="AI1313" i="14"/>
  <c r="AC325" i="14"/>
  <c r="AI325" i="14"/>
  <c r="AC1111" i="14"/>
  <c r="AI1111" i="14"/>
  <c r="AC695" i="14"/>
  <c r="AI695" i="14"/>
  <c r="AC450" i="14"/>
  <c r="AI450" i="14"/>
  <c r="AC787" i="14"/>
  <c r="AI787" i="14"/>
  <c r="AC453" i="14"/>
  <c r="AI453" i="14"/>
  <c r="AC1170" i="14"/>
  <c r="AI1170" i="14"/>
  <c r="AC672" i="14"/>
  <c r="AI672" i="14"/>
  <c r="AC841" i="14"/>
  <c r="AI841" i="14"/>
  <c r="AC432" i="14"/>
  <c r="AI432" i="14"/>
  <c r="AC423" i="14"/>
  <c r="AI423" i="14"/>
  <c r="AC571" i="14"/>
  <c r="AI571" i="14"/>
  <c r="AC570" i="14"/>
  <c r="AI570" i="14"/>
  <c r="AC908" i="14"/>
  <c r="AI908" i="14"/>
  <c r="AC358" i="14"/>
  <c r="AI358" i="14"/>
  <c r="AC788" i="14"/>
  <c r="AI788" i="14"/>
  <c r="AC824" i="14"/>
  <c r="AI824" i="14"/>
  <c r="AC827" i="14"/>
  <c r="AI827" i="14"/>
  <c r="AC1204" i="14"/>
  <c r="AI1204" i="14"/>
  <c r="AC899" i="14"/>
  <c r="AI899" i="14"/>
  <c r="AC1271" i="14"/>
  <c r="AI1271" i="14"/>
  <c r="AC387" i="14"/>
  <c r="AI387" i="14"/>
  <c r="AC1297" i="14"/>
  <c r="AI1297" i="14"/>
  <c r="AC322" i="14"/>
  <c r="AI322" i="14"/>
  <c r="AC593" i="14"/>
  <c r="AI593" i="14"/>
  <c r="AC907" i="14"/>
  <c r="AI907" i="14"/>
  <c r="AC393" i="14"/>
  <c r="AI393" i="14"/>
  <c r="AC319" i="14"/>
  <c r="AI319" i="14"/>
  <c r="AC330" i="14"/>
  <c r="AI330" i="14"/>
  <c r="AC859" i="14"/>
  <c r="AI859" i="14"/>
  <c r="AC1005" i="14"/>
  <c r="AI1005" i="14"/>
  <c r="AC786" i="14"/>
  <c r="AI786" i="14"/>
  <c r="AC1006" i="14"/>
  <c r="AI1006" i="14"/>
  <c r="AC388" i="14"/>
  <c r="AI388" i="14"/>
  <c r="AC1268" i="14"/>
  <c r="AI1268" i="14"/>
  <c r="AC471" i="14"/>
  <c r="AI471" i="14"/>
  <c r="AC1004" i="14"/>
  <c r="AI1004" i="14"/>
  <c r="AC618" i="14"/>
  <c r="AI618" i="14"/>
  <c r="AC709" i="14"/>
  <c r="AI709" i="14"/>
  <c r="AC481" i="14"/>
  <c r="AI481" i="14"/>
  <c r="AC348" i="14"/>
  <c r="AI348" i="14"/>
  <c r="AC711" i="14"/>
  <c r="AI711" i="14"/>
  <c r="AC429" i="14"/>
  <c r="AI429" i="14"/>
  <c r="AC945" i="14"/>
  <c r="AI945" i="14"/>
  <c r="AC538" i="14"/>
  <c r="AI538" i="14"/>
  <c r="AC350" i="14"/>
  <c r="AI350" i="14"/>
  <c r="AC318" i="14"/>
  <c r="AI318" i="14"/>
  <c r="AC1172" i="14"/>
  <c r="AI1172" i="14"/>
  <c r="AC1070" i="14"/>
  <c r="AI1070" i="14"/>
  <c r="AC539" i="14"/>
  <c r="AI539" i="14"/>
  <c r="AC825" i="14"/>
  <c r="AI825" i="14"/>
  <c r="AC1265" i="14"/>
  <c r="AI1265" i="14"/>
  <c r="AC739" i="14"/>
  <c r="AI739" i="14"/>
  <c r="AC856" i="14"/>
  <c r="AI856" i="14"/>
  <c r="AC478" i="14"/>
  <c r="AI478" i="14"/>
  <c r="AC1016" i="14"/>
  <c r="AI1016" i="14"/>
  <c r="AC1106" i="14"/>
  <c r="AI1106" i="14"/>
  <c r="AC737" i="14"/>
  <c r="AI737" i="14"/>
  <c r="AC1067" i="14"/>
  <c r="AI1067" i="14"/>
  <c r="AC946" i="14"/>
  <c r="AI946" i="14"/>
  <c r="AC698" i="14"/>
  <c r="AI698" i="14"/>
  <c r="AC1345" i="14"/>
  <c r="AI1345" i="14"/>
  <c r="AC394" i="14"/>
  <c r="AI394" i="14"/>
  <c r="AC846" i="14"/>
  <c r="AI846" i="14"/>
  <c r="AC781" i="14"/>
  <c r="AI781" i="14"/>
  <c r="AC1092" i="14"/>
  <c r="AI1092" i="14"/>
  <c r="AC1314" i="14"/>
  <c r="AI1314" i="14"/>
  <c r="AC594" i="14"/>
  <c r="AI594" i="14"/>
  <c r="AC1201" i="14"/>
  <c r="AI1201" i="14"/>
  <c r="AC1098" i="14"/>
  <c r="AI1098" i="14"/>
  <c r="AC699" i="14"/>
  <c r="AI699" i="14"/>
  <c r="AC1185" i="14"/>
  <c r="AI1185" i="14"/>
  <c r="AC785" i="14"/>
  <c r="AI785" i="14"/>
  <c r="AC323" i="14"/>
  <c r="AI323" i="14"/>
  <c r="AC1167" i="14"/>
  <c r="AI1167" i="14"/>
  <c r="AC874" i="14"/>
  <c r="AI874" i="14"/>
  <c r="AC740" i="14"/>
  <c r="AI740" i="14"/>
  <c r="AC998" i="14"/>
  <c r="AI998" i="14"/>
  <c r="AC1308" i="14"/>
  <c r="AI1308" i="14"/>
  <c r="AC351" i="14"/>
  <c r="AI351" i="14"/>
  <c r="AC480" i="14"/>
  <c r="AI480" i="14"/>
  <c r="AC854" i="14"/>
  <c r="AI854" i="14"/>
  <c r="AC844" i="14"/>
  <c r="AI844" i="14"/>
  <c r="AC559" i="14"/>
  <c r="AI559" i="14"/>
  <c r="AC572" i="14"/>
  <c r="AI572" i="14"/>
  <c r="AC853" i="14"/>
  <c r="AI853" i="14"/>
  <c r="AC830" i="14"/>
  <c r="AI830" i="14"/>
  <c r="AC1021" i="14"/>
  <c r="AI1021" i="14"/>
  <c r="AC428" i="14"/>
  <c r="AI428" i="14"/>
  <c r="AC447" i="14"/>
  <c r="AI447" i="14"/>
  <c r="AC950" i="14"/>
  <c r="AI950" i="14"/>
  <c r="AC1174" i="14"/>
  <c r="AI1174" i="14"/>
  <c r="AC284" i="14"/>
  <c r="AI284" i="14"/>
  <c r="AC944" i="14"/>
  <c r="AI944" i="14"/>
  <c r="AC707" i="14"/>
  <c r="AI707" i="14"/>
  <c r="AC389" i="14"/>
  <c r="AI389" i="14"/>
  <c r="AC329" i="14"/>
  <c r="AI329" i="14"/>
  <c r="AC386" i="14"/>
  <c r="AI386" i="14"/>
  <c r="AC1094" i="14"/>
  <c r="AI1094" i="14"/>
  <c r="AC484" i="14"/>
  <c r="AI484" i="14"/>
  <c r="AC367" i="14"/>
  <c r="AI367" i="14"/>
  <c r="AC400" i="14"/>
  <c r="AI400" i="14"/>
  <c r="AC454" i="14"/>
  <c r="AI454" i="14"/>
  <c r="AC880" i="14"/>
  <c r="AI880" i="14"/>
  <c r="AC482" i="14"/>
  <c r="AI482" i="14"/>
  <c r="AC1312" i="14"/>
  <c r="AI1312" i="14"/>
  <c r="AC850" i="14"/>
  <c r="AI850" i="14"/>
  <c r="AC705" i="14"/>
  <c r="AI705" i="14"/>
  <c r="AC903" i="14"/>
  <c r="AI903" i="14"/>
  <c r="AC479" i="14"/>
  <c r="AI479" i="14"/>
  <c r="AC947" i="14"/>
  <c r="AI947" i="14"/>
  <c r="AC321" i="14"/>
  <c r="AI321" i="14"/>
  <c r="AC784" i="14"/>
  <c r="AI784" i="14"/>
  <c r="AC1157" i="14"/>
  <c r="AI1157" i="14"/>
  <c r="AC884" i="14"/>
  <c r="AI884" i="14"/>
  <c r="AC592" i="14"/>
  <c r="AI592" i="14"/>
  <c r="AC1108" i="14"/>
  <c r="AI1108" i="14"/>
  <c r="AC398" i="14"/>
  <c r="AI398" i="14"/>
  <c r="AC426" i="14"/>
  <c r="AI426" i="14"/>
  <c r="AC731" i="14"/>
  <c r="AI731" i="14"/>
  <c r="AC1068" i="14"/>
  <c r="AI1068" i="14"/>
  <c r="AC875" i="14"/>
  <c r="AI875" i="14"/>
  <c r="AC673" i="14"/>
  <c r="AI673" i="14"/>
  <c r="AC855" i="14"/>
  <c r="AI855" i="14"/>
  <c r="AC327" i="14"/>
  <c r="AI327" i="14"/>
  <c r="AC317" i="14"/>
  <c r="AI317" i="14"/>
  <c r="AC416" i="14"/>
  <c r="AI416" i="14"/>
  <c r="AC472" i="14"/>
  <c r="AI472" i="14"/>
  <c r="AC1112" i="14"/>
  <c r="AI1112" i="14"/>
  <c r="AC703" i="14"/>
  <c r="AI703" i="14"/>
  <c r="AC1267" i="14"/>
  <c r="AI1267" i="14"/>
  <c r="AC576" i="14"/>
  <c r="AI576" i="14"/>
  <c r="AC845" i="14"/>
  <c r="AI845" i="14"/>
  <c r="AC1109" i="14"/>
  <c r="AI1109" i="14"/>
  <c r="AC595" i="14"/>
  <c r="AI595" i="14"/>
  <c r="AC537" i="14"/>
  <c r="AI537" i="14"/>
  <c r="AC574" i="14"/>
  <c r="AI574" i="14"/>
  <c r="AC1097" i="14"/>
  <c r="AI1097" i="14"/>
  <c r="AC822" i="14"/>
  <c r="AI822" i="14"/>
  <c r="AC697" i="14"/>
  <c r="AI697" i="14"/>
  <c r="AC395" i="14"/>
  <c r="AI395" i="14"/>
  <c r="AC878" i="14"/>
  <c r="AI878" i="14"/>
  <c r="AC882" i="14"/>
  <c r="AI882" i="14"/>
  <c r="AC455" i="14"/>
  <c r="AI455" i="14"/>
  <c r="AC872" i="14"/>
  <c r="AI872" i="14"/>
  <c r="AC354" i="14"/>
  <c r="AI354" i="14"/>
  <c r="AC331" i="14"/>
  <c r="AI331" i="14"/>
  <c r="AC573" i="14"/>
  <c r="AI573" i="14"/>
  <c r="AC425" i="14"/>
  <c r="AI425" i="14"/>
  <c r="AC615" i="14"/>
  <c r="AI615" i="14"/>
  <c r="AC419" i="14"/>
  <c r="AI419" i="14"/>
  <c r="AC877" i="14"/>
  <c r="AI877" i="14"/>
  <c r="AC881" i="14"/>
  <c r="AI881" i="14"/>
  <c r="AC1169" i="14"/>
  <c r="AI1169" i="14"/>
  <c r="AC1347" i="14"/>
  <c r="AI1347" i="14"/>
  <c r="AC579" i="14"/>
  <c r="AI579" i="14"/>
  <c r="AC382" i="14"/>
  <c r="AI382" i="14"/>
  <c r="AC829" i="14"/>
  <c r="AI829" i="14"/>
  <c r="AC476" i="14"/>
  <c r="AI476" i="14"/>
  <c r="AC1002" i="14"/>
  <c r="AI1002" i="14"/>
  <c r="AC575" i="14"/>
  <c r="AI575" i="14"/>
  <c r="AC535" i="14"/>
  <c r="AI535" i="14"/>
  <c r="AC831" i="14"/>
  <c r="AI831" i="14"/>
  <c r="AC352" i="14"/>
  <c r="AI352" i="14"/>
  <c r="AC906" i="14"/>
  <c r="AI906" i="14"/>
  <c r="AC1107" i="14"/>
  <c r="AI1107" i="14"/>
  <c r="AC1093" i="14"/>
  <c r="AI1093" i="14"/>
  <c r="AC847" i="14"/>
  <c r="AI847" i="14"/>
  <c r="AC732" i="14"/>
  <c r="AI732" i="14"/>
  <c r="AC1066" i="14"/>
  <c r="AI1066" i="14"/>
  <c r="AC596" i="14"/>
  <c r="AI596" i="14"/>
  <c r="AC1069" i="14"/>
  <c r="AI1069" i="14"/>
  <c r="AC871" i="14"/>
  <c r="AI871" i="14"/>
  <c r="AC452" i="14"/>
  <c r="AI452" i="14"/>
  <c r="AC879" i="14"/>
  <c r="AI879" i="14"/>
  <c r="AC365" i="14"/>
  <c r="AI365" i="14"/>
  <c r="AC1183" i="14"/>
  <c r="AI1183" i="14"/>
  <c r="AC1000" i="14"/>
  <c r="AI1000" i="14"/>
  <c r="AC701" i="14"/>
  <c r="AI701" i="14"/>
  <c r="AC356" i="14"/>
  <c r="AI356" i="14"/>
  <c r="AC391" i="14"/>
  <c r="AI391" i="14"/>
  <c r="AC873" i="14"/>
  <c r="AI873" i="14"/>
  <c r="AC567" i="14"/>
  <c r="AI567" i="14"/>
  <c r="AC823" i="14"/>
  <c r="AI823" i="14"/>
  <c r="AC904" i="14"/>
  <c r="AI904" i="14"/>
  <c r="AC833" i="14"/>
  <c r="AI833" i="14"/>
  <c r="AC475" i="14"/>
  <c r="AI475" i="14"/>
  <c r="AC782" i="14"/>
  <c r="AI782" i="14"/>
  <c r="AC1188" i="14"/>
  <c r="AI1188" i="14"/>
  <c r="AC858" i="14"/>
  <c r="AI858" i="14"/>
  <c r="AC363" i="14"/>
  <c r="AI363" i="14"/>
  <c r="AC849" i="14"/>
  <c r="AI849" i="14"/>
  <c r="AC563" i="14"/>
  <c r="AI563" i="14"/>
  <c r="AC1022" i="14"/>
  <c r="AI1022" i="14"/>
  <c r="AC562" i="14"/>
  <c r="AI562" i="14"/>
  <c r="AC1158" i="14"/>
  <c r="AI1158" i="14"/>
  <c r="AC316" i="14"/>
  <c r="AI316" i="14"/>
  <c r="AC819" i="14"/>
  <c r="AI819" i="14"/>
  <c r="AC541" i="14"/>
  <c r="AI541" i="14"/>
  <c r="AC1019" i="14"/>
  <c r="AI1019" i="14"/>
  <c r="AC1198" i="14"/>
  <c r="AI1198" i="14"/>
  <c r="AC943" i="14"/>
  <c r="AI943" i="14"/>
  <c r="AC1105" i="14"/>
  <c r="AI1105" i="14"/>
  <c r="AC609" i="14"/>
  <c r="AI609" i="14"/>
  <c r="AC392" i="14"/>
  <c r="AI392" i="14"/>
  <c r="AC826" i="14"/>
  <c r="AI826" i="14"/>
  <c r="AC949" i="14"/>
  <c r="AI949" i="14"/>
  <c r="AC448" i="14"/>
  <c r="AI448" i="14"/>
  <c r="AC1113" i="14"/>
  <c r="AI1113" i="14"/>
  <c r="AC320" i="14"/>
  <c r="AI320" i="14"/>
  <c r="AC901" i="14"/>
  <c r="AI901" i="14"/>
  <c r="AC1007" i="14"/>
  <c r="AI1007" i="14"/>
  <c r="AC607" i="14"/>
  <c r="AI607" i="14"/>
  <c r="AC449" i="14"/>
  <c r="AI449" i="14"/>
  <c r="AC1159" i="14"/>
  <c r="AI1159" i="14"/>
  <c r="AC477" i="14"/>
  <c r="AI477" i="14"/>
  <c r="AC446" i="14"/>
  <c r="AI446" i="14"/>
  <c r="AC676" i="14"/>
  <c r="AI676" i="14"/>
  <c r="AC685" i="14"/>
  <c r="AI685" i="14"/>
  <c r="AC590" i="14"/>
  <c r="AI590" i="14"/>
  <c r="AC328" i="14"/>
  <c r="AI328" i="14"/>
  <c r="AC420" i="14"/>
  <c r="AI420" i="14"/>
  <c r="AC1155" i="14"/>
  <c r="AI1155" i="14"/>
  <c r="AC597" i="14"/>
  <c r="AI597" i="14"/>
  <c r="AC608" i="14"/>
  <c r="AI608" i="14"/>
  <c r="AC612" i="14"/>
  <c r="AI612" i="14"/>
  <c r="AC568" i="14"/>
  <c r="AI568" i="14"/>
  <c r="AC421" i="14"/>
  <c r="AI421" i="14"/>
  <c r="AC333" i="14"/>
  <c r="AI333" i="14"/>
  <c r="AC1344" i="14"/>
  <c r="AI1344" i="14"/>
  <c r="AC1322" i="14"/>
  <c r="AI1322" i="14"/>
  <c r="AC578" i="14"/>
  <c r="AI578" i="14"/>
  <c r="AC842" i="14"/>
  <c r="AI842" i="14"/>
  <c r="AC616" i="14"/>
  <c r="AI616" i="14"/>
  <c r="AC726" i="14"/>
  <c r="AI726" i="14"/>
  <c r="AC843" i="14"/>
  <c r="AI843" i="14"/>
  <c r="AC396" i="14"/>
  <c r="AI396" i="14"/>
  <c r="AC1189" i="14"/>
  <c r="AI1189" i="14"/>
  <c r="AC360" i="14"/>
  <c r="AI360" i="14"/>
  <c r="AC1349" i="14"/>
  <c r="AI1349" i="14"/>
  <c r="AC734" i="14"/>
  <c r="AI734" i="14"/>
  <c r="AC1173" i="14"/>
  <c r="AI1173" i="14"/>
  <c r="AC614" i="14"/>
  <c r="AI614" i="14"/>
  <c r="AC431" i="14"/>
  <c r="AI431" i="14"/>
  <c r="AC710" i="14"/>
  <c r="AI710" i="14"/>
  <c r="AC712" i="14"/>
  <c r="AI712" i="14"/>
  <c r="AC417" i="14"/>
  <c r="AI417" i="14"/>
  <c r="AC912" i="14"/>
  <c r="AI912" i="14"/>
  <c r="AC1015" i="14"/>
  <c r="AI1015" i="14"/>
  <c r="AC1154" i="14"/>
  <c r="AI1154" i="14"/>
  <c r="AC326" i="14"/>
  <c r="AI326" i="14"/>
  <c r="AC905" i="14"/>
  <c r="AI905" i="14"/>
  <c r="AC708" i="14"/>
  <c r="AI708" i="14"/>
  <c r="AC1168" i="14"/>
  <c r="AI1168" i="14"/>
  <c r="AC783" i="14"/>
  <c r="AI783" i="14"/>
  <c r="AC1203" i="14"/>
  <c r="AI1203" i="14"/>
  <c r="AC706" i="14"/>
  <c r="AI706" i="14"/>
  <c r="AC733" i="14"/>
  <c r="AI733" i="14"/>
  <c r="AC364" i="14"/>
  <c r="AI364" i="14"/>
  <c r="AC738" i="14"/>
  <c r="AI738" i="14"/>
  <c r="AC857" i="14"/>
  <c r="AI857" i="14"/>
  <c r="AC281" i="14"/>
  <c r="AI281" i="14"/>
  <c r="AC433" i="14"/>
  <c r="AI433" i="14"/>
  <c r="AC675" i="14"/>
  <c r="AI675" i="14"/>
  <c r="AC735" i="14"/>
  <c r="AI735" i="14"/>
  <c r="AC474" i="14"/>
  <c r="AI474" i="14"/>
  <c r="AC1020" i="14"/>
  <c r="AI1020" i="14"/>
  <c r="AC566" i="14"/>
  <c r="AI566" i="14"/>
  <c r="AC591" i="14"/>
  <c r="AI591" i="14"/>
  <c r="AC456" i="14"/>
  <c r="AI456" i="14"/>
  <c r="AC911" i="14"/>
  <c r="AI911" i="14"/>
  <c r="AC702" i="14"/>
  <c r="AI702" i="14"/>
  <c r="AC1184" i="14"/>
  <c r="AI1184" i="14"/>
  <c r="AC577" i="14"/>
  <c r="AI577" i="14"/>
  <c r="W1323" i="14"/>
  <c r="AC1323" i="14"/>
  <c r="W681" i="14"/>
  <c r="AC681" i="14"/>
  <c r="W1320" i="14"/>
  <c r="AC1320" i="14"/>
  <c r="W1269" i="14"/>
  <c r="AC1269" i="14"/>
  <c r="W1232" i="14"/>
  <c r="AC1232" i="14"/>
  <c r="W1321" i="14"/>
  <c r="AC1321" i="14"/>
  <c r="W1286" i="14"/>
  <c r="AC1286" i="14"/>
  <c r="W1224" i="14"/>
  <c r="AC1224" i="14"/>
  <c r="W1337" i="14"/>
  <c r="AC1337" i="14"/>
  <c r="W1234" i="14"/>
  <c r="AC1234" i="14"/>
  <c r="W1350" i="14"/>
  <c r="AC1350" i="14"/>
  <c r="W1233" i="14"/>
  <c r="AC1233" i="14"/>
  <c r="K1225" i="14"/>
  <c r="AC1225" i="14"/>
  <c r="K684" i="14"/>
  <c r="AC684" i="14"/>
  <c r="K682" i="14"/>
  <c r="AC682" i="14"/>
  <c r="W1299" i="14"/>
  <c r="AC1299" i="14"/>
  <c r="Q537" i="14"/>
  <c r="W537" i="14"/>
  <c r="Q726" i="14"/>
  <c r="W726" i="14"/>
  <c r="Q843" i="14"/>
  <c r="W843" i="14"/>
  <c r="Q396" i="14"/>
  <c r="W396" i="14"/>
  <c r="Q1189" i="14"/>
  <c r="W1189" i="14"/>
  <c r="Q360" i="14"/>
  <c r="W360" i="14"/>
  <c r="Q1349" i="14"/>
  <c r="W1349" i="14"/>
  <c r="Q734" i="14"/>
  <c r="W734" i="14"/>
  <c r="Q1173" i="14"/>
  <c r="W1173" i="14"/>
  <c r="Q614" i="14"/>
  <c r="W614" i="14"/>
  <c r="Q431" i="14"/>
  <c r="W431" i="14"/>
  <c r="Q710" i="14"/>
  <c r="W710" i="14"/>
  <c r="Q712" i="14"/>
  <c r="W712" i="14"/>
  <c r="Q417" i="14"/>
  <c r="W417" i="14"/>
  <c r="Q912" i="14"/>
  <c r="W912" i="14"/>
  <c r="Q1015" i="14"/>
  <c r="W1015" i="14"/>
  <c r="Q1154" i="14"/>
  <c r="W1154" i="14"/>
  <c r="Q326" i="14"/>
  <c r="W326" i="14"/>
  <c r="Q905" i="14"/>
  <c r="W905" i="14"/>
  <c r="Q708" i="14"/>
  <c r="W708" i="14"/>
  <c r="Q1168" i="14"/>
  <c r="W1168" i="14"/>
  <c r="Q783" i="14"/>
  <c r="W783" i="14"/>
  <c r="Q1203" i="14"/>
  <c r="W1203" i="14"/>
  <c r="Q706" i="14"/>
  <c r="W706" i="14"/>
  <c r="Q733" i="14"/>
  <c r="W733" i="14"/>
  <c r="Q364" i="14"/>
  <c r="W364" i="14"/>
  <c r="Q738" i="14"/>
  <c r="W738" i="14"/>
  <c r="Q857" i="14"/>
  <c r="W857" i="14"/>
  <c r="Q281" i="14"/>
  <c r="W281" i="14"/>
  <c r="Q433" i="14"/>
  <c r="W433" i="14"/>
  <c r="Q675" i="14"/>
  <c r="W675" i="14"/>
  <c r="Q735" i="14"/>
  <c r="W735" i="14"/>
  <c r="Q474" i="14"/>
  <c r="W474" i="14"/>
  <c r="Q1020" i="14"/>
  <c r="W1020" i="14"/>
  <c r="Q566" i="14"/>
  <c r="W566" i="14"/>
  <c r="Q591" i="14"/>
  <c r="W591" i="14"/>
  <c r="Q456" i="14"/>
  <c r="W456" i="14"/>
  <c r="Q911" i="14"/>
  <c r="W911" i="14"/>
  <c r="Q702" i="14"/>
  <c r="W702" i="14"/>
  <c r="Q1184" i="14"/>
  <c r="W1184" i="14"/>
  <c r="Q577" i="14"/>
  <c r="W577" i="14"/>
  <c r="Q572" i="14"/>
  <c r="W572" i="14"/>
  <c r="Q428" i="14"/>
  <c r="W428" i="14"/>
  <c r="Q284" i="14"/>
  <c r="W284" i="14"/>
  <c r="Q1094" i="14"/>
  <c r="W1094" i="14"/>
  <c r="Q454" i="14"/>
  <c r="W454" i="14"/>
  <c r="Q850" i="14"/>
  <c r="W850" i="14"/>
  <c r="Q398" i="14"/>
  <c r="W398" i="14"/>
  <c r="Q1068" i="14"/>
  <c r="W1068" i="14"/>
  <c r="Q855" i="14"/>
  <c r="W855" i="14"/>
  <c r="Q472" i="14"/>
  <c r="W472" i="14"/>
  <c r="Q1267" i="14"/>
  <c r="W1267" i="14"/>
  <c r="Q595" i="14"/>
  <c r="W595" i="14"/>
  <c r="Q906" i="14"/>
  <c r="W906" i="14"/>
  <c r="Q1107" i="14"/>
  <c r="W1107" i="14"/>
  <c r="Q1093" i="14"/>
  <c r="W1093" i="14"/>
  <c r="Q847" i="14"/>
  <c r="W847" i="14"/>
  <c r="Q732" i="14"/>
  <c r="W732" i="14"/>
  <c r="Q1066" i="14"/>
  <c r="W1066" i="14"/>
  <c r="Q596" i="14"/>
  <c r="W596" i="14"/>
  <c r="Q1069" i="14"/>
  <c r="W1069" i="14"/>
  <c r="Q871" i="14"/>
  <c r="W871" i="14"/>
  <c r="Q452" i="14"/>
  <c r="W452" i="14"/>
  <c r="Q879" i="14"/>
  <c r="W879" i="14"/>
  <c r="Q365" i="14"/>
  <c r="W365" i="14"/>
  <c r="Q1183" i="14"/>
  <c r="W1183" i="14"/>
  <c r="Q1000" i="14"/>
  <c r="W1000" i="14"/>
  <c r="Q701" i="14"/>
  <c r="W701" i="14"/>
  <c r="Q356" i="14"/>
  <c r="W356" i="14"/>
  <c r="Q391" i="14"/>
  <c r="W391" i="14"/>
  <c r="Q873" i="14"/>
  <c r="W873" i="14"/>
  <c r="Q567" i="14"/>
  <c r="W567" i="14"/>
  <c r="Q823" i="14"/>
  <c r="W823" i="14"/>
  <c r="Q904" i="14"/>
  <c r="W904" i="14"/>
  <c r="Q833" i="14"/>
  <c r="W833" i="14"/>
  <c r="Q475" i="14"/>
  <c r="W475" i="14"/>
  <c r="Q782" i="14"/>
  <c r="W782" i="14"/>
  <c r="Q1188" i="14"/>
  <c r="W1188" i="14"/>
  <c r="Q858" i="14"/>
  <c r="W858" i="14"/>
  <c r="Q363" i="14"/>
  <c r="W363" i="14"/>
  <c r="Q849" i="14"/>
  <c r="W849" i="14"/>
  <c r="Q563" i="14"/>
  <c r="W563" i="14"/>
  <c r="Q1022" i="14"/>
  <c r="W1022" i="14"/>
  <c r="Q562" i="14"/>
  <c r="W562" i="14"/>
  <c r="Q1158" i="14"/>
  <c r="W1158" i="14"/>
  <c r="Q316" i="14"/>
  <c r="W316" i="14"/>
  <c r="Q819" i="14"/>
  <c r="W819" i="14"/>
  <c r="Q541" i="14"/>
  <c r="W541" i="14"/>
  <c r="Q1019" i="14"/>
  <c r="W1019" i="14"/>
  <c r="Q1198" i="14"/>
  <c r="W1198" i="14"/>
  <c r="Q943" i="14"/>
  <c r="W943" i="14"/>
  <c r="Q1105" i="14"/>
  <c r="W1105" i="14"/>
  <c r="Q609" i="14"/>
  <c r="W609" i="14"/>
  <c r="Q392" i="14"/>
  <c r="W392" i="14"/>
  <c r="Q826" i="14"/>
  <c r="W826" i="14"/>
  <c r="Q949" i="14"/>
  <c r="W949" i="14"/>
  <c r="Q448" i="14"/>
  <c r="W448" i="14"/>
  <c r="Q1113" i="14"/>
  <c r="W1113" i="14"/>
  <c r="Q320" i="14"/>
  <c r="W320" i="14"/>
  <c r="Q901" i="14"/>
  <c r="W901" i="14"/>
  <c r="V1255" i="14"/>
  <c r="Q830" i="14"/>
  <c r="W830" i="14"/>
  <c r="Q329" i="14"/>
  <c r="W329" i="14"/>
  <c r="Q367" i="14"/>
  <c r="W367" i="14"/>
  <c r="Q880" i="14"/>
  <c r="W880" i="14"/>
  <c r="Q784" i="14"/>
  <c r="W784" i="14"/>
  <c r="Q592" i="14"/>
  <c r="W592" i="14"/>
  <c r="Q875" i="14"/>
  <c r="W875" i="14"/>
  <c r="Q317" i="14"/>
  <c r="W317" i="14"/>
  <c r="Q845" i="14"/>
  <c r="W845" i="14"/>
  <c r="Q471" i="14"/>
  <c r="W471" i="14"/>
  <c r="Q998" i="14"/>
  <c r="W998" i="14"/>
  <c r="Q536" i="14"/>
  <c r="W536" i="14"/>
  <c r="Q822" i="14"/>
  <c r="W822" i="14"/>
  <c r="Q1004" i="14"/>
  <c r="W1004" i="14"/>
  <c r="Q1007" i="14"/>
  <c r="W1007" i="14"/>
  <c r="Q1308" i="14"/>
  <c r="W1308" i="14"/>
  <c r="Q618" i="14"/>
  <c r="W618" i="14"/>
  <c r="Q607" i="14"/>
  <c r="W607" i="14"/>
  <c r="Q427" i="14"/>
  <c r="W427" i="14"/>
  <c r="Q351" i="14"/>
  <c r="W351" i="14"/>
  <c r="Q449" i="14"/>
  <c r="W449" i="14"/>
  <c r="Q697" i="14"/>
  <c r="W697" i="14"/>
  <c r="Q1311" i="14"/>
  <c r="W1311" i="14"/>
  <c r="Q355" i="14"/>
  <c r="W355" i="14"/>
  <c r="Q480" i="14"/>
  <c r="W480" i="14"/>
  <c r="Q1159" i="14"/>
  <c r="W1159" i="14"/>
  <c r="Q395" i="14"/>
  <c r="W395" i="14"/>
  <c r="Q878" i="14"/>
  <c r="W878" i="14"/>
  <c r="Q477" i="14"/>
  <c r="W477" i="14"/>
  <c r="Q854" i="14"/>
  <c r="W854" i="14"/>
  <c r="Q709" i="14"/>
  <c r="W709" i="14"/>
  <c r="Q1003" i="14"/>
  <c r="W1003" i="14"/>
  <c r="Q446" i="14"/>
  <c r="W446" i="14"/>
  <c r="Q789" i="14"/>
  <c r="W789" i="14"/>
  <c r="Q676" i="14"/>
  <c r="W676" i="14"/>
  <c r="Q1295" i="14"/>
  <c r="W1295" i="14"/>
  <c r="Q844" i="14"/>
  <c r="W844" i="14"/>
  <c r="Q481" i="14"/>
  <c r="W481" i="14"/>
  <c r="Q610" i="14"/>
  <c r="W610" i="14"/>
  <c r="Q559" i="14"/>
  <c r="W559" i="14"/>
  <c r="Q685" i="14"/>
  <c r="W685" i="14"/>
  <c r="Q882" i="14"/>
  <c r="W882" i="14"/>
  <c r="Q383" i="14"/>
  <c r="W383" i="14"/>
  <c r="Q590" i="14"/>
  <c r="W590" i="14"/>
  <c r="Q280" i="14"/>
  <c r="W280" i="14"/>
  <c r="Q455" i="14"/>
  <c r="W455" i="14"/>
  <c r="Q332" i="14"/>
  <c r="W332" i="14"/>
  <c r="Q853" i="14"/>
  <c r="W853" i="14"/>
  <c r="Q447" i="14"/>
  <c r="W447" i="14"/>
  <c r="Q707" i="14"/>
  <c r="W707" i="14"/>
  <c r="Q484" i="14"/>
  <c r="W484" i="14"/>
  <c r="Q684" i="14"/>
  <c r="W684" i="14"/>
  <c r="Q479" i="14"/>
  <c r="W479" i="14"/>
  <c r="Q321" i="14"/>
  <c r="W321" i="14"/>
  <c r="Q1108" i="14"/>
  <c r="W1108" i="14"/>
  <c r="Q426" i="14"/>
  <c r="W426" i="14"/>
  <c r="Q673" i="14"/>
  <c r="W673" i="14"/>
  <c r="Q416" i="14"/>
  <c r="W416" i="14"/>
  <c r="Q1186" i="14"/>
  <c r="W1186" i="14"/>
  <c r="Q613" i="14"/>
  <c r="W613" i="14"/>
  <c r="Q397" i="14"/>
  <c r="W397" i="14"/>
  <c r="Q1310" i="14"/>
  <c r="W1310" i="14"/>
  <c r="Q700" i="14"/>
  <c r="W700" i="14"/>
  <c r="Q729" i="14"/>
  <c r="W729" i="14"/>
  <c r="Q1001" i="14"/>
  <c r="W1001" i="14"/>
  <c r="Q820" i="14"/>
  <c r="W820" i="14"/>
  <c r="Q362" i="14"/>
  <c r="W362" i="14"/>
  <c r="Q1187" i="14"/>
  <c r="W1187" i="14"/>
  <c r="Q422" i="14"/>
  <c r="W422" i="14"/>
  <c r="Q1199" i="14"/>
  <c r="W1199" i="14"/>
  <c r="Q384" i="14"/>
  <c r="W384" i="14"/>
  <c r="Q564" i="14"/>
  <c r="W564" i="14"/>
  <c r="Q674" i="14"/>
  <c r="W674" i="14"/>
  <c r="Q1266" i="14"/>
  <c r="W1266" i="14"/>
  <c r="Q696" i="14"/>
  <c r="W696" i="14"/>
  <c r="Q430" i="14"/>
  <c r="W430" i="14"/>
  <c r="Q730" i="14"/>
  <c r="W730" i="14"/>
  <c r="Q948" i="14"/>
  <c r="W948" i="14"/>
  <c r="Q611" i="14"/>
  <c r="W611" i="14"/>
  <c r="Q909" i="14"/>
  <c r="W909" i="14"/>
  <c r="Q619" i="14"/>
  <c r="W619" i="14"/>
  <c r="Q359" i="14"/>
  <c r="W359" i="14"/>
  <c r="Q876" i="14"/>
  <c r="W876" i="14"/>
  <c r="Q617" i="14"/>
  <c r="W617" i="14"/>
  <c r="Q910" i="14"/>
  <c r="W910" i="14"/>
  <c r="Q1294" i="14"/>
  <c r="W1294" i="14"/>
  <c r="Q902" i="14"/>
  <c r="W902" i="14"/>
  <c r="Q418" i="14"/>
  <c r="W418" i="14"/>
  <c r="Q1346" i="14"/>
  <c r="W1346" i="14"/>
  <c r="Q390" i="14"/>
  <c r="W390" i="14"/>
  <c r="Q540" i="14"/>
  <c r="W540" i="14"/>
  <c r="Q349" i="14"/>
  <c r="W349" i="14"/>
  <c r="Q683" i="14"/>
  <c r="W683" i="14"/>
  <c r="Q999" i="14"/>
  <c r="W999" i="14"/>
  <c r="Q324" i="14"/>
  <c r="W324" i="14"/>
  <c r="Q1096" i="14"/>
  <c r="W1096" i="14"/>
  <c r="Q1270" i="14"/>
  <c r="W1270" i="14"/>
  <c r="Q385" i="14"/>
  <c r="W385" i="14"/>
  <c r="Q361" i="14"/>
  <c r="W361" i="14"/>
  <c r="Q1095" i="14"/>
  <c r="W1095" i="14"/>
  <c r="Q283" i="14"/>
  <c r="W283" i="14"/>
  <c r="Q848" i="14"/>
  <c r="W848" i="14"/>
  <c r="Q818" i="14"/>
  <c r="W818" i="14"/>
  <c r="Q852" i="14"/>
  <c r="W852" i="14"/>
  <c r="Q282" i="14"/>
  <c r="W282" i="14"/>
  <c r="Q900" i="14"/>
  <c r="W900" i="14"/>
  <c r="Q704" i="14"/>
  <c r="W704" i="14"/>
  <c r="Q1160" i="14"/>
  <c r="W1160" i="14"/>
  <c r="Q1296" i="14"/>
  <c r="W1296" i="14"/>
  <c r="Q561" i="14"/>
  <c r="W561" i="14"/>
  <c r="Q560" i="14"/>
  <c r="W560" i="14"/>
  <c r="Q1156" i="14"/>
  <c r="W1156" i="14"/>
  <c r="Q1017" i="14"/>
  <c r="W1017" i="14"/>
  <c r="Q1021" i="14"/>
  <c r="W1021" i="14"/>
  <c r="Q950" i="14"/>
  <c r="W950" i="14"/>
  <c r="Q386" i="14"/>
  <c r="W386" i="14"/>
  <c r="Q1225" i="14"/>
  <c r="W1225" i="14"/>
  <c r="Q884" i="14"/>
  <c r="W884" i="14"/>
  <c r="Q731" i="14"/>
  <c r="W731" i="14"/>
  <c r="Q574" i="14"/>
  <c r="W574" i="14"/>
  <c r="Q348" i="14"/>
  <c r="W348" i="14"/>
  <c r="Q711" i="14"/>
  <c r="W711" i="14"/>
  <c r="Q429" i="14"/>
  <c r="W429" i="14"/>
  <c r="Q945" i="14"/>
  <c r="W945" i="14"/>
  <c r="Q538" i="14"/>
  <c r="W538" i="14"/>
  <c r="Q350" i="14"/>
  <c r="W350" i="14"/>
  <c r="Q318" i="14"/>
  <c r="W318" i="14"/>
  <c r="Q1172" i="14"/>
  <c r="W1172" i="14"/>
  <c r="Q1070" i="14"/>
  <c r="W1070" i="14"/>
  <c r="Q539" i="14"/>
  <c r="W539" i="14"/>
  <c r="Q825" i="14"/>
  <c r="W825" i="14"/>
  <c r="Q1265" i="14"/>
  <c r="W1265" i="14"/>
  <c r="Q739" i="14"/>
  <c r="W739" i="14"/>
  <c r="Q856" i="14"/>
  <c r="W856" i="14"/>
  <c r="Q478" i="14"/>
  <c r="W478" i="14"/>
  <c r="Q1016" i="14"/>
  <c r="W1016" i="14"/>
  <c r="Q1106" i="14"/>
  <c r="W1106" i="14"/>
  <c r="Q737" i="14"/>
  <c r="W737" i="14"/>
  <c r="Q1067" i="14"/>
  <c r="W1067" i="14"/>
  <c r="Q946" i="14"/>
  <c r="W946" i="14"/>
  <c r="Q698" i="14"/>
  <c r="W698" i="14"/>
  <c r="Q1345" i="14"/>
  <c r="W1345" i="14"/>
  <c r="Q394" i="14"/>
  <c r="W394" i="14"/>
  <c r="Q846" i="14"/>
  <c r="W846" i="14"/>
  <c r="Q781" i="14"/>
  <c r="W781" i="14"/>
  <c r="Q1092" i="14"/>
  <c r="W1092" i="14"/>
  <c r="Q1314" i="14"/>
  <c r="W1314" i="14"/>
  <c r="Q594" i="14"/>
  <c r="W594" i="14"/>
  <c r="Q1201" i="14"/>
  <c r="W1201" i="14"/>
  <c r="Q1098" i="14"/>
  <c r="W1098" i="14"/>
  <c r="Q699" i="14"/>
  <c r="W699" i="14"/>
  <c r="Q1185" i="14"/>
  <c r="W1185" i="14"/>
  <c r="Q785" i="14"/>
  <c r="W785" i="14"/>
  <c r="Q323" i="14"/>
  <c r="W323" i="14"/>
  <c r="Q1167" i="14"/>
  <c r="W1167" i="14"/>
  <c r="Q874" i="14"/>
  <c r="W874" i="14"/>
  <c r="Q740" i="14"/>
  <c r="W740" i="14"/>
  <c r="Q1174" i="14"/>
  <c r="W1174" i="14"/>
  <c r="Q389" i="14"/>
  <c r="W389" i="14"/>
  <c r="Q400" i="14"/>
  <c r="W400" i="14"/>
  <c r="Q482" i="14"/>
  <c r="W482" i="14"/>
  <c r="Q705" i="14"/>
  <c r="W705" i="14"/>
  <c r="Q1157" i="14"/>
  <c r="W1157" i="14"/>
  <c r="Q682" i="14"/>
  <c r="W682" i="14"/>
  <c r="Q327" i="14"/>
  <c r="W327" i="14"/>
  <c r="Q1112" i="14"/>
  <c r="W1112" i="14"/>
  <c r="Q576" i="14"/>
  <c r="W576" i="14"/>
  <c r="Q1298" i="14"/>
  <c r="W1298" i="14"/>
  <c r="Q558" i="14"/>
  <c r="W558" i="14"/>
  <c r="Q1110" i="14"/>
  <c r="W1110" i="14"/>
  <c r="Q728" i="14"/>
  <c r="W728" i="14"/>
  <c r="Q1202" i="14"/>
  <c r="W1202" i="14"/>
  <c r="Q565" i="14"/>
  <c r="W565" i="14"/>
  <c r="Q569" i="14"/>
  <c r="W569" i="14"/>
  <c r="Q851" i="14"/>
  <c r="W851" i="14"/>
  <c r="Q366" i="14"/>
  <c r="W366" i="14"/>
  <c r="Q736" i="14"/>
  <c r="W736" i="14"/>
  <c r="Q1018" i="14"/>
  <c r="W1018" i="14"/>
  <c r="Q534" i="14"/>
  <c r="W534" i="14"/>
  <c r="Q1200" i="14"/>
  <c r="W1200" i="14"/>
  <c r="Q1348" i="14"/>
  <c r="W1348" i="14"/>
  <c r="Q483" i="14"/>
  <c r="W483" i="14"/>
  <c r="Q424" i="14"/>
  <c r="W424" i="14"/>
  <c r="Q821" i="14"/>
  <c r="W821" i="14"/>
  <c r="Q832" i="14"/>
  <c r="W832" i="14"/>
  <c r="Q556" i="14"/>
  <c r="W556" i="14"/>
  <c r="Q555" i="14"/>
  <c r="W555" i="14"/>
  <c r="Q399" i="14"/>
  <c r="W399" i="14"/>
  <c r="Q727" i="14"/>
  <c r="W727" i="14"/>
  <c r="Q1309" i="14"/>
  <c r="W1309" i="14"/>
  <c r="Q357" i="14"/>
  <c r="W357" i="14"/>
  <c r="Q1313" i="14"/>
  <c r="W1313" i="14"/>
  <c r="Q325" i="14"/>
  <c r="W325" i="14"/>
  <c r="Q1111" i="14"/>
  <c r="W1111" i="14"/>
  <c r="Q695" i="14"/>
  <c r="W695" i="14"/>
  <c r="Q450" i="14"/>
  <c r="W450" i="14"/>
  <c r="Q787" i="14"/>
  <c r="W787" i="14"/>
  <c r="Q453" i="14"/>
  <c r="W453" i="14"/>
  <c r="Q1170" i="14"/>
  <c r="W1170" i="14"/>
  <c r="Q672" i="14"/>
  <c r="W672" i="14"/>
  <c r="Q841" i="14"/>
  <c r="W841" i="14"/>
  <c r="Q432" i="14"/>
  <c r="W432" i="14"/>
  <c r="Q423" i="14"/>
  <c r="W423" i="14"/>
  <c r="Q571" i="14"/>
  <c r="W571" i="14"/>
  <c r="Q570" i="14"/>
  <c r="W570" i="14"/>
  <c r="Q908" i="14"/>
  <c r="W908" i="14"/>
  <c r="Q358" i="14"/>
  <c r="W358" i="14"/>
  <c r="Q788" i="14"/>
  <c r="W788" i="14"/>
  <c r="Q824" i="14"/>
  <c r="W824" i="14"/>
  <c r="Q827" i="14"/>
  <c r="W827" i="14"/>
  <c r="Q1204" i="14"/>
  <c r="W1204" i="14"/>
  <c r="Q899" i="14"/>
  <c r="W899" i="14"/>
  <c r="Q1271" i="14"/>
  <c r="W1271" i="14"/>
  <c r="Q387" i="14"/>
  <c r="W387" i="14"/>
  <c r="Q1297" i="14"/>
  <c r="W1297" i="14"/>
  <c r="Q322" i="14"/>
  <c r="W322" i="14"/>
  <c r="Q593" i="14"/>
  <c r="W593" i="14"/>
  <c r="Q907" i="14"/>
  <c r="W907" i="14"/>
  <c r="Q393" i="14"/>
  <c r="W393" i="14"/>
  <c r="Q319" i="14"/>
  <c r="W319" i="14"/>
  <c r="Q330" i="14"/>
  <c r="W330" i="14"/>
  <c r="Q859" i="14"/>
  <c r="W859" i="14"/>
  <c r="Q1005" i="14"/>
  <c r="W1005" i="14"/>
  <c r="Q786" i="14"/>
  <c r="W786" i="14"/>
  <c r="Q1006" i="14"/>
  <c r="W1006" i="14"/>
  <c r="Q388" i="14"/>
  <c r="W388" i="14"/>
  <c r="Q1268" i="14"/>
  <c r="W1268" i="14"/>
  <c r="Q944" i="14"/>
  <c r="W944" i="14"/>
  <c r="Q1312" i="14"/>
  <c r="W1312" i="14"/>
  <c r="Q903" i="14"/>
  <c r="W903" i="14"/>
  <c r="Q947" i="14"/>
  <c r="W947" i="14"/>
  <c r="Q703" i="14"/>
  <c r="W703" i="14"/>
  <c r="Q1109" i="14"/>
  <c r="W1109" i="14"/>
  <c r="Q1097" i="14"/>
  <c r="W1097" i="14"/>
  <c r="Q1245" i="14"/>
  <c r="W1245" i="14"/>
  <c r="Q872" i="14"/>
  <c r="W872" i="14"/>
  <c r="Q354" i="14"/>
  <c r="W354" i="14"/>
  <c r="Q328" i="14"/>
  <c r="W328" i="14"/>
  <c r="Q331" i="14"/>
  <c r="W331" i="14"/>
  <c r="Q573" i="14"/>
  <c r="W573" i="14"/>
  <c r="Q425" i="14"/>
  <c r="W425" i="14"/>
  <c r="Q420" i="14"/>
  <c r="W420" i="14"/>
  <c r="Q615" i="14"/>
  <c r="W615" i="14"/>
  <c r="Q451" i="14"/>
  <c r="W451" i="14"/>
  <c r="Q1155" i="14"/>
  <c r="W1155" i="14"/>
  <c r="Q997" i="14"/>
  <c r="W997" i="14"/>
  <c r="Q597" i="14"/>
  <c r="W597" i="14"/>
  <c r="Q608" i="14"/>
  <c r="W608" i="14"/>
  <c r="Q694" i="14"/>
  <c r="W694" i="14"/>
  <c r="Q419" i="14"/>
  <c r="W419" i="14"/>
  <c r="Q612" i="14"/>
  <c r="W612" i="14"/>
  <c r="Q353" i="14"/>
  <c r="W353" i="14"/>
  <c r="Q568" i="14"/>
  <c r="W568" i="14"/>
  <c r="Q877" i="14"/>
  <c r="W877" i="14"/>
  <c r="Q828" i="14"/>
  <c r="W828" i="14"/>
  <c r="Q421" i="14"/>
  <c r="W421" i="14"/>
  <c r="Q881" i="14"/>
  <c r="W881" i="14"/>
  <c r="Q1169" i="14"/>
  <c r="W1169" i="14"/>
  <c r="Q1171" i="14"/>
  <c r="W1171" i="14"/>
  <c r="Q1347" i="14"/>
  <c r="W1347" i="14"/>
  <c r="Q333" i="14"/>
  <c r="W333" i="14"/>
  <c r="Q883" i="14"/>
  <c r="W883" i="14"/>
  <c r="Q579" i="14"/>
  <c r="W579" i="14"/>
  <c r="Q1344" i="14"/>
  <c r="W1344" i="14"/>
  <c r="Q382" i="14"/>
  <c r="W382" i="14"/>
  <c r="Q829" i="14"/>
  <c r="W829" i="14"/>
  <c r="Q476" i="14"/>
  <c r="W476" i="14"/>
  <c r="Q1002" i="14"/>
  <c r="W1002" i="14"/>
  <c r="Q575" i="14"/>
  <c r="W575" i="14"/>
  <c r="Q1322" i="14"/>
  <c r="W1322" i="14"/>
  <c r="Q557" i="14"/>
  <c r="W557" i="14"/>
  <c r="Q578" i="14"/>
  <c r="W578" i="14"/>
  <c r="Q842" i="14"/>
  <c r="W842" i="14"/>
  <c r="Q535" i="14"/>
  <c r="W535" i="14"/>
  <c r="Q616" i="14"/>
  <c r="W616" i="14"/>
  <c r="Q831" i="14"/>
  <c r="W831" i="14"/>
  <c r="Q352" i="14"/>
  <c r="W352" i="14"/>
  <c r="V1224" i="14"/>
  <c r="P1314" i="14"/>
  <c r="P1267" i="14"/>
  <c r="P1350" i="14"/>
  <c r="P871" i="14"/>
  <c r="P841" i="14"/>
  <c r="P1198" i="14"/>
  <c r="P672" i="14"/>
  <c r="K1299" i="14"/>
  <c r="Q1299" i="14"/>
  <c r="P781" i="14"/>
  <c r="P1105" i="14"/>
  <c r="P1337" i="14"/>
  <c r="K1269" i="14"/>
  <c r="Q1269" i="14"/>
  <c r="P818" i="14"/>
  <c r="P1167" i="14"/>
  <c r="P726" i="14"/>
  <c r="P1266" i="14"/>
  <c r="K1323" i="14"/>
  <c r="Q1323" i="14"/>
  <c r="K681" i="14"/>
  <c r="Q681" i="14"/>
  <c r="P1346" i="14"/>
  <c r="P1270" i="14"/>
  <c r="P1297" i="14"/>
  <c r="P1296" i="14"/>
  <c r="K1320" i="14"/>
  <c r="Q1320" i="14"/>
  <c r="P1265" i="14"/>
  <c r="P1225" i="14"/>
  <c r="P1320" i="14"/>
  <c r="P1015" i="14"/>
  <c r="P694" i="14"/>
  <c r="P1234" i="14"/>
  <c r="K1224" i="14"/>
  <c r="Q1224" i="14"/>
  <c r="P1092" i="14"/>
  <c r="P1295" i="14"/>
  <c r="K1337" i="14"/>
  <c r="Q1337" i="14"/>
  <c r="K1234" i="14"/>
  <c r="Q1234" i="14"/>
  <c r="P1322" i="14"/>
  <c r="K1350" i="14"/>
  <c r="Q1350" i="14"/>
  <c r="P1236" i="14"/>
  <c r="P681" i="14"/>
  <c r="P1348" i="14"/>
  <c r="K1232" i="14"/>
  <c r="Q1232" i="14"/>
  <c r="P1286" i="14"/>
  <c r="P1235" i="14"/>
  <c r="P899" i="14"/>
  <c r="K1321" i="14"/>
  <c r="Q1321" i="14"/>
  <c r="K1286" i="14"/>
  <c r="Q1286" i="14"/>
  <c r="P997" i="14"/>
  <c r="P1349" i="14"/>
  <c r="P1347" i="14"/>
  <c r="P1298" i="14"/>
  <c r="P1066" i="14"/>
  <c r="P1233" i="14"/>
  <c r="P1154" i="14"/>
  <c r="K1233" i="14"/>
  <c r="Q1233" i="14"/>
  <c r="P943" i="14"/>
  <c r="P1268" i="14"/>
  <c r="D519" i="14"/>
  <c r="E523" i="14"/>
  <c r="BM523" i="14" s="1"/>
  <c r="D1037" i="14"/>
  <c r="D1041" i="14"/>
  <c r="D136" i="14"/>
  <c r="D68" i="14"/>
  <c r="E1056" i="14"/>
  <c r="BM1056" i="14" s="1"/>
  <c r="E769" i="14"/>
  <c r="BM769" i="14" s="1"/>
  <c r="E1142" i="14"/>
  <c r="BM1142" i="14" s="1"/>
  <c r="E1333" i="14"/>
  <c r="BM1333" i="14" s="1"/>
  <c r="D45" i="14"/>
  <c r="E151" i="14"/>
  <c r="BM151" i="14" s="1"/>
  <c r="D644" i="14"/>
  <c r="E269" i="14"/>
  <c r="BM269" i="14" s="1"/>
  <c r="E303" i="14"/>
  <c r="BM303" i="14" s="1"/>
  <c r="D267" i="14"/>
  <c r="E108" i="14"/>
  <c r="BM108" i="14" s="1"/>
  <c r="D1283" i="14"/>
  <c r="J1283" i="14" s="1"/>
  <c r="D1039" i="14"/>
  <c r="D927" i="14"/>
  <c r="D756" i="14"/>
  <c r="E635" i="14"/>
  <c r="BM635" i="14" s="1"/>
  <c r="D300" i="14"/>
  <c r="D77" i="14"/>
  <c r="D264" i="14"/>
  <c r="D1229" i="14"/>
  <c r="E1052" i="14"/>
  <c r="BM1052" i="14" s="1"/>
  <c r="E805" i="14"/>
  <c r="BM805" i="14" s="1"/>
  <c r="D523" i="14"/>
  <c r="E216" i="14"/>
  <c r="BM216" i="14" s="1"/>
  <c r="E188" i="14"/>
  <c r="BM188" i="14" s="1"/>
  <c r="E66" i="14"/>
  <c r="BM66" i="14" s="1"/>
  <c r="D1040" i="14"/>
  <c r="E802" i="14"/>
  <c r="BM802" i="14" s="1"/>
  <c r="E657" i="14"/>
  <c r="BM657" i="14" s="1"/>
  <c r="E1037" i="14"/>
  <c r="BM1037" i="14" s="1"/>
  <c r="E288" i="14"/>
  <c r="BM288" i="14" s="1"/>
  <c r="E181" i="14"/>
  <c r="BM181" i="14" s="1"/>
  <c r="E253" i="14"/>
  <c r="BM253" i="14" s="1"/>
  <c r="E28" i="14"/>
  <c r="BM28" i="14" s="1"/>
  <c r="E1141" i="14"/>
  <c r="BM1141" i="14" s="1"/>
  <c r="E1041" i="14"/>
  <c r="BM1041" i="14" s="1"/>
  <c r="E799" i="14"/>
  <c r="BM799" i="14" s="1"/>
  <c r="E520" i="14"/>
  <c r="BM520" i="14" s="1"/>
  <c r="E533" i="14"/>
  <c r="BM533" i="14" s="1"/>
  <c r="D215" i="14"/>
  <c r="E78" i="14"/>
  <c r="BM78" i="14" s="1"/>
  <c r="E113" i="14"/>
  <c r="BM113" i="14" s="1"/>
  <c r="E136" i="14"/>
  <c r="BM136" i="14" s="1"/>
  <c r="D1215" i="14"/>
  <c r="E928" i="14"/>
  <c r="BM928" i="14" s="1"/>
  <c r="D502" i="14"/>
  <c r="D1076" i="14"/>
  <c r="E212" i="14"/>
  <c r="BM212" i="14" s="1"/>
  <c r="E260" i="14"/>
  <c r="BM260" i="14" s="1"/>
  <c r="E68" i="14"/>
  <c r="BM68" i="14" s="1"/>
  <c r="E1214" i="14"/>
  <c r="BM1214" i="14" s="1"/>
  <c r="E981" i="14"/>
  <c r="BM981" i="14" s="1"/>
  <c r="D800" i="14"/>
  <c r="E641" i="14"/>
  <c r="BM641" i="14" s="1"/>
  <c r="D1056" i="14"/>
  <c r="D296" i="14"/>
  <c r="D134" i="14"/>
  <c r="D153" i="14"/>
  <c r="E15" i="14"/>
  <c r="BM15" i="14" s="1"/>
  <c r="E1216" i="14"/>
  <c r="BM1216" i="14" s="1"/>
  <c r="D929" i="14"/>
  <c r="D634" i="14"/>
  <c r="E1080" i="14"/>
  <c r="BM1080" i="14" s="1"/>
  <c r="D213" i="14"/>
  <c r="E131" i="14"/>
  <c r="BM131" i="14" s="1"/>
  <c r="D265" i="14"/>
  <c r="D16" i="14"/>
  <c r="D1245" i="14"/>
  <c r="J1245" i="14" s="1"/>
  <c r="E804" i="14"/>
  <c r="BM804" i="14" s="1"/>
  <c r="D297" i="14"/>
  <c r="E54" i="14"/>
  <c r="BM54" i="14" s="1"/>
  <c r="E45" i="14"/>
  <c r="BM45" i="14" s="1"/>
  <c r="D31" i="14"/>
  <c r="D1330" i="14"/>
  <c r="J1330" i="14" s="1"/>
  <c r="D151" i="14"/>
  <c r="D205" i="14"/>
  <c r="D1082" i="14"/>
  <c r="E189" i="14"/>
  <c r="BM189" i="14" s="1"/>
  <c r="D921" i="14"/>
  <c r="E228" i="14"/>
  <c r="BM228" i="14" s="1"/>
  <c r="E1227" i="14"/>
  <c r="BM1227" i="14" s="1"/>
  <c r="D269" i="14"/>
  <c r="D179" i="14"/>
  <c r="D767" i="14"/>
  <c r="J767" i="14" s="1"/>
  <c r="D303" i="14"/>
  <c r="D227" i="14"/>
  <c r="D129" i="14"/>
  <c r="D1181" i="14"/>
  <c r="E759" i="14"/>
  <c r="BM759" i="14" s="1"/>
  <c r="E771" i="14"/>
  <c r="BM771" i="14" s="1"/>
  <c r="E58" i="14"/>
  <c r="BM58" i="14" s="1"/>
  <c r="E517" i="14"/>
  <c r="BM517" i="14" s="1"/>
  <c r="E473" i="14"/>
  <c r="BM473" i="14" s="1"/>
  <c r="D108" i="14"/>
  <c r="D26" i="14"/>
  <c r="K1066" i="14"/>
  <c r="K871" i="14"/>
  <c r="K1198" i="14"/>
  <c r="K943" i="14"/>
  <c r="K1105" i="14"/>
  <c r="E978" i="14"/>
  <c r="BM978" i="14" s="1"/>
  <c r="E1139" i="14"/>
  <c r="BM1139" i="14" s="1"/>
  <c r="E1040" i="14"/>
  <c r="BM1040" i="14" s="1"/>
  <c r="D28" i="14"/>
  <c r="E215" i="14"/>
  <c r="BM215" i="14" s="1"/>
  <c r="E294" i="14"/>
  <c r="BM294" i="14" s="1"/>
  <c r="E800" i="14"/>
  <c r="BM800" i="14" s="1"/>
  <c r="E29" i="14"/>
  <c r="BM29" i="14" s="1"/>
  <c r="E152" i="14"/>
  <c r="BM152" i="14" s="1"/>
  <c r="D54" i="14"/>
  <c r="E205" i="14"/>
  <c r="BM205" i="14" s="1"/>
  <c r="D1036" i="14"/>
  <c r="E767" i="14"/>
  <c r="D653" i="14"/>
  <c r="D304" i="14"/>
  <c r="K1314" i="14"/>
  <c r="D1248" i="14"/>
  <c r="J1248" i="14" s="1"/>
  <c r="D978" i="14"/>
  <c r="D923" i="14"/>
  <c r="D753" i="14"/>
  <c r="J753" i="14" s="1"/>
  <c r="E519" i="14"/>
  <c r="BM519" i="14" s="1"/>
  <c r="D221" i="14"/>
  <c r="D217" i="14"/>
  <c r="E155" i="14"/>
  <c r="BM155" i="14" s="1"/>
  <c r="D1139" i="14"/>
  <c r="D1042" i="14"/>
  <c r="E757" i="14"/>
  <c r="BM757" i="14" s="1"/>
  <c r="E498" i="14"/>
  <c r="BM498" i="14" s="1"/>
  <c r="E44" i="14"/>
  <c r="BM44" i="14" s="1"/>
  <c r="D251" i="14"/>
  <c r="E1335" i="14"/>
  <c r="BM1335" i="14" s="1"/>
  <c r="E979" i="14"/>
  <c r="BM979" i="14" s="1"/>
  <c r="E806" i="14"/>
  <c r="BM806" i="14" s="1"/>
  <c r="E661" i="14"/>
  <c r="BM661" i="14" s="1"/>
  <c r="E1079" i="14"/>
  <c r="BM1079" i="14" s="1"/>
  <c r="E76" i="14"/>
  <c r="BM76" i="14" s="1"/>
  <c r="D135" i="14"/>
  <c r="E262" i="14"/>
  <c r="BM262" i="14" s="1"/>
  <c r="E1281" i="14"/>
  <c r="BM1281" i="14" s="1"/>
  <c r="E1125" i="14"/>
  <c r="BM1125" i="14" s="1"/>
  <c r="D980" i="14"/>
  <c r="E758" i="14"/>
  <c r="BM758" i="14" s="1"/>
  <c r="E524" i="14"/>
  <c r="BM524" i="14" s="1"/>
  <c r="D287" i="14"/>
  <c r="D259" i="14"/>
  <c r="E220" i="14"/>
  <c r="BM220" i="14" s="1"/>
  <c r="E65" i="14"/>
  <c r="BM65" i="14" s="1"/>
  <c r="E17" i="14"/>
  <c r="BM17" i="14" s="1"/>
  <c r="D1143" i="14"/>
  <c r="D770" i="14"/>
  <c r="D294" i="14"/>
  <c r="E292" i="14"/>
  <c r="BM292" i="14" s="1"/>
  <c r="E80" i="14"/>
  <c r="BM80" i="14" s="1"/>
  <c r="E158" i="14"/>
  <c r="BM158" i="14" s="1"/>
  <c r="E249" i="14"/>
  <c r="BM249" i="14" s="1"/>
  <c r="D1144" i="14"/>
  <c r="E985" i="14"/>
  <c r="BM985" i="14" s="1"/>
  <c r="E803" i="14"/>
  <c r="BM803" i="14" s="1"/>
  <c r="E521" i="14"/>
  <c r="BM521" i="14" s="1"/>
  <c r="E1285" i="14"/>
  <c r="D218" i="14"/>
  <c r="D184" i="14"/>
  <c r="D266" i="14"/>
  <c r="D29" i="14"/>
  <c r="D1145" i="14"/>
  <c r="D769" i="14"/>
  <c r="E503" i="14"/>
  <c r="BM503" i="14" s="1"/>
  <c r="D1142" i="14"/>
  <c r="D224" i="14"/>
  <c r="D182" i="14"/>
  <c r="D152" i="14"/>
  <c r="D1333" i="14"/>
  <c r="J1333" i="14" s="1"/>
  <c r="D982" i="14"/>
  <c r="D656" i="14"/>
  <c r="E295" i="14"/>
  <c r="BM295" i="14" s="1"/>
  <c r="D187" i="14"/>
  <c r="E156" i="14"/>
  <c r="BM156" i="14" s="1"/>
  <c r="D27" i="14"/>
  <c r="D977" i="14"/>
  <c r="D495" i="14"/>
  <c r="D244" i="14"/>
  <c r="D206" i="14"/>
  <c r="E192" i="14"/>
  <c r="BM192" i="14" s="1"/>
  <c r="E1129" i="14"/>
  <c r="BM1129" i="14" s="1"/>
  <c r="E644" i="14"/>
  <c r="BM644" i="14" s="1"/>
  <c r="E1036" i="14"/>
  <c r="BM1036" i="14" s="1"/>
  <c r="D270" i="14"/>
  <c r="D1051" i="14"/>
  <c r="J1051" i="14" s="1"/>
  <c r="D1137" i="14"/>
  <c r="J1137" i="14" s="1"/>
  <c r="D496" i="14"/>
  <c r="D160" i="14"/>
  <c r="D191" i="14"/>
  <c r="D39" i="14"/>
  <c r="D1138" i="14"/>
  <c r="E653" i="14"/>
  <c r="BM653" i="14" s="1"/>
  <c r="E267" i="14"/>
  <c r="BM267" i="14" s="1"/>
  <c r="E976" i="14"/>
  <c r="E505" i="14"/>
  <c r="BM505" i="14" s="1"/>
  <c r="E304" i="14"/>
  <c r="BM304" i="14" s="1"/>
  <c r="D161" i="14"/>
  <c r="K1266" i="14"/>
  <c r="K1346" i="14"/>
  <c r="K1270" i="14"/>
  <c r="K818" i="14"/>
  <c r="K1296" i="14"/>
  <c r="D155" i="14"/>
  <c r="D657" i="14"/>
  <c r="D533" i="14"/>
  <c r="D212" i="14"/>
  <c r="E184" i="14"/>
  <c r="BM184" i="14" s="1"/>
  <c r="D295" i="14"/>
  <c r="D192" i="14"/>
  <c r="E26" i="14"/>
  <c r="BM26" i="14" s="1"/>
  <c r="K1092" i="14"/>
  <c r="D984" i="14"/>
  <c r="E801" i="14"/>
  <c r="BM801" i="14" s="1"/>
  <c r="E660" i="14"/>
  <c r="BM660" i="14" s="1"/>
  <c r="D1336" i="14"/>
  <c r="J1336" i="14" s="1"/>
  <c r="E53" i="14"/>
  <c r="BM53" i="14" s="1"/>
  <c r="D183" i="14"/>
  <c r="E30" i="14"/>
  <c r="BM30" i="14" s="1"/>
  <c r="D1124" i="14"/>
  <c r="D757" i="14"/>
  <c r="D498" i="14"/>
  <c r="D44" i="14"/>
  <c r="E251" i="14"/>
  <c r="BM251" i="14" s="1"/>
  <c r="D1335" i="14"/>
  <c r="J1335" i="14" s="1"/>
  <c r="D979" i="14"/>
  <c r="D806" i="14"/>
  <c r="D661" i="14"/>
  <c r="D1079" i="14"/>
  <c r="D76" i="14"/>
  <c r="E135" i="14"/>
  <c r="BM135" i="14" s="1"/>
  <c r="D262" i="14"/>
  <c r="D1281" i="14"/>
  <c r="J1281" i="14" s="1"/>
  <c r="D1125" i="14"/>
  <c r="E980" i="14"/>
  <c r="BM980" i="14" s="1"/>
  <c r="D758" i="14"/>
  <c r="D524" i="14"/>
  <c r="E287" i="14"/>
  <c r="BM287" i="14" s="1"/>
  <c r="E259" i="14"/>
  <c r="BM259" i="14" s="1"/>
  <c r="D220" i="14"/>
  <c r="D65" i="14"/>
  <c r="D17" i="14"/>
  <c r="E1126" i="14"/>
  <c r="BM1126" i="14" s="1"/>
  <c r="E658" i="14"/>
  <c r="BM658" i="14" s="1"/>
  <c r="E1077" i="14"/>
  <c r="BM1077" i="14" s="1"/>
  <c r="D292" i="14"/>
  <c r="D80" i="14"/>
  <c r="D158" i="14"/>
  <c r="D249" i="14"/>
  <c r="E1144" i="14"/>
  <c r="BM1144" i="14" s="1"/>
  <c r="D985" i="14"/>
  <c r="D803" i="14"/>
  <c r="D521" i="14"/>
  <c r="D1285" i="14"/>
  <c r="J1285" i="14" s="1"/>
  <c r="E137" i="14"/>
  <c r="BM137" i="14" s="1"/>
  <c r="E41" i="14"/>
  <c r="BM41" i="14" s="1"/>
  <c r="D111" i="14"/>
  <c r="E1332" i="14"/>
  <c r="BM1332" i="14" s="1"/>
  <c r="E1127" i="14"/>
  <c r="BM1127" i="14" s="1"/>
  <c r="D659" i="14"/>
  <c r="E500" i="14"/>
  <c r="BM500" i="14" s="1"/>
  <c r="E289" i="14"/>
  <c r="BM289" i="14" s="1"/>
  <c r="E56" i="14"/>
  <c r="BM56" i="14" s="1"/>
  <c r="D43" i="14"/>
  <c r="E110" i="14"/>
  <c r="BM110" i="14" s="1"/>
  <c r="E1282" i="14"/>
  <c r="BM1282" i="14" s="1"/>
  <c r="E922" i="14"/>
  <c r="BM922" i="14" s="1"/>
  <c r="E642" i="14"/>
  <c r="BM642" i="14" s="1"/>
  <c r="E187" i="14"/>
  <c r="BM187" i="14" s="1"/>
  <c r="D156" i="14"/>
  <c r="E27" i="14"/>
  <c r="BM27" i="14" s="1"/>
  <c r="E977" i="14"/>
  <c r="BM977" i="14" s="1"/>
  <c r="E495" i="14"/>
  <c r="BM495" i="14" s="1"/>
  <c r="E244" i="14"/>
  <c r="BM244" i="14" s="1"/>
  <c r="E206" i="14"/>
  <c r="BM206" i="14" s="1"/>
  <c r="D69" i="14"/>
  <c r="D1180" i="14"/>
  <c r="J1180" i="14" s="1"/>
  <c r="D1331" i="14"/>
  <c r="J1331" i="14" s="1"/>
  <c r="D987" i="14"/>
  <c r="E270" i="14"/>
  <c r="BM270" i="14" s="1"/>
  <c r="E1051" i="14"/>
  <c r="E1137" i="14"/>
  <c r="E496" i="14"/>
  <c r="BM496" i="14" s="1"/>
  <c r="E160" i="14"/>
  <c r="BM160" i="14" s="1"/>
  <c r="E191" i="14"/>
  <c r="BM191" i="14" s="1"/>
  <c r="E39" i="14"/>
  <c r="BM39" i="14" s="1"/>
  <c r="E1138" i="14"/>
  <c r="BM1138" i="14" s="1"/>
  <c r="D230" i="14"/>
  <c r="D920" i="14"/>
  <c r="J920" i="14" s="1"/>
  <c r="E161" i="14"/>
  <c r="BM161" i="14" s="1"/>
  <c r="K997" i="14"/>
  <c r="K694" i="14"/>
  <c r="K1347" i="14"/>
  <c r="K1322" i="14"/>
  <c r="E753" i="14"/>
  <c r="D805" i="14"/>
  <c r="D802" i="14"/>
  <c r="D1141" i="14"/>
  <c r="D113" i="14"/>
  <c r="D260" i="14"/>
  <c r="D641" i="14"/>
  <c r="E266" i="14"/>
  <c r="BM266" i="14" s="1"/>
  <c r="E182" i="14"/>
  <c r="BM182" i="14" s="1"/>
  <c r="E982" i="14"/>
  <c r="BM982" i="14" s="1"/>
  <c r="E1330" i="14"/>
  <c r="BM1330" i="14" s="1"/>
  <c r="E1082" i="14"/>
  <c r="BM1082" i="14" s="1"/>
  <c r="E179" i="14"/>
  <c r="BM179" i="14" s="1"/>
  <c r="E227" i="14"/>
  <c r="BM227" i="14" s="1"/>
  <c r="E1181" i="14"/>
  <c r="BM1181" i="14" s="1"/>
  <c r="D976" i="14"/>
  <c r="J976" i="14" s="1"/>
  <c r="K781" i="14"/>
  <c r="K1167" i="14"/>
  <c r="D1246" i="14"/>
  <c r="J1246" i="14" s="1"/>
  <c r="E984" i="14"/>
  <c r="BM984" i="14" s="1"/>
  <c r="D801" i="14"/>
  <c r="D660" i="14"/>
  <c r="E1336" i="14"/>
  <c r="D53" i="14"/>
  <c r="E183" i="14"/>
  <c r="BM183" i="14" s="1"/>
  <c r="D30" i="14"/>
  <c r="E1124" i="14"/>
  <c r="BM1124" i="14" s="1"/>
  <c r="E961" i="14"/>
  <c r="BM961" i="14" s="1"/>
  <c r="D643" i="14"/>
  <c r="D291" i="14"/>
  <c r="E81" i="14"/>
  <c r="BM81" i="14" s="1"/>
  <c r="E258" i="14"/>
  <c r="BM258" i="14" s="1"/>
  <c r="D1212" i="14"/>
  <c r="J1212" i="14" s="1"/>
  <c r="E983" i="14"/>
  <c r="BM983" i="14" s="1"/>
  <c r="E754" i="14"/>
  <c r="BM754" i="14" s="1"/>
  <c r="E501" i="14"/>
  <c r="BM501" i="14" s="1"/>
  <c r="E1081" i="14"/>
  <c r="BM1081" i="14" s="1"/>
  <c r="E252" i="14"/>
  <c r="BM252" i="14" s="1"/>
  <c r="E214" i="14"/>
  <c r="BM214" i="14" s="1"/>
  <c r="D159" i="14"/>
  <c r="E1122" i="14"/>
  <c r="BM1122" i="14" s="1"/>
  <c r="E962" i="14"/>
  <c r="BM962" i="14" s="1"/>
  <c r="E654" i="14"/>
  <c r="BM654" i="14" s="1"/>
  <c r="E497" i="14"/>
  <c r="BM497" i="14" s="1"/>
  <c r="E302" i="14"/>
  <c r="BM302" i="14" s="1"/>
  <c r="E225" i="14"/>
  <c r="BM225" i="14" s="1"/>
  <c r="D255" i="14"/>
  <c r="E133" i="14"/>
  <c r="BM133" i="14" s="1"/>
  <c r="D1243" i="14"/>
  <c r="J1243" i="14" s="1"/>
  <c r="D1126" i="14"/>
  <c r="D658" i="14"/>
  <c r="D1077" i="14"/>
  <c r="E301" i="14"/>
  <c r="BM301" i="14" s="1"/>
  <c r="E180" i="14"/>
  <c r="BM180" i="14" s="1"/>
  <c r="D263" i="14"/>
  <c r="E93" i="14"/>
  <c r="BM93" i="14" s="1"/>
  <c r="E1123" i="14"/>
  <c r="BM1123" i="14" s="1"/>
  <c r="E963" i="14"/>
  <c r="BM963" i="14" s="1"/>
  <c r="E768" i="14"/>
  <c r="BM768" i="14" s="1"/>
  <c r="E525" i="14"/>
  <c r="BM525" i="14" s="1"/>
  <c r="D137" i="14"/>
  <c r="D41" i="14"/>
  <c r="E111" i="14"/>
  <c r="BM111" i="14" s="1"/>
  <c r="D1332" i="14"/>
  <c r="J1332" i="14" s="1"/>
  <c r="D1127" i="14"/>
  <c r="E659" i="14"/>
  <c r="BM659" i="14" s="1"/>
  <c r="D500" i="14"/>
  <c r="D289" i="14"/>
  <c r="D56" i="14"/>
  <c r="E43" i="14"/>
  <c r="BM43" i="14" s="1"/>
  <c r="D110" i="14"/>
  <c r="D1282" i="14"/>
  <c r="J1282" i="14" s="1"/>
  <c r="D922" i="14"/>
  <c r="D642" i="14"/>
  <c r="E222" i="14"/>
  <c r="BM222" i="14" s="1"/>
  <c r="D79" i="14"/>
  <c r="E154" i="14"/>
  <c r="BM154" i="14" s="1"/>
  <c r="D966" i="14"/>
  <c r="D248" i="14"/>
  <c r="D190" i="14"/>
  <c r="E69" i="14"/>
  <c r="BM69" i="14" s="1"/>
  <c r="E1180" i="14"/>
  <c r="D1226" i="14"/>
  <c r="J1226" i="14" s="1"/>
  <c r="D518" i="14"/>
  <c r="E1331" i="14"/>
  <c r="BM1331" i="14" s="1"/>
  <c r="E987" i="14"/>
  <c r="BM987" i="14" s="1"/>
  <c r="D115" i="14"/>
  <c r="D32" i="14"/>
  <c r="D930" i="14"/>
  <c r="D1120" i="14"/>
  <c r="J1120" i="14" s="1"/>
  <c r="D245" i="14"/>
  <c r="D150" i="14"/>
  <c r="D247" i="14"/>
  <c r="D968" i="14"/>
  <c r="E230" i="14"/>
  <c r="BM230" i="14" s="1"/>
  <c r="E920" i="14"/>
  <c r="D138" i="14"/>
  <c r="D271" i="14"/>
  <c r="D268" i="14"/>
  <c r="D208" i="14"/>
  <c r="K1298" i="14"/>
  <c r="K1348" i="14"/>
  <c r="K672" i="14"/>
  <c r="K841" i="14"/>
  <c r="K899" i="14"/>
  <c r="K1297" i="14"/>
  <c r="K1268" i="14"/>
  <c r="E923" i="14"/>
  <c r="BM923" i="14" s="1"/>
  <c r="E1042" i="14"/>
  <c r="BM1042" i="14" s="1"/>
  <c r="D66" i="14"/>
  <c r="D253" i="14"/>
  <c r="D78" i="14"/>
  <c r="E1076" i="14"/>
  <c r="BM1076" i="14" s="1"/>
  <c r="D503" i="14"/>
  <c r="K1265" i="14"/>
  <c r="E1246" i="14"/>
  <c r="BM1246" i="14" s="1"/>
  <c r="E1334" i="14"/>
  <c r="BM1334" i="14" s="1"/>
  <c r="D1128" i="14"/>
  <c r="D964" i="14"/>
  <c r="E797" i="14"/>
  <c r="D639" i="14"/>
  <c r="E286" i="14"/>
  <c r="BM286" i="14" s="1"/>
  <c r="E57" i="14"/>
  <c r="BM57" i="14" s="1"/>
  <c r="E257" i="14"/>
  <c r="BM257" i="14" s="1"/>
  <c r="E1284" i="14"/>
  <c r="BM1284" i="14" s="1"/>
  <c r="E1121" i="14"/>
  <c r="BM1121" i="14" s="1"/>
  <c r="D961" i="14"/>
  <c r="E643" i="14"/>
  <c r="BM643" i="14" s="1"/>
  <c r="E291" i="14"/>
  <c r="BM291" i="14" s="1"/>
  <c r="D81" i="14"/>
  <c r="D258" i="14"/>
  <c r="E1212" i="14"/>
  <c r="D983" i="14"/>
  <c r="D754" i="14"/>
  <c r="D501" i="14"/>
  <c r="D1081" i="14"/>
  <c r="D252" i="14"/>
  <c r="D214" i="14"/>
  <c r="E159" i="14"/>
  <c r="BM159" i="14" s="1"/>
  <c r="D1122" i="14"/>
  <c r="D962" i="14"/>
  <c r="D654" i="14"/>
  <c r="D497" i="14"/>
  <c r="D302" i="14"/>
  <c r="D225" i="14"/>
  <c r="E255" i="14"/>
  <c r="BM255" i="14" s="1"/>
  <c r="D133" i="14"/>
  <c r="E1243" i="14"/>
  <c r="BM1243" i="14" s="1"/>
  <c r="E1054" i="14"/>
  <c r="BM1054" i="14" s="1"/>
  <c r="E637" i="14"/>
  <c r="BM637" i="14" s="1"/>
  <c r="E1182" i="14"/>
  <c r="BM1182" i="14" s="1"/>
  <c r="D301" i="14"/>
  <c r="D180" i="14"/>
  <c r="E263" i="14"/>
  <c r="BM263" i="14" s="1"/>
  <c r="D93" i="14"/>
  <c r="D1123" i="14"/>
  <c r="D963" i="14"/>
  <c r="D768" i="14"/>
  <c r="D525" i="14"/>
  <c r="E285" i="14"/>
  <c r="BM285" i="14" s="1"/>
  <c r="D219" i="14"/>
  <c r="E256" i="14"/>
  <c r="BM256" i="14" s="1"/>
  <c r="E250" i="14"/>
  <c r="BM250" i="14" s="1"/>
  <c r="E1244" i="14"/>
  <c r="BM1244" i="14" s="1"/>
  <c r="E1038" i="14"/>
  <c r="BM1038" i="14" s="1"/>
  <c r="E638" i="14"/>
  <c r="BM638" i="14" s="1"/>
  <c r="E504" i="14"/>
  <c r="BM504" i="14" s="1"/>
  <c r="E293" i="14"/>
  <c r="BM293" i="14" s="1"/>
  <c r="E210" i="14"/>
  <c r="BM210" i="14" s="1"/>
  <c r="E261" i="14"/>
  <c r="BM261" i="14" s="1"/>
  <c r="E114" i="14"/>
  <c r="BM114" i="14" s="1"/>
  <c r="D1247" i="14"/>
  <c r="J1247" i="14" s="1"/>
  <c r="E798" i="14"/>
  <c r="BM798" i="14" s="1"/>
  <c r="E522" i="14"/>
  <c r="BM522" i="14" s="1"/>
  <c r="D222" i="14"/>
  <c r="E79" i="14"/>
  <c r="BM79" i="14" s="1"/>
  <c r="D154" i="14"/>
  <c r="E966" i="14"/>
  <c r="BM966" i="14" s="1"/>
  <c r="E248" i="14"/>
  <c r="BM248" i="14" s="1"/>
  <c r="E190" i="14"/>
  <c r="BM190" i="14" s="1"/>
  <c r="D246" i="14"/>
  <c r="D986" i="14"/>
  <c r="E1226" i="14"/>
  <c r="E518" i="14"/>
  <c r="BM518" i="14" s="1"/>
  <c r="D130" i="14"/>
  <c r="D1280" i="14"/>
  <c r="J1280" i="14" s="1"/>
  <c r="D967" i="14"/>
  <c r="E115" i="14"/>
  <c r="BM115" i="14" s="1"/>
  <c r="E32" i="14"/>
  <c r="BM32" i="14" s="1"/>
  <c r="E930" i="14"/>
  <c r="BM930" i="14" s="1"/>
  <c r="E1120" i="14"/>
  <c r="E245" i="14"/>
  <c r="BM245" i="14" s="1"/>
  <c r="E150" i="14"/>
  <c r="BM150" i="14" s="1"/>
  <c r="E247" i="14"/>
  <c r="BM247" i="14" s="1"/>
  <c r="E968" i="14"/>
  <c r="BM968" i="14" s="1"/>
  <c r="D633" i="14"/>
  <c r="E138" i="14"/>
  <c r="BM138" i="14" s="1"/>
  <c r="E271" i="14"/>
  <c r="BM271" i="14" s="1"/>
  <c r="E268" i="14"/>
  <c r="BM268" i="14" s="1"/>
  <c r="E208" i="14"/>
  <c r="BM208" i="14" s="1"/>
  <c r="K726" i="14"/>
  <c r="K1349" i="14"/>
  <c r="K1015" i="14"/>
  <c r="K1154" i="14"/>
  <c r="E1248" i="14"/>
  <c r="E217" i="14"/>
  <c r="BM217" i="14" s="1"/>
  <c r="D188" i="14"/>
  <c r="D181" i="14"/>
  <c r="D520" i="14"/>
  <c r="E770" i="14"/>
  <c r="BM770" i="14" s="1"/>
  <c r="D981" i="14"/>
  <c r="E218" i="14"/>
  <c r="BM218" i="14" s="1"/>
  <c r="E224" i="14"/>
  <c r="BM224" i="14" s="1"/>
  <c r="E656" i="14"/>
  <c r="BM656" i="14" s="1"/>
  <c r="E31" i="14"/>
  <c r="BM31" i="14" s="1"/>
  <c r="E921" i="14"/>
  <c r="BM921" i="14" s="1"/>
  <c r="E129" i="14"/>
  <c r="BM129" i="14" s="1"/>
  <c r="D505" i="14"/>
  <c r="D1334" i="14"/>
  <c r="J1334" i="14" s="1"/>
  <c r="E1128" i="14"/>
  <c r="BM1128" i="14" s="1"/>
  <c r="E964" i="14"/>
  <c r="BM964" i="14" s="1"/>
  <c r="D797" i="14"/>
  <c r="J797" i="14" s="1"/>
  <c r="E639" i="14"/>
  <c r="BM639" i="14" s="1"/>
  <c r="D286" i="14"/>
  <c r="D57" i="14"/>
  <c r="D257" i="14"/>
  <c r="D1284" i="14"/>
  <c r="J1284" i="14" s="1"/>
  <c r="D1121" i="14"/>
  <c r="D924" i="14"/>
  <c r="E636" i="14"/>
  <c r="BM636" i="14" s="1"/>
  <c r="E132" i="14"/>
  <c r="BM132" i="14" s="1"/>
  <c r="E226" i="14"/>
  <c r="BM226" i="14" s="1"/>
  <c r="E157" i="14"/>
  <c r="BM157" i="14" s="1"/>
  <c r="D1140" i="14"/>
  <c r="E965" i="14"/>
  <c r="BM965" i="14" s="1"/>
  <c r="D755" i="14"/>
  <c r="E1078" i="14"/>
  <c r="BM1078" i="14" s="1"/>
  <c r="E298" i="14"/>
  <c r="BM298" i="14" s="1"/>
  <c r="D223" i="14"/>
  <c r="E186" i="14"/>
  <c r="BM186" i="14" s="1"/>
  <c r="D67" i="14"/>
  <c r="E1213" i="14"/>
  <c r="BM1213" i="14" s="1"/>
  <c r="E1053" i="14"/>
  <c r="BM1053" i="14" s="1"/>
  <c r="E925" i="14"/>
  <c r="BM925" i="14" s="1"/>
  <c r="E640" i="14"/>
  <c r="BM640" i="14" s="1"/>
  <c r="D499" i="14"/>
  <c r="E290" i="14"/>
  <c r="BM290" i="14" s="1"/>
  <c r="E185" i="14"/>
  <c r="BM185" i="14" s="1"/>
  <c r="E254" i="14"/>
  <c r="BM254" i="14" s="1"/>
  <c r="E18" i="14"/>
  <c r="BM18" i="14" s="1"/>
  <c r="D1054" i="14"/>
  <c r="D637" i="14"/>
  <c r="D1182" i="14"/>
  <c r="E209" i="14"/>
  <c r="BM209" i="14" s="1"/>
  <c r="E42" i="14"/>
  <c r="BM42" i="14" s="1"/>
  <c r="E109" i="14"/>
  <c r="BM109" i="14" s="1"/>
  <c r="D19" i="14"/>
  <c r="E1055" i="14"/>
  <c r="BM1055" i="14" s="1"/>
  <c r="E926" i="14"/>
  <c r="BM926" i="14" s="1"/>
  <c r="D655" i="14"/>
  <c r="D299" i="14"/>
  <c r="D285" i="14"/>
  <c r="E219" i="14"/>
  <c r="BM219" i="14" s="1"/>
  <c r="D256" i="14"/>
  <c r="D250" i="14"/>
  <c r="D1244" i="14"/>
  <c r="J1244" i="14" s="1"/>
  <c r="D1038" i="14"/>
  <c r="D638" i="14"/>
  <c r="D504" i="14"/>
  <c r="D293" i="14"/>
  <c r="D210" i="14"/>
  <c r="D261" i="14"/>
  <c r="D114" i="14"/>
  <c r="E1247" i="14"/>
  <c r="BM1247" i="14" s="1"/>
  <c r="D798" i="14"/>
  <c r="D522" i="14"/>
  <c r="D211" i="14"/>
  <c r="D55" i="14"/>
  <c r="E112" i="14"/>
  <c r="BM112" i="14" s="1"/>
  <c r="D807" i="14"/>
  <c r="D64" i="14"/>
  <c r="D229" i="14"/>
  <c r="D20" i="14"/>
  <c r="E246" i="14"/>
  <c r="BM246" i="14" s="1"/>
  <c r="E986" i="14"/>
  <c r="BM986" i="14" s="1"/>
  <c r="D1035" i="14"/>
  <c r="J1035" i="14" s="1"/>
  <c r="D1075" i="14"/>
  <c r="J1075" i="14" s="1"/>
  <c r="E130" i="14"/>
  <c r="BM130" i="14" s="1"/>
  <c r="E1280" i="14"/>
  <c r="BM1280" i="14" s="1"/>
  <c r="E967" i="14"/>
  <c r="BM967" i="14" s="1"/>
  <c r="D162" i="14"/>
  <c r="D52" i="14"/>
  <c r="D1228" i="14"/>
  <c r="D960" i="14"/>
  <c r="J960" i="14" s="1"/>
  <c r="D207" i="14"/>
  <c r="D40" i="14"/>
  <c r="E633" i="14"/>
  <c r="BM633" i="14" s="1"/>
  <c r="D82" i="14"/>
  <c r="D177" i="14"/>
  <c r="D931" i="14"/>
  <c r="D178" i="14"/>
  <c r="K1267" i="14"/>
  <c r="E221" i="14"/>
  <c r="BM221" i="14" s="1"/>
  <c r="D216" i="14"/>
  <c r="D288" i="14"/>
  <c r="D799" i="14"/>
  <c r="E1143" i="14"/>
  <c r="BM1143" i="14" s="1"/>
  <c r="D1214" i="14"/>
  <c r="E1145" i="14"/>
  <c r="BM1145" i="14" s="1"/>
  <c r="D1129" i="14"/>
  <c r="E1283" i="14"/>
  <c r="BM1283" i="14" s="1"/>
  <c r="E1039" i="14"/>
  <c r="BM1039" i="14" s="1"/>
  <c r="E927" i="14"/>
  <c r="BM927" i="14" s="1"/>
  <c r="E756" i="14"/>
  <c r="BM756" i="14" s="1"/>
  <c r="D635" i="14"/>
  <c r="E300" i="14"/>
  <c r="BM300" i="14" s="1"/>
  <c r="E77" i="14"/>
  <c r="BM77" i="14" s="1"/>
  <c r="E264" i="14"/>
  <c r="BM264" i="14" s="1"/>
  <c r="E1229" i="14"/>
  <c r="BM1229" i="14" s="1"/>
  <c r="D1052" i="14"/>
  <c r="E924" i="14"/>
  <c r="BM924" i="14" s="1"/>
  <c r="D636" i="14"/>
  <c r="D132" i="14"/>
  <c r="D226" i="14"/>
  <c r="D157" i="14"/>
  <c r="E1140" i="14"/>
  <c r="BM1140" i="14" s="1"/>
  <c r="D965" i="14"/>
  <c r="E755" i="14"/>
  <c r="BM755" i="14" s="1"/>
  <c r="D1078" i="14"/>
  <c r="D298" i="14"/>
  <c r="E223" i="14"/>
  <c r="BM223" i="14" s="1"/>
  <c r="D186" i="14"/>
  <c r="E67" i="14"/>
  <c r="BM67" i="14" s="1"/>
  <c r="D1213" i="14"/>
  <c r="D1053" i="14"/>
  <c r="D925" i="14"/>
  <c r="D640" i="14"/>
  <c r="E499" i="14"/>
  <c r="BM499" i="14" s="1"/>
  <c r="D290" i="14"/>
  <c r="D185" i="14"/>
  <c r="D254" i="14"/>
  <c r="D18" i="14"/>
  <c r="E1215" i="14"/>
  <c r="BM1215" i="14" s="1"/>
  <c r="D928" i="14"/>
  <c r="E502" i="14"/>
  <c r="BM502" i="14" s="1"/>
  <c r="D209" i="14"/>
  <c r="D42" i="14"/>
  <c r="D109" i="14"/>
  <c r="E19" i="14"/>
  <c r="BM19" i="14" s="1"/>
  <c r="D1055" i="14"/>
  <c r="D926" i="14"/>
  <c r="E655" i="14"/>
  <c r="BM655" i="14" s="1"/>
  <c r="E299" i="14"/>
  <c r="BM299" i="14" s="1"/>
  <c r="E296" i="14"/>
  <c r="BM296" i="14" s="1"/>
  <c r="E134" i="14"/>
  <c r="BM134" i="14" s="1"/>
  <c r="E153" i="14"/>
  <c r="BM153" i="14" s="1"/>
  <c r="D15" i="14"/>
  <c r="D1216" i="14"/>
  <c r="E929" i="14"/>
  <c r="BM929" i="14" s="1"/>
  <c r="E634" i="14"/>
  <c r="BM634" i="14" s="1"/>
  <c r="D1080" i="14"/>
  <c r="E213" i="14"/>
  <c r="BM213" i="14" s="1"/>
  <c r="D131" i="14"/>
  <c r="E265" i="14"/>
  <c r="BM265" i="14" s="1"/>
  <c r="E16" i="14"/>
  <c r="BM16" i="14" s="1"/>
  <c r="K1245" i="14"/>
  <c r="D804" i="14"/>
  <c r="E297" i="14"/>
  <c r="BM297" i="14" s="1"/>
  <c r="E211" i="14"/>
  <c r="BM211" i="14" s="1"/>
  <c r="E55" i="14"/>
  <c r="BM55" i="14" s="1"/>
  <c r="D112" i="14"/>
  <c r="E807" i="14"/>
  <c r="BM807" i="14" s="1"/>
  <c r="E64" i="14"/>
  <c r="BM64" i="14" s="1"/>
  <c r="E229" i="14"/>
  <c r="BM229" i="14" s="1"/>
  <c r="E20" i="14"/>
  <c r="BM20" i="14" s="1"/>
  <c r="D189" i="14"/>
  <c r="E1035" i="14"/>
  <c r="E1075" i="14"/>
  <c r="BM1075" i="14" s="1"/>
  <c r="D228" i="14"/>
  <c r="D1227" i="14"/>
  <c r="E162" i="14"/>
  <c r="BM162" i="14" s="1"/>
  <c r="E52" i="14"/>
  <c r="BM52" i="14" s="1"/>
  <c r="E1228" i="14"/>
  <c r="BM1228" i="14" s="1"/>
  <c r="E960" i="14"/>
  <c r="E207" i="14"/>
  <c r="BM207" i="14" s="1"/>
  <c r="E40" i="14"/>
  <c r="BM40" i="14" s="1"/>
  <c r="D759" i="14"/>
  <c r="D771" i="14"/>
  <c r="D58" i="14"/>
  <c r="D517" i="14"/>
  <c r="D473" i="14"/>
  <c r="E82" i="14"/>
  <c r="BM82" i="14" s="1"/>
  <c r="E177" i="14"/>
  <c r="BM177" i="14" s="1"/>
  <c r="E931" i="14"/>
  <c r="BM931" i="14" s="1"/>
  <c r="E178" i="14"/>
  <c r="BM178" i="14" s="1"/>
  <c r="K1295" i="14"/>
  <c r="K1022" i="14"/>
  <c r="K1274" i="14"/>
  <c r="J1199" i="14"/>
  <c r="K387" i="14"/>
  <c r="K323" i="14"/>
  <c r="J450" i="14"/>
  <c r="K283" i="14"/>
  <c r="J1185" i="14"/>
  <c r="J907" i="14"/>
  <c r="K857" i="14"/>
  <c r="K856" i="14"/>
  <c r="K909" i="14"/>
  <c r="K874" i="14"/>
  <c r="J571" i="14"/>
  <c r="P571" i="14" s="1"/>
  <c r="K701" i="14"/>
  <c r="K737" i="14"/>
  <c r="K361" i="14"/>
  <c r="K1273" i="14"/>
  <c r="K612" i="14"/>
  <c r="J1274" i="14"/>
  <c r="P1274" i="14" s="1"/>
  <c r="V1274" i="14" s="1"/>
  <c r="AB1274" i="14" s="1"/>
  <c r="AH1274" i="14" s="1"/>
  <c r="AN1274" i="14" s="1"/>
  <c r="AT1274" i="14" s="1"/>
  <c r="AZ1274" i="14" s="1"/>
  <c r="BF1274" i="14" s="1"/>
  <c r="BL1274" i="14" s="1"/>
  <c r="K854" i="14"/>
  <c r="J1294" i="14"/>
  <c r="P1294" i="14" s="1"/>
  <c r="J576" i="14"/>
  <c r="K878" i="14"/>
  <c r="J433" i="14"/>
  <c r="K478" i="14"/>
  <c r="K675" i="14"/>
  <c r="K910" i="14"/>
  <c r="K676" i="14"/>
  <c r="K479" i="14"/>
  <c r="K1160" i="14"/>
  <c r="K1328" i="14"/>
  <c r="K709" i="14"/>
  <c r="K826" i="14"/>
  <c r="K617" i="14"/>
  <c r="K1099" i="14"/>
  <c r="K1201" i="14"/>
  <c r="K845" i="14"/>
  <c r="J710" i="14"/>
  <c r="K319" i="14"/>
  <c r="K702" i="14"/>
  <c r="J476" i="14"/>
  <c r="K788" i="14"/>
  <c r="K453" i="14"/>
  <c r="K329" i="14"/>
  <c r="K365" i="14"/>
  <c r="J326" i="14"/>
  <c r="K850" i="14"/>
  <c r="J704" i="14"/>
  <c r="J570" i="14"/>
  <c r="J1241" i="14"/>
  <c r="P1241" i="14" s="1"/>
  <c r="V1241" i="14" s="1"/>
  <c r="AB1241" i="14" s="1"/>
  <c r="AH1241" i="14" s="1"/>
  <c r="AN1241" i="14" s="1"/>
  <c r="AT1241" i="14" s="1"/>
  <c r="AZ1241" i="14" s="1"/>
  <c r="BF1241" i="14" s="1"/>
  <c r="BL1241" i="14" s="1"/>
  <c r="J848" i="14"/>
  <c r="K570" i="14"/>
  <c r="K849" i="14"/>
  <c r="J416" i="14"/>
  <c r="K354" i="14"/>
  <c r="J884" i="14"/>
  <c r="J568" i="14"/>
  <c r="J1242" i="14"/>
  <c r="P1242" i="14" s="1"/>
  <c r="V1242" i="14" s="1"/>
  <c r="AB1242" i="14" s="1"/>
  <c r="AH1242" i="14" s="1"/>
  <c r="AN1242" i="14" s="1"/>
  <c r="AT1242" i="14" s="1"/>
  <c r="AZ1242" i="14" s="1"/>
  <c r="BF1242" i="14" s="1"/>
  <c r="BL1242" i="14" s="1"/>
  <c r="K1327" i="14"/>
  <c r="J566" i="14"/>
  <c r="J559" i="14"/>
  <c r="K569" i="14"/>
  <c r="J555" i="14"/>
  <c r="J911" i="14"/>
  <c r="J851" i="14"/>
  <c r="J844" i="14"/>
  <c r="J832" i="14"/>
  <c r="P832" i="14" s="1"/>
  <c r="V832" i="14" s="1"/>
  <c r="J699" i="14"/>
  <c r="J1070" i="14"/>
  <c r="J1158" i="14"/>
  <c r="J834" i="14"/>
  <c r="P834" i="14" s="1"/>
  <c r="V834" i="14" s="1"/>
  <c r="AB834" i="14" s="1"/>
  <c r="AH834" i="14" s="1"/>
  <c r="AN834" i="14" s="1"/>
  <c r="AT834" i="14" s="1"/>
  <c r="AZ834" i="14" s="1"/>
  <c r="BF834" i="14" s="1"/>
  <c r="BL834" i="14" s="1"/>
  <c r="J590" i="14"/>
  <c r="J454" i="14"/>
  <c r="K1070" i="14"/>
  <c r="J538" i="14"/>
  <c r="P538" i="14" s="1"/>
  <c r="J316" i="14"/>
  <c r="J1020" i="14"/>
  <c r="P1020" i="14" s="1"/>
  <c r="J618" i="14"/>
  <c r="J322" i="14"/>
  <c r="J674" i="14"/>
  <c r="J1344" i="14"/>
  <c r="P1344" i="14" s="1"/>
  <c r="J1189" i="14"/>
  <c r="J320" i="14"/>
  <c r="J1113" i="14"/>
  <c r="K1006" i="14"/>
  <c r="J819" i="14"/>
  <c r="K281" i="14"/>
  <c r="J738" i="14"/>
  <c r="J1170" i="14"/>
  <c r="P1170" i="14" s="1"/>
  <c r="V1170" i="14" s="1"/>
  <c r="J597" i="14"/>
  <c r="K673" i="14"/>
  <c r="K1240" i="14"/>
  <c r="K591" i="14"/>
  <c r="K618" i="14"/>
  <c r="J415" i="14"/>
  <c r="K789" i="14"/>
  <c r="J856" i="14"/>
  <c r="K1276" i="14"/>
  <c r="J877" i="14"/>
  <c r="K556" i="14"/>
  <c r="K555" i="14"/>
  <c r="K562" i="14"/>
  <c r="J565" i="14"/>
  <c r="P565" i="14" s="1"/>
  <c r="V565" i="14" s="1"/>
  <c r="J944" i="14"/>
  <c r="J846" i="14"/>
  <c r="J388" i="14"/>
  <c r="J349" i="14"/>
  <c r="J387" i="14"/>
  <c r="J421" i="14"/>
  <c r="K566" i="14"/>
  <c r="K471" i="14"/>
  <c r="K568" i="14"/>
  <c r="K873" i="14"/>
  <c r="K400" i="14"/>
  <c r="K848" i="14"/>
  <c r="J843" i="14"/>
  <c r="J1328" i="14"/>
  <c r="P1328" i="14" s="1"/>
  <c r="V1328" i="14" s="1"/>
  <c r="AB1328" i="14" s="1"/>
  <c r="AH1328" i="14" s="1"/>
  <c r="AN1328" i="14" s="1"/>
  <c r="AT1328" i="14" s="1"/>
  <c r="AZ1328" i="14" s="1"/>
  <c r="BF1328" i="14" s="1"/>
  <c r="BL1328" i="14" s="1"/>
  <c r="J850" i="14"/>
  <c r="J1329" i="14"/>
  <c r="P1329" i="14" s="1"/>
  <c r="V1329" i="14" s="1"/>
  <c r="AB1329" i="14" s="1"/>
  <c r="AH1329" i="14" s="1"/>
  <c r="AN1329" i="14" s="1"/>
  <c r="AT1329" i="14" s="1"/>
  <c r="AZ1329" i="14" s="1"/>
  <c r="BF1329" i="14" s="1"/>
  <c r="BL1329" i="14" s="1"/>
  <c r="J1106" i="14"/>
  <c r="J1312" i="14"/>
  <c r="J729" i="14"/>
  <c r="J1002" i="14"/>
  <c r="J727" i="14"/>
  <c r="J534" i="14"/>
  <c r="P534" i="14" s="1"/>
  <c r="V534" i="14" s="1"/>
  <c r="J1174" i="14"/>
  <c r="K1008" i="14"/>
  <c r="K697" i="14"/>
  <c r="J741" i="14"/>
  <c r="P741" i="14" s="1"/>
  <c r="V741" i="14" s="1"/>
  <c r="AB741" i="14" s="1"/>
  <c r="AH741" i="14" s="1"/>
  <c r="AN741" i="14" s="1"/>
  <c r="AT741" i="14" s="1"/>
  <c r="AZ741" i="14" s="1"/>
  <c r="BF741" i="14" s="1"/>
  <c r="BL741" i="14" s="1"/>
  <c r="J1001" i="14"/>
  <c r="J828" i="14"/>
  <c r="J1271" i="14"/>
  <c r="J593" i="14"/>
  <c r="J1098" i="14"/>
  <c r="K998" i="14"/>
  <c r="J594" i="14"/>
  <c r="J1160" i="14"/>
  <c r="P1160" i="14" s="1"/>
  <c r="V1160" i="14" s="1"/>
  <c r="J1172" i="14"/>
  <c r="K541" i="14"/>
  <c r="K698" i="14"/>
  <c r="K317" i="14"/>
  <c r="K727" i="14"/>
  <c r="K1172" i="14"/>
  <c r="K590" i="14"/>
  <c r="K1094" i="14"/>
  <c r="K455" i="14"/>
  <c r="K821" i="14"/>
  <c r="K320" i="14"/>
  <c r="J711" i="14"/>
  <c r="K1203" i="14"/>
  <c r="K704" i="14"/>
  <c r="K1003" i="14"/>
  <c r="K326" i="14"/>
  <c r="K355" i="14"/>
  <c r="K700" i="14"/>
  <c r="J909" i="14"/>
  <c r="J859" i="14"/>
  <c r="K738" i="14"/>
  <c r="K911" i="14"/>
  <c r="K830" i="14"/>
  <c r="J479" i="14"/>
  <c r="J709" i="14"/>
  <c r="K1002" i="14"/>
  <c r="J616" i="14"/>
  <c r="J418" i="14"/>
  <c r="K1168" i="14"/>
  <c r="K875" i="14"/>
  <c r="K852" i="14"/>
  <c r="K1107" i="14"/>
  <c r="K739" i="14"/>
  <c r="K357" i="14"/>
  <c r="K946" i="14"/>
  <c r="J902" i="14"/>
  <c r="K396" i="14"/>
  <c r="K859" i="14"/>
  <c r="K883" i="14"/>
  <c r="K394" i="14"/>
  <c r="K574" i="14"/>
  <c r="K1343" i="14"/>
  <c r="K1021" i="14"/>
  <c r="J477" i="14"/>
  <c r="K1018" i="14"/>
  <c r="K1109" i="14"/>
  <c r="K877" i="14"/>
  <c r="K1108" i="14"/>
  <c r="K1159" i="14"/>
  <c r="K736" i="14"/>
  <c r="K559" i="14"/>
  <c r="K360" i="14"/>
  <c r="K1308" i="14"/>
  <c r="J901" i="14"/>
  <c r="K905" i="14"/>
  <c r="K1067" i="14"/>
  <c r="J906" i="14"/>
  <c r="J686" i="14"/>
  <c r="P686" i="14" s="1"/>
  <c r="V686" i="14" s="1"/>
  <c r="AB686" i="14" s="1"/>
  <c r="AH686" i="14" s="1"/>
  <c r="AN686" i="14" s="1"/>
  <c r="AT686" i="14" s="1"/>
  <c r="AZ686" i="14" s="1"/>
  <c r="BF686" i="14" s="1"/>
  <c r="BL686" i="14" s="1"/>
  <c r="J1200" i="14"/>
  <c r="J324" i="14"/>
  <c r="P324" i="14" s="1"/>
  <c r="K1019" i="14"/>
  <c r="K386" i="14"/>
  <c r="J860" i="14"/>
  <c r="P860" i="14" s="1"/>
  <c r="V860" i="14" s="1"/>
  <c r="AB860" i="14" s="1"/>
  <c r="AH860" i="14" s="1"/>
  <c r="AN860" i="14" s="1"/>
  <c r="AT860" i="14" s="1"/>
  <c r="AZ860" i="14" s="1"/>
  <c r="BF860" i="14" s="1"/>
  <c r="BL860" i="14" s="1"/>
  <c r="K1311" i="14"/>
  <c r="J362" i="14"/>
  <c r="J609" i="14"/>
  <c r="P609" i="14" s="1"/>
  <c r="K616" i="14"/>
  <c r="K448" i="14"/>
  <c r="J1021" i="14"/>
  <c r="J332" i="14"/>
  <c r="J399" i="14"/>
  <c r="K1098" i="14"/>
  <c r="K327" i="14"/>
  <c r="J355" i="14"/>
  <c r="P355" i="14" s="1"/>
  <c r="V355" i="14" s="1"/>
  <c r="J367" i="14"/>
  <c r="J358" i="14"/>
  <c r="K390" i="14"/>
  <c r="J569" i="14"/>
  <c r="J354" i="14"/>
  <c r="J393" i="14"/>
  <c r="P393" i="14" s="1"/>
  <c r="V393" i="14" s="1"/>
  <c r="J366" i="14"/>
  <c r="K900" i="14"/>
  <c r="J853" i="14"/>
  <c r="K484" i="14"/>
  <c r="K382" i="14"/>
  <c r="J947" i="14"/>
  <c r="J872" i="14"/>
  <c r="J883" i="14"/>
  <c r="K913" i="14"/>
  <c r="J842" i="14"/>
  <c r="J356" i="14"/>
  <c r="J357" i="14"/>
  <c r="K424" i="14"/>
  <c r="J428" i="14"/>
  <c r="J695" i="14"/>
  <c r="J1169" i="14"/>
  <c r="J1203" i="14"/>
  <c r="J788" i="14"/>
  <c r="J821" i="14"/>
  <c r="P821" i="14" s="1"/>
  <c r="J323" i="14"/>
  <c r="J318" i="14"/>
  <c r="J540" i="14"/>
  <c r="J1023" i="14"/>
  <c r="P1023" i="14" s="1"/>
  <c r="V1023" i="14" s="1"/>
  <c r="AB1023" i="14" s="1"/>
  <c r="AH1023" i="14" s="1"/>
  <c r="AN1023" i="14" s="1"/>
  <c r="AT1023" i="14" s="1"/>
  <c r="AZ1023" i="14" s="1"/>
  <c r="BF1023" i="14" s="1"/>
  <c r="BL1023" i="14" s="1"/>
  <c r="J675" i="14"/>
  <c r="J1313" i="14"/>
  <c r="J1005" i="14"/>
  <c r="J677" i="14"/>
  <c r="P677" i="14" s="1"/>
  <c r="V677" i="14" s="1"/>
  <c r="AB677" i="14" s="1"/>
  <c r="AH677" i="14" s="1"/>
  <c r="AN677" i="14" s="1"/>
  <c r="AT677" i="14" s="1"/>
  <c r="AZ677" i="14" s="1"/>
  <c r="BF677" i="14" s="1"/>
  <c r="BL677" i="14" s="1"/>
  <c r="J1068" i="14"/>
  <c r="K1005" i="14"/>
  <c r="K280" i="14"/>
  <c r="J786" i="14"/>
  <c r="P786" i="14" s="1"/>
  <c r="K1238" i="14"/>
  <c r="K1016" i="14"/>
  <c r="K790" i="14"/>
  <c r="K729" i="14"/>
  <c r="K782" i="14"/>
  <c r="K1205" i="14"/>
  <c r="K592" i="14"/>
  <c r="J1260" i="14"/>
  <c r="P1260" i="14" s="1"/>
  <c r="V1260" i="14" s="1"/>
  <c r="AB1260" i="14" s="1"/>
  <c r="AH1260" i="14" s="1"/>
  <c r="AN1260" i="14" s="1"/>
  <c r="AT1260" i="14" s="1"/>
  <c r="AZ1260" i="14" s="1"/>
  <c r="BF1260" i="14" s="1"/>
  <c r="BL1260" i="14" s="1"/>
  <c r="K1185" i="14"/>
  <c r="K1068" i="14"/>
  <c r="J682" i="14"/>
  <c r="P682" i="14" s="1"/>
  <c r="K1187" i="14"/>
  <c r="K321" i="14"/>
  <c r="J361" i="14"/>
  <c r="J736" i="14"/>
  <c r="K735" i="14"/>
  <c r="J875" i="14"/>
  <c r="K359" i="14"/>
  <c r="K881" i="14"/>
  <c r="K1169" i="14"/>
  <c r="K902" i="14"/>
  <c r="J573" i="14"/>
  <c r="J734" i="14"/>
  <c r="K1202" i="14"/>
  <c r="J614" i="14"/>
  <c r="K903" i="14"/>
  <c r="J1343" i="14"/>
  <c r="P1343" i="14" s="1"/>
  <c r="V1343" i="14" s="1"/>
  <c r="AB1343" i="14" s="1"/>
  <c r="AH1343" i="14" s="1"/>
  <c r="AN1343" i="14" s="1"/>
  <c r="AT1343" i="14" s="1"/>
  <c r="AZ1343" i="14" s="1"/>
  <c r="BF1343" i="14" s="1"/>
  <c r="BL1343" i="14" s="1"/>
  <c r="J1272" i="14"/>
  <c r="P1272" i="14" s="1"/>
  <c r="V1272" i="14" s="1"/>
  <c r="AB1272" i="14" s="1"/>
  <c r="AH1272" i="14" s="1"/>
  <c r="AN1272" i="14" s="1"/>
  <c r="AT1272" i="14" s="1"/>
  <c r="AZ1272" i="14" s="1"/>
  <c r="BF1272" i="14" s="1"/>
  <c r="BL1272" i="14" s="1"/>
  <c r="K477" i="14"/>
  <c r="K432" i="14"/>
  <c r="J1109" i="14"/>
  <c r="J615" i="14"/>
  <c r="J1108" i="14"/>
  <c r="J822" i="14"/>
  <c r="K536" i="14"/>
  <c r="K733" i="14"/>
  <c r="K1110" i="14"/>
  <c r="K829" i="14"/>
  <c r="J1308" i="14"/>
  <c r="K732" i="14"/>
  <c r="J905" i="14"/>
  <c r="K429" i="14"/>
  <c r="K428" i="14"/>
  <c r="K999" i="14"/>
  <c r="K784" i="14"/>
  <c r="K560" i="14"/>
  <c r="K823" i="14"/>
  <c r="K451" i="14"/>
  <c r="K860" i="14"/>
  <c r="K1309" i="14"/>
  <c r="K537" i="14"/>
  <c r="K609" i="14"/>
  <c r="K452" i="14"/>
  <c r="K399" i="14"/>
  <c r="K449" i="14"/>
  <c r="J328" i="14"/>
  <c r="P328" i="14" s="1"/>
  <c r="K391" i="14"/>
  <c r="J384" i="14"/>
  <c r="P384" i="14" s="1"/>
  <c r="J537" i="14"/>
  <c r="J783" i="14"/>
  <c r="P783" i="14" s="1"/>
  <c r="J1003" i="14"/>
  <c r="K951" i="14"/>
  <c r="K563" i="14"/>
  <c r="J431" i="14"/>
  <c r="J852" i="14"/>
  <c r="J396" i="14"/>
  <c r="J392" i="14"/>
  <c r="J348" i="14"/>
  <c r="P348" i="14" s="1"/>
  <c r="V348" i="14" s="1"/>
  <c r="J471" i="14"/>
  <c r="J350" i="14"/>
  <c r="J383" i="14"/>
  <c r="K351" i="14"/>
  <c r="J882" i="14"/>
  <c r="J873" i="14"/>
  <c r="J419" i="14"/>
  <c r="K847" i="14"/>
  <c r="K348" i="14"/>
  <c r="K422" i="14"/>
  <c r="J430" i="14"/>
  <c r="K885" i="14"/>
  <c r="J482" i="14"/>
  <c r="K567" i="14"/>
  <c r="J1175" i="14"/>
  <c r="P1175" i="14" s="1"/>
  <c r="V1175" i="14" s="1"/>
  <c r="AB1175" i="14" s="1"/>
  <c r="AH1175" i="14" s="1"/>
  <c r="AN1175" i="14" s="1"/>
  <c r="AT1175" i="14" s="1"/>
  <c r="AZ1175" i="14" s="1"/>
  <c r="BF1175" i="14" s="1"/>
  <c r="BL1175" i="14" s="1"/>
  <c r="J829" i="14"/>
  <c r="J1022" i="14"/>
  <c r="J321" i="14"/>
  <c r="P321" i="14" s="1"/>
  <c r="J455" i="14"/>
  <c r="K1007" i="14"/>
  <c r="J790" i="14"/>
  <c r="P790" i="14" s="1"/>
  <c r="V790" i="14" s="1"/>
  <c r="AB790" i="14" s="1"/>
  <c r="AH790" i="14" s="1"/>
  <c r="AN790" i="14" s="1"/>
  <c r="AT790" i="14" s="1"/>
  <c r="AZ790" i="14" s="1"/>
  <c r="BF790" i="14" s="1"/>
  <c r="BL790" i="14" s="1"/>
  <c r="J1112" i="14"/>
  <c r="J1201" i="14"/>
  <c r="J787" i="14"/>
  <c r="J619" i="14"/>
  <c r="J456" i="14"/>
  <c r="J1310" i="14"/>
  <c r="J1168" i="14"/>
  <c r="P1168" i="14" s="1"/>
  <c r="J280" i="14"/>
  <c r="J1202" i="14"/>
  <c r="J319" i="14"/>
  <c r="J1157" i="14"/>
  <c r="J1093" i="14"/>
  <c r="J539" i="14"/>
  <c r="K1190" i="14"/>
  <c r="K1156" i="14"/>
  <c r="K608" i="14"/>
  <c r="K597" i="14"/>
  <c r="K1239" i="14"/>
  <c r="K1096" i="14"/>
  <c r="K819" i="14"/>
  <c r="K1189" i="14"/>
  <c r="J1187" i="14"/>
  <c r="J857" i="14"/>
  <c r="J610" i="14"/>
  <c r="J737" i="14"/>
  <c r="K1112" i="14"/>
  <c r="J878" i="14"/>
  <c r="K707" i="14"/>
  <c r="J880" i="14"/>
  <c r="J329" i="14"/>
  <c r="K420" i="14"/>
  <c r="K571" i="14"/>
  <c r="K1329" i="14"/>
  <c r="J1018" i="14"/>
  <c r="J478" i="14"/>
  <c r="K430" i="14"/>
  <c r="K901" i="14"/>
  <c r="K906" i="14"/>
  <c r="K324" i="14"/>
  <c r="K538" i="14"/>
  <c r="K731" i="14"/>
  <c r="K362" i="14"/>
  <c r="K363" i="14"/>
  <c r="J283" i="14"/>
  <c r="J735" i="14"/>
  <c r="K831" i="14"/>
  <c r="K1000" i="14"/>
  <c r="K419" i="14"/>
  <c r="J881" i="14"/>
  <c r="K356" i="14"/>
  <c r="K846" i="14"/>
  <c r="K949" i="14"/>
  <c r="K1020" i="14"/>
  <c r="K573" i="14"/>
  <c r="K734" i="14"/>
  <c r="J1184" i="14"/>
  <c r="K614" i="14"/>
  <c r="J903" i="14"/>
  <c r="K853" i="14"/>
  <c r="K1272" i="14"/>
  <c r="K1114" i="14"/>
  <c r="K1004" i="14"/>
  <c r="K481" i="14"/>
  <c r="K615" i="14"/>
  <c r="K822" i="14"/>
  <c r="K858" i="14"/>
  <c r="J876" i="14"/>
  <c r="K1017" i="14"/>
  <c r="J1110" i="14"/>
  <c r="K1113" i="14"/>
  <c r="K483" i="14"/>
  <c r="K426" i="14"/>
  <c r="K418" i="14"/>
  <c r="K482" i="14"/>
  <c r="K703" i="14"/>
  <c r="K1310" i="14"/>
  <c r="J684" i="14"/>
  <c r="J823" i="14"/>
  <c r="J451" i="14"/>
  <c r="K908" i="14"/>
  <c r="J1309" i="14"/>
  <c r="K358" i="14"/>
  <c r="K948" i="14"/>
  <c r="K577" i="14"/>
  <c r="K450" i="14"/>
  <c r="K328" i="14"/>
  <c r="J331" i="14"/>
  <c r="J448" i="14"/>
  <c r="K787" i="14"/>
  <c r="K1158" i="14"/>
  <c r="J1000" i="14"/>
  <c r="J731" i="14"/>
  <c r="J578" i="14"/>
  <c r="K472" i="14"/>
  <c r="J385" i="14"/>
  <c r="J484" i="14"/>
  <c r="J429" i="14"/>
  <c r="J563" i="14"/>
  <c r="J1239" i="14"/>
  <c r="P1239" i="14" s="1"/>
  <c r="V1239" i="14" s="1"/>
  <c r="AB1239" i="14" s="1"/>
  <c r="AH1239" i="14" s="1"/>
  <c r="AN1239" i="14" s="1"/>
  <c r="AT1239" i="14" s="1"/>
  <c r="AZ1239" i="14" s="1"/>
  <c r="BF1239" i="14" s="1"/>
  <c r="BL1239" i="14" s="1"/>
  <c r="K367" i="14"/>
  <c r="J425" i="14"/>
  <c r="J557" i="14"/>
  <c r="P557" i="14" s="1"/>
  <c r="V557" i="14" s="1"/>
  <c r="J353" i="14"/>
  <c r="J394" i="14"/>
  <c r="J427" i="14"/>
  <c r="J422" i="14"/>
  <c r="J845" i="14"/>
  <c r="J424" i="14"/>
  <c r="J951" i="14"/>
  <c r="P951" i="14" s="1"/>
  <c r="V951" i="14" s="1"/>
  <c r="AB951" i="14" s="1"/>
  <c r="AH951" i="14" s="1"/>
  <c r="AN951" i="14" s="1"/>
  <c r="AT951" i="14" s="1"/>
  <c r="AZ951" i="14" s="1"/>
  <c r="BF951" i="14" s="1"/>
  <c r="BL951" i="14" s="1"/>
  <c r="J400" i="14"/>
  <c r="K389" i="14"/>
  <c r="J948" i="14"/>
  <c r="P948" i="14" s="1"/>
  <c r="V948" i="14" s="1"/>
  <c r="J673" i="14"/>
  <c r="J284" i="14"/>
  <c r="P284" i="14" s="1"/>
  <c r="J1094" i="14"/>
  <c r="J1067" i="14"/>
  <c r="J453" i="14"/>
  <c r="J999" i="14"/>
  <c r="K695" i="14"/>
  <c r="J702" i="14"/>
  <c r="P702" i="14" s="1"/>
  <c r="J1155" i="14"/>
  <c r="J1342" i="14"/>
  <c r="P1342" i="14" s="1"/>
  <c r="V1342" i="14" s="1"/>
  <c r="AB1342" i="14" s="1"/>
  <c r="AH1342" i="14" s="1"/>
  <c r="AN1342" i="14" s="1"/>
  <c r="AT1342" i="14" s="1"/>
  <c r="AZ1342" i="14" s="1"/>
  <c r="BF1342" i="14" s="1"/>
  <c r="BL1342" i="14" s="1"/>
  <c r="J1276" i="14"/>
  <c r="P1276" i="14" s="1"/>
  <c r="V1276" i="14" s="1"/>
  <c r="AB1276" i="14" s="1"/>
  <c r="AH1276" i="14" s="1"/>
  <c r="AN1276" i="14" s="1"/>
  <c r="AT1276" i="14" s="1"/>
  <c r="AZ1276" i="14" s="1"/>
  <c r="BF1276" i="14" s="1"/>
  <c r="BL1276" i="14" s="1"/>
  <c r="J536" i="14"/>
  <c r="J998" i="14"/>
  <c r="J696" i="14"/>
  <c r="P696" i="14" s="1"/>
  <c r="K713" i="14"/>
  <c r="J1016" i="14"/>
  <c r="J830" i="14"/>
  <c r="J784" i="14"/>
  <c r="J739" i="14"/>
  <c r="K447" i="14"/>
  <c r="K593" i="14"/>
  <c r="K1106" i="14"/>
  <c r="K1093" i="14"/>
  <c r="K741" i="14"/>
  <c r="K834" i="14"/>
  <c r="K785" i="14"/>
  <c r="K1242" i="14"/>
  <c r="J1261" i="14"/>
  <c r="P1261" i="14" s="1"/>
  <c r="V1261" i="14" s="1"/>
  <c r="AB1261" i="14" s="1"/>
  <c r="AH1261" i="14" s="1"/>
  <c r="AN1261" i="14" s="1"/>
  <c r="AT1261" i="14" s="1"/>
  <c r="AZ1261" i="14" s="1"/>
  <c r="BF1261" i="14" s="1"/>
  <c r="BL1261" i="14" s="1"/>
  <c r="K674" i="14"/>
  <c r="J1273" i="14"/>
  <c r="P1273" i="14" s="1"/>
  <c r="V1273" i="14" s="1"/>
  <c r="AB1273" i="14" s="1"/>
  <c r="AH1273" i="14" s="1"/>
  <c r="AN1273" i="14" s="1"/>
  <c r="AT1273" i="14" s="1"/>
  <c r="AZ1273" i="14" s="1"/>
  <c r="BF1273" i="14" s="1"/>
  <c r="BL1273" i="14" s="1"/>
  <c r="K576" i="14"/>
  <c r="J325" i="14"/>
  <c r="K1312" i="14"/>
  <c r="J617" i="14"/>
  <c r="K476" i="14"/>
  <c r="K1023" i="14"/>
  <c r="J1107" i="14"/>
  <c r="J874" i="14"/>
  <c r="J574" i="14"/>
  <c r="K284" i="14"/>
  <c r="K882" i="14"/>
  <c r="J685" i="14"/>
  <c r="K1170" i="14"/>
  <c r="J826" i="14"/>
  <c r="K1200" i="14"/>
  <c r="J1019" i="14"/>
  <c r="K595" i="14"/>
  <c r="J1275" i="14"/>
  <c r="P1275" i="14" s="1"/>
  <c r="V1275" i="14" s="1"/>
  <c r="AB1275" i="14" s="1"/>
  <c r="AH1275" i="14" s="1"/>
  <c r="AN1275" i="14" s="1"/>
  <c r="AT1275" i="14" s="1"/>
  <c r="AZ1275" i="14" s="1"/>
  <c r="BF1275" i="14" s="1"/>
  <c r="BL1275" i="14" s="1"/>
  <c r="K945" i="14"/>
  <c r="K708" i="14"/>
  <c r="K613" i="14"/>
  <c r="K454" i="14"/>
  <c r="K384" i="14"/>
  <c r="K1186" i="14"/>
  <c r="K561" i="14"/>
  <c r="K392" i="14"/>
  <c r="J611" i="14"/>
  <c r="K783" i="14"/>
  <c r="K1184" i="14"/>
  <c r="J855" i="14"/>
  <c r="K480" i="14"/>
  <c r="K825" i="14"/>
  <c r="K950" i="14"/>
  <c r="J904" i="14"/>
  <c r="K879" i="14"/>
  <c r="K558" i="14"/>
  <c r="J827" i="14"/>
  <c r="J858" i="14"/>
  <c r="K876" i="14"/>
  <c r="J1017" i="14"/>
  <c r="K397" i="14"/>
  <c r="J683" i="14"/>
  <c r="K534" i="14"/>
  <c r="K1001" i="14"/>
  <c r="J426" i="14"/>
  <c r="K322" i="14"/>
  <c r="K475" i="14"/>
  <c r="J706" i="14"/>
  <c r="K539" i="14"/>
  <c r="J705" i="14"/>
  <c r="K431" i="14"/>
  <c r="J908" i="14"/>
  <c r="J824" i="14"/>
  <c r="K385" i="14"/>
  <c r="K398" i="14"/>
  <c r="J577" i="14"/>
  <c r="K330" i="14"/>
  <c r="K331" i="14"/>
  <c r="J365" i="14"/>
  <c r="K594" i="14"/>
  <c r="J1161" i="14"/>
  <c r="P1161" i="14" s="1"/>
  <c r="V1161" i="14" s="1"/>
  <c r="AB1161" i="14" s="1"/>
  <c r="AH1161" i="14" s="1"/>
  <c r="AN1161" i="14" s="1"/>
  <c r="AT1161" i="14" s="1"/>
  <c r="AZ1161" i="14" s="1"/>
  <c r="BF1161" i="14" s="1"/>
  <c r="BL1161" i="14" s="1"/>
  <c r="K425" i="14"/>
  <c r="J949" i="14"/>
  <c r="J912" i="14"/>
  <c r="J483" i="14"/>
  <c r="J417" i="14"/>
  <c r="K383" i="14"/>
  <c r="K349" i="14"/>
  <c r="J946" i="14"/>
  <c r="J950" i="14"/>
  <c r="J1238" i="14"/>
  <c r="P1238" i="14" s="1"/>
  <c r="V1238" i="14" s="1"/>
  <c r="AB1238" i="14" s="1"/>
  <c r="AH1238" i="14" s="1"/>
  <c r="AN1238" i="14" s="1"/>
  <c r="AT1238" i="14" s="1"/>
  <c r="AZ1238" i="14" s="1"/>
  <c r="BF1238" i="14" s="1"/>
  <c r="BL1238" i="14" s="1"/>
  <c r="J420" i="14"/>
  <c r="J847" i="14"/>
  <c r="K557" i="14"/>
  <c r="J351" i="14"/>
  <c r="J558" i="14"/>
  <c r="K352" i="14"/>
  <c r="J386" i="14"/>
  <c r="P386" i="14" s="1"/>
  <c r="K578" i="14"/>
  <c r="K842" i="14"/>
  <c r="J562" i="14"/>
  <c r="J452" i="14"/>
  <c r="J1345" i="14"/>
  <c r="J701" i="14"/>
  <c r="J785" i="14"/>
  <c r="J1069" i="14"/>
  <c r="J333" i="14"/>
  <c r="K1277" i="14"/>
  <c r="J697" i="14"/>
  <c r="J1173" i="14"/>
  <c r="J740" i="14"/>
  <c r="K333" i="14"/>
  <c r="J728" i="14"/>
  <c r="P728" i="14" s="1"/>
  <c r="K696" i="14"/>
  <c r="J732" i="14"/>
  <c r="K712" i="14"/>
  <c r="J1114" i="14"/>
  <c r="P1114" i="14" s="1"/>
  <c r="V1114" i="14" s="1"/>
  <c r="AB1114" i="14" s="1"/>
  <c r="AH1114" i="14" s="1"/>
  <c r="AN1114" i="14" s="1"/>
  <c r="AT1114" i="14" s="1"/>
  <c r="AZ1114" i="14" s="1"/>
  <c r="BF1114" i="14" s="1"/>
  <c r="BL1114" i="14" s="1"/>
  <c r="J1205" i="14"/>
  <c r="P1205" i="14" s="1"/>
  <c r="V1205" i="14" s="1"/>
  <c r="AB1205" i="14" s="1"/>
  <c r="AH1205" i="14" s="1"/>
  <c r="AN1205" i="14" s="1"/>
  <c r="AT1205" i="14" s="1"/>
  <c r="AZ1205" i="14" s="1"/>
  <c r="BF1205" i="14" s="1"/>
  <c r="BL1205" i="14" s="1"/>
  <c r="J447" i="14"/>
  <c r="J608" i="14"/>
  <c r="J1099" i="14"/>
  <c r="P1099" i="14" s="1"/>
  <c r="V1099" i="14" s="1"/>
  <c r="AB1099" i="14" s="1"/>
  <c r="AH1099" i="14" s="1"/>
  <c r="AN1099" i="14" s="1"/>
  <c r="AT1099" i="14" s="1"/>
  <c r="AZ1099" i="14" s="1"/>
  <c r="BF1099" i="14" s="1"/>
  <c r="BL1099" i="14" s="1"/>
  <c r="J1204" i="14"/>
  <c r="K1271" i="14"/>
  <c r="K446" i="14"/>
  <c r="K1313" i="14"/>
  <c r="K619" i="14"/>
  <c r="K1155" i="14"/>
  <c r="K740" i="14"/>
  <c r="K1342" i="14"/>
  <c r="K728" i="14"/>
  <c r="K1171" i="14"/>
  <c r="K907" i="14"/>
  <c r="J474" i="14"/>
  <c r="J612" i="14"/>
  <c r="K1294" i="14"/>
  <c r="K433" i="14"/>
  <c r="K1111" i="14"/>
  <c r="K572" i="14"/>
  <c r="K947" i="14"/>
  <c r="K1345" i="14"/>
  <c r="K710" i="14"/>
  <c r="J575" i="14"/>
  <c r="K364" i="14"/>
  <c r="J733" i="14"/>
  <c r="J330" i="14"/>
  <c r="K699" i="14"/>
  <c r="K1275" i="14"/>
  <c r="J708" i="14"/>
  <c r="J613" i="14"/>
  <c r="K393" i="14"/>
  <c r="K851" i="14"/>
  <c r="J1186" i="14"/>
  <c r="K610" i="14"/>
  <c r="K474" i="14"/>
  <c r="K611" i="14"/>
  <c r="K1069" i="14"/>
  <c r="K711" i="14"/>
  <c r="K855" i="14"/>
  <c r="J480" i="14"/>
  <c r="J825" i="14"/>
  <c r="K904" i="14"/>
  <c r="J879" i="14"/>
  <c r="K828" i="14"/>
  <c r="K827" i="14"/>
  <c r="K325" i="14"/>
  <c r="K1161" i="14"/>
  <c r="K421" i="14"/>
  <c r="K1199" i="14"/>
  <c r="J707" i="14"/>
  <c r="J397" i="14"/>
  <c r="P397" i="14" s="1"/>
  <c r="J572" i="14"/>
  <c r="K880" i="14"/>
  <c r="K395" i="14"/>
  <c r="K535" i="14"/>
  <c r="J475" i="14"/>
  <c r="K706" i="14"/>
  <c r="K1344" i="14"/>
  <c r="K596" i="14"/>
  <c r="K705" i="14"/>
  <c r="K427" i="14"/>
  <c r="K1204" i="14"/>
  <c r="K824" i="14"/>
  <c r="K575" i="14"/>
  <c r="J398" i="14"/>
  <c r="K332" i="14"/>
  <c r="J364" i="14"/>
  <c r="J363" i="14"/>
  <c r="J449" i="14"/>
  <c r="J854" i="14"/>
  <c r="K318" i="14"/>
  <c r="K730" i="14"/>
  <c r="K579" i="14"/>
  <c r="J359" i="14"/>
  <c r="J391" i="14"/>
  <c r="J352" i="14"/>
  <c r="J885" i="14"/>
  <c r="P885" i="14" s="1"/>
  <c r="V885" i="14" s="1"/>
  <c r="AB885" i="14" s="1"/>
  <c r="AH885" i="14" s="1"/>
  <c r="AN885" i="14" s="1"/>
  <c r="AT885" i="14" s="1"/>
  <c r="AZ885" i="14" s="1"/>
  <c r="BF885" i="14" s="1"/>
  <c r="BL885" i="14" s="1"/>
  <c r="J900" i="14"/>
  <c r="J360" i="14"/>
  <c r="J561" i="14"/>
  <c r="J382" i="14"/>
  <c r="J849" i="14"/>
  <c r="J1327" i="14"/>
  <c r="P1327" i="14" s="1"/>
  <c r="V1327" i="14" s="1"/>
  <c r="AB1327" i="14" s="1"/>
  <c r="AH1327" i="14" s="1"/>
  <c r="AN1327" i="14" s="1"/>
  <c r="AT1327" i="14" s="1"/>
  <c r="AZ1327" i="14" s="1"/>
  <c r="BF1327" i="14" s="1"/>
  <c r="BL1327" i="14" s="1"/>
  <c r="J1240" i="14"/>
  <c r="P1240" i="14" s="1"/>
  <c r="V1240" i="14" s="1"/>
  <c r="AB1240" i="14" s="1"/>
  <c r="AH1240" i="14" s="1"/>
  <c r="AN1240" i="14" s="1"/>
  <c r="AT1240" i="14" s="1"/>
  <c r="AZ1240" i="14" s="1"/>
  <c r="BF1240" i="14" s="1"/>
  <c r="BL1240" i="14" s="1"/>
  <c r="K884" i="14"/>
  <c r="K353" i="14"/>
  <c r="K366" i="14"/>
  <c r="K843" i="14"/>
  <c r="J389" i="14"/>
  <c r="K565" i="14"/>
  <c r="K912" i="14"/>
  <c r="J432" i="14"/>
  <c r="P432" i="14" s="1"/>
  <c r="V432" i="14" s="1"/>
  <c r="J390" i="14"/>
  <c r="J317" i="14"/>
  <c r="J1188" i="14"/>
  <c r="P1188" i="14" s="1"/>
  <c r="J1111" i="14"/>
  <c r="J596" i="14"/>
  <c r="P596" i="14" s="1"/>
  <c r="J1159" i="14"/>
  <c r="P1159" i="14" s="1"/>
  <c r="J789" i="14"/>
  <c r="J703" i="14"/>
  <c r="J1095" i="14"/>
  <c r="J1008" i="14"/>
  <c r="P1008" i="14" s="1"/>
  <c r="V1008" i="14" s="1"/>
  <c r="AB1008" i="14" s="1"/>
  <c r="AH1008" i="14" s="1"/>
  <c r="AN1008" i="14" s="1"/>
  <c r="AT1008" i="14" s="1"/>
  <c r="AZ1008" i="14" s="1"/>
  <c r="BF1008" i="14" s="1"/>
  <c r="BL1008" i="14" s="1"/>
  <c r="J1311" i="14"/>
  <c r="J1096" i="14"/>
  <c r="J1071" i="14"/>
  <c r="P1071" i="14" s="1"/>
  <c r="V1071" i="14" s="1"/>
  <c r="AB1071" i="14" s="1"/>
  <c r="AH1071" i="14" s="1"/>
  <c r="AN1071" i="14" s="1"/>
  <c r="AT1071" i="14" s="1"/>
  <c r="AZ1071" i="14" s="1"/>
  <c r="BF1071" i="14" s="1"/>
  <c r="BL1071" i="14" s="1"/>
  <c r="J1190" i="14"/>
  <c r="P1190" i="14" s="1"/>
  <c r="V1190" i="14" s="1"/>
  <c r="AB1190" i="14" s="1"/>
  <c r="AH1190" i="14" s="1"/>
  <c r="AN1190" i="14" s="1"/>
  <c r="AT1190" i="14" s="1"/>
  <c r="AZ1190" i="14" s="1"/>
  <c r="BF1190" i="14" s="1"/>
  <c r="BL1190" i="14" s="1"/>
  <c r="J1006" i="14"/>
  <c r="P1006" i="14" s="1"/>
  <c r="J713" i="14"/>
  <c r="P713" i="14" s="1"/>
  <c r="V713" i="14" s="1"/>
  <c r="AB713" i="14" s="1"/>
  <c r="AH713" i="14" s="1"/>
  <c r="AN713" i="14" s="1"/>
  <c r="AT713" i="14" s="1"/>
  <c r="AZ713" i="14" s="1"/>
  <c r="BF713" i="14" s="1"/>
  <c r="BL713" i="14" s="1"/>
  <c r="J607" i="14"/>
  <c r="J676" i="14"/>
  <c r="K1071" i="14"/>
  <c r="J1004" i="14"/>
  <c r="J1277" i="14"/>
  <c r="P1277" i="14" s="1"/>
  <c r="V1277" i="14" s="1"/>
  <c r="AB1277" i="14" s="1"/>
  <c r="AH1277" i="14" s="1"/>
  <c r="AN1277" i="14" s="1"/>
  <c r="AT1277" i="14" s="1"/>
  <c r="AZ1277" i="14" s="1"/>
  <c r="BF1277" i="14" s="1"/>
  <c r="BL1277" i="14" s="1"/>
  <c r="K1157" i="14"/>
  <c r="K1174" i="14"/>
  <c r="K1175" i="14"/>
  <c r="K607" i="14"/>
  <c r="K1188" i="14"/>
  <c r="K1095" i="14"/>
  <c r="K316" i="14"/>
  <c r="K1241" i="14"/>
  <c r="J414" i="14"/>
  <c r="P414" i="14" s="1"/>
  <c r="K416" i="14"/>
  <c r="K423" i="14"/>
  <c r="J567" i="14"/>
  <c r="J395" i="14"/>
  <c r="J556" i="14"/>
  <c r="J423" i="14"/>
  <c r="J560" i="14"/>
  <c r="J579" i="14"/>
  <c r="P579" i="14" s="1"/>
  <c r="V579" i="14" s="1"/>
  <c r="J472" i="14"/>
  <c r="K388" i="14"/>
  <c r="K944" i="14"/>
  <c r="K350" i="14"/>
  <c r="K872" i="14"/>
  <c r="K417" i="14"/>
  <c r="J481" i="14"/>
  <c r="K844" i="14"/>
  <c r="J564" i="14"/>
  <c r="J910" i="14"/>
  <c r="J945" i="14"/>
  <c r="K564" i="14"/>
  <c r="J913" i="14"/>
  <c r="P913" i="14" s="1"/>
  <c r="V913" i="14" s="1"/>
  <c r="AB913" i="14" s="1"/>
  <c r="AH913" i="14" s="1"/>
  <c r="AN913" i="14" s="1"/>
  <c r="AT913" i="14" s="1"/>
  <c r="AZ913" i="14" s="1"/>
  <c r="BF913" i="14" s="1"/>
  <c r="BL913" i="14" s="1"/>
  <c r="J541" i="14"/>
  <c r="J700" i="14"/>
  <c r="J831" i="14"/>
  <c r="J730" i="14"/>
  <c r="P730" i="14" s="1"/>
  <c r="V730" i="14" s="1"/>
  <c r="J1171" i="14"/>
  <c r="J1156" i="14"/>
  <c r="J820" i="14"/>
  <c r="P820" i="14" s="1"/>
  <c r="V820" i="14" s="1"/>
  <c r="J535" i="14"/>
  <c r="J591" i="14"/>
  <c r="J712" i="14"/>
  <c r="J592" i="14"/>
  <c r="K540" i="14"/>
  <c r="J282" i="14"/>
  <c r="J833" i="14"/>
  <c r="P833" i="14" s="1"/>
  <c r="J327" i="14"/>
  <c r="P327" i="14" s="1"/>
  <c r="K282" i="14"/>
  <c r="J1007" i="14"/>
  <c r="J1097" i="14"/>
  <c r="P1097" i="14" s="1"/>
  <c r="V1097" i="14" s="1"/>
  <c r="J446" i="14"/>
  <c r="J698" i="14"/>
  <c r="J595" i="14"/>
  <c r="J782" i="14"/>
  <c r="J281" i="14"/>
  <c r="K1173" i="14"/>
  <c r="K677" i="14"/>
  <c r="K1097" i="14"/>
  <c r="K786" i="14"/>
  <c r="K832" i="14"/>
  <c r="K456" i="14"/>
  <c r="K833" i="14"/>
  <c r="K820" i="14"/>
  <c r="AD1266" i="1"/>
  <c r="AD1350" i="1"/>
  <c r="AD1301" i="1"/>
  <c r="AJ1301" i="1" s="1"/>
  <c r="AD698" i="1"/>
  <c r="AH675" i="1"/>
  <c r="AH1229" i="1"/>
  <c r="AE689" i="1"/>
  <c r="AD1250" i="1"/>
  <c r="AJ1250" i="1" s="1"/>
  <c r="AH1098" i="1"/>
  <c r="AD803" i="1"/>
  <c r="AE803" i="1" s="1"/>
  <c r="AH786" i="1"/>
  <c r="AL98" i="1"/>
  <c r="AK98" i="1"/>
  <c r="AL112" i="1"/>
  <c r="AK112" i="1"/>
  <c r="AL97" i="1"/>
  <c r="AK97" i="1"/>
  <c r="AL111" i="1"/>
  <c r="AK111" i="1"/>
  <c r="AL99" i="1"/>
  <c r="AK99" i="1"/>
  <c r="AD1126" i="1"/>
  <c r="AE1126" i="1" s="1"/>
  <c r="AD613" i="1"/>
  <c r="AE613" i="1" s="1"/>
  <c r="AL110" i="1"/>
  <c r="AK110" i="1"/>
  <c r="AL100" i="1"/>
  <c r="AK100" i="1"/>
  <c r="AL109" i="1"/>
  <c r="AK109" i="1"/>
  <c r="AH1350" i="1"/>
  <c r="AH773" i="1"/>
  <c r="AH1204" i="1"/>
  <c r="AD1336" i="1"/>
  <c r="AJ1336" i="1" s="1"/>
  <c r="AD1187" i="1"/>
  <c r="AJ1187" i="1" s="1"/>
  <c r="AD872" i="1"/>
  <c r="AI872" i="1" s="1"/>
  <c r="AH522" i="1"/>
  <c r="AH982" i="1"/>
  <c r="AD1327" i="1"/>
  <c r="AI1327" i="1" s="1"/>
  <c r="AD1038" i="1"/>
  <c r="AE1038" i="1" s="1"/>
  <c r="AL101" i="1"/>
  <c r="AK101" i="1"/>
  <c r="AL108" i="1"/>
  <c r="AK108" i="1"/>
  <c r="AD350" i="1"/>
  <c r="AJ350" i="1" s="1"/>
  <c r="AD1218" i="1"/>
  <c r="AI1218" i="1" s="1"/>
  <c r="AH1301" i="1"/>
  <c r="AH1143" i="1"/>
  <c r="AH1057" i="1"/>
  <c r="AD103" i="1"/>
  <c r="AK104" i="1"/>
  <c r="AL104" i="1"/>
  <c r="AK102" i="1"/>
  <c r="AL102" i="1"/>
  <c r="AK107" i="1"/>
  <c r="AL107" i="1"/>
  <c r="AK106" i="1"/>
  <c r="AL106" i="1"/>
  <c r="AL105" i="1"/>
  <c r="AK105" i="1"/>
  <c r="AK16" i="1"/>
  <c r="AL16" i="1"/>
  <c r="AH1071" i="1"/>
  <c r="AD1229" i="1"/>
  <c r="AI1229" i="1" s="1"/>
  <c r="AD1204" i="1"/>
  <c r="AH540" i="1"/>
  <c r="AD1071" i="1"/>
  <c r="AD786" i="1"/>
  <c r="AD1057" i="1"/>
  <c r="AD657" i="1"/>
  <c r="AE657" i="1" s="1"/>
  <c r="AD773" i="1"/>
  <c r="AD847" i="1"/>
  <c r="AE847" i="1" s="1"/>
  <c r="AE1364" i="1"/>
  <c r="AH822" i="1"/>
  <c r="AD1314" i="1"/>
  <c r="AJ1314" i="1" s="1"/>
  <c r="AD1287" i="1"/>
  <c r="AE1287" i="1" s="1"/>
  <c r="AD1174" i="1"/>
  <c r="AE1174" i="1" s="1"/>
  <c r="AD902" i="1"/>
  <c r="AJ902" i="1" s="1"/>
  <c r="AD1111" i="1"/>
  <c r="AI1111" i="1" s="1"/>
  <c r="AD1021" i="1"/>
  <c r="AE1021" i="1" s="1"/>
  <c r="AH946" i="1"/>
  <c r="AH1327" i="1"/>
  <c r="AH1250" i="1"/>
  <c r="AD1081" i="1"/>
  <c r="AE1081" i="1" s="1"/>
  <c r="AH1262" i="1"/>
  <c r="AD1262" i="1"/>
  <c r="AD1240" i="1"/>
  <c r="AH1240" i="1"/>
  <c r="AH1160" i="1"/>
  <c r="AD1160" i="1"/>
  <c r="AD1143" i="1"/>
  <c r="AD1098" i="1"/>
  <c r="AH1002" i="1"/>
  <c r="AD1002" i="1"/>
  <c r="AD964" i="1"/>
  <c r="AE964" i="1" s="1"/>
  <c r="AD982" i="1"/>
  <c r="AD946" i="1"/>
  <c r="AD927" i="1"/>
  <c r="AD822" i="1"/>
  <c r="AD417" i="1"/>
  <c r="AD595" i="1"/>
  <c r="AE595" i="1" s="1"/>
  <c r="AD451" i="1"/>
  <c r="AE451" i="1" s="1"/>
  <c r="AD474" i="1"/>
  <c r="AI474" i="1" s="1"/>
  <c r="AD640" i="1"/>
  <c r="AJ640" i="1" s="1"/>
  <c r="AD729" i="1"/>
  <c r="AJ729" i="1" s="1"/>
  <c r="AD385" i="1"/>
  <c r="AJ385" i="1" s="1"/>
  <c r="AJ760" i="1"/>
  <c r="AE760" i="1"/>
  <c r="AI760" i="1"/>
  <c r="AD540" i="1"/>
  <c r="AH657" i="1"/>
  <c r="AD675" i="1"/>
  <c r="AD522" i="1"/>
  <c r="AD559" i="1"/>
  <c r="AE559" i="1" s="1"/>
  <c r="AD319" i="1"/>
  <c r="AD285" i="1"/>
  <c r="AD247" i="1"/>
  <c r="AE247" i="1" s="1"/>
  <c r="AD180" i="1"/>
  <c r="AE180" i="1" s="1"/>
  <c r="AH319" i="1"/>
  <c r="AH285" i="1"/>
  <c r="AD108" i="1"/>
  <c r="AD98" i="1"/>
  <c r="AD109" i="1"/>
  <c r="AD111" i="1"/>
  <c r="AD97" i="1"/>
  <c r="AD99" i="1"/>
  <c r="AD112" i="1"/>
  <c r="AD101" i="1"/>
  <c r="AD100" i="1"/>
  <c r="AD110" i="1"/>
  <c r="AH96" i="1"/>
  <c r="AD104" i="1"/>
  <c r="AD105" i="1"/>
  <c r="AD107" i="1"/>
  <c r="AD106" i="1"/>
  <c r="AD102" i="1"/>
  <c r="AD71" i="1"/>
  <c r="AJ71" i="1" s="1"/>
  <c r="AD33" i="1"/>
  <c r="AJ33" i="1" s="1"/>
  <c r="AH180" i="1"/>
  <c r="AH133" i="1"/>
  <c r="AH81" i="1"/>
  <c r="AH71" i="1"/>
  <c r="AD81" i="1"/>
  <c r="AE81" i="1" s="1"/>
  <c r="AF113" i="1"/>
  <c r="AD59" i="1"/>
  <c r="AE59" i="1" s="1"/>
  <c r="AG113" i="1"/>
  <c r="AD96" i="1"/>
  <c r="AJ96" i="1" s="1"/>
  <c r="AD133" i="1"/>
  <c r="AE133" i="1" s="1"/>
  <c r="AH59" i="1"/>
  <c r="AD500" i="1"/>
  <c r="AH154" i="1"/>
  <c r="AH208" i="1"/>
  <c r="AH247" i="1"/>
  <c r="AD208" i="1"/>
  <c r="AI208" i="1" s="1"/>
  <c r="AH46" i="1"/>
  <c r="AH33" i="1"/>
  <c r="AD46" i="1"/>
  <c r="AJ46" i="1" s="1"/>
  <c r="AD154" i="1"/>
  <c r="AJ154" i="1" s="1"/>
  <c r="AC14" i="1"/>
  <c r="AF21" i="1" s="1"/>
  <c r="AC15" i="1"/>
  <c r="AC17" i="1"/>
  <c r="AC19" i="1"/>
  <c r="AC13" i="1"/>
  <c r="AK13" i="1" s="1"/>
  <c r="AC20" i="1"/>
  <c r="U21" i="1"/>
  <c r="P21" i="1"/>
  <c r="AN6" i="1" s="1"/>
  <c r="AG21" i="1" l="1"/>
  <c r="K1331" i="14"/>
  <c r="K234" i="14"/>
  <c r="Q234" i="14"/>
  <c r="W234" i="14"/>
  <c r="AC234" i="14"/>
  <c r="AI234" i="14"/>
  <c r="AO234" i="14"/>
  <c r="AU234" i="14"/>
  <c r="BA234" i="14"/>
  <c r="BG234" i="14"/>
  <c r="BM234" i="14"/>
  <c r="K148" i="14"/>
  <c r="Q148" i="14"/>
  <c r="W148" i="14"/>
  <c r="AC148" i="14"/>
  <c r="AI148" i="14"/>
  <c r="AO148" i="14"/>
  <c r="AU148" i="14"/>
  <c r="BA148" i="14"/>
  <c r="BG148" i="14"/>
  <c r="BM148" i="14"/>
  <c r="K124" i="14"/>
  <c r="Q124" i="14"/>
  <c r="W124" i="14"/>
  <c r="AC124" i="14"/>
  <c r="AI124" i="14"/>
  <c r="AO124" i="14"/>
  <c r="AU124" i="14"/>
  <c r="BA124" i="14"/>
  <c r="BG124" i="14"/>
  <c r="BM124" i="14"/>
  <c r="K139" i="14"/>
  <c r="Q139" i="14"/>
  <c r="W139" i="14"/>
  <c r="AC139" i="14"/>
  <c r="AI139" i="14"/>
  <c r="AO139" i="14"/>
  <c r="AU139" i="14"/>
  <c r="BA139" i="14"/>
  <c r="BG139" i="14"/>
  <c r="BM139" i="14"/>
  <c r="D102" i="14"/>
  <c r="J102" i="14" s="1"/>
  <c r="P102" i="14" s="1"/>
  <c r="V102" i="14" s="1"/>
  <c r="AB102" i="14" s="1"/>
  <c r="AH102" i="14" s="1"/>
  <c r="AN102" i="14" s="1"/>
  <c r="AT102" i="14" s="1"/>
  <c r="AZ102" i="14" s="1"/>
  <c r="BF102" i="14" s="1"/>
  <c r="BL102" i="14" s="1"/>
  <c r="K121" i="14"/>
  <c r="Q121" i="14"/>
  <c r="W121" i="14"/>
  <c r="AC121" i="14"/>
  <c r="AI121" i="14"/>
  <c r="AO121" i="14"/>
  <c r="AU121" i="14"/>
  <c r="BA121" i="14"/>
  <c r="BG121" i="14"/>
  <c r="BM121" i="14"/>
  <c r="K200" i="14"/>
  <c r="Q200" i="14"/>
  <c r="W200" i="14"/>
  <c r="AC200" i="14"/>
  <c r="AI200" i="14"/>
  <c r="AO200" i="14"/>
  <c r="AU200" i="14"/>
  <c r="BA200" i="14"/>
  <c r="BG200" i="14"/>
  <c r="BM200" i="14"/>
  <c r="K196" i="14"/>
  <c r="Q196" i="14"/>
  <c r="W196" i="14"/>
  <c r="AC196" i="14"/>
  <c r="AI196" i="14"/>
  <c r="AO196" i="14"/>
  <c r="AU196" i="14"/>
  <c r="BA196" i="14"/>
  <c r="BG196" i="14"/>
  <c r="BM196" i="14"/>
  <c r="K195" i="14"/>
  <c r="Q195" i="14"/>
  <c r="W195" i="14"/>
  <c r="AC195" i="14"/>
  <c r="AI195" i="14"/>
  <c r="AO195" i="14"/>
  <c r="AU195" i="14"/>
  <c r="BA195" i="14"/>
  <c r="BG195" i="14"/>
  <c r="BM195" i="14"/>
  <c r="K118" i="14"/>
  <c r="Q118" i="14"/>
  <c r="W118" i="14"/>
  <c r="AC118" i="14"/>
  <c r="AI118" i="14"/>
  <c r="AO118" i="14"/>
  <c r="AU118" i="14"/>
  <c r="BA118" i="14"/>
  <c r="BG118" i="14"/>
  <c r="BM118" i="14"/>
  <c r="K764" i="14"/>
  <c r="W764" i="14"/>
  <c r="Q764" i="14"/>
  <c r="AC764" i="14"/>
  <c r="AI764" i="14"/>
  <c r="AO764" i="14"/>
  <c r="AU764" i="14"/>
  <c r="BA764" i="14"/>
  <c r="BG764" i="14"/>
  <c r="BM764" i="14"/>
  <c r="K104" i="14"/>
  <c r="Q104" i="14"/>
  <c r="W104" i="14"/>
  <c r="AC104" i="14"/>
  <c r="AI104" i="14"/>
  <c r="AO104" i="14"/>
  <c r="AU104" i="14"/>
  <c r="BA104" i="14"/>
  <c r="BG104" i="14"/>
  <c r="BM104" i="14"/>
  <c r="K145" i="14"/>
  <c r="Q145" i="14"/>
  <c r="W145" i="14"/>
  <c r="AC145" i="14"/>
  <c r="AI145" i="14"/>
  <c r="AO145" i="14"/>
  <c r="AU145" i="14"/>
  <c r="BA145" i="14"/>
  <c r="BG145" i="14"/>
  <c r="BM145" i="14"/>
  <c r="Q1217" i="14"/>
  <c r="W1217" i="14"/>
  <c r="AC1217" i="14"/>
  <c r="AI1217" i="14"/>
  <c r="AO1217" i="14"/>
  <c r="AU1217" i="14"/>
  <c r="BA1217" i="14"/>
  <c r="BG1217" i="14"/>
  <c r="BM1217" i="14"/>
  <c r="K24" i="14"/>
  <c r="Q24" i="14"/>
  <c r="W24" i="14"/>
  <c r="AC24" i="14"/>
  <c r="AI24" i="14"/>
  <c r="AO24" i="14"/>
  <c r="AU24" i="14"/>
  <c r="BA24" i="14"/>
  <c r="BG24" i="14"/>
  <c r="BM24" i="14"/>
  <c r="K84" i="14"/>
  <c r="Q84" i="14"/>
  <c r="W84" i="14"/>
  <c r="AC84" i="14"/>
  <c r="AI84" i="14"/>
  <c r="AO84" i="14"/>
  <c r="AU84" i="14"/>
  <c r="BA84" i="14"/>
  <c r="BG84" i="14"/>
  <c r="BM84" i="14"/>
  <c r="K202" i="14"/>
  <c r="Q202" i="14"/>
  <c r="W202" i="14"/>
  <c r="AC202" i="14"/>
  <c r="AI202" i="14"/>
  <c r="AO202" i="14"/>
  <c r="AU202" i="14"/>
  <c r="BA202" i="14"/>
  <c r="BG202" i="14"/>
  <c r="BM202" i="14"/>
  <c r="K163" i="14"/>
  <c r="Q163" i="14"/>
  <c r="W163" i="14"/>
  <c r="AC163" i="14"/>
  <c r="AI163" i="14"/>
  <c r="AO163" i="14"/>
  <c r="AU163" i="14"/>
  <c r="BA163" i="14"/>
  <c r="BG163" i="14"/>
  <c r="BM163" i="14"/>
  <c r="K122" i="14"/>
  <c r="Q122" i="14"/>
  <c r="W122" i="14"/>
  <c r="AC122" i="14"/>
  <c r="AI122" i="14"/>
  <c r="AO122" i="14"/>
  <c r="AU122" i="14"/>
  <c r="BA122" i="14"/>
  <c r="BG122" i="14"/>
  <c r="BM122" i="14"/>
  <c r="K74" i="14"/>
  <c r="Q74" i="14"/>
  <c r="W74" i="14"/>
  <c r="AC74" i="14"/>
  <c r="AI74" i="14"/>
  <c r="AO74" i="14"/>
  <c r="AU74" i="14"/>
  <c r="BA74" i="14"/>
  <c r="BG74" i="14"/>
  <c r="BM74" i="14"/>
  <c r="K777" i="14"/>
  <c r="Q777" i="14"/>
  <c r="W777" i="14"/>
  <c r="AC777" i="14"/>
  <c r="AI777" i="14"/>
  <c r="AO777" i="14"/>
  <c r="AU777" i="14"/>
  <c r="BA777" i="14"/>
  <c r="BG777" i="14"/>
  <c r="BM777" i="14"/>
  <c r="K172" i="14"/>
  <c r="Q172" i="14"/>
  <c r="W172" i="14"/>
  <c r="AC172" i="14"/>
  <c r="AI172" i="14"/>
  <c r="AO172" i="14"/>
  <c r="AU172" i="14"/>
  <c r="BA172" i="14"/>
  <c r="BG172" i="14"/>
  <c r="BM172" i="14"/>
  <c r="K143" i="14"/>
  <c r="Q143" i="14"/>
  <c r="W143" i="14"/>
  <c r="AC143" i="14"/>
  <c r="AI143" i="14"/>
  <c r="AO143" i="14"/>
  <c r="AU143" i="14"/>
  <c r="BA143" i="14"/>
  <c r="BG143" i="14"/>
  <c r="BM143" i="14"/>
  <c r="K1102" i="14"/>
  <c r="Q1102" i="14"/>
  <c r="W1102" i="14"/>
  <c r="AC1102" i="14"/>
  <c r="AI1102" i="14"/>
  <c r="AO1102" i="14"/>
  <c r="AU1102" i="14"/>
  <c r="BA1102" i="14"/>
  <c r="BG1102" i="14"/>
  <c r="BM1102" i="14"/>
  <c r="K171" i="14"/>
  <c r="Q171" i="14"/>
  <c r="W171" i="14"/>
  <c r="AC171" i="14"/>
  <c r="AI171" i="14"/>
  <c r="AO171" i="14"/>
  <c r="AU171" i="14"/>
  <c r="BA171" i="14"/>
  <c r="BG171" i="14"/>
  <c r="BM171" i="14"/>
  <c r="K75" i="14"/>
  <c r="Q75" i="14"/>
  <c r="W75" i="14"/>
  <c r="AC75" i="14"/>
  <c r="AI75" i="14"/>
  <c r="AO75" i="14"/>
  <c r="AU75" i="14"/>
  <c r="BA75" i="14"/>
  <c r="BG75" i="14"/>
  <c r="BM75" i="14"/>
  <c r="K918" i="14"/>
  <c r="W918" i="14"/>
  <c r="Q918" i="14"/>
  <c r="AC918" i="14"/>
  <c r="AI918" i="14"/>
  <c r="AO918" i="14"/>
  <c r="AU918" i="14"/>
  <c r="BA918" i="14"/>
  <c r="BG918" i="14"/>
  <c r="BM918" i="14"/>
  <c r="K63" i="14"/>
  <c r="Q63" i="14"/>
  <c r="W63" i="14"/>
  <c r="AC63" i="14"/>
  <c r="AI63" i="14"/>
  <c r="AO63" i="14"/>
  <c r="AU63" i="14"/>
  <c r="BA63" i="14"/>
  <c r="BG63" i="14"/>
  <c r="BM63" i="14"/>
  <c r="K174" i="14"/>
  <c r="Q174" i="14"/>
  <c r="W174" i="14"/>
  <c r="AC174" i="14"/>
  <c r="AI174" i="14"/>
  <c r="AO174" i="14"/>
  <c r="AU174" i="14"/>
  <c r="BA174" i="14"/>
  <c r="BG174" i="14"/>
  <c r="BM174" i="14"/>
  <c r="E102" i="14"/>
  <c r="K1231" i="14"/>
  <c r="Q1231" i="14"/>
  <c r="W1231" i="14"/>
  <c r="AC1231" i="14"/>
  <c r="AI1231" i="14"/>
  <c r="AO1231" i="14"/>
  <c r="AU1231" i="14"/>
  <c r="BA1231" i="14"/>
  <c r="BG1231" i="14"/>
  <c r="BM1231" i="14"/>
  <c r="K762" i="14"/>
  <c r="Q762" i="14"/>
  <c r="W762" i="14"/>
  <c r="AC762" i="14"/>
  <c r="AI762" i="14"/>
  <c r="AO762" i="14"/>
  <c r="AU762" i="14"/>
  <c r="BA762" i="14"/>
  <c r="BG762" i="14"/>
  <c r="BM762" i="14"/>
  <c r="K201" i="14"/>
  <c r="Q201" i="14"/>
  <c r="W201" i="14"/>
  <c r="AC201" i="14"/>
  <c r="AI201" i="14"/>
  <c r="AO201" i="14"/>
  <c r="AU201" i="14"/>
  <c r="BA201" i="14"/>
  <c r="BG201" i="14"/>
  <c r="BM201" i="14"/>
  <c r="K34" i="14"/>
  <c r="Q34" i="14"/>
  <c r="W34" i="14"/>
  <c r="AC34" i="14"/>
  <c r="AI34" i="14"/>
  <c r="AO34" i="14"/>
  <c r="AU34" i="14"/>
  <c r="BA34" i="14"/>
  <c r="BG34" i="14"/>
  <c r="BM34" i="14"/>
  <c r="K33" i="14"/>
  <c r="Q33" i="14"/>
  <c r="W33" i="14"/>
  <c r="AC33" i="14"/>
  <c r="AI33" i="14"/>
  <c r="AO33" i="14"/>
  <c r="AU33" i="14"/>
  <c r="BA33" i="14"/>
  <c r="BG33" i="14"/>
  <c r="BM33" i="14"/>
  <c r="K232" i="14"/>
  <c r="Q232" i="14"/>
  <c r="W232" i="14"/>
  <c r="AC232" i="14"/>
  <c r="AI232" i="14"/>
  <c r="AO232" i="14"/>
  <c r="AU232" i="14"/>
  <c r="BA232" i="14"/>
  <c r="BG232" i="14"/>
  <c r="BM232" i="14"/>
  <c r="K1165" i="14"/>
  <c r="Q1165" i="14"/>
  <c r="W1165" i="14"/>
  <c r="AC1165" i="14"/>
  <c r="AI1165" i="14"/>
  <c r="AO1165" i="14"/>
  <c r="AU1165" i="14"/>
  <c r="BA1165" i="14"/>
  <c r="BG1165" i="14"/>
  <c r="BM1165" i="14"/>
  <c r="K21" i="14"/>
  <c r="Q21" i="14"/>
  <c r="W21" i="14"/>
  <c r="AC21" i="14"/>
  <c r="AI21" i="14"/>
  <c r="AO21" i="14"/>
  <c r="AU21" i="14"/>
  <c r="BA21" i="14"/>
  <c r="BG21" i="14"/>
  <c r="BM21" i="14"/>
  <c r="K105" i="14"/>
  <c r="Q105" i="14"/>
  <c r="W105" i="14"/>
  <c r="AC105" i="14"/>
  <c r="AI105" i="14"/>
  <c r="AO105" i="14"/>
  <c r="AU105" i="14"/>
  <c r="BA105" i="14"/>
  <c r="BG105" i="14"/>
  <c r="BM105" i="14"/>
  <c r="K46" i="14"/>
  <c r="Q46" i="14"/>
  <c r="W46" i="14"/>
  <c r="AC46" i="14"/>
  <c r="AI46" i="14"/>
  <c r="AO46" i="14"/>
  <c r="AU46" i="14"/>
  <c r="BA46" i="14"/>
  <c r="BG46" i="14"/>
  <c r="BM46" i="14"/>
  <c r="K166" i="14"/>
  <c r="Q166" i="14"/>
  <c r="W166" i="14"/>
  <c r="AC166" i="14"/>
  <c r="AI166" i="14"/>
  <c r="AO166" i="14"/>
  <c r="AU166" i="14"/>
  <c r="BA166" i="14"/>
  <c r="BG166" i="14"/>
  <c r="BM166" i="14"/>
  <c r="E100" i="14"/>
  <c r="K169" i="14"/>
  <c r="Q169" i="14"/>
  <c r="W169" i="14"/>
  <c r="AC169" i="14"/>
  <c r="AI169" i="14"/>
  <c r="AO169" i="14"/>
  <c r="AU169" i="14"/>
  <c r="BA169" i="14"/>
  <c r="BG169" i="14"/>
  <c r="BM169" i="14"/>
  <c r="K47" i="14"/>
  <c r="Q47" i="14"/>
  <c r="W47" i="14"/>
  <c r="AC47" i="14"/>
  <c r="AI47" i="14"/>
  <c r="AO47" i="14"/>
  <c r="AU47" i="14"/>
  <c r="BA47" i="14"/>
  <c r="BG47" i="14"/>
  <c r="BM47" i="14"/>
  <c r="K73" i="14"/>
  <c r="Q73" i="14"/>
  <c r="W73" i="14"/>
  <c r="AC73" i="14"/>
  <c r="AI73" i="14"/>
  <c r="AO73" i="14"/>
  <c r="AU73" i="14"/>
  <c r="BA73" i="14"/>
  <c r="BG73" i="14"/>
  <c r="BM73" i="14"/>
  <c r="K203" i="14"/>
  <c r="Q203" i="14"/>
  <c r="W203" i="14"/>
  <c r="AC203" i="14"/>
  <c r="AI203" i="14"/>
  <c r="AO203" i="14"/>
  <c r="AU203" i="14"/>
  <c r="BA203" i="14"/>
  <c r="BG203" i="14"/>
  <c r="BM203" i="14"/>
  <c r="K586" i="14"/>
  <c r="Q586" i="14"/>
  <c r="W586" i="14"/>
  <c r="AC586" i="14"/>
  <c r="AI586" i="14"/>
  <c r="AO586" i="14"/>
  <c r="AU586" i="14"/>
  <c r="BA586" i="14"/>
  <c r="BG586" i="14"/>
  <c r="BM586" i="14"/>
  <c r="E99" i="14"/>
  <c r="E89" i="14"/>
  <c r="E88" i="14"/>
  <c r="K128" i="14"/>
  <c r="Q128" i="14"/>
  <c r="W128" i="14"/>
  <c r="AC128" i="14"/>
  <c r="AI128" i="14"/>
  <c r="AO128" i="14"/>
  <c r="AU128" i="14"/>
  <c r="BA128" i="14"/>
  <c r="BG128" i="14"/>
  <c r="BM128" i="14"/>
  <c r="K235" i="14"/>
  <c r="Q235" i="14"/>
  <c r="W235" i="14"/>
  <c r="AC235" i="14"/>
  <c r="AI235" i="14"/>
  <c r="AO235" i="14"/>
  <c r="AU235" i="14"/>
  <c r="BA235" i="14"/>
  <c r="BG235" i="14"/>
  <c r="BM235" i="14"/>
  <c r="K70" i="14"/>
  <c r="Q70" i="14"/>
  <c r="W70" i="14"/>
  <c r="AC70" i="14"/>
  <c r="AI70" i="14"/>
  <c r="AO70" i="14"/>
  <c r="AU70" i="14"/>
  <c r="BA70" i="14"/>
  <c r="BG70" i="14"/>
  <c r="BM70" i="14"/>
  <c r="K140" i="14"/>
  <c r="Q140" i="14"/>
  <c r="W140" i="14"/>
  <c r="AC140" i="14"/>
  <c r="AI140" i="14"/>
  <c r="AO140" i="14"/>
  <c r="AU140" i="14"/>
  <c r="BA140" i="14"/>
  <c r="BG140" i="14"/>
  <c r="BM140" i="14"/>
  <c r="K175" i="14"/>
  <c r="Q175" i="14"/>
  <c r="W175" i="14"/>
  <c r="AC175" i="14"/>
  <c r="AI175" i="14"/>
  <c r="AO175" i="14"/>
  <c r="AU175" i="14"/>
  <c r="BA175" i="14"/>
  <c r="BG175" i="14"/>
  <c r="BM175" i="14"/>
  <c r="K117" i="14"/>
  <c r="Q117" i="14"/>
  <c r="W117" i="14"/>
  <c r="AC117" i="14"/>
  <c r="AI117" i="14"/>
  <c r="AO117" i="14"/>
  <c r="AU117" i="14"/>
  <c r="BA117" i="14"/>
  <c r="BG117" i="14"/>
  <c r="BM117" i="14"/>
  <c r="K955" i="14"/>
  <c r="Q955" i="14"/>
  <c r="W955" i="14"/>
  <c r="AC955" i="14"/>
  <c r="AI955" i="14"/>
  <c r="AO955" i="14"/>
  <c r="AU955" i="14"/>
  <c r="BA955" i="14"/>
  <c r="BG955" i="14"/>
  <c r="BM955" i="14"/>
  <c r="K13" i="14"/>
  <c r="Q13" i="14"/>
  <c r="W13" i="14"/>
  <c r="AC13" i="14"/>
  <c r="AI13" i="14"/>
  <c r="AO13" i="14"/>
  <c r="AU13" i="14"/>
  <c r="BA13" i="14"/>
  <c r="BG13" i="14"/>
  <c r="BM13" i="14"/>
  <c r="K14" i="14"/>
  <c r="Q14" i="14"/>
  <c r="W14" i="14"/>
  <c r="AC14" i="14"/>
  <c r="AI14" i="14"/>
  <c r="AO14" i="14"/>
  <c r="AU14" i="14"/>
  <c r="BA14" i="14"/>
  <c r="BG14" i="14"/>
  <c r="BM14" i="14"/>
  <c r="K147" i="14"/>
  <c r="Q147" i="14"/>
  <c r="W147" i="14"/>
  <c r="AC147" i="14"/>
  <c r="AI147" i="14"/>
  <c r="AO147" i="14"/>
  <c r="AU147" i="14"/>
  <c r="BA147" i="14"/>
  <c r="BG147" i="14"/>
  <c r="BM147" i="14"/>
  <c r="K794" i="14"/>
  <c r="Q794" i="14"/>
  <c r="W794" i="14"/>
  <c r="AC794" i="14"/>
  <c r="AI794" i="14"/>
  <c r="AO794" i="14"/>
  <c r="AU794" i="14"/>
  <c r="BA794" i="14"/>
  <c r="BG794" i="14"/>
  <c r="BM794" i="14"/>
  <c r="D88" i="14"/>
  <c r="J88" i="14" s="1"/>
  <c r="P88" i="14" s="1"/>
  <c r="V88" i="14" s="1"/>
  <c r="AB88" i="14" s="1"/>
  <c r="AH88" i="14" s="1"/>
  <c r="AN88" i="14" s="1"/>
  <c r="AT88" i="14" s="1"/>
  <c r="AZ88" i="14" s="1"/>
  <c r="BF88" i="14" s="1"/>
  <c r="BL88" i="14" s="1"/>
  <c r="D90" i="14"/>
  <c r="J90" i="14" s="1"/>
  <c r="P90" i="14" s="1"/>
  <c r="V90" i="14" s="1"/>
  <c r="AB90" i="14" s="1"/>
  <c r="AH90" i="14" s="1"/>
  <c r="AN90" i="14" s="1"/>
  <c r="AT90" i="14" s="1"/>
  <c r="AZ90" i="14" s="1"/>
  <c r="BF90" i="14" s="1"/>
  <c r="BL90" i="14" s="1"/>
  <c r="D101" i="14"/>
  <c r="J101" i="14" s="1"/>
  <c r="P101" i="14" s="1"/>
  <c r="V101" i="14" s="1"/>
  <c r="AB101" i="14" s="1"/>
  <c r="AH101" i="14" s="1"/>
  <c r="AN101" i="14" s="1"/>
  <c r="AT101" i="14" s="1"/>
  <c r="AZ101" i="14" s="1"/>
  <c r="BF101" i="14" s="1"/>
  <c r="BL101" i="14" s="1"/>
  <c r="K142" i="14"/>
  <c r="Q142" i="14"/>
  <c r="W142" i="14"/>
  <c r="AC142" i="14"/>
  <c r="AI142" i="14"/>
  <c r="AO142" i="14"/>
  <c r="AU142" i="14"/>
  <c r="BA142" i="14"/>
  <c r="BG142" i="14"/>
  <c r="BM142" i="14"/>
  <c r="K1012" i="14"/>
  <c r="W1012" i="14"/>
  <c r="Q1012" i="14"/>
  <c r="AC1012" i="14"/>
  <c r="AI1012" i="14"/>
  <c r="AO1012" i="14"/>
  <c r="AU1012" i="14"/>
  <c r="BA1012" i="14"/>
  <c r="BG1012" i="14"/>
  <c r="BM1012" i="14"/>
  <c r="K25" i="14"/>
  <c r="Q25" i="14"/>
  <c r="W25" i="14"/>
  <c r="AC25" i="14"/>
  <c r="AI25" i="14"/>
  <c r="AO25" i="14"/>
  <c r="AU25" i="14"/>
  <c r="BA25" i="14"/>
  <c r="BG25" i="14"/>
  <c r="BM25" i="14"/>
  <c r="K59" i="14"/>
  <c r="Q59" i="14"/>
  <c r="W59" i="14"/>
  <c r="AC59" i="14"/>
  <c r="AI59" i="14"/>
  <c r="AO59" i="14"/>
  <c r="AU59" i="14"/>
  <c r="BA59" i="14"/>
  <c r="BG59" i="14"/>
  <c r="BM59" i="14"/>
  <c r="K176" i="14"/>
  <c r="Q176" i="14"/>
  <c r="W176" i="14"/>
  <c r="AC176" i="14"/>
  <c r="AI176" i="14"/>
  <c r="AO176" i="14"/>
  <c r="AU176" i="14"/>
  <c r="BA176" i="14"/>
  <c r="BG176" i="14"/>
  <c r="BM176" i="14"/>
  <c r="K242" i="14"/>
  <c r="Q242" i="14"/>
  <c r="W242" i="14"/>
  <c r="AC242" i="14"/>
  <c r="AI242" i="14"/>
  <c r="AO242" i="14"/>
  <c r="AU242" i="14"/>
  <c r="BA242" i="14"/>
  <c r="BG242" i="14"/>
  <c r="BM242" i="14"/>
  <c r="K168" i="14"/>
  <c r="Q168" i="14"/>
  <c r="W168" i="14"/>
  <c r="AC168" i="14"/>
  <c r="AI168" i="14"/>
  <c r="AO168" i="14"/>
  <c r="AU168" i="14"/>
  <c r="BA168" i="14"/>
  <c r="BG168" i="14"/>
  <c r="BM168" i="14"/>
  <c r="K773" i="14"/>
  <c r="Q773" i="14"/>
  <c r="W773" i="14"/>
  <c r="AC773" i="14"/>
  <c r="AI773" i="14"/>
  <c r="AO773" i="14"/>
  <c r="AU773" i="14"/>
  <c r="BA773" i="14"/>
  <c r="BG773" i="14"/>
  <c r="BM773" i="14"/>
  <c r="K167" i="14"/>
  <c r="Q167" i="14"/>
  <c r="W167" i="14"/>
  <c r="AC167" i="14"/>
  <c r="AI167" i="14"/>
  <c r="AO167" i="14"/>
  <c r="AU167" i="14"/>
  <c r="BA167" i="14"/>
  <c r="BG167" i="14"/>
  <c r="BM167" i="14"/>
  <c r="K233" i="14"/>
  <c r="Q233" i="14"/>
  <c r="W233" i="14"/>
  <c r="AC233" i="14"/>
  <c r="AI233" i="14"/>
  <c r="AO233" i="14"/>
  <c r="AU233" i="14"/>
  <c r="BA233" i="14"/>
  <c r="BG233" i="14"/>
  <c r="BM233" i="14"/>
  <c r="K51" i="14"/>
  <c r="Q51" i="14"/>
  <c r="W51" i="14"/>
  <c r="AC51" i="14"/>
  <c r="AI51" i="14"/>
  <c r="AO51" i="14"/>
  <c r="AU51" i="14"/>
  <c r="BA51" i="14"/>
  <c r="BG51" i="14"/>
  <c r="BM51" i="14"/>
  <c r="K231" i="14"/>
  <c r="Q231" i="14"/>
  <c r="W231" i="14"/>
  <c r="AC231" i="14"/>
  <c r="AI231" i="14"/>
  <c r="AO231" i="14"/>
  <c r="AU231" i="14"/>
  <c r="BA231" i="14"/>
  <c r="BG231" i="14"/>
  <c r="BM231" i="14"/>
  <c r="K126" i="14"/>
  <c r="Q126" i="14"/>
  <c r="W126" i="14"/>
  <c r="AC126" i="14"/>
  <c r="AI126" i="14"/>
  <c r="AO126" i="14"/>
  <c r="AU126" i="14"/>
  <c r="BA126" i="14"/>
  <c r="BG126" i="14"/>
  <c r="BM126" i="14"/>
  <c r="E87" i="14"/>
  <c r="D99" i="14"/>
  <c r="J99" i="14" s="1"/>
  <c r="P99" i="14" s="1"/>
  <c r="V99" i="14" s="1"/>
  <c r="AB99" i="14" s="1"/>
  <c r="AH99" i="14" s="1"/>
  <c r="AN99" i="14" s="1"/>
  <c r="AT99" i="14" s="1"/>
  <c r="AZ99" i="14" s="1"/>
  <c r="BF99" i="14" s="1"/>
  <c r="BL99" i="14" s="1"/>
  <c r="K116" i="14"/>
  <c r="Q116" i="14"/>
  <c r="W116" i="14"/>
  <c r="AC116" i="14"/>
  <c r="AI116" i="14"/>
  <c r="AO116" i="14"/>
  <c r="AU116" i="14"/>
  <c r="BA116" i="14"/>
  <c r="BG116" i="14"/>
  <c r="BM116" i="14"/>
  <c r="E90" i="14"/>
  <c r="E101" i="14"/>
  <c r="K12" i="14"/>
  <c r="Q12" i="14"/>
  <c r="W12" i="14"/>
  <c r="AC12" i="14"/>
  <c r="AI12" i="14"/>
  <c r="AO12" i="14"/>
  <c r="AU12" i="14"/>
  <c r="BA12" i="14"/>
  <c r="BG12" i="14"/>
  <c r="BM12" i="14"/>
  <c r="K197" i="14"/>
  <c r="Q197" i="14"/>
  <c r="W197" i="14"/>
  <c r="AC197" i="14"/>
  <c r="AI197" i="14"/>
  <c r="AO197" i="14"/>
  <c r="AU197" i="14"/>
  <c r="BA197" i="14"/>
  <c r="BG197" i="14"/>
  <c r="BM197" i="14"/>
  <c r="K50" i="14"/>
  <c r="Q50" i="14"/>
  <c r="W50" i="14"/>
  <c r="AC50" i="14"/>
  <c r="AI50" i="14"/>
  <c r="AO50" i="14"/>
  <c r="AU50" i="14"/>
  <c r="BA50" i="14"/>
  <c r="BG50" i="14"/>
  <c r="BM50" i="14"/>
  <c r="K173" i="14"/>
  <c r="Q173" i="14"/>
  <c r="W173" i="14"/>
  <c r="AC173" i="14"/>
  <c r="AI173" i="14"/>
  <c r="AO173" i="14"/>
  <c r="AU173" i="14"/>
  <c r="BA173" i="14"/>
  <c r="BG173" i="14"/>
  <c r="BM173" i="14"/>
  <c r="K164" i="14"/>
  <c r="Q164" i="14"/>
  <c r="W164" i="14"/>
  <c r="AC164" i="14"/>
  <c r="AI164" i="14"/>
  <c r="AO164" i="14"/>
  <c r="AU164" i="14"/>
  <c r="BA164" i="14"/>
  <c r="BG164" i="14"/>
  <c r="BM164" i="14"/>
  <c r="K507" i="14"/>
  <c r="Q507" i="14"/>
  <c r="W507" i="14"/>
  <c r="AC507" i="14"/>
  <c r="AI507" i="14"/>
  <c r="AO507" i="14"/>
  <c r="AU507" i="14"/>
  <c r="BA507" i="14"/>
  <c r="BG507" i="14"/>
  <c r="BM507" i="14"/>
  <c r="K199" i="14"/>
  <c r="Q199" i="14"/>
  <c r="W199" i="14"/>
  <c r="AC199" i="14"/>
  <c r="AI199" i="14"/>
  <c r="AO199" i="14"/>
  <c r="AU199" i="14"/>
  <c r="BA199" i="14"/>
  <c r="BG199" i="14"/>
  <c r="BM199" i="14"/>
  <c r="K127" i="14"/>
  <c r="Q127" i="14"/>
  <c r="W127" i="14"/>
  <c r="AC127" i="14"/>
  <c r="AI127" i="14"/>
  <c r="AO127" i="14"/>
  <c r="AU127" i="14"/>
  <c r="BA127" i="14"/>
  <c r="BG127" i="14"/>
  <c r="BM127" i="14"/>
  <c r="K119" i="14"/>
  <c r="Q119" i="14"/>
  <c r="W119" i="14"/>
  <c r="AC119" i="14"/>
  <c r="AI119" i="14"/>
  <c r="AO119" i="14"/>
  <c r="AU119" i="14"/>
  <c r="BA119" i="14"/>
  <c r="BG119" i="14"/>
  <c r="BM119" i="14"/>
  <c r="K83" i="14"/>
  <c r="Q83" i="14"/>
  <c r="W83" i="14"/>
  <c r="AC83" i="14"/>
  <c r="AI83" i="14"/>
  <c r="AO83" i="14"/>
  <c r="AU83" i="14"/>
  <c r="BA83" i="14"/>
  <c r="BG83" i="14"/>
  <c r="BM83" i="14"/>
  <c r="K1118" i="14"/>
  <c r="Q1118" i="14"/>
  <c r="W1118" i="14"/>
  <c r="AC1118" i="14"/>
  <c r="AI1118" i="14"/>
  <c r="AO1118" i="14"/>
  <c r="AU1118" i="14"/>
  <c r="BA1118" i="14"/>
  <c r="BG1118" i="14"/>
  <c r="BM1118" i="14"/>
  <c r="D89" i="14"/>
  <c r="J89" i="14" s="1"/>
  <c r="P89" i="14" s="1"/>
  <c r="V89" i="14" s="1"/>
  <c r="AB89" i="14" s="1"/>
  <c r="AH89" i="14" s="1"/>
  <c r="AN89" i="14" s="1"/>
  <c r="AT89" i="14" s="1"/>
  <c r="AZ89" i="14" s="1"/>
  <c r="BF89" i="14" s="1"/>
  <c r="BL89" i="14" s="1"/>
  <c r="K48" i="14"/>
  <c r="Q48" i="14"/>
  <c r="W48" i="14"/>
  <c r="AC48" i="14"/>
  <c r="AI48" i="14"/>
  <c r="AO48" i="14"/>
  <c r="AU48" i="14"/>
  <c r="BA48" i="14"/>
  <c r="BG48" i="14"/>
  <c r="BM48" i="14"/>
  <c r="K141" i="14"/>
  <c r="Q141" i="14"/>
  <c r="W141" i="14"/>
  <c r="AC141" i="14"/>
  <c r="AI141" i="14"/>
  <c r="AO141" i="14"/>
  <c r="AU141" i="14"/>
  <c r="BA141" i="14"/>
  <c r="BG141" i="14"/>
  <c r="BM141" i="14"/>
  <c r="K193" i="14"/>
  <c r="Q193" i="14"/>
  <c r="W193" i="14"/>
  <c r="AC193" i="14"/>
  <c r="AI193" i="14"/>
  <c r="AO193" i="14"/>
  <c r="AU193" i="14"/>
  <c r="BA193" i="14"/>
  <c r="BG193" i="14"/>
  <c r="BM193" i="14"/>
  <c r="K125" i="14"/>
  <c r="Q125" i="14"/>
  <c r="W125" i="14"/>
  <c r="AC125" i="14"/>
  <c r="AI125" i="14"/>
  <c r="AO125" i="14"/>
  <c r="AU125" i="14"/>
  <c r="BA125" i="14"/>
  <c r="BG125" i="14"/>
  <c r="BM125" i="14"/>
  <c r="K146" i="14"/>
  <c r="Q146" i="14"/>
  <c r="W146" i="14"/>
  <c r="AC146" i="14"/>
  <c r="AI146" i="14"/>
  <c r="AO146" i="14"/>
  <c r="AU146" i="14"/>
  <c r="BA146" i="14"/>
  <c r="BG146" i="14"/>
  <c r="BM146" i="14"/>
  <c r="K106" i="14"/>
  <c r="Q106" i="14"/>
  <c r="W106" i="14"/>
  <c r="AC106" i="14"/>
  <c r="AI106" i="14"/>
  <c r="AO106" i="14"/>
  <c r="AU106" i="14"/>
  <c r="BA106" i="14"/>
  <c r="BG106" i="14"/>
  <c r="BM106" i="14"/>
  <c r="K85" i="14"/>
  <c r="Q85" i="14"/>
  <c r="W85" i="14"/>
  <c r="AC85" i="14"/>
  <c r="AI85" i="14"/>
  <c r="AO85" i="14"/>
  <c r="AU85" i="14"/>
  <c r="BA85" i="14"/>
  <c r="BG85" i="14"/>
  <c r="BM85" i="14"/>
  <c r="D100" i="14"/>
  <c r="J100" i="14" s="1"/>
  <c r="P100" i="14" s="1"/>
  <c r="V100" i="14" s="1"/>
  <c r="AB100" i="14" s="1"/>
  <c r="AH100" i="14" s="1"/>
  <c r="AN100" i="14" s="1"/>
  <c r="AT100" i="14" s="1"/>
  <c r="AZ100" i="14" s="1"/>
  <c r="BF100" i="14" s="1"/>
  <c r="BL100" i="14" s="1"/>
  <c r="D87" i="14"/>
  <c r="J87" i="14" s="1"/>
  <c r="P87" i="14" s="1"/>
  <c r="V87" i="14" s="1"/>
  <c r="AB87" i="14" s="1"/>
  <c r="AH87" i="14" s="1"/>
  <c r="AN87" i="14" s="1"/>
  <c r="AT87" i="14" s="1"/>
  <c r="AZ87" i="14" s="1"/>
  <c r="BF87" i="14" s="1"/>
  <c r="BL87" i="14" s="1"/>
  <c r="K37" i="14"/>
  <c r="Q37" i="14"/>
  <c r="W37" i="14"/>
  <c r="AC37" i="14"/>
  <c r="AI37" i="14"/>
  <c r="AO37" i="14"/>
  <c r="AU37" i="14"/>
  <c r="BA37" i="14"/>
  <c r="BG37" i="14"/>
  <c r="BM37" i="14"/>
  <c r="K663" i="14"/>
  <c r="Q663" i="14"/>
  <c r="W663" i="14"/>
  <c r="AC663" i="14"/>
  <c r="AI663" i="14"/>
  <c r="AO663" i="14"/>
  <c r="AU663" i="14"/>
  <c r="BA663" i="14"/>
  <c r="BG663" i="14"/>
  <c r="BM663" i="14"/>
  <c r="K60" i="14"/>
  <c r="Q60" i="14"/>
  <c r="W60" i="14"/>
  <c r="AC60" i="14"/>
  <c r="AI60" i="14"/>
  <c r="AO60" i="14"/>
  <c r="AU60" i="14"/>
  <c r="BA60" i="14"/>
  <c r="BG60" i="14"/>
  <c r="BM60" i="14"/>
  <c r="K38" i="14"/>
  <c r="Q38" i="14"/>
  <c r="W38" i="14"/>
  <c r="AC38" i="14"/>
  <c r="AI38" i="14"/>
  <c r="AO38" i="14"/>
  <c r="AU38" i="14"/>
  <c r="BA38" i="14"/>
  <c r="BG38" i="14"/>
  <c r="BM38" i="14"/>
  <c r="K165" i="14"/>
  <c r="Q165" i="14"/>
  <c r="W165" i="14"/>
  <c r="AC165" i="14"/>
  <c r="AI165" i="14"/>
  <c r="AO165" i="14"/>
  <c r="AU165" i="14"/>
  <c r="BA165" i="14"/>
  <c r="BG165" i="14"/>
  <c r="BM165" i="14"/>
  <c r="K107" i="14"/>
  <c r="Q107" i="14"/>
  <c r="W107" i="14"/>
  <c r="AC107" i="14"/>
  <c r="AI107" i="14"/>
  <c r="AO107" i="14"/>
  <c r="AU107" i="14"/>
  <c r="BA107" i="14"/>
  <c r="BG107" i="14"/>
  <c r="BM107" i="14"/>
  <c r="K310" i="14"/>
  <c r="Q310" i="14"/>
  <c r="W310" i="14"/>
  <c r="AC310" i="14"/>
  <c r="AI310" i="14"/>
  <c r="AO310" i="14"/>
  <c r="AU310" i="14"/>
  <c r="BA310" i="14"/>
  <c r="BG310" i="14"/>
  <c r="BM310" i="14"/>
  <c r="K62" i="14"/>
  <c r="Q62" i="14"/>
  <c r="W62" i="14"/>
  <c r="AC62" i="14"/>
  <c r="AI62" i="14"/>
  <c r="AO62" i="14"/>
  <c r="AU62" i="14"/>
  <c r="BA62" i="14"/>
  <c r="BG62" i="14"/>
  <c r="BM62" i="14"/>
  <c r="K120" i="14"/>
  <c r="Q120" i="14"/>
  <c r="W120" i="14"/>
  <c r="AC120" i="14"/>
  <c r="AI120" i="14"/>
  <c r="AO120" i="14"/>
  <c r="AU120" i="14"/>
  <c r="BA120" i="14"/>
  <c r="BG120" i="14"/>
  <c r="BM120" i="14"/>
  <c r="K149" i="14"/>
  <c r="Q149" i="14"/>
  <c r="W149" i="14"/>
  <c r="AC149" i="14"/>
  <c r="AI149" i="14"/>
  <c r="AO149" i="14"/>
  <c r="AU149" i="14"/>
  <c r="BA149" i="14"/>
  <c r="BG149" i="14"/>
  <c r="BM149" i="14"/>
  <c r="K204" i="14"/>
  <c r="Q204" i="14"/>
  <c r="W204" i="14"/>
  <c r="AC204" i="14"/>
  <c r="AI204" i="14"/>
  <c r="AO204" i="14"/>
  <c r="AU204" i="14"/>
  <c r="BA204" i="14"/>
  <c r="BG204" i="14"/>
  <c r="BM204" i="14"/>
  <c r="K916" i="14"/>
  <c r="Q916" i="14"/>
  <c r="W916" i="14"/>
  <c r="AC916" i="14"/>
  <c r="AI916" i="14"/>
  <c r="AO916" i="14"/>
  <c r="AU916" i="14"/>
  <c r="BA916" i="14"/>
  <c r="BG916" i="14"/>
  <c r="BM916" i="14"/>
  <c r="K35" i="14"/>
  <c r="Q35" i="14"/>
  <c r="W35" i="14"/>
  <c r="AC35" i="14"/>
  <c r="AI35" i="14"/>
  <c r="AO35" i="14"/>
  <c r="AU35" i="14"/>
  <c r="BA35" i="14"/>
  <c r="BG35" i="14"/>
  <c r="BM35" i="14"/>
  <c r="BG753" i="14"/>
  <c r="BM753" i="14"/>
  <c r="BG1051" i="14"/>
  <c r="BM1051" i="14"/>
  <c r="BG1035" i="14"/>
  <c r="BM1035" i="14"/>
  <c r="BG960" i="14"/>
  <c r="BM960" i="14"/>
  <c r="BG1285" i="14"/>
  <c r="BM1285" i="14"/>
  <c r="BG1212" i="14"/>
  <c r="BM1212" i="14"/>
  <c r="BG797" i="14"/>
  <c r="BM797" i="14"/>
  <c r="BG920" i="14"/>
  <c r="BM920" i="14"/>
  <c r="BG767" i="14"/>
  <c r="BM767" i="14"/>
  <c r="BG1180" i="14"/>
  <c r="BM1180" i="14"/>
  <c r="BG1248" i="14"/>
  <c r="BM1248" i="14"/>
  <c r="BG1120" i="14"/>
  <c r="BM1120" i="14"/>
  <c r="BG1226" i="14"/>
  <c r="BM1226" i="14"/>
  <c r="BG1336" i="14"/>
  <c r="BM1336" i="14"/>
  <c r="BG1137" i="14"/>
  <c r="BM1137" i="14"/>
  <c r="BG976" i="14"/>
  <c r="BM976" i="14"/>
  <c r="BA1283" i="14"/>
  <c r="BG1283" i="14"/>
  <c r="BA923" i="14"/>
  <c r="BG923" i="14"/>
  <c r="BA178" i="14"/>
  <c r="BG178" i="14"/>
  <c r="BA1228" i="14"/>
  <c r="BG1228" i="14"/>
  <c r="BA20" i="14"/>
  <c r="BG20" i="14"/>
  <c r="BA967" i="14"/>
  <c r="BG967" i="14"/>
  <c r="BA1247" i="14"/>
  <c r="BG1247" i="14"/>
  <c r="BA1055" i="14"/>
  <c r="BG1055" i="14"/>
  <c r="BA209" i="14"/>
  <c r="BG209" i="14"/>
  <c r="BA18" i="14"/>
  <c r="BG18" i="14"/>
  <c r="BA1213" i="14"/>
  <c r="BG1213" i="14"/>
  <c r="BA298" i="14"/>
  <c r="BG298" i="14"/>
  <c r="BA636" i="14"/>
  <c r="BG636" i="14"/>
  <c r="BA656" i="14"/>
  <c r="BG656" i="14"/>
  <c r="BA770" i="14"/>
  <c r="BG770" i="14"/>
  <c r="BA217" i="14"/>
  <c r="BG217" i="14"/>
  <c r="BA208" i="14"/>
  <c r="BG208" i="14"/>
  <c r="BA245" i="14"/>
  <c r="BG245" i="14"/>
  <c r="BA115" i="14"/>
  <c r="BG115" i="14"/>
  <c r="BA518" i="14"/>
  <c r="BG518" i="14"/>
  <c r="BA190" i="14"/>
  <c r="BG190" i="14"/>
  <c r="BA79" i="14"/>
  <c r="BG79" i="14"/>
  <c r="BA293" i="14"/>
  <c r="BG293" i="14"/>
  <c r="BA1244" i="14"/>
  <c r="BG1244" i="14"/>
  <c r="BA285" i="14"/>
  <c r="BG285" i="14"/>
  <c r="BA1243" i="14"/>
  <c r="BG1243" i="14"/>
  <c r="BA643" i="14"/>
  <c r="BG643" i="14"/>
  <c r="BA257" i="14"/>
  <c r="BG257" i="14"/>
  <c r="BA1246" i="14"/>
  <c r="BG1246" i="14"/>
  <c r="BA525" i="14"/>
  <c r="BG525" i="14"/>
  <c r="BA93" i="14"/>
  <c r="BG93" i="14"/>
  <c r="BA133" i="14"/>
  <c r="BG133" i="14"/>
  <c r="BA497" i="14"/>
  <c r="BG497" i="14"/>
  <c r="BA501" i="14"/>
  <c r="BG501" i="14"/>
  <c r="BA258" i="14"/>
  <c r="BG258" i="14"/>
  <c r="BA961" i="14"/>
  <c r="BG961" i="14"/>
  <c r="BA984" i="14"/>
  <c r="BG984" i="14"/>
  <c r="BA1181" i="14"/>
  <c r="BG1181" i="14"/>
  <c r="BA1330" i="14"/>
  <c r="BG1330" i="14"/>
  <c r="BA1138" i="14"/>
  <c r="BG1138" i="14"/>
  <c r="BA496" i="14"/>
  <c r="BG496" i="14"/>
  <c r="BA206" i="14"/>
  <c r="BG206" i="14"/>
  <c r="BA27" i="14"/>
  <c r="BG27" i="14"/>
  <c r="BA922" i="14"/>
  <c r="BG922" i="14"/>
  <c r="BA56" i="14"/>
  <c r="BG56" i="14"/>
  <c r="BA1127" i="14"/>
  <c r="BG1127" i="14"/>
  <c r="BA137" i="14"/>
  <c r="BG137" i="14"/>
  <c r="BA1126" i="14"/>
  <c r="BG1126" i="14"/>
  <c r="BA259" i="14"/>
  <c r="BG259" i="14"/>
  <c r="BA980" i="14"/>
  <c r="BG980" i="14"/>
  <c r="BA135" i="14"/>
  <c r="BG135" i="14"/>
  <c r="BA30" i="14"/>
  <c r="BG30" i="14"/>
  <c r="BA660" i="14"/>
  <c r="BG660" i="14"/>
  <c r="BA505" i="14"/>
  <c r="BG505" i="14"/>
  <c r="BA1036" i="14"/>
  <c r="BG1036" i="14"/>
  <c r="BA803" i="14"/>
  <c r="BG803" i="14"/>
  <c r="BA158" i="14"/>
  <c r="BG158" i="14"/>
  <c r="BA220" i="14"/>
  <c r="BG220" i="14"/>
  <c r="BA758" i="14"/>
  <c r="BG758" i="14"/>
  <c r="BA262" i="14"/>
  <c r="BG262" i="14"/>
  <c r="BA661" i="14"/>
  <c r="BG661" i="14"/>
  <c r="BA58" i="14"/>
  <c r="BG58" i="14"/>
  <c r="BA54" i="14"/>
  <c r="BG54" i="14"/>
  <c r="BA1080" i="14"/>
  <c r="BG1080" i="14"/>
  <c r="BA15" i="14"/>
  <c r="BG15" i="14"/>
  <c r="BA1214" i="14"/>
  <c r="BG1214" i="14"/>
  <c r="BA136" i="14"/>
  <c r="BG136" i="14"/>
  <c r="BA533" i="14"/>
  <c r="BG533" i="14"/>
  <c r="BA1141" i="14"/>
  <c r="BG1141" i="14"/>
  <c r="BA288" i="14"/>
  <c r="BG288" i="14"/>
  <c r="BA108" i="14"/>
  <c r="BG108" i="14"/>
  <c r="BA1142" i="14"/>
  <c r="BG1142" i="14"/>
  <c r="BA1229" i="14"/>
  <c r="BG1229" i="14"/>
  <c r="BA1139" i="14"/>
  <c r="BG1139" i="14"/>
  <c r="BA213" i="14"/>
  <c r="BG213" i="14"/>
  <c r="BA499" i="14"/>
  <c r="BG499" i="14"/>
  <c r="BA1140" i="14"/>
  <c r="BG1140" i="14"/>
  <c r="BA264" i="14"/>
  <c r="BG264" i="14"/>
  <c r="BA756" i="14"/>
  <c r="BG756" i="14"/>
  <c r="BA152" i="14"/>
  <c r="BG152" i="14"/>
  <c r="BA215" i="14"/>
  <c r="BG215" i="14"/>
  <c r="BA978" i="14"/>
  <c r="BG978" i="14"/>
  <c r="BA223" i="14"/>
  <c r="BG223" i="14"/>
  <c r="BA296" i="14"/>
  <c r="BG296" i="14"/>
  <c r="BA931" i="14"/>
  <c r="BG931" i="14"/>
  <c r="BA40" i="14"/>
  <c r="BG40" i="14"/>
  <c r="BA52" i="14"/>
  <c r="BG52" i="14"/>
  <c r="BA1075" i="14"/>
  <c r="BG1075" i="14"/>
  <c r="BA229" i="14"/>
  <c r="BG229" i="14"/>
  <c r="BA55" i="14"/>
  <c r="BG55" i="14"/>
  <c r="BA633" i="14"/>
  <c r="BG633" i="14"/>
  <c r="BA1280" i="14"/>
  <c r="BG1280" i="14"/>
  <c r="BA986" i="14"/>
  <c r="BG986" i="14"/>
  <c r="BA254" i="14"/>
  <c r="BG254" i="14"/>
  <c r="BA640" i="14"/>
  <c r="BG640" i="14"/>
  <c r="BA1078" i="14"/>
  <c r="BG1078" i="14"/>
  <c r="BA157" i="14"/>
  <c r="BG157" i="14"/>
  <c r="BA964" i="14"/>
  <c r="BG964" i="14"/>
  <c r="BA129" i="14"/>
  <c r="BG129" i="14"/>
  <c r="BA224" i="14"/>
  <c r="BG224" i="14"/>
  <c r="BA268" i="14"/>
  <c r="BG268" i="14"/>
  <c r="BA968" i="14"/>
  <c r="BG968" i="14"/>
  <c r="BA248" i="14"/>
  <c r="BG248" i="14"/>
  <c r="BA114" i="14"/>
  <c r="BG114" i="14"/>
  <c r="BA504" i="14"/>
  <c r="BG504" i="14"/>
  <c r="BA250" i="14"/>
  <c r="BG250" i="14"/>
  <c r="BA1182" i="14"/>
  <c r="BG1182" i="14"/>
  <c r="BA159" i="14"/>
  <c r="BG159" i="14"/>
  <c r="BA57" i="14"/>
  <c r="BG57" i="14"/>
  <c r="BA230" i="14"/>
  <c r="BG230" i="14"/>
  <c r="BA222" i="14"/>
  <c r="BG222" i="14"/>
  <c r="BA111" i="14"/>
  <c r="BG111" i="14"/>
  <c r="BA768" i="14"/>
  <c r="BG768" i="14"/>
  <c r="BA654" i="14"/>
  <c r="BG654" i="14"/>
  <c r="BA214" i="14"/>
  <c r="BG214" i="14"/>
  <c r="BA754" i="14"/>
  <c r="BG754" i="14"/>
  <c r="BA81" i="14"/>
  <c r="BG81" i="14"/>
  <c r="BA1124" i="14"/>
  <c r="BG1124" i="14"/>
  <c r="BA227" i="14"/>
  <c r="BG227" i="14"/>
  <c r="BA982" i="14"/>
  <c r="BG982" i="14"/>
  <c r="BA161" i="14"/>
  <c r="BG161" i="14"/>
  <c r="BA39" i="14"/>
  <c r="BG39" i="14"/>
  <c r="BA244" i="14"/>
  <c r="BG244" i="14"/>
  <c r="BA1282" i="14"/>
  <c r="BG1282" i="14"/>
  <c r="BA289" i="14"/>
  <c r="BG289" i="14"/>
  <c r="BA1332" i="14"/>
  <c r="BG1332" i="14"/>
  <c r="BA1144" i="14"/>
  <c r="BG1144" i="14"/>
  <c r="BA287" i="14"/>
  <c r="BG287" i="14"/>
  <c r="BA801" i="14"/>
  <c r="BG801" i="14"/>
  <c r="BA644" i="14"/>
  <c r="BG644" i="14"/>
  <c r="BA156" i="14"/>
  <c r="BG156" i="14"/>
  <c r="BA985" i="14"/>
  <c r="BG985" i="14"/>
  <c r="BA80" i="14"/>
  <c r="BG80" i="14"/>
  <c r="BA806" i="14"/>
  <c r="BG806" i="14"/>
  <c r="BA44" i="14"/>
  <c r="BG44" i="14"/>
  <c r="BA519" i="14"/>
  <c r="BG519" i="14"/>
  <c r="BA771" i="14"/>
  <c r="BG771" i="14"/>
  <c r="BA189" i="14"/>
  <c r="BG189" i="14"/>
  <c r="BA641" i="14"/>
  <c r="BG641" i="14"/>
  <c r="BA68" i="14"/>
  <c r="BG68" i="14"/>
  <c r="BA113" i="14"/>
  <c r="BG113" i="14"/>
  <c r="BA520" i="14"/>
  <c r="BG520" i="14"/>
  <c r="BA28" i="14"/>
  <c r="BG28" i="14"/>
  <c r="BA1037" i="14"/>
  <c r="BG1037" i="14"/>
  <c r="BA66" i="14"/>
  <c r="BG66" i="14"/>
  <c r="BA805" i="14"/>
  <c r="BG805" i="14"/>
  <c r="BA151" i="14"/>
  <c r="BG151" i="14"/>
  <c r="BA769" i="14"/>
  <c r="BG769" i="14"/>
  <c r="BA1215" i="14"/>
  <c r="BG1215" i="14"/>
  <c r="BA26" i="14"/>
  <c r="BG26" i="14"/>
  <c r="BA16" i="14"/>
  <c r="BG16" i="14"/>
  <c r="BA299" i="14"/>
  <c r="BG299" i="14"/>
  <c r="BA19" i="14"/>
  <c r="BG19" i="14"/>
  <c r="BA502" i="14"/>
  <c r="BG502" i="14"/>
  <c r="BA924" i="14"/>
  <c r="BG924" i="14"/>
  <c r="BA77" i="14"/>
  <c r="BG77" i="14"/>
  <c r="BA927" i="14"/>
  <c r="BG927" i="14"/>
  <c r="BA1145" i="14"/>
  <c r="BG1145" i="14"/>
  <c r="BA29" i="14"/>
  <c r="BG29" i="14"/>
  <c r="BA221" i="14"/>
  <c r="BG221" i="14"/>
  <c r="BA67" i="14"/>
  <c r="BG67" i="14"/>
  <c r="BA177" i="14"/>
  <c r="BG177" i="14"/>
  <c r="BA207" i="14"/>
  <c r="BG207" i="14"/>
  <c r="BA162" i="14"/>
  <c r="BG162" i="14"/>
  <c r="BA64" i="14"/>
  <c r="BG64" i="14"/>
  <c r="BA211" i="14"/>
  <c r="BG211" i="14"/>
  <c r="BA130" i="14"/>
  <c r="BG130" i="14"/>
  <c r="BA246" i="14"/>
  <c r="BG246" i="14"/>
  <c r="BA109" i="14"/>
  <c r="BG109" i="14"/>
  <c r="BA185" i="14"/>
  <c r="BG185" i="14"/>
  <c r="BA925" i="14"/>
  <c r="BG925" i="14"/>
  <c r="BA186" i="14"/>
  <c r="BG186" i="14"/>
  <c r="BA226" i="14"/>
  <c r="BG226" i="14"/>
  <c r="BA1128" i="14"/>
  <c r="BG1128" i="14"/>
  <c r="BA921" i="14"/>
  <c r="BG921" i="14"/>
  <c r="BA218" i="14"/>
  <c r="BG218" i="14"/>
  <c r="BA271" i="14"/>
  <c r="BG271" i="14"/>
  <c r="BA247" i="14"/>
  <c r="BG247" i="14"/>
  <c r="BA930" i="14"/>
  <c r="BG930" i="14"/>
  <c r="BA966" i="14"/>
  <c r="BG966" i="14"/>
  <c r="BA522" i="14"/>
  <c r="BG522" i="14"/>
  <c r="BA261" i="14"/>
  <c r="BG261" i="14"/>
  <c r="BA638" i="14"/>
  <c r="BG638" i="14"/>
  <c r="BA256" i="14"/>
  <c r="BG256" i="14"/>
  <c r="BA263" i="14"/>
  <c r="BG263" i="14"/>
  <c r="BA637" i="14"/>
  <c r="BG637" i="14"/>
  <c r="BA255" i="14"/>
  <c r="BG255" i="14"/>
  <c r="BA1121" i="14"/>
  <c r="BG1121" i="14"/>
  <c r="BA286" i="14"/>
  <c r="BG286" i="14"/>
  <c r="BA987" i="14"/>
  <c r="BG987" i="14"/>
  <c r="BA43" i="14"/>
  <c r="BG43" i="14"/>
  <c r="BA659" i="14"/>
  <c r="BG659" i="14"/>
  <c r="BA963" i="14"/>
  <c r="BG963" i="14"/>
  <c r="BA180" i="14"/>
  <c r="BG180" i="14"/>
  <c r="BA225" i="14"/>
  <c r="BG225" i="14"/>
  <c r="BA962" i="14"/>
  <c r="BG962" i="14"/>
  <c r="BA252" i="14"/>
  <c r="BG252" i="14"/>
  <c r="BA983" i="14"/>
  <c r="BG983" i="14"/>
  <c r="BA179" i="14"/>
  <c r="BG179" i="14"/>
  <c r="BA182" i="14"/>
  <c r="BG182" i="14"/>
  <c r="BA191" i="14"/>
  <c r="BG191" i="14"/>
  <c r="BA495" i="14"/>
  <c r="BG495" i="14"/>
  <c r="BA187" i="14"/>
  <c r="BG187" i="14"/>
  <c r="BA110" i="14"/>
  <c r="BG110" i="14"/>
  <c r="BA500" i="14"/>
  <c r="BG500" i="14"/>
  <c r="BA1077" i="14"/>
  <c r="BG1077" i="14"/>
  <c r="BA53" i="14"/>
  <c r="BG53" i="14"/>
  <c r="BA267" i="14"/>
  <c r="BG267" i="14"/>
  <c r="BA1129" i="14"/>
  <c r="BG1129" i="14"/>
  <c r="BA292" i="14"/>
  <c r="BG292" i="14"/>
  <c r="BA17" i="14"/>
  <c r="BG17" i="14"/>
  <c r="BA1125" i="14"/>
  <c r="BG1125" i="14"/>
  <c r="BA76" i="14"/>
  <c r="BG76" i="14"/>
  <c r="BA979" i="14"/>
  <c r="BG979" i="14"/>
  <c r="BA498" i="14"/>
  <c r="BG498" i="14"/>
  <c r="BA155" i="14"/>
  <c r="BG155" i="14"/>
  <c r="BA473" i="14"/>
  <c r="BG473" i="14"/>
  <c r="BA759" i="14"/>
  <c r="BG759" i="14"/>
  <c r="BA1227" i="14"/>
  <c r="BG1227" i="14"/>
  <c r="BA804" i="14"/>
  <c r="BG804" i="14"/>
  <c r="BA131" i="14"/>
  <c r="BG131" i="14"/>
  <c r="BA260" i="14"/>
  <c r="BG260" i="14"/>
  <c r="BA928" i="14"/>
  <c r="BG928" i="14"/>
  <c r="BA78" i="14"/>
  <c r="BG78" i="14"/>
  <c r="BA799" i="14"/>
  <c r="BG799" i="14"/>
  <c r="BA253" i="14"/>
  <c r="BG253" i="14"/>
  <c r="BA657" i="14"/>
  <c r="BG657" i="14"/>
  <c r="BA188" i="14"/>
  <c r="BG188" i="14"/>
  <c r="BA1052" i="14"/>
  <c r="BG1052" i="14"/>
  <c r="BA303" i="14"/>
  <c r="BG303" i="14"/>
  <c r="BA1056" i="14"/>
  <c r="BG1056" i="14"/>
  <c r="BA929" i="14"/>
  <c r="BG929" i="14"/>
  <c r="BA1143" i="14"/>
  <c r="BG1143" i="14"/>
  <c r="BA265" i="14"/>
  <c r="BG265" i="14"/>
  <c r="BA634" i="14"/>
  <c r="BG634" i="14"/>
  <c r="BA153" i="14"/>
  <c r="BG153" i="14"/>
  <c r="BA655" i="14"/>
  <c r="BG655" i="14"/>
  <c r="BA755" i="14"/>
  <c r="BG755" i="14"/>
  <c r="BA300" i="14"/>
  <c r="BG300" i="14"/>
  <c r="BA1039" i="14"/>
  <c r="BG1039" i="14"/>
  <c r="BA1076" i="14"/>
  <c r="BG1076" i="14"/>
  <c r="BA1042" i="14"/>
  <c r="BG1042" i="14"/>
  <c r="BA184" i="14"/>
  <c r="BG184" i="14"/>
  <c r="BA205" i="14"/>
  <c r="BG205" i="14"/>
  <c r="BA800" i="14"/>
  <c r="BG800" i="14"/>
  <c r="BA1040" i="14"/>
  <c r="BG1040" i="14"/>
  <c r="BA134" i="14"/>
  <c r="BG134" i="14"/>
  <c r="BA294" i="14"/>
  <c r="BG294" i="14"/>
  <c r="BA82" i="14"/>
  <c r="BG82" i="14"/>
  <c r="BA807" i="14"/>
  <c r="BG807" i="14"/>
  <c r="BA297" i="14"/>
  <c r="BG297" i="14"/>
  <c r="BA112" i="14"/>
  <c r="BG112" i="14"/>
  <c r="BA219" i="14"/>
  <c r="BG219" i="14"/>
  <c r="BA926" i="14"/>
  <c r="BG926" i="14"/>
  <c r="BA42" i="14"/>
  <c r="BG42" i="14"/>
  <c r="BA290" i="14"/>
  <c r="BG290" i="14"/>
  <c r="BA1053" i="14"/>
  <c r="BG1053" i="14"/>
  <c r="BA965" i="14"/>
  <c r="BG965" i="14"/>
  <c r="BA132" i="14"/>
  <c r="BG132" i="14"/>
  <c r="BA639" i="14"/>
  <c r="BG639" i="14"/>
  <c r="BA31" i="14"/>
  <c r="BG31" i="14"/>
  <c r="BA138" i="14"/>
  <c r="BG138" i="14"/>
  <c r="BA150" i="14"/>
  <c r="BG150" i="14"/>
  <c r="BA32" i="14"/>
  <c r="BG32" i="14"/>
  <c r="BA798" i="14"/>
  <c r="BG798" i="14"/>
  <c r="BA210" i="14"/>
  <c r="BG210" i="14"/>
  <c r="BA1038" i="14"/>
  <c r="BG1038" i="14"/>
  <c r="BA1054" i="14"/>
  <c r="BG1054" i="14"/>
  <c r="BA291" i="14"/>
  <c r="BG291" i="14"/>
  <c r="BA1284" i="14"/>
  <c r="BG1284" i="14"/>
  <c r="BA1334" i="14"/>
  <c r="BG1334" i="14"/>
  <c r="BA1331" i="14"/>
  <c r="BG1331" i="14"/>
  <c r="BA69" i="14"/>
  <c r="BG69" i="14"/>
  <c r="BA154" i="14"/>
  <c r="BG154" i="14"/>
  <c r="BA1123" i="14"/>
  <c r="BG1123" i="14"/>
  <c r="BA301" i="14"/>
  <c r="BG301" i="14"/>
  <c r="BA302" i="14"/>
  <c r="BG302" i="14"/>
  <c r="BA1122" i="14"/>
  <c r="BG1122" i="14"/>
  <c r="BA1081" i="14"/>
  <c r="BG1081" i="14"/>
  <c r="BA183" i="14"/>
  <c r="BG183" i="14"/>
  <c r="BA1082" i="14"/>
  <c r="BG1082" i="14"/>
  <c r="BA266" i="14"/>
  <c r="BG266" i="14"/>
  <c r="BA160" i="14"/>
  <c r="BG160" i="14"/>
  <c r="BA270" i="14"/>
  <c r="BG270" i="14"/>
  <c r="BA977" i="14"/>
  <c r="BG977" i="14"/>
  <c r="BA642" i="14"/>
  <c r="BG642" i="14"/>
  <c r="BA41" i="14"/>
  <c r="BG41" i="14"/>
  <c r="BA658" i="14"/>
  <c r="BG658" i="14"/>
  <c r="BA251" i="14"/>
  <c r="BG251" i="14"/>
  <c r="BA304" i="14"/>
  <c r="BG304" i="14"/>
  <c r="BA653" i="14"/>
  <c r="BG653" i="14"/>
  <c r="BA192" i="14"/>
  <c r="BG192" i="14"/>
  <c r="BA295" i="14"/>
  <c r="BG295" i="14"/>
  <c r="BA503" i="14"/>
  <c r="BG503" i="14"/>
  <c r="BA521" i="14"/>
  <c r="BG521" i="14"/>
  <c r="BA249" i="14"/>
  <c r="BG249" i="14"/>
  <c r="BA65" i="14"/>
  <c r="BG65" i="14"/>
  <c r="BA524" i="14"/>
  <c r="BG524" i="14"/>
  <c r="BA1281" i="14"/>
  <c r="BG1281" i="14"/>
  <c r="BA1079" i="14"/>
  <c r="BG1079" i="14"/>
  <c r="BA1335" i="14"/>
  <c r="BG1335" i="14"/>
  <c r="BA757" i="14"/>
  <c r="BG757" i="14"/>
  <c r="BA517" i="14"/>
  <c r="BG517" i="14"/>
  <c r="BA228" i="14"/>
  <c r="BG228" i="14"/>
  <c r="BA45" i="14"/>
  <c r="BG45" i="14"/>
  <c r="BA1216" i="14"/>
  <c r="BG1216" i="14"/>
  <c r="BA981" i="14"/>
  <c r="BG981" i="14"/>
  <c r="BA212" i="14"/>
  <c r="BG212" i="14"/>
  <c r="BA1041" i="14"/>
  <c r="BG1041" i="14"/>
  <c r="BA181" i="14"/>
  <c r="BG181" i="14"/>
  <c r="BA802" i="14"/>
  <c r="BG802" i="14"/>
  <c r="BA216" i="14"/>
  <c r="BG216" i="14"/>
  <c r="BA635" i="14"/>
  <c r="BG635" i="14"/>
  <c r="BA269" i="14"/>
  <c r="BG269" i="14"/>
  <c r="BA1333" i="14"/>
  <c r="BG1333" i="14"/>
  <c r="BA523" i="14"/>
  <c r="BG523" i="14"/>
  <c r="AU1226" i="14"/>
  <c r="BA1226" i="14"/>
  <c r="AU1180" i="14"/>
  <c r="BA1180" i="14"/>
  <c r="AU1035" i="14"/>
  <c r="BA1035" i="14"/>
  <c r="AU1336" i="14"/>
  <c r="BA1336" i="14"/>
  <c r="K1330" i="14"/>
  <c r="AU1248" i="14"/>
  <c r="BA1248" i="14"/>
  <c r="AU753" i="14"/>
  <c r="BA753" i="14"/>
  <c r="AU976" i="14"/>
  <c r="BA976" i="14"/>
  <c r="AU767" i="14"/>
  <c r="BA767" i="14"/>
  <c r="AU960" i="14"/>
  <c r="BA960" i="14"/>
  <c r="AU1051" i="14"/>
  <c r="BA1051" i="14"/>
  <c r="AU1212" i="14"/>
  <c r="BA1212" i="14"/>
  <c r="AU797" i="14"/>
  <c r="BA797" i="14"/>
  <c r="AU920" i="14"/>
  <c r="BA920" i="14"/>
  <c r="AU1137" i="14"/>
  <c r="BA1137" i="14"/>
  <c r="AU1285" i="14"/>
  <c r="BA1285" i="14"/>
  <c r="AU1120" i="14"/>
  <c r="BA1120" i="14"/>
  <c r="AO16" i="14"/>
  <c r="AU16" i="14"/>
  <c r="AO299" i="14"/>
  <c r="AU299" i="14"/>
  <c r="AO19" i="14"/>
  <c r="AU19" i="14"/>
  <c r="AO502" i="14"/>
  <c r="AU502" i="14"/>
  <c r="AO67" i="14"/>
  <c r="AU67" i="14"/>
  <c r="AO924" i="14"/>
  <c r="AU924" i="14"/>
  <c r="AO77" i="14"/>
  <c r="AU77" i="14"/>
  <c r="AO927" i="14"/>
  <c r="AU927" i="14"/>
  <c r="AO1145" i="14"/>
  <c r="AU1145" i="14"/>
  <c r="AO967" i="14"/>
  <c r="AU967" i="14"/>
  <c r="AO1247" i="14"/>
  <c r="AU1247" i="14"/>
  <c r="AO1055" i="14"/>
  <c r="AU1055" i="14"/>
  <c r="AO209" i="14"/>
  <c r="AU209" i="14"/>
  <c r="AO18" i="14"/>
  <c r="AU18" i="14"/>
  <c r="AO1213" i="14"/>
  <c r="AU1213" i="14"/>
  <c r="AO298" i="14"/>
  <c r="AU298" i="14"/>
  <c r="AO636" i="14"/>
  <c r="AU636" i="14"/>
  <c r="AO656" i="14"/>
  <c r="AU656" i="14"/>
  <c r="AO770" i="14"/>
  <c r="AU770" i="14"/>
  <c r="AO217" i="14"/>
  <c r="AU217" i="14"/>
  <c r="AO208" i="14"/>
  <c r="AU208" i="14"/>
  <c r="AO245" i="14"/>
  <c r="AU245" i="14"/>
  <c r="AO115" i="14"/>
  <c r="AU115" i="14"/>
  <c r="AO518" i="14"/>
  <c r="AU518" i="14"/>
  <c r="AO190" i="14"/>
  <c r="AU190" i="14"/>
  <c r="AO79" i="14"/>
  <c r="AU79" i="14"/>
  <c r="AO293" i="14"/>
  <c r="AU293" i="14"/>
  <c r="AO1244" i="14"/>
  <c r="AU1244" i="14"/>
  <c r="AO285" i="14"/>
  <c r="AU285" i="14"/>
  <c r="AO1243" i="14"/>
  <c r="AU1243" i="14"/>
  <c r="AO643" i="14"/>
  <c r="AU643" i="14"/>
  <c r="AO257" i="14"/>
  <c r="AU257" i="14"/>
  <c r="AO1246" i="14"/>
  <c r="AU1246" i="14"/>
  <c r="AO525" i="14"/>
  <c r="AU525" i="14"/>
  <c r="AO93" i="14"/>
  <c r="AU93" i="14"/>
  <c r="AO133" i="14"/>
  <c r="AU133" i="14"/>
  <c r="AO497" i="14"/>
  <c r="AU497" i="14"/>
  <c r="AO501" i="14"/>
  <c r="AU501" i="14"/>
  <c r="AO258" i="14"/>
  <c r="AU258" i="14"/>
  <c r="AO961" i="14"/>
  <c r="AU961" i="14"/>
  <c r="AO984" i="14"/>
  <c r="AU984" i="14"/>
  <c r="AO179" i="14"/>
  <c r="AU179" i="14"/>
  <c r="AO182" i="14"/>
  <c r="AU182" i="14"/>
  <c r="AO191" i="14"/>
  <c r="AU191" i="14"/>
  <c r="AO495" i="14"/>
  <c r="AU495" i="14"/>
  <c r="AO187" i="14"/>
  <c r="AU187" i="14"/>
  <c r="AO110" i="14"/>
  <c r="AU110" i="14"/>
  <c r="AO500" i="14"/>
  <c r="AU500" i="14"/>
  <c r="AO1077" i="14"/>
  <c r="AU1077" i="14"/>
  <c r="AO53" i="14"/>
  <c r="AU53" i="14"/>
  <c r="AO505" i="14"/>
  <c r="AU505" i="14"/>
  <c r="AO1036" i="14"/>
  <c r="AU1036" i="14"/>
  <c r="AO803" i="14"/>
  <c r="AU803" i="14"/>
  <c r="AO158" i="14"/>
  <c r="AU158" i="14"/>
  <c r="AO220" i="14"/>
  <c r="AU220" i="14"/>
  <c r="AO758" i="14"/>
  <c r="AU758" i="14"/>
  <c r="AO262" i="14"/>
  <c r="AU262" i="14"/>
  <c r="AO661" i="14"/>
  <c r="AU661" i="14"/>
  <c r="AO473" i="14"/>
  <c r="AU473" i="14"/>
  <c r="AO759" i="14"/>
  <c r="AU759" i="14"/>
  <c r="AO1227" i="14"/>
  <c r="AU1227" i="14"/>
  <c r="AO804" i="14"/>
  <c r="AU804" i="14"/>
  <c r="AO131" i="14"/>
  <c r="AU131" i="14"/>
  <c r="AO260" i="14"/>
  <c r="AU260" i="14"/>
  <c r="AO928" i="14"/>
  <c r="AU928" i="14"/>
  <c r="AO78" i="14"/>
  <c r="AU78" i="14"/>
  <c r="AO799" i="14"/>
  <c r="AU799" i="14"/>
  <c r="AO253" i="14"/>
  <c r="AU253" i="14"/>
  <c r="AO657" i="14"/>
  <c r="AU657" i="14"/>
  <c r="AO188" i="14"/>
  <c r="AU188" i="14"/>
  <c r="AO1052" i="14"/>
  <c r="AU1052" i="14"/>
  <c r="AO303" i="14"/>
  <c r="AU303" i="14"/>
  <c r="AO1056" i="14"/>
  <c r="AU1056" i="14"/>
  <c r="AO1139" i="14"/>
  <c r="AU1139" i="14"/>
  <c r="AO265" i="14"/>
  <c r="AU265" i="14"/>
  <c r="AO634" i="14"/>
  <c r="AU634" i="14"/>
  <c r="AO153" i="14"/>
  <c r="AU153" i="14"/>
  <c r="AO655" i="14"/>
  <c r="AU655" i="14"/>
  <c r="AO755" i="14"/>
  <c r="AU755" i="14"/>
  <c r="AO300" i="14"/>
  <c r="AU300" i="14"/>
  <c r="AO1039" i="14"/>
  <c r="AU1039" i="14"/>
  <c r="AO633" i="14"/>
  <c r="AU633" i="14"/>
  <c r="AO1280" i="14"/>
  <c r="AU1280" i="14"/>
  <c r="AO986" i="14"/>
  <c r="AU986" i="14"/>
  <c r="AO254" i="14"/>
  <c r="AU254" i="14"/>
  <c r="AO640" i="14"/>
  <c r="AU640" i="14"/>
  <c r="AO1078" i="14"/>
  <c r="AU1078" i="14"/>
  <c r="AO157" i="14"/>
  <c r="AU157" i="14"/>
  <c r="AO964" i="14"/>
  <c r="AU964" i="14"/>
  <c r="AO129" i="14"/>
  <c r="AU129" i="14"/>
  <c r="AO224" i="14"/>
  <c r="AU224" i="14"/>
  <c r="AO268" i="14"/>
  <c r="AU268" i="14"/>
  <c r="AO968" i="14"/>
  <c r="AU968" i="14"/>
  <c r="AO248" i="14"/>
  <c r="AU248" i="14"/>
  <c r="AO114" i="14"/>
  <c r="AU114" i="14"/>
  <c r="AO504" i="14"/>
  <c r="AU504" i="14"/>
  <c r="AO250" i="14"/>
  <c r="AU250" i="14"/>
  <c r="AO1182" i="14"/>
  <c r="AU1182" i="14"/>
  <c r="AO159" i="14"/>
  <c r="AU159" i="14"/>
  <c r="AO57" i="14"/>
  <c r="AU57" i="14"/>
  <c r="AO230" i="14"/>
  <c r="AU230" i="14"/>
  <c r="AO222" i="14"/>
  <c r="AU222" i="14"/>
  <c r="AO111" i="14"/>
  <c r="AU111" i="14"/>
  <c r="AO768" i="14"/>
  <c r="AU768" i="14"/>
  <c r="AO654" i="14"/>
  <c r="AU654" i="14"/>
  <c r="AO214" i="14"/>
  <c r="AU214" i="14"/>
  <c r="AO754" i="14"/>
  <c r="AU754" i="14"/>
  <c r="AO81" i="14"/>
  <c r="AU81" i="14"/>
  <c r="AO1124" i="14"/>
  <c r="AU1124" i="14"/>
  <c r="AO1082" i="14"/>
  <c r="AU1082" i="14"/>
  <c r="AO266" i="14"/>
  <c r="AU266" i="14"/>
  <c r="AO160" i="14"/>
  <c r="AU160" i="14"/>
  <c r="AO270" i="14"/>
  <c r="AU270" i="14"/>
  <c r="AO977" i="14"/>
  <c r="AU977" i="14"/>
  <c r="AO642" i="14"/>
  <c r="AU642" i="14"/>
  <c r="AO41" i="14"/>
  <c r="AU41" i="14"/>
  <c r="AO658" i="14"/>
  <c r="AU658" i="14"/>
  <c r="AO251" i="14"/>
  <c r="AU251" i="14"/>
  <c r="AO644" i="14"/>
  <c r="AU644" i="14"/>
  <c r="AO156" i="14"/>
  <c r="AU156" i="14"/>
  <c r="AO985" i="14"/>
  <c r="AU985" i="14"/>
  <c r="AO80" i="14"/>
  <c r="AU80" i="14"/>
  <c r="AO806" i="14"/>
  <c r="AU806" i="14"/>
  <c r="AO44" i="14"/>
  <c r="AU44" i="14"/>
  <c r="AO519" i="14"/>
  <c r="AU519" i="14"/>
  <c r="AO517" i="14"/>
  <c r="AU517" i="14"/>
  <c r="AO228" i="14"/>
  <c r="AU228" i="14"/>
  <c r="AO45" i="14"/>
  <c r="AU45" i="14"/>
  <c r="AO1216" i="14"/>
  <c r="AU1216" i="14"/>
  <c r="AO981" i="14"/>
  <c r="AU981" i="14"/>
  <c r="AO212" i="14"/>
  <c r="AU212" i="14"/>
  <c r="AO1041" i="14"/>
  <c r="AU1041" i="14"/>
  <c r="AO181" i="14"/>
  <c r="AU181" i="14"/>
  <c r="AO802" i="14"/>
  <c r="AU802" i="14"/>
  <c r="AO216" i="14"/>
  <c r="AU216" i="14"/>
  <c r="AO635" i="14"/>
  <c r="AU635" i="14"/>
  <c r="AO269" i="14"/>
  <c r="AU269" i="14"/>
  <c r="AO1333" i="14"/>
  <c r="AU1333" i="14"/>
  <c r="AO523" i="14"/>
  <c r="AU523" i="14"/>
  <c r="AO807" i="14"/>
  <c r="AU807" i="14"/>
  <c r="AO923" i="14"/>
  <c r="AU923" i="14"/>
  <c r="AO178" i="14"/>
  <c r="AU178" i="14"/>
  <c r="AO1228" i="14"/>
  <c r="AU1228" i="14"/>
  <c r="AO20" i="14"/>
  <c r="AU20" i="14"/>
  <c r="AO184" i="14"/>
  <c r="AU184" i="14"/>
  <c r="AO152" i="14"/>
  <c r="AU152" i="14"/>
  <c r="AO215" i="14"/>
  <c r="AU215" i="14"/>
  <c r="AO978" i="14"/>
  <c r="AU978" i="14"/>
  <c r="AO297" i="14"/>
  <c r="AU297" i="14"/>
  <c r="AO294" i="14"/>
  <c r="AU294" i="14"/>
  <c r="AO929" i="14"/>
  <c r="AU929" i="14"/>
  <c r="AO134" i="14"/>
  <c r="AU134" i="14"/>
  <c r="AO1215" i="14"/>
  <c r="AU1215" i="14"/>
  <c r="AO223" i="14"/>
  <c r="AU223" i="14"/>
  <c r="AO1229" i="14"/>
  <c r="AU1229" i="14"/>
  <c r="AO1283" i="14"/>
  <c r="AU1283" i="14"/>
  <c r="AO1143" i="14"/>
  <c r="AU1143" i="14"/>
  <c r="AO221" i="14"/>
  <c r="AU221" i="14"/>
  <c r="AO130" i="14"/>
  <c r="AU130" i="14"/>
  <c r="AO246" i="14"/>
  <c r="AU246" i="14"/>
  <c r="AO109" i="14"/>
  <c r="AU109" i="14"/>
  <c r="AO185" i="14"/>
  <c r="AU185" i="14"/>
  <c r="AO925" i="14"/>
  <c r="AU925" i="14"/>
  <c r="AO186" i="14"/>
  <c r="AU186" i="14"/>
  <c r="AO226" i="14"/>
  <c r="AU226" i="14"/>
  <c r="AO1128" i="14"/>
  <c r="AU1128" i="14"/>
  <c r="AO921" i="14"/>
  <c r="AU921" i="14"/>
  <c r="AO218" i="14"/>
  <c r="AU218" i="14"/>
  <c r="AO271" i="14"/>
  <c r="AU271" i="14"/>
  <c r="AO247" i="14"/>
  <c r="AU247" i="14"/>
  <c r="AO930" i="14"/>
  <c r="AU930" i="14"/>
  <c r="AO966" i="14"/>
  <c r="AU966" i="14"/>
  <c r="AO522" i="14"/>
  <c r="AU522" i="14"/>
  <c r="AO261" i="14"/>
  <c r="AU261" i="14"/>
  <c r="AO638" i="14"/>
  <c r="AU638" i="14"/>
  <c r="AO256" i="14"/>
  <c r="AU256" i="14"/>
  <c r="AO263" i="14"/>
  <c r="AU263" i="14"/>
  <c r="AO637" i="14"/>
  <c r="AU637" i="14"/>
  <c r="AO255" i="14"/>
  <c r="AU255" i="14"/>
  <c r="AO1121" i="14"/>
  <c r="AU1121" i="14"/>
  <c r="AO286" i="14"/>
  <c r="AU286" i="14"/>
  <c r="AO987" i="14"/>
  <c r="AU987" i="14"/>
  <c r="AO43" i="14"/>
  <c r="AU43" i="14"/>
  <c r="AO659" i="14"/>
  <c r="AU659" i="14"/>
  <c r="AO963" i="14"/>
  <c r="AU963" i="14"/>
  <c r="AO180" i="14"/>
  <c r="AU180" i="14"/>
  <c r="AO225" i="14"/>
  <c r="AU225" i="14"/>
  <c r="AO962" i="14"/>
  <c r="AU962" i="14"/>
  <c r="AO252" i="14"/>
  <c r="AU252" i="14"/>
  <c r="AO983" i="14"/>
  <c r="AU983" i="14"/>
  <c r="AO1181" i="14"/>
  <c r="AU1181" i="14"/>
  <c r="AO1330" i="14"/>
  <c r="AU1330" i="14"/>
  <c r="AO1138" i="14"/>
  <c r="AU1138" i="14"/>
  <c r="AO496" i="14"/>
  <c r="AU496" i="14"/>
  <c r="AO206" i="14"/>
  <c r="AU206" i="14"/>
  <c r="AO27" i="14"/>
  <c r="AU27" i="14"/>
  <c r="AO922" i="14"/>
  <c r="AU922" i="14"/>
  <c r="AO56" i="14"/>
  <c r="AU56" i="14"/>
  <c r="AO1127" i="14"/>
  <c r="AU1127" i="14"/>
  <c r="AO137" i="14"/>
  <c r="AU137" i="14"/>
  <c r="AO1126" i="14"/>
  <c r="AU1126" i="14"/>
  <c r="AO259" i="14"/>
  <c r="AU259" i="14"/>
  <c r="AO980" i="14"/>
  <c r="AU980" i="14"/>
  <c r="AO135" i="14"/>
  <c r="AU135" i="14"/>
  <c r="AO30" i="14"/>
  <c r="AU30" i="14"/>
  <c r="AO660" i="14"/>
  <c r="AU660" i="14"/>
  <c r="AO267" i="14"/>
  <c r="AU267" i="14"/>
  <c r="AO1129" i="14"/>
  <c r="AU1129" i="14"/>
  <c r="AO292" i="14"/>
  <c r="AU292" i="14"/>
  <c r="AO17" i="14"/>
  <c r="AU17" i="14"/>
  <c r="AO1125" i="14"/>
  <c r="AU1125" i="14"/>
  <c r="AO76" i="14"/>
  <c r="AU76" i="14"/>
  <c r="AO979" i="14"/>
  <c r="AU979" i="14"/>
  <c r="AO498" i="14"/>
  <c r="AU498" i="14"/>
  <c r="AO155" i="14"/>
  <c r="AU155" i="14"/>
  <c r="AO58" i="14"/>
  <c r="AU58" i="14"/>
  <c r="AO54" i="14"/>
  <c r="AU54" i="14"/>
  <c r="AO1080" i="14"/>
  <c r="AU1080" i="14"/>
  <c r="AO15" i="14"/>
  <c r="AU15" i="14"/>
  <c r="AO1214" i="14"/>
  <c r="AU1214" i="14"/>
  <c r="AO136" i="14"/>
  <c r="AU136" i="14"/>
  <c r="AO533" i="14"/>
  <c r="AU533" i="14"/>
  <c r="AO1141" i="14"/>
  <c r="AU1141" i="14"/>
  <c r="AO288" i="14"/>
  <c r="AU288" i="14"/>
  <c r="AO108" i="14"/>
  <c r="AU108" i="14"/>
  <c r="AO1142" i="14"/>
  <c r="AU1142" i="14"/>
  <c r="AO931" i="14"/>
  <c r="AU931" i="14"/>
  <c r="AO40" i="14"/>
  <c r="AU40" i="14"/>
  <c r="AO52" i="14"/>
  <c r="AU52" i="14"/>
  <c r="AU1075" i="14"/>
  <c r="AO229" i="14"/>
  <c r="AU229" i="14"/>
  <c r="AO55" i="14"/>
  <c r="AU55" i="14"/>
  <c r="AO26" i="14"/>
  <c r="AU26" i="14"/>
  <c r="AO29" i="14"/>
  <c r="AU29" i="14"/>
  <c r="AT1299" i="14"/>
  <c r="AZ1299" i="14" s="1"/>
  <c r="BF1299" i="14" s="1"/>
  <c r="BL1299" i="14" s="1"/>
  <c r="AO82" i="14"/>
  <c r="AU82" i="14"/>
  <c r="AO213" i="14"/>
  <c r="AU213" i="14"/>
  <c r="AO296" i="14"/>
  <c r="AU296" i="14"/>
  <c r="AO499" i="14"/>
  <c r="AU499" i="14"/>
  <c r="AO1140" i="14"/>
  <c r="AU1140" i="14"/>
  <c r="AO264" i="14"/>
  <c r="AU264" i="14"/>
  <c r="AO756" i="14"/>
  <c r="AU756" i="14"/>
  <c r="AO112" i="14"/>
  <c r="AU112" i="14"/>
  <c r="AO219" i="14"/>
  <c r="AU219" i="14"/>
  <c r="AO926" i="14"/>
  <c r="AU926" i="14"/>
  <c r="AO42" i="14"/>
  <c r="AU42" i="14"/>
  <c r="AO290" i="14"/>
  <c r="AU290" i="14"/>
  <c r="AO1053" i="14"/>
  <c r="AU1053" i="14"/>
  <c r="AO965" i="14"/>
  <c r="AU965" i="14"/>
  <c r="AO132" i="14"/>
  <c r="AU132" i="14"/>
  <c r="AO639" i="14"/>
  <c r="AU639" i="14"/>
  <c r="AO31" i="14"/>
  <c r="AU31" i="14"/>
  <c r="AO138" i="14"/>
  <c r="AU138" i="14"/>
  <c r="AO150" i="14"/>
  <c r="AU150" i="14"/>
  <c r="AO32" i="14"/>
  <c r="AU32" i="14"/>
  <c r="AO798" i="14"/>
  <c r="AU798" i="14"/>
  <c r="AO210" i="14"/>
  <c r="AU210" i="14"/>
  <c r="AO1038" i="14"/>
  <c r="AU1038" i="14"/>
  <c r="AO1054" i="14"/>
  <c r="AU1054" i="14"/>
  <c r="AO291" i="14"/>
  <c r="AU291" i="14"/>
  <c r="AO1284" i="14"/>
  <c r="AU1284" i="14"/>
  <c r="AO1334" i="14"/>
  <c r="AU1334" i="14"/>
  <c r="AO1331" i="14"/>
  <c r="AU1331" i="14"/>
  <c r="AO69" i="14"/>
  <c r="AU69" i="14"/>
  <c r="AO154" i="14"/>
  <c r="AU154" i="14"/>
  <c r="AO1123" i="14"/>
  <c r="AU1123" i="14"/>
  <c r="AO301" i="14"/>
  <c r="AU301" i="14"/>
  <c r="AO302" i="14"/>
  <c r="AU302" i="14"/>
  <c r="AO1122" i="14"/>
  <c r="AU1122" i="14"/>
  <c r="AO1081" i="14"/>
  <c r="AU1081" i="14"/>
  <c r="AO183" i="14"/>
  <c r="AU183" i="14"/>
  <c r="AO227" i="14"/>
  <c r="AU227" i="14"/>
  <c r="AO982" i="14"/>
  <c r="AU982" i="14"/>
  <c r="AO161" i="14"/>
  <c r="AU161" i="14"/>
  <c r="AO39" i="14"/>
  <c r="AU39" i="14"/>
  <c r="AO244" i="14"/>
  <c r="AU244" i="14"/>
  <c r="AO1282" i="14"/>
  <c r="AU1282" i="14"/>
  <c r="AO289" i="14"/>
  <c r="AU289" i="14"/>
  <c r="AO1332" i="14"/>
  <c r="AU1332" i="14"/>
  <c r="AO1144" i="14"/>
  <c r="AU1144" i="14"/>
  <c r="AO287" i="14"/>
  <c r="AU287" i="14"/>
  <c r="AO801" i="14"/>
  <c r="AU801" i="14"/>
  <c r="AO304" i="14"/>
  <c r="AU304" i="14"/>
  <c r="AO653" i="14"/>
  <c r="AU653" i="14"/>
  <c r="AO192" i="14"/>
  <c r="AU192" i="14"/>
  <c r="AO295" i="14"/>
  <c r="AU295" i="14"/>
  <c r="AO503" i="14"/>
  <c r="AU503" i="14"/>
  <c r="AO521" i="14"/>
  <c r="AU521" i="14"/>
  <c r="AO249" i="14"/>
  <c r="AU249" i="14"/>
  <c r="AO65" i="14"/>
  <c r="AU65" i="14"/>
  <c r="AO524" i="14"/>
  <c r="AU524" i="14"/>
  <c r="AO1281" i="14"/>
  <c r="AU1281" i="14"/>
  <c r="AO1079" i="14"/>
  <c r="AU1079" i="14"/>
  <c r="AO1335" i="14"/>
  <c r="AU1335" i="14"/>
  <c r="AO757" i="14"/>
  <c r="AU757" i="14"/>
  <c r="AO771" i="14"/>
  <c r="AU771" i="14"/>
  <c r="AO189" i="14"/>
  <c r="AU189" i="14"/>
  <c r="AO641" i="14"/>
  <c r="AU641" i="14"/>
  <c r="AO68" i="14"/>
  <c r="AU68" i="14"/>
  <c r="AO113" i="14"/>
  <c r="AU113" i="14"/>
  <c r="AO520" i="14"/>
  <c r="AU520" i="14"/>
  <c r="AO28" i="14"/>
  <c r="AU28" i="14"/>
  <c r="AO1037" i="14"/>
  <c r="AU1037" i="14"/>
  <c r="AO66" i="14"/>
  <c r="AU66" i="14"/>
  <c r="AO805" i="14"/>
  <c r="AU805" i="14"/>
  <c r="AO151" i="14"/>
  <c r="AU151" i="14"/>
  <c r="AO769" i="14"/>
  <c r="AU769" i="14"/>
  <c r="AO177" i="14"/>
  <c r="AU177" i="14"/>
  <c r="AO207" i="14"/>
  <c r="AU207" i="14"/>
  <c r="AO162" i="14"/>
  <c r="AU162" i="14"/>
  <c r="AO64" i="14"/>
  <c r="AU64" i="14"/>
  <c r="AO211" i="14"/>
  <c r="AU211" i="14"/>
  <c r="AO1076" i="14"/>
  <c r="AU1076" i="14"/>
  <c r="AO1042" i="14"/>
  <c r="AU1042" i="14"/>
  <c r="AO205" i="14"/>
  <c r="AU205" i="14"/>
  <c r="AO800" i="14"/>
  <c r="AU800" i="14"/>
  <c r="AO1040" i="14"/>
  <c r="AU1040" i="14"/>
  <c r="AI960" i="14"/>
  <c r="AO960" i="14"/>
  <c r="K1333" i="14"/>
  <c r="AI1248" i="14"/>
  <c r="AO1248" i="14"/>
  <c r="AI1051" i="14"/>
  <c r="AO1051" i="14"/>
  <c r="AI976" i="14"/>
  <c r="AO976" i="14"/>
  <c r="AI1137" i="14"/>
  <c r="AO1137" i="14"/>
  <c r="AI1075" i="14"/>
  <c r="AO1075" i="14"/>
  <c r="AI1212" i="14"/>
  <c r="AO1212" i="14"/>
  <c r="AI797" i="14"/>
  <c r="AO797" i="14"/>
  <c r="AI920" i="14"/>
  <c r="AO920" i="14"/>
  <c r="AI1285" i="14"/>
  <c r="AO1285" i="14"/>
  <c r="AI767" i="14"/>
  <c r="AO767" i="14"/>
  <c r="AI1035" i="14"/>
  <c r="AO1035" i="14"/>
  <c r="AI1180" i="14"/>
  <c r="AO1180" i="14"/>
  <c r="AI1120" i="14"/>
  <c r="AO1120" i="14"/>
  <c r="AI1226" i="14"/>
  <c r="AO1226" i="14"/>
  <c r="AI1336" i="14"/>
  <c r="AO1336" i="14"/>
  <c r="AI753" i="14"/>
  <c r="AO753" i="14"/>
  <c r="AC1228" i="14"/>
  <c r="AI1228" i="14"/>
  <c r="AC29" i="14"/>
  <c r="AI29" i="14"/>
  <c r="AC634" i="14"/>
  <c r="AI634" i="14"/>
  <c r="AC1243" i="14"/>
  <c r="AI1243" i="14"/>
  <c r="AC93" i="14"/>
  <c r="AI93" i="14"/>
  <c r="AC258" i="14"/>
  <c r="AI258" i="14"/>
  <c r="AC1127" i="14"/>
  <c r="AI1127" i="14"/>
  <c r="AC660" i="14"/>
  <c r="AI660" i="14"/>
  <c r="AC758" i="14"/>
  <c r="AI758" i="14"/>
  <c r="AC1080" i="14"/>
  <c r="AI1080" i="14"/>
  <c r="AC1214" i="14"/>
  <c r="AI1214" i="14"/>
  <c r="AC1141" i="14"/>
  <c r="AI1141" i="14"/>
  <c r="AC16" i="14"/>
  <c r="AI16" i="14"/>
  <c r="AC299" i="14"/>
  <c r="AI299" i="14"/>
  <c r="AC19" i="14"/>
  <c r="AI19" i="14"/>
  <c r="AC502" i="14"/>
  <c r="AI502" i="14"/>
  <c r="AC67" i="14"/>
  <c r="AI67" i="14"/>
  <c r="AC924" i="14"/>
  <c r="AI924" i="14"/>
  <c r="AC77" i="14"/>
  <c r="AI77" i="14"/>
  <c r="AC927" i="14"/>
  <c r="AI927" i="14"/>
  <c r="AC1145" i="14"/>
  <c r="AI1145" i="14"/>
  <c r="AC112" i="14"/>
  <c r="AI112" i="14"/>
  <c r="AC219" i="14"/>
  <c r="AI219" i="14"/>
  <c r="AC926" i="14"/>
  <c r="AI926" i="14"/>
  <c r="AC42" i="14"/>
  <c r="AI42" i="14"/>
  <c r="AC290" i="14"/>
  <c r="AI290" i="14"/>
  <c r="AC1053" i="14"/>
  <c r="AI1053" i="14"/>
  <c r="AC965" i="14"/>
  <c r="AI965" i="14"/>
  <c r="AC132" i="14"/>
  <c r="AI132" i="14"/>
  <c r="AC639" i="14"/>
  <c r="AI639" i="14"/>
  <c r="AC31" i="14"/>
  <c r="AI31" i="14"/>
  <c r="AC138" i="14"/>
  <c r="AI138" i="14"/>
  <c r="AC150" i="14"/>
  <c r="AI150" i="14"/>
  <c r="AC32" i="14"/>
  <c r="AI32" i="14"/>
  <c r="AC798" i="14"/>
  <c r="AI798" i="14"/>
  <c r="AC210" i="14"/>
  <c r="AI210" i="14"/>
  <c r="AC1038" i="14"/>
  <c r="AI1038" i="14"/>
  <c r="AC1054" i="14"/>
  <c r="AI1054" i="14"/>
  <c r="AC291" i="14"/>
  <c r="AI291" i="14"/>
  <c r="AC1284" i="14"/>
  <c r="AI1284" i="14"/>
  <c r="AC1334" i="14"/>
  <c r="AI1334" i="14"/>
  <c r="AC1331" i="14"/>
  <c r="AI1331" i="14"/>
  <c r="AC69" i="14"/>
  <c r="AI69" i="14"/>
  <c r="AC154" i="14"/>
  <c r="AI154" i="14"/>
  <c r="AC1123" i="14"/>
  <c r="AI1123" i="14"/>
  <c r="AC301" i="14"/>
  <c r="AI301" i="14"/>
  <c r="AC302" i="14"/>
  <c r="AI302" i="14"/>
  <c r="AC1122" i="14"/>
  <c r="AI1122" i="14"/>
  <c r="AC1081" i="14"/>
  <c r="AI1081" i="14"/>
  <c r="AC183" i="14"/>
  <c r="AI183" i="14"/>
  <c r="AC1082" i="14"/>
  <c r="AI1082" i="14"/>
  <c r="AC266" i="14"/>
  <c r="AI266" i="14"/>
  <c r="AC160" i="14"/>
  <c r="AI160" i="14"/>
  <c r="AC270" i="14"/>
  <c r="AI270" i="14"/>
  <c r="AC977" i="14"/>
  <c r="AI977" i="14"/>
  <c r="AC642" i="14"/>
  <c r="AI642" i="14"/>
  <c r="AC41" i="14"/>
  <c r="AI41" i="14"/>
  <c r="AC658" i="14"/>
  <c r="AI658" i="14"/>
  <c r="AC251" i="14"/>
  <c r="AI251" i="14"/>
  <c r="AC304" i="14"/>
  <c r="AI304" i="14"/>
  <c r="AC653" i="14"/>
  <c r="AI653" i="14"/>
  <c r="AC192" i="14"/>
  <c r="AI192" i="14"/>
  <c r="AC295" i="14"/>
  <c r="AI295" i="14"/>
  <c r="AC503" i="14"/>
  <c r="AI503" i="14"/>
  <c r="AC521" i="14"/>
  <c r="AI521" i="14"/>
  <c r="AC249" i="14"/>
  <c r="AI249" i="14"/>
  <c r="AC65" i="14"/>
  <c r="AI65" i="14"/>
  <c r="AC524" i="14"/>
  <c r="AI524" i="14"/>
  <c r="AC1281" i="14"/>
  <c r="AI1281" i="14"/>
  <c r="AC1079" i="14"/>
  <c r="AI1079" i="14"/>
  <c r="AC1335" i="14"/>
  <c r="AI1335" i="14"/>
  <c r="AC757" i="14"/>
  <c r="AI757" i="14"/>
  <c r="AC517" i="14"/>
  <c r="AI517" i="14"/>
  <c r="AC228" i="14"/>
  <c r="AI228" i="14"/>
  <c r="AC45" i="14"/>
  <c r="AI45" i="14"/>
  <c r="AC1216" i="14"/>
  <c r="AI1216" i="14"/>
  <c r="AC981" i="14"/>
  <c r="AI981" i="14"/>
  <c r="AC212" i="14"/>
  <c r="AI212" i="14"/>
  <c r="AC1041" i="14"/>
  <c r="AI1041" i="14"/>
  <c r="AC181" i="14"/>
  <c r="AI181" i="14"/>
  <c r="AC802" i="14"/>
  <c r="AI802" i="14"/>
  <c r="AC216" i="14"/>
  <c r="AI216" i="14"/>
  <c r="AC635" i="14"/>
  <c r="AI635" i="14"/>
  <c r="AC269" i="14"/>
  <c r="AI269" i="14"/>
  <c r="AC1333" i="14"/>
  <c r="AI1333" i="14"/>
  <c r="AC523" i="14"/>
  <c r="AI523" i="14"/>
  <c r="AC178" i="14"/>
  <c r="AI178" i="14"/>
  <c r="AC20" i="14"/>
  <c r="AI20" i="14"/>
  <c r="AC300" i="14"/>
  <c r="AI300" i="14"/>
  <c r="AC1055" i="14"/>
  <c r="AI1055" i="14"/>
  <c r="AC1213" i="14"/>
  <c r="AI1213" i="14"/>
  <c r="AC770" i="14"/>
  <c r="AI770" i="14"/>
  <c r="AC208" i="14"/>
  <c r="AI208" i="14"/>
  <c r="AC518" i="14"/>
  <c r="AI518" i="14"/>
  <c r="AC285" i="14"/>
  <c r="AI285" i="14"/>
  <c r="AC257" i="14"/>
  <c r="AI257" i="14"/>
  <c r="AC525" i="14"/>
  <c r="AI525" i="14"/>
  <c r="AC133" i="14"/>
  <c r="AI133" i="14"/>
  <c r="AC961" i="14"/>
  <c r="AI961" i="14"/>
  <c r="AC1181" i="14"/>
  <c r="AI1181" i="14"/>
  <c r="AC1138" i="14"/>
  <c r="AI1138" i="14"/>
  <c r="AC922" i="14"/>
  <c r="AI922" i="14"/>
  <c r="AC220" i="14"/>
  <c r="AI220" i="14"/>
  <c r="AC661" i="14"/>
  <c r="AI661" i="14"/>
  <c r="AC15" i="14"/>
  <c r="AI15" i="14"/>
  <c r="AC136" i="14"/>
  <c r="AI136" i="14"/>
  <c r="AC1142" i="14"/>
  <c r="AI1142" i="14"/>
  <c r="AC931" i="14"/>
  <c r="AI931" i="14"/>
  <c r="AC40" i="14"/>
  <c r="AI40" i="14"/>
  <c r="AC52" i="14"/>
  <c r="AI52" i="14"/>
  <c r="AC229" i="14"/>
  <c r="AI229" i="14"/>
  <c r="AC55" i="14"/>
  <c r="AI55" i="14"/>
  <c r="AC1076" i="14"/>
  <c r="AI1076" i="14"/>
  <c r="AC1042" i="14"/>
  <c r="AI1042" i="14"/>
  <c r="AC184" i="14"/>
  <c r="AI184" i="14"/>
  <c r="AC205" i="14"/>
  <c r="AI205" i="14"/>
  <c r="AC800" i="14"/>
  <c r="AI800" i="14"/>
  <c r="AC1040" i="14"/>
  <c r="AI1040" i="14"/>
  <c r="AC655" i="14"/>
  <c r="AI655" i="14"/>
  <c r="AC79" i="14"/>
  <c r="AI79" i="14"/>
  <c r="AC643" i="14"/>
  <c r="AI643" i="14"/>
  <c r="AC206" i="14"/>
  <c r="AI206" i="14"/>
  <c r="AC980" i="14"/>
  <c r="AI980" i="14"/>
  <c r="AC505" i="14"/>
  <c r="AI505" i="14"/>
  <c r="AC158" i="14"/>
  <c r="AI158" i="14"/>
  <c r="AC929" i="14"/>
  <c r="AI929" i="14"/>
  <c r="AC134" i="14"/>
  <c r="AI134" i="14"/>
  <c r="AC1215" i="14"/>
  <c r="AI1215" i="14"/>
  <c r="AC223" i="14"/>
  <c r="AI223" i="14"/>
  <c r="AC1229" i="14"/>
  <c r="AI1229" i="14"/>
  <c r="AC1283" i="14"/>
  <c r="AI1283" i="14"/>
  <c r="AC1143" i="14"/>
  <c r="AI1143" i="14"/>
  <c r="AC221" i="14"/>
  <c r="AI221" i="14"/>
  <c r="AC633" i="14"/>
  <c r="AI633" i="14"/>
  <c r="AC1280" i="14"/>
  <c r="AI1280" i="14"/>
  <c r="AC986" i="14"/>
  <c r="AI986" i="14"/>
  <c r="AC254" i="14"/>
  <c r="AI254" i="14"/>
  <c r="AC640" i="14"/>
  <c r="AI640" i="14"/>
  <c r="AC1078" i="14"/>
  <c r="AI1078" i="14"/>
  <c r="AC157" i="14"/>
  <c r="AI157" i="14"/>
  <c r="AC964" i="14"/>
  <c r="AI964" i="14"/>
  <c r="AC129" i="14"/>
  <c r="AI129" i="14"/>
  <c r="AC224" i="14"/>
  <c r="AI224" i="14"/>
  <c r="AC268" i="14"/>
  <c r="AI268" i="14"/>
  <c r="AC968" i="14"/>
  <c r="AI968" i="14"/>
  <c r="AC248" i="14"/>
  <c r="AI248" i="14"/>
  <c r="AC114" i="14"/>
  <c r="AI114" i="14"/>
  <c r="AC504" i="14"/>
  <c r="AI504" i="14"/>
  <c r="AC250" i="14"/>
  <c r="AI250" i="14"/>
  <c r="AC1182" i="14"/>
  <c r="AI1182" i="14"/>
  <c r="AC159" i="14"/>
  <c r="AI159" i="14"/>
  <c r="AC57" i="14"/>
  <c r="AI57" i="14"/>
  <c r="AC230" i="14"/>
  <c r="AI230" i="14"/>
  <c r="AC222" i="14"/>
  <c r="AI222" i="14"/>
  <c r="AC111" i="14"/>
  <c r="AI111" i="14"/>
  <c r="AC768" i="14"/>
  <c r="AI768" i="14"/>
  <c r="AC654" i="14"/>
  <c r="AI654" i="14"/>
  <c r="AC214" i="14"/>
  <c r="AI214" i="14"/>
  <c r="AC754" i="14"/>
  <c r="AI754" i="14"/>
  <c r="AC81" i="14"/>
  <c r="AI81" i="14"/>
  <c r="AC1124" i="14"/>
  <c r="AI1124" i="14"/>
  <c r="AC227" i="14"/>
  <c r="AI227" i="14"/>
  <c r="AC982" i="14"/>
  <c r="AI982" i="14"/>
  <c r="AC161" i="14"/>
  <c r="AI161" i="14"/>
  <c r="AC39" i="14"/>
  <c r="AI39" i="14"/>
  <c r="AC244" i="14"/>
  <c r="AI244" i="14"/>
  <c r="AC1282" i="14"/>
  <c r="AI1282" i="14"/>
  <c r="AC289" i="14"/>
  <c r="AI289" i="14"/>
  <c r="AC1332" i="14"/>
  <c r="AI1332" i="14"/>
  <c r="AC1144" i="14"/>
  <c r="AI1144" i="14"/>
  <c r="AC287" i="14"/>
  <c r="AI287" i="14"/>
  <c r="AC801" i="14"/>
  <c r="AI801" i="14"/>
  <c r="AC644" i="14"/>
  <c r="AI644" i="14"/>
  <c r="AC156" i="14"/>
  <c r="AI156" i="14"/>
  <c r="AC985" i="14"/>
  <c r="AI985" i="14"/>
  <c r="AC80" i="14"/>
  <c r="AI80" i="14"/>
  <c r="AC806" i="14"/>
  <c r="AI806" i="14"/>
  <c r="AC44" i="14"/>
  <c r="AI44" i="14"/>
  <c r="AC519" i="14"/>
  <c r="AI519" i="14"/>
  <c r="AC771" i="14"/>
  <c r="AI771" i="14"/>
  <c r="AC189" i="14"/>
  <c r="AI189" i="14"/>
  <c r="AC641" i="14"/>
  <c r="AI641" i="14"/>
  <c r="AC68" i="14"/>
  <c r="AI68" i="14"/>
  <c r="AC113" i="14"/>
  <c r="AI113" i="14"/>
  <c r="AC520" i="14"/>
  <c r="AI520" i="14"/>
  <c r="AC28" i="14"/>
  <c r="AI28" i="14"/>
  <c r="AC1037" i="14"/>
  <c r="AI1037" i="14"/>
  <c r="AC66" i="14"/>
  <c r="AI66" i="14"/>
  <c r="AC805" i="14"/>
  <c r="AI805" i="14"/>
  <c r="AC151" i="14"/>
  <c r="AI151" i="14"/>
  <c r="AC769" i="14"/>
  <c r="AI769" i="14"/>
  <c r="AC265" i="14"/>
  <c r="AI265" i="14"/>
  <c r="AI1247" i="14"/>
  <c r="AC18" i="14"/>
  <c r="AI18" i="14"/>
  <c r="AC217" i="14"/>
  <c r="AI217" i="14"/>
  <c r="AC115" i="14"/>
  <c r="AI115" i="14"/>
  <c r="AC1244" i="14"/>
  <c r="AI1244" i="14"/>
  <c r="AC27" i="14"/>
  <c r="AI27" i="14"/>
  <c r="AC1126" i="14"/>
  <c r="AI1126" i="14"/>
  <c r="AC30" i="14"/>
  <c r="AI30" i="14"/>
  <c r="AC803" i="14"/>
  <c r="AI803" i="14"/>
  <c r="AC262" i="14"/>
  <c r="AI262" i="14"/>
  <c r="AC58" i="14"/>
  <c r="AI58" i="14"/>
  <c r="AC288" i="14"/>
  <c r="AI288" i="14"/>
  <c r="AC108" i="14"/>
  <c r="AI108" i="14"/>
  <c r="AC177" i="14"/>
  <c r="AI177" i="14"/>
  <c r="AC207" i="14"/>
  <c r="AI207" i="14"/>
  <c r="AC162" i="14"/>
  <c r="AI162" i="14"/>
  <c r="AC64" i="14"/>
  <c r="AI64" i="14"/>
  <c r="AC211" i="14"/>
  <c r="AI211" i="14"/>
  <c r="AC923" i="14"/>
  <c r="AI923" i="14"/>
  <c r="AC26" i="14"/>
  <c r="AI26" i="14"/>
  <c r="AC294" i="14"/>
  <c r="AI294" i="14"/>
  <c r="AC1139" i="14"/>
  <c r="AI1139" i="14"/>
  <c r="AC1039" i="14"/>
  <c r="AI1039" i="14"/>
  <c r="AC209" i="14"/>
  <c r="AI209" i="14"/>
  <c r="AC636" i="14"/>
  <c r="AI636" i="14"/>
  <c r="AC190" i="14"/>
  <c r="AI190" i="14"/>
  <c r="AC501" i="14"/>
  <c r="AI501" i="14"/>
  <c r="AC1330" i="14"/>
  <c r="AI1330" i="14"/>
  <c r="AC496" i="14"/>
  <c r="AI496" i="14"/>
  <c r="AC137" i="14"/>
  <c r="AI137" i="14"/>
  <c r="AC135" i="14"/>
  <c r="AI135" i="14"/>
  <c r="AC533" i="14"/>
  <c r="AI533" i="14"/>
  <c r="AC213" i="14"/>
  <c r="AI213" i="14"/>
  <c r="AC296" i="14"/>
  <c r="AI296" i="14"/>
  <c r="AC499" i="14"/>
  <c r="AI499" i="14"/>
  <c r="AC1140" i="14"/>
  <c r="AI1140" i="14"/>
  <c r="AC264" i="14"/>
  <c r="AI264" i="14"/>
  <c r="AC756" i="14"/>
  <c r="AI756" i="14"/>
  <c r="AC130" i="14"/>
  <c r="AI130" i="14"/>
  <c r="AC246" i="14"/>
  <c r="AI246" i="14"/>
  <c r="AC109" i="14"/>
  <c r="AI109" i="14"/>
  <c r="AC185" i="14"/>
  <c r="AI185" i="14"/>
  <c r="AC925" i="14"/>
  <c r="AI925" i="14"/>
  <c r="AC186" i="14"/>
  <c r="AI186" i="14"/>
  <c r="AC226" i="14"/>
  <c r="AI226" i="14"/>
  <c r="AC1128" i="14"/>
  <c r="AI1128" i="14"/>
  <c r="AC921" i="14"/>
  <c r="AI921" i="14"/>
  <c r="AC218" i="14"/>
  <c r="AI218" i="14"/>
  <c r="AC271" i="14"/>
  <c r="AI271" i="14"/>
  <c r="AC247" i="14"/>
  <c r="AI247" i="14"/>
  <c r="AC930" i="14"/>
  <c r="AI930" i="14"/>
  <c r="AC966" i="14"/>
  <c r="AI966" i="14"/>
  <c r="AC522" i="14"/>
  <c r="AI522" i="14"/>
  <c r="AC261" i="14"/>
  <c r="AI261" i="14"/>
  <c r="AC638" i="14"/>
  <c r="AI638" i="14"/>
  <c r="AC256" i="14"/>
  <c r="AI256" i="14"/>
  <c r="AC263" i="14"/>
  <c r="AI263" i="14"/>
  <c r="AC637" i="14"/>
  <c r="AI637" i="14"/>
  <c r="AC255" i="14"/>
  <c r="AI255" i="14"/>
  <c r="AC1121" i="14"/>
  <c r="AI1121" i="14"/>
  <c r="AC286" i="14"/>
  <c r="AI286" i="14"/>
  <c r="AC987" i="14"/>
  <c r="AI987" i="14"/>
  <c r="AC43" i="14"/>
  <c r="AI43" i="14"/>
  <c r="AC659" i="14"/>
  <c r="AI659" i="14"/>
  <c r="AC963" i="14"/>
  <c r="AI963" i="14"/>
  <c r="AC180" i="14"/>
  <c r="AI180" i="14"/>
  <c r="AC225" i="14"/>
  <c r="AI225" i="14"/>
  <c r="AC962" i="14"/>
  <c r="AI962" i="14"/>
  <c r="AC252" i="14"/>
  <c r="AI252" i="14"/>
  <c r="AC983" i="14"/>
  <c r="AI983" i="14"/>
  <c r="AC179" i="14"/>
  <c r="AI179" i="14"/>
  <c r="AC182" i="14"/>
  <c r="AI182" i="14"/>
  <c r="AC191" i="14"/>
  <c r="AI191" i="14"/>
  <c r="AC495" i="14"/>
  <c r="AI495" i="14"/>
  <c r="AC187" i="14"/>
  <c r="AI187" i="14"/>
  <c r="AC110" i="14"/>
  <c r="AI110" i="14"/>
  <c r="AC500" i="14"/>
  <c r="AI500" i="14"/>
  <c r="AC1077" i="14"/>
  <c r="AI1077" i="14"/>
  <c r="AC53" i="14"/>
  <c r="AI53" i="14"/>
  <c r="AC267" i="14"/>
  <c r="AI267" i="14"/>
  <c r="AC1129" i="14"/>
  <c r="AI1129" i="14"/>
  <c r="AC292" i="14"/>
  <c r="AI292" i="14"/>
  <c r="AC17" i="14"/>
  <c r="AI17" i="14"/>
  <c r="AC1125" i="14"/>
  <c r="AI1125" i="14"/>
  <c r="AC76" i="14"/>
  <c r="AI76" i="14"/>
  <c r="AC979" i="14"/>
  <c r="AI979" i="14"/>
  <c r="AC498" i="14"/>
  <c r="AI498" i="14"/>
  <c r="AC155" i="14"/>
  <c r="AI155" i="14"/>
  <c r="AC473" i="14"/>
  <c r="AI473" i="14"/>
  <c r="AC759" i="14"/>
  <c r="AI759" i="14"/>
  <c r="AC1227" i="14"/>
  <c r="AI1227" i="14"/>
  <c r="AC804" i="14"/>
  <c r="AI804" i="14"/>
  <c r="AC131" i="14"/>
  <c r="AI131" i="14"/>
  <c r="AC260" i="14"/>
  <c r="AI260" i="14"/>
  <c r="AC928" i="14"/>
  <c r="AI928" i="14"/>
  <c r="AC78" i="14"/>
  <c r="AI78" i="14"/>
  <c r="AC799" i="14"/>
  <c r="AI799" i="14"/>
  <c r="AC253" i="14"/>
  <c r="AI253" i="14"/>
  <c r="AC657" i="14"/>
  <c r="AI657" i="14"/>
  <c r="AC188" i="14"/>
  <c r="AI188" i="14"/>
  <c r="AC1052" i="14"/>
  <c r="AI1052" i="14"/>
  <c r="AC303" i="14"/>
  <c r="AI303" i="14"/>
  <c r="AC1056" i="14"/>
  <c r="AI1056" i="14"/>
  <c r="AC153" i="14"/>
  <c r="AI153" i="14"/>
  <c r="AC755" i="14"/>
  <c r="AI755" i="14"/>
  <c r="AC967" i="14"/>
  <c r="AI967" i="14"/>
  <c r="AC298" i="14"/>
  <c r="AI298" i="14"/>
  <c r="AC656" i="14"/>
  <c r="AI656" i="14"/>
  <c r="AC245" i="14"/>
  <c r="AI245" i="14"/>
  <c r="AC293" i="14"/>
  <c r="AI293" i="14"/>
  <c r="AC1246" i="14"/>
  <c r="AI1246" i="14"/>
  <c r="AC497" i="14"/>
  <c r="AI497" i="14"/>
  <c r="AC984" i="14"/>
  <c r="AI984" i="14"/>
  <c r="AC56" i="14"/>
  <c r="AI56" i="14"/>
  <c r="AC259" i="14"/>
  <c r="AI259" i="14"/>
  <c r="AC1036" i="14"/>
  <c r="AI1036" i="14"/>
  <c r="AC54" i="14"/>
  <c r="AI54" i="14"/>
  <c r="AC82" i="14"/>
  <c r="AI82" i="14"/>
  <c r="AC807" i="14"/>
  <c r="AI807" i="14"/>
  <c r="AC297" i="14"/>
  <c r="AI297" i="14"/>
  <c r="AC152" i="14"/>
  <c r="AI152" i="14"/>
  <c r="AC215" i="14"/>
  <c r="AI215" i="14"/>
  <c r="AC978" i="14"/>
  <c r="AI978" i="14"/>
  <c r="AB557" i="14"/>
  <c r="W1247" i="14"/>
  <c r="AC1247" i="14"/>
  <c r="W1180" i="14"/>
  <c r="AC1180" i="14"/>
  <c r="W1035" i="14"/>
  <c r="AC1035" i="14"/>
  <c r="AB820" i="14"/>
  <c r="AB432" i="14"/>
  <c r="AB565" i="14"/>
  <c r="W1248" i="14"/>
  <c r="AC1248" i="14"/>
  <c r="W753" i="14"/>
  <c r="AC753" i="14"/>
  <c r="W976" i="14"/>
  <c r="AC976" i="14"/>
  <c r="AB1170" i="14"/>
  <c r="W960" i="14"/>
  <c r="AC960" i="14"/>
  <c r="W1212" i="14"/>
  <c r="AC1212" i="14"/>
  <c r="W797" i="14"/>
  <c r="AC797" i="14"/>
  <c r="W920" i="14"/>
  <c r="AC920" i="14"/>
  <c r="W1137" i="14"/>
  <c r="AC1137" i="14"/>
  <c r="W1285" i="14"/>
  <c r="AC1285" i="14"/>
  <c r="AB1224" i="14"/>
  <c r="AB1097" i="14"/>
  <c r="AB730" i="14"/>
  <c r="AB948" i="14"/>
  <c r="AB355" i="14"/>
  <c r="AB534" i="14"/>
  <c r="AB832" i="14"/>
  <c r="AH832" i="14" s="1"/>
  <c r="AB579" i="14"/>
  <c r="AB393" i="14"/>
  <c r="AB1160" i="14"/>
  <c r="W1120" i="14"/>
  <c r="AC1120" i="14"/>
  <c r="W1226" i="14"/>
  <c r="AC1226" i="14"/>
  <c r="W1336" i="14"/>
  <c r="AC1336" i="14"/>
  <c r="W1051" i="14"/>
  <c r="AC1051" i="14"/>
  <c r="W767" i="14"/>
  <c r="AC767" i="14"/>
  <c r="AB348" i="14"/>
  <c r="W1075" i="14"/>
  <c r="AC1075" i="14"/>
  <c r="AB1255" i="14"/>
  <c r="Q82" i="14"/>
  <c r="W82" i="14"/>
  <c r="V327" i="14"/>
  <c r="V1188" i="14"/>
  <c r="V696" i="14"/>
  <c r="Q929" i="14"/>
  <c r="W929" i="14"/>
  <c r="Q134" i="14"/>
  <c r="W134" i="14"/>
  <c r="Q1215" i="14"/>
  <c r="W1215" i="14"/>
  <c r="Q223" i="14"/>
  <c r="W223" i="14"/>
  <c r="Q1229" i="14"/>
  <c r="W1229" i="14"/>
  <c r="Q1283" i="14"/>
  <c r="W1283" i="14"/>
  <c r="Q1143" i="14"/>
  <c r="W1143" i="14"/>
  <c r="Q221" i="14"/>
  <c r="W221" i="14"/>
  <c r="Q967" i="14"/>
  <c r="W967" i="14"/>
  <c r="Q1055" i="14"/>
  <c r="W1055" i="14"/>
  <c r="Q209" i="14"/>
  <c r="W209" i="14"/>
  <c r="Q18" i="14"/>
  <c r="W18" i="14"/>
  <c r="Q1213" i="14"/>
  <c r="W1213" i="14"/>
  <c r="Q298" i="14"/>
  <c r="W298" i="14"/>
  <c r="Q636" i="14"/>
  <c r="W636" i="14"/>
  <c r="Q656" i="14"/>
  <c r="W656" i="14"/>
  <c r="Q770" i="14"/>
  <c r="W770" i="14"/>
  <c r="Q217" i="14"/>
  <c r="W217" i="14"/>
  <c r="Q208" i="14"/>
  <c r="W208" i="14"/>
  <c r="Q245" i="14"/>
  <c r="W245" i="14"/>
  <c r="Q115" i="14"/>
  <c r="W115" i="14"/>
  <c r="Q518" i="14"/>
  <c r="W518" i="14"/>
  <c r="Q190" i="14"/>
  <c r="W190" i="14"/>
  <c r="Q79" i="14"/>
  <c r="W79" i="14"/>
  <c r="Q293" i="14"/>
  <c r="W293" i="14"/>
  <c r="Q1244" i="14"/>
  <c r="W1244" i="14"/>
  <c r="Q285" i="14"/>
  <c r="W285" i="14"/>
  <c r="Q1243" i="14"/>
  <c r="W1243" i="14"/>
  <c r="Q643" i="14"/>
  <c r="W643" i="14"/>
  <c r="Q257" i="14"/>
  <c r="W257" i="14"/>
  <c r="Q1246" i="14"/>
  <c r="W1246" i="14"/>
  <c r="Q525" i="14"/>
  <c r="W525" i="14"/>
  <c r="Q93" i="14"/>
  <c r="W93" i="14"/>
  <c r="Q133" i="14"/>
  <c r="W133" i="14"/>
  <c r="Q497" i="14"/>
  <c r="W497" i="14"/>
  <c r="Q501" i="14"/>
  <c r="W501" i="14"/>
  <c r="Q258" i="14"/>
  <c r="W258" i="14"/>
  <c r="Q961" i="14"/>
  <c r="W961" i="14"/>
  <c r="Q984" i="14"/>
  <c r="W984" i="14"/>
  <c r="Q179" i="14"/>
  <c r="W179" i="14"/>
  <c r="Q182" i="14"/>
  <c r="W182" i="14"/>
  <c r="Q191" i="14"/>
  <c r="W191" i="14"/>
  <c r="Q495" i="14"/>
  <c r="W495" i="14"/>
  <c r="Q187" i="14"/>
  <c r="W187" i="14"/>
  <c r="Q110" i="14"/>
  <c r="W110" i="14"/>
  <c r="Q500" i="14"/>
  <c r="W500" i="14"/>
  <c r="Q1077" i="14"/>
  <c r="W1077" i="14"/>
  <c r="Q53" i="14"/>
  <c r="W53" i="14"/>
  <c r="Q505" i="14"/>
  <c r="W505" i="14"/>
  <c r="Q1036" i="14"/>
  <c r="W1036" i="14"/>
  <c r="Q803" i="14"/>
  <c r="W803" i="14"/>
  <c r="Q158" i="14"/>
  <c r="W158" i="14"/>
  <c r="Q220" i="14"/>
  <c r="W220" i="14"/>
  <c r="Q758" i="14"/>
  <c r="W758" i="14"/>
  <c r="Q262" i="14"/>
  <c r="W262" i="14"/>
  <c r="Q661" i="14"/>
  <c r="W661" i="14"/>
  <c r="Q473" i="14"/>
  <c r="W473" i="14"/>
  <c r="Q759" i="14"/>
  <c r="W759" i="14"/>
  <c r="Q1227" i="14"/>
  <c r="W1227" i="14"/>
  <c r="Q804" i="14"/>
  <c r="W804" i="14"/>
  <c r="Q131" i="14"/>
  <c r="W131" i="14"/>
  <c r="Q260" i="14"/>
  <c r="W260" i="14"/>
  <c r="Q928" i="14"/>
  <c r="W928" i="14"/>
  <c r="Q78" i="14"/>
  <c r="W78" i="14"/>
  <c r="Q799" i="14"/>
  <c r="W799" i="14"/>
  <c r="Q253" i="14"/>
  <c r="W253" i="14"/>
  <c r="Q657" i="14"/>
  <c r="W657" i="14"/>
  <c r="Q188" i="14"/>
  <c r="W188" i="14"/>
  <c r="Q1052" i="14"/>
  <c r="W1052" i="14"/>
  <c r="Q303" i="14"/>
  <c r="W303" i="14"/>
  <c r="Q1056" i="14"/>
  <c r="W1056" i="14"/>
  <c r="V997" i="14"/>
  <c r="V1234" i="14"/>
  <c r="V1296" i="14"/>
  <c r="V1266" i="14"/>
  <c r="V781" i="14"/>
  <c r="V1267" i="14"/>
  <c r="Q807" i="14"/>
  <c r="W807" i="14"/>
  <c r="Q26" i="14"/>
  <c r="W26" i="14"/>
  <c r="V414" i="14"/>
  <c r="V1006" i="14"/>
  <c r="V324" i="14"/>
  <c r="AB324" i="14" s="1"/>
  <c r="Q213" i="14"/>
  <c r="W213" i="14"/>
  <c r="Q296" i="14"/>
  <c r="W296" i="14"/>
  <c r="Q499" i="14"/>
  <c r="W499" i="14"/>
  <c r="Q1140" i="14"/>
  <c r="W1140" i="14"/>
  <c r="Q264" i="14"/>
  <c r="W264" i="14"/>
  <c r="Q756" i="14"/>
  <c r="W756" i="14"/>
  <c r="Q633" i="14"/>
  <c r="W633" i="14"/>
  <c r="Q1280" i="14"/>
  <c r="W1280" i="14"/>
  <c r="Q986" i="14"/>
  <c r="W986" i="14"/>
  <c r="Q254" i="14"/>
  <c r="W254" i="14"/>
  <c r="Q640" i="14"/>
  <c r="W640" i="14"/>
  <c r="Q1078" i="14"/>
  <c r="W1078" i="14"/>
  <c r="Q157" i="14"/>
  <c r="W157" i="14"/>
  <c r="Q964" i="14"/>
  <c r="W964" i="14"/>
  <c r="Q129" i="14"/>
  <c r="W129" i="14"/>
  <c r="Q224" i="14"/>
  <c r="W224" i="14"/>
  <c r="Q268" i="14"/>
  <c r="W268" i="14"/>
  <c r="Q968" i="14"/>
  <c r="W968" i="14"/>
  <c r="Q248" i="14"/>
  <c r="W248" i="14"/>
  <c r="Q114" i="14"/>
  <c r="W114" i="14"/>
  <c r="Q504" i="14"/>
  <c r="W504" i="14"/>
  <c r="Q250" i="14"/>
  <c r="W250" i="14"/>
  <c r="Q1182" i="14"/>
  <c r="W1182" i="14"/>
  <c r="Q159" i="14"/>
  <c r="W159" i="14"/>
  <c r="Q57" i="14"/>
  <c r="W57" i="14"/>
  <c r="Q230" i="14"/>
  <c r="W230" i="14"/>
  <c r="Q222" i="14"/>
  <c r="W222" i="14"/>
  <c r="Q111" i="14"/>
  <c r="W111" i="14"/>
  <c r="Q768" i="14"/>
  <c r="W768" i="14"/>
  <c r="Q654" i="14"/>
  <c r="W654" i="14"/>
  <c r="Q214" i="14"/>
  <c r="W214" i="14"/>
  <c r="Q754" i="14"/>
  <c r="W754" i="14"/>
  <c r="Q81" i="14"/>
  <c r="W81" i="14"/>
  <c r="Q1124" i="14"/>
  <c r="W1124" i="14"/>
  <c r="Q1082" i="14"/>
  <c r="W1082" i="14"/>
  <c r="Q266" i="14"/>
  <c r="W266" i="14"/>
  <c r="Q160" i="14"/>
  <c r="W160" i="14"/>
  <c r="Q270" i="14"/>
  <c r="W270" i="14"/>
  <c r="Q977" i="14"/>
  <c r="W977" i="14"/>
  <c r="Q642" i="14"/>
  <c r="W642" i="14"/>
  <c r="Q41" i="14"/>
  <c r="W41" i="14"/>
  <c r="Q658" i="14"/>
  <c r="W658" i="14"/>
  <c r="Q251" i="14"/>
  <c r="W251" i="14"/>
  <c r="Q644" i="14"/>
  <c r="W644" i="14"/>
  <c r="Q156" i="14"/>
  <c r="W156" i="14"/>
  <c r="Q985" i="14"/>
  <c r="W985" i="14"/>
  <c r="Q80" i="14"/>
  <c r="W80" i="14"/>
  <c r="Q806" i="14"/>
  <c r="W806" i="14"/>
  <c r="Q44" i="14"/>
  <c r="W44" i="14"/>
  <c r="Q519" i="14"/>
  <c r="W519" i="14"/>
  <c r="Q517" i="14"/>
  <c r="W517" i="14"/>
  <c r="Q228" i="14"/>
  <c r="W228" i="14"/>
  <c r="Q45" i="14"/>
  <c r="W45" i="14"/>
  <c r="Q1216" i="14"/>
  <c r="W1216" i="14"/>
  <c r="Q981" i="14"/>
  <c r="W981" i="14"/>
  <c r="Q212" i="14"/>
  <c r="W212" i="14"/>
  <c r="Q1041" i="14"/>
  <c r="W1041" i="14"/>
  <c r="Q181" i="14"/>
  <c r="W181" i="14"/>
  <c r="Q802" i="14"/>
  <c r="W802" i="14"/>
  <c r="Q216" i="14"/>
  <c r="W216" i="14"/>
  <c r="Q635" i="14"/>
  <c r="W635" i="14"/>
  <c r="Q269" i="14"/>
  <c r="W269" i="14"/>
  <c r="Q1333" i="14"/>
  <c r="W1333" i="14"/>
  <c r="Q523" i="14"/>
  <c r="W523" i="14"/>
  <c r="V1154" i="14"/>
  <c r="V1348" i="14"/>
  <c r="V1015" i="14"/>
  <c r="AB1015" i="14" s="1"/>
  <c r="V1270" i="14"/>
  <c r="V1167" i="14"/>
  <c r="AB1167" i="14" s="1"/>
  <c r="V384" i="14"/>
  <c r="V609" i="14"/>
  <c r="Q29" i="14"/>
  <c r="W29" i="14"/>
  <c r="V694" i="14"/>
  <c r="AB694" i="14" s="1"/>
  <c r="V728" i="14"/>
  <c r="Q178" i="14"/>
  <c r="W178" i="14"/>
  <c r="Q1228" i="14"/>
  <c r="W1228" i="14"/>
  <c r="Q20" i="14"/>
  <c r="W20" i="14"/>
  <c r="Q1076" i="14"/>
  <c r="W1076" i="14"/>
  <c r="Q1042" i="14"/>
  <c r="W1042" i="14"/>
  <c r="Q205" i="14"/>
  <c r="W205" i="14"/>
  <c r="Q800" i="14"/>
  <c r="W800" i="14"/>
  <c r="Q1040" i="14"/>
  <c r="W1040" i="14"/>
  <c r="V1233" i="14"/>
  <c r="V681" i="14"/>
  <c r="V1320" i="14"/>
  <c r="V1346" i="14"/>
  <c r="V818" i="14"/>
  <c r="V672" i="14"/>
  <c r="V1344" i="14"/>
  <c r="V726" i="14"/>
  <c r="V321" i="14"/>
  <c r="AB321" i="14" s="1"/>
  <c r="V328" i="14"/>
  <c r="V786" i="14"/>
  <c r="V821" i="14"/>
  <c r="Q16" i="14"/>
  <c r="W16" i="14"/>
  <c r="Q299" i="14"/>
  <c r="W299" i="14"/>
  <c r="Q19" i="14"/>
  <c r="W19" i="14"/>
  <c r="Q502" i="14"/>
  <c r="W502" i="14"/>
  <c r="Q67" i="14"/>
  <c r="W67" i="14"/>
  <c r="Q924" i="14"/>
  <c r="W924" i="14"/>
  <c r="Q77" i="14"/>
  <c r="W77" i="14"/>
  <c r="Q927" i="14"/>
  <c r="W927" i="14"/>
  <c r="Q1145" i="14"/>
  <c r="W1145" i="14"/>
  <c r="Q130" i="14"/>
  <c r="W130" i="14"/>
  <c r="Q246" i="14"/>
  <c r="W246" i="14"/>
  <c r="Q109" i="14"/>
  <c r="W109" i="14"/>
  <c r="Q185" i="14"/>
  <c r="W185" i="14"/>
  <c r="Q925" i="14"/>
  <c r="W925" i="14"/>
  <c r="Q186" i="14"/>
  <c r="W186" i="14"/>
  <c r="Q226" i="14"/>
  <c r="W226" i="14"/>
  <c r="Q1128" i="14"/>
  <c r="W1128" i="14"/>
  <c r="Q921" i="14"/>
  <c r="W921" i="14"/>
  <c r="Q218" i="14"/>
  <c r="W218" i="14"/>
  <c r="Q271" i="14"/>
  <c r="W271" i="14"/>
  <c r="Q247" i="14"/>
  <c r="W247" i="14"/>
  <c r="Q930" i="14"/>
  <c r="W930" i="14"/>
  <c r="Q966" i="14"/>
  <c r="W966" i="14"/>
  <c r="Q522" i="14"/>
  <c r="W522" i="14"/>
  <c r="Q261" i="14"/>
  <c r="W261" i="14"/>
  <c r="Q638" i="14"/>
  <c r="W638" i="14"/>
  <c r="Q256" i="14"/>
  <c r="W256" i="14"/>
  <c r="Q263" i="14"/>
  <c r="W263" i="14"/>
  <c r="Q637" i="14"/>
  <c r="W637" i="14"/>
  <c r="Q255" i="14"/>
  <c r="W255" i="14"/>
  <c r="Q1121" i="14"/>
  <c r="W1121" i="14"/>
  <c r="Q286" i="14"/>
  <c r="W286" i="14"/>
  <c r="Q987" i="14"/>
  <c r="W987" i="14"/>
  <c r="Q43" i="14"/>
  <c r="W43" i="14"/>
  <c r="Q659" i="14"/>
  <c r="W659" i="14"/>
  <c r="Q963" i="14"/>
  <c r="W963" i="14"/>
  <c r="Q180" i="14"/>
  <c r="W180" i="14"/>
  <c r="Q225" i="14"/>
  <c r="W225" i="14"/>
  <c r="Q962" i="14"/>
  <c r="W962" i="14"/>
  <c r="Q252" i="14"/>
  <c r="W252" i="14"/>
  <c r="Q983" i="14"/>
  <c r="W983" i="14"/>
  <c r="Q1181" i="14"/>
  <c r="W1181" i="14"/>
  <c r="Q1330" i="14"/>
  <c r="W1330" i="14"/>
  <c r="Q1138" i="14"/>
  <c r="W1138" i="14"/>
  <c r="Q496" i="14"/>
  <c r="W496" i="14"/>
  <c r="Q206" i="14"/>
  <c r="W206" i="14"/>
  <c r="Q27" i="14"/>
  <c r="W27" i="14"/>
  <c r="Q922" i="14"/>
  <c r="W922" i="14"/>
  <c r="Q56" i="14"/>
  <c r="W56" i="14"/>
  <c r="Q1127" i="14"/>
  <c r="W1127" i="14"/>
  <c r="Q137" i="14"/>
  <c r="W137" i="14"/>
  <c r="Q1126" i="14"/>
  <c r="W1126" i="14"/>
  <c r="Q259" i="14"/>
  <c r="W259" i="14"/>
  <c r="Q980" i="14"/>
  <c r="W980" i="14"/>
  <c r="Q135" i="14"/>
  <c r="W135" i="14"/>
  <c r="Q30" i="14"/>
  <c r="W30" i="14"/>
  <c r="Q660" i="14"/>
  <c r="W660" i="14"/>
  <c r="Q267" i="14"/>
  <c r="W267" i="14"/>
  <c r="Q1129" i="14"/>
  <c r="W1129" i="14"/>
  <c r="Q292" i="14"/>
  <c r="W292" i="14"/>
  <c r="Q17" i="14"/>
  <c r="W17" i="14"/>
  <c r="Q1125" i="14"/>
  <c r="W1125" i="14"/>
  <c r="Q76" i="14"/>
  <c r="W76" i="14"/>
  <c r="Q979" i="14"/>
  <c r="W979" i="14"/>
  <c r="Q498" i="14"/>
  <c r="W498" i="14"/>
  <c r="Q155" i="14"/>
  <c r="W155" i="14"/>
  <c r="Q58" i="14"/>
  <c r="W58" i="14"/>
  <c r="Q54" i="14"/>
  <c r="W54" i="14"/>
  <c r="Q1080" i="14"/>
  <c r="W1080" i="14"/>
  <c r="Q15" i="14"/>
  <c r="W15" i="14"/>
  <c r="Q1214" i="14"/>
  <c r="W1214" i="14"/>
  <c r="Q136" i="14"/>
  <c r="W136" i="14"/>
  <c r="Q533" i="14"/>
  <c r="W533" i="14"/>
  <c r="Q1141" i="14"/>
  <c r="W1141" i="14"/>
  <c r="Q288" i="14"/>
  <c r="W288" i="14"/>
  <c r="Q108" i="14"/>
  <c r="W108" i="14"/>
  <c r="Q1142" i="14"/>
  <c r="W1142" i="14"/>
  <c r="V1066" i="14"/>
  <c r="V1236" i="14"/>
  <c r="V1295" i="14"/>
  <c r="AB1295" i="14" s="1"/>
  <c r="V1225" i="14"/>
  <c r="AB1225" i="14" s="1"/>
  <c r="V1198" i="14"/>
  <c r="AB1198" i="14" s="1"/>
  <c r="V833" i="14"/>
  <c r="V1159" i="14"/>
  <c r="V682" i="14"/>
  <c r="V1020" i="14"/>
  <c r="V571" i="14"/>
  <c r="Q931" i="14"/>
  <c r="W931" i="14"/>
  <c r="Q40" i="14"/>
  <c r="W40" i="14"/>
  <c r="Q52" i="14"/>
  <c r="W52" i="14"/>
  <c r="Q229" i="14"/>
  <c r="W229" i="14"/>
  <c r="Q55" i="14"/>
  <c r="W55" i="14"/>
  <c r="Q923" i="14"/>
  <c r="W923" i="14"/>
  <c r="Q294" i="14"/>
  <c r="W294" i="14"/>
  <c r="Q1139" i="14"/>
  <c r="W1139" i="14"/>
  <c r="V1298" i="14"/>
  <c r="V899" i="14"/>
  <c r="V1092" i="14"/>
  <c r="V1265" i="14"/>
  <c r="V841" i="14"/>
  <c r="Q297" i="14"/>
  <c r="W297" i="14"/>
  <c r="V1297" i="14"/>
  <c r="V596" i="14"/>
  <c r="V386" i="14"/>
  <c r="V284" i="14"/>
  <c r="V1294" i="14"/>
  <c r="Q265" i="14"/>
  <c r="W265" i="14"/>
  <c r="Q634" i="14"/>
  <c r="W634" i="14"/>
  <c r="Q153" i="14"/>
  <c r="W153" i="14"/>
  <c r="Q655" i="14"/>
  <c r="W655" i="14"/>
  <c r="Q755" i="14"/>
  <c r="W755" i="14"/>
  <c r="Q300" i="14"/>
  <c r="W300" i="14"/>
  <c r="Q1039" i="14"/>
  <c r="W1039" i="14"/>
  <c r="Q112" i="14"/>
  <c r="W112" i="14"/>
  <c r="Q219" i="14"/>
  <c r="W219" i="14"/>
  <c r="Q926" i="14"/>
  <c r="W926" i="14"/>
  <c r="Q42" i="14"/>
  <c r="W42" i="14"/>
  <c r="Q290" i="14"/>
  <c r="W290" i="14"/>
  <c r="Q1053" i="14"/>
  <c r="W1053" i="14"/>
  <c r="Q965" i="14"/>
  <c r="W965" i="14"/>
  <c r="Q132" i="14"/>
  <c r="W132" i="14"/>
  <c r="Q639" i="14"/>
  <c r="W639" i="14"/>
  <c r="Q31" i="14"/>
  <c r="W31" i="14"/>
  <c r="Q138" i="14"/>
  <c r="W138" i="14"/>
  <c r="Q150" i="14"/>
  <c r="W150" i="14"/>
  <c r="Q32" i="14"/>
  <c r="W32" i="14"/>
  <c r="Q798" i="14"/>
  <c r="W798" i="14"/>
  <c r="Q210" i="14"/>
  <c r="W210" i="14"/>
  <c r="Q1038" i="14"/>
  <c r="W1038" i="14"/>
  <c r="Q1054" i="14"/>
  <c r="W1054" i="14"/>
  <c r="Q291" i="14"/>
  <c r="W291" i="14"/>
  <c r="Q1284" i="14"/>
  <c r="W1284" i="14"/>
  <c r="Q1334" i="14"/>
  <c r="W1334" i="14"/>
  <c r="Q1331" i="14"/>
  <c r="W1331" i="14"/>
  <c r="Q69" i="14"/>
  <c r="W69" i="14"/>
  <c r="Q154" i="14"/>
  <c r="W154" i="14"/>
  <c r="Q1123" i="14"/>
  <c r="W1123" i="14"/>
  <c r="Q301" i="14"/>
  <c r="W301" i="14"/>
  <c r="Q302" i="14"/>
  <c r="W302" i="14"/>
  <c r="Q1122" i="14"/>
  <c r="W1122" i="14"/>
  <c r="Q1081" i="14"/>
  <c r="W1081" i="14"/>
  <c r="Q183" i="14"/>
  <c r="W183" i="14"/>
  <c r="Q227" i="14"/>
  <c r="W227" i="14"/>
  <c r="Q982" i="14"/>
  <c r="W982" i="14"/>
  <c r="Q161" i="14"/>
  <c r="W161" i="14"/>
  <c r="Q39" i="14"/>
  <c r="W39" i="14"/>
  <c r="Q244" i="14"/>
  <c r="W244" i="14"/>
  <c r="Q1282" i="14"/>
  <c r="W1282" i="14"/>
  <c r="Q289" i="14"/>
  <c r="W289" i="14"/>
  <c r="Q1332" i="14"/>
  <c r="W1332" i="14"/>
  <c r="Q1144" i="14"/>
  <c r="W1144" i="14"/>
  <c r="Q287" i="14"/>
  <c r="W287" i="14"/>
  <c r="Q801" i="14"/>
  <c r="W801" i="14"/>
  <c r="Q304" i="14"/>
  <c r="W304" i="14"/>
  <c r="Q653" i="14"/>
  <c r="W653" i="14"/>
  <c r="Q192" i="14"/>
  <c r="W192" i="14"/>
  <c r="Q295" i="14"/>
  <c r="W295" i="14"/>
  <c r="Q503" i="14"/>
  <c r="W503" i="14"/>
  <c r="Q521" i="14"/>
  <c r="W521" i="14"/>
  <c r="Q249" i="14"/>
  <c r="W249" i="14"/>
  <c r="Q65" i="14"/>
  <c r="W65" i="14"/>
  <c r="Q524" i="14"/>
  <c r="W524" i="14"/>
  <c r="Q1281" i="14"/>
  <c r="W1281" i="14"/>
  <c r="Q1079" i="14"/>
  <c r="W1079" i="14"/>
  <c r="Q1335" i="14"/>
  <c r="W1335" i="14"/>
  <c r="Q757" i="14"/>
  <c r="W757" i="14"/>
  <c r="Q771" i="14"/>
  <c r="W771" i="14"/>
  <c r="Q189" i="14"/>
  <c r="W189" i="14"/>
  <c r="Q641" i="14"/>
  <c r="W641" i="14"/>
  <c r="Q68" i="14"/>
  <c r="W68" i="14"/>
  <c r="Q113" i="14"/>
  <c r="W113" i="14"/>
  <c r="Q520" i="14"/>
  <c r="W520" i="14"/>
  <c r="Q28" i="14"/>
  <c r="W28" i="14"/>
  <c r="Q1037" i="14"/>
  <c r="W1037" i="14"/>
  <c r="Q66" i="14"/>
  <c r="W66" i="14"/>
  <c r="Q805" i="14"/>
  <c r="W805" i="14"/>
  <c r="Q151" i="14"/>
  <c r="W151" i="14"/>
  <c r="Q769" i="14"/>
  <c r="W769" i="14"/>
  <c r="V1268" i="14"/>
  <c r="V1347" i="14"/>
  <c r="V1235" i="14"/>
  <c r="V1337" i="14"/>
  <c r="V871" i="14"/>
  <c r="V1314" i="14"/>
  <c r="V397" i="14"/>
  <c r="V702" i="14"/>
  <c r="V1168" i="14"/>
  <c r="V783" i="14"/>
  <c r="V538" i="14"/>
  <c r="Q177" i="14"/>
  <c r="W177" i="14"/>
  <c r="Q207" i="14"/>
  <c r="W207" i="14"/>
  <c r="Q162" i="14"/>
  <c r="W162" i="14"/>
  <c r="Q64" i="14"/>
  <c r="W64" i="14"/>
  <c r="Q211" i="14"/>
  <c r="W211" i="14"/>
  <c r="Q184" i="14"/>
  <c r="W184" i="14"/>
  <c r="Q152" i="14"/>
  <c r="W152" i="14"/>
  <c r="Q215" i="14"/>
  <c r="W215" i="14"/>
  <c r="Q978" i="14"/>
  <c r="W978" i="14"/>
  <c r="V943" i="14"/>
  <c r="V1349" i="14"/>
  <c r="V1286" i="14"/>
  <c r="V1322" i="14"/>
  <c r="V1105" i="14"/>
  <c r="V1350" i="14"/>
  <c r="P698" i="14"/>
  <c r="P591" i="14"/>
  <c r="P831" i="14"/>
  <c r="P910" i="14"/>
  <c r="P390" i="14"/>
  <c r="P389" i="14"/>
  <c r="P900" i="14"/>
  <c r="P575" i="14"/>
  <c r="P474" i="14"/>
  <c r="P608" i="14"/>
  <c r="V608" i="14" s="1"/>
  <c r="P697" i="14"/>
  <c r="P452" i="14"/>
  <c r="P417" i="14"/>
  <c r="P611" i="14"/>
  <c r="P874" i="14"/>
  <c r="P1155" i="14"/>
  <c r="P1094" i="14"/>
  <c r="P400" i="14"/>
  <c r="P484" i="14"/>
  <c r="P735" i="14"/>
  <c r="P319" i="14"/>
  <c r="P787" i="14"/>
  <c r="P482" i="14"/>
  <c r="P350" i="14"/>
  <c r="P822" i="14"/>
  <c r="P573" i="14"/>
  <c r="V573" i="14" s="1"/>
  <c r="P736" i="14"/>
  <c r="P1313" i="14"/>
  <c r="P357" i="14"/>
  <c r="P1021" i="14"/>
  <c r="V1021" i="14" s="1"/>
  <c r="AB1021" i="14" s="1"/>
  <c r="P709" i="14"/>
  <c r="P859" i="14"/>
  <c r="P729" i="14"/>
  <c r="P846" i="14"/>
  <c r="P415" i="14"/>
  <c r="P1070" i="14"/>
  <c r="P911" i="14"/>
  <c r="P710" i="14"/>
  <c r="K1248" i="14"/>
  <c r="Q1248" i="14"/>
  <c r="P1243" i="14"/>
  <c r="P1212" i="14"/>
  <c r="P920" i="14"/>
  <c r="V920" i="14" s="1"/>
  <c r="AB920" i="14" s="1"/>
  <c r="K1051" i="14"/>
  <c r="Q1051" i="14"/>
  <c r="P1180" i="14"/>
  <c r="P1281" i="14"/>
  <c r="P1335" i="14"/>
  <c r="K976" i="14"/>
  <c r="Q976" i="14"/>
  <c r="P1137" i="14"/>
  <c r="P1248" i="14"/>
  <c r="P446" i="14"/>
  <c r="P535" i="14"/>
  <c r="P700" i="14"/>
  <c r="P564" i="14"/>
  <c r="P676" i="14"/>
  <c r="P1332" i="14"/>
  <c r="P825" i="14"/>
  <c r="P447" i="14"/>
  <c r="P562" i="14"/>
  <c r="P483" i="14"/>
  <c r="P365" i="14"/>
  <c r="P1107" i="14"/>
  <c r="P325" i="14"/>
  <c r="V325" i="14" s="1"/>
  <c r="P385" i="14"/>
  <c r="P903" i="14"/>
  <c r="P881" i="14"/>
  <c r="P283" i="14"/>
  <c r="V283" i="14" s="1"/>
  <c r="P737" i="14"/>
  <c r="P1202" i="14"/>
  <c r="P1201" i="14"/>
  <c r="P471" i="14"/>
  <c r="V471" i="14" s="1"/>
  <c r="P1108" i="14"/>
  <c r="P361" i="14"/>
  <c r="P675" i="14"/>
  <c r="P788" i="14"/>
  <c r="P356" i="14"/>
  <c r="P1200" i="14"/>
  <c r="V1200" i="14" s="1"/>
  <c r="P901" i="14"/>
  <c r="P479" i="14"/>
  <c r="V479" i="14" s="1"/>
  <c r="P909" i="14"/>
  <c r="P1098" i="14"/>
  <c r="V1098" i="14" s="1"/>
  <c r="P1312" i="14"/>
  <c r="P944" i="14"/>
  <c r="P819" i="14"/>
  <c r="P674" i="14"/>
  <c r="P699" i="14"/>
  <c r="P555" i="14"/>
  <c r="P568" i="14"/>
  <c r="P907" i="14"/>
  <c r="K1075" i="14"/>
  <c r="Q1075" i="14"/>
  <c r="P541" i="14"/>
  <c r="V541" i="14" s="1"/>
  <c r="P560" i="14"/>
  <c r="P607" i="14"/>
  <c r="P1096" i="14"/>
  <c r="P398" i="14"/>
  <c r="P572" i="14"/>
  <c r="P480" i="14"/>
  <c r="P558" i="14"/>
  <c r="P950" i="14"/>
  <c r="P912" i="14"/>
  <c r="P706" i="14"/>
  <c r="P858" i="14"/>
  <c r="P685" i="14"/>
  <c r="V685" i="14" s="1"/>
  <c r="P424" i="14"/>
  <c r="P425" i="14"/>
  <c r="V425" i="14" s="1"/>
  <c r="P451" i="14"/>
  <c r="P478" i="14"/>
  <c r="V478" i="14" s="1"/>
  <c r="P329" i="14"/>
  <c r="P610" i="14"/>
  <c r="P280" i="14"/>
  <c r="P1112" i="14"/>
  <c r="P419" i="14"/>
  <c r="P905" i="14"/>
  <c r="P615" i="14"/>
  <c r="P1203" i="14"/>
  <c r="P842" i="14"/>
  <c r="P354" i="14"/>
  <c r="P593" i="14"/>
  <c r="P1106" i="14"/>
  <c r="V1106" i="14" s="1"/>
  <c r="AB1106" i="14" s="1"/>
  <c r="P877" i="14"/>
  <c r="P322" i="14"/>
  <c r="V322" i="14" s="1"/>
  <c r="P884" i="14"/>
  <c r="P326" i="14"/>
  <c r="V326" i="14" s="1"/>
  <c r="P1185" i="14"/>
  <c r="P1199" i="14"/>
  <c r="P1247" i="14"/>
  <c r="K1212" i="14"/>
  <c r="Q1212" i="14"/>
  <c r="K797" i="14"/>
  <c r="Q797" i="14"/>
  <c r="K920" i="14"/>
  <c r="Q920" i="14"/>
  <c r="P1282" i="14"/>
  <c r="P1336" i="14"/>
  <c r="V1336" i="14" s="1"/>
  <c r="P1051" i="14"/>
  <c r="P1333" i="14"/>
  <c r="V1333" i="14" s="1"/>
  <c r="K1285" i="14"/>
  <c r="Q1285" i="14"/>
  <c r="P753" i="14"/>
  <c r="P1330" i="14"/>
  <c r="P282" i="14"/>
  <c r="P423" i="14"/>
  <c r="P1311" i="14"/>
  <c r="V1311" i="14" s="1"/>
  <c r="P352" i="14"/>
  <c r="P475" i="14"/>
  <c r="V475" i="14" s="1"/>
  <c r="P333" i="14"/>
  <c r="P351" i="14"/>
  <c r="V351" i="14" s="1"/>
  <c r="P946" i="14"/>
  <c r="P949" i="14"/>
  <c r="P824" i="14"/>
  <c r="P855" i="14"/>
  <c r="P739" i="14"/>
  <c r="P998" i="14"/>
  <c r="P673" i="14"/>
  <c r="P845" i="14"/>
  <c r="P448" i="14"/>
  <c r="P823" i="14"/>
  <c r="P1110" i="14"/>
  <c r="P1018" i="14"/>
  <c r="V1018" i="14" s="1"/>
  <c r="AB1018" i="14" s="1"/>
  <c r="P880" i="14"/>
  <c r="P857" i="14"/>
  <c r="V857" i="14" s="1"/>
  <c r="P1022" i="14"/>
  <c r="P430" i="14"/>
  <c r="V430" i="14" s="1"/>
  <c r="P873" i="14"/>
  <c r="P1109" i="14"/>
  <c r="P1169" i="14"/>
  <c r="P569" i="14"/>
  <c r="P1172" i="14"/>
  <c r="P1271" i="14"/>
  <c r="P1174" i="14"/>
  <c r="P597" i="14"/>
  <c r="P618" i="14"/>
  <c r="P454" i="14"/>
  <c r="P476" i="14"/>
  <c r="P433" i="14"/>
  <c r="V433" i="14" s="1"/>
  <c r="K1035" i="14"/>
  <c r="Q1035" i="14"/>
  <c r="P1007" i="14"/>
  <c r="P1156" i="14"/>
  <c r="P481" i="14"/>
  <c r="P556" i="14"/>
  <c r="P1111" i="14"/>
  <c r="P849" i="14"/>
  <c r="P391" i="14"/>
  <c r="P854" i="14"/>
  <c r="P879" i="14"/>
  <c r="V879" i="14" s="1"/>
  <c r="P613" i="14"/>
  <c r="P330" i="14"/>
  <c r="V330" i="14" s="1"/>
  <c r="AB330" i="14" s="1"/>
  <c r="P1069" i="14"/>
  <c r="P908" i="14"/>
  <c r="V908" i="14" s="1"/>
  <c r="P683" i="14"/>
  <c r="P904" i="14"/>
  <c r="P1019" i="14"/>
  <c r="P784" i="14"/>
  <c r="P536" i="14"/>
  <c r="P422" i="14"/>
  <c r="P578" i="14"/>
  <c r="P331" i="14"/>
  <c r="P684" i="14"/>
  <c r="P1184" i="14"/>
  <c r="P1187" i="14"/>
  <c r="P829" i="14"/>
  <c r="V829" i="14" s="1"/>
  <c r="P882" i="14"/>
  <c r="P392" i="14"/>
  <c r="V392" i="14" s="1"/>
  <c r="P1003" i="14"/>
  <c r="P614" i="14"/>
  <c r="V614" i="14" s="1"/>
  <c r="P1068" i="14"/>
  <c r="P540" i="14"/>
  <c r="P695" i="14"/>
  <c r="P853" i="14"/>
  <c r="P906" i="14"/>
  <c r="P902" i="14"/>
  <c r="P418" i="14"/>
  <c r="P828" i="14"/>
  <c r="P850" i="14"/>
  <c r="P421" i="14"/>
  <c r="P1113" i="14"/>
  <c r="P590" i="14"/>
  <c r="V590" i="14" s="1"/>
  <c r="P559" i="14"/>
  <c r="P848" i="14"/>
  <c r="V848" i="14" s="1"/>
  <c r="AB848" i="14" s="1"/>
  <c r="P1075" i="14"/>
  <c r="P1284" i="14"/>
  <c r="V1284" i="14" s="1"/>
  <c r="P1334" i="14"/>
  <c r="K1120" i="14"/>
  <c r="Q1120" i="14"/>
  <c r="K1226" i="14"/>
  <c r="Q1226" i="14"/>
  <c r="P1226" i="14"/>
  <c r="Q1336" i="14"/>
  <c r="P1246" i="14"/>
  <c r="K753" i="14"/>
  <c r="Q753" i="14"/>
  <c r="P281" i="14"/>
  <c r="P1171" i="14"/>
  <c r="P395" i="14"/>
  <c r="V395" i="14" s="1"/>
  <c r="P1095" i="14"/>
  <c r="P382" i="14"/>
  <c r="V382" i="14" s="1"/>
  <c r="P359" i="14"/>
  <c r="P449" i="14"/>
  <c r="V449" i="14" s="1"/>
  <c r="AB449" i="14" s="1"/>
  <c r="P708" i="14"/>
  <c r="P733" i="14"/>
  <c r="P785" i="14"/>
  <c r="P830" i="14"/>
  <c r="P999" i="14"/>
  <c r="P427" i="14"/>
  <c r="P731" i="14"/>
  <c r="P539" i="14"/>
  <c r="P1310" i="14"/>
  <c r="P396" i="14"/>
  <c r="P1308" i="14"/>
  <c r="P875" i="14"/>
  <c r="V875" i="14" s="1"/>
  <c r="P318" i="14"/>
  <c r="P428" i="14"/>
  <c r="V428" i="14" s="1"/>
  <c r="AB428" i="14" s="1"/>
  <c r="P883" i="14"/>
  <c r="P477" i="14"/>
  <c r="V477" i="14" s="1"/>
  <c r="P616" i="14"/>
  <c r="P1001" i="14"/>
  <c r="P387" i="14"/>
  <c r="P856" i="14"/>
  <c r="P320" i="14"/>
  <c r="P566" i="14"/>
  <c r="P416" i="14"/>
  <c r="P450" i="14"/>
  <c r="K960" i="14"/>
  <c r="Q960" i="14"/>
  <c r="P782" i="14"/>
  <c r="V782" i="14" s="1"/>
  <c r="P592" i="14"/>
  <c r="P567" i="14"/>
  <c r="P1004" i="14"/>
  <c r="P703" i="14"/>
  <c r="P561" i="14"/>
  <c r="P363" i="14"/>
  <c r="P1204" i="14"/>
  <c r="P740" i="14"/>
  <c r="P701" i="14"/>
  <c r="P847" i="14"/>
  <c r="P577" i="14"/>
  <c r="P617" i="14"/>
  <c r="V617" i="14" s="1"/>
  <c r="P1016" i="14"/>
  <c r="P453" i="14"/>
  <c r="V453" i="14" s="1"/>
  <c r="P394" i="14"/>
  <c r="P563" i="14"/>
  <c r="V563" i="14" s="1"/>
  <c r="P1000" i="14"/>
  <c r="P876" i="14"/>
  <c r="P878" i="14"/>
  <c r="P1093" i="14"/>
  <c r="P456" i="14"/>
  <c r="P852" i="14"/>
  <c r="P323" i="14"/>
  <c r="P872" i="14"/>
  <c r="P358" i="14"/>
  <c r="P399" i="14"/>
  <c r="P711" i="14"/>
  <c r="P594" i="14"/>
  <c r="V594" i="14" s="1"/>
  <c r="P727" i="14"/>
  <c r="P349" i="14"/>
  <c r="V349" i="14" s="1"/>
  <c r="P738" i="14"/>
  <c r="P1189" i="14"/>
  <c r="V1189" i="14" s="1"/>
  <c r="P316" i="14"/>
  <c r="P844" i="14"/>
  <c r="P570" i="14"/>
  <c r="P576" i="14"/>
  <c r="P960" i="14"/>
  <c r="P1035" i="14"/>
  <c r="K1247" i="14"/>
  <c r="Q1247" i="14"/>
  <c r="P1244" i="14"/>
  <c r="V1244" i="14" s="1"/>
  <c r="P797" i="14"/>
  <c r="P1280" i="14"/>
  <c r="V1280" i="14" s="1"/>
  <c r="AB1280" i="14" s="1"/>
  <c r="P1120" i="14"/>
  <c r="K1180" i="14"/>
  <c r="Q1180" i="14"/>
  <c r="P976" i="14"/>
  <c r="K1137" i="14"/>
  <c r="Q1137" i="14"/>
  <c r="P1331" i="14"/>
  <c r="P1285" i="14"/>
  <c r="K767" i="14"/>
  <c r="Q767" i="14"/>
  <c r="P767" i="14"/>
  <c r="V767" i="14" s="1"/>
  <c r="P1245" i="14"/>
  <c r="P1283" i="14"/>
  <c r="V1283" i="14" s="1"/>
  <c r="P595" i="14"/>
  <c r="P712" i="14"/>
  <c r="P945" i="14"/>
  <c r="P472" i="14"/>
  <c r="P789" i="14"/>
  <c r="P317" i="14"/>
  <c r="P360" i="14"/>
  <c r="P364" i="14"/>
  <c r="P707" i="14"/>
  <c r="P1186" i="14"/>
  <c r="P612" i="14"/>
  <c r="P732" i="14"/>
  <c r="V732" i="14" s="1"/>
  <c r="P1173" i="14"/>
  <c r="P1345" i="14"/>
  <c r="V1345" i="14" s="1"/>
  <c r="P420" i="14"/>
  <c r="P705" i="14"/>
  <c r="V705" i="14" s="1"/>
  <c r="P426" i="14"/>
  <c r="P1017" i="14"/>
  <c r="P827" i="14"/>
  <c r="P826" i="14"/>
  <c r="P574" i="14"/>
  <c r="P1067" i="14"/>
  <c r="P353" i="14"/>
  <c r="P429" i="14"/>
  <c r="P1309" i="14"/>
  <c r="P1157" i="14"/>
  <c r="P619" i="14"/>
  <c r="P455" i="14"/>
  <c r="V455" i="14" s="1"/>
  <c r="P383" i="14"/>
  <c r="P431" i="14"/>
  <c r="V431" i="14" s="1"/>
  <c r="P537" i="14"/>
  <c r="P734" i="14"/>
  <c r="V734" i="14" s="1"/>
  <c r="P1005" i="14"/>
  <c r="P947" i="14"/>
  <c r="P366" i="14"/>
  <c r="P367" i="14"/>
  <c r="P332" i="14"/>
  <c r="P362" i="14"/>
  <c r="P1002" i="14"/>
  <c r="P843" i="14"/>
  <c r="P388" i="14"/>
  <c r="P1158" i="14"/>
  <c r="P851" i="14"/>
  <c r="P704" i="14"/>
  <c r="V704" i="14" s="1"/>
  <c r="D96" i="14"/>
  <c r="E91" i="14"/>
  <c r="BM91" i="14" s="1"/>
  <c r="E97" i="14"/>
  <c r="BM97" i="14" s="1"/>
  <c r="K1332" i="14"/>
  <c r="E96" i="14"/>
  <c r="BM96" i="14" s="1"/>
  <c r="D97" i="14"/>
  <c r="K1280" i="14"/>
  <c r="E6" i="14"/>
  <c r="BM6" i="14" s="1"/>
  <c r="E92" i="14"/>
  <c r="BM92" i="14" s="1"/>
  <c r="K1283" i="14"/>
  <c r="K1284" i="14"/>
  <c r="K1334" i="14"/>
  <c r="K1281" i="14"/>
  <c r="K1335" i="14"/>
  <c r="D91" i="14"/>
  <c r="K1336" i="14"/>
  <c r="D6" i="14"/>
  <c r="D92" i="14"/>
  <c r="D95" i="14"/>
  <c r="E94" i="14"/>
  <c r="BM94" i="14" s="1"/>
  <c r="D98" i="14"/>
  <c r="K1244" i="14"/>
  <c r="K1243" i="14"/>
  <c r="K1246" i="14"/>
  <c r="K1282" i="14"/>
  <c r="E95" i="14"/>
  <c r="BM95" i="14" s="1"/>
  <c r="D94" i="14"/>
  <c r="E98" i="14"/>
  <c r="BM98" i="14" s="1"/>
  <c r="K227" i="14"/>
  <c r="K152" i="14"/>
  <c r="K136" i="14"/>
  <c r="K208" i="14"/>
  <c r="K988" i="14"/>
  <c r="J220" i="14"/>
  <c r="K1292" i="14"/>
  <c r="K290" i="14"/>
  <c r="J301" i="14"/>
  <c r="K659" i="14"/>
  <c r="J294" i="14"/>
  <c r="K658" i="14"/>
  <c r="J800" i="14"/>
  <c r="J1041" i="14"/>
  <c r="K759" i="14"/>
  <c r="K1215" i="14"/>
  <c r="J27" i="14"/>
  <c r="J31" i="14"/>
  <c r="J19" i="14"/>
  <c r="K129" i="14"/>
  <c r="K156" i="14"/>
  <c r="J1146" i="14"/>
  <c r="P1146" i="14" s="1"/>
  <c r="V1146" i="14" s="1"/>
  <c r="AB1146" i="14" s="1"/>
  <c r="AH1146" i="14" s="1"/>
  <c r="AN1146" i="14" s="1"/>
  <c r="AT1146" i="14" s="1"/>
  <c r="AZ1146" i="14" s="1"/>
  <c r="BF1146" i="14" s="1"/>
  <c r="BL1146" i="14" s="1"/>
  <c r="K158" i="14"/>
  <c r="K980" i="14"/>
  <c r="J271" i="14"/>
  <c r="J129" i="14"/>
  <c r="P129" i="14" s="1"/>
  <c r="V129" i="14" s="1"/>
  <c r="K983" i="14"/>
  <c r="K218" i="14"/>
  <c r="J253" i="14"/>
  <c r="K924" i="14"/>
  <c r="K162" i="14"/>
  <c r="K131" i="14"/>
  <c r="K929" i="14"/>
  <c r="J1230" i="14"/>
  <c r="P1230" i="14" s="1"/>
  <c r="V1230" i="14" s="1"/>
  <c r="AB1230" i="14" s="1"/>
  <c r="AH1230" i="14" s="1"/>
  <c r="AN1230" i="14" s="1"/>
  <c r="AT1230" i="14" s="1"/>
  <c r="AZ1230" i="14" s="1"/>
  <c r="BF1230" i="14" s="1"/>
  <c r="BL1230" i="14" s="1"/>
  <c r="J964" i="14"/>
  <c r="J207" i="14"/>
  <c r="K211" i="14"/>
  <c r="J209" i="14"/>
  <c r="K1141" i="14"/>
  <c r="K921" i="14"/>
  <c r="K150" i="14"/>
  <c r="J229" i="14"/>
  <c r="K209" i="14"/>
  <c r="K157" i="14"/>
  <c r="J138" i="14"/>
  <c r="K161" i="14"/>
  <c r="K270" i="14"/>
  <c r="J923" i="14"/>
  <c r="J255" i="14"/>
  <c r="K962" i="14"/>
  <c r="J214" i="14"/>
  <c r="J1138" i="14"/>
  <c r="K187" i="14"/>
  <c r="J158" i="14"/>
  <c r="J968" i="14"/>
  <c r="J984" i="14"/>
  <c r="J40" i="14"/>
  <c r="K296" i="14"/>
  <c r="J298" i="14"/>
  <c r="K1121" i="14"/>
  <c r="J55" i="14"/>
  <c r="J1250" i="14"/>
  <c r="P1250" i="14" s="1"/>
  <c r="V1250" i="14" s="1"/>
  <c r="AB1250" i="14" s="1"/>
  <c r="AH1250" i="14" s="1"/>
  <c r="AN1250" i="14" s="1"/>
  <c r="AT1250" i="14" s="1"/>
  <c r="AZ1250" i="14" s="1"/>
  <c r="BF1250" i="14" s="1"/>
  <c r="BL1250" i="14" s="1"/>
  <c r="J1055" i="14"/>
  <c r="J286" i="14"/>
  <c r="J1253" i="14"/>
  <c r="P1253" i="14" s="1"/>
  <c r="V1253" i="14" s="1"/>
  <c r="AB1253" i="14" s="1"/>
  <c r="AH1253" i="14" s="1"/>
  <c r="AN1253" i="14" s="1"/>
  <c r="AT1253" i="14" s="1"/>
  <c r="AZ1253" i="14" s="1"/>
  <c r="BF1253" i="14" s="1"/>
  <c r="BL1253" i="14" s="1"/>
  <c r="J93" i="14"/>
  <c r="J501" i="14"/>
  <c r="J518" i="14"/>
  <c r="J500" i="14"/>
  <c r="P500" i="14" s="1"/>
  <c r="V500" i="14" s="1"/>
  <c r="J658" i="14"/>
  <c r="J643" i="14"/>
  <c r="J505" i="14"/>
  <c r="K292" i="14"/>
  <c r="K304" i="14"/>
  <c r="J43" i="14"/>
  <c r="J292" i="14"/>
  <c r="J76" i="14"/>
  <c r="K1252" i="14"/>
  <c r="J303" i="14"/>
  <c r="J503" i="14"/>
  <c r="J520" i="14"/>
  <c r="K523" i="14"/>
  <c r="J760" i="14"/>
  <c r="P760" i="14" s="1"/>
  <c r="V760" i="14" s="1"/>
  <c r="AB760" i="14" s="1"/>
  <c r="AH760" i="14" s="1"/>
  <c r="AN760" i="14" s="1"/>
  <c r="AT760" i="14" s="1"/>
  <c r="AZ760" i="14" s="1"/>
  <c r="BF760" i="14" s="1"/>
  <c r="BL760" i="14" s="1"/>
  <c r="J296" i="14"/>
  <c r="K288" i="14"/>
  <c r="K43" i="14"/>
  <c r="K755" i="14"/>
  <c r="K505" i="14"/>
  <c r="K768" i="14"/>
  <c r="K65" i="14"/>
  <c r="K498" i="14"/>
  <c r="K772" i="14"/>
  <c r="K1057" i="14"/>
  <c r="K641" i="14"/>
  <c r="K657" i="14"/>
  <c r="K1036" i="14"/>
  <c r="K499" i="14"/>
  <c r="K504" i="14"/>
  <c r="K57" i="14"/>
  <c r="K17" i="14"/>
  <c r="J187" i="14"/>
  <c r="J982" i="14"/>
  <c r="J133" i="14"/>
  <c r="K226" i="14"/>
  <c r="J270" i="14"/>
  <c r="J1079" i="14"/>
  <c r="K1125" i="14"/>
  <c r="J39" i="14"/>
  <c r="J806" i="14"/>
  <c r="K525" i="14"/>
  <c r="K801" i="14"/>
  <c r="K15" i="14"/>
  <c r="K27" i="14"/>
  <c r="K28" i="14"/>
  <c r="J30" i="14"/>
  <c r="K179" i="14"/>
  <c r="J983" i="14"/>
  <c r="J184" i="14"/>
  <c r="K220" i="14"/>
  <c r="J1140" i="14"/>
  <c r="J1288" i="14"/>
  <c r="P1288" i="14" s="1"/>
  <c r="V1288" i="14" s="1"/>
  <c r="AB1288" i="14" s="1"/>
  <c r="AH1288" i="14" s="1"/>
  <c r="AN1288" i="14" s="1"/>
  <c r="AT1288" i="14" s="1"/>
  <c r="AZ1288" i="14" s="1"/>
  <c r="BF1288" i="14" s="1"/>
  <c r="BL1288" i="14" s="1"/>
  <c r="J179" i="14"/>
  <c r="K182" i="14"/>
  <c r="J260" i="14"/>
  <c r="J188" i="14"/>
  <c r="K178" i="14"/>
  <c r="J922" i="14"/>
  <c r="J930" i="14"/>
  <c r="J215" i="14"/>
  <c r="J928" i="14"/>
  <c r="J252" i="14"/>
  <c r="J1229" i="14"/>
  <c r="J131" i="14"/>
  <c r="J254" i="14"/>
  <c r="P254" i="14" s="1"/>
  <c r="J226" i="14"/>
  <c r="K268" i="14"/>
  <c r="K931" i="14"/>
  <c r="J261" i="14"/>
  <c r="K185" i="14"/>
  <c r="K132" i="14"/>
  <c r="J130" i="14"/>
  <c r="J230" i="14"/>
  <c r="J1227" i="14"/>
  <c r="K963" i="14"/>
  <c r="K985" i="14"/>
  <c r="J161" i="14"/>
  <c r="J988" i="14"/>
  <c r="P988" i="14" s="1"/>
  <c r="V988" i="14" s="1"/>
  <c r="AB988" i="14" s="1"/>
  <c r="AH988" i="14" s="1"/>
  <c r="AN988" i="14" s="1"/>
  <c r="AT988" i="14" s="1"/>
  <c r="AZ988" i="14" s="1"/>
  <c r="BF988" i="14" s="1"/>
  <c r="BL988" i="14" s="1"/>
  <c r="K1290" i="14"/>
  <c r="K259" i="14"/>
  <c r="J183" i="14"/>
  <c r="J222" i="14"/>
  <c r="K64" i="14"/>
  <c r="J109" i="14"/>
  <c r="J636" i="14"/>
  <c r="J1076" i="14"/>
  <c r="J799" i="14"/>
  <c r="J299" i="14"/>
  <c r="J499" i="14"/>
  <c r="K1129" i="14"/>
  <c r="K293" i="14"/>
  <c r="K1249" i="14"/>
  <c r="J81" i="14"/>
  <c r="J1128" i="14"/>
  <c r="J1249" i="14"/>
  <c r="P1249" i="14" s="1"/>
  <c r="V1249" i="14" s="1"/>
  <c r="AB1249" i="14" s="1"/>
  <c r="AH1249" i="14" s="1"/>
  <c r="AN1249" i="14" s="1"/>
  <c r="AT1249" i="14" s="1"/>
  <c r="AZ1249" i="14" s="1"/>
  <c r="BF1249" i="14" s="1"/>
  <c r="BL1249" i="14" s="1"/>
  <c r="J53" i="14"/>
  <c r="K303" i="14"/>
  <c r="J771" i="14"/>
  <c r="J496" i="14"/>
  <c r="J659" i="14"/>
  <c r="P659" i="14" s="1"/>
  <c r="K1127" i="14"/>
  <c r="J661" i="14"/>
  <c r="J1037" i="14"/>
  <c r="J1215" i="14"/>
  <c r="J1042" i="14"/>
  <c r="J519" i="14"/>
  <c r="K1228" i="14"/>
  <c r="J801" i="14"/>
  <c r="J523" i="14"/>
  <c r="K39" i="14"/>
  <c r="K769" i="14"/>
  <c r="K1078" i="14"/>
  <c r="K1037" i="14"/>
  <c r="K76" i="14"/>
  <c r="K519" i="14"/>
  <c r="K1083" i="14"/>
  <c r="K1077" i="14"/>
  <c r="K40" i="14"/>
  <c r="K68" i="14"/>
  <c r="K66" i="14"/>
  <c r="K808" i="14"/>
  <c r="K756" i="14"/>
  <c r="K640" i="14"/>
  <c r="K1039" i="14"/>
  <c r="J16" i="14"/>
  <c r="J1144" i="14"/>
  <c r="K979" i="14"/>
  <c r="K265" i="14"/>
  <c r="K254" i="14"/>
  <c r="J1290" i="14"/>
  <c r="P1290" i="14" s="1"/>
  <c r="V1290" i="14" s="1"/>
  <c r="AB1290" i="14" s="1"/>
  <c r="AH1290" i="14" s="1"/>
  <c r="AN1290" i="14" s="1"/>
  <c r="AT1290" i="14" s="1"/>
  <c r="AZ1290" i="14" s="1"/>
  <c r="BF1290" i="14" s="1"/>
  <c r="BL1290" i="14" s="1"/>
  <c r="K251" i="14"/>
  <c r="K299" i="14"/>
  <c r="J285" i="14"/>
  <c r="J755" i="14"/>
  <c r="J1127" i="14"/>
  <c r="K289" i="14"/>
  <c r="K758" i="14"/>
  <c r="K67" i="14"/>
  <c r="K20" i="14"/>
  <c r="J26" i="14"/>
  <c r="K30" i="14"/>
  <c r="K269" i="14"/>
  <c r="J218" i="14"/>
  <c r="J259" i="14"/>
  <c r="K155" i="14"/>
  <c r="K248" i="14"/>
  <c r="J269" i="14"/>
  <c r="K224" i="14"/>
  <c r="J212" i="14"/>
  <c r="P212" i="14" s="1"/>
  <c r="J216" i="14"/>
  <c r="K932" i="14"/>
  <c r="K189" i="14"/>
  <c r="J153" i="14"/>
  <c r="K1142" i="14"/>
  <c r="J1291" i="14"/>
  <c r="P1291" i="14" s="1"/>
  <c r="V1291" i="14" s="1"/>
  <c r="AB1291" i="14" s="1"/>
  <c r="AH1291" i="14" s="1"/>
  <c r="AN1291" i="14" s="1"/>
  <c r="AT1291" i="14" s="1"/>
  <c r="AZ1291" i="14" s="1"/>
  <c r="BF1291" i="14" s="1"/>
  <c r="BL1291" i="14" s="1"/>
  <c r="J965" i="14"/>
  <c r="J162" i="14"/>
  <c r="K213" i="14"/>
  <c r="J185" i="14"/>
  <c r="J132" i="14"/>
  <c r="K271" i="14"/>
  <c r="K968" i="14"/>
  <c r="J210" i="14"/>
  <c r="K926" i="14"/>
  <c r="J925" i="14"/>
  <c r="K190" i="14"/>
  <c r="J190" i="14"/>
  <c r="J137" i="14"/>
  <c r="J159" i="14"/>
  <c r="J969" i="14"/>
  <c r="P969" i="14" s="1"/>
  <c r="V969" i="14" s="1"/>
  <c r="AB969" i="14" s="1"/>
  <c r="AH969" i="14" s="1"/>
  <c r="AN969" i="14" s="1"/>
  <c r="AT969" i="14" s="1"/>
  <c r="AZ969" i="14" s="1"/>
  <c r="BF969" i="14" s="1"/>
  <c r="BL969" i="14" s="1"/>
  <c r="K977" i="14"/>
  <c r="J1354" i="14"/>
  <c r="P1354" i="14" s="1"/>
  <c r="V1354" i="14" s="1"/>
  <c r="AB1354" i="14" s="1"/>
  <c r="AH1354" i="14" s="1"/>
  <c r="AN1354" i="14" s="1"/>
  <c r="AT1354" i="14" s="1"/>
  <c r="AZ1354" i="14" s="1"/>
  <c r="BF1354" i="14" s="1"/>
  <c r="BL1354" i="14" s="1"/>
  <c r="K137" i="14"/>
  <c r="K981" i="14"/>
  <c r="K210" i="14"/>
  <c r="J112" i="14"/>
  <c r="J42" i="14"/>
  <c r="J1053" i="14"/>
  <c r="J1036" i="14"/>
  <c r="K1253" i="14"/>
  <c r="J655" i="14"/>
  <c r="J67" i="14"/>
  <c r="P67" i="14" s="1"/>
  <c r="K1250" i="14"/>
  <c r="J302" i="14"/>
  <c r="K291" i="14"/>
  <c r="J79" i="14"/>
  <c r="K111" i="14"/>
  <c r="K302" i="14"/>
  <c r="J660" i="14"/>
  <c r="K1130" i="14"/>
  <c r="J287" i="14"/>
  <c r="J1052" i="14"/>
  <c r="K1128" i="14"/>
  <c r="J65" i="14"/>
  <c r="J807" i="14"/>
  <c r="J1043" i="14"/>
  <c r="P1043" i="14" s="1"/>
  <c r="V1043" i="14" s="1"/>
  <c r="AB1043" i="14" s="1"/>
  <c r="AH1043" i="14" s="1"/>
  <c r="AN1043" i="14" s="1"/>
  <c r="AT1043" i="14" s="1"/>
  <c r="AZ1043" i="14" s="1"/>
  <c r="BF1043" i="14" s="1"/>
  <c r="BL1043" i="14" s="1"/>
  <c r="J644" i="14"/>
  <c r="J68" i="14"/>
  <c r="J288" i="14"/>
  <c r="K1254" i="14"/>
  <c r="J1083" i="14"/>
  <c r="P1083" i="14" s="1"/>
  <c r="V1083" i="14" s="1"/>
  <c r="AB1083" i="14" s="1"/>
  <c r="AH1083" i="14" s="1"/>
  <c r="AN1083" i="14" s="1"/>
  <c r="AT1083" i="14" s="1"/>
  <c r="AZ1083" i="14" s="1"/>
  <c r="BF1083" i="14" s="1"/>
  <c r="BL1083" i="14" s="1"/>
  <c r="J1077" i="14"/>
  <c r="J77" i="14"/>
  <c r="K496" i="14"/>
  <c r="K93" i="14"/>
  <c r="K53" i="14"/>
  <c r="K644" i="14"/>
  <c r="K1080" i="14"/>
  <c r="K771" i="14"/>
  <c r="K52" i="14"/>
  <c r="K78" i="14"/>
  <c r="K806" i="14"/>
  <c r="K55" i="14"/>
  <c r="K77" i="14"/>
  <c r="K1054" i="14"/>
  <c r="K1183" i="14"/>
  <c r="J1056" i="14"/>
  <c r="J227" i="14"/>
  <c r="J929" i="14"/>
  <c r="J962" i="14"/>
  <c r="J798" i="14"/>
  <c r="K653" i="14"/>
  <c r="K798" i="14"/>
  <c r="K16" i="14"/>
  <c r="K31" i="14"/>
  <c r="J15" i="14"/>
  <c r="K192" i="14"/>
  <c r="J152" i="14"/>
  <c r="K1293" i="14"/>
  <c r="J981" i="14"/>
  <c r="J217" i="14"/>
  <c r="K922" i="14"/>
  <c r="K1143" i="14"/>
  <c r="K1144" i="14"/>
  <c r="K1140" i="14"/>
  <c r="K177" i="14"/>
  <c r="J205" i="14"/>
  <c r="J134" i="14"/>
  <c r="K253" i="14"/>
  <c r="J268" i="14"/>
  <c r="P268" i="14" s="1"/>
  <c r="J178" i="14"/>
  <c r="J1228" i="14"/>
  <c r="K930" i="14"/>
  <c r="J926" i="14"/>
  <c r="K925" i="14"/>
  <c r="K138" i="14"/>
  <c r="K1288" i="14"/>
  <c r="J250" i="14"/>
  <c r="K186" i="14"/>
  <c r="J1292" i="14"/>
  <c r="P1292" i="14" s="1"/>
  <c r="V1292" i="14" s="1"/>
  <c r="AB1292" i="14" s="1"/>
  <c r="AH1292" i="14" s="1"/>
  <c r="AN1292" i="14" s="1"/>
  <c r="AT1292" i="14" s="1"/>
  <c r="AZ1292" i="14" s="1"/>
  <c r="BF1292" i="14" s="1"/>
  <c r="BL1292" i="14" s="1"/>
  <c r="K256" i="14"/>
  <c r="K1139" i="14"/>
  <c r="J248" i="14"/>
  <c r="K964" i="14"/>
  <c r="K214" i="14"/>
  <c r="J987" i="14"/>
  <c r="K267" i="14"/>
  <c r="K206" i="14"/>
  <c r="J1293" i="14"/>
  <c r="P1293" i="14" s="1"/>
  <c r="V1293" i="14" s="1"/>
  <c r="AB1293" i="14" s="1"/>
  <c r="AH1293" i="14" s="1"/>
  <c r="AN1293" i="14" s="1"/>
  <c r="AT1293" i="14" s="1"/>
  <c r="AZ1293" i="14" s="1"/>
  <c r="BF1293" i="14" s="1"/>
  <c r="BL1293" i="14" s="1"/>
  <c r="J1289" i="14"/>
  <c r="P1289" i="14" s="1"/>
  <c r="V1289" i="14" s="1"/>
  <c r="AB1289" i="14" s="1"/>
  <c r="AH1289" i="14" s="1"/>
  <c r="AN1289" i="14" s="1"/>
  <c r="AT1289" i="14" s="1"/>
  <c r="AZ1289" i="14" s="1"/>
  <c r="BF1289" i="14" s="1"/>
  <c r="BL1289" i="14" s="1"/>
  <c r="J985" i="14"/>
  <c r="J219" i="14"/>
  <c r="K297" i="14"/>
  <c r="J290" i="14"/>
  <c r="K1230" i="14"/>
  <c r="J64" i="14"/>
  <c r="P64" i="14" s="1"/>
  <c r="J293" i="14"/>
  <c r="K1056" i="14"/>
  <c r="K298" i="14"/>
  <c r="K285" i="14"/>
  <c r="J497" i="14"/>
  <c r="K1122" i="14"/>
  <c r="J642" i="14"/>
  <c r="J41" i="14"/>
  <c r="P41" i="14" s="1"/>
  <c r="K1123" i="14"/>
  <c r="J802" i="14"/>
  <c r="J495" i="14"/>
  <c r="K524" i="14"/>
  <c r="J111" i="14"/>
  <c r="K287" i="14"/>
  <c r="J44" i="14"/>
  <c r="J1130" i="14"/>
  <c r="P1130" i="14" s="1"/>
  <c r="V1130" i="14" s="1"/>
  <c r="AB1130" i="14" s="1"/>
  <c r="AH1130" i="14" s="1"/>
  <c r="AN1130" i="14" s="1"/>
  <c r="AT1130" i="14" s="1"/>
  <c r="AZ1130" i="14" s="1"/>
  <c r="BF1130" i="14" s="1"/>
  <c r="BL1130" i="14" s="1"/>
  <c r="K294" i="14"/>
  <c r="J1038" i="14"/>
  <c r="K54" i="14"/>
  <c r="J502" i="14"/>
  <c r="J300" i="14"/>
  <c r="K1052" i="14"/>
  <c r="K497" i="14"/>
  <c r="K495" i="14"/>
  <c r="K660" i="14"/>
  <c r="K503" i="14"/>
  <c r="K661" i="14"/>
  <c r="K1353" i="14"/>
  <c r="K1041" i="14"/>
  <c r="K45" i="14"/>
  <c r="K520" i="14"/>
  <c r="K1053" i="14"/>
  <c r="K633" i="14"/>
  <c r="K634" i="14"/>
  <c r="K757" i="14"/>
  <c r="K1214" i="14"/>
  <c r="K518" i="14"/>
  <c r="K637" i="14"/>
  <c r="J114" i="14"/>
  <c r="J150" i="14"/>
  <c r="K228" i="14"/>
  <c r="J961" i="14"/>
  <c r="J211" i="14"/>
  <c r="J921" i="14"/>
  <c r="K923" i="14"/>
  <c r="J52" i="14"/>
  <c r="J522" i="14"/>
  <c r="K114" i="14"/>
  <c r="K69" i="14"/>
  <c r="J653" i="14"/>
  <c r="J1080" i="14"/>
  <c r="J641" i="14"/>
  <c r="P641" i="14" s="1"/>
  <c r="J1057" i="14"/>
  <c r="P1057" i="14" s="1"/>
  <c r="V1057" i="14" s="1"/>
  <c r="AB1057" i="14" s="1"/>
  <c r="AH1057" i="14" s="1"/>
  <c r="AN1057" i="14" s="1"/>
  <c r="AT1057" i="14" s="1"/>
  <c r="AZ1057" i="14" s="1"/>
  <c r="BF1057" i="14" s="1"/>
  <c r="BL1057" i="14" s="1"/>
  <c r="K803" i="14"/>
  <c r="K19" i="14"/>
  <c r="K29" i="14"/>
  <c r="J18" i="14"/>
  <c r="J206" i="14"/>
  <c r="J182" i="14"/>
  <c r="K986" i="14"/>
  <c r="K1289" i="14"/>
  <c r="J221" i="14"/>
  <c r="J258" i="14"/>
  <c r="J192" i="14"/>
  <c r="K1146" i="14"/>
  <c r="J136" i="14"/>
  <c r="J155" i="14"/>
  <c r="J473" i="14"/>
  <c r="P473" i="14" s="1"/>
  <c r="J151" i="14"/>
  <c r="K982" i="14"/>
  <c r="K181" i="14"/>
  <c r="J931" i="14"/>
  <c r="J932" i="14"/>
  <c r="P932" i="14" s="1"/>
  <c r="V932" i="14" s="1"/>
  <c r="AB932" i="14" s="1"/>
  <c r="AH932" i="14" s="1"/>
  <c r="AN932" i="14" s="1"/>
  <c r="AT932" i="14" s="1"/>
  <c r="AZ932" i="14" s="1"/>
  <c r="BF932" i="14" s="1"/>
  <c r="BL932" i="14" s="1"/>
  <c r="J228" i="14"/>
  <c r="K153" i="14"/>
  <c r="J186" i="14"/>
  <c r="K264" i="14"/>
  <c r="K130" i="14"/>
  <c r="J256" i="14"/>
  <c r="J223" i="14"/>
  <c r="J257" i="14"/>
  <c r="J225" i="14"/>
  <c r="K191" i="14"/>
  <c r="J967" i="14"/>
  <c r="J263" i="14"/>
  <c r="K252" i="14"/>
  <c r="J154" i="14"/>
  <c r="J1139" i="14"/>
  <c r="K244" i="14"/>
  <c r="J986" i="14"/>
  <c r="J262" i="14"/>
  <c r="J208" i="14"/>
  <c r="P208" i="14" s="1"/>
  <c r="K263" i="14"/>
  <c r="J805" i="14"/>
  <c r="J640" i="14"/>
  <c r="K300" i="14"/>
  <c r="J808" i="14"/>
  <c r="P808" i="14" s="1"/>
  <c r="V808" i="14" s="1"/>
  <c r="AB808" i="14" s="1"/>
  <c r="AH808" i="14" s="1"/>
  <c r="AN808" i="14" s="1"/>
  <c r="AT808" i="14" s="1"/>
  <c r="AZ808" i="14" s="1"/>
  <c r="BF808" i="14" s="1"/>
  <c r="BL808" i="14" s="1"/>
  <c r="J504" i="14"/>
  <c r="K109" i="14"/>
  <c r="J756" i="14"/>
  <c r="J1121" i="14"/>
  <c r="J525" i="14"/>
  <c r="J654" i="14"/>
  <c r="K286" i="14"/>
  <c r="J110" i="14"/>
  <c r="K1124" i="14"/>
  <c r="J1252" i="14"/>
  <c r="P1252" i="14" s="1"/>
  <c r="V1252" i="14" s="1"/>
  <c r="AB1252" i="14" s="1"/>
  <c r="AH1252" i="14" s="1"/>
  <c r="AN1252" i="14" s="1"/>
  <c r="AT1252" i="14" s="1"/>
  <c r="AZ1252" i="14" s="1"/>
  <c r="BF1252" i="14" s="1"/>
  <c r="BL1252" i="14" s="1"/>
  <c r="K295" i="14"/>
  <c r="K1126" i="14"/>
  <c r="J1181" i="14"/>
  <c r="J521" i="14"/>
  <c r="J524" i="14"/>
  <c r="P524" i="14" s="1"/>
  <c r="J498" i="14"/>
  <c r="J45" i="14"/>
  <c r="J113" i="14"/>
  <c r="J657" i="14"/>
  <c r="J517" i="14"/>
  <c r="J297" i="14"/>
  <c r="J1216" i="14"/>
  <c r="J757" i="14"/>
  <c r="K1354" i="14"/>
  <c r="K654" i="14"/>
  <c r="K642" i="14"/>
  <c r="K802" i="14"/>
  <c r="K521" i="14"/>
  <c r="K807" i="14"/>
  <c r="K656" i="14"/>
  <c r="K1043" i="14"/>
  <c r="K805" i="14"/>
  <c r="K800" i="14"/>
  <c r="K635" i="14"/>
  <c r="K655" i="14"/>
  <c r="K1040" i="14"/>
  <c r="K1079" i="14"/>
  <c r="K79" i="14"/>
  <c r="K1055" i="14"/>
  <c r="J32" i="14"/>
  <c r="J266" i="14"/>
  <c r="J181" i="14"/>
  <c r="J264" i="14"/>
  <c r="J157" i="14"/>
  <c r="J247" i="14"/>
  <c r="K183" i="14"/>
  <c r="J246" i="14"/>
  <c r="K115" i="14"/>
  <c r="J768" i="14"/>
  <c r="K1229" i="14"/>
  <c r="K41" i="14"/>
  <c r="K82" i="14"/>
  <c r="K638" i="14"/>
  <c r="K18" i="14"/>
  <c r="J28" i="14"/>
  <c r="K32" i="14"/>
  <c r="J977" i="14"/>
  <c r="J244" i="14"/>
  <c r="J224" i="14"/>
  <c r="P224" i="14" s="1"/>
  <c r="V224" i="14" s="1"/>
  <c r="AB224" i="14" s="1"/>
  <c r="J1145" i="14"/>
  <c r="K262" i="14"/>
  <c r="J924" i="14"/>
  <c r="K205" i="14"/>
  <c r="K266" i="14"/>
  <c r="K215" i="14"/>
  <c r="K217" i="14"/>
  <c r="K207" i="14"/>
  <c r="J1353" i="14"/>
  <c r="P1353" i="14" s="1"/>
  <c r="V1353" i="14" s="1"/>
  <c r="AB1353" i="14" s="1"/>
  <c r="AH1353" i="14" s="1"/>
  <c r="AN1353" i="14" s="1"/>
  <c r="AT1353" i="14" s="1"/>
  <c r="AZ1353" i="14" s="1"/>
  <c r="BF1353" i="14" s="1"/>
  <c r="BL1353" i="14" s="1"/>
  <c r="K260" i="14"/>
  <c r="K188" i="14"/>
  <c r="K967" i="14"/>
  <c r="J177" i="14"/>
  <c r="J189" i="14"/>
  <c r="P189" i="14" s="1"/>
  <c r="V189" i="14" s="1"/>
  <c r="AB189" i="14" s="1"/>
  <c r="K134" i="14"/>
  <c r="K223" i="14"/>
  <c r="K928" i="14"/>
  <c r="K969" i="14"/>
  <c r="K987" i="14"/>
  <c r="K219" i="14"/>
  <c r="K966" i="14"/>
  <c r="K965" i="14"/>
  <c r="K159" i="14"/>
  <c r="K160" i="14"/>
  <c r="K154" i="14"/>
  <c r="K180" i="14"/>
  <c r="K984" i="14"/>
  <c r="K261" i="14"/>
  <c r="J191" i="14"/>
  <c r="K978" i="14"/>
  <c r="K1145" i="14"/>
  <c r="K135" i="14"/>
  <c r="K230" i="14"/>
  <c r="K255" i="14"/>
  <c r="J1081" i="14"/>
  <c r="J1054" i="14"/>
  <c r="J635" i="14"/>
  <c r="J638" i="14"/>
  <c r="J1183" i="14"/>
  <c r="J1122" i="14"/>
  <c r="P1122" i="14" s="1"/>
  <c r="J115" i="14"/>
  <c r="J769" i="14"/>
  <c r="P769" i="14" s="1"/>
  <c r="J1123" i="14"/>
  <c r="J639" i="14"/>
  <c r="J56" i="14"/>
  <c r="K301" i="14"/>
  <c r="J1213" i="14"/>
  <c r="K108" i="14"/>
  <c r="J656" i="14"/>
  <c r="J754" i="14"/>
  <c r="J69" i="14"/>
  <c r="J804" i="14"/>
  <c r="J759" i="14"/>
  <c r="J758" i="14"/>
  <c r="J108" i="14"/>
  <c r="J54" i="14"/>
  <c r="P54" i="14" s="1"/>
  <c r="V54" i="14" s="1"/>
  <c r="AB54" i="14" s="1"/>
  <c r="J78" i="14"/>
  <c r="J803" i="14"/>
  <c r="P803" i="14" s="1"/>
  <c r="J58" i="14"/>
  <c r="J1251" i="14"/>
  <c r="P1251" i="14" s="1"/>
  <c r="V1251" i="14" s="1"/>
  <c r="AB1251" i="14" s="1"/>
  <c r="AH1251" i="14" s="1"/>
  <c r="AN1251" i="14" s="1"/>
  <c r="AT1251" i="14" s="1"/>
  <c r="AZ1251" i="14" s="1"/>
  <c r="BF1251" i="14" s="1"/>
  <c r="BL1251" i="14" s="1"/>
  <c r="K113" i="14"/>
  <c r="J1040" i="14"/>
  <c r="K1181" i="14"/>
  <c r="K1082" i="14"/>
  <c r="K56" i="14"/>
  <c r="K804" i="14"/>
  <c r="K517" i="14"/>
  <c r="K754" i="14"/>
  <c r="K1081" i="14"/>
  <c r="K1042" i="14"/>
  <c r="K502" i="14"/>
  <c r="K636" i="14"/>
  <c r="K522" i="14"/>
  <c r="K1213" i="14"/>
  <c r="J29" i="14"/>
  <c r="J251" i="14"/>
  <c r="J213" i="14"/>
  <c r="K245" i="14"/>
  <c r="K225" i="14"/>
  <c r="K81" i="14"/>
  <c r="K760" i="14"/>
  <c r="K42" i="14"/>
  <c r="K26" i="14"/>
  <c r="J17" i="14"/>
  <c r="P17" i="14" s="1"/>
  <c r="J20" i="14"/>
  <c r="J267" i="14"/>
  <c r="J978" i="14"/>
  <c r="J1143" i="14"/>
  <c r="K249" i="14"/>
  <c r="J135" i="14"/>
  <c r="J979" i="14"/>
  <c r="K473" i="14"/>
  <c r="K151" i="14"/>
  <c r="K184" i="14"/>
  <c r="J1142" i="14"/>
  <c r="K221" i="14"/>
  <c r="K961" i="14"/>
  <c r="J265" i="14"/>
  <c r="P265" i="14" s="1"/>
  <c r="K212" i="14"/>
  <c r="K216" i="14"/>
  <c r="K250" i="14"/>
  <c r="K229" i="14"/>
  <c r="J927" i="14"/>
  <c r="J966" i="14"/>
  <c r="P966" i="14" s="1"/>
  <c r="K1291" i="14"/>
  <c r="K247" i="14"/>
  <c r="K246" i="14"/>
  <c r="K927" i="14"/>
  <c r="J1141" i="14"/>
  <c r="K257" i="14"/>
  <c r="K1138" i="14"/>
  <c r="K222" i="14"/>
  <c r="K133" i="14"/>
  <c r="K258" i="14"/>
  <c r="J180" i="14"/>
  <c r="J160" i="14"/>
  <c r="J156" i="14"/>
  <c r="J249" i="14"/>
  <c r="J980" i="14"/>
  <c r="P980" i="14" s="1"/>
  <c r="J245" i="14"/>
  <c r="J963" i="14"/>
  <c r="J82" i="14"/>
  <c r="J1217" i="14"/>
  <c r="P1217" i="14" s="1"/>
  <c r="V1217" i="14" s="1"/>
  <c r="AB1217" i="14" s="1"/>
  <c r="AH1217" i="14" s="1"/>
  <c r="AN1217" i="14" s="1"/>
  <c r="AT1217" i="14" s="1"/>
  <c r="AZ1217" i="14" s="1"/>
  <c r="BF1217" i="14" s="1"/>
  <c r="BL1217" i="14" s="1"/>
  <c r="J1214" i="14"/>
  <c r="J633" i="14"/>
  <c r="K112" i="14"/>
  <c r="J1039" i="14"/>
  <c r="J637" i="14"/>
  <c r="J57" i="14"/>
  <c r="K1227" i="14"/>
  <c r="J1124" i="14"/>
  <c r="J1082" i="14"/>
  <c r="J1129" i="14"/>
  <c r="J289" i="14"/>
  <c r="J1078" i="14"/>
  <c r="J291" i="14"/>
  <c r="J304" i="14"/>
  <c r="J770" i="14"/>
  <c r="K110" i="14"/>
  <c r="J80" i="14"/>
  <c r="J1126" i="14"/>
  <c r="P1126" i="14" s="1"/>
  <c r="J1125" i="14"/>
  <c r="J1182" i="14"/>
  <c r="P1182" i="14" s="1"/>
  <c r="J295" i="14"/>
  <c r="J533" i="14"/>
  <c r="J66" i="14"/>
  <c r="J772" i="14"/>
  <c r="P772" i="14" s="1"/>
  <c r="V772" i="14" s="1"/>
  <c r="AB772" i="14" s="1"/>
  <c r="AH772" i="14" s="1"/>
  <c r="AN772" i="14" s="1"/>
  <c r="AT772" i="14" s="1"/>
  <c r="AZ772" i="14" s="1"/>
  <c r="BF772" i="14" s="1"/>
  <c r="BL772" i="14" s="1"/>
  <c r="J634" i="14"/>
  <c r="K533" i="14"/>
  <c r="J1254" i="14"/>
  <c r="K501" i="14"/>
  <c r="K500" i="14"/>
  <c r="K1182" i="14"/>
  <c r="K80" i="14"/>
  <c r="K44" i="14"/>
  <c r="K58" i="14"/>
  <c r="K770" i="14"/>
  <c r="K1217" i="14"/>
  <c r="K1038" i="14"/>
  <c r="K1076" i="14"/>
  <c r="K1216" i="14"/>
  <c r="K639" i="14"/>
  <c r="K799" i="14"/>
  <c r="K643" i="14"/>
  <c r="K1251" i="14"/>
  <c r="AE698" i="1"/>
  <c r="AI698" i="1"/>
  <c r="AJ698" i="1"/>
  <c r="AE1250" i="1"/>
  <c r="AJ689" i="1"/>
  <c r="AI689" i="1"/>
  <c r="D3" i="14"/>
  <c r="J3" i="14" s="1"/>
  <c r="P3" i="14" s="1"/>
  <c r="V3" i="14" s="1"/>
  <c r="AB3" i="14" s="1"/>
  <c r="AH3" i="14" s="1"/>
  <c r="AN3" i="14" s="1"/>
  <c r="AT3" i="14" s="1"/>
  <c r="AZ3" i="14" s="1"/>
  <c r="BF3" i="14" s="1"/>
  <c r="BL3" i="14" s="1"/>
  <c r="AI1250" i="1"/>
  <c r="AI613" i="1"/>
  <c r="AJ613" i="1"/>
  <c r="AI803" i="1"/>
  <c r="AJ803" i="1"/>
  <c r="AJ1126" i="1"/>
  <c r="AL20" i="1"/>
  <c r="AK20" i="1"/>
  <c r="AI1126" i="1"/>
  <c r="AL19" i="1"/>
  <c r="AK19" i="1"/>
  <c r="AI1187" i="1"/>
  <c r="AE1187" i="1"/>
  <c r="AI1336" i="1"/>
  <c r="AE1336" i="1"/>
  <c r="AI1038" i="1"/>
  <c r="AE872" i="1"/>
  <c r="AJ1218" i="1"/>
  <c r="AE1218" i="1"/>
  <c r="AJ1038" i="1"/>
  <c r="AJ1327" i="1"/>
  <c r="AI350" i="1"/>
  <c r="AJ872" i="1"/>
  <c r="AE350" i="1"/>
  <c r="AE1327" i="1"/>
  <c r="AL18" i="1"/>
  <c r="AK18" i="1"/>
  <c r="AL14" i="1"/>
  <c r="AK14" i="1"/>
  <c r="AK15" i="1"/>
  <c r="AL15" i="1"/>
  <c r="AL17" i="1"/>
  <c r="AK17" i="1"/>
  <c r="AJ657" i="1"/>
  <c r="AI657" i="1"/>
  <c r="AI1287" i="1"/>
  <c r="AE1314" i="1"/>
  <c r="AJ1229" i="1"/>
  <c r="AJ847" i="1"/>
  <c r="AE1229" i="1"/>
  <c r="AE1350" i="1"/>
  <c r="AJ1350" i="1"/>
  <c r="AI1350" i="1"/>
  <c r="AJ773" i="1"/>
  <c r="AI773" i="1"/>
  <c r="AE773" i="1"/>
  <c r="AJ1071" i="1"/>
  <c r="AE1071" i="1"/>
  <c r="AI1071" i="1"/>
  <c r="AE786" i="1"/>
  <c r="AJ786" i="1"/>
  <c r="AI786" i="1"/>
  <c r="AJ1057" i="1"/>
  <c r="AI1057" i="1"/>
  <c r="AE1057" i="1"/>
  <c r="AI1204" i="1"/>
  <c r="AE1204" i="1"/>
  <c r="AJ1204" i="1"/>
  <c r="AI1364" i="1"/>
  <c r="AI1314" i="1"/>
  <c r="AE1111" i="1"/>
  <c r="AE902" i="1"/>
  <c r="AJ1364" i="1"/>
  <c r="AI847" i="1"/>
  <c r="AI1021" i="1"/>
  <c r="AJ1111" i="1"/>
  <c r="AI902" i="1"/>
  <c r="AJ1021" i="1"/>
  <c r="AJ1174" i="1"/>
  <c r="AJ1287" i="1"/>
  <c r="AI1174" i="1"/>
  <c r="AJ1081" i="1"/>
  <c r="AI1081" i="1"/>
  <c r="AE1301" i="1"/>
  <c r="AI1301" i="1"/>
  <c r="AE1266" i="1"/>
  <c r="AI1266" i="1"/>
  <c r="AJ1266" i="1"/>
  <c r="AE1262" i="1"/>
  <c r="AI1262" i="1"/>
  <c r="AJ1262" i="1"/>
  <c r="AJ1240" i="1"/>
  <c r="AE1240" i="1"/>
  <c r="AI1240" i="1"/>
  <c r="AE1160" i="1"/>
  <c r="AI1160" i="1"/>
  <c r="AJ1160" i="1"/>
  <c r="AE1143" i="1"/>
  <c r="AI1143" i="1"/>
  <c r="AJ1143" i="1"/>
  <c r="AE1098" i="1"/>
  <c r="AI1098" i="1"/>
  <c r="AJ1098" i="1"/>
  <c r="AE1002" i="1"/>
  <c r="AI1002" i="1"/>
  <c r="AJ1002" i="1"/>
  <c r="AI964" i="1"/>
  <c r="AJ964" i="1"/>
  <c r="AE982" i="1"/>
  <c r="AI982" i="1"/>
  <c r="AJ982" i="1"/>
  <c r="AE946" i="1"/>
  <c r="AI946" i="1"/>
  <c r="AJ946" i="1"/>
  <c r="AE927" i="1"/>
  <c r="AI927" i="1"/>
  <c r="AJ927" i="1"/>
  <c r="AE822" i="1"/>
  <c r="AI822" i="1"/>
  <c r="AJ822" i="1"/>
  <c r="AJ595" i="1"/>
  <c r="AI595" i="1"/>
  <c r="AJ474" i="1"/>
  <c r="AE474" i="1"/>
  <c r="AI385" i="1"/>
  <c r="AE385" i="1"/>
  <c r="AE729" i="1"/>
  <c r="AI640" i="1"/>
  <c r="AE640" i="1"/>
  <c r="AI729" i="1"/>
  <c r="AE675" i="1"/>
  <c r="AJ675" i="1"/>
  <c r="AI675" i="1"/>
  <c r="AE522" i="1"/>
  <c r="AJ522" i="1"/>
  <c r="AI522" i="1"/>
  <c r="AE540" i="1"/>
  <c r="AI540" i="1"/>
  <c r="AJ540" i="1"/>
  <c r="AJ559" i="1"/>
  <c r="AI559" i="1"/>
  <c r="AE500" i="1"/>
  <c r="AI500" i="1"/>
  <c r="AJ500" i="1"/>
  <c r="AI451" i="1"/>
  <c r="AJ451" i="1"/>
  <c r="AJ180" i="1"/>
  <c r="AD14" i="1"/>
  <c r="AE319" i="1"/>
  <c r="AI319" i="1"/>
  <c r="AJ319" i="1"/>
  <c r="AE285" i="1"/>
  <c r="AI285" i="1"/>
  <c r="AJ285" i="1"/>
  <c r="AD13" i="1"/>
  <c r="AD19" i="1"/>
  <c r="AD18" i="1"/>
  <c r="AL13" i="1"/>
  <c r="AD20" i="1"/>
  <c r="AD16" i="1"/>
  <c r="AD17" i="1"/>
  <c r="AD15" i="1"/>
  <c r="AJ59" i="1"/>
  <c r="AI59" i="1"/>
  <c r="AH113" i="1"/>
  <c r="AI133" i="1"/>
  <c r="AI96" i="1"/>
  <c r="AE96" i="1"/>
  <c r="AE71" i="1"/>
  <c r="AI71" i="1"/>
  <c r="AD113" i="1"/>
  <c r="AI113" i="1" s="1"/>
  <c r="AJ81" i="1"/>
  <c r="AI81" i="1"/>
  <c r="AJ133" i="1"/>
  <c r="AI180" i="1"/>
  <c r="AI247" i="1"/>
  <c r="AJ247" i="1"/>
  <c r="AE208" i="1"/>
  <c r="AJ208" i="1"/>
  <c r="AE154" i="1"/>
  <c r="AI154" i="1"/>
  <c r="AI46" i="1"/>
  <c r="AE46" i="1"/>
  <c r="AI33" i="1"/>
  <c r="AE33" i="1"/>
  <c r="AH21" i="1" l="1"/>
  <c r="K99" i="14"/>
  <c r="Q99" i="14"/>
  <c r="W99" i="14"/>
  <c r="AC99" i="14"/>
  <c r="AI99" i="14"/>
  <c r="AO99" i="14"/>
  <c r="AU99" i="14"/>
  <c r="BA99" i="14"/>
  <c r="BG99" i="14"/>
  <c r="BM99" i="14"/>
  <c r="D9" i="14"/>
  <c r="J9" i="14" s="1"/>
  <c r="P9" i="14" s="1"/>
  <c r="V9" i="14" s="1"/>
  <c r="AB9" i="14" s="1"/>
  <c r="AH9" i="14" s="1"/>
  <c r="AN9" i="14" s="1"/>
  <c r="AT9" i="14" s="1"/>
  <c r="AZ9" i="14" s="1"/>
  <c r="BF9" i="14" s="1"/>
  <c r="BL9" i="14" s="1"/>
  <c r="E9" i="14"/>
  <c r="D10" i="14"/>
  <c r="J10" i="14" s="1"/>
  <c r="P10" i="14" s="1"/>
  <c r="V10" i="14" s="1"/>
  <c r="AB10" i="14" s="1"/>
  <c r="AH10" i="14" s="1"/>
  <c r="AN10" i="14" s="1"/>
  <c r="AT10" i="14" s="1"/>
  <c r="AZ10" i="14" s="1"/>
  <c r="BF10" i="14" s="1"/>
  <c r="BL10" i="14" s="1"/>
  <c r="K101" i="14"/>
  <c r="Q101" i="14"/>
  <c r="W101" i="14"/>
  <c r="AC101" i="14"/>
  <c r="AI101" i="14"/>
  <c r="AO101" i="14"/>
  <c r="AU101" i="14"/>
  <c r="BA101" i="14"/>
  <c r="BG101" i="14"/>
  <c r="BM101" i="14"/>
  <c r="K87" i="14"/>
  <c r="Q87" i="14"/>
  <c r="W87" i="14"/>
  <c r="AC87" i="14"/>
  <c r="AI87" i="14"/>
  <c r="AO87" i="14"/>
  <c r="AU87" i="14"/>
  <c r="BA87" i="14"/>
  <c r="BG87" i="14"/>
  <c r="BM87" i="14"/>
  <c r="K88" i="14"/>
  <c r="Q88" i="14"/>
  <c r="W88" i="14"/>
  <c r="AC88" i="14"/>
  <c r="AI88" i="14"/>
  <c r="AO88" i="14"/>
  <c r="AU88" i="14"/>
  <c r="BA88" i="14"/>
  <c r="BG88" i="14"/>
  <c r="BM88" i="14"/>
  <c r="K100" i="14"/>
  <c r="Q100" i="14"/>
  <c r="W100" i="14"/>
  <c r="AC100" i="14"/>
  <c r="AI100" i="14"/>
  <c r="AO100" i="14"/>
  <c r="AU100" i="14"/>
  <c r="BA100" i="14"/>
  <c r="BG100" i="14"/>
  <c r="BM100" i="14"/>
  <c r="K102" i="14"/>
  <c r="Q102" i="14"/>
  <c r="W102" i="14"/>
  <c r="AC102" i="14"/>
  <c r="AI102" i="14"/>
  <c r="AO102" i="14"/>
  <c r="AU102" i="14"/>
  <c r="BA102" i="14"/>
  <c r="BG102" i="14"/>
  <c r="BM102" i="14"/>
  <c r="E10" i="14"/>
  <c r="K90" i="14"/>
  <c r="Q90" i="14"/>
  <c r="W90" i="14"/>
  <c r="AC90" i="14"/>
  <c r="AI90" i="14"/>
  <c r="AO90" i="14"/>
  <c r="AU90" i="14"/>
  <c r="BA90" i="14"/>
  <c r="BG90" i="14"/>
  <c r="BM90" i="14"/>
  <c r="K89" i="14"/>
  <c r="Q89" i="14"/>
  <c r="W89" i="14"/>
  <c r="AC89" i="14"/>
  <c r="AI89" i="14"/>
  <c r="AO89" i="14"/>
  <c r="AU89" i="14"/>
  <c r="BA89" i="14"/>
  <c r="BG89" i="14"/>
  <c r="BM89" i="14"/>
  <c r="BA6" i="14"/>
  <c r="BG6" i="14"/>
  <c r="BA98" i="14"/>
  <c r="BG98" i="14"/>
  <c r="BA91" i="14"/>
  <c r="BG91" i="14"/>
  <c r="BA96" i="14"/>
  <c r="BG96" i="14"/>
  <c r="BA97" i="14"/>
  <c r="BG97" i="14"/>
  <c r="BA95" i="14"/>
  <c r="BG95" i="14"/>
  <c r="BA94" i="14"/>
  <c r="BG94" i="14"/>
  <c r="BA92" i="14"/>
  <c r="BG92" i="14"/>
  <c r="AO98" i="14"/>
  <c r="AU98" i="14"/>
  <c r="AO94" i="14"/>
  <c r="AU94" i="14"/>
  <c r="AO97" i="14"/>
  <c r="AU97" i="14"/>
  <c r="AO95" i="14"/>
  <c r="AU95" i="14"/>
  <c r="AO92" i="14"/>
  <c r="AU92" i="14"/>
  <c r="AO91" i="14"/>
  <c r="AU91" i="14"/>
  <c r="AO6" i="14"/>
  <c r="AU6" i="14"/>
  <c r="AO96" i="14"/>
  <c r="AU96" i="14"/>
  <c r="AN832" i="14"/>
  <c r="AC95" i="14"/>
  <c r="AI95" i="14"/>
  <c r="AC96" i="14"/>
  <c r="AI96" i="14"/>
  <c r="AH1167" i="14"/>
  <c r="AH348" i="14"/>
  <c r="AH579" i="14"/>
  <c r="AH1224" i="14"/>
  <c r="AH1021" i="14"/>
  <c r="AH1015" i="14"/>
  <c r="AC92" i="14"/>
  <c r="AI92" i="14"/>
  <c r="AC97" i="14"/>
  <c r="AI97" i="14"/>
  <c r="AH694" i="14"/>
  <c r="AH534" i="14"/>
  <c r="AN534" i="14" s="1"/>
  <c r="AH330" i="14"/>
  <c r="AC98" i="14"/>
  <c r="AI98" i="14"/>
  <c r="AH355" i="14"/>
  <c r="AH565" i="14"/>
  <c r="AN565" i="14" s="1"/>
  <c r="AH224" i="14"/>
  <c r="AC94" i="14"/>
  <c r="AI94" i="14"/>
  <c r="AC6" i="14"/>
  <c r="AI6" i="14"/>
  <c r="AH449" i="14"/>
  <c r="AH920" i="14"/>
  <c r="AH1198" i="14"/>
  <c r="AH324" i="14"/>
  <c r="AH1255" i="14"/>
  <c r="AH948" i="14"/>
  <c r="AH1170" i="14"/>
  <c r="AH432" i="14"/>
  <c r="AH557" i="14"/>
  <c r="AH189" i="14"/>
  <c r="AC91" i="14"/>
  <c r="AI91" i="14"/>
  <c r="AH1018" i="14"/>
  <c r="AH1106" i="14"/>
  <c r="AH1225" i="14"/>
  <c r="AH1160" i="14"/>
  <c r="AH730" i="14"/>
  <c r="AH820" i="14"/>
  <c r="AH848" i="14"/>
  <c r="AH54" i="14"/>
  <c r="AH1280" i="14"/>
  <c r="AH428" i="14"/>
  <c r="AH1295" i="14"/>
  <c r="AH321" i="14"/>
  <c r="AH393" i="14"/>
  <c r="AH1097" i="14"/>
  <c r="AN1097" i="14" s="1"/>
  <c r="AB1265" i="14"/>
  <c r="AB1154" i="14"/>
  <c r="AB1189" i="14"/>
  <c r="AB563" i="14"/>
  <c r="AB782" i="14"/>
  <c r="AB875" i="14"/>
  <c r="AB614" i="14"/>
  <c r="AH614" i="14" s="1"/>
  <c r="AN614" i="14" s="1"/>
  <c r="AB908" i="14"/>
  <c r="AH908" i="14" s="1"/>
  <c r="AB433" i="14"/>
  <c r="AB1333" i="14"/>
  <c r="AB425" i="14"/>
  <c r="AB1322" i="14"/>
  <c r="AH1322" i="14" s="1"/>
  <c r="AB1168" i="14"/>
  <c r="AB1268" i="14"/>
  <c r="AB841" i="14"/>
  <c r="AH841" i="14" s="1"/>
  <c r="AB1159" i="14"/>
  <c r="AB1320" i="14"/>
  <c r="AB1348" i="14"/>
  <c r="AB997" i="14"/>
  <c r="AH997" i="14" s="1"/>
  <c r="AB1188" i="14"/>
  <c r="AH1188" i="14" s="1"/>
  <c r="AB1236" i="14"/>
  <c r="AB609" i="14"/>
  <c r="AB327" i="14"/>
  <c r="AH327" i="14" s="1"/>
  <c r="AB349" i="14"/>
  <c r="AH349" i="14" s="1"/>
  <c r="AB453" i="14"/>
  <c r="AB392" i="14"/>
  <c r="AB1336" i="14"/>
  <c r="AB685" i="14"/>
  <c r="AH685" i="14" s="1"/>
  <c r="AB1349" i="14"/>
  <c r="AB397" i="14"/>
  <c r="AB284" i="14"/>
  <c r="AB1092" i="14"/>
  <c r="AB833" i="14"/>
  <c r="AB1066" i="14"/>
  <c r="AH1066" i="14" s="1"/>
  <c r="AB1233" i="14"/>
  <c r="AH1233" i="14" s="1"/>
  <c r="AB384" i="14"/>
  <c r="AB431" i="14"/>
  <c r="AB1286" i="14"/>
  <c r="AB1294" i="14"/>
  <c r="AB681" i="14"/>
  <c r="AB704" i="14"/>
  <c r="AB455" i="14"/>
  <c r="AH455" i="14" s="1"/>
  <c r="AB732" i="14"/>
  <c r="AH732" i="14" s="1"/>
  <c r="AN732" i="14" s="1"/>
  <c r="AB477" i="14"/>
  <c r="AH477" i="14" s="1"/>
  <c r="AB479" i="14"/>
  <c r="AB471" i="14"/>
  <c r="AB325" i="14"/>
  <c r="AB943" i="14"/>
  <c r="AB1314" i="14"/>
  <c r="AB386" i="14"/>
  <c r="AB899" i="14"/>
  <c r="AH899" i="14" s="1"/>
  <c r="AB726" i="14"/>
  <c r="AH726" i="14" s="1"/>
  <c r="AB728" i="14"/>
  <c r="AB1267" i="14"/>
  <c r="AB395" i="14"/>
  <c r="AB594" i="14"/>
  <c r="AB617" i="14"/>
  <c r="AB590" i="14"/>
  <c r="AH590" i="14" s="1"/>
  <c r="AB829" i="14"/>
  <c r="AB430" i="14"/>
  <c r="AH430" i="14" s="1"/>
  <c r="AB573" i="14"/>
  <c r="AB608" i="14"/>
  <c r="AB871" i="14"/>
  <c r="AB596" i="14"/>
  <c r="AB1298" i="14"/>
  <c r="AB1344" i="14"/>
  <c r="AH1344" i="14" s="1"/>
  <c r="AB1006" i="14"/>
  <c r="AH1006" i="14" s="1"/>
  <c r="AB781" i="14"/>
  <c r="AB767" i="14"/>
  <c r="AB1098" i="14"/>
  <c r="AB879" i="14"/>
  <c r="AB351" i="14"/>
  <c r="AB326" i="14"/>
  <c r="AB1200" i="14"/>
  <c r="AH1200" i="14" s="1"/>
  <c r="AB1337" i="14"/>
  <c r="AH1337" i="14" s="1"/>
  <c r="AN1337" i="14" s="1"/>
  <c r="AB1297" i="14"/>
  <c r="AH1297" i="14" s="1"/>
  <c r="AB571" i="14"/>
  <c r="AB821" i="14"/>
  <c r="AB672" i="14"/>
  <c r="AB1270" i="14"/>
  <c r="AB414" i="14"/>
  <c r="AB1266" i="14"/>
  <c r="AB1345" i="14"/>
  <c r="AH1345" i="14" s="1"/>
  <c r="AB857" i="14"/>
  <c r="AH857" i="14" s="1"/>
  <c r="AB478" i="14"/>
  <c r="AB541" i="14"/>
  <c r="AB1350" i="14"/>
  <c r="AB538" i="14"/>
  <c r="AB1235" i="14"/>
  <c r="AB1020" i="14"/>
  <c r="AH1020" i="14" s="1"/>
  <c r="AB786" i="14"/>
  <c r="AB818" i="14"/>
  <c r="AH818" i="14" s="1"/>
  <c r="AB1296" i="14"/>
  <c r="AB500" i="14"/>
  <c r="AB1311" i="14"/>
  <c r="AB702" i="14"/>
  <c r="AB129" i="14"/>
  <c r="AB734" i="14"/>
  <c r="AH734" i="14" s="1"/>
  <c r="AB705" i="14"/>
  <c r="AH705" i="14" s="1"/>
  <c r="AB1283" i="14"/>
  <c r="AB1244" i="14"/>
  <c r="AB382" i="14"/>
  <c r="AB1284" i="14"/>
  <c r="AB475" i="14"/>
  <c r="AB322" i="14"/>
  <c r="AB283" i="14"/>
  <c r="AH283" i="14" s="1"/>
  <c r="AB1105" i="14"/>
  <c r="AH1105" i="14" s="1"/>
  <c r="AB783" i="14"/>
  <c r="AH783" i="14" s="1"/>
  <c r="AB1347" i="14"/>
  <c r="AB682" i="14"/>
  <c r="AB328" i="14"/>
  <c r="AB1346" i="14"/>
  <c r="AB1234" i="14"/>
  <c r="AB696" i="14"/>
  <c r="V966" i="14"/>
  <c r="V803" i="14"/>
  <c r="V641" i="14"/>
  <c r="V851" i="14"/>
  <c r="V366" i="14"/>
  <c r="V383" i="14"/>
  <c r="V1067" i="14"/>
  <c r="V420" i="14"/>
  <c r="V707" i="14"/>
  <c r="V595" i="14"/>
  <c r="V1285" i="14"/>
  <c r="V960" i="14"/>
  <c r="V872" i="14"/>
  <c r="V577" i="14"/>
  <c r="V1004" i="14"/>
  <c r="V416" i="14"/>
  <c r="V396" i="14"/>
  <c r="V733" i="14"/>
  <c r="V421" i="14"/>
  <c r="V540" i="14"/>
  <c r="AB540" i="14" s="1"/>
  <c r="V536" i="14"/>
  <c r="V1111" i="14"/>
  <c r="V569" i="14"/>
  <c r="V673" i="14"/>
  <c r="AB673" i="14" s="1"/>
  <c r="AH673" i="14" s="1"/>
  <c r="V282" i="14"/>
  <c r="V615" i="14"/>
  <c r="V706" i="14"/>
  <c r="V607" i="14"/>
  <c r="AB607" i="14" s="1"/>
  <c r="V555" i="14"/>
  <c r="V909" i="14"/>
  <c r="V675" i="14"/>
  <c r="V365" i="14"/>
  <c r="V700" i="14"/>
  <c r="V1281" i="14"/>
  <c r="V859" i="14"/>
  <c r="V400" i="14"/>
  <c r="V831" i="14"/>
  <c r="V1158" i="14"/>
  <c r="V947" i="14"/>
  <c r="V574" i="14"/>
  <c r="V364" i="14"/>
  <c r="V1331" i="14"/>
  <c r="V576" i="14"/>
  <c r="V323" i="14"/>
  <c r="V847" i="14"/>
  <c r="V567" i="14"/>
  <c r="V566" i="14"/>
  <c r="V883" i="14"/>
  <c r="V1310" i="14"/>
  <c r="V708" i="14"/>
  <c r="V1226" i="14"/>
  <c r="V1075" i="14"/>
  <c r="AB1075" i="14" s="1"/>
  <c r="V850" i="14"/>
  <c r="V1068" i="14"/>
  <c r="V784" i="14"/>
  <c r="V556" i="14"/>
  <c r="AB556" i="14" s="1"/>
  <c r="V476" i="14"/>
  <c r="V1169" i="14"/>
  <c r="V880" i="14"/>
  <c r="V998" i="14"/>
  <c r="AB998" i="14" s="1"/>
  <c r="V333" i="14"/>
  <c r="V1330" i="14"/>
  <c r="V1247" i="14"/>
  <c r="V877" i="14"/>
  <c r="V905" i="14"/>
  <c r="V451" i="14"/>
  <c r="V912" i="14"/>
  <c r="V560" i="14"/>
  <c r="V699" i="14"/>
  <c r="V361" i="14"/>
  <c r="V483" i="14"/>
  <c r="V535" i="14"/>
  <c r="V1180" i="14"/>
  <c r="V709" i="14"/>
  <c r="V822" i="14"/>
  <c r="V1094" i="14"/>
  <c r="V591" i="14"/>
  <c r="V1182" i="14"/>
  <c r="V265" i="14"/>
  <c r="V208" i="14"/>
  <c r="V473" i="14"/>
  <c r="V64" i="14"/>
  <c r="V268" i="14"/>
  <c r="V659" i="14"/>
  <c r="AB659" i="14" s="1"/>
  <c r="Q95" i="14"/>
  <c r="W95" i="14"/>
  <c r="Q97" i="14"/>
  <c r="W97" i="14"/>
  <c r="Q91" i="14"/>
  <c r="W91" i="14"/>
  <c r="V388" i="14"/>
  <c r="AB388" i="14" s="1"/>
  <c r="V1005" i="14"/>
  <c r="V826" i="14"/>
  <c r="V360" i="14"/>
  <c r="V797" i="14"/>
  <c r="V570" i="14"/>
  <c r="V727" i="14"/>
  <c r="V852" i="14"/>
  <c r="V394" i="14"/>
  <c r="V701" i="14"/>
  <c r="V592" i="14"/>
  <c r="V320" i="14"/>
  <c r="V539" i="14"/>
  <c r="AB539" i="14" s="1"/>
  <c r="AH539" i="14" s="1"/>
  <c r="V1171" i="14"/>
  <c r="V828" i="14"/>
  <c r="AB828" i="14" s="1"/>
  <c r="V1187" i="14"/>
  <c r="V1019" i="14"/>
  <c r="AB1019" i="14" s="1"/>
  <c r="V613" i="14"/>
  <c r="V481" i="14"/>
  <c r="V454" i="14"/>
  <c r="V1109" i="14"/>
  <c r="V739" i="14"/>
  <c r="V753" i="14"/>
  <c r="V1282" i="14"/>
  <c r="V1199" i="14"/>
  <c r="V419" i="14"/>
  <c r="V950" i="14"/>
  <c r="V674" i="14"/>
  <c r="V1108" i="14"/>
  <c r="AB1108" i="14" s="1"/>
  <c r="V881" i="14"/>
  <c r="V562" i="14"/>
  <c r="AB562" i="14" s="1"/>
  <c r="V446" i="14"/>
  <c r="V710" i="14"/>
  <c r="AB710" i="14" s="1"/>
  <c r="V350" i="14"/>
  <c r="V1155" i="14"/>
  <c r="V474" i="14"/>
  <c r="V698" i="14"/>
  <c r="V769" i="14"/>
  <c r="V843" i="14"/>
  <c r="V619" i="14"/>
  <c r="V827" i="14"/>
  <c r="V1173" i="14"/>
  <c r="V317" i="14"/>
  <c r="V1245" i="14"/>
  <c r="V844" i="14"/>
  <c r="AB844" i="14" s="1"/>
  <c r="V456" i="14"/>
  <c r="V740" i="14"/>
  <c r="AB740" i="14" s="1"/>
  <c r="V856" i="14"/>
  <c r="V731" i="14"/>
  <c r="AB731" i="14" s="1"/>
  <c r="V281" i="14"/>
  <c r="V418" i="14"/>
  <c r="V1184" i="14"/>
  <c r="V904" i="14"/>
  <c r="V1156" i="14"/>
  <c r="V618" i="14"/>
  <c r="V873" i="14"/>
  <c r="V855" i="14"/>
  <c r="V1185" i="14"/>
  <c r="V1112" i="14"/>
  <c r="V558" i="14"/>
  <c r="V819" i="14"/>
  <c r="AB819" i="14" s="1"/>
  <c r="V901" i="14"/>
  <c r="V903" i="14"/>
  <c r="AB903" i="14" s="1"/>
  <c r="V447" i="14"/>
  <c r="V1248" i="14"/>
  <c r="AB1248" i="14" s="1"/>
  <c r="V911" i="14"/>
  <c r="V482" i="14"/>
  <c r="V874" i="14"/>
  <c r="V575" i="14"/>
  <c r="V1126" i="14"/>
  <c r="V254" i="14"/>
  <c r="Q96" i="14"/>
  <c r="W96" i="14"/>
  <c r="V1002" i="14"/>
  <c r="AB1002" i="14" s="1"/>
  <c r="V1157" i="14"/>
  <c r="V1017" i="14"/>
  <c r="AB1017" i="14" s="1"/>
  <c r="AH1017" i="14" s="1"/>
  <c r="V789" i="14"/>
  <c r="V976" i="14"/>
  <c r="V316" i="14"/>
  <c r="V1093" i="14"/>
  <c r="V1204" i="14"/>
  <c r="V387" i="14"/>
  <c r="V318" i="14"/>
  <c r="V427" i="14"/>
  <c r="V359" i="14"/>
  <c r="V559" i="14"/>
  <c r="V902" i="14"/>
  <c r="V1003" i="14"/>
  <c r="AB1003" i="14" s="1"/>
  <c r="V684" i="14"/>
  <c r="V683" i="14"/>
  <c r="AB683" i="14" s="1"/>
  <c r="V1007" i="14"/>
  <c r="V597" i="14"/>
  <c r="AB597" i="14" s="1"/>
  <c r="V1110" i="14"/>
  <c r="V824" i="14"/>
  <c r="V352" i="14"/>
  <c r="V593" i="14"/>
  <c r="V280" i="14"/>
  <c r="V424" i="14"/>
  <c r="V480" i="14"/>
  <c r="V944" i="14"/>
  <c r="V385" i="14"/>
  <c r="V825" i="14"/>
  <c r="V1137" i="14"/>
  <c r="V1070" i="14"/>
  <c r="AB1070" i="14" s="1"/>
  <c r="V357" i="14"/>
  <c r="V787" i="14"/>
  <c r="AB787" i="14" s="1"/>
  <c r="V611" i="14"/>
  <c r="V900" i="14"/>
  <c r="AB900" i="14" s="1"/>
  <c r="V1122" i="14"/>
  <c r="V67" i="14"/>
  <c r="V212" i="14"/>
  <c r="Q92" i="14"/>
  <c r="W92" i="14"/>
  <c r="V362" i="14"/>
  <c r="V537" i="14"/>
  <c r="V1309" i="14"/>
  <c r="V426" i="14"/>
  <c r="V472" i="14"/>
  <c r="V711" i="14"/>
  <c r="V878" i="14"/>
  <c r="V1016" i="14"/>
  <c r="AB1016" i="14" s="1"/>
  <c r="V363" i="14"/>
  <c r="V1001" i="14"/>
  <c r="AB1001" i="14" s="1"/>
  <c r="V999" i="14"/>
  <c r="V906" i="14"/>
  <c r="AB906" i="14" s="1"/>
  <c r="V331" i="14"/>
  <c r="V854" i="14"/>
  <c r="V1174" i="14"/>
  <c r="V823" i="14"/>
  <c r="V949" i="14"/>
  <c r="V354" i="14"/>
  <c r="V610" i="14"/>
  <c r="V572" i="14"/>
  <c r="V1312" i="14"/>
  <c r="V1201" i="14"/>
  <c r="V1332" i="14"/>
  <c r="V415" i="14"/>
  <c r="AB415" i="14" s="1"/>
  <c r="V1313" i="14"/>
  <c r="V319" i="14"/>
  <c r="AB319" i="14" s="1"/>
  <c r="V417" i="14"/>
  <c r="V389" i="14"/>
  <c r="AB389" i="14" s="1"/>
  <c r="V980" i="14"/>
  <c r="V17" i="14"/>
  <c r="V41" i="14"/>
  <c r="Q98" i="14"/>
  <c r="W98" i="14"/>
  <c r="V332" i="14"/>
  <c r="V429" i="14"/>
  <c r="V612" i="14"/>
  <c r="V945" i="14"/>
  <c r="V399" i="14"/>
  <c r="V876" i="14"/>
  <c r="V561" i="14"/>
  <c r="V616" i="14"/>
  <c r="AB616" i="14" s="1"/>
  <c r="V830" i="14"/>
  <c r="V1246" i="14"/>
  <c r="AB1246" i="14" s="1"/>
  <c r="V1334" i="14"/>
  <c r="V853" i="14"/>
  <c r="AB853" i="14" s="1"/>
  <c r="V578" i="14"/>
  <c r="V391" i="14"/>
  <c r="V1271" i="14"/>
  <c r="V1022" i="14"/>
  <c r="V448" i="14"/>
  <c r="V946" i="14"/>
  <c r="V884" i="14"/>
  <c r="V842" i="14"/>
  <c r="V329" i="14"/>
  <c r="V398" i="14"/>
  <c r="V907" i="14"/>
  <c r="V356" i="14"/>
  <c r="AB356" i="14" s="1"/>
  <c r="V1202" i="14"/>
  <c r="V676" i="14"/>
  <c r="AB676" i="14" s="1"/>
  <c r="V1212" i="14"/>
  <c r="V846" i="14"/>
  <c r="AB846" i="14" s="1"/>
  <c r="V736" i="14"/>
  <c r="V735" i="14"/>
  <c r="V452" i="14"/>
  <c r="V390" i="14"/>
  <c r="V524" i="14"/>
  <c r="Q94" i="14"/>
  <c r="W94" i="14"/>
  <c r="Q6" i="14"/>
  <c r="W6" i="14"/>
  <c r="V367" i="14"/>
  <c r="AB367" i="14" s="1"/>
  <c r="V353" i="14"/>
  <c r="V1186" i="14"/>
  <c r="AB1186" i="14" s="1"/>
  <c r="V712" i="14"/>
  <c r="V1120" i="14"/>
  <c r="V1035" i="14"/>
  <c r="V738" i="14"/>
  <c r="V358" i="14"/>
  <c r="V1000" i="14"/>
  <c r="V703" i="14"/>
  <c r="V450" i="14"/>
  <c r="V1308" i="14"/>
  <c r="V785" i="14"/>
  <c r="V1095" i="14"/>
  <c r="V1113" i="14"/>
  <c r="AB1113" i="14" s="1"/>
  <c r="V695" i="14"/>
  <c r="V882" i="14"/>
  <c r="AB882" i="14" s="1"/>
  <c r="V422" i="14"/>
  <c r="V1069" i="14"/>
  <c r="AB1069" i="14" s="1"/>
  <c r="V849" i="14"/>
  <c r="V1172" i="14"/>
  <c r="V845" i="14"/>
  <c r="V423" i="14"/>
  <c r="V1051" i="14"/>
  <c r="V1203" i="14"/>
  <c r="V858" i="14"/>
  <c r="V1096" i="14"/>
  <c r="V568" i="14"/>
  <c r="V788" i="14"/>
  <c r="V737" i="14"/>
  <c r="V1107" i="14"/>
  <c r="AB1107" i="14" s="1"/>
  <c r="V564" i="14"/>
  <c r="V1335" i="14"/>
  <c r="AB1335" i="14" s="1"/>
  <c r="V1243" i="14"/>
  <c r="V729" i="14"/>
  <c r="AB729" i="14" s="1"/>
  <c r="V484" i="14"/>
  <c r="V697" i="14"/>
  <c r="V910" i="14"/>
  <c r="P291" i="14"/>
  <c r="P135" i="14"/>
  <c r="P768" i="14"/>
  <c r="P258" i="14"/>
  <c r="P290" i="14"/>
  <c r="P304" i="14"/>
  <c r="P156" i="14"/>
  <c r="P979" i="14"/>
  <c r="V979" i="14" s="1"/>
  <c r="P29" i="14"/>
  <c r="P108" i="14"/>
  <c r="P1081" i="14"/>
  <c r="P157" i="14"/>
  <c r="V157" i="14" s="1"/>
  <c r="P517" i="14"/>
  <c r="P1181" i="14"/>
  <c r="P110" i="14"/>
  <c r="P154" i="14"/>
  <c r="V154" i="14" s="1"/>
  <c r="P257" i="14"/>
  <c r="P192" i="14"/>
  <c r="P206" i="14"/>
  <c r="P929" i="14"/>
  <c r="P65" i="14"/>
  <c r="P1053" i="14"/>
  <c r="P1125" i="14"/>
  <c r="P160" i="14"/>
  <c r="V160" i="14" s="1"/>
  <c r="P504" i="14"/>
  <c r="P18" i="14"/>
  <c r="P82" i="14"/>
  <c r="P181" i="14"/>
  <c r="V181" i="14" s="1"/>
  <c r="P112" i="14"/>
  <c r="P289" i="14"/>
  <c r="P1039" i="14"/>
  <c r="P963" i="14"/>
  <c r="V963" i="14" s="1"/>
  <c r="P804" i="14"/>
  <c r="P191" i="14"/>
  <c r="P977" i="14"/>
  <c r="P266" i="14"/>
  <c r="P45" i="14"/>
  <c r="P654" i="14"/>
  <c r="P262" i="14"/>
  <c r="P263" i="14"/>
  <c r="V263" i="14" s="1"/>
  <c r="AB263" i="14" s="1"/>
  <c r="P1080" i="14"/>
  <c r="P114" i="14"/>
  <c r="P205" i="14"/>
  <c r="P68" i="14"/>
  <c r="V68" i="14" s="1"/>
  <c r="P1052" i="14"/>
  <c r="P636" i="14"/>
  <c r="P1140" i="14"/>
  <c r="P505" i="14"/>
  <c r="V505" i="14" s="1"/>
  <c r="P229" i="14"/>
  <c r="P27" i="14"/>
  <c r="P758" i="14"/>
  <c r="P151" i="14"/>
  <c r="P111" i="14"/>
  <c r="P227" i="14"/>
  <c r="P42" i="14"/>
  <c r="P637" i="14"/>
  <c r="V637" i="14" s="1"/>
  <c r="P927" i="14"/>
  <c r="P58" i="14"/>
  <c r="P228" i="14"/>
  <c r="P150" i="14"/>
  <c r="V150" i="14" s="1"/>
  <c r="P250" i="14"/>
  <c r="P152" i="14"/>
  <c r="P66" i="14"/>
  <c r="P80" i="14"/>
  <c r="V80" i="14" s="1"/>
  <c r="P1129" i="14"/>
  <c r="V1129" i="14" s="1"/>
  <c r="P245" i="14"/>
  <c r="V245" i="14" s="1"/>
  <c r="P1143" i="14"/>
  <c r="P69" i="14"/>
  <c r="P56" i="14"/>
  <c r="P1183" i="14"/>
  <c r="P924" i="14"/>
  <c r="P246" i="14"/>
  <c r="P32" i="14"/>
  <c r="V32" i="14" s="1"/>
  <c r="P498" i="14"/>
  <c r="V498" i="14" s="1"/>
  <c r="P525" i="14"/>
  <c r="P986" i="14"/>
  <c r="P967" i="14"/>
  <c r="P931" i="14"/>
  <c r="P155" i="14"/>
  <c r="P653" i="14"/>
  <c r="V653" i="14" s="1"/>
  <c r="P495" i="14"/>
  <c r="P293" i="14"/>
  <c r="V293" i="14" s="1"/>
  <c r="P219" i="14"/>
  <c r="P1228" i="14"/>
  <c r="P644" i="14"/>
  <c r="P287" i="14"/>
  <c r="P79" i="14"/>
  <c r="P655" i="14"/>
  <c r="V655" i="14" s="1"/>
  <c r="AB655" i="14" s="1"/>
  <c r="P218" i="14"/>
  <c r="V218" i="14" s="1"/>
  <c r="P755" i="14"/>
  <c r="P1037" i="14"/>
  <c r="P1213" i="14"/>
  <c r="P264" i="14"/>
  <c r="P657" i="14"/>
  <c r="P223" i="14"/>
  <c r="P522" i="14"/>
  <c r="V522" i="14" s="1"/>
  <c r="P634" i="14"/>
  <c r="V634" i="14" s="1"/>
  <c r="P180" i="14"/>
  <c r="V180" i="14" s="1"/>
  <c r="P759" i="14"/>
  <c r="P256" i="14"/>
  <c r="P52" i="14"/>
  <c r="P248" i="14"/>
  <c r="P288" i="14"/>
  <c r="P216" i="14"/>
  <c r="P533" i="14"/>
  <c r="V533" i="14" s="1"/>
  <c r="P1082" i="14"/>
  <c r="V1082" i="14" s="1"/>
  <c r="P978" i="14"/>
  <c r="P1040" i="14"/>
  <c r="P78" i="14"/>
  <c r="P754" i="14"/>
  <c r="P639" i="14"/>
  <c r="P638" i="14"/>
  <c r="V638" i="14" s="1"/>
  <c r="AB638" i="14" s="1"/>
  <c r="P757" i="14"/>
  <c r="P1121" i="14"/>
  <c r="V1121" i="14" s="1"/>
  <c r="P640" i="14"/>
  <c r="P136" i="14"/>
  <c r="P921" i="14"/>
  <c r="P802" i="14"/>
  <c r="P497" i="14"/>
  <c r="P985" i="14"/>
  <c r="V985" i="14" s="1"/>
  <c r="P987" i="14"/>
  <c r="V987" i="14" s="1"/>
  <c r="AB987" i="14" s="1"/>
  <c r="P178" i="14"/>
  <c r="P15" i="14"/>
  <c r="P77" i="14"/>
  <c r="P153" i="14"/>
  <c r="P285" i="14"/>
  <c r="P1142" i="14"/>
  <c r="P926" i="14"/>
  <c r="V926" i="14" s="1"/>
  <c r="AB926" i="14" s="1"/>
  <c r="AH926" i="14" s="1"/>
  <c r="P1144" i="14"/>
  <c r="V1144" i="14" s="1"/>
  <c r="P177" i="14"/>
  <c r="V177" i="14" s="1"/>
  <c r="AB177" i="14" s="1"/>
  <c r="P244" i="14"/>
  <c r="P113" i="14"/>
  <c r="P642" i="14"/>
  <c r="P295" i="14"/>
  <c r="P1124" i="14"/>
  <c r="P633" i="14"/>
  <c r="P267" i="14"/>
  <c r="V267" i="14" s="1"/>
  <c r="AB267" i="14" s="1"/>
  <c r="P213" i="14"/>
  <c r="V213" i="14" s="1"/>
  <c r="P656" i="14"/>
  <c r="P1123" i="14"/>
  <c r="P635" i="14"/>
  <c r="P28" i="14"/>
  <c r="P1216" i="14"/>
  <c r="P756" i="14"/>
  <c r="V756" i="14" s="1"/>
  <c r="AB756" i="14" s="1"/>
  <c r="P805" i="14"/>
  <c r="P211" i="14"/>
  <c r="V211" i="14" s="1"/>
  <c r="AB211" i="14" s="1"/>
  <c r="P300" i="14"/>
  <c r="P44" i="14"/>
  <c r="P217" i="14"/>
  <c r="P798" i="14"/>
  <c r="P1077" i="14"/>
  <c r="P159" i="14"/>
  <c r="V159" i="14" s="1"/>
  <c r="P210" i="14"/>
  <c r="V210" i="14" s="1"/>
  <c r="AB210" i="14" s="1"/>
  <c r="P57" i="14"/>
  <c r="P115" i="14"/>
  <c r="P1078" i="14"/>
  <c r="P221" i="14"/>
  <c r="P1038" i="14"/>
  <c r="P134" i="14"/>
  <c r="P1056" i="14"/>
  <c r="V1056" i="14" s="1"/>
  <c r="AB1056" i="14" s="1"/>
  <c r="P1254" i="14"/>
  <c r="V1254" i="14" s="1"/>
  <c r="P770" i="14"/>
  <c r="V770" i="14" s="1"/>
  <c r="P1214" i="14"/>
  <c r="P249" i="14"/>
  <c r="P1141" i="14"/>
  <c r="P20" i="14"/>
  <c r="P251" i="14"/>
  <c r="P1054" i="14"/>
  <c r="P1145" i="14"/>
  <c r="V1145" i="14" s="1"/>
  <c r="P247" i="14"/>
  <c r="V247" i="14" s="1"/>
  <c r="P297" i="14"/>
  <c r="P521" i="14"/>
  <c r="P1139" i="14"/>
  <c r="P225" i="14"/>
  <c r="P186" i="14"/>
  <c r="P182" i="14"/>
  <c r="V182" i="14" s="1"/>
  <c r="P961" i="14"/>
  <c r="P502" i="14"/>
  <c r="V502" i="14" s="1"/>
  <c r="AB502" i="14" s="1"/>
  <c r="P981" i="14"/>
  <c r="P962" i="14"/>
  <c r="P807" i="14"/>
  <c r="P660" i="14"/>
  <c r="P302" i="14"/>
  <c r="P1036" i="14"/>
  <c r="V1036" i="14" s="1"/>
  <c r="P1128" i="14"/>
  <c r="V1128" i="14" s="1"/>
  <c r="P499" i="14"/>
  <c r="P222" i="14"/>
  <c r="P161" i="14"/>
  <c r="P130" i="14"/>
  <c r="P928" i="14"/>
  <c r="P983" i="14"/>
  <c r="P187" i="14"/>
  <c r="V187" i="14" s="1"/>
  <c r="P520" i="14"/>
  <c r="V520" i="14" s="1"/>
  <c r="P55" i="14"/>
  <c r="V55" i="14" s="1"/>
  <c r="P968" i="14"/>
  <c r="P271" i="14"/>
  <c r="P301" i="14"/>
  <c r="P190" i="14"/>
  <c r="P965" i="14"/>
  <c r="P230" i="14"/>
  <c r="P252" i="14"/>
  <c r="V252" i="14" s="1"/>
  <c r="P260" i="14"/>
  <c r="V260" i="14" s="1"/>
  <c r="AB260" i="14" s="1"/>
  <c r="P184" i="14"/>
  <c r="P39" i="14"/>
  <c r="P982" i="14"/>
  <c r="P43" i="14"/>
  <c r="P984" i="14"/>
  <c r="P138" i="14"/>
  <c r="V138" i="14" s="1"/>
  <c r="P964" i="14"/>
  <c r="P519" i="14"/>
  <c r="V519" i="14" s="1"/>
  <c r="P81" i="14"/>
  <c r="P299" i="14"/>
  <c r="P183" i="14"/>
  <c r="P215" i="14"/>
  <c r="P503" i="14"/>
  <c r="P518" i="14"/>
  <c r="V518" i="14" s="1"/>
  <c r="P255" i="14"/>
  <c r="V255" i="14" s="1"/>
  <c r="P253" i="14"/>
  <c r="P1041" i="14"/>
  <c r="P925" i="14"/>
  <c r="P132" i="14"/>
  <c r="P26" i="14"/>
  <c r="P16" i="14"/>
  <c r="P1042" i="14"/>
  <c r="V1042" i="14" s="1"/>
  <c r="P496" i="14"/>
  <c r="V496" i="14" s="1"/>
  <c r="P799" i="14"/>
  <c r="V799" i="14" s="1"/>
  <c r="P226" i="14"/>
  <c r="P930" i="14"/>
  <c r="P179" i="14"/>
  <c r="P1079" i="14"/>
  <c r="P303" i="14"/>
  <c r="P501" i="14"/>
  <c r="P158" i="14"/>
  <c r="V158" i="14" s="1"/>
  <c r="P923" i="14"/>
  <c r="V923" i="14" s="1"/>
  <c r="P19" i="14"/>
  <c r="P800" i="14"/>
  <c r="P185" i="14"/>
  <c r="P259" i="14"/>
  <c r="P1127" i="14"/>
  <c r="P1215" i="14"/>
  <c r="V1215" i="14" s="1"/>
  <c r="AB1215" i="14" s="1"/>
  <c r="P771" i="14"/>
  <c r="P1076" i="14"/>
  <c r="V1076" i="14" s="1"/>
  <c r="P922" i="14"/>
  <c r="P30" i="14"/>
  <c r="P270" i="14"/>
  <c r="P296" i="14"/>
  <c r="P93" i="14"/>
  <c r="P298" i="14"/>
  <c r="V298" i="14" s="1"/>
  <c r="P209" i="14"/>
  <c r="V209" i="14" s="1"/>
  <c r="P31" i="14"/>
  <c r="P523" i="14"/>
  <c r="P661" i="14"/>
  <c r="P109" i="14"/>
  <c r="P261" i="14"/>
  <c r="P131" i="14"/>
  <c r="P76" i="14"/>
  <c r="V76" i="14" s="1"/>
  <c r="P643" i="14"/>
  <c r="V643" i="14" s="1"/>
  <c r="P286" i="14"/>
  <c r="V286" i="14" s="1"/>
  <c r="P1138" i="14"/>
  <c r="P294" i="14"/>
  <c r="P220" i="14"/>
  <c r="P137" i="14"/>
  <c r="P162" i="14"/>
  <c r="P269" i="14"/>
  <c r="P801" i="14"/>
  <c r="V801" i="14" s="1"/>
  <c r="P53" i="14"/>
  <c r="V53" i="14" s="1"/>
  <c r="P1227" i="14"/>
  <c r="P1229" i="14"/>
  <c r="P188" i="14"/>
  <c r="P806" i="14"/>
  <c r="P133" i="14"/>
  <c r="P292" i="14"/>
  <c r="V292" i="14" s="1"/>
  <c r="P658" i="14"/>
  <c r="P1055" i="14"/>
  <c r="V1055" i="14" s="1"/>
  <c r="AB1055" i="14" s="1"/>
  <c r="AH1055" i="14" s="1"/>
  <c r="AN1055" i="14" s="1"/>
  <c r="AT1055" i="14" s="1"/>
  <c r="AZ1055" i="14" s="1"/>
  <c r="BF1055" i="14" s="1"/>
  <c r="BL1055" i="14" s="1"/>
  <c r="P40" i="14"/>
  <c r="P214" i="14"/>
  <c r="P207" i="14"/>
  <c r="D7" i="14"/>
  <c r="E7" i="14"/>
  <c r="BM7" i="14" s="1"/>
  <c r="D5" i="14"/>
  <c r="E5" i="14"/>
  <c r="BM5" i="14" s="1"/>
  <c r="D4" i="14"/>
  <c r="E4" i="14"/>
  <c r="BM4" i="14" s="1"/>
  <c r="E8" i="14"/>
  <c r="BM8" i="14" s="1"/>
  <c r="D8" i="14"/>
  <c r="K92" i="14"/>
  <c r="J6" i="14"/>
  <c r="J91" i="14"/>
  <c r="J92" i="14"/>
  <c r="J94" i="14"/>
  <c r="K96" i="14"/>
  <c r="J96" i="14"/>
  <c r="K91" i="14"/>
  <c r="K98" i="14"/>
  <c r="K97" i="14"/>
  <c r="K6" i="14"/>
  <c r="J97" i="14"/>
  <c r="J98" i="14"/>
  <c r="K95" i="14"/>
  <c r="J95" i="14"/>
  <c r="K94" i="14"/>
  <c r="E3" i="14"/>
  <c r="AI20" i="1"/>
  <c r="AJ20" i="1"/>
  <c r="AI18" i="1"/>
  <c r="AJ18" i="1"/>
  <c r="AI15" i="1"/>
  <c r="AJ15" i="1"/>
  <c r="AI19" i="1"/>
  <c r="AJ19" i="1"/>
  <c r="AI17" i="1"/>
  <c r="AJ17" i="1"/>
  <c r="AI16" i="1"/>
  <c r="AJ16" i="1"/>
  <c r="AI13" i="1"/>
  <c r="AJ13" i="1"/>
  <c r="AI14" i="1"/>
  <c r="AJ14" i="1"/>
  <c r="AJ113" i="1"/>
  <c r="AE113" i="1"/>
  <c r="AD21" i="1"/>
  <c r="AE21" i="1" l="1"/>
  <c r="AI21" i="1"/>
  <c r="K9" i="14"/>
  <c r="Q9" i="14"/>
  <c r="W9" i="14"/>
  <c r="AC9" i="14"/>
  <c r="AI9" i="14"/>
  <c r="AO9" i="14"/>
  <c r="AU9" i="14"/>
  <c r="BA9" i="14"/>
  <c r="BG9" i="14"/>
  <c r="BM9" i="14"/>
  <c r="K10" i="14"/>
  <c r="Q10" i="14"/>
  <c r="W10" i="14"/>
  <c r="AC10" i="14"/>
  <c r="AI10" i="14"/>
  <c r="AO10" i="14"/>
  <c r="AU10" i="14"/>
  <c r="BA10" i="14"/>
  <c r="BG10" i="14"/>
  <c r="BM10" i="14"/>
  <c r="K3" i="14"/>
  <c r="Q3" i="14"/>
  <c r="W3" i="14"/>
  <c r="AC3" i="14"/>
  <c r="AI3" i="14"/>
  <c r="AO3" i="14"/>
  <c r="AU3" i="14"/>
  <c r="BA3" i="14"/>
  <c r="BG3" i="14"/>
  <c r="BM3" i="14"/>
  <c r="BA7" i="14"/>
  <c r="BG7" i="14"/>
  <c r="BA5" i="14"/>
  <c r="BG5" i="14"/>
  <c r="BA4" i="14"/>
  <c r="BG4" i="14"/>
  <c r="BA8" i="14"/>
  <c r="BG8" i="14"/>
  <c r="AO4" i="14"/>
  <c r="AU4" i="14"/>
  <c r="AO7" i="14"/>
  <c r="AU7" i="14"/>
  <c r="AT1337" i="14"/>
  <c r="AT732" i="14"/>
  <c r="AZ732" i="14" s="1"/>
  <c r="BF732" i="14" s="1"/>
  <c r="BL732" i="14" s="1"/>
  <c r="AT565" i="14"/>
  <c r="AZ565" i="14" s="1"/>
  <c r="BF565" i="14" s="1"/>
  <c r="BL565" i="14" s="1"/>
  <c r="AT1097" i="14"/>
  <c r="AO5" i="14"/>
  <c r="AU5" i="14"/>
  <c r="AT614" i="14"/>
  <c r="AZ614" i="14" s="1"/>
  <c r="BF614" i="14" s="1"/>
  <c r="BL614" i="14" s="1"/>
  <c r="AO8" i="14"/>
  <c r="AU8" i="14"/>
  <c r="AT534" i="14"/>
  <c r="AT832" i="14"/>
  <c r="AN393" i="14"/>
  <c r="AN783" i="14"/>
  <c r="AN818" i="14"/>
  <c r="AT818" i="14" s="1"/>
  <c r="AZ818" i="14" s="1"/>
  <c r="BF818" i="14" s="1"/>
  <c r="BL818" i="14" s="1"/>
  <c r="AN857" i="14"/>
  <c r="AN1297" i="14"/>
  <c r="AN820" i="14"/>
  <c r="AN189" i="14"/>
  <c r="AT189" i="14" s="1"/>
  <c r="AN920" i="14"/>
  <c r="AN348" i="14"/>
  <c r="AN430" i="14"/>
  <c r="AN477" i="14"/>
  <c r="AT477" i="14" s="1"/>
  <c r="AN730" i="14"/>
  <c r="AN673" i="14"/>
  <c r="AN283" i="14"/>
  <c r="AN734" i="14"/>
  <c r="AT734" i="14" s="1"/>
  <c r="AN1020" i="14"/>
  <c r="AN1006" i="14"/>
  <c r="AN899" i="14"/>
  <c r="AN685" i="14"/>
  <c r="AT685" i="14" s="1"/>
  <c r="AN1188" i="14"/>
  <c r="AN1322" i="14"/>
  <c r="AN321" i="14"/>
  <c r="AN1160" i="14"/>
  <c r="AT1160" i="14" s="1"/>
  <c r="AN432" i="14"/>
  <c r="AN1345" i="14"/>
  <c r="AN726" i="14"/>
  <c r="AN1167" i="14"/>
  <c r="AT1167" i="14" s="1"/>
  <c r="AN926" i="14"/>
  <c r="AN539" i="14"/>
  <c r="AN1200" i="14"/>
  <c r="AN1344" i="14"/>
  <c r="AT1344" i="14" s="1"/>
  <c r="AN590" i="14"/>
  <c r="AN1233" i="14"/>
  <c r="AN997" i="14"/>
  <c r="AN1295" i="14"/>
  <c r="AT1295" i="14" s="1"/>
  <c r="AN1225" i="14"/>
  <c r="AN1170" i="14"/>
  <c r="AN557" i="14"/>
  <c r="AN1017" i="14"/>
  <c r="AT1017" i="14" s="1"/>
  <c r="AN455" i="14"/>
  <c r="AN1066" i="14"/>
  <c r="AN428" i="14"/>
  <c r="AN1106" i="14"/>
  <c r="AT1106" i="14" s="1"/>
  <c r="AN948" i="14"/>
  <c r="AN330" i="14"/>
  <c r="AN1015" i="14"/>
  <c r="AN1105" i="14"/>
  <c r="AT1105" i="14" s="1"/>
  <c r="AN449" i="14"/>
  <c r="AN1280" i="14"/>
  <c r="AN1018" i="14"/>
  <c r="AN1255" i="14"/>
  <c r="AT1255" i="14" s="1"/>
  <c r="AN1021" i="14"/>
  <c r="AN705" i="14"/>
  <c r="AN355" i="14"/>
  <c r="AN349" i="14"/>
  <c r="AT349" i="14" s="1"/>
  <c r="AN908" i="14"/>
  <c r="AN54" i="14"/>
  <c r="AT54" i="14" s="1"/>
  <c r="AN324" i="14"/>
  <c r="AN224" i="14"/>
  <c r="AT224" i="14" s="1"/>
  <c r="AN1224" i="14"/>
  <c r="AN327" i="14"/>
  <c r="AT327" i="14" s="1"/>
  <c r="AN841" i="14"/>
  <c r="AN848" i="14"/>
  <c r="AT848" i="14" s="1"/>
  <c r="AN1198" i="14"/>
  <c r="AN694" i="14"/>
  <c r="AT694" i="14" s="1"/>
  <c r="AN579" i="14"/>
  <c r="AH177" i="14"/>
  <c r="AH882" i="14"/>
  <c r="AH1019" i="14"/>
  <c r="AH998" i="14"/>
  <c r="AH328" i="14"/>
  <c r="AH1270" i="14"/>
  <c r="AH397" i="14"/>
  <c r="AH322" i="14"/>
  <c r="AN322" i="14" s="1"/>
  <c r="AH1349" i="14"/>
  <c r="AH415" i="14"/>
  <c r="AH1016" i="14"/>
  <c r="AH1002" i="14"/>
  <c r="AH1346" i="14"/>
  <c r="AH1296" i="14"/>
  <c r="AH1350" i="14"/>
  <c r="AH414" i="14"/>
  <c r="AH781" i="14"/>
  <c r="AH608" i="14"/>
  <c r="AH594" i="14"/>
  <c r="AH386" i="14"/>
  <c r="AN386" i="14" s="1"/>
  <c r="AT386" i="14" s="1"/>
  <c r="AH431" i="14"/>
  <c r="AH284" i="14"/>
  <c r="AH1168" i="14"/>
  <c r="AH540" i="14"/>
  <c r="AN540" i="14" s="1"/>
  <c r="AH1267" i="14"/>
  <c r="AH1215" i="14"/>
  <c r="AH1056" i="14"/>
  <c r="AH756" i="14"/>
  <c r="AN756" i="14" s="1"/>
  <c r="AT756" i="14" s="1"/>
  <c r="AH987" i="14"/>
  <c r="AH1107" i="14"/>
  <c r="AH1113" i="14"/>
  <c r="AH846" i="14"/>
  <c r="AH853" i="14"/>
  <c r="AH903" i="14"/>
  <c r="AH740" i="14"/>
  <c r="AH562" i="14"/>
  <c r="AH828" i="14"/>
  <c r="AH1347" i="14"/>
  <c r="AH475" i="14"/>
  <c r="AH786" i="14"/>
  <c r="AH821" i="14"/>
  <c r="AH326" i="14"/>
  <c r="AH728" i="14"/>
  <c r="AH325" i="14"/>
  <c r="AN325" i="14" s="1"/>
  <c r="AH1320" i="14"/>
  <c r="AH425" i="14"/>
  <c r="AH782" i="14"/>
  <c r="AC7" i="14"/>
  <c r="AI7" i="14"/>
  <c r="AH211" i="14"/>
  <c r="AH710" i="14"/>
  <c r="AH1075" i="14"/>
  <c r="AH541" i="14"/>
  <c r="AN541" i="14" s="1"/>
  <c r="AH384" i="14"/>
  <c r="AH267" i="14"/>
  <c r="AH478" i="14"/>
  <c r="AH943" i="14"/>
  <c r="AN943" i="14" s="1"/>
  <c r="AH875" i="14"/>
  <c r="AH638" i="14"/>
  <c r="AH655" i="14"/>
  <c r="AH263" i="14"/>
  <c r="AH389" i="14"/>
  <c r="AH906" i="14"/>
  <c r="AH1284" i="14"/>
  <c r="AH129" i="14"/>
  <c r="AH571" i="14"/>
  <c r="AH351" i="14"/>
  <c r="AH829" i="14"/>
  <c r="AH471" i="14"/>
  <c r="AH704" i="14"/>
  <c r="AH609" i="14"/>
  <c r="AH1159" i="14"/>
  <c r="AH1333" i="14"/>
  <c r="AH563" i="14"/>
  <c r="AC4" i="14"/>
  <c r="AI4" i="14"/>
  <c r="AH1003" i="14"/>
  <c r="AH731" i="14"/>
  <c r="AH1314" i="14"/>
  <c r="AH210" i="14"/>
  <c r="AH1348" i="14"/>
  <c r="AC5" i="14"/>
  <c r="AI5" i="14"/>
  <c r="AH676" i="14"/>
  <c r="AH1246" i="14"/>
  <c r="AH900" i="14"/>
  <c r="AH597" i="14"/>
  <c r="AH819" i="14"/>
  <c r="AH844" i="14"/>
  <c r="AH1108" i="14"/>
  <c r="AH556" i="14"/>
  <c r="AH382" i="14"/>
  <c r="AH702" i="14"/>
  <c r="AH879" i="14"/>
  <c r="AH1298" i="14"/>
  <c r="AH479" i="14"/>
  <c r="AH681" i="14"/>
  <c r="AH1336" i="14"/>
  <c r="AH1236" i="14"/>
  <c r="AN1236" i="14" s="1"/>
  <c r="AH433" i="14"/>
  <c r="AH1189" i="14"/>
  <c r="AH260" i="14"/>
  <c r="AH367" i="14"/>
  <c r="AN367" i="14" s="1"/>
  <c r="AH659" i="14"/>
  <c r="AH607" i="14"/>
  <c r="AH395" i="14"/>
  <c r="AH388" i="14"/>
  <c r="AH319" i="14"/>
  <c r="AH1001" i="14"/>
  <c r="AH696" i="14"/>
  <c r="AH1244" i="14"/>
  <c r="AH1311" i="14"/>
  <c r="AH1235" i="14"/>
  <c r="AH1098" i="14"/>
  <c r="AH596" i="14"/>
  <c r="AH1294" i="14"/>
  <c r="AH833" i="14"/>
  <c r="AH392" i="14"/>
  <c r="AH1154" i="14"/>
  <c r="AH502" i="14"/>
  <c r="AH1335" i="14"/>
  <c r="AH1070" i="14"/>
  <c r="AH1248" i="14"/>
  <c r="AH573" i="14"/>
  <c r="AH682" i="14"/>
  <c r="AH672" i="14"/>
  <c r="AC8" i="14"/>
  <c r="AI8" i="14"/>
  <c r="AH729" i="14"/>
  <c r="AH1069" i="14"/>
  <c r="AH1186" i="14"/>
  <c r="AH356" i="14"/>
  <c r="AN356" i="14" s="1"/>
  <c r="AH616" i="14"/>
  <c r="AH787" i="14"/>
  <c r="AH683" i="14"/>
  <c r="AH1234" i="14"/>
  <c r="AN1234" i="14" s="1"/>
  <c r="AH1283" i="14"/>
  <c r="AH500" i="14"/>
  <c r="AH538" i="14"/>
  <c r="AH1266" i="14"/>
  <c r="AH767" i="14"/>
  <c r="AH871" i="14"/>
  <c r="AH617" i="14"/>
  <c r="AH1286" i="14"/>
  <c r="AH1092" i="14"/>
  <c r="AH453" i="14"/>
  <c r="AH1268" i="14"/>
  <c r="AH1265" i="14"/>
  <c r="AB187" i="14"/>
  <c r="AB452" i="14"/>
  <c r="AB394" i="14"/>
  <c r="AB883" i="14"/>
  <c r="AB1042" i="14"/>
  <c r="AB518" i="14"/>
  <c r="AB138" i="14"/>
  <c r="AB252" i="14"/>
  <c r="AB520" i="14"/>
  <c r="AB1128" i="14"/>
  <c r="AB247" i="14"/>
  <c r="AB770" i="14"/>
  <c r="AB1121" i="14"/>
  <c r="AB150" i="14"/>
  <c r="AB68" i="14"/>
  <c r="AB737" i="14"/>
  <c r="AB845" i="14"/>
  <c r="AB695" i="14"/>
  <c r="AB1000" i="14"/>
  <c r="AB353" i="14"/>
  <c r="AH353" i="14" s="1"/>
  <c r="AB390" i="14"/>
  <c r="AB884" i="14"/>
  <c r="AB876" i="14"/>
  <c r="AB41" i="14"/>
  <c r="AH41" i="14" s="1"/>
  <c r="AB1313" i="14"/>
  <c r="AB354" i="14"/>
  <c r="AB999" i="14"/>
  <c r="AB472" i="14"/>
  <c r="AB67" i="14"/>
  <c r="AB280" i="14"/>
  <c r="AB427" i="14"/>
  <c r="AB1126" i="14"/>
  <c r="AB855" i="14"/>
  <c r="AB1245" i="14"/>
  <c r="AB474" i="14"/>
  <c r="AB881" i="14"/>
  <c r="AB753" i="14"/>
  <c r="AB1187" i="14"/>
  <c r="AB701" i="14"/>
  <c r="AB1005" i="14"/>
  <c r="AB1182" i="14"/>
  <c r="AB361" i="14"/>
  <c r="AB1330" i="14"/>
  <c r="AB1310" i="14"/>
  <c r="AB364" i="14"/>
  <c r="AB700" i="14"/>
  <c r="AB615" i="14"/>
  <c r="AB960" i="14"/>
  <c r="AB851" i="14"/>
  <c r="AB317" i="14"/>
  <c r="AB784" i="14"/>
  <c r="AB182" i="14"/>
  <c r="AH182" i="14" s="1"/>
  <c r="AB985" i="14"/>
  <c r="AB533" i="14"/>
  <c r="AB634" i="14"/>
  <c r="AB218" i="14"/>
  <c r="AH218" i="14" s="1"/>
  <c r="AB293" i="14"/>
  <c r="AB498" i="14"/>
  <c r="AB245" i="14"/>
  <c r="AB1243" i="14"/>
  <c r="AB568" i="14"/>
  <c r="AB849" i="14"/>
  <c r="AB738" i="14"/>
  <c r="AB735" i="14"/>
  <c r="AB448" i="14"/>
  <c r="AB945" i="14"/>
  <c r="AB980" i="14"/>
  <c r="AB823" i="14"/>
  <c r="AB1309" i="14"/>
  <c r="AB1137" i="14"/>
  <c r="AB352" i="14"/>
  <c r="AB684" i="14"/>
  <c r="AB387" i="14"/>
  <c r="AB1157" i="14"/>
  <c r="AB874" i="14"/>
  <c r="AB901" i="14"/>
  <c r="AB618" i="14"/>
  <c r="AB856" i="14"/>
  <c r="AB1173" i="14"/>
  <c r="AB350" i="14"/>
  <c r="AB1109" i="14"/>
  <c r="AB852" i="14"/>
  <c r="AB1094" i="14"/>
  <c r="AB560" i="14"/>
  <c r="AH560" i="14" s="1"/>
  <c r="AN560" i="14" s="1"/>
  <c r="AB1068" i="14"/>
  <c r="AB566" i="14"/>
  <c r="AB947" i="14"/>
  <c r="AB675" i="14"/>
  <c r="AH675" i="14" s="1"/>
  <c r="AB733" i="14"/>
  <c r="AB595" i="14"/>
  <c r="AB803" i="14"/>
  <c r="AB1145" i="14"/>
  <c r="AB946" i="14"/>
  <c r="AB426" i="14"/>
  <c r="AB575" i="14"/>
  <c r="AB574" i="14"/>
  <c r="AB522" i="14"/>
  <c r="AB32" i="14"/>
  <c r="AB1129" i="14"/>
  <c r="AB1096" i="14"/>
  <c r="AB1095" i="14"/>
  <c r="AB1035" i="14"/>
  <c r="AB736" i="14"/>
  <c r="AB1022" i="14"/>
  <c r="AB612" i="14"/>
  <c r="AB1332" i="14"/>
  <c r="AB1174" i="14"/>
  <c r="AB363" i="14"/>
  <c r="AB537" i="14"/>
  <c r="AB825" i="14"/>
  <c r="AB824" i="14"/>
  <c r="AB1204" i="14"/>
  <c r="AH1204" i="14" s="1"/>
  <c r="AB482" i="14"/>
  <c r="AB1156" i="14"/>
  <c r="AB827" i="14"/>
  <c r="AB674" i="14"/>
  <c r="AH674" i="14" s="1"/>
  <c r="AB454" i="14"/>
  <c r="AB1171" i="14"/>
  <c r="AB727" i="14"/>
  <c r="AB268" i="14"/>
  <c r="AH268" i="14" s="1"/>
  <c r="AB822" i="14"/>
  <c r="AB912" i="14"/>
  <c r="AB850" i="14"/>
  <c r="AB567" i="14"/>
  <c r="AB1158" i="14"/>
  <c r="AB909" i="14"/>
  <c r="AB396" i="14"/>
  <c r="AB707" i="14"/>
  <c r="AB966" i="14"/>
  <c r="AB1254" i="14"/>
  <c r="AB180" i="14"/>
  <c r="AB157" i="14"/>
  <c r="AB358" i="14"/>
  <c r="AB399" i="14"/>
  <c r="AB1122" i="14"/>
  <c r="AB421" i="14"/>
  <c r="AB159" i="14"/>
  <c r="AB213" i="14"/>
  <c r="AB653" i="14"/>
  <c r="AB80" i="14"/>
  <c r="AB637" i="14"/>
  <c r="AB505" i="14"/>
  <c r="AB858" i="14"/>
  <c r="AB785" i="14"/>
  <c r="AH785" i="14" s="1"/>
  <c r="AB1120" i="14"/>
  <c r="AB907" i="14"/>
  <c r="AB1271" i="14"/>
  <c r="AB830" i="14"/>
  <c r="AH830" i="14" s="1"/>
  <c r="AB429" i="14"/>
  <c r="AB1201" i="14"/>
  <c r="AB854" i="14"/>
  <c r="AB362" i="14"/>
  <c r="AH362" i="14" s="1"/>
  <c r="AB611" i="14"/>
  <c r="AB385" i="14"/>
  <c r="AB1110" i="14"/>
  <c r="AB1093" i="14"/>
  <c r="AB911" i="14"/>
  <c r="AB904" i="14"/>
  <c r="AB619" i="14"/>
  <c r="AB950" i="14"/>
  <c r="AB481" i="14"/>
  <c r="AB570" i="14"/>
  <c r="AB64" i="14"/>
  <c r="AB709" i="14"/>
  <c r="AB451" i="14"/>
  <c r="AB880" i="14"/>
  <c r="AB847" i="14"/>
  <c r="AB831" i="14"/>
  <c r="AB555" i="14"/>
  <c r="AB569" i="14"/>
  <c r="AB416" i="14"/>
  <c r="AB420" i="14"/>
  <c r="AB788" i="14"/>
  <c r="AB1334" i="14"/>
  <c r="AB333" i="14"/>
  <c r="AB1285" i="14"/>
  <c r="AH1285" i="14" s="1"/>
  <c r="AN1285" i="14" s="1"/>
  <c r="AB53" i="14"/>
  <c r="AB286" i="14"/>
  <c r="AB1076" i="14"/>
  <c r="AB963" i="14"/>
  <c r="AH963" i="14" s="1"/>
  <c r="AB160" i="14"/>
  <c r="AB154" i="14"/>
  <c r="AB979" i="14"/>
  <c r="AB910" i="14"/>
  <c r="AH910" i="14" s="1"/>
  <c r="AB564" i="14"/>
  <c r="AB1203" i="14"/>
  <c r="AB422" i="14"/>
  <c r="AB1308" i="14"/>
  <c r="AB712" i="14"/>
  <c r="AB398" i="14"/>
  <c r="AB391" i="14"/>
  <c r="AB332" i="14"/>
  <c r="AB417" i="14"/>
  <c r="AB1312" i="14"/>
  <c r="AB331" i="14"/>
  <c r="AB944" i="14"/>
  <c r="AB902" i="14"/>
  <c r="AB316" i="14"/>
  <c r="AB558" i="14"/>
  <c r="AB1184" i="14"/>
  <c r="AB456" i="14"/>
  <c r="AB843" i="14"/>
  <c r="AB446" i="14"/>
  <c r="AB419" i="14"/>
  <c r="AB613" i="14"/>
  <c r="AB797" i="14"/>
  <c r="AB473" i="14"/>
  <c r="AB1180" i="14"/>
  <c r="AH1180" i="14" s="1"/>
  <c r="AB905" i="14"/>
  <c r="AB1169" i="14"/>
  <c r="AB323" i="14"/>
  <c r="AB400" i="14"/>
  <c r="AH400" i="14" s="1"/>
  <c r="AB1111" i="14"/>
  <c r="AB1004" i="14"/>
  <c r="AB1067" i="14"/>
  <c r="AB1036" i="14"/>
  <c r="AH1036" i="14" s="1"/>
  <c r="AB1082" i="14"/>
  <c r="AB17" i="14"/>
  <c r="AB593" i="14"/>
  <c r="AB873" i="14"/>
  <c r="AB739" i="14"/>
  <c r="AB699" i="14"/>
  <c r="AB365" i="14"/>
  <c r="AB641" i="14"/>
  <c r="AB801" i="14"/>
  <c r="AB643" i="14"/>
  <c r="AB209" i="14"/>
  <c r="AB923" i="14"/>
  <c r="AB799" i="14"/>
  <c r="AB519" i="14"/>
  <c r="AB697" i="14"/>
  <c r="AB1051" i="14"/>
  <c r="AB450" i="14"/>
  <c r="AB1212" i="14"/>
  <c r="AB329" i="14"/>
  <c r="AB578" i="14"/>
  <c r="AB572" i="14"/>
  <c r="AB878" i="14"/>
  <c r="AB480" i="14"/>
  <c r="AB559" i="14"/>
  <c r="AH559" i="14" s="1"/>
  <c r="AB976" i="14"/>
  <c r="AB1112" i="14"/>
  <c r="AB418" i="14"/>
  <c r="AB769" i="14"/>
  <c r="AH769" i="14" s="1"/>
  <c r="AB1199" i="14"/>
  <c r="AB320" i="14"/>
  <c r="AB360" i="14"/>
  <c r="AB208" i="14"/>
  <c r="AH208" i="14" s="1"/>
  <c r="AB535" i="14"/>
  <c r="AB877" i="14"/>
  <c r="AB476" i="14"/>
  <c r="AB1226" i="14"/>
  <c r="AB576" i="14"/>
  <c r="AB859" i="14"/>
  <c r="AB536" i="14"/>
  <c r="AB577" i="14"/>
  <c r="AB383" i="14"/>
  <c r="AB181" i="14"/>
  <c r="AB1172" i="14"/>
  <c r="AB1202" i="14"/>
  <c r="AB949" i="14"/>
  <c r="AB318" i="14"/>
  <c r="AB1155" i="14"/>
  <c r="AB591" i="14"/>
  <c r="AB282" i="14"/>
  <c r="AB292" i="14"/>
  <c r="AB76" i="14"/>
  <c r="AB298" i="14"/>
  <c r="AH298" i="14" s="1"/>
  <c r="AB158" i="14"/>
  <c r="AB496" i="14"/>
  <c r="AB255" i="14"/>
  <c r="AB55" i="14"/>
  <c r="AB1144" i="14"/>
  <c r="AB484" i="14"/>
  <c r="AB423" i="14"/>
  <c r="AB703" i="14"/>
  <c r="AH703" i="14" s="1"/>
  <c r="AN703" i="14" s="1"/>
  <c r="AB524" i="14"/>
  <c r="AB842" i="14"/>
  <c r="AB561" i="14"/>
  <c r="AB610" i="14"/>
  <c r="AH610" i="14" s="1"/>
  <c r="AB711" i="14"/>
  <c r="AB212" i="14"/>
  <c r="AB357" i="14"/>
  <c r="AB424" i="14"/>
  <c r="AB1007" i="14"/>
  <c r="AB359" i="14"/>
  <c r="AB789" i="14"/>
  <c r="AB254" i="14"/>
  <c r="AB447" i="14"/>
  <c r="AB1185" i="14"/>
  <c r="AB281" i="14"/>
  <c r="AB698" i="14"/>
  <c r="AB1282" i="14"/>
  <c r="AB592" i="14"/>
  <c r="AB826" i="14"/>
  <c r="AB265" i="14"/>
  <c r="AB483" i="14"/>
  <c r="AB1247" i="14"/>
  <c r="AB708" i="14"/>
  <c r="AB1331" i="14"/>
  <c r="AB1281" i="14"/>
  <c r="AB706" i="14"/>
  <c r="AB872" i="14"/>
  <c r="AB366" i="14"/>
  <c r="V962" i="14"/>
  <c r="V249" i="14"/>
  <c r="V656" i="14"/>
  <c r="V967" i="14"/>
  <c r="V1229" i="14"/>
  <c r="V137" i="14"/>
  <c r="V922" i="14"/>
  <c r="V185" i="14"/>
  <c r="V303" i="14"/>
  <c r="V253" i="14"/>
  <c r="V299" i="14"/>
  <c r="V43" i="14"/>
  <c r="V230" i="14"/>
  <c r="V222" i="14"/>
  <c r="V807" i="14"/>
  <c r="V186" i="14"/>
  <c r="V1078" i="14"/>
  <c r="V798" i="14"/>
  <c r="V153" i="14"/>
  <c r="V497" i="14"/>
  <c r="V759" i="14"/>
  <c r="V657" i="14"/>
  <c r="V495" i="14"/>
  <c r="V69" i="14"/>
  <c r="V66" i="14"/>
  <c r="V229" i="14"/>
  <c r="V205" i="14"/>
  <c r="V266" i="14"/>
  <c r="V112" i="14"/>
  <c r="V1125" i="14"/>
  <c r="V29" i="14"/>
  <c r="V135" i="14"/>
  <c r="V1054" i="14"/>
  <c r="V1216" i="14"/>
  <c r="V77" i="14"/>
  <c r="V220" i="14"/>
  <c r="V800" i="14"/>
  <c r="V965" i="14"/>
  <c r="V802" i="14"/>
  <c r="V264" i="14"/>
  <c r="V79" i="14"/>
  <c r="V1143" i="14"/>
  <c r="V152" i="14"/>
  <c r="V114" i="14"/>
  <c r="V977" i="14"/>
  <c r="V291" i="14"/>
  <c r="V658" i="14"/>
  <c r="V294" i="14"/>
  <c r="V131" i="14"/>
  <c r="V19" i="14"/>
  <c r="V179" i="14"/>
  <c r="V39" i="14"/>
  <c r="V190" i="14"/>
  <c r="V981" i="14"/>
  <c r="V1139" i="14"/>
  <c r="V251" i="14"/>
  <c r="V57" i="14"/>
  <c r="V44" i="14"/>
  <c r="V28" i="14"/>
  <c r="V633" i="14"/>
  <c r="V15" i="14"/>
  <c r="V921" i="14"/>
  <c r="V639" i="14"/>
  <c r="V1213" i="14"/>
  <c r="V287" i="14"/>
  <c r="V250" i="14"/>
  <c r="V42" i="14"/>
  <c r="V1080" i="14"/>
  <c r="V191" i="14"/>
  <c r="V65" i="14"/>
  <c r="V1181" i="14"/>
  <c r="V1079" i="14"/>
  <c r="V499" i="14"/>
  <c r="V115" i="14"/>
  <c r="V110" i="14"/>
  <c r="V1138" i="14"/>
  <c r="V261" i="14"/>
  <c r="V771" i="14"/>
  <c r="V930" i="14"/>
  <c r="V16" i="14"/>
  <c r="V184" i="14"/>
  <c r="V301" i="14"/>
  <c r="V521" i="14"/>
  <c r="V20" i="14"/>
  <c r="V300" i="14"/>
  <c r="V635" i="14"/>
  <c r="V1124" i="14"/>
  <c r="V178" i="14"/>
  <c r="V136" i="14"/>
  <c r="V754" i="14"/>
  <c r="V216" i="14"/>
  <c r="V1037" i="14"/>
  <c r="V644" i="14"/>
  <c r="V155" i="14"/>
  <c r="V227" i="14"/>
  <c r="V1140" i="14"/>
  <c r="V804" i="14"/>
  <c r="V82" i="14"/>
  <c r="V929" i="14"/>
  <c r="V517" i="14"/>
  <c r="V156" i="14"/>
  <c r="Q4" i="14"/>
  <c r="W4" i="14"/>
  <c r="V225" i="14"/>
  <c r="V217" i="14"/>
  <c r="V1053" i="14"/>
  <c r="V109" i="14"/>
  <c r="V93" i="14"/>
  <c r="V226" i="14"/>
  <c r="V26" i="14"/>
  <c r="V964" i="14"/>
  <c r="AB964" i="14" s="1"/>
  <c r="AH964" i="14" s="1"/>
  <c r="AN964" i="14" s="1"/>
  <c r="V271" i="14"/>
  <c r="V983" i="14"/>
  <c r="V297" i="14"/>
  <c r="V1141" i="14"/>
  <c r="V1123" i="14"/>
  <c r="V295" i="14"/>
  <c r="V640" i="14"/>
  <c r="V78" i="14"/>
  <c r="V288" i="14"/>
  <c r="V755" i="14"/>
  <c r="V1228" i="14"/>
  <c r="V931" i="14"/>
  <c r="V246" i="14"/>
  <c r="V111" i="14"/>
  <c r="V636" i="14"/>
  <c r="V18" i="14"/>
  <c r="V206" i="14"/>
  <c r="V304" i="14"/>
  <c r="V1227" i="14"/>
  <c r="V81" i="14"/>
  <c r="AB81" i="14" s="1"/>
  <c r="AH81" i="14" s="1"/>
  <c r="V296" i="14"/>
  <c r="V503" i="14"/>
  <c r="V928" i="14"/>
  <c r="V1040" i="14"/>
  <c r="V248" i="14"/>
  <c r="V219" i="14"/>
  <c r="V924" i="14"/>
  <c r="V151" i="14"/>
  <c r="V262" i="14"/>
  <c r="V504" i="14"/>
  <c r="V192" i="14"/>
  <c r="V290" i="14"/>
  <c r="AB290" i="14" s="1"/>
  <c r="V207" i="14"/>
  <c r="V133" i="14"/>
  <c r="V661" i="14"/>
  <c r="V132" i="14"/>
  <c r="V968" i="14"/>
  <c r="V961" i="14"/>
  <c r="V134" i="14"/>
  <c r="V1052" i="14"/>
  <c r="V214" i="14"/>
  <c r="V806" i="14"/>
  <c r="V269" i="14"/>
  <c r="V523" i="14"/>
  <c r="AB523" i="14" s="1"/>
  <c r="V270" i="14"/>
  <c r="V1127" i="14"/>
  <c r="V925" i="14"/>
  <c r="V215" i="14"/>
  <c r="V130" i="14"/>
  <c r="AB130" i="14" s="1"/>
  <c r="V302" i="14"/>
  <c r="V1214" i="14"/>
  <c r="V1038" i="14"/>
  <c r="V805" i="14"/>
  <c r="V113" i="14"/>
  <c r="V1142" i="14"/>
  <c r="V978" i="14"/>
  <c r="V52" i="14"/>
  <c r="V986" i="14"/>
  <c r="V1183" i="14"/>
  <c r="V58" i="14"/>
  <c r="AB58" i="14" s="1"/>
  <c r="V758" i="14"/>
  <c r="V654" i="14"/>
  <c r="V1039" i="14"/>
  <c r="V257" i="14"/>
  <c r="AB257" i="14" s="1"/>
  <c r="V1081" i="14"/>
  <c r="V258" i="14"/>
  <c r="Q7" i="14"/>
  <c r="W7" i="14"/>
  <c r="V982" i="14"/>
  <c r="AB982" i="14" s="1"/>
  <c r="Q5" i="14"/>
  <c r="W5" i="14"/>
  <c r="V642" i="14"/>
  <c r="V228" i="14"/>
  <c r="Q8" i="14"/>
  <c r="W8" i="14"/>
  <c r="V40" i="14"/>
  <c r="V188" i="14"/>
  <c r="AB188" i="14" s="1"/>
  <c r="V162" i="14"/>
  <c r="V31" i="14"/>
  <c r="V30" i="14"/>
  <c r="AB30" i="14" s="1"/>
  <c r="V259" i="14"/>
  <c r="V501" i="14"/>
  <c r="V1041" i="14"/>
  <c r="V183" i="14"/>
  <c r="AB183" i="14" s="1"/>
  <c r="V984" i="14"/>
  <c r="V161" i="14"/>
  <c r="V660" i="14"/>
  <c r="V221" i="14"/>
  <c r="V1077" i="14"/>
  <c r="AB1077" i="14" s="1"/>
  <c r="V244" i="14"/>
  <c r="V285" i="14"/>
  <c r="AB285" i="14" s="1"/>
  <c r="V757" i="14"/>
  <c r="V256" i="14"/>
  <c r="AB256" i="14" s="1"/>
  <c r="AH256" i="14" s="1"/>
  <c r="V223" i="14"/>
  <c r="V525" i="14"/>
  <c r="V56" i="14"/>
  <c r="V927" i="14"/>
  <c r="V27" i="14"/>
  <c r="V45" i="14"/>
  <c r="V289" i="14"/>
  <c r="AB289" i="14" s="1"/>
  <c r="AH289" i="14" s="1"/>
  <c r="V108" i="14"/>
  <c r="V768" i="14"/>
  <c r="P95" i="14"/>
  <c r="P94" i="14"/>
  <c r="P91" i="14"/>
  <c r="P92" i="14"/>
  <c r="P98" i="14"/>
  <c r="P6" i="14"/>
  <c r="V6" i="14" s="1"/>
  <c r="P97" i="14"/>
  <c r="P96" i="14"/>
  <c r="J5" i="14"/>
  <c r="J7" i="14"/>
  <c r="J8" i="14"/>
  <c r="K8" i="14"/>
  <c r="K5" i="14"/>
  <c r="J4" i="14"/>
  <c r="K7" i="14"/>
  <c r="K4" i="14"/>
  <c r="AE417" i="1"/>
  <c r="AI417" i="1"/>
  <c r="AJ417" i="1"/>
  <c r="AJ21" i="1"/>
  <c r="AO6" i="1" l="1"/>
  <c r="AZ224" i="14"/>
  <c r="BF224" i="14" s="1"/>
  <c r="BL224" i="14" s="1"/>
  <c r="AZ1255" i="14"/>
  <c r="BF1255" i="14" s="1"/>
  <c r="BL1255" i="14" s="1"/>
  <c r="AZ1106" i="14"/>
  <c r="BF1106" i="14" s="1"/>
  <c r="BL1106" i="14" s="1"/>
  <c r="AZ1295" i="14"/>
  <c r="BF1295" i="14" s="1"/>
  <c r="BL1295" i="14" s="1"/>
  <c r="AZ1167" i="14"/>
  <c r="BF1167" i="14" s="1"/>
  <c r="BL1167" i="14" s="1"/>
  <c r="AZ685" i="14"/>
  <c r="BF685" i="14" s="1"/>
  <c r="BL685" i="14" s="1"/>
  <c r="AZ477" i="14"/>
  <c r="BF477" i="14" s="1"/>
  <c r="BL477" i="14" s="1"/>
  <c r="AZ1337" i="14"/>
  <c r="BF1337" i="14" s="1"/>
  <c r="BL1337" i="14" s="1"/>
  <c r="AZ694" i="14"/>
  <c r="BF694" i="14" s="1"/>
  <c r="BL694" i="14" s="1"/>
  <c r="AZ54" i="14"/>
  <c r="BF54" i="14" s="1"/>
  <c r="BL54" i="14" s="1"/>
  <c r="AZ327" i="14"/>
  <c r="BF327" i="14" s="1"/>
  <c r="BL327" i="14" s="1"/>
  <c r="AZ848" i="14"/>
  <c r="BF848" i="14" s="1"/>
  <c r="BL848" i="14" s="1"/>
  <c r="AZ349" i="14"/>
  <c r="BF349" i="14" s="1"/>
  <c r="BL349" i="14" s="1"/>
  <c r="AZ1105" i="14"/>
  <c r="BF1105" i="14" s="1"/>
  <c r="BL1105" i="14" s="1"/>
  <c r="AZ1017" i="14"/>
  <c r="BF1017" i="14" s="1"/>
  <c r="BL1017" i="14" s="1"/>
  <c r="AZ1344" i="14"/>
  <c r="BF1344" i="14" s="1"/>
  <c r="BL1344" i="14" s="1"/>
  <c r="AZ1160" i="14"/>
  <c r="BF1160" i="14" s="1"/>
  <c r="BL1160" i="14" s="1"/>
  <c r="AZ734" i="14"/>
  <c r="BF734" i="14" s="1"/>
  <c r="BL734" i="14" s="1"/>
  <c r="AZ189" i="14"/>
  <c r="BF189" i="14" s="1"/>
  <c r="BL189" i="14" s="1"/>
  <c r="AZ832" i="14"/>
  <c r="BF832" i="14" s="1"/>
  <c r="BL832" i="14" s="1"/>
  <c r="AZ1097" i="14"/>
  <c r="BF1097" i="14" s="1"/>
  <c r="BL1097" i="14" s="1"/>
  <c r="AZ756" i="14"/>
  <c r="BF756" i="14" s="1"/>
  <c r="BL756" i="14" s="1"/>
  <c r="AZ386" i="14"/>
  <c r="BF386" i="14" s="1"/>
  <c r="BL386" i="14" s="1"/>
  <c r="AZ534" i="14"/>
  <c r="BF534" i="14" s="1"/>
  <c r="BL534" i="14" s="1"/>
  <c r="AT1188" i="14"/>
  <c r="AT964" i="14"/>
  <c r="AT1236" i="14"/>
  <c r="AT1198" i="14"/>
  <c r="AZ1198" i="14" s="1"/>
  <c r="BF1198" i="14" s="1"/>
  <c r="BL1198" i="14" s="1"/>
  <c r="AT705" i="14"/>
  <c r="AT455" i="14"/>
  <c r="AT997" i="14"/>
  <c r="AT1322" i="14"/>
  <c r="AZ1322" i="14" s="1"/>
  <c r="BF1322" i="14" s="1"/>
  <c r="BL1322" i="14" s="1"/>
  <c r="AT920" i="14"/>
  <c r="AT783" i="14"/>
  <c r="AT943" i="14"/>
  <c r="AT330" i="14"/>
  <c r="AT590" i="14"/>
  <c r="AT726" i="14"/>
  <c r="AT673" i="14"/>
  <c r="AT703" i="14"/>
  <c r="AT560" i="14"/>
  <c r="AT1234" i="14"/>
  <c r="AT841" i="14"/>
  <c r="AT948" i="14"/>
  <c r="AZ948" i="14" s="1"/>
  <c r="BF948" i="14" s="1"/>
  <c r="BL948" i="14" s="1"/>
  <c r="AT557" i="14"/>
  <c r="AT1345" i="14"/>
  <c r="AT730" i="14"/>
  <c r="AT820" i="14"/>
  <c r="AZ820" i="14" s="1"/>
  <c r="BF820" i="14" s="1"/>
  <c r="BL820" i="14" s="1"/>
  <c r="AT367" i="14"/>
  <c r="AT540" i="14"/>
  <c r="AT908" i="14"/>
  <c r="AT1018" i="14"/>
  <c r="AT1170" i="14"/>
  <c r="AT432" i="14"/>
  <c r="AT899" i="14"/>
  <c r="AT1297" i="14"/>
  <c r="AT1021" i="14"/>
  <c r="AT1015" i="14"/>
  <c r="AT1233" i="14"/>
  <c r="AT393" i="14"/>
  <c r="AZ393" i="14" s="1"/>
  <c r="BF393" i="14" s="1"/>
  <c r="BL393" i="14" s="1"/>
  <c r="AT322" i="14"/>
  <c r="AT579" i="14"/>
  <c r="AT1280" i="14"/>
  <c r="AT1225" i="14"/>
  <c r="AZ1225" i="14" s="1"/>
  <c r="BF1225" i="14" s="1"/>
  <c r="BL1225" i="14" s="1"/>
  <c r="AT1200" i="14"/>
  <c r="AT1006" i="14"/>
  <c r="AT857" i="14"/>
  <c r="AT541" i="14"/>
  <c r="AT1224" i="14"/>
  <c r="AT449" i="14"/>
  <c r="AT428" i="14"/>
  <c r="AT539" i="14"/>
  <c r="AT1020" i="14"/>
  <c r="AT430" i="14"/>
  <c r="AT324" i="14"/>
  <c r="AT283" i="14"/>
  <c r="AZ283" i="14" s="1"/>
  <c r="BF283" i="14" s="1"/>
  <c r="BL283" i="14" s="1"/>
  <c r="AT1285" i="14"/>
  <c r="AT356" i="14"/>
  <c r="AT325" i="14"/>
  <c r="AT355" i="14"/>
  <c r="AZ355" i="14" s="1"/>
  <c r="BF355" i="14" s="1"/>
  <c r="BL355" i="14" s="1"/>
  <c r="AT1066" i="14"/>
  <c r="AT926" i="14"/>
  <c r="AT321" i="14"/>
  <c r="AT348" i="14"/>
  <c r="AN830" i="14"/>
  <c r="AN674" i="14"/>
  <c r="AN1092" i="14"/>
  <c r="AT1092" i="14" s="1"/>
  <c r="AN1283" i="14"/>
  <c r="AN1186" i="14"/>
  <c r="AN1248" i="14"/>
  <c r="AT1248" i="14" s="1"/>
  <c r="AZ1248" i="14" s="1"/>
  <c r="BF1248" i="14" s="1"/>
  <c r="BL1248" i="14" s="1"/>
  <c r="AN596" i="14"/>
  <c r="AN388" i="14"/>
  <c r="AT388" i="14" s="1"/>
  <c r="AN433" i="14"/>
  <c r="AN702" i="14"/>
  <c r="AT702" i="14" s="1"/>
  <c r="AN1246" i="14"/>
  <c r="AN1003" i="14"/>
  <c r="AT1003" i="14" s="1"/>
  <c r="AZ1003" i="14" s="1"/>
  <c r="BF1003" i="14" s="1"/>
  <c r="BL1003" i="14" s="1"/>
  <c r="AN471" i="14"/>
  <c r="AN263" i="14"/>
  <c r="AN384" i="14"/>
  <c r="AT384" i="14" s="1"/>
  <c r="AN782" i="14"/>
  <c r="AN786" i="14"/>
  <c r="AN846" i="14"/>
  <c r="AN1267" i="14"/>
  <c r="AT1267" i="14" s="1"/>
  <c r="AN594" i="14"/>
  <c r="AN1016" i="14"/>
  <c r="AN998" i="14"/>
  <c r="AT998" i="14" s="1"/>
  <c r="AN182" i="14"/>
  <c r="AN353" i="14"/>
  <c r="AT353" i="14" s="1"/>
  <c r="AZ353" i="14" s="1"/>
  <c r="BF353" i="14" s="1"/>
  <c r="BL353" i="14" s="1"/>
  <c r="AN1286" i="14"/>
  <c r="AN1069" i="14"/>
  <c r="AT1069" i="14" s="1"/>
  <c r="AN1070" i="14"/>
  <c r="AN1098" i="14"/>
  <c r="AT1098" i="14" s="1"/>
  <c r="AN395" i="14"/>
  <c r="AN382" i="14"/>
  <c r="AN676" i="14"/>
  <c r="AT676" i="14" s="1"/>
  <c r="AN829" i="14"/>
  <c r="AN655" i="14"/>
  <c r="AT655" i="14" s="1"/>
  <c r="AN425" i="14"/>
  <c r="AN475" i="14"/>
  <c r="AT475" i="14" s="1"/>
  <c r="AZ475" i="14" s="1"/>
  <c r="BF475" i="14" s="1"/>
  <c r="BL475" i="14" s="1"/>
  <c r="AN1113" i="14"/>
  <c r="AN608" i="14"/>
  <c r="AT608" i="14" s="1"/>
  <c r="AN415" i="14"/>
  <c r="AN1019" i="14"/>
  <c r="AT1019" i="14" s="1"/>
  <c r="AN610" i="14"/>
  <c r="AN617" i="14"/>
  <c r="AT617" i="14" s="1"/>
  <c r="AN729" i="14"/>
  <c r="AN1335" i="14"/>
  <c r="AT1335" i="14" s="1"/>
  <c r="AN1235" i="14"/>
  <c r="AN607" i="14"/>
  <c r="AT607" i="14" s="1"/>
  <c r="AZ607" i="14" s="1"/>
  <c r="BF607" i="14" s="1"/>
  <c r="BL607" i="14" s="1"/>
  <c r="AN556" i="14"/>
  <c r="AN351" i="14"/>
  <c r="AT351" i="14" s="1"/>
  <c r="AN638" i="14"/>
  <c r="AN1320" i="14"/>
  <c r="AT1320" i="14" s="1"/>
  <c r="AN1347" i="14"/>
  <c r="AN1107" i="14"/>
  <c r="AT1107" i="14" s="1"/>
  <c r="AZ1107" i="14" s="1"/>
  <c r="BF1107" i="14" s="1"/>
  <c r="BL1107" i="14" s="1"/>
  <c r="AN781" i="14"/>
  <c r="AN1349" i="14"/>
  <c r="AT1349" i="14" s="1"/>
  <c r="AN882" i="14"/>
  <c r="AN208" i="14"/>
  <c r="AT208" i="14" s="1"/>
  <c r="AN559" i="14"/>
  <c r="AN1036" i="14"/>
  <c r="AT1036" i="14" s="1"/>
  <c r="AN1180" i="14"/>
  <c r="AN910" i="14"/>
  <c r="AT910" i="14" s="1"/>
  <c r="AN871" i="14"/>
  <c r="AN683" i="14"/>
  <c r="AT683" i="14" s="1"/>
  <c r="AN502" i="14"/>
  <c r="AN1311" i="14"/>
  <c r="AT1311" i="14" s="1"/>
  <c r="AN659" i="14"/>
  <c r="AN1336" i="14"/>
  <c r="AT1336" i="14" s="1"/>
  <c r="AN1108" i="14"/>
  <c r="AN563" i="14"/>
  <c r="AT563" i="14" s="1"/>
  <c r="AN571" i="14"/>
  <c r="AN875" i="14"/>
  <c r="AT875" i="14" s="1"/>
  <c r="AN1075" i="14"/>
  <c r="AN828" i="14"/>
  <c r="AT828" i="14" s="1"/>
  <c r="AN987" i="14"/>
  <c r="AN1168" i="14"/>
  <c r="AT1168" i="14" s="1"/>
  <c r="AN414" i="14"/>
  <c r="AN177" i="14"/>
  <c r="AT177" i="14" s="1"/>
  <c r="AN362" i="14"/>
  <c r="AN785" i="14"/>
  <c r="AT785" i="14" s="1"/>
  <c r="AZ785" i="14" s="1"/>
  <c r="BF785" i="14" s="1"/>
  <c r="BL785" i="14" s="1"/>
  <c r="AN268" i="14"/>
  <c r="AN1204" i="14"/>
  <c r="AT1204" i="14" s="1"/>
  <c r="AN675" i="14"/>
  <c r="AN767" i="14"/>
  <c r="AT767" i="14" s="1"/>
  <c r="AN787" i="14"/>
  <c r="AN1154" i="14"/>
  <c r="AT1154" i="14" s="1"/>
  <c r="AZ1154" i="14" s="1"/>
  <c r="BF1154" i="14" s="1"/>
  <c r="BL1154" i="14" s="1"/>
  <c r="AN1244" i="14"/>
  <c r="AN681" i="14"/>
  <c r="AT681" i="14" s="1"/>
  <c r="AN844" i="14"/>
  <c r="AN1348" i="14"/>
  <c r="AT1348" i="14" s="1"/>
  <c r="AN1333" i="14"/>
  <c r="AN129" i="14"/>
  <c r="AT129" i="14" s="1"/>
  <c r="AN710" i="14"/>
  <c r="AN562" i="14"/>
  <c r="AT562" i="14" s="1"/>
  <c r="AN284" i="14"/>
  <c r="AN1350" i="14"/>
  <c r="AT1350" i="14" s="1"/>
  <c r="AN256" i="14"/>
  <c r="AN218" i="14"/>
  <c r="AT218" i="14" s="1"/>
  <c r="AN41" i="14"/>
  <c r="AN1265" i="14"/>
  <c r="AT1265" i="14" s="1"/>
  <c r="AN1266" i="14"/>
  <c r="AN616" i="14"/>
  <c r="AT616" i="14" s="1"/>
  <c r="AN672" i="14"/>
  <c r="AN392" i="14"/>
  <c r="AT392" i="14" s="1"/>
  <c r="AN696" i="14"/>
  <c r="AN479" i="14"/>
  <c r="AT479" i="14" s="1"/>
  <c r="AN819" i="14"/>
  <c r="AN210" i="14"/>
  <c r="AT210" i="14" s="1"/>
  <c r="AN1159" i="14"/>
  <c r="AN1284" i="14"/>
  <c r="AT1284" i="14" s="1"/>
  <c r="AN211" i="14"/>
  <c r="AN728" i="14"/>
  <c r="AT728" i="14" s="1"/>
  <c r="AZ728" i="14" s="1"/>
  <c r="BF728" i="14" s="1"/>
  <c r="BL728" i="14" s="1"/>
  <c r="AN740" i="14"/>
  <c r="AN431" i="14"/>
  <c r="AT431" i="14" s="1"/>
  <c r="AN1296" i="14"/>
  <c r="AN397" i="14"/>
  <c r="AT397" i="14" s="1"/>
  <c r="AN289" i="14"/>
  <c r="AN81" i="14"/>
  <c r="AT81" i="14" s="1"/>
  <c r="AN1268" i="14"/>
  <c r="AN538" i="14"/>
  <c r="AT538" i="14" s="1"/>
  <c r="AN682" i="14"/>
  <c r="AN833" i="14"/>
  <c r="AT833" i="14" s="1"/>
  <c r="AN1001" i="14"/>
  <c r="AN260" i="14"/>
  <c r="AT260" i="14" s="1"/>
  <c r="AN1298" i="14"/>
  <c r="AN597" i="14"/>
  <c r="AT597" i="14" s="1"/>
  <c r="AN1314" i="14"/>
  <c r="AN609" i="14"/>
  <c r="AT609" i="14" s="1"/>
  <c r="AZ609" i="14" s="1"/>
  <c r="BF609" i="14" s="1"/>
  <c r="BL609" i="14" s="1"/>
  <c r="AN906" i="14"/>
  <c r="AN478" i="14"/>
  <c r="AT478" i="14" s="1"/>
  <c r="AN326" i="14"/>
  <c r="AN903" i="14"/>
  <c r="AT903" i="14" s="1"/>
  <c r="AN1056" i="14"/>
  <c r="AN1346" i="14"/>
  <c r="AT1346" i="14" s="1"/>
  <c r="AN1270" i="14"/>
  <c r="AN298" i="14"/>
  <c r="AT298" i="14" s="1"/>
  <c r="AN769" i="14"/>
  <c r="AN400" i="14"/>
  <c r="AT400" i="14" s="1"/>
  <c r="AN963" i="14"/>
  <c r="AN453" i="14"/>
  <c r="AT453" i="14" s="1"/>
  <c r="AN500" i="14"/>
  <c r="AN573" i="14"/>
  <c r="AT573" i="14" s="1"/>
  <c r="AN1294" i="14"/>
  <c r="AN319" i="14"/>
  <c r="AT319" i="14" s="1"/>
  <c r="AN1189" i="14"/>
  <c r="AN879" i="14"/>
  <c r="AT879" i="14" s="1"/>
  <c r="AN900" i="14"/>
  <c r="AN731" i="14"/>
  <c r="AT731" i="14" s="1"/>
  <c r="AN704" i="14"/>
  <c r="AN389" i="14"/>
  <c r="AT389" i="14" s="1"/>
  <c r="AN267" i="14"/>
  <c r="AN821" i="14"/>
  <c r="AT821" i="14" s="1"/>
  <c r="AN853" i="14"/>
  <c r="AN1215" i="14"/>
  <c r="AT1215" i="14" s="1"/>
  <c r="AN1002" i="14"/>
  <c r="AN328" i="14"/>
  <c r="AT328" i="14" s="1"/>
  <c r="AH292" i="14"/>
  <c r="AH64" i="14"/>
  <c r="AH391" i="14"/>
  <c r="AH366" i="14"/>
  <c r="AH265" i="14"/>
  <c r="AN265" i="14" s="1"/>
  <c r="AH254" i="14"/>
  <c r="AH484" i="14"/>
  <c r="AH76" i="14"/>
  <c r="AH1172" i="14"/>
  <c r="AH476" i="14"/>
  <c r="AH878" i="14"/>
  <c r="AH519" i="14"/>
  <c r="AH699" i="14"/>
  <c r="AH1067" i="14"/>
  <c r="AN1067" i="14" s="1"/>
  <c r="AT1067" i="14" s="1"/>
  <c r="AH456" i="14"/>
  <c r="AH417" i="14"/>
  <c r="AH564" i="14"/>
  <c r="AH1076" i="14"/>
  <c r="AH420" i="14"/>
  <c r="AH709" i="14"/>
  <c r="AH1093" i="14"/>
  <c r="AH429" i="14"/>
  <c r="AH858" i="14"/>
  <c r="AH1122" i="14"/>
  <c r="AH396" i="14"/>
  <c r="AH482" i="14"/>
  <c r="AH1332" i="14"/>
  <c r="AH32" i="14"/>
  <c r="AN32" i="14" s="1"/>
  <c r="AH595" i="14"/>
  <c r="AH901" i="14"/>
  <c r="AH823" i="14"/>
  <c r="AH1243" i="14"/>
  <c r="AH985" i="14"/>
  <c r="AH700" i="14"/>
  <c r="AH1187" i="14"/>
  <c r="AH280" i="14"/>
  <c r="AH876" i="14"/>
  <c r="AN876" i="14" s="1"/>
  <c r="AH737" i="14"/>
  <c r="AH252" i="14"/>
  <c r="AH826" i="14"/>
  <c r="AH1144" i="14"/>
  <c r="AH799" i="14"/>
  <c r="AH332" i="14"/>
  <c r="AH286" i="14"/>
  <c r="AH727" i="14"/>
  <c r="AH1094" i="14"/>
  <c r="AN1094" i="14" s="1"/>
  <c r="AH245" i="14"/>
  <c r="AH753" i="14"/>
  <c r="AH68" i="14"/>
  <c r="AH561" i="14"/>
  <c r="AH578" i="14"/>
  <c r="AH637" i="14"/>
  <c r="AH1022" i="14"/>
  <c r="AN1022" i="14" s="1"/>
  <c r="AH945" i="14"/>
  <c r="AH472" i="14"/>
  <c r="AH183" i="14"/>
  <c r="AN183" i="14" s="1"/>
  <c r="AH58" i="14"/>
  <c r="AH523" i="14"/>
  <c r="AH1281" i="14"/>
  <c r="AH1282" i="14"/>
  <c r="AN1282" i="14" s="1"/>
  <c r="AT1282" i="14" s="1"/>
  <c r="AH1007" i="14"/>
  <c r="AH842" i="14"/>
  <c r="AN842" i="14" s="1"/>
  <c r="AH255" i="14"/>
  <c r="AH591" i="14"/>
  <c r="AH577" i="14"/>
  <c r="AN577" i="14" s="1"/>
  <c r="AH1112" i="14"/>
  <c r="AH329" i="14"/>
  <c r="AH209" i="14"/>
  <c r="AH593" i="14"/>
  <c r="AN593" i="14" s="1"/>
  <c r="AH797" i="14"/>
  <c r="AH316" i="14"/>
  <c r="AH398" i="14"/>
  <c r="AH979" i="14"/>
  <c r="AH555" i="14"/>
  <c r="AN555" i="14" s="1"/>
  <c r="AT555" i="14" s="1"/>
  <c r="AH481" i="14"/>
  <c r="AH611" i="14"/>
  <c r="AN611" i="14" s="1"/>
  <c r="AH1271" i="14"/>
  <c r="AH80" i="14"/>
  <c r="AN80" i="14" s="1"/>
  <c r="AT80" i="14" s="1"/>
  <c r="AH157" i="14"/>
  <c r="AH567" i="14"/>
  <c r="AH454" i="14"/>
  <c r="AH824" i="14"/>
  <c r="AH736" i="14"/>
  <c r="AH575" i="14"/>
  <c r="AH1109" i="14"/>
  <c r="AN1109" i="14" s="1"/>
  <c r="AT1109" i="14" s="1"/>
  <c r="AH387" i="14"/>
  <c r="AH448" i="14"/>
  <c r="AH293" i="14"/>
  <c r="AN293" i="14" s="1"/>
  <c r="AT293" i="14" s="1"/>
  <c r="AH784" i="14"/>
  <c r="AH1330" i="14"/>
  <c r="AH474" i="14"/>
  <c r="AH999" i="14"/>
  <c r="AN999" i="14" s="1"/>
  <c r="AH1121" i="14"/>
  <c r="AH1042" i="14"/>
  <c r="AN1042" i="14" s="1"/>
  <c r="AT1042" i="14" s="1"/>
  <c r="AH739" i="14"/>
  <c r="AH505" i="14"/>
  <c r="AH612" i="14"/>
  <c r="AN612" i="14" s="1"/>
  <c r="AT612" i="14" s="1"/>
  <c r="AH980" i="14"/>
  <c r="AH884" i="14"/>
  <c r="AH188" i="14"/>
  <c r="AH359" i="14"/>
  <c r="AN359" i="14" s="1"/>
  <c r="AH535" i="14"/>
  <c r="AH923" i="14"/>
  <c r="AH558" i="14"/>
  <c r="AH1171" i="14"/>
  <c r="AH1157" i="14"/>
  <c r="AN1157" i="14" s="1"/>
  <c r="AH881" i="14"/>
  <c r="AH285" i="14"/>
  <c r="AN285" i="14" s="1"/>
  <c r="AT285" i="14" s="1"/>
  <c r="AH1331" i="14"/>
  <c r="AH698" i="14"/>
  <c r="AN698" i="14" s="1"/>
  <c r="AH424" i="14"/>
  <c r="AH524" i="14"/>
  <c r="AH496" i="14"/>
  <c r="AN496" i="14" s="1"/>
  <c r="AH1155" i="14"/>
  <c r="AH536" i="14"/>
  <c r="AH976" i="14"/>
  <c r="AN976" i="14" s="1"/>
  <c r="AH1212" i="14"/>
  <c r="AN1212" i="14" s="1"/>
  <c r="AH643" i="14"/>
  <c r="AH17" i="14"/>
  <c r="AH613" i="14"/>
  <c r="AH902" i="14"/>
  <c r="AH712" i="14"/>
  <c r="AH154" i="14"/>
  <c r="AH831" i="14"/>
  <c r="AN831" i="14" s="1"/>
  <c r="AH950" i="14"/>
  <c r="AH907" i="14"/>
  <c r="AN907" i="14" s="1"/>
  <c r="AH653" i="14"/>
  <c r="AH180" i="14"/>
  <c r="AH850" i="14"/>
  <c r="AH825" i="14"/>
  <c r="AH1035" i="14"/>
  <c r="AH426" i="14"/>
  <c r="AN426" i="14" s="1"/>
  <c r="AH947" i="14"/>
  <c r="AN947" i="14" s="1"/>
  <c r="AH350" i="14"/>
  <c r="AH684" i="14"/>
  <c r="AH735" i="14"/>
  <c r="AH317" i="14"/>
  <c r="AH361" i="14"/>
  <c r="AH1245" i="14"/>
  <c r="AH354" i="14"/>
  <c r="AN354" i="14" s="1"/>
  <c r="AH770" i="14"/>
  <c r="AN770" i="14" s="1"/>
  <c r="AH883" i="14"/>
  <c r="AN883" i="14" s="1"/>
  <c r="AH592" i="14"/>
  <c r="AH282" i="14"/>
  <c r="AH418" i="14"/>
  <c r="AH473" i="14"/>
  <c r="AH53" i="14"/>
  <c r="AH385" i="14"/>
  <c r="AH852" i="14"/>
  <c r="AN852" i="14" s="1"/>
  <c r="AH1310" i="14"/>
  <c r="AH150" i="14"/>
  <c r="AH708" i="14"/>
  <c r="AN708" i="14" s="1"/>
  <c r="AH281" i="14"/>
  <c r="AH357" i="14"/>
  <c r="AH158" i="14"/>
  <c r="AH318" i="14"/>
  <c r="AN318" i="14" s="1"/>
  <c r="AH859" i="14"/>
  <c r="AH360" i="14"/>
  <c r="AN360" i="14" s="1"/>
  <c r="AH450" i="14"/>
  <c r="AH801" i="14"/>
  <c r="AH1082" i="14"/>
  <c r="AN1082" i="14" s="1"/>
  <c r="AH323" i="14"/>
  <c r="AH419" i="14"/>
  <c r="AH944" i="14"/>
  <c r="AH1308" i="14"/>
  <c r="AN1308" i="14" s="1"/>
  <c r="AT1308" i="14" s="1"/>
  <c r="AH160" i="14"/>
  <c r="AH333" i="14"/>
  <c r="AH847" i="14"/>
  <c r="AN847" i="14" s="1"/>
  <c r="AT847" i="14" s="1"/>
  <c r="AH619" i="14"/>
  <c r="AH1120" i="14"/>
  <c r="AN1120" i="14" s="1"/>
  <c r="AH213" i="14"/>
  <c r="AH1254" i="14"/>
  <c r="AN1254" i="14" s="1"/>
  <c r="AT1254" i="14" s="1"/>
  <c r="AH912" i="14"/>
  <c r="AH537" i="14"/>
  <c r="AN537" i="14" s="1"/>
  <c r="AH1095" i="14"/>
  <c r="AH946" i="14"/>
  <c r="AH566" i="14"/>
  <c r="AH1173" i="14"/>
  <c r="AH352" i="14"/>
  <c r="AH738" i="14"/>
  <c r="AH851" i="14"/>
  <c r="AN851" i="14" s="1"/>
  <c r="AH1182" i="14"/>
  <c r="AH855" i="14"/>
  <c r="AH1313" i="14"/>
  <c r="AN1313" i="14" s="1"/>
  <c r="AH1000" i="14"/>
  <c r="AH247" i="14"/>
  <c r="AH394" i="14"/>
  <c r="AH1110" i="14"/>
  <c r="AN1110" i="14" s="1"/>
  <c r="AH909" i="14"/>
  <c r="AH522" i="14"/>
  <c r="AN522" i="14" s="1"/>
  <c r="AH874" i="14"/>
  <c r="AH364" i="14"/>
  <c r="AH138" i="14"/>
  <c r="AN138" i="14" s="1"/>
  <c r="AH55" i="14"/>
  <c r="AH873" i="14"/>
  <c r="AH570" i="14"/>
  <c r="AN570" i="14" s="1"/>
  <c r="AH1158" i="14"/>
  <c r="AN1158" i="14" s="1"/>
  <c r="AH574" i="14"/>
  <c r="AH390" i="14"/>
  <c r="AH1077" i="14"/>
  <c r="AH130" i="14"/>
  <c r="AH1247" i="14"/>
  <c r="AN1247" i="14" s="1"/>
  <c r="AH1185" i="14"/>
  <c r="AH212" i="14"/>
  <c r="AN212" i="14" s="1"/>
  <c r="AH949" i="14"/>
  <c r="AH576" i="14"/>
  <c r="AN576" i="14" s="1"/>
  <c r="AH320" i="14"/>
  <c r="AH1051" i="14"/>
  <c r="AH641" i="14"/>
  <c r="AN641" i="14" s="1"/>
  <c r="AH1169" i="14"/>
  <c r="AH446" i="14"/>
  <c r="AH331" i="14"/>
  <c r="AH422" i="14"/>
  <c r="AN422" i="14" s="1"/>
  <c r="AT422" i="14" s="1"/>
  <c r="AH1334" i="14"/>
  <c r="AH880" i="14"/>
  <c r="AH904" i="14"/>
  <c r="AN904" i="14" s="1"/>
  <c r="AT904" i="14" s="1"/>
  <c r="AH854" i="14"/>
  <c r="AH159" i="14"/>
  <c r="AN159" i="14" s="1"/>
  <c r="AH966" i="14"/>
  <c r="AH822" i="14"/>
  <c r="AN822" i="14" s="1"/>
  <c r="AT822" i="14" s="1"/>
  <c r="AH827" i="14"/>
  <c r="AN827" i="14" s="1"/>
  <c r="AT827" i="14" s="1"/>
  <c r="AH363" i="14"/>
  <c r="AN363" i="14" s="1"/>
  <c r="AH1096" i="14"/>
  <c r="AH1145" i="14"/>
  <c r="AH1068" i="14"/>
  <c r="AH856" i="14"/>
  <c r="AH1137" i="14"/>
  <c r="AH849" i="14"/>
  <c r="AH634" i="14"/>
  <c r="AN634" i="14" s="1"/>
  <c r="AH960" i="14"/>
  <c r="AH1005" i="14"/>
  <c r="AH1126" i="14"/>
  <c r="AN1126" i="14" s="1"/>
  <c r="AH695" i="14"/>
  <c r="AH1128" i="14"/>
  <c r="AH452" i="14"/>
  <c r="AH872" i="14"/>
  <c r="AN872" i="14" s="1"/>
  <c r="AH789" i="14"/>
  <c r="AH181" i="14"/>
  <c r="AN181" i="14" s="1"/>
  <c r="AT181" i="14" s="1"/>
  <c r="AH877" i="14"/>
  <c r="AH572" i="14"/>
  <c r="AH1004" i="14"/>
  <c r="AN1004" i="14" s="1"/>
  <c r="AT1004" i="14" s="1"/>
  <c r="AH1184" i="14"/>
  <c r="AH416" i="14"/>
  <c r="AH399" i="14"/>
  <c r="AH733" i="14"/>
  <c r="AN733" i="14" s="1"/>
  <c r="AH67" i="14"/>
  <c r="AH982" i="14"/>
  <c r="AH706" i="14"/>
  <c r="AN706" i="14" s="1"/>
  <c r="AH383" i="14"/>
  <c r="AH1111" i="14"/>
  <c r="AN1111" i="14" s="1"/>
  <c r="AH569" i="14"/>
  <c r="AH358" i="14"/>
  <c r="AN358" i="14" s="1"/>
  <c r="AH498" i="14"/>
  <c r="AH518" i="14"/>
  <c r="AN518" i="14" s="1"/>
  <c r="AT518" i="14" s="1"/>
  <c r="AH30" i="14"/>
  <c r="AH257" i="14"/>
  <c r="AH290" i="14"/>
  <c r="AH483" i="14"/>
  <c r="AH447" i="14"/>
  <c r="AH711" i="14"/>
  <c r="AN711" i="14" s="1"/>
  <c r="AH423" i="14"/>
  <c r="AN423" i="14" s="1"/>
  <c r="AH1202" i="14"/>
  <c r="AH1226" i="14"/>
  <c r="AH1199" i="14"/>
  <c r="AH480" i="14"/>
  <c r="AH697" i="14"/>
  <c r="AH365" i="14"/>
  <c r="AH905" i="14"/>
  <c r="AN905" i="14" s="1"/>
  <c r="AH843" i="14"/>
  <c r="AN843" i="14" s="1"/>
  <c r="AH1312" i="14"/>
  <c r="AN1312" i="14" s="1"/>
  <c r="AH1203" i="14"/>
  <c r="AH788" i="14"/>
  <c r="AH451" i="14"/>
  <c r="AH911" i="14"/>
  <c r="AH1201" i="14"/>
  <c r="AH421" i="14"/>
  <c r="AN421" i="14" s="1"/>
  <c r="AH707" i="14"/>
  <c r="AN707" i="14" s="1"/>
  <c r="AT707" i="14" s="1"/>
  <c r="AH1156" i="14"/>
  <c r="AH1174" i="14"/>
  <c r="AH1129" i="14"/>
  <c r="AH803" i="14"/>
  <c r="AH618" i="14"/>
  <c r="AH1309" i="14"/>
  <c r="AH568" i="14"/>
  <c r="AN568" i="14" s="1"/>
  <c r="AT568" i="14" s="1"/>
  <c r="AH533" i="14"/>
  <c r="AN533" i="14" s="1"/>
  <c r="AH615" i="14"/>
  <c r="AN615" i="14" s="1"/>
  <c r="AT615" i="14" s="1"/>
  <c r="AH701" i="14"/>
  <c r="AH427" i="14"/>
  <c r="AH845" i="14"/>
  <c r="AH520" i="14"/>
  <c r="AH187" i="14"/>
  <c r="AB45" i="14"/>
  <c r="AB757" i="14"/>
  <c r="AB161" i="14"/>
  <c r="AB1081" i="14"/>
  <c r="AB924" i="14"/>
  <c r="AB984" i="14"/>
  <c r="AB642" i="14"/>
  <c r="AB927" i="14"/>
  <c r="AB162" i="14"/>
  <c r="AB1039" i="14"/>
  <c r="AB27" i="14"/>
  <c r="AB978" i="14"/>
  <c r="AB56" i="14"/>
  <c r="AB244" i="14"/>
  <c r="AB133" i="14"/>
  <c r="AB768" i="14"/>
  <c r="AB525" i="14"/>
  <c r="AB1041" i="14"/>
  <c r="AB108" i="14"/>
  <c r="AB223" i="14"/>
  <c r="AB501" i="14"/>
  <c r="AB40" i="14"/>
  <c r="AB504" i="14"/>
  <c r="AB503" i="14"/>
  <c r="AB636" i="14"/>
  <c r="AB640" i="14"/>
  <c r="AB227" i="14"/>
  <c r="AB1124" i="14"/>
  <c r="AB930" i="14"/>
  <c r="AB1181" i="14"/>
  <c r="AB639" i="14"/>
  <c r="AB1139" i="14"/>
  <c r="AB658" i="14"/>
  <c r="AB802" i="14"/>
  <c r="AB29" i="14"/>
  <c r="AH29" i="14" s="1"/>
  <c r="AN29" i="14" s="1"/>
  <c r="AB495" i="14"/>
  <c r="AB807" i="14"/>
  <c r="AB922" i="14"/>
  <c r="AB6" i="14"/>
  <c r="AB221" i="14"/>
  <c r="AB259" i="14"/>
  <c r="AB1183" i="14"/>
  <c r="AB1214" i="14"/>
  <c r="AH1214" i="14" s="1"/>
  <c r="AB968" i="14"/>
  <c r="AB262" i="14"/>
  <c r="AB296" i="14"/>
  <c r="AB111" i="14"/>
  <c r="AH111" i="14" s="1"/>
  <c r="AB295" i="14"/>
  <c r="AB26" i="14"/>
  <c r="AB155" i="14"/>
  <c r="AB635" i="14"/>
  <c r="AB771" i="14"/>
  <c r="AB65" i="14"/>
  <c r="AB921" i="14"/>
  <c r="AB981" i="14"/>
  <c r="AB291" i="14"/>
  <c r="AB965" i="14"/>
  <c r="AB1125" i="14"/>
  <c r="AB657" i="14"/>
  <c r="AB222" i="14"/>
  <c r="AB137" i="14"/>
  <c r="AB31" i="14"/>
  <c r="AB806" i="14"/>
  <c r="AB660" i="14"/>
  <c r="AB986" i="14"/>
  <c r="AB302" i="14"/>
  <c r="AB132" i="14"/>
  <c r="AH132" i="14" s="1"/>
  <c r="AB228" i="14"/>
  <c r="AB258" i="14"/>
  <c r="AB1038" i="14"/>
  <c r="AB270" i="14"/>
  <c r="AB961" i="14"/>
  <c r="AB192" i="14"/>
  <c r="AB928" i="14"/>
  <c r="AB18" i="14"/>
  <c r="AH18" i="14" s="1"/>
  <c r="AB78" i="14"/>
  <c r="AB225" i="14"/>
  <c r="AB1140" i="14"/>
  <c r="AB178" i="14"/>
  <c r="AH178" i="14" s="1"/>
  <c r="AB16" i="14"/>
  <c r="AB1079" i="14"/>
  <c r="AB1213" i="14"/>
  <c r="AB251" i="14"/>
  <c r="AH251" i="14" s="1"/>
  <c r="AN251" i="14" s="1"/>
  <c r="AB294" i="14"/>
  <c r="AB264" i="14"/>
  <c r="AB135" i="14"/>
  <c r="AB69" i="14"/>
  <c r="AB186" i="14"/>
  <c r="AB185" i="14"/>
  <c r="AB52" i="14"/>
  <c r="AB269" i="14"/>
  <c r="AB661" i="14"/>
  <c r="AB151" i="14"/>
  <c r="AB246" i="14"/>
  <c r="AB1123" i="14"/>
  <c r="AB226" i="14"/>
  <c r="AB156" i="14"/>
  <c r="AB644" i="14"/>
  <c r="AB300" i="14"/>
  <c r="AB261" i="14"/>
  <c r="AB191" i="14"/>
  <c r="AB15" i="14"/>
  <c r="AB190" i="14"/>
  <c r="AB977" i="14"/>
  <c r="AB800" i="14"/>
  <c r="AB112" i="14"/>
  <c r="AB759" i="14"/>
  <c r="AH759" i="14" s="1"/>
  <c r="AB230" i="14"/>
  <c r="AB1229" i="14"/>
  <c r="AB931" i="14"/>
  <c r="AB1141" i="14"/>
  <c r="AH1141" i="14" s="1"/>
  <c r="AB93" i="14"/>
  <c r="AB517" i="14"/>
  <c r="AB1037" i="14"/>
  <c r="AB20" i="14"/>
  <c r="AB1138" i="14"/>
  <c r="AB1080" i="14"/>
  <c r="AB633" i="14"/>
  <c r="AB39" i="14"/>
  <c r="AB114" i="14"/>
  <c r="AB220" i="14"/>
  <c r="AB266" i="14"/>
  <c r="AH266" i="14" s="1"/>
  <c r="AB497" i="14"/>
  <c r="AB43" i="14"/>
  <c r="AB967" i="14"/>
  <c r="AB654" i="14"/>
  <c r="AB1142" i="14"/>
  <c r="AH1142" i="14" s="1"/>
  <c r="AN1142" i="14" s="1"/>
  <c r="AB215" i="14"/>
  <c r="AB214" i="14"/>
  <c r="AB207" i="14"/>
  <c r="AB219" i="14"/>
  <c r="AB1227" i="14"/>
  <c r="AB1228" i="14"/>
  <c r="AB297" i="14"/>
  <c r="AB109" i="14"/>
  <c r="AB929" i="14"/>
  <c r="AB216" i="14"/>
  <c r="AB521" i="14"/>
  <c r="AH521" i="14" s="1"/>
  <c r="AN521" i="14" s="1"/>
  <c r="AB110" i="14"/>
  <c r="AH110" i="14" s="1"/>
  <c r="AB42" i="14"/>
  <c r="AB28" i="14"/>
  <c r="AB179" i="14"/>
  <c r="AB152" i="14"/>
  <c r="AH152" i="14" s="1"/>
  <c r="AB77" i="14"/>
  <c r="AB205" i="14"/>
  <c r="AB153" i="14"/>
  <c r="AB299" i="14"/>
  <c r="AB656" i="14"/>
  <c r="AB758" i="14"/>
  <c r="AB113" i="14"/>
  <c r="AH113" i="14" s="1"/>
  <c r="AB925" i="14"/>
  <c r="AB1052" i="14"/>
  <c r="AB248" i="14"/>
  <c r="AB304" i="14"/>
  <c r="AH304" i="14" s="1"/>
  <c r="AB755" i="14"/>
  <c r="AH755" i="14" s="1"/>
  <c r="AB983" i="14"/>
  <c r="AB1053" i="14"/>
  <c r="AB82" i="14"/>
  <c r="AB754" i="14"/>
  <c r="AH754" i="14" s="1"/>
  <c r="AB301" i="14"/>
  <c r="AB115" i="14"/>
  <c r="AB250" i="14"/>
  <c r="AH250" i="14" s="1"/>
  <c r="AB44" i="14"/>
  <c r="AB19" i="14"/>
  <c r="AB1143" i="14"/>
  <c r="AB1216" i="14"/>
  <c r="AH1216" i="14" s="1"/>
  <c r="AB229" i="14"/>
  <c r="AH229" i="14" s="1"/>
  <c r="AB798" i="14"/>
  <c r="AB253" i="14"/>
  <c r="AB249" i="14"/>
  <c r="AH249" i="14" s="1"/>
  <c r="AB805" i="14"/>
  <c r="AH805" i="14" s="1"/>
  <c r="AB1127" i="14"/>
  <c r="AB134" i="14"/>
  <c r="AB1040" i="14"/>
  <c r="AB206" i="14"/>
  <c r="AH206" i="14" s="1"/>
  <c r="AB288" i="14"/>
  <c r="AB271" i="14"/>
  <c r="AB217" i="14"/>
  <c r="AH217" i="14" s="1"/>
  <c r="AB804" i="14"/>
  <c r="AB136" i="14"/>
  <c r="AB184" i="14"/>
  <c r="AB499" i="14"/>
  <c r="AH499" i="14" s="1"/>
  <c r="AB287" i="14"/>
  <c r="AH287" i="14" s="1"/>
  <c r="AB57" i="14"/>
  <c r="AB131" i="14"/>
  <c r="AB79" i="14"/>
  <c r="AH79" i="14" s="1"/>
  <c r="AB1054" i="14"/>
  <c r="AH1054" i="14" s="1"/>
  <c r="AB66" i="14"/>
  <c r="AB1078" i="14"/>
  <c r="AB303" i="14"/>
  <c r="AB962" i="14"/>
  <c r="AH962" i="14" s="1"/>
  <c r="V95" i="14"/>
  <c r="V98" i="14"/>
  <c r="V92" i="14"/>
  <c r="V91" i="14"/>
  <c r="V94" i="14"/>
  <c r="V97" i="14"/>
  <c r="V96" i="14"/>
  <c r="P8" i="14"/>
  <c r="P7" i="14"/>
  <c r="P4" i="14"/>
  <c r="P5" i="14"/>
  <c r="AP6" i="1"/>
  <c r="AZ1004" i="14" l="1"/>
  <c r="BF1004" i="14" s="1"/>
  <c r="BL1004" i="14" s="1"/>
  <c r="AZ612" i="14"/>
  <c r="BF612" i="14" s="1"/>
  <c r="BL612" i="14" s="1"/>
  <c r="AZ597" i="14"/>
  <c r="BF597" i="14" s="1"/>
  <c r="BL597" i="14" s="1"/>
  <c r="AZ81" i="14"/>
  <c r="BF81" i="14" s="1"/>
  <c r="BL81" i="14" s="1"/>
  <c r="AZ351" i="14"/>
  <c r="BF351" i="14" s="1"/>
  <c r="BL351" i="14" s="1"/>
  <c r="AZ655" i="14"/>
  <c r="BF655" i="14" s="1"/>
  <c r="BL655" i="14" s="1"/>
  <c r="AZ430" i="14"/>
  <c r="BF430" i="14" s="1"/>
  <c r="BL430" i="14" s="1"/>
  <c r="AZ1006" i="14"/>
  <c r="BF1006" i="14" s="1"/>
  <c r="BL1006" i="14" s="1"/>
  <c r="AZ1018" i="14"/>
  <c r="BF1018" i="14" s="1"/>
  <c r="BL1018" i="14" s="1"/>
  <c r="AZ557" i="14"/>
  <c r="BF557" i="14" s="1"/>
  <c r="BL557" i="14" s="1"/>
  <c r="AZ726" i="14"/>
  <c r="BF726" i="14" s="1"/>
  <c r="BL726" i="14" s="1"/>
  <c r="AZ997" i="14"/>
  <c r="BF997" i="14" s="1"/>
  <c r="BL997" i="14" s="1"/>
  <c r="AZ904" i="14"/>
  <c r="BF904" i="14" s="1"/>
  <c r="BL904" i="14" s="1"/>
  <c r="AZ453" i="14"/>
  <c r="BF453" i="14" s="1"/>
  <c r="BL453" i="14" s="1"/>
  <c r="AZ616" i="14"/>
  <c r="BF616" i="14" s="1"/>
  <c r="BL616" i="14" s="1"/>
  <c r="AZ875" i="14"/>
  <c r="BF875" i="14" s="1"/>
  <c r="BL875" i="14" s="1"/>
  <c r="AZ1092" i="14"/>
  <c r="BF1092" i="14" s="1"/>
  <c r="BL1092" i="14" s="1"/>
  <c r="AZ1200" i="14"/>
  <c r="BF1200" i="14" s="1"/>
  <c r="BL1200" i="14" s="1"/>
  <c r="AZ455" i="14"/>
  <c r="BF455" i="14" s="1"/>
  <c r="BL455" i="14" s="1"/>
  <c r="AZ260" i="14"/>
  <c r="BF260" i="14" s="1"/>
  <c r="BL260" i="14" s="1"/>
  <c r="AZ397" i="14"/>
  <c r="BF397" i="14" s="1"/>
  <c r="BL397" i="14" s="1"/>
  <c r="AZ676" i="14"/>
  <c r="BF676" i="14" s="1"/>
  <c r="BL676" i="14" s="1"/>
  <c r="AZ325" i="14"/>
  <c r="BF325" i="14" s="1"/>
  <c r="BL325" i="14" s="1"/>
  <c r="AZ539" i="14"/>
  <c r="BF539" i="14" s="1"/>
  <c r="BL539" i="14" s="1"/>
  <c r="AZ1015" i="14"/>
  <c r="BF1015" i="14" s="1"/>
  <c r="BL1015" i="14" s="1"/>
  <c r="AZ540" i="14"/>
  <c r="BF540" i="14" s="1"/>
  <c r="BL540" i="14" s="1"/>
  <c r="AZ330" i="14"/>
  <c r="BF330" i="14" s="1"/>
  <c r="BL330" i="14" s="1"/>
  <c r="AZ705" i="14"/>
  <c r="BF705" i="14" s="1"/>
  <c r="BL705" i="14" s="1"/>
  <c r="AZ615" i="14"/>
  <c r="BF615" i="14" s="1"/>
  <c r="BL615" i="14" s="1"/>
  <c r="AZ518" i="14"/>
  <c r="BF518" i="14" s="1"/>
  <c r="BL518" i="14" s="1"/>
  <c r="AZ181" i="14"/>
  <c r="BF181" i="14" s="1"/>
  <c r="BL181" i="14" s="1"/>
  <c r="AZ1042" i="14"/>
  <c r="BF1042" i="14" s="1"/>
  <c r="BL1042" i="14" s="1"/>
  <c r="AZ80" i="14"/>
  <c r="BF80" i="14" s="1"/>
  <c r="BL80" i="14" s="1"/>
  <c r="AZ1067" i="14"/>
  <c r="BF1067" i="14" s="1"/>
  <c r="BL1067" i="14" s="1"/>
  <c r="AZ1215" i="14"/>
  <c r="BF1215" i="14" s="1"/>
  <c r="BL1215" i="14" s="1"/>
  <c r="AZ879" i="14"/>
  <c r="BF879" i="14" s="1"/>
  <c r="BL879" i="14" s="1"/>
  <c r="AZ400" i="14"/>
  <c r="BF400" i="14" s="1"/>
  <c r="BL400" i="14" s="1"/>
  <c r="AZ478" i="14"/>
  <c r="BF478" i="14" s="1"/>
  <c r="BL478" i="14" s="1"/>
  <c r="AZ210" i="14"/>
  <c r="BF210" i="14" s="1"/>
  <c r="BL210" i="14" s="1"/>
  <c r="AZ1265" i="14"/>
  <c r="BF1265" i="14" s="1"/>
  <c r="BL1265" i="14" s="1"/>
  <c r="AZ129" i="14"/>
  <c r="BF129" i="14" s="1"/>
  <c r="BL129" i="14" s="1"/>
  <c r="AZ177" i="14"/>
  <c r="BF177" i="14" s="1"/>
  <c r="BL177" i="14" s="1"/>
  <c r="AZ563" i="14"/>
  <c r="BF563" i="14" s="1"/>
  <c r="BL563" i="14" s="1"/>
  <c r="AZ910" i="14"/>
  <c r="BF910" i="14" s="1"/>
  <c r="BL910" i="14" s="1"/>
  <c r="AZ608" i="14"/>
  <c r="BF608" i="14" s="1"/>
  <c r="BL608" i="14" s="1"/>
  <c r="AZ384" i="14"/>
  <c r="BF384" i="14" s="1"/>
  <c r="BL384" i="14" s="1"/>
  <c r="AZ388" i="14"/>
  <c r="BF388" i="14" s="1"/>
  <c r="BL388" i="14" s="1"/>
  <c r="AZ356" i="14"/>
  <c r="BF356" i="14" s="1"/>
  <c r="BL356" i="14" s="1"/>
  <c r="AZ428" i="14"/>
  <c r="BF428" i="14" s="1"/>
  <c r="BL428" i="14" s="1"/>
  <c r="AZ1021" i="14"/>
  <c r="BF1021" i="14" s="1"/>
  <c r="BL1021" i="14" s="1"/>
  <c r="AZ367" i="14"/>
  <c r="BF367" i="14" s="1"/>
  <c r="BL367" i="14" s="1"/>
  <c r="AZ841" i="14"/>
  <c r="BF841" i="14" s="1"/>
  <c r="BL841" i="14" s="1"/>
  <c r="AZ943" i="14"/>
  <c r="BF943" i="14" s="1"/>
  <c r="BL943" i="14" s="1"/>
  <c r="AZ293" i="14"/>
  <c r="BF293" i="14" s="1"/>
  <c r="BL293" i="14" s="1"/>
  <c r="AZ328" i="14"/>
  <c r="BF328" i="14" s="1"/>
  <c r="BL328" i="14" s="1"/>
  <c r="AZ702" i="14"/>
  <c r="BF702" i="14" s="1"/>
  <c r="BL702" i="14" s="1"/>
  <c r="AZ1233" i="14"/>
  <c r="BF1233" i="14" s="1"/>
  <c r="BL1233" i="14" s="1"/>
  <c r="AZ908" i="14"/>
  <c r="BF908" i="14" s="1"/>
  <c r="BL908" i="14" s="1"/>
  <c r="AZ590" i="14"/>
  <c r="BF590" i="14" s="1"/>
  <c r="BL590" i="14" s="1"/>
  <c r="AZ707" i="14"/>
  <c r="BF707" i="14" s="1"/>
  <c r="BL707" i="14" s="1"/>
  <c r="AZ827" i="14"/>
  <c r="BF827" i="14" s="1"/>
  <c r="BL827" i="14" s="1"/>
  <c r="AZ422" i="14"/>
  <c r="BF422" i="14" s="1"/>
  <c r="BL422" i="14" s="1"/>
  <c r="AZ1308" i="14"/>
  <c r="BF1308" i="14" s="1"/>
  <c r="BL1308" i="14" s="1"/>
  <c r="AZ1109" i="14"/>
  <c r="BF1109" i="14" s="1"/>
  <c r="BL1109" i="14" s="1"/>
  <c r="AZ833" i="14"/>
  <c r="BF833" i="14" s="1"/>
  <c r="BL833" i="14" s="1"/>
  <c r="AZ431" i="14"/>
  <c r="BF431" i="14" s="1"/>
  <c r="BL431" i="14" s="1"/>
  <c r="AZ767" i="14"/>
  <c r="BF767" i="14" s="1"/>
  <c r="BL767" i="14" s="1"/>
  <c r="AZ998" i="14"/>
  <c r="BF998" i="14" s="1"/>
  <c r="BL998" i="14" s="1"/>
  <c r="AZ348" i="14"/>
  <c r="BF348" i="14" s="1"/>
  <c r="BL348" i="14" s="1"/>
  <c r="AZ1285" i="14"/>
  <c r="BF1285" i="14" s="1"/>
  <c r="BL1285" i="14" s="1"/>
  <c r="AZ449" i="14"/>
  <c r="BF449" i="14" s="1"/>
  <c r="BL449" i="14" s="1"/>
  <c r="AZ1280" i="14"/>
  <c r="BF1280" i="14" s="1"/>
  <c r="BL1280" i="14" s="1"/>
  <c r="AZ1297" i="14"/>
  <c r="BF1297" i="14" s="1"/>
  <c r="BL1297" i="14" s="1"/>
  <c r="AZ1234" i="14"/>
  <c r="BF1234" i="14" s="1"/>
  <c r="BL1234" i="14" s="1"/>
  <c r="AZ783" i="14"/>
  <c r="BF783" i="14" s="1"/>
  <c r="BL783" i="14" s="1"/>
  <c r="AZ903" i="14"/>
  <c r="BF903" i="14" s="1"/>
  <c r="BL903" i="14" s="1"/>
  <c r="AZ683" i="14"/>
  <c r="BF683" i="14" s="1"/>
  <c r="BL683" i="14" s="1"/>
  <c r="AZ568" i="14"/>
  <c r="BF568" i="14" s="1"/>
  <c r="BL568" i="14" s="1"/>
  <c r="AZ1254" i="14"/>
  <c r="BF1254" i="14" s="1"/>
  <c r="BL1254" i="14" s="1"/>
  <c r="AZ285" i="14"/>
  <c r="BF285" i="14" s="1"/>
  <c r="BL285" i="14" s="1"/>
  <c r="AZ1282" i="14"/>
  <c r="BF1282" i="14" s="1"/>
  <c r="BL1282" i="14" s="1"/>
  <c r="AZ821" i="14"/>
  <c r="BF821" i="14" s="1"/>
  <c r="BL821" i="14" s="1"/>
  <c r="AZ319" i="14"/>
  <c r="BF319" i="14" s="1"/>
  <c r="BL319" i="14" s="1"/>
  <c r="AZ298" i="14"/>
  <c r="BF298" i="14" s="1"/>
  <c r="BL298" i="14" s="1"/>
  <c r="AZ479" i="14"/>
  <c r="BF479" i="14" s="1"/>
  <c r="BL479" i="14" s="1"/>
  <c r="AZ218" i="14"/>
  <c r="BF218" i="14" s="1"/>
  <c r="BL218" i="14" s="1"/>
  <c r="AZ1348" i="14"/>
  <c r="BF1348" i="14" s="1"/>
  <c r="BL1348" i="14" s="1"/>
  <c r="AZ1168" i="14"/>
  <c r="BF1168" i="14" s="1"/>
  <c r="BL1168" i="14" s="1"/>
  <c r="AZ1336" i="14"/>
  <c r="BF1336" i="14" s="1"/>
  <c r="BL1336" i="14" s="1"/>
  <c r="AZ1036" i="14"/>
  <c r="BF1036" i="14" s="1"/>
  <c r="BL1036" i="14" s="1"/>
  <c r="AZ1335" i="14"/>
  <c r="BF1335" i="14" s="1"/>
  <c r="BL1335" i="14" s="1"/>
  <c r="AZ1098" i="14"/>
  <c r="BF1098" i="14" s="1"/>
  <c r="BL1098" i="14" s="1"/>
  <c r="AZ321" i="14"/>
  <c r="BF321" i="14" s="1"/>
  <c r="BL321" i="14" s="1"/>
  <c r="AZ1224" i="14"/>
  <c r="BF1224" i="14" s="1"/>
  <c r="BL1224" i="14" s="1"/>
  <c r="AZ579" i="14"/>
  <c r="BF579" i="14" s="1"/>
  <c r="BL579" i="14" s="1"/>
  <c r="AZ899" i="14"/>
  <c r="BF899" i="14" s="1"/>
  <c r="BL899" i="14" s="1"/>
  <c r="AZ560" i="14"/>
  <c r="BF560" i="14" s="1"/>
  <c r="BL560" i="14" s="1"/>
  <c r="AZ920" i="14"/>
  <c r="BF920" i="14" s="1"/>
  <c r="BL920" i="14" s="1"/>
  <c r="AZ1236" i="14"/>
  <c r="BF1236" i="14" s="1"/>
  <c r="BL1236" i="14" s="1"/>
  <c r="AZ847" i="14"/>
  <c r="BF847" i="14" s="1"/>
  <c r="BL847" i="14" s="1"/>
  <c r="AZ731" i="14"/>
  <c r="BF731" i="14" s="1"/>
  <c r="BL731" i="14" s="1"/>
  <c r="AZ562" i="14"/>
  <c r="BF562" i="14" s="1"/>
  <c r="BL562" i="14" s="1"/>
  <c r="AZ1019" i="14"/>
  <c r="BF1019" i="14" s="1"/>
  <c r="BL1019" i="14" s="1"/>
  <c r="AZ1020" i="14"/>
  <c r="BF1020" i="14" s="1"/>
  <c r="BL1020" i="14" s="1"/>
  <c r="AZ822" i="14"/>
  <c r="BF822" i="14" s="1"/>
  <c r="BL822" i="14" s="1"/>
  <c r="AZ538" i="14"/>
  <c r="BF538" i="14" s="1"/>
  <c r="BL538" i="14" s="1"/>
  <c r="AZ1204" i="14"/>
  <c r="BF1204" i="14" s="1"/>
  <c r="BL1204" i="14" s="1"/>
  <c r="AZ1320" i="14"/>
  <c r="BF1320" i="14" s="1"/>
  <c r="BL1320" i="14" s="1"/>
  <c r="AZ926" i="14"/>
  <c r="BF926" i="14" s="1"/>
  <c r="BL926" i="14" s="1"/>
  <c r="AZ541" i="14"/>
  <c r="BF541" i="14" s="1"/>
  <c r="BL541" i="14" s="1"/>
  <c r="AZ322" i="14"/>
  <c r="BF322" i="14" s="1"/>
  <c r="BL322" i="14" s="1"/>
  <c r="AZ432" i="14"/>
  <c r="BF432" i="14" s="1"/>
  <c r="BL432" i="14" s="1"/>
  <c r="AZ730" i="14"/>
  <c r="BF730" i="14" s="1"/>
  <c r="BL730" i="14" s="1"/>
  <c r="AZ703" i="14"/>
  <c r="BF703" i="14" s="1"/>
  <c r="BL703" i="14" s="1"/>
  <c r="AZ964" i="14"/>
  <c r="BF964" i="14" s="1"/>
  <c r="BL964" i="14" s="1"/>
  <c r="AZ1284" i="14"/>
  <c r="BF1284" i="14" s="1"/>
  <c r="BL1284" i="14" s="1"/>
  <c r="AZ1349" i="14"/>
  <c r="BF1349" i="14" s="1"/>
  <c r="BL1349" i="14" s="1"/>
  <c r="AZ555" i="14"/>
  <c r="BF555" i="14" s="1"/>
  <c r="BL555" i="14" s="1"/>
  <c r="AZ389" i="14"/>
  <c r="BF389" i="14" s="1"/>
  <c r="BL389" i="14" s="1"/>
  <c r="AZ573" i="14"/>
  <c r="BF573" i="14" s="1"/>
  <c r="BL573" i="14" s="1"/>
  <c r="AZ1346" i="14"/>
  <c r="BF1346" i="14" s="1"/>
  <c r="BL1346" i="14" s="1"/>
  <c r="AZ392" i="14"/>
  <c r="BF392" i="14" s="1"/>
  <c r="BL392" i="14" s="1"/>
  <c r="AZ1350" i="14"/>
  <c r="BF1350" i="14" s="1"/>
  <c r="BL1350" i="14" s="1"/>
  <c r="AZ681" i="14"/>
  <c r="BF681" i="14" s="1"/>
  <c r="BL681" i="14" s="1"/>
  <c r="AZ828" i="14"/>
  <c r="BF828" i="14" s="1"/>
  <c r="BL828" i="14" s="1"/>
  <c r="AZ1311" i="14"/>
  <c r="BF1311" i="14" s="1"/>
  <c r="BL1311" i="14" s="1"/>
  <c r="AZ208" i="14"/>
  <c r="BF208" i="14" s="1"/>
  <c r="BL208" i="14" s="1"/>
  <c r="AZ617" i="14"/>
  <c r="BF617" i="14" s="1"/>
  <c r="BL617" i="14" s="1"/>
  <c r="AZ1069" i="14"/>
  <c r="BF1069" i="14" s="1"/>
  <c r="BL1069" i="14" s="1"/>
  <c r="AZ1267" i="14"/>
  <c r="BF1267" i="14" s="1"/>
  <c r="BL1267" i="14" s="1"/>
  <c r="AZ1066" i="14"/>
  <c r="BF1066" i="14" s="1"/>
  <c r="BL1066" i="14" s="1"/>
  <c r="AZ324" i="14"/>
  <c r="BF324" i="14" s="1"/>
  <c r="BL324" i="14" s="1"/>
  <c r="AZ857" i="14"/>
  <c r="BF857" i="14" s="1"/>
  <c r="BL857" i="14" s="1"/>
  <c r="AZ1170" i="14"/>
  <c r="BF1170" i="14" s="1"/>
  <c r="BL1170" i="14" s="1"/>
  <c r="AZ1345" i="14"/>
  <c r="BF1345" i="14" s="1"/>
  <c r="BL1345" i="14" s="1"/>
  <c r="AZ673" i="14"/>
  <c r="BF673" i="14" s="1"/>
  <c r="BL673" i="14" s="1"/>
  <c r="AZ1188" i="14"/>
  <c r="BF1188" i="14" s="1"/>
  <c r="BL1188" i="14" s="1"/>
  <c r="AT358" i="14"/>
  <c r="AZ358" i="14" s="1"/>
  <c r="BF358" i="14" s="1"/>
  <c r="BL358" i="14" s="1"/>
  <c r="AT363" i="14"/>
  <c r="AZ363" i="14" s="1"/>
  <c r="BF363" i="14" s="1"/>
  <c r="BL363" i="14" s="1"/>
  <c r="AT1247" i="14"/>
  <c r="AT852" i="14"/>
  <c r="AZ852" i="14" s="1"/>
  <c r="BF852" i="14" s="1"/>
  <c r="BL852" i="14" s="1"/>
  <c r="AT770" i="14"/>
  <c r="AZ770" i="14" s="1"/>
  <c r="BF770" i="14" s="1"/>
  <c r="BL770" i="14" s="1"/>
  <c r="AT947" i="14"/>
  <c r="AZ947" i="14" s="1"/>
  <c r="BF947" i="14" s="1"/>
  <c r="BL947" i="14" s="1"/>
  <c r="AT1212" i="14"/>
  <c r="AT1022" i="14"/>
  <c r="AZ1022" i="14" s="1"/>
  <c r="BF1022" i="14" s="1"/>
  <c r="BL1022" i="14" s="1"/>
  <c r="AT876" i="14"/>
  <c r="AZ876" i="14" s="1"/>
  <c r="BF876" i="14" s="1"/>
  <c r="BL876" i="14" s="1"/>
  <c r="AT1002" i="14"/>
  <c r="AZ1002" i="14" s="1"/>
  <c r="BF1002" i="14" s="1"/>
  <c r="BL1002" i="14" s="1"/>
  <c r="AT963" i="14"/>
  <c r="AT1001" i="14"/>
  <c r="AZ1001" i="14" s="1"/>
  <c r="BF1001" i="14" s="1"/>
  <c r="BL1001" i="14" s="1"/>
  <c r="AT819" i="14"/>
  <c r="AZ819" i="14" s="1"/>
  <c r="BF819" i="14" s="1"/>
  <c r="BL819" i="14" s="1"/>
  <c r="AT1333" i="14"/>
  <c r="AZ1333" i="14" s="1"/>
  <c r="BF1333" i="14" s="1"/>
  <c r="BL1333" i="14" s="1"/>
  <c r="AT987" i="14"/>
  <c r="AT559" i="14"/>
  <c r="AZ559" i="14" s="1"/>
  <c r="BF559" i="14" s="1"/>
  <c r="BL559" i="14" s="1"/>
  <c r="AT610" i="14"/>
  <c r="AZ610" i="14" s="1"/>
  <c r="BF610" i="14" s="1"/>
  <c r="BL610" i="14" s="1"/>
  <c r="AT395" i="14"/>
  <c r="AZ395" i="14" s="1"/>
  <c r="BF395" i="14" s="1"/>
  <c r="BL395" i="14" s="1"/>
  <c r="AT846" i="14"/>
  <c r="AT634" i="14"/>
  <c r="AZ634" i="14" s="1"/>
  <c r="BF634" i="14" s="1"/>
  <c r="BL634" i="14" s="1"/>
  <c r="AT641" i="14"/>
  <c r="AZ641" i="14" s="1"/>
  <c r="BF641" i="14" s="1"/>
  <c r="BL641" i="14" s="1"/>
  <c r="AT138" i="14"/>
  <c r="AZ138" i="14" s="1"/>
  <c r="BF138" i="14" s="1"/>
  <c r="BL138" i="14" s="1"/>
  <c r="AT1120" i="14"/>
  <c r="AT318" i="14"/>
  <c r="AZ318" i="14" s="1"/>
  <c r="BF318" i="14" s="1"/>
  <c r="BL318" i="14" s="1"/>
  <c r="AT354" i="14"/>
  <c r="AZ354" i="14" s="1"/>
  <c r="BF354" i="14" s="1"/>
  <c r="BL354" i="14" s="1"/>
  <c r="AT426" i="14"/>
  <c r="AZ426" i="14" s="1"/>
  <c r="BF426" i="14" s="1"/>
  <c r="BL426" i="14" s="1"/>
  <c r="AT831" i="14"/>
  <c r="AT976" i="14"/>
  <c r="AZ976" i="14" s="1"/>
  <c r="BF976" i="14" s="1"/>
  <c r="BL976" i="14" s="1"/>
  <c r="AT359" i="14"/>
  <c r="AZ359" i="14" s="1"/>
  <c r="BF359" i="14" s="1"/>
  <c r="BL359" i="14" s="1"/>
  <c r="AT32" i="14"/>
  <c r="AZ32" i="14" s="1"/>
  <c r="BF32" i="14" s="1"/>
  <c r="BL32" i="14" s="1"/>
  <c r="AT265" i="14"/>
  <c r="AZ265" i="14" s="1"/>
  <c r="BF265" i="14" s="1"/>
  <c r="BL265" i="14" s="1"/>
  <c r="AT704" i="14"/>
  <c r="AZ704" i="14" s="1"/>
  <c r="BF704" i="14" s="1"/>
  <c r="BL704" i="14" s="1"/>
  <c r="AT1056" i="14"/>
  <c r="AZ1056" i="14" s="1"/>
  <c r="BF1056" i="14" s="1"/>
  <c r="BL1056" i="14" s="1"/>
  <c r="AT289" i="14"/>
  <c r="AZ289" i="14" s="1"/>
  <c r="BF289" i="14" s="1"/>
  <c r="BL289" i="14" s="1"/>
  <c r="AT1266" i="14"/>
  <c r="AZ1266" i="14" s="1"/>
  <c r="BF1266" i="14" s="1"/>
  <c r="BL1266" i="14" s="1"/>
  <c r="AT787" i="14"/>
  <c r="AZ787" i="14" s="1"/>
  <c r="BF787" i="14" s="1"/>
  <c r="BL787" i="14" s="1"/>
  <c r="AT1108" i="14"/>
  <c r="AZ1108" i="14" s="1"/>
  <c r="BF1108" i="14" s="1"/>
  <c r="BL1108" i="14" s="1"/>
  <c r="AT1347" i="14"/>
  <c r="AZ1347" i="14" s="1"/>
  <c r="BF1347" i="14" s="1"/>
  <c r="BL1347" i="14" s="1"/>
  <c r="AT425" i="14"/>
  <c r="AZ425" i="14" s="1"/>
  <c r="BF425" i="14" s="1"/>
  <c r="BL425" i="14" s="1"/>
  <c r="AT182" i="14"/>
  <c r="AZ182" i="14" s="1"/>
  <c r="BF182" i="14" s="1"/>
  <c r="BL182" i="14" s="1"/>
  <c r="AT786" i="14"/>
  <c r="AZ786" i="14" s="1"/>
  <c r="BF786" i="14" s="1"/>
  <c r="BL786" i="14" s="1"/>
  <c r="AT1246" i="14"/>
  <c r="AZ1246" i="14" s="1"/>
  <c r="BF1246" i="14" s="1"/>
  <c r="BL1246" i="14" s="1"/>
  <c r="AT251" i="14"/>
  <c r="AZ251" i="14" s="1"/>
  <c r="BF251" i="14" s="1"/>
  <c r="BL251" i="14" s="1"/>
  <c r="AT29" i="14"/>
  <c r="AZ29" i="14" s="1"/>
  <c r="BF29" i="14" s="1"/>
  <c r="BL29" i="14" s="1"/>
  <c r="AT1111" i="14"/>
  <c r="AZ1111" i="14" s="1"/>
  <c r="BF1111" i="14" s="1"/>
  <c r="BL1111" i="14" s="1"/>
  <c r="AT872" i="14"/>
  <c r="AZ872" i="14" s="1"/>
  <c r="BF872" i="14" s="1"/>
  <c r="BL872" i="14" s="1"/>
  <c r="AT1313" i="14"/>
  <c r="AZ1313" i="14" s="1"/>
  <c r="BF1313" i="14" s="1"/>
  <c r="BL1313" i="14" s="1"/>
  <c r="AT1294" i="14"/>
  <c r="AZ1294" i="14" s="1"/>
  <c r="BF1294" i="14" s="1"/>
  <c r="BL1294" i="14" s="1"/>
  <c r="AT1314" i="14"/>
  <c r="AZ1314" i="14" s="1"/>
  <c r="BF1314" i="14" s="1"/>
  <c r="BL1314" i="14" s="1"/>
  <c r="AT211" i="14"/>
  <c r="AZ211" i="14" s="1"/>
  <c r="BF211" i="14" s="1"/>
  <c r="BL211" i="14" s="1"/>
  <c r="AT284" i="14"/>
  <c r="AZ284" i="14" s="1"/>
  <c r="BF284" i="14" s="1"/>
  <c r="BL284" i="14" s="1"/>
  <c r="AT362" i="14"/>
  <c r="AZ362" i="14" s="1"/>
  <c r="BF362" i="14" s="1"/>
  <c r="BL362" i="14" s="1"/>
  <c r="AT871" i="14"/>
  <c r="AZ871" i="14" s="1"/>
  <c r="BF871" i="14" s="1"/>
  <c r="BL871" i="14" s="1"/>
  <c r="AT1235" i="14"/>
  <c r="AZ1235" i="14" s="1"/>
  <c r="BF1235" i="14" s="1"/>
  <c r="BL1235" i="14" s="1"/>
  <c r="AT782" i="14"/>
  <c r="AZ782" i="14" s="1"/>
  <c r="BF782" i="14" s="1"/>
  <c r="BL782" i="14" s="1"/>
  <c r="AT1186" i="14"/>
  <c r="AZ1186" i="14" s="1"/>
  <c r="BF1186" i="14" s="1"/>
  <c r="BL1186" i="14" s="1"/>
  <c r="AT521" i="14"/>
  <c r="AZ521" i="14" s="1"/>
  <c r="BF521" i="14" s="1"/>
  <c r="BL521" i="14" s="1"/>
  <c r="AT577" i="14"/>
  <c r="AZ577" i="14" s="1"/>
  <c r="BF577" i="14" s="1"/>
  <c r="BL577" i="14" s="1"/>
  <c r="AT853" i="14"/>
  <c r="AZ853" i="14" s="1"/>
  <c r="BF853" i="14" s="1"/>
  <c r="BL853" i="14" s="1"/>
  <c r="AT769" i="14"/>
  <c r="AZ769" i="14" s="1"/>
  <c r="BF769" i="14" s="1"/>
  <c r="BL769" i="14" s="1"/>
  <c r="AT682" i="14"/>
  <c r="AZ682" i="14" s="1"/>
  <c r="BF682" i="14" s="1"/>
  <c r="BL682" i="14" s="1"/>
  <c r="AT696" i="14"/>
  <c r="AZ696" i="14" s="1"/>
  <c r="BF696" i="14" s="1"/>
  <c r="BL696" i="14" s="1"/>
  <c r="AT844" i="14"/>
  <c r="AZ844" i="14" s="1"/>
  <c r="BF844" i="14" s="1"/>
  <c r="BL844" i="14" s="1"/>
  <c r="AT1075" i="14"/>
  <c r="AZ1075" i="14" s="1"/>
  <c r="BF1075" i="14" s="1"/>
  <c r="BL1075" i="14" s="1"/>
  <c r="AT882" i="14"/>
  <c r="AZ882" i="14" s="1"/>
  <c r="BF882" i="14" s="1"/>
  <c r="BL882" i="14" s="1"/>
  <c r="AT415" i="14"/>
  <c r="AZ415" i="14" s="1"/>
  <c r="BF415" i="14" s="1"/>
  <c r="BL415" i="14" s="1"/>
  <c r="AT1070" i="14"/>
  <c r="AZ1070" i="14" s="1"/>
  <c r="BF1070" i="14" s="1"/>
  <c r="BL1070" i="14" s="1"/>
  <c r="AT1283" i="14"/>
  <c r="AZ1283" i="14" s="1"/>
  <c r="BF1283" i="14" s="1"/>
  <c r="BL1283" i="14" s="1"/>
  <c r="AT533" i="14"/>
  <c r="AZ533" i="14" s="1"/>
  <c r="BF533" i="14" s="1"/>
  <c r="BL533" i="14" s="1"/>
  <c r="AT706" i="14"/>
  <c r="AZ706" i="14" s="1"/>
  <c r="BF706" i="14" s="1"/>
  <c r="BL706" i="14" s="1"/>
  <c r="AT576" i="14"/>
  <c r="AZ576" i="14" s="1"/>
  <c r="BF576" i="14" s="1"/>
  <c r="BL576" i="14" s="1"/>
  <c r="AT522" i="14"/>
  <c r="AZ522" i="14" s="1"/>
  <c r="BF522" i="14" s="1"/>
  <c r="BL522" i="14" s="1"/>
  <c r="AT537" i="14"/>
  <c r="AZ537" i="14" s="1"/>
  <c r="BF537" i="14" s="1"/>
  <c r="BL537" i="14" s="1"/>
  <c r="AT1082" i="14"/>
  <c r="AZ1082" i="14" s="1"/>
  <c r="BF1082" i="14" s="1"/>
  <c r="BL1082" i="14" s="1"/>
  <c r="AT496" i="14"/>
  <c r="AZ496" i="14" s="1"/>
  <c r="BF496" i="14" s="1"/>
  <c r="BL496" i="14" s="1"/>
  <c r="AT1157" i="14"/>
  <c r="AZ1157" i="14" s="1"/>
  <c r="BF1157" i="14" s="1"/>
  <c r="BL1157" i="14" s="1"/>
  <c r="AT999" i="14"/>
  <c r="AZ999" i="14" s="1"/>
  <c r="BF999" i="14" s="1"/>
  <c r="BL999" i="14" s="1"/>
  <c r="AT900" i="14"/>
  <c r="AZ900" i="14" s="1"/>
  <c r="BF900" i="14" s="1"/>
  <c r="BL900" i="14" s="1"/>
  <c r="AT326" i="14"/>
  <c r="AZ326" i="14" s="1"/>
  <c r="BF326" i="14" s="1"/>
  <c r="BL326" i="14" s="1"/>
  <c r="AT1296" i="14"/>
  <c r="AZ1296" i="14" s="1"/>
  <c r="BF1296" i="14" s="1"/>
  <c r="BL1296" i="14" s="1"/>
  <c r="AT41" i="14"/>
  <c r="AZ41" i="14" s="1"/>
  <c r="BF41" i="14" s="1"/>
  <c r="BL41" i="14" s="1"/>
  <c r="AT675" i="14"/>
  <c r="AZ675" i="14" s="1"/>
  <c r="BF675" i="14" s="1"/>
  <c r="BL675" i="14" s="1"/>
  <c r="AT659" i="14"/>
  <c r="AZ659" i="14" s="1"/>
  <c r="BF659" i="14" s="1"/>
  <c r="BL659" i="14" s="1"/>
  <c r="AT638" i="14"/>
  <c r="AZ638" i="14" s="1"/>
  <c r="BF638" i="14" s="1"/>
  <c r="BL638" i="14" s="1"/>
  <c r="AT829" i="14"/>
  <c r="AZ829" i="14" s="1"/>
  <c r="BF829" i="14" s="1"/>
  <c r="BL829" i="14" s="1"/>
  <c r="AT1016" i="14"/>
  <c r="AZ1016" i="14" s="1"/>
  <c r="BF1016" i="14" s="1"/>
  <c r="BL1016" i="14" s="1"/>
  <c r="AT433" i="14"/>
  <c r="AZ433" i="14" s="1"/>
  <c r="BF433" i="14" s="1"/>
  <c r="BL433" i="14" s="1"/>
  <c r="AT1312" i="14"/>
  <c r="AZ1312" i="14" s="1"/>
  <c r="BF1312" i="14" s="1"/>
  <c r="BL1312" i="14" s="1"/>
  <c r="AT1158" i="14"/>
  <c r="AZ1158" i="14" s="1"/>
  <c r="BF1158" i="14" s="1"/>
  <c r="BL1158" i="14" s="1"/>
  <c r="AT851" i="14"/>
  <c r="AZ851" i="14" s="1"/>
  <c r="BF851" i="14" s="1"/>
  <c r="BL851" i="14" s="1"/>
  <c r="AT708" i="14"/>
  <c r="AZ708" i="14" s="1"/>
  <c r="BF708" i="14" s="1"/>
  <c r="BL708" i="14" s="1"/>
  <c r="AT183" i="14"/>
  <c r="AZ183" i="14" s="1"/>
  <c r="BF183" i="14" s="1"/>
  <c r="BL183" i="14" s="1"/>
  <c r="AT500" i="14"/>
  <c r="AZ500" i="14" s="1"/>
  <c r="BF500" i="14" s="1"/>
  <c r="BL500" i="14" s="1"/>
  <c r="AT1298" i="14"/>
  <c r="AZ1298" i="14" s="1"/>
  <c r="BF1298" i="14" s="1"/>
  <c r="BL1298" i="14" s="1"/>
  <c r="AT1159" i="14"/>
  <c r="AZ1159" i="14" s="1"/>
  <c r="BF1159" i="14" s="1"/>
  <c r="BL1159" i="14" s="1"/>
  <c r="AT710" i="14"/>
  <c r="AZ710" i="14" s="1"/>
  <c r="BF710" i="14" s="1"/>
  <c r="BL710" i="14" s="1"/>
  <c r="AT414" i="14"/>
  <c r="AZ414" i="14" s="1"/>
  <c r="BF414" i="14" s="1"/>
  <c r="BL414" i="14" s="1"/>
  <c r="AT1180" i="14"/>
  <c r="AZ1180" i="14" s="1"/>
  <c r="BF1180" i="14" s="1"/>
  <c r="BL1180" i="14" s="1"/>
  <c r="AT729" i="14"/>
  <c r="AZ729" i="14" s="1"/>
  <c r="BF729" i="14" s="1"/>
  <c r="BL729" i="14" s="1"/>
  <c r="AT594" i="14"/>
  <c r="AZ594" i="14" s="1"/>
  <c r="BF594" i="14" s="1"/>
  <c r="BL594" i="14" s="1"/>
  <c r="AT263" i="14"/>
  <c r="AZ263" i="14" s="1"/>
  <c r="BF263" i="14" s="1"/>
  <c r="BL263" i="14" s="1"/>
  <c r="AT1142" i="14"/>
  <c r="AZ1142" i="14" s="1"/>
  <c r="BF1142" i="14" s="1"/>
  <c r="BL1142" i="14" s="1"/>
  <c r="AT843" i="14"/>
  <c r="AZ843" i="14" s="1"/>
  <c r="BF843" i="14" s="1"/>
  <c r="BL843" i="14" s="1"/>
  <c r="AT423" i="14"/>
  <c r="AZ423" i="14" s="1"/>
  <c r="BF423" i="14" s="1"/>
  <c r="BL423" i="14" s="1"/>
  <c r="AT1126" i="14"/>
  <c r="AZ1126" i="14" s="1"/>
  <c r="BF1126" i="14" s="1"/>
  <c r="BL1126" i="14" s="1"/>
  <c r="AT159" i="14"/>
  <c r="AZ159" i="14" s="1"/>
  <c r="BF159" i="14" s="1"/>
  <c r="BL159" i="14" s="1"/>
  <c r="AT212" i="14"/>
  <c r="AZ212" i="14" s="1"/>
  <c r="BF212" i="14" s="1"/>
  <c r="BL212" i="14" s="1"/>
  <c r="AT570" i="14"/>
  <c r="AZ570" i="14" s="1"/>
  <c r="BF570" i="14" s="1"/>
  <c r="BL570" i="14" s="1"/>
  <c r="AT1110" i="14"/>
  <c r="AZ1110" i="14" s="1"/>
  <c r="BF1110" i="14" s="1"/>
  <c r="BL1110" i="14" s="1"/>
  <c r="AT842" i="14"/>
  <c r="AZ842" i="14" s="1"/>
  <c r="BF842" i="14" s="1"/>
  <c r="BL842" i="14" s="1"/>
  <c r="AT267" i="14"/>
  <c r="AZ267" i="14" s="1"/>
  <c r="BF267" i="14" s="1"/>
  <c r="BL267" i="14" s="1"/>
  <c r="AT1270" i="14"/>
  <c r="AZ1270" i="14" s="1"/>
  <c r="BF1270" i="14" s="1"/>
  <c r="BL1270" i="14" s="1"/>
  <c r="AT1268" i="14"/>
  <c r="AZ1268" i="14" s="1"/>
  <c r="BF1268" i="14" s="1"/>
  <c r="BL1268" i="14" s="1"/>
  <c r="AT672" i="14"/>
  <c r="AZ672" i="14" s="1"/>
  <c r="BF672" i="14" s="1"/>
  <c r="BL672" i="14" s="1"/>
  <c r="AT1244" i="14"/>
  <c r="AZ1244" i="14" s="1"/>
  <c r="BF1244" i="14" s="1"/>
  <c r="BL1244" i="14" s="1"/>
  <c r="AT571" i="14"/>
  <c r="AZ571" i="14" s="1"/>
  <c r="BF571" i="14" s="1"/>
  <c r="BL571" i="14" s="1"/>
  <c r="AT781" i="14"/>
  <c r="AZ781" i="14" s="1"/>
  <c r="BF781" i="14" s="1"/>
  <c r="BL781" i="14" s="1"/>
  <c r="AT1113" i="14"/>
  <c r="AZ1113" i="14" s="1"/>
  <c r="BF1113" i="14" s="1"/>
  <c r="BL1113" i="14" s="1"/>
  <c r="AT1286" i="14"/>
  <c r="AZ1286" i="14" s="1"/>
  <c r="BF1286" i="14" s="1"/>
  <c r="BL1286" i="14" s="1"/>
  <c r="AT471" i="14"/>
  <c r="AZ471" i="14" s="1"/>
  <c r="BF471" i="14" s="1"/>
  <c r="BL471" i="14" s="1"/>
  <c r="AT674" i="14"/>
  <c r="AZ674" i="14" s="1"/>
  <c r="BF674" i="14" s="1"/>
  <c r="BL674" i="14" s="1"/>
  <c r="AT421" i="14"/>
  <c r="AZ421" i="14" s="1"/>
  <c r="BF421" i="14" s="1"/>
  <c r="BL421" i="14" s="1"/>
  <c r="AT905" i="14"/>
  <c r="AZ905" i="14" s="1"/>
  <c r="BF905" i="14" s="1"/>
  <c r="BL905" i="14" s="1"/>
  <c r="AT711" i="14"/>
  <c r="AZ711" i="14" s="1"/>
  <c r="BF711" i="14" s="1"/>
  <c r="BL711" i="14" s="1"/>
  <c r="AT733" i="14"/>
  <c r="AZ733" i="14" s="1"/>
  <c r="BF733" i="14" s="1"/>
  <c r="BL733" i="14" s="1"/>
  <c r="AT360" i="14"/>
  <c r="AZ360" i="14" s="1"/>
  <c r="BF360" i="14" s="1"/>
  <c r="BL360" i="14" s="1"/>
  <c r="AT883" i="14"/>
  <c r="AZ883" i="14" s="1"/>
  <c r="BF883" i="14" s="1"/>
  <c r="BL883" i="14" s="1"/>
  <c r="AT907" i="14"/>
  <c r="AZ907" i="14" s="1"/>
  <c r="BF907" i="14" s="1"/>
  <c r="BL907" i="14" s="1"/>
  <c r="AT698" i="14"/>
  <c r="AZ698" i="14" s="1"/>
  <c r="BF698" i="14" s="1"/>
  <c r="BL698" i="14" s="1"/>
  <c r="AT611" i="14"/>
  <c r="AZ611" i="14" s="1"/>
  <c r="BF611" i="14" s="1"/>
  <c r="BL611" i="14" s="1"/>
  <c r="AT593" i="14"/>
  <c r="AZ593" i="14" s="1"/>
  <c r="BF593" i="14" s="1"/>
  <c r="BL593" i="14" s="1"/>
  <c r="AT1094" i="14"/>
  <c r="AZ1094" i="14" s="1"/>
  <c r="BF1094" i="14" s="1"/>
  <c r="BL1094" i="14" s="1"/>
  <c r="AT1189" i="14"/>
  <c r="AZ1189" i="14" s="1"/>
  <c r="BF1189" i="14" s="1"/>
  <c r="BL1189" i="14" s="1"/>
  <c r="AT906" i="14"/>
  <c r="AZ906" i="14" s="1"/>
  <c r="BF906" i="14" s="1"/>
  <c r="BL906" i="14" s="1"/>
  <c r="AT740" i="14"/>
  <c r="AZ740" i="14" s="1"/>
  <c r="BF740" i="14" s="1"/>
  <c r="BL740" i="14" s="1"/>
  <c r="AT256" i="14"/>
  <c r="AZ256" i="14" s="1"/>
  <c r="BF256" i="14" s="1"/>
  <c r="BL256" i="14" s="1"/>
  <c r="AT268" i="14"/>
  <c r="AZ268" i="14" s="1"/>
  <c r="BF268" i="14" s="1"/>
  <c r="BL268" i="14" s="1"/>
  <c r="AT502" i="14"/>
  <c r="AZ502" i="14" s="1"/>
  <c r="BF502" i="14" s="1"/>
  <c r="BL502" i="14" s="1"/>
  <c r="AT556" i="14"/>
  <c r="AZ556" i="14" s="1"/>
  <c r="BF556" i="14" s="1"/>
  <c r="BL556" i="14" s="1"/>
  <c r="AT382" i="14"/>
  <c r="AZ382" i="14" s="1"/>
  <c r="BF382" i="14" s="1"/>
  <c r="BL382" i="14" s="1"/>
  <c r="AT596" i="14"/>
  <c r="AZ596" i="14" s="1"/>
  <c r="BF596" i="14" s="1"/>
  <c r="BL596" i="14" s="1"/>
  <c r="AT830" i="14"/>
  <c r="AZ830" i="14" s="1"/>
  <c r="BF830" i="14" s="1"/>
  <c r="BL830" i="14" s="1"/>
  <c r="AN962" i="14"/>
  <c r="AN287" i="14"/>
  <c r="AN206" i="14"/>
  <c r="AN229" i="14"/>
  <c r="AN754" i="14"/>
  <c r="AN152" i="14"/>
  <c r="AN803" i="14"/>
  <c r="AN1201" i="14"/>
  <c r="AN1202" i="14"/>
  <c r="AN257" i="14"/>
  <c r="AN856" i="14"/>
  <c r="AN880" i="14"/>
  <c r="AT880" i="14" s="1"/>
  <c r="AN1185" i="14"/>
  <c r="AN874" i="14"/>
  <c r="AN1000" i="14"/>
  <c r="AN352" i="14"/>
  <c r="AT352" i="14" s="1"/>
  <c r="AN333" i="14"/>
  <c r="AN158" i="14"/>
  <c r="AN735" i="14"/>
  <c r="AN825" i="14"/>
  <c r="AT825" i="14" s="1"/>
  <c r="AN424" i="14"/>
  <c r="AN884" i="14"/>
  <c r="AN1121" i="14"/>
  <c r="AN448" i="14"/>
  <c r="AN567" i="14"/>
  <c r="AN209" i="14"/>
  <c r="AN68" i="14"/>
  <c r="AN799" i="14"/>
  <c r="AN1187" i="14"/>
  <c r="AN709" i="14"/>
  <c r="AN699" i="14"/>
  <c r="AN79" i="14"/>
  <c r="AN759" i="14"/>
  <c r="AN266" i="14"/>
  <c r="AN18" i="14"/>
  <c r="AN1214" i="14"/>
  <c r="AN290" i="14"/>
  <c r="AN569" i="14"/>
  <c r="AN695" i="14"/>
  <c r="AN499" i="14"/>
  <c r="AN1216" i="14"/>
  <c r="AN113" i="14"/>
  <c r="AN1129" i="14"/>
  <c r="AN911" i="14"/>
  <c r="AT911" i="14" s="1"/>
  <c r="AZ911" i="14" s="1"/>
  <c r="BF911" i="14" s="1"/>
  <c r="BL911" i="14" s="1"/>
  <c r="AN30" i="14"/>
  <c r="AN399" i="14"/>
  <c r="AN1068" i="14"/>
  <c r="AN1334" i="14"/>
  <c r="AT1334" i="14" s="1"/>
  <c r="AN1051" i="14"/>
  <c r="AN1173" i="14"/>
  <c r="AN160" i="14"/>
  <c r="AN801" i="14"/>
  <c r="AT801" i="14" s="1"/>
  <c r="AN357" i="14"/>
  <c r="AN385" i="14"/>
  <c r="AN684" i="14"/>
  <c r="AN850" i="14"/>
  <c r="AN154" i="14"/>
  <c r="AN1171" i="14"/>
  <c r="AN980" i="14"/>
  <c r="AN387" i="14"/>
  <c r="AN157" i="14"/>
  <c r="AN329" i="14"/>
  <c r="AN1007" i="14"/>
  <c r="AN472" i="14"/>
  <c r="AN753" i="14"/>
  <c r="AN1144" i="14"/>
  <c r="AN700" i="14"/>
  <c r="AN1332" i="14"/>
  <c r="AN420" i="14"/>
  <c r="AN519" i="14"/>
  <c r="AN249" i="14"/>
  <c r="AN132" i="14"/>
  <c r="AN701" i="14"/>
  <c r="AN618" i="14"/>
  <c r="AN1226" i="14"/>
  <c r="AN1141" i="14"/>
  <c r="AT1141" i="14" s="1"/>
  <c r="AN1174" i="14"/>
  <c r="AN451" i="14"/>
  <c r="AN383" i="14"/>
  <c r="AN416" i="14"/>
  <c r="AT416" i="14" s="1"/>
  <c r="AZ416" i="14" s="1"/>
  <c r="BF416" i="14" s="1"/>
  <c r="BL416" i="14" s="1"/>
  <c r="AN789" i="14"/>
  <c r="AN1005" i="14"/>
  <c r="AN1145" i="14"/>
  <c r="AN966" i="14"/>
  <c r="AT966" i="14" s="1"/>
  <c r="AN320" i="14"/>
  <c r="AN566" i="14"/>
  <c r="AN213" i="14"/>
  <c r="AN450" i="14"/>
  <c r="AN281" i="14"/>
  <c r="AN53" i="14"/>
  <c r="AN350" i="14"/>
  <c r="AN180" i="14"/>
  <c r="AN712" i="14"/>
  <c r="AN558" i="14"/>
  <c r="AN979" i="14"/>
  <c r="AN1112" i="14"/>
  <c r="AN945" i="14"/>
  <c r="AN245" i="14"/>
  <c r="AN826" i="14"/>
  <c r="AN985" i="14"/>
  <c r="AN482" i="14"/>
  <c r="AN1076" i="14"/>
  <c r="AN878" i="14"/>
  <c r="AN366" i="14"/>
  <c r="AN178" i="14"/>
  <c r="AN111" i="14"/>
  <c r="AN187" i="14"/>
  <c r="AN1156" i="14"/>
  <c r="AT1156" i="14" s="1"/>
  <c r="AN788" i="14"/>
  <c r="AN365" i="14"/>
  <c r="AN1184" i="14"/>
  <c r="AN960" i="14"/>
  <c r="AT960" i="14" s="1"/>
  <c r="AN1096" i="14"/>
  <c r="AN130" i="14"/>
  <c r="AN873" i="14"/>
  <c r="AN909" i="14"/>
  <c r="AT909" i="14" s="1"/>
  <c r="AZ909" i="14" s="1"/>
  <c r="BF909" i="14" s="1"/>
  <c r="BL909" i="14" s="1"/>
  <c r="AN855" i="14"/>
  <c r="AN946" i="14"/>
  <c r="AN473" i="14"/>
  <c r="AN653" i="14"/>
  <c r="AN902" i="14"/>
  <c r="AN536" i="14"/>
  <c r="AN1331" i="14"/>
  <c r="AN923" i="14"/>
  <c r="AN474" i="14"/>
  <c r="AN398" i="14"/>
  <c r="AN252" i="14"/>
  <c r="AN1243" i="14"/>
  <c r="AN396" i="14"/>
  <c r="AN564" i="14"/>
  <c r="AN476" i="14"/>
  <c r="AN391" i="14"/>
  <c r="AN1054" i="14"/>
  <c r="AN805" i="14"/>
  <c r="AN755" i="14"/>
  <c r="AN110" i="14"/>
  <c r="AN520" i="14"/>
  <c r="AN1203" i="14"/>
  <c r="AN697" i="14"/>
  <c r="AN498" i="14"/>
  <c r="AT498" i="14" s="1"/>
  <c r="AN331" i="14"/>
  <c r="AN1077" i="14"/>
  <c r="AN55" i="14"/>
  <c r="AN1182" i="14"/>
  <c r="AT1182" i="14" s="1"/>
  <c r="AZ1182" i="14" s="1"/>
  <c r="BF1182" i="14" s="1"/>
  <c r="BL1182" i="14" s="1"/>
  <c r="AN1095" i="14"/>
  <c r="AN944" i="14"/>
  <c r="AN418" i="14"/>
  <c r="AN613" i="14"/>
  <c r="AT613" i="14" s="1"/>
  <c r="AN1155" i="14"/>
  <c r="AN535" i="14"/>
  <c r="AN505" i="14"/>
  <c r="AN1330" i="14"/>
  <c r="AN575" i="14"/>
  <c r="AN1271" i="14"/>
  <c r="AN316" i="14"/>
  <c r="AN1281" i="14"/>
  <c r="AN737" i="14"/>
  <c r="AN823" i="14"/>
  <c r="AN1122" i="14"/>
  <c r="AN417" i="14"/>
  <c r="AN1172" i="14"/>
  <c r="AN64" i="14"/>
  <c r="AN250" i="14"/>
  <c r="AN845" i="14"/>
  <c r="AT845" i="14" s="1"/>
  <c r="AN480" i="14"/>
  <c r="AN447" i="14"/>
  <c r="AN982" i="14"/>
  <c r="AN452" i="14"/>
  <c r="AN854" i="14"/>
  <c r="AN446" i="14"/>
  <c r="AN949" i="14"/>
  <c r="AN390" i="14"/>
  <c r="AT390" i="14" s="1"/>
  <c r="AN619" i="14"/>
  <c r="AN419" i="14"/>
  <c r="AN859" i="14"/>
  <c r="AN150" i="14"/>
  <c r="AT150" i="14" s="1"/>
  <c r="AZ150" i="14" s="1"/>
  <c r="BF150" i="14" s="1"/>
  <c r="BL150" i="14" s="1"/>
  <c r="AN282" i="14"/>
  <c r="AN1245" i="14"/>
  <c r="AN17" i="14"/>
  <c r="AN739" i="14"/>
  <c r="AT739" i="14" s="1"/>
  <c r="AN784" i="14"/>
  <c r="AN736" i="14"/>
  <c r="AN797" i="14"/>
  <c r="AN591" i="14"/>
  <c r="AN523" i="14"/>
  <c r="AN637" i="14"/>
  <c r="AN727" i="14"/>
  <c r="AN901" i="14"/>
  <c r="AN858" i="14"/>
  <c r="AN456" i="14"/>
  <c r="AN76" i="14"/>
  <c r="AN292" i="14"/>
  <c r="AN217" i="14"/>
  <c r="AN427" i="14"/>
  <c r="AN1309" i="14"/>
  <c r="AN1199" i="14"/>
  <c r="AN483" i="14"/>
  <c r="AN67" i="14"/>
  <c r="AN572" i="14"/>
  <c r="AN1128" i="14"/>
  <c r="AN849" i="14"/>
  <c r="AN1169" i="14"/>
  <c r="AN574" i="14"/>
  <c r="AN394" i="14"/>
  <c r="AT394" i="14" s="1"/>
  <c r="AN323" i="14"/>
  <c r="AN1310" i="14"/>
  <c r="AN592" i="14"/>
  <c r="AN361" i="14"/>
  <c r="AT361" i="14" s="1"/>
  <c r="AN950" i="14"/>
  <c r="AN643" i="14"/>
  <c r="AN881" i="14"/>
  <c r="AN824" i="14"/>
  <c r="AT824" i="14" s="1"/>
  <c r="AZ824" i="14" s="1"/>
  <c r="BF824" i="14" s="1"/>
  <c r="BL824" i="14" s="1"/>
  <c r="AN255" i="14"/>
  <c r="AN58" i="14"/>
  <c r="AN578" i="14"/>
  <c r="AN286" i="14"/>
  <c r="AN595" i="14"/>
  <c r="AN429" i="14"/>
  <c r="AN484" i="14"/>
  <c r="AN304" i="14"/>
  <c r="AN877" i="14"/>
  <c r="AN1137" i="14"/>
  <c r="AN364" i="14"/>
  <c r="AN247" i="14"/>
  <c r="AN738" i="14"/>
  <c r="AN912" i="14"/>
  <c r="AN317" i="14"/>
  <c r="AN1035" i="14"/>
  <c r="AT1035" i="14" s="1"/>
  <c r="AN524" i="14"/>
  <c r="AN188" i="14"/>
  <c r="AN454" i="14"/>
  <c r="AN481" i="14"/>
  <c r="AN561" i="14"/>
  <c r="AN332" i="14"/>
  <c r="AN280" i="14"/>
  <c r="AN1093" i="14"/>
  <c r="AT1093" i="14" s="1"/>
  <c r="AN254" i="14"/>
  <c r="AH66" i="14"/>
  <c r="AH93" i="14"/>
  <c r="AH288" i="14"/>
  <c r="AH800" i="14"/>
  <c r="AN800" i="14" s="1"/>
  <c r="AH137" i="14"/>
  <c r="AH303" i="14"/>
  <c r="AN303" i="14" s="1"/>
  <c r="AH1127" i="14"/>
  <c r="AH179" i="14"/>
  <c r="AH215" i="14"/>
  <c r="AH661" i="14"/>
  <c r="AN661" i="14" s="1"/>
  <c r="AH294" i="14"/>
  <c r="AH270" i="14"/>
  <c r="AH291" i="14"/>
  <c r="AH295" i="14"/>
  <c r="AH1183" i="14"/>
  <c r="AH227" i="14"/>
  <c r="AH27" i="14"/>
  <c r="AH161" i="14"/>
  <c r="AH1078" i="14"/>
  <c r="AH301" i="14"/>
  <c r="AN301" i="14" s="1"/>
  <c r="AH656" i="14"/>
  <c r="AH28" i="14"/>
  <c r="AN28" i="14" s="1"/>
  <c r="AH109" i="14"/>
  <c r="AH220" i="14"/>
  <c r="AH517" i="14"/>
  <c r="AH300" i="14"/>
  <c r="AN300" i="14" s="1"/>
  <c r="AH269" i="14"/>
  <c r="AH225" i="14"/>
  <c r="AH1038" i="14"/>
  <c r="AH806" i="14"/>
  <c r="AN806" i="14" s="1"/>
  <c r="AH981" i="14"/>
  <c r="AH259" i="14"/>
  <c r="AN259" i="14" s="1"/>
  <c r="AH802" i="14"/>
  <c r="AN802" i="14" s="1"/>
  <c r="AH640" i="14"/>
  <c r="AH1041" i="14"/>
  <c r="AH1039" i="14"/>
  <c r="AH757" i="14"/>
  <c r="AH636" i="14"/>
  <c r="AH39" i="14"/>
  <c r="AH65" i="14"/>
  <c r="AN65" i="14" s="1"/>
  <c r="AH503" i="14"/>
  <c r="AN503" i="14" s="1"/>
  <c r="AH82" i="14"/>
  <c r="AN82" i="14" s="1"/>
  <c r="AH205" i="14"/>
  <c r="AH967" i="14"/>
  <c r="AN967" i="14" s="1"/>
  <c r="AH633" i="14"/>
  <c r="AH977" i="14"/>
  <c r="AH226" i="14"/>
  <c r="AH186" i="14"/>
  <c r="AH1079" i="14"/>
  <c r="AN1079" i="14" s="1"/>
  <c r="AT1079" i="14" s="1"/>
  <c r="AH222" i="14"/>
  <c r="AN222" i="14" s="1"/>
  <c r="AH771" i="14"/>
  <c r="AH262" i="14"/>
  <c r="AH922" i="14"/>
  <c r="AN922" i="14" s="1"/>
  <c r="AH639" i="14"/>
  <c r="AH504" i="14"/>
  <c r="AH133" i="14"/>
  <c r="AN133" i="14" s="1"/>
  <c r="AH642" i="14"/>
  <c r="AH271" i="14"/>
  <c r="AN271" i="14" s="1"/>
  <c r="AH299" i="14"/>
  <c r="AH114" i="14"/>
  <c r="AH78" i="14"/>
  <c r="AH221" i="14"/>
  <c r="AN221" i="14" s="1"/>
  <c r="AT221" i="14" s="1"/>
  <c r="AH162" i="14"/>
  <c r="AH248" i="14"/>
  <c r="AN248" i="14" s="1"/>
  <c r="AH654" i="14"/>
  <c r="AN654" i="14" s="1"/>
  <c r="AH156" i="14"/>
  <c r="AH1213" i="14"/>
  <c r="AH296" i="14"/>
  <c r="AH6" i="14"/>
  <c r="AH1139" i="14"/>
  <c r="AH768" i="14"/>
  <c r="AH19" i="14"/>
  <c r="AN19" i="14" s="1"/>
  <c r="AH1052" i="14"/>
  <c r="AN1052" i="14" s="1"/>
  <c r="AH1227" i="14"/>
  <c r="AN1227" i="14" s="1"/>
  <c r="AH184" i="14"/>
  <c r="AH253" i="14"/>
  <c r="AN253" i="14" s="1"/>
  <c r="AH44" i="14"/>
  <c r="AH1053" i="14"/>
  <c r="AH925" i="14"/>
  <c r="AH77" i="14"/>
  <c r="AH219" i="14"/>
  <c r="AN219" i="14" s="1"/>
  <c r="AH43" i="14"/>
  <c r="AN43" i="14" s="1"/>
  <c r="AH1080" i="14"/>
  <c r="AH931" i="14"/>
  <c r="AH190" i="14"/>
  <c r="AN190" i="14" s="1"/>
  <c r="AH1123" i="14"/>
  <c r="AH69" i="14"/>
  <c r="AH16" i="14"/>
  <c r="AN16" i="14" s="1"/>
  <c r="AH928" i="14"/>
  <c r="AH657" i="14"/>
  <c r="AN657" i="14" s="1"/>
  <c r="AH635" i="14"/>
  <c r="AH968" i="14"/>
  <c r="AH807" i="14"/>
  <c r="AH1181" i="14"/>
  <c r="AN1181" i="14" s="1"/>
  <c r="AH40" i="14"/>
  <c r="AH244" i="14"/>
  <c r="AN244" i="14" s="1"/>
  <c r="AH984" i="14"/>
  <c r="AN984" i="14" s="1"/>
  <c r="AH42" i="14"/>
  <c r="AH112" i="14"/>
  <c r="AH31" i="14"/>
  <c r="AH525" i="14"/>
  <c r="AH1143" i="14"/>
  <c r="AH1228" i="14"/>
  <c r="AH185" i="14"/>
  <c r="AN185" i="14" s="1"/>
  <c r="AH1138" i="14"/>
  <c r="AN1138" i="14" s="1"/>
  <c r="AH246" i="14"/>
  <c r="AN246" i="14" s="1"/>
  <c r="AT246" i="14" s="1"/>
  <c r="AH302" i="14"/>
  <c r="AH495" i="14"/>
  <c r="AN495" i="14" s="1"/>
  <c r="AT495" i="14" s="1"/>
  <c r="AH924" i="14"/>
  <c r="AH297" i="14"/>
  <c r="AH52" i="14"/>
  <c r="AH921" i="14"/>
  <c r="AH45" i="14"/>
  <c r="AN45" i="14" s="1"/>
  <c r="AH153" i="14"/>
  <c r="AN153" i="14" s="1"/>
  <c r="AT153" i="14" s="1"/>
  <c r="AZ153" i="14" s="1"/>
  <c r="BF153" i="14" s="1"/>
  <c r="BL153" i="14" s="1"/>
  <c r="AH136" i="14"/>
  <c r="AH1040" i="14"/>
  <c r="AH798" i="14"/>
  <c r="AN798" i="14" s="1"/>
  <c r="AH983" i="14"/>
  <c r="AH207" i="14"/>
  <c r="AH497" i="14"/>
  <c r="AN497" i="14" s="1"/>
  <c r="AH1229" i="14"/>
  <c r="AH15" i="14"/>
  <c r="AN15" i="14" s="1"/>
  <c r="AH135" i="14"/>
  <c r="AH192" i="14"/>
  <c r="AH1125" i="14"/>
  <c r="AH155" i="14"/>
  <c r="AN155" i="14" s="1"/>
  <c r="AH930" i="14"/>
  <c r="AH501" i="14"/>
  <c r="AN501" i="14" s="1"/>
  <c r="AH56" i="14"/>
  <c r="AN56" i="14" s="1"/>
  <c r="AT56" i="14" s="1"/>
  <c r="AZ56" i="14" s="1"/>
  <c r="BF56" i="14" s="1"/>
  <c r="BL56" i="14" s="1"/>
  <c r="AH131" i="14"/>
  <c r="AH804" i="14"/>
  <c r="AH134" i="14"/>
  <c r="AH216" i="14"/>
  <c r="AH214" i="14"/>
  <c r="AH20" i="14"/>
  <c r="AH230" i="14"/>
  <c r="AN230" i="14" s="1"/>
  <c r="AT230" i="14" s="1"/>
  <c r="AZ230" i="14" s="1"/>
  <c r="BF230" i="14" s="1"/>
  <c r="BL230" i="14" s="1"/>
  <c r="AH191" i="14"/>
  <c r="AN191" i="14" s="1"/>
  <c r="AH151" i="14"/>
  <c r="AN151" i="14" s="1"/>
  <c r="AH264" i="14"/>
  <c r="AH961" i="14"/>
  <c r="AN961" i="14" s="1"/>
  <c r="AH986" i="14"/>
  <c r="AH965" i="14"/>
  <c r="AH26" i="14"/>
  <c r="AH1124" i="14"/>
  <c r="AH223" i="14"/>
  <c r="AN223" i="14" s="1"/>
  <c r="AH978" i="14"/>
  <c r="AN978" i="14" s="1"/>
  <c r="AH1081" i="14"/>
  <c r="AH644" i="14"/>
  <c r="AH258" i="14"/>
  <c r="AN258" i="14" s="1"/>
  <c r="AT258" i="14" s="1"/>
  <c r="AZ258" i="14" s="1"/>
  <c r="BF258" i="14" s="1"/>
  <c r="BL258" i="14" s="1"/>
  <c r="AH658" i="14"/>
  <c r="AH228" i="14"/>
  <c r="AH927" i="14"/>
  <c r="AN927" i="14" s="1"/>
  <c r="AH57" i="14"/>
  <c r="AH115" i="14"/>
  <c r="AN115" i="14" s="1"/>
  <c r="AH758" i="14"/>
  <c r="AH929" i="14"/>
  <c r="AH1037" i="14"/>
  <c r="AH261" i="14"/>
  <c r="AN261" i="14" s="1"/>
  <c r="AH1140" i="14"/>
  <c r="AH660" i="14"/>
  <c r="AN660" i="14" s="1"/>
  <c r="AH108" i="14"/>
  <c r="AN108" i="14" s="1"/>
  <c r="AB98" i="14"/>
  <c r="AH98" i="14" s="1"/>
  <c r="AB94" i="14"/>
  <c r="AB95" i="14"/>
  <c r="AB96" i="14"/>
  <c r="AB97" i="14"/>
  <c r="AB91" i="14"/>
  <c r="AB92" i="14"/>
  <c r="V7" i="14"/>
  <c r="V4" i="14"/>
  <c r="V8" i="14"/>
  <c r="V5" i="14"/>
  <c r="AZ1247" i="14" l="1"/>
  <c r="BF1247" i="14" s="1"/>
  <c r="BL1247" i="14" s="1"/>
  <c r="AZ221" i="14"/>
  <c r="BF221" i="14" s="1"/>
  <c r="BL221" i="14" s="1"/>
  <c r="AZ394" i="14"/>
  <c r="BF394" i="14" s="1"/>
  <c r="BL394" i="14" s="1"/>
  <c r="AZ739" i="14"/>
  <c r="BF739" i="14" s="1"/>
  <c r="BL739" i="14" s="1"/>
  <c r="AZ1334" i="14"/>
  <c r="BF1334" i="14" s="1"/>
  <c r="BL1334" i="14" s="1"/>
  <c r="AZ613" i="14"/>
  <c r="BF613" i="14" s="1"/>
  <c r="BL613" i="14" s="1"/>
  <c r="AZ495" i="14"/>
  <c r="BF495" i="14" s="1"/>
  <c r="BL495" i="14" s="1"/>
  <c r="AZ498" i="14"/>
  <c r="BF498" i="14" s="1"/>
  <c r="BL498" i="14" s="1"/>
  <c r="AZ1212" i="14"/>
  <c r="BF1212" i="14" s="1"/>
  <c r="BL1212" i="14" s="1"/>
  <c r="AZ845" i="14"/>
  <c r="BF845" i="14" s="1"/>
  <c r="BL845" i="14" s="1"/>
  <c r="AZ1156" i="14"/>
  <c r="BF1156" i="14" s="1"/>
  <c r="BL1156" i="14" s="1"/>
  <c r="AZ966" i="14"/>
  <c r="BF966" i="14" s="1"/>
  <c r="BL966" i="14" s="1"/>
  <c r="AZ963" i="14"/>
  <c r="BF963" i="14" s="1"/>
  <c r="BL963" i="14" s="1"/>
  <c r="AZ246" i="14"/>
  <c r="BF246" i="14" s="1"/>
  <c r="BL246" i="14" s="1"/>
  <c r="AZ361" i="14"/>
  <c r="BF361" i="14" s="1"/>
  <c r="BL361" i="14" s="1"/>
  <c r="AZ1141" i="14"/>
  <c r="BF1141" i="14" s="1"/>
  <c r="BL1141" i="14" s="1"/>
  <c r="AZ801" i="14"/>
  <c r="BF801" i="14" s="1"/>
  <c r="BL801" i="14" s="1"/>
  <c r="AZ987" i="14"/>
  <c r="BF987" i="14" s="1"/>
  <c r="BL987" i="14" s="1"/>
  <c r="AZ352" i="14"/>
  <c r="BF352" i="14" s="1"/>
  <c r="BL352" i="14" s="1"/>
  <c r="AZ1079" i="14"/>
  <c r="BF1079" i="14" s="1"/>
  <c r="BL1079" i="14" s="1"/>
  <c r="AZ825" i="14"/>
  <c r="BF825" i="14" s="1"/>
  <c r="BL825" i="14" s="1"/>
  <c r="AZ880" i="14"/>
  <c r="BF880" i="14" s="1"/>
  <c r="BL880" i="14" s="1"/>
  <c r="AZ846" i="14"/>
  <c r="BF846" i="14" s="1"/>
  <c r="BL846" i="14" s="1"/>
  <c r="AZ1120" i="14"/>
  <c r="BF1120" i="14" s="1"/>
  <c r="BL1120" i="14" s="1"/>
  <c r="AZ390" i="14"/>
  <c r="BF390" i="14" s="1"/>
  <c r="BL390" i="14" s="1"/>
  <c r="AZ1093" i="14"/>
  <c r="BF1093" i="14" s="1"/>
  <c r="BL1093" i="14" s="1"/>
  <c r="AZ1035" i="14"/>
  <c r="BF1035" i="14" s="1"/>
  <c r="BL1035" i="14" s="1"/>
  <c r="AZ960" i="14"/>
  <c r="BF960" i="14" s="1"/>
  <c r="BL960" i="14" s="1"/>
  <c r="AZ831" i="14"/>
  <c r="BF831" i="14" s="1"/>
  <c r="BL831" i="14" s="1"/>
  <c r="AT28" i="14"/>
  <c r="AZ28" i="14" s="1"/>
  <c r="BF28" i="14" s="1"/>
  <c r="BL28" i="14" s="1"/>
  <c r="AT473" i="14"/>
  <c r="AZ473" i="14" s="1"/>
  <c r="BF473" i="14" s="1"/>
  <c r="BL473" i="14" s="1"/>
  <c r="AT927" i="14"/>
  <c r="AT223" i="14"/>
  <c r="AZ223" i="14" s="1"/>
  <c r="BF223" i="14" s="1"/>
  <c r="BL223" i="14" s="1"/>
  <c r="AT364" i="14"/>
  <c r="AZ364" i="14" s="1"/>
  <c r="BF364" i="14" s="1"/>
  <c r="BL364" i="14" s="1"/>
  <c r="AT15" i="14"/>
  <c r="AZ15" i="14" s="1"/>
  <c r="BF15" i="14" s="1"/>
  <c r="BL15" i="14" s="1"/>
  <c r="AT190" i="14"/>
  <c r="AT524" i="14"/>
  <c r="AZ524" i="14" s="1"/>
  <c r="BF524" i="14" s="1"/>
  <c r="BL524" i="14" s="1"/>
  <c r="AT1137" i="14"/>
  <c r="AZ1137" i="14" s="1"/>
  <c r="BF1137" i="14" s="1"/>
  <c r="BL1137" i="14" s="1"/>
  <c r="AT58" i="14"/>
  <c r="AZ58" i="14" s="1"/>
  <c r="BF58" i="14" s="1"/>
  <c r="BL58" i="14" s="1"/>
  <c r="AT849" i="14"/>
  <c r="AT217" i="14"/>
  <c r="AZ217" i="14" s="1"/>
  <c r="BF217" i="14" s="1"/>
  <c r="BL217" i="14" s="1"/>
  <c r="AT523" i="14"/>
  <c r="AZ523" i="14" s="1"/>
  <c r="BF523" i="14" s="1"/>
  <c r="BL523" i="14" s="1"/>
  <c r="AT1245" i="14"/>
  <c r="AZ1245" i="14" s="1"/>
  <c r="BF1245" i="14" s="1"/>
  <c r="BL1245" i="14" s="1"/>
  <c r="AT737" i="14"/>
  <c r="AT1155" i="14"/>
  <c r="AZ1155" i="14" s="1"/>
  <c r="BF1155" i="14" s="1"/>
  <c r="BL1155" i="14" s="1"/>
  <c r="AT55" i="14"/>
  <c r="AZ55" i="14" s="1"/>
  <c r="BF55" i="14" s="1"/>
  <c r="BL55" i="14" s="1"/>
  <c r="AT110" i="14"/>
  <c r="AZ110" i="14" s="1"/>
  <c r="BF110" i="14" s="1"/>
  <c r="BL110" i="14" s="1"/>
  <c r="AT1243" i="14"/>
  <c r="AZ1243" i="14" s="1"/>
  <c r="BF1243" i="14" s="1"/>
  <c r="BL1243" i="14" s="1"/>
  <c r="AT653" i="14"/>
  <c r="AZ653" i="14" s="1"/>
  <c r="BF653" i="14" s="1"/>
  <c r="BL653" i="14" s="1"/>
  <c r="AT1096" i="14"/>
  <c r="AZ1096" i="14" s="1"/>
  <c r="BF1096" i="14" s="1"/>
  <c r="BL1096" i="14" s="1"/>
  <c r="AT187" i="14"/>
  <c r="AZ187" i="14" s="1"/>
  <c r="BF187" i="14" s="1"/>
  <c r="BL187" i="14" s="1"/>
  <c r="AT826" i="14"/>
  <c r="AZ826" i="14" s="1"/>
  <c r="BF826" i="14" s="1"/>
  <c r="BL826" i="14" s="1"/>
  <c r="AT350" i="14"/>
  <c r="AZ350" i="14" s="1"/>
  <c r="BF350" i="14" s="1"/>
  <c r="BL350" i="14" s="1"/>
  <c r="AT1174" i="14"/>
  <c r="AZ1174" i="14" s="1"/>
  <c r="BF1174" i="14" s="1"/>
  <c r="BL1174" i="14" s="1"/>
  <c r="AT519" i="14"/>
  <c r="AZ519" i="14" s="1"/>
  <c r="BF519" i="14" s="1"/>
  <c r="BL519" i="14" s="1"/>
  <c r="AT329" i="14"/>
  <c r="AZ329" i="14" s="1"/>
  <c r="BF329" i="14" s="1"/>
  <c r="BL329" i="14" s="1"/>
  <c r="AT385" i="14"/>
  <c r="AZ385" i="14" s="1"/>
  <c r="BF385" i="14" s="1"/>
  <c r="BL385" i="14" s="1"/>
  <c r="AT1216" i="14"/>
  <c r="AZ1216" i="14" s="1"/>
  <c r="BF1216" i="14" s="1"/>
  <c r="BL1216" i="14" s="1"/>
  <c r="AT759" i="14"/>
  <c r="AZ759" i="14" s="1"/>
  <c r="BF759" i="14" s="1"/>
  <c r="BL759" i="14" s="1"/>
  <c r="AT567" i="14"/>
  <c r="AZ567" i="14" s="1"/>
  <c r="BF567" i="14" s="1"/>
  <c r="BL567" i="14" s="1"/>
  <c r="AT158" i="14"/>
  <c r="AZ158" i="14" s="1"/>
  <c r="BF158" i="14" s="1"/>
  <c r="BL158" i="14" s="1"/>
  <c r="AT229" i="14"/>
  <c r="AZ229" i="14" s="1"/>
  <c r="BF229" i="14" s="1"/>
  <c r="BL229" i="14" s="1"/>
  <c r="AT922" i="14"/>
  <c r="AZ922" i="14" s="1"/>
  <c r="BF922" i="14" s="1"/>
  <c r="BL922" i="14" s="1"/>
  <c r="AT592" i="14"/>
  <c r="AZ592" i="14" s="1"/>
  <c r="BF592" i="14" s="1"/>
  <c r="BL592" i="14" s="1"/>
  <c r="AT292" i="14"/>
  <c r="AZ292" i="14" s="1"/>
  <c r="BF292" i="14" s="1"/>
  <c r="BL292" i="14" s="1"/>
  <c r="AT949" i="14"/>
  <c r="AZ949" i="14" s="1"/>
  <c r="BF949" i="14" s="1"/>
  <c r="BL949" i="14" s="1"/>
  <c r="AT252" i="14"/>
  <c r="AZ252" i="14" s="1"/>
  <c r="BF252" i="14" s="1"/>
  <c r="BL252" i="14" s="1"/>
  <c r="AT53" i="14"/>
  <c r="AZ53" i="14" s="1"/>
  <c r="BF53" i="14" s="1"/>
  <c r="BL53" i="14" s="1"/>
  <c r="AT357" i="14"/>
  <c r="AZ357" i="14" s="1"/>
  <c r="BF357" i="14" s="1"/>
  <c r="BL357" i="14" s="1"/>
  <c r="AT499" i="14"/>
  <c r="AZ499" i="14" s="1"/>
  <c r="BF499" i="14" s="1"/>
  <c r="BL499" i="14" s="1"/>
  <c r="AT333" i="14"/>
  <c r="AZ333" i="14" s="1"/>
  <c r="BF333" i="14" s="1"/>
  <c r="BL333" i="14" s="1"/>
  <c r="AT206" i="14"/>
  <c r="AZ206" i="14" s="1"/>
  <c r="BF206" i="14" s="1"/>
  <c r="BL206" i="14" s="1"/>
  <c r="AT501" i="14"/>
  <c r="AZ501" i="14" s="1"/>
  <c r="BF501" i="14" s="1"/>
  <c r="BL501" i="14" s="1"/>
  <c r="AT497" i="14"/>
  <c r="AZ497" i="14" s="1"/>
  <c r="BF497" i="14" s="1"/>
  <c r="BL497" i="14" s="1"/>
  <c r="AT45" i="14"/>
  <c r="AZ45" i="14" s="1"/>
  <c r="BF45" i="14" s="1"/>
  <c r="BL45" i="14" s="1"/>
  <c r="AT280" i="14"/>
  <c r="AZ280" i="14" s="1"/>
  <c r="BF280" i="14" s="1"/>
  <c r="BL280" i="14" s="1"/>
  <c r="AT304" i="14"/>
  <c r="AZ304" i="14" s="1"/>
  <c r="BF304" i="14" s="1"/>
  <c r="BL304" i="14" s="1"/>
  <c r="AT1310" i="14"/>
  <c r="AZ1310" i="14" s="1"/>
  <c r="BF1310" i="14" s="1"/>
  <c r="BL1310" i="14" s="1"/>
  <c r="AT572" i="14"/>
  <c r="AZ572" i="14" s="1"/>
  <c r="BF572" i="14" s="1"/>
  <c r="BL572" i="14" s="1"/>
  <c r="AT76" i="14"/>
  <c r="AZ76" i="14" s="1"/>
  <c r="BF76" i="14" s="1"/>
  <c r="BL76" i="14" s="1"/>
  <c r="AT797" i="14"/>
  <c r="AZ797" i="14" s="1"/>
  <c r="BF797" i="14" s="1"/>
  <c r="BL797" i="14" s="1"/>
  <c r="AT446" i="14"/>
  <c r="AZ446" i="14" s="1"/>
  <c r="BF446" i="14" s="1"/>
  <c r="BL446" i="14" s="1"/>
  <c r="AT250" i="14"/>
  <c r="AZ250" i="14" s="1"/>
  <c r="BF250" i="14" s="1"/>
  <c r="BL250" i="14" s="1"/>
  <c r="AT316" i="14"/>
  <c r="AZ316" i="14" s="1"/>
  <c r="BF316" i="14" s="1"/>
  <c r="BL316" i="14" s="1"/>
  <c r="AT331" i="14"/>
  <c r="AZ331" i="14" s="1"/>
  <c r="BF331" i="14" s="1"/>
  <c r="BL331" i="14" s="1"/>
  <c r="AT805" i="14"/>
  <c r="AZ805" i="14" s="1"/>
  <c r="BF805" i="14" s="1"/>
  <c r="BL805" i="14" s="1"/>
  <c r="AT398" i="14"/>
  <c r="AZ398" i="14" s="1"/>
  <c r="BF398" i="14" s="1"/>
  <c r="BL398" i="14" s="1"/>
  <c r="AT946" i="14"/>
  <c r="AZ946" i="14" s="1"/>
  <c r="BF946" i="14" s="1"/>
  <c r="BL946" i="14" s="1"/>
  <c r="AT178" i="14"/>
  <c r="AZ178" i="14" s="1"/>
  <c r="BF178" i="14" s="1"/>
  <c r="BL178" i="14" s="1"/>
  <c r="AT945" i="14"/>
  <c r="AZ945" i="14" s="1"/>
  <c r="BF945" i="14" s="1"/>
  <c r="BL945" i="14" s="1"/>
  <c r="AT281" i="14"/>
  <c r="AZ281" i="14" s="1"/>
  <c r="BF281" i="14" s="1"/>
  <c r="BL281" i="14" s="1"/>
  <c r="AT1005" i="14"/>
  <c r="AZ1005" i="14" s="1"/>
  <c r="BF1005" i="14" s="1"/>
  <c r="BL1005" i="14" s="1"/>
  <c r="AT1332" i="14"/>
  <c r="AZ1332" i="14" s="1"/>
  <c r="BF1332" i="14" s="1"/>
  <c r="BL1332" i="14" s="1"/>
  <c r="AT387" i="14"/>
  <c r="AZ387" i="14" s="1"/>
  <c r="BF387" i="14" s="1"/>
  <c r="BL387" i="14" s="1"/>
  <c r="AT399" i="14"/>
  <c r="AZ399" i="14" s="1"/>
  <c r="BF399" i="14" s="1"/>
  <c r="BL399" i="14" s="1"/>
  <c r="AT695" i="14"/>
  <c r="AZ695" i="14" s="1"/>
  <c r="BF695" i="14" s="1"/>
  <c r="BL695" i="14" s="1"/>
  <c r="AT699" i="14"/>
  <c r="AZ699" i="14" s="1"/>
  <c r="BF699" i="14" s="1"/>
  <c r="BL699" i="14" s="1"/>
  <c r="AT1121" i="14"/>
  <c r="AZ1121" i="14" s="1"/>
  <c r="BF1121" i="14" s="1"/>
  <c r="BL1121" i="14" s="1"/>
  <c r="AT257" i="14"/>
  <c r="AZ257" i="14" s="1"/>
  <c r="BF257" i="14" s="1"/>
  <c r="BL257" i="14" s="1"/>
  <c r="AT287" i="14"/>
  <c r="AZ287" i="14" s="1"/>
  <c r="BF287" i="14" s="1"/>
  <c r="BL287" i="14" s="1"/>
  <c r="AT253" i="14"/>
  <c r="AZ253" i="14" s="1"/>
  <c r="BF253" i="14" s="1"/>
  <c r="BL253" i="14" s="1"/>
  <c r="AT806" i="14"/>
  <c r="AZ806" i="14" s="1"/>
  <c r="BF806" i="14" s="1"/>
  <c r="BL806" i="14" s="1"/>
  <c r="AT255" i="14"/>
  <c r="AZ255" i="14" s="1"/>
  <c r="BF255" i="14" s="1"/>
  <c r="BL255" i="14" s="1"/>
  <c r="AT1128" i="14"/>
  <c r="AZ1128" i="14" s="1"/>
  <c r="BF1128" i="14" s="1"/>
  <c r="BL1128" i="14" s="1"/>
  <c r="AT282" i="14"/>
  <c r="AZ282" i="14" s="1"/>
  <c r="BF282" i="14" s="1"/>
  <c r="BL282" i="14" s="1"/>
  <c r="AT755" i="14"/>
  <c r="AZ755" i="14" s="1"/>
  <c r="BF755" i="14" s="1"/>
  <c r="BL755" i="14" s="1"/>
  <c r="AT111" i="14"/>
  <c r="AZ111" i="14" s="1"/>
  <c r="BF111" i="14" s="1"/>
  <c r="BL111" i="14" s="1"/>
  <c r="AT1145" i="14"/>
  <c r="AZ1145" i="14" s="1"/>
  <c r="BF1145" i="14" s="1"/>
  <c r="BL1145" i="14" s="1"/>
  <c r="AT420" i="14"/>
  <c r="AZ420" i="14" s="1"/>
  <c r="BF420" i="14" s="1"/>
  <c r="BL420" i="14" s="1"/>
  <c r="AT1068" i="14"/>
  <c r="AZ1068" i="14" s="1"/>
  <c r="BF1068" i="14" s="1"/>
  <c r="BL1068" i="14" s="1"/>
  <c r="AT79" i="14"/>
  <c r="AZ79" i="14" s="1"/>
  <c r="BF79" i="14" s="1"/>
  <c r="BL79" i="14" s="1"/>
  <c r="AT856" i="14"/>
  <c r="AZ856" i="14" s="1"/>
  <c r="BF856" i="14" s="1"/>
  <c r="BL856" i="14" s="1"/>
  <c r="AT657" i="14"/>
  <c r="AZ657" i="14" s="1"/>
  <c r="BF657" i="14" s="1"/>
  <c r="BL657" i="14" s="1"/>
  <c r="AT43" i="14"/>
  <c r="AZ43" i="14" s="1"/>
  <c r="BF43" i="14" s="1"/>
  <c r="BL43" i="14" s="1"/>
  <c r="AT1227" i="14"/>
  <c r="AZ1227" i="14" s="1"/>
  <c r="BF1227" i="14" s="1"/>
  <c r="BL1227" i="14" s="1"/>
  <c r="AT967" i="14"/>
  <c r="AZ967" i="14" s="1"/>
  <c r="BF967" i="14" s="1"/>
  <c r="BL967" i="14" s="1"/>
  <c r="AT301" i="14"/>
  <c r="AZ301" i="14" s="1"/>
  <c r="BF301" i="14" s="1"/>
  <c r="BL301" i="14" s="1"/>
  <c r="AT800" i="14"/>
  <c r="AZ800" i="14" s="1"/>
  <c r="BF800" i="14" s="1"/>
  <c r="BL800" i="14" s="1"/>
  <c r="AT332" i="14"/>
  <c r="AZ332" i="14" s="1"/>
  <c r="BF332" i="14" s="1"/>
  <c r="BL332" i="14" s="1"/>
  <c r="AT317" i="14"/>
  <c r="AZ317" i="14" s="1"/>
  <c r="BF317" i="14" s="1"/>
  <c r="BL317" i="14" s="1"/>
  <c r="AT484" i="14"/>
  <c r="AZ484" i="14" s="1"/>
  <c r="BF484" i="14" s="1"/>
  <c r="BL484" i="14" s="1"/>
  <c r="AT323" i="14"/>
  <c r="AZ323" i="14" s="1"/>
  <c r="BF323" i="14" s="1"/>
  <c r="BL323" i="14" s="1"/>
  <c r="AT67" i="14"/>
  <c r="AZ67" i="14" s="1"/>
  <c r="BF67" i="14" s="1"/>
  <c r="BL67" i="14" s="1"/>
  <c r="AT456" i="14"/>
  <c r="AZ456" i="14" s="1"/>
  <c r="BF456" i="14" s="1"/>
  <c r="BL456" i="14" s="1"/>
  <c r="AT736" i="14"/>
  <c r="AZ736" i="14" s="1"/>
  <c r="BF736" i="14" s="1"/>
  <c r="BL736" i="14" s="1"/>
  <c r="AT854" i="14"/>
  <c r="AZ854" i="14" s="1"/>
  <c r="BF854" i="14" s="1"/>
  <c r="BL854" i="14" s="1"/>
  <c r="AT64" i="14"/>
  <c r="AZ64" i="14" s="1"/>
  <c r="BF64" i="14" s="1"/>
  <c r="BL64" i="14" s="1"/>
  <c r="AT1271" i="14"/>
  <c r="AZ1271" i="14" s="1"/>
  <c r="BF1271" i="14" s="1"/>
  <c r="BL1271" i="14" s="1"/>
  <c r="AT418" i="14"/>
  <c r="AZ418" i="14" s="1"/>
  <c r="BF418" i="14" s="1"/>
  <c r="BL418" i="14" s="1"/>
  <c r="AT1054" i="14"/>
  <c r="AZ1054" i="14" s="1"/>
  <c r="BF1054" i="14" s="1"/>
  <c r="BL1054" i="14" s="1"/>
  <c r="AT474" i="14"/>
  <c r="AZ474" i="14" s="1"/>
  <c r="BF474" i="14" s="1"/>
  <c r="BL474" i="14" s="1"/>
  <c r="AT855" i="14"/>
  <c r="AZ855" i="14" s="1"/>
  <c r="BF855" i="14" s="1"/>
  <c r="BL855" i="14" s="1"/>
  <c r="AT1184" i="14"/>
  <c r="AZ1184" i="14" s="1"/>
  <c r="BF1184" i="14" s="1"/>
  <c r="BL1184" i="14" s="1"/>
  <c r="AT366" i="14"/>
  <c r="AZ366" i="14" s="1"/>
  <c r="BF366" i="14" s="1"/>
  <c r="BL366" i="14" s="1"/>
  <c r="AT1112" i="14"/>
  <c r="AZ1112" i="14" s="1"/>
  <c r="BF1112" i="14" s="1"/>
  <c r="BL1112" i="14" s="1"/>
  <c r="AT450" i="14"/>
  <c r="AZ450" i="14" s="1"/>
  <c r="BF450" i="14" s="1"/>
  <c r="BL450" i="14" s="1"/>
  <c r="AT789" i="14"/>
  <c r="AZ789" i="14" s="1"/>
  <c r="BF789" i="14" s="1"/>
  <c r="BL789" i="14" s="1"/>
  <c r="AT1226" i="14"/>
  <c r="AZ1226" i="14" s="1"/>
  <c r="BF1226" i="14" s="1"/>
  <c r="BL1226" i="14" s="1"/>
  <c r="AT700" i="14"/>
  <c r="AZ700" i="14" s="1"/>
  <c r="BF700" i="14" s="1"/>
  <c r="BL700" i="14" s="1"/>
  <c r="AT980" i="14"/>
  <c r="AZ980" i="14" s="1"/>
  <c r="BF980" i="14" s="1"/>
  <c r="BL980" i="14" s="1"/>
  <c r="AT30" i="14"/>
  <c r="AZ30" i="14" s="1"/>
  <c r="BF30" i="14" s="1"/>
  <c r="BL30" i="14" s="1"/>
  <c r="AT569" i="14"/>
  <c r="AZ569" i="14" s="1"/>
  <c r="BF569" i="14" s="1"/>
  <c r="BL569" i="14" s="1"/>
  <c r="AT709" i="14"/>
  <c r="AZ709" i="14" s="1"/>
  <c r="BF709" i="14" s="1"/>
  <c r="BL709" i="14" s="1"/>
  <c r="AT884" i="14"/>
  <c r="AZ884" i="14" s="1"/>
  <c r="BF884" i="14" s="1"/>
  <c r="BL884" i="14" s="1"/>
  <c r="AT1202" i="14"/>
  <c r="AZ1202" i="14" s="1"/>
  <c r="BF1202" i="14" s="1"/>
  <c r="BL1202" i="14" s="1"/>
  <c r="AT962" i="14"/>
  <c r="AZ962" i="14" s="1"/>
  <c r="BF962" i="14" s="1"/>
  <c r="BL962" i="14" s="1"/>
  <c r="AT303" i="14"/>
  <c r="AZ303" i="14" s="1"/>
  <c r="BF303" i="14" s="1"/>
  <c r="BL303" i="14" s="1"/>
  <c r="AT877" i="14"/>
  <c r="AZ877" i="14" s="1"/>
  <c r="BF877" i="14" s="1"/>
  <c r="BL877" i="14" s="1"/>
  <c r="AT591" i="14"/>
  <c r="AZ591" i="14" s="1"/>
  <c r="BF591" i="14" s="1"/>
  <c r="BL591" i="14" s="1"/>
  <c r="AT1281" i="14"/>
  <c r="AZ1281" i="14" s="1"/>
  <c r="BF1281" i="14" s="1"/>
  <c r="BL1281" i="14" s="1"/>
  <c r="AT245" i="14"/>
  <c r="AZ245" i="14" s="1"/>
  <c r="BF245" i="14" s="1"/>
  <c r="BL245" i="14" s="1"/>
  <c r="AT157" i="14"/>
  <c r="AZ157" i="14" s="1"/>
  <c r="BF157" i="14" s="1"/>
  <c r="BL157" i="14" s="1"/>
  <c r="AT448" i="14"/>
  <c r="AZ448" i="14" s="1"/>
  <c r="BF448" i="14" s="1"/>
  <c r="BL448" i="14" s="1"/>
  <c r="AT961" i="14"/>
  <c r="AZ961" i="14" s="1"/>
  <c r="BF961" i="14" s="1"/>
  <c r="BL961" i="14" s="1"/>
  <c r="AT155" i="14"/>
  <c r="AZ155" i="14" s="1"/>
  <c r="BF155" i="14" s="1"/>
  <c r="BL155" i="14" s="1"/>
  <c r="AT1138" i="14"/>
  <c r="AZ1138" i="14" s="1"/>
  <c r="BF1138" i="14" s="1"/>
  <c r="BL1138" i="14" s="1"/>
  <c r="AT984" i="14"/>
  <c r="AZ984" i="14" s="1"/>
  <c r="BF984" i="14" s="1"/>
  <c r="BL984" i="14" s="1"/>
  <c r="AT219" i="14"/>
  <c r="AZ219" i="14" s="1"/>
  <c r="BF219" i="14" s="1"/>
  <c r="BL219" i="14" s="1"/>
  <c r="AT1052" i="14"/>
  <c r="AZ1052" i="14" s="1"/>
  <c r="BF1052" i="14" s="1"/>
  <c r="BL1052" i="14" s="1"/>
  <c r="AT654" i="14"/>
  <c r="AZ654" i="14" s="1"/>
  <c r="BF654" i="14" s="1"/>
  <c r="BL654" i="14" s="1"/>
  <c r="AT271" i="14"/>
  <c r="AZ271" i="14" s="1"/>
  <c r="BF271" i="14" s="1"/>
  <c r="BL271" i="14" s="1"/>
  <c r="AT222" i="14"/>
  <c r="AZ222" i="14" s="1"/>
  <c r="BF222" i="14" s="1"/>
  <c r="BL222" i="14" s="1"/>
  <c r="AT561" i="14"/>
  <c r="AZ561" i="14" s="1"/>
  <c r="BF561" i="14" s="1"/>
  <c r="BL561" i="14" s="1"/>
  <c r="AT912" i="14"/>
  <c r="AZ912" i="14" s="1"/>
  <c r="BF912" i="14" s="1"/>
  <c r="BL912" i="14" s="1"/>
  <c r="AT429" i="14"/>
  <c r="AZ429" i="14" s="1"/>
  <c r="BF429" i="14" s="1"/>
  <c r="BL429" i="14" s="1"/>
  <c r="AT881" i="14"/>
  <c r="AZ881" i="14" s="1"/>
  <c r="BF881" i="14" s="1"/>
  <c r="BL881" i="14" s="1"/>
  <c r="AT483" i="14"/>
  <c r="AZ483" i="14" s="1"/>
  <c r="BF483" i="14" s="1"/>
  <c r="BL483" i="14" s="1"/>
  <c r="AT858" i="14"/>
  <c r="AZ858" i="14" s="1"/>
  <c r="BF858" i="14" s="1"/>
  <c r="BL858" i="14" s="1"/>
  <c r="AT784" i="14"/>
  <c r="AZ784" i="14" s="1"/>
  <c r="BF784" i="14" s="1"/>
  <c r="BL784" i="14" s="1"/>
  <c r="AT859" i="14"/>
  <c r="AZ859" i="14" s="1"/>
  <c r="BF859" i="14" s="1"/>
  <c r="BL859" i="14" s="1"/>
  <c r="AT452" i="14"/>
  <c r="AZ452" i="14" s="1"/>
  <c r="BF452" i="14" s="1"/>
  <c r="BL452" i="14" s="1"/>
  <c r="AT1172" i="14"/>
  <c r="AZ1172" i="14" s="1"/>
  <c r="BF1172" i="14" s="1"/>
  <c r="BL1172" i="14" s="1"/>
  <c r="AT575" i="14"/>
  <c r="AZ575" i="14" s="1"/>
  <c r="BF575" i="14" s="1"/>
  <c r="BL575" i="14" s="1"/>
  <c r="AT944" i="14"/>
  <c r="AZ944" i="14" s="1"/>
  <c r="BF944" i="14" s="1"/>
  <c r="BL944" i="14" s="1"/>
  <c r="AT391" i="14"/>
  <c r="AZ391" i="14" s="1"/>
  <c r="BF391" i="14" s="1"/>
  <c r="BL391" i="14" s="1"/>
  <c r="AT923" i="14"/>
  <c r="AZ923" i="14" s="1"/>
  <c r="BF923" i="14" s="1"/>
  <c r="BL923" i="14" s="1"/>
  <c r="AT365" i="14"/>
  <c r="AZ365" i="14" s="1"/>
  <c r="BF365" i="14" s="1"/>
  <c r="BL365" i="14" s="1"/>
  <c r="AT878" i="14"/>
  <c r="AZ878" i="14" s="1"/>
  <c r="BF878" i="14" s="1"/>
  <c r="BL878" i="14" s="1"/>
  <c r="AT979" i="14"/>
  <c r="AZ979" i="14" s="1"/>
  <c r="BF979" i="14" s="1"/>
  <c r="BL979" i="14" s="1"/>
  <c r="AT213" i="14"/>
  <c r="AZ213" i="14" s="1"/>
  <c r="BF213" i="14" s="1"/>
  <c r="BL213" i="14" s="1"/>
  <c r="AT618" i="14"/>
  <c r="AZ618" i="14" s="1"/>
  <c r="BF618" i="14" s="1"/>
  <c r="BL618" i="14" s="1"/>
  <c r="AT1144" i="14"/>
  <c r="AZ1144" i="14" s="1"/>
  <c r="BF1144" i="14" s="1"/>
  <c r="BL1144" i="14" s="1"/>
  <c r="AT1171" i="14"/>
  <c r="AZ1171" i="14" s="1"/>
  <c r="BF1171" i="14" s="1"/>
  <c r="BL1171" i="14" s="1"/>
  <c r="AT160" i="14"/>
  <c r="AZ160" i="14" s="1"/>
  <c r="BF160" i="14" s="1"/>
  <c r="BL160" i="14" s="1"/>
  <c r="AT290" i="14"/>
  <c r="AZ290" i="14" s="1"/>
  <c r="BF290" i="14" s="1"/>
  <c r="BL290" i="14" s="1"/>
  <c r="AT1187" i="14"/>
  <c r="AZ1187" i="14" s="1"/>
  <c r="BF1187" i="14" s="1"/>
  <c r="BL1187" i="14" s="1"/>
  <c r="AT424" i="14"/>
  <c r="AZ424" i="14" s="1"/>
  <c r="BF424" i="14" s="1"/>
  <c r="BL424" i="14" s="1"/>
  <c r="AT1000" i="14"/>
  <c r="AZ1000" i="14" s="1"/>
  <c r="BF1000" i="14" s="1"/>
  <c r="BL1000" i="14" s="1"/>
  <c r="AT1201" i="14"/>
  <c r="AZ1201" i="14" s="1"/>
  <c r="BF1201" i="14" s="1"/>
  <c r="BL1201" i="14" s="1"/>
  <c r="AT1077" i="14"/>
  <c r="AZ1077" i="14" s="1"/>
  <c r="BF1077" i="14" s="1"/>
  <c r="BL1077" i="14" s="1"/>
  <c r="AT244" i="14"/>
  <c r="AZ244" i="14" s="1"/>
  <c r="BF244" i="14" s="1"/>
  <c r="BL244" i="14" s="1"/>
  <c r="AT16" i="14"/>
  <c r="AZ16" i="14" s="1"/>
  <c r="BF16" i="14" s="1"/>
  <c r="BL16" i="14" s="1"/>
  <c r="AT19" i="14"/>
  <c r="AZ19" i="14" s="1"/>
  <c r="BF19" i="14" s="1"/>
  <c r="BL19" i="14" s="1"/>
  <c r="AT248" i="14"/>
  <c r="AZ248" i="14" s="1"/>
  <c r="BF248" i="14" s="1"/>
  <c r="BL248" i="14" s="1"/>
  <c r="AT82" i="14"/>
  <c r="AZ82" i="14" s="1"/>
  <c r="BF82" i="14" s="1"/>
  <c r="BL82" i="14" s="1"/>
  <c r="AT300" i="14"/>
  <c r="AZ300" i="14" s="1"/>
  <c r="BF300" i="14" s="1"/>
  <c r="BL300" i="14" s="1"/>
  <c r="AT661" i="14"/>
  <c r="AZ661" i="14" s="1"/>
  <c r="BF661" i="14" s="1"/>
  <c r="BL661" i="14" s="1"/>
  <c r="AT481" i="14"/>
  <c r="AZ481" i="14" s="1"/>
  <c r="BF481" i="14" s="1"/>
  <c r="BL481" i="14" s="1"/>
  <c r="AT738" i="14"/>
  <c r="AZ738" i="14" s="1"/>
  <c r="BF738" i="14" s="1"/>
  <c r="BL738" i="14" s="1"/>
  <c r="AT643" i="14"/>
  <c r="AZ643" i="14" s="1"/>
  <c r="BF643" i="14" s="1"/>
  <c r="BL643" i="14" s="1"/>
  <c r="AT1199" i="14"/>
  <c r="AZ1199" i="14" s="1"/>
  <c r="BF1199" i="14" s="1"/>
  <c r="BL1199" i="14" s="1"/>
  <c r="AT901" i="14"/>
  <c r="AZ901" i="14" s="1"/>
  <c r="BF901" i="14" s="1"/>
  <c r="BL901" i="14" s="1"/>
  <c r="AT419" i="14"/>
  <c r="AZ419" i="14" s="1"/>
  <c r="BF419" i="14" s="1"/>
  <c r="BL419" i="14" s="1"/>
  <c r="AT982" i="14"/>
  <c r="AZ982" i="14" s="1"/>
  <c r="BF982" i="14" s="1"/>
  <c r="BL982" i="14" s="1"/>
  <c r="AT417" i="14"/>
  <c r="AZ417" i="14" s="1"/>
  <c r="BF417" i="14" s="1"/>
  <c r="BL417" i="14" s="1"/>
  <c r="AT1330" i="14"/>
  <c r="AZ1330" i="14" s="1"/>
  <c r="BF1330" i="14" s="1"/>
  <c r="BL1330" i="14" s="1"/>
  <c r="AT1095" i="14"/>
  <c r="AT697" i="14"/>
  <c r="AT476" i="14"/>
  <c r="AT1331" i="14"/>
  <c r="AT788" i="14"/>
  <c r="AT1076" i="14"/>
  <c r="AT558" i="14"/>
  <c r="AT566" i="14"/>
  <c r="AT701" i="14"/>
  <c r="AT753" i="14"/>
  <c r="AT154" i="14"/>
  <c r="AT1173" i="14"/>
  <c r="AT1214" i="14"/>
  <c r="AT799" i="14"/>
  <c r="AT874" i="14"/>
  <c r="AT803" i="14"/>
  <c r="AT261" i="14"/>
  <c r="AT115" i="14"/>
  <c r="AT798" i="14"/>
  <c r="AT185" i="14"/>
  <c r="AT595" i="14"/>
  <c r="AT108" i="14"/>
  <c r="AZ108" i="14" s="1"/>
  <c r="BF108" i="14" s="1"/>
  <c r="BL108" i="14" s="1"/>
  <c r="AT978" i="14"/>
  <c r="AZ978" i="14" s="1"/>
  <c r="BF978" i="14" s="1"/>
  <c r="BL978" i="14" s="1"/>
  <c r="AT151" i="14"/>
  <c r="AZ151" i="14" s="1"/>
  <c r="BF151" i="14" s="1"/>
  <c r="BL151" i="14" s="1"/>
  <c r="AT133" i="14"/>
  <c r="AZ133" i="14" s="1"/>
  <c r="BF133" i="14" s="1"/>
  <c r="BL133" i="14" s="1"/>
  <c r="AT503" i="14"/>
  <c r="AZ503" i="14" s="1"/>
  <c r="BF503" i="14" s="1"/>
  <c r="BL503" i="14" s="1"/>
  <c r="AT802" i="14"/>
  <c r="AZ802" i="14" s="1"/>
  <c r="BF802" i="14" s="1"/>
  <c r="BL802" i="14" s="1"/>
  <c r="AT454" i="14"/>
  <c r="AZ454" i="14" s="1"/>
  <c r="BF454" i="14" s="1"/>
  <c r="BL454" i="14" s="1"/>
  <c r="AT247" i="14"/>
  <c r="AT286" i="14"/>
  <c r="AT950" i="14"/>
  <c r="AT574" i="14"/>
  <c r="AT1309" i="14"/>
  <c r="AT727" i="14"/>
  <c r="AZ727" i="14" s="1"/>
  <c r="BF727" i="14" s="1"/>
  <c r="BL727" i="14" s="1"/>
  <c r="AT619" i="14"/>
  <c r="AZ619" i="14" s="1"/>
  <c r="BF619" i="14" s="1"/>
  <c r="BL619" i="14" s="1"/>
  <c r="AT447" i="14"/>
  <c r="AZ447" i="14" s="1"/>
  <c r="BF447" i="14" s="1"/>
  <c r="BL447" i="14" s="1"/>
  <c r="AT1122" i="14"/>
  <c r="AT505" i="14"/>
  <c r="AT1203" i="14"/>
  <c r="AT564" i="14"/>
  <c r="AT536" i="14"/>
  <c r="AT873" i="14"/>
  <c r="AZ873" i="14" s="1"/>
  <c r="BF873" i="14" s="1"/>
  <c r="BL873" i="14" s="1"/>
  <c r="AT482" i="14"/>
  <c r="AZ482" i="14" s="1"/>
  <c r="BF482" i="14" s="1"/>
  <c r="BL482" i="14" s="1"/>
  <c r="AT712" i="14"/>
  <c r="AZ712" i="14" s="1"/>
  <c r="BF712" i="14" s="1"/>
  <c r="BL712" i="14" s="1"/>
  <c r="AT320" i="14"/>
  <c r="AT383" i="14"/>
  <c r="AT132" i="14"/>
  <c r="AT472" i="14"/>
  <c r="AT850" i="14"/>
  <c r="AT1051" i="14"/>
  <c r="AZ1051" i="14" s="1"/>
  <c r="BF1051" i="14" s="1"/>
  <c r="BL1051" i="14" s="1"/>
  <c r="AT1129" i="14"/>
  <c r="AZ1129" i="14" s="1"/>
  <c r="BF1129" i="14" s="1"/>
  <c r="BL1129" i="14" s="1"/>
  <c r="AT18" i="14"/>
  <c r="AZ18" i="14" s="1"/>
  <c r="BF18" i="14" s="1"/>
  <c r="BL18" i="14" s="1"/>
  <c r="AT68" i="14"/>
  <c r="AT1185" i="14"/>
  <c r="AT152" i="14"/>
  <c r="AT660" i="14"/>
  <c r="AT191" i="14"/>
  <c r="AT1181" i="14"/>
  <c r="AZ1181" i="14" s="1"/>
  <c r="BF1181" i="14" s="1"/>
  <c r="BL1181" i="14" s="1"/>
  <c r="AT65" i="14"/>
  <c r="AZ65" i="14" s="1"/>
  <c r="BF65" i="14" s="1"/>
  <c r="BL65" i="14" s="1"/>
  <c r="AT259" i="14"/>
  <c r="AZ259" i="14" s="1"/>
  <c r="BF259" i="14" s="1"/>
  <c r="BL259" i="14" s="1"/>
  <c r="AT254" i="14"/>
  <c r="AT188" i="14"/>
  <c r="AT578" i="14"/>
  <c r="AT1169" i="14"/>
  <c r="AT427" i="14"/>
  <c r="AT637" i="14"/>
  <c r="AZ637" i="14" s="1"/>
  <c r="BF637" i="14" s="1"/>
  <c r="BL637" i="14" s="1"/>
  <c r="AT17" i="14"/>
  <c r="AZ17" i="14" s="1"/>
  <c r="BF17" i="14" s="1"/>
  <c r="BL17" i="14" s="1"/>
  <c r="AT480" i="14"/>
  <c r="AZ480" i="14" s="1"/>
  <c r="BF480" i="14" s="1"/>
  <c r="BL480" i="14" s="1"/>
  <c r="AT823" i="14"/>
  <c r="AT535" i="14"/>
  <c r="AT520" i="14"/>
  <c r="AT396" i="14"/>
  <c r="AT902" i="14"/>
  <c r="AT130" i="14"/>
  <c r="AZ130" i="14" s="1"/>
  <c r="BF130" i="14" s="1"/>
  <c r="BL130" i="14" s="1"/>
  <c r="AT985" i="14"/>
  <c r="AZ985" i="14" s="1"/>
  <c r="BF985" i="14" s="1"/>
  <c r="BL985" i="14" s="1"/>
  <c r="AT180" i="14"/>
  <c r="AZ180" i="14" s="1"/>
  <c r="BF180" i="14" s="1"/>
  <c r="BL180" i="14" s="1"/>
  <c r="AT451" i="14"/>
  <c r="AT249" i="14"/>
  <c r="AT1007" i="14"/>
  <c r="AT684" i="14"/>
  <c r="AT113" i="14"/>
  <c r="AT266" i="14"/>
  <c r="AZ266" i="14" s="1"/>
  <c r="BF266" i="14" s="1"/>
  <c r="BL266" i="14" s="1"/>
  <c r="AT209" i="14"/>
  <c r="AZ209" i="14" s="1"/>
  <c r="BF209" i="14" s="1"/>
  <c r="BL209" i="14" s="1"/>
  <c r="AT735" i="14"/>
  <c r="AZ735" i="14" s="1"/>
  <c r="BF735" i="14" s="1"/>
  <c r="BL735" i="14" s="1"/>
  <c r="AT754" i="14"/>
  <c r="AN1140" i="14"/>
  <c r="AN57" i="14"/>
  <c r="AN1081" i="14"/>
  <c r="AN986" i="14"/>
  <c r="AN192" i="14"/>
  <c r="AN983" i="14"/>
  <c r="AN525" i="14"/>
  <c r="AN40" i="14"/>
  <c r="AN928" i="14"/>
  <c r="AN1080" i="14"/>
  <c r="AN44" i="14"/>
  <c r="AN114" i="14"/>
  <c r="AN639" i="14"/>
  <c r="AN757" i="14"/>
  <c r="AN981" i="14"/>
  <c r="AN517" i="14"/>
  <c r="AN1078" i="14"/>
  <c r="AN294" i="14"/>
  <c r="AN137" i="14"/>
  <c r="AN135" i="14"/>
  <c r="AN921" i="14"/>
  <c r="AN31" i="14"/>
  <c r="AN299" i="14"/>
  <c r="AN186" i="14"/>
  <c r="AN1039" i="14"/>
  <c r="AN220" i="14"/>
  <c r="AN161" i="14"/>
  <c r="AN20" i="14"/>
  <c r="AN52" i="14"/>
  <c r="AN112" i="14"/>
  <c r="AN768" i="14"/>
  <c r="AN226" i="14"/>
  <c r="AN1041" i="14"/>
  <c r="AN109" i="14"/>
  <c r="AN27" i="14"/>
  <c r="AN98" i="14"/>
  <c r="AN1037" i="14"/>
  <c r="AN228" i="14"/>
  <c r="AN264" i="14"/>
  <c r="AN214" i="14"/>
  <c r="AN1040" i="14"/>
  <c r="AN297" i="14"/>
  <c r="AN42" i="14"/>
  <c r="AN807" i="14"/>
  <c r="AN69" i="14"/>
  <c r="AN184" i="14"/>
  <c r="AN1139" i="14"/>
  <c r="AN262" i="14"/>
  <c r="AN977" i="14"/>
  <c r="AN640" i="14"/>
  <c r="AN1038" i="14"/>
  <c r="AN227" i="14"/>
  <c r="AN215" i="14"/>
  <c r="AN288" i="14"/>
  <c r="AN929" i="14"/>
  <c r="AN658" i="14"/>
  <c r="AN216" i="14"/>
  <c r="AN930" i="14"/>
  <c r="AN1229" i="14"/>
  <c r="AN136" i="14"/>
  <c r="AN924" i="14"/>
  <c r="AN968" i="14"/>
  <c r="AN1123" i="14"/>
  <c r="AN6" i="14"/>
  <c r="AN162" i="14"/>
  <c r="AN642" i="14"/>
  <c r="AN771" i="14"/>
  <c r="AN633" i="14"/>
  <c r="AN225" i="14"/>
  <c r="AN1183" i="14"/>
  <c r="AN179" i="14"/>
  <c r="AN93" i="14"/>
  <c r="AN758" i="14"/>
  <c r="AN1124" i="14"/>
  <c r="AN134" i="14"/>
  <c r="AN635" i="14"/>
  <c r="AN77" i="14"/>
  <c r="AN296" i="14"/>
  <c r="AN269" i="14"/>
  <c r="AN656" i="14"/>
  <c r="AN295" i="14"/>
  <c r="AN1127" i="14"/>
  <c r="AN66" i="14"/>
  <c r="AN26" i="14"/>
  <c r="AN804" i="14"/>
  <c r="AN1228" i="14"/>
  <c r="AN925" i="14"/>
  <c r="AN1213" i="14"/>
  <c r="AN39" i="14"/>
  <c r="AN291" i="14"/>
  <c r="AN644" i="14"/>
  <c r="AN965" i="14"/>
  <c r="AN131" i="14"/>
  <c r="AN1125" i="14"/>
  <c r="AN207" i="14"/>
  <c r="AN302" i="14"/>
  <c r="AN1143" i="14"/>
  <c r="AN931" i="14"/>
  <c r="AN1053" i="14"/>
  <c r="AN156" i="14"/>
  <c r="AN78" i="14"/>
  <c r="AN504" i="14"/>
  <c r="AN205" i="14"/>
  <c r="AN636" i="14"/>
  <c r="AN270" i="14"/>
  <c r="AH91" i="14"/>
  <c r="AH97" i="14"/>
  <c r="AH96" i="14"/>
  <c r="AH94" i="14"/>
  <c r="AH95" i="14"/>
  <c r="AH92" i="14"/>
  <c r="AB4" i="14"/>
  <c r="AB7" i="14"/>
  <c r="AB5" i="14"/>
  <c r="AB8" i="14"/>
  <c r="AZ902" i="14" l="1"/>
  <c r="BF902" i="14" s="1"/>
  <c r="BL902" i="14" s="1"/>
  <c r="AZ1007" i="14"/>
  <c r="BF1007" i="14" s="1"/>
  <c r="BL1007" i="14" s="1"/>
  <c r="AZ254" i="14"/>
  <c r="BF254" i="14" s="1"/>
  <c r="BL254" i="14" s="1"/>
  <c r="AZ660" i="14"/>
  <c r="BF660" i="14" s="1"/>
  <c r="BL660" i="14" s="1"/>
  <c r="AZ505" i="14"/>
  <c r="BF505" i="14" s="1"/>
  <c r="BL505" i="14" s="1"/>
  <c r="AZ1309" i="14"/>
  <c r="BF1309" i="14" s="1"/>
  <c r="BL1309" i="14" s="1"/>
  <c r="AZ803" i="14"/>
  <c r="BF803" i="14" s="1"/>
  <c r="BL803" i="14" s="1"/>
  <c r="AZ566" i="14"/>
  <c r="BF566" i="14" s="1"/>
  <c r="BL566" i="14" s="1"/>
  <c r="AZ558" i="14"/>
  <c r="BF558" i="14" s="1"/>
  <c r="BL558" i="14" s="1"/>
  <c r="AZ451" i="14"/>
  <c r="BF451" i="14" s="1"/>
  <c r="BL451" i="14" s="1"/>
  <c r="AZ396" i="14"/>
  <c r="BF396" i="14" s="1"/>
  <c r="BL396" i="14" s="1"/>
  <c r="AZ1185" i="14"/>
  <c r="BF1185" i="14" s="1"/>
  <c r="BL1185" i="14" s="1"/>
  <c r="AZ850" i="14"/>
  <c r="BF850" i="14" s="1"/>
  <c r="BL850" i="14" s="1"/>
  <c r="AZ950" i="14"/>
  <c r="BF950" i="14" s="1"/>
  <c r="BL950" i="14" s="1"/>
  <c r="AZ799" i="14"/>
  <c r="BF799" i="14" s="1"/>
  <c r="BL799" i="14" s="1"/>
  <c r="AZ1076" i="14"/>
  <c r="BF1076" i="14" s="1"/>
  <c r="BL1076" i="14" s="1"/>
  <c r="AZ190" i="14"/>
  <c r="BF190" i="14" s="1"/>
  <c r="BL190" i="14" s="1"/>
  <c r="AZ574" i="14"/>
  <c r="BF574" i="14" s="1"/>
  <c r="BL574" i="14" s="1"/>
  <c r="AZ520" i="14"/>
  <c r="BF520" i="14" s="1"/>
  <c r="BL520" i="14" s="1"/>
  <c r="AZ68" i="14"/>
  <c r="BF68" i="14" s="1"/>
  <c r="BL68" i="14" s="1"/>
  <c r="AZ472" i="14"/>
  <c r="BF472" i="14" s="1"/>
  <c r="BL472" i="14" s="1"/>
  <c r="AZ286" i="14"/>
  <c r="BF286" i="14" s="1"/>
  <c r="BL286" i="14" s="1"/>
  <c r="AZ595" i="14"/>
  <c r="BF595" i="14" s="1"/>
  <c r="BL595" i="14" s="1"/>
  <c r="AZ1214" i="14"/>
  <c r="BF1214" i="14" s="1"/>
  <c r="BL1214" i="14" s="1"/>
  <c r="AZ788" i="14"/>
  <c r="BF788" i="14" s="1"/>
  <c r="BL788" i="14" s="1"/>
  <c r="AZ849" i="14"/>
  <c r="BF849" i="14" s="1"/>
  <c r="BL849" i="14" s="1"/>
  <c r="AZ152" i="14"/>
  <c r="BF152" i="14" s="1"/>
  <c r="BL152" i="14" s="1"/>
  <c r="AZ927" i="14"/>
  <c r="BF927" i="14" s="1"/>
  <c r="BL927" i="14" s="1"/>
  <c r="AZ535" i="14"/>
  <c r="BF535" i="14" s="1"/>
  <c r="BL535" i="14" s="1"/>
  <c r="AZ427" i="14"/>
  <c r="BF427" i="14" s="1"/>
  <c r="BL427" i="14" s="1"/>
  <c r="AZ132" i="14"/>
  <c r="BF132" i="14" s="1"/>
  <c r="BL132" i="14" s="1"/>
  <c r="AZ247" i="14"/>
  <c r="BF247" i="14" s="1"/>
  <c r="BL247" i="14" s="1"/>
  <c r="AZ185" i="14"/>
  <c r="BF185" i="14" s="1"/>
  <c r="BL185" i="14" s="1"/>
  <c r="AZ1173" i="14"/>
  <c r="BF1173" i="14" s="1"/>
  <c r="BL1173" i="14" s="1"/>
  <c r="AZ1331" i="14"/>
  <c r="BF1331" i="14" s="1"/>
  <c r="BL1331" i="14" s="1"/>
  <c r="AZ737" i="14"/>
  <c r="BF737" i="14" s="1"/>
  <c r="BL737" i="14" s="1"/>
  <c r="AZ874" i="14"/>
  <c r="BF874" i="14" s="1"/>
  <c r="BL874" i="14" s="1"/>
  <c r="AZ823" i="14"/>
  <c r="BF823" i="14" s="1"/>
  <c r="BL823" i="14" s="1"/>
  <c r="AZ1169" i="14"/>
  <c r="BF1169" i="14" s="1"/>
  <c r="BL1169" i="14" s="1"/>
  <c r="AZ383" i="14"/>
  <c r="BF383" i="14" s="1"/>
  <c r="BL383" i="14" s="1"/>
  <c r="AZ536" i="14"/>
  <c r="BF536" i="14" s="1"/>
  <c r="BL536" i="14" s="1"/>
  <c r="AZ798" i="14"/>
  <c r="BF798" i="14" s="1"/>
  <c r="BL798" i="14" s="1"/>
  <c r="AZ154" i="14"/>
  <c r="BF154" i="14" s="1"/>
  <c r="BL154" i="14" s="1"/>
  <c r="AZ476" i="14"/>
  <c r="BF476" i="14" s="1"/>
  <c r="BL476" i="14" s="1"/>
  <c r="AZ249" i="14"/>
  <c r="BF249" i="14" s="1"/>
  <c r="BL249" i="14" s="1"/>
  <c r="AZ113" i="14"/>
  <c r="BF113" i="14" s="1"/>
  <c r="BL113" i="14" s="1"/>
  <c r="AZ578" i="14"/>
  <c r="BF578" i="14" s="1"/>
  <c r="BL578" i="14" s="1"/>
  <c r="AZ320" i="14"/>
  <c r="BF320" i="14" s="1"/>
  <c r="BL320" i="14" s="1"/>
  <c r="AZ564" i="14"/>
  <c r="BF564" i="14" s="1"/>
  <c r="BL564" i="14" s="1"/>
  <c r="AZ115" i="14"/>
  <c r="BF115" i="14" s="1"/>
  <c r="BL115" i="14" s="1"/>
  <c r="AZ753" i="14"/>
  <c r="BF753" i="14" s="1"/>
  <c r="BL753" i="14" s="1"/>
  <c r="AZ697" i="14"/>
  <c r="BF697" i="14" s="1"/>
  <c r="BL697" i="14" s="1"/>
  <c r="AZ1122" i="14"/>
  <c r="BF1122" i="14" s="1"/>
  <c r="BL1122" i="14" s="1"/>
  <c r="AZ754" i="14"/>
  <c r="BF754" i="14" s="1"/>
  <c r="BL754" i="14" s="1"/>
  <c r="AZ684" i="14"/>
  <c r="BF684" i="14" s="1"/>
  <c r="BL684" i="14" s="1"/>
  <c r="AZ188" i="14"/>
  <c r="BF188" i="14" s="1"/>
  <c r="BL188" i="14" s="1"/>
  <c r="AZ191" i="14"/>
  <c r="BF191" i="14" s="1"/>
  <c r="BL191" i="14" s="1"/>
  <c r="AZ1203" i="14"/>
  <c r="BF1203" i="14" s="1"/>
  <c r="BL1203" i="14" s="1"/>
  <c r="AZ261" i="14"/>
  <c r="BF261" i="14" s="1"/>
  <c r="BL261" i="14" s="1"/>
  <c r="AZ701" i="14"/>
  <c r="BF701" i="14" s="1"/>
  <c r="BL701" i="14" s="1"/>
  <c r="AZ1095" i="14"/>
  <c r="BF1095" i="14" s="1"/>
  <c r="BL1095" i="14" s="1"/>
  <c r="AT771" i="14"/>
  <c r="AT44" i="14"/>
  <c r="AT156" i="14"/>
  <c r="AT965" i="14"/>
  <c r="AZ965" i="14" s="1"/>
  <c r="BF965" i="14" s="1"/>
  <c r="BL965" i="14" s="1"/>
  <c r="AT26" i="14"/>
  <c r="AT635" i="14"/>
  <c r="AZ635" i="14" s="1"/>
  <c r="BF635" i="14" s="1"/>
  <c r="BL635" i="14" s="1"/>
  <c r="AT633" i="14"/>
  <c r="AT136" i="14"/>
  <c r="AT227" i="14"/>
  <c r="AT807" i="14"/>
  <c r="AT98" i="14"/>
  <c r="AT20" i="14"/>
  <c r="AT135" i="14"/>
  <c r="AT114" i="14"/>
  <c r="AT986" i="14"/>
  <c r="AT1229" i="14"/>
  <c r="AT27" i="14"/>
  <c r="AT931" i="14"/>
  <c r="AT291" i="14"/>
  <c r="AT1127" i="14"/>
  <c r="AZ1127" i="14" s="1"/>
  <c r="BF1127" i="14" s="1"/>
  <c r="BL1127" i="14" s="1"/>
  <c r="AT1124" i="14"/>
  <c r="AT642" i="14"/>
  <c r="AZ642" i="14" s="1"/>
  <c r="BF642" i="14" s="1"/>
  <c r="BL642" i="14" s="1"/>
  <c r="AT930" i="14"/>
  <c r="AT640" i="14"/>
  <c r="AT297" i="14"/>
  <c r="AT109" i="14"/>
  <c r="AT220" i="14"/>
  <c r="AT294" i="14"/>
  <c r="AT1080" i="14"/>
  <c r="AT57" i="14"/>
  <c r="AT1038" i="14"/>
  <c r="AT270" i="14"/>
  <c r="AT1143" i="14"/>
  <c r="AT39" i="14"/>
  <c r="AT295" i="14"/>
  <c r="AT758" i="14"/>
  <c r="AZ758" i="14" s="1"/>
  <c r="BF758" i="14" s="1"/>
  <c r="BL758" i="14" s="1"/>
  <c r="AT162" i="14"/>
  <c r="AT216" i="14"/>
  <c r="AZ216" i="14" s="1"/>
  <c r="BF216" i="14" s="1"/>
  <c r="BL216" i="14" s="1"/>
  <c r="AT977" i="14"/>
  <c r="AT1040" i="14"/>
  <c r="AT1041" i="14"/>
  <c r="AT1039" i="14"/>
  <c r="AT1078" i="14"/>
  <c r="AT928" i="14"/>
  <c r="AT1140" i="14"/>
  <c r="AT1053" i="14"/>
  <c r="AT1081" i="14"/>
  <c r="AT636" i="14"/>
  <c r="AT93" i="14"/>
  <c r="AT262" i="14"/>
  <c r="AZ262" i="14" s="1"/>
  <c r="BF262" i="14" s="1"/>
  <c r="BL262" i="14" s="1"/>
  <c r="AT214" i="14"/>
  <c r="AT186" i="14"/>
  <c r="AZ186" i="14" s="1"/>
  <c r="BF186" i="14" s="1"/>
  <c r="BL186" i="14" s="1"/>
  <c r="AT517" i="14"/>
  <c r="AT40" i="14"/>
  <c r="AZ40" i="14" s="1"/>
  <c r="BF40" i="14" s="1"/>
  <c r="BL40" i="14" s="1"/>
  <c r="AT66" i="14"/>
  <c r="AT137" i="14"/>
  <c r="AT1213" i="14"/>
  <c r="AT269" i="14"/>
  <c r="AT299" i="14"/>
  <c r="AT134" i="14"/>
  <c r="AZ134" i="14" s="1"/>
  <c r="BF134" i="14" s="1"/>
  <c r="BL134" i="14" s="1"/>
  <c r="AT42" i="14"/>
  <c r="AT302" i="14"/>
  <c r="AT656" i="14"/>
  <c r="AT6" i="14"/>
  <c r="AT658" i="14"/>
  <c r="AT226" i="14"/>
  <c r="AT205" i="14"/>
  <c r="AT207" i="14"/>
  <c r="AZ207" i="14" s="1"/>
  <c r="BF207" i="14" s="1"/>
  <c r="BL207" i="14" s="1"/>
  <c r="AT925" i="14"/>
  <c r="AT179" i="14"/>
  <c r="AZ179" i="14" s="1"/>
  <c r="BF179" i="14" s="1"/>
  <c r="BL179" i="14" s="1"/>
  <c r="AT1123" i="14"/>
  <c r="AT929" i="14"/>
  <c r="AT1139" i="14"/>
  <c r="AT264" i="14"/>
  <c r="AT768" i="14"/>
  <c r="AT981" i="14"/>
  <c r="AZ981" i="14" s="1"/>
  <c r="BF981" i="14" s="1"/>
  <c r="BL981" i="14" s="1"/>
  <c r="AT525" i="14"/>
  <c r="AT504" i="14"/>
  <c r="AT1125" i="14"/>
  <c r="AT1228" i="14"/>
  <c r="AT296" i="14"/>
  <c r="AT1183" i="14"/>
  <c r="AT968" i="14"/>
  <c r="AT288" i="14"/>
  <c r="AZ288" i="14" s="1"/>
  <c r="BF288" i="14" s="1"/>
  <c r="BL288" i="14" s="1"/>
  <c r="AT184" i="14"/>
  <c r="AT228" i="14"/>
  <c r="AZ228" i="14" s="1"/>
  <c r="BF228" i="14" s="1"/>
  <c r="BL228" i="14" s="1"/>
  <c r="AT112" i="14"/>
  <c r="AT31" i="14"/>
  <c r="AT757" i="14"/>
  <c r="AT983" i="14"/>
  <c r="AT644" i="14"/>
  <c r="AT161" i="14"/>
  <c r="AZ161" i="14" s="1"/>
  <c r="BF161" i="14" s="1"/>
  <c r="BL161" i="14" s="1"/>
  <c r="AT78" i="14"/>
  <c r="AT131" i="14"/>
  <c r="AT804" i="14"/>
  <c r="AT77" i="14"/>
  <c r="AT225" i="14"/>
  <c r="AT924" i="14"/>
  <c r="AT215" i="14"/>
  <c r="AT69" i="14"/>
  <c r="AZ69" i="14" s="1"/>
  <c r="BF69" i="14" s="1"/>
  <c r="BL69" i="14" s="1"/>
  <c r="AT1037" i="14"/>
  <c r="AT52" i="14"/>
  <c r="AZ52" i="14" s="1"/>
  <c r="BF52" i="14" s="1"/>
  <c r="BL52" i="14" s="1"/>
  <c r="AT921" i="14"/>
  <c r="AT639" i="14"/>
  <c r="AT192" i="14"/>
  <c r="AN97" i="14"/>
  <c r="AN95" i="14"/>
  <c r="AN94" i="14"/>
  <c r="AN92" i="14"/>
  <c r="AN96" i="14"/>
  <c r="AT96" i="14" s="1"/>
  <c r="AN91" i="14"/>
  <c r="AT91" i="14" s="1"/>
  <c r="AH8" i="14"/>
  <c r="AH4" i="14"/>
  <c r="AH5" i="14"/>
  <c r="AH7" i="14"/>
  <c r="AZ1228" i="14" l="1"/>
  <c r="BF1228" i="14" s="1"/>
  <c r="BL1228" i="14" s="1"/>
  <c r="AZ1143" i="14"/>
  <c r="BF1143" i="14" s="1"/>
  <c r="BL1143" i="14" s="1"/>
  <c r="AZ924" i="14"/>
  <c r="BF924" i="14" s="1"/>
  <c r="BL924" i="14" s="1"/>
  <c r="AZ525" i="14"/>
  <c r="BF525" i="14" s="1"/>
  <c r="BL525" i="14" s="1"/>
  <c r="AZ214" i="14"/>
  <c r="BF214" i="14" s="1"/>
  <c r="BL214" i="14" s="1"/>
  <c r="AZ96" i="14"/>
  <c r="BF96" i="14" s="1"/>
  <c r="BL96" i="14" s="1"/>
  <c r="AZ757" i="14"/>
  <c r="BF757" i="14" s="1"/>
  <c r="BL757" i="14" s="1"/>
  <c r="AZ1037" i="14"/>
  <c r="BF1037" i="14" s="1"/>
  <c r="BL1037" i="14" s="1"/>
  <c r="AZ131" i="14"/>
  <c r="BF131" i="14" s="1"/>
  <c r="BL131" i="14" s="1"/>
  <c r="AZ112" i="14"/>
  <c r="BF112" i="14" s="1"/>
  <c r="BL112" i="14" s="1"/>
  <c r="AZ296" i="14"/>
  <c r="BF296" i="14" s="1"/>
  <c r="BL296" i="14" s="1"/>
  <c r="AZ264" i="14"/>
  <c r="BF264" i="14" s="1"/>
  <c r="BL264" i="14" s="1"/>
  <c r="AZ636" i="14"/>
  <c r="BF636" i="14" s="1"/>
  <c r="BL636" i="14" s="1"/>
  <c r="AZ1040" i="14"/>
  <c r="BF1040" i="14" s="1"/>
  <c r="BL1040" i="14" s="1"/>
  <c r="AZ39" i="14"/>
  <c r="BF39" i="14" s="1"/>
  <c r="BL39" i="14" s="1"/>
  <c r="AZ109" i="14"/>
  <c r="BF109" i="14" s="1"/>
  <c r="BL109" i="14" s="1"/>
  <c r="AZ20" i="14"/>
  <c r="BF20" i="14" s="1"/>
  <c r="BL20" i="14" s="1"/>
  <c r="AZ26" i="14"/>
  <c r="BF26" i="14" s="1"/>
  <c r="BL26" i="14" s="1"/>
  <c r="AZ1139" i="14"/>
  <c r="BF1139" i="14" s="1"/>
  <c r="BL1139" i="14" s="1"/>
  <c r="AZ977" i="14"/>
  <c r="BF977" i="14" s="1"/>
  <c r="BL977" i="14" s="1"/>
  <c r="AZ291" i="14"/>
  <c r="BF291" i="14" s="1"/>
  <c r="BL291" i="14" s="1"/>
  <c r="AZ1125" i="14"/>
  <c r="BF1125" i="14" s="1"/>
  <c r="BL1125" i="14" s="1"/>
  <c r="AZ929" i="14"/>
  <c r="BF929" i="14" s="1"/>
  <c r="BL929" i="14" s="1"/>
  <c r="AZ226" i="14"/>
  <c r="BF226" i="14" s="1"/>
  <c r="BL226" i="14" s="1"/>
  <c r="AZ299" i="14"/>
  <c r="BF299" i="14" s="1"/>
  <c r="BL299" i="14" s="1"/>
  <c r="AZ1053" i="14"/>
  <c r="BF1053" i="14" s="1"/>
  <c r="BL1053" i="14" s="1"/>
  <c r="AZ270" i="14"/>
  <c r="BF270" i="14" s="1"/>
  <c r="BL270" i="14" s="1"/>
  <c r="AZ640" i="14"/>
  <c r="BF640" i="14" s="1"/>
  <c r="BL640" i="14" s="1"/>
  <c r="AZ931" i="14"/>
  <c r="BF931" i="14" s="1"/>
  <c r="BL931" i="14" s="1"/>
  <c r="AZ807" i="14"/>
  <c r="BF807" i="14" s="1"/>
  <c r="BL807" i="14" s="1"/>
  <c r="AZ78" i="14"/>
  <c r="BF78" i="14" s="1"/>
  <c r="BL78" i="14" s="1"/>
  <c r="AZ517" i="14"/>
  <c r="BF517" i="14" s="1"/>
  <c r="BL517" i="14" s="1"/>
  <c r="AZ297" i="14"/>
  <c r="BF297" i="14" s="1"/>
  <c r="BL297" i="14" s="1"/>
  <c r="AZ98" i="14"/>
  <c r="BF98" i="14" s="1"/>
  <c r="BL98" i="14" s="1"/>
  <c r="AZ192" i="14"/>
  <c r="BF192" i="14" s="1"/>
  <c r="BL192" i="14" s="1"/>
  <c r="AZ215" i="14"/>
  <c r="BF215" i="14" s="1"/>
  <c r="BL215" i="14" s="1"/>
  <c r="AZ184" i="14"/>
  <c r="BF184" i="14" s="1"/>
  <c r="BL184" i="14" s="1"/>
  <c r="AZ504" i="14"/>
  <c r="BF504" i="14" s="1"/>
  <c r="BL504" i="14" s="1"/>
  <c r="AZ1123" i="14"/>
  <c r="BF1123" i="14" s="1"/>
  <c r="BL1123" i="14" s="1"/>
  <c r="AZ658" i="14"/>
  <c r="BF658" i="14" s="1"/>
  <c r="BL658" i="14" s="1"/>
  <c r="AZ269" i="14"/>
  <c r="BF269" i="14" s="1"/>
  <c r="BL269" i="14" s="1"/>
  <c r="AZ1140" i="14"/>
  <c r="BF1140" i="14" s="1"/>
  <c r="BL1140" i="14" s="1"/>
  <c r="AZ1038" i="14"/>
  <c r="BF1038" i="14" s="1"/>
  <c r="BL1038" i="14" s="1"/>
  <c r="AZ930" i="14"/>
  <c r="BF930" i="14" s="1"/>
  <c r="BL930" i="14" s="1"/>
  <c r="AZ27" i="14"/>
  <c r="BF27" i="14" s="1"/>
  <c r="BL27" i="14" s="1"/>
  <c r="AZ227" i="14"/>
  <c r="BF227" i="14" s="1"/>
  <c r="BL227" i="14" s="1"/>
  <c r="AZ156" i="14"/>
  <c r="BF156" i="14" s="1"/>
  <c r="BL156" i="14" s="1"/>
  <c r="AZ1229" i="14"/>
  <c r="BF1229" i="14" s="1"/>
  <c r="BL1229" i="14" s="1"/>
  <c r="AZ136" i="14"/>
  <c r="BF136" i="14" s="1"/>
  <c r="BL136" i="14" s="1"/>
  <c r="AZ44" i="14"/>
  <c r="BF44" i="14" s="1"/>
  <c r="BL44" i="14" s="1"/>
  <c r="AZ205" i="14"/>
  <c r="BF205" i="14" s="1"/>
  <c r="BL205" i="14" s="1"/>
  <c r="AZ639" i="14"/>
  <c r="BF639" i="14" s="1"/>
  <c r="BL639" i="14" s="1"/>
  <c r="AZ6" i="14"/>
  <c r="BF6" i="14" s="1"/>
  <c r="BL6" i="14" s="1"/>
  <c r="AZ928" i="14"/>
  <c r="BF928" i="14" s="1"/>
  <c r="BL928" i="14" s="1"/>
  <c r="AZ57" i="14"/>
  <c r="BF57" i="14" s="1"/>
  <c r="BL57" i="14" s="1"/>
  <c r="AZ91" i="14"/>
  <c r="BF91" i="14" s="1"/>
  <c r="BL91" i="14" s="1"/>
  <c r="AZ921" i="14"/>
  <c r="BF921" i="14" s="1"/>
  <c r="BL921" i="14" s="1"/>
  <c r="AZ225" i="14"/>
  <c r="BF225" i="14" s="1"/>
  <c r="BL225" i="14" s="1"/>
  <c r="AZ983" i="14"/>
  <c r="BF983" i="14" s="1"/>
  <c r="BL983" i="14" s="1"/>
  <c r="AZ656" i="14"/>
  <c r="BF656" i="14" s="1"/>
  <c r="BL656" i="14" s="1"/>
  <c r="AZ137" i="14"/>
  <c r="BF137" i="14" s="1"/>
  <c r="BL137" i="14" s="1"/>
  <c r="AZ1078" i="14"/>
  <c r="BF1078" i="14" s="1"/>
  <c r="BL1078" i="14" s="1"/>
  <c r="AZ1080" i="14"/>
  <c r="BF1080" i="14" s="1"/>
  <c r="BL1080" i="14" s="1"/>
  <c r="AZ986" i="14"/>
  <c r="BF986" i="14" s="1"/>
  <c r="BL986" i="14" s="1"/>
  <c r="AZ633" i="14"/>
  <c r="BF633" i="14" s="1"/>
  <c r="BL633" i="14" s="1"/>
  <c r="AZ771" i="14"/>
  <c r="BF771" i="14" s="1"/>
  <c r="BL771" i="14" s="1"/>
  <c r="AZ644" i="14"/>
  <c r="BF644" i="14" s="1"/>
  <c r="BL644" i="14" s="1"/>
  <c r="AZ1213" i="14"/>
  <c r="BF1213" i="14" s="1"/>
  <c r="BL1213" i="14" s="1"/>
  <c r="AZ968" i="14"/>
  <c r="BF968" i="14" s="1"/>
  <c r="BL968" i="14" s="1"/>
  <c r="AZ302" i="14"/>
  <c r="BF302" i="14" s="1"/>
  <c r="BL302" i="14" s="1"/>
  <c r="AZ66" i="14"/>
  <c r="BF66" i="14" s="1"/>
  <c r="BL66" i="14" s="1"/>
  <c r="AZ1039" i="14"/>
  <c r="BF1039" i="14" s="1"/>
  <c r="BL1039" i="14" s="1"/>
  <c r="AZ294" i="14"/>
  <c r="BF294" i="14" s="1"/>
  <c r="BL294" i="14" s="1"/>
  <c r="AZ1124" i="14"/>
  <c r="BF1124" i="14" s="1"/>
  <c r="BL1124" i="14" s="1"/>
  <c r="AZ114" i="14"/>
  <c r="BF114" i="14" s="1"/>
  <c r="BL114" i="14" s="1"/>
  <c r="AZ1081" i="14"/>
  <c r="BF1081" i="14" s="1"/>
  <c r="BL1081" i="14" s="1"/>
  <c r="AZ162" i="14"/>
  <c r="BF162" i="14" s="1"/>
  <c r="BL162" i="14" s="1"/>
  <c r="AZ77" i="14"/>
  <c r="BF77" i="14" s="1"/>
  <c r="BL77" i="14" s="1"/>
  <c r="AZ925" i="14"/>
  <c r="BF925" i="14" s="1"/>
  <c r="BL925" i="14" s="1"/>
  <c r="AZ804" i="14"/>
  <c r="BF804" i="14" s="1"/>
  <c r="BL804" i="14" s="1"/>
  <c r="AZ31" i="14"/>
  <c r="BF31" i="14" s="1"/>
  <c r="BL31" i="14" s="1"/>
  <c r="AZ1183" i="14"/>
  <c r="BF1183" i="14" s="1"/>
  <c r="BL1183" i="14" s="1"/>
  <c r="AZ768" i="14"/>
  <c r="BF768" i="14" s="1"/>
  <c r="BL768" i="14" s="1"/>
  <c r="AZ42" i="14"/>
  <c r="BF42" i="14" s="1"/>
  <c r="BL42" i="14" s="1"/>
  <c r="AZ93" i="14"/>
  <c r="BF93" i="14" s="1"/>
  <c r="BL93" i="14" s="1"/>
  <c r="AZ1041" i="14"/>
  <c r="BF1041" i="14" s="1"/>
  <c r="BL1041" i="14" s="1"/>
  <c r="AZ295" i="14"/>
  <c r="BF295" i="14" s="1"/>
  <c r="BL295" i="14" s="1"/>
  <c r="AZ220" i="14"/>
  <c r="BF220" i="14" s="1"/>
  <c r="BL220" i="14" s="1"/>
  <c r="AZ135" i="14"/>
  <c r="BF135" i="14" s="1"/>
  <c r="BL135" i="14" s="1"/>
  <c r="AT97" i="14"/>
  <c r="AT94" i="14"/>
  <c r="AT92" i="14"/>
  <c r="AT95" i="14"/>
  <c r="AN7" i="14"/>
  <c r="AN5" i="14"/>
  <c r="AN4" i="14"/>
  <c r="AN8" i="14"/>
  <c r="AZ92" i="14" l="1"/>
  <c r="BF92" i="14" s="1"/>
  <c r="BL92" i="14" s="1"/>
  <c r="AZ95" i="14"/>
  <c r="BF95" i="14" s="1"/>
  <c r="BL95" i="14" s="1"/>
  <c r="AZ94" i="14"/>
  <c r="BF94" i="14" s="1"/>
  <c r="BL94" i="14" s="1"/>
  <c r="AZ97" i="14"/>
  <c r="BF97" i="14" s="1"/>
  <c r="BL97" i="14" s="1"/>
  <c r="AT5" i="14"/>
  <c r="AT7" i="14"/>
  <c r="AT8" i="14"/>
  <c r="AT4" i="14"/>
  <c r="AZ4" i="14" l="1"/>
  <c r="BF4" i="14" s="1"/>
  <c r="BL4" i="14" s="1"/>
  <c r="AZ8" i="14"/>
  <c r="BF8" i="14" s="1"/>
  <c r="BL8" i="14" s="1"/>
  <c r="AZ7" i="14"/>
  <c r="BF7" i="14" s="1"/>
  <c r="BL7" i="14" s="1"/>
  <c r="AZ5" i="14"/>
  <c r="BF5" i="14" s="1"/>
  <c r="BL5" i="14"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<sst xmlns="http://schemas.openxmlformats.org/spreadsheetml/2006/main" count="2183" uniqueCount="181">
  <si>
    <t>Vertical length (m)</t>
  </si>
  <si>
    <t>Station number</t>
  </si>
  <si>
    <t>To station</t>
  </si>
  <si>
    <t>Length (m)</t>
  </si>
  <si>
    <t>Computational Azimuth</t>
  </si>
  <si>
    <t>1.0</t>
  </si>
  <si>
    <t>1.1</t>
  </si>
  <si>
    <t>1.2</t>
  </si>
  <si>
    <t>x</t>
  </si>
  <si>
    <t>y</t>
  </si>
  <si>
    <t>Input data</t>
  </si>
  <si>
    <t>Initial morphology</t>
  </si>
  <si>
    <t>Post-collapse morphology</t>
  </si>
  <si>
    <t>Calculations</t>
  </si>
  <si>
    <t>1.3</t>
  </si>
  <si>
    <t>1.31</t>
  </si>
  <si>
    <t>1.32</t>
  </si>
  <si>
    <t>1.4</t>
  </si>
  <si>
    <t>1.5</t>
  </si>
  <si>
    <t>1.6</t>
  </si>
  <si>
    <t>1.7</t>
  </si>
  <si>
    <t>1.8</t>
  </si>
  <si>
    <t>1.9</t>
  </si>
  <si>
    <t>1.10</t>
  </si>
  <si>
    <t>1.11</t>
  </si>
  <si>
    <t>1.13</t>
  </si>
  <si>
    <t>1.14</t>
  </si>
  <si>
    <t>1.16</t>
  </si>
  <si>
    <t>1.17</t>
  </si>
  <si>
    <t>1.18</t>
  </si>
  <si>
    <t>1.21</t>
  </si>
  <si>
    <t>1.22</t>
  </si>
  <si>
    <t>1.23</t>
  </si>
  <si>
    <t>1.25</t>
  </si>
  <si>
    <t>1.27</t>
  </si>
  <si>
    <t>1.28</t>
  </si>
  <si>
    <t>1.29</t>
  </si>
  <si>
    <t>1.30</t>
  </si>
  <si>
    <t>1.34</t>
  </si>
  <si>
    <t>1.35</t>
  </si>
  <si>
    <t>1.39</t>
  </si>
  <si>
    <t>1.40</t>
  </si>
  <si>
    <t>1.41</t>
  </si>
  <si>
    <t>1.42</t>
  </si>
  <si>
    <t>1.43</t>
  </si>
  <si>
    <t>1.44</t>
  </si>
  <si>
    <t>1.45</t>
  </si>
  <si>
    <t>1.46</t>
  </si>
  <si>
    <t>1.47</t>
  </si>
  <si>
    <t>1.48</t>
  </si>
  <si>
    <t>1.49</t>
  </si>
  <si>
    <t>1.52</t>
  </si>
  <si>
    <t>1.53</t>
  </si>
  <si>
    <t>1.55</t>
  </si>
  <si>
    <t>1.56</t>
  </si>
  <si>
    <t>1.57</t>
  </si>
  <si>
    <t>1.59</t>
  </si>
  <si>
    <t>1.60</t>
  </si>
  <si>
    <t>1.61</t>
  </si>
  <si>
    <t>1.62</t>
  </si>
  <si>
    <t>1.65</t>
  </si>
  <si>
    <t>1.66</t>
  </si>
  <si>
    <t>1.67</t>
  </si>
  <si>
    <t>1.68</t>
  </si>
  <si>
    <t>1.70</t>
  </si>
  <si>
    <t>1.71</t>
  </si>
  <si>
    <t>1.73</t>
  </si>
  <si>
    <t>1.74</t>
  </si>
  <si>
    <t>1.75</t>
  </si>
  <si>
    <t>1.76</t>
  </si>
  <si>
    <t>1.78</t>
  </si>
  <si>
    <t>1.80</t>
  </si>
  <si>
    <t>1.81</t>
  </si>
  <si>
    <t>1.82</t>
  </si>
  <si>
    <t>1.85</t>
  </si>
  <si>
    <t>1.86</t>
  </si>
  <si>
    <t>1.87</t>
  </si>
  <si>
    <t>1.88</t>
  </si>
  <si>
    <t>1.89</t>
  </si>
  <si>
    <t>1.90</t>
  </si>
  <si>
    <t>1.91</t>
  </si>
  <si>
    <t>Longest axis (m)</t>
  </si>
  <si>
    <t>Perimeter (m)</t>
  </si>
  <si>
    <t xml:space="preserve">Sinousity </t>
  </si>
  <si>
    <t>Circularity</t>
  </si>
  <si>
    <t>Porosity (%)</t>
  </si>
  <si>
    <t>1.33</t>
  </si>
  <si>
    <t>1.12</t>
  </si>
  <si>
    <t>1.15</t>
  </si>
  <si>
    <t>1.19</t>
  </si>
  <si>
    <t>1.20</t>
  </si>
  <si>
    <t>1.24</t>
  </si>
  <si>
    <t>1.26</t>
  </si>
  <si>
    <t>1.36</t>
  </si>
  <si>
    <t>1.37</t>
  </si>
  <si>
    <t>1.38</t>
  </si>
  <si>
    <t>1.50</t>
  </si>
  <si>
    <t>1.51</t>
  </si>
  <si>
    <t>1.54</t>
  </si>
  <si>
    <t>1.58</t>
  </si>
  <si>
    <t>1.63</t>
  </si>
  <si>
    <t>1.64</t>
  </si>
  <si>
    <t>1.69</t>
  </si>
  <si>
    <t>1.72</t>
  </si>
  <si>
    <t>1.77</t>
  </si>
  <si>
    <t>1.79</t>
  </si>
  <si>
    <t>1.83</t>
  </si>
  <si>
    <t>1.84</t>
  </si>
  <si>
    <t>1.92</t>
  </si>
  <si>
    <t>Incl.</t>
  </si>
  <si>
    <t>Azimuth</t>
  </si>
  <si>
    <t>Beam thickness (m)</t>
  </si>
  <si>
    <t>Fixed beam vs. Cantilever beam (X)</t>
  </si>
  <si>
    <t>Optional input data</t>
  </si>
  <si>
    <t>Longest hor. axis (m)</t>
  </si>
  <si>
    <t>Longest vert. axis (m)</t>
  </si>
  <si>
    <t>Flexural strength (MPa)</t>
  </si>
  <si>
    <t>Bedding dip (degrees)</t>
  </si>
  <si>
    <r>
      <t>t</t>
    </r>
    <r>
      <rPr>
        <b/>
        <vertAlign val="subscript"/>
        <sz val="9"/>
        <color rgb="FFFA7D00"/>
        <rFont val="Calibri"/>
        <family val="2"/>
        <scheme val="minor"/>
      </rPr>
      <t>Crit</t>
    </r>
    <r>
      <rPr>
        <b/>
        <sz val="9"/>
        <color rgb="FFFA7D00"/>
        <rFont val="Calibri"/>
        <family val="2"/>
        <scheme val="minor"/>
      </rPr>
      <t xml:space="preserve"> (m)</t>
    </r>
  </si>
  <si>
    <t>Beam Thickness (m)</t>
  </si>
  <si>
    <t>Cantilever length (m)</t>
  </si>
  <si>
    <t>Stable vs. Unstable (X)</t>
  </si>
  <si>
    <t>Average Porosity (%)</t>
  </si>
  <si>
    <t>Incl. cut-off (degrees)</t>
  </si>
  <si>
    <r>
      <t>Density bedrock (g/cm</t>
    </r>
    <r>
      <rPr>
        <vertAlign val="superscript"/>
        <sz val="9"/>
        <color theme="1"/>
        <rFont val="Calibri"/>
        <family val="2"/>
        <scheme val="minor"/>
      </rPr>
      <t>3</t>
    </r>
    <r>
      <rPr>
        <sz val="9"/>
        <color theme="1"/>
        <rFont val="Calibri"/>
        <family val="2"/>
        <scheme val="minor"/>
      </rPr>
      <t>)</t>
    </r>
  </si>
  <si>
    <r>
      <t>Area (m</t>
    </r>
    <r>
      <rPr>
        <b/>
        <vertAlign val="superscript"/>
        <sz val="9"/>
        <color rgb="FFFA7D00"/>
        <rFont val="Calibri"/>
        <family val="2"/>
        <scheme val="minor"/>
      </rPr>
      <t>2</t>
    </r>
    <r>
      <rPr>
        <b/>
        <sz val="9"/>
        <color rgb="FFFA7D00"/>
        <rFont val="Calibri"/>
        <family val="2"/>
        <scheme val="minor"/>
      </rPr>
      <t>)</t>
    </r>
  </si>
  <si>
    <r>
      <t>Volume estimated (m</t>
    </r>
    <r>
      <rPr>
        <b/>
        <vertAlign val="superscript"/>
        <sz val="9"/>
        <color rgb="FFFA7D00"/>
        <rFont val="Calibri"/>
        <family val="2"/>
        <scheme val="minor"/>
      </rPr>
      <t>3</t>
    </r>
    <r>
      <rPr>
        <b/>
        <sz val="9"/>
        <color rgb="FFFA7D00"/>
        <rFont val="Calibri"/>
        <family val="2"/>
        <scheme val="minor"/>
      </rPr>
      <t>)</t>
    </r>
  </si>
  <si>
    <r>
      <t>Dens. infilll/collapsed breccia (g/cm</t>
    </r>
    <r>
      <rPr>
        <vertAlign val="superscript"/>
        <sz val="9"/>
        <color theme="1"/>
        <rFont val="Calibri"/>
        <family val="2"/>
        <scheme val="minor"/>
      </rPr>
      <t>3</t>
    </r>
    <r>
      <rPr>
        <sz val="9"/>
        <color theme="1"/>
        <rFont val="Calibri"/>
        <family val="2"/>
        <scheme val="minor"/>
      </rPr>
      <t>)</t>
    </r>
  </si>
  <si>
    <t>DENS x 100</t>
  </si>
  <si>
    <r>
      <t>Density (g/cm</t>
    </r>
    <r>
      <rPr>
        <vertAlign val="superscript"/>
        <sz val="9"/>
        <color theme="1"/>
        <rFont val="Calibri"/>
        <family val="2"/>
        <scheme val="minor"/>
      </rPr>
      <t>3</t>
    </r>
    <r>
      <rPr>
        <sz val="9"/>
        <color theme="1"/>
        <rFont val="Calibri"/>
        <family val="2"/>
        <scheme val="minor"/>
      </rPr>
      <t>)</t>
    </r>
  </si>
  <si>
    <t xml:space="preserve">From </t>
  </si>
  <si>
    <t>To</t>
  </si>
  <si>
    <t>Range</t>
  </si>
  <si>
    <r>
      <rPr>
        <sz val="9"/>
        <color theme="1"/>
        <rFont val="Calibri"/>
        <family val="2"/>
      </rPr>
      <t>ρ</t>
    </r>
    <r>
      <rPr>
        <vertAlign val="subscript"/>
        <sz val="10.35"/>
        <color theme="1"/>
        <rFont val="Calibri"/>
        <family val="2"/>
      </rPr>
      <t>Init.</t>
    </r>
    <r>
      <rPr>
        <sz val="9"/>
        <color theme="1"/>
        <rFont val="Calibri"/>
        <family val="2"/>
        <scheme val="minor"/>
      </rPr>
      <t xml:space="preserve"> (g/cm</t>
    </r>
    <r>
      <rPr>
        <vertAlign val="superscript"/>
        <sz val="9"/>
        <color theme="1"/>
        <rFont val="Calibri"/>
        <family val="2"/>
        <scheme val="minor"/>
      </rPr>
      <t>3</t>
    </r>
    <r>
      <rPr>
        <sz val="9"/>
        <color theme="1"/>
        <rFont val="Calibri"/>
        <family val="2"/>
        <scheme val="minor"/>
      </rPr>
      <t>)</t>
    </r>
  </si>
  <si>
    <r>
      <rPr>
        <sz val="9"/>
        <color theme="1"/>
        <rFont val="Calibri"/>
        <family val="2"/>
      </rPr>
      <t xml:space="preserve">Target ɸ </t>
    </r>
    <r>
      <rPr>
        <sz val="9"/>
        <color theme="1"/>
        <rFont val="Calibri"/>
        <family val="2"/>
        <scheme val="minor"/>
      </rPr>
      <t>(frac.)</t>
    </r>
  </si>
  <si>
    <r>
      <t xml:space="preserve">Random </t>
    </r>
    <r>
      <rPr>
        <b/>
        <sz val="11"/>
        <color theme="1"/>
        <rFont val="Calibri"/>
        <family val="2"/>
      </rPr>
      <t>porosity</t>
    </r>
    <r>
      <rPr>
        <b/>
        <sz val="11"/>
        <color theme="1"/>
        <rFont val="Calibri"/>
        <family val="2"/>
        <scheme val="minor"/>
      </rPr>
      <t xml:space="preserve"> from range</t>
    </r>
  </si>
  <si>
    <t xml:space="preserve">Output </t>
  </si>
  <si>
    <t>New length (m)</t>
  </si>
  <si>
    <r>
      <t>New inclination (</t>
    </r>
    <r>
      <rPr>
        <b/>
        <sz val="9"/>
        <color rgb="FFFA7D00"/>
        <rFont val="Calibri"/>
        <family val="2"/>
      </rPr>
      <t>˚</t>
    </r>
    <r>
      <rPr>
        <b/>
        <sz val="10.35"/>
        <color rgb="FFFA7D00"/>
        <rFont val="Calibri"/>
        <family val="2"/>
      </rPr>
      <t>)</t>
    </r>
  </si>
  <si>
    <r>
      <t>Volume damage zone (m</t>
    </r>
    <r>
      <rPr>
        <vertAlign val="superscript"/>
        <sz val="11"/>
        <color rgb="FF006100"/>
        <rFont val="Calibri"/>
        <family val="2"/>
        <scheme val="minor"/>
      </rPr>
      <t>3</t>
    </r>
    <r>
      <rPr>
        <sz val="11"/>
        <color rgb="FF006100"/>
        <rFont val="Calibri"/>
        <family val="2"/>
        <scheme val="minor"/>
      </rPr>
      <t>)</t>
    </r>
  </si>
  <si>
    <r>
      <t>Initial cave volume (m</t>
    </r>
    <r>
      <rPr>
        <vertAlign val="superscript"/>
        <sz val="11"/>
        <color rgb="FF006100"/>
        <rFont val="Calibri"/>
        <family val="2"/>
        <scheme val="minor"/>
      </rPr>
      <t>3</t>
    </r>
    <r>
      <rPr>
        <sz val="11"/>
        <color rgb="FF006100"/>
        <rFont val="Calibri"/>
        <family val="2"/>
        <scheme val="minor"/>
      </rPr>
      <t>)</t>
    </r>
  </si>
  <si>
    <t>Agios Georgios key numbers</t>
  </si>
  <si>
    <t>1.31983</t>
  </si>
  <si>
    <t>-</t>
  </si>
  <si>
    <t>Length</t>
  </si>
  <si>
    <t>Clino</t>
  </si>
  <si>
    <t>Horz. Dist.</t>
  </si>
  <si>
    <t>Vert. Dist.</t>
  </si>
  <si>
    <t>X diff</t>
  </si>
  <si>
    <t>Y diff</t>
  </si>
  <si>
    <t>Stn</t>
  </si>
  <si>
    <t>X</t>
  </si>
  <si>
    <t>Y</t>
  </si>
  <si>
    <t>Z</t>
  </si>
  <si>
    <t>&lt;- fix first station to coordinates</t>
  </si>
  <si>
    <t>From station</t>
  </si>
  <si>
    <t>Compass</t>
  </si>
  <si>
    <t>from</t>
  </si>
  <si>
    <t>to</t>
  </si>
  <si>
    <t>compass</t>
  </si>
  <si>
    <t>inclination</t>
  </si>
  <si>
    <t>tape (m)</t>
  </si>
  <si>
    <t>Full</t>
  </si>
  <si>
    <t>Facies</t>
  </si>
  <si>
    <t>Propotion (frac.)</t>
  </si>
  <si>
    <t>Preserved cavern</t>
  </si>
  <si>
    <t>Target</t>
  </si>
  <si>
    <t>Factor (frac.)</t>
  </si>
  <si>
    <t>Initial volume</t>
  </si>
  <si>
    <t>Affected vol. post-collapse</t>
  </si>
  <si>
    <r>
      <t xml:space="preserve">Target </t>
    </r>
    <r>
      <rPr>
        <sz val="11"/>
        <color theme="1"/>
        <rFont val="Calibri"/>
        <family val="2"/>
      </rPr>
      <t>ɸ damage zone</t>
    </r>
    <r>
      <rPr>
        <sz val="11"/>
        <color theme="1"/>
        <rFont val="Calibri"/>
        <family val="2"/>
        <scheme val="minor"/>
      </rPr>
      <t>:</t>
    </r>
  </si>
  <si>
    <t>Comment</t>
  </si>
  <si>
    <r>
      <t>Volume (m</t>
    </r>
    <r>
      <rPr>
        <b/>
        <vertAlign val="superscript"/>
        <sz val="9"/>
        <color theme="1"/>
        <rFont val="Calibri"/>
        <family val="2"/>
        <scheme val="minor"/>
      </rPr>
      <t>3</t>
    </r>
    <r>
      <rPr>
        <b/>
        <sz val="9"/>
        <color theme="1"/>
        <rFont val="Calibri"/>
        <family val="2"/>
        <scheme val="minor"/>
      </rPr>
      <t>)</t>
    </r>
  </si>
  <si>
    <r>
      <t xml:space="preserve">Calculate </t>
    </r>
    <r>
      <rPr>
        <b/>
        <sz val="11"/>
        <color theme="1"/>
        <rFont val="Calibri"/>
        <family val="2"/>
      </rPr>
      <t>ρ</t>
    </r>
    <r>
      <rPr>
        <b/>
        <vertAlign val="subscript"/>
        <sz val="11"/>
        <color theme="1"/>
        <rFont val="Calibri"/>
        <family val="2"/>
      </rPr>
      <t xml:space="preserve">final </t>
    </r>
    <r>
      <rPr>
        <b/>
        <sz val="11"/>
        <color theme="1"/>
        <rFont val="Calibri"/>
        <family val="2"/>
      </rPr>
      <t>from target ɸ</t>
    </r>
  </si>
  <si>
    <t>Discretized by calculating "Geometric distance" from HDS (all facies except host-rock filtered out) according to target volume.</t>
  </si>
  <si>
    <r>
      <t>Target ɸ</t>
    </r>
    <r>
      <rPr>
        <vertAlign val="subscript"/>
        <sz val="12.65"/>
        <color theme="1"/>
        <rFont val="Calibri"/>
        <family val="2"/>
      </rPr>
      <t>avg</t>
    </r>
  </si>
  <si>
    <t>PKF-5: DS</t>
  </si>
  <si>
    <t>PKF-4: HDS</t>
  </si>
  <si>
    <t>PKF-3: CCB</t>
  </si>
  <si>
    <r>
      <rPr>
        <b/>
        <sz val="11"/>
        <color theme="1"/>
        <rFont val="Calibri"/>
        <family val="2"/>
      </rPr>
      <t>Target ɸ</t>
    </r>
    <r>
      <rPr>
        <b/>
        <vertAlign val="subscript"/>
        <sz val="11"/>
        <color theme="1"/>
        <rFont val="Calibri"/>
        <family val="2"/>
      </rPr>
      <t>avg</t>
    </r>
    <r>
      <rPr>
        <b/>
        <sz val="11"/>
        <color theme="1"/>
        <rFont val="Calibri"/>
        <family val="2"/>
        <scheme val="minor"/>
      </rPr>
      <t>(frac.)</t>
    </r>
  </si>
  <si>
    <t>Forward Collapse Simulation of Cave Survey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</si>
</sst>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00"/>
    <numFmt numFmtId="166" formatCode="_-* #,##0_-;\-* #,##0_-;_-* &quot;-&quot;??_-;_-@_-"/>
  </numFmts>
  <fonts count="37" x14ac:knownFonts="1">
    <font>
      <sz val="11"/>
      <color theme="1"/>
      <name val="Calibri"/>
      <family val="2"/>
      <scheme val="minor"/>
    </font>
    <font>
      <sz val="11"/>
      <color theme="1"/>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FA7D00"/>
      <name val="Calibri"/>
      <family val="2"/>
      <scheme val="minor"/>
    </font>
    <font>
      <sz val="9"/>
      <color theme="1"/>
      <name val="Calibri"/>
      <family val="2"/>
      <scheme val="minor"/>
    </font>
    <font>
      <b/>
      <sz val="8"/>
      <color theme="1"/>
      <name val="Calibri"/>
      <family val="2"/>
      <scheme val="minor"/>
    </font>
    <font>
      <sz val="11"/>
      <name val="Calibri"/>
      <family val="2"/>
      <scheme val="minor"/>
    </font>
    <font>
      <b/>
      <sz val="9"/>
      <color rgb="FFFA7D00"/>
      <name val="Calibri"/>
      <family val="2"/>
      <scheme val="minor"/>
    </font>
    <font>
      <b/>
      <sz val="11"/>
      <color rgb="FF006100"/>
      <name val="Calibri"/>
      <family val="2"/>
      <scheme val="minor"/>
    </font>
    <font>
      <b/>
      <sz val="11"/>
      <color rgb="FF9C0006"/>
      <name val="Calibri"/>
      <family val="2"/>
      <scheme val="minor"/>
    </font>
    <font>
      <sz val="9"/>
      <color rgb="FF3F3F76"/>
      <name val="Calibri"/>
      <family val="2"/>
      <scheme val="minor"/>
    </font>
    <font>
      <b/>
      <vertAlign val="subscript"/>
      <sz val="9"/>
      <color rgb="FFFA7D00"/>
      <name val="Calibri"/>
      <family val="2"/>
      <scheme val="minor"/>
    </font>
    <font>
      <sz val="8"/>
      <color rgb="FF000000"/>
      <name val="Segoe UI"/>
      <family val="2"/>
    </font>
    <font>
      <vertAlign val="superscript"/>
      <sz val="9"/>
      <color theme="1"/>
      <name val="Calibri"/>
      <family val="2"/>
      <scheme val="minor"/>
    </font>
    <font>
      <b/>
      <vertAlign val="superscript"/>
      <sz val="9"/>
      <color rgb="FFFA7D00"/>
      <name val="Calibri"/>
      <family val="2"/>
      <scheme val="minor"/>
    </font>
    <font>
      <vertAlign val="superscript"/>
      <sz val="11"/>
      <color rgb="FF006100"/>
      <name val="Calibri"/>
      <family val="2"/>
      <scheme val="minor"/>
    </font>
    <font>
      <b/>
      <sz val="16"/>
      <color theme="1"/>
      <name val="Calibri"/>
      <family val="2"/>
      <scheme val="minor"/>
    </font>
    <font>
      <b/>
      <sz val="11"/>
      <color theme="1"/>
      <name val="Calibri"/>
      <family val="2"/>
      <scheme val="minor"/>
    </font>
    <font>
      <sz val="11"/>
      <color theme="1"/>
      <name val="Calibri"/>
      <family val="2"/>
    </font>
    <font>
      <vertAlign val="subscript"/>
      <sz val="12.65"/>
      <color theme="1"/>
      <name val="Calibri"/>
      <family val="2"/>
    </font>
    <font>
      <sz val="9"/>
      <color theme="1"/>
      <name val="Calibri"/>
      <family val="2"/>
    </font>
    <font>
      <vertAlign val="subscript"/>
      <sz val="10.35"/>
      <color theme="1"/>
      <name val="Calibri"/>
      <family val="2"/>
    </font>
    <font>
      <sz val="9"/>
      <color rgb="FFFF0000"/>
      <name val="Calibri"/>
      <family val="2"/>
      <scheme val="minor"/>
    </font>
    <font>
      <b/>
      <sz val="11"/>
      <color theme="1"/>
      <name val="Calibri"/>
      <family val="2"/>
    </font>
    <font>
      <b/>
      <sz val="9"/>
      <color rgb="FFFA7D00"/>
      <name val="Calibri"/>
      <family val="2"/>
    </font>
    <font>
      <b/>
      <sz val="10.35"/>
      <color rgb="FFFA7D00"/>
      <name val="Calibri"/>
      <family val="2"/>
    </font>
    <font>
      <b/>
      <sz val="12"/>
      <color theme="0"/>
      <name val="Calibri"/>
      <family val="2"/>
      <scheme val="minor"/>
    </font>
    <font>
      <sz val="11"/>
      <color theme="0"/>
      <name val="Calibri"/>
      <family val="2"/>
      <scheme val="minor"/>
    </font>
    <font>
      <sz val="11"/>
      <color rgb="FFFF0000"/>
      <name val="Calibri"/>
      <family val="2"/>
      <scheme val="minor"/>
    </font>
    <font>
      <sz val="11"/>
      <color rgb="FF0000FF"/>
      <name val="Calibri"/>
      <family val="2"/>
      <scheme val="minor"/>
    </font>
    <font>
      <sz val="11"/>
      <color rgb="FF008A17"/>
      <name val="Calibri"/>
      <family val="2"/>
      <scheme val="minor"/>
    </font>
    <font>
      <b/>
      <vertAlign val="subscript"/>
      <sz val="11"/>
      <color theme="1"/>
      <name val="Calibri"/>
      <family val="2"/>
    </font>
    <font>
      <b/>
      <sz val="9"/>
      <color theme="1"/>
      <name val="Calibri"/>
      <family val="2"/>
      <scheme val="minor"/>
    </font>
    <font>
      <b/>
      <vertAlign val="superscript"/>
      <sz val="9"/>
      <color theme="1"/>
      <name val="Calibri"/>
      <family val="2"/>
      <scheme val="minor"/>
    </font>
    <font>
      <sz val="11"/>
      <color theme="0" tint="-0.14999847407452621"/>
      <name val="Calibri"/>
      <family val="2"/>
      <scheme val="minor"/>
    </font>
  </fonts>
  <fills count="13">
    <fill>
      <patternFill patternType="none"/>
    </fill>
    <fill>
      <patternFill patternType="gray125"/>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theme="0" tint="-0.14999847407452621"/>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bgColor indexed="64"/>
      </patternFill>
    </fill>
    <fill>
      <patternFill patternType="solid">
        <fgColor theme="5" tint="0.59999389629810485"/>
        <bgColor indexed="64"/>
      </patternFill>
    </fill>
    <fill>
      <patternFill patternType="solid">
        <fgColor theme="9" tint="-0.249977111117893"/>
        <bgColor indexed="64"/>
      </patternFill>
    </fill>
    <fill>
      <patternFill patternType="solid">
        <fgColor rgb="FFFF0000"/>
        <bgColor indexed="64"/>
      </patternFill>
    </fill>
  </fills>
  <borders count="57">
    <border>
      <left/>
      <right/>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rgb="FF7F7F7F"/>
      </left>
      <right/>
      <top/>
      <bottom/>
      <diagonal/>
    </border>
    <border>
      <left style="thin">
        <color indexed="64"/>
      </left>
      <right/>
      <top/>
      <bottom style="thin">
        <color rgb="FF7F7F7F"/>
      </bottom>
      <diagonal/>
    </border>
    <border>
      <left/>
      <right/>
      <top/>
      <bottom style="thin">
        <color rgb="FF7F7F7F"/>
      </bottom>
      <diagonal/>
    </border>
    <border>
      <left/>
      <right style="thin">
        <color rgb="FF7F7F7F"/>
      </right>
      <top/>
      <bottom style="thin">
        <color rgb="FF7F7F7F"/>
      </bottom>
      <diagonal/>
    </border>
    <border>
      <left style="thin">
        <color rgb="FF7F7F7F"/>
      </left>
      <right style="thin">
        <color rgb="FF7F7F7F"/>
      </right>
      <top/>
      <bottom style="thin">
        <color rgb="FF7F7F7F"/>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rgb="FF7F7F7F"/>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diagonal/>
    </border>
    <border>
      <left style="medium">
        <color indexed="64"/>
      </left>
      <right/>
      <top/>
      <bottom/>
      <diagonal/>
    </border>
    <border>
      <left/>
      <right style="medium">
        <color indexed="64"/>
      </right>
      <top style="thin">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7F7F7F"/>
      </right>
      <top/>
      <bottom style="thin">
        <color rgb="FF7F7F7F"/>
      </bottom>
      <diagonal/>
    </border>
    <border>
      <left/>
      <right style="medium">
        <color indexed="64"/>
      </right>
      <top/>
      <bottom style="thin">
        <color indexed="64"/>
      </bottom>
      <diagonal/>
    </border>
    <border>
      <left style="medium">
        <color indexed="64"/>
      </left>
      <right/>
      <top style="thin">
        <color indexed="64"/>
      </top>
      <bottom style="double">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double">
        <color indexed="64"/>
      </bottom>
      <diagonal/>
    </border>
    <border>
      <left style="medium">
        <color indexed="64"/>
      </left>
      <right style="thin">
        <color rgb="FF7F7F7F"/>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style="thin">
        <color rgb="FF7F7F7F"/>
      </left>
      <right style="thin">
        <color rgb="FF7F7F7F"/>
      </right>
      <top/>
      <bottom style="medium">
        <color indexed="64"/>
      </bottom>
      <diagonal/>
    </border>
    <border>
      <left style="thin">
        <color rgb="FF7F7F7F"/>
      </left>
      <right/>
      <top/>
      <bottom style="medium">
        <color indexed="64"/>
      </bottom>
      <diagonal/>
    </border>
    <border>
      <left style="thin">
        <color rgb="FF7F7F7F"/>
      </left>
      <right/>
      <top style="thin">
        <color rgb="FF7F7F7F"/>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7">
    <xf numFmtId="0" fontId="0" fillId="0" borderId="0"/>
    <xf numFmtId="9" fontId="1" fillId="0" borderId="0" applyFont="0" applyFill="0" applyBorder="0" applyAlignment="0" applyProtection="0"/>
    <xf numFmtId="0" fontId="2" fillId="2" borderId="0" applyNumberFormat="0" applyBorder="0" applyAlignment="0" applyProtection="0"/>
    <xf numFmtId="0" fontId="3" fillId="3" borderId="0" applyNumberFormat="0" applyBorder="0" applyAlignment="0" applyProtection="0"/>
    <xf numFmtId="0" fontId="4" fillId="4" borderId="1" applyNumberFormat="0" applyAlignment="0" applyProtection="0"/>
    <xf numFmtId="0" fontId="5" fillId="5" borderId="1" applyNumberFormat="0" applyAlignment="0" applyProtection="0"/>
    <xf numFmtId="43" fontId="1" fillId="0" borderId="0" applyFont="0" applyFill="0" applyBorder="0" applyAlignment="0" applyProtection="0"/>
  </cellStyleXfs>
  <cellXfs count="201">
    <xf numFmtId="0" fontId="0" fillId="0" borderId="0" xfId="0"/>
    <xf numFmtId="49" fontId="0" fillId="0" borderId="0" xfId="0" applyNumberFormat="1"/>
    <xf numFmtId="0" fontId="0" fillId="0" borderId="0" xfId="0" applyAlignment="1">
      <alignment horizontal="center"/>
    </xf>
    <xf numFmtId="2" fontId="0" fillId="0" borderId="0" xfId="0" applyNumberFormat="1"/>
    <xf numFmtId="2" fontId="0" fillId="0" borderId="3" xfId="0" applyNumberFormat="1" applyBorder="1"/>
    <xf numFmtId="2" fontId="0" fillId="0" borderId="3" xfId="1" applyNumberFormat="1" applyFont="1" applyBorder="1"/>
    <xf numFmtId="2" fontId="0" fillId="0" borderId="0" xfId="0" applyNumberFormat="1" applyBorder="1"/>
    <xf numFmtId="2" fontId="0" fillId="8" borderId="0" xfId="0" applyNumberFormat="1" applyFill="1" applyBorder="1"/>
    <xf numFmtId="0" fontId="0" fillId="8" borderId="0" xfId="0" applyFill="1"/>
    <xf numFmtId="0" fontId="8" fillId="0" borderId="0" xfId="0" applyFont="1"/>
    <xf numFmtId="49" fontId="0" fillId="0" borderId="3" xfId="0" applyNumberFormat="1" applyBorder="1"/>
    <xf numFmtId="0" fontId="0" fillId="8" borderId="3" xfId="0" applyFill="1" applyBorder="1"/>
    <xf numFmtId="2" fontId="0" fillId="6" borderId="3" xfId="0" applyNumberFormat="1" applyFill="1" applyBorder="1"/>
    <xf numFmtId="2" fontId="0" fillId="0" borderId="3" xfId="0" applyNumberFormat="1" applyFill="1" applyBorder="1"/>
    <xf numFmtId="2" fontId="0" fillId="0" borderId="0" xfId="1" applyNumberFormat="1" applyFont="1" applyBorder="1"/>
    <xf numFmtId="4" fontId="0" fillId="0" borderId="3" xfId="0" applyNumberFormat="1" applyBorder="1"/>
    <xf numFmtId="2" fontId="0" fillId="0" borderId="3" xfId="0" applyNumberFormat="1" applyBorder="1" applyAlignment="1">
      <alignment horizontal="center"/>
    </xf>
    <xf numFmtId="0" fontId="0" fillId="0" borderId="3" xfId="0" applyBorder="1"/>
    <xf numFmtId="2" fontId="0" fillId="8" borderId="3" xfId="0" applyNumberFormat="1" applyFill="1" applyBorder="1" applyAlignment="1">
      <alignment horizontal="center"/>
    </xf>
    <xf numFmtId="0" fontId="0" fillId="9" borderId="0" xfId="0" applyFill="1"/>
    <xf numFmtId="0" fontId="6" fillId="7" borderId="2" xfId="0" applyFont="1" applyFill="1" applyBorder="1" applyAlignment="1">
      <alignment horizontal="center"/>
    </xf>
    <xf numFmtId="164" fontId="0" fillId="0" borderId="3" xfId="0" applyNumberFormat="1" applyFill="1" applyBorder="1" applyAlignment="1">
      <alignment horizontal="right" vertical="center"/>
    </xf>
    <xf numFmtId="164" fontId="0" fillId="0" borderId="0" xfId="0" applyNumberFormat="1"/>
    <xf numFmtId="2" fontId="0" fillId="0" borderId="0" xfId="0" applyNumberFormat="1" applyFill="1" applyBorder="1"/>
    <xf numFmtId="164" fontId="0" fillId="0" borderId="0" xfId="0" applyNumberFormat="1" applyFill="1" applyBorder="1"/>
    <xf numFmtId="0" fontId="0" fillId="8" borderId="6" xfId="0" applyNumberFormat="1" applyFill="1" applyBorder="1"/>
    <xf numFmtId="0" fontId="0" fillId="8" borderId="4" xfId="0" applyNumberFormat="1" applyFill="1" applyBorder="1"/>
    <xf numFmtId="0" fontId="0" fillId="8" borderId="17" xfId="0" applyNumberFormat="1" applyFill="1" applyBorder="1"/>
    <xf numFmtId="0" fontId="0" fillId="8" borderId="16" xfId="0" applyNumberFormat="1" applyFill="1" applyBorder="1"/>
    <xf numFmtId="0" fontId="0" fillId="8" borderId="7" xfId="0" applyNumberFormat="1" applyFill="1" applyBorder="1"/>
    <xf numFmtId="0" fontId="0" fillId="8" borderId="9" xfId="0" applyNumberFormat="1" applyFill="1" applyBorder="1"/>
    <xf numFmtId="0" fontId="0" fillId="8" borderId="5" xfId="0" applyNumberFormat="1" applyFill="1" applyBorder="1"/>
    <xf numFmtId="0" fontId="0" fillId="8" borderId="8" xfId="0" applyNumberFormat="1" applyFill="1" applyBorder="1"/>
    <xf numFmtId="0" fontId="0" fillId="7" borderId="2" xfId="0" applyFill="1" applyBorder="1" applyAlignment="1">
      <alignment horizontal="center"/>
    </xf>
    <xf numFmtId="164" fontId="0" fillId="7" borderId="2" xfId="0" applyNumberFormat="1" applyFill="1" applyBorder="1" applyAlignment="1">
      <alignment horizontal="center"/>
    </xf>
    <xf numFmtId="1" fontId="0" fillId="7" borderId="2" xfId="0" applyNumberFormat="1" applyFill="1" applyBorder="1" applyAlignment="1">
      <alignment horizontal="center"/>
    </xf>
    <xf numFmtId="1" fontId="0" fillId="7" borderId="2" xfId="0" applyNumberFormat="1" applyFill="1" applyBorder="1" applyAlignment="1">
      <alignment horizontal="center" vertical="center"/>
    </xf>
    <xf numFmtId="0" fontId="0" fillId="0" borderId="0" xfId="0" applyNumberFormat="1"/>
    <xf numFmtId="0" fontId="7" fillId="0" borderId="3" xfId="0" applyFont="1" applyBorder="1" applyAlignment="1">
      <alignment vertical="center" wrapText="1"/>
    </xf>
    <xf numFmtId="2" fontId="6" fillId="8" borderId="2" xfId="0" applyNumberFormat="1" applyFont="1" applyFill="1" applyBorder="1"/>
    <xf numFmtId="0" fontId="0" fillId="9" borderId="2" xfId="0" applyNumberFormat="1" applyFill="1" applyBorder="1"/>
    <xf numFmtId="0" fontId="0" fillId="7" borderId="2" xfId="0" applyFill="1" applyBorder="1"/>
    <xf numFmtId="0" fontId="0" fillId="0" borderId="2" xfId="0" applyNumberFormat="1" applyFill="1" applyBorder="1"/>
    <xf numFmtId="164" fontId="6" fillId="7" borderId="2" xfId="0" applyNumberFormat="1" applyFont="1" applyFill="1" applyBorder="1" applyAlignment="1">
      <alignment horizontal="center"/>
    </xf>
    <xf numFmtId="0" fontId="6" fillId="9" borderId="0" xfId="0" applyFont="1" applyFill="1" applyBorder="1" applyAlignment="1"/>
    <xf numFmtId="0" fontId="6" fillId="9" borderId="10" xfId="0" applyNumberFormat="1" applyFont="1" applyFill="1" applyBorder="1" applyAlignment="1">
      <alignment horizontal="center" vertical="center"/>
    </xf>
    <xf numFmtId="0" fontId="24" fillId="8" borderId="2" xfId="0" applyNumberFormat="1" applyFont="1" applyFill="1" applyBorder="1" applyAlignment="1">
      <alignment horizontal="center"/>
    </xf>
    <xf numFmtId="0" fontId="0" fillId="6" borderId="0" xfId="0" applyFill="1" applyBorder="1"/>
    <xf numFmtId="164" fontId="0" fillId="6" borderId="0" xfId="0" applyNumberFormat="1" applyFill="1" applyBorder="1"/>
    <xf numFmtId="2" fontId="0" fillId="0" borderId="26" xfId="0" applyNumberFormat="1" applyBorder="1"/>
    <xf numFmtId="2" fontId="0" fillId="0" borderId="26" xfId="0" applyNumberFormat="1" applyFill="1" applyBorder="1"/>
    <xf numFmtId="164" fontId="0" fillId="0" borderId="28" xfId="0" applyNumberFormat="1" applyFill="1" applyBorder="1" applyAlignment="1">
      <alignment horizontal="right" vertical="center"/>
    </xf>
    <xf numFmtId="0" fontId="0" fillId="0" borderId="0" xfId="0" applyBorder="1"/>
    <xf numFmtId="0" fontId="8" fillId="0" borderId="27" xfId="0" applyFont="1" applyFill="1" applyBorder="1" applyAlignment="1">
      <alignment horizontal="center" vertical="center" wrapText="1"/>
    </xf>
    <xf numFmtId="2" fontId="0" fillId="0" borderId="0" xfId="0" applyNumberFormat="1" applyBorder="1" applyAlignment="1">
      <alignment horizontal="center"/>
    </xf>
    <xf numFmtId="4" fontId="0" fillId="0" borderId="0" xfId="0" applyNumberFormat="1" applyBorder="1"/>
    <xf numFmtId="164" fontId="0" fillId="0" borderId="0" xfId="0" applyNumberFormat="1" applyBorder="1"/>
    <xf numFmtId="0" fontId="8" fillId="0" borderId="37" xfId="0" applyFont="1" applyFill="1" applyBorder="1" applyAlignment="1">
      <alignment horizontal="center" vertical="center" wrapText="1"/>
    </xf>
    <xf numFmtId="0" fontId="0" fillId="9" borderId="27" xfId="0" applyNumberFormat="1" applyFill="1" applyBorder="1"/>
    <xf numFmtId="0" fontId="0" fillId="9" borderId="0" xfId="0" applyNumberFormat="1" applyFill="1" applyBorder="1"/>
    <xf numFmtId="0" fontId="8" fillId="9" borderId="0" xfId="0" applyNumberFormat="1" applyFont="1" applyFill="1" applyBorder="1"/>
    <xf numFmtId="0" fontId="0" fillId="9" borderId="0" xfId="0" applyFill="1" applyBorder="1"/>
    <xf numFmtId="0" fontId="0" fillId="9" borderId="26" xfId="0" applyFill="1" applyBorder="1"/>
    <xf numFmtId="2" fontId="0" fillId="9" borderId="0" xfId="0" applyNumberFormat="1" applyFill="1" applyBorder="1"/>
    <xf numFmtId="49" fontId="0" fillId="9" borderId="0" xfId="0" applyNumberFormat="1" applyFill="1" applyBorder="1"/>
    <xf numFmtId="0" fontId="0" fillId="9" borderId="27" xfId="0" applyFill="1" applyBorder="1"/>
    <xf numFmtId="0" fontId="6" fillId="9" borderId="29" xfId="0" applyNumberFormat="1" applyFont="1" applyFill="1" applyBorder="1" applyAlignment="1">
      <alignment horizontal="center" wrapText="1"/>
    </xf>
    <xf numFmtId="0" fontId="6" fillId="9" borderId="30" xfId="0" applyNumberFormat="1" applyFont="1" applyFill="1" applyBorder="1" applyAlignment="1">
      <alignment horizontal="center" wrapText="1"/>
    </xf>
    <xf numFmtId="0" fontId="0" fillId="9" borderId="30" xfId="0" applyFill="1" applyBorder="1" applyAlignment="1">
      <alignment horizontal="center"/>
    </xf>
    <xf numFmtId="0" fontId="0" fillId="9" borderId="30" xfId="0" applyNumberFormat="1" applyFill="1" applyBorder="1"/>
    <xf numFmtId="0" fontId="8" fillId="9" borderId="30" xfId="0" applyNumberFormat="1" applyFont="1" applyFill="1" applyBorder="1"/>
    <xf numFmtId="0" fontId="0" fillId="9" borderId="30" xfId="0" applyFill="1" applyBorder="1"/>
    <xf numFmtId="0" fontId="0" fillId="9" borderId="31" xfId="0" applyFill="1" applyBorder="1"/>
    <xf numFmtId="3" fontId="0" fillId="0" borderId="41" xfId="0" applyNumberFormat="1" applyBorder="1" applyAlignment="1">
      <alignment horizontal="center"/>
    </xf>
    <xf numFmtId="3" fontId="0" fillId="0" borderId="43" xfId="0" applyNumberFormat="1" applyBorder="1" applyAlignment="1">
      <alignment horizontal="center"/>
    </xf>
    <xf numFmtId="164" fontId="0" fillId="0" borderId="44" xfId="0" applyNumberFormat="1" applyBorder="1" applyAlignment="1">
      <alignment horizontal="center"/>
    </xf>
    <xf numFmtId="0" fontId="0" fillId="0" borderId="0" xfId="0" applyFill="1"/>
    <xf numFmtId="0" fontId="0" fillId="9" borderId="22" xfId="0" applyFill="1" applyBorder="1"/>
    <xf numFmtId="0" fontId="0" fillId="9" borderId="23" xfId="0" applyFill="1" applyBorder="1"/>
    <xf numFmtId="0" fontId="0" fillId="9" borderId="24" xfId="0" applyFill="1" applyBorder="1"/>
    <xf numFmtId="0" fontId="0" fillId="8" borderId="0" xfId="0" applyNumberFormat="1" applyFill="1" applyBorder="1"/>
    <xf numFmtId="2" fontId="29" fillId="0" borderId="0" xfId="0" applyNumberFormat="1" applyFont="1" applyBorder="1"/>
    <xf numFmtId="49" fontId="0" fillId="12" borderId="0" xfId="0" applyNumberFormat="1" applyFill="1"/>
    <xf numFmtId="0" fontId="0" fillId="12" borderId="0" xfId="0" applyFill="1"/>
    <xf numFmtId="165" fontId="0" fillId="0" borderId="0" xfId="0" applyNumberFormat="1"/>
    <xf numFmtId="0" fontId="0" fillId="0" borderId="0" xfId="0"/>
    <xf numFmtId="0" fontId="31" fillId="0" borderId="0" xfId="0" applyFont="1"/>
    <xf numFmtId="0" fontId="8" fillId="0" borderId="0" xfId="0" applyFont="1"/>
    <xf numFmtId="0" fontId="32" fillId="0" borderId="0" xfId="0" applyFont="1"/>
    <xf numFmtId="2" fontId="32" fillId="0" borderId="0" xfId="0" applyNumberFormat="1" applyFont="1"/>
    <xf numFmtId="49" fontId="32" fillId="0" borderId="0" xfId="0" applyNumberFormat="1" applyFont="1"/>
    <xf numFmtId="0" fontId="8" fillId="7" borderId="45" xfId="0" applyFont="1" applyFill="1" applyBorder="1"/>
    <xf numFmtId="0" fontId="8" fillId="7" borderId="46" xfId="0" applyFont="1" applyFill="1" applyBorder="1"/>
    <xf numFmtId="0" fontId="8" fillId="7" borderId="47" xfId="0" applyFont="1" applyFill="1" applyBorder="1"/>
    <xf numFmtId="0" fontId="30" fillId="0" borderId="0" xfId="0" applyFont="1"/>
    <xf numFmtId="2" fontId="30" fillId="0" borderId="0" xfId="0" applyNumberFormat="1" applyFont="1" applyAlignment="1">
      <alignment horizontal="center"/>
    </xf>
    <xf numFmtId="1" fontId="0" fillId="0" borderId="0" xfId="0" applyNumberFormat="1" applyFill="1" applyBorder="1"/>
    <xf numFmtId="0" fontId="0" fillId="7" borderId="2" xfId="0" applyFill="1" applyBorder="1" applyAlignment="1">
      <alignment horizontal="center" vertical="center"/>
    </xf>
    <xf numFmtId="0" fontId="0" fillId="7" borderId="48" xfId="0" applyFill="1" applyBorder="1" applyAlignment="1">
      <alignment horizontal="center" vertical="center"/>
    </xf>
    <xf numFmtId="165" fontId="0" fillId="0" borderId="3" xfId="0" applyNumberFormat="1" applyBorder="1"/>
    <xf numFmtId="0" fontId="6" fillId="0" borderId="0" xfId="0" applyFont="1" applyAlignment="1">
      <alignment vertical="center"/>
    </xf>
    <xf numFmtId="166" fontId="0" fillId="0" borderId="0" xfId="6" applyNumberFormat="1" applyFont="1" applyFill="1" applyBorder="1" applyAlignment="1">
      <alignment horizontal="center" vertical="center"/>
    </xf>
    <xf numFmtId="166" fontId="0" fillId="0" borderId="0" xfId="6" applyNumberFormat="1" applyFont="1" applyAlignment="1">
      <alignment horizontal="center" vertical="center"/>
    </xf>
    <xf numFmtId="0" fontId="0" fillId="7" borderId="10" xfId="0" applyFill="1" applyBorder="1" applyAlignment="1">
      <alignment horizontal="center" vertical="center"/>
    </xf>
    <xf numFmtId="0" fontId="0" fillId="0" borderId="2" xfId="0" applyBorder="1"/>
    <xf numFmtId="0" fontId="0" fillId="7" borderId="9" xfId="0" applyFill="1" applyBorder="1" applyAlignment="1">
      <alignment horizontal="center" vertical="center"/>
    </xf>
    <xf numFmtId="0" fontId="0" fillId="7" borderId="19" xfId="0" applyFill="1" applyBorder="1" applyAlignment="1">
      <alignment horizontal="center" vertical="center"/>
    </xf>
    <xf numFmtId="0" fontId="0" fillId="0" borderId="48" xfId="0" applyBorder="1"/>
    <xf numFmtId="0" fontId="0" fillId="7" borderId="4" xfId="0" applyFill="1" applyBorder="1" applyAlignment="1">
      <alignment horizontal="center" vertical="center"/>
    </xf>
    <xf numFmtId="166" fontId="0" fillId="0" borderId="2" xfId="6" applyNumberFormat="1" applyFont="1" applyBorder="1" applyAlignment="1">
      <alignment horizontal="center" vertical="center"/>
    </xf>
    <xf numFmtId="0" fontId="0" fillId="8" borderId="18" xfId="0" applyFill="1" applyBorder="1"/>
    <xf numFmtId="166" fontId="0" fillId="8" borderId="19" xfId="6" applyNumberFormat="1" applyFont="1" applyFill="1" applyBorder="1" applyAlignment="1">
      <alignment horizontal="center" vertical="center"/>
    </xf>
    <xf numFmtId="2" fontId="0" fillId="0" borderId="2" xfId="0" applyNumberFormat="1" applyBorder="1"/>
    <xf numFmtId="0" fontId="0" fillId="0" borderId="0" xfId="0" applyFill="1" applyBorder="1"/>
    <xf numFmtId="0" fontId="34" fillId="0" borderId="48" xfId="0" applyFont="1" applyBorder="1" applyAlignment="1">
      <alignment horizontal="center" vertical="center"/>
    </xf>
    <xf numFmtId="0" fontId="36" fillId="9" borderId="30" xfId="0" applyFont="1" applyFill="1" applyBorder="1" applyAlignment="1">
      <alignment horizontal="center"/>
    </xf>
    <xf numFmtId="0" fontId="36" fillId="9" borderId="30" xfId="0" applyNumberFormat="1" applyFont="1" applyFill="1" applyBorder="1"/>
    <xf numFmtId="0" fontId="34" fillId="0" borderId="2" xfId="0" applyFont="1" applyBorder="1" applyAlignment="1">
      <alignment horizontal="center" vertical="center"/>
    </xf>
    <xf numFmtId="0" fontId="19" fillId="0" borderId="2" xfId="0" applyFont="1" applyBorder="1"/>
    <xf numFmtId="0" fontId="19" fillId="0" borderId="2" xfId="0" applyFont="1" applyBorder="1" applyAlignment="1">
      <alignment horizontal="center"/>
    </xf>
    <xf numFmtId="0" fontId="12" fillId="4" borderId="50" xfId="4" applyFont="1" applyBorder="1" applyAlignment="1">
      <alignment horizontal="center" vertical="center" wrapText="1"/>
    </xf>
    <xf numFmtId="0" fontId="12" fillId="4" borderId="51" xfId="4" applyFont="1" applyBorder="1" applyAlignment="1">
      <alignment horizontal="center" vertical="center" wrapText="1"/>
    </xf>
    <xf numFmtId="0" fontId="12" fillId="4" borderId="52" xfId="4" applyFont="1" applyBorder="1" applyAlignment="1">
      <alignment horizontal="center" vertical="center" wrapText="1"/>
    </xf>
    <xf numFmtId="0" fontId="12" fillId="4" borderId="53" xfId="4" applyFont="1" applyBorder="1" applyAlignment="1">
      <alignment horizontal="center" vertical="center" wrapText="1"/>
    </xf>
    <xf numFmtId="0" fontId="9" fillId="5" borderId="51" xfId="5" applyFont="1" applyBorder="1" applyAlignment="1">
      <alignment horizontal="center" vertical="center" wrapText="1"/>
    </xf>
    <xf numFmtId="0" fontId="9" fillId="5" borderId="54" xfId="5" applyFont="1" applyBorder="1" applyAlignment="1">
      <alignment horizontal="center" vertical="center" wrapText="1"/>
    </xf>
    <xf numFmtId="0" fontId="9" fillId="5" borderId="55" xfId="5" applyFont="1" applyBorder="1" applyAlignment="1">
      <alignment horizontal="center" vertical="center" wrapText="1"/>
    </xf>
    <xf numFmtId="0" fontId="9" fillId="5" borderId="56" xfId="5" applyFont="1" applyBorder="1" applyAlignment="1">
      <alignment horizontal="center" vertical="center" wrapText="1"/>
    </xf>
    <xf numFmtId="0" fontId="9" fillId="5" borderId="50" xfId="5" applyFont="1" applyBorder="1" applyAlignment="1">
      <alignment horizontal="center" vertical="center" wrapText="1"/>
    </xf>
    <xf numFmtId="0" fontId="9" fillId="5" borderId="51" xfId="5" applyNumberFormat="1" applyFont="1" applyBorder="1" applyAlignment="1">
      <alignment horizontal="center" vertical="center" wrapText="1"/>
    </xf>
    <xf numFmtId="0" fontId="9" fillId="5" borderId="54" xfId="5" applyNumberFormat="1" applyFont="1" applyBorder="1" applyAlignment="1">
      <alignment horizontal="center" vertical="center" wrapText="1"/>
    </xf>
    <xf numFmtId="0" fontId="9" fillId="5" borderId="55" xfId="5" applyNumberFormat="1" applyFont="1" applyBorder="1" applyAlignment="1">
      <alignment horizontal="center" vertical="center" wrapText="1"/>
    </xf>
    <xf numFmtId="0" fontId="9" fillId="5" borderId="56" xfId="5" applyNumberFormat="1" applyFont="1" applyBorder="1" applyAlignment="1">
      <alignment horizontal="center" vertical="center" wrapText="1"/>
    </xf>
    <xf numFmtId="0" fontId="5" fillId="5" borderId="21" xfId="5" applyBorder="1" applyAlignment="1">
      <alignment horizontal="center"/>
    </xf>
    <xf numFmtId="0" fontId="5" fillId="5" borderId="36" xfId="5" applyBorder="1" applyAlignment="1">
      <alignment horizontal="center"/>
    </xf>
    <xf numFmtId="0" fontId="5" fillId="5" borderId="11" xfId="5" applyNumberFormat="1" applyBorder="1" applyAlignment="1">
      <alignment horizontal="center"/>
    </xf>
    <xf numFmtId="0" fontId="5" fillId="5" borderId="0" xfId="5" applyNumberFormat="1" applyBorder="1" applyAlignment="1">
      <alignment horizontal="center"/>
    </xf>
    <xf numFmtId="0" fontId="5" fillId="5" borderId="26" xfId="5" applyNumberFormat="1" applyBorder="1" applyAlignment="1">
      <alignment horizontal="center"/>
    </xf>
    <xf numFmtId="0" fontId="2" fillId="2" borderId="40" xfId="2" applyBorder="1" applyAlignment="1">
      <alignment horizontal="center" vertical="center" wrapText="1"/>
    </xf>
    <xf numFmtId="0" fontId="2" fillId="2" borderId="42" xfId="2" applyBorder="1" applyAlignment="1">
      <alignment horizontal="center" vertical="center" wrapText="1"/>
    </xf>
    <xf numFmtId="0" fontId="5" fillId="5" borderId="35" xfId="5" applyNumberFormat="1" applyBorder="1" applyAlignment="1">
      <alignment horizontal="center"/>
    </xf>
    <xf numFmtId="0" fontId="5" fillId="5" borderId="15" xfId="5" applyNumberFormat="1" applyBorder="1" applyAlignment="1">
      <alignment horizontal="center"/>
    </xf>
    <xf numFmtId="0" fontId="0" fillId="8" borderId="0" xfId="0" applyNumberFormat="1" applyFill="1" applyBorder="1" applyAlignment="1">
      <alignment horizontal="center"/>
    </xf>
    <xf numFmtId="0" fontId="0" fillId="8" borderId="30" xfId="0" applyNumberFormat="1" applyFill="1" applyBorder="1" applyAlignment="1">
      <alignment horizontal="center"/>
    </xf>
    <xf numFmtId="0" fontId="6" fillId="9" borderId="18" xfId="0" applyNumberFormat="1" applyFont="1" applyFill="1" applyBorder="1" applyAlignment="1">
      <alignment horizontal="left" vertical="center" wrapText="1"/>
    </xf>
    <xf numFmtId="0" fontId="6" fillId="9" borderId="19" xfId="0" applyNumberFormat="1" applyFont="1" applyFill="1" applyBorder="1" applyAlignment="1">
      <alignment horizontal="left" vertical="center" wrapText="1"/>
    </xf>
    <xf numFmtId="0" fontId="6" fillId="9" borderId="18" xfId="0" applyNumberFormat="1" applyFont="1" applyFill="1" applyBorder="1" applyAlignment="1">
      <alignment horizontal="left" wrapText="1"/>
    </xf>
    <xf numFmtId="0" fontId="6" fillId="9" borderId="19" xfId="0" applyNumberFormat="1" applyFont="1" applyFill="1" applyBorder="1" applyAlignment="1">
      <alignment horizontal="left" wrapText="1"/>
    </xf>
    <xf numFmtId="0" fontId="6" fillId="9" borderId="18" xfId="0" applyFont="1" applyFill="1" applyBorder="1" applyAlignment="1">
      <alignment horizontal="left" vertical="center"/>
    </xf>
    <xf numFmtId="0" fontId="6" fillId="9" borderId="19" xfId="0" applyFont="1" applyFill="1" applyBorder="1" applyAlignment="1">
      <alignment horizontal="left" vertical="center"/>
    </xf>
    <xf numFmtId="0" fontId="6" fillId="9" borderId="18" xfId="0" applyNumberFormat="1" applyFont="1" applyFill="1" applyBorder="1" applyAlignment="1">
      <alignment horizontal="left"/>
    </xf>
    <xf numFmtId="0" fontId="6" fillId="9" borderId="19" xfId="0" applyNumberFormat="1" applyFont="1" applyFill="1" applyBorder="1" applyAlignment="1">
      <alignment horizontal="left"/>
    </xf>
    <xf numFmtId="2" fontId="6" fillId="8" borderId="10" xfId="0" applyNumberFormat="1" applyFont="1" applyFill="1" applyBorder="1" applyAlignment="1">
      <alignment horizontal="center"/>
    </xf>
    <xf numFmtId="0" fontId="0" fillId="9" borderId="6" xfId="0" applyFill="1" applyBorder="1" applyAlignment="1">
      <alignment horizontal="center"/>
    </xf>
    <xf numFmtId="0" fontId="0" fillId="9" borderId="4" xfId="0" applyFill="1" applyBorder="1" applyAlignment="1">
      <alignment horizontal="center"/>
    </xf>
    <xf numFmtId="0" fontId="0" fillId="9" borderId="7" xfId="0" applyFill="1" applyBorder="1" applyAlignment="1">
      <alignment horizontal="center"/>
    </xf>
    <xf numFmtId="0" fontId="0" fillId="9" borderId="9" xfId="0" applyFill="1" applyBorder="1" applyAlignment="1">
      <alignment horizontal="center"/>
    </xf>
    <xf numFmtId="49" fontId="6" fillId="9" borderId="18" xfId="0" applyNumberFormat="1" applyFont="1" applyFill="1" applyBorder="1" applyAlignment="1">
      <alignment horizontal="left" wrapText="1"/>
    </xf>
    <xf numFmtId="49" fontId="6" fillId="9" borderId="19" xfId="0" applyNumberFormat="1" applyFont="1" applyFill="1" applyBorder="1" applyAlignment="1">
      <alignment horizontal="left" wrapText="1"/>
    </xf>
    <xf numFmtId="0" fontId="0" fillId="7" borderId="12" xfId="0" applyNumberFormat="1" applyFill="1" applyBorder="1" applyAlignment="1">
      <alignment horizontal="center"/>
    </xf>
    <xf numFmtId="0" fontId="0" fillId="7" borderId="13" xfId="0" applyNumberFormat="1" applyFill="1" applyBorder="1" applyAlignment="1">
      <alignment horizontal="center"/>
    </xf>
    <xf numFmtId="0" fontId="0" fillId="7" borderId="14" xfId="0" applyNumberFormat="1" applyFill="1" applyBorder="1" applyAlignment="1">
      <alignment horizontal="center"/>
    </xf>
    <xf numFmtId="0" fontId="10" fillId="2" borderId="29" xfId="2" applyNumberFormat="1" applyFont="1" applyBorder="1" applyAlignment="1">
      <alignment horizontal="center"/>
    </xf>
    <xf numFmtId="0" fontId="10" fillId="2" borderId="30" xfId="2" applyNumberFormat="1" applyFont="1" applyBorder="1" applyAlignment="1">
      <alignment horizontal="center"/>
    </xf>
    <xf numFmtId="0" fontId="10" fillId="2" borderId="31" xfId="2" applyNumberFormat="1" applyFont="1" applyBorder="1" applyAlignment="1">
      <alignment horizontal="center"/>
    </xf>
    <xf numFmtId="0" fontId="0" fillId="7" borderId="25" xfId="0" applyNumberFormat="1" applyFill="1" applyBorder="1" applyAlignment="1">
      <alignment horizontal="center"/>
    </xf>
    <xf numFmtId="0" fontId="0" fillId="7" borderId="10" xfId="0" applyNumberFormat="1" applyFill="1" applyBorder="1" applyAlignment="1">
      <alignment horizontal="center"/>
    </xf>
    <xf numFmtId="164" fontId="19" fillId="8" borderId="8" xfId="1" applyNumberFormat="1" applyFont="1" applyFill="1" applyBorder="1" applyAlignment="1">
      <alignment horizontal="center"/>
    </xf>
    <xf numFmtId="164" fontId="19" fillId="8" borderId="9" xfId="1" applyNumberFormat="1" applyFont="1" applyFill="1" applyBorder="1" applyAlignment="1">
      <alignment horizontal="center"/>
    </xf>
    <xf numFmtId="0" fontId="28" fillId="11" borderId="32" xfId="0" applyFont="1" applyFill="1" applyBorder="1" applyAlignment="1">
      <alignment horizontal="center" vertical="center"/>
    </xf>
    <xf numFmtId="0" fontId="28" fillId="11" borderId="33" xfId="0" applyFont="1" applyFill="1" applyBorder="1" applyAlignment="1">
      <alignment horizontal="center" vertical="center"/>
    </xf>
    <xf numFmtId="0" fontId="28" fillId="11" borderId="34" xfId="0" applyFont="1" applyFill="1" applyBorder="1" applyAlignment="1">
      <alignment horizontal="center" vertical="center"/>
    </xf>
    <xf numFmtId="0" fontId="18" fillId="10" borderId="32" xfId="0" applyFont="1" applyFill="1" applyBorder="1" applyAlignment="1">
      <alignment horizontal="center" vertical="center"/>
    </xf>
    <xf numFmtId="0" fontId="18" fillId="10" borderId="33" xfId="0" applyFont="1" applyFill="1" applyBorder="1" applyAlignment="1">
      <alignment horizontal="center" vertical="center"/>
    </xf>
    <xf numFmtId="0" fontId="18" fillId="10" borderId="34" xfId="0" applyFont="1" applyFill="1" applyBorder="1" applyAlignment="1">
      <alignment horizontal="center" vertical="center"/>
    </xf>
    <xf numFmtId="0" fontId="11" fillId="3" borderId="29" xfId="3" applyNumberFormat="1" applyFont="1" applyBorder="1" applyAlignment="1">
      <alignment horizontal="center"/>
    </xf>
    <xf numFmtId="0" fontId="11" fillId="3" borderId="30" xfId="3" applyNumberFormat="1" applyFont="1" applyBorder="1" applyAlignment="1">
      <alignment horizontal="center"/>
    </xf>
    <xf numFmtId="0" fontId="11" fillId="3" borderId="31" xfId="3" applyNumberFormat="1" applyFont="1" applyBorder="1" applyAlignment="1">
      <alignment horizontal="center"/>
    </xf>
    <xf numFmtId="0" fontId="6" fillId="8" borderId="38" xfId="0" applyNumberFormat="1" applyFont="1" applyFill="1" applyBorder="1" applyAlignment="1">
      <alignment horizontal="left" vertical="center" wrapText="1"/>
    </xf>
    <xf numFmtId="0" fontId="6" fillId="8" borderId="5" xfId="0" applyNumberFormat="1" applyFont="1" applyFill="1" applyBorder="1" applyAlignment="1">
      <alignment horizontal="left" vertical="center" wrapText="1"/>
    </xf>
    <xf numFmtId="0" fontId="6" fillId="8" borderId="38" xfId="0" applyNumberFormat="1" applyFont="1" applyFill="1" applyBorder="1" applyAlignment="1">
      <alignment horizontal="left" wrapText="1"/>
    </xf>
    <xf numFmtId="0" fontId="6" fillId="8" borderId="5" xfId="0" applyNumberFormat="1" applyFont="1" applyFill="1" applyBorder="1" applyAlignment="1">
      <alignment horizontal="left" wrapText="1"/>
    </xf>
    <xf numFmtId="0" fontId="6" fillId="8" borderId="4" xfId="0" applyNumberFormat="1" applyFont="1" applyFill="1" applyBorder="1" applyAlignment="1">
      <alignment horizontal="left" wrapText="1"/>
    </xf>
    <xf numFmtId="0" fontId="6" fillId="8" borderId="39" xfId="0" applyNumberFormat="1" applyFont="1" applyFill="1" applyBorder="1" applyAlignment="1">
      <alignment horizontal="left" vertical="center" wrapText="1"/>
    </xf>
    <xf numFmtId="0" fontId="6" fillId="8" borderId="8" xfId="0" applyNumberFormat="1" applyFont="1" applyFill="1" applyBorder="1" applyAlignment="1">
      <alignment horizontal="left" vertical="center" wrapText="1"/>
    </xf>
    <xf numFmtId="0" fontId="6" fillId="8" borderId="27" xfId="0" applyNumberFormat="1" applyFont="1" applyFill="1" applyBorder="1" applyAlignment="1">
      <alignment horizontal="left" wrapText="1"/>
    </xf>
    <xf numFmtId="0" fontId="6" fillId="8" borderId="0" xfId="0" applyNumberFormat="1" applyFont="1" applyFill="1" applyBorder="1" applyAlignment="1">
      <alignment horizontal="left" wrapText="1"/>
    </xf>
    <xf numFmtId="0" fontId="6" fillId="8" borderId="16" xfId="0" applyNumberFormat="1" applyFont="1" applyFill="1" applyBorder="1" applyAlignment="1">
      <alignment horizontal="left" wrapText="1"/>
    </xf>
    <xf numFmtId="0" fontId="6" fillId="8" borderId="39" xfId="0" applyNumberFormat="1" applyFont="1" applyFill="1" applyBorder="1" applyAlignment="1">
      <alignment horizontal="left" wrapText="1"/>
    </xf>
    <xf numFmtId="0" fontId="6" fillId="8" borderId="8" xfId="0" applyNumberFormat="1" applyFont="1" applyFill="1" applyBorder="1" applyAlignment="1">
      <alignment horizontal="left" wrapText="1"/>
    </xf>
    <xf numFmtId="0" fontId="6" fillId="8" borderId="9" xfId="0" applyNumberFormat="1" applyFont="1" applyFill="1" applyBorder="1" applyAlignment="1">
      <alignment horizontal="left" wrapText="1"/>
    </xf>
    <xf numFmtId="0" fontId="19" fillId="6" borderId="18" xfId="0" applyFont="1" applyFill="1" applyBorder="1" applyAlignment="1">
      <alignment horizontal="center" vertical="center"/>
    </xf>
    <xf numFmtId="0" fontId="19" fillId="6" borderId="20" xfId="0" applyFont="1" applyFill="1" applyBorder="1" applyAlignment="1">
      <alignment horizontal="center" vertical="center"/>
    </xf>
    <xf numFmtId="0" fontId="19" fillId="6" borderId="19" xfId="0" applyFont="1" applyFill="1" applyBorder="1" applyAlignment="1">
      <alignment horizontal="center" vertical="center"/>
    </xf>
    <xf numFmtId="0" fontId="20" fillId="8" borderId="5" xfId="0" applyNumberFormat="1" applyFont="1" applyFill="1" applyBorder="1" applyAlignment="1">
      <alignment horizontal="center"/>
    </xf>
    <xf numFmtId="0" fontId="20" fillId="8" borderId="4" xfId="0" applyNumberFormat="1" applyFont="1" applyFill="1" applyBorder="1" applyAlignment="1">
      <alignment horizontal="center"/>
    </xf>
    <xf numFmtId="0" fontId="0" fillId="0" borderId="49" xfId="0" applyBorder="1" applyAlignment="1">
      <alignment horizontal="left"/>
    </xf>
    <xf numFmtId="0" fontId="0" fillId="0" borderId="3" xfId="0" applyBorder="1" applyAlignment="1">
      <alignment horizontal="left"/>
    </xf>
    <xf numFmtId="0" fontId="19" fillId="0" borderId="2" xfId="0" applyFont="1" applyBorder="1" applyAlignment="1">
      <alignment horizontal="center" vertical="center" wrapText="1"/>
    </xf>
    <xf numFmtId="0" fontId="0" fillId="0" borderId="0" xfId="0" applyAlignment="1">
      <alignment horizontal="center"/>
    </xf>
    <xf numFmtId="9" fontId="0" fillId="0" borderId="0" xfId="0" applyNumberFormat="1" applyAlignment="1">
      <alignment horizontal="center"/>
    </xf>
  </cellXfs>
  <cellStyles count="7">
    <cellStyle name="Bad" xfId="3" builtinId="27"/>
    <cellStyle name="Calculation" xfId="5" builtinId="22"/>
    <cellStyle name="Comma" xfId="6" builtinId="3"/>
    <cellStyle name="Good" xfId="2" builtinId="26"/>
    <cellStyle name="Input" xfId="4" builtinId="20"/>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68.xml.rels><?xml version="1.0" encoding="UTF-8" standalone="yes"?>
<Relationships xmlns="http://schemas.openxmlformats.org/package/2006/relationships"><Relationship Id="rId2" Type="http://schemas.microsoft.com/office/2011/relationships/chartColorStyle" Target="colors68.xml"/><Relationship Id="rId1" Type="http://schemas.microsoft.com/office/2011/relationships/chartStyle" Target="style68.xml"/></Relationships>
</file>

<file path=xl/charts/_rels/chart69.xml.rels><?xml version="1.0" encoding="UTF-8" standalone="yes"?>
<Relationships xmlns="http://schemas.openxmlformats.org/package/2006/relationships"><Relationship Id="rId2" Type="http://schemas.microsoft.com/office/2011/relationships/chartColorStyle" Target="colors69.xml"/><Relationship Id="rId1" Type="http://schemas.microsoft.com/office/2011/relationships/chartStyle" Target="style69.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70.xml.rels><?xml version="1.0" encoding="UTF-8" standalone="yes"?>
<Relationships xmlns="http://schemas.openxmlformats.org/package/2006/relationships"><Relationship Id="rId2" Type="http://schemas.microsoft.com/office/2011/relationships/chartColorStyle" Target="colors70.xml"/><Relationship Id="rId1" Type="http://schemas.microsoft.com/office/2011/relationships/chartStyle" Target="style70.xml"/></Relationships>
</file>

<file path=xl/charts/_rels/chart71.xml.rels><?xml version="1.0" encoding="UTF-8" standalone="yes"?>
<Relationships xmlns="http://schemas.openxmlformats.org/package/2006/relationships"><Relationship Id="rId2" Type="http://schemas.microsoft.com/office/2011/relationships/chartColorStyle" Target="colors71.xml"/><Relationship Id="rId1" Type="http://schemas.microsoft.com/office/2011/relationships/chartStyle" Target="style71.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0"/>
          <c:order val="0"/>
          <c:tx>
            <c:strRef>
              <c:f>'Forward collapse simulation'!$B$16</c:f>
              <c:strCache>
                <c:ptCount val="1"/>
                <c:pt idx="0">
                  <c:v>1.0</c:v>
                </c:pt>
              </c:strCache>
            </c:strRef>
          </c:tx>
          <c:spPr>
            <a:ln w="19050" cap="rnd">
              <a:solidFill>
                <a:schemeClr val="accent1"/>
              </a:solidFill>
              <a:round/>
            </a:ln>
            <a:effectLst/>
          </c:spPr>
          <c:marker>
            <c:symbol val="circle"/>
            <c:size val="3"/>
            <c:spPr>
              <a:solidFill>
                <a:schemeClr val="accent1"/>
              </a:solidFill>
              <a:ln w="9525">
                <a:solidFill>
                  <a:schemeClr val="accent1"/>
                </a:solidFill>
              </a:ln>
              <a:effectLst/>
            </c:spPr>
          </c:marker>
          <c:xVal>
            <c:numRef>
              <c:f>'Forward collapse simulation'!$M$13:$M$20</c:f>
              <c:numCache>
                <c:formatCode>0.00</c:formatCode>
                <c:ptCount val="8"/>
                <c:pt idx="0">
                  <c:v>-0.38277048530226188</c:v>
                </c:pt>
                <c:pt idx="1">
                  <c:v>-0.67797314087142979</c:v>
                </c:pt>
                <c:pt idx="2">
                  <c:v>-0.16237515839443276</c:v>
                </c:pt>
                <c:pt idx="3">
                  <c:v>0.11054462932409967</c:v>
                </c:pt>
                <c:pt idx="4">
                  <c:v>0.24681435005629951</c:v>
                </c:pt>
                <c:pt idx="5">
                  <c:v>1.0243346480671784</c:v>
                </c:pt>
                <c:pt idx="6">
                  <c:v>0.56455021443477527</c:v>
                </c:pt>
                <c:pt idx="7">
                  <c:v>0.18853503030404595</c:v>
                </c:pt>
              </c:numCache>
            </c:numRef>
          </c:xVal>
          <c:yVal>
            <c:numRef>
              <c:f>'Forward collapse simulation'!$N$13:$N$20</c:f>
              <c:numCache>
                <c:formatCode>0.00</c:formatCode>
                <c:ptCount val="8"/>
                <c:pt idx="0">
                  <c:v>-0.35197550423498358</c:v>
                </c:pt>
                <c:pt idx="1">
                  <c:v>6.0349197946968003E-3</c:v>
                </c:pt>
                <c:pt idx="2">
                  <c:v>0.40679025054244217</c:v>
                </c:pt>
                <c:pt idx="3">
                  <c:v>0.3916999935251434</c:v>
                </c:pt>
                <c:pt idx="4">
                  <c:v>0.31477400878453493</c:v>
                </c:pt>
                <c:pt idx="5">
                  <c:v>0.31610524951207319</c:v>
                </c:pt>
                <c:pt idx="6">
                  <c:v>-0.10912403668142574</c:v>
                </c:pt>
                <c:pt idx="7">
                  <c:v>-0.54109476281724667</c:v>
                </c:pt>
              </c:numCache>
            </c:numRef>
          </c:yVal>
          <c:smooth val="1"/>
          <c:extLst>
            <c:ext xmlns:c16="http://schemas.microsoft.com/office/drawing/2014/chart" uri="{C3380CC4-5D6E-409C-BE32-E72D297353CC}">
              <c16:uniqueId val="{00000000-8672-4275-9B61-E171AE166D2B}"/>
            </c:ext>
          </c:extLst>
        </c:ser>
        <c:ser>
          <c:idx val="1"/>
          <c:order val="1"/>
          <c:tx>
            <c:v>Post-collapse morphology</c:v>
          </c:tx>
          <c:spPr>
            <a:ln w="19050" cap="rnd">
              <a:solidFill>
                <a:schemeClr val="accent2"/>
              </a:solidFill>
              <a:round/>
            </a:ln>
            <a:effectLst/>
          </c:spPr>
          <c:marker>
            <c:symbol val="circle"/>
            <c:size val="3"/>
            <c:spPr>
              <a:solidFill>
                <a:schemeClr val="accent2"/>
              </a:solidFill>
              <a:ln w="9525">
                <a:solidFill>
                  <a:schemeClr val="accent2"/>
                </a:solidFill>
              </a:ln>
              <a:effectLst/>
            </c:spPr>
          </c:marker>
          <c:xVal>
            <c:numRef>
              <c:f>'Forward collapse simulation'!$AB$13:$AB$20</c:f>
              <c:numCache>
                <c:formatCode>#,##0.00</c:formatCode>
                <c:ptCount val="8"/>
                <c:pt idx="0">
                  <c:v>-0.38277048530226188</c:v>
                </c:pt>
                <c:pt idx="1">
                  <c:v>-0.67797314087142979</c:v>
                </c:pt>
                <c:pt idx="2">
                  <c:v>-0.16237515839443276</c:v>
                </c:pt>
                <c:pt idx="3">
                  <c:v>0.11054462932409967</c:v>
                </c:pt>
                <c:pt idx="4">
                  <c:v>0.24681435005629951</c:v>
                </c:pt>
                <c:pt idx="5">
                  <c:v>1.0243346480671784</c:v>
                </c:pt>
                <c:pt idx="6">
                  <c:v>0.56455021443477527</c:v>
                </c:pt>
                <c:pt idx="7">
                  <c:v>0.18853503030404595</c:v>
                </c:pt>
              </c:numCache>
            </c:numRef>
          </c:xVal>
          <c:yVal>
            <c:numRef>
              <c:f>'Forward collapse simulation'!$AC$13:$AC$20</c:f>
              <c:numCache>
                <c:formatCode>0.00</c:formatCode>
                <c:ptCount val="8"/>
                <c:pt idx="0">
                  <c:v>-0.35197550423498358</c:v>
                </c:pt>
                <c:pt idx="1">
                  <c:v>1.5984272796354275</c:v>
                </c:pt>
                <c:pt idx="2">
                  <c:v>3.1655600655445211</c:v>
                </c:pt>
                <c:pt idx="3">
                  <c:v>3.1065504037753824</c:v>
                </c:pt>
                <c:pt idx="4">
                  <c:v>2.8057353589688239</c:v>
                </c:pt>
                <c:pt idx="5">
                  <c:v>2.8109411062914367</c:v>
                </c:pt>
                <c:pt idx="6">
                  <c:v>-0.10912403668142574</c:v>
                </c:pt>
                <c:pt idx="7">
                  <c:v>-0.54109476281724667</c:v>
                </c:pt>
              </c:numCache>
            </c:numRef>
          </c:yVal>
          <c:smooth val="1"/>
          <c:extLst>
            <c:ext xmlns:c16="http://schemas.microsoft.com/office/drawing/2014/chart" uri="{C3380CC4-5D6E-409C-BE32-E72D297353CC}">
              <c16:uniqueId val="{00000001-8672-4275-9B61-E171AE166D2B}"/>
            </c:ext>
          </c:extLst>
        </c:ser>
        <c:dLbls>
          <c:showLegendKey val="0"/>
          <c:showVal val="0"/>
          <c:showCatName val="0"/>
          <c:showSerName val="0"/>
          <c:showPercent val="0"/>
          <c:showBubbleSize val="0"/>
        </c:dLbls>
        <c:axId val="833018048"/>
        <c:axId val="833019360"/>
      </c:scatterChart>
      <c:valAx>
        <c:axId val="833018048"/>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9360"/>
        <c:crosses val="autoZero"/>
        <c:crossBetween val="midCat"/>
      </c:valAx>
      <c:valAx>
        <c:axId val="833019360"/>
        <c:scaling>
          <c:orientation val="minMax"/>
          <c:min val="-2"/>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804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0"/>
          <c:order val="0"/>
          <c:tx>
            <c:strRef>
              <c:f>'Forward collapse simulation'!$B$144</c:f>
              <c:strCache>
                <c:ptCount val="1"/>
                <c:pt idx="0">
                  <c:v>1.7</c:v>
                </c:pt>
              </c:strCache>
            </c:strRef>
          </c:tx>
          <c:spPr>
            <a:ln w="19050" cap="rnd">
              <a:solidFill>
                <a:schemeClr val="accent1"/>
              </a:solidFill>
              <a:round/>
            </a:ln>
            <a:effectLst/>
          </c:spPr>
          <c:marker>
            <c:symbol val="circle"/>
            <c:size val="3"/>
            <c:spPr>
              <a:solidFill>
                <a:schemeClr val="accent1"/>
              </a:solidFill>
              <a:ln w="9525">
                <a:solidFill>
                  <a:schemeClr val="accent1"/>
                </a:solidFill>
              </a:ln>
              <a:effectLst/>
            </c:spPr>
          </c:marker>
          <c:xVal>
            <c:numRef>
              <c:f>'Forward collapse simulation'!$M$134:$M$153</c:f>
              <c:numCache>
                <c:formatCode>0.00</c:formatCode>
                <c:ptCount val="20"/>
                <c:pt idx="0">
                  <c:v>-0.32579022912593991</c:v>
                </c:pt>
                <c:pt idx="1">
                  <c:v>-0.61769840867163661</c:v>
                </c:pt>
                <c:pt idx="2">
                  <c:v>-0.92398588601839338</c:v>
                </c:pt>
                <c:pt idx="3">
                  <c:v>-1.6469594489869117</c:v>
                </c:pt>
                <c:pt idx="4">
                  <c:v>-2.1857418239290358</c:v>
                </c:pt>
                <c:pt idx="5">
                  <c:v>-2.1765383298104908</c:v>
                </c:pt>
                <c:pt idx="6">
                  <c:v>-2.1430407649209164</c:v>
                </c:pt>
                <c:pt idx="7">
                  <c:v>-1.6358374409040859</c:v>
                </c:pt>
                <c:pt idx="8">
                  <c:v>-0.92000960339873561</c:v>
                </c:pt>
                <c:pt idx="9">
                  <c:v>-0.47433937746557608</c:v>
                </c:pt>
                <c:pt idx="10">
                  <c:v>-0.1379225495781658</c:v>
                </c:pt>
                <c:pt idx="11">
                  <c:v>0.5378624034750944</c:v>
                </c:pt>
                <c:pt idx="12">
                  <c:v>1.3173423220509028</c:v>
                </c:pt>
                <c:pt idx="13">
                  <c:v>1.9900743941422583</c:v>
                </c:pt>
                <c:pt idx="14">
                  <c:v>5.1908528015704274</c:v>
                </c:pt>
                <c:pt idx="15">
                  <c:v>6.7642380625608913</c:v>
                </c:pt>
                <c:pt idx="16">
                  <c:v>4.3607059244962683</c:v>
                </c:pt>
                <c:pt idx="17">
                  <c:v>2.4386165558005564</c:v>
                </c:pt>
                <c:pt idx="18">
                  <c:v>1.2610930417471093</c:v>
                </c:pt>
                <c:pt idx="19">
                  <c:v>0.57193441697761027</c:v>
                </c:pt>
              </c:numCache>
            </c:numRef>
          </c:xVal>
          <c:yVal>
            <c:numRef>
              <c:f>'Forward collapse simulation'!$N$134:$N$153</c:f>
              <c:numCache>
                <c:formatCode>0.00</c:formatCode>
                <c:ptCount val="20"/>
                <c:pt idx="0">
                  <c:v>-0.82285219001110255</c:v>
                </c:pt>
                <c:pt idx="1">
                  <c:v>-1.1563605302519313</c:v>
                </c:pt>
                <c:pt idx="2">
                  <c:v>-0.92721684758140821</c:v>
                </c:pt>
                <c:pt idx="3">
                  <c:v>-0.89199415547005001</c:v>
                </c:pt>
                <c:pt idx="4">
                  <c:v>-0.53808333845917522</c:v>
                </c:pt>
                <c:pt idx="5">
                  <c:v>4.4831895629791299E-2</c:v>
                </c:pt>
                <c:pt idx="6">
                  <c:v>0.53988543218647123</c:v>
                </c:pt>
                <c:pt idx="7">
                  <c:v>0.88523209777796241</c:v>
                </c:pt>
                <c:pt idx="8">
                  <c:v>1.0232098170239088</c:v>
                </c:pt>
                <c:pt idx="9">
                  <c:v>1.1131496552510671</c:v>
                </c:pt>
                <c:pt idx="10">
                  <c:v>1.1829870541632561</c:v>
                </c:pt>
                <c:pt idx="11">
                  <c:v>1.1846117654860577</c:v>
                </c:pt>
                <c:pt idx="12">
                  <c:v>1.2310232355782467</c:v>
                </c:pt>
                <c:pt idx="13">
                  <c:v>1.1610425943001932</c:v>
                </c:pt>
                <c:pt idx="14">
                  <c:v>0.75171283907383857</c:v>
                </c:pt>
                <c:pt idx="15">
                  <c:v>-0.70617592213447866</c:v>
                </c:pt>
                <c:pt idx="16">
                  <c:v>-0.87689671003097391</c:v>
                </c:pt>
                <c:pt idx="17">
                  <c:v>-0.91321700256589167</c:v>
                </c:pt>
                <c:pt idx="18">
                  <c:v>-0.81771225994051433</c:v>
                </c:pt>
                <c:pt idx="19">
                  <c:v>-0.76229916874969827</c:v>
                </c:pt>
              </c:numCache>
            </c:numRef>
          </c:yVal>
          <c:smooth val="1"/>
          <c:extLst>
            <c:ext xmlns:c16="http://schemas.microsoft.com/office/drawing/2014/chart" uri="{C3380CC4-5D6E-409C-BE32-E72D297353CC}">
              <c16:uniqueId val="{00000000-D3B9-4462-B72D-045BCB9D0B28}"/>
            </c:ext>
          </c:extLst>
        </c:ser>
        <c:ser>
          <c:idx val="1"/>
          <c:order val="1"/>
          <c:tx>
            <c:v>Post-collapse morphology</c:v>
          </c:tx>
          <c:spPr>
            <a:ln w="19050" cap="rnd">
              <a:solidFill>
                <a:schemeClr val="accent2"/>
              </a:solidFill>
              <a:round/>
            </a:ln>
            <a:effectLst/>
          </c:spPr>
          <c:marker>
            <c:symbol val="circle"/>
            <c:size val="3"/>
            <c:spPr>
              <a:solidFill>
                <a:schemeClr val="accent2"/>
              </a:solidFill>
              <a:ln w="9525">
                <a:solidFill>
                  <a:schemeClr val="accent2"/>
                </a:solidFill>
              </a:ln>
              <a:effectLst/>
            </c:spPr>
          </c:marker>
          <c:xVal>
            <c:numRef>
              <c:f>'Forward collapse simulation'!$AB$134:$AB$153</c:f>
              <c:numCache>
                <c:formatCode>#,##0.00</c:formatCode>
                <c:ptCount val="20"/>
                <c:pt idx="0">
                  <c:v>-0.32579022912593991</c:v>
                </c:pt>
                <c:pt idx="1">
                  <c:v>-0.61769840867163661</c:v>
                </c:pt>
                <c:pt idx="2">
                  <c:v>-0.92398588601839338</c:v>
                </c:pt>
                <c:pt idx="3">
                  <c:v>-1.6469594489869117</c:v>
                </c:pt>
                <c:pt idx="4">
                  <c:v>-2.1857418239290358</c:v>
                </c:pt>
                <c:pt idx="5">
                  <c:v>-2.1765383298104908</c:v>
                </c:pt>
                <c:pt idx="6">
                  <c:v>-2.1430407649209164</c:v>
                </c:pt>
                <c:pt idx="7">
                  <c:v>-1.6358374409040859</c:v>
                </c:pt>
                <c:pt idx="8">
                  <c:v>-0.92000960339873561</c:v>
                </c:pt>
                <c:pt idx="9">
                  <c:v>-0.47433937746557608</c:v>
                </c:pt>
                <c:pt idx="10">
                  <c:v>-0.1379225495781658</c:v>
                </c:pt>
                <c:pt idx="11">
                  <c:v>0.5378624034750944</c:v>
                </c:pt>
                <c:pt idx="12">
                  <c:v>1.3173423220509028</c:v>
                </c:pt>
                <c:pt idx="13">
                  <c:v>1.9900743941422583</c:v>
                </c:pt>
                <c:pt idx="14">
                  <c:v>5.1908528015704274</c:v>
                </c:pt>
                <c:pt idx="15">
                  <c:v>6.7642380625608913</c:v>
                </c:pt>
                <c:pt idx="16">
                  <c:v>4.3607059244962683</c:v>
                </c:pt>
                <c:pt idx="17">
                  <c:v>2.4386165558005564</c:v>
                </c:pt>
                <c:pt idx="18">
                  <c:v>1.2610930417471093</c:v>
                </c:pt>
                <c:pt idx="19">
                  <c:v>0.57193441697761027</c:v>
                </c:pt>
              </c:numCache>
            </c:numRef>
          </c:xVal>
          <c:yVal>
            <c:numRef>
              <c:f>'Forward collapse simulation'!$AC$134:$AC$153</c:f>
              <c:numCache>
                <c:formatCode>0.00</c:formatCode>
                <c:ptCount val="20"/>
                <c:pt idx="0">
                  <c:v>-0.82285219001110255</c:v>
                </c:pt>
                <c:pt idx="1">
                  <c:v>-1.1563605302519313</c:v>
                </c:pt>
                <c:pt idx="2">
                  <c:v>-0.92721684758140821</c:v>
                </c:pt>
                <c:pt idx="3">
                  <c:v>-0.89199415547005001</c:v>
                </c:pt>
                <c:pt idx="4">
                  <c:v>-0.53808333845917522</c:v>
                </c:pt>
                <c:pt idx="5">
                  <c:v>3.5408397023004756</c:v>
                </c:pt>
                <c:pt idx="6">
                  <c:v>5.476720695999731</c:v>
                </c:pt>
                <c:pt idx="7">
                  <c:v>6.8271807912978</c:v>
                </c:pt>
                <c:pt idx="8">
                  <c:v>7.3667354546177704</c:v>
                </c:pt>
                <c:pt idx="9">
                  <c:v>7.7184404936553141</c:v>
                </c:pt>
                <c:pt idx="10">
                  <c:v>7.991535993879098</c:v>
                </c:pt>
                <c:pt idx="11">
                  <c:v>7.9978893426339353</c:v>
                </c:pt>
                <c:pt idx="12">
                  <c:v>8.1793789719496584</c:v>
                </c:pt>
                <c:pt idx="13">
                  <c:v>7.9057233299369729</c:v>
                </c:pt>
                <c:pt idx="14">
                  <c:v>6.3050607050219734</c:v>
                </c:pt>
                <c:pt idx="15">
                  <c:v>-0.70617592213447866</c:v>
                </c:pt>
                <c:pt idx="16">
                  <c:v>-0.87689671003097391</c:v>
                </c:pt>
                <c:pt idx="17">
                  <c:v>-0.91321700256589167</c:v>
                </c:pt>
                <c:pt idx="18">
                  <c:v>-0.81771225994051433</c:v>
                </c:pt>
                <c:pt idx="19">
                  <c:v>-0.76229916874969827</c:v>
                </c:pt>
              </c:numCache>
            </c:numRef>
          </c:yVal>
          <c:smooth val="1"/>
          <c:extLst>
            <c:ext xmlns:c16="http://schemas.microsoft.com/office/drawing/2014/chart" uri="{C3380CC4-5D6E-409C-BE32-E72D297353CC}">
              <c16:uniqueId val="{00000001-D3B9-4462-B72D-045BCB9D0B28}"/>
            </c:ext>
          </c:extLst>
        </c:ser>
        <c:dLbls>
          <c:showLegendKey val="0"/>
          <c:showVal val="0"/>
          <c:showCatName val="0"/>
          <c:showSerName val="0"/>
          <c:showPercent val="0"/>
          <c:showBubbleSize val="0"/>
        </c:dLbls>
        <c:axId val="833018048"/>
        <c:axId val="833019360"/>
      </c:scatterChart>
      <c:valAx>
        <c:axId val="833018048"/>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9360"/>
        <c:crosses val="autoZero"/>
        <c:crossBetween val="midCat"/>
      </c:valAx>
      <c:valAx>
        <c:axId val="833019360"/>
        <c:scaling>
          <c:orientation val="minMax"/>
          <c:min val="-2"/>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804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0"/>
          <c:order val="0"/>
          <c:tx>
            <c:strRef>
              <c:f>'Forward collapse simulation'!$B$163</c:f>
              <c:strCache>
                <c:ptCount val="1"/>
                <c:pt idx="0">
                  <c:v>1.8</c:v>
                </c:pt>
              </c:strCache>
            </c:strRef>
          </c:tx>
          <c:spPr>
            <a:ln w="19050" cap="rnd">
              <a:solidFill>
                <a:schemeClr val="accent1"/>
              </a:solidFill>
              <a:round/>
            </a:ln>
            <a:effectLst/>
          </c:spPr>
          <c:marker>
            <c:symbol val="circle"/>
            <c:size val="3"/>
            <c:spPr>
              <a:solidFill>
                <a:schemeClr val="accent1"/>
              </a:solidFill>
              <a:ln w="9525">
                <a:solidFill>
                  <a:schemeClr val="accent1"/>
                </a:solidFill>
              </a:ln>
              <a:effectLst/>
            </c:spPr>
          </c:marker>
          <c:xVal>
            <c:numRef>
              <c:f>'Forward collapse simulation'!$M$155:$M$179</c:f>
              <c:numCache>
                <c:formatCode>0.00</c:formatCode>
                <c:ptCount val="25"/>
                <c:pt idx="0">
                  <c:v>-0.73692102746019672</c:v>
                </c:pt>
                <c:pt idx="1">
                  <c:v>-1.9103081531863411</c:v>
                </c:pt>
                <c:pt idx="2">
                  <c:v>-4.0780866154003776</c:v>
                </c:pt>
                <c:pt idx="3">
                  <c:v>-6.8772449566247147</c:v>
                </c:pt>
                <c:pt idx="4">
                  <c:v>-11.014758651205643</c:v>
                </c:pt>
                <c:pt idx="5">
                  <c:v>-10.864300911010023</c:v>
                </c:pt>
                <c:pt idx="6">
                  <c:v>-8.14585233689413</c:v>
                </c:pt>
                <c:pt idx="7">
                  <c:v>-6.0829279353805727</c:v>
                </c:pt>
                <c:pt idx="8">
                  <c:v>-3.5461324905811376</c:v>
                </c:pt>
                <c:pt idx="9">
                  <c:v>-2.14709726158625</c:v>
                </c:pt>
                <c:pt idx="10">
                  <c:v>-0.92209496948284053</c:v>
                </c:pt>
                <c:pt idx="11">
                  <c:v>0.43090634704193681</c:v>
                </c:pt>
                <c:pt idx="12">
                  <c:v>1.675616489370372</c:v>
                </c:pt>
                <c:pt idx="13">
                  <c:v>2.8941401661270532</c:v>
                </c:pt>
                <c:pt idx="14">
                  <c:v>3.9101405150129303</c:v>
                </c:pt>
                <c:pt idx="15">
                  <c:v>4.1820789648117733</c:v>
                </c:pt>
                <c:pt idx="16">
                  <c:v>11.278266749088351</c:v>
                </c:pt>
                <c:pt idx="17">
                  <c:v>12.420993189425275</c:v>
                </c:pt>
                <c:pt idx="18">
                  <c:v>9.9110706429336002</c:v>
                </c:pt>
                <c:pt idx="19">
                  <c:v>8.1524163602476367</c:v>
                </c:pt>
                <c:pt idx="20">
                  <c:v>6.0082207487201424</c:v>
                </c:pt>
                <c:pt idx="21">
                  <c:v>3.5425651578324429</c:v>
                </c:pt>
                <c:pt idx="22">
                  <c:v>2.0972857290323206</c:v>
                </c:pt>
                <c:pt idx="23">
                  <c:v>1.2786957689208578</c:v>
                </c:pt>
                <c:pt idx="24">
                  <c:v>0.63493135509691101</c:v>
                </c:pt>
              </c:numCache>
            </c:numRef>
          </c:xVal>
          <c:yVal>
            <c:numRef>
              <c:f>'Forward collapse simulation'!$N$155:$N$179</c:f>
              <c:numCache>
                <c:formatCode>0.00</c:formatCode>
                <c:ptCount val="25"/>
                <c:pt idx="0">
                  <c:v>-1.0009977019389247</c:v>
                </c:pt>
                <c:pt idx="1">
                  <c:v>-1.0251569440187154</c:v>
                </c:pt>
                <c:pt idx="2">
                  <c:v>-0.8802235836946718</c:v>
                </c:pt>
                <c:pt idx="3">
                  <c:v>-0.72161402881313508</c:v>
                </c:pt>
                <c:pt idx="4">
                  <c:v>-0.51944283197522967</c:v>
                </c:pt>
                <c:pt idx="5">
                  <c:v>0.79019916162116244</c:v>
                </c:pt>
                <c:pt idx="6">
                  <c:v>2.0506315382136386</c:v>
                </c:pt>
                <c:pt idx="7">
                  <c:v>2.4047180152705336</c:v>
                </c:pt>
                <c:pt idx="8">
                  <c:v>2.7230103487215795</c:v>
                </c:pt>
                <c:pt idx="9">
                  <c:v>2.8921233288518011</c:v>
                </c:pt>
                <c:pt idx="10">
                  <c:v>2.6024722606119055</c:v>
                </c:pt>
                <c:pt idx="11">
                  <c:v>2.8627512501226815</c:v>
                </c:pt>
                <c:pt idx="12">
                  <c:v>2.9664723798731227</c:v>
                </c:pt>
                <c:pt idx="13">
                  <c:v>2.5389865495528081</c:v>
                </c:pt>
                <c:pt idx="14">
                  <c:v>1.8969757913200729</c:v>
                </c:pt>
                <c:pt idx="15">
                  <c:v>1.2292666643486641</c:v>
                </c:pt>
                <c:pt idx="16">
                  <c:v>0.85989542178573775</c:v>
                </c:pt>
                <c:pt idx="17">
                  <c:v>1.3007238406073793E-2</c:v>
                </c:pt>
                <c:pt idx="18">
                  <c:v>-0.71738951119998573</c:v>
                </c:pt>
                <c:pt idx="19">
                  <c:v>-0.97067372951300523</c:v>
                </c:pt>
                <c:pt idx="20">
                  <c:v>-1.0248455662434073</c:v>
                </c:pt>
                <c:pt idx="21">
                  <c:v>-0.81005438244083217</c:v>
                </c:pt>
                <c:pt idx="22">
                  <c:v>-0.83122113230918715</c:v>
                </c:pt>
                <c:pt idx="23">
                  <c:v>-0.96007194029608856</c:v>
                </c:pt>
                <c:pt idx="24">
                  <c:v>-0.93112360850469278</c:v>
                </c:pt>
              </c:numCache>
            </c:numRef>
          </c:yVal>
          <c:smooth val="1"/>
          <c:extLst>
            <c:ext xmlns:c16="http://schemas.microsoft.com/office/drawing/2014/chart" uri="{C3380CC4-5D6E-409C-BE32-E72D297353CC}">
              <c16:uniqueId val="{00000000-D3B9-4462-B72D-045BCB9D0B28}"/>
            </c:ext>
          </c:extLst>
        </c:ser>
        <c:ser>
          <c:idx val="1"/>
          <c:order val="1"/>
          <c:tx>
            <c:v>Post-collapse morphology</c:v>
          </c:tx>
          <c:spPr>
            <a:ln w="19050" cap="rnd">
              <a:solidFill>
                <a:schemeClr val="accent2"/>
              </a:solidFill>
              <a:round/>
            </a:ln>
            <a:effectLst/>
          </c:spPr>
          <c:marker>
            <c:symbol val="circle"/>
            <c:size val="3"/>
            <c:spPr>
              <a:solidFill>
                <a:schemeClr val="accent2"/>
              </a:solidFill>
              <a:ln w="9525">
                <a:solidFill>
                  <a:schemeClr val="accent2"/>
                </a:solidFill>
              </a:ln>
              <a:effectLst/>
            </c:spPr>
          </c:marker>
          <c:xVal>
            <c:numRef>
              <c:f>'Forward collapse simulation'!$AB$155:$AB$179</c:f>
              <c:numCache>
                <c:formatCode>#,##0.00</c:formatCode>
                <c:ptCount val="25"/>
                <c:pt idx="0">
                  <c:v>-0.73692102746019672</c:v>
                </c:pt>
                <c:pt idx="1">
                  <c:v>-1.9103081531863411</c:v>
                </c:pt>
                <c:pt idx="2">
                  <c:v>-4.0780866154003776</c:v>
                </c:pt>
                <c:pt idx="3">
                  <c:v>-6.8772449566247147</c:v>
                </c:pt>
                <c:pt idx="4">
                  <c:v>-11.014758651205643</c:v>
                </c:pt>
                <c:pt idx="5">
                  <c:v>-10.864300911010023</c:v>
                </c:pt>
                <c:pt idx="6">
                  <c:v>-8.14585233689413</c:v>
                </c:pt>
                <c:pt idx="7">
                  <c:v>-6.0829279353805727</c:v>
                </c:pt>
                <c:pt idx="8">
                  <c:v>-3.5461324905811376</c:v>
                </c:pt>
                <c:pt idx="9">
                  <c:v>-2.14709726158625</c:v>
                </c:pt>
                <c:pt idx="10">
                  <c:v>-0.92209496948284053</c:v>
                </c:pt>
                <c:pt idx="11">
                  <c:v>0.43090634704193681</c:v>
                </c:pt>
                <c:pt idx="12">
                  <c:v>1.675616489370372</c:v>
                </c:pt>
                <c:pt idx="13">
                  <c:v>2.8941401661270532</c:v>
                </c:pt>
                <c:pt idx="14">
                  <c:v>3.9101405150129303</c:v>
                </c:pt>
                <c:pt idx="15">
                  <c:v>4.1820789648117733</c:v>
                </c:pt>
                <c:pt idx="16">
                  <c:v>11.278266749088351</c:v>
                </c:pt>
                <c:pt idx="17">
                  <c:v>12.420993189425275</c:v>
                </c:pt>
                <c:pt idx="18">
                  <c:v>9.9110706429336002</c:v>
                </c:pt>
                <c:pt idx="19">
                  <c:v>8.1524163602476367</c:v>
                </c:pt>
                <c:pt idx="20">
                  <c:v>6.0082207487201424</c:v>
                </c:pt>
                <c:pt idx="21">
                  <c:v>3.5425651578324429</c:v>
                </c:pt>
                <c:pt idx="22">
                  <c:v>2.0972857290323206</c:v>
                </c:pt>
                <c:pt idx="23">
                  <c:v>1.2786957689208578</c:v>
                </c:pt>
                <c:pt idx="24">
                  <c:v>0.63493135509691101</c:v>
                </c:pt>
              </c:numCache>
            </c:numRef>
          </c:xVal>
          <c:yVal>
            <c:numRef>
              <c:f>'Forward collapse simulation'!$AC$155:$AC$179</c:f>
              <c:numCache>
                <c:formatCode>0.00</c:formatCode>
                <c:ptCount val="25"/>
                <c:pt idx="0">
                  <c:v>-1.0009977019389247</c:v>
                </c:pt>
                <c:pt idx="1">
                  <c:v>-1.0251569440187154</c:v>
                </c:pt>
                <c:pt idx="2">
                  <c:v>-0.8802235836946718</c:v>
                </c:pt>
                <c:pt idx="3">
                  <c:v>-0.72161402881313508</c:v>
                </c:pt>
                <c:pt idx="4">
                  <c:v>-0.51944283197522967</c:v>
                </c:pt>
                <c:pt idx="5">
                  <c:v>6.0736982750506554</c:v>
                </c:pt>
                <c:pt idx="6">
                  <c:v>11.002553240233174</c:v>
                </c:pt>
                <c:pt idx="7">
                  <c:v>12.38718991170939</c:v>
                </c:pt>
                <c:pt idx="8">
                  <c:v>13.631855454458256</c:v>
                </c:pt>
                <c:pt idx="9">
                  <c:v>14.293162928997331</c:v>
                </c:pt>
                <c:pt idx="10">
                  <c:v>13.160497557671173</c:v>
                </c:pt>
                <c:pt idx="11">
                  <c:v>14.17830494948943</c:v>
                </c:pt>
                <c:pt idx="12">
                  <c:v>14.58390100911056</c:v>
                </c:pt>
                <c:pt idx="13">
                  <c:v>12.912240000992316</c:v>
                </c:pt>
                <c:pt idx="14">
                  <c:v>10.401690468798636</c:v>
                </c:pt>
                <c:pt idx="15">
                  <c:v>7.7906488081044687</c:v>
                </c:pt>
                <c:pt idx="16">
                  <c:v>6.3462418595748158</c:v>
                </c:pt>
                <c:pt idx="17">
                  <c:v>3.0345298588961311</c:v>
                </c:pt>
                <c:pt idx="18">
                  <c:v>-0.71738951119998573</c:v>
                </c:pt>
                <c:pt idx="19">
                  <c:v>-0.97067372951300523</c:v>
                </c:pt>
                <c:pt idx="20">
                  <c:v>-1.0248455662434073</c:v>
                </c:pt>
                <c:pt idx="21">
                  <c:v>-0.81005438244083217</c:v>
                </c:pt>
                <c:pt idx="22">
                  <c:v>-0.83122113230918715</c:v>
                </c:pt>
                <c:pt idx="23">
                  <c:v>-0.96007194029608856</c:v>
                </c:pt>
                <c:pt idx="24">
                  <c:v>-0.93112360850469278</c:v>
                </c:pt>
              </c:numCache>
            </c:numRef>
          </c:yVal>
          <c:smooth val="1"/>
          <c:extLst>
            <c:ext xmlns:c16="http://schemas.microsoft.com/office/drawing/2014/chart" uri="{C3380CC4-5D6E-409C-BE32-E72D297353CC}">
              <c16:uniqueId val="{00000001-D3B9-4462-B72D-045BCB9D0B28}"/>
            </c:ext>
          </c:extLst>
        </c:ser>
        <c:dLbls>
          <c:showLegendKey val="0"/>
          <c:showVal val="0"/>
          <c:showCatName val="0"/>
          <c:showSerName val="0"/>
          <c:showPercent val="0"/>
          <c:showBubbleSize val="0"/>
        </c:dLbls>
        <c:axId val="833018048"/>
        <c:axId val="833019360"/>
      </c:scatterChart>
      <c:valAx>
        <c:axId val="833018048"/>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9360"/>
        <c:crosses val="autoZero"/>
        <c:crossBetween val="midCat"/>
      </c:valAx>
      <c:valAx>
        <c:axId val="833019360"/>
        <c:scaling>
          <c:orientation val="minMax"/>
          <c:min val="-2"/>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804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0"/>
          <c:order val="0"/>
          <c:tx>
            <c:strRef>
              <c:f>'Forward collapse simulation'!$B$193</c:f>
              <c:strCache>
                <c:ptCount val="1"/>
                <c:pt idx="0">
                  <c:v>1.9</c:v>
                </c:pt>
              </c:strCache>
            </c:strRef>
          </c:tx>
          <c:spPr>
            <a:ln w="19050" cap="rnd">
              <a:solidFill>
                <a:schemeClr val="accent1"/>
              </a:solidFill>
              <a:round/>
            </a:ln>
            <a:effectLst/>
          </c:spPr>
          <c:marker>
            <c:symbol val="circle"/>
            <c:size val="3"/>
            <c:spPr>
              <a:solidFill>
                <a:schemeClr val="accent1"/>
              </a:solidFill>
              <a:ln w="9525">
                <a:solidFill>
                  <a:schemeClr val="accent1"/>
                </a:solidFill>
              </a:ln>
              <a:effectLst/>
            </c:spPr>
          </c:marker>
          <c:xVal>
            <c:numRef>
              <c:f>'Forward collapse simulation'!$M$181:$M$207</c:f>
              <c:numCache>
                <c:formatCode>0.00</c:formatCode>
                <c:ptCount val="27"/>
                <c:pt idx="0">
                  <c:v>-0.61900000000000011</c:v>
                </c:pt>
                <c:pt idx="1">
                  <c:v>-1.3562640988035537</c:v>
                </c:pt>
                <c:pt idx="2">
                  <c:v>-4.152687147529158</c:v>
                </c:pt>
                <c:pt idx="3">
                  <c:v>-7.345902854358247</c:v>
                </c:pt>
                <c:pt idx="4">
                  <c:v>-13.056713570709819</c:v>
                </c:pt>
                <c:pt idx="5">
                  <c:v>-17.185871235354966</c:v>
                </c:pt>
                <c:pt idx="6">
                  <c:v>-13.591201179527259</c:v>
                </c:pt>
                <c:pt idx="7">
                  <c:v>-12.121099678013469</c:v>
                </c:pt>
                <c:pt idx="8">
                  <c:v>-10.35046873510702</c:v>
                </c:pt>
                <c:pt idx="9">
                  <c:v>-5.8515801009343447</c:v>
                </c:pt>
                <c:pt idx="10">
                  <c:v>-3.4620412011089567</c:v>
                </c:pt>
                <c:pt idx="11">
                  <c:v>-1.9025249127182804</c:v>
                </c:pt>
                <c:pt idx="12">
                  <c:v>-1.1912007492909249</c:v>
                </c:pt>
                <c:pt idx="13">
                  <c:v>1.7688721540538634</c:v>
                </c:pt>
                <c:pt idx="14">
                  <c:v>2.4401853584852322</c:v>
                </c:pt>
                <c:pt idx="15">
                  <c:v>4.8514234487568739</c:v>
                </c:pt>
                <c:pt idx="16">
                  <c:v>9.2057132944842817</c:v>
                </c:pt>
                <c:pt idx="17">
                  <c:v>9.4448778773636217</c:v>
                </c:pt>
                <c:pt idx="18">
                  <c:v>9.7403957240723322</c:v>
                </c:pt>
                <c:pt idx="19">
                  <c:v>11.771142737819085</c:v>
                </c:pt>
                <c:pt idx="20">
                  <c:v>12.244760720214396</c:v>
                </c:pt>
                <c:pt idx="21">
                  <c:v>11.123369563589671</c:v>
                </c:pt>
                <c:pt idx="22">
                  <c:v>8.2410538577556309</c:v>
                </c:pt>
                <c:pt idx="23">
                  <c:v>6.0892344339969178</c:v>
                </c:pt>
                <c:pt idx="24">
                  <c:v>3.2015620000169216</c:v>
                </c:pt>
                <c:pt idx="25">
                  <c:v>1.8962735627890757</c:v>
                </c:pt>
                <c:pt idx="26">
                  <c:v>0.82308574898207376</c:v>
                </c:pt>
              </c:numCache>
            </c:numRef>
          </c:xVal>
          <c:yVal>
            <c:numRef>
              <c:f>'Forward collapse simulation'!$N$181:$N$207</c:f>
              <c:numCache>
                <c:formatCode>0.00</c:formatCode>
                <c:ptCount val="27"/>
                <c:pt idx="0">
                  <c:v>-1.0721394498851349</c:v>
                </c:pt>
                <c:pt idx="1">
                  <c:v>-1.1481623118255466</c:v>
                </c:pt>
                <c:pt idx="2">
                  <c:v>-0.93661008682703339</c:v>
                </c:pt>
                <c:pt idx="3">
                  <c:v>-1.1858297746014639</c:v>
                </c:pt>
                <c:pt idx="4">
                  <c:v>-1.1239464989233547</c:v>
                </c:pt>
                <c:pt idx="5">
                  <c:v>-0.49505442306755382</c:v>
                </c:pt>
                <c:pt idx="6">
                  <c:v>1.265602819851827</c:v>
                </c:pt>
                <c:pt idx="7">
                  <c:v>1.8201625190245483</c:v>
                </c:pt>
                <c:pt idx="8">
                  <c:v>2.1529005930539564</c:v>
                </c:pt>
                <c:pt idx="9">
                  <c:v>2.9982720560931768</c:v>
                </c:pt>
                <c:pt idx="10">
                  <c:v>2.9999719535062419</c:v>
                </c:pt>
                <c:pt idx="11">
                  <c:v>3.1488791587620981</c:v>
                </c:pt>
                <c:pt idx="12">
                  <c:v>4.8827980477272179</c:v>
                </c:pt>
                <c:pt idx="13">
                  <c:v>4.6370745414121659</c:v>
                </c:pt>
                <c:pt idx="14">
                  <c:v>4.4350128992184796</c:v>
                </c:pt>
                <c:pt idx="15">
                  <c:v>4.6816935526422441</c:v>
                </c:pt>
                <c:pt idx="16">
                  <c:v>5.2104631981960443</c:v>
                </c:pt>
                <c:pt idx="17">
                  <c:v>4.8623462321894806</c:v>
                </c:pt>
                <c:pt idx="18">
                  <c:v>3.4818137713659252</c:v>
                </c:pt>
                <c:pt idx="19">
                  <c:v>2.9698145810620948</c:v>
                </c:pt>
                <c:pt idx="20">
                  <c:v>1.7557718828750599</c:v>
                </c:pt>
                <c:pt idx="21">
                  <c:v>0.11842952253105425</c:v>
                </c:pt>
                <c:pt idx="22">
                  <c:v>-0.8123991097798251</c:v>
                </c:pt>
                <c:pt idx="23">
                  <c:v>-1.037570724252681</c:v>
                </c:pt>
                <c:pt idx="24">
                  <c:v>-0.7958654157881514</c:v>
                </c:pt>
                <c:pt idx="25">
                  <c:v>-0.97664506094446868</c:v>
                </c:pt>
                <c:pt idx="26">
                  <c:v>-1.0281142202219646</c:v>
                </c:pt>
              </c:numCache>
            </c:numRef>
          </c:yVal>
          <c:smooth val="1"/>
          <c:extLst>
            <c:ext xmlns:c16="http://schemas.microsoft.com/office/drawing/2014/chart" uri="{C3380CC4-5D6E-409C-BE32-E72D297353CC}">
              <c16:uniqueId val="{00000000-D3B9-4462-B72D-045BCB9D0B28}"/>
            </c:ext>
          </c:extLst>
        </c:ser>
        <c:ser>
          <c:idx val="1"/>
          <c:order val="1"/>
          <c:tx>
            <c:v>Post-collapse morphology</c:v>
          </c:tx>
          <c:spPr>
            <a:ln w="19050" cap="rnd">
              <a:solidFill>
                <a:schemeClr val="accent2"/>
              </a:solidFill>
              <a:round/>
            </a:ln>
            <a:effectLst/>
          </c:spPr>
          <c:marker>
            <c:symbol val="circle"/>
            <c:size val="3"/>
            <c:spPr>
              <a:solidFill>
                <a:schemeClr val="accent2"/>
              </a:solidFill>
              <a:ln w="9525">
                <a:solidFill>
                  <a:schemeClr val="accent2"/>
                </a:solidFill>
              </a:ln>
              <a:effectLst/>
            </c:spPr>
          </c:marker>
          <c:xVal>
            <c:numRef>
              <c:f>'Forward collapse simulation'!$AB$181:$AB$207</c:f>
              <c:numCache>
                <c:formatCode>#,##0.00</c:formatCode>
                <c:ptCount val="27"/>
                <c:pt idx="0">
                  <c:v>-0.61900000000000011</c:v>
                </c:pt>
                <c:pt idx="1">
                  <c:v>-1.3562640988035537</c:v>
                </c:pt>
                <c:pt idx="2">
                  <c:v>-4.152687147529158</c:v>
                </c:pt>
                <c:pt idx="3">
                  <c:v>-7.345902854358247</c:v>
                </c:pt>
                <c:pt idx="4">
                  <c:v>-13.056713570709819</c:v>
                </c:pt>
                <c:pt idx="5">
                  <c:v>-17.185871235354966</c:v>
                </c:pt>
                <c:pt idx="6">
                  <c:v>-13.591201179527259</c:v>
                </c:pt>
                <c:pt idx="7">
                  <c:v>-12.121099678013469</c:v>
                </c:pt>
                <c:pt idx="8">
                  <c:v>-10.35046873510702</c:v>
                </c:pt>
                <c:pt idx="9">
                  <c:v>-5.8515801009343447</c:v>
                </c:pt>
                <c:pt idx="10">
                  <c:v>-3.4620412011089567</c:v>
                </c:pt>
                <c:pt idx="11">
                  <c:v>-1.9025249127182804</c:v>
                </c:pt>
                <c:pt idx="12">
                  <c:v>-1.1912007492909249</c:v>
                </c:pt>
                <c:pt idx="13">
                  <c:v>1.7688721540538634</c:v>
                </c:pt>
                <c:pt idx="14">
                  <c:v>2.4401853584852322</c:v>
                </c:pt>
                <c:pt idx="15">
                  <c:v>4.8514234487568739</c:v>
                </c:pt>
                <c:pt idx="16">
                  <c:v>9.2057132944842817</c:v>
                </c:pt>
                <c:pt idx="17">
                  <c:v>9.4448778773636217</c:v>
                </c:pt>
                <c:pt idx="18">
                  <c:v>9.7403957240723322</c:v>
                </c:pt>
                <c:pt idx="19">
                  <c:v>11.771142737819085</c:v>
                </c:pt>
                <c:pt idx="20">
                  <c:v>12.244760720214396</c:v>
                </c:pt>
                <c:pt idx="21">
                  <c:v>11.123369563589671</c:v>
                </c:pt>
                <c:pt idx="22">
                  <c:v>8.2410538577556309</c:v>
                </c:pt>
                <c:pt idx="23">
                  <c:v>6.0892344339969178</c:v>
                </c:pt>
                <c:pt idx="24">
                  <c:v>3.2015620000169216</c:v>
                </c:pt>
                <c:pt idx="25">
                  <c:v>1.8962735627890757</c:v>
                </c:pt>
                <c:pt idx="26">
                  <c:v>0.82308574898207376</c:v>
                </c:pt>
              </c:numCache>
            </c:numRef>
          </c:xVal>
          <c:yVal>
            <c:numRef>
              <c:f>'Forward collapse simulation'!$AC$181:$AC$207</c:f>
              <c:numCache>
                <c:formatCode>0.00</c:formatCode>
                <c:ptCount val="27"/>
                <c:pt idx="0">
                  <c:v>-1.0721394498851349</c:v>
                </c:pt>
                <c:pt idx="1">
                  <c:v>-1.1481623118255466</c:v>
                </c:pt>
                <c:pt idx="2">
                  <c:v>-0.93661008682703339</c:v>
                </c:pt>
                <c:pt idx="3">
                  <c:v>-1.1858297746014639</c:v>
                </c:pt>
                <c:pt idx="4">
                  <c:v>-1.1239464989233547</c:v>
                </c:pt>
                <c:pt idx="5">
                  <c:v>-0.49505442306755382</c:v>
                </c:pt>
                <c:pt idx="6">
                  <c:v>8.4003693260964774</c:v>
                </c:pt>
                <c:pt idx="7">
                  <c:v>10.568946060174881</c:v>
                </c:pt>
                <c:pt idx="8">
                  <c:v>11.870100916827193</c:v>
                </c:pt>
                <c:pt idx="9">
                  <c:v>15.17588186184623</c:v>
                </c:pt>
                <c:pt idx="10">
                  <c:v>15.182529221879411</c:v>
                </c:pt>
                <c:pt idx="11">
                  <c:v>15.764823069297835</c:v>
                </c:pt>
                <c:pt idx="12">
                  <c:v>22.545222306743526</c:v>
                </c:pt>
                <c:pt idx="13">
                  <c:v>21.584333371601083</c:v>
                </c:pt>
                <c:pt idx="14">
                  <c:v>20.794181875261593</c:v>
                </c:pt>
                <c:pt idx="15">
                  <c:v>21.758813684172438</c:v>
                </c:pt>
                <c:pt idx="16">
                  <c:v>23.826539760815656</c:v>
                </c:pt>
                <c:pt idx="17">
                  <c:v>22.465246550461629</c:v>
                </c:pt>
                <c:pt idx="18">
                  <c:v>17.066746479778473</c:v>
                </c:pt>
                <c:pt idx="19">
                  <c:v>15.064600392321703</c:v>
                </c:pt>
                <c:pt idx="20">
                  <c:v>10.317149841202253</c:v>
                </c:pt>
                <c:pt idx="21">
                  <c:v>3.9144080738868903</c:v>
                </c:pt>
                <c:pt idx="22">
                  <c:v>-0.8123991097798251</c:v>
                </c:pt>
                <c:pt idx="23">
                  <c:v>-1.037570724252681</c:v>
                </c:pt>
                <c:pt idx="24">
                  <c:v>-0.7958654157881514</c:v>
                </c:pt>
                <c:pt idx="25">
                  <c:v>-0.97664506094446868</c:v>
                </c:pt>
                <c:pt idx="26">
                  <c:v>-1.0281142202219646</c:v>
                </c:pt>
              </c:numCache>
            </c:numRef>
          </c:yVal>
          <c:smooth val="1"/>
          <c:extLst>
            <c:ext xmlns:c16="http://schemas.microsoft.com/office/drawing/2014/chart" uri="{C3380CC4-5D6E-409C-BE32-E72D297353CC}">
              <c16:uniqueId val="{00000001-D3B9-4462-B72D-045BCB9D0B28}"/>
            </c:ext>
          </c:extLst>
        </c:ser>
        <c:dLbls>
          <c:showLegendKey val="0"/>
          <c:showVal val="0"/>
          <c:showCatName val="0"/>
          <c:showSerName val="0"/>
          <c:showPercent val="0"/>
          <c:showBubbleSize val="0"/>
        </c:dLbls>
        <c:axId val="833018048"/>
        <c:axId val="833019360"/>
      </c:scatterChart>
      <c:valAx>
        <c:axId val="833018048"/>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9360"/>
        <c:crosses val="autoZero"/>
        <c:crossBetween val="midCat"/>
      </c:valAx>
      <c:valAx>
        <c:axId val="833019360"/>
        <c:scaling>
          <c:orientation val="minMax"/>
          <c:min val="-2"/>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804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0"/>
          <c:order val="0"/>
          <c:tx>
            <c:strRef>
              <c:f>'Forward collapse simulation'!$B$221</c:f>
              <c:strCache>
                <c:ptCount val="1"/>
                <c:pt idx="0">
                  <c:v>1.10</c:v>
                </c:pt>
              </c:strCache>
            </c:strRef>
          </c:tx>
          <c:spPr>
            <a:ln w="19050" cap="rnd">
              <a:solidFill>
                <a:schemeClr val="accent1"/>
              </a:solidFill>
              <a:round/>
            </a:ln>
            <a:effectLst/>
          </c:spPr>
          <c:marker>
            <c:symbol val="circle"/>
            <c:size val="3"/>
            <c:spPr>
              <a:solidFill>
                <a:schemeClr val="accent1"/>
              </a:solidFill>
              <a:ln w="9525">
                <a:solidFill>
                  <a:schemeClr val="accent1"/>
                </a:solidFill>
              </a:ln>
              <a:effectLst/>
            </c:spPr>
          </c:marker>
          <c:xVal>
            <c:numRef>
              <c:f>'Forward collapse simulation'!$M$209:$M$246</c:f>
              <c:numCache>
                <c:formatCode>0.00</c:formatCode>
                <c:ptCount val="38"/>
                <c:pt idx="0">
                  <c:v>-0.4955056088511311</c:v>
                </c:pt>
                <c:pt idx="1">
                  <c:v>-1.9708838229828736</c:v>
                </c:pt>
                <c:pt idx="2">
                  <c:v>-4.5721382380808357</c:v>
                </c:pt>
                <c:pt idx="3">
                  <c:v>-8.589997794453252</c:v>
                </c:pt>
                <c:pt idx="4">
                  <c:v>-15.973156740536307</c:v>
                </c:pt>
                <c:pt idx="5">
                  <c:v>-19.187530701518558</c:v>
                </c:pt>
                <c:pt idx="6">
                  <c:v>-15.406200399489739</c:v>
                </c:pt>
                <c:pt idx="7">
                  <c:v>-13.444991106909409</c:v>
                </c:pt>
                <c:pt idx="8">
                  <c:v>-11.53440183151441</c:v>
                </c:pt>
                <c:pt idx="9">
                  <c:v>-10.229841230756524</c:v>
                </c:pt>
                <c:pt idx="10">
                  <c:v>-8.4920841162200134</c:v>
                </c:pt>
                <c:pt idx="11">
                  <c:v>-7.3151776476410646</c:v>
                </c:pt>
                <c:pt idx="12">
                  <c:v>-6.8030751627039745</c:v>
                </c:pt>
                <c:pt idx="13">
                  <c:v>-5.8486795666760321</c:v>
                </c:pt>
                <c:pt idx="14">
                  <c:v>-3.978304794508043</c:v>
                </c:pt>
                <c:pt idx="15">
                  <c:v>-3.347259115105286</c:v>
                </c:pt>
                <c:pt idx="16">
                  <c:v>-1.959124535029702</c:v>
                </c:pt>
                <c:pt idx="17">
                  <c:v>-1.1761360611042428</c:v>
                </c:pt>
                <c:pt idx="18">
                  <c:v>-0.53562699686616189</c:v>
                </c:pt>
                <c:pt idx="19">
                  <c:v>-0.23964178822909452</c:v>
                </c:pt>
                <c:pt idx="20">
                  <c:v>0.38135814398201157</c:v>
                </c:pt>
                <c:pt idx="21">
                  <c:v>1.0128178604331426</c:v>
                </c:pt>
                <c:pt idx="22">
                  <c:v>2.3370070567074936</c:v>
                </c:pt>
                <c:pt idx="23">
                  <c:v>3.8889936999110648</c:v>
                </c:pt>
                <c:pt idx="24">
                  <c:v>6.3903323805627821</c:v>
                </c:pt>
                <c:pt idx="25">
                  <c:v>8.3272009675348713</c:v>
                </c:pt>
                <c:pt idx="26">
                  <c:v>10.412455244507212</c:v>
                </c:pt>
                <c:pt idx="27">
                  <c:v>10.689653773974818</c:v>
                </c:pt>
                <c:pt idx="28">
                  <c:v>10.974534879441441</c:v>
                </c:pt>
                <c:pt idx="29">
                  <c:v>10.431965706129542</c:v>
                </c:pt>
                <c:pt idx="30">
                  <c:v>9.9747361436980224</c:v>
                </c:pt>
                <c:pt idx="31">
                  <c:v>8.7837149853799694</c:v>
                </c:pt>
                <c:pt idx="32">
                  <c:v>7.6744607995886707</c:v>
                </c:pt>
                <c:pt idx="33">
                  <c:v>5.5545675273721082</c:v>
                </c:pt>
                <c:pt idx="34">
                  <c:v>3.5226440429291639</c:v>
                </c:pt>
                <c:pt idx="35">
                  <c:v>2.116790251076933</c:v>
                </c:pt>
                <c:pt idx="36">
                  <c:v>1.2617015254777624</c:v>
                </c:pt>
                <c:pt idx="37">
                  <c:v>0.56227574493368349</c:v>
                </c:pt>
              </c:numCache>
            </c:numRef>
          </c:xVal>
          <c:yVal>
            <c:numRef>
              <c:f>'Forward collapse simulation'!$N$209:$N$246</c:f>
              <c:numCache>
                <c:formatCode>0.00</c:formatCode>
                <c:ptCount val="38"/>
                <c:pt idx="0">
                  <c:v>-0.88009896693330447</c:v>
                </c:pt>
                <c:pt idx="1">
                  <c:v>-1.2277218562461178</c:v>
                </c:pt>
                <c:pt idx="2">
                  <c:v>-1.3560652387990308</c:v>
                </c:pt>
                <c:pt idx="3">
                  <c:v>-1.0988802897896879</c:v>
                </c:pt>
                <c:pt idx="4">
                  <c:v>-1.4845968281858846</c:v>
                </c:pt>
                <c:pt idx="5">
                  <c:v>-0.86458925408700238</c:v>
                </c:pt>
                <c:pt idx="6">
                  <c:v>0.38459101752664976</c:v>
                </c:pt>
                <c:pt idx="7">
                  <c:v>2.4700433468113219</c:v>
                </c:pt>
                <c:pt idx="8">
                  <c:v>3.0152377002745645</c:v>
                </c:pt>
                <c:pt idx="9">
                  <c:v>3.6306161176188616</c:v>
                </c:pt>
                <c:pt idx="10">
                  <c:v>3.8182755745288652</c:v>
                </c:pt>
                <c:pt idx="11">
                  <c:v>4.4511959048611356</c:v>
                </c:pt>
                <c:pt idx="12">
                  <c:v>5.3017726592716405</c:v>
                </c:pt>
                <c:pt idx="13">
                  <c:v>6.1761625080907852</c:v>
                </c:pt>
                <c:pt idx="14">
                  <c:v>6.2135316014320168</c:v>
                </c:pt>
                <c:pt idx="15">
                  <c:v>6.2478476627030997</c:v>
                </c:pt>
                <c:pt idx="16">
                  <c:v>7.0643748524724153</c:v>
                </c:pt>
                <c:pt idx="17">
                  <c:v>8.0818681606278506</c:v>
                </c:pt>
                <c:pt idx="18">
                  <c:v>8.7075415428367702</c:v>
                </c:pt>
                <c:pt idx="19">
                  <c:v>9.8760929933518931</c:v>
                </c:pt>
                <c:pt idx="20">
                  <c:v>9.1370449799712912</c:v>
                </c:pt>
                <c:pt idx="21">
                  <c:v>8.017278901322296</c:v>
                </c:pt>
                <c:pt idx="22">
                  <c:v>7.2096906325375274</c:v>
                </c:pt>
                <c:pt idx="23">
                  <c:v>7.6457708572812999</c:v>
                </c:pt>
                <c:pt idx="24">
                  <c:v>7.2842125220184775</c:v>
                </c:pt>
                <c:pt idx="25">
                  <c:v>7.1397958686706371</c:v>
                </c:pt>
                <c:pt idx="26">
                  <c:v>6.9916049503053497</c:v>
                </c:pt>
                <c:pt idx="27">
                  <c:v>5.350646520986591</c:v>
                </c:pt>
                <c:pt idx="28">
                  <c:v>3.8067098891198992</c:v>
                </c:pt>
                <c:pt idx="29">
                  <c:v>2.519903868431725</c:v>
                </c:pt>
                <c:pt idx="30">
                  <c:v>1.2194424396437424</c:v>
                </c:pt>
                <c:pt idx="31">
                  <c:v>0.15025330482672319</c:v>
                </c:pt>
                <c:pt idx="32">
                  <c:v>-0.42100764313349087</c:v>
                </c:pt>
                <c:pt idx="33">
                  <c:v>-0.89367532351705237</c:v>
                </c:pt>
                <c:pt idx="34">
                  <c:v>-0.95576092555391468</c:v>
                </c:pt>
                <c:pt idx="35">
                  <c:v>-0.98797521879126826</c:v>
                </c:pt>
                <c:pt idx="36">
                  <c:v>-1.0772141201298318</c:v>
                </c:pt>
                <c:pt idx="37">
                  <c:v>-1.0691632179696753</c:v>
                </c:pt>
              </c:numCache>
            </c:numRef>
          </c:yVal>
          <c:smooth val="1"/>
          <c:extLst>
            <c:ext xmlns:c16="http://schemas.microsoft.com/office/drawing/2014/chart" uri="{C3380CC4-5D6E-409C-BE32-E72D297353CC}">
              <c16:uniqueId val="{00000000-D3B9-4462-B72D-045BCB9D0B28}"/>
            </c:ext>
          </c:extLst>
        </c:ser>
        <c:ser>
          <c:idx val="1"/>
          <c:order val="1"/>
          <c:tx>
            <c:v>Post-collapse morphology</c:v>
          </c:tx>
          <c:spPr>
            <a:ln w="19050" cap="rnd">
              <a:solidFill>
                <a:schemeClr val="accent2"/>
              </a:solidFill>
              <a:round/>
            </a:ln>
            <a:effectLst/>
          </c:spPr>
          <c:marker>
            <c:symbol val="circle"/>
            <c:size val="3"/>
            <c:spPr>
              <a:solidFill>
                <a:schemeClr val="accent2"/>
              </a:solidFill>
              <a:ln w="9525">
                <a:solidFill>
                  <a:schemeClr val="accent2"/>
                </a:solidFill>
              </a:ln>
              <a:effectLst/>
            </c:spPr>
          </c:marker>
          <c:xVal>
            <c:numRef>
              <c:f>'Forward collapse simulation'!$AB$209:$AB$246</c:f>
              <c:numCache>
                <c:formatCode>#,##0.00</c:formatCode>
                <c:ptCount val="38"/>
                <c:pt idx="0">
                  <c:v>-0.4955056088511311</c:v>
                </c:pt>
                <c:pt idx="1">
                  <c:v>-1.9708838229828736</c:v>
                </c:pt>
                <c:pt idx="2">
                  <c:v>-4.5721382380808357</c:v>
                </c:pt>
                <c:pt idx="3">
                  <c:v>-8.589997794453252</c:v>
                </c:pt>
                <c:pt idx="4">
                  <c:v>-15.973156740536307</c:v>
                </c:pt>
                <c:pt idx="5">
                  <c:v>-19.187530701518558</c:v>
                </c:pt>
                <c:pt idx="6">
                  <c:v>-15.406200399489739</c:v>
                </c:pt>
                <c:pt idx="7">
                  <c:v>-13.444991106909409</c:v>
                </c:pt>
                <c:pt idx="8">
                  <c:v>-11.53440183151441</c:v>
                </c:pt>
                <c:pt idx="9">
                  <c:v>-10.229841230756524</c:v>
                </c:pt>
                <c:pt idx="10">
                  <c:v>-8.4920841162200134</c:v>
                </c:pt>
                <c:pt idx="11">
                  <c:v>-7.3151776476410646</c:v>
                </c:pt>
                <c:pt idx="12">
                  <c:v>-6.8030751627039745</c:v>
                </c:pt>
                <c:pt idx="13">
                  <c:v>-5.8486795666760321</c:v>
                </c:pt>
                <c:pt idx="14">
                  <c:v>-3.978304794508043</c:v>
                </c:pt>
                <c:pt idx="15">
                  <c:v>-3.347259115105286</c:v>
                </c:pt>
                <c:pt idx="16">
                  <c:v>-1.959124535029702</c:v>
                </c:pt>
                <c:pt idx="17">
                  <c:v>-1.1761360611042428</c:v>
                </c:pt>
                <c:pt idx="18">
                  <c:v>-0.53562699686616189</c:v>
                </c:pt>
                <c:pt idx="19">
                  <c:v>-0.23964178822909452</c:v>
                </c:pt>
                <c:pt idx="20">
                  <c:v>0.38135814398201157</c:v>
                </c:pt>
                <c:pt idx="21">
                  <c:v>1.0128178604331426</c:v>
                </c:pt>
                <c:pt idx="22">
                  <c:v>2.3370070567074936</c:v>
                </c:pt>
                <c:pt idx="23">
                  <c:v>3.8889936999110648</c:v>
                </c:pt>
                <c:pt idx="24">
                  <c:v>6.3903323805627821</c:v>
                </c:pt>
                <c:pt idx="25">
                  <c:v>8.3272009675348713</c:v>
                </c:pt>
                <c:pt idx="26">
                  <c:v>10.412455244507212</c:v>
                </c:pt>
                <c:pt idx="27">
                  <c:v>10.689653773974818</c:v>
                </c:pt>
                <c:pt idx="28">
                  <c:v>10.974534879441441</c:v>
                </c:pt>
                <c:pt idx="29">
                  <c:v>10.431965706129542</c:v>
                </c:pt>
                <c:pt idx="30">
                  <c:v>9.9747361436980224</c:v>
                </c:pt>
                <c:pt idx="31">
                  <c:v>8.7837149853799694</c:v>
                </c:pt>
                <c:pt idx="32">
                  <c:v>7.6744607995886707</c:v>
                </c:pt>
                <c:pt idx="33">
                  <c:v>5.5545675273721082</c:v>
                </c:pt>
                <c:pt idx="34">
                  <c:v>3.5226440429291639</c:v>
                </c:pt>
                <c:pt idx="35">
                  <c:v>2.116790251076933</c:v>
                </c:pt>
                <c:pt idx="36">
                  <c:v>1.2617015254777624</c:v>
                </c:pt>
                <c:pt idx="37">
                  <c:v>0.56227574493368349</c:v>
                </c:pt>
              </c:numCache>
            </c:numRef>
          </c:xVal>
          <c:yVal>
            <c:numRef>
              <c:f>'Forward collapse simulation'!$AC$209:$AC$246</c:f>
              <c:numCache>
                <c:formatCode>0.00</c:formatCode>
                <c:ptCount val="38"/>
                <c:pt idx="0">
                  <c:v>-0.88009896693330447</c:v>
                </c:pt>
                <c:pt idx="1">
                  <c:v>-1.2277218562461178</c:v>
                </c:pt>
                <c:pt idx="2">
                  <c:v>-1.3560652387990308</c:v>
                </c:pt>
                <c:pt idx="3">
                  <c:v>-1.0988802897896879</c:v>
                </c:pt>
                <c:pt idx="4">
                  <c:v>-1.4845968281858846</c:v>
                </c:pt>
                <c:pt idx="5">
                  <c:v>-0.86458925408700238</c:v>
                </c:pt>
                <c:pt idx="6">
                  <c:v>5.8247645983317859</c:v>
                </c:pt>
                <c:pt idx="7">
                  <c:v>13.979816990459906</c:v>
                </c:pt>
                <c:pt idx="8">
                  <c:v>16.111771029375866</c:v>
                </c:pt>
                <c:pt idx="9">
                  <c:v>18.518176183767</c:v>
                </c:pt>
                <c:pt idx="10">
                  <c:v>19.252008686907608</c:v>
                </c:pt>
                <c:pt idx="11">
                  <c:v>21.72701057566962</c:v>
                </c:pt>
                <c:pt idx="12">
                  <c:v>25.053146540677865</c:v>
                </c:pt>
                <c:pt idx="13">
                  <c:v>28.472402367403472</c:v>
                </c:pt>
                <c:pt idx="14">
                  <c:v>28.618532254797543</c:v>
                </c:pt>
                <c:pt idx="15">
                  <c:v>28.752723419768046</c:v>
                </c:pt>
                <c:pt idx="16">
                  <c:v>31.945710340955515</c:v>
                </c:pt>
                <c:pt idx="17">
                  <c:v>35.924564769861846</c:v>
                </c:pt>
                <c:pt idx="18">
                  <c:v>38.371227846559414</c:v>
                </c:pt>
                <c:pt idx="19">
                  <c:v>42.940787250066307</c:v>
                </c:pt>
                <c:pt idx="20">
                  <c:v>40.050778600727241</c:v>
                </c:pt>
                <c:pt idx="21">
                  <c:v>35.67199184541326</c:v>
                </c:pt>
                <c:pt idx="22">
                  <c:v>32.513960107777301</c:v>
                </c:pt>
                <c:pt idx="23">
                  <c:v>34.219229046327577</c:v>
                </c:pt>
                <c:pt idx="24">
                  <c:v>32.805374063658036</c:v>
                </c:pt>
                <c:pt idx="25">
                  <c:v>32.24064028489483</c:v>
                </c:pt>
                <c:pt idx="26">
                  <c:v>31.66114743994401</c:v>
                </c:pt>
                <c:pt idx="27">
                  <c:v>25.244265223802</c:v>
                </c:pt>
                <c:pt idx="28">
                  <c:v>19.206781678293442</c:v>
                </c:pt>
                <c:pt idx="29">
                  <c:v>14.174793955602379</c:v>
                </c:pt>
                <c:pt idx="30">
                  <c:v>9.0894074728792216</c:v>
                </c:pt>
                <c:pt idx="31">
                  <c:v>4.9083992143410278</c:v>
                </c:pt>
                <c:pt idx="32">
                  <c:v>-0.42100764313349087</c:v>
                </c:pt>
                <c:pt idx="33">
                  <c:v>-0.89367532351705237</c:v>
                </c:pt>
                <c:pt idx="34">
                  <c:v>-0.95576092555391468</c:v>
                </c:pt>
                <c:pt idx="35">
                  <c:v>-0.98797521879126826</c:v>
                </c:pt>
                <c:pt idx="36">
                  <c:v>-1.0772141201298318</c:v>
                </c:pt>
                <c:pt idx="37">
                  <c:v>-1.0691632179696753</c:v>
                </c:pt>
              </c:numCache>
            </c:numRef>
          </c:yVal>
          <c:smooth val="1"/>
          <c:extLst>
            <c:ext xmlns:c16="http://schemas.microsoft.com/office/drawing/2014/chart" uri="{C3380CC4-5D6E-409C-BE32-E72D297353CC}">
              <c16:uniqueId val="{00000001-D3B9-4462-B72D-045BCB9D0B28}"/>
            </c:ext>
          </c:extLst>
        </c:ser>
        <c:dLbls>
          <c:showLegendKey val="0"/>
          <c:showVal val="0"/>
          <c:showCatName val="0"/>
          <c:showSerName val="0"/>
          <c:showPercent val="0"/>
          <c:showBubbleSize val="0"/>
        </c:dLbls>
        <c:axId val="833018048"/>
        <c:axId val="833019360"/>
      </c:scatterChart>
      <c:valAx>
        <c:axId val="833018048"/>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9360"/>
        <c:crosses val="autoZero"/>
        <c:crossBetween val="midCat"/>
      </c:valAx>
      <c:valAx>
        <c:axId val="833019360"/>
        <c:scaling>
          <c:orientation val="minMax"/>
          <c:min val="-2"/>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804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0"/>
          <c:order val="0"/>
          <c:tx>
            <c:strRef>
              <c:f>'Forward collapse simulation'!$B$261</c:f>
              <c:strCache>
                <c:ptCount val="1"/>
                <c:pt idx="0">
                  <c:v>1.11</c:v>
                </c:pt>
              </c:strCache>
            </c:strRef>
          </c:tx>
          <c:spPr>
            <a:ln w="19050" cap="rnd">
              <a:solidFill>
                <a:schemeClr val="accent1"/>
              </a:solidFill>
              <a:round/>
            </a:ln>
            <a:effectLst/>
          </c:spPr>
          <c:marker>
            <c:symbol val="circle"/>
            <c:size val="3"/>
            <c:spPr>
              <a:solidFill>
                <a:schemeClr val="accent1"/>
              </a:solidFill>
              <a:ln w="9525">
                <a:solidFill>
                  <a:schemeClr val="accent1"/>
                </a:solidFill>
              </a:ln>
              <a:effectLst/>
            </c:spPr>
          </c:marker>
          <c:xVal>
            <c:numRef>
              <c:f>'Forward collapse simulation'!$M$248:$M$284</c:f>
              <c:numCache>
                <c:formatCode>0.00</c:formatCode>
                <c:ptCount val="37"/>
                <c:pt idx="0">
                  <c:v>-7.2780606486693581E-3</c:v>
                </c:pt>
                <c:pt idx="1">
                  <c:v>0.17524264322768346</c:v>
                </c:pt>
                <c:pt idx="2">
                  <c:v>0.96420783720645731</c:v>
                </c:pt>
                <c:pt idx="3">
                  <c:v>2.9137122078083832</c:v>
                </c:pt>
                <c:pt idx="4">
                  <c:v>3.6691042954075734</c:v>
                </c:pt>
                <c:pt idx="5">
                  <c:v>6.6491866713994767</c:v>
                </c:pt>
                <c:pt idx="6">
                  <c:v>7.2699982283451581</c:v>
                </c:pt>
                <c:pt idx="7">
                  <c:v>16.049732680515451</c:v>
                </c:pt>
                <c:pt idx="8">
                  <c:v>15.672823482524112</c:v>
                </c:pt>
                <c:pt idx="9">
                  <c:v>14.127882603701142</c:v>
                </c:pt>
                <c:pt idx="10">
                  <c:v>12.530895122935542</c:v>
                </c:pt>
                <c:pt idx="11">
                  <c:v>8.8554576518343211</c:v>
                </c:pt>
                <c:pt idx="12">
                  <c:v>6.8212296208768084</c:v>
                </c:pt>
                <c:pt idx="13">
                  <c:v>5.3731354296868838</c:v>
                </c:pt>
                <c:pt idx="14">
                  <c:v>3.1437752955689873</c:v>
                </c:pt>
                <c:pt idx="15">
                  <c:v>2.5645747355276205</c:v>
                </c:pt>
                <c:pt idx="16">
                  <c:v>2.1200999083364138</c:v>
                </c:pt>
                <c:pt idx="17">
                  <c:v>1.5316638715416777</c:v>
                </c:pt>
                <c:pt idx="18">
                  <c:v>1.2092830822628855</c:v>
                </c:pt>
                <c:pt idx="19">
                  <c:v>0.53630335851886479</c:v>
                </c:pt>
                <c:pt idx="20">
                  <c:v>-0.42147593754281032</c:v>
                </c:pt>
                <c:pt idx="21">
                  <c:v>-1.1574424326708674</c:v>
                </c:pt>
                <c:pt idx="22">
                  <c:v>-3.888247263549391</c:v>
                </c:pt>
                <c:pt idx="23">
                  <c:v>-5.2806909585511859</c:v>
                </c:pt>
                <c:pt idx="24">
                  <c:v>-7.4018239151287091</c:v>
                </c:pt>
                <c:pt idx="25">
                  <c:v>-7.8262531533285609</c:v>
                </c:pt>
                <c:pt idx="26">
                  <c:v>-8.1507818021200702</c:v>
                </c:pt>
                <c:pt idx="27">
                  <c:v>-9.7082152549048857</c:v>
                </c:pt>
                <c:pt idx="28">
                  <c:v>-9.6287242250708349</c:v>
                </c:pt>
                <c:pt idx="29">
                  <c:v>-9.7880513404603491</c:v>
                </c:pt>
                <c:pt idx="30">
                  <c:v>-9.8657000413592169</c:v>
                </c:pt>
                <c:pt idx="31">
                  <c:v>-9.6020617919218516</c:v>
                </c:pt>
                <c:pt idx="32">
                  <c:v>-8.84953892076763</c:v>
                </c:pt>
                <c:pt idx="33">
                  <c:v>-6.0712172504511743</c:v>
                </c:pt>
                <c:pt idx="34">
                  <c:v>-3.3654033940587547</c:v>
                </c:pt>
                <c:pt idx="35">
                  <c:v>-1.4006859321442295</c:v>
                </c:pt>
                <c:pt idx="36">
                  <c:v>-0.5874514208906495</c:v>
                </c:pt>
              </c:numCache>
            </c:numRef>
          </c:xVal>
          <c:yVal>
            <c:numRef>
              <c:f>'Forward collapse simulation'!$N$248:$N$284</c:f>
              <c:numCache>
                <c:formatCode>0.00</c:formatCode>
                <c:ptCount val="37"/>
                <c:pt idx="0">
                  <c:v>-0.23288630237348501</c:v>
                </c:pt>
                <c:pt idx="1">
                  <c:v>-0.34617050133507171</c:v>
                </c:pt>
                <c:pt idx="2">
                  <c:v>-0.30401356329882007</c:v>
                </c:pt>
                <c:pt idx="3">
                  <c:v>-0.36912080687546839</c:v>
                </c:pt>
                <c:pt idx="4">
                  <c:v>-0.22505481426020282</c:v>
                </c:pt>
                <c:pt idx="5">
                  <c:v>-0.22522346432720486</c:v>
                </c:pt>
                <c:pt idx="6">
                  <c:v>5.0754170525167007E-3</c:v>
                </c:pt>
                <c:pt idx="7">
                  <c:v>0.20169750616769266</c:v>
                </c:pt>
                <c:pt idx="8">
                  <c:v>1.2169651127459442</c:v>
                </c:pt>
                <c:pt idx="9">
                  <c:v>2.343922809317462</c:v>
                </c:pt>
                <c:pt idx="10">
                  <c:v>3.5388004207626977</c:v>
                </c:pt>
                <c:pt idx="11">
                  <c:v>3.9168046640812921</c:v>
                </c:pt>
                <c:pt idx="12">
                  <c:v>4.5509149035411358</c:v>
                </c:pt>
                <c:pt idx="13">
                  <c:v>4.6134737079822568</c:v>
                </c:pt>
                <c:pt idx="14">
                  <c:v>4.9902986775312481</c:v>
                </c:pt>
                <c:pt idx="15">
                  <c:v>5.3622842544845977</c:v>
                </c:pt>
                <c:pt idx="16">
                  <c:v>7.7232931692816074</c:v>
                </c:pt>
                <c:pt idx="17">
                  <c:v>8.453359496946403</c:v>
                </c:pt>
                <c:pt idx="18">
                  <c:v>10.06662582134415</c:v>
                </c:pt>
                <c:pt idx="19">
                  <c:v>11.543548618498619</c:v>
                </c:pt>
                <c:pt idx="20">
                  <c:v>11.494275185242104</c:v>
                </c:pt>
                <c:pt idx="21">
                  <c:v>10.049566309799291</c:v>
                </c:pt>
                <c:pt idx="22">
                  <c:v>7.9333951255121971</c:v>
                </c:pt>
                <c:pt idx="23">
                  <c:v>7.969184588166832</c:v>
                </c:pt>
                <c:pt idx="24">
                  <c:v>7.2357586837475942</c:v>
                </c:pt>
                <c:pt idx="25">
                  <c:v>6.0531807820363968</c:v>
                </c:pt>
                <c:pt idx="26">
                  <c:v>4.8858740276667278</c:v>
                </c:pt>
                <c:pt idx="27">
                  <c:v>5.131560928648522</c:v>
                </c:pt>
                <c:pt idx="28">
                  <c:v>4.2327288830651613</c:v>
                </c:pt>
                <c:pt idx="29">
                  <c:v>3.1256480858395355</c:v>
                </c:pt>
                <c:pt idx="30">
                  <c:v>2.6638175038701002</c:v>
                </c:pt>
                <c:pt idx="31">
                  <c:v>1.5414390497566013</c:v>
                </c:pt>
                <c:pt idx="32">
                  <c:v>0.75867311130609782</c:v>
                </c:pt>
                <c:pt idx="33">
                  <c:v>9.7494091226502336E-2</c:v>
                </c:pt>
                <c:pt idx="34">
                  <c:v>-0.13222705947654306</c:v>
                </c:pt>
                <c:pt idx="35">
                  <c:v>-0.25101378347264319</c:v>
                </c:pt>
                <c:pt idx="36">
                  <c:v>-0.26388790819883545</c:v>
                </c:pt>
              </c:numCache>
            </c:numRef>
          </c:yVal>
          <c:smooth val="1"/>
          <c:extLst>
            <c:ext xmlns:c16="http://schemas.microsoft.com/office/drawing/2014/chart" uri="{C3380CC4-5D6E-409C-BE32-E72D297353CC}">
              <c16:uniqueId val="{00000000-D3B9-4462-B72D-045BCB9D0B28}"/>
            </c:ext>
          </c:extLst>
        </c:ser>
        <c:ser>
          <c:idx val="1"/>
          <c:order val="1"/>
          <c:tx>
            <c:v>Post-collapse morphology</c:v>
          </c:tx>
          <c:spPr>
            <a:ln w="19050" cap="rnd">
              <a:solidFill>
                <a:schemeClr val="accent2"/>
              </a:solidFill>
              <a:round/>
            </a:ln>
            <a:effectLst/>
          </c:spPr>
          <c:marker>
            <c:symbol val="circle"/>
            <c:size val="3"/>
            <c:spPr>
              <a:solidFill>
                <a:schemeClr val="accent2"/>
              </a:solidFill>
              <a:ln w="9525">
                <a:solidFill>
                  <a:schemeClr val="accent2"/>
                </a:solidFill>
              </a:ln>
              <a:effectLst/>
            </c:spPr>
          </c:marker>
          <c:xVal>
            <c:numRef>
              <c:f>'Forward collapse simulation'!$AB$248:$AB$284</c:f>
              <c:numCache>
                <c:formatCode>#,##0.00</c:formatCode>
                <c:ptCount val="37"/>
                <c:pt idx="0">
                  <c:v>-7.2780606486693581E-3</c:v>
                </c:pt>
                <c:pt idx="1">
                  <c:v>0.17524264322768346</c:v>
                </c:pt>
                <c:pt idx="2">
                  <c:v>0.96420783720645731</c:v>
                </c:pt>
                <c:pt idx="3">
                  <c:v>2.9137122078083832</c:v>
                </c:pt>
                <c:pt idx="4">
                  <c:v>3.6691042954075734</c:v>
                </c:pt>
                <c:pt idx="5">
                  <c:v>6.6491866713994767</c:v>
                </c:pt>
                <c:pt idx="6">
                  <c:v>7.2699982283451581</c:v>
                </c:pt>
                <c:pt idx="7">
                  <c:v>16.049732680515451</c:v>
                </c:pt>
                <c:pt idx="8">
                  <c:v>15.672823482524112</c:v>
                </c:pt>
                <c:pt idx="9">
                  <c:v>14.127882603701142</c:v>
                </c:pt>
                <c:pt idx="10">
                  <c:v>12.530895122935542</c:v>
                </c:pt>
                <c:pt idx="11">
                  <c:v>8.8554576518343211</c:v>
                </c:pt>
                <c:pt idx="12">
                  <c:v>6.8212296208768084</c:v>
                </c:pt>
                <c:pt idx="13">
                  <c:v>5.3731354296868838</c:v>
                </c:pt>
                <c:pt idx="14">
                  <c:v>3.1437752955689873</c:v>
                </c:pt>
                <c:pt idx="15">
                  <c:v>2.5645747355276205</c:v>
                </c:pt>
                <c:pt idx="16">
                  <c:v>2.1200999083364138</c:v>
                </c:pt>
                <c:pt idx="17">
                  <c:v>1.5316638715416777</c:v>
                </c:pt>
                <c:pt idx="18">
                  <c:v>1.2092830822628855</c:v>
                </c:pt>
                <c:pt idx="19">
                  <c:v>0.53630335851886479</c:v>
                </c:pt>
                <c:pt idx="20">
                  <c:v>-0.42147593754281032</c:v>
                </c:pt>
                <c:pt idx="21">
                  <c:v>-1.1574424326708674</c:v>
                </c:pt>
                <c:pt idx="22">
                  <c:v>-3.888247263549391</c:v>
                </c:pt>
                <c:pt idx="23">
                  <c:v>-5.2806909585511859</c:v>
                </c:pt>
                <c:pt idx="24">
                  <c:v>-7.4018239151287091</c:v>
                </c:pt>
                <c:pt idx="25">
                  <c:v>-7.8262531533285609</c:v>
                </c:pt>
                <c:pt idx="26">
                  <c:v>-8.1507818021200702</c:v>
                </c:pt>
                <c:pt idx="27">
                  <c:v>-9.7082152549048857</c:v>
                </c:pt>
                <c:pt idx="28">
                  <c:v>-9.6287242250708349</c:v>
                </c:pt>
                <c:pt idx="29">
                  <c:v>-9.7880513404603491</c:v>
                </c:pt>
                <c:pt idx="30">
                  <c:v>-9.8657000413592169</c:v>
                </c:pt>
                <c:pt idx="31">
                  <c:v>-9.6020617919218516</c:v>
                </c:pt>
                <c:pt idx="32">
                  <c:v>-8.84953892076763</c:v>
                </c:pt>
                <c:pt idx="33">
                  <c:v>-6.0712172504511743</c:v>
                </c:pt>
                <c:pt idx="34">
                  <c:v>-3.3654033940587547</c:v>
                </c:pt>
                <c:pt idx="35">
                  <c:v>-1.4006859321442295</c:v>
                </c:pt>
                <c:pt idx="36">
                  <c:v>-0.5874514208906495</c:v>
                </c:pt>
              </c:numCache>
            </c:numRef>
          </c:xVal>
          <c:yVal>
            <c:numRef>
              <c:f>'Forward collapse simulation'!$AC$248:$AC$284</c:f>
              <c:numCache>
                <c:formatCode>0.00</c:formatCode>
                <c:ptCount val="37"/>
                <c:pt idx="0">
                  <c:v>-0.23288630237348501</c:v>
                </c:pt>
                <c:pt idx="1">
                  <c:v>-0.34617050133507171</c:v>
                </c:pt>
                <c:pt idx="2">
                  <c:v>-0.30401356329882007</c:v>
                </c:pt>
                <c:pt idx="3">
                  <c:v>-0.36912080687546839</c:v>
                </c:pt>
                <c:pt idx="4">
                  <c:v>-0.22505481426020282</c:v>
                </c:pt>
                <c:pt idx="5">
                  <c:v>-0.22522346432720486</c:v>
                </c:pt>
                <c:pt idx="6">
                  <c:v>1.0941539792309805</c:v>
                </c:pt>
                <c:pt idx="7">
                  <c:v>1.8630343874127129</c:v>
                </c:pt>
                <c:pt idx="8">
                  <c:v>5.8331853265694571</c:v>
                </c:pt>
                <c:pt idx="9">
                  <c:v>10.240094528087928</c:v>
                </c:pt>
                <c:pt idx="10">
                  <c:v>14.91260100866482</c:v>
                </c:pt>
                <c:pt idx="11">
                  <c:v>16.39076685567186</c:v>
                </c:pt>
                <c:pt idx="12">
                  <c:v>18.870421821917816</c:v>
                </c:pt>
                <c:pt idx="13">
                  <c:v>19.115054758687574</c:v>
                </c:pt>
                <c:pt idx="14">
                  <c:v>20.588609117222433</c:v>
                </c:pt>
                <c:pt idx="15">
                  <c:v>22.043239283816128</c:v>
                </c:pt>
                <c:pt idx="16">
                  <c:v>31.275841308843241</c:v>
                </c:pt>
                <c:pt idx="17">
                  <c:v>34.130727545383181</c:v>
                </c:pt>
                <c:pt idx="18">
                  <c:v>40.439321231834072</c:v>
                </c:pt>
                <c:pt idx="19">
                  <c:v>46.21475067742319</c:v>
                </c:pt>
                <c:pt idx="20">
                  <c:v>46.022069490658907</c:v>
                </c:pt>
                <c:pt idx="21">
                  <c:v>40.372610903106413</c:v>
                </c:pt>
                <c:pt idx="22">
                  <c:v>32.097434033207634</c:v>
                </c:pt>
                <c:pt idx="23">
                  <c:v>32.237386857319791</c:v>
                </c:pt>
                <c:pt idx="24">
                  <c:v>29.369363171381874</c:v>
                </c:pt>
                <c:pt idx="25">
                  <c:v>24.744954063197792</c:v>
                </c:pt>
                <c:pt idx="26">
                  <c:v>20.180261978946252</c:v>
                </c:pt>
                <c:pt idx="27">
                  <c:v>21.141007770845206</c:v>
                </c:pt>
                <c:pt idx="28">
                  <c:v>17.626172010504305</c:v>
                </c:pt>
                <c:pt idx="29">
                  <c:v>13.296990385532455</c:v>
                </c:pt>
                <c:pt idx="30">
                  <c:v>11.491026020219142</c:v>
                </c:pt>
                <c:pt idx="31">
                  <c:v>7.1020237071185939</c:v>
                </c:pt>
                <c:pt idx="32">
                  <c:v>4.0410583955658792</c:v>
                </c:pt>
                <c:pt idx="33">
                  <c:v>1.455552376747163</c:v>
                </c:pt>
                <c:pt idx="34">
                  <c:v>-0.13222705947654306</c:v>
                </c:pt>
                <c:pt idx="35">
                  <c:v>-0.25101378347264319</c:v>
                </c:pt>
                <c:pt idx="36">
                  <c:v>-0.26388790819883545</c:v>
                </c:pt>
              </c:numCache>
            </c:numRef>
          </c:yVal>
          <c:smooth val="1"/>
          <c:extLst>
            <c:ext xmlns:c16="http://schemas.microsoft.com/office/drawing/2014/chart" uri="{C3380CC4-5D6E-409C-BE32-E72D297353CC}">
              <c16:uniqueId val="{00000001-D3B9-4462-B72D-045BCB9D0B28}"/>
            </c:ext>
          </c:extLst>
        </c:ser>
        <c:dLbls>
          <c:showLegendKey val="0"/>
          <c:showVal val="0"/>
          <c:showCatName val="0"/>
          <c:showSerName val="0"/>
          <c:showPercent val="0"/>
          <c:showBubbleSize val="0"/>
        </c:dLbls>
        <c:axId val="833018048"/>
        <c:axId val="833019360"/>
      </c:scatterChart>
      <c:valAx>
        <c:axId val="833018048"/>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9360"/>
        <c:crosses val="autoZero"/>
        <c:crossBetween val="midCat"/>
      </c:valAx>
      <c:valAx>
        <c:axId val="833019360"/>
        <c:scaling>
          <c:orientation val="minMax"/>
          <c:min val="-2"/>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804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0"/>
          <c:order val="0"/>
          <c:tx>
            <c:strRef>
              <c:f>'Forward collapse simulation'!$B$293</c:f>
              <c:strCache>
                <c:ptCount val="1"/>
                <c:pt idx="0">
                  <c:v>1.13</c:v>
                </c:pt>
              </c:strCache>
            </c:strRef>
          </c:tx>
          <c:spPr>
            <a:ln w="19050" cap="rnd">
              <a:solidFill>
                <a:schemeClr val="accent1"/>
              </a:solidFill>
              <a:round/>
            </a:ln>
            <a:effectLst/>
          </c:spPr>
          <c:marker>
            <c:symbol val="circle"/>
            <c:size val="3"/>
            <c:spPr>
              <a:solidFill>
                <a:schemeClr val="accent1"/>
              </a:solidFill>
              <a:ln w="9525">
                <a:solidFill>
                  <a:schemeClr val="accent1"/>
                </a:solidFill>
              </a:ln>
              <a:effectLst/>
            </c:spPr>
          </c:marker>
          <c:xVal>
            <c:numRef>
              <c:f>'Forward collapse simulation'!$M$287:$M$318</c:f>
              <c:numCache>
                <c:formatCode>0.00</c:formatCode>
                <c:ptCount val="32"/>
                <c:pt idx="0">
                  <c:v>-0.42112881315756168</c:v>
                </c:pt>
                <c:pt idx="1">
                  <c:v>-1.1230431101684808</c:v>
                </c:pt>
                <c:pt idx="2">
                  <c:v>-1.3908285616479508</c:v>
                </c:pt>
                <c:pt idx="3">
                  <c:v>-1.9615479179262481</c:v>
                </c:pt>
                <c:pt idx="4">
                  <c:v>-2.2280755732196242</c:v>
                </c:pt>
                <c:pt idx="5">
                  <c:v>-2.9353753296005589</c:v>
                </c:pt>
                <c:pt idx="6">
                  <c:v>-2.9445194102075396</c:v>
                </c:pt>
                <c:pt idx="7">
                  <c:v>-2.2313777986398167</c:v>
                </c:pt>
                <c:pt idx="8">
                  <c:v>-1.4479094107207313</c:v>
                </c:pt>
                <c:pt idx="9">
                  <c:v>-0.8965122571183759</c:v>
                </c:pt>
                <c:pt idx="10">
                  <c:v>-0.60387368163096611</c:v>
                </c:pt>
                <c:pt idx="11">
                  <c:v>-0.37639911241971619</c:v>
                </c:pt>
                <c:pt idx="12">
                  <c:v>0.16299100890538282</c:v>
                </c:pt>
                <c:pt idx="13">
                  <c:v>0.48414744420603834</c:v>
                </c:pt>
                <c:pt idx="14">
                  <c:v>0.73010542854932392</c:v>
                </c:pt>
                <c:pt idx="15">
                  <c:v>1.4212071346373274</c:v>
                </c:pt>
                <c:pt idx="16">
                  <c:v>1.4681583303995622</c:v>
                </c:pt>
                <c:pt idx="17">
                  <c:v>1.6785193051647043</c:v>
                </c:pt>
                <c:pt idx="18">
                  <c:v>2.4437314496395759</c:v>
                </c:pt>
                <c:pt idx="19">
                  <c:v>1.4417494755155877</c:v>
                </c:pt>
                <c:pt idx="20">
                  <c:v>1.3511560646854137</c:v>
                </c:pt>
                <c:pt idx="21">
                  <c:v>1.3941719303881701</c:v>
                </c:pt>
                <c:pt idx="22">
                  <c:v>1.4173304434715095</c:v>
                </c:pt>
                <c:pt idx="23">
                  <c:v>1.6983419967713631</c:v>
                </c:pt>
                <c:pt idx="24">
                  <c:v>1.6886213887141492</c:v>
                </c:pt>
                <c:pt idx="25">
                  <c:v>1.9036447458883019</c:v>
                </c:pt>
                <c:pt idx="26">
                  <c:v>1.584062588703377</c:v>
                </c:pt>
                <c:pt idx="27">
                  <c:v>1.2314971388348328</c:v>
                </c:pt>
                <c:pt idx="28">
                  <c:v>1.0731651317586326</c:v>
                </c:pt>
                <c:pt idx="29">
                  <c:v>0.99663645427256276</c:v>
                </c:pt>
                <c:pt idx="30">
                  <c:v>0.46650151330221989</c:v>
                </c:pt>
                <c:pt idx="31">
                  <c:v>0.28274589790674565</c:v>
                </c:pt>
              </c:numCache>
            </c:numRef>
          </c:xVal>
          <c:yVal>
            <c:numRef>
              <c:f>'Forward collapse simulation'!$N$287:$N$318</c:f>
              <c:numCache>
                <c:formatCode>0.00</c:formatCode>
                <c:ptCount val="32"/>
                <c:pt idx="0">
                  <c:v>-0.88490141977991166</c:v>
                </c:pt>
                <c:pt idx="1">
                  <c:v>-0.89811924191785653</c:v>
                </c:pt>
                <c:pt idx="2">
                  <c:v>-0.47591586662380991</c:v>
                </c:pt>
                <c:pt idx="3">
                  <c:v>4.2116097625504202E-2</c:v>
                </c:pt>
                <c:pt idx="4">
                  <c:v>0.79601208534923917</c:v>
                </c:pt>
                <c:pt idx="5">
                  <c:v>1.7077434451264657</c:v>
                </c:pt>
                <c:pt idx="6">
                  <c:v>2.4272744885799473</c:v>
                </c:pt>
                <c:pt idx="7">
                  <c:v>3.1030045310533025</c:v>
                </c:pt>
                <c:pt idx="8">
                  <c:v>3.1479808351300909</c:v>
                </c:pt>
                <c:pt idx="9">
                  <c:v>3.3180166926699624</c:v>
                </c:pt>
                <c:pt idx="10">
                  <c:v>3.9976475053002689</c:v>
                </c:pt>
                <c:pt idx="11">
                  <c:v>4.5394216270544474</c:v>
                </c:pt>
                <c:pt idx="12">
                  <c:v>4.7872261207317131</c:v>
                </c:pt>
                <c:pt idx="13">
                  <c:v>5.0006176870731442</c:v>
                </c:pt>
                <c:pt idx="14">
                  <c:v>5.2615862687218966</c:v>
                </c:pt>
                <c:pt idx="15">
                  <c:v>8.9630237799782684</c:v>
                </c:pt>
                <c:pt idx="16">
                  <c:v>7.0957048358058392</c:v>
                </c:pt>
                <c:pt idx="17">
                  <c:v>6.6091855732903584</c:v>
                </c:pt>
                <c:pt idx="18">
                  <c:v>6.5083393121473359</c:v>
                </c:pt>
                <c:pt idx="19">
                  <c:v>3.6247978495152702</c:v>
                </c:pt>
                <c:pt idx="20">
                  <c:v>2.6381192711596317</c:v>
                </c:pt>
                <c:pt idx="21">
                  <c:v>2.0968091540523477</c:v>
                </c:pt>
                <c:pt idx="22">
                  <c:v>1.5630976981650424</c:v>
                </c:pt>
                <c:pt idx="23">
                  <c:v>1.3036546559586475</c:v>
                </c:pt>
                <c:pt idx="24">
                  <c:v>0.98319571071943668</c:v>
                </c:pt>
                <c:pt idx="25">
                  <c:v>0.73608265938810324</c:v>
                </c:pt>
                <c:pt idx="26">
                  <c:v>0.48278537164081009</c:v>
                </c:pt>
                <c:pt idx="27">
                  <c:v>0.23113588436592877</c:v>
                </c:pt>
                <c:pt idx="28">
                  <c:v>-7.8055108593075448E-2</c:v>
                </c:pt>
                <c:pt idx="29">
                  <c:v>-0.34297489414680798</c:v>
                </c:pt>
                <c:pt idx="30">
                  <c:v>-0.55105384318298589</c:v>
                </c:pt>
                <c:pt idx="31">
                  <c:v>-0.79098341146759088</c:v>
                </c:pt>
              </c:numCache>
            </c:numRef>
          </c:yVal>
          <c:smooth val="1"/>
          <c:extLst>
            <c:ext xmlns:c16="http://schemas.microsoft.com/office/drawing/2014/chart" uri="{C3380CC4-5D6E-409C-BE32-E72D297353CC}">
              <c16:uniqueId val="{00000000-0644-4090-9116-432AD5325CAE}"/>
            </c:ext>
          </c:extLst>
        </c:ser>
        <c:ser>
          <c:idx val="1"/>
          <c:order val="1"/>
          <c:tx>
            <c:v>Post-collapse morphology</c:v>
          </c:tx>
          <c:spPr>
            <a:ln w="19050" cap="rnd">
              <a:solidFill>
                <a:schemeClr val="accent2"/>
              </a:solidFill>
              <a:round/>
            </a:ln>
            <a:effectLst/>
          </c:spPr>
          <c:marker>
            <c:symbol val="circle"/>
            <c:size val="3"/>
            <c:spPr>
              <a:solidFill>
                <a:schemeClr val="accent2"/>
              </a:solidFill>
              <a:ln w="9525">
                <a:solidFill>
                  <a:schemeClr val="accent2"/>
                </a:solidFill>
              </a:ln>
              <a:effectLst/>
            </c:spPr>
          </c:marker>
          <c:xVal>
            <c:numRef>
              <c:f>'Forward collapse simulation'!$AB$287:$AB$318</c:f>
              <c:numCache>
                <c:formatCode>#,##0.00</c:formatCode>
                <c:ptCount val="32"/>
                <c:pt idx="0">
                  <c:v>-0.42112881315756168</c:v>
                </c:pt>
                <c:pt idx="1">
                  <c:v>-1.1230431101684808</c:v>
                </c:pt>
                <c:pt idx="2">
                  <c:v>-1.3908285616479508</c:v>
                </c:pt>
                <c:pt idx="3">
                  <c:v>-1.9615479179262481</c:v>
                </c:pt>
                <c:pt idx="4">
                  <c:v>-2.2280755732196242</c:v>
                </c:pt>
                <c:pt idx="5">
                  <c:v>-2.9353753296005589</c:v>
                </c:pt>
                <c:pt idx="6">
                  <c:v>-2.9445194102075396</c:v>
                </c:pt>
                <c:pt idx="7">
                  <c:v>-2.2313777986398167</c:v>
                </c:pt>
                <c:pt idx="8">
                  <c:v>-1.4479094107207313</c:v>
                </c:pt>
                <c:pt idx="9">
                  <c:v>-0.8965122571183759</c:v>
                </c:pt>
                <c:pt idx="10">
                  <c:v>-0.60387368163096611</c:v>
                </c:pt>
                <c:pt idx="11">
                  <c:v>-0.37639911241971619</c:v>
                </c:pt>
                <c:pt idx="12">
                  <c:v>0.16299100890538282</c:v>
                </c:pt>
                <c:pt idx="13">
                  <c:v>0.48414744420603834</c:v>
                </c:pt>
                <c:pt idx="14">
                  <c:v>0.73010542854932392</c:v>
                </c:pt>
                <c:pt idx="15">
                  <c:v>1.4212071346373274</c:v>
                </c:pt>
                <c:pt idx="16">
                  <c:v>1.4681583303995622</c:v>
                </c:pt>
                <c:pt idx="17">
                  <c:v>1.6785193051647043</c:v>
                </c:pt>
                <c:pt idx="18">
                  <c:v>2.4437314496395759</c:v>
                </c:pt>
                <c:pt idx="19">
                  <c:v>1.4417494755155877</c:v>
                </c:pt>
                <c:pt idx="20">
                  <c:v>1.3511560646854137</c:v>
                </c:pt>
                <c:pt idx="21">
                  <c:v>1.3941719303881701</c:v>
                </c:pt>
                <c:pt idx="22">
                  <c:v>1.4173304434715095</c:v>
                </c:pt>
                <c:pt idx="23">
                  <c:v>1.6983419967713631</c:v>
                </c:pt>
                <c:pt idx="24">
                  <c:v>1.6886213887141492</c:v>
                </c:pt>
                <c:pt idx="25">
                  <c:v>1.9036447458883019</c:v>
                </c:pt>
                <c:pt idx="26">
                  <c:v>1.584062588703377</c:v>
                </c:pt>
                <c:pt idx="27">
                  <c:v>1.2314971388348328</c:v>
                </c:pt>
                <c:pt idx="28">
                  <c:v>1.0731651317586326</c:v>
                </c:pt>
                <c:pt idx="29">
                  <c:v>0.99663645427256276</c:v>
                </c:pt>
                <c:pt idx="30">
                  <c:v>0.46650151330221989</c:v>
                </c:pt>
                <c:pt idx="31">
                  <c:v>0.28274589790674565</c:v>
                </c:pt>
              </c:numCache>
            </c:numRef>
          </c:xVal>
          <c:yVal>
            <c:numRef>
              <c:f>'Forward collapse simulation'!$AC$287:$AC$318</c:f>
              <c:numCache>
                <c:formatCode>0.00</c:formatCode>
                <c:ptCount val="32"/>
                <c:pt idx="0">
                  <c:v>-0.88490141977991166</c:v>
                </c:pt>
                <c:pt idx="1">
                  <c:v>-0.89811924191785653</c:v>
                </c:pt>
                <c:pt idx="2">
                  <c:v>-0.47591586662380991</c:v>
                </c:pt>
                <c:pt idx="3">
                  <c:v>2.7786219365949858</c:v>
                </c:pt>
                <c:pt idx="4">
                  <c:v>5.7266928139624271</c:v>
                </c:pt>
                <c:pt idx="5">
                  <c:v>9.2919706686136703</c:v>
                </c:pt>
                <c:pt idx="6">
                  <c:v>12.105659226595941</c:v>
                </c:pt>
                <c:pt idx="7">
                  <c:v>14.748066258357419</c:v>
                </c:pt>
                <c:pt idx="8">
                  <c:v>14.92394374594128</c:v>
                </c:pt>
                <c:pt idx="9">
                  <c:v>15.588860084380778</c:v>
                </c:pt>
                <c:pt idx="10">
                  <c:v>18.246520874069436</c:v>
                </c:pt>
                <c:pt idx="11">
                  <c:v>20.365100275555925</c:v>
                </c:pt>
                <c:pt idx="12">
                  <c:v>21.33412680307001</c:v>
                </c:pt>
                <c:pt idx="13">
                  <c:v>22.168583375927547</c:v>
                </c:pt>
                <c:pt idx="14">
                  <c:v>23.189087381777888</c:v>
                </c:pt>
                <c:pt idx="15">
                  <c:v>37.663365410869972</c:v>
                </c:pt>
                <c:pt idx="16">
                  <c:v>30.361312226195693</c:v>
                </c:pt>
                <c:pt idx="17">
                  <c:v>28.458804065314261</c:v>
                </c:pt>
                <c:pt idx="18">
                  <c:v>28.064450029202742</c:v>
                </c:pt>
                <c:pt idx="19">
                  <c:v>16.788511772343021</c:v>
                </c:pt>
                <c:pt idx="20">
                  <c:v>12.93015673459411</c:v>
                </c:pt>
                <c:pt idx="21">
                  <c:v>10.813391799040254</c:v>
                </c:pt>
                <c:pt idx="22">
                  <c:v>8.7263410312421357</c:v>
                </c:pt>
                <c:pt idx="23">
                  <c:v>7.7118025676887685</c:v>
                </c:pt>
                <c:pt idx="24">
                  <c:v>6.4586646027234975</c:v>
                </c:pt>
                <c:pt idx="25">
                  <c:v>5.4923419243830587</c:v>
                </c:pt>
                <c:pt idx="26">
                  <c:v>4.5018361125951376</c:v>
                </c:pt>
                <c:pt idx="27">
                  <c:v>3.5177739384754521</c:v>
                </c:pt>
                <c:pt idx="28">
                  <c:v>-7.8055108593075448E-2</c:v>
                </c:pt>
                <c:pt idx="29">
                  <c:v>-0.34297489414680798</c:v>
                </c:pt>
                <c:pt idx="30">
                  <c:v>-0.55105384318298589</c:v>
                </c:pt>
                <c:pt idx="31">
                  <c:v>-0.79098341146759088</c:v>
                </c:pt>
              </c:numCache>
            </c:numRef>
          </c:yVal>
          <c:smooth val="1"/>
          <c:extLst>
            <c:ext xmlns:c16="http://schemas.microsoft.com/office/drawing/2014/chart" uri="{C3380CC4-5D6E-409C-BE32-E72D297353CC}">
              <c16:uniqueId val="{00000001-0644-4090-9116-432AD5325CAE}"/>
            </c:ext>
          </c:extLst>
        </c:ser>
        <c:dLbls>
          <c:showLegendKey val="0"/>
          <c:showVal val="0"/>
          <c:showCatName val="0"/>
          <c:showSerName val="0"/>
          <c:showPercent val="0"/>
          <c:showBubbleSize val="0"/>
        </c:dLbls>
        <c:axId val="833018048"/>
        <c:axId val="833019360"/>
      </c:scatterChart>
      <c:valAx>
        <c:axId val="833018048"/>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9360"/>
        <c:crosses val="autoZero"/>
        <c:crossBetween val="midCat"/>
      </c:valAx>
      <c:valAx>
        <c:axId val="833019360"/>
        <c:scaling>
          <c:orientation val="minMax"/>
          <c:min val="-2"/>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804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0"/>
          <c:order val="0"/>
          <c:tx>
            <c:strRef>
              <c:f>'Forward collapse simulation'!$B$328</c:f>
              <c:strCache>
                <c:ptCount val="1"/>
                <c:pt idx="0">
                  <c:v>1.14</c:v>
                </c:pt>
              </c:strCache>
            </c:strRef>
          </c:tx>
          <c:spPr>
            <a:ln w="19050" cap="rnd">
              <a:solidFill>
                <a:schemeClr val="accent1"/>
              </a:solidFill>
              <a:round/>
            </a:ln>
            <a:effectLst/>
          </c:spPr>
          <c:marker>
            <c:symbol val="circle"/>
            <c:size val="3"/>
            <c:spPr>
              <a:solidFill>
                <a:schemeClr val="accent1"/>
              </a:solidFill>
              <a:ln w="9525">
                <a:solidFill>
                  <a:schemeClr val="accent1"/>
                </a:solidFill>
              </a:ln>
              <a:effectLst/>
            </c:spPr>
          </c:marker>
          <c:xVal>
            <c:numRef>
              <c:f>'Forward collapse simulation'!$M$320:$M$349</c:f>
              <c:numCache>
                <c:formatCode>0.00</c:formatCode>
                <c:ptCount val="30"/>
                <c:pt idx="0">
                  <c:v>-0.35676743148236756</c:v>
                </c:pt>
                <c:pt idx="1">
                  <c:v>-0.63661280253430197</c:v>
                </c:pt>
                <c:pt idx="2">
                  <c:v>-1.273112038182971</c:v>
                </c:pt>
                <c:pt idx="3">
                  <c:v>-1.4345040375146423</c:v>
                </c:pt>
                <c:pt idx="4">
                  <c:v>-1.4205276483151839</c:v>
                </c:pt>
                <c:pt idx="5">
                  <c:v>-2.4241904832584078</c:v>
                </c:pt>
                <c:pt idx="6">
                  <c:v>-1.6221375092187231</c:v>
                </c:pt>
                <c:pt idx="7">
                  <c:v>-1.5515879935459616</c:v>
                </c:pt>
                <c:pt idx="8">
                  <c:v>-1.468148562510476</c:v>
                </c:pt>
                <c:pt idx="9">
                  <c:v>-1.5141235268982896</c:v>
                </c:pt>
                <c:pt idx="10">
                  <c:v>-1.9019535361523177</c:v>
                </c:pt>
                <c:pt idx="11">
                  <c:v>-1.9621259068931944</c:v>
                </c:pt>
                <c:pt idx="12">
                  <c:v>-1.9261124320631897</c:v>
                </c:pt>
                <c:pt idx="13">
                  <c:v>-1.8049490760724067</c:v>
                </c:pt>
                <c:pt idx="14">
                  <c:v>-1.3215053175194922</c:v>
                </c:pt>
                <c:pt idx="15">
                  <c:v>-0.79681527094147842</c:v>
                </c:pt>
                <c:pt idx="16">
                  <c:v>-0.37018761701679703</c:v>
                </c:pt>
                <c:pt idx="17">
                  <c:v>-0.23783389616308773</c:v>
                </c:pt>
                <c:pt idx="18">
                  <c:v>-0.21429614634099109</c:v>
                </c:pt>
                <c:pt idx="19">
                  <c:v>0.37759615668071445</c:v>
                </c:pt>
                <c:pt idx="20">
                  <c:v>0.48075306636955722</c:v>
                </c:pt>
                <c:pt idx="21">
                  <c:v>0.66727371138828617</c:v>
                </c:pt>
                <c:pt idx="22">
                  <c:v>0.73582421891066219</c:v>
                </c:pt>
                <c:pt idx="23">
                  <c:v>0.82835289321204963</c:v>
                </c:pt>
                <c:pt idx="24">
                  <c:v>0.82318552529175271</c:v>
                </c:pt>
                <c:pt idx="25">
                  <c:v>0.84590212577015444</c:v>
                </c:pt>
                <c:pt idx="26">
                  <c:v>0.83175578816527851</c:v>
                </c:pt>
                <c:pt idx="27">
                  <c:v>0.66905567604136373</c:v>
                </c:pt>
                <c:pt idx="28">
                  <c:v>0.38584929193213602</c:v>
                </c:pt>
                <c:pt idx="29">
                  <c:v>0.20425534279676424</c:v>
                </c:pt>
              </c:numCache>
            </c:numRef>
          </c:xVal>
          <c:yVal>
            <c:numRef>
              <c:f>'Forward collapse simulation'!$N$320:$N$349</c:f>
              <c:numCache>
                <c:formatCode>0.00</c:formatCode>
                <c:ptCount val="30"/>
                <c:pt idx="0">
                  <c:v>-0.94916436923931891</c:v>
                </c:pt>
                <c:pt idx="1">
                  <c:v>-0.9673097433859652</c:v>
                </c:pt>
                <c:pt idx="2">
                  <c:v>-0.98717107850341779</c:v>
                </c:pt>
                <c:pt idx="3">
                  <c:v>-0.67410916501275209</c:v>
                </c:pt>
                <c:pt idx="4">
                  <c:v>-0.24792176260290857</c:v>
                </c:pt>
                <c:pt idx="5">
                  <c:v>-0.13595771724829178</c:v>
                </c:pt>
                <c:pt idx="6">
                  <c:v>0.11200848711448833</c:v>
                </c:pt>
                <c:pt idx="7">
                  <c:v>0.52186559407956512</c:v>
                </c:pt>
                <c:pt idx="8">
                  <c:v>0.86101323938626095</c:v>
                </c:pt>
                <c:pt idx="9">
                  <c:v>1.1609883484743007</c:v>
                </c:pt>
                <c:pt idx="10">
                  <c:v>1.571197551652145</c:v>
                </c:pt>
                <c:pt idx="11">
                  <c:v>2.13678799264189</c:v>
                </c:pt>
                <c:pt idx="12">
                  <c:v>2.7641005587806724</c:v>
                </c:pt>
                <c:pt idx="13">
                  <c:v>3.2401913265709119</c:v>
                </c:pt>
                <c:pt idx="14">
                  <c:v>3.3411484097189854</c:v>
                </c:pt>
                <c:pt idx="15">
                  <c:v>2.5598528129551625</c:v>
                </c:pt>
                <c:pt idx="16">
                  <c:v>1.7165363754396308</c:v>
                </c:pt>
                <c:pt idx="17">
                  <c:v>1.6125554371356927</c:v>
                </c:pt>
                <c:pt idx="18">
                  <c:v>1.5623719664866622</c:v>
                </c:pt>
                <c:pt idx="19">
                  <c:v>1.3533093299242245</c:v>
                </c:pt>
                <c:pt idx="20">
                  <c:v>0.99271621784690722</c:v>
                </c:pt>
                <c:pt idx="21">
                  <c:v>0.80031855788186135</c:v>
                </c:pt>
                <c:pt idx="22">
                  <c:v>0.5621732107318117</c:v>
                </c:pt>
                <c:pt idx="23">
                  <c:v>0.29105924535603883</c:v>
                </c:pt>
                <c:pt idx="24">
                  <c:v>-9.8013218241934374E-2</c:v>
                </c:pt>
                <c:pt idx="25">
                  <c:v>-0.48484491707919741</c:v>
                </c:pt>
                <c:pt idx="26">
                  <c:v>-0.88017231770463944</c:v>
                </c:pt>
                <c:pt idx="27">
                  <c:v>-0.8969534560705108</c:v>
                </c:pt>
                <c:pt idx="28">
                  <c:v>-0.93014478653351007</c:v>
                </c:pt>
                <c:pt idx="29">
                  <c:v>-0.95847783226268535</c:v>
                </c:pt>
              </c:numCache>
            </c:numRef>
          </c:yVal>
          <c:smooth val="1"/>
          <c:extLst>
            <c:ext xmlns:c16="http://schemas.microsoft.com/office/drawing/2014/chart" uri="{C3380CC4-5D6E-409C-BE32-E72D297353CC}">
              <c16:uniqueId val="{00000000-3BA9-483E-BA59-B70DC5CC79F8}"/>
            </c:ext>
          </c:extLst>
        </c:ser>
        <c:ser>
          <c:idx val="1"/>
          <c:order val="1"/>
          <c:tx>
            <c:v>Post-collapse morphology</c:v>
          </c:tx>
          <c:spPr>
            <a:ln w="19050" cap="rnd">
              <a:solidFill>
                <a:schemeClr val="accent2"/>
              </a:solidFill>
              <a:round/>
            </a:ln>
            <a:effectLst/>
          </c:spPr>
          <c:marker>
            <c:symbol val="circle"/>
            <c:size val="3"/>
            <c:spPr>
              <a:solidFill>
                <a:schemeClr val="accent2"/>
              </a:solidFill>
              <a:ln w="9525">
                <a:solidFill>
                  <a:schemeClr val="accent2"/>
                </a:solidFill>
              </a:ln>
              <a:effectLst/>
            </c:spPr>
          </c:marker>
          <c:xVal>
            <c:numRef>
              <c:f>'Forward collapse simulation'!$AB$320:$AB$349</c:f>
              <c:numCache>
                <c:formatCode>#,##0.00</c:formatCode>
                <c:ptCount val="30"/>
                <c:pt idx="0">
                  <c:v>-0.35676743148236756</c:v>
                </c:pt>
                <c:pt idx="1">
                  <c:v>-0.63661280253430197</c:v>
                </c:pt>
                <c:pt idx="2">
                  <c:v>-1.273112038182971</c:v>
                </c:pt>
                <c:pt idx="3">
                  <c:v>-1.4345040375146423</c:v>
                </c:pt>
                <c:pt idx="4">
                  <c:v>-1.4205276483151839</c:v>
                </c:pt>
                <c:pt idx="5">
                  <c:v>-2.4241904832584078</c:v>
                </c:pt>
                <c:pt idx="6">
                  <c:v>-1.6221375092187231</c:v>
                </c:pt>
                <c:pt idx="7">
                  <c:v>-1.5515879935459616</c:v>
                </c:pt>
                <c:pt idx="8">
                  <c:v>-1.468148562510476</c:v>
                </c:pt>
                <c:pt idx="9">
                  <c:v>-1.5141235268982896</c:v>
                </c:pt>
                <c:pt idx="10">
                  <c:v>-1.9019535361523177</c:v>
                </c:pt>
                <c:pt idx="11">
                  <c:v>-1.9621259068931944</c:v>
                </c:pt>
                <c:pt idx="12">
                  <c:v>-1.9261124320631897</c:v>
                </c:pt>
                <c:pt idx="13">
                  <c:v>-1.8049490760724067</c:v>
                </c:pt>
                <c:pt idx="14">
                  <c:v>-1.3215053175194922</c:v>
                </c:pt>
                <c:pt idx="15">
                  <c:v>-0.79681527094147842</c:v>
                </c:pt>
                <c:pt idx="16">
                  <c:v>-0.37018761701679703</c:v>
                </c:pt>
                <c:pt idx="17">
                  <c:v>-0.23783389616308773</c:v>
                </c:pt>
                <c:pt idx="18">
                  <c:v>-0.21429614634099109</c:v>
                </c:pt>
                <c:pt idx="19">
                  <c:v>0.37759615668071445</c:v>
                </c:pt>
                <c:pt idx="20">
                  <c:v>0.48075306636955722</c:v>
                </c:pt>
                <c:pt idx="21">
                  <c:v>0.66727371138828617</c:v>
                </c:pt>
                <c:pt idx="22">
                  <c:v>0.73582421891066219</c:v>
                </c:pt>
                <c:pt idx="23">
                  <c:v>0.82835289321204963</c:v>
                </c:pt>
                <c:pt idx="24">
                  <c:v>0.82318552529175271</c:v>
                </c:pt>
                <c:pt idx="25">
                  <c:v>0.84590212577015444</c:v>
                </c:pt>
                <c:pt idx="26">
                  <c:v>0.83175578816527851</c:v>
                </c:pt>
                <c:pt idx="27">
                  <c:v>0.66905567604136373</c:v>
                </c:pt>
                <c:pt idx="28">
                  <c:v>0.38584929193213602</c:v>
                </c:pt>
                <c:pt idx="29">
                  <c:v>0.20425534279676424</c:v>
                </c:pt>
              </c:numCache>
            </c:numRef>
          </c:xVal>
          <c:yVal>
            <c:numRef>
              <c:f>'Forward collapse simulation'!$AC$320:$AC$349</c:f>
              <c:numCache>
                <c:formatCode>0.00</c:formatCode>
                <c:ptCount val="30"/>
                <c:pt idx="0">
                  <c:v>-0.94916436923931891</c:v>
                </c:pt>
                <c:pt idx="1">
                  <c:v>-0.9673097433859652</c:v>
                </c:pt>
                <c:pt idx="2">
                  <c:v>-0.98717107850341779</c:v>
                </c:pt>
                <c:pt idx="3">
                  <c:v>-0.67410916501275209</c:v>
                </c:pt>
                <c:pt idx="4">
                  <c:v>-0.24792176260290857</c:v>
                </c:pt>
                <c:pt idx="5">
                  <c:v>-0.13595771724829178</c:v>
                </c:pt>
                <c:pt idx="6">
                  <c:v>3.3111131930173485</c:v>
                </c:pt>
                <c:pt idx="7">
                  <c:v>4.9138379993583943</c:v>
                </c:pt>
                <c:pt idx="8">
                  <c:v>6.2400571496621904</c:v>
                </c:pt>
                <c:pt idx="9">
                  <c:v>7.4130941434094497</c:v>
                </c:pt>
                <c:pt idx="10">
                  <c:v>9.0171958035974402</c:v>
                </c:pt>
                <c:pt idx="11">
                  <c:v>11.22890767731853</c:v>
                </c:pt>
                <c:pt idx="12">
                  <c:v>13.681980697144814</c:v>
                </c:pt>
                <c:pt idx="13">
                  <c:v>15.543708774175302</c:v>
                </c:pt>
                <c:pt idx="14">
                  <c:v>15.938496173948367</c:v>
                </c:pt>
                <c:pt idx="15">
                  <c:v>12.883280556752521</c:v>
                </c:pt>
                <c:pt idx="16">
                  <c:v>9.5855356816917858</c:v>
                </c:pt>
                <c:pt idx="17">
                  <c:v>9.1789236542942962</c:v>
                </c:pt>
                <c:pt idx="18">
                  <c:v>8.9826838138458491</c:v>
                </c:pt>
                <c:pt idx="19">
                  <c:v>8.165155294750944</c:v>
                </c:pt>
                <c:pt idx="20">
                  <c:v>6.7550747669262092</c:v>
                </c:pt>
                <c:pt idx="21">
                  <c:v>6.0027137682569256</c:v>
                </c:pt>
                <c:pt idx="22">
                  <c:v>5.0714588286552402</c:v>
                </c:pt>
                <c:pt idx="23">
                  <c:v>4.0112818297231128</c:v>
                </c:pt>
                <c:pt idx="24">
                  <c:v>-9.8013218241934374E-2</c:v>
                </c:pt>
                <c:pt idx="25">
                  <c:v>-0.48484491707919741</c:v>
                </c:pt>
                <c:pt idx="26">
                  <c:v>-0.88017231770463944</c:v>
                </c:pt>
                <c:pt idx="27">
                  <c:v>-0.8969534560705108</c:v>
                </c:pt>
                <c:pt idx="28">
                  <c:v>-0.93014478653351007</c:v>
                </c:pt>
                <c:pt idx="29">
                  <c:v>-0.95847783226268535</c:v>
                </c:pt>
              </c:numCache>
            </c:numRef>
          </c:yVal>
          <c:smooth val="1"/>
          <c:extLst>
            <c:ext xmlns:c16="http://schemas.microsoft.com/office/drawing/2014/chart" uri="{C3380CC4-5D6E-409C-BE32-E72D297353CC}">
              <c16:uniqueId val="{00000001-3BA9-483E-BA59-B70DC5CC79F8}"/>
            </c:ext>
          </c:extLst>
        </c:ser>
        <c:dLbls>
          <c:showLegendKey val="0"/>
          <c:showVal val="0"/>
          <c:showCatName val="0"/>
          <c:showSerName val="0"/>
          <c:showPercent val="0"/>
          <c:showBubbleSize val="0"/>
        </c:dLbls>
        <c:axId val="833018048"/>
        <c:axId val="833019360"/>
      </c:scatterChart>
      <c:valAx>
        <c:axId val="833018048"/>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9360"/>
        <c:crosses val="autoZero"/>
        <c:crossBetween val="midCat"/>
      </c:valAx>
      <c:valAx>
        <c:axId val="833019360"/>
        <c:scaling>
          <c:orientation val="minMax"/>
          <c:min val="-2"/>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804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0"/>
          <c:order val="0"/>
          <c:tx>
            <c:strRef>
              <c:f>'Forward collapse simulation'!$B$365</c:f>
              <c:strCache>
                <c:ptCount val="1"/>
                <c:pt idx="0">
                  <c:v>1.16</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'Forward collapse simulation'!$M$352:$M$384</c:f>
              <c:numCache>
                <c:formatCode>0.00</c:formatCode>
                <c:ptCount val="33"/>
                <c:pt idx="0">
                  <c:v>-0.26394204235789892</c:v>
                </c:pt>
                <c:pt idx="1">
                  <c:v>-0.86234963826464739</c:v>
                </c:pt>
                <c:pt idx="2">
                  <c:v>-1.8413199740205275</c:v>
                </c:pt>
                <c:pt idx="3">
                  <c:v>-4.3921751829052411</c:v>
                </c:pt>
                <c:pt idx="4">
                  <c:v>-8.5458951618447241</c:v>
                </c:pt>
                <c:pt idx="5">
                  <c:v>-14.599897428462485</c:v>
                </c:pt>
                <c:pt idx="6">
                  <c:v>-8.241998870204478</c:v>
                </c:pt>
                <c:pt idx="7">
                  <c:v>-7.0274279738127357</c:v>
                </c:pt>
                <c:pt idx="8">
                  <c:v>-7.1310532242795874</c:v>
                </c:pt>
                <c:pt idx="9">
                  <c:v>-5.8886204192060294</c:v>
                </c:pt>
                <c:pt idx="10">
                  <c:v>-4.942597674617085</c:v>
                </c:pt>
                <c:pt idx="11">
                  <c:v>-4.4562744073287632</c:v>
                </c:pt>
                <c:pt idx="12">
                  <c:v>-3.7072542986079302</c:v>
                </c:pt>
                <c:pt idx="13">
                  <c:v>-3.1453701138460173</c:v>
                </c:pt>
                <c:pt idx="14">
                  <c:v>-3.2785950034435651</c:v>
                </c:pt>
                <c:pt idx="15">
                  <c:v>-2.0140403115969256</c:v>
                </c:pt>
                <c:pt idx="16">
                  <c:v>-0.96223102186434095</c:v>
                </c:pt>
                <c:pt idx="17">
                  <c:v>1.0565701152162059</c:v>
                </c:pt>
                <c:pt idx="18">
                  <c:v>2.3389625983043123</c:v>
                </c:pt>
                <c:pt idx="19">
                  <c:v>3.3009528165545814</c:v>
                </c:pt>
                <c:pt idx="20">
                  <c:v>3.5800152218593713</c:v>
                </c:pt>
                <c:pt idx="21">
                  <c:v>4.3913236157275177</c:v>
                </c:pt>
                <c:pt idx="22">
                  <c:v>4.2798037170246177</c:v>
                </c:pt>
                <c:pt idx="23">
                  <c:v>5.1128093690289598</c:v>
                </c:pt>
                <c:pt idx="24">
                  <c:v>5.1798470136595043</c:v>
                </c:pt>
                <c:pt idx="25">
                  <c:v>5.4505273189411163</c:v>
                </c:pt>
                <c:pt idx="26">
                  <c:v>6.3446475759800158</c:v>
                </c:pt>
                <c:pt idx="27">
                  <c:v>5.1755228807451212</c:v>
                </c:pt>
                <c:pt idx="28">
                  <c:v>3.3589679064255189</c:v>
                </c:pt>
                <c:pt idx="29">
                  <c:v>2.1490206290104208</c:v>
                </c:pt>
                <c:pt idx="30">
                  <c:v>1.2727389502400972</c:v>
                </c:pt>
                <c:pt idx="31">
                  <c:v>0.64128284489835496</c:v>
                </c:pt>
                <c:pt idx="32">
                  <c:v>-0.25340312479311888</c:v>
                </c:pt>
              </c:numCache>
            </c:numRef>
          </c:xVal>
          <c:yVal>
            <c:numRef>
              <c:f>'Forward collapse simulation'!$N$352:$N$384</c:f>
              <c:numCache>
                <c:formatCode>0.00</c:formatCode>
                <c:ptCount val="33"/>
                <c:pt idx="0">
                  <c:v>-0.93963322540017769</c:v>
                </c:pt>
                <c:pt idx="1">
                  <c:v>-0.90904460912808438</c:v>
                </c:pt>
                <c:pt idx="2">
                  <c:v>-0.94793552168543871</c:v>
                </c:pt>
                <c:pt idx="3">
                  <c:v>-1.0019092587012604</c:v>
                </c:pt>
                <c:pt idx="4">
                  <c:v>-0.82889799297558808</c:v>
                </c:pt>
                <c:pt idx="5">
                  <c:v>-0.83926818024663308</c:v>
                </c:pt>
                <c:pt idx="6">
                  <c:v>4.3155009112946594E-3</c:v>
                </c:pt>
                <c:pt idx="7">
                  <c:v>1.0402269333536003</c:v>
                </c:pt>
                <c:pt idx="8">
                  <c:v>2.6138295492422023</c:v>
                </c:pt>
                <c:pt idx="9">
                  <c:v>3.6212868649845746</c:v>
                </c:pt>
                <c:pt idx="10">
                  <c:v>4.2980493513767124</c:v>
                </c:pt>
                <c:pt idx="11">
                  <c:v>5.2509415733358411</c:v>
                </c:pt>
                <c:pt idx="12">
                  <c:v>6.1943705544189909</c:v>
                </c:pt>
                <c:pt idx="13">
                  <c:v>7.0184134850352251</c:v>
                </c:pt>
                <c:pt idx="14">
                  <c:v>11.663973199703216</c:v>
                </c:pt>
                <c:pt idx="15">
                  <c:v>10.284650777895308</c:v>
                </c:pt>
                <c:pt idx="16">
                  <c:v>10.471884618375142</c:v>
                </c:pt>
                <c:pt idx="17">
                  <c:v>10.660770543991275</c:v>
                </c:pt>
                <c:pt idx="18">
                  <c:v>10.882482022210446</c:v>
                </c:pt>
                <c:pt idx="19">
                  <c:v>9.1487040887155366</c:v>
                </c:pt>
                <c:pt idx="20">
                  <c:v>7.2436103574981994</c:v>
                </c:pt>
                <c:pt idx="21">
                  <c:v>6.5128566621685913</c:v>
                </c:pt>
                <c:pt idx="22">
                  <c:v>4.314302857211378</c:v>
                </c:pt>
                <c:pt idx="23">
                  <c:v>3.3012991921317409</c:v>
                </c:pt>
                <c:pt idx="24">
                  <c:v>1.828177758064766</c:v>
                </c:pt>
                <c:pt idx="25">
                  <c:v>0.7796075586322736</c:v>
                </c:pt>
                <c:pt idx="26">
                  <c:v>-0.17278928384281544</c:v>
                </c:pt>
                <c:pt idx="27">
                  <c:v>-0.69515962978565649</c:v>
                </c:pt>
                <c:pt idx="28">
                  <c:v>-0.87870279594602885</c:v>
                </c:pt>
                <c:pt idx="29">
                  <c:v>-0.90292377091737652</c:v>
                </c:pt>
                <c:pt idx="30">
                  <c:v>-0.93116301716817307</c:v>
                </c:pt>
                <c:pt idx="31">
                  <c:v>-0.96301885383364771</c:v>
                </c:pt>
                <c:pt idx="32">
                  <c:v>-0.94045885414784791</c:v>
                </c:pt>
              </c:numCache>
            </c:numRef>
          </c:yVal>
          <c:smooth val="1"/>
          <c:extLst>
            <c:ext xmlns:c16="http://schemas.microsoft.com/office/drawing/2014/chart" uri="{C3380CC4-5D6E-409C-BE32-E72D297353CC}">
              <c16:uniqueId val="{00000000-F8A8-4BB2-88BC-0B6DC69B9107}"/>
            </c:ext>
          </c:extLst>
        </c:ser>
        <c:ser>
          <c:idx val="1"/>
          <c:order val="1"/>
          <c:tx>
            <c:v>Post-collapse morphology</c:v>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'Forward collapse simulation'!$AB$352:$AB$384</c:f>
              <c:numCache>
                <c:formatCode>#,##0.00</c:formatCode>
                <c:ptCount val="33"/>
                <c:pt idx="0">
                  <c:v>-0.26394204235789892</c:v>
                </c:pt>
                <c:pt idx="1">
                  <c:v>-0.86234963826464739</c:v>
                </c:pt>
                <c:pt idx="2">
                  <c:v>-1.8413199740205275</c:v>
                </c:pt>
                <c:pt idx="3">
                  <c:v>-4.3921751829052411</c:v>
                </c:pt>
                <c:pt idx="4">
                  <c:v>-8.5458951618447241</c:v>
                </c:pt>
                <c:pt idx="5">
                  <c:v>-14.599897428462485</c:v>
                </c:pt>
                <c:pt idx="6">
                  <c:v>-8.241998870204478</c:v>
                </c:pt>
                <c:pt idx="7">
                  <c:v>-7.0274279738127357</c:v>
                </c:pt>
                <c:pt idx="8">
                  <c:v>-7.1310532242795874</c:v>
                </c:pt>
                <c:pt idx="9">
                  <c:v>-5.8886204192060294</c:v>
                </c:pt>
                <c:pt idx="10">
                  <c:v>-4.942597674617085</c:v>
                </c:pt>
                <c:pt idx="11">
                  <c:v>-4.4562744073287632</c:v>
                </c:pt>
                <c:pt idx="12">
                  <c:v>-3.7072542986079302</c:v>
                </c:pt>
                <c:pt idx="13">
                  <c:v>-3.1453701138460173</c:v>
                </c:pt>
                <c:pt idx="14">
                  <c:v>-3.2785950034435651</c:v>
                </c:pt>
                <c:pt idx="15">
                  <c:v>-2.0140403115969256</c:v>
                </c:pt>
                <c:pt idx="16">
                  <c:v>-0.96223102186434095</c:v>
                </c:pt>
                <c:pt idx="17">
                  <c:v>1.0565701152162059</c:v>
                </c:pt>
                <c:pt idx="18">
                  <c:v>2.3389625983043123</c:v>
                </c:pt>
                <c:pt idx="19">
                  <c:v>3.3009528165545814</c:v>
                </c:pt>
                <c:pt idx="20">
                  <c:v>3.5800152218593713</c:v>
                </c:pt>
                <c:pt idx="21">
                  <c:v>4.3913236157275177</c:v>
                </c:pt>
                <c:pt idx="22">
                  <c:v>4.2798037170246177</c:v>
                </c:pt>
                <c:pt idx="23">
                  <c:v>5.1128093690289598</c:v>
                </c:pt>
                <c:pt idx="24">
                  <c:v>5.1798470136595043</c:v>
                </c:pt>
                <c:pt idx="25">
                  <c:v>5.4505273189411163</c:v>
                </c:pt>
                <c:pt idx="26">
                  <c:v>6.3446475759800158</c:v>
                </c:pt>
                <c:pt idx="27">
                  <c:v>5.1755228807451212</c:v>
                </c:pt>
                <c:pt idx="28">
                  <c:v>3.3589679064255189</c:v>
                </c:pt>
                <c:pt idx="29">
                  <c:v>2.1490206290104208</c:v>
                </c:pt>
                <c:pt idx="30">
                  <c:v>1.2727389502400972</c:v>
                </c:pt>
                <c:pt idx="31">
                  <c:v>0.64128284489835496</c:v>
                </c:pt>
                <c:pt idx="32">
                  <c:v>-0.25340312479311888</c:v>
                </c:pt>
              </c:numCache>
            </c:numRef>
          </c:xVal>
          <c:yVal>
            <c:numRef>
              <c:f>'Forward collapse simulation'!$AC$352:$AC$384</c:f>
              <c:numCache>
                <c:formatCode>0.00</c:formatCode>
                <c:ptCount val="33"/>
                <c:pt idx="0">
                  <c:v>-0.93963322540017769</c:v>
                </c:pt>
                <c:pt idx="1">
                  <c:v>-0.90904460912808438</c:v>
                </c:pt>
                <c:pt idx="2">
                  <c:v>-0.94793552168543871</c:v>
                </c:pt>
                <c:pt idx="3">
                  <c:v>-1.0019092587012604</c:v>
                </c:pt>
                <c:pt idx="4">
                  <c:v>-0.82889799297558808</c:v>
                </c:pt>
                <c:pt idx="5">
                  <c:v>-0.83926818024663308</c:v>
                </c:pt>
                <c:pt idx="6">
                  <c:v>2.9328800997836559</c:v>
                </c:pt>
                <c:pt idx="7">
                  <c:v>6.9837576415729696</c:v>
                </c:pt>
                <c:pt idx="8">
                  <c:v>13.137248467883621</c:v>
                </c:pt>
                <c:pt idx="9">
                  <c:v>17.076857672726927</c:v>
                </c:pt>
                <c:pt idx="10">
                  <c:v>19.723302022499166</c:v>
                </c:pt>
                <c:pt idx="11">
                  <c:v>23.449537278518441</c:v>
                </c:pt>
                <c:pt idx="12">
                  <c:v>27.138767025440611</c:v>
                </c:pt>
                <c:pt idx="13">
                  <c:v>30.361143858596634</c:v>
                </c:pt>
                <c:pt idx="14">
                  <c:v>48.527362444313255</c:v>
                </c:pt>
                <c:pt idx="15">
                  <c:v>43.133594167989791</c:v>
                </c:pt>
                <c:pt idx="16">
                  <c:v>43.86576232031392</c:v>
                </c:pt>
                <c:pt idx="17">
                  <c:v>44.604390865260584</c:v>
                </c:pt>
                <c:pt idx="18">
                  <c:v>45.471382018893763</c:v>
                </c:pt>
                <c:pt idx="19">
                  <c:v>38.691533980450984</c:v>
                </c:pt>
                <c:pt idx="20">
                  <c:v>31.241764464347362</c:v>
                </c:pt>
                <c:pt idx="21">
                  <c:v>28.384190312461438</c:v>
                </c:pt>
                <c:pt idx="22">
                  <c:v>19.786860508001887</c:v>
                </c:pt>
                <c:pt idx="23">
                  <c:v>15.825562593809874</c:v>
                </c:pt>
                <c:pt idx="24">
                  <c:v>10.064998179995737</c:v>
                </c:pt>
                <c:pt idx="25">
                  <c:v>5.9646191911701703</c:v>
                </c:pt>
                <c:pt idx="26">
                  <c:v>-0.17278928384281544</c:v>
                </c:pt>
                <c:pt idx="27">
                  <c:v>-0.69515962978565649</c:v>
                </c:pt>
                <c:pt idx="28">
                  <c:v>-0.87870279594602885</c:v>
                </c:pt>
                <c:pt idx="29">
                  <c:v>-0.90292377091737652</c:v>
                </c:pt>
                <c:pt idx="30">
                  <c:v>-0.93116301716817307</c:v>
                </c:pt>
                <c:pt idx="31">
                  <c:v>-0.96301885383364771</c:v>
                </c:pt>
                <c:pt idx="32">
                  <c:v>-0.94045885414784791</c:v>
                </c:pt>
              </c:numCache>
            </c:numRef>
          </c:yVal>
          <c:smooth val="1"/>
          <c:extLst>
            <c:ext xmlns:c16="http://schemas.microsoft.com/office/drawing/2014/chart" uri="{C3380CC4-5D6E-409C-BE32-E72D297353CC}">
              <c16:uniqueId val="{00000001-F8A8-4BB2-88BC-0B6DC69B9107}"/>
            </c:ext>
          </c:extLst>
        </c:ser>
        <c:dLbls>
          <c:showLegendKey val="0"/>
          <c:showVal val="0"/>
          <c:showCatName val="0"/>
          <c:showSerName val="0"/>
          <c:showPercent val="0"/>
          <c:showBubbleSize val="0"/>
        </c:dLbls>
        <c:axId val="833018048"/>
        <c:axId val="833019360"/>
      </c:scatterChart>
      <c:valAx>
        <c:axId val="833018048"/>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9360"/>
        <c:crosses val="autoZero"/>
        <c:crossBetween val="midCat"/>
      </c:valAx>
      <c:valAx>
        <c:axId val="833019360"/>
        <c:scaling>
          <c:orientation val="minMax"/>
          <c:min val="-2"/>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804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0"/>
          <c:order val="0"/>
          <c:tx>
            <c:strRef>
              <c:f>'Forward collapse simulation'!$B$401</c:f>
              <c:strCache>
                <c:ptCount val="1"/>
                <c:pt idx="0">
                  <c:v>1.17</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'Forward collapse simulation'!$M$386:$M$416</c:f>
              <c:numCache>
                <c:formatCode>0.00</c:formatCode>
                <c:ptCount val="31"/>
                <c:pt idx="0">
                  <c:v>-0.40096711015097325</c:v>
                </c:pt>
                <c:pt idx="1">
                  <c:v>-0.95506338973790483</c:v>
                </c:pt>
                <c:pt idx="2">
                  <c:v>-2.3299661651726353</c:v>
                </c:pt>
                <c:pt idx="3">
                  <c:v>-4.3813213937388173</c:v>
                </c:pt>
                <c:pt idx="4">
                  <c:v>-7.3555676962753971</c:v>
                </c:pt>
                <c:pt idx="5">
                  <c:v>-7.2109515823558681</c:v>
                </c:pt>
                <c:pt idx="6">
                  <c:v>-6.7127047875894386</c:v>
                </c:pt>
                <c:pt idx="7">
                  <c:v>-6.5256562323527563</c:v>
                </c:pt>
                <c:pt idx="8">
                  <c:v>-5.5548347554305506</c:v>
                </c:pt>
                <c:pt idx="9">
                  <c:v>-4.6688526230805971</c:v>
                </c:pt>
                <c:pt idx="10">
                  <c:v>-4.4389946106731157</c:v>
                </c:pt>
                <c:pt idx="11">
                  <c:v>-4.1847818725924455</c:v>
                </c:pt>
                <c:pt idx="12">
                  <c:v>-3.0974476364762666</c:v>
                </c:pt>
                <c:pt idx="13">
                  <c:v>-2.7189003171567916</c:v>
                </c:pt>
                <c:pt idx="14">
                  <c:v>-3.0463893687443457</c:v>
                </c:pt>
                <c:pt idx="15">
                  <c:v>-1.7725313058469827</c:v>
                </c:pt>
                <c:pt idx="16">
                  <c:v>-1.8383312497897042</c:v>
                </c:pt>
                <c:pt idx="17">
                  <c:v>-1.2188404354613844</c:v>
                </c:pt>
                <c:pt idx="18">
                  <c:v>1.1298182822019633</c:v>
                </c:pt>
                <c:pt idx="19">
                  <c:v>1.4387306026228375</c:v>
                </c:pt>
                <c:pt idx="20">
                  <c:v>2.1448953024242718</c:v>
                </c:pt>
                <c:pt idx="21">
                  <c:v>2.1259085878880302</c:v>
                </c:pt>
                <c:pt idx="22">
                  <c:v>2.5430924985250787</c:v>
                </c:pt>
                <c:pt idx="23">
                  <c:v>2.7975781329013336</c:v>
                </c:pt>
                <c:pt idx="24">
                  <c:v>2.9296250279282106</c:v>
                </c:pt>
                <c:pt idx="25">
                  <c:v>5.9885086166644106</c:v>
                </c:pt>
                <c:pt idx="26">
                  <c:v>3.3970749834660081</c:v>
                </c:pt>
                <c:pt idx="27">
                  <c:v>1.9905207601793518</c:v>
                </c:pt>
                <c:pt idx="28">
                  <c:v>1.2578849279791855</c:v>
                </c:pt>
                <c:pt idx="29">
                  <c:v>0.5764632591322485</c:v>
                </c:pt>
                <c:pt idx="30">
                  <c:v>0.31453430885022882</c:v>
                </c:pt>
              </c:numCache>
            </c:numRef>
          </c:xVal>
          <c:yVal>
            <c:numRef>
              <c:f>'Forward collapse simulation'!$N$386:$N$416</c:f>
              <c:numCache>
                <c:formatCode>0.00</c:formatCode>
                <c:ptCount val="31"/>
                <c:pt idx="0">
                  <c:v>-1.1076594136182734</c:v>
                </c:pt>
                <c:pt idx="1">
                  <c:v>-1.1760437583620529</c:v>
                </c:pt>
                <c:pt idx="2">
                  <c:v>-1.256131628911048</c:v>
                </c:pt>
                <c:pt idx="3">
                  <c:v>-1.1510529287424416</c:v>
                </c:pt>
                <c:pt idx="4">
                  <c:v>-1.1887072244711214</c:v>
                </c:pt>
                <c:pt idx="5">
                  <c:v>-0.52447809956127833</c:v>
                </c:pt>
                <c:pt idx="6">
                  <c:v>0.31304062783259451</c:v>
                </c:pt>
                <c:pt idx="7">
                  <c:v>1.3704140750720697</c:v>
                </c:pt>
                <c:pt idx="8">
                  <c:v>2.4372457487624875</c:v>
                </c:pt>
                <c:pt idx="9">
                  <c:v>3.2837599156992927</c:v>
                </c:pt>
                <c:pt idx="10">
                  <c:v>4.5392871517910205</c:v>
                </c:pt>
                <c:pt idx="11">
                  <c:v>6.3153287071079411</c:v>
                </c:pt>
                <c:pt idx="12">
                  <c:v>7.1956496676316579</c:v>
                </c:pt>
                <c:pt idx="13">
                  <c:v>8.3978276991948757</c:v>
                </c:pt>
                <c:pt idx="14">
                  <c:v>13.639944567849293</c:v>
                </c:pt>
                <c:pt idx="15">
                  <c:v>14.271345198326344</c:v>
                </c:pt>
                <c:pt idx="16">
                  <c:v>19.30366336258604</c:v>
                </c:pt>
                <c:pt idx="17">
                  <c:v>12.386175519218362</c:v>
                </c:pt>
                <c:pt idx="18">
                  <c:v>9.3912827478040608</c:v>
                </c:pt>
                <c:pt idx="19">
                  <c:v>7.6142665604164739</c:v>
                </c:pt>
                <c:pt idx="20">
                  <c:v>6.0839810273897372</c:v>
                </c:pt>
                <c:pt idx="21">
                  <c:v>4.1277065879182739</c:v>
                </c:pt>
                <c:pt idx="22">
                  <c:v>2.7081184508705434</c:v>
                </c:pt>
                <c:pt idx="23">
                  <c:v>1.434675081791096</c:v>
                </c:pt>
                <c:pt idx="24">
                  <c:v>0.66882149766333765</c:v>
                </c:pt>
                <c:pt idx="25">
                  <c:v>-0.81712945616720034</c:v>
                </c:pt>
                <c:pt idx="26">
                  <c:v>-0.98501297286351563</c:v>
                </c:pt>
                <c:pt idx="27">
                  <c:v>-1.0807645919880131</c:v>
                </c:pt>
                <c:pt idx="28">
                  <c:v>-1.1121000440440596</c:v>
                </c:pt>
                <c:pt idx="29">
                  <c:v>-1.119272581130542</c:v>
                </c:pt>
                <c:pt idx="30">
                  <c:v>-1.1019910020304651</c:v>
                </c:pt>
              </c:numCache>
            </c:numRef>
          </c:yVal>
          <c:smooth val="1"/>
          <c:extLst>
            <c:ext xmlns:c16="http://schemas.microsoft.com/office/drawing/2014/chart" uri="{C3380CC4-5D6E-409C-BE32-E72D297353CC}">
              <c16:uniqueId val="{00000000-818E-4CB6-985F-B0CFFFA3492E}"/>
            </c:ext>
          </c:extLst>
        </c:ser>
        <c:ser>
          <c:idx val="1"/>
          <c:order val="1"/>
          <c:tx>
            <c:v>Post-collapse morphology</c:v>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'Forward collapse simulation'!$AB$386:$AB$416</c:f>
              <c:numCache>
                <c:formatCode>#,##0.00</c:formatCode>
                <c:ptCount val="31"/>
                <c:pt idx="0">
                  <c:v>-0.40096711015097325</c:v>
                </c:pt>
                <c:pt idx="1">
                  <c:v>-0.95506338973790483</c:v>
                </c:pt>
                <c:pt idx="2">
                  <c:v>-2.3299661651726353</c:v>
                </c:pt>
                <c:pt idx="3">
                  <c:v>-4.3813213937388173</c:v>
                </c:pt>
                <c:pt idx="4">
                  <c:v>-7.3555676962753971</c:v>
                </c:pt>
                <c:pt idx="5">
                  <c:v>-7.2109515823558681</c:v>
                </c:pt>
                <c:pt idx="6">
                  <c:v>-6.7127047875894386</c:v>
                </c:pt>
                <c:pt idx="7">
                  <c:v>-6.5256562323527563</c:v>
                </c:pt>
                <c:pt idx="8">
                  <c:v>-5.5548347554305506</c:v>
                </c:pt>
                <c:pt idx="9">
                  <c:v>-4.6688526230805971</c:v>
                </c:pt>
                <c:pt idx="10">
                  <c:v>-4.4389946106731157</c:v>
                </c:pt>
                <c:pt idx="11">
                  <c:v>-4.1847818725924455</c:v>
                </c:pt>
                <c:pt idx="12">
                  <c:v>-3.0974476364762666</c:v>
                </c:pt>
                <c:pt idx="13">
                  <c:v>-2.7189003171567916</c:v>
                </c:pt>
                <c:pt idx="14">
                  <c:v>-3.0463893687443457</c:v>
                </c:pt>
                <c:pt idx="15">
                  <c:v>-1.7725313058469827</c:v>
                </c:pt>
                <c:pt idx="16">
                  <c:v>-1.8383312497897042</c:v>
                </c:pt>
                <c:pt idx="17">
                  <c:v>-1.2188404354613844</c:v>
                </c:pt>
                <c:pt idx="18">
                  <c:v>1.1298182822019633</c:v>
                </c:pt>
                <c:pt idx="19">
                  <c:v>1.4387306026228375</c:v>
                </c:pt>
                <c:pt idx="20">
                  <c:v>2.1448953024242718</c:v>
                </c:pt>
                <c:pt idx="21">
                  <c:v>2.1259085878880302</c:v>
                </c:pt>
                <c:pt idx="22">
                  <c:v>2.5430924985250787</c:v>
                </c:pt>
                <c:pt idx="23">
                  <c:v>2.7975781329013336</c:v>
                </c:pt>
                <c:pt idx="24">
                  <c:v>2.9296250279282106</c:v>
                </c:pt>
                <c:pt idx="25">
                  <c:v>5.9885086166644106</c:v>
                </c:pt>
                <c:pt idx="26">
                  <c:v>3.3970749834660081</c:v>
                </c:pt>
                <c:pt idx="27">
                  <c:v>1.9905207601793518</c:v>
                </c:pt>
                <c:pt idx="28">
                  <c:v>1.2578849279791855</c:v>
                </c:pt>
                <c:pt idx="29">
                  <c:v>0.5764632591322485</c:v>
                </c:pt>
                <c:pt idx="30">
                  <c:v>0.31453430885022882</c:v>
                </c:pt>
              </c:numCache>
            </c:numRef>
          </c:xVal>
          <c:yVal>
            <c:numRef>
              <c:f>'Forward collapse simulation'!$AC$386:$AC$416</c:f>
              <c:numCache>
                <c:formatCode>0.00</c:formatCode>
                <c:ptCount val="31"/>
                <c:pt idx="0">
                  <c:v>-1.1076594136182734</c:v>
                </c:pt>
                <c:pt idx="1">
                  <c:v>-1.1760437583620529</c:v>
                </c:pt>
                <c:pt idx="2">
                  <c:v>-1.256131628911048</c:v>
                </c:pt>
                <c:pt idx="3">
                  <c:v>-1.1510529287424416</c:v>
                </c:pt>
                <c:pt idx="4">
                  <c:v>-1.1887072244711214</c:v>
                </c:pt>
                <c:pt idx="5">
                  <c:v>-0.52447809956127833</c:v>
                </c:pt>
                <c:pt idx="6">
                  <c:v>4.8800345093999109</c:v>
                </c:pt>
                <c:pt idx="7">
                  <c:v>9.0148381389035297</c:v>
                </c:pt>
                <c:pt idx="8">
                  <c:v>13.186627668857103</c:v>
                </c:pt>
                <c:pt idx="9">
                  <c:v>16.49687709777416</c:v>
                </c:pt>
                <c:pt idx="10">
                  <c:v>21.406550767267184</c:v>
                </c:pt>
                <c:pt idx="11">
                  <c:v>28.351668491043796</c:v>
                </c:pt>
                <c:pt idx="12">
                  <c:v>31.794117620255939</c:v>
                </c:pt>
                <c:pt idx="13">
                  <c:v>36.495172012338969</c:v>
                </c:pt>
                <c:pt idx="14">
                  <c:v>56.994196185286093</c:v>
                </c:pt>
                <c:pt idx="15">
                  <c:v>59.463255367151575</c:v>
                </c:pt>
                <c:pt idx="16">
                  <c:v>79.14187266619696</c:v>
                </c:pt>
                <c:pt idx="17">
                  <c:v>52.091397816012901</c:v>
                </c:pt>
                <c:pt idx="18">
                  <c:v>40.380026083019665</c:v>
                </c:pt>
                <c:pt idx="19">
                  <c:v>33.43109711144433</c:v>
                </c:pt>
                <c:pt idx="20">
                  <c:v>27.446995474832317</c:v>
                </c:pt>
                <c:pt idx="21">
                  <c:v>19.797086472720025</c:v>
                </c:pt>
                <c:pt idx="22">
                  <c:v>14.245861220384128</c:v>
                </c:pt>
                <c:pt idx="23">
                  <c:v>9.266127448760022</c:v>
                </c:pt>
                <c:pt idx="24">
                  <c:v>6.2712970153052048</c:v>
                </c:pt>
                <c:pt idx="25">
                  <c:v>-0.81712945616720034</c:v>
                </c:pt>
                <c:pt idx="26">
                  <c:v>-0.98501297286351563</c:v>
                </c:pt>
                <c:pt idx="27">
                  <c:v>-1.0807645919880131</c:v>
                </c:pt>
                <c:pt idx="28">
                  <c:v>-1.1121000440440596</c:v>
                </c:pt>
                <c:pt idx="29">
                  <c:v>-1.119272581130542</c:v>
                </c:pt>
                <c:pt idx="30">
                  <c:v>-1.1019910020304651</c:v>
                </c:pt>
              </c:numCache>
            </c:numRef>
          </c:yVal>
          <c:smooth val="1"/>
          <c:extLst>
            <c:ext xmlns:c16="http://schemas.microsoft.com/office/drawing/2014/chart" uri="{C3380CC4-5D6E-409C-BE32-E72D297353CC}">
              <c16:uniqueId val="{00000001-818E-4CB6-985F-B0CFFFA3492E}"/>
            </c:ext>
          </c:extLst>
        </c:ser>
        <c:dLbls>
          <c:showLegendKey val="0"/>
          <c:showVal val="0"/>
          <c:showCatName val="0"/>
          <c:showSerName val="0"/>
          <c:showPercent val="0"/>
          <c:showBubbleSize val="0"/>
        </c:dLbls>
        <c:axId val="833018048"/>
        <c:axId val="833019360"/>
      </c:scatterChart>
      <c:valAx>
        <c:axId val="833018048"/>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9360"/>
        <c:crosses val="autoZero"/>
        <c:crossBetween val="midCat"/>
      </c:valAx>
      <c:valAx>
        <c:axId val="833019360"/>
        <c:scaling>
          <c:orientation val="minMax"/>
          <c:min val="-2"/>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804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0"/>
          <c:order val="0"/>
          <c:tx>
            <c:strRef>
              <c:f>'Forward collapse simulation'!$B$435</c:f>
              <c:strCache>
                <c:ptCount val="1"/>
                <c:pt idx="0">
                  <c:v>1.18</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'Forward collapse simulation'!$M$418:$M$450</c:f>
              <c:numCache>
                <c:formatCode>0.00</c:formatCode>
                <c:ptCount val="33"/>
                <c:pt idx="0">
                  <c:v>-0.18267318343534603</c:v>
                </c:pt>
                <c:pt idx="1">
                  <c:v>-0.92701565696337251</c:v>
                </c:pt>
                <c:pt idx="2">
                  <c:v>-1.5966934209204413</c:v>
                </c:pt>
                <c:pt idx="3">
                  <c:v>-3.3207849849184843</c:v>
                </c:pt>
                <c:pt idx="4">
                  <c:v>-4.7047814320912762</c:v>
                </c:pt>
                <c:pt idx="5">
                  <c:v>-5.133968721915096</c:v>
                </c:pt>
                <c:pt idx="6">
                  <c:v>-4.6005402309027854</c:v>
                </c:pt>
                <c:pt idx="7">
                  <c:v>-4.5212035325289239</c:v>
                </c:pt>
                <c:pt idx="8">
                  <c:v>-4.2818243026425131</c:v>
                </c:pt>
                <c:pt idx="9">
                  <c:v>-4.0644120567125226</c:v>
                </c:pt>
                <c:pt idx="10">
                  <c:v>-3.6441826890953926</c:v>
                </c:pt>
                <c:pt idx="11">
                  <c:v>-2.3204882818573571</c:v>
                </c:pt>
                <c:pt idx="12">
                  <c:v>-1.7980633880958765</c:v>
                </c:pt>
                <c:pt idx="13">
                  <c:v>-1.5066114949002412</c:v>
                </c:pt>
                <c:pt idx="14">
                  <c:v>-1.3852765993402762</c:v>
                </c:pt>
                <c:pt idx="15">
                  <c:v>-1.4119914204590562</c:v>
                </c:pt>
                <c:pt idx="16">
                  <c:v>2.250682730408847</c:v>
                </c:pt>
                <c:pt idx="17">
                  <c:v>1.9503610649413123</c:v>
                </c:pt>
                <c:pt idx="18">
                  <c:v>1.3269551693584472</c:v>
                </c:pt>
                <c:pt idx="19">
                  <c:v>1.4456058582362812</c:v>
                </c:pt>
                <c:pt idx="20">
                  <c:v>1.3623686479493347</c:v>
                </c:pt>
                <c:pt idx="21">
                  <c:v>1.449752427864955</c:v>
                </c:pt>
                <c:pt idx="22">
                  <c:v>2.1928676396965661</c:v>
                </c:pt>
                <c:pt idx="23">
                  <c:v>2.3567602674342689</c:v>
                </c:pt>
                <c:pt idx="24">
                  <c:v>2.7508866145489557</c:v>
                </c:pt>
                <c:pt idx="25">
                  <c:v>3.0965588798548702</c:v>
                </c:pt>
                <c:pt idx="26">
                  <c:v>2.9977221957624178</c:v>
                </c:pt>
                <c:pt idx="27">
                  <c:v>2.7149862801244171</c:v>
                </c:pt>
                <c:pt idx="28">
                  <c:v>2.9466610140996496</c:v>
                </c:pt>
                <c:pt idx="29">
                  <c:v>2.2339535954862839</c:v>
                </c:pt>
                <c:pt idx="30">
                  <c:v>2.1805867507613423</c:v>
                </c:pt>
                <c:pt idx="31">
                  <c:v>1.3775127992790537</c:v>
                </c:pt>
                <c:pt idx="32">
                  <c:v>0.56972326880740876</c:v>
                </c:pt>
              </c:numCache>
            </c:numRef>
          </c:xVal>
          <c:yVal>
            <c:numRef>
              <c:f>'Forward collapse simulation'!$N$418:$N$450</c:f>
              <c:numCache>
                <c:formatCode>0.00</c:formatCode>
                <c:ptCount val="33"/>
                <c:pt idx="0">
                  <c:v>-0.93023357714801735</c:v>
                </c:pt>
                <c:pt idx="1">
                  <c:v>-1.0209226081073759</c:v>
                </c:pt>
                <c:pt idx="2">
                  <c:v>-0.88178575605947451</c:v>
                </c:pt>
                <c:pt idx="3">
                  <c:v>-0.82611808111186158</c:v>
                </c:pt>
                <c:pt idx="4">
                  <c:v>-0.4256849495215444</c:v>
                </c:pt>
                <c:pt idx="5">
                  <c:v>-1.7921004365758643E-2</c:v>
                </c:pt>
                <c:pt idx="6">
                  <c:v>6.5042938470988618E-2</c:v>
                </c:pt>
                <c:pt idx="7">
                  <c:v>0.51992270333962176</c:v>
                </c:pt>
                <c:pt idx="8">
                  <c:v>1.1858455385504285</c:v>
                </c:pt>
                <c:pt idx="9">
                  <c:v>1.9867386927449431</c:v>
                </c:pt>
                <c:pt idx="10">
                  <c:v>2.5224108564025562</c:v>
                </c:pt>
                <c:pt idx="11">
                  <c:v>2.2136357274318401</c:v>
                </c:pt>
                <c:pt idx="12">
                  <c:v>2.2228020722478141</c:v>
                </c:pt>
                <c:pt idx="13">
                  <c:v>3.0390435672155904</c:v>
                </c:pt>
                <c:pt idx="14">
                  <c:v>4.0506752206663323</c:v>
                </c:pt>
                <c:pt idx="15">
                  <c:v>5.4479963499024135</c:v>
                </c:pt>
                <c:pt idx="16">
                  <c:v>9.5657909368247935</c:v>
                </c:pt>
                <c:pt idx="17">
                  <c:v>8.9601892678872019</c:v>
                </c:pt>
                <c:pt idx="18">
                  <c:v>7.4873230181763155</c:v>
                </c:pt>
                <c:pt idx="19">
                  <c:v>6.3577215810880663</c:v>
                </c:pt>
                <c:pt idx="20">
                  <c:v>4.1121983983125983</c:v>
                </c:pt>
                <c:pt idx="21">
                  <c:v>3.101933896442616</c:v>
                </c:pt>
                <c:pt idx="22">
                  <c:v>2.7060340934237344</c:v>
                </c:pt>
                <c:pt idx="23">
                  <c:v>1.8739802671968435</c:v>
                </c:pt>
                <c:pt idx="24">
                  <c:v>1.2868534624794641</c:v>
                </c:pt>
                <c:pt idx="25">
                  <c:v>0.50208774491312913</c:v>
                </c:pt>
                <c:pt idx="26">
                  <c:v>-4.0812216716906734E-2</c:v>
                </c:pt>
                <c:pt idx="27">
                  <c:v>-0.18080514023716085</c:v>
                </c:pt>
                <c:pt idx="28">
                  <c:v>-0.69276104681572814</c:v>
                </c:pt>
                <c:pt idx="29">
                  <c:v>-0.93310896106183872</c:v>
                </c:pt>
                <c:pt idx="30">
                  <c:v>-1.079134107701212</c:v>
                </c:pt>
                <c:pt idx="31">
                  <c:v>-1.0712065570292153</c:v>
                </c:pt>
                <c:pt idx="32">
                  <c:v>-1.0127484371646303</c:v>
                </c:pt>
              </c:numCache>
            </c:numRef>
          </c:yVal>
          <c:smooth val="1"/>
          <c:extLst>
            <c:ext xmlns:c16="http://schemas.microsoft.com/office/drawing/2014/chart" uri="{C3380CC4-5D6E-409C-BE32-E72D297353CC}">
              <c16:uniqueId val="{00000000-0C12-4750-A827-55CB3C8EB832}"/>
            </c:ext>
          </c:extLst>
        </c:ser>
        <c:ser>
          <c:idx val="1"/>
          <c:order val="1"/>
          <c:tx>
            <c:v>Post-collapse morphology</c:v>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'Forward collapse simulation'!$AB$418:$AB$450</c:f>
              <c:numCache>
                <c:formatCode>#,##0.00</c:formatCode>
                <c:ptCount val="33"/>
                <c:pt idx="0">
                  <c:v>-0.18267318343534603</c:v>
                </c:pt>
                <c:pt idx="1">
                  <c:v>-0.92701565696337251</c:v>
                </c:pt>
                <c:pt idx="2">
                  <c:v>-1.5966934209204413</c:v>
                </c:pt>
                <c:pt idx="3">
                  <c:v>-3.3207849849184843</c:v>
                </c:pt>
                <c:pt idx="4">
                  <c:v>-4.7047814320912762</c:v>
                </c:pt>
                <c:pt idx="5">
                  <c:v>-5.133968721915096</c:v>
                </c:pt>
                <c:pt idx="6">
                  <c:v>-4.6005402309027854</c:v>
                </c:pt>
                <c:pt idx="7">
                  <c:v>-4.5212035325289239</c:v>
                </c:pt>
                <c:pt idx="8">
                  <c:v>-4.2818243026425131</c:v>
                </c:pt>
                <c:pt idx="9">
                  <c:v>-4.0644120567125226</c:v>
                </c:pt>
                <c:pt idx="10">
                  <c:v>-3.6441826890953926</c:v>
                </c:pt>
                <c:pt idx="11">
                  <c:v>-2.3204882818573571</c:v>
                </c:pt>
                <c:pt idx="12">
                  <c:v>-1.7980633880958765</c:v>
                </c:pt>
                <c:pt idx="13">
                  <c:v>-1.5066114949002412</c:v>
                </c:pt>
                <c:pt idx="14">
                  <c:v>-1.3852765993402762</c:v>
                </c:pt>
                <c:pt idx="15">
                  <c:v>-1.4119914204590562</c:v>
                </c:pt>
                <c:pt idx="16">
                  <c:v>2.250682730408847</c:v>
                </c:pt>
                <c:pt idx="17">
                  <c:v>1.9503610649413123</c:v>
                </c:pt>
                <c:pt idx="18">
                  <c:v>1.3269551693584472</c:v>
                </c:pt>
                <c:pt idx="19">
                  <c:v>1.4456058582362812</c:v>
                </c:pt>
                <c:pt idx="20">
                  <c:v>1.3623686479493347</c:v>
                </c:pt>
                <c:pt idx="21">
                  <c:v>1.449752427864955</c:v>
                </c:pt>
                <c:pt idx="22">
                  <c:v>2.1928676396965661</c:v>
                </c:pt>
                <c:pt idx="23">
                  <c:v>2.3567602674342689</c:v>
                </c:pt>
                <c:pt idx="24">
                  <c:v>2.7508866145489557</c:v>
                </c:pt>
                <c:pt idx="25">
                  <c:v>3.0965588798548702</c:v>
                </c:pt>
                <c:pt idx="26">
                  <c:v>2.9977221957624178</c:v>
                </c:pt>
                <c:pt idx="27">
                  <c:v>2.7149862801244171</c:v>
                </c:pt>
                <c:pt idx="28">
                  <c:v>2.9466610140996496</c:v>
                </c:pt>
                <c:pt idx="29">
                  <c:v>2.2339535954862839</c:v>
                </c:pt>
                <c:pt idx="30">
                  <c:v>2.1805867507613423</c:v>
                </c:pt>
                <c:pt idx="31">
                  <c:v>1.3775127992790537</c:v>
                </c:pt>
                <c:pt idx="32">
                  <c:v>0.56972326880740876</c:v>
                </c:pt>
              </c:numCache>
            </c:numRef>
          </c:xVal>
          <c:yVal>
            <c:numRef>
              <c:f>'Forward collapse simulation'!$AC$418:$AC$450</c:f>
              <c:numCache>
                <c:formatCode>0.00</c:formatCode>
                <c:ptCount val="33"/>
                <c:pt idx="0">
                  <c:v>-0.93023357714801735</c:v>
                </c:pt>
                <c:pt idx="1">
                  <c:v>-1.0209226081073759</c:v>
                </c:pt>
                <c:pt idx="2">
                  <c:v>-0.88178575605947451</c:v>
                </c:pt>
                <c:pt idx="3">
                  <c:v>-0.82611808111186158</c:v>
                </c:pt>
                <c:pt idx="4">
                  <c:v>-0.4256849495215444</c:v>
                </c:pt>
                <c:pt idx="5">
                  <c:v>-1.7921004365758643E-2</c:v>
                </c:pt>
                <c:pt idx="6">
                  <c:v>3.3951104609124663</c:v>
                </c:pt>
                <c:pt idx="7">
                  <c:v>5.1738940190554796</c:v>
                </c:pt>
                <c:pt idx="8">
                  <c:v>7.7779504791335592</c:v>
                </c:pt>
                <c:pt idx="9">
                  <c:v>10.909801320909125</c:v>
                </c:pt>
                <c:pt idx="10">
                  <c:v>13.004519334017999</c:v>
                </c:pt>
                <c:pt idx="11">
                  <c:v>11.797070322222066</c:v>
                </c:pt>
                <c:pt idx="12">
                  <c:v>11.832914834786022</c:v>
                </c:pt>
                <c:pt idx="13">
                  <c:v>15.024784561376432</c:v>
                </c:pt>
                <c:pt idx="14">
                  <c:v>18.980717295765899</c:v>
                </c:pt>
                <c:pt idx="15">
                  <c:v>24.444868577256248</c:v>
                </c:pt>
                <c:pt idx="16">
                  <c:v>40.547289200743755</c:v>
                </c:pt>
                <c:pt idx="17">
                  <c:v>38.17911551027138</c:v>
                </c:pt>
                <c:pt idx="18">
                  <c:v>32.419548981551195</c:v>
                </c:pt>
                <c:pt idx="19">
                  <c:v>28.002301570847902</c:v>
                </c:pt>
                <c:pt idx="20">
                  <c:v>19.221300468054281</c:v>
                </c:pt>
                <c:pt idx="21">
                  <c:v>15.270713908503009</c:v>
                </c:pt>
                <c:pt idx="22">
                  <c:v>13.722568410130666</c:v>
                </c:pt>
                <c:pt idx="23">
                  <c:v>10.468865388168794</c:v>
                </c:pt>
                <c:pt idx="24">
                  <c:v>8.1729366891247146</c:v>
                </c:pt>
                <c:pt idx="25">
                  <c:v>5.1041513458056134</c:v>
                </c:pt>
                <c:pt idx="26">
                  <c:v>-4.0812216716906734E-2</c:v>
                </c:pt>
                <c:pt idx="27">
                  <c:v>-0.18080514023716085</c:v>
                </c:pt>
                <c:pt idx="28">
                  <c:v>-0.69276104681572814</c:v>
                </c:pt>
                <c:pt idx="29">
                  <c:v>-0.93310896106183872</c:v>
                </c:pt>
                <c:pt idx="30">
                  <c:v>-1.079134107701212</c:v>
                </c:pt>
                <c:pt idx="31">
                  <c:v>-1.0712065570292153</c:v>
                </c:pt>
                <c:pt idx="32">
                  <c:v>-1.0127484371646303</c:v>
                </c:pt>
              </c:numCache>
            </c:numRef>
          </c:yVal>
          <c:smooth val="1"/>
          <c:extLst>
            <c:ext xmlns:c16="http://schemas.microsoft.com/office/drawing/2014/chart" uri="{C3380CC4-5D6E-409C-BE32-E72D297353CC}">
              <c16:uniqueId val="{00000001-0C12-4750-A827-55CB3C8EB832}"/>
            </c:ext>
          </c:extLst>
        </c:ser>
        <c:dLbls>
          <c:showLegendKey val="0"/>
          <c:showVal val="0"/>
          <c:showCatName val="0"/>
          <c:showSerName val="0"/>
          <c:showPercent val="0"/>
          <c:showBubbleSize val="0"/>
        </c:dLbls>
        <c:axId val="833018048"/>
        <c:axId val="833019360"/>
      </c:scatterChart>
      <c:valAx>
        <c:axId val="833018048"/>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9360"/>
        <c:crosses val="autoZero"/>
        <c:crossBetween val="midCat"/>
      </c:valAx>
      <c:valAx>
        <c:axId val="833019360"/>
        <c:scaling>
          <c:orientation val="minMax"/>
          <c:min val="-2"/>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804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0"/>
          <c:order val="0"/>
          <c:tx>
            <c:strRef>
              <c:f>'Forward collapse simulation'!$B$23</c:f>
              <c:strCache>
                <c:ptCount val="1"/>
                <c:pt idx="0">
                  <c:v>1.1</c:v>
                </c:pt>
              </c:strCache>
            </c:strRef>
          </c:tx>
          <c:spPr>
            <a:ln w="19050" cap="rnd">
              <a:solidFill>
                <a:schemeClr val="accent1"/>
              </a:solidFill>
              <a:round/>
            </a:ln>
            <a:effectLst/>
          </c:spPr>
          <c:marker>
            <c:symbol val="circle"/>
            <c:size val="3"/>
            <c:spPr>
              <a:solidFill>
                <a:schemeClr val="accent1"/>
              </a:solidFill>
              <a:ln w="9525">
                <a:solidFill>
                  <a:schemeClr val="accent1"/>
                </a:solidFill>
              </a:ln>
              <a:effectLst/>
            </c:spPr>
          </c:marker>
          <c:xVal>
            <c:numRef>
              <c:f>'Forward collapse simulation'!$M$22:$M$32</c:f>
              <c:numCache>
                <c:formatCode>0.00</c:formatCode>
                <c:ptCount val="11"/>
                <c:pt idx="0">
                  <c:v>-0.15669135482510002</c:v>
                </c:pt>
                <c:pt idx="1">
                  <c:v>-0.57907208159176982</c:v>
                </c:pt>
                <c:pt idx="2">
                  <c:v>-0.58442071900737769</c:v>
                </c:pt>
                <c:pt idx="3">
                  <c:v>-0.67206542831540628</c:v>
                </c:pt>
                <c:pt idx="4">
                  <c:v>-0.39903493719142913</c:v>
                </c:pt>
                <c:pt idx="5">
                  <c:v>8.7571134787132868E-2</c:v>
                </c:pt>
                <c:pt idx="6">
                  <c:v>0.44231086741633163</c:v>
                </c:pt>
                <c:pt idx="7">
                  <c:v>1.672102319023409</c:v>
                </c:pt>
                <c:pt idx="8">
                  <c:v>1.3623433364507671</c:v>
                </c:pt>
                <c:pt idx="9">
                  <c:v>0.75435439128593218</c:v>
                </c:pt>
                <c:pt idx="10">
                  <c:v>0.29216454914271961</c:v>
                </c:pt>
              </c:numCache>
            </c:numRef>
          </c:xVal>
          <c:yVal>
            <c:numRef>
              <c:f>'Forward collapse simulation'!$N$22:$N$32</c:f>
              <c:numCache>
                <c:formatCode>0.00</c:formatCode>
                <c:ptCount val="11"/>
                <c:pt idx="0">
                  <c:v>-0.45687724754366416</c:v>
                </c:pt>
                <c:pt idx="1">
                  <c:v>-0.32695645630721937</c:v>
                </c:pt>
                <c:pt idx="2">
                  <c:v>-2.6027354742648934E-2</c:v>
                </c:pt>
                <c:pt idx="3">
                  <c:v>0.46103477099154838</c:v>
                </c:pt>
                <c:pt idx="4">
                  <c:v>0.51815742675429477</c:v>
                </c:pt>
                <c:pt idx="5">
                  <c:v>0.83039526513106621</c:v>
                </c:pt>
                <c:pt idx="6">
                  <c:v>0.87562668790153508</c:v>
                </c:pt>
                <c:pt idx="7">
                  <c:v>0.96383288733915773</c:v>
                </c:pt>
                <c:pt idx="8">
                  <c:v>0.18613337591144608</c:v>
                </c:pt>
                <c:pt idx="9">
                  <c:v>-0.2781464584488374</c:v>
                </c:pt>
                <c:pt idx="10">
                  <c:v>-0.44817951339193474</c:v>
                </c:pt>
              </c:numCache>
            </c:numRef>
          </c:yVal>
          <c:smooth val="1"/>
          <c:extLst>
            <c:ext xmlns:c16="http://schemas.microsoft.com/office/drawing/2014/chart" uri="{C3380CC4-5D6E-409C-BE32-E72D297353CC}">
              <c16:uniqueId val="{00000000-8672-4275-9B61-E171AE166D2B}"/>
            </c:ext>
          </c:extLst>
        </c:ser>
        <c:ser>
          <c:idx val="1"/>
          <c:order val="1"/>
          <c:tx>
            <c:v>Post-collapse morphology</c:v>
          </c:tx>
          <c:spPr>
            <a:ln w="19050" cap="rnd">
              <a:solidFill>
                <a:schemeClr val="accent2"/>
              </a:solidFill>
              <a:round/>
            </a:ln>
            <a:effectLst/>
          </c:spPr>
          <c:marker>
            <c:symbol val="circle"/>
            <c:size val="3"/>
            <c:spPr>
              <a:solidFill>
                <a:schemeClr val="accent2"/>
              </a:solidFill>
              <a:ln w="9525">
                <a:solidFill>
                  <a:schemeClr val="accent2"/>
                </a:solidFill>
              </a:ln>
              <a:effectLst/>
            </c:spPr>
          </c:marker>
          <c:xVal>
            <c:numRef>
              <c:f>'Forward collapse simulation'!$AB$22:$AB$32</c:f>
              <c:numCache>
                <c:formatCode>#,##0.00</c:formatCode>
                <c:ptCount val="11"/>
                <c:pt idx="0">
                  <c:v>-0.15669135482510002</c:v>
                </c:pt>
                <c:pt idx="1">
                  <c:v>-0.57907208159176982</c:v>
                </c:pt>
                <c:pt idx="2">
                  <c:v>-0.58442071900737769</c:v>
                </c:pt>
                <c:pt idx="3">
                  <c:v>-0.67206542831540628</c:v>
                </c:pt>
                <c:pt idx="4">
                  <c:v>-0.39903493719142913</c:v>
                </c:pt>
                <c:pt idx="5">
                  <c:v>8.7571134787132868E-2</c:v>
                </c:pt>
                <c:pt idx="6">
                  <c:v>0.44231086741633163</c:v>
                </c:pt>
                <c:pt idx="7">
                  <c:v>1.672102319023409</c:v>
                </c:pt>
                <c:pt idx="8">
                  <c:v>1.3623433364507671</c:v>
                </c:pt>
                <c:pt idx="9">
                  <c:v>0.75435439128593218</c:v>
                </c:pt>
                <c:pt idx="10">
                  <c:v>0.29216454914271961</c:v>
                </c:pt>
              </c:numCache>
            </c:numRef>
          </c:xVal>
          <c:yVal>
            <c:numRef>
              <c:f>'Forward collapse simulation'!$AC$22:$AC$32</c:f>
              <c:numCache>
                <c:formatCode>0.00</c:formatCode>
                <c:ptCount val="11"/>
                <c:pt idx="0">
                  <c:v>-0.45687724754366416</c:v>
                </c:pt>
                <c:pt idx="1">
                  <c:v>-0.32695645630721937</c:v>
                </c:pt>
                <c:pt idx="2">
                  <c:v>-2.6027354742648934E-2</c:v>
                </c:pt>
                <c:pt idx="3">
                  <c:v>3.1325697503104499</c:v>
                </c:pt>
                <c:pt idx="4">
                  <c:v>3.3559449116513389</c:v>
                </c:pt>
                <c:pt idx="5">
                  <c:v>4.5769346676918481</c:v>
                </c:pt>
                <c:pt idx="6">
                  <c:v>4.7538097836002482</c:v>
                </c:pt>
                <c:pt idx="7">
                  <c:v>5.098735518714534</c:v>
                </c:pt>
                <c:pt idx="8">
                  <c:v>2.0575822053703487</c:v>
                </c:pt>
                <c:pt idx="9">
                  <c:v>-0.2781464584488374</c:v>
                </c:pt>
                <c:pt idx="10">
                  <c:v>-0.44817951339193474</c:v>
                </c:pt>
              </c:numCache>
            </c:numRef>
          </c:yVal>
          <c:smooth val="1"/>
          <c:extLst>
            <c:ext xmlns:c16="http://schemas.microsoft.com/office/drawing/2014/chart" uri="{C3380CC4-5D6E-409C-BE32-E72D297353CC}">
              <c16:uniqueId val="{00000001-8672-4275-9B61-E171AE166D2B}"/>
            </c:ext>
          </c:extLst>
        </c:ser>
        <c:dLbls>
          <c:showLegendKey val="0"/>
          <c:showVal val="0"/>
          <c:showCatName val="0"/>
          <c:showSerName val="0"/>
          <c:showPercent val="0"/>
          <c:showBubbleSize val="0"/>
        </c:dLbls>
        <c:axId val="833018048"/>
        <c:axId val="833019360"/>
      </c:scatterChart>
      <c:valAx>
        <c:axId val="833018048"/>
        <c:scaling>
          <c:orientation val="minMax"/>
          <c:max val="6"/>
          <c:min val="-6"/>
        </c:scaling>
        <c:delete val="0"/>
        <c:axPos val="b"/>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9360"/>
        <c:crosses val="autoZero"/>
        <c:crossBetween val="midCat"/>
      </c:valAx>
      <c:valAx>
        <c:axId val="833019360"/>
        <c:scaling>
          <c:orientation val="minMax"/>
          <c:max val="6"/>
          <c:min val="-6"/>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804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0"/>
          <c:order val="0"/>
          <c:tx>
            <c:strRef>
              <c:f>'Forward collapse simulation'!$B$462</c:f>
              <c:strCache>
                <c:ptCount val="1"/>
                <c:pt idx="0">
                  <c:v>1.21</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'Forward collapse simulation'!$M$454:$M$473</c:f>
              <c:numCache>
                <c:formatCode>0.00</c:formatCode>
                <c:ptCount val="20"/>
                <c:pt idx="0">
                  <c:v>-0.13450952819999573</c:v>
                </c:pt>
                <c:pt idx="1">
                  <c:v>-0.83980378387218935</c:v>
                </c:pt>
                <c:pt idx="2">
                  <c:v>-0.95176981062400878</c:v>
                </c:pt>
                <c:pt idx="3">
                  <c:v>-1.590076293980313</c:v>
                </c:pt>
                <c:pt idx="4">
                  <c:v>-1.5531635092163785</c:v>
                </c:pt>
                <c:pt idx="5">
                  <c:v>-0.91511478003084956</c:v>
                </c:pt>
                <c:pt idx="6">
                  <c:v>-0.73099054689573451</c:v>
                </c:pt>
                <c:pt idx="7">
                  <c:v>-0.44872168906892473</c:v>
                </c:pt>
                <c:pt idx="8">
                  <c:v>6.9368202829113629E-2</c:v>
                </c:pt>
                <c:pt idx="9">
                  <c:v>0.35520842764644084</c:v>
                </c:pt>
                <c:pt idx="10">
                  <c:v>0.89034822235995503</c:v>
                </c:pt>
                <c:pt idx="11">
                  <c:v>1.8083148142247405</c:v>
                </c:pt>
                <c:pt idx="12">
                  <c:v>1.7716420557638051</c:v>
                </c:pt>
                <c:pt idx="13">
                  <c:v>1.6479855421473146</c:v>
                </c:pt>
                <c:pt idx="14">
                  <c:v>2.1453742860812732</c:v>
                </c:pt>
                <c:pt idx="15">
                  <c:v>2.1605350464003479</c:v>
                </c:pt>
                <c:pt idx="16">
                  <c:v>1.3366740206176164</c:v>
                </c:pt>
                <c:pt idx="17">
                  <c:v>0.74113422837351284</c:v>
                </c:pt>
                <c:pt idx="18">
                  <c:v>0.29659489732110178</c:v>
                </c:pt>
                <c:pt idx="19">
                  <c:v>0.11426831173659877</c:v>
                </c:pt>
              </c:numCache>
            </c:numRef>
          </c:xVal>
          <c:yVal>
            <c:numRef>
              <c:f>'Forward collapse simulation'!$N$454:$N$473</c:f>
              <c:numCache>
                <c:formatCode>0.00</c:formatCode>
                <c:ptCount val="20"/>
                <c:pt idx="0">
                  <c:v>-0.22600041332576046</c:v>
                </c:pt>
                <c:pt idx="1">
                  <c:v>-0.40417026683559132</c:v>
                </c:pt>
                <c:pt idx="2">
                  <c:v>2.093388604006486E-2</c:v>
                </c:pt>
                <c:pt idx="3">
                  <c:v>0.51695394313404064</c:v>
                </c:pt>
                <c:pt idx="4">
                  <c:v>0.78217908028703065</c:v>
                </c:pt>
                <c:pt idx="5">
                  <c:v>0.61934638076692583</c:v>
                </c:pt>
                <c:pt idx="6">
                  <c:v>0.88518744927222892</c:v>
                </c:pt>
                <c:pt idx="7">
                  <c:v>0.85432654515655271</c:v>
                </c:pt>
                <c:pt idx="8">
                  <c:v>0.75783181012429068</c:v>
                </c:pt>
                <c:pt idx="9">
                  <c:v>0.61129041619261726</c:v>
                </c:pt>
                <c:pt idx="10">
                  <c:v>0.64426783478648697</c:v>
                </c:pt>
                <c:pt idx="11">
                  <c:v>0.59279552347781972</c:v>
                </c:pt>
                <c:pt idx="12">
                  <c:v>0.2260097923741346</c:v>
                </c:pt>
                <c:pt idx="13">
                  <c:v>-6.9031060705055944E-3</c:v>
                </c:pt>
                <c:pt idx="14">
                  <c:v>-0.32598952839204282</c:v>
                </c:pt>
                <c:pt idx="15">
                  <c:v>-0.35186547610677538</c:v>
                </c:pt>
                <c:pt idx="16">
                  <c:v>-0.37396064312429445</c:v>
                </c:pt>
                <c:pt idx="17">
                  <c:v>-0.29313658170415685</c:v>
                </c:pt>
                <c:pt idx="18">
                  <c:v>-0.22783210239798315</c:v>
                </c:pt>
                <c:pt idx="19">
                  <c:v>-0.25342997638966763</c:v>
                </c:pt>
              </c:numCache>
            </c:numRef>
          </c:yVal>
          <c:smooth val="1"/>
          <c:extLst>
            <c:ext xmlns:c16="http://schemas.microsoft.com/office/drawing/2014/chart" uri="{C3380CC4-5D6E-409C-BE32-E72D297353CC}">
              <c16:uniqueId val="{00000000-5DBD-4D6A-B6D1-A1EBD41CB84A}"/>
            </c:ext>
          </c:extLst>
        </c:ser>
        <c:ser>
          <c:idx val="1"/>
          <c:order val="1"/>
          <c:tx>
            <c:v>Post-collapse morphology</c:v>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'Forward collapse simulation'!$AB$454:$AB$473</c:f>
              <c:numCache>
                <c:formatCode>#,##0.00</c:formatCode>
                <c:ptCount val="20"/>
                <c:pt idx="0">
                  <c:v>-0.13450952819999573</c:v>
                </c:pt>
                <c:pt idx="1">
                  <c:v>-0.83980378387218935</c:v>
                </c:pt>
                <c:pt idx="2">
                  <c:v>-0.95176981062400878</c:v>
                </c:pt>
                <c:pt idx="3">
                  <c:v>-1.590076293980313</c:v>
                </c:pt>
                <c:pt idx="4">
                  <c:v>-1.5531635092163785</c:v>
                </c:pt>
                <c:pt idx="5">
                  <c:v>-0.91511478003084956</c:v>
                </c:pt>
                <c:pt idx="6">
                  <c:v>-0.73099054689573451</c:v>
                </c:pt>
                <c:pt idx="7">
                  <c:v>-0.44872168906892473</c:v>
                </c:pt>
                <c:pt idx="8">
                  <c:v>6.9368202829113629E-2</c:v>
                </c:pt>
                <c:pt idx="9">
                  <c:v>0.35520842764644084</c:v>
                </c:pt>
                <c:pt idx="10">
                  <c:v>0.89034822235995503</c:v>
                </c:pt>
                <c:pt idx="11">
                  <c:v>1.8083148142247405</c:v>
                </c:pt>
                <c:pt idx="12">
                  <c:v>1.7716420557638051</c:v>
                </c:pt>
                <c:pt idx="13">
                  <c:v>1.6479855421473146</c:v>
                </c:pt>
                <c:pt idx="14">
                  <c:v>2.1453742860812732</c:v>
                </c:pt>
                <c:pt idx="15">
                  <c:v>2.1605350464003479</c:v>
                </c:pt>
                <c:pt idx="16">
                  <c:v>1.3366740206176164</c:v>
                </c:pt>
                <c:pt idx="17">
                  <c:v>0.74113422837351284</c:v>
                </c:pt>
                <c:pt idx="18">
                  <c:v>0.29659489732110178</c:v>
                </c:pt>
                <c:pt idx="19">
                  <c:v>0.11426831173659877</c:v>
                </c:pt>
              </c:numCache>
            </c:numRef>
          </c:xVal>
          <c:yVal>
            <c:numRef>
              <c:f>'Forward collapse simulation'!$AC$454:$AC$473</c:f>
              <c:numCache>
                <c:formatCode>0.00</c:formatCode>
                <c:ptCount val="20"/>
                <c:pt idx="0">
                  <c:v>-0.22600041332576046</c:v>
                </c:pt>
                <c:pt idx="1">
                  <c:v>-0.40417026683559132</c:v>
                </c:pt>
                <c:pt idx="2">
                  <c:v>1.2581773160513026</c:v>
                </c:pt>
                <c:pt idx="3">
                  <c:v>3.1978378378217744</c:v>
                </c:pt>
                <c:pt idx="4">
                  <c:v>4.2349868816140637</c:v>
                </c:pt>
                <c:pt idx="5">
                  <c:v>3.59823811632649</c:v>
                </c:pt>
                <c:pt idx="6">
                  <c:v>4.6377957274964805</c:v>
                </c:pt>
                <c:pt idx="7">
                  <c:v>4.5171157740889107</c:v>
                </c:pt>
                <c:pt idx="8">
                  <c:v>4.1397781535149907</c:v>
                </c:pt>
                <c:pt idx="9">
                  <c:v>3.5667356876926268</c:v>
                </c:pt>
                <c:pt idx="10">
                  <c:v>3.6956921604029827</c:v>
                </c:pt>
                <c:pt idx="11">
                  <c:v>3.494412375882523</c:v>
                </c:pt>
                <c:pt idx="12">
                  <c:v>2.0601159348502023</c:v>
                </c:pt>
                <c:pt idx="13">
                  <c:v>-6.9031060705055944E-3</c:v>
                </c:pt>
                <c:pt idx="14">
                  <c:v>-0.32598952839204282</c:v>
                </c:pt>
                <c:pt idx="15">
                  <c:v>-0.35186547610677538</c:v>
                </c:pt>
                <c:pt idx="16">
                  <c:v>-0.37396064312429445</c:v>
                </c:pt>
                <c:pt idx="17">
                  <c:v>-0.29313658170415685</c:v>
                </c:pt>
                <c:pt idx="18">
                  <c:v>-0.22783210239798315</c:v>
                </c:pt>
                <c:pt idx="19">
                  <c:v>-0.25342997638966763</c:v>
                </c:pt>
              </c:numCache>
            </c:numRef>
          </c:yVal>
          <c:smooth val="1"/>
          <c:extLst>
            <c:ext xmlns:c16="http://schemas.microsoft.com/office/drawing/2014/chart" uri="{C3380CC4-5D6E-409C-BE32-E72D297353CC}">
              <c16:uniqueId val="{00000001-5DBD-4D6A-B6D1-A1EBD41CB84A}"/>
            </c:ext>
          </c:extLst>
        </c:ser>
        <c:dLbls>
          <c:showLegendKey val="0"/>
          <c:showVal val="0"/>
          <c:showCatName val="0"/>
          <c:showSerName val="0"/>
          <c:showPercent val="0"/>
          <c:showBubbleSize val="0"/>
        </c:dLbls>
        <c:axId val="833018048"/>
        <c:axId val="833019360"/>
      </c:scatterChart>
      <c:valAx>
        <c:axId val="833018048"/>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9360"/>
        <c:crosses val="autoZero"/>
        <c:crossBetween val="midCat"/>
      </c:valAx>
      <c:valAx>
        <c:axId val="833019360"/>
        <c:scaling>
          <c:orientation val="minMax"/>
          <c:min val="-2"/>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804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0"/>
          <c:order val="0"/>
          <c:tx>
            <c:strRef>
              <c:f>'Forward collapse simulation'!$B$484</c:f>
              <c:strCache>
                <c:ptCount val="1"/>
                <c:pt idx="0">
                  <c:v>1.22</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'Forward collapse simulation'!$M$475:$M$499</c:f>
              <c:numCache>
                <c:formatCode>0.00</c:formatCode>
                <c:ptCount val="25"/>
                <c:pt idx="0">
                  <c:v>-0.41486548482964425</c:v>
                </c:pt>
                <c:pt idx="1">
                  <c:v>-1.2376122309558557</c:v>
                </c:pt>
                <c:pt idx="2">
                  <c:v>-3.6130595142219128</c:v>
                </c:pt>
                <c:pt idx="3">
                  <c:v>-4.8874044190140289</c:v>
                </c:pt>
                <c:pt idx="4">
                  <c:v>-4.655271522748925</c:v>
                </c:pt>
                <c:pt idx="5">
                  <c:v>-3.584746946616153</c:v>
                </c:pt>
                <c:pt idx="6">
                  <c:v>-3.1459359316056488</c:v>
                </c:pt>
                <c:pt idx="7">
                  <c:v>-2.8257872049842105</c:v>
                </c:pt>
                <c:pt idx="8">
                  <c:v>-2.0043871205097301</c:v>
                </c:pt>
                <c:pt idx="9">
                  <c:v>-1.2499723866293684</c:v>
                </c:pt>
                <c:pt idx="10">
                  <c:v>-1.0584267591985248</c:v>
                </c:pt>
                <c:pt idx="11">
                  <c:v>-0.63806141373843839</c:v>
                </c:pt>
                <c:pt idx="12">
                  <c:v>-0.63305317589653665</c:v>
                </c:pt>
                <c:pt idx="13">
                  <c:v>-0.23708046851459044</c:v>
                </c:pt>
                <c:pt idx="14">
                  <c:v>-3.1916247902236149E-2</c:v>
                </c:pt>
                <c:pt idx="15">
                  <c:v>0.15696477118589441</c:v>
                </c:pt>
                <c:pt idx="16">
                  <c:v>0.21878100259124991</c:v>
                </c:pt>
                <c:pt idx="17">
                  <c:v>0.61858582358552794</c:v>
                </c:pt>
                <c:pt idx="18">
                  <c:v>1.2093540674127012</c:v>
                </c:pt>
                <c:pt idx="19">
                  <c:v>1.7522417455577708</c:v>
                </c:pt>
                <c:pt idx="20">
                  <c:v>2.9537795419769752</c:v>
                </c:pt>
                <c:pt idx="21">
                  <c:v>2.7789553770721018</c:v>
                </c:pt>
                <c:pt idx="22">
                  <c:v>1.91819807695638</c:v>
                </c:pt>
                <c:pt idx="23">
                  <c:v>0.95039191833626757</c:v>
                </c:pt>
                <c:pt idx="24">
                  <c:v>0.50384477811431205</c:v>
                </c:pt>
              </c:numCache>
            </c:numRef>
          </c:xVal>
          <c:yVal>
            <c:numRef>
              <c:f>'Forward collapse simulation'!$N$475:$N$499</c:f>
              <c:numCache>
                <c:formatCode>0.00</c:formatCode>
                <c:ptCount val="25"/>
                <c:pt idx="0">
                  <c:v>-0.95367008419949095</c:v>
                </c:pt>
                <c:pt idx="1">
                  <c:v>-1.0607619741433369</c:v>
                </c:pt>
                <c:pt idx="2">
                  <c:v>-0.98909905807786236</c:v>
                </c:pt>
                <c:pt idx="3">
                  <c:v>-0.99168898602442213</c:v>
                </c:pt>
                <c:pt idx="4">
                  <c:v>-0.49011024217302968</c:v>
                </c:pt>
                <c:pt idx="5">
                  <c:v>-0.15275250808470575</c:v>
                </c:pt>
                <c:pt idx="6">
                  <c:v>8.1829788173370208E-2</c:v>
                </c:pt>
                <c:pt idx="7">
                  <c:v>0.46628604112446215</c:v>
                </c:pt>
                <c:pt idx="8">
                  <c:v>0.57777873890851272</c:v>
                </c:pt>
                <c:pt idx="9">
                  <c:v>0.56806516586046796</c:v>
                </c:pt>
                <c:pt idx="10">
                  <c:v>0.70909011797690991</c:v>
                </c:pt>
                <c:pt idx="11">
                  <c:v>0.77128375601856491</c:v>
                </c:pt>
                <c:pt idx="12">
                  <c:v>1.2307313583748927</c:v>
                </c:pt>
                <c:pt idx="13">
                  <c:v>1.6035690978092907</c:v>
                </c:pt>
                <c:pt idx="14">
                  <c:v>1.5236657616156646</c:v>
                </c:pt>
                <c:pt idx="15">
                  <c:v>1.2270008396926875</c:v>
                </c:pt>
                <c:pt idx="16">
                  <c:v>0.77573892058163973</c:v>
                </c:pt>
                <c:pt idx="17">
                  <c:v>0.80093419134097044</c:v>
                </c:pt>
                <c:pt idx="18">
                  <c:v>0.71321717564312437</c:v>
                </c:pt>
                <c:pt idx="19">
                  <c:v>0.38012874809024394</c:v>
                </c:pt>
                <c:pt idx="20">
                  <c:v>-3.608902046732014E-2</c:v>
                </c:pt>
                <c:pt idx="21">
                  <c:v>-0.57094309019555889</c:v>
                </c:pt>
                <c:pt idx="22">
                  <c:v>-0.84482669084306661</c:v>
                </c:pt>
                <c:pt idx="23">
                  <c:v>-0.76495437874497407</c:v>
                </c:pt>
                <c:pt idx="24">
                  <c:v>-0.83589260049777914</c:v>
                </c:pt>
              </c:numCache>
            </c:numRef>
          </c:yVal>
          <c:smooth val="1"/>
          <c:extLst>
            <c:ext xmlns:c16="http://schemas.microsoft.com/office/drawing/2014/chart" uri="{C3380CC4-5D6E-409C-BE32-E72D297353CC}">
              <c16:uniqueId val="{00000000-C9AB-4D34-9141-2BCE19EFA974}"/>
            </c:ext>
          </c:extLst>
        </c:ser>
        <c:ser>
          <c:idx val="1"/>
          <c:order val="1"/>
          <c:tx>
            <c:v>Post-collapse morphology</c:v>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'Forward collapse simulation'!$AB$475:$AB$499</c:f>
              <c:numCache>
                <c:formatCode>#,##0.00</c:formatCode>
                <c:ptCount val="25"/>
                <c:pt idx="0">
                  <c:v>-0.41486548482964425</c:v>
                </c:pt>
                <c:pt idx="1">
                  <c:v>-1.2376122309558557</c:v>
                </c:pt>
                <c:pt idx="2">
                  <c:v>-3.6130595142219128</c:v>
                </c:pt>
                <c:pt idx="3">
                  <c:v>-4.8874044190140289</c:v>
                </c:pt>
                <c:pt idx="4">
                  <c:v>-4.655271522748925</c:v>
                </c:pt>
                <c:pt idx="5">
                  <c:v>-3.584746946616153</c:v>
                </c:pt>
                <c:pt idx="6">
                  <c:v>-3.1459359316056488</c:v>
                </c:pt>
                <c:pt idx="7">
                  <c:v>-2.8257872049842105</c:v>
                </c:pt>
                <c:pt idx="8">
                  <c:v>-2.0043871205097301</c:v>
                </c:pt>
                <c:pt idx="9">
                  <c:v>-1.2499723866293684</c:v>
                </c:pt>
                <c:pt idx="10">
                  <c:v>-1.0584267591985248</c:v>
                </c:pt>
                <c:pt idx="11">
                  <c:v>-0.63806141373843839</c:v>
                </c:pt>
                <c:pt idx="12">
                  <c:v>-0.63305317589653665</c:v>
                </c:pt>
                <c:pt idx="13">
                  <c:v>-0.23708046851459044</c:v>
                </c:pt>
                <c:pt idx="14">
                  <c:v>-3.1916247902236149E-2</c:v>
                </c:pt>
                <c:pt idx="15">
                  <c:v>0.15696477118589441</c:v>
                </c:pt>
                <c:pt idx="16">
                  <c:v>0.21878100259124991</c:v>
                </c:pt>
                <c:pt idx="17">
                  <c:v>0.61858582358552794</c:v>
                </c:pt>
                <c:pt idx="18">
                  <c:v>1.2093540674127012</c:v>
                </c:pt>
                <c:pt idx="19">
                  <c:v>1.7522417455577708</c:v>
                </c:pt>
                <c:pt idx="20">
                  <c:v>2.9537795419769752</c:v>
                </c:pt>
                <c:pt idx="21">
                  <c:v>2.7789553770721018</c:v>
                </c:pt>
                <c:pt idx="22">
                  <c:v>1.91819807695638</c:v>
                </c:pt>
                <c:pt idx="23">
                  <c:v>0.95039191833626757</c:v>
                </c:pt>
                <c:pt idx="24">
                  <c:v>0.50384477811431205</c:v>
                </c:pt>
              </c:numCache>
            </c:numRef>
          </c:xVal>
          <c:yVal>
            <c:numRef>
              <c:f>'Forward collapse simulation'!$AC$475:$AC$499</c:f>
              <c:numCache>
                <c:formatCode>0.00</c:formatCode>
                <c:ptCount val="25"/>
                <c:pt idx="0">
                  <c:v>-0.95367008419949095</c:v>
                </c:pt>
                <c:pt idx="1">
                  <c:v>-1.0607619741433369</c:v>
                </c:pt>
                <c:pt idx="2">
                  <c:v>-0.98909905807786236</c:v>
                </c:pt>
                <c:pt idx="3">
                  <c:v>-0.99168898602442213</c:v>
                </c:pt>
                <c:pt idx="4">
                  <c:v>-0.49011024217302968</c:v>
                </c:pt>
                <c:pt idx="5">
                  <c:v>-0.15275250808470575</c:v>
                </c:pt>
                <c:pt idx="6">
                  <c:v>3.4072834247667707</c:v>
                </c:pt>
                <c:pt idx="7">
                  <c:v>4.9106795183964138</c:v>
                </c:pt>
                <c:pt idx="8">
                  <c:v>5.3466658888355365</c:v>
                </c:pt>
                <c:pt idx="9">
                  <c:v>5.3086814688566148</c:v>
                </c:pt>
                <c:pt idx="10">
                  <c:v>5.8601521771328509</c:v>
                </c:pt>
                <c:pt idx="11">
                  <c:v>6.1033571497733528</c:v>
                </c:pt>
                <c:pt idx="12">
                  <c:v>7.9000029977936199</c:v>
                </c:pt>
                <c:pt idx="13">
                  <c:v>9.3579655012535028</c:v>
                </c:pt>
                <c:pt idx="14">
                  <c:v>9.0455076791232045</c:v>
                </c:pt>
                <c:pt idx="15">
                  <c:v>7.8854149993646958</c:v>
                </c:pt>
                <c:pt idx="16">
                  <c:v>6.1207788380647798</c:v>
                </c:pt>
                <c:pt idx="17">
                  <c:v>6.2193036281982819</c:v>
                </c:pt>
                <c:pt idx="18">
                  <c:v>5.8762908205440176</c:v>
                </c:pt>
                <c:pt idx="19">
                  <c:v>4.5737659247402176</c:v>
                </c:pt>
                <c:pt idx="20">
                  <c:v>-3.608902046732014E-2</c:v>
                </c:pt>
                <c:pt idx="21">
                  <c:v>-0.57094309019555889</c:v>
                </c:pt>
                <c:pt idx="22">
                  <c:v>-0.84482669084306661</c:v>
                </c:pt>
                <c:pt idx="23">
                  <c:v>-0.76495437874497407</c:v>
                </c:pt>
                <c:pt idx="24">
                  <c:v>-0.83589260049777914</c:v>
                </c:pt>
              </c:numCache>
            </c:numRef>
          </c:yVal>
          <c:smooth val="1"/>
          <c:extLst>
            <c:ext xmlns:c16="http://schemas.microsoft.com/office/drawing/2014/chart" uri="{C3380CC4-5D6E-409C-BE32-E72D297353CC}">
              <c16:uniqueId val="{00000001-C9AB-4D34-9141-2BCE19EFA974}"/>
            </c:ext>
          </c:extLst>
        </c:ser>
        <c:dLbls>
          <c:showLegendKey val="0"/>
          <c:showVal val="0"/>
          <c:showCatName val="0"/>
          <c:showSerName val="0"/>
          <c:showPercent val="0"/>
          <c:showBubbleSize val="0"/>
        </c:dLbls>
        <c:axId val="833018048"/>
        <c:axId val="833019360"/>
      </c:scatterChart>
      <c:valAx>
        <c:axId val="833018048"/>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9360"/>
        <c:crosses val="autoZero"/>
        <c:crossBetween val="midCat"/>
      </c:valAx>
      <c:valAx>
        <c:axId val="833019360"/>
        <c:scaling>
          <c:orientation val="minMax"/>
          <c:min val="-2"/>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804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0"/>
          <c:order val="0"/>
          <c:tx>
            <c:strRef>
              <c:f>'Forward collapse simulation'!$B$509</c:f>
              <c:strCache>
                <c:ptCount val="1"/>
                <c:pt idx="0">
                  <c:v>1.23</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'Forward collapse simulation'!$M$501:$M$521</c:f>
              <c:numCache>
                <c:formatCode>0.00</c:formatCode>
                <c:ptCount val="21"/>
                <c:pt idx="0">
                  <c:v>-0.38989141890139861</c:v>
                </c:pt>
                <c:pt idx="1">
                  <c:v>-0.63614048205744955</c:v>
                </c:pt>
                <c:pt idx="2">
                  <c:v>-0.989315418406021</c:v>
                </c:pt>
                <c:pt idx="3">
                  <c:v>-1.5602703641012454</c:v>
                </c:pt>
                <c:pt idx="4">
                  <c:v>-1.4500713468349744</c:v>
                </c:pt>
                <c:pt idx="5">
                  <c:v>-0.67695246234649087</c:v>
                </c:pt>
                <c:pt idx="6">
                  <c:v>-0.64648164887324777</c:v>
                </c:pt>
                <c:pt idx="7">
                  <c:v>-1.4981962105316753</c:v>
                </c:pt>
                <c:pt idx="8">
                  <c:v>-1.0287074073811078</c:v>
                </c:pt>
                <c:pt idx="9">
                  <c:v>-0.59339071999535742</c:v>
                </c:pt>
                <c:pt idx="10">
                  <c:v>-0.13272099957082675</c:v>
                </c:pt>
                <c:pt idx="11">
                  <c:v>0.17979025960470588</c:v>
                </c:pt>
                <c:pt idx="12">
                  <c:v>0.58528825955286701</c:v>
                </c:pt>
                <c:pt idx="13">
                  <c:v>0.88795548494581023</c:v>
                </c:pt>
                <c:pt idx="14">
                  <c:v>0.74812660177288437</c:v>
                </c:pt>
                <c:pt idx="15">
                  <c:v>1.0615423349457536</c:v>
                </c:pt>
                <c:pt idx="16">
                  <c:v>1.4533060148590784</c:v>
                </c:pt>
                <c:pt idx="17">
                  <c:v>1.1496217873750809</c:v>
                </c:pt>
                <c:pt idx="18">
                  <c:v>0.47877726727845105</c:v>
                </c:pt>
                <c:pt idx="19">
                  <c:v>0.27082551830453638</c:v>
                </c:pt>
                <c:pt idx="20">
                  <c:v>0.1207760816467154</c:v>
                </c:pt>
              </c:numCache>
            </c:numRef>
          </c:xVal>
          <c:yVal>
            <c:numRef>
              <c:f>'Forward collapse simulation'!$N$501:$N$521</c:f>
              <c:numCache>
                <c:formatCode>0.00</c:formatCode>
                <c:ptCount val="21"/>
                <c:pt idx="0">
                  <c:v>-1.0967591720460121</c:v>
                </c:pt>
                <c:pt idx="1">
                  <c:v>-0.7780425997898287</c:v>
                </c:pt>
                <c:pt idx="2">
                  <c:v>-0.44794084755034314</c:v>
                </c:pt>
                <c:pt idx="3">
                  <c:v>-0.27315268790068092</c:v>
                </c:pt>
                <c:pt idx="4">
                  <c:v>5.1904615288082254E-2</c:v>
                </c:pt>
                <c:pt idx="5">
                  <c:v>0.21409195156059196</c:v>
                </c:pt>
                <c:pt idx="6">
                  <c:v>0.38998266329431458</c:v>
                </c:pt>
                <c:pt idx="7">
                  <c:v>0.95372119340430295</c:v>
                </c:pt>
                <c:pt idx="8">
                  <c:v>0.91686698599046479</c:v>
                </c:pt>
                <c:pt idx="9">
                  <c:v>0.93215473684543981</c:v>
                </c:pt>
                <c:pt idx="10">
                  <c:v>0.69443080020468595</c:v>
                </c:pt>
                <c:pt idx="11">
                  <c:v>0.63919595004292107</c:v>
                </c:pt>
                <c:pt idx="12">
                  <c:v>0.67974013654452969</c:v>
                </c:pt>
                <c:pt idx="13">
                  <c:v>0.38793821254763122</c:v>
                </c:pt>
                <c:pt idx="14">
                  <c:v>0.1280140137631659</c:v>
                </c:pt>
                <c:pt idx="15">
                  <c:v>-0.14201715078791485</c:v>
                </c:pt>
                <c:pt idx="16">
                  <c:v>-0.5939710659404418</c:v>
                </c:pt>
                <c:pt idx="17">
                  <c:v>-0.86882146957388462</c:v>
                </c:pt>
                <c:pt idx="18">
                  <c:v>-0.51612820920521152</c:v>
                </c:pt>
                <c:pt idx="19">
                  <c:v>-0.66496431380569532</c:v>
                </c:pt>
                <c:pt idx="20">
                  <c:v>-0.91002040532180706</c:v>
                </c:pt>
              </c:numCache>
            </c:numRef>
          </c:yVal>
          <c:smooth val="1"/>
          <c:extLst>
            <c:ext xmlns:c16="http://schemas.microsoft.com/office/drawing/2014/chart" uri="{C3380CC4-5D6E-409C-BE32-E72D297353CC}">
              <c16:uniqueId val="{00000000-7019-473B-AE90-380B0F5B07FE}"/>
            </c:ext>
          </c:extLst>
        </c:ser>
        <c:ser>
          <c:idx val="1"/>
          <c:order val="1"/>
          <c:tx>
            <c:v>Post-collapse morphology</c:v>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'Forward collapse simulation'!$AB$501:$AB$521</c:f>
              <c:numCache>
                <c:formatCode>#,##0.00</c:formatCode>
                <c:ptCount val="21"/>
                <c:pt idx="0">
                  <c:v>-0.38989141890139861</c:v>
                </c:pt>
                <c:pt idx="1">
                  <c:v>-0.63614048205744955</c:v>
                </c:pt>
                <c:pt idx="2">
                  <c:v>-0.989315418406021</c:v>
                </c:pt>
                <c:pt idx="3">
                  <c:v>-1.5602703641012454</c:v>
                </c:pt>
                <c:pt idx="4">
                  <c:v>-1.4500713468349744</c:v>
                </c:pt>
                <c:pt idx="5">
                  <c:v>-0.67695246234649087</c:v>
                </c:pt>
                <c:pt idx="6">
                  <c:v>-0.64648164887324777</c:v>
                </c:pt>
                <c:pt idx="7">
                  <c:v>-1.4981962105316753</c:v>
                </c:pt>
                <c:pt idx="8">
                  <c:v>-1.0287074073811078</c:v>
                </c:pt>
                <c:pt idx="9">
                  <c:v>-0.59339071999535742</c:v>
                </c:pt>
                <c:pt idx="10">
                  <c:v>-0.13272099957082675</c:v>
                </c:pt>
                <c:pt idx="11">
                  <c:v>0.17979025960470588</c:v>
                </c:pt>
                <c:pt idx="12">
                  <c:v>0.58528825955286701</c:v>
                </c:pt>
                <c:pt idx="13">
                  <c:v>0.88795548494581023</c:v>
                </c:pt>
                <c:pt idx="14">
                  <c:v>0.74812660177288437</c:v>
                </c:pt>
                <c:pt idx="15">
                  <c:v>1.0615423349457536</c:v>
                </c:pt>
                <c:pt idx="16">
                  <c:v>1.4533060148590784</c:v>
                </c:pt>
                <c:pt idx="17">
                  <c:v>1.1496217873750809</c:v>
                </c:pt>
                <c:pt idx="18">
                  <c:v>0.47877726727845105</c:v>
                </c:pt>
                <c:pt idx="19">
                  <c:v>0.27082551830453638</c:v>
                </c:pt>
                <c:pt idx="20">
                  <c:v>0.1207760816467154</c:v>
                </c:pt>
              </c:numCache>
            </c:numRef>
          </c:xVal>
          <c:yVal>
            <c:numRef>
              <c:f>'Forward collapse simulation'!$AC$501:$AC$521</c:f>
              <c:numCache>
                <c:formatCode>0.00</c:formatCode>
                <c:ptCount val="21"/>
                <c:pt idx="0">
                  <c:v>-1.0967591720460121</c:v>
                </c:pt>
                <c:pt idx="1">
                  <c:v>-0.7780425997898287</c:v>
                </c:pt>
                <c:pt idx="2">
                  <c:v>-0.44794084755034314</c:v>
                </c:pt>
                <c:pt idx="3">
                  <c:v>-0.27315268790068092</c:v>
                </c:pt>
                <c:pt idx="4">
                  <c:v>3.3950305634992515</c:v>
                </c:pt>
                <c:pt idx="5">
                  <c:v>4.0292556695201096</c:v>
                </c:pt>
                <c:pt idx="6">
                  <c:v>4.7170671094340708</c:v>
                </c:pt>
                <c:pt idx="7">
                  <c:v>6.9215371824014884</c:v>
                </c:pt>
                <c:pt idx="8">
                  <c:v>6.777420729529462</c:v>
                </c:pt>
                <c:pt idx="9">
                  <c:v>6.8372026806339932</c:v>
                </c:pt>
                <c:pt idx="10">
                  <c:v>5.9075956448149256</c:v>
                </c:pt>
                <c:pt idx="11">
                  <c:v>5.6916026486599645</c:v>
                </c:pt>
                <c:pt idx="12">
                  <c:v>5.8501485719946125</c:v>
                </c:pt>
                <c:pt idx="13">
                  <c:v>4.7090723915888315</c:v>
                </c:pt>
                <c:pt idx="14">
                  <c:v>3.692652390371967</c:v>
                </c:pt>
                <c:pt idx="15">
                  <c:v>-0.14201715078791485</c:v>
                </c:pt>
                <c:pt idx="16">
                  <c:v>-0.5939710659404418</c:v>
                </c:pt>
                <c:pt idx="17">
                  <c:v>-0.86882146957388462</c:v>
                </c:pt>
                <c:pt idx="18">
                  <c:v>-0.51612820920521152</c:v>
                </c:pt>
                <c:pt idx="19">
                  <c:v>-0.66496431380569532</c:v>
                </c:pt>
                <c:pt idx="20">
                  <c:v>-0.91002040532180706</c:v>
                </c:pt>
              </c:numCache>
            </c:numRef>
          </c:yVal>
          <c:smooth val="1"/>
          <c:extLst>
            <c:ext xmlns:c16="http://schemas.microsoft.com/office/drawing/2014/chart" uri="{C3380CC4-5D6E-409C-BE32-E72D297353CC}">
              <c16:uniqueId val="{00000001-7019-473B-AE90-380B0F5B07FE}"/>
            </c:ext>
          </c:extLst>
        </c:ser>
        <c:dLbls>
          <c:showLegendKey val="0"/>
          <c:showVal val="0"/>
          <c:showCatName val="0"/>
          <c:showSerName val="0"/>
          <c:showPercent val="0"/>
          <c:showBubbleSize val="0"/>
        </c:dLbls>
        <c:axId val="833018048"/>
        <c:axId val="833019360"/>
      </c:scatterChart>
      <c:valAx>
        <c:axId val="833018048"/>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9360"/>
        <c:crosses val="autoZero"/>
        <c:crossBetween val="midCat"/>
      </c:valAx>
      <c:valAx>
        <c:axId val="833019360"/>
        <c:scaling>
          <c:orientation val="minMax"/>
          <c:min val="-2"/>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804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0"/>
          <c:order val="0"/>
          <c:tx>
            <c:strRef>
              <c:f>'Forward collapse simulation'!$B$557</c:f>
              <c:strCache>
                <c:ptCount val="1"/>
                <c:pt idx="0">
                  <c:v>1.27</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'Forward collapse simulation'!$M$543:$M$558</c:f>
              <c:numCache>
                <c:formatCode>0.00</c:formatCode>
                <c:ptCount val="16"/>
                <c:pt idx="0">
                  <c:v>1.3150605562240025</c:v>
                </c:pt>
                <c:pt idx="1">
                  <c:v>1.6595178745371628</c:v>
                </c:pt>
                <c:pt idx="2">
                  <c:v>1.7919429200245125</c:v>
                </c:pt>
                <c:pt idx="3">
                  <c:v>2.3451689974602461</c:v>
                </c:pt>
                <c:pt idx="4">
                  <c:v>2.8881978744745069</c:v>
                </c:pt>
                <c:pt idx="5">
                  <c:v>3.8162238671988495</c:v>
                </c:pt>
                <c:pt idx="6">
                  <c:v>3.7722726678350864</c:v>
                </c:pt>
                <c:pt idx="7">
                  <c:v>3.4971509987658411</c:v>
                </c:pt>
                <c:pt idx="8">
                  <c:v>3.1469191068546403</c:v>
                </c:pt>
                <c:pt idx="9">
                  <c:v>3.0169010760384749</c:v>
                </c:pt>
                <c:pt idx="10">
                  <c:v>2.9479129970675961</c:v>
                </c:pt>
                <c:pt idx="11">
                  <c:v>2.5397632273145105</c:v>
                </c:pt>
                <c:pt idx="12">
                  <c:v>1.9337174251701696</c:v>
                </c:pt>
                <c:pt idx="13">
                  <c:v>1.3591571028147642</c:v>
                </c:pt>
                <c:pt idx="14">
                  <c:v>0.97685527317112597</c:v>
                </c:pt>
                <c:pt idx="15">
                  <c:v>0.44099480947231123</c:v>
                </c:pt>
              </c:numCache>
            </c:numRef>
          </c:xVal>
          <c:yVal>
            <c:numRef>
              <c:f>'Forward collapse simulation'!$N$543:$N$558</c:f>
              <c:numCache>
                <c:formatCode>0.00</c:formatCode>
                <c:ptCount val="16"/>
                <c:pt idx="0">
                  <c:v>4.6288183949539237</c:v>
                </c:pt>
                <c:pt idx="1">
                  <c:v>4.3641220679641455</c:v>
                </c:pt>
                <c:pt idx="2">
                  <c:v>3.5078001042496743</c:v>
                </c:pt>
                <c:pt idx="3">
                  <c:v>3.400785699415843</c:v>
                </c:pt>
                <c:pt idx="4">
                  <c:v>3.196431922922955</c:v>
                </c:pt>
                <c:pt idx="5">
                  <c:v>3.0399138796061069</c:v>
                </c:pt>
                <c:pt idx="6">
                  <c:v>1.9771292116359924</c:v>
                </c:pt>
                <c:pt idx="7">
                  <c:v>0.95802447350319708</c:v>
                </c:pt>
                <c:pt idx="8">
                  <c:v>0.2520895374925175</c:v>
                </c:pt>
                <c:pt idx="9">
                  <c:v>-0.42721996371646032</c:v>
                </c:pt>
                <c:pt idx="10">
                  <c:v>-0.87489082845801069</c:v>
                </c:pt>
                <c:pt idx="11">
                  <c:v>-0.9708572238908153</c:v>
                </c:pt>
                <c:pt idx="12">
                  <c:v>-0.96917796074469653</c:v>
                </c:pt>
                <c:pt idx="13">
                  <c:v>-0.94780850907141401</c:v>
                </c:pt>
                <c:pt idx="14">
                  <c:v>-0.97617353748079294</c:v>
                </c:pt>
                <c:pt idx="15">
                  <c:v>-1.0229953949155783</c:v>
                </c:pt>
              </c:numCache>
            </c:numRef>
          </c:yVal>
          <c:smooth val="1"/>
          <c:extLst>
            <c:ext xmlns:c16="http://schemas.microsoft.com/office/drawing/2014/chart" uri="{C3380CC4-5D6E-409C-BE32-E72D297353CC}">
              <c16:uniqueId val="{00000000-717F-400F-840C-B53D22AE7431}"/>
            </c:ext>
          </c:extLst>
        </c:ser>
        <c:ser>
          <c:idx val="1"/>
          <c:order val="1"/>
          <c:tx>
            <c:v>Post-collapse morphology</c:v>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'Forward collapse simulation'!$AB$543:$AB$558</c:f>
              <c:numCache>
                <c:formatCode>#,##0.00</c:formatCode>
                <c:ptCount val="16"/>
                <c:pt idx="0">
                  <c:v>1.3150605562240025</c:v>
                </c:pt>
                <c:pt idx="1">
                  <c:v>1.6595178745371628</c:v>
                </c:pt>
                <c:pt idx="2">
                  <c:v>1.7919429200245125</c:v>
                </c:pt>
                <c:pt idx="3">
                  <c:v>2.3451689974602461</c:v>
                </c:pt>
                <c:pt idx="4">
                  <c:v>2.8881978744745069</c:v>
                </c:pt>
                <c:pt idx="5">
                  <c:v>3.8162238671988495</c:v>
                </c:pt>
                <c:pt idx="6">
                  <c:v>3.7722726678350864</c:v>
                </c:pt>
                <c:pt idx="7">
                  <c:v>3.4971509987658411</c:v>
                </c:pt>
                <c:pt idx="8">
                  <c:v>3.1469191068546403</c:v>
                </c:pt>
                <c:pt idx="9">
                  <c:v>3.0169010760384749</c:v>
                </c:pt>
                <c:pt idx="10">
                  <c:v>2.9479129970675961</c:v>
                </c:pt>
                <c:pt idx="11">
                  <c:v>2.5397632273145105</c:v>
                </c:pt>
                <c:pt idx="12">
                  <c:v>1.9337174251701696</c:v>
                </c:pt>
                <c:pt idx="13">
                  <c:v>1.3591571028147642</c:v>
                </c:pt>
                <c:pt idx="14">
                  <c:v>0.97685527317112597</c:v>
                </c:pt>
                <c:pt idx="15">
                  <c:v>0.44099480947231123</c:v>
                </c:pt>
              </c:numCache>
            </c:numRef>
          </c:xVal>
          <c:yVal>
            <c:numRef>
              <c:f>'Forward collapse simulation'!$AC$543:$AC$558</c:f>
              <c:numCache>
                <c:formatCode>0.00</c:formatCode>
                <c:ptCount val="16"/>
                <c:pt idx="0">
                  <c:v>21.078127186365155</c:v>
                </c:pt>
                <c:pt idx="1">
                  <c:v>20.043046027091695</c:v>
                </c:pt>
                <c:pt idx="2">
                  <c:v>16.694443721223166</c:v>
                </c:pt>
                <c:pt idx="3">
                  <c:v>16.275969481425197</c:v>
                </c:pt>
                <c:pt idx="4">
                  <c:v>15.476854713647043</c:v>
                </c:pt>
                <c:pt idx="5">
                  <c:v>14.864799081572201</c:v>
                </c:pt>
                <c:pt idx="6">
                  <c:v>10.708835156077129</c:v>
                </c:pt>
                <c:pt idx="7">
                  <c:v>6.7236793144235119</c:v>
                </c:pt>
                <c:pt idx="8">
                  <c:v>3.9631576243518998</c:v>
                </c:pt>
                <c:pt idx="9">
                  <c:v>-0.42721996371646032</c:v>
                </c:pt>
                <c:pt idx="10">
                  <c:v>-0.87489082845801069</c:v>
                </c:pt>
                <c:pt idx="11">
                  <c:v>-0.9708572238908153</c:v>
                </c:pt>
                <c:pt idx="12">
                  <c:v>-0.96917796074469653</c:v>
                </c:pt>
                <c:pt idx="13">
                  <c:v>-0.94780850907141401</c:v>
                </c:pt>
                <c:pt idx="14">
                  <c:v>-0.97617353748079294</c:v>
                </c:pt>
                <c:pt idx="15">
                  <c:v>-1.0229953949155783</c:v>
                </c:pt>
              </c:numCache>
            </c:numRef>
          </c:yVal>
          <c:smooth val="1"/>
          <c:extLst>
            <c:ext xmlns:c16="http://schemas.microsoft.com/office/drawing/2014/chart" uri="{C3380CC4-5D6E-409C-BE32-E72D297353CC}">
              <c16:uniqueId val="{00000001-717F-400F-840C-B53D22AE7431}"/>
            </c:ext>
          </c:extLst>
        </c:ser>
        <c:dLbls>
          <c:showLegendKey val="0"/>
          <c:showVal val="0"/>
          <c:showCatName val="0"/>
          <c:showSerName val="0"/>
          <c:showPercent val="0"/>
          <c:showBubbleSize val="0"/>
        </c:dLbls>
        <c:axId val="833018048"/>
        <c:axId val="833019360"/>
      </c:scatterChart>
      <c:valAx>
        <c:axId val="833018048"/>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9360"/>
        <c:crosses val="autoZero"/>
        <c:crossBetween val="midCat"/>
      </c:valAx>
      <c:valAx>
        <c:axId val="833019360"/>
        <c:scaling>
          <c:orientation val="minMax"/>
          <c:min val="-2"/>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804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0"/>
          <c:order val="0"/>
          <c:tx>
            <c:strRef>
              <c:f>'Forward collapse simulation'!$B$581</c:f>
              <c:strCache>
                <c:ptCount val="1"/>
                <c:pt idx="0">
                  <c:v>1.28</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'Forward collapse simulation'!$M$561:$M$594</c:f>
              <c:numCache>
                <c:formatCode>0.00</c:formatCode>
                <c:ptCount val="34"/>
                <c:pt idx="0">
                  <c:v>-0.4588710635016075</c:v>
                </c:pt>
                <c:pt idx="1">
                  <c:v>-1.3168395212349746</c:v>
                </c:pt>
                <c:pt idx="2">
                  <c:v>-2.8228193998419084</c:v>
                </c:pt>
                <c:pt idx="3">
                  <c:v>-4.0780086780771976</c:v>
                </c:pt>
                <c:pt idx="4">
                  <c:v>-5.5495858016155086</c:v>
                </c:pt>
                <c:pt idx="5">
                  <c:v>-3.3506463383701375</c:v>
                </c:pt>
                <c:pt idx="6">
                  <c:v>-3.0378706496979175</c:v>
                </c:pt>
                <c:pt idx="7">
                  <c:v>-2.6310603667718366</c:v>
                </c:pt>
                <c:pt idx="8">
                  <c:v>-2.2112975971884103</c:v>
                </c:pt>
                <c:pt idx="9">
                  <c:v>-1.8975235412260574</c:v>
                </c:pt>
                <c:pt idx="10">
                  <c:v>-1.3442283650970384</c:v>
                </c:pt>
                <c:pt idx="11">
                  <c:v>-0.97524770758495638</c:v>
                </c:pt>
                <c:pt idx="12">
                  <c:v>-0.70726088243292229</c:v>
                </c:pt>
                <c:pt idx="13">
                  <c:v>-0.7431292858050963</c:v>
                </c:pt>
                <c:pt idx="14">
                  <c:v>-0.59453058204290399</c:v>
                </c:pt>
                <c:pt idx="15">
                  <c:v>0.54144113754482293</c:v>
                </c:pt>
                <c:pt idx="16">
                  <c:v>0.72991791526361827</c:v>
                </c:pt>
                <c:pt idx="17">
                  <c:v>0.9827684471034106</c:v>
                </c:pt>
                <c:pt idx="18">
                  <c:v>1.2680147571557696</c:v>
                </c:pt>
                <c:pt idx="19">
                  <c:v>1.6512324830339329</c:v>
                </c:pt>
                <c:pt idx="20">
                  <c:v>2.0611412689652866</c:v>
                </c:pt>
                <c:pt idx="21">
                  <c:v>2.6730476087831812</c:v>
                </c:pt>
                <c:pt idx="22">
                  <c:v>2.9204888451735749</c:v>
                </c:pt>
                <c:pt idx="23">
                  <c:v>3.4253879605901569</c:v>
                </c:pt>
                <c:pt idx="24">
                  <c:v>4.491945941971089</c:v>
                </c:pt>
                <c:pt idx="25">
                  <c:v>4.2119572872612672</c:v>
                </c:pt>
                <c:pt idx="26">
                  <c:v>3.9639342265612516</c:v>
                </c:pt>
                <c:pt idx="27">
                  <c:v>3.5196973142223515</c:v>
                </c:pt>
                <c:pt idx="28">
                  <c:v>3.3449057989520119</c:v>
                </c:pt>
                <c:pt idx="29">
                  <c:v>3.2241295608736773</c:v>
                </c:pt>
                <c:pt idx="30">
                  <c:v>2.7149587590551323</c:v>
                </c:pt>
                <c:pt idx="31">
                  <c:v>1.9851207409361036</c:v>
                </c:pt>
                <c:pt idx="32">
                  <c:v>1.277353536054922</c:v>
                </c:pt>
                <c:pt idx="33">
                  <c:v>0.66549551817439045</c:v>
                </c:pt>
              </c:numCache>
            </c:numRef>
          </c:xVal>
          <c:yVal>
            <c:numRef>
              <c:f>'Forward collapse simulation'!$N$561:$N$594</c:f>
              <c:numCache>
                <c:formatCode>0.00</c:formatCode>
                <c:ptCount val="34"/>
                <c:pt idx="0">
                  <c:v>-1.0413843416726138</c:v>
                </c:pt>
                <c:pt idx="1">
                  <c:v>-1.0987077297050583</c:v>
                </c:pt>
                <c:pt idx="2">
                  <c:v>-1.0068265172690716</c:v>
                </c:pt>
                <c:pt idx="3">
                  <c:v>-0.57966043639967624</c:v>
                </c:pt>
                <c:pt idx="4">
                  <c:v>6.7804354635621789E-2</c:v>
                </c:pt>
                <c:pt idx="5">
                  <c:v>0.38768300861243904</c:v>
                </c:pt>
                <c:pt idx="6">
                  <c:v>0.90216568085022619</c:v>
                </c:pt>
                <c:pt idx="7">
                  <c:v>1.2291205581237534</c:v>
                </c:pt>
                <c:pt idx="8">
                  <c:v>1.3056748970049032</c:v>
                </c:pt>
                <c:pt idx="9">
                  <c:v>1.6658419524351409</c:v>
                </c:pt>
                <c:pt idx="10">
                  <c:v>2.2056606952268392</c:v>
                </c:pt>
                <c:pt idx="11">
                  <c:v>2.7342825217687889</c:v>
                </c:pt>
                <c:pt idx="12">
                  <c:v>3.243791307125075</c:v>
                </c:pt>
                <c:pt idx="13">
                  <c:v>4.2231153032540814</c:v>
                </c:pt>
                <c:pt idx="14">
                  <c:v>3.5150758721563502</c:v>
                </c:pt>
                <c:pt idx="15">
                  <c:v>4.1518442281200976</c:v>
                </c:pt>
                <c:pt idx="16">
                  <c:v>4.8149890796321868</c:v>
                </c:pt>
                <c:pt idx="17">
                  <c:v>4.8004339574019719</c:v>
                </c:pt>
                <c:pt idx="18">
                  <c:v>4.6097830291278559</c:v>
                </c:pt>
                <c:pt idx="19">
                  <c:v>3.9551519929041397</c:v>
                </c:pt>
                <c:pt idx="20">
                  <c:v>3.829555805751911</c:v>
                </c:pt>
                <c:pt idx="21">
                  <c:v>4.4486982906439634</c:v>
                </c:pt>
                <c:pt idx="22">
                  <c:v>4.0928631671748708</c:v>
                </c:pt>
                <c:pt idx="23">
                  <c:v>3.9004100194010376</c:v>
                </c:pt>
                <c:pt idx="24">
                  <c:v>3.8636830426950737</c:v>
                </c:pt>
                <c:pt idx="25">
                  <c:v>2.7878337128112056</c:v>
                </c:pt>
                <c:pt idx="26">
                  <c:v>1.6168445959634614</c:v>
                </c:pt>
                <c:pt idx="27">
                  <c:v>0.83331855628922813</c:v>
                </c:pt>
                <c:pt idx="28">
                  <c:v>2.5103707638640709E-2</c:v>
                </c:pt>
                <c:pt idx="29">
                  <c:v>-0.69884874951630904</c:v>
                </c:pt>
                <c:pt idx="30">
                  <c:v>-1.0639807031284987</c:v>
                </c:pt>
                <c:pt idx="31">
                  <c:v>-1.0760388672837498</c:v>
                </c:pt>
                <c:pt idx="32">
                  <c:v>-0.9947506943591381</c:v>
                </c:pt>
                <c:pt idx="33">
                  <c:v>-1.0189233117805283</c:v>
                </c:pt>
              </c:numCache>
            </c:numRef>
          </c:yVal>
          <c:smooth val="1"/>
          <c:extLst>
            <c:ext xmlns:c16="http://schemas.microsoft.com/office/drawing/2014/chart" uri="{C3380CC4-5D6E-409C-BE32-E72D297353CC}">
              <c16:uniqueId val="{00000000-25EF-4EB9-A0B7-915A22A07481}"/>
            </c:ext>
          </c:extLst>
        </c:ser>
        <c:ser>
          <c:idx val="1"/>
          <c:order val="1"/>
          <c:tx>
            <c:v>Post-collapse morphology</c:v>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'Forward collapse simulation'!$AB$561:$AB$594</c:f>
              <c:numCache>
                <c:formatCode>#,##0.00</c:formatCode>
                <c:ptCount val="34"/>
                <c:pt idx="0">
                  <c:v>-0.4588710635016075</c:v>
                </c:pt>
                <c:pt idx="1">
                  <c:v>-1.3168395212349746</c:v>
                </c:pt>
                <c:pt idx="2">
                  <c:v>-2.8228193998419084</c:v>
                </c:pt>
                <c:pt idx="3">
                  <c:v>-4.0780086780771976</c:v>
                </c:pt>
                <c:pt idx="4">
                  <c:v>-5.5495858016155086</c:v>
                </c:pt>
                <c:pt idx="5">
                  <c:v>-3.3506463383701375</c:v>
                </c:pt>
                <c:pt idx="6">
                  <c:v>-3.0378706496979175</c:v>
                </c:pt>
                <c:pt idx="7">
                  <c:v>-2.6310603667718366</c:v>
                </c:pt>
                <c:pt idx="8">
                  <c:v>-2.2112975971884103</c:v>
                </c:pt>
                <c:pt idx="9">
                  <c:v>-1.8975235412260574</c:v>
                </c:pt>
                <c:pt idx="10">
                  <c:v>-1.3442283650970384</c:v>
                </c:pt>
                <c:pt idx="11">
                  <c:v>-0.97524770758495638</c:v>
                </c:pt>
                <c:pt idx="12">
                  <c:v>-0.70726088243292229</c:v>
                </c:pt>
                <c:pt idx="13">
                  <c:v>-0.7431292858050963</c:v>
                </c:pt>
                <c:pt idx="14">
                  <c:v>-0.59453058204290399</c:v>
                </c:pt>
                <c:pt idx="15">
                  <c:v>0.54144113754482293</c:v>
                </c:pt>
                <c:pt idx="16">
                  <c:v>0.72991791526361827</c:v>
                </c:pt>
                <c:pt idx="17">
                  <c:v>0.9827684471034106</c:v>
                </c:pt>
                <c:pt idx="18">
                  <c:v>1.2680147571557696</c:v>
                </c:pt>
                <c:pt idx="19">
                  <c:v>1.6512324830339329</c:v>
                </c:pt>
                <c:pt idx="20">
                  <c:v>2.0611412689652866</c:v>
                </c:pt>
                <c:pt idx="21">
                  <c:v>2.6730476087831812</c:v>
                </c:pt>
                <c:pt idx="22">
                  <c:v>2.9204888451735749</c:v>
                </c:pt>
                <c:pt idx="23">
                  <c:v>3.4253879605901569</c:v>
                </c:pt>
                <c:pt idx="24">
                  <c:v>4.491945941971089</c:v>
                </c:pt>
                <c:pt idx="25">
                  <c:v>4.2119572872612672</c:v>
                </c:pt>
                <c:pt idx="26">
                  <c:v>3.9639342265612516</c:v>
                </c:pt>
                <c:pt idx="27">
                  <c:v>3.5196973142223515</c:v>
                </c:pt>
                <c:pt idx="28">
                  <c:v>3.3449057989520119</c:v>
                </c:pt>
                <c:pt idx="29">
                  <c:v>3.2241295608736773</c:v>
                </c:pt>
                <c:pt idx="30">
                  <c:v>2.7149587590551323</c:v>
                </c:pt>
                <c:pt idx="31">
                  <c:v>1.9851207409361036</c:v>
                </c:pt>
                <c:pt idx="32">
                  <c:v>1.277353536054922</c:v>
                </c:pt>
                <c:pt idx="33">
                  <c:v>0.66549551817439045</c:v>
                </c:pt>
              </c:numCache>
            </c:numRef>
          </c:xVal>
          <c:yVal>
            <c:numRef>
              <c:f>'Forward collapse simulation'!$AC$561:$AC$594</c:f>
              <c:numCache>
                <c:formatCode>0.00</c:formatCode>
                <c:ptCount val="34"/>
                <c:pt idx="0">
                  <c:v>-1.0413843416726138</c:v>
                </c:pt>
                <c:pt idx="1">
                  <c:v>-1.0987077297050583</c:v>
                </c:pt>
                <c:pt idx="2">
                  <c:v>-1.0068265172690716</c:v>
                </c:pt>
                <c:pt idx="3">
                  <c:v>-0.57966043639967624</c:v>
                </c:pt>
                <c:pt idx="4">
                  <c:v>3.4628768389107343</c:v>
                </c:pt>
                <c:pt idx="5">
                  <c:v>4.713745605208139</c:v>
                </c:pt>
                <c:pt idx="6">
                  <c:v>6.7256032190335153</c:v>
                </c:pt>
                <c:pt idx="7">
                  <c:v>8.004143186879249</c:v>
                </c:pt>
                <c:pt idx="8">
                  <c:v>8.3035049299667296</c:v>
                </c:pt>
                <c:pt idx="9">
                  <c:v>9.7119193855297485</c:v>
                </c:pt>
                <c:pt idx="10">
                  <c:v>11.82285237973012</c:v>
                </c:pt>
                <c:pt idx="11">
                  <c:v>13.890000417849386</c:v>
                </c:pt>
                <c:pt idx="12">
                  <c:v>15.882407906854567</c:v>
                </c:pt>
                <c:pt idx="13">
                  <c:v>19.712003235000829</c:v>
                </c:pt>
                <c:pt idx="14">
                  <c:v>16.943252026827611</c:v>
                </c:pt>
                <c:pt idx="15">
                  <c:v>19.43330141880525</c:v>
                </c:pt>
                <c:pt idx="16">
                  <c:v>22.026494718748044</c:v>
                </c:pt>
                <c:pt idx="17">
                  <c:v>21.969577673608995</c:v>
                </c:pt>
                <c:pt idx="18">
                  <c:v>21.224047177969915</c:v>
                </c:pt>
                <c:pt idx="19">
                  <c:v>18.664146707960757</c:v>
                </c:pt>
                <c:pt idx="20">
                  <c:v>18.173009379096815</c:v>
                </c:pt>
                <c:pt idx="21">
                  <c:v>20.594133723003051</c:v>
                </c:pt>
                <c:pt idx="22">
                  <c:v>19.202659061079139</c:v>
                </c:pt>
                <c:pt idx="23">
                  <c:v>18.450081080232209</c:v>
                </c:pt>
                <c:pt idx="24">
                  <c:v>18.306462156396947</c:v>
                </c:pt>
                <c:pt idx="25">
                  <c:v>14.099409552970478</c:v>
                </c:pt>
                <c:pt idx="26">
                  <c:v>9.5203177826106433</c:v>
                </c:pt>
                <c:pt idx="27">
                  <c:v>6.4563801349293142</c:v>
                </c:pt>
                <c:pt idx="28">
                  <c:v>3.2958981894598534</c:v>
                </c:pt>
                <c:pt idx="29">
                  <c:v>-0.69884874951630904</c:v>
                </c:pt>
                <c:pt idx="30">
                  <c:v>-1.0639807031284987</c:v>
                </c:pt>
                <c:pt idx="31">
                  <c:v>-1.0760388672837498</c:v>
                </c:pt>
                <c:pt idx="32">
                  <c:v>-0.9947506943591381</c:v>
                </c:pt>
                <c:pt idx="33">
                  <c:v>-1.0189233117805283</c:v>
                </c:pt>
              </c:numCache>
            </c:numRef>
          </c:yVal>
          <c:smooth val="1"/>
          <c:extLst>
            <c:ext xmlns:c16="http://schemas.microsoft.com/office/drawing/2014/chart" uri="{C3380CC4-5D6E-409C-BE32-E72D297353CC}">
              <c16:uniqueId val="{00000001-25EF-4EB9-A0B7-915A22A07481}"/>
            </c:ext>
          </c:extLst>
        </c:ser>
        <c:dLbls>
          <c:showLegendKey val="0"/>
          <c:showVal val="0"/>
          <c:showCatName val="0"/>
          <c:showSerName val="0"/>
          <c:showPercent val="0"/>
          <c:showBubbleSize val="0"/>
        </c:dLbls>
        <c:axId val="833018048"/>
        <c:axId val="833019360"/>
      </c:scatterChart>
      <c:valAx>
        <c:axId val="833018048"/>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9360"/>
        <c:crosses val="autoZero"/>
        <c:crossBetween val="midCat"/>
      </c:valAx>
      <c:valAx>
        <c:axId val="833019360"/>
        <c:scaling>
          <c:orientation val="minMax"/>
          <c:min val="-2"/>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804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0"/>
          <c:order val="0"/>
          <c:tx>
            <c:strRef>
              <c:f>'Forward collapse simulation'!$B$604</c:f>
              <c:strCache>
                <c:ptCount val="1"/>
                <c:pt idx="0">
                  <c:v>1.29</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'Forward collapse simulation'!$M$596:$M$612</c:f>
              <c:numCache>
                <c:formatCode>0.00</c:formatCode>
                <c:ptCount val="17"/>
                <c:pt idx="0">
                  <c:v>-0.54103970229963971</c:v>
                </c:pt>
                <c:pt idx="1">
                  <c:v>-0.92631740600584822</c:v>
                </c:pt>
                <c:pt idx="2">
                  <c:v>-1.6748430183196272</c:v>
                </c:pt>
                <c:pt idx="3">
                  <c:v>-1.5327872282106525</c:v>
                </c:pt>
                <c:pt idx="4">
                  <c:v>-1.283903762526406</c:v>
                </c:pt>
                <c:pt idx="5">
                  <c:v>-0.61556920293069906</c:v>
                </c:pt>
                <c:pt idx="6">
                  <c:v>-0.47601451660313365</c:v>
                </c:pt>
                <c:pt idx="7">
                  <c:v>-0.26338068281244004</c:v>
                </c:pt>
                <c:pt idx="8">
                  <c:v>0.37470836189935464</c:v>
                </c:pt>
                <c:pt idx="9">
                  <c:v>0.82675739927882053</c:v>
                </c:pt>
                <c:pt idx="10">
                  <c:v>1.0473464698499513</c:v>
                </c:pt>
                <c:pt idx="11">
                  <c:v>1.1862301438672804</c:v>
                </c:pt>
                <c:pt idx="12">
                  <c:v>1.2554253219035445</c:v>
                </c:pt>
                <c:pt idx="13">
                  <c:v>1.384426675739727</c:v>
                </c:pt>
                <c:pt idx="14">
                  <c:v>0.84015967141394454</c:v>
                </c:pt>
                <c:pt idx="15">
                  <c:v>0.40663311679489383</c:v>
                </c:pt>
                <c:pt idx="16">
                  <c:v>-0.22235957246530241</c:v>
                </c:pt>
              </c:numCache>
            </c:numRef>
          </c:xVal>
          <c:yVal>
            <c:numRef>
              <c:f>'Forward collapse simulation'!$N$596:$N$612</c:f>
              <c:numCache>
                <c:formatCode>0.00</c:formatCode>
                <c:ptCount val="17"/>
                <c:pt idx="0">
                  <c:v>-0.94509102235473452</c:v>
                </c:pt>
                <c:pt idx="1">
                  <c:v>-0.89203815127526731</c:v>
                </c:pt>
                <c:pt idx="2">
                  <c:v>-0.80209093249207153</c:v>
                </c:pt>
                <c:pt idx="3">
                  <c:v>-0.13814598450300691</c:v>
                </c:pt>
                <c:pt idx="4">
                  <c:v>0.42684907001250211</c:v>
                </c:pt>
                <c:pt idx="5">
                  <c:v>0.47903502628019168</c:v>
                </c:pt>
                <c:pt idx="6">
                  <c:v>0.73299807638430059</c:v>
                </c:pt>
                <c:pt idx="7">
                  <c:v>1.1081297829772705</c:v>
                </c:pt>
                <c:pt idx="8">
                  <c:v>1.3945356372365327</c:v>
                </c:pt>
                <c:pt idx="9">
                  <c:v>1.2069967699781641</c:v>
                </c:pt>
                <c:pt idx="10">
                  <c:v>0.66569240050705503</c:v>
                </c:pt>
                <c:pt idx="11">
                  <c:v>0.13599281518010795</c:v>
                </c:pt>
                <c:pt idx="12">
                  <c:v>-0.36711205526839047</c:v>
                </c:pt>
                <c:pt idx="13">
                  <c:v>-0.84704886488339548</c:v>
                </c:pt>
                <c:pt idx="14">
                  <c:v>-1.0972947309313084</c:v>
                </c:pt>
                <c:pt idx="15">
                  <c:v>-1.0682221249935195</c:v>
                </c:pt>
                <c:pt idx="16">
                  <c:v>-1.06809981768234</c:v>
                </c:pt>
              </c:numCache>
            </c:numRef>
          </c:yVal>
          <c:smooth val="1"/>
          <c:extLst>
            <c:ext xmlns:c16="http://schemas.microsoft.com/office/drawing/2014/chart" uri="{C3380CC4-5D6E-409C-BE32-E72D297353CC}">
              <c16:uniqueId val="{00000000-8617-402F-B8CE-6A31B12DB4F0}"/>
            </c:ext>
          </c:extLst>
        </c:ser>
        <c:ser>
          <c:idx val="1"/>
          <c:order val="1"/>
          <c:tx>
            <c:v>Post-collapse morphology</c:v>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'Forward collapse simulation'!$AB$596:$AB$612</c:f>
              <c:numCache>
                <c:formatCode>#,##0.00</c:formatCode>
                <c:ptCount val="17"/>
                <c:pt idx="0">
                  <c:v>-0.54103970229963971</c:v>
                </c:pt>
                <c:pt idx="1">
                  <c:v>-0.92631740600584822</c:v>
                </c:pt>
                <c:pt idx="2">
                  <c:v>-1.6748430183196272</c:v>
                </c:pt>
                <c:pt idx="3">
                  <c:v>-1.5327872282106525</c:v>
                </c:pt>
                <c:pt idx="4">
                  <c:v>-1.283903762526406</c:v>
                </c:pt>
                <c:pt idx="5">
                  <c:v>-0.61556920293069906</c:v>
                </c:pt>
                <c:pt idx="6">
                  <c:v>-0.47601451660313365</c:v>
                </c:pt>
                <c:pt idx="7">
                  <c:v>-0.26338068281244004</c:v>
                </c:pt>
                <c:pt idx="8">
                  <c:v>0.37470836189935464</c:v>
                </c:pt>
                <c:pt idx="9">
                  <c:v>0.82675739927882053</c:v>
                </c:pt>
                <c:pt idx="10">
                  <c:v>1.0473464698499513</c:v>
                </c:pt>
                <c:pt idx="11">
                  <c:v>1.1862301438672804</c:v>
                </c:pt>
                <c:pt idx="12">
                  <c:v>1.2554253219035445</c:v>
                </c:pt>
                <c:pt idx="13">
                  <c:v>1.384426675739727</c:v>
                </c:pt>
                <c:pt idx="14">
                  <c:v>0.84015967141394454</c:v>
                </c:pt>
                <c:pt idx="15">
                  <c:v>0.40663311679489383</c:v>
                </c:pt>
                <c:pt idx="16">
                  <c:v>-0.22235957246530241</c:v>
                </c:pt>
              </c:numCache>
            </c:numRef>
          </c:xVal>
          <c:yVal>
            <c:numRef>
              <c:f>'Forward collapse simulation'!$AC$596:$AC$612</c:f>
              <c:numCache>
                <c:formatCode>0.00</c:formatCode>
                <c:ptCount val="17"/>
                <c:pt idx="0">
                  <c:v>-0.94509102235473452</c:v>
                </c:pt>
                <c:pt idx="1">
                  <c:v>-0.89203815127526731</c:v>
                </c:pt>
                <c:pt idx="2">
                  <c:v>-0.80209093249207153</c:v>
                </c:pt>
                <c:pt idx="3">
                  <c:v>-0.13814598450300691</c:v>
                </c:pt>
                <c:pt idx="4">
                  <c:v>4.8627899832071737</c:v>
                </c:pt>
                <c:pt idx="5">
                  <c:v>5.0668604390599299</c:v>
                </c:pt>
                <c:pt idx="6">
                  <c:v>6.0599696797655502</c:v>
                </c:pt>
                <c:pt idx="7">
                  <c:v>7.5269026219649238</c:v>
                </c:pt>
                <c:pt idx="8">
                  <c:v>8.6468777535459207</c:v>
                </c:pt>
                <c:pt idx="9">
                  <c:v>7.9135168099385673</c:v>
                </c:pt>
                <c:pt idx="10">
                  <c:v>5.7967743502157232</c:v>
                </c:pt>
                <c:pt idx="11">
                  <c:v>3.7254117926685577</c:v>
                </c:pt>
                <c:pt idx="12">
                  <c:v>-0.36711205526839047</c:v>
                </c:pt>
                <c:pt idx="13">
                  <c:v>-0.84704886488339548</c:v>
                </c:pt>
                <c:pt idx="14">
                  <c:v>-1.0972947309313084</c:v>
                </c:pt>
                <c:pt idx="15">
                  <c:v>-1.0682221249935195</c:v>
                </c:pt>
                <c:pt idx="16">
                  <c:v>-1.06809981768234</c:v>
                </c:pt>
              </c:numCache>
            </c:numRef>
          </c:yVal>
          <c:smooth val="1"/>
          <c:extLst>
            <c:ext xmlns:c16="http://schemas.microsoft.com/office/drawing/2014/chart" uri="{C3380CC4-5D6E-409C-BE32-E72D297353CC}">
              <c16:uniqueId val="{00000001-8617-402F-B8CE-6A31B12DB4F0}"/>
            </c:ext>
          </c:extLst>
        </c:ser>
        <c:dLbls>
          <c:showLegendKey val="0"/>
          <c:showVal val="0"/>
          <c:showCatName val="0"/>
          <c:showSerName val="0"/>
          <c:showPercent val="0"/>
          <c:showBubbleSize val="0"/>
        </c:dLbls>
        <c:axId val="833018048"/>
        <c:axId val="833019360"/>
      </c:scatterChart>
      <c:valAx>
        <c:axId val="833018048"/>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9360"/>
        <c:crosses val="autoZero"/>
        <c:crossBetween val="midCat"/>
      </c:valAx>
      <c:valAx>
        <c:axId val="833019360"/>
        <c:scaling>
          <c:orientation val="minMax"/>
          <c:min val="-2"/>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804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0"/>
          <c:order val="0"/>
          <c:tx>
            <c:strRef>
              <c:f>'Forward collapse simulation'!$B$624</c:f>
              <c:strCache>
                <c:ptCount val="1"/>
                <c:pt idx="0">
                  <c:v>1.30</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'Forward collapse simulation'!$M$614:$M$639</c:f>
              <c:numCache>
                <c:formatCode>0.00</c:formatCode>
                <c:ptCount val="26"/>
                <c:pt idx="0">
                  <c:v>-0.52218011409986276</c:v>
                </c:pt>
                <c:pt idx="1">
                  <c:v>-1.5373951109460815</c:v>
                </c:pt>
                <c:pt idx="2">
                  <c:v>-1.4713910450657128</c:v>
                </c:pt>
                <c:pt idx="3">
                  <c:v>-1.2332179142837738</c:v>
                </c:pt>
                <c:pt idx="4">
                  <c:v>-1.0109521467294911</c:v>
                </c:pt>
                <c:pt idx="5">
                  <c:v>-0.82810215936117859</c:v>
                </c:pt>
                <c:pt idx="6">
                  <c:v>-0.65140606588720273</c:v>
                </c:pt>
                <c:pt idx="7">
                  <c:v>-0.46982394510394665</c:v>
                </c:pt>
                <c:pt idx="8">
                  <c:v>-0.20253563266082089</c:v>
                </c:pt>
                <c:pt idx="9">
                  <c:v>0.22633249775008812</c:v>
                </c:pt>
                <c:pt idx="10">
                  <c:v>0.49983061311694787</c:v>
                </c:pt>
                <c:pt idx="11">
                  <c:v>1.1176047085209735</c:v>
                </c:pt>
                <c:pt idx="12">
                  <c:v>1.1374788719116029</c:v>
                </c:pt>
                <c:pt idx="13">
                  <c:v>1.2641463755338416</c:v>
                </c:pt>
                <c:pt idx="14">
                  <c:v>1.4041875960547139</c:v>
                </c:pt>
                <c:pt idx="15">
                  <c:v>1.47311994587523</c:v>
                </c:pt>
                <c:pt idx="16">
                  <c:v>2.422424909158607</c:v>
                </c:pt>
                <c:pt idx="17">
                  <c:v>2.4406453180641008</c:v>
                </c:pt>
                <c:pt idx="18">
                  <c:v>2.397441651985579</c:v>
                </c:pt>
                <c:pt idx="19">
                  <c:v>2.4569747335845173</c:v>
                </c:pt>
                <c:pt idx="20">
                  <c:v>2.7248664296634035</c:v>
                </c:pt>
                <c:pt idx="21">
                  <c:v>2.2355809298090219</c:v>
                </c:pt>
                <c:pt idx="22">
                  <c:v>1.733697863785588</c:v>
                </c:pt>
                <c:pt idx="23">
                  <c:v>1.0648810635337165</c:v>
                </c:pt>
                <c:pt idx="24">
                  <c:v>0.6558782617172888</c:v>
                </c:pt>
                <c:pt idx="25">
                  <c:v>0.25850914528472685</c:v>
                </c:pt>
              </c:numCache>
            </c:numRef>
          </c:xVal>
          <c:yVal>
            <c:numRef>
              <c:f>'Forward collapse simulation'!$N$614:$N$639</c:f>
              <c:numCache>
                <c:formatCode>0.00</c:formatCode>
                <c:ptCount val="26"/>
                <c:pt idx="0">
                  <c:v>-0.99082184495430592</c:v>
                </c:pt>
                <c:pt idx="1">
                  <c:v>-0.59909621334063279</c:v>
                </c:pt>
                <c:pt idx="2">
                  <c:v>-0.25309561928336421</c:v>
                </c:pt>
                <c:pt idx="3">
                  <c:v>4.3926938085631383E-2</c:v>
                </c:pt>
                <c:pt idx="4">
                  <c:v>0.21709849613259263</c:v>
                </c:pt>
                <c:pt idx="5">
                  <c:v>0.52593518009480311</c:v>
                </c:pt>
                <c:pt idx="6">
                  <c:v>0.91967338622217254</c:v>
                </c:pt>
                <c:pt idx="7">
                  <c:v>1.2303472926807957</c:v>
                </c:pt>
                <c:pt idx="8">
                  <c:v>1.2436154218658921</c:v>
                </c:pt>
                <c:pt idx="9">
                  <c:v>1.040672186839932</c:v>
                </c:pt>
                <c:pt idx="10">
                  <c:v>1.1500805876942433</c:v>
                </c:pt>
                <c:pt idx="11">
                  <c:v>1.3257887144985621</c:v>
                </c:pt>
                <c:pt idx="12">
                  <c:v>0.97321673637207229</c:v>
                </c:pt>
                <c:pt idx="13">
                  <c:v>0.69583255257615795</c:v>
                </c:pt>
                <c:pt idx="14">
                  <c:v>0.32805669492647727</c:v>
                </c:pt>
                <c:pt idx="15">
                  <c:v>5.092764538597213E-2</c:v>
                </c:pt>
                <c:pt idx="16">
                  <c:v>-0.23709398872159285</c:v>
                </c:pt>
                <c:pt idx="17">
                  <c:v>-0.38612359603083579</c:v>
                </c:pt>
                <c:pt idx="18">
                  <c:v>-0.6500227113914242</c:v>
                </c:pt>
                <c:pt idx="19">
                  <c:v>-0.90399068497816371</c:v>
                </c:pt>
                <c:pt idx="20">
                  <c:v>-1.1510286445147302</c:v>
                </c:pt>
                <c:pt idx="21">
                  <c:v>-1.1190075541631652</c:v>
                </c:pt>
                <c:pt idx="22">
                  <c:v>-1.1070414251983927</c:v>
                </c:pt>
                <c:pt idx="23">
                  <c:v>-1.0578418220732724</c:v>
                </c:pt>
                <c:pt idx="24">
                  <c:v>-1.065281514815078</c:v>
                </c:pt>
                <c:pt idx="25">
                  <c:v>-1.0661060087084022</c:v>
                </c:pt>
              </c:numCache>
            </c:numRef>
          </c:yVal>
          <c:smooth val="1"/>
          <c:extLst>
            <c:ext xmlns:c16="http://schemas.microsoft.com/office/drawing/2014/chart" uri="{C3380CC4-5D6E-409C-BE32-E72D297353CC}">
              <c16:uniqueId val="{00000000-2921-480B-9E43-1D24A0C357A7}"/>
            </c:ext>
          </c:extLst>
        </c:ser>
        <c:ser>
          <c:idx val="1"/>
          <c:order val="1"/>
          <c:tx>
            <c:v>Post-collapse morphology</c:v>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'Forward collapse simulation'!$AB$614:$AB$639</c:f>
              <c:numCache>
                <c:formatCode>#,##0.00</c:formatCode>
                <c:ptCount val="26"/>
                <c:pt idx="0">
                  <c:v>-0.52218011409986276</c:v>
                </c:pt>
                <c:pt idx="1">
                  <c:v>-1.5373951109460815</c:v>
                </c:pt>
                <c:pt idx="2">
                  <c:v>-1.4713910450657128</c:v>
                </c:pt>
                <c:pt idx="3">
                  <c:v>-1.2332179142837738</c:v>
                </c:pt>
                <c:pt idx="4">
                  <c:v>-1.0109521467294911</c:v>
                </c:pt>
                <c:pt idx="5">
                  <c:v>-0.82810215936117859</c:v>
                </c:pt>
                <c:pt idx="6">
                  <c:v>-0.65140606588720273</c:v>
                </c:pt>
                <c:pt idx="7">
                  <c:v>-0.46982394510394665</c:v>
                </c:pt>
                <c:pt idx="8">
                  <c:v>-0.20253563266082089</c:v>
                </c:pt>
                <c:pt idx="9">
                  <c:v>0.22633249775008812</c:v>
                </c:pt>
                <c:pt idx="10">
                  <c:v>0.49983061311694787</c:v>
                </c:pt>
                <c:pt idx="11">
                  <c:v>1.1176047085209735</c:v>
                </c:pt>
                <c:pt idx="12">
                  <c:v>1.1374788719116029</c:v>
                </c:pt>
                <c:pt idx="13">
                  <c:v>1.2641463755338416</c:v>
                </c:pt>
                <c:pt idx="14">
                  <c:v>1.4041875960547139</c:v>
                </c:pt>
                <c:pt idx="15">
                  <c:v>1.47311994587523</c:v>
                </c:pt>
                <c:pt idx="16">
                  <c:v>2.422424909158607</c:v>
                </c:pt>
                <c:pt idx="17">
                  <c:v>2.4406453180641008</c:v>
                </c:pt>
                <c:pt idx="18">
                  <c:v>2.397441651985579</c:v>
                </c:pt>
                <c:pt idx="19">
                  <c:v>2.4569747335845173</c:v>
                </c:pt>
                <c:pt idx="20">
                  <c:v>2.7248664296634035</c:v>
                </c:pt>
                <c:pt idx="21">
                  <c:v>2.2355809298090219</c:v>
                </c:pt>
                <c:pt idx="22">
                  <c:v>1.733697863785588</c:v>
                </c:pt>
                <c:pt idx="23">
                  <c:v>1.0648810635337165</c:v>
                </c:pt>
                <c:pt idx="24">
                  <c:v>0.6558782617172888</c:v>
                </c:pt>
                <c:pt idx="25">
                  <c:v>0.25850914528472685</c:v>
                </c:pt>
              </c:numCache>
            </c:numRef>
          </c:xVal>
          <c:yVal>
            <c:numRef>
              <c:f>'Forward collapse simulation'!$AC$614:$AC$639</c:f>
              <c:numCache>
                <c:formatCode>0.00</c:formatCode>
                <c:ptCount val="26"/>
                <c:pt idx="0">
                  <c:v>-0.99082184495430592</c:v>
                </c:pt>
                <c:pt idx="1">
                  <c:v>-0.59909621334063279</c:v>
                </c:pt>
                <c:pt idx="2">
                  <c:v>-0.25309561928336421</c:v>
                </c:pt>
                <c:pt idx="3">
                  <c:v>3.5217827381911602</c:v>
                </c:pt>
                <c:pt idx="4">
                  <c:v>4.198961069658381</c:v>
                </c:pt>
                <c:pt idx="5">
                  <c:v>5.4066507890329962</c:v>
                </c:pt>
                <c:pt idx="6">
                  <c:v>6.9463434756803206</c:v>
                </c:pt>
                <c:pt idx="7">
                  <c:v>8.1612175576528472</c:v>
                </c:pt>
                <c:pt idx="8">
                  <c:v>8.2131018837199417</c:v>
                </c:pt>
                <c:pt idx="9">
                  <c:v>7.4195029646632022</c:v>
                </c:pt>
                <c:pt idx="10">
                  <c:v>7.8473388008397613</c:v>
                </c:pt>
                <c:pt idx="11">
                  <c:v>8.5344362519253085</c:v>
                </c:pt>
                <c:pt idx="12">
                  <c:v>7.1557219494008244</c:v>
                </c:pt>
                <c:pt idx="13">
                  <c:v>6.0710255888854583</c:v>
                </c:pt>
                <c:pt idx="14">
                  <c:v>4.6328573097180499</c:v>
                </c:pt>
                <c:pt idx="15">
                  <c:v>3.5491586383805527</c:v>
                </c:pt>
                <c:pt idx="16">
                  <c:v>-0.23709398872159285</c:v>
                </c:pt>
                <c:pt idx="17">
                  <c:v>-0.38612359603083579</c:v>
                </c:pt>
                <c:pt idx="18">
                  <c:v>-0.6500227113914242</c:v>
                </c:pt>
                <c:pt idx="19">
                  <c:v>-0.90399068497816371</c:v>
                </c:pt>
                <c:pt idx="20">
                  <c:v>-1.1510286445147302</c:v>
                </c:pt>
                <c:pt idx="21">
                  <c:v>-1.1190075541631652</c:v>
                </c:pt>
                <c:pt idx="22">
                  <c:v>-1.1070414251983927</c:v>
                </c:pt>
                <c:pt idx="23">
                  <c:v>-1.0578418220732724</c:v>
                </c:pt>
                <c:pt idx="24">
                  <c:v>-1.065281514815078</c:v>
                </c:pt>
                <c:pt idx="25">
                  <c:v>-1.0661060087084022</c:v>
                </c:pt>
              </c:numCache>
            </c:numRef>
          </c:yVal>
          <c:smooth val="1"/>
          <c:extLst>
            <c:ext xmlns:c16="http://schemas.microsoft.com/office/drawing/2014/chart" uri="{C3380CC4-5D6E-409C-BE32-E72D297353CC}">
              <c16:uniqueId val="{00000001-2921-480B-9E43-1D24A0C357A7}"/>
            </c:ext>
          </c:extLst>
        </c:ser>
        <c:dLbls>
          <c:showLegendKey val="0"/>
          <c:showVal val="0"/>
          <c:showCatName val="0"/>
          <c:showSerName val="0"/>
          <c:showPercent val="0"/>
          <c:showBubbleSize val="0"/>
        </c:dLbls>
        <c:axId val="833018048"/>
        <c:axId val="833019360"/>
      </c:scatterChart>
      <c:valAx>
        <c:axId val="833018048"/>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9360"/>
        <c:crosses val="autoZero"/>
        <c:crossBetween val="midCat"/>
      </c:valAx>
      <c:valAx>
        <c:axId val="833019360"/>
        <c:scaling>
          <c:orientation val="minMax"/>
          <c:min val="-2"/>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804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0"/>
          <c:order val="0"/>
          <c:tx>
            <c:strRef>
              <c:f>'Forward collapse simulation'!$B$645</c:f>
              <c:strCache>
                <c:ptCount val="1"/>
                <c:pt idx="0">
                  <c:v>1.34</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'Forward collapse simulation'!$M$641:$M$656</c:f>
              <c:numCache>
                <c:formatCode>0.00</c:formatCode>
                <c:ptCount val="16"/>
                <c:pt idx="0">
                  <c:v>-0.34135922289291909</c:v>
                </c:pt>
                <c:pt idx="1">
                  <c:v>-0.97940450924477329</c:v>
                </c:pt>
                <c:pt idx="2">
                  <c:v>-1.1283259286927645</c:v>
                </c:pt>
                <c:pt idx="3">
                  <c:v>-1.1766961442361328</c:v>
                </c:pt>
                <c:pt idx="4">
                  <c:v>-1.1111393138103105</c:v>
                </c:pt>
                <c:pt idx="5">
                  <c:v>-0.77453138795805532</c:v>
                </c:pt>
                <c:pt idx="6">
                  <c:v>-0.26683140964214053</c:v>
                </c:pt>
                <c:pt idx="7">
                  <c:v>-0.14539002020424116</c:v>
                </c:pt>
                <c:pt idx="8">
                  <c:v>0.25408213967872856</c:v>
                </c:pt>
                <c:pt idx="9">
                  <c:v>0.37278147298508862</c:v>
                </c:pt>
                <c:pt idx="10">
                  <c:v>0.29516338369005218</c:v>
                </c:pt>
                <c:pt idx="11">
                  <c:v>0.34693543387460918</c:v>
                </c:pt>
                <c:pt idx="12">
                  <c:v>0.42744000011712396</c:v>
                </c:pt>
                <c:pt idx="13">
                  <c:v>0.73034266075101006</c:v>
                </c:pt>
                <c:pt idx="14">
                  <c:v>0.35732061819012101</c:v>
                </c:pt>
                <c:pt idx="15">
                  <c:v>0.18730845347052311</c:v>
                </c:pt>
              </c:numCache>
            </c:numRef>
          </c:xVal>
          <c:yVal>
            <c:numRef>
              <c:f>'Forward collapse simulation'!$N$641:$N$656</c:f>
              <c:numCache>
                <c:formatCode>0.00</c:formatCode>
                <c:ptCount val="16"/>
                <c:pt idx="0">
                  <c:v>-0.27123768349169769</c:v>
                </c:pt>
                <c:pt idx="1">
                  <c:v>-0.34682532674388794</c:v>
                </c:pt>
                <c:pt idx="2">
                  <c:v>3.9007674111779196E-2</c:v>
                </c:pt>
                <c:pt idx="3">
                  <c:v>0.55496593061179722</c:v>
                </c:pt>
                <c:pt idx="4">
                  <c:v>1.4237294073331326</c:v>
                </c:pt>
                <c:pt idx="5">
                  <c:v>1.3426098201144547</c:v>
                </c:pt>
                <c:pt idx="6">
                  <c:v>0.88045499534524096</c:v>
                </c:pt>
                <c:pt idx="7">
                  <c:v>0.9479149445097963</c:v>
                </c:pt>
                <c:pt idx="8">
                  <c:v>1.6060256119677165</c:v>
                </c:pt>
                <c:pt idx="9">
                  <c:v>1.3515317137970042</c:v>
                </c:pt>
                <c:pt idx="10">
                  <c:v>0.81095473173823884</c:v>
                </c:pt>
                <c:pt idx="11">
                  <c:v>0.42934811601104844</c:v>
                </c:pt>
                <c:pt idx="12">
                  <c:v>0.28002865264089155</c:v>
                </c:pt>
                <c:pt idx="13">
                  <c:v>3.0993513630031982E-2</c:v>
                </c:pt>
                <c:pt idx="14">
                  <c:v>-0.18419005352143689</c:v>
                </c:pt>
                <c:pt idx="15">
                  <c:v>-0.21876824097313774</c:v>
                </c:pt>
              </c:numCache>
            </c:numRef>
          </c:yVal>
          <c:smooth val="1"/>
          <c:extLst>
            <c:ext xmlns:c16="http://schemas.microsoft.com/office/drawing/2014/chart" uri="{C3380CC4-5D6E-409C-BE32-E72D297353CC}">
              <c16:uniqueId val="{00000000-BADA-448F-8DFF-07D7E3BC905D}"/>
            </c:ext>
          </c:extLst>
        </c:ser>
        <c:ser>
          <c:idx val="1"/>
          <c:order val="1"/>
          <c:tx>
            <c:v>Post-collapse morphology</c:v>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'Forward collapse simulation'!$AB$641:$AB$656</c:f>
              <c:numCache>
                <c:formatCode>#,##0.00</c:formatCode>
                <c:ptCount val="16"/>
                <c:pt idx="0">
                  <c:v>-0.34135922289291909</c:v>
                </c:pt>
                <c:pt idx="1">
                  <c:v>-0.97940450924477329</c:v>
                </c:pt>
                <c:pt idx="2">
                  <c:v>-1.1283259286927645</c:v>
                </c:pt>
                <c:pt idx="3">
                  <c:v>-1.1766961442361328</c:v>
                </c:pt>
                <c:pt idx="4">
                  <c:v>-1.1111393138103105</c:v>
                </c:pt>
                <c:pt idx="5">
                  <c:v>-0.77453138795805532</c:v>
                </c:pt>
                <c:pt idx="6">
                  <c:v>-0.26683140964214053</c:v>
                </c:pt>
                <c:pt idx="7">
                  <c:v>-0.14539002020424116</c:v>
                </c:pt>
                <c:pt idx="8">
                  <c:v>0.25408213967872856</c:v>
                </c:pt>
                <c:pt idx="9">
                  <c:v>0.37278147298508862</c:v>
                </c:pt>
                <c:pt idx="10">
                  <c:v>0.29516338369005218</c:v>
                </c:pt>
                <c:pt idx="11">
                  <c:v>0.34693543387460918</c:v>
                </c:pt>
                <c:pt idx="12">
                  <c:v>0.42744000011712396</c:v>
                </c:pt>
                <c:pt idx="13">
                  <c:v>0.73034266075101006</c:v>
                </c:pt>
                <c:pt idx="14">
                  <c:v>0.35732061819012101</c:v>
                </c:pt>
                <c:pt idx="15">
                  <c:v>0.18730845347052311</c:v>
                </c:pt>
              </c:numCache>
            </c:numRef>
          </c:xVal>
          <c:yVal>
            <c:numRef>
              <c:f>'Forward collapse simulation'!$AC$641:$AC$656</c:f>
              <c:numCache>
                <c:formatCode>0.00</c:formatCode>
                <c:ptCount val="16"/>
                <c:pt idx="0">
                  <c:v>-0.27123768349169769</c:v>
                </c:pt>
                <c:pt idx="1">
                  <c:v>-0.34682532674388794</c:v>
                </c:pt>
                <c:pt idx="2">
                  <c:v>1.1619544676469296</c:v>
                </c:pt>
                <c:pt idx="3">
                  <c:v>3.1795822766469999</c:v>
                </c:pt>
                <c:pt idx="4">
                  <c:v>6.5768364691990868</c:v>
                </c:pt>
                <c:pt idx="5">
                  <c:v>6.2596225609708238</c:v>
                </c:pt>
                <c:pt idx="6">
                  <c:v>4.4523902611270332</c:v>
                </c:pt>
                <c:pt idx="7">
                  <c:v>4.7161888683078317</c:v>
                </c:pt>
                <c:pt idx="8">
                  <c:v>7.2896962544865636</c:v>
                </c:pt>
                <c:pt idx="9">
                  <c:v>6.2945111601473602</c:v>
                </c:pt>
                <c:pt idx="10">
                  <c:v>4.1806131109026365</c:v>
                </c:pt>
                <c:pt idx="11">
                  <c:v>2.688360374775415</c:v>
                </c:pt>
                <c:pt idx="12">
                  <c:v>2.104454413536891</c:v>
                </c:pt>
                <c:pt idx="13">
                  <c:v>1.1306155117332317</c:v>
                </c:pt>
                <c:pt idx="14">
                  <c:v>-0.18419005352143689</c:v>
                </c:pt>
                <c:pt idx="15">
                  <c:v>-0.21876824097313774</c:v>
                </c:pt>
              </c:numCache>
            </c:numRef>
          </c:yVal>
          <c:smooth val="1"/>
          <c:extLst>
            <c:ext xmlns:c16="http://schemas.microsoft.com/office/drawing/2014/chart" uri="{C3380CC4-5D6E-409C-BE32-E72D297353CC}">
              <c16:uniqueId val="{00000001-BADA-448F-8DFF-07D7E3BC905D}"/>
            </c:ext>
          </c:extLst>
        </c:ser>
        <c:dLbls>
          <c:showLegendKey val="0"/>
          <c:showVal val="0"/>
          <c:showCatName val="0"/>
          <c:showSerName val="0"/>
          <c:showPercent val="0"/>
          <c:showBubbleSize val="0"/>
        </c:dLbls>
        <c:axId val="833018048"/>
        <c:axId val="833019360"/>
      </c:scatterChart>
      <c:valAx>
        <c:axId val="833018048"/>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9360"/>
        <c:crosses val="autoZero"/>
        <c:crossBetween val="midCat"/>
      </c:valAx>
      <c:valAx>
        <c:axId val="833019360"/>
        <c:scaling>
          <c:orientation val="minMax"/>
          <c:min val="-2"/>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804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0"/>
          <c:order val="0"/>
          <c:tx>
            <c:strRef>
              <c:f>'Forward collapse simulation'!$B$689</c:f>
              <c:strCache>
                <c:ptCount val="1"/>
                <c:pt idx="0">
                  <c:v>1.39</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'Forward collapse simulation'!$M$680:$M$688</c:f>
              <c:numCache>
                <c:formatCode>0.00</c:formatCode>
                <c:ptCount val="9"/>
                <c:pt idx="0">
                  <c:v>-0.15709779399972837</c:v>
                </c:pt>
                <c:pt idx="1">
                  <c:v>-0.45932284737485457</c:v>
                </c:pt>
                <c:pt idx="2">
                  <c:v>-0.37721182718381513</c:v>
                </c:pt>
                <c:pt idx="3">
                  <c:v>-0.29001260000647988</c:v>
                </c:pt>
                <c:pt idx="4">
                  <c:v>-7.3776279819722887E-2</c:v>
                </c:pt>
                <c:pt idx="5">
                  <c:v>0.13587999867882339</c:v>
                </c:pt>
                <c:pt idx="6">
                  <c:v>0.40118635518157625</c:v>
                </c:pt>
                <c:pt idx="7">
                  <c:v>0.41960247170472459</c:v>
                </c:pt>
                <c:pt idx="8">
                  <c:v>0.13016494506568677</c:v>
                </c:pt>
              </c:numCache>
            </c:numRef>
          </c:xVal>
          <c:yVal>
            <c:numRef>
              <c:f>'Forward collapse simulation'!$N$680:$N$688</c:f>
              <c:numCache>
                <c:formatCode>0.00</c:formatCode>
                <c:ptCount val="9"/>
                <c:pt idx="0">
                  <c:v>-0.26259528388838005</c:v>
                </c:pt>
                <c:pt idx="1">
                  <c:v>-0.22392749246007304</c:v>
                </c:pt>
                <c:pt idx="2">
                  <c:v>0.12694580510063186</c:v>
                </c:pt>
                <c:pt idx="3">
                  <c:v>0.47437189191338219</c:v>
                </c:pt>
                <c:pt idx="4">
                  <c:v>0.44086966388714244</c:v>
                </c:pt>
                <c:pt idx="5">
                  <c:v>0.50711105880176088</c:v>
                </c:pt>
                <c:pt idx="6">
                  <c:v>0.2331212311569287</c:v>
                </c:pt>
                <c:pt idx="7">
                  <c:v>-0.10687733969034692</c:v>
                </c:pt>
                <c:pt idx="8">
                  <c:v>-0.246775377775107</c:v>
                </c:pt>
              </c:numCache>
            </c:numRef>
          </c:yVal>
          <c:smooth val="1"/>
          <c:extLst>
            <c:ext xmlns:c16="http://schemas.microsoft.com/office/drawing/2014/chart" uri="{C3380CC4-5D6E-409C-BE32-E72D297353CC}">
              <c16:uniqueId val="{00000000-82DB-4A54-B5B1-D11BA40DCEA6}"/>
            </c:ext>
          </c:extLst>
        </c:ser>
        <c:ser>
          <c:idx val="1"/>
          <c:order val="1"/>
          <c:tx>
            <c:v>Post-collapse morphology</c:v>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'Forward collapse simulation'!$AB$680:$AB$688</c:f>
              <c:numCache>
                <c:formatCode>#,##0.00</c:formatCode>
                <c:ptCount val="9"/>
                <c:pt idx="0">
                  <c:v>-0.15709779399972837</c:v>
                </c:pt>
                <c:pt idx="1">
                  <c:v>-0.45932284737485457</c:v>
                </c:pt>
                <c:pt idx="2">
                  <c:v>-0.37721182718381513</c:v>
                </c:pt>
                <c:pt idx="3">
                  <c:v>-0.29001260000647988</c:v>
                </c:pt>
                <c:pt idx="4">
                  <c:v>-7.3776279819722887E-2</c:v>
                </c:pt>
                <c:pt idx="5">
                  <c:v>0.13587999867882339</c:v>
                </c:pt>
                <c:pt idx="6">
                  <c:v>0.40118635518157625</c:v>
                </c:pt>
                <c:pt idx="7">
                  <c:v>0.41960247170472459</c:v>
                </c:pt>
                <c:pt idx="8">
                  <c:v>0.13016494506568677</c:v>
                </c:pt>
              </c:numCache>
            </c:numRef>
          </c:xVal>
          <c:yVal>
            <c:numRef>
              <c:f>'Forward collapse simulation'!$AC$680:$AC$688</c:f>
              <c:numCache>
                <c:formatCode>0.00</c:formatCode>
                <c:ptCount val="9"/>
                <c:pt idx="0">
                  <c:v>-0.26259528388838005</c:v>
                </c:pt>
                <c:pt idx="1">
                  <c:v>-0.22392749246007304</c:v>
                </c:pt>
                <c:pt idx="2">
                  <c:v>0.12694580510063186</c:v>
                </c:pt>
                <c:pt idx="3">
                  <c:v>0.47437189191338219</c:v>
                </c:pt>
                <c:pt idx="4">
                  <c:v>0.44086966388714244</c:v>
                </c:pt>
                <c:pt idx="5">
                  <c:v>0.50711105880176088</c:v>
                </c:pt>
                <c:pt idx="6">
                  <c:v>0.2331212311569287</c:v>
                </c:pt>
                <c:pt idx="7">
                  <c:v>-0.10687733969034692</c:v>
                </c:pt>
                <c:pt idx="8">
                  <c:v>-0.246775377775107</c:v>
                </c:pt>
              </c:numCache>
            </c:numRef>
          </c:yVal>
          <c:smooth val="1"/>
          <c:extLst>
            <c:ext xmlns:c16="http://schemas.microsoft.com/office/drawing/2014/chart" uri="{C3380CC4-5D6E-409C-BE32-E72D297353CC}">
              <c16:uniqueId val="{00000001-82DB-4A54-B5B1-D11BA40DCEA6}"/>
            </c:ext>
          </c:extLst>
        </c:ser>
        <c:dLbls>
          <c:showLegendKey val="0"/>
          <c:showVal val="0"/>
          <c:showCatName val="0"/>
          <c:showSerName val="0"/>
          <c:showPercent val="0"/>
          <c:showBubbleSize val="0"/>
        </c:dLbls>
        <c:axId val="833018048"/>
        <c:axId val="833019360"/>
      </c:scatterChart>
      <c:valAx>
        <c:axId val="833018048"/>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9360"/>
        <c:crosses val="autoZero"/>
        <c:crossBetween val="midCat"/>
      </c:valAx>
      <c:valAx>
        <c:axId val="833019360"/>
        <c:scaling>
          <c:orientation val="minMax"/>
          <c:min val="-2"/>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804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0"/>
          <c:order val="0"/>
          <c:tx>
            <c:strRef>
              <c:f>'Forward collapse simulation'!$B$708</c:f>
              <c:strCache>
                <c:ptCount val="1"/>
                <c:pt idx="0">
                  <c:v>1.41</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'Forward collapse simulation'!$M$699:$M$728</c:f>
              <c:numCache>
                <c:formatCode>0.00</c:formatCode>
                <c:ptCount val="30"/>
                <c:pt idx="0">
                  <c:v>-0.53050787175003855</c:v>
                </c:pt>
                <c:pt idx="1">
                  <c:v>-1.1013231490154674</c:v>
                </c:pt>
                <c:pt idx="2">
                  <c:v>-1.9204911144544132</c:v>
                </c:pt>
                <c:pt idx="3">
                  <c:v>-2.5686374604181572</c:v>
                </c:pt>
                <c:pt idx="4">
                  <c:v>-2.3391813887477499</c:v>
                </c:pt>
                <c:pt idx="5">
                  <c:v>-2.2395139359881204</c:v>
                </c:pt>
                <c:pt idx="6">
                  <c:v>-2.2476840408847676</c:v>
                </c:pt>
                <c:pt idx="7">
                  <c:v>-1.7495783675500121</c:v>
                </c:pt>
                <c:pt idx="8">
                  <c:v>-1.3407815674109391</c:v>
                </c:pt>
                <c:pt idx="9">
                  <c:v>-1.0351103534464012</c:v>
                </c:pt>
                <c:pt idx="10">
                  <c:v>-0.85649516209745846</c:v>
                </c:pt>
                <c:pt idx="11">
                  <c:v>-0.57022512614144938</c:v>
                </c:pt>
                <c:pt idx="12">
                  <c:v>-0.40266770396939422</c:v>
                </c:pt>
                <c:pt idx="13">
                  <c:v>0.61630081145211502</c:v>
                </c:pt>
                <c:pt idx="14">
                  <c:v>0.77148800399541562</c:v>
                </c:pt>
                <c:pt idx="15">
                  <c:v>1.3827676975654672</c:v>
                </c:pt>
                <c:pt idx="16">
                  <c:v>1.80417347230027</c:v>
                </c:pt>
                <c:pt idx="17">
                  <c:v>1.965606198244858</c:v>
                </c:pt>
                <c:pt idx="18">
                  <c:v>2.4843768911073152</c:v>
                </c:pt>
                <c:pt idx="19">
                  <c:v>2.440703111458117</c:v>
                </c:pt>
                <c:pt idx="20">
                  <c:v>2.4905685990081765</c:v>
                </c:pt>
                <c:pt idx="21">
                  <c:v>3.061911338316567</c:v>
                </c:pt>
                <c:pt idx="22">
                  <c:v>3.0051191056369451</c:v>
                </c:pt>
                <c:pt idx="23">
                  <c:v>2.8183977821288084</c:v>
                </c:pt>
                <c:pt idx="24">
                  <c:v>2.940924701621467</c:v>
                </c:pt>
                <c:pt idx="25">
                  <c:v>2.1306203903987679</c:v>
                </c:pt>
                <c:pt idx="26">
                  <c:v>1.6526530965257549</c:v>
                </c:pt>
                <c:pt idx="27">
                  <c:v>1.1209918433446657</c:v>
                </c:pt>
                <c:pt idx="28">
                  <c:v>0.60365274894111032</c:v>
                </c:pt>
                <c:pt idx="29">
                  <c:v>0.30349946469826378</c:v>
                </c:pt>
              </c:numCache>
            </c:numRef>
          </c:xVal>
          <c:yVal>
            <c:numRef>
              <c:f>'Forward collapse simulation'!$N$699:$N$728</c:f>
              <c:numCache>
                <c:formatCode>0.00</c:formatCode>
                <c:ptCount val="30"/>
                <c:pt idx="0">
                  <c:v>-1.1008384976967533</c:v>
                </c:pt>
                <c:pt idx="1">
                  <c:v>-1.1329109944927955</c:v>
                </c:pt>
                <c:pt idx="2">
                  <c:v>-1.0711278538538922</c:v>
                </c:pt>
                <c:pt idx="3">
                  <c:v>-1.0341482470789958</c:v>
                </c:pt>
                <c:pt idx="4">
                  <c:v>-0.38095988048106788</c:v>
                </c:pt>
                <c:pt idx="5">
                  <c:v>0.19514438376494081</c:v>
                </c:pt>
                <c:pt idx="6">
                  <c:v>0.83278175553497902</c:v>
                </c:pt>
                <c:pt idx="7">
                  <c:v>1.3420136123754614</c:v>
                </c:pt>
                <c:pt idx="8">
                  <c:v>1.900679033527509</c:v>
                </c:pt>
                <c:pt idx="9">
                  <c:v>2.5607011844782019</c:v>
                </c:pt>
                <c:pt idx="10">
                  <c:v>3.5511723468882281</c:v>
                </c:pt>
                <c:pt idx="11">
                  <c:v>3.2077106018961508</c:v>
                </c:pt>
                <c:pt idx="12">
                  <c:v>3.870108489458663</c:v>
                </c:pt>
                <c:pt idx="13">
                  <c:v>4.2505527063904838</c:v>
                </c:pt>
                <c:pt idx="14">
                  <c:v>3.9615782536371995</c:v>
                </c:pt>
                <c:pt idx="15">
                  <c:v>4.4836165641777956</c:v>
                </c:pt>
                <c:pt idx="16">
                  <c:v>4.4231987386786038</c:v>
                </c:pt>
                <c:pt idx="17">
                  <c:v>3.7534732280144745</c:v>
                </c:pt>
                <c:pt idx="18">
                  <c:v>3.5999649252363479</c:v>
                </c:pt>
                <c:pt idx="19">
                  <c:v>2.7461326118231555</c:v>
                </c:pt>
                <c:pt idx="20">
                  <c:v>1.9318830331141816</c:v>
                </c:pt>
                <c:pt idx="21">
                  <c:v>1.7323460844439973</c:v>
                </c:pt>
                <c:pt idx="22">
                  <c:v>1.0400284423686728</c:v>
                </c:pt>
                <c:pt idx="23">
                  <c:v>0.49188915589939075</c:v>
                </c:pt>
                <c:pt idx="24">
                  <c:v>-2.1045175045200593E-2</c:v>
                </c:pt>
                <c:pt idx="25">
                  <c:v>-0.32983746302838612</c:v>
                </c:pt>
                <c:pt idx="26">
                  <c:v>-0.56325282293463408</c:v>
                </c:pt>
                <c:pt idx="27">
                  <c:v>-0.71387554038132472</c:v>
                </c:pt>
                <c:pt idx="28">
                  <c:v>-1.0010815944246707</c:v>
                </c:pt>
                <c:pt idx="29">
                  <c:v>-1.088479708091918</c:v>
                </c:pt>
              </c:numCache>
            </c:numRef>
          </c:yVal>
          <c:smooth val="1"/>
          <c:extLst>
            <c:ext xmlns:c16="http://schemas.microsoft.com/office/drawing/2014/chart" uri="{C3380CC4-5D6E-409C-BE32-E72D297353CC}">
              <c16:uniqueId val="{00000000-D17B-4740-AFDE-1B8673D50D9E}"/>
            </c:ext>
          </c:extLst>
        </c:ser>
        <c:ser>
          <c:idx val="1"/>
          <c:order val="1"/>
          <c:tx>
            <c:v>Post-collapse morphology</c:v>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'Forward collapse simulation'!$AB$699:$AB$728</c:f>
              <c:numCache>
                <c:formatCode>#,##0.00</c:formatCode>
                <c:ptCount val="30"/>
                <c:pt idx="0">
                  <c:v>-0.53050787175003855</c:v>
                </c:pt>
                <c:pt idx="1">
                  <c:v>-1.1013231490154674</c:v>
                </c:pt>
                <c:pt idx="2">
                  <c:v>-1.9204911144544132</c:v>
                </c:pt>
                <c:pt idx="3">
                  <c:v>-2.5686374604181572</c:v>
                </c:pt>
                <c:pt idx="4">
                  <c:v>-2.3391813887477499</c:v>
                </c:pt>
                <c:pt idx="5">
                  <c:v>-2.2395139359881204</c:v>
                </c:pt>
                <c:pt idx="6">
                  <c:v>-2.2476840408847676</c:v>
                </c:pt>
                <c:pt idx="7">
                  <c:v>-1.7495783675500121</c:v>
                </c:pt>
                <c:pt idx="8">
                  <c:v>-1.3407815674109391</c:v>
                </c:pt>
                <c:pt idx="9">
                  <c:v>-1.0351103534464012</c:v>
                </c:pt>
                <c:pt idx="10">
                  <c:v>-0.85649516209745846</c:v>
                </c:pt>
                <c:pt idx="11">
                  <c:v>-0.57022512614144938</c:v>
                </c:pt>
                <c:pt idx="12">
                  <c:v>-0.40266770396939422</c:v>
                </c:pt>
                <c:pt idx="13">
                  <c:v>0.61630081145211502</c:v>
                </c:pt>
                <c:pt idx="14">
                  <c:v>0.77148800399541562</c:v>
                </c:pt>
                <c:pt idx="15">
                  <c:v>1.3827676975654672</c:v>
                </c:pt>
                <c:pt idx="16">
                  <c:v>1.80417347230027</c:v>
                </c:pt>
                <c:pt idx="17">
                  <c:v>1.965606198244858</c:v>
                </c:pt>
                <c:pt idx="18">
                  <c:v>2.4843768911073152</c:v>
                </c:pt>
                <c:pt idx="19">
                  <c:v>2.440703111458117</c:v>
                </c:pt>
                <c:pt idx="20">
                  <c:v>2.4905685990081765</c:v>
                </c:pt>
                <c:pt idx="21">
                  <c:v>3.061911338316567</c:v>
                </c:pt>
                <c:pt idx="22">
                  <c:v>3.0051191056369451</c:v>
                </c:pt>
                <c:pt idx="23">
                  <c:v>2.8183977821288084</c:v>
                </c:pt>
                <c:pt idx="24">
                  <c:v>2.940924701621467</c:v>
                </c:pt>
                <c:pt idx="25">
                  <c:v>2.1306203903987679</c:v>
                </c:pt>
                <c:pt idx="26">
                  <c:v>1.6526530965257549</c:v>
                </c:pt>
                <c:pt idx="27">
                  <c:v>1.1209918433446657</c:v>
                </c:pt>
                <c:pt idx="28">
                  <c:v>0.60365274894111032</c:v>
                </c:pt>
                <c:pt idx="29">
                  <c:v>0.30349946469826378</c:v>
                </c:pt>
              </c:numCache>
            </c:numRef>
          </c:xVal>
          <c:yVal>
            <c:numRef>
              <c:f>'Forward collapse simulation'!$AC$699:$AC$728</c:f>
              <c:numCache>
                <c:formatCode>0.00</c:formatCode>
                <c:ptCount val="30"/>
                <c:pt idx="0">
                  <c:v>-1.1008384976967533</c:v>
                </c:pt>
                <c:pt idx="1">
                  <c:v>-1.1329109944927955</c:v>
                </c:pt>
                <c:pt idx="2">
                  <c:v>-1.0711278538538922</c:v>
                </c:pt>
                <c:pt idx="3">
                  <c:v>-1.0341482470789958</c:v>
                </c:pt>
                <c:pt idx="4">
                  <c:v>-0.38095988048106788</c:v>
                </c:pt>
                <c:pt idx="5">
                  <c:v>4.0603801861568583</c:v>
                </c:pt>
                <c:pt idx="6">
                  <c:v>6.5538278190486494</c:v>
                </c:pt>
                <c:pt idx="7">
                  <c:v>8.5451523935591922</c:v>
                </c:pt>
                <c:pt idx="8">
                  <c:v>10.729784338959735</c:v>
                </c:pt>
                <c:pt idx="9">
                  <c:v>13.310766481483341</c:v>
                </c:pt>
                <c:pt idx="10">
                  <c:v>17.183952221056877</c:v>
                </c:pt>
                <c:pt idx="11">
                  <c:v>15.840863009296811</c:v>
                </c:pt>
                <c:pt idx="12">
                  <c:v>18.431135345735292</c:v>
                </c:pt>
                <c:pt idx="13">
                  <c:v>19.918842582095547</c:v>
                </c:pt>
                <c:pt idx="14">
                  <c:v>18.788823080284196</c:v>
                </c:pt>
                <c:pt idx="15">
                  <c:v>20.830226622995184</c:v>
                </c:pt>
                <c:pt idx="16">
                  <c:v>20.593965872535655</c:v>
                </c:pt>
                <c:pt idx="17">
                  <c:v>17.975039248744583</c:v>
                </c:pt>
                <c:pt idx="18">
                  <c:v>17.374753049821166</c:v>
                </c:pt>
                <c:pt idx="19">
                  <c:v>14.03588639139943</c:v>
                </c:pt>
                <c:pt idx="20">
                  <c:v>10.85180594928374</c:v>
                </c:pt>
                <c:pt idx="21">
                  <c:v>10.071527135080931</c:v>
                </c:pt>
                <c:pt idx="22">
                  <c:v>7.3642551615923475</c:v>
                </c:pt>
                <c:pt idx="23">
                  <c:v>5.2207851159960512</c:v>
                </c:pt>
                <c:pt idx="24">
                  <c:v>-2.1045175045200593E-2</c:v>
                </c:pt>
                <c:pt idx="25">
                  <c:v>-0.32983746302838612</c:v>
                </c:pt>
                <c:pt idx="26">
                  <c:v>-0.56325282293463408</c:v>
                </c:pt>
                <c:pt idx="27">
                  <c:v>-0.71387554038132472</c:v>
                </c:pt>
                <c:pt idx="28">
                  <c:v>-1.0010815944246707</c:v>
                </c:pt>
                <c:pt idx="29">
                  <c:v>-1.088479708091918</c:v>
                </c:pt>
              </c:numCache>
            </c:numRef>
          </c:yVal>
          <c:smooth val="1"/>
          <c:extLst>
            <c:ext xmlns:c16="http://schemas.microsoft.com/office/drawing/2014/chart" uri="{C3380CC4-5D6E-409C-BE32-E72D297353CC}">
              <c16:uniqueId val="{00000001-D17B-4740-AFDE-1B8673D50D9E}"/>
            </c:ext>
          </c:extLst>
        </c:ser>
        <c:dLbls>
          <c:showLegendKey val="0"/>
          <c:showVal val="0"/>
          <c:showCatName val="0"/>
          <c:showSerName val="0"/>
          <c:showPercent val="0"/>
          <c:showBubbleSize val="0"/>
        </c:dLbls>
        <c:axId val="833018048"/>
        <c:axId val="833019360"/>
      </c:scatterChart>
      <c:valAx>
        <c:axId val="833018048"/>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9360"/>
        <c:crosses val="autoZero"/>
        <c:crossBetween val="midCat"/>
      </c:valAx>
      <c:valAx>
        <c:axId val="833019360"/>
        <c:scaling>
          <c:orientation val="minMax"/>
          <c:min val="-2"/>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804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0"/>
          <c:order val="0"/>
          <c:tx>
            <c:strRef>
              <c:f>'Forward collapse simulation'!$B$39</c:f>
              <c:strCache>
                <c:ptCount val="1"/>
                <c:pt idx="0">
                  <c:v>1.2</c:v>
                </c:pt>
              </c:strCache>
            </c:strRef>
          </c:tx>
          <c:spPr>
            <a:ln w="19050" cap="rnd">
              <a:solidFill>
                <a:schemeClr val="accent1"/>
              </a:solidFill>
              <a:round/>
            </a:ln>
            <a:effectLst/>
          </c:spPr>
          <c:marker>
            <c:symbol val="circle"/>
            <c:size val="3"/>
            <c:spPr>
              <a:solidFill>
                <a:schemeClr val="accent1"/>
              </a:solidFill>
              <a:ln w="9525">
                <a:solidFill>
                  <a:schemeClr val="accent1"/>
                </a:solidFill>
              </a:ln>
              <a:effectLst/>
            </c:spPr>
          </c:marker>
          <c:xVal>
            <c:numRef>
              <c:f>'Forward collapse simulation'!$M$34:$M$45</c:f>
              <c:numCache>
                <c:formatCode>0.00</c:formatCode>
                <c:ptCount val="12"/>
                <c:pt idx="0">
                  <c:v>-0.24479924198997444</c:v>
                </c:pt>
                <c:pt idx="1">
                  <c:v>-0.90732940751285407</c:v>
                </c:pt>
                <c:pt idx="2">
                  <c:v>-2.1707586392989278</c:v>
                </c:pt>
                <c:pt idx="3">
                  <c:v>-2.7871050702799032</c:v>
                </c:pt>
                <c:pt idx="4">
                  <c:v>-1.3766737593810412</c:v>
                </c:pt>
                <c:pt idx="5">
                  <c:v>-0.5315728532738192</c:v>
                </c:pt>
                <c:pt idx="6">
                  <c:v>0.50489145229872268</c:v>
                </c:pt>
                <c:pt idx="7">
                  <c:v>1.5221215213987485</c:v>
                </c:pt>
                <c:pt idx="8">
                  <c:v>2.3693861231512034</c:v>
                </c:pt>
                <c:pt idx="9">
                  <c:v>3.409108729553064</c:v>
                </c:pt>
                <c:pt idx="10">
                  <c:v>1.5816395571470103</c:v>
                </c:pt>
                <c:pt idx="11">
                  <c:v>0.7659312537920191</c:v>
                </c:pt>
              </c:numCache>
            </c:numRef>
          </c:xVal>
          <c:yVal>
            <c:numRef>
              <c:f>'Forward collapse simulation'!$N$34:$N$45</c:f>
              <c:numCache>
                <c:formatCode>0.00</c:formatCode>
                <c:ptCount val="12"/>
                <c:pt idx="0">
                  <c:v>-0.43712049954347132</c:v>
                </c:pt>
                <c:pt idx="1">
                  <c:v>-0.47898783519247473</c:v>
                </c:pt>
                <c:pt idx="2">
                  <c:v>0.34497960796120725</c:v>
                </c:pt>
                <c:pt idx="3">
                  <c:v>1.1499001379337495</c:v>
                </c:pt>
                <c:pt idx="4">
                  <c:v>1.1251903662188332</c:v>
                </c:pt>
                <c:pt idx="5">
                  <c:v>1.2865046838866658</c:v>
                </c:pt>
                <c:pt idx="6">
                  <c:v>1.2304408240121452</c:v>
                </c:pt>
                <c:pt idx="7">
                  <c:v>1.015896684754291</c:v>
                </c:pt>
                <c:pt idx="8">
                  <c:v>0.56577857808378518</c:v>
                </c:pt>
                <c:pt idx="9">
                  <c:v>-0.21687247424487535</c:v>
                </c:pt>
                <c:pt idx="10">
                  <c:v>-0.53289521603013978</c:v>
                </c:pt>
                <c:pt idx="11">
                  <c:v>-0.59518846970063655</c:v>
                </c:pt>
              </c:numCache>
            </c:numRef>
          </c:yVal>
          <c:smooth val="1"/>
          <c:extLst>
            <c:ext xmlns:c16="http://schemas.microsoft.com/office/drawing/2014/chart" uri="{C3380CC4-5D6E-409C-BE32-E72D297353CC}">
              <c16:uniqueId val="{00000000-AA67-493B-B044-57DD929DBD6E}"/>
            </c:ext>
          </c:extLst>
        </c:ser>
        <c:ser>
          <c:idx val="1"/>
          <c:order val="1"/>
          <c:tx>
            <c:v>Post-collapse morphology</c:v>
          </c:tx>
          <c:spPr>
            <a:ln w="19050" cap="rnd">
              <a:solidFill>
                <a:schemeClr val="accent2"/>
              </a:solidFill>
              <a:round/>
            </a:ln>
            <a:effectLst/>
          </c:spPr>
          <c:marker>
            <c:symbol val="circle"/>
            <c:size val="3"/>
            <c:spPr>
              <a:solidFill>
                <a:schemeClr val="accent2"/>
              </a:solidFill>
              <a:ln w="9525">
                <a:solidFill>
                  <a:schemeClr val="accent2"/>
                </a:solidFill>
              </a:ln>
              <a:effectLst/>
            </c:spPr>
          </c:marker>
          <c:xVal>
            <c:numRef>
              <c:f>'Forward collapse simulation'!$AB$34:$AB$45</c:f>
              <c:numCache>
                <c:formatCode>#,##0.00</c:formatCode>
                <c:ptCount val="12"/>
                <c:pt idx="0">
                  <c:v>-0.24479924198997444</c:v>
                </c:pt>
                <c:pt idx="1">
                  <c:v>-0.90732940751285407</c:v>
                </c:pt>
                <c:pt idx="2">
                  <c:v>-2.1707586392989278</c:v>
                </c:pt>
                <c:pt idx="3">
                  <c:v>-2.7871050702799032</c:v>
                </c:pt>
                <c:pt idx="4">
                  <c:v>-1.3766737593810412</c:v>
                </c:pt>
                <c:pt idx="5">
                  <c:v>-0.5315728532738192</c:v>
                </c:pt>
                <c:pt idx="6">
                  <c:v>0.50489145229872268</c:v>
                </c:pt>
                <c:pt idx="7">
                  <c:v>1.5221215213987485</c:v>
                </c:pt>
                <c:pt idx="8">
                  <c:v>2.3693861231512034</c:v>
                </c:pt>
                <c:pt idx="9">
                  <c:v>3.409108729553064</c:v>
                </c:pt>
                <c:pt idx="10">
                  <c:v>1.5816395571470103</c:v>
                </c:pt>
                <c:pt idx="11">
                  <c:v>0.7659312537920191</c:v>
                </c:pt>
              </c:numCache>
            </c:numRef>
          </c:xVal>
          <c:yVal>
            <c:numRef>
              <c:f>'Forward collapse simulation'!$AC$34:$AC$45</c:f>
              <c:numCache>
                <c:formatCode>0.00</c:formatCode>
                <c:ptCount val="12"/>
                <c:pt idx="0">
                  <c:v>-0.43712049954347132</c:v>
                </c:pt>
                <c:pt idx="1">
                  <c:v>-0.47898783519247473</c:v>
                </c:pt>
                <c:pt idx="2">
                  <c:v>3.0812896847382145</c:v>
                </c:pt>
                <c:pt idx="3">
                  <c:v>6.2288893691084528</c:v>
                </c:pt>
                <c:pt idx="4">
                  <c:v>6.132263097626244</c:v>
                </c:pt>
                <c:pt idx="5">
                  <c:v>6.7630743099989621</c:v>
                </c:pt>
                <c:pt idx="6">
                  <c:v>6.5438395146687478</c:v>
                </c:pt>
                <c:pt idx="7">
                  <c:v>5.7048758656305711</c:v>
                </c:pt>
                <c:pt idx="8">
                  <c:v>3.9447125231279965</c:v>
                </c:pt>
                <c:pt idx="9">
                  <c:v>-0.21687247424487535</c:v>
                </c:pt>
                <c:pt idx="10">
                  <c:v>-0.53289521603013978</c:v>
                </c:pt>
                <c:pt idx="11">
                  <c:v>-0.59518846970063655</c:v>
                </c:pt>
              </c:numCache>
            </c:numRef>
          </c:yVal>
          <c:smooth val="1"/>
          <c:extLst>
            <c:ext xmlns:c16="http://schemas.microsoft.com/office/drawing/2014/chart" uri="{C3380CC4-5D6E-409C-BE32-E72D297353CC}">
              <c16:uniqueId val="{00000001-AA67-493B-B044-57DD929DBD6E}"/>
            </c:ext>
          </c:extLst>
        </c:ser>
        <c:dLbls>
          <c:showLegendKey val="0"/>
          <c:showVal val="0"/>
          <c:showCatName val="0"/>
          <c:showSerName val="0"/>
          <c:showPercent val="0"/>
          <c:showBubbleSize val="0"/>
        </c:dLbls>
        <c:axId val="833018048"/>
        <c:axId val="833019360"/>
      </c:scatterChart>
      <c:valAx>
        <c:axId val="833018048"/>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9360"/>
        <c:crosses val="autoZero"/>
        <c:crossBetween val="midCat"/>
      </c:valAx>
      <c:valAx>
        <c:axId val="833019360"/>
        <c:scaling>
          <c:orientation val="minMax"/>
          <c:min val="-2"/>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804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0"/>
          <c:order val="0"/>
          <c:tx>
            <c:strRef>
              <c:f>'Forward collapse simulation'!$B$739</c:f>
              <c:strCache>
                <c:ptCount val="1"/>
                <c:pt idx="0">
                  <c:v>1.42</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'Forward collapse simulation'!$M$730:$M$759</c:f>
              <c:numCache>
                <c:formatCode>0.00</c:formatCode>
                <c:ptCount val="30"/>
                <c:pt idx="0">
                  <c:v>-0.10497630602528422</c:v>
                </c:pt>
                <c:pt idx="1">
                  <c:v>-0.67891919981827831</c:v>
                </c:pt>
                <c:pt idx="2">
                  <c:v>-1.3226818701331224</c:v>
                </c:pt>
                <c:pt idx="3">
                  <c:v>-1.6700241987196882</c:v>
                </c:pt>
                <c:pt idx="4">
                  <c:v>-1.9053666989557845</c:v>
                </c:pt>
                <c:pt idx="5">
                  <c:v>-1.3523420018009542</c:v>
                </c:pt>
                <c:pt idx="6">
                  <c:v>-1.0512189139619692</c:v>
                </c:pt>
                <c:pt idx="7">
                  <c:v>-0.98687482748339972</c:v>
                </c:pt>
                <c:pt idx="8">
                  <c:v>-0.79610265817206616</c:v>
                </c:pt>
                <c:pt idx="9">
                  <c:v>-0.57066522634458439</c:v>
                </c:pt>
                <c:pt idx="10">
                  <c:v>-0.32122522384414709</c:v>
                </c:pt>
                <c:pt idx="11">
                  <c:v>-7.4042164682425818E-2</c:v>
                </c:pt>
                <c:pt idx="12">
                  <c:v>0.57158941226032811</c:v>
                </c:pt>
                <c:pt idx="13">
                  <c:v>0.89124015168090953</c:v>
                </c:pt>
                <c:pt idx="14">
                  <c:v>1.1359745315798582</c:v>
                </c:pt>
                <c:pt idx="15">
                  <c:v>1.1338520260864373</c:v>
                </c:pt>
                <c:pt idx="16">
                  <c:v>1.0797962386342803</c:v>
                </c:pt>
                <c:pt idx="17">
                  <c:v>1.1352235876687846</c:v>
                </c:pt>
                <c:pt idx="18">
                  <c:v>1.2243810322891242</c:v>
                </c:pt>
                <c:pt idx="19">
                  <c:v>2.2137650949880596</c:v>
                </c:pt>
                <c:pt idx="20">
                  <c:v>2.2553738025718091</c:v>
                </c:pt>
                <c:pt idx="21">
                  <c:v>1.972430022988805</c:v>
                </c:pt>
                <c:pt idx="22">
                  <c:v>1.901797744294428</c:v>
                </c:pt>
                <c:pt idx="23">
                  <c:v>1.5727754122237563</c:v>
                </c:pt>
                <c:pt idx="24">
                  <c:v>1.2011315342839328</c:v>
                </c:pt>
                <c:pt idx="25">
                  <c:v>1.226236810876332</c:v>
                </c:pt>
                <c:pt idx="26">
                  <c:v>0.87591375478948996</c:v>
                </c:pt>
                <c:pt idx="27">
                  <c:v>0.60425562762904117</c:v>
                </c:pt>
                <c:pt idx="28">
                  <c:v>0.36208217805918019</c:v>
                </c:pt>
                <c:pt idx="29">
                  <c:v>-0.14339778170474657</c:v>
                </c:pt>
              </c:numCache>
            </c:numRef>
          </c:xVal>
          <c:yVal>
            <c:numRef>
              <c:f>'Forward collapse simulation'!$N$730:$N$759</c:f>
              <c:numCache>
                <c:formatCode>0.00</c:formatCode>
                <c:ptCount val="30"/>
                <c:pt idx="0">
                  <c:v>-1.0055351685412528</c:v>
                </c:pt>
                <c:pt idx="1">
                  <c:v>-0.97610948162493993</c:v>
                </c:pt>
                <c:pt idx="2">
                  <c:v>-1.1197328567212563</c:v>
                </c:pt>
                <c:pt idx="3">
                  <c:v>-0.85901290775556038</c:v>
                </c:pt>
                <c:pt idx="4">
                  <c:v>-0.57417570700120779</c:v>
                </c:pt>
                <c:pt idx="5">
                  <c:v>-0.25406123310136824</c:v>
                </c:pt>
                <c:pt idx="6">
                  <c:v>0.21005426662797899</c:v>
                </c:pt>
                <c:pt idx="7">
                  <c:v>0.7018540267602732</c:v>
                </c:pt>
                <c:pt idx="8">
                  <c:v>0.85192520660640747</c:v>
                </c:pt>
                <c:pt idx="9">
                  <c:v>1.4282104884928848</c:v>
                </c:pt>
                <c:pt idx="10">
                  <c:v>1.713144289184737</c:v>
                </c:pt>
                <c:pt idx="11">
                  <c:v>2.0786817355836704</c:v>
                </c:pt>
                <c:pt idx="12">
                  <c:v>3.002069543463624</c:v>
                </c:pt>
                <c:pt idx="13">
                  <c:v>3.0087763280163897</c:v>
                </c:pt>
                <c:pt idx="14">
                  <c:v>2.4129755207216506</c:v>
                </c:pt>
                <c:pt idx="15">
                  <c:v>1.8372970861947395</c:v>
                </c:pt>
                <c:pt idx="16">
                  <c:v>1.3052494332621869</c:v>
                </c:pt>
                <c:pt idx="17">
                  <c:v>0.92916974014461617</c:v>
                </c:pt>
                <c:pt idx="18">
                  <c:v>0.52704846814180017</c:v>
                </c:pt>
                <c:pt idx="19">
                  <c:v>0.23306673767937708</c:v>
                </c:pt>
                <c:pt idx="20">
                  <c:v>5.3150829464624502E-2</c:v>
                </c:pt>
                <c:pt idx="21">
                  <c:v>-0.1611235687675204</c:v>
                </c:pt>
                <c:pt idx="22">
                  <c:v>-0.46994291121010145</c:v>
                </c:pt>
                <c:pt idx="23">
                  <c:v>-0.75591170298150168</c:v>
                </c:pt>
                <c:pt idx="24">
                  <c:v>-0.84919022447784098</c:v>
                </c:pt>
                <c:pt idx="25">
                  <c:v>-0.81070542347503916</c:v>
                </c:pt>
                <c:pt idx="26">
                  <c:v>-0.86921291647707188</c:v>
                </c:pt>
                <c:pt idx="27">
                  <c:v>-0.94776111783435912</c:v>
                </c:pt>
                <c:pt idx="28">
                  <c:v>-1.0397583836314666</c:v>
                </c:pt>
                <c:pt idx="29">
                  <c:v>-1.0936389149084618</c:v>
                </c:pt>
              </c:numCache>
            </c:numRef>
          </c:yVal>
          <c:smooth val="1"/>
          <c:extLst>
            <c:ext xmlns:c16="http://schemas.microsoft.com/office/drawing/2014/chart" uri="{C3380CC4-5D6E-409C-BE32-E72D297353CC}">
              <c16:uniqueId val="{00000000-C3DC-4EE4-A7DD-80706106CCF3}"/>
            </c:ext>
          </c:extLst>
        </c:ser>
        <c:ser>
          <c:idx val="1"/>
          <c:order val="1"/>
          <c:tx>
            <c:v>Post-collapse morphology</c:v>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'Forward collapse simulation'!$AB$730:$AB$759</c:f>
              <c:numCache>
                <c:formatCode>#,##0.00</c:formatCode>
                <c:ptCount val="30"/>
                <c:pt idx="0">
                  <c:v>-0.10497630602528422</c:v>
                </c:pt>
                <c:pt idx="1">
                  <c:v>-0.67891919981827831</c:v>
                </c:pt>
                <c:pt idx="2">
                  <c:v>-1.3226818701331224</c:v>
                </c:pt>
                <c:pt idx="3">
                  <c:v>-1.6700241987196882</c:v>
                </c:pt>
                <c:pt idx="4">
                  <c:v>-1.9053666989557845</c:v>
                </c:pt>
                <c:pt idx="5">
                  <c:v>-1.3523420018009542</c:v>
                </c:pt>
                <c:pt idx="6">
                  <c:v>-1.0512189139619692</c:v>
                </c:pt>
                <c:pt idx="7">
                  <c:v>-0.98687482748339972</c:v>
                </c:pt>
                <c:pt idx="8">
                  <c:v>-0.79610265817206616</c:v>
                </c:pt>
                <c:pt idx="9">
                  <c:v>-0.57066522634458439</c:v>
                </c:pt>
                <c:pt idx="10">
                  <c:v>-0.32122522384414709</c:v>
                </c:pt>
                <c:pt idx="11">
                  <c:v>-7.4042164682425818E-2</c:v>
                </c:pt>
                <c:pt idx="12">
                  <c:v>0.57158941226032811</c:v>
                </c:pt>
                <c:pt idx="13">
                  <c:v>0.89124015168090953</c:v>
                </c:pt>
                <c:pt idx="14">
                  <c:v>1.1359745315798582</c:v>
                </c:pt>
                <c:pt idx="15">
                  <c:v>1.1338520260864373</c:v>
                </c:pt>
                <c:pt idx="16">
                  <c:v>1.0797962386342803</c:v>
                </c:pt>
                <c:pt idx="17">
                  <c:v>1.1352235876687846</c:v>
                </c:pt>
                <c:pt idx="18">
                  <c:v>1.2243810322891242</c:v>
                </c:pt>
                <c:pt idx="19">
                  <c:v>2.2137650949880596</c:v>
                </c:pt>
                <c:pt idx="20">
                  <c:v>2.2553738025718091</c:v>
                </c:pt>
                <c:pt idx="21">
                  <c:v>1.972430022988805</c:v>
                </c:pt>
                <c:pt idx="22">
                  <c:v>1.901797744294428</c:v>
                </c:pt>
                <c:pt idx="23">
                  <c:v>1.5727754122237563</c:v>
                </c:pt>
                <c:pt idx="24">
                  <c:v>1.2011315342839328</c:v>
                </c:pt>
                <c:pt idx="25">
                  <c:v>1.226236810876332</c:v>
                </c:pt>
                <c:pt idx="26">
                  <c:v>0.87591375478948996</c:v>
                </c:pt>
                <c:pt idx="27">
                  <c:v>0.60425562762904117</c:v>
                </c:pt>
                <c:pt idx="28">
                  <c:v>0.36208217805918019</c:v>
                </c:pt>
                <c:pt idx="29">
                  <c:v>-0.14339778170474657</c:v>
                </c:pt>
              </c:numCache>
            </c:numRef>
          </c:xVal>
          <c:yVal>
            <c:numRef>
              <c:f>'Forward collapse simulation'!$AC$730:$AC$759</c:f>
              <c:numCache>
                <c:formatCode>0.00</c:formatCode>
                <c:ptCount val="30"/>
                <c:pt idx="0">
                  <c:v>-1.0055351685412528</c:v>
                </c:pt>
                <c:pt idx="1">
                  <c:v>-0.97610948162493993</c:v>
                </c:pt>
                <c:pt idx="2">
                  <c:v>-1.1197328567212563</c:v>
                </c:pt>
                <c:pt idx="3">
                  <c:v>-0.85901290775556038</c:v>
                </c:pt>
                <c:pt idx="4">
                  <c:v>-0.57417570700120779</c:v>
                </c:pt>
                <c:pt idx="5">
                  <c:v>-0.25406123310136824</c:v>
                </c:pt>
                <c:pt idx="6">
                  <c:v>4.0803302226444087</c:v>
                </c:pt>
                <c:pt idx="7">
                  <c:v>6.0034874936094997</c:v>
                </c:pt>
                <c:pt idx="8">
                  <c:v>6.5903330028585616</c:v>
                </c:pt>
                <c:pt idx="9">
                  <c:v>8.8438664932206059</c:v>
                </c:pt>
                <c:pt idx="10">
                  <c:v>9.9580852362245658</c:v>
                </c:pt>
                <c:pt idx="11">
                  <c:v>11.387500325127856</c:v>
                </c:pt>
                <c:pt idx="12">
                  <c:v>14.998360111165887</c:v>
                </c:pt>
                <c:pt idx="13">
                  <c:v>15.024586641805058</c:v>
                </c:pt>
                <c:pt idx="14">
                  <c:v>12.694738708801749</c:v>
                </c:pt>
                <c:pt idx="15">
                  <c:v>10.443578263338308</c:v>
                </c:pt>
                <c:pt idx="16">
                  <c:v>8.3630337100796694</c:v>
                </c:pt>
                <c:pt idx="17">
                  <c:v>6.8923937160975264</c:v>
                </c:pt>
                <c:pt idx="18">
                  <c:v>5.3199194882656196</c:v>
                </c:pt>
                <c:pt idx="19">
                  <c:v>4.1703192885468914</c:v>
                </c:pt>
                <c:pt idx="20">
                  <c:v>3.4667675280653221</c:v>
                </c:pt>
                <c:pt idx="21">
                  <c:v>-0.1611235687675204</c:v>
                </c:pt>
                <c:pt idx="22">
                  <c:v>-0.46994291121010145</c:v>
                </c:pt>
                <c:pt idx="23">
                  <c:v>-0.75591170298150168</c:v>
                </c:pt>
                <c:pt idx="24">
                  <c:v>-0.84919022447784098</c:v>
                </c:pt>
                <c:pt idx="25">
                  <c:v>-0.81070542347503916</c:v>
                </c:pt>
                <c:pt idx="26">
                  <c:v>-0.86921291647707188</c:v>
                </c:pt>
                <c:pt idx="27">
                  <c:v>-0.94776111783435912</c:v>
                </c:pt>
                <c:pt idx="28">
                  <c:v>-1.0397583836314666</c:v>
                </c:pt>
                <c:pt idx="29">
                  <c:v>-1.0936389149084618</c:v>
                </c:pt>
              </c:numCache>
            </c:numRef>
          </c:yVal>
          <c:smooth val="1"/>
          <c:extLst>
            <c:ext xmlns:c16="http://schemas.microsoft.com/office/drawing/2014/chart" uri="{C3380CC4-5D6E-409C-BE32-E72D297353CC}">
              <c16:uniqueId val="{00000001-C3DC-4EE4-A7DD-80706106CCF3}"/>
            </c:ext>
          </c:extLst>
        </c:ser>
        <c:dLbls>
          <c:showLegendKey val="0"/>
          <c:showVal val="0"/>
          <c:showCatName val="0"/>
          <c:showSerName val="0"/>
          <c:showPercent val="0"/>
          <c:showBubbleSize val="0"/>
        </c:dLbls>
        <c:axId val="833018048"/>
        <c:axId val="833019360"/>
      </c:scatterChart>
      <c:valAx>
        <c:axId val="833018048"/>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9360"/>
        <c:crosses val="autoZero"/>
        <c:crossBetween val="midCat"/>
      </c:valAx>
      <c:valAx>
        <c:axId val="833019360"/>
        <c:scaling>
          <c:orientation val="minMax"/>
          <c:min val="-2"/>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804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0"/>
          <c:order val="0"/>
          <c:tx>
            <c:strRef>
              <c:f>'Forward collapse simulation'!$B$766</c:f>
              <c:strCache>
                <c:ptCount val="1"/>
                <c:pt idx="0">
                  <c:v>1.43</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'Forward collapse simulation'!$M$761:$M$772</c:f>
              <c:numCache>
                <c:formatCode>0.00</c:formatCode>
                <c:ptCount val="12"/>
                <c:pt idx="0">
                  <c:v>-0.32528284330998636</c:v>
                </c:pt>
                <c:pt idx="1">
                  <c:v>-1.4621417912868326</c:v>
                </c:pt>
                <c:pt idx="2">
                  <c:v>-1.1403672002765912</c:v>
                </c:pt>
                <c:pt idx="3">
                  <c:v>-0.98378210449470149</c:v>
                </c:pt>
                <c:pt idx="4">
                  <c:v>-0.45234293435859968</c:v>
                </c:pt>
                <c:pt idx="5">
                  <c:v>0.27234206374063624</c:v>
                </c:pt>
                <c:pt idx="6">
                  <c:v>0.63309448145623992</c:v>
                </c:pt>
                <c:pt idx="7">
                  <c:v>0.97046920621194832</c:v>
                </c:pt>
                <c:pt idx="8">
                  <c:v>1.1916482775808148</c:v>
                </c:pt>
                <c:pt idx="9">
                  <c:v>1.1635983152861671</c:v>
                </c:pt>
                <c:pt idx="10">
                  <c:v>0.55888856340486615</c:v>
                </c:pt>
                <c:pt idx="11">
                  <c:v>0.15939122699385772</c:v>
                </c:pt>
              </c:numCache>
            </c:numRef>
          </c:xVal>
          <c:yVal>
            <c:numRef>
              <c:f>'Forward collapse simulation'!$N$761:$N$772</c:f>
              <c:numCache>
                <c:formatCode>0.00</c:formatCode>
                <c:ptCount val="12"/>
                <c:pt idx="0">
                  <c:v>-0.38889596532770931</c:v>
                </c:pt>
                <c:pt idx="1">
                  <c:v>-0.33487517401642708</c:v>
                </c:pt>
                <c:pt idx="2">
                  <c:v>0.59010054103799037</c:v>
                </c:pt>
                <c:pt idx="3">
                  <c:v>0.93031648962918878</c:v>
                </c:pt>
                <c:pt idx="4">
                  <c:v>1.0169340537792269</c:v>
                </c:pt>
                <c:pt idx="5">
                  <c:v>1.8288331800132813</c:v>
                </c:pt>
                <c:pt idx="6">
                  <c:v>1.3917731056280884</c:v>
                </c:pt>
                <c:pt idx="7">
                  <c:v>0.78306993288872428</c:v>
                </c:pt>
                <c:pt idx="8">
                  <c:v>0.11306362164143409</c:v>
                </c:pt>
                <c:pt idx="9">
                  <c:v>-0.43713608940831478</c:v>
                </c:pt>
                <c:pt idx="10">
                  <c:v>-0.48806513263625467</c:v>
                </c:pt>
                <c:pt idx="11">
                  <c:v>-0.379918987097766</c:v>
                </c:pt>
              </c:numCache>
            </c:numRef>
          </c:yVal>
          <c:smooth val="1"/>
          <c:extLst>
            <c:ext xmlns:c16="http://schemas.microsoft.com/office/drawing/2014/chart" uri="{C3380CC4-5D6E-409C-BE32-E72D297353CC}">
              <c16:uniqueId val="{00000000-D2B4-4F91-BD0E-8B70C6A4E0ED}"/>
            </c:ext>
          </c:extLst>
        </c:ser>
        <c:ser>
          <c:idx val="1"/>
          <c:order val="1"/>
          <c:tx>
            <c:v>Post-collapse morphology</c:v>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'Forward collapse simulation'!$AB$761:$AB$772</c:f>
              <c:numCache>
                <c:formatCode>#,##0.00</c:formatCode>
                <c:ptCount val="12"/>
                <c:pt idx="0">
                  <c:v>-0.32528284330998636</c:v>
                </c:pt>
                <c:pt idx="1">
                  <c:v>-1.4621417912868326</c:v>
                </c:pt>
                <c:pt idx="2">
                  <c:v>-1.1403672002765912</c:v>
                </c:pt>
                <c:pt idx="3">
                  <c:v>-0.98378210449470149</c:v>
                </c:pt>
                <c:pt idx="4">
                  <c:v>-0.45234293435859968</c:v>
                </c:pt>
                <c:pt idx="5">
                  <c:v>0.27234206374063624</c:v>
                </c:pt>
                <c:pt idx="6">
                  <c:v>0.63309448145623992</c:v>
                </c:pt>
                <c:pt idx="7">
                  <c:v>0.97046920621194832</c:v>
                </c:pt>
                <c:pt idx="8">
                  <c:v>1.1916482775808148</c:v>
                </c:pt>
                <c:pt idx="9">
                  <c:v>1.1635983152861671</c:v>
                </c:pt>
                <c:pt idx="10">
                  <c:v>0.55888856340486615</c:v>
                </c:pt>
                <c:pt idx="11">
                  <c:v>0.15939122699385772</c:v>
                </c:pt>
              </c:numCache>
            </c:numRef>
          </c:xVal>
          <c:yVal>
            <c:numRef>
              <c:f>'Forward collapse simulation'!$AC$761:$AC$772</c:f>
              <c:numCache>
                <c:formatCode>0.00</c:formatCode>
                <c:ptCount val="12"/>
                <c:pt idx="0">
                  <c:v>-0.38889596532770931</c:v>
                </c:pt>
                <c:pt idx="1">
                  <c:v>-0.33487517401642708</c:v>
                </c:pt>
                <c:pt idx="2">
                  <c:v>3.7280454121794495</c:v>
                </c:pt>
                <c:pt idx="3">
                  <c:v>5.0584421066704044</c:v>
                </c:pt>
                <c:pt idx="4">
                  <c:v>5.3971555664810005</c:v>
                </c:pt>
                <c:pt idx="5">
                  <c:v>8.572044686978348</c:v>
                </c:pt>
                <c:pt idx="6">
                  <c:v>6.8629440975914733</c:v>
                </c:pt>
                <c:pt idx="7">
                  <c:v>4.4826421385211246</c:v>
                </c:pt>
                <c:pt idx="8">
                  <c:v>1.8626174587182889</c:v>
                </c:pt>
                <c:pt idx="9">
                  <c:v>-0.43713608940831478</c:v>
                </c:pt>
                <c:pt idx="10">
                  <c:v>-0.48806513263625467</c:v>
                </c:pt>
                <c:pt idx="11">
                  <c:v>-0.379918987097766</c:v>
                </c:pt>
              </c:numCache>
            </c:numRef>
          </c:yVal>
          <c:smooth val="1"/>
          <c:extLst>
            <c:ext xmlns:c16="http://schemas.microsoft.com/office/drawing/2014/chart" uri="{C3380CC4-5D6E-409C-BE32-E72D297353CC}">
              <c16:uniqueId val="{00000001-D2B4-4F91-BD0E-8B70C6A4E0ED}"/>
            </c:ext>
          </c:extLst>
        </c:ser>
        <c:dLbls>
          <c:showLegendKey val="0"/>
          <c:showVal val="0"/>
          <c:showCatName val="0"/>
          <c:showSerName val="0"/>
          <c:showPercent val="0"/>
          <c:showBubbleSize val="0"/>
        </c:dLbls>
        <c:axId val="833018048"/>
        <c:axId val="833019360"/>
      </c:scatterChart>
      <c:valAx>
        <c:axId val="833018048"/>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9360"/>
        <c:crosses val="autoZero"/>
        <c:crossBetween val="midCat"/>
      </c:valAx>
      <c:valAx>
        <c:axId val="833019360"/>
        <c:scaling>
          <c:orientation val="minMax"/>
          <c:min val="-2"/>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804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0"/>
          <c:order val="0"/>
          <c:tx>
            <c:strRef>
              <c:f>'Forward collapse simulation'!$B$779</c:f>
              <c:strCache>
                <c:ptCount val="1"/>
                <c:pt idx="0">
                  <c:v>1.44</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'Forward collapse simulation'!$M$774:$M$785</c:f>
              <c:numCache>
                <c:formatCode>0.00</c:formatCode>
                <c:ptCount val="12"/>
                <c:pt idx="0">
                  <c:v>2.6071020410822966E-2</c:v>
                </c:pt>
                <c:pt idx="1">
                  <c:v>-1.1667709826375015</c:v>
                </c:pt>
                <c:pt idx="2">
                  <c:v>-1.1175211600341755</c:v>
                </c:pt>
                <c:pt idx="3">
                  <c:v>-0.67865746023453322</c:v>
                </c:pt>
                <c:pt idx="4">
                  <c:v>-0.21748783129733681</c:v>
                </c:pt>
                <c:pt idx="5">
                  <c:v>0.18355825355223621</c:v>
                </c:pt>
                <c:pt idx="6">
                  <c:v>0.56975778181374248</c:v>
                </c:pt>
                <c:pt idx="7">
                  <c:v>0.86016073644241386</c:v>
                </c:pt>
                <c:pt idx="8">
                  <c:v>1.0136259482775098</c:v>
                </c:pt>
                <c:pt idx="9">
                  <c:v>1.0922390052422288</c:v>
                </c:pt>
                <c:pt idx="10">
                  <c:v>0.73670255447898447</c:v>
                </c:pt>
                <c:pt idx="11">
                  <c:v>0.25316310363116007</c:v>
                </c:pt>
              </c:numCache>
            </c:numRef>
          </c:xVal>
          <c:yVal>
            <c:numRef>
              <c:f>'Forward collapse simulation'!$N$774:$N$785</c:f>
              <c:numCache>
                <c:formatCode>0.00</c:formatCode>
                <c:ptCount val="12"/>
                <c:pt idx="0">
                  <c:v>-0.61945161384464764</c:v>
                </c:pt>
                <c:pt idx="1">
                  <c:v>-0.67907692795081731</c:v>
                </c:pt>
                <c:pt idx="2">
                  <c:v>-0.25389457827190948</c:v>
                </c:pt>
                <c:pt idx="3">
                  <c:v>0.11893297132424172</c:v>
                </c:pt>
                <c:pt idx="4">
                  <c:v>0.90729710857997414</c:v>
                </c:pt>
                <c:pt idx="5">
                  <c:v>0.94432535047665267</c:v>
                </c:pt>
                <c:pt idx="6">
                  <c:v>0.44020003414661807</c:v>
                </c:pt>
                <c:pt idx="7">
                  <c:v>3.8006676819267275E-2</c:v>
                </c:pt>
                <c:pt idx="8">
                  <c:v>-0.42984117645767567</c:v>
                </c:pt>
                <c:pt idx="9">
                  <c:v>-0.54576089583943899</c:v>
                </c:pt>
                <c:pt idx="10">
                  <c:v>-0.55272990350092244</c:v>
                </c:pt>
                <c:pt idx="11">
                  <c:v>-0.47017490677389256</c:v>
                </c:pt>
              </c:numCache>
            </c:numRef>
          </c:yVal>
          <c:smooth val="1"/>
          <c:extLst>
            <c:ext xmlns:c16="http://schemas.microsoft.com/office/drawing/2014/chart" uri="{C3380CC4-5D6E-409C-BE32-E72D297353CC}">
              <c16:uniqueId val="{00000000-DF49-4A7E-BF6A-AC4F9B54D18E}"/>
            </c:ext>
          </c:extLst>
        </c:ser>
        <c:ser>
          <c:idx val="1"/>
          <c:order val="1"/>
          <c:tx>
            <c:v>Post-collapse morphology</c:v>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'Forward collapse simulation'!$AB$774:$AB$785</c:f>
              <c:numCache>
                <c:formatCode>#,##0.00</c:formatCode>
                <c:ptCount val="12"/>
                <c:pt idx="0">
                  <c:v>2.6071020410822966E-2</c:v>
                </c:pt>
                <c:pt idx="1">
                  <c:v>-1.1667709826375015</c:v>
                </c:pt>
                <c:pt idx="2">
                  <c:v>-1.1175211600341755</c:v>
                </c:pt>
                <c:pt idx="3">
                  <c:v>-0.67865746023453322</c:v>
                </c:pt>
                <c:pt idx="4">
                  <c:v>-0.21748783129733681</c:v>
                </c:pt>
                <c:pt idx="5">
                  <c:v>0.18355825355223621</c:v>
                </c:pt>
                <c:pt idx="6">
                  <c:v>0.56975778181374248</c:v>
                </c:pt>
                <c:pt idx="7">
                  <c:v>0.86016073644241386</c:v>
                </c:pt>
                <c:pt idx="8">
                  <c:v>1.0136259482775098</c:v>
                </c:pt>
                <c:pt idx="9">
                  <c:v>1.0922390052422288</c:v>
                </c:pt>
                <c:pt idx="10">
                  <c:v>0.73670255447898447</c:v>
                </c:pt>
                <c:pt idx="11">
                  <c:v>0.25316310363116007</c:v>
                </c:pt>
              </c:numCache>
            </c:numRef>
          </c:xVal>
          <c:yVal>
            <c:numRef>
              <c:f>'Forward collapse simulation'!$AC$774:$AC$785</c:f>
              <c:numCache>
                <c:formatCode>0.00</c:formatCode>
                <c:ptCount val="12"/>
                <c:pt idx="0">
                  <c:v>-0.61945161384464764</c:v>
                </c:pt>
                <c:pt idx="1">
                  <c:v>-0.67907692795081731</c:v>
                </c:pt>
                <c:pt idx="2">
                  <c:v>-0.25389457827190948</c:v>
                </c:pt>
                <c:pt idx="3">
                  <c:v>2.44149909608001</c:v>
                </c:pt>
                <c:pt idx="4">
                  <c:v>5.5243558716173506</c:v>
                </c:pt>
                <c:pt idx="5">
                  <c:v>5.6691528772431692</c:v>
                </c:pt>
                <c:pt idx="6">
                  <c:v>3.6977971626391537</c:v>
                </c:pt>
                <c:pt idx="7">
                  <c:v>2.1250410489113039</c:v>
                </c:pt>
                <c:pt idx="8">
                  <c:v>-0.42984117645767567</c:v>
                </c:pt>
                <c:pt idx="9">
                  <c:v>-0.54576089583943899</c:v>
                </c:pt>
                <c:pt idx="10">
                  <c:v>-0.55272990350092244</c:v>
                </c:pt>
                <c:pt idx="11">
                  <c:v>-0.47017490677389256</c:v>
                </c:pt>
              </c:numCache>
            </c:numRef>
          </c:yVal>
          <c:smooth val="1"/>
          <c:extLst>
            <c:ext xmlns:c16="http://schemas.microsoft.com/office/drawing/2014/chart" uri="{C3380CC4-5D6E-409C-BE32-E72D297353CC}">
              <c16:uniqueId val="{00000001-DF49-4A7E-BF6A-AC4F9B54D18E}"/>
            </c:ext>
          </c:extLst>
        </c:ser>
        <c:dLbls>
          <c:showLegendKey val="0"/>
          <c:showVal val="0"/>
          <c:showCatName val="0"/>
          <c:showSerName val="0"/>
          <c:showPercent val="0"/>
          <c:showBubbleSize val="0"/>
        </c:dLbls>
        <c:axId val="833018048"/>
        <c:axId val="833019360"/>
      </c:scatterChart>
      <c:valAx>
        <c:axId val="833018048"/>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9360"/>
        <c:crosses val="autoZero"/>
        <c:crossBetween val="midCat"/>
      </c:valAx>
      <c:valAx>
        <c:axId val="833019360"/>
        <c:scaling>
          <c:orientation val="minMax"/>
          <c:min val="-2"/>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804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0"/>
          <c:order val="0"/>
          <c:tx>
            <c:strRef>
              <c:f>'Forward collapse simulation'!$B$796</c:f>
              <c:strCache>
                <c:ptCount val="1"/>
                <c:pt idx="0">
                  <c:v>1.45</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'Forward collapse simulation'!$M$787:$M$802</c:f>
              <c:numCache>
                <c:formatCode>0.00</c:formatCode>
                <c:ptCount val="16"/>
                <c:pt idx="0">
                  <c:v>0.130408879784913</c:v>
                </c:pt>
                <c:pt idx="1">
                  <c:v>1.5300281293434299</c:v>
                </c:pt>
                <c:pt idx="2">
                  <c:v>2.8360961642771172</c:v>
                </c:pt>
                <c:pt idx="3">
                  <c:v>2.1119343682376761</c:v>
                </c:pt>
                <c:pt idx="4">
                  <c:v>2.0105428375593699</c:v>
                </c:pt>
                <c:pt idx="5">
                  <c:v>1.1474668656202351</c:v>
                </c:pt>
                <c:pt idx="6">
                  <c:v>0.51332904601621354</c:v>
                </c:pt>
                <c:pt idx="7">
                  <c:v>0.35067370641536644</c:v>
                </c:pt>
                <c:pt idx="8">
                  <c:v>5.3019590831358474E-2</c:v>
                </c:pt>
                <c:pt idx="9">
                  <c:v>-8.9407972307449499E-2</c:v>
                </c:pt>
                <c:pt idx="10">
                  <c:v>-0.2615100318908879</c:v>
                </c:pt>
                <c:pt idx="11">
                  <c:v>-0.59813890330540975</c:v>
                </c:pt>
                <c:pt idx="12">
                  <c:v>-0.92440148608684591</c:v>
                </c:pt>
                <c:pt idx="13">
                  <c:v>-1.0110418533407817</c:v>
                </c:pt>
                <c:pt idx="14">
                  <c:v>-0.61616499847184103</c:v>
                </c:pt>
                <c:pt idx="15">
                  <c:v>-0.10471395173325618</c:v>
                </c:pt>
              </c:numCache>
            </c:numRef>
          </c:xVal>
          <c:yVal>
            <c:numRef>
              <c:f>'Forward collapse simulation'!$N$787:$N$802</c:f>
              <c:numCache>
                <c:formatCode>0.00</c:formatCode>
                <c:ptCount val="16"/>
                <c:pt idx="0">
                  <c:v>-0.62861556143102604</c:v>
                </c:pt>
                <c:pt idx="1">
                  <c:v>-0.8328132584306307</c:v>
                </c:pt>
                <c:pt idx="2">
                  <c:v>-0.99930353095174418</c:v>
                </c:pt>
                <c:pt idx="3">
                  <c:v>-0.22607349304270191</c:v>
                </c:pt>
                <c:pt idx="4">
                  <c:v>0.30801541899508339</c:v>
                </c:pt>
                <c:pt idx="5">
                  <c:v>0.6402466652030866</c:v>
                </c:pt>
                <c:pt idx="6">
                  <c:v>1.8262262429710301</c:v>
                </c:pt>
                <c:pt idx="7">
                  <c:v>3.7446159952161864</c:v>
                </c:pt>
                <c:pt idx="8">
                  <c:v>4.8217085066382932</c:v>
                </c:pt>
                <c:pt idx="9">
                  <c:v>1.8888851776875879</c:v>
                </c:pt>
                <c:pt idx="10">
                  <c:v>1.0365199000600165</c:v>
                </c:pt>
                <c:pt idx="11">
                  <c:v>0.57399551596907239</c:v>
                </c:pt>
                <c:pt idx="12">
                  <c:v>0.10189157237196315</c:v>
                </c:pt>
                <c:pt idx="13">
                  <c:v>-0.7040016838000015</c:v>
                </c:pt>
                <c:pt idx="14">
                  <c:v>-0.76334899925145383</c:v>
                </c:pt>
                <c:pt idx="15">
                  <c:v>-0.73760422200012199</c:v>
                </c:pt>
              </c:numCache>
            </c:numRef>
          </c:yVal>
          <c:smooth val="1"/>
          <c:extLst>
            <c:ext xmlns:c16="http://schemas.microsoft.com/office/drawing/2014/chart" uri="{C3380CC4-5D6E-409C-BE32-E72D297353CC}">
              <c16:uniqueId val="{00000000-4969-4500-A93B-BFEDB4C72D77}"/>
            </c:ext>
          </c:extLst>
        </c:ser>
        <c:ser>
          <c:idx val="1"/>
          <c:order val="1"/>
          <c:tx>
            <c:v>Post-collapse morphology</c:v>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'Forward collapse simulation'!$AB$787:$AB$802</c:f>
              <c:numCache>
                <c:formatCode>#,##0.00</c:formatCode>
                <c:ptCount val="16"/>
                <c:pt idx="0">
                  <c:v>0.130408879784913</c:v>
                </c:pt>
                <c:pt idx="1">
                  <c:v>1.5300281293434299</c:v>
                </c:pt>
                <c:pt idx="2">
                  <c:v>2.8360961642771172</c:v>
                </c:pt>
                <c:pt idx="3">
                  <c:v>2.1119343682376761</c:v>
                </c:pt>
                <c:pt idx="4">
                  <c:v>2.0105428375593699</c:v>
                </c:pt>
                <c:pt idx="5">
                  <c:v>1.1474668656202351</c:v>
                </c:pt>
                <c:pt idx="6">
                  <c:v>0.51332904601621354</c:v>
                </c:pt>
                <c:pt idx="7">
                  <c:v>0.35067370641536644</c:v>
                </c:pt>
                <c:pt idx="8">
                  <c:v>5.3019590831358474E-2</c:v>
                </c:pt>
                <c:pt idx="9">
                  <c:v>-8.9407972307449499E-2</c:v>
                </c:pt>
                <c:pt idx="10">
                  <c:v>-0.2615100318908879</c:v>
                </c:pt>
                <c:pt idx="11">
                  <c:v>-0.59813890330540975</c:v>
                </c:pt>
                <c:pt idx="12">
                  <c:v>-0.92440148608684591</c:v>
                </c:pt>
                <c:pt idx="13">
                  <c:v>-1.0110418533407817</c:v>
                </c:pt>
                <c:pt idx="14">
                  <c:v>-0.61616499847184103</c:v>
                </c:pt>
                <c:pt idx="15">
                  <c:v>-0.10471395173325618</c:v>
                </c:pt>
              </c:numCache>
            </c:numRef>
          </c:xVal>
          <c:yVal>
            <c:numRef>
              <c:f>'Forward collapse simulation'!$AC$787:$AC$802</c:f>
              <c:numCache>
                <c:formatCode>0.00</c:formatCode>
                <c:ptCount val="16"/>
                <c:pt idx="0">
                  <c:v>-0.62861556143102604</c:v>
                </c:pt>
                <c:pt idx="1">
                  <c:v>-0.8328132584306307</c:v>
                </c:pt>
                <c:pt idx="2">
                  <c:v>-0.99930353095174418</c:v>
                </c:pt>
                <c:pt idx="3">
                  <c:v>-0.22607349304270191</c:v>
                </c:pt>
                <c:pt idx="4">
                  <c:v>4.1128989300343566</c:v>
                </c:pt>
                <c:pt idx="5">
                  <c:v>5.4120718629671458</c:v>
                </c:pt>
                <c:pt idx="6">
                  <c:v>10.049783047671641</c:v>
                </c:pt>
                <c:pt idx="7">
                  <c:v>17.551545959436282</c:v>
                </c:pt>
                <c:pt idx="8">
                  <c:v>21.763459959325708</c:v>
                </c:pt>
                <c:pt idx="9">
                  <c:v>10.294807538652806</c:v>
                </c:pt>
                <c:pt idx="10">
                  <c:v>6.9616776470345423</c:v>
                </c:pt>
                <c:pt idx="11">
                  <c:v>5.1530002047684631</c:v>
                </c:pt>
                <c:pt idx="12">
                  <c:v>3.3068623954782748</c:v>
                </c:pt>
                <c:pt idx="13">
                  <c:v>-0.7040016838000015</c:v>
                </c:pt>
                <c:pt idx="14">
                  <c:v>-0.76334899925145383</c:v>
                </c:pt>
                <c:pt idx="15">
                  <c:v>-0.73760422200012199</c:v>
                </c:pt>
              </c:numCache>
            </c:numRef>
          </c:yVal>
          <c:smooth val="1"/>
          <c:extLst>
            <c:ext xmlns:c16="http://schemas.microsoft.com/office/drawing/2014/chart" uri="{C3380CC4-5D6E-409C-BE32-E72D297353CC}">
              <c16:uniqueId val="{00000001-4969-4500-A93B-BFEDB4C72D77}"/>
            </c:ext>
          </c:extLst>
        </c:ser>
        <c:dLbls>
          <c:showLegendKey val="0"/>
          <c:showVal val="0"/>
          <c:showCatName val="0"/>
          <c:showSerName val="0"/>
          <c:showPercent val="0"/>
          <c:showBubbleSize val="0"/>
        </c:dLbls>
        <c:axId val="833018048"/>
        <c:axId val="833019360"/>
      </c:scatterChart>
      <c:valAx>
        <c:axId val="833018048"/>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9360"/>
        <c:crosses val="autoZero"/>
        <c:crossBetween val="midCat"/>
      </c:valAx>
      <c:valAx>
        <c:axId val="833019360"/>
        <c:scaling>
          <c:orientation val="minMax"/>
          <c:min val="-2"/>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804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0"/>
          <c:order val="0"/>
          <c:tx>
            <c:strRef>
              <c:f>'Forward collapse simulation'!$B$829</c:f>
              <c:strCache>
                <c:ptCount val="1"/>
                <c:pt idx="0">
                  <c:v>1.47</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'Forward collapse simulation'!$M$823:$M$846</c:f>
              <c:numCache>
                <c:formatCode>0.00</c:formatCode>
                <c:ptCount val="24"/>
                <c:pt idx="0">
                  <c:v>-0.16933790220859515</c:v>
                </c:pt>
                <c:pt idx="1">
                  <c:v>-1.4802834136109047</c:v>
                </c:pt>
                <c:pt idx="2">
                  <c:v>-1.7422640611843212</c:v>
                </c:pt>
                <c:pt idx="3">
                  <c:v>-1.7061743171138632</c:v>
                </c:pt>
                <c:pt idx="4">
                  <c:v>-1.7435908791316999</c:v>
                </c:pt>
                <c:pt idx="5">
                  <c:v>-1.7178019485347475</c:v>
                </c:pt>
                <c:pt idx="6">
                  <c:v>-1.8255186771646372</c:v>
                </c:pt>
                <c:pt idx="7">
                  <c:v>-1.7748284551876734</c:v>
                </c:pt>
                <c:pt idx="8">
                  <c:v>-1.8290667034647634</c:v>
                </c:pt>
                <c:pt idx="9">
                  <c:v>-1.9910575805415431</c:v>
                </c:pt>
                <c:pt idx="10">
                  <c:v>-2.0345599794554441</c:v>
                </c:pt>
                <c:pt idx="11">
                  <c:v>-1.6710823039647338</c:v>
                </c:pt>
                <c:pt idx="12">
                  <c:v>-1.2385838984892368</c:v>
                </c:pt>
                <c:pt idx="13">
                  <c:v>-0.92689312611454422</c:v>
                </c:pt>
                <c:pt idx="14">
                  <c:v>-0.72447615918878594</c:v>
                </c:pt>
                <c:pt idx="15">
                  <c:v>-0.68113204881257527</c:v>
                </c:pt>
                <c:pt idx="16">
                  <c:v>-0.57508445898448912</c:v>
                </c:pt>
                <c:pt idx="17">
                  <c:v>0.49710514688607904</c:v>
                </c:pt>
                <c:pt idx="18">
                  <c:v>0.59696445317745561</c:v>
                </c:pt>
                <c:pt idx="19">
                  <c:v>1.2426222504946953</c:v>
                </c:pt>
                <c:pt idx="20">
                  <c:v>1.3646943263357576</c:v>
                </c:pt>
                <c:pt idx="21">
                  <c:v>1.5208576854437452</c:v>
                </c:pt>
                <c:pt idx="22">
                  <c:v>0.74653165859553128</c:v>
                </c:pt>
                <c:pt idx="23">
                  <c:v>0.18529948528332474</c:v>
                </c:pt>
              </c:numCache>
            </c:numRef>
          </c:xVal>
          <c:yVal>
            <c:numRef>
              <c:f>'Forward collapse simulation'!$N$823:$N$846</c:f>
              <c:numCache>
                <c:formatCode>0.00</c:formatCode>
                <c:ptCount val="24"/>
                <c:pt idx="0">
                  <c:v>-1.1263417220699907</c:v>
                </c:pt>
                <c:pt idx="1">
                  <c:v>-1.1783144806835089</c:v>
                </c:pt>
                <c:pt idx="2">
                  <c:v>-0.62210605294074761</c:v>
                </c:pt>
                <c:pt idx="3">
                  <c:v>-0.28612794274772063</c:v>
                </c:pt>
                <c:pt idx="4">
                  <c:v>-0.10908641624302302</c:v>
                </c:pt>
                <c:pt idx="5">
                  <c:v>2.6085735761608674E-2</c:v>
                </c:pt>
                <c:pt idx="6">
                  <c:v>0.31794741597168724</c:v>
                </c:pt>
                <c:pt idx="7">
                  <c:v>0.61389571969198187</c:v>
                </c:pt>
                <c:pt idx="8">
                  <c:v>1.0479403581676507</c:v>
                </c:pt>
                <c:pt idx="9">
                  <c:v>1.6689199234738781</c:v>
                </c:pt>
                <c:pt idx="10">
                  <c:v>1.8649840991274593</c:v>
                </c:pt>
                <c:pt idx="11">
                  <c:v>1.7462453817765462</c:v>
                </c:pt>
                <c:pt idx="12">
                  <c:v>2.86906516593876</c:v>
                </c:pt>
                <c:pt idx="13">
                  <c:v>4.0020661079949198</c:v>
                </c:pt>
                <c:pt idx="14">
                  <c:v>4.8360349765864044</c:v>
                </c:pt>
                <c:pt idx="15">
                  <c:v>5.0048636477011428</c:v>
                </c:pt>
                <c:pt idx="16">
                  <c:v>3.6934972404260051</c:v>
                </c:pt>
                <c:pt idx="17">
                  <c:v>2.5693531234416511</c:v>
                </c:pt>
                <c:pt idx="18">
                  <c:v>1.5682211073833121</c:v>
                </c:pt>
                <c:pt idx="19">
                  <c:v>1.1350678140866735</c:v>
                </c:pt>
                <c:pt idx="20">
                  <c:v>0.38514074786627345</c:v>
                </c:pt>
                <c:pt idx="21">
                  <c:v>-1.1220926435133123</c:v>
                </c:pt>
                <c:pt idx="22">
                  <c:v>-1.1772537885751759</c:v>
                </c:pt>
                <c:pt idx="23">
                  <c:v>-1.1491562560216668</c:v>
                </c:pt>
              </c:numCache>
            </c:numRef>
          </c:yVal>
          <c:smooth val="1"/>
          <c:extLst>
            <c:ext xmlns:c16="http://schemas.microsoft.com/office/drawing/2014/chart" uri="{C3380CC4-5D6E-409C-BE32-E72D297353CC}">
              <c16:uniqueId val="{00000000-5E6F-4EBC-BBA6-FCFF270507B6}"/>
            </c:ext>
          </c:extLst>
        </c:ser>
        <c:ser>
          <c:idx val="1"/>
          <c:order val="1"/>
          <c:tx>
            <c:v>Post-collapse morphology</c:v>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'Forward collapse simulation'!$AB$823:$AB$846</c:f>
              <c:numCache>
                <c:formatCode>#,##0.00</c:formatCode>
                <c:ptCount val="24"/>
                <c:pt idx="0">
                  <c:v>-0.16933790220859515</c:v>
                </c:pt>
                <c:pt idx="1">
                  <c:v>-1.4802834136109047</c:v>
                </c:pt>
                <c:pt idx="2">
                  <c:v>-1.7422640611843212</c:v>
                </c:pt>
                <c:pt idx="3">
                  <c:v>-1.7061743171138632</c:v>
                </c:pt>
                <c:pt idx="4">
                  <c:v>-1.7435908791316999</c:v>
                </c:pt>
                <c:pt idx="5">
                  <c:v>-1.7178019485347475</c:v>
                </c:pt>
                <c:pt idx="6">
                  <c:v>-1.8255186771646372</c:v>
                </c:pt>
                <c:pt idx="7">
                  <c:v>-1.7748284551876734</c:v>
                </c:pt>
                <c:pt idx="8">
                  <c:v>-1.8290667034647634</c:v>
                </c:pt>
                <c:pt idx="9">
                  <c:v>-1.9910575805415431</c:v>
                </c:pt>
                <c:pt idx="10">
                  <c:v>-2.0345599794554441</c:v>
                </c:pt>
                <c:pt idx="11">
                  <c:v>-1.6710823039647338</c:v>
                </c:pt>
                <c:pt idx="12">
                  <c:v>-1.2385838984892368</c:v>
                </c:pt>
                <c:pt idx="13">
                  <c:v>-0.92689312611454422</c:v>
                </c:pt>
                <c:pt idx="14">
                  <c:v>-0.72447615918878594</c:v>
                </c:pt>
                <c:pt idx="15">
                  <c:v>-0.68113204881257527</c:v>
                </c:pt>
                <c:pt idx="16">
                  <c:v>-0.57508445898448912</c:v>
                </c:pt>
                <c:pt idx="17">
                  <c:v>0.49710514688607904</c:v>
                </c:pt>
                <c:pt idx="18">
                  <c:v>0.59696445317745561</c:v>
                </c:pt>
                <c:pt idx="19">
                  <c:v>1.2426222504946953</c:v>
                </c:pt>
                <c:pt idx="20">
                  <c:v>1.3646943263357576</c:v>
                </c:pt>
                <c:pt idx="21">
                  <c:v>1.5208576854437452</c:v>
                </c:pt>
                <c:pt idx="22">
                  <c:v>0.74653165859553128</c:v>
                </c:pt>
                <c:pt idx="23">
                  <c:v>0.18529948528332474</c:v>
                </c:pt>
              </c:numCache>
            </c:numRef>
          </c:xVal>
          <c:yVal>
            <c:numRef>
              <c:f>'Forward collapse simulation'!$AC$823:$AC$846</c:f>
              <c:numCache>
                <c:formatCode>0.00</c:formatCode>
                <c:ptCount val="24"/>
                <c:pt idx="0">
                  <c:v>-1.1263417220699907</c:v>
                </c:pt>
                <c:pt idx="1">
                  <c:v>-1.1783144806835089</c:v>
                </c:pt>
                <c:pt idx="2">
                  <c:v>-0.62210605294074761</c:v>
                </c:pt>
                <c:pt idx="3">
                  <c:v>-0.28612794274772063</c:v>
                </c:pt>
                <c:pt idx="4">
                  <c:v>-0.10908641624302302</c:v>
                </c:pt>
                <c:pt idx="5">
                  <c:v>3.5314296492959047</c:v>
                </c:pt>
                <c:pt idx="6">
                  <c:v>4.6727395032517354</c:v>
                </c:pt>
                <c:pt idx="7">
                  <c:v>5.8300298849639312</c:v>
                </c:pt>
                <c:pt idx="8">
                  <c:v>7.5273387697493828</c:v>
                </c:pt>
                <c:pt idx="9">
                  <c:v>9.9556469206483609</c:v>
                </c:pt>
                <c:pt idx="10">
                  <c:v>10.72234563738326</c:v>
                </c:pt>
                <c:pt idx="11">
                  <c:v>10.25802408595133</c:v>
                </c:pt>
                <c:pt idx="12">
                  <c:v>14.648752197152824</c:v>
                </c:pt>
                <c:pt idx="13">
                  <c:v>19.079293194447057</c:v>
                </c:pt>
                <c:pt idx="14">
                  <c:v>22.34048488953615</c:v>
                </c:pt>
                <c:pt idx="15">
                  <c:v>23.000680588522144</c:v>
                </c:pt>
                <c:pt idx="16">
                  <c:v>17.872650757088024</c:v>
                </c:pt>
                <c:pt idx="17">
                  <c:v>13.476743911567114</c:v>
                </c:pt>
                <c:pt idx="18">
                  <c:v>9.5618694607121153</c:v>
                </c:pt>
                <c:pt idx="19">
                  <c:v>7.8680461346864554</c:v>
                </c:pt>
                <c:pt idx="20">
                  <c:v>4.9354955175260855</c:v>
                </c:pt>
                <c:pt idx="21">
                  <c:v>-1.1220926435133123</c:v>
                </c:pt>
                <c:pt idx="22">
                  <c:v>-1.1772537885751759</c:v>
                </c:pt>
                <c:pt idx="23">
                  <c:v>-1.1491562560216668</c:v>
                </c:pt>
              </c:numCache>
            </c:numRef>
          </c:yVal>
          <c:smooth val="1"/>
          <c:extLst>
            <c:ext xmlns:c16="http://schemas.microsoft.com/office/drawing/2014/chart" uri="{C3380CC4-5D6E-409C-BE32-E72D297353CC}">
              <c16:uniqueId val="{00000001-5E6F-4EBC-BBA6-FCFF270507B6}"/>
            </c:ext>
          </c:extLst>
        </c:ser>
        <c:dLbls>
          <c:showLegendKey val="0"/>
          <c:showVal val="0"/>
          <c:showCatName val="0"/>
          <c:showSerName val="0"/>
          <c:showPercent val="0"/>
          <c:showBubbleSize val="0"/>
        </c:dLbls>
        <c:axId val="833018048"/>
        <c:axId val="833019360"/>
      </c:scatterChart>
      <c:valAx>
        <c:axId val="833018048"/>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9360"/>
        <c:crosses val="autoZero"/>
        <c:crossBetween val="midCat"/>
      </c:valAx>
      <c:valAx>
        <c:axId val="833019360"/>
        <c:scaling>
          <c:orientation val="minMax"/>
          <c:min val="-2"/>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804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0"/>
          <c:order val="0"/>
          <c:tx>
            <c:strRef>
              <c:f>'Forward collapse simulation'!$B$858</c:f>
              <c:strCache>
                <c:ptCount val="1"/>
                <c:pt idx="0">
                  <c:v>1.48</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'Forward collapse simulation'!$M$848:$M$871</c:f>
              <c:numCache>
                <c:formatCode>0.00</c:formatCode>
                <c:ptCount val="24"/>
                <c:pt idx="0">
                  <c:v>-0.14599103991332321</c:v>
                </c:pt>
                <c:pt idx="1">
                  <c:v>-3.9238054342721163</c:v>
                </c:pt>
                <c:pt idx="2">
                  <c:v>-3.8806966471568352</c:v>
                </c:pt>
                <c:pt idx="3">
                  <c:v>-3.4378555584653072</c:v>
                </c:pt>
                <c:pt idx="4">
                  <c:v>-3.3592592510842367</c:v>
                </c:pt>
                <c:pt idx="5">
                  <c:v>-3.3186214318574265</c:v>
                </c:pt>
                <c:pt idx="6">
                  <c:v>-2.9528772945982151</c:v>
                </c:pt>
                <c:pt idx="7">
                  <c:v>-2.9027660205668648</c:v>
                </c:pt>
                <c:pt idx="8">
                  <c:v>-2.6459557440823178</c:v>
                </c:pt>
                <c:pt idx="9">
                  <c:v>-2.3981212264959799</c:v>
                </c:pt>
                <c:pt idx="10">
                  <c:v>-2.237994259010974</c:v>
                </c:pt>
                <c:pt idx="11">
                  <c:v>-1.6745246694853977</c:v>
                </c:pt>
                <c:pt idx="12">
                  <c:v>-1.4189708789440085</c:v>
                </c:pt>
                <c:pt idx="13">
                  <c:v>-1.448813287852172</c:v>
                </c:pt>
                <c:pt idx="14">
                  <c:v>-0.71545188534624915</c:v>
                </c:pt>
                <c:pt idx="15">
                  <c:v>-0.66137901360917484</c:v>
                </c:pt>
                <c:pt idx="16">
                  <c:v>1.6448487724051781</c:v>
                </c:pt>
                <c:pt idx="17">
                  <c:v>1.4070243835795935</c:v>
                </c:pt>
                <c:pt idx="18">
                  <c:v>1.1299988671630703</c:v>
                </c:pt>
                <c:pt idx="19">
                  <c:v>0.85333400468638576</c:v>
                </c:pt>
                <c:pt idx="20">
                  <c:v>0.92816781310165952</c:v>
                </c:pt>
                <c:pt idx="21">
                  <c:v>0.92084951876506493</c:v>
                </c:pt>
                <c:pt idx="22">
                  <c:v>0.95940881880881423</c:v>
                </c:pt>
                <c:pt idx="23">
                  <c:v>0.34942604540280492</c:v>
                </c:pt>
              </c:numCache>
            </c:numRef>
          </c:xVal>
          <c:yVal>
            <c:numRef>
              <c:f>'Forward collapse simulation'!$N$848:$N$871</c:f>
              <c:numCache>
                <c:formatCode>0.00</c:formatCode>
                <c:ptCount val="24"/>
                <c:pt idx="0">
                  <c:v>-1.1074184467783741</c:v>
                </c:pt>
                <c:pt idx="1">
                  <c:v>-1.0191500939393623</c:v>
                </c:pt>
                <c:pt idx="2">
                  <c:v>-0.34497758296112174</c:v>
                </c:pt>
                <c:pt idx="3">
                  <c:v>0.23678082508766105</c:v>
                </c:pt>
                <c:pt idx="4">
                  <c:v>0.78605170568161287</c:v>
                </c:pt>
                <c:pt idx="5">
                  <c:v>1.1401020971897917</c:v>
                </c:pt>
                <c:pt idx="6">
                  <c:v>1.4529957615376334</c:v>
                </c:pt>
                <c:pt idx="7">
                  <c:v>1.9140215332755293</c:v>
                </c:pt>
                <c:pt idx="8">
                  <c:v>2.0919003801227696</c:v>
                </c:pt>
                <c:pt idx="9">
                  <c:v>3.4905930130895264</c:v>
                </c:pt>
                <c:pt idx="10">
                  <c:v>3.9799167951898089</c:v>
                </c:pt>
                <c:pt idx="11">
                  <c:v>3.1506493189951845</c:v>
                </c:pt>
                <c:pt idx="12">
                  <c:v>3.8775201668990533</c:v>
                </c:pt>
                <c:pt idx="13">
                  <c:v>5.5820452396001761</c:v>
                </c:pt>
                <c:pt idx="14">
                  <c:v>5.6004861038801357</c:v>
                </c:pt>
                <c:pt idx="15">
                  <c:v>6.7818267303402378</c:v>
                </c:pt>
                <c:pt idx="16">
                  <c:v>6.7782813098835888</c:v>
                </c:pt>
                <c:pt idx="17">
                  <c:v>6.2485444212242314</c:v>
                </c:pt>
                <c:pt idx="18">
                  <c:v>3.817258644657207</c:v>
                </c:pt>
                <c:pt idx="19">
                  <c:v>2.5109609866435392</c:v>
                </c:pt>
                <c:pt idx="20">
                  <c:v>1.5410728440674317</c:v>
                </c:pt>
                <c:pt idx="21">
                  <c:v>0.48120386925932773</c:v>
                </c:pt>
                <c:pt idx="22">
                  <c:v>-1.0711576533787524</c:v>
                </c:pt>
                <c:pt idx="23">
                  <c:v>-1.1323102219772445</c:v>
                </c:pt>
              </c:numCache>
            </c:numRef>
          </c:yVal>
          <c:smooth val="1"/>
          <c:extLst>
            <c:ext xmlns:c16="http://schemas.microsoft.com/office/drawing/2014/chart" uri="{C3380CC4-5D6E-409C-BE32-E72D297353CC}">
              <c16:uniqueId val="{00000000-818D-4547-82F3-D78B1EA16D00}"/>
            </c:ext>
          </c:extLst>
        </c:ser>
        <c:ser>
          <c:idx val="1"/>
          <c:order val="1"/>
          <c:tx>
            <c:v>Post-collapse morphology</c:v>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'Forward collapse simulation'!$AB$848:$AB$871</c:f>
              <c:numCache>
                <c:formatCode>#,##0.00</c:formatCode>
                <c:ptCount val="24"/>
                <c:pt idx="0">
                  <c:v>-0.14599103991332321</c:v>
                </c:pt>
                <c:pt idx="1">
                  <c:v>-3.9238054342721163</c:v>
                </c:pt>
                <c:pt idx="2">
                  <c:v>-3.8806966471568352</c:v>
                </c:pt>
                <c:pt idx="3">
                  <c:v>-3.4378555584653072</c:v>
                </c:pt>
                <c:pt idx="4">
                  <c:v>-3.3592592510842367</c:v>
                </c:pt>
                <c:pt idx="5">
                  <c:v>-3.3186214318574265</c:v>
                </c:pt>
                <c:pt idx="6">
                  <c:v>-2.9528772945982151</c:v>
                </c:pt>
                <c:pt idx="7">
                  <c:v>-2.9027660205668648</c:v>
                </c:pt>
                <c:pt idx="8">
                  <c:v>-2.6459557440823178</c:v>
                </c:pt>
                <c:pt idx="9">
                  <c:v>-2.3981212264959799</c:v>
                </c:pt>
                <c:pt idx="10">
                  <c:v>-2.237994259010974</c:v>
                </c:pt>
                <c:pt idx="11">
                  <c:v>-1.6745246694853977</c:v>
                </c:pt>
                <c:pt idx="12">
                  <c:v>-1.4189708789440085</c:v>
                </c:pt>
                <c:pt idx="13">
                  <c:v>-1.448813287852172</c:v>
                </c:pt>
                <c:pt idx="14">
                  <c:v>-0.71545188534624915</c:v>
                </c:pt>
                <c:pt idx="15">
                  <c:v>-0.66137901360917484</c:v>
                </c:pt>
                <c:pt idx="16">
                  <c:v>1.6448487724051781</c:v>
                </c:pt>
                <c:pt idx="17">
                  <c:v>1.4070243835795935</c:v>
                </c:pt>
                <c:pt idx="18">
                  <c:v>1.1299988671630703</c:v>
                </c:pt>
                <c:pt idx="19">
                  <c:v>0.85333400468638576</c:v>
                </c:pt>
                <c:pt idx="20">
                  <c:v>0.92816781310165952</c:v>
                </c:pt>
                <c:pt idx="21">
                  <c:v>0.92084951876506493</c:v>
                </c:pt>
                <c:pt idx="22">
                  <c:v>0.95940881880881423</c:v>
                </c:pt>
                <c:pt idx="23">
                  <c:v>0.34942604540280492</c:v>
                </c:pt>
              </c:numCache>
            </c:numRef>
          </c:xVal>
          <c:yVal>
            <c:numRef>
              <c:f>'Forward collapse simulation'!$AC$848:$AC$871</c:f>
              <c:numCache>
                <c:formatCode>0.00</c:formatCode>
                <c:ptCount val="24"/>
                <c:pt idx="0">
                  <c:v>-1.1074184467783741</c:v>
                </c:pt>
                <c:pt idx="1">
                  <c:v>-1.0191500939393623</c:v>
                </c:pt>
                <c:pt idx="2">
                  <c:v>-0.34497758296112174</c:v>
                </c:pt>
                <c:pt idx="3">
                  <c:v>4.2214487978885042</c:v>
                </c:pt>
                <c:pt idx="4">
                  <c:v>6.3693438831961959</c:v>
                </c:pt>
                <c:pt idx="5">
                  <c:v>7.7538394440192242</c:v>
                </c:pt>
                <c:pt idx="6">
                  <c:v>8.9773937732600384</c:v>
                </c:pt>
                <c:pt idx="7">
                  <c:v>10.780210970205241</c:v>
                </c:pt>
                <c:pt idx="8">
                  <c:v>11.475796908622808</c:v>
                </c:pt>
                <c:pt idx="9">
                  <c:v>16.945311383806242</c:v>
                </c:pt>
                <c:pt idx="10">
                  <c:v>18.858786472019286</c:v>
                </c:pt>
                <c:pt idx="11">
                  <c:v>15.615979326303</c:v>
                </c:pt>
                <c:pt idx="12">
                  <c:v>18.458369806165884</c:v>
                </c:pt>
                <c:pt idx="13">
                  <c:v>25.123826060609083</c:v>
                </c:pt>
                <c:pt idx="14">
                  <c:v>25.195938097047133</c:v>
                </c:pt>
                <c:pt idx="15">
                  <c:v>29.815508904995593</c:v>
                </c:pt>
                <c:pt idx="16">
                  <c:v>29.801644723508392</c:v>
                </c:pt>
                <c:pt idx="17">
                  <c:v>27.730136293228519</c:v>
                </c:pt>
                <c:pt idx="18">
                  <c:v>18.222720271429115</c:v>
                </c:pt>
                <c:pt idx="19">
                  <c:v>13.114511519196563</c:v>
                </c:pt>
                <c:pt idx="20">
                  <c:v>9.3218146034511893</c:v>
                </c:pt>
                <c:pt idx="21">
                  <c:v>5.1772523437538283</c:v>
                </c:pt>
                <c:pt idx="22">
                  <c:v>-1.0711576533787524</c:v>
                </c:pt>
                <c:pt idx="23">
                  <c:v>-1.1323102219772445</c:v>
                </c:pt>
              </c:numCache>
            </c:numRef>
          </c:yVal>
          <c:smooth val="1"/>
          <c:extLst>
            <c:ext xmlns:c16="http://schemas.microsoft.com/office/drawing/2014/chart" uri="{C3380CC4-5D6E-409C-BE32-E72D297353CC}">
              <c16:uniqueId val="{00000001-818D-4547-82F3-D78B1EA16D00}"/>
            </c:ext>
          </c:extLst>
        </c:ser>
        <c:dLbls>
          <c:showLegendKey val="0"/>
          <c:showVal val="0"/>
          <c:showCatName val="0"/>
          <c:showSerName val="0"/>
          <c:showPercent val="0"/>
          <c:showBubbleSize val="0"/>
        </c:dLbls>
        <c:axId val="833018048"/>
        <c:axId val="833019360"/>
      </c:scatterChart>
      <c:valAx>
        <c:axId val="833018048"/>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9360"/>
        <c:crosses val="autoZero"/>
        <c:crossBetween val="midCat"/>
      </c:valAx>
      <c:valAx>
        <c:axId val="833019360"/>
        <c:scaling>
          <c:orientation val="minMax"/>
          <c:min val="-2"/>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804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0"/>
          <c:order val="0"/>
          <c:tx>
            <c:strRef>
              <c:f>'Forward collapse simulation'!$B$878</c:f>
              <c:strCache>
                <c:ptCount val="1"/>
                <c:pt idx="0">
                  <c:v>1.49</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'Forward collapse simulation'!$M$873:$M$901</c:f>
              <c:numCache>
                <c:formatCode>0.00</c:formatCode>
                <c:ptCount val="29"/>
                <c:pt idx="0">
                  <c:v>-0.22197954279702431</c:v>
                </c:pt>
                <c:pt idx="1">
                  <c:v>-1.2755393678198523</c:v>
                </c:pt>
                <c:pt idx="2">
                  <c:v>-2.0781110134047527</c:v>
                </c:pt>
                <c:pt idx="3">
                  <c:v>-3.8111789213109661</c:v>
                </c:pt>
                <c:pt idx="4">
                  <c:v>-4.6497980467280327</c:v>
                </c:pt>
                <c:pt idx="5">
                  <c:v>-5.2365719235575687</c:v>
                </c:pt>
                <c:pt idx="6">
                  <c:v>-5.2289874176681757</c:v>
                </c:pt>
                <c:pt idx="7">
                  <c:v>-3.546002869480438</c:v>
                </c:pt>
                <c:pt idx="8">
                  <c:v>-2.4169636964352739</c:v>
                </c:pt>
                <c:pt idx="9">
                  <c:v>-2.2987978711158581</c:v>
                </c:pt>
                <c:pt idx="10">
                  <c:v>-1.7922530494656839</c:v>
                </c:pt>
                <c:pt idx="11">
                  <c:v>-1.6747603814201837</c:v>
                </c:pt>
                <c:pt idx="12">
                  <c:v>-1.4002307943924379</c:v>
                </c:pt>
                <c:pt idx="13">
                  <c:v>-0.74078441529808103</c:v>
                </c:pt>
                <c:pt idx="14">
                  <c:v>-0.36911193557528921</c:v>
                </c:pt>
                <c:pt idx="15">
                  <c:v>0.61985434187605082</c:v>
                </c:pt>
                <c:pt idx="16">
                  <c:v>1.233756837748917</c:v>
                </c:pt>
                <c:pt idx="17">
                  <c:v>1.3331595873041873</c:v>
                </c:pt>
                <c:pt idx="18">
                  <c:v>1.3157660137390925</c:v>
                </c:pt>
                <c:pt idx="19">
                  <c:v>1.7531691433302208</c:v>
                </c:pt>
                <c:pt idx="20">
                  <c:v>1.8120419080075598</c:v>
                </c:pt>
                <c:pt idx="21">
                  <c:v>1.8510554368878347</c:v>
                </c:pt>
                <c:pt idx="22">
                  <c:v>1.806604976421011</c:v>
                </c:pt>
                <c:pt idx="23">
                  <c:v>1.9662787907366046</c:v>
                </c:pt>
                <c:pt idx="24">
                  <c:v>1.8483178932811399</c:v>
                </c:pt>
                <c:pt idx="25">
                  <c:v>1.744932142965663</c:v>
                </c:pt>
                <c:pt idx="26">
                  <c:v>0.98945569719502235</c:v>
                </c:pt>
                <c:pt idx="27">
                  <c:v>0.49998345807143912</c:v>
                </c:pt>
                <c:pt idx="28">
                  <c:v>0.27184346037824381</c:v>
                </c:pt>
              </c:numCache>
            </c:numRef>
          </c:xVal>
          <c:yVal>
            <c:numRef>
              <c:f>'Forward collapse simulation'!$N$873:$N$901</c:f>
              <c:numCache>
                <c:formatCode>0.00</c:formatCode>
                <c:ptCount val="29"/>
                <c:pt idx="0">
                  <c:v>-1.1028826241171923</c:v>
                </c:pt>
                <c:pt idx="1">
                  <c:v>-1.0779143384989975</c:v>
                </c:pt>
                <c:pt idx="2">
                  <c:v>-1.0041506938532041</c:v>
                </c:pt>
                <c:pt idx="3">
                  <c:v>-0.94670176389134264</c:v>
                </c:pt>
                <c:pt idx="4">
                  <c:v>-0.7631003372061711</c:v>
                </c:pt>
                <c:pt idx="5">
                  <c:v>-0.58367412946659292</c:v>
                </c:pt>
                <c:pt idx="6">
                  <c:v>-0.35464289908004004</c:v>
                </c:pt>
                <c:pt idx="7">
                  <c:v>-0.18832060332449038</c:v>
                </c:pt>
                <c:pt idx="8">
                  <c:v>0.26085913845203679</c:v>
                </c:pt>
                <c:pt idx="9">
                  <c:v>0.3480708947228987</c:v>
                </c:pt>
                <c:pt idx="10">
                  <c:v>1.0790240992123195</c:v>
                </c:pt>
                <c:pt idx="11">
                  <c:v>2.9278501780018256</c:v>
                </c:pt>
                <c:pt idx="12">
                  <c:v>3.9236347590512453</c:v>
                </c:pt>
                <c:pt idx="13">
                  <c:v>4.1798640468383033</c:v>
                </c:pt>
                <c:pt idx="14">
                  <c:v>6.017690369154586</c:v>
                </c:pt>
                <c:pt idx="15">
                  <c:v>7.4913997086564139</c:v>
                </c:pt>
                <c:pt idx="16">
                  <c:v>6.7156107738096171</c:v>
                </c:pt>
                <c:pt idx="17">
                  <c:v>6.4659948588580649</c:v>
                </c:pt>
                <c:pt idx="18">
                  <c:v>3.30469496278993</c:v>
                </c:pt>
                <c:pt idx="19">
                  <c:v>1.1990721224658591</c:v>
                </c:pt>
                <c:pt idx="20">
                  <c:v>0.17001212787422604</c:v>
                </c:pt>
                <c:pt idx="21">
                  <c:v>5.9141944235776622E-2</c:v>
                </c:pt>
                <c:pt idx="22">
                  <c:v>-0.24394150768337425</c:v>
                </c:pt>
                <c:pt idx="23">
                  <c:v>-0.45395122766591955</c:v>
                </c:pt>
                <c:pt idx="24">
                  <c:v>-0.61198853369713402</c:v>
                </c:pt>
                <c:pt idx="25">
                  <c:v>-1.1827408069586758</c:v>
                </c:pt>
                <c:pt idx="26">
                  <c:v>-1.2266839133567835</c:v>
                </c:pt>
                <c:pt idx="27">
                  <c:v>-1.2399941700084423</c:v>
                </c:pt>
                <c:pt idx="28">
                  <c:v>-1.1718831567394346</c:v>
                </c:pt>
              </c:numCache>
            </c:numRef>
          </c:yVal>
          <c:smooth val="1"/>
          <c:extLst>
            <c:ext xmlns:c16="http://schemas.microsoft.com/office/drawing/2014/chart" uri="{C3380CC4-5D6E-409C-BE32-E72D297353CC}">
              <c16:uniqueId val="{00000000-D1EB-417F-9FA8-F3ABA83E7F79}"/>
            </c:ext>
          </c:extLst>
        </c:ser>
        <c:ser>
          <c:idx val="1"/>
          <c:order val="1"/>
          <c:tx>
            <c:v>Post-collapse morphology</c:v>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'Forward collapse simulation'!$AB$873:$AB$901</c:f>
              <c:numCache>
                <c:formatCode>#,##0.00</c:formatCode>
                <c:ptCount val="29"/>
                <c:pt idx="0">
                  <c:v>-0.22197954279702431</c:v>
                </c:pt>
                <c:pt idx="1">
                  <c:v>-1.2755393678198523</c:v>
                </c:pt>
                <c:pt idx="2">
                  <c:v>-2.0781110134047527</c:v>
                </c:pt>
                <c:pt idx="3">
                  <c:v>-3.8111789213109661</c:v>
                </c:pt>
                <c:pt idx="4">
                  <c:v>-4.6497980467280327</c:v>
                </c:pt>
                <c:pt idx="5">
                  <c:v>-5.2365719235575687</c:v>
                </c:pt>
                <c:pt idx="6">
                  <c:v>-5.2289874176681757</c:v>
                </c:pt>
                <c:pt idx="7">
                  <c:v>-3.546002869480438</c:v>
                </c:pt>
                <c:pt idx="8">
                  <c:v>-2.4169636964352739</c:v>
                </c:pt>
                <c:pt idx="9">
                  <c:v>-2.2987978711158581</c:v>
                </c:pt>
                <c:pt idx="10">
                  <c:v>-1.7922530494656839</c:v>
                </c:pt>
                <c:pt idx="11">
                  <c:v>-1.6747603814201837</c:v>
                </c:pt>
                <c:pt idx="12">
                  <c:v>-1.4002307943924379</c:v>
                </c:pt>
                <c:pt idx="13">
                  <c:v>-0.74078441529808103</c:v>
                </c:pt>
                <c:pt idx="14">
                  <c:v>-0.36911193557528921</c:v>
                </c:pt>
                <c:pt idx="15">
                  <c:v>0.61985434187605082</c:v>
                </c:pt>
                <c:pt idx="16">
                  <c:v>1.233756837748917</c:v>
                </c:pt>
                <c:pt idx="17">
                  <c:v>1.3331595873041873</c:v>
                </c:pt>
                <c:pt idx="18">
                  <c:v>1.3157660137390925</c:v>
                </c:pt>
                <c:pt idx="19">
                  <c:v>1.7531691433302208</c:v>
                </c:pt>
                <c:pt idx="20">
                  <c:v>1.8120419080075598</c:v>
                </c:pt>
                <c:pt idx="21">
                  <c:v>1.8510554368878347</c:v>
                </c:pt>
                <c:pt idx="22">
                  <c:v>1.806604976421011</c:v>
                </c:pt>
                <c:pt idx="23">
                  <c:v>1.9662787907366046</c:v>
                </c:pt>
                <c:pt idx="24">
                  <c:v>1.8483178932811399</c:v>
                </c:pt>
                <c:pt idx="25">
                  <c:v>1.744932142965663</c:v>
                </c:pt>
                <c:pt idx="26">
                  <c:v>0.98945569719502235</c:v>
                </c:pt>
                <c:pt idx="27">
                  <c:v>0.49998345807143912</c:v>
                </c:pt>
                <c:pt idx="28">
                  <c:v>0.27184346037824381</c:v>
                </c:pt>
              </c:numCache>
            </c:numRef>
          </c:xVal>
          <c:yVal>
            <c:numRef>
              <c:f>'Forward collapse simulation'!$AC$873:$AC$901</c:f>
              <c:numCache>
                <c:formatCode>0.00</c:formatCode>
                <c:ptCount val="29"/>
                <c:pt idx="0">
                  <c:v>-1.1028826241171923</c:v>
                </c:pt>
                <c:pt idx="1">
                  <c:v>-1.0779143384989975</c:v>
                </c:pt>
                <c:pt idx="2">
                  <c:v>-1.0041506938532041</c:v>
                </c:pt>
                <c:pt idx="3">
                  <c:v>-0.94670176389134264</c:v>
                </c:pt>
                <c:pt idx="4">
                  <c:v>-0.7631003372061711</c:v>
                </c:pt>
                <c:pt idx="5">
                  <c:v>-0.58367412946659292</c:v>
                </c:pt>
                <c:pt idx="6">
                  <c:v>-0.35464289908004004</c:v>
                </c:pt>
                <c:pt idx="7">
                  <c:v>-0.18832060332449038</c:v>
                </c:pt>
                <c:pt idx="8">
                  <c:v>4.6290142899414901</c:v>
                </c:pt>
                <c:pt idx="9">
                  <c:v>4.9700513070006815</c:v>
                </c:pt>
                <c:pt idx="10">
                  <c:v>7.8284056290339379</c:v>
                </c:pt>
                <c:pt idx="11">
                  <c:v>15.058143429673498</c:v>
                </c:pt>
                <c:pt idx="12">
                  <c:v>18.952107015269732</c:v>
                </c:pt>
                <c:pt idx="13">
                  <c:v>19.954078260048973</c:v>
                </c:pt>
                <c:pt idx="14">
                  <c:v>27.140802087614141</c:v>
                </c:pt>
                <c:pt idx="15">
                  <c:v>32.903665474919798</c:v>
                </c:pt>
                <c:pt idx="16">
                  <c:v>29.869983371489035</c:v>
                </c:pt>
                <c:pt idx="17">
                  <c:v>28.893873375708338</c:v>
                </c:pt>
                <c:pt idx="18">
                  <c:v>16.531775274665783</c:v>
                </c:pt>
                <c:pt idx="19">
                  <c:v>8.2978471528015092</c:v>
                </c:pt>
                <c:pt idx="20">
                  <c:v>4.2737618008163194</c:v>
                </c:pt>
                <c:pt idx="21">
                  <c:v>3.8402097394241741</c:v>
                </c:pt>
                <c:pt idx="22">
                  <c:v>-0.24394150768337425</c:v>
                </c:pt>
                <c:pt idx="23">
                  <c:v>-0.45395122766591955</c:v>
                </c:pt>
                <c:pt idx="24">
                  <c:v>-0.61198853369713402</c:v>
                </c:pt>
                <c:pt idx="25">
                  <c:v>-1.1827408069586758</c:v>
                </c:pt>
                <c:pt idx="26">
                  <c:v>-1.2266839133567835</c:v>
                </c:pt>
                <c:pt idx="27">
                  <c:v>-1.2399941700084423</c:v>
                </c:pt>
                <c:pt idx="28">
                  <c:v>-1.1718831567394346</c:v>
                </c:pt>
              </c:numCache>
            </c:numRef>
          </c:yVal>
          <c:smooth val="1"/>
          <c:extLst>
            <c:ext xmlns:c16="http://schemas.microsoft.com/office/drawing/2014/chart" uri="{C3380CC4-5D6E-409C-BE32-E72D297353CC}">
              <c16:uniqueId val="{00000001-D1EB-417F-9FA8-F3ABA83E7F79}"/>
            </c:ext>
          </c:extLst>
        </c:ser>
        <c:dLbls>
          <c:showLegendKey val="0"/>
          <c:showVal val="0"/>
          <c:showCatName val="0"/>
          <c:showSerName val="0"/>
          <c:showPercent val="0"/>
          <c:showBubbleSize val="0"/>
        </c:dLbls>
        <c:axId val="833018048"/>
        <c:axId val="833019360"/>
      </c:scatterChart>
      <c:valAx>
        <c:axId val="833018048"/>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9360"/>
        <c:crosses val="autoZero"/>
        <c:crossBetween val="midCat"/>
      </c:valAx>
      <c:valAx>
        <c:axId val="833019360"/>
        <c:scaling>
          <c:orientation val="minMax"/>
          <c:min val="-2"/>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804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0"/>
          <c:order val="0"/>
          <c:tx>
            <c:strRef>
              <c:f>'Forward collapse simulation'!$B$913</c:f>
              <c:strCache>
                <c:ptCount val="1"/>
                <c:pt idx="0">
                  <c:v>1.52</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'Forward collapse simulation'!$M$905:$M$926</c:f>
              <c:numCache>
                <c:formatCode>0.00</c:formatCode>
                <c:ptCount val="22"/>
                <c:pt idx="0">
                  <c:v>-0.26466289187067171</c:v>
                </c:pt>
                <c:pt idx="1">
                  <c:v>-0.76214682716783344</c:v>
                </c:pt>
                <c:pt idx="2">
                  <c:v>-1.5550000948821359</c:v>
                </c:pt>
                <c:pt idx="3">
                  <c:v>-2.1107301346022127</c:v>
                </c:pt>
                <c:pt idx="4">
                  <c:v>-2.0777917691727597</c:v>
                </c:pt>
                <c:pt idx="5">
                  <c:v>-1.6487651042365012</c:v>
                </c:pt>
                <c:pt idx="6">
                  <c:v>-2.0102255628402581</c:v>
                </c:pt>
                <c:pt idx="7">
                  <c:v>-1.5883594395403675</c:v>
                </c:pt>
                <c:pt idx="8">
                  <c:v>-1.0014482305576768</c:v>
                </c:pt>
                <c:pt idx="9">
                  <c:v>-0.71624157249066533</c:v>
                </c:pt>
                <c:pt idx="10">
                  <c:v>-0.2799788303611157</c:v>
                </c:pt>
                <c:pt idx="11">
                  <c:v>0.73259957070211634</c:v>
                </c:pt>
                <c:pt idx="12">
                  <c:v>1.7856179067690612</c:v>
                </c:pt>
                <c:pt idx="13">
                  <c:v>3.7663269906565007</c:v>
                </c:pt>
                <c:pt idx="14">
                  <c:v>4.4970460192071</c:v>
                </c:pt>
                <c:pt idx="15">
                  <c:v>4.8067532907389259</c:v>
                </c:pt>
                <c:pt idx="16">
                  <c:v>5.5687667784542123</c:v>
                </c:pt>
                <c:pt idx="17">
                  <c:v>6.7388844828317573</c:v>
                </c:pt>
                <c:pt idx="18">
                  <c:v>6.6434830386001007</c:v>
                </c:pt>
                <c:pt idx="19">
                  <c:v>5.7474484371025438</c:v>
                </c:pt>
                <c:pt idx="20">
                  <c:v>1.9628392759066986</c:v>
                </c:pt>
                <c:pt idx="21">
                  <c:v>-0.17619959219960757</c:v>
                </c:pt>
              </c:numCache>
            </c:numRef>
          </c:xVal>
          <c:yVal>
            <c:numRef>
              <c:f>'Forward collapse simulation'!$N$905:$N$926</c:f>
              <c:numCache>
                <c:formatCode>0.00</c:formatCode>
                <c:ptCount val="22"/>
                <c:pt idx="0">
                  <c:v>-1.1509624466795836</c:v>
                </c:pt>
                <c:pt idx="1">
                  <c:v>-1.1767481522560401</c:v>
                </c:pt>
                <c:pt idx="2">
                  <c:v>-0.70898216121179569</c:v>
                </c:pt>
                <c:pt idx="3">
                  <c:v>-0.19803610499635121</c:v>
                </c:pt>
                <c:pt idx="4">
                  <c:v>0.73211362776411448</c:v>
                </c:pt>
                <c:pt idx="5">
                  <c:v>1.6350099788845325</c:v>
                </c:pt>
                <c:pt idx="6">
                  <c:v>2.7668381207623201</c:v>
                </c:pt>
                <c:pt idx="7">
                  <c:v>2.8548911171571865</c:v>
                </c:pt>
                <c:pt idx="8">
                  <c:v>3.0087110930617609</c:v>
                </c:pt>
                <c:pt idx="9">
                  <c:v>4.1465964368185269</c:v>
                </c:pt>
                <c:pt idx="10">
                  <c:v>4.3650301092374635</c:v>
                </c:pt>
                <c:pt idx="11">
                  <c:v>4.0716172301687532</c:v>
                </c:pt>
                <c:pt idx="12">
                  <c:v>3.6740704526486252</c:v>
                </c:pt>
                <c:pt idx="13">
                  <c:v>3.6143022839065839</c:v>
                </c:pt>
                <c:pt idx="14">
                  <c:v>2.6818413639015959</c:v>
                </c:pt>
                <c:pt idx="15">
                  <c:v>2.2844707925404766</c:v>
                </c:pt>
                <c:pt idx="16">
                  <c:v>1.3956781746465383</c:v>
                </c:pt>
                <c:pt idx="17">
                  <c:v>0.57061802201591127</c:v>
                </c:pt>
                <c:pt idx="18">
                  <c:v>-0.64788742527755239</c:v>
                </c:pt>
                <c:pt idx="19">
                  <c:v>-1.393640004752849</c:v>
                </c:pt>
                <c:pt idx="20">
                  <c:v>-1.1659120794288336</c:v>
                </c:pt>
                <c:pt idx="21">
                  <c:v>-1.1303493724104472</c:v>
                </c:pt>
              </c:numCache>
            </c:numRef>
          </c:yVal>
          <c:smooth val="1"/>
          <c:extLst>
            <c:ext xmlns:c16="http://schemas.microsoft.com/office/drawing/2014/chart" uri="{C3380CC4-5D6E-409C-BE32-E72D297353CC}">
              <c16:uniqueId val="{00000000-5F23-4D2F-982F-AF1C1E9ACEBC}"/>
            </c:ext>
          </c:extLst>
        </c:ser>
        <c:ser>
          <c:idx val="1"/>
          <c:order val="1"/>
          <c:tx>
            <c:v>Post-collapse morphology</c:v>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'Forward collapse simulation'!$AB$905:$AB$926</c:f>
              <c:numCache>
                <c:formatCode>#,##0.00</c:formatCode>
                <c:ptCount val="22"/>
                <c:pt idx="0">
                  <c:v>-0.26466289187067171</c:v>
                </c:pt>
                <c:pt idx="1">
                  <c:v>-0.76214682716783344</c:v>
                </c:pt>
                <c:pt idx="2">
                  <c:v>-1.5550000948821359</c:v>
                </c:pt>
                <c:pt idx="3">
                  <c:v>-2.1107301346022127</c:v>
                </c:pt>
                <c:pt idx="4">
                  <c:v>-2.0777917691727597</c:v>
                </c:pt>
                <c:pt idx="5">
                  <c:v>-1.6487651042365012</c:v>
                </c:pt>
                <c:pt idx="6">
                  <c:v>-2.0102255628402581</c:v>
                </c:pt>
                <c:pt idx="7">
                  <c:v>-1.5883594395403675</c:v>
                </c:pt>
                <c:pt idx="8">
                  <c:v>-1.0014482305576768</c:v>
                </c:pt>
                <c:pt idx="9">
                  <c:v>-0.71624157249066533</c:v>
                </c:pt>
                <c:pt idx="10">
                  <c:v>-0.2799788303611157</c:v>
                </c:pt>
                <c:pt idx="11">
                  <c:v>0.73259957070211634</c:v>
                </c:pt>
                <c:pt idx="12">
                  <c:v>1.7856179067690612</c:v>
                </c:pt>
                <c:pt idx="13">
                  <c:v>3.7663269906565007</c:v>
                </c:pt>
                <c:pt idx="14">
                  <c:v>4.4970460192071</c:v>
                </c:pt>
                <c:pt idx="15">
                  <c:v>4.8067532907389259</c:v>
                </c:pt>
                <c:pt idx="16">
                  <c:v>5.5687667784542123</c:v>
                </c:pt>
                <c:pt idx="17">
                  <c:v>6.7388844828317573</c:v>
                </c:pt>
                <c:pt idx="18">
                  <c:v>6.6434830386001007</c:v>
                </c:pt>
                <c:pt idx="19">
                  <c:v>5.7474484371025438</c:v>
                </c:pt>
                <c:pt idx="20">
                  <c:v>1.9628392759066986</c:v>
                </c:pt>
                <c:pt idx="21">
                  <c:v>-0.17619959219960757</c:v>
                </c:pt>
              </c:numCache>
            </c:numRef>
          </c:xVal>
          <c:yVal>
            <c:numRef>
              <c:f>'Forward collapse simulation'!$AC$905:$AC$926</c:f>
              <c:numCache>
                <c:formatCode>0.00</c:formatCode>
                <c:ptCount val="22"/>
                <c:pt idx="0">
                  <c:v>-1.1509624466795836</c:v>
                </c:pt>
                <c:pt idx="1">
                  <c:v>-1.1767481522560401</c:v>
                </c:pt>
                <c:pt idx="2">
                  <c:v>-0.70898216121179569</c:v>
                </c:pt>
                <c:pt idx="3">
                  <c:v>-0.19803610499635121</c:v>
                </c:pt>
                <c:pt idx="4">
                  <c:v>6.9190085283731859</c:v>
                </c:pt>
                <c:pt idx="5">
                  <c:v>10.449737543202284</c:v>
                </c:pt>
                <c:pt idx="6">
                  <c:v>14.875692366664678</c:v>
                </c:pt>
                <c:pt idx="7">
                  <c:v>15.220019009283407</c:v>
                </c:pt>
                <c:pt idx="8">
                  <c:v>15.821523989686371</c:v>
                </c:pt>
                <c:pt idx="9">
                  <c:v>20.271165184675514</c:v>
                </c:pt>
                <c:pt idx="10">
                  <c:v>21.125338649955534</c:v>
                </c:pt>
                <c:pt idx="11">
                  <c:v>19.977962913895801</c:v>
                </c:pt>
                <c:pt idx="12">
                  <c:v>18.423377007772313</c:v>
                </c:pt>
                <c:pt idx="13">
                  <c:v>18.189656706124332</c:v>
                </c:pt>
                <c:pt idx="14">
                  <c:v>14.543316989089902</c:v>
                </c:pt>
                <c:pt idx="15">
                  <c:v>12.989420127946422</c:v>
                </c:pt>
                <c:pt idx="16">
                  <c:v>9.5138430251372927</c:v>
                </c:pt>
                <c:pt idx="17">
                  <c:v>6.2874883984324503</c:v>
                </c:pt>
                <c:pt idx="18">
                  <c:v>-0.64788742527755239</c:v>
                </c:pt>
                <c:pt idx="19">
                  <c:v>-1.393640004752849</c:v>
                </c:pt>
                <c:pt idx="20">
                  <c:v>-1.1659120794288336</c:v>
                </c:pt>
                <c:pt idx="21">
                  <c:v>-1.1303493724104472</c:v>
                </c:pt>
              </c:numCache>
            </c:numRef>
          </c:yVal>
          <c:smooth val="1"/>
          <c:extLst>
            <c:ext xmlns:c16="http://schemas.microsoft.com/office/drawing/2014/chart" uri="{C3380CC4-5D6E-409C-BE32-E72D297353CC}">
              <c16:uniqueId val="{00000001-5F23-4D2F-982F-AF1C1E9ACEBC}"/>
            </c:ext>
          </c:extLst>
        </c:ser>
        <c:dLbls>
          <c:showLegendKey val="0"/>
          <c:showVal val="0"/>
          <c:showCatName val="0"/>
          <c:showSerName val="0"/>
          <c:showPercent val="0"/>
          <c:showBubbleSize val="0"/>
        </c:dLbls>
        <c:axId val="833018048"/>
        <c:axId val="833019360"/>
      </c:scatterChart>
      <c:valAx>
        <c:axId val="833018048"/>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9360"/>
        <c:crosses val="autoZero"/>
        <c:crossBetween val="midCat"/>
      </c:valAx>
      <c:valAx>
        <c:axId val="833019360"/>
        <c:scaling>
          <c:orientation val="minMax"/>
          <c:min val="-2"/>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804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0"/>
          <c:order val="0"/>
          <c:tx>
            <c:strRef>
              <c:f>'Forward collapse simulation'!$B$934</c:f>
              <c:strCache>
                <c:ptCount val="1"/>
                <c:pt idx="0">
                  <c:v>1.53</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'Forward collapse simulation'!$M$928:$M$945</c:f>
              <c:numCache>
                <c:formatCode>0.00</c:formatCode>
                <c:ptCount val="18"/>
                <c:pt idx="0">
                  <c:v>0.11635915811317522</c:v>
                </c:pt>
                <c:pt idx="1">
                  <c:v>-3.7113320579475273</c:v>
                </c:pt>
                <c:pt idx="2">
                  <c:v>-6.0529631230526055</c:v>
                </c:pt>
                <c:pt idx="3">
                  <c:v>-4.947347940889097</c:v>
                </c:pt>
                <c:pt idx="4">
                  <c:v>-4.8328514867635617</c:v>
                </c:pt>
                <c:pt idx="5">
                  <c:v>-4.0707161575102733</c:v>
                </c:pt>
                <c:pt idx="6">
                  <c:v>-2.6425414383548858</c:v>
                </c:pt>
                <c:pt idx="7">
                  <c:v>-0.95026118702561135</c:v>
                </c:pt>
                <c:pt idx="8">
                  <c:v>1.8197852549957934</c:v>
                </c:pt>
                <c:pt idx="9">
                  <c:v>3.7439220770148092</c:v>
                </c:pt>
                <c:pt idx="10">
                  <c:v>6.7690729504757297</c:v>
                </c:pt>
                <c:pt idx="11">
                  <c:v>7.8572271438257841</c:v>
                </c:pt>
                <c:pt idx="12">
                  <c:v>8.6359982485458406</c:v>
                </c:pt>
                <c:pt idx="13">
                  <c:v>9.762768523395609</c:v>
                </c:pt>
                <c:pt idx="14">
                  <c:v>9.5256478283899284</c:v>
                </c:pt>
                <c:pt idx="15">
                  <c:v>4.3581690560131392</c:v>
                </c:pt>
                <c:pt idx="16">
                  <c:v>1.1982601305382607</c:v>
                </c:pt>
                <c:pt idx="17">
                  <c:v>0.39228525328592229</c:v>
                </c:pt>
              </c:numCache>
            </c:numRef>
          </c:xVal>
          <c:yVal>
            <c:numRef>
              <c:f>'Forward collapse simulation'!$N$928:$N$945</c:f>
              <c:numCache>
                <c:formatCode>0.00</c:formatCode>
                <c:ptCount val="18"/>
                <c:pt idx="0">
                  <c:v>-1.0888000488258591</c:v>
                </c:pt>
                <c:pt idx="1">
                  <c:v>-1.1212240434681062</c:v>
                </c:pt>
                <c:pt idx="2">
                  <c:v>2.1128913016349251E-2</c:v>
                </c:pt>
                <c:pt idx="3">
                  <c:v>0.63552525660308368</c:v>
                </c:pt>
                <c:pt idx="4">
                  <c:v>1.9300680057674733</c:v>
                </c:pt>
                <c:pt idx="5">
                  <c:v>2.8461129571724295</c:v>
                </c:pt>
                <c:pt idx="6">
                  <c:v>3.3883895505943955</c:v>
                </c:pt>
                <c:pt idx="7">
                  <c:v>3.7999858784517442</c:v>
                </c:pt>
                <c:pt idx="8">
                  <c:v>4.4481476623084237</c:v>
                </c:pt>
                <c:pt idx="9">
                  <c:v>4.5986897570113499</c:v>
                </c:pt>
                <c:pt idx="10">
                  <c:v>5.0528665518829783</c:v>
                </c:pt>
                <c:pt idx="11">
                  <c:v>4.8470409127969303</c:v>
                </c:pt>
                <c:pt idx="12">
                  <c:v>2.023964982679582</c:v>
                </c:pt>
                <c:pt idx="13">
                  <c:v>0.15507017313425331</c:v>
                </c:pt>
                <c:pt idx="14">
                  <c:v>-1.0095912289091349</c:v>
                </c:pt>
                <c:pt idx="15">
                  <c:v>-1.2061701700877629</c:v>
                </c:pt>
                <c:pt idx="16">
                  <c:v>-1.591300304644736</c:v>
                </c:pt>
                <c:pt idx="17">
                  <c:v>-1.0650527123360607</c:v>
                </c:pt>
              </c:numCache>
            </c:numRef>
          </c:yVal>
          <c:smooth val="1"/>
          <c:extLst>
            <c:ext xmlns:c16="http://schemas.microsoft.com/office/drawing/2014/chart" uri="{C3380CC4-5D6E-409C-BE32-E72D297353CC}">
              <c16:uniqueId val="{00000000-E12B-4030-A2AC-61BC44439B3D}"/>
            </c:ext>
          </c:extLst>
        </c:ser>
        <c:ser>
          <c:idx val="1"/>
          <c:order val="1"/>
          <c:tx>
            <c:v>Post-collapse morphology</c:v>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'Forward collapse simulation'!$AB$928:$AB$945</c:f>
              <c:numCache>
                <c:formatCode>#,##0.00</c:formatCode>
                <c:ptCount val="18"/>
                <c:pt idx="0">
                  <c:v>0.11635915811317522</c:v>
                </c:pt>
                <c:pt idx="1">
                  <c:v>-3.7113320579475273</c:v>
                </c:pt>
                <c:pt idx="2">
                  <c:v>-6.0529631230526055</c:v>
                </c:pt>
                <c:pt idx="3">
                  <c:v>-4.947347940889097</c:v>
                </c:pt>
                <c:pt idx="4">
                  <c:v>-4.8328514867635617</c:v>
                </c:pt>
                <c:pt idx="5">
                  <c:v>-4.0707161575102733</c:v>
                </c:pt>
                <c:pt idx="6">
                  <c:v>-2.6425414383548858</c:v>
                </c:pt>
                <c:pt idx="7">
                  <c:v>-0.95026118702561135</c:v>
                </c:pt>
                <c:pt idx="8">
                  <c:v>1.8197852549957934</c:v>
                </c:pt>
                <c:pt idx="9">
                  <c:v>3.7439220770148092</c:v>
                </c:pt>
                <c:pt idx="10">
                  <c:v>6.7690729504757297</c:v>
                </c:pt>
                <c:pt idx="11">
                  <c:v>7.8572271438257841</c:v>
                </c:pt>
                <c:pt idx="12">
                  <c:v>8.6359982485458406</c:v>
                </c:pt>
                <c:pt idx="13">
                  <c:v>9.762768523395609</c:v>
                </c:pt>
                <c:pt idx="14">
                  <c:v>9.5256478283899284</c:v>
                </c:pt>
                <c:pt idx="15">
                  <c:v>4.3581690560131392</c:v>
                </c:pt>
                <c:pt idx="16">
                  <c:v>1.1982601305382607</c:v>
                </c:pt>
                <c:pt idx="17">
                  <c:v>0.39228525328592229</c:v>
                </c:pt>
              </c:numCache>
            </c:numRef>
          </c:xVal>
          <c:yVal>
            <c:numRef>
              <c:f>'Forward collapse simulation'!$AC$928:$AC$945</c:f>
              <c:numCache>
                <c:formatCode>0.00</c:formatCode>
                <c:ptCount val="18"/>
                <c:pt idx="0">
                  <c:v>-1.0888000488258591</c:v>
                </c:pt>
                <c:pt idx="1">
                  <c:v>-1.1212240434681062</c:v>
                </c:pt>
                <c:pt idx="2">
                  <c:v>4.7140199196418955</c:v>
                </c:pt>
                <c:pt idx="3">
                  <c:v>7.1165847259064368</c:v>
                </c:pt>
                <c:pt idx="4">
                  <c:v>12.17882652114629</c:v>
                </c:pt>
                <c:pt idx="5">
                  <c:v>15.760972450520892</c:v>
                </c:pt>
                <c:pt idx="6">
                  <c:v>17.881516741215744</c:v>
                </c:pt>
                <c:pt idx="7">
                  <c:v>19.491042680001197</c:v>
                </c:pt>
                <c:pt idx="8">
                  <c:v>22.025645476575079</c:v>
                </c:pt>
                <c:pt idx="9">
                  <c:v>22.614332473771597</c:v>
                </c:pt>
                <c:pt idx="10">
                  <c:v>24.390367104463635</c:v>
                </c:pt>
                <c:pt idx="11">
                  <c:v>23.585496694903267</c:v>
                </c:pt>
                <c:pt idx="12">
                  <c:v>12.546005744295131</c:v>
                </c:pt>
                <c:pt idx="13">
                  <c:v>5.237790220401461</c:v>
                </c:pt>
                <c:pt idx="14">
                  <c:v>-1.0095912289091349</c:v>
                </c:pt>
                <c:pt idx="15">
                  <c:v>-1.2061701700877629</c:v>
                </c:pt>
                <c:pt idx="16">
                  <c:v>-1.591300304644736</c:v>
                </c:pt>
                <c:pt idx="17">
                  <c:v>-1.0650527123360607</c:v>
                </c:pt>
              </c:numCache>
            </c:numRef>
          </c:yVal>
          <c:smooth val="1"/>
          <c:extLst>
            <c:ext xmlns:c16="http://schemas.microsoft.com/office/drawing/2014/chart" uri="{C3380CC4-5D6E-409C-BE32-E72D297353CC}">
              <c16:uniqueId val="{00000001-E12B-4030-A2AC-61BC44439B3D}"/>
            </c:ext>
          </c:extLst>
        </c:ser>
        <c:dLbls>
          <c:showLegendKey val="0"/>
          <c:showVal val="0"/>
          <c:showCatName val="0"/>
          <c:showSerName val="0"/>
          <c:showPercent val="0"/>
          <c:showBubbleSize val="0"/>
        </c:dLbls>
        <c:axId val="833018048"/>
        <c:axId val="833019360"/>
      </c:scatterChart>
      <c:valAx>
        <c:axId val="833018048"/>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9360"/>
        <c:crosses val="autoZero"/>
        <c:crossBetween val="midCat"/>
      </c:valAx>
      <c:valAx>
        <c:axId val="833019360"/>
        <c:scaling>
          <c:orientation val="minMax"/>
          <c:min val="-2"/>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804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0"/>
          <c:order val="0"/>
          <c:tx>
            <c:strRef>
              <c:f>'Forward collapse simulation'!$B$953</c:f>
              <c:strCache>
                <c:ptCount val="1"/>
                <c:pt idx="0">
                  <c:v>1.55</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'Forward collapse simulation'!$M$949:$M$963</c:f>
              <c:numCache>
                <c:formatCode>0.00</c:formatCode>
                <c:ptCount val="15"/>
                <c:pt idx="0">
                  <c:v>-0.32213114275152727</c:v>
                </c:pt>
                <c:pt idx="1">
                  <c:v>-2.3835420315025146</c:v>
                </c:pt>
                <c:pt idx="2">
                  <c:v>-4.7399467865044977</c:v>
                </c:pt>
                <c:pt idx="3">
                  <c:v>-5.5573711327085746</c:v>
                </c:pt>
                <c:pt idx="4">
                  <c:v>-6.840707712612728</c:v>
                </c:pt>
                <c:pt idx="5">
                  <c:v>-7.1951482287566693</c:v>
                </c:pt>
                <c:pt idx="6">
                  <c:v>-4.5929862688389544</c:v>
                </c:pt>
                <c:pt idx="7">
                  <c:v>-3.4308117173683685</c:v>
                </c:pt>
                <c:pt idx="8">
                  <c:v>2.2078117371324071</c:v>
                </c:pt>
                <c:pt idx="9">
                  <c:v>4.3122686607895639</c:v>
                </c:pt>
                <c:pt idx="10">
                  <c:v>4.572869749859291</c:v>
                </c:pt>
                <c:pt idx="11">
                  <c:v>3.2994970047354495</c:v>
                </c:pt>
                <c:pt idx="12">
                  <c:v>2.7024389341924597</c:v>
                </c:pt>
                <c:pt idx="13">
                  <c:v>1.268130350460779</c:v>
                </c:pt>
                <c:pt idx="14">
                  <c:v>0.30107167851489364</c:v>
                </c:pt>
              </c:numCache>
            </c:numRef>
          </c:xVal>
          <c:yVal>
            <c:numRef>
              <c:f>'Forward collapse simulation'!$N$949:$N$963</c:f>
              <c:numCache>
                <c:formatCode>0.00</c:formatCode>
                <c:ptCount val="15"/>
                <c:pt idx="0">
                  <c:v>-1.073719016721598</c:v>
                </c:pt>
                <c:pt idx="1">
                  <c:v>-1.3310249374301242</c:v>
                </c:pt>
                <c:pt idx="2">
                  <c:v>-1.1607344490044593</c:v>
                </c:pt>
                <c:pt idx="3">
                  <c:v>-0.20086585906374302</c:v>
                </c:pt>
                <c:pt idx="4">
                  <c:v>1.0040487989140399</c:v>
                </c:pt>
                <c:pt idx="5">
                  <c:v>3.7375802287335289</c:v>
                </c:pt>
                <c:pt idx="6">
                  <c:v>4.8062855860068083</c:v>
                </c:pt>
                <c:pt idx="7">
                  <c:v>5.9808491002505573</c:v>
                </c:pt>
                <c:pt idx="8">
                  <c:v>6.1156824094601561</c:v>
                </c:pt>
                <c:pt idx="9">
                  <c:v>5.3980200071111426</c:v>
                </c:pt>
                <c:pt idx="10">
                  <c:v>3.1007236656661017</c:v>
                </c:pt>
                <c:pt idx="11">
                  <c:v>0.73329360814191913</c:v>
                </c:pt>
                <c:pt idx="12">
                  <c:v>-1.0297998868521592</c:v>
                </c:pt>
                <c:pt idx="13">
                  <c:v>-1.0988764326530176</c:v>
                </c:pt>
                <c:pt idx="14">
                  <c:v>-1.111962159606263</c:v>
                </c:pt>
              </c:numCache>
            </c:numRef>
          </c:yVal>
          <c:smooth val="1"/>
          <c:extLst>
            <c:ext xmlns:c16="http://schemas.microsoft.com/office/drawing/2014/chart" uri="{C3380CC4-5D6E-409C-BE32-E72D297353CC}">
              <c16:uniqueId val="{00000000-3F24-4FFB-9D59-E8891DDF3DAF}"/>
            </c:ext>
          </c:extLst>
        </c:ser>
        <c:ser>
          <c:idx val="1"/>
          <c:order val="1"/>
          <c:tx>
            <c:v>Post-collapse morphology</c:v>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'Forward collapse simulation'!$AB$949:$AB$963</c:f>
              <c:numCache>
                <c:formatCode>#,##0.00</c:formatCode>
                <c:ptCount val="15"/>
                <c:pt idx="0">
                  <c:v>-0.32213114275152727</c:v>
                </c:pt>
                <c:pt idx="1">
                  <c:v>-2.3835420315025146</c:v>
                </c:pt>
                <c:pt idx="2">
                  <c:v>-4.7399467865044977</c:v>
                </c:pt>
                <c:pt idx="3">
                  <c:v>-5.5573711327085746</c:v>
                </c:pt>
                <c:pt idx="4">
                  <c:v>-6.840707712612728</c:v>
                </c:pt>
                <c:pt idx="5">
                  <c:v>-7.1951482287566693</c:v>
                </c:pt>
                <c:pt idx="6">
                  <c:v>-4.5929862688389544</c:v>
                </c:pt>
                <c:pt idx="7">
                  <c:v>-3.4308117173683685</c:v>
                </c:pt>
                <c:pt idx="8">
                  <c:v>2.2078117371324071</c:v>
                </c:pt>
                <c:pt idx="9">
                  <c:v>4.3122686607895639</c:v>
                </c:pt>
                <c:pt idx="10">
                  <c:v>4.572869749859291</c:v>
                </c:pt>
                <c:pt idx="11">
                  <c:v>3.2994970047354495</c:v>
                </c:pt>
                <c:pt idx="12">
                  <c:v>2.7024389341924597</c:v>
                </c:pt>
                <c:pt idx="13">
                  <c:v>1.268130350460779</c:v>
                </c:pt>
                <c:pt idx="14">
                  <c:v>0.30107167851489364</c:v>
                </c:pt>
              </c:numCache>
            </c:numRef>
          </c:xVal>
          <c:yVal>
            <c:numRef>
              <c:f>'Forward collapse simulation'!$AC$949:$AC$963</c:f>
              <c:numCache>
                <c:formatCode>0.00</c:formatCode>
                <c:ptCount val="15"/>
                <c:pt idx="0">
                  <c:v>-1.073719016721598</c:v>
                </c:pt>
                <c:pt idx="1">
                  <c:v>-1.3310249374301242</c:v>
                </c:pt>
                <c:pt idx="2">
                  <c:v>-1.1607344490044593</c:v>
                </c:pt>
                <c:pt idx="3">
                  <c:v>-0.20086585906374302</c:v>
                </c:pt>
                <c:pt idx="4">
                  <c:v>7.8001589270798881</c:v>
                </c:pt>
                <c:pt idx="5">
                  <c:v>18.489490786971022</c:v>
                </c:pt>
                <c:pt idx="6">
                  <c:v>22.66860725869638</c:v>
                </c:pt>
                <c:pt idx="7">
                  <c:v>27.261676523351042</c:v>
                </c:pt>
                <c:pt idx="8">
                  <c:v>27.788935135484099</c:v>
                </c:pt>
                <c:pt idx="9">
                  <c:v>24.98255380092527</c:v>
                </c:pt>
                <c:pt idx="10">
                  <c:v>15.99909646572228</c:v>
                </c:pt>
                <c:pt idx="11">
                  <c:v>6.7413848974933863</c:v>
                </c:pt>
                <c:pt idx="12">
                  <c:v>-1.0297998868521592</c:v>
                </c:pt>
                <c:pt idx="13">
                  <c:v>-1.0988764326530176</c:v>
                </c:pt>
                <c:pt idx="14">
                  <c:v>-1.111962159606263</c:v>
                </c:pt>
              </c:numCache>
            </c:numRef>
          </c:yVal>
          <c:smooth val="1"/>
          <c:extLst>
            <c:ext xmlns:c16="http://schemas.microsoft.com/office/drawing/2014/chart" uri="{C3380CC4-5D6E-409C-BE32-E72D297353CC}">
              <c16:uniqueId val="{00000001-3F24-4FFB-9D59-E8891DDF3DAF}"/>
            </c:ext>
          </c:extLst>
        </c:ser>
        <c:dLbls>
          <c:showLegendKey val="0"/>
          <c:showVal val="0"/>
          <c:showCatName val="0"/>
          <c:showSerName val="0"/>
          <c:showPercent val="0"/>
          <c:showBubbleSize val="0"/>
        </c:dLbls>
        <c:axId val="833018048"/>
        <c:axId val="833019360"/>
      </c:scatterChart>
      <c:valAx>
        <c:axId val="833018048"/>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9360"/>
        <c:crosses val="autoZero"/>
        <c:crossBetween val="midCat"/>
      </c:valAx>
      <c:valAx>
        <c:axId val="833019360"/>
        <c:scaling>
          <c:orientation val="minMax"/>
          <c:min val="-2"/>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804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0"/>
          <c:order val="0"/>
          <c:tx>
            <c:strRef>
              <c:f>'Forward collapse simulation'!$B$51</c:f>
              <c:strCache>
                <c:ptCount val="1"/>
                <c:pt idx="0">
                  <c:v>1.3</c:v>
                </c:pt>
              </c:strCache>
            </c:strRef>
          </c:tx>
          <c:spPr>
            <a:ln w="19050" cap="rnd">
              <a:solidFill>
                <a:schemeClr val="accent1"/>
              </a:solidFill>
              <a:round/>
            </a:ln>
            <a:effectLst/>
          </c:spPr>
          <c:marker>
            <c:symbol val="circle"/>
            <c:size val="3"/>
            <c:spPr>
              <a:solidFill>
                <a:schemeClr val="accent1"/>
              </a:solidFill>
              <a:ln w="9525">
                <a:solidFill>
                  <a:schemeClr val="accent1"/>
                </a:solidFill>
              </a:ln>
              <a:effectLst/>
            </c:spPr>
          </c:marker>
          <c:xVal>
            <c:numRef>
              <c:f>'Forward collapse simulation'!$M$47:$M$58</c:f>
              <c:numCache>
                <c:formatCode>0.00</c:formatCode>
                <c:ptCount val="12"/>
                <c:pt idx="0">
                  <c:v>-0.44098643261066206</c:v>
                </c:pt>
                <c:pt idx="1">
                  <c:v>-1.7578426081055238</c:v>
                </c:pt>
                <c:pt idx="2">
                  <c:v>-1.7072580773437176</c:v>
                </c:pt>
                <c:pt idx="3">
                  <c:v>-2.3297720420427352</c:v>
                </c:pt>
                <c:pt idx="4">
                  <c:v>-1.1904706789978636</c:v>
                </c:pt>
                <c:pt idx="5">
                  <c:v>-0.46380982958009542</c:v>
                </c:pt>
                <c:pt idx="6">
                  <c:v>0.29320562482923601</c:v>
                </c:pt>
                <c:pt idx="7">
                  <c:v>1.1338722609305323</c:v>
                </c:pt>
                <c:pt idx="8">
                  <c:v>1.6556662202529471</c:v>
                </c:pt>
                <c:pt idx="9">
                  <c:v>2.5779186404782415</c:v>
                </c:pt>
                <c:pt idx="10">
                  <c:v>2.280016229872373</c:v>
                </c:pt>
                <c:pt idx="11">
                  <c:v>0.87756250718493622</c:v>
                </c:pt>
              </c:numCache>
            </c:numRef>
          </c:xVal>
          <c:yVal>
            <c:numRef>
              <c:f>'Forward collapse simulation'!$N$47:$N$58</c:f>
              <c:numCache>
                <c:formatCode>0.00</c:formatCode>
                <c:ptCount val="12"/>
                <c:pt idx="0">
                  <c:v>-0.55261194906853217</c:v>
                </c:pt>
                <c:pt idx="1">
                  <c:v>-0.62006883902416032</c:v>
                </c:pt>
                <c:pt idx="2">
                  <c:v>0.11309667256216471</c:v>
                </c:pt>
                <c:pt idx="3">
                  <c:v>0.67289466643451901</c:v>
                </c:pt>
                <c:pt idx="4">
                  <c:v>1.1468167083044987</c:v>
                </c:pt>
                <c:pt idx="5">
                  <c:v>1.3039694942692803</c:v>
                </c:pt>
                <c:pt idx="6">
                  <c:v>1.2027778105570859</c:v>
                </c:pt>
                <c:pt idx="7">
                  <c:v>1.145808751883264</c:v>
                </c:pt>
                <c:pt idx="8">
                  <c:v>0.69597799326797694</c:v>
                </c:pt>
                <c:pt idx="9">
                  <c:v>-0.12608125584247781</c:v>
                </c:pt>
                <c:pt idx="10">
                  <c:v>-0.61690355122869078</c:v>
                </c:pt>
                <c:pt idx="11">
                  <c:v>-0.61219608458670227</c:v>
                </c:pt>
              </c:numCache>
            </c:numRef>
          </c:yVal>
          <c:smooth val="1"/>
          <c:extLst>
            <c:ext xmlns:c16="http://schemas.microsoft.com/office/drawing/2014/chart" uri="{C3380CC4-5D6E-409C-BE32-E72D297353CC}">
              <c16:uniqueId val="{00000000-D3B9-4462-B72D-045BCB9D0B28}"/>
            </c:ext>
          </c:extLst>
        </c:ser>
        <c:ser>
          <c:idx val="1"/>
          <c:order val="1"/>
          <c:tx>
            <c:v>Post-collapse morphology</c:v>
          </c:tx>
          <c:spPr>
            <a:ln w="19050" cap="rnd">
              <a:solidFill>
                <a:schemeClr val="accent2"/>
              </a:solidFill>
              <a:round/>
            </a:ln>
            <a:effectLst/>
          </c:spPr>
          <c:marker>
            <c:symbol val="circle"/>
            <c:size val="3"/>
            <c:spPr>
              <a:solidFill>
                <a:schemeClr val="accent2"/>
              </a:solidFill>
              <a:ln w="9525">
                <a:solidFill>
                  <a:schemeClr val="accent2"/>
                </a:solidFill>
              </a:ln>
              <a:effectLst/>
            </c:spPr>
          </c:marker>
          <c:xVal>
            <c:numRef>
              <c:f>'Forward collapse simulation'!$AB$47:$AB$58</c:f>
              <c:numCache>
                <c:formatCode>#,##0.00</c:formatCode>
                <c:ptCount val="12"/>
                <c:pt idx="0">
                  <c:v>-0.44098643261066206</c:v>
                </c:pt>
                <c:pt idx="1">
                  <c:v>-1.7578426081055238</c:v>
                </c:pt>
                <c:pt idx="2">
                  <c:v>-1.7072580773437176</c:v>
                </c:pt>
                <c:pt idx="3">
                  <c:v>-2.3297720420427352</c:v>
                </c:pt>
                <c:pt idx="4">
                  <c:v>-1.1904706789978636</c:v>
                </c:pt>
                <c:pt idx="5">
                  <c:v>-0.46380982958009542</c:v>
                </c:pt>
                <c:pt idx="6">
                  <c:v>0.29320562482923601</c:v>
                </c:pt>
                <c:pt idx="7">
                  <c:v>1.1338722609305323</c:v>
                </c:pt>
                <c:pt idx="8">
                  <c:v>1.6556662202529471</c:v>
                </c:pt>
                <c:pt idx="9">
                  <c:v>2.5779186404782415</c:v>
                </c:pt>
                <c:pt idx="10">
                  <c:v>2.280016229872373</c:v>
                </c:pt>
                <c:pt idx="11">
                  <c:v>0.87756250718493622</c:v>
                </c:pt>
              </c:numCache>
            </c:numRef>
          </c:xVal>
          <c:yVal>
            <c:numRef>
              <c:f>'Forward collapse simulation'!$AC$47:$AC$58</c:f>
              <c:numCache>
                <c:formatCode>0.00</c:formatCode>
                <c:ptCount val="12"/>
                <c:pt idx="0">
                  <c:v>-0.55261194906853217</c:v>
                </c:pt>
                <c:pt idx="1">
                  <c:v>-0.62006883902416032</c:v>
                </c:pt>
                <c:pt idx="2">
                  <c:v>2.2469365943432598</c:v>
                </c:pt>
                <c:pt idx="3">
                  <c:v>4.4359974062023158</c:v>
                </c:pt>
                <c:pt idx="4">
                  <c:v>6.2892447938132818</c:v>
                </c:pt>
                <c:pt idx="5">
                  <c:v>6.9037825538546667</c:v>
                </c:pt>
                <c:pt idx="6">
                  <c:v>6.5080777608308615</c:v>
                </c:pt>
                <c:pt idx="7">
                  <c:v>6.2853032328824838</c:v>
                </c:pt>
                <c:pt idx="8">
                  <c:v>4.5262635499391219</c:v>
                </c:pt>
                <c:pt idx="9">
                  <c:v>-0.12608125584247781</c:v>
                </c:pt>
                <c:pt idx="10">
                  <c:v>-0.61690355122869078</c:v>
                </c:pt>
                <c:pt idx="11">
                  <c:v>-0.61219608458670227</c:v>
                </c:pt>
              </c:numCache>
            </c:numRef>
          </c:yVal>
          <c:smooth val="1"/>
          <c:extLst>
            <c:ext xmlns:c16="http://schemas.microsoft.com/office/drawing/2014/chart" uri="{C3380CC4-5D6E-409C-BE32-E72D297353CC}">
              <c16:uniqueId val="{00000001-D3B9-4462-B72D-045BCB9D0B28}"/>
            </c:ext>
          </c:extLst>
        </c:ser>
        <c:dLbls>
          <c:showLegendKey val="0"/>
          <c:showVal val="0"/>
          <c:showCatName val="0"/>
          <c:showSerName val="0"/>
          <c:showPercent val="0"/>
          <c:showBubbleSize val="0"/>
        </c:dLbls>
        <c:axId val="833018048"/>
        <c:axId val="833019360"/>
      </c:scatterChart>
      <c:valAx>
        <c:axId val="833018048"/>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9360"/>
        <c:crosses val="autoZero"/>
        <c:crossBetween val="midCat"/>
      </c:valAx>
      <c:valAx>
        <c:axId val="833019360"/>
        <c:scaling>
          <c:orientation val="minMax"/>
          <c:min val="-2"/>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804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0"/>
          <c:order val="0"/>
          <c:tx>
            <c:strRef>
              <c:f>'Forward collapse simulation'!$B$973</c:f>
              <c:strCache>
                <c:ptCount val="1"/>
                <c:pt idx="0">
                  <c:v>1.56</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'Forward collapse simulation'!$M$965:$M$981</c:f>
              <c:numCache>
                <c:formatCode>0.00</c:formatCode>
                <c:ptCount val="17"/>
                <c:pt idx="0">
                  <c:v>-0.45806398113501834</c:v>
                </c:pt>
                <c:pt idx="1">
                  <c:v>-2.441650672993414</c:v>
                </c:pt>
                <c:pt idx="2">
                  <c:v>-5.2069130364400404</c:v>
                </c:pt>
                <c:pt idx="3">
                  <c:v>-6.3669710937457085</c:v>
                </c:pt>
                <c:pt idx="4">
                  <c:v>-4.9283081437579508</c:v>
                </c:pt>
                <c:pt idx="5">
                  <c:v>-4.7025052664316718</c:v>
                </c:pt>
                <c:pt idx="6">
                  <c:v>-5.3163690496734848</c:v>
                </c:pt>
                <c:pt idx="7">
                  <c:v>-4.7596223155788353</c:v>
                </c:pt>
                <c:pt idx="8">
                  <c:v>-2.9067313864213409</c:v>
                </c:pt>
                <c:pt idx="9">
                  <c:v>4.8028943397748964</c:v>
                </c:pt>
                <c:pt idx="10">
                  <c:v>9.7338897285420618</c:v>
                </c:pt>
                <c:pt idx="11">
                  <c:v>11.142536842622025</c:v>
                </c:pt>
                <c:pt idx="12">
                  <c:v>10.221021357459104</c:v>
                </c:pt>
                <c:pt idx="13">
                  <c:v>7.5578424082181597</c:v>
                </c:pt>
                <c:pt idx="14">
                  <c:v>5.1667840852791036</c:v>
                </c:pt>
                <c:pt idx="15">
                  <c:v>2.4736698952088085</c:v>
                </c:pt>
                <c:pt idx="16">
                  <c:v>0.53070201021725349</c:v>
                </c:pt>
              </c:numCache>
            </c:numRef>
          </c:xVal>
          <c:yVal>
            <c:numRef>
              <c:f>'Forward collapse simulation'!$N$965:$N$981</c:f>
              <c:numCache>
                <c:formatCode>0.00</c:formatCode>
                <c:ptCount val="17"/>
                <c:pt idx="0">
                  <c:v>-1.1080516184667291</c:v>
                </c:pt>
                <c:pt idx="1">
                  <c:v>-0.98005254505603234</c:v>
                </c:pt>
                <c:pt idx="2">
                  <c:v>-1.2203116941793017</c:v>
                </c:pt>
                <c:pt idx="3">
                  <c:v>-0.55367868968073208</c:v>
                </c:pt>
                <c:pt idx="4">
                  <c:v>-8.2582323587209128E-2</c:v>
                </c:pt>
                <c:pt idx="5">
                  <c:v>1.2152749562063689</c:v>
                </c:pt>
                <c:pt idx="6">
                  <c:v>5.0186592958352776</c:v>
                </c:pt>
                <c:pt idx="7">
                  <c:v>6.8788967438858952</c:v>
                </c:pt>
                <c:pt idx="8">
                  <c:v>6.6123098571673928</c:v>
                </c:pt>
                <c:pt idx="9">
                  <c:v>5.8201651145786455</c:v>
                </c:pt>
                <c:pt idx="10">
                  <c:v>4.2041645724903942</c:v>
                </c:pt>
                <c:pt idx="11">
                  <c:v>1.9506964681392058</c:v>
                </c:pt>
                <c:pt idx="12">
                  <c:v>0.55355072971215991</c:v>
                </c:pt>
                <c:pt idx="13">
                  <c:v>4.8807095172074787E-2</c:v>
                </c:pt>
                <c:pt idx="14">
                  <c:v>-0.96973770479783528</c:v>
                </c:pt>
                <c:pt idx="15">
                  <c:v>-1.092050021536396</c:v>
                </c:pt>
                <c:pt idx="16">
                  <c:v>-1.0348547609937184</c:v>
                </c:pt>
              </c:numCache>
            </c:numRef>
          </c:yVal>
          <c:smooth val="1"/>
          <c:extLst>
            <c:ext xmlns:c16="http://schemas.microsoft.com/office/drawing/2014/chart" uri="{C3380CC4-5D6E-409C-BE32-E72D297353CC}">
              <c16:uniqueId val="{00000000-AAE2-4207-82BB-B24516F21EAF}"/>
            </c:ext>
          </c:extLst>
        </c:ser>
        <c:ser>
          <c:idx val="1"/>
          <c:order val="1"/>
          <c:tx>
            <c:v>Post-collapse morphology</c:v>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'Forward collapse simulation'!$AB$965:$AB$981</c:f>
              <c:numCache>
                <c:formatCode>#,##0.00</c:formatCode>
                <c:ptCount val="17"/>
                <c:pt idx="0">
                  <c:v>-0.45806398113501834</c:v>
                </c:pt>
                <c:pt idx="1">
                  <c:v>-2.441650672993414</c:v>
                </c:pt>
                <c:pt idx="2">
                  <c:v>-5.2069130364400404</c:v>
                </c:pt>
                <c:pt idx="3">
                  <c:v>-6.3669710937457085</c:v>
                </c:pt>
                <c:pt idx="4">
                  <c:v>-4.9283081437579508</c:v>
                </c:pt>
                <c:pt idx="5">
                  <c:v>-4.7025052664316718</c:v>
                </c:pt>
                <c:pt idx="6">
                  <c:v>-5.3163690496734848</c:v>
                </c:pt>
                <c:pt idx="7">
                  <c:v>-4.7596223155788353</c:v>
                </c:pt>
                <c:pt idx="8">
                  <c:v>-2.9067313864213409</c:v>
                </c:pt>
                <c:pt idx="9">
                  <c:v>4.8028943397748964</c:v>
                </c:pt>
                <c:pt idx="10">
                  <c:v>9.7338897285420618</c:v>
                </c:pt>
                <c:pt idx="11">
                  <c:v>11.142536842622025</c:v>
                </c:pt>
                <c:pt idx="12">
                  <c:v>10.221021357459104</c:v>
                </c:pt>
                <c:pt idx="13">
                  <c:v>7.5578424082181597</c:v>
                </c:pt>
                <c:pt idx="14">
                  <c:v>5.1667840852791036</c:v>
                </c:pt>
                <c:pt idx="15">
                  <c:v>2.4736698952088085</c:v>
                </c:pt>
                <c:pt idx="16">
                  <c:v>0.53070201021725349</c:v>
                </c:pt>
              </c:numCache>
            </c:numRef>
          </c:xVal>
          <c:yVal>
            <c:numRef>
              <c:f>'Forward collapse simulation'!$AC$965:$AC$981</c:f>
              <c:numCache>
                <c:formatCode>0.00</c:formatCode>
                <c:ptCount val="17"/>
                <c:pt idx="0">
                  <c:v>-1.1080516184667291</c:v>
                </c:pt>
                <c:pt idx="1">
                  <c:v>-0.98005254505603234</c:v>
                </c:pt>
                <c:pt idx="2">
                  <c:v>-1.2203116941793017</c:v>
                </c:pt>
                <c:pt idx="3">
                  <c:v>-0.55367868968073208</c:v>
                </c:pt>
                <c:pt idx="4">
                  <c:v>-8.2582323587209128E-2</c:v>
                </c:pt>
                <c:pt idx="5">
                  <c:v>8.3039226700154085</c:v>
                </c:pt>
                <c:pt idx="6">
                  <c:v>23.176858445877706</c:v>
                </c:pt>
                <c:pt idx="7">
                  <c:v>30.451219809896539</c:v>
                </c:pt>
                <c:pt idx="8">
                  <c:v>29.408745715564482</c:v>
                </c:pt>
                <c:pt idx="9">
                  <c:v>26.311105080366698</c:v>
                </c:pt>
                <c:pt idx="10">
                  <c:v>19.991819378469359</c:v>
                </c:pt>
                <c:pt idx="11">
                  <c:v>11.179750074887099</c:v>
                </c:pt>
                <c:pt idx="12">
                  <c:v>5.7162846499932787</c:v>
                </c:pt>
                <c:pt idx="13">
                  <c:v>3.7425110343290648</c:v>
                </c:pt>
                <c:pt idx="14">
                  <c:v>-0.96973770479783528</c:v>
                </c:pt>
                <c:pt idx="15">
                  <c:v>-1.092050021536396</c:v>
                </c:pt>
                <c:pt idx="16">
                  <c:v>-1.0348547609937184</c:v>
                </c:pt>
              </c:numCache>
            </c:numRef>
          </c:yVal>
          <c:smooth val="1"/>
          <c:extLst>
            <c:ext xmlns:c16="http://schemas.microsoft.com/office/drawing/2014/chart" uri="{C3380CC4-5D6E-409C-BE32-E72D297353CC}">
              <c16:uniqueId val="{00000001-AAE2-4207-82BB-B24516F21EAF}"/>
            </c:ext>
          </c:extLst>
        </c:ser>
        <c:dLbls>
          <c:showLegendKey val="0"/>
          <c:showVal val="0"/>
          <c:showCatName val="0"/>
          <c:showSerName val="0"/>
          <c:showPercent val="0"/>
          <c:showBubbleSize val="0"/>
        </c:dLbls>
        <c:axId val="833018048"/>
        <c:axId val="833019360"/>
      </c:scatterChart>
      <c:valAx>
        <c:axId val="833018048"/>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9360"/>
        <c:crosses val="autoZero"/>
        <c:crossBetween val="midCat"/>
      </c:valAx>
      <c:valAx>
        <c:axId val="833019360"/>
        <c:scaling>
          <c:orientation val="minMax"/>
          <c:min val="-2"/>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804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0"/>
          <c:order val="0"/>
          <c:tx>
            <c:strRef>
              <c:f>'Forward collapse simulation'!$B$989</c:f>
              <c:strCache>
                <c:ptCount val="1"/>
                <c:pt idx="0">
                  <c:v>1.57</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'Forward collapse simulation'!$M$983:$M$1001</c:f>
              <c:numCache>
                <c:formatCode>0.00</c:formatCode>
                <c:ptCount val="19"/>
                <c:pt idx="0">
                  <c:v>-0.2123116539855463</c:v>
                </c:pt>
                <c:pt idx="1">
                  <c:v>-4.8301890908854856</c:v>
                </c:pt>
                <c:pt idx="2">
                  <c:v>-6.9191537737364763</c:v>
                </c:pt>
                <c:pt idx="3">
                  <c:v>-5.472929895603289</c:v>
                </c:pt>
                <c:pt idx="4">
                  <c:v>-4.5809119360615975</c:v>
                </c:pt>
                <c:pt idx="5">
                  <c:v>-3.0173082228872143</c:v>
                </c:pt>
                <c:pt idx="6">
                  <c:v>-2.730845125285263</c:v>
                </c:pt>
                <c:pt idx="7">
                  <c:v>-1.5190466059405205</c:v>
                </c:pt>
                <c:pt idx="8">
                  <c:v>-0.67306033663702225</c:v>
                </c:pt>
                <c:pt idx="9">
                  <c:v>-0.81377966955222747</c:v>
                </c:pt>
                <c:pt idx="10">
                  <c:v>2.0613444575800779</c:v>
                </c:pt>
                <c:pt idx="11">
                  <c:v>5.1219696980189431</c:v>
                </c:pt>
                <c:pt idx="12">
                  <c:v>7.0727426268420661</c:v>
                </c:pt>
                <c:pt idx="13">
                  <c:v>6.7979195032252315</c:v>
                </c:pt>
                <c:pt idx="14">
                  <c:v>7.0448521022886252</c:v>
                </c:pt>
                <c:pt idx="15">
                  <c:v>6.1159589200109137</c:v>
                </c:pt>
                <c:pt idx="16">
                  <c:v>4.928044463917491</c:v>
                </c:pt>
                <c:pt idx="17">
                  <c:v>2.1546741840304411</c:v>
                </c:pt>
                <c:pt idx="18">
                  <c:v>0.37757679983110815</c:v>
                </c:pt>
              </c:numCache>
            </c:numRef>
          </c:xVal>
          <c:yVal>
            <c:numRef>
              <c:f>'Forward collapse simulation'!$N$983:$N$1001</c:f>
              <c:numCache>
                <c:formatCode>0.00</c:formatCode>
                <c:ptCount val="19"/>
                <c:pt idx="0">
                  <c:v>-1.0742200712991363</c:v>
                </c:pt>
                <c:pt idx="1">
                  <c:v>-1.840607059176629</c:v>
                </c:pt>
                <c:pt idx="2">
                  <c:v>-0.453505298081812</c:v>
                </c:pt>
                <c:pt idx="3">
                  <c:v>2.7701224012031601E-2</c:v>
                </c:pt>
                <c:pt idx="4">
                  <c:v>0.99628802765484781</c:v>
                </c:pt>
                <c:pt idx="5">
                  <c:v>1.5320923888908264</c:v>
                </c:pt>
                <c:pt idx="6">
                  <c:v>2.3991060630380048</c:v>
                </c:pt>
                <c:pt idx="7">
                  <c:v>3.3056831985204789</c:v>
                </c:pt>
                <c:pt idx="8">
                  <c:v>3.8171148506753183</c:v>
                </c:pt>
                <c:pt idx="9">
                  <c:v>4.6340897325605885</c:v>
                </c:pt>
                <c:pt idx="10">
                  <c:v>4.4045008828701464</c:v>
                </c:pt>
                <c:pt idx="11">
                  <c:v>4.3207438494518202</c:v>
                </c:pt>
                <c:pt idx="12">
                  <c:v>3.3101046410123032</c:v>
                </c:pt>
                <c:pt idx="13">
                  <c:v>1.217015376924228</c:v>
                </c:pt>
                <c:pt idx="14">
                  <c:v>0.69447811835906059</c:v>
                </c:pt>
                <c:pt idx="15">
                  <c:v>-2.2416260592217258E-2</c:v>
                </c:pt>
                <c:pt idx="16">
                  <c:v>-0.79022703171440678</c:v>
                </c:pt>
                <c:pt idx="17">
                  <c:v>-1.0818041230614504</c:v>
                </c:pt>
                <c:pt idx="18">
                  <c:v>-1.0873071140341626</c:v>
                </c:pt>
              </c:numCache>
            </c:numRef>
          </c:yVal>
          <c:smooth val="1"/>
          <c:extLst>
            <c:ext xmlns:c16="http://schemas.microsoft.com/office/drawing/2014/chart" uri="{C3380CC4-5D6E-409C-BE32-E72D297353CC}">
              <c16:uniqueId val="{00000000-18A1-4BCF-9476-E2577B0F31B6}"/>
            </c:ext>
          </c:extLst>
        </c:ser>
        <c:ser>
          <c:idx val="1"/>
          <c:order val="1"/>
          <c:tx>
            <c:v>Post-collapse morphology</c:v>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'Forward collapse simulation'!$AB$983:$AB$1001</c:f>
              <c:numCache>
                <c:formatCode>#,##0.00</c:formatCode>
                <c:ptCount val="19"/>
                <c:pt idx="0">
                  <c:v>-0.2123116539855463</c:v>
                </c:pt>
                <c:pt idx="1">
                  <c:v>-4.8301890908854856</c:v>
                </c:pt>
                <c:pt idx="2">
                  <c:v>-6.9191537737364763</c:v>
                </c:pt>
                <c:pt idx="3">
                  <c:v>-5.472929895603289</c:v>
                </c:pt>
                <c:pt idx="4">
                  <c:v>-4.5809119360615975</c:v>
                </c:pt>
                <c:pt idx="5">
                  <c:v>-3.0173082228872143</c:v>
                </c:pt>
                <c:pt idx="6">
                  <c:v>-2.730845125285263</c:v>
                </c:pt>
                <c:pt idx="7">
                  <c:v>-1.5190466059405205</c:v>
                </c:pt>
                <c:pt idx="8">
                  <c:v>-0.67306033663702225</c:v>
                </c:pt>
                <c:pt idx="9">
                  <c:v>-0.81377966955222747</c:v>
                </c:pt>
                <c:pt idx="10">
                  <c:v>2.0613444575800779</c:v>
                </c:pt>
                <c:pt idx="11">
                  <c:v>5.1219696980189431</c:v>
                </c:pt>
                <c:pt idx="12">
                  <c:v>7.0727426268420661</c:v>
                </c:pt>
                <c:pt idx="13">
                  <c:v>6.7979195032252315</c:v>
                </c:pt>
                <c:pt idx="14">
                  <c:v>7.0448521022886252</c:v>
                </c:pt>
                <c:pt idx="15">
                  <c:v>6.1159589200109137</c:v>
                </c:pt>
                <c:pt idx="16">
                  <c:v>4.928044463917491</c:v>
                </c:pt>
                <c:pt idx="17">
                  <c:v>2.1546741840304411</c:v>
                </c:pt>
                <c:pt idx="18">
                  <c:v>0.37757679983110815</c:v>
                </c:pt>
              </c:numCache>
            </c:numRef>
          </c:xVal>
          <c:yVal>
            <c:numRef>
              <c:f>'Forward collapse simulation'!$AC$983:$AC$1001</c:f>
              <c:numCache>
                <c:formatCode>0.00</c:formatCode>
                <c:ptCount val="19"/>
                <c:pt idx="0">
                  <c:v>-1.0742200712991363</c:v>
                </c:pt>
                <c:pt idx="1">
                  <c:v>-1.840607059176629</c:v>
                </c:pt>
                <c:pt idx="2">
                  <c:v>-0.453505298081812</c:v>
                </c:pt>
                <c:pt idx="3">
                  <c:v>5.4653148840387287</c:v>
                </c:pt>
                <c:pt idx="4">
                  <c:v>9.2529229818658614</c:v>
                </c:pt>
                <c:pt idx="5">
                  <c:v>11.348157946699091</c:v>
                </c:pt>
                <c:pt idx="6">
                  <c:v>14.738569627692536</c:v>
                </c:pt>
                <c:pt idx="7">
                  <c:v>18.283692157489668</c:v>
                </c:pt>
                <c:pt idx="8">
                  <c:v>20.283618916662324</c:v>
                </c:pt>
                <c:pt idx="9">
                  <c:v>23.478356514482336</c:v>
                </c:pt>
                <c:pt idx="10">
                  <c:v>22.580561311215234</c:v>
                </c:pt>
                <c:pt idx="11">
                  <c:v>22.253033807400286</c:v>
                </c:pt>
                <c:pt idx="12">
                  <c:v>18.300981977383071</c:v>
                </c:pt>
                <c:pt idx="13">
                  <c:v>10.116065750650602</c:v>
                </c:pt>
                <c:pt idx="14">
                  <c:v>8.0727110977539773</c:v>
                </c:pt>
                <c:pt idx="15">
                  <c:v>-2.2416260592217258E-2</c:v>
                </c:pt>
                <c:pt idx="16">
                  <c:v>-0.79022703171440678</c:v>
                </c:pt>
                <c:pt idx="17">
                  <c:v>-1.0818041230614504</c:v>
                </c:pt>
                <c:pt idx="18">
                  <c:v>-1.0873071140341626</c:v>
                </c:pt>
              </c:numCache>
            </c:numRef>
          </c:yVal>
          <c:smooth val="1"/>
          <c:extLst>
            <c:ext xmlns:c16="http://schemas.microsoft.com/office/drawing/2014/chart" uri="{C3380CC4-5D6E-409C-BE32-E72D297353CC}">
              <c16:uniqueId val="{00000001-18A1-4BCF-9476-E2577B0F31B6}"/>
            </c:ext>
          </c:extLst>
        </c:ser>
        <c:dLbls>
          <c:showLegendKey val="0"/>
          <c:showVal val="0"/>
          <c:showCatName val="0"/>
          <c:showSerName val="0"/>
          <c:showPercent val="0"/>
          <c:showBubbleSize val="0"/>
        </c:dLbls>
        <c:axId val="833018048"/>
        <c:axId val="833019360"/>
      </c:scatterChart>
      <c:valAx>
        <c:axId val="833018048"/>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9360"/>
        <c:crosses val="autoZero"/>
        <c:crossBetween val="midCat"/>
      </c:valAx>
      <c:valAx>
        <c:axId val="833019360"/>
        <c:scaling>
          <c:orientation val="minMax"/>
          <c:min val="-2"/>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804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0"/>
          <c:order val="0"/>
          <c:tx>
            <c:strRef>
              <c:f>'Forward collapse simulation'!$B$1044</c:f>
              <c:strCache>
                <c:ptCount val="1"/>
                <c:pt idx="0">
                  <c:v>1.61</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'Forward collapse simulation'!$M$1039:$M$1056</c:f>
              <c:numCache>
                <c:formatCode>0.00</c:formatCode>
                <c:ptCount val="18"/>
                <c:pt idx="0">
                  <c:v>-0.10919224223833122</c:v>
                </c:pt>
                <c:pt idx="1">
                  <c:v>-0.3731016163365431</c:v>
                </c:pt>
                <c:pt idx="2">
                  <c:v>-0.98076784153033181</c:v>
                </c:pt>
                <c:pt idx="3">
                  <c:v>-1.4201912522276952</c:v>
                </c:pt>
                <c:pt idx="4">
                  <c:v>-1.2895244169399533</c:v>
                </c:pt>
                <c:pt idx="5">
                  <c:v>-1.1099452506363241</c:v>
                </c:pt>
                <c:pt idx="6">
                  <c:v>-1.0379521761938728</c:v>
                </c:pt>
                <c:pt idx="7">
                  <c:v>-0.6881394077529368</c:v>
                </c:pt>
                <c:pt idx="8">
                  <c:v>-0.56897142218057084</c:v>
                </c:pt>
                <c:pt idx="9">
                  <c:v>-0.62160222951009858</c:v>
                </c:pt>
                <c:pt idx="10">
                  <c:v>-0.5186532542234531</c:v>
                </c:pt>
                <c:pt idx="11">
                  <c:v>-0.39316799640775357</c:v>
                </c:pt>
                <c:pt idx="12">
                  <c:v>0.14213804374884623</c:v>
                </c:pt>
                <c:pt idx="13">
                  <c:v>0.48274334732394825</c:v>
                </c:pt>
                <c:pt idx="14">
                  <c:v>0.44877110763155542</c:v>
                </c:pt>
                <c:pt idx="15">
                  <c:v>0.37689610858112732</c:v>
                </c:pt>
                <c:pt idx="16">
                  <c:v>0.17076211784730019</c:v>
                </c:pt>
                <c:pt idx="17">
                  <c:v>0.17892554708164174</c:v>
                </c:pt>
              </c:numCache>
            </c:numRef>
          </c:xVal>
          <c:yVal>
            <c:numRef>
              <c:f>'Forward collapse simulation'!$N$1039:$N$1056</c:f>
              <c:numCache>
                <c:formatCode>0.00</c:formatCode>
                <c:ptCount val="18"/>
                <c:pt idx="0">
                  <c:v>-0.92256059651112654</c:v>
                </c:pt>
                <c:pt idx="1">
                  <c:v>-0.9083607124303974</c:v>
                </c:pt>
                <c:pt idx="2">
                  <c:v>-0.73397509564012742</c:v>
                </c:pt>
                <c:pt idx="3">
                  <c:v>-0.53607910525959823</c:v>
                </c:pt>
                <c:pt idx="4">
                  <c:v>-0.30887340143766545</c:v>
                </c:pt>
                <c:pt idx="5">
                  <c:v>-9.4960731830940753E-2</c:v>
                </c:pt>
                <c:pt idx="6">
                  <c:v>9.963931673971348E-3</c:v>
                </c:pt>
                <c:pt idx="7">
                  <c:v>8.1933848301158643E-2</c:v>
                </c:pt>
                <c:pt idx="8">
                  <c:v>0.30802681821850941</c:v>
                </c:pt>
                <c:pt idx="9">
                  <c:v>1.1961248547990611</c:v>
                </c:pt>
                <c:pt idx="10">
                  <c:v>2.5885514871996311</c:v>
                </c:pt>
                <c:pt idx="11">
                  <c:v>2.7419553108321648</c:v>
                </c:pt>
                <c:pt idx="12">
                  <c:v>1.1814807558818936</c:v>
                </c:pt>
                <c:pt idx="13">
                  <c:v>0.35799421868861209</c:v>
                </c:pt>
                <c:pt idx="14">
                  <c:v>-0.23590992551214729</c:v>
                </c:pt>
                <c:pt idx="15">
                  <c:v>-0.89703864093828367</c:v>
                </c:pt>
                <c:pt idx="16">
                  <c:v>-1.080590717667103</c:v>
                </c:pt>
                <c:pt idx="17">
                  <c:v>-0.84322574000177153</c:v>
                </c:pt>
              </c:numCache>
            </c:numRef>
          </c:yVal>
          <c:smooth val="1"/>
          <c:extLst>
            <c:ext xmlns:c16="http://schemas.microsoft.com/office/drawing/2014/chart" uri="{C3380CC4-5D6E-409C-BE32-E72D297353CC}">
              <c16:uniqueId val="{00000000-5A9E-4222-8D8C-EB65A398887C}"/>
            </c:ext>
          </c:extLst>
        </c:ser>
        <c:ser>
          <c:idx val="1"/>
          <c:order val="1"/>
          <c:tx>
            <c:v>Post-collapse morphology</c:v>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'Forward collapse simulation'!$AB$1039:$AB$1056</c:f>
              <c:numCache>
                <c:formatCode>#,##0.00</c:formatCode>
                <c:ptCount val="18"/>
                <c:pt idx="0">
                  <c:v>-0.10919224223833122</c:v>
                </c:pt>
                <c:pt idx="1">
                  <c:v>-0.3731016163365431</c:v>
                </c:pt>
                <c:pt idx="2">
                  <c:v>-0.98076784153033181</c:v>
                </c:pt>
                <c:pt idx="3">
                  <c:v>-1.4201912522276952</c:v>
                </c:pt>
                <c:pt idx="4">
                  <c:v>-1.2895244169399533</c:v>
                </c:pt>
                <c:pt idx="5">
                  <c:v>-1.1099452506363241</c:v>
                </c:pt>
                <c:pt idx="6">
                  <c:v>-1.0379521761938728</c:v>
                </c:pt>
                <c:pt idx="7">
                  <c:v>-0.6881394077529368</c:v>
                </c:pt>
                <c:pt idx="8">
                  <c:v>-0.56897142218057084</c:v>
                </c:pt>
                <c:pt idx="9">
                  <c:v>-0.62160222951009858</c:v>
                </c:pt>
                <c:pt idx="10">
                  <c:v>-0.5186532542234531</c:v>
                </c:pt>
                <c:pt idx="11">
                  <c:v>-0.39316799640775357</c:v>
                </c:pt>
                <c:pt idx="12">
                  <c:v>0.14213804374884623</c:v>
                </c:pt>
                <c:pt idx="13">
                  <c:v>0.48274334732394825</c:v>
                </c:pt>
                <c:pt idx="14">
                  <c:v>0.44877110763155542</c:v>
                </c:pt>
                <c:pt idx="15">
                  <c:v>0.37689610858112732</c:v>
                </c:pt>
                <c:pt idx="16">
                  <c:v>0.17076211784730019</c:v>
                </c:pt>
                <c:pt idx="17">
                  <c:v>0.17892554708164174</c:v>
                </c:pt>
              </c:numCache>
            </c:numRef>
          </c:xVal>
          <c:yVal>
            <c:numRef>
              <c:f>'Forward collapse simulation'!$AC$1039:$AC$1056</c:f>
              <c:numCache>
                <c:formatCode>0.00</c:formatCode>
                <c:ptCount val="18"/>
                <c:pt idx="0">
                  <c:v>-0.92256059651112654</c:v>
                </c:pt>
                <c:pt idx="1">
                  <c:v>-0.9083607124303974</c:v>
                </c:pt>
                <c:pt idx="2">
                  <c:v>-0.73397509564012742</c:v>
                </c:pt>
                <c:pt idx="3">
                  <c:v>-0.53607910525959823</c:v>
                </c:pt>
                <c:pt idx="4">
                  <c:v>-0.30887340143766545</c:v>
                </c:pt>
                <c:pt idx="5">
                  <c:v>-9.4960731830940753E-2</c:v>
                </c:pt>
                <c:pt idx="6">
                  <c:v>3.1839662693084407</c:v>
                </c:pt>
                <c:pt idx="7">
                  <c:v>3.4654008686565461</c:v>
                </c:pt>
                <c:pt idx="8">
                  <c:v>4.3495256166915599</c:v>
                </c:pt>
                <c:pt idx="9">
                  <c:v>7.8223865955587897</c:v>
                </c:pt>
                <c:pt idx="10">
                  <c:v>13.26739820285654</c:v>
                </c:pt>
                <c:pt idx="11">
                  <c:v>13.867275841538985</c:v>
                </c:pt>
                <c:pt idx="12">
                  <c:v>7.7651216117334485</c:v>
                </c:pt>
                <c:pt idx="13">
                  <c:v>4.5449205259925574</c:v>
                </c:pt>
                <c:pt idx="14">
                  <c:v>-0.23590992551214729</c:v>
                </c:pt>
                <c:pt idx="15">
                  <c:v>-0.89703864093828367</c:v>
                </c:pt>
                <c:pt idx="16">
                  <c:v>-1.080590717667103</c:v>
                </c:pt>
                <c:pt idx="17">
                  <c:v>-0.84322574000177153</c:v>
                </c:pt>
              </c:numCache>
            </c:numRef>
          </c:yVal>
          <c:smooth val="1"/>
          <c:extLst>
            <c:ext xmlns:c16="http://schemas.microsoft.com/office/drawing/2014/chart" uri="{C3380CC4-5D6E-409C-BE32-E72D297353CC}">
              <c16:uniqueId val="{00000001-5A9E-4222-8D8C-EB65A398887C}"/>
            </c:ext>
          </c:extLst>
        </c:ser>
        <c:dLbls>
          <c:showLegendKey val="0"/>
          <c:showVal val="0"/>
          <c:showCatName val="0"/>
          <c:showSerName val="0"/>
          <c:showPercent val="0"/>
          <c:showBubbleSize val="0"/>
        </c:dLbls>
        <c:axId val="833018048"/>
        <c:axId val="833019360"/>
      </c:scatterChart>
      <c:valAx>
        <c:axId val="833018048"/>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9360"/>
        <c:crosses val="autoZero"/>
        <c:crossBetween val="midCat"/>
      </c:valAx>
      <c:valAx>
        <c:axId val="833019360"/>
        <c:scaling>
          <c:orientation val="minMax"/>
          <c:min val="-2"/>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804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0"/>
          <c:order val="0"/>
          <c:tx>
            <c:strRef>
              <c:f>'Forward collapse simulation'!$B$1062</c:f>
              <c:strCache>
                <c:ptCount val="1"/>
                <c:pt idx="0">
                  <c:v>1.62</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'Forward collapse simulation'!$M$1058:$M$1070</c:f>
              <c:numCache>
                <c:formatCode>0.00</c:formatCode>
                <c:ptCount val="13"/>
                <c:pt idx="0">
                  <c:v>7.2907153127871702E-2</c:v>
                </c:pt>
                <c:pt idx="1">
                  <c:v>-0.39682691674789705</c:v>
                </c:pt>
                <c:pt idx="2">
                  <c:v>-0.38808855295666189</c:v>
                </c:pt>
                <c:pt idx="3">
                  <c:v>-0.43985076626874509</c:v>
                </c:pt>
                <c:pt idx="4">
                  <c:v>-0.6359403032456028</c:v>
                </c:pt>
                <c:pt idx="5">
                  <c:v>-0.72072970644221135</c:v>
                </c:pt>
                <c:pt idx="6">
                  <c:v>-0.58919937171626102</c:v>
                </c:pt>
                <c:pt idx="7">
                  <c:v>-0.10700059882594036</c:v>
                </c:pt>
                <c:pt idx="8">
                  <c:v>0.26305704775031286</c:v>
                </c:pt>
                <c:pt idx="9">
                  <c:v>0.308217055261715</c:v>
                </c:pt>
                <c:pt idx="10">
                  <c:v>0.4396021036976831</c:v>
                </c:pt>
                <c:pt idx="11">
                  <c:v>0.31185398458341757</c:v>
                </c:pt>
                <c:pt idx="12">
                  <c:v>0.12898812367228438</c:v>
                </c:pt>
              </c:numCache>
            </c:numRef>
          </c:xVal>
          <c:yVal>
            <c:numRef>
              <c:f>'Forward collapse simulation'!$N$1058:$N$1070</c:f>
              <c:numCache>
                <c:formatCode>0.00</c:formatCode>
                <c:ptCount val="13"/>
                <c:pt idx="0">
                  <c:v>-1.1366642191178489</c:v>
                </c:pt>
                <c:pt idx="1">
                  <c:v>-0.6923383552457264</c:v>
                </c:pt>
                <c:pt idx="2">
                  <c:v>-0.17809063721600923</c:v>
                </c:pt>
                <c:pt idx="3">
                  <c:v>0.15085192545273596</c:v>
                </c:pt>
                <c:pt idx="4">
                  <c:v>0.65509459676285753</c:v>
                </c:pt>
                <c:pt idx="5">
                  <c:v>1.4139015843585874</c:v>
                </c:pt>
                <c:pt idx="6">
                  <c:v>1.6510157783525761</c:v>
                </c:pt>
                <c:pt idx="7">
                  <c:v>0.98017695945726557</c:v>
                </c:pt>
                <c:pt idx="8">
                  <c:v>0.24282707762704228</c:v>
                </c:pt>
                <c:pt idx="9">
                  <c:v>-0.36797044289697628</c:v>
                </c:pt>
                <c:pt idx="10">
                  <c:v>-0.92705231266880062</c:v>
                </c:pt>
                <c:pt idx="11">
                  <c:v>-1.2424604992914041</c:v>
                </c:pt>
                <c:pt idx="12">
                  <c:v>-1.2272400188844492</c:v>
                </c:pt>
              </c:numCache>
            </c:numRef>
          </c:yVal>
          <c:smooth val="1"/>
          <c:extLst>
            <c:ext xmlns:c16="http://schemas.microsoft.com/office/drawing/2014/chart" uri="{C3380CC4-5D6E-409C-BE32-E72D297353CC}">
              <c16:uniqueId val="{00000000-8D27-468F-9F5F-731BF3CD32EF}"/>
            </c:ext>
          </c:extLst>
        </c:ser>
        <c:ser>
          <c:idx val="1"/>
          <c:order val="1"/>
          <c:tx>
            <c:v>Post-collapse morphology</c:v>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'Forward collapse simulation'!$AB$1058:$AB$1070</c:f>
              <c:numCache>
                <c:formatCode>#,##0.00</c:formatCode>
                <c:ptCount val="13"/>
                <c:pt idx="0">
                  <c:v>7.2907153127871702E-2</c:v>
                </c:pt>
                <c:pt idx="1">
                  <c:v>-0.39682691674789705</c:v>
                </c:pt>
                <c:pt idx="2">
                  <c:v>-0.38808855295666189</c:v>
                </c:pt>
                <c:pt idx="3">
                  <c:v>-0.43985076626874509</c:v>
                </c:pt>
                <c:pt idx="4">
                  <c:v>-0.6359403032456028</c:v>
                </c:pt>
                <c:pt idx="5">
                  <c:v>-0.72072970644221135</c:v>
                </c:pt>
                <c:pt idx="6">
                  <c:v>-0.58919937171626102</c:v>
                </c:pt>
                <c:pt idx="7">
                  <c:v>-0.10700059882594036</c:v>
                </c:pt>
                <c:pt idx="8">
                  <c:v>0.26305704775031286</c:v>
                </c:pt>
                <c:pt idx="9">
                  <c:v>0.308217055261715</c:v>
                </c:pt>
                <c:pt idx="10">
                  <c:v>0.4396021036976831</c:v>
                </c:pt>
                <c:pt idx="11">
                  <c:v>0.31185398458341757</c:v>
                </c:pt>
                <c:pt idx="12">
                  <c:v>0.12898812367228438</c:v>
                </c:pt>
              </c:numCache>
            </c:numRef>
          </c:xVal>
          <c:yVal>
            <c:numRef>
              <c:f>'Forward collapse simulation'!$AC$1058:$AC$1070</c:f>
              <c:numCache>
                <c:formatCode>0.00</c:formatCode>
                <c:ptCount val="13"/>
                <c:pt idx="0">
                  <c:v>-1.1366642191178489</c:v>
                </c:pt>
                <c:pt idx="1">
                  <c:v>-0.6923383552457264</c:v>
                </c:pt>
                <c:pt idx="2">
                  <c:v>-0.17809063721600923</c:v>
                </c:pt>
                <c:pt idx="3">
                  <c:v>4.2060149526931427</c:v>
                </c:pt>
                <c:pt idx="4">
                  <c:v>6.1778295778163042</c:v>
                </c:pt>
                <c:pt idx="5">
                  <c:v>9.1451046636384117</c:v>
                </c:pt>
                <c:pt idx="6">
                  <c:v>10.072327332689532</c:v>
                </c:pt>
                <c:pt idx="7">
                  <c:v>7.4490471752183183</c:v>
                </c:pt>
                <c:pt idx="8">
                  <c:v>4.5656789805986389</c:v>
                </c:pt>
                <c:pt idx="9">
                  <c:v>-0.36797044289697628</c:v>
                </c:pt>
                <c:pt idx="10">
                  <c:v>-0.92705231266880062</c:v>
                </c:pt>
                <c:pt idx="11">
                  <c:v>-1.2424604992914041</c:v>
                </c:pt>
                <c:pt idx="12">
                  <c:v>-1.2272400188844492</c:v>
                </c:pt>
              </c:numCache>
            </c:numRef>
          </c:yVal>
          <c:smooth val="1"/>
          <c:extLst>
            <c:ext xmlns:c16="http://schemas.microsoft.com/office/drawing/2014/chart" uri="{C3380CC4-5D6E-409C-BE32-E72D297353CC}">
              <c16:uniqueId val="{00000001-8D27-468F-9F5F-731BF3CD32EF}"/>
            </c:ext>
          </c:extLst>
        </c:ser>
        <c:dLbls>
          <c:showLegendKey val="0"/>
          <c:showVal val="0"/>
          <c:showCatName val="0"/>
          <c:showSerName val="0"/>
          <c:showPercent val="0"/>
          <c:showBubbleSize val="0"/>
        </c:dLbls>
        <c:axId val="833018048"/>
        <c:axId val="833019360"/>
      </c:scatterChart>
      <c:valAx>
        <c:axId val="833018048"/>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9360"/>
        <c:crosses val="autoZero"/>
        <c:crossBetween val="midCat"/>
      </c:valAx>
      <c:valAx>
        <c:axId val="833019360"/>
        <c:scaling>
          <c:orientation val="minMax"/>
          <c:min val="-2"/>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804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0"/>
          <c:order val="0"/>
          <c:tx>
            <c:strRef>
              <c:f>'Forward collapse simulation'!$B$1077</c:f>
              <c:strCache>
                <c:ptCount val="1"/>
                <c:pt idx="0">
                  <c:v>1.65</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'Forward collapse simulation'!$M$1074:$M$1080</c:f>
              <c:numCache>
                <c:formatCode>0.00</c:formatCode>
                <c:ptCount val="7"/>
                <c:pt idx="0">
                  <c:v>-0.25636491277371765</c:v>
                </c:pt>
                <c:pt idx="1">
                  <c:v>-1.9806504058965013</c:v>
                </c:pt>
                <c:pt idx="2">
                  <c:v>-2.3296495357508551</c:v>
                </c:pt>
                <c:pt idx="3">
                  <c:v>-1.3846158307871093</c:v>
                </c:pt>
                <c:pt idx="4">
                  <c:v>-0.95896780101544676</c:v>
                </c:pt>
                <c:pt idx="5">
                  <c:v>-0.39463841524173415</c:v>
                </c:pt>
                <c:pt idx="6">
                  <c:v>1.3098089856393917</c:v>
                </c:pt>
              </c:numCache>
            </c:numRef>
          </c:xVal>
          <c:yVal>
            <c:numRef>
              <c:f>'Forward collapse simulation'!$N$1074:$N$1080</c:f>
              <c:numCache>
                <c:formatCode>0.00</c:formatCode>
                <c:ptCount val="7"/>
                <c:pt idx="0">
                  <c:v>-1.0532487984795065</c:v>
                </c:pt>
                <c:pt idx="1">
                  <c:v>-1.5369036956237776</c:v>
                </c:pt>
                <c:pt idx="2">
                  <c:v>1.7000555992601611</c:v>
                </c:pt>
                <c:pt idx="3">
                  <c:v>4.8575137674672337</c:v>
                </c:pt>
                <c:pt idx="4">
                  <c:v>6.5895873737750525</c:v>
                </c:pt>
                <c:pt idx="5">
                  <c:v>6.2725979881716869</c:v>
                </c:pt>
                <c:pt idx="6">
                  <c:v>6.2154890733664967</c:v>
                </c:pt>
              </c:numCache>
            </c:numRef>
          </c:yVal>
          <c:smooth val="1"/>
          <c:extLst>
            <c:ext xmlns:c16="http://schemas.microsoft.com/office/drawing/2014/chart" uri="{C3380CC4-5D6E-409C-BE32-E72D297353CC}">
              <c16:uniqueId val="{00000000-F4FE-418C-998D-51AE1EA4E430}"/>
            </c:ext>
          </c:extLst>
        </c:ser>
        <c:ser>
          <c:idx val="1"/>
          <c:order val="1"/>
          <c:tx>
            <c:v>Post-collapse morphology</c:v>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'Forward collapse simulation'!$AB$1074:$AB$1080</c:f>
              <c:numCache>
                <c:formatCode>#,##0.00</c:formatCode>
                <c:ptCount val="7"/>
                <c:pt idx="0">
                  <c:v>-0.25636491277371765</c:v>
                </c:pt>
                <c:pt idx="1">
                  <c:v>-1.9806504058965013</c:v>
                </c:pt>
                <c:pt idx="2">
                  <c:v>-2.3296495357508551</c:v>
                </c:pt>
                <c:pt idx="3">
                  <c:v>-1.3846158307871093</c:v>
                </c:pt>
                <c:pt idx="4">
                  <c:v>-0.95896780101544676</c:v>
                </c:pt>
                <c:pt idx="5">
                  <c:v>-0.39463841524173415</c:v>
                </c:pt>
                <c:pt idx="6">
                  <c:v>1.3098089856393917</c:v>
                </c:pt>
              </c:numCache>
            </c:numRef>
          </c:xVal>
          <c:yVal>
            <c:numRef>
              <c:f>'Forward collapse simulation'!$AC$1074:$AC$1080</c:f>
              <c:numCache>
                <c:formatCode>0.00</c:formatCode>
                <c:ptCount val="7"/>
                <c:pt idx="0">
                  <c:v>-1.0532487984795065</c:v>
                </c:pt>
                <c:pt idx="1">
                  <c:v>-1.5369036956237776</c:v>
                </c:pt>
                <c:pt idx="2">
                  <c:v>11.121056532131323</c:v>
                </c:pt>
                <c:pt idx="3">
                  <c:v>23.468131757060473</c:v>
                </c:pt>
                <c:pt idx="4">
                  <c:v>30.241315113070147</c:v>
                </c:pt>
                <c:pt idx="5">
                  <c:v>29.001744679815197</c:v>
                </c:pt>
                <c:pt idx="6">
                  <c:v>28.77842325177102</c:v>
                </c:pt>
              </c:numCache>
            </c:numRef>
          </c:yVal>
          <c:smooth val="1"/>
          <c:extLst xmlns:c15="http://schemas.microsoft.com/office/drawing/2012/chart">
            <c:ext xmlns:c16="http://schemas.microsoft.com/office/drawing/2014/chart" uri="{C3380CC4-5D6E-409C-BE32-E72D297353CC}">
              <c16:uniqueId val="{00000001-F4FE-418C-998D-51AE1EA4E430}"/>
            </c:ext>
          </c:extLst>
        </c:ser>
        <c:dLbls>
          <c:showLegendKey val="0"/>
          <c:showVal val="0"/>
          <c:showCatName val="0"/>
          <c:showSerName val="0"/>
          <c:showPercent val="0"/>
          <c:showBubbleSize val="0"/>
        </c:dLbls>
        <c:axId val="833018048"/>
        <c:axId val="833019360"/>
        <c:extLst/>
      </c:scatterChart>
      <c:valAx>
        <c:axId val="833018048"/>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9360"/>
        <c:crosses val="autoZero"/>
        <c:crossBetween val="midCat"/>
      </c:valAx>
      <c:valAx>
        <c:axId val="833019360"/>
        <c:scaling>
          <c:orientation val="minMax"/>
          <c:min val="-2"/>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804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0"/>
          <c:order val="0"/>
          <c:tx>
            <c:strRef>
              <c:f>'Forward collapse simulation'!$B$1107</c:f>
              <c:strCache>
                <c:ptCount val="1"/>
                <c:pt idx="0">
                  <c:v>1.67</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'Forward collapse simulation'!$M$1099:$M$1110</c:f>
              <c:numCache>
                <c:formatCode>0.00</c:formatCode>
                <c:ptCount val="12"/>
                <c:pt idx="0">
                  <c:v>7.8096471052833238E-2</c:v>
                </c:pt>
                <c:pt idx="1">
                  <c:v>-0.38432943325898905</c:v>
                </c:pt>
                <c:pt idx="2">
                  <c:v>-0.93884917909725774</c:v>
                </c:pt>
                <c:pt idx="3">
                  <c:v>-0.91731660437484552</c:v>
                </c:pt>
                <c:pt idx="4">
                  <c:v>-0.80600013200754617</c:v>
                </c:pt>
                <c:pt idx="5">
                  <c:v>-0.66261294818899763</c:v>
                </c:pt>
                <c:pt idx="6">
                  <c:v>9.0583204847526952E-2</c:v>
                </c:pt>
                <c:pt idx="7">
                  <c:v>0.63054116955366524</c:v>
                </c:pt>
                <c:pt idx="8">
                  <c:v>0.6104881179965056</c:v>
                </c:pt>
                <c:pt idx="9">
                  <c:v>0.40003142031131511</c:v>
                </c:pt>
                <c:pt idx="10">
                  <c:v>0.41606579299345503</c:v>
                </c:pt>
                <c:pt idx="11">
                  <c:v>0.23625690694854348</c:v>
                </c:pt>
              </c:numCache>
            </c:numRef>
          </c:xVal>
          <c:yVal>
            <c:numRef>
              <c:f>'Forward collapse simulation'!$N$1099:$N$1110</c:f>
              <c:numCache>
                <c:formatCode>0.00</c:formatCode>
                <c:ptCount val="12"/>
                <c:pt idx="0">
                  <c:v>-1.0290407869511753</c:v>
                </c:pt>
                <c:pt idx="1">
                  <c:v>-0.88516432752954077</c:v>
                </c:pt>
                <c:pt idx="2">
                  <c:v>-0.53986222215339819</c:v>
                </c:pt>
                <c:pt idx="3">
                  <c:v>0.11897582669686831</c:v>
                </c:pt>
                <c:pt idx="4">
                  <c:v>1.0503998225455955</c:v>
                </c:pt>
                <c:pt idx="5">
                  <c:v>2.5203531659059775</c:v>
                </c:pt>
                <c:pt idx="6">
                  <c:v>4.6751225313353606</c:v>
                </c:pt>
                <c:pt idx="7">
                  <c:v>4.8219484478266565</c:v>
                </c:pt>
                <c:pt idx="8">
                  <c:v>1.8140287367583472</c:v>
                </c:pt>
                <c:pt idx="9">
                  <c:v>0.19493553489220974</c:v>
                </c:pt>
                <c:pt idx="10">
                  <c:v>-0.45966211057768008</c:v>
                </c:pt>
                <c:pt idx="11">
                  <c:v>-1.1591685269705641</c:v>
                </c:pt>
              </c:numCache>
            </c:numRef>
          </c:yVal>
          <c:smooth val="1"/>
          <c:extLst>
            <c:ext xmlns:c16="http://schemas.microsoft.com/office/drawing/2014/chart" uri="{C3380CC4-5D6E-409C-BE32-E72D297353CC}">
              <c16:uniqueId val="{00000000-2B26-4D1B-AE92-4D39AE5A0F85}"/>
            </c:ext>
          </c:extLst>
        </c:ser>
        <c:ser>
          <c:idx val="1"/>
          <c:order val="1"/>
          <c:tx>
            <c:v>Post-collapse morphology</c:v>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'Forward collapse simulation'!$AB$1099:$AB$1110</c:f>
              <c:numCache>
                <c:formatCode>#,##0.00</c:formatCode>
                <c:ptCount val="12"/>
                <c:pt idx="0">
                  <c:v>7.8096471052833238E-2</c:v>
                </c:pt>
                <c:pt idx="1">
                  <c:v>-0.38432943325898905</c:v>
                </c:pt>
                <c:pt idx="2">
                  <c:v>-0.93884917909725774</c:v>
                </c:pt>
                <c:pt idx="3">
                  <c:v>-0.91731660437484552</c:v>
                </c:pt>
                <c:pt idx="4">
                  <c:v>-0.80600013200754617</c:v>
                </c:pt>
                <c:pt idx="5">
                  <c:v>-0.66261294818899763</c:v>
                </c:pt>
                <c:pt idx="6">
                  <c:v>9.0583204847526952E-2</c:v>
                </c:pt>
                <c:pt idx="7">
                  <c:v>0.63054116955366524</c:v>
                </c:pt>
                <c:pt idx="8">
                  <c:v>0.6104881179965056</c:v>
                </c:pt>
                <c:pt idx="9">
                  <c:v>0.40003142031131511</c:v>
                </c:pt>
                <c:pt idx="10">
                  <c:v>0.41606579299345503</c:v>
                </c:pt>
                <c:pt idx="11">
                  <c:v>0.23625690694854348</c:v>
                </c:pt>
              </c:numCache>
            </c:numRef>
          </c:xVal>
          <c:yVal>
            <c:numRef>
              <c:f>'Forward collapse simulation'!$AC$1099:$AC$1110</c:f>
              <c:numCache>
                <c:formatCode>0.00</c:formatCode>
                <c:ptCount val="12"/>
                <c:pt idx="0">
                  <c:v>-1.0290407869511753</c:v>
                </c:pt>
                <c:pt idx="1">
                  <c:v>-0.88516432752954077</c:v>
                </c:pt>
                <c:pt idx="2">
                  <c:v>-0.53986222215339819</c:v>
                </c:pt>
                <c:pt idx="3">
                  <c:v>3.8389481993110364</c:v>
                </c:pt>
                <c:pt idx="4">
                  <c:v>7.4812330786000878</c:v>
                </c:pt>
                <c:pt idx="5">
                  <c:v>13.229408839203371</c:v>
                </c:pt>
                <c:pt idx="6">
                  <c:v>21.655521880136181</c:v>
                </c:pt>
                <c:pt idx="7">
                  <c:v>22.229676956564834</c:v>
                </c:pt>
                <c:pt idx="8">
                  <c:v>10.467364056566371</c:v>
                </c:pt>
                <c:pt idx="9">
                  <c:v>4.1359846701644605</c:v>
                </c:pt>
                <c:pt idx="10">
                  <c:v>-0.45966211057768008</c:v>
                </c:pt>
                <c:pt idx="11">
                  <c:v>-1.1591685269705641</c:v>
                </c:pt>
              </c:numCache>
            </c:numRef>
          </c:yVal>
          <c:smooth val="1"/>
          <c:extLst>
            <c:ext xmlns:c16="http://schemas.microsoft.com/office/drawing/2014/chart" uri="{C3380CC4-5D6E-409C-BE32-E72D297353CC}">
              <c16:uniqueId val="{00000001-2B26-4D1B-AE92-4D39AE5A0F85}"/>
            </c:ext>
          </c:extLst>
        </c:ser>
        <c:dLbls>
          <c:showLegendKey val="0"/>
          <c:showVal val="0"/>
          <c:showCatName val="0"/>
          <c:showSerName val="0"/>
          <c:showPercent val="0"/>
          <c:showBubbleSize val="0"/>
        </c:dLbls>
        <c:axId val="833018048"/>
        <c:axId val="833019360"/>
      </c:scatterChart>
      <c:valAx>
        <c:axId val="833018048"/>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9360"/>
        <c:crosses val="autoZero"/>
        <c:crossBetween val="midCat"/>
      </c:valAx>
      <c:valAx>
        <c:axId val="833019360"/>
        <c:scaling>
          <c:orientation val="minMax"/>
          <c:min val="-2"/>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804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0"/>
          <c:order val="0"/>
          <c:tx>
            <c:strRef>
              <c:f>'Forward collapse simulation'!$B$1133</c:f>
              <c:strCache>
                <c:ptCount val="1"/>
                <c:pt idx="0">
                  <c:v>1.70</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'Forward collapse simulation'!$M$1128:$M$1142</c:f>
              <c:numCache>
                <c:formatCode>0.00</c:formatCode>
                <c:ptCount val="15"/>
                <c:pt idx="0">
                  <c:v>-0.33355499604232319</c:v>
                </c:pt>
                <c:pt idx="1">
                  <c:v>-2.81578119366768</c:v>
                </c:pt>
                <c:pt idx="2">
                  <c:v>-2.9342561353514056</c:v>
                </c:pt>
                <c:pt idx="3">
                  <c:v>-1.6543074795632333</c:v>
                </c:pt>
                <c:pt idx="4">
                  <c:v>-0.62010723793722211</c:v>
                </c:pt>
                <c:pt idx="5">
                  <c:v>2.0560027939682404</c:v>
                </c:pt>
                <c:pt idx="6">
                  <c:v>1.5841760082513672</c:v>
                </c:pt>
                <c:pt idx="7">
                  <c:v>2.6023968222622358</c:v>
                </c:pt>
                <c:pt idx="8">
                  <c:v>1.9967888346258322</c:v>
                </c:pt>
                <c:pt idx="9">
                  <c:v>3.3385124572356779</c:v>
                </c:pt>
                <c:pt idx="10">
                  <c:v>3.4051099055403071</c:v>
                </c:pt>
                <c:pt idx="11">
                  <c:v>3.4988889599965005</c:v>
                </c:pt>
                <c:pt idx="12">
                  <c:v>3.4209297766067834</c:v>
                </c:pt>
                <c:pt idx="13">
                  <c:v>1.2803069312713553</c:v>
                </c:pt>
                <c:pt idx="14">
                  <c:v>-0.22003793418467804</c:v>
                </c:pt>
              </c:numCache>
            </c:numRef>
          </c:xVal>
          <c:yVal>
            <c:numRef>
              <c:f>'Forward collapse simulation'!$N$1128:$N$1142</c:f>
              <c:numCache>
                <c:formatCode>0.00</c:formatCode>
                <c:ptCount val="15"/>
                <c:pt idx="0">
                  <c:v>-1.0345579078114504</c:v>
                </c:pt>
                <c:pt idx="1">
                  <c:v>-1.1669105661478152</c:v>
                </c:pt>
                <c:pt idx="2">
                  <c:v>6.6075200738508907E-2</c:v>
                </c:pt>
                <c:pt idx="3">
                  <c:v>4.232162894202105</c:v>
                </c:pt>
                <c:pt idx="4">
                  <c:v>3.5096385872989644</c:v>
                </c:pt>
                <c:pt idx="5">
                  <c:v>7.4795655964230159</c:v>
                </c:pt>
                <c:pt idx="6">
                  <c:v>4.8698077348988607</c:v>
                </c:pt>
                <c:pt idx="7">
                  <c:v>5.2470925072347843</c:v>
                </c:pt>
                <c:pt idx="8">
                  <c:v>2.5031257159626663</c:v>
                </c:pt>
                <c:pt idx="9">
                  <c:v>3.4390672533235227</c:v>
                </c:pt>
                <c:pt idx="10">
                  <c:v>2.1759842672205338</c:v>
                </c:pt>
                <c:pt idx="11">
                  <c:v>0.57610072523353728</c:v>
                </c:pt>
                <c:pt idx="12">
                  <c:v>-1.1148288942815665</c:v>
                </c:pt>
                <c:pt idx="13">
                  <c:v>-1.1000718893502031</c:v>
                </c:pt>
                <c:pt idx="14">
                  <c:v>-1.0246400868206063</c:v>
                </c:pt>
              </c:numCache>
            </c:numRef>
          </c:yVal>
          <c:smooth val="1"/>
          <c:extLst>
            <c:ext xmlns:c16="http://schemas.microsoft.com/office/drawing/2014/chart" uri="{C3380CC4-5D6E-409C-BE32-E72D297353CC}">
              <c16:uniqueId val="{00000000-3FDF-492F-9398-84966531B0AA}"/>
            </c:ext>
          </c:extLst>
        </c:ser>
        <c:ser>
          <c:idx val="1"/>
          <c:order val="1"/>
          <c:tx>
            <c:v>Post-collapse morphology</c:v>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'Forward collapse simulation'!$AB$1128:$AB$1142</c:f>
              <c:numCache>
                <c:formatCode>#,##0.00</c:formatCode>
                <c:ptCount val="15"/>
                <c:pt idx="0">
                  <c:v>-0.33355499604232319</c:v>
                </c:pt>
                <c:pt idx="1">
                  <c:v>-2.81578119366768</c:v>
                </c:pt>
                <c:pt idx="2">
                  <c:v>-2.9342561353514056</c:v>
                </c:pt>
                <c:pt idx="3">
                  <c:v>-1.6543074795632333</c:v>
                </c:pt>
                <c:pt idx="4">
                  <c:v>-0.62010723793722211</c:v>
                </c:pt>
                <c:pt idx="5">
                  <c:v>2.0560027939682404</c:v>
                </c:pt>
                <c:pt idx="6">
                  <c:v>1.5841760082513672</c:v>
                </c:pt>
                <c:pt idx="7">
                  <c:v>2.6023968222622358</c:v>
                </c:pt>
                <c:pt idx="8">
                  <c:v>1.9967888346258322</c:v>
                </c:pt>
                <c:pt idx="9">
                  <c:v>3.3385124572356779</c:v>
                </c:pt>
                <c:pt idx="10">
                  <c:v>3.4051099055403071</c:v>
                </c:pt>
                <c:pt idx="11">
                  <c:v>3.4988889599965005</c:v>
                </c:pt>
                <c:pt idx="12">
                  <c:v>3.4209297766067834</c:v>
                </c:pt>
                <c:pt idx="13">
                  <c:v>1.2803069312713553</c:v>
                </c:pt>
                <c:pt idx="14">
                  <c:v>-0.22003793418467804</c:v>
                </c:pt>
              </c:numCache>
            </c:numRef>
          </c:xVal>
          <c:yVal>
            <c:numRef>
              <c:f>'Forward collapse simulation'!$AC$1128:$AC$1142</c:f>
              <c:numCache>
                <c:formatCode>0.00</c:formatCode>
                <c:ptCount val="15"/>
                <c:pt idx="0">
                  <c:v>-1.0345579078114504</c:v>
                </c:pt>
                <c:pt idx="1">
                  <c:v>-1.1669105661478152</c:v>
                </c:pt>
                <c:pt idx="2">
                  <c:v>3.654615865556913</c:v>
                </c:pt>
                <c:pt idx="3">
                  <c:v>19.945884159399629</c:v>
                </c:pt>
                <c:pt idx="4">
                  <c:v>17.120490601061974</c:v>
                </c:pt>
                <c:pt idx="5">
                  <c:v>32.644682785994831</c:v>
                </c:pt>
                <c:pt idx="6">
                  <c:v>22.439360999139183</c:v>
                </c:pt>
                <c:pt idx="7">
                  <c:v>23.914713392452793</c:v>
                </c:pt>
                <c:pt idx="8">
                  <c:v>13.184574596731975</c:v>
                </c:pt>
                <c:pt idx="9">
                  <c:v>16.844525086113233</c:v>
                </c:pt>
                <c:pt idx="10">
                  <c:v>11.905305050904532</c:v>
                </c:pt>
                <c:pt idx="11">
                  <c:v>5.6490440359703076</c:v>
                </c:pt>
                <c:pt idx="12">
                  <c:v>-1.1148288942815665</c:v>
                </c:pt>
                <c:pt idx="13">
                  <c:v>-1.1000718893502031</c:v>
                </c:pt>
                <c:pt idx="14">
                  <c:v>-1.0246400868206063</c:v>
                </c:pt>
              </c:numCache>
            </c:numRef>
          </c:yVal>
          <c:smooth val="1"/>
          <c:extLst>
            <c:ext xmlns:c16="http://schemas.microsoft.com/office/drawing/2014/chart" uri="{C3380CC4-5D6E-409C-BE32-E72D297353CC}">
              <c16:uniqueId val="{00000001-3FDF-492F-9398-84966531B0AA}"/>
            </c:ext>
          </c:extLst>
        </c:ser>
        <c:dLbls>
          <c:showLegendKey val="0"/>
          <c:showVal val="0"/>
          <c:showCatName val="0"/>
          <c:showSerName val="0"/>
          <c:showPercent val="0"/>
          <c:showBubbleSize val="0"/>
        </c:dLbls>
        <c:axId val="833018048"/>
        <c:axId val="833019360"/>
      </c:scatterChart>
      <c:valAx>
        <c:axId val="833018048"/>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9360"/>
        <c:crosses val="autoZero"/>
        <c:crossBetween val="midCat"/>
      </c:valAx>
      <c:valAx>
        <c:axId val="833019360"/>
        <c:scaling>
          <c:orientation val="minMax"/>
          <c:min val="-2"/>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804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0"/>
          <c:order val="0"/>
          <c:tx>
            <c:strRef>
              <c:f>'Forward collapse simulation'!$B$1146</c:f>
              <c:strCache>
                <c:ptCount val="1"/>
                <c:pt idx="0">
                  <c:v>1.71</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'Forward collapse simulation'!$M$1144:$M$1159</c:f>
              <c:numCache>
                <c:formatCode>0.00</c:formatCode>
                <c:ptCount val="16"/>
                <c:pt idx="0">
                  <c:v>-0.41970176155673716</c:v>
                </c:pt>
                <c:pt idx="1">
                  <c:v>-2.4147677846224158</c:v>
                </c:pt>
                <c:pt idx="2">
                  <c:v>-4.5013192941857394</c:v>
                </c:pt>
                <c:pt idx="3">
                  <c:v>-6.2408554094373621</c:v>
                </c:pt>
                <c:pt idx="4">
                  <c:v>-6.9716135528730083</c:v>
                </c:pt>
                <c:pt idx="5">
                  <c:v>-6.1738659245312615</c:v>
                </c:pt>
                <c:pt idx="6">
                  <c:v>-3.3930026604616463</c:v>
                </c:pt>
                <c:pt idx="7">
                  <c:v>-3.576590322695941</c:v>
                </c:pt>
                <c:pt idx="8">
                  <c:v>1.5818475357042583</c:v>
                </c:pt>
                <c:pt idx="9">
                  <c:v>1.0530181711726398</c:v>
                </c:pt>
                <c:pt idx="10">
                  <c:v>2.8529197757045561</c:v>
                </c:pt>
                <c:pt idx="11">
                  <c:v>3.8439818815437503</c:v>
                </c:pt>
                <c:pt idx="12">
                  <c:v>4.3937130300507965</c:v>
                </c:pt>
                <c:pt idx="13">
                  <c:v>3.2652663685418828</c:v>
                </c:pt>
                <c:pt idx="14">
                  <c:v>1.1475104873173869</c:v>
                </c:pt>
                <c:pt idx="15">
                  <c:v>0.22242325389674947</c:v>
                </c:pt>
              </c:numCache>
            </c:numRef>
          </c:xVal>
          <c:yVal>
            <c:numRef>
              <c:f>'Forward collapse simulation'!$N$1144:$N$1159</c:f>
              <c:numCache>
                <c:formatCode>0.00</c:formatCode>
                <c:ptCount val="16"/>
                <c:pt idx="0">
                  <c:v>-0.98207659138489389</c:v>
                </c:pt>
                <c:pt idx="1">
                  <c:v>-1.5639774762923373</c:v>
                </c:pt>
                <c:pt idx="2">
                  <c:v>-0.39935649711905313</c:v>
                </c:pt>
                <c:pt idx="3">
                  <c:v>0.72650723223958391</c:v>
                </c:pt>
                <c:pt idx="4">
                  <c:v>1.9714536437353518</c:v>
                </c:pt>
                <c:pt idx="5">
                  <c:v>2.8214045342544813</c:v>
                </c:pt>
                <c:pt idx="6">
                  <c:v>3.1840134965323537</c:v>
                </c:pt>
                <c:pt idx="7">
                  <c:v>4.7136918295108927</c:v>
                </c:pt>
                <c:pt idx="8">
                  <c:v>4.5784379840494038</c:v>
                </c:pt>
                <c:pt idx="9">
                  <c:v>3.6917575395982101</c:v>
                </c:pt>
                <c:pt idx="10">
                  <c:v>3.1474359013955895</c:v>
                </c:pt>
                <c:pt idx="11">
                  <c:v>1.6698156468195424</c:v>
                </c:pt>
                <c:pt idx="12">
                  <c:v>-0.19413863490259867</c:v>
                </c:pt>
                <c:pt idx="13">
                  <c:v>-1.1742808618338745</c:v>
                </c:pt>
                <c:pt idx="14">
                  <c:v>-1.1911908669464406</c:v>
                </c:pt>
                <c:pt idx="15">
                  <c:v>-1.1507006109870552</c:v>
                </c:pt>
              </c:numCache>
            </c:numRef>
          </c:yVal>
          <c:smooth val="1"/>
          <c:extLst>
            <c:ext xmlns:c16="http://schemas.microsoft.com/office/drawing/2014/chart" uri="{C3380CC4-5D6E-409C-BE32-E72D297353CC}">
              <c16:uniqueId val="{00000000-6FDA-4151-BF5D-10646A77BB43}"/>
            </c:ext>
          </c:extLst>
        </c:ser>
        <c:ser>
          <c:idx val="1"/>
          <c:order val="1"/>
          <c:tx>
            <c:v>Post-collapse morphology</c:v>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'Forward collapse simulation'!$AB$1144:$AB$1159</c:f>
              <c:numCache>
                <c:formatCode>#,##0.00</c:formatCode>
                <c:ptCount val="16"/>
                <c:pt idx="0">
                  <c:v>-0.41970176155673716</c:v>
                </c:pt>
                <c:pt idx="1">
                  <c:v>-2.4147677846224158</c:v>
                </c:pt>
                <c:pt idx="2">
                  <c:v>-4.5013192941857394</c:v>
                </c:pt>
                <c:pt idx="3">
                  <c:v>-6.2408554094373621</c:v>
                </c:pt>
                <c:pt idx="4">
                  <c:v>-6.9716135528730083</c:v>
                </c:pt>
                <c:pt idx="5">
                  <c:v>-6.1738659245312615</c:v>
                </c:pt>
                <c:pt idx="6">
                  <c:v>-3.3930026604616463</c:v>
                </c:pt>
                <c:pt idx="7">
                  <c:v>-3.576590322695941</c:v>
                </c:pt>
                <c:pt idx="8">
                  <c:v>1.5818475357042583</c:v>
                </c:pt>
                <c:pt idx="9">
                  <c:v>1.0530181711726398</c:v>
                </c:pt>
                <c:pt idx="10">
                  <c:v>2.8529197757045561</c:v>
                </c:pt>
                <c:pt idx="11">
                  <c:v>3.8439818815437503</c:v>
                </c:pt>
                <c:pt idx="12">
                  <c:v>4.3937130300507965</c:v>
                </c:pt>
                <c:pt idx="13">
                  <c:v>3.2652663685418828</c:v>
                </c:pt>
                <c:pt idx="14">
                  <c:v>1.1475104873173869</c:v>
                </c:pt>
                <c:pt idx="15">
                  <c:v>0.22242325389674947</c:v>
                </c:pt>
              </c:numCache>
            </c:numRef>
          </c:xVal>
          <c:yVal>
            <c:numRef>
              <c:f>'Forward collapse simulation'!$AC$1144:$AC$1159</c:f>
              <c:numCache>
                <c:formatCode>0.00</c:formatCode>
                <c:ptCount val="16"/>
                <c:pt idx="0">
                  <c:v>-0.98207659138489389</c:v>
                </c:pt>
                <c:pt idx="1">
                  <c:v>-1.5639774762923373</c:v>
                </c:pt>
                <c:pt idx="2">
                  <c:v>-0.39935649711905313</c:v>
                </c:pt>
                <c:pt idx="3">
                  <c:v>7.3928433242354723</c:v>
                </c:pt>
                <c:pt idx="4">
                  <c:v>12.261141231875639</c:v>
                </c:pt>
                <c:pt idx="5">
                  <c:v>15.584829788831041</c:v>
                </c:pt>
                <c:pt idx="6">
                  <c:v>17.002793193559437</c:v>
                </c:pt>
                <c:pt idx="7">
                  <c:v>22.98452040610238</c:v>
                </c:pt>
                <c:pt idx="8">
                  <c:v>22.455617308924619</c:v>
                </c:pt>
                <c:pt idx="9">
                  <c:v>18.98829975002592</c:v>
                </c:pt>
                <c:pt idx="10">
                  <c:v>16.859758418547013</c:v>
                </c:pt>
                <c:pt idx="11">
                  <c:v>11.081601602145161</c:v>
                </c:pt>
                <c:pt idx="12">
                  <c:v>-0.19413863490259867</c:v>
                </c:pt>
                <c:pt idx="13">
                  <c:v>-1.1742808618338745</c:v>
                </c:pt>
                <c:pt idx="14">
                  <c:v>-1.1911908669464406</c:v>
                </c:pt>
                <c:pt idx="15">
                  <c:v>-1.1507006109870552</c:v>
                </c:pt>
              </c:numCache>
            </c:numRef>
          </c:yVal>
          <c:smooth val="1"/>
          <c:extLst>
            <c:ext xmlns:c16="http://schemas.microsoft.com/office/drawing/2014/chart" uri="{C3380CC4-5D6E-409C-BE32-E72D297353CC}">
              <c16:uniqueId val="{00000001-6FDA-4151-BF5D-10646A77BB43}"/>
            </c:ext>
          </c:extLst>
        </c:ser>
        <c:dLbls>
          <c:showLegendKey val="0"/>
          <c:showVal val="0"/>
          <c:showCatName val="0"/>
          <c:showSerName val="0"/>
          <c:showPercent val="0"/>
          <c:showBubbleSize val="0"/>
        </c:dLbls>
        <c:axId val="833018048"/>
        <c:axId val="833019360"/>
      </c:scatterChart>
      <c:valAx>
        <c:axId val="833018048"/>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9360"/>
        <c:crosses val="autoZero"/>
        <c:crossBetween val="midCat"/>
      </c:valAx>
      <c:valAx>
        <c:axId val="833019360"/>
        <c:scaling>
          <c:orientation val="minMax"/>
          <c:min val="-2"/>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804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0"/>
          <c:order val="0"/>
          <c:tx>
            <c:strRef>
              <c:f>'Forward collapse simulation'!$B$1167</c:f>
              <c:strCache>
                <c:ptCount val="1"/>
                <c:pt idx="0">
                  <c:v>1.73</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'Forward collapse simulation'!$M$1162:$M$1173</c:f>
              <c:numCache>
                <c:formatCode>0.00</c:formatCode>
                <c:ptCount val="12"/>
                <c:pt idx="0">
                  <c:v>-0.23260812613657891</c:v>
                </c:pt>
                <c:pt idx="1">
                  <c:v>-0.39651717803191217</c:v>
                </c:pt>
                <c:pt idx="2">
                  <c:v>-1.5048514632626289</c:v>
                </c:pt>
                <c:pt idx="3">
                  <c:v>-2.3248482200186618</c:v>
                </c:pt>
                <c:pt idx="4">
                  <c:v>-2.1063933597159759</c:v>
                </c:pt>
                <c:pt idx="5">
                  <c:v>-1.1450406749846693</c:v>
                </c:pt>
                <c:pt idx="6">
                  <c:v>1.5035492736306086</c:v>
                </c:pt>
                <c:pt idx="7">
                  <c:v>1.5251364713884494</c:v>
                </c:pt>
                <c:pt idx="8">
                  <c:v>1.2125217387420621</c:v>
                </c:pt>
                <c:pt idx="9">
                  <c:v>0.98232111646925235</c:v>
                </c:pt>
                <c:pt idx="10">
                  <c:v>0.45431310877264236</c:v>
                </c:pt>
                <c:pt idx="11">
                  <c:v>0.1781400614358373</c:v>
                </c:pt>
              </c:numCache>
            </c:numRef>
          </c:xVal>
          <c:yVal>
            <c:numRef>
              <c:f>'Forward collapse simulation'!$N$1162:$N$1173</c:f>
              <c:numCache>
                <c:formatCode>0.00</c:formatCode>
                <c:ptCount val="12"/>
                <c:pt idx="0">
                  <c:v>-1.1609261215319557</c:v>
                </c:pt>
                <c:pt idx="1">
                  <c:v>-0.35167332501287168</c:v>
                </c:pt>
                <c:pt idx="2">
                  <c:v>0.25317597341834169</c:v>
                </c:pt>
                <c:pt idx="3">
                  <c:v>2.0611961949014117</c:v>
                </c:pt>
                <c:pt idx="4">
                  <c:v>4.8536365762327582</c:v>
                </c:pt>
                <c:pt idx="5">
                  <c:v>6.5811307427090862</c:v>
                </c:pt>
                <c:pt idx="6">
                  <c:v>5.1989502384389938</c:v>
                </c:pt>
                <c:pt idx="7">
                  <c:v>2.8563267921652082</c:v>
                </c:pt>
                <c:pt idx="8">
                  <c:v>0.73519727493913256</c:v>
                </c:pt>
                <c:pt idx="9">
                  <c:v>-0.77301049419694279</c:v>
                </c:pt>
                <c:pt idx="10">
                  <c:v>-0.88971939351535845</c:v>
                </c:pt>
                <c:pt idx="11">
                  <c:v>-1.1209331463167802</c:v>
                </c:pt>
              </c:numCache>
            </c:numRef>
          </c:yVal>
          <c:smooth val="1"/>
          <c:extLst>
            <c:ext xmlns:c16="http://schemas.microsoft.com/office/drawing/2014/chart" uri="{C3380CC4-5D6E-409C-BE32-E72D297353CC}">
              <c16:uniqueId val="{00000000-5BB9-4F7B-A32E-BDA10D83EF32}"/>
            </c:ext>
          </c:extLst>
        </c:ser>
        <c:ser>
          <c:idx val="1"/>
          <c:order val="1"/>
          <c:tx>
            <c:v>Post-collapse morphology</c:v>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'Forward collapse simulation'!$AB$1162:$AB$1173</c:f>
              <c:numCache>
                <c:formatCode>#,##0.00</c:formatCode>
                <c:ptCount val="12"/>
                <c:pt idx="0">
                  <c:v>-0.23260812613657891</c:v>
                </c:pt>
                <c:pt idx="1">
                  <c:v>-0.39651717803191217</c:v>
                </c:pt>
                <c:pt idx="2">
                  <c:v>-1.5048514632626289</c:v>
                </c:pt>
                <c:pt idx="3">
                  <c:v>-2.3248482200186618</c:v>
                </c:pt>
                <c:pt idx="4">
                  <c:v>-2.1063933597159759</c:v>
                </c:pt>
                <c:pt idx="5">
                  <c:v>-1.1450406749846693</c:v>
                </c:pt>
                <c:pt idx="6">
                  <c:v>1.5035492736306086</c:v>
                </c:pt>
                <c:pt idx="7">
                  <c:v>1.5251364713884494</c:v>
                </c:pt>
                <c:pt idx="8">
                  <c:v>1.2125217387420621</c:v>
                </c:pt>
                <c:pt idx="9">
                  <c:v>0.98232111646925235</c:v>
                </c:pt>
                <c:pt idx="10">
                  <c:v>0.45431310877264236</c:v>
                </c:pt>
                <c:pt idx="11">
                  <c:v>0.1781400614358373</c:v>
                </c:pt>
              </c:numCache>
            </c:numRef>
          </c:xVal>
          <c:yVal>
            <c:numRef>
              <c:f>'Forward collapse simulation'!$AC$1162:$AC$1173</c:f>
              <c:numCache>
                <c:formatCode>0.00</c:formatCode>
                <c:ptCount val="12"/>
                <c:pt idx="0">
                  <c:v>-1.1609261215319557</c:v>
                </c:pt>
                <c:pt idx="1">
                  <c:v>-0.35167332501287168</c:v>
                </c:pt>
                <c:pt idx="2">
                  <c:v>4.3688462497662206</c:v>
                </c:pt>
                <c:pt idx="3">
                  <c:v>11.439014877058224</c:v>
                </c:pt>
                <c:pt idx="4">
                  <c:v>22.358707114503193</c:v>
                </c:pt>
                <c:pt idx="5">
                  <c:v>29.113982810276294</c:v>
                </c:pt>
                <c:pt idx="6">
                  <c:v>23.709038151787279</c:v>
                </c:pt>
                <c:pt idx="7">
                  <c:v>14.548331540985311</c:v>
                </c:pt>
                <c:pt idx="8">
                  <c:v>6.2537653691460298</c:v>
                </c:pt>
                <c:pt idx="9">
                  <c:v>-0.77301049419694279</c:v>
                </c:pt>
                <c:pt idx="10">
                  <c:v>-0.88971939351535845</c:v>
                </c:pt>
                <c:pt idx="11">
                  <c:v>-1.1209331463167802</c:v>
                </c:pt>
              </c:numCache>
            </c:numRef>
          </c:yVal>
          <c:smooth val="1"/>
          <c:extLst>
            <c:ext xmlns:c16="http://schemas.microsoft.com/office/drawing/2014/chart" uri="{C3380CC4-5D6E-409C-BE32-E72D297353CC}">
              <c16:uniqueId val="{00000001-5BB9-4F7B-A32E-BDA10D83EF32}"/>
            </c:ext>
          </c:extLst>
        </c:ser>
        <c:dLbls>
          <c:showLegendKey val="0"/>
          <c:showVal val="0"/>
          <c:showCatName val="0"/>
          <c:showSerName val="0"/>
          <c:showPercent val="0"/>
          <c:showBubbleSize val="0"/>
        </c:dLbls>
        <c:axId val="833018048"/>
        <c:axId val="833019360"/>
      </c:scatterChart>
      <c:valAx>
        <c:axId val="833018048"/>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9360"/>
        <c:crosses val="autoZero"/>
        <c:crossBetween val="midCat"/>
      </c:valAx>
      <c:valAx>
        <c:axId val="833019360"/>
        <c:scaling>
          <c:orientation val="minMax"/>
          <c:min val="-2"/>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804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0"/>
          <c:order val="0"/>
          <c:tx>
            <c:strRef>
              <c:f>'Forward collapse simulation'!$B$1181</c:f>
              <c:strCache>
                <c:ptCount val="1"/>
                <c:pt idx="0">
                  <c:v>1.74</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'Forward collapse simulation'!$M$1175:$M$1186</c:f>
              <c:numCache>
                <c:formatCode>0.00</c:formatCode>
                <c:ptCount val="12"/>
                <c:pt idx="0">
                  <c:v>-0.26773312139994793</c:v>
                </c:pt>
                <c:pt idx="1">
                  <c:v>-0.60091914403195457</c:v>
                </c:pt>
                <c:pt idx="2">
                  <c:v>-0.65319802727995713</c:v>
                </c:pt>
                <c:pt idx="3">
                  <c:v>-1.1032156347402922</c:v>
                </c:pt>
                <c:pt idx="4">
                  <c:v>-0.7024852848163845</c:v>
                </c:pt>
                <c:pt idx="5">
                  <c:v>0.23452126472774903</c:v>
                </c:pt>
                <c:pt idx="6">
                  <c:v>0.92543924424605806</c:v>
                </c:pt>
                <c:pt idx="7">
                  <c:v>0.62685539811040081</c:v>
                </c:pt>
                <c:pt idx="8">
                  <c:v>0.69821711525222274</c:v>
                </c:pt>
                <c:pt idx="9">
                  <c:v>0.55400921816349402</c:v>
                </c:pt>
                <c:pt idx="10">
                  <c:v>0.36502712235022028</c:v>
                </c:pt>
                <c:pt idx="11">
                  <c:v>0.19699929671037864</c:v>
                </c:pt>
              </c:numCache>
            </c:numRef>
          </c:xVal>
          <c:yVal>
            <c:numRef>
              <c:f>'Forward collapse simulation'!$N$1175:$N$1186</c:f>
              <c:numCache>
                <c:formatCode>0.00</c:formatCode>
                <c:ptCount val="12"/>
                <c:pt idx="0">
                  <c:v>-1.1718033007742557</c:v>
                </c:pt>
                <c:pt idx="1">
                  <c:v>-0.52810622258775097</c:v>
                </c:pt>
                <c:pt idx="2">
                  <c:v>0.25716986051552071</c:v>
                </c:pt>
                <c:pt idx="3">
                  <c:v>0.91298371467654016</c:v>
                </c:pt>
                <c:pt idx="4">
                  <c:v>2.1932449531724547</c:v>
                </c:pt>
                <c:pt idx="5">
                  <c:v>3.3538103369735293</c:v>
                </c:pt>
                <c:pt idx="6">
                  <c:v>5.1901393242579994</c:v>
                </c:pt>
                <c:pt idx="7">
                  <c:v>2.4273650961196283</c:v>
                </c:pt>
                <c:pt idx="8">
                  <c:v>0.86161120000198721</c:v>
                </c:pt>
                <c:pt idx="9">
                  <c:v>4.7008362978028524E-2</c:v>
                </c:pt>
                <c:pt idx="10">
                  <c:v>-0.39793868868045157</c:v>
                </c:pt>
                <c:pt idx="11">
                  <c:v>-1.1126955006180335</c:v>
                </c:pt>
              </c:numCache>
            </c:numRef>
          </c:yVal>
          <c:smooth val="1"/>
          <c:extLst>
            <c:ext xmlns:c16="http://schemas.microsoft.com/office/drawing/2014/chart" uri="{C3380CC4-5D6E-409C-BE32-E72D297353CC}">
              <c16:uniqueId val="{00000000-D55C-4B6F-939A-12923272521C}"/>
            </c:ext>
          </c:extLst>
        </c:ser>
        <c:ser>
          <c:idx val="1"/>
          <c:order val="1"/>
          <c:tx>
            <c:v>Post-collapse morphology</c:v>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'Forward collapse simulation'!$AB$1175:$AB$1186</c:f>
              <c:numCache>
                <c:formatCode>#,##0.00</c:formatCode>
                <c:ptCount val="12"/>
                <c:pt idx="0">
                  <c:v>-0.26773312139994793</c:v>
                </c:pt>
                <c:pt idx="1">
                  <c:v>-0.60091914403195457</c:v>
                </c:pt>
                <c:pt idx="2">
                  <c:v>-0.65319802727995713</c:v>
                </c:pt>
                <c:pt idx="3">
                  <c:v>-1.1032156347402922</c:v>
                </c:pt>
                <c:pt idx="4">
                  <c:v>-0.7024852848163845</c:v>
                </c:pt>
                <c:pt idx="5">
                  <c:v>0.23452126472774903</c:v>
                </c:pt>
                <c:pt idx="6">
                  <c:v>0.92543924424605806</c:v>
                </c:pt>
                <c:pt idx="7">
                  <c:v>0.62685539811040081</c:v>
                </c:pt>
                <c:pt idx="8">
                  <c:v>0.69821711525222274</c:v>
                </c:pt>
                <c:pt idx="9">
                  <c:v>0.55400921816349402</c:v>
                </c:pt>
                <c:pt idx="10">
                  <c:v>0.36502712235022028</c:v>
                </c:pt>
                <c:pt idx="11">
                  <c:v>0.19699929671037864</c:v>
                </c:pt>
              </c:numCache>
            </c:numRef>
          </c:xVal>
          <c:yVal>
            <c:numRef>
              <c:f>'Forward collapse simulation'!$AC$1175:$AC$1186</c:f>
              <c:numCache>
                <c:formatCode>0.00</c:formatCode>
                <c:ptCount val="12"/>
                <c:pt idx="0">
                  <c:v>-1.1718033007742557</c:v>
                </c:pt>
                <c:pt idx="1">
                  <c:v>-0.52810622258775097</c:v>
                </c:pt>
                <c:pt idx="2">
                  <c:v>4.4161215985977043</c:v>
                </c:pt>
                <c:pt idx="3">
                  <c:v>6.9806474163616894</c:v>
                </c:pt>
                <c:pt idx="4">
                  <c:v>11.987042110181536</c:v>
                </c:pt>
                <c:pt idx="5">
                  <c:v>16.525372416985739</c:v>
                </c:pt>
                <c:pt idx="6">
                  <c:v>23.706240994127992</c:v>
                </c:pt>
                <c:pt idx="7">
                  <c:v>12.902556699019735</c:v>
                </c:pt>
                <c:pt idx="8">
                  <c:v>6.7797578813656774</c:v>
                </c:pt>
                <c:pt idx="9">
                  <c:v>3.5942960410630338</c:v>
                </c:pt>
                <c:pt idx="10">
                  <c:v>-0.39793868868045157</c:v>
                </c:pt>
                <c:pt idx="11">
                  <c:v>-1.1126955006180335</c:v>
                </c:pt>
              </c:numCache>
            </c:numRef>
          </c:yVal>
          <c:smooth val="1"/>
          <c:extLst>
            <c:ext xmlns:c16="http://schemas.microsoft.com/office/drawing/2014/chart" uri="{C3380CC4-5D6E-409C-BE32-E72D297353CC}">
              <c16:uniqueId val="{00000001-D55C-4B6F-939A-12923272521C}"/>
            </c:ext>
          </c:extLst>
        </c:ser>
        <c:dLbls>
          <c:showLegendKey val="0"/>
          <c:showVal val="0"/>
          <c:showCatName val="0"/>
          <c:showSerName val="0"/>
          <c:showPercent val="0"/>
          <c:showBubbleSize val="0"/>
        </c:dLbls>
        <c:axId val="833018048"/>
        <c:axId val="833019360"/>
      </c:scatterChart>
      <c:valAx>
        <c:axId val="833018048"/>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9360"/>
        <c:crosses val="autoZero"/>
        <c:crossBetween val="midCat"/>
      </c:valAx>
      <c:valAx>
        <c:axId val="833019360"/>
        <c:scaling>
          <c:orientation val="minMax"/>
          <c:min val="-2"/>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804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0"/>
          <c:order val="0"/>
          <c:tx>
            <c:strRef>
              <c:f>'Forward collapse simulation'!$B$64</c:f>
              <c:strCache>
                <c:ptCount val="1"/>
                <c:pt idx="0">
                  <c:v>1.31</c:v>
                </c:pt>
              </c:strCache>
            </c:strRef>
          </c:tx>
          <c:spPr>
            <a:ln w="19050" cap="rnd">
              <a:solidFill>
                <a:schemeClr val="accent1"/>
              </a:solidFill>
              <a:round/>
            </a:ln>
            <a:effectLst/>
          </c:spPr>
          <c:marker>
            <c:symbol val="circle"/>
            <c:size val="3"/>
            <c:spPr>
              <a:solidFill>
                <a:schemeClr val="accent1"/>
              </a:solidFill>
              <a:ln w="9525">
                <a:solidFill>
                  <a:schemeClr val="accent1"/>
                </a:solidFill>
              </a:ln>
              <a:effectLst/>
            </c:spPr>
          </c:marker>
          <c:xVal>
            <c:numRef>
              <c:f>'Forward collapse simulation'!$M$60:$M$70</c:f>
              <c:numCache>
                <c:formatCode>0.00</c:formatCode>
                <c:ptCount val="11"/>
                <c:pt idx="0">
                  <c:v>-0.66558427480679472</c:v>
                </c:pt>
                <c:pt idx="1">
                  <c:v>-1.2384132822757743</c:v>
                </c:pt>
                <c:pt idx="2">
                  <c:v>-2.492553005999695</c:v>
                </c:pt>
                <c:pt idx="3">
                  <c:v>-1.1287015545300452</c:v>
                </c:pt>
                <c:pt idx="4">
                  <c:v>-0.66216413638386651</c:v>
                </c:pt>
                <c:pt idx="5">
                  <c:v>-0.27938582119408206</c:v>
                </c:pt>
                <c:pt idx="6">
                  <c:v>0.441087092591265</c:v>
                </c:pt>
                <c:pt idx="7">
                  <c:v>0.77609912497080302</c:v>
                </c:pt>
                <c:pt idx="8">
                  <c:v>1.1703673755922768</c:v>
                </c:pt>
                <c:pt idx="9">
                  <c:v>0.80495330778763641</c:v>
                </c:pt>
                <c:pt idx="10">
                  <c:v>0.53459482902675592</c:v>
                </c:pt>
              </c:numCache>
            </c:numRef>
          </c:xVal>
          <c:yVal>
            <c:numRef>
              <c:f>'Forward collapse simulation'!$N$60:$N$70</c:f>
              <c:numCache>
                <c:formatCode>0.00</c:formatCode>
                <c:ptCount val="11"/>
                <c:pt idx="0">
                  <c:v>-0.37305036272588354</c:v>
                </c:pt>
                <c:pt idx="1">
                  <c:v>-8.0084594541920864E-2</c:v>
                </c:pt>
                <c:pt idx="2">
                  <c:v>0.14895808901125623</c:v>
                </c:pt>
                <c:pt idx="3">
                  <c:v>0.47608591745761586</c:v>
                </c:pt>
                <c:pt idx="4">
                  <c:v>0.91072205226787395</c:v>
                </c:pt>
                <c:pt idx="5">
                  <c:v>1.2317112335753491</c:v>
                </c:pt>
                <c:pt idx="6">
                  <c:v>1.1342535769171658</c:v>
                </c:pt>
                <c:pt idx="7">
                  <c:v>0.6447876768514994</c:v>
                </c:pt>
                <c:pt idx="8">
                  <c:v>0.11496175950831054</c:v>
                </c:pt>
                <c:pt idx="9">
                  <c:v>-0.19399528932874305</c:v>
                </c:pt>
                <c:pt idx="10">
                  <c:v>-0.42829121958995808</c:v>
                </c:pt>
              </c:numCache>
            </c:numRef>
          </c:yVal>
          <c:smooth val="1"/>
          <c:extLst>
            <c:ext xmlns:c16="http://schemas.microsoft.com/office/drawing/2014/chart" uri="{C3380CC4-5D6E-409C-BE32-E72D297353CC}">
              <c16:uniqueId val="{00000000-D3B9-4462-B72D-045BCB9D0B28}"/>
            </c:ext>
          </c:extLst>
        </c:ser>
        <c:ser>
          <c:idx val="1"/>
          <c:order val="1"/>
          <c:tx>
            <c:v>Post-collapse morphology</c:v>
          </c:tx>
          <c:spPr>
            <a:ln w="19050" cap="rnd">
              <a:solidFill>
                <a:schemeClr val="accent2"/>
              </a:solidFill>
              <a:round/>
            </a:ln>
            <a:effectLst/>
          </c:spPr>
          <c:marker>
            <c:symbol val="circle"/>
            <c:size val="3"/>
            <c:spPr>
              <a:solidFill>
                <a:schemeClr val="accent2"/>
              </a:solidFill>
              <a:ln w="9525">
                <a:solidFill>
                  <a:schemeClr val="accent2"/>
                </a:solidFill>
              </a:ln>
              <a:effectLst/>
            </c:spPr>
          </c:marker>
          <c:xVal>
            <c:numRef>
              <c:f>'Forward collapse simulation'!$AB$60:$AB$70</c:f>
              <c:numCache>
                <c:formatCode>#,##0.00</c:formatCode>
                <c:ptCount val="11"/>
                <c:pt idx="0">
                  <c:v>-0.66558427480679472</c:v>
                </c:pt>
                <c:pt idx="1">
                  <c:v>-1.2384132822757743</c:v>
                </c:pt>
                <c:pt idx="2">
                  <c:v>-2.492553005999695</c:v>
                </c:pt>
                <c:pt idx="3">
                  <c:v>-1.1287015545300452</c:v>
                </c:pt>
                <c:pt idx="4">
                  <c:v>-0.66216413638386651</c:v>
                </c:pt>
                <c:pt idx="5">
                  <c:v>-0.27938582119408206</c:v>
                </c:pt>
                <c:pt idx="6">
                  <c:v>0.441087092591265</c:v>
                </c:pt>
                <c:pt idx="7">
                  <c:v>0.77609912497080302</c:v>
                </c:pt>
                <c:pt idx="8">
                  <c:v>1.1703673755922768</c:v>
                </c:pt>
                <c:pt idx="9">
                  <c:v>0.80495330778763641</c:v>
                </c:pt>
                <c:pt idx="10">
                  <c:v>0.53459482902675592</c:v>
                </c:pt>
              </c:numCache>
            </c:numRef>
          </c:xVal>
          <c:yVal>
            <c:numRef>
              <c:f>'Forward collapse simulation'!$AC$60:$AC$70</c:f>
              <c:numCache>
                <c:formatCode>0.00</c:formatCode>
                <c:ptCount val="11"/>
                <c:pt idx="0">
                  <c:v>-0.37305036272588354</c:v>
                </c:pt>
                <c:pt idx="1">
                  <c:v>-8.0084594541920864E-2</c:v>
                </c:pt>
                <c:pt idx="2">
                  <c:v>1.8290120468804614</c:v>
                </c:pt>
                <c:pt idx="3">
                  <c:v>3.1082283312527932</c:v>
                </c:pt>
                <c:pt idx="4">
                  <c:v>4.8078502315555927</c:v>
                </c:pt>
                <c:pt idx="5">
                  <c:v>6.0630616569669131</c:v>
                </c:pt>
                <c:pt idx="6">
                  <c:v>5.6819585816767031</c:v>
                </c:pt>
                <c:pt idx="7">
                  <c:v>3.7679277485840985</c:v>
                </c:pt>
                <c:pt idx="8">
                  <c:v>1.6960711762868534</c:v>
                </c:pt>
                <c:pt idx="9">
                  <c:v>-0.19399528932874305</c:v>
                </c:pt>
                <c:pt idx="10">
                  <c:v>-0.42829121958995808</c:v>
                </c:pt>
              </c:numCache>
            </c:numRef>
          </c:yVal>
          <c:smooth val="1"/>
          <c:extLst>
            <c:ext xmlns:c16="http://schemas.microsoft.com/office/drawing/2014/chart" uri="{C3380CC4-5D6E-409C-BE32-E72D297353CC}">
              <c16:uniqueId val="{00000001-D3B9-4462-B72D-045BCB9D0B28}"/>
            </c:ext>
          </c:extLst>
        </c:ser>
        <c:dLbls>
          <c:showLegendKey val="0"/>
          <c:showVal val="0"/>
          <c:showCatName val="0"/>
          <c:showSerName val="0"/>
          <c:showPercent val="0"/>
          <c:showBubbleSize val="0"/>
        </c:dLbls>
        <c:axId val="833018048"/>
        <c:axId val="833019360"/>
      </c:scatterChart>
      <c:valAx>
        <c:axId val="833018048"/>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9360"/>
        <c:crosses val="autoZero"/>
        <c:crossBetween val="midCat"/>
      </c:valAx>
      <c:valAx>
        <c:axId val="833019360"/>
        <c:scaling>
          <c:orientation val="minMax"/>
          <c:min val="-2"/>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804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0"/>
          <c:order val="0"/>
          <c:tx>
            <c:strRef>
              <c:f>'Forward collapse simulation'!$B$1209</c:f>
              <c:strCache>
                <c:ptCount val="1"/>
                <c:pt idx="0">
                  <c:v>1.76</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'Forward collapse simulation'!$M$1205:$M$1217</c:f>
              <c:numCache>
                <c:formatCode>0.00</c:formatCode>
                <c:ptCount val="13"/>
                <c:pt idx="0">
                  <c:v>-0.19990617577367265</c:v>
                </c:pt>
                <c:pt idx="1">
                  <c:v>-1.0380556190400834</c:v>
                </c:pt>
                <c:pt idx="2">
                  <c:v>-0.62298700983327782</c:v>
                </c:pt>
                <c:pt idx="3">
                  <c:v>-0.58985261356943408</c:v>
                </c:pt>
                <c:pt idx="4">
                  <c:v>-0.46013607772000897</c:v>
                </c:pt>
                <c:pt idx="5">
                  <c:v>0.75486687772900996</c:v>
                </c:pt>
                <c:pt idx="6">
                  <c:v>0.93155658893569648</c:v>
                </c:pt>
                <c:pt idx="7">
                  <c:v>1.0443003445659556</c:v>
                </c:pt>
                <c:pt idx="8">
                  <c:v>0.73388028770809643</c:v>
                </c:pt>
                <c:pt idx="9">
                  <c:v>0.54858644977698245</c:v>
                </c:pt>
                <c:pt idx="10">
                  <c:v>0.57820410237801911</c:v>
                </c:pt>
                <c:pt idx="11">
                  <c:v>0.38782471189168988</c:v>
                </c:pt>
                <c:pt idx="12">
                  <c:v>6.6761903689461388E-2</c:v>
                </c:pt>
              </c:numCache>
            </c:numRef>
          </c:xVal>
          <c:yVal>
            <c:numRef>
              <c:f>'Forward collapse simulation'!$N$1205:$N$1217</c:f>
              <c:numCache>
                <c:formatCode>0.00</c:formatCode>
                <c:ptCount val="13"/>
                <c:pt idx="0">
                  <c:v>-1.0796487951586597</c:v>
                </c:pt>
                <c:pt idx="1">
                  <c:v>-0.90778936531516463</c:v>
                </c:pt>
                <c:pt idx="2">
                  <c:v>-4.0231304964544311E-3</c:v>
                </c:pt>
                <c:pt idx="3">
                  <c:v>1.1898142267872358</c:v>
                </c:pt>
                <c:pt idx="4">
                  <c:v>4.6593345866100293</c:v>
                </c:pt>
                <c:pt idx="5">
                  <c:v>8.0607314802632928</c:v>
                </c:pt>
                <c:pt idx="6">
                  <c:v>5.3931374284001414</c:v>
                </c:pt>
                <c:pt idx="7">
                  <c:v>3.424300919945475</c:v>
                </c:pt>
                <c:pt idx="8">
                  <c:v>1.1497459385940365</c:v>
                </c:pt>
                <c:pt idx="9">
                  <c:v>0.16197810691907186</c:v>
                </c:pt>
                <c:pt idx="10">
                  <c:v>-0.4390398797298819</c:v>
                </c:pt>
                <c:pt idx="11">
                  <c:v>-1.1830540954859705</c:v>
                </c:pt>
                <c:pt idx="12">
                  <c:v>-1.1721001869361505</c:v>
                </c:pt>
              </c:numCache>
            </c:numRef>
          </c:yVal>
          <c:smooth val="1"/>
          <c:extLst>
            <c:ext xmlns:c16="http://schemas.microsoft.com/office/drawing/2014/chart" uri="{C3380CC4-5D6E-409C-BE32-E72D297353CC}">
              <c16:uniqueId val="{00000000-9513-464D-84A5-CC5507B61DFC}"/>
            </c:ext>
          </c:extLst>
        </c:ser>
        <c:ser>
          <c:idx val="1"/>
          <c:order val="1"/>
          <c:tx>
            <c:v>Post-collapse morphology</c:v>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'Forward collapse simulation'!$AB$1205:$AB$1217</c:f>
              <c:numCache>
                <c:formatCode>#,##0.00</c:formatCode>
                <c:ptCount val="13"/>
                <c:pt idx="0">
                  <c:v>-0.19990617577367265</c:v>
                </c:pt>
                <c:pt idx="1">
                  <c:v>-1.0380556190400834</c:v>
                </c:pt>
                <c:pt idx="2">
                  <c:v>-0.62298700983327782</c:v>
                </c:pt>
                <c:pt idx="3">
                  <c:v>-0.58985261356943408</c:v>
                </c:pt>
                <c:pt idx="4">
                  <c:v>-0.46013607772000897</c:v>
                </c:pt>
                <c:pt idx="5">
                  <c:v>0.75486687772900996</c:v>
                </c:pt>
                <c:pt idx="6">
                  <c:v>0.93155658893569648</c:v>
                </c:pt>
                <c:pt idx="7">
                  <c:v>1.0443003445659556</c:v>
                </c:pt>
                <c:pt idx="8">
                  <c:v>0.73388028770809643</c:v>
                </c:pt>
                <c:pt idx="9">
                  <c:v>0.54858644977698245</c:v>
                </c:pt>
                <c:pt idx="10">
                  <c:v>0.57820410237801911</c:v>
                </c:pt>
                <c:pt idx="11">
                  <c:v>0.38782471189168988</c:v>
                </c:pt>
                <c:pt idx="12">
                  <c:v>6.6761903689461388E-2</c:v>
                </c:pt>
              </c:numCache>
            </c:numRef>
          </c:xVal>
          <c:yVal>
            <c:numRef>
              <c:f>'Forward collapse simulation'!$AC$1205:$AC$1217</c:f>
              <c:numCache>
                <c:formatCode>0.00</c:formatCode>
                <c:ptCount val="13"/>
                <c:pt idx="0">
                  <c:v>-1.0796487951586597</c:v>
                </c:pt>
                <c:pt idx="1">
                  <c:v>-0.90778936531516463</c:v>
                </c:pt>
                <c:pt idx="2">
                  <c:v>-4.0231304964544311E-3</c:v>
                </c:pt>
                <c:pt idx="3">
                  <c:v>8.0959235229555198</c:v>
                </c:pt>
                <c:pt idx="4">
                  <c:v>21.663301646441667</c:v>
                </c:pt>
                <c:pt idx="5">
                  <c:v>34.964286514160399</c:v>
                </c:pt>
                <c:pt idx="6">
                  <c:v>24.532799326277626</c:v>
                </c:pt>
                <c:pt idx="7">
                  <c:v>16.833767009634006</c:v>
                </c:pt>
                <c:pt idx="8">
                  <c:v>7.9392385750955485</c:v>
                </c:pt>
                <c:pt idx="9">
                  <c:v>4.0766240691427011</c:v>
                </c:pt>
                <c:pt idx="10">
                  <c:v>-0.4390398797298819</c:v>
                </c:pt>
                <c:pt idx="11">
                  <c:v>-1.1830540954859705</c:v>
                </c:pt>
                <c:pt idx="12">
                  <c:v>-1.1721001869361505</c:v>
                </c:pt>
              </c:numCache>
            </c:numRef>
          </c:yVal>
          <c:smooth val="1"/>
          <c:extLst>
            <c:ext xmlns:c16="http://schemas.microsoft.com/office/drawing/2014/chart" uri="{C3380CC4-5D6E-409C-BE32-E72D297353CC}">
              <c16:uniqueId val="{00000001-9513-464D-84A5-CC5507B61DFC}"/>
            </c:ext>
          </c:extLst>
        </c:ser>
        <c:dLbls>
          <c:showLegendKey val="0"/>
          <c:showVal val="0"/>
          <c:showCatName val="0"/>
          <c:showSerName val="0"/>
          <c:showPercent val="0"/>
          <c:showBubbleSize val="0"/>
        </c:dLbls>
        <c:axId val="833018048"/>
        <c:axId val="833019360"/>
      </c:scatterChart>
      <c:valAx>
        <c:axId val="833018048"/>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9360"/>
        <c:crosses val="autoZero"/>
        <c:crossBetween val="midCat"/>
      </c:valAx>
      <c:valAx>
        <c:axId val="833019360"/>
        <c:scaling>
          <c:orientation val="minMax"/>
          <c:min val="-2"/>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804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0"/>
          <c:order val="0"/>
          <c:tx>
            <c:strRef>
              <c:f>'Forward collapse simulation'!$B$1221</c:f>
              <c:strCache>
                <c:ptCount val="1"/>
                <c:pt idx="0">
                  <c:v>1.78</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'Forward collapse simulation'!$M$1220:$M$1228</c:f>
              <c:numCache>
                <c:formatCode>0.00</c:formatCode>
                <c:ptCount val="9"/>
                <c:pt idx="0">
                  <c:v>-0.16829719517131667</c:v>
                </c:pt>
                <c:pt idx="1">
                  <c:v>-0.87223067214934769</c:v>
                </c:pt>
                <c:pt idx="2">
                  <c:v>-0.38596932631392905</c:v>
                </c:pt>
                <c:pt idx="3">
                  <c:v>-0.14074062181756511</c:v>
                </c:pt>
                <c:pt idx="4">
                  <c:v>0.4795902239737086</c:v>
                </c:pt>
                <c:pt idx="5">
                  <c:v>0.53541940681096634</c:v>
                </c:pt>
                <c:pt idx="6">
                  <c:v>0.33594278706989467</c:v>
                </c:pt>
                <c:pt idx="7">
                  <c:v>0.57888268664761811</c:v>
                </c:pt>
                <c:pt idx="8">
                  <c:v>0.11888082226400629</c:v>
                </c:pt>
              </c:numCache>
            </c:numRef>
          </c:xVal>
          <c:yVal>
            <c:numRef>
              <c:f>'Forward collapse simulation'!$N$1220:$N$1228</c:f>
              <c:numCache>
                <c:formatCode>0.00</c:formatCode>
                <c:ptCount val="9"/>
                <c:pt idx="0">
                  <c:v>-1.119419516578779</c:v>
                </c:pt>
                <c:pt idx="1">
                  <c:v>-0.19608583467934967</c:v>
                </c:pt>
                <c:pt idx="2">
                  <c:v>1.0065344897939523</c:v>
                </c:pt>
                <c:pt idx="3">
                  <c:v>1.8125440897728267</c:v>
                </c:pt>
                <c:pt idx="4">
                  <c:v>2.3138198324564616</c:v>
                </c:pt>
                <c:pt idx="5">
                  <c:v>1.1140116959934454</c:v>
                </c:pt>
                <c:pt idx="6">
                  <c:v>0.24704542864767079</c:v>
                </c:pt>
                <c:pt idx="7">
                  <c:v>-1.2714180410469389</c:v>
                </c:pt>
                <c:pt idx="8">
                  <c:v>-1.1368009280862827</c:v>
                </c:pt>
              </c:numCache>
            </c:numRef>
          </c:yVal>
          <c:smooth val="1"/>
          <c:extLst>
            <c:ext xmlns:c16="http://schemas.microsoft.com/office/drawing/2014/chart" uri="{C3380CC4-5D6E-409C-BE32-E72D297353CC}">
              <c16:uniqueId val="{00000000-F4B2-4977-A4D4-AFB110683B85}"/>
            </c:ext>
          </c:extLst>
        </c:ser>
        <c:ser>
          <c:idx val="1"/>
          <c:order val="1"/>
          <c:tx>
            <c:v>Post-collapse morphology</c:v>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'Forward collapse simulation'!$AB$1220:$AB$1228</c:f>
              <c:numCache>
                <c:formatCode>#,##0.00</c:formatCode>
                <c:ptCount val="9"/>
                <c:pt idx="0">
                  <c:v>-0.16829719517131667</c:v>
                </c:pt>
                <c:pt idx="1">
                  <c:v>-0.87223067214934769</c:v>
                </c:pt>
                <c:pt idx="2">
                  <c:v>-0.38596932631392905</c:v>
                </c:pt>
                <c:pt idx="3">
                  <c:v>-0.14074062181756511</c:v>
                </c:pt>
                <c:pt idx="4">
                  <c:v>0.4795902239737086</c:v>
                </c:pt>
                <c:pt idx="5">
                  <c:v>0.53541940681096634</c:v>
                </c:pt>
                <c:pt idx="6">
                  <c:v>0.33594278706989467</c:v>
                </c:pt>
                <c:pt idx="7">
                  <c:v>0.57888268664761811</c:v>
                </c:pt>
                <c:pt idx="8">
                  <c:v>0.11888082226400629</c:v>
                </c:pt>
              </c:numCache>
            </c:numRef>
          </c:xVal>
          <c:yVal>
            <c:numRef>
              <c:f>'Forward collapse simulation'!$AC$1220:$AC$1228</c:f>
              <c:numCache>
                <c:formatCode>0.00</c:formatCode>
                <c:ptCount val="9"/>
                <c:pt idx="0">
                  <c:v>-1.119419516578779</c:v>
                </c:pt>
                <c:pt idx="1">
                  <c:v>-0.19608583467934967</c:v>
                </c:pt>
                <c:pt idx="2">
                  <c:v>7.6363963332860969</c:v>
                </c:pt>
                <c:pt idx="3">
                  <c:v>10.78825476902438</c:v>
                </c:pt>
                <c:pt idx="4">
                  <c:v>12.748467374742475</c:v>
                </c:pt>
                <c:pt idx="5">
                  <c:v>8.0566803336482948</c:v>
                </c:pt>
                <c:pt idx="6">
                  <c:v>4.6664540344752652</c:v>
                </c:pt>
                <c:pt idx="7">
                  <c:v>-1.2714180410469389</c:v>
                </c:pt>
                <c:pt idx="8">
                  <c:v>-1.1368009280862827</c:v>
                </c:pt>
              </c:numCache>
            </c:numRef>
          </c:yVal>
          <c:smooth val="1"/>
          <c:extLst>
            <c:ext xmlns:c16="http://schemas.microsoft.com/office/drawing/2014/chart" uri="{C3380CC4-5D6E-409C-BE32-E72D297353CC}">
              <c16:uniqueId val="{00000001-F4B2-4977-A4D4-AFB110683B85}"/>
            </c:ext>
          </c:extLst>
        </c:ser>
        <c:dLbls>
          <c:showLegendKey val="0"/>
          <c:showVal val="0"/>
          <c:showCatName val="0"/>
          <c:showSerName val="0"/>
          <c:showPercent val="0"/>
          <c:showBubbleSize val="0"/>
        </c:dLbls>
        <c:axId val="833018048"/>
        <c:axId val="833019360"/>
      </c:scatterChart>
      <c:valAx>
        <c:axId val="833018048"/>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9360"/>
        <c:crosses val="autoZero"/>
        <c:crossBetween val="midCat"/>
      </c:valAx>
      <c:valAx>
        <c:axId val="833019360"/>
        <c:scaling>
          <c:orientation val="minMax"/>
          <c:min val="-2"/>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804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0"/>
          <c:order val="0"/>
          <c:tx>
            <c:strRef>
              <c:f>'Forward collapse simulation'!$B$1234</c:f>
              <c:strCache>
                <c:ptCount val="1"/>
                <c:pt idx="0">
                  <c:v>1.80</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'Forward collapse simulation'!$M$1231:$M$1239</c:f>
              <c:numCache>
                <c:formatCode>0.00</c:formatCode>
                <c:ptCount val="9"/>
                <c:pt idx="0">
                  <c:v>0.15230070051790734</c:v>
                </c:pt>
                <c:pt idx="1">
                  <c:v>1.5540818576204571</c:v>
                </c:pt>
                <c:pt idx="2">
                  <c:v>2.9084832230757729</c:v>
                </c:pt>
                <c:pt idx="3">
                  <c:v>3.1461774824853568</c:v>
                </c:pt>
                <c:pt idx="4">
                  <c:v>2.6901323369014833</c:v>
                </c:pt>
                <c:pt idx="5">
                  <c:v>1.6069589068253971</c:v>
                </c:pt>
                <c:pt idx="6">
                  <c:v>0.2271967491796926</c:v>
                </c:pt>
                <c:pt idx="7">
                  <c:v>1.267554612109306</c:v>
                </c:pt>
                <c:pt idx="8">
                  <c:v>-3.0184178663222454</c:v>
                </c:pt>
              </c:numCache>
            </c:numRef>
          </c:xVal>
          <c:yVal>
            <c:numRef>
              <c:f>'Forward collapse simulation'!$N$1231:$N$1239</c:f>
              <c:numCache>
                <c:formatCode>0.00</c:formatCode>
                <c:ptCount val="9"/>
                <c:pt idx="0">
                  <c:v>-0.36337376985929337</c:v>
                </c:pt>
                <c:pt idx="1">
                  <c:v>-0.26787791961068608</c:v>
                </c:pt>
                <c:pt idx="2">
                  <c:v>-5.4830111132122376E-2</c:v>
                </c:pt>
                <c:pt idx="3">
                  <c:v>7.1946151405772416E-2</c:v>
                </c:pt>
                <c:pt idx="4">
                  <c:v>0.28321901411622419</c:v>
                </c:pt>
                <c:pt idx="5">
                  <c:v>0.38312800964498078</c:v>
                </c:pt>
                <c:pt idx="6">
                  <c:v>0.54233351100792193</c:v>
                </c:pt>
                <c:pt idx="7">
                  <c:v>0.93315663493350731</c:v>
                </c:pt>
                <c:pt idx="8">
                  <c:v>0.1470971932657528</c:v>
                </c:pt>
              </c:numCache>
            </c:numRef>
          </c:yVal>
          <c:smooth val="1"/>
          <c:extLst>
            <c:ext xmlns:c16="http://schemas.microsoft.com/office/drawing/2014/chart" uri="{C3380CC4-5D6E-409C-BE32-E72D297353CC}">
              <c16:uniqueId val="{00000000-FE1E-47C5-8E5E-427646B4B6B6}"/>
            </c:ext>
          </c:extLst>
        </c:ser>
        <c:ser>
          <c:idx val="1"/>
          <c:order val="1"/>
          <c:tx>
            <c:v>Post-collapse morphology</c:v>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'Forward collapse simulation'!$AB$1231:$AB$1239</c:f>
              <c:numCache>
                <c:formatCode>#,##0.00</c:formatCode>
                <c:ptCount val="9"/>
                <c:pt idx="0">
                  <c:v>0.15230070051790734</c:v>
                </c:pt>
                <c:pt idx="1">
                  <c:v>1.5540818576204571</c:v>
                </c:pt>
                <c:pt idx="2">
                  <c:v>2.9084832230757729</c:v>
                </c:pt>
                <c:pt idx="3">
                  <c:v>3.1461774824853568</c:v>
                </c:pt>
                <c:pt idx="4">
                  <c:v>2.6901323369014833</c:v>
                </c:pt>
                <c:pt idx="5">
                  <c:v>1.6069589068253971</c:v>
                </c:pt>
                <c:pt idx="6">
                  <c:v>0.2271967491796926</c:v>
                </c:pt>
                <c:pt idx="7">
                  <c:v>1.267554612109306</c:v>
                </c:pt>
                <c:pt idx="8">
                  <c:v>-3.0184178663222454</c:v>
                </c:pt>
              </c:numCache>
            </c:numRef>
          </c:xVal>
          <c:yVal>
            <c:numRef>
              <c:f>'Forward collapse simulation'!$AC$1231:$AC$1239</c:f>
              <c:numCache>
                <c:formatCode>0.00</c:formatCode>
                <c:ptCount val="9"/>
                <c:pt idx="0">
                  <c:v>-0.36337376985929337</c:v>
                </c:pt>
                <c:pt idx="1">
                  <c:v>-0.26787791961068608</c:v>
                </c:pt>
                <c:pt idx="2">
                  <c:v>-5.4830111132122376E-2</c:v>
                </c:pt>
                <c:pt idx="3">
                  <c:v>1.3389220416548442</c:v>
                </c:pt>
                <c:pt idx="4">
                  <c:v>2.1650935346419837</c:v>
                </c:pt>
                <c:pt idx="5">
                  <c:v>2.5557824425305542</c:v>
                </c:pt>
                <c:pt idx="6">
                  <c:v>3.1783472389050407</c:v>
                </c:pt>
                <c:pt idx="7">
                  <c:v>4.7066406488827024</c:v>
                </c:pt>
                <c:pt idx="8">
                  <c:v>1.6327962650476031</c:v>
                </c:pt>
              </c:numCache>
            </c:numRef>
          </c:yVal>
          <c:smooth val="1"/>
          <c:extLst>
            <c:ext xmlns:c16="http://schemas.microsoft.com/office/drawing/2014/chart" uri="{C3380CC4-5D6E-409C-BE32-E72D297353CC}">
              <c16:uniqueId val="{00000001-FE1E-47C5-8E5E-427646B4B6B6}"/>
            </c:ext>
          </c:extLst>
        </c:ser>
        <c:dLbls>
          <c:showLegendKey val="0"/>
          <c:showVal val="0"/>
          <c:showCatName val="0"/>
          <c:showSerName val="0"/>
          <c:showPercent val="0"/>
          <c:showBubbleSize val="0"/>
        </c:dLbls>
        <c:axId val="833018048"/>
        <c:axId val="833019360"/>
      </c:scatterChart>
      <c:valAx>
        <c:axId val="833018048"/>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9360"/>
        <c:crosses val="autoZero"/>
        <c:crossBetween val="midCat"/>
      </c:valAx>
      <c:valAx>
        <c:axId val="833019360"/>
        <c:scaling>
          <c:orientation val="minMax"/>
          <c:min val="-2"/>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804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0"/>
          <c:order val="0"/>
          <c:tx>
            <c:strRef>
              <c:f>'Forward collapse simulation'!$B$1250</c:f>
              <c:strCache>
                <c:ptCount val="1"/>
                <c:pt idx="0">
                  <c:v>1.81</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'Forward collapse simulation'!$M$1241:$M$1249</c:f>
              <c:numCache>
                <c:formatCode>0.00</c:formatCode>
                <c:ptCount val="9"/>
                <c:pt idx="0">
                  <c:v>-0.85681555823178335</c:v>
                </c:pt>
                <c:pt idx="1">
                  <c:v>-0.2569504187915761</c:v>
                </c:pt>
                <c:pt idx="2">
                  <c:v>0.98744165388996541</c:v>
                </c:pt>
                <c:pt idx="3">
                  <c:v>0.82274632761044508</c:v>
                </c:pt>
                <c:pt idx="4">
                  <c:v>0.48420238853145664</c:v>
                </c:pt>
                <c:pt idx="5">
                  <c:v>0.59639014773056642</c:v>
                </c:pt>
                <c:pt idx="6">
                  <c:v>0.44262333341744858</c:v>
                </c:pt>
                <c:pt idx="7">
                  <c:v>-0.19727888138139396</c:v>
                </c:pt>
                <c:pt idx="8">
                  <c:v>-0.40357249281362906</c:v>
                </c:pt>
              </c:numCache>
            </c:numRef>
          </c:xVal>
          <c:yVal>
            <c:numRef>
              <c:f>'Forward collapse simulation'!$N$1241:$N$1249</c:f>
              <c:numCache>
                <c:formatCode>0.00</c:formatCode>
                <c:ptCount val="9"/>
                <c:pt idx="0">
                  <c:v>-0.83729988604558958</c:v>
                </c:pt>
                <c:pt idx="1">
                  <c:v>1.8855729851381604</c:v>
                </c:pt>
                <c:pt idx="2">
                  <c:v>4.3462406721398956</c:v>
                </c:pt>
                <c:pt idx="3">
                  <c:v>2.2194092638365563</c:v>
                </c:pt>
                <c:pt idx="4">
                  <c:v>0.39518735675680761</c:v>
                </c:pt>
                <c:pt idx="5">
                  <c:v>2.6977614607541993E-2</c:v>
                </c:pt>
                <c:pt idx="6">
                  <c:v>-0.16101423761402636</c:v>
                </c:pt>
                <c:pt idx="7">
                  <c:v>-1.1968500503241439</c:v>
                </c:pt>
                <c:pt idx="8">
                  <c:v>-1.1396535627304438</c:v>
                </c:pt>
              </c:numCache>
            </c:numRef>
          </c:yVal>
          <c:smooth val="1"/>
          <c:extLst>
            <c:ext xmlns:c16="http://schemas.microsoft.com/office/drawing/2014/chart" uri="{C3380CC4-5D6E-409C-BE32-E72D297353CC}">
              <c16:uniqueId val="{00000000-9A53-4382-9B4C-98AD5B4870B0}"/>
            </c:ext>
          </c:extLst>
        </c:ser>
        <c:ser>
          <c:idx val="1"/>
          <c:order val="1"/>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'Forward collapse simulation'!$AB$1241:$AB$1249</c:f>
              <c:numCache>
                <c:formatCode>#,##0.00</c:formatCode>
                <c:ptCount val="9"/>
                <c:pt idx="0">
                  <c:v>-0.85681555823178335</c:v>
                </c:pt>
                <c:pt idx="1">
                  <c:v>-0.2569504187915761</c:v>
                </c:pt>
                <c:pt idx="2">
                  <c:v>0.98744165388996541</c:v>
                </c:pt>
                <c:pt idx="3">
                  <c:v>0.82274632761044508</c:v>
                </c:pt>
                <c:pt idx="4">
                  <c:v>0.48420238853145664</c:v>
                </c:pt>
                <c:pt idx="5">
                  <c:v>0.59639014773056642</c:v>
                </c:pt>
                <c:pt idx="6">
                  <c:v>0.44262333341744858</c:v>
                </c:pt>
                <c:pt idx="7">
                  <c:v>-0.19727888138139396</c:v>
                </c:pt>
                <c:pt idx="8">
                  <c:v>-0.40357249281362906</c:v>
                </c:pt>
              </c:numCache>
            </c:numRef>
          </c:xVal>
          <c:yVal>
            <c:numRef>
              <c:f>'Forward collapse simulation'!$AC$1241:$AC$1249</c:f>
              <c:numCache>
                <c:formatCode>0.00</c:formatCode>
                <c:ptCount val="9"/>
                <c:pt idx="0">
                  <c:v>-0.83729988604558958</c:v>
                </c:pt>
                <c:pt idx="1">
                  <c:v>10.856804207752328</c:v>
                </c:pt>
                <c:pt idx="2">
                  <c:v>20.479116655430754</c:v>
                </c:pt>
                <c:pt idx="3">
                  <c:v>12.162253536393816</c:v>
                </c:pt>
                <c:pt idx="4">
                  <c:v>5.02872906393271</c:v>
                </c:pt>
                <c:pt idx="5">
                  <c:v>3.5888641020952838</c:v>
                </c:pt>
                <c:pt idx="6">
                  <c:v>-0.16101423761402636</c:v>
                </c:pt>
                <c:pt idx="7">
                  <c:v>-1.1968500503241439</c:v>
                </c:pt>
                <c:pt idx="8">
                  <c:v>-1.1396535627304438</c:v>
                </c:pt>
              </c:numCache>
            </c:numRef>
          </c:yVal>
          <c:smooth val="1"/>
          <c:extLst>
            <c:ext xmlns:c16="http://schemas.microsoft.com/office/drawing/2014/chart" uri="{C3380CC4-5D6E-409C-BE32-E72D297353CC}">
              <c16:uniqueId val="{00000001-9A53-4382-9B4C-98AD5B4870B0}"/>
            </c:ext>
          </c:extLst>
        </c:ser>
        <c:dLbls>
          <c:showLegendKey val="0"/>
          <c:showVal val="0"/>
          <c:showCatName val="0"/>
          <c:showSerName val="0"/>
          <c:showPercent val="0"/>
          <c:showBubbleSize val="0"/>
        </c:dLbls>
        <c:axId val="833018048"/>
        <c:axId val="833019360"/>
      </c:scatterChart>
      <c:valAx>
        <c:axId val="833018048"/>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9360"/>
        <c:crosses val="autoZero"/>
        <c:crossBetween val="midCat"/>
      </c:valAx>
      <c:valAx>
        <c:axId val="833019360"/>
        <c:scaling>
          <c:orientation val="minMax"/>
          <c:min val="-2"/>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804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0"/>
          <c:order val="0"/>
          <c:tx>
            <c:strRef>
              <c:f>'Forward collapse simulation'!$B$1255</c:f>
              <c:strCache>
                <c:ptCount val="1"/>
                <c:pt idx="0">
                  <c:v>1.82</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'Forward collapse simulation'!$M$1251:$M$1261</c:f>
              <c:numCache>
                <c:formatCode>0.00</c:formatCode>
                <c:ptCount val="11"/>
                <c:pt idx="0">
                  <c:v>0.6022507746052157</c:v>
                </c:pt>
                <c:pt idx="1">
                  <c:v>0.50467899868376409</c:v>
                </c:pt>
                <c:pt idx="2">
                  <c:v>0.79212709596991748</c:v>
                </c:pt>
                <c:pt idx="3">
                  <c:v>1.938055408065799</c:v>
                </c:pt>
                <c:pt idx="4">
                  <c:v>1.49512148196925</c:v>
                </c:pt>
                <c:pt idx="5">
                  <c:v>0.38580026494232034</c:v>
                </c:pt>
                <c:pt idx="6">
                  <c:v>-0.1093618691708703</c:v>
                </c:pt>
                <c:pt idx="7">
                  <c:v>-0.6049797688290981</c:v>
                </c:pt>
                <c:pt idx="8">
                  <c:v>-0.5255475183137599</c:v>
                </c:pt>
                <c:pt idx="9">
                  <c:v>-0.86047229955714555</c:v>
                </c:pt>
                <c:pt idx="10">
                  <c:v>-0.38297068185992666</c:v>
                </c:pt>
              </c:numCache>
            </c:numRef>
          </c:xVal>
          <c:yVal>
            <c:numRef>
              <c:f>'Forward collapse simulation'!$N$1251:$N$1261</c:f>
              <c:numCache>
                <c:formatCode>0.00</c:formatCode>
                <c:ptCount val="11"/>
                <c:pt idx="0">
                  <c:v>-0.96793285122854344</c:v>
                </c:pt>
                <c:pt idx="1">
                  <c:v>-0.22607102487393946</c:v>
                </c:pt>
                <c:pt idx="2">
                  <c:v>0.60212927501514579</c:v>
                </c:pt>
                <c:pt idx="3">
                  <c:v>4.1828269430215386</c:v>
                </c:pt>
                <c:pt idx="4">
                  <c:v>4.3079242976350072</c:v>
                </c:pt>
                <c:pt idx="5">
                  <c:v>2.2785695415260943</c:v>
                </c:pt>
                <c:pt idx="6">
                  <c:v>1.0493164353861295</c:v>
                </c:pt>
                <c:pt idx="7">
                  <c:v>0.2760878108636653</c:v>
                </c:pt>
                <c:pt idx="8">
                  <c:v>-0.26593383762554218</c:v>
                </c:pt>
                <c:pt idx="9">
                  <c:v>-1.1270809295231812</c:v>
                </c:pt>
                <c:pt idx="10">
                  <c:v>-1.1751720966887116</c:v>
                </c:pt>
              </c:numCache>
            </c:numRef>
          </c:yVal>
          <c:smooth val="1"/>
          <c:extLst>
            <c:ext xmlns:c16="http://schemas.microsoft.com/office/drawing/2014/chart" uri="{C3380CC4-5D6E-409C-BE32-E72D297353CC}">
              <c16:uniqueId val="{00000000-03EA-4AAF-AF37-65D5097BE0F6}"/>
            </c:ext>
          </c:extLst>
        </c:ser>
        <c:ser>
          <c:idx val="1"/>
          <c:order val="1"/>
          <c:tx>
            <c:v>Post-collapse morphology</c:v>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'Forward collapse simulation'!$AB$1251:$AB$1261</c:f>
              <c:numCache>
                <c:formatCode>#,##0.00</c:formatCode>
                <c:ptCount val="11"/>
                <c:pt idx="0">
                  <c:v>0.6022507746052157</c:v>
                </c:pt>
                <c:pt idx="1">
                  <c:v>0.50467899868376409</c:v>
                </c:pt>
                <c:pt idx="2">
                  <c:v>0.79212709596991748</c:v>
                </c:pt>
                <c:pt idx="3">
                  <c:v>1.938055408065799</c:v>
                </c:pt>
                <c:pt idx="4">
                  <c:v>1.49512148196925</c:v>
                </c:pt>
                <c:pt idx="5">
                  <c:v>0.38580026494232034</c:v>
                </c:pt>
                <c:pt idx="6">
                  <c:v>-0.1093618691708703</c:v>
                </c:pt>
                <c:pt idx="7">
                  <c:v>-0.6049797688290981</c:v>
                </c:pt>
                <c:pt idx="8">
                  <c:v>-0.5255475183137599</c:v>
                </c:pt>
                <c:pt idx="9">
                  <c:v>-0.86047229955714555</c:v>
                </c:pt>
                <c:pt idx="10">
                  <c:v>-0.38297068185992666</c:v>
                </c:pt>
              </c:numCache>
            </c:numRef>
          </c:xVal>
          <c:yVal>
            <c:numRef>
              <c:f>'Forward collapse simulation'!$AC$1251:$AC$1261</c:f>
              <c:numCache>
                <c:formatCode>0.00</c:formatCode>
                <c:ptCount val="11"/>
                <c:pt idx="0">
                  <c:v>-0.96793285122854344</c:v>
                </c:pt>
                <c:pt idx="1">
                  <c:v>-0.22607102487393946</c:v>
                </c:pt>
                <c:pt idx="2">
                  <c:v>5.7748720732577148</c:v>
                </c:pt>
                <c:pt idx="3">
                  <c:v>19.777003252625995</c:v>
                </c:pt>
                <c:pt idx="4">
                  <c:v>20.266189922905525</c:v>
                </c:pt>
                <c:pt idx="5">
                  <c:v>12.330504160210975</c:v>
                </c:pt>
                <c:pt idx="6">
                  <c:v>7.5235741033651422</c:v>
                </c:pt>
                <c:pt idx="7">
                  <c:v>4.4999039597101351</c:v>
                </c:pt>
                <c:pt idx="8">
                  <c:v>-0.26593383762554218</c:v>
                </c:pt>
                <c:pt idx="9">
                  <c:v>-1.1270809295231812</c:v>
                </c:pt>
                <c:pt idx="10">
                  <c:v>-1.1751720966887116</c:v>
                </c:pt>
              </c:numCache>
            </c:numRef>
          </c:yVal>
          <c:smooth val="1"/>
          <c:extLst>
            <c:ext xmlns:c16="http://schemas.microsoft.com/office/drawing/2014/chart" uri="{C3380CC4-5D6E-409C-BE32-E72D297353CC}">
              <c16:uniqueId val="{00000001-03EA-4AAF-AF37-65D5097BE0F6}"/>
            </c:ext>
          </c:extLst>
        </c:ser>
        <c:dLbls>
          <c:showLegendKey val="0"/>
          <c:showVal val="0"/>
          <c:showCatName val="0"/>
          <c:showSerName val="0"/>
          <c:showPercent val="0"/>
          <c:showBubbleSize val="0"/>
        </c:dLbls>
        <c:axId val="833018048"/>
        <c:axId val="833019360"/>
      </c:scatterChart>
      <c:valAx>
        <c:axId val="833018048"/>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9360"/>
        <c:crosses val="autoZero"/>
        <c:crossBetween val="midCat"/>
      </c:valAx>
      <c:valAx>
        <c:axId val="833019360"/>
        <c:scaling>
          <c:orientation val="minMax"/>
          <c:min val="-2"/>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804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0"/>
          <c:order val="0"/>
          <c:tx>
            <c:strRef>
              <c:f>'Forward collapse simulation'!$B$1294</c:f>
              <c:strCache>
                <c:ptCount val="1"/>
                <c:pt idx="0">
                  <c:v>1.86</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'Forward collapse simulation'!$M$1288:$M$1300</c:f>
              <c:numCache>
                <c:formatCode>0.00</c:formatCode>
                <c:ptCount val="13"/>
                <c:pt idx="0">
                  <c:v>-0.21739705836371595</c:v>
                </c:pt>
                <c:pt idx="1">
                  <c:v>-0.88858324457877902</c:v>
                </c:pt>
                <c:pt idx="2">
                  <c:v>-1.301461951222564</c:v>
                </c:pt>
                <c:pt idx="3">
                  <c:v>-1.5656395801093226</c:v>
                </c:pt>
                <c:pt idx="4">
                  <c:v>-0.29074637652615248</c:v>
                </c:pt>
                <c:pt idx="5">
                  <c:v>0.66038114448721263</c:v>
                </c:pt>
                <c:pt idx="6">
                  <c:v>1.2378750495328348</c:v>
                </c:pt>
                <c:pt idx="7">
                  <c:v>1.4342469008470842</c:v>
                </c:pt>
                <c:pt idx="8">
                  <c:v>1.7059919187293462</c:v>
                </c:pt>
                <c:pt idx="9">
                  <c:v>1.9235811140904457</c:v>
                </c:pt>
                <c:pt idx="10">
                  <c:v>2.8677756382670818</c:v>
                </c:pt>
                <c:pt idx="11">
                  <c:v>1.3142689730574693</c:v>
                </c:pt>
                <c:pt idx="12">
                  <c:v>0.20708954889032269</c:v>
                </c:pt>
              </c:numCache>
            </c:numRef>
          </c:xVal>
          <c:yVal>
            <c:numRef>
              <c:f>'Forward collapse simulation'!$N$1288:$N$1300</c:f>
              <c:numCache>
                <c:formatCode>0.00</c:formatCode>
                <c:ptCount val="13"/>
                <c:pt idx="0">
                  <c:v>-1.0609559458407323</c:v>
                </c:pt>
                <c:pt idx="1">
                  <c:v>-1.1559341752253238</c:v>
                </c:pt>
                <c:pt idx="2">
                  <c:v>9.6030149015590024E-2</c:v>
                </c:pt>
                <c:pt idx="3">
                  <c:v>3.147061757448542</c:v>
                </c:pt>
                <c:pt idx="4">
                  <c:v>3.2771277888628196</c:v>
                </c:pt>
                <c:pt idx="5">
                  <c:v>3.2199791527284396</c:v>
                </c:pt>
                <c:pt idx="6">
                  <c:v>4.7420951447376165</c:v>
                </c:pt>
                <c:pt idx="7">
                  <c:v>2.751644022654554</c:v>
                </c:pt>
                <c:pt idx="8">
                  <c:v>1.3859276940844223</c:v>
                </c:pt>
                <c:pt idx="9">
                  <c:v>-7.38965324934759E-2</c:v>
                </c:pt>
                <c:pt idx="10">
                  <c:v>-0.66999096155234095</c:v>
                </c:pt>
                <c:pt idx="11">
                  <c:v>-1.1372515405390597</c:v>
                </c:pt>
                <c:pt idx="12">
                  <c:v>-1.1108617910165073</c:v>
                </c:pt>
              </c:numCache>
            </c:numRef>
          </c:yVal>
          <c:smooth val="1"/>
          <c:extLst>
            <c:ext xmlns:c16="http://schemas.microsoft.com/office/drawing/2014/chart" uri="{C3380CC4-5D6E-409C-BE32-E72D297353CC}">
              <c16:uniqueId val="{00000000-13F2-43D8-9685-D7F55AAA2D8F}"/>
            </c:ext>
          </c:extLst>
        </c:ser>
        <c:ser>
          <c:idx val="1"/>
          <c:order val="1"/>
          <c:tx>
            <c:v>Post-collapse morphology</c:v>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'Forward collapse simulation'!$AB$1288:$AB$1300</c:f>
              <c:numCache>
                <c:formatCode>#,##0.00</c:formatCode>
                <c:ptCount val="13"/>
                <c:pt idx="0">
                  <c:v>-0.21739705836371595</c:v>
                </c:pt>
                <c:pt idx="1">
                  <c:v>-0.88858324457877902</c:v>
                </c:pt>
                <c:pt idx="2">
                  <c:v>-1.301461951222564</c:v>
                </c:pt>
                <c:pt idx="3">
                  <c:v>-1.5656395801093226</c:v>
                </c:pt>
                <c:pt idx="4">
                  <c:v>-0.29074637652615248</c:v>
                </c:pt>
                <c:pt idx="5">
                  <c:v>0.66038114448721263</c:v>
                </c:pt>
                <c:pt idx="6">
                  <c:v>1.2378750495328348</c:v>
                </c:pt>
                <c:pt idx="7">
                  <c:v>1.4342469008470842</c:v>
                </c:pt>
                <c:pt idx="8">
                  <c:v>1.7059919187293462</c:v>
                </c:pt>
                <c:pt idx="9">
                  <c:v>1.9235811140904457</c:v>
                </c:pt>
                <c:pt idx="10">
                  <c:v>2.8677756382670818</c:v>
                </c:pt>
                <c:pt idx="11">
                  <c:v>1.3142689730574693</c:v>
                </c:pt>
                <c:pt idx="12">
                  <c:v>0.20708954889032269</c:v>
                </c:pt>
              </c:numCache>
            </c:numRef>
          </c:xVal>
          <c:yVal>
            <c:numRef>
              <c:f>'Forward collapse simulation'!$AC$1288:$AC$1300</c:f>
              <c:numCache>
                <c:formatCode>0.00</c:formatCode>
                <c:ptCount val="13"/>
                <c:pt idx="0">
                  <c:v>-1.0609559458407323</c:v>
                </c:pt>
                <c:pt idx="1">
                  <c:v>-1.1559341752253238</c:v>
                </c:pt>
                <c:pt idx="2">
                  <c:v>3.7398069135973526</c:v>
                </c:pt>
                <c:pt idx="3">
                  <c:v>15.67070663612621</c:v>
                </c:pt>
                <c:pt idx="4">
                  <c:v>16.179323057477561</c:v>
                </c:pt>
                <c:pt idx="5">
                  <c:v>15.955846301250583</c:v>
                </c:pt>
                <c:pt idx="6">
                  <c:v>21.908001374480502</c:v>
                </c:pt>
                <c:pt idx="7">
                  <c:v>14.124446240364643</c:v>
                </c:pt>
                <c:pt idx="8">
                  <c:v>8.7838838808814419</c:v>
                </c:pt>
                <c:pt idx="9">
                  <c:v>-7.38965324934759E-2</c:v>
                </c:pt>
                <c:pt idx="10">
                  <c:v>-0.66999096155234095</c:v>
                </c:pt>
                <c:pt idx="11">
                  <c:v>-1.1372515405390597</c:v>
                </c:pt>
                <c:pt idx="12">
                  <c:v>-1.1108617910165073</c:v>
                </c:pt>
              </c:numCache>
            </c:numRef>
          </c:yVal>
          <c:smooth val="1"/>
          <c:extLst>
            <c:ext xmlns:c16="http://schemas.microsoft.com/office/drawing/2014/chart" uri="{C3380CC4-5D6E-409C-BE32-E72D297353CC}">
              <c16:uniqueId val="{00000001-13F2-43D8-9685-D7F55AAA2D8F}"/>
            </c:ext>
          </c:extLst>
        </c:ser>
        <c:dLbls>
          <c:showLegendKey val="0"/>
          <c:showVal val="0"/>
          <c:showCatName val="0"/>
          <c:showSerName val="0"/>
          <c:showPercent val="0"/>
          <c:showBubbleSize val="0"/>
        </c:dLbls>
        <c:axId val="833018048"/>
        <c:axId val="833019360"/>
      </c:scatterChart>
      <c:valAx>
        <c:axId val="833018048"/>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9360"/>
        <c:crosses val="autoZero"/>
        <c:crossBetween val="midCat"/>
      </c:valAx>
      <c:valAx>
        <c:axId val="833019360"/>
        <c:scaling>
          <c:orientation val="minMax"/>
          <c:min val="-2"/>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804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0"/>
          <c:order val="0"/>
          <c:tx>
            <c:strRef>
              <c:f>'Forward collapse simulation'!$B$1309</c:f>
              <c:strCache>
                <c:ptCount val="1"/>
                <c:pt idx="0">
                  <c:v>1.87</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'Forward collapse simulation'!$M$1302:$M$1313</c:f>
              <c:numCache>
                <c:formatCode>0.00</c:formatCode>
                <c:ptCount val="12"/>
                <c:pt idx="0">
                  <c:v>-0.21051096174925168</c:v>
                </c:pt>
                <c:pt idx="1">
                  <c:v>-0.75726082679126849</c:v>
                </c:pt>
                <c:pt idx="2">
                  <c:v>-0.90425568394425992</c:v>
                </c:pt>
                <c:pt idx="3">
                  <c:v>-0.67448907105306366</c:v>
                </c:pt>
                <c:pt idx="4">
                  <c:v>-0.18320148410989426</c:v>
                </c:pt>
                <c:pt idx="5">
                  <c:v>0.72922798868858718</c:v>
                </c:pt>
                <c:pt idx="6">
                  <c:v>1.4582605964859887</c:v>
                </c:pt>
                <c:pt idx="7">
                  <c:v>1.634962158288273</c:v>
                </c:pt>
                <c:pt idx="8">
                  <c:v>1.7674067176416821</c:v>
                </c:pt>
                <c:pt idx="9">
                  <c:v>1.6799342337453573</c:v>
                </c:pt>
                <c:pt idx="10">
                  <c:v>0.79858855130429107</c:v>
                </c:pt>
                <c:pt idx="11">
                  <c:v>0.17088535117093284</c:v>
                </c:pt>
              </c:numCache>
            </c:numRef>
          </c:xVal>
          <c:yVal>
            <c:numRef>
              <c:f>'Forward collapse simulation'!$N$1302:$N$1313</c:f>
              <c:numCache>
                <c:formatCode>0.00</c:formatCode>
                <c:ptCount val="12"/>
                <c:pt idx="0">
                  <c:v>-1.0103015069687886</c:v>
                </c:pt>
                <c:pt idx="1">
                  <c:v>-0.46187123769228627</c:v>
                </c:pt>
                <c:pt idx="2">
                  <c:v>0.41514655009345641</c:v>
                </c:pt>
                <c:pt idx="3">
                  <c:v>1.2188164312274328</c:v>
                </c:pt>
                <c:pt idx="4">
                  <c:v>1.4877628225694888</c:v>
                </c:pt>
                <c:pt idx="5">
                  <c:v>1.2102873793084012</c:v>
                </c:pt>
                <c:pt idx="6">
                  <c:v>1.9011291467799674</c:v>
                </c:pt>
                <c:pt idx="7">
                  <c:v>0.65691912817739806</c:v>
                </c:pt>
                <c:pt idx="8">
                  <c:v>-0.41291463335059381</c:v>
                </c:pt>
                <c:pt idx="9">
                  <c:v>-1.0038276596559785</c:v>
                </c:pt>
                <c:pt idx="10">
                  <c:v>-0.74626089655408956</c:v>
                </c:pt>
                <c:pt idx="11">
                  <c:v>-1.0825960450487464</c:v>
                </c:pt>
              </c:numCache>
            </c:numRef>
          </c:yVal>
          <c:smooth val="1"/>
          <c:extLst>
            <c:ext xmlns:c16="http://schemas.microsoft.com/office/drawing/2014/chart" uri="{C3380CC4-5D6E-409C-BE32-E72D297353CC}">
              <c16:uniqueId val="{00000000-A0D7-46E9-B87C-3CD1AA76A063}"/>
            </c:ext>
          </c:extLst>
        </c:ser>
        <c:ser>
          <c:idx val="1"/>
          <c:order val="1"/>
          <c:tx>
            <c:v>Post-collapse morphology</c:v>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'Forward collapse simulation'!$AB$1302:$AB$1313</c:f>
              <c:numCache>
                <c:formatCode>#,##0.00</c:formatCode>
                <c:ptCount val="12"/>
                <c:pt idx="0">
                  <c:v>-0.21051096174925168</c:v>
                </c:pt>
                <c:pt idx="1">
                  <c:v>-0.75726082679126849</c:v>
                </c:pt>
                <c:pt idx="2">
                  <c:v>-0.90425568394425992</c:v>
                </c:pt>
                <c:pt idx="3">
                  <c:v>-0.67448907105306366</c:v>
                </c:pt>
                <c:pt idx="4">
                  <c:v>-0.18320148410989426</c:v>
                </c:pt>
                <c:pt idx="5">
                  <c:v>0.72922798868858718</c:v>
                </c:pt>
                <c:pt idx="6">
                  <c:v>1.4582605964859887</c:v>
                </c:pt>
                <c:pt idx="7">
                  <c:v>1.634962158288273</c:v>
                </c:pt>
                <c:pt idx="8">
                  <c:v>1.7674067176416821</c:v>
                </c:pt>
                <c:pt idx="9">
                  <c:v>1.6799342337453573</c:v>
                </c:pt>
                <c:pt idx="10">
                  <c:v>0.79858855130429107</c:v>
                </c:pt>
                <c:pt idx="11">
                  <c:v>0.17088535117093284</c:v>
                </c:pt>
              </c:numCache>
            </c:numRef>
          </c:xVal>
          <c:yVal>
            <c:numRef>
              <c:f>'Forward collapse simulation'!$AC$1302:$AC$1313</c:f>
              <c:numCache>
                <c:formatCode>0.00</c:formatCode>
                <c:ptCount val="12"/>
                <c:pt idx="0">
                  <c:v>-1.0103015069687886</c:v>
                </c:pt>
                <c:pt idx="1">
                  <c:v>-0.46187123769228627</c:v>
                </c:pt>
                <c:pt idx="2">
                  <c:v>4.7742481329700155</c:v>
                </c:pt>
                <c:pt idx="3">
                  <c:v>7.9169572203894463</c:v>
                </c:pt>
                <c:pt idx="4">
                  <c:v>8.9686580342942026</c:v>
                </c:pt>
                <c:pt idx="5">
                  <c:v>7.8836048084075587</c:v>
                </c:pt>
                <c:pt idx="6">
                  <c:v>10.585105451356073</c:v>
                </c:pt>
                <c:pt idx="7">
                  <c:v>5.7196871696564742</c:v>
                </c:pt>
                <c:pt idx="8">
                  <c:v>-0.41291463335059381</c:v>
                </c:pt>
                <c:pt idx="9">
                  <c:v>-1.0038276596559785</c:v>
                </c:pt>
                <c:pt idx="10">
                  <c:v>-0.74626089655408956</c:v>
                </c:pt>
                <c:pt idx="11">
                  <c:v>-1.0825960450487464</c:v>
                </c:pt>
              </c:numCache>
            </c:numRef>
          </c:yVal>
          <c:smooth val="1"/>
          <c:extLst>
            <c:ext xmlns:c16="http://schemas.microsoft.com/office/drawing/2014/chart" uri="{C3380CC4-5D6E-409C-BE32-E72D297353CC}">
              <c16:uniqueId val="{00000001-A0D7-46E9-B87C-3CD1AA76A063}"/>
            </c:ext>
          </c:extLst>
        </c:ser>
        <c:dLbls>
          <c:showLegendKey val="0"/>
          <c:showVal val="0"/>
          <c:showCatName val="0"/>
          <c:showSerName val="0"/>
          <c:showPercent val="0"/>
          <c:showBubbleSize val="0"/>
        </c:dLbls>
        <c:axId val="833018048"/>
        <c:axId val="833019360"/>
      </c:scatterChart>
      <c:valAx>
        <c:axId val="833018048"/>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9360"/>
        <c:crosses val="autoZero"/>
        <c:crossBetween val="midCat"/>
      </c:valAx>
      <c:valAx>
        <c:axId val="833019360"/>
        <c:scaling>
          <c:orientation val="minMax"/>
          <c:min val="-2"/>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804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0"/>
          <c:order val="0"/>
          <c:tx>
            <c:strRef>
              <c:f>'Forward collapse simulation'!$B$1320</c:f>
              <c:strCache>
                <c:ptCount val="1"/>
                <c:pt idx="0">
                  <c:v>1.88</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'Forward collapse simulation'!$M$1315:$M$1326</c:f>
              <c:numCache>
                <c:formatCode>0.00</c:formatCode>
                <c:ptCount val="12"/>
                <c:pt idx="0">
                  <c:v>-0.33564900773570394</c:v>
                </c:pt>
                <c:pt idx="1">
                  <c:v>-1.7161723699045435</c:v>
                </c:pt>
                <c:pt idx="2">
                  <c:v>-2.3718740090160368</c:v>
                </c:pt>
                <c:pt idx="3">
                  <c:v>-1.9011071038709171</c:v>
                </c:pt>
                <c:pt idx="4">
                  <c:v>-0.83820972082977796</c:v>
                </c:pt>
                <c:pt idx="5">
                  <c:v>-0.15832939150554506</c:v>
                </c:pt>
                <c:pt idx="6">
                  <c:v>-0.23021794438998688</c:v>
                </c:pt>
                <c:pt idx="7">
                  <c:v>-0.25780486723320772</c:v>
                </c:pt>
                <c:pt idx="8">
                  <c:v>0.36823472210407349</c:v>
                </c:pt>
                <c:pt idx="9">
                  <c:v>0.64178221887810316</c:v>
                </c:pt>
                <c:pt idx="10">
                  <c:v>0.73008268716621239</c:v>
                </c:pt>
                <c:pt idx="11">
                  <c:v>0.22543231813039147</c:v>
                </c:pt>
              </c:numCache>
            </c:numRef>
          </c:xVal>
          <c:yVal>
            <c:numRef>
              <c:f>'Forward collapse simulation'!$N$1315:$N$1326</c:f>
              <c:numCache>
                <c:formatCode>0.00</c:formatCode>
                <c:ptCount val="12"/>
                <c:pt idx="0">
                  <c:v>-0.95259631723308558</c:v>
                </c:pt>
                <c:pt idx="1">
                  <c:v>-0.77488153725341991</c:v>
                </c:pt>
                <c:pt idx="2">
                  <c:v>-0.12181414266904374</c:v>
                </c:pt>
                <c:pt idx="3">
                  <c:v>0.25399956616406688</c:v>
                </c:pt>
                <c:pt idx="4">
                  <c:v>0.4638625485059833</c:v>
                </c:pt>
                <c:pt idx="5">
                  <c:v>0.85343763907240688</c:v>
                </c:pt>
                <c:pt idx="6">
                  <c:v>3.9212477221008171</c:v>
                </c:pt>
                <c:pt idx="7">
                  <c:v>4.4174836332951894</c:v>
                </c:pt>
                <c:pt idx="8">
                  <c:v>1.2592645430714453</c:v>
                </c:pt>
                <c:pt idx="9">
                  <c:v>0.13092205135842655</c:v>
                </c:pt>
                <c:pt idx="10">
                  <c:v>-0.68919900602087525</c:v>
                </c:pt>
                <c:pt idx="11">
                  <c:v>-1.0019527283970826</c:v>
                </c:pt>
              </c:numCache>
            </c:numRef>
          </c:yVal>
          <c:smooth val="1"/>
          <c:extLst>
            <c:ext xmlns:c16="http://schemas.microsoft.com/office/drawing/2014/chart" uri="{C3380CC4-5D6E-409C-BE32-E72D297353CC}">
              <c16:uniqueId val="{00000000-87CA-4C61-B30C-1E3722F78742}"/>
            </c:ext>
          </c:extLst>
        </c:ser>
        <c:ser>
          <c:idx val="1"/>
          <c:order val="1"/>
          <c:tx>
            <c:v>Post-collapse morphology</c:v>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'Forward collapse simulation'!$AB$1315:$AB$1326</c:f>
              <c:numCache>
                <c:formatCode>#,##0.00</c:formatCode>
                <c:ptCount val="12"/>
                <c:pt idx="0">
                  <c:v>-0.33564900773570394</c:v>
                </c:pt>
                <c:pt idx="1">
                  <c:v>-1.7161723699045435</c:v>
                </c:pt>
                <c:pt idx="2">
                  <c:v>-2.3718740090160368</c:v>
                </c:pt>
                <c:pt idx="3">
                  <c:v>-1.9011071038709171</c:v>
                </c:pt>
                <c:pt idx="4">
                  <c:v>-0.83820972082977796</c:v>
                </c:pt>
                <c:pt idx="5">
                  <c:v>-0.15832939150554506</c:v>
                </c:pt>
                <c:pt idx="6">
                  <c:v>-0.23021794438998688</c:v>
                </c:pt>
                <c:pt idx="7">
                  <c:v>-0.25780486723320772</c:v>
                </c:pt>
                <c:pt idx="8">
                  <c:v>0.36823472210407349</c:v>
                </c:pt>
                <c:pt idx="9">
                  <c:v>0.64178221887810316</c:v>
                </c:pt>
                <c:pt idx="10">
                  <c:v>0.73008268716621239</c:v>
                </c:pt>
                <c:pt idx="11">
                  <c:v>0.22543231813039147</c:v>
                </c:pt>
              </c:numCache>
            </c:numRef>
          </c:xVal>
          <c:yVal>
            <c:numRef>
              <c:f>'Forward collapse simulation'!$AC$1315:$AC$1326</c:f>
              <c:numCache>
                <c:formatCode>0.00</c:formatCode>
                <c:ptCount val="12"/>
                <c:pt idx="0">
                  <c:v>-0.95259631723308558</c:v>
                </c:pt>
                <c:pt idx="1">
                  <c:v>-0.77488153725341991</c:v>
                </c:pt>
                <c:pt idx="2">
                  <c:v>-0.12181414266904374</c:v>
                </c:pt>
                <c:pt idx="3">
                  <c:v>3.9093831100360683</c:v>
                </c:pt>
                <c:pt idx="4">
                  <c:v>4.7300413394925176</c:v>
                </c:pt>
                <c:pt idx="5">
                  <c:v>6.2534543802149498</c:v>
                </c:pt>
                <c:pt idx="6">
                  <c:v>18.249965451161867</c:v>
                </c:pt>
                <c:pt idx="7">
                  <c:v>20.190470059115977</c:v>
                </c:pt>
                <c:pt idx="8">
                  <c:v>7.8404192883902937</c:v>
                </c:pt>
                <c:pt idx="9">
                  <c:v>3.4280949178110278</c:v>
                </c:pt>
                <c:pt idx="10">
                  <c:v>-0.68919900602087525</c:v>
                </c:pt>
                <c:pt idx="11">
                  <c:v>-1.0019527283970826</c:v>
                </c:pt>
              </c:numCache>
            </c:numRef>
          </c:yVal>
          <c:smooth val="1"/>
          <c:extLst>
            <c:ext xmlns:c16="http://schemas.microsoft.com/office/drawing/2014/chart" uri="{C3380CC4-5D6E-409C-BE32-E72D297353CC}">
              <c16:uniqueId val="{00000001-87CA-4C61-B30C-1E3722F78742}"/>
            </c:ext>
          </c:extLst>
        </c:ser>
        <c:dLbls>
          <c:showLegendKey val="0"/>
          <c:showVal val="0"/>
          <c:showCatName val="0"/>
          <c:showSerName val="0"/>
          <c:showPercent val="0"/>
          <c:showBubbleSize val="0"/>
        </c:dLbls>
        <c:axId val="833018048"/>
        <c:axId val="833019360"/>
      </c:scatterChart>
      <c:valAx>
        <c:axId val="833018048"/>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9360"/>
        <c:crosses val="autoZero"/>
        <c:crossBetween val="midCat"/>
      </c:valAx>
      <c:valAx>
        <c:axId val="833019360"/>
        <c:scaling>
          <c:orientation val="minMax"/>
          <c:min val="-2"/>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804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0"/>
          <c:order val="0"/>
          <c:tx>
            <c:strRef>
              <c:f>'Forward collapse simulation'!$B$1332</c:f>
              <c:strCache>
                <c:ptCount val="1"/>
                <c:pt idx="0">
                  <c:v>1.89</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'Forward collapse simulation'!$M$1328:$M$1335</c:f>
              <c:numCache>
                <c:formatCode>0.00</c:formatCode>
                <c:ptCount val="8"/>
                <c:pt idx="0">
                  <c:v>-6.3044806293693981E-2</c:v>
                </c:pt>
                <c:pt idx="1">
                  <c:v>-0.40382580893584558</c:v>
                </c:pt>
                <c:pt idx="2">
                  <c:v>-0.25054498210682391</c:v>
                </c:pt>
                <c:pt idx="3">
                  <c:v>-0.23049257741311097</c:v>
                </c:pt>
                <c:pt idx="4">
                  <c:v>0.1372381431832127</c:v>
                </c:pt>
                <c:pt idx="5">
                  <c:v>0.30316188702465702</c:v>
                </c:pt>
                <c:pt idx="6">
                  <c:v>0.46317264864248808</c:v>
                </c:pt>
                <c:pt idx="7">
                  <c:v>0.43419276740050822</c:v>
                </c:pt>
              </c:numCache>
            </c:numRef>
          </c:xVal>
          <c:yVal>
            <c:numRef>
              <c:f>'Forward collapse simulation'!$N$1328:$N$1335</c:f>
              <c:numCache>
                <c:formatCode>0.00</c:formatCode>
                <c:ptCount val="8"/>
                <c:pt idx="0">
                  <c:v>-0.18874944344127378</c:v>
                </c:pt>
                <c:pt idx="1">
                  <c:v>-0.32121755250501166</c:v>
                </c:pt>
                <c:pt idx="2">
                  <c:v>2.7040930847352228E-2</c:v>
                </c:pt>
                <c:pt idx="3">
                  <c:v>2.5084326125605729</c:v>
                </c:pt>
                <c:pt idx="4">
                  <c:v>1.1458104956997137</c:v>
                </c:pt>
                <c:pt idx="5">
                  <c:v>0.22911322584182939</c:v>
                </c:pt>
                <c:pt idx="6">
                  <c:v>-0.29099844939363906</c:v>
                </c:pt>
                <c:pt idx="7">
                  <c:v>-0.86292099333431915</c:v>
                </c:pt>
              </c:numCache>
            </c:numRef>
          </c:yVal>
          <c:smooth val="1"/>
          <c:extLst>
            <c:ext xmlns:c16="http://schemas.microsoft.com/office/drawing/2014/chart" uri="{C3380CC4-5D6E-409C-BE32-E72D297353CC}">
              <c16:uniqueId val="{00000000-62F0-4648-A13F-D7F3DE244458}"/>
            </c:ext>
          </c:extLst>
        </c:ser>
        <c:ser>
          <c:idx val="1"/>
          <c:order val="1"/>
          <c:tx>
            <c:v>Post-collapse morphology</c:v>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'Forward collapse simulation'!$AB$1328:$AB$1335</c:f>
              <c:numCache>
                <c:formatCode>#,##0.00</c:formatCode>
                <c:ptCount val="8"/>
                <c:pt idx="0">
                  <c:v>-6.3044806293693981E-2</c:v>
                </c:pt>
                <c:pt idx="1">
                  <c:v>-0.40382580893584558</c:v>
                </c:pt>
                <c:pt idx="2">
                  <c:v>-0.25054498210682391</c:v>
                </c:pt>
                <c:pt idx="3">
                  <c:v>-0.23049257741311097</c:v>
                </c:pt>
                <c:pt idx="4">
                  <c:v>0.1372381431832127</c:v>
                </c:pt>
                <c:pt idx="5">
                  <c:v>0.30316188702465702</c:v>
                </c:pt>
                <c:pt idx="6">
                  <c:v>0.46317264864248808</c:v>
                </c:pt>
                <c:pt idx="7">
                  <c:v>0.43419276740050822</c:v>
                </c:pt>
              </c:numCache>
            </c:numRef>
          </c:xVal>
          <c:yVal>
            <c:numRef>
              <c:f>'Forward collapse simulation'!$AC$1328:$AC$1335</c:f>
              <c:numCache>
                <c:formatCode>0.00</c:formatCode>
                <c:ptCount val="8"/>
                <c:pt idx="0">
                  <c:v>-0.18874944344127378</c:v>
                </c:pt>
                <c:pt idx="1">
                  <c:v>-0.32121755250501166</c:v>
                </c:pt>
                <c:pt idx="2">
                  <c:v>2.7040930847352228E-2</c:v>
                </c:pt>
                <c:pt idx="3">
                  <c:v>2.5084326125605729</c:v>
                </c:pt>
                <c:pt idx="4">
                  <c:v>1.1458104956997137</c:v>
                </c:pt>
                <c:pt idx="5">
                  <c:v>0.22911322584182939</c:v>
                </c:pt>
                <c:pt idx="6">
                  <c:v>-0.29099844939363906</c:v>
                </c:pt>
                <c:pt idx="7">
                  <c:v>-0.86292099333431915</c:v>
                </c:pt>
              </c:numCache>
            </c:numRef>
          </c:yVal>
          <c:smooth val="1"/>
          <c:extLst>
            <c:ext xmlns:c16="http://schemas.microsoft.com/office/drawing/2014/chart" uri="{C3380CC4-5D6E-409C-BE32-E72D297353CC}">
              <c16:uniqueId val="{00000001-62F0-4648-A13F-D7F3DE244458}"/>
            </c:ext>
          </c:extLst>
        </c:ser>
        <c:dLbls>
          <c:showLegendKey val="0"/>
          <c:showVal val="0"/>
          <c:showCatName val="0"/>
          <c:showSerName val="0"/>
          <c:showPercent val="0"/>
          <c:showBubbleSize val="0"/>
        </c:dLbls>
        <c:axId val="833018048"/>
        <c:axId val="833019360"/>
      </c:scatterChart>
      <c:valAx>
        <c:axId val="833018048"/>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9360"/>
        <c:crosses val="autoZero"/>
        <c:crossBetween val="midCat"/>
      </c:valAx>
      <c:valAx>
        <c:axId val="833019360"/>
        <c:scaling>
          <c:orientation val="minMax"/>
          <c:min val="-2"/>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804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0"/>
          <c:order val="0"/>
          <c:tx>
            <c:strRef>
              <c:f>'Forward collapse simulation'!$B$1342</c:f>
              <c:strCache>
                <c:ptCount val="1"/>
                <c:pt idx="0">
                  <c:v>1.90</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'Forward collapse simulation'!$M$1337:$M$1349</c:f>
              <c:numCache>
                <c:formatCode>0.00</c:formatCode>
                <c:ptCount val="13"/>
                <c:pt idx="0">
                  <c:v>-0.3046411655603935</c:v>
                </c:pt>
                <c:pt idx="1">
                  <c:v>-1.7076563000661247</c:v>
                </c:pt>
                <c:pt idx="2">
                  <c:v>-2.0264214164247494</c:v>
                </c:pt>
                <c:pt idx="3">
                  <c:v>-2.0593219654770056</c:v>
                </c:pt>
                <c:pt idx="4">
                  <c:v>-2.1090173668246255</c:v>
                </c:pt>
                <c:pt idx="5">
                  <c:v>-0.96929806522992901</c:v>
                </c:pt>
                <c:pt idx="6">
                  <c:v>-0.65237800470873064</c:v>
                </c:pt>
                <c:pt idx="7">
                  <c:v>-0.46840428414732116</c:v>
                </c:pt>
                <c:pt idx="8">
                  <c:v>-0.37890735211556548</c:v>
                </c:pt>
                <c:pt idx="9">
                  <c:v>0.11430421953890718</c:v>
                </c:pt>
                <c:pt idx="10">
                  <c:v>0.40518269129139028</c:v>
                </c:pt>
                <c:pt idx="11">
                  <c:v>0.59236460204867114</c:v>
                </c:pt>
                <c:pt idx="12">
                  <c:v>0.29769754440251933</c:v>
                </c:pt>
              </c:numCache>
            </c:numRef>
          </c:xVal>
          <c:yVal>
            <c:numRef>
              <c:f>'Forward collapse simulation'!$N$1337:$N$1349</c:f>
              <c:numCache>
                <c:formatCode>0.00</c:formatCode>
                <c:ptCount val="13"/>
                <c:pt idx="0">
                  <c:v>-0.99333517014450101</c:v>
                </c:pt>
                <c:pt idx="1">
                  <c:v>-1.0256578185947172</c:v>
                </c:pt>
                <c:pt idx="2">
                  <c:v>-0.39206152968011704</c:v>
                </c:pt>
                <c:pt idx="3">
                  <c:v>0.17799450133058153</c:v>
                </c:pt>
                <c:pt idx="4">
                  <c:v>0.59003876688919665</c:v>
                </c:pt>
                <c:pt idx="5">
                  <c:v>0.49196571094082986</c:v>
                </c:pt>
                <c:pt idx="6">
                  <c:v>0.55110701226917402</c:v>
                </c:pt>
                <c:pt idx="7">
                  <c:v>1.5330382991277276</c:v>
                </c:pt>
                <c:pt idx="8">
                  <c:v>3.0162939542612173</c:v>
                </c:pt>
                <c:pt idx="9">
                  <c:v>1.390309154611161</c:v>
                </c:pt>
                <c:pt idx="10">
                  <c:v>0.36598222180574014</c:v>
                </c:pt>
                <c:pt idx="11">
                  <c:v>-0.65077198636674538</c:v>
                </c:pt>
                <c:pt idx="12">
                  <c:v>-1.1851836026779607</c:v>
                </c:pt>
              </c:numCache>
            </c:numRef>
          </c:yVal>
          <c:smooth val="1"/>
          <c:extLst>
            <c:ext xmlns:c16="http://schemas.microsoft.com/office/drawing/2014/chart" uri="{C3380CC4-5D6E-409C-BE32-E72D297353CC}">
              <c16:uniqueId val="{00000000-0323-4C92-9170-60A3BFB984C2}"/>
            </c:ext>
          </c:extLst>
        </c:ser>
        <c:ser>
          <c:idx val="1"/>
          <c:order val="1"/>
          <c:tx>
            <c:v>Post-collapse morphology</c:v>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'Forward collapse simulation'!$AB$1337:$AB$1349</c:f>
              <c:numCache>
                <c:formatCode>#,##0.00</c:formatCode>
                <c:ptCount val="13"/>
                <c:pt idx="0">
                  <c:v>-0.3046411655603935</c:v>
                </c:pt>
                <c:pt idx="1">
                  <c:v>-1.7076563000661247</c:v>
                </c:pt>
                <c:pt idx="2">
                  <c:v>-2.0264214164247494</c:v>
                </c:pt>
                <c:pt idx="3">
                  <c:v>-2.0593219654770056</c:v>
                </c:pt>
                <c:pt idx="4">
                  <c:v>-2.1090173668246255</c:v>
                </c:pt>
                <c:pt idx="5">
                  <c:v>-0.96929806522992901</c:v>
                </c:pt>
                <c:pt idx="6">
                  <c:v>-0.65237800470873064</c:v>
                </c:pt>
                <c:pt idx="7">
                  <c:v>-0.46840428414732116</c:v>
                </c:pt>
                <c:pt idx="8">
                  <c:v>-0.37890735211556548</c:v>
                </c:pt>
                <c:pt idx="9">
                  <c:v>0.11430421953890718</c:v>
                </c:pt>
                <c:pt idx="10">
                  <c:v>0.40518269129139028</c:v>
                </c:pt>
                <c:pt idx="11">
                  <c:v>0.59236460204867114</c:v>
                </c:pt>
                <c:pt idx="12">
                  <c:v>0.29769754440251933</c:v>
                </c:pt>
              </c:numCache>
            </c:numRef>
          </c:xVal>
          <c:yVal>
            <c:numRef>
              <c:f>'Forward collapse simulation'!$AC$1337:$AC$1349</c:f>
              <c:numCache>
                <c:formatCode>0.00</c:formatCode>
                <c:ptCount val="13"/>
                <c:pt idx="0">
                  <c:v>-0.99333517014450101</c:v>
                </c:pt>
                <c:pt idx="1">
                  <c:v>-1.0256578185947172</c:v>
                </c:pt>
                <c:pt idx="2">
                  <c:v>-0.39206152968011704</c:v>
                </c:pt>
                <c:pt idx="3">
                  <c:v>0.17799450133058153</c:v>
                </c:pt>
                <c:pt idx="4">
                  <c:v>0.59003876688919665</c:v>
                </c:pt>
                <c:pt idx="5">
                  <c:v>0.49196571094082986</c:v>
                </c:pt>
                <c:pt idx="6">
                  <c:v>0.55110701226917402</c:v>
                </c:pt>
                <c:pt idx="7">
                  <c:v>1.5330382991277276</c:v>
                </c:pt>
                <c:pt idx="8">
                  <c:v>3.0162939542612173</c:v>
                </c:pt>
                <c:pt idx="9">
                  <c:v>1.390309154611161</c:v>
                </c:pt>
                <c:pt idx="10">
                  <c:v>0.36598222180574014</c:v>
                </c:pt>
                <c:pt idx="11">
                  <c:v>-0.65077198636674538</c:v>
                </c:pt>
                <c:pt idx="12">
                  <c:v>-1.1851836026779607</c:v>
                </c:pt>
              </c:numCache>
            </c:numRef>
          </c:yVal>
          <c:smooth val="1"/>
          <c:extLst>
            <c:ext xmlns:c16="http://schemas.microsoft.com/office/drawing/2014/chart" uri="{C3380CC4-5D6E-409C-BE32-E72D297353CC}">
              <c16:uniqueId val="{00000001-0323-4C92-9170-60A3BFB984C2}"/>
            </c:ext>
          </c:extLst>
        </c:ser>
        <c:dLbls>
          <c:showLegendKey val="0"/>
          <c:showVal val="0"/>
          <c:showCatName val="0"/>
          <c:showSerName val="0"/>
          <c:showPercent val="0"/>
          <c:showBubbleSize val="0"/>
        </c:dLbls>
        <c:axId val="833018048"/>
        <c:axId val="833019360"/>
      </c:scatterChart>
      <c:valAx>
        <c:axId val="833018048"/>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9360"/>
        <c:crosses val="autoZero"/>
        <c:crossBetween val="midCat"/>
      </c:valAx>
      <c:valAx>
        <c:axId val="833019360"/>
        <c:scaling>
          <c:orientation val="minMax"/>
          <c:min val="-2"/>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804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0"/>
          <c:order val="0"/>
          <c:tx>
            <c:strRef>
              <c:f>'Forward collapse simulation'!$B$76</c:f>
              <c:strCache>
                <c:ptCount val="1"/>
                <c:pt idx="0">
                  <c:v>1.32</c:v>
                </c:pt>
              </c:strCache>
            </c:strRef>
          </c:tx>
          <c:spPr>
            <a:ln w="19050" cap="rnd">
              <a:solidFill>
                <a:schemeClr val="accent1"/>
              </a:solidFill>
              <a:round/>
            </a:ln>
            <a:effectLst/>
          </c:spPr>
          <c:marker>
            <c:symbol val="circle"/>
            <c:size val="3"/>
            <c:spPr>
              <a:solidFill>
                <a:schemeClr val="accent1"/>
              </a:solidFill>
              <a:ln w="9525">
                <a:solidFill>
                  <a:schemeClr val="accent1"/>
                </a:solidFill>
              </a:ln>
              <a:effectLst/>
            </c:spPr>
          </c:marker>
          <c:xVal>
            <c:numRef>
              <c:f>'Forward collapse simulation'!$M$72:$M$80</c:f>
              <c:numCache>
                <c:formatCode>0.00</c:formatCode>
                <c:ptCount val="9"/>
                <c:pt idx="0">
                  <c:v>-0.16666174828903971</c:v>
                </c:pt>
                <c:pt idx="1">
                  <c:v>-0.62020290130886857</c:v>
                </c:pt>
                <c:pt idx="2">
                  <c:v>-0.57767793966401526</c:v>
                </c:pt>
                <c:pt idx="3">
                  <c:v>-0.40969816073651849</c:v>
                </c:pt>
                <c:pt idx="4">
                  <c:v>-0.10846042993555476</c:v>
                </c:pt>
                <c:pt idx="5">
                  <c:v>0.36847295937128882</c:v>
                </c:pt>
                <c:pt idx="6">
                  <c:v>0.50731212086677879</c:v>
                </c:pt>
                <c:pt idx="7">
                  <c:v>0.55634045861183434</c:v>
                </c:pt>
                <c:pt idx="8">
                  <c:v>0.59293075589875044</c:v>
                </c:pt>
              </c:numCache>
            </c:numRef>
          </c:xVal>
          <c:yVal>
            <c:numRef>
              <c:f>'Forward collapse simulation'!$N$72:$N$80</c:f>
              <c:numCache>
                <c:formatCode>0.00</c:formatCode>
                <c:ptCount val="9"/>
                <c:pt idx="0">
                  <c:v>-0.23365115376826359</c:v>
                </c:pt>
                <c:pt idx="1">
                  <c:v>-0.35375748926073891</c:v>
                </c:pt>
                <c:pt idx="2">
                  <c:v>6.204190539899912E-2</c:v>
                </c:pt>
                <c:pt idx="3">
                  <c:v>0.58597987771690063</c:v>
                </c:pt>
                <c:pt idx="4">
                  <c:v>0.41196156997733974</c:v>
                </c:pt>
                <c:pt idx="5">
                  <c:v>0.74260937121219017</c:v>
                </c:pt>
                <c:pt idx="6">
                  <c:v>0.39507393234893501</c:v>
                </c:pt>
                <c:pt idx="7">
                  <c:v>4.3003419766035805E-2</c:v>
                </c:pt>
                <c:pt idx="8">
                  <c:v>-0.16700035541679684</c:v>
                </c:pt>
              </c:numCache>
            </c:numRef>
          </c:yVal>
          <c:smooth val="1"/>
          <c:extLst>
            <c:ext xmlns:c16="http://schemas.microsoft.com/office/drawing/2014/chart" uri="{C3380CC4-5D6E-409C-BE32-E72D297353CC}">
              <c16:uniqueId val="{00000000-D3B9-4462-B72D-045BCB9D0B28}"/>
            </c:ext>
          </c:extLst>
        </c:ser>
        <c:ser>
          <c:idx val="1"/>
          <c:order val="1"/>
          <c:tx>
            <c:v>Post-collapse morphology</c:v>
          </c:tx>
          <c:spPr>
            <a:ln w="19050" cap="rnd">
              <a:solidFill>
                <a:schemeClr val="accent2"/>
              </a:solidFill>
              <a:round/>
            </a:ln>
            <a:effectLst/>
          </c:spPr>
          <c:marker>
            <c:symbol val="circle"/>
            <c:size val="3"/>
            <c:spPr>
              <a:solidFill>
                <a:schemeClr val="accent2"/>
              </a:solidFill>
              <a:ln w="9525">
                <a:solidFill>
                  <a:schemeClr val="accent2"/>
                </a:solidFill>
              </a:ln>
              <a:effectLst/>
            </c:spPr>
          </c:marker>
          <c:xVal>
            <c:numRef>
              <c:f>'Forward collapse simulation'!$AB$72:$AB$80</c:f>
              <c:numCache>
                <c:formatCode>#,##0.00</c:formatCode>
                <c:ptCount val="9"/>
                <c:pt idx="0">
                  <c:v>-0.16666174828903971</c:v>
                </c:pt>
                <c:pt idx="1">
                  <c:v>-0.62020290130886857</c:v>
                </c:pt>
                <c:pt idx="2">
                  <c:v>-0.57767793966401526</c:v>
                </c:pt>
                <c:pt idx="3">
                  <c:v>-0.40969816073651849</c:v>
                </c:pt>
                <c:pt idx="4">
                  <c:v>-0.10846042993555476</c:v>
                </c:pt>
                <c:pt idx="5">
                  <c:v>0.36847295937128882</c:v>
                </c:pt>
                <c:pt idx="6">
                  <c:v>0.50731212086677879</c:v>
                </c:pt>
                <c:pt idx="7">
                  <c:v>0.55634045861183434</c:v>
                </c:pt>
                <c:pt idx="8">
                  <c:v>0.59293075589875044</c:v>
                </c:pt>
              </c:numCache>
            </c:numRef>
          </c:xVal>
          <c:yVal>
            <c:numRef>
              <c:f>'Forward collapse simulation'!$AC$72:$AC$80</c:f>
              <c:numCache>
                <c:formatCode>0.00</c:formatCode>
                <c:ptCount val="9"/>
                <c:pt idx="0">
                  <c:v>-0.23365115376826359</c:v>
                </c:pt>
                <c:pt idx="1">
                  <c:v>-0.35375748926073891</c:v>
                </c:pt>
                <c:pt idx="2">
                  <c:v>1.2722043226922661</c:v>
                </c:pt>
                <c:pt idx="3">
                  <c:v>3.3210363935473435</c:v>
                </c:pt>
                <c:pt idx="4">
                  <c:v>2.6405468916404042</c:v>
                </c:pt>
                <c:pt idx="5">
                  <c:v>3.9335278457229532</c:v>
                </c:pt>
                <c:pt idx="6">
                  <c:v>2.5745086668845523</c:v>
                </c:pt>
                <c:pt idx="7">
                  <c:v>1.1977553191723203</c:v>
                </c:pt>
                <c:pt idx="8">
                  <c:v>-0.16700035541679684</c:v>
                </c:pt>
              </c:numCache>
            </c:numRef>
          </c:yVal>
          <c:smooth val="1"/>
          <c:extLst>
            <c:ext xmlns:c16="http://schemas.microsoft.com/office/drawing/2014/chart" uri="{C3380CC4-5D6E-409C-BE32-E72D297353CC}">
              <c16:uniqueId val="{00000001-D3B9-4462-B72D-045BCB9D0B28}"/>
            </c:ext>
          </c:extLst>
        </c:ser>
        <c:dLbls>
          <c:showLegendKey val="0"/>
          <c:showVal val="0"/>
          <c:showCatName val="0"/>
          <c:showSerName val="0"/>
          <c:showPercent val="0"/>
          <c:showBubbleSize val="0"/>
        </c:dLbls>
        <c:axId val="833018048"/>
        <c:axId val="833019360"/>
      </c:scatterChart>
      <c:valAx>
        <c:axId val="833018048"/>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9360"/>
        <c:crosses val="autoZero"/>
        <c:crossBetween val="midCat"/>
      </c:valAx>
      <c:valAx>
        <c:axId val="833019360"/>
        <c:scaling>
          <c:orientation val="minMax"/>
          <c:min val="-2"/>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804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0"/>
          <c:order val="0"/>
          <c:tx>
            <c:strRef>
              <c:f>'Forward collapse simulation'!$B$1355</c:f>
              <c:strCache>
                <c:ptCount val="1"/>
                <c:pt idx="0">
                  <c:v>1.91</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'Forward collapse simulation'!$M$1351:$M$1363</c:f>
              <c:numCache>
                <c:formatCode>0.00</c:formatCode>
                <c:ptCount val="13"/>
                <c:pt idx="0">
                  <c:v>-0.22289127899782027</c:v>
                </c:pt>
                <c:pt idx="1">
                  <c:v>-1.0135310174705512</c:v>
                </c:pt>
                <c:pt idx="2">
                  <c:v>-2.3170121338001342</c:v>
                </c:pt>
                <c:pt idx="3">
                  <c:v>-2.3222412547883717</c:v>
                </c:pt>
                <c:pt idx="4">
                  <c:v>-1.2082665026437285</c:v>
                </c:pt>
                <c:pt idx="5">
                  <c:v>-0.60302308666507776</c:v>
                </c:pt>
                <c:pt idx="6">
                  <c:v>-0.25076216311069105</c:v>
                </c:pt>
                <c:pt idx="7">
                  <c:v>0.13401860926756659</c:v>
                </c:pt>
                <c:pt idx="8">
                  <c:v>0.35832049361939783</c:v>
                </c:pt>
                <c:pt idx="9">
                  <c:v>0.9550626651958305</c:v>
                </c:pt>
                <c:pt idx="10">
                  <c:v>1.0620724403151467</c:v>
                </c:pt>
                <c:pt idx="11">
                  <c:v>0.37335848661067905</c:v>
                </c:pt>
                <c:pt idx="12">
                  <c:v>0.23880663216143452</c:v>
                </c:pt>
              </c:numCache>
            </c:numRef>
          </c:xVal>
          <c:yVal>
            <c:numRef>
              <c:f>'Forward collapse simulation'!$N$1351:$N$1363</c:f>
              <c:numCache>
                <c:formatCode>0.00</c:formatCode>
                <c:ptCount val="13"/>
                <c:pt idx="0">
                  <c:v>-0.83475474107471581</c:v>
                </c:pt>
                <c:pt idx="1">
                  <c:v>-0.64618795766023784</c:v>
                </c:pt>
                <c:pt idx="2">
                  <c:v>-0.25498190489316769</c:v>
                </c:pt>
                <c:pt idx="3">
                  <c:v>0.45813159087638622</c:v>
                </c:pt>
                <c:pt idx="4">
                  <c:v>0.60215617458354864</c:v>
                </c:pt>
                <c:pt idx="5">
                  <c:v>0.82513462959017925</c:v>
                </c:pt>
                <c:pt idx="6">
                  <c:v>0.76494662398892077</c:v>
                </c:pt>
                <c:pt idx="7">
                  <c:v>1.2729646547999622</c:v>
                </c:pt>
                <c:pt idx="8">
                  <c:v>2.2547051744856468</c:v>
                </c:pt>
                <c:pt idx="9">
                  <c:v>0.45288442846827581</c:v>
                </c:pt>
                <c:pt idx="10">
                  <c:v>-0.88582793561900564</c:v>
                </c:pt>
                <c:pt idx="11">
                  <c:v>-0.93630520690412877</c:v>
                </c:pt>
                <c:pt idx="12">
                  <c:v>-0.99165084199818709</c:v>
                </c:pt>
              </c:numCache>
            </c:numRef>
          </c:yVal>
          <c:smooth val="1"/>
          <c:extLst>
            <c:ext xmlns:c16="http://schemas.microsoft.com/office/drawing/2014/chart" uri="{C3380CC4-5D6E-409C-BE32-E72D297353CC}">
              <c16:uniqueId val="{00000000-02AE-4ED7-958D-CE8F246BB693}"/>
            </c:ext>
          </c:extLst>
        </c:ser>
        <c:ser>
          <c:idx val="1"/>
          <c:order val="1"/>
          <c:tx>
            <c:v>Post-collapse morphology</c:v>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'Forward collapse simulation'!$AB$1351:$AB$1363</c:f>
              <c:numCache>
                <c:formatCode>#,##0.00</c:formatCode>
                <c:ptCount val="13"/>
                <c:pt idx="0">
                  <c:v>-0.22289127899782027</c:v>
                </c:pt>
                <c:pt idx="1">
                  <c:v>-1.0135310174705512</c:v>
                </c:pt>
                <c:pt idx="2">
                  <c:v>-2.3170121338001342</c:v>
                </c:pt>
                <c:pt idx="3">
                  <c:v>-2.3222412547883717</c:v>
                </c:pt>
                <c:pt idx="4">
                  <c:v>-1.2082665026437285</c:v>
                </c:pt>
                <c:pt idx="5">
                  <c:v>-0.60302308666507776</c:v>
                </c:pt>
                <c:pt idx="6">
                  <c:v>-0.25076216311069105</c:v>
                </c:pt>
                <c:pt idx="7">
                  <c:v>0.13401860926756659</c:v>
                </c:pt>
                <c:pt idx="8">
                  <c:v>0.35832049361939783</c:v>
                </c:pt>
                <c:pt idx="9">
                  <c:v>0.9550626651958305</c:v>
                </c:pt>
                <c:pt idx="10">
                  <c:v>1.0620724403151467</c:v>
                </c:pt>
                <c:pt idx="11">
                  <c:v>0.37335848661067905</c:v>
                </c:pt>
                <c:pt idx="12">
                  <c:v>0.23880663216143452</c:v>
                </c:pt>
              </c:numCache>
            </c:numRef>
          </c:xVal>
          <c:yVal>
            <c:numRef>
              <c:f>'Forward collapse simulation'!$AC$1351:$AC$1363</c:f>
              <c:numCache>
                <c:formatCode>0.00</c:formatCode>
                <c:ptCount val="13"/>
                <c:pt idx="0">
                  <c:v>-0.83475474107471581</c:v>
                </c:pt>
                <c:pt idx="1">
                  <c:v>-0.64618795766023784</c:v>
                </c:pt>
                <c:pt idx="2">
                  <c:v>-0.25498190489316769</c:v>
                </c:pt>
                <c:pt idx="3">
                  <c:v>4.6776476268546219</c:v>
                </c:pt>
                <c:pt idx="4">
                  <c:v>5.2408482377691961</c:v>
                </c:pt>
                <c:pt idx="5">
                  <c:v>6.1127938379443787</c:v>
                </c:pt>
                <c:pt idx="6">
                  <c:v>5.8774317861902023</c:v>
                </c:pt>
                <c:pt idx="7">
                  <c:v>7.8640097574214405</c:v>
                </c:pt>
                <c:pt idx="8">
                  <c:v>11.703054774699789</c:v>
                </c:pt>
                <c:pt idx="9">
                  <c:v>4.6571288723632041</c:v>
                </c:pt>
                <c:pt idx="10">
                  <c:v>-0.88582793561900564</c:v>
                </c:pt>
                <c:pt idx="11">
                  <c:v>-0.93630520690412877</c:v>
                </c:pt>
                <c:pt idx="12">
                  <c:v>-0.99165084199818709</c:v>
                </c:pt>
              </c:numCache>
            </c:numRef>
          </c:yVal>
          <c:smooth val="1"/>
          <c:extLst>
            <c:ext xmlns:c16="http://schemas.microsoft.com/office/drawing/2014/chart" uri="{C3380CC4-5D6E-409C-BE32-E72D297353CC}">
              <c16:uniqueId val="{00000001-02AE-4ED7-958D-CE8F246BB693}"/>
            </c:ext>
          </c:extLst>
        </c:ser>
        <c:dLbls>
          <c:showLegendKey val="0"/>
          <c:showVal val="0"/>
          <c:showCatName val="0"/>
          <c:showSerName val="0"/>
          <c:showPercent val="0"/>
          <c:showBubbleSize val="0"/>
        </c:dLbls>
        <c:axId val="833018048"/>
        <c:axId val="833019360"/>
      </c:scatterChart>
      <c:valAx>
        <c:axId val="833018048"/>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9360"/>
        <c:crosses val="autoZero"/>
        <c:crossBetween val="midCat"/>
      </c:valAx>
      <c:valAx>
        <c:axId val="833019360"/>
        <c:scaling>
          <c:orientation val="minMax"/>
          <c:min val="-2"/>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804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0"/>
          <c:order val="0"/>
          <c:tx>
            <c:strRef>
              <c:f>'Forward collapse simulation'!$B$1008</c:f>
              <c:strCache>
                <c:ptCount val="1"/>
                <c:pt idx="0">
                  <c:v>1.59</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'Forward collapse simulation'!$M$1004:$M$1020</c:f>
              <c:numCache>
                <c:formatCode>0.00</c:formatCode>
                <c:ptCount val="17"/>
                <c:pt idx="0">
                  <c:v>-0.10561740085236984</c:v>
                </c:pt>
                <c:pt idx="1">
                  <c:v>-1.5157024888089221</c:v>
                </c:pt>
                <c:pt idx="2">
                  <c:v>-1.9542968260029683</c:v>
                </c:pt>
                <c:pt idx="3">
                  <c:v>-1.9248116114845464</c:v>
                </c:pt>
                <c:pt idx="4">
                  <c:v>-2.002525742539325</c:v>
                </c:pt>
                <c:pt idx="5">
                  <c:v>-2.2221944477962401</c:v>
                </c:pt>
                <c:pt idx="6">
                  <c:v>-2.3564618391317289</c:v>
                </c:pt>
                <c:pt idx="7">
                  <c:v>-1.8391434055650373</c:v>
                </c:pt>
                <c:pt idx="8">
                  <c:v>-1.2649350964517001</c:v>
                </c:pt>
                <c:pt idx="9">
                  <c:v>-1.2808701994489773</c:v>
                </c:pt>
                <c:pt idx="10">
                  <c:v>-1.4484888394985287</c:v>
                </c:pt>
                <c:pt idx="11">
                  <c:v>-1.0132581120111057</c:v>
                </c:pt>
                <c:pt idx="12">
                  <c:v>1.082643637897367</c:v>
                </c:pt>
                <c:pt idx="13">
                  <c:v>1.2828683837606292</c:v>
                </c:pt>
                <c:pt idx="14">
                  <c:v>1.4374497240234123</c:v>
                </c:pt>
                <c:pt idx="15">
                  <c:v>1.2465973069209484</c:v>
                </c:pt>
                <c:pt idx="16">
                  <c:v>0.30620955011255047</c:v>
                </c:pt>
              </c:numCache>
            </c:numRef>
          </c:xVal>
          <c:yVal>
            <c:numRef>
              <c:f>'Forward collapse simulation'!$N$1004:$N$1020</c:f>
              <c:numCache>
                <c:formatCode>0.00</c:formatCode>
                <c:ptCount val="17"/>
                <c:pt idx="0">
                  <c:v>-1.1049637843102325</c:v>
                </c:pt>
                <c:pt idx="1">
                  <c:v>-1.2379398068639846</c:v>
                </c:pt>
                <c:pt idx="2">
                  <c:v>-0.3908617605685214</c:v>
                </c:pt>
                <c:pt idx="3">
                  <c:v>0.57198274475220279</c:v>
                </c:pt>
                <c:pt idx="4">
                  <c:v>2.1716368597137334</c:v>
                </c:pt>
                <c:pt idx="5">
                  <c:v>3.9038334795664071</c:v>
                </c:pt>
                <c:pt idx="6">
                  <c:v>4.6208285621429317</c:v>
                </c:pt>
                <c:pt idx="7">
                  <c:v>3.8558443347426041</c:v>
                </c:pt>
                <c:pt idx="8">
                  <c:v>3.7651989591208492</c:v>
                </c:pt>
                <c:pt idx="9">
                  <c:v>5.8064005659413072</c:v>
                </c:pt>
                <c:pt idx="10">
                  <c:v>7.64397017798004</c:v>
                </c:pt>
                <c:pt idx="11">
                  <c:v>5.8539549877363841</c:v>
                </c:pt>
                <c:pt idx="12">
                  <c:v>1.5577200497266366</c:v>
                </c:pt>
                <c:pt idx="13">
                  <c:v>0.31510269746130531</c:v>
                </c:pt>
                <c:pt idx="14">
                  <c:v>-0.21200776142635974</c:v>
                </c:pt>
                <c:pt idx="15">
                  <c:v>-1.1157616924672755</c:v>
                </c:pt>
                <c:pt idx="16">
                  <c:v>-1.0908367024536116</c:v>
                </c:pt>
              </c:numCache>
            </c:numRef>
          </c:yVal>
          <c:smooth val="1"/>
          <c:extLst>
            <c:ext xmlns:c16="http://schemas.microsoft.com/office/drawing/2014/chart" uri="{C3380CC4-5D6E-409C-BE32-E72D297353CC}">
              <c16:uniqueId val="{00000000-18A1-4BCF-9476-E2577B0F31B6}"/>
            </c:ext>
          </c:extLst>
        </c:ser>
        <c:ser>
          <c:idx val="1"/>
          <c:order val="1"/>
          <c:tx>
            <c:v>Post-collapse morphology</c:v>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'Forward collapse simulation'!$AB$1004:$AB$1020</c:f>
              <c:numCache>
                <c:formatCode>#,##0.00</c:formatCode>
                <c:ptCount val="17"/>
                <c:pt idx="0">
                  <c:v>-0.10561740085236984</c:v>
                </c:pt>
                <c:pt idx="1">
                  <c:v>-1.5157024888089221</c:v>
                </c:pt>
                <c:pt idx="2">
                  <c:v>-1.9542968260029683</c:v>
                </c:pt>
                <c:pt idx="3">
                  <c:v>-1.9248116114845464</c:v>
                </c:pt>
                <c:pt idx="4">
                  <c:v>-2.002525742539325</c:v>
                </c:pt>
                <c:pt idx="5">
                  <c:v>-2.2221944477962401</c:v>
                </c:pt>
                <c:pt idx="6">
                  <c:v>-2.3564618391317289</c:v>
                </c:pt>
                <c:pt idx="7">
                  <c:v>-1.8391434055650373</c:v>
                </c:pt>
                <c:pt idx="8">
                  <c:v>-1.2649350964517001</c:v>
                </c:pt>
                <c:pt idx="9">
                  <c:v>-1.2808701994489773</c:v>
                </c:pt>
                <c:pt idx="10">
                  <c:v>-1.4484888394985287</c:v>
                </c:pt>
                <c:pt idx="11">
                  <c:v>-1.0132581120111057</c:v>
                </c:pt>
                <c:pt idx="12">
                  <c:v>1.082643637897367</c:v>
                </c:pt>
                <c:pt idx="13">
                  <c:v>1.2828683837606292</c:v>
                </c:pt>
                <c:pt idx="14">
                  <c:v>1.4374497240234123</c:v>
                </c:pt>
                <c:pt idx="15">
                  <c:v>1.2465973069209484</c:v>
                </c:pt>
                <c:pt idx="16">
                  <c:v>0.30620955011255047</c:v>
                </c:pt>
              </c:numCache>
            </c:numRef>
          </c:xVal>
          <c:yVal>
            <c:numRef>
              <c:f>'Forward collapse simulation'!$AC$1004:$AC$1020</c:f>
              <c:numCache>
                <c:formatCode>0.00</c:formatCode>
                <c:ptCount val="17"/>
                <c:pt idx="0">
                  <c:v>-1.1049637843102325</c:v>
                </c:pt>
                <c:pt idx="1">
                  <c:v>-1.2379398068639846</c:v>
                </c:pt>
                <c:pt idx="2">
                  <c:v>-0.3908617605685214</c:v>
                </c:pt>
                <c:pt idx="3">
                  <c:v>5.8396677830381201</c:v>
                </c:pt>
                <c:pt idx="4">
                  <c:v>12.095031635574253</c:v>
                </c:pt>
                <c:pt idx="5">
                  <c:v>18.868696029625006</c:v>
                </c:pt>
                <c:pt idx="6">
                  <c:v>21.672467845073506</c:v>
                </c:pt>
                <c:pt idx="7">
                  <c:v>18.68103698568715</c:v>
                </c:pt>
                <c:pt idx="8">
                  <c:v>18.326572979524467</c:v>
                </c:pt>
                <c:pt idx="9">
                  <c:v>26.30858523306118</c:v>
                </c:pt>
                <c:pt idx="10">
                  <c:v>33.494305208496229</c:v>
                </c:pt>
                <c:pt idx="11">
                  <c:v>26.494544315304616</c:v>
                </c:pt>
                <c:pt idx="12">
                  <c:v>9.6943420204008302</c:v>
                </c:pt>
                <c:pt idx="13">
                  <c:v>4.8351517772140138</c:v>
                </c:pt>
                <c:pt idx="14">
                  <c:v>-0.21200776142635974</c:v>
                </c:pt>
                <c:pt idx="15">
                  <c:v>-1.1157616924672755</c:v>
                </c:pt>
                <c:pt idx="16">
                  <c:v>-1.0908367024536116</c:v>
                </c:pt>
              </c:numCache>
            </c:numRef>
          </c:yVal>
          <c:smooth val="1"/>
          <c:extLst>
            <c:ext xmlns:c16="http://schemas.microsoft.com/office/drawing/2014/chart" uri="{C3380CC4-5D6E-409C-BE32-E72D297353CC}">
              <c16:uniqueId val="{00000001-18A1-4BCF-9476-E2577B0F31B6}"/>
            </c:ext>
          </c:extLst>
        </c:ser>
        <c:dLbls>
          <c:showLegendKey val="0"/>
          <c:showVal val="0"/>
          <c:showCatName val="0"/>
          <c:showSerName val="0"/>
          <c:showPercent val="0"/>
          <c:showBubbleSize val="0"/>
        </c:dLbls>
        <c:axId val="833018048"/>
        <c:axId val="833019360"/>
      </c:scatterChart>
      <c:valAx>
        <c:axId val="833018048"/>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9360"/>
        <c:crosses val="autoZero"/>
        <c:crossBetween val="midCat"/>
      </c:valAx>
      <c:valAx>
        <c:axId val="833019360"/>
        <c:scaling>
          <c:orientation val="minMax"/>
          <c:min val="-2"/>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804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0"/>
          <c:order val="0"/>
          <c:tx>
            <c:strRef>
              <c:f>'Forward collapse simulation'!$B$529</c:f>
              <c:strCache>
                <c:ptCount val="1"/>
                <c:pt idx="0">
                  <c:v>1.25</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'Forward collapse simulation'!$M$524:$M$539</c:f>
              <c:numCache>
                <c:formatCode>0.00</c:formatCode>
                <c:ptCount val="16"/>
                <c:pt idx="0">
                  <c:v>-0.20832990722530542</c:v>
                </c:pt>
                <c:pt idx="1">
                  <c:v>-0.58475250714731186</c:v>
                </c:pt>
                <c:pt idx="2">
                  <c:v>-0.68087043033107686</c:v>
                </c:pt>
                <c:pt idx="3">
                  <c:v>-0.82586393089088728</c:v>
                </c:pt>
                <c:pt idx="4">
                  <c:v>-1.0419433851517654</c:v>
                </c:pt>
                <c:pt idx="5">
                  <c:v>-1.4733988891606851</c:v>
                </c:pt>
                <c:pt idx="6">
                  <c:v>-0.8269401138824457</c:v>
                </c:pt>
                <c:pt idx="7">
                  <c:v>-0.63115891691232007</c:v>
                </c:pt>
                <c:pt idx="8">
                  <c:v>-0.21114479142561343</c:v>
                </c:pt>
                <c:pt idx="9">
                  <c:v>0.11994535970747044</c:v>
                </c:pt>
                <c:pt idx="10">
                  <c:v>0.37380823769709431</c:v>
                </c:pt>
                <c:pt idx="11">
                  <c:v>0.6441583303309798</c:v>
                </c:pt>
                <c:pt idx="12">
                  <c:v>1.0522345099438357</c:v>
                </c:pt>
                <c:pt idx="13">
                  <c:v>0.72091598865749562</c:v>
                </c:pt>
                <c:pt idx="14">
                  <c:v>0.32852890302504306</c:v>
                </c:pt>
                <c:pt idx="15">
                  <c:v>7.6398560670307425E-2</c:v>
                </c:pt>
              </c:numCache>
            </c:numRef>
          </c:xVal>
          <c:yVal>
            <c:numRef>
              <c:f>'Forward collapse simulation'!$N$524:$N$539</c:f>
              <c:numCache>
                <c:formatCode>0.00</c:formatCode>
                <c:ptCount val="16"/>
                <c:pt idx="0">
                  <c:v>-0.75996226863936855</c:v>
                </c:pt>
                <c:pt idx="1">
                  <c:v>-0.56626893379818466</c:v>
                </c:pt>
                <c:pt idx="2">
                  <c:v>-0.28985419972940574</c:v>
                </c:pt>
                <c:pt idx="3">
                  <c:v>1.4992253114582688E-2</c:v>
                </c:pt>
                <c:pt idx="4">
                  <c:v>0.33995585321991456</c:v>
                </c:pt>
                <c:pt idx="5">
                  <c:v>0.64401841077725364</c:v>
                </c:pt>
                <c:pt idx="6">
                  <c:v>0.6389014384489109</c:v>
                </c:pt>
                <c:pt idx="7">
                  <c:v>0.79489837187030821</c:v>
                </c:pt>
                <c:pt idx="8">
                  <c:v>0.66844511895430436</c:v>
                </c:pt>
                <c:pt idx="9">
                  <c:v>0.51830214227286919</c:v>
                </c:pt>
                <c:pt idx="10">
                  <c:v>0.37289596596073904</c:v>
                </c:pt>
                <c:pt idx="11">
                  <c:v>0.25283204991694452</c:v>
                </c:pt>
                <c:pt idx="12">
                  <c:v>-0.13610119794937717</c:v>
                </c:pt>
                <c:pt idx="13">
                  <c:v>-0.57797589681403305</c:v>
                </c:pt>
                <c:pt idx="14">
                  <c:v>-0.73271942780109356</c:v>
                </c:pt>
                <c:pt idx="15">
                  <c:v>-0.75212981587456385</c:v>
                </c:pt>
              </c:numCache>
            </c:numRef>
          </c:yVal>
          <c:smooth val="1"/>
          <c:extLst>
            <c:ext xmlns:c16="http://schemas.microsoft.com/office/drawing/2014/chart" uri="{C3380CC4-5D6E-409C-BE32-E72D297353CC}">
              <c16:uniqueId val="{00000000-717F-400F-840C-B53D22AE7431}"/>
            </c:ext>
          </c:extLst>
        </c:ser>
        <c:ser>
          <c:idx val="1"/>
          <c:order val="1"/>
          <c:tx>
            <c:v>Post-collapse morphology</c:v>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'Forward collapse simulation'!$AB$524:$AB$539</c:f>
              <c:numCache>
                <c:formatCode>#,##0.00</c:formatCode>
                <c:ptCount val="16"/>
                <c:pt idx="0">
                  <c:v>-0.20832990722530542</c:v>
                </c:pt>
                <c:pt idx="1">
                  <c:v>-0.58475250714731186</c:v>
                </c:pt>
                <c:pt idx="2">
                  <c:v>-0.68087043033107686</c:v>
                </c:pt>
                <c:pt idx="3">
                  <c:v>-0.82586393089088728</c:v>
                </c:pt>
                <c:pt idx="4">
                  <c:v>-1.0419433851517654</c:v>
                </c:pt>
                <c:pt idx="5">
                  <c:v>-1.4733988891606851</c:v>
                </c:pt>
                <c:pt idx="6">
                  <c:v>-0.8269401138824457</c:v>
                </c:pt>
                <c:pt idx="7">
                  <c:v>-0.63115891691232007</c:v>
                </c:pt>
                <c:pt idx="8">
                  <c:v>-0.21114479142561343</c:v>
                </c:pt>
                <c:pt idx="9">
                  <c:v>0.11994535970747044</c:v>
                </c:pt>
                <c:pt idx="10">
                  <c:v>0.37380823769709431</c:v>
                </c:pt>
                <c:pt idx="11">
                  <c:v>0.6441583303309798</c:v>
                </c:pt>
                <c:pt idx="12">
                  <c:v>1.0522345099438357</c:v>
                </c:pt>
                <c:pt idx="13">
                  <c:v>0.72091598865749562</c:v>
                </c:pt>
                <c:pt idx="14">
                  <c:v>0.32852890302504306</c:v>
                </c:pt>
                <c:pt idx="15">
                  <c:v>7.6398560670307425E-2</c:v>
                </c:pt>
              </c:numCache>
            </c:numRef>
          </c:xVal>
          <c:yVal>
            <c:numRef>
              <c:f>'Forward collapse simulation'!$AC$524:$AC$539</c:f>
              <c:numCache>
                <c:formatCode>0.00</c:formatCode>
                <c:ptCount val="16"/>
                <c:pt idx="0">
                  <c:v>-0.75996226863936855</c:v>
                </c:pt>
                <c:pt idx="1">
                  <c:v>-0.56626893379818466</c:v>
                </c:pt>
                <c:pt idx="2">
                  <c:v>-0.28985419972940574</c:v>
                </c:pt>
                <c:pt idx="3">
                  <c:v>2.2704569059805602</c:v>
                </c:pt>
                <c:pt idx="4">
                  <c:v>3.5412100884820061</c:v>
                </c:pt>
                <c:pt idx="5">
                  <c:v>4.7302308359450347</c:v>
                </c:pt>
                <c:pt idx="6">
                  <c:v>4.7102211829595744</c:v>
                </c:pt>
                <c:pt idx="7">
                  <c:v>5.3202390420104111</c:v>
                </c:pt>
                <c:pt idx="8">
                  <c:v>4.8257502022493215</c:v>
                </c:pt>
                <c:pt idx="9">
                  <c:v>4.2386239352263955</c:v>
                </c:pt>
                <c:pt idx="10">
                  <c:v>3.6700206786028424</c:v>
                </c:pt>
                <c:pt idx="11">
                  <c:v>3.2005170069091982</c:v>
                </c:pt>
                <c:pt idx="12">
                  <c:v>-0.13610119794937717</c:v>
                </c:pt>
                <c:pt idx="13">
                  <c:v>-0.57797589681403305</c:v>
                </c:pt>
                <c:pt idx="14">
                  <c:v>-0.73271942780109356</c:v>
                </c:pt>
                <c:pt idx="15">
                  <c:v>-0.75212981587456385</c:v>
                </c:pt>
              </c:numCache>
            </c:numRef>
          </c:yVal>
          <c:smooth val="1"/>
          <c:extLst>
            <c:ext xmlns:c16="http://schemas.microsoft.com/office/drawing/2014/chart" uri="{C3380CC4-5D6E-409C-BE32-E72D297353CC}">
              <c16:uniqueId val="{00000001-717F-400F-840C-B53D22AE7431}"/>
            </c:ext>
          </c:extLst>
        </c:ser>
        <c:dLbls>
          <c:showLegendKey val="0"/>
          <c:showVal val="0"/>
          <c:showCatName val="0"/>
          <c:showSerName val="0"/>
          <c:showPercent val="0"/>
          <c:showBubbleSize val="0"/>
        </c:dLbls>
        <c:axId val="833018048"/>
        <c:axId val="833019360"/>
      </c:scatterChart>
      <c:valAx>
        <c:axId val="833018048"/>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9360"/>
        <c:crosses val="autoZero"/>
        <c:crossBetween val="midCat"/>
      </c:valAx>
      <c:valAx>
        <c:axId val="833019360"/>
        <c:scaling>
          <c:orientation val="minMax"/>
          <c:min val="-2"/>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804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0"/>
          <c:order val="0"/>
          <c:tx>
            <c:strRef>
              <c:f>'Forward collapse simulation'!$B$662</c:f>
              <c:strCache>
                <c:ptCount val="1"/>
                <c:pt idx="0">
                  <c:v>1.35</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'Forward collapse simulation'!$M$658:$M$674</c:f>
              <c:numCache>
                <c:formatCode>0.00</c:formatCode>
                <c:ptCount val="17"/>
                <c:pt idx="0">
                  <c:v>-9.1156563902566809E-2</c:v>
                </c:pt>
                <c:pt idx="1">
                  <c:v>-0.40682215482758732</c:v>
                </c:pt>
                <c:pt idx="2">
                  <c:v>-0.65051362620486242</c:v>
                </c:pt>
                <c:pt idx="3">
                  <c:v>-0.67721058089603126</c:v>
                </c:pt>
                <c:pt idx="4">
                  <c:v>-0.41691168952045221</c:v>
                </c:pt>
                <c:pt idx="5">
                  <c:v>-0.51510249092996008</c:v>
                </c:pt>
                <c:pt idx="6">
                  <c:v>-0.64195316021854743</c:v>
                </c:pt>
                <c:pt idx="7">
                  <c:v>-0.50310784020199162</c:v>
                </c:pt>
                <c:pt idx="8">
                  <c:v>-0.33602685009515409</c:v>
                </c:pt>
                <c:pt idx="9">
                  <c:v>-0.20404408607959951</c:v>
                </c:pt>
                <c:pt idx="10">
                  <c:v>9.2673138861649296E-2</c:v>
                </c:pt>
                <c:pt idx="11">
                  <c:v>0.10055285675856263</c:v>
                </c:pt>
                <c:pt idx="12">
                  <c:v>0.19022547914739449</c:v>
                </c:pt>
                <c:pt idx="13">
                  <c:v>0.14574397390966382</c:v>
                </c:pt>
                <c:pt idx="14">
                  <c:v>0.19454119643581941</c:v>
                </c:pt>
                <c:pt idx="15">
                  <c:v>0.47616667352733827</c:v>
                </c:pt>
                <c:pt idx="16">
                  <c:v>0.29921227181293414</c:v>
                </c:pt>
              </c:numCache>
            </c:numRef>
          </c:xVal>
          <c:yVal>
            <c:numRef>
              <c:f>'Forward collapse simulation'!$N$658:$N$674</c:f>
              <c:numCache>
                <c:formatCode>0.00</c:formatCode>
                <c:ptCount val="17"/>
                <c:pt idx="0">
                  <c:v>-0.77364816348096965</c:v>
                </c:pt>
                <c:pt idx="1">
                  <c:v>-0.78820348536493967</c:v>
                </c:pt>
                <c:pt idx="2">
                  <c:v>-0.67716543187156297</c:v>
                </c:pt>
                <c:pt idx="3">
                  <c:v>-0.45523821140416126</c:v>
                </c:pt>
                <c:pt idx="4">
                  <c:v>-0.13097191737621486</c:v>
                </c:pt>
                <c:pt idx="5">
                  <c:v>0.11598889532084701</c:v>
                </c:pt>
                <c:pt idx="6">
                  <c:v>0.49723248092358174</c:v>
                </c:pt>
                <c:pt idx="7">
                  <c:v>0.70977637402726168</c:v>
                </c:pt>
                <c:pt idx="8">
                  <c:v>0.91526551121252719</c:v>
                </c:pt>
                <c:pt idx="9">
                  <c:v>1.0146876420534257</c:v>
                </c:pt>
                <c:pt idx="10">
                  <c:v>0.77145362098672499</c:v>
                </c:pt>
                <c:pt idx="11">
                  <c:v>0.42938342189433903</c:v>
                </c:pt>
                <c:pt idx="12">
                  <c:v>0.31385230138258374</c:v>
                </c:pt>
                <c:pt idx="13">
                  <c:v>6.6020406459058045E-2</c:v>
                </c:pt>
                <c:pt idx="14">
                  <c:v>-0.130037390351083</c:v>
                </c:pt>
                <c:pt idx="15">
                  <c:v>-0.68104794179404815</c:v>
                </c:pt>
                <c:pt idx="16">
                  <c:v>-0.8211869558124647</c:v>
                </c:pt>
              </c:numCache>
            </c:numRef>
          </c:yVal>
          <c:smooth val="1"/>
          <c:extLst>
            <c:ext xmlns:c16="http://schemas.microsoft.com/office/drawing/2014/chart" uri="{C3380CC4-5D6E-409C-BE32-E72D297353CC}">
              <c16:uniqueId val="{00000000-BADA-448F-8DFF-07D7E3BC905D}"/>
            </c:ext>
          </c:extLst>
        </c:ser>
        <c:ser>
          <c:idx val="1"/>
          <c:order val="1"/>
          <c:tx>
            <c:v>Post-collapse morphology</c:v>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'Forward collapse simulation'!$AB$658:$AB$674</c:f>
              <c:numCache>
                <c:formatCode>#,##0.00</c:formatCode>
                <c:ptCount val="17"/>
                <c:pt idx="0">
                  <c:v>-9.1156563902566809E-2</c:v>
                </c:pt>
                <c:pt idx="1">
                  <c:v>-0.40682215482758732</c:v>
                </c:pt>
                <c:pt idx="2">
                  <c:v>-0.65051362620486242</c:v>
                </c:pt>
                <c:pt idx="3">
                  <c:v>-0.67721058089603126</c:v>
                </c:pt>
                <c:pt idx="4">
                  <c:v>-0.41691168952045221</c:v>
                </c:pt>
                <c:pt idx="5">
                  <c:v>-0.51510249092996008</c:v>
                </c:pt>
                <c:pt idx="6">
                  <c:v>-0.64195316021854743</c:v>
                </c:pt>
                <c:pt idx="7">
                  <c:v>-0.50310784020199162</c:v>
                </c:pt>
                <c:pt idx="8">
                  <c:v>-0.33602685009515409</c:v>
                </c:pt>
                <c:pt idx="9">
                  <c:v>-0.20404408607959951</c:v>
                </c:pt>
                <c:pt idx="10">
                  <c:v>9.2673138861649296E-2</c:v>
                </c:pt>
                <c:pt idx="11">
                  <c:v>0.10055285675856263</c:v>
                </c:pt>
                <c:pt idx="12">
                  <c:v>0.19022547914739449</c:v>
                </c:pt>
                <c:pt idx="13">
                  <c:v>0.14574397390966382</c:v>
                </c:pt>
                <c:pt idx="14">
                  <c:v>0.19454119643581941</c:v>
                </c:pt>
                <c:pt idx="15">
                  <c:v>0.47616667352733827</c:v>
                </c:pt>
                <c:pt idx="16">
                  <c:v>0.29921227181293414</c:v>
                </c:pt>
              </c:numCache>
            </c:numRef>
          </c:xVal>
          <c:yVal>
            <c:numRef>
              <c:f>'Forward collapse simulation'!$AC$658:$AC$674</c:f>
              <c:numCache>
                <c:formatCode>0.00</c:formatCode>
                <c:ptCount val="17"/>
                <c:pt idx="0">
                  <c:v>-0.77364816348096965</c:v>
                </c:pt>
                <c:pt idx="1">
                  <c:v>-0.78820348536493967</c:v>
                </c:pt>
                <c:pt idx="2">
                  <c:v>-0.67716543187156297</c:v>
                </c:pt>
                <c:pt idx="3">
                  <c:v>-0.45523821140416126</c:v>
                </c:pt>
                <c:pt idx="4">
                  <c:v>-0.13097191737621486</c:v>
                </c:pt>
                <c:pt idx="5">
                  <c:v>2.8435902530969028</c:v>
                </c:pt>
                <c:pt idx="6">
                  <c:v>4.3344233788867008</c:v>
                </c:pt>
                <c:pt idx="7">
                  <c:v>5.16556516982945</c:v>
                </c:pt>
                <c:pt idx="8">
                  <c:v>5.9691197062852632</c:v>
                </c:pt>
                <c:pt idx="9">
                  <c:v>6.3579047552451948</c:v>
                </c:pt>
                <c:pt idx="10">
                  <c:v>5.4067508221186937</c:v>
                </c:pt>
                <c:pt idx="11">
                  <c:v>4.069103177906678</c:v>
                </c:pt>
                <c:pt idx="12">
                  <c:v>3.6173247663532466</c:v>
                </c:pt>
                <c:pt idx="13">
                  <c:v>2.6481910876970716</c:v>
                </c:pt>
                <c:pt idx="14">
                  <c:v>-0.130037390351083</c:v>
                </c:pt>
                <c:pt idx="15">
                  <c:v>-0.68104794179404815</c:v>
                </c:pt>
                <c:pt idx="16">
                  <c:v>-0.8211869558124647</c:v>
                </c:pt>
              </c:numCache>
            </c:numRef>
          </c:yVal>
          <c:smooth val="1"/>
          <c:extLst>
            <c:ext xmlns:c16="http://schemas.microsoft.com/office/drawing/2014/chart" uri="{C3380CC4-5D6E-409C-BE32-E72D297353CC}">
              <c16:uniqueId val="{00000001-BADA-448F-8DFF-07D7E3BC905D}"/>
            </c:ext>
          </c:extLst>
        </c:ser>
        <c:dLbls>
          <c:showLegendKey val="0"/>
          <c:showVal val="0"/>
          <c:showCatName val="0"/>
          <c:showSerName val="0"/>
          <c:showPercent val="0"/>
          <c:showBubbleSize val="0"/>
        </c:dLbls>
        <c:axId val="833018048"/>
        <c:axId val="833019360"/>
      </c:scatterChart>
      <c:valAx>
        <c:axId val="833018048"/>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9360"/>
        <c:crosses val="autoZero"/>
        <c:crossBetween val="midCat"/>
      </c:valAx>
      <c:valAx>
        <c:axId val="833019360"/>
        <c:scaling>
          <c:orientation val="minMax"/>
          <c:min val="-2"/>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804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0"/>
          <c:order val="0"/>
          <c:tx>
            <c:strRef>
              <c:f>'Forward collapse simulation'!$B$693</c:f>
              <c:strCache>
                <c:ptCount val="1"/>
                <c:pt idx="0">
                  <c:v>1.40</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'Forward collapse simulation'!$M$690:$M$697</c:f>
              <c:numCache>
                <c:formatCode>0.00</c:formatCode>
                <c:ptCount val="8"/>
                <c:pt idx="0">
                  <c:v>-0.19835620831840772</c:v>
                </c:pt>
                <c:pt idx="1">
                  <c:v>0.17299485615287519</c:v>
                </c:pt>
                <c:pt idx="2">
                  <c:v>0.11801725860265898</c:v>
                </c:pt>
                <c:pt idx="3">
                  <c:v>0.27377395272016708</c:v>
                </c:pt>
                <c:pt idx="4">
                  <c:v>0.44644255375927322</c:v>
                </c:pt>
                <c:pt idx="5">
                  <c:v>0.41787923710908514</c:v>
                </c:pt>
                <c:pt idx="6">
                  <c:v>0.38797942894095339</c:v>
                </c:pt>
                <c:pt idx="7">
                  <c:v>0.16111341239745208</c:v>
                </c:pt>
              </c:numCache>
            </c:numRef>
          </c:xVal>
          <c:yVal>
            <c:numRef>
              <c:f>'Forward collapse simulation'!$N$690:$N$697</c:f>
              <c:numCache>
                <c:formatCode>0.00</c:formatCode>
                <c:ptCount val="8"/>
                <c:pt idx="0">
                  <c:v>-1.5994205874142131E-2</c:v>
                </c:pt>
                <c:pt idx="1">
                  <c:v>0.22774718383472053</c:v>
                </c:pt>
                <c:pt idx="2">
                  <c:v>0.59439711193099942</c:v>
                </c:pt>
                <c:pt idx="3">
                  <c:v>0.75382479583254347</c:v>
                </c:pt>
                <c:pt idx="4">
                  <c:v>0.42588501522464772</c:v>
                </c:pt>
                <c:pt idx="5">
                  <c:v>0.17488837352188108</c:v>
                </c:pt>
                <c:pt idx="6">
                  <c:v>-3.9953371136493485E-3</c:v>
                </c:pt>
                <c:pt idx="7">
                  <c:v>-0.13624781959961241</c:v>
                </c:pt>
              </c:numCache>
            </c:numRef>
          </c:yVal>
          <c:smooth val="1"/>
          <c:extLst>
            <c:ext xmlns:c16="http://schemas.microsoft.com/office/drawing/2014/chart" uri="{C3380CC4-5D6E-409C-BE32-E72D297353CC}">
              <c16:uniqueId val="{00000000-82DB-4A54-B5B1-D11BA40DCEA6}"/>
            </c:ext>
          </c:extLst>
        </c:ser>
        <c:ser>
          <c:idx val="1"/>
          <c:order val="1"/>
          <c:tx>
            <c:v>Post-collapse morphology</c:v>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'Forward collapse simulation'!$AB$690:$AB$697</c:f>
              <c:numCache>
                <c:formatCode>#,##0.00</c:formatCode>
                <c:ptCount val="8"/>
                <c:pt idx="0">
                  <c:v>-0.19835620831840772</c:v>
                </c:pt>
                <c:pt idx="1">
                  <c:v>0.17299485615287519</c:v>
                </c:pt>
                <c:pt idx="2">
                  <c:v>0.11801725860265898</c:v>
                </c:pt>
                <c:pt idx="3">
                  <c:v>0.27377395272016708</c:v>
                </c:pt>
                <c:pt idx="4">
                  <c:v>0.44644255375927322</c:v>
                </c:pt>
                <c:pt idx="5">
                  <c:v>0.41787923710908514</c:v>
                </c:pt>
                <c:pt idx="6">
                  <c:v>0.38797942894095339</c:v>
                </c:pt>
                <c:pt idx="7">
                  <c:v>0.16111341239745208</c:v>
                </c:pt>
              </c:numCache>
            </c:numRef>
          </c:xVal>
          <c:yVal>
            <c:numRef>
              <c:f>'Forward collapse simulation'!$AC$690:$AC$697</c:f>
              <c:numCache>
                <c:formatCode>0.00</c:formatCode>
                <c:ptCount val="8"/>
                <c:pt idx="0">
                  <c:v>-1.5994205874142131E-2</c:v>
                </c:pt>
                <c:pt idx="1">
                  <c:v>0.22774718383472053</c:v>
                </c:pt>
                <c:pt idx="2">
                  <c:v>0.59439711193099942</c:v>
                </c:pt>
                <c:pt idx="3">
                  <c:v>0.75382479583254347</c:v>
                </c:pt>
                <c:pt idx="4">
                  <c:v>0.42588501522464772</c:v>
                </c:pt>
                <c:pt idx="5">
                  <c:v>0.17488837352188108</c:v>
                </c:pt>
                <c:pt idx="6">
                  <c:v>-3.9953371136493485E-3</c:v>
                </c:pt>
                <c:pt idx="7">
                  <c:v>-0.13624781959961241</c:v>
                </c:pt>
              </c:numCache>
            </c:numRef>
          </c:yVal>
          <c:smooth val="1"/>
          <c:extLst>
            <c:ext xmlns:c16="http://schemas.microsoft.com/office/drawing/2014/chart" uri="{C3380CC4-5D6E-409C-BE32-E72D297353CC}">
              <c16:uniqueId val="{00000001-82DB-4A54-B5B1-D11BA40DCEA6}"/>
            </c:ext>
          </c:extLst>
        </c:ser>
        <c:dLbls>
          <c:showLegendKey val="0"/>
          <c:showVal val="0"/>
          <c:showCatName val="0"/>
          <c:showSerName val="0"/>
          <c:showPercent val="0"/>
          <c:showBubbleSize val="0"/>
        </c:dLbls>
        <c:axId val="833018048"/>
        <c:axId val="833019360"/>
      </c:scatterChart>
      <c:valAx>
        <c:axId val="833018048"/>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9360"/>
        <c:crosses val="autoZero"/>
        <c:crossBetween val="midCat"/>
      </c:valAx>
      <c:valAx>
        <c:axId val="833019360"/>
        <c:scaling>
          <c:orientation val="minMax"/>
          <c:min val="-2"/>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804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0"/>
          <c:order val="0"/>
          <c:tx>
            <c:strRef>
              <c:f>'Forward collapse simulation'!$B$813</c:f>
              <c:strCache>
                <c:ptCount val="1"/>
                <c:pt idx="0">
                  <c:v>1.46</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'Forward collapse simulation'!$M$804:$M$821</c:f>
              <c:numCache>
                <c:formatCode>0.00</c:formatCode>
                <c:ptCount val="18"/>
                <c:pt idx="0">
                  <c:v>-7.8535178644850448E-2</c:v>
                </c:pt>
                <c:pt idx="1">
                  <c:v>-1.9558981942022635</c:v>
                </c:pt>
                <c:pt idx="2">
                  <c:v>-2.0944717260619541</c:v>
                </c:pt>
                <c:pt idx="3">
                  <c:v>-1.819215287106037</c:v>
                </c:pt>
                <c:pt idx="4">
                  <c:v>-1.5213355704984284</c:v>
                </c:pt>
                <c:pt idx="5">
                  <c:v>-1.5727946712144922</c:v>
                </c:pt>
                <c:pt idx="6">
                  <c:v>-1.2605116271992463</c:v>
                </c:pt>
                <c:pt idx="7">
                  <c:v>-0.70257997933060512</c:v>
                </c:pt>
                <c:pt idx="8">
                  <c:v>-0.28014688305613328</c:v>
                </c:pt>
                <c:pt idx="9">
                  <c:v>0.11070647015093171</c:v>
                </c:pt>
                <c:pt idx="10">
                  <c:v>0.62695092520624007</c:v>
                </c:pt>
                <c:pt idx="11">
                  <c:v>0.95420703869109091</c:v>
                </c:pt>
                <c:pt idx="12">
                  <c:v>1.5242627417498176</c:v>
                </c:pt>
                <c:pt idx="13">
                  <c:v>1.6781023662825902</c:v>
                </c:pt>
                <c:pt idx="14">
                  <c:v>1.6279097982753719</c:v>
                </c:pt>
                <c:pt idx="15">
                  <c:v>1.4851693113261621</c:v>
                </c:pt>
                <c:pt idx="16">
                  <c:v>0.89027048556764266</c:v>
                </c:pt>
                <c:pt idx="17">
                  <c:v>0.1612101974530149</c:v>
                </c:pt>
              </c:numCache>
            </c:numRef>
          </c:xVal>
          <c:yVal>
            <c:numRef>
              <c:f>'Forward collapse simulation'!$N$804:$N$821</c:f>
              <c:numCache>
                <c:formatCode>0.00</c:formatCode>
                <c:ptCount val="18"/>
                <c:pt idx="0">
                  <c:v>-1.0229898463402369</c:v>
                </c:pt>
                <c:pt idx="1">
                  <c:v>-1.1521120839207983</c:v>
                </c:pt>
                <c:pt idx="2">
                  <c:v>-0.30107173352385441</c:v>
                </c:pt>
                <c:pt idx="3">
                  <c:v>1.0042607924038947</c:v>
                </c:pt>
                <c:pt idx="4">
                  <c:v>1.5627856801033919</c:v>
                </c:pt>
                <c:pt idx="5">
                  <c:v>3.6102854350036231</c:v>
                </c:pt>
                <c:pt idx="6">
                  <c:v>5.4296027882061049</c:v>
                </c:pt>
                <c:pt idx="7">
                  <c:v>5.4095661907997581</c:v>
                </c:pt>
                <c:pt idx="8">
                  <c:v>5.4548108788402496</c:v>
                </c:pt>
                <c:pt idx="9">
                  <c:v>4.3435894232151728</c:v>
                </c:pt>
                <c:pt idx="10">
                  <c:v>3.8411712455165334</c:v>
                </c:pt>
                <c:pt idx="11">
                  <c:v>2.8684521832013132</c:v>
                </c:pt>
                <c:pt idx="12">
                  <c:v>1.1887439144379788</c:v>
                </c:pt>
                <c:pt idx="13">
                  <c:v>0.25918419758305361</c:v>
                </c:pt>
                <c:pt idx="14">
                  <c:v>-0.97197000400168609</c:v>
                </c:pt>
                <c:pt idx="15">
                  <c:v>-1.2851335015067396</c:v>
                </c:pt>
                <c:pt idx="16">
                  <c:v>-1.2919672838455136</c:v>
                </c:pt>
                <c:pt idx="17">
                  <c:v>-1.256702141415045</c:v>
                </c:pt>
              </c:numCache>
            </c:numRef>
          </c:yVal>
          <c:smooth val="1"/>
          <c:extLst>
            <c:ext xmlns:c16="http://schemas.microsoft.com/office/drawing/2014/chart" uri="{C3380CC4-5D6E-409C-BE32-E72D297353CC}">
              <c16:uniqueId val="{00000000-5E6F-4EBC-BBA6-FCFF270507B6}"/>
            </c:ext>
          </c:extLst>
        </c:ser>
        <c:ser>
          <c:idx val="1"/>
          <c:order val="1"/>
          <c:tx>
            <c:v>Post-collapse morphology</c:v>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'Forward collapse simulation'!$AB$804:$AB$821</c:f>
              <c:numCache>
                <c:formatCode>#,##0.00</c:formatCode>
                <c:ptCount val="18"/>
                <c:pt idx="0">
                  <c:v>-7.8535178644850448E-2</c:v>
                </c:pt>
                <c:pt idx="1">
                  <c:v>-1.9558981942022635</c:v>
                </c:pt>
                <c:pt idx="2">
                  <c:v>-2.0944717260619541</c:v>
                </c:pt>
                <c:pt idx="3">
                  <c:v>-1.819215287106037</c:v>
                </c:pt>
                <c:pt idx="4">
                  <c:v>-1.5213355704984284</c:v>
                </c:pt>
                <c:pt idx="5">
                  <c:v>-1.5727946712144922</c:v>
                </c:pt>
                <c:pt idx="6">
                  <c:v>-1.2605116271992463</c:v>
                </c:pt>
                <c:pt idx="7">
                  <c:v>-0.70257997933060512</c:v>
                </c:pt>
                <c:pt idx="8">
                  <c:v>-0.28014688305613328</c:v>
                </c:pt>
                <c:pt idx="9">
                  <c:v>0.11070647015093171</c:v>
                </c:pt>
                <c:pt idx="10">
                  <c:v>0.62695092520624007</c:v>
                </c:pt>
                <c:pt idx="11">
                  <c:v>0.95420703869109091</c:v>
                </c:pt>
                <c:pt idx="12">
                  <c:v>1.5242627417498176</c:v>
                </c:pt>
                <c:pt idx="13">
                  <c:v>1.6781023662825902</c:v>
                </c:pt>
                <c:pt idx="14">
                  <c:v>1.6279097982753719</c:v>
                </c:pt>
                <c:pt idx="15">
                  <c:v>1.4851693113261621</c:v>
                </c:pt>
                <c:pt idx="16">
                  <c:v>0.89027048556764266</c:v>
                </c:pt>
                <c:pt idx="17">
                  <c:v>0.1612101974530149</c:v>
                </c:pt>
              </c:numCache>
            </c:numRef>
          </c:xVal>
          <c:yVal>
            <c:numRef>
              <c:f>'Forward collapse simulation'!$AC$804:$AC$821</c:f>
              <c:numCache>
                <c:formatCode>0.00</c:formatCode>
                <c:ptCount val="18"/>
                <c:pt idx="0">
                  <c:v>-1.0229898463402369</c:v>
                </c:pt>
                <c:pt idx="1">
                  <c:v>-1.1521120839207983</c:v>
                </c:pt>
                <c:pt idx="2">
                  <c:v>-0.30107173352385441</c:v>
                </c:pt>
                <c:pt idx="3">
                  <c:v>7.687312656114857</c:v>
                </c:pt>
                <c:pt idx="4">
                  <c:v>9.8713950527905023</c:v>
                </c:pt>
                <c:pt idx="5">
                  <c:v>17.878035885385437</c:v>
                </c:pt>
                <c:pt idx="6">
                  <c:v>24.99238135611753</c:v>
                </c:pt>
                <c:pt idx="7">
                  <c:v>24.914029288647935</c:v>
                </c:pt>
                <c:pt idx="8">
                  <c:v>25.090956277701796</c:v>
                </c:pt>
                <c:pt idx="9">
                  <c:v>20.745582824361946</c:v>
                </c:pt>
                <c:pt idx="10">
                  <c:v>18.780902786197117</c:v>
                </c:pt>
                <c:pt idx="11">
                  <c:v>14.977135706695806</c:v>
                </c:pt>
                <c:pt idx="12">
                  <c:v>8.4087242676511256</c:v>
                </c:pt>
                <c:pt idx="13">
                  <c:v>4.7737295539796287</c:v>
                </c:pt>
                <c:pt idx="14">
                  <c:v>-0.97197000400168609</c:v>
                </c:pt>
                <c:pt idx="15">
                  <c:v>-1.2851335015067396</c:v>
                </c:pt>
                <c:pt idx="16">
                  <c:v>-1.2919672838455136</c:v>
                </c:pt>
                <c:pt idx="17">
                  <c:v>-1.256702141415045</c:v>
                </c:pt>
              </c:numCache>
            </c:numRef>
          </c:yVal>
          <c:smooth val="1"/>
          <c:extLst>
            <c:ext xmlns:c16="http://schemas.microsoft.com/office/drawing/2014/chart" uri="{C3380CC4-5D6E-409C-BE32-E72D297353CC}">
              <c16:uniqueId val="{00000001-5E6F-4EBC-BBA6-FCFF270507B6}"/>
            </c:ext>
          </c:extLst>
        </c:ser>
        <c:dLbls>
          <c:showLegendKey val="0"/>
          <c:showVal val="0"/>
          <c:showCatName val="0"/>
          <c:showSerName val="0"/>
          <c:showPercent val="0"/>
          <c:showBubbleSize val="0"/>
        </c:dLbls>
        <c:axId val="833018048"/>
        <c:axId val="833019360"/>
      </c:scatterChart>
      <c:valAx>
        <c:axId val="833018048"/>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9360"/>
        <c:crosses val="autoZero"/>
        <c:crossBetween val="midCat"/>
      </c:valAx>
      <c:valAx>
        <c:axId val="833019360"/>
        <c:scaling>
          <c:orientation val="minMax"/>
          <c:min val="-2"/>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804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0"/>
          <c:order val="0"/>
          <c:tx>
            <c:strRef>
              <c:f>'Forward collapse simulation'!$B$1028</c:f>
              <c:strCache>
                <c:ptCount val="1"/>
                <c:pt idx="0">
                  <c:v>1.60</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'Forward collapse simulation'!$M$1022:$M$1037</c:f>
              <c:numCache>
                <c:formatCode>0.00</c:formatCode>
                <c:ptCount val="16"/>
                <c:pt idx="0">
                  <c:v>0.21045795153591493</c:v>
                </c:pt>
                <c:pt idx="1">
                  <c:v>-0.33608598299924519</c:v>
                </c:pt>
                <c:pt idx="2">
                  <c:v>-0.38414297149794024</c:v>
                </c:pt>
                <c:pt idx="3">
                  <c:v>-0.51307055128637846</c:v>
                </c:pt>
                <c:pt idx="4">
                  <c:v>-0.72342572998020838</c:v>
                </c:pt>
                <c:pt idx="5">
                  <c:v>-0.54281173011204664</c:v>
                </c:pt>
                <c:pt idx="6">
                  <c:v>-0.47491751707729052</c:v>
                </c:pt>
                <c:pt idx="7">
                  <c:v>-0.25381546155358742</c:v>
                </c:pt>
                <c:pt idx="8">
                  <c:v>0.2127671328455405</c:v>
                </c:pt>
                <c:pt idx="9">
                  <c:v>0.35763492055218249</c:v>
                </c:pt>
                <c:pt idx="10">
                  <c:v>0.48362843152283697</c:v>
                </c:pt>
                <c:pt idx="11">
                  <c:v>0.56973926009058729</c:v>
                </c:pt>
                <c:pt idx="12">
                  <c:v>0.60896387011288255</c:v>
                </c:pt>
                <c:pt idx="13">
                  <c:v>0.38846174505977726</c:v>
                </c:pt>
                <c:pt idx="14">
                  <c:v>0.13629889644810139</c:v>
                </c:pt>
                <c:pt idx="15">
                  <c:v>5.2335097943950193E-2</c:v>
                </c:pt>
              </c:numCache>
            </c:numRef>
          </c:xVal>
          <c:yVal>
            <c:numRef>
              <c:f>'Forward collapse simulation'!$N$1022:$N$1037</c:f>
              <c:numCache>
                <c:formatCode>0.00</c:formatCode>
                <c:ptCount val="16"/>
                <c:pt idx="0">
                  <c:v>-1.0806981311334383</c:v>
                </c:pt>
                <c:pt idx="1">
                  <c:v>-0.73918212372285574</c:v>
                </c:pt>
                <c:pt idx="2">
                  <c:v>-0.31218452467848667</c:v>
                </c:pt>
                <c:pt idx="3">
                  <c:v>0.11590776247815186</c:v>
                </c:pt>
                <c:pt idx="4">
                  <c:v>1.1681315050980361</c:v>
                </c:pt>
                <c:pt idx="5">
                  <c:v>1.9923805925707985</c:v>
                </c:pt>
                <c:pt idx="6">
                  <c:v>2.5450686340397857</c:v>
                </c:pt>
                <c:pt idx="7">
                  <c:v>2.2990316899678307</c:v>
                </c:pt>
                <c:pt idx="8">
                  <c:v>1.9303093397641446</c:v>
                </c:pt>
                <c:pt idx="9">
                  <c:v>0.96165132121868069</c:v>
                </c:pt>
                <c:pt idx="10">
                  <c:v>0.26609686248199288</c:v>
                </c:pt>
                <c:pt idx="11">
                  <c:v>-0.39627411663068551</c:v>
                </c:pt>
                <c:pt idx="12">
                  <c:v>-0.95661852631921152</c:v>
                </c:pt>
                <c:pt idx="13">
                  <c:v>-0.97765099735289618</c:v>
                </c:pt>
                <c:pt idx="14">
                  <c:v>-1.2405348083899257</c:v>
                </c:pt>
                <c:pt idx="15">
                  <c:v>-1.2539083050698709</c:v>
                </c:pt>
              </c:numCache>
            </c:numRef>
          </c:yVal>
          <c:smooth val="1"/>
          <c:extLst>
            <c:ext xmlns:c16="http://schemas.microsoft.com/office/drawing/2014/chart" uri="{C3380CC4-5D6E-409C-BE32-E72D297353CC}">
              <c16:uniqueId val="{00000000-5A9E-4222-8D8C-EB65A398887C}"/>
            </c:ext>
          </c:extLst>
        </c:ser>
        <c:ser>
          <c:idx val="1"/>
          <c:order val="1"/>
          <c:tx>
            <c:v>Post-collapse morphology</c:v>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'Forward collapse simulation'!$AB$1022:$AB$1037</c:f>
              <c:numCache>
                <c:formatCode>#,##0.00</c:formatCode>
                <c:ptCount val="16"/>
                <c:pt idx="0">
                  <c:v>0.21045795153591493</c:v>
                </c:pt>
                <c:pt idx="1">
                  <c:v>-0.33608598299924519</c:v>
                </c:pt>
                <c:pt idx="2">
                  <c:v>-0.38414297149794024</c:v>
                </c:pt>
                <c:pt idx="3">
                  <c:v>-0.51307055128637846</c:v>
                </c:pt>
                <c:pt idx="4">
                  <c:v>-0.72342572998020838</c:v>
                </c:pt>
                <c:pt idx="5">
                  <c:v>-0.54281173011204664</c:v>
                </c:pt>
                <c:pt idx="6">
                  <c:v>-0.47491751707729052</c:v>
                </c:pt>
                <c:pt idx="7">
                  <c:v>-0.25381546155358742</c:v>
                </c:pt>
                <c:pt idx="8">
                  <c:v>0.2127671328455405</c:v>
                </c:pt>
                <c:pt idx="9">
                  <c:v>0.35763492055218249</c:v>
                </c:pt>
                <c:pt idx="10">
                  <c:v>0.48362843152283697</c:v>
                </c:pt>
                <c:pt idx="11">
                  <c:v>0.56973926009058729</c:v>
                </c:pt>
                <c:pt idx="12">
                  <c:v>0.60896387011288255</c:v>
                </c:pt>
                <c:pt idx="13">
                  <c:v>0.38846174505977726</c:v>
                </c:pt>
                <c:pt idx="14">
                  <c:v>0.13629889644810139</c:v>
                </c:pt>
                <c:pt idx="15">
                  <c:v>5.2335097943950193E-2</c:v>
                </c:pt>
              </c:numCache>
            </c:numRef>
          </c:xVal>
          <c:yVal>
            <c:numRef>
              <c:f>'Forward collapse simulation'!$AC$1022:$AC$1037</c:f>
              <c:numCache>
                <c:formatCode>0.00</c:formatCode>
                <c:ptCount val="16"/>
                <c:pt idx="0">
                  <c:v>-1.0806981311334383</c:v>
                </c:pt>
                <c:pt idx="1">
                  <c:v>-0.73918212372285574</c:v>
                </c:pt>
                <c:pt idx="2">
                  <c:v>-0.31218452467848667</c:v>
                </c:pt>
                <c:pt idx="3">
                  <c:v>4.1026858695209043</c:v>
                </c:pt>
                <c:pt idx="4">
                  <c:v>8.2173518481240322</c:v>
                </c:pt>
                <c:pt idx="5">
                  <c:v>11.440534846898117</c:v>
                </c:pt>
                <c:pt idx="6">
                  <c:v>13.601792561299231</c:v>
                </c:pt>
                <c:pt idx="7">
                  <c:v>12.639677944182035</c:v>
                </c:pt>
                <c:pt idx="8">
                  <c:v>11.197808455325831</c:v>
                </c:pt>
                <c:pt idx="9">
                  <c:v>7.409921875342075</c:v>
                </c:pt>
                <c:pt idx="10">
                  <c:v>4.68999249938667</c:v>
                </c:pt>
                <c:pt idx="11">
                  <c:v>-0.39627411663068551</c:v>
                </c:pt>
                <c:pt idx="12">
                  <c:v>-0.95661852631921152</c:v>
                </c:pt>
                <c:pt idx="13">
                  <c:v>-0.97765099735289618</c:v>
                </c:pt>
                <c:pt idx="14">
                  <c:v>-1.2405348083899257</c:v>
                </c:pt>
                <c:pt idx="15">
                  <c:v>-1.2539083050698709</c:v>
                </c:pt>
              </c:numCache>
            </c:numRef>
          </c:yVal>
          <c:smooth val="1"/>
          <c:extLst>
            <c:ext xmlns:c16="http://schemas.microsoft.com/office/drawing/2014/chart" uri="{C3380CC4-5D6E-409C-BE32-E72D297353CC}">
              <c16:uniqueId val="{00000001-5A9E-4222-8D8C-EB65A398887C}"/>
            </c:ext>
          </c:extLst>
        </c:ser>
        <c:dLbls>
          <c:showLegendKey val="0"/>
          <c:showVal val="0"/>
          <c:showCatName val="0"/>
          <c:showSerName val="0"/>
          <c:showPercent val="0"/>
          <c:showBubbleSize val="0"/>
        </c:dLbls>
        <c:axId val="833018048"/>
        <c:axId val="833019360"/>
      </c:scatterChart>
      <c:valAx>
        <c:axId val="833018048"/>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9360"/>
        <c:crosses val="autoZero"/>
        <c:crossBetween val="midCat"/>
      </c:valAx>
      <c:valAx>
        <c:axId val="833019360"/>
        <c:scaling>
          <c:orientation val="minMax"/>
          <c:min val="-2"/>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804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0"/>
          <c:order val="0"/>
          <c:tx>
            <c:strRef>
              <c:f>'Forward collapse simulation'!$B$1089</c:f>
              <c:strCache>
                <c:ptCount val="1"/>
                <c:pt idx="0">
                  <c:v>1.66</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'Forward collapse simulation'!$M$1082:$M$1097</c:f>
              <c:numCache>
                <c:formatCode>0.00</c:formatCode>
                <c:ptCount val="16"/>
                <c:pt idx="0">
                  <c:v>-0.12431627006924596</c:v>
                </c:pt>
                <c:pt idx="1">
                  <c:v>-1.76077086434946</c:v>
                </c:pt>
                <c:pt idx="2">
                  <c:v>-1.9842839572440782</c:v>
                </c:pt>
                <c:pt idx="3">
                  <c:v>-1.8362676581632653</c:v>
                </c:pt>
                <c:pt idx="4">
                  <c:v>-1.5196623872242205</c:v>
                </c:pt>
                <c:pt idx="5">
                  <c:v>1.1488496231093932</c:v>
                </c:pt>
                <c:pt idx="6">
                  <c:v>1.9412844513691334</c:v>
                </c:pt>
                <c:pt idx="7">
                  <c:v>1.0351750092560033</c:v>
                </c:pt>
                <c:pt idx="8">
                  <c:v>2.4129326727083522</c:v>
                </c:pt>
                <c:pt idx="9">
                  <c:v>2.7162622489804082</c:v>
                </c:pt>
                <c:pt idx="10">
                  <c:v>3.1200243454355583</c:v>
                </c:pt>
                <c:pt idx="11">
                  <c:v>2.6349619483694937</c:v>
                </c:pt>
                <c:pt idx="12">
                  <c:v>2.2284308472227288</c:v>
                </c:pt>
                <c:pt idx="13">
                  <c:v>0.68066219992595534</c:v>
                </c:pt>
                <c:pt idx="14">
                  <c:v>0.52641672094141945</c:v>
                </c:pt>
                <c:pt idx="15">
                  <c:v>-6.4856548972503952E-2</c:v>
                </c:pt>
              </c:numCache>
            </c:numRef>
          </c:xVal>
          <c:yVal>
            <c:numRef>
              <c:f>'Forward collapse simulation'!$N$1082:$N$1097</c:f>
              <c:numCache>
                <c:formatCode>0.00</c:formatCode>
                <c:ptCount val="16"/>
                <c:pt idx="0">
                  <c:v>-1.1171040528957321</c:v>
                </c:pt>
                <c:pt idx="1">
                  <c:v>-0.95482719025908369</c:v>
                </c:pt>
                <c:pt idx="2">
                  <c:v>-0.54209425105213993</c:v>
                </c:pt>
                <c:pt idx="3">
                  <c:v>0.11713704616216777</c:v>
                </c:pt>
                <c:pt idx="4">
                  <c:v>2.330268274009665</c:v>
                </c:pt>
                <c:pt idx="5">
                  <c:v>5.960288964763488</c:v>
                </c:pt>
                <c:pt idx="6">
                  <c:v>8.1612949756072677</c:v>
                </c:pt>
                <c:pt idx="7">
                  <c:v>3.6926464358521836</c:v>
                </c:pt>
                <c:pt idx="8">
                  <c:v>3.6566264393531545</c:v>
                </c:pt>
                <c:pt idx="9">
                  <c:v>2.0349828979045239</c:v>
                </c:pt>
                <c:pt idx="10">
                  <c:v>0.9789525442478898</c:v>
                </c:pt>
                <c:pt idx="11">
                  <c:v>-0.14593330889430745</c:v>
                </c:pt>
                <c:pt idx="12">
                  <c:v>-0.52308408420271302</c:v>
                </c:pt>
                <c:pt idx="13">
                  <c:v>-0.40882143974106699</c:v>
                </c:pt>
                <c:pt idx="14">
                  <c:v>-1.0817090347747327</c:v>
                </c:pt>
                <c:pt idx="15">
                  <c:v>-1.142160071117607</c:v>
                </c:pt>
              </c:numCache>
            </c:numRef>
          </c:yVal>
          <c:smooth val="1"/>
          <c:extLst>
            <c:ext xmlns:c16="http://schemas.microsoft.com/office/drawing/2014/chart" uri="{C3380CC4-5D6E-409C-BE32-E72D297353CC}">
              <c16:uniqueId val="{00000000-F4FE-418C-998D-51AE1EA4E430}"/>
            </c:ext>
          </c:extLst>
        </c:ser>
        <c:ser>
          <c:idx val="1"/>
          <c:order val="1"/>
          <c:tx>
            <c:v>Post-collapse morphology</c:v>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'Forward collapse simulation'!$AB$1082:$AB$1097</c:f>
              <c:numCache>
                <c:formatCode>#,##0.00</c:formatCode>
                <c:ptCount val="16"/>
                <c:pt idx="0">
                  <c:v>-0.12431627006924596</c:v>
                </c:pt>
                <c:pt idx="1">
                  <c:v>-1.76077086434946</c:v>
                </c:pt>
                <c:pt idx="2">
                  <c:v>-1.9842839572440782</c:v>
                </c:pt>
                <c:pt idx="3">
                  <c:v>-1.8362676581632653</c:v>
                </c:pt>
                <c:pt idx="4">
                  <c:v>-1.5196623872242205</c:v>
                </c:pt>
                <c:pt idx="5">
                  <c:v>1.1488496231093932</c:v>
                </c:pt>
                <c:pt idx="6">
                  <c:v>1.9412844513691334</c:v>
                </c:pt>
                <c:pt idx="7">
                  <c:v>1.0351750092560033</c:v>
                </c:pt>
                <c:pt idx="8">
                  <c:v>2.4129326727083522</c:v>
                </c:pt>
                <c:pt idx="9">
                  <c:v>2.7162622489804082</c:v>
                </c:pt>
                <c:pt idx="10">
                  <c:v>3.1200243454355583</c:v>
                </c:pt>
                <c:pt idx="11">
                  <c:v>2.6349619483694937</c:v>
                </c:pt>
                <c:pt idx="12">
                  <c:v>2.2284308472227288</c:v>
                </c:pt>
                <c:pt idx="13">
                  <c:v>0.68066219992595534</c:v>
                </c:pt>
                <c:pt idx="14">
                  <c:v>0.52641672094141945</c:v>
                </c:pt>
                <c:pt idx="15">
                  <c:v>-6.4856548972503952E-2</c:v>
                </c:pt>
              </c:numCache>
            </c:numRef>
          </c:xVal>
          <c:yVal>
            <c:numRef>
              <c:f>'Forward collapse simulation'!$AC$1082:$AC$1097</c:f>
              <c:numCache>
                <c:formatCode>0.00</c:formatCode>
                <c:ptCount val="16"/>
                <c:pt idx="0">
                  <c:v>-1.1171040528957321</c:v>
                </c:pt>
                <c:pt idx="1">
                  <c:v>-0.95482719025908369</c:v>
                </c:pt>
                <c:pt idx="2">
                  <c:v>-0.54209425105213993</c:v>
                </c:pt>
                <c:pt idx="3">
                  <c:v>3.7822555218271829</c:v>
                </c:pt>
                <c:pt idx="4">
                  <c:v>12.436589576992022</c:v>
                </c:pt>
                <c:pt idx="5">
                  <c:v>26.631595860238313</c:v>
                </c:pt>
                <c:pt idx="6">
                  <c:v>35.238514887716967</c:v>
                </c:pt>
                <c:pt idx="7">
                  <c:v>17.764098209868735</c:v>
                </c:pt>
                <c:pt idx="8">
                  <c:v>17.62324389520089</c:v>
                </c:pt>
                <c:pt idx="9">
                  <c:v>11.281891539088337</c:v>
                </c:pt>
                <c:pt idx="10">
                  <c:v>7.1523400068788128</c:v>
                </c:pt>
                <c:pt idx="11">
                  <c:v>-0.14593330889430745</c:v>
                </c:pt>
                <c:pt idx="12">
                  <c:v>-0.52308408420271302</c:v>
                </c:pt>
                <c:pt idx="13">
                  <c:v>-0.40882143974106699</c:v>
                </c:pt>
                <c:pt idx="14">
                  <c:v>-1.0817090347747327</c:v>
                </c:pt>
                <c:pt idx="15">
                  <c:v>-1.142160071117607</c:v>
                </c:pt>
              </c:numCache>
            </c:numRef>
          </c:yVal>
          <c:smooth val="1"/>
          <c:extLst xmlns:c15="http://schemas.microsoft.com/office/drawing/2012/chart">
            <c:ext xmlns:c16="http://schemas.microsoft.com/office/drawing/2014/chart" uri="{C3380CC4-5D6E-409C-BE32-E72D297353CC}">
              <c16:uniqueId val="{00000001-F4FE-418C-998D-51AE1EA4E430}"/>
            </c:ext>
          </c:extLst>
        </c:ser>
        <c:dLbls>
          <c:showLegendKey val="0"/>
          <c:showVal val="0"/>
          <c:showCatName val="0"/>
          <c:showSerName val="0"/>
          <c:showPercent val="0"/>
          <c:showBubbleSize val="0"/>
        </c:dLbls>
        <c:axId val="833018048"/>
        <c:axId val="833019360"/>
        <c:extLst/>
      </c:scatterChart>
      <c:valAx>
        <c:axId val="833018048"/>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9360"/>
        <c:crosses val="autoZero"/>
        <c:crossBetween val="midCat"/>
      </c:valAx>
      <c:valAx>
        <c:axId val="833019360"/>
        <c:scaling>
          <c:orientation val="minMax"/>
          <c:min val="-2"/>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804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0"/>
          <c:order val="0"/>
          <c:tx>
            <c:strRef>
              <c:f>'Forward collapse simulation'!$B$1119</c:f>
              <c:strCache>
                <c:ptCount val="1"/>
                <c:pt idx="0">
                  <c:v>1.68</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'Forward collapse simulation'!$M$1112:$M$1125</c:f>
              <c:numCache>
                <c:formatCode>0.00</c:formatCode>
                <c:ptCount val="14"/>
                <c:pt idx="0">
                  <c:v>-0.23078917053825762</c:v>
                </c:pt>
                <c:pt idx="1">
                  <c:v>-0.43042081398149667</c:v>
                </c:pt>
                <c:pt idx="2">
                  <c:v>-0.65731130678536442</c:v>
                </c:pt>
                <c:pt idx="3">
                  <c:v>-0.6637311369513611</c:v>
                </c:pt>
                <c:pt idx="4">
                  <c:v>-0.46445338435980765</c:v>
                </c:pt>
                <c:pt idx="5">
                  <c:v>-0.13210916157494992</c:v>
                </c:pt>
                <c:pt idx="6">
                  <c:v>8.2485613805802549E-2</c:v>
                </c:pt>
                <c:pt idx="7">
                  <c:v>0.34610587256716313</c:v>
                </c:pt>
                <c:pt idx="8">
                  <c:v>0.25157600484984538</c:v>
                </c:pt>
                <c:pt idx="9">
                  <c:v>0.20493519970943647</c:v>
                </c:pt>
                <c:pt idx="10">
                  <c:v>0.38747181894196447</c:v>
                </c:pt>
                <c:pt idx="11">
                  <c:v>0.52176028513103412</c:v>
                </c:pt>
                <c:pt idx="12">
                  <c:v>0.37750604103698743</c:v>
                </c:pt>
                <c:pt idx="13">
                  <c:v>0.19841072164579843</c:v>
                </c:pt>
              </c:numCache>
            </c:numRef>
          </c:xVal>
          <c:yVal>
            <c:numRef>
              <c:f>'Forward collapse simulation'!$N$1112:$N$1125</c:f>
              <c:numCache>
                <c:formatCode>0.00</c:formatCode>
                <c:ptCount val="14"/>
                <c:pt idx="0">
                  <c:v>-0.74926120863305279</c:v>
                </c:pt>
                <c:pt idx="1">
                  <c:v>-0.5532982223823838</c:v>
                </c:pt>
                <c:pt idx="2">
                  <c:v>-0.53418240889429947</c:v>
                </c:pt>
                <c:pt idx="3">
                  <c:v>4.1060660506785349E-2</c:v>
                </c:pt>
                <c:pt idx="4">
                  <c:v>0.94057644758771242</c:v>
                </c:pt>
                <c:pt idx="5">
                  <c:v>1.1947180292554238</c:v>
                </c:pt>
                <c:pt idx="6">
                  <c:v>1.0868744745899042</c:v>
                </c:pt>
                <c:pt idx="7">
                  <c:v>2.0793928741280525</c:v>
                </c:pt>
                <c:pt idx="8">
                  <c:v>1.0667359156716298</c:v>
                </c:pt>
                <c:pt idx="9">
                  <c:v>0.59890780919942377</c:v>
                </c:pt>
                <c:pt idx="10">
                  <c:v>0.84983621335278814</c:v>
                </c:pt>
                <c:pt idx="11">
                  <c:v>0.42508258592887804</c:v>
                </c:pt>
                <c:pt idx="12">
                  <c:v>-0.28498805059261761</c:v>
                </c:pt>
                <c:pt idx="13">
                  <c:v>-1.0361747852249605</c:v>
                </c:pt>
              </c:numCache>
            </c:numRef>
          </c:yVal>
          <c:smooth val="1"/>
          <c:extLst>
            <c:ext xmlns:c16="http://schemas.microsoft.com/office/drawing/2014/chart" uri="{C3380CC4-5D6E-409C-BE32-E72D297353CC}">
              <c16:uniqueId val="{00000000-3FDF-492F-9398-84966531B0AA}"/>
            </c:ext>
          </c:extLst>
        </c:ser>
        <c:ser>
          <c:idx val="1"/>
          <c:order val="1"/>
          <c:tx>
            <c:v>Post-collapse morphology</c:v>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'Forward collapse simulation'!$AB$1112:$AB$1125</c:f>
              <c:numCache>
                <c:formatCode>#,##0.00</c:formatCode>
                <c:ptCount val="14"/>
                <c:pt idx="0">
                  <c:v>-0.23078917053825762</c:v>
                </c:pt>
                <c:pt idx="1">
                  <c:v>-0.43042081398149667</c:v>
                </c:pt>
                <c:pt idx="2">
                  <c:v>-0.65731130678536442</c:v>
                </c:pt>
                <c:pt idx="3">
                  <c:v>-0.6637311369513611</c:v>
                </c:pt>
                <c:pt idx="4">
                  <c:v>-0.46445338435980765</c:v>
                </c:pt>
                <c:pt idx="5">
                  <c:v>-0.13210916157494992</c:v>
                </c:pt>
                <c:pt idx="6">
                  <c:v>8.2485613805802549E-2</c:v>
                </c:pt>
                <c:pt idx="7">
                  <c:v>0.34610587256716313</c:v>
                </c:pt>
                <c:pt idx="8">
                  <c:v>0.25157600484984538</c:v>
                </c:pt>
                <c:pt idx="9">
                  <c:v>0.20493519970943647</c:v>
                </c:pt>
                <c:pt idx="10">
                  <c:v>0.38747181894196447</c:v>
                </c:pt>
                <c:pt idx="11">
                  <c:v>0.52176028513103412</c:v>
                </c:pt>
                <c:pt idx="12">
                  <c:v>0.37750604103698743</c:v>
                </c:pt>
                <c:pt idx="13">
                  <c:v>0.19841072164579843</c:v>
                </c:pt>
              </c:numCache>
            </c:numRef>
          </c:xVal>
          <c:yVal>
            <c:numRef>
              <c:f>'Forward collapse simulation'!$AC$1112:$AC$1125</c:f>
              <c:numCache>
                <c:formatCode>0.00</c:formatCode>
                <c:ptCount val="14"/>
                <c:pt idx="0">
                  <c:v>-0.74926120863305279</c:v>
                </c:pt>
                <c:pt idx="1">
                  <c:v>-0.5532982223823838</c:v>
                </c:pt>
                <c:pt idx="2">
                  <c:v>-0.53418240889429947</c:v>
                </c:pt>
                <c:pt idx="3">
                  <c:v>3.1762981518155975</c:v>
                </c:pt>
                <c:pt idx="4">
                  <c:v>6.6938076475648929</c:v>
                </c:pt>
                <c:pt idx="5">
                  <c:v>7.6876150266237042</c:v>
                </c:pt>
                <c:pt idx="6">
                  <c:v>7.2658984397227178</c:v>
                </c:pt>
                <c:pt idx="7">
                  <c:v>11.147089793140552</c:v>
                </c:pt>
                <c:pt idx="8">
                  <c:v>7.1871476570870767</c:v>
                </c:pt>
                <c:pt idx="9">
                  <c:v>5.3577302855091977</c:v>
                </c:pt>
                <c:pt idx="10">
                  <c:v>6.3389727017507118</c:v>
                </c:pt>
                <c:pt idx="11">
                  <c:v>4.6779958303318399</c:v>
                </c:pt>
                <c:pt idx="12">
                  <c:v>-0.28498805059261761</c:v>
                </c:pt>
                <c:pt idx="13">
                  <c:v>-1.0361747852249605</c:v>
                </c:pt>
              </c:numCache>
            </c:numRef>
          </c:yVal>
          <c:smooth val="1"/>
          <c:extLst>
            <c:ext xmlns:c16="http://schemas.microsoft.com/office/drawing/2014/chart" uri="{C3380CC4-5D6E-409C-BE32-E72D297353CC}">
              <c16:uniqueId val="{00000001-3FDF-492F-9398-84966531B0AA}"/>
            </c:ext>
          </c:extLst>
        </c:ser>
        <c:dLbls>
          <c:showLegendKey val="0"/>
          <c:showVal val="0"/>
          <c:showCatName val="0"/>
          <c:showSerName val="0"/>
          <c:showPercent val="0"/>
          <c:showBubbleSize val="0"/>
        </c:dLbls>
        <c:axId val="833018048"/>
        <c:axId val="833019360"/>
      </c:scatterChart>
      <c:valAx>
        <c:axId val="833018048"/>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9360"/>
        <c:crosses val="autoZero"/>
        <c:crossBetween val="midCat"/>
      </c:valAx>
      <c:valAx>
        <c:axId val="833019360"/>
        <c:scaling>
          <c:orientation val="minMax"/>
          <c:min val="-2"/>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804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0"/>
          <c:order val="0"/>
          <c:tx>
            <c:strRef>
              <c:f>'Forward collapse simulation'!$B$1190</c:f>
              <c:strCache>
                <c:ptCount val="1"/>
                <c:pt idx="0">
                  <c:v>1.75</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'Forward collapse simulation'!$M$1188:$M$1203</c:f>
              <c:numCache>
                <c:formatCode>0.00</c:formatCode>
                <c:ptCount val="16"/>
                <c:pt idx="0">
                  <c:v>0.42122367583598841</c:v>
                </c:pt>
                <c:pt idx="1">
                  <c:v>-1.208970027559598</c:v>
                </c:pt>
                <c:pt idx="2">
                  <c:v>-1.6809813353789169</c:v>
                </c:pt>
                <c:pt idx="3">
                  <c:v>-1.9590891273282987</c:v>
                </c:pt>
                <c:pt idx="4">
                  <c:v>-1.3233253944731471</c:v>
                </c:pt>
                <c:pt idx="5">
                  <c:v>-0.77320937406961388</c:v>
                </c:pt>
                <c:pt idx="6">
                  <c:v>-0.65942151855342257</c:v>
                </c:pt>
                <c:pt idx="7">
                  <c:v>0.32502635218378279</c:v>
                </c:pt>
                <c:pt idx="8">
                  <c:v>1.0578535732796548</c:v>
                </c:pt>
                <c:pt idx="9">
                  <c:v>0.84391452395060995</c:v>
                </c:pt>
                <c:pt idx="10">
                  <c:v>0.55750907402647021</c:v>
                </c:pt>
                <c:pt idx="11">
                  <c:v>0.90107649621515185</c:v>
                </c:pt>
                <c:pt idx="12">
                  <c:v>1.0938899503901889</c:v>
                </c:pt>
                <c:pt idx="13">
                  <c:v>0.54034538945834354</c:v>
                </c:pt>
                <c:pt idx="14">
                  <c:v>0.32803772313303081</c:v>
                </c:pt>
                <c:pt idx="15">
                  <c:v>-0.19277560364527141</c:v>
                </c:pt>
              </c:numCache>
            </c:numRef>
          </c:xVal>
          <c:yVal>
            <c:numRef>
              <c:f>'Forward collapse simulation'!$N$1188:$N$1203</c:f>
              <c:numCache>
                <c:formatCode>0.00</c:formatCode>
                <c:ptCount val="16"/>
                <c:pt idx="0">
                  <c:v>-1.0990448648327411</c:v>
                </c:pt>
                <c:pt idx="1">
                  <c:v>-0.80597796028337199</c:v>
                </c:pt>
                <c:pt idx="2">
                  <c:v>7.9214965576867233E-3</c:v>
                </c:pt>
                <c:pt idx="3">
                  <c:v>0.46708221030568481</c:v>
                </c:pt>
                <c:pt idx="4">
                  <c:v>0.5122215344384593</c:v>
                </c:pt>
                <c:pt idx="5">
                  <c:v>0.5450351033198465</c:v>
                </c:pt>
                <c:pt idx="6">
                  <c:v>2.1595664520613154</c:v>
                </c:pt>
                <c:pt idx="7">
                  <c:v>4.3328261989590704</c:v>
                </c:pt>
                <c:pt idx="8">
                  <c:v>9.0050782793654527</c:v>
                </c:pt>
                <c:pt idx="9">
                  <c:v>4.2581791033568814</c:v>
                </c:pt>
                <c:pt idx="10">
                  <c:v>0.96330298057161001</c:v>
                </c:pt>
                <c:pt idx="11">
                  <c:v>0.41007456391322955</c:v>
                </c:pt>
                <c:pt idx="12">
                  <c:v>-0.14906634910451907</c:v>
                </c:pt>
                <c:pt idx="13">
                  <c:v>-0.31209431281442962</c:v>
                </c:pt>
                <c:pt idx="14">
                  <c:v>-1.1074367937727629</c:v>
                </c:pt>
                <c:pt idx="15">
                  <c:v>-1.1519815825954862</c:v>
                </c:pt>
              </c:numCache>
            </c:numRef>
          </c:yVal>
          <c:smooth val="1"/>
          <c:extLst>
            <c:ext xmlns:c16="http://schemas.microsoft.com/office/drawing/2014/chart" uri="{C3380CC4-5D6E-409C-BE32-E72D297353CC}">
              <c16:uniqueId val="{00000000-D55C-4B6F-939A-12923272521C}"/>
            </c:ext>
          </c:extLst>
        </c:ser>
        <c:ser>
          <c:idx val="1"/>
          <c:order val="1"/>
          <c:tx>
            <c:v>Post-collapse morphology</c:v>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'Forward collapse simulation'!$AB$1188:$AB$1203</c:f>
              <c:numCache>
                <c:formatCode>#,##0.00</c:formatCode>
                <c:ptCount val="16"/>
                <c:pt idx="0">
                  <c:v>0.42122367583598841</c:v>
                </c:pt>
                <c:pt idx="1">
                  <c:v>-1.208970027559598</c:v>
                </c:pt>
                <c:pt idx="2">
                  <c:v>-1.6809813353789169</c:v>
                </c:pt>
                <c:pt idx="3">
                  <c:v>-1.9590891273282987</c:v>
                </c:pt>
                <c:pt idx="4">
                  <c:v>-1.3233253944731471</c:v>
                </c:pt>
                <c:pt idx="5">
                  <c:v>-0.77320937406961388</c:v>
                </c:pt>
                <c:pt idx="6">
                  <c:v>-0.65942151855342257</c:v>
                </c:pt>
                <c:pt idx="7">
                  <c:v>0.32502635218378279</c:v>
                </c:pt>
                <c:pt idx="8">
                  <c:v>1.0578535732796548</c:v>
                </c:pt>
                <c:pt idx="9">
                  <c:v>0.84391452395060995</c:v>
                </c:pt>
                <c:pt idx="10">
                  <c:v>0.55750907402647021</c:v>
                </c:pt>
                <c:pt idx="11">
                  <c:v>0.90107649621515185</c:v>
                </c:pt>
                <c:pt idx="12">
                  <c:v>1.0938899503901889</c:v>
                </c:pt>
                <c:pt idx="13">
                  <c:v>0.54034538945834354</c:v>
                </c:pt>
                <c:pt idx="14">
                  <c:v>0.32803772313303081</c:v>
                </c:pt>
                <c:pt idx="15">
                  <c:v>-0.19277560364527141</c:v>
                </c:pt>
              </c:numCache>
            </c:numRef>
          </c:xVal>
          <c:yVal>
            <c:numRef>
              <c:f>'Forward collapse simulation'!$AC$1188:$AC$1203</c:f>
              <c:numCache>
                <c:formatCode>0.00</c:formatCode>
                <c:ptCount val="16"/>
                <c:pt idx="0">
                  <c:v>-1.0990448648327411</c:v>
                </c:pt>
                <c:pt idx="1">
                  <c:v>-0.80597796028337199</c:v>
                </c:pt>
                <c:pt idx="2">
                  <c:v>3.3837588164811003</c:v>
                </c:pt>
                <c:pt idx="3">
                  <c:v>5.1792828015852113</c:v>
                </c:pt>
                <c:pt idx="4">
                  <c:v>5.355797770582031</c:v>
                </c:pt>
                <c:pt idx="5">
                  <c:v>5.4841135175510374</c:v>
                </c:pt>
                <c:pt idx="6">
                  <c:v>11.797654015614691</c:v>
                </c:pt>
                <c:pt idx="7">
                  <c:v>20.29607272736412</c:v>
                </c:pt>
                <c:pt idx="8">
                  <c:v>38.566670414923401</c:v>
                </c:pt>
                <c:pt idx="9">
                  <c:v>20.004169159486906</c:v>
                </c:pt>
                <c:pt idx="10">
                  <c:v>7.1197282017295755</c:v>
                </c:pt>
                <c:pt idx="11">
                  <c:v>4.9563573783788932</c:v>
                </c:pt>
                <c:pt idx="12">
                  <c:v>-0.14906634910451907</c:v>
                </c:pt>
                <c:pt idx="13">
                  <c:v>-0.31209431281442962</c:v>
                </c:pt>
                <c:pt idx="14">
                  <c:v>-1.1074367937727629</c:v>
                </c:pt>
                <c:pt idx="15">
                  <c:v>-1.1519815825954862</c:v>
                </c:pt>
              </c:numCache>
            </c:numRef>
          </c:yVal>
          <c:smooth val="1"/>
          <c:extLst>
            <c:ext xmlns:c16="http://schemas.microsoft.com/office/drawing/2014/chart" uri="{C3380CC4-5D6E-409C-BE32-E72D297353CC}">
              <c16:uniqueId val="{00000001-D55C-4B6F-939A-12923272521C}"/>
            </c:ext>
          </c:extLst>
        </c:ser>
        <c:dLbls>
          <c:showLegendKey val="0"/>
          <c:showVal val="0"/>
          <c:showCatName val="0"/>
          <c:showSerName val="0"/>
          <c:showPercent val="0"/>
          <c:showBubbleSize val="0"/>
        </c:dLbls>
        <c:axId val="833018048"/>
        <c:axId val="833019360"/>
      </c:scatterChart>
      <c:valAx>
        <c:axId val="833018048"/>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9360"/>
        <c:crosses val="autoZero"/>
        <c:crossBetween val="midCat"/>
      </c:valAx>
      <c:valAx>
        <c:axId val="833019360"/>
        <c:scaling>
          <c:orientation val="minMax"/>
          <c:min val="-2"/>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804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0"/>
          <c:order val="0"/>
          <c:tx>
            <c:strRef>
              <c:f>'Forward collapse simulation'!$B$88</c:f>
              <c:strCache>
                <c:ptCount val="1"/>
                <c:pt idx="0">
                  <c:v>1.4</c:v>
                </c:pt>
              </c:strCache>
            </c:strRef>
          </c:tx>
          <c:spPr>
            <a:ln w="19050" cap="rnd">
              <a:solidFill>
                <a:schemeClr val="accent1"/>
              </a:solidFill>
              <a:round/>
            </a:ln>
            <a:effectLst/>
          </c:spPr>
          <c:marker>
            <c:symbol val="circle"/>
            <c:size val="3"/>
            <c:spPr>
              <a:solidFill>
                <a:schemeClr val="accent1"/>
              </a:solidFill>
              <a:ln w="9525">
                <a:solidFill>
                  <a:schemeClr val="accent1"/>
                </a:solidFill>
              </a:ln>
              <a:effectLst/>
            </c:spPr>
          </c:marker>
          <c:xVal>
            <c:numRef>
              <c:f>'Forward collapse simulation'!$M$83:$M$95</c:f>
              <c:numCache>
                <c:formatCode>0.00</c:formatCode>
                <c:ptCount val="13"/>
                <c:pt idx="0">
                  <c:v>-0.55779686945312579</c:v>
                </c:pt>
                <c:pt idx="1">
                  <c:v>-1.0235558599582124</c:v>
                </c:pt>
                <c:pt idx="2">
                  <c:v>-1.2157402754678233</c:v>
                </c:pt>
                <c:pt idx="3">
                  <c:v>-2.1153856665185615</c:v>
                </c:pt>
                <c:pt idx="4">
                  <c:v>-1.5152185508829803</c:v>
                </c:pt>
                <c:pt idx="5">
                  <c:v>-0.84121575911703594</c:v>
                </c:pt>
                <c:pt idx="6">
                  <c:v>0.67653377558441052</c:v>
                </c:pt>
                <c:pt idx="7">
                  <c:v>1.6967292853007343</c:v>
                </c:pt>
                <c:pt idx="8">
                  <c:v>2.3291842349566569</c:v>
                </c:pt>
                <c:pt idx="9">
                  <c:v>2.3974870589638306</c:v>
                </c:pt>
                <c:pt idx="10">
                  <c:v>2.4743095334573226</c:v>
                </c:pt>
                <c:pt idx="11">
                  <c:v>1.9320543585470638</c:v>
                </c:pt>
                <c:pt idx="12">
                  <c:v>1.200087305187751</c:v>
                </c:pt>
              </c:numCache>
            </c:numRef>
          </c:xVal>
          <c:yVal>
            <c:numRef>
              <c:f>'Forward collapse simulation'!$N$83:$N$95</c:f>
              <c:numCache>
                <c:formatCode>0.00</c:formatCode>
                <c:ptCount val="13"/>
                <c:pt idx="0">
                  <c:v>-0.7391472467839495</c:v>
                </c:pt>
                <c:pt idx="1">
                  <c:v>-0.63018838575873792</c:v>
                </c:pt>
                <c:pt idx="2">
                  <c:v>-0.1419562700461687</c:v>
                </c:pt>
                <c:pt idx="3">
                  <c:v>0.85595997680254998</c:v>
                </c:pt>
                <c:pt idx="4">
                  <c:v>1.6197644097399106</c:v>
                </c:pt>
                <c:pt idx="5">
                  <c:v>2.2017731596631722</c:v>
                </c:pt>
                <c:pt idx="6">
                  <c:v>2.3016305199778491</c:v>
                </c:pt>
                <c:pt idx="7">
                  <c:v>2.3456629622353802</c:v>
                </c:pt>
                <c:pt idx="8">
                  <c:v>1.2847181790686131</c:v>
                </c:pt>
                <c:pt idx="9">
                  <c:v>0.18994947249455701</c:v>
                </c:pt>
                <c:pt idx="10">
                  <c:v>-0.33585909641128592</c:v>
                </c:pt>
                <c:pt idx="11">
                  <c:v>-1.0290223299906054</c:v>
                </c:pt>
                <c:pt idx="12">
                  <c:v>-1.2349390510981511</c:v>
                </c:pt>
              </c:numCache>
            </c:numRef>
          </c:yVal>
          <c:smooth val="1"/>
          <c:extLst>
            <c:ext xmlns:c16="http://schemas.microsoft.com/office/drawing/2014/chart" uri="{C3380CC4-5D6E-409C-BE32-E72D297353CC}">
              <c16:uniqueId val="{00000000-D3B9-4462-B72D-045BCB9D0B28}"/>
            </c:ext>
          </c:extLst>
        </c:ser>
        <c:ser>
          <c:idx val="1"/>
          <c:order val="1"/>
          <c:tx>
            <c:v>Post-collapse morphology</c:v>
          </c:tx>
          <c:spPr>
            <a:ln w="19050" cap="rnd">
              <a:solidFill>
                <a:schemeClr val="accent2"/>
              </a:solidFill>
              <a:round/>
            </a:ln>
            <a:effectLst/>
          </c:spPr>
          <c:marker>
            <c:symbol val="circle"/>
            <c:size val="3"/>
            <c:spPr>
              <a:solidFill>
                <a:schemeClr val="accent2"/>
              </a:solidFill>
              <a:ln w="9525">
                <a:solidFill>
                  <a:schemeClr val="accent2"/>
                </a:solidFill>
              </a:ln>
              <a:effectLst/>
            </c:spPr>
          </c:marker>
          <c:xVal>
            <c:numRef>
              <c:f>'Forward collapse simulation'!$AB$83:$AB$95</c:f>
              <c:numCache>
                <c:formatCode>#,##0.00</c:formatCode>
                <c:ptCount val="13"/>
                <c:pt idx="0">
                  <c:v>-0.55779686945312579</c:v>
                </c:pt>
                <c:pt idx="1">
                  <c:v>-1.0235558599582124</c:v>
                </c:pt>
                <c:pt idx="2">
                  <c:v>-1.2157402754678233</c:v>
                </c:pt>
                <c:pt idx="3">
                  <c:v>-2.1153856665185615</c:v>
                </c:pt>
                <c:pt idx="4">
                  <c:v>-1.5152185508829803</c:v>
                </c:pt>
                <c:pt idx="5">
                  <c:v>-0.84121575911703594</c:v>
                </c:pt>
                <c:pt idx="6">
                  <c:v>0.67653377558441052</c:v>
                </c:pt>
                <c:pt idx="7">
                  <c:v>1.6967292853007343</c:v>
                </c:pt>
                <c:pt idx="8">
                  <c:v>2.3291842349566569</c:v>
                </c:pt>
                <c:pt idx="9">
                  <c:v>2.3974870589638306</c:v>
                </c:pt>
                <c:pt idx="10">
                  <c:v>2.4743095334573226</c:v>
                </c:pt>
                <c:pt idx="11">
                  <c:v>1.9320543585470638</c:v>
                </c:pt>
                <c:pt idx="12">
                  <c:v>1.200087305187751</c:v>
                </c:pt>
              </c:numCache>
            </c:numRef>
          </c:xVal>
          <c:yVal>
            <c:numRef>
              <c:f>'Forward collapse simulation'!$AC$83:$AC$95</c:f>
              <c:numCache>
                <c:formatCode>0.00</c:formatCode>
                <c:ptCount val="13"/>
                <c:pt idx="0">
                  <c:v>-0.7391472467839495</c:v>
                </c:pt>
                <c:pt idx="1">
                  <c:v>-0.63018838575873792</c:v>
                </c:pt>
                <c:pt idx="2">
                  <c:v>-0.1419562700461687</c:v>
                </c:pt>
                <c:pt idx="3">
                  <c:v>6.9414123714389175</c:v>
                </c:pt>
                <c:pt idx="4">
                  <c:v>9.928229706208894</c:v>
                </c:pt>
                <c:pt idx="5">
                  <c:v>12.204144519341648</c:v>
                </c:pt>
                <c:pt idx="6">
                  <c:v>12.594631510422921</c:v>
                </c:pt>
                <c:pt idx="7">
                  <c:v>12.766818075668791</c:v>
                </c:pt>
                <c:pt idx="8">
                  <c:v>8.6180489235838227</c:v>
                </c:pt>
                <c:pt idx="9">
                  <c:v>4.337013085936019</c:v>
                </c:pt>
                <c:pt idx="10">
                  <c:v>-0.33585909641128592</c:v>
                </c:pt>
                <c:pt idx="11">
                  <c:v>-1.0290223299906054</c:v>
                </c:pt>
                <c:pt idx="12">
                  <c:v>-1.2349390510981511</c:v>
                </c:pt>
              </c:numCache>
            </c:numRef>
          </c:yVal>
          <c:smooth val="1"/>
          <c:extLst>
            <c:ext xmlns:c16="http://schemas.microsoft.com/office/drawing/2014/chart" uri="{C3380CC4-5D6E-409C-BE32-E72D297353CC}">
              <c16:uniqueId val="{00000001-D3B9-4462-B72D-045BCB9D0B28}"/>
            </c:ext>
          </c:extLst>
        </c:ser>
        <c:dLbls>
          <c:showLegendKey val="0"/>
          <c:showVal val="0"/>
          <c:showCatName val="0"/>
          <c:showSerName val="0"/>
          <c:showPercent val="0"/>
          <c:showBubbleSize val="0"/>
        </c:dLbls>
        <c:axId val="833018048"/>
        <c:axId val="833019360"/>
      </c:scatterChart>
      <c:valAx>
        <c:axId val="833018048"/>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9360"/>
        <c:crosses val="autoZero"/>
        <c:crossBetween val="midCat"/>
      </c:valAx>
      <c:valAx>
        <c:axId val="833019360"/>
        <c:scaling>
          <c:orientation val="minMax"/>
          <c:min val="-2"/>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804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0"/>
          <c:order val="0"/>
          <c:tx>
            <c:strRef>
              <c:f>'Forward collapse simulation'!$B$1264</c:f>
              <c:strCache>
                <c:ptCount val="1"/>
                <c:pt idx="0">
                  <c:v>1.81</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'Forward collapse simulation'!$M$1263:$M$1265</c:f>
              <c:numCache>
                <c:formatCode>0.00</c:formatCode>
                <c:ptCount val="3"/>
                <c:pt idx="0">
                  <c:v>2.8146679832870438</c:v>
                </c:pt>
                <c:pt idx="1">
                  <c:v>2.8299691140154422</c:v>
                </c:pt>
                <c:pt idx="2">
                  <c:v>2.8242264495711868</c:v>
                </c:pt>
              </c:numCache>
            </c:numRef>
          </c:xVal>
          <c:yVal>
            <c:numRef>
              <c:f>'Forward collapse simulation'!$N$1263:$N$1265</c:f>
              <c:numCache>
                <c:formatCode>0.00</c:formatCode>
                <c:ptCount val="3"/>
                <c:pt idx="0">
                  <c:v>-4.3233596413492469E-2</c:v>
                </c:pt>
                <c:pt idx="1">
                  <c:v>0.10723252173968482</c:v>
                </c:pt>
                <c:pt idx="2">
                  <c:v>0.10010475284684994</c:v>
                </c:pt>
              </c:numCache>
            </c:numRef>
          </c:yVal>
          <c:smooth val="1"/>
          <c:extLst>
            <c:ext xmlns:c16="http://schemas.microsoft.com/office/drawing/2014/chart" uri="{C3380CC4-5D6E-409C-BE32-E72D297353CC}">
              <c16:uniqueId val="{00000000-03EA-4AAF-AF37-65D5097BE0F6}"/>
            </c:ext>
          </c:extLst>
        </c:ser>
        <c:ser>
          <c:idx val="1"/>
          <c:order val="1"/>
          <c:tx>
            <c:v>Post-collapse morphology</c:v>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'Forward collapse simulation'!$AB$1263:$AB$1265</c:f>
              <c:numCache>
                <c:formatCode>#,##0.00</c:formatCode>
                <c:ptCount val="3"/>
                <c:pt idx="0">
                  <c:v>2.8146679832870438</c:v>
                </c:pt>
                <c:pt idx="1">
                  <c:v>2.8299691140154422</c:v>
                </c:pt>
                <c:pt idx="2">
                  <c:v>2.8242264495711868</c:v>
                </c:pt>
              </c:numCache>
            </c:numRef>
          </c:xVal>
          <c:yVal>
            <c:numRef>
              <c:f>'Forward collapse simulation'!$AC$1263:$AC$1265</c:f>
              <c:numCache>
                <c:formatCode>0.00</c:formatCode>
                <c:ptCount val="3"/>
                <c:pt idx="0">
                  <c:v>-4.3233596413492469E-2</c:v>
                </c:pt>
                <c:pt idx="1">
                  <c:v>0.10723252173968482</c:v>
                </c:pt>
                <c:pt idx="2">
                  <c:v>0.10010475284684994</c:v>
                </c:pt>
              </c:numCache>
            </c:numRef>
          </c:yVal>
          <c:smooth val="1"/>
          <c:extLst>
            <c:ext xmlns:c16="http://schemas.microsoft.com/office/drawing/2014/chart" uri="{C3380CC4-5D6E-409C-BE32-E72D297353CC}">
              <c16:uniqueId val="{00000001-03EA-4AAF-AF37-65D5097BE0F6}"/>
            </c:ext>
          </c:extLst>
        </c:ser>
        <c:dLbls>
          <c:showLegendKey val="0"/>
          <c:showVal val="0"/>
          <c:showCatName val="0"/>
          <c:showSerName val="0"/>
          <c:showPercent val="0"/>
          <c:showBubbleSize val="0"/>
        </c:dLbls>
        <c:axId val="833018048"/>
        <c:axId val="833019360"/>
      </c:scatterChart>
      <c:valAx>
        <c:axId val="833018048"/>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9360"/>
        <c:crosses val="autoZero"/>
        <c:crossBetween val="midCat"/>
      </c:valAx>
      <c:valAx>
        <c:axId val="833019360"/>
        <c:scaling>
          <c:orientation val="minMax"/>
          <c:min val="-2"/>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804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0"/>
          <c:order val="0"/>
          <c:tx>
            <c:strRef>
              <c:f>'Forward collapse simulation'!$B$1280</c:f>
              <c:strCache>
                <c:ptCount val="1"/>
                <c:pt idx="0">
                  <c:v>1.85</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'Forward collapse simulation'!$M$1273:$M$1286</c:f>
              <c:numCache>
                <c:formatCode>0.00</c:formatCode>
                <c:ptCount val="14"/>
                <c:pt idx="0">
                  <c:v>0.34687102091735145</c:v>
                </c:pt>
                <c:pt idx="1">
                  <c:v>-1.6421420638489626</c:v>
                </c:pt>
                <c:pt idx="2">
                  <c:v>-2.0473044692365239</c:v>
                </c:pt>
                <c:pt idx="3">
                  <c:v>-2.7132762701746547</c:v>
                </c:pt>
                <c:pt idx="4">
                  <c:v>-0.86125804097257164</c:v>
                </c:pt>
                <c:pt idx="5">
                  <c:v>0.43841108222961195</c:v>
                </c:pt>
                <c:pt idx="6">
                  <c:v>0.90350623179998135</c:v>
                </c:pt>
                <c:pt idx="7">
                  <c:v>1.7362075781141937</c:v>
                </c:pt>
                <c:pt idx="8">
                  <c:v>1.9708728040188643</c:v>
                </c:pt>
                <c:pt idx="9">
                  <c:v>3.239752127689663</c:v>
                </c:pt>
                <c:pt idx="10">
                  <c:v>2.0319798769696034</c:v>
                </c:pt>
                <c:pt idx="11">
                  <c:v>1.8277805413666575</c:v>
                </c:pt>
                <c:pt idx="12">
                  <c:v>0.68434627915198132</c:v>
                </c:pt>
                <c:pt idx="13">
                  <c:v>0.19316961589477294</c:v>
                </c:pt>
              </c:numCache>
            </c:numRef>
          </c:xVal>
          <c:yVal>
            <c:numRef>
              <c:f>'Forward collapse simulation'!$N$1273:$N$1286</c:f>
              <c:numCache>
                <c:formatCode>0.00</c:formatCode>
                <c:ptCount val="14"/>
                <c:pt idx="0">
                  <c:v>-0.96877319061158695</c:v>
                </c:pt>
                <c:pt idx="1">
                  <c:v>-1.227138721635769</c:v>
                </c:pt>
                <c:pt idx="2">
                  <c:v>0.12306669022995814</c:v>
                </c:pt>
                <c:pt idx="3">
                  <c:v>4.6919646078915722</c:v>
                </c:pt>
                <c:pt idx="4">
                  <c:v>6.0590951953951091</c:v>
                </c:pt>
                <c:pt idx="5">
                  <c:v>7.4230648470142215</c:v>
                </c:pt>
                <c:pt idx="6">
                  <c:v>5.3248922514074026</c:v>
                </c:pt>
                <c:pt idx="7">
                  <c:v>2.0742729438766845</c:v>
                </c:pt>
                <c:pt idx="8">
                  <c:v>0.53806076829557059</c:v>
                </c:pt>
                <c:pt idx="9">
                  <c:v>-8.992858905988145E-2</c:v>
                </c:pt>
                <c:pt idx="10">
                  <c:v>-0.36780807439559388</c:v>
                </c:pt>
                <c:pt idx="11">
                  <c:v>-1.1359235417057831</c:v>
                </c:pt>
                <c:pt idx="12">
                  <c:v>-1.1193811550186283</c:v>
                </c:pt>
                <c:pt idx="13">
                  <c:v>-1.0442842043692253</c:v>
                </c:pt>
              </c:numCache>
            </c:numRef>
          </c:yVal>
          <c:smooth val="1"/>
          <c:extLst>
            <c:ext xmlns:c16="http://schemas.microsoft.com/office/drawing/2014/chart" uri="{C3380CC4-5D6E-409C-BE32-E72D297353CC}">
              <c16:uniqueId val="{00000000-13F2-43D8-9685-D7F55AAA2D8F}"/>
            </c:ext>
          </c:extLst>
        </c:ser>
        <c:ser>
          <c:idx val="1"/>
          <c:order val="1"/>
          <c:tx>
            <c:v>Post-collapse morphology</c:v>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'Forward collapse simulation'!$AB$1273:$AB$1286</c:f>
              <c:numCache>
                <c:formatCode>#,##0.00</c:formatCode>
                <c:ptCount val="14"/>
                <c:pt idx="0">
                  <c:v>0.34687102091735145</c:v>
                </c:pt>
                <c:pt idx="1">
                  <c:v>-1.6421420638489626</c:v>
                </c:pt>
                <c:pt idx="2">
                  <c:v>-2.0473044692365239</c:v>
                </c:pt>
                <c:pt idx="3">
                  <c:v>-2.7132762701746547</c:v>
                </c:pt>
                <c:pt idx="4">
                  <c:v>-0.86125804097257164</c:v>
                </c:pt>
                <c:pt idx="5">
                  <c:v>0.43841108222961195</c:v>
                </c:pt>
                <c:pt idx="6">
                  <c:v>0.90350623179998135</c:v>
                </c:pt>
                <c:pt idx="7">
                  <c:v>1.7362075781141937</c:v>
                </c:pt>
                <c:pt idx="8">
                  <c:v>1.9708728040188643</c:v>
                </c:pt>
                <c:pt idx="9">
                  <c:v>3.239752127689663</c:v>
                </c:pt>
                <c:pt idx="10">
                  <c:v>2.0319798769696034</c:v>
                </c:pt>
                <c:pt idx="11">
                  <c:v>1.8277805413666575</c:v>
                </c:pt>
                <c:pt idx="12">
                  <c:v>0.68434627915198132</c:v>
                </c:pt>
                <c:pt idx="13">
                  <c:v>0.19316961589477294</c:v>
                </c:pt>
              </c:numCache>
            </c:numRef>
          </c:xVal>
          <c:yVal>
            <c:numRef>
              <c:f>'Forward collapse simulation'!$AC$1273:$AC$1286</c:f>
              <c:numCache>
                <c:formatCode>0.00</c:formatCode>
                <c:ptCount val="14"/>
                <c:pt idx="0">
                  <c:v>-0.96877319061158695</c:v>
                </c:pt>
                <c:pt idx="1">
                  <c:v>-1.227138721635769</c:v>
                </c:pt>
                <c:pt idx="2">
                  <c:v>4.0527690083466261</c:v>
                </c:pt>
                <c:pt idx="3">
                  <c:v>21.919205641590548</c:v>
                </c:pt>
                <c:pt idx="4">
                  <c:v>27.265298386753631</c:v>
                </c:pt>
                <c:pt idx="5">
                  <c:v>32.599030457264192</c:v>
                </c:pt>
                <c:pt idx="6">
                  <c:v>24.394236128174839</c:v>
                </c:pt>
                <c:pt idx="7">
                  <c:v>11.682859134547257</c:v>
                </c:pt>
                <c:pt idx="8">
                  <c:v>5.6755816718270795</c:v>
                </c:pt>
                <c:pt idx="9">
                  <c:v>-8.992858905988145E-2</c:v>
                </c:pt>
                <c:pt idx="10">
                  <c:v>-0.36780807439559388</c:v>
                </c:pt>
                <c:pt idx="11">
                  <c:v>-1.1359235417057831</c:v>
                </c:pt>
                <c:pt idx="12">
                  <c:v>-1.1193811550186283</c:v>
                </c:pt>
                <c:pt idx="13">
                  <c:v>-1.0442842043692253</c:v>
                </c:pt>
              </c:numCache>
            </c:numRef>
          </c:yVal>
          <c:smooth val="1"/>
          <c:extLst>
            <c:ext xmlns:c16="http://schemas.microsoft.com/office/drawing/2014/chart" uri="{C3380CC4-5D6E-409C-BE32-E72D297353CC}">
              <c16:uniqueId val="{00000001-13F2-43D8-9685-D7F55AAA2D8F}"/>
            </c:ext>
          </c:extLst>
        </c:ser>
        <c:dLbls>
          <c:showLegendKey val="0"/>
          <c:showVal val="0"/>
          <c:showCatName val="0"/>
          <c:showSerName val="0"/>
          <c:showPercent val="0"/>
          <c:showBubbleSize val="0"/>
        </c:dLbls>
        <c:axId val="833018048"/>
        <c:axId val="833019360"/>
      </c:scatterChart>
      <c:valAx>
        <c:axId val="833018048"/>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9360"/>
        <c:crosses val="autoZero"/>
        <c:crossBetween val="midCat"/>
      </c:valAx>
      <c:valAx>
        <c:axId val="833019360"/>
        <c:scaling>
          <c:orientation val="minMax"/>
          <c:min val="-2"/>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804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0"/>
          <c:order val="0"/>
          <c:tx>
            <c:strRef>
              <c:f>'Forward collapse simulation'!$B$105</c:f>
              <c:strCache>
                <c:ptCount val="1"/>
                <c:pt idx="0">
                  <c:v>1.5</c:v>
                </c:pt>
              </c:strCache>
            </c:strRef>
          </c:tx>
          <c:spPr>
            <a:ln w="19050" cap="rnd">
              <a:solidFill>
                <a:schemeClr val="accent1"/>
              </a:solidFill>
              <a:round/>
            </a:ln>
            <a:effectLst/>
          </c:spPr>
          <c:marker>
            <c:symbol val="circle"/>
            <c:size val="3"/>
            <c:spPr>
              <a:solidFill>
                <a:schemeClr val="accent1"/>
              </a:solidFill>
              <a:ln w="9525">
                <a:solidFill>
                  <a:schemeClr val="accent1"/>
                </a:solidFill>
              </a:ln>
              <a:effectLst/>
            </c:spPr>
          </c:marker>
          <c:xVal>
            <c:numRef>
              <c:f>'Forward collapse simulation'!$M$97:$M$112</c:f>
              <c:numCache>
                <c:formatCode>0.00</c:formatCode>
                <c:ptCount val="16"/>
                <c:pt idx="0">
                  <c:v>-0.31386772251153539</c:v>
                </c:pt>
                <c:pt idx="1">
                  <c:v>-0.78300797623158425</c:v>
                </c:pt>
                <c:pt idx="2">
                  <c:v>-1.3840473583066377</c:v>
                </c:pt>
                <c:pt idx="3">
                  <c:v>-1.5781724446557293</c:v>
                </c:pt>
                <c:pt idx="4">
                  <c:v>-1.5645262427912314</c:v>
                </c:pt>
                <c:pt idx="5">
                  <c:v>-1.4248728321309514</c:v>
                </c:pt>
                <c:pt idx="6">
                  <c:v>-0.89018216574658926</c:v>
                </c:pt>
                <c:pt idx="7">
                  <c:v>-0.38218245915757409</c:v>
                </c:pt>
                <c:pt idx="8">
                  <c:v>-0.12590709165131442</c:v>
                </c:pt>
                <c:pt idx="9">
                  <c:v>0.46436798674921681</c:v>
                </c:pt>
                <c:pt idx="10">
                  <c:v>1.1400027030832232</c:v>
                </c:pt>
                <c:pt idx="11">
                  <c:v>1.7077455759313567</c:v>
                </c:pt>
                <c:pt idx="12">
                  <c:v>1.6539974808145779</c:v>
                </c:pt>
                <c:pt idx="13">
                  <c:v>1.2366858578088424</c:v>
                </c:pt>
                <c:pt idx="14">
                  <c:v>1.1015776698498236</c:v>
                </c:pt>
                <c:pt idx="15">
                  <c:v>0.71995493678390532</c:v>
                </c:pt>
              </c:numCache>
            </c:numRef>
          </c:xVal>
          <c:yVal>
            <c:numRef>
              <c:f>'Forward collapse simulation'!$N$97:$N$112</c:f>
              <c:numCache>
                <c:formatCode>0.00</c:formatCode>
                <c:ptCount val="16"/>
                <c:pt idx="0">
                  <c:v>-0.93048968439495439</c:v>
                </c:pt>
                <c:pt idx="1">
                  <c:v>-0.81196213529801908</c:v>
                </c:pt>
                <c:pt idx="2">
                  <c:v>-0.67983594341901143</c:v>
                </c:pt>
                <c:pt idx="3">
                  <c:v>-0.1469582761512927</c:v>
                </c:pt>
                <c:pt idx="4">
                  <c:v>0.37994425330244647</c:v>
                </c:pt>
                <c:pt idx="5">
                  <c:v>0.61011262259940302</c:v>
                </c:pt>
                <c:pt idx="6">
                  <c:v>0.68133450799641126</c:v>
                </c:pt>
                <c:pt idx="7">
                  <c:v>0.88827111171773965</c:v>
                </c:pt>
                <c:pt idx="8">
                  <c:v>0.94868140293351777</c:v>
                </c:pt>
                <c:pt idx="9">
                  <c:v>0.98060561536352575</c:v>
                </c:pt>
                <c:pt idx="10">
                  <c:v>0.77590903910377573</c:v>
                </c:pt>
                <c:pt idx="11">
                  <c:v>0.37297325358111039</c:v>
                </c:pt>
                <c:pt idx="12">
                  <c:v>-2.8867731171958026E-3</c:v>
                </c:pt>
                <c:pt idx="13">
                  <c:v>-0.18195628347382681</c:v>
                </c:pt>
                <c:pt idx="14">
                  <c:v>-0.50783426163290024</c:v>
                </c:pt>
                <c:pt idx="15">
                  <c:v>-0.80099556116153525</c:v>
                </c:pt>
              </c:numCache>
            </c:numRef>
          </c:yVal>
          <c:smooth val="1"/>
          <c:extLst>
            <c:ext xmlns:c16="http://schemas.microsoft.com/office/drawing/2014/chart" uri="{C3380CC4-5D6E-409C-BE32-E72D297353CC}">
              <c16:uniqueId val="{00000000-D3B9-4462-B72D-045BCB9D0B28}"/>
            </c:ext>
          </c:extLst>
        </c:ser>
        <c:ser>
          <c:idx val="1"/>
          <c:order val="1"/>
          <c:tx>
            <c:v>Post-collapse morphology</c:v>
          </c:tx>
          <c:spPr>
            <a:ln w="19050" cap="rnd">
              <a:solidFill>
                <a:schemeClr val="accent2"/>
              </a:solidFill>
              <a:round/>
            </a:ln>
            <a:effectLst/>
          </c:spPr>
          <c:marker>
            <c:symbol val="circle"/>
            <c:size val="3"/>
            <c:spPr>
              <a:solidFill>
                <a:schemeClr val="accent2"/>
              </a:solidFill>
              <a:ln w="9525">
                <a:solidFill>
                  <a:schemeClr val="accent2"/>
                </a:solidFill>
              </a:ln>
              <a:effectLst/>
            </c:spPr>
          </c:marker>
          <c:xVal>
            <c:numRef>
              <c:f>'Forward collapse simulation'!$AB$97:$AB$112</c:f>
              <c:numCache>
                <c:formatCode>#,##0.00</c:formatCode>
                <c:ptCount val="16"/>
                <c:pt idx="0">
                  <c:v>-0.31386772251153539</c:v>
                </c:pt>
                <c:pt idx="1">
                  <c:v>-0.78300797623158425</c:v>
                </c:pt>
                <c:pt idx="2">
                  <c:v>-1.3840473583066377</c:v>
                </c:pt>
                <c:pt idx="3">
                  <c:v>-1.5781724446557293</c:v>
                </c:pt>
                <c:pt idx="4">
                  <c:v>-1.5645262427912314</c:v>
                </c:pt>
                <c:pt idx="5">
                  <c:v>-1.4248728321309514</c:v>
                </c:pt>
                <c:pt idx="6">
                  <c:v>-0.89018216574658926</c:v>
                </c:pt>
                <c:pt idx="7">
                  <c:v>-0.38218245915757409</c:v>
                </c:pt>
                <c:pt idx="8">
                  <c:v>-0.12590709165131442</c:v>
                </c:pt>
                <c:pt idx="9">
                  <c:v>0.46436798674921681</c:v>
                </c:pt>
                <c:pt idx="10">
                  <c:v>1.1400027030832232</c:v>
                </c:pt>
                <c:pt idx="11">
                  <c:v>1.7077455759313567</c:v>
                </c:pt>
                <c:pt idx="12">
                  <c:v>1.6539974808145779</c:v>
                </c:pt>
                <c:pt idx="13">
                  <c:v>1.2366858578088424</c:v>
                </c:pt>
                <c:pt idx="14">
                  <c:v>1.1015776698498236</c:v>
                </c:pt>
                <c:pt idx="15">
                  <c:v>0.71995493678390532</c:v>
                </c:pt>
              </c:numCache>
            </c:numRef>
          </c:xVal>
          <c:yVal>
            <c:numRef>
              <c:f>'Forward collapse simulation'!$AC$97:$AC$112</c:f>
              <c:numCache>
                <c:formatCode>0.00</c:formatCode>
                <c:ptCount val="16"/>
                <c:pt idx="0">
                  <c:v>-0.93048968439495439</c:v>
                </c:pt>
                <c:pt idx="1">
                  <c:v>-0.81196213529801908</c:v>
                </c:pt>
                <c:pt idx="2">
                  <c:v>-0.67983594341901143</c:v>
                </c:pt>
                <c:pt idx="3">
                  <c:v>-0.1469582761512927</c:v>
                </c:pt>
                <c:pt idx="4">
                  <c:v>4.193893773466522</c:v>
                </c:pt>
                <c:pt idx="5">
                  <c:v>5.0939551578814859</c:v>
                </c:pt>
                <c:pt idx="6">
                  <c:v>5.3724646201802351</c:v>
                </c:pt>
                <c:pt idx="7">
                  <c:v>6.1816793989114007</c:v>
                </c:pt>
                <c:pt idx="8">
                  <c:v>6.4179106869492184</c:v>
                </c:pt>
                <c:pt idx="9">
                  <c:v>6.5427486519740263</c:v>
                </c:pt>
                <c:pt idx="10">
                  <c:v>5.7422933836150039</c:v>
                </c:pt>
                <c:pt idx="11">
                  <c:v>4.1666340432129392</c:v>
                </c:pt>
                <c:pt idx="12">
                  <c:v>-2.8867731171958026E-3</c:v>
                </c:pt>
                <c:pt idx="13">
                  <c:v>-0.18195628347382681</c:v>
                </c:pt>
                <c:pt idx="14">
                  <c:v>-0.50783426163290024</c:v>
                </c:pt>
                <c:pt idx="15">
                  <c:v>-0.80099556116153525</c:v>
                </c:pt>
              </c:numCache>
            </c:numRef>
          </c:yVal>
          <c:smooth val="1"/>
          <c:extLst>
            <c:ext xmlns:c16="http://schemas.microsoft.com/office/drawing/2014/chart" uri="{C3380CC4-5D6E-409C-BE32-E72D297353CC}">
              <c16:uniqueId val="{00000001-D3B9-4462-B72D-045BCB9D0B28}"/>
            </c:ext>
          </c:extLst>
        </c:ser>
        <c:dLbls>
          <c:showLegendKey val="0"/>
          <c:showVal val="0"/>
          <c:showCatName val="0"/>
          <c:showSerName val="0"/>
          <c:showPercent val="0"/>
          <c:showBubbleSize val="0"/>
        </c:dLbls>
        <c:axId val="833018048"/>
        <c:axId val="833019360"/>
      </c:scatterChart>
      <c:valAx>
        <c:axId val="833018048"/>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9360"/>
        <c:crosses val="autoZero"/>
        <c:crossBetween val="midCat"/>
      </c:valAx>
      <c:valAx>
        <c:axId val="833019360"/>
        <c:scaling>
          <c:orientation val="minMax"/>
          <c:min val="-2"/>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804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0"/>
          <c:order val="0"/>
          <c:tx>
            <c:strRef>
              <c:f>'Forward collapse simulation'!$B$120</c:f>
              <c:strCache>
                <c:ptCount val="1"/>
                <c:pt idx="0">
                  <c:v>1.6</c:v>
                </c:pt>
              </c:strCache>
            </c:strRef>
          </c:tx>
          <c:spPr>
            <a:ln w="19050" cap="rnd">
              <a:solidFill>
                <a:schemeClr val="accent1"/>
              </a:solidFill>
              <a:round/>
            </a:ln>
            <a:effectLst/>
          </c:spPr>
          <c:marker>
            <c:symbol val="circle"/>
            <c:size val="3"/>
            <c:spPr>
              <a:solidFill>
                <a:schemeClr val="accent1"/>
              </a:solidFill>
              <a:ln w="9525">
                <a:solidFill>
                  <a:schemeClr val="accent1"/>
                </a:solidFill>
              </a:ln>
              <a:effectLst/>
            </c:spPr>
          </c:marker>
          <c:xVal>
            <c:numRef>
              <c:f>'Forward collapse simulation'!$M$114:$M$132</c:f>
              <c:numCache>
                <c:formatCode>0.00</c:formatCode>
                <c:ptCount val="19"/>
                <c:pt idx="0">
                  <c:v>-0.30854510275618657</c:v>
                </c:pt>
                <c:pt idx="1">
                  <c:v>-1.1919506734427658</c:v>
                </c:pt>
                <c:pt idx="2">
                  <c:v>-2.3167121413164109</c:v>
                </c:pt>
                <c:pt idx="3">
                  <c:v>-1.4464515127688182</c:v>
                </c:pt>
                <c:pt idx="4">
                  <c:v>-1.6128057904474962</c:v>
                </c:pt>
                <c:pt idx="5">
                  <c:v>-1.9170666413795823</c:v>
                </c:pt>
                <c:pt idx="6">
                  <c:v>-1.7429688074600291</c:v>
                </c:pt>
                <c:pt idx="7">
                  <c:v>-0.76282767940439078</c:v>
                </c:pt>
                <c:pt idx="8">
                  <c:v>-0.14978695402653125</c:v>
                </c:pt>
                <c:pt idx="9">
                  <c:v>0.43679065397988853</c:v>
                </c:pt>
                <c:pt idx="10">
                  <c:v>1.2700575805423708</c:v>
                </c:pt>
                <c:pt idx="11">
                  <c:v>2.197038447865995</c:v>
                </c:pt>
                <c:pt idx="12">
                  <c:v>3.9188588031178648</c:v>
                </c:pt>
                <c:pt idx="13">
                  <c:v>3.4286311695416924</c:v>
                </c:pt>
                <c:pt idx="14">
                  <c:v>2.1311487197872383</c:v>
                </c:pt>
                <c:pt idx="15">
                  <c:v>1.6856498096459052</c:v>
                </c:pt>
                <c:pt idx="16">
                  <c:v>1.3068036431955181</c:v>
                </c:pt>
                <c:pt idx="17">
                  <c:v>0.63683127333110257</c:v>
                </c:pt>
                <c:pt idx="18">
                  <c:v>0.25760603426443562</c:v>
                </c:pt>
              </c:numCache>
            </c:numRef>
          </c:xVal>
          <c:yVal>
            <c:numRef>
              <c:f>'Forward collapse simulation'!$N$114:$N$132</c:f>
              <c:numCache>
                <c:formatCode>0.00</c:formatCode>
                <c:ptCount val="19"/>
                <c:pt idx="0">
                  <c:v>-0.57664193358198834</c:v>
                </c:pt>
                <c:pt idx="1">
                  <c:v>-0.56012729988756749</c:v>
                </c:pt>
                <c:pt idx="2">
                  <c:v>-0.52294345227484118</c:v>
                </c:pt>
                <c:pt idx="3">
                  <c:v>-6.6947899211229803E-2</c:v>
                </c:pt>
                <c:pt idx="4">
                  <c:v>0.25602047242169396</c:v>
                </c:pt>
                <c:pt idx="5">
                  <c:v>0.76211842420296427</c:v>
                </c:pt>
                <c:pt idx="6">
                  <c:v>1.3110380376714339</c:v>
                </c:pt>
                <c:pt idx="7">
                  <c:v>1.0833830954627786</c:v>
                </c:pt>
                <c:pt idx="8">
                  <c:v>0.9927637525632439</c:v>
                </c:pt>
                <c:pt idx="9">
                  <c:v>0.98335645856211329</c:v>
                </c:pt>
                <c:pt idx="10">
                  <c:v>0.84414379231672321</c:v>
                </c:pt>
                <c:pt idx="11">
                  <c:v>0.38779254582647471</c:v>
                </c:pt>
                <c:pt idx="12">
                  <c:v>-0.25273440847185191</c:v>
                </c:pt>
                <c:pt idx="13">
                  <c:v>-0.37428505613657986</c:v>
                </c:pt>
                <c:pt idx="14">
                  <c:v>-0.30596426939957488</c:v>
                </c:pt>
                <c:pt idx="15">
                  <c:v>-0.3420302899462615</c:v>
                </c:pt>
                <c:pt idx="16">
                  <c:v>-0.50503983816221953</c:v>
                </c:pt>
                <c:pt idx="17">
                  <c:v>-0.57199818995123275</c:v>
                </c:pt>
                <c:pt idx="18">
                  <c:v>-0.59132404915625614</c:v>
                </c:pt>
              </c:numCache>
            </c:numRef>
          </c:yVal>
          <c:smooth val="1"/>
          <c:extLst>
            <c:ext xmlns:c16="http://schemas.microsoft.com/office/drawing/2014/chart" uri="{C3380CC4-5D6E-409C-BE32-E72D297353CC}">
              <c16:uniqueId val="{00000000-D3B9-4462-B72D-045BCB9D0B28}"/>
            </c:ext>
          </c:extLst>
        </c:ser>
        <c:ser>
          <c:idx val="1"/>
          <c:order val="1"/>
          <c:tx>
            <c:v>Post-collapse morphology</c:v>
          </c:tx>
          <c:spPr>
            <a:ln w="19050" cap="rnd">
              <a:solidFill>
                <a:schemeClr val="accent2"/>
              </a:solidFill>
              <a:round/>
            </a:ln>
            <a:effectLst/>
          </c:spPr>
          <c:marker>
            <c:symbol val="circle"/>
            <c:size val="3"/>
            <c:spPr>
              <a:solidFill>
                <a:schemeClr val="accent2"/>
              </a:solidFill>
              <a:ln w="9525">
                <a:solidFill>
                  <a:schemeClr val="accent2"/>
                </a:solidFill>
              </a:ln>
              <a:effectLst/>
            </c:spPr>
          </c:marker>
          <c:xVal>
            <c:numRef>
              <c:f>'Forward collapse simulation'!$AB$114:$AB$132</c:f>
              <c:numCache>
                <c:formatCode>#,##0.00</c:formatCode>
                <c:ptCount val="19"/>
                <c:pt idx="0">
                  <c:v>-0.30854510275618657</c:v>
                </c:pt>
                <c:pt idx="1">
                  <c:v>-1.1919506734427658</c:v>
                </c:pt>
                <c:pt idx="2">
                  <c:v>-2.3167121413164109</c:v>
                </c:pt>
                <c:pt idx="3">
                  <c:v>-1.4464515127688182</c:v>
                </c:pt>
                <c:pt idx="4">
                  <c:v>-1.6128057904474962</c:v>
                </c:pt>
                <c:pt idx="5">
                  <c:v>-1.9170666413795823</c:v>
                </c:pt>
                <c:pt idx="6">
                  <c:v>-1.7429688074600291</c:v>
                </c:pt>
                <c:pt idx="7">
                  <c:v>-0.76282767940439078</c:v>
                </c:pt>
                <c:pt idx="8">
                  <c:v>-0.14978695402653125</c:v>
                </c:pt>
                <c:pt idx="9">
                  <c:v>0.43679065397988853</c:v>
                </c:pt>
                <c:pt idx="10">
                  <c:v>1.2700575805423708</c:v>
                </c:pt>
                <c:pt idx="11">
                  <c:v>2.197038447865995</c:v>
                </c:pt>
                <c:pt idx="12">
                  <c:v>3.9188588031178648</c:v>
                </c:pt>
                <c:pt idx="13">
                  <c:v>3.4286311695416924</c:v>
                </c:pt>
                <c:pt idx="14">
                  <c:v>2.1311487197872383</c:v>
                </c:pt>
                <c:pt idx="15">
                  <c:v>1.6856498096459052</c:v>
                </c:pt>
                <c:pt idx="16">
                  <c:v>1.3068036431955181</c:v>
                </c:pt>
                <c:pt idx="17">
                  <c:v>0.63683127333110257</c:v>
                </c:pt>
                <c:pt idx="18">
                  <c:v>0.25760603426443562</c:v>
                </c:pt>
              </c:numCache>
            </c:numRef>
          </c:xVal>
          <c:yVal>
            <c:numRef>
              <c:f>'Forward collapse simulation'!$AC$114:$AC$132</c:f>
              <c:numCache>
                <c:formatCode>0.00</c:formatCode>
                <c:ptCount val="19"/>
                <c:pt idx="0">
                  <c:v>-0.57664193358198834</c:v>
                </c:pt>
                <c:pt idx="1">
                  <c:v>-0.56012729988756749</c:v>
                </c:pt>
                <c:pt idx="2">
                  <c:v>-0.52294345227484118</c:v>
                </c:pt>
                <c:pt idx="3">
                  <c:v>-6.6947899211229803E-2</c:v>
                </c:pt>
                <c:pt idx="4">
                  <c:v>2.7221724382082644</c:v>
                </c:pt>
                <c:pt idx="5">
                  <c:v>4.7012420406962168</c:v>
                </c:pt>
                <c:pt idx="6">
                  <c:v>6.8477635142594853</c:v>
                </c:pt>
                <c:pt idx="7">
                  <c:v>5.9575307551748935</c:v>
                </c:pt>
                <c:pt idx="8">
                  <c:v>5.6031685486125333</c:v>
                </c:pt>
                <c:pt idx="9">
                  <c:v>5.5663818168469188</c:v>
                </c:pt>
                <c:pt idx="10">
                  <c:v>5.0219979577977814</c:v>
                </c:pt>
                <c:pt idx="11">
                  <c:v>3.2374602476418848</c:v>
                </c:pt>
                <c:pt idx="12">
                  <c:v>-0.25273440847185191</c:v>
                </c:pt>
                <c:pt idx="13">
                  <c:v>-0.37428505613657986</c:v>
                </c:pt>
                <c:pt idx="14">
                  <c:v>-0.30596426939957488</c:v>
                </c:pt>
                <c:pt idx="15">
                  <c:v>-0.3420302899462615</c:v>
                </c:pt>
                <c:pt idx="16">
                  <c:v>-0.50503983816221953</c:v>
                </c:pt>
                <c:pt idx="17">
                  <c:v>-0.57199818995123275</c:v>
                </c:pt>
                <c:pt idx="18">
                  <c:v>-0.59132404915625614</c:v>
                </c:pt>
              </c:numCache>
            </c:numRef>
          </c:yVal>
          <c:smooth val="1"/>
          <c:extLst>
            <c:ext xmlns:c16="http://schemas.microsoft.com/office/drawing/2014/chart" uri="{C3380CC4-5D6E-409C-BE32-E72D297353CC}">
              <c16:uniqueId val="{00000001-D3B9-4462-B72D-045BCB9D0B28}"/>
            </c:ext>
          </c:extLst>
        </c:ser>
        <c:dLbls>
          <c:showLegendKey val="0"/>
          <c:showVal val="0"/>
          <c:showCatName val="0"/>
          <c:showSerName val="0"/>
          <c:showPercent val="0"/>
          <c:showBubbleSize val="0"/>
        </c:dLbls>
        <c:axId val="833018048"/>
        <c:axId val="833019360"/>
      </c:scatterChart>
      <c:valAx>
        <c:axId val="833018048"/>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9360"/>
        <c:crosses val="autoZero"/>
        <c:crossBetween val="midCat"/>
      </c:valAx>
      <c:valAx>
        <c:axId val="833019360"/>
        <c:scaling>
          <c:orientation val="minMax"/>
          <c:min val="-2"/>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301804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9.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70.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7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Spin" dx="22" fmlaLink="$G$3" max="700" page="10" val="262"/>
</file>

<file path=xl/ctrlProps/ctrlProp2.xml><?xml version="1.0" encoding="utf-8"?>
<formControlPr xmlns="http://schemas.microsoft.com/office/spreadsheetml/2009/9/main" objectType="Spin" dx="22" fmlaLink="$G$4" max="700" page="10" val="195"/>
</file>

<file path=xl/ctrlProps/ctrlProp3.xml><?xml version="1.0" encoding="utf-8"?>
<formControlPr xmlns="http://schemas.microsoft.com/office/spreadsheetml/2009/9/main" objectType="CheckBox" fmlaLink="$H$9" lockText="1" noThreeD="1"/>
</file>

<file path=xl/ctrlProps/ctrlProp4.xml><?xml version="1.0" encoding="utf-8"?>
<formControlPr xmlns="http://schemas.microsoft.com/office/spreadsheetml/2009/9/main" objectType="CheckBox" fmlaLink="$K$9" lockText="1" noThreeD="1"/>
</file>

<file path=xl/drawings/_rels/drawing1.xml.rels><?xml version="1.0" encoding="UTF-8" standalone="yes"?>
<Relationships xmlns="http://schemas.openxmlformats.org/package/2006/relationships"><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9" Type="http://schemas.openxmlformats.org/officeDocument/2006/relationships/chart" Target="../charts/chart39.xml"/><Relationship Id="rId21" Type="http://schemas.openxmlformats.org/officeDocument/2006/relationships/chart" Target="../charts/chart21.xml"/><Relationship Id="rId34" Type="http://schemas.openxmlformats.org/officeDocument/2006/relationships/chart" Target="../charts/chart34.xml"/><Relationship Id="rId42" Type="http://schemas.openxmlformats.org/officeDocument/2006/relationships/chart" Target="../charts/chart42.xml"/><Relationship Id="rId47" Type="http://schemas.openxmlformats.org/officeDocument/2006/relationships/chart" Target="../charts/chart47.xml"/><Relationship Id="rId50" Type="http://schemas.openxmlformats.org/officeDocument/2006/relationships/chart" Target="../charts/chart50.xml"/><Relationship Id="rId55" Type="http://schemas.openxmlformats.org/officeDocument/2006/relationships/chart" Target="../charts/chart55.xml"/><Relationship Id="rId63" Type="http://schemas.openxmlformats.org/officeDocument/2006/relationships/chart" Target="../charts/chart63.xml"/><Relationship Id="rId68" Type="http://schemas.openxmlformats.org/officeDocument/2006/relationships/chart" Target="../charts/chart68.xml"/><Relationship Id="rId7" Type="http://schemas.openxmlformats.org/officeDocument/2006/relationships/chart" Target="../charts/chart7.xml"/><Relationship Id="rId71" Type="http://schemas.openxmlformats.org/officeDocument/2006/relationships/chart" Target="../charts/chart71.xml"/><Relationship Id="rId2" Type="http://schemas.openxmlformats.org/officeDocument/2006/relationships/chart" Target="../charts/chart2.xml"/><Relationship Id="rId16" Type="http://schemas.openxmlformats.org/officeDocument/2006/relationships/chart" Target="../charts/chart16.xml"/><Relationship Id="rId29" Type="http://schemas.openxmlformats.org/officeDocument/2006/relationships/chart" Target="../charts/chart29.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37" Type="http://schemas.openxmlformats.org/officeDocument/2006/relationships/chart" Target="../charts/chart37.xml"/><Relationship Id="rId40" Type="http://schemas.openxmlformats.org/officeDocument/2006/relationships/chart" Target="../charts/chart40.xml"/><Relationship Id="rId45" Type="http://schemas.openxmlformats.org/officeDocument/2006/relationships/chart" Target="../charts/chart45.xml"/><Relationship Id="rId53" Type="http://schemas.openxmlformats.org/officeDocument/2006/relationships/chart" Target="../charts/chart53.xml"/><Relationship Id="rId58" Type="http://schemas.openxmlformats.org/officeDocument/2006/relationships/chart" Target="../charts/chart58.xml"/><Relationship Id="rId66" Type="http://schemas.openxmlformats.org/officeDocument/2006/relationships/chart" Target="../charts/chart66.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36" Type="http://schemas.openxmlformats.org/officeDocument/2006/relationships/chart" Target="../charts/chart36.xml"/><Relationship Id="rId49" Type="http://schemas.openxmlformats.org/officeDocument/2006/relationships/chart" Target="../charts/chart49.xml"/><Relationship Id="rId57" Type="http://schemas.openxmlformats.org/officeDocument/2006/relationships/chart" Target="../charts/chart57.xml"/><Relationship Id="rId61" Type="http://schemas.openxmlformats.org/officeDocument/2006/relationships/chart" Target="../charts/chart61.xml"/><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chart" Target="../charts/chart31.xml"/><Relationship Id="rId44" Type="http://schemas.openxmlformats.org/officeDocument/2006/relationships/chart" Target="../charts/chart44.xml"/><Relationship Id="rId52" Type="http://schemas.openxmlformats.org/officeDocument/2006/relationships/chart" Target="../charts/chart52.xml"/><Relationship Id="rId60" Type="http://schemas.openxmlformats.org/officeDocument/2006/relationships/chart" Target="../charts/chart60.xml"/><Relationship Id="rId65" Type="http://schemas.openxmlformats.org/officeDocument/2006/relationships/chart" Target="../charts/chart65.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 Id="rId35" Type="http://schemas.openxmlformats.org/officeDocument/2006/relationships/chart" Target="../charts/chart35.xml"/><Relationship Id="rId43" Type="http://schemas.openxmlformats.org/officeDocument/2006/relationships/chart" Target="../charts/chart43.xml"/><Relationship Id="rId48" Type="http://schemas.openxmlformats.org/officeDocument/2006/relationships/chart" Target="../charts/chart48.xml"/><Relationship Id="rId56" Type="http://schemas.openxmlformats.org/officeDocument/2006/relationships/chart" Target="../charts/chart56.xml"/><Relationship Id="rId64" Type="http://schemas.openxmlformats.org/officeDocument/2006/relationships/chart" Target="../charts/chart64.xml"/><Relationship Id="rId69" Type="http://schemas.openxmlformats.org/officeDocument/2006/relationships/chart" Target="../charts/chart69.xml"/><Relationship Id="rId8" Type="http://schemas.openxmlformats.org/officeDocument/2006/relationships/chart" Target="../charts/chart8.xml"/><Relationship Id="rId51" Type="http://schemas.openxmlformats.org/officeDocument/2006/relationships/chart" Target="../charts/chart51.xml"/><Relationship Id="rId3" Type="http://schemas.openxmlformats.org/officeDocument/2006/relationships/chart" Target="../charts/chart3.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38" Type="http://schemas.openxmlformats.org/officeDocument/2006/relationships/chart" Target="../charts/chart38.xml"/><Relationship Id="rId46" Type="http://schemas.openxmlformats.org/officeDocument/2006/relationships/chart" Target="../charts/chart46.xml"/><Relationship Id="rId59" Type="http://schemas.openxmlformats.org/officeDocument/2006/relationships/chart" Target="../charts/chart59.xml"/><Relationship Id="rId67" Type="http://schemas.openxmlformats.org/officeDocument/2006/relationships/chart" Target="../charts/chart67.xml"/><Relationship Id="rId20" Type="http://schemas.openxmlformats.org/officeDocument/2006/relationships/chart" Target="../charts/chart20.xml"/><Relationship Id="rId41" Type="http://schemas.openxmlformats.org/officeDocument/2006/relationships/chart" Target="../charts/chart41.xml"/><Relationship Id="rId54" Type="http://schemas.openxmlformats.org/officeDocument/2006/relationships/chart" Target="../charts/chart54.xml"/><Relationship Id="rId62" Type="http://schemas.openxmlformats.org/officeDocument/2006/relationships/chart" Target="../charts/chart62.xml"/><Relationship Id="rId70" Type="http://schemas.openxmlformats.org/officeDocument/2006/relationships/chart" Target="../charts/chart70.xm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0</xdr:colOff>
          <xdr:row>2</xdr:row>
          <xdr:rowOff>7620</xdr:rowOff>
        </xdr:from>
        <xdr:to>
          <xdr:col>6</xdr:col>
          <xdr:colOff>594360</xdr:colOff>
          <xdr:row>2</xdr:row>
          <xdr:rowOff>213360</xdr:rowOff>
        </xdr:to>
        <xdr:sp macro="" textlink="">
          <xdr:nvSpPr>
            <xdr:cNvPr id="1036" name="Spinner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7620</xdr:colOff>
          <xdr:row>3</xdr:row>
          <xdr:rowOff>7620</xdr:rowOff>
        </xdr:from>
        <xdr:to>
          <xdr:col>6</xdr:col>
          <xdr:colOff>594360</xdr:colOff>
          <xdr:row>4</xdr:row>
          <xdr:rowOff>0</xdr:rowOff>
        </xdr:to>
        <xdr:sp macro="" textlink="">
          <xdr:nvSpPr>
            <xdr:cNvPr id="1037" name="Spinner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twoCellAnchor>
    <xdr:from>
      <xdr:col>38</xdr:col>
      <xdr:colOff>112293</xdr:colOff>
      <xdr:row>11</xdr:row>
      <xdr:rowOff>45139</xdr:rowOff>
    </xdr:from>
    <xdr:to>
      <xdr:col>42</xdr:col>
      <xdr:colOff>567093</xdr:colOff>
      <xdr:row>19</xdr:row>
      <xdr:rowOff>15364</xdr:rowOff>
    </xdr:to>
    <xdr:graphicFrame macro="">
      <xdr:nvGraphicFramePr>
        <xdr:cNvPr id="2" name="Chart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381000</xdr:colOff>
      <xdr:row>1</xdr:row>
      <xdr:rowOff>46360</xdr:rowOff>
    </xdr:from>
    <xdr:to>
      <xdr:col>37</xdr:col>
      <xdr:colOff>326571</xdr:colOff>
      <xdr:row>8</xdr:row>
      <xdr:rowOff>95250</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0829925" y="560710"/>
          <a:ext cx="11566071" cy="149669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Input</a:t>
          </a:r>
          <a:r>
            <a:rPr lang="en-US" sz="1100" baseline="0"/>
            <a:t> data: Data can be copied and pasted into the "Input data" columns. Note that in order to keep equation formating, rows should either be added or deleted for each station to match the number of measurements. NB! the perimeter equations (column S and AG - grey cells) must be updated for each new cave survey!</a:t>
          </a:r>
        </a:p>
        <a:p>
          <a:endParaRPr lang="en-US" sz="1100" baseline="0"/>
        </a:p>
        <a:p>
          <a:r>
            <a:rPr lang="en-US" sz="1100" baseline="0"/>
            <a:t>Noise can be added to the final cross-sectional collapse morphology by setting a random porosity interval. NB! remember to active (on/off).</a:t>
          </a:r>
        </a:p>
        <a:p>
          <a:endParaRPr lang="en-US" sz="1100" baseline="0"/>
        </a:p>
        <a:p>
          <a:r>
            <a:rPr lang="en-US" sz="1100" baseline="0"/>
            <a:t>Yellow cells: Values can be inserted manually (no push button required).</a:t>
          </a:r>
        </a:p>
        <a:p>
          <a:r>
            <a:rPr lang="en-US" sz="1100" baseline="0"/>
            <a:t>Equation for tCrit is derived from White, 2012</a:t>
          </a:r>
        </a:p>
        <a:p>
          <a:r>
            <a:rPr lang="en-US" sz="1100" baseline="0"/>
            <a:t>Data syntax reflect surveys collected with PocketTopo (https://paperless.bheeb.ch/) </a:t>
          </a:r>
        </a:p>
      </xdr:txBody>
    </xdr:sp>
    <xdr:clientData/>
  </xdr:twoCellAnchor>
  <xdr:twoCellAnchor>
    <xdr:from>
      <xdr:col>38</xdr:col>
      <xdr:colOff>112293</xdr:colOff>
      <xdr:row>19</xdr:row>
      <xdr:rowOff>14907</xdr:rowOff>
    </xdr:from>
    <xdr:to>
      <xdr:col>42</xdr:col>
      <xdr:colOff>567093</xdr:colOff>
      <xdr:row>29</xdr:row>
      <xdr:rowOff>70857</xdr:rowOff>
    </xdr:to>
    <xdr:graphicFrame macro="">
      <xdr:nvGraphicFramePr>
        <xdr:cNvPr id="15" name="Chart 14">
          <a:extLst>
            <a:ext uri="{FF2B5EF4-FFF2-40B4-BE49-F238E27FC236}">
              <a16:creationId xmlns:a16="http://schemas.microsoft.com/office/drawing/2014/main" id="{00000000-0008-0000-00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oneCell">
        <xdr:from>
          <xdr:col>6</xdr:col>
          <xdr:colOff>312420</xdr:colOff>
          <xdr:row>5</xdr:row>
          <xdr:rowOff>0</xdr:rowOff>
        </xdr:from>
        <xdr:to>
          <xdr:col>8</xdr:col>
          <xdr:colOff>381000</xdr:colOff>
          <xdr:row>8</xdr:row>
          <xdr:rowOff>7620</xdr:rowOff>
        </xdr:to>
        <xdr:sp macro="" textlink="">
          <xdr:nvSpPr>
            <xdr:cNvPr id="1043" name="Check Box 19" descr="Individual measurements"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GB" sz="800" b="0" i="0" u="none" strike="noStrike" baseline="0">
                  <a:solidFill>
                    <a:srgbClr val="000000"/>
                  </a:solidFill>
                  <a:latin typeface="Segoe UI"/>
                  <a:cs typeface="Segoe UI"/>
                </a:rPr>
                <a:t>Individual measurements</a:t>
              </a:r>
            </a:p>
          </xdr:txBody>
        </xdr:sp>
        <xdr:clientData/>
      </xdr:twoCellAnchor>
    </mc:Choice>
    <mc:Fallback/>
  </mc:AlternateContent>
  <xdr:twoCellAnchor>
    <xdr:from>
      <xdr:col>6</xdr:col>
      <xdr:colOff>511062</xdr:colOff>
      <xdr:row>16</xdr:row>
      <xdr:rowOff>66988</xdr:rowOff>
    </xdr:from>
    <xdr:to>
      <xdr:col>10</xdr:col>
      <xdr:colOff>251436</xdr:colOff>
      <xdr:row>19</xdr:row>
      <xdr:rowOff>85784</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3273312" y="3999452"/>
          <a:ext cx="2176053" cy="590296"/>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b="1"/>
            <a:t>NB! Cantilever lenght</a:t>
          </a:r>
          <a:r>
            <a:rPr lang="en-US" sz="1400" b="1" baseline="0"/>
            <a:t> must be less the roof span</a:t>
          </a:r>
        </a:p>
        <a:p>
          <a:endParaRPr lang="en-US" sz="1100"/>
        </a:p>
      </xdr:txBody>
    </xdr:sp>
    <xdr:clientData/>
  </xdr:twoCellAnchor>
  <xdr:twoCellAnchor>
    <xdr:from>
      <xdr:col>38</xdr:col>
      <xdr:colOff>112293</xdr:colOff>
      <xdr:row>30</xdr:row>
      <xdr:rowOff>152399</xdr:rowOff>
    </xdr:from>
    <xdr:to>
      <xdr:col>42</xdr:col>
      <xdr:colOff>567093</xdr:colOff>
      <xdr:row>41</xdr:row>
      <xdr:rowOff>17849</xdr:rowOff>
    </xdr:to>
    <xdr:graphicFrame macro="">
      <xdr:nvGraphicFramePr>
        <xdr:cNvPr id="10" name="Chart 9">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38</xdr:col>
      <xdr:colOff>112293</xdr:colOff>
      <xdr:row>43</xdr:row>
      <xdr:rowOff>179613</xdr:rowOff>
    </xdr:from>
    <xdr:to>
      <xdr:col>42</xdr:col>
      <xdr:colOff>567093</xdr:colOff>
      <xdr:row>54</xdr:row>
      <xdr:rowOff>45063</xdr:rowOff>
    </xdr:to>
    <xdr:graphicFrame macro="">
      <xdr:nvGraphicFramePr>
        <xdr:cNvPr id="11" name="Chart 10">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38</xdr:col>
      <xdr:colOff>112293</xdr:colOff>
      <xdr:row>56</xdr:row>
      <xdr:rowOff>125185</xdr:rowOff>
    </xdr:from>
    <xdr:to>
      <xdr:col>42</xdr:col>
      <xdr:colOff>567093</xdr:colOff>
      <xdr:row>66</xdr:row>
      <xdr:rowOff>181135</xdr:rowOff>
    </xdr:to>
    <xdr:graphicFrame macro="">
      <xdr:nvGraphicFramePr>
        <xdr:cNvPr id="12" name="Chart 11">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38</xdr:col>
      <xdr:colOff>112293</xdr:colOff>
      <xdr:row>67</xdr:row>
      <xdr:rowOff>98292</xdr:rowOff>
    </xdr:from>
    <xdr:to>
      <xdr:col>42</xdr:col>
      <xdr:colOff>567093</xdr:colOff>
      <xdr:row>77</xdr:row>
      <xdr:rowOff>154242</xdr:rowOff>
    </xdr:to>
    <xdr:graphicFrame macro="">
      <xdr:nvGraphicFramePr>
        <xdr:cNvPr id="13" name="Chart 12">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38</xdr:col>
      <xdr:colOff>112293</xdr:colOff>
      <xdr:row>78</xdr:row>
      <xdr:rowOff>114621</xdr:rowOff>
    </xdr:from>
    <xdr:to>
      <xdr:col>42</xdr:col>
      <xdr:colOff>567093</xdr:colOff>
      <xdr:row>88</xdr:row>
      <xdr:rowOff>170571</xdr:rowOff>
    </xdr:to>
    <xdr:graphicFrame macro="">
      <xdr:nvGraphicFramePr>
        <xdr:cNvPr id="14" name="Chart 13">
          <a:extLst>
            <a:ext uri="{FF2B5EF4-FFF2-40B4-BE49-F238E27FC236}">
              <a16:creationId xmlns:a16="http://schemas.microsoft.com/office/drawing/2014/main" id="{00000000-0008-0000-00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38</xdr:col>
      <xdr:colOff>112293</xdr:colOff>
      <xdr:row>99</xdr:row>
      <xdr:rowOff>101332</xdr:rowOff>
    </xdr:from>
    <xdr:to>
      <xdr:col>42</xdr:col>
      <xdr:colOff>567093</xdr:colOff>
      <xdr:row>109</xdr:row>
      <xdr:rowOff>176332</xdr:rowOff>
    </xdr:to>
    <xdr:graphicFrame macro="">
      <xdr:nvGraphicFramePr>
        <xdr:cNvPr id="16" name="Chart 15">
          <a:extLst>
            <a:ext uri="{FF2B5EF4-FFF2-40B4-BE49-F238E27FC236}">
              <a16:creationId xmlns:a16="http://schemas.microsoft.com/office/drawing/2014/main" id="{00000000-0008-0000-00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38</xdr:col>
      <xdr:colOff>112293</xdr:colOff>
      <xdr:row>116</xdr:row>
      <xdr:rowOff>54427</xdr:rowOff>
    </xdr:from>
    <xdr:to>
      <xdr:col>42</xdr:col>
      <xdr:colOff>567093</xdr:colOff>
      <xdr:row>126</xdr:row>
      <xdr:rowOff>129427</xdr:rowOff>
    </xdr:to>
    <xdr:graphicFrame macro="">
      <xdr:nvGraphicFramePr>
        <xdr:cNvPr id="17" name="Chart 16">
          <a:extLst>
            <a:ext uri="{FF2B5EF4-FFF2-40B4-BE49-F238E27FC236}">
              <a16:creationId xmlns:a16="http://schemas.microsoft.com/office/drawing/2014/main" id="{00000000-0008-0000-00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38</xdr:col>
      <xdr:colOff>112293</xdr:colOff>
      <xdr:row>137</xdr:row>
      <xdr:rowOff>156109</xdr:rowOff>
    </xdr:from>
    <xdr:to>
      <xdr:col>42</xdr:col>
      <xdr:colOff>567093</xdr:colOff>
      <xdr:row>148</xdr:row>
      <xdr:rowOff>40609</xdr:rowOff>
    </xdr:to>
    <xdr:graphicFrame macro="">
      <xdr:nvGraphicFramePr>
        <xdr:cNvPr id="18" name="Chart 17">
          <a:extLst>
            <a:ext uri="{FF2B5EF4-FFF2-40B4-BE49-F238E27FC236}">
              <a16:creationId xmlns:a16="http://schemas.microsoft.com/office/drawing/2014/main" id="{00000000-0008-0000-00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38</xdr:col>
      <xdr:colOff>112293</xdr:colOff>
      <xdr:row>161</xdr:row>
      <xdr:rowOff>493</xdr:rowOff>
    </xdr:from>
    <xdr:to>
      <xdr:col>42</xdr:col>
      <xdr:colOff>567093</xdr:colOff>
      <xdr:row>171</xdr:row>
      <xdr:rowOff>75493</xdr:rowOff>
    </xdr:to>
    <xdr:graphicFrame macro="">
      <xdr:nvGraphicFramePr>
        <xdr:cNvPr id="19" name="Chart 18">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38</xdr:col>
      <xdr:colOff>112292</xdr:colOff>
      <xdr:row>190</xdr:row>
      <xdr:rowOff>157841</xdr:rowOff>
    </xdr:from>
    <xdr:to>
      <xdr:col>42</xdr:col>
      <xdr:colOff>567092</xdr:colOff>
      <xdr:row>201</xdr:row>
      <xdr:rowOff>42341</xdr:rowOff>
    </xdr:to>
    <xdr:graphicFrame macro="">
      <xdr:nvGraphicFramePr>
        <xdr:cNvPr id="20" name="Chart 19">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38</xdr:col>
      <xdr:colOff>112293</xdr:colOff>
      <xdr:row>213</xdr:row>
      <xdr:rowOff>163764</xdr:rowOff>
    </xdr:from>
    <xdr:to>
      <xdr:col>42</xdr:col>
      <xdr:colOff>567093</xdr:colOff>
      <xdr:row>224</xdr:row>
      <xdr:rowOff>48264</xdr:rowOff>
    </xdr:to>
    <xdr:graphicFrame macro="">
      <xdr:nvGraphicFramePr>
        <xdr:cNvPr id="21" name="Chart 20">
          <a:extLst>
            <a:ext uri="{FF2B5EF4-FFF2-40B4-BE49-F238E27FC236}">
              <a16:creationId xmlns:a16="http://schemas.microsoft.com/office/drawing/2014/main" id="{00000000-0008-0000-00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38</xdr:col>
      <xdr:colOff>112293</xdr:colOff>
      <xdr:row>263</xdr:row>
      <xdr:rowOff>89792</xdr:rowOff>
    </xdr:from>
    <xdr:to>
      <xdr:col>42</xdr:col>
      <xdr:colOff>567093</xdr:colOff>
      <xdr:row>273</xdr:row>
      <xdr:rowOff>164792</xdr:rowOff>
    </xdr:to>
    <xdr:graphicFrame macro="">
      <xdr:nvGraphicFramePr>
        <xdr:cNvPr id="22" name="Chart 21">
          <a:extLst>
            <a:ext uri="{FF2B5EF4-FFF2-40B4-BE49-F238E27FC236}">
              <a16:creationId xmlns:a16="http://schemas.microsoft.com/office/drawing/2014/main" id="{00000000-0008-0000-0000-00001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mc:AlternateContent xmlns:mc="http://schemas.openxmlformats.org/markup-compatibility/2006">
    <mc:Choice xmlns:a14="http://schemas.microsoft.com/office/drawing/2010/main" Requires="a14">
      <xdr:twoCellAnchor editAs="oneCell">
        <xdr:from>
          <xdr:col>10</xdr:col>
          <xdr:colOff>38100</xdr:colOff>
          <xdr:row>3</xdr:row>
          <xdr:rowOff>38100</xdr:rowOff>
        </xdr:from>
        <xdr:to>
          <xdr:col>12</xdr:col>
          <xdr:colOff>0</xdr:colOff>
          <xdr:row>5</xdr:row>
          <xdr:rowOff>7620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GB" sz="800" b="0" i="0" u="none" strike="noStrike" baseline="0">
                  <a:solidFill>
                    <a:srgbClr val="000000"/>
                  </a:solidFill>
                  <a:latin typeface="Segoe UI"/>
                  <a:cs typeface="Segoe UI"/>
                </a:rPr>
                <a:t>On/off</a:t>
              </a:r>
            </a:p>
          </xdr:txBody>
        </xdr:sp>
        <xdr:clientData/>
      </xdr:twoCellAnchor>
    </mc:Choice>
    <mc:Fallback/>
  </mc:AlternateContent>
  <xdr:twoCellAnchor>
    <xdr:from>
      <xdr:col>38</xdr:col>
      <xdr:colOff>112293</xdr:colOff>
      <xdr:row>294</xdr:row>
      <xdr:rowOff>190499</xdr:rowOff>
    </xdr:from>
    <xdr:to>
      <xdr:col>42</xdr:col>
      <xdr:colOff>567093</xdr:colOff>
      <xdr:row>305</xdr:row>
      <xdr:rowOff>74999</xdr:rowOff>
    </xdr:to>
    <xdr:graphicFrame macro="">
      <xdr:nvGraphicFramePr>
        <xdr:cNvPr id="27" name="Chart 26">
          <a:extLst>
            <a:ext uri="{FF2B5EF4-FFF2-40B4-BE49-F238E27FC236}">
              <a16:creationId xmlns:a16="http://schemas.microsoft.com/office/drawing/2014/main" id="{00000000-0008-0000-0000-00001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38</xdr:col>
      <xdr:colOff>112293</xdr:colOff>
      <xdr:row>331</xdr:row>
      <xdr:rowOff>190499</xdr:rowOff>
    </xdr:from>
    <xdr:to>
      <xdr:col>42</xdr:col>
      <xdr:colOff>567093</xdr:colOff>
      <xdr:row>342</xdr:row>
      <xdr:rowOff>74999</xdr:rowOff>
    </xdr:to>
    <xdr:graphicFrame macro="">
      <xdr:nvGraphicFramePr>
        <xdr:cNvPr id="28" name="Chart 27">
          <a:extLst>
            <a:ext uri="{FF2B5EF4-FFF2-40B4-BE49-F238E27FC236}">
              <a16:creationId xmlns:a16="http://schemas.microsoft.com/office/drawing/2014/main" id="{00000000-0008-0000-00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38</xdr:col>
      <xdr:colOff>112293</xdr:colOff>
      <xdr:row>366</xdr:row>
      <xdr:rowOff>122463</xdr:rowOff>
    </xdr:from>
    <xdr:to>
      <xdr:col>42</xdr:col>
      <xdr:colOff>567093</xdr:colOff>
      <xdr:row>377</xdr:row>
      <xdr:rowOff>6963</xdr:rowOff>
    </xdr:to>
    <xdr:graphicFrame macro="">
      <xdr:nvGraphicFramePr>
        <xdr:cNvPr id="29" name="Chart 28">
          <a:extLst>
            <a:ext uri="{FF2B5EF4-FFF2-40B4-BE49-F238E27FC236}">
              <a16:creationId xmlns:a16="http://schemas.microsoft.com/office/drawing/2014/main" id="{00000000-0008-0000-0000-00001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38</xdr:col>
      <xdr:colOff>125900</xdr:colOff>
      <xdr:row>398</xdr:row>
      <xdr:rowOff>27213</xdr:rowOff>
    </xdr:from>
    <xdr:to>
      <xdr:col>42</xdr:col>
      <xdr:colOff>580700</xdr:colOff>
      <xdr:row>408</xdr:row>
      <xdr:rowOff>129427</xdr:rowOff>
    </xdr:to>
    <xdr:graphicFrame macro="">
      <xdr:nvGraphicFramePr>
        <xdr:cNvPr id="30" name="Chart 29">
          <a:extLst>
            <a:ext uri="{FF2B5EF4-FFF2-40B4-BE49-F238E27FC236}">
              <a16:creationId xmlns:a16="http://schemas.microsoft.com/office/drawing/2014/main" id="{00000000-0008-0000-0000-00001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38</xdr:col>
      <xdr:colOff>112293</xdr:colOff>
      <xdr:row>435</xdr:row>
      <xdr:rowOff>190499</xdr:rowOff>
    </xdr:from>
    <xdr:to>
      <xdr:col>42</xdr:col>
      <xdr:colOff>567093</xdr:colOff>
      <xdr:row>446</xdr:row>
      <xdr:rowOff>74999</xdr:rowOff>
    </xdr:to>
    <xdr:graphicFrame macro="">
      <xdr:nvGraphicFramePr>
        <xdr:cNvPr id="31" name="Chart 30">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38</xdr:col>
      <xdr:colOff>112293</xdr:colOff>
      <xdr:row>455</xdr:row>
      <xdr:rowOff>54436</xdr:rowOff>
    </xdr:from>
    <xdr:to>
      <xdr:col>42</xdr:col>
      <xdr:colOff>567093</xdr:colOff>
      <xdr:row>465</xdr:row>
      <xdr:rowOff>129436</xdr:rowOff>
    </xdr:to>
    <xdr:graphicFrame macro="">
      <xdr:nvGraphicFramePr>
        <xdr:cNvPr id="32" name="Chart 31">
          <a:extLst>
            <a:ext uri="{FF2B5EF4-FFF2-40B4-BE49-F238E27FC236}">
              <a16:creationId xmlns:a16="http://schemas.microsoft.com/office/drawing/2014/main" id="{00000000-0008-0000-00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38</xdr:col>
      <xdr:colOff>112293</xdr:colOff>
      <xdr:row>482</xdr:row>
      <xdr:rowOff>183706</xdr:rowOff>
    </xdr:from>
    <xdr:to>
      <xdr:col>42</xdr:col>
      <xdr:colOff>567093</xdr:colOff>
      <xdr:row>493</xdr:row>
      <xdr:rowOff>68206</xdr:rowOff>
    </xdr:to>
    <xdr:graphicFrame macro="">
      <xdr:nvGraphicFramePr>
        <xdr:cNvPr id="33" name="Chart 32">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38</xdr:col>
      <xdr:colOff>112293</xdr:colOff>
      <xdr:row>503</xdr:row>
      <xdr:rowOff>68049</xdr:rowOff>
    </xdr:from>
    <xdr:to>
      <xdr:col>42</xdr:col>
      <xdr:colOff>567093</xdr:colOff>
      <xdr:row>513</xdr:row>
      <xdr:rowOff>170263</xdr:rowOff>
    </xdr:to>
    <xdr:graphicFrame macro="">
      <xdr:nvGraphicFramePr>
        <xdr:cNvPr id="34" name="Chart 33">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38</xdr:col>
      <xdr:colOff>112293</xdr:colOff>
      <xdr:row>541</xdr:row>
      <xdr:rowOff>138550</xdr:rowOff>
    </xdr:from>
    <xdr:to>
      <xdr:col>42</xdr:col>
      <xdr:colOff>567093</xdr:colOff>
      <xdr:row>552</xdr:row>
      <xdr:rowOff>50264</xdr:rowOff>
    </xdr:to>
    <xdr:graphicFrame macro="">
      <xdr:nvGraphicFramePr>
        <xdr:cNvPr id="35" name="Chart 34">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38</xdr:col>
      <xdr:colOff>112293</xdr:colOff>
      <xdr:row>576</xdr:row>
      <xdr:rowOff>190499</xdr:rowOff>
    </xdr:from>
    <xdr:to>
      <xdr:col>42</xdr:col>
      <xdr:colOff>567093</xdr:colOff>
      <xdr:row>587</xdr:row>
      <xdr:rowOff>74999</xdr:rowOff>
    </xdr:to>
    <xdr:graphicFrame macro="">
      <xdr:nvGraphicFramePr>
        <xdr:cNvPr id="36" name="Chart 35">
          <a:extLst>
            <a:ext uri="{FF2B5EF4-FFF2-40B4-BE49-F238E27FC236}">
              <a16:creationId xmlns:a16="http://schemas.microsoft.com/office/drawing/2014/main" id="{00000000-0008-0000-00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38</xdr:col>
      <xdr:colOff>112293</xdr:colOff>
      <xdr:row>596</xdr:row>
      <xdr:rowOff>141023</xdr:rowOff>
    </xdr:from>
    <xdr:to>
      <xdr:col>42</xdr:col>
      <xdr:colOff>567093</xdr:colOff>
      <xdr:row>607</xdr:row>
      <xdr:rowOff>52738</xdr:rowOff>
    </xdr:to>
    <xdr:graphicFrame macro="">
      <xdr:nvGraphicFramePr>
        <xdr:cNvPr id="37" name="Chart 36">
          <a:extLst>
            <a:ext uri="{FF2B5EF4-FFF2-40B4-BE49-F238E27FC236}">
              <a16:creationId xmlns:a16="http://schemas.microsoft.com/office/drawing/2014/main" id="{00000000-0008-0000-00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38</xdr:col>
      <xdr:colOff>112292</xdr:colOff>
      <xdr:row>619</xdr:row>
      <xdr:rowOff>108864</xdr:rowOff>
    </xdr:from>
    <xdr:to>
      <xdr:col>42</xdr:col>
      <xdr:colOff>567092</xdr:colOff>
      <xdr:row>630</xdr:row>
      <xdr:rowOff>20578</xdr:rowOff>
    </xdr:to>
    <xdr:graphicFrame macro="">
      <xdr:nvGraphicFramePr>
        <xdr:cNvPr id="38" name="Chart 37">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38</xdr:col>
      <xdr:colOff>112292</xdr:colOff>
      <xdr:row>639</xdr:row>
      <xdr:rowOff>13614</xdr:rowOff>
    </xdr:from>
    <xdr:to>
      <xdr:col>42</xdr:col>
      <xdr:colOff>567092</xdr:colOff>
      <xdr:row>649</xdr:row>
      <xdr:rowOff>61400</xdr:rowOff>
    </xdr:to>
    <xdr:graphicFrame macro="">
      <xdr:nvGraphicFramePr>
        <xdr:cNvPr id="40" name="Chart 39">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38</xdr:col>
      <xdr:colOff>112292</xdr:colOff>
      <xdr:row>674</xdr:row>
      <xdr:rowOff>136076</xdr:rowOff>
    </xdr:from>
    <xdr:to>
      <xdr:col>42</xdr:col>
      <xdr:colOff>567092</xdr:colOff>
      <xdr:row>684</xdr:row>
      <xdr:rowOff>34182</xdr:rowOff>
    </xdr:to>
    <xdr:graphicFrame macro="">
      <xdr:nvGraphicFramePr>
        <xdr:cNvPr id="41" name="Chart 40">
          <a:extLst>
            <a:ext uri="{FF2B5EF4-FFF2-40B4-BE49-F238E27FC236}">
              <a16:creationId xmlns:a16="http://schemas.microsoft.com/office/drawing/2014/main" id="{00000000-0008-0000-00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38</xdr:col>
      <xdr:colOff>112292</xdr:colOff>
      <xdr:row>711</xdr:row>
      <xdr:rowOff>51953</xdr:rowOff>
    </xdr:from>
    <xdr:to>
      <xdr:col>42</xdr:col>
      <xdr:colOff>567092</xdr:colOff>
      <xdr:row>721</xdr:row>
      <xdr:rowOff>126953</xdr:rowOff>
    </xdr:to>
    <xdr:graphicFrame macro="">
      <xdr:nvGraphicFramePr>
        <xdr:cNvPr id="42" name="Chart 41">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38</xdr:col>
      <xdr:colOff>112293</xdr:colOff>
      <xdr:row>731</xdr:row>
      <xdr:rowOff>190499</xdr:rowOff>
    </xdr:from>
    <xdr:to>
      <xdr:col>42</xdr:col>
      <xdr:colOff>567093</xdr:colOff>
      <xdr:row>742</xdr:row>
      <xdr:rowOff>74999</xdr:rowOff>
    </xdr:to>
    <xdr:graphicFrame macro="">
      <xdr:nvGraphicFramePr>
        <xdr:cNvPr id="44" name="Chart 43">
          <a:extLst>
            <a:ext uri="{FF2B5EF4-FFF2-40B4-BE49-F238E27FC236}">
              <a16:creationId xmlns:a16="http://schemas.microsoft.com/office/drawing/2014/main" id="{00000000-0008-0000-0000-00002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38</xdr:col>
      <xdr:colOff>112292</xdr:colOff>
      <xdr:row>756</xdr:row>
      <xdr:rowOff>176890</xdr:rowOff>
    </xdr:from>
    <xdr:to>
      <xdr:col>42</xdr:col>
      <xdr:colOff>567092</xdr:colOff>
      <xdr:row>767</xdr:row>
      <xdr:rowOff>51865</xdr:rowOff>
    </xdr:to>
    <xdr:graphicFrame macro="">
      <xdr:nvGraphicFramePr>
        <xdr:cNvPr id="46" name="Chart 45">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38</xdr:col>
      <xdr:colOff>112292</xdr:colOff>
      <xdr:row>774</xdr:row>
      <xdr:rowOff>40822</xdr:rowOff>
    </xdr:from>
    <xdr:to>
      <xdr:col>42</xdr:col>
      <xdr:colOff>567092</xdr:colOff>
      <xdr:row>784</xdr:row>
      <xdr:rowOff>143036</xdr:rowOff>
    </xdr:to>
    <xdr:graphicFrame macro="">
      <xdr:nvGraphicFramePr>
        <xdr:cNvPr id="47" name="Chart 46">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38</xdr:col>
      <xdr:colOff>112292</xdr:colOff>
      <xdr:row>788</xdr:row>
      <xdr:rowOff>13605</xdr:rowOff>
    </xdr:from>
    <xdr:to>
      <xdr:col>42</xdr:col>
      <xdr:colOff>567092</xdr:colOff>
      <xdr:row>798</xdr:row>
      <xdr:rowOff>115820</xdr:rowOff>
    </xdr:to>
    <xdr:graphicFrame macro="">
      <xdr:nvGraphicFramePr>
        <xdr:cNvPr id="48" name="Chart 47">
          <a:extLst>
            <a:ext uri="{FF2B5EF4-FFF2-40B4-BE49-F238E27FC236}">
              <a16:creationId xmlns:a16="http://schemas.microsoft.com/office/drawing/2014/main" id="{00000000-0008-0000-00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38</xdr:col>
      <xdr:colOff>112292</xdr:colOff>
      <xdr:row>826</xdr:row>
      <xdr:rowOff>17319</xdr:rowOff>
    </xdr:from>
    <xdr:to>
      <xdr:col>42</xdr:col>
      <xdr:colOff>567092</xdr:colOff>
      <xdr:row>836</xdr:row>
      <xdr:rowOff>92319</xdr:rowOff>
    </xdr:to>
    <xdr:graphicFrame macro="">
      <xdr:nvGraphicFramePr>
        <xdr:cNvPr id="49" name="Chart 48">
          <a:extLst>
            <a:ext uri="{FF2B5EF4-FFF2-40B4-BE49-F238E27FC236}">
              <a16:creationId xmlns:a16="http://schemas.microsoft.com/office/drawing/2014/main" id="{00000000-0008-0000-00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38</xdr:col>
      <xdr:colOff>112292</xdr:colOff>
      <xdr:row>846</xdr:row>
      <xdr:rowOff>0</xdr:rowOff>
    </xdr:from>
    <xdr:to>
      <xdr:col>42</xdr:col>
      <xdr:colOff>567092</xdr:colOff>
      <xdr:row>856</xdr:row>
      <xdr:rowOff>65475</xdr:rowOff>
    </xdr:to>
    <xdr:graphicFrame macro="">
      <xdr:nvGraphicFramePr>
        <xdr:cNvPr id="51" name="Chart 50">
          <a:extLst>
            <a:ext uri="{FF2B5EF4-FFF2-40B4-BE49-F238E27FC236}">
              <a16:creationId xmlns:a16="http://schemas.microsoft.com/office/drawing/2014/main" id="{00000000-0008-0000-00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38</xdr:col>
      <xdr:colOff>112293</xdr:colOff>
      <xdr:row>874</xdr:row>
      <xdr:rowOff>111326</xdr:rowOff>
    </xdr:from>
    <xdr:to>
      <xdr:col>42</xdr:col>
      <xdr:colOff>567093</xdr:colOff>
      <xdr:row>884</xdr:row>
      <xdr:rowOff>186326</xdr:rowOff>
    </xdr:to>
    <xdr:graphicFrame macro="">
      <xdr:nvGraphicFramePr>
        <xdr:cNvPr id="52" name="Chart 51">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38</xdr:col>
      <xdr:colOff>112292</xdr:colOff>
      <xdr:row>910</xdr:row>
      <xdr:rowOff>190496</xdr:rowOff>
    </xdr:from>
    <xdr:to>
      <xdr:col>42</xdr:col>
      <xdr:colOff>567092</xdr:colOff>
      <xdr:row>921</xdr:row>
      <xdr:rowOff>102211</xdr:rowOff>
    </xdr:to>
    <xdr:graphicFrame macro="">
      <xdr:nvGraphicFramePr>
        <xdr:cNvPr id="54" name="Chart 53">
          <a:extLst>
            <a:ext uri="{FF2B5EF4-FFF2-40B4-BE49-F238E27FC236}">
              <a16:creationId xmlns:a16="http://schemas.microsoft.com/office/drawing/2014/main" id="{00000000-0008-0000-00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38</xdr:col>
      <xdr:colOff>112292</xdr:colOff>
      <xdr:row>929</xdr:row>
      <xdr:rowOff>149677</xdr:rowOff>
    </xdr:from>
    <xdr:to>
      <xdr:col>42</xdr:col>
      <xdr:colOff>567092</xdr:colOff>
      <xdr:row>940</xdr:row>
      <xdr:rowOff>61391</xdr:rowOff>
    </xdr:to>
    <xdr:graphicFrame macro="">
      <xdr:nvGraphicFramePr>
        <xdr:cNvPr id="55" name="Chart 54">
          <a:extLst>
            <a:ext uri="{FF2B5EF4-FFF2-40B4-BE49-F238E27FC236}">
              <a16:creationId xmlns:a16="http://schemas.microsoft.com/office/drawing/2014/main" id="{00000000-0008-0000-00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38</xdr:col>
      <xdr:colOff>112293</xdr:colOff>
      <xdr:row>946</xdr:row>
      <xdr:rowOff>92777</xdr:rowOff>
    </xdr:from>
    <xdr:to>
      <xdr:col>42</xdr:col>
      <xdr:colOff>567093</xdr:colOff>
      <xdr:row>956</xdr:row>
      <xdr:rowOff>181385</xdr:rowOff>
    </xdr:to>
    <xdr:graphicFrame macro="">
      <xdr:nvGraphicFramePr>
        <xdr:cNvPr id="56" name="Chart 55">
          <a:extLst>
            <a:ext uri="{FF2B5EF4-FFF2-40B4-BE49-F238E27FC236}">
              <a16:creationId xmlns:a16="http://schemas.microsoft.com/office/drawing/2014/main" id="{00000000-0008-0000-00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38</xdr:col>
      <xdr:colOff>98685</xdr:colOff>
      <xdr:row>966</xdr:row>
      <xdr:rowOff>149678</xdr:rowOff>
    </xdr:from>
    <xdr:to>
      <xdr:col>42</xdr:col>
      <xdr:colOff>553485</xdr:colOff>
      <xdr:row>977</xdr:row>
      <xdr:rowOff>34178</xdr:rowOff>
    </xdr:to>
    <xdr:graphicFrame macro="">
      <xdr:nvGraphicFramePr>
        <xdr:cNvPr id="57" name="Chart 56">
          <a:extLst>
            <a:ext uri="{FF2B5EF4-FFF2-40B4-BE49-F238E27FC236}">
              <a16:creationId xmlns:a16="http://schemas.microsoft.com/office/drawing/2014/main" id="{00000000-0008-0000-00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38</xdr:col>
      <xdr:colOff>85077</xdr:colOff>
      <xdr:row>985</xdr:row>
      <xdr:rowOff>13606</xdr:rowOff>
    </xdr:from>
    <xdr:to>
      <xdr:col>42</xdr:col>
      <xdr:colOff>539877</xdr:colOff>
      <xdr:row>995</xdr:row>
      <xdr:rowOff>115820</xdr:rowOff>
    </xdr:to>
    <xdr:graphicFrame macro="">
      <xdr:nvGraphicFramePr>
        <xdr:cNvPr id="58" name="Chart 57">
          <a:extLst>
            <a:ext uri="{FF2B5EF4-FFF2-40B4-BE49-F238E27FC236}">
              <a16:creationId xmlns:a16="http://schemas.microsoft.com/office/drawing/2014/main" id="{00000000-0008-0000-0000-00003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38</xdr:col>
      <xdr:colOff>112292</xdr:colOff>
      <xdr:row>1042</xdr:row>
      <xdr:rowOff>103908</xdr:rowOff>
    </xdr:from>
    <xdr:to>
      <xdr:col>42</xdr:col>
      <xdr:colOff>567092</xdr:colOff>
      <xdr:row>1052</xdr:row>
      <xdr:rowOff>178908</xdr:rowOff>
    </xdr:to>
    <xdr:graphicFrame macro="">
      <xdr:nvGraphicFramePr>
        <xdr:cNvPr id="59" name="Chart 58">
          <a:extLst>
            <a:ext uri="{FF2B5EF4-FFF2-40B4-BE49-F238E27FC236}">
              <a16:creationId xmlns:a16="http://schemas.microsoft.com/office/drawing/2014/main" id="{00000000-0008-0000-00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38</xdr:col>
      <xdr:colOff>112292</xdr:colOff>
      <xdr:row>1056</xdr:row>
      <xdr:rowOff>136072</xdr:rowOff>
    </xdr:from>
    <xdr:to>
      <xdr:col>42</xdr:col>
      <xdr:colOff>567092</xdr:colOff>
      <xdr:row>1067</xdr:row>
      <xdr:rowOff>20572</xdr:rowOff>
    </xdr:to>
    <xdr:graphicFrame macro="">
      <xdr:nvGraphicFramePr>
        <xdr:cNvPr id="61" name="Chart 60">
          <a:extLst>
            <a:ext uri="{FF2B5EF4-FFF2-40B4-BE49-F238E27FC236}">
              <a16:creationId xmlns:a16="http://schemas.microsoft.com/office/drawing/2014/main" id="{00000000-0008-0000-0000-00003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38</xdr:col>
      <xdr:colOff>112292</xdr:colOff>
      <xdr:row>1070</xdr:row>
      <xdr:rowOff>40826</xdr:rowOff>
    </xdr:from>
    <xdr:to>
      <xdr:col>42</xdr:col>
      <xdr:colOff>567092</xdr:colOff>
      <xdr:row>1080</xdr:row>
      <xdr:rowOff>88612</xdr:rowOff>
    </xdr:to>
    <xdr:graphicFrame macro="">
      <xdr:nvGraphicFramePr>
        <xdr:cNvPr id="62" name="Chart 61">
          <a:extLst>
            <a:ext uri="{FF2B5EF4-FFF2-40B4-BE49-F238E27FC236}">
              <a16:creationId xmlns:a16="http://schemas.microsoft.com/office/drawing/2014/main" id="{00000000-0008-0000-00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38</xdr:col>
      <xdr:colOff>112292</xdr:colOff>
      <xdr:row>1096</xdr:row>
      <xdr:rowOff>40822</xdr:rowOff>
    </xdr:from>
    <xdr:to>
      <xdr:col>42</xdr:col>
      <xdr:colOff>567092</xdr:colOff>
      <xdr:row>1106</xdr:row>
      <xdr:rowOff>115822</xdr:rowOff>
    </xdr:to>
    <xdr:graphicFrame macro="">
      <xdr:nvGraphicFramePr>
        <xdr:cNvPr id="63" name="Chart 62">
          <a:extLst>
            <a:ext uri="{FF2B5EF4-FFF2-40B4-BE49-F238E27FC236}">
              <a16:creationId xmlns:a16="http://schemas.microsoft.com/office/drawing/2014/main" id="{00000000-0008-0000-00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38</xdr:col>
      <xdr:colOff>112292</xdr:colOff>
      <xdr:row>1128</xdr:row>
      <xdr:rowOff>173181</xdr:rowOff>
    </xdr:from>
    <xdr:to>
      <xdr:col>42</xdr:col>
      <xdr:colOff>567092</xdr:colOff>
      <xdr:row>1139</xdr:row>
      <xdr:rowOff>57681</xdr:rowOff>
    </xdr:to>
    <xdr:graphicFrame macro="">
      <xdr:nvGraphicFramePr>
        <xdr:cNvPr id="64" name="Chart 63">
          <a:extLst>
            <a:ext uri="{FF2B5EF4-FFF2-40B4-BE49-F238E27FC236}">
              <a16:creationId xmlns:a16="http://schemas.microsoft.com/office/drawing/2014/main" id="{00000000-0008-0000-0000-00004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38</xdr:col>
      <xdr:colOff>112293</xdr:colOff>
      <xdr:row>1148</xdr:row>
      <xdr:rowOff>17317</xdr:rowOff>
    </xdr:from>
    <xdr:to>
      <xdr:col>42</xdr:col>
      <xdr:colOff>567093</xdr:colOff>
      <xdr:row>1158</xdr:row>
      <xdr:rowOff>92317</xdr:rowOff>
    </xdr:to>
    <xdr:graphicFrame macro="">
      <xdr:nvGraphicFramePr>
        <xdr:cNvPr id="65" name="Chart 64">
          <a:extLst>
            <a:ext uri="{FF2B5EF4-FFF2-40B4-BE49-F238E27FC236}">
              <a16:creationId xmlns:a16="http://schemas.microsoft.com/office/drawing/2014/main" id="{00000000-0008-0000-0000-00004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xdr:from>
      <xdr:col>38</xdr:col>
      <xdr:colOff>112292</xdr:colOff>
      <xdr:row>1165</xdr:row>
      <xdr:rowOff>190499</xdr:rowOff>
    </xdr:from>
    <xdr:to>
      <xdr:col>42</xdr:col>
      <xdr:colOff>567092</xdr:colOff>
      <xdr:row>1176</xdr:row>
      <xdr:rowOff>74999</xdr:rowOff>
    </xdr:to>
    <xdr:graphicFrame macro="">
      <xdr:nvGraphicFramePr>
        <xdr:cNvPr id="67" name="Chart 66">
          <a:extLst>
            <a:ext uri="{FF2B5EF4-FFF2-40B4-BE49-F238E27FC236}">
              <a16:creationId xmlns:a16="http://schemas.microsoft.com/office/drawing/2014/main" id="{00000000-0008-0000-0000-00004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xdr:from>
      <xdr:col>38</xdr:col>
      <xdr:colOff>98685</xdr:colOff>
      <xdr:row>1176</xdr:row>
      <xdr:rowOff>149678</xdr:rowOff>
    </xdr:from>
    <xdr:to>
      <xdr:col>42</xdr:col>
      <xdr:colOff>553485</xdr:colOff>
      <xdr:row>1187</xdr:row>
      <xdr:rowOff>47786</xdr:rowOff>
    </xdr:to>
    <xdr:graphicFrame macro="">
      <xdr:nvGraphicFramePr>
        <xdr:cNvPr id="68" name="Chart 67">
          <a:extLst>
            <a:ext uri="{FF2B5EF4-FFF2-40B4-BE49-F238E27FC236}">
              <a16:creationId xmlns:a16="http://schemas.microsoft.com/office/drawing/2014/main" id="{00000000-0008-0000-0000-00004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xdr:from>
      <xdr:col>38</xdr:col>
      <xdr:colOff>112292</xdr:colOff>
      <xdr:row>1202</xdr:row>
      <xdr:rowOff>190499</xdr:rowOff>
    </xdr:from>
    <xdr:to>
      <xdr:col>42</xdr:col>
      <xdr:colOff>567092</xdr:colOff>
      <xdr:row>1213</xdr:row>
      <xdr:rowOff>74999</xdr:rowOff>
    </xdr:to>
    <xdr:graphicFrame macro="">
      <xdr:nvGraphicFramePr>
        <xdr:cNvPr id="69" name="Chart 68">
          <a:extLst>
            <a:ext uri="{FF2B5EF4-FFF2-40B4-BE49-F238E27FC236}">
              <a16:creationId xmlns:a16="http://schemas.microsoft.com/office/drawing/2014/main" id="{00000000-0008-0000-0000-00004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xdr:from>
      <xdr:col>38</xdr:col>
      <xdr:colOff>112292</xdr:colOff>
      <xdr:row>1218</xdr:row>
      <xdr:rowOff>190499</xdr:rowOff>
    </xdr:from>
    <xdr:to>
      <xdr:col>42</xdr:col>
      <xdr:colOff>567092</xdr:colOff>
      <xdr:row>1229</xdr:row>
      <xdr:rowOff>74999</xdr:rowOff>
    </xdr:to>
    <xdr:graphicFrame macro="">
      <xdr:nvGraphicFramePr>
        <xdr:cNvPr id="70" name="Chart 69">
          <a:extLst>
            <a:ext uri="{FF2B5EF4-FFF2-40B4-BE49-F238E27FC236}">
              <a16:creationId xmlns:a16="http://schemas.microsoft.com/office/drawing/2014/main" id="{00000000-0008-0000-0000-00004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xdr:from>
      <xdr:col>38</xdr:col>
      <xdr:colOff>112292</xdr:colOff>
      <xdr:row>1230</xdr:row>
      <xdr:rowOff>90301</xdr:rowOff>
    </xdr:from>
    <xdr:to>
      <xdr:col>42</xdr:col>
      <xdr:colOff>567092</xdr:colOff>
      <xdr:row>1239</xdr:row>
      <xdr:rowOff>0</xdr:rowOff>
    </xdr:to>
    <xdr:graphicFrame macro="">
      <xdr:nvGraphicFramePr>
        <xdr:cNvPr id="71" name="Chart 70">
          <a:extLst>
            <a:ext uri="{FF2B5EF4-FFF2-40B4-BE49-F238E27FC236}">
              <a16:creationId xmlns:a16="http://schemas.microsoft.com/office/drawing/2014/main" id="{00000000-0008-0000-0000-00004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xdr:from>
      <xdr:col>38</xdr:col>
      <xdr:colOff>112292</xdr:colOff>
      <xdr:row>1239</xdr:row>
      <xdr:rowOff>0</xdr:rowOff>
    </xdr:from>
    <xdr:to>
      <xdr:col>42</xdr:col>
      <xdr:colOff>567092</xdr:colOff>
      <xdr:row>1248</xdr:row>
      <xdr:rowOff>156643</xdr:rowOff>
    </xdr:to>
    <xdr:graphicFrame macro="">
      <xdr:nvGraphicFramePr>
        <xdr:cNvPr id="72" name="Chart 71">
          <a:extLst>
            <a:ext uri="{FF2B5EF4-FFF2-40B4-BE49-F238E27FC236}">
              <a16:creationId xmlns:a16="http://schemas.microsoft.com/office/drawing/2014/main" id="{00000000-0008-0000-0000-00004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twoCellAnchor>
    <xdr:from>
      <xdr:col>38</xdr:col>
      <xdr:colOff>112292</xdr:colOff>
      <xdr:row>1250</xdr:row>
      <xdr:rowOff>176897</xdr:rowOff>
    </xdr:from>
    <xdr:to>
      <xdr:col>42</xdr:col>
      <xdr:colOff>567092</xdr:colOff>
      <xdr:row>1261</xdr:row>
      <xdr:rowOff>88612</xdr:rowOff>
    </xdr:to>
    <xdr:graphicFrame macro="">
      <xdr:nvGraphicFramePr>
        <xdr:cNvPr id="73" name="Chart 72">
          <a:extLst>
            <a:ext uri="{FF2B5EF4-FFF2-40B4-BE49-F238E27FC236}">
              <a16:creationId xmlns:a16="http://schemas.microsoft.com/office/drawing/2014/main" id="{00000000-0008-0000-0000-00004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4"/>
        </a:graphicData>
      </a:graphic>
    </xdr:graphicFrame>
    <xdr:clientData/>
  </xdr:twoCellAnchor>
  <xdr:twoCellAnchor>
    <xdr:from>
      <xdr:col>38</xdr:col>
      <xdr:colOff>112292</xdr:colOff>
      <xdr:row>1286</xdr:row>
      <xdr:rowOff>0</xdr:rowOff>
    </xdr:from>
    <xdr:to>
      <xdr:col>42</xdr:col>
      <xdr:colOff>567092</xdr:colOff>
      <xdr:row>1295</xdr:row>
      <xdr:rowOff>74999</xdr:rowOff>
    </xdr:to>
    <xdr:graphicFrame macro="">
      <xdr:nvGraphicFramePr>
        <xdr:cNvPr id="74" name="Chart 73">
          <a:extLst>
            <a:ext uri="{FF2B5EF4-FFF2-40B4-BE49-F238E27FC236}">
              <a16:creationId xmlns:a16="http://schemas.microsoft.com/office/drawing/2014/main" id="{00000000-0008-0000-0000-00004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5"/>
        </a:graphicData>
      </a:graphic>
    </xdr:graphicFrame>
    <xdr:clientData/>
  </xdr:twoCellAnchor>
  <xdr:twoCellAnchor>
    <xdr:from>
      <xdr:col>38</xdr:col>
      <xdr:colOff>112292</xdr:colOff>
      <xdr:row>1300</xdr:row>
      <xdr:rowOff>0</xdr:rowOff>
    </xdr:from>
    <xdr:to>
      <xdr:col>42</xdr:col>
      <xdr:colOff>567092</xdr:colOff>
      <xdr:row>1306</xdr:row>
      <xdr:rowOff>74999</xdr:rowOff>
    </xdr:to>
    <xdr:graphicFrame macro="">
      <xdr:nvGraphicFramePr>
        <xdr:cNvPr id="75" name="Chart 74">
          <a:extLst>
            <a:ext uri="{FF2B5EF4-FFF2-40B4-BE49-F238E27FC236}">
              <a16:creationId xmlns:a16="http://schemas.microsoft.com/office/drawing/2014/main" id="{00000000-0008-0000-0000-00004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6"/>
        </a:graphicData>
      </a:graphic>
    </xdr:graphicFrame>
    <xdr:clientData/>
  </xdr:twoCellAnchor>
  <xdr:twoCellAnchor>
    <xdr:from>
      <xdr:col>38</xdr:col>
      <xdr:colOff>112292</xdr:colOff>
      <xdr:row>1313</xdr:row>
      <xdr:rowOff>13606</xdr:rowOff>
    </xdr:from>
    <xdr:to>
      <xdr:col>42</xdr:col>
      <xdr:colOff>567092</xdr:colOff>
      <xdr:row>1322</xdr:row>
      <xdr:rowOff>88606</xdr:rowOff>
    </xdr:to>
    <xdr:graphicFrame macro="">
      <xdr:nvGraphicFramePr>
        <xdr:cNvPr id="76" name="Chart 75">
          <a:extLst>
            <a:ext uri="{FF2B5EF4-FFF2-40B4-BE49-F238E27FC236}">
              <a16:creationId xmlns:a16="http://schemas.microsoft.com/office/drawing/2014/main" id="{00000000-0008-0000-0000-00004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7"/>
        </a:graphicData>
      </a:graphic>
    </xdr:graphicFrame>
    <xdr:clientData/>
  </xdr:twoCellAnchor>
  <xdr:twoCellAnchor>
    <xdr:from>
      <xdr:col>38</xdr:col>
      <xdr:colOff>112292</xdr:colOff>
      <xdr:row>1327</xdr:row>
      <xdr:rowOff>27214</xdr:rowOff>
    </xdr:from>
    <xdr:to>
      <xdr:col>42</xdr:col>
      <xdr:colOff>567092</xdr:colOff>
      <xdr:row>1336</xdr:row>
      <xdr:rowOff>92689</xdr:rowOff>
    </xdr:to>
    <xdr:graphicFrame macro="">
      <xdr:nvGraphicFramePr>
        <xdr:cNvPr id="78" name="Chart 77">
          <a:extLst>
            <a:ext uri="{FF2B5EF4-FFF2-40B4-BE49-F238E27FC236}">
              <a16:creationId xmlns:a16="http://schemas.microsoft.com/office/drawing/2014/main" id="{00000000-0008-0000-0000-00004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8"/>
        </a:graphicData>
      </a:graphic>
    </xdr:graphicFrame>
    <xdr:clientData/>
  </xdr:twoCellAnchor>
  <xdr:twoCellAnchor>
    <xdr:from>
      <xdr:col>38</xdr:col>
      <xdr:colOff>112292</xdr:colOff>
      <xdr:row>1338</xdr:row>
      <xdr:rowOff>190499</xdr:rowOff>
    </xdr:from>
    <xdr:to>
      <xdr:col>42</xdr:col>
      <xdr:colOff>567092</xdr:colOff>
      <xdr:row>1349</xdr:row>
      <xdr:rowOff>0</xdr:rowOff>
    </xdr:to>
    <xdr:graphicFrame macro="">
      <xdr:nvGraphicFramePr>
        <xdr:cNvPr id="77" name="Chart 76">
          <a:extLst>
            <a:ext uri="{FF2B5EF4-FFF2-40B4-BE49-F238E27FC236}">
              <a16:creationId xmlns:a16="http://schemas.microsoft.com/office/drawing/2014/main" id="{00000000-0008-0000-0000-00004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9"/>
        </a:graphicData>
      </a:graphic>
    </xdr:graphicFrame>
    <xdr:clientData/>
  </xdr:twoCellAnchor>
  <xdr:twoCellAnchor>
    <xdr:from>
      <xdr:col>38</xdr:col>
      <xdr:colOff>112293</xdr:colOff>
      <xdr:row>1349</xdr:row>
      <xdr:rowOff>0</xdr:rowOff>
    </xdr:from>
    <xdr:to>
      <xdr:col>42</xdr:col>
      <xdr:colOff>567093</xdr:colOff>
      <xdr:row>1357</xdr:row>
      <xdr:rowOff>75000</xdr:rowOff>
    </xdr:to>
    <xdr:graphicFrame macro="">
      <xdr:nvGraphicFramePr>
        <xdr:cNvPr id="79" name="Chart 78">
          <a:extLst>
            <a:ext uri="{FF2B5EF4-FFF2-40B4-BE49-F238E27FC236}">
              <a16:creationId xmlns:a16="http://schemas.microsoft.com/office/drawing/2014/main" id="{00000000-0008-0000-0000-00004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0"/>
        </a:graphicData>
      </a:graphic>
    </xdr:graphicFrame>
    <xdr:clientData/>
  </xdr:twoCellAnchor>
  <xdr:twoCellAnchor>
    <xdr:from>
      <xdr:col>38</xdr:col>
      <xdr:colOff>291906</xdr:colOff>
      <xdr:row>1002</xdr:row>
      <xdr:rowOff>125185</xdr:rowOff>
    </xdr:from>
    <xdr:to>
      <xdr:col>42</xdr:col>
      <xdr:colOff>746706</xdr:colOff>
      <xdr:row>1013</xdr:row>
      <xdr:rowOff>50507</xdr:rowOff>
    </xdr:to>
    <xdr:graphicFrame macro="">
      <xdr:nvGraphicFramePr>
        <xdr:cNvPr id="86" name="Chart 85">
          <a:extLst>
            <a:ext uri="{FF2B5EF4-FFF2-40B4-BE49-F238E27FC236}">
              <a16:creationId xmlns:a16="http://schemas.microsoft.com/office/drawing/2014/main" id="{00000000-0008-0000-0000-00005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1"/>
        </a:graphicData>
      </a:graphic>
    </xdr:graphicFrame>
    <xdr:clientData/>
  </xdr:twoCellAnchor>
  <xdr:twoCellAnchor>
    <xdr:from>
      <xdr:col>38</xdr:col>
      <xdr:colOff>155836</xdr:colOff>
      <xdr:row>524</xdr:row>
      <xdr:rowOff>18806</xdr:rowOff>
    </xdr:from>
    <xdr:to>
      <xdr:col>42</xdr:col>
      <xdr:colOff>610636</xdr:colOff>
      <xdr:row>534</xdr:row>
      <xdr:rowOff>121020</xdr:rowOff>
    </xdr:to>
    <xdr:graphicFrame macro="">
      <xdr:nvGraphicFramePr>
        <xdr:cNvPr id="81" name="Chart 80">
          <a:extLst>
            <a:ext uri="{FF2B5EF4-FFF2-40B4-BE49-F238E27FC236}">
              <a16:creationId xmlns:a16="http://schemas.microsoft.com/office/drawing/2014/main" id="{00000000-0008-0000-0000-00005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2"/>
        </a:graphicData>
      </a:graphic>
    </xdr:graphicFrame>
    <xdr:clientData/>
  </xdr:twoCellAnchor>
  <xdr:twoCellAnchor>
    <xdr:from>
      <xdr:col>38</xdr:col>
      <xdr:colOff>128620</xdr:colOff>
      <xdr:row>659</xdr:row>
      <xdr:rowOff>179622</xdr:rowOff>
    </xdr:from>
    <xdr:to>
      <xdr:col>42</xdr:col>
      <xdr:colOff>583420</xdr:colOff>
      <xdr:row>670</xdr:row>
      <xdr:rowOff>64122</xdr:rowOff>
    </xdr:to>
    <xdr:graphicFrame macro="">
      <xdr:nvGraphicFramePr>
        <xdr:cNvPr id="89" name="Chart 88">
          <a:extLst>
            <a:ext uri="{FF2B5EF4-FFF2-40B4-BE49-F238E27FC236}">
              <a16:creationId xmlns:a16="http://schemas.microsoft.com/office/drawing/2014/main" id="{00000000-0008-0000-0000-00005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3"/>
        </a:graphicData>
      </a:graphic>
    </xdr:graphicFrame>
    <xdr:clientData/>
  </xdr:twoCellAnchor>
  <xdr:twoCellAnchor>
    <xdr:from>
      <xdr:col>38</xdr:col>
      <xdr:colOff>196656</xdr:colOff>
      <xdr:row>688</xdr:row>
      <xdr:rowOff>84368</xdr:rowOff>
    </xdr:from>
    <xdr:to>
      <xdr:col>42</xdr:col>
      <xdr:colOff>651456</xdr:colOff>
      <xdr:row>698</xdr:row>
      <xdr:rowOff>159368</xdr:rowOff>
    </xdr:to>
    <xdr:graphicFrame macro="">
      <xdr:nvGraphicFramePr>
        <xdr:cNvPr id="90" name="Chart 89">
          <a:extLst>
            <a:ext uri="{FF2B5EF4-FFF2-40B4-BE49-F238E27FC236}">
              <a16:creationId xmlns:a16="http://schemas.microsoft.com/office/drawing/2014/main" id="{00000000-0008-0000-0000-00005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4"/>
        </a:graphicData>
      </a:graphic>
    </xdr:graphicFrame>
    <xdr:clientData/>
  </xdr:twoCellAnchor>
  <xdr:twoCellAnchor>
    <xdr:from>
      <xdr:col>38</xdr:col>
      <xdr:colOff>128621</xdr:colOff>
      <xdr:row>806</xdr:row>
      <xdr:rowOff>47254</xdr:rowOff>
    </xdr:from>
    <xdr:to>
      <xdr:col>42</xdr:col>
      <xdr:colOff>583421</xdr:colOff>
      <xdr:row>816</xdr:row>
      <xdr:rowOff>122254</xdr:rowOff>
    </xdr:to>
    <xdr:graphicFrame macro="">
      <xdr:nvGraphicFramePr>
        <xdr:cNvPr id="91" name="Chart 90">
          <a:extLst>
            <a:ext uri="{FF2B5EF4-FFF2-40B4-BE49-F238E27FC236}">
              <a16:creationId xmlns:a16="http://schemas.microsoft.com/office/drawing/2014/main" id="{00000000-0008-0000-0000-00005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5"/>
        </a:graphicData>
      </a:graphic>
    </xdr:graphicFrame>
    <xdr:clientData/>
  </xdr:twoCellAnchor>
  <xdr:twoCellAnchor>
    <xdr:from>
      <xdr:col>38</xdr:col>
      <xdr:colOff>278299</xdr:colOff>
      <xdr:row>1023</xdr:row>
      <xdr:rowOff>38595</xdr:rowOff>
    </xdr:from>
    <xdr:to>
      <xdr:col>42</xdr:col>
      <xdr:colOff>733099</xdr:colOff>
      <xdr:row>1033</xdr:row>
      <xdr:rowOff>113595</xdr:rowOff>
    </xdr:to>
    <xdr:graphicFrame macro="">
      <xdr:nvGraphicFramePr>
        <xdr:cNvPr id="92" name="Chart 91">
          <a:extLst>
            <a:ext uri="{FF2B5EF4-FFF2-40B4-BE49-F238E27FC236}">
              <a16:creationId xmlns:a16="http://schemas.microsoft.com/office/drawing/2014/main" id="{00000000-0008-0000-0000-00005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6"/>
        </a:graphicData>
      </a:graphic>
    </xdr:graphicFrame>
    <xdr:clientData/>
  </xdr:twoCellAnchor>
  <xdr:twoCellAnchor>
    <xdr:from>
      <xdr:col>38</xdr:col>
      <xdr:colOff>115013</xdr:colOff>
      <xdr:row>1083</xdr:row>
      <xdr:rowOff>152404</xdr:rowOff>
    </xdr:from>
    <xdr:to>
      <xdr:col>42</xdr:col>
      <xdr:colOff>569813</xdr:colOff>
      <xdr:row>1094</xdr:row>
      <xdr:rowOff>36904</xdr:rowOff>
    </xdr:to>
    <xdr:graphicFrame macro="">
      <xdr:nvGraphicFramePr>
        <xdr:cNvPr id="93" name="Chart 92">
          <a:extLst>
            <a:ext uri="{FF2B5EF4-FFF2-40B4-BE49-F238E27FC236}">
              <a16:creationId xmlns:a16="http://schemas.microsoft.com/office/drawing/2014/main" id="{00000000-0008-0000-0000-00005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7"/>
        </a:graphicData>
      </a:graphic>
    </xdr:graphicFrame>
    <xdr:clientData/>
  </xdr:twoCellAnchor>
  <xdr:twoCellAnchor>
    <xdr:from>
      <xdr:col>38</xdr:col>
      <xdr:colOff>74192</xdr:colOff>
      <xdr:row>1111</xdr:row>
      <xdr:rowOff>53438</xdr:rowOff>
    </xdr:from>
    <xdr:to>
      <xdr:col>42</xdr:col>
      <xdr:colOff>528992</xdr:colOff>
      <xdr:row>1121</xdr:row>
      <xdr:rowOff>114831</xdr:rowOff>
    </xdr:to>
    <xdr:graphicFrame macro="">
      <xdr:nvGraphicFramePr>
        <xdr:cNvPr id="94" name="Chart 93">
          <a:extLst>
            <a:ext uri="{FF2B5EF4-FFF2-40B4-BE49-F238E27FC236}">
              <a16:creationId xmlns:a16="http://schemas.microsoft.com/office/drawing/2014/main" id="{00000000-0008-0000-0000-00005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8"/>
        </a:graphicData>
      </a:graphic>
    </xdr:graphicFrame>
    <xdr:clientData/>
  </xdr:twoCellAnchor>
  <xdr:twoCellAnchor>
    <xdr:from>
      <xdr:col>38</xdr:col>
      <xdr:colOff>101407</xdr:colOff>
      <xdr:row>1188</xdr:row>
      <xdr:rowOff>138791</xdr:rowOff>
    </xdr:from>
    <xdr:to>
      <xdr:col>42</xdr:col>
      <xdr:colOff>556207</xdr:colOff>
      <xdr:row>1199</xdr:row>
      <xdr:rowOff>50506</xdr:rowOff>
    </xdr:to>
    <xdr:graphicFrame macro="">
      <xdr:nvGraphicFramePr>
        <xdr:cNvPr id="95" name="Chart 94">
          <a:extLst>
            <a:ext uri="{FF2B5EF4-FFF2-40B4-BE49-F238E27FC236}">
              <a16:creationId xmlns:a16="http://schemas.microsoft.com/office/drawing/2014/main" id="{00000000-0008-0000-0000-00005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9"/>
        </a:graphicData>
      </a:graphic>
    </xdr:graphicFrame>
    <xdr:clientData/>
  </xdr:twoCellAnchor>
  <xdr:twoCellAnchor>
    <xdr:from>
      <xdr:col>38</xdr:col>
      <xdr:colOff>115014</xdr:colOff>
      <xdr:row>1262</xdr:row>
      <xdr:rowOff>16333</xdr:rowOff>
    </xdr:from>
    <xdr:to>
      <xdr:col>42</xdr:col>
      <xdr:colOff>569814</xdr:colOff>
      <xdr:row>1272</xdr:row>
      <xdr:rowOff>77726</xdr:rowOff>
    </xdr:to>
    <xdr:graphicFrame macro="">
      <xdr:nvGraphicFramePr>
        <xdr:cNvPr id="96" name="Chart 95">
          <a:extLst>
            <a:ext uri="{FF2B5EF4-FFF2-40B4-BE49-F238E27FC236}">
              <a16:creationId xmlns:a16="http://schemas.microsoft.com/office/drawing/2014/main" id="{00000000-0008-0000-0000-00006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0"/>
        </a:graphicData>
      </a:graphic>
    </xdr:graphicFrame>
    <xdr:clientData/>
  </xdr:twoCellAnchor>
  <xdr:twoCellAnchor>
    <xdr:from>
      <xdr:col>38</xdr:col>
      <xdr:colOff>128621</xdr:colOff>
      <xdr:row>1274</xdr:row>
      <xdr:rowOff>57149</xdr:rowOff>
    </xdr:from>
    <xdr:to>
      <xdr:col>42</xdr:col>
      <xdr:colOff>583421</xdr:colOff>
      <xdr:row>1284</xdr:row>
      <xdr:rowOff>159363</xdr:rowOff>
    </xdr:to>
    <xdr:graphicFrame macro="">
      <xdr:nvGraphicFramePr>
        <xdr:cNvPr id="97" name="Chart 96">
          <a:extLst>
            <a:ext uri="{FF2B5EF4-FFF2-40B4-BE49-F238E27FC236}">
              <a16:creationId xmlns:a16="http://schemas.microsoft.com/office/drawing/2014/main" id="{00000000-0008-0000-00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16</xdr:col>
      <xdr:colOff>1905</xdr:colOff>
      <xdr:row>2</xdr:row>
      <xdr:rowOff>78105</xdr:rowOff>
    </xdr:from>
    <xdr:to>
      <xdr:col>19</xdr:col>
      <xdr:colOff>601980</xdr:colOff>
      <xdr:row>5</xdr:row>
      <xdr:rowOff>146685</xdr:rowOff>
    </xdr:to>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9778365" y="459105"/>
          <a:ext cx="2428875" cy="617220"/>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Survey</a:t>
          </a:r>
          <a:r>
            <a:rPr lang="en-US" sz="1100" baseline="0"/>
            <a:t> stations data MUST be arranged in a chronological order for the equations to work.</a:t>
          </a:r>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43061-A166-4690-8AE5-A227310548E8}">
  <sheetPr codeName="Sheet1"/>
  <dimension ref="A1:BA1365"/>
  <sheetViews>
    <sheetView tabSelected="1" zoomScale="80" zoomScaleNormal="80" workbookViewId="0">
      <pane ySplit="12" topLeftCell="A13" activePane="bottomLeft" state="frozen"/>
      <selection pane="bottomLeft" activeCell="B1" sqref="B1:AL1"/>
    </sheetView>
  </sheetViews>
  <sheetFormatPr defaultRowHeight="14.4" x14ac:dyDescent="0.3"/>
  <cols>
    <col min="1" max="1" width="4" customWidth="1"/>
    <col min="2" max="2" width="8" bestFit="1" customWidth="1"/>
    <col min="3" max="3" width="7.109375" bestFit="1" customWidth="1"/>
    <col min="4" max="4" width="7" bestFit="1" customWidth="1"/>
    <col min="5" max="5" width="8.33203125" customWidth="1"/>
    <col min="6" max="6" width="6.88671875" customWidth="1"/>
    <col min="7" max="8" width="9.109375" customWidth="1"/>
    <col min="9" max="9" width="8.5546875" customWidth="1"/>
    <col min="10" max="10" width="9.5546875" customWidth="1"/>
    <col min="11" max="11" width="10" customWidth="1"/>
    <col min="12" max="12" width="8.6640625" customWidth="1"/>
    <col min="13" max="13" width="7" customWidth="1"/>
    <col min="14" max="14" width="6.6640625" bestFit="1" customWidth="1"/>
    <col min="15" max="15" width="8.44140625" bestFit="1" customWidth="1"/>
    <col min="16" max="16" width="11.33203125" style="3" customWidth="1"/>
    <col min="17" max="17" width="10.44140625" style="3" customWidth="1"/>
    <col min="18" max="18" width="11.88671875" style="3" customWidth="1"/>
    <col min="19" max="19" width="10.5546875" style="3" customWidth="1"/>
    <col min="20" max="20" width="8.88671875" style="3" customWidth="1"/>
    <col min="21" max="21" width="10" style="3" customWidth="1"/>
    <col min="22" max="22" width="8" style="3" customWidth="1"/>
    <col min="23" max="23" width="11.5546875" style="3" bestFit="1" customWidth="1"/>
    <col min="24" max="24" width="4" style="76" customWidth="1"/>
    <col min="25" max="25" width="8.6640625" style="9" customWidth="1"/>
    <col min="26" max="26" width="8.5546875" customWidth="1"/>
    <col min="27" max="27" width="9.109375" customWidth="1"/>
    <col min="28" max="28" width="6.6640625" bestFit="1" customWidth="1"/>
    <col min="29" max="29" width="6.88671875" bestFit="1" customWidth="1"/>
    <col min="30" max="30" width="12.44140625" customWidth="1"/>
    <col min="31" max="31" width="9.5546875" customWidth="1"/>
    <col min="37" max="37" width="9.88671875" customWidth="1"/>
    <col min="39" max="39" width="9.109375" style="76"/>
    <col min="40" max="40" width="14" style="76" customWidth="1"/>
    <col min="41" max="41" width="15.5546875" style="76" customWidth="1"/>
    <col min="42" max="42" width="13.88671875" style="76" customWidth="1"/>
    <col min="43" max="43" width="11.44140625" style="76" bestFit="1" customWidth="1"/>
    <col min="45" max="45" width="10.6640625" customWidth="1"/>
    <col min="46" max="46" width="11" customWidth="1"/>
    <col min="47" max="47" width="12.109375" customWidth="1"/>
  </cols>
  <sheetData>
    <row r="1" spans="1:53" ht="40.5" customHeight="1" thickBot="1" x14ac:dyDescent="0.35">
      <c r="B1" s="172" t="s">
        <v>180</v>
      </c>
      <c r="C1" s="173"/>
      <c r="D1" s="173"/>
      <c r="E1" s="173"/>
      <c r="F1" s="173"/>
      <c r="G1" s="173"/>
      <c r="H1" s="173"/>
      <c r="I1" s="173"/>
      <c r="J1" s="173"/>
      <c r="K1" s="173"/>
      <c r="L1" s="173"/>
      <c r="M1" s="173"/>
      <c r="N1" s="173"/>
      <c r="O1" s="173"/>
      <c r="P1" s="173"/>
      <c r="Q1" s="173"/>
      <c r="R1" s="173"/>
      <c r="S1" s="173"/>
      <c r="T1" s="173"/>
      <c r="U1" s="173"/>
      <c r="V1" s="173"/>
      <c r="W1" s="173"/>
      <c r="X1" s="173"/>
      <c r="Y1" s="173"/>
      <c r="Z1" s="173"/>
      <c r="AA1" s="173"/>
      <c r="AB1" s="173"/>
      <c r="AC1" s="173"/>
      <c r="AD1" s="173"/>
      <c r="AE1" s="173"/>
      <c r="AF1" s="173"/>
      <c r="AG1" s="173"/>
      <c r="AH1" s="173"/>
      <c r="AI1" s="173"/>
      <c r="AJ1" s="173"/>
      <c r="AK1" s="173"/>
      <c r="AL1" s="174"/>
      <c r="AM1" s="77"/>
      <c r="AN1" s="78"/>
      <c r="AO1" s="78"/>
      <c r="AP1" s="78"/>
      <c r="AQ1" s="79"/>
      <c r="AR1" s="76"/>
      <c r="AS1" s="76"/>
      <c r="AT1" s="76"/>
      <c r="AU1" s="76"/>
      <c r="AV1" s="76"/>
    </row>
    <row r="2" spans="1:53" ht="15" thickBot="1" x14ac:dyDescent="0.35">
      <c r="A2" s="19"/>
      <c r="B2" s="58"/>
      <c r="C2" s="59"/>
      <c r="D2" s="59"/>
      <c r="E2" s="59"/>
      <c r="F2" s="59"/>
      <c r="G2" s="59"/>
      <c r="H2" s="59"/>
      <c r="I2" s="59"/>
      <c r="J2" s="59"/>
      <c r="K2" s="59"/>
      <c r="L2" s="59"/>
      <c r="M2" s="59"/>
      <c r="N2" s="59"/>
      <c r="O2" s="59"/>
      <c r="P2" s="59"/>
      <c r="Q2" s="59"/>
      <c r="R2" s="59"/>
      <c r="S2" s="59"/>
      <c r="T2" s="59"/>
      <c r="U2" s="59"/>
      <c r="V2" s="59"/>
      <c r="W2" s="59"/>
      <c r="X2" s="59"/>
      <c r="Y2" s="60"/>
      <c r="Z2" s="59"/>
      <c r="AA2" s="59"/>
      <c r="AB2" s="59"/>
      <c r="AC2" s="59"/>
      <c r="AD2" s="59"/>
      <c r="AE2" s="59"/>
      <c r="AF2" s="59"/>
      <c r="AG2" s="59"/>
      <c r="AH2" s="59"/>
      <c r="AI2" s="59"/>
      <c r="AJ2" s="61"/>
      <c r="AK2" s="61"/>
      <c r="AL2" s="62"/>
      <c r="AM2" s="65"/>
      <c r="AN2" s="19"/>
      <c r="AO2" s="19"/>
      <c r="AP2" s="19"/>
      <c r="AQ2" s="62"/>
      <c r="AR2" s="76"/>
      <c r="AS2" s="76"/>
      <c r="AT2" s="76"/>
      <c r="AU2" s="76"/>
      <c r="AV2" s="76"/>
    </row>
    <row r="3" spans="1:53" ht="16.5" customHeight="1" thickBot="1" x14ac:dyDescent="0.5">
      <c r="A3" s="19"/>
      <c r="B3" s="178" t="s">
        <v>124</v>
      </c>
      <c r="C3" s="179"/>
      <c r="D3" s="179"/>
      <c r="E3" s="179"/>
      <c r="F3" s="46">
        <f>G3/100</f>
        <v>2.62</v>
      </c>
      <c r="G3" s="31">
        <v>262</v>
      </c>
      <c r="H3" s="194" t="s">
        <v>175</v>
      </c>
      <c r="I3" s="195"/>
      <c r="J3" s="61"/>
      <c r="K3" s="191" t="s">
        <v>135</v>
      </c>
      <c r="L3" s="192"/>
      <c r="M3" s="192"/>
      <c r="N3" s="193"/>
      <c r="O3" s="63"/>
      <c r="P3" s="191" t="s">
        <v>173</v>
      </c>
      <c r="Q3" s="192"/>
      <c r="R3" s="193"/>
      <c r="S3" s="59"/>
      <c r="T3" s="59"/>
      <c r="U3" s="59"/>
      <c r="V3" s="64"/>
      <c r="W3" s="61"/>
      <c r="X3" s="59"/>
      <c r="Y3" s="59"/>
      <c r="Z3" s="59"/>
      <c r="AA3" s="59"/>
      <c r="AB3" s="61"/>
      <c r="AC3" s="61"/>
      <c r="AD3" s="61"/>
      <c r="AE3" s="61"/>
      <c r="AF3" s="61"/>
      <c r="AG3" s="61"/>
      <c r="AH3" s="61"/>
      <c r="AI3" s="61"/>
      <c r="AJ3" s="61"/>
      <c r="AK3" s="61"/>
      <c r="AL3" s="62"/>
      <c r="AM3" s="65"/>
      <c r="AN3" s="169" t="s">
        <v>141</v>
      </c>
      <c r="AO3" s="170"/>
      <c r="AP3" s="171"/>
      <c r="AQ3" s="62"/>
      <c r="AU3" s="76"/>
      <c r="AV3" s="76"/>
    </row>
    <row r="4" spans="1:53" ht="16.5" customHeight="1" x14ac:dyDescent="0.3">
      <c r="A4" s="19"/>
      <c r="B4" s="183" t="s">
        <v>127</v>
      </c>
      <c r="C4" s="184"/>
      <c r="D4" s="184"/>
      <c r="E4" s="184"/>
      <c r="F4" s="46">
        <f>G4/100</f>
        <v>1.95</v>
      </c>
      <c r="G4" s="32">
        <v>195</v>
      </c>
      <c r="H4" s="167" t="str">
        <f>_xlfn.CONCAT(ROUND((1-(F4/F3))*100,1),"%")</f>
        <v>25.6%</v>
      </c>
      <c r="I4" s="168" t="e">
        <f t="shared" ref="I4" si="0">1-(C4/C3)</f>
        <v>#DIV/0!</v>
      </c>
      <c r="J4" s="44"/>
      <c r="K4" s="153"/>
      <c r="L4" s="154"/>
      <c r="M4" s="152" t="s">
        <v>132</v>
      </c>
      <c r="N4" s="152"/>
      <c r="O4" s="64"/>
      <c r="P4" s="144" t="s">
        <v>134</v>
      </c>
      <c r="Q4" s="145"/>
      <c r="R4" s="43">
        <v>20</v>
      </c>
      <c r="S4" s="59"/>
      <c r="T4" s="59"/>
      <c r="U4" s="59"/>
      <c r="V4" s="64"/>
      <c r="W4" s="61"/>
      <c r="X4" s="59"/>
      <c r="Y4" s="59"/>
      <c r="Z4" s="59"/>
      <c r="AA4" s="59"/>
      <c r="AB4" s="61"/>
      <c r="AC4" s="61"/>
      <c r="AD4" s="61"/>
      <c r="AE4" s="61"/>
      <c r="AF4" s="61"/>
      <c r="AG4" s="61"/>
      <c r="AH4" s="61"/>
      <c r="AI4" s="61"/>
      <c r="AJ4" s="61"/>
      <c r="AK4" s="61"/>
      <c r="AL4" s="62"/>
      <c r="AM4" s="65"/>
      <c r="AN4" s="138" t="s">
        <v>140</v>
      </c>
      <c r="AO4" s="138" t="s">
        <v>139</v>
      </c>
      <c r="AP4" s="138" t="s">
        <v>122</v>
      </c>
      <c r="AQ4" s="62"/>
      <c r="AU4" s="76"/>
      <c r="AV4" s="76"/>
    </row>
    <row r="5" spans="1:53" ht="16.5" customHeight="1" thickBot="1" x14ac:dyDescent="0.35">
      <c r="A5" s="19"/>
      <c r="B5" s="65"/>
      <c r="C5" s="61"/>
      <c r="D5" s="61"/>
      <c r="E5" s="61"/>
      <c r="F5" s="61"/>
      <c r="G5" s="61"/>
      <c r="H5" s="52"/>
      <c r="I5" s="59"/>
      <c r="J5" s="61"/>
      <c r="K5" s="155"/>
      <c r="L5" s="156"/>
      <c r="M5" s="39" t="s">
        <v>130</v>
      </c>
      <c r="N5" s="39" t="s">
        <v>131</v>
      </c>
      <c r="O5" s="59"/>
      <c r="P5" s="148" t="s">
        <v>133</v>
      </c>
      <c r="Q5" s="149"/>
      <c r="R5" s="45">
        <f>(1-(R4/100))*F3</f>
        <v>2.0960000000000001</v>
      </c>
      <c r="S5" s="59"/>
      <c r="T5" s="59"/>
      <c r="U5" s="59"/>
      <c r="V5" s="59"/>
      <c r="W5" s="59"/>
      <c r="X5" s="59"/>
      <c r="Y5" s="59"/>
      <c r="Z5" s="59"/>
      <c r="AA5" s="59"/>
      <c r="AB5" s="61"/>
      <c r="AC5" s="61"/>
      <c r="AD5" s="61"/>
      <c r="AE5" s="61"/>
      <c r="AF5" s="61"/>
      <c r="AG5" s="61"/>
      <c r="AH5" s="61"/>
      <c r="AI5" s="61"/>
      <c r="AJ5" s="61"/>
      <c r="AK5" s="61"/>
      <c r="AL5" s="62"/>
      <c r="AM5" s="65"/>
      <c r="AN5" s="139"/>
      <c r="AO5" s="139"/>
      <c r="AP5" s="139"/>
      <c r="AQ5" s="62"/>
      <c r="AU5" s="76"/>
      <c r="AV5" s="76"/>
    </row>
    <row r="6" spans="1:53" ht="16.5" customHeight="1" thickBot="1" x14ac:dyDescent="0.35">
      <c r="A6" s="19"/>
      <c r="B6" s="180" t="s">
        <v>111</v>
      </c>
      <c r="C6" s="181"/>
      <c r="D6" s="181"/>
      <c r="E6" s="182"/>
      <c r="F6" s="20">
        <v>5</v>
      </c>
      <c r="G6" s="25"/>
      <c r="H6" s="31"/>
      <c r="I6" s="26"/>
      <c r="J6" s="61"/>
      <c r="K6" s="150" t="s">
        <v>85</v>
      </c>
      <c r="L6" s="151"/>
      <c r="M6" s="41">
        <v>15</v>
      </c>
      <c r="N6" s="41">
        <v>17</v>
      </c>
      <c r="O6" s="59"/>
      <c r="P6" s="63"/>
      <c r="Q6" s="63"/>
      <c r="R6" s="63"/>
      <c r="S6" s="59"/>
      <c r="T6" s="59"/>
      <c r="U6" s="59"/>
      <c r="V6" s="59"/>
      <c r="W6" s="59"/>
      <c r="X6" s="59"/>
      <c r="Y6" s="59"/>
      <c r="Z6" s="59"/>
      <c r="AA6" s="59"/>
      <c r="AB6" s="61"/>
      <c r="AC6" s="61"/>
      <c r="AD6" s="61"/>
      <c r="AE6" s="61"/>
      <c r="AF6" s="61"/>
      <c r="AG6" s="61"/>
      <c r="AH6" s="61"/>
      <c r="AI6" s="61"/>
      <c r="AJ6" s="61"/>
      <c r="AK6" s="61"/>
      <c r="AL6" s="62"/>
      <c r="AM6" s="65"/>
      <c r="AN6" s="74">
        <f>SUM(P13:P1364)</f>
        <v>10828.756452054067</v>
      </c>
      <c r="AO6" s="73">
        <f ca="1">SUM(AE13:AE1364)</f>
        <v>44173.803199842754</v>
      </c>
      <c r="AP6" s="75">
        <f ca="1">SUM(AJ13:AJ1389)/COUNT(AJ13:AJ1364)</f>
        <v>29.500885515309243</v>
      </c>
      <c r="AQ6" s="62"/>
      <c r="AU6" s="76"/>
      <c r="AV6" s="76"/>
    </row>
    <row r="7" spans="1:53" ht="16.5" customHeight="1" x14ac:dyDescent="0.3">
      <c r="A7" s="19"/>
      <c r="B7" s="185" t="s">
        <v>116</v>
      </c>
      <c r="C7" s="186"/>
      <c r="D7" s="186"/>
      <c r="E7" s="187"/>
      <c r="F7" s="20">
        <v>12</v>
      </c>
      <c r="G7" s="27"/>
      <c r="H7" s="80"/>
      <c r="I7" s="28"/>
      <c r="J7" s="61"/>
      <c r="K7" s="144" t="s">
        <v>129</v>
      </c>
      <c r="L7" s="145"/>
      <c r="M7" s="42">
        <f>(1-(M6/100))*F3</f>
        <v>2.2269999999999999</v>
      </c>
      <c r="N7" s="42">
        <f>(1-(N6/100))*F3</f>
        <v>2.1745999999999999</v>
      </c>
      <c r="O7" s="59"/>
      <c r="P7" s="60"/>
      <c r="Q7" s="59"/>
      <c r="R7" s="59"/>
      <c r="S7" s="59"/>
      <c r="T7" s="59"/>
      <c r="U7" s="59"/>
      <c r="V7" s="59"/>
      <c r="W7" s="59"/>
      <c r="X7" s="59"/>
      <c r="Y7" s="59"/>
      <c r="Z7" s="59"/>
      <c r="AA7" s="59"/>
      <c r="AB7" s="61"/>
      <c r="AC7" s="61"/>
      <c r="AD7" s="61"/>
      <c r="AE7" s="61"/>
      <c r="AF7" s="61"/>
      <c r="AG7" s="61"/>
      <c r="AH7" s="61"/>
      <c r="AI7" s="61"/>
      <c r="AJ7" s="61"/>
      <c r="AK7" s="61"/>
      <c r="AL7" s="62"/>
      <c r="AM7" s="65"/>
      <c r="AN7" s="61"/>
      <c r="AO7" s="61"/>
      <c r="AP7" s="61"/>
      <c r="AQ7" s="62"/>
      <c r="AR7" s="76"/>
      <c r="AS7" s="76"/>
      <c r="AT7" s="76"/>
      <c r="AU7" s="76"/>
      <c r="AV7" s="76"/>
    </row>
    <row r="8" spans="1:53" ht="16.5" customHeight="1" x14ac:dyDescent="0.3">
      <c r="A8" s="19"/>
      <c r="B8" s="188" t="s">
        <v>117</v>
      </c>
      <c r="C8" s="189"/>
      <c r="D8" s="189"/>
      <c r="E8" s="190"/>
      <c r="F8" s="20">
        <v>89</v>
      </c>
      <c r="G8" s="29"/>
      <c r="H8" s="32"/>
      <c r="I8" s="30"/>
      <c r="J8" s="61"/>
      <c r="K8" s="157" t="s">
        <v>128</v>
      </c>
      <c r="L8" s="158"/>
      <c r="M8" s="40">
        <f>M7*100</f>
        <v>222.7</v>
      </c>
      <c r="N8" s="40">
        <f>N7*100</f>
        <v>217.45999999999998</v>
      </c>
      <c r="O8" s="59"/>
      <c r="P8" s="146" t="s">
        <v>123</v>
      </c>
      <c r="Q8" s="147"/>
      <c r="R8" s="20">
        <v>0</v>
      </c>
      <c r="S8" s="59"/>
      <c r="T8" s="59"/>
      <c r="U8" s="59"/>
      <c r="V8" s="59"/>
      <c r="W8" s="59"/>
      <c r="X8" s="59"/>
      <c r="Y8" s="59"/>
      <c r="Z8" s="59"/>
      <c r="AA8" s="59"/>
      <c r="AB8" s="61"/>
      <c r="AC8" s="61"/>
      <c r="AD8" s="61"/>
      <c r="AE8" s="61"/>
      <c r="AF8" s="61"/>
      <c r="AG8" s="61"/>
      <c r="AH8" s="61"/>
      <c r="AI8" s="61"/>
      <c r="AJ8" s="61"/>
      <c r="AK8" s="61"/>
      <c r="AL8" s="62"/>
      <c r="AM8" s="65"/>
      <c r="AN8" s="61"/>
      <c r="AO8" s="61"/>
      <c r="AP8" s="61"/>
      <c r="AQ8" s="62"/>
      <c r="AR8" s="76"/>
      <c r="AS8" s="76"/>
      <c r="AT8" s="76"/>
      <c r="AU8" s="76"/>
      <c r="AV8" s="76"/>
    </row>
    <row r="9" spans="1:53" ht="12" customHeight="1" thickBot="1" x14ac:dyDescent="0.35">
      <c r="A9" s="19"/>
      <c r="B9" s="66"/>
      <c r="C9" s="67"/>
      <c r="D9" s="67"/>
      <c r="E9" s="67"/>
      <c r="F9" s="68"/>
      <c r="G9" s="68"/>
      <c r="H9" s="115" t="b">
        <v>0</v>
      </c>
      <c r="I9" s="68"/>
      <c r="J9" s="68"/>
      <c r="K9" s="116" t="b">
        <v>0</v>
      </c>
      <c r="L9" s="69"/>
      <c r="M9" s="69"/>
      <c r="N9" s="69"/>
      <c r="O9" s="69"/>
      <c r="P9" s="69"/>
      <c r="Q9" s="69"/>
      <c r="R9" s="69"/>
      <c r="S9" s="69"/>
      <c r="T9" s="69"/>
      <c r="U9" s="70"/>
      <c r="V9" s="69"/>
      <c r="W9" s="69"/>
      <c r="X9" s="69"/>
      <c r="Y9" s="69"/>
      <c r="Z9" s="69"/>
      <c r="AA9" s="69"/>
      <c r="AB9" s="69"/>
      <c r="AC9" s="69"/>
      <c r="AD9" s="69"/>
      <c r="AE9" s="69"/>
      <c r="AF9" s="71"/>
      <c r="AG9" s="71"/>
      <c r="AH9" s="71"/>
      <c r="AI9" s="71"/>
      <c r="AJ9" s="71"/>
      <c r="AK9" s="71"/>
      <c r="AL9" s="72"/>
      <c r="AM9" s="65"/>
      <c r="AN9" s="61"/>
      <c r="AO9" s="61"/>
      <c r="AP9" s="61"/>
      <c r="AQ9" s="62"/>
      <c r="AR9" s="76"/>
      <c r="AS9" s="76"/>
      <c r="AT9" s="76"/>
      <c r="AU9" s="76"/>
      <c r="AV9" s="76"/>
    </row>
    <row r="10" spans="1:53" ht="15.75" customHeight="1" thickBot="1" x14ac:dyDescent="0.35">
      <c r="B10" s="162" t="s">
        <v>11</v>
      </c>
      <c r="C10" s="163"/>
      <c r="D10" s="163"/>
      <c r="E10" s="163"/>
      <c r="F10" s="163"/>
      <c r="G10" s="163"/>
      <c r="H10" s="163"/>
      <c r="I10" s="163"/>
      <c r="J10" s="163"/>
      <c r="K10" s="163"/>
      <c r="L10" s="163"/>
      <c r="M10" s="163"/>
      <c r="N10" s="163"/>
      <c r="O10" s="163"/>
      <c r="P10" s="163"/>
      <c r="Q10" s="163"/>
      <c r="R10" s="163"/>
      <c r="S10" s="163"/>
      <c r="T10" s="163"/>
      <c r="U10" s="163"/>
      <c r="V10" s="163"/>
      <c r="W10" s="164"/>
      <c r="X10" s="142"/>
      <c r="Y10" s="175" t="s">
        <v>12</v>
      </c>
      <c r="Z10" s="176"/>
      <c r="AA10" s="176"/>
      <c r="AB10" s="176"/>
      <c r="AC10" s="176"/>
      <c r="AD10" s="176"/>
      <c r="AE10" s="176"/>
      <c r="AF10" s="176"/>
      <c r="AG10" s="176"/>
      <c r="AH10" s="176"/>
      <c r="AI10" s="176"/>
      <c r="AJ10" s="176"/>
      <c r="AK10" s="176"/>
      <c r="AL10" s="177"/>
      <c r="AM10" s="65"/>
      <c r="AN10" s="61"/>
      <c r="AO10" s="61"/>
      <c r="AP10" s="61"/>
      <c r="AQ10" s="62"/>
      <c r="AR10" s="76"/>
      <c r="AS10" s="76"/>
      <c r="AT10" s="76"/>
      <c r="AU10" s="76"/>
      <c r="AV10" s="76"/>
    </row>
    <row r="11" spans="1:53" x14ac:dyDescent="0.3">
      <c r="B11" s="165" t="s">
        <v>10</v>
      </c>
      <c r="C11" s="166"/>
      <c r="D11" s="166"/>
      <c r="E11" s="166"/>
      <c r="F11" s="166"/>
      <c r="G11" s="159" t="s">
        <v>113</v>
      </c>
      <c r="H11" s="160"/>
      <c r="I11" s="160"/>
      <c r="J11" s="160"/>
      <c r="K11" s="161"/>
      <c r="L11" s="135" t="s">
        <v>13</v>
      </c>
      <c r="M11" s="136"/>
      <c r="N11" s="136"/>
      <c r="O11" s="136"/>
      <c r="P11" s="136"/>
      <c r="Q11" s="136"/>
      <c r="R11" s="136"/>
      <c r="S11" s="136"/>
      <c r="T11" s="136"/>
      <c r="U11" s="136"/>
      <c r="V11" s="136"/>
      <c r="W11" s="137"/>
      <c r="X11" s="142"/>
      <c r="Y11" s="140" t="s">
        <v>13</v>
      </c>
      <c r="Z11" s="141"/>
      <c r="AA11" s="141"/>
      <c r="AB11" s="141"/>
      <c r="AC11" s="141"/>
      <c r="AD11" s="141"/>
      <c r="AE11" s="141"/>
      <c r="AF11" s="141"/>
      <c r="AG11" s="141"/>
      <c r="AH11" s="141"/>
      <c r="AI11" s="141"/>
      <c r="AJ11" s="141"/>
      <c r="AK11" s="133" t="s">
        <v>136</v>
      </c>
      <c r="AL11" s="134"/>
      <c r="AM11" s="65"/>
      <c r="AN11" s="61"/>
      <c r="AO11" s="61"/>
      <c r="AP11" s="61"/>
      <c r="AQ11" s="62"/>
      <c r="AR11" s="76"/>
      <c r="AS11" s="76"/>
      <c r="AT11" s="76"/>
      <c r="AU11" s="76"/>
      <c r="AV11" s="76"/>
    </row>
    <row r="12" spans="1:53" ht="53.25" customHeight="1" thickBot="1" x14ac:dyDescent="0.35">
      <c r="B12" s="120" t="s">
        <v>1</v>
      </c>
      <c r="C12" s="121" t="s">
        <v>2</v>
      </c>
      <c r="D12" s="121" t="s">
        <v>3</v>
      </c>
      <c r="E12" s="121" t="s">
        <v>110</v>
      </c>
      <c r="F12" s="121" t="s">
        <v>109</v>
      </c>
      <c r="G12" s="121" t="s">
        <v>112</v>
      </c>
      <c r="H12" s="121" t="s">
        <v>119</v>
      </c>
      <c r="I12" s="121" t="s">
        <v>120</v>
      </c>
      <c r="J12" s="122" t="s">
        <v>116</v>
      </c>
      <c r="K12" s="123" t="s">
        <v>117</v>
      </c>
      <c r="L12" s="124" t="s">
        <v>4</v>
      </c>
      <c r="M12" s="124" t="s">
        <v>8</v>
      </c>
      <c r="N12" s="124" t="s">
        <v>9</v>
      </c>
      <c r="O12" s="124" t="s">
        <v>125</v>
      </c>
      <c r="P12" s="124" t="s">
        <v>126</v>
      </c>
      <c r="Q12" s="124" t="s">
        <v>114</v>
      </c>
      <c r="R12" s="124" t="s">
        <v>115</v>
      </c>
      <c r="S12" s="124" t="s">
        <v>82</v>
      </c>
      <c r="T12" s="124" t="s">
        <v>83</v>
      </c>
      <c r="U12" s="125" t="s">
        <v>84</v>
      </c>
      <c r="V12" s="126" t="s">
        <v>118</v>
      </c>
      <c r="W12" s="127" t="s">
        <v>121</v>
      </c>
      <c r="X12" s="143"/>
      <c r="Y12" s="128" t="s">
        <v>1</v>
      </c>
      <c r="Z12" s="129" t="s">
        <v>0</v>
      </c>
      <c r="AA12" s="129" t="str">
        <f>_xlfn.CONCAT("Vertical length @ ",H4," porosity")</f>
        <v>Vertical length @ 25.6% porosity</v>
      </c>
      <c r="AB12" s="129" t="s">
        <v>8</v>
      </c>
      <c r="AC12" s="129" t="s">
        <v>9</v>
      </c>
      <c r="AD12" s="129" t="s">
        <v>125</v>
      </c>
      <c r="AE12" s="129" t="s">
        <v>126</v>
      </c>
      <c r="AF12" s="129" t="s">
        <v>81</v>
      </c>
      <c r="AG12" s="129" t="s">
        <v>82</v>
      </c>
      <c r="AH12" s="129" t="s">
        <v>83</v>
      </c>
      <c r="AI12" s="129" t="s">
        <v>84</v>
      </c>
      <c r="AJ12" s="130" t="s">
        <v>85</v>
      </c>
      <c r="AK12" s="131" t="s">
        <v>138</v>
      </c>
      <c r="AL12" s="132" t="s">
        <v>137</v>
      </c>
      <c r="AM12" s="65"/>
      <c r="AN12" s="61"/>
      <c r="AO12" s="61"/>
      <c r="AP12" s="61"/>
      <c r="AQ12" s="62"/>
      <c r="AR12" s="76"/>
      <c r="AS12" s="76"/>
      <c r="AT12" s="76"/>
      <c r="AU12" s="76"/>
      <c r="AV12" s="76"/>
    </row>
    <row r="13" spans="1:53" x14ac:dyDescent="0.3">
      <c r="A13" t="str">
        <f t="shared" ref="A13:A76" si="1">IF(C13&lt;&gt;"",1,"")</f>
        <v/>
      </c>
      <c r="B13" s="1" t="s">
        <v>5</v>
      </c>
      <c r="C13" s="1"/>
      <c r="D13">
        <v>0.52</v>
      </c>
      <c r="E13">
        <v>290.33</v>
      </c>
      <c r="F13">
        <v>-42.6</v>
      </c>
      <c r="G13" s="48"/>
      <c r="H13" s="48"/>
      <c r="I13" s="48"/>
      <c r="J13" s="48"/>
      <c r="K13" s="48"/>
      <c r="L13" s="6"/>
      <c r="M13" s="6">
        <f t="shared" ref="M13:M20" si="2">IF(E13&gt;180,(COS(RADIANS(F13))*D13)*(-1),(COS(RADIANS(F13))*D13))</f>
        <v>-0.38277048530226188</v>
      </c>
      <c r="N13" s="6">
        <f t="shared" ref="N13:N20" si="3">(SIN(RADIANS(F13))*D13)</f>
        <v>-0.35197550423498358</v>
      </c>
      <c r="O13" s="6">
        <f t="shared" ref="O13:O20" si="4">IF(A14=1,M13*VLOOKUP(B14,$B$13:$N$1389,13,FALSE)-N13*VLOOKUP(B14,$B$13:$N$1389,12,FALSE),M13*N14-N13*M14)</f>
        <v>-0.24093992729457339</v>
      </c>
      <c r="P13" s="6" t="str">
        <f t="shared" ref="P13:P20" si="5">IF(AND(B13&lt;&gt;"",C13&lt;&gt;""),D13*O13,"")</f>
        <v/>
      </c>
      <c r="Q13" s="81">
        <f>VLOOKUP(B21,$B$13:$N$26,13,FALSE)</f>
        <v>-0.35197550423498358</v>
      </c>
      <c r="R13" s="6"/>
      <c r="S13" s="6"/>
      <c r="T13" s="6" t="str">
        <f t="shared" ref="T13:T22" si="6">IF(A13=1,S13/Q13,"")</f>
        <v/>
      </c>
      <c r="U13" s="6" t="str">
        <f t="shared" ref="U13:U55" si="7">IF(A13=1,4*PI()*(O13/(S13^2)),"")</f>
        <v/>
      </c>
      <c r="V13" s="6"/>
      <c r="W13" s="49"/>
      <c r="X13" s="7"/>
      <c r="Y13" s="53" t="str">
        <f t="shared" ref="Y13:Y44" si="8">IF(A13=1,"",B13)</f>
        <v>1.0</v>
      </c>
      <c r="Z13" s="52" t="str">
        <f t="shared" ref="Z13:Z20" si="9">IF(F13&lt;$R$8,"",(SQRT(((N13-MIN($N$13:$N$20))^2))))</f>
        <v/>
      </c>
      <c r="AA13" s="54" t="str">
        <f t="shared" ref="AA13:AA76" ca="1" si="10">IF(Z13="","",IF($K$9=TRUE,(Z13*($F$3/($F$3-(RANDBETWEEN($N$8,$M$8)/100)))),Z13*($F$3/($F$3-$F$4))))</f>
        <v/>
      </c>
      <c r="AB13" s="55">
        <f>IF(A13=1,"",M13)</f>
        <v>-0.38277048530226188</v>
      </c>
      <c r="AC13" s="6">
        <f t="shared" ref="AC13:AC20" si="11">IF($W$21="STABLE",N13,IF(F13&lt;$R$8,N13,(AA13+MIN($N$13:$N$20))))</f>
        <v>-0.35197550423498358</v>
      </c>
      <c r="AD13" s="6">
        <f t="shared" ref="AD13:AD20" ca="1" si="12">IF(A14=1,ABS(AB13*VLOOKUP(B14,$B$13:$AD$1389,28,FALSE)-AC13*VLOOKUP(B14,$B$13:$AD$1389,27,FALSE)),ABS(AB13*AC14-AC13*AB14))</f>
        <v>0.85046072366242398</v>
      </c>
      <c r="AE13" s="6"/>
      <c r="AF13" s="23"/>
      <c r="AG13" s="6"/>
      <c r="AH13" s="6" t="str">
        <f t="shared" ref="AH13:AH20" si="13">IF(A13=1,AG13/AF13,"")</f>
        <v/>
      </c>
      <c r="AI13" s="6" t="str">
        <f t="shared" ref="AI13:AI20" si="14">IF(A13=1,4*PI()*(AD13/(AG13^2)),"")</f>
        <v/>
      </c>
      <c r="AJ13" s="14" t="str">
        <f t="shared" ref="AJ13:AJ43" si="15">IF(A13=1,(O13/AD13)*100,"")</f>
        <v/>
      </c>
      <c r="AK13" s="56">
        <f t="shared" ref="AK13" si="16">IF(A13=1,F13,IF(Z13="",F13,ABS(DEGREES(ATAN(AC13/AB13)))))</f>
        <v>-42.6</v>
      </c>
      <c r="AL13" s="49">
        <f t="shared" ref="AL13" si="17">IF(A13=1,D13,SQRT(((AB13-0)^2)+((AC13-0)^2)))</f>
        <v>0.52</v>
      </c>
      <c r="AM13" s="65"/>
      <c r="AN13" s="61"/>
      <c r="AO13" s="61"/>
      <c r="AP13" s="61"/>
      <c r="AQ13" s="62"/>
      <c r="BA13" s="2"/>
    </row>
    <row r="14" spans="1:53" x14ac:dyDescent="0.3">
      <c r="A14" t="str">
        <f t="shared" si="1"/>
        <v/>
      </c>
      <c r="B14" s="1" t="s">
        <v>5</v>
      </c>
      <c r="C14" s="1"/>
      <c r="D14">
        <v>0.67800000000000005</v>
      </c>
      <c r="E14">
        <v>290.27999999999997</v>
      </c>
      <c r="F14">
        <v>0.51</v>
      </c>
      <c r="G14" s="48"/>
      <c r="H14" s="48"/>
      <c r="I14" s="48"/>
      <c r="J14" s="48"/>
      <c r="K14" s="48"/>
      <c r="L14" s="6"/>
      <c r="M14" s="6">
        <f t="shared" si="2"/>
        <v>-0.67797314087142979</v>
      </c>
      <c r="N14" s="6">
        <f t="shared" si="3"/>
        <v>6.0349197946968003E-3</v>
      </c>
      <c r="O14" s="6">
        <f t="shared" si="4"/>
        <v>-0.27481294277857377</v>
      </c>
      <c r="P14" s="6" t="str">
        <f t="shared" si="5"/>
        <v/>
      </c>
      <c r="Q14" s="81">
        <f>VLOOKUP(B13,$B$13:$N$26,12,FALSE)</f>
        <v>-0.38277048530226188</v>
      </c>
      <c r="R14" s="6"/>
      <c r="S14" s="6"/>
      <c r="T14" s="6" t="str">
        <f t="shared" si="6"/>
        <v/>
      </c>
      <c r="U14" s="6" t="str">
        <f t="shared" si="7"/>
        <v/>
      </c>
      <c r="V14" s="6"/>
      <c r="W14" s="49"/>
      <c r="X14" s="7"/>
      <c r="Y14" s="53" t="str">
        <f t="shared" si="8"/>
        <v>1.0</v>
      </c>
      <c r="Z14" s="52">
        <f t="shared" si="9"/>
        <v>0.5471296826119435</v>
      </c>
      <c r="AA14" s="54">
        <f t="shared" ca="1" si="10"/>
        <v>2.1395220424526742</v>
      </c>
      <c r="AB14" s="55">
        <f>IF(A14=1,"",M14)</f>
        <v>-0.67797314087142979</v>
      </c>
      <c r="AC14" s="6">
        <f t="shared" ca="1" si="11"/>
        <v>1.5984272796354275</v>
      </c>
      <c r="AD14" s="6">
        <f t="shared" ca="1" si="12"/>
        <v>1.8866198175416031</v>
      </c>
      <c r="AE14" s="6"/>
      <c r="AF14" s="23"/>
      <c r="AG14" s="6"/>
      <c r="AH14" s="6" t="str">
        <f t="shared" si="13"/>
        <v/>
      </c>
      <c r="AI14" s="6" t="str">
        <f t="shared" si="14"/>
        <v/>
      </c>
      <c r="AJ14" s="14" t="str">
        <f t="shared" si="15"/>
        <v/>
      </c>
      <c r="AK14" s="56">
        <f t="shared" ref="AK14:AK77" ca="1" si="18">IF(A14=1,F14,IF(Z14="",F14,ABS(DEGREES(ATAN(AC14/AB14)))))</f>
        <v>67.015764758631846</v>
      </c>
      <c r="AL14" s="49">
        <f t="shared" ref="AL14:AL77" ca="1" si="19">IF(A14=1,D14,SQRT(((AB14-0)^2)+((AC14-0)^2)))</f>
        <v>1.7362653449360166</v>
      </c>
      <c r="AM14" s="65"/>
      <c r="AN14" s="61"/>
      <c r="AO14" s="61"/>
      <c r="AP14" s="61"/>
      <c r="AQ14" s="62"/>
      <c r="AT14" s="22"/>
    </row>
    <row r="15" spans="1:53" x14ac:dyDescent="0.3">
      <c r="A15" t="str">
        <f t="shared" si="1"/>
        <v/>
      </c>
      <c r="B15" s="1" t="s">
        <v>5</v>
      </c>
      <c r="C15" s="1"/>
      <c r="D15">
        <v>0.438</v>
      </c>
      <c r="E15">
        <v>299.08999999999997</v>
      </c>
      <c r="F15">
        <v>68.239999999999995</v>
      </c>
      <c r="G15" s="48"/>
      <c r="H15" s="48"/>
      <c r="I15" s="48"/>
      <c r="J15" s="48"/>
      <c r="K15" s="48"/>
      <c r="L15" s="6"/>
      <c r="M15" s="6">
        <f t="shared" si="2"/>
        <v>-0.16237515839443276</v>
      </c>
      <c r="N15" s="6">
        <f t="shared" si="3"/>
        <v>0.40679025054244217</v>
      </c>
      <c r="O15" s="6">
        <f t="shared" si="4"/>
        <v>-0.10857082595061535</v>
      </c>
      <c r="P15" s="6" t="str">
        <f t="shared" si="5"/>
        <v/>
      </c>
      <c r="Q15" s="81">
        <f>M20*N13-N20*M13</f>
        <v>-0.27347481731529427</v>
      </c>
      <c r="R15" s="6"/>
      <c r="S15" s="6"/>
      <c r="T15" s="6" t="str">
        <f t="shared" si="6"/>
        <v/>
      </c>
      <c r="U15" s="6" t="str">
        <f t="shared" si="7"/>
        <v/>
      </c>
      <c r="V15" s="6"/>
      <c r="W15" s="49"/>
      <c r="X15" s="7"/>
      <c r="Y15" s="53" t="str">
        <f t="shared" si="8"/>
        <v>1.0</v>
      </c>
      <c r="Z15" s="6">
        <f>IF(F15&lt;$R$8,"",(SQRT(((N15-MIN($N$13:$N$20))^2))))</f>
        <v>0.94788501335968878</v>
      </c>
      <c r="AA15" s="54">
        <f t="shared" ca="1" si="10"/>
        <v>3.7066548283617675</v>
      </c>
      <c r="AB15" s="55">
        <f t="shared" ref="AB15:AB43" si="20">IF(A15=1,"",M15)</f>
        <v>-0.16237515839443276</v>
      </c>
      <c r="AC15" s="6">
        <f t="shared" ca="1" si="11"/>
        <v>3.1655600655445211</v>
      </c>
      <c r="AD15" s="6">
        <f t="shared" ca="1" si="12"/>
        <v>0.8543622779221085</v>
      </c>
      <c r="AE15" s="6"/>
      <c r="AF15" s="23"/>
      <c r="AG15" s="6"/>
      <c r="AH15" s="6" t="str">
        <f t="shared" si="13"/>
        <v/>
      </c>
      <c r="AI15" s="6" t="str">
        <f t="shared" si="14"/>
        <v/>
      </c>
      <c r="AJ15" s="14" t="str">
        <f t="shared" si="15"/>
        <v/>
      </c>
      <c r="AK15" s="56">
        <f t="shared" ca="1" si="18"/>
        <v>87.063627123451369</v>
      </c>
      <c r="AL15" s="49">
        <f t="shared" ca="1" si="19"/>
        <v>3.1697217891534026</v>
      </c>
      <c r="AM15" s="65"/>
      <c r="AN15" s="61"/>
      <c r="AO15" s="61"/>
      <c r="AP15" s="61"/>
      <c r="AQ15" s="62"/>
    </row>
    <row r="16" spans="1:53" x14ac:dyDescent="0.3">
      <c r="A16" t="str">
        <f t="shared" si="1"/>
        <v/>
      </c>
      <c r="B16" s="1" t="s">
        <v>5</v>
      </c>
      <c r="C16" s="1"/>
      <c r="D16">
        <v>0.40699999999999997</v>
      </c>
      <c r="E16">
        <v>127.28</v>
      </c>
      <c r="F16">
        <v>74.239999999999995</v>
      </c>
      <c r="G16" s="48"/>
      <c r="H16" s="48"/>
      <c r="I16" s="48"/>
      <c r="J16" s="48"/>
      <c r="K16" s="48"/>
      <c r="L16" s="6"/>
      <c r="M16" s="6">
        <f t="shared" si="2"/>
        <v>0.11054462932409967</v>
      </c>
      <c r="N16" s="6">
        <f t="shared" si="3"/>
        <v>0.3916999935251434</v>
      </c>
      <c r="O16" s="6">
        <f t="shared" si="4"/>
        <v>-6.1880603197017686E-2</v>
      </c>
      <c r="P16" s="6" t="str">
        <f t="shared" si="5"/>
        <v/>
      </c>
      <c r="Q16" s="6"/>
      <c r="R16" s="6"/>
      <c r="S16" s="6"/>
      <c r="T16" s="6" t="str">
        <f t="shared" si="6"/>
        <v/>
      </c>
      <c r="U16" s="6" t="str">
        <f t="shared" si="7"/>
        <v/>
      </c>
      <c r="V16" s="6"/>
      <c r="W16" s="49"/>
      <c r="X16" s="7"/>
      <c r="Y16" s="53" t="str">
        <f t="shared" si="8"/>
        <v>1.0</v>
      </c>
      <c r="Z16" s="6">
        <f t="shared" si="9"/>
        <v>0.93279475634239006</v>
      </c>
      <c r="AA16" s="54">
        <f t="shared" ca="1" si="10"/>
        <v>3.6476451665926293</v>
      </c>
      <c r="AB16" s="55">
        <f t="shared" si="20"/>
        <v>0.11054462932409967</v>
      </c>
      <c r="AC16" s="6">
        <f ca="1">IF($W$21="STABLE",N16,IF(F16&lt;$R$8,N16,(AA16+MIN($N$13:$N$20))))</f>
        <v>3.1065504037753824</v>
      </c>
      <c r="AD16" s="6">
        <f t="shared" ca="1" si="12"/>
        <v>0.45658224358622745</v>
      </c>
      <c r="AE16" s="6"/>
      <c r="AF16" s="23"/>
      <c r="AG16" s="6"/>
      <c r="AH16" s="6" t="str">
        <f t="shared" si="13"/>
        <v/>
      </c>
      <c r="AI16" s="6" t="str">
        <f t="shared" si="14"/>
        <v/>
      </c>
      <c r="AJ16" s="14" t="str">
        <f t="shared" si="15"/>
        <v/>
      </c>
      <c r="AK16" s="56">
        <f t="shared" ca="1" si="18"/>
        <v>87.962025863397656</v>
      </c>
      <c r="AL16" s="49">
        <f t="shared" ca="1" si="19"/>
        <v>3.1085166118696219</v>
      </c>
      <c r="AM16" s="65"/>
      <c r="AN16" s="61"/>
      <c r="AO16" s="61"/>
      <c r="AP16" s="61"/>
      <c r="AQ16" s="62"/>
    </row>
    <row r="17" spans="1:43" x14ac:dyDescent="0.3">
      <c r="A17" t="str">
        <f t="shared" si="1"/>
        <v/>
      </c>
      <c r="B17" s="1" t="s">
        <v>5</v>
      </c>
      <c r="C17" s="1"/>
      <c r="D17">
        <v>0.4</v>
      </c>
      <c r="E17">
        <v>127.1</v>
      </c>
      <c r="F17">
        <v>51.9</v>
      </c>
      <c r="G17" s="48"/>
      <c r="H17" s="48"/>
      <c r="I17" s="48"/>
      <c r="J17" s="48"/>
      <c r="K17" s="48"/>
      <c r="L17" s="6"/>
      <c r="M17" s="6">
        <f t="shared" si="2"/>
        <v>0.24681435005629951</v>
      </c>
      <c r="N17" s="6">
        <f t="shared" si="3"/>
        <v>0.31477400878453493</v>
      </c>
      <c r="O17" s="6">
        <f t="shared" si="4"/>
        <v>-0.24441461180129478</v>
      </c>
      <c r="P17" s="6" t="str">
        <f t="shared" si="5"/>
        <v/>
      </c>
      <c r="Q17" s="6"/>
      <c r="R17" s="6"/>
      <c r="S17" s="6"/>
      <c r="T17" s="6" t="str">
        <f t="shared" si="6"/>
        <v/>
      </c>
      <c r="U17" s="6" t="str">
        <f t="shared" si="7"/>
        <v/>
      </c>
      <c r="V17" s="23"/>
      <c r="W17" s="50"/>
      <c r="X17" s="7"/>
      <c r="Y17" s="53" t="str">
        <f t="shared" si="8"/>
        <v>1.0</v>
      </c>
      <c r="Z17" s="6">
        <f t="shared" si="9"/>
        <v>0.85586877160178165</v>
      </c>
      <c r="AA17" s="54">
        <f t="shared" ca="1" si="10"/>
        <v>3.3468301217860708</v>
      </c>
      <c r="AB17" s="55">
        <f t="shared" si="20"/>
        <v>0.24681435005629951</v>
      </c>
      <c r="AC17" s="6">
        <f t="shared" ca="1" si="11"/>
        <v>2.8057353589688239</v>
      </c>
      <c r="AD17" s="6">
        <f t="shared" ca="1" si="12"/>
        <v>2.1802313393031123</v>
      </c>
      <c r="AE17" s="6"/>
      <c r="AF17" s="23"/>
      <c r="AG17" s="6"/>
      <c r="AH17" s="6" t="str">
        <f t="shared" si="13"/>
        <v/>
      </c>
      <c r="AI17" s="6" t="str">
        <f t="shared" si="14"/>
        <v/>
      </c>
      <c r="AJ17" s="14" t="str">
        <f t="shared" si="15"/>
        <v/>
      </c>
      <c r="AK17" s="56">
        <f t="shared" ca="1" si="18"/>
        <v>84.972757511698674</v>
      </c>
      <c r="AL17" s="49">
        <f t="shared" ca="1" si="19"/>
        <v>2.8165702952281571</v>
      </c>
      <c r="AM17" s="65"/>
      <c r="AN17" s="61"/>
      <c r="AO17" s="61"/>
      <c r="AP17" s="61"/>
      <c r="AQ17" s="62"/>
    </row>
    <row r="18" spans="1:43" x14ac:dyDescent="0.3">
      <c r="A18" t="str">
        <f t="shared" si="1"/>
        <v/>
      </c>
      <c r="B18" s="1" t="s">
        <v>5</v>
      </c>
      <c r="C18" s="1"/>
      <c r="D18">
        <v>1.0720000000000001</v>
      </c>
      <c r="E18">
        <v>139.94999999999999</v>
      </c>
      <c r="F18">
        <v>17.149999999999999</v>
      </c>
      <c r="G18" s="48"/>
      <c r="H18" s="48"/>
      <c r="I18" s="48"/>
      <c r="J18" s="48"/>
      <c r="K18" s="48"/>
      <c r="L18" s="6"/>
      <c r="M18" s="6">
        <f t="shared" si="2"/>
        <v>1.0243346480671784</v>
      </c>
      <c r="N18" s="6">
        <f t="shared" si="3"/>
        <v>0.31610524951207319</v>
      </c>
      <c r="O18" s="6">
        <f t="shared" si="4"/>
        <v>-0.29023681810573715</v>
      </c>
      <c r="P18" s="6" t="str">
        <f t="shared" si="5"/>
        <v/>
      </c>
      <c r="Q18" s="6"/>
      <c r="R18" s="6"/>
      <c r="S18" s="6"/>
      <c r="T18" s="6" t="str">
        <f t="shared" si="6"/>
        <v/>
      </c>
      <c r="U18" s="6" t="str">
        <f t="shared" si="7"/>
        <v/>
      </c>
      <c r="V18" s="23"/>
      <c r="W18" s="50"/>
      <c r="X18" s="7"/>
      <c r="Y18" s="53" t="str">
        <f t="shared" si="8"/>
        <v>1.0</v>
      </c>
      <c r="Z18" s="52">
        <f t="shared" si="9"/>
        <v>0.85720001232931986</v>
      </c>
      <c r="AA18" s="54">
        <f t="shared" ca="1" si="10"/>
        <v>3.3520358691086831</v>
      </c>
      <c r="AB18" s="55">
        <f t="shared" si="20"/>
        <v>1.0243346480671784</v>
      </c>
      <c r="AC18" s="6">
        <f ca="1">IF($W$21="STABLE",N18,IF(F18&lt;$R$8,N18,(AA18+MIN($N$13:$N$20))))</f>
        <v>2.8109411062914367</v>
      </c>
      <c r="AD18" s="6">
        <f t="shared" ca="1" si="12"/>
        <v>1.698696936030093</v>
      </c>
      <c r="AE18" s="6"/>
      <c r="AF18" s="23"/>
      <c r="AG18" s="6"/>
      <c r="AH18" s="6" t="str">
        <f t="shared" si="13"/>
        <v/>
      </c>
      <c r="AI18" s="6" t="str">
        <f t="shared" si="14"/>
        <v/>
      </c>
      <c r="AJ18" s="14" t="str">
        <f t="shared" si="15"/>
        <v/>
      </c>
      <c r="AK18" s="56">
        <f t="shared" ca="1" si="18"/>
        <v>69.977761087250187</v>
      </c>
      <c r="AL18" s="49">
        <f t="shared" ca="1" si="19"/>
        <v>2.9917639235524311</v>
      </c>
      <c r="AM18" s="65"/>
      <c r="AN18" s="61"/>
      <c r="AO18" s="61"/>
      <c r="AP18" s="61"/>
      <c r="AQ18" s="62"/>
    </row>
    <row r="19" spans="1:43" x14ac:dyDescent="0.3">
      <c r="A19" t="str">
        <f t="shared" si="1"/>
        <v/>
      </c>
      <c r="B19" s="1" t="s">
        <v>5</v>
      </c>
      <c r="C19" s="1"/>
      <c r="D19">
        <v>0.57499999999999996</v>
      </c>
      <c r="E19">
        <v>141.91</v>
      </c>
      <c r="F19">
        <v>-10.94</v>
      </c>
      <c r="G19" s="48"/>
      <c r="H19" s="48"/>
      <c r="I19" s="48"/>
      <c r="J19" s="48"/>
      <c r="K19" s="48"/>
      <c r="L19" s="6"/>
      <c r="M19" s="6">
        <f t="shared" si="2"/>
        <v>0.56455021443477527</v>
      </c>
      <c r="N19" s="6">
        <f t="shared" si="3"/>
        <v>-0.10912403668142574</v>
      </c>
      <c r="O19" s="6">
        <f t="shared" si="4"/>
        <v>-0.28490146081537804</v>
      </c>
      <c r="P19" s="6" t="str">
        <f t="shared" si="5"/>
        <v/>
      </c>
      <c r="Q19" s="6"/>
      <c r="R19" s="6"/>
      <c r="S19" s="6"/>
      <c r="T19" s="6" t="str">
        <f t="shared" si="6"/>
        <v/>
      </c>
      <c r="U19" s="6" t="str">
        <f t="shared" si="7"/>
        <v/>
      </c>
      <c r="V19" s="24"/>
      <c r="W19" s="50"/>
      <c r="X19" s="7"/>
      <c r="Y19" s="53" t="str">
        <f t="shared" si="8"/>
        <v>1.0</v>
      </c>
      <c r="Z19" s="52" t="str">
        <f t="shared" si="9"/>
        <v/>
      </c>
      <c r="AA19" s="54" t="str">
        <f t="shared" ca="1" si="10"/>
        <v/>
      </c>
      <c r="AB19" s="55">
        <f t="shared" si="20"/>
        <v>0.56455021443477527</v>
      </c>
      <c r="AC19" s="6">
        <f t="shared" si="11"/>
        <v>-0.10912403668142574</v>
      </c>
      <c r="AD19" s="6">
        <f t="shared" si="12"/>
        <v>0.28490146081537804</v>
      </c>
      <c r="AE19" s="6"/>
      <c r="AF19" s="23"/>
      <c r="AG19" s="6"/>
      <c r="AH19" s="6" t="str">
        <f t="shared" si="13"/>
        <v/>
      </c>
      <c r="AI19" s="6" t="str">
        <f t="shared" si="14"/>
        <v/>
      </c>
      <c r="AJ19" s="14" t="str">
        <f t="shared" si="15"/>
        <v/>
      </c>
      <c r="AK19" s="56">
        <f t="shared" si="18"/>
        <v>-10.94</v>
      </c>
      <c r="AL19" s="49">
        <f t="shared" si="19"/>
        <v>0.57499999999999996</v>
      </c>
      <c r="AM19" s="65"/>
      <c r="AN19" s="61"/>
      <c r="AO19" s="61"/>
      <c r="AP19" s="61"/>
      <c r="AQ19" s="62"/>
    </row>
    <row r="20" spans="1:43" x14ac:dyDescent="0.3">
      <c r="A20" t="str">
        <f t="shared" si="1"/>
        <v/>
      </c>
      <c r="B20" s="1" t="s">
        <v>5</v>
      </c>
      <c r="C20" s="1"/>
      <c r="D20">
        <v>0.57299999999999995</v>
      </c>
      <c r="E20">
        <v>109.2</v>
      </c>
      <c r="F20">
        <v>-70.790000000000006</v>
      </c>
      <c r="G20" s="48"/>
      <c r="H20" s="48"/>
      <c r="I20" s="48"/>
      <c r="J20" s="48"/>
      <c r="K20" s="48"/>
      <c r="L20" s="6"/>
      <c r="M20" s="6">
        <f t="shared" si="2"/>
        <v>0.18853503030404595</v>
      </c>
      <c r="N20" s="6">
        <f t="shared" si="3"/>
        <v>-0.54109476281724667</v>
      </c>
      <c r="O20" s="6">
        <f t="shared" si="4"/>
        <v>-0.27347481731529427</v>
      </c>
      <c r="P20" s="6" t="str">
        <f t="shared" si="5"/>
        <v/>
      </c>
      <c r="Q20" s="6"/>
      <c r="R20" s="6"/>
      <c r="S20" s="6"/>
      <c r="T20" s="6" t="str">
        <f t="shared" si="6"/>
        <v/>
      </c>
      <c r="U20" s="6" t="str">
        <f t="shared" si="7"/>
        <v/>
      </c>
      <c r="V20" s="23"/>
      <c r="W20" s="50"/>
      <c r="X20" s="7"/>
      <c r="Y20" s="53" t="str">
        <f t="shared" si="8"/>
        <v>1.0</v>
      </c>
      <c r="Z20" s="52" t="str">
        <f t="shared" si="9"/>
        <v/>
      </c>
      <c r="AA20" s="54" t="str">
        <f t="shared" ca="1" si="10"/>
        <v/>
      </c>
      <c r="AB20" s="55">
        <f t="shared" si="20"/>
        <v>0.18853503030404595</v>
      </c>
      <c r="AC20" s="6">
        <f t="shared" si="11"/>
        <v>-0.54109476281724667</v>
      </c>
      <c r="AD20" s="6">
        <f t="shared" si="12"/>
        <v>0.27347481731529427</v>
      </c>
      <c r="AE20" s="6"/>
      <c r="AF20" s="23"/>
      <c r="AG20" s="6"/>
      <c r="AH20" s="6" t="str">
        <f t="shared" si="13"/>
        <v/>
      </c>
      <c r="AI20" s="6" t="str">
        <f t="shared" si="14"/>
        <v/>
      </c>
      <c r="AJ20" s="14" t="str">
        <f t="shared" si="15"/>
        <v/>
      </c>
      <c r="AK20" s="56">
        <f t="shared" si="18"/>
        <v>-70.790000000000006</v>
      </c>
      <c r="AL20" s="49">
        <f t="shared" si="19"/>
        <v>0.57299999999999995</v>
      </c>
      <c r="AM20" s="65"/>
      <c r="AN20" s="61"/>
      <c r="AO20" s="61"/>
      <c r="AP20" s="61"/>
      <c r="AQ20" s="62"/>
    </row>
    <row r="21" spans="1:43" ht="15" thickBot="1" x14ac:dyDescent="0.35">
      <c r="A21">
        <f>IF(C21&lt;&gt;"",1,"")</f>
        <v>1</v>
      </c>
      <c r="B21" s="1" t="s">
        <v>5</v>
      </c>
      <c r="C21" s="1" t="s">
        <v>6</v>
      </c>
      <c r="D21">
        <v>2.4390000000000001</v>
      </c>
      <c r="E21">
        <v>32.18</v>
      </c>
      <c r="F21">
        <v>-1.95</v>
      </c>
      <c r="G21" s="33"/>
      <c r="H21" s="34"/>
      <c r="I21" s="35"/>
      <c r="J21" s="33"/>
      <c r="K21" s="36"/>
      <c r="L21" s="4"/>
      <c r="M21" s="38"/>
      <c r="N21" s="38"/>
      <c r="O21" s="13">
        <f>ABS(SUM($O$13:$O$20))/2</f>
        <v>0.8896160036292422</v>
      </c>
      <c r="P21" s="13">
        <f t="shared" ref="P21:P52" si="21">IF(A21=1,D21*O21,"")</f>
        <v>2.1697734328517218</v>
      </c>
      <c r="Q21" s="13">
        <f>SQRT(((MAX($M$13:$M$20)-MIN($M$13:$M$20))^2)+((VLOOKUP(MAX($M$13:$M$20),$M$13:$N$20,2,FALSE)-VLOOKUP(MIN($M$13:$M$20),$M$13:$N$20,2,FALSE))^2))</f>
        <v>1.730316565733593</v>
      </c>
      <c r="R21" s="13">
        <f>ABS(MIN($N$13:$N$20))+MAX($N$13:$N$20)</f>
        <v>0.94788501335968878</v>
      </c>
      <c r="S21" s="12">
        <f>SQRT(ABS(((M14-M13)^2)-((N14-N13)^2))+ABS(((M15-M14)^2)-((N15-N14)^2))+ABS(((M16-M15)^2)-((N16-N15)^2))+ABS(((M17-M16)^2)-((N17-N16)^2))+ABS(((M18-M17)^2)-((N18-N17)^2))+ABS(((M19-M18)^2)-((N19-N18)^2))+ABS(((M20-M19)^2)-((N20-N19)^2)))</f>
        <v>0.95577284714233668</v>
      </c>
      <c r="T21" s="4">
        <f>IF(A21=1,S21/Q21,"")</f>
        <v>0.55236877810108853</v>
      </c>
      <c r="U21" s="4">
        <f t="shared" si="7"/>
        <v>12.237792194205053</v>
      </c>
      <c r="V21" s="21">
        <f>IF($H$9=FALSE,(($F$3)*($Q21^2))/(2*$F$7*COS(RADIANS($F$8))),IF(G21&lt;&gt;"",(3*($F$3)*(I21^2))/(2*J21*(COS(RADIANS(K21)))),(($F$3)*($Q21^2))/(2*$J21*COS(RADIANS($K21)))))</f>
        <v>18.727761179232882</v>
      </c>
      <c r="W21" s="51" t="str">
        <f>IF(G21&lt;&gt;"",IF(V21&lt;H21,"STABLE","UNSTABLE"),IF(V21&lt;$F$6,"STABLE","UNSTABLE"))</f>
        <v>UNSTABLE</v>
      </c>
      <c r="X21" s="18" t="str">
        <f>IF(Q21&lt;=F6,"","X")</f>
        <v/>
      </c>
      <c r="Y21" s="57" t="str">
        <f t="shared" si="8"/>
        <v/>
      </c>
      <c r="Z21" s="10"/>
      <c r="AA21" s="16" t="str">
        <f t="shared" ca="1" si="10"/>
        <v/>
      </c>
      <c r="AB21" s="15" t="str">
        <f t="shared" si="20"/>
        <v/>
      </c>
      <c r="AC21" s="10"/>
      <c r="AD21" s="4">
        <f ca="1">IF(W21="Stable",O21,ABS(SUM($AD$13:$AD$20)/2))</f>
        <v>4.2426648080881204</v>
      </c>
      <c r="AE21" s="4">
        <f ca="1">IF(Y21="",$D21*AD21,"")</f>
        <v>10.347859466926925</v>
      </c>
      <c r="AF21" s="13">
        <f ca="1">IF(W21="Stable",Q21,SQRT(((MAX($AB$13:$AB$20)-MIN($AB$13:$AB$20))^2)+((VLOOKUP(MAX($AB$13:$AB$20),$AB$13:$AC$20,2,FALSE)-VLOOKUP(MIN($AB$13:$AB$20),$AB$13:$AC$20,2,FALSE))^2)))</f>
        <v>2.0899860258176495</v>
      </c>
      <c r="AG21" s="12">
        <f ca="1">IF(W21="Stable",S21,SQRT(ABS(((AB14-AB13)^2)-((AC14-AC13)^2))+ABS(((AB15-AB14)^2)-((AC15-AC14)^2))+ABS(((AB16-AB15)^2)-((AC16-AC15)^2))+ABS(((AB17-AB16)^2)-((AC17-AC16)^2))+ABS(((AB18-AB17)^2)-((AC18-AC17)^2))+ABS(((AB19-AB18)^2)-((AC19-AC18)^2))+ABS(((AB20-AB19)^2)-((AC20-AC19)^2))))</f>
        <v>3.8749212047086328</v>
      </c>
      <c r="AH21" s="4">
        <f ca="1">IF(W21="Stable",T21,IF(A21=1,AG21/AF21,""))</f>
        <v>1.8540416810646745</v>
      </c>
      <c r="AI21" s="4">
        <f ca="1">IF(W21="Stable",U21,IF(A21=1,4*PI()*(AD21/(AG21^2)),""))</f>
        <v>3.5507723904941098</v>
      </c>
      <c r="AJ21" s="5">
        <f t="shared" ca="1" si="15"/>
        <v>20.968331081288778</v>
      </c>
      <c r="AK21" s="56">
        <f t="shared" si="18"/>
        <v>-1.95</v>
      </c>
      <c r="AL21" s="49">
        <f t="shared" si="19"/>
        <v>2.4390000000000001</v>
      </c>
      <c r="AM21" s="65"/>
      <c r="AN21" s="61"/>
      <c r="AO21" s="61"/>
      <c r="AP21" s="61"/>
      <c r="AQ21" s="62"/>
    </row>
    <row r="22" spans="1:43" ht="15" thickTop="1" x14ac:dyDescent="0.3">
      <c r="A22" t="str">
        <f t="shared" si="1"/>
        <v/>
      </c>
      <c r="B22" s="1" t="s">
        <v>6</v>
      </c>
      <c r="C22" s="1"/>
      <c r="D22">
        <v>0.48299999999999998</v>
      </c>
      <c r="E22">
        <v>275.49</v>
      </c>
      <c r="F22">
        <v>-71.069999999999993</v>
      </c>
      <c r="G22" s="48"/>
      <c r="H22" s="48"/>
      <c r="I22" s="48"/>
      <c r="J22" s="48"/>
      <c r="K22" s="48"/>
      <c r="L22" s="23">
        <f>IF(AND(B22&lt;&gt;"",C22&lt;&gt;""),"",IF(E22-$E$21&lt;0,(360-($E$21-E22)),E22-$E$21))</f>
        <v>243.31</v>
      </c>
      <c r="M22" s="6">
        <f t="shared" ref="M22:M33" si="22">IF(AND(B22&lt;&gt;"",C22&lt;&gt;""),"",IF(L22&gt;180,(COS(RADIANS(F22))*D22)*(-1),(COS(RADIANS(F22))*D22)))</f>
        <v>-0.15669135482510002</v>
      </c>
      <c r="N22" s="6">
        <f t="shared" ref="N22:N53" si="23">IF(AND(B22&lt;&gt;"",C22&lt;&gt;""),"",SIN(RADIANS(F22))*D22)</f>
        <v>-0.45687724754366416</v>
      </c>
      <c r="O22" s="23">
        <f t="shared" ref="O22:O32" si="24">IF(A23=1,M22*VLOOKUP(B23,$B$13:$N$1389,13,FALSE)-N22*VLOOKUP(B23,$B$13:$N$1389,12,FALSE),M22*N23-N22*M23)</f>
        <v>-0.21333360865943607</v>
      </c>
      <c r="P22" s="23" t="str">
        <f t="shared" si="21"/>
        <v/>
      </c>
      <c r="Q22" s="23"/>
      <c r="R22" s="6"/>
      <c r="S22" s="6"/>
      <c r="T22" s="6" t="str">
        <f t="shared" si="6"/>
        <v/>
      </c>
      <c r="U22" s="6" t="str">
        <f t="shared" si="7"/>
        <v/>
      </c>
      <c r="V22" s="6"/>
      <c r="W22" s="49"/>
      <c r="X22" s="7"/>
      <c r="Y22" s="53" t="str">
        <f t="shared" si="8"/>
        <v>1.1</v>
      </c>
      <c r="Z22" s="6" t="str">
        <f t="shared" ref="Z22:Z32" si="25">IF(F22&lt;$R$8,"",(SQRT(((N22-MIN($N$22:$N$32))^2))))</f>
        <v/>
      </c>
      <c r="AA22" s="54" t="str">
        <f t="shared" ca="1" si="10"/>
        <v/>
      </c>
      <c r="AB22" s="55">
        <f t="shared" si="20"/>
        <v>-0.15669135482510002</v>
      </c>
      <c r="AC22" s="6">
        <f t="shared" ref="AC22:AC32" si="26">IF($W$33="STABLE",N22,IF(F22&lt;$R$8,N22,(AA22+MIN($N$22:$N$32))))</f>
        <v>-0.45687724754366416</v>
      </c>
      <c r="AD22" s="6">
        <f t="shared" ref="AD22:AD32" si="27">IF(A23=1,ABS(AB22*VLOOKUP(B23,$B$13:$AD$1389,28,FALSE)-AC22*VLOOKUP(B23,$B$13:$AD$1389,27,FALSE)),ABS(AB22*AC23-AC22*AB23))</f>
        <v>0.21333360865943607</v>
      </c>
      <c r="AE22" s="6"/>
      <c r="AF22" s="23"/>
      <c r="AG22" s="6"/>
      <c r="AH22" s="6" t="str">
        <f t="shared" ref="AH22:AH32" si="28">IF(A22=1,AG22/AF22,"")</f>
        <v/>
      </c>
      <c r="AI22" s="6" t="str">
        <f t="shared" ref="AI22:AI53" si="29">IF(A22=1,4*PI()*(AD22/(AG22^2)),"")</f>
        <v/>
      </c>
      <c r="AJ22" s="14" t="str">
        <f t="shared" si="15"/>
        <v/>
      </c>
      <c r="AK22" s="56">
        <f t="shared" si="18"/>
        <v>-71.069999999999993</v>
      </c>
      <c r="AL22" s="49">
        <f t="shared" si="19"/>
        <v>0.48299999999999998</v>
      </c>
      <c r="AM22" s="65"/>
      <c r="AN22" s="61"/>
      <c r="AO22" s="61"/>
      <c r="AP22" s="61"/>
      <c r="AQ22" s="62"/>
    </row>
    <row r="23" spans="1:43" x14ac:dyDescent="0.3">
      <c r="A23" t="str">
        <f t="shared" si="1"/>
        <v/>
      </c>
      <c r="B23" s="1" t="s">
        <v>6</v>
      </c>
      <c r="C23" s="1"/>
      <c r="D23">
        <v>0.66500000000000004</v>
      </c>
      <c r="E23">
        <v>284.39999999999998</v>
      </c>
      <c r="F23">
        <v>-29.45</v>
      </c>
      <c r="G23" s="48"/>
      <c r="H23" s="48"/>
      <c r="I23" s="48"/>
      <c r="J23" s="48"/>
      <c r="K23" s="48"/>
      <c r="L23" s="23">
        <f t="shared" ref="L23:L33" si="30">IF(AND(B23&lt;&gt;"",C23&lt;&gt;""),"",IF(E23-$E$21&lt;0,(360-($E$21-E23)),E23-$E$21))</f>
        <v>252.21999999999997</v>
      </c>
      <c r="M23" s="6">
        <f t="shared" si="22"/>
        <v>-0.57907208159176982</v>
      </c>
      <c r="N23" s="6">
        <f t="shared" si="23"/>
        <v>-0.32695645630721937</v>
      </c>
      <c r="O23" s="23">
        <f t="shared" si="24"/>
        <v>-0.17600841279001625</v>
      </c>
      <c r="P23" s="23" t="str">
        <f t="shared" si="21"/>
        <v/>
      </c>
      <c r="Q23" s="23"/>
      <c r="R23" s="6"/>
      <c r="S23" s="6"/>
      <c r="T23" s="6"/>
      <c r="U23" s="6" t="str">
        <f t="shared" si="7"/>
        <v/>
      </c>
      <c r="V23" s="6"/>
      <c r="W23" s="49"/>
      <c r="X23" s="7"/>
      <c r="Y23" s="53" t="str">
        <f t="shared" si="8"/>
        <v>1.1</v>
      </c>
      <c r="Z23" s="6" t="str">
        <f t="shared" si="25"/>
        <v/>
      </c>
      <c r="AA23" s="54" t="str">
        <f t="shared" ca="1" si="10"/>
        <v/>
      </c>
      <c r="AB23" s="55">
        <f t="shared" si="20"/>
        <v>-0.57907208159176982</v>
      </c>
      <c r="AC23" s="6">
        <f t="shared" si="26"/>
        <v>-0.32695645630721937</v>
      </c>
      <c r="AD23" s="6">
        <f t="shared" si="27"/>
        <v>0.17600841279001625</v>
      </c>
      <c r="AE23" s="6"/>
      <c r="AF23" s="23"/>
      <c r="AG23" s="6"/>
      <c r="AH23" s="6" t="str">
        <f t="shared" si="28"/>
        <v/>
      </c>
      <c r="AI23" s="6" t="str">
        <f t="shared" si="29"/>
        <v/>
      </c>
      <c r="AJ23" s="14" t="str">
        <f t="shared" si="15"/>
        <v/>
      </c>
      <c r="AK23" s="56">
        <f t="shared" si="18"/>
        <v>-29.45</v>
      </c>
      <c r="AL23" s="49">
        <f t="shared" si="19"/>
        <v>0.66500000000000004</v>
      </c>
      <c r="AM23" s="65"/>
      <c r="AN23" s="61"/>
      <c r="AO23" s="61"/>
      <c r="AP23" s="61"/>
      <c r="AQ23" s="62"/>
    </row>
    <row r="24" spans="1:43" x14ac:dyDescent="0.3">
      <c r="A24" t="str">
        <f t="shared" si="1"/>
        <v/>
      </c>
      <c r="B24" s="1" t="s">
        <v>6</v>
      </c>
      <c r="C24" s="1"/>
      <c r="D24">
        <v>0.58499999999999996</v>
      </c>
      <c r="E24">
        <v>285.99</v>
      </c>
      <c r="F24">
        <v>-2.5499999999999998</v>
      </c>
      <c r="G24" s="48"/>
      <c r="H24" s="48"/>
      <c r="I24" s="48"/>
      <c r="J24" s="48"/>
      <c r="K24" s="48"/>
      <c r="L24" s="23">
        <f t="shared" si="30"/>
        <v>253.81</v>
      </c>
      <c r="M24" s="6">
        <f t="shared" si="22"/>
        <v>-0.58442071900737769</v>
      </c>
      <c r="N24" s="6">
        <f t="shared" si="23"/>
        <v>-2.6027354742648934E-2</v>
      </c>
      <c r="O24" s="23">
        <f t="shared" si="24"/>
        <v>-0.28693035766331776</v>
      </c>
      <c r="P24" s="23" t="str">
        <f t="shared" si="21"/>
        <v/>
      </c>
      <c r="Q24" s="23"/>
      <c r="R24" s="6"/>
      <c r="S24" s="6"/>
      <c r="T24" s="6" t="str">
        <f>IF(A24=1,S24/Q24,"")</f>
        <v/>
      </c>
      <c r="U24" s="6" t="str">
        <f t="shared" si="7"/>
        <v/>
      </c>
      <c r="V24" s="6"/>
      <c r="W24" s="49"/>
      <c r="X24" s="7"/>
      <c r="Y24" s="53" t="str">
        <f t="shared" si="8"/>
        <v>1.1</v>
      </c>
      <c r="Z24" s="6" t="str">
        <f t="shared" si="25"/>
        <v/>
      </c>
      <c r="AA24" s="54" t="str">
        <f t="shared" ca="1" si="10"/>
        <v/>
      </c>
      <c r="AB24" s="55">
        <f t="shared" si="20"/>
        <v>-0.58442071900737769</v>
      </c>
      <c r="AC24" s="6">
        <f t="shared" si="26"/>
        <v>-2.6027354742648934E-2</v>
      </c>
      <c r="AD24" s="6">
        <f t="shared" ca="1" si="27"/>
        <v>1.8482307511302301</v>
      </c>
      <c r="AE24" s="6"/>
      <c r="AF24" s="23"/>
      <c r="AG24" s="6"/>
      <c r="AH24" s="6" t="str">
        <f t="shared" si="28"/>
        <v/>
      </c>
      <c r="AI24" s="6" t="str">
        <f t="shared" si="29"/>
        <v/>
      </c>
      <c r="AJ24" s="14" t="str">
        <f t="shared" si="15"/>
        <v/>
      </c>
      <c r="AK24" s="56">
        <f t="shared" si="18"/>
        <v>-2.5499999999999998</v>
      </c>
      <c r="AL24" s="49">
        <f t="shared" si="19"/>
        <v>0.58499999999999996</v>
      </c>
      <c r="AM24" s="65"/>
      <c r="AN24" s="61"/>
      <c r="AO24" s="61"/>
      <c r="AP24" s="61"/>
      <c r="AQ24" s="62"/>
    </row>
    <row r="25" spans="1:43" x14ac:dyDescent="0.3">
      <c r="A25" t="str">
        <f t="shared" si="1"/>
        <v/>
      </c>
      <c r="B25" s="1" t="s">
        <v>6</v>
      </c>
      <c r="C25" s="1"/>
      <c r="D25">
        <v>0.81499999999999995</v>
      </c>
      <c r="E25">
        <v>289.38</v>
      </c>
      <c r="F25">
        <v>34.450000000000003</v>
      </c>
      <c r="G25" s="48"/>
      <c r="H25" s="48"/>
      <c r="I25" s="48"/>
      <c r="J25" s="48"/>
      <c r="K25" s="48"/>
      <c r="L25" s="23">
        <f t="shared" si="30"/>
        <v>257.2</v>
      </c>
      <c r="M25" s="6">
        <f t="shared" si="22"/>
        <v>-0.67206542831540628</v>
      </c>
      <c r="N25" s="6">
        <f t="shared" si="23"/>
        <v>0.46103477099154838</v>
      </c>
      <c r="O25" s="23">
        <f t="shared" si="24"/>
        <v>-0.16426671206075644</v>
      </c>
      <c r="P25" s="23" t="str">
        <f t="shared" si="21"/>
        <v/>
      </c>
      <c r="Q25" s="23"/>
      <c r="R25" s="6"/>
      <c r="S25" s="6"/>
      <c r="T25" s="6" t="str">
        <f>IF(A25=1,S25/Q25,"")</f>
        <v/>
      </c>
      <c r="U25" s="6" t="str">
        <f t="shared" si="7"/>
        <v/>
      </c>
      <c r="V25" s="6"/>
      <c r="W25" s="49"/>
      <c r="X25" s="7"/>
      <c r="Y25" s="53" t="str">
        <f t="shared" si="8"/>
        <v>1.1</v>
      </c>
      <c r="Z25" s="6">
        <f t="shared" si="25"/>
        <v>0.91791201853521254</v>
      </c>
      <c r="AA25" s="54">
        <f t="shared" ca="1" si="10"/>
        <v>3.5894469978541141</v>
      </c>
      <c r="AB25" s="55">
        <f t="shared" si="20"/>
        <v>-0.67206542831540628</v>
      </c>
      <c r="AC25" s="6">
        <f t="shared" ca="1" si="26"/>
        <v>3.1325697503104499</v>
      </c>
      <c r="AD25" s="6">
        <f t="shared" ca="1" si="27"/>
        <v>1.0054097808889642</v>
      </c>
      <c r="AE25" s="6"/>
      <c r="AF25" s="23"/>
      <c r="AG25" s="6"/>
      <c r="AH25" s="6" t="str">
        <f t="shared" si="28"/>
        <v/>
      </c>
      <c r="AI25" s="6" t="str">
        <f t="shared" si="29"/>
        <v/>
      </c>
      <c r="AJ25" s="14" t="str">
        <f t="shared" si="15"/>
        <v/>
      </c>
      <c r="AK25" s="56">
        <f t="shared" ca="1" si="18"/>
        <v>77.891245347409679</v>
      </c>
      <c r="AL25" s="49">
        <f t="shared" ca="1" si="19"/>
        <v>3.2038516164917574</v>
      </c>
      <c r="AM25" s="65"/>
      <c r="AN25" s="61"/>
      <c r="AO25" s="61"/>
      <c r="AP25" s="61"/>
      <c r="AQ25" s="62"/>
    </row>
    <row r="26" spans="1:43" x14ac:dyDescent="0.3">
      <c r="A26" t="str">
        <f t="shared" si="1"/>
        <v/>
      </c>
      <c r="B26" s="1" t="s">
        <v>6</v>
      </c>
      <c r="C26" s="1"/>
      <c r="D26">
        <v>0.65400000000000003</v>
      </c>
      <c r="E26">
        <v>302.61</v>
      </c>
      <c r="F26">
        <v>52.4</v>
      </c>
      <c r="G26" s="48"/>
      <c r="H26" s="48"/>
      <c r="I26" s="48"/>
      <c r="J26" s="48"/>
      <c r="K26" s="48"/>
      <c r="L26" s="23">
        <f t="shared" si="30"/>
        <v>270.43</v>
      </c>
      <c r="M26" s="6">
        <f t="shared" si="22"/>
        <v>-0.39903493719142913</v>
      </c>
      <c r="N26" s="6">
        <f t="shared" si="23"/>
        <v>0.51815742675429477</v>
      </c>
      <c r="O26" s="23">
        <f t="shared" si="24"/>
        <v>-0.37673235632488938</v>
      </c>
      <c r="P26" s="23" t="str">
        <f t="shared" si="21"/>
        <v/>
      </c>
      <c r="Q26" s="23"/>
      <c r="R26" s="6"/>
      <c r="S26" s="6"/>
      <c r="T26" s="6"/>
      <c r="U26" s="6" t="str">
        <f t="shared" si="7"/>
        <v/>
      </c>
      <c r="V26" s="6"/>
      <c r="W26" s="49"/>
      <c r="X26" s="7"/>
      <c r="Y26" s="53" t="str">
        <f t="shared" si="8"/>
        <v>1.1</v>
      </c>
      <c r="Z26" s="6">
        <f t="shared" si="25"/>
        <v>0.97503467429795898</v>
      </c>
      <c r="AA26" s="54">
        <f t="shared" ca="1" si="10"/>
        <v>3.8128221591950031</v>
      </c>
      <c r="AB26" s="55">
        <f t="shared" si="20"/>
        <v>-0.39903493719142913</v>
      </c>
      <c r="AC26" s="6">
        <f t="shared" ca="1" si="26"/>
        <v>3.3559449116513389</v>
      </c>
      <c r="AD26" s="6">
        <f t="shared" ca="1" si="27"/>
        <v>2.1202407418481033</v>
      </c>
      <c r="AE26" s="6"/>
      <c r="AF26" s="23"/>
      <c r="AG26" s="6"/>
      <c r="AH26" s="6" t="str">
        <f t="shared" si="28"/>
        <v/>
      </c>
      <c r="AI26" s="6" t="str">
        <f t="shared" si="29"/>
        <v/>
      </c>
      <c r="AJ26" s="14" t="str">
        <f t="shared" si="15"/>
        <v/>
      </c>
      <c r="AK26" s="56">
        <f t="shared" ca="1" si="18"/>
        <v>83.219145002804453</v>
      </c>
      <c r="AL26" s="49">
        <f t="shared" ca="1" si="19"/>
        <v>3.3795850531001408</v>
      </c>
      <c r="AM26" s="65"/>
      <c r="AN26" s="61"/>
      <c r="AO26" s="61"/>
      <c r="AP26" s="61"/>
      <c r="AQ26" s="62"/>
    </row>
    <row r="27" spans="1:43" x14ac:dyDescent="0.3">
      <c r="A27" t="str">
        <f t="shared" si="1"/>
        <v/>
      </c>
      <c r="B27" s="1" t="s">
        <v>6</v>
      </c>
      <c r="C27" s="1"/>
      <c r="D27">
        <v>0.83499999999999996</v>
      </c>
      <c r="E27">
        <v>38.97</v>
      </c>
      <c r="F27">
        <v>83.98</v>
      </c>
      <c r="G27" s="48"/>
      <c r="H27" s="48"/>
      <c r="I27" s="48"/>
      <c r="J27" s="48"/>
      <c r="K27" s="48"/>
      <c r="L27" s="23">
        <f t="shared" si="30"/>
        <v>6.7899999999999991</v>
      </c>
      <c r="M27" s="6">
        <f t="shared" si="22"/>
        <v>8.7571134787132868E-2</v>
      </c>
      <c r="N27" s="6">
        <f t="shared" si="23"/>
        <v>0.83039526513106621</v>
      </c>
      <c r="O27" s="23">
        <f t="shared" si="24"/>
        <v>-0.2906132273091005</v>
      </c>
      <c r="P27" s="23" t="str">
        <f t="shared" si="21"/>
        <v/>
      </c>
      <c r="Q27" s="23"/>
      <c r="R27" s="6"/>
      <c r="S27" s="6"/>
      <c r="T27" s="6" t="str">
        <f t="shared" ref="T27:T33" si="31">IF(A27=1,S27/Q27,"")</f>
        <v/>
      </c>
      <c r="U27" s="6" t="str">
        <f t="shared" si="7"/>
        <v/>
      </c>
      <c r="V27" s="6"/>
      <c r="W27" s="49"/>
      <c r="X27" s="7"/>
      <c r="Y27" s="53" t="str">
        <f t="shared" si="8"/>
        <v>1.1</v>
      </c>
      <c r="Z27" s="6">
        <f t="shared" si="25"/>
        <v>1.2872725126747304</v>
      </c>
      <c r="AA27" s="54">
        <f t="shared" ca="1" si="10"/>
        <v>5.0338119152355123</v>
      </c>
      <c r="AB27" s="55">
        <f t="shared" si="20"/>
        <v>8.7571134787132868E-2</v>
      </c>
      <c r="AC27" s="6">
        <f t="shared" ca="1" si="26"/>
        <v>4.5769346676918481</v>
      </c>
      <c r="AD27" s="6">
        <f t="shared" ca="1" si="27"/>
        <v>1.6081314256626125</v>
      </c>
      <c r="AE27" s="6"/>
      <c r="AF27" s="23"/>
      <c r="AG27" s="6"/>
      <c r="AH27" s="6" t="str">
        <f t="shared" si="28"/>
        <v/>
      </c>
      <c r="AI27" s="6" t="str">
        <f t="shared" si="29"/>
        <v/>
      </c>
      <c r="AJ27" s="14" t="str">
        <f t="shared" si="15"/>
        <v/>
      </c>
      <c r="AK27" s="56">
        <f t="shared" ca="1" si="18"/>
        <v>88.903885532440086</v>
      </c>
      <c r="AL27" s="49">
        <f t="shared" ca="1" si="19"/>
        <v>4.5777723464549211</v>
      </c>
      <c r="AM27" s="65"/>
      <c r="AN27" s="61"/>
      <c r="AO27" s="61"/>
      <c r="AP27" s="61"/>
      <c r="AQ27" s="62"/>
    </row>
    <row r="28" spans="1:43" x14ac:dyDescent="0.3">
      <c r="A28" t="str">
        <f t="shared" si="1"/>
        <v/>
      </c>
      <c r="B28" s="1" t="s">
        <v>6</v>
      </c>
      <c r="C28" s="1"/>
      <c r="D28">
        <v>0.98099999999999998</v>
      </c>
      <c r="E28">
        <v>115</v>
      </c>
      <c r="F28">
        <v>63.2</v>
      </c>
      <c r="G28" s="48"/>
      <c r="H28" s="48"/>
      <c r="I28" s="48"/>
      <c r="J28" s="48"/>
      <c r="K28" s="48"/>
      <c r="L28" s="23">
        <f t="shared" si="30"/>
        <v>82.82</v>
      </c>
      <c r="M28" s="6">
        <f t="shared" si="22"/>
        <v>0.44231086741633163</v>
      </c>
      <c r="N28" s="6">
        <f t="shared" si="23"/>
        <v>0.87562668790153508</v>
      </c>
      <c r="O28" s="23">
        <f t="shared" si="24"/>
        <v>-1.0378236549955735</v>
      </c>
      <c r="P28" s="23" t="str">
        <f t="shared" si="21"/>
        <v/>
      </c>
      <c r="Q28" s="23"/>
      <c r="R28" s="6"/>
      <c r="S28" s="6"/>
      <c r="T28" s="6" t="str">
        <f t="shared" si="31"/>
        <v/>
      </c>
      <c r="U28" s="6" t="str">
        <f t="shared" si="7"/>
        <v/>
      </c>
      <c r="V28" s="6"/>
      <c r="W28" s="49"/>
      <c r="X28" s="7"/>
      <c r="Y28" s="53" t="str">
        <f t="shared" si="8"/>
        <v>1.1</v>
      </c>
      <c r="Z28" s="6">
        <f t="shared" si="25"/>
        <v>1.3325039354451993</v>
      </c>
      <c r="AA28" s="54">
        <f t="shared" ca="1" si="10"/>
        <v>5.2106870311439124</v>
      </c>
      <c r="AB28" s="55">
        <f t="shared" si="20"/>
        <v>0.44231086741633163</v>
      </c>
      <c r="AC28" s="6">
        <f t="shared" ca="1" si="26"/>
        <v>4.7538097836002482</v>
      </c>
      <c r="AD28" s="6">
        <f t="shared" ca="1" si="27"/>
        <v>5.6936302333450595</v>
      </c>
      <c r="AE28" s="6"/>
      <c r="AF28" s="23"/>
      <c r="AG28" s="6"/>
      <c r="AH28" s="6" t="str">
        <f t="shared" si="28"/>
        <v/>
      </c>
      <c r="AI28" s="6" t="str">
        <f t="shared" si="29"/>
        <v/>
      </c>
      <c r="AJ28" s="14" t="str">
        <f t="shared" si="15"/>
        <v/>
      </c>
      <c r="AK28" s="56">
        <f t="shared" ca="1" si="18"/>
        <v>84.684307163075346</v>
      </c>
      <c r="AL28" s="49">
        <f t="shared" ca="1" si="19"/>
        <v>4.7743425057371018</v>
      </c>
      <c r="AM28" s="65"/>
      <c r="AN28" s="61"/>
      <c r="AO28" s="61"/>
      <c r="AP28" s="61"/>
      <c r="AQ28" s="62"/>
    </row>
    <row r="29" spans="1:43" x14ac:dyDescent="0.3">
      <c r="A29" t="str">
        <f t="shared" si="1"/>
        <v/>
      </c>
      <c r="B29" s="1" t="s">
        <v>6</v>
      </c>
      <c r="C29" s="1"/>
      <c r="D29">
        <v>1.93</v>
      </c>
      <c r="E29">
        <v>129.63999999999999</v>
      </c>
      <c r="F29">
        <v>29.96</v>
      </c>
      <c r="G29" s="48"/>
      <c r="H29" s="48"/>
      <c r="I29" s="48"/>
      <c r="J29" s="48"/>
      <c r="K29" s="48"/>
      <c r="L29" s="23">
        <f t="shared" si="30"/>
        <v>97.45999999999998</v>
      </c>
      <c r="M29" s="6">
        <f t="shared" si="22"/>
        <v>1.672102319023409</v>
      </c>
      <c r="N29" s="6">
        <f t="shared" si="23"/>
        <v>0.96383288733915773</v>
      </c>
      <c r="O29" s="23">
        <f t="shared" si="24"/>
        <v>-1.0018372620094196</v>
      </c>
      <c r="P29" s="23" t="str">
        <f t="shared" si="21"/>
        <v/>
      </c>
      <c r="Q29" s="23"/>
      <c r="R29" s="6"/>
      <c r="S29" s="6"/>
      <c r="T29" s="6" t="str">
        <f t="shared" si="31"/>
        <v/>
      </c>
      <c r="U29" s="6" t="str">
        <f t="shared" si="7"/>
        <v/>
      </c>
      <c r="V29" s="6"/>
      <c r="W29" s="49"/>
      <c r="X29" s="7"/>
      <c r="Y29" s="53" t="str">
        <f t="shared" si="8"/>
        <v>1.1</v>
      </c>
      <c r="Z29" s="6">
        <f t="shared" si="25"/>
        <v>1.4207101348828219</v>
      </c>
      <c r="AA29" s="54">
        <f t="shared" ca="1" si="10"/>
        <v>5.5556127662581982</v>
      </c>
      <c r="AB29" s="55">
        <f t="shared" si="20"/>
        <v>1.672102319023409</v>
      </c>
      <c r="AC29" s="6">
        <f t="shared" ca="1" si="26"/>
        <v>5.098735518714534</v>
      </c>
      <c r="AD29" s="6">
        <f t="shared" ca="1" si="27"/>
        <v>3.5057403810645309</v>
      </c>
      <c r="AE29" s="6"/>
      <c r="AF29" s="23"/>
      <c r="AG29" s="6"/>
      <c r="AH29" s="6" t="str">
        <f t="shared" si="28"/>
        <v/>
      </c>
      <c r="AI29" s="6" t="str">
        <f t="shared" si="29"/>
        <v/>
      </c>
      <c r="AJ29" s="14" t="str">
        <f t="shared" si="15"/>
        <v/>
      </c>
      <c r="AK29" s="56">
        <f t="shared" ca="1" si="18"/>
        <v>71.843380124231345</v>
      </c>
      <c r="AL29" s="49">
        <f t="shared" ca="1" si="19"/>
        <v>5.3659137204286678</v>
      </c>
      <c r="AM29" s="65"/>
      <c r="AN29" s="61"/>
      <c r="AO29" s="61"/>
      <c r="AP29" s="61"/>
      <c r="AQ29" s="62"/>
    </row>
    <row r="30" spans="1:43" x14ac:dyDescent="0.3">
      <c r="A30" t="str">
        <f t="shared" si="1"/>
        <v/>
      </c>
      <c r="B30" s="1" t="s">
        <v>6</v>
      </c>
      <c r="C30" s="1"/>
      <c r="D30">
        <v>1.375</v>
      </c>
      <c r="E30">
        <v>133.81</v>
      </c>
      <c r="F30">
        <v>7.78</v>
      </c>
      <c r="G30" s="48"/>
      <c r="H30" s="48"/>
      <c r="I30" s="48"/>
      <c r="J30" s="48"/>
      <c r="K30" s="48"/>
      <c r="L30" s="23">
        <f t="shared" si="30"/>
        <v>101.63</v>
      </c>
      <c r="M30" s="6">
        <f t="shared" si="22"/>
        <v>1.3623433364507671</v>
      </c>
      <c r="N30" s="6">
        <f t="shared" si="23"/>
        <v>0.18613337591144608</v>
      </c>
      <c r="O30" s="23">
        <f t="shared" si="24"/>
        <v>-0.51934150370882826</v>
      </c>
      <c r="P30" s="23" t="str">
        <f t="shared" si="21"/>
        <v/>
      </c>
      <c r="Q30" s="23"/>
      <c r="R30" s="6"/>
      <c r="S30" s="6"/>
      <c r="T30" s="6" t="str">
        <f t="shared" si="31"/>
        <v/>
      </c>
      <c r="U30" s="6" t="str">
        <f t="shared" si="7"/>
        <v/>
      </c>
      <c r="V30" s="6"/>
      <c r="W30" s="49"/>
      <c r="X30" s="7"/>
      <c r="Y30" s="53" t="str">
        <f t="shared" si="8"/>
        <v>1.1</v>
      </c>
      <c r="Z30" s="6">
        <f t="shared" si="25"/>
        <v>0.64301062345511029</v>
      </c>
      <c r="AA30" s="54">
        <f t="shared" ca="1" si="10"/>
        <v>2.514459452914013</v>
      </c>
      <c r="AB30" s="55">
        <f t="shared" si="20"/>
        <v>1.3623433364507671</v>
      </c>
      <c r="AC30" s="6">
        <f t="shared" ca="1" si="26"/>
        <v>2.0575822053703487</v>
      </c>
      <c r="AD30" s="6">
        <f t="shared" ca="1" si="27"/>
        <v>1.9310771462780691</v>
      </c>
      <c r="AE30" s="6"/>
      <c r="AF30" s="23"/>
      <c r="AG30" s="6"/>
      <c r="AH30" s="6" t="str">
        <f t="shared" si="28"/>
        <v/>
      </c>
      <c r="AI30" s="6" t="str">
        <f t="shared" si="29"/>
        <v/>
      </c>
      <c r="AJ30" s="14" t="str">
        <f t="shared" si="15"/>
        <v/>
      </c>
      <c r="AK30" s="56">
        <f t="shared" ca="1" si="18"/>
        <v>56.491105744304768</v>
      </c>
      <c r="AL30" s="49">
        <f t="shared" ca="1" si="19"/>
        <v>2.4677163326096694</v>
      </c>
      <c r="AM30" s="65"/>
      <c r="AN30" s="61"/>
      <c r="AO30" s="61"/>
      <c r="AP30" s="61"/>
      <c r="AQ30" s="62"/>
    </row>
    <row r="31" spans="1:43" x14ac:dyDescent="0.3">
      <c r="A31" t="str">
        <f t="shared" si="1"/>
        <v/>
      </c>
      <c r="B31" s="1" t="s">
        <v>6</v>
      </c>
      <c r="C31" s="1"/>
      <c r="D31">
        <v>0.80400000000000005</v>
      </c>
      <c r="E31">
        <v>134.03</v>
      </c>
      <c r="F31">
        <v>-20.239999999999998</v>
      </c>
      <c r="G31" s="48"/>
      <c r="H31" s="48"/>
      <c r="I31" s="48"/>
      <c r="J31" s="48"/>
      <c r="K31" s="48"/>
      <c r="L31" s="23">
        <f t="shared" si="30"/>
        <v>101.85</v>
      </c>
      <c r="M31" s="6">
        <f t="shared" si="22"/>
        <v>0.75435439128593218</v>
      </c>
      <c r="N31" s="6">
        <f t="shared" si="23"/>
        <v>-0.2781464584488374</v>
      </c>
      <c r="O31" s="23">
        <f t="shared" si="24"/>
        <v>-0.25682164938324947</v>
      </c>
      <c r="P31" s="23" t="str">
        <f t="shared" si="21"/>
        <v/>
      </c>
      <c r="Q31" s="23"/>
      <c r="R31" s="6"/>
      <c r="S31" s="6"/>
      <c r="T31" s="6" t="str">
        <f t="shared" si="31"/>
        <v/>
      </c>
      <c r="U31" s="6" t="str">
        <f t="shared" si="7"/>
        <v/>
      </c>
      <c r="V31" s="6"/>
      <c r="W31" s="49"/>
      <c r="X31" s="7"/>
      <c r="Y31" s="53" t="str">
        <f t="shared" si="8"/>
        <v>1.1</v>
      </c>
      <c r="Z31" s="6" t="str">
        <f t="shared" si="25"/>
        <v/>
      </c>
      <c r="AA31" s="54" t="str">
        <f t="shared" ca="1" si="10"/>
        <v/>
      </c>
      <c r="AB31" s="55">
        <f t="shared" si="20"/>
        <v>0.75435439128593218</v>
      </c>
      <c r="AC31" s="6">
        <f t="shared" si="26"/>
        <v>-0.2781464584488374</v>
      </c>
      <c r="AD31" s="6">
        <f t="shared" si="27"/>
        <v>0.25682164938324947</v>
      </c>
      <c r="AE31" s="6"/>
      <c r="AF31" s="23"/>
      <c r="AG31" s="6"/>
      <c r="AH31" s="6" t="str">
        <f t="shared" si="28"/>
        <v/>
      </c>
      <c r="AI31" s="6" t="str">
        <f t="shared" si="29"/>
        <v/>
      </c>
      <c r="AJ31" s="14" t="str">
        <f t="shared" si="15"/>
        <v/>
      </c>
      <c r="AK31" s="56">
        <f t="shared" si="18"/>
        <v>-20.239999999999998</v>
      </c>
      <c r="AL31" s="49">
        <f t="shared" si="19"/>
        <v>0.80400000000000005</v>
      </c>
      <c r="AM31" s="65"/>
      <c r="AN31" s="61"/>
      <c r="AO31" s="61"/>
      <c r="AP31" s="61"/>
      <c r="AQ31" s="62"/>
    </row>
    <row r="32" spans="1:43" x14ac:dyDescent="0.3">
      <c r="A32" t="str">
        <f t="shared" si="1"/>
        <v/>
      </c>
      <c r="B32" s="1" t="s">
        <v>6</v>
      </c>
      <c r="C32" s="1"/>
      <c r="D32">
        <v>0.53500000000000003</v>
      </c>
      <c r="E32">
        <v>134.31</v>
      </c>
      <c r="F32">
        <v>-56.9</v>
      </c>
      <c r="G32" s="48"/>
      <c r="H32" s="48"/>
      <c r="I32" s="48"/>
      <c r="J32" s="48"/>
      <c r="K32" s="48"/>
      <c r="L32" s="23">
        <f t="shared" si="30"/>
        <v>102.13</v>
      </c>
      <c r="M32" s="6">
        <f t="shared" si="22"/>
        <v>0.29216454914271961</v>
      </c>
      <c r="N32" s="6">
        <f t="shared" si="23"/>
        <v>-0.44817951339193474</v>
      </c>
      <c r="O32" s="23">
        <f t="shared" si="24"/>
        <v>-0.20370919020039766</v>
      </c>
      <c r="P32" s="23" t="str">
        <f t="shared" si="21"/>
        <v/>
      </c>
      <c r="Q32" s="23"/>
      <c r="R32" s="6"/>
      <c r="S32" s="6"/>
      <c r="T32" s="6" t="str">
        <f t="shared" si="31"/>
        <v/>
      </c>
      <c r="U32" s="6" t="str">
        <f t="shared" si="7"/>
        <v/>
      </c>
      <c r="V32" s="6"/>
      <c r="W32" s="49"/>
      <c r="X32" s="7"/>
      <c r="Y32" s="53" t="str">
        <f t="shared" si="8"/>
        <v>1.1</v>
      </c>
      <c r="Z32" s="6" t="str">
        <f t="shared" si="25"/>
        <v/>
      </c>
      <c r="AA32" s="54" t="str">
        <f t="shared" ca="1" si="10"/>
        <v/>
      </c>
      <c r="AB32" s="55">
        <f t="shared" si="20"/>
        <v>0.29216454914271961</v>
      </c>
      <c r="AC32" s="6">
        <f t="shared" si="26"/>
        <v>-0.44817951339193474</v>
      </c>
      <c r="AD32" s="6">
        <f t="shared" si="27"/>
        <v>0.20370919020039766</v>
      </c>
      <c r="AE32" s="6"/>
      <c r="AF32" s="23"/>
      <c r="AG32" s="6"/>
      <c r="AH32" s="6" t="str">
        <f t="shared" si="28"/>
        <v/>
      </c>
      <c r="AI32" s="6" t="str">
        <f t="shared" si="29"/>
        <v/>
      </c>
      <c r="AJ32" s="14" t="str">
        <f t="shared" si="15"/>
        <v/>
      </c>
      <c r="AK32" s="56">
        <f t="shared" si="18"/>
        <v>-56.9</v>
      </c>
      <c r="AL32" s="49">
        <f t="shared" si="19"/>
        <v>0.53500000000000003</v>
      </c>
      <c r="AM32" s="65"/>
      <c r="AN32" s="61"/>
      <c r="AO32" s="61"/>
      <c r="AP32" s="61"/>
      <c r="AQ32" s="62"/>
    </row>
    <row r="33" spans="1:43" ht="15" thickBot="1" x14ac:dyDescent="0.35">
      <c r="A33">
        <f t="shared" si="1"/>
        <v>1</v>
      </c>
      <c r="B33" s="1" t="s">
        <v>6</v>
      </c>
      <c r="C33" s="1" t="s">
        <v>7</v>
      </c>
      <c r="D33">
        <v>1.754</v>
      </c>
      <c r="E33">
        <v>23.16</v>
      </c>
      <c r="F33">
        <v>6.97</v>
      </c>
      <c r="G33" s="33"/>
      <c r="H33" s="34"/>
      <c r="I33" s="35"/>
      <c r="J33" s="33"/>
      <c r="K33" s="36"/>
      <c r="L33" s="13" t="str">
        <f t="shared" si="30"/>
        <v/>
      </c>
      <c r="M33" s="4" t="str">
        <f t="shared" si="22"/>
        <v/>
      </c>
      <c r="N33" s="4" t="str">
        <f t="shared" si="23"/>
        <v/>
      </c>
      <c r="O33" s="13">
        <f>ABS(SUM($O$22:$O$32))/2</f>
        <v>2.2637089675524926</v>
      </c>
      <c r="P33" s="13">
        <f t="shared" si="21"/>
        <v>3.9705455290870719</v>
      </c>
      <c r="Q33" s="13">
        <f>SQRT(((MAX($M$22:$M$32)-MIN($M$22:$M$32))^2)+((VLOOKUP(MAX($M$22:$M$32),$M$22:$N$32,2,FALSE)-VLOOKUP(MIN($M$22:$M$32),$M$22:$N$32,2,FALSE))^2))</f>
        <v>2.3974837587492099</v>
      </c>
      <c r="R33" s="13">
        <f>ABS(MIN($N$22:$N$32))+MAX($N$22:$N$32)</f>
        <v>1.4207101348828219</v>
      </c>
      <c r="S33" s="12">
        <f>SQRT(ABS(((M23-M22)^2)-((N23-N22)^2))+ABS(((M24-M23)^2)-((N24-N23)^2))+ABS(((M25-M24)^2)-((N25-N24)^2))+ABS(((M26-M25)^2)-((N26-N25)^2))+ABS(((M27-M26)^2)-((N27-N26)^2))+ABS(((M28-M27)^2)-((N28-N27)^2))+ABS(((M29-M28)^2)-((N29-N28)^2))+ABS(((M30-M29)^2)-((N30-N29)^2))+ABS(((M31-M30)^2)-((N31-N30)^2))+ABS(((M32-M31)^2)-((N32-N31)^2)))</f>
        <v>1.7799576786758522</v>
      </c>
      <c r="T33" s="4">
        <f t="shared" si="31"/>
        <v>0.74242741882200403</v>
      </c>
      <c r="U33" s="4">
        <f t="shared" si="7"/>
        <v>8.9786512409952906</v>
      </c>
      <c r="V33" s="21">
        <f>IF($H$9=FALSE,(($F$3)*($Q33^2))/(2*$F$7*COS(RADIANS($F$8))),IF(G33&lt;&gt;"",(3*($F$3)*(I33^2))/(2*J33*(COS(RADIANS(K33)))),(($F$3)*($Q33^2))/(2*$J33*COS(RADIANS($K33)))))</f>
        <v>35.953906014334713</v>
      </c>
      <c r="W33" s="51" t="str">
        <f>IF(G33&lt;&gt;"",IF(V33&lt;H33,"STABLE","UNSTABLE"),IF(V33&lt;$F$6,"STABLE","UNSTABLE"))</f>
        <v>UNSTABLE</v>
      </c>
      <c r="X33" s="11"/>
      <c r="Y33" s="57" t="str">
        <f t="shared" si="8"/>
        <v/>
      </c>
      <c r="Z33" s="10"/>
      <c r="AA33" s="16" t="str">
        <f t="shared" ca="1" si="10"/>
        <v/>
      </c>
      <c r="AB33" s="15" t="str">
        <f>IF(A33=1,"",M33)</f>
        <v/>
      </c>
      <c r="AC33" s="10"/>
      <c r="AD33" s="4">
        <f ca="1">IF(W33="Stable",O33,ABS(SUM($AD$22:$AD$32)/2))</f>
        <v>9.2811666606253365</v>
      </c>
      <c r="AE33" s="4">
        <f t="shared" ref="AE33:AE64" ca="1" si="32">IF(Y33="",$D33*AD33,"")</f>
        <v>16.279166322736842</v>
      </c>
      <c r="AF33" s="13">
        <f ca="1">IF(W33="Stable",Q33,SQRT(((MAX($AB$22:$AB$32)-MIN($AB$22:$AB$32))^2)+((VLOOKUP(MAX($AB$22:$AB$32),$AB$22:$AC$32,2,FALSE)-VLOOKUP(MIN($AB$22:$AB$32),$AB$22:$AC$32,2,FALSE))^2)))</f>
        <v>3.0595637363041743</v>
      </c>
      <c r="AG33" s="12">
        <f ca="1">IF(W33="Stable",S33,SQRT(ABS(((AB23-AB22)^2)-((AC23-AC22)^2))+ABS(((AB24-AB23)^2)-((AC24-AC23)^2))+ABS(((AB25-AB24)^2)-((AC25-AC24)^2))+ABS(((AB26-AB25)^2)-((AC26-AC25)^2))+ABS(((AB27-AB26)^2)-((AC27-AC26)^2))+ABS(((AB28-AB27)^2)-((AC28-AC27)^2))+ABS(((AB29-AB28)^2)-((AC29-AC28)^2))+ABS(((AB30-AB29)^2)-((AC30-AC29)^2))+ABS(((AB31-AB30)^2)-((AC31-AC30)^2))+ABS(((AB32-AB31)^2)-((AC32-AC31)^2))))</f>
        <v>5.2355617822669638</v>
      </c>
      <c r="AH33" s="4">
        <f ca="1">IF(W33="Stable",T33,IF(A33=1,AG33/AF33,""))</f>
        <v>1.7112118698959691</v>
      </c>
      <c r="AI33" s="4">
        <f ca="1">IF(W33="Stable",U33,IF(A33=1,4*PI()*(AD33/(AG33^2)),""))</f>
        <v>4.2548657098188309</v>
      </c>
      <c r="AJ33" s="5">
        <f t="shared" ca="1" si="15"/>
        <v>24.390349299039212</v>
      </c>
      <c r="AK33" s="56">
        <f t="shared" si="18"/>
        <v>6.97</v>
      </c>
      <c r="AL33" s="49">
        <f t="shared" si="19"/>
        <v>1.754</v>
      </c>
      <c r="AM33" s="65"/>
      <c r="AN33" s="61"/>
      <c r="AO33" s="61"/>
      <c r="AP33" s="61"/>
      <c r="AQ33" s="62"/>
    </row>
    <row r="34" spans="1:43" ht="15" thickTop="1" x14ac:dyDescent="0.3">
      <c r="A34" t="str">
        <f t="shared" si="1"/>
        <v/>
      </c>
      <c r="B34" s="1" t="s">
        <v>7</v>
      </c>
      <c r="C34" s="1"/>
      <c r="D34">
        <v>0.501</v>
      </c>
      <c r="E34">
        <v>208.55</v>
      </c>
      <c r="F34">
        <v>-60.75</v>
      </c>
      <c r="G34" s="48"/>
      <c r="H34" s="48"/>
      <c r="I34" s="48"/>
      <c r="J34" s="48"/>
      <c r="K34" s="48"/>
      <c r="L34" s="23">
        <f t="shared" ref="L34:L45" si="33">IF(AND(B34&lt;&gt;"",C34&lt;&gt;""),"",IF(E34-$E$33&lt;0,(360-($E$33-E34)),E34-$E$33))</f>
        <v>185.39000000000001</v>
      </c>
      <c r="M34" s="6">
        <f>IF(L34&gt;180,(COS(RADIANS(F34))*D34)*(-1),(COS(RADIANS(F34))*D34))</f>
        <v>-0.24479924198997444</v>
      </c>
      <c r="N34" s="6">
        <f t="shared" si="23"/>
        <v>-0.43712049954347132</v>
      </c>
      <c r="O34" s="23">
        <f t="shared" ref="O34:O45" si="34">IF(A35=1,M34*VLOOKUP(B35,$B$13:$N$1389,13,FALSE)-N34*VLOOKUP(B35,$B$13:$N$1389,12,FALSE),M34*N35-N34*M35)</f>
        <v>-0.27935642488496404</v>
      </c>
      <c r="P34" s="23" t="str">
        <f t="shared" si="21"/>
        <v/>
      </c>
      <c r="Q34" s="23"/>
      <c r="R34" s="6"/>
      <c r="S34" s="6"/>
      <c r="T34" s="6" t="str">
        <f t="shared" ref="T34:T80" si="35">IF(A34=1,S34/Q34,"")</f>
        <v/>
      </c>
      <c r="U34" s="6" t="str">
        <f t="shared" si="7"/>
        <v/>
      </c>
      <c r="V34" s="6"/>
      <c r="W34" s="49"/>
      <c r="X34" s="8"/>
      <c r="Y34" s="53" t="str">
        <f t="shared" si="8"/>
        <v>1.2</v>
      </c>
      <c r="Z34" s="6" t="str">
        <f t="shared" ref="Z34:Z45" si="36">IF(F34&lt;$R$8,"",(SQRT(((N34-MIN($N$34:$N$45))^2))))</f>
        <v/>
      </c>
      <c r="AA34" s="54" t="str">
        <f t="shared" ca="1" si="10"/>
        <v/>
      </c>
      <c r="AB34" s="55">
        <f t="shared" si="20"/>
        <v>-0.24479924198997444</v>
      </c>
      <c r="AC34" s="6">
        <f t="shared" ref="AC34:AC45" si="37">IF($W$46="STABLE",N34,IF(F34&lt;$R$8,N34,(AA34+MIN($N$34:$N$45))))</f>
        <v>-0.43712049954347132</v>
      </c>
      <c r="AD34" s="6">
        <f t="shared" ref="AD34:AD45" si="38">IF(A35=1,ABS(AB34*VLOOKUP(B35,$B$13:$AD$1389,28,FALSE)-AC34*VLOOKUP(B35,$B$13:$AD$1389,27,FALSE)),ABS(AB34*AC35-AC34*AB35))</f>
        <v>0.27935642488496404</v>
      </c>
      <c r="AE34" s="6" t="str">
        <f t="shared" si="32"/>
        <v/>
      </c>
      <c r="AF34" s="113"/>
      <c r="AG34" s="52"/>
      <c r="AH34" s="6" t="str">
        <f t="shared" ref="AH34:AH80" si="39">IF(A34=1,AG34/AF34,"")</f>
        <v/>
      </c>
      <c r="AI34" s="6" t="str">
        <f t="shared" si="29"/>
        <v/>
      </c>
      <c r="AJ34" s="14" t="str">
        <f t="shared" si="15"/>
        <v/>
      </c>
      <c r="AK34" s="56">
        <f t="shared" si="18"/>
        <v>-60.75</v>
      </c>
      <c r="AL34" s="49">
        <f t="shared" si="19"/>
        <v>0.501</v>
      </c>
      <c r="AM34" s="65"/>
      <c r="AN34" s="61"/>
      <c r="AO34" s="61"/>
      <c r="AP34" s="61"/>
      <c r="AQ34" s="62"/>
    </row>
    <row r="35" spans="1:43" x14ac:dyDescent="0.3">
      <c r="A35" t="str">
        <f t="shared" si="1"/>
        <v/>
      </c>
      <c r="B35" s="1" t="s">
        <v>7</v>
      </c>
      <c r="C35" s="1"/>
      <c r="D35">
        <v>1.026</v>
      </c>
      <c r="E35">
        <v>217.39</v>
      </c>
      <c r="F35">
        <v>-27.83</v>
      </c>
      <c r="G35" s="48"/>
      <c r="H35" s="48"/>
      <c r="I35" s="48"/>
      <c r="J35" s="48"/>
      <c r="K35" s="48"/>
      <c r="L35" s="23">
        <f t="shared" si="33"/>
        <v>194.23</v>
      </c>
      <c r="M35" s="6">
        <f t="shared" ref="M35:M81" si="40">IF(AND(B35&lt;&gt;"",C35&lt;&gt;""),"",IF(L35&gt;180,(COS(RADIANS(F35))*D35)*(-1),(COS(RADIANS(F35))*D35)))</f>
        <v>-0.90732940751285407</v>
      </c>
      <c r="N35" s="6">
        <f t="shared" si="23"/>
        <v>-0.47898783519247473</v>
      </c>
      <c r="O35" s="23">
        <f t="shared" si="34"/>
        <v>-1.3527771246586144</v>
      </c>
      <c r="P35" s="23" t="str">
        <f t="shared" si="21"/>
        <v/>
      </c>
      <c r="Q35" s="23"/>
      <c r="R35" s="6"/>
      <c r="S35" s="6"/>
      <c r="T35" s="6" t="str">
        <f t="shared" si="35"/>
        <v/>
      </c>
      <c r="U35" s="6" t="str">
        <f t="shared" si="7"/>
        <v/>
      </c>
      <c r="V35" s="6"/>
      <c r="W35" s="49"/>
      <c r="X35" s="8"/>
      <c r="Y35" s="53" t="str">
        <f t="shared" si="8"/>
        <v>1.2</v>
      </c>
      <c r="Z35" s="6" t="str">
        <f t="shared" si="36"/>
        <v/>
      </c>
      <c r="AA35" s="54" t="str">
        <f t="shared" ca="1" si="10"/>
        <v/>
      </c>
      <c r="AB35" s="55">
        <f t="shared" si="20"/>
        <v>-0.90732940751285407</v>
      </c>
      <c r="AC35" s="6">
        <f t="shared" si="37"/>
        <v>-0.47898783519247473</v>
      </c>
      <c r="AD35" s="6">
        <f t="shared" ca="1" si="38"/>
        <v>3.8355117253921485</v>
      </c>
      <c r="AE35" s="6" t="str">
        <f t="shared" si="32"/>
        <v/>
      </c>
      <c r="AF35" s="113"/>
      <c r="AG35" s="52"/>
      <c r="AH35" s="6" t="str">
        <f t="shared" si="39"/>
        <v/>
      </c>
      <c r="AI35" s="6" t="str">
        <f t="shared" si="29"/>
        <v/>
      </c>
      <c r="AJ35" s="14" t="str">
        <f t="shared" si="15"/>
        <v/>
      </c>
      <c r="AK35" s="56">
        <f t="shared" si="18"/>
        <v>-27.83</v>
      </c>
      <c r="AL35" s="49">
        <f t="shared" si="19"/>
        <v>1.026</v>
      </c>
      <c r="AM35" s="65"/>
      <c r="AN35" s="61"/>
      <c r="AO35" s="61"/>
      <c r="AP35" s="61"/>
      <c r="AQ35" s="62"/>
    </row>
    <row r="36" spans="1:43" x14ac:dyDescent="0.3">
      <c r="A36" t="str">
        <f t="shared" si="1"/>
        <v/>
      </c>
      <c r="B36" s="1" t="s">
        <v>7</v>
      </c>
      <c r="C36" s="1"/>
      <c r="D36">
        <v>2.198</v>
      </c>
      <c r="E36">
        <v>224.78</v>
      </c>
      <c r="F36">
        <v>9.0299999999999994</v>
      </c>
      <c r="G36" s="48"/>
      <c r="H36" s="48"/>
      <c r="I36" s="48"/>
      <c r="J36" s="48"/>
      <c r="K36" s="48"/>
      <c r="L36" s="23">
        <f t="shared" si="33"/>
        <v>201.62</v>
      </c>
      <c r="M36" s="6">
        <f t="shared" si="40"/>
        <v>-2.1707586392989278</v>
      </c>
      <c r="N36" s="6">
        <f t="shared" si="23"/>
        <v>0.34497960796120725</v>
      </c>
      <c r="O36" s="23">
        <f t="shared" si="34"/>
        <v>-1.5346612442588612</v>
      </c>
      <c r="P36" s="23" t="str">
        <f t="shared" si="21"/>
        <v/>
      </c>
      <c r="Q36" s="23"/>
      <c r="R36" s="6"/>
      <c r="S36" s="6"/>
      <c r="T36" s="6" t="str">
        <f t="shared" si="35"/>
        <v/>
      </c>
      <c r="U36" s="6" t="str">
        <f t="shared" si="7"/>
        <v/>
      </c>
      <c r="V36" s="6"/>
      <c r="W36" s="49"/>
      <c r="X36" s="8"/>
      <c r="Y36" s="53" t="str">
        <f t="shared" si="8"/>
        <v>1.2</v>
      </c>
      <c r="Z36" s="6">
        <f t="shared" si="36"/>
        <v>0.94016807766184374</v>
      </c>
      <c r="AA36" s="54">
        <f t="shared" ca="1" si="10"/>
        <v>3.676478154438851</v>
      </c>
      <c r="AB36" s="55">
        <f t="shared" si="20"/>
        <v>-2.1707586392989278</v>
      </c>
      <c r="AC36" s="6">
        <f t="shared" ca="1" si="37"/>
        <v>3.0812896847382145</v>
      </c>
      <c r="AD36" s="6">
        <f t="shared" ca="1" si="38"/>
        <v>4.9335373078943796</v>
      </c>
      <c r="AE36" s="6" t="str">
        <f t="shared" si="32"/>
        <v/>
      </c>
      <c r="AF36" s="113"/>
      <c r="AG36" s="52"/>
      <c r="AH36" s="6" t="str">
        <f t="shared" si="39"/>
        <v/>
      </c>
      <c r="AI36" s="6" t="str">
        <f t="shared" si="29"/>
        <v/>
      </c>
      <c r="AJ36" s="14" t="str">
        <f t="shared" si="15"/>
        <v/>
      </c>
      <c r="AK36" s="56">
        <f t="shared" ca="1" si="18"/>
        <v>54.835428001532826</v>
      </c>
      <c r="AL36" s="49">
        <f t="shared" ca="1" si="19"/>
        <v>3.7691562970199386</v>
      </c>
      <c r="AM36" s="65"/>
      <c r="AN36" s="61"/>
      <c r="AO36" s="61"/>
      <c r="AP36" s="61"/>
      <c r="AQ36" s="62"/>
    </row>
    <row r="37" spans="1:43" x14ac:dyDescent="0.3">
      <c r="A37" t="str">
        <f t="shared" si="1"/>
        <v/>
      </c>
      <c r="B37" s="1" t="s">
        <v>7</v>
      </c>
      <c r="C37" s="1"/>
      <c r="D37">
        <v>3.0150000000000001</v>
      </c>
      <c r="E37">
        <v>226.54</v>
      </c>
      <c r="F37">
        <v>22.42</v>
      </c>
      <c r="G37" s="48"/>
      <c r="H37" s="48"/>
      <c r="I37" s="48"/>
      <c r="J37" s="48"/>
      <c r="K37" s="48"/>
      <c r="L37" s="23">
        <f t="shared" si="33"/>
        <v>203.38</v>
      </c>
      <c r="M37" s="6">
        <f t="shared" si="40"/>
        <v>-2.7871050702799032</v>
      </c>
      <c r="N37" s="6">
        <f t="shared" si="23"/>
        <v>1.1499001379337495</v>
      </c>
      <c r="O37" s="23">
        <f t="shared" si="34"/>
        <v>-1.5529864289165782</v>
      </c>
      <c r="P37" s="23" t="str">
        <f t="shared" si="21"/>
        <v/>
      </c>
      <c r="Q37" s="23"/>
      <c r="R37" s="6"/>
      <c r="S37" s="6"/>
      <c r="T37" s="6" t="str">
        <f t="shared" si="35"/>
        <v/>
      </c>
      <c r="U37" s="6" t="str">
        <f t="shared" si="7"/>
        <v/>
      </c>
      <c r="V37" s="6"/>
      <c r="W37" s="49"/>
      <c r="X37" s="8"/>
      <c r="Y37" s="53" t="str">
        <f t="shared" si="8"/>
        <v>1.2</v>
      </c>
      <c r="Z37" s="6">
        <f t="shared" si="36"/>
        <v>1.7450886076343859</v>
      </c>
      <c r="AA37" s="54">
        <f t="shared" ca="1" si="10"/>
        <v>6.8240778388090897</v>
      </c>
      <c r="AB37" s="55">
        <f t="shared" si="20"/>
        <v>-2.7871050702799032</v>
      </c>
      <c r="AC37" s="6">
        <f t="shared" ca="1" si="37"/>
        <v>6.2288893691084528</v>
      </c>
      <c r="AD37" s="6">
        <f t="shared" ca="1" si="38"/>
        <v>8.5161130271453125</v>
      </c>
      <c r="AE37" s="6" t="str">
        <f t="shared" si="32"/>
        <v/>
      </c>
      <c r="AF37" s="113"/>
      <c r="AG37" s="52"/>
      <c r="AH37" s="6" t="str">
        <f t="shared" si="39"/>
        <v/>
      </c>
      <c r="AI37" s="6" t="str">
        <f t="shared" si="29"/>
        <v/>
      </c>
      <c r="AJ37" s="14" t="str">
        <f t="shared" si="15"/>
        <v/>
      </c>
      <c r="AK37" s="56">
        <f t="shared" ca="1" si="18"/>
        <v>65.89395892562257</v>
      </c>
      <c r="AL37" s="49">
        <f t="shared" ca="1" si="19"/>
        <v>6.8240030367352738</v>
      </c>
      <c r="AM37" s="65"/>
      <c r="AN37" s="61"/>
      <c r="AO37" s="61"/>
      <c r="AP37" s="61"/>
      <c r="AQ37" s="62"/>
    </row>
    <row r="38" spans="1:43" x14ac:dyDescent="0.3">
      <c r="A38" t="str">
        <f t="shared" si="1"/>
        <v/>
      </c>
      <c r="B38" s="1" t="s">
        <v>7</v>
      </c>
      <c r="C38" s="1"/>
      <c r="D38">
        <v>1.778</v>
      </c>
      <c r="E38">
        <v>234.67</v>
      </c>
      <c r="F38">
        <v>39.26</v>
      </c>
      <c r="G38" s="48"/>
      <c r="H38" s="48"/>
      <c r="I38" s="48"/>
      <c r="J38" s="48"/>
      <c r="K38" s="48"/>
      <c r="L38" s="23">
        <f>IF(AND(B38&lt;&gt;"",C38&lt;&gt;""),"",IF(E38-$E$33&lt;0,(360-($E$33-E38)),E38-$E$33))</f>
        <v>211.51</v>
      </c>
      <c r="M38" s="6">
        <f t="shared" si="40"/>
        <v>-1.3766737593810412</v>
      </c>
      <c r="N38" s="6">
        <f t="shared" si="23"/>
        <v>1.1251903662188332</v>
      </c>
      <c r="O38" s="23">
        <f t="shared" si="34"/>
        <v>-1.1729765861804156</v>
      </c>
      <c r="P38" s="23" t="str">
        <f t="shared" si="21"/>
        <v/>
      </c>
      <c r="Q38" s="23"/>
      <c r="R38" s="6"/>
      <c r="S38" s="6"/>
      <c r="T38" s="6" t="str">
        <f t="shared" si="35"/>
        <v/>
      </c>
      <c r="U38" s="6" t="str">
        <f t="shared" si="7"/>
        <v/>
      </c>
      <c r="V38" s="6"/>
      <c r="W38" s="49"/>
      <c r="X38" s="8"/>
      <c r="Y38" s="53" t="str">
        <f t="shared" si="8"/>
        <v>1.2</v>
      </c>
      <c r="Z38" s="6">
        <f t="shared" si="36"/>
        <v>1.7203788359194698</v>
      </c>
      <c r="AA38" s="54">
        <f t="shared" ca="1" si="10"/>
        <v>6.7274515673268809</v>
      </c>
      <c r="AB38" s="55">
        <f t="shared" si="20"/>
        <v>-1.3766737593810412</v>
      </c>
      <c r="AC38" s="6">
        <f t="shared" ca="1" si="37"/>
        <v>6.132263097626244</v>
      </c>
      <c r="AD38" s="6">
        <f t="shared" ca="1" si="38"/>
        <v>6.0508023434886811</v>
      </c>
      <c r="AE38" s="6" t="str">
        <f t="shared" si="32"/>
        <v/>
      </c>
      <c r="AF38" s="113"/>
      <c r="AG38" s="52"/>
      <c r="AH38" s="6" t="str">
        <f t="shared" si="39"/>
        <v/>
      </c>
      <c r="AI38" s="6" t="str">
        <f t="shared" si="29"/>
        <v/>
      </c>
      <c r="AJ38" s="14" t="str">
        <f t="shared" si="15"/>
        <v/>
      </c>
      <c r="AK38" s="56">
        <f t="shared" ca="1" si="18"/>
        <v>77.347058627836418</v>
      </c>
      <c r="AL38" s="49">
        <f t="shared" ca="1" si="19"/>
        <v>6.2848931047613643</v>
      </c>
      <c r="AM38" s="65"/>
      <c r="AN38" s="61"/>
      <c r="AO38" s="61"/>
      <c r="AP38" s="61"/>
      <c r="AQ38" s="62"/>
    </row>
    <row r="39" spans="1:43" x14ac:dyDescent="0.3">
      <c r="A39" t="str">
        <f t="shared" si="1"/>
        <v/>
      </c>
      <c r="B39" s="1" t="s">
        <v>7</v>
      </c>
      <c r="C39" s="1"/>
      <c r="D39">
        <v>1.3919999999999999</v>
      </c>
      <c r="E39">
        <v>257.06</v>
      </c>
      <c r="F39">
        <v>67.55</v>
      </c>
      <c r="G39" s="48"/>
      <c r="H39" s="48"/>
      <c r="I39" s="48"/>
      <c r="J39" s="48"/>
      <c r="K39" s="48"/>
      <c r="L39" s="23">
        <f t="shared" si="33"/>
        <v>233.9</v>
      </c>
      <c r="M39" s="6">
        <f t="shared" si="40"/>
        <v>-0.5315728532738192</v>
      </c>
      <c r="N39" s="6">
        <f t="shared" si="23"/>
        <v>1.2865046838866658</v>
      </c>
      <c r="O39" s="23">
        <f t="shared" si="34"/>
        <v>-1.3036141578413729</v>
      </c>
      <c r="P39" s="23" t="str">
        <f t="shared" si="21"/>
        <v/>
      </c>
      <c r="Q39" s="23"/>
      <c r="R39" s="6"/>
      <c r="S39" s="6"/>
      <c r="T39" s="6" t="str">
        <f t="shared" si="35"/>
        <v/>
      </c>
      <c r="U39" s="6" t="str">
        <f t="shared" si="7"/>
        <v/>
      </c>
      <c r="V39" s="6"/>
      <c r="W39" s="49"/>
      <c r="X39" s="8"/>
      <c r="Y39" s="53" t="str">
        <f t="shared" si="8"/>
        <v>1.2</v>
      </c>
      <c r="Z39" s="6">
        <f t="shared" si="36"/>
        <v>1.8816931535873023</v>
      </c>
      <c r="AA39" s="54">
        <f t="shared" ca="1" si="10"/>
        <v>7.358262779699599</v>
      </c>
      <c r="AB39" s="55">
        <f t="shared" si="20"/>
        <v>-0.5315728532738192</v>
      </c>
      <c r="AC39" s="6">
        <f t="shared" ca="1" si="37"/>
        <v>6.7630743099989621</v>
      </c>
      <c r="AD39" s="6">
        <f t="shared" ca="1" si="38"/>
        <v>6.8931458525579883</v>
      </c>
      <c r="AE39" s="6" t="str">
        <f t="shared" si="32"/>
        <v/>
      </c>
      <c r="AF39" s="113"/>
      <c r="AG39" s="52"/>
      <c r="AH39" s="6" t="str">
        <f t="shared" si="39"/>
        <v/>
      </c>
      <c r="AI39" s="6" t="str">
        <f t="shared" si="29"/>
        <v/>
      </c>
      <c r="AJ39" s="14" t="str">
        <f t="shared" si="15"/>
        <v/>
      </c>
      <c r="AK39" s="56">
        <f t="shared" ca="1" si="18"/>
        <v>85.505831855447582</v>
      </c>
      <c r="AL39" s="49">
        <f t="shared" ca="1" si="19"/>
        <v>6.7839327694859719</v>
      </c>
      <c r="AM39" s="65"/>
      <c r="AN39" s="61"/>
      <c r="AO39" s="61"/>
      <c r="AP39" s="61"/>
      <c r="AQ39" s="62"/>
    </row>
    <row r="40" spans="1:43" x14ac:dyDescent="0.3">
      <c r="A40" t="str">
        <f t="shared" si="1"/>
        <v/>
      </c>
      <c r="B40" s="1" t="s">
        <v>7</v>
      </c>
      <c r="C40" s="1"/>
      <c r="D40">
        <v>1.33</v>
      </c>
      <c r="E40">
        <v>28.39</v>
      </c>
      <c r="F40">
        <v>67.69</v>
      </c>
      <c r="G40" s="48"/>
      <c r="H40" s="48"/>
      <c r="I40" s="48"/>
      <c r="J40" s="48"/>
      <c r="K40" s="48"/>
      <c r="L40" s="23">
        <f t="shared" si="33"/>
        <v>5.23</v>
      </c>
      <c r="M40" s="6">
        <f t="shared" si="40"/>
        <v>0.50489145229872268</v>
      </c>
      <c r="N40" s="6">
        <f t="shared" si="23"/>
        <v>1.2304408240121452</v>
      </c>
      <c r="O40" s="23">
        <f t="shared" si="34"/>
        <v>-1.3599629064854444</v>
      </c>
      <c r="P40" s="23" t="str">
        <f t="shared" si="21"/>
        <v/>
      </c>
      <c r="Q40" s="23"/>
      <c r="R40" s="6"/>
      <c r="S40" s="6"/>
      <c r="T40" s="6" t="str">
        <f t="shared" si="35"/>
        <v/>
      </c>
      <c r="U40" s="6" t="str">
        <f t="shared" si="7"/>
        <v/>
      </c>
      <c r="V40" s="6"/>
      <c r="W40" s="49"/>
      <c r="X40" s="8"/>
      <c r="Y40" s="53" t="str">
        <f t="shared" si="8"/>
        <v>1.2</v>
      </c>
      <c r="Z40" s="6">
        <f t="shared" si="36"/>
        <v>1.8256292937127818</v>
      </c>
      <c r="AA40" s="54">
        <f t="shared" ca="1" si="10"/>
        <v>7.1390279843693847</v>
      </c>
      <c r="AB40" s="55">
        <f t="shared" si="20"/>
        <v>0.50489145229872268</v>
      </c>
      <c r="AC40" s="6">
        <f t="shared" ca="1" si="37"/>
        <v>6.5438395146687478</v>
      </c>
      <c r="AD40" s="6">
        <f t="shared" ca="1" si="38"/>
        <v>7.0801758968746897</v>
      </c>
      <c r="AE40" s="6" t="str">
        <f t="shared" si="32"/>
        <v/>
      </c>
      <c r="AF40" s="113"/>
      <c r="AG40" s="52"/>
      <c r="AH40" s="6" t="str">
        <f t="shared" si="39"/>
        <v/>
      </c>
      <c r="AI40" s="6" t="str">
        <f t="shared" si="29"/>
        <v/>
      </c>
      <c r="AJ40" s="14" t="str">
        <f t="shared" si="15"/>
        <v/>
      </c>
      <c r="AK40" s="56">
        <f t="shared" ca="1" si="18"/>
        <v>85.588071649604345</v>
      </c>
      <c r="AL40" s="49">
        <f t="shared" ca="1" si="19"/>
        <v>6.5632881219968109</v>
      </c>
      <c r="AM40" s="65"/>
      <c r="AN40" s="61"/>
      <c r="AO40" s="61"/>
      <c r="AP40" s="61"/>
      <c r="AQ40" s="62"/>
    </row>
    <row r="41" spans="1:43" x14ac:dyDescent="0.3">
      <c r="A41" t="str">
        <f t="shared" si="1"/>
        <v/>
      </c>
      <c r="B41" s="1" t="s">
        <v>7</v>
      </c>
      <c r="C41" s="1"/>
      <c r="D41">
        <v>1.83</v>
      </c>
      <c r="E41">
        <v>47.72</v>
      </c>
      <c r="F41">
        <v>33.72</v>
      </c>
      <c r="G41" s="48"/>
      <c r="H41" s="48"/>
      <c r="I41" s="48"/>
      <c r="J41" s="48"/>
      <c r="K41" s="48"/>
      <c r="L41" s="23">
        <f t="shared" si="33"/>
        <v>24.56</v>
      </c>
      <c r="M41" s="6">
        <f t="shared" si="40"/>
        <v>1.5221215213987485</v>
      </c>
      <c r="N41" s="6">
        <f t="shared" si="23"/>
        <v>1.015896684754291</v>
      </c>
      <c r="O41" s="23">
        <f t="shared" si="34"/>
        <v>-1.5458677573644179</v>
      </c>
      <c r="P41" s="23" t="str">
        <f t="shared" si="21"/>
        <v/>
      </c>
      <c r="Q41" s="23"/>
      <c r="R41" s="6"/>
      <c r="S41" s="6"/>
      <c r="T41" s="6" t="str">
        <f t="shared" si="35"/>
        <v/>
      </c>
      <c r="U41" s="6" t="str">
        <f t="shared" si="7"/>
        <v/>
      </c>
      <c r="V41" s="6"/>
      <c r="W41" s="49"/>
      <c r="X41" s="8"/>
      <c r="Y41" s="53" t="str">
        <f t="shared" si="8"/>
        <v>1.2</v>
      </c>
      <c r="Z41" s="6">
        <f t="shared" si="36"/>
        <v>1.6110851544549276</v>
      </c>
      <c r="AA41" s="54">
        <f t="shared" ca="1" si="10"/>
        <v>6.300064335331208</v>
      </c>
      <c r="AB41" s="55">
        <f t="shared" si="20"/>
        <v>1.5221215213987485</v>
      </c>
      <c r="AC41" s="6">
        <f t="shared" ca="1" si="37"/>
        <v>5.7048758656305711</v>
      </c>
      <c r="AD41" s="6">
        <f t="shared" ca="1" si="38"/>
        <v>7.5127218831410039</v>
      </c>
      <c r="AE41" s="6" t="str">
        <f t="shared" si="32"/>
        <v/>
      </c>
      <c r="AF41" s="113"/>
      <c r="AG41" s="52"/>
      <c r="AH41" s="6" t="str">
        <f t="shared" si="39"/>
        <v/>
      </c>
      <c r="AI41" s="6" t="str">
        <f t="shared" si="29"/>
        <v/>
      </c>
      <c r="AJ41" s="14" t="str">
        <f t="shared" si="15"/>
        <v/>
      </c>
      <c r="AK41" s="56">
        <f t="shared" ca="1" si="18"/>
        <v>75.060882246524443</v>
      </c>
      <c r="AL41" s="49">
        <f t="shared" ca="1" si="19"/>
        <v>5.9044443064660541</v>
      </c>
      <c r="AM41" s="65"/>
      <c r="AN41" s="61"/>
      <c r="AO41" s="61"/>
      <c r="AP41" s="61"/>
      <c r="AQ41" s="62"/>
    </row>
    <row r="42" spans="1:43" x14ac:dyDescent="0.3">
      <c r="A42" t="str">
        <f t="shared" si="1"/>
        <v/>
      </c>
      <c r="B42" s="1" t="s">
        <v>7</v>
      </c>
      <c r="C42" s="1"/>
      <c r="D42">
        <v>2.4359999999999999</v>
      </c>
      <c r="E42">
        <v>53.3</v>
      </c>
      <c r="F42">
        <v>13.43</v>
      </c>
      <c r="G42" s="48"/>
      <c r="H42" s="48"/>
      <c r="I42" s="48"/>
      <c r="J42" s="48"/>
      <c r="K42" s="48"/>
      <c r="L42" s="23">
        <f t="shared" si="33"/>
        <v>30.139999999999997</v>
      </c>
      <c r="M42" s="6">
        <f t="shared" si="40"/>
        <v>2.3693861231512034</v>
      </c>
      <c r="N42" s="6">
        <f t="shared" si="23"/>
        <v>0.56577857808378518</v>
      </c>
      <c r="O42" s="23">
        <f t="shared" si="34"/>
        <v>-2.4426553205088264</v>
      </c>
      <c r="P42" s="23" t="str">
        <f t="shared" si="21"/>
        <v/>
      </c>
      <c r="Q42" s="23"/>
      <c r="R42" s="6"/>
      <c r="S42" s="6"/>
      <c r="T42" s="6" t="str">
        <f t="shared" si="35"/>
        <v/>
      </c>
      <c r="U42" s="6" t="str">
        <f t="shared" si="7"/>
        <v/>
      </c>
      <c r="V42" s="6"/>
      <c r="W42" s="49"/>
      <c r="X42" s="8"/>
      <c r="Y42" s="53" t="str">
        <f t="shared" si="8"/>
        <v>1.2</v>
      </c>
      <c r="Z42" s="6">
        <f t="shared" si="36"/>
        <v>1.1609670477844216</v>
      </c>
      <c r="AA42" s="54">
        <f t="shared" ca="1" si="10"/>
        <v>4.5399009928286329</v>
      </c>
      <c r="AB42" s="55">
        <f t="shared" si="20"/>
        <v>2.3693861231512034</v>
      </c>
      <c r="AC42" s="6">
        <f t="shared" ca="1" si="37"/>
        <v>3.9447125231279965</v>
      </c>
      <c r="AD42" s="6">
        <f t="shared" ca="1" si="38"/>
        <v>13.961808529142221</v>
      </c>
      <c r="AE42" s="6" t="str">
        <f t="shared" si="32"/>
        <v/>
      </c>
      <c r="AF42" s="113"/>
      <c r="AG42" s="52"/>
      <c r="AH42" s="6" t="str">
        <f t="shared" si="39"/>
        <v/>
      </c>
      <c r="AI42" s="6" t="str">
        <f t="shared" si="29"/>
        <v/>
      </c>
      <c r="AJ42" s="14" t="str">
        <f t="shared" si="15"/>
        <v/>
      </c>
      <c r="AK42" s="56">
        <f t="shared" ca="1" si="18"/>
        <v>59.00892552178739</v>
      </c>
      <c r="AL42" s="49">
        <f t="shared" ca="1" si="19"/>
        <v>4.6016027089161371</v>
      </c>
      <c r="AM42" s="65"/>
      <c r="AN42" s="61"/>
      <c r="AO42" s="61"/>
      <c r="AP42" s="61"/>
      <c r="AQ42" s="62"/>
    </row>
    <row r="43" spans="1:43" x14ac:dyDescent="0.3">
      <c r="A43" t="str">
        <f t="shared" si="1"/>
        <v/>
      </c>
      <c r="B43" s="1" t="s">
        <v>7</v>
      </c>
      <c r="C43" s="1"/>
      <c r="D43">
        <v>3.4159999999999999</v>
      </c>
      <c r="E43">
        <v>52.95</v>
      </c>
      <c r="F43">
        <v>-3.64</v>
      </c>
      <c r="G43" s="48"/>
      <c r="H43" s="48"/>
      <c r="I43" s="48"/>
      <c r="J43" s="48"/>
      <c r="K43" s="48"/>
      <c r="L43" s="23">
        <f t="shared" si="33"/>
        <v>29.790000000000003</v>
      </c>
      <c r="M43" s="6">
        <f t="shared" si="40"/>
        <v>3.409108729553064</v>
      </c>
      <c r="N43" s="6">
        <f t="shared" si="23"/>
        <v>-0.21687247424487535</v>
      </c>
      <c r="O43" s="23">
        <f t="shared" si="34"/>
        <v>-1.4736836487833744</v>
      </c>
      <c r="P43" s="23" t="str">
        <f t="shared" si="21"/>
        <v/>
      </c>
      <c r="Q43" s="23"/>
      <c r="R43" s="6"/>
      <c r="S43" s="6"/>
      <c r="T43" s="6" t="str">
        <f t="shared" si="35"/>
        <v/>
      </c>
      <c r="U43" s="6" t="str">
        <f t="shared" si="7"/>
        <v/>
      </c>
      <c r="V43" s="6"/>
      <c r="W43" s="49"/>
      <c r="X43" s="8"/>
      <c r="Y43" s="53" t="str">
        <f t="shared" si="8"/>
        <v>1.2</v>
      </c>
      <c r="Z43" s="6" t="str">
        <f t="shared" si="36"/>
        <v/>
      </c>
      <c r="AA43" s="54" t="str">
        <f t="shared" ca="1" si="10"/>
        <v/>
      </c>
      <c r="AB43" s="55">
        <f t="shared" si="20"/>
        <v>3.409108729553064</v>
      </c>
      <c r="AC43" s="6">
        <f t="shared" si="37"/>
        <v>-0.21687247424487535</v>
      </c>
      <c r="AD43" s="6">
        <f t="shared" si="38"/>
        <v>1.4736836487833744</v>
      </c>
      <c r="AE43" s="6" t="str">
        <f t="shared" si="32"/>
        <v/>
      </c>
      <c r="AF43" s="113"/>
      <c r="AG43" s="52"/>
      <c r="AH43" s="6" t="str">
        <f t="shared" si="39"/>
        <v/>
      </c>
      <c r="AI43" s="6" t="str">
        <f t="shared" si="29"/>
        <v/>
      </c>
      <c r="AJ43" s="14" t="str">
        <f t="shared" si="15"/>
        <v/>
      </c>
      <c r="AK43" s="56">
        <f t="shared" si="18"/>
        <v>-3.64</v>
      </c>
      <c r="AL43" s="49">
        <f t="shared" si="19"/>
        <v>3.4159999999999999</v>
      </c>
      <c r="AM43" s="65"/>
      <c r="AN43" s="61"/>
      <c r="AO43" s="61"/>
      <c r="AP43" s="61"/>
      <c r="AQ43" s="62"/>
    </row>
    <row r="44" spans="1:43" x14ac:dyDescent="0.3">
      <c r="A44" t="str">
        <f t="shared" si="1"/>
        <v/>
      </c>
      <c r="B44" s="1" t="s">
        <v>7</v>
      </c>
      <c r="C44" s="1"/>
      <c r="D44">
        <v>1.669</v>
      </c>
      <c r="E44">
        <v>58.23</v>
      </c>
      <c r="F44">
        <v>-18.62</v>
      </c>
      <c r="G44" s="48"/>
      <c r="H44" s="48"/>
      <c r="I44" s="48"/>
      <c r="J44" s="48"/>
      <c r="K44" s="48"/>
      <c r="L44" s="23">
        <f t="shared" si="33"/>
        <v>35.069999999999993</v>
      </c>
      <c r="M44" s="6">
        <f t="shared" si="40"/>
        <v>1.5816395571470103</v>
      </c>
      <c r="N44" s="6">
        <f t="shared" si="23"/>
        <v>-0.53289521603013978</v>
      </c>
      <c r="O44" s="23">
        <f t="shared" si="34"/>
        <v>-0.53321252668258778</v>
      </c>
      <c r="P44" s="23" t="str">
        <f t="shared" si="21"/>
        <v/>
      </c>
      <c r="Q44" s="23"/>
      <c r="R44" s="6"/>
      <c r="S44" s="6"/>
      <c r="T44" s="6" t="str">
        <f t="shared" si="35"/>
        <v/>
      </c>
      <c r="U44" s="6" t="str">
        <f t="shared" si="7"/>
        <v/>
      </c>
      <c r="V44" s="6"/>
      <c r="W44" s="49"/>
      <c r="X44" s="8"/>
      <c r="Y44" s="53" t="str">
        <f t="shared" si="8"/>
        <v>1.2</v>
      </c>
      <c r="Z44" s="6" t="str">
        <f t="shared" si="36"/>
        <v/>
      </c>
      <c r="AA44" s="54" t="str">
        <f t="shared" ca="1" si="10"/>
        <v/>
      </c>
      <c r="AB44" s="55">
        <f t="shared" ref="AB44:AB75" si="41">IF(A44=1,"",M44)</f>
        <v>1.5816395571470103</v>
      </c>
      <c r="AC44" s="6">
        <f t="shared" si="37"/>
        <v>-0.53289521603013978</v>
      </c>
      <c r="AD44" s="6">
        <f t="shared" si="38"/>
        <v>0.53321252668258778</v>
      </c>
      <c r="AE44" s="6" t="str">
        <f t="shared" si="32"/>
        <v/>
      </c>
      <c r="AF44" s="113"/>
      <c r="AG44" s="52"/>
      <c r="AH44" s="6" t="str">
        <f t="shared" si="39"/>
        <v/>
      </c>
      <c r="AI44" s="6" t="str">
        <f t="shared" si="29"/>
        <v/>
      </c>
      <c r="AJ44" s="14" t="str">
        <f t="shared" ref="AJ44:AJ75" si="42">IF(A44=1,(O44/AD44)*100,"")</f>
        <v/>
      </c>
      <c r="AK44" s="56">
        <f t="shared" si="18"/>
        <v>-18.62</v>
      </c>
      <c r="AL44" s="49">
        <f t="shared" si="19"/>
        <v>1.669</v>
      </c>
      <c r="AM44" s="65"/>
      <c r="AN44" s="61"/>
      <c r="AO44" s="61"/>
      <c r="AP44" s="61"/>
      <c r="AQ44" s="62"/>
    </row>
    <row r="45" spans="1:43" x14ac:dyDescent="0.3">
      <c r="A45" t="str">
        <f t="shared" si="1"/>
        <v/>
      </c>
      <c r="B45" s="1" t="s">
        <v>7</v>
      </c>
      <c r="C45" s="1"/>
      <c r="D45">
        <v>0.97</v>
      </c>
      <c r="E45">
        <v>57.26</v>
      </c>
      <c r="F45">
        <v>-37.85</v>
      </c>
      <c r="G45" s="48"/>
      <c r="H45" s="48"/>
      <c r="I45" s="48"/>
      <c r="J45" s="48"/>
      <c r="K45" s="48"/>
      <c r="L45" s="23">
        <f t="shared" si="33"/>
        <v>34.099999999999994</v>
      </c>
      <c r="M45" s="6">
        <f t="shared" si="40"/>
        <v>0.7659312537920191</v>
      </c>
      <c r="N45" s="6">
        <f t="shared" si="23"/>
        <v>-0.59518846970063655</v>
      </c>
      <c r="O45" s="23">
        <f t="shared" si="34"/>
        <v>-0.48050593849741335</v>
      </c>
      <c r="P45" s="23" t="str">
        <f t="shared" si="21"/>
        <v/>
      </c>
      <c r="Q45" s="23"/>
      <c r="R45" s="6"/>
      <c r="S45" s="6"/>
      <c r="T45" s="6" t="str">
        <f t="shared" si="35"/>
        <v/>
      </c>
      <c r="U45" s="6" t="str">
        <f t="shared" si="7"/>
        <v/>
      </c>
      <c r="V45" s="6"/>
      <c r="W45" s="49"/>
      <c r="X45" s="8"/>
      <c r="Y45" s="53" t="str">
        <f t="shared" ref="Y45:Y81" si="43">IF(A45=1,"",B45)</f>
        <v>1.2</v>
      </c>
      <c r="Z45" s="6" t="str">
        <f t="shared" si="36"/>
        <v/>
      </c>
      <c r="AA45" s="54" t="str">
        <f t="shared" ca="1" si="10"/>
        <v/>
      </c>
      <c r="AB45" s="55">
        <f t="shared" si="41"/>
        <v>0.7659312537920191</v>
      </c>
      <c r="AC45" s="6">
        <f t="shared" si="37"/>
        <v>-0.59518846970063655</v>
      </c>
      <c r="AD45" s="6">
        <f t="shared" si="38"/>
        <v>0.48050593849741335</v>
      </c>
      <c r="AE45" s="6" t="str">
        <f t="shared" si="32"/>
        <v/>
      </c>
      <c r="AF45" s="113"/>
      <c r="AG45" s="52"/>
      <c r="AH45" s="6" t="str">
        <f t="shared" si="39"/>
        <v/>
      </c>
      <c r="AI45" s="6" t="str">
        <f t="shared" si="29"/>
        <v/>
      </c>
      <c r="AJ45" s="14" t="str">
        <f t="shared" si="42"/>
        <v/>
      </c>
      <c r="AK45" s="56">
        <f t="shared" si="18"/>
        <v>-37.85</v>
      </c>
      <c r="AL45" s="49">
        <f t="shared" si="19"/>
        <v>0.97</v>
      </c>
      <c r="AM45" s="65"/>
      <c r="AN45" s="61"/>
      <c r="AO45" s="61"/>
      <c r="AP45" s="61"/>
      <c r="AQ45" s="62"/>
    </row>
    <row r="46" spans="1:43" ht="15" thickBot="1" x14ac:dyDescent="0.35">
      <c r="A46">
        <f t="shared" si="1"/>
        <v>1</v>
      </c>
      <c r="B46" s="1" t="s">
        <v>7</v>
      </c>
      <c r="C46" s="1" t="s">
        <v>14</v>
      </c>
      <c r="D46">
        <v>3.2330000000000001</v>
      </c>
      <c r="E46">
        <v>322.05</v>
      </c>
      <c r="F46">
        <v>10.01</v>
      </c>
      <c r="G46" s="34"/>
      <c r="H46" s="34"/>
      <c r="I46" s="34"/>
      <c r="J46" s="34"/>
      <c r="K46" s="34"/>
      <c r="L46" s="13" t="str">
        <f>IF(AND(B46&lt;&gt;"",C46&lt;&gt;""),"",IF(E46-$E$21&lt;0,(360-($E$21-E46)),E46-$E$21))</f>
        <v/>
      </c>
      <c r="M46" s="4" t="str">
        <f t="shared" si="40"/>
        <v/>
      </c>
      <c r="N46" s="4" t="str">
        <f t="shared" si="23"/>
        <v/>
      </c>
      <c r="O46" s="13">
        <f>ABS(SUM($O$34:$O$45))/2</f>
        <v>7.5161300325314357</v>
      </c>
      <c r="P46" s="13">
        <f t="shared" si="21"/>
        <v>24.299648395174131</v>
      </c>
      <c r="Q46" s="13">
        <f>SQRT(((MAX($M$34:$M$45)-MIN($M$34:$M$45))^2)+((VLOOKUP(MAX($M$34:$M$45),$M$34:$N$45,2,FALSE)-VLOOKUP(MIN(M$34:M$45),$M$34:$N$45,2,FALSE))^2))</f>
        <v>6.345166099216164</v>
      </c>
      <c r="R46" s="13">
        <f>ABS(MIN($N$34:$N$45))+MAX($N$34:$N$45)</f>
        <v>1.8816931535873023</v>
      </c>
      <c r="S46" s="12">
        <f>SQRT(ABS(((M35-M34)^2)-((N35-N34)^2))+ABS(((M36-M35)^2)-((N36-N35)^2))+ABS(((M37-M36)^2)-((N37-N36)^2))+ABS(((M38-M37)^2)-((N38-N37)^2))+ABS(((M39-M38)^2)-((N39-N38)^2))+ABS(((M40-M39)^2)-((N40-N39)^2))+ABS(((M41-M40)^2)-((N41-N40)^2))+ABS(((M42-M41)^2)-((N42-N41)^2))+ABS(((M43-M42)^2)-((N43-N42)^2))+ABS(((M44-M43)^2)-((N44-N43)^2))+ABS(((M45-M44)^2)-((N45-N44)^2)))</f>
        <v>3.3532469102847271</v>
      </c>
      <c r="T46" s="4">
        <f t="shared" si="35"/>
        <v>0.52847267634159534</v>
      </c>
      <c r="U46" s="4">
        <f t="shared" ref="U46" si="44">IF(A46=1,4*PI()*(O46/(S46^2)),"")</f>
        <v>8.3998800194837351</v>
      </c>
      <c r="V46" s="21">
        <f>IF($H$9=FALSE,(($F$3)*($Q46^2))/(2*$F$7*COS(RADIANS($F$8))),IF(G46&lt;&gt;"",(3*($F$3)*(I46^2))/(2*J46*(COS(RADIANS(K46)))),(($F$3)*($Q46^2))/(2*$J46*COS(RADIANS($K46)))))</f>
        <v>251.83768683721524</v>
      </c>
      <c r="W46" s="51" t="str">
        <f>IF(G46&lt;&gt;"",IF(V46&lt;H46,"STABLE","UNSTABLE"),IF(V46&lt;$F$6,"STABLE","UNSTABLE"))</f>
        <v>UNSTABLE</v>
      </c>
      <c r="X46" s="11"/>
      <c r="Y46" s="57" t="str">
        <f t="shared" si="43"/>
        <v/>
      </c>
      <c r="Z46" s="10"/>
      <c r="AA46" s="16" t="str">
        <f t="shared" ca="1" si="10"/>
        <v/>
      </c>
      <c r="AB46" s="15" t="str">
        <f>IF(A46=1,"",M46)</f>
        <v/>
      </c>
      <c r="AC46" s="10"/>
      <c r="AD46" s="4">
        <f ca="1">IF(W46="Stable",O46,ABS(SUM($AD$34:$AD$45)/2))</f>
        <v>30.775287552242386</v>
      </c>
      <c r="AE46" s="4">
        <f t="shared" ca="1" si="32"/>
        <v>99.496504656399637</v>
      </c>
      <c r="AF46" s="13">
        <f ca="1">IF(W46="Stable",Q46,SQRT(((MAX($AB$34:$AB$45)-MIN($AB$34:$AB$45))^2)+((VLOOKUP(MAX($AB$34:$AB$45),$AB$34:$AC$45,2,FALSE)-VLOOKUP(MIN($AB$34:$AB$45),$AB$34:$AC$45,2,FALSE))^2)))</f>
        <v>8.9409681351892871</v>
      </c>
      <c r="AG46" s="12">
        <f ca="1">IF(W46="Stable",S46,SQRT(ABS(((AB35-AB34)^2)-((AC35-AC34)^2))+ABS(((AB36-AB35)^2)-((AC36-AC35)^2))+ABS(((AB37-AB36)^2)-((AC37-AC36)^2))+ABS(((AB38-AB37)^2)-((AC38-AC37)^2))+ABS(((AB39-AB38)^2)-((AC39-AC38)^2))+ABS(((AB40-AB39)^2)-((AC40-AC39)^2))+ABS(((AB41-AB40)^2)-((AC41-AC40)^2))+ABS(((AB42-AB41)^2)-((AC42-AC41)^2))+ABS(((AB43-AB42)^2)-((AC43-AC42)^2))+ABS(((AB44-AB43)^2)-((AC44-AC43)^2))+ABS(((AB45-AB44)^2)-((AC45-AC44)^2))))</f>
        <v>6.8714421945294317</v>
      </c>
      <c r="AH46" s="4">
        <f ca="1">IF(W46="Stable",T46,IF(A46=1,AG46/AF46,""))</f>
        <v>0.76853446859800911</v>
      </c>
      <c r="AI46" s="4">
        <f ca="1">IF(W46="Stable",U46,IF(A46=1,4*PI()*(AD46/(AG46^2)),""))</f>
        <v>8.1906088965089499</v>
      </c>
      <c r="AJ46" s="5">
        <f ca="1">IF(A46=1,(O46/AD46)*100,"")</f>
        <v>24.422615125114522</v>
      </c>
      <c r="AK46" s="56">
        <f t="shared" si="18"/>
        <v>10.01</v>
      </c>
      <c r="AL46" s="49">
        <f t="shared" si="19"/>
        <v>3.2330000000000001</v>
      </c>
      <c r="AM46" s="65"/>
      <c r="AN46" s="61"/>
      <c r="AO46" s="61"/>
      <c r="AP46" s="61"/>
      <c r="AQ46" s="62"/>
    </row>
    <row r="47" spans="1:43" ht="15" thickTop="1" x14ac:dyDescent="0.3">
      <c r="A47" t="str">
        <f t="shared" si="1"/>
        <v/>
      </c>
      <c r="B47" s="1" t="s">
        <v>14</v>
      </c>
      <c r="C47" s="1"/>
      <c r="D47">
        <v>0.70699999999999996</v>
      </c>
      <c r="E47">
        <v>278.86</v>
      </c>
      <c r="F47">
        <v>-51.41</v>
      </c>
      <c r="G47" s="48"/>
      <c r="H47" s="48"/>
      <c r="I47" s="48"/>
      <c r="J47" s="48"/>
      <c r="K47" s="48"/>
      <c r="L47" s="23">
        <f t="shared" ref="L47:L58" si="45">IF(AND(B47&lt;&gt;"",C47&lt;&gt;""),"",IF(E47-$E$46&lt;0,(360-($E$46-E47)),E47-$E$46))</f>
        <v>316.81</v>
      </c>
      <c r="M47" s="6">
        <f t="shared" si="40"/>
        <v>-0.44098643261066206</v>
      </c>
      <c r="N47" s="6">
        <f t="shared" si="23"/>
        <v>-0.55261194906853217</v>
      </c>
      <c r="O47" s="23">
        <f t="shared" ref="O47:O58" si="46">IF(A48=1,M47*VLOOKUP(B48,$B$13:$N$1389,13,FALSE)-N47*VLOOKUP(B48,$B$13:$N$1389,12,FALSE),M47*N48-N47*M48)</f>
        <v>-0.69796288452660615</v>
      </c>
      <c r="P47" s="23" t="str">
        <f t="shared" si="21"/>
        <v/>
      </c>
      <c r="Q47" s="23"/>
      <c r="R47" s="6"/>
      <c r="S47" s="6"/>
      <c r="T47" s="6" t="str">
        <f t="shared" si="35"/>
        <v/>
      </c>
      <c r="U47" s="6" t="str">
        <f t="shared" si="7"/>
        <v/>
      </c>
      <c r="V47" s="6"/>
      <c r="W47" s="49"/>
      <c r="X47" s="8"/>
      <c r="Y47" s="53" t="str">
        <f t="shared" si="43"/>
        <v>1.3</v>
      </c>
      <c r="Z47" s="6" t="str">
        <f t="shared" ref="Z47:Z58" si="47">IF(F47&lt;$R$8,"",(SQRT(((N47-MIN($N$47:$N$58))^2))))</f>
        <v/>
      </c>
      <c r="AA47" s="54" t="str">
        <f t="shared" ca="1" si="10"/>
        <v/>
      </c>
      <c r="AB47" s="55">
        <f t="shared" si="41"/>
        <v>-0.44098643261066206</v>
      </c>
      <c r="AC47" s="6">
        <f t="shared" ref="AC47:AC58" si="48">IF($W$59="STABLE",N47,IF(F47&lt;$R$8,N47,(AA47+MIN($N$47:$N$58))))</f>
        <v>-0.55261194906853217</v>
      </c>
      <c r="AD47" s="6">
        <f t="shared" ref="AD47:AD58" si="49">IF(A48=1,ABS(AB47*VLOOKUP(B48,$B$13:$AD$1389,28,FALSE)-AC47*VLOOKUP(B48,$B$13:$AD$1389,27,FALSE)),ABS(AB47*AC48-AC47*AB48))</f>
        <v>0.69796288452660615</v>
      </c>
      <c r="AE47" s="6" t="str">
        <f t="shared" si="32"/>
        <v/>
      </c>
      <c r="AF47" s="113"/>
      <c r="AG47" s="52"/>
      <c r="AH47" s="6" t="str">
        <f t="shared" si="39"/>
        <v/>
      </c>
      <c r="AI47" s="6" t="str">
        <f t="shared" si="29"/>
        <v/>
      </c>
      <c r="AJ47" s="14" t="str">
        <f t="shared" si="42"/>
        <v/>
      </c>
      <c r="AK47" s="56">
        <f t="shared" si="18"/>
        <v>-51.41</v>
      </c>
      <c r="AL47" s="49">
        <f t="shared" si="19"/>
        <v>0.70699999999999996</v>
      </c>
      <c r="AM47" s="65"/>
      <c r="AN47" s="61"/>
      <c r="AO47" s="61"/>
      <c r="AP47" s="61"/>
      <c r="AQ47" s="62"/>
    </row>
    <row r="48" spans="1:43" x14ac:dyDescent="0.3">
      <c r="A48" t="str">
        <f t="shared" si="1"/>
        <v/>
      </c>
      <c r="B48" s="1" t="s">
        <v>14</v>
      </c>
      <c r="C48" s="1"/>
      <c r="D48">
        <v>1.8640000000000001</v>
      </c>
      <c r="E48">
        <v>278.31</v>
      </c>
      <c r="F48">
        <v>-19.43</v>
      </c>
      <c r="G48" s="48"/>
      <c r="H48" s="48"/>
      <c r="I48" s="48"/>
      <c r="J48" s="48"/>
      <c r="K48" s="48"/>
      <c r="L48" s="23">
        <f t="shared" si="45"/>
        <v>316.26</v>
      </c>
      <c r="M48" s="6">
        <f t="shared" si="40"/>
        <v>-1.7578426081055238</v>
      </c>
      <c r="N48" s="6">
        <f t="shared" si="23"/>
        <v>-0.62006883902416032</v>
      </c>
      <c r="O48" s="23">
        <f t="shared" si="46"/>
        <v>-1.2574236837978712</v>
      </c>
      <c r="P48" s="23" t="str">
        <f t="shared" si="21"/>
        <v/>
      </c>
      <c r="Q48" s="23"/>
      <c r="R48" s="6"/>
      <c r="S48" s="6"/>
      <c r="T48" s="6" t="str">
        <f t="shared" si="35"/>
        <v/>
      </c>
      <c r="U48" s="6" t="str">
        <f t="shared" si="7"/>
        <v/>
      </c>
      <c r="V48" s="6"/>
      <c r="W48" s="49"/>
      <c r="X48" s="8"/>
      <c r="Y48" s="53" t="str">
        <f t="shared" si="43"/>
        <v>1.3</v>
      </c>
      <c r="Z48" s="6" t="str">
        <f t="shared" si="47"/>
        <v/>
      </c>
      <c r="AA48" s="54" t="str">
        <f t="shared" ca="1" si="10"/>
        <v/>
      </c>
      <c r="AB48" s="55">
        <f t="shared" si="41"/>
        <v>-1.7578426081055238</v>
      </c>
      <c r="AC48" s="6">
        <f t="shared" si="48"/>
        <v>-0.62006883902416032</v>
      </c>
      <c r="AD48" s="6">
        <f t="shared" ca="1" si="49"/>
        <v>5.0083784171812384</v>
      </c>
      <c r="AE48" s="6" t="str">
        <f t="shared" si="32"/>
        <v/>
      </c>
      <c r="AF48" s="113"/>
      <c r="AG48" s="52"/>
      <c r="AH48" s="6" t="str">
        <f t="shared" si="39"/>
        <v/>
      </c>
      <c r="AI48" s="6" t="str">
        <f t="shared" si="29"/>
        <v/>
      </c>
      <c r="AJ48" s="14" t="str">
        <f t="shared" si="42"/>
        <v/>
      </c>
      <c r="AK48" s="56">
        <f t="shared" si="18"/>
        <v>-19.43</v>
      </c>
      <c r="AL48" s="49">
        <f t="shared" si="19"/>
        <v>1.8640000000000001</v>
      </c>
      <c r="AM48" s="65"/>
      <c r="AN48" s="61"/>
      <c r="AO48" s="61"/>
      <c r="AP48" s="61"/>
      <c r="AQ48" s="62"/>
    </row>
    <row r="49" spans="1:43" x14ac:dyDescent="0.3">
      <c r="A49" t="str">
        <f t="shared" si="1"/>
        <v/>
      </c>
      <c r="B49" s="1" t="s">
        <v>14</v>
      </c>
      <c r="C49" s="1"/>
      <c r="D49">
        <v>1.7110000000000001</v>
      </c>
      <c r="E49">
        <v>282.02999999999997</v>
      </c>
      <c r="F49">
        <v>3.79</v>
      </c>
      <c r="G49" s="48"/>
      <c r="H49" s="48"/>
      <c r="I49" s="48"/>
      <c r="J49" s="48"/>
      <c r="K49" s="48"/>
      <c r="L49" s="23">
        <f t="shared" si="45"/>
        <v>319.97999999999996</v>
      </c>
      <c r="M49" s="6">
        <f t="shared" si="40"/>
        <v>-1.7072580773437176</v>
      </c>
      <c r="N49" s="6">
        <f t="shared" si="23"/>
        <v>0.11309667256216471</v>
      </c>
      <c r="O49" s="23">
        <f t="shared" si="46"/>
        <v>-0.88531538868844595</v>
      </c>
      <c r="P49" s="23" t="str">
        <f t="shared" si="21"/>
        <v/>
      </c>
      <c r="Q49" s="23"/>
      <c r="R49" s="6"/>
      <c r="S49" s="6"/>
      <c r="T49" s="6" t="str">
        <f t="shared" si="35"/>
        <v/>
      </c>
      <c r="U49" s="6" t="str">
        <f t="shared" si="7"/>
        <v/>
      </c>
      <c r="V49" s="6"/>
      <c r="W49" s="49"/>
      <c r="X49" s="8"/>
      <c r="Y49" s="53" t="str">
        <f t="shared" si="43"/>
        <v>1.3</v>
      </c>
      <c r="Z49" s="6">
        <f t="shared" si="47"/>
        <v>0.73316551158632504</v>
      </c>
      <c r="AA49" s="54">
        <f t="shared" ca="1" si="10"/>
        <v>2.86700543336742</v>
      </c>
      <c r="AB49" s="55">
        <f t="shared" si="41"/>
        <v>-1.7072580773437176</v>
      </c>
      <c r="AC49" s="6">
        <f t="shared" ca="1" si="48"/>
        <v>2.2469365943432598</v>
      </c>
      <c r="AD49" s="6">
        <f t="shared" ca="1" si="49"/>
        <v>2.3385423450710388</v>
      </c>
      <c r="AE49" s="6" t="str">
        <f t="shared" si="32"/>
        <v/>
      </c>
      <c r="AF49" s="113"/>
      <c r="AG49" s="52"/>
      <c r="AH49" s="6" t="str">
        <f t="shared" si="39"/>
        <v/>
      </c>
      <c r="AI49" s="6" t="str">
        <f t="shared" si="29"/>
        <v/>
      </c>
      <c r="AJ49" s="14" t="str">
        <f t="shared" si="42"/>
        <v/>
      </c>
      <c r="AK49" s="56">
        <f t="shared" ca="1" si="18"/>
        <v>52.771853999386579</v>
      </c>
      <c r="AL49" s="49">
        <f t="shared" ca="1" si="19"/>
        <v>2.8219592841949819</v>
      </c>
      <c r="AM49" s="65"/>
      <c r="AN49" s="61"/>
      <c r="AO49" s="61"/>
      <c r="AP49" s="61"/>
      <c r="AQ49" s="62"/>
    </row>
    <row r="50" spans="1:43" x14ac:dyDescent="0.3">
      <c r="A50" t="str">
        <f t="shared" si="1"/>
        <v/>
      </c>
      <c r="B50" s="1" t="s">
        <v>14</v>
      </c>
      <c r="C50" s="1"/>
      <c r="D50">
        <v>2.4249999999999998</v>
      </c>
      <c r="E50">
        <v>279.86</v>
      </c>
      <c r="F50">
        <v>16.11</v>
      </c>
      <c r="G50" s="48"/>
      <c r="H50" s="48"/>
      <c r="I50" s="48"/>
      <c r="J50" s="48"/>
      <c r="K50" s="48"/>
      <c r="L50" s="23">
        <f t="shared" si="45"/>
        <v>317.81</v>
      </c>
      <c r="M50" s="6">
        <f t="shared" si="40"/>
        <v>-2.3297720420427352</v>
      </c>
      <c r="N50" s="6">
        <f t="shared" si="23"/>
        <v>0.67289466643451901</v>
      </c>
      <c r="O50" s="23">
        <f t="shared" si="46"/>
        <v>-1.870760133910957</v>
      </c>
      <c r="P50" s="23" t="str">
        <f t="shared" si="21"/>
        <v/>
      </c>
      <c r="Q50" s="23"/>
      <c r="R50" s="6"/>
      <c r="S50" s="6"/>
      <c r="T50" s="6" t="str">
        <f t="shared" si="35"/>
        <v/>
      </c>
      <c r="U50" s="6" t="str">
        <f t="shared" si="7"/>
        <v/>
      </c>
      <c r="V50" s="6"/>
      <c r="W50" s="49"/>
      <c r="X50" s="8"/>
      <c r="Y50" s="53" t="str">
        <f t="shared" si="43"/>
        <v>1.3</v>
      </c>
      <c r="Z50" s="6">
        <f t="shared" si="47"/>
        <v>1.2929635054586792</v>
      </c>
      <c r="AA50" s="54">
        <f t="shared" ca="1" si="10"/>
        <v>5.056066245226476</v>
      </c>
      <c r="AB50" s="55">
        <f t="shared" si="41"/>
        <v>-2.3297720420427352</v>
      </c>
      <c r="AC50" s="6">
        <f t="shared" ca="1" si="48"/>
        <v>4.4359974062023158</v>
      </c>
      <c r="AD50" s="6">
        <f t="shared" ca="1" si="49"/>
        <v>9.371581841994578</v>
      </c>
      <c r="AE50" s="6" t="str">
        <f t="shared" si="32"/>
        <v/>
      </c>
      <c r="AF50" s="113"/>
      <c r="AG50" s="52"/>
      <c r="AH50" s="6" t="str">
        <f t="shared" si="39"/>
        <v/>
      </c>
      <c r="AI50" s="6" t="str">
        <f t="shared" si="29"/>
        <v/>
      </c>
      <c r="AJ50" s="14" t="str">
        <f t="shared" si="42"/>
        <v/>
      </c>
      <c r="AK50" s="56">
        <f t="shared" ca="1" si="18"/>
        <v>62.291684424510912</v>
      </c>
      <c r="AL50" s="49">
        <f t="shared" ca="1" si="19"/>
        <v>5.0105798821810685</v>
      </c>
      <c r="AM50" s="65"/>
      <c r="AN50" s="61"/>
      <c r="AO50" s="61"/>
      <c r="AP50" s="61"/>
      <c r="AQ50" s="62"/>
    </row>
    <row r="51" spans="1:43" x14ac:dyDescent="0.3">
      <c r="A51" t="str">
        <f t="shared" si="1"/>
        <v/>
      </c>
      <c r="B51" s="1" t="s">
        <v>14</v>
      </c>
      <c r="C51" s="1"/>
      <c r="D51">
        <v>1.653</v>
      </c>
      <c r="E51">
        <v>280.99</v>
      </c>
      <c r="F51">
        <v>43.93</v>
      </c>
      <c r="G51" s="48"/>
      <c r="H51" s="48"/>
      <c r="I51" s="48"/>
      <c r="J51" s="48"/>
      <c r="K51" s="48"/>
      <c r="L51" s="23">
        <f t="shared" si="45"/>
        <v>318.94</v>
      </c>
      <c r="M51" s="6">
        <f t="shared" si="40"/>
        <v>-1.1904706789978636</v>
      </c>
      <c r="N51" s="6">
        <f t="shared" si="23"/>
        <v>1.1468167083044987</v>
      </c>
      <c r="O51" s="23">
        <f t="shared" si="46"/>
        <v>-1.0204325871969355</v>
      </c>
      <c r="P51" s="23" t="str">
        <f t="shared" si="21"/>
        <v/>
      </c>
      <c r="Q51" s="23"/>
      <c r="R51" s="6"/>
      <c r="S51" s="6"/>
      <c r="T51" s="6" t="str">
        <f t="shared" si="35"/>
        <v/>
      </c>
      <c r="U51" s="6" t="str">
        <f t="shared" si="7"/>
        <v/>
      </c>
      <c r="V51" s="6"/>
      <c r="W51" s="49"/>
      <c r="X51" s="8"/>
      <c r="Y51" s="53" t="str">
        <f t="shared" si="43"/>
        <v>1.3</v>
      </c>
      <c r="Z51" s="6">
        <f t="shared" si="47"/>
        <v>1.7668855473286591</v>
      </c>
      <c r="AA51" s="54">
        <f t="shared" ca="1" si="10"/>
        <v>6.909313632837442</v>
      </c>
      <c r="AB51" s="55">
        <f t="shared" si="41"/>
        <v>-1.1904706789978636</v>
      </c>
      <c r="AC51" s="6">
        <f t="shared" ca="1" si="48"/>
        <v>6.2892447938132818</v>
      </c>
      <c r="AD51" s="6">
        <f t="shared" ca="1" si="49"/>
        <v>5.3017371485349294</v>
      </c>
      <c r="AE51" s="6" t="str">
        <f t="shared" si="32"/>
        <v/>
      </c>
      <c r="AF51" s="113"/>
      <c r="AG51" s="52"/>
      <c r="AH51" s="6" t="str">
        <f t="shared" si="39"/>
        <v/>
      </c>
      <c r="AI51" s="6" t="str">
        <f t="shared" si="29"/>
        <v/>
      </c>
      <c r="AJ51" s="14" t="str">
        <f t="shared" si="42"/>
        <v/>
      </c>
      <c r="AK51" s="56">
        <f t="shared" ca="1" si="18"/>
        <v>79.281480657051389</v>
      </c>
      <c r="AL51" s="49">
        <f t="shared" ca="1" si="19"/>
        <v>6.4009234110447766</v>
      </c>
      <c r="AM51" s="65"/>
      <c r="AN51" s="61"/>
      <c r="AO51" s="61"/>
      <c r="AP51" s="61"/>
      <c r="AQ51" s="62"/>
    </row>
    <row r="52" spans="1:43" x14ac:dyDescent="0.3">
      <c r="A52" t="str">
        <f t="shared" si="1"/>
        <v/>
      </c>
      <c r="B52" s="1" t="s">
        <v>14</v>
      </c>
      <c r="C52" s="1"/>
      <c r="D52">
        <v>1.3839999999999999</v>
      </c>
      <c r="E52">
        <v>302.32</v>
      </c>
      <c r="F52">
        <v>70.42</v>
      </c>
      <c r="G52" s="48"/>
      <c r="H52" s="48"/>
      <c r="I52" s="48"/>
      <c r="J52" s="48"/>
      <c r="K52" s="48"/>
      <c r="L52" s="23">
        <f t="shared" si="45"/>
        <v>340.27</v>
      </c>
      <c r="M52" s="6">
        <f t="shared" si="40"/>
        <v>-0.46380982958009542</v>
      </c>
      <c r="N52" s="6">
        <f t="shared" si="23"/>
        <v>1.3039694942692803</v>
      </c>
      <c r="O52" s="23">
        <f t="shared" si="46"/>
        <v>-0.94019136166268957</v>
      </c>
      <c r="P52" s="23" t="str">
        <f t="shared" si="21"/>
        <v/>
      </c>
      <c r="Q52" s="23"/>
      <c r="R52" s="6"/>
      <c r="S52" s="6"/>
      <c r="T52" s="6" t="str">
        <f t="shared" si="35"/>
        <v/>
      </c>
      <c r="U52" s="6" t="str">
        <f t="shared" si="7"/>
        <v/>
      </c>
      <c r="V52" s="6"/>
      <c r="W52" s="49"/>
      <c r="X52" s="8"/>
      <c r="Y52" s="53" t="str">
        <f t="shared" si="43"/>
        <v>1.3</v>
      </c>
      <c r="Z52" s="6">
        <f t="shared" si="47"/>
        <v>1.9240383332934408</v>
      </c>
      <c r="AA52" s="54">
        <f t="shared" ca="1" si="10"/>
        <v>7.5238513928788269</v>
      </c>
      <c r="AB52" s="55">
        <f t="shared" si="41"/>
        <v>-0.46380982958009542</v>
      </c>
      <c r="AC52" s="6">
        <f t="shared" ca="1" si="48"/>
        <v>6.9037825538546667</v>
      </c>
      <c r="AD52" s="6">
        <f t="shared" ca="1" si="49"/>
        <v>5.0427383145331071</v>
      </c>
      <c r="AE52" s="6" t="str">
        <f t="shared" si="32"/>
        <v/>
      </c>
      <c r="AF52" s="113"/>
      <c r="AG52" s="52"/>
      <c r="AH52" s="6" t="str">
        <f t="shared" si="39"/>
        <v/>
      </c>
      <c r="AI52" s="6" t="str">
        <f t="shared" si="29"/>
        <v/>
      </c>
      <c r="AJ52" s="14" t="str">
        <f t="shared" si="42"/>
        <v/>
      </c>
      <c r="AK52" s="56">
        <f t="shared" ca="1" si="18"/>
        <v>86.156531139732039</v>
      </c>
      <c r="AL52" s="49">
        <f t="shared" ca="1" si="19"/>
        <v>6.9193448467989498</v>
      </c>
      <c r="AM52" s="65"/>
      <c r="AN52" s="61"/>
      <c r="AO52" s="61"/>
      <c r="AP52" s="61"/>
      <c r="AQ52" s="62"/>
    </row>
    <row r="53" spans="1:43" x14ac:dyDescent="0.3">
      <c r="A53" t="str">
        <f t="shared" si="1"/>
        <v/>
      </c>
      <c r="B53" s="1" t="s">
        <v>14</v>
      </c>
      <c r="C53" s="1"/>
      <c r="D53">
        <v>1.238</v>
      </c>
      <c r="E53">
        <v>55.28</v>
      </c>
      <c r="F53">
        <v>76.3</v>
      </c>
      <c r="G53" s="48"/>
      <c r="H53" s="48"/>
      <c r="I53" s="48"/>
      <c r="J53" s="48"/>
      <c r="K53" s="48"/>
      <c r="L53" s="23">
        <f t="shared" si="45"/>
        <v>93.230000000000018</v>
      </c>
      <c r="M53" s="6">
        <f t="shared" si="40"/>
        <v>0.29320562482923601</v>
      </c>
      <c r="N53" s="6">
        <f t="shared" si="23"/>
        <v>1.2027778105570859</v>
      </c>
      <c r="O53" s="23">
        <f t="shared" si="46"/>
        <v>-1.027838824422699</v>
      </c>
      <c r="P53" s="23" t="str">
        <f t="shared" ref="P53:P81" si="50">IF(A53=1,D53*O53,"")</f>
        <v/>
      </c>
      <c r="Q53" s="23"/>
      <c r="R53" s="6"/>
      <c r="S53" s="6"/>
      <c r="T53" s="6" t="str">
        <f t="shared" si="35"/>
        <v/>
      </c>
      <c r="U53" s="6" t="str">
        <f t="shared" si="7"/>
        <v/>
      </c>
      <c r="V53" s="6"/>
      <c r="W53" s="49"/>
      <c r="X53" s="8"/>
      <c r="Y53" s="53" t="str">
        <f t="shared" si="43"/>
        <v>1.3</v>
      </c>
      <c r="Z53" s="6">
        <f t="shared" si="47"/>
        <v>1.8228466495812463</v>
      </c>
      <c r="AA53" s="54">
        <f t="shared" ca="1" si="10"/>
        <v>7.1281465998550217</v>
      </c>
      <c r="AB53" s="55">
        <f t="shared" si="41"/>
        <v>0.29320562482923601</v>
      </c>
      <c r="AC53" s="6">
        <f t="shared" ca="1" si="48"/>
        <v>6.5080777608308615</v>
      </c>
      <c r="AD53" s="6">
        <f t="shared" ca="1" si="49"/>
        <v>5.5364425833464788</v>
      </c>
      <c r="AE53" s="6" t="str">
        <f t="shared" si="32"/>
        <v/>
      </c>
      <c r="AF53" s="113"/>
      <c r="AG53" s="52"/>
      <c r="AH53" s="6" t="str">
        <f t="shared" si="39"/>
        <v/>
      </c>
      <c r="AI53" s="6" t="str">
        <f t="shared" si="29"/>
        <v/>
      </c>
      <c r="AJ53" s="14" t="str">
        <f t="shared" si="42"/>
        <v/>
      </c>
      <c r="AK53" s="56">
        <f t="shared" ca="1" si="18"/>
        <v>87.420422260390737</v>
      </c>
      <c r="AL53" s="49">
        <f t="shared" ca="1" si="19"/>
        <v>6.514679246091303</v>
      </c>
      <c r="AM53" s="65"/>
      <c r="AN53" s="61"/>
      <c r="AO53" s="61"/>
      <c r="AP53" s="61"/>
      <c r="AQ53" s="62"/>
    </row>
    <row r="54" spans="1:43" x14ac:dyDescent="0.3">
      <c r="A54" t="str">
        <f t="shared" si="1"/>
        <v/>
      </c>
      <c r="B54" s="1" t="s">
        <v>14</v>
      </c>
      <c r="C54" s="1"/>
      <c r="D54">
        <v>1.6120000000000001</v>
      </c>
      <c r="E54">
        <v>95.97</v>
      </c>
      <c r="F54">
        <v>45.3</v>
      </c>
      <c r="G54" s="48"/>
      <c r="H54" s="48"/>
      <c r="I54" s="48"/>
      <c r="J54" s="48"/>
      <c r="K54" s="48"/>
      <c r="L54" s="23">
        <f t="shared" si="45"/>
        <v>133.91999999999999</v>
      </c>
      <c r="M54" s="6">
        <f t="shared" si="40"/>
        <v>1.1338722609305323</v>
      </c>
      <c r="N54" s="6">
        <f t="shared" ref="N54:N81" si="51">IF(AND(B54&lt;&gt;"",C54&lt;&gt;""),"",SIN(RADIANS(F54))*D54)</f>
        <v>1.145808751883264</v>
      </c>
      <c r="O54" s="23">
        <f t="shared" si="46"/>
        <v>-1.1079267045786549</v>
      </c>
      <c r="P54" s="23" t="str">
        <f t="shared" si="50"/>
        <v/>
      </c>
      <c r="Q54" s="23"/>
      <c r="R54" s="6"/>
      <c r="S54" s="6"/>
      <c r="T54" s="6" t="str">
        <f t="shared" si="35"/>
        <v/>
      </c>
      <c r="U54" s="6" t="str">
        <f t="shared" si="7"/>
        <v/>
      </c>
      <c r="V54" s="6"/>
      <c r="W54" s="49"/>
      <c r="X54" s="8"/>
      <c r="Y54" s="53" t="str">
        <f t="shared" si="43"/>
        <v>1.3</v>
      </c>
      <c r="Z54" s="6">
        <f t="shared" si="47"/>
        <v>1.7658775909074245</v>
      </c>
      <c r="AA54" s="54">
        <f t="shared" ca="1" si="10"/>
        <v>6.905372071906644</v>
      </c>
      <c r="AB54" s="55">
        <f t="shared" si="41"/>
        <v>1.1338722609305323</v>
      </c>
      <c r="AC54" s="6">
        <f t="shared" ca="1" si="48"/>
        <v>6.2853032328824838</v>
      </c>
      <c r="AD54" s="6">
        <f t="shared" ca="1" si="49"/>
        <v>5.2741595617932413</v>
      </c>
      <c r="AE54" s="6" t="str">
        <f t="shared" si="32"/>
        <v/>
      </c>
      <c r="AF54" s="113"/>
      <c r="AG54" s="52"/>
      <c r="AH54" s="6" t="str">
        <f t="shared" si="39"/>
        <v/>
      </c>
      <c r="AI54" s="6" t="str">
        <f t="shared" ref="AI54:AI80" si="52">IF(A54=1,4*PI()*(AD54/(AG54^2)),"")</f>
        <v/>
      </c>
      <c r="AJ54" s="14" t="str">
        <f t="shared" si="42"/>
        <v/>
      </c>
      <c r="AK54" s="56">
        <f t="shared" ca="1" si="18"/>
        <v>79.773797355876567</v>
      </c>
      <c r="AL54" s="49">
        <f t="shared" ca="1" si="19"/>
        <v>6.38675997931586</v>
      </c>
      <c r="AM54" s="65"/>
      <c r="AN54" s="61"/>
      <c r="AO54" s="61"/>
      <c r="AP54" s="61"/>
      <c r="AQ54" s="62"/>
    </row>
    <row r="55" spans="1:43" x14ac:dyDescent="0.3">
      <c r="A55" t="str">
        <f t="shared" si="1"/>
        <v/>
      </c>
      <c r="B55" s="1" t="s">
        <v>14</v>
      </c>
      <c r="C55" s="1"/>
      <c r="D55">
        <v>1.796</v>
      </c>
      <c r="E55">
        <v>106.85</v>
      </c>
      <c r="F55">
        <v>22.8</v>
      </c>
      <c r="G55" s="48"/>
      <c r="H55" s="48"/>
      <c r="I55" s="48"/>
      <c r="J55" s="48"/>
      <c r="K55" s="48"/>
      <c r="L55" s="23">
        <f t="shared" si="45"/>
        <v>144.79999999999998</v>
      </c>
      <c r="M55" s="6">
        <f t="shared" si="40"/>
        <v>1.6556662202529471</v>
      </c>
      <c r="N55" s="6">
        <f t="shared" si="51"/>
        <v>0.69597799326797694</v>
      </c>
      <c r="O55" s="23">
        <f t="shared" si="46"/>
        <v>-2.0029231185136176</v>
      </c>
      <c r="P55" s="23" t="str">
        <f t="shared" si="50"/>
        <v/>
      </c>
      <c r="Q55" s="23"/>
      <c r="R55" s="6"/>
      <c r="S55" s="6"/>
      <c r="T55" s="6" t="str">
        <f t="shared" si="35"/>
        <v/>
      </c>
      <c r="U55" s="6" t="str">
        <f t="shared" si="7"/>
        <v/>
      </c>
      <c r="V55" s="6"/>
      <c r="W55" s="49"/>
      <c r="X55" s="8"/>
      <c r="Y55" s="53" t="str">
        <f t="shared" si="43"/>
        <v>1.3</v>
      </c>
      <c r="Z55" s="6">
        <f t="shared" si="47"/>
        <v>1.3160468322921373</v>
      </c>
      <c r="AA55" s="54">
        <f t="shared" ca="1" si="10"/>
        <v>5.1463323889632822</v>
      </c>
      <c r="AB55" s="55">
        <f t="shared" si="41"/>
        <v>1.6556662202529471</v>
      </c>
      <c r="AC55" s="6">
        <f t="shared" ca="1" si="48"/>
        <v>4.5262635499391219</v>
      </c>
      <c r="AD55" s="6">
        <f t="shared" ca="1" si="49"/>
        <v>11.877087653410742</v>
      </c>
      <c r="AE55" s="6" t="str">
        <f t="shared" si="32"/>
        <v/>
      </c>
      <c r="AF55" s="113"/>
      <c r="AG55" s="52"/>
      <c r="AH55" s="6" t="str">
        <f t="shared" si="39"/>
        <v/>
      </c>
      <c r="AI55" s="6" t="str">
        <f t="shared" si="52"/>
        <v/>
      </c>
      <c r="AJ55" s="14" t="str">
        <f t="shared" si="42"/>
        <v/>
      </c>
      <c r="AK55" s="56">
        <f t="shared" ca="1" si="18"/>
        <v>69.907937930817567</v>
      </c>
      <c r="AL55" s="49">
        <f t="shared" ca="1" si="19"/>
        <v>4.8195738770553334</v>
      </c>
      <c r="AM55" s="65"/>
      <c r="AN55" s="61"/>
      <c r="AO55" s="61"/>
      <c r="AP55" s="61"/>
      <c r="AQ55" s="62"/>
    </row>
    <row r="56" spans="1:43" x14ac:dyDescent="0.3">
      <c r="A56" t="str">
        <f t="shared" si="1"/>
        <v/>
      </c>
      <c r="B56" s="1" t="s">
        <v>14</v>
      </c>
      <c r="C56" s="1"/>
      <c r="D56">
        <v>2.581</v>
      </c>
      <c r="E56">
        <v>105.27</v>
      </c>
      <c r="F56">
        <v>-2.8</v>
      </c>
      <c r="G56" s="48"/>
      <c r="H56" s="48"/>
      <c r="I56" s="48"/>
      <c r="J56" s="48"/>
      <c r="K56" s="48"/>
      <c r="L56" s="23">
        <f t="shared" si="45"/>
        <v>143.21999999999997</v>
      </c>
      <c r="M56" s="6">
        <f t="shared" si="40"/>
        <v>2.5779186404782415</v>
      </c>
      <c r="N56" s="6">
        <f t="shared" si="51"/>
        <v>-0.12608125584247781</v>
      </c>
      <c r="O56" s="23">
        <f t="shared" si="46"/>
        <v>-1.3028598544861254</v>
      </c>
      <c r="P56" s="23" t="str">
        <f t="shared" si="50"/>
        <v/>
      </c>
      <c r="Q56" s="23"/>
      <c r="R56" s="6"/>
      <c r="S56" s="6"/>
      <c r="T56" s="6" t="str">
        <f t="shared" si="35"/>
        <v/>
      </c>
      <c r="U56" s="6"/>
      <c r="V56" s="6"/>
      <c r="W56" s="49"/>
      <c r="X56" s="8"/>
      <c r="Y56" s="53" t="str">
        <f t="shared" si="43"/>
        <v>1.3</v>
      </c>
      <c r="Z56" s="6" t="str">
        <f t="shared" si="47"/>
        <v/>
      </c>
      <c r="AA56" s="54" t="str">
        <f t="shared" ca="1" si="10"/>
        <v/>
      </c>
      <c r="AB56" s="55">
        <f t="shared" si="41"/>
        <v>2.5779186404782415</v>
      </c>
      <c r="AC56" s="6">
        <f t="shared" si="48"/>
        <v>-0.12608125584247781</v>
      </c>
      <c r="AD56" s="6">
        <f t="shared" si="49"/>
        <v>1.3028598544861254</v>
      </c>
      <c r="AE56" s="6" t="str">
        <f t="shared" si="32"/>
        <v/>
      </c>
      <c r="AF56" s="113"/>
      <c r="AG56" s="52"/>
      <c r="AH56" s="6" t="str">
        <f t="shared" si="39"/>
        <v/>
      </c>
      <c r="AI56" s="6" t="str">
        <f t="shared" si="52"/>
        <v/>
      </c>
      <c r="AJ56" s="14" t="str">
        <f t="shared" si="42"/>
        <v/>
      </c>
      <c r="AK56" s="56">
        <f t="shared" si="18"/>
        <v>-2.8</v>
      </c>
      <c r="AL56" s="49">
        <f t="shared" si="19"/>
        <v>2.581</v>
      </c>
      <c r="AM56" s="65"/>
      <c r="AN56" s="61"/>
      <c r="AO56" s="61"/>
      <c r="AP56" s="61"/>
      <c r="AQ56" s="62"/>
    </row>
    <row r="57" spans="1:43" x14ac:dyDescent="0.3">
      <c r="A57" t="str">
        <f t="shared" si="1"/>
        <v/>
      </c>
      <c r="B57" s="1" t="s">
        <v>14</v>
      </c>
      <c r="C57" s="1"/>
      <c r="D57">
        <v>2.3620000000000001</v>
      </c>
      <c r="E57">
        <v>104.3</v>
      </c>
      <c r="F57">
        <v>-15.14</v>
      </c>
      <c r="G57" s="48"/>
      <c r="H57" s="48"/>
      <c r="I57" s="48"/>
      <c r="J57" s="48"/>
      <c r="K57" s="48"/>
      <c r="L57" s="23">
        <f t="shared" si="45"/>
        <v>142.25</v>
      </c>
      <c r="M57" s="6">
        <f t="shared" si="40"/>
        <v>2.280016229872373</v>
      </c>
      <c r="N57" s="6">
        <f t="shared" si="51"/>
        <v>-0.61690355122869078</v>
      </c>
      <c r="O57" s="23">
        <f t="shared" si="46"/>
        <v>-0.8544455816144606</v>
      </c>
      <c r="P57" s="23" t="str">
        <f t="shared" si="50"/>
        <v/>
      </c>
      <c r="Q57" s="23"/>
      <c r="R57" s="6"/>
      <c r="S57" s="6"/>
      <c r="T57" s="6" t="str">
        <f t="shared" si="35"/>
        <v/>
      </c>
      <c r="U57" s="6"/>
      <c r="V57" s="6"/>
      <c r="W57" s="49"/>
      <c r="X57" s="8"/>
      <c r="Y57" s="53" t="str">
        <f t="shared" si="43"/>
        <v>1.3</v>
      </c>
      <c r="Z57" s="6" t="str">
        <f t="shared" si="47"/>
        <v/>
      </c>
      <c r="AA57" s="54" t="str">
        <f t="shared" ca="1" si="10"/>
        <v/>
      </c>
      <c r="AB57" s="55">
        <f t="shared" si="41"/>
        <v>2.280016229872373</v>
      </c>
      <c r="AC57" s="6">
        <f t="shared" si="48"/>
        <v>-0.61690355122869078</v>
      </c>
      <c r="AD57" s="6">
        <f t="shared" si="49"/>
        <v>0.8544455816144606</v>
      </c>
      <c r="AE57" s="6" t="str">
        <f t="shared" si="32"/>
        <v/>
      </c>
      <c r="AF57" s="113"/>
      <c r="AG57" s="52"/>
      <c r="AH57" s="6" t="str">
        <f t="shared" si="39"/>
        <v/>
      </c>
      <c r="AI57" s="6" t="str">
        <f t="shared" si="52"/>
        <v/>
      </c>
      <c r="AJ57" s="14" t="str">
        <f t="shared" si="42"/>
        <v/>
      </c>
      <c r="AK57" s="56">
        <f t="shared" si="18"/>
        <v>-15.14</v>
      </c>
      <c r="AL57" s="49">
        <f t="shared" si="19"/>
        <v>2.3620000000000001</v>
      </c>
      <c r="AM57" s="65"/>
      <c r="AN57" s="61"/>
      <c r="AO57" s="61"/>
      <c r="AP57" s="61"/>
      <c r="AQ57" s="62"/>
    </row>
    <row r="58" spans="1:43" x14ac:dyDescent="0.3">
      <c r="A58" t="str">
        <f t="shared" si="1"/>
        <v/>
      </c>
      <c r="B58" s="1" t="s">
        <v>14</v>
      </c>
      <c r="C58" s="1"/>
      <c r="D58">
        <v>1.07</v>
      </c>
      <c r="E58">
        <v>102.91</v>
      </c>
      <c r="F58">
        <v>-34.9</v>
      </c>
      <c r="G58" s="48"/>
      <c r="H58" s="48"/>
      <c r="I58" s="48"/>
      <c r="J58" s="48"/>
      <c r="K58" s="48"/>
      <c r="L58" s="23">
        <f t="shared" si="45"/>
        <v>140.85999999999999</v>
      </c>
      <c r="M58" s="6">
        <f t="shared" si="40"/>
        <v>0.87756250718493622</v>
      </c>
      <c r="N58" s="6">
        <f t="shared" si="51"/>
        <v>-0.61219608458670227</v>
      </c>
      <c r="O58" s="23">
        <f t="shared" si="46"/>
        <v>-0.75492169492504035</v>
      </c>
      <c r="P58" s="23" t="str">
        <f t="shared" si="50"/>
        <v/>
      </c>
      <c r="Q58" s="23"/>
      <c r="R58" s="6"/>
      <c r="S58" s="6"/>
      <c r="T58" s="6" t="str">
        <f t="shared" si="35"/>
        <v/>
      </c>
      <c r="U58" s="6"/>
      <c r="V58" s="6"/>
      <c r="W58" s="49"/>
      <c r="X58" s="8"/>
      <c r="Y58" s="53" t="str">
        <f t="shared" si="43"/>
        <v>1.3</v>
      </c>
      <c r="Z58" s="6" t="str">
        <f t="shared" si="47"/>
        <v/>
      </c>
      <c r="AA58" s="54" t="str">
        <f t="shared" ca="1" si="10"/>
        <v/>
      </c>
      <c r="AB58" s="55">
        <f t="shared" si="41"/>
        <v>0.87756250718493622</v>
      </c>
      <c r="AC58" s="6">
        <f t="shared" si="48"/>
        <v>-0.61219608458670227</v>
      </c>
      <c r="AD58" s="6">
        <f t="shared" si="49"/>
        <v>0.75492169492504035</v>
      </c>
      <c r="AE58" s="6" t="str">
        <f t="shared" si="32"/>
        <v/>
      </c>
      <c r="AF58" s="113"/>
      <c r="AG58" s="52"/>
      <c r="AH58" s="6" t="str">
        <f t="shared" si="39"/>
        <v/>
      </c>
      <c r="AI58" s="6" t="str">
        <f t="shared" si="52"/>
        <v/>
      </c>
      <c r="AJ58" s="14" t="str">
        <f t="shared" si="42"/>
        <v/>
      </c>
      <c r="AK58" s="56">
        <f t="shared" si="18"/>
        <v>-34.9</v>
      </c>
      <c r="AL58" s="49">
        <f t="shared" si="19"/>
        <v>1.07</v>
      </c>
      <c r="AM58" s="65"/>
      <c r="AN58" s="61"/>
      <c r="AO58" s="61"/>
      <c r="AP58" s="61"/>
      <c r="AQ58" s="62"/>
    </row>
    <row r="59" spans="1:43" ht="15" thickBot="1" x14ac:dyDescent="0.35">
      <c r="A59">
        <f t="shared" si="1"/>
        <v>1</v>
      </c>
      <c r="B59" s="1" t="s">
        <v>14</v>
      </c>
      <c r="C59" s="1" t="s">
        <v>15</v>
      </c>
      <c r="D59">
        <v>5.6829999999999998</v>
      </c>
      <c r="E59">
        <v>238.68</v>
      </c>
      <c r="F59">
        <v>1.2</v>
      </c>
      <c r="G59" s="34"/>
      <c r="H59" s="34"/>
      <c r="I59" s="34"/>
      <c r="J59" s="34"/>
      <c r="K59" s="34"/>
      <c r="L59" s="13"/>
      <c r="M59" s="4" t="str">
        <f t="shared" si="40"/>
        <v/>
      </c>
      <c r="N59" s="4" t="str">
        <f t="shared" si="51"/>
        <v/>
      </c>
      <c r="O59" s="13">
        <f>ABS(SUM($O$47:$O$58))/2</f>
        <v>6.8615009091620509</v>
      </c>
      <c r="P59" s="13">
        <f t="shared" si="50"/>
        <v>38.993909666767934</v>
      </c>
      <c r="Q59" s="13">
        <f>SQRT(((MAX($M$47:$M$58)-MIN($M$47:$M$58))^2)+((VLOOKUP(MAX($M$47:$M$58),$M$47:$N$58,2,FALSE)-VLOOKUP(MIN($M$47:$M$58),$M$47:$N$58,2,FALSE))^2))</f>
        <v>4.9723023198194207</v>
      </c>
      <c r="R59" s="13">
        <f>ABS(MIN($N$47:$N$58))+MAX($N$47:$N$58)</f>
        <v>1.9240383332934408</v>
      </c>
      <c r="S59" s="12">
        <f>SQRT(ABS(((M48-M47)^2)-((N48-N47)^2))+ABS(((M49-M48)^2)-((N49-N48)^2))+ABS(((M50-M49)^2)-((N50-N49)^2))+ABS(((M51-M50)^2)-((N51-N50)^2))+ABS(((M52-M51)^2)-((N52-N51)^2))+ABS(((M53-M52)^2)-((N53-N52)^2))+ABS(((M54-M53)^2)-((N54-N53)^2))+ABS(((M55-M54)^2)-((N55-N54)^2))+ABS(((M56-M55)^2)-((N56-N55)^2))+ABS(((M57-M56)^2)-((N57-N56)^2))+ABS(((M58-M57)^2)-((N58-N57)^2)))</f>
        <v>2.7468962161382038</v>
      </c>
      <c r="T59" s="4">
        <f>IF(A59=1,S59/Q59,"")</f>
        <v>0.55243950175538858</v>
      </c>
      <c r="U59" s="4">
        <f>IF(A59=1,4*PI()*(O59/(S59^2)),"")</f>
        <v>11.427322575489352</v>
      </c>
      <c r="V59" s="21">
        <f>IF($H$9=FALSE,(($F$3)*($Q59^2))/(2*$F$7*COS(RADIANS($F$8))),IF(G59&lt;&gt;"",(3*($F$3)*(I59^2))/(2*J59*(COS(RADIANS(K59)))),(($F$3)*($Q59^2))/(2*$J59*COS(RADIANS($K59)))))</f>
        <v>154.64994988691078</v>
      </c>
      <c r="W59" s="51" t="str">
        <f>IF(G59&lt;&gt;"",IF(V59&lt;H59,"STABLE","UNSTABLE"),IF(V59&lt;$F$6,"STABLE","UNSTABLE"))</f>
        <v>UNSTABLE</v>
      </c>
      <c r="X59" s="11"/>
      <c r="Y59" s="57" t="str">
        <f t="shared" si="43"/>
        <v/>
      </c>
      <c r="Z59" s="10"/>
      <c r="AA59" s="16" t="str">
        <f t="shared" ca="1" si="10"/>
        <v/>
      </c>
      <c r="AB59" s="15" t="str">
        <f>IF(A59=1,"",M59)</f>
        <v/>
      </c>
      <c r="AC59" s="10"/>
      <c r="AD59" s="4">
        <f ca="1">IF(W59="Stable",O59,ABS(SUM($AD$47:$AD$58)/2))</f>
        <v>26.68042894070879</v>
      </c>
      <c r="AE59" s="4">
        <f t="shared" ca="1" si="32"/>
        <v>151.62487767004805</v>
      </c>
      <c r="AF59" s="13">
        <f ca="1">IF(W59="Stable",Q59,SQRT(((MAX($AB$47:$AB$58)-MIN($AB$47:$AB$58))^2)+((VLOOKUP(MAX($AB$47:$AB$58),$AB$47:$AC$58,2,FALSE)-VLOOKUP(MIN($AB$47:$AB$58),$AB$47:$AC$58,2,FALSE))^2)))</f>
        <v>6.7005962088449733</v>
      </c>
      <c r="AG59" s="12">
        <f ca="1">IF(W59="Stable",S59,SQRT(ABS(((AB48-AB47)^2)-((AC48-AC47)^2))+ABS(((AB49-AB48)^2)-((AC49-AC48)^2))+ABS(((AB50-AB49)^2)-((AC50-AC49)^2))+ABS(((AB51-AB50)^2)-((AC51-AC50)^2))+ABS(((AB52-AB51)^2)-((AC52-AC51)^2))+ABS(((AB53-AB52)^2)-((AC53-AC52)^2))+ABS(((AB54-AB53)^2)-((AC54-AC53)^2))+ABS(((AB55-AB54)^2)-((AC55-AC54)^2))+ABS(((AB56-AB55)^2)-((AC56-AC55)^2))+ABS(((AB57-AB56)^2)-((AC57-AC56)^2))+ABS(((AB58-AB57)^2)-((AC58-AC57)^2))))</f>
        <v>6.5913878393677887</v>
      </c>
      <c r="AH59" s="4">
        <f ca="1">IF(W59="Stable",T59,IF(A59=1,AG59/AF59,""))</f>
        <v>0.98370169368913374</v>
      </c>
      <c r="AI59" s="4">
        <f ca="1">IF(W59="Stable",U59,IF(A59=1,4*PI()*(AD59/(AG59^2)),""))</f>
        <v>7.7170077895982905</v>
      </c>
      <c r="AJ59" s="5">
        <f ca="1">IF(A59=1,(O59/AD59)*100,"")</f>
        <v>25.71735606054229</v>
      </c>
      <c r="AK59" s="56">
        <f t="shared" si="18"/>
        <v>1.2</v>
      </c>
      <c r="AL59" s="49">
        <f t="shared" si="19"/>
        <v>5.6829999999999998</v>
      </c>
      <c r="AM59" s="65"/>
      <c r="AN59" s="61"/>
      <c r="AO59" s="61"/>
      <c r="AP59" s="61"/>
      <c r="AQ59" s="62"/>
    </row>
    <row r="60" spans="1:43" ht="15" thickTop="1" x14ac:dyDescent="0.3">
      <c r="A60" t="str">
        <f t="shared" si="1"/>
        <v/>
      </c>
      <c r="B60" s="1" t="s">
        <v>15</v>
      </c>
      <c r="C60" s="1"/>
      <c r="D60">
        <v>0.76300000000000001</v>
      </c>
      <c r="E60">
        <v>152.82</v>
      </c>
      <c r="F60">
        <v>-29.27</v>
      </c>
      <c r="G60" s="48"/>
      <c r="H60" s="48"/>
      <c r="I60" s="48"/>
      <c r="J60" s="48"/>
      <c r="K60" s="48"/>
      <c r="L60" s="23">
        <f t="shared" ref="L60:L70" si="53">IF(AND(B60&lt;&gt;"",C60&lt;&gt;""),"",IF(E60-$E$59&lt;0,(360-($E$59-E60)),E60-$E$59))</f>
        <v>274.14</v>
      </c>
      <c r="M60" s="6">
        <f t="shared" si="40"/>
        <v>-0.66558427480679472</v>
      </c>
      <c r="N60" s="6">
        <f t="shared" si="51"/>
        <v>-0.37305036272588354</v>
      </c>
      <c r="O60" s="23">
        <f t="shared" ref="O60:O70" si="54">IF(A61=1,M60*VLOOKUP(B61,$B$13:$N$1389,13,FALSE)-N60*VLOOKUP(B61,$B$13:$N$1389,12,FALSE),M60*N61-N60*M61)</f>
        <v>-0.40868747737614902</v>
      </c>
      <c r="P60" s="23" t="str">
        <f t="shared" si="50"/>
        <v/>
      </c>
      <c r="Q60" s="23"/>
      <c r="R60" s="6"/>
      <c r="S60" s="6"/>
      <c r="T60" s="6" t="str">
        <f t="shared" si="35"/>
        <v/>
      </c>
      <c r="U60" s="6" t="str">
        <f t="shared" ref="U60:U80" si="55">IF(A60=1,4*PI()*(O60/(S60^2)),"")</f>
        <v/>
      </c>
      <c r="V60" s="6"/>
      <c r="W60" s="49"/>
      <c r="X60" s="8"/>
      <c r="Y60" s="53" t="str">
        <f t="shared" si="43"/>
        <v>1.31</v>
      </c>
      <c r="Z60" s="6" t="str">
        <f t="shared" ref="Z60:Z70" si="56">IF(F60&lt;$R$8,"",(SQRT(((N60-MIN($N$60:$N$70))^2))))</f>
        <v/>
      </c>
      <c r="AA60" s="54" t="str">
        <f t="shared" ca="1" si="10"/>
        <v/>
      </c>
      <c r="AB60" s="55">
        <f t="shared" si="41"/>
        <v>-0.66558427480679472</v>
      </c>
      <c r="AC60" s="6">
        <f t="shared" ref="AC60:AC70" si="57">IF($W$71="STABLE",N60,IF(F60&lt;$R$8,N60,(AA60+MIN($N$60:$N$70))))</f>
        <v>-0.37305036272588354</v>
      </c>
      <c r="AD60" s="6">
        <f t="shared" ref="AD60:AD70" si="58">IF(A61=1,ABS(AB60*VLOOKUP(B61,$B$13:$AD$1389,28,FALSE)-AC60*VLOOKUP(B61,$B$13:$AD$1389,27,FALSE)),ABS(AB60*AC61-AC60*AB61))</f>
        <v>0.40868747737614902</v>
      </c>
      <c r="AE60" s="6" t="str">
        <f t="shared" si="32"/>
        <v/>
      </c>
      <c r="AF60" s="113"/>
      <c r="AG60" s="52"/>
      <c r="AH60" s="6" t="str">
        <f t="shared" si="39"/>
        <v/>
      </c>
      <c r="AI60" s="6" t="str">
        <f t="shared" si="52"/>
        <v/>
      </c>
      <c r="AJ60" s="14" t="str">
        <f t="shared" si="42"/>
        <v/>
      </c>
      <c r="AK60" s="56">
        <f t="shared" si="18"/>
        <v>-29.27</v>
      </c>
      <c r="AL60" s="49">
        <f t="shared" si="19"/>
        <v>0.76300000000000012</v>
      </c>
      <c r="AM60" s="65"/>
      <c r="AN60" s="61"/>
      <c r="AO60" s="61"/>
      <c r="AP60" s="61"/>
      <c r="AQ60" s="62"/>
    </row>
    <row r="61" spans="1:43" x14ac:dyDescent="0.3">
      <c r="A61" t="str">
        <f t="shared" si="1"/>
        <v/>
      </c>
      <c r="B61" s="1" t="s">
        <v>15</v>
      </c>
      <c r="C61" s="1"/>
      <c r="D61">
        <v>1.2410000000000001</v>
      </c>
      <c r="E61">
        <v>159.63</v>
      </c>
      <c r="F61">
        <v>-3.7</v>
      </c>
      <c r="G61" s="48"/>
      <c r="H61" s="48"/>
      <c r="I61" s="48"/>
      <c r="J61" s="48"/>
      <c r="K61" s="48"/>
      <c r="L61" s="23">
        <f t="shared" si="53"/>
        <v>280.95</v>
      </c>
      <c r="M61" s="6">
        <f t="shared" si="40"/>
        <v>-1.2384132822757743</v>
      </c>
      <c r="N61" s="6">
        <f t="shared" si="51"/>
        <v>-8.0084594541920864E-2</v>
      </c>
      <c r="O61" s="23">
        <f t="shared" si="54"/>
        <v>-0.38408677279368841</v>
      </c>
      <c r="P61" s="23" t="str">
        <f t="shared" si="50"/>
        <v/>
      </c>
      <c r="Q61" s="23"/>
      <c r="R61" s="6"/>
      <c r="S61" s="6"/>
      <c r="T61" s="6" t="str">
        <f t="shared" si="35"/>
        <v/>
      </c>
      <c r="U61" s="6" t="str">
        <f t="shared" si="55"/>
        <v/>
      </c>
      <c r="V61" s="6"/>
      <c r="W61" s="49"/>
      <c r="X61" s="8"/>
      <c r="Y61" s="53" t="str">
        <f t="shared" si="43"/>
        <v>1.31</v>
      </c>
      <c r="Z61" s="6" t="str">
        <f t="shared" si="56"/>
        <v/>
      </c>
      <c r="AA61" s="54" t="str">
        <f t="shared" ca="1" si="10"/>
        <v/>
      </c>
      <c r="AB61" s="55">
        <f t="shared" si="41"/>
        <v>-1.2384132822757743</v>
      </c>
      <c r="AC61" s="6">
        <f t="shared" si="57"/>
        <v>-8.0084594541920864E-2</v>
      </c>
      <c r="AD61" s="6">
        <f t="shared" ca="1" si="58"/>
        <v>2.4646879091588958</v>
      </c>
      <c r="AE61" s="6" t="str">
        <f t="shared" si="32"/>
        <v/>
      </c>
      <c r="AF61" s="113"/>
      <c r="AG61" s="52"/>
      <c r="AH61" s="6" t="str">
        <f t="shared" si="39"/>
        <v/>
      </c>
      <c r="AI61" s="6" t="str">
        <f t="shared" si="52"/>
        <v/>
      </c>
      <c r="AJ61" s="14" t="str">
        <f t="shared" si="42"/>
        <v/>
      </c>
      <c r="AK61" s="56">
        <f t="shared" si="18"/>
        <v>-3.7</v>
      </c>
      <c r="AL61" s="49">
        <f t="shared" si="19"/>
        <v>1.2410000000000001</v>
      </c>
      <c r="AM61" s="65"/>
      <c r="AN61" s="61"/>
      <c r="AO61" s="61"/>
      <c r="AP61" s="61"/>
      <c r="AQ61" s="62"/>
    </row>
    <row r="62" spans="1:43" x14ac:dyDescent="0.3">
      <c r="A62" t="str">
        <f t="shared" si="1"/>
        <v/>
      </c>
      <c r="B62" s="1" t="s">
        <v>15</v>
      </c>
      <c r="C62" s="1"/>
      <c r="D62">
        <v>2.4969999999999999</v>
      </c>
      <c r="E62">
        <v>162.32</v>
      </c>
      <c r="F62">
        <v>3.42</v>
      </c>
      <c r="G62" s="48"/>
      <c r="H62" s="48"/>
      <c r="I62" s="48"/>
      <c r="J62" s="48"/>
      <c r="K62" s="48"/>
      <c r="L62" s="23">
        <f t="shared" si="53"/>
        <v>283.64</v>
      </c>
      <c r="M62" s="6">
        <f t="shared" si="40"/>
        <v>-2.492553005999695</v>
      </c>
      <c r="N62" s="6">
        <f t="shared" si="51"/>
        <v>0.14895808901125623</v>
      </c>
      <c r="O62" s="23">
        <f t="shared" si="54"/>
        <v>-1.0185401580462734</v>
      </c>
      <c r="P62" s="23" t="str">
        <f t="shared" si="50"/>
        <v/>
      </c>
      <c r="Q62" s="23"/>
      <c r="R62" s="6"/>
      <c r="S62" s="6"/>
      <c r="T62" s="6" t="str">
        <f t="shared" si="35"/>
        <v/>
      </c>
      <c r="U62" s="6" t="str">
        <f t="shared" si="55"/>
        <v/>
      </c>
      <c r="V62" s="6"/>
      <c r="W62" s="49"/>
      <c r="X62" s="8"/>
      <c r="Y62" s="53" t="str">
        <f t="shared" si="43"/>
        <v>1.31</v>
      </c>
      <c r="Z62" s="6">
        <f t="shared" si="56"/>
        <v>0.57724930860121426</v>
      </c>
      <c r="AA62" s="54">
        <f t="shared" ca="1" si="10"/>
        <v>2.2573032664704193</v>
      </c>
      <c r="AB62" s="55">
        <f t="shared" si="41"/>
        <v>-2.492553005999695</v>
      </c>
      <c r="AC62" s="6">
        <f t="shared" ca="1" si="57"/>
        <v>1.8290120468804614</v>
      </c>
      <c r="AD62" s="6">
        <f t="shared" ca="1" si="58"/>
        <v>5.6830151298294087</v>
      </c>
      <c r="AE62" s="6" t="str">
        <f t="shared" si="32"/>
        <v/>
      </c>
      <c r="AF62" s="113"/>
      <c r="AG62" s="52"/>
      <c r="AH62" s="6" t="str">
        <f t="shared" si="39"/>
        <v/>
      </c>
      <c r="AI62" s="6" t="str">
        <f t="shared" si="52"/>
        <v/>
      </c>
      <c r="AJ62" s="14" t="str">
        <f t="shared" si="42"/>
        <v/>
      </c>
      <c r="AK62" s="56">
        <f t="shared" ca="1" si="18"/>
        <v>36.270872448676307</v>
      </c>
      <c r="AL62" s="49">
        <f t="shared" ca="1" si="19"/>
        <v>3.0916185979761428</v>
      </c>
      <c r="AM62" s="65"/>
      <c r="AN62" s="61"/>
      <c r="AO62" s="61"/>
      <c r="AP62" s="61"/>
      <c r="AQ62" s="62"/>
    </row>
    <row r="63" spans="1:43" x14ac:dyDescent="0.3">
      <c r="A63" t="str">
        <f t="shared" si="1"/>
        <v/>
      </c>
      <c r="B63" s="1" t="s">
        <v>15</v>
      </c>
      <c r="C63" s="1"/>
      <c r="D63">
        <v>1.2250000000000001</v>
      </c>
      <c r="E63">
        <v>167.36</v>
      </c>
      <c r="F63">
        <v>22.87</v>
      </c>
      <c r="G63" s="48"/>
      <c r="H63" s="48"/>
      <c r="I63" s="48"/>
      <c r="J63" s="48"/>
      <c r="K63" s="48"/>
      <c r="L63" s="23">
        <f t="shared" si="53"/>
        <v>288.68</v>
      </c>
      <c r="M63" s="6">
        <f t="shared" si="40"/>
        <v>-1.1287015545300452</v>
      </c>
      <c r="N63" s="6">
        <f t="shared" si="51"/>
        <v>0.47608591745761586</v>
      </c>
      <c r="O63" s="23">
        <f t="shared" si="54"/>
        <v>-0.71268637576169924</v>
      </c>
      <c r="P63" s="23" t="str">
        <f t="shared" si="50"/>
        <v/>
      </c>
      <c r="Q63" s="23"/>
      <c r="R63" s="6"/>
      <c r="S63" s="6"/>
      <c r="T63" s="6" t="str">
        <f t="shared" si="35"/>
        <v/>
      </c>
      <c r="U63" s="6" t="str">
        <f t="shared" si="55"/>
        <v/>
      </c>
      <c r="V63" s="6"/>
      <c r="W63" s="49"/>
      <c r="X63" s="8"/>
      <c r="Y63" s="53" t="str">
        <f t="shared" si="43"/>
        <v>1.31</v>
      </c>
      <c r="Z63" s="6">
        <f t="shared" si="56"/>
        <v>0.90437713704757394</v>
      </c>
      <c r="AA63" s="54">
        <f t="shared" ca="1" si="10"/>
        <v>3.5365195508427512</v>
      </c>
      <c r="AB63" s="55">
        <f t="shared" si="41"/>
        <v>-1.1287015545300452</v>
      </c>
      <c r="AC63" s="6">
        <f t="shared" ca="1" si="57"/>
        <v>3.1082283312527932</v>
      </c>
      <c r="AD63" s="6">
        <f t="shared" ca="1" si="58"/>
        <v>3.3684707016565629</v>
      </c>
      <c r="AE63" s="6" t="str">
        <f t="shared" si="32"/>
        <v/>
      </c>
      <c r="AF63" s="113"/>
      <c r="AG63" s="52"/>
      <c r="AH63" s="6" t="str">
        <f t="shared" si="39"/>
        <v/>
      </c>
      <c r="AI63" s="6" t="str">
        <f t="shared" si="52"/>
        <v/>
      </c>
      <c r="AJ63" s="14" t="str">
        <f t="shared" si="42"/>
        <v/>
      </c>
      <c r="AK63" s="56">
        <f t="shared" ca="1" si="18"/>
        <v>70.042349180727172</v>
      </c>
      <c r="AL63" s="49">
        <f t="shared" ca="1" si="19"/>
        <v>3.3068187973339369</v>
      </c>
      <c r="AM63" s="65"/>
      <c r="AN63" s="61"/>
      <c r="AO63" s="61"/>
      <c r="AP63" s="61"/>
      <c r="AQ63" s="62"/>
    </row>
    <row r="64" spans="1:43" x14ac:dyDescent="0.3">
      <c r="A64" t="str">
        <f t="shared" si="1"/>
        <v/>
      </c>
      <c r="B64" s="1" t="s">
        <v>15</v>
      </c>
      <c r="C64" s="1"/>
      <c r="D64">
        <v>1.1259999999999999</v>
      </c>
      <c r="E64">
        <v>176.45</v>
      </c>
      <c r="F64">
        <v>53.98</v>
      </c>
      <c r="G64" s="48"/>
      <c r="H64" s="48"/>
      <c r="I64" s="48"/>
      <c r="J64" s="48"/>
      <c r="K64" s="48"/>
      <c r="L64" s="23">
        <f t="shared" si="53"/>
        <v>297.77</v>
      </c>
      <c r="M64" s="6">
        <f t="shared" si="40"/>
        <v>-0.66216413638386651</v>
      </c>
      <c r="N64" s="6">
        <f t="shared" si="51"/>
        <v>0.91072205226787395</v>
      </c>
      <c r="O64" s="23">
        <f t="shared" si="54"/>
        <v>-0.56115217680230822</v>
      </c>
      <c r="P64" s="23" t="str">
        <f t="shared" si="50"/>
        <v/>
      </c>
      <c r="Q64" s="23"/>
      <c r="R64" s="6"/>
      <c r="S64" s="6"/>
      <c r="T64" s="6" t="str">
        <f t="shared" si="35"/>
        <v/>
      </c>
      <c r="U64" s="6" t="str">
        <f t="shared" si="55"/>
        <v/>
      </c>
      <c r="V64" s="6"/>
      <c r="W64" s="49"/>
      <c r="X64" s="8"/>
      <c r="Y64" s="53" t="str">
        <f t="shared" si="43"/>
        <v>1.31</v>
      </c>
      <c r="Z64" s="6">
        <f t="shared" si="56"/>
        <v>1.339013271857832</v>
      </c>
      <c r="AA64" s="54">
        <f t="shared" ca="1" si="10"/>
        <v>5.2361414511455511</v>
      </c>
      <c r="AB64" s="55">
        <f t="shared" si="41"/>
        <v>-0.66216413638386651</v>
      </c>
      <c r="AC64" s="6">
        <f t="shared" ca="1" si="57"/>
        <v>4.8078502315555927</v>
      </c>
      <c r="AD64" s="6">
        <f t="shared" ca="1" si="58"/>
        <v>2.671496800806314</v>
      </c>
      <c r="AE64" s="6" t="str">
        <f t="shared" si="32"/>
        <v/>
      </c>
      <c r="AF64" s="113"/>
      <c r="AG64" s="52"/>
      <c r="AH64" s="6" t="str">
        <f t="shared" si="39"/>
        <v/>
      </c>
      <c r="AI64" s="6" t="str">
        <f t="shared" si="52"/>
        <v/>
      </c>
      <c r="AJ64" s="14" t="str">
        <f t="shared" si="42"/>
        <v/>
      </c>
      <c r="AK64" s="56">
        <f t="shared" ca="1" si="18"/>
        <v>82.15823687626569</v>
      </c>
      <c r="AL64" s="49">
        <f t="shared" ca="1" si="19"/>
        <v>4.8532345083029069</v>
      </c>
      <c r="AM64" s="65"/>
      <c r="AN64" s="61"/>
      <c r="AO64" s="61"/>
      <c r="AP64" s="61"/>
      <c r="AQ64" s="62"/>
    </row>
    <row r="65" spans="1:43" x14ac:dyDescent="0.3">
      <c r="A65" t="str">
        <f t="shared" si="1"/>
        <v/>
      </c>
      <c r="B65" s="1" t="s">
        <v>15</v>
      </c>
      <c r="C65" s="1"/>
      <c r="D65">
        <v>1.2629999999999999</v>
      </c>
      <c r="E65">
        <v>222.83</v>
      </c>
      <c r="F65">
        <v>77.22</v>
      </c>
      <c r="G65" s="48"/>
      <c r="H65" s="48"/>
      <c r="I65" s="48"/>
      <c r="J65" s="48"/>
      <c r="K65" s="48"/>
      <c r="L65" s="23">
        <f t="shared" si="53"/>
        <v>344.15</v>
      </c>
      <c r="M65" s="6">
        <f t="shared" si="40"/>
        <v>-0.27938582119408206</v>
      </c>
      <c r="N65" s="6">
        <f t="shared" si="51"/>
        <v>1.2317112335753491</v>
      </c>
      <c r="O65" s="23">
        <f t="shared" si="54"/>
        <v>-0.86018629395907853</v>
      </c>
      <c r="P65" s="23" t="str">
        <f t="shared" si="50"/>
        <v/>
      </c>
      <c r="Q65" s="23"/>
      <c r="R65" s="6"/>
      <c r="S65" s="6"/>
      <c r="T65" s="6" t="str">
        <f t="shared" si="35"/>
        <v/>
      </c>
      <c r="U65" s="6" t="str">
        <f t="shared" si="55"/>
        <v/>
      </c>
      <c r="V65" s="6"/>
      <c r="W65" s="49"/>
      <c r="X65" s="8"/>
      <c r="Y65" s="53" t="str">
        <f t="shared" si="43"/>
        <v>1.31</v>
      </c>
      <c r="Z65" s="6">
        <f t="shared" si="56"/>
        <v>1.660002453165307</v>
      </c>
      <c r="AA65" s="54">
        <f t="shared" ca="1" si="10"/>
        <v>6.4913528765568715</v>
      </c>
      <c r="AB65" s="55">
        <f t="shared" si="41"/>
        <v>-0.27938582119408206</v>
      </c>
      <c r="AC65" s="6">
        <f t="shared" ca="1" si="57"/>
        <v>6.0630616569669131</v>
      </c>
      <c r="AD65" s="6">
        <f t="shared" ca="1" si="58"/>
        <v>4.2617969028056208</v>
      </c>
      <c r="AE65" s="6" t="str">
        <f t="shared" ref="AE65:AE81" si="59">IF(Y65="",$D65*AD65,"")</f>
        <v/>
      </c>
      <c r="AF65" s="113"/>
      <c r="AG65" s="52"/>
      <c r="AH65" s="6" t="str">
        <f t="shared" si="39"/>
        <v/>
      </c>
      <c r="AI65" s="6" t="str">
        <f t="shared" si="52"/>
        <v/>
      </c>
      <c r="AJ65" s="14" t="str">
        <f t="shared" si="42"/>
        <v/>
      </c>
      <c r="AK65" s="56">
        <f t="shared" ca="1" si="18"/>
        <v>87.361677364867717</v>
      </c>
      <c r="AL65" s="49">
        <f t="shared" ca="1" si="19"/>
        <v>6.0694952914774269</v>
      </c>
      <c r="AM65" s="65"/>
      <c r="AN65" s="61"/>
      <c r="AO65" s="61"/>
      <c r="AP65" s="61"/>
      <c r="AQ65" s="62"/>
    </row>
    <row r="66" spans="1:43" x14ac:dyDescent="0.3">
      <c r="A66" t="str">
        <f t="shared" si="1"/>
        <v/>
      </c>
      <c r="B66" s="1" t="s">
        <v>15</v>
      </c>
      <c r="C66" s="1"/>
      <c r="D66">
        <v>1.2170000000000001</v>
      </c>
      <c r="E66">
        <v>310.95</v>
      </c>
      <c r="F66">
        <v>68.75</v>
      </c>
      <c r="G66" s="48"/>
      <c r="H66" s="48"/>
      <c r="I66" s="48"/>
      <c r="J66" s="48"/>
      <c r="K66" s="48"/>
      <c r="L66" s="23">
        <f t="shared" si="53"/>
        <v>72.269999999999982</v>
      </c>
      <c r="M66" s="6">
        <f t="shared" si="40"/>
        <v>0.441087092591265</v>
      </c>
      <c r="N66" s="6">
        <f t="shared" si="51"/>
        <v>1.1342535769171658</v>
      </c>
      <c r="O66" s="23">
        <f t="shared" si="54"/>
        <v>-0.59588568681931187</v>
      </c>
      <c r="P66" s="23" t="str">
        <f t="shared" si="50"/>
        <v/>
      </c>
      <c r="Q66" s="23"/>
      <c r="R66" s="6"/>
      <c r="S66" s="6"/>
      <c r="T66" s="6" t="str">
        <f t="shared" si="35"/>
        <v/>
      </c>
      <c r="U66" s="6" t="str">
        <f t="shared" si="55"/>
        <v/>
      </c>
      <c r="V66" s="6"/>
      <c r="W66" s="49"/>
      <c r="X66" s="8"/>
      <c r="Y66" s="53" t="str">
        <f t="shared" si="43"/>
        <v>1.31</v>
      </c>
      <c r="Z66" s="6">
        <f t="shared" si="56"/>
        <v>1.5625447965071237</v>
      </c>
      <c r="AA66" s="54">
        <f t="shared" ca="1" si="10"/>
        <v>6.1102498012666615</v>
      </c>
      <c r="AB66" s="55">
        <f t="shared" si="41"/>
        <v>0.441087092591265</v>
      </c>
      <c r="AC66" s="6">
        <f t="shared" ca="1" si="57"/>
        <v>5.6819585816767031</v>
      </c>
      <c r="AD66" s="6">
        <f t="shared" ca="1" si="58"/>
        <v>2.7477787876427238</v>
      </c>
      <c r="AE66" s="6" t="str">
        <f t="shared" si="59"/>
        <v/>
      </c>
      <c r="AF66" s="113"/>
      <c r="AG66" s="52"/>
      <c r="AH66" s="6" t="str">
        <f t="shared" si="39"/>
        <v/>
      </c>
      <c r="AI66" s="6" t="str">
        <f t="shared" si="52"/>
        <v/>
      </c>
      <c r="AJ66" s="14" t="str">
        <f t="shared" si="42"/>
        <v/>
      </c>
      <c r="AK66" s="56">
        <f t="shared" ca="1" si="18"/>
        <v>85.561064976072785</v>
      </c>
      <c r="AL66" s="49">
        <f t="shared" ca="1" si="19"/>
        <v>5.6990535308189676</v>
      </c>
      <c r="AM66" s="65"/>
      <c r="AN66" s="61"/>
      <c r="AO66" s="61"/>
      <c r="AP66" s="61"/>
      <c r="AQ66" s="62"/>
    </row>
    <row r="67" spans="1:43" x14ac:dyDescent="0.3">
      <c r="A67" t="str">
        <f t="shared" si="1"/>
        <v/>
      </c>
      <c r="B67" s="1" t="s">
        <v>15</v>
      </c>
      <c r="C67" s="1"/>
      <c r="D67">
        <v>1.0089999999999999</v>
      </c>
      <c r="E67">
        <v>319.91000000000003</v>
      </c>
      <c r="F67">
        <v>39.72</v>
      </c>
      <c r="G67" s="48"/>
      <c r="H67" s="48"/>
      <c r="I67" s="48"/>
      <c r="J67" s="48"/>
      <c r="K67" s="48"/>
      <c r="L67" s="23">
        <f t="shared" si="53"/>
        <v>81.230000000000018</v>
      </c>
      <c r="M67" s="6">
        <f t="shared" si="40"/>
        <v>0.77609912497080302</v>
      </c>
      <c r="N67" s="6">
        <f t="shared" si="51"/>
        <v>0.6447876768514994</v>
      </c>
      <c r="O67" s="23">
        <f t="shared" si="54"/>
        <v>-0.66541674021142661</v>
      </c>
      <c r="P67" s="23" t="str">
        <f t="shared" si="50"/>
        <v/>
      </c>
      <c r="Q67" s="23"/>
      <c r="R67" s="6"/>
      <c r="S67" s="6"/>
      <c r="T67" s="6" t="str">
        <f t="shared" si="35"/>
        <v/>
      </c>
      <c r="U67" s="6" t="str">
        <f t="shared" si="55"/>
        <v/>
      </c>
      <c r="V67" s="6"/>
      <c r="W67" s="49"/>
      <c r="X67" s="8"/>
      <c r="Y67" s="53" t="str">
        <f t="shared" si="43"/>
        <v>1.31</v>
      </c>
      <c r="Z67" s="6">
        <f t="shared" si="56"/>
        <v>1.0730788964414575</v>
      </c>
      <c r="AA67" s="54">
        <f t="shared" ca="1" si="10"/>
        <v>4.1962189681740565</v>
      </c>
      <c r="AB67" s="55">
        <f t="shared" si="41"/>
        <v>0.77609912497080302</v>
      </c>
      <c r="AC67" s="6">
        <f t="shared" ca="1" si="57"/>
        <v>3.7679277485840985</v>
      </c>
      <c r="AD67" s="6">
        <f t="shared" ca="1" si="58"/>
        <v>3.09354035472726</v>
      </c>
      <c r="AE67" s="6" t="str">
        <f t="shared" si="59"/>
        <v/>
      </c>
      <c r="AF67" s="113"/>
      <c r="AG67" s="52"/>
      <c r="AH67" s="6" t="str">
        <f t="shared" si="39"/>
        <v/>
      </c>
      <c r="AI67" s="6" t="str">
        <f t="shared" si="52"/>
        <v/>
      </c>
      <c r="AJ67" s="14" t="str">
        <f t="shared" si="42"/>
        <v/>
      </c>
      <c r="AK67" s="56">
        <f t="shared" ca="1" si="18"/>
        <v>78.36127064546028</v>
      </c>
      <c r="AL67" s="49">
        <f t="shared" ca="1" si="19"/>
        <v>3.8470260423254845</v>
      </c>
      <c r="AM67" s="65"/>
      <c r="AN67" s="61"/>
      <c r="AO67" s="61"/>
      <c r="AP67" s="61"/>
      <c r="AQ67" s="62"/>
    </row>
    <row r="68" spans="1:43" x14ac:dyDescent="0.3">
      <c r="A68" t="str">
        <f t="shared" si="1"/>
        <v/>
      </c>
      <c r="B68" s="1" t="s">
        <v>15</v>
      </c>
      <c r="C68" s="1"/>
      <c r="D68">
        <v>1.1759999999999999</v>
      </c>
      <c r="E68">
        <v>320.97000000000003</v>
      </c>
      <c r="F68">
        <v>5.61</v>
      </c>
      <c r="G68" s="48"/>
      <c r="H68" s="48"/>
      <c r="I68" s="48"/>
      <c r="J68" s="48"/>
      <c r="K68" s="48"/>
      <c r="L68" s="23">
        <f t="shared" si="53"/>
        <v>82.29000000000002</v>
      </c>
      <c r="M68" s="6">
        <f t="shared" si="40"/>
        <v>1.1703673755922768</v>
      </c>
      <c r="N68" s="6">
        <f t="shared" si="51"/>
        <v>0.11496175950831054</v>
      </c>
      <c r="O68" s="23">
        <f t="shared" si="54"/>
        <v>-0.31958460623424673</v>
      </c>
      <c r="P68" s="23" t="str">
        <f t="shared" si="50"/>
        <v/>
      </c>
      <c r="Q68" s="23"/>
      <c r="R68" s="6"/>
      <c r="S68" s="6"/>
      <c r="T68" s="6" t="str">
        <f t="shared" si="35"/>
        <v/>
      </c>
      <c r="U68" s="6" t="str">
        <f t="shared" si="55"/>
        <v/>
      </c>
      <c r="V68" s="6"/>
      <c r="W68" s="49"/>
      <c r="X68" s="8"/>
      <c r="Y68" s="53" t="str">
        <f t="shared" si="43"/>
        <v>1.31</v>
      </c>
      <c r="Z68" s="6">
        <f t="shared" si="56"/>
        <v>0.54325297909826864</v>
      </c>
      <c r="AA68" s="54">
        <f t="shared" ca="1" si="10"/>
        <v>2.1243623958768114</v>
      </c>
      <c r="AB68" s="55">
        <f t="shared" si="41"/>
        <v>1.1703673755922768</v>
      </c>
      <c r="AC68" s="6">
        <f t="shared" ca="1" si="57"/>
        <v>1.6960711762868534</v>
      </c>
      <c r="AD68" s="6">
        <f t="shared" ca="1" si="58"/>
        <v>1.5923038612443157</v>
      </c>
      <c r="AE68" s="6" t="str">
        <f t="shared" si="59"/>
        <v/>
      </c>
      <c r="AF68" s="113"/>
      <c r="AG68" s="52"/>
      <c r="AH68" s="6" t="str">
        <f t="shared" si="39"/>
        <v/>
      </c>
      <c r="AI68" s="6" t="str">
        <f t="shared" si="52"/>
        <v/>
      </c>
      <c r="AJ68" s="14" t="str">
        <f t="shared" si="42"/>
        <v/>
      </c>
      <c r="AK68" s="56">
        <f t="shared" ca="1" si="18"/>
        <v>55.392533367480759</v>
      </c>
      <c r="AL68" s="49">
        <f t="shared" ca="1" si="19"/>
        <v>2.0606836799668753</v>
      </c>
      <c r="AM68" s="65"/>
      <c r="AN68" s="61"/>
      <c r="AO68" s="61"/>
      <c r="AP68" s="61"/>
      <c r="AQ68" s="62"/>
    </row>
    <row r="69" spans="1:43" x14ac:dyDescent="0.3">
      <c r="A69" t="str">
        <f t="shared" si="1"/>
        <v/>
      </c>
      <c r="B69" s="1" t="s">
        <v>15</v>
      </c>
      <c r="C69" s="1"/>
      <c r="D69">
        <v>0.82799999999999996</v>
      </c>
      <c r="E69">
        <v>323.83999999999997</v>
      </c>
      <c r="F69">
        <v>-13.55</v>
      </c>
      <c r="G69" s="48"/>
      <c r="H69" s="48"/>
      <c r="I69" s="48"/>
      <c r="J69" s="48"/>
      <c r="K69" s="48"/>
      <c r="L69" s="23">
        <f t="shared" si="53"/>
        <v>85.159999999999968</v>
      </c>
      <c r="M69" s="6">
        <f t="shared" si="40"/>
        <v>0.80495330778763641</v>
      </c>
      <c r="N69" s="6">
        <f t="shared" si="51"/>
        <v>-0.19399528932874305</v>
      </c>
      <c r="O69" s="23">
        <f t="shared" si="54"/>
        <v>-0.24104555537464228</v>
      </c>
      <c r="P69" s="23" t="str">
        <f t="shared" si="50"/>
        <v/>
      </c>
      <c r="Q69" s="23"/>
      <c r="R69" s="6"/>
      <c r="S69" s="6"/>
      <c r="T69" s="6" t="str">
        <f t="shared" si="35"/>
        <v/>
      </c>
      <c r="U69" s="6" t="str">
        <f t="shared" si="55"/>
        <v/>
      </c>
      <c r="V69" s="6"/>
      <c r="W69" s="49"/>
      <c r="X69" s="8"/>
      <c r="Y69" s="53" t="str">
        <f t="shared" si="43"/>
        <v>1.31</v>
      </c>
      <c r="Z69" s="6" t="str">
        <f t="shared" si="56"/>
        <v/>
      </c>
      <c r="AA69" s="54" t="str">
        <f t="shared" ca="1" si="10"/>
        <v/>
      </c>
      <c r="AB69" s="55">
        <f t="shared" si="41"/>
        <v>0.80495330778763641</v>
      </c>
      <c r="AC69" s="6">
        <f t="shared" si="57"/>
        <v>-0.19399528932874305</v>
      </c>
      <c r="AD69" s="6">
        <f t="shared" si="58"/>
        <v>0.24104555537464228</v>
      </c>
      <c r="AE69" s="6" t="str">
        <f t="shared" si="59"/>
        <v/>
      </c>
      <c r="AF69" s="113"/>
      <c r="AG69" s="52"/>
      <c r="AH69" s="6" t="str">
        <f t="shared" si="39"/>
        <v/>
      </c>
      <c r="AI69" s="6" t="str">
        <f t="shared" si="52"/>
        <v/>
      </c>
      <c r="AJ69" s="14" t="str">
        <f t="shared" si="42"/>
        <v/>
      </c>
      <c r="AK69" s="56">
        <f t="shared" si="18"/>
        <v>-13.55</v>
      </c>
      <c r="AL69" s="49">
        <f t="shared" si="19"/>
        <v>0.82799999999999996</v>
      </c>
      <c r="AM69" s="65"/>
      <c r="AN69" s="61"/>
      <c r="AO69" s="61"/>
      <c r="AP69" s="61"/>
      <c r="AQ69" s="62"/>
    </row>
    <row r="70" spans="1:43" x14ac:dyDescent="0.3">
      <c r="A70" t="str">
        <f t="shared" si="1"/>
        <v/>
      </c>
      <c r="B70" s="1" t="s">
        <v>15</v>
      </c>
      <c r="C70" s="1"/>
      <c r="D70">
        <v>0.68500000000000005</v>
      </c>
      <c r="E70">
        <v>329.64</v>
      </c>
      <c r="F70">
        <v>-38.700000000000003</v>
      </c>
      <c r="G70" s="48"/>
      <c r="H70" s="48"/>
      <c r="I70" s="48"/>
      <c r="J70" s="48"/>
      <c r="K70" s="48"/>
      <c r="L70" s="23">
        <f t="shared" si="53"/>
        <v>90.95999999999998</v>
      </c>
      <c r="M70" s="6">
        <f t="shared" si="40"/>
        <v>0.53459482902675592</v>
      </c>
      <c r="N70" s="6">
        <f t="shared" si="51"/>
        <v>-0.42829121958995808</v>
      </c>
      <c r="O70" s="23">
        <f t="shared" si="54"/>
        <v>-0.48449469567671288</v>
      </c>
      <c r="P70" s="23" t="str">
        <f t="shared" si="50"/>
        <v/>
      </c>
      <c r="Q70" s="23"/>
      <c r="R70" s="6"/>
      <c r="S70" s="6"/>
      <c r="T70" s="6" t="str">
        <f t="shared" si="35"/>
        <v/>
      </c>
      <c r="U70" s="6" t="str">
        <f t="shared" si="55"/>
        <v/>
      </c>
      <c r="V70" s="6"/>
      <c r="W70" s="49"/>
      <c r="X70" s="8"/>
      <c r="Y70" s="53" t="str">
        <f t="shared" si="43"/>
        <v>1.31</v>
      </c>
      <c r="Z70" s="6" t="str">
        <f t="shared" si="56"/>
        <v/>
      </c>
      <c r="AA70" s="54" t="str">
        <f t="shared" ca="1" si="10"/>
        <v/>
      </c>
      <c r="AB70" s="55">
        <f t="shared" si="41"/>
        <v>0.53459482902675592</v>
      </c>
      <c r="AC70" s="6">
        <f t="shared" si="57"/>
        <v>-0.42829121958995808</v>
      </c>
      <c r="AD70" s="6">
        <f t="shared" si="58"/>
        <v>0.48449469567671288</v>
      </c>
      <c r="AE70" s="6" t="str">
        <f t="shared" si="59"/>
        <v/>
      </c>
      <c r="AF70" s="113"/>
      <c r="AG70" s="52"/>
      <c r="AH70" s="6" t="str">
        <f t="shared" si="39"/>
        <v/>
      </c>
      <c r="AI70" s="6" t="str">
        <f t="shared" si="52"/>
        <v/>
      </c>
      <c r="AJ70" s="14" t="str">
        <f t="shared" si="42"/>
        <v/>
      </c>
      <c r="AK70" s="56">
        <f t="shared" si="18"/>
        <v>-38.700000000000003</v>
      </c>
      <c r="AL70" s="49">
        <f t="shared" si="19"/>
        <v>0.68500000000000005</v>
      </c>
      <c r="AM70" s="65"/>
      <c r="AN70" s="61"/>
      <c r="AO70" s="61"/>
      <c r="AP70" s="61"/>
      <c r="AQ70" s="62"/>
    </row>
    <row r="71" spans="1:43" ht="15" thickBot="1" x14ac:dyDescent="0.35">
      <c r="A71">
        <f t="shared" si="1"/>
        <v>1</v>
      </c>
      <c r="B71" s="1" t="s">
        <v>15</v>
      </c>
      <c r="C71" s="1" t="s">
        <v>16</v>
      </c>
      <c r="D71">
        <v>6.11</v>
      </c>
      <c r="E71">
        <v>239.53</v>
      </c>
      <c r="F71">
        <v>0.74</v>
      </c>
      <c r="G71" s="34"/>
      <c r="H71" s="34"/>
      <c r="I71" s="34"/>
      <c r="J71" s="34"/>
      <c r="K71" s="34"/>
      <c r="L71" s="13"/>
      <c r="M71" s="4" t="str">
        <f t="shared" si="40"/>
        <v/>
      </c>
      <c r="N71" s="4" t="str">
        <f t="shared" si="51"/>
        <v/>
      </c>
      <c r="O71" s="13">
        <f>ABS(SUM($O$60:$O$70))/2</f>
        <v>3.1258832695277681</v>
      </c>
      <c r="P71" s="13">
        <f t="shared" si="50"/>
        <v>19.099146776814663</v>
      </c>
      <c r="Q71" s="13">
        <f>SQRT(((MAX($M$60:$M$70)-MIN($M$60:$M$70))^2)+((VLOOKUP(MAX($M$60:$M$70),$M$60:$N$70,2,FALSE)-VLOOKUP(MIN($M$60:$M$70),$M$60:$N$70,2,FALSE))^2))</f>
        <v>3.6630781417138167</v>
      </c>
      <c r="R71" s="13">
        <f>ABS(MIN($N$60:$N$70))+MAX($N$60:$N$70)</f>
        <v>1.660002453165307</v>
      </c>
      <c r="S71" s="12">
        <f>SQRT(ABS(((M61-M60)^2)-((N61-N60)^2))+ABS(((M62-M61)^2)-((N62-N61)^2))+ABS(((M63-M62)^2)-((N63-N62)^2))+ABS(((M64-M63)^2)-((N64-N63)^2))+ABS(((M65-M64)^2)-((N65-N64)^2))+ABS(((M66-M65)^2)-((N66-N65)^2))+ABS(((M67-M66)^2)-((N67-N66)^2))+ABS(((M68-M67)^2)-((N68-N67)^2))+ABS(((M69-M68)^2)-((N69-N68)^2))+ABS(((M70-M69)^2)-((N70-N69)^2)))</f>
        <v>2.0991639181006905</v>
      </c>
      <c r="T71" s="4">
        <f>IF(A71=1,S71/Q71,"")</f>
        <v>0.57306009778938827</v>
      </c>
      <c r="U71" s="4">
        <f>IF(A71=1,4*PI()*(O71/(S71^2)),"")</f>
        <v>8.9143547799365717</v>
      </c>
      <c r="V71" s="21">
        <f>IF($H$9=FALSE,(($F$3)*($Q71^2))/(2*$F$7*COS(RADIANS($F$8))),IF(G71&lt;&gt;"",(3*($F$3)*(I71^2))/(2*J71*(COS(RADIANS(K71)))),(($F$3)*($Q71^2))/(2*$J71*COS(RADIANS($K71)))))</f>
        <v>83.93190833922111</v>
      </c>
      <c r="W71" s="51" t="str">
        <f>IF(G71&lt;&gt;"",IF(V71&lt;H71,"STABLE","UNSTABLE"),IF(V71&lt;$F$6,"STABLE","UNSTABLE"))</f>
        <v>UNSTABLE</v>
      </c>
      <c r="X71" s="11"/>
      <c r="Y71" s="57" t="str">
        <f t="shared" si="43"/>
        <v/>
      </c>
      <c r="Z71" s="10"/>
      <c r="AA71" s="16" t="str">
        <f t="shared" ca="1" si="10"/>
        <v/>
      </c>
      <c r="AB71" s="15" t="str">
        <f>IF(A71=1,"",M71)</f>
        <v/>
      </c>
      <c r="AC71" s="10"/>
      <c r="AD71" s="4">
        <f ca="1">IF(W71="Stable",O71,ABS(SUM($AD$60:$AD$70)/2))</f>
        <v>13.508659088149303</v>
      </c>
      <c r="AE71" s="4">
        <f t="shared" ca="1" si="59"/>
        <v>82.537907028592244</v>
      </c>
      <c r="AF71" s="13">
        <f ca="1">IF(W71="Stable",Q71,SQRT(((MAX(AB60:AB70)-MIN(AB60:AB70))^2)+((VLOOKUP(MAX(AB60:AB70),AB60:AC70,2,FALSE)-VLOOKUP(MIN(AB60:AB70),AB60:AC70,2,FALSE))^2)))</f>
        <v>3.6653320445705955</v>
      </c>
      <c r="AG71" s="12">
        <f ca="1">IF(W71="Stable",S71,SQRT(ABS(((AB61-AB60)^2)-((AC61-AC60)^2))+ABS(((AB62-AB61)^2)-((AC62-AC61)^2))+ABS(((AB63-AB62)^2)-((AC63-AC62)^2))+ABS(((AB64-AB63)^2)-((AC64-AC63)^2))+ABS(((AB65-AB64)^2)-((AC65-AC64)^2))+ABS(((AB66-AB65)^2)-((AC66-AC65)^2))+ABS(((AB67-AB66)^2)-((AC67-AC66)^2))+ABS(((AB68-AB67)^2)-((AC68-AC67)^2))+ABS(((AB69-AB68)^2)-((AC69-AC68)^2))+ABS(((AB70-AB69)^2)-((AC70-AC69)^2))))</f>
        <v>4.2611226031393041</v>
      </c>
      <c r="AH71" s="4">
        <f ca="1">IF(W71="Stable",T71,IF(A71=1,AG71/AF71,""))</f>
        <v>1.1625474994690439</v>
      </c>
      <c r="AI71" s="4">
        <f ca="1">IF(W71="Stable",U71,IF(A71=1,4*PI()*(AD71/(AG71^2)),""))</f>
        <v>9.3491912840406055</v>
      </c>
      <c r="AJ71" s="5">
        <f ca="1">IF(A71=1,(O71/AD71)*100,"")</f>
        <v>23.13984866395808</v>
      </c>
      <c r="AK71" s="56">
        <f t="shared" si="18"/>
        <v>0.74</v>
      </c>
      <c r="AL71" s="49">
        <f t="shared" si="19"/>
        <v>6.11</v>
      </c>
      <c r="AM71" s="65"/>
      <c r="AN71" s="61"/>
      <c r="AO71" s="61"/>
      <c r="AP71" s="61"/>
      <c r="AQ71" s="62"/>
    </row>
    <row r="72" spans="1:43" ht="15" thickTop="1" x14ac:dyDescent="0.3">
      <c r="A72" t="str">
        <f t="shared" si="1"/>
        <v/>
      </c>
      <c r="B72" s="1" t="s">
        <v>16</v>
      </c>
      <c r="C72" s="1"/>
      <c r="D72">
        <v>0.28699999999999998</v>
      </c>
      <c r="E72">
        <v>134.51</v>
      </c>
      <c r="F72">
        <v>-54.5</v>
      </c>
      <c r="G72" s="48"/>
      <c r="H72" s="48"/>
      <c r="I72" s="48"/>
      <c r="J72" s="48"/>
      <c r="K72" s="48"/>
      <c r="L72" s="23">
        <f t="shared" ref="L72:L80" si="60">IF(AND(B72&lt;&gt;"",C72&lt;&gt;""),"",IF(E72-$E$71&lt;0,(360-($E$71-E72)),E72-$E$71))</f>
        <v>254.98</v>
      </c>
      <c r="M72" s="6">
        <f t="shared" si="40"/>
        <v>-0.16666174828903971</v>
      </c>
      <c r="N72" s="6">
        <f t="shared" si="51"/>
        <v>-0.23365115376826359</v>
      </c>
      <c r="O72" s="23">
        <f t="shared" ref="O72:O80" si="61">IF(A73=1,M72*VLOOKUP(B73,$B$13:$N$1389,13,FALSE)-N72*VLOOKUP(B73,$B$13:$N$1389,12,FALSE),M72*N73-N72*M73)</f>
        <v>-8.5953281830705719E-2</v>
      </c>
      <c r="P72" s="23" t="str">
        <f t="shared" si="50"/>
        <v/>
      </c>
      <c r="Q72" s="23"/>
      <c r="R72" s="6"/>
      <c r="S72" s="6"/>
      <c r="T72" s="6" t="str">
        <f t="shared" si="35"/>
        <v/>
      </c>
      <c r="U72" s="6" t="str">
        <f t="shared" si="55"/>
        <v/>
      </c>
      <c r="V72" s="6"/>
      <c r="W72" s="49"/>
      <c r="X72" s="8"/>
      <c r="Y72" s="53" t="str">
        <f t="shared" si="43"/>
        <v>1.32</v>
      </c>
      <c r="Z72" s="6" t="str">
        <f t="shared" ref="Z72:Z80" si="62">IF(F72&lt;$R$8,"",(SQRT(((N72-MIN($N$72:$N$80))^2))))</f>
        <v/>
      </c>
      <c r="AA72" s="54" t="str">
        <f t="shared" ca="1" si="10"/>
        <v/>
      </c>
      <c r="AB72" s="55">
        <f t="shared" si="41"/>
        <v>-0.16666174828903971</v>
      </c>
      <c r="AC72" s="6">
        <f t="shared" ref="AC72:AC80" si="63">IF($W$81="STABLE",N72,IF(F72&lt;$R$8,N72,(AA72+MIN($N$72:$N$80))))</f>
        <v>-0.23365115376826359</v>
      </c>
      <c r="AD72" s="6">
        <f t="shared" ref="AD72:AD80" si="64">IF(A73=1,ABS(AB72*VLOOKUP(B73,$B$13:$AD$1389,28,FALSE)-AC72*VLOOKUP(B73,$B$13:$AD$1389,27,FALSE)),ABS(AB72*AC73-AC72*AB73))</f>
        <v>8.5953281830705719E-2</v>
      </c>
      <c r="AE72" s="6" t="str">
        <f t="shared" si="59"/>
        <v/>
      </c>
      <c r="AF72" s="113"/>
      <c r="AG72" s="52"/>
      <c r="AH72" s="6" t="str">
        <f t="shared" si="39"/>
        <v/>
      </c>
      <c r="AI72" s="6" t="str">
        <f t="shared" si="52"/>
        <v/>
      </c>
      <c r="AJ72" s="14" t="str">
        <f t="shared" si="42"/>
        <v/>
      </c>
      <c r="AK72" s="56">
        <f t="shared" si="18"/>
        <v>-54.5</v>
      </c>
      <c r="AL72" s="49">
        <f t="shared" si="19"/>
        <v>0.28699999999999998</v>
      </c>
      <c r="AM72" s="65"/>
      <c r="AN72" s="61"/>
      <c r="AO72" s="61"/>
      <c r="AP72" s="61"/>
      <c r="AQ72" s="62"/>
    </row>
    <row r="73" spans="1:43" x14ac:dyDescent="0.3">
      <c r="A73" t="str">
        <f t="shared" si="1"/>
        <v/>
      </c>
      <c r="B73" s="1" t="s">
        <v>16</v>
      </c>
      <c r="C73" s="1"/>
      <c r="D73">
        <v>0.71399999999999997</v>
      </c>
      <c r="E73">
        <v>144.31</v>
      </c>
      <c r="F73">
        <v>-29.7</v>
      </c>
      <c r="G73" s="48"/>
      <c r="H73" s="48"/>
      <c r="I73" s="48"/>
      <c r="J73" s="48"/>
      <c r="K73" s="48"/>
      <c r="L73" s="23">
        <f t="shared" si="60"/>
        <v>264.77999999999997</v>
      </c>
      <c r="M73" s="6">
        <f t="shared" si="40"/>
        <v>-0.62020290130886857</v>
      </c>
      <c r="N73" s="6">
        <f t="shared" si="51"/>
        <v>-0.35375748926073891</v>
      </c>
      <c r="O73" s="23">
        <f t="shared" si="61"/>
        <v>-0.24283646726804825</v>
      </c>
      <c r="P73" s="23" t="str">
        <f t="shared" si="50"/>
        <v/>
      </c>
      <c r="Q73" s="23"/>
      <c r="R73" s="6"/>
      <c r="S73" s="6"/>
      <c r="T73" s="6" t="str">
        <f t="shared" si="35"/>
        <v/>
      </c>
      <c r="U73" s="6" t="str">
        <f t="shared" si="55"/>
        <v/>
      </c>
      <c r="V73" s="6"/>
      <c r="W73" s="49"/>
      <c r="X73" s="8"/>
      <c r="Y73" s="53" t="str">
        <f t="shared" si="43"/>
        <v>1.32</v>
      </c>
      <c r="Z73" s="6" t="str">
        <f t="shared" si="62"/>
        <v/>
      </c>
      <c r="AA73" s="54" t="str">
        <f t="shared" ca="1" si="10"/>
        <v/>
      </c>
      <c r="AB73" s="55">
        <f t="shared" si="41"/>
        <v>-0.62020290130886857</v>
      </c>
      <c r="AC73" s="6">
        <f t="shared" si="63"/>
        <v>-0.35375748926073891</v>
      </c>
      <c r="AD73" s="6">
        <f t="shared" ca="1" si="64"/>
        <v>0.99338270952828611</v>
      </c>
      <c r="AE73" s="6" t="str">
        <f t="shared" si="59"/>
        <v/>
      </c>
      <c r="AF73" s="113"/>
      <c r="AG73" s="52"/>
      <c r="AH73" s="6" t="str">
        <f t="shared" si="39"/>
        <v/>
      </c>
      <c r="AI73" s="6" t="str">
        <f t="shared" si="52"/>
        <v/>
      </c>
      <c r="AJ73" s="14" t="str">
        <f t="shared" si="42"/>
        <v/>
      </c>
      <c r="AK73" s="56">
        <f t="shared" si="18"/>
        <v>-29.7</v>
      </c>
      <c r="AL73" s="49">
        <f t="shared" si="19"/>
        <v>0.71399999999999997</v>
      </c>
      <c r="AM73" s="65"/>
      <c r="AN73" s="61"/>
      <c r="AO73" s="61"/>
      <c r="AP73" s="61"/>
      <c r="AQ73" s="62"/>
    </row>
    <row r="74" spans="1:43" x14ac:dyDescent="0.3">
      <c r="A74" t="str">
        <f t="shared" si="1"/>
        <v/>
      </c>
      <c r="B74" s="1" t="s">
        <v>16</v>
      </c>
      <c r="C74" s="1"/>
      <c r="D74">
        <v>0.58099999999999996</v>
      </c>
      <c r="E74">
        <v>155.12</v>
      </c>
      <c r="F74">
        <v>6.13</v>
      </c>
      <c r="G74" s="48"/>
      <c r="H74" s="48"/>
      <c r="I74" s="48"/>
      <c r="J74" s="48"/>
      <c r="K74" s="48"/>
      <c r="L74" s="23">
        <f t="shared" si="60"/>
        <v>275.59000000000003</v>
      </c>
      <c r="M74" s="6">
        <f t="shared" si="40"/>
        <v>-0.57767793966401526</v>
      </c>
      <c r="N74" s="6">
        <f t="shared" si="51"/>
        <v>6.204190539899912E-2</v>
      </c>
      <c r="O74" s="23">
        <f t="shared" si="61"/>
        <v>-0.31308919391351175</v>
      </c>
      <c r="P74" s="23" t="str">
        <f t="shared" si="50"/>
        <v/>
      </c>
      <c r="Q74" s="23"/>
      <c r="R74" s="6"/>
      <c r="S74" s="6"/>
      <c r="T74" s="6" t="str">
        <f t="shared" si="35"/>
        <v/>
      </c>
      <c r="U74" s="6" t="str">
        <f t="shared" si="55"/>
        <v/>
      </c>
      <c r="V74" s="6"/>
      <c r="W74" s="49"/>
      <c r="X74" s="8"/>
      <c r="Y74" s="53" t="str">
        <f t="shared" si="43"/>
        <v>1.32</v>
      </c>
      <c r="Z74" s="6">
        <f t="shared" si="62"/>
        <v>0.41579939465973803</v>
      </c>
      <c r="AA74" s="54">
        <f t="shared" ca="1" si="10"/>
        <v>1.625961811953005</v>
      </c>
      <c r="AB74" s="55">
        <f t="shared" si="41"/>
        <v>-0.57767793966401526</v>
      </c>
      <c r="AC74" s="6">
        <f t="shared" ca="1" si="63"/>
        <v>1.2722043226922661</v>
      </c>
      <c r="AD74" s="6">
        <f t="shared" ca="1" si="64"/>
        <v>1.3972696902855715</v>
      </c>
      <c r="AE74" s="6" t="str">
        <f t="shared" si="59"/>
        <v/>
      </c>
      <c r="AF74" s="113"/>
      <c r="AG74" s="52"/>
      <c r="AH74" s="6" t="str">
        <f t="shared" si="39"/>
        <v/>
      </c>
      <c r="AI74" s="6" t="str">
        <f t="shared" si="52"/>
        <v/>
      </c>
      <c r="AJ74" s="14" t="str">
        <f t="shared" si="42"/>
        <v/>
      </c>
      <c r="AK74" s="56">
        <f t="shared" ca="1" si="18"/>
        <v>65.578322862121368</v>
      </c>
      <c r="AL74" s="49">
        <f t="shared" ca="1" si="19"/>
        <v>1.3972171057682299</v>
      </c>
      <c r="AM74" s="65"/>
      <c r="AN74" s="61"/>
      <c r="AO74" s="61"/>
      <c r="AP74" s="61"/>
      <c r="AQ74" s="62"/>
    </row>
    <row r="75" spans="1:43" x14ac:dyDescent="0.3">
      <c r="A75" t="str">
        <f t="shared" si="1"/>
        <v/>
      </c>
      <c r="B75" s="1" t="s">
        <v>16</v>
      </c>
      <c r="C75" s="1"/>
      <c r="D75">
        <v>0.71499999999999997</v>
      </c>
      <c r="E75">
        <v>166.88</v>
      </c>
      <c r="F75">
        <v>55.04</v>
      </c>
      <c r="G75" s="48"/>
      <c r="H75" s="48"/>
      <c r="I75" s="48"/>
      <c r="J75" s="48"/>
      <c r="K75" s="48"/>
      <c r="L75" s="23">
        <f t="shared" si="60"/>
        <v>287.35000000000002</v>
      </c>
      <c r="M75" s="6">
        <f t="shared" si="40"/>
        <v>-0.40969816073651849</v>
      </c>
      <c r="N75" s="6">
        <f t="shared" si="51"/>
        <v>0.58597987771690063</v>
      </c>
      <c r="O75" s="23">
        <f t="shared" si="61"/>
        <v>-0.10522426804308579</v>
      </c>
      <c r="P75" s="23" t="str">
        <f t="shared" si="50"/>
        <v/>
      </c>
      <c r="Q75" s="23"/>
      <c r="R75" s="6"/>
      <c r="S75" s="6"/>
      <c r="T75" s="6" t="str">
        <f t="shared" si="35"/>
        <v/>
      </c>
      <c r="U75" s="6" t="str">
        <f t="shared" si="55"/>
        <v/>
      </c>
      <c r="V75" s="6"/>
      <c r="W75" s="49"/>
      <c r="X75" s="8"/>
      <c r="Y75" s="53" t="str">
        <f t="shared" si="43"/>
        <v>1.32</v>
      </c>
      <c r="Z75" s="6">
        <f t="shared" si="62"/>
        <v>0.93973736697763954</v>
      </c>
      <c r="AA75" s="54">
        <f t="shared" ca="1" si="10"/>
        <v>3.6747938828080824</v>
      </c>
      <c r="AB75" s="55">
        <f t="shared" si="41"/>
        <v>-0.40969816073651849</v>
      </c>
      <c r="AC75" s="6">
        <f t="shared" ca="1" si="63"/>
        <v>3.3210363935473435</v>
      </c>
      <c r="AD75" s="6">
        <f t="shared" ca="1" si="64"/>
        <v>0.72162616976783545</v>
      </c>
      <c r="AE75" s="6" t="str">
        <f t="shared" si="59"/>
        <v/>
      </c>
      <c r="AF75" s="113"/>
      <c r="AG75" s="52"/>
      <c r="AH75" s="6" t="str">
        <f t="shared" si="39"/>
        <v/>
      </c>
      <c r="AI75" s="6" t="str">
        <f t="shared" si="52"/>
        <v/>
      </c>
      <c r="AJ75" s="14" t="str">
        <f t="shared" si="42"/>
        <v/>
      </c>
      <c r="AK75" s="56">
        <f t="shared" ca="1" si="18"/>
        <v>82.967264914263623</v>
      </c>
      <c r="AL75" s="49">
        <f t="shared" ca="1" si="19"/>
        <v>3.3462120838609186</v>
      </c>
      <c r="AM75" s="65"/>
      <c r="AN75" s="61"/>
      <c r="AO75" s="61"/>
      <c r="AP75" s="61"/>
      <c r="AQ75" s="62"/>
    </row>
    <row r="76" spans="1:43" x14ac:dyDescent="0.3">
      <c r="A76" t="str">
        <f t="shared" si="1"/>
        <v/>
      </c>
      <c r="B76" s="1" t="s">
        <v>16</v>
      </c>
      <c r="C76" s="1"/>
      <c r="D76">
        <v>0.42599999999999999</v>
      </c>
      <c r="E76">
        <v>220.89</v>
      </c>
      <c r="F76">
        <v>75.25</v>
      </c>
      <c r="G76" s="48"/>
      <c r="H76" s="48"/>
      <c r="I76" s="48"/>
      <c r="J76" s="48"/>
      <c r="K76" s="48"/>
      <c r="L76" s="23">
        <f t="shared" si="60"/>
        <v>341.36</v>
      </c>
      <c r="M76" s="6">
        <f t="shared" si="40"/>
        <v>-0.10846042993555476</v>
      </c>
      <c r="N76" s="6">
        <f t="shared" si="51"/>
        <v>0.41196156997733974</v>
      </c>
      <c r="O76" s="23">
        <f t="shared" si="61"/>
        <v>-0.23234043051263881</v>
      </c>
      <c r="P76" s="23" t="str">
        <f t="shared" si="50"/>
        <v/>
      </c>
      <c r="Q76" s="23"/>
      <c r="R76" s="6"/>
      <c r="S76" s="6"/>
      <c r="T76" s="6" t="str">
        <f t="shared" si="35"/>
        <v/>
      </c>
      <c r="U76" s="6" t="str">
        <f t="shared" si="55"/>
        <v/>
      </c>
      <c r="V76" s="6"/>
      <c r="W76" s="49"/>
      <c r="X76" s="8"/>
      <c r="Y76" s="53" t="str">
        <f t="shared" si="43"/>
        <v>1.32</v>
      </c>
      <c r="Z76" s="6">
        <f t="shared" si="62"/>
        <v>0.7657190592380787</v>
      </c>
      <c r="AA76" s="54">
        <f t="shared" ca="1" si="10"/>
        <v>2.9943043809011431</v>
      </c>
      <c r="AB76" s="55">
        <f t="shared" ref="AB76:AB80" si="65">IF(A76=1,"",M76)</f>
        <v>-0.10846042993555476</v>
      </c>
      <c r="AC76" s="6">
        <f t="shared" ca="1" si="63"/>
        <v>2.6405468916404042</v>
      </c>
      <c r="AD76" s="6">
        <f t="shared" ca="1" si="64"/>
        <v>1.3996022488319857</v>
      </c>
      <c r="AE76" s="6" t="str">
        <f t="shared" si="59"/>
        <v/>
      </c>
      <c r="AF76" s="113"/>
      <c r="AG76" s="52"/>
      <c r="AH76" s="6" t="str">
        <f t="shared" si="39"/>
        <v/>
      </c>
      <c r="AI76" s="6" t="str">
        <f t="shared" si="52"/>
        <v/>
      </c>
      <c r="AJ76" s="14" t="str">
        <f t="shared" ref="AJ76:AJ80" si="66">IF(A76=1,(O76/AD76)*100,"")</f>
        <v/>
      </c>
      <c r="AK76" s="56">
        <f t="shared" ca="1" si="18"/>
        <v>87.647898777913895</v>
      </c>
      <c r="AL76" s="49">
        <f t="shared" ca="1" si="19"/>
        <v>2.6427734582846116</v>
      </c>
      <c r="AM76" s="65"/>
      <c r="AN76" s="61"/>
      <c r="AO76" s="61"/>
      <c r="AP76" s="61"/>
      <c r="AQ76" s="62"/>
    </row>
    <row r="77" spans="1:43" x14ac:dyDescent="0.3">
      <c r="A77" t="str">
        <f t="shared" ref="A77:A140" si="67">IF(C77&lt;&gt;"",1,"")</f>
        <v/>
      </c>
      <c r="B77" s="1" t="s">
        <v>16</v>
      </c>
      <c r="C77" s="1"/>
      <c r="D77">
        <v>0.82899999999999996</v>
      </c>
      <c r="E77">
        <v>304.16000000000003</v>
      </c>
      <c r="F77">
        <v>63.61</v>
      </c>
      <c r="G77" s="48"/>
      <c r="H77" s="48"/>
      <c r="I77" s="48"/>
      <c r="J77" s="48"/>
      <c r="K77" s="48"/>
      <c r="L77" s="23">
        <f t="shared" si="60"/>
        <v>64.630000000000024</v>
      </c>
      <c r="M77" s="6">
        <f t="shared" si="40"/>
        <v>0.36847295937128882</v>
      </c>
      <c r="N77" s="6">
        <f t="shared" si="51"/>
        <v>0.74260937121219017</v>
      </c>
      <c r="O77" s="23">
        <f t="shared" si="61"/>
        <v>-0.23116067406213678</v>
      </c>
      <c r="P77" s="23" t="str">
        <f t="shared" si="50"/>
        <v/>
      </c>
      <c r="Q77" s="23"/>
      <c r="R77" s="6"/>
      <c r="S77" s="6"/>
      <c r="T77" s="6" t="str">
        <f t="shared" si="35"/>
        <v/>
      </c>
      <c r="U77" s="6" t="str">
        <f t="shared" si="55"/>
        <v/>
      </c>
      <c r="V77" s="6"/>
      <c r="W77" s="49"/>
      <c r="X77" s="8"/>
      <c r="Y77" s="53" t="str">
        <f t="shared" si="43"/>
        <v>1.32</v>
      </c>
      <c r="Z77" s="6">
        <f t="shared" si="62"/>
        <v>1.0963668604729291</v>
      </c>
      <c r="AA77" s="54">
        <f t="shared" ref="AA77:AA140" ca="1" si="68">IF(Z77="","",IF($K$9=TRUE,(Z77*($F$3/($F$3-(RANDBETWEEN($N$8,$M$8)/100)))),Z77*($F$3/($F$3-$F$4))))</f>
        <v>4.2872853349836921</v>
      </c>
      <c r="AB77" s="55">
        <f t="shared" si="65"/>
        <v>0.36847295937128882</v>
      </c>
      <c r="AC77" s="6">
        <f t="shared" ca="1" si="63"/>
        <v>3.9335278457229532</v>
      </c>
      <c r="AD77" s="6">
        <f t="shared" ca="1" si="64"/>
        <v>1.0468895264882603</v>
      </c>
      <c r="AE77" s="6" t="str">
        <f t="shared" si="59"/>
        <v/>
      </c>
      <c r="AF77" s="113"/>
      <c r="AG77" s="52"/>
      <c r="AH77" s="6" t="str">
        <f t="shared" si="39"/>
        <v/>
      </c>
      <c r="AI77" s="6" t="str">
        <f t="shared" si="52"/>
        <v/>
      </c>
      <c r="AJ77" s="14" t="str">
        <f t="shared" si="66"/>
        <v/>
      </c>
      <c r="AK77" s="56">
        <f t="shared" ca="1" si="18"/>
        <v>84.648438508117721</v>
      </c>
      <c r="AL77" s="49">
        <f t="shared" ca="1" si="19"/>
        <v>3.9507484904592056</v>
      </c>
      <c r="AM77" s="65"/>
      <c r="AN77" s="61"/>
      <c r="AO77" s="61"/>
      <c r="AP77" s="61"/>
      <c r="AQ77" s="62"/>
    </row>
    <row r="78" spans="1:43" x14ac:dyDescent="0.3">
      <c r="A78" t="str">
        <f t="shared" si="67"/>
        <v/>
      </c>
      <c r="B78" s="1" t="s">
        <v>16</v>
      </c>
      <c r="C78" s="1"/>
      <c r="D78">
        <v>0.64300000000000002</v>
      </c>
      <c r="E78">
        <v>307.95</v>
      </c>
      <c r="F78">
        <v>37.909999999999997</v>
      </c>
      <c r="G78" s="48"/>
      <c r="H78" s="48"/>
      <c r="I78" s="48"/>
      <c r="J78" s="48"/>
      <c r="K78" s="48"/>
      <c r="L78" s="23">
        <f t="shared" si="60"/>
        <v>68.419999999999987</v>
      </c>
      <c r="M78" s="6">
        <f t="shared" si="40"/>
        <v>0.50731212086677879</v>
      </c>
      <c r="N78" s="6">
        <f t="shared" si="51"/>
        <v>0.39507393234893501</v>
      </c>
      <c r="O78" s="23">
        <f t="shared" si="61"/>
        <v>-0.19797945662255534</v>
      </c>
      <c r="P78" s="23" t="str">
        <f t="shared" si="50"/>
        <v/>
      </c>
      <c r="Q78" s="23"/>
      <c r="R78" s="6"/>
      <c r="S78" s="6"/>
      <c r="T78" s="6" t="str">
        <f t="shared" si="35"/>
        <v/>
      </c>
      <c r="U78" s="6" t="str">
        <f t="shared" si="55"/>
        <v/>
      </c>
      <c r="V78" s="6"/>
      <c r="W78" s="49"/>
      <c r="X78" s="8"/>
      <c r="Y78" s="53" t="str">
        <f t="shared" si="43"/>
        <v>1.32</v>
      </c>
      <c r="Z78" s="6">
        <f t="shared" si="62"/>
        <v>0.74883142160967386</v>
      </c>
      <c r="AA78" s="54">
        <f t="shared" ca="1" si="68"/>
        <v>2.9282661561452912</v>
      </c>
      <c r="AB78" s="55">
        <f t="shared" si="65"/>
        <v>0.50731212086677879</v>
      </c>
      <c r="AC78" s="6">
        <f t="shared" ca="1" si="63"/>
        <v>2.5745086668845523</v>
      </c>
      <c r="AD78" s="6">
        <f t="shared" ca="1" si="64"/>
        <v>0.82466754118591878</v>
      </c>
      <c r="AE78" s="6" t="str">
        <f t="shared" si="59"/>
        <v/>
      </c>
      <c r="AF78" s="113"/>
      <c r="AG78" s="52"/>
      <c r="AH78" s="6" t="str">
        <f t="shared" si="39"/>
        <v/>
      </c>
      <c r="AI78" s="6" t="str">
        <f t="shared" si="52"/>
        <v/>
      </c>
      <c r="AJ78" s="14" t="str">
        <f t="shared" si="66"/>
        <v/>
      </c>
      <c r="AK78" s="56">
        <f t="shared" ref="AK78:AK141" ca="1" si="69">IF(A78=1,F78,IF(Z78="",F78,ABS(DEGREES(ATAN(AC78/AB78)))))</f>
        <v>78.852569879025452</v>
      </c>
      <c r="AL78" s="49">
        <f t="shared" ref="AL78:AL141" ca="1" si="70">IF(A78=1,D78,SQRT(((AB78-0)^2)+((AC78-0)^2)))</f>
        <v>2.6240160944327351</v>
      </c>
      <c r="AM78" s="65"/>
      <c r="AN78" s="61"/>
      <c r="AO78" s="61"/>
      <c r="AP78" s="61"/>
      <c r="AQ78" s="62"/>
    </row>
    <row r="79" spans="1:43" x14ac:dyDescent="0.3">
      <c r="A79" t="str">
        <f t="shared" si="67"/>
        <v/>
      </c>
      <c r="B79" s="1" t="s">
        <v>16</v>
      </c>
      <c r="C79" s="1"/>
      <c r="D79">
        <v>0.55800000000000005</v>
      </c>
      <c r="E79">
        <v>312.08999999999997</v>
      </c>
      <c r="F79">
        <v>4.42</v>
      </c>
      <c r="G79" s="48"/>
      <c r="H79" s="48"/>
      <c r="I79" s="48"/>
      <c r="J79" s="48"/>
      <c r="K79" s="48"/>
      <c r="L79" s="23">
        <f t="shared" si="60"/>
        <v>72.559999999999974</v>
      </c>
      <c r="M79" s="6">
        <f t="shared" si="40"/>
        <v>0.55634045861183434</v>
      </c>
      <c r="N79" s="6">
        <f t="shared" si="51"/>
        <v>4.3003419766035805E-2</v>
      </c>
      <c r="O79" s="23">
        <f t="shared" si="61"/>
        <v>-0.11840710450902696</v>
      </c>
      <c r="P79" s="23" t="str">
        <f t="shared" si="50"/>
        <v/>
      </c>
      <c r="Q79" s="23"/>
      <c r="R79" s="6"/>
      <c r="S79" s="6"/>
      <c r="T79" s="6" t="str">
        <f t="shared" si="35"/>
        <v/>
      </c>
      <c r="U79" s="6" t="str">
        <f t="shared" si="55"/>
        <v/>
      </c>
      <c r="V79" s="6"/>
      <c r="W79" s="49"/>
      <c r="X79" s="8"/>
      <c r="Y79" s="53" t="str">
        <f t="shared" si="43"/>
        <v>1.32</v>
      </c>
      <c r="Z79" s="6">
        <f t="shared" si="62"/>
        <v>0.39676090902677474</v>
      </c>
      <c r="AA79" s="54">
        <f t="shared" ca="1" si="68"/>
        <v>1.5515128084330592</v>
      </c>
      <c r="AB79" s="55">
        <f t="shared" si="65"/>
        <v>0.55634045861183434</v>
      </c>
      <c r="AC79" s="6">
        <f t="shared" ca="1" si="63"/>
        <v>1.1977553191723203</v>
      </c>
      <c r="AD79" s="6">
        <f t="shared" ca="1" si="64"/>
        <v>0.80309502109951303</v>
      </c>
      <c r="AE79" s="6" t="str">
        <f t="shared" si="59"/>
        <v/>
      </c>
      <c r="AF79" s="113"/>
      <c r="AG79" s="52"/>
      <c r="AH79" s="6" t="str">
        <f t="shared" si="39"/>
        <v/>
      </c>
      <c r="AI79" s="6" t="str">
        <f t="shared" si="52"/>
        <v/>
      </c>
      <c r="AJ79" s="14" t="str">
        <f t="shared" si="66"/>
        <v/>
      </c>
      <c r="AK79" s="56">
        <f t="shared" ca="1" si="69"/>
        <v>65.085796062698918</v>
      </c>
      <c r="AL79" s="49">
        <f t="shared" ca="1" si="70"/>
        <v>1.3206560909237548</v>
      </c>
      <c r="AM79" s="65"/>
      <c r="AN79" s="61"/>
      <c r="AO79" s="61"/>
      <c r="AP79" s="61"/>
      <c r="AQ79" s="62"/>
    </row>
    <row r="80" spans="1:43" x14ac:dyDescent="0.3">
      <c r="A80" t="str">
        <f t="shared" si="67"/>
        <v/>
      </c>
      <c r="B80" s="1" t="s">
        <v>16</v>
      </c>
      <c r="C80" s="1"/>
      <c r="D80">
        <v>0.61599999999999999</v>
      </c>
      <c r="E80">
        <v>318.62</v>
      </c>
      <c r="F80">
        <v>-15.73</v>
      </c>
      <c r="G80" s="48"/>
      <c r="H80" s="48"/>
      <c r="I80" s="48"/>
      <c r="J80" s="48"/>
      <c r="K80" s="48"/>
      <c r="L80" s="23">
        <f t="shared" si="60"/>
        <v>79.09</v>
      </c>
      <c r="M80" s="6">
        <f t="shared" si="40"/>
        <v>0.59293075589875044</v>
      </c>
      <c r="N80" s="6">
        <f t="shared" si="51"/>
        <v>-0.16700035541679684</v>
      </c>
      <c r="O80" s="23">
        <f t="shared" si="61"/>
        <v>-0.16637152641908606</v>
      </c>
      <c r="P80" s="23" t="str">
        <f t="shared" si="50"/>
        <v/>
      </c>
      <c r="Q80" s="23"/>
      <c r="R80" s="6"/>
      <c r="S80" s="6"/>
      <c r="T80" s="6" t="str">
        <f t="shared" si="35"/>
        <v/>
      </c>
      <c r="U80" s="6" t="str">
        <f t="shared" si="55"/>
        <v/>
      </c>
      <c r="V80" s="6"/>
      <c r="W80" s="49"/>
      <c r="X80" s="8"/>
      <c r="Y80" s="53" t="str">
        <f t="shared" si="43"/>
        <v>1.32</v>
      </c>
      <c r="Z80" s="6" t="str">
        <f t="shared" si="62"/>
        <v/>
      </c>
      <c r="AA80" s="54" t="str">
        <f t="shared" ca="1" si="68"/>
        <v/>
      </c>
      <c r="AB80" s="55">
        <f t="shared" si="65"/>
        <v>0.59293075589875044</v>
      </c>
      <c r="AC80" s="6">
        <f t="shared" si="63"/>
        <v>-0.16700035541679684</v>
      </c>
      <c r="AD80" s="6">
        <f t="shared" si="64"/>
        <v>0.16637152641908606</v>
      </c>
      <c r="AE80" s="6" t="str">
        <f t="shared" si="59"/>
        <v/>
      </c>
      <c r="AF80" s="113"/>
      <c r="AG80" s="52"/>
      <c r="AH80" s="6" t="str">
        <f t="shared" si="39"/>
        <v/>
      </c>
      <c r="AI80" s="6" t="str">
        <f t="shared" si="52"/>
        <v/>
      </c>
      <c r="AJ80" s="14" t="str">
        <f t="shared" si="66"/>
        <v/>
      </c>
      <c r="AK80" s="56">
        <f t="shared" si="69"/>
        <v>-15.73</v>
      </c>
      <c r="AL80" s="49">
        <f t="shared" si="70"/>
        <v>0.6160000000000001</v>
      </c>
      <c r="AM80" s="65"/>
      <c r="AN80" s="61"/>
      <c r="AO80" s="61"/>
      <c r="AP80" s="61"/>
      <c r="AQ80" s="62"/>
    </row>
    <row r="81" spans="1:43" ht="15" thickBot="1" x14ac:dyDescent="0.35">
      <c r="A81">
        <f t="shared" si="67"/>
        <v>1</v>
      </c>
      <c r="B81" s="1" t="s">
        <v>16</v>
      </c>
      <c r="C81" s="1" t="s">
        <v>86</v>
      </c>
      <c r="D81">
        <v>3.71</v>
      </c>
      <c r="E81">
        <v>231.07</v>
      </c>
      <c r="F81">
        <v>-10.92</v>
      </c>
      <c r="G81" s="34"/>
      <c r="H81" s="34"/>
      <c r="I81" s="34"/>
      <c r="J81" s="34"/>
      <c r="K81" s="34"/>
      <c r="L81" s="13"/>
      <c r="M81" s="4" t="str">
        <f t="shared" si="40"/>
        <v/>
      </c>
      <c r="N81" s="4" t="str">
        <f t="shared" si="51"/>
        <v/>
      </c>
      <c r="O81" s="13">
        <f>ABS(SUM(O72:O80))/2</f>
        <v>0.84668120159039773</v>
      </c>
      <c r="P81" s="13">
        <f t="shared" si="50"/>
        <v>3.1411872579003757</v>
      </c>
      <c r="Q81" s="13">
        <f>SQRT(((MAX(M72:M80)-MIN(M72:M80))^2)+((VLOOKUP(MAX(M72:M80),M72:N80,2,FALSE)-VLOOKUP(MIN(M72:M80),M72:N80,2,FALSE))^2))</f>
        <v>1.2274247420072388</v>
      </c>
      <c r="R81" s="13">
        <f>ABS(MIN(N72:N80))+MAX(N72:N80)</f>
        <v>1.0963668604729291</v>
      </c>
      <c r="S81" s="12">
        <f>SQRT(ABS(((M73-M72)^2)-((N73-N72)^2))+ABS(((M74-M73)^2)-((N74-N73)^2))+ABS(((M75-M74)^2)-((N75-N74)^2))+ABS(((M76-M75)^2)-((N76-N75)^2))+ABS(((M77-M76)^2)-((N77-N76)^2))+ABS(((M78-M77)^2)-((N78-N77)^2))+ABS(((M79-M78)^2)-((N79-N78)^2))+ABS(((M80-M79)^2)-((N80-N79)^2)))</f>
        <v>1.0261895844192173</v>
      </c>
      <c r="T81" s="4">
        <f>IF(A81=1,S81/Q81,"")</f>
        <v>0.83605091970124656</v>
      </c>
      <c r="U81" s="4">
        <f>IF(A81=1,4*PI()*(O81/(S81^2)),"")</f>
        <v>10.103563534206218</v>
      </c>
      <c r="V81" s="21">
        <f>IF($H$9=FALSE,(($F$3)*($Q81^2))/(2*$F$7*COS(RADIANS($F$8))),IF(G81&lt;&gt;"",(3*($F$3)*(I81^2))/(2*J81*(COS(RADIANS(K81)))),(($F$3)*($Q81^2))/(2*$J81*COS(RADIANS($K81)))))</f>
        <v>9.4237656592144354</v>
      </c>
      <c r="W81" s="51" t="str">
        <f>IF(G81&lt;&gt;"",IF(V81&lt;H81,"STABLE","UNSTABLE"),IF(V81&lt;$F$6,"STABLE","UNSTABLE"))</f>
        <v>UNSTABLE</v>
      </c>
      <c r="X81" s="11"/>
      <c r="Y81" s="57" t="str">
        <f t="shared" si="43"/>
        <v/>
      </c>
      <c r="Z81" s="10"/>
      <c r="AA81" s="16" t="str">
        <f t="shared" ca="1" si="68"/>
        <v/>
      </c>
      <c r="AB81" s="15" t="str">
        <f>IF(A81=1,"",M81)</f>
        <v/>
      </c>
      <c r="AC81" s="10"/>
      <c r="AD81" s="4">
        <f ca="1">IF(W81="Stable",O81,ABS(SUM(AD72:AD80)/2))</f>
        <v>3.7194288577185812</v>
      </c>
      <c r="AE81" s="4">
        <f t="shared" ca="1" si="59"/>
        <v>13.799081062135937</v>
      </c>
      <c r="AF81" s="13">
        <f>IF(W81="Stable",Q81,SQRT(((MAX(AB72:AB80)-MIN(AB72:AB80))^2)+((VLOOKUP(MAX(AB72:AB80),AB72:AC80,2,FALSE)-VLOOKUP(MIN(AB72:AB80),AB72:AC80,2,FALSE))^2)))</f>
        <v>1.2274247420072388</v>
      </c>
      <c r="AG81" s="12">
        <f ca="1">IF(W81="Stable",S81,SQRT(ABS(((AB73-AB72)^2)-((AC73-AC72)^2))+ABS(((AB74-AB73)^2)-((AC74-AC73)^2))+ABS(((AB75-AB74)^2)-((AC75-AC74)^2))+ABS(((AB76-AB75)^2)-((AC76-AC75)^2))+ABS(((AB77-AB76)^2)-((AC77-AC76)^2))+ABS(((AB78-AB77)^2)-((AC78-AC77)^2))+ABS(((AB79-AB78)^2)-((AC79-AC78)^2))+ABS(((AB80-AB79)^2)-((AC80-AC79)^2))))</f>
        <v>3.7949033237856962</v>
      </c>
      <c r="AH81" s="4">
        <f ca="1">IF(W81="Stable",T81,IF(A81=1,AG81/AF81,""))</f>
        <v>3.0917604916288344</v>
      </c>
      <c r="AI81" s="4">
        <f ca="1">IF(W81="Stable",U81,IF(A81=1,4*PI()*(AD81/(AG81^2)),""))</f>
        <v>3.2455229695056995</v>
      </c>
      <c r="AJ81" s="5">
        <f ca="1">IF(A81=1,(O81/AD81)*100,"")</f>
        <v>22.763742337304283</v>
      </c>
      <c r="AK81" s="56">
        <f t="shared" si="69"/>
        <v>-10.92</v>
      </c>
      <c r="AL81" s="49">
        <f t="shared" si="70"/>
        <v>3.71</v>
      </c>
      <c r="AM81" s="65"/>
      <c r="AN81" s="61"/>
      <c r="AO81" s="61"/>
      <c r="AP81" s="61"/>
      <c r="AQ81" s="62"/>
    </row>
    <row r="82" spans="1:43" ht="15" thickTop="1" x14ac:dyDescent="0.3">
      <c r="A82">
        <f t="shared" si="67"/>
        <v>1</v>
      </c>
      <c r="B82" s="1" t="s">
        <v>14</v>
      </c>
      <c r="C82" s="1" t="s">
        <v>17</v>
      </c>
      <c r="D82">
        <v>7.5119999999999996</v>
      </c>
      <c r="E82">
        <v>50.11</v>
      </c>
      <c r="F82">
        <v>-10.210000000000001</v>
      </c>
      <c r="G82" s="47"/>
      <c r="H82" s="47"/>
      <c r="I82" s="47"/>
      <c r="J82" s="47"/>
      <c r="K82" s="47"/>
      <c r="L82" s="23"/>
      <c r="M82" s="6"/>
      <c r="N82" s="6"/>
      <c r="O82" s="23"/>
      <c r="P82" s="23"/>
      <c r="Q82" s="23"/>
      <c r="R82" s="6"/>
      <c r="S82" s="6"/>
      <c r="T82" s="6"/>
      <c r="U82" s="6"/>
      <c r="V82" s="6"/>
      <c r="W82" s="49"/>
      <c r="X82" s="8"/>
      <c r="Y82" s="53"/>
      <c r="Z82" s="6"/>
      <c r="AA82" s="54" t="str">
        <f t="shared" ca="1" si="68"/>
        <v/>
      </c>
      <c r="AB82" s="55"/>
      <c r="AC82" s="52"/>
      <c r="AD82" s="6"/>
      <c r="AE82" s="6"/>
      <c r="AF82" s="113"/>
      <c r="AG82" s="52"/>
      <c r="AH82" s="6"/>
      <c r="AI82" s="6"/>
      <c r="AJ82" s="14"/>
      <c r="AK82" s="56">
        <f t="shared" si="69"/>
        <v>-10.210000000000001</v>
      </c>
      <c r="AL82" s="49">
        <f t="shared" si="70"/>
        <v>7.5119999999999996</v>
      </c>
      <c r="AM82" s="65"/>
      <c r="AN82" s="61"/>
      <c r="AO82" s="61"/>
      <c r="AP82" s="61"/>
      <c r="AQ82" s="62"/>
    </row>
    <row r="83" spans="1:43" x14ac:dyDescent="0.3">
      <c r="A83" t="str">
        <f t="shared" si="67"/>
        <v/>
      </c>
      <c r="B83" s="1" t="s">
        <v>17</v>
      </c>
      <c r="C83" s="1"/>
      <c r="D83">
        <v>0.92600000000000005</v>
      </c>
      <c r="E83">
        <v>317.47000000000003</v>
      </c>
      <c r="F83">
        <v>-52.96</v>
      </c>
      <c r="G83" s="47"/>
      <c r="H83" s="47"/>
      <c r="I83" s="47"/>
      <c r="J83" s="47"/>
      <c r="K83" s="47"/>
      <c r="L83" s="23">
        <f t="shared" ref="L83:L95" si="71">IF(AND(B83&lt;&gt;"",C83&lt;&gt;""),"",IF(E83-$E$82&lt;0,(360-($E$82-E83)),E83-$E$82))</f>
        <v>267.36</v>
      </c>
      <c r="M83" s="6">
        <f t="shared" ref="M83:M146" si="72">IF(AND(B83&lt;&gt;"",C83&lt;&gt;""),"",IF(L83&gt;180,(COS(RADIANS(F83))*D83)*(-1),(COS(RADIANS(F83))*D83)))</f>
        <v>-0.55779686945312579</v>
      </c>
      <c r="N83" s="6">
        <f t="shared" ref="N83:N146" si="73">IF(AND(B83&lt;&gt;"",C83&lt;&gt;""),"",SIN(RADIANS(F83))*D83)</f>
        <v>-0.7391472467839495</v>
      </c>
      <c r="O83" s="23">
        <f t="shared" ref="O83:O95" si="74">IF(A84=1,M83*VLOOKUP(B84,$B$13:$N$1389,13,FALSE)-N83*VLOOKUP(B84,$B$13:$N$1389,12,FALSE),M83*N84-N83*M84)</f>
        <v>-0.40504138707574772</v>
      </c>
      <c r="P83" s="23" t="str">
        <f t="shared" ref="P83:P114" si="75">IF(A83=1,D83*O83,"")</f>
        <v/>
      </c>
      <c r="Q83" s="23"/>
      <c r="R83" s="6"/>
      <c r="S83" s="6"/>
      <c r="T83" s="6" t="str">
        <f t="shared" ref="T83:T146" si="76">IF(A83=1,S83/Q83,"")</f>
        <v/>
      </c>
      <c r="U83" s="6" t="str">
        <f t="shared" ref="U83:U146" si="77">IF(A83=1,4*PI()*(O83/(S83^2)),"")</f>
        <v/>
      </c>
      <c r="V83" s="6"/>
      <c r="W83" s="49"/>
      <c r="X83" s="8"/>
      <c r="Y83" s="53" t="str">
        <f t="shared" ref="Y83:Y114" si="78">IF(A83=1,"",B83)</f>
        <v>1.4</v>
      </c>
      <c r="Z83" s="6" t="str">
        <f t="shared" ref="Z83:Z95" si="79">IF(F83&lt;$R$8,"",(SQRT(((N83-MIN($N$83:$N$95))^2))))</f>
        <v/>
      </c>
      <c r="AA83" s="54" t="str">
        <f t="shared" ca="1" si="68"/>
        <v/>
      </c>
      <c r="AB83" s="55">
        <f t="shared" ref="AB83:AB146" si="80">IF(A83=1,"",M83)</f>
        <v>-0.55779686945312579</v>
      </c>
      <c r="AC83" s="6">
        <f t="shared" ref="AC83:AC95" si="81">IF($W$96="STABLE",N83,IF(F83&lt;$R$8,N83,(AA83+MIN($N$83:$N$95))))</f>
        <v>-0.7391472467839495</v>
      </c>
      <c r="AD83" s="6">
        <f t="shared" ref="AD83:AD95" si="82">IF(A84=1,ABS(AB83*VLOOKUP(B84,$B$13:$AD$1389,28,FALSE)-AC83*VLOOKUP(B84,$B$13:$AD$1389,27,FALSE)),ABS(AB83*AC84-AC83*AB84))</f>
        <v>0.40504138707574772</v>
      </c>
      <c r="AE83" s="6" t="str">
        <f t="shared" ref="AE83:AE114" si="83">IF(Y83="",$D83*AD83,"")</f>
        <v/>
      </c>
      <c r="AF83" s="113"/>
      <c r="AG83" s="52"/>
      <c r="AH83" s="6" t="str">
        <f t="shared" ref="AH83:AH146" si="84">IF(A83=1,AG83/AF83,"")</f>
        <v/>
      </c>
      <c r="AI83" s="6" t="str">
        <f t="shared" ref="AI83:AI146" si="85">IF(A83=1,4*PI()*(AD83/(AG83^2)),"")</f>
        <v/>
      </c>
      <c r="AJ83" s="14" t="str">
        <f t="shared" ref="AJ83:AJ146" si="86">IF(A83=1,(O83/AD83)*100,"")</f>
        <v/>
      </c>
      <c r="AK83" s="56">
        <f t="shared" si="69"/>
        <v>-52.96</v>
      </c>
      <c r="AL83" s="49">
        <f t="shared" si="70"/>
        <v>0.92600000000000005</v>
      </c>
      <c r="AM83" s="65"/>
      <c r="AN83" s="61"/>
      <c r="AO83" s="61"/>
      <c r="AP83" s="61"/>
      <c r="AQ83" s="62"/>
    </row>
    <row r="84" spans="1:43" x14ac:dyDescent="0.3">
      <c r="A84" t="str">
        <f t="shared" si="67"/>
        <v/>
      </c>
      <c r="B84" s="1" t="s">
        <v>17</v>
      </c>
      <c r="C84" s="1"/>
      <c r="D84">
        <v>1.202</v>
      </c>
      <c r="E84">
        <v>322.14</v>
      </c>
      <c r="F84">
        <v>-31.62</v>
      </c>
      <c r="G84" s="47"/>
      <c r="H84" s="47"/>
      <c r="I84" s="47"/>
      <c r="J84" s="47"/>
      <c r="K84" s="47"/>
      <c r="L84" s="23">
        <f t="shared" si="71"/>
        <v>272.02999999999997</v>
      </c>
      <c r="M84" s="6">
        <f t="shared" si="72"/>
        <v>-1.0235558599582124</v>
      </c>
      <c r="N84" s="6">
        <f t="shared" si="73"/>
        <v>-0.63018838575873792</v>
      </c>
      <c r="O84" s="23">
        <f t="shared" si="74"/>
        <v>-0.62084522963538458</v>
      </c>
      <c r="P84" s="23" t="str">
        <f t="shared" si="75"/>
        <v/>
      </c>
      <c r="Q84" s="23"/>
      <c r="R84" s="6"/>
      <c r="S84" s="6"/>
      <c r="T84" s="6" t="str">
        <f t="shared" si="76"/>
        <v/>
      </c>
      <c r="U84" s="6" t="str">
        <f t="shared" si="77"/>
        <v/>
      </c>
      <c r="V84" s="6"/>
      <c r="W84" s="49"/>
      <c r="X84" s="8"/>
      <c r="Y84" s="53" t="str">
        <f t="shared" si="78"/>
        <v>1.4</v>
      </c>
      <c r="Z84" s="6" t="str">
        <f t="shared" si="79"/>
        <v/>
      </c>
      <c r="AA84" s="54" t="str">
        <f t="shared" ca="1" si="68"/>
        <v/>
      </c>
      <c r="AB84" s="55">
        <f t="shared" si="80"/>
        <v>-1.0235558599582124</v>
      </c>
      <c r="AC84" s="6">
        <f t="shared" si="81"/>
        <v>-0.63018838575873792</v>
      </c>
      <c r="AD84" s="6">
        <f t="shared" si="82"/>
        <v>0.62084522963538458</v>
      </c>
      <c r="AE84" s="6" t="str">
        <f t="shared" si="83"/>
        <v/>
      </c>
      <c r="AF84" s="113"/>
      <c r="AG84" s="52"/>
      <c r="AH84" s="6" t="str">
        <f t="shared" si="84"/>
        <v/>
      </c>
      <c r="AI84" s="6" t="str">
        <f t="shared" si="85"/>
        <v/>
      </c>
      <c r="AJ84" s="14" t="str">
        <f t="shared" si="86"/>
        <v/>
      </c>
      <c r="AK84" s="56">
        <f t="shared" si="69"/>
        <v>-31.62</v>
      </c>
      <c r="AL84" s="49">
        <f t="shared" si="70"/>
        <v>1.2019999999999997</v>
      </c>
      <c r="AM84" s="65"/>
      <c r="AN84" s="61"/>
      <c r="AO84" s="61"/>
      <c r="AP84" s="61"/>
      <c r="AQ84" s="62"/>
    </row>
    <row r="85" spans="1:43" x14ac:dyDescent="0.3">
      <c r="A85" t="str">
        <f t="shared" si="67"/>
        <v/>
      </c>
      <c r="B85" s="1" t="s">
        <v>17</v>
      </c>
      <c r="C85" s="1"/>
      <c r="D85">
        <v>1.224</v>
      </c>
      <c r="E85">
        <v>323.93</v>
      </c>
      <c r="F85">
        <v>-6.66</v>
      </c>
      <c r="G85" s="47"/>
      <c r="H85" s="47"/>
      <c r="I85" s="47"/>
      <c r="J85" s="47"/>
      <c r="K85" s="47"/>
      <c r="L85" s="23">
        <f t="shared" si="71"/>
        <v>273.82</v>
      </c>
      <c r="M85" s="6">
        <f t="shared" si="72"/>
        <v>-1.2157402754678233</v>
      </c>
      <c r="N85" s="6">
        <f t="shared" si="73"/>
        <v>-0.1419562700461687</v>
      </c>
      <c r="O85" s="23">
        <f t="shared" si="74"/>
        <v>-1.3409172769154671</v>
      </c>
      <c r="P85" s="23" t="str">
        <f t="shared" si="75"/>
        <v/>
      </c>
      <c r="Q85" s="23"/>
      <c r="R85" s="6"/>
      <c r="S85" s="6"/>
      <c r="T85" s="6" t="str">
        <f t="shared" si="76"/>
        <v/>
      </c>
      <c r="U85" s="6" t="str">
        <f t="shared" si="77"/>
        <v/>
      </c>
      <c r="V85" s="6"/>
      <c r="W85" s="49"/>
      <c r="X85" s="8"/>
      <c r="Y85" s="53" t="str">
        <f t="shared" si="78"/>
        <v>1.4</v>
      </c>
      <c r="Z85" s="6" t="str">
        <f t="shared" si="79"/>
        <v/>
      </c>
      <c r="AA85" s="54" t="str">
        <f t="shared" ca="1" si="68"/>
        <v/>
      </c>
      <c r="AB85" s="55">
        <f t="shared" si="80"/>
        <v>-1.2157402754678233</v>
      </c>
      <c r="AC85" s="6">
        <f t="shared" si="81"/>
        <v>-0.1419562700461687</v>
      </c>
      <c r="AD85" s="6">
        <f t="shared" ca="1" si="82"/>
        <v>8.7392468475170091</v>
      </c>
      <c r="AE85" s="6" t="str">
        <f t="shared" si="83"/>
        <v/>
      </c>
      <c r="AF85" s="113"/>
      <c r="AG85" s="52"/>
      <c r="AH85" s="6" t="str">
        <f t="shared" si="84"/>
        <v/>
      </c>
      <c r="AI85" s="6" t="str">
        <f t="shared" si="85"/>
        <v/>
      </c>
      <c r="AJ85" s="14" t="str">
        <f t="shared" si="86"/>
        <v/>
      </c>
      <c r="AK85" s="56">
        <f t="shared" si="69"/>
        <v>-6.66</v>
      </c>
      <c r="AL85" s="49">
        <f t="shared" si="70"/>
        <v>1.2239999999999998</v>
      </c>
      <c r="AM85" s="65"/>
      <c r="AN85" s="61"/>
      <c r="AO85" s="61"/>
      <c r="AP85" s="61"/>
      <c r="AQ85" s="62"/>
    </row>
    <row r="86" spans="1:43" x14ac:dyDescent="0.3">
      <c r="A86" t="str">
        <f t="shared" si="67"/>
        <v/>
      </c>
      <c r="B86" s="1" t="s">
        <v>17</v>
      </c>
      <c r="C86" s="1"/>
      <c r="D86">
        <v>2.282</v>
      </c>
      <c r="E86">
        <v>323.13</v>
      </c>
      <c r="F86">
        <v>22.03</v>
      </c>
      <c r="G86" s="47"/>
      <c r="H86" s="47"/>
      <c r="I86" s="47"/>
      <c r="J86" s="47"/>
      <c r="K86" s="47"/>
      <c r="L86" s="23">
        <f t="shared" si="71"/>
        <v>273.02</v>
      </c>
      <c r="M86" s="6">
        <f t="shared" si="72"/>
        <v>-2.1153856665185615</v>
      </c>
      <c r="N86" s="6">
        <f t="shared" si="73"/>
        <v>0.85595997680254998</v>
      </c>
      <c r="O86" s="23">
        <f t="shared" si="74"/>
        <v>-2.129459979836116</v>
      </c>
      <c r="P86" s="23" t="str">
        <f t="shared" si="75"/>
        <v/>
      </c>
      <c r="Q86" s="23"/>
      <c r="R86" s="6"/>
      <c r="S86" s="6"/>
      <c r="T86" s="6" t="str">
        <f t="shared" si="76"/>
        <v/>
      </c>
      <c r="U86" s="6" t="str">
        <f t="shared" si="77"/>
        <v/>
      </c>
      <c r="V86" s="6"/>
      <c r="W86" s="49"/>
      <c r="X86" s="8"/>
      <c r="Y86" s="53" t="str">
        <f t="shared" si="78"/>
        <v>1.4</v>
      </c>
      <c r="Z86" s="6">
        <f t="shared" si="79"/>
        <v>2.0908990279007011</v>
      </c>
      <c r="AA86" s="54">
        <f t="shared" ca="1" si="68"/>
        <v>8.1763514225370688</v>
      </c>
      <c r="AB86" s="55">
        <f t="shared" si="80"/>
        <v>-2.1153856665185615</v>
      </c>
      <c r="AC86" s="6">
        <f t="shared" ca="1" si="81"/>
        <v>6.9414123714389175</v>
      </c>
      <c r="AD86" s="6">
        <f t="shared" ca="1" si="82"/>
        <v>10.484278019885217</v>
      </c>
      <c r="AE86" s="6" t="str">
        <f t="shared" si="83"/>
        <v/>
      </c>
      <c r="AF86" s="113"/>
      <c r="AG86" s="52"/>
      <c r="AH86" s="6" t="str">
        <f t="shared" si="84"/>
        <v/>
      </c>
      <c r="AI86" s="6" t="str">
        <f t="shared" si="85"/>
        <v/>
      </c>
      <c r="AJ86" s="14" t="str">
        <f t="shared" si="86"/>
        <v/>
      </c>
      <c r="AK86" s="56">
        <f t="shared" ca="1" si="69"/>
        <v>73.051473559474687</v>
      </c>
      <c r="AL86" s="49">
        <f t="shared" ca="1" si="70"/>
        <v>7.2565875057410718</v>
      </c>
      <c r="AM86" s="65"/>
      <c r="AN86" s="61"/>
      <c r="AO86" s="61"/>
      <c r="AP86" s="61"/>
      <c r="AQ86" s="62"/>
    </row>
    <row r="87" spans="1:43" x14ac:dyDescent="0.3">
      <c r="A87" t="str">
        <f t="shared" si="67"/>
        <v/>
      </c>
      <c r="B87" s="1" t="s">
        <v>17</v>
      </c>
      <c r="C87" s="1"/>
      <c r="D87">
        <v>2.218</v>
      </c>
      <c r="E87">
        <v>331.42</v>
      </c>
      <c r="F87">
        <v>46.91</v>
      </c>
      <c r="G87" s="47"/>
      <c r="H87" s="47"/>
      <c r="I87" s="47"/>
      <c r="J87" s="47"/>
      <c r="K87" s="47"/>
      <c r="L87" s="23">
        <f t="shared" si="71"/>
        <v>281.31</v>
      </c>
      <c r="M87" s="6">
        <f t="shared" si="72"/>
        <v>-1.5152185508829803</v>
      </c>
      <c r="N87" s="6">
        <f t="shared" si="73"/>
        <v>1.6197644097399106</v>
      </c>
      <c r="O87" s="23">
        <f t="shared" si="74"/>
        <v>-1.9735961888277558</v>
      </c>
      <c r="P87" s="23" t="str">
        <f t="shared" si="75"/>
        <v/>
      </c>
      <c r="Q87" s="23"/>
      <c r="R87" s="6"/>
      <c r="S87" s="6"/>
      <c r="T87" s="6" t="str">
        <f t="shared" si="76"/>
        <v/>
      </c>
      <c r="U87" s="6" t="str">
        <f t="shared" si="77"/>
        <v/>
      </c>
      <c r="V87" s="6"/>
      <c r="W87" s="49"/>
      <c r="X87" s="8"/>
      <c r="Y87" s="53" t="str">
        <f t="shared" si="78"/>
        <v>1.4</v>
      </c>
      <c r="Z87" s="6">
        <f t="shared" si="79"/>
        <v>2.8547034608380617</v>
      </c>
      <c r="AA87" s="54">
        <f t="shared" ca="1" si="68"/>
        <v>11.163168757307044</v>
      </c>
      <c r="AB87" s="55">
        <f t="shared" si="80"/>
        <v>-1.5152185508829803</v>
      </c>
      <c r="AC87" s="6">
        <f t="shared" ca="1" si="81"/>
        <v>9.928229706208894</v>
      </c>
      <c r="AD87" s="6">
        <f t="shared" ca="1" si="82"/>
        <v>10.140162884366495</v>
      </c>
      <c r="AE87" s="6" t="str">
        <f t="shared" si="83"/>
        <v/>
      </c>
      <c r="AF87" s="113"/>
      <c r="AG87" s="52"/>
      <c r="AH87" s="6" t="str">
        <f t="shared" si="84"/>
        <v/>
      </c>
      <c r="AI87" s="6" t="str">
        <f t="shared" si="85"/>
        <v/>
      </c>
      <c r="AJ87" s="14" t="str">
        <f t="shared" si="86"/>
        <v/>
      </c>
      <c r="AK87" s="56">
        <f t="shared" ca="1" si="69"/>
        <v>81.322636596187323</v>
      </c>
      <c r="AL87" s="49">
        <f t="shared" ca="1" si="70"/>
        <v>10.043188356104283</v>
      </c>
      <c r="AM87" s="65"/>
      <c r="AN87" s="61"/>
      <c r="AO87" s="61"/>
      <c r="AP87" s="61"/>
      <c r="AQ87" s="62"/>
    </row>
    <row r="88" spans="1:43" x14ac:dyDescent="0.3">
      <c r="A88" t="str">
        <f t="shared" si="67"/>
        <v/>
      </c>
      <c r="B88" s="1" t="s">
        <v>17</v>
      </c>
      <c r="C88" s="1"/>
      <c r="D88">
        <v>2.3570000000000002</v>
      </c>
      <c r="E88">
        <v>352.49</v>
      </c>
      <c r="F88">
        <v>69.09</v>
      </c>
      <c r="G88" s="47"/>
      <c r="H88" s="47"/>
      <c r="I88" s="47"/>
      <c r="J88" s="47"/>
      <c r="K88" s="47"/>
      <c r="L88" s="23">
        <f t="shared" si="71"/>
        <v>302.38</v>
      </c>
      <c r="M88" s="6">
        <f t="shared" si="72"/>
        <v>-0.84121575911703594</v>
      </c>
      <c r="N88" s="6">
        <f t="shared" si="73"/>
        <v>2.2017731596631722</v>
      </c>
      <c r="O88" s="23">
        <f t="shared" si="74"/>
        <v>-3.4257417737574474</v>
      </c>
      <c r="P88" s="23" t="str">
        <f t="shared" si="75"/>
        <v/>
      </c>
      <c r="Q88" s="23"/>
      <c r="R88" s="6"/>
      <c r="S88" s="6"/>
      <c r="T88" s="6" t="str">
        <f t="shared" si="76"/>
        <v/>
      </c>
      <c r="U88" s="6" t="str">
        <f t="shared" si="77"/>
        <v/>
      </c>
      <c r="V88" s="6"/>
      <c r="W88" s="49"/>
      <c r="X88" s="8"/>
      <c r="Y88" s="53" t="str">
        <f t="shared" si="78"/>
        <v>1.4</v>
      </c>
      <c r="Z88" s="6">
        <f t="shared" si="79"/>
        <v>3.436712210761323</v>
      </c>
      <c r="AA88" s="54">
        <f t="shared" ca="1" si="68"/>
        <v>13.439083570439799</v>
      </c>
      <c r="AB88" s="55">
        <f t="shared" si="80"/>
        <v>-0.84121575911703594</v>
      </c>
      <c r="AC88" s="6">
        <f t="shared" ca="1" si="81"/>
        <v>12.204144519341648</v>
      </c>
      <c r="AD88" s="6">
        <f t="shared" ca="1" si="82"/>
        <v>18.851318476287755</v>
      </c>
      <c r="AE88" s="6" t="str">
        <f t="shared" si="83"/>
        <v/>
      </c>
      <c r="AF88" s="113"/>
      <c r="AG88" s="52"/>
      <c r="AH88" s="6" t="str">
        <f t="shared" si="84"/>
        <v/>
      </c>
      <c r="AI88" s="6" t="str">
        <f t="shared" si="85"/>
        <v/>
      </c>
      <c r="AJ88" s="14" t="str">
        <f t="shared" si="86"/>
        <v/>
      </c>
      <c r="AK88" s="56">
        <f t="shared" ca="1" si="69"/>
        <v>86.056913530476407</v>
      </c>
      <c r="AL88" s="49">
        <f t="shared" ca="1" si="70"/>
        <v>12.233102116894294</v>
      </c>
      <c r="AM88" s="65"/>
      <c r="AN88" s="61"/>
      <c r="AO88" s="61"/>
      <c r="AP88" s="61"/>
      <c r="AQ88" s="62"/>
    </row>
    <row r="89" spans="1:43" x14ac:dyDescent="0.3">
      <c r="A89" t="str">
        <f t="shared" si="67"/>
        <v/>
      </c>
      <c r="B89" s="1" t="s">
        <v>17</v>
      </c>
      <c r="C89" s="1"/>
      <c r="D89">
        <v>2.399</v>
      </c>
      <c r="E89">
        <v>124.89</v>
      </c>
      <c r="F89">
        <v>73.62</v>
      </c>
      <c r="G89" s="47"/>
      <c r="H89" s="47"/>
      <c r="I89" s="47"/>
      <c r="J89" s="47"/>
      <c r="K89" s="47"/>
      <c r="L89" s="23">
        <f t="shared" si="71"/>
        <v>74.78</v>
      </c>
      <c r="M89" s="6">
        <f t="shared" si="72"/>
        <v>0.67653377558441052</v>
      </c>
      <c r="N89" s="6">
        <f t="shared" si="73"/>
        <v>2.3016305199778491</v>
      </c>
      <c r="O89" s="23">
        <f t="shared" si="74"/>
        <v>-2.3183236870987587</v>
      </c>
      <c r="P89" s="23" t="str">
        <f t="shared" si="75"/>
        <v/>
      </c>
      <c r="Q89" s="23"/>
      <c r="R89" s="6"/>
      <c r="S89" s="6"/>
      <c r="T89" s="6" t="str">
        <f t="shared" si="76"/>
        <v/>
      </c>
      <c r="U89" s="6" t="str">
        <f t="shared" si="77"/>
        <v/>
      </c>
      <c r="V89" s="6"/>
      <c r="W89" s="49"/>
      <c r="X89" s="8"/>
      <c r="Y89" s="53" t="str">
        <f t="shared" si="78"/>
        <v>1.4</v>
      </c>
      <c r="Z89" s="6">
        <f t="shared" si="79"/>
        <v>3.5365695710759999</v>
      </c>
      <c r="AA89" s="54">
        <f t="shared" ca="1" si="68"/>
        <v>13.829570561521072</v>
      </c>
      <c r="AB89" s="55">
        <f t="shared" si="80"/>
        <v>0.67653377558441052</v>
      </c>
      <c r="AC89" s="6">
        <f t="shared" ca="1" si="81"/>
        <v>12.594631510422921</v>
      </c>
      <c r="AD89" s="6">
        <f t="shared" ca="1" si="82"/>
        <v>12.732496486374485</v>
      </c>
      <c r="AE89" s="6" t="str">
        <f t="shared" si="83"/>
        <v/>
      </c>
      <c r="AF89" s="113"/>
      <c r="AG89" s="52"/>
      <c r="AH89" s="6" t="str">
        <f t="shared" si="84"/>
        <v/>
      </c>
      <c r="AI89" s="6" t="str">
        <f t="shared" si="85"/>
        <v/>
      </c>
      <c r="AJ89" s="14" t="str">
        <f t="shared" si="86"/>
        <v/>
      </c>
      <c r="AK89" s="56">
        <f t="shared" ca="1" si="69"/>
        <v>86.925252442294905</v>
      </c>
      <c r="AL89" s="49">
        <f t="shared" ca="1" si="70"/>
        <v>12.612788780949455</v>
      </c>
      <c r="AM89" s="65"/>
      <c r="AN89" s="61"/>
      <c r="AO89" s="61"/>
      <c r="AP89" s="61"/>
      <c r="AQ89" s="62"/>
    </row>
    <row r="90" spans="1:43" x14ac:dyDescent="0.3">
      <c r="A90" t="str">
        <f t="shared" si="67"/>
        <v/>
      </c>
      <c r="B90" s="1" t="s">
        <v>17</v>
      </c>
      <c r="C90" s="1"/>
      <c r="D90">
        <v>2.895</v>
      </c>
      <c r="E90">
        <v>146.24</v>
      </c>
      <c r="F90">
        <v>54.12</v>
      </c>
      <c r="G90" s="47"/>
      <c r="H90" s="47"/>
      <c r="I90" s="47"/>
      <c r="J90" s="47"/>
      <c r="K90" s="47"/>
      <c r="L90" s="23">
        <f t="shared" si="71"/>
        <v>96.13000000000001</v>
      </c>
      <c r="M90" s="6">
        <f t="shared" si="72"/>
        <v>1.6967292853007343</v>
      </c>
      <c r="N90" s="6">
        <f t="shared" si="73"/>
        <v>2.3456629622353802</v>
      </c>
      <c r="O90" s="23">
        <f t="shared" si="74"/>
        <v>-3.2836622343764312</v>
      </c>
      <c r="P90" s="23" t="str">
        <f t="shared" si="75"/>
        <v/>
      </c>
      <c r="Q90" s="23"/>
      <c r="R90" s="6"/>
      <c r="S90" s="6"/>
      <c r="T90" s="6" t="str">
        <f t="shared" si="76"/>
        <v/>
      </c>
      <c r="U90" s="6" t="str">
        <f t="shared" si="77"/>
        <v/>
      </c>
      <c r="V90" s="6"/>
      <c r="W90" s="49"/>
      <c r="X90" s="8"/>
      <c r="Y90" s="53" t="str">
        <f t="shared" si="78"/>
        <v>1.4</v>
      </c>
      <c r="Z90" s="6">
        <f t="shared" si="79"/>
        <v>3.5806020133335315</v>
      </c>
      <c r="AA90" s="54">
        <f t="shared" ca="1" si="68"/>
        <v>14.001757126766941</v>
      </c>
      <c r="AB90" s="55">
        <f t="shared" si="80"/>
        <v>1.6967292853007343</v>
      </c>
      <c r="AC90" s="6">
        <f t="shared" ca="1" si="81"/>
        <v>12.766818075668791</v>
      </c>
      <c r="AD90" s="6">
        <f t="shared" ca="1" si="82"/>
        <v>15.11377540160829</v>
      </c>
      <c r="AE90" s="6" t="str">
        <f t="shared" si="83"/>
        <v/>
      </c>
      <c r="AF90" s="113"/>
      <c r="AG90" s="52"/>
      <c r="AH90" s="6" t="str">
        <f t="shared" si="84"/>
        <v/>
      </c>
      <c r="AI90" s="6" t="str">
        <f t="shared" si="85"/>
        <v/>
      </c>
      <c r="AJ90" s="14" t="str">
        <f t="shared" si="86"/>
        <v/>
      </c>
      <c r="AK90" s="56">
        <f t="shared" ca="1" si="69"/>
        <v>82.429667997580594</v>
      </c>
      <c r="AL90" s="49">
        <f t="shared" ca="1" si="70"/>
        <v>12.879073493261094</v>
      </c>
      <c r="AM90" s="65"/>
      <c r="AN90" s="61"/>
      <c r="AO90" s="61"/>
      <c r="AP90" s="61"/>
      <c r="AQ90" s="62"/>
    </row>
    <row r="91" spans="1:43" x14ac:dyDescent="0.3">
      <c r="A91" t="str">
        <f t="shared" si="67"/>
        <v/>
      </c>
      <c r="B91" s="1" t="s">
        <v>17</v>
      </c>
      <c r="C91" s="1"/>
      <c r="D91">
        <v>2.66</v>
      </c>
      <c r="E91">
        <v>148.82</v>
      </c>
      <c r="F91">
        <v>28.88</v>
      </c>
      <c r="G91" s="47"/>
      <c r="H91" s="47"/>
      <c r="I91" s="47"/>
      <c r="J91" s="47"/>
      <c r="K91" s="47"/>
      <c r="L91" s="23">
        <f t="shared" si="71"/>
        <v>98.71</v>
      </c>
      <c r="M91" s="6">
        <f t="shared" si="72"/>
        <v>2.3291842349566569</v>
      </c>
      <c r="N91" s="6">
        <f t="shared" si="73"/>
        <v>1.2847181790686131</v>
      </c>
      <c r="O91" s="23">
        <f t="shared" si="74"/>
        <v>-2.6376678919599215</v>
      </c>
      <c r="P91" s="23" t="str">
        <f t="shared" si="75"/>
        <v/>
      </c>
      <c r="Q91" s="23"/>
      <c r="R91" s="6"/>
      <c r="S91" s="6"/>
      <c r="T91" s="6" t="str">
        <f t="shared" si="76"/>
        <v/>
      </c>
      <c r="U91" s="6" t="str">
        <f t="shared" si="77"/>
        <v/>
      </c>
      <c r="V91" s="6"/>
      <c r="W91" s="49"/>
      <c r="X91" s="8"/>
      <c r="Y91" s="53" t="str">
        <f t="shared" si="78"/>
        <v>1.4</v>
      </c>
      <c r="Z91" s="6">
        <f t="shared" si="79"/>
        <v>2.5196572301667644</v>
      </c>
      <c r="AA91" s="54">
        <f t="shared" ca="1" si="68"/>
        <v>9.8529879746819731</v>
      </c>
      <c r="AB91" s="55">
        <f t="shared" si="80"/>
        <v>2.3291842349566569</v>
      </c>
      <c r="AC91" s="6">
        <f t="shared" ca="1" si="81"/>
        <v>8.6180489235838227</v>
      </c>
      <c r="AD91" s="6">
        <f t="shared" ca="1" si="82"/>
        <v>10.559958261246491</v>
      </c>
      <c r="AE91" s="6" t="str">
        <f t="shared" si="83"/>
        <v/>
      </c>
      <c r="AF91" s="113"/>
      <c r="AG91" s="52"/>
      <c r="AH91" s="6" t="str">
        <f t="shared" si="84"/>
        <v/>
      </c>
      <c r="AI91" s="6" t="str">
        <f t="shared" si="85"/>
        <v/>
      </c>
      <c r="AJ91" s="14" t="str">
        <f t="shared" si="86"/>
        <v/>
      </c>
      <c r="AK91" s="56">
        <f t="shared" ca="1" si="69"/>
        <v>74.876105311173305</v>
      </c>
      <c r="AL91" s="49">
        <f t="shared" ca="1" si="70"/>
        <v>8.9272541382921826</v>
      </c>
      <c r="AM91" s="65"/>
      <c r="AN91" s="61"/>
      <c r="AO91" s="61"/>
      <c r="AP91" s="61"/>
      <c r="AQ91" s="62"/>
    </row>
    <row r="92" spans="1:43" x14ac:dyDescent="0.3">
      <c r="A92" t="str">
        <f t="shared" si="67"/>
        <v/>
      </c>
      <c r="B92" s="1" t="s">
        <v>17</v>
      </c>
      <c r="C92" s="1"/>
      <c r="D92">
        <v>2.4049999999999998</v>
      </c>
      <c r="E92">
        <v>150.52000000000001</v>
      </c>
      <c r="F92">
        <v>4.53</v>
      </c>
      <c r="G92" s="47"/>
      <c r="H92" s="47"/>
      <c r="I92" s="47"/>
      <c r="J92" s="47"/>
      <c r="K92" s="47"/>
      <c r="L92" s="23">
        <f t="shared" si="71"/>
        <v>100.41000000000001</v>
      </c>
      <c r="M92" s="6">
        <f t="shared" si="72"/>
        <v>2.3974870589638306</v>
      </c>
      <c r="N92" s="6">
        <f t="shared" si="73"/>
        <v>0.18994947249455701</v>
      </c>
      <c r="O92" s="23">
        <f t="shared" si="74"/>
        <v>-1.2752116279498154</v>
      </c>
      <c r="P92" s="23" t="str">
        <f t="shared" si="75"/>
        <v/>
      </c>
      <c r="Q92" s="23"/>
      <c r="R92" s="6"/>
      <c r="S92" s="6"/>
      <c r="T92" s="6" t="str">
        <f t="shared" si="76"/>
        <v/>
      </c>
      <c r="U92" s="6" t="str">
        <f t="shared" si="77"/>
        <v/>
      </c>
      <c r="V92" s="6"/>
      <c r="W92" s="49"/>
      <c r="X92" s="8"/>
      <c r="Y92" s="53" t="str">
        <f t="shared" si="78"/>
        <v>1.4</v>
      </c>
      <c r="Z92" s="6">
        <f t="shared" si="79"/>
        <v>1.424888523592708</v>
      </c>
      <c r="AA92" s="54">
        <f t="shared" ca="1" si="68"/>
        <v>5.5719521370341702</v>
      </c>
      <c r="AB92" s="55">
        <f t="shared" si="80"/>
        <v>2.3974870589638306</v>
      </c>
      <c r="AC92" s="6">
        <f t="shared" ca="1" si="81"/>
        <v>4.337013085936019</v>
      </c>
      <c r="AD92" s="6">
        <f t="shared" ca="1" si="82"/>
        <v>11.536330662541998</v>
      </c>
      <c r="AE92" s="6" t="str">
        <f t="shared" si="83"/>
        <v/>
      </c>
      <c r="AF92" s="113"/>
      <c r="AG92" s="52"/>
      <c r="AH92" s="6" t="str">
        <f t="shared" si="84"/>
        <v/>
      </c>
      <c r="AI92" s="6" t="str">
        <f t="shared" si="85"/>
        <v/>
      </c>
      <c r="AJ92" s="14" t="str">
        <f t="shared" si="86"/>
        <v/>
      </c>
      <c r="AK92" s="56">
        <f t="shared" ca="1" si="69"/>
        <v>61.066321857445253</v>
      </c>
      <c r="AL92" s="49">
        <f t="shared" ca="1" si="70"/>
        <v>4.9555652256306049</v>
      </c>
      <c r="AM92" s="65"/>
      <c r="AN92" s="61"/>
      <c r="AO92" s="61"/>
      <c r="AP92" s="61"/>
      <c r="AQ92" s="62"/>
    </row>
    <row r="93" spans="1:43" x14ac:dyDescent="0.3">
      <c r="A93" t="str">
        <f t="shared" si="67"/>
        <v/>
      </c>
      <c r="B93" s="1" t="s">
        <v>17</v>
      </c>
      <c r="C93" s="1"/>
      <c r="D93">
        <v>2.4969999999999999</v>
      </c>
      <c r="E93">
        <v>150.21</v>
      </c>
      <c r="F93">
        <v>-7.73</v>
      </c>
      <c r="G93" s="47"/>
      <c r="H93" s="47"/>
      <c r="I93" s="47"/>
      <c r="J93" s="47"/>
      <c r="K93" s="47"/>
      <c r="L93" s="23">
        <f t="shared" si="71"/>
        <v>100.10000000000001</v>
      </c>
      <c r="M93" s="6">
        <f t="shared" si="72"/>
        <v>2.4743095334573226</v>
      </c>
      <c r="N93" s="6">
        <f t="shared" si="73"/>
        <v>-0.33585909641128592</v>
      </c>
      <c r="O93" s="23">
        <f t="shared" si="74"/>
        <v>-1.8972217301571186</v>
      </c>
      <c r="P93" s="23" t="str">
        <f t="shared" si="75"/>
        <v/>
      </c>
      <c r="Q93" s="23"/>
      <c r="R93" s="6"/>
      <c r="S93" s="6"/>
      <c r="T93" s="6" t="str">
        <f t="shared" si="76"/>
        <v/>
      </c>
      <c r="U93" s="6" t="str">
        <f t="shared" si="77"/>
        <v/>
      </c>
      <c r="V93" s="6"/>
      <c r="W93" s="49"/>
      <c r="X93" s="8"/>
      <c r="Y93" s="53" t="str">
        <f t="shared" si="78"/>
        <v>1.4</v>
      </c>
      <c r="Z93" s="6" t="str">
        <f t="shared" si="79"/>
        <v/>
      </c>
      <c r="AA93" s="54" t="str">
        <f t="shared" ca="1" si="68"/>
        <v/>
      </c>
      <c r="AB93" s="55">
        <f t="shared" si="80"/>
        <v>2.4743095334573226</v>
      </c>
      <c r="AC93" s="6">
        <f t="shared" si="81"/>
        <v>-0.33585909641128592</v>
      </c>
      <c r="AD93" s="6">
        <f t="shared" si="82"/>
        <v>1.8972217301571186</v>
      </c>
      <c r="AE93" s="6" t="str">
        <f t="shared" si="83"/>
        <v/>
      </c>
      <c r="AF93" s="113"/>
      <c r="AG93" s="52"/>
      <c r="AH93" s="6" t="str">
        <f t="shared" si="84"/>
        <v/>
      </c>
      <c r="AI93" s="6" t="str">
        <f t="shared" si="85"/>
        <v/>
      </c>
      <c r="AJ93" s="14" t="str">
        <f t="shared" si="86"/>
        <v/>
      </c>
      <c r="AK93" s="56">
        <f t="shared" si="69"/>
        <v>-7.73</v>
      </c>
      <c r="AL93" s="49">
        <f t="shared" si="70"/>
        <v>2.4969999999999999</v>
      </c>
      <c r="AM93" s="65"/>
      <c r="AN93" s="61"/>
      <c r="AO93" s="61"/>
      <c r="AP93" s="61"/>
      <c r="AQ93" s="62"/>
    </row>
    <row r="94" spans="1:43" x14ac:dyDescent="0.3">
      <c r="A94" t="str">
        <f t="shared" si="67"/>
        <v/>
      </c>
      <c r="B94" s="1" t="s">
        <v>17</v>
      </c>
      <c r="C94" s="1"/>
      <c r="D94">
        <v>2.1890000000000001</v>
      </c>
      <c r="E94">
        <v>146.94</v>
      </c>
      <c r="F94">
        <v>-28.04</v>
      </c>
      <c r="G94" s="47"/>
      <c r="H94" s="47"/>
      <c r="I94" s="47"/>
      <c r="J94" s="47"/>
      <c r="K94" s="47"/>
      <c r="L94" s="23">
        <f t="shared" si="71"/>
        <v>96.83</v>
      </c>
      <c r="M94" s="6">
        <f t="shared" si="72"/>
        <v>1.9320543585470638</v>
      </c>
      <c r="N94" s="6">
        <f t="shared" si="73"/>
        <v>-1.0290223299906054</v>
      </c>
      <c r="O94" s="23">
        <f t="shared" si="74"/>
        <v>-1.1510527412377116</v>
      </c>
      <c r="P94" s="23" t="str">
        <f t="shared" si="75"/>
        <v/>
      </c>
      <c r="Q94" s="23"/>
      <c r="R94" s="6"/>
      <c r="S94" s="6"/>
      <c r="T94" s="6" t="str">
        <f t="shared" si="76"/>
        <v/>
      </c>
      <c r="U94" s="6" t="str">
        <f t="shared" si="77"/>
        <v/>
      </c>
      <c r="V94" s="6"/>
      <c r="W94" s="49"/>
      <c r="X94" s="8"/>
      <c r="Y94" s="53" t="str">
        <f t="shared" si="78"/>
        <v>1.4</v>
      </c>
      <c r="Z94" s="6" t="str">
        <f t="shared" si="79"/>
        <v/>
      </c>
      <c r="AA94" s="54" t="str">
        <f t="shared" ca="1" si="68"/>
        <v/>
      </c>
      <c r="AB94" s="55">
        <f t="shared" si="80"/>
        <v>1.9320543585470638</v>
      </c>
      <c r="AC94" s="6">
        <f t="shared" si="81"/>
        <v>-1.0290223299906054</v>
      </c>
      <c r="AD94" s="6">
        <f t="shared" si="82"/>
        <v>1.1510527412377116</v>
      </c>
      <c r="AE94" s="6" t="str">
        <f t="shared" si="83"/>
        <v/>
      </c>
      <c r="AF94" s="113"/>
      <c r="AG94" s="52"/>
      <c r="AH94" s="6" t="str">
        <f t="shared" si="84"/>
        <v/>
      </c>
      <c r="AI94" s="6" t="str">
        <f t="shared" si="85"/>
        <v/>
      </c>
      <c r="AJ94" s="14" t="str">
        <f t="shared" si="86"/>
        <v/>
      </c>
      <c r="AK94" s="56">
        <f t="shared" si="69"/>
        <v>-28.04</v>
      </c>
      <c r="AL94" s="49">
        <f t="shared" si="70"/>
        <v>2.1890000000000001</v>
      </c>
      <c r="AM94" s="65"/>
      <c r="AN94" s="61"/>
      <c r="AO94" s="61"/>
      <c r="AP94" s="61"/>
      <c r="AQ94" s="62"/>
    </row>
    <row r="95" spans="1:43" x14ac:dyDescent="0.3">
      <c r="A95" t="str">
        <f t="shared" si="67"/>
        <v/>
      </c>
      <c r="B95" s="1" t="s">
        <v>17</v>
      </c>
      <c r="C95" s="1"/>
      <c r="D95">
        <v>1.722</v>
      </c>
      <c r="E95">
        <v>145.83000000000001</v>
      </c>
      <c r="F95">
        <v>-45.82</v>
      </c>
      <c r="G95" s="47"/>
      <c r="H95" s="47"/>
      <c r="I95" s="47"/>
      <c r="J95" s="47"/>
      <c r="K95" s="47"/>
      <c r="L95" s="23">
        <f t="shared" si="71"/>
        <v>95.720000000000013</v>
      </c>
      <c r="M95" s="6">
        <f t="shared" si="72"/>
        <v>1.200087305187751</v>
      </c>
      <c r="N95" s="6">
        <f t="shared" si="73"/>
        <v>-1.2349390510981511</v>
      </c>
      <c r="O95" s="23">
        <f t="shared" si="74"/>
        <v>-1.5758863641978578</v>
      </c>
      <c r="P95" s="23" t="str">
        <f t="shared" si="75"/>
        <v/>
      </c>
      <c r="Q95" s="23"/>
      <c r="R95" s="6"/>
      <c r="S95" s="6"/>
      <c r="T95" s="6" t="str">
        <f t="shared" si="76"/>
        <v/>
      </c>
      <c r="U95" s="6" t="str">
        <f t="shared" si="77"/>
        <v/>
      </c>
      <c r="V95" s="6"/>
      <c r="W95" s="49"/>
      <c r="X95" s="8"/>
      <c r="Y95" s="53" t="str">
        <f t="shared" si="78"/>
        <v>1.4</v>
      </c>
      <c r="Z95" s="6" t="str">
        <f t="shared" si="79"/>
        <v/>
      </c>
      <c r="AA95" s="54" t="str">
        <f t="shared" ca="1" si="68"/>
        <v/>
      </c>
      <c r="AB95" s="55">
        <f t="shared" si="80"/>
        <v>1.200087305187751</v>
      </c>
      <c r="AC95" s="6">
        <f t="shared" si="81"/>
        <v>-1.2349390510981511</v>
      </c>
      <c r="AD95" s="6">
        <f t="shared" si="82"/>
        <v>1.5758863641978578</v>
      </c>
      <c r="AE95" s="6" t="str">
        <f t="shared" si="83"/>
        <v/>
      </c>
      <c r="AF95" s="113"/>
      <c r="AG95" s="52"/>
      <c r="AH95" s="6" t="str">
        <f t="shared" si="84"/>
        <v/>
      </c>
      <c r="AI95" s="6" t="str">
        <f t="shared" si="85"/>
        <v/>
      </c>
      <c r="AJ95" s="14" t="str">
        <f t="shared" si="86"/>
        <v/>
      </c>
      <c r="AK95" s="56">
        <f t="shared" si="69"/>
        <v>-45.82</v>
      </c>
      <c r="AL95" s="49">
        <f t="shared" si="70"/>
        <v>1.722</v>
      </c>
      <c r="AM95" s="65"/>
      <c r="AN95" s="61"/>
      <c r="AO95" s="61"/>
      <c r="AP95" s="61"/>
      <c r="AQ95" s="62"/>
    </row>
    <row r="96" spans="1:43" ht="15" thickBot="1" x14ac:dyDescent="0.35">
      <c r="A96">
        <f t="shared" si="67"/>
        <v>1</v>
      </c>
      <c r="B96" s="1" t="s">
        <v>17</v>
      </c>
      <c r="C96" s="1" t="s">
        <v>18</v>
      </c>
      <c r="D96">
        <v>5.0439999999999996</v>
      </c>
      <c r="E96">
        <v>45.65</v>
      </c>
      <c r="F96">
        <v>6.82</v>
      </c>
      <c r="G96" s="34"/>
      <c r="H96" s="34"/>
      <c r="I96" s="34"/>
      <c r="J96" s="34"/>
      <c r="K96" s="34"/>
      <c r="L96" s="13"/>
      <c r="M96" s="4" t="str">
        <f t="shared" si="72"/>
        <v/>
      </c>
      <c r="N96" s="4" t="str">
        <f t="shared" si="73"/>
        <v/>
      </c>
      <c r="O96" s="13">
        <f>ABS(SUM(O83:O95))/2</f>
        <v>12.017314056512765</v>
      </c>
      <c r="P96" s="13">
        <f t="shared" si="75"/>
        <v>60.615332101050384</v>
      </c>
      <c r="Q96" s="13">
        <f>SQRT(((MAX(M83:M95)-MIN(M83:M95))^2)+((VLOOKUP(MAX(M83:M95),M83:N95,2,FALSE)-VLOOKUP(MIN(M83:M95),M83:N95,2,FALSE))^2))</f>
        <v>4.7419125605559147</v>
      </c>
      <c r="R96" s="13">
        <f>ABS(MIN(N83:N95))+MAX(N83:N95)</f>
        <v>3.5806020133335315</v>
      </c>
      <c r="S96" s="12">
        <f>SQRT(ABS(((M84-M83)^2)-((N84-N83)^2))+ABS(((M85-M84)^2)-((N85-N84)^2))+ABS(((M86-M85)^2)-((N86-N85)^2))+ABS(((M87-M86)^2)-((N87-N86)^2))+ABS(((M88-M87)^2)-((N88-N87)^2))+ABS(((M89-M88)^2)-((N89-N88)^2))+ABS(((M90-M89)^2)-((N90-N89)^2))+ABS(((M91-M90)^2)-((N91-N90)^2))+ABS(((M92-M91)^2)-((N92-N91)^2))+ABS(((M93-M92)^2)-((N93-N92)^2))+ABS(((M94-M93)^2)-((N94-N93)^2))+ABS(((M95-M94)^2)-((N95-N94)^2)))</f>
        <v>2.6709556343060461</v>
      </c>
      <c r="T96" s="4">
        <f>IF(A96=1,S96/Q96,"")</f>
        <v>0.56326547573304864</v>
      </c>
      <c r="U96" s="4">
        <f>IF(A96=1,4*PI()*(O96/(S96^2)),"")</f>
        <v>21.168199823571648</v>
      </c>
      <c r="V96" s="21">
        <f>IF($H$9=FALSE,(($F$3)*($Q96^2))/(2*$F$7*COS(RADIANS($F$8))),IF(G96&lt;&gt;"",(3*($F$3)*(I96^2))/(2*J96*(COS(RADIANS(K96)))),(($F$3)*($Q96^2))/(2*$J96*COS(RADIANS($K96)))))</f>
        <v>140.65067284903358</v>
      </c>
      <c r="W96" s="51" t="str">
        <f>IF(G96&lt;&gt;"",IF(V96&lt;H96,"STABLE","UNSTABLE"),IF(V96&lt;$F$6,"STABLE","UNSTABLE"))</f>
        <v>UNSTABLE</v>
      </c>
      <c r="X96" s="11"/>
      <c r="Y96" s="57" t="str">
        <f t="shared" si="78"/>
        <v/>
      </c>
      <c r="Z96" s="10"/>
      <c r="AA96" s="16" t="str">
        <f t="shared" ca="1" si="68"/>
        <v/>
      </c>
      <c r="AB96" s="15" t="str">
        <f>IF(A96=1,"",M96)</f>
        <v/>
      </c>
      <c r="AC96" s="10"/>
      <c r="AD96" s="4">
        <f ca="1">IF(W96="Stable",O96,ABS(SUM(AD83:AD95)/2))</f>
        <v>51.903807246065782</v>
      </c>
      <c r="AE96" s="4">
        <f t="shared" ca="1" si="83"/>
        <v>261.80280374915577</v>
      </c>
      <c r="AF96" s="13">
        <f ca="1">IF(W96="Stable",Q96,SQRT(((MAX(AB83:AB95)-MIN(AB83:AB95))^2)+((VLOOKUP(MAX(AB83:AB95),AB83:AC95,2,FALSE)-VLOOKUP(MIN(AB83:AB95),AB83:AC95,2,FALSE))^2)))</f>
        <v>8.6037190822032503</v>
      </c>
      <c r="AG96" s="12">
        <f ca="1">IF(W96="Stable",S96,SQRT(ABS(((AB84-AB83)^2)-((AC84-AC83)^2))+ABS(((AB85-AB84)^2)-((AC85-AC84)^2))+ABS(((AB86-AB85)^2)-((AC86-AC85)^2))+ABS(((AB87-AB86)^2)-((AC87-AC86)^2))+ABS(((AB88-AB87)^2)-((AC88-AC87)^2))+ABS(((AB89-AB88)^2)-((AC89-AC88)^2))+ABS(((AB90-AB89)^2)-((AC90-AC89)^2))+ABS(((AB91-AB90)^2)-((AC91-AC90)^2))+ABS(((AB92-AB91)^2)-((AC92-AC91)^2))+ABS(((AB93-AB92)^2)-((AC93-AC92)^2))+ABS(((AB94-AB93)^2)-((AC94-AC93)^2))+ABS(((AB95-AB94)^2)-((AC95-AC94)^2))))</f>
        <v>11.129438204304657</v>
      </c>
      <c r="AH96" s="4">
        <f ca="1">IF(W96="Stable",T96,IF(A96=1,AG96/AF96,""))</f>
        <v>1.2935613190028303</v>
      </c>
      <c r="AI96" s="4">
        <f ca="1">IF(W96="Stable",U96,IF(A96=1,4*PI()*(AD96/(AG96^2)),""))</f>
        <v>5.2657785919943541</v>
      </c>
      <c r="AJ96" s="5">
        <f ca="1">IF(A96=1,(O96/AD96)*100,"")</f>
        <v>23.153049254250334</v>
      </c>
      <c r="AK96" s="56">
        <f t="shared" si="69"/>
        <v>6.82</v>
      </c>
      <c r="AL96" s="49">
        <f t="shared" si="70"/>
        <v>5.0439999999999996</v>
      </c>
      <c r="AM96" s="65"/>
      <c r="AN96" s="61"/>
      <c r="AO96" s="61"/>
      <c r="AP96" s="61"/>
      <c r="AQ96" s="62"/>
    </row>
    <row r="97" spans="1:43" ht="15" thickTop="1" x14ac:dyDescent="0.3">
      <c r="A97" t="str">
        <f t="shared" si="67"/>
        <v/>
      </c>
      <c r="B97" s="1" t="s">
        <v>18</v>
      </c>
      <c r="C97" s="1"/>
      <c r="D97">
        <v>0.98199999999999998</v>
      </c>
      <c r="E97">
        <v>305.01</v>
      </c>
      <c r="F97">
        <v>-71.36</v>
      </c>
      <c r="G97" s="47"/>
      <c r="H97" s="47"/>
      <c r="I97" s="47"/>
      <c r="J97" s="47"/>
      <c r="K97" s="47"/>
      <c r="L97" s="23">
        <f t="shared" ref="L97:L112" si="87">IF(AND(B97&lt;&gt;"",C97&lt;&gt;""),"",IF(E97-$E$96&lt;0,(360-($E$96-E97)),E97-$E$96))</f>
        <v>259.36</v>
      </c>
      <c r="M97" s="6">
        <f t="shared" si="72"/>
        <v>-0.31386772251153539</v>
      </c>
      <c r="N97" s="6">
        <f t="shared" si="73"/>
        <v>-0.93048968439495439</v>
      </c>
      <c r="O97" s="23">
        <f t="shared" ref="O97:O112" si="88">IF(A98=1,M97*VLOOKUP(B98,$B$13:$N$1389,13,FALSE)-N97*VLOOKUP(B98,$B$13:$N$1389,12,FALSE),M97*N98-N97*M98)</f>
        <v>-0.47373213851086637</v>
      </c>
      <c r="P97" s="23" t="str">
        <f t="shared" si="75"/>
        <v/>
      </c>
      <c r="Q97" s="23"/>
      <c r="R97" s="6"/>
      <c r="S97" s="6"/>
      <c r="T97" s="6" t="str">
        <f t="shared" si="76"/>
        <v/>
      </c>
      <c r="U97" s="6" t="str">
        <f t="shared" si="77"/>
        <v/>
      </c>
      <c r="V97" s="6"/>
      <c r="W97" s="49"/>
      <c r="X97" s="8"/>
      <c r="Y97" s="53" t="str">
        <f t="shared" si="78"/>
        <v>1.5</v>
      </c>
      <c r="Z97" s="6" t="str">
        <f t="shared" ref="Z97:Z112" si="89">IF(F97&lt;$R$8,"",(SQRT(((N97-MIN($N$97:$N$112))^2))))</f>
        <v/>
      </c>
      <c r="AA97" s="54" t="str">
        <f t="shared" ca="1" si="68"/>
        <v/>
      </c>
      <c r="AB97" s="55">
        <f t="shared" si="80"/>
        <v>-0.31386772251153539</v>
      </c>
      <c r="AC97" s="6">
        <f t="shared" ref="AC97:AC112" si="90">IF($W$113="STABLE",N97,IF(F97&lt;$R$8,N97,(AA97+MIN($N$97:$N$112))))</f>
        <v>-0.93048968439495439</v>
      </c>
      <c r="AD97" s="6">
        <f t="shared" ref="AD97:AD112" si="91">IF(A98=1,ABS(AB97*VLOOKUP(B98,$B$13:$AD$1389,28,FALSE)-AC97*VLOOKUP(B98,$B$13:$AD$1389,27,FALSE)),ABS(AB97*AC98-AC97*AB98))</f>
        <v>0.47373213851086637</v>
      </c>
      <c r="AE97" s="6" t="str">
        <f t="shared" si="83"/>
        <v/>
      </c>
      <c r="AF97" s="113"/>
      <c r="AG97" s="52"/>
      <c r="AH97" s="6" t="str">
        <f t="shared" si="84"/>
        <v/>
      </c>
      <c r="AI97" s="6" t="str">
        <f t="shared" si="85"/>
        <v/>
      </c>
      <c r="AJ97" s="14" t="str">
        <f t="shared" si="86"/>
        <v/>
      </c>
      <c r="AK97" s="56">
        <f t="shared" si="69"/>
        <v>-71.36</v>
      </c>
      <c r="AL97" s="49">
        <f t="shared" si="70"/>
        <v>0.98199999999999998</v>
      </c>
      <c r="AM97" s="65"/>
      <c r="AN97" s="61"/>
      <c r="AO97" s="61"/>
      <c r="AP97" s="61"/>
      <c r="AQ97" s="62"/>
    </row>
    <row r="98" spans="1:43" x14ac:dyDescent="0.3">
      <c r="A98" t="str">
        <f t="shared" si="67"/>
        <v/>
      </c>
      <c r="B98" s="1" t="s">
        <v>18</v>
      </c>
      <c r="C98" s="1"/>
      <c r="D98">
        <v>1.1279999999999999</v>
      </c>
      <c r="E98">
        <v>302.95999999999998</v>
      </c>
      <c r="F98">
        <v>-46.04</v>
      </c>
      <c r="G98" s="47"/>
      <c r="H98" s="47"/>
      <c r="I98" s="47"/>
      <c r="J98" s="47"/>
      <c r="K98" s="47"/>
      <c r="L98" s="23">
        <f t="shared" si="87"/>
        <v>257.31</v>
      </c>
      <c r="M98" s="6">
        <f t="shared" si="72"/>
        <v>-0.78300797623158425</v>
      </c>
      <c r="N98" s="6">
        <f t="shared" si="73"/>
        <v>-0.81196213529801908</v>
      </c>
      <c r="O98" s="23">
        <f t="shared" si="88"/>
        <v>-0.59147708217823014</v>
      </c>
      <c r="P98" s="23" t="str">
        <f t="shared" si="75"/>
        <v/>
      </c>
      <c r="Q98" s="23"/>
      <c r="R98" s="6"/>
      <c r="S98" s="6"/>
      <c r="T98" s="6" t="str">
        <f t="shared" si="76"/>
        <v/>
      </c>
      <c r="U98" s="6" t="str">
        <f t="shared" si="77"/>
        <v/>
      </c>
      <c r="V98" s="6"/>
      <c r="W98" s="49"/>
      <c r="X98" s="8"/>
      <c r="Y98" s="53" t="str">
        <f t="shared" si="78"/>
        <v>1.5</v>
      </c>
      <c r="Z98" s="6" t="str">
        <f t="shared" si="89"/>
        <v/>
      </c>
      <c r="AA98" s="54" t="str">
        <f t="shared" ca="1" si="68"/>
        <v/>
      </c>
      <c r="AB98" s="55">
        <f t="shared" si="80"/>
        <v>-0.78300797623158425</v>
      </c>
      <c r="AC98" s="6">
        <f t="shared" si="90"/>
        <v>-0.81196213529801908</v>
      </c>
      <c r="AD98" s="6">
        <f t="shared" si="91"/>
        <v>0.59147708217823014</v>
      </c>
      <c r="AE98" s="6" t="str">
        <f t="shared" si="83"/>
        <v/>
      </c>
      <c r="AF98" s="113"/>
      <c r="AG98" s="52"/>
      <c r="AH98" s="6" t="str">
        <f t="shared" si="84"/>
        <v/>
      </c>
      <c r="AI98" s="6" t="str">
        <f t="shared" si="85"/>
        <v/>
      </c>
      <c r="AJ98" s="14" t="str">
        <f t="shared" si="86"/>
        <v/>
      </c>
      <c r="AK98" s="56">
        <f t="shared" si="69"/>
        <v>-46.04</v>
      </c>
      <c r="AL98" s="49">
        <f t="shared" si="70"/>
        <v>1.1279999999999999</v>
      </c>
      <c r="AM98" s="65"/>
      <c r="AN98" s="61"/>
      <c r="AO98" s="61"/>
      <c r="AP98" s="61"/>
      <c r="AQ98" s="62"/>
    </row>
    <row r="99" spans="1:43" x14ac:dyDescent="0.3">
      <c r="A99" t="str">
        <f t="shared" si="67"/>
        <v/>
      </c>
      <c r="B99" s="1" t="s">
        <v>18</v>
      </c>
      <c r="C99" s="1"/>
      <c r="D99">
        <v>1.542</v>
      </c>
      <c r="E99">
        <v>299.47000000000003</v>
      </c>
      <c r="F99">
        <v>-26.16</v>
      </c>
      <c r="G99" s="47"/>
      <c r="H99" s="47"/>
      <c r="I99" s="47"/>
      <c r="J99" s="47"/>
      <c r="K99" s="47"/>
      <c r="L99" s="23">
        <f t="shared" si="87"/>
        <v>253.82000000000002</v>
      </c>
      <c r="M99" s="6">
        <f t="shared" si="72"/>
        <v>-1.3840473583066377</v>
      </c>
      <c r="N99" s="6">
        <f t="shared" si="73"/>
        <v>-0.67983594341901143</v>
      </c>
      <c r="O99" s="23">
        <f t="shared" si="88"/>
        <v>-0.86950113890192116</v>
      </c>
      <c r="P99" s="23" t="str">
        <f t="shared" si="75"/>
        <v/>
      </c>
      <c r="Q99" s="23"/>
      <c r="R99" s="6"/>
      <c r="S99" s="6"/>
      <c r="T99" s="6" t="str">
        <f t="shared" si="76"/>
        <v/>
      </c>
      <c r="U99" s="6" t="str">
        <f t="shared" si="77"/>
        <v/>
      </c>
      <c r="V99" s="6"/>
      <c r="W99" s="49"/>
      <c r="X99" s="8"/>
      <c r="Y99" s="53" t="str">
        <f t="shared" si="78"/>
        <v>1.5</v>
      </c>
      <c r="Z99" s="6" t="str">
        <f t="shared" si="89"/>
        <v/>
      </c>
      <c r="AA99" s="54" t="str">
        <f t="shared" ca="1" si="68"/>
        <v/>
      </c>
      <c r="AB99" s="55">
        <f t="shared" si="80"/>
        <v>-1.3840473583066377</v>
      </c>
      <c r="AC99" s="6">
        <f t="shared" si="90"/>
        <v>-0.67983594341901143</v>
      </c>
      <c r="AD99" s="6">
        <f t="shared" si="91"/>
        <v>0.86950113890192116</v>
      </c>
      <c r="AE99" s="6" t="str">
        <f t="shared" si="83"/>
        <v/>
      </c>
      <c r="AF99" s="113"/>
      <c r="AG99" s="52"/>
      <c r="AH99" s="6" t="str">
        <f t="shared" si="84"/>
        <v/>
      </c>
      <c r="AI99" s="6" t="str">
        <f t="shared" si="85"/>
        <v/>
      </c>
      <c r="AJ99" s="14" t="str">
        <f t="shared" si="86"/>
        <v/>
      </c>
      <c r="AK99" s="56">
        <f t="shared" si="69"/>
        <v>-26.16</v>
      </c>
      <c r="AL99" s="49">
        <f t="shared" si="70"/>
        <v>1.542</v>
      </c>
      <c r="AM99" s="65"/>
      <c r="AN99" s="61"/>
      <c r="AO99" s="61"/>
      <c r="AP99" s="61"/>
      <c r="AQ99" s="62"/>
    </row>
    <row r="100" spans="1:43" x14ac:dyDescent="0.3">
      <c r="A100" t="str">
        <f t="shared" si="67"/>
        <v/>
      </c>
      <c r="B100" s="1" t="s">
        <v>18</v>
      </c>
      <c r="C100" s="1"/>
      <c r="D100">
        <v>1.585</v>
      </c>
      <c r="E100">
        <v>297.51</v>
      </c>
      <c r="F100">
        <v>-5.32</v>
      </c>
      <c r="G100" s="47"/>
      <c r="H100" s="47"/>
      <c r="I100" s="47"/>
      <c r="J100" s="47"/>
      <c r="K100" s="47"/>
      <c r="L100" s="23">
        <f>IF(AND(B100&lt;&gt;"",C100&lt;&gt;""),"",IF(E100-$E$96&lt;0,(360-($E$96-E100)),E100-$E$96))</f>
        <v>251.85999999999999</v>
      </c>
      <c r="M100" s="6">
        <f t="shared" si="72"/>
        <v>-1.5781724446557293</v>
      </c>
      <c r="N100" s="6">
        <f t="shared" si="73"/>
        <v>-0.1469582761512927</v>
      </c>
      <c r="O100" s="23">
        <f t="shared" si="88"/>
        <v>-0.82953763070127584</v>
      </c>
      <c r="P100" s="23" t="str">
        <f t="shared" si="75"/>
        <v/>
      </c>
      <c r="Q100" s="23"/>
      <c r="R100" s="6"/>
      <c r="S100" s="6"/>
      <c r="T100" s="6" t="str">
        <f t="shared" si="76"/>
        <v/>
      </c>
      <c r="U100" s="6" t="str">
        <f t="shared" si="77"/>
        <v/>
      </c>
      <c r="V100" s="6"/>
      <c r="W100" s="49"/>
      <c r="X100" s="8"/>
      <c r="Y100" s="53" t="str">
        <f t="shared" si="78"/>
        <v>1.5</v>
      </c>
      <c r="Z100" s="6" t="str">
        <f t="shared" si="89"/>
        <v/>
      </c>
      <c r="AA100" s="54" t="str">
        <f t="shared" ca="1" si="68"/>
        <v/>
      </c>
      <c r="AB100" s="55">
        <f t="shared" si="80"/>
        <v>-1.5781724446557293</v>
      </c>
      <c r="AC100" s="6">
        <f t="shared" si="90"/>
        <v>-0.1469582761512927</v>
      </c>
      <c r="AD100" s="6">
        <f t="shared" ca="1" si="91"/>
        <v>6.8486076687321606</v>
      </c>
      <c r="AE100" s="6" t="str">
        <f t="shared" si="83"/>
        <v/>
      </c>
      <c r="AF100" s="113"/>
      <c r="AG100" s="52"/>
      <c r="AH100" s="6" t="str">
        <f t="shared" si="84"/>
        <v/>
      </c>
      <c r="AI100" s="6" t="str">
        <f t="shared" si="85"/>
        <v/>
      </c>
      <c r="AJ100" s="14" t="str">
        <f t="shared" si="86"/>
        <v/>
      </c>
      <c r="AK100" s="56">
        <f t="shared" si="69"/>
        <v>-5.32</v>
      </c>
      <c r="AL100" s="49">
        <f t="shared" si="70"/>
        <v>1.5850000000000002</v>
      </c>
      <c r="AM100" s="65"/>
      <c r="AN100" s="61"/>
      <c r="AO100" s="61"/>
      <c r="AP100" s="61"/>
      <c r="AQ100" s="62"/>
    </row>
    <row r="101" spans="1:43" x14ac:dyDescent="0.3">
      <c r="A101" t="str">
        <f t="shared" si="67"/>
        <v/>
      </c>
      <c r="B101" s="1" t="s">
        <v>18</v>
      </c>
      <c r="C101" s="1"/>
      <c r="D101">
        <v>1.61</v>
      </c>
      <c r="E101">
        <v>299.05</v>
      </c>
      <c r="F101">
        <v>13.65</v>
      </c>
      <c r="G101" s="47"/>
      <c r="H101" s="47"/>
      <c r="I101" s="47"/>
      <c r="J101" s="47"/>
      <c r="K101" s="47"/>
      <c r="L101" s="23">
        <f t="shared" si="87"/>
        <v>253.4</v>
      </c>
      <c r="M101" s="6">
        <f t="shared" si="72"/>
        <v>-1.5645262427912314</v>
      </c>
      <c r="N101" s="6">
        <f t="shared" si="73"/>
        <v>0.37994425330244647</v>
      </c>
      <c r="O101" s="23">
        <f t="shared" si="88"/>
        <v>-0.41316496486001208</v>
      </c>
      <c r="P101" s="23" t="str">
        <f t="shared" si="75"/>
        <v/>
      </c>
      <c r="Q101" s="23"/>
      <c r="R101" s="6"/>
      <c r="S101" s="6"/>
      <c r="T101" s="6" t="str">
        <f t="shared" si="76"/>
        <v/>
      </c>
      <c r="U101" s="6" t="str">
        <f t="shared" si="77"/>
        <v/>
      </c>
      <c r="V101" s="6"/>
      <c r="W101" s="49"/>
      <c r="X101" s="8"/>
      <c r="Y101" s="53" t="str">
        <f t="shared" si="78"/>
        <v>1.5</v>
      </c>
      <c r="Z101" s="6">
        <f t="shared" si="89"/>
        <v>1.3104339376974008</v>
      </c>
      <c r="AA101" s="54">
        <f t="shared" ca="1" si="68"/>
        <v>5.1243834578614766</v>
      </c>
      <c r="AB101" s="55">
        <f t="shared" si="80"/>
        <v>-1.5645262427912314</v>
      </c>
      <c r="AC101" s="6">
        <f t="shared" ca="1" si="90"/>
        <v>4.193893773466522</v>
      </c>
      <c r="AD101" s="6">
        <f t="shared" ca="1" si="91"/>
        <v>1.9938612254517292</v>
      </c>
      <c r="AE101" s="6" t="str">
        <f t="shared" si="83"/>
        <v/>
      </c>
      <c r="AF101" s="113"/>
      <c r="AG101" s="52"/>
      <c r="AH101" s="6" t="str">
        <f t="shared" si="84"/>
        <v/>
      </c>
      <c r="AI101" s="6" t="str">
        <f t="shared" si="85"/>
        <v/>
      </c>
      <c r="AJ101" s="14" t="str">
        <f t="shared" si="86"/>
        <v/>
      </c>
      <c r="AK101" s="56">
        <f t="shared" ca="1" si="69"/>
        <v>69.542039669083223</v>
      </c>
      <c r="AL101" s="49">
        <f t="shared" ca="1" si="70"/>
        <v>4.4762135055763048</v>
      </c>
      <c r="AM101" s="65"/>
      <c r="AN101" s="61"/>
      <c r="AO101" s="61"/>
      <c r="AP101" s="61"/>
      <c r="AQ101" s="62"/>
    </row>
    <row r="102" spans="1:43" x14ac:dyDescent="0.3">
      <c r="A102" t="str">
        <f t="shared" si="67"/>
        <v/>
      </c>
      <c r="B102" s="1" t="s">
        <v>18</v>
      </c>
      <c r="C102" s="1"/>
      <c r="D102">
        <v>1.55</v>
      </c>
      <c r="E102">
        <v>299.8</v>
      </c>
      <c r="F102">
        <v>23.18</v>
      </c>
      <c r="G102" s="47"/>
      <c r="H102" s="47"/>
      <c r="I102" s="47"/>
      <c r="J102" s="47"/>
      <c r="K102" s="47"/>
      <c r="L102" s="23">
        <f t="shared" si="87"/>
        <v>254.15</v>
      </c>
      <c r="M102" s="6">
        <f t="shared" si="72"/>
        <v>-1.4248728321309514</v>
      </c>
      <c r="N102" s="6">
        <f t="shared" si="73"/>
        <v>0.61011262259940302</v>
      </c>
      <c r="O102" s="23">
        <f t="shared" si="88"/>
        <v>-0.42770365430252688</v>
      </c>
      <c r="P102" s="23" t="str">
        <f t="shared" si="75"/>
        <v/>
      </c>
      <c r="Q102" s="23"/>
      <c r="R102" s="6"/>
      <c r="S102" s="6"/>
      <c r="T102" s="6" t="str">
        <f t="shared" si="76"/>
        <v/>
      </c>
      <c r="U102" s="6" t="str">
        <f t="shared" si="77"/>
        <v/>
      </c>
      <c r="V102" s="6"/>
      <c r="W102" s="49"/>
      <c r="X102" s="8"/>
      <c r="Y102" s="53" t="str">
        <f t="shared" si="78"/>
        <v>1.5</v>
      </c>
      <c r="Z102" s="6">
        <f t="shared" si="89"/>
        <v>1.5406023069943573</v>
      </c>
      <c r="AA102" s="54">
        <f t="shared" ca="1" si="68"/>
        <v>6.0244448422764405</v>
      </c>
      <c r="AB102" s="55">
        <f t="shared" si="80"/>
        <v>-1.4248728321309514</v>
      </c>
      <c r="AC102" s="6">
        <f t="shared" ca="1" si="90"/>
        <v>5.0939551578814859</v>
      </c>
      <c r="AD102" s="6">
        <f t="shared" ca="1" si="91"/>
        <v>3.120530844220597</v>
      </c>
      <c r="AE102" s="6" t="str">
        <f t="shared" si="83"/>
        <v/>
      </c>
      <c r="AF102" s="113"/>
      <c r="AG102" s="52"/>
      <c r="AH102" s="6" t="str">
        <f t="shared" si="84"/>
        <v/>
      </c>
      <c r="AI102" s="6" t="str">
        <f t="shared" si="85"/>
        <v/>
      </c>
      <c r="AJ102" s="14" t="str">
        <f t="shared" si="86"/>
        <v/>
      </c>
      <c r="AK102" s="56">
        <f t="shared" ca="1" si="69"/>
        <v>74.372717755275218</v>
      </c>
      <c r="AL102" s="49">
        <f t="shared" ca="1" si="70"/>
        <v>5.2894840710840851</v>
      </c>
      <c r="AM102" s="65"/>
      <c r="AN102" s="61"/>
      <c r="AO102" s="61"/>
      <c r="AP102" s="61"/>
      <c r="AQ102" s="62"/>
    </row>
    <row r="103" spans="1:43" x14ac:dyDescent="0.3">
      <c r="A103" t="str">
        <f t="shared" si="67"/>
        <v/>
      </c>
      <c r="B103" s="1" t="s">
        <v>18</v>
      </c>
      <c r="C103" s="1"/>
      <c r="D103">
        <v>1.121</v>
      </c>
      <c r="E103">
        <v>301.95999999999998</v>
      </c>
      <c r="F103">
        <v>37.43</v>
      </c>
      <c r="G103" s="47"/>
      <c r="H103" s="47"/>
      <c r="I103" s="47"/>
      <c r="J103" s="47"/>
      <c r="K103" s="47"/>
      <c r="L103" s="23">
        <f t="shared" si="87"/>
        <v>256.31</v>
      </c>
      <c r="M103" s="6">
        <f t="shared" si="72"/>
        <v>-0.89018216574658926</v>
      </c>
      <c r="N103" s="6">
        <f t="shared" si="73"/>
        <v>0.68133450799641126</v>
      </c>
      <c r="O103" s="23">
        <f t="shared" si="88"/>
        <v>-0.53032900422404383</v>
      </c>
      <c r="P103" s="23" t="str">
        <f t="shared" si="75"/>
        <v/>
      </c>
      <c r="Q103" s="23"/>
      <c r="R103" s="6"/>
      <c r="S103" s="6"/>
      <c r="T103" s="6" t="str">
        <f t="shared" si="76"/>
        <v/>
      </c>
      <c r="U103" s="6" t="str">
        <f t="shared" si="77"/>
        <v/>
      </c>
      <c r="V103" s="6"/>
      <c r="W103" s="49"/>
      <c r="X103" s="8"/>
      <c r="Y103" s="53" t="str">
        <f t="shared" si="78"/>
        <v>1.5</v>
      </c>
      <c r="Z103" s="6">
        <f t="shared" si="89"/>
        <v>1.6118241923913657</v>
      </c>
      <c r="AA103" s="54">
        <f t="shared" ca="1" si="68"/>
        <v>6.3029543045751897</v>
      </c>
      <c r="AB103" s="55">
        <f t="shared" si="80"/>
        <v>-0.89018216574658926</v>
      </c>
      <c r="AC103" s="6">
        <f t="shared" ca="1" si="90"/>
        <v>5.3724646201802351</v>
      </c>
      <c r="AD103" s="6">
        <f t="shared" ca="1" si="91"/>
        <v>3.4495590149964799</v>
      </c>
      <c r="AE103" s="6" t="str">
        <f t="shared" si="83"/>
        <v/>
      </c>
      <c r="AF103" s="113"/>
      <c r="AG103" s="52"/>
      <c r="AH103" s="6" t="str">
        <f t="shared" si="84"/>
        <v/>
      </c>
      <c r="AI103" s="6" t="str">
        <f t="shared" si="85"/>
        <v/>
      </c>
      <c r="AJ103" s="14" t="str">
        <f t="shared" si="86"/>
        <v/>
      </c>
      <c r="AK103" s="56">
        <f t="shared" ca="1" si="69"/>
        <v>80.591940821279806</v>
      </c>
      <c r="AL103" s="49">
        <f t="shared" ca="1" si="70"/>
        <v>5.4457139461508302</v>
      </c>
      <c r="AM103" s="65"/>
      <c r="AN103" s="61"/>
      <c r="AO103" s="61"/>
      <c r="AP103" s="61"/>
      <c r="AQ103" s="62"/>
    </row>
    <row r="104" spans="1:43" x14ac:dyDescent="0.3">
      <c r="A104" t="str">
        <f t="shared" si="67"/>
        <v/>
      </c>
      <c r="B104" s="1" t="s">
        <v>18</v>
      </c>
      <c r="C104" s="1"/>
      <c r="D104">
        <v>0.96699999999999997</v>
      </c>
      <c r="E104">
        <v>319.14</v>
      </c>
      <c r="F104">
        <v>66.72</v>
      </c>
      <c r="G104" s="47"/>
      <c r="H104" s="47"/>
      <c r="I104" s="47"/>
      <c r="J104" s="47"/>
      <c r="K104" s="47"/>
      <c r="L104" s="23">
        <f t="shared" si="87"/>
        <v>273.49</v>
      </c>
      <c r="M104" s="6">
        <f t="shared" si="72"/>
        <v>-0.38218245915757409</v>
      </c>
      <c r="N104" s="6">
        <f t="shared" si="73"/>
        <v>0.88827111171773965</v>
      </c>
      <c r="O104" s="23">
        <f t="shared" si="88"/>
        <v>-0.25072975925592883</v>
      </c>
      <c r="P104" s="23" t="str">
        <f t="shared" si="75"/>
        <v/>
      </c>
      <c r="Q104" s="23"/>
      <c r="R104" s="6"/>
      <c r="S104" s="6"/>
      <c r="T104" s="6" t="str">
        <f t="shared" si="76"/>
        <v/>
      </c>
      <c r="U104" s="6" t="str">
        <f t="shared" si="77"/>
        <v/>
      </c>
      <c r="V104" s="6"/>
      <c r="W104" s="49"/>
      <c r="X104" s="8"/>
      <c r="Y104" s="53" t="str">
        <f t="shared" si="78"/>
        <v>1.5</v>
      </c>
      <c r="Z104" s="6">
        <f t="shared" si="89"/>
        <v>1.8187607961126941</v>
      </c>
      <c r="AA104" s="54">
        <f t="shared" ca="1" si="68"/>
        <v>7.1121690833063553</v>
      </c>
      <c r="AB104" s="55">
        <f t="shared" si="80"/>
        <v>-0.38218245915757409</v>
      </c>
      <c r="AC104" s="6">
        <f t="shared" ca="1" si="90"/>
        <v>6.1816793989114007</v>
      </c>
      <c r="AD104" s="6">
        <f t="shared" ca="1" si="91"/>
        <v>1.6744956143541478</v>
      </c>
      <c r="AE104" s="6" t="str">
        <f t="shared" si="83"/>
        <v/>
      </c>
      <c r="AF104" s="113"/>
      <c r="AG104" s="52"/>
      <c r="AH104" s="6" t="str">
        <f t="shared" si="84"/>
        <v/>
      </c>
      <c r="AI104" s="6" t="str">
        <f t="shared" si="85"/>
        <v/>
      </c>
      <c r="AJ104" s="14" t="str">
        <f t="shared" si="86"/>
        <v/>
      </c>
      <c r="AK104" s="56">
        <f t="shared" ca="1" si="69"/>
        <v>86.462190201037188</v>
      </c>
      <c r="AL104" s="49">
        <f t="shared" ca="1" si="70"/>
        <v>6.1934823502625198</v>
      </c>
      <c r="AM104" s="65"/>
      <c r="AN104" s="61"/>
      <c r="AO104" s="61"/>
      <c r="AP104" s="61"/>
      <c r="AQ104" s="62"/>
    </row>
    <row r="105" spans="1:43" x14ac:dyDescent="0.3">
      <c r="A105" t="str">
        <f t="shared" si="67"/>
        <v/>
      </c>
      <c r="B105" s="1" t="s">
        <v>18</v>
      </c>
      <c r="C105" s="1"/>
      <c r="D105">
        <v>0.95699999999999996</v>
      </c>
      <c r="E105">
        <v>17.57</v>
      </c>
      <c r="F105">
        <v>82.44</v>
      </c>
      <c r="G105" s="47"/>
      <c r="H105" s="47"/>
      <c r="I105" s="47"/>
      <c r="J105" s="47"/>
      <c r="K105" s="47"/>
      <c r="L105" s="23">
        <f t="shared" si="87"/>
        <v>331.92</v>
      </c>
      <c r="M105" s="6">
        <f t="shared" si="72"/>
        <v>-0.12590709165131442</v>
      </c>
      <c r="N105" s="6">
        <f t="shared" si="73"/>
        <v>0.94868140293351777</v>
      </c>
      <c r="O105" s="23">
        <f t="shared" si="88"/>
        <v>-0.56400247423402916</v>
      </c>
      <c r="P105" s="23" t="str">
        <f t="shared" si="75"/>
        <v/>
      </c>
      <c r="Q105" s="23"/>
      <c r="R105" s="6"/>
      <c r="S105" s="6"/>
      <c r="T105" s="6" t="str">
        <f t="shared" si="76"/>
        <v/>
      </c>
      <c r="U105" s="6" t="str">
        <f t="shared" si="77"/>
        <v/>
      </c>
      <c r="V105" s="6"/>
      <c r="W105" s="49"/>
      <c r="X105" s="8"/>
      <c r="Y105" s="53" t="str">
        <f t="shared" si="78"/>
        <v>1.5</v>
      </c>
      <c r="Z105" s="6">
        <f t="shared" si="89"/>
        <v>1.8791710873284722</v>
      </c>
      <c r="AA105" s="54">
        <f t="shared" ca="1" si="68"/>
        <v>7.348400371344173</v>
      </c>
      <c r="AB105" s="55">
        <f t="shared" si="80"/>
        <v>-0.12590709165131442</v>
      </c>
      <c r="AC105" s="6">
        <f t="shared" ca="1" si="90"/>
        <v>6.4179106869492184</v>
      </c>
      <c r="AD105" s="6">
        <f t="shared" ca="1" si="91"/>
        <v>3.8040507190104993</v>
      </c>
      <c r="AE105" s="6" t="str">
        <f t="shared" si="83"/>
        <v/>
      </c>
      <c r="AF105" s="113"/>
      <c r="AG105" s="52"/>
      <c r="AH105" s="6" t="str">
        <f t="shared" si="84"/>
        <v/>
      </c>
      <c r="AI105" s="6" t="str">
        <f t="shared" si="85"/>
        <v/>
      </c>
      <c r="AJ105" s="14" t="str">
        <f t="shared" si="86"/>
        <v/>
      </c>
      <c r="AK105" s="56">
        <f t="shared" ca="1" si="69"/>
        <v>88.876110925652384</v>
      </c>
      <c r="AL105" s="49">
        <f t="shared" ca="1" si="70"/>
        <v>6.4191455959017691</v>
      </c>
      <c r="AM105" s="65"/>
      <c r="AN105" s="61"/>
      <c r="AO105" s="61"/>
      <c r="AP105" s="61"/>
      <c r="AQ105" s="62"/>
    </row>
    <row r="106" spans="1:43" x14ac:dyDescent="0.3">
      <c r="A106" t="str">
        <f t="shared" si="67"/>
        <v/>
      </c>
      <c r="B106" s="1" t="s">
        <v>18</v>
      </c>
      <c r="C106" s="1"/>
      <c r="D106">
        <v>1.085</v>
      </c>
      <c r="E106">
        <v>118.83</v>
      </c>
      <c r="F106">
        <v>64.66</v>
      </c>
      <c r="G106" s="47"/>
      <c r="H106" s="47"/>
      <c r="I106" s="47"/>
      <c r="J106" s="47"/>
      <c r="K106" s="47"/>
      <c r="L106" s="23">
        <f t="shared" si="87"/>
        <v>73.180000000000007</v>
      </c>
      <c r="M106" s="6">
        <f t="shared" si="72"/>
        <v>0.46436798674921681</v>
      </c>
      <c r="N106" s="6">
        <f t="shared" si="73"/>
        <v>0.98060561536352575</v>
      </c>
      <c r="O106" s="23">
        <f t="shared" si="88"/>
        <v>-0.75758573378386718</v>
      </c>
      <c r="P106" s="23" t="str">
        <f t="shared" si="75"/>
        <v/>
      </c>
      <c r="Q106" s="23"/>
      <c r="R106" s="6"/>
      <c r="S106" s="6"/>
      <c r="T106" s="6" t="str">
        <f t="shared" si="76"/>
        <v/>
      </c>
      <c r="U106" s="6" t="str">
        <f t="shared" si="77"/>
        <v/>
      </c>
      <c r="V106" s="6"/>
      <c r="W106" s="49"/>
      <c r="X106" s="8"/>
      <c r="Y106" s="53" t="str">
        <f t="shared" si="78"/>
        <v>1.5</v>
      </c>
      <c r="Z106" s="6">
        <f t="shared" si="89"/>
        <v>1.9110952997584802</v>
      </c>
      <c r="AA106" s="54">
        <f t="shared" ca="1" si="68"/>
        <v>7.4732383363689809</v>
      </c>
      <c r="AB106" s="55">
        <f t="shared" si="80"/>
        <v>0.46436798674921681</v>
      </c>
      <c r="AC106" s="6">
        <f t="shared" ca="1" si="90"/>
        <v>6.5427486519740263</v>
      </c>
      <c r="AD106" s="6">
        <f t="shared" ca="1" si="91"/>
        <v>4.7922139309718563</v>
      </c>
      <c r="AE106" s="6" t="str">
        <f t="shared" si="83"/>
        <v/>
      </c>
      <c r="AF106" s="113"/>
      <c r="AG106" s="52"/>
      <c r="AH106" s="6" t="str">
        <f t="shared" si="84"/>
        <v/>
      </c>
      <c r="AI106" s="6" t="str">
        <f t="shared" si="85"/>
        <v/>
      </c>
      <c r="AJ106" s="14" t="str">
        <f t="shared" si="86"/>
        <v/>
      </c>
      <c r="AK106" s="56">
        <f t="shared" ca="1" si="69"/>
        <v>85.940271220339284</v>
      </c>
      <c r="AL106" s="49">
        <f t="shared" ca="1" si="70"/>
        <v>6.5592070824167052</v>
      </c>
      <c r="AM106" s="65"/>
      <c r="AN106" s="61"/>
      <c r="AO106" s="61"/>
      <c r="AP106" s="61"/>
      <c r="AQ106" s="62"/>
    </row>
    <row r="107" spans="1:43" x14ac:dyDescent="0.3">
      <c r="A107" t="str">
        <f t="shared" si="67"/>
        <v/>
      </c>
      <c r="B107" s="1" t="s">
        <v>18</v>
      </c>
      <c r="C107" s="1"/>
      <c r="D107">
        <v>1.379</v>
      </c>
      <c r="E107">
        <v>133.93</v>
      </c>
      <c r="F107">
        <v>34.24</v>
      </c>
      <c r="G107" s="47"/>
      <c r="H107" s="47"/>
      <c r="I107" s="47"/>
      <c r="J107" s="47"/>
      <c r="K107" s="47"/>
      <c r="L107" s="23">
        <f t="shared" si="87"/>
        <v>88.28</v>
      </c>
      <c r="M107" s="6">
        <f t="shared" si="72"/>
        <v>1.1400027030832232</v>
      </c>
      <c r="N107" s="6">
        <f t="shared" si="73"/>
        <v>0.77590903910377573</v>
      </c>
      <c r="O107" s="23">
        <f t="shared" si="88"/>
        <v>-0.89986471159441284</v>
      </c>
      <c r="P107" s="23" t="str">
        <f t="shared" si="75"/>
        <v/>
      </c>
      <c r="Q107" s="23"/>
      <c r="R107" s="6"/>
      <c r="S107" s="6"/>
      <c r="T107" s="6" t="str">
        <f t="shared" si="76"/>
        <v/>
      </c>
      <c r="U107" s="6" t="str">
        <f t="shared" si="77"/>
        <v/>
      </c>
      <c r="V107" s="6"/>
      <c r="W107" s="49"/>
      <c r="X107" s="8"/>
      <c r="Y107" s="53" t="str">
        <f t="shared" si="78"/>
        <v>1.5</v>
      </c>
      <c r="Z107" s="6">
        <f t="shared" si="89"/>
        <v>1.7063987234987301</v>
      </c>
      <c r="AA107" s="54">
        <f t="shared" ca="1" si="68"/>
        <v>6.6727830680099585</v>
      </c>
      <c r="AB107" s="55">
        <f t="shared" si="80"/>
        <v>1.1400027030832232</v>
      </c>
      <c r="AC107" s="6">
        <f t="shared" ca="1" si="90"/>
        <v>5.7422933836150039</v>
      </c>
      <c r="AD107" s="6">
        <f t="shared" ca="1" si="91"/>
        <v>5.0564020495470929</v>
      </c>
      <c r="AE107" s="6" t="str">
        <f t="shared" si="83"/>
        <v/>
      </c>
      <c r="AF107" s="113"/>
      <c r="AG107" s="52"/>
      <c r="AH107" s="6" t="str">
        <f t="shared" si="84"/>
        <v/>
      </c>
      <c r="AI107" s="6" t="str">
        <f t="shared" si="85"/>
        <v/>
      </c>
      <c r="AJ107" s="14" t="str">
        <f t="shared" si="86"/>
        <v/>
      </c>
      <c r="AK107" s="56">
        <f t="shared" ca="1" si="69"/>
        <v>78.771217848462243</v>
      </c>
      <c r="AL107" s="49">
        <f t="shared" ca="1" si="70"/>
        <v>5.8543607222775149</v>
      </c>
      <c r="AM107" s="65"/>
      <c r="AN107" s="61"/>
      <c r="AO107" s="61"/>
      <c r="AP107" s="61"/>
      <c r="AQ107" s="62"/>
    </row>
    <row r="108" spans="1:43" x14ac:dyDescent="0.3">
      <c r="A108" t="str">
        <f t="shared" si="67"/>
        <v/>
      </c>
      <c r="B108" s="1" t="s">
        <v>18</v>
      </c>
      <c r="C108" s="1"/>
      <c r="D108">
        <v>1.748</v>
      </c>
      <c r="E108">
        <v>133.58000000000001</v>
      </c>
      <c r="F108">
        <v>12.32</v>
      </c>
      <c r="G108" s="47"/>
      <c r="H108" s="47"/>
      <c r="I108" s="47"/>
      <c r="J108" s="47"/>
      <c r="K108" s="47"/>
      <c r="L108" s="23">
        <f t="shared" si="87"/>
        <v>87.93</v>
      </c>
      <c r="M108" s="6">
        <f t="shared" si="72"/>
        <v>1.7077455759313567</v>
      </c>
      <c r="N108" s="6">
        <f t="shared" si="73"/>
        <v>0.37297325358111039</v>
      </c>
      <c r="O108" s="23">
        <f t="shared" si="88"/>
        <v>-0.62182669585398198</v>
      </c>
      <c r="P108" s="23" t="str">
        <f t="shared" si="75"/>
        <v/>
      </c>
      <c r="Q108" s="23"/>
      <c r="R108" s="6"/>
      <c r="S108" s="6"/>
      <c r="T108" s="6" t="str">
        <f t="shared" si="76"/>
        <v/>
      </c>
      <c r="U108" s="6" t="str">
        <f t="shared" si="77"/>
        <v/>
      </c>
      <c r="V108" s="6"/>
      <c r="W108" s="49"/>
      <c r="X108" s="8"/>
      <c r="Y108" s="53" t="str">
        <f t="shared" si="78"/>
        <v>1.5</v>
      </c>
      <c r="Z108" s="6">
        <f t="shared" si="89"/>
        <v>1.3034629379760647</v>
      </c>
      <c r="AA108" s="54">
        <f t="shared" ca="1" si="68"/>
        <v>5.0971237276078938</v>
      </c>
      <c r="AB108" s="55">
        <f t="shared" si="80"/>
        <v>1.7077455759313567</v>
      </c>
      <c r="AC108" s="6">
        <f t="shared" ca="1" si="90"/>
        <v>4.1666340432129392</v>
      </c>
      <c r="AD108" s="6">
        <f t="shared" ca="1" si="91"/>
        <v>6.8965320849700689</v>
      </c>
      <c r="AE108" s="6" t="str">
        <f t="shared" si="83"/>
        <v/>
      </c>
      <c r="AF108" s="113"/>
      <c r="AG108" s="52"/>
      <c r="AH108" s="6" t="str">
        <f t="shared" si="84"/>
        <v/>
      </c>
      <c r="AI108" s="6" t="str">
        <f t="shared" si="85"/>
        <v/>
      </c>
      <c r="AJ108" s="14" t="str">
        <f t="shared" si="86"/>
        <v/>
      </c>
      <c r="AK108" s="56">
        <f t="shared" ca="1" si="69"/>
        <v>67.713132898788061</v>
      </c>
      <c r="AL108" s="49">
        <f t="shared" ca="1" si="70"/>
        <v>4.503025005723833</v>
      </c>
      <c r="AM108" s="65"/>
      <c r="AN108" s="61"/>
      <c r="AO108" s="61"/>
      <c r="AP108" s="61"/>
      <c r="AQ108" s="62"/>
    </row>
    <row r="109" spans="1:43" x14ac:dyDescent="0.3">
      <c r="A109" t="str">
        <f t="shared" si="67"/>
        <v/>
      </c>
      <c r="B109" s="1" t="s">
        <v>18</v>
      </c>
      <c r="C109" s="1"/>
      <c r="D109">
        <v>1.6539999999999999</v>
      </c>
      <c r="E109">
        <v>136.05000000000001</v>
      </c>
      <c r="F109">
        <v>-0.1</v>
      </c>
      <c r="G109" s="47"/>
      <c r="H109" s="47"/>
      <c r="I109" s="47"/>
      <c r="J109" s="47"/>
      <c r="K109" s="47"/>
      <c r="L109" s="23">
        <f t="shared" si="87"/>
        <v>90.4</v>
      </c>
      <c r="M109" s="6">
        <f t="shared" si="72"/>
        <v>1.6539974808145779</v>
      </c>
      <c r="N109" s="6">
        <f t="shared" si="73"/>
        <v>-2.8867731171958026E-3</v>
      </c>
      <c r="O109" s="23">
        <f t="shared" si="88"/>
        <v>-0.29738520299535393</v>
      </c>
      <c r="P109" s="23" t="str">
        <f t="shared" si="75"/>
        <v/>
      </c>
      <c r="Q109" s="23"/>
      <c r="R109" s="6"/>
      <c r="S109" s="6"/>
      <c r="T109" s="6" t="str">
        <f t="shared" si="76"/>
        <v/>
      </c>
      <c r="U109" s="6" t="str">
        <f t="shared" si="77"/>
        <v/>
      </c>
      <c r="V109" s="6"/>
      <c r="W109" s="49"/>
      <c r="X109" s="8"/>
      <c r="Y109" s="53" t="str">
        <f t="shared" si="78"/>
        <v>1.5</v>
      </c>
      <c r="Z109" s="6" t="str">
        <f t="shared" si="89"/>
        <v/>
      </c>
      <c r="AA109" s="54" t="str">
        <f t="shared" ca="1" si="68"/>
        <v/>
      </c>
      <c r="AB109" s="55">
        <f t="shared" si="80"/>
        <v>1.6539974808145779</v>
      </c>
      <c r="AC109" s="6">
        <f t="shared" si="90"/>
        <v>-2.8867731171958026E-3</v>
      </c>
      <c r="AD109" s="6">
        <f t="shared" si="91"/>
        <v>0.29738520299535393</v>
      </c>
      <c r="AE109" s="6" t="str">
        <f t="shared" si="83"/>
        <v/>
      </c>
      <c r="AF109" s="113"/>
      <c r="AG109" s="52"/>
      <c r="AH109" s="6" t="str">
        <f t="shared" si="84"/>
        <v/>
      </c>
      <c r="AI109" s="6" t="str">
        <f t="shared" si="85"/>
        <v/>
      </c>
      <c r="AJ109" s="14" t="str">
        <f t="shared" si="86"/>
        <v/>
      </c>
      <c r="AK109" s="56">
        <f t="shared" si="69"/>
        <v>-0.1</v>
      </c>
      <c r="AL109" s="49">
        <f t="shared" si="70"/>
        <v>1.6539999999999999</v>
      </c>
      <c r="AM109" s="65"/>
      <c r="AN109" s="61"/>
      <c r="AO109" s="61"/>
      <c r="AP109" s="61"/>
      <c r="AQ109" s="62"/>
    </row>
    <row r="110" spans="1:43" x14ac:dyDescent="0.3">
      <c r="A110" t="str">
        <f t="shared" si="67"/>
        <v/>
      </c>
      <c r="B110" s="1" t="s">
        <v>18</v>
      </c>
      <c r="C110" s="1"/>
      <c r="D110">
        <v>1.25</v>
      </c>
      <c r="E110">
        <v>136.18</v>
      </c>
      <c r="F110">
        <v>-8.3699999999999992</v>
      </c>
      <c r="G110" s="47"/>
      <c r="H110" s="47"/>
      <c r="I110" s="47"/>
      <c r="J110" s="47"/>
      <c r="K110" s="47"/>
      <c r="L110" s="23">
        <f t="shared" si="87"/>
        <v>90.53</v>
      </c>
      <c r="M110" s="6">
        <f t="shared" si="72"/>
        <v>1.2366858578088424</v>
      </c>
      <c r="N110" s="6">
        <f t="shared" si="73"/>
        <v>-0.18195628347382681</v>
      </c>
      <c r="O110" s="23">
        <f t="shared" si="88"/>
        <v>-0.4275924707085712</v>
      </c>
      <c r="P110" s="23" t="str">
        <f t="shared" si="75"/>
        <v/>
      </c>
      <c r="Q110" s="23"/>
      <c r="R110" s="6"/>
      <c r="S110" s="6"/>
      <c r="T110" s="6" t="str">
        <f t="shared" si="76"/>
        <v/>
      </c>
      <c r="U110" s="6" t="str">
        <f t="shared" si="77"/>
        <v/>
      </c>
      <c r="V110" s="6"/>
      <c r="W110" s="49"/>
      <c r="X110" s="8"/>
      <c r="Y110" s="53" t="str">
        <f t="shared" si="78"/>
        <v>1.5</v>
      </c>
      <c r="Z110" s="6" t="str">
        <f t="shared" si="89"/>
        <v/>
      </c>
      <c r="AA110" s="54" t="str">
        <f t="shared" ca="1" si="68"/>
        <v/>
      </c>
      <c r="AB110" s="55">
        <f t="shared" si="80"/>
        <v>1.2366858578088424</v>
      </c>
      <c r="AC110" s="6">
        <f t="shared" si="90"/>
        <v>-0.18195628347382681</v>
      </c>
      <c r="AD110" s="6">
        <f t="shared" si="91"/>
        <v>0.4275924707085712</v>
      </c>
      <c r="AE110" s="6" t="str">
        <f t="shared" si="83"/>
        <v/>
      </c>
      <c r="AF110" s="113"/>
      <c r="AG110" s="52"/>
      <c r="AH110" s="6" t="str">
        <f t="shared" si="84"/>
        <v/>
      </c>
      <c r="AI110" s="6" t="str">
        <f t="shared" si="85"/>
        <v/>
      </c>
      <c r="AJ110" s="14" t="str">
        <f t="shared" si="86"/>
        <v/>
      </c>
      <c r="AK110" s="56">
        <f t="shared" si="69"/>
        <v>-8.3699999999999992</v>
      </c>
      <c r="AL110" s="49">
        <f t="shared" si="70"/>
        <v>1.25</v>
      </c>
      <c r="AM110" s="65"/>
      <c r="AN110" s="61"/>
      <c r="AO110" s="61"/>
      <c r="AP110" s="61"/>
      <c r="AQ110" s="62"/>
    </row>
    <row r="111" spans="1:43" x14ac:dyDescent="0.3">
      <c r="A111" t="str">
        <f t="shared" si="67"/>
        <v/>
      </c>
      <c r="B111" s="1" t="s">
        <v>18</v>
      </c>
      <c r="C111" s="1"/>
      <c r="D111">
        <v>1.2130000000000001</v>
      </c>
      <c r="E111">
        <v>137.32</v>
      </c>
      <c r="F111">
        <v>-24.75</v>
      </c>
      <c r="G111" s="47"/>
      <c r="H111" s="47"/>
      <c r="I111" s="47"/>
      <c r="J111" s="47"/>
      <c r="K111" s="47"/>
      <c r="L111" s="23">
        <f t="shared" si="87"/>
        <v>91.669999999999987</v>
      </c>
      <c r="M111" s="6">
        <f t="shared" si="72"/>
        <v>1.1015776698498236</v>
      </c>
      <c r="N111" s="6">
        <f t="shared" si="73"/>
        <v>-0.50783426163290024</v>
      </c>
      <c r="O111" s="23">
        <f t="shared" si="88"/>
        <v>-0.51674104009375998</v>
      </c>
      <c r="P111" s="23" t="str">
        <f t="shared" si="75"/>
        <v/>
      </c>
      <c r="Q111" s="23"/>
      <c r="R111" s="6"/>
      <c r="S111" s="6"/>
      <c r="T111" s="6" t="str">
        <f t="shared" si="76"/>
        <v/>
      </c>
      <c r="U111" s="6" t="str">
        <f t="shared" si="77"/>
        <v/>
      </c>
      <c r="V111" s="6"/>
      <c r="W111" s="49"/>
      <c r="X111" s="8"/>
      <c r="Y111" s="53" t="str">
        <f t="shared" si="78"/>
        <v>1.5</v>
      </c>
      <c r="Z111" s="6" t="str">
        <f t="shared" si="89"/>
        <v/>
      </c>
      <c r="AA111" s="54" t="str">
        <f t="shared" ca="1" si="68"/>
        <v/>
      </c>
      <c r="AB111" s="55">
        <f t="shared" si="80"/>
        <v>1.1015776698498236</v>
      </c>
      <c r="AC111" s="6">
        <f t="shared" si="90"/>
        <v>-0.50783426163290024</v>
      </c>
      <c r="AD111" s="6">
        <f t="shared" si="91"/>
        <v>0.51674104009375998</v>
      </c>
      <c r="AE111" s="6" t="str">
        <f t="shared" si="83"/>
        <v/>
      </c>
      <c r="AF111" s="113"/>
      <c r="AG111" s="52"/>
      <c r="AH111" s="6" t="str">
        <f t="shared" si="84"/>
        <v/>
      </c>
      <c r="AI111" s="6" t="str">
        <f t="shared" si="85"/>
        <v/>
      </c>
      <c r="AJ111" s="14" t="str">
        <f t="shared" si="86"/>
        <v/>
      </c>
      <c r="AK111" s="56">
        <f t="shared" si="69"/>
        <v>-24.75</v>
      </c>
      <c r="AL111" s="49">
        <f t="shared" si="70"/>
        <v>1.2130000000000001</v>
      </c>
      <c r="AM111" s="65"/>
      <c r="AN111" s="61"/>
      <c r="AO111" s="61"/>
      <c r="AP111" s="61"/>
      <c r="AQ111" s="62"/>
    </row>
    <row r="112" spans="1:43" x14ac:dyDescent="0.3">
      <c r="A112" t="str">
        <f t="shared" si="67"/>
        <v/>
      </c>
      <c r="B112" s="1" t="s">
        <v>18</v>
      </c>
      <c r="C112" s="1"/>
      <c r="D112">
        <v>1.077</v>
      </c>
      <c r="E112">
        <v>139.44999999999999</v>
      </c>
      <c r="F112">
        <v>-48.05</v>
      </c>
      <c r="G112" s="47"/>
      <c r="H112" s="47"/>
      <c r="I112" s="47"/>
      <c r="J112" s="47"/>
      <c r="K112" s="47"/>
      <c r="L112" s="23">
        <f t="shared" si="87"/>
        <v>93.799999999999983</v>
      </c>
      <c r="M112" s="6">
        <f t="shared" si="72"/>
        <v>0.71995493678390532</v>
      </c>
      <c r="N112" s="6">
        <f t="shared" si="73"/>
        <v>-0.80099556116153525</v>
      </c>
      <c r="O112" s="23">
        <f t="shared" si="88"/>
        <v>-0.92131729443026567</v>
      </c>
      <c r="P112" s="23" t="str">
        <f t="shared" si="75"/>
        <v/>
      </c>
      <c r="Q112" s="23"/>
      <c r="R112" s="6"/>
      <c r="S112" s="6"/>
      <c r="T112" s="6" t="str">
        <f t="shared" si="76"/>
        <v/>
      </c>
      <c r="U112" s="6" t="str">
        <f t="shared" si="77"/>
        <v/>
      </c>
      <c r="V112" s="6"/>
      <c r="W112" s="49"/>
      <c r="X112" s="8"/>
      <c r="Y112" s="53" t="str">
        <f t="shared" si="78"/>
        <v>1.5</v>
      </c>
      <c r="Z112" s="6" t="str">
        <f t="shared" si="89"/>
        <v/>
      </c>
      <c r="AA112" s="54" t="str">
        <f t="shared" ca="1" si="68"/>
        <v/>
      </c>
      <c r="AB112" s="55">
        <f t="shared" si="80"/>
        <v>0.71995493678390532</v>
      </c>
      <c r="AC112" s="6">
        <f t="shared" si="90"/>
        <v>-0.80099556116153525</v>
      </c>
      <c r="AD112" s="6">
        <f t="shared" si="91"/>
        <v>0.92131729443026567</v>
      </c>
      <c r="AE112" s="6" t="str">
        <f t="shared" si="83"/>
        <v/>
      </c>
      <c r="AF112" s="113"/>
      <c r="AG112" s="52"/>
      <c r="AH112" s="6" t="str">
        <f t="shared" si="84"/>
        <v/>
      </c>
      <c r="AI112" s="6" t="str">
        <f t="shared" si="85"/>
        <v/>
      </c>
      <c r="AJ112" s="14" t="str">
        <f t="shared" si="86"/>
        <v/>
      </c>
      <c r="AK112" s="56">
        <f t="shared" si="69"/>
        <v>-48.05</v>
      </c>
      <c r="AL112" s="49">
        <f t="shared" si="70"/>
        <v>1.077</v>
      </c>
      <c r="AM112" s="65"/>
      <c r="AN112" s="61"/>
      <c r="AO112" s="61"/>
      <c r="AP112" s="61"/>
      <c r="AQ112" s="62"/>
    </row>
    <row r="113" spans="1:43" ht="15" thickBot="1" x14ac:dyDescent="0.35">
      <c r="A113">
        <f t="shared" si="67"/>
        <v>1</v>
      </c>
      <c r="B113" s="1" t="s">
        <v>18</v>
      </c>
      <c r="C113" s="1" t="s">
        <v>19</v>
      </c>
      <c r="D113">
        <v>9.06</v>
      </c>
      <c r="E113">
        <v>53.86</v>
      </c>
      <c r="F113">
        <v>-0.24</v>
      </c>
      <c r="G113" s="34"/>
      <c r="H113" s="34"/>
      <c r="I113" s="34"/>
      <c r="J113" s="34"/>
      <c r="K113" s="34"/>
      <c r="L113" s="13"/>
      <c r="M113" s="4" t="str">
        <f t="shared" si="72"/>
        <v/>
      </c>
      <c r="N113" s="4" t="str">
        <f t="shared" si="73"/>
        <v/>
      </c>
      <c r="O113" s="13">
        <f>ABS(SUM(O97:O112))/2</f>
        <v>4.6962454983145241</v>
      </c>
      <c r="P113" s="13">
        <f t="shared" si="75"/>
        <v>42.547984214729588</v>
      </c>
      <c r="Q113" s="13">
        <f>SQRT(((MAX(M97:M112)-MIN(M97:M112))^2)+((VLOOKUP(MAX(M97:M112),M97:N112,2,FALSE)-VLOOKUP(MIN(M97:M112),M97:N112,2,FALSE))^2))</f>
        <v>3.3267981654480976</v>
      </c>
      <c r="R113" s="13">
        <f>ABS(MIN(N97:N112))+MAX(N97:N112)</f>
        <v>1.9110952997584802</v>
      </c>
      <c r="S113" s="12">
        <f>SQRT(ABS(((M98-M97)^2)-((N98-N97)^2))+ABS(((M99-M98)^2)-((N99-N98)^2))+ABS(((M100-M99)^2)-((N100-N99)^2))+ABS(((M101-M100)^2)-((N101-N100)^2))+ABS(((M102-M101)^2)-((N102-N101)^2))+ABS(((M103-M102)^2)-((N103-N102)^2))+ABS(((M104-M103)^2)-((N104-N103)^2))+ABS(((M105-M104)^2)-((N105-N104)^2))+ABS(((M106-M105)^2)-((N106-N105)^2))+ABS(((M107-M106)^2)-((N107-N106)^2))+ABS(((M108-M107)^2)-((N108-N107)^2))+ABS(((M109-M108)^2)-((N109-N108)^2))+ABS(((M110-M109)^2)-((N110-N109)^2))+ABS(((M111-M110)^2)-((N111-N110)^2))+ABS(((M112-M111)^2)-((N112-N111)^2)))</f>
        <v>1.7364258977369758</v>
      </c>
      <c r="T113" s="4">
        <f>IF(A113=1,S113/Q113,"")</f>
        <v>0.52195108070317542</v>
      </c>
      <c r="U113" s="4">
        <f>IF(A113=1,4*PI()*(O113/(S113^2)),"")</f>
        <v>19.572583156118032</v>
      </c>
      <c r="V113" s="21">
        <f>IF($H$9=FALSE,(($F$3)*($Q113^2))/(2*$F$7*COS(RADIANS($F$8))),IF(G113&lt;&gt;"",(3*($F$3)*(I113^2))/(2*J113*(COS(RADIANS(K113)))),(($F$3)*($Q113^2))/(2*$J113*COS(RADIANS($K113)))))</f>
        <v>69.228932965754808</v>
      </c>
      <c r="W113" s="51" t="str">
        <f>IF(G113&lt;&gt;"",IF(V113&lt;H113,"STABLE","UNSTABLE"),IF(V113&lt;$F$6,"STABLE","UNSTABLE"))</f>
        <v>UNSTABLE</v>
      </c>
      <c r="X113" s="11"/>
      <c r="Y113" s="57" t="str">
        <f t="shared" si="78"/>
        <v/>
      </c>
      <c r="Z113" s="4" t="str">
        <f>IF(F113&lt;$R$8,"",(SQRT(((N113-MIN(N97:N112))^2))))</f>
        <v/>
      </c>
      <c r="AA113" s="16" t="str">
        <f t="shared" ca="1" si="68"/>
        <v/>
      </c>
      <c r="AB113" s="15" t="str">
        <f t="shared" si="80"/>
        <v/>
      </c>
      <c r="AC113" s="17"/>
      <c r="AD113" s="4">
        <f ca="1">IF(W113="Stable",O113,ABS(SUM(AD97:AD112)/2))</f>
        <v>20.866999760036798</v>
      </c>
      <c r="AE113" s="4">
        <f t="shared" ca="1" si="83"/>
        <v>189.05501782593339</v>
      </c>
      <c r="AF113" s="13">
        <f ca="1">IF(W113="Stable",Q113,SQRT(((MAX(AB97:AB112)-MIN(AB97:AB112))^2)+((VLOOKUP(MAX(AB97:AB112),AB97:AC112,2,FALSE)-VLOOKUP(MIN(AB97:AB112),AB97:AC112,2,FALSE))^2)))</f>
        <v>5.4225765034434552</v>
      </c>
      <c r="AG113" s="12">
        <f ca="1">IF(W113="Stable",S113,SQRT(ABS(((AB98-AB97)^2)-((AC98-AC97)^2))+ABS(((AB99-AB98)^2)-((AC99-AC98)^2))+ABS(((AB100-AB99)^2)-((AC100-AC99)^2))+ABS(((AB101-AB100)^2)-((AC101-AC100)^2))+ABS(((AB102-AB101)^2)-((AC102-AC101)^2))+ABS(((AB103-AB102)^2)-((AC103-AC102)^2))+ABS(((AB104-AB103)^2)-((AC104-AC103)^2))+ABS(((AB105-AB104)^2)-((AC105-AC104)^2))+ABS(((AB106-AB105)^2)-((AC106-AC105)^2))+ABS(((AB107-AB106)^2)-((AC107-AC106)^2))+ABS(((AB108-AB107)^2)-((AC108-AC107)^2))+ABS(((AB109-AB108)^2)-((AC109-AC108)^2))+ABS(((AB110-AB109)^2)-((AC110-AC109)^2))+ABS(((AB111-AB110)^2)-((AC111-AC110)^2))+ABS(((AB112-AB111)^2)-((AC112-AC111)^2))))</f>
        <v>6.4337919964408741</v>
      </c>
      <c r="AH113" s="4">
        <f ca="1">IF(W113="Stable",T113,IF(A113=1,AG113/AF113,""))</f>
        <v>1.1864824760619375</v>
      </c>
      <c r="AI113" s="4">
        <f ca="1">IF(W113="Stable",U113,IF(A113=1,4*PI()*(AD113/(AG113^2)),""))</f>
        <v>6.3348428082878643</v>
      </c>
      <c r="AJ113" s="5">
        <f ca="1">IF(A113=1,(O113/AD113)*100,"")</f>
        <v>22.505609586043541</v>
      </c>
      <c r="AK113" s="56">
        <f t="shared" si="69"/>
        <v>-0.24</v>
      </c>
      <c r="AL113" s="49">
        <f t="shared" si="70"/>
        <v>9.06</v>
      </c>
      <c r="AM113" s="65"/>
      <c r="AN113" s="61"/>
      <c r="AO113" s="61"/>
      <c r="AP113" s="61"/>
      <c r="AQ113" s="62"/>
    </row>
    <row r="114" spans="1:43" ht="15" thickTop="1" x14ac:dyDescent="0.3">
      <c r="A114" t="str">
        <f t="shared" si="67"/>
        <v/>
      </c>
      <c r="B114" s="1" t="s">
        <v>19</v>
      </c>
      <c r="C114" s="1"/>
      <c r="D114">
        <v>0.65400000000000003</v>
      </c>
      <c r="E114">
        <v>329.86</v>
      </c>
      <c r="F114">
        <v>-61.85</v>
      </c>
      <c r="G114" s="47"/>
      <c r="H114" s="47"/>
      <c r="I114" s="47"/>
      <c r="J114" s="47"/>
      <c r="K114" s="47"/>
      <c r="L114" s="23">
        <f t="shared" ref="L114:L132" si="92">IF(AND(B114&lt;&gt;"",C114&lt;&gt;""),"",IF(E114-$E$113&lt;0,(360-($E$113-E114)),E114-$E$113))</f>
        <v>276</v>
      </c>
      <c r="M114" s="6">
        <f t="shared" si="72"/>
        <v>-0.30854510275618657</v>
      </c>
      <c r="N114" s="6">
        <f t="shared" si="73"/>
        <v>-0.57664193358198834</v>
      </c>
      <c r="O114" s="23">
        <f t="shared" ref="O114:O132" si="93">IF(A115=1,M114*VLOOKUP(B115,$B$13:$N$1389,13,FALSE)-N114*VLOOKUP(B115,$B$13:$N$1389,12,FALSE),M114*N115-N114*M115)</f>
        <v>-0.51450420576803491</v>
      </c>
      <c r="P114" s="23" t="str">
        <f t="shared" si="75"/>
        <v/>
      </c>
      <c r="Q114" s="23"/>
      <c r="R114" s="6"/>
      <c r="S114" s="6"/>
      <c r="T114" s="6" t="str">
        <f t="shared" si="76"/>
        <v/>
      </c>
      <c r="U114" s="6" t="str">
        <f t="shared" si="77"/>
        <v/>
      </c>
      <c r="V114" s="6"/>
      <c r="W114" s="49"/>
      <c r="X114" s="8"/>
      <c r="Y114" s="53" t="str">
        <f t="shared" si="78"/>
        <v>1.6</v>
      </c>
      <c r="Z114" s="6" t="str">
        <f t="shared" ref="Z114:Z132" si="94">IF(F114&lt;$R$8,"",(SQRT(((N114-MIN($N$114:$N$132))^2))))</f>
        <v/>
      </c>
      <c r="AA114" s="54" t="str">
        <f t="shared" ca="1" si="68"/>
        <v/>
      </c>
      <c r="AB114" s="55">
        <f t="shared" si="80"/>
        <v>-0.30854510275618657</v>
      </c>
      <c r="AC114" s="6">
        <f t="shared" ref="AC114:AC132" si="95">IF($W$133="STABLE",N114,IF(F114&lt;$R$8,N114,(AA114+MIN($N$114:$N$132))))</f>
        <v>-0.57664193358198834</v>
      </c>
      <c r="AD114" s="6">
        <f t="shared" ref="AD114:AD132" si="96">IF(A115=1,ABS(AB114*VLOOKUP(B115,$B$13:$AD$1389,28,FALSE)-AC114*VLOOKUP(B115,$B$13:$AD$1389,27,FALSE)),ABS(AB114*AC115-AC114*AB115))</f>
        <v>0.51450420576803491</v>
      </c>
      <c r="AE114" s="6" t="str">
        <f t="shared" si="83"/>
        <v/>
      </c>
      <c r="AF114" s="113"/>
      <c r="AG114" s="52"/>
      <c r="AH114" s="6" t="str">
        <f t="shared" si="84"/>
        <v/>
      </c>
      <c r="AI114" s="6" t="str">
        <f t="shared" si="85"/>
        <v/>
      </c>
      <c r="AJ114" s="14" t="str">
        <f t="shared" si="86"/>
        <v/>
      </c>
      <c r="AK114" s="56">
        <f t="shared" si="69"/>
        <v>-61.85</v>
      </c>
      <c r="AL114" s="49">
        <f t="shared" si="70"/>
        <v>0.65400000000000003</v>
      </c>
      <c r="AM114" s="65"/>
      <c r="AN114" s="61"/>
      <c r="AO114" s="61"/>
      <c r="AP114" s="61"/>
      <c r="AQ114" s="62"/>
    </row>
    <row r="115" spans="1:43" x14ac:dyDescent="0.3">
      <c r="A115" t="str">
        <f t="shared" si="67"/>
        <v/>
      </c>
      <c r="B115" s="1" t="s">
        <v>19</v>
      </c>
      <c r="C115" s="1"/>
      <c r="D115">
        <v>1.3169999999999999</v>
      </c>
      <c r="E115">
        <v>320.69</v>
      </c>
      <c r="F115">
        <v>-25.17</v>
      </c>
      <c r="G115" s="47"/>
      <c r="H115" s="47"/>
      <c r="I115" s="47"/>
      <c r="J115" s="47"/>
      <c r="K115" s="47"/>
      <c r="L115" s="23">
        <f t="shared" si="92"/>
        <v>266.83</v>
      </c>
      <c r="M115" s="6">
        <f t="shared" si="72"/>
        <v>-1.1919506734427658</v>
      </c>
      <c r="N115" s="6">
        <f t="shared" si="73"/>
        <v>-0.56012729988756749</v>
      </c>
      <c r="O115" s="23">
        <f t="shared" si="93"/>
        <v>-0.67433091622082408</v>
      </c>
      <c r="P115" s="23" t="str">
        <f t="shared" ref="P115:P146" si="97">IF(A115=1,D115*O115,"")</f>
        <v/>
      </c>
      <c r="Q115" s="23"/>
      <c r="R115" s="6"/>
      <c r="S115" s="6"/>
      <c r="T115" s="6" t="str">
        <f t="shared" si="76"/>
        <v/>
      </c>
      <c r="U115" s="6" t="str">
        <f t="shared" si="77"/>
        <v/>
      </c>
      <c r="V115" s="6"/>
      <c r="W115" s="49"/>
      <c r="X115" s="8"/>
      <c r="Y115" s="53" t="str">
        <f t="shared" ref="Y115:Y146" si="98">IF(A115=1,"",B115)</f>
        <v>1.6</v>
      </c>
      <c r="Z115" s="6" t="str">
        <f t="shared" si="94"/>
        <v/>
      </c>
      <c r="AA115" s="54" t="str">
        <f t="shared" ca="1" si="68"/>
        <v/>
      </c>
      <c r="AB115" s="55">
        <f t="shared" si="80"/>
        <v>-1.1919506734427658</v>
      </c>
      <c r="AC115" s="6">
        <f t="shared" si="95"/>
        <v>-0.56012729988756749</v>
      </c>
      <c r="AD115" s="6">
        <f t="shared" si="96"/>
        <v>0.67433091622082408</v>
      </c>
      <c r="AE115" s="6" t="str">
        <f t="shared" ref="AE115:AE146" si="99">IF(Y115="",$D115*AD115,"")</f>
        <v/>
      </c>
      <c r="AF115" s="113"/>
      <c r="AG115" s="52"/>
      <c r="AH115" s="6" t="str">
        <f t="shared" si="84"/>
        <v/>
      </c>
      <c r="AI115" s="6" t="str">
        <f t="shared" si="85"/>
        <v/>
      </c>
      <c r="AJ115" s="14" t="str">
        <f t="shared" si="86"/>
        <v/>
      </c>
      <c r="AK115" s="56">
        <f t="shared" si="69"/>
        <v>-25.17</v>
      </c>
      <c r="AL115" s="49">
        <f t="shared" si="70"/>
        <v>1.3169999999999999</v>
      </c>
      <c r="AM115" s="65"/>
      <c r="AN115" s="61"/>
      <c r="AO115" s="61"/>
      <c r="AP115" s="61"/>
      <c r="AQ115" s="62"/>
    </row>
    <row r="116" spans="1:43" x14ac:dyDescent="0.3">
      <c r="A116" t="str">
        <f t="shared" si="67"/>
        <v/>
      </c>
      <c r="B116" s="1" t="s">
        <v>19</v>
      </c>
      <c r="C116" s="1"/>
      <c r="D116">
        <v>2.375</v>
      </c>
      <c r="E116">
        <v>315.98</v>
      </c>
      <c r="F116">
        <v>-12.72</v>
      </c>
      <c r="G116" s="47"/>
      <c r="H116" s="47"/>
      <c r="I116" s="47"/>
      <c r="J116" s="47"/>
      <c r="K116" s="47"/>
      <c r="L116" s="23">
        <f t="shared" si="92"/>
        <v>262.12</v>
      </c>
      <c r="M116" s="6">
        <f t="shared" si="72"/>
        <v>-2.3167121413164109</v>
      </c>
      <c r="N116" s="6">
        <f t="shared" si="73"/>
        <v>-0.52294345227484118</v>
      </c>
      <c r="O116" s="23">
        <f t="shared" si="93"/>
        <v>-0.60131333669720888</v>
      </c>
      <c r="P116" s="23" t="str">
        <f t="shared" si="97"/>
        <v/>
      </c>
      <c r="Q116" s="23"/>
      <c r="R116" s="6"/>
      <c r="S116" s="6"/>
      <c r="T116" s="6" t="str">
        <f t="shared" si="76"/>
        <v/>
      </c>
      <c r="U116" s="6" t="str">
        <f t="shared" si="77"/>
        <v/>
      </c>
      <c r="V116" s="6"/>
      <c r="W116" s="49"/>
      <c r="X116" s="8"/>
      <c r="Y116" s="53" t="str">
        <f t="shared" si="98"/>
        <v>1.6</v>
      </c>
      <c r="Z116" s="6" t="str">
        <f t="shared" si="94"/>
        <v/>
      </c>
      <c r="AA116" s="54" t="str">
        <f t="shared" ca="1" si="68"/>
        <v/>
      </c>
      <c r="AB116" s="55">
        <f t="shared" si="80"/>
        <v>-2.3167121413164109</v>
      </c>
      <c r="AC116" s="6">
        <f t="shared" si="95"/>
        <v>-0.52294345227484118</v>
      </c>
      <c r="AD116" s="6">
        <f t="shared" si="96"/>
        <v>0.60131333669720888</v>
      </c>
      <c r="AE116" s="6" t="str">
        <f t="shared" si="99"/>
        <v/>
      </c>
      <c r="AF116" s="113"/>
      <c r="AG116" s="52"/>
      <c r="AH116" s="6" t="str">
        <f t="shared" si="84"/>
        <v/>
      </c>
      <c r="AI116" s="6" t="str">
        <f t="shared" si="85"/>
        <v/>
      </c>
      <c r="AJ116" s="14" t="str">
        <f t="shared" si="86"/>
        <v/>
      </c>
      <c r="AK116" s="56">
        <f t="shared" si="69"/>
        <v>-12.72</v>
      </c>
      <c r="AL116" s="49">
        <f t="shared" si="70"/>
        <v>2.375</v>
      </c>
      <c r="AM116" s="65"/>
      <c r="AN116" s="61"/>
      <c r="AO116" s="61"/>
      <c r="AP116" s="61"/>
      <c r="AQ116" s="62"/>
    </row>
    <row r="117" spans="1:43" x14ac:dyDescent="0.3">
      <c r="A117" t="str">
        <f t="shared" si="67"/>
        <v/>
      </c>
      <c r="B117" s="1" t="s">
        <v>19</v>
      </c>
      <c r="C117" s="1"/>
      <c r="D117">
        <v>1.448</v>
      </c>
      <c r="E117">
        <v>314.19</v>
      </c>
      <c r="F117">
        <v>-2.65</v>
      </c>
      <c r="G117" s="47"/>
      <c r="H117" s="47"/>
      <c r="I117" s="47"/>
      <c r="J117" s="47"/>
      <c r="K117" s="47"/>
      <c r="L117" s="23">
        <f t="shared" si="92"/>
        <v>260.33</v>
      </c>
      <c r="M117" s="6">
        <f t="shared" si="72"/>
        <v>-1.4464515127688182</v>
      </c>
      <c r="N117" s="6">
        <f t="shared" si="73"/>
        <v>-6.6947899211229803E-2</v>
      </c>
      <c r="O117" s="23">
        <f t="shared" si="93"/>
        <v>-0.47829515914031351</v>
      </c>
      <c r="P117" s="23" t="str">
        <f t="shared" si="97"/>
        <v/>
      </c>
      <c r="Q117" s="23"/>
      <c r="R117" s="6"/>
      <c r="S117" s="6"/>
      <c r="T117" s="6" t="str">
        <f t="shared" si="76"/>
        <v/>
      </c>
      <c r="U117" s="6" t="str">
        <f t="shared" si="77"/>
        <v/>
      </c>
      <c r="V117" s="6"/>
      <c r="W117" s="49"/>
      <c r="X117" s="8"/>
      <c r="Y117" s="53" t="str">
        <f t="shared" si="98"/>
        <v>1.6</v>
      </c>
      <c r="Z117" s="6" t="str">
        <f t="shared" si="94"/>
        <v/>
      </c>
      <c r="AA117" s="54" t="str">
        <f t="shared" ca="1" si="68"/>
        <v/>
      </c>
      <c r="AB117" s="55">
        <f t="shared" si="80"/>
        <v>-1.4464515127688182</v>
      </c>
      <c r="AC117" s="6">
        <f t="shared" si="95"/>
        <v>-6.6947899211229803E-2</v>
      </c>
      <c r="AD117" s="6">
        <f t="shared" ca="1" si="96"/>
        <v>4.0454644007700926</v>
      </c>
      <c r="AE117" s="6" t="str">
        <f t="shared" si="99"/>
        <v/>
      </c>
      <c r="AF117" s="113"/>
      <c r="AG117" s="52"/>
      <c r="AH117" s="6" t="str">
        <f t="shared" si="84"/>
        <v/>
      </c>
      <c r="AI117" s="6" t="str">
        <f t="shared" si="85"/>
        <v/>
      </c>
      <c r="AJ117" s="14" t="str">
        <f t="shared" si="86"/>
        <v/>
      </c>
      <c r="AK117" s="56">
        <f t="shared" si="69"/>
        <v>-2.65</v>
      </c>
      <c r="AL117" s="49">
        <f t="shared" si="70"/>
        <v>1.4479999999999997</v>
      </c>
      <c r="AM117" s="65"/>
      <c r="AN117" s="61"/>
      <c r="AO117" s="61"/>
      <c r="AP117" s="61"/>
      <c r="AQ117" s="62"/>
    </row>
    <row r="118" spans="1:43" x14ac:dyDescent="0.3">
      <c r="A118" t="str">
        <f t="shared" si="67"/>
        <v/>
      </c>
      <c r="B118" s="1" t="s">
        <v>19</v>
      </c>
      <c r="C118" s="1"/>
      <c r="D118">
        <v>1.633</v>
      </c>
      <c r="E118">
        <v>310.2</v>
      </c>
      <c r="F118">
        <v>9.02</v>
      </c>
      <c r="G118" s="47"/>
      <c r="H118" s="47"/>
      <c r="I118" s="47"/>
      <c r="J118" s="47"/>
      <c r="K118" s="47"/>
      <c r="L118" s="23">
        <f t="shared" si="92"/>
        <v>256.33999999999997</v>
      </c>
      <c r="M118" s="6">
        <f t="shared" si="72"/>
        <v>-1.6128057904474962</v>
      </c>
      <c r="N118" s="6">
        <f t="shared" si="73"/>
        <v>0.25602047242169396</v>
      </c>
      <c r="O118" s="23">
        <f t="shared" si="93"/>
        <v>-0.7383407003713911</v>
      </c>
      <c r="P118" s="23" t="str">
        <f t="shared" si="97"/>
        <v/>
      </c>
      <c r="Q118" s="23"/>
      <c r="R118" s="6"/>
      <c r="S118" s="6"/>
      <c r="T118" s="6" t="str">
        <f t="shared" si="76"/>
        <v/>
      </c>
      <c r="U118" s="6" t="str">
        <f t="shared" si="77"/>
        <v/>
      </c>
      <c r="V118" s="6"/>
      <c r="W118" s="49"/>
      <c r="X118" s="8"/>
      <c r="Y118" s="53" t="str">
        <f t="shared" si="98"/>
        <v>1.6</v>
      </c>
      <c r="Z118" s="6">
        <f t="shared" si="94"/>
        <v>0.84734452157795004</v>
      </c>
      <c r="AA118" s="54">
        <f t="shared" ca="1" si="68"/>
        <v>3.3134964873645205</v>
      </c>
      <c r="AB118" s="55">
        <f t="shared" si="80"/>
        <v>-1.6128057904474962</v>
      </c>
      <c r="AC118" s="6">
        <f t="shared" ca="1" si="95"/>
        <v>2.7221724382082644</v>
      </c>
      <c r="AD118" s="6">
        <f t="shared" ca="1" si="96"/>
        <v>2.3636044121580762</v>
      </c>
      <c r="AE118" s="6" t="str">
        <f t="shared" si="99"/>
        <v/>
      </c>
      <c r="AF118" s="113"/>
      <c r="AG118" s="52"/>
      <c r="AH118" s="6" t="str">
        <f t="shared" si="84"/>
        <v/>
      </c>
      <c r="AI118" s="6" t="str">
        <f t="shared" si="85"/>
        <v/>
      </c>
      <c r="AJ118" s="14" t="str">
        <f t="shared" si="86"/>
        <v/>
      </c>
      <c r="AK118" s="56">
        <f t="shared" ca="1" si="69"/>
        <v>59.354526368415421</v>
      </c>
      <c r="AL118" s="49">
        <f t="shared" ca="1" si="70"/>
        <v>3.1640741617480619</v>
      </c>
      <c r="AM118" s="65"/>
      <c r="AN118" s="61"/>
      <c r="AO118" s="61"/>
      <c r="AP118" s="61"/>
      <c r="AQ118" s="62"/>
    </row>
    <row r="119" spans="1:43" x14ac:dyDescent="0.3">
      <c r="A119" t="str">
        <f t="shared" si="67"/>
        <v/>
      </c>
      <c r="B119" s="1" t="s">
        <v>19</v>
      </c>
      <c r="C119" s="1"/>
      <c r="D119">
        <v>2.0630000000000002</v>
      </c>
      <c r="E119">
        <v>311.45</v>
      </c>
      <c r="F119">
        <v>21.68</v>
      </c>
      <c r="G119" s="47"/>
      <c r="H119" s="47"/>
      <c r="I119" s="47"/>
      <c r="J119" s="47"/>
      <c r="K119" s="47"/>
      <c r="L119" s="23">
        <f t="shared" si="92"/>
        <v>257.58999999999997</v>
      </c>
      <c r="M119" s="6">
        <f t="shared" si="72"/>
        <v>-1.9170666413795823</v>
      </c>
      <c r="N119" s="6">
        <f t="shared" si="73"/>
        <v>0.76211842420296427</v>
      </c>
      <c r="O119" s="23">
        <f t="shared" si="93"/>
        <v>-1.1849986466232967</v>
      </c>
      <c r="P119" s="23" t="str">
        <f t="shared" si="97"/>
        <v/>
      </c>
      <c r="Q119" s="23"/>
      <c r="R119" s="6"/>
      <c r="S119" s="6"/>
      <c r="T119" s="6" t="str">
        <f t="shared" si="76"/>
        <v/>
      </c>
      <c r="U119" s="6" t="str">
        <f t="shared" si="77"/>
        <v/>
      </c>
      <c r="V119" s="6"/>
      <c r="W119" s="49"/>
      <c r="X119" s="8"/>
      <c r="Y119" s="53" t="str">
        <f t="shared" si="98"/>
        <v>1.6</v>
      </c>
      <c r="Z119" s="6">
        <f t="shared" si="94"/>
        <v>1.3534424733592205</v>
      </c>
      <c r="AA119" s="54">
        <f t="shared" ca="1" si="68"/>
        <v>5.2925660898524729</v>
      </c>
      <c r="AB119" s="55">
        <f t="shared" si="80"/>
        <v>-1.9170666413795823</v>
      </c>
      <c r="AC119" s="6">
        <f t="shared" ca="1" si="95"/>
        <v>4.7012420406962168</v>
      </c>
      <c r="AD119" s="6">
        <f t="shared" ca="1" si="96"/>
        <v>4.9335007679898375</v>
      </c>
      <c r="AE119" s="6" t="str">
        <f t="shared" si="99"/>
        <v/>
      </c>
      <c r="AF119" s="113"/>
      <c r="AG119" s="52"/>
      <c r="AH119" s="6" t="str">
        <f t="shared" si="84"/>
        <v/>
      </c>
      <c r="AI119" s="6" t="str">
        <f t="shared" si="85"/>
        <v/>
      </c>
      <c r="AJ119" s="14" t="str">
        <f t="shared" si="86"/>
        <v/>
      </c>
      <c r="AK119" s="56">
        <f t="shared" ca="1" si="69"/>
        <v>67.815408532346638</v>
      </c>
      <c r="AL119" s="49">
        <f t="shared" ca="1" si="70"/>
        <v>5.0770878693105086</v>
      </c>
      <c r="AM119" s="65"/>
      <c r="AN119" s="61"/>
      <c r="AO119" s="61"/>
      <c r="AP119" s="61"/>
      <c r="AQ119" s="62"/>
    </row>
    <row r="120" spans="1:43" x14ac:dyDescent="0.3">
      <c r="A120" t="str">
        <f t="shared" si="67"/>
        <v/>
      </c>
      <c r="B120" s="1" t="s">
        <v>19</v>
      </c>
      <c r="C120" s="1"/>
      <c r="D120">
        <v>2.181</v>
      </c>
      <c r="E120">
        <v>313.42</v>
      </c>
      <c r="F120">
        <v>36.950000000000003</v>
      </c>
      <c r="G120" s="47"/>
      <c r="H120" s="47"/>
      <c r="I120" s="47"/>
      <c r="J120" s="47"/>
      <c r="K120" s="47"/>
      <c r="L120" s="23">
        <f t="shared" si="92"/>
        <v>259.56</v>
      </c>
      <c r="M120" s="6">
        <f t="shared" si="72"/>
        <v>-1.7429688074600291</v>
      </c>
      <c r="N120" s="6">
        <f t="shared" si="73"/>
        <v>1.3110380376714339</v>
      </c>
      <c r="O120" s="23">
        <f t="shared" si="93"/>
        <v>-0.88820683803332789</v>
      </c>
      <c r="P120" s="23" t="str">
        <f t="shared" si="97"/>
        <v/>
      </c>
      <c r="Q120" s="23"/>
      <c r="R120" s="6"/>
      <c r="S120" s="6"/>
      <c r="T120" s="6" t="str">
        <f t="shared" si="76"/>
        <v/>
      </c>
      <c r="U120" s="6" t="str">
        <f t="shared" si="77"/>
        <v/>
      </c>
      <c r="V120" s="6"/>
      <c r="W120" s="49"/>
      <c r="X120" s="8"/>
      <c r="Y120" s="53" t="str">
        <f t="shared" si="98"/>
        <v>1.6</v>
      </c>
      <c r="Z120" s="6">
        <f t="shared" si="94"/>
        <v>1.90236208682769</v>
      </c>
      <c r="AA120" s="54">
        <f t="shared" ca="1" si="68"/>
        <v>7.4390875634157414</v>
      </c>
      <c r="AB120" s="55">
        <f t="shared" si="80"/>
        <v>-1.7429688074600291</v>
      </c>
      <c r="AC120" s="6">
        <f t="shared" ca="1" si="95"/>
        <v>6.8477635142594853</v>
      </c>
      <c r="AD120" s="6">
        <f t="shared" ca="1" si="96"/>
        <v>5.1601267250610121</v>
      </c>
      <c r="AE120" s="6" t="str">
        <f t="shared" si="99"/>
        <v/>
      </c>
      <c r="AF120" s="113"/>
      <c r="AG120" s="52"/>
      <c r="AH120" s="6" t="str">
        <f t="shared" si="84"/>
        <v/>
      </c>
      <c r="AI120" s="6" t="str">
        <f t="shared" si="85"/>
        <v/>
      </c>
      <c r="AJ120" s="14" t="str">
        <f t="shared" si="86"/>
        <v/>
      </c>
      <c r="AK120" s="56">
        <f t="shared" ca="1" si="69"/>
        <v>75.719676457462114</v>
      </c>
      <c r="AL120" s="49">
        <f t="shared" ca="1" si="70"/>
        <v>7.0661025615966011</v>
      </c>
      <c r="AM120" s="65"/>
      <c r="AN120" s="61"/>
      <c r="AO120" s="61"/>
      <c r="AP120" s="61"/>
      <c r="AQ120" s="62"/>
    </row>
    <row r="121" spans="1:43" x14ac:dyDescent="0.3">
      <c r="A121" t="str">
        <f t="shared" si="67"/>
        <v/>
      </c>
      <c r="B121" s="1" t="s">
        <v>19</v>
      </c>
      <c r="C121" s="1"/>
      <c r="D121">
        <v>1.325</v>
      </c>
      <c r="E121">
        <v>320.20999999999998</v>
      </c>
      <c r="F121">
        <v>54.85</v>
      </c>
      <c r="G121" s="47"/>
      <c r="H121" s="47"/>
      <c r="I121" s="47"/>
      <c r="J121" s="47"/>
      <c r="K121" s="47"/>
      <c r="L121" s="23">
        <f t="shared" si="92"/>
        <v>266.34999999999997</v>
      </c>
      <c r="M121" s="6">
        <f t="shared" si="72"/>
        <v>-0.76282767940439078</v>
      </c>
      <c r="N121" s="6">
        <f t="shared" si="73"/>
        <v>1.0833830954627786</v>
      </c>
      <c r="O121" s="23">
        <f t="shared" si="93"/>
        <v>-0.59503101565140981</v>
      </c>
      <c r="P121" s="23" t="str">
        <f t="shared" si="97"/>
        <v/>
      </c>
      <c r="Q121" s="23"/>
      <c r="R121" s="6"/>
      <c r="S121" s="6"/>
      <c r="T121" s="6" t="str">
        <f t="shared" si="76"/>
        <v/>
      </c>
      <c r="U121" s="6" t="str">
        <f t="shared" si="77"/>
        <v/>
      </c>
      <c r="V121" s="6"/>
      <c r="W121" s="49"/>
      <c r="X121" s="8"/>
      <c r="Y121" s="53" t="str">
        <f t="shared" si="98"/>
        <v>1.6</v>
      </c>
      <c r="Z121" s="6">
        <f t="shared" si="94"/>
        <v>1.6747071446190347</v>
      </c>
      <c r="AA121" s="54">
        <f t="shared" ca="1" si="68"/>
        <v>6.5488548043311496</v>
      </c>
      <c r="AB121" s="55">
        <f t="shared" si="80"/>
        <v>-0.76282767940439078</v>
      </c>
      <c r="AC121" s="6">
        <f t="shared" ca="1" si="95"/>
        <v>5.9575307551748935</v>
      </c>
      <c r="AD121" s="6">
        <f t="shared" ca="1" si="96"/>
        <v>3.3818916759127391</v>
      </c>
      <c r="AE121" s="6" t="str">
        <f t="shared" si="99"/>
        <v/>
      </c>
      <c r="AF121" s="113"/>
      <c r="AG121" s="52"/>
      <c r="AH121" s="6" t="str">
        <f t="shared" si="84"/>
        <v/>
      </c>
      <c r="AI121" s="6" t="str">
        <f t="shared" si="85"/>
        <v/>
      </c>
      <c r="AJ121" s="14" t="str">
        <f t="shared" si="86"/>
        <v/>
      </c>
      <c r="AK121" s="56">
        <f t="shared" ca="1" si="69"/>
        <v>82.703308082045865</v>
      </c>
      <c r="AL121" s="49">
        <f t="shared" ca="1" si="70"/>
        <v>6.0061700581418958</v>
      </c>
      <c r="AM121" s="65"/>
      <c r="AN121" s="61"/>
      <c r="AO121" s="61"/>
      <c r="AP121" s="61"/>
      <c r="AQ121" s="62"/>
    </row>
    <row r="122" spans="1:43" x14ac:dyDescent="0.3">
      <c r="A122" t="str">
        <f t="shared" si="67"/>
        <v/>
      </c>
      <c r="B122" s="1" t="s">
        <v>19</v>
      </c>
      <c r="C122" s="1"/>
      <c r="D122">
        <v>1.004</v>
      </c>
      <c r="E122">
        <v>345.31</v>
      </c>
      <c r="F122">
        <v>81.42</v>
      </c>
      <c r="G122" s="47"/>
      <c r="H122" s="47"/>
      <c r="I122" s="47"/>
      <c r="J122" s="47"/>
      <c r="K122" s="47"/>
      <c r="L122" s="23">
        <f t="shared" si="92"/>
        <v>291.45</v>
      </c>
      <c r="M122" s="6">
        <f t="shared" si="72"/>
        <v>-0.14978695402653125</v>
      </c>
      <c r="N122" s="6">
        <f t="shared" si="73"/>
        <v>0.9927637525632439</v>
      </c>
      <c r="O122" s="23">
        <f t="shared" si="93"/>
        <v>-0.58092389737996331</v>
      </c>
      <c r="P122" s="23" t="str">
        <f t="shared" si="97"/>
        <v/>
      </c>
      <c r="Q122" s="23"/>
      <c r="R122" s="6"/>
      <c r="S122" s="6"/>
      <c r="T122" s="6" t="str">
        <f t="shared" si="76"/>
        <v/>
      </c>
      <c r="U122" s="6" t="str">
        <f t="shared" si="77"/>
        <v/>
      </c>
      <c r="V122" s="6"/>
      <c r="W122" s="49"/>
      <c r="X122" s="8"/>
      <c r="Y122" s="53" t="str">
        <f t="shared" si="98"/>
        <v>1.6</v>
      </c>
      <c r="Z122" s="6">
        <f t="shared" si="94"/>
        <v>1.5840878017194999</v>
      </c>
      <c r="AA122" s="54">
        <f t="shared" ca="1" si="68"/>
        <v>6.1944925977687895</v>
      </c>
      <c r="AB122" s="55">
        <f t="shared" si="80"/>
        <v>-0.14978695402653125</v>
      </c>
      <c r="AC122" s="6">
        <f t="shared" ca="1" si="95"/>
        <v>5.6031685486125333</v>
      </c>
      <c r="AD122" s="6">
        <f t="shared" ca="1" si="96"/>
        <v>3.28118303200218</v>
      </c>
      <c r="AE122" s="6" t="str">
        <f t="shared" si="99"/>
        <v/>
      </c>
      <c r="AF122" s="113"/>
      <c r="AG122" s="52"/>
      <c r="AH122" s="6" t="str">
        <f t="shared" si="84"/>
        <v/>
      </c>
      <c r="AI122" s="6" t="str">
        <f t="shared" si="85"/>
        <v/>
      </c>
      <c r="AJ122" s="14" t="str">
        <f t="shared" si="86"/>
        <v/>
      </c>
      <c r="AK122" s="56">
        <f t="shared" ca="1" si="69"/>
        <v>88.468702709881427</v>
      </c>
      <c r="AL122" s="49">
        <f t="shared" ca="1" si="70"/>
        <v>5.6051702842783673</v>
      </c>
      <c r="AM122" s="65"/>
      <c r="AN122" s="61"/>
      <c r="AO122" s="61"/>
      <c r="AP122" s="61"/>
      <c r="AQ122" s="62"/>
    </row>
    <row r="123" spans="1:43" x14ac:dyDescent="0.3">
      <c r="A123" t="str">
        <f t="shared" si="67"/>
        <v/>
      </c>
      <c r="B123" s="1" t="s">
        <v>19</v>
      </c>
      <c r="C123" s="1"/>
      <c r="D123">
        <v>1.0760000000000001</v>
      </c>
      <c r="E123">
        <v>143.29</v>
      </c>
      <c r="F123">
        <v>66.05</v>
      </c>
      <c r="G123" s="47"/>
      <c r="H123" s="47"/>
      <c r="I123" s="47"/>
      <c r="J123" s="47"/>
      <c r="K123" s="47"/>
      <c r="L123" s="23">
        <f t="shared" si="92"/>
        <v>89.429999999999993</v>
      </c>
      <c r="M123" s="6">
        <f t="shared" si="72"/>
        <v>0.43679065397988853</v>
      </c>
      <c r="N123" s="6">
        <f t="shared" si="73"/>
        <v>0.98335645856211329</v>
      </c>
      <c r="O123" s="23">
        <f t="shared" si="93"/>
        <v>-0.88020520547302694</v>
      </c>
      <c r="P123" s="23" t="str">
        <f t="shared" si="97"/>
        <v/>
      </c>
      <c r="Q123" s="23"/>
      <c r="R123" s="6"/>
      <c r="S123" s="6"/>
      <c r="T123" s="6" t="str">
        <f t="shared" si="76"/>
        <v/>
      </c>
      <c r="U123" s="6" t="str">
        <f t="shared" si="77"/>
        <v/>
      </c>
      <c r="V123" s="6"/>
      <c r="W123" s="49"/>
      <c r="X123" s="8"/>
      <c r="Y123" s="53" t="str">
        <f t="shared" si="98"/>
        <v>1.6</v>
      </c>
      <c r="Z123" s="6">
        <f t="shared" si="94"/>
        <v>1.5746805077183694</v>
      </c>
      <c r="AA123" s="54">
        <f t="shared" ca="1" si="68"/>
        <v>6.1577058660031749</v>
      </c>
      <c r="AB123" s="55">
        <f t="shared" si="80"/>
        <v>0.43679065397988853</v>
      </c>
      <c r="AC123" s="6">
        <f t="shared" ca="1" si="95"/>
        <v>5.5663818168469188</v>
      </c>
      <c r="AD123" s="6">
        <f t="shared" ca="1" si="96"/>
        <v>4.8760636504074863</v>
      </c>
      <c r="AE123" s="6" t="str">
        <f t="shared" si="99"/>
        <v/>
      </c>
      <c r="AF123" s="113"/>
      <c r="AG123" s="52"/>
      <c r="AH123" s="6" t="str">
        <f t="shared" si="84"/>
        <v/>
      </c>
      <c r="AI123" s="6" t="str">
        <f t="shared" si="85"/>
        <v/>
      </c>
      <c r="AJ123" s="14" t="str">
        <f t="shared" si="86"/>
        <v/>
      </c>
      <c r="AK123" s="56">
        <f t="shared" ca="1" si="69"/>
        <v>85.513228376086815</v>
      </c>
      <c r="AL123" s="49">
        <f t="shared" ca="1" si="70"/>
        <v>5.5834928679392242</v>
      </c>
      <c r="AM123" s="65"/>
      <c r="AN123" s="61"/>
      <c r="AO123" s="61"/>
      <c r="AP123" s="61"/>
      <c r="AQ123" s="62"/>
    </row>
    <row r="124" spans="1:43" x14ac:dyDescent="0.3">
      <c r="A124" t="str">
        <f t="shared" si="67"/>
        <v/>
      </c>
      <c r="B124" s="1" t="s">
        <v>19</v>
      </c>
      <c r="C124" s="1"/>
      <c r="D124">
        <v>1.5249999999999999</v>
      </c>
      <c r="E124">
        <v>152.87</v>
      </c>
      <c r="F124">
        <v>33.61</v>
      </c>
      <c r="G124" s="47"/>
      <c r="H124" s="47"/>
      <c r="I124" s="47"/>
      <c r="J124" s="47"/>
      <c r="K124" s="47"/>
      <c r="L124" s="23">
        <f t="shared" si="92"/>
        <v>99.01</v>
      </c>
      <c r="M124" s="6">
        <f t="shared" si="72"/>
        <v>1.2700575805423708</v>
      </c>
      <c r="N124" s="6">
        <f t="shared" si="73"/>
        <v>0.84414379231672321</v>
      </c>
      <c r="O124" s="23">
        <f t="shared" si="93"/>
        <v>-1.3620975047425095</v>
      </c>
      <c r="P124" s="23" t="str">
        <f t="shared" si="97"/>
        <v/>
      </c>
      <c r="Q124" s="23"/>
      <c r="R124" s="6"/>
      <c r="S124" s="6"/>
      <c r="T124" s="6" t="str">
        <f t="shared" si="76"/>
        <v/>
      </c>
      <c r="U124" s="6" t="str">
        <f t="shared" si="77"/>
        <v/>
      </c>
      <c r="V124" s="6"/>
      <c r="W124" s="49"/>
      <c r="X124" s="8"/>
      <c r="Y124" s="53" t="str">
        <f t="shared" si="98"/>
        <v>1.6</v>
      </c>
      <c r="Z124" s="6">
        <f t="shared" si="94"/>
        <v>1.4354678414729793</v>
      </c>
      <c r="AA124" s="54">
        <f t="shared" ca="1" si="68"/>
        <v>5.6133220069540375</v>
      </c>
      <c r="AB124" s="55">
        <f t="shared" si="80"/>
        <v>1.2700575805423708</v>
      </c>
      <c r="AC124" s="6">
        <f t="shared" ca="1" si="95"/>
        <v>5.0219979577977814</v>
      </c>
      <c r="AD124" s="6">
        <f t="shared" ca="1" si="96"/>
        <v>6.9217616691640771</v>
      </c>
      <c r="AE124" s="6" t="str">
        <f t="shared" si="99"/>
        <v/>
      </c>
      <c r="AF124" s="113"/>
      <c r="AG124" s="52"/>
      <c r="AH124" s="6" t="str">
        <f t="shared" si="84"/>
        <v/>
      </c>
      <c r="AI124" s="6" t="str">
        <f t="shared" si="85"/>
        <v/>
      </c>
      <c r="AJ124" s="14" t="str">
        <f t="shared" si="86"/>
        <v/>
      </c>
      <c r="AK124" s="56">
        <f t="shared" ca="1" si="69"/>
        <v>75.807540934954318</v>
      </c>
      <c r="AL124" s="49">
        <f t="shared" ca="1" si="70"/>
        <v>5.1801071172339892</v>
      </c>
      <c r="AM124" s="65"/>
      <c r="AN124" s="61"/>
      <c r="AO124" s="61"/>
      <c r="AP124" s="61"/>
      <c r="AQ124" s="62"/>
    </row>
    <row r="125" spans="1:43" x14ac:dyDescent="0.3">
      <c r="A125" t="str">
        <f t="shared" si="67"/>
        <v/>
      </c>
      <c r="B125" s="1" t="s">
        <v>19</v>
      </c>
      <c r="C125" s="1"/>
      <c r="D125">
        <v>2.2309999999999999</v>
      </c>
      <c r="E125">
        <v>155.91</v>
      </c>
      <c r="F125">
        <v>10.01</v>
      </c>
      <c r="G125" s="47"/>
      <c r="H125" s="47"/>
      <c r="I125" s="47"/>
      <c r="J125" s="47"/>
      <c r="K125" s="47"/>
      <c r="L125" s="23">
        <f t="shared" si="92"/>
        <v>102.05</v>
      </c>
      <c r="M125" s="6">
        <f t="shared" si="72"/>
        <v>2.197038447865995</v>
      </c>
      <c r="N125" s="6">
        <f t="shared" si="73"/>
        <v>0.38779254582647471</v>
      </c>
      <c r="O125" s="23">
        <f t="shared" si="93"/>
        <v>-2.0749714445068963</v>
      </c>
      <c r="P125" s="23" t="str">
        <f t="shared" si="97"/>
        <v/>
      </c>
      <c r="Q125" s="23"/>
      <c r="R125" s="6"/>
      <c r="S125" s="6"/>
      <c r="T125" s="6" t="str">
        <f t="shared" si="76"/>
        <v/>
      </c>
      <c r="U125" s="6" t="str">
        <f t="shared" si="77"/>
        <v/>
      </c>
      <c r="V125" s="6"/>
      <c r="W125" s="49"/>
      <c r="X125" s="8"/>
      <c r="Y125" s="53" t="str">
        <f t="shared" si="98"/>
        <v>1.6</v>
      </c>
      <c r="Z125" s="6">
        <f t="shared" si="94"/>
        <v>0.97911659498273085</v>
      </c>
      <c r="AA125" s="54">
        <f t="shared" ca="1" si="68"/>
        <v>3.8287842967981409</v>
      </c>
      <c r="AB125" s="55">
        <f t="shared" si="80"/>
        <v>2.197038447865995</v>
      </c>
      <c r="AC125" s="6">
        <f t="shared" ca="1" si="95"/>
        <v>3.2374602476418848</v>
      </c>
      <c r="AD125" s="6">
        <f t="shared" ca="1" si="96"/>
        <v>13.24241680372687</v>
      </c>
      <c r="AE125" s="6" t="str">
        <f t="shared" si="99"/>
        <v/>
      </c>
      <c r="AF125" s="113"/>
      <c r="AG125" s="52"/>
      <c r="AH125" s="6" t="str">
        <f t="shared" si="84"/>
        <v/>
      </c>
      <c r="AI125" s="6" t="str">
        <f t="shared" si="85"/>
        <v/>
      </c>
      <c r="AJ125" s="14" t="str">
        <f t="shared" si="86"/>
        <v/>
      </c>
      <c r="AK125" s="56">
        <f t="shared" ca="1" si="69"/>
        <v>55.837997986956054</v>
      </c>
      <c r="AL125" s="49">
        <f t="shared" ca="1" si="70"/>
        <v>3.9125601332711648</v>
      </c>
      <c r="AM125" s="65"/>
      <c r="AN125" s="61"/>
      <c r="AO125" s="61"/>
      <c r="AP125" s="61"/>
      <c r="AQ125" s="62"/>
    </row>
    <row r="126" spans="1:43" x14ac:dyDescent="0.3">
      <c r="A126" t="str">
        <f t="shared" si="67"/>
        <v/>
      </c>
      <c r="B126" s="1" t="s">
        <v>19</v>
      </c>
      <c r="C126" s="1"/>
      <c r="D126">
        <v>3.927</v>
      </c>
      <c r="E126">
        <v>156.4</v>
      </c>
      <c r="F126">
        <v>-3.69</v>
      </c>
      <c r="G126" s="47"/>
      <c r="H126" s="47"/>
      <c r="I126" s="47"/>
      <c r="J126" s="47"/>
      <c r="K126" s="47"/>
      <c r="L126" s="23">
        <f t="shared" si="92"/>
        <v>102.54</v>
      </c>
      <c r="M126" s="6">
        <f t="shared" si="72"/>
        <v>3.9188588031178648</v>
      </c>
      <c r="N126" s="6">
        <f t="shared" si="73"/>
        <v>-0.25273440847185191</v>
      </c>
      <c r="O126" s="23">
        <f t="shared" si="93"/>
        <v>-0.60023721661402674</v>
      </c>
      <c r="P126" s="23" t="str">
        <f t="shared" si="97"/>
        <v/>
      </c>
      <c r="Q126" s="23"/>
      <c r="R126" s="6"/>
      <c r="S126" s="6"/>
      <c r="T126" s="6" t="str">
        <f t="shared" si="76"/>
        <v/>
      </c>
      <c r="U126" s="6" t="str">
        <f t="shared" si="77"/>
        <v/>
      </c>
      <c r="V126" s="6"/>
      <c r="W126" s="49"/>
      <c r="X126" s="8"/>
      <c r="Y126" s="53" t="str">
        <f t="shared" si="98"/>
        <v>1.6</v>
      </c>
      <c r="Z126" s="6" t="str">
        <f t="shared" si="94"/>
        <v/>
      </c>
      <c r="AA126" s="54" t="str">
        <f t="shared" ca="1" si="68"/>
        <v/>
      </c>
      <c r="AB126" s="55">
        <f t="shared" si="80"/>
        <v>3.9188588031178648</v>
      </c>
      <c r="AC126" s="6">
        <f t="shared" si="95"/>
        <v>-0.25273440847185191</v>
      </c>
      <c r="AD126" s="6">
        <f t="shared" si="96"/>
        <v>0.60023721661402674</v>
      </c>
      <c r="AE126" s="6" t="str">
        <f t="shared" si="99"/>
        <v/>
      </c>
      <c r="AF126" s="113"/>
      <c r="AG126" s="52"/>
      <c r="AH126" s="6" t="str">
        <f t="shared" si="84"/>
        <v/>
      </c>
      <c r="AI126" s="6" t="str">
        <f t="shared" si="85"/>
        <v/>
      </c>
      <c r="AJ126" s="14" t="str">
        <f t="shared" si="86"/>
        <v/>
      </c>
      <c r="AK126" s="56">
        <f t="shared" si="69"/>
        <v>-3.69</v>
      </c>
      <c r="AL126" s="49">
        <f t="shared" si="70"/>
        <v>3.927</v>
      </c>
      <c r="AM126" s="65"/>
      <c r="AN126" s="61"/>
      <c r="AO126" s="61"/>
      <c r="AP126" s="61"/>
      <c r="AQ126" s="62"/>
    </row>
    <row r="127" spans="1:43" x14ac:dyDescent="0.3">
      <c r="A127" t="str">
        <f t="shared" si="67"/>
        <v/>
      </c>
      <c r="B127" s="1" t="s">
        <v>19</v>
      </c>
      <c r="C127" s="1"/>
      <c r="D127">
        <v>3.4489999999999998</v>
      </c>
      <c r="E127">
        <v>155.41999999999999</v>
      </c>
      <c r="F127">
        <v>-6.23</v>
      </c>
      <c r="G127" s="47"/>
      <c r="H127" s="47"/>
      <c r="I127" s="47"/>
      <c r="J127" s="47"/>
      <c r="K127" s="47"/>
      <c r="L127" s="23">
        <f t="shared" si="92"/>
        <v>101.55999999999999</v>
      </c>
      <c r="M127" s="6">
        <f t="shared" si="72"/>
        <v>3.4286311695416924</v>
      </c>
      <c r="N127" s="6">
        <f t="shared" si="73"/>
        <v>-0.37428505613657986</v>
      </c>
      <c r="O127" s="23">
        <f t="shared" si="93"/>
        <v>-0.25138151260846719</v>
      </c>
      <c r="P127" s="23" t="str">
        <f t="shared" si="97"/>
        <v/>
      </c>
      <c r="Q127" s="23"/>
      <c r="R127" s="6"/>
      <c r="S127" s="6"/>
      <c r="T127" s="6" t="str">
        <f t="shared" si="76"/>
        <v/>
      </c>
      <c r="U127" s="6" t="str">
        <f t="shared" si="77"/>
        <v/>
      </c>
      <c r="V127" s="6"/>
      <c r="W127" s="49"/>
      <c r="X127" s="8"/>
      <c r="Y127" s="53" t="str">
        <f t="shared" si="98"/>
        <v>1.6</v>
      </c>
      <c r="Z127" s="6" t="str">
        <f t="shared" si="94"/>
        <v/>
      </c>
      <c r="AA127" s="54" t="str">
        <f t="shared" ca="1" si="68"/>
        <v/>
      </c>
      <c r="AB127" s="55">
        <f t="shared" si="80"/>
        <v>3.4286311695416924</v>
      </c>
      <c r="AC127" s="6">
        <f t="shared" si="95"/>
        <v>-0.37428505613657986</v>
      </c>
      <c r="AD127" s="6">
        <f t="shared" si="96"/>
        <v>0.25138151260846719</v>
      </c>
      <c r="AE127" s="6" t="str">
        <f t="shared" si="99"/>
        <v/>
      </c>
      <c r="AF127" s="113"/>
      <c r="AG127" s="52"/>
      <c r="AH127" s="6" t="str">
        <f t="shared" si="84"/>
        <v/>
      </c>
      <c r="AI127" s="6" t="str">
        <f t="shared" si="85"/>
        <v/>
      </c>
      <c r="AJ127" s="14" t="str">
        <f t="shared" si="86"/>
        <v/>
      </c>
      <c r="AK127" s="56">
        <f t="shared" si="69"/>
        <v>-6.23</v>
      </c>
      <c r="AL127" s="49">
        <f t="shared" si="70"/>
        <v>3.4489999999999994</v>
      </c>
      <c r="AM127" s="65"/>
      <c r="AN127" s="61"/>
      <c r="AO127" s="61"/>
      <c r="AP127" s="61"/>
      <c r="AQ127" s="62"/>
    </row>
    <row r="128" spans="1:43" x14ac:dyDescent="0.3">
      <c r="A128" t="str">
        <f t="shared" si="67"/>
        <v/>
      </c>
      <c r="B128" s="1" t="s">
        <v>19</v>
      </c>
      <c r="C128" s="1"/>
      <c r="D128">
        <v>2.153</v>
      </c>
      <c r="E128">
        <v>155.16999999999999</v>
      </c>
      <c r="F128">
        <v>-8.17</v>
      </c>
      <c r="G128" s="47"/>
      <c r="H128" s="47"/>
      <c r="I128" s="47"/>
      <c r="J128" s="47"/>
      <c r="K128" s="47"/>
      <c r="L128" s="23">
        <f t="shared" si="92"/>
        <v>101.30999999999999</v>
      </c>
      <c r="M128" s="6">
        <f t="shared" si="72"/>
        <v>2.1311487197872383</v>
      </c>
      <c r="N128" s="6">
        <f t="shared" si="73"/>
        <v>-0.30596426939957488</v>
      </c>
      <c r="O128" s="23">
        <f t="shared" si="93"/>
        <v>-0.21316880207559119</v>
      </c>
      <c r="P128" s="23" t="str">
        <f t="shared" si="97"/>
        <v/>
      </c>
      <c r="Q128" s="23"/>
      <c r="R128" s="6"/>
      <c r="S128" s="6"/>
      <c r="T128" s="6" t="str">
        <f t="shared" si="76"/>
        <v/>
      </c>
      <c r="U128" s="6" t="str">
        <f t="shared" si="77"/>
        <v/>
      </c>
      <c r="V128" s="6"/>
      <c r="W128" s="49"/>
      <c r="X128" s="8"/>
      <c r="Y128" s="53" t="str">
        <f t="shared" si="98"/>
        <v>1.6</v>
      </c>
      <c r="Z128" s="6" t="str">
        <f t="shared" si="94"/>
        <v/>
      </c>
      <c r="AA128" s="54" t="str">
        <f t="shared" ca="1" si="68"/>
        <v/>
      </c>
      <c r="AB128" s="55">
        <f t="shared" si="80"/>
        <v>2.1311487197872383</v>
      </c>
      <c r="AC128" s="6">
        <f t="shared" si="95"/>
        <v>-0.30596426939957488</v>
      </c>
      <c r="AD128" s="6">
        <f t="shared" si="96"/>
        <v>0.21316880207559119</v>
      </c>
      <c r="AE128" s="6" t="str">
        <f t="shared" si="99"/>
        <v/>
      </c>
      <c r="AF128" s="113"/>
      <c r="AG128" s="52"/>
      <c r="AH128" s="6" t="str">
        <f t="shared" si="84"/>
        <v/>
      </c>
      <c r="AI128" s="6" t="str">
        <f t="shared" si="85"/>
        <v/>
      </c>
      <c r="AJ128" s="14" t="str">
        <f t="shared" si="86"/>
        <v/>
      </c>
      <c r="AK128" s="56">
        <f t="shared" si="69"/>
        <v>-8.17</v>
      </c>
      <c r="AL128" s="49">
        <f t="shared" si="70"/>
        <v>2.153</v>
      </c>
      <c r="AM128" s="65"/>
      <c r="AN128" s="61"/>
      <c r="AO128" s="61"/>
      <c r="AP128" s="61"/>
      <c r="AQ128" s="62"/>
    </row>
    <row r="129" spans="1:43" x14ac:dyDescent="0.3">
      <c r="A129" t="str">
        <f t="shared" si="67"/>
        <v/>
      </c>
      <c r="B129" s="1" t="s">
        <v>19</v>
      </c>
      <c r="C129" s="1"/>
      <c r="D129">
        <v>1.72</v>
      </c>
      <c r="E129">
        <v>154.68</v>
      </c>
      <c r="F129">
        <v>-11.47</v>
      </c>
      <c r="G129" s="47"/>
      <c r="H129" s="47"/>
      <c r="I129" s="47"/>
      <c r="J129" s="47"/>
      <c r="K129" s="47"/>
      <c r="L129" s="23">
        <f t="shared" si="92"/>
        <v>100.82000000000001</v>
      </c>
      <c r="M129" s="6">
        <f t="shared" si="72"/>
        <v>1.6856498096459052</v>
      </c>
      <c r="N129" s="6">
        <f t="shared" si="73"/>
        <v>-0.3420302899462615</v>
      </c>
      <c r="O129" s="23">
        <f t="shared" si="93"/>
        <v>-0.40435387807675016</v>
      </c>
      <c r="P129" s="23" t="str">
        <f t="shared" si="97"/>
        <v/>
      </c>
      <c r="Q129" s="23"/>
      <c r="R129" s="6"/>
      <c r="S129" s="6"/>
      <c r="T129" s="6" t="str">
        <f t="shared" si="76"/>
        <v/>
      </c>
      <c r="U129" s="6" t="str">
        <f t="shared" si="77"/>
        <v/>
      </c>
      <c r="V129" s="6"/>
      <c r="W129" s="49"/>
      <c r="X129" s="8"/>
      <c r="Y129" s="53" t="str">
        <f t="shared" si="98"/>
        <v>1.6</v>
      </c>
      <c r="Z129" s="6" t="str">
        <f t="shared" si="94"/>
        <v/>
      </c>
      <c r="AA129" s="54" t="str">
        <f t="shared" ca="1" si="68"/>
        <v/>
      </c>
      <c r="AB129" s="55">
        <f t="shared" si="80"/>
        <v>1.6856498096459052</v>
      </c>
      <c r="AC129" s="6">
        <f t="shared" si="95"/>
        <v>-0.3420302899462615</v>
      </c>
      <c r="AD129" s="6">
        <f t="shared" si="96"/>
        <v>0.40435387807675016</v>
      </c>
      <c r="AE129" s="6" t="str">
        <f t="shared" si="99"/>
        <v/>
      </c>
      <c r="AF129" s="113"/>
      <c r="AG129" s="52"/>
      <c r="AH129" s="6" t="str">
        <f t="shared" si="84"/>
        <v/>
      </c>
      <c r="AI129" s="6" t="str">
        <f t="shared" si="85"/>
        <v/>
      </c>
      <c r="AJ129" s="14" t="str">
        <f t="shared" si="86"/>
        <v/>
      </c>
      <c r="AK129" s="56">
        <f t="shared" si="69"/>
        <v>-11.47</v>
      </c>
      <c r="AL129" s="49">
        <f t="shared" si="70"/>
        <v>1.72</v>
      </c>
      <c r="AM129" s="65"/>
      <c r="AN129" s="61"/>
      <c r="AO129" s="61"/>
      <c r="AP129" s="61"/>
      <c r="AQ129" s="62"/>
    </row>
    <row r="130" spans="1:43" x14ac:dyDescent="0.3">
      <c r="A130" t="str">
        <f t="shared" si="67"/>
        <v/>
      </c>
      <c r="B130" s="1" t="s">
        <v>19</v>
      </c>
      <c r="C130" s="1"/>
      <c r="D130">
        <v>1.401</v>
      </c>
      <c r="E130">
        <v>154.87</v>
      </c>
      <c r="F130">
        <v>-21.13</v>
      </c>
      <c r="G130" s="47"/>
      <c r="H130" s="47"/>
      <c r="I130" s="47"/>
      <c r="J130" s="47"/>
      <c r="K130" s="47"/>
      <c r="L130" s="23">
        <f t="shared" si="92"/>
        <v>101.01</v>
      </c>
      <c r="M130" s="6">
        <f t="shared" si="72"/>
        <v>1.3068036431955181</v>
      </c>
      <c r="N130" s="6">
        <f t="shared" si="73"/>
        <v>-0.50503983816221953</v>
      </c>
      <c r="O130" s="23">
        <f t="shared" si="93"/>
        <v>-0.42586415530973271</v>
      </c>
      <c r="P130" s="23" t="str">
        <f t="shared" si="97"/>
        <v/>
      </c>
      <c r="Q130" s="23"/>
      <c r="R130" s="6"/>
      <c r="S130" s="6"/>
      <c r="T130" s="6" t="str">
        <f t="shared" si="76"/>
        <v/>
      </c>
      <c r="U130" s="6" t="str">
        <f t="shared" si="77"/>
        <v/>
      </c>
      <c r="V130" s="6"/>
      <c r="W130" s="49"/>
      <c r="X130" s="8"/>
      <c r="Y130" s="53" t="str">
        <f t="shared" si="98"/>
        <v>1.6</v>
      </c>
      <c r="Z130" s="6" t="str">
        <f t="shared" si="94"/>
        <v/>
      </c>
      <c r="AA130" s="54" t="str">
        <f t="shared" ca="1" si="68"/>
        <v/>
      </c>
      <c r="AB130" s="55">
        <f t="shared" si="80"/>
        <v>1.3068036431955181</v>
      </c>
      <c r="AC130" s="6">
        <f t="shared" si="95"/>
        <v>-0.50503983816221953</v>
      </c>
      <c r="AD130" s="6">
        <f t="shared" si="96"/>
        <v>0.42586415530973271</v>
      </c>
      <c r="AE130" s="6" t="str">
        <f t="shared" si="99"/>
        <v/>
      </c>
      <c r="AF130" s="113"/>
      <c r="AG130" s="52"/>
      <c r="AH130" s="6" t="str">
        <f t="shared" si="84"/>
        <v/>
      </c>
      <c r="AI130" s="6" t="str">
        <f t="shared" si="85"/>
        <v/>
      </c>
      <c r="AJ130" s="14" t="str">
        <f t="shared" si="86"/>
        <v/>
      </c>
      <c r="AK130" s="56">
        <f t="shared" si="69"/>
        <v>-21.13</v>
      </c>
      <c r="AL130" s="49">
        <f t="shared" si="70"/>
        <v>1.401</v>
      </c>
      <c r="AM130" s="65"/>
      <c r="AN130" s="61"/>
      <c r="AO130" s="61"/>
      <c r="AP130" s="61"/>
      <c r="AQ130" s="62"/>
    </row>
    <row r="131" spans="1:43" x14ac:dyDescent="0.3">
      <c r="A131" t="str">
        <f t="shared" si="67"/>
        <v/>
      </c>
      <c r="B131" s="1" t="s">
        <v>19</v>
      </c>
      <c r="C131" s="1"/>
      <c r="D131">
        <v>0.85599999999999998</v>
      </c>
      <c r="E131">
        <v>154.12</v>
      </c>
      <c r="F131">
        <v>-41.93</v>
      </c>
      <c r="G131" s="47"/>
      <c r="H131" s="47"/>
      <c r="I131" s="47"/>
      <c r="J131" s="47"/>
      <c r="K131" s="47"/>
      <c r="L131" s="23">
        <f t="shared" si="92"/>
        <v>100.26</v>
      </c>
      <c r="M131" s="6">
        <f t="shared" si="72"/>
        <v>0.63683127333110257</v>
      </c>
      <c r="N131" s="6">
        <f t="shared" si="73"/>
        <v>-0.57199818995123275</v>
      </c>
      <c r="O131" s="23">
        <f t="shared" si="93"/>
        <v>-0.22922346185570966</v>
      </c>
      <c r="P131" s="23" t="str">
        <f t="shared" si="97"/>
        <v/>
      </c>
      <c r="Q131" s="23"/>
      <c r="R131" s="6"/>
      <c r="S131" s="6"/>
      <c r="T131" s="6" t="str">
        <f t="shared" si="76"/>
        <v/>
      </c>
      <c r="U131" s="6" t="str">
        <f t="shared" si="77"/>
        <v/>
      </c>
      <c r="V131" s="6"/>
      <c r="W131" s="49"/>
      <c r="X131" s="8"/>
      <c r="Y131" s="53" t="str">
        <f t="shared" si="98"/>
        <v>1.6</v>
      </c>
      <c r="Z131" s="6" t="str">
        <f t="shared" si="94"/>
        <v/>
      </c>
      <c r="AA131" s="54" t="str">
        <f t="shared" ca="1" si="68"/>
        <v/>
      </c>
      <c r="AB131" s="55">
        <f t="shared" si="80"/>
        <v>0.63683127333110257</v>
      </c>
      <c r="AC131" s="6">
        <f t="shared" si="95"/>
        <v>-0.57199818995123275</v>
      </c>
      <c r="AD131" s="6">
        <f t="shared" si="96"/>
        <v>0.22922346185570966</v>
      </c>
      <c r="AE131" s="6" t="str">
        <f t="shared" si="99"/>
        <v/>
      </c>
      <c r="AF131" s="113"/>
      <c r="AG131" s="52"/>
      <c r="AH131" s="6" t="str">
        <f t="shared" si="84"/>
        <v/>
      </c>
      <c r="AI131" s="6" t="str">
        <f t="shared" si="85"/>
        <v/>
      </c>
      <c r="AJ131" s="14" t="str">
        <f t="shared" si="86"/>
        <v/>
      </c>
      <c r="AK131" s="56">
        <f t="shared" si="69"/>
        <v>-41.93</v>
      </c>
      <c r="AL131" s="49">
        <f t="shared" si="70"/>
        <v>0.85599999999999998</v>
      </c>
      <c r="AM131" s="65"/>
      <c r="AN131" s="61"/>
      <c r="AO131" s="61"/>
      <c r="AP131" s="61"/>
      <c r="AQ131" s="62"/>
    </row>
    <row r="132" spans="1:43" x14ac:dyDescent="0.3">
      <c r="A132" t="str">
        <f t="shared" si="67"/>
        <v/>
      </c>
      <c r="B132" s="1" t="s">
        <v>19</v>
      </c>
      <c r="C132" s="1"/>
      <c r="D132">
        <v>0.64500000000000002</v>
      </c>
      <c r="E132">
        <v>150.44999999999999</v>
      </c>
      <c r="F132">
        <v>-66.459999999999994</v>
      </c>
      <c r="G132" s="47"/>
      <c r="H132" s="47"/>
      <c r="I132" s="47"/>
      <c r="J132" s="47"/>
      <c r="K132" s="47"/>
      <c r="L132" s="23">
        <f t="shared" si="92"/>
        <v>96.589999999999989</v>
      </c>
      <c r="M132" s="6">
        <f t="shared" si="72"/>
        <v>0.25760603426443562</v>
      </c>
      <c r="N132" s="6">
        <f t="shared" si="73"/>
        <v>-0.59132404915625614</v>
      </c>
      <c r="O132" s="23">
        <f t="shared" si="93"/>
        <v>-0.3309965812097535</v>
      </c>
      <c r="P132" s="23" t="str">
        <f t="shared" si="97"/>
        <v/>
      </c>
      <c r="Q132" s="23"/>
      <c r="R132" s="6"/>
      <c r="S132" s="6"/>
      <c r="T132" s="6" t="str">
        <f t="shared" si="76"/>
        <v/>
      </c>
      <c r="U132" s="6" t="str">
        <f t="shared" si="77"/>
        <v/>
      </c>
      <c r="V132" s="6"/>
      <c r="W132" s="49"/>
      <c r="X132" s="8"/>
      <c r="Y132" s="53" t="str">
        <f t="shared" si="98"/>
        <v>1.6</v>
      </c>
      <c r="Z132" s="6" t="str">
        <f t="shared" si="94"/>
        <v/>
      </c>
      <c r="AA132" s="54" t="str">
        <f t="shared" ca="1" si="68"/>
        <v/>
      </c>
      <c r="AB132" s="55">
        <f t="shared" si="80"/>
        <v>0.25760603426443562</v>
      </c>
      <c r="AC132" s="6">
        <f t="shared" si="95"/>
        <v>-0.59132404915625614</v>
      </c>
      <c r="AD132" s="6">
        <f t="shared" si="96"/>
        <v>0.3309965812097535</v>
      </c>
      <c r="AE132" s="6" t="str">
        <f t="shared" si="99"/>
        <v/>
      </c>
      <c r="AF132" s="113"/>
      <c r="AG132" s="52"/>
      <c r="AH132" s="6" t="str">
        <f t="shared" si="84"/>
        <v/>
      </c>
      <c r="AI132" s="6" t="str">
        <f t="shared" si="85"/>
        <v/>
      </c>
      <c r="AJ132" s="14" t="str">
        <f t="shared" si="86"/>
        <v/>
      </c>
      <c r="AK132" s="56">
        <f t="shared" si="69"/>
        <v>-66.459999999999994</v>
      </c>
      <c r="AL132" s="49">
        <f t="shared" si="70"/>
        <v>0.64500000000000002</v>
      </c>
      <c r="AM132" s="65"/>
      <c r="AN132" s="61"/>
      <c r="AO132" s="61"/>
      <c r="AP132" s="61"/>
      <c r="AQ132" s="62"/>
    </row>
    <row r="133" spans="1:43" ht="15" thickBot="1" x14ac:dyDescent="0.35">
      <c r="A133">
        <f t="shared" si="67"/>
        <v>1</v>
      </c>
      <c r="B133" s="1" t="s">
        <v>19</v>
      </c>
      <c r="C133" s="1" t="s">
        <v>20</v>
      </c>
      <c r="D133">
        <v>9.3539999999999992</v>
      </c>
      <c r="E133">
        <v>79.05</v>
      </c>
      <c r="F133">
        <v>6.81</v>
      </c>
      <c r="G133" s="34"/>
      <c r="H133" s="34"/>
      <c r="I133" s="34"/>
      <c r="J133" s="34"/>
      <c r="K133" s="34"/>
      <c r="L133" s="13"/>
      <c r="M133" s="4" t="str">
        <f t="shared" si="72"/>
        <v/>
      </c>
      <c r="N133" s="4" t="str">
        <f t="shared" si="73"/>
        <v/>
      </c>
      <c r="O133" s="13">
        <f>ABS(SUM(O114:O132))/2</f>
        <v>6.5142222391791176</v>
      </c>
      <c r="P133" s="13">
        <f t="shared" si="97"/>
        <v>60.934034825281458</v>
      </c>
      <c r="Q133" s="13">
        <f>SQRT(((MAX(M114:M132)-MIN(M114:M132))^2)+((VLOOKUP(MAX(M114:M132),M114:N132,2,FALSE)-VLOOKUP(MIN(M114:M132),M114:N132,2,FALSE))^2))</f>
        <v>6.2414227488951504</v>
      </c>
      <c r="R133" s="13">
        <f>ABS(MIN(N114:N132))+MAX(N114:N132)</f>
        <v>1.90236208682769</v>
      </c>
      <c r="S133" s="12">
        <f>SQRT(ABS(((M115-M114)^2)-((N115-N114)^2))+ABS(((M116-M115)^2)-((N116-N115)^2))+ABS(((M117-M116)^2)-((N117-N116)^2))+ABS(((M118-M117)^2)-((N118-N117)^2))+ABS(((M119-M118)^2)-((N119-N118)^2))+ABS(((M120-M119)^2)-((N120-N119)^2))+ABS(((M121-M120)^2)-((N121-N120)^2))+ABS(((M122-M121)^2)-((N122-N121)^2))+ABS(((M123-M122)^2)-((N123-N122)^2))+ABS(((M124-M123)^2)-((N124-N123)^2))+ABS(((M125-M124)^2)-((N125-N124)^2))+ABS(((M126-M125)^2)-((N126-N125)^2))+ABS(((M127-M126)^2)-((N127-N126)^2))+ABS(((M128-M127)^2)-((N128-N127)^2))+ABS(((M129-M128)^2)-((N129-N128)^2))+ABS(((M130-M129)^2)-((N130-N129)^2))+ABS(((M131-M130)^2)-((N131-N130)^2))+ABS(((M132-M131)^2)-((N132-N131)^2)))</f>
        <v>3.3781002293718938</v>
      </c>
      <c r="T133" s="4">
        <f>IF(A133=1,S133/Q133,"")</f>
        <v>0.54123881129024332</v>
      </c>
      <c r="U133" s="4">
        <f>IF(A133=1,4*PI()*(O133/(S133^2)),"")</f>
        <v>7.1734383907997605</v>
      </c>
      <c r="V133" s="21">
        <f>IF($H$9=FALSE,(($F$3)*($Q133^2))/(2*$F$7*COS(RADIANS($F$8))),IF(G133&lt;&gt;"",(3*($F$3)*(I133^2))/(2*J133*(COS(RADIANS(K133)))),(($F$3)*($Q133^2))/(2*$J133*COS(RADIANS($K133)))))</f>
        <v>243.66992536837799</v>
      </c>
      <c r="W133" s="51" t="str">
        <f>IF(G133&lt;&gt;"",IF(V133&lt;H133,"STABLE","UNSTABLE"),IF(V133&lt;$F$6,"STABLE","UNSTABLE"))</f>
        <v>UNSTABLE</v>
      </c>
      <c r="X133" s="8"/>
      <c r="Y133" s="57" t="str">
        <f t="shared" si="98"/>
        <v/>
      </c>
      <c r="Z133" s="4" t="e">
        <f>IF(F133&lt;$R$8,"",(SQRT(((N133-MIN(N117:N132))^2))))</f>
        <v>#VALUE!</v>
      </c>
      <c r="AA133" s="16" t="e">
        <f t="shared" ca="1" si="68"/>
        <v>#VALUE!</v>
      </c>
      <c r="AB133" s="15" t="str">
        <f t="shared" ref="AB133" si="100">IF(A133=1,"",M133)</f>
        <v/>
      </c>
      <c r="AC133" s="17"/>
      <c r="AD133" s="4">
        <f ca="1">IF(W133="Stable",O133,ABS(SUM($AD$114:$AD$132)/2))</f>
        <v>26.225693601814235</v>
      </c>
      <c r="AE133" s="4">
        <f t="shared" ca="1" si="99"/>
        <v>245.31513795137033</v>
      </c>
      <c r="AF133" s="13">
        <f>IF(W133="Stable",Q133,SQRT(((MAX(AB114:AB132)-MIN(AB114:AB132))^2)+((VLOOKUP(MAX(AB114:AB132),AB114:AC132,2,FALSE)-VLOOKUP(MIN(AB114:AB132),AB114:AC132,2,FALSE))^2)))</f>
        <v>6.2414227488951504</v>
      </c>
      <c r="AG133" s="12">
        <f ca="1">IF(W133="Stable",S133,SQRT(ABS(((AB115-AB114)^2)-((AC115-AC114)^2))+ABS(((AB116-AB115)^2)-((AC116-AC115)^2))+ABS(((AB117-AB116)^2)-((AC117-AC116)^2))+ABS(((AB118-AB117)^2)-((AC118-AC117)^2))+ABS(((AB119-AB118)^2)-((AC119-AC118)^2))+ABS(((AB120-AB119)^2)-((AC120-AC119)^2))+ABS(((AB121-AB120)^2)-((AC121-AC120)^2))+ABS(((AB122-AB121)^2)-((AC122-AC121)^2))+ABS(((AB123-AB122)^2)-((AC123-AC122)^2))+ABS(((AB124-AB123)^2)-((AC124-AC123)^2))+ABS(((AB125-AB124)^2)-((AC125-AC124)^2))+ABS(((AB126-AB125)^2)-((AC126-AC125)^2))+ABS(((AB127-AB126)^2)-((AC127-AC126)^2))+ABS(((AB128-AB127)^2)-((AC128-AC127)^2))+ABS(((AB129-AB128)^2)-((AC129-AC128)^2))+ABS(((AB130-AB129)^2)-((AC130-AC129)^2))+ABS(((AB131-AB130)^2)-((AC131-AC130)^2))+ABS(((AB132-AB131)^2)-((AC132-AC131)^2))))</f>
        <v>5.8526599334966738</v>
      </c>
      <c r="AH133" s="4">
        <f ca="1">IF(W133="Stable",T133,IF(A133=1,AG133/AF133,""))</f>
        <v>0.93771246860865254</v>
      </c>
      <c r="AI133" s="4">
        <f ca="1">IF(W133="Stable",U133,IF(A133=1,4*PI()*(AD133/(AG133^2)),""))</f>
        <v>9.6212226792446423</v>
      </c>
      <c r="AJ133" s="5">
        <f ca="1">IF(A133=1,(O133/AD133)*100,"")</f>
        <v>24.839084670494579</v>
      </c>
      <c r="AK133" s="56">
        <f t="shared" si="69"/>
        <v>6.81</v>
      </c>
      <c r="AL133" s="49">
        <f t="shared" si="70"/>
        <v>9.3539999999999992</v>
      </c>
      <c r="AM133" s="65"/>
      <c r="AN133" s="61"/>
      <c r="AO133" s="61"/>
      <c r="AP133" s="61"/>
      <c r="AQ133" s="62"/>
    </row>
    <row r="134" spans="1:43" ht="15" thickTop="1" x14ac:dyDescent="0.3">
      <c r="A134" t="str">
        <f t="shared" si="67"/>
        <v/>
      </c>
      <c r="B134" s="1" t="s">
        <v>20</v>
      </c>
      <c r="C134" s="1"/>
      <c r="D134">
        <v>0.88500000000000001</v>
      </c>
      <c r="E134">
        <v>339.9</v>
      </c>
      <c r="F134">
        <v>-68.400000000000006</v>
      </c>
      <c r="G134" s="47"/>
      <c r="H134" s="47"/>
      <c r="I134" s="47"/>
      <c r="J134" s="47"/>
      <c r="K134" s="47"/>
      <c r="L134" s="23">
        <f t="shared" ref="L134:L179" si="101">IF(AND(B134&lt;&gt;"",C134&lt;&gt;""),"",IF(E134-$E$133&lt;0,(360-($E$133-E134)),E134-$E$133))</f>
        <v>260.84999999999997</v>
      </c>
      <c r="M134" s="6">
        <f t="shared" si="72"/>
        <v>-0.32579022912593991</v>
      </c>
      <c r="N134" s="6">
        <f t="shared" si="73"/>
        <v>-0.82285219001110255</v>
      </c>
      <c r="O134" s="23">
        <f t="shared" ref="O134:O153" si="102">IF(A135=1,M134*VLOOKUP(B135,$B$13:$N$1389,13,FALSE)-N134*VLOOKUP(B135,$B$13:$N$1389,12,FALSE),M134*N135-N134*M135)</f>
        <v>-0.13154352623885912</v>
      </c>
      <c r="P134" s="23" t="str">
        <f t="shared" si="97"/>
        <v/>
      </c>
      <c r="Q134" s="23"/>
      <c r="R134" s="6"/>
      <c r="S134" s="6"/>
      <c r="T134" s="6" t="str">
        <f t="shared" si="76"/>
        <v/>
      </c>
      <c r="U134" s="6" t="str">
        <f t="shared" si="77"/>
        <v/>
      </c>
      <c r="V134" s="6"/>
      <c r="W134" s="49"/>
      <c r="X134" s="8"/>
      <c r="Y134" s="53" t="str">
        <f t="shared" si="98"/>
        <v>1.7</v>
      </c>
      <c r="Z134" s="6" t="str">
        <f t="shared" ref="Z134:Z153" si="103">IF(F134&lt;$R$8,"",(SQRT(((N134-MIN($N$134:$N$153))^2))))</f>
        <v/>
      </c>
      <c r="AA134" s="54" t="str">
        <f t="shared" ca="1" si="68"/>
        <v/>
      </c>
      <c r="AB134" s="55">
        <f t="shared" si="80"/>
        <v>-0.32579022912593991</v>
      </c>
      <c r="AC134" s="6">
        <f t="shared" ref="AC134:AC153" si="104">IF($W$154="STABLE",N134,IF(F134&lt;$R$8,N134,(AA134+MIN($N$134:$N$153))))</f>
        <v>-0.82285219001110255</v>
      </c>
      <c r="AD134" s="6">
        <f t="shared" ref="AD134:AD153" si="105">IF(A135=1,ABS(AB134*VLOOKUP(B135,$B$13:$AD$1389,28,FALSE)-AC134*VLOOKUP(B135,$B$13:$AD$1389,27,FALSE)),ABS(AB134*AC135-AC134*AB135))</f>
        <v>0.13154352623885912</v>
      </c>
      <c r="AE134" s="6" t="str">
        <f t="shared" si="99"/>
        <v/>
      </c>
      <c r="AF134" s="113"/>
      <c r="AG134" s="52"/>
      <c r="AH134" s="6" t="str">
        <f t="shared" si="84"/>
        <v/>
      </c>
      <c r="AI134" s="6" t="str">
        <f t="shared" si="85"/>
        <v/>
      </c>
      <c r="AJ134" s="14" t="str">
        <f t="shared" si="86"/>
        <v/>
      </c>
      <c r="AK134" s="56">
        <f t="shared" si="69"/>
        <v>-68.400000000000006</v>
      </c>
      <c r="AL134" s="49">
        <f t="shared" si="70"/>
        <v>0.88500000000000001</v>
      </c>
      <c r="AM134" s="65"/>
      <c r="AN134" s="61"/>
      <c r="AO134" s="61"/>
      <c r="AP134" s="61"/>
      <c r="AQ134" s="62"/>
    </row>
    <row r="135" spans="1:43" x14ac:dyDescent="0.3">
      <c r="A135" t="str">
        <f t="shared" si="67"/>
        <v/>
      </c>
      <c r="B135" s="1" t="s">
        <v>20</v>
      </c>
      <c r="C135" s="1"/>
      <c r="D135">
        <v>1.3109999999999999</v>
      </c>
      <c r="E135">
        <v>337.84</v>
      </c>
      <c r="F135">
        <v>-61.89</v>
      </c>
      <c r="G135" s="47"/>
      <c r="H135" s="47"/>
      <c r="I135" s="47"/>
      <c r="J135" s="47"/>
      <c r="K135" s="47"/>
      <c r="L135" s="23">
        <f t="shared" si="101"/>
        <v>258.78999999999996</v>
      </c>
      <c r="M135" s="6">
        <f t="shared" si="72"/>
        <v>-0.61769840867163661</v>
      </c>
      <c r="N135" s="6">
        <f t="shared" si="73"/>
        <v>-1.1563605302519313</v>
      </c>
      <c r="O135" s="23">
        <f t="shared" si="102"/>
        <v>-0.49572043785696263</v>
      </c>
      <c r="P135" s="23" t="str">
        <f t="shared" si="97"/>
        <v/>
      </c>
      <c r="Q135" s="23"/>
      <c r="R135" s="6"/>
      <c r="S135" s="6"/>
      <c r="T135" s="6" t="str">
        <f t="shared" si="76"/>
        <v/>
      </c>
      <c r="U135" s="6" t="str">
        <f t="shared" si="77"/>
        <v/>
      </c>
      <c r="V135" s="6"/>
      <c r="W135" s="49"/>
      <c r="X135" s="8"/>
      <c r="Y135" s="53" t="str">
        <f t="shared" si="98"/>
        <v>1.7</v>
      </c>
      <c r="Z135" s="6" t="str">
        <f t="shared" si="103"/>
        <v/>
      </c>
      <c r="AA135" s="54" t="str">
        <f t="shared" ca="1" si="68"/>
        <v/>
      </c>
      <c r="AB135" s="55">
        <f t="shared" si="80"/>
        <v>-0.61769840867163661</v>
      </c>
      <c r="AC135" s="6">
        <f t="shared" si="104"/>
        <v>-1.1563605302519313</v>
      </c>
      <c r="AD135" s="6">
        <f t="shared" si="105"/>
        <v>0.49572043785696263</v>
      </c>
      <c r="AE135" s="6" t="str">
        <f t="shared" si="99"/>
        <v/>
      </c>
      <c r="AF135" s="113"/>
      <c r="AG135" s="52"/>
      <c r="AH135" s="6" t="str">
        <f t="shared" si="84"/>
        <v/>
      </c>
      <c r="AI135" s="6" t="str">
        <f t="shared" si="85"/>
        <v/>
      </c>
      <c r="AJ135" s="14" t="str">
        <f t="shared" si="86"/>
        <v/>
      </c>
      <c r="AK135" s="56">
        <f t="shared" si="69"/>
        <v>-61.89</v>
      </c>
      <c r="AL135" s="49">
        <f t="shared" si="70"/>
        <v>1.3109999999999999</v>
      </c>
      <c r="AM135" s="65"/>
      <c r="AN135" s="61"/>
      <c r="AO135" s="61"/>
      <c r="AP135" s="61"/>
      <c r="AQ135" s="62"/>
    </row>
    <row r="136" spans="1:43" x14ac:dyDescent="0.3">
      <c r="A136" t="str">
        <f t="shared" si="67"/>
        <v/>
      </c>
      <c r="B136" s="1" t="s">
        <v>20</v>
      </c>
      <c r="C136" s="1"/>
      <c r="D136">
        <v>1.3089999999999999</v>
      </c>
      <c r="E136">
        <v>335.43</v>
      </c>
      <c r="F136">
        <v>-45.1</v>
      </c>
      <c r="G136" s="47"/>
      <c r="H136" s="47"/>
      <c r="I136" s="47"/>
      <c r="J136" s="47"/>
      <c r="K136" s="47"/>
      <c r="L136" s="23">
        <f t="shared" si="101"/>
        <v>256.38</v>
      </c>
      <c r="M136" s="6">
        <f t="shared" si="72"/>
        <v>-0.92398588601839338</v>
      </c>
      <c r="N136" s="6">
        <f t="shared" si="73"/>
        <v>-0.92721684758140821</v>
      </c>
      <c r="O136" s="23">
        <f t="shared" si="102"/>
        <v>-0.70289853831883464</v>
      </c>
      <c r="P136" s="23" t="str">
        <f t="shared" si="97"/>
        <v/>
      </c>
      <c r="Q136" s="23"/>
      <c r="R136" s="6"/>
      <c r="S136" s="6"/>
      <c r="T136" s="6" t="str">
        <f t="shared" si="76"/>
        <v/>
      </c>
      <c r="U136" s="6" t="str">
        <f t="shared" si="77"/>
        <v/>
      </c>
      <c r="V136" s="6"/>
      <c r="W136" s="49"/>
      <c r="X136" s="8"/>
      <c r="Y136" s="53" t="str">
        <f t="shared" si="98"/>
        <v>1.7</v>
      </c>
      <c r="Z136" s="6" t="str">
        <f t="shared" si="103"/>
        <v/>
      </c>
      <c r="AA136" s="54" t="str">
        <f t="shared" ca="1" si="68"/>
        <v/>
      </c>
      <c r="AB136" s="55">
        <f t="shared" si="80"/>
        <v>-0.92398588601839338</v>
      </c>
      <c r="AC136" s="6">
        <f t="shared" si="104"/>
        <v>-0.92721684758140821</v>
      </c>
      <c r="AD136" s="6">
        <f t="shared" si="105"/>
        <v>0.70289853831883464</v>
      </c>
      <c r="AE136" s="6" t="str">
        <f t="shared" si="99"/>
        <v/>
      </c>
      <c r="AF136" s="113"/>
      <c r="AG136" s="52"/>
      <c r="AH136" s="6" t="str">
        <f t="shared" si="84"/>
        <v/>
      </c>
      <c r="AI136" s="6" t="str">
        <f t="shared" si="85"/>
        <v/>
      </c>
      <c r="AJ136" s="14" t="str">
        <f t="shared" si="86"/>
        <v/>
      </c>
      <c r="AK136" s="56">
        <f t="shared" si="69"/>
        <v>-45.1</v>
      </c>
      <c r="AL136" s="49">
        <f t="shared" si="70"/>
        <v>1.3089999999999999</v>
      </c>
      <c r="AM136" s="65"/>
      <c r="AN136" s="61"/>
      <c r="AO136" s="61"/>
      <c r="AP136" s="61"/>
      <c r="AQ136" s="62"/>
    </row>
    <row r="137" spans="1:43" x14ac:dyDescent="0.3">
      <c r="A137" t="str">
        <f t="shared" si="67"/>
        <v/>
      </c>
      <c r="B137" s="1" t="s">
        <v>20</v>
      </c>
      <c r="C137" s="1"/>
      <c r="D137">
        <v>1.873</v>
      </c>
      <c r="E137">
        <v>331.46</v>
      </c>
      <c r="F137">
        <v>-28.44</v>
      </c>
      <c r="G137" s="47"/>
      <c r="H137" s="47"/>
      <c r="I137" s="47"/>
      <c r="J137" s="47"/>
      <c r="K137" s="47"/>
      <c r="L137" s="23">
        <f t="shared" si="101"/>
        <v>252.40999999999997</v>
      </c>
      <c r="M137" s="6">
        <f t="shared" si="72"/>
        <v>-1.6469594489869117</v>
      </c>
      <c r="N137" s="6">
        <f t="shared" si="73"/>
        <v>-0.89199415547005001</v>
      </c>
      <c r="O137" s="23">
        <f t="shared" si="102"/>
        <v>-1.0634674936933859</v>
      </c>
      <c r="P137" s="23" t="str">
        <f t="shared" si="97"/>
        <v/>
      </c>
      <c r="Q137" s="23"/>
      <c r="R137" s="6"/>
      <c r="S137" s="6"/>
      <c r="T137" s="6" t="str">
        <f t="shared" si="76"/>
        <v/>
      </c>
      <c r="U137" s="6" t="str">
        <f t="shared" si="77"/>
        <v/>
      </c>
      <c r="V137" s="6"/>
      <c r="W137" s="49"/>
      <c r="X137" s="8"/>
      <c r="Y137" s="53" t="str">
        <f t="shared" si="98"/>
        <v>1.7</v>
      </c>
      <c r="Z137" s="6" t="str">
        <f t="shared" si="103"/>
        <v/>
      </c>
      <c r="AA137" s="54" t="str">
        <f t="shared" ca="1" si="68"/>
        <v/>
      </c>
      <c r="AB137" s="55">
        <f t="shared" si="80"/>
        <v>-1.6469594489869117</v>
      </c>
      <c r="AC137" s="6">
        <f t="shared" si="104"/>
        <v>-0.89199415547005001</v>
      </c>
      <c r="AD137" s="6">
        <f t="shared" si="105"/>
        <v>1.0634674936933859</v>
      </c>
      <c r="AE137" s="6" t="str">
        <f t="shared" si="99"/>
        <v/>
      </c>
      <c r="AF137" s="113"/>
      <c r="AG137" s="52"/>
      <c r="AH137" s="6" t="str">
        <f t="shared" si="84"/>
        <v/>
      </c>
      <c r="AI137" s="6" t="str">
        <f t="shared" si="85"/>
        <v/>
      </c>
      <c r="AJ137" s="14" t="str">
        <f t="shared" si="86"/>
        <v/>
      </c>
      <c r="AK137" s="56">
        <f t="shared" si="69"/>
        <v>-28.44</v>
      </c>
      <c r="AL137" s="49">
        <f t="shared" si="70"/>
        <v>1.8729999999999998</v>
      </c>
      <c r="AM137" s="65"/>
      <c r="AN137" s="61"/>
      <c r="AO137" s="61"/>
      <c r="AP137" s="61"/>
      <c r="AQ137" s="62"/>
    </row>
    <row r="138" spans="1:43" x14ac:dyDescent="0.3">
      <c r="A138" t="str">
        <f t="shared" si="67"/>
        <v/>
      </c>
      <c r="B138" s="1" t="s">
        <v>20</v>
      </c>
      <c r="C138" s="1"/>
      <c r="D138">
        <v>2.2509999999999999</v>
      </c>
      <c r="E138">
        <v>330.23</v>
      </c>
      <c r="F138">
        <v>-13.83</v>
      </c>
      <c r="G138" s="47"/>
      <c r="H138" s="47"/>
      <c r="I138" s="47"/>
      <c r="J138" s="47"/>
      <c r="K138" s="47"/>
      <c r="L138" s="23">
        <f t="shared" si="101"/>
        <v>251.18</v>
      </c>
      <c r="M138" s="6">
        <f t="shared" si="72"/>
        <v>-2.1857418239290358</v>
      </c>
      <c r="N138" s="6">
        <f t="shared" si="73"/>
        <v>-0.53808333845917522</v>
      </c>
      <c r="O138" s="23">
        <f t="shared" si="102"/>
        <v>-1.2691499601128424</v>
      </c>
      <c r="P138" s="23" t="str">
        <f t="shared" si="97"/>
        <v/>
      </c>
      <c r="Q138" s="23"/>
      <c r="R138" s="6"/>
      <c r="S138" s="6"/>
      <c r="T138" s="6" t="str">
        <f t="shared" si="76"/>
        <v/>
      </c>
      <c r="U138" s="6" t="str">
        <f t="shared" si="77"/>
        <v/>
      </c>
      <c r="V138" s="6"/>
      <c r="W138" s="49"/>
      <c r="X138" s="8"/>
      <c r="Y138" s="53" t="str">
        <f t="shared" si="98"/>
        <v>1.7</v>
      </c>
      <c r="Z138" s="6" t="str">
        <f t="shared" si="103"/>
        <v/>
      </c>
      <c r="AA138" s="54" t="str">
        <f t="shared" ca="1" si="68"/>
        <v/>
      </c>
      <c r="AB138" s="55">
        <f t="shared" si="80"/>
        <v>-2.1857418239290358</v>
      </c>
      <c r="AC138" s="6">
        <f t="shared" si="104"/>
        <v>-0.53808333845917522</v>
      </c>
      <c r="AD138" s="6">
        <f t="shared" ca="1" si="105"/>
        <v>8.9105204399353717</v>
      </c>
      <c r="AE138" s="6" t="str">
        <f t="shared" si="99"/>
        <v/>
      </c>
      <c r="AF138" s="113"/>
      <c r="AG138" s="52"/>
      <c r="AH138" s="6" t="str">
        <f t="shared" si="84"/>
        <v/>
      </c>
      <c r="AI138" s="6" t="str">
        <f t="shared" si="85"/>
        <v/>
      </c>
      <c r="AJ138" s="14" t="str">
        <f t="shared" si="86"/>
        <v/>
      </c>
      <c r="AK138" s="56">
        <f t="shared" si="69"/>
        <v>-13.83</v>
      </c>
      <c r="AL138" s="49">
        <f t="shared" si="70"/>
        <v>2.2509999999999999</v>
      </c>
      <c r="AM138" s="65"/>
      <c r="AN138" s="61"/>
      <c r="AO138" s="61"/>
      <c r="AP138" s="61"/>
      <c r="AQ138" s="62"/>
    </row>
    <row r="139" spans="1:43" x14ac:dyDescent="0.3">
      <c r="A139" t="str">
        <f t="shared" si="67"/>
        <v/>
      </c>
      <c r="B139" s="1" t="s">
        <v>20</v>
      </c>
      <c r="C139" s="1"/>
      <c r="D139">
        <v>2.177</v>
      </c>
      <c r="E139">
        <v>328.93</v>
      </c>
      <c r="F139">
        <v>1.18</v>
      </c>
      <c r="G139" s="47"/>
      <c r="H139" s="47"/>
      <c r="I139" s="47"/>
      <c r="J139" s="47"/>
      <c r="K139" s="47"/>
      <c r="L139" s="23">
        <f t="shared" si="101"/>
        <v>249.88</v>
      </c>
      <c r="M139" s="6">
        <f t="shared" si="72"/>
        <v>-2.1765383298104908</v>
      </c>
      <c r="N139" s="6">
        <f t="shared" si="73"/>
        <v>4.4831895629791299E-2</v>
      </c>
      <c r="O139" s="23">
        <f t="shared" si="102"/>
        <v>-1.0790047569568344</v>
      </c>
      <c r="P139" s="23" t="str">
        <f t="shared" si="97"/>
        <v/>
      </c>
      <c r="Q139" s="23"/>
      <c r="R139" s="6"/>
      <c r="S139" s="6"/>
      <c r="T139" s="6" t="str">
        <f t="shared" si="76"/>
        <v/>
      </c>
      <c r="U139" s="6" t="str">
        <f t="shared" si="77"/>
        <v/>
      </c>
      <c r="V139" s="6"/>
      <c r="W139" s="49"/>
      <c r="X139" s="8"/>
      <c r="Y139" s="53" t="str">
        <f t="shared" si="98"/>
        <v>1.7</v>
      </c>
      <c r="Z139" s="6">
        <f t="shared" si="103"/>
        <v>1.2011924258817226</v>
      </c>
      <c r="AA139" s="54">
        <f t="shared" ca="1" si="68"/>
        <v>4.6972002325524072</v>
      </c>
      <c r="AB139" s="55">
        <f t="shared" si="80"/>
        <v>-2.1765383298104908</v>
      </c>
      <c r="AC139" s="6">
        <f t="shared" ca="1" si="104"/>
        <v>3.5408397023004756</v>
      </c>
      <c r="AD139" s="6">
        <f t="shared" ca="1" si="105"/>
        <v>4.3321286924294427</v>
      </c>
      <c r="AE139" s="6" t="str">
        <f t="shared" si="99"/>
        <v/>
      </c>
      <c r="AF139" s="113"/>
      <c r="AG139" s="52"/>
      <c r="AH139" s="6" t="str">
        <f t="shared" si="84"/>
        <v/>
      </c>
      <c r="AI139" s="6" t="str">
        <f t="shared" si="85"/>
        <v/>
      </c>
      <c r="AJ139" s="14" t="str">
        <f t="shared" si="86"/>
        <v/>
      </c>
      <c r="AK139" s="56">
        <f t="shared" ca="1" si="69"/>
        <v>58.421143581578768</v>
      </c>
      <c r="AL139" s="49">
        <f t="shared" ca="1" si="70"/>
        <v>4.1563042355585038</v>
      </c>
      <c r="AM139" s="65"/>
      <c r="AN139" s="61"/>
      <c r="AO139" s="61"/>
      <c r="AP139" s="61"/>
      <c r="AQ139" s="62"/>
    </row>
    <row r="140" spans="1:43" x14ac:dyDescent="0.3">
      <c r="A140" t="str">
        <f t="shared" si="67"/>
        <v/>
      </c>
      <c r="B140" s="1" t="s">
        <v>20</v>
      </c>
      <c r="C140" s="1"/>
      <c r="D140">
        <v>2.21</v>
      </c>
      <c r="E140">
        <v>328.96</v>
      </c>
      <c r="F140">
        <v>14.14</v>
      </c>
      <c r="G140" s="47"/>
      <c r="H140" s="47"/>
      <c r="I140" s="47"/>
      <c r="J140" s="47"/>
      <c r="K140" s="47"/>
      <c r="L140" s="23">
        <f t="shared" si="101"/>
        <v>249.90999999999997</v>
      </c>
      <c r="M140" s="6">
        <f t="shared" si="72"/>
        <v>-2.1430407649209164</v>
      </c>
      <c r="N140" s="6">
        <f t="shared" si="73"/>
        <v>0.53988543218647123</v>
      </c>
      <c r="O140" s="23">
        <f t="shared" si="102"/>
        <v>-1.0139236681853188</v>
      </c>
      <c r="P140" s="23" t="str">
        <f t="shared" si="97"/>
        <v/>
      </c>
      <c r="Q140" s="23"/>
      <c r="R140" s="6"/>
      <c r="S140" s="6"/>
      <c r="T140" s="6" t="str">
        <f t="shared" si="76"/>
        <v/>
      </c>
      <c r="U140" s="6" t="str">
        <f t="shared" si="77"/>
        <v/>
      </c>
      <c r="V140" s="6"/>
      <c r="W140" s="49"/>
      <c r="X140" s="8"/>
      <c r="Y140" s="53" t="str">
        <f t="shared" si="98"/>
        <v>1.7</v>
      </c>
      <c r="Z140" s="6">
        <f t="shared" si="103"/>
        <v>1.6962459624384025</v>
      </c>
      <c r="AA140" s="54">
        <f t="shared" ca="1" si="68"/>
        <v>6.6330812262516625</v>
      </c>
      <c r="AB140" s="55">
        <f t="shared" si="80"/>
        <v>-2.1430407649209164</v>
      </c>
      <c r="AC140" s="6">
        <f t="shared" ca="1" si="104"/>
        <v>5.476720695999731</v>
      </c>
      <c r="AD140" s="6">
        <f t="shared" ca="1" si="105"/>
        <v>5.6719019773455805</v>
      </c>
      <c r="AE140" s="6" t="str">
        <f t="shared" si="99"/>
        <v/>
      </c>
      <c r="AF140" s="113"/>
      <c r="AG140" s="52"/>
      <c r="AH140" s="6" t="str">
        <f t="shared" si="84"/>
        <v/>
      </c>
      <c r="AI140" s="6" t="str">
        <f t="shared" si="85"/>
        <v/>
      </c>
      <c r="AJ140" s="14" t="str">
        <f t="shared" si="86"/>
        <v/>
      </c>
      <c r="AK140" s="56">
        <f t="shared" ca="1" si="69"/>
        <v>68.629594158206785</v>
      </c>
      <c r="AL140" s="49">
        <f t="shared" ca="1" si="70"/>
        <v>5.8810792633754394</v>
      </c>
      <c r="AM140" s="65"/>
      <c r="AN140" s="61"/>
      <c r="AO140" s="61"/>
      <c r="AP140" s="61"/>
      <c r="AQ140" s="62"/>
    </row>
    <row r="141" spans="1:43" x14ac:dyDescent="0.3">
      <c r="A141" t="str">
        <f t="shared" ref="A141:A204" si="106">IF(C141&lt;&gt;"",1,"")</f>
        <v/>
      </c>
      <c r="B141" s="1" t="s">
        <v>20</v>
      </c>
      <c r="C141" s="1"/>
      <c r="D141">
        <v>1.86</v>
      </c>
      <c r="E141">
        <v>331.92</v>
      </c>
      <c r="F141">
        <v>28.42</v>
      </c>
      <c r="G141" s="47"/>
      <c r="H141" s="47"/>
      <c r="I141" s="47"/>
      <c r="J141" s="47"/>
      <c r="K141" s="47"/>
      <c r="L141" s="23">
        <f t="shared" si="101"/>
        <v>252.87</v>
      </c>
      <c r="M141" s="6">
        <f t="shared" si="72"/>
        <v>-1.6358374409040859</v>
      </c>
      <c r="N141" s="6">
        <f t="shared" si="73"/>
        <v>0.88523209777796241</v>
      </c>
      <c r="O141" s="23">
        <f t="shared" si="102"/>
        <v>-0.85938289739579499</v>
      </c>
      <c r="P141" s="23" t="str">
        <f t="shared" si="97"/>
        <v/>
      </c>
      <c r="Q141" s="23"/>
      <c r="R141" s="6"/>
      <c r="S141" s="6"/>
      <c r="T141" s="6" t="str">
        <f t="shared" si="76"/>
        <v/>
      </c>
      <c r="U141" s="6" t="str">
        <f t="shared" si="77"/>
        <v/>
      </c>
      <c r="V141" s="6"/>
      <c r="W141" s="49"/>
      <c r="X141" s="8"/>
      <c r="Y141" s="53" t="str">
        <f t="shared" si="98"/>
        <v>1.7</v>
      </c>
      <c r="Z141" s="6">
        <f t="shared" si="103"/>
        <v>2.0415926280298935</v>
      </c>
      <c r="AA141" s="54">
        <f t="shared" ref="AA141:AA204" ca="1" si="107">IF(Z141="","",IF($K$9=TRUE,(Z141*($F$3/($F$3-(RANDBETWEEN($N$8,$M$8)/100)))),Z141*($F$3/($F$3-$F$4))))</f>
        <v>7.9835413215497315</v>
      </c>
      <c r="AB141" s="55">
        <f t="shared" si="80"/>
        <v>-1.6358374409040859</v>
      </c>
      <c r="AC141" s="6">
        <f t="shared" ca="1" si="104"/>
        <v>6.8271807912978</v>
      </c>
      <c r="AD141" s="6">
        <f t="shared" ca="1" si="105"/>
        <v>5.769709781765977</v>
      </c>
      <c r="AE141" s="6" t="str">
        <f t="shared" si="99"/>
        <v/>
      </c>
      <c r="AF141" s="113"/>
      <c r="AG141" s="52"/>
      <c r="AH141" s="6" t="str">
        <f t="shared" si="84"/>
        <v/>
      </c>
      <c r="AI141" s="6" t="str">
        <f t="shared" si="85"/>
        <v/>
      </c>
      <c r="AJ141" s="14" t="str">
        <f t="shared" si="86"/>
        <v/>
      </c>
      <c r="AK141" s="56">
        <f t="shared" ca="1" si="69"/>
        <v>76.525582257507381</v>
      </c>
      <c r="AL141" s="49">
        <f t="shared" ca="1" si="70"/>
        <v>7.0204246089627143</v>
      </c>
      <c r="AM141" s="65"/>
      <c r="AN141" s="61"/>
      <c r="AO141" s="61"/>
      <c r="AP141" s="61"/>
      <c r="AQ141" s="62"/>
    </row>
    <row r="142" spans="1:43" x14ac:dyDescent="0.3">
      <c r="A142" t="str">
        <f t="shared" si="106"/>
        <v/>
      </c>
      <c r="B142" s="1" t="s">
        <v>20</v>
      </c>
      <c r="C142" s="1"/>
      <c r="D142">
        <v>1.3759999999999999</v>
      </c>
      <c r="E142">
        <v>340.3</v>
      </c>
      <c r="F142">
        <v>48.04</v>
      </c>
      <c r="G142" s="47"/>
      <c r="H142" s="47"/>
      <c r="I142" s="47"/>
      <c r="J142" s="47"/>
      <c r="K142" s="47"/>
      <c r="L142" s="23">
        <f t="shared" si="101"/>
        <v>261.25</v>
      </c>
      <c r="M142" s="6">
        <f t="shared" si="72"/>
        <v>-0.92000960339873561</v>
      </c>
      <c r="N142" s="6">
        <f t="shared" si="73"/>
        <v>1.0232098170239088</v>
      </c>
      <c r="O142" s="23">
        <f t="shared" si="102"/>
        <v>-0.53875966522718655</v>
      </c>
      <c r="P142" s="23" t="str">
        <f t="shared" si="97"/>
        <v/>
      </c>
      <c r="Q142" s="23"/>
      <c r="R142" s="6"/>
      <c r="S142" s="6"/>
      <c r="T142" s="6" t="str">
        <f t="shared" si="76"/>
        <v/>
      </c>
      <c r="U142" s="6" t="str">
        <f t="shared" si="77"/>
        <v/>
      </c>
      <c r="V142" s="6"/>
      <c r="W142" s="49"/>
      <c r="X142" s="8"/>
      <c r="Y142" s="53" t="str">
        <f t="shared" si="98"/>
        <v>1.7</v>
      </c>
      <c r="Z142" s="6">
        <f t="shared" si="103"/>
        <v>2.1795703472758401</v>
      </c>
      <c r="AA142" s="54">
        <f t="shared" ca="1" si="107"/>
        <v>8.5230959848697019</v>
      </c>
      <c r="AB142" s="55">
        <f t="shared" si="80"/>
        <v>-0.92000960339873561</v>
      </c>
      <c r="AC142" s="6">
        <f t="shared" ca="1" si="104"/>
        <v>7.3667354546177704</v>
      </c>
      <c r="AD142" s="6">
        <f t="shared" ca="1" si="105"/>
        <v>3.6067066679275857</v>
      </c>
      <c r="AE142" s="6" t="str">
        <f t="shared" si="99"/>
        <v/>
      </c>
      <c r="AF142" s="113"/>
      <c r="AG142" s="52"/>
      <c r="AH142" s="6" t="str">
        <f t="shared" si="84"/>
        <v/>
      </c>
      <c r="AI142" s="6" t="str">
        <f t="shared" si="85"/>
        <v/>
      </c>
      <c r="AJ142" s="14" t="str">
        <f t="shared" si="86"/>
        <v/>
      </c>
      <c r="AK142" s="56">
        <f t="shared" ref="AK142:AK205" ca="1" si="108">IF(A142=1,F142,IF(Z142="",F142,ABS(DEGREES(ATAN(AC142/AB142)))))</f>
        <v>82.88135769339921</v>
      </c>
      <c r="AL142" s="49">
        <f t="shared" ref="AL142:AL205" ca="1" si="109">IF(A142=1,D142,SQRT(((AB142-0)^2)+((AC142-0)^2)))</f>
        <v>7.4239618081364336</v>
      </c>
      <c r="AM142" s="65"/>
      <c r="AN142" s="61"/>
      <c r="AO142" s="61"/>
      <c r="AP142" s="61"/>
      <c r="AQ142" s="62"/>
    </row>
    <row r="143" spans="1:43" x14ac:dyDescent="0.3">
      <c r="A143" t="str">
        <f t="shared" si="106"/>
        <v/>
      </c>
      <c r="B143" s="1" t="s">
        <v>20</v>
      </c>
      <c r="C143" s="1"/>
      <c r="D143">
        <v>1.21</v>
      </c>
      <c r="E143">
        <v>352.25</v>
      </c>
      <c r="F143">
        <v>66.92</v>
      </c>
      <c r="G143" s="47"/>
      <c r="H143" s="47"/>
      <c r="I143" s="47"/>
      <c r="J143" s="47"/>
      <c r="K143" s="47"/>
      <c r="L143" s="23">
        <f t="shared" si="101"/>
        <v>273.2</v>
      </c>
      <c r="M143" s="6">
        <f t="shared" si="72"/>
        <v>-0.47433937746557608</v>
      </c>
      <c r="N143" s="6">
        <f t="shared" si="73"/>
        <v>1.1131496552510671</v>
      </c>
      <c r="O143" s="23">
        <f t="shared" si="102"/>
        <v>-0.40760890430735119</v>
      </c>
      <c r="P143" s="23" t="str">
        <f t="shared" si="97"/>
        <v/>
      </c>
      <c r="Q143" s="23"/>
      <c r="R143" s="6"/>
      <c r="S143" s="6"/>
      <c r="T143" s="6" t="str">
        <f t="shared" si="76"/>
        <v/>
      </c>
      <c r="U143" s="6" t="str">
        <f t="shared" si="77"/>
        <v/>
      </c>
      <c r="V143" s="6"/>
      <c r="W143" s="49"/>
      <c r="X143" s="8"/>
      <c r="Y143" s="53" t="str">
        <f t="shared" si="98"/>
        <v>1.7</v>
      </c>
      <c r="Z143" s="6">
        <f t="shared" si="103"/>
        <v>2.2695101855029982</v>
      </c>
      <c r="AA143" s="54">
        <f t="shared" ca="1" si="107"/>
        <v>8.8748010239072457</v>
      </c>
      <c r="AB143" s="55">
        <f t="shared" si="80"/>
        <v>-0.47433937746557608</v>
      </c>
      <c r="AC143" s="6">
        <f t="shared" ca="1" si="104"/>
        <v>7.7184404936553141</v>
      </c>
      <c r="AD143" s="6">
        <f t="shared" ca="1" si="105"/>
        <v>2.7261532166780578</v>
      </c>
      <c r="AE143" s="6" t="str">
        <f t="shared" si="99"/>
        <v/>
      </c>
      <c r="AF143" s="113"/>
      <c r="AG143" s="52"/>
      <c r="AH143" s="6" t="str">
        <f t="shared" si="84"/>
        <v/>
      </c>
      <c r="AI143" s="6" t="str">
        <f t="shared" si="85"/>
        <v/>
      </c>
      <c r="AJ143" s="14" t="str">
        <f t="shared" si="86"/>
        <v/>
      </c>
      <c r="AK143" s="56">
        <f t="shared" ca="1" si="108"/>
        <v>86.483291247368982</v>
      </c>
      <c r="AL143" s="49">
        <f t="shared" ca="1" si="109"/>
        <v>7.7330021013260115</v>
      </c>
      <c r="AM143" s="65"/>
      <c r="AN143" s="61"/>
      <c r="AO143" s="61"/>
      <c r="AP143" s="61"/>
      <c r="AQ143" s="62"/>
    </row>
    <row r="144" spans="1:43" x14ac:dyDescent="0.3">
      <c r="A144" t="str">
        <f t="shared" si="106"/>
        <v/>
      </c>
      <c r="B144" s="1" t="s">
        <v>20</v>
      </c>
      <c r="C144" s="1"/>
      <c r="D144">
        <v>1.1910000000000001</v>
      </c>
      <c r="E144">
        <v>78.28</v>
      </c>
      <c r="F144">
        <v>83.35</v>
      </c>
      <c r="G144" s="47"/>
      <c r="H144" s="47"/>
      <c r="I144" s="47"/>
      <c r="J144" s="47"/>
      <c r="K144" s="47"/>
      <c r="L144" s="23">
        <f t="shared" si="101"/>
        <v>359.23</v>
      </c>
      <c r="M144" s="6">
        <f t="shared" si="72"/>
        <v>-0.1379225495781658</v>
      </c>
      <c r="N144" s="6">
        <f t="shared" si="73"/>
        <v>1.1829870541632561</v>
      </c>
      <c r="O144" s="23">
        <f t="shared" si="102"/>
        <v>-0.79966893518829996</v>
      </c>
      <c r="P144" s="23" t="str">
        <f t="shared" si="97"/>
        <v/>
      </c>
      <c r="Q144" s="23"/>
      <c r="R144" s="6"/>
      <c r="S144" s="6"/>
      <c r="T144" s="6" t="str">
        <f t="shared" si="76"/>
        <v/>
      </c>
      <c r="U144" s="6" t="str">
        <f t="shared" si="77"/>
        <v/>
      </c>
      <c r="V144" s="6"/>
      <c r="W144" s="49"/>
      <c r="X144" s="8"/>
      <c r="Y144" s="53" t="str">
        <f t="shared" si="98"/>
        <v>1.7</v>
      </c>
      <c r="Z144" s="6">
        <f t="shared" si="103"/>
        <v>2.3393475844151874</v>
      </c>
      <c r="AA144" s="54">
        <f t="shared" ca="1" si="107"/>
        <v>9.1478965241310295</v>
      </c>
      <c r="AB144" s="55">
        <f t="shared" si="80"/>
        <v>-0.1379225495781658</v>
      </c>
      <c r="AC144" s="6">
        <f t="shared" ca="1" si="104"/>
        <v>7.991535993879098</v>
      </c>
      <c r="AD144" s="6">
        <f t="shared" ca="1" si="105"/>
        <v>5.4014360465056512</v>
      </c>
      <c r="AE144" s="6" t="str">
        <f t="shared" si="99"/>
        <v/>
      </c>
      <c r="AF144" s="113"/>
      <c r="AG144" s="52"/>
      <c r="AH144" s="6" t="str">
        <f t="shared" si="84"/>
        <v/>
      </c>
      <c r="AI144" s="6" t="str">
        <f t="shared" si="85"/>
        <v/>
      </c>
      <c r="AJ144" s="14" t="str">
        <f t="shared" si="86"/>
        <v/>
      </c>
      <c r="AK144" s="56">
        <f t="shared" ca="1" si="108"/>
        <v>89.01125446476459</v>
      </c>
      <c r="AL144" s="49">
        <f t="shared" ca="1" si="109"/>
        <v>7.9927260788261298</v>
      </c>
      <c r="AM144" s="65"/>
      <c r="AN144" s="61"/>
      <c r="AO144" s="61"/>
      <c r="AP144" s="61"/>
      <c r="AQ144" s="62"/>
    </row>
    <row r="145" spans="1:43" x14ac:dyDescent="0.3">
      <c r="A145" t="str">
        <f t="shared" si="106"/>
        <v/>
      </c>
      <c r="B145" s="1" t="s">
        <v>20</v>
      </c>
      <c r="C145" s="1"/>
      <c r="D145">
        <v>1.3009999999999999</v>
      </c>
      <c r="E145">
        <v>154.58000000000001</v>
      </c>
      <c r="F145">
        <v>65.58</v>
      </c>
      <c r="G145" s="47"/>
      <c r="H145" s="47"/>
      <c r="I145" s="47"/>
      <c r="J145" s="47"/>
      <c r="K145" s="47"/>
      <c r="L145" s="23">
        <f t="shared" si="101"/>
        <v>75.530000000000015</v>
      </c>
      <c r="M145" s="6">
        <f t="shared" si="72"/>
        <v>0.5378624034750944</v>
      </c>
      <c r="N145" s="6">
        <f t="shared" si="73"/>
        <v>1.1846117654860577</v>
      </c>
      <c r="O145" s="23">
        <f t="shared" si="102"/>
        <v>-0.89841809765241976</v>
      </c>
      <c r="P145" s="23" t="str">
        <f t="shared" si="97"/>
        <v/>
      </c>
      <c r="Q145" s="23"/>
      <c r="R145" s="6"/>
      <c r="S145" s="6"/>
      <c r="T145" s="6" t="str">
        <f t="shared" si="76"/>
        <v/>
      </c>
      <c r="U145" s="6" t="str">
        <f t="shared" si="77"/>
        <v/>
      </c>
      <c r="V145" s="6"/>
      <c r="W145" s="49"/>
      <c r="X145" s="8"/>
      <c r="Y145" s="53" t="str">
        <f t="shared" si="98"/>
        <v>1.7</v>
      </c>
      <c r="Z145" s="6">
        <f t="shared" si="103"/>
        <v>2.340972295737989</v>
      </c>
      <c r="AA145" s="54">
        <f t="shared" ca="1" si="107"/>
        <v>9.1542498728858668</v>
      </c>
      <c r="AB145" s="55">
        <f t="shared" si="80"/>
        <v>0.5378624034750944</v>
      </c>
      <c r="AC145" s="6">
        <f t="shared" ca="1" si="104"/>
        <v>7.9978893426339353</v>
      </c>
      <c r="AD145" s="6">
        <f t="shared" ca="1" si="105"/>
        <v>6.1365776853450669</v>
      </c>
      <c r="AE145" s="6" t="str">
        <f t="shared" si="99"/>
        <v/>
      </c>
      <c r="AF145" s="113"/>
      <c r="AG145" s="52"/>
      <c r="AH145" s="6" t="str">
        <f t="shared" si="84"/>
        <v/>
      </c>
      <c r="AI145" s="6" t="str">
        <f t="shared" si="85"/>
        <v/>
      </c>
      <c r="AJ145" s="14" t="str">
        <f t="shared" si="86"/>
        <v/>
      </c>
      <c r="AK145" s="56">
        <f t="shared" ca="1" si="108"/>
        <v>86.15262081882959</v>
      </c>
      <c r="AL145" s="49">
        <f t="shared" ca="1" si="109"/>
        <v>8.0159547093337213</v>
      </c>
      <c r="AM145" s="65"/>
      <c r="AN145" s="61"/>
      <c r="AO145" s="61"/>
      <c r="AP145" s="61"/>
      <c r="AQ145" s="62"/>
    </row>
    <row r="146" spans="1:43" x14ac:dyDescent="0.3">
      <c r="A146" t="str">
        <f t="shared" si="106"/>
        <v/>
      </c>
      <c r="B146" s="1" t="s">
        <v>20</v>
      </c>
      <c r="C146" s="1"/>
      <c r="D146">
        <v>1.8029999999999999</v>
      </c>
      <c r="E146">
        <v>161.91</v>
      </c>
      <c r="F146">
        <v>43.06</v>
      </c>
      <c r="G146" s="47"/>
      <c r="H146" s="47"/>
      <c r="I146" s="47"/>
      <c r="J146" s="47"/>
      <c r="K146" s="47"/>
      <c r="L146" s="23">
        <f t="shared" si="101"/>
        <v>82.86</v>
      </c>
      <c r="M146" s="6">
        <f t="shared" si="72"/>
        <v>1.3173423220509028</v>
      </c>
      <c r="N146" s="6">
        <f t="shared" si="73"/>
        <v>1.2310232355782467</v>
      </c>
      <c r="O146" s="23">
        <f t="shared" si="102"/>
        <v>-0.9203372725430008</v>
      </c>
      <c r="P146" s="23" t="str">
        <f t="shared" si="97"/>
        <v/>
      </c>
      <c r="Q146" s="23"/>
      <c r="R146" s="6"/>
      <c r="S146" s="6"/>
      <c r="T146" s="6" t="str">
        <f t="shared" si="76"/>
        <v/>
      </c>
      <c r="U146" s="6" t="str">
        <f t="shared" si="77"/>
        <v/>
      </c>
      <c r="V146" s="6"/>
      <c r="W146" s="49"/>
      <c r="X146" s="8"/>
      <c r="Y146" s="53" t="str">
        <f t="shared" si="98"/>
        <v>1.7</v>
      </c>
      <c r="Z146" s="6">
        <f t="shared" si="103"/>
        <v>2.3873837658301778</v>
      </c>
      <c r="AA146" s="54">
        <f t="shared" ca="1" si="107"/>
        <v>9.335739502201589</v>
      </c>
      <c r="AB146" s="55">
        <f t="shared" si="80"/>
        <v>1.3173423220509028</v>
      </c>
      <c r="AC146" s="6">
        <f t="shared" ca="1" si="104"/>
        <v>8.1793789719496584</v>
      </c>
      <c r="AD146" s="6">
        <f t="shared" ca="1" si="105"/>
        <v>5.8630287231114764</v>
      </c>
      <c r="AE146" s="6" t="str">
        <f t="shared" si="99"/>
        <v/>
      </c>
      <c r="AF146" s="113"/>
      <c r="AG146" s="52"/>
      <c r="AH146" s="6" t="str">
        <f t="shared" si="84"/>
        <v/>
      </c>
      <c r="AI146" s="6" t="str">
        <f t="shared" si="85"/>
        <v/>
      </c>
      <c r="AJ146" s="14" t="str">
        <f t="shared" si="86"/>
        <v/>
      </c>
      <c r="AK146" s="56">
        <f t="shared" ca="1" si="108"/>
        <v>80.850709620472713</v>
      </c>
      <c r="AL146" s="49">
        <f t="shared" ca="1" si="109"/>
        <v>8.2847831088229889</v>
      </c>
      <c r="AM146" s="65"/>
      <c r="AN146" s="61"/>
      <c r="AO146" s="61"/>
      <c r="AP146" s="61"/>
      <c r="AQ146" s="62"/>
    </row>
    <row r="147" spans="1:43" x14ac:dyDescent="0.3">
      <c r="A147" t="str">
        <f t="shared" si="106"/>
        <v/>
      </c>
      <c r="B147" s="1" t="s">
        <v>20</v>
      </c>
      <c r="C147" s="1"/>
      <c r="D147">
        <v>2.3039999999999998</v>
      </c>
      <c r="E147">
        <v>161.30000000000001</v>
      </c>
      <c r="F147">
        <v>30.26</v>
      </c>
      <c r="G147" s="47"/>
      <c r="H147" s="47"/>
      <c r="I147" s="47"/>
      <c r="J147" s="47"/>
      <c r="K147" s="47"/>
      <c r="L147" s="23">
        <f t="shared" si="101"/>
        <v>82.250000000000014</v>
      </c>
      <c r="M147" s="6">
        <f t="shared" ref="M147:M210" si="110">IF(AND(B147&lt;&gt;"",C147&lt;&gt;""),"",IF(L147&gt;180,(COS(RADIANS(F147))*D147)*(-1),(COS(RADIANS(F147))*D147)))</f>
        <v>1.9900743941422583</v>
      </c>
      <c r="N147" s="6">
        <f t="shared" ref="N147:N210" si="111">IF(AND(B147&lt;&gt;"",C147&lt;&gt;""),"",SIN(RADIANS(F147))*D147)</f>
        <v>1.1610425943001932</v>
      </c>
      <c r="O147" s="23">
        <f t="shared" si="102"/>
        <v>-4.5308367305769295</v>
      </c>
      <c r="P147" s="23" t="str">
        <f t="shared" ref="P147:P178" si="112">IF(A147=1,D147*O147,"")</f>
        <v/>
      </c>
      <c r="Q147" s="23"/>
      <c r="R147" s="6"/>
      <c r="S147" s="6"/>
      <c r="T147" s="6" t="str">
        <f t="shared" ref="T147:T210" si="113">IF(A147=1,S147/Q147,"")</f>
        <v/>
      </c>
      <c r="U147" s="6" t="str">
        <f t="shared" ref="U147:U210" si="114">IF(A147=1,4*PI()*(O147/(S147^2)),"")</f>
        <v/>
      </c>
      <c r="V147" s="6"/>
      <c r="W147" s="49"/>
      <c r="X147" s="8"/>
      <c r="Y147" s="53" t="str">
        <f t="shared" ref="Y147:Y178" si="115">IF(A147=1,"",B147)</f>
        <v>1.7</v>
      </c>
      <c r="Z147" s="6">
        <f t="shared" si="103"/>
        <v>2.3174031245521247</v>
      </c>
      <c r="AA147" s="54">
        <f t="shared" ca="1" si="107"/>
        <v>9.0620838601889044</v>
      </c>
      <c r="AB147" s="55">
        <f t="shared" ref="AB147:AB210" si="116">IF(A147=1,"",M147)</f>
        <v>1.9900743941422583</v>
      </c>
      <c r="AC147" s="6">
        <f t="shared" ca="1" si="104"/>
        <v>7.9057233299369729</v>
      </c>
      <c r="AD147" s="6">
        <f t="shared" ca="1" si="105"/>
        <v>28.489906233067259</v>
      </c>
      <c r="AE147" s="6" t="str">
        <f t="shared" ref="AE147:AE178" si="117">IF(Y147="",$D147*AD147,"")</f>
        <v/>
      </c>
      <c r="AF147" s="113"/>
      <c r="AG147" s="52"/>
      <c r="AH147" s="6" t="str">
        <f t="shared" ref="AH147:AH210" si="118">IF(A147=1,AG147/AF147,"")</f>
        <v/>
      </c>
      <c r="AI147" s="6" t="str">
        <f t="shared" ref="AI147:AI210" si="119">IF(A147=1,4*PI()*(AD147/(AG147^2)),"")</f>
        <v/>
      </c>
      <c r="AJ147" s="14" t="str">
        <f t="shared" ref="AJ147:AJ210" si="120">IF(A147=1,(O147/AD147)*100,"")</f>
        <v/>
      </c>
      <c r="AK147" s="56">
        <f t="shared" ca="1" si="108"/>
        <v>75.870730790307448</v>
      </c>
      <c r="AL147" s="49">
        <f t="shared" ca="1" si="109"/>
        <v>8.1523528789994373</v>
      </c>
      <c r="AM147" s="65"/>
      <c r="AN147" s="61"/>
      <c r="AO147" s="61"/>
      <c r="AP147" s="61"/>
      <c r="AQ147" s="62"/>
    </row>
    <row r="148" spans="1:43" x14ac:dyDescent="0.3">
      <c r="A148" t="str">
        <f t="shared" si="106"/>
        <v/>
      </c>
      <c r="B148" s="1" t="s">
        <v>20</v>
      </c>
      <c r="C148" s="1"/>
      <c r="D148">
        <v>5.2450000000000001</v>
      </c>
      <c r="E148">
        <v>165.5</v>
      </c>
      <c r="F148">
        <v>8.24</v>
      </c>
      <c r="G148" s="47"/>
      <c r="H148" s="47"/>
      <c r="I148" s="47"/>
      <c r="J148" s="47"/>
      <c r="K148" s="47"/>
      <c r="L148" s="23">
        <f t="shared" si="101"/>
        <v>86.45</v>
      </c>
      <c r="M148" s="6">
        <f t="shared" si="110"/>
        <v>5.1908528015704274</v>
      </c>
      <c r="N148" s="6">
        <f t="shared" si="111"/>
        <v>0.75171283907383857</v>
      </c>
      <c r="O148" s="23">
        <f t="shared" si="102"/>
        <v>-8.7504198619923077</v>
      </c>
      <c r="P148" s="23" t="str">
        <f t="shared" si="112"/>
        <v/>
      </c>
      <c r="Q148" s="23"/>
      <c r="R148" s="6"/>
      <c r="S148" s="6"/>
      <c r="T148" s="6" t="str">
        <f t="shared" si="113"/>
        <v/>
      </c>
      <c r="U148" s="6" t="str">
        <f t="shared" si="114"/>
        <v/>
      </c>
      <c r="V148" s="6"/>
      <c r="W148" s="49"/>
      <c r="X148" s="8"/>
      <c r="Y148" s="53" t="str">
        <f t="shared" si="115"/>
        <v>1.7</v>
      </c>
      <c r="Z148" s="6">
        <f t="shared" si="103"/>
        <v>1.9080733693257699</v>
      </c>
      <c r="AA148" s="54">
        <f t="shared" ca="1" si="107"/>
        <v>7.4614212352739049</v>
      </c>
      <c r="AB148" s="55">
        <f t="shared" si="116"/>
        <v>5.1908528015704274</v>
      </c>
      <c r="AC148" s="6">
        <f t="shared" ca="1" si="104"/>
        <v>6.3050607050219734</v>
      </c>
      <c r="AD148" s="6">
        <f t="shared" ca="1" si="105"/>
        <v>46.314586871479975</v>
      </c>
      <c r="AE148" s="6" t="str">
        <f t="shared" si="117"/>
        <v/>
      </c>
      <c r="AF148" s="113"/>
      <c r="AG148" s="52"/>
      <c r="AH148" s="6" t="str">
        <f t="shared" si="118"/>
        <v/>
      </c>
      <c r="AI148" s="6" t="str">
        <f t="shared" si="119"/>
        <v/>
      </c>
      <c r="AJ148" s="14" t="str">
        <f t="shared" si="120"/>
        <v/>
      </c>
      <c r="AK148" s="56">
        <f t="shared" ca="1" si="108"/>
        <v>50.535934955170497</v>
      </c>
      <c r="AL148" s="49">
        <f t="shared" ca="1" si="109"/>
        <v>8.1669298577607314</v>
      </c>
      <c r="AM148" s="65"/>
      <c r="AN148" s="61"/>
      <c r="AO148" s="61"/>
      <c r="AP148" s="61"/>
      <c r="AQ148" s="62"/>
    </row>
    <row r="149" spans="1:43" x14ac:dyDescent="0.3">
      <c r="A149" t="str">
        <f t="shared" si="106"/>
        <v/>
      </c>
      <c r="B149" s="1" t="s">
        <v>20</v>
      </c>
      <c r="C149" s="1"/>
      <c r="D149">
        <v>6.8010000000000002</v>
      </c>
      <c r="E149">
        <v>165.95</v>
      </c>
      <c r="F149">
        <v>-5.96</v>
      </c>
      <c r="G149" s="47"/>
      <c r="H149" s="47"/>
      <c r="I149" s="47"/>
      <c r="J149" s="47"/>
      <c r="K149" s="47"/>
      <c r="L149" s="23">
        <f t="shared" si="101"/>
        <v>86.899999999999991</v>
      </c>
      <c r="M149" s="6">
        <f t="shared" si="110"/>
        <v>6.7642380625608913</v>
      </c>
      <c r="N149" s="6">
        <f t="shared" si="111"/>
        <v>-0.70617592213447866</v>
      </c>
      <c r="O149" s="23">
        <f t="shared" si="102"/>
        <v>-2.8521125755374985</v>
      </c>
      <c r="P149" s="23" t="str">
        <f t="shared" si="112"/>
        <v/>
      </c>
      <c r="Q149" s="23"/>
      <c r="R149" s="6"/>
      <c r="S149" s="6"/>
      <c r="T149" s="6" t="str">
        <f t="shared" si="113"/>
        <v/>
      </c>
      <c r="U149" s="6" t="str">
        <f t="shared" si="114"/>
        <v/>
      </c>
      <c r="V149" s="6"/>
      <c r="W149" s="49"/>
      <c r="X149" s="8"/>
      <c r="Y149" s="53" t="str">
        <f t="shared" si="115"/>
        <v>1.7</v>
      </c>
      <c r="Z149" s="6" t="str">
        <f t="shared" si="103"/>
        <v/>
      </c>
      <c r="AA149" s="54" t="str">
        <f t="shared" ca="1" si="107"/>
        <v/>
      </c>
      <c r="AB149" s="55">
        <f t="shared" si="116"/>
        <v>6.7642380625608913</v>
      </c>
      <c r="AC149" s="6">
        <f t="shared" si="104"/>
        <v>-0.70617592213447866</v>
      </c>
      <c r="AD149" s="6">
        <f t="shared" si="105"/>
        <v>2.8521125755374985</v>
      </c>
      <c r="AE149" s="6" t="str">
        <f t="shared" si="117"/>
        <v/>
      </c>
      <c r="AF149" s="113"/>
      <c r="AG149" s="52"/>
      <c r="AH149" s="6" t="str">
        <f t="shared" si="118"/>
        <v/>
      </c>
      <c r="AI149" s="6" t="str">
        <f t="shared" si="119"/>
        <v/>
      </c>
      <c r="AJ149" s="14" t="str">
        <f t="shared" si="120"/>
        <v/>
      </c>
      <c r="AK149" s="56">
        <f t="shared" si="108"/>
        <v>-5.96</v>
      </c>
      <c r="AL149" s="49">
        <f t="shared" si="109"/>
        <v>6.8010000000000002</v>
      </c>
      <c r="AM149" s="65"/>
      <c r="AN149" s="61"/>
      <c r="AO149" s="61"/>
      <c r="AP149" s="61"/>
      <c r="AQ149" s="62"/>
    </row>
    <row r="150" spans="1:43" x14ac:dyDescent="0.3">
      <c r="A150" t="str">
        <f t="shared" si="106"/>
        <v/>
      </c>
      <c r="B150" s="1" t="s">
        <v>20</v>
      </c>
      <c r="C150" s="1"/>
      <c r="D150">
        <v>4.4480000000000004</v>
      </c>
      <c r="E150">
        <v>166.07</v>
      </c>
      <c r="F150">
        <v>-11.37</v>
      </c>
      <c r="G150" s="47"/>
      <c r="H150" s="47"/>
      <c r="I150" s="47"/>
      <c r="J150" s="47"/>
      <c r="K150" s="47"/>
      <c r="L150" s="23">
        <f t="shared" si="101"/>
        <v>87.02</v>
      </c>
      <c r="M150" s="6">
        <f t="shared" si="110"/>
        <v>4.3607059244962683</v>
      </c>
      <c r="N150" s="6">
        <f t="shared" si="111"/>
        <v>-0.87689671003097391</v>
      </c>
      <c r="O150" s="23">
        <f t="shared" si="102"/>
        <v>-1.8438559586312344</v>
      </c>
      <c r="P150" s="23" t="str">
        <f t="shared" si="112"/>
        <v/>
      </c>
      <c r="Q150" s="23"/>
      <c r="R150" s="6"/>
      <c r="S150" s="6"/>
      <c r="T150" s="6" t="str">
        <f t="shared" si="113"/>
        <v/>
      </c>
      <c r="U150" s="6" t="str">
        <f t="shared" si="114"/>
        <v/>
      </c>
      <c r="V150" s="6"/>
      <c r="W150" s="49"/>
      <c r="X150" s="8"/>
      <c r="Y150" s="53" t="str">
        <f t="shared" si="115"/>
        <v>1.7</v>
      </c>
      <c r="Z150" s="6" t="str">
        <f t="shared" si="103"/>
        <v/>
      </c>
      <c r="AA150" s="54" t="str">
        <f t="shared" ca="1" si="107"/>
        <v/>
      </c>
      <c r="AB150" s="55">
        <f t="shared" si="116"/>
        <v>4.3607059244962683</v>
      </c>
      <c r="AC150" s="6">
        <f t="shared" si="104"/>
        <v>-0.87689671003097391</v>
      </c>
      <c r="AD150" s="6">
        <f t="shared" si="105"/>
        <v>1.8438559586312344</v>
      </c>
      <c r="AE150" s="6" t="str">
        <f t="shared" si="117"/>
        <v/>
      </c>
      <c r="AF150" s="113"/>
      <c r="AG150" s="52"/>
      <c r="AH150" s="6" t="str">
        <f t="shared" si="118"/>
        <v/>
      </c>
      <c r="AI150" s="6" t="str">
        <f t="shared" si="119"/>
        <v/>
      </c>
      <c r="AJ150" s="14" t="str">
        <f t="shared" si="120"/>
        <v/>
      </c>
      <c r="AK150" s="56">
        <f t="shared" si="108"/>
        <v>-11.37</v>
      </c>
      <c r="AL150" s="49">
        <f t="shared" si="109"/>
        <v>4.4479999999999995</v>
      </c>
      <c r="AM150" s="65"/>
      <c r="AN150" s="61"/>
      <c r="AO150" s="61"/>
      <c r="AP150" s="61"/>
      <c r="AQ150" s="62"/>
    </row>
    <row r="151" spans="1:43" x14ac:dyDescent="0.3">
      <c r="A151" t="str">
        <f t="shared" si="106"/>
        <v/>
      </c>
      <c r="B151" s="1" t="s">
        <v>20</v>
      </c>
      <c r="C151" s="1"/>
      <c r="D151">
        <v>2.6040000000000001</v>
      </c>
      <c r="E151">
        <v>164.86</v>
      </c>
      <c r="F151">
        <v>-20.53</v>
      </c>
      <c r="G151" s="47"/>
      <c r="H151" s="47"/>
      <c r="I151" s="47"/>
      <c r="J151" s="47"/>
      <c r="K151" s="47"/>
      <c r="L151" s="23">
        <f t="shared" si="101"/>
        <v>85.810000000000016</v>
      </c>
      <c r="M151" s="6">
        <f t="shared" si="110"/>
        <v>2.4386165558005564</v>
      </c>
      <c r="N151" s="6">
        <f t="shared" si="111"/>
        <v>-0.91321700256589167</v>
      </c>
      <c r="O151" s="23">
        <f t="shared" si="102"/>
        <v>-0.84243504743102826</v>
      </c>
      <c r="P151" s="23" t="str">
        <f t="shared" si="112"/>
        <v/>
      </c>
      <c r="Q151" s="23"/>
      <c r="R151" s="6"/>
      <c r="S151" s="6"/>
      <c r="T151" s="6" t="str">
        <f t="shared" si="113"/>
        <v/>
      </c>
      <c r="U151" s="6" t="str">
        <f t="shared" si="114"/>
        <v/>
      </c>
      <c r="V151" s="6"/>
      <c r="W151" s="49"/>
      <c r="X151" s="8"/>
      <c r="Y151" s="53" t="str">
        <f t="shared" si="115"/>
        <v>1.7</v>
      </c>
      <c r="Z151" s="6" t="str">
        <f t="shared" si="103"/>
        <v/>
      </c>
      <c r="AA151" s="54" t="str">
        <f t="shared" ca="1" si="107"/>
        <v/>
      </c>
      <c r="AB151" s="55">
        <f t="shared" si="116"/>
        <v>2.4386165558005564</v>
      </c>
      <c r="AC151" s="6">
        <f t="shared" si="104"/>
        <v>-0.91321700256589167</v>
      </c>
      <c r="AD151" s="6">
        <f t="shared" si="105"/>
        <v>0.84243504743102826</v>
      </c>
      <c r="AE151" s="6" t="str">
        <f t="shared" si="117"/>
        <v/>
      </c>
      <c r="AF151" s="113"/>
      <c r="AG151" s="52"/>
      <c r="AH151" s="6" t="str">
        <f t="shared" si="118"/>
        <v/>
      </c>
      <c r="AI151" s="6" t="str">
        <f t="shared" si="119"/>
        <v/>
      </c>
      <c r="AJ151" s="14" t="str">
        <f t="shared" si="120"/>
        <v/>
      </c>
      <c r="AK151" s="56">
        <f t="shared" si="108"/>
        <v>-20.53</v>
      </c>
      <c r="AL151" s="49">
        <f t="shared" si="109"/>
        <v>2.6040000000000001</v>
      </c>
      <c r="AM151" s="65"/>
      <c r="AN151" s="61"/>
      <c r="AO151" s="61"/>
      <c r="AP151" s="61"/>
      <c r="AQ151" s="62"/>
    </row>
    <row r="152" spans="1:43" x14ac:dyDescent="0.3">
      <c r="A152" t="str">
        <f t="shared" si="106"/>
        <v/>
      </c>
      <c r="B152" s="1" t="s">
        <v>20</v>
      </c>
      <c r="C152" s="1"/>
      <c r="D152">
        <v>1.5029999999999999</v>
      </c>
      <c r="E152">
        <v>164.08</v>
      </c>
      <c r="F152">
        <v>-32.96</v>
      </c>
      <c r="G152" s="47"/>
      <c r="H152" s="47"/>
      <c r="I152" s="47"/>
      <c r="J152" s="47"/>
      <c r="K152" s="47"/>
      <c r="L152" s="23">
        <f t="shared" si="101"/>
        <v>85.030000000000015</v>
      </c>
      <c r="M152" s="6">
        <f t="shared" si="110"/>
        <v>1.2610930417471093</v>
      </c>
      <c r="N152" s="6">
        <f t="shared" si="111"/>
        <v>-0.81771225994051433</v>
      </c>
      <c r="O152" s="23">
        <f t="shared" si="102"/>
        <v>-0.4936523927953278</v>
      </c>
      <c r="P152" s="23" t="str">
        <f t="shared" si="112"/>
        <v/>
      </c>
      <c r="Q152" s="23"/>
      <c r="R152" s="6"/>
      <c r="S152" s="6"/>
      <c r="T152" s="6" t="str">
        <f t="shared" si="113"/>
        <v/>
      </c>
      <c r="U152" s="6" t="str">
        <f t="shared" si="114"/>
        <v/>
      </c>
      <c r="V152" s="6"/>
      <c r="W152" s="49"/>
      <c r="X152" s="8"/>
      <c r="Y152" s="53" t="str">
        <f t="shared" si="115"/>
        <v>1.7</v>
      </c>
      <c r="Z152" s="6" t="str">
        <f t="shared" si="103"/>
        <v/>
      </c>
      <c r="AA152" s="54" t="str">
        <f t="shared" ca="1" si="107"/>
        <v/>
      </c>
      <c r="AB152" s="55">
        <f t="shared" si="116"/>
        <v>1.2610930417471093</v>
      </c>
      <c r="AC152" s="6">
        <f t="shared" si="104"/>
        <v>-0.81771225994051433</v>
      </c>
      <c r="AD152" s="6">
        <f t="shared" si="105"/>
        <v>0.4936523927953278</v>
      </c>
      <c r="AE152" s="6" t="str">
        <f t="shared" si="117"/>
        <v/>
      </c>
      <c r="AF152" s="113"/>
      <c r="AG152" s="52"/>
      <c r="AH152" s="6" t="str">
        <f t="shared" si="118"/>
        <v/>
      </c>
      <c r="AI152" s="6" t="str">
        <f t="shared" si="119"/>
        <v/>
      </c>
      <c r="AJ152" s="14" t="str">
        <f t="shared" si="120"/>
        <v/>
      </c>
      <c r="AK152" s="56">
        <f t="shared" si="108"/>
        <v>-32.96</v>
      </c>
      <c r="AL152" s="49">
        <f t="shared" si="109"/>
        <v>1.5029999999999999</v>
      </c>
      <c r="AM152" s="65"/>
      <c r="AN152" s="61"/>
      <c r="AO152" s="61"/>
      <c r="AP152" s="61"/>
      <c r="AQ152" s="62"/>
    </row>
    <row r="153" spans="1:43" x14ac:dyDescent="0.3">
      <c r="A153" t="str">
        <f t="shared" si="106"/>
        <v/>
      </c>
      <c r="B153" s="1" t="s">
        <v>20</v>
      </c>
      <c r="C153" s="1"/>
      <c r="D153">
        <v>0.95299999999999996</v>
      </c>
      <c r="E153">
        <v>162.07</v>
      </c>
      <c r="F153">
        <v>-53.12</v>
      </c>
      <c r="G153" s="47"/>
      <c r="H153" s="47"/>
      <c r="I153" s="47"/>
      <c r="J153" s="47"/>
      <c r="K153" s="47"/>
      <c r="L153" s="23">
        <f t="shared" si="101"/>
        <v>83.02</v>
      </c>
      <c r="M153" s="6">
        <f t="shared" si="110"/>
        <v>0.57193441697761027</v>
      </c>
      <c r="N153" s="6">
        <f t="shared" si="111"/>
        <v>-0.76229916874969827</v>
      </c>
      <c r="O153" s="23">
        <f t="shared" si="102"/>
        <v>-0.71896710840222744</v>
      </c>
      <c r="P153" s="23" t="str">
        <f t="shared" si="112"/>
        <v/>
      </c>
      <c r="Q153" s="23"/>
      <c r="R153" s="6"/>
      <c r="S153" s="6"/>
      <c r="T153" s="6" t="str">
        <f t="shared" si="113"/>
        <v/>
      </c>
      <c r="U153" s="6" t="str">
        <f t="shared" si="114"/>
        <v/>
      </c>
      <c r="V153" s="6"/>
      <c r="W153" s="49"/>
      <c r="X153" s="8"/>
      <c r="Y153" s="53" t="str">
        <f t="shared" si="115"/>
        <v>1.7</v>
      </c>
      <c r="Z153" s="6" t="str">
        <f t="shared" si="103"/>
        <v/>
      </c>
      <c r="AA153" s="54" t="str">
        <f t="shared" ca="1" si="107"/>
        <v/>
      </c>
      <c r="AB153" s="55">
        <f t="shared" si="116"/>
        <v>0.57193441697761027</v>
      </c>
      <c r="AC153" s="6">
        <f t="shared" si="104"/>
        <v>-0.76229916874969827</v>
      </c>
      <c r="AD153" s="6">
        <f t="shared" si="105"/>
        <v>0.71896710840222744</v>
      </c>
      <c r="AE153" s="6" t="str">
        <f t="shared" si="117"/>
        <v/>
      </c>
      <c r="AF153" s="113"/>
      <c r="AG153" s="52"/>
      <c r="AH153" s="6" t="str">
        <f t="shared" si="118"/>
        <v/>
      </c>
      <c r="AI153" s="6" t="str">
        <f t="shared" si="119"/>
        <v/>
      </c>
      <c r="AJ153" s="14" t="str">
        <f t="shared" si="120"/>
        <v/>
      </c>
      <c r="AK153" s="56">
        <f t="shared" si="108"/>
        <v>-53.12</v>
      </c>
      <c r="AL153" s="49">
        <f t="shared" si="109"/>
        <v>0.95299999999999996</v>
      </c>
      <c r="AM153" s="65"/>
      <c r="AN153" s="61"/>
      <c r="AO153" s="61"/>
      <c r="AP153" s="61"/>
      <c r="AQ153" s="62"/>
    </row>
    <row r="154" spans="1:43" ht="15" thickBot="1" x14ac:dyDescent="0.35">
      <c r="A154">
        <f t="shared" si="106"/>
        <v>1</v>
      </c>
      <c r="B154" s="1" t="s">
        <v>20</v>
      </c>
      <c r="C154" s="1" t="s">
        <v>21</v>
      </c>
      <c r="D154">
        <v>12.318</v>
      </c>
      <c r="E154">
        <v>95.17</v>
      </c>
      <c r="F154">
        <v>0.52</v>
      </c>
      <c r="G154" s="34"/>
      <c r="H154" s="34"/>
      <c r="I154" s="34"/>
      <c r="J154" s="34"/>
      <c r="K154" s="34"/>
      <c r="L154" s="4" t="str">
        <f t="shared" si="101"/>
        <v/>
      </c>
      <c r="M154" s="4" t="str">
        <f t="shared" si="110"/>
        <v/>
      </c>
      <c r="N154" s="4" t="str">
        <f t="shared" si="111"/>
        <v/>
      </c>
      <c r="O154" s="13">
        <f>ABS(SUM(O134:O153))/2</f>
        <v>15.106081914521821</v>
      </c>
      <c r="P154" s="13">
        <f t="shared" si="112"/>
        <v>186.07671702307979</v>
      </c>
      <c r="Q154" s="13">
        <f>SQRT(((MAX(M134:M153)-MIN(M134:M153))^2)+((VLOOKUP(MAX(M134:M153),M134:N153,2,FALSE)-VLOOKUP(MIN(M134:M153),M134:N153,2,FALSE))^2))</f>
        <v>8.9515582490011703</v>
      </c>
      <c r="R154" s="13">
        <f>ABS(MIN(N134:N153))+MAX(N134:N153)</f>
        <v>2.3873837658301778</v>
      </c>
      <c r="S154" s="12">
        <f>SQRT(ABS(((M135-M134)^2)-((N135-N134)^2))+ABS(((M136-M135)^2)-((N136-N135)^2))+ABS(((M137-M136)^2)-((N137-N136)^2))+ABS(((M138-M137)^2)-((N138-N137)^2))+ABS(((M139-M138)^2)-((N139-N138)^2))+ABS(((M140-M139)^2)-((N140-N139)^2))+ABS(((M141-M140)^2)-((N141-N140)^2))+ABS(((M142-M141)^2)-((N142-N141)^2))+ABS(((M143-M142)^2)-((N143-N142)^2))+ABS(((M144-M143)^2)-((N144-N143)^2))+ABS(((M145-M144)^2)-((N145-N144)^2))+ABS(((M146-M145)^2)-((N146-N145)^2))+ABS(((M147-M146)^2)-((N147-N146)^2))+ABS(((M148-M147)^2)-((N148-N147)^2))+ABS(((M149-M148)^2)-((N149-N148)^2))+ABS(((M150-M149)^2)-((N150-N149)^2))+ABS(((M151-M150)^2)-((N151-N150)^2))+ABS(((M152-M151)^2)-((N152-N151)^2))+ABS(((M153-M152)^2)-((N153-N152)^2)))</f>
        <v>5.0492794420310121</v>
      </c>
      <c r="T154" s="4">
        <f>IF(A154=1,S154/Q154,"")</f>
        <v>0.56406709330126059</v>
      </c>
      <c r="U154" s="4">
        <f>IF(A154=1,4*PI()*(O154/(S154^2)),"")</f>
        <v>7.4456546128093315</v>
      </c>
      <c r="V154" s="21">
        <f>IF($H$9=FALSE,(($F$3)*($Q154^2))/(2*$F$7*COS(RADIANS($F$8))),IF(G154&lt;&gt;"",(3*($F$3)*(I154^2))/(2*J154*(COS(RADIANS(K154)))),(($F$3)*($Q154^2))/(2*$J154*COS(RADIANS($K154)))))</f>
        <v>501.2241814087908</v>
      </c>
      <c r="W154" s="51" t="str">
        <f>IF(G154&lt;&gt;"",IF(V154&lt;H154,"STABLE","UNSTABLE"),IF(V154&lt;$F$6,"STABLE","UNSTABLE"))</f>
        <v>UNSTABLE</v>
      </c>
      <c r="X154" s="8"/>
      <c r="Y154" s="57" t="str">
        <f t="shared" si="115"/>
        <v/>
      </c>
      <c r="Z154" s="4" t="e">
        <f>IF(F154&lt;$R$8,"",(SQRT(((N154-MIN(N138:N153))^2))))</f>
        <v>#VALUE!</v>
      </c>
      <c r="AA154" s="16" t="e">
        <f t="shared" ca="1" si="107"/>
        <v>#VALUE!</v>
      </c>
      <c r="AB154" s="15" t="str">
        <f t="shared" si="116"/>
        <v/>
      </c>
      <c r="AC154" s="17"/>
      <c r="AD154" s="4">
        <f ca="1">IF(W154="Stable",O154,ABS(SUM(AD134:AD153)/2))</f>
        <v>66.183654707248394</v>
      </c>
      <c r="AE154" s="4">
        <f t="shared" ca="1" si="117"/>
        <v>815.2502586838857</v>
      </c>
      <c r="AF154" s="13">
        <f>IF(W154="Stable",Q154,SQRT(((MAX(AB134:AB153)-MIN(AB134:AB153))^2)+((VLOOKUP(MAX(AB134:AB153),AB134:AC153,2,FALSE)-VLOOKUP(MIN(AB134:AB153),AB134:AC153,2,FALSE))^2)))</f>
        <v>8.9515582490011703</v>
      </c>
      <c r="AG154" s="12">
        <f ca="1">IF(W154="Stable",S154,SQRT(ABS(((AB135-AB134)^2)-((AC135-AC134)^2))+ABS(((AB136-AB135)^2)-((AC136-AC135)^2))+ABS(((AB137-AB136)^2)-((AC137-AC136)^2))+ABS(((AB138-AB137)^2)-((AC138-AC137)^2))+ABS(((AB139-AB138)^2)-((AC139-AC138)^2))+ABS(((AB140-AB139)^2)-((AC140-AC139)^2))+ABS(((AB141-AB140)^2)-((AC141-AC140)^2))+ABS(((AB142-AB141)^2)-((AC142-AC141)^2))+ABS(((AB143-AB142)^2)-((AC143-AC142)^2))+ABS(((AB144-AB143)^2)-((AC144-AC143)^2))+ABS(((AB145-AB144)^2)-((AC145-AC144)^2))+ABS(((AB146-AB145)^2)-((AC146-AC145)^2))+ABS(((AB147-AB146)^2)-((AC147-AC146)^2))+ABS(((AB148-AB147)^2)-((AC148-AC147)^2))+ABS(((AB149-AB148)^2)-((AC149-AC148)^2))+ABS(((AB150-AB149)^2)-((AC150-AC149)^2))+ABS(((AB151-AB150)^2)-((AC151-AC150)^2))+ABS(((AB152-AB151)^2)-((AC152-AC151)^2))+ABS(((AB153-AB152)^2)-((AC153-AC152)^2))))</f>
        <v>9.4922663764182484</v>
      </c>
      <c r="AH154" s="4">
        <f ca="1">IF(W154="Stable",T154,IF(A154=1,AG154/AF154,""))</f>
        <v>1.0604037992466184</v>
      </c>
      <c r="AI154" s="4">
        <f ca="1">IF(W154="Stable",U154,IF(A154=1,4*PI()*(AD154/(AG154^2)),""))</f>
        <v>9.2304053932288301</v>
      </c>
      <c r="AJ154" s="5">
        <f ca="1">IF(A154=1,(O154/AD154)*100,"")</f>
        <v>22.824490399239636</v>
      </c>
      <c r="AK154" s="56">
        <f t="shared" si="108"/>
        <v>0.52</v>
      </c>
      <c r="AL154" s="49">
        <f t="shared" si="109"/>
        <v>12.318</v>
      </c>
      <c r="AM154" s="65"/>
      <c r="AN154" s="61"/>
      <c r="AO154" s="61"/>
      <c r="AP154" s="61"/>
      <c r="AQ154" s="62"/>
    </row>
    <row r="155" spans="1:43" ht="15" thickTop="1" x14ac:dyDescent="0.3">
      <c r="A155" t="str">
        <f t="shared" si="106"/>
        <v/>
      </c>
      <c r="B155" s="1" t="s">
        <v>21</v>
      </c>
      <c r="C155" s="1"/>
      <c r="D155">
        <v>1.2430000000000001</v>
      </c>
      <c r="E155">
        <v>350.63</v>
      </c>
      <c r="F155">
        <v>-53.64</v>
      </c>
      <c r="G155" s="47"/>
      <c r="H155" s="47"/>
      <c r="I155" s="47"/>
      <c r="J155" s="47"/>
      <c r="K155" s="47"/>
      <c r="L155" s="23">
        <f t="shared" si="101"/>
        <v>271.58</v>
      </c>
      <c r="M155" s="6">
        <f t="shared" si="110"/>
        <v>-0.73692102746019672</v>
      </c>
      <c r="N155" s="6">
        <f t="shared" si="111"/>
        <v>-1.0009977019389247</v>
      </c>
      <c r="O155" s="23">
        <f t="shared" ref="O155:O179" si="121">IF(A156=1,M155*VLOOKUP(B156,$B$13:$N$1389,13,FALSE)-N155*VLOOKUP(B156,$B$13:$N$1389,12,FALSE),M155*N156-N155*M156)</f>
        <v>-1.1567543628404917</v>
      </c>
      <c r="P155" s="23" t="str">
        <f t="shared" si="112"/>
        <v/>
      </c>
      <c r="Q155" s="23"/>
      <c r="R155" s="6"/>
      <c r="S155" s="6"/>
      <c r="T155" s="6" t="str">
        <f t="shared" si="113"/>
        <v/>
      </c>
      <c r="U155" s="6" t="str">
        <f t="shared" si="114"/>
        <v/>
      </c>
      <c r="V155" s="6"/>
      <c r="W155" s="49"/>
      <c r="X155" s="8"/>
      <c r="Y155" s="53" t="str">
        <f t="shared" si="115"/>
        <v>1.8</v>
      </c>
      <c r="Z155" s="6" t="str">
        <f t="shared" ref="Z155:Z179" si="122">IF(F155&lt;$R$8,"",(SQRT(((N155-MIN($N$155:$N$179))^2))))</f>
        <v/>
      </c>
      <c r="AA155" s="54" t="str">
        <f t="shared" ca="1" si="107"/>
        <v/>
      </c>
      <c r="AB155" s="55">
        <f t="shared" si="116"/>
        <v>-0.73692102746019672</v>
      </c>
      <c r="AC155" s="6">
        <f t="shared" ref="AC155:AC179" si="123">IF($W$180="STABLE",N155,IF(F155&lt;$R$8,N155,(AA155+MIN($N$155:$N$179))))</f>
        <v>-1.0009977019389247</v>
      </c>
      <c r="AD155" s="6">
        <f t="shared" ref="AD155:AD179" si="124">IF(A156=1,ABS(AB155*VLOOKUP(B156,$B$13:$AD$1389,28,FALSE)-AC155*VLOOKUP(B156,$B$13:$AD$1389,27,FALSE)),ABS(AB155*AC156-AC155*AB156))</f>
        <v>1.1567543628404917</v>
      </c>
      <c r="AE155" s="6" t="str">
        <f t="shared" si="117"/>
        <v/>
      </c>
      <c r="AF155" s="113"/>
      <c r="AG155" s="52"/>
      <c r="AH155" s="6" t="str">
        <f t="shared" si="118"/>
        <v/>
      </c>
      <c r="AI155" s="6" t="str">
        <f t="shared" si="119"/>
        <v/>
      </c>
      <c r="AJ155" s="14" t="str">
        <f t="shared" si="120"/>
        <v/>
      </c>
      <c r="AK155" s="56">
        <f t="shared" si="108"/>
        <v>-53.64</v>
      </c>
      <c r="AL155" s="49">
        <f t="shared" si="109"/>
        <v>1.2430000000000001</v>
      </c>
      <c r="AM155" s="65"/>
      <c r="AN155" s="61"/>
      <c r="AO155" s="61"/>
      <c r="AP155" s="61"/>
      <c r="AQ155" s="62"/>
    </row>
    <row r="156" spans="1:43" x14ac:dyDescent="0.3">
      <c r="A156" t="str">
        <f t="shared" si="106"/>
        <v/>
      </c>
      <c r="B156" s="1" t="s">
        <v>21</v>
      </c>
      <c r="C156" s="1"/>
      <c r="D156">
        <v>2.1680000000000001</v>
      </c>
      <c r="E156">
        <v>347.54</v>
      </c>
      <c r="F156">
        <v>-28.22</v>
      </c>
      <c r="G156" s="47"/>
      <c r="H156" s="47"/>
      <c r="I156" s="47"/>
      <c r="J156" s="47"/>
      <c r="K156" s="47"/>
      <c r="L156" s="23">
        <f t="shared" si="101"/>
        <v>268.49</v>
      </c>
      <c r="M156" s="6">
        <f t="shared" si="110"/>
        <v>-1.9103081531863411</v>
      </c>
      <c r="N156" s="6">
        <f t="shared" si="111"/>
        <v>-1.0251569440187154</v>
      </c>
      <c r="O156" s="23">
        <f t="shared" si="121"/>
        <v>-2.4991805235286462</v>
      </c>
      <c r="P156" s="23" t="str">
        <f t="shared" si="112"/>
        <v/>
      </c>
      <c r="Q156" s="23"/>
      <c r="R156" s="6"/>
      <c r="S156" s="6"/>
      <c r="T156" s="6" t="str">
        <f t="shared" si="113"/>
        <v/>
      </c>
      <c r="U156" s="6" t="str">
        <f t="shared" si="114"/>
        <v/>
      </c>
      <c r="V156" s="6"/>
      <c r="W156" s="49"/>
      <c r="X156" s="8"/>
      <c r="Y156" s="53" t="str">
        <f t="shared" si="115"/>
        <v>1.8</v>
      </c>
      <c r="Z156" s="6" t="str">
        <f t="shared" si="122"/>
        <v/>
      </c>
      <c r="AA156" s="54" t="str">
        <f t="shared" ca="1" si="107"/>
        <v/>
      </c>
      <c r="AB156" s="55">
        <f t="shared" si="116"/>
        <v>-1.9103081531863411</v>
      </c>
      <c r="AC156" s="6">
        <f t="shared" si="123"/>
        <v>-1.0251569440187154</v>
      </c>
      <c r="AD156" s="6">
        <f t="shared" si="124"/>
        <v>2.4991805235286462</v>
      </c>
      <c r="AE156" s="6" t="str">
        <f t="shared" si="117"/>
        <v/>
      </c>
      <c r="AF156" s="113"/>
      <c r="AG156" s="52"/>
      <c r="AH156" s="6" t="str">
        <f t="shared" si="118"/>
        <v/>
      </c>
      <c r="AI156" s="6" t="str">
        <f t="shared" si="119"/>
        <v/>
      </c>
      <c r="AJ156" s="14" t="str">
        <f t="shared" si="120"/>
        <v/>
      </c>
      <c r="AK156" s="56">
        <f t="shared" si="108"/>
        <v>-28.22</v>
      </c>
      <c r="AL156" s="49">
        <f t="shared" si="109"/>
        <v>2.1680000000000001</v>
      </c>
      <c r="AM156" s="65"/>
      <c r="AN156" s="61"/>
      <c r="AO156" s="61"/>
      <c r="AP156" s="61"/>
      <c r="AQ156" s="62"/>
    </row>
    <row r="157" spans="1:43" x14ac:dyDescent="0.3">
      <c r="A157" t="str">
        <f t="shared" si="106"/>
        <v/>
      </c>
      <c r="B157" s="1" t="s">
        <v>21</v>
      </c>
      <c r="C157" s="1"/>
      <c r="D157">
        <v>4.1719999999999997</v>
      </c>
      <c r="E157">
        <v>343.14</v>
      </c>
      <c r="F157">
        <v>-12.18</v>
      </c>
      <c r="G157" s="47"/>
      <c r="H157" s="47"/>
      <c r="I157" s="47"/>
      <c r="J157" s="47"/>
      <c r="K157" s="47"/>
      <c r="L157" s="23">
        <f t="shared" si="101"/>
        <v>264.08999999999997</v>
      </c>
      <c r="M157" s="6">
        <f t="shared" si="110"/>
        <v>-4.0780866154003776</v>
      </c>
      <c r="N157" s="6">
        <f t="shared" si="111"/>
        <v>-0.8802235836946718</v>
      </c>
      <c r="O157" s="23">
        <f t="shared" si="121"/>
        <v>-3.1107086892783258</v>
      </c>
      <c r="P157" s="23" t="str">
        <f t="shared" si="112"/>
        <v/>
      </c>
      <c r="Q157" s="23"/>
      <c r="R157" s="6"/>
      <c r="S157" s="6"/>
      <c r="T157" s="6" t="str">
        <f t="shared" si="113"/>
        <v/>
      </c>
      <c r="U157" s="6" t="str">
        <f t="shared" si="114"/>
        <v/>
      </c>
      <c r="V157" s="6"/>
      <c r="W157" s="49"/>
      <c r="X157" s="8"/>
      <c r="Y157" s="53" t="str">
        <f t="shared" si="115"/>
        <v>1.8</v>
      </c>
      <c r="Z157" s="6" t="str">
        <f t="shared" si="122"/>
        <v/>
      </c>
      <c r="AA157" s="54" t="str">
        <f t="shared" ca="1" si="107"/>
        <v/>
      </c>
      <c r="AB157" s="55">
        <f t="shared" si="116"/>
        <v>-4.0780866154003776</v>
      </c>
      <c r="AC157" s="6">
        <f t="shared" si="123"/>
        <v>-0.8802235836946718</v>
      </c>
      <c r="AD157" s="6">
        <f t="shared" si="124"/>
        <v>3.1107086892783258</v>
      </c>
      <c r="AE157" s="6" t="str">
        <f t="shared" si="117"/>
        <v/>
      </c>
      <c r="AF157" s="113"/>
      <c r="AG157" s="52"/>
      <c r="AH157" s="6" t="str">
        <f t="shared" si="118"/>
        <v/>
      </c>
      <c r="AI157" s="6" t="str">
        <f t="shared" si="119"/>
        <v/>
      </c>
      <c r="AJ157" s="14" t="str">
        <f t="shared" si="120"/>
        <v/>
      </c>
      <c r="AK157" s="56">
        <f t="shared" si="108"/>
        <v>-12.18</v>
      </c>
      <c r="AL157" s="49">
        <f t="shared" si="109"/>
        <v>4.1719999999999997</v>
      </c>
      <c r="AM157" s="65"/>
      <c r="AN157" s="61"/>
      <c r="AO157" s="61"/>
      <c r="AP157" s="61"/>
      <c r="AQ157" s="62"/>
    </row>
    <row r="158" spans="1:43" x14ac:dyDescent="0.3">
      <c r="A158" t="str">
        <f t="shared" si="106"/>
        <v/>
      </c>
      <c r="B158" s="1" t="s">
        <v>21</v>
      </c>
      <c r="C158" s="1"/>
      <c r="D158">
        <v>6.915</v>
      </c>
      <c r="E158">
        <v>346.9</v>
      </c>
      <c r="F158">
        <v>-5.99</v>
      </c>
      <c r="G158" s="47"/>
      <c r="H158" s="47"/>
      <c r="I158" s="47"/>
      <c r="J158" s="47"/>
      <c r="K158" s="47"/>
      <c r="L158" s="23">
        <f t="shared" si="101"/>
        <v>267.84999999999997</v>
      </c>
      <c r="M158" s="6">
        <f t="shared" si="110"/>
        <v>-6.8772449566247147</v>
      </c>
      <c r="N158" s="6">
        <f t="shared" si="111"/>
        <v>-0.72161402881313508</v>
      </c>
      <c r="O158" s="23">
        <f t="shared" si="121"/>
        <v>-4.3760687702443306</v>
      </c>
      <c r="P158" s="23" t="str">
        <f t="shared" si="112"/>
        <v/>
      </c>
      <c r="Q158" s="23"/>
      <c r="R158" s="6"/>
      <c r="S158" s="6"/>
      <c r="T158" s="6" t="str">
        <f t="shared" si="113"/>
        <v/>
      </c>
      <c r="U158" s="6" t="str">
        <f t="shared" si="114"/>
        <v/>
      </c>
      <c r="V158" s="6"/>
      <c r="W158" s="49"/>
      <c r="X158" s="8"/>
      <c r="Y158" s="53" t="str">
        <f t="shared" si="115"/>
        <v>1.8</v>
      </c>
      <c r="Z158" s="6" t="str">
        <f t="shared" si="122"/>
        <v/>
      </c>
      <c r="AA158" s="54" t="str">
        <f t="shared" ca="1" si="107"/>
        <v/>
      </c>
      <c r="AB158" s="55">
        <f t="shared" si="116"/>
        <v>-6.8772449566247147</v>
      </c>
      <c r="AC158" s="6">
        <f t="shared" si="123"/>
        <v>-0.72161402881313508</v>
      </c>
      <c r="AD158" s="6">
        <f t="shared" si="124"/>
        <v>4.3760687702443306</v>
      </c>
      <c r="AE158" s="6" t="str">
        <f t="shared" si="117"/>
        <v/>
      </c>
      <c r="AF158" s="113"/>
      <c r="AG158" s="52"/>
      <c r="AH158" s="6" t="str">
        <f t="shared" si="118"/>
        <v/>
      </c>
      <c r="AI158" s="6" t="str">
        <f t="shared" si="119"/>
        <v/>
      </c>
      <c r="AJ158" s="14" t="str">
        <f t="shared" si="120"/>
        <v/>
      </c>
      <c r="AK158" s="56">
        <f t="shared" si="108"/>
        <v>-5.99</v>
      </c>
      <c r="AL158" s="49">
        <f t="shared" si="109"/>
        <v>6.9149999999999991</v>
      </c>
      <c r="AM158" s="65"/>
      <c r="AN158" s="61"/>
      <c r="AO158" s="61"/>
      <c r="AP158" s="61"/>
      <c r="AQ158" s="62"/>
    </row>
    <row r="159" spans="1:43" x14ac:dyDescent="0.3">
      <c r="A159" t="str">
        <f t="shared" si="106"/>
        <v/>
      </c>
      <c r="B159" s="1" t="s">
        <v>21</v>
      </c>
      <c r="C159" s="1"/>
      <c r="D159">
        <v>11.026999999999999</v>
      </c>
      <c r="E159">
        <v>346.45</v>
      </c>
      <c r="F159">
        <v>-2.7</v>
      </c>
      <c r="G159" s="47"/>
      <c r="H159" s="47"/>
      <c r="I159" s="47"/>
      <c r="J159" s="47"/>
      <c r="K159" s="47"/>
      <c r="L159" s="23">
        <f t="shared" si="101"/>
        <v>267.39999999999998</v>
      </c>
      <c r="M159" s="6">
        <f t="shared" si="110"/>
        <v>-11.014758651205643</v>
      </c>
      <c r="N159" s="6">
        <f t="shared" si="111"/>
        <v>-0.51944283197522967</v>
      </c>
      <c r="O159" s="23">
        <f t="shared" si="121"/>
        <v>-14.347236284288259</v>
      </c>
      <c r="P159" s="23" t="str">
        <f t="shared" si="112"/>
        <v/>
      </c>
      <c r="Q159" s="23"/>
      <c r="R159" s="6"/>
      <c r="S159" s="6"/>
      <c r="T159" s="6" t="str">
        <f t="shared" si="113"/>
        <v/>
      </c>
      <c r="U159" s="6" t="str">
        <f t="shared" si="114"/>
        <v/>
      </c>
      <c r="V159" s="6"/>
      <c r="W159" s="49"/>
      <c r="X159" s="8"/>
      <c r="Y159" s="53" t="str">
        <f t="shared" si="115"/>
        <v>1.8</v>
      </c>
      <c r="Z159" s="6" t="str">
        <f t="shared" si="122"/>
        <v/>
      </c>
      <c r="AA159" s="54" t="str">
        <f t="shared" ca="1" si="107"/>
        <v/>
      </c>
      <c r="AB159" s="55">
        <f t="shared" si="116"/>
        <v>-11.014758651205643</v>
      </c>
      <c r="AC159" s="6">
        <f t="shared" si="123"/>
        <v>-0.51944283197522967</v>
      </c>
      <c r="AD159" s="6">
        <f t="shared" ca="1" si="124"/>
        <v>72.543703852573117</v>
      </c>
      <c r="AE159" s="6" t="str">
        <f t="shared" si="117"/>
        <v/>
      </c>
      <c r="AF159" s="113"/>
      <c r="AG159" s="52"/>
      <c r="AH159" s="6" t="str">
        <f t="shared" si="118"/>
        <v/>
      </c>
      <c r="AI159" s="6" t="str">
        <f t="shared" si="119"/>
        <v/>
      </c>
      <c r="AJ159" s="14" t="str">
        <f t="shared" si="120"/>
        <v/>
      </c>
      <c r="AK159" s="56">
        <f t="shared" si="108"/>
        <v>-2.7</v>
      </c>
      <c r="AL159" s="49">
        <f t="shared" si="109"/>
        <v>11.026999999999999</v>
      </c>
      <c r="AM159" s="65"/>
      <c r="AN159" s="61"/>
      <c r="AO159" s="61"/>
      <c r="AP159" s="61"/>
      <c r="AQ159" s="62"/>
    </row>
    <row r="160" spans="1:43" x14ac:dyDescent="0.3">
      <c r="A160" t="str">
        <f t="shared" si="106"/>
        <v/>
      </c>
      <c r="B160" s="1" t="s">
        <v>21</v>
      </c>
      <c r="C160" s="1"/>
      <c r="D160">
        <v>10.893000000000001</v>
      </c>
      <c r="E160">
        <v>346.67</v>
      </c>
      <c r="F160">
        <v>4.16</v>
      </c>
      <c r="G160" s="47"/>
      <c r="H160" s="47"/>
      <c r="I160" s="47"/>
      <c r="J160" s="47"/>
      <c r="K160" s="47"/>
      <c r="L160" s="23">
        <f t="shared" si="101"/>
        <v>267.62</v>
      </c>
      <c r="M160" s="6">
        <f t="shared" si="110"/>
        <v>-10.864300911010023</v>
      </c>
      <c r="N160" s="6">
        <f t="shared" si="111"/>
        <v>0.79019916162116244</v>
      </c>
      <c r="O160" s="23">
        <f t="shared" si="121"/>
        <v>-15.841832401456792</v>
      </c>
      <c r="P160" s="23" t="str">
        <f t="shared" si="112"/>
        <v/>
      </c>
      <c r="Q160" s="23"/>
      <c r="R160" s="6"/>
      <c r="S160" s="6"/>
      <c r="T160" s="6" t="str">
        <f t="shared" si="113"/>
        <v/>
      </c>
      <c r="U160" s="6" t="str">
        <f t="shared" si="114"/>
        <v/>
      </c>
      <c r="V160" s="6"/>
      <c r="W160" s="49"/>
      <c r="X160" s="8"/>
      <c r="Y160" s="53" t="str">
        <f t="shared" si="115"/>
        <v>1.8</v>
      </c>
      <c r="Z160" s="6">
        <f t="shared" si="122"/>
        <v>1.8153561056398777</v>
      </c>
      <c r="AA160" s="54">
        <f t="shared" ca="1" si="107"/>
        <v>7.098855219069371</v>
      </c>
      <c r="AB160" s="55">
        <f t="shared" si="116"/>
        <v>-10.864300911010023</v>
      </c>
      <c r="AC160" s="6">
        <f t="shared" ca="1" si="123"/>
        <v>6.0736982750506554</v>
      </c>
      <c r="AD160" s="6">
        <f t="shared" ca="1" si="124"/>
        <v>70.05959990389033</v>
      </c>
      <c r="AE160" s="6" t="str">
        <f t="shared" si="117"/>
        <v/>
      </c>
      <c r="AF160" s="113"/>
      <c r="AG160" s="52"/>
      <c r="AH160" s="6" t="str">
        <f t="shared" si="118"/>
        <v/>
      </c>
      <c r="AI160" s="6" t="str">
        <f t="shared" si="119"/>
        <v/>
      </c>
      <c r="AJ160" s="14" t="str">
        <f t="shared" si="120"/>
        <v/>
      </c>
      <c r="AK160" s="56">
        <f t="shared" ca="1" si="108"/>
        <v>29.207416650535446</v>
      </c>
      <c r="AL160" s="49">
        <f t="shared" ca="1" si="109"/>
        <v>12.446800593780175</v>
      </c>
      <c r="AM160" s="65"/>
      <c r="AN160" s="61"/>
      <c r="AO160" s="61"/>
      <c r="AP160" s="61"/>
      <c r="AQ160" s="62"/>
    </row>
    <row r="161" spans="1:43" x14ac:dyDescent="0.3">
      <c r="A161" t="str">
        <f t="shared" si="106"/>
        <v/>
      </c>
      <c r="B161" s="1" t="s">
        <v>21</v>
      </c>
      <c r="C161" s="1"/>
      <c r="D161">
        <v>8.4</v>
      </c>
      <c r="E161">
        <v>346.4</v>
      </c>
      <c r="F161">
        <v>14.13</v>
      </c>
      <c r="G161" s="47"/>
      <c r="H161" s="47"/>
      <c r="I161" s="47"/>
      <c r="J161" s="47"/>
      <c r="K161" s="47"/>
      <c r="L161" s="23">
        <f t="shared" si="101"/>
        <v>267.34999999999997</v>
      </c>
      <c r="M161" s="6">
        <f t="shared" si="110"/>
        <v>-8.14585233689413</v>
      </c>
      <c r="N161" s="6">
        <f t="shared" si="111"/>
        <v>2.0506315382136386</v>
      </c>
      <c r="O161" s="23">
        <f t="shared" si="121"/>
        <v>-7.1146339952907152</v>
      </c>
      <c r="P161" s="23" t="str">
        <f t="shared" si="112"/>
        <v/>
      </c>
      <c r="Q161" s="23"/>
      <c r="R161" s="6"/>
      <c r="S161" s="6"/>
      <c r="T161" s="6" t="str">
        <f t="shared" si="113"/>
        <v/>
      </c>
      <c r="U161" s="6" t="str">
        <f t="shared" si="114"/>
        <v/>
      </c>
      <c r="V161" s="6"/>
      <c r="W161" s="49"/>
      <c r="X161" s="8"/>
      <c r="Y161" s="53" t="str">
        <f t="shared" si="115"/>
        <v>1.8</v>
      </c>
      <c r="Z161" s="6">
        <f t="shared" si="122"/>
        <v>3.0757884822323538</v>
      </c>
      <c r="AA161" s="54">
        <f t="shared" ca="1" si="107"/>
        <v>12.027710184251889</v>
      </c>
      <c r="AB161" s="55">
        <f t="shared" si="116"/>
        <v>-8.14585233689413</v>
      </c>
      <c r="AC161" s="6">
        <f t="shared" ca="1" si="123"/>
        <v>11.002553240233174</v>
      </c>
      <c r="AD161" s="6">
        <f t="shared" ca="1" si="124"/>
        <v>33.976481424322913</v>
      </c>
      <c r="AE161" s="6" t="str">
        <f t="shared" si="117"/>
        <v/>
      </c>
      <c r="AF161" s="113"/>
      <c r="AG161" s="52"/>
      <c r="AH161" s="6" t="str">
        <f t="shared" si="118"/>
        <v/>
      </c>
      <c r="AI161" s="6" t="str">
        <f t="shared" si="119"/>
        <v/>
      </c>
      <c r="AJ161" s="14" t="str">
        <f t="shared" si="120"/>
        <v/>
      </c>
      <c r="AK161" s="56">
        <f t="shared" ca="1" si="108"/>
        <v>53.485226335190077</v>
      </c>
      <c r="AL161" s="49">
        <f t="shared" ca="1" si="109"/>
        <v>13.689816949055567</v>
      </c>
      <c r="AM161" s="65"/>
      <c r="AN161" s="61"/>
      <c r="AO161" s="61"/>
      <c r="AP161" s="61"/>
      <c r="AQ161" s="62"/>
    </row>
    <row r="162" spans="1:43" x14ac:dyDescent="0.3">
      <c r="A162" t="str">
        <f t="shared" si="106"/>
        <v/>
      </c>
      <c r="B162" s="1" t="s">
        <v>21</v>
      </c>
      <c r="C162" s="1"/>
      <c r="D162">
        <v>6.5410000000000004</v>
      </c>
      <c r="E162">
        <v>347.78</v>
      </c>
      <c r="F162">
        <v>21.57</v>
      </c>
      <c r="G162" s="47"/>
      <c r="H162" s="47"/>
      <c r="I162" s="47"/>
      <c r="J162" s="47"/>
      <c r="K162" s="47"/>
      <c r="L162" s="23">
        <f t="shared" si="101"/>
        <v>268.72999999999996</v>
      </c>
      <c r="M162" s="6">
        <f t="shared" si="110"/>
        <v>-6.0829279353805727</v>
      </c>
      <c r="N162" s="6">
        <f t="shared" si="111"/>
        <v>2.4047180152705336</v>
      </c>
      <c r="O162" s="23">
        <f t="shared" si="121"/>
        <v>-8.036427033932263</v>
      </c>
      <c r="P162" s="23" t="str">
        <f t="shared" si="112"/>
        <v/>
      </c>
      <c r="Q162" s="23"/>
      <c r="R162" s="6"/>
      <c r="S162" s="6"/>
      <c r="T162" s="6" t="str">
        <f t="shared" si="113"/>
        <v/>
      </c>
      <c r="U162" s="6" t="str">
        <f t="shared" si="114"/>
        <v/>
      </c>
      <c r="V162" s="6"/>
      <c r="W162" s="49"/>
      <c r="X162" s="8"/>
      <c r="Y162" s="53" t="str">
        <f t="shared" si="115"/>
        <v>1.8</v>
      </c>
      <c r="Z162" s="6">
        <f t="shared" si="122"/>
        <v>3.4298749592892488</v>
      </c>
      <c r="AA162" s="54">
        <f t="shared" ca="1" si="107"/>
        <v>13.412346855728105</v>
      </c>
      <c r="AB162" s="55">
        <f t="shared" si="116"/>
        <v>-6.0829279353805727</v>
      </c>
      <c r="AC162" s="6">
        <f t="shared" ca="1" si="123"/>
        <v>12.38718991170939</v>
      </c>
      <c r="AD162" s="6">
        <f t="shared" ca="1" si="124"/>
        <v>38.994977742082597</v>
      </c>
      <c r="AE162" s="6" t="str">
        <f t="shared" si="117"/>
        <v/>
      </c>
      <c r="AF162" s="113"/>
      <c r="AG162" s="52"/>
      <c r="AH162" s="6" t="str">
        <f t="shared" si="118"/>
        <v/>
      </c>
      <c r="AI162" s="6" t="str">
        <f t="shared" si="119"/>
        <v/>
      </c>
      <c r="AJ162" s="14" t="str">
        <f t="shared" si="120"/>
        <v/>
      </c>
      <c r="AK162" s="56">
        <f t="shared" ca="1" si="108"/>
        <v>63.845914323523232</v>
      </c>
      <c r="AL162" s="49">
        <f t="shared" ca="1" si="109"/>
        <v>13.800162541643784</v>
      </c>
      <c r="AM162" s="65"/>
      <c r="AN162" s="61"/>
      <c r="AO162" s="61"/>
      <c r="AP162" s="61"/>
      <c r="AQ162" s="62"/>
    </row>
    <row r="163" spans="1:43" x14ac:dyDescent="0.3">
      <c r="A163" t="str">
        <f t="shared" si="106"/>
        <v/>
      </c>
      <c r="B163" s="1" t="s">
        <v>21</v>
      </c>
      <c r="C163" s="1"/>
      <c r="D163">
        <v>4.4710000000000001</v>
      </c>
      <c r="E163">
        <v>350.54</v>
      </c>
      <c r="F163">
        <v>37.520000000000003</v>
      </c>
      <c r="G163" s="47"/>
      <c r="H163" s="47"/>
      <c r="I163" s="47"/>
      <c r="J163" s="47"/>
      <c r="K163" s="47"/>
      <c r="L163" s="23">
        <f t="shared" si="101"/>
        <v>271.49</v>
      </c>
      <c r="M163" s="6">
        <f t="shared" si="110"/>
        <v>-3.5461324905811376</v>
      </c>
      <c r="N163" s="6">
        <f t="shared" si="111"/>
        <v>2.7230103487215795</v>
      </c>
      <c r="O163" s="23">
        <f t="shared" si="121"/>
        <v>-4.4092844401979256</v>
      </c>
      <c r="P163" s="23" t="str">
        <f t="shared" si="112"/>
        <v/>
      </c>
      <c r="Q163" s="23"/>
      <c r="R163" s="6"/>
      <c r="S163" s="6"/>
      <c r="T163" s="6" t="str">
        <f t="shared" si="113"/>
        <v/>
      </c>
      <c r="U163" s="6" t="str">
        <f t="shared" si="114"/>
        <v/>
      </c>
      <c r="V163" s="6"/>
      <c r="W163" s="49"/>
      <c r="X163" s="8"/>
      <c r="Y163" s="53" t="str">
        <f t="shared" si="115"/>
        <v>1.8</v>
      </c>
      <c r="Z163" s="6">
        <f t="shared" si="122"/>
        <v>3.7481672927402947</v>
      </c>
      <c r="AA163" s="54">
        <f t="shared" ca="1" si="107"/>
        <v>14.65701239847697</v>
      </c>
      <c r="AB163" s="55">
        <f t="shared" si="116"/>
        <v>-3.5461324905811376</v>
      </c>
      <c r="AC163" s="6">
        <f t="shared" ca="1" si="123"/>
        <v>13.631855454458256</v>
      </c>
      <c r="AD163" s="6">
        <f t="shared" ca="1" si="124"/>
        <v>21.416529939080384</v>
      </c>
      <c r="AE163" s="6" t="str">
        <f t="shared" si="117"/>
        <v/>
      </c>
      <c r="AF163" s="113"/>
      <c r="AG163" s="52"/>
      <c r="AH163" s="6" t="str">
        <f t="shared" si="118"/>
        <v/>
      </c>
      <c r="AI163" s="6" t="str">
        <f t="shared" si="119"/>
        <v/>
      </c>
      <c r="AJ163" s="14" t="str">
        <f t="shared" si="120"/>
        <v/>
      </c>
      <c r="AK163" s="56">
        <f t="shared" ca="1" si="108"/>
        <v>75.418500413598991</v>
      </c>
      <c r="AL163" s="49">
        <f t="shared" ca="1" si="109"/>
        <v>14.085543609388971</v>
      </c>
      <c r="AM163" s="65"/>
      <c r="AN163" s="61"/>
      <c r="AO163" s="61"/>
      <c r="AP163" s="61"/>
      <c r="AQ163" s="62"/>
    </row>
    <row r="164" spans="1:43" x14ac:dyDescent="0.3">
      <c r="A164" t="str">
        <f t="shared" si="106"/>
        <v/>
      </c>
      <c r="B164" s="1" t="s">
        <v>21</v>
      </c>
      <c r="C164" s="1"/>
      <c r="D164">
        <v>3.6019999999999999</v>
      </c>
      <c r="E164">
        <v>351.78</v>
      </c>
      <c r="F164">
        <v>53.41</v>
      </c>
      <c r="G164" s="47"/>
      <c r="H164" s="47"/>
      <c r="I164" s="47"/>
      <c r="J164" s="47"/>
      <c r="K164" s="47"/>
      <c r="L164" s="23">
        <f t="shared" si="101"/>
        <v>272.72999999999996</v>
      </c>
      <c r="M164" s="6">
        <f t="shared" si="110"/>
        <v>-2.14709726158625</v>
      </c>
      <c r="N164" s="6">
        <f t="shared" si="111"/>
        <v>2.8921233288518011</v>
      </c>
      <c r="O164" s="23">
        <f t="shared" si="121"/>
        <v>-2.9209486914557869</v>
      </c>
      <c r="P164" s="23" t="str">
        <f t="shared" si="112"/>
        <v/>
      </c>
      <c r="Q164" s="23"/>
      <c r="R164" s="6"/>
      <c r="S164" s="6"/>
      <c r="T164" s="6" t="str">
        <f t="shared" si="113"/>
        <v/>
      </c>
      <c r="U164" s="6" t="str">
        <f t="shared" si="114"/>
        <v/>
      </c>
      <c r="V164" s="6"/>
      <c r="W164" s="49"/>
      <c r="X164" s="8"/>
      <c r="Y164" s="53" t="str">
        <f t="shared" si="115"/>
        <v>1.8</v>
      </c>
      <c r="Z164" s="6">
        <f t="shared" si="122"/>
        <v>3.9172802728705163</v>
      </c>
      <c r="AA164" s="54">
        <f t="shared" ca="1" si="107"/>
        <v>15.318319873016046</v>
      </c>
      <c r="AB164" s="55">
        <f t="shared" si="116"/>
        <v>-2.14709726158625</v>
      </c>
      <c r="AC164" s="6">
        <f t="shared" ca="1" si="123"/>
        <v>14.293162928997331</v>
      </c>
      <c r="AD164" s="6">
        <f t="shared" ca="1" si="124"/>
        <v>15.077214632361244</v>
      </c>
      <c r="AE164" s="6" t="str">
        <f t="shared" si="117"/>
        <v/>
      </c>
      <c r="AF164" s="113"/>
      <c r="AG164" s="52"/>
      <c r="AH164" s="6" t="str">
        <f t="shared" si="118"/>
        <v/>
      </c>
      <c r="AI164" s="6" t="str">
        <f t="shared" si="119"/>
        <v/>
      </c>
      <c r="AJ164" s="14" t="str">
        <f t="shared" si="120"/>
        <v/>
      </c>
      <c r="AK164" s="56">
        <f t="shared" ca="1" si="108"/>
        <v>81.456992053667875</v>
      </c>
      <c r="AL164" s="49">
        <f t="shared" ca="1" si="109"/>
        <v>14.45353012815813</v>
      </c>
      <c r="AM164" s="65"/>
      <c r="AN164" s="61"/>
      <c r="AO164" s="61"/>
      <c r="AP164" s="61"/>
      <c r="AQ164" s="62"/>
    </row>
    <row r="165" spans="1:43" x14ac:dyDescent="0.3">
      <c r="A165" t="str">
        <f t="shared" si="106"/>
        <v/>
      </c>
      <c r="B165" s="1" t="s">
        <v>21</v>
      </c>
      <c r="C165" s="1"/>
      <c r="D165">
        <v>2.7610000000000001</v>
      </c>
      <c r="E165">
        <v>0.62</v>
      </c>
      <c r="F165">
        <v>70.489999999999995</v>
      </c>
      <c r="G165" s="47"/>
      <c r="H165" s="47"/>
      <c r="I165" s="47"/>
      <c r="J165" s="47"/>
      <c r="K165" s="47"/>
      <c r="L165" s="23">
        <f t="shared" si="101"/>
        <v>281.57</v>
      </c>
      <c r="M165" s="6">
        <f t="shared" si="110"/>
        <v>-0.92209496948284053</v>
      </c>
      <c r="N165" s="6">
        <f t="shared" si="111"/>
        <v>2.6024722606119055</v>
      </c>
      <c r="O165" s="23">
        <f t="shared" si="121"/>
        <v>-3.7611503417170855</v>
      </c>
      <c r="P165" s="23" t="str">
        <f t="shared" si="112"/>
        <v/>
      </c>
      <c r="Q165" s="23"/>
      <c r="R165" s="6"/>
      <c r="S165" s="6"/>
      <c r="T165" s="6" t="str">
        <f t="shared" si="113"/>
        <v/>
      </c>
      <c r="U165" s="6" t="str">
        <f t="shared" si="114"/>
        <v/>
      </c>
      <c r="V165" s="6"/>
      <c r="W165" s="49"/>
      <c r="X165" s="8"/>
      <c r="Y165" s="53" t="str">
        <f t="shared" si="115"/>
        <v>1.8</v>
      </c>
      <c r="Z165" s="6">
        <f t="shared" si="122"/>
        <v>3.6276292046306207</v>
      </c>
      <c r="AA165" s="54">
        <f t="shared" ca="1" si="107"/>
        <v>14.185654501689887</v>
      </c>
      <c r="AB165" s="55">
        <f t="shared" si="116"/>
        <v>-0.92209496948284053</v>
      </c>
      <c r="AC165" s="6">
        <f t="shared" ca="1" si="123"/>
        <v>13.160497557671173</v>
      </c>
      <c r="AD165" s="6">
        <f t="shared" ca="1" si="124"/>
        <v>18.744685597548276</v>
      </c>
      <c r="AE165" s="6" t="str">
        <f t="shared" si="117"/>
        <v/>
      </c>
      <c r="AF165" s="113"/>
      <c r="AG165" s="52"/>
      <c r="AH165" s="6" t="str">
        <f t="shared" si="118"/>
        <v/>
      </c>
      <c r="AI165" s="6" t="str">
        <f t="shared" si="119"/>
        <v/>
      </c>
      <c r="AJ165" s="14" t="str">
        <f t="shared" si="120"/>
        <v/>
      </c>
      <c r="AK165" s="56">
        <f t="shared" ca="1" si="108"/>
        <v>85.992100612974014</v>
      </c>
      <c r="AL165" s="49">
        <f t="shared" ca="1" si="109"/>
        <v>13.192761465978776</v>
      </c>
      <c r="AM165" s="65"/>
      <c r="AN165" s="61"/>
      <c r="AO165" s="61"/>
      <c r="AP165" s="61"/>
      <c r="AQ165" s="62"/>
    </row>
    <row r="166" spans="1:43" x14ac:dyDescent="0.3">
      <c r="A166" t="str">
        <f t="shared" si="106"/>
        <v/>
      </c>
      <c r="B166" s="1" t="s">
        <v>21</v>
      </c>
      <c r="C166" s="1"/>
      <c r="D166">
        <v>2.895</v>
      </c>
      <c r="E166">
        <v>120.07</v>
      </c>
      <c r="F166">
        <v>81.44</v>
      </c>
      <c r="G166" s="47"/>
      <c r="H166" s="47"/>
      <c r="I166" s="47"/>
      <c r="J166" s="47"/>
      <c r="K166" s="47"/>
      <c r="L166" s="23">
        <f t="shared" si="101"/>
        <v>41.019999999999996</v>
      </c>
      <c r="M166" s="6">
        <f t="shared" si="110"/>
        <v>0.43090634704193681</v>
      </c>
      <c r="N166" s="6">
        <f t="shared" si="111"/>
        <v>2.8627512501226815</v>
      </c>
      <c r="O166" s="23">
        <f t="shared" si="121"/>
        <v>-3.5186014228592839</v>
      </c>
      <c r="P166" s="23" t="str">
        <f t="shared" si="112"/>
        <v/>
      </c>
      <c r="Q166" s="23"/>
      <c r="R166" s="6"/>
      <c r="S166" s="6"/>
      <c r="T166" s="6" t="str">
        <f t="shared" si="113"/>
        <v/>
      </c>
      <c r="U166" s="6" t="str">
        <f t="shared" si="114"/>
        <v/>
      </c>
      <c r="V166" s="6"/>
      <c r="W166" s="49"/>
      <c r="X166" s="8"/>
      <c r="Y166" s="53" t="str">
        <f t="shared" si="115"/>
        <v>1.8</v>
      </c>
      <c r="Z166" s="6">
        <f t="shared" si="122"/>
        <v>3.8879081941413967</v>
      </c>
      <c r="AA166" s="54">
        <f t="shared" ca="1" si="107"/>
        <v>15.203461893508145</v>
      </c>
      <c r="AB166" s="55">
        <f t="shared" si="116"/>
        <v>0.43090634704193681</v>
      </c>
      <c r="AC166" s="6">
        <f t="shared" ca="1" si="123"/>
        <v>14.17830494948943</v>
      </c>
      <c r="AD166" s="6">
        <f t="shared" ca="1" si="124"/>
        <v>17.473106055229003</v>
      </c>
      <c r="AE166" s="6" t="str">
        <f t="shared" si="117"/>
        <v/>
      </c>
      <c r="AF166" s="113"/>
      <c r="AG166" s="52"/>
      <c r="AH166" s="6" t="str">
        <f t="shared" si="118"/>
        <v/>
      </c>
      <c r="AI166" s="6" t="str">
        <f t="shared" si="119"/>
        <v/>
      </c>
      <c r="AJ166" s="14" t="str">
        <f t="shared" si="120"/>
        <v/>
      </c>
      <c r="AK166" s="56">
        <f t="shared" ca="1" si="108"/>
        <v>88.259205327318895</v>
      </c>
      <c r="AL166" s="49">
        <f t="shared" ca="1" si="109"/>
        <v>14.184851480387008</v>
      </c>
      <c r="AM166" s="65"/>
      <c r="AN166" s="61"/>
      <c r="AO166" s="61"/>
      <c r="AP166" s="61"/>
      <c r="AQ166" s="62"/>
    </row>
    <row r="167" spans="1:43" x14ac:dyDescent="0.3">
      <c r="A167" t="str">
        <f t="shared" si="106"/>
        <v/>
      </c>
      <c r="B167" s="1" t="s">
        <v>21</v>
      </c>
      <c r="C167" s="1"/>
      <c r="D167">
        <v>3.407</v>
      </c>
      <c r="E167">
        <v>160.15</v>
      </c>
      <c r="F167">
        <v>60.54</v>
      </c>
      <c r="G167" s="47"/>
      <c r="H167" s="47"/>
      <c r="I167" s="47"/>
      <c r="J167" s="47"/>
      <c r="K167" s="47"/>
      <c r="L167" s="23">
        <f t="shared" si="101"/>
        <v>81.100000000000009</v>
      </c>
      <c r="M167" s="6">
        <f t="shared" si="110"/>
        <v>1.675616489370372</v>
      </c>
      <c r="N167" s="6">
        <f t="shared" si="111"/>
        <v>2.9664723798731227</v>
      </c>
      <c r="O167" s="23">
        <f t="shared" si="121"/>
        <v>-4.3310191375770444</v>
      </c>
      <c r="P167" s="23" t="str">
        <f t="shared" si="112"/>
        <v/>
      </c>
      <c r="Q167" s="23"/>
      <c r="R167" s="6"/>
      <c r="S167" s="6"/>
      <c r="T167" s="6" t="str">
        <f t="shared" si="113"/>
        <v/>
      </c>
      <c r="U167" s="6" t="str">
        <f t="shared" si="114"/>
        <v/>
      </c>
      <c r="V167" s="6"/>
      <c r="W167" s="49"/>
      <c r="X167" s="8"/>
      <c r="Y167" s="53" t="str">
        <f t="shared" si="115"/>
        <v>1.8</v>
      </c>
      <c r="Z167" s="6">
        <f t="shared" si="122"/>
        <v>3.9916293238918383</v>
      </c>
      <c r="AA167" s="54">
        <f t="shared" ca="1" si="107"/>
        <v>15.609057953129275</v>
      </c>
      <c r="AB167" s="55">
        <f t="shared" si="116"/>
        <v>1.675616489370372</v>
      </c>
      <c r="AC167" s="6">
        <f t="shared" ca="1" si="123"/>
        <v>14.58390100911056</v>
      </c>
      <c r="AD167" s="6">
        <f t="shared" ca="1" si="124"/>
        <v>20.571891428917304</v>
      </c>
      <c r="AE167" s="6" t="str">
        <f t="shared" si="117"/>
        <v/>
      </c>
      <c r="AF167" s="113"/>
      <c r="AG167" s="52"/>
      <c r="AH167" s="6" t="str">
        <f t="shared" si="118"/>
        <v/>
      </c>
      <c r="AI167" s="6" t="str">
        <f t="shared" si="119"/>
        <v/>
      </c>
      <c r="AJ167" s="14" t="str">
        <f t="shared" si="120"/>
        <v/>
      </c>
      <c r="AK167" s="56">
        <f t="shared" ca="1" si="108"/>
        <v>83.445744371349221</v>
      </c>
      <c r="AL167" s="49">
        <f t="shared" ca="1" si="109"/>
        <v>14.679845341930069</v>
      </c>
      <c r="AM167" s="65"/>
      <c r="AN167" s="61"/>
      <c r="AO167" s="61"/>
      <c r="AP167" s="61"/>
      <c r="AQ167" s="62"/>
    </row>
    <row r="168" spans="1:43" x14ac:dyDescent="0.3">
      <c r="A168" t="str">
        <f t="shared" si="106"/>
        <v/>
      </c>
      <c r="B168" s="1" t="s">
        <v>21</v>
      </c>
      <c r="C168" s="1"/>
      <c r="D168">
        <v>3.85</v>
      </c>
      <c r="E168">
        <v>167.49</v>
      </c>
      <c r="F168">
        <v>41.26</v>
      </c>
      <c r="G168" s="47"/>
      <c r="H168" s="47"/>
      <c r="I168" s="47"/>
      <c r="J168" s="47"/>
      <c r="K168" s="47"/>
      <c r="L168" s="23">
        <f t="shared" si="101"/>
        <v>88.440000000000012</v>
      </c>
      <c r="M168" s="6">
        <f t="shared" si="110"/>
        <v>2.8941401661270532</v>
      </c>
      <c r="N168" s="6">
        <f t="shared" si="111"/>
        <v>2.5389865495528081</v>
      </c>
      <c r="O168" s="23">
        <f t="shared" si="121"/>
        <v>-4.4376803426492462</v>
      </c>
      <c r="P168" s="23" t="str">
        <f t="shared" si="112"/>
        <v/>
      </c>
      <c r="Q168" s="23"/>
      <c r="R168" s="6"/>
      <c r="S168" s="6"/>
      <c r="T168" s="6" t="str">
        <f t="shared" si="113"/>
        <v/>
      </c>
      <c r="U168" s="6" t="str">
        <f t="shared" si="114"/>
        <v/>
      </c>
      <c r="V168" s="6"/>
      <c r="W168" s="49"/>
      <c r="X168" s="8"/>
      <c r="Y168" s="53" t="str">
        <f t="shared" si="115"/>
        <v>1.8</v>
      </c>
      <c r="Z168" s="6">
        <f t="shared" si="122"/>
        <v>3.5641434935715237</v>
      </c>
      <c r="AA168" s="54">
        <f t="shared" ca="1" si="107"/>
        <v>13.937396945011031</v>
      </c>
      <c r="AB168" s="55">
        <f t="shared" si="116"/>
        <v>2.8941401661270532</v>
      </c>
      <c r="AC168" s="6">
        <f t="shared" ca="1" si="123"/>
        <v>12.912240000992316</v>
      </c>
      <c r="AD168" s="6">
        <f t="shared" ca="1" si="124"/>
        <v>20.384722586079583</v>
      </c>
      <c r="AE168" s="6" t="str">
        <f t="shared" si="117"/>
        <v/>
      </c>
      <c r="AF168" s="113"/>
      <c r="AG168" s="52"/>
      <c r="AH168" s="6" t="str">
        <f t="shared" si="118"/>
        <v/>
      </c>
      <c r="AI168" s="6" t="str">
        <f t="shared" si="119"/>
        <v/>
      </c>
      <c r="AJ168" s="14" t="str">
        <f t="shared" si="120"/>
        <v/>
      </c>
      <c r="AK168" s="56">
        <f t="shared" ca="1" si="108"/>
        <v>77.366564517840388</v>
      </c>
      <c r="AL168" s="49">
        <f t="shared" ca="1" si="109"/>
        <v>13.23261082116511</v>
      </c>
      <c r="AM168" s="65"/>
      <c r="AN168" s="61"/>
      <c r="AO168" s="61"/>
      <c r="AP168" s="61"/>
      <c r="AQ168" s="62"/>
    </row>
    <row r="169" spans="1:43" x14ac:dyDescent="0.3">
      <c r="A169" t="str">
        <f t="shared" si="106"/>
        <v/>
      </c>
      <c r="B169" s="1" t="s">
        <v>21</v>
      </c>
      <c r="C169" s="1"/>
      <c r="D169">
        <v>4.3460000000000001</v>
      </c>
      <c r="E169">
        <v>169.2</v>
      </c>
      <c r="F169">
        <v>25.88</v>
      </c>
      <c r="G169" s="47"/>
      <c r="H169" s="47"/>
      <c r="I169" s="47"/>
      <c r="J169" s="47"/>
      <c r="K169" s="47"/>
      <c r="L169" s="23">
        <f t="shared" si="101"/>
        <v>90.149999999999991</v>
      </c>
      <c r="M169" s="6">
        <f t="shared" si="110"/>
        <v>3.9101405150129303</v>
      </c>
      <c r="N169" s="6">
        <f t="shared" si="111"/>
        <v>1.8969757913200729</v>
      </c>
      <c r="O169" s="23">
        <f t="shared" si="121"/>
        <v>-3.1266971656123328</v>
      </c>
      <c r="P169" s="23" t="str">
        <f t="shared" si="112"/>
        <v/>
      </c>
      <c r="Q169" s="23"/>
      <c r="R169" s="6"/>
      <c r="S169" s="6"/>
      <c r="T169" s="6" t="str">
        <f t="shared" si="113"/>
        <v/>
      </c>
      <c r="U169" s="6" t="str">
        <f t="shared" si="114"/>
        <v/>
      </c>
      <c r="V169" s="6"/>
      <c r="W169" s="49"/>
      <c r="X169" s="8"/>
      <c r="Y169" s="53" t="str">
        <f t="shared" si="115"/>
        <v>1.8</v>
      </c>
      <c r="Z169" s="6">
        <f t="shared" si="122"/>
        <v>2.9221327353387885</v>
      </c>
      <c r="AA169" s="54">
        <f t="shared" ca="1" si="107"/>
        <v>11.426847412817351</v>
      </c>
      <c r="AB169" s="55">
        <f t="shared" si="116"/>
        <v>3.9101405150129303</v>
      </c>
      <c r="AC169" s="6">
        <f t="shared" ca="1" si="123"/>
        <v>10.401690468798636</v>
      </c>
      <c r="AD169" s="6">
        <f t="shared" ca="1" si="124"/>
        <v>13.038159365239412</v>
      </c>
      <c r="AE169" s="6" t="str">
        <f t="shared" si="117"/>
        <v/>
      </c>
      <c r="AF169" s="113"/>
      <c r="AG169" s="52"/>
      <c r="AH169" s="6" t="str">
        <f t="shared" si="118"/>
        <v/>
      </c>
      <c r="AI169" s="6" t="str">
        <f t="shared" si="119"/>
        <v/>
      </c>
      <c r="AJ169" s="14" t="str">
        <f t="shared" si="120"/>
        <v/>
      </c>
      <c r="AK169" s="56">
        <f t="shared" ca="1" si="108"/>
        <v>69.398059293659472</v>
      </c>
      <c r="AL169" s="49">
        <f t="shared" ca="1" si="109"/>
        <v>11.112351841794876</v>
      </c>
      <c r="AM169" s="65"/>
      <c r="AN169" s="61"/>
      <c r="AO169" s="61"/>
      <c r="AP169" s="61"/>
      <c r="AQ169" s="62"/>
    </row>
    <row r="170" spans="1:43" x14ac:dyDescent="0.3">
      <c r="A170" t="str">
        <f t="shared" si="106"/>
        <v/>
      </c>
      <c r="B170" s="1" t="s">
        <v>21</v>
      </c>
      <c r="C170" s="1"/>
      <c r="D170">
        <v>4.359</v>
      </c>
      <c r="E170">
        <v>169.4</v>
      </c>
      <c r="F170">
        <v>16.38</v>
      </c>
      <c r="G170" s="47"/>
      <c r="H170" s="47"/>
      <c r="I170" s="47"/>
      <c r="J170" s="47"/>
      <c r="K170" s="47"/>
      <c r="L170" s="23">
        <f t="shared" si="101"/>
        <v>90.350000000000009</v>
      </c>
      <c r="M170" s="6">
        <f t="shared" si="110"/>
        <v>4.1820789648117733</v>
      </c>
      <c r="N170" s="6">
        <f t="shared" si="111"/>
        <v>1.2292666643486641</v>
      </c>
      <c r="O170" s="23">
        <f t="shared" si="121"/>
        <v>-10.267846790898206</v>
      </c>
      <c r="P170" s="23" t="str">
        <f t="shared" si="112"/>
        <v/>
      </c>
      <c r="Q170" s="23"/>
      <c r="R170" s="6"/>
      <c r="S170" s="6"/>
      <c r="T170" s="6" t="str">
        <f t="shared" si="113"/>
        <v/>
      </c>
      <c r="U170" s="6" t="str">
        <f t="shared" si="114"/>
        <v/>
      </c>
      <c r="V170" s="6"/>
      <c r="W170" s="49"/>
      <c r="X170" s="8"/>
      <c r="Y170" s="53" t="str">
        <f t="shared" si="115"/>
        <v>1.8</v>
      </c>
      <c r="Z170" s="6">
        <f t="shared" si="122"/>
        <v>2.2544236083673797</v>
      </c>
      <c r="AA170" s="54">
        <f t="shared" ca="1" si="107"/>
        <v>8.8158057521231843</v>
      </c>
      <c r="AB170" s="55">
        <f t="shared" si="116"/>
        <v>4.1820789648117733</v>
      </c>
      <c r="AC170" s="6">
        <f t="shared" ca="1" si="123"/>
        <v>7.7906488081044687</v>
      </c>
      <c r="AD170" s="6">
        <f t="shared" ca="1" si="124"/>
        <v>61.324530819733631</v>
      </c>
      <c r="AE170" s="6" t="str">
        <f t="shared" si="117"/>
        <v/>
      </c>
      <c r="AF170" s="113"/>
      <c r="AG170" s="52"/>
      <c r="AH170" s="6" t="str">
        <f t="shared" si="118"/>
        <v/>
      </c>
      <c r="AI170" s="6" t="str">
        <f t="shared" si="119"/>
        <v/>
      </c>
      <c r="AJ170" s="14" t="str">
        <f t="shared" si="120"/>
        <v/>
      </c>
      <c r="AK170" s="56">
        <f t="shared" ca="1" si="108"/>
        <v>61.772761538968844</v>
      </c>
      <c r="AL170" s="49">
        <f t="shared" ca="1" si="109"/>
        <v>8.8421713011647025</v>
      </c>
      <c r="AM170" s="65"/>
      <c r="AN170" s="61"/>
      <c r="AO170" s="61"/>
      <c r="AP170" s="61"/>
      <c r="AQ170" s="62"/>
    </row>
    <row r="171" spans="1:43" x14ac:dyDescent="0.3">
      <c r="A171" t="str">
        <f t="shared" si="106"/>
        <v/>
      </c>
      <c r="B171" s="1" t="s">
        <v>21</v>
      </c>
      <c r="C171" s="1"/>
      <c r="D171">
        <v>11.311</v>
      </c>
      <c r="E171">
        <v>170.42</v>
      </c>
      <c r="F171">
        <v>4.3600000000000003</v>
      </c>
      <c r="G171" s="47"/>
      <c r="H171" s="47"/>
      <c r="I171" s="47"/>
      <c r="J171" s="47"/>
      <c r="K171" s="47"/>
      <c r="L171" s="23">
        <f t="shared" si="101"/>
        <v>91.36999999999999</v>
      </c>
      <c r="M171" s="6">
        <f t="shared" si="110"/>
        <v>11.278266749088351</v>
      </c>
      <c r="N171" s="6">
        <f t="shared" si="111"/>
        <v>0.85989542178573775</v>
      </c>
      <c r="O171" s="23">
        <f t="shared" si="121"/>
        <v>-10.534056073205937</v>
      </c>
      <c r="P171" s="23" t="str">
        <f t="shared" si="112"/>
        <v/>
      </c>
      <c r="Q171" s="23"/>
      <c r="R171" s="6"/>
      <c r="S171" s="6"/>
      <c r="T171" s="6" t="str">
        <f t="shared" si="113"/>
        <v/>
      </c>
      <c r="U171" s="6" t="str">
        <f t="shared" si="114"/>
        <v/>
      </c>
      <c r="V171" s="6"/>
      <c r="W171" s="49"/>
      <c r="X171" s="8"/>
      <c r="Y171" s="53" t="str">
        <f t="shared" si="115"/>
        <v>1.8</v>
      </c>
      <c r="Z171" s="6">
        <f t="shared" si="122"/>
        <v>1.8850523658044531</v>
      </c>
      <c r="AA171" s="54">
        <f t="shared" ca="1" si="107"/>
        <v>7.3713988035935314</v>
      </c>
      <c r="AB171" s="55">
        <f t="shared" si="116"/>
        <v>11.278266749088351</v>
      </c>
      <c r="AC171" s="6">
        <f t="shared" ca="1" si="123"/>
        <v>6.3462418595748158</v>
      </c>
      <c r="AD171" s="6">
        <f t="shared" ca="1" si="124"/>
        <v>44.602389709520381</v>
      </c>
      <c r="AE171" s="6" t="str">
        <f t="shared" si="117"/>
        <v/>
      </c>
      <c r="AF171" s="113"/>
      <c r="AG171" s="52"/>
      <c r="AH171" s="6" t="str">
        <f t="shared" si="118"/>
        <v/>
      </c>
      <c r="AI171" s="6" t="str">
        <f t="shared" si="119"/>
        <v/>
      </c>
      <c r="AJ171" s="14" t="str">
        <f t="shared" si="120"/>
        <v/>
      </c>
      <c r="AK171" s="56">
        <f t="shared" ca="1" si="108"/>
        <v>29.366307812884305</v>
      </c>
      <c r="AL171" s="49">
        <f t="shared" ca="1" si="109"/>
        <v>12.941177944986752</v>
      </c>
      <c r="AM171" s="65"/>
      <c r="AN171" s="61"/>
      <c r="AO171" s="61"/>
      <c r="AP171" s="61"/>
      <c r="AQ171" s="62"/>
    </row>
    <row r="172" spans="1:43" x14ac:dyDescent="0.3">
      <c r="A172" t="str">
        <f t="shared" si="106"/>
        <v/>
      </c>
      <c r="B172" s="1" t="s">
        <v>21</v>
      </c>
      <c r="C172" s="1"/>
      <c r="D172">
        <v>12.420999999999999</v>
      </c>
      <c r="E172">
        <v>170.27</v>
      </c>
      <c r="F172">
        <v>0.06</v>
      </c>
      <c r="G172" s="47"/>
      <c r="H172" s="47"/>
      <c r="I172" s="47"/>
      <c r="J172" s="47"/>
      <c r="K172" s="47"/>
      <c r="L172" s="23">
        <f t="shared" si="101"/>
        <v>91.220000000000013</v>
      </c>
      <c r="M172" s="6">
        <f t="shared" si="110"/>
        <v>12.420993189425275</v>
      </c>
      <c r="N172" s="6">
        <f t="shared" si="111"/>
        <v>1.3007238406073793E-2</v>
      </c>
      <c r="O172" s="23">
        <f t="shared" si="121"/>
        <v>-9.0396058914922257</v>
      </c>
      <c r="P172" s="23" t="str">
        <f t="shared" si="112"/>
        <v/>
      </c>
      <c r="Q172" s="23"/>
      <c r="R172" s="6"/>
      <c r="S172" s="6"/>
      <c r="T172" s="6" t="str">
        <f t="shared" si="113"/>
        <v/>
      </c>
      <c r="U172" s="6" t="str">
        <f t="shared" si="114"/>
        <v/>
      </c>
      <c r="V172" s="6"/>
      <c r="W172" s="49"/>
      <c r="X172" s="8"/>
      <c r="Y172" s="53" t="str">
        <f t="shared" si="115"/>
        <v>1.8</v>
      </c>
      <c r="Z172" s="6">
        <f t="shared" si="122"/>
        <v>1.0381641824247891</v>
      </c>
      <c r="AA172" s="54">
        <f t="shared" ca="1" si="107"/>
        <v>4.0596868029148467</v>
      </c>
      <c r="AB172" s="55">
        <f t="shared" si="116"/>
        <v>12.420993189425275</v>
      </c>
      <c r="AC172" s="6">
        <f t="shared" ca="1" si="123"/>
        <v>3.0345298588961311</v>
      </c>
      <c r="AD172" s="6">
        <f t="shared" ca="1" si="124"/>
        <v>38.986130032391038</v>
      </c>
      <c r="AE172" s="6" t="str">
        <f t="shared" si="117"/>
        <v/>
      </c>
      <c r="AF172" s="113"/>
      <c r="AG172" s="52"/>
      <c r="AH172" s="6" t="str">
        <f t="shared" si="118"/>
        <v/>
      </c>
      <c r="AI172" s="6" t="str">
        <f t="shared" si="119"/>
        <v/>
      </c>
      <c r="AJ172" s="14" t="str">
        <f t="shared" si="120"/>
        <v/>
      </c>
      <c r="AK172" s="56">
        <f t="shared" ca="1" si="108"/>
        <v>13.728812188880584</v>
      </c>
      <c r="AL172" s="49">
        <f t="shared" ca="1" si="109"/>
        <v>12.786299045317266</v>
      </c>
      <c r="AM172" s="65"/>
      <c r="AN172" s="61"/>
      <c r="AO172" s="61"/>
      <c r="AP172" s="61"/>
      <c r="AQ172" s="62"/>
    </row>
    <row r="173" spans="1:43" x14ac:dyDescent="0.3">
      <c r="A173" t="str">
        <f t="shared" si="106"/>
        <v/>
      </c>
      <c r="B173" s="1" t="s">
        <v>21</v>
      </c>
      <c r="C173" s="1"/>
      <c r="D173">
        <v>9.9369999999999994</v>
      </c>
      <c r="E173">
        <v>169.77</v>
      </c>
      <c r="F173">
        <v>-4.1399999999999997</v>
      </c>
      <c r="G173" s="47"/>
      <c r="H173" s="47"/>
      <c r="I173" s="47"/>
      <c r="J173" s="47"/>
      <c r="K173" s="47"/>
      <c r="L173" s="23">
        <f t="shared" si="101"/>
        <v>90.720000000000013</v>
      </c>
      <c r="M173" s="6">
        <f t="shared" si="110"/>
        <v>9.9110706429336002</v>
      </c>
      <c r="N173" s="6">
        <f t="shared" si="111"/>
        <v>-0.71738951119998573</v>
      </c>
      <c r="O173" s="23">
        <f t="shared" si="121"/>
        <v>-3.7719579166663975</v>
      </c>
      <c r="P173" s="23" t="str">
        <f t="shared" si="112"/>
        <v/>
      </c>
      <c r="Q173" s="23"/>
      <c r="R173" s="6"/>
      <c r="S173" s="6"/>
      <c r="T173" s="6" t="str">
        <f t="shared" si="113"/>
        <v/>
      </c>
      <c r="U173" s="6" t="str">
        <f t="shared" si="114"/>
        <v/>
      </c>
      <c r="V173" s="6"/>
      <c r="W173" s="49"/>
      <c r="X173" s="8"/>
      <c r="Y173" s="53" t="str">
        <f t="shared" si="115"/>
        <v>1.8</v>
      </c>
      <c r="Z173" s="6" t="str">
        <f t="shared" si="122"/>
        <v/>
      </c>
      <c r="AA173" s="54" t="str">
        <f t="shared" ca="1" si="107"/>
        <v/>
      </c>
      <c r="AB173" s="55">
        <f t="shared" si="116"/>
        <v>9.9110706429336002</v>
      </c>
      <c r="AC173" s="6">
        <f t="shared" si="123"/>
        <v>-0.71738951119998573</v>
      </c>
      <c r="AD173" s="6">
        <f t="shared" si="124"/>
        <v>3.7719579166663975</v>
      </c>
      <c r="AE173" s="6" t="str">
        <f t="shared" si="117"/>
        <v/>
      </c>
      <c r="AF173" s="113"/>
      <c r="AG173" s="52"/>
      <c r="AH173" s="6" t="str">
        <f t="shared" si="118"/>
        <v/>
      </c>
      <c r="AI173" s="6" t="str">
        <f t="shared" si="119"/>
        <v/>
      </c>
      <c r="AJ173" s="14" t="str">
        <f t="shared" si="120"/>
        <v/>
      </c>
      <c r="AK173" s="56">
        <f t="shared" si="108"/>
        <v>-4.1399999999999997</v>
      </c>
      <c r="AL173" s="49">
        <f t="shared" si="109"/>
        <v>9.9370000000000012</v>
      </c>
      <c r="AM173" s="65"/>
      <c r="AN173" s="61"/>
      <c r="AO173" s="61"/>
      <c r="AP173" s="61"/>
      <c r="AQ173" s="62"/>
    </row>
    <row r="174" spans="1:43" x14ac:dyDescent="0.3">
      <c r="A174" t="str">
        <f t="shared" si="106"/>
        <v/>
      </c>
      <c r="B174" s="1" t="s">
        <v>21</v>
      </c>
      <c r="C174" s="1"/>
      <c r="D174">
        <v>8.2100000000000009</v>
      </c>
      <c r="E174">
        <v>168.94</v>
      </c>
      <c r="F174">
        <v>-6.79</v>
      </c>
      <c r="G174" s="47"/>
      <c r="H174" s="47"/>
      <c r="I174" s="47"/>
      <c r="J174" s="47"/>
      <c r="K174" s="47"/>
      <c r="L174" s="23">
        <f t="shared" si="101"/>
        <v>89.89</v>
      </c>
      <c r="M174" s="6">
        <f t="shared" si="110"/>
        <v>8.1524163602476367</v>
      </c>
      <c r="N174" s="6">
        <f t="shared" si="111"/>
        <v>-0.97067372951300523</v>
      </c>
      <c r="O174" s="23">
        <f t="shared" si="121"/>
        <v>-2.5229457190724061</v>
      </c>
      <c r="P174" s="23" t="str">
        <f t="shared" si="112"/>
        <v/>
      </c>
      <c r="Q174" s="23"/>
      <c r="R174" s="6"/>
      <c r="S174" s="6"/>
      <c r="T174" s="6" t="str">
        <f t="shared" si="113"/>
        <v/>
      </c>
      <c r="U174" s="6" t="str">
        <f t="shared" si="114"/>
        <v/>
      </c>
      <c r="V174" s="6"/>
      <c r="W174" s="49"/>
      <c r="X174" s="8"/>
      <c r="Y174" s="53" t="str">
        <f t="shared" si="115"/>
        <v>1.8</v>
      </c>
      <c r="Z174" s="6" t="str">
        <f t="shared" si="122"/>
        <v/>
      </c>
      <c r="AA174" s="54" t="str">
        <f t="shared" ca="1" si="107"/>
        <v/>
      </c>
      <c r="AB174" s="55">
        <f t="shared" si="116"/>
        <v>8.1524163602476367</v>
      </c>
      <c r="AC174" s="6">
        <f t="shared" si="123"/>
        <v>-0.97067372951300523</v>
      </c>
      <c r="AD174" s="6">
        <f t="shared" si="124"/>
        <v>2.5229457190724061</v>
      </c>
      <c r="AE174" s="6" t="str">
        <f t="shared" si="117"/>
        <v/>
      </c>
      <c r="AF174" s="113"/>
      <c r="AG174" s="52"/>
      <c r="AH174" s="6" t="str">
        <f t="shared" si="118"/>
        <v/>
      </c>
      <c r="AI174" s="6" t="str">
        <f t="shared" si="119"/>
        <v/>
      </c>
      <c r="AJ174" s="14" t="str">
        <f t="shared" si="120"/>
        <v/>
      </c>
      <c r="AK174" s="56">
        <f t="shared" si="108"/>
        <v>-6.79</v>
      </c>
      <c r="AL174" s="49">
        <f t="shared" si="109"/>
        <v>8.2100000000000009</v>
      </c>
      <c r="AM174" s="65"/>
      <c r="AN174" s="61"/>
      <c r="AO174" s="61"/>
      <c r="AP174" s="61"/>
      <c r="AQ174" s="62"/>
    </row>
    <row r="175" spans="1:43" x14ac:dyDescent="0.3">
      <c r="A175" t="str">
        <f t="shared" si="106"/>
        <v/>
      </c>
      <c r="B175" s="1" t="s">
        <v>21</v>
      </c>
      <c r="C175" s="1"/>
      <c r="D175">
        <v>6.0949999999999998</v>
      </c>
      <c r="E175">
        <v>167.75</v>
      </c>
      <c r="F175">
        <v>-9.68</v>
      </c>
      <c r="G175" s="47"/>
      <c r="H175" s="47"/>
      <c r="I175" s="47"/>
      <c r="J175" s="47"/>
      <c r="K175" s="47"/>
      <c r="L175" s="23">
        <f t="shared" si="101"/>
        <v>88.7</v>
      </c>
      <c r="M175" s="6">
        <f t="shared" si="110"/>
        <v>6.0082207487201424</v>
      </c>
      <c r="N175" s="6">
        <f t="shared" si="111"/>
        <v>-1.0248455662434073</v>
      </c>
      <c r="O175" s="23">
        <f t="shared" si="121"/>
        <v>-1.2364033530397336</v>
      </c>
      <c r="P175" s="23" t="str">
        <f t="shared" si="112"/>
        <v/>
      </c>
      <c r="Q175" s="23"/>
      <c r="R175" s="6"/>
      <c r="S175" s="6"/>
      <c r="T175" s="6" t="str">
        <f t="shared" si="113"/>
        <v/>
      </c>
      <c r="U175" s="6" t="str">
        <f t="shared" si="114"/>
        <v/>
      </c>
      <c r="V175" s="6"/>
      <c r="W175" s="49"/>
      <c r="X175" s="8"/>
      <c r="Y175" s="53" t="str">
        <f t="shared" si="115"/>
        <v>1.8</v>
      </c>
      <c r="Z175" s="6" t="str">
        <f t="shared" si="122"/>
        <v/>
      </c>
      <c r="AA175" s="54" t="str">
        <f t="shared" ca="1" si="107"/>
        <v/>
      </c>
      <c r="AB175" s="55">
        <f t="shared" si="116"/>
        <v>6.0082207487201424</v>
      </c>
      <c r="AC175" s="6">
        <f t="shared" si="123"/>
        <v>-1.0248455662434073</v>
      </c>
      <c r="AD175" s="6">
        <f t="shared" si="124"/>
        <v>1.2364033530397336</v>
      </c>
      <c r="AE175" s="6" t="str">
        <f t="shared" si="117"/>
        <v/>
      </c>
      <c r="AF175" s="113"/>
      <c r="AG175" s="52"/>
      <c r="AH175" s="6" t="str">
        <f t="shared" si="118"/>
        <v/>
      </c>
      <c r="AI175" s="6" t="str">
        <f t="shared" si="119"/>
        <v/>
      </c>
      <c r="AJ175" s="14" t="str">
        <f t="shared" si="120"/>
        <v/>
      </c>
      <c r="AK175" s="56">
        <f t="shared" si="108"/>
        <v>-9.68</v>
      </c>
      <c r="AL175" s="49">
        <f t="shared" si="109"/>
        <v>6.0949999999999998</v>
      </c>
      <c r="AM175" s="65"/>
      <c r="AN175" s="61"/>
      <c r="AO175" s="61"/>
      <c r="AP175" s="61"/>
      <c r="AQ175" s="62"/>
    </row>
    <row r="176" spans="1:43" x14ac:dyDescent="0.3">
      <c r="A176" t="str">
        <f t="shared" si="106"/>
        <v/>
      </c>
      <c r="B176" s="1" t="s">
        <v>21</v>
      </c>
      <c r="C176" s="1"/>
      <c r="D176">
        <v>3.6339999999999999</v>
      </c>
      <c r="E176">
        <v>167.18</v>
      </c>
      <c r="F176">
        <v>-12.88</v>
      </c>
      <c r="G176" s="47"/>
      <c r="H176" s="47"/>
      <c r="I176" s="47"/>
      <c r="J176" s="47"/>
      <c r="K176" s="47"/>
      <c r="L176" s="23">
        <f t="shared" si="101"/>
        <v>88.13000000000001</v>
      </c>
      <c r="M176" s="6">
        <f t="shared" si="110"/>
        <v>3.5425651578324429</v>
      </c>
      <c r="N176" s="6">
        <f t="shared" si="111"/>
        <v>-0.81005438244083217</v>
      </c>
      <c r="O176" s="23">
        <f t="shared" si="121"/>
        <v>-1.2457395257393107</v>
      </c>
      <c r="P176" s="23" t="str">
        <f t="shared" si="112"/>
        <v/>
      </c>
      <c r="Q176" s="23"/>
      <c r="R176" s="6"/>
      <c r="S176" s="6"/>
      <c r="T176" s="6" t="str">
        <f t="shared" si="113"/>
        <v/>
      </c>
      <c r="U176" s="6" t="str">
        <f t="shared" si="114"/>
        <v/>
      </c>
      <c r="V176" s="6"/>
      <c r="W176" s="49"/>
      <c r="X176" s="8"/>
      <c r="Y176" s="53" t="str">
        <f t="shared" si="115"/>
        <v>1.8</v>
      </c>
      <c r="Z176" s="6" t="str">
        <f t="shared" si="122"/>
        <v/>
      </c>
      <c r="AA176" s="54" t="str">
        <f t="shared" ca="1" si="107"/>
        <v/>
      </c>
      <c r="AB176" s="55">
        <f t="shared" si="116"/>
        <v>3.5425651578324429</v>
      </c>
      <c r="AC176" s="6">
        <f t="shared" si="123"/>
        <v>-0.81005438244083217</v>
      </c>
      <c r="AD176" s="6">
        <f t="shared" si="124"/>
        <v>1.2457395257393107</v>
      </c>
      <c r="AE176" s="6" t="str">
        <f t="shared" si="117"/>
        <v/>
      </c>
      <c r="AF176" s="113"/>
      <c r="AG176" s="52"/>
      <c r="AH176" s="6" t="str">
        <f t="shared" si="118"/>
        <v/>
      </c>
      <c r="AI176" s="6" t="str">
        <f t="shared" si="119"/>
        <v/>
      </c>
      <c r="AJ176" s="14" t="str">
        <f t="shared" si="120"/>
        <v/>
      </c>
      <c r="AK176" s="56">
        <f t="shared" si="108"/>
        <v>-12.88</v>
      </c>
      <c r="AL176" s="49">
        <f t="shared" si="109"/>
        <v>3.6339999999999999</v>
      </c>
      <c r="AM176" s="65"/>
      <c r="AN176" s="61"/>
      <c r="AO176" s="61"/>
      <c r="AP176" s="61"/>
      <c r="AQ176" s="62"/>
    </row>
    <row r="177" spans="1:43" x14ac:dyDescent="0.3">
      <c r="A177" t="str">
        <f t="shared" si="106"/>
        <v/>
      </c>
      <c r="B177" s="1" t="s">
        <v>21</v>
      </c>
      <c r="C177" s="1"/>
      <c r="D177">
        <v>2.2559999999999998</v>
      </c>
      <c r="E177">
        <v>163.92</v>
      </c>
      <c r="F177">
        <v>-21.62</v>
      </c>
      <c r="G177" s="47"/>
      <c r="H177" s="47"/>
      <c r="I177" s="47"/>
      <c r="J177" s="47"/>
      <c r="K177" s="47"/>
      <c r="L177" s="23">
        <f t="shared" si="101"/>
        <v>84.86999999999999</v>
      </c>
      <c r="M177" s="6">
        <f t="shared" si="110"/>
        <v>2.0972857290323206</v>
      </c>
      <c r="N177" s="6">
        <f t="shared" si="111"/>
        <v>-0.83122113230918715</v>
      </c>
      <c r="O177" s="23">
        <f t="shared" si="121"/>
        <v>-0.95066623430599462</v>
      </c>
      <c r="P177" s="23" t="str">
        <f t="shared" si="112"/>
        <v/>
      </c>
      <c r="Q177" s="23"/>
      <c r="R177" s="6"/>
      <c r="S177" s="6"/>
      <c r="T177" s="6" t="str">
        <f t="shared" si="113"/>
        <v/>
      </c>
      <c r="U177" s="6" t="str">
        <f t="shared" si="114"/>
        <v/>
      </c>
      <c r="V177" s="6"/>
      <c r="W177" s="49"/>
      <c r="X177" s="8"/>
      <c r="Y177" s="53" t="str">
        <f t="shared" si="115"/>
        <v>1.8</v>
      </c>
      <c r="Z177" s="6" t="str">
        <f t="shared" si="122"/>
        <v/>
      </c>
      <c r="AA177" s="54" t="str">
        <f t="shared" ca="1" si="107"/>
        <v/>
      </c>
      <c r="AB177" s="55">
        <f t="shared" si="116"/>
        <v>2.0972857290323206</v>
      </c>
      <c r="AC177" s="6">
        <f t="shared" si="123"/>
        <v>-0.83122113230918715</v>
      </c>
      <c r="AD177" s="6">
        <f t="shared" si="124"/>
        <v>0.95066623430599462</v>
      </c>
      <c r="AE177" s="6" t="str">
        <f t="shared" si="117"/>
        <v/>
      </c>
      <c r="AF177" s="113"/>
      <c r="AG177" s="52"/>
      <c r="AH177" s="6" t="str">
        <f t="shared" si="118"/>
        <v/>
      </c>
      <c r="AI177" s="6" t="str">
        <f t="shared" si="119"/>
        <v/>
      </c>
      <c r="AJ177" s="14" t="str">
        <f t="shared" si="120"/>
        <v/>
      </c>
      <c r="AK177" s="56">
        <f t="shared" si="108"/>
        <v>-21.62</v>
      </c>
      <c r="AL177" s="49">
        <f t="shared" si="109"/>
        <v>2.2559999999999998</v>
      </c>
      <c r="AM177" s="65"/>
      <c r="AN177" s="61"/>
      <c r="AO177" s="61"/>
      <c r="AP177" s="61"/>
      <c r="AQ177" s="62"/>
    </row>
    <row r="178" spans="1:43" x14ac:dyDescent="0.3">
      <c r="A178" t="str">
        <f t="shared" si="106"/>
        <v/>
      </c>
      <c r="B178" s="1" t="s">
        <v>21</v>
      </c>
      <c r="C178" s="1"/>
      <c r="D178">
        <v>1.599</v>
      </c>
      <c r="E178">
        <v>158.53</v>
      </c>
      <c r="F178">
        <v>-36.9</v>
      </c>
      <c r="G178" s="47"/>
      <c r="H178" s="47"/>
      <c r="I178" s="47"/>
      <c r="J178" s="47"/>
      <c r="K178" s="47"/>
      <c r="L178" s="23">
        <f t="shared" si="101"/>
        <v>79.48</v>
      </c>
      <c r="M178" s="6">
        <f t="shared" si="110"/>
        <v>1.2786957689208578</v>
      </c>
      <c r="N178" s="6">
        <f t="shared" si="111"/>
        <v>-0.96007194029608856</v>
      </c>
      <c r="O178" s="23">
        <f t="shared" si="121"/>
        <v>-0.58104404049455582</v>
      </c>
      <c r="P178" s="23" t="str">
        <f t="shared" si="112"/>
        <v/>
      </c>
      <c r="Q178" s="23"/>
      <c r="R178" s="6"/>
      <c r="S178" s="6"/>
      <c r="T178" s="6" t="str">
        <f t="shared" si="113"/>
        <v/>
      </c>
      <c r="U178" s="6" t="str">
        <f t="shared" si="114"/>
        <v/>
      </c>
      <c r="V178" s="6"/>
      <c r="W178" s="49"/>
      <c r="X178" s="8"/>
      <c r="Y178" s="53" t="str">
        <f t="shared" si="115"/>
        <v>1.8</v>
      </c>
      <c r="Z178" s="6" t="str">
        <f t="shared" si="122"/>
        <v/>
      </c>
      <c r="AA178" s="54" t="str">
        <f t="shared" ca="1" si="107"/>
        <v/>
      </c>
      <c r="AB178" s="55">
        <f t="shared" si="116"/>
        <v>1.2786957689208578</v>
      </c>
      <c r="AC178" s="6">
        <f t="shared" si="123"/>
        <v>-0.96007194029608856</v>
      </c>
      <c r="AD178" s="6">
        <f t="shared" si="124"/>
        <v>0.58104404049455582</v>
      </c>
      <c r="AE178" s="6" t="str">
        <f t="shared" si="117"/>
        <v/>
      </c>
      <c r="AF178" s="113"/>
      <c r="AG178" s="52"/>
      <c r="AH178" s="6" t="str">
        <f t="shared" si="118"/>
        <v/>
      </c>
      <c r="AI178" s="6" t="str">
        <f t="shared" si="119"/>
        <v/>
      </c>
      <c r="AJ178" s="14" t="str">
        <f t="shared" si="120"/>
        <v/>
      </c>
      <c r="AK178" s="56">
        <f t="shared" si="108"/>
        <v>-36.9</v>
      </c>
      <c r="AL178" s="49">
        <f t="shared" si="109"/>
        <v>1.599</v>
      </c>
      <c r="AM178" s="65"/>
      <c r="AN178" s="61"/>
      <c r="AO178" s="61"/>
      <c r="AP178" s="61"/>
      <c r="AQ178" s="62"/>
    </row>
    <row r="179" spans="1:43" x14ac:dyDescent="0.3">
      <c r="A179" t="str">
        <f t="shared" si="106"/>
        <v/>
      </c>
      <c r="B179" s="1" t="s">
        <v>21</v>
      </c>
      <c r="C179" s="1"/>
      <c r="D179">
        <v>1.127</v>
      </c>
      <c r="E179">
        <v>150.04</v>
      </c>
      <c r="F179">
        <v>-55.71</v>
      </c>
      <c r="G179" s="47"/>
      <c r="H179" s="47"/>
      <c r="I179" s="47"/>
      <c r="J179" s="47"/>
      <c r="K179" s="47"/>
      <c r="L179" s="23">
        <f t="shared" si="101"/>
        <v>70.989999999999995</v>
      </c>
      <c r="M179" s="6">
        <f t="shared" si="110"/>
        <v>0.63493135509691101</v>
      </c>
      <c r="N179" s="6">
        <f t="shared" si="111"/>
        <v>-0.93112360850469278</v>
      </c>
      <c r="O179" s="23">
        <f t="shared" si="121"/>
        <v>-1.3217293936126995</v>
      </c>
      <c r="P179" s="23" t="str">
        <f t="shared" ref="P179:P210" si="125">IF(A179=1,D179*O179,"")</f>
        <v/>
      </c>
      <c r="Q179" s="23"/>
      <c r="R179" s="6"/>
      <c r="S179" s="6"/>
      <c r="T179" s="6" t="str">
        <f t="shared" si="113"/>
        <v/>
      </c>
      <c r="U179" s="6" t="str">
        <f t="shared" si="114"/>
        <v/>
      </c>
      <c r="V179" s="6"/>
      <c r="W179" s="49"/>
      <c r="X179" s="8"/>
      <c r="Y179" s="53" t="str">
        <f t="shared" ref="Y179:Y210" si="126">IF(A179=1,"",B179)</f>
        <v>1.8</v>
      </c>
      <c r="Z179" s="6" t="str">
        <f t="shared" si="122"/>
        <v/>
      </c>
      <c r="AA179" s="54" t="str">
        <f t="shared" ca="1" si="107"/>
        <v/>
      </c>
      <c r="AB179" s="55">
        <f t="shared" si="116"/>
        <v>0.63493135509691101</v>
      </c>
      <c r="AC179" s="6">
        <f t="shared" si="123"/>
        <v>-0.93112360850469278</v>
      </c>
      <c r="AD179" s="6">
        <f t="shared" si="124"/>
        <v>1.3217293936126995</v>
      </c>
      <c r="AE179" s="6" t="str">
        <f t="shared" ref="AE179:AE210" si="127">IF(Y179="",$D179*AD179,"")</f>
        <v/>
      </c>
      <c r="AF179" s="113"/>
      <c r="AG179" s="52"/>
      <c r="AH179" s="6" t="str">
        <f t="shared" si="118"/>
        <v/>
      </c>
      <c r="AI179" s="6" t="str">
        <f t="shared" si="119"/>
        <v/>
      </c>
      <c r="AJ179" s="14" t="str">
        <f t="shared" si="120"/>
        <v/>
      </c>
      <c r="AK179" s="56">
        <f t="shared" si="108"/>
        <v>-55.71</v>
      </c>
      <c r="AL179" s="49">
        <f t="shared" si="109"/>
        <v>1.127</v>
      </c>
      <c r="AM179" s="65"/>
      <c r="AN179" s="61"/>
      <c r="AO179" s="61"/>
      <c r="AP179" s="61"/>
      <c r="AQ179" s="62"/>
    </row>
    <row r="180" spans="1:43" ht="15" thickBot="1" x14ac:dyDescent="0.35">
      <c r="A180">
        <f t="shared" si="106"/>
        <v>1</v>
      </c>
      <c r="B180" s="1" t="s">
        <v>21</v>
      </c>
      <c r="C180" s="1" t="s">
        <v>22</v>
      </c>
      <c r="D180">
        <v>4.0439999999999996</v>
      </c>
      <c r="E180">
        <v>81.540000000000006</v>
      </c>
      <c r="F180">
        <v>1.77</v>
      </c>
      <c r="G180" s="34"/>
      <c r="H180" s="34"/>
      <c r="I180" s="34"/>
      <c r="J180" s="34"/>
      <c r="K180" s="34"/>
      <c r="L180" s="13"/>
      <c r="M180" s="4" t="str">
        <f t="shared" si="110"/>
        <v/>
      </c>
      <c r="N180" s="4" t="str">
        <f t="shared" si="111"/>
        <v/>
      </c>
      <c r="O180" s="13">
        <f>ABS(SUM(O156:O179))/2</f>
        <v>61.651732089307757</v>
      </c>
      <c r="P180" s="13">
        <f t="shared" si="125"/>
        <v>249.31960456916053</v>
      </c>
      <c r="Q180" s="13">
        <f>SQRT(((MAX(M155:M179)-MIN(M155:M179))^2)+((VLOOKUP(MAX(M155:M179),M155:N179,2,FALSE)-VLOOKUP(MIN(M155:M179),M155:N179,2,FALSE))^2))</f>
        <v>23.441799577103389</v>
      </c>
      <c r="R180" s="13">
        <f>ABS(MIN(N155:N179))+MAX(N155:N179)</f>
        <v>3.9916293238918383</v>
      </c>
      <c r="S180" s="12">
        <f>SQRT(ABS(((M156-M155)^2)-((N156-N155)^2))+ABS(((M157-M156)^2)-((N157-N156)^2))+ABS(((M158-M157)^2)-((N158-N157)^2))+ABS(((M159-M158)^2)-((N159-N158)^2))+ABS(((M160-M159)^2)-((N160-N159)^2))+ABS(((M161-M160)^2)-((N161-N160)^2))+ABS(((M162-M161)^2)-((N162-N161)^2))+ABS(((M163-M162)^2)-((N163-N162)^2))+ABS(((M164-M163)^2)-((N164-N163)^2))+ABS(((M165-M164)^2)-((N165-N164)^2))+ABS(((M166-M165)^2)-((N166-N165)^2))+ABS(((M167-M166)^2)-((N167-N166)^2))+ABS(((M168-M167)^2)-((N168-N167)^2))+ABS(((M169-M168)^2)-((N169-N168)^2))+ABS(((M170-M169)^2)-((N170-N169)^2))+ABS(((M171-M170)^2)-((N171-N170)^2))+ABS(((M172-M171)^2)-((N172-N171)^2))+ABS(((M173-M172)^2)-((N173-N172)^2))+ABS(((M174-M173)^2)-((N174-N173)^2))+ABS(((M175-M174)^2)-((N175-N174)^2))+ABS(((M176-M175)^2)-((N176-N175)^2))+ABS(((M177-M176)^2)-((N177-N176)^2))+ABS(((M178-M177)^2)-((N178-N177)^2))+ABS(((M179-M178)^2)-((N179-N178)^2)))</f>
        <v>11.455486670000905</v>
      </c>
      <c r="T180" s="4">
        <f>IF(A180=1,S180/Q180,"")</f>
        <v>0.48867778398677081</v>
      </c>
      <c r="U180" s="4">
        <f>IF(A180=1,4*PI()*(O180/(S180^2)),"")</f>
        <v>5.9037513503273455</v>
      </c>
      <c r="V180" s="21">
        <f>IF($H$9=FALSE,(($F$3)*($Q180^2))/(2*$F$7*COS(RADIANS($F$8))),IF(G180&lt;&gt;"",(3*($F$3)*(I180^2))/(2*J180*(COS(RADIANS(K180)))),(($F$3)*($Q180^2))/(2*$J180*COS(RADIANS($K180)))))</f>
        <v>3437.2935899414847</v>
      </c>
      <c r="W180" s="51" t="str">
        <f>IF(G180&lt;&gt;"",IF(V180&lt;H180,"STABLE","UNSTABLE"),IF(V180&lt;$F$6,"STABLE","UNSTABLE"))</f>
        <v>UNSTABLE</v>
      </c>
      <c r="X180" s="8"/>
      <c r="Y180" s="57" t="str">
        <f t="shared" si="126"/>
        <v/>
      </c>
      <c r="Z180" s="4" t="e">
        <f>IF(F180&lt;$R$8,"",(SQRT(((N180-MIN(N164:N179))^2))))</f>
        <v>#VALUE!</v>
      </c>
      <c r="AA180" s="16" t="e">
        <f t="shared" ca="1" si="107"/>
        <v>#VALUE!</v>
      </c>
      <c r="AB180" s="15" t="str">
        <f t="shared" ref="AB180" si="128">IF(A180=1,"",M180)</f>
        <v/>
      </c>
      <c r="AC180" s="17"/>
      <c r="AD180" s="4">
        <f ca="1">IF(W180="Stable",O180,ABS(SUM(AD155:AD179)/2))</f>
        <v>254.98366080889605</v>
      </c>
      <c r="AE180" s="4">
        <f ca="1">IF(Y180="",$D180*AD180,"")</f>
        <v>1031.1539243111756</v>
      </c>
      <c r="AF180" s="13">
        <f ca="1">IF(W180="Stable",Q180,SQRT(((MAX(AB155:AB179)-MIN(AB155:AB179))^2)+((VLOOKUP(MAX(AB155:AB179),AB155:AC179,2,FALSE)-VLOOKUP(MIN(AB155:AB179),AB155:AC179,2,FALSE))^2)))</f>
        <v>23.703695623743883</v>
      </c>
      <c r="AG180" s="12">
        <f ca="1">IF(W180="Stable",S180,SQRT(ABS(((AB156-AB155)^2)-((AC156-AC155)^2))+ABS(((AB157-AB156)^2)-((AC157-AC156)^2))+ABS(((AB158-AB157)^2)-((AC158-AC157)^2))+ABS(((AB159-AB158)^2)-((AC159-AC158)^2))+ABS(((AB160-AB159)^2)-((AC160-AC159)^2))+ABS(((AB161-AB160)^2)-((AC161-AC160)^2))+ABS(((AB162-AB161)^2)-((AC162-AC161)^2))+ABS(((AB163-AB162)^2)-((AC163-AC162)^2))+ABS(((AB164-AB163)^2)-((AC164-AC163)^2))+ABS(((AB165-AB164)^2)-((AC165-AC164)^2))+ABS(((AB166-AB165)^2)-((AC166-AC165)^2))+ABS(((AB167-AB166)^2)-((AC167-AC166)^2))+ABS(((AB168-AB167)^2)-((AC168-AC167)^2))+ABS(((AB169-AB168)^2)-((AC169-AC168)^2))+ABS(((AB170-AB169)^2)-((AC170-AC169)^2))+ABS(((AB171-AB170)^2)-((AC171-AC170)^2))+ABS(((AB172-AB171)^2)-((AC172-AC171)^2))+ABS(((AB173-AB172)^2)-((AC173-AC172)^2))+ABS(((AB174-AB173)^2)-((AC174-AC173)^2))+ABS(((AB175-AB174)^2)-((AC175-AC174)^2))+ABS(((AB176-AB175)^2)-((AC176-AC175)^2))+ABS(((AB177-AB176)^2)-((AC177-AC176)^2))+ABS(((AB178-AB177)^2)-((AC178-AC177)^2))+ABS(((AB179-AB178)^2)-((AC179-AC178)^2))))</f>
        <v>14.081171307994664</v>
      </c>
      <c r="AH180" s="4">
        <f ca="1">IF(W180="Stable",T180,IF(A180=1,AG180/AF180,""))</f>
        <v>0.59404961705168113</v>
      </c>
      <c r="AI180" s="4">
        <f ca="1">IF(W180="Stable",U180,IF(A180=1,4*PI()*(AD180/(AG180^2)),""))</f>
        <v>16.160122625881147</v>
      </c>
      <c r="AJ180" s="5">
        <f ca="1">IF(A180=1,(O180/AD180)*100,"")</f>
        <v>24.178699095356627</v>
      </c>
      <c r="AK180" s="56">
        <f t="shared" si="108"/>
        <v>1.77</v>
      </c>
      <c r="AL180" s="49">
        <f t="shared" si="109"/>
        <v>4.0439999999999996</v>
      </c>
      <c r="AM180" s="65"/>
      <c r="AN180" s="61"/>
      <c r="AO180" s="61"/>
      <c r="AP180" s="61"/>
      <c r="AQ180" s="62"/>
    </row>
    <row r="181" spans="1:43" ht="15" thickTop="1" x14ac:dyDescent="0.3">
      <c r="A181" t="str">
        <f t="shared" si="106"/>
        <v/>
      </c>
      <c r="B181" s="1" t="s">
        <v>22</v>
      </c>
      <c r="C181" s="1"/>
      <c r="D181">
        <v>1.238</v>
      </c>
      <c r="E181">
        <v>14.22</v>
      </c>
      <c r="F181">
        <v>-60</v>
      </c>
      <c r="G181" s="47"/>
      <c r="H181" s="47"/>
      <c r="I181" s="47"/>
      <c r="J181" s="47"/>
      <c r="K181" s="47"/>
      <c r="L181" s="23">
        <f t="shared" ref="L181:L207" si="129">IF(AND(B181&lt;&gt;"",C181&lt;&gt;""),"",IF(E181-$E$180&lt;0,(360-($E$180-E181)),E181-$E$180))</f>
        <v>292.68</v>
      </c>
      <c r="M181" s="6">
        <f t="shared" si="110"/>
        <v>-0.61900000000000011</v>
      </c>
      <c r="N181" s="6">
        <f t="shared" si="111"/>
        <v>-1.0721394498851349</v>
      </c>
      <c r="O181" s="23">
        <f t="shared" ref="O181:O207" si="130">IF(A182=1,M181*VLOOKUP(B182,$B$13:$N$1389,13,FALSE)-N181*VLOOKUP(B182,$B$13:$N$1389,12,FALSE),M181*N182-N181*M182)</f>
        <v>-0.74339177377018673</v>
      </c>
      <c r="P181" s="23" t="str">
        <f t="shared" si="125"/>
        <v/>
      </c>
      <c r="Q181" s="23"/>
      <c r="R181" s="6"/>
      <c r="S181" s="6"/>
      <c r="T181" s="6" t="str">
        <f t="shared" si="113"/>
        <v/>
      </c>
      <c r="U181" s="6" t="str">
        <f t="shared" si="114"/>
        <v/>
      </c>
      <c r="V181" s="6"/>
      <c r="W181" s="49"/>
      <c r="X181" s="8"/>
      <c r="Y181" s="53" t="str">
        <f t="shared" si="126"/>
        <v>1.9</v>
      </c>
      <c r="Z181" s="6" t="str">
        <f t="shared" ref="Z181:Z207" si="131">IF(F181&lt;$R$8,"",(SQRT(((N181-MIN($N$181:$N$207))^2))))</f>
        <v/>
      </c>
      <c r="AA181" s="54" t="str">
        <f t="shared" ca="1" si="107"/>
        <v/>
      </c>
      <c r="AB181" s="55">
        <f t="shared" si="116"/>
        <v>-0.61900000000000011</v>
      </c>
      <c r="AC181" s="6">
        <f t="shared" ref="AC181:AC207" si="132">IF($W$208="STABLE",N181,IF(F181&lt;$R$8,N181,(AA181+MIN($N$181:$N$207))))</f>
        <v>-1.0721394498851349</v>
      </c>
      <c r="AD181" s="6">
        <f t="shared" ref="AD181:AD207" si="133">IF(A182=1,ABS(AB181*VLOOKUP(B182,$B$13:$AD$1389,28,FALSE)-AC181*VLOOKUP(B182,$B$13:$AD$1389,27,FALSE)),ABS(AB181*AC182-AC181*AB182))</f>
        <v>0.74339177377018673</v>
      </c>
      <c r="AE181" s="6" t="str">
        <f t="shared" si="127"/>
        <v/>
      </c>
      <c r="AF181" s="113"/>
      <c r="AG181" s="52"/>
      <c r="AH181" s="6" t="str">
        <f t="shared" si="118"/>
        <v/>
      </c>
      <c r="AI181" s="6" t="str">
        <f t="shared" si="119"/>
        <v/>
      </c>
      <c r="AJ181" s="14" t="str">
        <f t="shared" si="120"/>
        <v/>
      </c>
      <c r="AK181" s="56">
        <f t="shared" si="108"/>
        <v>-60</v>
      </c>
      <c r="AL181" s="49">
        <f t="shared" si="109"/>
        <v>1.2379999999999998</v>
      </c>
      <c r="AM181" s="65"/>
      <c r="AN181" s="61"/>
      <c r="AO181" s="61"/>
      <c r="AP181" s="61"/>
      <c r="AQ181" s="62"/>
    </row>
    <row r="182" spans="1:43" x14ac:dyDescent="0.3">
      <c r="A182" t="str">
        <f t="shared" si="106"/>
        <v/>
      </c>
      <c r="B182" s="1" t="s">
        <v>22</v>
      </c>
      <c r="C182" s="1"/>
      <c r="D182">
        <v>1.7769999999999999</v>
      </c>
      <c r="E182">
        <v>13.65</v>
      </c>
      <c r="F182">
        <v>-40.25</v>
      </c>
      <c r="G182" s="47"/>
      <c r="H182" s="47"/>
      <c r="I182" s="47"/>
      <c r="J182" s="47"/>
      <c r="K182" s="47"/>
      <c r="L182" s="23">
        <f t="shared" si="129"/>
        <v>292.11</v>
      </c>
      <c r="M182" s="6">
        <f t="shared" si="110"/>
        <v>-1.3562640988035537</v>
      </c>
      <c r="N182" s="6">
        <f t="shared" si="111"/>
        <v>-1.1481623118255466</v>
      </c>
      <c r="O182" s="23">
        <f t="shared" si="130"/>
        <v>-3.4976682402545283</v>
      </c>
      <c r="P182" s="23" t="str">
        <f t="shared" si="125"/>
        <v/>
      </c>
      <c r="Q182" s="23"/>
      <c r="R182" s="6"/>
      <c r="S182" s="6"/>
      <c r="T182" s="6" t="str">
        <f t="shared" si="113"/>
        <v/>
      </c>
      <c r="U182" s="6" t="str">
        <f t="shared" si="114"/>
        <v/>
      </c>
      <c r="V182" s="6"/>
      <c r="W182" s="49"/>
      <c r="X182" s="8"/>
      <c r="Y182" s="53" t="str">
        <f t="shared" si="126"/>
        <v>1.9</v>
      </c>
      <c r="Z182" s="6" t="str">
        <f t="shared" si="131"/>
        <v/>
      </c>
      <c r="AA182" s="54" t="str">
        <f t="shared" ca="1" si="107"/>
        <v/>
      </c>
      <c r="AB182" s="55">
        <f t="shared" si="116"/>
        <v>-1.3562640988035537</v>
      </c>
      <c r="AC182" s="6">
        <f t="shared" si="132"/>
        <v>-1.1481623118255466</v>
      </c>
      <c r="AD182" s="6">
        <f t="shared" si="133"/>
        <v>3.4976682402545283</v>
      </c>
      <c r="AE182" s="6" t="str">
        <f t="shared" si="127"/>
        <v/>
      </c>
      <c r="AF182" s="113"/>
      <c r="AG182" s="52"/>
      <c r="AH182" s="6" t="str">
        <f t="shared" si="118"/>
        <v/>
      </c>
      <c r="AI182" s="6" t="str">
        <f t="shared" si="119"/>
        <v/>
      </c>
      <c r="AJ182" s="14" t="str">
        <f t="shared" si="120"/>
        <v/>
      </c>
      <c r="AK182" s="56">
        <f t="shared" si="108"/>
        <v>-40.25</v>
      </c>
      <c r="AL182" s="49">
        <f t="shared" si="109"/>
        <v>1.7769999999999999</v>
      </c>
      <c r="AM182" s="65"/>
      <c r="AN182" s="61"/>
      <c r="AO182" s="61"/>
      <c r="AP182" s="61"/>
      <c r="AQ182" s="62"/>
    </row>
    <row r="183" spans="1:43" x14ac:dyDescent="0.3">
      <c r="A183" t="str">
        <f t="shared" si="106"/>
        <v/>
      </c>
      <c r="B183" s="1" t="s">
        <v>22</v>
      </c>
      <c r="C183" s="1"/>
      <c r="D183">
        <v>4.2569999999999997</v>
      </c>
      <c r="E183">
        <v>10.98</v>
      </c>
      <c r="F183">
        <v>-12.71</v>
      </c>
      <c r="G183" s="47"/>
      <c r="H183" s="47"/>
      <c r="I183" s="47"/>
      <c r="J183" s="47"/>
      <c r="K183" s="47"/>
      <c r="L183" s="23">
        <f t="shared" si="129"/>
        <v>289.44</v>
      </c>
      <c r="M183" s="6">
        <f t="shared" si="110"/>
        <v>-4.152687147529158</v>
      </c>
      <c r="N183" s="6">
        <f t="shared" si="111"/>
        <v>-0.93661008682703339</v>
      </c>
      <c r="O183" s="23">
        <f t="shared" si="130"/>
        <v>-1.9558666460985323</v>
      </c>
      <c r="P183" s="23" t="str">
        <f t="shared" si="125"/>
        <v/>
      </c>
      <c r="Q183" s="23"/>
      <c r="R183" s="6"/>
      <c r="S183" s="6"/>
      <c r="T183" s="6" t="str">
        <f t="shared" si="113"/>
        <v/>
      </c>
      <c r="U183" s="6" t="str">
        <f t="shared" si="114"/>
        <v/>
      </c>
      <c r="V183" s="6"/>
      <c r="W183" s="49"/>
      <c r="X183" s="8"/>
      <c r="Y183" s="53" t="str">
        <f t="shared" si="126"/>
        <v>1.9</v>
      </c>
      <c r="Z183" s="6" t="str">
        <f t="shared" si="131"/>
        <v/>
      </c>
      <c r="AA183" s="54" t="str">
        <f t="shared" ca="1" si="107"/>
        <v/>
      </c>
      <c r="AB183" s="55">
        <f t="shared" si="116"/>
        <v>-4.152687147529158</v>
      </c>
      <c r="AC183" s="6">
        <f t="shared" si="132"/>
        <v>-0.93661008682703339</v>
      </c>
      <c r="AD183" s="6">
        <f t="shared" si="133"/>
        <v>1.9558666460985323</v>
      </c>
      <c r="AE183" s="6" t="str">
        <f t="shared" si="127"/>
        <v/>
      </c>
      <c r="AF183" s="113"/>
      <c r="AG183" s="52"/>
      <c r="AH183" s="6" t="str">
        <f t="shared" si="118"/>
        <v/>
      </c>
      <c r="AI183" s="6" t="str">
        <f t="shared" si="119"/>
        <v/>
      </c>
      <c r="AJ183" s="14" t="str">
        <f t="shared" si="120"/>
        <v/>
      </c>
      <c r="AK183" s="56">
        <f t="shared" si="108"/>
        <v>-12.71</v>
      </c>
      <c r="AL183" s="49">
        <f t="shared" si="109"/>
        <v>4.2569999999999997</v>
      </c>
      <c r="AM183" s="65"/>
      <c r="AN183" s="61"/>
      <c r="AO183" s="61"/>
      <c r="AP183" s="61"/>
      <c r="AQ183" s="62"/>
    </row>
    <row r="184" spans="1:43" x14ac:dyDescent="0.3">
      <c r="A184" t="str">
        <f t="shared" si="106"/>
        <v/>
      </c>
      <c r="B184" s="1" t="s">
        <v>22</v>
      </c>
      <c r="C184" s="1"/>
      <c r="D184">
        <v>7.4409999999999998</v>
      </c>
      <c r="E184">
        <v>9.35</v>
      </c>
      <c r="F184">
        <v>-9.17</v>
      </c>
      <c r="G184" s="47"/>
      <c r="H184" s="47"/>
      <c r="I184" s="47"/>
      <c r="J184" s="47"/>
      <c r="K184" s="47"/>
      <c r="L184" s="23">
        <f t="shared" si="129"/>
        <v>287.81</v>
      </c>
      <c r="M184" s="6">
        <f t="shared" si="110"/>
        <v>-7.345902854358247</v>
      </c>
      <c r="N184" s="6">
        <f t="shared" si="111"/>
        <v>-1.1858297746014639</v>
      </c>
      <c r="O184" s="23">
        <f t="shared" si="130"/>
        <v>-7.2266379160036696</v>
      </c>
      <c r="P184" s="23" t="str">
        <f t="shared" si="125"/>
        <v/>
      </c>
      <c r="Q184" s="23"/>
      <c r="R184" s="6"/>
      <c r="S184" s="6"/>
      <c r="T184" s="6" t="str">
        <f t="shared" si="113"/>
        <v/>
      </c>
      <c r="U184" s="6" t="str">
        <f t="shared" si="114"/>
        <v/>
      </c>
      <c r="V184" s="6"/>
      <c r="W184" s="49"/>
      <c r="X184" s="8"/>
      <c r="Y184" s="53" t="str">
        <f t="shared" si="126"/>
        <v>1.9</v>
      </c>
      <c r="Z184" s="6" t="str">
        <f t="shared" si="131"/>
        <v/>
      </c>
      <c r="AA184" s="54" t="str">
        <f t="shared" ca="1" si="107"/>
        <v/>
      </c>
      <c r="AB184" s="55">
        <f t="shared" si="116"/>
        <v>-7.345902854358247</v>
      </c>
      <c r="AC184" s="6">
        <f t="shared" si="132"/>
        <v>-1.1858297746014639</v>
      </c>
      <c r="AD184" s="6">
        <f t="shared" si="133"/>
        <v>7.2266379160036696</v>
      </c>
      <c r="AE184" s="6" t="str">
        <f t="shared" si="127"/>
        <v/>
      </c>
      <c r="AF184" s="113"/>
      <c r="AG184" s="52"/>
      <c r="AH184" s="6" t="str">
        <f t="shared" si="118"/>
        <v/>
      </c>
      <c r="AI184" s="6" t="str">
        <f t="shared" si="119"/>
        <v/>
      </c>
      <c r="AJ184" s="14" t="str">
        <f t="shared" si="120"/>
        <v/>
      </c>
      <c r="AK184" s="56">
        <f t="shared" si="108"/>
        <v>-9.17</v>
      </c>
      <c r="AL184" s="49">
        <f t="shared" si="109"/>
        <v>7.4409999999999998</v>
      </c>
      <c r="AM184" s="65"/>
      <c r="AN184" s="61"/>
      <c r="AO184" s="61"/>
      <c r="AP184" s="61"/>
      <c r="AQ184" s="62"/>
    </row>
    <row r="185" spans="1:43" x14ac:dyDescent="0.3">
      <c r="A185" t="str">
        <f t="shared" si="106"/>
        <v/>
      </c>
      <c r="B185" s="1" t="s">
        <v>22</v>
      </c>
      <c r="C185" s="1"/>
      <c r="D185">
        <v>13.105</v>
      </c>
      <c r="E185">
        <v>7.38</v>
      </c>
      <c r="F185">
        <v>-4.92</v>
      </c>
      <c r="G185" s="47"/>
      <c r="H185" s="47"/>
      <c r="I185" s="47"/>
      <c r="J185" s="47"/>
      <c r="K185" s="47"/>
      <c r="L185" s="23">
        <f t="shared" si="129"/>
        <v>285.83999999999997</v>
      </c>
      <c r="M185" s="6">
        <f t="shared" si="110"/>
        <v>-13.056713570709819</v>
      </c>
      <c r="N185" s="6">
        <f t="shared" si="111"/>
        <v>-1.1239464989233547</v>
      </c>
      <c r="O185" s="23">
        <f t="shared" si="130"/>
        <v>-12.852216002018753</v>
      </c>
      <c r="P185" s="23" t="str">
        <f t="shared" si="125"/>
        <v/>
      </c>
      <c r="Q185" s="23"/>
      <c r="R185" s="6"/>
      <c r="S185" s="6"/>
      <c r="T185" s="6" t="str">
        <f t="shared" si="113"/>
        <v/>
      </c>
      <c r="U185" s="6" t="str">
        <f t="shared" si="114"/>
        <v/>
      </c>
      <c r="V185" s="6"/>
      <c r="W185" s="49"/>
      <c r="X185" s="8"/>
      <c r="Y185" s="53" t="str">
        <f t="shared" si="126"/>
        <v>1.9</v>
      </c>
      <c r="Z185" s="6" t="str">
        <f t="shared" si="131"/>
        <v/>
      </c>
      <c r="AA185" s="54" t="str">
        <f t="shared" ca="1" si="107"/>
        <v/>
      </c>
      <c r="AB185" s="55">
        <f t="shared" si="116"/>
        <v>-13.056713570709819</v>
      </c>
      <c r="AC185" s="6">
        <f t="shared" si="132"/>
        <v>-1.1239464989233547</v>
      </c>
      <c r="AD185" s="6">
        <f t="shared" si="133"/>
        <v>12.852216002018753</v>
      </c>
      <c r="AE185" s="6" t="str">
        <f t="shared" si="127"/>
        <v/>
      </c>
      <c r="AF185" s="113"/>
      <c r="AG185" s="52"/>
      <c r="AH185" s="6" t="str">
        <f t="shared" si="118"/>
        <v/>
      </c>
      <c r="AI185" s="6" t="str">
        <f t="shared" si="119"/>
        <v/>
      </c>
      <c r="AJ185" s="14" t="str">
        <f t="shared" si="120"/>
        <v/>
      </c>
      <c r="AK185" s="56">
        <f t="shared" si="108"/>
        <v>-4.92</v>
      </c>
      <c r="AL185" s="49">
        <f t="shared" si="109"/>
        <v>13.105000000000002</v>
      </c>
      <c r="AM185" s="65"/>
      <c r="AN185" s="61"/>
      <c r="AO185" s="61"/>
      <c r="AP185" s="61"/>
      <c r="AQ185" s="62"/>
    </row>
    <row r="186" spans="1:43" x14ac:dyDescent="0.3">
      <c r="A186" t="str">
        <f t="shared" si="106"/>
        <v/>
      </c>
      <c r="B186" s="1" t="s">
        <v>22</v>
      </c>
      <c r="C186" s="1"/>
      <c r="D186">
        <v>17.193000000000001</v>
      </c>
      <c r="E186">
        <v>7.38</v>
      </c>
      <c r="F186">
        <v>-1.65</v>
      </c>
      <c r="G186" s="47"/>
      <c r="H186" s="47"/>
      <c r="I186" s="47"/>
      <c r="J186" s="47"/>
      <c r="K186" s="47"/>
      <c r="L186" s="23">
        <f t="shared" si="129"/>
        <v>285.83999999999997</v>
      </c>
      <c r="M186" s="6">
        <f t="shared" si="110"/>
        <v>-17.185871235354966</v>
      </c>
      <c r="N186" s="6">
        <f t="shared" si="111"/>
        <v>-0.49505442306755382</v>
      </c>
      <c r="O186" s="23">
        <f t="shared" si="130"/>
        <v>-28.478871355801569</v>
      </c>
      <c r="P186" s="23" t="str">
        <f t="shared" si="125"/>
        <v/>
      </c>
      <c r="Q186" s="23"/>
      <c r="R186" s="6"/>
      <c r="S186" s="6"/>
      <c r="T186" s="6" t="str">
        <f t="shared" si="113"/>
        <v/>
      </c>
      <c r="U186" s="6" t="str">
        <f t="shared" si="114"/>
        <v/>
      </c>
      <c r="V186" s="6"/>
      <c r="W186" s="49"/>
      <c r="X186" s="8"/>
      <c r="Y186" s="53" t="str">
        <f t="shared" si="126"/>
        <v>1.9</v>
      </c>
      <c r="Z186" s="6" t="str">
        <f t="shared" si="131"/>
        <v/>
      </c>
      <c r="AA186" s="54" t="str">
        <f t="shared" ca="1" si="107"/>
        <v/>
      </c>
      <c r="AB186" s="55">
        <f t="shared" si="116"/>
        <v>-17.185871235354966</v>
      </c>
      <c r="AC186" s="6">
        <f t="shared" si="132"/>
        <v>-0.49505442306755382</v>
      </c>
      <c r="AD186" s="6">
        <f t="shared" ca="1" si="133"/>
        <v>151.09604982644555</v>
      </c>
      <c r="AE186" s="6" t="str">
        <f t="shared" si="127"/>
        <v/>
      </c>
      <c r="AF186" s="113"/>
      <c r="AG186" s="52"/>
      <c r="AH186" s="6" t="str">
        <f t="shared" si="118"/>
        <v/>
      </c>
      <c r="AI186" s="6" t="str">
        <f t="shared" si="119"/>
        <v/>
      </c>
      <c r="AJ186" s="14" t="str">
        <f t="shared" si="120"/>
        <v/>
      </c>
      <c r="AK186" s="56">
        <f t="shared" si="108"/>
        <v>-1.65</v>
      </c>
      <c r="AL186" s="49">
        <f t="shared" si="109"/>
        <v>17.192999999999998</v>
      </c>
      <c r="AM186" s="65"/>
      <c r="AN186" s="61"/>
      <c r="AO186" s="61"/>
      <c r="AP186" s="61"/>
      <c r="AQ186" s="62"/>
    </row>
    <row r="187" spans="1:43" x14ac:dyDescent="0.3">
      <c r="A187" t="str">
        <f t="shared" si="106"/>
        <v/>
      </c>
      <c r="B187" s="1" t="s">
        <v>22</v>
      </c>
      <c r="C187" s="1"/>
      <c r="D187">
        <v>13.65</v>
      </c>
      <c r="E187">
        <v>7.41</v>
      </c>
      <c r="F187">
        <v>5.32</v>
      </c>
      <c r="G187" s="47"/>
      <c r="H187" s="47"/>
      <c r="I187" s="47"/>
      <c r="J187" s="47"/>
      <c r="K187" s="47"/>
      <c r="L187" s="23">
        <f t="shared" si="129"/>
        <v>285.87</v>
      </c>
      <c r="M187" s="6">
        <f t="shared" si="110"/>
        <v>-13.591201179527259</v>
      </c>
      <c r="N187" s="6">
        <f t="shared" si="111"/>
        <v>1.265602819851827</v>
      </c>
      <c r="O187" s="23">
        <f t="shared" si="130"/>
        <v>-9.3976970432988303</v>
      </c>
      <c r="P187" s="23" t="str">
        <f t="shared" si="125"/>
        <v/>
      </c>
      <c r="Q187" s="23"/>
      <c r="R187" s="6"/>
      <c r="S187" s="6"/>
      <c r="T187" s="6" t="str">
        <f t="shared" si="113"/>
        <v/>
      </c>
      <c r="U187" s="6" t="str">
        <f t="shared" si="114"/>
        <v/>
      </c>
      <c r="V187" s="6"/>
      <c r="W187" s="49"/>
      <c r="X187" s="8"/>
      <c r="Y187" s="53" t="str">
        <f t="shared" si="126"/>
        <v>1.9</v>
      </c>
      <c r="Z187" s="6">
        <f t="shared" si="131"/>
        <v>2.4514325944532906</v>
      </c>
      <c r="AA187" s="54">
        <f t="shared" ca="1" si="107"/>
        <v>9.5861991006979412</v>
      </c>
      <c r="AB187" s="55">
        <f t="shared" si="116"/>
        <v>-13.591201179527259</v>
      </c>
      <c r="AC187" s="6">
        <f t="shared" ca="1" si="132"/>
        <v>8.4003693260964774</v>
      </c>
      <c r="AD187" s="6">
        <f t="shared" ca="1" si="133"/>
        <v>41.822958225666568</v>
      </c>
      <c r="AE187" s="6" t="str">
        <f t="shared" si="127"/>
        <v/>
      </c>
      <c r="AF187" s="113"/>
      <c r="AG187" s="52"/>
      <c r="AH187" s="6" t="str">
        <f t="shared" si="118"/>
        <v/>
      </c>
      <c r="AI187" s="6" t="str">
        <f t="shared" si="119"/>
        <v/>
      </c>
      <c r="AJ187" s="14" t="str">
        <f t="shared" si="120"/>
        <v/>
      </c>
      <c r="AK187" s="56">
        <f t="shared" ca="1" si="108"/>
        <v>31.719137040478103</v>
      </c>
      <c r="AL187" s="49">
        <f t="shared" ca="1" si="109"/>
        <v>15.977701784587348</v>
      </c>
      <c r="AM187" s="65"/>
      <c r="AN187" s="61"/>
      <c r="AO187" s="61"/>
      <c r="AP187" s="61"/>
      <c r="AQ187" s="62"/>
    </row>
    <row r="188" spans="1:43" x14ac:dyDescent="0.3">
      <c r="A188" t="str">
        <f t="shared" si="106"/>
        <v/>
      </c>
      <c r="B188" s="1" t="s">
        <v>22</v>
      </c>
      <c r="C188" s="1"/>
      <c r="D188">
        <v>12.257</v>
      </c>
      <c r="E188">
        <v>7.69</v>
      </c>
      <c r="F188">
        <v>8.5399999999999991</v>
      </c>
      <c r="G188" s="47"/>
      <c r="H188" s="47"/>
      <c r="I188" s="47"/>
      <c r="J188" s="47"/>
      <c r="K188" s="47"/>
      <c r="L188" s="23">
        <f t="shared" si="129"/>
        <v>286.14999999999998</v>
      </c>
      <c r="M188" s="6">
        <f t="shared" si="110"/>
        <v>-12.121099678013469</v>
      </c>
      <c r="N188" s="6">
        <f t="shared" si="111"/>
        <v>1.8201625190245483</v>
      </c>
      <c r="O188" s="23">
        <f t="shared" si="130"/>
        <v>-7.2559874392840911</v>
      </c>
      <c r="P188" s="23" t="str">
        <f t="shared" si="125"/>
        <v/>
      </c>
      <c r="Q188" s="23"/>
      <c r="R188" s="6"/>
      <c r="S188" s="6"/>
      <c r="T188" s="6" t="str">
        <f t="shared" si="113"/>
        <v/>
      </c>
      <c r="U188" s="6" t="str">
        <f t="shared" si="114"/>
        <v/>
      </c>
      <c r="V188" s="6"/>
      <c r="W188" s="49"/>
      <c r="X188" s="8"/>
      <c r="Y188" s="53" t="str">
        <f t="shared" si="126"/>
        <v>1.9</v>
      </c>
      <c r="Z188" s="6">
        <f t="shared" si="131"/>
        <v>3.0059922936260124</v>
      </c>
      <c r="AA188" s="54">
        <f t="shared" ca="1" si="107"/>
        <v>11.754775834776344</v>
      </c>
      <c r="AB188" s="55">
        <f t="shared" si="116"/>
        <v>-12.121099678013469</v>
      </c>
      <c r="AC188" s="6">
        <f t="shared" ca="1" si="132"/>
        <v>10.568946060174881</v>
      </c>
      <c r="AD188" s="6">
        <f t="shared" ca="1" si="133"/>
        <v>34.485130642068839</v>
      </c>
      <c r="AE188" s="6" t="str">
        <f t="shared" si="127"/>
        <v/>
      </c>
      <c r="AF188" s="113"/>
      <c r="AG188" s="52"/>
      <c r="AH188" s="6" t="str">
        <f t="shared" si="118"/>
        <v/>
      </c>
      <c r="AI188" s="6" t="str">
        <f t="shared" si="119"/>
        <v/>
      </c>
      <c r="AJ188" s="14" t="str">
        <f t="shared" si="120"/>
        <v/>
      </c>
      <c r="AK188" s="56">
        <f t="shared" ca="1" si="108"/>
        <v>41.086675097462049</v>
      </c>
      <c r="AL188" s="49">
        <f t="shared" ca="1" si="109"/>
        <v>16.081780940779673</v>
      </c>
      <c r="AM188" s="65"/>
      <c r="AN188" s="61"/>
      <c r="AO188" s="61"/>
      <c r="AP188" s="61"/>
      <c r="AQ188" s="62"/>
    </row>
    <row r="189" spans="1:43" x14ac:dyDescent="0.3">
      <c r="A189" t="str">
        <f t="shared" si="106"/>
        <v/>
      </c>
      <c r="B189" s="1" t="s">
        <v>22</v>
      </c>
      <c r="C189" s="1"/>
      <c r="D189">
        <v>10.571999999999999</v>
      </c>
      <c r="E189">
        <v>7.36</v>
      </c>
      <c r="F189">
        <v>11.75</v>
      </c>
      <c r="G189" s="47"/>
      <c r="H189" s="47"/>
      <c r="I189" s="47"/>
      <c r="J189" s="47"/>
      <c r="K189" s="47"/>
      <c r="L189" s="23">
        <f t="shared" si="129"/>
        <v>285.82</v>
      </c>
      <c r="M189" s="6">
        <f t="shared" si="110"/>
        <v>-10.35046873510702</v>
      </c>
      <c r="N189" s="6">
        <f t="shared" si="111"/>
        <v>2.1529005930539564</v>
      </c>
      <c r="O189" s="23">
        <f t="shared" si="130"/>
        <v>-18.435650906333187</v>
      </c>
      <c r="P189" s="23" t="str">
        <f t="shared" si="125"/>
        <v/>
      </c>
      <c r="Q189" s="23"/>
      <c r="R189" s="6"/>
      <c r="S189" s="6"/>
      <c r="T189" s="6" t="str">
        <f t="shared" si="113"/>
        <v/>
      </c>
      <c r="U189" s="6" t="str">
        <f t="shared" si="114"/>
        <v/>
      </c>
      <c r="V189" s="6"/>
      <c r="W189" s="49"/>
      <c r="X189" s="8"/>
      <c r="Y189" s="53" t="str">
        <f t="shared" si="126"/>
        <v>1.9</v>
      </c>
      <c r="Z189" s="6">
        <f t="shared" si="131"/>
        <v>3.3387303676554203</v>
      </c>
      <c r="AA189" s="54">
        <f t="shared" ca="1" si="107"/>
        <v>13.055930691428657</v>
      </c>
      <c r="AB189" s="55">
        <f t="shared" si="116"/>
        <v>-10.35046873510702</v>
      </c>
      <c r="AC189" s="6">
        <f t="shared" ca="1" si="132"/>
        <v>11.870100916827193</v>
      </c>
      <c r="AD189" s="6">
        <f t="shared" ca="1" si="133"/>
        <v>87.618644417728603</v>
      </c>
      <c r="AE189" s="6" t="str">
        <f t="shared" si="127"/>
        <v/>
      </c>
      <c r="AF189" s="113"/>
      <c r="AG189" s="52"/>
      <c r="AH189" s="6" t="str">
        <f t="shared" si="118"/>
        <v/>
      </c>
      <c r="AI189" s="6" t="str">
        <f t="shared" si="119"/>
        <v/>
      </c>
      <c r="AJ189" s="14" t="str">
        <f t="shared" si="120"/>
        <v/>
      </c>
      <c r="AK189" s="56">
        <f t="shared" ca="1" si="108"/>
        <v>48.912282712240227</v>
      </c>
      <c r="AL189" s="49">
        <f t="shared" ca="1" si="109"/>
        <v>15.749015804553936</v>
      </c>
      <c r="AM189" s="65"/>
      <c r="AN189" s="61"/>
      <c r="AO189" s="61"/>
      <c r="AP189" s="61"/>
      <c r="AQ189" s="62"/>
    </row>
    <row r="190" spans="1:43" x14ac:dyDescent="0.3">
      <c r="A190" t="str">
        <f t="shared" si="106"/>
        <v/>
      </c>
      <c r="B190" s="1" t="s">
        <v>22</v>
      </c>
      <c r="C190" s="1"/>
      <c r="D190">
        <v>6.5750000000000002</v>
      </c>
      <c r="E190">
        <v>10.25</v>
      </c>
      <c r="F190">
        <v>27.13</v>
      </c>
      <c r="G190" s="47"/>
      <c r="H190" s="47"/>
      <c r="I190" s="47"/>
      <c r="J190" s="47"/>
      <c r="K190" s="47"/>
      <c r="L190" s="23">
        <f t="shared" si="129"/>
        <v>288.70999999999998</v>
      </c>
      <c r="M190" s="6">
        <f t="shared" si="110"/>
        <v>-5.8515801009343447</v>
      </c>
      <c r="N190" s="6">
        <f t="shared" si="111"/>
        <v>2.9982720560931768</v>
      </c>
      <c r="O190" s="23">
        <f t="shared" si="130"/>
        <v>-7.1744347961700168</v>
      </c>
      <c r="P190" s="23" t="str">
        <f t="shared" si="125"/>
        <v/>
      </c>
      <c r="Q190" s="23"/>
      <c r="R190" s="6"/>
      <c r="S190" s="6"/>
      <c r="T190" s="6" t="str">
        <f t="shared" si="113"/>
        <v/>
      </c>
      <c r="U190" s="6" t="str">
        <f t="shared" si="114"/>
        <v/>
      </c>
      <c r="V190" s="6"/>
      <c r="W190" s="49"/>
      <c r="X190" s="8"/>
      <c r="Y190" s="53" t="str">
        <f t="shared" si="126"/>
        <v>1.9</v>
      </c>
      <c r="Z190" s="6">
        <f t="shared" si="131"/>
        <v>4.1841018306946403</v>
      </c>
      <c r="AA190" s="54">
        <f t="shared" ca="1" si="107"/>
        <v>16.361711636447694</v>
      </c>
      <c r="AB190" s="55">
        <f t="shared" si="116"/>
        <v>-5.8515801009343447</v>
      </c>
      <c r="AC190" s="6">
        <f t="shared" ca="1" si="132"/>
        <v>15.17588186184623</v>
      </c>
      <c r="AD190" s="6">
        <f t="shared" ca="1" si="133"/>
        <v>36.302257607730013</v>
      </c>
      <c r="AE190" s="6" t="str">
        <f t="shared" si="127"/>
        <v/>
      </c>
      <c r="AF190" s="113"/>
      <c r="AG190" s="52"/>
      <c r="AH190" s="6" t="str">
        <f t="shared" si="118"/>
        <v/>
      </c>
      <c r="AI190" s="6" t="str">
        <f t="shared" si="119"/>
        <v/>
      </c>
      <c r="AJ190" s="14" t="str">
        <f t="shared" si="120"/>
        <v/>
      </c>
      <c r="AK190" s="56">
        <f t="shared" ca="1" si="108"/>
        <v>68.91414941639637</v>
      </c>
      <c r="AL190" s="49">
        <f t="shared" ca="1" si="109"/>
        <v>16.264943281867424</v>
      </c>
      <c r="AM190" s="65"/>
      <c r="AN190" s="61"/>
      <c r="AO190" s="61"/>
      <c r="AP190" s="61"/>
      <c r="AQ190" s="62"/>
    </row>
    <row r="191" spans="1:43" x14ac:dyDescent="0.3">
      <c r="A191" t="str">
        <f t="shared" si="106"/>
        <v/>
      </c>
      <c r="B191" s="1" t="s">
        <v>22</v>
      </c>
      <c r="C191" s="1"/>
      <c r="D191">
        <v>4.5810000000000004</v>
      </c>
      <c r="E191">
        <v>14.2</v>
      </c>
      <c r="F191">
        <v>40.909999999999997</v>
      </c>
      <c r="G191" s="47"/>
      <c r="H191" s="47"/>
      <c r="I191" s="47"/>
      <c r="J191" s="47"/>
      <c r="K191" s="47"/>
      <c r="L191" s="23">
        <f t="shared" si="129"/>
        <v>292.65999999999997</v>
      </c>
      <c r="M191" s="6">
        <f t="shared" si="110"/>
        <v>-3.4620412011089567</v>
      </c>
      <c r="N191" s="6">
        <f t="shared" si="111"/>
        <v>2.9999719535062419</v>
      </c>
      <c r="O191" s="23">
        <f t="shared" si="130"/>
        <v>-5.1940280059459445</v>
      </c>
      <c r="P191" s="23" t="str">
        <f t="shared" si="125"/>
        <v/>
      </c>
      <c r="Q191" s="23"/>
      <c r="R191" s="6"/>
      <c r="S191" s="6"/>
      <c r="T191" s="6" t="str">
        <f t="shared" si="113"/>
        <v/>
      </c>
      <c r="U191" s="6" t="str">
        <f t="shared" si="114"/>
        <v/>
      </c>
      <c r="V191" s="6"/>
      <c r="W191" s="49"/>
      <c r="X191" s="8"/>
      <c r="Y191" s="53" t="str">
        <f t="shared" si="126"/>
        <v>1.9</v>
      </c>
      <c r="Z191" s="6">
        <f t="shared" si="131"/>
        <v>4.1858017281077053</v>
      </c>
      <c r="AA191" s="54">
        <f t="shared" ca="1" si="107"/>
        <v>16.368358996480875</v>
      </c>
      <c r="AB191" s="55">
        <f t="shared" si="116"/>
        <v>-3.4620412011089567</v>
      </c>
      <c r="AC191" s="6">
        <f t="shared" ca="1" si="132"/>
        <v>15.182529221879411</v>
      </c>
      <c r="AD191" s="6">
        <f t="shared" ca="1" si="133"/>
        <v>25.693326911403197</v>
      </c>
      <c r="AE191" s="6" t="str">
        <f t="shared" si="127"/>
        <v/>
      </c>
      <c r="AF191" s="113"/>
      <c r="AG191" s="52"/>
      <c r="AH191" s="6" t="str">
        <f t="shared" si="118"/>
        <v/>
      </c>
      <c r="AI191" s="6" t="str">
        <f t="shared" si="119"/>
        <v/>
      </c>
      <c r="AJ191" s="14" t="str">
        <f t="shared" si="120"/>
        <v/>
      </c>
      <c r="AK191" s="56">
        <f t="shared" ca="1" si="108"/>
        <v>77.154594209440916</v>
      </c>
      <c r="AL191" s="49">
        <f t="shared" ca="1" si="109"/>
        <v>15.572248484127082</v>
      </c>
      <c r="AM191" s="65"/>
      <c r="AN191" s="61"/>
      <c r="AO191" s="61"/>
      <c r="AP191" s="61"/>
      <c r="AQ191" s="62"/>
    </row>
    <row r="192" spans="1:43" x14ac:dyDescent="0.3">
      <c r="A192" t="str">
        <f t="shared" si="106"/>
        <v/>
      </c>
      <c r="B192" s="1" t="s">
        <v>22</v>
      </c>
      <c r="C192" s="1"/>
      <c r="D192">
        <v>3.6789999999999998</v>
      </c>
      <c r="E192">
        <v>24.94</v>
      </c>
      <c r="F192">
        <v>58.86</v>
      </c>
      <c r="G192" s="47"/>
      <c r="H192" s="47"/>
      <c r="I192" s="47"/>
      <c r="J192" s="47"/>
      <c r="K192" s="47"/>
      <c r="L192" s="23">
        <f t="shared" si="129"/>
        <v>303.39999999999998</v>
      </c>
      <c r="M192" s="6">
        <f t="shared" si="110"/>
        <v>-1.9025249127182804</v>
      </c>
      <c r="N192" s="6">
        <f t="shared" si="111"/>
        <v>3.1488791587620981</v>
      </c>
      <c r="O192" s="23">
        <f t="shared" si="130"/>
        <v>-5.538697716229227</v>
      </c>
      <c r="P192" s="23" t="str">
        <f t="shared" si="125"/>
        <v/>
      </c>
      <c r="Q192" s="23"/>
      <c r="R192" s="6"/>
      <c r="S192" s="6"/>
      <c r="T192" s="6" t="str">
        <f t="shared" si="113"/>
        <v/>
      </c>
      <c r="U192" s="6" t="str">
        <f t="shared" si="114"/>
        <v/>
      </c>
      <c r="V192" s="6"/>
      <c r="W192" s="49"/>
      <c r="X192" s="8"/>
      <c r="Y192" s="53" t="str">
        <f t="shared" si="126"/>
        <v>1.9</v>
      </c>
      <c r="Z192" s="6">
        <f t="shared" si="131"/>
        <v>4.3347089333635616</v>
      </c>
      <c r="AA192" s="54">
        <f t="shared" ca="1" si="107"/>
        <v>16.950652843899299</v>
      </c>
      <c r="AB192" s="55">
        <f t="shared" si="116"/>
        <v>-1.9025249127182804</v>
      </c>
      <c r="AC192" s="6">
        <f t="shared" ca="1" si="132"/>
        <v>15.764823069297835</v>
      </c>
      <c r="AD192" s="6">
        <f t="shared" ca="1" si="133"/>
        <v>24.113778048765017</v>
      </c>
      <c r="AE192" s="6" t="str">
        <f t="shared" si="127"/>
        <v/>
      </c>
      <c r="AF192" s="113"/>
      <c r="AG192" s="52"/>
      <c r="AH192" s="6" t="str">
        <f t="shared" si="118"/>
        <v/>
      </c>
      <c r="AI192" s="6" t="str">
        <f t="shared" si="119"/>
        <v/>
      </c>
      <c r="AJ192" s="14" t="str">
        <f t="shared" si="120"/>
        <v/>
      </c>
      <c r="AK192" s="56">
        <f t="shared" ca="1" si="108"/>
        <v>83.118728258438296</v>
      </c>
      <c r="AL192" s="49">
        <f t="shared" ca="1" si="109"/>
        <v>15.8792080233801</v>
      </c>
      <c r="AM192" s="65"/>
      <c r="AN192" s="61"/>
      <c r="AO192" s="61"/>
      <c r="AP192" s="61"/>
      <c r="AQ192" s="62"/>
    </row>
    <row r="193" spans="1:43" x14ac:dyDescent="0.3">
      <c r="A193" t="str">
        <f t="shared" si="106"/>
        <v/>
      </c>
      <c r="B193" s="1" t="s">
        <v>22</v>
      </c>
      <c r="C193" s="1"/>
      <c r="D193">
        <v>5.0259999999999998</v>
      </c>
      <c r="E193">
        <v>73.12</v>
      </c>
      <c r="F193">
        <v>76.290000000000006</v>
      </c>
      <c r="G193" s="47"/>
      <c r="H193" s="47"/>
      <c r="I193" s="47"/>
      <c r="J193" s="47"/>
      <c r="K193" s="47"/>
      <c r="L193" s="23">
        <f t="shared" si="129"/>
        <v>351.58</v>
      </c>
      <c r="M193" s="6">
        <f t="shared" si="110"/>
        <v>-1.1912007492909249</v>
      </c>
      <c r="N193" s="6">
        <f t="shared" si="111"/>
        <v>4.8827980477272179</v>
      </c>
      <c r="O193" s="23">
        <f t="shared" si="130"/>
        <v>-14.160732168741287</v>
      </c>
      <c r="P193" s="23" t="str">
        <f t="shared" si="125"/>
        <v/>
      </c>
      <c r="Q193" s="23"/>
      <c r="R193" s="6"/>
      <c r="S193" s="6"/>
      <c r="T193" s="6" t="str">
        <f t="shared" si="113"/>
        <v/>
      </c>
      <c r="U193" s="6" t="str">
        <f t="shared" si="114"/>
        <v/>
      </c>
      <c r="V193" s="6"/>
      <c r="W193" s="49"/>
      <c r="X193" s="8"/>
      <c r="Y193" s="53" t="str">
        <f t="shared" si="126"/>
        <v>1.9</v>
      </c>
      <c r="Z193" s="6">
        <f t="shared" si="131"/>
        <v>6.0686278223286818</v>
      </c>
      <c r="AA193" s="54">
        <f t="shared" ca="1" si="107"/>
        <v>23.731052081344991</v>
      </c>
      <c r="AB193" s="55">
        <f t="shared" si="116"/>
        <v>-1.1912007492909249</v>
      </c>
      <c r="AC193" s="6">
        <f t="shared" ca="1" si="132"/>
        <v>22.545222306743526</v>
      </c>
      <c r="AD193" s="6">
        <f t="shared" ca="1" si="133"/>
        <v>65.590890030548962</v>
      </c>
      <c r="AE193" s="6" t="str">
        <f t="shared" si="127"/>
        <v/>
      </c>
      <c r="AF193" s="113"/>
      <c r="AG193" s="52"/>
      <c r="AH193" s="6" t="str">
        <f t="shared" si="118"/>
        <v/>
      </c>
      <c r="AI193" s="6" t="str">
        <f t="shared" si="119"/>
        <v/>
      </c>
      <c r="AJ193" s="14" t="str">
        <f t="shared" si="120"/>
        <v/>
      </c>
      <c r="AK193" s="56">
        <f t="shared" ca="1" si="108"/>
        <v>86.975529006430264</v>
      </c>
      <c r="AL193" s="49">
        <f t="shared" ca="1" si="109"/>
        <v>22.576669552562379</v>
      </c>
      <c r="AM193" s="65"/>
      <c r="AN193" s="61"/>
      <c r="AO193" s="61"/>
      <c r="AP193" s="61"/>
      <c r="AQ193" s="62"/>
    </row>
    <row r="194" spans="1:43" x14ac:dyDescent="0.3">
      <c r="A194" t="str">
        <f t="shared" si="106"/>
        <v/>
      </c>
      <c r="B194" s="1" t="s">
        <v>22</v>
      </c>
      <c r="C194" s="1"/>
      <c r="D194">
        <v>4.9630000000000001</v>
      </c>
      <c r="E194">
        <v>140.55000000000001</v>
      </c>
      <c r="F194">
        <v>69.12</v>
      </c>
      <c r="G194" s="47"/>
      <c r="H194" s="47"/>
      <c r="I194" s="47"/>
      <c r="J194" s="47"/>
      <c r="K194" s="47"/>
      <c r="L194" s="23">
        <f t="shared" si="129"/>
        <v>59.010000000000005</v>
      </c>
      <c r="M194" s="6">
        <f t="shared" si="110"/>
        <v>1.7688721540538634</v>
      </c>
      <c r="N194" s="6">
        <f t="shared" si="111"/>
        <v>4.6370745414121659</v>
      </c>
      <c r="O194" s="23">
        <f t="shared" si="130"/>
        <v>-3.4703505818613278</v>
      </c>
      <c r="P194" s="23" t="str">
        <f t="shared" si="125"/>
        <v/>
      </c>
      <c r="Q194" s="23"/>
      <c r="R194" s="6"/>
      <c r="S194" s="6"/>
      <c r="T194" s="6" t="str">
        <f t="shared" si="113"/>
        <v/>
      </c>
      <c r="U194" s="6" t="str">
        <f t="shared" si="114"/>
        <v/>
      </c>
      <c r="V194" s="6"/>
      <c r="W194" s="49"/>
      <c r="X194" s="8"/>
      <c r="Y194" s="53" t="str">
        <f t="shared" si="126"/>
        <v>1.9</v>
      </c>
      <c r="Z194" s="6">
        <f t="shared" si="131"/>
        <v>5.8229043160136298</v>
      </c>
      <c r="AA194" s="54">
        <f t="shared" ca="1" si="107"/>
        <v>22.770163146202549</v>
      </c>
      <c r="AB194" s="55">
        <f t="shared" si="116"/>
        <v>1.7688721540538634</v>
      </c>
      <c r="AC194" s="6">
        <f t="shared" ca="1" si="132"/>
        <v>21.584333371601083</v>
      </c>
      <c r="AD194" s="6">
        <f t="shared" ca="1" si="133"/>
        <v>15.88752498056337</v>
      </c>
      <c r="AE194" s="6" t="str">
        <f t="shared" si="127"/>
        <v/>
      </c>
      <c r="AF194" s="113"/>
      <c r="AG194" s="52"/>
      <c r="AH194" s="6" t="str">
        <f t="shared" si="118"/>
        <v/>
      </c>
      <c r="AI194" s="6" t="str">
        <f t="shared" si="119"/>
        <v/>
      </c>
      <c r="AJ194" s="14" t="str">
        <f t="shared" si="120"/>
        <v/>
      </c>
      <c r="AK194" s="56">
        <f t="shared" ca="1" si="108"/>
        <v>85.314984803669347</v>
      </c>
      <c r="AL194" s="49">
        <f t="shared" ca="1" si="109"/>
        <v>21.656693094602399</v>
      </c>
      <c r="AM194" s="65"/>
      <c r="AN194" s="61"/>
      <c r="AO194" s="61"/>
      <c r="AP194" s="61"/>
      <c r="AQ194" s="62"/>
    </row>
    <row r="195" spans="1:43" x14ac:dyDescent="0.3">
      <c r="A195" t="str">
        <f t="shared" si="106"/>
        <v/>
      </c>
      <c r="B195" s="1" t="s">
        <v>22</v>
      </c>
      <c r="C195" s="1"/>
      <c r="D195">
        <v>5.0620000000000003</v>
      </c>
      <c r="E195">
        <v>151.1</v>
      </c>
      <c r="F195">
        <v>61.18</v>
      </c>
      <c r="G195" s="47"/>
      <c r="H195" s="47"/>
      <c r="I195" s="47"/>
      <c r="J195" s="47"/>
      <c r="K195" s="47"/>
      <c r="L195" s="23">
        <f>IF(AND(B195&lt;&gt;"",C195&lt;&gt;""),"",IF(E195-$E$180&lt;0,(360-($E$180-E195)),E195-$E$180))</f>
        <v>69.559999999999988</v>
      </c>
      <c r="M195" s="6">
        <f t="shared" si="110"/>
        <v>2.4401853584852322</v>
      </c>
      <c r="N195" s="6">
        <f t="shared" si="111"/>
        <v>4.4350128992184796</v>
      </c>
      <c r="O195" s="23">
        <f t="shared" si="130"/>
        <v>-10.091925514735424</v>
      </c>
      <c r="P195" s="23" t="str">
        <f t="shared" si="125"/>
        <v/>
      </c>
      <c r="Q195" s="23"/>
      <c r="R195" s="6"/>
      <c r="S195" s="6"/>
      <c r="T195" s="6" t="str">
        <f t="shared" si="113"/>
        <v/>
      </c>
      <c r="U195" s="6" t="str">
        <f t="shared" si="114"/>
        <v/>
      </c>
      <c r="V195" s="6"/>
      <c r="W195" s="49"/>
      <c r="X195" s="8"/>
      <c r="Y195" s="53" t="str">
        <f t="shared" si="126"/>
        <v>1.9</v>
      </c>
      <c r="Z195" s="6">
        <f t="shared" si="131"/>
        <v>5.6208426738199435</v>
      </c>
      <c r="AA195" s="54">
        <f t="shared" ca="1" si="107"/>
        <v>21.980011649863059</v>
      </c>
      <c r="AB195" s="55">
        <f t="shared" si="116"/>
        <v>2.4401853584852322</v>
      </c>
      <c r="AC195" s="6">
        <f t="shared" ca="1" si="132"/>
        <v>20.794181875261593</v>
      </c>
      <c r="AD195" s="6">
        <f t="shared" ca="1" si="133"/>
        <v>47.785842977233585</v>
      </c>
      <c r="AE195" s="6" t="str">
        <f t="shared" si="127"/>
        <v/>
      </c>
      <c r="AF195" s="113"/>
      <c r="AG195" s="52"/>
      <c r="AH195" s="6" t="str">
        <f t="shared" si="118"/>
        <v/>
      </c>
      <c r="AI195" s="6" t="str">
        <f t="shared" si="119"/>
        <v/>
      </c>
      <c r="AJ195" s="14" t="str">
        <f t="shared" si="120"/>
        <v/>
      </c>
      <c r="AK195" s="56">
        <f t="shared" ca="1" si="108"/>
        <v>83.306983931069823</v>
      </c>
      <c r="AL195" s="49">
        <f t="shared" ca="1" si="109"/>
        <v>20.936869499646395</v>
      </c>
      <c r="AM195" s="65"/>
      <c r="AN195" s="61"/>
      <c r="AO195" s="61"/>
      <c r="AP195" s="61"/>
      <c r="AQ195" s="62"/>
    </row>
    <row r="196" spans="1:43" x14ac:dyDescent="0.3">
      <c r="A196" t="str">
        <f t="shared" si="106"/>
        <v/>
      </c>
      <c r="B196" s="1" t="s">
        <v>22</v>
      </c>
      <c r="C196" s="1"/>
      <c r="D196">
        <v>6.742</v>
      </c>
      <c r="E196">
        <v>159.06</v>
      </c>
      <c r="F196">
        <v>43.98</v>
      </c>
      <c r="G196" s="47"/>
      <c r="H196" s="47"/>
      <c r="I196" s="47"/>
      <c r="J196" s="47"/>
      <c r="K196" s="47"/>
      <c r="L196" s="23">
        <f t="shared" si="129"/>
        <v>77.52</v>
      </c>
      <c r="M196" s="6">
        <f t="shared" si="110"/>
        <v>4.8514234487568739</v>
      </c>
      <c r="N196" s="6">
        <f t="shared" si="111"/>
        <v>4.6816935526422441</v>
      </c>
      <c r="O196" s="23">
        <f t="shared" si="130"/>
        <v>-17.820165239647029</v>
      </c>
      <c r="P196" s="23" t="str">
        <f t="shared" si="125"/>
        <v/>
      </c>
      <c r="Q196" s="23"/>
      <c r="R196" s="6"/>
      <c r="S196" s="6"/>
      <c r="T196" s="6" t="str">
        <f t="shared" si="113"/>
        <v/>
      </c>
      <c r="U196" s="6" t="str">
        <f t="shared" si="114"/>
        <v/>
      </c>
      <c r="V196" s="6"/>
      <c r="W196" s="49"/>
      <c r="X196" s="8"/>
      <c r="Y196" s="53" t="str">
        <f t="shared" si="126"/>
        <v>1.9</v>
      </c>
      <c r="Z196" s="6">
        <f t="shared" si="131"/>
        <v>5.867523327243708</v>
      </c>
      <c r="AA196" s="54">
        <f t="shared" ca="1" si="107"/>
        <v>22.9446434587739</v>
      </c>
      <c r="AB196" s="55">
        <f t="shared" si="116"/>
        <v>4.8514234487568739</v>
      </c>
      <c r="AC196" s="6">
        <f t="shared" ca="1" si="132"/>
        <v>21.758813684172438</v>
      </c>
      <c r="AD196" s="6">
        <f t="shared" ca="1" si="133"/>
        <v>84.712766706233651</v>
      </c>
      <c r="AE196" s="6" t="str">
        <f t="shared" si="127"/>
        <v/>
      </c>
      <c r="AF196" s="113"/>
      <c r="AG196" s="52"/>
      <c r="AH196" s="6" t="str">
        <f t="shared" si="118"/>
        <v/>
      </c>
      <c r="AI196" s="6" t="str">
        <f t="shared" si="119"/>
        <v/>
      </c>
      <c r="AJ196" s="14" t="str">
        <f t="shared" si="120"/>
        <v/>
      </c>
      <c r="AK196" s="56">
        <f t="shared" ca="1" si="108"/>
        <v>77.430719744939026</v>
      </c>
      <c r="AL196" s="49">
        <f t="shared" ca="1" si="109"/>
        <v>22.293099435064605</v>
      </c>
      <c r="AM196" s="65"/>
      <c r="AN196" s="61"/>
      <c r="AO196" s="61"/>
      <c r="AP196" s="61"/>
      <c r="AQ196" s="62"/>
    </row>
    <row r="197" spans="1:43" x14ac:dyDescent="0.3">
      <c r="A197" t="str">
        <f t="shared" si="106"/>
        <v/>
      </c>
      <c r="B197" s="1" t="s">
        <v>22</v>
      </c>
      <c r="C197" s="1"/>
      <c r="D197">
        <v>10.577999999999999</v>
      </c>
      <c r="E197">
        <v>161.25</v>
      </c>
      <c r="F197">
        <v>29.51</v>
      </c>
      <c r="G197" s="47"/>
      <c r="H197" s="47"/>
      <c r="I197" s="47"/>
      <c r="J197" s="47"/>
      <c r="K197" s="47"/>
      <c r="L197" s="23">
        <f t="shared" si="129"/>
        <v>79.709999999999994</v>
      </c>
      <c r="M197" s="6">
        <f t="shared" si="110"/>
        <v>9.2057132944842817</v>
      </c>
      <c r="N197" s="6">
        <f t="shared" si="111"/>
        <v>5.2104631981960443</v>
      </c>
      <c r="O197" s="23">
        <f t="shared" si="130"/>
        <v>-4.4508232394068656</v>
      </c>
      <c r="P197" s="23" t="str">
        <f t="shared" si="125"/>
        <v/>
      </c>
      <c r="Q197" s="23"/>
      <c r="R197" s="6"/>
      <c r="S197" s="6"/>
      <c r="T197" s="6" t="str">
        <f t="shared" si="113"/>
        <v/>
      </c>
      <c r="U197" s="6" t="str">
        <f t="shared" si="114"/>
        <v/>
      </c>
      <c r="V197" s="6"/>
      <c r="W197" s="49"/>
      <c r="X197" s="8"/>
      <c r="Y197" s="53" t="str">
        <f t="shared" si="126"/>
        <v>1.9</v>
      </c>
      <c r="Z197" s="6">
        <f t="shared" si="131"/>
        <v>6.3962929727975082</v>
      </c>
      <c r="AA197" s="54">
        <f t="shared" ca="1" si="107"/>
        <v>25.012369535417118</v>
      </c>
      <c r="AB197" s="55">
        <f t="shared" si="116"/>
        <v>9.2057132944842817</v>
      </c>
      <c r="AC197" s="6">
        <f t="shared" ca="1" si="132"/>
        <v>23.826539760815656</v>
      </c>
      <c r="AD197" s="6">
        <f t="shared" ca="1" si="133"/>
        <v>18.230139447600749</v>
      </c>
      <c r="AE197" s="6" t="str">
        <f t="shared" si="127"/>
        <v/>
      </c>
      <c r="AF197" s="113"/>
      <c r="AG197" s="52"/>
      <c r="AH197" s="6" t="str">
        <f t="shared" si="118"/>
        <v/>
      </c>
      <c r="AI197" s="6" t="str">
        <f t="shared" si="119"/>
        <v/>
      </c>
      <c r="AJ197" s="14" t="str">
        <f t="shared" si="120"/>
        <v/>
      </c>
      <c r="AK197" s="56">
        <f t="shared" ca="1" si="108"/>
        <v>68.875270914090038</v>
      </c>
      <c r="AL197" s="49">
        <f t="shared" ca="1" si="109"/>
        <v>25.543084274103904</v>
      </c>
      <c r="AM197" s="65"/>
      <c r="AN197" s="61"/>
      <c r="AO197" s="61"/>
      <c r="AP197" s="61"/>
      <c r="AQ197" s="62"/>
    </row>
    <row r="198" spans="1:43" x14ac:dyDescent="0.3">
      <c r="A198" t="str">
        <f t="shared" si="106"/>
        <v/>
      </c>
      <c r="B198" s="1" t="s">
        <v>22</v>
      </c>
      <c r="C198" s="1"/>
      <c r="D198">
        <v>10.622999999999999</v>
      </c>
      <c r="E198">
        <v>161.46</v>
      </c>
      <c r="F198">
        <v>27.24</v>
      </c>
      <c r="G198" s="47"/>
      <c r="H198" s="47"/>
      <c r="I198" s="47"/>
      <c r="J198" s="47"/>
      <c r="K198" s="47"/>
      <c r="L198" s="23">
        <f t="shared" si="129"/>
        <v>79.92</v>
      </c>
      <c r="M198" s="6">
        <f t="shared" si="110"/>
        <v>9.4448778773636217</v>
      </c>
      <c r="N198" s="6">
        <f t="shared" si="111"/>
        <v>4.8623462321894806</v>
      </c>
      <c r="O198" s="23">
        <f t="shared" si="130"/>
        <v>-14.475870586703607</v>
      </c>
      <c r="P198" s="23" t="str">
        <f t="shared" si="125"/>
        <v/>
      </c>
      <c r="Q198" s="23"/>
      <c r="R198" s="6"/>
      <c r="S198" s="6"/>
      <c r="T198" s="6" t="str">
        <f t="shared" si="113"/>
        <v/>
      </c>
      <c r="U198" s="6" t="str">
        <f t="shared" si="114"/>
        <v/>
      </c>
      <c r="V198" s="6"/>
      <c r="W198" s="49"/>
      <c r="X198" s="8"/>
      <c r="Y198" s="53" t="str">
        <f t="shared" si="126"/>
        <v>1.9</v>
      </c>
      <c r="Z198" s="6">
        <f t="shared" si="131"/>
        <v>6.0481760067909445</v>
      </c>
      <c r="AA198" s="54">
        <f t="shared" ca="1" si="107"/>
        <v>23.651076325063091</v>
      </c>
      <c r="AB198" s="55">
        <f t="shared" si="116"/>
        <v>9.4448778773636217</v>
      </c>
      <c r="AC198" s="6">
        <f t="shared" ca="1" si="132"/>
        <v>22.465246550461629</v>
      </c>
      <c r="AD198" s="6">
        <f t="shared" ca="1" si="133"/>
        <v>57.627055174913977</v>
      </c>
      <c r="AE198" s="6" t="str">
        <f t="shared" si="127"/>
        <v/>
      </c>
      <c r="AF198" s="113"/>
      <c r="AG198" s="52"/>
      <c r="AH198" s="6" t="str">
        <f t="shared" si="118"/>
        <v/>
      </c>
      <c r="AI198" s="6" t="str">
        <f t="shared" si="119"/>
        <v/>
      </c>
      <c r="AJ198" s="14" t="str">
        <f t="shared" si="120"/>
        <v/>
      </c>
      <c r="AK198" s="56">
        <f t="shared" ca="1" si="108"/>
        <v>67.197057158302187</v>
      </c>
      <c r="AL198" s="49">
        <f t="shared" ca="1" si="109"/>
        <v>24.369920407981247</v>
      </c>
      <c r="AM198" s="65"/>
      <c r="AN198" s="61"/>
      <c r="AO198" s="61"/>
      <c r="AP198" s="61"/>
      <c r="AQ198" s="62"/>
    </row>
    <row r="199" spans="1:43" x14ac:dyDescent="0.3">
      <c r="A199" t="str">
        <f t="shared" si="106"/>
        <v/>
      </c>
      <c r="B199" s="1" t="s">
        <v>22</v>
      </c>
      <c r="C199" s="1"/>
      <c r="D199">
        <v>10.343999999999999</v>
      </c>
      <c r="E199">
        <v>162.57</v>
      </c>
      <c r="F199">
        <v>19.670000000000002</v>
      </c>
      <c r="G199" s="47"/>
      <c r="H199" s="47"/>
      <c r="I199" s="47"/>
      <c r="J199" s="47"/>
      <c r="K199" s="47"/>
      <c r="L199" s="23">
        <f t="shared" si="129"/>
        <v>81.029999999999987</v>
      </c>
      <c r="M199" s="6">
        <f t="shared" si="110"/>
        <v>9.7403957240723322</v>
      </c>
      <c r="N199" s="6">
        <f t="shared" si="111"/>
        <v>3.4818137713659252</v>
      </c>
      <c r="O199" s="23">
        <f t="shared" si="130"/>
        <v>-12.0577576425876</v>
      </c>
      <c r="P199" s="23" t="str">
        <f t="shared" si="125"/>
        <v/>
      </c>
      <c r="Q199" s="23"/>
      <c r="R199" s="6"/>
      <c r="S199" s="6"/>
      <c r="T199" s="6" t="str">
        <f t="shared" si="113"/>
        <v/>
      </c>
      <c r="U199" s="6" t="str">
        <f t="shared" si="114"/>
        <v/>
      </c>
      <c r="V199" s="6"/>
      <c r="W199" s="49"/>
      <c r="X199" s="8"/>
      <c r="Y199" s="53" t="str">
        <f t="shared" si="126"/>
        <v>1.9</v>
      </c>
      <c r="Z199" s="6">
        <f t="shared" si="131"/>
        <v>4.6676435459673886</v>
      </c>
      <c r="AA199" s="54">
        <f t="shared" ca="1" si="107"/>
        <v>18.252576254379935</v>
      </c>
      <c r="AB199" s="55">
        <f t="shared" si="116"/>
        <v>9.7403957240723322</v>
      </c>
      <c r="AC199" s="6">
        <f t="shared" ca="1" si="132"/>
        <v>17.066746479778473</v>
      </c>
      <c r="AD199" s="6">
        <f t="shared" ca="1" si="133"/>
        <v>54.159939637415135</v>
      </c>
      <c r="AE199" s="6" t="str">
        <f t="shared" si="127"/>
        <v/>
      </c>
      <c r="AF199" s="113"/>
      <c r="AG199" s="52"/>
      <c r="AH199" s="6" t="str">
        <f t="shared" si="118"/>
        <v/>
      </c>
      <c r="AI199" s="6" t="str">
        <f t="shared" si="119"/>
        <v/>
      </c>
      <c r="AJ199" s="14" t="str">
        <f t="shared" si="120"/>
        <v/>
      </c>
      <c r="AK199" s="56">
        <f t="shared" ca="1" si="108"/>
        <v>60.285575363097031</v>
      </c>
      <c r="AL199" s="49">
        <f t="shared" ca="1" si="109"/>
        <v>19.650677959463831</v>
      </c>
      <c r="AM199" s="65"/>
      <c r="AN199" s="61"/>
      <c r="AO199" s="61"/>
      <c r="AP199" s="61"/>
      <c r="AQ199" s="62"/>
    </row>
    <row r="200" spans="1:43" x14ac:dyDescent="0.3">
      <c r="A200" t="str">
        <f t="shared" si="106"/>
        <v/>
      </c>
      <c r="B200" s="1" t="s">
        <v>22</v>
      </c>
      <c r="C200" s="1"/>
      <c r="D200">
        <v>12.14</v>
      </c>
      <c r="E200">
        <v>163.53</v>
      </c>
      <c r="F200">
        <v>14.16</v>
      </c>
      <c r="G200" s="47"/>
      <c r="H200" s="47"/>
      <c r="I200" s="47"/>
      <c r="J200" s="47"/>
      <c r="K200" s="47"/>
      <c r="L200" s="23">
        <f t="shared" si="129"/>
        <v>81.99</v>
      </c>
      <c r="M200" s="6">
        <f t="shared" si="110"/>
        <v>11.771142737819085</v>
      </c>
      <c r="N200" s="6">
        <f t="shared" si="111"/>
        <v>2.9698145810620948</v>
      </c>
      <c r="O200" s="23">
        <f t="shared" si="130"/>
        <v>-15.697227480137407</v>
      </c>
      <c r="P200" s="23" t="str">
        <f t="shared" si="125"/>
        <v/>
      </c>
      <c r="Q200" s="23"/>
      <c r="R200" s="6"/>
      <c r="S200" s="6"/>
      <c r="T200" s="6" t="str">
        <f t="shared" si="113"/>
        <v/>
      </c>
      <c r="U200" s="6" t="str">
        <f t="shared" si="114"/>
        <v/>
      </c>
      <c r="V200" s="6"/>
      <c r="W200" s="49"/>
      <c r="X200" s="8"/>
      <c r="Y200" s="53" t="str">
        <f t="shared" si="126"/>
        <v>1.9</v>
      </c>
      <c r="Z200" s="6">
        <f t="shared" si="131"/>
        <v>4.1556443556635587</v>
      </c>
      <c r="AA200" s="54">
        <f t="shared" ca="1" si="107"/>
        <v>16.250430166923167</v>
      </c>
      <c r="AB200" s="55">
        <f t="shared" si="116"/>
        <v>11.771142737819085</v>
      </c>
      <c r="AC200" s="6">
        <f t="shared" ca="1" si="132"/>
        <v>15.064600392321703</v>
      </c>
      <c r="AD200" s="6">
        <f t="shared" ca="1" si="133"/>
        <v>63.017783721367934</v>
      </c>
      <c r="AE200" s="6" t="str">
        <f t="shared" si="127"/>
        <v/>
      </c>
      <c r="AF200" s="113"/>
      <c r="AG200" s="52"/>
      <c r="AH200" s="6" t="str">
        <f t="shared" si="118"/>
        <v/>
      </c>
      <c r="AI200" s="6" t="str">
        <f t="shared" si="119"/>
        <v/>
      </c>
      <c r="AJ200" s="14" t="str">
        <f t="shared" si="120"/>
        <v/>
      </c>
      <c r="AK200" s="56">
        <f t="shared" ca="1" si="108"/>
        <v>51.996724475869513</v>
      </c>
      <c r="AL200" s="49">
        <f t="shared" ca="1" si="109"/>
        <v>19.118106243413603</v>
      </c>
      <c r="AM200" s="65"/>
      <c r="AN200" s="61"/>
      <c r="AO200" s="61"/>
      <c r="AP200" s="61"/>
      <c r="AQ200" s="62"/>
    </row>
    <row r="201" spans="1:43" x14ac:dyDescent="0.3">
      <c r="A201" t="str">
        <f t="shared" si="106"/>
        <v/>
      </c>
      <c r="B201" s="1" t="s">
        <v>22</v>
      </c>
      <c r="C201" s="1"/>
      <c r="D201">
        <v>12.37</v>
      </c>
      <c r="E201">
        <v>164.18</v>
      </c>
      <c r="F201">
        <v>8.16</v>
      </c>
      <c r="G201" s="47"/>
      <c r="H201" s="47"/>
      <c r="I201" s="47"/>
      <c r="J201" s="47"/>
      <c r="K201" s="47"/>
      <c r="L201" s="23">
        <f t="shared" si="129"/>
        <v>82.64</v>
      </c>
      <c r="M201" s="6">
        <f t="shared" si="110"/>
        <v>12.244760720214396</v>
      </c>
      <c r="N201" s="6">
        <f t="shared" si="111"/>
        <v>1.7557718828750599</v>
      </c>
      <c r="O201" s="23">
        <f t="shared" si="130"/>
        <v>-18.079958356976974</v>
      </c>
      <c r="P201" s="23" t="str">
        <f t="shared" si="125"/>
        <v/>
      </c>
      <c r="Q201" s="23"/>
      <c r="R201" s="6"/>
      <c r="S201" s="6"/>
      <c r="T201" s="6" t="str">
        <f t="shared" si="113"/>
        <v/>
      </c>
      <c r="U201" s="6" t="str">
        <f t="shared" si="114"/>
        <v/>
      </c>
      <c r="V201" s="6"/>
      <c r="W201" s="49"/>
      <c r="X201" s="8"/>
      <c r="Y201" s="53" t="str">
        <f t="shared" si="126"/>
        <v>1.9</v>
      </c>
      <c r="Z201" s="6">
        <f t="shared" si="131"/>
        <v>2.9416016574765238</v>
      </c>
      <c r="AA201" s="54">
        <f t="shared" ca="1" si="107"/>
        <v>11.502979615803717</v>
      </c>
      <c r="AB201" s="55">
        <f t="shared" si="116"/>
        <v>12.244760720214396</v>
      </c>
      <c r="AC201" s="6">
        <f t="shared" ca="1" si="132"/>
        <v>10.317149841202253</v>
      </c>
      <c r="AD201" s="6">
        <f t="shared" ca="1" si="133"/>
        <v>66.830480300602872</v>
      </c>
      <c r="AE201" s="6" t="str">
        <f t="shared" si="127"/>
        <v/>
      </c>
      <c r="AF201" s="113"/>
      <c r="AG201" s="52"/>
      <c r="AH201" s="6" t="str">
        <f t="shared" si="118"/>
        <v/>
      </c>
      <c r="AI201" s="6" t="str">
        <f t="shared" si="119"/>
        <v/>
      </c>
      <c r="AJ201" s="14" t="str">
        <f t="shared" si="120"/>
        <v/>
      </c>
      <c r="AK201" s="56">
        <f t="shared" ca="1" si="108"/>
        <v>40.116707264945298</v>
      </c>
      <c r="AL201" s="49">
        <f t="shared" ca="1" si="109"/>
        <v>16.011800209255831</v>
      </c>
      <c r="AM201" s="65"/>
      <c r="AN201" s="61"/>
      <c r="AO201" s="61"/>
      <c r="AP201" s="61"/>
      <c r="AQ201" s="62"/>
    </row>
    <row r="202" spans="1:43" x14ac:dyDescent="0.3">
      <c r="A202" t="str">
        <f t="shared" si="106"/>
        <v/>
      </c>
      <c r="B202" s="1" t="s">
        <v>22</v>
      </c>
      <c r="C202" s="1"/>
      <c r="D202">
        <v>11.124000000000001</v>
      </c>
      <c r="E202">
        <v>165.45</v>
      </c>
      <c r="F202">
        <v>0.61</v>
      </c>
      <c r="G202" s="47"/>
      <c r="H202" s="47"/>
      <c r="I202" s="47"/>
      <c r="J202" s="47"/>
      <c r="K202" s="47"/>
      <c r="L202" s="23">
        <f t="shared" si="129"/>
        <v>83.909999999999982</v>
      </c>
      <c r="M202" s="6">
        <f t="shared" si="110"/>
        <v>11.123369563589671</v>
      </c>
      <c r="N202" s="6">
        <f t="shared" si="111"/>
        <v>0.11842952253105425</v>
      </c>
      <c r="O202" s="23">
        <f t="shared" si="130"/>
        <v>-10.012599604738952</v>
      </c>
      <c r="P202" s="23" t="str">
        <f t="shared" si="125"/>
        <v/>
      </c>
      <c r="Q202" s="23"/>
      <c r="R202" s="6"/>
      <c r="S202" s="6"/>
      <c r="T202" s="6" t="str">
        <f t="shared" si="113"/>
        <v/>
      </c>
      <c r="U202" s="6" t="str">
        <f t="shared" si="114"/>
        <v/>
      </c>
      <c r="V202" s="6"/>
      <c r="W202" s="49"/>
      <c r="X202" s="8"/>
      <c r="Y202" s="53" t="str">
        <f t="shared" si="126"/>
        <v>1.9</v>
      </c>
      <c r="Z202" s="6">
        <f t="shared" si="131"/>
        <v>1.3042592971325182</v>
      </c>
      <c r="AA202" s="54">
        <f t="shared" ca="1" si="107"/>
        <v>5.1002378484883542</v>
      </c>
      <c r="AB202" s="55">
        <f t="shared" si="116"/>
        <v>11.123369563589671</v>
      </c>
      <c r="AC202" s="6">
        <f t="shared" ca="1" si="132"/>
        <v>3.9144080738868903</v>
      </c>
      <c r="AD202" s="6">
        <f t="shared" ca="1" si="133"/>
        <v>41.295463289347595</v>
      </c>
      <c r="AE202" s="6" t="str">
        <f t="shared" si="127"/>
        <v/>
      </c>
      <c r="AF202" s="113"/>
      <c r="AG202" s="52"/>
      <c r="AH202" s="6" t="str">
        <f t="shared" si="118"/>
        <v/>
      </c>
      <c r="AI202" s="6" t="str">
        <f t="shared" si="119"/>
        <v/>
      </c>
      <c r="AJ202" s="14" t="str">
        <f t="shared" si="120"/>
        <v/>
      </c>
      <c r="AK202" s="56">
        <f t="shared" ca="1" si="108"/>
        <v>19.387402748521524</v>
      </c>
      <c r="AL202" s="49">
        <f t="shared" ca="1" si="109"/>
        <v>11.7920287065926</v>
      </c>
      <c r="AM202" s="65"/>
      <c r="AN202" s="61"/>
      <c r="AO202" s="61"/>
      <c r="AP202" s="61"/>
      <c r="AQ202" s="62"/>
    </row>
    <row r="203" spans="1:43" x14ac:dyDescent="0.3">
      <c r="A203" t="str">
        <f t="shared" si="106"/>
        <v/>
      </c>
      <c r="B203" s="1" t="s">
        <v>22</v>
      </c>
      <c r="C203" s="1"/>
      <c r="D203">
        <v>8.2810000000000006</v>
      </c>
      <c r="E203">
        <v>164.31</v>
      </c>
      <c r="F203">
        <v>-5.63</v>
      </c>
      <c r="G203" s="47"/>
      <c r="H203" s="47"/>
      <c r="I203" s="47"/>
      <c r="J203" s="47"/>
      <c r="K203" s="47"/>
      <c r="L203" s="23">
        <f t="shared" si="129"/>
        <v>82.77</v>
      </c>
      <c r="M203" s="6">
        <f t="shared" si="110"/>
        <v>8.2410538577556309</v>
      </c>
      <c r="N203" s="6">
        <f t="shared" si="111"/>
        <v>-0.8123991097798251</v>
      </c>
      <c r="O203" s="23">
        <f t="shared" si="130"/>
        <v>-3.6037875863771074</v>
      </c>
      <c r="P203" s="23" t="str">
        <f t="shared" si="125"/>
        <v/>
      </c>
      <c r="Q203" s="23"/>
      <c r="R203" s="6"/>
      <c r="S203" s="6"/>
      <c r="T203" s="6" t="str">
        <f t="shared" si="113"/>
        <v/>
      </c>
      <c r="U203" s="6" t="str">
        <f t="shared" si="114"/>
        <v/>
      </c>
      <c r="V203" s="6"/>
      <c r="W203" s="49"/>
      <c r="X203" s="8"/>
      <c r="Y203" s="53" t="str">
        <f t="shared" si="126"/>
        <v>1.9</v>
      </c>
      <c r="Z203" s="6" t="str">
        <f t="shared" si="131"/>
        <v/>
      </c>
      <c r="AA203" s="54" t="str">
        <f t="shared" ca="1" si="107"/>
        <v/>
      </c>
      <c r="AB203" s="55">
        <f t="shared" si="116"/>
        <v>8.2410538577556309</v>
      </c>
      <c r="AC203" s="6">
        <f t="shared" si="132"/>
        <v>-0.8123991097798251</v>
      </c>
      <c r="AD203" s="6">
        <f t="shared" si="133"/>
        <v>3.6037875863771074</v>
      </c>
      <c r="AE203" s="6" t="str">
        <f t="shared" si="127"/>
        <v/>
      </c>
      <c r="AF203" s="113"/>
      <c r="AG203" s="52"/>
      <c r="AH203" s="6" t="str">
        <f t="shared" si="118"/>
        <v/>
      </c>
      <c r="AI203" s="6" t="str">
        <f t="shared" si="119"/>
        <v/>
      </c>
      <c r="AJ203" s="14" t="str">
        <f t="shared" si="120"/>
        <v/>
      </c>
      <c r="AK203" s="56">
        <f t="shared" si="108"/>
        <v>-5.63</v>
      </c>
      <c r="AL203" s="49">
        <f t="shared" si="109"/>
        <v>8.2810000000000006</v>
      </c>
      <c r="AM203" s="65"/>
      <c r="AN203" s="61"/>
      <c r="AO203" s="61"/>
      <c r="AP203" s="61"/>
      <c r="AQ203" s="62"/>
    </row>
    <row r="204" spans="1:43" x14ac:dyDescent="0.3">
      <c r="A204" t="str">
        <f t="shared" si="106"/>
        <v/>
      </c>
      <c r="B204" s="1" t="s">
        <v>22</v>
      </c>
      <c r="C204" s="1"/>
      <c r="D204">
        <v>6.1769999999999996</v>
      </c>
      <c r="E204">
        <v>162.75</v>
      </c>
      <c r="F204">
        <v>-9.67</v>
      </c>
      <c r="G204" s="47"/>
      <c r="H204" s="47"/>
      <c r="I204" s="47"/>
      <c r="J204" s="47"/>
      <c r="K204" s="47"/>
      <c r="L204" s="23">
        <f t="shared" si="129"/>
        <v>81.209999999999994</v>
      </c>
      <c r="M204" s="6">
        <f t="shared" si="110"/>
        <v>6.0892344339969178</v>
      </c>
      <c r="N204" s="6">
        <f t="shared" si="111"/>
        <v>-1.037570724252681</v>
      </c>
      <c r="O204" s="23">
        <f t="shared" si="130"/>
        <v>-1.5243640915470662</v>
      </c>
      <c r="P204" s="23" t="str">
        <f t="shared" si="125"/>
        <v/>
      </c>
      <c r="Q204" s="23"/>
      <c r="R204" s="6"/>
      <c r="S204" s="6"/>
      <c r="T204" s="6" t="str">
        <f t="shared" si="113"/>
        <v/>
      </c>
      <c r="U204" s="6" t="str">
        <f t="shared" si="114"/>
        <v/>
      </c>
      <c r="V204" s="6"/>
      <c r="W204" s="49"/>
      <c r="X204" s="8"/>
      <c r="Y204" s="53" t="str">
        <f t="shared" si="126"/>
        <v>1.9</v>
      </c>
      <c r="Z204" s="6" t="str">
        <f t="shared" si="131"/>
        <v/>
      </c>
      <c r="AA204" s="54" t="str">
        <f t="shared" ca="1" si="107"/>
        <v/>
      </c>
      <c r="AB204" s="55">
        <f t="shared" si="116"/>
        <v>6.0892344339969178</v>
      </c>
      <c r="AC204" s="6">
        <f t="shared" si="132"/>
        <v>-1.037570724252681</v>
      </c>
      <c r="AD204" s="6">
        <f t="shared" si="133"/>
        <v>1.5243640915470662</v>
      </c>
      <c r="AE204" s="6" t="str">
        <f t="shared" si="127"/>
        <v/>
      </c>
      <c r="AF204" s="113"/>
      <c r="AG204" s="52"/>
      <c r="AH204" s="6" t="str">
        <f t="shared" si="118"/>
        <v/>
      </c>
      <c r="AI204" s="6" t="str">
        <f t="shared" si="119"/>
        <v/>
      </c>
      <c r="AJ204" s="14" t="str">
        <f t="shared" si="120"/>
        <v/>
      </c>
      <c r="AK204" s="56">
        <f t="shared" si="108"/>
        <v>-9.67</v>
      </c>
      <c r="AL204" s="49">
        <f t="shared" si="109"/>
        <v>6.1769999999999996</v>
      </c>
      <c r="AM204" s="65"/>
      <c r="AN204" s="61"/>
      <c r="AO204" s="61"/>
      <c r="AP204" s="61"/>
      <c r="AQ204" s="62"/>
    </row>
    <row r="205" spans="1:43" x14ac:dyDescent="0.3">
      <c r="A205" t="str">
        <f t="shared" ref="A205:A268" si="134">IF(C205&lt;&gt;"",1,"")</f>
        <v/>
      </c>
      <c r="B205" s="1" t="s">
        <v>22</v>
      </c>
      <c r="C205" s="1"/>
      <c r="D205">
        <v>3.2989999999999999</v>
      </c>
      <c r="E205">
        <v>161.71</v>
      </c>
      <c r="F205">
        <v>-13.96</v>
      </c>
      <c r="G205" s="47"/>
      <c r="H205" s="47"/>
      <c r="I205" s="47"/>
      <c r="J205" s="47"/>
      <c r="K205" s="47"/>
      <c r="L205" s="23">
        <f t="shared" si="129"/>
        <v>80.17</v>
      </c>
      <c r="M205" s="6">
        <f t="shared" si="110"/>
        <v>3.2015620000169216</v>
      </c>
      <c r="N205" s="6">
        <f t="shared" si="111"/>
        <v>-0.7958654157881514</v>
      </c>
      <c r="O205" s="23">
        <f t="shared" si="130"/>
        <v>-1.6176111671268145</v>
      </c>
      <c r="P205" s="23" t="str">
        <f t="shared" si="125"/>
        <v/>
      </c>
      <c r="Q205" s="23"/>
      <c r="R205" s="6"/>
      <c r="S205" s="6"/>
      <c r="T205" s="6" t="str">
        <f t="shared" si="113"/>
        <v/>
      </c>
      <c r="U205" s="6" t="str">
        <f t="shared" si="114"/>
        <v/>
      </c>
      <c r="V205" s="6"/>
      <c r="W205" s="49"/>
      <c r="X205" s="8"/>
      <c r="Y205" s="53" t="str">
        <f t="shared" si="126"/>
        <v>1.9</v>
      </c>
      <c r="Z205" s="6" t="str">
        <f t="shared" si="131"/>
        <v/>
      </c>
      <c r="AA205" s="54" t="str">
        <f t="shared" ref="AA205:AA268" ca="1" si="135">IF(Z205="","",IF($K$9=TRUE,(Z205*($F$3/($F$3-(RANDBETWEEN($N$8,$M$8)/100)))),Z205*($F$3/($F$3-$F$4))))</f>
        <v/>
      </c>
      <c r="AB205" s="55">
        <f t="shared" si="116"/>
        <v>3.2015620000169216</v>
      </c>
      <c r="AC205" s="6">
        <f t="shared" si="132"/>
        <v>-0.7958654157881514</v>
      </c>
      <c r="AD205" s="6">
        <f t="shared" si="133"/>
        <v>1.6176111671268145</v>
      </c>
      <c r="AE205" s="6" t="str">
        <f t="shared" si="127"/>
        <v/>
      </c>
      <c r="AF205" s="113"/>
      <c r="AG205" s="52"/>
      <c r="AH205" s="6" t="str">
        <f t="shared" si="118"/>
        <v/>
      </c>
      <c r="AI205" s="6" t="str">
        <f t="shared" si="119"/>
        <v/>
      </c>
      <c r="AJ205" s="14" t="str">
        <f t="shared" si="120"/>
        <v/>
      </c>
      <c r="AK205" s="56">
        <f t="shared" si="108"/>
        <v>-13.96</v>
      </c>
      <c r="AL205" s="49">
        <f t="shared" si="109"/>
        <v>3.2989999999999995</v>
      </c>
      <c r="AM205" s="65"/>
      <c r="AN205" s="61"/>
      <c r="AO205" s="61"/>
      <c r="AP205" s="61"/>
      <c r="AQ205" s="62"/>
    </row>
    <row r="206" spans="1:43" x14ac:dyDescent="0.3">
      <c r="A206" t="str">
        <f t="shared" si="134"/>
        <v/>
      </c>
      <c r="B206" s="1" t="s">
        <v>22</v>
      </c>
      <c r="C206" s="1"/>
      <c r="D206">
        <v>2.133</v>
      </c>
      <c r="E206">
        <v>156.94</v>
      </c>
      <c r="F206">
        <v>-27.25</v>
      </c>
      <c r="G206" s="47"/>
      <c r="H206" s="47"/>
      <c r="I206" s="47"/>
      <c r="J206" s="47"/>
      <c r="K206" s="47"/>
      <c r="L206" s="23">
        <f t="shared" si="129"/>
        <v>75.399999999999991</v>
      </c>
      <c r="M206" s="6">
        <f t="shared" si="110"/>
        <v>1.8962735627890757</v>
      </c>
      <c r="N206" s="6">
        <f t="shared" si="111"/>
        <v>-0.97664506094446868</v>
      </c>
      <c r="O206" s="23">
        <f t="shared" si="130"/>
        <v>-1.1457231838572961</v>
      </c>
      <c r="P206" s="23" t="str">
        <f t="shared" si="125"/>
        <v/>
      </c>
      <c r="Q206" s="23"/>
      <c r="R206" s="6"/>
      <c r="S206" s="6"/>
      <c r="T206" s="6" t="str">
        <f t="shared" si="113"/>
        <v/>
      </c>
      <c r="U206" s="6" t="str">
        <f t="shared" si="114"/>
        <v/>
      </c>
      <c r="V206" s="6"/>
      <c r="W206" s="49"/>
      <c r="X206" s="8"/>
      <c r="Y206" s="53" t="str">
        <f t="shared" si="126"/>
        <v>1.9</v>
      </c>
      <c r="Z206" s="6" t="str">
        <f t="shared" si="131"/>
        <v/>
      </c>
      <c r="AA206" s="54" t="str">
        <f t="shared" ca="1" si="135"/>
        <v/>
      </c>
      <c r="AB206" s="55">
        <f t="shared" si="116"/>
        <v>1.8962735627890757</v>
      </c>
      <c r="AC206" s="6">
        <f t="shared" si="132"/>
        <v>-0.97664506094446868</v>
      </c>
      <c r="AD206" s="6">
        <f t="shared" si="133"/>
        <v>1.1457231838572961</v>
      </c>
      <c r="AE206" s="6" t="str">
        <f t="shared" si="127"/>
        <v/>
      </c>
      <c r="AF206" s="113"/>
      <c r="AG206" s="52"/>
      <c r="AH206" s="6" t="str">
        <f t="shared" si="118"/>
        <v/>
      </c>
      <c r="AI206" s="6" t="str">
        <f t="shared" si="119"/>
        <v/>
      </c>
      <c r="AJ206" s="14" t="str">
        <f t="shared" si="120"/>
        <v/>
      </c>
      <c r="AK206" s="56">
        <f t="shared" ref="AK206:AK269" si="136">IF(A206=1,F206,IF(Z206="",F206,ABS(DEGREES(ATAN(AC206/AB206)))))</f>
        <v>-27.25</v>
      </c>
      <c r="AL206" s="49">
        <f t="shared" ref="AL206:AL269" si="137">IF(A206=1,D206,SQRT(((AB206-0)^2)+((AC206-0)^2)))</f>
        <v>2.1329999999999996</v>
      </c>
      <c r="AM206" s="65"/>
      <c r="AN206" s="61"/>
      <c r="AO206" s="61"/>
      <c r="AP206" s="61"/>
      <c r="AQ206" s="62"/>
    </row>
    <row r="207" spans="1:43" x14ac:dyDescent="0.3">
      <c r="A207" t="str">
        <f t="shared" si="134"/>
        <v/>
      </c>
      <c r="B207" s="1" t="s">
        <v>22</v>
      </c>
      <c r="C207" s="1"/>
      <c r="D207">
        <v>1.3169999999999999</v>
      </c>
      <c r="E207">
        <v>154.68</v>
      </c>
      <c r="F207">
        <v>-51.32</v>
      </c>
      <c r="G207" s="47"/>
      <c r="H207" s="47"/>
      <c r="I207" s="47"/>
      <c r="J207" s="47"/>
      <c r="K207" s="47"/>
      <c r="L207" s="23">
        <f t="shared" si="129"/>
        <v>73.14</v>
      </c>
      <c r="M207" s="6">
        <f t="shared" si="110"/>
        <v>0.82308574898207376</v>
      </c>
      <c r="N207" s="6">
        <f t="shared" si="111"/>
        <v>-1.0281142202219646</v>
      </c>
      <c r="O207" s="23">
        <f t="shared" si="130"/>
        <v>-1.518865404439331</v>
      </c>
      <c r="P207" s="23" t="str">
        <f t="shared" si="125"/>
        <v/>
      </c>
      <c r="Q207" s="23"/>
      <c r="R207" s="6"/>
      <c r="S207" s="6"/>
      <c r="T207" s="6" t="str">
        <f t="shared" si="113"/>
        <v/>
      </c>
      <c r="U207" s="6" t="str">
        <f t="shared" si="114"/>
        <v/>
      </c>
      <c r="V207" s="6"/>
      <c r="W207" s="49"/>
      <c r="X207" s="8"/>
      <c r="Y207" s="53" t="str">
        <f t="shared" si="126"/>
        <v>1.9</v>
      </c>
      <c r="Z207" s="6" t="str">
        <f t="shared" si="131"/>
        <v/>
      </c>
      <c r="AA207" s="54" t="str">
        <f t="shared" ca="1" si="135"/>
        <v/>
      </c>
      <c r="AB207" s="55">
        <f t="shared" si="116"/>
        <v>0.82308574898207376</v>
      </c>
      <c r="AC207" s="6">
        <f t="shared" si="132"/>
        <v>-1.0281142202219646</v>
      </c>
      <c r="AD207" s="6">
        <f t="shared" si="133"/>
        <v>1.518865404439331</v>
      </c>
      <c r="AE207" s="6" t="str">
        <f t="shared" si="127"/>
        <v/>
      </c>
      <c r="AF207" s="113"/>
      <c r="AG207" s="52"/>
      <c r="AH207" s="6" t="str">
        <f t="shared" si="118"/>
        <v/>
      </c>
      <c r="AI207" s="6" t="str">
        <f t="shared" si="119"/>
        <v/>
      </c>
      <c r="AJ207" s="14" t="str">
        <f t="shared" si="120"/>
        <v/>
      </c>
      <c r="AK207" s="56">
        <f t="shared" si="136"/>
        <v>-51.32</v>
      </c>
      <c r="AL207" s="49">
        <f t="shared" si="137"/>
        <v>1.3169999999999997</v>
      </c>
      <c r="AM207" s="65"/>
      <c r="AN207" s="61"/>
      <c r="AO207" s="61"/>
      <c r="AP207" s="61"/>
      <c r="AQ207" s="62"/>
    </row>
    <row r="208" spans="1:43" ht="15" thickBot="1" x14ac:dyDescent="0.35">
      <c r="A208">
        <f t="shared" si="134"/>
        <v>1</v>
      </c>
      <c r="B208" s="1" t="s">
        <v>22</v>
      </c>
      <c r="C208" s="1" t="s">
        <v>23</v>
      </c>
      <c r="D208">
        <v>8.6579999999999995</v>
      </c>
      <c r="E208">
        <v>93.22</v>
      </c>
      <c r="F208">
        <v>0.24</v>
      </c>
      <c r="G208" s="34"/>
      <c r="H208" s="34"/>
      <c r="I208" s="34"/>
      <c r="J208" s="34"/>
      <c r="K208" s="34"/>
      <c r="L208" s="13"/>
      <c r="M208" s="4" t="str">
        <f t="shared" si="110"/>
        <v/>
      </c>
      <c r="N208" s="4" t="str">
        <f t="shared" si="111"/>
        <v/>
      </c>
      <c r="O208" s="13">
        <f>ABS(SUM(O181:O207))/2</f>
        <v>118.73945484504631</v>
      </c>
      <c r="P208" s="13">
        <f t="shared" si="125"/>
        <v>1028.0462000484108</v>
      </c>
      <c r="Q208" s="13">
        <f>SQRT(((MAX(M181:M207)-MIN(M181:M207))^2)+((VLOOKUP(MAX(M181:M207),M181:N207,2,FALSE)-VLOOKUP(MIN(M181:M207),M181:N207,2,FALSE))^2))</f>
        <v>29.516576975721687</v>
      </c>
      <c r="R208" s="13">
        <f>ABS(MIN(N181:N207))+MAX(N181:N207)</f>
        <v>6.3962929727975082</v>
      </c>
      <c r="S208" s="12">
        <f>SQRT(ABS(((M182-M181)^2)-((N182-N181)^2))+ABS(((M183-M182)^2)-((N183-N182)^2))+ABS(((M184-M183)^2)-((N184-N183)^2))+ABS(((M185-M184)^2)-((N185-N184)^2))+ABS(((M186-M185)^2)-((N186-N185)^2))+ABS(((M187-M186)^2)-((N187-N186)^2))+ABS(((M188-M187)^2)-((N188-N187)^2))+ABS(((M189-M188)^2)-((N189-N188)^2))+ABS(((M190-M189)^2)-((N190-N189)^2))+ABS(((M191-M190)^2)-((N191-N190)^2))+ABS(((M192-M191)^2)-((N192-N191)^2))+ABS(((M193-M192)^2)-((N193-N192)^2))+ABS(((M194-M193)^2)-((N194-N193)^2))+ABS(((M195-M194)^2)-((N195-N194)^2))+ABS(((M196-M195)^2)-((N196-N195)^2))+ABS(((M197-M196)^2)-((N197-N196)^2))+ABS(((M198-M197)^2)-((N198-N197)^2))+ABS(((M199-M198)^2)-((N199-N198)^2))+ABS(((M200-M199)^2)-((N200-N199)^2))+ABS(((M201-M200)^2)-((N201-N200)^2))+ABS(((M202-M201)^2)-((N202-N201)^2))+ABS(((M203-M202)^2)-((N203-N202)^2))+ABS(((M204-M203)^2)-((N204-N203)^2))+ABS(((M205-M204)^2)-((N205-N204)^2))+ABS(((M206-M205)^2)-((N206-N205)^2))+ABS(((M207-M206)^2)-((N207-N206)^2)))</f>
        <v>13.328184928538576</v>
      </c>
      <c r="T208" s="4">
        <f>IF(A208=1,S208/Q208,"")</f>
        <v>0.45154913930234619</v>
      </c>
      <c r="U208" s="4">
        <f>IF(A208=1,4*PI()*(O208/(S208^2)),"")</f>
        <v>8.3996829710780059</v>
      </c>
      <c r="V208" s="21">
        <f>IF($H$9=FALSE,(($F$3)*($Q208^2))/(2*$F$7*COS(RADIANS($F$8))),IF(G208&lt;&gt;"",(3*($F$3)*(I208^2))/(2*J208*(COS(RADIANS(K208)))),(($F$3)*($Q208^2))/(2*$J208*COS(RADIANS($K208)))))</f>
        <v>5449.6261902230272</v>
      </c>
      <c r="W208" s="51" t="str">
        <f>IF(G208&lt;&gt;"",IF(V208&lt;H208,"STABLE","UNSTABLE"),IF(V208&lt;$F$6,"STABLE","UNSTABLE"))</f>
        <v>UNSTABLE</v>
      </c>
      <c r="X208" s="8"/>
      <c r="Y208" s="57" t="str">
        <f t="shared" si="126"/>
        <v/>
      </c>
      <c r="Z208" s="4"/>
      <c r="AA208" s="16"/>
      <c r="AB208" s="15" t="str">
        <f>IF(A208=1,"",M208)</f>
        <v/>
      </c>
      <c r="AC208" s="17"/>
      <c r="AD208" s="4">
        <f ca="1">IF(W208="Stable",O208,ABS(SUM(AD181:AD207)/2))</f>
        <v>475.97808197856443</v>
      </c>
      <c r="AE208" s="4">
        <f t="shared" ca="1" si="127"/>
        <v>4121.0182337704109</v>
      </c>
      <c r="AF208" s="13">
        <f ca="1">IF(W208="Stable",Q208,SQRT(((MAX(AB181:AB207)-MIN(AB181:AB207))^2)+((VLOOKUP(MAX(AB181:AB207),AB181:AC207,2,FALSE)-VLOOKUP(MIN(AB181:AB207),AB181:AC207,2,FALSE))^2)))</f>
        <v>31.35388107326547</v>
      </c>
      <c r="AG208" s="12">
        <f ca="1">IF(W208="Stable",S208,SQRT(ABS(((AB182-AB181)^2)-((AC182-AC181)^2))+ABS(((AB183-AB182)^2)-((AC183-AC182)^2))+ABS(((AB184-AB183)^2)-((AC184-AC183)^2))+ABS(((AB185-AB184)^2)-((AC185-AC184)^2))+ABS(((AB186-AB185)^2)-((AC186-AC185)^2))+ABS(((AB187-AB186)^2)-((AC187-AC186)^2))+ABS(((AB188-AB187)^2)-((AC188-AC187)^2))+ABS(((AB189-AB188)^2)-((AC189-AC188)^2))+ABS(((AB190-AB189)^2)-((AC190-AC189)^2))+ABS(((AB191-AB190)^2)-((AC191-AC190)^2))+ABS(((AB192-AB191)^2)-((AC192-AC191)^2))+ABS(((AB193-AB192)^2)-((AC193-AC192)^2))+ABS(((AB194-AB193)^2)-((AC194-AC193)^2))+ABS(((AB195-AB194)^2)-((AC195-AC194)^2))+ABS(((AB196-AB195)^2)-((AC196-AC195)^2))+ABS(((AB197-AB196)^2)-((AC197-AC196)^2))+ABS(((AB198-AB197)^2)-((AC198-AC197)^2))+ABS(((AB199-AB198)^2)-((AC199-AC198)^2))+ABS(((AB200-AB199)^2)-((AC200-AC199)^2))+ABS(((AB201-AB200)^2)-((AC201-AC200)^2))+ABS(((AB202-AB201)^2)-((AC202-AC201)^2))+ABS(((AB203-AB202)^2)-((AC203-AC202)^2))+ABS(((AB204-AB203)^2)-((AC204-AC203)^2))+ABS(((AB205-AB204)^2)-((AC205-AC204)^2))+ABS(((AB206-AB205)^2)-((AC206-AC205)^2))+ABS(((AB207-AB206)^2)-((AC207-AC206)^2))))</f>
        <v>18.729633548055286</v>
      </c>
      <c r="AH208" s="4">
        <f ca="1">IF(W208="Stable",T208,IF(A208=1,AG208/AF208,""))</f>
        <v>0.59736252441250381</v>
      </c>
      <c r="AI208" s="4">
        <f ca="1">IF(W208="Stable",U208,IF(A208=1,4*PI()*(AD208/(AG208^2)),""))</f>
        <v>17.050544714673229</v>
      </c>
      <c r="AJ208" s="5">
        <f ca="1">IF(A208=1,(O208/AD208)*100,"")</f>
        <v>24.946412311984087</v>
      </c>
      <c r="AK208" s="56">
        <f t="shared" si="136"/>
        <v>0.24</v>
      </c>
      <c r="AL208" s="49">
        <f t="shared" si="137"/>
        <v>8.6579999999999995</v>
      </c>
      <c r="AM208" s="65"/>
      <c r="AN208" s="61"/>
      <c r="AO208" s="61"/>
      <c r="AP208" s="61"/>
      <c r="AQ208" s="62"/>
    </row>
    <row r="209" spans="1:43" ht="15" thickTop="1" x14ac:dyDescent="0.3">
      <c r="A209" t="str">
        <f t="shared" si="134"/>
        <v/>
      </c>
      <c r="B209" s="1" t="s">
        <v>23</v>
      </c>
      <c r="C209" s="1"/>
      <c r="D209">
        <v>1.01</v>
      </c>
      <c r="E209">
        <v>333.9</v>
      </c>
      <c r="F209">
        <v>-60.62</v>
      </c>
      <c r="G209" s="47"/>
      <c r="H209" s="47"/>
      <c r="I209" s="47"/>
      <c r="J209" s="47"/>
      <c r="K209" s="47"/>
      <c r="L209" s="23">
        <f>IF(AND(B209&lt;&gt;"",C209&lt;&gt;""),"",IF(E209-$E$208&lt;0,(360-($E$208-E209)),E209-$E$208))</f>
        <v>240.67999999999998</v>
      </c>
      <c r="M209" s="6">
        <f t="shared" si="110"/>
        <v>-0.4955056088511311</v>
      </c>
      <c r="N209" s="6">
        <f t="shared" si="111"/>
        <v>-0.88009896693330447</v>
      </c>
      <c r="O209" s="23">
        <f t="shared" ref="O209:O246" si="138">IF(A210=1,M209*VLOOKUP(B210,$B$13:$N$1389,13,FALSE)-N209*VLOOKUP(B210,$B$13:$N$1389,12,FALSE),M209*N210-N209*M210)</f>
        <v>-1.1262297506737151</v>
      </c>
      <c r="P209" s="23" t="str">
        <f t="shared" si="125"/>
        <v/>
      </c>
      <c r="Q209" s="23"/>
      <c r="R209" s="6"/>
      <c r="S209" s="6"/>
      <c r="T209" s="6" t="str">
        <f t="shared" si="113"/>
        <v/>
      </c>
      <c r="U209" s="6" t="str">
        <f t="shared" si="114"/>
        <v/>
      </c>
      <c r="V209" s="6"/>
      <c r="W209" s="49"/>
      <c r="X209" s="8"/>
      <c r="Y209" s="53" t="str">
        <f t="shared" si="126"/>
        <v>1.10</v>
      </c>
      <c r="Z209" s="6" t="str">
        <f t="shared" ref="Z209:Z246" si="139">IF(F209&lt;$R$8,"",(SQRT(((N209-MIN($N$209:$N$246))^2))))</f>
        <v/>
      </c>
      <c r="AA209" s="54" t="str">
        <f t="shared" ca="1" si="135"/>
        <v/>
      </c>
      <c r="AB209" s="55">
        <f t="shared" si="116"/>
        <v>-0.4955056088511311</v>
      </c>
      <c r="AC209" s="6">
        <f t="shared" ref="AC209:AC246" si="140">IF($W$247="STABLE",N209,IF(F209&lt;$R$8,N209,(AA209+MIN($N$209:$N$246))))</f>
        <v>-0.88009896693330447</v>
      </c>
      <c r="AD209" s="6">
        <f t="shared" ref="AD209:AD246" si="141">IF(A210=1,ABS(AB209*VLOOKUP(B210,$B$13:$AD$1389,28,FALSE)-AC209*VLOOKUP(B210,$B$13:$AD$1389,27,FALSE)),ABS(AB209*AC210-AC209*AB210))</f>
        <v>1.1262297506737151</v>
      </c>
      <c r="AE209" s="6" t="str">
        <f t="shared" si="127"/>
        <v/>
      </c>
      <c r="AF209" s="113"/>
      <c r="AG209" s="52"/>
      <c r="AH209" s="6" t="str">
        <f t="shared" si="118"/>
        <v/>
      </c>
      <c r="AI209" s="6" t="str">
        <f t="shared" si="119"/>
        <v/>
      </c>
      <c r="AJ209" s="14" t="str">
        <f t="shared" si="120"/>
        <v/>
      </c>
      <c r="AK209" s="56">
        <f t="shared" si="136"/>
        <v>-60.62</v>
      </c>
      <c r="AL209" s="49">
        <f t="shared" si="137"/>
        <v>1.0099999999999998</v>
      </c>
      <c r="AM209" s="65"/>
      <c r="AN209" s="61"/>
      <c r="AO209" s="61"/>
      <c r="AP209" s="61"/>
      <c r="AQ209" s="62"/>
    </row>
    <row r="210" spans="1:43" x14ac:dyDescent="0.3">
      <c r="A210" t="str">
        <f t="shared" si="134"/>
        <v/>
      </c>
      <c r="B210" s="1" t="s">
        <v>23</v>
      </c>
      <c r="C210" s="1"/>
      <c r="D210">
        <v>2.3220000000000001</v>
      </c>
      <c r="E210">
        <v>331.98</v>
      </c>
      <c r="F210">
        <v>-31.92</v>
      </c>
      <c r="G210" s="47"/>
      <c r="H210" s="47"/>
      <c r="I210" s="47"/>
      <c r="J210" s="47"/>
      <c r="K210" s="47"/>
      <c r="L210" s="23">
        <f t="shared" ref="L210:L244" si="142">IF(AND(B210&lt;&gt;"",C210&lt;&gt;""),"",IF(E210-$E$208&lt;0,(360-($E$208-E210)),E210-$E$208))</f>
        <v>238.76000000000002</v>
      </c>
      <c r="M210" s="6">
        <f t="shared" si="110"/>
        <v>-1.9708838229828736</v>
      </c>
      <c r="N210" s="6">
        <f t="shared" si="111"/>
        <v>-1.2277218562461178</v>
      </c>
      <c r="O210" s="23">
        <f t="shared" si="138"/>
        <v>-2.9406670026120412</v>
      </c>
      <c r="P210" s="23" t="str">
        <f t="shared" si="125"/>
        <v/>
      </c>
      <c r="Q210" s="23"/>
      <c r="R210" s="6"/>
      <c r="S210" s="6"/>
      <c r="T210" s="6" t="str">
        <f t="shared" si="113"/>
        <v/>
      </c>
      <c r="U210" s="6" t="str">
        <f t="shared" si="114"/>
        <v/>
      </c>
      <c r="V210" s="6"/>
      <c r="W210" s="49"/>
      <c r="X210" s="8"/>
      <c r="Y210" s="53" t="str">
        <f t="shared" si="126"/>
        <v>1.10</v>
      </c>
      <c r="Z210" s="6" t="str">
        <f t="shared" si="139"/>
        <v/>
      </c>
      <c r="AA210" s="54" t="str">
        <f t="shared" ca="1" si="135"/>
        <v/>
      </c>
      <c r="AB210" s="55">
        <f t="shared" si="116"/>
        <v>-1.9708838229828736</v>
      </c>
      <c r="AC210" s="6">
        <f t="shared" si="140"/>
        <v>-1.2277218562461178</v>
      </c>
      <c r="AD210" s="6">
        <f t="shared" si="141"/>
        <v>2.9406670026120412</v>
      </c>
      <c r="AE210" s="6" t="str">
        <f t="shared" si="127"/>
        <v/>
      </c>
      <c r="AF210" s="113"/>
      <c r="AG210" s="52"/>
      <c r="AH210" s="6" t="str">
        <f t="shared" si="118"/>
        <v/>
      </c>
      <c r="AI210" s="6" t="str">
        <f t="shared" si="119"/>
        <v/>
      </c>
      <c r="AJ210" s="14" t="str">
        <f t="shared" si="120"/>
        <v/>
      </c>
      <c r="AK210" s="56">
        <f t="shared" si="136"/>
        <v>-31.92</v>
      </c>
      <c r="AL210" s="49">
        <f t="shared" si="137"/>
        <v>2.3220000000000001</v>
      </c>
      <c r="AM210" s="65"/>
      <c r="AN210" s="61"/>
      <c r="AO210" s="61"/>
      <c r="AP210" s="61"/>
      <c r="AQ210" s="62"/>
    </row>
    <row r="211" spans="1:43" x14ac:dyDescent="0.3">
      <c r="A211" t="str">
        <f t="shared" si="134"/>
        <v/>
      </c>
      <c r="B211" s="1" t="s">
        <v>23</v>
      </c>
      <c r="C211" s="1"/>
      <c r="D211">
        <v>4.7690000000000001</v>
      </c>
      <c r="E211">
        <v>331.87</v>
      </c>
      <c r="F211">
        <v>-16.52</v>
      </c>
      <c r="G211" s="47"/>
      <c r="H211" s="47"/>
      <c r="I211" s="47"/>
      <c r="J211" s="47"/>
      <c r="K211" s="47"/>
      <c r="L211" s="23">
        <f t="shared" si="142"/>
        <v>238.65</v>
      </c>
      <c r="M211" s="6">
        <f t="shared" ref="M211:M274" si="143">IF(AND(B211&lt;&gt;"",C211&lt;&gt;""),"",IF(L211&gt;180,(COS(RADIANS(F211))*D211)*(-1),(COS(RADIANS(F211))*D211)))</f>
        <v>-4.5721382380808357</v>
      </c>
      <c r="N211" s="6">
        <f t="shared" ref="N211:N274" si="144">IF(AND(B211&lt;&gt;"",C211&lt;&gt;""),"",SIN(RADIANS(F211))*D211)</f>
        <v>-1.3560652387990308</v>
      </c>
      <c r="O211" s="23">
        <f t="shared" si="138"/>
        <v>-6.6243648183976154</v>
      </c>
      <c r="P211" s="23" t="str">
        <f t="shared" ref="P211:P242" si="145">IF(A211=1,D211*O211,"")</f>
        <v/>
      </c>
      <c r="Q211" s="23"/>
      <c r="R211" s="6"/>
      <c r="S211" s="6"/>
      <c r="T211" s="6" t="str">
        <f t="shared" ref="T211:T274" si="146">IF(A211=1,S211/Q211,"")</f>
        <v/>
      </c>
      <c r="U211" s="6" t="str">
        <f t="shared" ref="U211:U274" si="147">IF(A211=1,4*PI()*(O211/(S211^2)),"")</f>
        <v/>
      </c>
      <c r="V211" s="6"/>
      <c r="W211" s="49"/>
      <c r="X211" s="8"/>
      <c r="Y211" s="53" t="str">
        <f t="shared" ref="Y211:Y246" si="148">IF(A211=1,"",B211)</f>
        <v>1.10</v>
      </c>
      <c r="Z211" s="6" t="str">
        <f t="shared" si="139"/>
        <v/>
      </c>
      <c r="AA211" s="54" t="str">
        <f t="shared" ca="1" si="135"/>
        <v/>
      </c>
      <c r="AB211" s="55">
        <f t="shared" ref="AB211:AB246" si="149">IF(A211=1,"",M211)</f>
        <v>-4.5721382380808357</v>
      </c>
      <c r="AC211" s="6">
        <f t="shared" si="140"/>
        <v>-1.3560652387990308</v>
      </c>
      <c r="AD211" s="6">
        <f t="shared" si="141"/>
        <v>6.6243648183976154</v>
      </c>
      <c r="AE211" s="6" t="str">
        <f t="shared" ref="AE211:AE242" si="150">IF(Y211="",$D211*AD211,"")</f>
        <v/>
      </c>
      <c r="AF211" s="113"/>
      <c r="AG211" s="52"/>
      <c r="AH211" s="6" t="str">
        <f t="shared" ref="AH211:AH274" si="151">IF(A211=1,AG211/AF211,"")</f>
        <v/>
      </c>
      <c r="AI211" s="6" t="str">
        <f t="shared" ref="AI211:AI274" si="152">IF(A211=1,4*PI()*(AD211/(AG211^2)),"")</f>
        <v/>
      </c>
      <c r="AJ211" s="14" t="str">
        <f t="shared" ref="AJ211:AJ274" si="153">IF(A211=1,(O211/AD211)*100,"")</f>
        <v/>
      </c>
      <c r="AK211" s="56">
        <f t="shared" si="136"/>
        <v>-16.52</v>
      </c>
      <c r="AL211" s="49">
        <f t="shared" si="137"/>
        <v>4.7690000000000001</v>
      </c>
      <c r="AM211" s="65"/>
      <c r="AN211" s="61"/>
      <c r="AO211" s="61"/>
      <c r="AP211" s="61"/>
      <c r="AQ211" s="62"/>
    </row>
    <row r="212" spans="1:43" x14ac:dyDescent="0.3">
      <c r="A212" t="str">
        <f t="shared" si="134"/>
        <v/>
      </c>
      <c r="B212" s="1" t="s">
        <v>23</v>
      </c>
      <c r="C212" s="1"/>
      <c r="D212">
        <v>8.66</v>
      </c>
      <c r="E212">
        <v>332.35</v>
      </c>
      <c r="F212">
        <v>-7.29</v>
      </c>
      <c r="G212" s="47"/>
      <c r="H212" s="47"/>
      <c r="I212" s="47"/>
      <c r="J212" s="47"/>
      <c r="K212" s="47"/>
      <c r="L212" s="23">
        <f t="shared" si="142"/>
        <v>239.13000000000002</v>
      </c>
      <c r="M212" s="6">
        <f t="shared" si="143"/>
        <v>-8.589997794453252</v>
      </c>
      <c r="N212" s="6">
        <f t="shared" si="144"/>
        <v>-1.0988802897896879</v>
      </c>
      <c r="O212" s="23">
        <f t="shared" si="138"/>
        <v>-4.7999036281276037</v>
      </c>
      <c r="P212" s="23" t="str">
        <f t="shared" si="145"/>
        <v/>
      </c>
      <c r="Q212" s="23"/>
      <c r="R212" s="6"/>
      <c r="S212" s="6"/>
      <c r="T212" s="6" t="str">
        <f t="shared" si="146"/>
        <v/>
      </c>
      <c r="U212" s="6" t="str">
        <f t="shared" si="147"/>
        <v/>
      </c>
      <c r="V212" s="6"/>
      <c r="W212" s="49"/>
      <c r="X212" s="8"/>
      <c r="Y212" s="53" t="str">
        <f t="shared" si="148"/>
        <v>1.10</v>
      </c>
      <c r="Z212" s="6" t="str">
        <f t="shared" si="139"/>
        <v/>
      </c>
      <c r="AA212" s="54" t="str">
        <f t="shared" ca="1" si="135"/>
        <v/>
      </c>
      <c r="AB212" s="55">
        <f t="shared" si="149"/>
        <v>-8.589997794453252</v>
      </c>
      <c r="AC212" s="6">
        <f t="shared" si="140"/>
        <v>-1.0988802897896879</v>
      </c>
      <c r="AD212" s="6">
        <f t="shared" si="141"/>
        <v>4.7999036281276037</v>
      </c>
      <c r="AE212" s="6" t="str">
        <f t="shared" si="150"/>
        <v/>
      </c>
      <c r="AF212" s="113"/>
      <c r="AG212" s="52"/>
      <c r="AH212" s="6" t="str">
        <f t="shared" si="151"/>
        <v/>
      </c>
      <c r="AI212" s="6" t="str">
        <f t="shared" si="152"/>
        <v/>
      </c>
      <c r="AJ212" s="14" t="str">
        <f t="shared" si="153"/>
        <v/>
      </c>
      <c r="AK212" s="56">
        <f t="shared" si="136"/>
        <v>-7.29</v>
      </c>
      <c r="AL212" s="49">
        <f t="shared" si="137"/>
        <v>8.66</v>
      </c>
      <c r="AM212" s="65"/>
      <c r="AN212" s="61"/>
      <c r="AO212" s="61"/>
      <c r="AP212" s="61"/>
      <c r="AQ212" s="62"/>
    </row>
    <row r="213" spans="1:43" x14ac:dyDescent="0.3">
      <c r="A213" t="str">
        <f t="shared" si="134"/>
        <v/>
      </c>
      <c r="B213" s="1" t="s">
        <v>23</v>
      </c>
      <c r="C213" s="1"/>
      <c r="D213">
        <v>16.042000000000002</v>
      </c>
      <c r="E213">
        <v>331.15</v>
      </c>
      <c r="F213">
        <v>-5.31</v>
      </c>
      <c r="G213" s="47"/>
      <c r="H213" s="47"/>
      <c r="I213" s="47"/>
      <c r="J213" s="47"/>
      <c r="K213" s="47"/>
      <c r="L213" s="23">
        <f t="shared" si="142"/>
        <v>237.92999999999998</v>
      </c>
      <c r="M213" s="6">
        <f t="shared" si="143"/>
        <v>-15.973156740536307</v>
      </c>
      <c r="N213" s="6">
        <f t="shared" si="144"/>
        <v>-1.4845968281858846</v>
      </c>
      <c r="O213" s="23">
        <f t="shared" si="138"/>
        <v>-14.675527548478669</v>
      </c>
      <c r="P213" s="23" t="str">
        <f t="shared" si="145"/>
        <v/>
      </c>
      <c r="Q213" s="23"/>
      <c r="R213" s="6"/>
      <c r="S213" s="6"/>
      <c r="T213" s="6" t="str">
        <f t="shared" si="146"/>
        <v/>
      </c>
      <c r="U213" s="6" t="str">
        <f t="shared" si="147"/>
        <v/>
      </c>
      <c r="V213" s="6"/>
      <c r="W213" s="49"/>
      <c r="X213" s="8"/>
      <c r="Y213" s="53" t="str">
        <f t="shared" si="148"/>
        <v>1.10</v>
      </c>
      <c r="Z213" s="6" t="str">
        <f t="shared" si="139"/>
        <v/>
      </c>
      <c r="AA213" s="54" t="str">
        <f t="shared" ca="1" si="135"/>
        <v/>
      </c>
      <c r="AB213" s="55">
        <f t="shared" si="149"/>
        <v>-15.973156740536307</v>
      </c>
      <c r="AC213" s="6">
        <f t="shared" si="140"/>
        <v>-1.4845968281858846</v>
      </c>
      <c r="AD213" s="6">
        <f t="shared" si="141"/>
        <v>14.675527548478669</v>
      </c>
      <c r="AE213" s="6" t="str">
        <f t="shared" si="150"/>
        <v/>
      </c>
      <c r="AF213" s="113"/>
      <c r="AG213" s="52"/>
      <c r="AH213" s="6" t="str">
        <f t="shared" si="151"/>
        <v/>
      </c>
      <c r="AI213" s="6" t="str">
        <f t="shared" si="152"/>
        <v/>
      </c>
      <c r="AJ213" s="14" t="str">
        <f t="shared" si="153"/>
        <v/>
      </c>
      <c r="AK213" s="56">
        <f t="shared" si="136"/>
        <v>-5.31</v>
      </c>
      <c r="AL213" s="49">
        <f t="shared" si="137"/>
        <v>16.042000000000002</v>
      </c>
      <c r="AM213" s="65"/>
      <c r="AN213" s="61"/>
      <c r="AO213" s="61"/>
      <c r="AP213" s="61"/>
      <c r="AQ213" s="62"/>
    </row>
    <row r="214" spans="1:43" x14ac:dyDescent="0.3">
      <c r="A214" t="str">
        <f t="shared" si="134"/>
        <v/>
      </c>
      <c r="B214" s="1" t="s">
        <v>23</v>
      </c>
      <c r="C214" s="1"/>
      <c r="D214">
        <v>19.207000000000001</v>
      </c>
      <c r="E214">
        <v>330.51</v>
      </c>
      <c r="F214">
        <v>-2.58</v>
      </c>
      <c r="G214" s="47"/>
      <c r="H214" s="47"/>
      <c r="I214" s="47"/>
      <c r="J214" s="47"/>
      <c r="K214" s="47"/>
      <c r="L214" s="23">
        <f t="shared" si="142"/>
        <v>237.29</v>
      </c>
      <c r="M214" s="6">
        <f t="shared" si="143"/>
        <v>-19.187530701518558</v>
      </c>
      <c r="N214" s="6">
        <f t="shared" si="144"/>
        <v>-0.86458925408700238</v>
      </c>
      <c r="O214" s="23">
        <f t="shared" si="138"/>
        <v>-20.699387268030566</v>
      </c>
      <c r="P214" s="23" t="str">
        <f t="shared" si="145"/>
        <v/>
      </c>
      <c r="Q214" s="23"/>
      <c r="R214" s="6"/>
      <c r="S214" s="6"/>
      <c r="T214" s="6" t="str">
        <f t="shared" si="146"/>
        <v/>
      </c>
      <c r="U214" s="6" t="str">
        <f t="shared" si="147"/>
        <v/>
      </c>
      <c r="V214" s="6"/>
      <c r="W214" s="49"/>
      <c r="X214" s="8"/>
      <c r="Y214" s="53" t="str">
        <f t="shared" si="148"/>
        <v>1.10</v>
      </c>
      <c r="Z214" s="6" t="str">
        <f t="shared" si="139"/>
        <v/>
      </c>
      <c r="AA214" s="54" t="str">
        <f t="shared" ca="1" si="135"/>
        <v/>
      </c>
      <c r="AB214" s="55">
        <f t="shared" si="149"/>
        <v>-19.187530701518558</v>
      </c>
      <c r="AC214" s="6">
        <f t="shared" si="140"/>
        <v>-0.86458925408700238</v>
      </c>
      <c r="AD214" s="6">
        <f t="shared" ca="1" si="141"/>
        <v>125.08288487131927</v>
      </c>
      <c r="AE214" s="6" t="str">
        <f t="shared" si="150"/>
        <v/>
      </c>
      <c r="AF214" s="113"/>
      <c r="AG214" s="52"/>
      <c r="AH214" s="6" t="str">
        <f t="shared" si="151"/>
        <v/>
      </c>
      <c r="AI214" s="6" t="str">
        <f t="shared" si="152"/>
        <v/>
      </c>
      <c r="AJ214" s="14" t="str">
        <f t="shared" si="153"/>
        <v/>
      </c>
      <c r="AK214" s="56">
        <f t="shared" si="136"/>
        <v>-2.58</v>
      </c>
      <c r="AL214" s="49">
        <f t="shared" si="137"/>
        <v>19.207000000000001</v>
      </c>
      <c r="AM214" s="65"/>
      <c r="AN214" s="61"/>
      <c r="AO214" s="61"/>
      <c r="AP214" s="61"/>
      <c r="AQ214" s="62"/>
    </row>
    <row r="215" spans="1:43" x14ac:dyDescent="0.3">
      <c r="A215" t="str">
        <f t="shared" si="134"/>
        <v/>
      </c>
      <c r="B215" s="1" t="s">
        <v>23</v>
      </c>
      <c r="C215" s="1"/>
      <c r="D215">
        <v>15.411</v>
      </c>
      <c r="E215">
        <v>329.83</v>
      </c>
      <c r="F215">
        <v>1.43</v>
      </c>
      <c r="G215" s="47"/>
      <c r="H215" s="47"/>
      <c r="I215" s="47"/>
      <c r="J215" s="47"/>
      <c r="K215" s="47"/>
      <c r="L215" s="23">
        <f t="shared" si="142"/>
        <v>236.60999999999999</v>
      </c>
      <c r="M215" s="6">
        <f t="shared" si="143"/>
        <v>-15.406200399489739</v>
      </c>
      <c r="N215" s="6">
        <f t="shared" si="144"/>
        <v>0.38459101752664976</v>
      </c>
      <c r="O215" s="23">
        <f t="shared" si="138"/>
        <v>-32.883159985958514</v>
      </c>
      <c r="P215" s="23" t="str">
        <f t="shared" si="145"/>
        <v/>
      </c>
      <c r="Q215" s="23"/>
      <c r="R215" s="6"/>
      <c r="S215" s="6"/>
      <c r="T215" s="6" t="str">
        <f t="shared" si="146"/>
        <v/>
      </c>
      <c r="U215" s="6" t="str">
        <f t="shared" si="147"/>
        <v/>
      </c>
      <c r="V215" s="6"/>
      <c r="W215" s="49"/>
      <c r="X215" s="8"/>
      <c r="Y215" s="53" t="str">
        <f t="shared" si="148"/>
        <v>1.10</v>
      </c>
      <c r="Z215" s="6">
        <f t="shared" si="139"/>
        <v>1.8691878457125344</v>
      </c>
      <c r="AA215" s="54">
        <f t="shared" ca="1" si="135"/>
        <v>7.3093614265176701</v>
      </c>
      <c r="AB215" s="55">
        <f t="shared" si="149"/>
        <v>-15.406200399489739</v>
      </c>
      <c r="AC215" s="6">
        <f t="shared" ca="1" si="140"/>
        <v>5.8247645983317859</v>
      </c>
      <c r="AD215" s="6">
        <f t="shared" ca="1" si="141"/>
        <v>137.06195387880521</v>
      </c>
      <c r="AE215" s="6" t="str">
        <f t="shared" si="150"/>
        <v/>
      </c>
      <c r="AF215" s="113"/>
      <c r="AG215" s="52"/>
      <c r="AH215" s="6" t="str">
        <f t="shared" si="151"/>
        <v/>
      </c>
      <c r="AI215" s="6" t="str">
        <f t="shared" si="152"/>
        <v/>
      </c>
      <c r="AJ215" s="14" t="str">
        <f t="shared" si="153"/>
        <v/>
      </c>
      <c r="AK215" s="56">
        <f t="shared" ca="1" si="136"/>
        <v>20.710564737662171</v>
      </c>
      <c r="AL215" s="49">
        <f t="shared" ca="1" si="137"/>
        <v>16.470546237912604</v>
      </c>
      <c r="AM215" s="65"/>
      <c r="AN215" s="61"/>
      <c r="AO215" s="61"/>
      <c r="AP215" s="61"/>
      <c r="AQ215" s="62"/>
    </row>
    <row r="216" spans="1:43" x14ac:dyDescent="0.3">
      <c r="A216" t="str">
        <f t="shared" si="134"/>
        <v/>
      </c>
      <c r="B216" s="1" t="s">
        <v>23</v>
      </c>
      <c r="C216" s="1"/>
      <c r="D216">
        <v>13.67</v>
      </c>
      <c r="E216">
        <v>333.69</v>
      </c>
      <c r="F216">
        <v>10.41</v>
      </c>
      <c r="G216" s="47"/>
      <c r="H216" s="47"/>
      <c r="I216" s="47"/>
      <c r="J216" s="47"/>
      <c r="K216" s="47"/>
      <c r="L216" s="23">
        <f t="shared" si="142"/>
        <v>240.47</v>
      </c>
      <c r="M216" s="6">
        <f t="shared" si="143"/>
        <v>-13.444991106909409</v>
      </c>
      <c r="N216" s="6">
        <f t="shared" si="144"/>
        <v>2.4700433468113219</v>
      </c>
      <c r="O216" s="23">
        <f t="shared" si="138"/>
        <v>-12.049371562029002</v>
      </c>
      <c r="P216" s="23" t="str">
        <f t="shared" si="145"/>
        <v/>
      </c>
      <c r="Q216" s="23"/>
      <c r="R216" s="6"/>
      <c r="S216" s="6"/>
      <c r="T216" s="6" t="str">
        <f t="shared" si="146"/>
        <v/>
      </c>
      <c r="U216" s="6" t="str">
        <f t="shared" si="147"/>
        <v/>
      </c>
      <c r="V216" s="6"/>
      <c r="W216" s="49"/>
      <c r="X216" s="8"/>
      <c r="Y216" s="53" t="str">
        <f t="shared" si="148"/>
        <v>1.10</v>
      </c>
      <c r="Z216" s="6">
        <f t="shared" si="139"/>
        <v>3.9546401749972064</v>
      </c>
      <c r="AA216" s="54">
        <f t="shared" ca="1" si="135"/>
        <v>15.46441381864579</v>
      </c>
      <c r="AB216" s="55">
        <f t="shared" si="149"/>
        <v>-13.444991106909409</v>
      </c>
      <c r="AC216" s="6">
        <f t="shared" ca="1" si="140"/>
        <v>13.979816990459906</v>
      </c>
      <c r="AD216" s="6">
        <f t="shared" ca="1" si="141"/>
        <v>55.373791507522185</v>
      </c>
      <c r="AE216" s="6" t="str">
        <f t="shared" si="150"/>
        <v/>
      </c>
      <c r="AF216" s="113"/>
      <c r="AG216" s="52"/>
      <c r="AH216" s="6" t="str">
        <f t="shared" si="151"/>
        <v/>
      </c>
      <c r="AI216" s="6" t="str">
        <f t="shared" si="152"/>
        <v/>
      </c>
      <c r="AJ216" s="14" t="str">
        <f t="shared" si="153"/>
        <v/>
      </c>
      <c r="AK216" s="56">
        <f t="shared" ca="1" si="136"/>
        <v>46.117214094381936</v>
      </c>
      <c r="AL216" s="49">
        <f t="shared" ca="1" si="137"/>
        <v>19.395954963641891</v>
      </c>
      <c r="AM216" s="65"/>
      <c r="AN216" s="61"/>
      <c r="AO216" s="61"/>
      <c r="AP216" s="61"/>
      <c r="AQ216" s="62"/>
    </row>
    <row r="217" spans="1:43" x14ac:dyDescent="0.3">
      <c r="A217" t="str">
        <f t="shared" si="134"/>
        <v/>
      </c>
      <c r="B217" s="1" t="s">
        <v>23</v>
      </c>
      <c r="C217" s="1"/>
      <c r="D217">
        <v>11.922000000000001</v>
      </c>
      <c r="E217">
        <v>333.93</v>
      </c>
      <c r="F217">
        <v>14.65</v>
      </c>
      <c r="G217" s="47"/>
      <c r="H217" s="47"/>
      <c r="I217" s="47"/>
      <c r="J217" s="47"/>
      <c r="K217" s="47"/>
      <c r="L217" s="23">
        <f t="shared" si="142"/>
        <v>240.71</v>
      </c>
      <c r="M217" s="6">
        <f t="shared" si="143"/>
        <v>-11.53440183151441</v>
      </c>
      <c r="N217" s="6">
        <f t="shared" si="144"/>
        <v>3.0152377002745645</v>
      </c>
      <c r="O217" s="23">
        <f t="shared" si="138"/>
        <v>-11.031582249788514</v>
      </c>
      <c r="P217" s="23" t="str">
        <f t="shared" si="145"/>
        <v/>
      </c>
      <c r="Q217" s="23"/>
      <c r="R217" s="6"/>
      <c r="S217" s="6"/>
      <c r="T217" s="6" t="str">
        <f t="shared" si="146"/>
        <v/>
      </c>
      <c r="U217" s="6" t="str">
        <f t="shared" si="147"/>
        <v/>
      </c>
      <c r="V217" s="6"/>
      <c r="W217" s="49"/>
      <c r="X217" s="8"/>
      <c r="Y217" s="53" t="str">
        <f t="shared" si="148"/>
        <v>1.10</v>
      </c>
      <c r="Z217" s="6">
        <f t="shared" si="139"/>
        <v>4.4998345284604486</v>
      </c>
      <c r="AA217" s="54">
        <f t="shared" ca="1" si="135"/>
        <v>17.596367857561752</v>
      </c>
      <c r="AB217" s="55">
        <f t="shared" si="149"/>
        <v>-11.53440183151441</v>
      </c>
      <c r="AC217" s="6">
        <f t="shared" ca="1" si="140"/>
        <v>16.111771029375866</v>
      </c>
      <c r="AD217" s="6">
        <f t="shared" ca="1" si="141"/>
        <v>48.775225713530887</v>
      </c>
      <c r="AE217" s="6" t="str">
        <f t="shared" si="150"/>
        <v/>
      </c>
      <c r="AF217" s="113"/>
      <c r="AG217" s="52"/>
      <c r="AH217" s="6" t="str">
        <f t="shared" si="151"/>
        <v/>
      </c>
      <c r="AI217" s="6" t="str">
        <f t="shared" si="152"/>
        <v/>
      </c>
      <c r="AJ217" s="14" t="str">
        <f t="shared" si="153"/>
        <v/>
      </c>
      <c r="AK217" s="56">
        <f t="shared" ca="1" si="136"/>
        <v>54.401159795057289</v>
      </c>
      <c r="AL217" s="49">
        <f t="shared" ca="1" si="137"/>
        <v>19.814933543009385</v>
      </c>
      <c r="AM217" s="65"/>
      <c r="AN217" s="61"/>
      <c r="AO217" s="61"/>
      <c r="AP217" s="61"/>
      <c r="AQ217" s="62"/>
    </row>
    <row r="218" spans="1:43" x14ac:dyDescent="0.3">
      <c r="A218" t="str">
        <f t="shared" si="134"/>
        <v/>
      </c>
      <c r="B218" s="1" t="s">
        <v>23</v>
      </c>
      <c r="C218" s="1"/>
      <c r="D218">
        <v>10.855</v>
      </c>
      <c r="E218">
        <v>335.35</v>
      </c>
      <c r="F218">
        <v>19.54</v>
      </c>
      <c r="G218" s="47"/>
      <c r="H218" s="47"/>
      <c r="I218" s="47"/>
      <c r="J218" s="47"/>
      <c r="K218" s="47"/>
      <c r="L218" s="23">
        <f t="shared" si="142"/>
        <v>242.13000000000002</v>
      </c>
      <c r="M218" s="6">
        <f t="shared" si="143"/>
        <v>-10.229841230756524</v>
      </c>
      <c r="N218" s="6">
        <f t="shared" si="144"/>
        <v>3.6306161176188616</v>
      </c>
      <c r="O218" s="23">
        <f t="shared" si="138"/>
        <v>-8.2288554381824319</v>
      </c>
      <c r="P218" s="23" t="str">
        <f t="shared" si="145"/>
        <v/>
      </c>
      <c r="Q218" s="23"/>
      <c r="R218" s="6"/>
      <c r="S218" s="6"/>
      <c r="T218" s="6" t="str">
        <f t="shared" si="146"/>
        <v/>
      </c>
      <c r="U218" s="6" t="str">
        <f t="shared" si="147"/>
        <v/>
      </c>
      <c r="V218" s="6"/>
      <c r="W218" s="49"/>
      <c r="X218" s="8"/>
      <c r="Y218" s="53" t="str">
        <f t="shared" si="148"/>
        <v>1.10</v>
      </c>
      <c r="Z218" s="6">
        <f t="shared" si="139"/>
        <v>5.1152129458047462</v>
      </c>
      <c r="AA218" s="54">
        <f t="shared" ca="1" si="135"/>
        <v>20.002773011952886</v>
      </c>
      <c r="AB218" s="55">
        <f t="shared" si="149"/>
        <v>-10.229841230756524</v>
      </c>
      <c r="AC218" s="6">
        <f t="shared" ca="1" si="140"/>
        <v>18.518176183767</v>
      </c>
      <c r="AD218" s="6">
        <f t="shared" ca="1" si="141"/>
        <v>39.68708240867872</v>
      </c>
      <c r="AE218" s="6" t="str">
        <f t="shared" si="150"/>
        <v/>
      </c>
      <c r="AF218" s="113"/>
      <c r="AG218" s="52"/>
      <c r="AH218" s="6" t="str">
        <f t="shared" si="151"/>
        <v/>
      </c>
      <c r="AI218" s="6" t="str">
        <f t="shared" si="152"/>
        <v/>
      </c>
      <c r="AJ218" s="14" t="str">
        <f t="shared" si="153"/>
        <v/>
      </c>
      <c r="AK218" s="56">
        <f t="shared" ca="1" si="136"/>
        <v>61.08278954037236</v>
      </c>
      <c r="AL218" s="49">
        <f t="shared" ca="1" si="137"/>
        <v>21.155909358368916</v>
      </c>
      <c r="AM218" s="65"/>
      <c r="AN218" s="61"/>
      <c r="AO218" s="61"/>
      <c r="AP218" s="61"/>
      <c r="AQ218" s="62"/>
    </row>
    <row r="219" spans="1:43" x14ac:dyDescent="0.3">
      <c r="A219" t="str">
        <f t="shared" si="134"/>
        <v/>
      </c>
      <c r="B219" s="1" t="s">
        <v>23</v>
      </c>
      <c r="C219" s="1"/>
      <c r="D219">
        <v>9.3109999999999999</v>
      </c>
      <c r="E219">
        <v>336.32</v>
      </c>
      <c r="F219">
        <v>24.21</v>
      </c>
      <c r="G219" s="47"/>
      <c r="H219" s="47"/>
      <c r="I219" s="47"/>
      <c r="J219" s="47"/>
      <c r="K219" s="47"/>
      <c r="L219" s="23">
        <f t="shared" si="142"/>
        <v>243.1</v>
      </c>
      <c r="M219" s="6">
        <f t="shared" si="143"/>
        <v>-8.4920841162200134</v>
      </c>
      <c r="N219" s="6">
        <f t="shared" si="144"/>
        <v>3.8182755745288652</v>
      </c>
      <c r="O219" s="23">
        <f t="shared" si="138"/>
        <v>-9.8685659065274223</v>
      </c>
      <c r="P219" s="23" t="str">
        <f t="shared" si="145"/>
        <v/>
      </c>
      <c r="Q219" s="23"/>
      <c r="R219" s="6"/>
      <c r="S219" s="6"/>
      <c r="T219" s="6" t="str">
        <f t="shared" si="146"/>
        <v/>
      </c>
      <c r="U219" s="6" t="str">
        <f t="shared" si="147"/>
        <v/>
      </c>
      <c r="V219" s="6"/>
      <c r="W219" s="49"/>
      <c r="X219" s="8"/>
      <c r="Y219" s="53" t="str">
        <f t="shared" si="148"/>
        <v>1.10</v>
      </c>
      <c r="Z219" s="6">
        <f t="shared" si="139"/>
        <v>5.3028724027147494</v>
      </c>
      <c r="AA219" s="54">
        <f t="shared" ca="1" si="135"/>
        <v>20.736605515093494</v>
      </c>
      <c r="AB219" s="55">
        <f t="shared" si="149"/>
        <v>-8.4920841162200134</v>
      </c>
      <c r="AC219" s="6">
        <f t="shared" ca="1" si="140"/>
        <v>19.252008686907608</v>
      </c>
      <c r="AD219" s="6">
        <f t="shared" ca="1" si="141"/>
        <v>43.675737783930089</v>
      </c>
      <c r="AE219" s="6" t="str">
        <f t="shared" si="150"/>
        <v/>
      </c>
      <c r="AF219" s="113"/>
      <c r="AG219" s="52"/>
      <c r="AH219" s="6" t="str">
        <f t="shared" si="151"/>
        <v/>
      </c>
      <c r="AI219" s="6" t="str">
        <f t="shared" si="152"/>
        <v/>
      </c>
      <c r="AJ219" s="14" t="str">
        <f t="shared" si="153"/>
        <v/>
      </c>
      <c r="AK219" s="56">
        <f t="shared" ca="1" si="136"/>
        <v>66.197666667395097</v>
      </c>
      <c r="AL219" s="49">
        <f t="shared" ca="1" si="137"/>
        <v>21.04175209239293</v>
      </c>
      <c r="AM219" s="65"/>
      <c r="AN219" s="61"/>
      <c r="AO219" s="61"/>
      <c r="AP219" s="61"/>
      <c r="AQ219" s="62"/>
    </row>
    <row r="220" spans="1:43" x14ac:dyDescent="0.3">
      <c r="A220" t="str">
        <f t="shared" si="134"/>
        <v/>
      </c>
      <c r="B220" s="1" t="s">
        <v>23</v>
      </c>
      <c r="C220" s="1"/>
      <c r="D220">
        <v>8.5630000000000006</v>
      </c>
      <c r="E220">
        <v>336.65</v>
      </c>
      <c r="F220">
        <v>31.32</v>
      </c>
      <c r="G220" s="47"/>
      <c r="H220" s="47"/>
      <c r="I220" s="47"/>
      <c r="J220" s="47"/>
      <c r="K220" s="47"/>
      <c r="L220" s="23">
        <f t="shared" si="142"/>
        <v>243.42999999999998</v>
      </c>
      <c r="M220" s="6">
        <f t="shared" si="143"/>
        <v>-7.3151776476410646</v>
      </c>
      <c r="N220" s="6">
        <f t="shared" si="144"/>
        <v>4.4511959048611356</v>
      </c>
      <c r="O220" s="23">
        <f t="shared" si="138"/>
        <v>-8.5015885452879942</v>
      </c>
      <c r="P220" s="23" t="str">
        <f t="shared" si="145"/>
        <v/>
      </c>
      <c r="Q220" s="23"/>
      <c r="R220" s="6"/>
      <c r="S220" s="6"/>
      <c r="T220" s="6" t="str">
        <f t="shared" si="146"/>
        <v/>
      </c>
      <c r="U220" s="6" t="str">
        <f t="shared" si="147"/>
        <v/>
      </c>
      <c r="V220" s="6"/>
      <c r="W220" s="49"/>
      <c r="X220" s="8"/>
      <c r="Y220" s="53" t="str">
        <f t="shared" si="148"/>
        <v>1.10</v>
      </c>
      <c r="Z220" s="6">
        <f t="shared" si="139"/>
        <v>5.9357927330470197</v>
      </c>
      <c r="AA220" s="54">
        <f t="shared" ca="1" si="135"/>
        <v>23.211607403855506</v>
      </c>
      <c r="AB220" s="55">
        <f t="shared" si="149"/>
        <v>-7.3151776476410646</v>
      </c>
      <c r="AC220" s="6">
        <f t="shared" ca="1" si="140"/>
        <v>21.72701057566962</v>
      </c>
      <c r="AD220" s="6">
        <f t="shared" ca="1" si="141"/>
        <v>35.457731570298193</v>
      </c>
      <c r="AE220" s="6" t="str">
        <f t="shared" si="150"/>
        <v/>
      </c>
      <c r="AF220" s="113"/>
      <c r="AG220" s="52"/>
      <c r="AH220" s="6" t="str">
        <f t="shared" si="151"/>
        <v/>
      </c>
      <c r="AI220" s="6" t="str">
        <f t="shared" si="152"/>
        <v/>
      </c>
      <c r="AJ220" s="14" t="str">
        <f t="shared" si="153"/>
        <v/>
      </c>
      <c r="AK220" s="56">
        <f t="shared" ca="1" si="136"/>
        <v>71.392347368673313</v>
      </c>
      <c r="AL220" s="49">
        <f t="shared" ca="1" si="137"/>
        <v>22.92541848193413</v>
      </c>
      <c r="AM220" s="65"/>
      <c r="AN220" s="61"/>
      <c r="AO220" s="61"/>
      <c r="AP220" s="61"/>
      <c r="AQ220" s="62"/>
    </row>
    <row r="221" spans="1:43" x14ac:dyDescent="0.3">
      <c r="A221" t="str">
        <f t="shared" si="134"/>
        <v/>
      </c>
      <c r="B221" s="1" t="s">
        <v>23</v>
      </c>
      <c r="C221" s="1"/>
      <c r="D221">
        <v>8.625</v>
      </c>
      <c r="E221">
        <v>337.09</v>
      </c>
      <c r="F221">
        <v>37.93</v>
      </c>
      <c r="G221" s="47"/>
      <c r="H221" s="47"/>
      <c r="I221" s="47"/>
      <c r="J221" s="47"/>
      <c r="K221" s="47"/>
      <c r="L221" s="23">
        <f t="shared" si="142"/>
        <v>243.86999999999998</v>
      </c>
      <c r="M221" s="6">
        <f t="shared" si="143"/>
        <v>-6.8030751627039745</v>
      </c>
      <c r="N221" s="6">
        <f t="shared" si="144"/>
        <v>5.3017726592716405</v>
      </c>
      <c r="O221" s="23">
        <f t="shared" si="138"/>
        <v>-11.008528340172216</v>
      </c>
      <c r="P221" s="23" t="str">
        <f t="shared" si="145"/>
        <v/>
      </c>
      <c r="Q221" s="23"/>
      <c r="R221" s="6"/>
      <c r="S221" s="6"/>
      <c r="T221" s="6" t="str">
        <f t="shared" si="146"/>
        <v/>
      </c>
      <c r="U221" s="6" t="str">
        <f t="shared" si="147"/>
        <v/>
      </c>
      <c r="V221" s="6"/>
      <c r="W221" s="49"/>
      <c r="X221" s="8"/>
      <c r="Y221" s="53" t="str">
        <f t="shared" si="148"/>
        <v>1.10</v>
      </c>
      <c r="Z221" s="6">
        <f t="shared" si="139"/>
        <v>6.7863694874575256</v>
      </c>
      <c r="AA221" s="54">
        <f t="shared" ca="1" si="135"/>
        <v>26.537743368863751</v>
      </c>
      <c r="AB221" s="55">
        <f t="shared" si="149"/>
        <v>-6.8030751627039745</v>
      </c>
      <c r="AC221" s="6">
        <f t="shared" ca="1" si="140"/>
        <v>25.053146540677865</v>
      </c>
      <c r="AD221" s="6">
        <f t="shared" ca="1" si="141"/>
        <v>47.172067114793464</v>
      </c>
      <c r="AE221" s="6" t="str">
        <f t="shared" si="150"/>
        <v/>
      </c>
      <c r="AF221" s="113"/>
      <c r="AG221" s="52"/>
      <c r="AH221" s="6" t="str">
        <f t="shared" si="151"/>
        <v/>
      </c>
      <c r="AI221" s="6" t="str">
        <f t="shared" si="152"/>
        <v/>
      </c>
      <c r="AJ221" s="14" t="str">
        <f t="shared" si="153"/>
        <v/>
      </c>
      <c r="AK221" s="56">
        <f t="shared" ca="1" si="136"/>
        <v>74.807910425121236</v>
      </c>
      <c r="AL221" s="49">
        <f t="shared" ca="1" si="137"/>
        <v>25.960392586747968</v>
      </c>
      <c r="AM221" s="65"/>
      <c r="AN221" s="61"/>
      <c r="AO221" s="61"/>
      <c r="AP221" s="61"/>
      <c r="AQ221" s="62"/>
    </row>
    <row r="222" spans="1:43" x14ac:dyDescent="0.3">
      <c r="A222" t="str">
        <f t="shared" si="134"/>
        <v/>
      </c>
      <c r="B222" s="1" t="s">
        <v>23</v>
      </c>
      <c r="C222" s="1"/>
      <c r="D222">
        <v>8.5060000000000002</v>
      </c>
      <c r="E222">
        <v>338.29</v>
      </c>
      <c r="F222">
        <v>46.56</v>
      </c>
      <c r="G222" s="47"/>
      <c r="H222" s="47"/>
      <c r="I222" s="47"/>
      <c r="J222" s="47"/>
      <c r="K222" s="47"/>
      <c r="L222" s="23">
        <f t="shared" si="142"/>
        <v>245.07000000000002</v>
      </c>
      <c r="M222" s="6">
        <f t="shared" si="143"/>
        <v>-5.8486795666760321</v>
      </c>
      <c r="N222" s="6">
        <f t="shared" si="144"/>
        <v>6.1761625080907852</v>
      </c>
      <c r="O222" s="23">
        <f t="shared" si="138"/>
        <v>-11.77029839659285</v>
      </c>
      <c r="P222" s="23" t="str">
        <f t="shared" si="145"/>
        <v/>
      </c>
      <c r="Q222" s="23"/>
      <c r="R222" s="6"/>
      <c r="S222" s="6"/>
      <c r="T222" s="6" t="str">
        <f t="shared" si="146"/>
        <v/>
      </c>
      <c r="U222" s="6" t="str">
        <f t="shared" si="147"/>
        <v/>
      </c>
      <c r="V222" s="6"/>
      <c r="W222" s="49"/>
      <c r="X222" s="8"/>
      <c r="Y222" s="53" t="str">
        <f t="shared" si="148"/>
        <v>1.10</v>
      </c>
      <c r="Z222" s="6">
        <f t="shared" si="139"/>
        <v>7.6607593362766693</v>
      </c>
      <c r="AA222" s="54">
        <f t="shared" ca="1" si="135"/>
        <v>29.956999195589358</v>
      </c>
      <c r="AB222" s="55">
        <f t="shared" si="149"/>
        <v>-5.8486795666760321</v>
      </c>
      <c r="AC222" s="6">
        <f t="shared" ca="1" si="140"/>
        <v>28.472402367403472</v>
      </c>
      <c r="AD222" s="6">
        <f t="shared" ca="1" si="141"/>
        <v>54.108729977489972</v>
      </c>
      <c r="AE222" s="6" t="str">
        <f t="shared" si="150"/>
        <v/>
      </c>
      <c r="AF222" s="113"/>
      <c r="AG222" s="52"/>
      <c r="AH222" s="6" t="str">
        <f t="shared" si="151"/>
        <v/>
      </c>
      <c r="AI222" s="6" t="str">
        <f t="shared" si="152"/>
        <v/>
      </c>
      <c r="AJ222" s="14" t="str">
        <f t="shared" si="153"/>
        <v/>
      </c>
      <c r="AK222" s="56">
        <f t="shared" ca="1" si="136"/>
        <v>78.392016236020154</v>
      </c>
      <c r="AL222" s="49">
        <f t="shared" ca="1" si="137"/>
        <v>29.066901266646511</v>
      </c>
      <c r="AM222" s="65"/>
      <c r="AN222" s="61"/>
      <c r="AO222" s="61"/>
      <c r="AP222" s="61"/>
      <c r="AQ222" s="62"/>
    </row>
    <row r="223" spans="1:43" x14ac:dyDescent="0.3">
      <c r="A223" t="str">
        <f t="shared" si="134"/>
        <v/>
      </c>
      <c r="B223" s="1" t="s">
        <v>23</v>
      </c>
      <c r="C223" s="1"/>
      <c r="D223">
        <v>7.3780000000000001</v>
      </c>
      <c r="E223">
        <v>340.71</v>
      </c>
      <c r="F223">
        <v>57.37</v>
      </c>
      <c r="G223" s="47"/>
      <c r="H223" s="47"/>
      <c r="I223" s="47"/>
      <c r="J223" s="47"/>
      <c r="K223" s="47"/>
      <c r="L223" s="23">
        <f t="shared" si="142"/>
        <v>247.48999999999998</v>
      </c>
      <c r="M223" s="6">
        <f t="shared" si="143"/>
        <v>-3.978304794508043</v>
      </c>
      <c r="N223" s="6">
        <f t="shared" si="144"/>
        <v>6.2135316014320168</v>
      </c>
      <c r="O223" s="23">
        <f t="shared" si="138"/>
        <v>-4.0575420219995486</v>
      </c>
      <c r="P223" s="23" t="str">
        <f t="shared" si="145"/>
        <v/>
      </c>
      <c r="Q223" s="23"/>
      <c r="R223" s="6"/>
      <c r="S223" s="6"/>
      <c r="T223" s="6" t="str">
        <f t="shared" si="146"/>
        <v/>
      </c>
      <c r="U223" s="6" t="str">
        <f t="shared" si="147"/>
        <v/>
      </c>
      <c r="V223" s="6"/>
      <c r="W223" s="49"/>
      <c r="X223" s="8"/>
      <c r="Y223" s="53" t="str">
        <f t="shared" si="148"/>
        <v>1.10</v>
      </c>
      <c r="Z223" s="6">
        <f t="shared" si="139"/>
        <v>7.6981284296179009</v>
      </c>
      <c r="AA223" s="54">
        <f t="shared" ca="1" si="135"/>
        <v>30.103129082983429</v>
      </c>
      <c r="AB223" s="55">
        <f t="shared" si="149"/>
        <v>-3.978304794508043</v>
      </c>
      <c r="AC223" s="6">
        <f t="shared" ca="1" si="140"/>
        <v>28.618532254797543</v>
      </c>
      <c r="AD223" s="6">
        <f t="shared" ca="1" si="141"/>
        <v>18.593454485221201</v>
      </c>
      <c r="AE223" s="6" t="str">
        <f t="shared" si="150"/>
        <v/>
      </c>
      <c r="AF223" s="113"/>
      <c r="AG223" s="52"/>
      <c r="AH223" s="6" t="str">
        <f t="shared" si="151"/>
        <v/>
      </c>
      <c r="AI223" s="6" t="str">
        <f t="shared" si="152"/>
        <v/>
      </c>
      <c r="AJ223" s="14" t="str">
        <f t="shared" si="153"/>
        <v/>
      </c>
      <c r="AK223" s="56">
        <f t="shared" ca="1" si="136"/>
        <v>82.085945856648905</v>
      </c>
      <c r="AL223" s="49">
        <f t="shared" ca="1" si="137"/>
        <v>28.893724188080931</v>
      </c>
      <c r="AM223" s="65"/>
      <c r="AN223" s="61"/>
      <c r="AO223" s="61"/>
      <c r="AP223" s="61"/>
      <c r="AQ223" s="62"/>
    </row>
    <row r="224" spans="1:43" x14ac:dyDescent="0.3">
      <c r="A224" t="str">
        <f t="shared" si="134"/>
        <v/>
      </c>
      <c r="B224" s="1" t="s">
        <v>23</v>
      </c>
      <c r="C224" s="1"/>
      <c r="D224">
        <v>7.0880000000000001</v>
      </c>
      <c r="E224">
        <v>344.46</v>
      </c>
      <c r="F224">
        <v>61.82</v>
      </c>
      <c r="G224" s="47"/>
      <c r="H224" s="47"/>
      <c r="I224" s="47"/>
      <c r="J224" s="47"/>
      <c r="K224" s="47"/>
      <c r="L224" s="23">
        <f t="shared" si="142"/>
        <v>251.23999999999998</v>
      </c>
      <c r="M224" s="6">
        <f t="shared" si="143"/>
        <v>-3.347259115105286</v>
      </c>
      <c r="N224" s="6">
        <f t="shared" si="144"/>
        <v>6.2478476627030997</v>
      </c>
      <c r="O224" s="23">
        <f t="shared" si="138"/>
        <v>-11.405981470329232</v>
      </c>
      <c r="P224" s="23" t="str">
        <f t="shared" si="145"/>
        <v/>
      </c>
      <c r="Q224" s="23"/>
      <c r="R224" s="6"/>
      <c r="S224" s="6"/>
      <c r="T224" s="6" t="str">
        <f t="shared" si="146"/>
        <v/>
      </c>
      <c r="U224" s="6" t="str">
        <f t="shared" si="147"/>
        <v/>
      </c>
      <c r="V224" s="6"/>
      <c r="W224" s="49"/>
      <c r="X224" s="8"/>
      <c r="Y224" s="53" t="str">
        <f t="shared" si="148"/>
        <v>1.10</v>
      </c>
      <c r="Z224" s="6">
        <f t="shared" si="139"/>
        <v>7.7324444908889838</v>
      </c>
      <c r="AA224" s="54">
        <f t="shared" ca="1" si="135"/>
        <v>30.237320247953932</v>
      </c>
      <c r="AB224" s="55">
        <f t="shared" si="149"/>
        <v>-3.347259115105286</v>
      </c>
      <c r="AC224" s="6">
        <f t="shared" ca="1" si="140"/>
        <v>28.752723419768046</v>
      </c>
      <c r="AD224" s="6">
        <f t="shared" ca="1" si="141"/>
        <v>50.600404226685846</v>
      </c>
      <c r="AE224" s="6" t="str">
        <f t="shared" si="150"/>
        <v/>
      </c>
      <c r="AF224" s="113"/>
      <c r="AG224" s="52"/>
      <c r="AH224" s="6" t="str">
        <f t="shared" si="151"/>
        <v/>
      </c>
      <c r="AI224" s="6" t="str">
        <f t="shared" si="152"/>
        <v/>
      </c>
      <c r="AJ224" s="14" t="str">
        <f t="shared" si="153"/>
        <v/>
      </c>
      <c r="AK224" s="56">
        <f t="shared" ca="1" si="136"/>
        <v>83.359779905322512</v>
      </c>
      <c r="AL224" s="49">
        <f t="shared" ca="1" si="137"/>
        <v>28.946903938717405</v>
      </c>
      <c r="AM224" s="65"/>
      <c r="AN224" s="61"/>
      <c r="AO224" s="61"/>
      <c r="AP224" s="61"/>
      <c r="AQ224" s="62"/>
    </row>
    <row r="225" spans="1:43" x14ac:dyDescent="0.3">
      <c r="A225" t="str">
        <f t="shared" si="134"/>
        <v/>
      </c>
      <c r="B225" s="1" t="s">
        <v>23</v>
      </c>
      <c r="C225" s="1"/>
      <c r="D225">
        <v>7.3310000000000004</v>
      </c>
      <c r="E225">
        <v>350.36</v>
      </c>
      <c r="F225">
        <v>74.5</v>
      </c>
      <c r="G225" s="47"/>
      <c r="H225" s="47"/>
      <c r="I225" s="47"/>
      <c r="J225" s="47"/>
      <c r="K225" s="47"/>
      <c r="L225" s="23">
        <f t="shared" si="142"/>
        <v>257.14</v>
      </c>
      <c r="M225" s="6">
        <f t="shared" si="143"/>
        <v>-1.959124535029702</v>
      </c>
      <c r="N225" s="6">
        <f t="shared" si="144"/>
        <v>7.0643748524724153</v>
      </c>
      <c r="O225" s="23">
        <f t="shared" si="138"/>
        <v>-7.5247201892106172</v>
      </c>
      <c r="P225" s="23" t="str">
        <f t="shared" si="145"/>
        <v/>
      </c>
      <c r="Q225" s="23"/>
      <c r="R225" s="6"/>
      <c r="S225" s="6"/>
      <c r="T225" s="6" t="str">
        <f t="shared" si="146"/>
        <v/>
      </c>
      <c r="U225" s="6" t="str">
        <f t="shared" si="147"/>
        <v/>
      </c>
      <c r="V225" s="6"/>
      <c r="W225" s="49"/>
      <c r="X225" s="8"/>
      <c r="Y225" s="53" t="str">
        <f t="shared" si="148"/>
        <v>1.10</v>
      </c>
      <c r="Z225" s="6">
        <f t="shared" si="139"/>
        <v>8.5489716806582994</v>
      </c>
      <c r="AA225" s="54">
        <f t="shared" ca="1" si="135"/>
        <v>33.4303071691414</v>
      </c>
      <c r="AB225" s="55">
        <f t="shared" si="149"/>
        <v>-1.959124535029702</v>
      </c>
      <c r="AC225" s="6">
        <f t="shared" ca="1" si="140"/>
        <v>31.945710340955515</v>
      </c>
      <c r="AD225" s="6">
        <f t="shared" ca="1" si="141"/>
        <v>32.808194321311504</v>
      </c>
      <c r="AE225" s="6" t="str">
        <f t="shared" si="150"/>
        <v/>
      </c>
      <c r="AF225" s="113"/>
      <c r="AG225" s="52"/>
      <c r="AH225" s="6" t="str">
        <f t="shared" si="151"/>
        <v/>
      </c>
      <c r="AI225" s="6" t="str">
        <f t="shared" si="152"/>
        <v/>
      </c>
      <c r="AJ225" s="14" t="str">
        <f t="shared" si="153"/>
        <v/>
      </c>
      <c r="AK225" s="56">
        <f t="shared" ca="1" si="136"/>
        <v>86.490634868718914</v>
      </c>
      <c r="AL225" s="49">
        <f t="shared" ca="1" si="137"/>
        <v>32.005727270786821</v>
      </c>
      <c r="AM225" s="65"/>
      <c r="AN225" s="61"/>
      <c r="AO225" s="61"/>
      <c r="AP225" s="61"/>
      <c r="AQ225" s="62"/>
    </row>
    <row r="226" spans="1:43" x14ac:dyDescent="0.3">
      <c r="A226" t="str">
        <f t="shared" si="134"/>
        <v/>
      </c>
      <c r="B226" s="1" t="s">
        <v>23</v>
      </c>
      <c r="C226" s="1"/>
      <c r="D226">
        <v>8.1669999999999998</v>
      </c>
      <c r="E226">
        <v>358.25</v>
      </c>
      <c r="F226">
        <v>81.72</v>
      </c>
      <c r="G226" s="47"/>
      <c r="H226" s="47"/>
      <c r="I226" s="47"/>
      <c r="J226" s="47"/>
      <c r="K226" s="47"/>
      <c r="L226" s="23">
        <f t="shared" si="142"/>
        <v>265.02999999999997</v>
      </c>
      <c r="M226" s="6">
        <f t="shared" si="143"/>
        <v>-1.1761360611042428</v>
      </c>
      <c r="N226" s="6">
        <f t="shared" si="144"/>
        <v>8.0818681606278506</v>
      </c>
      <c r="O226" s="23">
        <f t="shared" si="138"/>
        <v>-5.9123868401482538</v>
      </c>
      <c r="P226" s="23" t="str">
        <f t="shared" si="145"/>
        <v/>
      </c>
      <c r="Q226" s="23"/>
      <c r="R226" s="6"/>
      <c r="S226" s="6"/>
      <c r="T226" s="6" t="str">
        <f t="shared" si="146"/>
        <v/>
      </c>
      <c r="U226" s="6" t="str">
        <f t="shared" si="147"/>
        <v/>
      </c>
      <c r="V226" s="6"/>
      <c r="W226" s="49"/>
      <c r="X226" s="8"/>
      <c r="Y226" s="53" t="str">
        <f t="shared" si="148"/>
        <v>1.10</v>
      </c>
      <c r="Z226" s="6">
        <f t="shared" si="139"/>
        <v>9.5664649888137347</v>
      </c>
      <c r="AA226" s="54">
        <f t="shared" ca="1" si="135"/>
        <v>37.409161598047731</v>
      </c>
      <c r="AB226" s="55">
        <f t="shared" si="149"/>
        <v>-1.1761360611042428</v>
      </c>
      <c r="AC226" s="6">
        <f t="shared" ca="1" si="140"/>
        <v>35.924564769861846</v>
      </c>
      <c r="AD226" s="6">
        <f t="shared" ca="1" si="141"/>
        <v>25.887618037780804</v>
      </c>
      <c r="AE226" s="6" t="str">
        <f t="shared" si="150"/>
        <v/>
      </c>
      <c r="AF226" s="113"/>
      <c r="AG226" s="52"/>
      <c r="AH226" s="6" t="str">
        <f t="shared" si="151"/>
        <v/>
      </c>
      <c r="AI226" s="6" t="str">
        <f t="shared" si="152"/>
        <v/>
      </c>
      <c r="AJ226" s="14" t="str">
        <f t="shared" si="153"/>
        <v/>
      </c>
      <c r="AK226" s="56">
        <f t="shared" ca="1" si="136"/>
        <v>88.124860468991045</v>
      </c>
      <c r="AL226" s="49">
        <f t="shared" ca="1" si="137"/>
        <v>35.943812401277476</v>
      </c>
      <c r="AM226" s="65"/>
      <c r="AN226" s="61"/>
      <c r="AO226" s="61"/>
      <c r="AP226" s="61"/>
      <c r="AQ226" s="62"/>
    </row>
    <row r="227" spans="1:43" x14ac:dyDescent="0.3">
      <c r="A227" t="str">
        <f t="shared" si="134"/>
        <v/>
      </c>
      <c r="B227" s="1" t="s">
        <v>23</v>
      </c>
      <c r="C227" s="1"/>
      <c r="D227">
        <v>8.7240000000000002</v>
      </c>
      <c r="E227">
        <v>355.5</v>
      </c>
      <c r="F227">
        <v>86.48</v>
      </c>
      <c r="G227" s="47"/>
      <c r="H227" s="47"/>
      <c r="I227" s="47"/>
      <c r="J227" s="47"/>
      <c r="K227" s="47"/>
      <c r="L227" s="23">
        <f t="shared" si="142"/>
        <v>262.27999999999997</v>
      </c>
      <c r="M227" s="6">
        <f t="shared" si="143"/>
        <v>-0.53562699686616189</v>
      </c>
      <c r="N227" s="6">
        <f t="shared" si="144"/>
        <v>8.7075415428367702</v>
      </c>
      <c r="O227" s="23">
        <f t="shared" si="138"/>
        <v>-3.2032112043954859</v>
      </c>
      <c r="P227" s="23" t="str">
        <f t="shared" si="145"/>
        <v/>
      </c>
      <c r="Q227" s="23"/>
      <c r="R227" s="6"/>
      <c r="S227" s="6"/>
      <c r="T227" s="6" t="str">
        <f t="shared" si="146"/>
        <v/>
      </c>
      <c r="U227" s="6" t="str">
        <f t="shared" si="147"/>
        <v/>
      </c>
      <c r="V227" s="6"/>
      <c r="W227" s="49"/>
      <c r="X227" s="8"/>
      <c r="Y227" s="53" t="str">
        <f t="shared" si="148"/>
        <v>1.10</v>
      </c>
      <c r="Z227" s="6">
        <f t="shared" si="139"/>
        <v>10.192138371022654</v>
      </c>
      <c r="AA227" s="54">
        <f t="shared" ca="1" si="135"/>
        <v>39.8558246747453</v>
      </c>
      <c r="AB227" s="55">
        <f t="shared" si="149"/>
        <v>-0.53562699686616189</v>
      </c>
      <c r="AC227" s="6">
        <f t="shared" ca="1" si="140"/>
        <v>38.371227846559414</v>
      </c>
      <c r="AD227" s="6">
        <f t="shared" ca="1" si="141"/>
        <v>13.804895260126264</v>
      </c>
      <c r="AE227" s="6" t="str">
        <f t="shared" si="150"/>
        <v/>
      </c>
      <c r="AF227" s="113"/>
      <c r="AG227" s="52"/>
      <c r="AH227" s="6" t="str">
        <f t="shared" si="151"/>
        <v/>
      </c>
      <c r="AI227" s="6" t="str">
        <f t="shared" si="152"/>
        <v/>
      </c>
      <c r="AJ227" s="14" t="str">
        <f t="shared" si="153"/>
        <v/>
      </c>
      <c r="AK227" s="56">
        <f t="shared" ca="1" si="136"/>
        <v>89.200255635605799</v>
      </c>
      <c r="AL227" s="49">
        <f t="shared" ca="1" si="137"/>
        <v>38.374966094217577</v>
      </c>
      <c r="AM227" s="65"/>
      <c r="AN227" s="61"/>
      <c r="AO227" s="61"/>
      <c r="AP227" s="61"/>
      <c r="AQ227" s="62"/>
    </row>
    <row r="228" spans="1:43" x14ac:dyDescent="0.3">
      <c r="A228" t="str">
        <f t="shared" si="134"/>
        <v/>
      </c>
      <c r="B228" s="1" t="s">
        <v>23</v>
      </c>
      <c r="C228" s="1"/>
      <c r="D228">
        <v>9.8789999999999996</v>
      </c>
      <c r="E228">
        <v>17.45</v>
      </c>
      <c r="F228">
        <v>88.61</v>
      </c>
      <c r="G228" s="47"/>
      <c r="H228" s="47"/>
      <c r="I228" s="47"/>
      <c r="J228" s="47"/>
      <c r="K228" s="47"/>
      <c r="L228" s="23">
        <f t="shared" si="142"/>
        <v>284.23</v>
      </c>
      <c r="M228" s="6">
        <f t="shared" si="143"/>
        <v>-0.23964178822909452</v>
      </c>
      <c r="N228" s="6">
        <f t="shared" si="144"/>
        <v>9.8760929933518931</v>
      </c>
      <c r="O228" s="23">
        <f t="shared" si="138"/>
        <v>-5.9559462918684183</v>
      </c>
      <c r="P228" s="23" t="str">
        <f t="shared" si="145"/>
        <v/>
      </c>
      <c r="Q228" s="23"/>
      <c r="R228" s="6"/>
      <c r="S228" s="6"/>
      <c r="T228" s="6" t="str">
        <f t="shared" si="146"/>
        <v/>
      </c>
      <c r="U228" s="6" t="str">
        <f t="shared" si="147"/>
        <v/>
      </c>
      <c r="V228" s="6"/>
      <c r="W228" s="49"/>
      <c r="X228" s="8"/>
      <c r="Y228" s="53" t="str">
        <f t="shared" si="148"/>
        <v>1.10</v>
      </c>
      <c r="Z228" s="6">
        <f t="shared" si="139"/>
        <v>11.360689821537777</v>
      </c>
      <c r="AA228" s="54">
        <f t="shared" ca="1" si="135"/>
        <v>44.425384078252193</v>
      </c>
      <c r="AB228" s="55">
        <f t="shared" si="149"/>
        <v>-0.23964178822909452</v>
      </c>
      <c r="AC228" s="6">
        <f t="shared" ca="1" si="140"/>
        <v>42.940787250066307</v>
      </c>
      <c r="AD228" s="6">
        <f t="shared" ca="1" si="141"/>
        <v>25.973659130657545</v>
      </c>
      <c r="AE228" s="6" t="str">
        <f t="shared" si="150"/>
        <v/>
      </c>
      <c r="AF228" s="113"/>
      <c r="AG228" s="52"/>
      <c r="AH228" s="6" t="str">
        <f t="shared" si="151"/>
        <v/>
      </c>
      <c r="AI228" s="6" t="str">
        <f t="shared" si="152"/>
        <v/>
      </c>
      <c r="AJ228" s="14" t="str">
        <f t="shared" si="153"/>
        <v/>
      </c>
      <c r="AK228" s="56">
        <f t="shared" ca="1" si="136"/>
        <v>89.680249911601024</v>
      </c>
      <c r="AL228" s="49">
        <f t="shared" ca="1" si="137"/>
        <v>42.941455935286157</v>
      </c>
      <c r="AM228" s="65"/>
      <c r="AN228" s="61"/>
      <c r="AO228" s="61"/>
      <c r="AP228" s="61"/>
      <c r="AQ228" s="62"/>
    </row>
    <row r="229" spans="1:43" x14ac:dyDescent="0.3">
      <c r="A229" t="str">
        <f t="shared" si="134"/>
        <v/>
      </c>
      <c r="B229" s="1" t="s">
        <v>23</v>
      </c>
      <c r="C229" s="1"/>
      <c r="D229">
        <v>9.1449999999999996</v>
      </c>
      <c r="E229">
        <v>140.85</v>
      </c>
      <c r="F229">
        <v>87.61</v>
      </c>
      <c r="G229" s="47"/>
      <c r="H229" s="47"/>
      <c r="I229" s="47"/>
      <c r="J229" s="47"/>
      <c r="K229" s="47"/>
      <c r="L229" s="23">
        <f t="shared" si="142"/>
        <v>47.629999999999995</v>
      </c>
      <c r="M229" s="6">
        <f t="shared" si="143"/>
        <v>0.38135814398201157</v>
      </c>
      <c r="N229" s="6">
        <f t="shared" si="144"/>
        <v>9.1370449799712912</v>
      </c>
      <c r="O229" s="23">
        <f t="shared" si="138"/>
        <v>-6.196707745701497</v>
      </c>
      <c r="P229" s="23" t="str">
        <f t="shared" si="145"/>
        <v/>
      </c>
      <c r="Q229" s="23"/>
      <c r="R229" s="6"/>
      <c r="S229" s="6"/>
      <c r="T229" s="6" t="str">
        <f t="shared" si="146"/>
        <v/>
      </c>
      <c r="U229" s="6" t="str">
        <f t="shared" si="147"/>
        <v/>
      </c>
      <c r="V229" s="6"/>
      <c r="W229" s="49"/>
      <c r="X229" s="8"/>
      <c r="Y229" s="53" t="str">
        <f t="shared" si="148"/>
        <v>1.10</v>
      </c>
      <c r="Z229" s="6">
        <f t="shared" si="139"/>
        <v>10.621641808157175</v>
      </c>
      <c r="AA229" s="54">
        <f t="shared" ca="1" si="135"/>
        <v>41.535375428913127</v>
      </c>
      <c r="AB229" s="55">
        <f t="shared" si="149"/>
        <v>0.38135814398201157</v>
      </c>
      <c r="AC229" s="6">
        <f t="shared" ca="1" si="140"/>
        <v>40.050778600727241</v>
      </c>
      <c r="AD229" s="6">
        <f t="shared" ca="1" si="141"/>
        <v>26.960339288761809</v>
      </c>
      <c r="AE229" s="6" t="str">
        <f t="shared" si="150"/>
        <v/>
      </c>
      <c r="AF229" s="113"/>
      <c r="AG229" s="52"/>
      <c r="AH229" s="6" t="str">
        <f t="shared" si="151"/>
        <v/>
      </c>
      <c r="AI229" s="6" t="str">
        <f t="shared" si="152"/>
        <v/>
      </c>
      <c r="AJ229" s="14" t="str">
        <f t="shared" si="153"/>
        <v/>
      </c>
      <c r="AK229" s="56">
        <f t="shared" ca="1" si="136"/>
        <v>89.454453756561193</v>
      </c>
      <c r="AL229" s="49">
        <f t="shared" ca="1" si="137"/>
        <v>40.052594180133362</v>
      </c>
      <c r="AM229" s="65"/>
      <c r="AN229" s="61"/>
      <c r="AO229" s="61"/>
      <c r="AP229" s="61"/>
      <c r="AQ229" s="62"/>
    </row>
    <row r="230" spans="1:43" x14ac:dyDescent="0.3">
      <c r="A230" t="str">
        <f t="shared" si="134"/>
        <v/>
      </c>
      <c r="B230" s="1" t="s">
        <v>23</v>
      </c>
      <c r="C230" s="1"/>
      <c r="D230">
        <v>8.0809999999999995</v>
      </c>
      <c r="E230">
        <v>152.80000000000001</v>
      </c>
      <c r="F230">
        <v>82.8</v>
      </c>
      <c r="G230" s="47"/>
      <c r="H230" s="47"/>
      <c r="I230" s="47"/>
      <c r="J230" s="47"/>
      <c r="K230" s="47"/>
      <c r="L230" s="23">
        <f t="shared" si="142"/>
        <v>59.580000000000013</v>
      </c>
      <c r="M230" s="6">
        <f t="shared" si="143"/>
        <v>1.0128178604331426</v>
      </c>
      <c r="N230" s="6">
        <f t="shared" si="144"/>
        <v>8.017278901322296</v>
      </c>
      <c r="O230" s="23">
        <f t="shared" si="138"/>
        <v>-11.434333927150778</v>
      </c>
      <c r="P230" s="23" t="str">
        <f t="shared" si="145"/>
        <v/>
      </c>
      <c r="Q230" s="23"/>
      <c r="R230" s="6"/>
      <c r="S230" s="6"/>
      <c r="T230" s="6" t="str">
        <f t="shared" si="146"/>
        <v/>
      </c>
      <c r="U230" s="6" t="str">
        <f t="shared" si="147"/>
        <v/>
      </c>
      <c r="V230" s="6"/>
      <c r="W230" s="49"/>
      <c r="X230" s="8"/>
      <c r="Y230" s="53" t="str">
        <f t="shared" si="148"/>
        <v>1.10</v>
      </c>
      <c r="Z230" s="6">
        <f t="shared" si="139"/>
        <v>9.5018757295081802</v>
      </c>
      <c r="AA230" s="54">
        <f t="shared" ca="1" si="135"/>
        <v>37.156588673599146</v>
      </c>
      <c r="AB230" s="55">
        <f t="shared" si="149"/>
        <v>1.0128178604331426</v>
      </c>
      <c r="AC230" s="6">
        <f t="shared" ca="1" si="140"/>
        <v>35.67199184541326</v>
      </c>
      <c r="AD230" s="6">
        <f t="shared" ca="1" si="141"/>
        <v>50.4349771589754</v>
      </c>
      <c r="AE230" s="6" t="str">
        <f t="shared" si="150"/>
        <v/>
      </c>
      <c r="AF230" s="113"/>
      <c r="AG230" s="52"/>
      <c r="AH230" s="6" t="str">
        <f t="shared" si="151"/>
        <v/>
      </c>
      <c r="AI230" s="6" t="str">
        <f t="shared" si="152"/>
        <v/>
      </c>
      <c r="AJ230" s="14" t="str">
        <f t="shared" si="153"/>
        <v/>
      </c>
      <c r="AK230" s="56">
        <f t="shared" ca="1" si="136"/>
        <v>88.373665165335467</v>
      </c>
      <c r="AL230" s="49">
        <f t="shared" ca="1" si="137"/>
        <v>35.686367176243124</v>
      </c>
      <c r="AM230" s="65"/>
      <c r="AN230" s="61"/>
      <c r="AO230" s="61"/>
      <c r="AP230" s="61"/>
      <c r="AQ230" s="62"/>
    </row>
    <row r="231" spans="1:43" x14ac:dyDescent="0.3">
      <c r="A231" t="str">
        <f t="shared" si="134"/>
        <v/>
      </c>
      <c r="B231" s="1" t="s">
        <v>23</v>
      </c>
      <c r="C231" s="1"/>
      <c r="D231">
        <v>7.5789999999999997</v>
      </c>
      <c r="E231">
        <v>151.34</v>
      </c>
      <c r="F231">
        <v>72.040000000000006</v>
      </c>
      <c r="G231" s="47"/>
      <c r="H231" s="47"/>
      <c r="I231" s="47"/>
      <c r="J231" s="47"/>
      <c r="K231" s="47"/>
      <c r="L231" s="23">
        <f t="shared" si="142"/>
        <v>58.120000000000005</v>
      </c>
      <c r="M231" s="6">
        <f t="shared" si="143"/>
        <v>2.3370070567074936</v>
      </c>
      <c r="N231" s="6">
        <f t="shared" si="144"/>
        <v>7.2096906325375274</v>
      </c>
      <c r="O231" s="23">
        <f t="shared" si="138"/>
        <v>-10.170221000811363</v>
      </c>
      <c r="P231" s="23" t="str">
        <f t="shared" si="145"/>
        <v/>
      </c>
      <c r="Q231" s="23"/>
      <c r="R231" s="6"/>
      <c r="S231" s="6"/>
      <c r="T231" s="6" t="str">
        <f t="shared" si="146"/>
        <v/>
      </c>
      <c r="U231" s="6" t="str">
        <f t="shared" si="147"/>
        <v/>
      </c>
      <c r="V231" s="6"/>
      <c r="W231" s="49"/>
      <c r="X231" s="8"/>
      <c r="Y231" s="53" t="str">
        <f t="shared" si="148"/>
        <v>1.10</v>
      </c>
      <c r="Z231" s="6">
        <f t="shared" si="139"/>
        <v>8.6942874607234124</v>
      </c>
      <c r="AA231" s="54">
        <f t="shared" ca="1" si="135"/>
        <v>33.998556935963187</v>
      </c>
      <c r="AB231" s="55">
        <f t="shared" si="149"/>
        <v>2.3370070567074936</v>
      </c>
      <c r="AC231" s="6">
        <f t="shared" ca="1" si="140"/>
        <v>32.513960107777301</v>
      </c>
      <c r="AD231" s="6">
        <f t="shared" ca="1" si="141"/>
        <v>46.476006261948029</v>
      </c>
      <c r="AE231" s="6" t="str">
        <f t="shared" si="150"/>
        <v/>
      </c>
      <c r="AF231" s="113"/>
      <c r="AG231" s="52"/>
      <c r="AH231" s="6" t="str">
        <f t="shared" si="151"/>
        <v/>
      </c>
      <c r="AI231" s="6" t="str">
        <f t="shared" si="152"/>
        <v/>
      </c>
      <c r="AJ231" s="14" t="str">
        <f t="shared" si="153"/>
        <v/>
      </c>
      <c r="AK231" s="56">
        <f t="shared" ca="1" si="136"/>
        <v>85.888819384255655</v>
      </c>
      <c r="AL231" s="49">
        <f t="shared" ca="1" si="137"/>
        <v>32.59784047867641</v>
      </c>
      <c r="AM231" s="65"/>
      <c r="AN231" s="61"/>
      <c r="AO231" s="61"/>
      <c r="AP231" s="61"/>
      <c r="AQ231" s="62"/>
    </row>
    <row r="232" spans="1:43" x14ac:dyDescent="0.3">
      <c r="A232" t="str">
        <f t="shared" si="134"/>
        <v/>
      </c>
      <c r="B232" s="1" t="s">
        <v>23</v>
      </c>
      <c r="C232" s="1"/>
      <c r="D232">
        <v>8.5779999999999994</v>
      </c>
      <c r="E232">
        <v>162.88999999999999</v>
      </c>
      <c r="F232">
        <v>63.04</v>
      </c>
      <c r="G232" s="47"/>
      <c r="H232" s="47"/>
      <c r="I232" s="47"/>
      <c r="J232" s="47"/>
      <c r="K232" s="47"/>
      <c r="L232" s="23">
        <f t="shared" si="142"/>
        <v>69.669999999999987</v>
      </c>
      <c r="M232" s="6">
        <f t="shared" si="143"/>
        <v>3.8889936999110648</v>
      </c>
      <c r="N232" s="6">
        <f t="shared" si="144"/>
        <v>7.6457708572812999</v>
      </c>
      <c r="O232" s="23">
        <f t="shared" si="138"/>
        <v>-20.53076047670481</v>
      </c>
      <c r="P232" s="23" t="str">
        <f t="shared" si="145"/>
        <v/>
      </c>
      <c r="Q232" s="23"/>
      <c r="R232" s="6"/>
      <c r="S232" s="6"/>
      <c r="T232" s="6" t="str">
        <f t="shared" si="146"/>
        <v/>
      </c>
      <c r="U232" s="6" t="str">
        <f t="shared" si="147"/>
        <v/>
      </c>
      <c r="V232" s="6"/>
      <c r="W232" s="49"/>
      <c r="X232" s="8"/>
      <c r="Y232" s="53" t="str">
        <f t="shared" si="148"/>
        <v>1.10</v>
      </c>
      <c r="Z232" s="6">
        <f t="shared" si="139"/>
        <v>9.1303676854671849</v>
      </c>
      <c r="AA232" s="54">
        <f t="shared" ca="1" si="135"/>
        <v>35.703825874513463</v>
      </c>
      <c r="AB232" s="55">
        <f t="shared" si="149"/>
        <v>3.8889936999110648</v>
      </c>
      <c r="AC232" s="6">
        <f t="shared" ca="1" si="140"/>
        <v>34.219229046327577</v>
      </c>
      <c r="AD232" s="6">
        <f t="shared" ca="1" si="141"/>
        <v>91.092354355849665</v>
      </c>
      <c r="AE232" s="6" t="str">
        <f t="shared" si="150"/>
        <v/>
      </c>
      <c r="AF232" s="113"/>
      <c r="AG232" s="52"/>
      <c r="AH232" s="6" t="str">
        <f t="shared" si="151"/>
        <v/>
      </c>
      <c r="AI232" s="6" t="str">
        <f t="shared" si="152"/>
        <v/>
      </c>
      <c r="AJ232" s="14" t="str">
        <f t="shared" si="153"/>
        <v/>
      </c>
      <c r="AK232" s="56">
        <f t="shared" ca="1" si="136"/>
        <v>83.516190802282551</v>
      </c>
      <c r="AL232" s="49">
        <f t="shared" ca="1" si="137"/>
        <v>34.439510863584822</v>
      </c>
      <c r="AM232" s="65"/>
      <c r="AN232" s="61"/>
      <c r="AO232" s="61"/>
      <c r="AP232" s="61"/>
      <c r="AQ232" s="62"/>
    </row>
    <row r="233" spans="1:43" x14ac:dyDescent="0.3">
      <c r="A233" t="str">
        <f t="shared" si="134"/>
        <v/>
      </c>
      <c r="B233" s="1" t="s">
        <v>23</v>
      </c>
      <c r="C233" s="1"/>
      <c r="D233">
        <v>9.69</v>
      </c>
      <c r="E233">
        <v>166.77</v>
      </c>
      <c r="F233">
        <v>48.74</v>
      </c>
      <c r="G233" s="47"/>
      <c r="H233" s="47"/>
      <c r="I233" s="47"/>
      <c r="J233" s="47"/>
      <c r="K233" s="47"/>
      <c r="L233" s="23">
        <f t="shared" si="142"/>
        <v>73.550000000000011</v>
      </c>
      <c r="M233" s="6">
        <f t="shared" si="143"/>
        <v>6.3903323805627821</v>
      </c>
      <c r="N233" s="6">
        <f t="shared" si="144"/>
        <v>7.2842125220184775</v>
      </c>
      <c r="O233" s="23">
        <f t="shared" si="138"/>
        <v>-15.031432830907541</v>
      </c>
      <c r="P233" s="23" t="str">
        <f t="shared" si="145"/>
        <v/>
      </c>
      <c r="Q233" s="23"/>
      <c r="R233" s="6"/>
      <c r="S233" s="6"/>
      <c r="T233" s="6" t="str">
        <f t="shared" si="146"/>
        <v/>
      </c>
      <c r="U233" s="6" t="str">
        <f t="shared" si="147"/>
        <v/>
      </c>
      <c r="V233" s="6"/>
      <c r="W233" s="49"/>
      <c r="X233" s="8"/>
      <c r="Y233" s="53" t="str">
        <f t="shared" si="148"/>
        <v>1.10</v>
      </c>
      <c r="Z233" s="6">
        <f t="shared" si="139"/>
        <v>8.7688093502043625</v>
      </c>
      <c r="AA233" s="54">
        <f t="shared" ca="1" si="135"/>
        <v>34.289970891843922</v>
      </c>
      <c r="AB233" s="55">
        <f t="shared" si="149"/>
        <v>6.3903323805627821</v>
      </c>
      <c r="AC233" s="6">
        <f t="shared" ca="1" si="140"/>
        <v>32.805374063658036</v>
      </c>
      <c r="AD233" s="6">
        <f t="shared" ca="1" si="141"/>
        <v>67.148535060596231</v>
      </c>
      <c r="AE233" s="6" t="str">
        <f t="shared" si="150"/>
        <v/>
      </c>
      <c r="AF233" s="113"/>
      <c r="AG233" s="52"/>
      <c r="AH233" s="6" t="str">
        <f t="shared" si="151"/>
        <v/>
      </c>
      <c r="AI233" s="6" t="str">
        <f t="shared" si="152"/>
        <v/>
      </c>
      <c r="AJ233" s="14" t="str">
        <f t="shared" si="153"/>
        <v/>
      </c>
      <c r="AK233" s="56">
        <f t="shared" ca="1" si="136"/>
        <v>78.977090747767591</v>
      </c>
      <c r="AL233" s="49">
        <f t="shared" ca="1" si="137"/>
        <v>33.421982517358188</v>
      </c>
      <c r="AM233" s="65"/>
      <c r="AN233" s="61"/>
      <c r="AO233" s="61"/>
      <c r="AP233" s="61"/>
      <c r="AQ233" s="62"/>
    </row>
    <row r="234" spans="1:43" x14ac:dyDescent="0.3">
      <c r="A234" t="str">
        <f t="shared" si="134"/>
        <v/>
      </c>
      <c r="B234" s="1" t="s">
        <v>23</v>
      </c>
      <c r="C234" s="1"/>
      <c r="D234">
        <v>10.968999999999999</v>
      </c>
      <c r="E234">
        <v>163.99</v>
      </c>
      <c r="F234">
        <v>40.61</v>
      </c>
      <c r="G234" s="47"/>
      <c r="H234" s="47"/>
      <c r="I234" s="47"/>
      <c r="J234" s="47"/>
      <c r="K234" s="47"/>
      <c r="L234" s="23">
        <f t="shared" si="142"/>
        <v>70.77000000000001</v>
      </c>
      <c r="M234" s="6">
        <f t="shared" si="143"/>
        <v>8.3272009675348713</v>
      </c>
      <c r="N234" s="6">
        <f t="shared" si="144"/>
        <v>7.1397958686706371</v>
      </c>
      <c r="O234" s="23">
        <f t="shared" si="138"/>
        <v>-16.122305430646207</v>
      </c>
      <c r="P234" s="23" t="str">
        <f t="shared" si="145"/>
        <v/>
      </c>
      <c r="Q234" s="23"/>
      <c r="R234" s="6"/>
      <c r="S234" s="6"/>
      <c r="T234" s="6" t="str">
        <f t="shared" si="146"/>
        <v/>
      </c>
      <c r="U234" s="6" t="str">
        <f t="shared" si="147"/>
        <v/>
      </c>
      <c r="V234" s="6"/>
      <c r="W234" s="49"/>
      <c r="X234" s="8"/>
      <c r="Y234" s="53" t="str">
        <f t="shared" si="148"/>
        <v>1.10</v>
      </c>
      <c r="Z234" s="6">
        <f t="shared" si="139"/>
        <v>8.6243926968565212</v>
      </c>
      <c r="AA234" s="54">
        <f t="shared" ca="1" si="135"/>
        <v>33.725237113080716</v>
      </c>
      <c r="AB234" s="55">
        <f t="shared" si="149"/>
        <v>8.3272009675348713</v>
      </c>
      <c r="AC234" s="6">
        <f t="shared" ca="1" si="140"/>
        <v>32.24064028489483</v>
      </c>
      <c r="AD234" s="6">
        <f t="shared" ca="1" si="141"/>
        <v>72.055486425557717</v>
      </c>
      <c r="AE234" s="6" t="str">
        <f t="shared" si="150"/>
        <v/>
      </c>
      <c r="AF234" s="113"/>
      <c r="AG234" s="52"/>
      <c r="AH234" s="6" t="str">
        <f t="shared" si="151"/>
        <v/>
      </c>
      <c r="AI234" s="6" t="str">
        <f t="shared" si="152"/>
        <v/>
      </c>
      <c r="AJ234" s="14" t="str">
        <f t="shared" si="153"/>
        <v/>
      </c>
      <c r="AK234" s="56">
        <f t="shared" ca="1" si="136"/>
        <v>75.517983814203617</v>
      </c>
      <c r="AL234" s="49">
        <f t="shared" ca="1" si="137"/>
        <v>33.298666068383234</v>
      </c>
      <c r="AM234" s="65"/>
      <c r="AN234" s="61"/>
      <c r="AO234" s="61"/>
      <c r="AP234" s="61"/>
      <c r="AQ234" s="62"/>
    </row>
    <row r="235" spans="1:43" x14ac:dyDescent="0.3">
      <c r="A235" t="str">
        <f t="shared" si="134"/>
        <v/>
      </c>
      <c r="B235" s="1" t="s">
        <v>23</v>
      </c>
      <c r="C235" s="1"/>
      <c r="D235">
        <v>12.542</v>
      </c>
      <c r="E235">
        <v>162.62</v>
      </c>
      <c r="F235">
        <v>33.880000000000003</v>
      </c>
      <c r="G235" s="47"/>
      <c r="H235" s="47"/>
      <c r="I235" s="47"/>
      <c r="J235" s="47"/>
      <c r="K235" s="47"/>
      <c r="L235" s="23">
        <f t="shared" si="142"/>
        <v>69.400000000000006</v>
      </c>
      <c r="M235" s="6">
        <f t="shared" si="143"/>
        <v>10.412455244507212</v>
      </c>
      <c r="N235" s="6">
        <f t="shared" si="144"/>
        <v>6.9916049503053497</v>
      </c>
      <c r="O235" s="23">
        <f t="shared" si="138"/>
        <v>-19.024468814221507</v>
      </c>
      <c r="P235" s="23" t="str">
        <f t="shared" si="145"/>
        <v/>
      </c>
      <c r="Q235" s="23"/>
      <c r="R235" s="6"/>
      <c r="S235" s="6"/>
      <c r="T235" s="6" t="str">
        <f t="shared" si="146"/>
        <v/>
      </c>
      <c r="U235" s="6" t="str">
        <f t="shared" si="147"/>
        <v/>
      </c>
      <c r="V235" s="6"/>
      <c r="W235" s="49"/>
      <c r="X235" s="8"/>
      <c r="Y235" s="53" t="str">
        <f t="shared" si="148"/>
        <v>1.10</v>
      </c>
      <c r="Z235" s="6">
        <f t="shared" si="139"/>
        <v>8.4762017784912338</v>
      </c>
      <c r="AA235" s="54">
        <f t="shared" ca="1" si="135"/>
        <v>33.145744268129896</v>
      </c>
      <c r="AB235" s="55">
        <f t="shared" si="149"/>
        <v>10.412455244507212</v>
      </c>
      <c r="AC235" s="6">
        <f t="shared" ca="1" si="140"/>
        <v>31.66114743994401</v>
      </c>
      <c r="AD235" s="6">
        <f t="shared" ca="1" si="141"/>
        <v>75.591922396462508</v>
      </c>
      <c r="AE235" s="6" t="str">
        <f t="shared" si="150"/>
        <v/>
      </c>
      <c r="AF235" s="113"/>
      <c r="AG235" s="52"/>
      <c r="AH235" s="6" t="str">
        <f t="shared" si="151"/>
        <v/>
      </c>
      <c r="AI235" s="6" t="str">
        <f t="shared" si="152"/>
        <v/>
      </c>
      <c r="AJ235" s="14" t="str">
        <f t="shared" si="153"/>
        <v/>
      </c>
      <c r="AK235" s="56">
        <f t="shared" ca="1" si="136"/>
        <v>71.795428003151656</v>
      </c>
      <c r="AL235" s="49">
        <f t="shared" ca="1" si="137"/>
        <v>33.329378653565371</v>
      </c>
      <c r="AM235" s="65"/>
      <c r="AN235" s="61"/>
      <c r="AO235" s="61"/>
      <c r="AP235" s="61"/>
      <c r="AQ235" s="62"/>
    </row>
    <row r="236" spans="1:43" x14ac:dyDescent="0.3">
      <c r="A236" t="str">
        <f t="shared" si="134"/>
        <v/>
      </c>
      <c r="B236" s="1" t="s">
        <v>23</v>
      </c>
      <c r="C236" s="1"/>
      <c r="D236">
        <v>11.954000000000001</v>
      </c>
      <c r="E236">
        <v>162.26</v>
      </c>
      <c r="F236">
        <v>26.59</v>
      </c>
      <c r="G236" s="47"/>
      <c r="H236" s="47"/>
      <c r="I236" s="47"/>
      <c r="J236" s="47"/>
      <c r="K236" s="47"/>
      <c r="L236" s="23">
        <f t="shared" si="142"/>
        <v>69.039999999999992</v>
      </c>
      <c r="M236" s="6">
        <f t="shared" si="143"/>
        <v>10.689653773974818</v>
      </c>
      <c r="N236" s="6">
        <f t="shared" si="144"/>
        <v>5.350646520986591</v>
      </c>
      <c r="O236" s="23">
        <f t="shared" si="138"/>
        <v>-18.028446139471548</v>
      </c>
      <c r="P236" s="23" t="str">
        <f t="shared" si="145"/>
        <v/>
      </c>
      <c r="Q236" s="23"/>
      <c r="R236" s="6"/>
      <c r="S236" s="6"/>
      <c r="T236" s="6" t="str">
        <f t="shared" si="146"/>
        <v/>
      </c>
      <c r="U236" s="6" t="str">
        <f t="shared" si="147"/>
        <v/>
      </c>
      <c r="V236" s="6"/>
      <c r="W236" s="49"/>
      <c r="X236" s="8"/>
      <c r="Y236" s="53" t="str">
        <f t="shared" si="148"/>
        <v>1.10</v>
      </c>
      <c r="Z236" s="6">
        <f t="shared" si="139"/>
        <v>6.835243349172476</v>
      </c>
      <c r="AA236" s="54">
        <f t="shared" ca="1" si="135"/>
        <v>26.728862051987885</v>
      </c>
      <c r="AB236" s="55">
        <f t="shared" si="149"/>
        <v>10.689653773974818</v>
      </c>
      <c r="AC236" s="6">
        <f t="shared" ca="1" si="140"/>
        <v>25.244265223802</v>
      </c>
      <c r="AD236" s="6">
        <f t="shared" ca="1" si="141"/>
        <v>71.730222951205775</v>
      </c>
      <c r="AE236" s="6" t="str">
        <f t="shared" si="150"/>
        <v/>
      </c>
      <c r="AF236" s="113"/>
      <c r="AG236" s="52"/>
      <c r="AH236" s="6" t="str">
        <f t="shared" si="151"/>
        <v/>
      </c>
      <c r="AI236" s="6" t="str">
        <f t="shared" si="152"/>
        <v/>
      </c>
      <c r="AJ236" s="14" t="str">
        <f t="shared" si="153"/>
        <v/>
      </c>
      <c r="AK236" s="56">
        <f t="shared" ca="1" si="136"/>
        <v>67.049829887844567</v>
      </c>
      <c r="AL236" s="49">
        <f t="shared" ca="1" si="137"/>
        <v>27.414259510282474</v>
      </c>
      <c r="AM236" s="65"/>
      <c r="AN236" s="61"/>
      <c r="AO236" s="61"/>
      <c r="AP236" s="61"/>
      <c r="AQ236" s="62"/>
    </row>
    <row r="237" spans="1:43" x14ac:dyDescent="0.3">
      <c r="A237" t="str">
        <f t="shared" si="134"/>
        <v/>
      </c>
      <c r="B237" s="1" t="s">
        <v>23</v>
      </c>
      <c r="C237" s="1"/>
      <c r="D237">
        <v>11.616</v>
      </c>
      <c r="E237">
        <v>160.72999999999999</v>
      </c>
      <c r="F237">
        <v>19.13</v>
      </c>
      <c r="G237" s="47"/>
      <c r="H237" s="47"/>
      <c r="I237" s="47"/>
      <c r="J237" s="47"/>
      <c r="K237" s="47"/>
      <c r="L237" s="23">
        <f t="shared" si="142"/>
        <v>67.509999999999991</v>
      </c>
      <c r="M237" s="6">
        <f t="shared" si="143"/>
        <v>10.974534879441441</v>
      </c>
      <c r="N237" s="6">
        <f t="shared" si="144"/>
        <v>3.8067098891198992</v>
      </c>
      <c r="O237" s="23">
        <f t="shared" si="138"/>
        <v>-12.056694119539596</v>
      </c>
      <c r="P237" s="23" t="str">
        <f t="shared" si="145"/>
        <v/>
      </c>
      <c r="Q237" s="23"/>
      <c r="R237" s="6"/>
      <c r="S237" s="6"/>
      <c r="T237" s="6" t="str">
        <f t="shared" si="146"/>
        <v/>
      </c>
      <c r="U237" s="6" t="str">
        <f t="shared" si="147"/>
        <v/>
      </c>
      <c r="V237" s="6"/>
      <c r="W237" s="49"/>
      <c r="X237" s="8"/>
      <c r="Y237" s="53" t="str">
        <f t="shared" si="148"/>
        <v>1.10</v>
      </c>
      <c r="Z237" s="6">
        <f t="shared" si="139"/>
        <v>5.2913067173057833</v>
      </c>
      <c r="AA237" s="54">
        <f t="shared" ca="1" si="135"/>
        <v>20.691378506479328</v>
      </c>
      <c r="AB237" s="55">
        <f t="shared" si="149"/>
        <v>10.974534879441441</v>
      </c>
      <c r="AC237" s="6">
        <f t="shared" ca="1" si="140"/>
        <v>19.206781678293442</v>
      </c>
      <c r="AD237" s="6">
        <f t="shared" ca="1" si="141"/>
        <v>44.802717118420389</v>
      </c>
      <c r="AE237" s="6" t="str">
        <f t="shared" si="150"/>
        <v/>
      </c>
      <c r="AF237" s="113"/>
      <c r="AG237" s="52"/>
      <c r="AH237" s="6" t="str">
        <f t="shared" si="151"/>
        <v/>
      </c>
      <c r="AI237" s="6" t="str">
        <f t="shared" si="152"/>
        <v/>
      </c>
      <c r="AJ237" s="14" t="str">
        <f t="shared" si="153"/>
        <v/>
      </c>
      <c r="AK237" s="56">
        <f t="shared" ca="1" si="136"/>
        <v>60.256847917483633</v>
      </c>
      <c r="AL237" s="49">
        <f t="shared" ca="1" si="137"/>
        <v>22.121050568580721</v>
      </c>
      <c r="AM237" s="65"/>
      <c r="AN237" s="61"/>
      <c r="AO237" s="61"/>
      <c r="AP237" s="61"/>
      <c r="AQ237" s="62"/>
    </row>
    <row r="238" spans="1:43" x14ac:dyDescent="0.3">
      <c r="A238" t="str">
        <f t="shared" si="134"/>
        <v/>
      </c>
      <c r="B238" s="1" t="s">
        <v>23</v>
      </c>
      <c r="C238" s="1"/>
      <c r="D238">
        <v>10.731999999999999</v>
      </c>
      <c r="E238">
        <v>159.81</v>
      </c>
      <c r="F238">
        <v>13.58</v>
      </c>
      <c r="G238" s="47"/>
      <c r="H238" s="47"/>
      <c r="I238" s="47"/>
      <c r="J238" s="47"/>
      <c r="K238" s="47"/>
      <c r="L238" s="23">
        <f t="shared" si="142"/>
        <v>66.59</v>
      </c>
      <c r="M238" s="6">
        <f t="shared" si="143"/>
        <v>10.431965706129542</v>
      </c>
      <c r="N238" s="6">
        <f t="shared" si="144"/>
        <v>2.519903868431725</v>
      </c>
      <c r="O238" s="23">
        <f t="shared" si="138"/>
        <v>-12.414194484127929</v>
      </c>
      <c r="P238" s="23" t="str">
        <f t="shared" si="145"/>
        <v/>
      </c>
      <c r="Q238" s="23"/>
      <c r="R238" s="6"/>
      <c r="S238" s="6"/>
      <c r="T238" s="6" t="str">
        <f t="shared" si="146"/>
        <v/>
      </c>
      <c r="U238" s="6" t="str">
        <f t="shared" si="147"/>
        <v/>
      </c>
      <c r="V238" s="6"/>
      <c r="W238" s="49"/>
      <c r="X238" s="8"/>
      <c r="Y238" s="53" t="str">
        <f t="shared" si="148"/>
        <v>1.10</v>
      </c>
      <c r="Z238" s="6">
        <f t="shared" si="139"/>
        <v>4.00450069661761</v>
      </c>
      <c r="AA238" s="54">
        <f t="shared" ca="1" si="135"/>
        <v>15.659390783788263</v>
      </c>
      <c r="AB238" s="55">
        <f t="shared" si="149"/>
        <v>10.431965706129542</v>
      </c>
      <c r="AC238" s="6">
        <f t="shared" ca="1" si="140"/>
        <v>14.174793955602379</v>
      </c>
      <c r="AD238" s="6">
        <f t="shared" ca="1" si="141"/>
        <v>46.569442552305688</v>
      </c>
      <c r="AE238" s="6" t="str">
        <f t="shared" si="150"/>
        <v/>
      </c>
      <c r="AF238" s="113"/>
      <c r="AG238" s="52"/>
      <c r="AH238" s="6" t="str">
        <f t="shared" si="151"/>
        <v/>
      </c>
      <c r="AI238" s="6" t="str">
        <f t="shared" si="152"/>
        <v/>
      </c>
      <c r="AJ238" s="14" t="str">
        <f t="shared" si="153"/>
        <v/>
      </c>
      <c r="AK238" s="56">
        <f t="shared" ca="1" si="136"/>
        <v>53.648721539480547</v>
      </c>
      <c r="AL238" s="49">
        <f t="shared" ca="1" si="137"/>
        <v>17.599735571242103</v>
      </c>
      <c r="AM238" s="65"/>
      <c r="AN238" s="61"/>
      <c r="AO238" s="61"/>
      <c r="AP238" s="61"/>
      <c r="AQ238" s="62"/>
    </row>
    <row r="239" spans="1:43" x14ac:dyDescent="0.3">
      <c r="A239" t="str">
        <f t="shared" si="134"/>
        <v/>
      </c>
      <c r="B239" s="1" t="s">
        <v>23</v>
      </c>
      <c r="C239" s="1"/>
      <c r="D239">
        <v>10.048999999999999</v>
      </c>
      <c r="E239">
        <v>159.16</v>
      </c>
      <c r="F239">
        <v>6.97</v>
      </c>
      <c r="G239" s="47"/>
      <c r="H239" s="47"/>
      <c r="I239" s="47"/>
      <c r="J239" s="47"/>
      <c r="K239" s="47"/>
      <c r="L239" s="23">
        <f t="shared" si="142"/>
        <v>65.94</v>
      </c>
      <c r="M239" s="6">
        <f t="shared" si="143"/>
        <v>9.9747361436980224</v>
      </c>
      <c r="N239" s="6">
        <f t="shared" si="144"/>
        <v>1.2194424396437424</v>
      </c>
      <c r="O239" s="23">
        <f t="shared" si="138"/>
        <v>-9.2124977605418561</v>
      </c>
      <c r="P239" s="23" t="str">
        <f t="shared" si="145"/>
        <v/>
      </c>
      <c r="Q239" s="23"/>
      <c r="R239" s="6"/>
      <c r="S239" s="6"/>
      <c r="T239" s="6" t="str">
        <f t="shared" si="146"/>
        <v/>
      </c>
      <c r="U239" s="6" t="str">
        <f t="shared" si="147"/>
        <v/>
      </c>
      <c r="V239" s="6"/>
      <c r="W239" s="49"/>
      <c r="X239" s="8"/>
      <c r="Y239" s="53" t="str">
        <f t="shared" si="148"/>
        <v>1.10</v>
      </c>
      <c r="Z239" s="6">
        <f t="shared" si="139"/>
        <v>2.7040392678296268</v>
      </c>
      <c r="AA239" s="54">
        <f t="shared" ca="1" si="135"/>
        <v>10.574004301065106</v>
      </c>
      <c r="AB239" s="55">
        <f t="shared" si="149"/>
        <v>9.9747361436980224</v>
      </c>
      <c r="AC239" s="6">
        <f t="shared" ca="1" si="140"/>
        <v>9.0894074728792216</v>
      </c>
      <c r="AD239" s="6">
        <f t="shared" ca="1" si="141"/>
        <v>30.878777576767476</v>
      </c>
      <c r="AE239" s="6" t="str">
        <f t="shared" si="150"/>
        <v/>
      </c>
      <c r="AF239" s="113"/>
      <c r="AG239" s="52"/>
      <c r="AH239" s="6" t="str">
        <f t="shared" si="151"/>
        <v/>
      </c>
      <c r="AI239" s="6" t="str">
        <f t="shared" si="152"/>
        <v/>
      </c>
      <c r="AJ239" s="14" t="str">
        <f t="shared" si="153"/>
        <v/>
      </c>
      <c r="AK239" s="56">
        <f t="shared" ca="1" si="136"/>
        <v>42.341124830780565</v>
      </c>
      <c r="AL239" s="49">
        <f t="shared" ca="1" si="137"/>
        <v>13.494913461909578</v>
      </c>
      <c r="AM239" s="65"/>
      <c r="AN239" s="61"/>
      <c r="AO239" s="61"/>
      <c r="AP239" s="61"/>
      <c r="AQ239" s="62"/>
    </row>
    <row r="240" spans="1:43" x14ac:dyDescent="0.3">
      <c r="A240" t="str">
        <f t="shared" si="134"/>
        <v/>
      </c>
      <c r="B240" s="1" t="s">
        <v>23</v>
      </c>
      <c r="C240" s="1"/>
      <c r="D240">
        <v>8.7850000000000001</v>
      </c>
      <c r="E240">
        <v>157.29</v>
      </c>
      <c r="F240">
        <v>0.98</v>
      </c>
      <c r="G240" s="47"/>
      <c r="H240" s="47"/>
      <c r="I240" s="47"/>
      <c r="J240" s="47"/>
      <c r="K240" s="47"/>
      <c r="L240" s="23">
        <f t="shared" si="142"/>
        <v>64.069999999999993</v>
      </c>
      <c r="M240" s="6">
        <f t="shared" si="143"/>
        <v>8.7837149853799694</v>
      </c>
      <c r="N240" s="6">
        <f t="shared" si="144"/>
        <v>0.15025330482672319</v>
      </c>
      <c r="O240" s="23">
        <f t="shared" si="138"/>
        <v>-4.8511242418524807</v>
      </c>
      <c r="P240" s="23" t="str">
        <f t="shared" si="145"/>
        <v/>
      </c>
      <c r="Q240" s="23"/>
      <c r="R240" s="6"/>
      <c r="S240" s="6"/>
      <c r="T240" s="6" t="str">
        <f t="shared" si="146"/>
        <v/>
      </c>
      <c r="U240" s="6" t="str">
        <f t="shared" si="147"/>
        <v/>
      </c>
      <c r="V240" s="6"/>
      <c r="W240" s="49"/>
      <c r="X240" s="8"/>
      <c r="Y240" s="53" t="str">
        <f t="shared" si="148"/>
        <v>1.10</v>
      </c>
      <c r="Z240" s="6">
        <f t="shared" si="139"/>
        <v>1.6348501330126077</v>
      </c>
      <c r="AA240" s="54">
        <f t="shared" ca="1" si="135"/>
        <v>6.3929960425269128</v>
      </c>
      <c r="AB240" s="55">
        <f t="shared" si="149"/>
        <v>8.7837149853799694</v>
      </c>
      <c r="AC240" s="6">
        <f t="shared" ca="1" si="140"/>
        <v>4.9083992143410278</v>
      </c>
      <c r="AD240" s="6">
        <f t="shared" ca="1" si="141"/>
        <v>41.367328503143199</v>
      </c>
      <c r="AE240" s="6" t="str">
        <f t="shared" si="150"/>
        <v/>
      </c>
      <c r="AF240" s="113"/>
      <c r="AG240" s="52"/>
      <c r="AH240" s="6" t="str">
        <f t="shared" si="151"/>
        <v/>
      </c>
      <c r="AI240" s="6" t="str">
        <f t="shared" si="152"/>
        <v/>
      </c>
      <c r="AJ240" s="14" t="str">
        <f t="shared" si="153"/>
        <v/>
      </c>
      <c r="AK240" s="56">
        <f t="shared" ca="1" si="136"/>
        <v>29.1967533853486</v>
      </c>
      <c r="AL240" s="49">
        <f t="shared" ca="1" si="137"/>
        <v>10.062108714962896</v>
      </c>
      <c r="AM240" s="65"/>
      <c r="AN240" s="61"/>
      <c r="AO240" s="61"/>
      <c r="AP240" s="61"/>
      <c r="AQ240" s="62"/>
    </row>
    <row r="241" spans="1:43" x14ac:dyDescent="0.3">
      <c r="A241" t="str">
        <f t="shared" si="134"/>
        <v/>
      </c>
      <c r="B241" s="1" t="s">
        <v>23</v>
      </c>
      <c r="C241" s="1"/>
      <c r="D241">
        <v>7.6859999999999999</v>
      </c>
      <c r="E241">
        <v>156.05000000000001</v>
      </c>
      <c r="F241">
        <v>-3.14</v>
      </c>
      <c r="G241" s="47"/>
      <c r="H241" s="47"/>
      <c r="I241" s="47"/>
      <c r="J241" s="47"/>
      <c r="K241" s="47"/>
      <c r="L241" s="23">
        <f t="shared" si="142"/>
        <v>62.830000000000013</v>
      </c>
      <c r="M241" s="6">
        <f t="shared" si="143"/>
        <v>7.6744607995886707</v>
      </c>
      <c r="N241" s="6">
        <f t="shared" si="144"/>
        <v>-0.42100764313349087</v>
      </c>
      <c r="O241" s="23">
        <f t="shared" si="138"/>
        <v>-4.5199608545665884</v>
      </c>
      <c r="P241" s="23" t="str">
        <f t="shared" si="145"/>
        <v/>
      </c>
      <c r="Q241" s="23"/>
      <c r="R241" s="6"/>
      <c r="S241" s="6"/>
      <c r="T241" s="6" t="str">
        <f t="shared" si="146"/>
        <v/>
      </c>
      <c r="U241" s="6" t="str">
        <f t="shared" si="147"/>
        <v/>
      </c>
      <c r="V241" s="6"/>
      <c r="W241" s="49"/>
      <c r="X241" s="8"/>
      <c r="Y241" s="53" t="str">
        <f t="shared" si="148"/>
        <v>1.10</v>
      </c>
      <c r="Z241" s="6" t="str">
        <f t="shared" si="139"/>
        <v/>
      </c>
      <c r="AA241" s="54" t="str">
        <f t="shared" ca="1" si="135"/>
        <v/>
      </c>
      <c r="AB241" s="55">
        <f t="shared" si="149"/>
        <v>7.6744607995886707</v>
      </c>
      <c r="AC241" s="6">
        <f t="shared" si="140"/>
        <v>-0.42100764313349087</v>
      </c>
      <c r="AD241" s="6">
        <f t="shared" si="141"/>
        <v>4.5199608545665884</v>
      </c>
      <c r="AE241" s="6" t="str">
        <f t="shared" si="150"/>
        <v/>
      </c>
      <c r="AF241" s="113"/>
      <c r="AG241" s="52"/>
      <c r="AH241" s="6" t="str">
        <f t="shared" si="151"/>
        <v/>
      </c>
      <c r="AI241" s="6" t="str">
        <f t="shared" si="152"/>
        <v/>
      </c>
      <c r="AJ241" s="14" t="str">
        <f t="shared" si="153"/>
        <v/>
      </c>
      <c r="AK241" s="56">
        <f t="shared" si="136"/>
        <v>-3.14</v>
      </c>
      <c r="AL241" s="49">
        <f t="shared" si="137"/>
        <v>7.6859999999999999</v>
      </c>
      <c r="AM241" s="65"/>
      <c r="AN241" s="61"/>
      <c r="AO241" s="61"/>
      <c r="AP241" s="61"/>
      <c r="AQ241" s="62"/>
    </row>
    <row r="242" spans="1:43" x14ac:dyDescent="0.3">
      <c r="A242" t="str">
        <f t="shared" si="134"/>
        <v/>
      </c>
      <c r="B242" s="1" t="s">
        <v>23</v>
      </c>
      <c r="C242" s="1"/>
      <c r="D242">
        <v>5.6260000000000003</v>
      </c>
      <c r="E242">
        <v>153.24</v>
      </c>
      <c r="F242">
        <v>-9.14</v>
      </c>
      <c r="G242" s="47"/>
      <c r="H242" s="47"/>
      <c r="I242" s="47"/>
      <c r="J242" s="47"/>
      <c r="K242" s="47"/>
      <c r="L242" s="23">
        <f t="shared" si="142"/>
        <v>60.02000000000001</v>
      </c>
      <c r="M242" s="6">
        <f t="shared" si="143"/>
        <v>5.5545675273721082</v>
      </c>
      <c r="N242" s="6">
        <f t="shared" si="144"/>
        <v>-0.89367532351705237</v>
      </c>
      <c r="O242" s="23">
        <f t="shared" si="138"/>
        <v>-2.1607385463127478</v>
      </c>
      <c r="P242" s="23" t="str">
        <f t="shared" si="145"/>
        <v/>
      </c>
      <c r="Q242" s="23"/>
      <c r="R242" s="6"/>
      <c r="S242" s="6"/>
      <c r="T242" s="6" t="str">
        <f t="shared" si="146"/>
        <v/>
      </c>
      <c r="U242" s="6" t="str">
        <f t="shared" si="147"/>
        <v/>
      </c>
      <c r="V242" s="6"/>
      <c r="W242" s="49"/>
      <c r="X242" s="8"/>
      <c r="Y242" s="53" t="str">
        <f t="shared" si="148"/>
        <v>1.10</v>
      </c>
      <c r="Z242" s="6" t="str">
        <f t="shared" si="139"/>
        <v/>
      </c>
      <c r="AA242" s="54" t="str">
        <f t="shared" ca="1" si="135"/>
        <v/>
      </c>
      <c r="AB242" s="55">
        <f t="shared" si="149"/>
        <v>5.5545675273721082</v>
      </c>
      <c r="AC242" s="6">
        <f t="shared" si="140"/>
        <v>-0.89367532351705237</v>
      </c>
      <c r="AD242" s="6">
        <f t="shared" si="141"/>
        <v>2.1607385463127478</v>
      </c>
      <c r="AE242" s="6" t="str">
        <f t="shared" si="150"/>
        <v/>
      </c>
      <c r="AF242" s="113"/>
      <c r="AG242" s="52"/>
      <c r="AH242" s="6" t="str">
        <f t="shared" si="151"/>
        <v/>
      </c>
      <c r="AI242" s="6" t="str">
        <f t="shared" si="152"/>
        <v/>
      </c>
      <c r="AJ242" s="14" t="str">
        <f t="shared" si="153"/>
        <v/>
      </c>
      <c r="AK242" s="56">
        <f t="shared" si="136"/>
        <v>-9.14</v>
      </c>
      <c r="AL242" s="49">
        <f t="shared" si="137"/>
        <v>5.6260000000000003</v>
      </c>
      <c r="AM242" s="65"/>
      <c r="AN242" s="61"/>
      <c r="AO242" s="61"/>
      <c r="AP242" s="61"/>
      <c r="AQ242" s="62"/>
    </row>
    <row r="243" spans="1:43" x14ac:dyDescent="0.3">
      <c r="A243" t="str">
        <f t="shared" si="134"/>
        <v/>
      </c>
      <c r="B243" s="1" t="s">
        <v>23</v>
      </c>
      <c r="C243" s="1"/>
      <c r="D243">
        <v>3.65</v>
      </c>
      <c r="E243">
        <v>151.33000000000001</v>
      </c>
      <c r="F243">
        <v>-15.18</v>
      </c>
      <c r="G243" s="47"/>
      <c r="H243" s="47"/>
      <c r="I243" s="47"/>
      <c r="J243" s="47"/>
      <c r="K243" s="47"/>
      <c r="L243" s="23">
        <f t="shared" si="142"/>
        <v>58.110000000000014</v>
      </c>
      <c r="M243" s="6">
        <f t="shared" si="143"/>
        <v>3.5226440429291639</v>
      </c>
      <c r="N243" s="6">
        <f t="shared" si="144"/>
        <v>-0.95576092555391468</v>
      </c>
      <c r="O243" s="23">
        <f t="shared" si="138"/>
        <v>-1.4571396094639053</v>
      </c>
      <c r="P243" s="23" t="str">
        <f t="shared" ref="P243:P247" si="154">IF(A243=1,D243*O243,"")</f>
        <v/>
      </c>
      <c r="Q243" s="23"/>
      <c r="R243" s="6"/>
      <c r="S243" s="6"/>
      <c r="T243" s="6" t="str">
        <f t="shared" si="146"/>
        <v/>
      </c>
      <c r="U243" s="6" t="str">
        <f t="shared" si="147"/>
        <v/>
      </c>
      <c r="V243" s="6"/>
      <c r="W243" s="49"/>
      <c r="X243" s="8"/>
      <c r="Y243" s="53" t="str">
        <f t="shared" si="148"/>
        <v>1.10</v>
      </c>
      <c r="Z243" s="6" t="str">
        <f t="shared" si="139"/>
        <v/>
      </c>
      <c r="AA243" s="54" t="str">
        <f t="shared" ca="1" si="135"/>
        <v/>
      </c>
      <c r="AB243" s="55">
        <f t="shared" si="149"/>
        <v>3.5226440429291639</v>
      </c>
      <c r="AC243" s="6">
        <f t="shared" si="140"/>
        <v>-0.95576092555391468</v>
      </c>
      <c r="AD243" s="6">
        <f t="shared" si="141"/>
        <v>1.4571396094639053</v>
      </c>
      <c r="AE243" s="6" t="str">
        <f t="shared" ref="AE243:AE246" si="155">IF(Y243="",$D243*AD243,"")</f>
        <v/>
      </c>
      <c r="AF243" s="113"/>
      <c r="AG243" s="52"/>
      <c r="AH243" s="6" t="str">
        <f t="shared" si="151"/>
        <v/>
      </c>
      <c r="AI243" s="6" t="str">
        <f t="shared" si="152"/>
        <v/>
      </c>
      <c r="AJ243" s="14" t="str">
        <f t="shared" si="153"/>
        <v/>
      </c>
      <c r="AK243" s="56">
        <f t="shared" si="136"/>
        <v>-15.18</v>
      </c>
      <c r="AL243" s="49">
        <f t="shared" si="137"/>
        <v>3.6500000000000004</v>
      </c>
      <c r="AM243" s="65"/>
      <c r="AN243" s="61"/>
      <c r="AO243" s="61"/>
      <c r="AP243" s="61"/>
      <c r="AQ243" s="62"/>
    </row>
    <row r="244" spans="1:43" x14ac:dyDescent="0.3">
      <c r="A244" t="str">
        <f t="shared" si="134"/>
        <v/>
      </c>
      <c r="B244" s="1" t="s">
        <v>23</v>
      </c>
      <c r="C244" s="1"/>
      <c r="D244">
        <v>2.3359999999999999</v>
      </c>
      <c r="E244">
        <v>148.4</v>
      </c>
      <c r="F244">
        <v>-25.02</v>
      </c>
      <c r="G244" s="47"/>
      <c r="H244" s="47"/>
      <c r="I244" s="47"/>
      <c r="J244" s="47"/>
      <c r="K244" s="47"/>
      <c r="L244" s="23">
        <f t="shared" si="142"/>
        <v>55.180000000000007</v>
      </c>
      <c r="M244" s="6">
        <f t="shared" si="143"/>
        <v>2.116790251076933</v>
      </c>
      <c r="N244" s="6">
        <f t="shared" si="144"/>
        <v>-0.98797521879126826</v>
      </c>
      <c r="O244" s="23">
        <f t="shared" si="138"/>
        <v>-1.0337065071300746</v>
      </c>
      <c r="P244" s="23" t="str">
        <f t="shared" si="154"/>
        <v/>
      </c>
      <c r="Q244" s="23"/>
      <c r="R244" s="6"/>
      <c r="S244" s="6"/>
      <c r="T244" s="6" t="str">
        <f t="shared" si="146"/>
        <v/>
      </c>
      <c r="U244" s="6" t="str">
        <f t="shared" si="147"/>
        <v/>
      </c>
      <c r="V244" s="6"/>
      <c r="W244" s="49"/>
      <c r="X244" s="8"/>
      <c r="Y244" s="53" t="str">
        <f t="shared" si="148"/>
        <v>1.10</v>
      </c>
      <c r="Z244" s="6" t="str">
        <f t="shared" si="139"/>
        <v/>
      </c>
      <c r="AA244" s="54" t="str">
        <f t="shared" ca="1" si="135"/>
        <v/>
      </c>
      <c r="AB244" s="55">
        <f t="shared" si="149"/>
        <v>2.116790251076933</v>
      </c>
      <c r="AC244" s="6">
        <f t="shared" si="140"/>
        <v>-0.98797521879126826</v>
      </c>
      <c r="AD244" s="6">
        <f t="shared" si="141"/>
        <v>1.0337065071300746</v>
      </c>
      <c r="AE244" s="6" t="str">
        <f t="shared" si="155"/>
        <v/>
      </c>
      <c r="AF244" s="113"/>
      <c r="AG244" s="52"/>
      <c r="AH244" s="6" t="str">
        <f t="shared" si="151"/>
        <v/>
      </c>
      <c r="AI244" s="6" t="str">
        <f t="shared" si="152"/>
        <v/>
      </c>
      <c r="AJ244" s="14" t="str">
        <f t="shared" si="153"/>
        <v/>
      </c>
      <c r="AK244" s="56">
        <f t="shared" si="136"/>
        <v>-25.02</v>
      </c>
      <c r="AL244" s="49">
        <f t="shared" si="137"/>
        <v>2.3359999999999999</v>
      </c>
      <c r="AM244" s="65"/>
      <c r="AN244" s="61"/>
      <c r="AO244" s="61"/>
      <c r="AP244" s="61"/>
      <c r="AQ244" s="62"/>
    </row>
    <row r="245" spans="1:43" x14ac:dyDescent="0.3">
      <c r="A245" t="str">
        <f t="shared" si="134"/>
        <v/>
      </c>
      <c r="B245" s="1" t="s">
        <v>23</v>
      </c>
      <c r="C245" s="1"/>
      <c r="D245">
        <v>1.659</v>
      </c>
      <c r="E245">
        <v>140.05000000000001</v>
      </c>
      <c r="F245">
        <v>-40.49</v>
      </c>
      <c r="G245" s="47"/>
      <c r="H245" s="47"/>
      <c r="I245" s="47"/>
      <c r="J245" s="47"/>
      <c r="K245" s="47"/>
      <c r="L245" s="23">
        <f>IF(AND(B245&lt;&gt;"",C245&lt;&gt;""),"",IF(E245-$E$208&lt;0,(360-($E$208-E245)),E245-$E$208))</f>
        <v>46.830000000000013</v>
      </c>
      <c r="M245" s="6">
        <f t="shared" si="143"/>
        <v>1.2617015254777624</v>
      </c>
      <c r="N245" s="6">
        <f t="shared" si="144"/>
        <v>-1.0772141201298318</v>
      </c>
      <c r="O245" s="23">
        <f t="shared" si="138"/>
        <v>-0.74327349124796915</v>
      </c>
      <c r="P245" s="23" t="str">
        <f t="shared" si="154"/>
        <v/>
      </c>
      <c r="Q245" s="23"/>
      <c r="R245" s="6"/>
      <c r="S245" s="6"/>
      <c r="T245" s="6" t="str">
        <f t="shared" si="146"/>
        <v/>
      </c>
      <c r="U245" s="6" t="str">
        <f t="shared" si="147"/>
        <v/>
      </c>
      <c r="V245" s="6"/>
      <c r="W245" s="49"/>
      <c r="X245" s="8"/>
      <c r="Y245" s="53" t="str">
        <f t="shared" si="148"/>
        <v>1.10</v>
      </c>
      <c r="Z245" s="6" t="str">
        <f t="shared" si="139"/>
        <v/>
      </c>
      <c r="AA245" s="54" t="str">
        <f t="shared" ca="1" si="135"/>
        <v/>
      </c>
      <c r="AB245" s="55">
        <f t="shared" si="149"/>
        <v>1.2617015254777624</v>
      </c>
      <c r="AC245" s="6">
        <f t="shared" si="140"/>
        <v>-1.0772141201298318</v>
      </c>
      <c r="AD245" s="6">
        <f t="shared" si="141"/>
        <v>0.74327349124796915</v>
      </c>
      <c r="AE245" s="6" t="str">
        <f t="shared" si="155"/>
        <v/>
      </c>
      <c r="AF245" s="113"/>
      <c r="AG245" s="52"/>
      <c r="AH245" s="6" t="str">
        <f t="shared" si="151"/>
        <v/>
      </c>
      <c r="AI245" s="6" t="str">
        <f t="shared" si="152"/>
        <v/>
      </c>
      <c r="AJ245" s="14" t="str">
        <f t="shared" si="153"/>
        <v/>
      </c>
      <c r="AK245" s="56">
        <f t="shared" si="136"/>
        <v>-40.49</v>
      </c>
      <c r="AL245" s="49">
        <f t="shared" si="137"/>
        <v>1.659</v>
      </c>
      <c r="AM245" s="65"/>
      <c r="AN245" s="61"/>
      <c r="AO245" s="61"/>
      <c r="AP245" s="61"/>
      <c r="AQ245" s="62"/>
    </row>
    <row r="246" spans="1:43" x14ac:dyDescent="0.3">
      <c r="A246" t="str">
        <f t="shared" si="134"/>
        <v/>
      </c>
      <c r="B246" s="1" t="s">
        <v>23</v>
      </c>
      <c r="C246" s="1"/>
      <c r="D246">
        <v>1.208</v>
      </c>
      <c r="E246">
        <v>123.83</v>
      </c>
      <c r="F246">
        <v>-62.26</v>
      </c>
      <c r="G246" s="47"/>
      <c r="H246" s="47"/>
      <c r="I246" s="47"/>
      <c r="J246" s="47"/>
      <c r="K246" s="47"/>
      <c r="L246" s="23">
        <f>IF(AND(B246&lt;&gt;"",C246&lt;&gt;""),"",IF(E246-$E$208&lt;0,(360-($E$208-E246)),E246-$E$208))</f>
        <v>30.61</v>
      </c>
      <c r="M246" s="6">
        <f t="shared" si="143"/>
        <v>0.56227574493368349</v>
      </c>
      <c r="N246" s="6">
        <f t="shared" si="144"/>
        <v>-1.0691632179696753</v>
      </c>
      <c r="O246" s="23">
        <f t="shared" si="138"/>
        <v>-1.0246346735290874</v>
      </c>
      <c r="P246" s="23" t="str">
        <f t="shared" si="154"/>
        <v/>
      </c>
      <c r="Q246" s="23"/>
      <c r="R246" s="6"/>
      <c r="S246" s="6"/>
      <c r="T246" s="6" t="str">
        <f t="shared" si="146"/>
        <v/>
      </c>
      <c r="U246" s="6" t="str">
        <f t="shared" si="147"/>
        <v/>
      </c>
      <c r="V246" s="6"/>
      <c r="W246" s="49"/>
      <c r="X246" s="8"/>
      <c r="Y246" s="53" t="str">
        <f t="shared" si="148"/>
        <v>1.10</v>
      </c>
      <c r="Z246" s="6" t="str">
        <f t="shared" si="139"/>
        <v/>
      </c>
      <c r="AA246" s="54" t="str">
        <f t="shared" ca="1" si="135"/>
        <v/>
      </c>
      <c r="AB246" s="55">
        <f t="shared" si="149"/>
        <v>0.56227574493368349</v>
      </c>
      <c r="AC246" s="6">
        <f t="shared" si="140"/>
        <v>-1.0691632179696753</v>
      </c>
      <c r="AD246" s="6">
        <f t="shared" si="141"/>
        <v>1.0246346735290874</v>
      </c>
      <c r="AE246" s="6" t="str">
        <f t="shared" si="155"/>
        <v/>
      </c>
      <c r="AF246" s="113"/>
      <c r="AG246" s="52"/>
      <c r="AH246" s="6" t="str">
        <f t="shared" si="151"/>
        <v/>
      </c>
      <c r="AI246" s="6" t="str">
        <f t="shared" si="152"/>
        <v/>
      </c>
      <c r="AJ246" s="14" t="str">
        <f t="shared" si="153"/>
        <v/>
      </c>
      <c r="AK246" s="56">
        <f t="shared" si="136"/>
        <v>-62.26</v>
      </c>
      <c r="AL246" s="49">
        <f t="shared" si="137"/>
        <v>1.208</v>
      </c>
      <c r="AM246" s="65"/>
      <c r="AN246" s="61"/>
      <c r="AO246" s="61"/>
      <c r="AP246" s="61"/>
      <c r="AQ246" s="62"/>
    </row>
    <row r="247" spans="1:43" ht="15" thickBot="1" x14ac:dyDescent="0.35">
      <c r="A247">
        <f t="shared" si="134"/>
        <v>1</v>
      </c>
      <c r="B247" s="1" t="s">
        <v>23</v>
      </c>
      <c r="C247" s="1" t="s">
        <v>24</v>
      </c>
      <c r="D247">
        <v>3.49</v>
      </c>
      <c r="E247">
        <v>238.6</v>
      </c>
      <c r="F247">
        <v>-13.89</v>
      </c>
      <c r="G247" s="34"/>
      <c r="H247" s="34"/>
      <c r="I247" s="34"/>
      <c r="J247" s="34"/>
      <c r="K247" s="34"/>
      <c r="L247" s="23" t="str">
        <f t="shared" ref="L247" si="156">IF(AND(B247&lt;&gt;"",C247&lt;&gt;""),"",IF(E247-$E$208&lt;0,(360-($E$208-E247)),E247-$E$208))</f>
        <v/>
      </c>
      <c r="M247" s="4" t="str">
        <f t="shared" si="143"/>
        <v/>
      </c>
      <c r="N247" s="4" t="str">
        <f t="shared" si="144"/>
        <v/>
      </c>
      <c r="O247" s="13">
        <f>ABS(SUM(O209:O246))/2</f>
        <v>180.14022955636909</v>
      </c>
      <c r="P247" s="13">
        <f t="shared" si="154"/>
        <v>628.68940115172813</v>
      </c>
      <c r="Q247" s="13">
        <f>SQRT(((MAX(M209:M246)-MIN(M209:M246))^2)+((VLOOKUP(MAX(M209:M246),M209:N246,2,FALSE)-VLOOKUP(MIN(M209:M246),M209:N246,2,FALSE))^2))</f>
        <v>30.521651917867377</v>
      </c>
      <c r="R247" s="13">
        <f>ABS(MIN(N209:N246))+MAX(N209:N246)</f>
        <v>11.360689821537777</v>
      </c>
      <c r="S247" s="12">
        <f>SQRT(ABS(((M210-M209)^2)-((N210-N209)^2))+ABS(((M211-M210)^2)-((N211-N210)^2))+ABS(((M212-M211)^2)-((N212-N211)^2))+ABS(((M213-M212)^2)-((N213-N212)^2))+ABS(((M214-M213)^2)-((N214-N213)^2))+ABS(((M215-M214)^2)-((N215-N214)^2))+ABS(((M216-M215)^2)-((N216-N215)^2))+ABS(((M217-M216)^2)-((N217-N216)^2))+ABS(((M218-M217)^2)-((N218-N217)^2))+ABS(((M219-M218)^2)-((N219-N218)^2))+ABS(((M220-M219)^2)-((N220-N219)^2))+ABS(((M221-M220)^2)-((N221-N220)^2))+ABS(((M222-M221)^2)-((N222-N221)^2))+ABS(((M223-M222)^2)-((N223-N222)^2))+ABS(((M224-M223)^2)-((N224-N223)^2))+ABS(((M225-M224)^2)-((N225-N224)^2))+ABS(((M226-M225)^2)-((N226-N225)^2))+ABS(((M227-M226)^2)-((N227-N226)^2))+ABS(((M228-M227)^2)-((N228-N227)^2))+ABS(((M229-M228)^2)-((N229-N228)^2))+ABS(((M230-M229)^2)-((N230-N229)^2))+ABS(((M231-M230)^2)-((N231-N230)^2))+ABS(((M232-M231)^2)-((N232-N231)^2))+ABS(((M233-M232)^2)-((N233-N232)^2))+ABS(((M234-M233)^2)-((N234-N233)^2))+ABS(((M235-M234)^2)-((N235-N234)^2))+ABS(((M236-M235)^2)-((N236-N235)^2))+ABS(((M237-M236)^2)-((N237-N236)^2))+ABS(((M238-M237)^2)-((N238-N237)^2))+ABS(((M239-M238)^2)-((N239-N238)^2))+ABS(((M240-M239)^2)-((N240-N239)^2))+ABS(((M241-M240)^2)-((N241-N240)^2))+ABS(((M242-M241)^2)-((N242-N241)^2))+ABS(((M243-M242)^2)-((N243-N242)^2))+ABS(((M244-M243)^2)-((N244-N243)^2))+ABS(((M245-M244)^2)-((N245-N244)^2))+ABS(((M246-M245)^2)-((N246-N245)^2)))</f>
        <v>12.553999883760122</v>
      </c>
      <c r="T247" s="4">
        <f>IF(A247=1,S247/Q247,"")</f>
        <v>0.4113145617918213</v>
      </c>
      <c r="U247" s="4">
        <f>IF(A247=1,4*PI()*(O247/(S247^2)),"")</f>
        <v>14.363369578017814</v>
      </c>
      <c r="V247" s="21">
        <f>IF($H$9=FALSE,(($F$3)*($Q247^2))/(2*$F$7*COS(RADIANS($F$8))),IF(G247&lt;&gt;"",(3*($F$3)*(I247^2))/(2*J247*(COS(RADIANS(K247)))),(($F$3)*($Q247^2))/(2*$J247*COS(RADIANS($K247)))))</f>
        <v>5827.0775975674633</v>
      </c>
      <c r="W247" s="51" t="str">
        <f>IF(G247&lt;&gt;"",IF(V247&lt;H247,"STABLE","UNSTABLE"),IF(V247&lt;$F$6,"STABLE","UNSTABLE"))</f>
        <v>UNSTABLE</v>
      </c>
      <c r="X247" s="8"/>
      <c r="Y247" s="57"/>
      <c r="Z247" s="4"/>
      <c r="AA247" s="16" t="str">
        <f t="shared" ca="1" si="135"/>
        <v/>
      </c>
      <c r="AB247" s="15"/>
      <c r="AC247" s="17"/>
      <c r="AD247" s="4">
        <f ca="1">IF(W247="Stable",O247,ABS(SUM(AD209:AD246)/2))</f>
        <v>730.13884318434248</v>
      </c>
      <c r="AE247" s="4">
        <f ca="1">IF(Y247="",$D247*AD247,"")</f>
        <v>2548.1845627133553</v>
      </c>
      <c r="AF247" s="13">
        <f ca="1">IF(W247="Stable",Q247,SQRT(((MAX(AB209:AB246)-MIN(AB209:AB246))^2)+((VLOOKUP(MAX(AB209:AB246),AB209:AC246,2,FALSE)-VLOOKUP(MIN(AB209:AB246),AB209:AC246,2,FALSE))^2)))</f>
        <v>36.229961788764534</v>
      </c>
      <c r="AG247" s="12">
        <f ca="1">IF(W247="Stable",S247,SQRT(ABS(((AB210-AB209)^2)-((AC210-AC209)^2))+ABS(((AB211-AB210)^2)-((AC211-AC210)^2))+ABS(((AB212-AB211)^2)-((AC212-AC211)^2))+ABS(((AB213-AB212)^2)-((AC213-AC212)^2))+ABS(((AB214-AB213)^2)-((AC214-AC213)^2))+ABS(((AB215-AB214)^2)-((AC215-AC214)^2))+ABS(((AB216-AB215)^2)-((AC216-AC215)^2))+ABS(((AB217-AB216)^2)-((AC217-AC216)^2))+ABS(((AB218-AB217)^2)-((AC218-AC217)^2))+ABS(((AB219-AB218)^2)-((AC219-AC218)^2))+ABS(((AB220-AB219)^2)-((AC220-AC219)^2))+ABS(((AB221-AB220)^2)-((AC221-AC220)^2))+ABS(((AB222-AB221)^2)-((AC222-AC221)^2))+ABS(((AB223-AB222)^2)-((AC223-AC222)^2))+ABS(((AB224-AB223)^2)-((AC224-AC223)^2))+ABS(((AB225-AB224)^2)-((AC225-AC224)^2))+ABS(((AB226-AB225)^2)-((AC226-AC225)^2))+ABS(((AB227-AB226)^2)-((AC227-AC226)^2))+ABS(((AB228-AB227)^2)-((AC228-AC227)^2))+ABS(((AB229-AB228)^2)-((AC229-AC228)^2))+ABS(((AB230-AB229)^2)-((AC230-AC229)^2))+ABS(((AB231-AB230)^2)-((AC231-AC230)^2))+ABS(((AB232-AB231)^2)-((AC232-AC231)^2))+ABS(((AB233-AB232)^2)-((AC233-AC232)^2))+ABS(((AB234-AB233)^2)-((AC234-AC233)^2))+ABS(((AB235-AB234)^2)-((AC235-AC234)^2))+ABS(((AB236-AB235)^2)-((AC236-AC235)^2))+ABS(((AB237-AB236)^2)-((AC237-AC236)^2))+ABS(((AB238-AB237)^2)-((AC238-AC237)^2))+ABS(((AB239-AB238)^2)-((AC239-AC238)^2))+ABS(((AB240-AB239)^2)-((AC240-AC239)^2))+ABS(((AB241-AB240)^2)-((AC241-AC240)^2))+ABS(((AB242-AB241)^2)-((AC242-AC241)^2))+ABS(((AB243-AB242)^2)-((AC243-AC242)^2))+ABS(((AB244-AB243)^2)-((AC244-AC243)^2))+ABS(((AB245-AB244)^2)-((AC245-AC244)^2))+ABS(((AB246-AB245)^2)-((AC246-AC245)^2))))</f>
        <v>22.359099596258613</v>
      </c>
      <c r="AH247" s="4">
        <f ca="1">IF(W247="Stable",T247,IF(A247=1,AG247/AF247,""))</f>
        <v>0.61714389119760293</v>
      </c>
      <c r="AI247" s="4">
        <f ca="1">IF(W247="Stable",U247,IF(A247=1,4*PI()*(AD247/(AG247^2)),""))</f>
        <v>18.352984443057014</v>
      </c>
      <c r="AJ247" s="5">
        <f ca="1">IF(A247=1,(O247/AD247)*100,"")</f>
        <v>24.672051245859826</v>
      </c>
      <c r="AK247" s="56">
        <f t="shared" si="136"/>
        <v>-13.89</v>
      </c>
      <c r="AL247" s="49">
        <f t="shared" si="137"/>
        <v>3.49</v>
      </c>
      <c r="AM247" s="65"/>
      <c r="AN247" s="61"/>
      <c r="AO247" s="61"/>
      <c r="AP247" s="61"/>
      <c r="AQ247" s="62"/>
    </row>
    <row r="248" spans="1:43" ht="15" thickTop="1" x14ac:dyDescent="0.3">
      <c r="A248" t="str">
        <f t="shared" si="134"/>
        <v/>
      </c>
      <c r="B248" s="1" t="s">
        <v>24</v>
      </c>
      <c r="C248" s="1"/>
      <c r="D248">
        <v>0.23300000000000001</v>
      </c>
      <c r="E248">
        <v>74.05</v>
      </c>
      <c r="F248">
        <v>-88.21</v>
      </c>
      <c r="G248" s="47"/>
      <c r="H248" s="47"/>
      <c r="I248" s="47"/>
      <c r="J248" s="47"/>
      <c r="K248" s="47"/>
      <c r="L248" s="23">
        <f>IF(AND(B248&lt;&gt;"",C248&lt;&gt;""),"",IF(E248-$E$247&lt;0,(360-($E$247-E248)),E248-$E$247))</f>
        <v>195.45</v>
      </c>
      <c r="M248" s="6">
        <f t="shared" ref="M248:M249" si="157">IF(AND(B248&lt;&gt;"",C248&lt;&gt;""),"",IF(L248&gt;180,(COS(RADIANS(F248))*D248)*(-1),(COS(RADIANS(F248))*D248)))</f>
        <v>-7.2780606486693581E-3</v>
      </c>
      <c r="N248" s="6">
        <f t="shared" ref="N248:N249" si="158">IF(AND(B248&lt;&gt;"",C248&lt;&gt;""),"",SIN(RADIANS(F248))*D248)</f>
        <v>-0.23288630237348501</v>
      </c>
      <c r="O248" s="23">
        <f t="shared" ref="O248:O284" si="159">IF(A249=1,M248*VLOOKUP(B249,$B$13:$N$1389,13,FALSE)-N248*VLOOKUP(B249,$B$13:$N$1389,12,FALSE),M248*N249-N248*M249)</f>
        <v>4.3331061102947974E-2</v>
      </c>
      <c r="P248" s="23"/>
      <c r="Q248" s="23"/>
      <c r="R248" s="6"/>
      <c r="S248" s="6"/>
      <c r="T248" s="6"/>
      <c r="U248" s="6"/>
      <c r="V248" s="6"/>
      <c r="W248" s="49"/>
      <c r="X248" s="8"/>
      <c r="Y248" s="53" t="str">
        <f t="shared" ref="Y248:Y251" si="160">IF(A248=1,"",B248)</f>
        <v>1.11</v>
      </c>
      <c r="Z248" s="6" t="str">
        <f t="shared" ref="Z248:Z284" si="161">IF(F248&lt;$R$8,"",(SQRT(((N248-MIN($N$250:$N$286))^2))))</f>
        <v/>
      </c>
      <c r="AA248" s="54" t="str">
        <f t="shared" ref="AA248:AA251" ca="1" si="162">IF(Z248="","",IF($K$9=TRUE,(Z248*($F$3/($F$3-(RANDBETWEEN($N$8,$M$8)/100)))),Z248*($F$3/($F$3-$F$4))))</f>
        <v/>
      </c>
      <c r="AB248" s="55">
        <f t="shared" ref="AB248:AB251" si="163">IF(A248=1,"",M248)</f>
        <v>-7.2780606486693581E-3</v>
      </c>
      <c r="AC248" s="6">
        <f t="shared" ref="AC248:AC284" si="164">IF($W$285="STABLE",N248,IF(F248&lt;$R$8,N248,(AA248+MIN($N$248:$N$284))))</f>
        <v>-0.23288630237348501</v>
      </c>
      <c r="AD248" s="6">
        <f t="shared" ref="AD248:AD284" si="165">IF(A249=1,ABS(AB248*VLOOKUP(B249,$B$13:$AD$1389,28,FALSE)-AC248*VLOOKUP(B249,$B$13:$AD$1389,27,FALSE)),ABS(AB248*AC249-AC248*AB249))</f>
        <v>4.3331061102947974E-2</v>
      </c>
      <c r="AE248" s="6" t="str">
        <f t="shared" ref="AE248:AE251" si="166">IF(Y248="",$D248*AD248,"")</f>
        <v/>
      </c>
      <c r="AF248" s="113"/>
      <c r="AG248" s="52"/>
      <c r="AH248" s="6" t="str">
        <f t="shared" ref="AH248:AH251" si="167">IF(A248=1,AG248/AF248,"")</f>
        <v/>
      </c>
      <c r="AI248" s="6" t="str">
        <f t="shared" ref="AI248:AI251" si="168">IF(A248=1,4*PI()*(AD248/(AG248^2)),"")</f>
        <v/>
      </c>
      <c r="AJ248" s="14" t="str">
        <f t="shared" ref="AJ248:AJ251" si="169">IF(A248=1,(O248/AD248)*100,"")</f>
        <v/>
      </c>
      <c r="AK248" s="56">
        <f t="shared" si="136"/>
        <v>-88.21</v>
      </c>
      <c r="AL248" s="49">
        <f t="shared" si="137"/>
        <v>0.23299999999999998</v>
      </c>
      <c r="AM248" s="65"/>
      <c r="AN248" s="61"/>
      <c r="AO248" s="61"/>
      <c r="AP248" s="61"/>
      <c r="AQ248" s="62"/>
    </row>
    <row r="249" spans="1:43" x14ac:dyDescent="0.3">
      <c r="A249" t="str">
        <f t="shared" si="134"/>
        <v/>
      </c>
      <c r="B249" s="1" t="s">
        <v>24</v>
      </c>
      <c r="C249" s="1"/>
      <c r="D249">
        <v>0.38800000000000001</v>
      </c>
      <c r="E249">
        <v>319.39999999999998</v>
      </c>
      <c r="F249">
        <v>-63.15</v>
      </c>
      <c r="G249" s="47"/>
      <c r="H249" s="47"/>
      <c r="I249" s="47"/>
      <c r="J249" s="47"/>
      <c r="K249" s="47"/>
      <c r="L249" s="23">
        <f>IF(AND(B249&lt;&gt;"",C249&lt;&gt;""),"",IF(E249-$E$247&lt;0,(360-($E$247-E249)),E249-$E$247))</f>
        <v>80.799999999999983</v>
      </c>
      <c r="M249" s="6">
        <f t="shared" si="157"/>
        <v>0.17524264322768346</v>
      </c>
      <c r="N249" s="6">
        <f t="shared" si="158"/>
        <v>-0.34617050133507171</v>
      </c>
      <c r="O249" s="23">
        <f t="shared" si="159"/>
        <v>0.28050416998741268</v>
      </c>
      <c r="P249" s="23"/>
      <c r="Q249" s="23"/>
      <c r="R249" s="6"/>
      <c r="S249" s="6"/>
      <c r="T249" s="6"/>
      <c r="U249" s="6"/>
      <c r="V249" s="6"/>
      <c r="W249" s="49"/>
      <c r="X249" s="8"/>
      <c r="Y249" s="53" t="str">
        <f t="shared" si="160"/>
        <v>1.11</v>
      </c>
      <c r="Z249" s="6" t="str">
        <f t="shared" si="161"/>
        <v/>
      </c>
      <c r="AA249" s="54" t="str">
        <f t="shared" ca="1" si="162"/>
        <v/>
      </c>
      <c r="AB249" s="55">
        <f t="shared" si="163"/>
        <v>0.17524264322768346</v>
      </c>
      <c r="AC249" s="6">
        <f t="shared" si="164"/>
        <v>-0.34617050133507171</v>
      </c>
      <c r="AD249" s="6">
        <f t="shared" si="165"/>
        <v>0.28050416998741268</v>
      </c>
      <c r="AE249" s="6" t="str">
        <f t="shared" si="166"/>
        <v/>
      </c>
      <c r="AF249" s="113"/>
      <c r="AG249" s="52"/>
      <c r="AH249" s="6" t="str">
        <f t="shared" si="167"/>
        <v/>
      </c>
      <c r="AI249" s="6" t="str">
        <f t="shared" si="168"/>
        <v/>
      </c>
      <c r="AJ249" s="14" t="str">
        <f t="shared" si="169"/>
        <v/>
      </c>
      <c r="AK249" s="56">
        <f t="shared" si="136"/>
        <v>-63.15</v>
      </c>
      <c r="AL249" s="49">
        <f t="shared" si="137"/>
        <v>0.38800000000000007</v>
      </c>
      <c r="AM249" s="65"/>
      <c r="AN249" s="61"/>
      <c r="AO249" s="61"/>
      <c r="AP249" s="61"/>
      <c r="AQ249" s="62"/>
    </row>
    <row r="250" spans="1:43" x14ac:dyDescent="0.3">
      <c r="A250" t="str">
        <f t="shared" si="134"/>
        <v/>
      </c>
      <c r="B250" s="1" t="s">
        <v>24</v>
      </c>
      <c r="C250" s="1"/>
      <c r="D250">
        <v>1.0109999999999999</v>
      </c>
      <c r="E250">
        <v>317.44</v>
      </c>
      <c r="F250">
        <v>-17.5</v>
      </c>
      <c r="G250" s="47"/>
      <c r="H250" s="47"/>
      <c r="I250" s="47"/>
      <c r="J250" s="47"/>
      <c r="K250" s="47"/>
      <c r="L250" s="23">
        <f t="shared" ref="L250:L286" si="170">IF(AND(B250&lt;&gt;"",C250&lt;&gt;""),"",IF(E250-$E$247&lt;0,(360-($E$247-E250)),E250-$E$247))</f>
        <v>78.84</v>
      </c>
      <c r="M250" s="6">
        <f t="shared" si="143"/>
        <v>0.96420783720645731</v>
      </c>
      <c r="N250" s="6">
        <f t="shared" si="144"/>
        <v>-0.30401356329882007</v>
      </c>
      <c r="O250" s="23">
        <f t="shared" si="159"/>
        <v>0.52989885585780083</v>
      </c>
      <c r="P250" s="23" t="str">
        <f t="shared" ref="P250:P284" si="171">IF(A250=1,D250*O250,"")</f>
        <v/>
      </c>
      <c r="Q250" s="23"/>
      <c r="R250" s="6"/>
      <c r="S250" s="6"/>
      <c r="T250" s="6" t="str">
        <f t="shared" si="146"/>
        <v/>
      </c>
      <c r="U250" s="6" t="str">
        <f t="shared" si="147"/>
        <v/>
      </c>
      <c r="V250" s="6"/>
      <c r="W250" s="49"/>
      <c r="X250" s="8"/>
      <c r="Y250" s="53" t="str">
        <f t="shared" si="160"/>
        <v>1.11</v>
      </c>
      <c r="Z250" s="6" t="str">
        <f t="shared" si="161"/>
        <v/>
      </c>
      <c r="AA250" s="54" t="str">
        <f t="shared" ca="1" si="162"/>
        <v/>
      </c>
      <c r="AB250" s="55">
        <f t="shared" si="163"/>
        <v>0.96420783720645731</v>
      </c>
      <c r="AC250" s="6">
        <f t="shared" si="164"/>
        <v>-0.30401356329882007</v>
      </c>
      <c r="AD250" s="6">
        <f t="shared" si="165"/>
        <v>0.52989885585780083</v>
      </c>
      <c r="AE250" s="6" t="str">
        <f t="shared" si="166"/>
        <v/>
      </c>
      <c r="AF250" s="113"/>
      <c r="AG250" s="52"/>
      <c r="AH250" s="6" t="str">
        <f t="shared" si="167"/>
        <v/>
      </c>
      <c r="AI250" s="6" t="str">
        <f t="shared" si="168"/>
        <v/>
      </c>
      <c r="AJ250" s="14" t="str">
        <f t="shared" si="169"/>
        <v/>
      </c>
      <c r="AK250" s="56">
        <f t="shared" si="136"/>
        <v>-17.5</v>
      </c>
      <c r="AL250" s="49">
        <f t="shared" si="137"/>
        <v>1.0109999999999999</v>
      </c>
      <c r="AM250" s="65"/>
      <c r="AN250" s="61"/>
      <c r="AO250" s="61"/>
      <c r="AP250" s="61"/>
      <c r="AQ250" s="62"/>
    </row>
    <row r="251" spans="1:43" x14ac:dyDescent="0.3">
      <c r="A251" t="str">
        <f t="shared" si="134"/>
        <v/>
      </c>
      <c r="B251" s="1" t="s">
        <v>24</v>
      </c>
      <c r="C251" s="1"/>
      <c r="D251">
        <v>2.9369999999999998</v>
      </c>
      <c r="E251">
        <v>316.77999999999997</v>
      </c>
      <c r="F251">
        <v>-7.22</v>
      </c>
      <c r="G251" s="47"/>
      <c r="H251" s="47"/>
      <c r="I251" s="47"/>
      <c r="J251" s="47"/>
      <c r="K251" s="47"/>
      <c r="L251" s="23">
        <f t="shared" si="170"/>
        <v>78.179999999999978</v>
      </c>
      <c r="M251" s="6">
        <f t="shared" si="143"/>
        <v>2.9137122078083832</v>
      </c>
      <c r="N251" s="6">
        <f t="shared" si="144"/>
        <v>-0.36912080687546839</v>
      </c>
      <c r="O251" s="23">
        <f t="shared" si="159"/>
        <v>0.69859777829508918</v>
      </c>
      <c r="P251" s="23" t="str">
        <f t="shared" si="171"/>
        <v/>
      </c>
      <c r="Q251" s="23"/>
      <c r="R251" s="6"/>
      <c r="S251" s="6"/>
      <c r="T251" s="6" t="str">
        <f t="shared" si="146"/>
        <v/>
      </c>
      <c r="U251" s="6" t="str">
        <f t="shared" si="147"/>
        <v/>
      </c>
      <c r="V251" s="6"/>
      <c r="W251" s="49"/>
      <c r="X251" s="8"/>
      <c r="Y251" s="53" t="str">
        <f t="shared" si="160"/>
        <v>1.11</v>
      </c>
      <c r="Z251" s="6" t="str">
        <f t="shared" si="161"/>
        <v/>
      </c>
      <c r="AA251" s="54" t="str">
        <f t="shared" ca="1" si="162"/>
        <v/>
      </c>
      <c r="AB251" s="55">
        <f t="shared" si="163"/>
        <v>2.9137122078083832</v>
      </c>
      <c r="AC251" s="6">
        <f t="shared" si="164"/>
        <v>-0.36912080687546839</v>
      </c>
      <c r="AD251" s="6">
        <f t="shared" si="165"/>
        <v>0.69859777829508918</v>
      </c>
      <c r="AE251" s="6" t="str">
        <f t="shared" si="166"/>
        <v/>
      </c>
      <c r="AF251" s="113"/>
      <c r="AG251" s="52"/>
      <c r="AH251" s="6" t="str">
        <f t="shared" si="167"/>
        <v/>
      </c>
      <c r="AI251" s="6" t="str">
        <f t="shared" si="168"/>
        <v/>
      </c>
      <c r="AJ251" s="14" t="str">
        <f t="shared" si="169"/>
        <v/>
      </c>
      <c r="AK251" s="56">
        <f t="shared" si="136"/>
        <v>-7.22</v>
      </c>
      <c r="AL251" s="49">
        <f t="shared" si="137"/>
        <v>2.9369999999999998</v>
      </c>
      <c r="AM251" s="65"/>
      <c r="AN251" s="61"/>
      <c r="AO251" s="61"/>
      <c r="AP251" s="61"/>
      <c r="AQ251" s="62"/>
    </row>
    <row r="252" spans="1:43" x14ac:dyDescent="0.3">
      <c r="A252" t="str">
        <f t="shared" si="134"/>
        <v/>
      </c>
      <c r="B252" s="1" t="s">
        <v>24</v>
      </c>
      <c r="C252" s="1"/>
      <c r="D252">
        <v>3.6760000000000002</v>
      </c>
      <c r="E252">
        <v>315.62</v>
      </c>
      <c r="F252">
        <v>-3.51</v>
      </c>
      <c r="G252" s="47"/>
      <c r="H252" s="47"/>
      <c r="I252" s="47"/>
      <c r="J252" s="47"/>
      <c r="K252" s="47"/>
      <c r="L252" s="23">
        <f t="shared" si="170"/>
        <v>77.02000000000001</v>
      </c>
      <c r="M252" s="6">
        <f t="shared" si="143"/>
        <v>3.6691042954075734</v>
      </c>
      <c r="N252" s="6">
        <f t="shared" si="144"/>
        <v>-0.22505481426020282</v>
      </c>
      <c r="O252" s="23">
        <f t="shared" si="159"/>
        <v>0.67006309092370364</v>
      </c>
      <c r="P252" s="23" t="str">
        <f t="shared" si="171"/>
        <v/>
      </c>
      <c r="Q252" s="23"/>
      <c r="R252" s="6"/>
      <c r="S252" s="6"/>
      <c r="T252" s="6" t="str">
        <f t="shared" si="146"/>
        <v/>
      </c>
      <c r="U252" s="6" t="str">
        <f t="shared" si="147"/>
        <v/>
      </c>
      <c r="V252" s="6"/>
      <c r="W252" s="49"/>
      <c r="X252" s="8"/>
      <c r="Y252" s="53" t="str">
        <f t="shared" ref="Y252:Y284" si="172">IF(A252=1,"",B252)</f>
        <v>1.11</v>
      </c>
      <c r="Z252" s="6" t="str">
        <f t="shared" si="161"/>
        <v/>
      </c>
      <c r="AA252" s="54" t="str">
        <f t="shared" ca="1" si="135"/>
        <v/>
      </c>
      <c r="AB252" s="55">
        <f t="shared" ref="AB252:AB284" si="173">IF(A252=1,"",M252)</f>
        <v>3.6691042954075734</v>
      </c>
      <c r="AC252" s="6">
        <f t="shared" si="164"/>
        <v>-0.22505481426020282</v>
      </c>
      <c r="AD252" s="6">
        <f t="shared" si="165"/>
        <v>0.67006309092370364</v>
      </c>
      <c r="AE252" s="6" t="str">
        <f t="shared" ref="AE252:AE284" si="174">IF(Y252="",$D252*AD252,"")</f>
        <v/>
      </c>
      <c r="AF252" s="113"/>
      <c r="AG252" s="52"/>
      <c r="AH252" s="6" t="str">
        <f t="shared" si="151"/>
        <v/>
      </c>
      <c r="AI252" s="6" t="str">
        <f t="shared" si="152"/>
        <v/>
      </c>
      <c r="AJ252" s="14" t="str">
        <f t="shared" si="153"/>
        <v/>
      </c>
      <c r="AK252" s="56">
        <f t="shared" si="136"/>
        <v>-3.51</v>
      </c>
      <c r="AL252" s="49">
        <f t="shared" si="137"/>
        <v>3.6760000000000002</v>
      </c>
      <c r="AM252" s="65"/>
      <c r="AN252" s="61"/>
      <c r="AO252" s="61"/>
      <c r="AP252" s="61"/>
      <c r="AQ252" s="62"/>
    </row>
    <row r="253" spans="1:43" x14ac:dyDescent="0.3">
      <c r="A253" t="str">
        <f t="shared" si="134"/>
        <v/>
      </c>
      <c r="B253" s="1" t="s">
        <v>24</v>
      </c>
      <c r="C253" s="1"/>
      <c r="D253">
        <v>6.6529999999999996</v>
      </c>
      <c r="E253">
        <v>315.43</v>
      </c>
      <c r="F253">
        <v>-1.94</v>
      </c>
      <c r="G253" s="47"/>
      <c r="H253" s="47"/>
      <c r="I253" s="47"/>
      <c r="J253" s="47"/>
      <c r="K253" s="47"/>
      <c r="L253" s="23">
        <f t="shared" si="170"/>
        <v>76.830000000000013</v>
      </c>
      <c r="M253" s="6">
        <f t="shared" si="143"/>
        <v>6.6491866713994767</v>
      </c>
      <c r="N253" s="6">
        <f t="shared" si="144"/>
        <v>-0.22522346432720486</v>
      </c>
      <c r="O253" s="23">
        <f t="shared" si="159"/>
        <v>1.6711215820579259</v>
      </c>
      <c r="P253" s="23" t="str">
        <f t="shared" si="171"/>
        <v/>
      </c>
      <c r="Q253" s="23"/>
      <c r="R253" s="6"/>
      <c r="S253" s="6"/>
      <c r="T253" s="6" t="str">
        <f t="shared" si="146"/>
        <v/>
      </c>
      <c r="U253" s="6" t="str">
        <f t="shared" si="147"/>
        <v/>
      </c>
      <c r="V253" s="6"/>
      <c r="W253" s="49"/>
      <c r="X253" s="8"/>
      <c r="Y253" s="53" t="str">
        <f t="shared" si="172"/>
        <v>1.11</v>
      </c>
      <c r="Z253" s="6" t="str">
        <f t="shared" si="161"/>
        <v/>
      </c>
      <c r="AA253" s="54" t="str">
        <f t="shared" ca="1" si="135"/>
        <v/>
      </c>
      <c r="AB253" s="55">
        <f t="shared" si="173"/>
        <v>6.6491866713994767</v>
      </c>
      <c r="AC253" s="6">
        <f t="shared" si="164"/>
        <v>-0.22522346432720486</v>
      </c>
      <c r="AD253" s="6">
        <f t="shared" ca="1" si="165"/>
        <v>8.9126082418018733</v>
      </c>
      <c r="AE253" s="6" t="str">
        <f t="shared" si="174"/>
        <v/>
      </c>
      <c r="AF253" s="113"/>
      <c r="AG253" s="52"/>
      <c r="AH253" s="6" t="str">
        <f t="shared" si="151"/>
        <v/>
      </c>
      <c r="AI253" s="6" t="str">
        <f t="shared" si="152"/>
        <v/>
      </c>
      <c r="AJ253" s="14" t="str">
        <f t="shared" si="153"/>
        <v/>
      </c>
      <c r="AK253" s="56">
        <f t="shared" si="136"/>
        <v>-1.94</v>
      </c>
      <c r="AL253" s="49">
        <f t="shared" si="137"/>
        <v>6.6529999999999996</v>
      </c>
      <c r="AM253" s="65"/>
      <c r="AN253" s="61"/>
      <c r="AO253" s="61"/>
      <c r="AP253" s="61"/>
      <c r="AQ253" s="62"/>
    </row>
    <row r="254" spans="1:43" x14ac:dyDescent="0.3">
      <c r="A254" t="str">
        <f t="shared" si="134"/>
        <v/>
      </c>
      <c r="B254" s="1" t="s">
        <v>24</v>
      </c>
      <c r="C254" s="1"/>
      <c r="D254">
        <v>7.27</v>
      </c>
      <c r="E254">
        <v>314.93</v>
      </c>
      <c r="F254">
        <v>0.04</v>
      </c>
      <c r="G254" s="47"/>
      <c r="H254" s="47"/>
      <c r="I254" s="47"/>
      <c r="J254" s="47"/>
      <c r="K254" s="47"/>
      <c r="L254" s="23">
        <f t="shared" si="170"/>
        <v>76.330000000000013</v>
      </c>
      <c r="M254" s="6">
        <f t="shared" si="143"/>
        <v>7.2699982283451581</v>
      </c>
      <c r="N254" s="6">
        <f t="shared" si="144"/>
        <v>5.0754170525167007E-3</v>
      </c>
      <c r="O254" s="23">
        <f t="shared" si="159"/>
        <v>1.3848814255657396</v>
      </c>
      <c r="P254" s="23" t="str">
        <f t="shared" si="171"/>
        <v/>
      </c>
      <c r="Q254" s="23"/>
      <c r="R254" s="6"/>
      <c r="S254" s="6"/>
      <c r="T254" s="6" t="str">
        <f t="shared" si="146"/>
        <v/>
      </c>
      <c r="U254" s="6" t="str">
        <f t="shared" si="147"/>
        <v/>
      </c>
      <c r="V254" s="6"/>
      <c r="W254" s="49"/>
      <c r="X254" s="8"/>
      <c r="Y254" s="53" t="str">
        <f t="shared" si="172"/>
        <v>1.11</v>
      </c>
      <c r="Z254" s="6">
        <f t="shared" si="161"/>
        <v>0.37419622392798507</v>
      </c>
      <c r="AA254" s="54">
        <f t="shared" ca="1" si="135"/>
        <v>1.4632747861064488</v>
      </c>
      <c r="AB254" s="55">
        <f t="shared" si="173"/>
        <v>7.2699982283451581</v>
      </c>
      <c r="AC254" s="6">
        <f t="shared" ca="1" si="164"/>
        <v>1.0941539792309805</v>
      </c>
      <c r="AD254" s="6">
        <f t="shared" ca="1" si="165"/>
        <v>4.016622182142962</v>
      </c>
      <c r="AE254" s="6" t="str">
        <f t="shared" si="174"/>
        <v/>
      </c>
      <c r="AF254" s="113"/>
      <c r="AG254" s="52"/>
      <c r="AH254" s="6" t="str">
        <f t="shared" si="151"/>
        <v/>
      </c>
      <c r="AI254" s="6" t="str">
        <f t="shared" si="152"/>
        <v/>
      </c>
      <c r="AJ254" s="14" t="str">
        <f t="shared" si="153"/>
        <v/>
      </c>
      <c r="AK254" s="56">
        <f t="shared" ca="1" si="136"/>
        <v>8.5589293684600953</v>
      </c>
      <c r="AL254" s="49">
        <f t="shared" ca="1" si="137"/>
        <v>7.3518737183393403</v>
      </c>
      <c r="AM254" s="65"/>
      <c r="AN254" s="61"/>
      <c r="AO254" s="61"/>
      <c r="AP254" s="61"/>
      <c r="AQ254" s="62"/>
    </row>
    <row r="255" spans="1:43" x14ac:dyDescent="0.3">
      <c r="A255" t="str">
        <f t="shared" si="134"/>
        <v/>
      </c>
      <c r="B255" s="1" t="s">
        <v>24</v>
      </c>
      <c r="C255" s="1"/>
      <c r="D255">
        <v>16.050999999999998</v>
      </c>
      <c r="E255">
        <v>314.43</v>
      </c>
      <c r="F255">
        <v>0.72</v>
      </c>
      <c r="G255" s="47"/>
      <c r="H255" s="47"/>
      <c r="I255" s="47"/>
      <c r="J255" s="47"/>
      <c r="K255" s="47"/>
      <c r="L255" s="23">
        <f t="shared" si="170"/>
        <v>75.830000000000013</v>
      </c>
      <c r="M255" s="6">
        <f t="shared" si="143"/>
        <v>16.049732680515451</v>
      </c>
      <c r="N255" s="6">
        <f t="shared" si="144"/>
        <v>0.20169750616769266</v>
      </c>
      <c r="O255" s="23">
        <f t="shared" si="159"/>
        <v>16.370795330054186</v>
      </c>
      <c r="P255" s="23" t="str">
        <f t="shared" si="171"/>
        <v/>
      </c>
      <c r="Q255" s="23"/>
      <c r="R255" s="6"/>
      <c r="S255" s="6"/>
      <c r="T255" s="6" t="str">
        <f t="shared" si="146"/>
        <v/>
      </c>
      <c r="U255" s="6" t="str">
        <f t="shared" si="147"/>
        <v/>
      </c>
      <c r="V255" s="6"/>
      <c r="W255" s="49"/>
      <c r="X255" s="8"/>
      <c r="Y255" s="53" t="str">
        <f t="shared" si="172"/>
        <v>1.11</v>
      </c>
      <c r="Z255" s="6">
        <f t="shared" si="161"/>
        <v>0.570818313043161</v>
      </c>
      <c r="AA255" s="54">
        <f t="shared" ca="1" si="135"/>
        <v>2.2321551942881812</v>
      </c>
      <c r="AB255" s="55">
        <f t="shared" si="173"/>
        <v>16.049732680515451</v>
      </c>
      <c r="AC255" s="6">
        <f t="shared" ca="1" si="164"/>
        <v>1.8630343874127129</v>
      </c>
      <c r="AD255" s="6">
        <f t="shared" ca="1" si="165"/>
        <v>64.422056071553115</v>
      </c>
      <c r="AE255" s="6" t="str">
        <f t="shared" si="174"/>
        <v/>
      </c>
      <c r="AF255" s="113"/>
      <c r="AG255" s="52"/>
      <c r="AH255" s="6" t="str">
        <f t="shared" si="151"/>
        <v/>
      </c>
      <c r="AI255" s="6" t="str">
        <f t="shared" si="152"/>
        <v/>
      </c>
      <c r="AJ255" s="14" t="str">
        <f t="shared" si="153"/>
        <v/>
      </c>
      <c r="AK255" s="56">
        <f t="shared" ca="1" si="136"/>
        <v>6.6211952057627244</v>
      </c>
      <c r="AL255" s="49">
        <f t="shared" ca="1" si="137"/>
        <v>16.157500309289428</v>
      </c>
      <c r="AM255" s="65"/>
      <c r="AN255" s="61"/>
      <c r="AO255" s="61"/>
      <c r="AP255" s="61"/>
      <c r="AQ255" s="62"/>
    </row>
    <row r="256" spans="1:43" x14ac:dyDescent="0.3">
      <c r="A256" t="str">
        <f t="shared" si="134"/>
        <v/>
      </c>
      <c r="B256" s="1" t="s">
        <v>24</v>
      </c>
      <c r="C256" s="1"/>
      <c r="D256">
        <v>15.72</v>
      </c>
      <c r="E256">
        <v>314.10000000000002</v>
      </c>
      <c r="F256">
        <v>4.4400000000000004</v>
      </c>
      <c r="G256" s="47"/>
      <c r="H256" s="47"/>
      <c r="I256" s="47"/>
      <c r="J256" s="47"/>
      <c r="K256" s="47"/>
      <c r="L256" s="23">
        <f t="shared" si="170"/>
        <v>75.500000000000028</v>
      </c>
      <c r="M256" s="6">
        <f t="shared" si="143"/>
        <v>15.672823482524112</v>
      </c>
      <c r="N256" s="6">
        <f t="shared" si="144"/>
        <v>1.2169651127459442</v>
      </c>
      <c r="O256" s="23">
        <f t="shared" si="159"/>
        <v>19.542748201419979</v>
      </c>
      <c r="P256" s="23" t="str">
        <f t="shared" si="171"/>
        <v/>
      </c>
      <c r="Q256" s="23"/>
      <c r="R256" s="6"/>
      <c r="S256" s="6"/>
      <c r="T256" s="6" t="str">
        <f t="shared" si="146"/>
        <v/>
      </c>
      <c r="U256" s="6" t="str">
        <f t="shared" si="147"/>
        <v/>
      </c>
      <c r="V256" s="6"/>
      <c r="W256" s="49"/>
      <c r="X256" s="8"/>
      <c r="Y256" s="53" t="str">
        <f t="shared" si="172"/>
        <v>1.11</v>
      </c>
      <c r="Z256" s="6">
        <f t="shared" si="161"/>
        <v>1.5860859196214125</v>
      </c>
      <c r="AA256" s="54">
        <f t="shared" ca="1" si="135"/>
        <v>6.2023061334449254</v>
      </c>
      <c r="AB256" s="55">
        <f t="shared" si="173"/>
        <v>15.672823482524112</v>
      </c>
      <c r="AC256" s="6">
        <f t="shared" ca="1" si="164"/>
        <v>5.8331853265694571</v>
      </c>
      <c r="AD256" s="6">
        <f t="shared" ca="1" si="165"/>
        <v>78.08063648367775</v>
      </c>
      <c r="AE256" s="6" t="str">
        <f t="shared" si="174"/>
        <v/>
      </c>
      <c r="AF256" s="113"/>
      <c r="AG256" s="52"/>
      <c r="AH256" s="6" t="str">
        <f t="shared" si="151"/>
        <v/>
      </c>
      <c r="AI256" s="6" t="str">
        <f t="shared" si="152"/>
        <v/>
      </c>
      <c r="AJ256" s="14" t="str">
        <f t="shared" si="153"/>
        <v/>
      </c>
      <c r="AK256" s="56">
        <f t="shared" ca="1" si="136"/>
        <v>20.414497287302947</v>
      </c>
      <c r="AL256" s="49">
        <f t="shared" ca="1" si="137"/>
        <v>16.723141061668542</v>
      </c>
      <c r="AM256" s="65"/>
      <c r="AN256" s="61"/>
      <c r="AO256" s="61"/>
      <c r="AP256" s="61"/>
      <c r="AQ256" s="62"/>
    </row>
    <row r="257" spans="1:43" x14ac:dyDescent="0.3">
      <c r="A257" t="str">
        <f t="shared" si="134"/>
        <v/>
      </c>
      <c r="B257" s="1" t="s">
        <v>24</v>
      </c>
      <c r="C257" s="1"/>
      <c r="D257">
        <v>14.321</v>
      </c>
      <c r="E257">
        <v>313.44</v>
      </c>
      <c r="F257">
        <v>9.42</v>
      </c>
      <c r="G257" s="47"/>
      <c r="H257" s="47"/>
      <c r="I257" s="47"/>
      <c r="J257" s="47"/>
      <c r="K257" s="47"/>
      <c r="L257" s="23">
        <f t="shared" si="170"/>
        <v>74.84</v>
      </c>
      <c r="M257" s="6">
        <f t="shared" si="143"/>
        <v>14.127882603701142</v>
      </c>
      <c r="N257" s="6">
        <f t="shared" si="144"/>
        <v>2.343922809317462</v>
      </c>
      <c r="O257" s="23">
        <f t="shared" si="159"/>
        <v>20.624306002650037</v>
      </c>
      <c r="P257" s="23" t="str">
        <f t="shared" si="171"/>
        <v/>
      </c>
      <c r="Q257" s="23"/>
      <c r="R257" s="6"/>
      <c r="S257" s="6"/>
      <c r="T257" s="6" t="str">
        <f t="shared" si="146"/>
        <v/>
      </c>
      <c r="U257" s="6" t="str">
        <f t="shared" si="147"/>
        <v/>
      </c>
      <c r="V257" s="6"/>
      <c r="W257" s="49"/>
      <c r="X257" s="8"/>
      <c r="Y257" s="53" t="str">
        <f t="shared" si="172"/>
        <v>1.11</v>
      </c>
      <c r="Z257" s="6">
        <f t="shared" si="161"/>
        <v>2.7130436161929303</v>
      </c>
      <c r="AA257" s="54">
        <f t="shared" ca="1" si="135"/>
        <v>10.609215334963396</v>
      </c>
      <c r="AB257" s="55">
        <f t="shared" si="173"/>
        <v>14.127882603701142</v>
      </c>
      <c r="AC257" s="6">
        <f t="shared" ca="1" si="164"/>
        <v>10.240094528087928</v>
      </c>
      <c r="AD257" s="6">
        <f t="shared" ca="1" si="165"/>
        <v>82.365925785835884</v>
      </c>
      <c r="AE257" s="6" t="str">
        <f t="shared" si="174"/>
        <v/>
      </c>
      <c r="AF257" s="113"/>
      <c r="AG257" s="52"/>
      <c r="AH257" s="6" t="str">
        <f t="shared" si="151"/>
        <v/>
      </c>
      <c r="AI257" s="6" t="str">
        <f t="shared" si="152"/>
        <v/>
      </c>
      <c r="AJ257" s="14" t="str">
        <f t="shared" si="153"/>
        <v/>
      </c>
      <c r="AK257" s="56">
        <f t="shared" ca="1" si="136"/>
        <v>35.935145655473086</v>
      </c>
      <c r="AL257" s="49">
        <f t="shared" ca="1" si="137"/>
        <v>17.448684844656277</v>
      </c>
      <c r="AM257" s="65"/>
      <c r="AN257" s="61"/>
      <c r="AO257" s="61"/>
      <c r="AP257" s="61"/>
      <c r="AQ257" s="62"/>
    </row>
    <row r="258" spans="1:43" x14ac:dyDescent="0.3">
      <c r="A258" t="str">
        <f t="shared" si="134"/>
        <v/>
      </c>
      <c r="B258" s="1" t="s">
        <v>24</v>
      </c>
      <c r="C258" s="1"/>
      <c r="D258">
        <v>13.021000000000001</v>
      </c>
      <c r="E258">
        <v>313.44</v>
      </c>
      <c r="F258">
        <v>15.77</v>
      </c>
      <c r="G258" s="47"/>
      <c r="H258" s="47"/>
      <c r="I258" s="47"/>
      <c r="J258" s="47"/>
      <c r="K258" s="47"/>
      <c r="L258" s="23">
        <f t="shared" si="170"/>
        <v>74.84</v>
      </c>
      <c r="M258" s="6">
        <f t="shared" si="143"/>
        <v>12.530895122935542</v>
      </c>
      <c r="N258" s="6">
        <f t="shared" si="144"/>
        <v>3.5388004207626977</v>
      </c>
      <c r="O258" s="23">
        <f t="shared" si="159"/>
        <v>17.743371198269902</v>
      </c>
      <c r="P258" s="23" t="str">
        <f t="shared" si="171"/>
        <v/>
      </c>
      <c r="Q258" s="23"/>
      <c r="R258" s="6"/>
      <c r="S258" s="6"/>
      <c r="T258" s="6" t="str">
        <f t="shared" si="146"/>
        <v/>
      </c>
      <c r="U258" s="6" t="str">
        <f t="shared" si="147"/>
        <v/>
      </c>
      <c r="V258" s="6"/>
      <c r="W258" s="49"/>
      <c r="X258" s="8"/>
      <c r="Y258" s="53" t="str">
        <f t="shared" si="172"/>
        <v>1.11</v>
      </c>
      <c r="Z258" s="6">
        <f t="shared" si="161"/>
        <v>3.9079212276381661</v>
      </c>
      <c r="AA258" s="54">
        <f t="shared" ca="1" si="135"/>
        <v>15.281721815540289</v>
      </c>
      <c r="AB258" s="55">
        <f t="shared" si="173"/>
        <v>12.530895122935542</v>
      </c>
      <c r="AC258" s="6">
        <f t="shared" ca="1" si="164"/>
        <v>14.91260100866482</v>
      </c>
      <c r="AD258" s="6">
        <f t="shared" ca="1" si="165"/>
        <v>73.333073741978922</v>
      </c>
      <c r="AE258" s="6" t="str">
        <f t="shared" si="174"/>
        <v/>
      </c>
      <c r="AF258" s="113"/>
      <c r="AG258" s="52"/>
      <c r="AH258" s="6" t="str">
        <f t="shared" si="151"/>
        <v/>
      </c>
      <c r="AI258" s="6" t="str">
        <f t="shared" si="152"/>
        <v/>
      </c>
      <c r="AJ258" s="14" t="str">
        <f t="shared" si="153"/>
        <v/>
      </c>
      <c r="AK258" s="56">
        <f t="shared" ca="1" si="136"/>
        <v>49.960032605082198</v>
      </c>
      <c r="AL258" s="49">
        <f t="shared" ca="1" si="137"/>
        <v>19.478423997480924</v>
      </c>
      <c r="AM258" s="65"/>
      <c r="AN258" s="61"/>
      <c r="AO258" s="61"/>
      <c r="AP258" s="61"/>
      <c r="AQ258" s="62"/>
    </row>
    <row r="259" spans="1:43" x14ac:dyDescent="0.3">
      <c r="A259" t="str">
        <f t="shared" si="134"/>
        <v/>
      </c>
      <c r="B259" s="1" t="s">
        <v>24</v>
      </c>
      <c r="C259" s="1"/>
      <c r="D259">
        <v>9.6829999999999998</v>
      </c>
      <c r="E259">
        <v>314.3</v>
      </c>
      <c r="F259">
        <v>23.86</v>
      </c>
      <c r="G259" s="47"/>
      <c r="H259" s="47"/>
      <c r="I259" s="47"/>
      <c r="J259" s="47"/>
      <c r="K259" s="47"/>
      <c r="L259" s="23">
        <f t="shared" si="170"/>
        <v>75.700000000000017</v>
      </c>
      <c r="M259" s="6">
        <f t="shared" si="143"/>
        <v>8.8554576518343211</v>
      </c>
      <c r="N259" s="6">
        <f t="shared" si="144"/>
        <v>3.9168046640812921</v>
      </c>
      <c r="O259" s="23">
        <f t="shared" si="159"/>
        <v>13.583010211590459</v>
      </c>
      <c r="P259" s="23" t="str">
        <f t="shared" si="171"/>
        <v/>
      </c>
      <c r="Q259" s="23"/>
      <c r="R259" s="6"/>
      <c r="S259" s="6"/>
      <c r="T259" s="6" t="str">
        <f t="shared" si="146"/>
        <v/>
      </c>
      <c r="U259" s="6" t="str">
        <f t="shared" si="147"/>
        <v/>
      </c>
      <c r="V259" s="6"/>
      <c r="W259" s="49"/>
      <c r="X259" s="8"/>
      <c r="Y259" s="53" t="str">
        <f t="shared" si="172"/>
        <v>1.11</v>
      </c>
      <c r="Z259" s="6">
        <f t="shared" si="161"/>
        <v>4.2859254709567605</v>
      </c>
      <c r="AA259" s="54">
        <f t="shared" ca="1" si="135"/>
        <v>16.759887662547328</v>
      </c>
      <c r="AB259" s="55">
        <f t="shared" si="173"/>
        <v>8.8554576518343211</v>
      </c>
      <c r="AC259" s="6">
        <f t="shared" ca="1" si="164"/>
        <v>16.39076685567186</v>
      </c>
      <c r="AD259" s="6">
        <f t="shared" ca="1" si="165"/>
        <v>55.301036931448763</v>
      </c>
      <c r="AE259" s="6" t="str">
        <f t="shared" si="174"/>
        <v/>
      </c>
      <c r="AF259" s="113"/>
      <c r="AG259" s="52"/>
      <c r="AH259" s="6" t="str">
        <f t="shared" si="151"/>
        <v/>
      </c>
      <c r="AI259" s="6" t="str">
        <f t="shared" si="152"/>
        <v/>
      </c>
      <c r="AJ259" s="14" t="str">
        <f t="shared" si="153"/>
        <v/>
      </c>
      <c r="AK259" s="56">
        <f t="shared" ca="1" si="136"/>
        <v>61.618928954279447</v>
      </c>
      <c r="AL259" s="49">
        <f t="shared" ca="1" si="137"/>
        <v>18.629985731084773</v>
      </c>
      <c r="AM259" s="65"/>
      <c r="AN259" s="61"/>
      <c r="AO259" s="61"/>
      <c r="AP259" s="61"/>
      <c r="AQ259" s="62"/>
    </row>
    <row r="260" spans="1:43" x14ac:dyDescent="0.3">
      <c r="A260" t="str">
        <f t="shared" si="134"/>
        <v/>
      </c>
      <c r="B260" s="1" t="s">
        <v>24</v>
      </c>
      <c r="C260" s="1"/>
      <c r="D260">
        <v>8.1999999999999993</v>
      </c>
      <c r="E260">
        <v>316.24</v>
      </c>
      <c r="F260">
        <v>33.71</v>
      </c>
      <c r="G260" s="47"/>
      <c r="H260" s="47"/>
      <c r="I260" s="47"/>
      <c r="J260" s="47"/>
      <c r="K260" s="47"/>
      <c r="L260" s="23">
        <f t="shared" si="170"/>
        <v>77.640000000000015</v>
      </c>
      <c r="M260" s="6">
        <f t="shared" si="143"/>
        <v>6.8212296208768084</v>
      </c>
      <c r="N260" s="6">
        <f t="shared" si="144"/>
        <v>4.5509149035411358</v>
      </c>
      <c r="O260" s="23">
        <f t="shared" si="159"/>
        <v>7.0168814063179887</v>
      </c>
      <c r="P260" s="23" t="str">
        <f t="shared" si="171"/>
        <v/>
      </c>
      <c r="Q260" s="23"/>
      <c r="R260" s="6"/>
      <c r="S260" s="6"/>
      <c r="T260" s="6" t="str">
        <f t="shared" si="146"/>
        <v/>
      </c>
      <c r="U260" s="6" t="str">
        <f t="shared" si="147"/>
        <v/>
      </c>
      <c r="V260" s="6"/>
      <c r="W260" s="49"/>
      <c r="X260" s="8"/>
      <c r="Y260" s="53" t="str">
        <f t="shared" si="172"/>
        <v>1.11</v>
      </c>
      <c r="Z260" s="6">
        <f t="shared" si="161"/>
        <v>4.9200357104166041</v>
      </c>
      <c r="AA260" s="54">
        <f t="shared" ca="1" si="135"/>
        <v>19.239542628793284</v>
      </c>
      <c r="AB260" s="55">
        <f t="shared" si="173"/>
        <v>6.8212296208768084</v>
      </c>
      <c r="AC260" s="6">
        <f t="shared" ca="1" si="164"/>
        <v>18.870421821917816</v>
      </c>
      <c r="AD260" s="6">
        <f t="shared" ca="1" si="165"/>
        <v>28.994845660158745</v>
      </c>
      <c r="AE260" s="6" t="str">
        <f t="shared" si="174"/>
        <v/>
      </c>
      <c r="AF260" s="113"/>
      <c r="AG260" s="52"/>
      <c r="AH260" s="6" t="str">
        <f t="shared" si="151"/>
        <v/>
      </c>
      <c r="AI260" s="6" t="str">
        <f t="shared" si="152"/>
        <v/>
      </c>
      <c r="AJ260" s="14" t="str">
        <f t="shared" si="153"/>
        <v/>
      </c>
      <c r="AK260" s="56">
        <f t="shared" ca="1" si="136"/>
        <v>70.126225749182325</v>
      </c>
      <c r="AL260" s="49">
        <f t="shared" ca="1" si="137"/>
        <v>20.065442763065043</v>
      </c>
      <c r="AM260" s="65"/>
      <c r="AN260" s="61"/>
      <c r="AO260" s="61"/>
      <c r="AP260" s="61"/>
      <c r="AQ260" s="62"/>
    </row>
    <row r="261" spans="1:43" x14ac:dyDescent="0.3">
      <c r="A261" t="str">
        <f t="shared" si="134"/>
        <v/>
      </c>
      <c r="B261" s="1" t="s">
        <v>24</v>
      </c>
      <c r="C261" s="1"/>
      <c r="D261">
        <v>7.0819999999999999</v>
      </c>
      <c r="E261">
        <v>318.29000000000002</v>
      </c>
      <c r="F261">
        <v>40.65</v>
      </c>
      <c r="G261" s="47"/>
      <c r="H261" s="47"/>
      <c r="I261" s="47"/>
      <c r="J261" s="47"/>
      <c r="K261" s="47"/>
      <c r="L261" s="23">
        <f t="shared" si="170"/>
        <v>79.690000000000026</v>
      </c>
      <c r="M261" s="6">
        <f t="shared" si="143"/>
        <v>5.3731354296868838</v>
      </c>
      <c r="N261" s="6">
        <f t="shared" si="144"/>
        <v>4.6134737079822568</v>
      </c>
      <c r="O261" s="23">
        <f t="shared" si="159"/>
        <v>12.30982595905108</v>
      </c>
      <c r="P261" s="23" t="str">
        <f t="shared" si="171"/>
        <v/>
      </c>
      <c r="Q261" s="23"/>
      <c r="R261" s="6"/>
      <c r="S261" s="6"/>
      <c r="T261" s="6" t="str">
        <f t="shared" si="146"/>
        <v/>
      </c>
      <c r="U261" s="6" t="str">
        <f t="shared" si="147"/>
        <v/>
      </c>
      <c r="V261" s="6"/>
      <c r="W261" s="49"/>
      <c r="X261" s="8"/>
      <c r="Y261" s="53" t="str">
        <f t="shared" si="172"/>
        <v>1.11</v>
      </c>
      <c r="Z261" s="6">
        <f t="shared" si="161"/>
        <v>4.9825945148577251</v>
      </c>
      <c r="AA261" s="54">
        <f t="shared" ca="1" si="135"/>
        <v>19.484175565563042</v>
      </c>
      <c r="AB261" s="55">
        <f t="shared" si="173"/>
        <v>5.3731354296868838</v>
      </c>
      <c r="AC261" s="6">
        <f t="shared" ca="1" si="164"/>
        <v>19.115054758687574</v>
      </c>
      <c r="AD261" s="6">
        <f t="shared" ca="1" si="165"/>
        <v>50.53194817191185</v>
      </c>
      <c r="AE261" s="6" t="str">
        <f t="shared" si="174"/>
        <v/>
      </c>
      <c r="AF261" s="113"/>
      <c r="AG261" s="52"/>
      <c r="AH261" s="6" t="str">
        <f t="shared" si="151"/>
        <v/>
      </c>
      <c r="AI261" s="6" t="str">
        <f t="shared" si="152"/>
        <v/>
      </c>
      <c r="AJ261" s="14" t="str">
        <f t="shared" si="153"/>
        <v/>
      </c>
      <c r="AK261" s="56">
        <f t="shared" ca="1" si="136"/>
        <v>74.299622600298008</v>
      </c>
      <c r="AL261" s="49">
        <f t="shared" ca="1" si="137"/>
        <v>19.855878292671441</v>
      </c>
      <c r="AM261" s="65"/>
      <c r="AN261" s="61"/>
      <c r="AO261" s="61"/>
      <c r="AP261" s="61"/>
      <c r="AQ261" s="62"/>
    </row>
    <row r="262" spans="1:43" x14ac:dyDescent="0.3">
      <c r="A262" t="str">
        <f t="shared" si="134"/>
        <v/>
      </c>
      <c r="B262" s="1" t="s">
        <v>24</v>
      </c>
      <c r="C262" s="1"/>
      <c r="D262">
        <v>5.8979999999999997</v>
      </c>
      <c r="E262">
        <v>328.65</v>
      </c>
      <c r="F262">
        <v>57.79</v>
      </c>
      <c r="G262" s="47"/>
      <c r="H262" s="47"/>
      <c r="I262" s="47"/>
      <c r="J262" s="47"/>
      <c r="K262" s="47"/>
      <c r="L262" s="23">
        <f t="shared" si="170"/>
        <v>90.049999999999983</v>
      </c>
      <c r="M262" s="6">
        <f t="shared" si="143"/>
        <v>3.1437752955689873</v>
      </c>
      <c r="N262" s="6">
        <f t="shared" si="144"/>
        <v>4.9902986775312481</v>
      </c>
      <c r="O262" s="23">
        <f t="shared" si="159"/>
        <v>4.0598228559337066</v>
      </c>
      <c r="P262" s="23" t="str">
        <f t="shared" si="171"/>
        <v/>
      </c>
      <c r="Q262" s="23"/>
      <c r="R262" s="6"/>
      <c r="S262" s="6"/>
      <c r="T262" s="6" t="str">
        <f t="shared" si="146"/>
        <v/>
      </c>
      <c r="U262" s="6" t="str">
        <f t="shared" si="147"/>
        <v/>
      </c>
      <c r="V262" s="6"/>
      <c r="W262" s="49"/>
      <c r="X262" s="8"/>
      <c r="Y262" s="53" t="str">
        <f t="shared" si="172"/>
        <v>1.11</v>
      </c>
      <c r="Z262" s="6">
        <f t="shared" si="161"/>
        <v>5.3594194844067164</v>
      </c>
      <c r="AA262" s="54">
        <f t="shared" ca="1" si="135"/>
        <v>20.957729924097901</v>
      </c>
      <c r="AB262" s="55">
        <f t="shared" si="173"/>
        <v>3.1437752955689873</v>
      </c>
      <c r="AC262" s="6">
        <f t="shared" ca="1" si="164"/>
        <v>20.588609117222433</v>
      </c>
      <c r="AD262" s="6">
        <f t="shared" ca="1" si="165"/>
        <v>16.497964313094677</v>
      </c>
      <c r="AE262" s="6" t="str">
        <f t="shared" si="174"/>
        <v/>
      </c>
      <c r="AF262" s="113"/>
      <c r="AG262" s="52"/>
      <c r="AH262" s="6" t="str">
        <f t="shared" si="151"/>
        <v/>
      </c>
      <c r="AI262" s="6" t="str">
        <f t="shared" si="152"/>
        <v/>
      </c>
      <c r="AJ262" s="14" t="str">
        <f t="shared" si="153"/>
        <v/>
      </c>
      <c r="AK262" s="56">
        <f t="shared" ca="1" si="136"/>
        <v>81.318286570893065</v>
      </c>
      <c r="AL262" s="49">
        <f t="shared" ca="1" si="137"/>
        <v>20.827245340918338</v>
      </c>
      <c r="AM262" s="65"/>
      <c r="AN262" s="61"/>
      <c r="AO262" s="61"/>
      <c r="AP262" s="61"/>
      <c r="AQ262" s="62"/>
    </row>
    <row r="263" spans="1:43" x14ac:dyDescent="0.3">
      <c r="A263" t="str">
        <f t="shared" si="134"/>
        <v/>
      </c>
      <c r="B263" s="1" t="s">
        <v>24</v>
      </c>
      <c r="C263" s="1"/>
      <c r="D263">
        <v>5.944</v>
      </c>
      <c r="E263">
        <v>327.33999999999997</v>
      </c>
      <c r="F263">
        <v>64.44</v>
      </c>
      <c r="G263" s="47"/>
      <c r="H263" s="47"/>
      <c r="I263" s="47"/>
      <c r="J263" s="47"/>
      <c r="K263" s="47"/>
      <c r="L263" s="23">
        <f t="shared" si="170"/>
        <v>88.739999999999981</v>
      </c>
      <c r="M263" s="6">
        <f t="shared" si="143"/>
        <v>2.5645747355276205</v>
      </c>
      <c r="N263" s="6">
        <f t="shared" si="144"/>
        <v>5.3622842544845977</v>
      </c>
      <c r="O263" s="23">
        <f t="shared" si="159"/>
        <v>8.4383841806060644</v>
      </c>
      <c r="P263" s="23" t="str">
        <f t="shared" si="171"/>
        <v/>
      </c>
      <c r="Q263" s="23"/>
      <c r="R263" s="6"/>
      <c r="S263" s="6"/>
      <c r="T263" s="6" t="str">
        <f t="shared" si="146"/>
        <v/>
      </c>
      <c r="U263" s="6" t="str">
        <f t="shared" si="147"/>
        <v/>
      </c>
      <c r="V263" s="6"/>
      <c r="W263" s="49"/>
      <c r="X263" s="8"/>
      <c r="Y263" s="53" t="str">
        <f t="shared" si="172"/>
        <v>1.11</v>
      </c>
      <c r="Z263" s="6">
        <f t="shared" si="161"/>
        <v>5.731405061360066</v>
      </c>
      <c r="AA263" s="54">
        <f t="shared" ca="1" si="135"/>
        <v>22.412360090691596</v>
      </c>
      <c r="AB263" s="55">
        <f t="shared" si="173"/>
        <v>2.5645747355276205</v>
      </c>
      <c r="AC263" s="6">
        <f t="shared" ca="1" si="164"/>
        <v>22.043239283816128</v>
      </c>
      <c r="AD263" s="6">
        <f t="shared" ca="1" si="165"/>
        <v>33.475362867974269</v>
      </c>
      <c r="AE263" s="6" t="str">
        <f t="shared" si="174"/>
        <v/>
      </c>
      <c r="AF263" s="113"/>
      <c r="AG263" s="52"/>
      <c r="AH263" s="6" t="str">
        <f t="shared" si="151"/>
        <v/>
      </c>
      <c r="AI263" s="6" t="str">
        <f t="shared" si="152"/>
        <v/>
      </c>
      <c r="AJ263" s="14" t="str">
        <f t="shared" si="153"/>
        <v/>
      </c>
      <c r="AK263" s="56">
        <f t="shared" ca="1" si="136"/>
        <v>83.363876094744086</v>
      </c>
      <c r="AL263" s="49">
        <f t="shared" ca="1" si="137"/>
        <v>22.1919228931988</v>
      </c>
      <c r="AM263" s="65"/>
      <c r="AN263" s="61"/>
      <c r="AO263" s="61"/>
      <c r="AP263" s="61"/>
      <c r="AQ263" s="62"/>
    </row>
    <row r="264" spans="1:43" x14ac:dyDescent="0.3">
      <c r="A264" t="str">
        <f t="shared" si="134"/>
        <v/>
      </c>
      <c r="B264" s="1" t="s">
        <v>24</v>
      </c>
      <c r="C264" s="1"/>
      <c r="D264">
        <v>8.0090000000000003</v>
      </c>
      <c r="E264">
        <v>327.22000000000003</v>
      </c>
      <c r="F264">
        <v>74.650000000000006</v>
      </c>
      <c r="G264" s="47"/>
      <c r="H264" s="47"/>
      <c r="I264" s="47"/>
      <c r="J264" s="47"/>
      <c r="K264" s="47"/>
      <c r="L264" s="23">
        <f t="shared" si="170"/>
        <v>88.620000000000033</v>
      </c>
      <c r="M264" s="6">
        <f t="shared" si="143"/>
        <v>2.1200999083364138</v>
      </c>
      <c r="N264" s="6">
        <f t="shared" si="144"/>
        <v>7.7232931692816074</v>
      </c>
      <c r="O264" s="23">
        <f t="shared" si="159"/>
        <v>6.0924775778975633</v>
      </c>
      <c r="P264" s="23" t="str">
        <f t="shared" si="171"/>
        <v/>
      </c>
      <c r="Q264" s="23"/>
      <c r="R264" s="6"/>
      <c r="S264" s="6"/>
      <c r="T264" s="6" t="str">
        <f t="shared" si="146"/>
        <v/>
      </c>
      <c r="U264" s="6" t="str">
        <f t="shared" si="147"/>
        <v/>
      </c>
      <c r="V264" s="6"/>
      <c r="W264" s="49"/>
      <c r="X264" s="8"/>
      <c r="Y264" s="53" t="str">
        <f t="shared" si="172"/>
        <v>1.11</v>
      </c>
      <c r="Z264" s="6">
        <f t="shared" si="161"/>
        <v>8.0924139761570757</v>
      </c>
      <c r="AA264" s="54">
        <f t="shared" ca="1" si="135"/>
        <v>31.644962115718709</v>
      </c>
      <c r="AB264" s="55">
        <f t="shared" si="173"/>
        <v>2.1200999083364138</v>
      </c>
      <c r="AC264" s="6">
        <f t="shared" ca="1" si="164"/>
        <v>31.275841308843241</v>
      </c>
      <c r="AD264" s="6">
        <f t="shared" ca="1" si="165"/>
        <v>24.456476155596022</v>
      </c>
      <c r="AE264" s="6" t="str">
        <f t="shared" si="174"/>
        <v/>
      </c>
      <c r="AF264" s="113"/>
      <c r="AG264" s="52"/>
      <c r="AH264" s="6" t="str">
        <f t="shared" si="151"/>
        <v/>
      </c>
      <c r="AI264" s="6" t="str">
        <f t="shared" si="152"/>
        <v/>
      </c>
      <c r="AJ264" s="14" t="str">
        <f t="shared" si="153"/>
        <v/>
      </c>
      <c r="AK264" s="56">
        <f t="shared" ca="1" si="136"/>
        <v>86.122015479037387</v>
      </c>
      <c r="AL264" s="49">
        <f t="shared" ca="1" si="137"/>
        <v>31.347616706813191</v>
      </c>
      <c r="AM264" s="65"/>
      <c r="AN264" s="61"/>
      <c r="AO264" s="61"/>
      <c r="AP264" s="61"/>
      <c r="AQ264" s="62"/>
    </row>
    <row r="265" spans="1:43" x14ac:dyDescent="0.3">
      <c r="A265" t="str">
        <f t="shared" si="134"/>
        <v/>
      </c>
      <c r="B265" s="1" t="s">
        <v>24</v>
      </c>
      <c r="C265" s="1"/>
      <c r="D265">
        <v>8.5909999999999993</v>
      </c>
      <c r="E265">
        <v>326.83</v>
      </c>
      <c r="F265">
        <v>79.73</v>
      </c>
      <c r="G265" s="47"/>
      <c r="H265" s="47"/>
      <c r="I265" s="47"/>
      <c r="J265" s="47"/>
      <c r="K265" s="47"/>
      <c r="L265" s="23">
        <f t="shared" si="170"/>
        <v>88.22999999999999</v>
      </c>
      <c r="M265" s="6">
        <f t="shared" si="143"/>
        <v>1.5316638715416777</v>
      </c>
      <c r="N265" s="6">
        <f t="shared" si="144"/>
        <v>8.453359496946403</v>
      </c>
      <c r="O265" s="23">
        <f t="shared" si="159"/>
        <v>5.1961824509378207</v>
      </c>
      <c r="P265" s="23" t="str">
        <f t="shared" si="171"/>
        <v/>
      </c>
      <c r="Q265" s="23"/>
      <c r="R265" s="6"/>
      <c r="S265" s="6"/>
      <c r="T265" s="6" t="str">
        <f t="shared" si="146"/>
        <v/>
      </c>
      <c r="U265" s="6" t="str">
        <f t="shared" si="147"/>
        <v/>
      </c>
      <c r="V265" s="6"/>
      <c r="W265" s="49"/>
      <c r="X265" s="8"/>
      <c r="Y265" s="53" t="str">
        <f t="shared" si="172"/>
        <v>1.11</v>
      </c>
      <c r="Z265" s="6">
        <f t="shared" si="161"/>
        <v>8.8224803038218713</v>
      </c>
      <c r="AA265" s="54">
        <f t="shared" ca="1" si="135"/>
        <v>34.499848352258653</v>
      </c>
      <c r="AB265" s="55">
        <f t="shared" si="173"/>
        <v>1.5316638715416777</v>
      </c>
      <c r="AC265" s="6">
        <f t="shared" ca="1" si="164"/>
        <v>34.130727545383181</v>
      </c>
      <c r="AD265" s="6">
        <f t="shared" ca="1" si="165"/>
        <v>20.665735914512794</v>
      </c>
      <c r="AE265" s="6" t="str">
        <f t="shared" si="174"/>
        <v/>
      </c>
      <c r="AF265" s="113"/>
      <c r="AG265" s="52"/>
      <c r="AH265" s="6" t="str">
        <f t="shared" si="151"/>
        <v/>
      </c>
      <c r="AI265" s="6" t="str">
        <f t="shared" si="152"/>
        <v/>
      </c>
      <c r="AJ265" s="14" t="str">
        <f t="shared" si="153"/>
        <v/>
      </c>
      <c r="AK265" s="56">
        <f t="shared" ca="1" si="136"/>
        <v>87.430496175176472</v>
      </c>
      <c r="AL265" s="49">
        <f t="shared" ca="1" si="137"/>
        <v>34.165078032876849</v>
      </c>
      <c r="AM265" s="65"/>
      <c r="AN265" s="61"/>
      <c r="AO265" s="61"/>
      <c r="AP265" s="61"/>
      <c r="AQ265" s="62"/>
    </row>
    <row r="266" spans="1:43" x14ac:dyDescent="0.3">
      <c r="A266" t="str">
        <f t="shared" si="134"/>
        <v/>
      </c>
      <c r="B266" s="1" t="s">
        <v>24</v>
      </c>
      <c r="C266" s="1"/>
      <c r="D266">
        <v>10.138999999999999</v>
      </c>
      <c r="E266">
        <v>335.3</v>
      </c>
      <c r="F266">
        <v>83.15</v>
      </c>
      <c r="G266" s="47"/>
      <c r="H266" s="47"/>
      <c r="I266" s="47"/>
      <c r="J266" s="47"/>
      <c r="K266" s="47"/>
      <c r="L266" s="23">
        <f t="shared" si="170"/>
        <v>96.700000000000017</v>
      </c>
      <c r="M266" s="6">
        <f t="shared" si="143"/>
        <v>1.2092830822628855</v>
      </c>
      <c r="N266" s="6">
        <f t="shared" si="144"/>
        <v>10.06662582134415</v>
      </c>
      <c r="O266" s="23">
        <f t="shared" si="159"/>
        <v>8.5606528166898919</v>
      </c>
      <c r="P266" s="23" t="str">
        <f t="shared" si="171"/>
        <v/>
      </c>
      <c r="Q266" s="23"/>
      <c r="R266" s="6"/>
      <c r="S266" s="6"/>
      <c r="T266" s="6" t="str">
        <f t="shared" si="146"/>
        <v/>
      </c>
      <c r="U266" s="6" t="str">
        <f t="shared" si="147"/>
        <v/>
      </c>
      <c r="V266" s="6"/>
      <c r="W266" s="49"/>
      <c r="X266" s="8"/>
      <c r="Y266" s="53" t="str">
        <f t="shared" si="172"/>
        <v>1.11</v>
      </c>
      <c r="Z266" s="6">
        <f t="shared" si="161"/>
        <v>10.435746628219619</v>
      </c>
      <c r="AA266" s="54">
        <f t="shared" ca="1" si="135"/>
        <v>40.808442038709543</v>
      </c>
      <c r="AB266" s="55">
        <f t="shared" si="173"/>
        <v>1.2092830822628855</v>
      </c>
      <c r="AC266" s="6">
        <f t="shared" ca="1" si="164"/>
        <v>40.439321231834072</v>
      </c>
      <c r="AD266" s="6">
        <f t="shared" ca="1" si="165"/>
        <v>34.198972352349244</v>
      </c>
      <c r="AE266" s="6" t="str">
        <f t="shared" si="174"/>
        <v/>
      </c>
      <c r="AF266" s="113"/>
      <c r="AG266" s="52"/>
      <c r="AH266" s="6" t="str">
        <f t="shared" si="151"/>
        <v/>
      </c>
      <c r="AI266" s="6" t="str">
        <f t="shared" si="152"/>
        <v/>
      </c>
      <c r="AJ266" s="14" t="str">
        <f t="shared" si="153"/>
        <v/>
      </c>
      <c r="AK266" s="56">
        <f t="shared" ca="1" si="136"/>
        <v>88.287157818723543</v>
      </c>
      <c r="AL266" s="49">
        <f t="shared" ca="1" si="137"/>
        <v>40.457398177150658</v>
      </c>
      <c r="AM266" s="65"/>
      <c r="AN266" s="61"/>
      <c r="AO266" s="61"/>
      <c r="AP266" s="61"/>
      <c r="AQ266" s="62"/>
    </row>
    <row r="267" spans="1:43" x14ac:dyDescent="0.3">
      <c r="A267" t="str">
        <f t="shared" si="134"/>
        <v/>
      </c>
      <c r="B267" s="1" t="s">
        <v>24</v>
      </c>
      <c r="C267" s="1"/>
      <c r="D267">
        <v>11.555999999999999</v>
      </c>
      <c r="E267">
        <v>352.4</v>
      </c>
      <c r="F267">
        <v>87.34</v>
      </c>
      <c r="G267" s="47"/>
      <c r="H267" s="47"/>
      <c r="I267" s="47"/>
      <c r="J267" s="47"/>
      <c r="K267" s="47"/>
      <c r="L267" s="23">
        <f t="shared" si="170"/>
        <v>113.79999999999998</v>
      </c>
      <c r="M267" s="6">
        <f t="shared" si="143"/>
        <v>0.53630335851886479</v>
      </c>
      <c r="N267" s="6">
        <f t="shared" si="144"/>
        <v>11.543548618498619</v>
      </c>
      <c r="O267" s="23">
        <f t="shared" si="159"/>
        <v>11.029746362138106</v>
      </c>
      <c r="P267" s="23" t="str">
        <f t="shared" si="171"/>
        <v/>
      </c>
      <c r="Q267" s="23"/>
      <c r="R267" s="6"/>
      <c r="S267" s="6"/>
      <c r="T267" s="6" t="str">
        <f t="shared" si="146"/>
        <v/>
      </c>
      <c r="U267" s="6" t="str">
        <f t="shared" si="147"/>
        <v/>
      </c>
      <c r="V267" s="6"/>
      <c r="W267" s="49"/>
      <c r="X267" s="8"/>
      <c r="Y267" s="53" t="str">
        <f t="shared" si="172"/>
        <v>1.11</v>
      </c>
      <c r="Z267" s="6">
        <f t="shared" si="161"/>
        <v>11.912669425374087</v>
      </c>
      <c r="AA267" s="54">
        <f t="shared" ca="1" si="135"/>
        <v>46.583871484298662</v>
      </c>
      <c r="AB267" s="55">
        <f t="shared" si="173"/>
        <v>0.53630335851886479</v>
      </c>
      <c r="AC267" s="6">
        <f t="shared" ca="1" si="164"/>
        <v>46.21475067742319</v>
      </c>
      <c r="AD267" s="6">
        <f t="shared" ca="1" si="165"/>
        <v>44.160195803903122</v>
      </c>
      <c r="AE267" s="6" t="str">
        <f t="shared" si="174"/>
        <v/>
      </c>
      <c r="AF267" s="113"/>
      <c r="AG267" s="52"/>
      <c r="AH267" s="6" t="str">
        <f t="shared" si="151"/>
        <v/>
      </c>
      <c r="AI267" s="6" t="str">
        <f t="shared" si="152"/>
        <v/>
      </c>
      <c r="AJ267" s="14" t="str">
        <f t="shared" si="153"/>
        <v/>
      </c>
      <c r="AK267" s="56">
        <f t="shared" ca="1" si="136"/>
        <v>89.335135659033142</v>
      </c>
      <c r="AL267" s="49">
        <f t="shared" ca="1" si="137"/>
        <v>46.217862363687331</v>
      </c>
      <c r="AM267" s="65"/>
      <c r="AN267" s="61"/>
      <c r="AO267" s="61"/>
      <c r="AP267" s="61"/>
      <c r="AQ267" s="62"/>
    </row>
    <row r="268" spans="1:43" x14ac:dyDescent="0.3">
      <c r="A268" t="str">
        <f t="shared" si="134"/>
        <v/>
      </c>
      <c r="B268" s="1" t="s">
        <v>24</v>
      </c>
      <c r="C268" s="1"/>
      <c r="D268">
        <v>11.502000000000001</v>
      </c>
      <c r="E268">
        <v>129.51</v>
      </c>
      <c r="F268">
        <v>87.9</v>
      </c>
      <c r="G268" s="47"/>
      <c r="H268" s="47"/>
      <c r="I268" s="47"/>
      <c r="J268" s="47"/>
      <c r="K268" s="47"/>
      <c r="L268" s="23">
        <f t="shared" si="170"/>
        <v>250.91</v>
      </c>
      <c r="M268" s="6">
        <f t="shared" si="143"/>
        <v>-0.42147593754281032</v>
      </c>
      <c r="N268" s="6">
        <f t="shared" si="144"/>
        <v>11.494275185242104</v>
      </c>
      <c r="O268" s="23">
        <f t="shared" si="159"/>
        <v>9.0683114498737112</v>
      </c>
      <c r="P268" s="23" t="str">
        <f t="shared" si="171"/>
        <v/>
      </c>
      <c r="Q268" s="23"/>
      <c r="R268" s="6"/>
      <c r="S268" s="6"/>
      <c r="T268" s="6" t="str">
        <f t="shared" si="146"/>
        <v/>
      </c>
      <c r="U268" s="6" t="str">
        <f t="shared" si="147"/>
        <v/>
      </c>
      <c r="V268" s="6"/>
      <c r="W268" s="49"/>
      <c r="X268" s="8"/>
      <c r="Y268" s="53" t="str">
        <f t="shared" si="172"/>
        <v>1.11</v>
      </c>
      <c r="Z268" s="6">
        <f t="shared" si="161"/>
        <v>11.863395992117573</v>
      </c>
      <c r="AA268" s="54">
        <f t="shared" ca="1" si="135"/>
        <v>46.391190297534379</v>
      </c>
      <c r="AB268" s="55">
        <f t="shared" si="173"/>
        <v>-0.42147593754281032</v>
      </c>
      <c r="AC268" s="6">
        <f t="shared" ca="1" si="164"/>
        <v>46.022069490658907</v>
      </c>
      <c r="AD268" s="6">
        <f t="shared" ca="1" si="165"/>
        <v>36.251812036378098</v>
      </c>
      <c r="AE268" s="6" t="str">
        <f t="shared" si="174"/>
        <v/>
      </c>
      <c r="AF268" s="113"/>
      <c r="AG268" s="52"/>
      <c r="AH268" s="6" t="str">
        <f t="shared" si="151"/>
        <v/>
      </c>
      <c r="AI268" s="6" t="str">
        <f t="shared" si="152"/>
        <v/>
      </c>
      <c r="AJ268" s="14" t="str">
        <f t="shared" si="153"/>
        <v/>
      </c>
      <c r="AK268" s="56">
        <f t="shared" ca="1" si="136"/>
        <v>89.475292668089708</v>
      </c>
      <c r="AL268" s="49">
        <f t="shared" ca="1" si="137"/>
        <v>46.023999415185173</v>
      </c>
      <c r="AM268" s="65"/>
      <c r="AN268" s="61"/>
      <c r="AO268" s="61"/>
      <c r="AP268" s="61"/>
      <c r="AQ268" s="62"/>
    </row>
    <row r="269" spans="1:43" x14ac:dyDescent="0.3">
      <c r="A269" t="str">
        <f t="shared" ref="A269:A332" si="175">IF(C269&lt;&gt;"",1,"")</f>
        <v/>
      </c>
      <c r="B269" s="1" t="s">
        <v>24</v>
      </c>
      <c r="C269" s="1"/>
      <c r="D269">
        <v>10.116</v>
      </c>
      <c r="E269">
        <v>110.17</v>
      </c>
      <c r="F269">
        <v>83.43</v>
      </c>
      <c r="G269" s="47"/>
      <c r="H269" s="47"/>
      <c r="I269" s="47"/>
      <c r="J269" s="47"/>
      <c r="K269" s="47"/>
      <c r="L269" s="23">
        <f t="shared" si="170"/>
        <v>231.57</v>
      </c>
      <c r="M269" s="6">
        <f t="shared" si="143"/>
        <v>-1.1574424326708674</v>
      </c>
      <c r="N269" s="6">
        <f t="shared" si="144"/>
        <v>10.049566309799291</v>
      </c>
      <c r="O269" s="23">
        <f t="shared" si="159"/>
        <v>29.892750550523203</v>
      </c>
      <c r="P269" s="23" t="str">
        <f t="shared" si="171"/>
        <v/>
      </c>
      <c r="Q269" s="23"/>
      <c r="R269" s="6"/>
      <c r="S269" s="6"/>
      <c r="T269" s="6" t="str">
        <f t="shared" si="146"/>
        <v/>
      </c>
      <c r="U269" s="6" t="str">
        <f t="shared" si="147"/>
        <v/>
      </c>
      <c r="V269" s="6"/>
      <c r="W269" s="49"/>
      <c r="X269" s="8"/>
      <c r="Y269" s="53" t="str">
        <f t="shared" si="172"/>
        <v>1.11</v>
      </c>
      <c r="Z269" s="6">
        <f t="shared" si="161"/>
        <v>10.418687116674759</v>
      </c>
      <c r="AA269" s="54">
        <f t="shared" ref="AA269:AA320" ca="1" si="176">IF(Z269="","",IF($K$9=TRUE,(Z269*($F$3/($F$3-(RANDBETWEEN($N$8,$M$8)/100)))),Z269*($F$3/($F$3-$F$4))))</f>
        <v>40.741731709981885</v>
      </c>
      <c r="AB269" s="55">
        <f t="shared" si="173"/>
        <v>-1.1574424326708674</v>
      </c>
      <c r="AC269" s="6">
        <f t="shared" ca="1" si="164"/>
        <v>40.372610903106413</v>
      </c>
      <c r="AD269" s="6">
        <f t="shared" ca="1" si="165"/>
        <v>119.82776173645928</v>
      </c>
      <c r="AE269" s="6" t="str">
        <f t="shared" si="174"/>
        <v/>
      </c>
      <c r="AF269" s="113"/>
      <c r="AG269" s="52"/>
      <c r="AH269" s="6" t="str">
        <f t="shared" si="151"/>
        <v/>
      </c>
      <c r="AI269" s="6" t="str">
        <f t="shared" si="152"/>
        <v/>
      </c>
      <c r="AJ269" s="14" t="str">
        <f t="shared" si="153"/>
        <v/>
      </c>
      <c r="AK269" s="56">
        <f t="shared" ca="1" si="136"/>
        <v>88.357837030918432</v>
      </c>
      <c r="AL269" s="49">
        <f t="shared" ca="1" si="137"/>
        <v>40.389198854626642</v>
      </c>
      <c r="AM269" s="65"/>
      <c r="AN269" s="61"/>
      <c r="AO269" s="61"/>
      <c r="AP269" s="61"/>
      <c r="AQ269" s="62"/>
    </row>
    <row r="270" spans="1:43" x14ac:dyDescent="0.3">
      <c r="A270" t="str">
        <f t="shared" si="175"/>
        <v/>
      </c>
      <c r="B270" s="1" t="s">
        <v>24</v>
      </c>
      <c r="C270" s="1"/>
      <c r="D270">
        <v>8.8350000000000009</v>
      </c>
      <c r="E270">
        <v>157.76</v>
      </c>
      <c r="F270">
        <v>63.89</v>
      </c>
      <c r="G270" s="47"/>
      <c r="H270" s="47"/>
      <c r="I270" s="47"/>
      <c r="J270" s="47"/>
      <c r="K270" s="47"/>
      <c r="L270" s="23">
        <f t="shared" si="170"/>
        <v>279.15999999999997</v>
      </c>
      <c r="M270" s="6">
        <f t="shared" si="143"/>
        <v>-3.888247263549391</v>
      </c>
      <c r="N270" s="6">
        <f t="shared" si="144"/>
        <v>7.9333951255121971</v>
      </c>
      <c r="O270" s="23">
        <f t="shared" si="159"/>
        <v>10.907647742246642</v>
      </c>
      <c r="P270" s="23" t="str">
        <f t="shared" si="171"/>
        <v/>
      </c>
      <c r="Q270" s="23"/>
      <c r="R270" s="6"/>
      <c r="S270" s="6"/>
      <c r="T270" s="6" t="str">
        <f t="shared" si="146"/>
        <v/>
      </c>
      <c r="U270" s="6" t="str">
        <f t="shared" si="147"/>
        <v/>
      </c>
      <c r="V270" s="6"/>
      <c r="W270" s="49"/>
      <c r="X270" s="8"/>
      <c r="Y270" s="53" t="str">
        <f t="shared" si="172"/>
        <v>1.11</v>
      </c>
      <c r="Z270" s="6">
        <f t="shared" si="161"/>
        <v>8.3025159323876654</v>
      </c>
      <c r="AA270" s="54">
        <f t="shared" ca="1" si="176"/>
        <v>32.466554840083106</v>
      </c>
      <c r="AB270" s="55">
        <f t="shared" si="173"/>
        <v>-3.888247263549391</v>
      </c>
      <c r="AC270" s="6">
        <f t="shared" ca="1" si="164"/>
        <v>32.097434033207634</v>
      </c>
      <c r="AD270" s="6">
        <f t="shared" ca="1" si="165"/>
        <v>44.149698459895916</v>
      </c>
      <c r="AE270" s="6" t="str">
        <f t="shared" si="174"/>
        <v/>
      </c>
      <c r="AF270" s="113"/>
      <c r="AG270" s="52"/>
      <c r="AH270" s="6" t="str">
        <f t="shared" si="151"/>
        <v/>
      </c>
      <c r="AI270" s="6" t="str">
        <f t="shared" si="152"/>
        <v/>
      </c>
      <c r="AJ270" s="14" t="str">
        <f t="shared" si="153"/>
        <v/>
      </c>
      <c r="AK270" s="56">
        <f t="shared" ref="AK270:AK333" ca="1" si="177">IF(A270=1,F270,IF(Z270="",F270,ABS(DEGREES(ATAN(AC270/AB270)))))</f>
        <v>83.092908472150967</v>
      </c>
      <c r="AL270" s="49">
        <f t="shared" ref="AL270:AL333" ca="1" si="178">IF(A270=1,D270,SQRT(((AB270-0)^2)+((AC270-0)^2)))</f>
        <v>32.332085276063083</v>
      </c>
      <c r="AM270" s="65"/>
      <c r="AN270" s="61"/>
      <c r="AO270" s="61"/>
      <c r="AP270" s="61"/>
      <c r="AQ270" s="62"/>
    </row>
    <row r="271" spans="1:43" x14ac:dyDescent="0.3">
      <c r="A271" t="str">
        <f t="shared" si="175"/>
        <v/>
      </c>
      <c r="B271" s="1" t="s">
        <v>24</v>
      </c>
      <c r="C271" s="1"/>
      <c r="D271">
        <v>9.56</v>
      </c>
      <c r="E271">
        <v>158.62</v>
      </c>
      <c r="F271">
        <v>56.47</v>
      </c>
      <c r="G271" s="47"/>
      <c r="H271" s="47"/>
      <c r="I271" s="47"/>
      <c r="J271" s="47"/>
      <c r="K271" s="47"/>
      <c r="L271" s="23">
        <f t="shared" si="170"/>
        <v>280.02</v>
      </c>
      <c r="M271" s="6">
        <f t="shared" si="143"/>
        <v>-5.2806909585511859</v>
      </c>
      <c r="N271" s="6">
        <f t="shared" si="144"/>
        <v>7.969184588166832</v>
      </c>
      <c r="O271" s="23">
        <f t="shared" si="159"/>
        <v>20.776695609244243</v>
      </c>
      <c r="P271" s="23" t="str">
        <f t="shared" si="171"/>
        <v/>
      </c>
      <c r="Q271" s="23"/>
      <c r="R271" s="6"/>
      <c r="S271" s="6"/>
      <c r="T271" s="6" t="str">
        <f t="shared" si="146"/>
        <v/>
      </c>
      <c r="U271" s="6" t="str">
        <f t="shared" si="147"/>
        <v/>
      </c>
      <c r="V271" s="6"/>
      <c r="W271" s="49"/>
      <c r="X271" s="8"/>
      <c r="Y271" s="53" t="str">
        <f t="shared" si="172"/>
        <v>1.11</v>
      </c>
      <c r="Z271" s="6">
        <f t="shared" si="161"/>
        <v>8.3383053950423012</v>
      </c>
      <c r="AA271" s="54">
        <f t="shared" ca="1" si="176"/>
        <v>32.606507664195263</v>
      </c>
      <c r="AB271" s="55">
        <f t="shared" si="173"/>
        <v>-5.2806909585511859</v>
      </c>
      <c r="AC271" s="6">
        <f t="shared" ca="1" si="164"/>
        <v>32.237386857319791</v>
      </c>
      <c r="AD271" s="6">
        <f t="shared" ca="1" si="165"/>
        <v>83.524930444243125</v>
      </c>
      <c r="AE271" s="6" t="str">
        <f t="shared" si="174"/>
        <v/>
      </c>
      <c r="AF271" s="113"/>
      <c r="AG271" s="52"/>
      <c r="AH271" s="6" t="str">
        <f t="shared" si="151"/>
        <v/>
      </c>
      <c r="AI271" s="6" t="str">
        <f t="shared" si="152"/>
        <v/>
      </c>
      <c r="AJ271" s="14" t="str">
        <f t="shared" si="153"/>
        <v/>
      </c>
      <c r="AK271" s="56">
        <f t="shared" ca="1" si="177"/>
        <v>80.697202195433178</v>
      </c>
      <c r="AL271" s="49">
        <f t="shared" ca="1" si="178"/>
        <v>32.667029378078119</v>
      </c>
      <c r="AM271" s="65"/>
      <c r="AN271" s="61"/>
      <c r="AO271" s="61"/>
      <c r="AP271" s="61"/>
      <c r="AQ271" s="62"/>
    </row>
    <row r="272" spans="1:43" x14ac:dyDescent="0.3">
      <c r="A272" t="str">
        <f t="shared" si="175"/>
        <v/>
      </c>
      <c r="B272" s="1" t="s">
        <v>24</v>
      </c>
      <c r="C272" s="1"/>
      <c r="D272">
        <v>10.351000000000001</v>
      </c>
      <c r="E272">
        <v>160.66999999999999</v>
      </c>
      <c r="F272">
        <v>44.35</v>
      </c>
      <c r="G272" s="47"/>
      <c r="H272" s="47"/>
      <c r="I272" s="47"/>
      <c r="J272" s="47"/>
      <c r="K272" s="47"/>
      <c r="L272" s="23">
        <f t="shared" si="170"/>
        <v>282.07</v>
      </c>
      <c r="M272" s="6">
        <f t="shared" si="143"/>
        <v>-7.4018239151287091</v>
      </c>
      <c r="N272" s="6">
        <f t="shared" si="144"/>
        <v>7.2357586837475942</v>
      </c>
      <c r="O272" s="23">
        <f t="shared" si="159"/>
        <v>11.824300940329621</v>
      </c>
      <c r="P272" s="23" t="str">
        <f t="shared" si="171"/>
        <v/>
      </c>
      <c r="Q272" s="23"/>
      <c r="R272" s="6"/>
      <c r="S272" s="6"/>
      <c r="T272" s="6" t="str">
        <f t="shared" si="146"/>
        <v/>
      </c>
      <c r="U272" s="6" t="str">
        <f t="shared" si="147"/>
        <v/>
      </c>
      <c r="V272" s="6"/>
      <c r="W272" s="49"/>
      <c r="X272" s="8"/>
      <c r="Y272" s="53" t="str">
        <f t="shared" si="172"/>
        <v>1.11</v>
      </c>
      <c r="Z272" s="6">
        <f t="shared" si="161"/>
        <v>7.6048794906230626</v>
      </c>
      <c r="AA272" s="54">
        <f t="shared" ca="1" si="176"/>
        <v>29.738483978257342</v>
      </c>
      <c r="AB272" s="55">
        <f t="shared" si="173"/>
        <v>-7.4018239151287091</v>
      </c>
      <c r="AC272" s="6">
        <f t="shared" ca="1" si="164"/>
        <v>29.369363171381874</v>
      </c>
      <c r="AD272" s="6">
        <f t="shared" ca="1" si="165"/>
        <v>46.694278367540363</v>
      </c>
      <c r="AE272" s="6" t="str">
        <f t="shared" si="174"/>
        <v/>
      </c>
      <c r="AF272" s="113"/>
      <c r="AG272" s="52"/>
      <c r="AH272" s="6" t="str">
        <f t="shared" si="151"/>
        <v/>
      </c>
      <c r="AI272" s="6" t="str">
        <f t="shared" si="152"/>
        <v/>
      </c>
      <c r="AJ272" s="14" t="str">
        <f t="shared" si="153"/>
        <v/>
      </c>
      <c r="AK272" s="56">
        <f t="shared" ca="1" si="177"/>
        <v>75.854591013891763</v>
      </c>
      <c r="AL272" s="49">
        <f t="shared" ca="1" si="178"/>
        <v>30.28772837904971</v>
      </c>
      <c r="AM272" s="65"/>
      <c r="AN272" s="61"/>
      <c r="AO272" s="61"/>
      <c r="AP272" s="61"/>
      <c r="AQ272" s="62"/>
    </row>
    <row r="273" spans="1:43" x14ac:dyDescent="0.3">
      <c r="A273" t="str">
        <f t="shared" si="175"/>
        <v/>
      </c>
      <c r="B273" s="1" t="s">
        <v>24</v>
      </c>
      <c r="C273" s="1"/>
      <c r="D273">
        <v>9.8940000000000001</v>
      </c>
      <c r="E273">
        <v>161.08000000000001</v>
      </c>
      <c r="F273">
        <v>37.72</v>
      </c>
      <c r="G273" s="47"/>
      <c r="H273" s="47"/>
      <c r="I273" s="47"/>
      <c r="J273" s="47"/>
      <c r="K273" s="47"/>
      <c r="L273" s="23">
        <f t="shared" si="170"/>
        <v>282.48</v>
      </c>
      <c r="M273" s="6">
        <f t="shared" si="143"/>
        <v>-7.8262531533285609</v>
      </c>
      <c r="N273" s="6">
        <f t="shared" si="144"/>
        <v>6.0531807820363968</v>
      </c>
      <c r="O273" s="23">
        <f t="shared" si="159"/>
        <v>11.100068747372354</v>
      </c>
      <c r="P273" s="23" t="str">
        <f t="shared" si="171"/>
        <v/>
      </c>
      <c r="Q273" s="23"/>
      <c r="R273" s="6"/>
      <c r="S273" s="6"/>
      <c r="T273" s="6" t="str">
        <f t="shared" si="146"/>
        <v/>
      </c>
      <c r="U273" s="6" t="str">
        <f t="shared" si="147"/>
        <v/>
      </c>
      <c r="V273" s="6"/>
      <c r="W273" s="49"/>
      <c r="X273" s="8"/>
      <c r="Y273" s="53" t="str">
        <f t="shared" si="172"/>
        <v>1.11</v>
      </c>
      <c r="Z273" s="6">
        <f t="shared" si="161"/>
        <v>6.4223015889118651</v>
      </c>
      <c r="AA273" s="54">
        <f t="shared" ca="1" si="176"/>
        <v>25.11407487007326</v>
      </c>
      <c r="AB273" s="55">
        <f t="shared" si="173"/>
        <v>-7.8262531533285609</v>
      </c>
      <c r="AC273" s="6">
        <f t="shared" ca="1" si="164"/>
        <v>24.744954063197792</v>
      </c>
      <c r="AD273" s="6">
        <f t="shared" ca="1" si="165"/>
        <v>43.754882324885102</v>
      </c>
      <c r="AE273" s="6" t="str">
        <f t="shared" si="174"/>
        <v/>
      </c>
      <c r="AF273" s="113"/>
      <c r="AG273" s="52"/>
      <c r="AH273" s="6" t="str">
        <f t="shared" si="151"/>
        <v/>
      </c>
      <c r="AI273" s="6" t="str">
        <f t="shared" si="152"/>
        <v/>
      </c>
      <c r="AJ273" s="14" t="str">
        <f t="shared" si="153"/>
        <v/>
      </c>
      <c r="AK273" s="56">
        <f t="shared" ca="1" si="177"/>
        <v>72.449049035324677</v>
      </c>
      <c r="AL273" s="49">
        <f t="shared" ca="1" si="178"/>
        <v>25.953092108836554</v>
      </c>
      <c r="AM273" s="65"/>
      <c r="AN273" s="61"/>
      <c r="AO273" s="61"/>
      <c r="AP273" s="61"/>
      <c r="AQ273" s="62"/>
    </row>
    <row r="274" spans="1:43" x14ac:dyDescent="0.3">
      <c r="A274" t="str">
        <f t="shared" si="175"/>
        <v/>
      </c>
      <c r="B274" s="1" t="s">
        <v>24</v>
      </c>
      <c r="C274" s="1"/>
      <c r="D274">
        <v>9.5030000000000001</v>
      </c>
      <c r="E274">
        <v>162.52000000000001</v>
      </c>
      <c r="F274">
        <v>30.94</v>
      </c>
      <c r="G274" s="47"/>
      <c r="H274" s="47"/>
      <c r="I274" s="47"/>
      <c r="J274" s="47"/>
      <c r="K274" s="47"/>
      <c r="L274" s="23">
        <f t="shared" si="170"/>
        <v>283.92</v>
      </c>
      <c r="M274" s="6">
        <f t="shared" si="143"/>
        <v>-8.1507818021200702</v>
      </c>
      <c r="N274" s="6">
        <f t="shared" si="144"/>
        <v>4.8858740276667278</v>
      </c>
      <c r="O274" s="23">
        <f t="shared" si="159"/>
        <v>5.6068833352389618</v>
      </c>
      <c r="P274" s="23" t="str">
        <f t="shared" si="171"/>
        <v/>
      </c>
      <c r="Q274" s="23"/>
      <c r="R274" s="6"/>
      <c r="S274" s="6"/>
      <c r="T274" s="6" t="str">
        <f t="shared" si="146"/>
        <v/>
      </c>
      <c r="U274" s="6" t="str">
        <f t="shared" si="147"/>
        <v/>
      </c>
      <c r="V274" s="6"/>
      <c r="W274" s="49"/>
      <c r="X274" s="8"/>
      <c r="Y274" s="53" t="str">
        <f t="shared" si="172"/>
        <v>1.11</v>
      </c>
      <c r="Z274" s="6">
        <f t="shared" si="161"/>
        <v>5.2549948345421962</v>
      </c>
      <c r="AA274" s="54">
        <f t="shared" ca="1" si="176"/>
        <v>20.54938278582172</v>
      </c>
      <c r="AB274" s="55">
        <f t="shared" si="173"/>
        <v>-8.1507818021200702</v>
      </c>
      <c r="AC274" s="6">
        <f t="shared" ca="1" si="164"/>
        <v>20.180261978946252</v>
      </c>
      <c r="AD274" s="6">
        <f t="shared" ca="1" si="165"/>
        <v>23.598585774898964</v>
      </c>
      <c r="AE274" s="6" t="str">
        <f t="shared" si="174"/>
        <v/>
      </c>
      <c r="AF274" s="113"/>
      <c r="AG274" s="52"/>
      <c r="AH274" s="6" t="str">
        <f t="shared" si="151"/>
        <v/>
      </c>
      <c r="AI274" s="6" t="str">
        <f t="shared" si="152"/>
        <v/>
      </c>
      <c r="AJ274" s="14" t="str">
        <f t="shared" si="153"/>
        <v/>
      </c>
      <c r="AK274" s="56">
        <f t="shared" ca="1" si="177"/>
        <v>68.006281076764623</v>
      </c>
      <c r="AL274" s="49">
        <f t="shared" ca="1" si="178"/>
        <v>21.764149823153566</v>
      </c>
      <c r="AM274" s="65"/>
      <c r="AN274" s="61"/>
      <c r="AO274" s="61"/>
      <c r="AP274" s="61"/>
      <c r="AQ274" s="62"/>
    </row>
    <row r="275" spans="1:43" x14ac:dyDescent="0.3">
      <c r="A275" t="str">
        <f t="shared" si="175"/>
        <v/>
      </c>
      <c r="B275" s="1" t="s">
        <v>24</v>
      </c>
      <c r="C275" s="1"/>
      <c r="D275">
        <v>10.981</v>
      </c>
      <c r="E275">
        <v>161.94999999999999</v>
      </c>
      <c r="F275">
        <v>27.86</v>
      </c>
      <c r="G275" s="47"/>
      <c r="H275" s="47"/>
      <c r="I275" s="47"/>
      <c r="J275" s="47"/>
      <c r="K275" s="47"/>
      <c r="L275" s="23">
        <f t="shared" si="170"/>
        <v>283.35000000000002</v>
      </c>
      <c r="M275" s="6">
        <f t="shared" ref="M275:M295" si="179">IF(AND(B275&lt;&gt;"",C275&lt;&gt;""),"",IF(L275&gt;180,(COS(RADIANS(F275))*D275)*(-1),(COS(RADIANS(F275))*D275)))</f>
        <v>-9.7082152549048857</v>
      </c>
      <c r="N275" s="6">
        <f t="shared" ref="N275:N293" si="180">IF(AND(B275&lt;&gt;"",C275&lt;&gt;""),"",SIN(RADIANS(F275))*D275)</f>
        <v>5.131560928648522</v>
      </c>
      <c r="O275" s="23">
        <f t="shared" si="159"/>
        <v>8.3181419136552961</v>
      </c>
      <c r="P275" s="23" t="str">
        <f t="shared" si="171"/>
        <v/>
      </c>
      <c r="Q275" s="23"/>
      <c r="R275" s="6"/>
      <c r="S275" s="6"/>
      <c r="T275" s="6" t="str">
        <f t="shared" ref="T275:T284" si="181">IF(A275=1,S275/Q275,"")</f>
        <v/>
      </c>
      <c r="U275" s="6" t="str">
        <f t="shared" ref="U275:U284" si="182">IF(A275=1,4*PI()*(O275/(S275^2)),"")</f>
        <v/>
      </c>
      <c r="V275" s="6"/>
      <c r="W275" s="49"/>
      <c r="X275" s="8"/>
      <c r="Y275" s="53" t="str">
        <f t="shared" si="172"/>
        <v>1.11</v>
      </c>
      <c r="Z275" s="6">
        <f t="shared" si="161"/>
        <v>5.5006817355239903</v>
      </c>
      <c r="AA275" s="54">
        <f t="shared" ca="1" si="176"/>
        <v>21.510128577720675</v>
      </c>
      <c r="AB275" s="55">
        <f t="shared" si="173"/>
        <v>-9.7082152549048857</v>
      </c>
      <c r="AC275" s="6">
        <f t="shared" ca="1" si="164"/>
        <v>21.141007770845206</v>
      </c>
      <c r="AD275" s="6">
        <f t="shared" ca="1" si="165"/>
        <v>32.442261667592618</v>
      </c>
      <c r="AE275" s="6" t="str">
        <f t="shared" si="174"/>
        <v/>
      </c>
      <c r="AF275" s="113"/>
      <c r="AG275" s="52"/>
      <c r="AH275" s="6" t="str">
        <f t="shared" ref="AH275:AH284" si="183">IF(A275=1,AG275/AF275,"")</f>
        <v/>
      </c>
      <c r="AI275" s="6" t="str">
        <f t="shared" ref="AI275:AI284" si="184">IF(A275=1,4*PI()*(AD275/(AG275^2)),"")</f>
        <v/>
      </c>
      <c r="AJ275" s="14" t="str">
        <f t="shared" ref="AJ275:AJ284" si="185">IF(A275=1,(O275/AD275)*100,"")</f>
        <v/>
      </c>
      <c r="AK275" s="56">
        <f t="shared" ca="1" si="177"/>
        <v>65.334820768512031</v>
      </c>
      <c r="AL275" s="49">
        <f t="shared" ca="1" si="178"/>
        <v>23.26352623749257</v>
      </c>
      <c r="AM275" s="65"/>
      <c r="AN275" s="61"/>
      <c r="AO275" s="61"/>
      <c r="AP275" s="61"/>
      <c r="AQ275" s="62"/>
    </row>
    <row r="276" spans="1:43" x14ac:dyDescent="0.3">
      <c r="A276" t="str">
        <f t="shared" si="175"/>
        <v/>
      </c>
      <c r="B276" s="1" t="s">
        <v>24</v>
      </c>
      <c r="C276" s="1"/>
      <c r="D276">
        <v>10.518000000000001</v>
      </c>
      <c r="E276">
        <v>162.72</v>
      </c>
      <c r="F276">
        <v>23.73</v>
      </c>
      <c r="G276" s="47"/>
      <c r="H276" s="47"/>
      <c r="I276" s="47"/>
      <c r="J276" s="47"/>
      <c r="K276" s="47"/>
      <c r="L276" s="23">
        <f t="shared" si="170"/>
        <v>284.12</v>
      </c>
      <c r="M276" s="6">
        <f t="shared" si="179"/>
        <v>-9.6287242250708349</v>
      </c>
      <c r="N276" s="6">
        <f t="shared" si="180"/>
        <v>4.2327288830651613</v>
      </c>
      <c r="O276" s="23">
        <f t="shared" si="159"/>
        <v>11.334164174521771</v>
      </c>
      <c r="P276" s="23" t="str">
        <f t="shared" si="171"/>
        <v/>
      </c>
      <c r="Q276" s="23"/>
      <c r="R276" s="6"/>
      <c r="S276" s="6"/>
      <c r="T276" s="6" t="str">
        <f t="shared" si="181"/>
        <v/>
      </c>
      <c r="U276" s="6" t="str">
        <f t="shared" si="182"/>
        <v/>
      </c>
      <c r="V276" s="6"/>
      <c r="W276" s="49"/>
      <c r="X276" s="8"/>
      <c r="Y276" s="53" t="str">
        <f t="shared" si="172"/>
        <v>1.11</v>
      </c>
      <c r="Z276" s="6">
        <f t="shared" si="161"/>
        <v>4.6018496899406296</v>
      </c>
      <c r="AA276" s="54">
        <f t="shared" ca="1" si="176"/>
        <v>17.995292817379774</v>
      </c>
      <c r="AB276" s="55">
        <f t="shared" si="173"/>
        <v>-9.6287242250708349</v>
      </c>
      <c r="AC276" s="6">
        <f t="shared" ca="1" si="164"/>
        <v>17.626172010504305</v>
      </c>
      <c r="AD276" s="6">
        <f t="shared" ca="1" si="165"/>
        <v>44.492823128891018</v>
      </c>
      <c r="AE276" s="6" t="str">
        <f t="shared" si="174"/>
        <v/>
      </c>
      <c r="AF276" s="113"/>
      <c r="AG276" s="52"/>
      <c r="AH276" s="6" t="str">
        <f t="shared" si="183"/>
        <v/>
      </c>
      <c r="AI276" s="6" t="str">
        <f t="shared" si="184"/>
        <v/>
      </c>
      <c r="AJ276" s="14" t="str">
        <f t="shared" si="185"/>
        <v/>
      </c>
      <c r="AK276" s="56">
        <f t="shared" ca="1" si="177"/>
        <v>61.353355555894304</v>
      </c>
      <c r="AL276" s="49">
        <f t="shared" ca="1" si="178"/>
        <v>20.08467749171869</v>
      </c>
      <c r="AM276" s="65"/>
      <c r="AN276" s="61"/>
      <c r="AO276" s="61"/>
      <c r="AP276" s="61"/>
      <c r="AQ276" s="62"/>
    </row>
    <row r="277" spans="1:43" x14ac:dyDescent="0.3">
      <c r="A277" t="str">
        <f t="shared" si="175"/>
        <v/>
      </c>
      <c r="B277" s="1" t="s">
        <v>24</v>
      </c>
      <c r="C277" s="1"/>
      <c r="D277">
        <v>10.275</v>
      </c>
      <c r="E277">
        <v>162.97999999999999</v>
      </c>
      <c r="F277">
        <v>17.71</v>
      </c>
      <c r="G277" s="47"/>
      <c r="H277" s="47"/>
      <c r="I277" s="47"/>
      <c r="J277" s="47"/>
      <c r="K277" s="47"/>
      <c r="L277" s="23">
        <f t="shared" si="170"/>
        <v>284.38</v>
      </c>
      <c r="M277" s="6">
        <f t="shared" si="179"/>
        <v>-9.7880513404603491</v>
      </c>
      <c r="N277" s="6">
        <f t="shared" si="180"/>
        <v>3.1256480858395355</v>
      </c>
      <c r="O277" s="23">
        <f t="shared" si="159"/>
        <v>4.7631239602439877</v>
      </c>
      <c r="P277" s="23" t="str">
        <f t="shared" si="171"/>
        <v/>
      </c>
      <c r="Q277" s="23"/>
      <c r="R277" s="6"/>
      <c r="S277" s="6"/>
      <c r="T277" s="6" t="str">
        <f t="shared" si="181"/>
        <v/>
      </c>
      <c r="U277" s="6" t="str">
        <f t="shared" si="182"/>
        <v/>
      </c>
      <c r="V277" s="6"/>
      <c r="W277" s="49"/>
      <c r="X277" s="8"/>
      <c r="Y277" s="53" t="str">
        <f t="shared" si="172"/>
        <v>1.11</v>
      </c>
      <c r="Z277" s="6">
        <f t="shared" si="161"/>
        <v>3.4947688927150038</v>
      </c>
      <c r="AA277" s="54">
        <f t="shared" ca="1" si="176"/>
        <v>13.666111192407923</v>
      </c>
      <c r="AB277" s="55">
        <f t="shared" si="173"/>
        <v>-9.7880513404603491</v>
      </c>
      <c r="AC277" s="6">
        <f t="shared" ca="1" si="164"/>
        <v>13.296990385532455</v>
      </c>
      <c r="AD277" s="6">
        <f t="shared" ca="1" si="165"/>
        <v>18.709365956029913</v>
      </c>
      <c r="AE277" s="6" t="str">
        <f t="shared" si="174"/>
        <v/>
      </c>
      <c r="AF277" s="113"/>
      <c r="AG277" s="52"/>
      <c r="AH277" s="6" t="str">
        <f t="shared" si="183"/>
        <v/>
      </c>
      <c r="AI277" s="6" t="str">
        <f t="shared" si="184"/>
        <v/>
      </c>
      <c r="AJ277" s="14" t="str">
        <f t="shared" si="185"/>
        <v/>
      </c>
      <c r="AK277" s="56">
        <f t="shared" ca="1" si="177"/>
        <v>53.642833395483095</v>
      </c>
      <c r="AL277" s="49">
        <f t="shared" ca="1" si="178"/>
        <v>16.511084227161771</v>
      </c>
      <c r="AM277" s="65"/>
      <c r="AN277" s="61"/>
      <c r="AO277" s="61"/>
      <c r="AP277" s="61"/>
      <c r="AQ277" s="62"/>
    </row>
    <row r="278" spans="1:43" x14ac:dyDescent="0.3">
      <c r="A278" t="str">
        <f t="shared" si="175"/>
        <v/>
      </c>
      <c r="B278" s="1" t="s">
        <v>24</v>
      </c>
      <c r="C278" s="1"/>
      <c r="D278">
        <v>10.218999999999999</v>
      </c>
      <c r="E278">
        <v>160.88</v>
      </c>
      <c r="F278">
        <v>15.11</v>
      </c>
      <c r="G278" s="47"/>
      <c r="H278" s="47"/>
      <c r="I278" s="47"/>
      <c r="J278" s="47"/>
      <c r="K278" s="47"/>
      <c r="L278" s="23">
        <f t="shared" si="170"/>
        <v>282.27999999999997</v>
      </c>
      <c r="M278" s="6">
        <f t="shared" si="179"/>
        <v>-9.8657000413592169</v>
      </c>
      <c r="N278" s="6">
        <f t="shared" si="180"/>
        <v>2.6638175038701002</v>
      </c>
      <c r="O278" s="23">
        <f t="shared" si="159"/>
        <v>10.370764977627315</v>
      </c>
      <c r="P278" s="23" t="str">
        <f t="shared" si="171"/>
        <v/>
      </c>
      <c r="Q278" s="23"/>
      <c r="R278" s="6"/>
      <c r="S278" s="6"/>
      <c r="T278" s="6" t="str">
        <f t="shared" si="181"/>
        <v/>
      </c>
      <c r="U278" s="6" t="str">
        <f t="shared" si="182"/>
        <v/>
      </c>
      <c r="V278" s="6"/>
      <c r="W278" s="49"/>
      <c r="X278" s="8"/>
      <c r="Y278" s="53" t="str">
        <f t="shared" si="172"/>
        <v>1.11</v>
      </c>
      <c r="Z278" s="6">
        <f t="shared" si="161"/>
        <v>3.0329383107455685</v>
      </c>
      <c r="AA278" s="54">
        <f t="shared" ca="1" si="176"/>
        <v>11.86014682709461</v>
      </c>
      <c r="AB278" s="55">
        <f t="shared" si="173"/>
        <v>-9.8657000413592169</v>
      </c>
      <c r="AC278" s="6">
        <f t="shared" ca="1" si="164"/>
        <v>11.491026020219142</v>
      </c>
      <c r="AD278" s="6">
        <f t="shared" ca="1" si="165"/>
        <v>40.271106317671979</v>
      </c>
      <c r="AE278" s="6" t="str">
        <f t="shared" si="174"/>
        <v/>
      </c>
      <c r="AF278" s="113"/>
      <c r="AG278" s="52"/>
      <c r="AH278" s="6" t="str">
        <f t="shared" si="183"/>
        <v/>
      </c>
      <c r="AI278" s="6" t="str">
        <f t="shared" si="184"/>
        <v/>
      </c>
      <c r="AJ278" s="14" t="str">
        <f t="shared" si="185"/>
        <v/>
      </c>
      <c r="AK278" s="56">
        <f t="shared" ca="1" si="177"/>
        <v>49.352032041095711</v>
      </c>
      <c r="AL278" s="49">
        <f t="shared" ca="1" si="178"/>
        <v>15.145154878819451</v>
      </c>
      <c r="AM278" s="65"/>
      <c r="AN278" s="61"/>
      <c r="AO278" s="61"/>
      <c r="AP278" s="61"/>
      <c r="AQ278" s="62"/>
    </row>
    <row r="279" spans="1:43" x14ac:dyDescent="0.3">
      <c r="A279" t="str">
        <f t="shared" si="175"/>
        <v/>
      </c>
      <c r="B279" s="1" t="s">
        <v>24</v>
      </c>
      <c r="C279" s="1"/>
      <c r="D279">
        <v>9.7249999999999996</v>
      </c>
      <c r="E279">
        <v>160.38999999999999</v>
      </c>
      <c r="F279">
        <v>9.1199999999999992</v>
      </c>
      <c r="G279" s="47"/>
      <c r="H279" s="47"/>
      <c r="I279" s="47"/>
      <c r="J279" s="47"/>
      <c r="K279" s="47"/>
      <c r="L279" s="23">
        <f t="shared" si="170"/>
        <v>281.78999999999996</v>
      </c>
      <c r="M279" s="6">
        <f t="shared" si="179"/>
        <v>-9.6020617919218516</v>
      </c>
      <c r="N279" s="6">
        <f t="shared" si="180"/>
        <v>1.5414390497566013</v>
      </c>
      <c r="O279" s="23">
        <f t="shared" si="159"/>
        <v>6.3561987701813587</v>
      </c>
      <c r="P279" s="23" t="str">
        <f t="shared" si="171"/>
        <v/>
      </c>
      <c r="Q279" s="23"/>
      <c r="R279" s="6"/>
      <c r="S279" s="6"/>
      <c r="T279" s="6" t="str">
        <f t="shared" si="181"/>
        <v/>
      </c>
      <c r="U279" s="6" t="str">
        <f t="shared" si="182"/>
        <v/>
      </c>
      <c r="V279" s="6"/>
      <c r="W279" s="49"/>
      <c r="X279" s="8"/>
      <c r="Y279" s="53" t="str">
        <f t="shared" si="172"/>
        <v>1.11</v>
      </c>
      <c r="Z279" s="6">
        <f t="shared" si="161"/>
        <v>1.9105598566320696</v>
      </c>
      <c r="AA279" s="54">
        <f t="shared" ca="1" si="176"/>
        <v>7.4711445139940622</v>
      </c>
      <c r="AB279" s="55">
        <f t="shared" si="173"/>
        <v>-9.6020617919218516</v>
      </c>
      <c r="AC279" s="6">
        <f t="shared" ca="1" si="164"/>
        <v>7.1020237071185939</v>
      </c>
      <c r="AD279" s="6">
        <f t="shared" ca="1" si="165"/>
        <v>24.047142793372252</v>
      </c>
      <c r="AE279" s="6" t="str">
        <f t="shared" si="174"/>
        <v/>
      </c>
      <c r="AF279" s="113"/>
      <c r="AG279" s="52"/>
      <c r="AH279" s="6" t="str">
        <f t="shared" si="183"/>
        <v/>
      </c>
      <c r="AI279" s="6" t="str">
        <f t="shared" si="184"/>
        <v/>
      </c>
      <c r="AJ279" s="14" t="str">
        <f t="shared" si="185"/>
        <v/>
      </c>
      <c r="AK279" s="56">
        <f t="shared" ca="1" si="177"/>
        <v>36.487936150093127</v>
      </c>
      <c r="AL279" s="49">
        <f t="shared" ca="1" si="178"/>
        <v>11.943129045286248</v>
      </c>
      <c r="AM279" s="65"/>
      <c r="AN279" s="61"/>
      <c r="AO279" s="61"/>
      <c r="AP279" s="61"/>
      <c r="AQ279" s="62"/>
    </row>
    <row r="280" spans="1:43" x14ac:dyDescent="0.3">
      <c r="A280" t="str">
        <f t="shared" si="175"/>
        <v/>
      </c>
      <c r="B280" s="1" t="s">
        <v>24</v>
      </c>
      <c r="C280" s="1"/>
      <c r="D280">
        <v>8.8819999999999997</v>
      </c>
      <c r="E280">
        <v>160.61000000000001</v>
      </c>
      <c r="F280">
        <v>4.9000000000000004</v>
      </c>
      <c r="G280" s="47"/>
      <c r="H280" s="47"/>
      <c r="I280" s="47"/>
      <c r="J280" s="47"/>
      <c r="K280" s="47"/>
      <c r="L280" s="23">
        <f t="shared" si="170"/>
        <v>282.01</v>
      </c>
      <c r="M280" s="6">
        <f t="shared" si="179"/>
        <v>-8.84953892076763</v>
      </c>
      <c r="N280" s="6">
        <f t="shared" si="180"/>
        <v>0.75867311130609782</v>
      </c>
      <c r="O280" s="23">
        <f t="shared" si="159"/>
        <v>3.7432915259612423</v>
      </c>
      <c r="P280" s="23" t="str">
        <f t="shared" si="171"/>
        <v/>
      </c>
      <c r="Q280" s="23"/>
      <c r="R280" s="6"/>
      <c r="S280" s="6"/>
      <c r="T280" s="6" t="str">
        <f t="shared" si="181"/>
        <v/>
      </c>
      <c r="U280" s="6" t="str">
        <f t="shared" si="182"/>
        <v/>
      </c>
      <c r="V280" s="6"/>
      <c r="W280" s="49"/>
      <c r="X280" s="8"/>
      <c r="Y280" s="53" t="str">
        <f t="shared" si="172"/>
        <v>1.11</v>
      </c>
      <c r="Z280" s="6">
        <f t="shared" si="161"/>
        <v>1.1277939181815662</v>
      </c>
      <c r="AA280" s="54">
        <f t="shared" ca="1" si="176"/>
        <v>4.4101792024413475</v>
      </c>
      <c r="AB280" s="55">
        <f t="shared" si="173"/>
        <v>-8.84953892076763</v>
      </c>
      <c r="AC280" s="6">
        <f t="shared" ca="1" si="164"/>
        <v>4.0410583955658792</v>
      </c>
      <c r="AD280" s="6">
        <f t="shared" ca="1" si="165"/>
        <v>11.653176032000264</v>
      </c>
      <c r="AE280" s="6" t="str">
        <f t="shared" si="174"/>
        <v/>
      </c>
      <c r="AF280" s="113"/>
      <c r="AG280" s="52"/>
      <c r="AH280" s="6" t="str">
        <f t="shared" si="183"/>
        <v/>
      </c>
      <c r="AI280" s="6" t="str">
        <f t="shared" si="184"/>
        <v/>
      </c>
      <c r="AJ280" s="14" t="str">
        <f t="shared" si="185"/>
        <v/>
      </c>
      <c r="AK280" s="56">
        <f t="shared" ca="1" si="177"/>
        <v>24.543361939594536</v>
      </c>
      <c r="AL280" s="49">
        <f t="shared" ca="1" si="178"/>
        <v>9.7285400788892566</v>
      </c>
      <c r="AM280" s="65"/>
      <c r="AN280" s="61"/>
      <c r="AO280" s="61"/>
      <c r="AP280" s="61"/>
      <c r="AQ280" s="62"/>
    </row>
    <row r="281" spans="1:43" x14ac:dyDescent="0.3">
      <c r="A281" t="str">
        <f t="shared" si="175"/>
        <v/>
      </c>
      <c r="B281" s="1" t="s">
        <v>24</v>
      </c>
      <c r="C281" s="1"/>
      <c r="D281">
        <v>6.0720000000000001</v>
      </c>
      <c r="E281">
        <v>160.5</v>
      </c>
      <c r="F281">
        <v>0.92</v>
      </c>
      <c r="G281" s="47"/>
      <c r="H281" s="47"/>
      <c r="I281" s="47"/>
      <c r="J281" s="47"/>
      <c r="K281" s="47"/>
      <c r="L281" s="23">
        <f t="shared" si="170"/>
        <v>281.89999999999998</v>
      </c>
      <c r="M281" s="6">
        <f t="shared" si="179"/>
        <v>-6.0712172504511743</v>
      </c>
      <c r="N281" s="6">
        <f t="shared" si="180"/>
        <v>9.7494091226502336E-2</v>
      </c>
      <c r="O281" s="23">
        <f t="shared" si="159"/>
        <v>1.1308861499847664</v>
      </c>
      <c r="P281" s="23" t="str">
        <f t="shared" si="171"/>
        <v/>
      </c>
      <c r="Q281" s="23"/>
      <c r="R281" s="6"/>
      <c r="S281" s="6"/>
      <c r="T281" s="6" t="str">
        <f t="shared" si="181"/>
        <v/>
      </c>
      <c r="U281" s="6" t="str">
        <f t="shared" si="182"/>
        <v/>
      </c>
      <c r="V281" s="6"/>
      <c r="W281" s="49"/>
      <c r="X281" s="8"/>
      <c r="Y281" s="53" t="str">
        <f t="shared" si="172"/>
        <v>1.11</v>
      </c>
      <c r="Z281" s="6">
        <f t="shared" si="161"/>
        <v>0.46661489810197071</v>
      </c>
      <c r="AA281" s="54">
        <f t="shared" ca="1" si="176"/>
        <v>1.8246731836226313</v>
      </c>
      <c r="AB281" s="55">
        <f t="shared" si="173"/>
        <v>-6.0712172504511743</v>
      </c>
      <c r="AC281" s="6">
        <f t="shared" ca="1" si="164"/>
        <v>1.455552376747163</v>
      </c>
      <c r="AD281" s="6">
        <f t="shared" ca="1" si="165"/>
        <v>5.7013001134056118</v>
      </c>
      <c r="AE281" s="6" t="str">
        <f t="shared" si="174"/>
        <v/>
      </c>
      <c r="AF281" s="113"/>
      <c r="AG281" s="52"/>
      <c r="AH281" s="6" t="str">
        <f t="shared" si="183"/>
        <v/>
      </c>
      <c r="AI281" s="6" t="str">
        <f t="shared" si="184"/>
        <v/>
      </c>
      <c r="AJ281" s="14" t="str">
        <f t="shared" si="185"/>
        <v/>
      </c>
      <c r="AK281" s="56">
        <f t="shared" ca="1" si="177"/>
        <v>13.481992722306114</v>
      </c>
      <c r="AL281" s="49">
        <f t="shared" ca="1" si="178"/>
        <v>6.2432612970810561</v>
      </c>
      <c r="AM281" s="65"/>
      <c r="AN281" s="61"/>
      <c r="AO281" s="61"/>
      <c r="AP281" s="61"/>
      <c r="AQ281" s="62"/>
    </row>
    <row r="282" spans="1:43" x14ac:dyDescent="0.3">
      <c r="A282" t="str">
        <f t="shared" si="175"/>
        <v/>
      </c>
      <c r="B282" s="1" t="s">
        <v>24</v>
      </c>
      <c r="C282" s="1"/>
      <c r="D282">
        <v>3.3679999999999999</v>
      </c>
      <c r="E282">
        <v>160.06</v>
      </c>
      <c r="F282">
        <v>-2.25</v>
      </c>
      <c r="G282" s="47"/>
      <c r="H282" s="47"/>
      <c r="I282" s="47"/>
      <c r="J282" s="47"/>
      <c r="K282" s="47"/>
      <c r="L282" s="23">
        <f t="shared" si="170"/>
        <v>281.46000000000004</v>
      </c>
      <c r="M282" s="6">
        <f t="shared" si="179"/>
        <v>-3.3654033940587547</v>
      </c>
      <c r="N282" s="6">
        <f t="shared" si="180"/>
        <v>-0.13222705947654306</v>
      </c>
      <c r="O282" s="23">
        <f t="shared" si="159"/>
        <v>0.65955405679677059</v>
      </c>
      <c r="P282" s="23" t="str">
        <f t="shared" si="171"/>
        <v/>
      </c>
      <c r="Q282" s="23"/>
      <c r="R282" s="6"/>
      <c r="S282" s="6"/>
      <c r="T282" s="6" t="str">
        <f t="shared" si="181"/>
        <v/>
      </c>
      <c r="U282" s="6" t="str">
        <f t="shared" si="182"/>
        <v/>
      </c>
      <c r="V282" s="6"/>
      <c r="W282" s="49"/>
      <c r="X282" s="8"/>
      <c r="Y282" s="53" t="str">
        <f t="shared" si="172"/>
        <v>1.11</v>
      </c>
      <c r="Z282" s="6" t="str">
        <f t="shared" si="161"/>
        <v/>
      </c>
      <c r="AA282" s="54" t="str">
        <f t="shared" ca="1" si="176"/>
        <v/>
      </c>
      <c r="AB282" s="55">
        <f t="shared" si="173"/>
        <v>-3.3654033940587547</v>
      </c>
      <c r="AC282" s="6">
        <f t="shared" si="164"/>
        <v>-0.13222705947654306</v>
      </c>
      <c r="AD282" s="6">
        <f t="shared" si="165"/>
        <v>0.65955405679677059</v>
      </c>
      <c r="AE282" s="6" t="str">
        <f t="shared" si="174"/>
        <v/>
      </c>
      <c r="AF282" s="113"/>
      <c r="AG282" s="52"/>
      <c r="AH282" s="6" t="str">
        <f t="shared" si="183"/>
        <v/>
      </c>
      <c r="AI282" s="6" t="str">
        <f t="shared" si="184"/>
        <v/>
      </c>
      <c r="AJ282" s="14" t="str">
        <f t="shared" si="185"/>
        <v/>
      </c>
      <c r="AK282" s="56">
        <f t="shared" si="177"/>
        <v>-2.25</v>
      </c>
      <c r="AL282" s="49">
        <f t="shared" si="178"/>
        <v>3.3679999999999999</v>
      </c>
      <c r="AM282" s="65"/>
      <c r="AN282" s="61"/>
      <c r="AO282" s="61"/>
      <c r="AP282" s="61"/>
      <c r="AQ282" s="62"/>
    </row>
    <row r="283" spans="1:43" x14ac:dyDescent="0.3">
      <c r="A283" t="str">
        <f t="shared" si="175"/>
        <v/>
      </c>
      <c r="B283" s="1" t="s">
        <v>24</v>
      </c>
      <c r="C283" s="1"/>
      <c r="D283">
        <v>1.423</v>
      </c>
      <c r="E283">
        <v>160.05000000000001</v>
      </c>
      <c r="F283">
        <v>-10.16</v>
      </c>
      <c r="G283" s="47"/>
      <c r="H283" s="47"/>
      <c r="I283" s="47"/>
      <c r="J283" s="47"/>
      <c r="K283" s="47"/>
      <c r="L283" s="23">
        <f t="shared" si="170"/>
        <v>281.45000000000005</v>
      </c>
      <c r="M283" s="6">
        <f t="shared" si="179"/>
        <v>-1.4006859321442295</v>
      </c>
      <c r="N283" s="6">
        <f t="shared" si="180"/>
        <v>-0.25101378347264319</v>
      </c>
      <c r="O283" s="23">
        <f t="shared" si="159"/>
        <v>0.22216567691293462</v>
      </c>
      <c r="P283" s="23" t="str">
        <f t="shared" si="171"/>
        <v/>
      </c>
      <c r="Q283" s="23"/>
      <c r="R283" s="6"/>
      <c r="S283" s="6"/>
      <c r="T283" s="6" t="str">
        <f t="shared" si="181"/>
        <v/>
      </c>
      <c r="U283" s="6" t="str">
        <f t="shared" si="182"/>
        <v/>
      </c>
      <c r="V283" s="6"/>
      <c r="W283" s="49"/>
      <c r="X283" s="8"/>
      <c r="Y283" s="53" t="str">
        <f t="shared" si="172"/>
        <v>1.11</v>
      </c>
      <c r="Z283" s="6" t="str">
        <f t="shared" si="161"/>
        <v/>
      </c>
      <c r="AA283" s="54" t="str">
        <f t="shared" ca="1" si="176"/>
        <v/>
      </c>
      <c r="AB283" s="55">
        <f t="shared" si="173"/>
        <v>-1.4006859321442295</v>
      </c>
      <c r="AC283" s="6">
        <f t="shared" si="164"/>
        <v>-0.25101378347264319</v>
      </c>
      <c r="AD283" s="6">
        <f t="shared" si="165"/>
        <v>0.22216567691293462</v>
      </c>
      <c r="AE283" s="6" t="str">
        <f t="shared" si="174"/>
        <v/>
      </c>
      <c r="AF283" s="113"/>
      <c r="AG283" s="52"/>
      <c r="AH283" s="6" t="str">
        <f t="shared" si="183"/>
        <v/>
      </c>
      <c r="AI283" s="6" t="str">
        <f t="shared" si="184"/>
        <v/>
      </c>
      <c r="AJ283" s="14" t="str">
        <f t="shared" si="185"/>
        <v/>
      </c>
      <c r="AK283" s="56">
        <f t="shared" si="177"/>
        <v>-10.16</v>
      </c>
      <c r="AL283" s="49">
        <f t="shared" si="178"/>
        <v>1.423</v>
      </c>
      <c r="AM283" s="65"/>
      <c r="AN283" s="61"/>
      <c r="AO283" s="61"/>
      <c r="AP283" s="61"/>
      <c r="AQ283" s="62"/>
    </row>
    <row r="284" spans="1:43" x14ac:dyDescent="0.3">
      <c r="A284" t="str">
        <f t="shared" si="175"/>
        <v/>
      </c>
      <c r="B284" s="1" t="s">
        <v>24</v>
      </c>
      <c r="C284" s="1"/>
      <c r="D284">
        <v>0.64400000000000002</v>
      </c>
      <c r="E284">
        <v>158.02000000000001</v>
      </c>
      <c r="F284">
        <v>-24.19</v>
      </c>
      <c r="G284" s="47"/>
      <c r="H284" s="47"/>
      <c r="I284" s="47"/>
      <c r="J284" s="47"/>
      <c r="K284" s="47"/>
      <c r="L284" s="23">
        <f t="shared" si="170"/>
        <v>279.42</v>
      </c>
      <c r="M284" s="6">
        <f t="shared" si="179"/>
        <v>-0.5874514208906495</v>
      </c>
      <c r="N284" s="6">
        <f t="shared" si="180"/>
        <v>-0.26388790819883545</v>
      </c>
      <c r="O284" s="23">
        <f t="shared" si="159"/>
        <v>0.1348887970349516</v>
      </c>
      <c r="P284" s="23" t="str">
        <f t="shared" si="171"/>
        <v/>
      </c>
      <c r="Q284" s="23"/>
      <c r="R284" s="6"/>
      <c r="S284" s="6"/>
      <c r="T284" s="6" t="str">
        <f t="shared" si="181"/>
        <v/>
      </c>
      <c r="U284" s="6" t="str">
        <f t="shared" si="182"/>
        <v/>
      </c>
      <c r="V284" s="6"/>
      <c r="W284" s="49"/>
      <c r="X284" s="8"/>
      <c r="Y284" s="53" t="str">
        <f t="shared" si="172"/>
        <v>1.11</v>
      </c>
      <c r="Z284" s="6" t="str">
        <f t="shared" si="161"/>
        <v/>
      </c>
      <c r="AA284" s="54" t="str">
        <f t="shared" ca="1" si="176"/>
        <v/>
      </c>
      <c r="AB284" s="55">
        <f t="shared" si="173"/>
        <v>-0.5874514208906495</v>
      </c>
      <c r="AC284" s="6">
        <f t="shared" si="164"/>
        <v>-0.26388790819883545</v>
      </c>
      <c r="AD284" s="6">
        <f t="shared" si="165"/>
        <v>0.1348887970349516</v>
      </c>
      <c r="AE284" s="6" t="str">
        <f t="shared" si="174"/>
        <v/>
      </c>
      <c r="AF284" s="113"/>
      <c r="AG284" s="52"/>
      <c r="AH284" s="6" t="str">
        <f t="shared" si="183"/>
        <v/>
      </c>
      <c r="AI284" s="6" t="str">
        <f t="shared" si="184"/>
        <v/>
      </c>
      <c r="AJ284" s="14" t="str">
        <f t="shared" si="185"/>
        <v/>
      </c>
      <c r="AK284" s="56">
        <f t="shared" si="177"/>
        <v>-24.19</v>
      </c>
      <c r="AL284" s="49">
        <f t="shared" si="178"/>
        <v>0.64400000000000002</v>
      </c>
      <c r="AM284" s="65"/>
      <c r="AN284" s="61"/>
      <c r="AO284" s="61"/>
      <c r="AP284" s="61"/>
      <c r="AQ284" s="62"/>
    </row>
    <row r="285" spans="1:43" ht="15" thickBot="1" x14ac:dyDescent="0.35">
      <c r="A285">
        <f t="shared" si="175"/>
        <v>1</v>
      </c>
      <c r="B285" s="1" t="s">
        <v>24</v>
      </c>
      <c r="C285" s="1" t="s">
        <v>87</v>
      </c>
      <c r="D285">
        <v>7.0069999999999997</v>
      </c>
      <c r="E285">
        <v>149.18</v>
      </c>
      <c r="F285">
        <v>2.2200000000000002</v>
      </c>
      <c r="G285" s="34"/>
      <c r="H285" s="34"/>
      <c r="I285" s="34"/>
      <c r="J285" s="34"/>
      <c r="K285" s="34"/>
      <c r="L285" s="23" t="str">
        <f t="shared" si="170"/>
        <v/>
      </c>
      <c r="M285" s="6" t="str">
        <f t="shared" si="179"/>
        <v/>
      </c>
      <c r="N285" s="6" t="str">
        <f t="shared" si="180"/>
        <v/>
      </c>
      <c r="O285" s="13">
        <f>ABS(SUM(O248:O284))/2</f>
        <v>151.02822044754825</v>
      </c>
      <c r="P285" s="13">
        <f>IF(A285=1,D285*O285,"")</f>
        <v>1058.2547406759707</v>
      </c>
      <c r="Q285" s="13">
        <f>SQRT(((MAX(M248:M284)-MIN(M248:M284))^2)+((VLOOKUP(MAX(M248:M284),M248:N284,2,FALSE)-VLOOKUP(MIN(M248:M284),M248:N284,2,FALSE))^2))</f>
        <v>26.032127996863764</v>
      </c>
      <c r="R285" s="13">
        <f>ABS(MIN(N248:N284))+MAX(N248:N284)</f>
        <v>11.912669425374087</v>
      </c>
      <c r="S285" s="12">
        <f>SQRT(ABS(((M249-M248)^2)-((N249-N248)^2))+ABS(((M250-M249)^2)-((N250-N249)^2))+ABS(((M251-M250)^2)-((N251-N250)^2))+ABS(((M252-M251)^2)-((N252-N251)^2))+ABS(((M253-M252)^2)-((N253-N252)^2))+ABS(((M254-M253)^2)-((N254-N253)^2))+ABS(((M255-M254)^2)-((N255-N254)^2))+ABS(((M256-M255)^2)-((N256-N255)^2))+ABS(((M257-M256)^2)-((N257-N256)^2))+ABS(((M258-M257)^2)-((N258-N257)^2))+ABS(((M259-M258)^2)-((N259-N258)^2))+ABS(((M260-M259)^2)-((N260-N259)^2))+ABS(((M261-M260)^2)-((N261-N260)^2))+ABS(((M262-M261)^2)-((N262-N261)^2))+ABS(((M263-M262)^2)-((N263-N262)^2))+ABS(((M264-M263)^2)-((N264-N263)^2))+ABS(((M265-M264)^2)-((N265-N264)^2))+ABS(((M266-M265)^2)-((N266-N265)^2))+ABS(((M267-M266)^2)-((N267-N266)^2))+ABS(((M268-M267)^2)-((N268-N267)^2))+ABS(((M269-M268)^2)-((N269-N268)^2))+ABS(((M270-M269)^2)-((N270-N269)^2))+ABS(((M271-M270)^2)-((N271-N270)^2))+ABS(((M272-M271)^2)-((N272-N271)^2))+ABS(((M273-M272)^2)-((N273-N272)^2))+ABS(((M274-M273)^2)-((N274-N273)^2))+ABS(((M275-M274)^2)-((N275-N274)^2))+ABS(((M276-M275)^2)-((N276-N275)^2))+ABS(((M277-M276)^2)-((N277-N276)^2))+ABS(((M278-M277)^2)-((N278-N277)^2))+ABS(((M279-M278)^2)-((N279-N278)^2))+ABS(((M280-M279)^2)-((N280-N279)^2))+ABS(((M281-M280)^2)-((N281-N280)^2))+ABS(((M282-M281)^2)-((N282-N281)^2))+ABS(((M283-M282)^2)-((N283-N282)^2))+ABS(((M284-M283)^2)-((N284-N283)^2)))</f>
        <v>12.925459230962046</v>
      </c>
      <c r="T285" s="4">
        <f>IF(A285=1,S285/Q285,"")</f>
        <v>0.49651950207525286</v>
      </c>
      <c r="U285" s="4">
        <f>IF(A285=1,4*PI()*(O285/(S285^2)),"")</f>
        <v>11.359939144643155</v>
      </c>
      <c r="V285" s="21">
        <f>IF($H$9=FALSE,(($F$3)*($Q285^2))/(2*$F$7*COS(RADIANS($F$8))),IF(G285&lt;&gt;"",(3*($F$3)*(I285^2))/(2*J285*(COS(RADIANS(K285)))),(($F$3)*($Q285^2))/(2*$J285*COS(RADIANS($K285)))))</f>
        <v>4238.9088028694305</v>
      </c>
      <c r="W285" s="51" t="str">
        <f>IF(G285&lt;&gt;"",IF(V285&lt;H285,"STABLE","UNSTABLE"),IF(V285&lt;$F$6,"STABLE","UNSTABLE"))</f>
        <v>UNSTABLE</v>
      </c>
      <c r="X285" s="8"/>
      <c r="Y285" s="57"/>
      <c r="Z285" s="4"/>
      <c r="AA285" s="16" t="str">
        <f t="shared" ref="AA285:AA294" ca="1" si="186">IF(Z285="","",IF($K$9=TRUE,(Z285*($F$3/($F$3-(RANDBETWEEN($N$8,$M$8)/100)))),Z285*($F$3/($F$3-$F$4))))</f>
        <v/>
      </c>
      <c r="AB285" s="15"/>
      <c r="AC285" s="17"/>
      <c r="AD285" s="4">
        <f ca="1">IF(W285="Stable",O285,ABS(SUM(AD248:AD284)/2))</f>
        <v>598.88579465905809</v>
      </c>
      <c r="AE285" s="4">
        <f t="shared" ref="AE285:AE294" ca="1" si="187">IF(Y285="",$D285*AD285,"")</f>
        <v>4196.3927631760198</v>
      </c>
      <c r="AF285" s="13">
        <f ca="1">IF(W285="Stable",Q285,SQRT(((MAX(AB248:AB284)-MIN(AB248:AB284))^2)+((VLOOKUP(MAX(AB248:AB284),AB248:AC284,2,FALSE)-VLOOKUP(MIN(AB248:AB284),AB248:AC284,2,FALSE))^2)))</f>
        <v>27.646118643372034</v>
      </c>
      <c r="AG285" s="12">
        <f ca="1">IF(W285="Stable",S285,SQRT(ABS(((AB249-AB248)^2)-((AC249-AC248)^2))+ABS(((AB250-AB249)^2)-((AC250-AC249)^2))+ABS(((AB251-AB250)^2)-((AC251-AC250)^2))+ABS(((AB252-AB251)^2)-((AC252-AC251)^2))+ABS(((AB253-AB252)^2)-((AC253-AC252)^2))+ABS(((AB254-AB253)^2)-((AC254-AC253)^2))+ABS(((AB255-AB254)^2)-((AC255-AC254)^2))+ABS(((AB256-AB255)^2)-((AC256-AC255)^2))+ABS(((AB257-AB256)^2)-((AC257-AC256)^2))+ABS(((AB258-AB257)^2)-((AC258-AC257)^2))+ABS(((AB259-AB258)^2)-((AC259-AC258)^2))+ABS(((AB260-AB259)^2)-((AC260-AC259)^2))+ABS(((AB261-AB260)^2)-((AC261-AC260)^2))+ABS(((AB262-AB261)^2)-((AC262-AC261)^2))+ABS(((AB263-AB262)^2)-((AC263-AC262)^2))+ABS(((AB264-AB263)^2)-((AC264-AC263)^2))+ABS(((AB265-AB264)^2)-((AC265-AC264)^2))+ABS(((AB266-AB265)^2)-((AC266-AC265)^2))+ABS(((AB267-AB266)^2)-((AC267-AC266)^2))+ABS(((AB268-AB267)^2)-((AC268-AC267)^2))+ABS(((AB269-AB268)^2)-((AC269-AC268)^2))+ABS(((AB270-AB269)^2)-((AC270-AC269)^2))+ABS(((AB271-AB270)^2)-((AC271-AC270)^2))+ABS(((AB272-AB271)^2)-((AC272-AC271)^2))+ABS(((AB273-AB272)^2)-((AC273-AC272)^2))+ABS(((AB274-AB273)^2)-((AC274-AC273)^2))+ABS(((AB275-AB274)^2)-((AC275-AC274)^2))+ABS(((AB276-AB275)^2)-((AC276-AC275)^2))+ABS(((AB277-AB276)^2)-((AC277-AC276)^2))+ABS(((AB278-AB277)^2)-((AC278-AC277)^2))+ABS(((AB279-AB278)^2)-((AC279-AC278)^2))+ABS(((AB280-AB279)^2)-((AC280-AC279)^2))+ABS(((AB281-AB280)^2)-((AC281-AC280)^2))+ABS(((AB282-AB281)^2)-((AC282-AC281)^2))+ABS(((AB283-AB282)^2)-((AC283-AC282)^2))+ABS(((AB284-AB283)^2)-((AC284-AC283)^2))))</f>
        <v>23.325235203257755</v>
      </c>
      <c r="AH285" s="4">
        <f ca="1">IF(W285="Stable",T285,IF(A285=1,AG285/AF285,""))</f>
        <v>0.84370741166770691</v>
      </c>
      <c r="AI285" s="4">
        <f ca="1">IF(W285="Stable",U285,IF(A285=1,4*PI()*(AD285/(AG285^2)),""))</f>
        <v>13.832536106580189</v>
      </c>
      <c r="AJ285" s="5">
        <f ca="1">IF(A285=1,(O285/AD285)*100,"")</f>
        <v>25.218200497396616</v>
      </c>
      <c r="AK285" s="56">
        <f t="shared" si="177"/>
        <v>2.2200000000000002</v>
      </c>
      <c r="AL285" s="49">
        <f t="shared" si="178"/>
        <v>7.0069999999999997</v>
      </c>
      <c r="AM285" s="65"/>
      <c r="AN285" s="61"/>
      <c r="AO285" s="61"/>
      <c r="AP285" s="61"/>
      <c r="AQ285" s="62"/>
    </row>
    <row r="286" spans="1:43" ht="15" thickTop="1" x14ac:dyDescent="0.3">
      <c r="A286">
        <f t="shared" si="175"/>
        <v>1</v>
      </c>
      <c r="B286" s="1" t="s">
        <v>87</v>
      </c>
      <c r="C286" s="1" t="s">
        <v>25</v>
      </c>
      <c r="D286">
        <v>6.94</v>
      </c>
      <c r="E286">
        <v>102.64</v>
      </c>
      <c r="F286">
        <v>22.75</v>
      </c>
      <c r="G286" s="47"/>
      <c r="H286" s="47"/>
      <c r="I286" s="47"/>
      <c r="J286" s="47"/>
      <c r="K286" s="47"/>
      <c r="L286" s="23" t="str">
        <f t="shared" si="170"/>
        <v/>
      </c>
      <c r="M286" s="6" t="str">
        <f t="shared" si="179"/>
        <v/>
      </c>
      <c r="N286" s="6" t="str">
        <f t="shared" si="180"/>
        <v/>
      </c>
      <c r="O286" s="23"/>
      <c r="P286" s="23"/>
      <c r="Q286" s="23"/>
      <c r="R286" s="6"/>
      <c r="S286" s="6"/>
      <c r="T286" s="6"/>
      <c r="U286" s="6"/>
      <c r="V286" s="6"/>
      <c r="W286" s="49"/>
      <c r="X286" s="8"/>
      <c r="Y286" s="53"/>
      <c r="Z286" s="6"/>
      <c r="AA286" s="54"/>
      <c r="AB286" s="55"/>
      <c r="AC286" s="6"/>
      <c r="AD286" s="6"/>
      <c r="AE286" s="6"/>
      <c r="AF286" s="113"/>
      <c r="AG286" s="52"/>
      <c r="AH286" s="6"/>
      <c r="AI286" s="6"/>
      <c r="AJ286" s="14"/>
      <c r="AK286" s="56">
        <f t="shared" si="177"/>
        <v>22.75</v>
      </c>
      <c r="AL286" s="49">
        <f t="shared" si="178"/>
        <v>6.94</v>
      </c>
      <c r="AM286" s="65"/>
      <c r="AN286" s="61"/>
      <c r="AO286" s="61"/>
      <c r="AP286" s="61"/>
      <c r="AQ286" s="62"/>
    </row>
    <row r="287" spans="1:43" x14ac:dyDescent="0.3">
      <c r="A287" t="str">
        <f t="shared" si="175"/>
        <v/>
      </c>
      <c r="B287" s="1" t="s">
        <v>25</v>
      </c>
      <c r="C287" s="1"/>
      <c r="D287">
        <v>0.98</v>
      </c>
      <c r="E287">
        <v>32.29</v>
      </c>
      <c r="F287">
        <v>-64.55</v>
      </c>
      <c r="G287" s="47"/>
      <c r="H287" s="47"/>
      <c r="I287" s="47"/>
      <c r="J287" s="47"/>
      <c r="K287" s="47"/>
      <c r="L287" s="23">
        <f>IF(AND(B287&lt;&gt;"",C287&lt;&gt;""),"",IF(E287-$E$286&lt;0,(360-($E$286-E287)),E287-$E$286))</f>
        <v>289.64999999999998</v>
      </c>
      <c r="M287" s="6">
        <f t="shared" si="179"/>
        <v>-0.42112881315756168</v>
      </c>
      <c r="N287" s="6">
        <f t="shared" si="180"/>
        <v>-0.88490141977991166</v>
      </c>
      <c r="O287" s="23">
        <f t="shared" ref="O287:O318" si="188">IF(A288=1,M287*VLOOKUP(B288,$B$13:$N$1389,13,FALSE)-N287*VLOOKUP(B288,$B$13:$N$1389,12,FALSE),M287*N288-N287*M288)</f>
        <v>-0.61555855223930056</v>
      </c>
      <c r="P287" s="23"/>
      <c r="Q287" s="23"/>
      <c r="R287" s="6"/>
      <c r="S287" s="6"/>
      <c r="T287" s="6"/>
      <c r="U287" s="6"/>
      <c r="V287" s="6"/>
      <c r="W287" s="49"/>
      <c r="X287" s="8"/>
      <c r="Y287" s="53" t="str">
        <f t="shared" ref="Y287:Y294" si="189">IF(A287=1,"",B287)</f>
        <v>1.13</v>
      </c>
      <c r="Z287" s="6" t="str">
        <f t="shared" ref="Z287:Z318" si="190">IF(F287&lt;$R$8,"",(SQRT(((N287-MIN($N$287:$N$318))^2))))</f>
        <v/>
      </c>
      <c r="AA287" s="54" t="str">
        <f t="shared" ca="1" si="186"/>
        <v/>
      </c>
      <c r="AB287" s="55">
        <f t="shared" ref="AB287:AB294" si="191">IF(A287=1,"",M287)</f>
        <v>-0.42112881315756168</v>
      </c>
      <c r="AC287" s="6">
        <f t="shared" ref="AC287:AC318" si="192">IF($W$319="STABLE",N287,IF(F287&lt;$R$8,N287,(AA287+MIN($N$287:$N$318))))</f>
        <v>-0.88490141977991166</v>
      </c>
      <c r="AD287" s="6">
        <f t="shared" ref="AD287:AD318" si="193">IF(A288=1,ABS(AB287*VLOOKUP(B288,$B$13:$AD$1389,28,FALSE)-AC287*VLOOKUP(B288,$B$13:$AD$1389,27,FALSE)),ABS(AB287*AC288-AC287*AB288))</f>
        <v>0.61555855223930056</v>
      </c>
      <c r="AE287" s="6" t="str">
        <f t="shared" si="187"/>
        <v/>
      </c>
      <c r="AF287" s="113"/>
      <c r="AG287" s="52"/>
      <c r="AH287" s="6" t="str">
        <f t="shared" ref="AH287:AH294" si="194">IF(A287=1,AG287/AF287,"")</f>
        <v/>
      </c>
      <c r="AI287" s="6" t="str">
        <f t="shared" ref="AI287:AI294" si="195">IF(A287=1,4*PI()*(AD287/(AG287^2)),"")</f>
        <v/>
      </c>
      <c r="AJ287" s="14" t="str">
        <f t="shared" ref="AJ287:AJ294" si="196">IF(A287=1,(O287/AD287)*100,"")</f>
        <v/>
      </c>
      <c r="AK287" s="56">
        <f t="shared" si="177"/>
        <v>-64.55</v>
      </c>
      <c r="AL287" s="49">
        <f t="shared" si="178"/>
        <v>0.98</v>
      </c>
      <c r="AM287" s="65"/>
      <c r="AN287" s="61"/>
      <c r="AO287" s="61"/>
      <c r="AP287" s="61"/>
      <c r="AQ287" s="62"/>
    </row>
    <row r="288" spans="1:43" x14ac:dyDescent="0.3">
      <c r="A288" t="str">
        <f t="shared" si="175"/>
        <v/>
      </c>
      <c r="B288" s="1" t="s">
        <v>25</v>
      </c>
      <c r="C288" s="1"/>
      <c r="D288">
        <v>1.4379999999999999</v>
      </c>
      <c r="E288">
        <v>37.909999999999997</v>
      </c>
      <c r="F288">
        <v>-38.65</v>
      </c>
      <c r="G288" s="47"/>
      <c r="H288" s="47"/>
      <c r="I288" s="47"/>
      <c r="J288" s="47"/>
      <c r="K288" s="47"/>
      <c r="L288" s="23">
        <f t="shared" ref="L288:L318" si="197">IF(AND(B288&lt;&gt;"",C288&lt;&gt;""),"",IF(E288-$E$286&lt;0,(360-($E$286-E288)),E288-$E$286))</f>
        <v>295.27</v>
      </c>
      <c r="M288" s="6">
        <f t="shared" si="179"/>
        <v>-1.1230431101684808</v>
      </c>
      <c r="N288" s="6">
        <f t="shared" si="180"/>
        <v>-0.89811924191785653</v>
      </c>
      <c r="O288" s="23">
        <f t="shared" si="188"/>
        <v>-0.71465585839322898</v>
      </c>
      <c r="P288" s="23"/>
      <c r="Q288" s="23"/>
      <c r="R288" s="6"/>
      <c r="S288" s="6"/>
      <c r="T288" s="6"/>
      <c r="U288" s="6"/>
      <c r="V288" s="6"/>
      <c r="W288" s="49"/>
      <c r="X288" s="8"/>
      <c r="Y288" s="53" t="str">
        <f t="shared" si="189"/>
        <v>1.13</v>
      </c>
      <c r="Z288" s="6" t="str">
        <f t="shared" si="190"/>
        <v/>
      </c>
      <c r="AA288" s="54" t="str">
        <f t="shared" ca="1" si="186"/>
        <v/>
      </c>
      <c r="AB288" s="55">
        <f t="shared" si="191"/>
        <v>-1.1230431101684808</v>
      </c>
      <c r="AC288" s="6">
        <f t="shared" si="192"/>
        <v>-0.89811924191785653</v>
      </c>
      <c r="AD288" s="6">
        <f t="shared" si="193"/>
        <v>0.71465585839322898</v>
      </c>
      <c r="AE288" s="6" t="str">
        <f t="shared" si="187"/>
        <v/>
      </c>
      <c r="AF288" s="113"/>
      <c r="AG288" s="52"/>
      <c r="AH288" s="6" t="str">
        <f t="shared" si="194"/>
        <v/>
      </c>
      <c r="AI288" s="6" t="str">
        <f t="shared" si="195"/>
        <v/>
      </c>
      <c r="AJ288" s="14" t="str">
        <f t="shared" si="196"/>
        <v/>
      </c>
      <c r="AK288" s="56">
        <f t="shared" si="177"/>
        <v>-38.65</v>
      </c>
      <c r="AL288" s="49">
        <f t="shared" si="178"/>
        <v>1.4379999999999999</v>
      </c>
      <c r="AM288" s="65"/>
      <c r="AN288" s="61"/>
      <c r="AO288" s="61"/>
      <c r="AP288" s="61"/>
      <c r="AQ288" s="62"/>
    </row>
    <row r="289" spans="1:43" x14ac:dyDescent="0.3">
      <c r="A289" t="str">
        <f t="shared" si="175"/>
        <v/>
      </c>
      <c r="B289" s="1" t="s">
        <v>25</v>
      </c>
      <c r="C289" s="1"/>
      <c r="D289">
        <v>1.47</v>
      </c>
      <c r="E289">
        <v>39.9</v>
      </c>
      <c r="F289">
        <v>-18.89</v>
      </c>
      <c r="G289" s="47"/>
      <c r="H289" s="47"/>
      <c r="I289" s="47"/>
      <c r="J289" s="47"/>
      <c r="K289" s="47"/>
      <c r="L289" s="23">
        <f t="shared" si="197"/>
        <v>297.26</v>
      </c>
      <c r="M289" s="6">
        <f t="shared" si="179"/>
        <v>-1.3908285616479508</v>
      </c>
      <c r="N289" s="6">
        <f t="shared" si="180"/>
        <v>-0.47591586662380991</v>
      </c>
      <c r="O289" s="23">
        <f t="shared" si="188"/>
        <v>-0.992108048766705</v>
      </c>
      <c r="P289" s="23"/>
      <c r="Q289" s="23"/>
      <c r="R289" s="6"/>
      <c r="S289" s="6"/>
      <c r="T289" s="6"/>
      <c r="U289" s="6"/>
      <c r="V289" s="6"/>
      <c r="W289" s="49"/>
      <c r="X289" s="8"/>
      <c r="Y289" s="53" t="str">
        <f t="shared" si="189"/>
        <v>1.13</v>
      </c>
      <c r="Z289" s="6" t="str">
        <f t="shared" si="190"/>
        <v/>
      </c>
      <c r="AA289" s="54" t="str">
        <f t="shared" ca="1" si="186"/>
        <v/>
      </c>
      <c r="AB289" s="55">
        <f t="shared" si="191"/>
        <v>-1.3908285616479508</v>
      </c>
      <c r="AC289" s="6">
        <f t="shared" si="192"/>
        <v>-0.47591586662380991</v>
      </c>
      <c r="AD289" s="6">
        <f t="shared" ca="1" si="193"/>
        <v>4.7981185287218482</v>
      </c>
      <c r="AE289" s="6" t="str">
        <f t="shared" si="187"/>
        <v/>
      </c>
      <c r="AF289" s="113"/>
      <c r="AG289" s="52"/>
      <c r="AH289" s="6" t="str">
        <f t="shared" si="194"/>
        <v/>
      </c>
      <c r="AI289" s="6" t="str">
        <f t="shared" si="195"/>
        <v/>
      </c>
      <c r="AJ289" s="14" t="str">
        <f t="shared" si="196"/>
        <v/>
      </c>
      <c r="AK289" s="56">
        <f t="shared" si="177"/>
        <v>-18.89</v>
      </c>
      <c r="AL289" s="49">
        <f t="shared" si="178"/>
        <v>1.47</v>
      </c>
      <c r="AM289" s="65"/>
      <c r="AN289" s="61"/>
      <c r="AO289" s="61"/>
      <c r="AP289" s="61"/>
      <c r="AQ289" s="62"/>
    </row>
    <row r="290" spans="1:43" x14ac:dyDescent="0.3">
      <c r="A290" t="str">
        <f t="shared" si="175"/>
        <v/>
      </c>
      <c r="B290" s="1" t="s">
        <v>25</v>
      </c>
      <c r="C290" s="1"/>
      <c r="D290">
        <v>1.962</v>
      </c>
      <c r="E290">
        <v>40.97</v>
      </c>
      <c r="F290">
        <v>1.23</v>
      </c>
      <c r="G290" s="47"/>
      <c r="H290" s="47"/>
      <c r="I290" s="47"/>
      <c r="J290" s="47"/>
      <c r="K290" s="47"/>
      <c r="L290" s="23">
        <f t="shared" si="197"/>
        <v>298.33</v>
      </c>
      <c r="M290" s="6">
        <f t="shared" si="179"/>
        <v>-1.9615479179262481</v>
      </c>
      <c r="N290" s="6">
        <f t="shared" si="180"/>
        <v>4.2116097625504202E-2</v>
      </c>
      <c r="O290" s="23">
        <f t="shared" si="188"/>
        <v>-1.4675780003022119</v>
      </c>
      <c r="P290" s="23"/>
      <c r="Q290" s="23"/>
      <c r="R290" s="6"/>
      <c r="S290" s="6"/>
      <c r="T290" s="6"/>
      <c r="U290" s="6"/>
      <c r="V290" s="6"/>
      <c r="W290" s="49"/>
      <c r="X290" s="8"/>
      <c r="Y290" s="53" t="str">
        <f t="shared" si="189"/>
        <v>1.13</v>
      </c>
      <c r="Z290" s="6">
        <f t="shared" si="190"/>
        <v>0.94023533954336069</v>
      </c>
      <c r="AA290" s="54">
        <f t="shared" ca="1" si="186"/>
        <v>3.6767411785128425</v>
      </c>
      <c r="AB290" s="55">
        <f t="shared" si="191"/>
        <v>-1.9615479179262481</v>
      </c>
      <c r="AC290" s="6">
        <f t="shared" ca="1" si="192"/>
        <v>2.7786219365949858</v>
      </c>
      <c r="AD290" s="6">
        <f t="shared" ca="1" si="193"/>
        <v>5.0422027016917097</v>
      </c>
      <c r="AE290" s="6" t="str">
        <f t="shared" si="187"/>
        <v/>
      </c>
      <c r="AF290" s="113"/>
      <c r="AG290" s="52"/>
      <c r="AH290" s="6" t="str">
        <f t="shared" si="194"/>
        <v/>
      </c>
      <c r="AI290" s="6" t="str">
        <f t="shared" si="195"/>
        <v/>
      </c>
      <c r="AJ290" s="14" t="str">
        <f t="shared" si="196"/>
        <v/>
      </c>
      <c r="AK290" s="56">
        <f t="shared" ca="1" si="177"/>
        <v>54.78009871851134</v>
      </c>
      <c r="AL290" s="49">
        <f t="shared" ca="1" si="178"/>
        <v>3.4012365546735599</v>
      </c>
      <c r="AM290" s="65"/>
      <c r="AN290" s="61"/>
      <c r="AO290" s="61"/>
      <c r="AP290" s="61"/>
      <c r="AQ290" s="62"/>
    </row>
    <row r="291" spans="1:43" x14ac:dyDescent="0.3">
      <c r="A291" t="str">
        <f t="shared" si="175"/>
        <v/>
      </c>
      <c r="B291" s="1" t="s">
        <v>25</v>
      </c>
      <c r="C291" s="1"/>
      <c r="D291">
        <v>2.3660000000000001</v>
      </c>
      <c r="E291">
        <v>35.979999999999997</v>
      </c>
      <c r="F291">
        <v>19.66</v>
      </c>
      <c r="G291" s="47"/>
      <c r="H291" s="47"/>
      <c r="I291" s="47"/>
      <c r="J291" s="47"/>
      <c r="K291" s="47"/>
      <c r="L291" s="23">
        <f t="shared" si="197"/>
        <v>293.34000000000003</v>
      </c>
      <c r="M291" s="6">
        <f t="shared" si="179"/>
        <v>-2.2280755732196242</v>
      </c>
      <c r="N291" s="6">
        <f t="shared" si="180"/>
        <v>0.79601208534923917</v>
      </c>
      <c r="O291" s="23">
        <f t="shared" si="188"/>
        <v>-1.4683872180141546</v>
      </c>
      <c r="P291" s="23"/>
      <c r="Q291" s="23"/>
      <c r="R291" s="6"/>
      <c r="S291" s="6"/>
      <c r="T291" s="6"/>
      <c r="U291" s="6"/>
      <c r="V291" s="6"/>
      <c r="W291" s="49"/>
      <c r="X291" s="8"/>
      <c r="Y291" s="53" t="str">
        <f t="shared" si="189"/>
        <v>1.13</v>
      </c>
      <c r="Z291" s="6">
        <f t="shared" si="190"/>
        <v>1.6941313272670957</v>
      </c>
      <c r="AA291" s="54">
        <f t="shared" ca="1" si="186"/>
        <v>6.6248120558802839</v>
      </c>
      <c r="AB291" s="55">
        <f t="shared" si="191"/>
        <v>-2.2280755732196242</v>
      </c>
      <c r="AC291" s="6">
        <f t="shared" ca="1" si="192"/>
        <v>5.7266928139624271</v>
      </c>
      <c r="AD291" s="6">
        <f t="shared" ca="1" si="193"/>
        <v>3.8932200675052258</v>
      </c>
      <c r="AE291" s="6" t="str">
        <f t="shared" si="187"/>
        <v/>
      </c>
      <c r="AF291" s="113"/>
      <c r="AG291" s="52"/>
      <c r="AH291" s="6" t="str">
        <f t="shared" si="194"/>
        <v/>
      </c>
      <c r="AI291" s="6" t="str">
        <f t="shared" si="195"/>
        <v/>
      </c>
      <c r="AJ291" s="14" t="str">
        <f t="shared" si="196"/>
        <v/>
      </c>
      <c r="AK291" s="56">
        <f t="shared" ca="1" si="177"/>
        <v>68.740557795705868</v>
      </c>
      <c r="AL291" s="49">
        <f t="shared" ca="1" si="178"/>
        <v>6.1448621909255916</v>
      </c>
      <c r="AM291" s="65"/>
      <c r="AN291" s="61"/>
      <c r="AO291" s="61"/>
      <c r="AP291" s="61"/>
      <c r="AQ291" s="62"/>
    </row>
    <row r="292" spans="1:43" x14ac:dyDescent="0.3">
      <c r="A292" t="str">
        <f t="shared" si="175"/>
        <v/>
      </c>
      <c r="B292" s="1" t="s">
        <v>25</v>
      </c>
      <c r="C292" s="1"/>
      <c r="D292">
        <v>3.3959999999999999</v>
      </c>
      <c r="E292">
        <v>34.44</v>
      </c>
      <c r="F292">
        <v>30.19</v>
      </c>
      <c r="G292" s="47"/>
      <c r="H292" s="47"/>
      <c r="I292" s="47"/>
      <c r="J292" s="47"/>
      <c r="K292" s="47"/>
      <c r="L292" s="23">
        <f t="shared" si="197"/>
        <v>291.8</v>
      </c>
      <c r="M292" s="6">
        <f t="shared" si="179"/>
        <v>-2.9353753296005589</v>
      </c>
      <c r="N292" s="6">
        <f t="shared" si="180"/>
        <v>1.7077434451264657</v>
      </c>
      <c r="O292" s="23">
        <f t="shared" si="188"/>
        <v>-2.0964779301168184</v>
      </c>
      <c r="P292" s="23"/>
      <c r="Q292" s="23"/>
      <c r="R292" s="6"/>
      <c r="S292" s="6"/>
      <c r="T292" s="6"/>
      <c r="U292" s="6"/>
      <c r="V292" s="6"/>
      <c r="W292" s="49"/>
      <c r="X292" s="8"/>
      <c r="Y292" s="53" t="str">
        <f t="shared" si="189"/>
        <v>1.13</v>
      </c>
      <c r="Z292" s="6">
        <f t="shared" si="190"/>
        <v>2.605862687044322</v>
      </c>
      <c r="AA292" s="54">
        <f t="shared" ca="1" si="186"/>
        <v>10.190089910531526</v>
      </c>
      <c r="AB292" s="55">
        <f t="shared" si="191"/>
        <v>-2.9353753296005589</v>
      </c>
      <c r="AC292" s="6">
        <f t="shared" ca="1" si="192"/>
        <v>9.2919706686136703</v>
      </c>
      <c r="AD292" s="6">
        <f t="shared" ca="1" si="193"/>
        <v>8.1742654494890239</v>
      </c>
      <c r="AE292" s="6" t="str">
        <f t="shared" si="187"/>
        <v/>
      </c>
      <c r="AF292" s="113"/>
      <c r="AG292" s="52"/>
      <c r="AH292" s="6" t="str">
        <f t="shared" si="194"/>
        <v/>
      </c>
      <c r="AI292" s="6" t="str">
        <f t="shared" si="195"/>
        <v/>
      </c>
      <c r="AJ292" s="14" t="str">
        <f t="shared" si="196"/>
        <v/>
      </c>
      <c r="AK292" s="56">
        <f t="shared" ca="1" si="177"/>
        <v>72.468439034673963</v>
      </c>
      <c r="AL292" s="49">
        <f t="shared" ca="1" si="178"/>
        <v>9.7445957962351812</v>
      </c>
      <c r="AM292" s="65"/>
      <c r="AN292" s="61"/>
      <c r="AO292" s="61"/>
      <c r="AP292" s="61"/>
      <c r="AQ292" s="62"/>
    </row>
    <row r="293" spans="1:43" x14ac:dyDescent="0.3">
      <c r="A293" t="str">
        <f t="shared" si="175"/>
        <v/>
      </c>
      <c r="B293" s="1" t="s">
        <v>25</v>
      </c>
      <c r="C293" s="1"/>
      <c r="D293">
        <v>3.8159999999999998</v>
      </c>
      <c r="E293">
        <v>33.659999999999997</v>
      </c>
      <c r="F293">
        <v>39.5</v>
      </c>
      <c r="G293" s="47"/>
      <c r="H293" s="47"/>
      <c r="I293" s="47"/>
      <c r="J293" s="47"/>
      <c r="K293" s="47"/>
      <c r="L293" s="23">
        <f t="shared" si="197"/>
        <v>291.02</v>
      </c>
      <c r="M293" s="6">
        <f t="shared" si="179"/>
        <v>-2.9445194102075396</v>
      </c>
      <c r="N293" s="6">
        <f t="shared" si="180"/>
        <v>2.4272744885799473</v>
      </c>
      <c r="O293" s="23">
        <f t="shared" si="188"/>
        <v>-3.7206906666262833</v>
      </c>
      <c r="P293" s="23" t="str">
        <f t="shared" ref="P293:P320" si="198">IF(A293=1,D293*O293,"")</f>
        <v/>
      </c>
      <c r="Q293" s="23"/>
      <c r="R293" s="6"/>
      <c r="S293" s="6"/>
      <c r="T293" s="6" t="str">
        <f t="shared" ref="T293" si="199">IF(A293=1,S293/Q293,"")</f>
        <v/>
      </c>
      <c r="U293" s="6" t="str">
        <f t="shared" ref="U293" si="200">IF(A293=1,4*PI()*(O293/(S293^2)),"")</f>
        <v/>
      </c>
      <c r="V293" s="6"/>
      <c r="W293" s="49"/>
      <c r="X293" s="8"/>
      <c r="Y293" s="53" t="str">
        <f t="shared" si="189"/>
        <v>1.13</v>
      </c>
      <c r="Z293" s="6">
        <f t="shared" si="190"/>
        <v>3.3253937304978036</v>
      </c>
      <c r="AA293" s="54">
        <f t="shared" ca="1" si="186"/>
        <v>13.003778468513797</v>
      </c>
      <c r="AB293" s="55">
        <f t="shared" si="191"/>
        <v>-2.9445194102075396</v>
      </c>
      <c r="AC293" s="6">
        <f t="shared" ca="1" si="192"/>
        <v>12.105659226595941</v>
      </c>
      <c r="AD293" s="6">
        <f t="shared" ca="1" si="193"/>
        <v>16.413668124634867</v>
      </c>
      <c r="AE293" s="6" t="str">
        <f t="shared" si="187"/>
        <v/>
      </c>
      <c r="AF293" s="113"/>
      <c r="AG293" s="52"/>
      <c r="AH293" s="6" t="str">
        <f t="shared" si="194"/>
        <v/>
      </c>
      <c r="AI293" s="6" t="str">
        <f t="shared" si="195"/>
        <v/>
      </c>
      <c r="AJ293" s="14" t="str">
        <f t="shared" si="196"/>
        <v/>
      </c>
      <c r="AK293" s="56">
        <f t="shared" ca="1" si="177"/>
        <v>76.329141521640182</v>
      </c>
      <c r="AL293" s="49">
        <f t="shared" ca="1" si="178"/>
        <v>12.458618698216766</v>
      </c>
      <c r="AM293" s="65"/>
      <c r="AN293" s="61"/>
      <c r="AO293" s="61"/>
      <c r="AP293" s="61"/>
      <c r="AQ293" s="62"/>
    </row>
    <row r="294" spans="1:43" x14ac:dyDescent="0.3">
      <c r="A294" t="str">
        <f t="shared" si="175"/>
        <v/>
      </c>
      <c r="B294" s="1" t="s">
        <v>25</v>
      </c>
      <c r="C294" s="1"/>
      <c r="D294">
        <v>3.8220000000000001</v>
      </c>
      <c r="E294">
        <v>27.73</v>
      </c>
      <c r="F294">
        <v>54.28</v>
      </c>
      <c r="G294" s="47"/>
      <c r="H294" s="47"/>
      <c r="I294" s="47"/>
      <c r="J294" s="47"/>
      <c r="K294" s="47"/>
      <c r="L294" s="23">
        <f t="shared" si="197"/>
        <v>285.09000000000003</v>
      </c>
      <c r="M294" s="6">
        <f t="shared" si="179"/>
        <v>-2.2313777986398167</v>
      </c>
      <c r="N294" s="6">
        <f t="shared" ref="N294:N318" si="201">IF(AND(B294&lt;&gt;"",C294&lt;&gt;""),"",SIN(RADIANS(F294))*D294)</f>
        <v>3.1030045310533025</v>
      </c>
      <c r="O294" s="23">
        <f t="shared" si="188"/>
        <v>-2.5314650840317672</v>
      </c>
      <c r="P294" s="23" t="str">
        <f t="shared" si="198"/>
        <v/>
      </c>
      <c r="Q294" s="23"/>
      <c r="R294" s="6"/>
      <c r="S294" s="6"/>
      <c r="T294" s="6" t="str">
        <f t="shared" ref="T294:T320" si="202">IF(A294=1,S294/Q294,"")</f>
        <v/>
      </c>
      <c r="U294" s="6" t="str">
        <f t="shared" ref="U294:U320" si="203">IF(A294=1,4*PI()*(O294/(S294^2)),"")</f>
        <v/>
      </c>
      <c r="V294" s="6"/>
      <c r="W294" s="49"/>
      <c r="X294" s="8"/>
      <c r="Y294" s="53" t="str">
        <f t="shared" si="189"/>
        <v>1.13</v>
      </c>
      <c r="Z294" s="6">
        <f t="shared" si="190"/>
        <v>4.0011237729711588</v>
      </c>
      <c r="AA294" s="54">
        <f t="shared" ca="1" si="186"/>
        <v>15.646185500275275</v>
      </c>
      <c r="AB294" s="55">
        <f t="shared" si="191"/>
        <v>-2.2313777986398167</v>
      </c>
      <c r="AC294" s="6">
        <f t="shared" ca="1" si="192"/>
        <v>14.748066258357419</v>
      </c>
      <c r="AD294" s="6">
        <f t="shared" ca="1" si="193"/>
        <v>11.947092817434324</v>
      </c>
      <c r="AE294" s="6" t="str">
        <f t="shared" si="187"/>
        <v/>
      </c>
      <c r="AF294" s="113"/>
      <c r="AG294" s="52"/>
      <c r="AH294" s="6" t="str">
        <f t="shared" si="194"/>
        <v/>
      </c>
      <c r="AI294" s="6" t="str">
        <f t="shared" si="195"/>
        <v/>
      </c>
      <c r="AJ294" s="14" t="str">
        <f t="shared" si="196"/>
        <v/>
      </c>
      <c r="AK294" s="56">
        <f t="shared" ca="1" si="177"/>
        <v>81.396420399695117</v>
      </c>
      <c r="AL294" s="49">
        <f t="shared" ca="1" si="178"/>
        <v>14.915914495637312</v>
      </c>
      <c r="AM294" s="65"/>
      <c r="AN294" s="61"/>
      <c r="AO294" s="61"/>
      <c r="AP294" s="61"/>
      <c r="AQ294" s="62"/>
    </row>
    <row r="295" spans="1:43" x14ac:dyDescent="0.3">
      <c r="A295" t="str">
        <f t="shared" si="175"/>
        <v/>
      </c>
      <c r="B295" s="1" t="s">
        <v>25</v>
      </c>
      <c r="C295" s="1"/>
      <c r="D295">
        <v>3.4649999999999999</v>
      </c>
      <c r="E295">
        <v>17.52</v>
      </c>
      <c r="F295">
        <v>65.3</v>
      </c>
      <c r="G295" s="47"/>
      <c r="H295" s="47"/>
      <c r="I295" s="47"/>
      <c r="J295" s="47"/>
      <c r="K295" s="47"/>
      <c r="L295" s="23">
        <f t="shared" si="197"/>
        <v>274.88</v>
      </c>
      <c r="M295" s="6">
        <f t="shared" si="179"/>
        <v>-1.4479094107207313</v>
      </c>
      <c r="N295" s="6">
        <f t="shared" si="201"/>
        <v>3.1479808351300909</v>
      </c>
      <c r="O295" s="23">
        <f t="shared" si="188"/>
        <v>-1.9819841903774473</v>
      </c>
      <c r="P295" s="23" t="str">
        <f t="shared" si="198"/>
        <v/>
      </c>
      <c r="Q295" s="23"/>
      <c r="R295" s="6"/>
      <c r="S295" s="6"/>
      <c r="T295" s="6" t="str">
        <f t="shared" si="202"/>
        <v/>
      </c>
      <c r="U295" s="6" t="str">
        <f t="shared" si="203"/>
        <v/>
      </c>
      <c r="V295" s="6"/>
      <c r="W295" s="49"/>
      <c r="X295" s="8"/>
      <c r="Y295" s="53" t="str">
        <f t="shared" ref="Y295:Y320" si="204">IF(A295=1,"",B295)</f>
        <v>1.13</v>
      </c>
      <c r="Z295" s="6">
        <f t="shared" si="190"/>
        <v>4.0461000770479476</v>
      </c>
      <c r="AA295" s="54">
        <f t="shared" ca="1" si="176"/>
        <v>15.822062987859136</v>
      </c>
      <c r="AB295" s="55">
        <f t="shared" ref="AB295:AB320" si="205">IF(A295=1,"",M295)</f>
        <v>-1.4479094107207313</v>
      </c>
      <c r="AC295" s="6">
        <f t="shared" ca="1" si="192"/>
        <v>14.92394374594128</v>
      </c>
      <c r="AD295" s="6">
        <f t="shared" ca="1" si="193"/>
        <v>9.1917587258022166</v>
      </c>
      <c r="AE295" s="6" t="str">
        <f t="shared" ref="AE295:AE320" si="206">IF(Y295="",$D295*AD295,"")</f>
        <v/>
      </c>
      <c r="AF295" s="113"/>
      <c r="AG295" s="52"/>
      <c r="AH295" s="6" t="str">
        <f t="shared" ref="AH295:AH320" si="207">IF(A295=1,AG295/AF295,"")</f>
        <v/>
      </c>
      <c r="AI295" s="6" t="str">
        <f t="shared" ref="AI295:AI320" si="208">IF(A295=1,4*PI()*(AD295/(AG295^2)),"")</f>
        <v/>
      </c>
      <c r="AJ295" s="14" t="str">
        <f t="shared" ref="AJ295:AJ320" si="209">IF(A295=1,(O295/AD295)*100,"")</f>
        <v/>
      </c>
      <c r="AK295" s="56">
        <f t="shared" ca="1" si="177"/>
        <v>84.458551341473296</v>
      </c>
      <c r="AL295" s="49">
        <f t="shared" ca="1" si="178"/>
        <v>14.994016759817013</v>
      </c>
      <c r="AM295" s="65"/>
      <c r="AN295" s="61"/>
      <c r="AO295" s="61"/>
      <c r="AP295" s="61"/>
      <c r="AQ295" s="62"/>
    </row>
    <row r="296" spans="1:43" x14ac:dyDescent="0.3">
      <c r="A296" t="str">
        <f t="shared" si="175"/>
        <v/>
      </c>
      <c r="B296" s="1" t="s">
        <v>25</v>
      </c>
      <c r="C296" s="1"/>
      <c r="D296">
        <v>3.4369999999999998</v>
      </c>
      <c r="E296">
        <v>9.24</v>
      </c>
      <c r="F296">
        <v>74.88</v>
      </c>
      <c r="G296" s="47"/>
      <c r="H296" s="47"/>
      <c r="I296" s="47"/>
      <c r="J296" s="47"/>
      <c r="K296" s="47"/>
      <c r="L296" s="23">
        <f>IF(AND(B296&lt;&gt;"",C296&lt;&gt;""),"",IF(E296-$E$286&lt;0,(360-($E$286-E296)),E296-$E$286))</f>
        <v>266.60000000000002</v>
      </c>
      <c r="M296" s="6">
        <f t="shared" ref="M296:M318" si="210">IF(AND(B296&lt;&gt;"",C296&lt;&gt;""),"",IF(L296&gt;180,(COS(RADIANS(F296))*D296)*(-1),(COS(RADIANS(F296))*D296)))</f>
        <v>-0.8965122571183759</v>
      </c>
      <c r="N296" s="6">
        <f t="shared" si="201"/>
        <v>3.3180166926699624</v>
      </c>
      <c r="O296" s="23">
        <f t="shared" si="188"/>
        <v>-1.5802770322247768</v>
      </c>
      <c r="P296" s="23" t="str">
        <f t="shared" si="198"/>
        <v/>
      </c>
      <c r="Q296" s="23"/>
      <c r="R296" s="6"/>
      <c r="S296" s="6"/>
      <c r="T296" s="6" t="str">
        <f t="shared" si="202"/>
        <v/>
      </c>
      <c r="U296" s="6" t="str">
        <f t="shared" si="203"/>
        <v/>
      </c>
      <c r="V296" s="6"/>
      <c r="W296" s="49"/>
      <c r="X296" s="8"/>
      <c r="Y296" s="53" t="str">
        <f t="shared" si="204"/>
        <v>1.13</v>
      </c>
      <c r="Z296" s="6">
        <f t="shared" si="190"/>
        <v>4.2161359345878191</v>
      </c>
      <c r="AA296" s="54">
        <f t="shared" ca="1" si="176"/>
        <v>16.486979326298634</v>
      </c>
      <c r="AB296" s="55">
        <f t="shared" si="205"/>
        <v>-0.8965122571183759</v>
      </c>
      <c r="AC296" s="6">
        <f t="shared" ca="1" si="192"/>
        <v>15.588860084380778</v>
      </c>
      <c r="AD296" s="6">
        <f t="shared" ca="1" si="193"/>
        <v>6.9445272817845183</v>
      </c>
      <c r="AE296" s="6" t="str">
        <f t="shared" si="206"/>
        <v/>
      </c>
      <c r="AF296" s="113"/>
      <c r="AG296" s="52"/>
      <c r="AH296" s="6" t="str">
        <f t="shared" si="207"/>
        <v/>
      </c>
      <c r="AI296" s="6" t="str">
        <f t="shared" si="208"/>
        <v/>
      </c>
      <c r="AJ296" s="14" t="str">
        <f t="shared" si="209"/>
        <v/>
      </c>
      <c r="AK296" s="56">
        <f t="shared" ca="1" si="177"/>
        <v>86.708556550778979</v>
      </c>
      <c r="AL296" s="49">
        <f t="shared" ca="1" si="178"/>
        <v>15.614617925442934</v>
      </c>
      <c r="AM296" s="65"/>
      <c r="AN296" s="61"/>
      <c r="AO296" s="61"/>
      <c r="AP296" s="61"/>
      <c r="AQ296" s="62"/>
    </row>
    <row r="297" spans="1:43" x14ac:dyDescent="0.3">
      <c r="A297" t="str">
        <f t="shared" si="175"/>
        <v/>
      </c>
      <c r="B297" s="1" t="s">
        <v>25</v>
      </c>
      <c r="C297" s="1"/>
      <c r="D297">
        <v>4.0430000000000001</v>
      </c>
      <c r="E297">
        <v>6.75</v>
      </c>
      <c r="F297">
        <v>81.41</v>
      </c>
      <c r="G297" s="47"/>
      <c r="H297" s="47"/>
      <c r="I297" s="47"/>
      <c r="J297" s="47"/>
      <c r="K297" s="47"/>
      <c r="L297" s="23">
        <f t="shared" si="197"/>
        <v>264.11</v>
      </c>
      <c r="M297" s="6">
        <f t="shared" si="210"/>
        <v>-0.60387368163096611</v>
      </c>
      <c r="N297" s="6">
        <f t="shared" si="201"/>
        <v>3.9976475053002689</v>
      </c>
      <c r="O297" s="23">
        <f t="shared" si="188"/>
        <v>-1.2365262776426857</v>
      </c>
      <c r="P297" s="23" t="str">
        <f t="shared" si="198"/>
        <v/>
      </c>
      <c r="Q297" s="23"/>
      <c r="R297" s="6"/>
      <c r="S297" s="6"/>
      <c r="T297" s="6" t="str">
        <f t="shared" si="202"/>
        <v/>
      </c>
      <c r="U297" s="6" t="str">
        <f t="shared" si="203"/>
        <v/>
      </c>
      <c r="V297" s="6"/>
      <c r="W297" s="49"/>
      <c r="X297" s="8"/>
      <c r="Y297" s="53" t="str">
        <f t="shared" si="204"/>
        <v>1.13</v>
      </c>
      <c r="Z297" s="6">
        <f t="shared" si="190"/>
        <v>4.8957667472181257</v>
      </c>
      <c r="AA297" s="54">
        <f t="shared" ca="1" si="176"/>
        <v>19.144640115987293</v>
      </c>
      <c r="AB297" s="55">
        <f t="shared" si="205"/>
        <v>-0.60387368163096611</v>
      </c>
      <c r="AC297" s="6">
        <f t="shared" ca="1" si="192"/>
        <v>18.246520874069436</v>
      </c>
      <c r="AD297" s="6">
        <f t="shared" ca="1" si="193"/>
        <v>5.4299738184361983</v>
      </c>
      <c r="AE297" s="6" t="str">
        <f t="shared" si="206"/>
        <v/>
      </c>
      <c r="AF297" s="113"/>
      <c r="AG297" s="52"/>
      <c r="AH297" s="6" t="str">
        <f t="shared" si="207"/>
        <v/>
      </c>
      <c r="AI297" s="6" t="str">
        <f t="shared" si="208"/>
        <v/>
      </c>
      <c r="AJ297" s="14" t="str">
        <f t="shared" si="209"/>
        <v/>
      </c>
      <c r="AK297" s="56">
        <f t="shared" ca="1" si="177"/>
        <v>88.10447209995975</v>
      </c>
      <c r="AL297" s="49">
        <f t="shared" ca="1" si="178"/>
        <v>18.256510823024705</v>
      </c>
      <c r="AM297" s="65"/>
      <c r="AN297" s="61"/>
      <c r="AO297" s="61"/>
      <c r="AP297" s="61"/>
      <c r="AQ297" s="62"/>
    </row>
    <row r="298" spans="1:43" x14ac:dyDescent="0.3">
      <c r="A298" t="str">
        <f t="shared" si="175"/>
        <v/>
      </c>
      <c r="B298" s="1" t="s">
        <v>25</v>
      </c>
      <c r="C298" s="1"/>
      <c r="D298">
        <v>4.5549999999999997</v>
      </c>
      <c r="E298">
        <v>359.39</v>
      </c>
      <c r="F298">
        <v>85.26</v>
      </c>
      <c r="G298" s="47"/>
      <c r="H298" s="47"/>
      <c r="I298" s="47"/>
      <c r="J298" s="47"/>
      <c r="K298" s="47"/>
      <c r="L298" s="23">
        <f t="shared" si="197"/>
        <v>256.75</v>
      </c>
      <c r="M298" s="6">
        <f t="shared" si="210"/>
        <v>-0.37639911241971619</v>
      </c>
      <c r="N298" s="6">
        <f t="shared" si="201"/>
        <v>4.5394216270544474</v>
      </c>
      <c r="O298" s="23">
        <f t="shared" si="188"/>
        <v>-2.5417925736364166</v>
      </c>
      <c r="P298" s="23" t="str">
        <f t="shared" si="198"/>
        <v/>
      </c>
      <c r="Q298" s="23"/>
      <c r="R298" s="6"/>
      <c r="S298" s="6"/>
      <c r="T298" s="6" t="str">
        <f t="shared" si="202"/>
        <v/>
      </c>
      <c r="U298" s="6" t="str">
        <f t="shared" si="203"/>
        <v/>
      </c>
      <c r="V298" s="6"/>
      <c r="W298" s="49"/>
      <c r="X298" s="8"/>
      <c r="Y298" s="53" t="str">
        <f t="shared" si="204"/>
        <v>1.13</v>
      </c>
      <c r="Z298" s="6">
        <f t="shared" si="190"/>
        <v>5.4375408689723042</v>
      </c>
      <c r="AA298" s="54">
        <f t="shared" ca="1" si="176"/>
        <v>21.263219517473782</v>
      </c>
      <c r="AB298" s="55">
        <f t="shared" si="205"/>
        <v>-0.37639911241971619</v>
      </c>
      <c r="AC298" s="6">
        <f t="shared" ca="1" si="192"/>
        <v>20.365100275555925</v>
      </c>
      <c r="AD298" s="6">
        <f t="shared" ca="1" si="193"/>
        <v>11.349474633297378</v>
      </c>
      <c r="AE298" s="6" t="str">
        <f t="shared" si="206"/>
        <v/>
      </c>
      <c r="AF298" s="113"/>
      <c r="AG298" s="52"/>
      <c r="AH298" s="6" t="str">
        <f t="shared" si="207"/>
        <v/>
      </c>
      <c r="AI298" s="6" t="str">
        <f t="shared" si="208"/>
        <v/>
      </c>
      <c r="AJ298" s="14" t="str">
        <f t="shared" si="209"/>
        <v/>
      </c>
      <c r="AK298" s="56">
        <f t="shared" ca="1" si="177"/>
        <v>88.941148088017727</v>
      </c>
      <c r="AL298" s="49">
        <f t="shared" ca="1" si="178"/>
        <v>20.368578387439765</v>
      </c>
      <c r="AM298" s="65"/>
      <c r="AN298" s="61"/>
      <c r="AO298" s="61"/>
      <c r="AP298" s="61"/>
      <c r="AQ298" s="62"/>
    </row>
    <row r="299" spans="1:43" x14ac:dyDescent="0.3">
      <c r="A299" t="str">
        <f t="shared" si="175"/>
        <v/>
      </c>
      <c r="B299" s="1" t="s">
        <v>25</v>
      </c>
      <c r="C299" s="1"/>
      <c r="D299">
        <v>4.79</v>
      </c>
      <c r="E299">
        <v>264.70999999999998</v>
      </c>
      <c r="F299">
        <v>88.05</v>
      </c>
      <c r="G299" s="47"/>
      <c r="H299" s="47"/>
      <c r="I299" s="47"/>
      <c r="J299" s="47"/>
      <c r="K299" s="47"/>
      <c r="L299" s="23">
        <f t="shared" si="197"/>
        <v>162.07</v>
      </c>
      <c r="M299" s="6">
        <f t="shared" si="210"/>
        <v>0.16299100890538282</v>
      </c>
      <c r="N299" s="6">
        <f t="shared" si="201"/>
        <v>4.7872261207317131</v>
      </c>
      <c r="O299" s="23">
        <f t="shared" si="188"/>
        <v>-1.5026675692224929</v>
      </c>
      <c r="P299" s="23" t="str">
        <f t="shared" si="198"/>
        <v/>
      </c>
      <c r="Q299" s="23"/>
      <c r="R299" s="6"/>
      <c r="S299" s="6"/>
      <c r="T299" s="6" t="str">
        <f t="shared" si="202"/>
        <v/>
      </c>
      <c r="U299" s="6" t="str">
        <f t="shared" si="203"/>
        <v/>
      </c>
      <c r="V299" s="6"/>
      <c r="W299" s="49"/>
      <c r="X299" s="8"/>
      <c r="Y299" s="53" t="str">
        <f t="shared" si="204"/>
        <v>1.13</v>
      </c>
      <c r="Z299" s="6">
        <f t="shared" si="190"/>
        <v>5.6853453626495698</v>
      </c>
      <c r="AA299" s="54">
        <f t="shared" ca="1" si="176"/>
        <v>22.232246044987868</v>
      </c>
      <c r="AB299" s="55">
        <f t="shared" si="205"/>
        <v>0.16299100890538282</v>
      </c>
      <c r="AC299" s="6">
        <f t="shared" ca="1" si="192"/>
        <v>21.33412680307001</v>
      </c>
      <c r="AD299" s="6">
        <f t="shared" ca="1" si="193"/>
        <v>6.7155831956283567</v>
      </c>
      <c r="AE299" s="6" t="str">
        <f t="shared" si="206"/>
        <v/>
      </c>
      <c r="AF299" s="113"/>
      <c r="AG299" s="52"/>
      <c r="AH299" s="6" t="str">
        <f t="shared" si="207"/>
        <v/>
      </c>
      <c r="AI299" s="6" t="str">
        <f t="shared" si="208"/>
        <v/>
      </c>
      <c r="AJ299" s="14" t="str">
        <f t="shared" si="209"/>
        <v/>
      </c>
      <c r="AK299" s="56">
        <f t="shared" ca="1" si="177"/>
        <v>89.562273379801823</v>
      </c>
      <c r="AL299" s="49">
        <f t="shared" ca="1" si="178"/>
        <v>21.334749413069144</v>
      </c>
      <c r="AM299" s="65"/>
      <c r="AN299" s="61"/>
      <c r="AO299" s="61"/>
      <c r="AP299" s="61"/>
      <c r="AQ299" s="62"/>
    </row>
    <row r="300" spans="1:43" x14ac:dyDescent="0.3">
      <c r="A300" t="str">
        <f t="shared" si="175"/>
        <v/>
      </c>
      <c r="B300" s="1" t="s">
        <v>25</v>
      </c>
      <c r="C300" s="1"/>
      <c r="D300">
        <v>5.024</v>
      </c>
      <c r="E300">
        <v>214.9</v>
      </c>
      <c r="F300">
        <v>84.47</v>
      </c>
      <c r="G300" s="47"/>
      <c r="H300" s="47"/>
      <c r="I300" s="47"/>
      <c r="J300" s="47"/>
      <c r="K300" s="47"/>
      <c r="L300" s="23">
        <f t="shared" si="197"/>
        <v>112.26</v>
      </c>
      <c r="M300" s="6">
        <f t="shared" si="210"/>
        <v>0.48414744420603834</v>
      </c>
      <c r="N300" s="6">
        <f t="shared" si="201"/>
        <v>5.0006176870731442</v>
      </c>
      <c r="O300" s="23">
        <f t="shared" si="188"/>
        <v>-1.1035945749605749</v>
      </c>
      <c r="P300" s="23" t="str">
        <f t="shared" si="198"/>
        <v/>
      </c>
      <c r="Q300" s="23"/>
      <c r="R300" s="6"/>
      <c r="S300" s="6"/>
      <c r="T300" s="6" t="str">
        <f t="shared" si="202"/>
        <v/>
      </c>
      <c r="U300" s="6" t="str">
        <f t="shared" si="203"/>
        <v/>
      </c>
      <c r="V300" s="6"/>
      <c r="W300" s="49"/>
      <c r="X300" s="8"/>
      <c r="Y300" s="53" t="str">
        <f t="shared" si="204"/>
        <v>1.13</v>
      </c>
      <c r="Z300" s="6">
        <f t="shared" si="190"/>
        <v>5.898736928991001</v>
      </c>
      <c r="AA300" s="54">
        <f t="shared" ca="1" si="176"/>
        <v>23.066702617845404</v>
      </c>
      <c r="AB300" s="55">
        <f t="shared" si="205"/>
        <v>0.48414744420603834</v>
      </c>
      <c r="AC300" s="6">
        <f t="shared" ca="1" si="192"/>
        <v>22.168583375927547</v>
      </c>
      <c r="AD300" s="6">
        <f t="shared" ca="1" si="193"/>
        <v>4.9584656766547415</v>
      </c>
      <c r="AE300" s="6" t="str">
        <f t="shared" si="206"/>
        <v/>
      </c>
      <c r="AF300" s="113"/>
      <c r="AG300" s="52"/>
      <c r="AH300" s="6" t="str">
        <f t="shared" si="207"/>
        <v/>
      </c>
      <c r="AI300" s="6" t="str">
        <f t="shared" si="208"/>
        <v/>
      </c>
      <c r="AJ300" s="14" t="str">
        <f t="shared" si="209"/>
        <v/>
      </c>
      <c r="AK300" s="56">
        <f t="shared" ca="1" si="177"/>
        <v>88.748896318499092</v>
      </c>
      <c r="AL300" s="49">
        <f t="shared" ca="1" si="178"/>
        <v>22.17386947835633</v>
      </c>
      <c r="AM300" s="65"/>
      <c r="AN300" s="61"/>
      <c r="AO300" s="61"/>
      <c r="AP300" s="61"/>
      <c r="AQ300" s="62"/>
    </row>
    <row r="301" spans="1:43" x14ac:dyDescent="0.3">
      <c r="A301" t="str">
        <f t="shared" si="175"/>
        <v/>
      </c>
      <c r="B301" s="1" t="s">
        <v>25</v>
      </c>
      <c r="C301" s="1"/>
      <c r="D301">
        <v>5.3120000000000003</v>
      </c>
      <c r="E301">
        <v>200.1</v>
      </c>
      <c r="F301">
        <v>82.1</v>
      </c>
      <c r="G301" s="47"/>
      <c r="H301" s="47"/>
      <c r="I301" s="47"/>
      <c r="J301" s="47"/>
      <c r="K301" s="47"/>
      <c r="L301" s="23">
        <f t="shared" si="197"/>
        <v>97.46</v>
      </c>
      <c r="M301" s="6">
        <f t="shared" si="210"/>
        <v>0.73010542854932392</v>
      </c>
      <c r="N301" s="6">
        <f t="shared" si="201"/>
        <v>5.2615862687218966</v>
      </c>
      <c r="O301" s="23">
        <f t="shared" si="188"/>
        <v>-0.93385162663853905</v>
      </c>
      <c r="P301" s="23" t="str">
        <f t="shared" si="198"/>
        <v/>
      </c>
      <c r="Q301" s="23"/>
      <c r="R301" s="6"/>
      <c r="S301" s="6"/>
      <c r="T301" s="6" t="str">
        <f t="shared" si="202"/>
        <v/>
      </c>
      <c r="U301" s="6" t="str">
        <f t="shared" si="203"/>
        <v/>
      </c>
      <c r="V301" s="6"/>
      <c r="W301" s="49"/>
      <c r="X301" s="8"/>
      <c r="Y301" s="53" t="str">
        <f t="shared" si="204"/>
        <v>1.13</v>
      </c>
      <c r="Z301" s="6">
        <f t="shared" si="190"/>
        <v>6.1597055106397534</v>
      </c>
      <c r="AA301" s="54">
        <f t="shared" ca="1" si="176"/>
        <v>24.087206623695746</v>
      </c>
      <c r="AB301" s="55">
        <f t="shared" si="205"/>
        <v>0.73010542854932392</v>
      </c>
      <c r="AC301" s="6">
        <f t="shared" ca="1" si="192"/>
        <v>23.189087381777888</v>
      </c>
      <c r="AD301" s="6">
        <f t="shared" ca="1" si="193"/>
        <v>5.4582688887981519</v>
      </c>
      <c r="AE301" s="6" t="str">
        <f t="shared" si="206"/>
        <v/>
      </c>
      <c r="AF301" s="113"/>
      <c r="AG301" s="52"/>
      <c r="AH301" s="6" t="str">
        <f t="shared" si="207"/>
        <v/>
      </c>
      <c r="AI301" s="6" t="str">
        <f t="shared" si="208"/>
        <v/>
      </c>
      <c r="AJ301" s="14" t="str">
        <f t="shared" si="209"/>
        <v/>
      </c>
      <c r="AK301" s="56">
        <f t="shared" ca="1" si="177"/>
        <v>88.196645493245498</v>
      </c>
      <c r="AL301" s="49">
        <f t="shared" ca="1" si="178"/>
        <v>23.200578172462162</v>
      </c>
      <c r="AM301" s="65"/>
      <c r="AN301" s="61"/>
      <c r="AO301" s="61"/>
      <c r="AP301" s="61"/>
      <c r="AQ301" s="62"/>
    </row>
    <row r="302" spans="1:43" x14ac:dyDescent="0.3">
      <c r="A302" t="str">
        <f t="shared" si="175"/>
        <v/>
      </c>
      <c r="B302" s="1" t="s">
        <v>25</v>
      </c>
      <c r="C302" s="1"/>
      <c r="D302">
        <v>9.0749999999999993</v>
      </c>
      <c r="E302">
        <v>195.76</v>
      </c>
      <c r="F302">
        <v>80.989999999999995</v>
      </c>
      <c r="G302" s="47"/>
      <c r="H302" s="47"/>
      <c r="I302" s="47"/>
      <c r="J302" s="47"/>
      <c r="K302" s="47"/>
      <c r="L302" s="23">
        <f t="shared" si="197"/>
        <v>93.11999999999999</v>
      </c>
      <c r="M302" s="6">
        <f t="shared" si="210"/>
        <v>1.4212071346373274</v>
      </c>
      <c r="N302" s="6">
        <f t="shared" si="201"/>
        <v>8.9630237799782684</v>
      </c>
      <c r="O302" s="23">
        <f t="shared" si="188"/>
        <v>-3.0746716902166238</v>
      </c>
      <c r="P302" s="23" t="str">
        <f t="shared" si="198"/>
        <v/>
      </c>
      <c r="Q302" s="23"/>
      <c r="R302" s="6"/>
      <c r="S302" s="6"/>
      <c r="T302" s="6" t="str">
        <f t="shared" si="202"/>
        <v/>
      </c>
      <c r="U302" s="6" t="str">
        <f t="shared" si="203"/>
        <v/>
      </c>
      <c r="V302" s="6"/>
      <c r="W302" s="49"/>
      <c r="X302" s="8"/>
      <c r="Y302" s="53" t="str">
        <f t="shared" si="204"/>
        <v>1.13</v>
      </c>
      <c r="Z302" s="6">
        <f t="shared" si="190"/>
        <v>9.8611430218961242</v>
      </c>
      <c r="AA302" s="54">
        <f t="shared" ca="1" si="176"/>
        <v>38.561484652787826</v>
      </c>
      <c r="AB302" s="55">
        <f t="shared" si="205"/>
        <v>1.4212071346373274</v>
      </c>
      <c r="AC302" s="6">
        <f t="shared" ca="1" si="192"/>
        <v>37.663365410869972</v>
      </c>
      <c r="AD302" s="6">
        <f t="shared" ca="1" si="193"/>
        <v>12.146070126030644</v>
      </c>
      <c r="AE302" s="6" t="str">
        <f t="shared" si="206"/>
        <v/>
      </c>
      <c r="AF302" s="113"/>
      <c r="AG302" s="52"/>
      <c r="AH302" s="6" t="str">
        <f t="shared" si="207"/>
        <v/>
      </c>
      <c r="AI302" s="6" t="str">
        <f t="shared" si="208"/>
        <v/>
      </c>
      <c r="AJ302" s="14" t="str">
        <f t="shared" si="209"/>
        <v/>
      </c>
      <c r="AK302" s="56">
        <f t="shared" ca="1" si="177"/>
        <v>87.838999409835807</v>
      </c>
      <c r="AL302" s="49">
        <f t="shared" ca="1" si="178"/>
        <v>37.690170121561678</v>
      </c>
      <c r="AM302" s="65"/>
      <c r="AN302" s="61"/>
      <c r="AO302" s="61"/>
      <c r="AP302" s="61"/>
      <c r="AQ302" s="62"/>
    </row>
    <row r="303" spans="1:43" x14ac:dyDescent="0.3">
      <c r="A303" t="str">
        <f t="shared" si="175"/>
        <v/>
      </c>
      <c r="B303" s="1" t="s">
        <v>25</v>
      </c>
      <c r="C303" s="1"/>
      <c r="D303">
        <v>7.2460000000000004</v>
      </c>
      <c r="E303">
        <v>190.8</v>
      </c>
      <c r="F303">
        <v>78.31</v>
      </c>
      <c r="G303" s="47"/>
      <c r="H303" s="47"/>
      <c r="I303" s="47"/>
      <c r="J303" s="47"/>
      <c r="K303" s="47"/>
      <c r="L303" s="23">
        <f t="shared" si="197"/>
        <v>88.160000000000011</v>
      </c>
      <c r="M303" s="6">
        <f t="shared" si="210"/>
        <v>1.4681583303995622</v>
      </c>
      <c r="N303" s="6">
        <f t="shared" si="201"/>
        <v>7.0957048358058392</v>
      </c>
      <c r="O303" s="23">
        <f t="shared" si="188"/>
        <v>-2.2069466940678026</v>
      </c>
      <c r="P303" s="23" t="str">
        <f t="shared" si="198"/>
        <v/>
      </c>
      <c r="Q303" s="23"/>
      <c r="R303" s="6"/>
      <c r="S303" s="6"/>
      <c r="T303" s="6" t="str">
        <f t="shared" si="202"/>
        <v/>
      </c>
      <c r="U303" s="6" t="str">
        <f t="shared" si="203"/>
        <v/>
      </c>
      <c r="V303" s="6"/>
      <c r="W303" s="49"/>
      <c r="X303" s="8"/>
      <c r="Y303" s="53" t="str">
        <f t="shared" si="204"/>
        <v>1.13</v>
      </c>
      <c r="Z303" s="6">
        <f t="shared" si="190"/>
        <v>7.993824077723696</v>
      </c>
      <c r="AA303" s="54">
        <f t="shared" ca="1" si="176"/>
        <v>31.259431468113551</v>
      </c>
      <c r="AB303" s="55">
        <f t="shared" si="205"/>
        <v>1.4681583303995622</v>
      </c>
      <c r="AC303" s="6">
        <f t="shared" ca="1" si="192"/>
        <v>30.361312226195693</v>
      </c>
      <c r="AD303" s="6">
        <f t="shared" ca="1" si="193"/>
        <v>9.1800184401025788</v>
      </c>
      <c r="AE303" s="6" t="str">
        <f t="shared" si="206"/>
        <v/>
      </c>
      <c r="AF303" s="113"/>
      <c r="AG303" s="52"/>
      <c r="AH303" s="6" t="str">
        <f t="shared" si="207"/>
        <v/>
      </c>
      <c r="AI303" s="6" t="str">
        <f t="shared" si="208"/>
        <v/>
      </c>
      <c r="AJ303" s="14" t="str">
        <f t="shared" si="209"/>
        <v/>
      </c>
      <c r="AK303" s="56">
        <f t="shared" ca="1" si="177"/>
        <v>87.231549112442721</v>
      </c>
      <c r="AL303" s="49">
        <f t="shared" ca="1" si="178"/>
        <v>30.396788793878567</v>
      </c>
      <c r="AM303" s="65"/>
      <c r="AN303" s="61"/>
      <c r="AO303" s="61"/>
      <c r="AP303" s="61"/>
      <c r="AQ303" s="62"/>
    </row>
    <row r="304" spans="1:43" x14ac:dyDescent="0.3">
      <c r="A304" t="str">
        <f t="shared" si="175"/>
        <v/>
      </c>
      <c r="B304" s="1" t="s">
        <v>25</v>
      </c>
      <c r="C304" s="1"/>
      <c r="D304">
        <v>6.819</v>
      </c>
      <c r="E304">
        <v>184.68</v>
      </c>
      <c r="F304">
        <v>75.75</v>
      </c>
      <c r="G304" s="47"/>
      <c r="H304" s="47"/>
      <c r="I304" s="47"/>
      <c r="J304" s="47"/>
      <c r="K304" s="47"/>
      <c r="L304" s="23">
        <f t="shared" si="197"/>
        <v>82.04</v>
      </c>
      <c r="M304" s="6">
        <f t="shared" si="210"/>
        <v>1.6785193051647043</v>
      </c>
      <c r="N304" s="6">
        <f t="shared" si="201"/>
        <v>6.6091855732903584</v>
      </c>
      <c r="O304" s="23">
        <f t="shared" si="188"/>
        <v>-5.2267014619521444</v>
      </c>
      <c r="P304" s="23" t="str">
        <f t="shared" si="198"/>
        <v/>
      </c>
      <c r="Q304" s="23"/>
      <c r="R304" s="6"/>
      <c r="S304" s="6"/>
      <c r="T304" s="6" t="str">
        <f t="shared" si="202"/>
        <v/>
      </c>
      <c r="U304" s="6" t="str">
        <f t="shared" si="203"/>
        <v/>
      </c>
      <c r="V304" s="6"/>
      <c r="W304" s="49"/>
      <c r="X304" s="8"/>
      <c r="Y304" s="53" t="str">
        <f t="shared" si="204"/>
        <v>1.13</v>
      </c>
      <c r="Z304" s="6">
        <f t="shared" si="190"/>
        <v>7.5073048152082151</v>
      </c>
      <c r="AA304" s="54">
        <f t="shared" ca="1" si="176"/>
        <v>29.356923307232119</v>
      </c>
      <c r="AB304" s="55">
        <f t="shared" si="205"/>
        <v>1.6785193051647043</v>
      </c>
      <c r="AC304" s="6">
        <f t="shared" ca="1" si="192"/>
        <v>28.458804065314261</v>
      </c>
      <c r="AD304" s="6">
        <f t="shared" ca="1" si="193"/>
        <v>22.438953350692117</v>
      </c>
      <c r="AE304" s="6" t="str">
        <f t="shared" si="206"/>
        <v/>
      </c>
      <c r="AF304" s="113"/>
      <c r="AG304" s="52"/>
      <c r="AH304" s="6" t="str">
        <f t="shared" si="207"/>
        <v/>
      </c>
      <c r="AI304" s="6" t="str">
        <f t="shared" si="208"/>
        <v/>
      </c>
      <c r="AJ304" s="14" t="str">
        <f t="shared" si="209"/>
        <v/>
      </c>
      <c r="AK304" s="56">
        <f t="shared" ca="1" si="177"/>
        <v>86.624567025500511</v>
      </c>
      <c r="AL304" s="49">
        <f t="shared" ca="1" si="178"/>
        <v>28.508261186641288</v>
      </c>
      <c r="AM304" s="65"/>
      <c r="AN304" s="61"/>
      <c r="AO304" s="61"/>
      <c r="AP304" s="61"/>
      <c r="AQ304" s="62"/>
    </row>
    <row r="305" spans="1:43" x14ac:dyDescent="0.3">
      <c r="A305" t="str">
        <f t="shared" si="175"/>
        <v/>
      </c>
      <c r="B305" s="1" t="s">
        <v>25</v>
      </c>
      <c r="C305" s="1"/>
      <c r="D305">
        <v>6.952</v>
      </c>
      <c r="E305">
        <v>178.52</v>
      </c>
      <c r="F305">
        <v>69.42</v>
      </c>
      <c r="G305" s="47"/>
      <c r="H305" s="47"/>
      <c r="I305" s="47"/>
      <c r="J305" s="47"/>
      <c r="K305" s="47"/>
      <c r="L305" s="23">
        <f t="shared" si="197"/>
        <v>75.88000000000001</v>
      </c>
      <c r="M305" s="6">
        <f t="shared" si="210"/>
        <v>2.4437314496395759</v>
      </c>
      <c r="N305" s="6">
        <f t="shared" si="201"/>
        <v>6.5083393121473359</v>
      </c>
      <c r="O305" s="23">
        <f t="shared" si="188"/>
        <v>-0.52536228631953463</v>
      </c>
      <c r="P305" s="23" t="str">
        <f t="shared" si="198"/>
        <v/>
      </c>
      <c r="Q305" s="23"/>
      <c r="R305" s="6"/>
      <c r="S305" s="6"/>
      <c r="T305" s="6" t="str">
        <f t="shared" si="202"/>
        <v/>
      </c>
      <c r="U305" s="6" t="str">
        <f t="shared" si="203"/>
        <v/>
      </c>
      <c r="V305" s="6"/>
      <c r="W305" s="49"/>
      <c r="X305" s="8"/>
      <c r="Y305" s="53" t="str">
        <f t="shared" si="204"/>
        <v>1.13</v>
      </c>
      <c r="Z305" s="6">
        <f t="shared" si="190"/>
        <v>7.4064585540651926</v>
      </c>
      <c r="AA305" s="54">
        <f t="shared" ca="1" si="176"/>
        <v>28.9625692711206</v>
      </c>
      <c r="AB305" s="55">
        <f t="shared" si="205"/>
        <v>2.4437314496395759</v>
      </c>
      <c r="AC305" s="6">
        <f t="shared" ca="1" si="192"/>
        <v>28.064450029202742</v>
      </c>
      <c r="AD305" s="6">
        <f t="shared" ca="1" si="193"/>
        <v>0.56470810048242015</v>
      </c>
      <c r="AE305" s="6" t="str">
        <f t="shared" si="206"/>
        <v/>
      </c>
      <c r="AF305" s="113"/>
      <c r="AG305" s="52"/>
      <c r="AH305" s="6" t="str">
        <f t="shared" si="207"/>
        <v/>
      </c>
      <c r="AI305" s="6" t="str">
        <f t="shared" si="208"/>
        <v/>
      </c>
      <c r="AJ305" s="14" t="str">
        <f t="shared" si="209"/>
        <v/>
      </c>
      <c r="AK305" s="56">
        <f t="shared" ca="1" si="177"/>
        <v>85.02348254368502</v>
      </c>
      <c r="AL305" s="49">
        <f t="shared" ca="1" si="178"/>
        <v>28.170643919505558</v>
      </c>
      <c r="AM305" s="65"/>
      <c r="AN305" s="61"/>
      <c r="AO305" s="61"/>
      <c r="AP305" s="61"/>
      <c r="AQ305" s="62"/>
    </row>
    <row r="306" spans="1:43" x14ac:dyDescent="0.3">
      <c r="A306" t="str">
        <f t="shared" si="175"/>
        <v/>
      </c>
      <c r="B306" s="1" t="s">
        <v>25</v>
      </c>
      <c r="C306" s="1"/>
      <c r="D306">
        <v>3.9009999999999998</v>
      </c>
      <c r="E306">
        <v>178.33</v>
      </c>
      <c r="F306">
        <v>68.31</v>
      </c>
      <c r="G306" s="47"/>
      <c r="H306" s="47"/>
      <c r="I306" s="47"/>
      <c r="J306" s="47"/>
      <c r="K306" s="47"/>
      <c r="L306" s="23">
        <f t="shared" si="197"/>
        <v>75.690000000000012</v>
      </c>
      <c r="M306" s="6">
        <f t="shared" si="210"/>
        <v>1.4417494755155877</v>
      </c>
      <c r="N306" s="6">
        <f t="shared" si="201"/>
        <v>3.6247978495152702</v>
      </c>
      <c r="O306" s="23">
        <f t="shared" si="188"/>
        <v>-1.094160522089239</v>
      </c>
      <c r="P306" s="23" t="str">
        <f t="shared" si="198"/>
        <v/>
      </c>
      <c r="Q306" s="23"/>
      <c r="R306" s="6"/>
      <c r="S306" s="6"/>
      <c r="T306" s="6" t="str">
        <f t="shared" si="202"/>
        <v/>
      </c>
      <c r="U306" s="6" t="str">
        <f t="shared" si="203"/>
        <v/>
      </c>
      <c r="V306" s="6"/>
      <c r="W306" s="49"/>
      <c r="X306" s="8"/>
      <c r="Y306" s="53" t="str">
        <f t="shared" si="204"/>
        <v>1.13</v>
      </c>
      <c r="Z306" s="6">
        <f t="shared" si="190"/>
        <v>4.5229170914331265</v>
      </c>
      <c r="AA306" s="54">
        <f t="shared" ca="1" si="176"/>
        <v>17.686631014260879</v>
      </c>
      <c r="AB306" s="55">
        <f t="shared" si="205"/>
        <v>1.4417494755155877</v>
      </c>
      <c r="AC306" s="6">
        <f t="shared" ca="1" si="192"/>
        <v>16.788511772343021</v>
      </c>
      <c r="AD306" s="6">
        <f t="shared" ca="1" si="193"/>
        <v>4.0418528078083327</v>
      </c>
      <c r="AE306" s="6" t="str">
        <f t="shared" si="206"/>
        <v/>
      </c>
      <c r="AF306" s="113"/>
      <c r="AG306" s="52"/>
      <c r="AH306" s="6" t="str">
        <f t="shared" si="207"/>
        <v/>
      </c>
      <c r="AI306" s="6" t="str">
        <f t="shared" si="208"/>
        <v/>
      </c>
      <c r="AJ306" s="14" t="str">
        <f t="shared" si="209"/>
        <v/>
      </c>
      <c r="AK306" s="56">
        <f t="shared" ca="1" si="177"/>
        <v>85.091644527100712</v>
      </c>
      <c r="AL306" s="49">
        <f t="shared" ca="1" si="178"/>
        <v>16.850304717726907</v>
      </c>
      <c r="AM306" s="65"/>
      <c r="AN306" s="61"/>
      <c r="AO306" s="61"/>
      <c r="AP306" s="61"/>
      <c r="AQ306" s="62"/>
    </row>
    <row r="307" spans="1:43" x14ac:dyDescent="0.3">
      <c r="A307" t="str">
        <f t="shared" si="175"/>
        <v/>
      </c>
      <c r="B307" s="1" t="s">
        <v>25</v>
      </c>
      <c r="C307" s="1"/>
      <c r="D307">
        <v>2.964</v>
      </c>
      <c r="E307">
        <v>179.87</v>
      </c>
      <c r="F307">
        <v>62.88</v>
      </c>
      <c r="G307" s="47"/>
      <c r="H307" s="47"/>
      <c r="I307" s="47"/>
      <c r="J307" s="47"/>
      <c r="K307" s="47"/>
      <c r="L307" s="23">
        <f t="shared" si="197"/>
        <v>77.23</v>
      </c>
      <c r="M307" s="6">
        <f t="shared" si="210"/>
        <v>1.3511560646854137</v>
      </c>
      <c r="N307" s="6">
        <f t="shared" si="201"/>
        <v>2.6381192711596317</v>
      </c>
      <c r="O307" s="23">
        <f t="shared" si="188"/>
        <v>-0.8448754318811349</v>
      </c>
      <c r="P307" s="23" t="str">
        <f t="shared" si="198"/>
        <v/>
      </c>
      <c r="Q307" s="23"/>
      <c r="R307" s="6"/>
      <c r="S307" s="6"/>
      <c r="T307" s="6" t="str">
        <f t="shared" si="202"/>
        <v/>
      </c>
      <c r="U307" s="6" t="str">
        <f t="shared" si="203"/>
        <v/>
      </c>
      <c r="V307" s="6"/>
      <c r="W307" s="49"/>
      <c r="X307" s="8"/>
      <c r="Y307" s="53" t="str">
        <f t="shared" si="204"/>
        <v>1.13</v>
      </c>
      <c r="Z307" s="6">
        <f t="shared" si="190"/>
        <v>3.536238513077488</v>
      </c>
      <c r="AA307" s="54">
        <f t="shared" ca="1" si="176"/>
        <v>13.828275976511966</v>
      </c>
      <c r="AB307" s="55">
        <f t="shared" si="205"/>
        <v>1.3511560646854137</v>
      </c>
      <c r="AC307" s="6">
        <f t="shared" ca="1" si="192"/>
        <v>12.93015673459411</v>
      </c>
      <c r="AD307" s="6">
        <f t="shared" ca="1" si="193"/>
        <v>3.416281665797916</v>
      </c>
      <c r="AE307" s="6" t="str">
        <f t="shared" si="206"/>
        <v/>
      </c>
      <c r="AF307" s="113"/>
      <c r="AG307" s="52"/>
      <c r="AH307" s="6" t="str">
        <f t="shared" si="207"/>
        <v/>
      </c>
      <c r="AI307" s="6" t="str">
        <f t="shared" si="208"/>
        <v/>
      </c>
      <c r="AJ307" s="14" t="str">
        <f t="shared" si="209"/>
        <v/>
      </c>
      <c r="AK307" s="56">
        <f t="shared" ca="1" si="177"/>
        <v>84.034442636638417</v>
      </c>
      <c r="AL307" s="49">
        <f t="shared" ca="1" si="178"/>
        <v>13.000560599155159</v>
      </c>
      <c r="AM307" s="65"/>
      <c r="AN307" s="61"/>
      <c r="AO307" s="61"/>
      <c r="AP307" s="61"/>
      <c r="AQ307" s="62"/>
    </row>
    <row r="308" spans="1:43" x14ac:dyDescent="0.3">
      <c r="A308" t="str">
        <f t="shared" si="175"/>
        <v/>
      </c>
      <c r="B308" s="1" t="s">
        <v>25</v>
      </c>
      <c r="C308" s="1"/>
      <c r="D308">
        <v>2.5179999999999998</v>
      </c>
      <c r="E308">
        <v>175.56</v>
      </c>
      <c r="F308">
        <v>56.38</v>
      </c>
      <c r="G308" s="47"/>
      <c r="H308" s="47"/>
      <c r="I308" s="47"/>
      <c r="J308" s="47"/>
      <c r="K308" s="47"/>
      <c r="L308" s="23">
        <f>IF(AND(B308&lt;&gt;"",C308&lt;&gt;""),"",IF(E308-$E$286&lt;0,(360-($E$286-E308)),E308-$E$286))</f>
        <v>72.92</v>
      </c>
      <c r="M308" s="6">
        <f t="shared" si="210"/>
        <v>1.3941719303881701</v>
      </c>
      <c r="N308" s="6">
        <f t="shared" si="201"/>
        <v>2.0968091540523477</v>
      </c>
      <c r="O308" s="23">
        <f t="shared" si="188"/>
        <v>-0.7926445129520725</v>
      </c>
      <c r="P308" s="23" t="str">
        <f t="shared" si="198"/>
        <v/>
      </c>
      <c r="Q308" s="23"/>
      <c r="R308" s="6"/>
      <c r="S308" s="6"/>
      <c r="T308" s="6" t="str">
        <f t="shared" si="202"/>
        <v/>
      </c>
      <c r="U308" s="6" t="str">
        <f t="shared" si="203"/>
        <v/>
      </c>
      <c r="V308" s="6"/>
      <c r="W308" s="49"/>
      <c r="X308" s="8"/>
      <c r="Y308" s="53" t="str">
        <f t="shared" si="204"/>
        <v>1.13</v>
      </c>
      <c r="Z308" s="6">
        <f t="shared" si="190"/>
        <v>2.994928395970204</v>
      </c>
      <c r="AA308" s="54">
        <f t="shared" ca="1" si="176"/>
        <v>11.71151104095811</v>
      </c>
      <c r="AB308" s="55">
        <f t="shared" si="205"/>
        <v>1.3941719303881701</v>
      </c>
      <c r="AC308" s="6">
        <f t="shared" ca="1" si="192"/>
        <v>10.813391799040254</v>
      </c>
      <c r="AD308" s="6">
        <f t="shared" ca="1" si="193"/>
        <v>3.1601296732125626</v>
      </c>
      <c r="AE308" s="6" t="str">
        <f t="shared" si="206"/>
        <v/>
      </c>
      <c r="AF308" s="113"/>
      <c r="AG308" s="52"/>
      <c r="AH308" s="6" t="str">
        <f t="shared" si="207"/>
        <v/>
      </c>
      <c r="AI308" s="6" t="str">
        <f t="shared" si="208"/>
        <v/>
      </c>
      <c r="AJ308" s="14" t="str">
        <f t="shared" si="209"/>
        <v/>
      </c>
      <c r="AK308" s="56">
        <f t="shared" ca="1" si="177"/>
        <v>82.653376810572524</v>
      </c>
      <c r="AL308" s="49">
        <f t="shared" ca="1" si="178"/>
        <v>10.902896751369944</v>
      </c>
      <c r="AM308" s="65"/>
      <c r="AN308" s="61"/>
      <c r="AO308" s="61"/>
      <c r="AP308" s="61"/>
      <c r="AQ308" s="62"/>
    </row>
    <row r="309" spans="1:43" x14ac:dyDescent="0.3">
      <c r="A309" t="str">
        <f t="shared" si="175"/>
        <v/>
      </c>
      <c r="B309" s="1" t="s">
        <v>25</v>
      </c>
      <c r="C309" s="1"/>
      <c r="D309">
        <v>2.11</v>
      </c>
      <c r="E309">
        <v>172.74</v>
      </c>
      <c r="F309">
        <v>47.8</v>
      </c>
      <c r="G309" s="47"/>
      <c r="H309" s="47"/>
      <c r="I309" s="47"/>
      <c r="J309" s="47"/>
      <c r="K309" s="47"/>
      <c r="L309" s="23">
        <f t="shared" si="197"/>
        <v>70.100000000000009</v>
      </c>
      <c r="M309" s="6">
        <f t="shared" si="210"/>
        <v>1.4173304434715095</v>
      </c>
      <c r="N309" s="6">
        <f t="shared" si="201"/>
        <v>1.5630976981650424</v>
      </c>
      <c r="O309" s="23">
        <f t="shared" si="188"/>
        <v>-0.80696503418677157</v>
      </c>
      <c r="P309" s="23" t="str">
        <f t="shared" si="198"/>
        <v/>
      </c>
      <c r="Q309" s="23"/>
      <c r="R309" s="6"/>
      <c r="S309" s="6"/>
      <c r="T309" s="6" t="str">
        <f t="shared" si="202"/>
        <v/>
      </c>
      <c r="U309" s="6" t="str">
        <f t="shared" si="203"/>
        <v/>
      </c>
      <c r="V309" s="6"/>
      <c r="W309" s="49"/>
      <c r="X309" s="8"/>
      <c r="Y309" s="53" t="str">
        <f t="shared" si="204"/>
        <v>1.13</v>
      </c>
      <c r="Z309" s="6">
        <f t="shared" si="190"/>
        <v>2.4612169400828989</v>
      </c>
      <c r="AA309" s="54">
        <f t="shared" ca="1" si="176"/>
        <v>9.6244602731599915</v>
      </c>
      <c r="AB309" s="55">
        <f t="shared" si="205"/>
        <v>1.4173304434715095</v>
      </c>
      <c r="AC309" s="6">
        <f t="shared" ca="1" si="192"/>
        <v>8.7263410312421357</v>
      </c>
      <c r="AD309" s="6">
        <f t="shared" ca="1" si="193"/>
        <v>3.8901388982805969</v>
      </c>
      <c r="AE309" s="6" t="str">
        <f t="shared" si="206"/>
        <v/>
      </c>
      <c r="AF309" s="113"/>
      <c r="AG309" s="52"/>
      <c r="AH309" s="6" t="str">
        <f t="shared" si="207"/>
        <v/>
      </c>
      <c r="AI309" s="6" t="str">
        <f t="shared" si="208"/>
        <v/>
      </c>
      <c r="AJ309" s="14" t="str">
        <f t="shared" si="209"/>
        <v/>
      </c>
      <c r="AK309" s="56">
        <f t="shared" ca="1" si="177"/>
        <v>80.774591493992986</v>
      </c>
      <c r="AL309" s="49">
        <f t="shared" ca="1" si="178"/>
        <v>8.840693037286794</v>
      </c>
      <c r="AM309" s="65"/>
      <c r="AN309" s="61"/>
      <c r="AO309" s="61"/>
      <c r="AP309" s="61"/>
      <c r="AQ309" s="62"/>
    </row>
    <row r="310" spans="1:43" x14ac:dyDescent="0.3">
      <c r="A310" t="str">
        <f t="shared" si="175"/>
        <v/>
      </c>
      <c r="B310" s="1" t="s">
        <v>25</v>
      </c>
      <c r="C310" s="1"/>
      <c r="D310">
        <v>2.141</v>
      </c>
      <c r="E310">
        <v>169.48</v>
      </c>
      <c r="F310">
        <v>37.51</v>
      </c>
      <c r="G310" s="47"/>
      <c r="H310" s="47"/>
      <c r="I310" s="47"/>
      <c r="J310" s="47"/>
      <c r="K310" s="47"/>
      <c r="L310" s="23">
        <f t="shared" si="197"/>
        <v>66.839999999999989</v>
      </c>
      <c r="M310" s="6">
        <f t="shared" si="210"/>
        <v>1.6983419967713631</v>
      </c>
      <c r="N310" s="6">
        <f t="shared" si="201"/>
        <v>1.3036546559586475</v>
      </c>
      <c r="O310" s="23">
        <f t="shared" si="188"/>
        <v>-0.53157656898827033</v>
      </c>
      <c r="P310" s="23" t="str">
        <f t="shared" si="198"/>
        <v/>
      </c>
      <c r="Q310" s="23"/>
      <c r="R310" s="6"/>
      <c r="S310" s="6"/>
      <c r="T310" s="6" t="str">
        <f t="shared" si="202"/>
        <v/>
      </c>
      <c r="U310" s="6" t="str">
        <f t="shared" si="203"/>
        <v/>
      </c>
      <c r="V310" s="6"/>
      <c r="W310" s="49"/>
      <c r="X310" s="8"/>
      <c r="Y310" s="53" t="str">
        <f t="shared" si="204"/>
        <v>1.13</v>
      </c>
      <c r="Z310" s="6">
        <f t="shared" si="190"/>
        <v>2.201773897876504</v>
      </c>
      <c r="AA310" s="54">
        <f t="shared" ca="1" si="176"/>
        <v>8.6099218096066252</v>
      </c>
      <c r="AB310" s="55">
        <f t="shared" si="205"/>
        <v>1.6983419967713631</v>
      </c>
      <c r="AC310" s="6">
        <f t="shared" ca="1" si="192"/>
        <v>7.7118025676887685</v>
      </c>
      <c r="AD310" s="6">
        <f t="shared" ca="1" si="193"/>
        <v>2.0532934234740026</v>
      </c>
      <c r="AE310" s="6" t="str">
        <f t="shared" si="206"/>
        <v/>
      </c>
      <c r="AF310" s="113"/>
      <c r="AG310" s="52"/>
      <c r="AH310" s="6" t="str">
        <f t="shared" si="207"/>
        <v/>
      </c>
      <c r="AI310" s="6" t="str">
        <f t="shared" si="208"/>
        <v/>
      </c>
      <c r="AJ310" s="14" t="str">
        <f t="shared" si="209"/>
        <v/>
      </c>
      <c r="AK310" s="56">
        <f t="shared" ca="1" si="177"/>
        <v>77.580212831472323</v>
      </c>
      <c r="AL310" s="49">
        <f t="shared" ca="1" si="178"/>
        <v>7.8965982790698188</v>
      </c>
      <c r="AM310" s="65"/>
      <c r="AN310" s="61"/>
      <c r="AO310" s="61"/>
      <c r="AP310" s="61"/>
      <c r="AQ310" s="62"/>
    </row>
    <row r="311" spans="1:43" x14ac:dyDescent="0.3">
      <c r="A311" t="str">
        <f t="shared" si="175"/>
        <v/>
      </c>
      <c r="B311" s="1" t="s">
        <v>25</v>
      </c>
      <c r="C311" s="1"/>
      <c r="D311">
        <v>1.954</v>
      </c>
      <c r="E311">
        <v>168.94</v>
      </c>
      <c r="F311">
        <v>30.21</v>
      </c>
      <c r="G311" s="47"/>
      <c r="H311" s="47"/>
      <c r="I311" s="47"/>
      <c r="J311" s="47"/>
      <c r="K311" s="47"/>
      <c r="L311" s="23">
        <f t="shared" si="197"/>
        <v>66.3</v>
      </c>
      <c r="M311" s="6">
        <f t="shared" si="210"/>
        <v>1.6886213887141492</v>
      </c>
      <c r="N311" s="6">
        <f t="shared" si="201"/>
        <v>0.98319571071943668</v>
      </c>
      <c r="O311" s="23">
        <f t="shared" si="188"/>
        <v>-0.62869042638662731</v>
      </c>
      <c r="P311" s="23" t="str">
        <f t="shared" si="198"/>
        <v/>
      </c>
      <c r="Q311" s="23"/>
      <c r="R311" s="6"/>
      <c r="S311" s="6"/>
      <c r="T311" s="6" t="str">
        <f t="shared" si="202"/>
        <v/>
      </c>
      <c r="U311" s="6" t="str">
        <f t="shared" si="203"/>
        <v/>
      </c>
      <c r="V311" s="6"/>
      <c r="W311" s="49"/>
      <c r="X311" s="8"/>
      <c r="Y311" s="53" t="str">
        <f t="shared" si="204"/>
        <v>1.13</v>
      </c>
      <c r="Z311" s="6">
        <f t="shared" si="190"/>
        <v>1.8813149526372932</v>
      </c>
      <c r="AA311" s="54">
        <f t="shared" ca="1" si="176"/>
        <v>7.3567838446413543</v>
      </c>
      <c r="AB311" s="55">
        <f t="shared" si="205"/>
        <v>1.6886213887141492</v>
      </c>
      <c r="AC311" s="6">
        <f t="shared" ca="1" si="192"/>
        <v>6.4586646027234975</v>
      </c>
      <c r="AD311" s="6">
        <f t="shared" ca="1" si="193"/>
        <v>3.0205168887846803</v>
      </c>
      <c r="AE311" s="6" t="str">
        <f t="shared" si="206"/>
        <v/>
      </c>
      <c r="AF311" s="113"/>
      <c r="AG311" s="52"/>
      <c r="AH311" s="6" t="str">
        <f t="shared" si="207"/>
        <v/>
      </c>
      <c r="AI311" s="6" t="str">
        <f t="shared" si="208"/>
        <v/>
      </c>
      <c r="AJ311" s="14" t="str">
        <f t="shared" si="209"/>
        <v/>
      </c>
      <c r="AK311" s="56">
        <f t="shared" ca="1" si="177"/>
        <v>75.347963663047906</v>
      </c>
      <c r="AL311" s="49">
        <f t="shared" ca="1" si="178"/>
        <v>6.6757614280991477</v>
      </c>
      <c r="AM311" s="65"/>
      <c r="AN311" s="61"/>
      <c r="AO311" s="61"/>
      <c r="AP311" s="61"/>
      <c r="AQ311" s="62"/>
    </row>
    <row r="312" spans="1:43" x14ac:dyDescent="0.3">
      <c r="A312" t="str">
        <f t="shared" si="175"/>
        <v/>
      </c>
      <c r="B312" s="1" t="s">
        <v>25</v>
      </c>
      <c r="C312" s="1"/>
      <c r="D312">
        <v>2.0409999999999999</v>
      </c>
      <c r="E312">
        <v>169.5</v>
      </c>
      <c r="F312">
        <v>21.14</v>
      </c>
      <c r="G312" s="47"/>
      <c r="H312" s="47"/>
      <c r="I312" s="47"/>
      <c r="J312" s="47"/>
      <c r="K312" s="47"/>
      <c r="L312" s="23">
        <f t="shared" si="197"/>
        <v>66.86</v>
      </c>
      <c r="M312" s="6">
        <f t="shared" si="210"/>
        <v>1.9036447458883019</v>
      </c>
      <c r="N312" s="6">
        <f t="shared" si="201"/>
        <v>0.73608265938810324</v>
      </c>
      <c r="O312" s="23">
        <f t="shared" si="188"/>
        <v>-0.24694916681422563</v>
      </c>
      <c r="P312" s="23" t="str">
        <f t="shared" si="198"/>
        <v/>
      </c>
      <c r="Q312" s="23"/>
      <c r="R312" s="6"/>
      <c r="S312" s="6"/>
      <c r="T312" s="6" t="str">
        <f t="shared" si="202"/>
        <v/>
      </c>
      <c r="U312" s="6" t="str">
        <f t="shared" si="203"/>
        <v/>
      </c>
      <c r="V312" s="6"/>
      <c r="W312" s="49"/>
      <c r="X312" s="8"/>
      <c r="Y312" s="53" t="str">
        <f t="shared" si="204"/>
        <v>1.13</v>
      </c>
      <c r="Z312" s="6">
        <f t="shared" si="190"/>
        <v>1.6342019013059597</v>
      </c>
      <c r="AA312" s="54">
        <f t="shared" ca="1" si="176"/>
        <v>6.3904611663009154</v>
      </c>
      <c r="AB312" s="55">
        <f t="shared" si="205"/>
        <v>1.9036447458883019</v>
      </c>
      <c r="AC312" s="6">
        <f t="shared" ca="1" si="192"/>
        <v>5.4923419243830587</v>
      </c>
      <c r="AD312" s="6">
        <f t="shared" ca="1" si="193"/>
        <v>0.13031670419036345</v>
      </c>
      <c r="AE312" s="6" t="str">
        <f t="shared" si="206"/>
        <v/>
      </c>
      <c r="AF312" s="113"/>
      <c r="AG312" s="52"/>
      <c r="AH312" s="6" t="str">
        <f t="shared" si="207"/>
        <v/>
      </c>
      <c r="AI312" s="6" t="str">
        <f t="shared" si="208"/>
        <v/>
      </c>
      <c r="AJ312" s="14" t="str">
        <f t="shared" si="209"/>
        <v/>
      </c>
      <c r="AK312" s="56">
        <f t="shared" ca="1" si="177"/>
        <v>70.88369265036394</v>
      </c>
      <c r="AL312" s="49">
        <f t="shared" ca="1" si="178"/>
        <v>5.8128893962369466</v>
      </c>
      <c r="AM312" s="65"/>
      <c r="AN312" s="61"/>
      <c r="AO312" s="61"/>
      <c r="AP312" s="61"/>
      <c r="AQ312" s="62"/>
    </row>
    <row r="313" spans="1:43" x14ac:dyDescent="0.3">
      <c r="A313" t="str">
        <f t="shared" si="175"/>
        <v/>
      </c>
      <c r="B313" s="1" t="s">
        <v>25</v>
      </c>
      <c r="C313" s="1"/>
      <c r="D313">
        <v>1.6559999999999999</v>
      </c>
      <c r="E313">
        <v>169.75</v>
      </c>
      <c r="F313">
        <v>16.95</v>
      </c>
      <c r="G313" s="47"/>
      <c r="H313" s="47"/>
      <c r="I313" s="47"/>
      <c r="J313" s="47"/>
      <c r="K313" s="47"/>
      <c r="L313" s="23">
        <f t="shared" si="197"/>
        <v>67.11</v>
      </c>
      <c r="M313" s="6">
        <f t="shared" si="210"/>
        <v>1.584062588703377</v>
      </c>
      <c r="N313" s="6">
        <f t="shared" si="201"/>
        <v>0.48278537164081009</v>
      </c>
      <c r="O313" s="23">
        <f t="shared" si="188"/>
        <v>-0.22841509651603153</v>
      </c>
      <c r="P313" s="23" t="str">
        <f t="shared" si="198"/>
        <v/>
      </c>
      <c r="Q313" s="23"/>
      <c r="R313" s="6"/>
      <c r="S313" s="6"/>
      <c r="T313" s="6" t="str">
        <f t="shared" si="202"/>
        <v/>
      </c>
      <c r="U313" s="6" t="str">
        <f t="shared" si="203"/>
        <v/>
      </c>
      <c r="V313" s="6"/>
      <c r="W313" s="49"/>
      <c r="X313" s="8"/>
      <c r="Y313" s="53" t="str">
        <f t="shared" si="204"/>
        <v>1.13</v>
      </c>
      <c r="Z313" s="6">
        <f t="shared" si="190"/>
        <v>1.3809046135586667</v>
      </c>
      <c r="AA313" s="54">
        <f t="shared" ca="1" si="176"/>
        <v>5.3999553545129944</v>
      </c>
      <c r="AB313" s="55">
        <f t="shared" si="205"/>
        <v>1.584062588703377</v>
      </c>
      <c r="AC313" s="6">
        <f t="shared" ca="1" si="192"/>
        <v>4.5018361125951376</v>
      </c>
      <c r="AD313" s="6">
        <f t="shared" ca="1" si="193"/>
        <v>2.8375799290460968E-2</v>
      </c>
      <c r="AE313" s="6" t="str">
        <f t="shared" si="206"/>
        <v/>
      </c>
      <c r="AF313" s="113"/>
      <c r="AG313" s="52"/>
      <c r="AH313" s="6" t="str">
        <f t="shared" si="207"/>
        <v/>
      </c>
      <c r="AI313" s="6" t="str">
        <f t="shared" si="208"/>
        <v/>
      </c>
      <c r="AJ313" s="14" t="str">
        <f t="shared" si="209"/>
        <v/>
      </c>
      <c r="AK313" s="56">
        <f t="shared" ca="1" si="177"/>
        <v>70.614541895063041</v>
      </c>
      <c r="AL313" s="49">
        <f t="shared" ca="1" si="178"/>
        <v>4.7723979999152775</v>
      </c>
      <c r="AM313" s="65"/>
      <c r="AN313" s="61"/>
      <c r="AO313" s="61"/>
      <c r="AP313" s="61"/>
      <c r="AQ313" s="62"/>
    </row>
    <row r="314" spans="1:43" x14ac:dyDescent="0.3">
      <c r="A314" t="str">
        <f t="shared" si="175"/>
        <v/>
      </c>
      <c r="B314" s="1" t="s">
        <v>25</v>
      </c>
      <c r="C314" s="1"/>
      <c r="D314">
        <v>1.2529999999999999</v>
      </c>
      <c r="E314">
        <v>169.14</v>
      </c>
      <c r="F314">
        <v>10.63</v>
      </c>
      <c r="G314" s="47"/>
      <c r="H314" s="47"/>
      <c r="I314" s="47"/>
      <c r="J314" s="47"/>
      <c r="K314" s="47"/>
      <c r="L314" s="23">
        <f t="shared" si="197"/>
        <v>66.499999999999986</v>
      </c>
      <c r="M314" s="6">
        <f t="shared" si="210"/>
        <v>1.2314971388348328</v>
      </c>
      <c r="N314" s="6">
        <f t="shared" si="201"/>
        <v>0.23113588436592877</v>
      </c>
      <c r="O314" s="23">
        <f t="shared" si="188"/>
        <v>-0.34417161470352464</v>
      </c>
      <c r="P314" s="23" t="str">
        <f t="shared" si="198"/>
        <v/>
      </c>
      <c r="Q314" s="23"/>
      <c r="R314" s="6"/>
      <c r="S314" s="6"/>
      <c r="T314" s="6" t="str">
        <f t="shared" si="202"/>
        <v/>
      </c>
      <c r="U314" s="6" t="str">
        <f t="shared" si="203"/>
        <v/>
      </c>
      <c r="V314" s="6"/>
      <c r="W314" s="49"/>
      <c r="X314" s="8"/>
      <c r="Y314" s="53" t="str">
        <f t="shared" si="204"/>
        <v>1.13</v>
      </c>
      <c r="Z314" s="6">
        <f t="shared" si="190"/>
        <v>1.1292551262837853</v>
      </c>
      <c r="AA314" s="54">
        <f t="shared" ca="1" si="176"/>
        <v>4.4158931803933088</v>
      </c>
      <c r="AB314" s="55">
        <f t="shared" si="205"/>
        <v>1.2314971388348328</v>
      </c>
      <c r="AC314" s="6">
        <f t="shared" ca="1" si="192"/>
        <v>3.5177739384754521</v>
      </c>
      <c r="AD314" s="6">
        <f t="shared" ca="1" si="193"/>
        <v>3.871276975084907</v>
      </c>
      <c r="AE314" s="6" t="str">
        <f t="shared" si="206"/>
        <v/>
      </c>
      <c r="AF314" s="113"/>
      <c r="AG314" s="52"/>
      <c r="AH314" s="6" t="str">
        <f t="shared" si="207"/>
        <v/>
      </c>
      <c r="AI314" s="6" t="str">
        <f t="shared" si="208"/>
        <v/>
      </c>
      <c r="AJ314" s="14" t="str">
        <f t="shared" si="209"/>
        <v/>
      </c>
      <c r="AK314" s="56">
        <f t="shared" ca="1" si="177"/>
        <v>70.705945332320383</v>
      </c>
      <c r="AL314" s="49">
        <f t="shared" ca="1" si="178"/>
        <v>3.7271059396233257</v>
      </c>
      <c r="AM314" s="65"/>
      <c r="AN314" s="61"/>
      <c r="AO314" s="61"/>
      <c r="AP314" s="61"/>
      <c r="AQ314" s="62"/>
    </row>
    <row r="315" spans="1:43" x14ac:dyDescent="0.3">
      <c r="A315" t="str">
        <f t="shared" si="175"/>
        <v/>
      </c>
      <c r="B315" s="1" t="s">
        <v>25</v>
      </c>
      <c r="C315" s="1"/>
      <c r="D315">
        <v>1.0760000000000001</v>
      </c>
      <c r="E315">
        <v>169.85</v>
      </c>
      <c r="F315">
        <v>-4.16</v>
      </c>
      <c r="G315" s="47"/>
      <c r="H315" s="47"/>
      <c r="I315" s="47"/>
      <c r="J315" s="47"/>
      <c r="K315" s="47"/>
      <c r="L315" s="23">
        <f t="shared" si="197"/>
        <v>67.209999999999994</v>
      </c>
      <c r="M315" s="6">
        <f t="shared" si="210"/>
        <v>1.0731651317586326</v>
      </c>
      <c r="N315" s="6">
        <f t="shared" si="201"/>
        <v>-7.8055108593075448E-2</v>
      </c>
      <c r="O315" s="23">
        <f t="shared" si="188"/>
        <v>-0.2902761308008997</v>
      </c>
      <c r="P315" s="23" t="str">
        <f t="shared" si="198"/>
        <v/>
      </c>
      <c r="Q315" s="23"/>
      <c r="R315" s="6"/>
      <c r="S315" s="6"/>
      <c r="T315" s="6" t="str">
        <f t="shared" si="202"/>
        <v/>
      </c>
      <c r="U315" s="6" t="str">
        <f t="shared" si="203"/>
        <v/>
      </c>
      <c r="V315" s="6"/>
      <c r="W315" s="49"/>
      <c r="X315" s="8"/>
      <c r="Y315" s="53" t="str">
        <f t="shared" si="204"/>
        <v>1.13</v>
      </c>
      <c r="Z315" s="6" t="str">
        <f t="shared" si="190"/>
        <v/>
      </c>
      <c r="AA315" s="54" t="str">
        <f t="shared" ca="1" si="176"/>
        <v/>
      </c>
      <c r="AB315" s="55">
        <f t="shared" si="205"/>
        <v>1.0731651317586326</v>
      </c>
      <c r="AC315" s="6">
        <f t="shared" si="192"/>
        <v>-7.8055108593075448E-2</v>
      </c>
      <c r="AD315" s="6">
        <f t="shared" si="193"/>
        <v>0.2902761308008997</v>
      </c>
      <c r="AE315" s="6" t="str">
        <f t="shared" si="206"/>
        <v/>
      </c>
      <c r="AF315" s="113"/>
      <c r="AG315" s="52"/>
      <c r="AH315" s="6" t="str">
        <f t="shared" si="207"/>
        <v/>
      </c>
      <c r="AI315" s="6" t="str">
        <f t="shared" si="208"/>
        <v/>
      </c>
      <c r="AJ315" s="14" t="str">
        <f t="shared" si="209"/>
        <v/>
      </c>
      <c r="AK315" s="56">
        <f t="shared" si="177"/>
        <v>-4.16</v>
      </c>
      <c r="AL315" s="49">
        <f t="shared" si="178"/>
        <v>1.0760000000000001</v>
      </c>
      <c r="AM315" s="65"/>
      <c r="AN315" s="61"/>
      <c r="AO315" s="61"/>
      <c r="AP315" s="61"/>
      <c r="AQ315" s="62"/>
    </row>
    <row r="316" spans="1:43" x14ac:dyDescent="0.3">
      <c r="A316" t="str">
        <f t="shared" si="175"/>
        <v/>
      </c>
      <c r="B316" s="1" t="s">
        <v>25</v>
      </c>
      <c r="C316" s="1"/>
      <c r="D316">
        <v>1.054</v>
      </c>
      <c r="E316">
        <v>169.48</v>
      </c>
      <c r="F316">
        <v>-18.989999999999998</v>
      </c>
      <c r="G316" s="47"/>
      <c r="H316" s="47"/>
      <c r="I316" s="47"/>
      <c r="J316" s="47"/>
      <c r="K316" s="47"/>
      <c r="L316" s="23">
        <f t="shared" si="197"/>
        <v>66.839999999999989</v>
      </c>
      <c r="M316" s="6">
        <f t="shared" si="210"/>
        <v>0.99663645427256276</v>
      </c>
      <c r="N316" s="6">
        <f t="shared" si="201"/>
        <v>-0.34297489414680798</v>
      </c>
      <c r="O316" s="23">
        <f t="shared" si="188"/>
        <v>-0.38920204123900526</v>
      </c>
      <c r="P316" s="23" t="str">
        <f t="shared" si="198"/>
        <v/>
      </c>
      <c r="Q316" s="23"/>
      <c r="R316" s="6"/>
      <c r="S316" s="6"/>
      <c r="T316" s="6" t="str">
        <f t="shared" si="202"/>
        <v/>
      </c>
      <c r="U316" s="6" t="str">
        <f t="shared" si="203"/>
        <v/>
      </c>
      <c r="V316" s="6"/>
      <c r="W316" s="49"/>
      <c r="X316" s="8"/>
      <c r="Y316" s="53" t="str">
        <f t="shared" si="204"/>
        <v>1.13</v>
      </c>
      <c r="Z316" s="6" t="str">
        <f t="shared" si="190"/>
        <v/>
      </c>
      <c r="AA316" s="54" t="str">
        <f t="shared" ca="1" si="176"/>
        <v/>
      </c>
      <c r="AB316" s="55">
        <f t="shared" si="205"/>
        <v>0.99663645427256276</v>
      </c>
      <c r="AC316" s="6">
        <f t="shared" si="192"/>
        <v>-0.34297489414680798</v>
      </c>
      <c r="AD316" s="6">
        <f t="shared" si="193"/>
        <v>0.38920204123900526</v>
      </c>
      <c r="AE316" s="6" t="str">
        <f t="shared" si="206"/>
        <v/>
      </c>
      <c r="AF316" s="113"/>
      <c r="AG316" s="52"/>
      <c r="AH316" s="6" t="str">
        <f t="shared" si="207"/>
        <v/>
      </c>
      <c r="AI316" s="6" t="str">
        <f t="shared" si="208"/>
        <v/>
      </c>
      <c r="AJ316" s="14" t="str">
        <f t="shared" si="209"/>
        <v/>
      </c>
      <c r="AK316" s="56">
        <f t="shared" si="177"/>
        <v>-18.989999999999998</v>
      </c>
      <c r="AL316" s="49">
        <f t="shared" si="178"/>
        <v>1.054</v>
      </c>
      <c r="AM316" s="65"/>
      <c r="AN316" s="61"/>
      <c r="AO316" s="61"/>
      <c r="AP316" s="61"/>
      <c r="AQ316" s="62"/>
    </row>
    <row r="317" spans="1:43" x14ac:dyDescent="0.3">
      <c r="A317" t="str">
        <f t="shared" si="175"/>
        <v/>
      </c>
      <c r="B317" s="1" t="s">
        <v>25</v>
      </c>
      <c r="C317" s="1"/>
      <c r="D317">
        <v>0.72199999999999998</v>
      </c>
      <c r="E317">
        <v>167.24</v>
      </c>
      <c r="F317">
        <v>-49.75</v>
      </c>
      <c r="G317" s="47"/>
      <c r="H317" s="47"/>
      <c r="I317" s="47"/>
      <c r="J317" s="47"/>
      <c r="K317" s="47"/>
      <c r="L317" s="23">
        <f t="shared" si="197"/>
        <v>64.600000000000009</v>
      </c>
      <c r="M317" s="6">
        <f t="shared" si="210"/>
        <v>0.46650151330221989</v>
      </c>
      <c r="N317" s="6">
        <f t="shared" si="201"/>
        <v>-0.55105384318298589</v>
      </c>
      <c r="O317" s="23">
        <f t="shared" si="188"/>
        <v>-0.21318674476084729</v>
      </c>
      <c r="P317" s="23" t="str">
        <f t="shared" si="198"/>
        <v/>
      </c>
      <c r="Q317" s="23"/>
      <c r="R317" s="6"/>
      <c r="S317" s="6"/>
      <c r="T317" s="6" t="str">
        <f t="shared" si="202"/>
        <v/>
      </c>
      <c r="U317" s="6" t="str">
        <f t="shared" si="203"/>
        <v/>
      </c>
      <c r="V317" s="6"/>
      <c r="W317" s="49"/>
      <c r="X317" s="8"/>
      <c r="Y317" s="53" t="str">
        <f t="shared" si="204"/>
        <v>1.13</v>
      </c>
      <c r="Z317" s="6" t="str">
        <f t="shared" si="190"/>
        <v/>
      </c>
      <c r="AA317" s="54" t="str">
        <f t="shared" ca="1" si="176"/>
        <v/>
      </c>
      <c r="AB317" s="55">
        <f t="shared" si="205"/>
        <v>0.46650151330221989</v>
      </c>
      <c r="AC317" s="6">
        <f t="shared" si="192"/>
        <v>-0.55105384318298589</v>
      </c>
      <c r="AD317" s="6">
        <f t="shared" si="193"/>
        <v>0.21318674476084729</v>
      </c>
      <c r="AE317" s="6" t="str">
        <f t="shared" si="206"/>
        <v/>
      </c>
      <c r="AF317" s="113"/>
      <c r="AG317" s="52"/>
      <c r="AH317" s="6" t="str">
        <f t="shared" si="207"/>
        <v/>
      </c>
      <c r="AI317" s="6" t="str">
        <f t="shared" si="208"/>
        <v/>
      </c>
      <c r="AJ317" s="14" t="str">
        <f t="shared" si="209"/>
        <v/>
      </c>
      <c r="AK317" s="56">
        <f t="shared" si="177"/>
        <v>-49.75</v>
      </c>
      <c r="AL317" s="49">
        <f t="shared" si="178"/>
        <v>0.72200000000000009</v>
      </c>
      <c r="AM317" s="65"/>
      <c r="AN317" s="61"/>
      <c r="AO317" s="61"/>
      <c r="AP317" s="61"/>
      <c r="AQ317" s="62"/>
    </row>
    <row r="318" spans="1:43" x14ac:dyDescent="0.3">
      <c r="A318" t="str">
        <f t="shared" si="175"/>
        <v/>
      </c>
      <c r="B318" s="1" t="s">
        <v>25</v>
      </c>
      <c r="C318" s="1"/>
      <c r="D318">
        <v>0.84</v>
      </c>
      <c r="E318">
        <v>149.63</v>
      </c>
      <c r="F318">
        <v>-70.33</v>
      </c>
      <c r="G318" s="47"/>
      <c r="H318" s="47"/>
      <c r="I318" s="47"/>
      <c r="J318" s="47"/>
      <c r="K318" s="47"/>
      <c r="L318" s="23">
        <f t="shared" si="197"/>
        <v>46.989999999999995</v>
      </c>
      <c r="M318" s="6">
        <f t="shared" si="210"/>
        <v>0.28274589790674565</v>
      </c>
      <c r="N318" s="6">
        <f t="shared" si="201"/>
        <v>-0.79098341146759088</v>
      </c>
      <c r="O318" s="23">
        <f t="shared" si="188"/>
        <v>-0.58330815179329099</v>
      </c>
      <c r="P318" s="23" t="str">
        <f t="shared" si="198"/>
        <v/>
      </c>
      <c r="Q318" s="23"/>
      <c r="R318" s="6"/>
      <c r="S318" s="6"/>
      <c r="T318" s="6" t="str">
        <f t="shared" si="202"/>
        <v/>
      </c>
      <c r="U318" s="6" t="str">
        <f t="shared" si="203"/>
        <v/>
      </c>
      <c r="V318" s="6"/>
      <c r="W318" s="49"/>
      <c r="X318" s="8"/>
      <c r="Y318" s="53" t="str">
        <f t="shared" si="204"/>
        <v>1.13</v>
      </c>
      <c r="Z318" s="6" t="str">
        <f t="shared" si="190"/>
        <v/>
      </c>
      <c r="AA318" s="54" t="str">
        <f t="shared" ca="1" si="176"/>
        <v/>
      </c>
      <c r="AB318" s="55">
        <f t="shared" si="205"/>
        <v>0.28274589790674565</v>
      </c>
      <c r="AC318" s="6">
        <f t="shared" si="192"/>
        <v>-0.79098341146759088</v>
      </c>
      <c r="AD318" s="6">
        <f t="shared" si="193"/>
        <v>0.58330815179329099</v>
      </c>
      <c r="AE318" s="6" t="str">
        <f t="shared" si="206"/>
        <v/>
      </c>
      <c r="AF318" s="113"/>
      <c r="AG318" s="52"/>
      <c r="AH318" s="6" t="str">
        <f t="shared" si="207"/>
        <v/>
      </c>
      <c r="AI318" s="6" t="str">
        <f t="shared" si="208"/>
        <v/>
      </c>
      <c r="AJ318" s="14" t="str">
        <f t="shared" si="209"/>
        <v/>
      </c>
      <c r="AK318" s="56">
        <f t="shared" si="177"/>
        <v>-70.33</v>
      </c>
      <c r="AL318" s="49">
        <f t="shared" si="178"/>
        <v>0.84</v>
      </c>
      <c r="AM318" s="65"/>
      <c r="AN318" s="61"/>
      <c r="AO318" s="61"/>
      <c r="AP318" s="61"/>
      <c r="AQ318" s="62"/>
    </row>
    <row r="319" spans="1:43" ht="15" thickBot="1" x14ac:dyDescent="0.35">
      <c r="A319">
        <f t="shared" si="175"/>
        <v>1</v>
      </c>
      <c r="B319" s="1" t="s">
        <v>25</v>
      </c>
      <c r="C319" s="1" t="s">
        <v>26</v>
      </c>
      <c r="D319">
        <v>5.5250000000000004</v>
      </c>
      <c r="E319">
        <v>111.29</v>
      </c>
      <c r="F319">
        <v>23.81</v>
      </c>
      <c r="G319" s="34"/>
      <c r="H319" s="34"/>
      <c r="I319" s="34"/>
      <c r="J319" s="34"/>
      <c r="K319" s="34"/>
      <c r="L319" s="13"/>
      <c r="M319" s="4" t="str">
        <f>IF(AND(B319&lt;&gt;"",C319&lt;&gt;""),"",IF(L319&gt;180,(COS(RADIANS(F319))*D319)*(-1),(COS(RADIANS(F319))*D319)))</f>
        <v/>
      </c>
      <c r="N319" s="4" t="str">
        <f>IF(AND(B319&lt;&gt;"",C319&lt;&gt;""),"",SIN(RADIANS(F319))*D319)</f>
        <v/>
      </c>
      <c r="O319" s="13">
        <f>ABS(SUM(O287:O318))/2</f>
        <v>21.257859389430724</v>
      </c>
      <c r="P319" s="13">
        <f>IF(A319=1,D319*O319,"")</f>
        <v>117.44967312660475</v>
      </c>
      <c r="Q319" s="13">
        <f>SQRT(((MAX(M287:M318)-MIN(M287:M318))^2)+((VLOOKUP(MAX(M287:M318),M287:N318,2,FALSE)-VLOOKUP(MIN(M287:M318),M287:N318,2,FALSE))^2))</f>
        <v>6.7593148634164315</v>
      </c>
      <c r="R319" s="13">
        <f>ABS(MIN(N287:N318))+MAX(N287:N318)</f>
        <v>9.8611430218961242</v>
      </c>
      <c r="S319" s="12">
        <f>SQRT(ABS(((M288-M287)^2)-((N288-N287)^2))+ABS(((M289-M288)^2)-((N289-N288)^2))+ABS(((M290-M289)^2)-((N290-N289)^2))+ABS(((M291-M290)^2)-((N291-N290)^2))+ABS(((M292-M291)^2)-((N292-N291)^2))+ABS(((M293-M292)^2)-((N293-N292)^2))+ABS(((M294-M293)^2)-((N294-N293)^2))+ABS(((M295-M294)^2)-((N295-N294)^2))+ABS(((M296-M295)^2)-((N296-N295)^2))+ABS(((M297-M296)^2)-((N297-N296)^2))+ABS(((M298-M297)^2)-((N298-N297)^2))+ABS(((M299-M298)^2)-((N299-N298)^2))+ABS(((M300-M299)^2)-((N300-N299)^2))+ABS(((M301-M300)^2)-((N301-N300)^2))+ABS(((M302-M301)^2)-((N302-N301)^2))+ABS(((M303-M302)^2)-((N303-N302)^2))+ABS(((M304-M303)^2)-((N304-N303)^2))+ABS(((M305-M304)^2)-((N305-N304)^2))+ABS(((M306-M305)^2)-((N306-N305)^2))+ABS(((M307-M306)^2)-((N307-N306)^2))+ABS(((M308-M307)^2)-((N308-N307)^2))+ABS(((M309-M308)^2)-((N309-N308)^2))+ABS(((M310-M309)^2)-((N310-N309)^2))+ABS(((M311-M310)^2)-((N311-N310)^2))+ABS(((M312-M311)^2)-((N312-N311)^2))+ABS(((M313-M312)^2)-((N313-N312)^2))+ABS(((M314-M313)^2)-((N314-N313)^2))+ABS(((M315-M314)^2)-((N315-N314)^2))+ABS(((M316-M315)^2)-((N316-N315)^2))+ABS(((M317-M316)^2)-((N317-N316)^2))+ABS(((M318-M317)^2)-((N318-N317)^2)))</f>
        <v>5.550283101134819</v>
      </c>
      <c r="T319" s="4">
        <f>IF(A319=1,S319/Q319,"")</f>
        <v>0.82113101894020679</v>
      </c>
      <c r="U319" s="4">
        <f>IF(A319=1,4*PI()*(O319/(S319^2)),"")</f>
        <v>8.6715977286218742</v>
      </c>
      <c r="V319" s="21">
        <f>IF($H$9=FALSE,(($F$3)*($Q319^2))/(2*$F$7*COS(RADIANS($F$8))),IF(G319&lt;&gt;"",(3*($F$3)*(I319^2))/(2*J319*(COS(RADIANS(K319)))),(($F$3)*($Q319^2))/(2*$J319*COS(RADIANS($K319)))))</f>
        <v>285.78543136229865</v>
      </c>
      <c r="W319" s="51" t="str">
        <f>IF(G319&lt;&gt;"",IF(V319&lt;H319,"STABLE","UNSTABLE"),IF(V319&lt;$F$6,"STABLE","UNSTABLE"))</f>
        <v>UNSTABLE</v>
      </c>
      <c r="X319" s="8"/>
      <c r="Y319" s="57"/>
      <c r="Z319" s="4"/>
      <c r="AA319" s="16" t="str">
        <f t="shared" ref="AA319" ca="1" si="211">IF(Z319="","",IF($K$9=TRUE,(Z319*($F$3/($F$3-(RANDBETWEEN($N$8,$M$8)/100)))),Z319*($F$3/($F$3-$F$4))))</f>
        <v/>
      </c>
      <c r="AB319" s="15"/>
      <c r="AC319" s="17"/>
      <c r="AD319" s="4">
        <f ca="1">IF(W319="Stable",O319,ABS(SUM(AD287:AD318)/2))</f>
        <v>85.53237012116837</v>
      </c>
      <c r="AE319" s="4">
        <f t="shared" ref="AE319" ca="1" si="212">IF(Y319="",$D319*AD319,"")</f>
        <v>472.56634491945528</v>
      </c>
      <c r="AF319" s="13">
        <f ca="1">IF(W319="Stable",Q319,SQRT(((MAX(AB287:AB318)-MIN(AB287:AB318))^2)+((VLOOKUP(MAX(AB287:AB318),AB287:AC318,2,FALSE)-VLOOKUP(MIN(AB287:AB318),AB287:AC318,2,FALSE))^2)))</f>
        <v>16.843878746001785</v>
      </c>
      <c r="AG319" s="12">
        <f ca="1">IF(W319="Stable",S319,SQRT(ABS(((AB288-AB287)^2)-((AC288-AC287)^2))+ABS(((AB289-AB288)^2)-((AC289-AC288)^2))+ABS(((AB290-AB289)^2)-((AC290-AC289)^2))+ABS(((AB291-AB290)^2)-((AC291-AC290)^2))+ABS(((AB292-AB291)^2)-((AC292-AC291)^2))+ABS(((AB293-AB292)^2)-((AC293-AC292)^2))+ABS(((AB294-AB293)^2)-((AC294-AC293)^2))+ABS(((AB295-AB294)^2)-((AC295-AC294)^2))+ABS(((AB296-AB295)^2)-((AC296-AC295)^2))+ABS(((AB297-AB296)^2)-((AC297-AC296)^2))+ABS(((AB298-AB297)^2)-((AC298-AC297)^2))+ABS(((AB299-AB298)^2)-((AC299-AC298)^2))+ABS(((AB300-AB299)^2)-((AC300-AC299)^2))+ABS(((AB301-AB300)^2)-((AC301-AC300)^2))+ABS(((AB302-AB301)^2)-((AC302-AC301)^2))+ABS(((AB303-AB302)^2)-((AC303-AC302)^2))+ABS(((AB304-AB303)^2)-((AC304-AC303)^2))+ABS(((AB305-AB304)^2)-((AC305-AC304)^2))+ABS(((AB306-AB305)^2)-((AC306-AC305)^2))+ABS(((AB307-AB306)^2)-((AC307-AC306)^2))+ABS(((AB308-AB307)^2)-((AC308-AC307)^2))+ABS(((AB309-AB308)^2)-((AC309-AC308)^2))+ABS(((AB310-AB309)^2)-((AC310-AC309)^2))+ABS(((AB311-AB310)^2)-((AC311-AC310)^2))+ABS(((AB312-AB311)^2)-((AC312-AC311)^2))+ABS(((AB313-AB312)^2)-((AC313-AC312)^2))+ABS(((AB314-AB313)^2)-((AC314-AC313)^2))+ABS(((AB315-AB314)^2)-((AC315-AC314)^2))+ABS(((AB316-AB315)^2)-((AC316-AC315)^2))+ABS(((AB317-AB316)^2)-((AC317-AC316)^2))+ABS(((AB318-AB317)^2)-((AC318-AC317)^2))))</f>
        <v>22.248863681428222</v>
      </c>
      <c r="AH319" s="4">
        <f ca="1">IF(W319="Stable",T319,IF(A319=1,AG319/AF319,""))</f>
        <v>1.3208871909452218</v>
      </c>
      <c r="AI319" s="4">
        <f ca="1">IF(W319="Stable",U319,IF(A319=1,4*PI()*(AD319/(AG319^2)),""))</f>
        <v>2.1713243383069689</v>
      </c>
      <c r="AJ319" s="5">
        <f ca="1">IF(A319=1,(O319/AD319)*100,"")</f>
        <v>24.853583923041114</v>
      </c>
      <c r="AK319" s="56">
        <f t="shared" si="177"/>
        <v>23.81</v>
      </c>
      <c r="AL319" s="49">
        <f t="shared" si="178"/>
        <v>5.5250000000000004</v>
      </c>
      <c r="AM319" s="65"/>
      <c r="AN319" s="61"/>
      <c r="AO319" s="61"/>
      <c r="AP319" s="61"/>
      <c r="AQ319" s="62"/>
    </row>
    <row r="320" spans="1:43" ht="15" thickTop="1" x14ac:dyDescent="0.3">
      <c r="A320" t="str">
        <f t="shared" si="175"/>
        <v/>
      </c>
      <c r="B320" s="1" t="s">
        <v>26</v>
      </c>
      <c r="C320" s="1"/>
      <c r="D320">
        <v>1.014</v>
      </c>
      <c r="E320">
        <v>15.95</v>
      </c>
      <c r="F320">
        <v>-69.400000000000006</v>
      </c>
      <c r="G320" s="47"/>
      <c r="H320" s="47"/>
      <c r="I320" s="47"/>
      <c r="J320" s="47"/>
      <c r="K320" s="47"/>
      <c r="L320" s="23">
        <f>IF(AND(B320&lt;&gt;"",C320&lt;&gt;""),"",IF(E320-$E$319&lt;0,(360-($E$319-E320)),E320-$E$319))</f>
        <v>264.65999999999997</v>
      </c>
      <c r="M320" s="6">
        <f t="shared" ref="M320" si="213">IF(AND(B320&lt;&gt;"",C320&lt;&gt;""),"",IF(L320&gt;180,(COS(RADIANS(F320))*D320)*(-1),(COS(RADIANS(F320))*D320)))</f>
        <v>-0.35676743148236756</v>
      </c>
      <c r="N320" s="6">
        <f t="shared" ref="N320" si="214">IF(AND(B320&lt;&gt;"",C320&lt;&gt;""),"",SIN(RADIANS(F320))*D320)</f>
        <v>-0.94916436923931891</v>
      </c>
      <c r="O320" s="23">
        <f t="shared" ref="O320:O349" si="215">IF(A321=1,M320*VLOOKUP(B321,$B$13:$N$1389,13,FALSE)-N320*VLOOKUP(B321,$B$13:$N$1389,12,FALSE),M320*N321-N320*M321)</f>
        <v>-0.25914557657146692</v>
      </c>
      <c r="P320" s="23" t="str">
        <f t="shared" si="198"/>
        <v/>
      </c>
      <c r="Q320" s="23"/>
      <c r="R320" s="6"/>
      <c r="S320" s="6"/>
      <c r="T320" s="6" t="str">
        <f t="shared" si="202"/>
        <v/>
      </c>
      <c r="U320" s="6" t="str">
        <f t="shared" si="203"/>
        <v/>
      </c>
      <c r="V320" s="6"/>
      <c r="W320" s="49"/>
      <c r="X320" s="8"/>
      <c r="Y320" s="53" t="str">
        <f t="shared" si="204"/>
        <v>1.14</v>
      </c>
      <c r="Z320" s="6" t="str">
        <f t="shared" ref="Z320:Z349" si="216">IF(F320&lt;$R$8,"",(SQRT(((N320-MIN($N$320:$N$349))^2))))</f>
        <v/>
      </c>
      <c r="AA320" s="54" t="str">
        <f t="shared" ca="1" si="176"/>
        <v/>
      </c>
      <c r="AB320" s="55">
        <f t="shared" si="205"/>
        <v>-0.35676743148236756</v>
      </c>
      <c r="AC320" s="6">
        <f t="shared" ref="AC320:AC349" si="217">IF($W$350="STABLE",N320,IF(F320&lt;$R$8,N320,(AA320+MIN($N$320:$N$349))))</f>
        <v>-0.94916436923931891</v>
      </c>
      <c r="AD320" s="6">
        <f t="shared" ref="AD320:AD349" si="218">IF(A321=1,ABS(AB320*VLOOKUP(B321,$B$13:$AD$1389,28,FALSE)-AC320*VLOOKUP(B321,$B$13:$AD$1389,27,FALSE)),ABS(AB320*AC321-AC320*AB321))</f>
        <v>0.25914557657146692</v>
      </c>
      <c r="AE320" s="6" t="str">
        <f t="shared" si="206"/>
        <v/>
      </c>
      <c r="AF320" s="113"/>
      <c r="AG320" s="52"/>
      <c r="AH320" s="6" t="str">
        <f t="shared" si="207"/>
        <v/>
      </c>
      <c r="AI320" s="6" t="str">
        <f t="shared" si="208"/>
        <v/>
      </c>
      <c r="AJ320" s="14" t="str">
        <f t="shared" si="209"/>
        <v/>
      </c>
      <c r="AK320" s="56">
        <f t="shared" si="177"/>
        <v>-69.400000000000006</v>
      </c>
      <c r="AL320" s="49">
        <f t="shared" si="178"/>
        <v>1.014</v>
      </c>
      <c r="AM320" s="65"/>
      <c r="AN320" s="61"/>
      <c r="AO320" s="61"/>
      <c r="AP320" s="61"/>
      <c r="AQ320" s="62"/>
    </row>
    <row r="321" spans="1:43" x14ac:dyDescent="0.3">
      <c r="A321" t="str">
        <f t="shared" si="175"/>
        <v/>
      </c>
      <c r="B321" s="1" t="s">
        <v>26</v>
      </c>
      <c r="C321" s="1"/>
      <c r="D321">
        <v>1.1579999999999999</v>
      </c>
      <c r="E321">
        <v>8.1300000000000008</v>
      </c>
      <c r="F321">
        <v>-56.65</v>
      </c>
      <c r="G321" s="47"/>
      <c r="H321" s="47"/>
      <c r="I321" s="47"/>
      <c r="J321" s="47"/>
      <c r="K321" s="47"/>
      <c r="L321" s="23">
        <f t="shared" ref="L321:L348" si="219">IF(AND(B321&lt;&gt;"",C321&lt;&gt;""),"",IF(E321-$E$319&lt;0,(360-($E$319-E321)),E321-$E$319))</f>
        <v>256.83999999999997</v>
      </c>
      <c r="M321" s="6">
        <f t="shared" ref="M321:M349" si="220">IF(AND(B321&lt;&gt;"",C321&lt;&gt;""),"",IF(L321&gt;180,(COS(RADIANS(F321))*D321)*(-1),(COS(RADIANS(F321))*D321)))</f>
        <v>-0.63661280253430197</v>
      </c>
      <c r="N321" s="6">
        <f t="shared" ref="N321:N349" si="221">IF(AND(B321&lt;&gt;"",C321&lt;&gt;""),"",SIN(RADIANS(F321))*D321)</f>
        <v>-0.9673097433859652</v>
      </c>
      <c r="O321" s="23">
        <f t="shared" si="215"/>
        <v>-0.6030479320894826</v>
      </c>
      <c r="P321" s="23" t="str">
        <f t="shared" ref="P321:P349" si="222">IF(A321=1,D321*O321,"")</f>
        <v/>
      </c>
      <c r="Q321" s="23"/>
      <c r="R321" s="6"/>
      <c r="S321" s="6"/>
      <c r="T321" s="6" t="str">
        <f t="shared" ref="T321:T349" si="223">IF(A321=1,S321/Q321,"")</f>
        <v/>
      </c>
      <c r="U321" s="6" t="str">
        <f t="shared" ref="U321:U349" si="224">IF(A321=1,4*PI()*(O321/(S321^2)),"")</f>
        <v/>
      </c>
      <c r="V321" s="6"/>
      <c r="W321" s="49"/>
      <c r="X321" s="8"/>
      <c r="Y321" s="53" t="str">
        <f t="shared" ref="Y321:Y349" si="225">IF(A321=1,"",B321)</f>
        <v>1.14</v>
      </c>
      <c r="Z321" s="6" t="str">
        <f t="shared" si="216"/>
        <v/>
      </c>
      <c r="AA321" s="54" t="str">
        <f t="shared" ref="AA321:AA349" ca="1" si="226">IF(Z321="","",IF($K$9=TRUE,(Z321*($F$3/($F$3-(RANDBETWEEN($N$8,$M$8)/100)))),Z321*($F$3/($F$3-$F$4))))</f>
        <v/>
      </c>
      <c r="AB321" s="55">
        <f t="shared" ref="AB321:AB349" si="227">IF(A321=1,"",M321)</f>
        <v>-0.63661280253430197</v>
      </c>
      <c r="AC321" s="6">
        <f t="shared" si="217"/>
        <v>-0.9673097433859652</v>
      </c>
      <c r="AD321" s="6">
        <f t="shared" si="218"/>
        <v>0.6030479320894826</v>
      </c>
      <c r="AE321" s="6" t="str">
        <f t="shared" ref="AE321:AE349" si="228">IF(Y321="",$D321*AD321,"")</f>
        <v/>
      </c>
      <c r="AF321" s="113"/>
      <c r="AG321" s="52"/>
      <c r="AH321" s="6" t="str">
        <f t="shared" ref="AH321:AH349" si="229">IF(A321=1,AG321/AF321,"")</f>
        <v/>
      </c>
      <c r="AI321" s="6" t="str">
        <f t="shared" ref="AI321:AI349" si="230">IF(A321=1,4*PI()*(AD321/(AG321^2)),"")</f>
        <v/>
      </c>
      <c r="AJ321" s="14" t="str">
        <f t="shared" ref="AJ321:AJ349" si="231">IF(A321=1,(O321/AD321)*100,"")</f>
        <v/>
      </c>
      <c r="AK321" s="56">
        <f t="shared" si="177"/>
        <v>-56.65</v>
      </c>
      <c r="AL321" s="49">
        <f t="shared" si="178"/>
        <v>1.1579999999999999</v>
      </c>
      <c r="AM321" s="65"/>
      <c r="AN321" s="61"/>
      <c r="AO321" s="61"/>
      <c r="AP321" s="61"/>
      <c r="AQ321" s="62"/>
    </row>
    <row r="322" spans="1:43" x14ac:dyDescent="0.3">
      <c r="A322" t="str">
        <f t="shared" si="175"/>
        <v/>
      </c>
      <c r="B322" s="1" t="s">
        <v>26</v>
      </c>
      <c r="C322" s="1"/>
      <c r="D322">
        <v>1.611</v>
      </c>
      <c r="E322">
        <v>5.46</v>
      </c>
      <c r="F322">
        <v>-37.79</v>
      </c>
      <c r="G322" s="47"/>
      <c r="H322" s="47"/>
      <c r="I322" s="47"/>
      <c r="J322" s="47"/>
      <c r="K322" s="47"/>
      <c r="L322" s="23">
        <f t="shared" si="219"/>
        <v>254.17</v>
      </c>
      <c r="M322" s="6">
        <f t="shared" si="220"/>
        <v>-1.273112038182971</v>
      </c>
      <c r="N322" s="6">
        <f t="shared" si="221"/>
        <v>-0.98717107850341779</v>
      </c>
      <c r="O322" s="23">
        <f t="shared" si="215"/>
        <v>-0.55788440480363111</v>
      </c>
      <c r="P322" s="23" t="str">
        <f t="shared" si="222"/>
        <v/>
      </c>
      <c r="Q322" s="23"/>
      <c r="R322" s="6"/>
      <c r="S322" s="6"/>
      <c r="T322" s="6" t="str">
        <f t="shared" si="223"/>
        <v/>
      </c>
      <c r="U322" s="6" t="str">
        <f t="shared" si="224"/>
        <v/>
      </c>
      <c r="V322" s="6"/>
      <c r="W322" s="49"/>
      <c r="X322" s="8"/>
      <c r="Y322" s="53" t="str">
        <f t="shared" si="225"/>
        <v>1.14</v>
      </c>
      <c r="Z322" s="6" t="str">
        <f t="shared" si="216"/>
        <v/>
      </c>
      <c r="AA322" s="54" t="str">
        <f t="shared" ca="1" si="226"/>
        <v/>
      </c>
      <c r="AB322" s="55">
        <f t="shared" si="227"/>
        <v>-1.273112038182971</v>
      </c>
      <c r="AC322" s="6">
        <f t="shared" si="217"/>
        <v>-0.98717107850341779</v>
      </c>
      <c r="AD322" s="6">
        <f t="shared" si="218"/>
        <v>0.55788440480363111</v>
      </c>
      <c r="AE322" s="6" t="str">
        <f t="shared" si="228"/>
        <v/>
      </c>
      <c r="AF322" s="113"/>
      <c r="AG322" s="52"/>
      <c r="AH322" s="6" t="str">
        <f t="shared" si="229"/>
        <v/>
      </c>
      <c r="AI322" s="6" t="str">
        <f t="shared" si="230"/>
        <v/>
      </c>
      <c r="AJ322" s="14" t="str">
        <f t="shared" si="231"/>
        <v/>
      </c>
      <c r="AK322" s="56">
        <f t="shared" si="177"/>
        <v>-37.79</v>
      </c>
      <c r="AL322" s="49">
        <f t="shared" si="178"/>
        <v>1.611</v>
      </c>
      <c r="AM322" s="65"/>
      <c r="AN322" s="61"/>
      <c r="AO322" s="61"/>
      <c r="AP322" s="61"/>
      <c r="AQ322" s="62"/>
    </row>
    <row r="323" spans="1:43" x14ac:dyDescent="0.3">
      <c r="A323" t="str">
        <f t="shared" si="175"/>
        <v/>
      </c>
      <c r="B323" s="1" t="s">
        <v>26</v>
      </c>
      <c r="C323" s="1"/>
      <c r="D323">
        <v>1.585</v>
      </c>
      <c r="E323">
        <v>5.88</v>
      </c>
      <c r="F323">
        <v>-25.17</v>
      </c>
      <c r="G323" s="47"/>
      <c r="H323" s="47"/>
      <c r="I323" s="47"/>
      <c r="J323" s="47"/>
      <c r="K323" s="47"/>
      <c r="L323" s="23">
        <f t="shared" si="219"/>
        <v>254.58999999999997</v>
      </c>
      <c r="M323" s="6">
        <f t="shared" si="220"/>
        <v>-1.4345040375146423</v>
      </c>
      <c r="N323" s="6">
        <f t="shared" si="221"/>
        <v>-0.67410916501275209</v>
      </c>
      <c r="O323" s="23">
        <f t="shared" si="215"/>
        <v>-0.60194593744165803</v>
      </c>
      <c r="P323" s="23" t="str">
        <f t="shared" si="222"/>
        <v/>
      </c>
      <c r="Q323" s="23"/>
      <c r="R323" s="6"/>
      <c r="S323" s="6"/>
      <c r="T323" s="6" t="str">
        <f t="shared" si="223"/>
        <v/>
      </c>
      <c r="U323" s="6" t="str">
        <f t="shared" si="224"/>
        <v/>
      </c>
      <c r="V323" s="6"/>
      <c r="W323" s="49"/>
      <c r="X323" s="8"/>
      <c r="Y323" s="53" t="str">
        <f t="shared" si="225"/>
        <v>1.14</v>
      </c>
      <c r="Z323" s="6" t="str">
        <f t="shared" si="216"/>
        <v/>
      </c>
      <c r="AA323" s="54" t="str">
        <f t="shared" ca="1" si="226"/>
        <v/>
      </c>
      <c r="AB323" s="55">
        <f t="shared" si="227"/>
        <v>-1.4345040375146423</v>
      </c>
      <c r="AC323" s="6">
        <f t="shared" si="217"/>
        <v>-0.67410916501275209</v>
      </c>
      <c r="AD323" s="6">
        <f t="shared" si="218"/>
        <v>0.60194593744165803</v>
      </c>
      <c r="AE323" s="6" t="str">
        <f t="shared" si="228"/>
        <v/>
      </c>
      <c r="AF323" s="113"/>
      <c r="AG323" s="52"/>
      <c r="AH323" s="6" t="str">
        <f t="shared" si="229"/>
        <v/>
      </c>
      <c r="AI323" s="6" t="str">
        <f t="shared" si="230"/>
        <v/>
      </c>
      <c r="AJ323" s="14" t="str">
        <f t="shared" si="231"/>
        <v/>
      </c>
      <c r="AK323" s="56">
        <f t="shared" si="177"/>
        <v>-25.17</v>
      </c>
      <c r="AL323" s="49">
        <f t="shared" si="178"/>
        <v>1.585</v>
      </c>
      <c r="AM323" s="65"/>
      <c r="AN323" s="61"/>
      <c r="AO323" s="61"/>
      <c r="AP323" s="61"/>
      <c r="AQ323" s="62"/>
    </row>
    <row r="324" spans="1:43" x14ac:dyDescent="0.3">
      <c r="A324" t="str">
        <f t="shared" si="175"/>
        <v/>
      </c>
      <c r="B324" s="1" t="s">
        <v>26</v>
      </c>
      <c r="C324" s="1"/>
      <c r="D324">
        <v>1.4419999999999999</v>
      </c>
      <c r="E324">
        <v>2.42</v>
      </c>
      <c r="F324">
        <v>-9.9</v>
      </c>
      <c r="G324" s="47"/>
      <c r="H324" s="47"/>
      <c r="I324" s="47"/>
      <c r="J324" s="47"/>
      <c r="K324" s="47"/>
      <c r="L324" s="23">
        <f t="shared" si="219"/>
        <v>251.13</v>
      </c>
      <c r="M324" s="6">
        <f t="shared" si="220"/>
        <v>-1.4205276483151839</v>
      </c>
      <c r="N324" s="6">
        <f t="shared" si="221"/>
        <v>-0.24792176260290857</v>
      </c>
      <c r="O324" s="23">
        <f t="shared" si="215"/>
        <v>-0.4078778811416045</v>
      </c>
      <c r="P324" s="23" t="str">
        <f t="shared" si="222"/>
        <v/>
      </c>
      <c r="Q324" s="23"/>
      <c r="R324" s="6"/>
      <c r="S324" s="6"/>
      <c r="T324" s="6" t="str">
        <f t="shared" si="223"/>
        <v/>
      </c>
      <c r="U324" s="6" t="str">
        <f t="shared" si="224"/>
        <v/>
      </c>
      <c r="V324" s="6"/>
      <c r="W324" s="49"/>
      <c r="X324" s="8"/>
      <c r="Y324" s="53" t="str">
        <f t="shared" si="225"/>
        <v>1.14</v>
      </c>
      <c r="Z324" s="6" t="str">
        <f t="shared" si="216"/>
        <v/>
      </c>
      <c r="AA324" s="54" t="str">
        <f t="shared" ca="1" si="226"/>
        <v/>
      </c>
      <c r="AB324" s="55">
        <f t="shared" si="227"/>
        <v>-1.4205276483151839</v>
      </c>
      <c r="AC324" s="6">
        <f t="shared" si="217"/>
        <v>-0.24792176260290857</v>
      </c>
      <c r="AD324" s="6">
        <f t="shared" si="218"/>
        <v>0.4078778811416045</v>
      </c>
      <c r="AE324" s="6" t="str">
        <f t="shared" si="228"/>
        <v/>
      </c>
      <c r="AF324" s="113"/>
      <c r="AG324" s="52"/>
      <c r="AH324" s="6" t="str">
        <f t="shared" si="229"/>
        <v/>
      </c>
      <c r="AI324" s="6" t="str">
        <f t="shared" si="230"/>
        <v/>
      </c>
      <c r="AJ324" s="14" t="str">
        <f t="shared" si="231"/>
        <v/>
      </c>
      <c r="AK324" s="56">
        <f t="shared" si="177"/>
        <v>-9.9</v>
      </c>
      <c r="AL324" s="49">
        <f t="shared" si="178"/>
        <v>1.4419999999999999</v>
      </c>
      <c r="AM324" s="65"/>
      <c r="AN324" s="61"/>
      <c r="AO324" s="61"/>
      <c r="AP324" s="61"/>
      <c r="AQ324" s="62"/>
    </row>
    <row r="325" spans="1:43" x14ac:dyDescent="0.3">
      <c r="A325" t="str">
        <f t="shared" si="175"/>
        <v/>
      </c>
      <c r="B325" s="1" t="s">
        <v>26</v>
      </c>
      <c r="C325" s="1"/>
      <c r="D325">
        <v>2.4279999999999999</v>
      </c>
      <c r="E325">
        <v>0.4</v>
      </c>
      <c r="F325">
        <v>-3.21</v>
      </c>
      <c r="G325" s="47"/>
      <c r="H325" s="47"/>
      <c r="I325" s="47"/>
      <c r="J325" s="47"/>
      <c r="K325" s="47"/>
      <c r="L325" s="23">
        <f t="shared" si="219"/>
        <v>249.11</v>
      </c>
      <c r="M325" s="6">
        <f t="shared" si="220"/>
        <v>-2.4241904832584078</v>
      </c>
      <c r="N325" s="6">
        <f t="shared" si="221"/>
        <v>-0.13595771724829178</v>
      </c>
      <c r="O325" s="23">
        <f t="shared" si="215"/>
        <v>-0.49207202132332206</v>
      </c>
      <c r="P325" s="23" t="str">
        <f t="shared" si="222"/>
        <v/>
      </c>
      <c r="Q325" s="23"/>
      <c r="R325" s="6"/>
      <c r="S325" s="6"/>
      <c r="T325" s="6" t="str">
        <f t="shared" si="223"/>
        <v/>
      </c>
      <c r="U325" s="6" t="str">
        <f t="shared" si="224"/>
        <v/>
      </c>
      <c r="V325" s="6"/>
      <c r="W325" s="49"/>
      <c r="X325" s="8"/>
      <c r="Y325" s="53" t="str">
        <f t="shared" si="225"/>
        <v>1.14</v>
      </c>
      <c r="Z325" s="6" t="str">
        <f t="shared" si="216"/>
        <v/>
      </c>
      <c r="AA325" s="54" t="str">
        <f t="shared" ca="1" si="226"/>
        <v/>
      </c>
      <c r="AB325" s="55">
        <f t="shared" si="227"/>
        <v>-2.4241904832584078</v>
      </c>
      <c r="AC325" s="6">
        <f t="shared" si="217"/>
        <v>-0.13595771724829178</v>
      </c>
      <c r="AD325" s="6">
        <f t="shared" ca="1" si="218"/>
        <v>8.2473112043202246</v>
      </c>
      <c r="AE325" s="6" t="str">
        <f t="shared" si="228"/>
        <v/>
      </c>
      <c r="AF325" s="113"/>
      <c r="AG325" s="52"/>
      <c r="AH325" s="6" t="str">
        <f t="shared" si="229"/>
        <v/>
      </c>
      <c r="AI325" s="6" t="str">
        <f t="shared" si="230"/>
        <v/>
      </c>
      <c r="AJ325" s="14" t="str">
        <f t="shared" si="231"/>
        <v/>
      </c>
      <c r="AK325" s="56">
        <f t="shared" si="177"/>
        <v>-3.21</v>
      </c>
      <c r="AL325" s="49">
        <f t="shared" si="178"/>
        <v>2.4279999999999999</v>
      </c>
      <c r="AM325" s="65"/>
      <c r="AN325" s="61"/>
      <c r="AO325" s="61"/>
      <c r="AP325" s="61"/>
      <c r="AQ325" s="62"/>
    </row>
    <row r="326" spans="1:43" x14ac:dyDescent="0.3">
      <c r="A326" t="str">
        <f t="shared" si="175"/>
        <v/>
      </c>
      <c r="B326" s="1" t="s">
        <v>26</v>
      </c>
      <c r="C326" s="1"/>
      <c r="D326">
        <v>1.6259999999999999</v>
      </c>
      <c r="E326">
        <v>3.14</v>
      </c>
      <c r="F326">
        <v>3.95</v>
      </c>
      <c r="G326" s="47"/>
      <c r="H326" s="47"/>
      <c r="I326" s="47"/>
      <c r="J326" s="47"/>
      <c r="K326" s="47"/>
      <c r="L326" s="23">
        <f t="shared" si="219"/>
        <v>251.85</v>
      </c>
      <c r="M326" s="6">
        <f t="shared" si="220"/>
        <v>-1.6221375092187231</v>
      </c>
      <c r="N326" s="6">
        <f t="shared" si="221"/>
        <v>0.11200848711448833</v>
      </c>
      <c r="O326" s="23">
        <f t="shared" si="215"/>
        <v>-0.67274673114508732</v>
      </c>
      <c r="P326" s="23" t="str">
        <f t="shared" si="222"/>
        <v/>
      </c>
      <c r="Q326" s="23"/>
      <c r="R326" s="6"/>
      <c r="S326" s="6"/>
      <c r="T326" s="6" t="str">
        <f t="shared" si="223"/>
        <v/>
      </c>
      <c r="U326" s="6" t="str">
        <f t="shared" si="224"/>
        <v/>
      </c>
      <c r="V326" s="6"/>
      <c r="W326" s="49"/>
      <c r="X326" s="8"/>
      <c r="Y326" s="53" t="str">
        <f t="shared" si="225"/>
        <v>1.14</v>
      </c>
      <c r="Z326" s="6">
        <f t="shared" si="216"/>
        <v>1.0991795656179062</v>
      </c>
      <c r="AA326" s="54">
        <f t="shared" ca="1" si="226"/>
        <v>4.2982842715207665</v>
      </c>
      <c r="AB326" s="55">
        <f t="shared" si="227"/>
        <v>-1.6221375092187231</v>
      </c>
      <c r="AC326" s="6">
        <f t="shared" ca="1" si="217"/>
        <v>3.3111131930173485</v>
      </c>
      <c r="AD326" s="6">
        <f t="shared" ca="1" si="218"/>
        <v>2.8334374574261894</v>
      </c>
      <c r="AE326" s="6" t="str">
        <f t="shared" si="228"/>
        <v/>
      </c>
      <c r="AF326" s="113"/>
      <c r="AG326" s="52"/>
      <c r="AH326" s="6" t="str">
        <f t="shared" si="229"/>
        <v/>
      </c>
      <c r="AI326" s="6" t="str">
        <f t="shared" si="230"/>
        <v/>
      </c>
      <c r="AJ326" s="14" t="str">
        <f t="shared" si="231"/>
        <v/>
      </c>
      <c r="AK326" s="56">
        <f t="shared" ca="1" si="177"/>
        <v>63.899443290411725</v>
      </c>
      <c r="AL326" s="49">
        <f t="shared" ca="1" si="178"/>
        <v>3.6871127831662358</v>
      </c>
      <c r="AM326" s="65"/>
      <c r="AN326" s="61"/>
      <c r="AO326" s="61"/>
      <c r="AP326" s="61"/>
      <c r="AQ326" s="62"/>
    </row>
    <row r="327" spans="1:43" x14ac:dyDescent="0.3">
      <c r="A327" t="str">
        <f t="shared" si="175"/>
        <v/>
      </c>
      <c r="B327" s="1" t="s">
        <v>26</v>
      </c>
      <c r="C327" s="1"/>
      <c r="D327">
        <v>1.637</v>
      </c>
      <c r="E327">
        <v>4.1399999999999997</v>
      </c>
      <c r="F327">
        <v>18.59</v>
      </c>
      <c r="G327" s="47"/>
      <c r="H327" s="47"/>
      <c r="I327" s="47"/>
      <c r="J327" s="47"/>
      <c r="K327" s="47"/>
      <c r="L327" s="23">
        <f t="shared" si="219"/>
        <v>252.85</v>
      </c>
      <c r="M327" s="6">
        <f t="shared" si="220"/>
        <v>-1.5515879935459616</v>
      </c>
      <c r="N327" s="6">
        <f t="shared" si="221"/>
        <v>0.52186559407956512</v>
      </c>
      <c r="O327" s="23">
        <f t="shared" si="215"/>
        <v>-0.56976158274424815</v>
      </c>
      <c r="P327" s="23" t="str">
        <f t="shared" si="222"/>
        <v/>
      </c>
      <c r="Q327" s="23"/>
      <c r="R327" s="6"/>
      <c r="S327" s="6"/>
      <c r="T327" s="6" t="str">
        <f t="shared" si="223"/>
        <v/>
      </c>
      <c r="U327" s="6" t="str">
        <f t="shared" si="224"/>
        <v/>
      </c>
      <c r="V327" s="6"/>
      <c r="W327" s="49"/>
      <c r="X327" s="8"/>
      <c r="Y327" s="53" t="str">
        <f t="shared" si="225"/>
        <v>1.14</v>
      </c>
      <c r="Z327" s="6">
        <f t="shared" si="216"/>
        <v>1.5090366725829829</v>
      </c>
      <c r="AA327" s="54">
        <f t="shared" ca="1" si="226"/>
        <v>5.9010090778618123</v>
      </c>
      <c r="AB327" s="55">
        <f t="shared" si="227"/>
        <v>-1.5515879935459616</v>
      </c>
      <c r="AC327" s="6">
        <f t="shared" ca="1" si="217"/>
        <v>4.9138379993583943</v>
      </c>
      <c r="AD327" s="6">
        <f t="shared" ca="1" si="218"/>
        <v>2.4677535572891092</v>
      </c>
      <c r="AE327" s="6" t="str">
        <f t="shared" si="228"/>
        <v/>
      </c>
      <c r="AF327" s="113"/>
      <c r="AG327" s="52"/>
      <c r="AH327" s="6" t="str">
        <f t="shared" si="229"/>
        <v/>
      </c>
      <c r="AI327" s="6" t="str">
        <f t="shared" si="230"/>
        <v/>
      </c>
      <c r="AJ327" s="14" t="str">
        <f t="shared" si="231"/>
        <v/>
      </c>
      <c r="AK327" s="56">
        <f t="shared" ca="1" si="177"/>
        <v>72.476025467193111</v>
      </c>
      <c r="AL327" s="49">
        <f t="shared" ca="1" si="178"/>
        <v>5.1529825524306299</v>
      </c>
      <c r="AM327" s="65"/>
      <c r="AN327" s="61"/>
      <c r="AO327" s="61"/>
      <c r="AP327" s="61"/>
      <c r="AQ327" s="62"/>
    </row>
    <row r="328" spans="1:43" x14ac:dyDescent="0.3">
      <c r="A328" t="str">
        <f t="shared" si="175"/>
        <v/>
      </c>
      <c r="B328" s="1" t="s">
        <v>26</v>
      </c>
      <c r="C328" s="1"/>
      <c r="D328">
        <v>1.702</v>
      </c>
      <c r="E328">
        <v>5.75</v>
      </c>
      <c r="F328">
        <v>30.39</v>
      </c>
      <c r="G328" s="47"/>
      <c r="H328" s="47"/>
      <c r="I328" s="47"/>
      <c r="J328" s="47"/>
      <c r="K328" s="47"/>
      <c r="L328" s="23">
        <f t="shared" si="219"/>
        <v>254.45999999999998</v>
      </c>
      <c r="M328" s="6">
        <f t="shared" si="220"/>
        <v>-1.468148562510476</v>
      </c>
      <c r="N328" s="6">
        <f t="shared" si="221"/>
        <v>0.86101323938626095</v>
      </c>
      <c r="O328" s="23">
        <f t="shared" si="215"/>
        <v>-0.4008229721783092</v>
      </c>
      <c r="P328" s="23" t="str">
        <f t="shared" si="222"/>
        <v/>
      </c>
      <c r="Q328" s="23"/>
      <c r="R328" s="6"/>
      <c r="S328" s="6"/>
      <c r="T328" s="6" t="str">
        <f t="shared" si="223"/>
        <v/>
      </c>
      <c r="U328" s="6" t="str">
        <f t="shared" si="224"/>
        <v/>
      </c>
      <c r="V328" s="6"/>
      <c r="W328" s="49"/>
      <c r="X328" s="8"/>
      <c r="Y328" s="53" t="str">
        <f t="shared" si="225"/>
        <v>1.14</v>
      </c>
      <c r="Z328" s="6">
        <f t="shared" si="216"/>
        <v>1.8481843178896789</v>
      </c>
      <c r="AA328" s="54">
        <f t="shared" ca="1" si="226"/>
        <v>7.2272282281656084</v>
      </c>
      <c r="AB328" s="55">
        <f t="shared" si="227"/>
        <v>-1.468148562510476</v>
      </c>
      <c r="AC328" s="6">
        <f t="shared" ca="1" si="217"/>
        <v>6.2400571496621904</v>
      </c>
      <c r="AD328" s="6">
        <f t="shared" ca="1" si="218"/>
        <v>1.4353061709080084</v>
      </c>
      <c r="AE328" s="6" t="str">
        <f t="shared" si="228"/>
        <v/>
      </c>
      <c r="AF328" s="113"/>
      <c r="AG328" s="52"/>
      <c r="AH328" s="6" t="str">
        <f t="shared" si="229"/>
        <v/>
      </c>
      <c r="AI328" s="6" t="str">
        <f t="shared" si="230"/>
        <v/>
      </c>
      <c r="AJ328" s="14" t="str">
        <f t="shared" si="231"/>
        <v/>
      </c>
      <c r="AK328" s="56">
        <f t="shared" ca="1" si="177"/>
        <v>76.760351667354882</v>
      </c>
      <c r="AL328" s="49">
        <f t="shared" ca="1" si="178"/>
        <v>6.4104425301730767</v>
      </c>
      <c r="AM328" s="65"/>
      <c r="AN328" s="61"/>
      <c r="AO328" s="61"/>
      <c r="AP328" s="61"/>
      <c r="AQ328" s="62"/>
    </row>
    <row r="329" spans="1:43" x14ac:dyDescent="0.3">
      <c r="A329" t="str">
        <f t="shared" si="175"/>
        <v/>
      </c>
      <c r="B329" s="1" t="s">
        <v>26</v>
      </c>
      <c r="C329" s="1"/>
      <c r="D329">
        <v>1.9079999999999999</v>
      </c>
      <c r="E329">
        <v>6.22</v>
      </c>
      <c r="F329">
        <v>37.479999999999997</v>
      </c>
      <c r="G329" s="47"/>
      <c r="H329" s="47"/>
      <c r="I329" s="47"/>
      <c r="J329" s="47"/>
      <c r="K329" s="47"/>
      <c r="L329" s="23">
        <f t="shared" si="219"/>
        <v>254.93</v>
      </c>
      <c r="M329" s="6">
        <f t="shared" si="220"/>
        <v>-1.5141235268982896</v>
      </c>
      <c r="N329" s="6">
        <f t="shared" si="221"/>
        <v>1.1609883484743007</v>
      </c>
      <c r="O329" s="23">
        <f t="shared" si="215"/>
        <v>-0.17084128354916794</v>
      </c>
      <c r="P329" s="23" t="str">
        <f t="shared" si="222"/>
        <v/>
      </c>
      <c r="Q329" s="23"/>
      <c r="R329" s="6"/>
      <c r="S329" s="6"/>
      <c r="T329" s="6" t="str">
        <f t="shared" si="223"/>
        <v/>
      </c>
      <c r="U329" s="6" t="str">
        <f t="shared" si="224"/>
        <v/>
      </c>
      <c r="V329" s="6"/>
      <c r="W329" s="49"/>
      <c r="X329" s="8"/>
      <c r="Y329" s="53" t="str">
        <f t="shared" si="225"/>
        <v>1.14</v>
      </c>
      <c r="Z329" s="6">
        <f t="shared" si="216"/>
        <v>2.1481594269777187</v>
      </c>
      <c r="AA329" s="54">
        <f t="shared" ca="1" si="226"/>
        <v>8.4002652219128677</v>
      </c>
      <c r="AB329" s="55">
        <f t="shared" si="227"/>
        <v>-1.5141235268982896</v>
      </c>
      <c r="AC329" s="6">
        <f t="shared" ca="1" si="217"/>
        <v>7.4130941434094497</v>
      </c>
      <c r="AD329" s="6">
        <f t="shared" ca="1" si="218"/>
        <v>0.44621230701222636</v>
      </c>
      <c r="AE329" s="6" t="str">
        <f t="shared" si="228"/>
        <v/>
      </c>
      <c r="AF329" s="113"/>
      <c r="AG329" s="52"/>
      <c r="AH329" s="6" t="str">
        <f t="shared" si="229"/>
        <v/>
      </c>
      <c r="AI329" s="6" t="str">
        <f t="shared" si="230"/>
        <v/>
      </c>
      <c r="AJ329" s="14" t="str">
        <f t="shared" si="231"/>
        <v/>
      </c>
      <c r="AK329" s="56">
        <f t="shared" ca="1" si="177"/>
        <v>78.456125691322455</v>
      </c>
      <c r="AL329" s="49">
        <f t="shared" ca="1" si="178"/>
        <v>7.5661439871151277</v>
      </c>
      <c r="AM329" s="65"/>
      <c r="AN329" s="61"/>
      <c r="AO329" s="61"/>
      <c r="AP329" s="61"/>
      <c r="AQ329" s="62"/>
    </row>
    <row r="330" spans="1:43" x14ac:dyDescent="0.3">
      <c r="A330" t="str">
        <f t="shared" si="175"/>
        <v/>
      </c>
      <c r="B330" s="1" t="s">
        <v>26</v>
      </c>
      <c r="C330" s="1"/>
      <c r="D330">
        <v>2.4670000000000001</v>
      </c>
      <c r="E330">
        <v>5.73</v>
      </c>
      <c r="F330">
        <v>39.56</v>
      </c>
      <c r="G330" s="47"/>
      <c r="H330" s="47"/>
      <c r="I330" s="47"/>
      <c r="J330" s="47"/>
      <c r="K330" s="47"/>
      <c r="L330" s="23">
        <f t="shared" si="219"/>
        <v>254.44</v>
      </c>
      <c r="M330" s="6">
        <f t="shared" si="220"/>
        <v>-1.9019535361523177</v>
      </c>
      <c r="N330" s="6">
        <f t="shared" si="221"/>
        <v>1.571197551652145</v>
      </c>
      <c r="O330" s="23">
        <f t="shared" si="215"/>
        <v>-0.98118405766922345</v>
      </c>
      <c r="P330" s="23" t="str">
        <f t="shared" si="222"/>
        <v/>
      </c>
      <c r="Q330" s="23"/>
      <c r="R330" s="6"/>
      <c r="S330" s="6"/>
      <c r="T330" s="6" t="str">
        <f t="shared" si="223"/>
        <v/>
      </c>
      <c r="U330" s="6" t="str">
        <f t="shared" si="224"/>
        <v/>
      </c>
      <c r="V330" s="6"/>
      <c r="W330" s="49"/>
      <c r="X330" s="8"/>
      <c r="Y330" s="53" t="str">
        <f t="shared" si="225"/>
        <v>1.14</v>
      </c>
      <c r="Z330" s="6">
        <f t="shared" si="216"/>
        <v>2.558368630155563</v>
      </c>
      <c r="AA330" s="54">
        <f t="shared" ca="1" si="226"/>
        <v>10.004366882100857</v>
      </c>
      <c r="AB330" s="55">
        <f t="shared" si="227"/>
        <v>-1.9019535361523177</v>
      </c>
      <c r="AC330" s="6">
        <f t="shared" ca="1" si="217"/>
        <v>9.0171958035974402</v>
      </c>
      <c r="AD330" s="6">
        <f t="shared" ca="1" si="218"/>
        <v>3.6639871702367515</v>
      </c>
      <c r="AE330" s="6" t="str">
        <f t="shared" si="228"/>
        <v/>
      </c>
      <c r="AF330" s="113"/>
      <c r="AG330" s="52"/>
      <c r="AH330" s="6" t="str">
        <f t="shared" si="229"/>
        <v/>
      </c>
      <c r="AI330" s="6" t="str">
        <f t="shared" si="230"/>
        <v/>
      </c>
      <c r="AJ330" s="14" t="str">
        <f t="shared" si="231"/>
        <v/>
      </c>
      <c r="AK330" s="56">
        <f t="shared" ca="1" si="177"/>
        <v>78.089461063851047</v>
      </c>
      <c r="AL330" s="49">
        <f t="shared" ca="1" si="178"/>
        <v>9.2155980497251289</v>
      </c>
      <c r="AM330" s="65"/>
      <c r="AN330" s="61"/>
      <c r="AO330" s="61"/>
      <c r="AP330" s="61"/>
      <c r="AQ330" s="62"/>
    </row>
    <row r="331" spans="1:43" x14ac:dyDescent="0.3">
      <c r="A331" t="str">
        <f t="shared" si="175"/>
        <v/>
      </c>
      <c r="B331" s="1" t="s">
        <v>26</v>
      </c>
      <c r="C331" s="1"/>
      <c r="D331">
        <v>2.9009999999999998</v>
      </c>
      <c r="E331">
        <v>5.85</v>
      </c>
      <c r="F331">
        <v>47.44</v>
      </c>
      <c r="G331" s="47"/>
      <c r="H331" s="47"/>
      <c r="I331" s="47"/>
      <c r="J331" s="47"/>
      <c r="K331" s="47"/>
      <c r="L331" s="23">
        <f t="shared" si="219"/>
        <v>254.56</v>
      </c>
      <c r="M331" s="6">
        <f t="shared" si="220"/>
        <v>-1.9621259068931944</v>
      </c>
      <c r="N331" s="6">
        <f t="shared" si="221"/>
        <v>2.13678799264189</v>
      </c>
      <c r="O331" s="23">
        <f t="shared" si="215"/>
        <v>-1.3078193983306212</v>
      </c>
      <c r="P331" s="23" t="str">
        <f t="shared" si="222"/>
        <v/>
      </c>
      <c r="Q331" s="23"/>
      <c r="R331" s="6"/>
      <c r="S331" s="6"/>
      <c r="T331" s="6" t="str">
        <f t="shared" si="223"/>
        <v/>
      </c>
      <c r="U331" s="6" t="str">
        <f t="shared" si="224"/>
        <v/>
      </c>
      <c r="V331" s="6"/>
      <c r="W331" s="49"/>
      <c r="X331" s="8"/>
      <c r="Y331" s="53" t="str">
        <f t="shared" si="225"/>
        <v>1.14</v>
      </c>
      <c r="Z331" s="6">
        <f t="shared" si="216"/>
        <v>3.1239590711453076</v>
      </c>
      <c r="AA331" s="54">
        <f t="shared" ca="1" si="226"/>
        <v>12.216078755821947</v>
      </c>
      <c r="AB331" s="55">
        <f t="shared" si="227"/>
        <v>-1.9621259068931944</v>
      </c>
      <c r="AC331" s="6">
        <f t="shared" ca="1" si="217"/>
        <v>11.22890767731853</v>
      </c>
      <c r="AD331" s="6">
        <f t="shared" ca="1" si="218"/>
        <v>5.2176301077074321</v>
      </c>
      <c r="AE331" s="6" t="str">
        <f t="shared" si="228"/>
        <v/>
      </c>
      <c r="AF331" s="113"/>
      <c r="AG331" s="52"/>
      <c r="AH331" s="6" t="str">
        <f t="shared" si="229"/>
        <v/>
      </c>
      <c r="AI331" s="6" t="str">
        <f t="shared" si="230"/>
        <v/>
      </c>
      <c r="AJ331" s="14" t="str">
        <f t="shared" si="231"/>
        <v/>
      </c>
      <c r="AK331" s="56">
        <f t="shared" ca="1" si="177"/>
        <v>80.088275822896932</v>
      </c>
      <c r="AL331" s="49">
        <f t="shared" ca="1" si="178"/>
        <v>11.399048455912645</v>
      </c>
      <c r="AM331" s="65"/>
      <c r="AN331" s="61"/>
      <c r="AO331" s="61"/>
      <c r="AP331" s="61"/>
      <c r="AQ331" s="62"/>
    </row>
    <row r="332" spans="1:43" x14ac:dyDescent="0.3">
      <c r="A332" t="str">
        <f t="shared" si="175"/>
        <v/>
      </c>
      <c r="B332" s="1" t="s">
        <v>26</v>
      </c>
      <c r="C332" s="1"/>
      <c r="D332">
        <v>3.3690000000000002</v>
      </c>
      <c r="E332">
        <v>7.25</v>
      </c>
      <c r="F332">
        <v>55.13</v>
      </c>
      <c r="G332" s="47"/>
      <c r="H332" s="47"/>
      <c r="I332" s="47"/>
      <c r="J332" s="47"/>
      <c r="K332" s="47"/>
      <c r="L332" s="23">
        <f t="shared" si="219"/>
        <v>255.95999999999998</v>
      </c>
      <c r="M332" s="6">
        <f t="shared" si="220"/>
        <v>-1.9261124320631897</v>
      </c>
      <c r="N332" s="6">
        <f t="shared" si="221"/>
        <v>2.7641005587806724</v>
      </c>
      <c r="O332" s="23">
        <f t="shared" si="215"/>
        <v>-1.2519120466291538</v>
      </c>
      <c r="P332" s="23" t="str">
        <f t="shared" si="222"/>
        <v/>
      </c>
      <c r="Q332" s="23"/>
      <c r="R332" s="6"/>
      <c r="S332" s="6"/>
      <c r="T332" s="6" t="str">
        <f t="shared" si="223"/>
        <v/>
      </c>
      <c r="U332" s="6" t="str">
        <f t="shared" si="224"/>
        <v/>
      </c>
      <c r="V332" s="6"/>
      <c r="W332" s="49"/>
      <c r="X332" s="8"/>
      <c r="Y332" s="53" t="str">
        <f t="shared" si="225"/>
        <v>1.14</v>
      </c>
      <c r="Z332" s="6">
        <f t="shared" si="216"/>
        <v>3.7512716372840904</v>
      </c>
      <c r="AA332" s="54">
        <f t="shared" ca="1" si="226"/>
        <v>14.669151775648231</v>
      </c>
      <c r="AB332" s="55">
        <f t="shared" si="227"/>
        <v>-1.9261124320631897</v>
      </c>
      <c r="AC332" s="6">
        <f t="shared" ca="1" si="217"/>
        <v>13.681980697144814</v>
      </c>
      <c r="AD332" s="6">
        <f t="shared" ca="1" si="218"/>
        <v>5.2436522921566961</v>
      </c>
      <c r="AE332" s="6" t="str">
        <f t="shared" si="228"/>
        <v/>
      </c>
      <c r="AF332" s="113"/>
      <c r="AG332" s="52"/>
      <c r="AH332" s="6" t="str">
        <f t="shared" si="229"/>
        <v/>
      </c>
      <c r="AI332" s="6" t="str">
        <f t="shared" si="230"/>
        <v/>
      </c>
      <c r="AJ332" s="14" t="str">
        <f t="shared" si="231"/>
        <v/>
      </c>
      <c r="AK332" s="56">
        <f t="shared" ca="1" si="177"/>
        <v>81.986713854523813</v>
      </c>
      <c r="AL332" s="49">
        <f t="shared" ca="1" si="178"/>
        <v>13.816892012967015</v>
      </c>
      <c r="AM332" s="65"/>
      <c r="AN332" s="61"/>
      <c r="AO332" s="61"/>
      <c r="AP332" s="61"/>
      <c r="AQ332" s="62"/>
    </row>
    <row r="333" spans="1:43" x14ac:dyDescent="0.3">
      <c r="A333" t="str">
        <f t="shared" ref="A333:A396" si="232">IF(C333&lt;&gt;"",1,"")</f>
        <v/>
      </c>
      <c r="B333" s="1" t="s">
        <v>26</v>
      </c>
      <c r="C333" s="1"/>
      <c r="D333">
        <v>3.7090000000000001</v>
      </c>
      <c r="E333">
        <v>7.87</v>
      </c>
      <c r="F333">
        <v>60.88</v>
      </c>
      <c r="G333" s="47"/>
      <c r="H333" s="47"/>
      <c r="I333" s="47"/>
      <c r="J333" s="47"/>
      <c r="K333" s="47"/>
      <c r="L333" s="23">
        <f t="shared" si="219"/>
        <v>256.58</v>
      </c>
      <c r="M333" s="6">
        <f t="shared" si="220"/>
        <v>-1.8049490760724067</v>
      </c>
      <c r="N333" s="6">
        <f t="shared" si="221"/>
        <v>3.2401913265709119</v>
      </c>
      <c r="O333" s="23">
        <f t="shared" si="215"/>
        <v>-1.7486726672990764</v>
      </c>
      <c r="P333" s="23" t="str">
        <f t="shared" si="222"/>
        <v/>
      </c>
      <c r="Q333" s="23"/>
      <c r="R333" s="6"/>
      <c r="S333" s="6"/>
      <c r="T333" s="6" t="str">
        <f t="shared" si="223"/>
        <v/>
      </c>
      <c r="U333" s="6" t="str">
        <f t="shared" si="224"/>
        <v/>
      </c>
      <c r="V333" s="6"/>
      <c r="W333" s="49"/>
      <c r="X333" s="8"/>
      <c r="Y333" s="53" t="str">
        <f t="shared" si="225"/>
        <v>1.14</v>
      </c>
      <c r="Z333" s="6">
        <f t="shared" si="216"/>
        <v>4.2273624050743299</v>
      </c>
      <c r="AA333" s="54">
        <f t="shared" ca="1" si="226"/>
        <v>16.530879852678719</v>
      </c>
      <c r="AB333" s="55">
        <f t="shared" si="227"/>
        <v>-1.8049490760724067</v>
      </c>
      <c r="AC333" s="6">
        <f t="shared" ca="1" si="217"/>
        <v>15.543708774175302</v>
      </c>
      <c r="AD333" s="6">
        <f t="shared" ca="1" si="218"/>
        <v>8.2270801441046437</v>
      </c>
      <c r="AE333" s="6" t="str">
        <f t="shared" si="228"/>
        <v/>
      </c>
      <c r="AF333" s="113"/>
      <c r="AG333" s="52"/>
      <c r="AH333" s="6" t="str">
        <f t="shared" si="229"/>
        <v/>
      </c>
      <c r="AI333" s="6" t="str">
        <f t="shared" si="230"/>
        <v/>
      </c>
      <c r="AJ333" s="14" t="str">
        <f t="shared" si="231"/>
        <v/>
      </c>
      <c r="AK333" s="56">
        <f t="shared" ca="1" si="177"/>
        <v>83.376428477873375</v>
      </c>
      <c r="AL333" s="49">
        <f t="shared" ca="1" si="178"/>
        <v>15.648154000507182</v>
      </c>
      <c r="AM333" s="65"/>
      <c r="AN333" s="61"/>
      <c r="AO333" s="61"/>
      <c r="AP333" s="61"/>
      <c r="AQ333" s="62"/>
    </row>
    <row r="334" spans="1:43" x14ac:dyDescent="0.3">
      <c r="A334" t="str">
        <f t="shared" si="232"/>
        <v/>
      </c>
      <c r="B334" s="1" t="s">
        <v>26</v>
      </c>
      <c r="C334" s="1"/>
      <c r="D334">
        <v>3.593</v>
      </c>
      <c r="E334">
        <v>10.029999999999999</v>
      </c>
      <c r="F334">
        <v>68.42</v>
      </c>
      <c r="G334" s="47"/>
      <c r="H334" s="47"/>
      <c r="I334" s="47"/>
      <c r="J334" s="47"/>
      <c r="K334" s="47"/>
      <c r="L334" s="23">
        <f t="shared" si="219"/>
        <v>258.74</v>
      </c>
      <c r="M334" s="6">
        <f t="shared" si="220"/>
        <v>-1.3215053175194922</v>
      </c>
      <c r="N334" s="6">
        <f t="shared" si="221"/>
        <v>3.3411484097189854</v>
      </c>
      <c r="O334" s="23">
        <f t="shared" si="215"/>
        <v>-0.72058102904155419</v>
      </c>
      <c r="P334" s="23" t="str">
        <f t="shared" si="222"/>
        <v/>
      </c>
      <c r="Q334" s="23"/>
      <c r="R334" s="6"/>
      <c r="S334" s="6"/>
      <c r="T334" s="6" t="str">
        <f t="shared" si="223"/>
        <v/>
      </c>
      <c r="U334" s="6" t="str">
        <f t="shared" si="224"/>
        <v/>
      </c>
      <c r="V334" s="6"/>
      <c r="W334" s="49"/>
      <c r="X334" s="8"/>
      <c r="Y334" s="53" t="str">
        <f t="shared" si="225"/>
        <v>1.14</v>
      </c>
      <c r="Z334" s="6">
        <f t="shared" si="216"/>
        <v>4.3283194882224034</v>
      </c>
      <c r="AA334" s="54">
        <f t="shared" ca="1" si="226"/>
        <v>16.925667252451785</v>
      </c>
      <c r="AB334" s="55">
        <f t="shared" si="227"/>
        <v>-1.3215053175194922</v>
      </c>
      <c r="AC334" s="6">
        <f t="shared" ca="1" si="217"/>
        <v>15.938496173948367</v>
      </c>
      <c r="AD334" s="6">
        <f t="shared" ca="1" si="218"/>
        <v>4.3252866155995537</v>
      </c>
      <c r="AE334" s="6" t="str">
        <f t="shared" si="228"/>
        <v/>
      </c>
      <c r="AF334" s="113"/>
      <c r="AG334" s="52"/>
      <c r="AH334" s="6" t="str">
        <f t="shared" si="229"/>
        <v/>
      </c>
      <c r="AI334" s="6" t="str">
        <f t="shared" si="230"/>
        <v/>
      </c>
      <c r="AJ334" s="14" t="str">
        <f t="shared" si="231"/>
        <v/>
      </c>
      <c r="AK334" s="56">
        <f t="shared" ref="AK334:AK397" ca="1" si="233">IF(A334=1,F334,IF(Z334="",F334,ABS(DEGREES(ATAN(AC334/AB334)))))</f>
        <v>85.260287855058223</v>
      </c>
      <c r="AL334" s="49">
        <f t="shared" ref="AL334:AL397" ca="1" si="234">IF(A334=1,D334,SQRT(((AB334-0)^2)+((AC334-0)^2)))</f>
        <v>15.993187193026881</v>
      </c>
      <c r="AM334" s="65"/>
      <c r="AN334" s="61"/>
      <c r="AO334" s="61"/>
      <c r="AP334" s="61"/>
      <c r="AQ334" s="62"/>
    </row>
    <row r="335" spans="1:43" x14ac:dyDescent="0.3">
      <c r="A335" t="str">
        <f t="shared" si="232"/>
        <v/>
      </c>
      <c r="B335" s="1" t="s">
        <v>26</v>
      </c>
      <c r="C335" s="1"/>
      <c r="D335">
        <v>2.681</v>
      </c>
      <c r="E335">
        <v>17.75</v>
      </c>
      <c r="F335">
        <v>72.709999999999994</v>
      </c>
      <c r="G335" s="47"/>
      <c r="H335" s="47"/>
      <c r="I335" s="47"/>
      <c r="J335" s="47"/>
      <c r="K335" s="47"/>
      <c r="L335" s="23">
        <f t="shared" si="219"/>
        <v>266.45999999999998</v>
      </c>
      <c r="M335" s="6">
        <f t="shared" si="220"/>
        <v>-0.79681527094147842</v>
      </c>
      <c r="N335" s="6">
        <f t="shared" si="221"/>
        <v>2.5598528129551625</v>
      </c>
      <c r="O335" s="23">
        <f t="shared" si="215"/>
        <v>-0.42013658433521639</v>
      </c>
      <c r="P335" s="23" t="str">
        <f t="shared" si="222"/>
        <v/>
      </c>
      <c r="Q335" s="23"/>
      <c r="R335" s="6"/>
      <c r="S335" s="6"/>
      <c r="T335" s="6" t="str">
        <f t="shared" si="223"/>
        <v/>
      </c>
      <c r="U335" s="6" t="str">
        <f t="shared" si="224"/>
        <v/>
      </c>
      <c r="V335" s="6"/>
      <c r="W335" s="49"/>
      <c r="X335" s="8"/>
      <c r="Y335" s="53" t="str">
        <f t="shared" si="225"/>
        <v>1.14</v>
      </c>
      <c r="Z335" s="6">
        <f t="shared" si="216"/>
        <v>3.5470238914585801</v>
      </c>
      <c r="AA335" s="54">
        <f t="shared" ca="1" si="226"/>
        <v>13.870451635255938</v>
      </c>
      <c r="AB335" s="55">
        <f t="shared" si="227"/>
        <v>-0.79681527094147842</v>
      </c>
      <c r="AC335" s="6">
        <f t="shared" ca="1" si="217"/>
        <v>12.883280556752521</v>
      </c>
      <c r="AD335" s="6">
        <f t="shared" ca="1" si="218"/>
        <v>2.8686702826633992</v>
      </c>
      <c r="AE335" s="6" t="str">
        <f t="shared" si="228"/>
        <v/>
      </c>
      <c r="AF335" s="113"/>
      <c r="AG335" s="52"/>
      <c r="AH335" s="6" t="str">
        <f t="shared" si="229"/>
        <v/>
      </c>
      <c r="AI335" s="6" t="str">
        <f t="shared" si="230"/>
        <v/>
      </c>
      <c r="AJ335" s="14" t="str">
        <f t="shared" si="231"/>
        <v/>
      </c>
      <c r="AK335" s="56">
        <f t="shared" ca="1" si="233"/>
        <v>86.460833719256911</v>
      </c>
      <c r="AL335" s="49">
        <f t="shared" ca="1" si="234"/>
        <v>12.907898065913097</v>
      </c>
      <c r="AM335" s="65"/>
      <c r="AN335" s="61"/>
      <c r="AO335" s="61"/>
      <c r="AP335" s="61"/>
      <c r="AQ335" s="62"/>
    </row>
    <row r="336" spans="1:43" x14ac:dyDescent="0.3">
      <c r="A336" t="str">
        <f t="shared" si="232"/>
        <v/>
      </c>
      <c r="B336" s="1" t="s">
        <v>26</v>
      </c>
      <c r="C336" s="1"/>
      <c r="D336">
        <v>1.756</v>
      </c>
      <c r="E336">
        <v>20.39</v>
      </c>
      <c r="F336">
        <v>77.83</v>
      </c>
      <c r="G336" s="47"/>
      <c r="H336" s="47"/>
      <c r="I336" s="47"/>
      <c r="J336" s="47"/>
      <c r="K336" s="47"/>
      <c r="L336" s="23">
        <f t="shared" si="219"/>
        <v>269.10000000000002</v>
      </c>
      <c r="M336" s="6">
        <f t="shared" si="220"/>
        <v>-0.37018761701679703</v>
      </c>
      <c r="N336" s="6">
        <f t="shared" si="221"/>
        <v>1.7165363754396308</v>
      </c>
      <c r="O336" s="23">
        <f t="shared" si="215"/>
        <v>-0.18869752050426941</v>
      </c>
      <c r="P336" s="23" t="str">
        <f t="shared" si="222"/>
        <v/>
      </c>
      <c r="Q336" s="23"/>
      <c r="R336" s="6"/>
      <c r="S336" s="6"/>
      <c r="T336" s="6" t="str">
        <f t="shared" si="223"/>
        <v/>
      </c>
      <c r="U336" s="6" t="str">
        <f t="shared" si="224"/>
        <v/>
      </c>
      <c r="V336" s="6"/>
      <c r="W336" s="49"/>
      <c r="X336" s="8"/>
      <c r="Y336" s="53" t="str">
        <f t="shared" si="225"/>
        <v>1.14</v>
      </c>
      <c r="Z336" s="6">
        <f t="shared" si="216"/>
        <v>2.7037074539430486</v>
      </c>
      <c r="AA336" s="54">
        <f t="shared" ca="1" si="226"/>
        <v>10.572706760195203</v>
      </c>
      <c r="AB336" s="55">
        <f t="shared" si="227"/>
        <v>-0.37018761701679703</v>
      </c>
      <c r="AC336" s="6">
        <f t="shared" ca="1" si="217"/>
        <v>9.5855356816917858</v>
      </c>
      <c r="AD336" s="6">
        <f t="shared" ca="1" si="218"/>
        <v>1.1181585763752593</v>
      </c>
      <c r="AE336" s="6" t="str">
        <f t="shared" si="228"/>
        <v/>
      </c>
      <c r="AF336" s="113"/>
      <c r="AG336" s="52"/>
      <c r="AH336" s="6" t="str">
        <f t="shared" si="229"/>
        <v/>
      </c>
      <c r="AI336" s="6" t="str">
        <f t="shared" si="230"/>
        <v/>
      </c>
      <c r="AJ336" s="14" t="str">
        <f t="shared" si="231"/>
        <v/>
      </c>
      <c r="AK336" s="56">
        <f t="shared" ca="1" si="233"/>
        <v>87.788370570790178</v>
      </c>
      <c r="AL336" s="49">
        <f t="shared" ca="1" si="234"/>
        <v>9.5926812298115571</v>
      </c>
      <c r="AM336" s="65"/>
      <c r="AN336" s="61"/>
      <c r="AO336" s="61"/>
      <c r="AP336" s="61"/>
      <c r="AQ336" s="62"/>
    </row>
    <row r="337" spans="1:43" x14ac:dyDescent="0.3">
      <c r="A337" t="str">
        <f t="shared" si="232"/>
        <v/>
      </c>
      <c r="B337" s="1" t="s">
        <v>26</v>
      </c>
      <c r="C337" s="1"/>
      <c r="D337">
        <v>1.63</v>
      </c>
      <c r="E337">
        <v>38.17</v>
      </c>
      <c r="F337">
        <v>81.61</v>
      </c>
      <c r="G337" s="47"/>
      <c r="H337" s="47"/>
      <c r="I337" s="47"/>
      <c r="J337" s="47"/>
      <c r="K337" s="47"/>
      <c r="L337" s="23">
        <f t="shared" si="219"/>
        <v>286.88</v>
      </c>
      <c r="M337" s="6">
        <f t="shared" si="220"/>
        <v>-0.23783389616308773</v>
      </c>
      <c r="N337" s="6">
        <f t="shared" si="221"/>
        <v>1.6125554371356927</v>
      </c>
      <c r="O337" s="23">
        <f t="shared" si="215"/>
        <v>-2.6020596106116733E-2</v>
      </c>
      <c r="P337" s="23" t="str">
        <f t="shared" si="222"/>
        <v/>
      </c>
      <c r="Q337" s="23"/>
      <c r="R337" s="6"/>
      <c r="S337" s="6"/>
      <c r="T337" s="6" t="str">
        <f t="shared" si="223"/>
        <v/>
      </c>
      <c r="U337" s="6" t="str">
        <f t="shared" si="224"/>
        <v/>
      </c>
      <c r="V337" s="6"/>
      <c r="W337" s="49"/>
      <c r="X337" s="8"/>
      <c r="Y337" s="53" t="str">
        <f t="shared" si="225"/>
        <v>1.14</v>
      </c>
      <c r="Z337" s="6">
        <f t="shared" si="216"/>
        <v>2.5997265156391105</v>
      </c>
      <c r="AA337" s="54">
        <f t="shared" ca="1" si="226"/>
        <v>10.166094732797713</v>
      </c>
      <c r="AB337" s="55">
        <f t="shared" si="227"/>
        <v>-0.23783389616308773</v>
      </c>
      <c r="AC337" s="6">
        <f t="shared" ca="1" si="217"/>
        <v>9.1789236542942962</v>
      </c>
      <c r="AD337" s="6">
        <f t="shared" ca="1" si="218"/>
        <v>0.16937872277462729</v>
      </c>
      <c r="AE337" s="6" t="str">
        <f t="shared" si="228"/>
        <v/>
      </c>
      <c r="AF337" s="113"/>
      <c r="AG337" s="52"/>
      <c r="AH337" s="6" t="str">
        <f t="shared" si="229"/>
        <v/>
      </c>
      <c r="AI337" s="6" t="str">
        <f t="shared" si="230"/>
        <v/>
      </c>
      <c r="AJ337" s="14" t="str">
        <f t="shared" si="231"/>
        <v/>
      </c>
      <c r="AK337" s="56">
        <f t="shared" ca="1" si="233"/>
        <v>88.515748616863775</v>
      </c>
      <c r="AL337" s="49">
        <f t="shared" ca="1" si="234"/>
        <v>9.1820043788667114</v>
      </c>
      <c r="AM337" s="65"/>
      <c r="AN337" s="61"/>
      <c r="AO337" s="61"/>
      <c r="AP337" s="61"/>
      <c r="AQ337" s="62"/>
    </row>
    <row r="338" spans="1:43" x14ac:dyDescent="0.3">
      <c r="A338" t="str">
        <f t="shared" si="232"/>
        <v/>
      </c>
      <c r="B338" s="1" t="s">
        <v>26</v>
      </c>
      <c r="C338" s="1"/>
      <c r="D338">
        <v>1.577</v>
      </c>
      <c r="E338">
        <v>81.680000000000007</v>
      </c>
      <c r="F338">
        <v>82.19</v>
      </c>
      <c r="G338" s="47"/>
      <c r="H338" s="47"/>
      <c r="I338" s="47"/>
      <c r="J338" s="47"/>
      <c r="K338" s="47"/>
      <c r="L338" s="23">
        <f t="shared" si="219"/>
        <v>330.39</v>
      </c>
      <c r="M338" s="6">
        <f t="shared" si="220"/>
        <v>-0.21429614634099109</v>
      </c>
      <c r="N338" s="6">
        <f t="shared" si="221"/>
        <v>1.5623719664866622</v>
      </c>
      <c r="O338" s="23">
        <f t="shared" si="215"/>
        <v>-0.8799546240611239</v>
      </c>
      <c r="P338" s="23" t="str">
        <f t="shared" si="222"/>
        <v/>
      </c>
      <c r="Q338" s="23"/>
      <c r="R338" s="6"/>
      <c r="S338" s="6"/>
      <c r="T338" s="6" t="str">
        <f t="shared" si="223"/>
        <v/>
      </c>
      <c r="U338" s="6" t="str">
        <f t="shared" si="224"/>
        <v/>
      </c>
      <c r="V338" s="6"/>
      <c r="W338" s="49"/>
      <c r="X338" s="8"/>
      <c r="Y338" s="53" t="str">
        <f t="shared" si="225"/>
        <v>1.14</v>
      </c>
      <c r="Z338" s="6">
        <f t="shared" si="216"/>
        <v>2.54954304499008</v>
      </c>
      <c r="AA338" s="54">
        <f t="shared" ca="1" si="226"/>
        <v>9.9698548923492663</v>
      </c>
      <c r="AB338" s="55">
        <f t="shared" si="227"/>
        <v>-0.21429614634099109</v>
      </c>
      <c r="AC338" s="6">
        <f t="shared" ca="1" si="217"/>
        <v>8.9826838138458491</v>
      </c>
      <c r="AD338" s="6">
        <f t="shared" ca="1" si="218"/>
        <v>5.1415881987271215</v>
      </c>
      <c r="AE338" s="6" t="str">
        <f t="shared" si="228"/>
        <v/>
      </c>
      <c r="AF338" s="113"/>
      <c r="AG338" s="52"/>
      <c r="AH338" s="6" t="str">
        <f t="shared" si="229"/>
        <v/>
      </c>
      <c r="AI338" s="6" t="str">
        <f t="shared" si="230"/>
        <v/>
      </c>
      <c r="AJ338" s="14" t="str">
        <f t="shared" si="231"/>
        <v/>
      </c>
      <c r="AK338" s="56">
        <f t="shared" ca="1" si="233"/>
        <v>88.633377678181304</v>
      </c>
      <c r="AL338" s="49">
        <f t="shared" ca="1" si="234"/>
        <v>8.9852396371974859</v>
      </c>
      <c r="AM338" s="65"/>
      <c r="AN338" s="61"/>
      <c r="AO338" s="61"/>
      <c r="AP338" s="61"/>
      <c r="AQ338" s="62"/>
    </row>
    <row r="339" spans="1:43" x14ac:dyDescent="0.3">
      <c r="A339" t="str">
        <f t="shared" si="232"/>
        <v/>
      </c>
      <c r="B339" s="1" t="s">
        <v>26</v>
      </c>
      <c r="C339" s="1"/>
      <c r="D339">
        <v>1.405</v>
      </c>
      <c r="E339">
        <v>135.63999999999999</v>
      </c>
      <c r="F339">
        <v>74.41</v>
      </c>
      <c r="G339" s="47"/>
      <c r="H339" s="47"/>
      <c r="I339" s="47"/>
      <c r="J339" s="47"/>
      <c r="K339" s="47"/>
      <c r="L339" s="23">
        <f t="shared" si="219"/>
        <v>24.34999999999998</v>
      </c>
      <c r="M339" s="6">
        <f t="shared" si="220"/>
        <v>0.37759615668071445</v>
      </c>
      <c r="N339" s="6">
        <f t="shared" si="221"/>
        <v>1.3533093299242245</v>
      </c>
      <c r="O339" s="23">
        <f t="shared" si="215"/>
        <v>-0.27576178157399467</v>
      </c>
      <c r="P339" s="23" t="str">
        <f t="shared" si="222"/>
        <v/>
      </c>
      <c r="Q339" s="23"/>
      <c r="R339" s="6"/>
      <c r="S339" s="6"/>
      <c r="T339" s="6" t="str">
        <f t="shared" si="223"/>
        <v/>
      </c>
      <c r="U339" s="6" t="str">
        <f t="shared" si="224"/>
        <v/>
      </c>
      <c r="V339" s="6"/>
      <c r="W339" s="49"/>
      <c r="X339" s="8"/>
      <c r="Y339" s="53" t="str">
        <f t="shared" si="225"/>
        <v>1.14</v>
      </c>
      <c r="Z339" s="6">
        <f t="shared" si="216"/>
        <v>2.3404804084276423</v>
      </c>
      <c r="AA339" s="54">
        <f t="shared" ca="1" si="226"/>
        <v>9.1523263732543612</v>
      </c>
      <c r="AB339" s="55">
        <f t="shared" si="227"/>
        <v>0.37759615668071445</v>
      </c>
      <c r="AC339" s="6">
        <f t="shared" ca="1" si="217"/>
        <v>8.165155294750944</v>
      </c>
      <c r="AD339" s="6">
        <f t="shared" ca="1" si="218"/>
        <v>1.3747331752529326</v>
      </c>
      <c r="AE339" s="6" t="str">
        <f t="shared" si="228"/>
        <v/>
      </c>
      <c r="AF339" s="113"/>
      <c r="AG339" s="52"/>
      <c r="AH339" s="6" t="str">
        <f t="shared" si="229"/>
        <v/>
      </c>
      <c r="AI339" s="6" t="str">
        <f t="shared" si="230"/>
        <v/>
      </c>
      <c r="AJ339" s="14" t="str">
        <f t="shared" si="231"/>
        <v/>
      </c>
      <c r="AK339" s="56">
        <f t="shared" ca="1" si="233"/>
        <v>87.352253251421601</v>
      </c>
      <c r="AL339" s="49">
        <f t="shared" ca="1" si="234"/>
        <v>8.1738815653849191</v>
      </c>
      <c r="AM339" s="65"/>
      <c r="AN339" s="61"/>
      <c r="AO339" s="61"/>
      <c r="AP339" s="61"/>
      <c r="AQ339" s="62"/>
    </row>
    <row r="340" spans="1:43" x14ac:dyDescent="0.3">
      <c r="A340" t="str">
        <f t="shared" si="232"/>
        <v/>
      </c>
      <c r="B340" s="1" t="s">
        <v>26</v>
      </c>
      <c r="C340" s="1"/>
      <c r="D340">
        <v>1.103</v>
      </c>
      <c r="E340">
        <v>144.38999999999999</v>
      </c>
      <c r="F340">
        <v>64.16</v>
      </c>
      <c r="G340" s="47"/>
      <c r="H340" s="47"/>
      <c r="I340" s="47"/>
      <c r="J340" s="47"/>
      <c r="K340" s="47"/>
      <c r="L340" s="23">
        <f t="shared" si="219"/>
        <v>33.09999999999998</v>
      </c>
      <c r="M340" s="6">
        <f t="shared" si="220"/>
        <v>0.48075306636955722</v>
      </c>
      <c r="N340" s="6">
        <f t="shared" si="221"/>
        <v>0.99271621784690722</v>
      </c>
      <c r="O340" s="23">
        <f t="shared" si="215"/>
        <v>-0.27765783426388135</v>
      </c>
      <c r="P340" s="23" t="str">
        <f t="shared" si="222"/>
        <v/>
      </c>
      <c r="Q340" s="23"/>
      <c r="R340" s="6"/>
      <c r="S340" s="6"/>
      <c r="T340" s="6" t="str">
        <f t="shared" si="223"/>
        <v/>
      </c>
      <c r="U340" s="6" t="str">
        <f t="shared" si="224"/>
        <v/>
      </c>
      <c r="V340" s="6"/>
      <c r="W340" s="49"/>
      <c r="X340" s="8"/>
      <c r="Y340" s="53" t="str">
        <f t="shared" si="225"/>
        <v>1.14</v>
      </c>
      <c r="Z340" s="6">
        <f t="shared" si="216"/>
        <v>1.9798872963503249</v>
      </c>
      <c r="AA340" s="54">
        <f t="shared" ca="1" si="226"/>
        <v>7.7422458454296272</v>
      </c>
      <c r="AB340" s="55">
        <f t="shared" si="227"/>
        <v>0.48075306636955722</v>
      </c>
      <c r="AC340" s="6">
        <f t="shared" ca="1" si="217"/>
        <v>6.7550747669262092</v>
      </c>
      <c r="AD340" s="6">
        <f t="shared" ca="1" si="218"/>
        <v>1.621660759803937</v>
      </c>
      <c r="AE340" s="6" t="str">
        <f t="shared" si="228"/>
        <v/>
      </c>
      <c r="AF340" s="113"/>
      <c r="AG340" s="52"/>
      <c r="AH340" s="6" t="str">
        <f t="shared" si="229"/>
        <v/>
      </c>
      <c r="AI340" s="6" t="str">
        <f t="shared" si="230"/>
        <v/>
      </c>
      <c r="AJ340" s="14" t="str">
        <f t="shared" si="231"/>
        <v/>
      </c>
      <c r="AK340" s="56">
        <f t="shared" ca="1" si="233"/>
        <v>85.929170638449733</v>
      </c>
      <c r="AL340" s="49">
        <f t="shared" ca="1" si="234"/>
        <v>6.7721605575759138</v>
      </c>
      <c r="AM340" s="65"/>
      <c r="AN340" s="61"/>
      <c r="AO340" s="61"/>
      <c r="AP340" s="61"/>
      <c r="AQ340" s="62"/>
    </row>
    <row r="341" spans="1:43" x14ac:dyDescent="0.3">
      <c r="A341" t="str">
        <f t="shared" si="232"/>
        <v/>
      </c>
      <c r="B341" s="1" t="s">
        <v>26</v>
      </c>
      <c r="C341" s="1"/>
      <c r="D341">
        <v>1.042</v>
      </c>
      <c r="E341">
        <v>145.38</v>
      </c>
      <c r="F341">
        <v>50.18</v>
      </c>
      <c r="G341" s="47"/>
      <c r="H341" s="47"/>
      <c r="I341" s="47"/>
      <c r="J341" s="47"/>
      <c r="K341" s="47"/>
      <c r="L341" s="23">
        <f t="shared" si="219"/>
        <v>34.089999999999989</v>
      </c>
      <c r="M341" s="6">
        <f t="shared" si="220"/>
        <v>0.66727371138828617</v>
      </c>
      <c r="N341" s="6">
        <f t="shared" si="221"/>
        <v>0.80031855788186135</v>
      </c>
      <c r="O341" s="23">
        <f t="shared" si="215"/>
        <v>-0.21377037296504314</v>
      </c>
      <c r="P341" s="23" t="str">
        <f t="shared" si="222"/>
        <v/>
      </c>
      <c r="Q341" s="23"/>
      <c r="R341" s="6"/>
      <c r="S341" s="6"/>
      <c r="T341" s="6" t="str">
        <f t="shared" si="223"/>
        <v/>
      </c>
      <c r="U341" s="6" t="str">
        <f t="shared" si="224"/>
        <v/>
      </c>
      <c r="V341" s="6"/>
      <c r="W341" s="49"/>
      <c r="X341" s="8"/>
      <c r="Y341" s="53" t="str">
        <f t="shared" si="225"/>
        <v>1.14</v>
      </c>
      <c r="Z341" s="6">
        <f t="shared" si="216"/>
        <v>1.787489636385279</v>
      </c>
      <c r="AA341" s="54">
        <f t="shared" ca="1" si="226"/>
        <v>6.9898848467603436</v>
      </c>
      <c r="AB341" s="55">
        <f t="shared" si="227"/>
        <v>0.66727371138828617</v>
      </c>
      <c r="AC341" s="6">
        <f t="shared" ca="1" si="217"/>
        <v>6.0027137682569256</v>
      </c>
      <c r="AD341" s="6">
        <f t="shared" ca="1" si="218"/>
        <v>1.032891015122257</v>
      </c>
      <c r="AE341" s="6" t="str">
        <f t="shared" si="228"/>
        <v/>
      </c>
      <c r="AF341" s="113"/>
      <c r="AG341" s="52"/>
      <c r="AH341" s="6" t="str">
        <f t="shared" si="229"/>
        <v/>
      </c>
      <c r="AI341" s="6" t="str">
        <f t="shared" si="230"/>
        <v/>
      </c>
      <c r="AJ341" s="14" t="str">
        <f t="shared" si="231"/>
        <v/>
      </c>
      <c r="AK341" s="56">
        <f t="shared" ca="1" si="233"/>
        <v>83.656927699202811</v>
      </c>
      <c r="AL341" s="49">
        <f t="shared" ca="1" si="234"/>
        <v>6.0396876400631152</v>
      </c>
      <c r="AM341" s="65"/>
      <c r="AN341" s="61"/>
      <c r="AO341" s="61"/>
      <c r="AP341" s="61"/>
      <c r="AQ341" s="62"/>
    </row>
    <row r="342" spans="1:43" x14ac:dyDescent="0.3">
      <c r="A342" t="str">
        <f t="shared" si="232"/>
        <v/>
      </c>
      <c r="B342" s="1" t="s">
        <v>26</v>
      </c>
      <c r="C342" s="1"/>
      <c r="D342">
        <v>0.92600000000000005</v>
      </c>
      <c r="E342">
        <v>146.87</v>
      </c>
      <c r="F342">
        <v>37.380000000000003</v>
      </c>
      <c r="G342" s="47"/>
      <c r="H342" s="47"/>
      <c r="I342" s="47"/>
      <c r="J342" s="47"/>
      <c r="K342" s="47"/>
      <c r="L342" s="23">
        <f t="shared" si="219"/>
        <v>35.58</v>
      </c>
      <c r="M342" s="6">
        <f t="shared" si="220"/>
        <v>0.73582421891066219</v>
      </c>
      <c r="N342" s="6">
        <f t="shared" si="221"/>
        <v>0.5621732107318117</v>
      </c>
      <c r="O342" s="23">
        <f t="shared" si="215"/>
        <v>-0.25150936372516941</v>
      </c>
      <c r="P342" s="23" t="str">
        <f t="shared" si="222"/>
        <v/>
      </c>
      <c r="Q342" s="23"/>
      <c r="R342" s="6"/>
      <c r="S342" s="6"/>
      <c r="T342" s="6" t="str">
        <f t="shared" si="223"/>
        <v/>
      </c>
      <c r="U342" s="6" t="str">
        <f t="shared" si="224"/>
        <v/>
      </c>
      <c r="V342" s="6"/>
      <c r="W342" s="49"/>
      <c r="X342" s="8"/>
      <c r="Y342" s="53" t="str">
        <f t="shared" si="225"/>
        <v>1.14</v>
      </c>
      <c r="Z342" s="6">
        <f t="shared" si="216"/>
        <v>1.5493442892352296</v>
      </c>
      <c r="AA342" s="54">
        <f t="shared" ca="1" si="226"/>
        <v>6.0586299071586582</v>
      </c>
      <c r="AB342" s="55">
        <f t="shared" si="227"/>
        <v>0.73582421891066219</v>
      </c>
      <c r="AC342" s="6">
        <f t="shared" ca="1" si="217"/>
        <v>5.0714588286552402</v>
      </c>
      <c r="AD342" s="6">
        <f t="shared" ca="1" si="218"/>
        <v>1.2493592743358195</v>
      </c>
      <c r="AE342" s="6" t="str">
        <f t="shared" si="228"/>
        <v/>
      </c>
      <c r="AF342" s="113"/>
      <c r="AG342" s="52"/>
      <c r="AH342" s="6" t="str">
        <f t="shared" si="229"/>
        <v/>
      </c>
      <c r="AI342" s="6" t="str">
        <f t="shared" si="230"/>
        <v/>
      </c>
      <c r="AJ342" s="14" t="str">
        <f t="shared" si="231"/>
        <v/>
      </c>
      <c r="AK342" s="56">
        <f t="shared" ca="1" si="233"/>
        <v>81.744493163559966</v>
      </c>
      <c r="AL342" s="49">
        <f t="shared" ca="1" si="234"/>
        <v>5.1245616331429433</v>
      </c>
      <c r="AM342" s="65"/>
      <c r="AN342" s="61"/>
      <c r="AO342" s="61"/>
      <c r="AP342" s="61"/>
      <c r="AQ342" s="62"/>
    </row>
    <row r="343" spans="1:43" x14ac:dyDescent="0.3">
      <c r="A343" t="str">
        <f t="shared" si="232"/>
        <v/>
      </c>
      <c r="B343" s="1" t="s">
        <v>26</v>
      </c>
      <c r="C343" s="1"/>
      <c r="D343">
        <v>0.878</v>
      </c>
      <c r="E343">
        <v>148.63</v>
      </c>
      <c r="F343">
        <v>19.36</v>
      </c>
      <c r="G343" s="47"/>
      <c r="H343" s="47"/>
      <c r="I343" s="47"/>
      <c r="J343" s="47"/>
      <c r="K343" s="47"/>
      <c r="L343" s="23">
        <f t="shared" si="219"/>
        <v>37.339999999999989</v>
      </c>
      <c r="M343" s="6">
        <f t="shared" si="220"/>
        <v>0.82835289321204963</v>
      </c>
      <c r="N343" s="6">
        <f t="shared" si="221"/>
        <v>0.29105924535603883</v>
      </c>
      <c r="O343" s="23">
        <f t="shared" si="215"/>
        <v>-0.32078529068316231</v>
      </c>
      <c r="P343" s="23" t="str">
        <f t="shared" si="222"/>
        <v/>
      </c>
      <c r="Q343" s="23"/>
      <c r="R343" s="6"/>
      <c r="S343" s="6"/>
      <c r="T343" s="6" t="str">
        <f t="shared" si="223"/>
        <v/>
      </c>
      <c r="U343" s="6" t="str">
        <f t="shared" si="224"/>
        <v/>
      </c>
      <c r="V343" s="6"/>
      <c r="W343" s="49"/>
      <c r="X343" s="8"/>
      <c r="Y343" s="53" t="str">
        <f t="shared" si="225"/>
        <v>1.14</v>
      </c>
      <c r="Z343" s="6">
        <f t="shared" si="216"/>
        <v>1.2782303238594566</v>
      </c>
      <c r="AA343" s="54">
        <f t="shared" ca="1" si="226"/>
        <v>4.9984529082265308</v>
      </c>
      <c r="AB343" s="55">
        <f t="shared" si="227"/>
        <v>0.82835289321204963</v>
      </c>
      <c r="AC343" s="6">
        <f t="shared" ca="1" si="217"/>
        <v>4.0112818297231128</v>
      </c>
      <c r="AD343" s="6">
        <f t="shared" ca="1" si="218"/>
        <v>3.3832186729976139</v>
      </c>
      <c r="AE343" s="6" t="str">
        <f t="shared" si="228"/>
        <v/>
      </c>
      <c r="AF343" s="113"/>
      <c r="AG343" s="52"/>
      <c r="AH343" s="6" t="str">
        <f t="shared" si="229"/>
        <v/>
      </c>
      <c r="AI343" s="6" t="str">
        <f t="shared" si="230"/>
        <v/>
      </c>
      <c r="AJ343" s="14" t="str">
        <f t="shared" si="231"/>
        <v/>
      </c>
      <c r="AK343" s="56">
        <f t="shared" ca="1" si="233"/>
        <v>78.332102849421219</v>
      </c>
      <c r="AL343" s="49">
        <f t="shared" ca="1" si="234"/>
        <v>4.0959187532420094</v>
      </c>
      <c r="AM343" s="65"/>
      <c r="AN343" s="61"/>
      <c r="AO343" s="61"/>
      <c r="AP343" s="61"/>
      <c r="AQ343" s="62"/>
    </row>
    <row r="344" spans="1:43" x14ac:dyDescent="0.3">
      <c r="A344" t="str">
        <f t="shared" si="232"/>
        <v/>
      </c>
      <c r="B344" s="1" t="s">
        <v>26</v>
      </c>
      <c r="C344" s="1"/>
      <c r="D344">
        <v>0.82899999999999996</v>
      </c>
      <c r="E344">
        <v>148.82</v>
      </c>
      <c r="F344">
        <v>-6.79</v>
      </c>
      <c r="G344" s="47"/>
      <c r="H344" s="47"/>
      <c r="I344" s="47"/>
      <c r="J344" s="47"/>
      <c r="K344" s="47"/>
      <c r="L344" s="23">
        <f t="shared" si="219"/>
        <v>37.529999999999987</v>
      </c>
      <c r="M344" s="6">
        <f t="shared" si="220"/>
        <v>0.82318552529175271</v>
      </c>
      <c r="N344" s="6">
        <f t="shared" si="221"/>
        <v>-9.8013218241934374E-2</v>
      </c>
      <c r="O344" s="23">
        <f t="shared" si="215"/>
        <v>-0.31620772808644904</v>
      </c>
      <c r="P344" s="23" t="str">
        <f t="shared" si="222"/>
        <v/>
      </c>
      <c r="Q344" s="23"/>
      <c r="R344" s="6"/>
      <c r="S344" s="6"/>
      <c r="T344" s="6" t="str">
        <f t="shared" si="223"/>
        <v/>
      </c>
      <c r="U344" s="6" t="str">
        <f t="shared" si="224"/>
        <v/>
      </c>
      <c r="V344" s="6"/>
      <c r="W344" s="49"/>
      <c r="X344" s="8"/>
      <c r="Y344" s="53" t="str">
        <f t="shared" si="225"/>
        <v>1.14</v>
      </c>
      <c r="Z344" s="6" t="str">
        <f t="shared" si="216"/>
        <v/>
      </c>
      <c r="AA344" s="54" t="str">
        <f t="shared" ca="1" si="226"/>
        <v/>
      </c>
      <c r="AB344" s="55">
        <f t="shared" si="227"/>
        <v>0.82318552529175271</v>
      </c>
      <c r="AC344" s="6">
        <f t="shared" si="217"/>
        <v>-9.8013218241934374E-2</v>
      </c>
      <c r="AD344" s="6">
        <f t="shared" si="218"/>
        <v>0.31620772808644904</v>
      </c>
      <c r="AE344" s="6" t="str">
        <f t="shared" si="228"/>
        <v/>
      </c>
      <c r="AF344" s="113"/>
      <c r="AG344" s="52"/>
      <c r="AH344" s="6" t="str">
        <f t="shared" si="229"/>
        <v/>
      </c>
      <c r="AI344" s="6" t="str">
        <f t="shared" si="230"/>
        <v/>
      </c>
      <c r="AJ344" s="14" t="str">
        <f t="shared" si="231"/>
        <v/>
      </c>
      <c r="AK344" s="56">
        <f t="shared" si="233"/>
        <v>-6.79</v>
      </c>
      <c r="AL344" s="49">
        <f t="shared" si="234"/>
        <v>0.82899999999999996</v>
      </c>
      <c r="AM344" s="65"/>
      <c r="AN344" s="61"/>
      <c r="AO344" s="61"/>
      <c r="AP344" s="61"/>
      <c r="AQ344" s="62"/>
    </row>
    <row r="345" spans="1:43" x14ac:dyDescent="0.3">
      <c r="A345" t="str">
        <f t="shared" si="232"/>
        <v/>
      </c>
      <c r="B345" s="1" t="s">
        <v>26</v>
      </c>
      <c r="C345" s="1"/>
      <c r="D345">
        <v>0.97499999999999998</v>
      </c>
      <c r="E345">
        <v>148.83000000000001</v>
      </c>
      <c r="F345">
        <v>-29.82</v>
      </c>
      <c r="G345" s="47"/>
      <c r="H345" s="47"/>
      <c r="I345" s="47"/>
      <c r="J345" s="47"/>
      <c r="K345" s="47"/>
      <c r="L345" s="23">
        <f t="shared" si="219"/>
        <v>37.540000000000006</v>
      </c>
      <c r="M345" s="6">
        <f t="shared" si="220"/>
        <v>0.84590212577015444</v>
      </c>
      <c r="N345" s="6">
        <f t="shared" si="221"/>
        <v>-0.48484491707919741</v>
      </c>
      <c r="O345" s="23">
        <f t="shared" si="215"/>
        <v>-0.34126706844726135</v>
      </c>
      <c r="P345" s="23" t="str">
        <f t="shared" si="222"/>
        <v/>
      </c>
      <c r="Q345" s="23"/>
      <c r="R345" s="6"/>
      <c r="S345" s="6"/>
      <c r="T345" s="6" t="str">
        <f t="shared" si="223"/>
        <v/>
      </c>
      <c r="U345" s="6" t="str">
        <f t="shared" si="224"/>
        <v/>
      </c>
      <c r="V345" s="6"/>
      <c r="W345" s="49"/>
      <c r="X345" s="8"/>
      <c r="Y345" s="53" t="str">
        <f t="shared" si="225"/>
        <v>1.14</v>
      </c>
      <c r="Z345" s="6" t="str">
        <f t="shared" si="216"/>
        <v/>
      </c>
      <c r="AA345" s="54" t="str">
        <f t="shared" ca="1" si="226"/>
        <v/>
      </c>
      <c r="AB345" s="55">
        <f t="shared" si="227"/>
        <v>0.84590212577015444</v>
      </c>
      <c r="AC345" s="6">
        <f t="shared" si="217"/>
        <v>-0.48484491707919741</v>
      </c>
      <c r="AD345" s="6">
        <f t="shared" si="218"/>
        <v>0.34126706844726135</v>
      </c>
      <c r="AE345" s="6" t="str">
        <f t="shared" si="228"/>
        <v/>
      </c>
      <c r="AF345" s="113"/>
      <c r="AG345" s="52"/>
      <c r="AH345" s="6" t="str">
        <f t="shared" si="229"/>
        <v/>
      </c>
      <c r="AI345" s="6" t="str">
        <f t="shared" si="230"/>
        <v/>
      </c>
      <c r="AJ345" s="14" t="str">
        <f t="shared" si="231"/>
        <v/>
      </c>
      <c r="AK345" s="56">
        <f t="shared" si="233"/>
        <v>-29.82</v>
      </c>
      <c r="AL345" s="49">
        <f t="shared" si="234"/>
        <v>0.97499999999999998</v>
      </c>
      <c r="AM345" s="65"/>
      <c r="AN345" s="61"/>
      <c r="AO345" s="61"/>
      <c r="AP345" s="61"/>
      <c r="AQ345" s="62"/>
    </row>
    <row r="346" spans="1:43" x14ac:dyDescent="0.3">
      <c r="A346" t="str">
        <f t="shared" si="232"/>
        <v/>
      </c>
      <c r="B346" s="1" t="s">
        <v>26</v>
      </c>
      <c r="C346" s="1"/>
      <c r="D346">
        <v>1.2110000000000001</v>
      </c>
      <c r="E346">
        <v>150.94</v>
      </c>
      <c r="F346">
        <v>-46.62</v>
      </c>
      <c r="G346" s="47"/>
      <c r="H346" s="47"/>
      <c r="I346" s="47"/>
      <c r="J346" s="47"/>
      <c r="K346" s="47"/>
      <c r="L346" s="23">
        <f t="shared" si="219"/>
        <v>39.649999999999991</v>
      </c>
      <c r="M346" s="6">
        <f t="shared" si="220"/>
        <v>0.83175578816527851</v>
      </c>
      <c r="N346" s="6">
        <f t="shared" si="221"/>
        <v>-0.88017231770463944</v>
      </c>
      <c r="O346" s="23">
        <f t="shared" si="215"/>
        <v>-0.15716194374672665</v>
      </c>
      <c r="P346" s="23" t="str">
        <f t="shared" si="222"/>
        <v/>
      </c>
      <c r="Q346" s="23"/>
      <c r="R346" s="6"/>
      <c r="S346" s="6"/>
      <c r="T346" s="6" t="str">
        <f t="shared" si="223"/>
        <v/>
      </c>
      <c r="U346" s="6" t="str">
        <f t="shared" si="224"/>
        <v/>
      </c>
      <c r="V346" s="6"/>
      <c r="W346" s="49"/>
      <c r="X346" s="8"/>
      <c r="Y346" s="53" t="str">
        <f t="shared" si="225"/>
        <v>1.14</v>
      </c>
      <c r="Z346" s="6" t="str">
        <f t="shared" si="216"/>
        <v/>
      </c>
      <c r="AA346" s="54" t="str">
        <f t="shared" ca="1" si="226"/>
        <v/>
      </c>
      <c r="AB346" s="55">
        <f t="shared" si="227"/>
        <v>0.83175578816527851</v>
      </c>
      <c r="AC346" s="6">
        <f t="shared" si="217"/>
        <v>-0.88017231770463944</v>
      </c>
      <c r="AD346" s="6">
        <f t="shared" si="218"/>
        <v>0.15716194374672665</v>
      </c>
      <c r="AE346" s="6" t="str">
        <f t="shared" si="228"/>
        <v/>
      </c>
      <c r="AF346" s="113"/>
      <c r="AG346" s="52"/>
      <c r="AH346" s="6" t="str">
        <f t="shared" si="229"/>
        <v/>
      </c>
      <c r="AI346" s="6" t="str">
        <f t="shared" si="230"/>
        <v/>
      </c>
      <c r="AJ346" s="14" t="str">
        <f t="shared" si="231"/>
        <v/>
      </c>
      <c r="AK346" s="56">
        <f t="shared" si="233"/>
        <v>-46.62</v>
      </c>
      <c r="AL346" s="49">
        <f t="shared" si="234"/>
        <v>1.2110000000000001</v>
      </c>
      <c r="AM346" s="65"/>
      <c r="AN346" s="61"/>
      <c r="AO346" s="61"/>
      <c r="AP346" s="61"/>
      <c r="AQ346" s="62"/>
    </row>
    <row r="347" spans="1:43" x14ac:dyDescent="0.3">
      <c r="A347" t="str">
        <f t="shared" si="232"/>
        <v/>
      </c>
      <c r="B347" s="1" t="s">
        <v>26</v>
      </c>
      <c r="C347" s="1"/>
      <c r="D347">
        <v>1.119</v>
      </c>
      <c r="E347">
        <v>151.33000000000001</v>
      </c>
      <c r="F347">
        <v>-53.28</v>
      </c>
      <c r="G347" s="47"/>
      <c r="H347" s="47"/>
      <c r="I347" s="47"/>
      <c r="J347" s="47"/>
      <c r="K347" s="47"/>
      <c r="L347" s="23">
        <f t="shared" si="219"/>
        <v>40.040000000000006</v>
      </c>
      <c r="M347" s="6">
        <f t="shared" si="220"/>
        <v>0.66905567604136373</v>
      </c>
      <c r="N347" s="6">
        <f t="shared" si="221"/>
        <v>-0.8969534560705108</v>
      </c>
      <c r="O347" s="23">
        <f t="shared" si="215"/>
        <v>-0.27622979304963874</v>
      </c>
      <c r="P347" s="23" t="str">
        <f t="shared" si="222"/>
        <v/>
      </c>
      <c r="Q347" s="23"/>
      <c r="R347" s="6"/>
      <c r="S347" s="6"/>
      <c r="T347" s="6" t="str">
        <f t="shared" si="223"/>
        <v/>
      </c>
      <c r="U347" s="6" t="str">
        <f t="shared" si="224"/>
        <v/>
      </c>
      <c r="V347" s="6"/>
      <c r="W347" s="49"/>
      <c r="X347" s="8"/>
      <c r="Y347" s="53" t="str">
        <f t="shared" si="225"/>
        <v>1.14</v>
      </c>
      <c r="Z347" s="6" t="str">
        <f t="shared" si="216"/>
        <v/>
      </c>
      <c r="AA347" s="54" t="str">
        <f t="shared" ca="1" si="226"/>
        <v/>
      </c>
      <c r="AB347" s="55">
        <f t="shared" si="227"/>
        <v>0.66905567604136373</v>
      </c>
      <c r="AC347" s="6">
        <f t="shared" si="217"/>
        <v>-0.8969534560705108</v>
      </c>
      <c r="AD347" s="6">
        <f t="shared" si="218"/>
        <v>0.27622979304963874</v>
      </c>
      <c r="AE347" s="6" t="str">
        <f t="shared" si="228"/>
        <v/>
      </c>
      <c r="AF347" s="113"/>
      <c r="AG347" s="52"/>
      <c r="AH347" s="6" t="str">
        <f t="shared" si="229"/>
        <v/>
      </c>
      <c r="AI347" s="6" t="str">
        <f t="shared" si="230"/>
        <v/>
      </c>
      <c r="AJ347" s="14" t="str">
        <f t="shared" si="231"/>
        <v/>
      </c>
      <c r="AK347" s="56">
        <f t="shared" si="233"/>
        <v>-53.28</v>
      </c>
      <c r="AL347" s="49">
        <f t="shared" si="234"/>
        <v>1.119</v>
      </c>
      <c r="AM347" s="65"/>
      <c r="AN347" s="61"/>
      <c r="AO347" s="61"/>
      <c r="AP347" s="61"/>
      <c r="AQ347" s="62"/>
    </row>
    <row r="348" spans="1:43" x14ac:dyDescent="0.3">
      <c r="A348" t="str">
        <f t="shared" si="232"/>
        <v/>
      </c>
      <c r="B348" s="1" t="s">
        <v>26</v>
      </c>
      <c r="C348" s="1"/>
      <c r="D348">
        <v>1.0069999999999999</v>
      </c>
      <c r="E348">
        <v>145.24</v>
      </c>
      <c r="F348">
        <v>-67.47</v>
      </c>
      <c r="G348" s="47"/>
      <c r="H348" s="47"/>
      <c r="I348" s="47"/>
      <c r="J348" s="47"/>
      <c r="K348" s="47"/>
      <c r="L348" s="23">
        <f t="shared" si="219"/>
        <v>33.950000000000003</v>
      </c>
      <c r="M348" s="6">
        <f t="shared" si="220"/>
        <v>0.38584929193213602</v>
      </c>
      <c r="N348" s="6">
        <f t="shared" si="221"/>
        <v>-0.93014478653351007</v>
      </c>
      <c r="O348" s="23">
        <f t="shared" si="215"/>
        <v>-0.17984095068718056</v>
      </c>
      <c r="P348" s="23" t="str">
        <f t="shared" si="222"/>
        <v/>
      </c>
      <c r="Q348" s="23"/>
      <c r="R348" s="6"/>
      <c r="S348" s="6"/>
      <c r="T348" s="6" t="str">
        <f t="shared" si="223"/>
        <v/>
      </c>
      <c r="U348" s="6" t="str">
        <f t="shared" si="224"/>
        <v/>
      </c>
      <c r="V348" s="6"/>
      <c r="W348" s="49"/>
      <c r="X348" s="8"/>
      <c r="Y348" s="53" t="str">
        <f t="shared" si="225"/>
        <v>1.14</v>
      </c>
      <c r="Z348" s="6" t="str">
        <f t="shared" si="216"/>
        <v/>
      </c>
      <c r="AA348" s="54" t="str">
        <f t="shared" ca="1" si="226"/>
        <v/>
      </c>
      <c r="AB348" s="55">
        <f t="shared" si="227"/>
        <v>0.38584929193213602</v>
      </c>
      <c r="AC348" s="6">
        <f t="shared" si="217"/>
        <v>-0.93014478653351007</v>
      </c>
      <c r="AD348" s="6">
        <f t="shared" si="218"/>
        <v>0.17984095068718056</v>
      </c>
      <c r="AE348" s="6" t="str">
        <f t="shared" si="228"/>
        <v/>
      </c>
      <c r="AF348" s="113"/>
      <c r="AG348" s="52"/>
      <c r="AH348" s="6" t="str">
        <f t="shared" si="229"/>
        <v/>
      </c>
      <c r="AI348" s="6" t="str">
        <f t="shared" si="230"/>
        <v/>
      </c>
      <c r="AJ348" s="14" t="str">
        <f t="shared" si="231"/>
        <v/>
      </c>
      <c r="AK348" s="56">
        <f t="shared" si="233"/>
        <v>-67.47</v>
      </c>
      <c r="AL348" s="49">
        <f t="shared" si="234"/>
        <v>1.0069999999999999</v>
      </c>
      <c r="AM348" s="65"/>
      <c r="AN348" s="61"/>
      <c r="AO348" s="61"/>
      <c r="AP348" s="61"/>
      <c r="AQ348" s="62"/>
    </row>
    <row r="349" spans="1:43" x14ac:dyDescent="0.3">
      <c r="A349" t="str">
        <f t="shared" si="232"/>
        <v/>
      </c>
      <c r="B349" s="1" t="s">
        <v>26</v>
      </c>
      <c r="C349" s="1"/>
      <c r="D349">
        <v>0.98</v>
      </c>
      <c r="E349">
        <v>131.03</v>
      </c>
      <c r="F349">
        <v>-77.97</v>
      </c>
      <c r="G349" s="47"/>
      <c r="H349" s="47"/>
      <c r="I349" s="47"/>
      <c r="J349" s="47"/>
      <c r="K349" s="47"/>
      <c r="L349" s="23">
        <f>IF(AND(B349&lt;&gt;"",C349&lt;&gt;""),"",IF(E349-$E$319&lt;0,(360-($E$319-E349)),E349-$E$319))</f>
        <v>19.739999999999995</v>
      </c>
      <c r="M349" s="6">
        <f t="shared" si="220"/>
        <v>0.20425534279676424</v>
      </c>
      <c r="N349" s="6">
        <f t="shared" si="221"/>
        <v>-0.95847783226268535</v>
      </c>
      <c r="O349" s="23">
        <f t="shared" si="215"/>
        <v>-0.53582556795859737</v>
      </c>
      <c r="P349" s="23" t="str">
        <f t="shared" si="222"/>
        <v/>
      </c>
      <c r="Q349" s="23"/>
      <c r="R349" s="6"/>
      <c r="S349" s="6"/>
      <c r="T349" s="6" t="str">
        <f t="shared" si="223"/>
        <v/>
      </c>
      <c r="U349" s="6" t="str">
        <f t="shared" si="224"/>
        <v/>
      </c>
      <c r="V349" s="6"/>
      <c r="W349" s="49"/>
      <c r="X349" s="8"/>
      <c r="Y349" s="53" t="str">
        <f t="shared" si="225"/>
        <v>1.14</v>
      </c>
      <c r="Z349" s="6" t="str">
        <f t="shared" si="216"/>
        <v/>
      </c>
      <c r="AA349" s="54" t="str">
        <f t="shared" ca="1" si="226"/>
        <v/>
      </c>
      <c r="AB349" s="55">
        <f t="shared" si="227"/>
        <v>0.20425534279676424</v>
      </c>
      <c r="AC349" s="6">
        <f t="shared" si="217"/>
        <v>-0.95847783226268535</v>
      </c>
      <c r="AD349" s="6">
        <f t="shared" si="218"/>
        <v>0.53582556795859737</v>
      </c>
      <c r="AE349" s="6" t="str">
        <f t="shared" si="228"/>
        <v/>
      </c>
      <c r="AF349" s="113"/>
      <c r="AG349" s="52"/>
      <c r="AH349" s="6" t="str">
        <f t="shared" si="229"/>
        <v/>
      </c>
      <c r="AI349" s="6" t="str">
        <f t="shared" si="230"/>
        <v/>
      </c>
      <c r="AJ349" s="14" t="str">
        <f t="shared" si="231"/>
        <v/>
      </c>
      <c r="AK349" s="56">
        <f t="shared" si="233"/>
        <v>-77.97</v>
      </c>
      <c r="AL349" s="49">
        <f t="shared" si="234"/>
        <v>0.98</v>
      </c>
      <c r="AM349" s="65"/>
      <c r="AN349" s="61"/>
      <c r="AO349" s="61"/>
      <c r="AP349" s="61"/>
      <c r="AQ349" s="62"/>
    </row>
    <row r="350" spans="1:43" ht="15" thickBot="1" x14ac:dyDescent="0.35">
      <c r="A350">
        <f t="shared" si="232"/>
        <v>1</v>
      </c>
      <c r="B350" s="1" t="s">
        <v>26</v>
      </c>
      <c r="C350" s="1" t="s">
        <v>88</v>
      </c>
      <c r="D350">
        <v>4.6470000000000002</v>
      </c>
      <c r="E350">
        <v>68.12</v>
      </c>
      <c r="F350">
        <v>-3.75</v>
      </c>
      <c r="G350" s="34"/>
      <c r="H350" s="34"/>
      <c r="I350" s="34"/>
      <c r="J350" s="34"/>
      <c r="K350" s="34"/>
      <c r="L350" s="13"/>
      <c r="M350" s="4" t="str">
        <f>IF(AND(B350&lt;&gt;"",C350&lt;&gt;""),"",IF(L350&gt;180,(COS(RADIANS(F350))*D350)*(-1),(COS(RADIANS(F350))*D350)))</f>
        <v/>
      </c>
      <c r="N350" s="4" t="str">
        <f>IF(AND(B350&lt;&gt;"",C350&lt;&gt;""),"",SIN(RADIANS(F350))*D350)</f>
        <v/>
      </c>
      <c r="O350" s="13">
        <f>ABS(SUM(O320:O349))/2</f>
        <v>7.7035712710757176</v>
      </c>
      <c r="P350" s="13">
        <f>IF(A350=1,D350*O350,"")</f>
        <v>35.79849569668886</v>
      </c>
      <c r="Q350" s="13">
        <f>SQRT(((MAX(M320:M349)-MIN(M320:M349))^2)+((VLOOKUP(MAX(M320:M349),M320:N349,2,FALSE)-VLOOKUP(MIN(M320:M349),M320:N349,2,FALSE))^2))</f>
        <v>3.2886513877012078</v>
      </c>
      <c r="R350" s="13">
        <f>ABS(MIN(N320:N349))+MAX(N320:N349)</f>
        <v>4.3283194882224034</v>
      </c>
      <c r="S350" s="12">
        <f>SQRT(ABS(((M321-M320)^2)-((N321-N320)^2))+ABS(((M322-M321)^2)-((N322-N321)^2))+ABS(((M323-M322)^2)-((N323-N322)^2))+ABS(((M324-M323)^2)-((N324-N323)^2))+ABS(((M325-M324)^2)-((N325-N324)^2))+ABS(((M326-M325)^2)-((N326-N325)^2))+ABS(((M327-M326)^2)-((N327-N326)^2))+ABS(((M328-M327)^2)-((N328-N327)^2))+ABS(((M329-M328)^2)-((N329-N328)^2))+ABS(((M330-M329)^2)-((N330-N329)^2))+ABS(((M331-M330)^2)-((N331-N330)^2))+ABS(((M332-M331)^2)-((N332-N331)^2))+ABS(((M333-M332)^2)-((N333-N332)^2))+ABS(((M334-M333)^2)-((N334-N333)^2))+ABS(((M335-M334)^2)-((N335-N334)^2))+ABS(((M336-M335)^2)-((N336-N335)^2))+ABS(((M337-M336)^2)-((N337-N336)^2))+ABS(((M338-M337)^2)-((N338-N337)^2))+ABS(((M339-M338)^2)-((N339-N338)^2))+ABS(((M340-M339)^2)-((N340-N339)^2))+ABS(((M341-M340)^2)-((N341-N340)^2))+ABS(((M342-M341)^2)-((N342-N341)^2))+ABS(((M343-M342)^2)-((N343-N342)^2))+ABS(((M344-M343)^2)-((N344-N343)^2))+ABS(((M345-M344)^2)-((N345-N344)^2))+ABS(((M346-M345)^2)-((N346-N345)^2))+ABS(((M347-M346)^2)-((N347-N346)^2))+ABS(((M348-M347)^2)-((N348-N347)^2))+ABS(((M349-M348)^2)-((N349-N348)^2)))</f>
        <v>2.4177907026620198</v>
      </c>
      <c r="T350" s="4">
        <f>IF(A350=1,S350/Q350,"")</f>
        <v>0.73519215557598938</v>
      </c>
      <c r="U350" s="4">
        <f>IF(A350=1,4*PI()*(O350/(S350^2)),"")</f>
        <v>16.560161294735668</v>
      </c>
      <c r="V350" s="21">
        <f>IF($H$9=FALSE,(($F$3)*($Q350^2))/(2*$F$7*COS(RADIANS($F$8))),IF(G350&lt;&gt;"",(3*($F$3)*(I350^2))/(2*J350*(COS(RADIANS(K350)))),(($F$3)*($Q350^2))/(2*$J350*COS(RADIANS($K350)))))</f>
        <v>67.65040619273897</v>
      </c>
      <c r="W350" s="51" t="str">
        <f>IF(G350&lt;&gt;"",IF(V350&lt;H350,"STABLE","UNSTABLE"),IF(V350&lt;$F$6,"STABLE","UNSTABLE"))</f>
        <v>UNSTABLE</v>
      </c>
      <c r="X350" s="8"/>
      <c r="Y350" s="57"/>
      <c r="Z350" s="4"/>
      <c r="AA350" s="16" t="str">
        <f t="shared" ref="AA350:AA386" ca="1" si="235">IF(Z350="","",IF($K$9=TRUE,(Z350*($F$3/($F$3-(RANDBETWEEN($N$8,$M$8)/100)))),Z350*($F$3/($F$3-$F$4))))</f>
        <v/>
      </c>
      <c r="AB350" s="15"/>
      <c r="AC350" s="17"/>
      <c r="AD350" s="4">
        <f ca="1">IF(W350="Stable",O350,ABS(SUM(AD320:AD349)/2))</f>
        <v>32.151875244418747</v>
      </c>
      <c r="AE350" s="4">
        <f ca="1">IF(Y350="",$D350*AD350,"")</f>
        <v>149.40976426081392</v>
      </c>
      <c r="AF350" s="13">
        <f>IF(W350="Stable",Q350,SQRT(((MAX(AB320:AB349)-MIN(AB320:AB349))^2)+((VLOOKUP(MAX(AB320:AB349),AB320:AC349,2,FALSE)-VLOOKUP(MIN(AB320:AB349),AB320:AC349,2,FALSE))^2)))</f>
        <v>3.2886513877012078</v>
      </c>
      <c r="AG350" s="12">
        <f ca="1">IF(W350="Stable",S350,SQRT(ABS(((AB321-AB320)^2)-((AC321-AC320)^2))+ABS(((AB322-AB321)^2)-((AC322-AC321)^2))+ABS(((AB323-AB322)^2)-((AC323-AC322)^2))+ABS(((AB324-AB323)^2)-((AC324-AC323)^2))+ABS(((AB325-AB324)^2)-((AC325-AC324)^2))+ABS(((AB326-AB325)^2)-((AC326-AC325)^2))+ABS(((AB327-AB326)^2)-((AC327-AC326)^2))+ABS(((AB328-AB327)^2)-((AC328-AC327)^2))+ABS(((AB329-AB328)^2)-((AC329-AC328)^2))+ABS(((AB330-AB329)^2)-((AC330-AC329)^2))+ABS(((AB331-AB330)^2)-((AC331-AC330)^2))+ABS(((AB332-AB331)^2)-((AC332-AC331)^2))+ABS(((AB333-AB332)^2)-((AC333-AC332)^2))+ABS(((AB334-AB333)^2)-((AC334-AC333)^2))+ABS(((AB335-AB334)^2)-((AC335-AC334)^2))+ABS(((AB336-AB335)^2)-((AC336-AC335)^2))+ABS(((AB337-AB336)^2)-((AC337-AC336)^2))+ABS(((AB338-AB337)^2)-((AC338-AC337)^2))+ABS(((AB339-AB338)^2)-((AC339-AC338)^2))+ABS(((AB340-AB339)^2)-((AC340-AC339)^2))+ABS(((AB341-AB340)^2)-((AC341-AC340)^2))+ABS(((AB342-AB341)^2)-((AC342-AC341)^2))+ABS(((AB343-AB342)^2)-((AC343-AC342)^2))+ABS(((AB344-AB343)^2)-((AC344-AC343)^2))+ABS(((AB345-AB344)^2)-((AC345-AC344)^2))+ABS(((AB346-AB345)^2)-((AC346-AC345)^2))+ABS(((AB347-AB346)^2)-((AC347-AC346)^2))+ABS(((AB348-AB347)^2)-((AC348-AC347)^2))+ABS(((AB349-AB348)^2)-((AC349-AC348)^2))))</f>
        <v>8.8083783111267753</v>
      </c>
      <c r="AH350" s="4">
        <f ca="1">IF(W350="Stable",T350,IF(A350=1,AG350/AF350,""))</f>
        <v>2.6784165521672696</v>
      </c>
      <c r="AI350" s="4">
        <f ca="1">IF(W350="Stable",U350,IF(A350=1,4*PI()*(AD350/(AG350^2)),""))</f>
        <v>5.2074397551429428</v>
      </c>
      <c r="AJ350" s="5">
        <f ca="1">IF(A350=1,(O350/AD350)*100,"")</f>
        <v>23.959943899113576</v>
      </c>
      <c r="AK350" s="56">
        <f t="shared" si="233"/>
        <v>-3.75</v>
      </c>
      <c r="AL350" s="49">
        <f t="shared" si="234"/>
        <v>4.6470000000000002</v>
      </c>
      <c r="AM350" s="65"/>
      <c r="AN350" s="61"/>
      <c r="AO350" s="61"/>
      <c r="AP350" s="61"/>
      <c r="AQ350" s="62"/>
    </row>
    <row r="351" spans="1:43" ht="15" thickTop="1" x14ac:dyDescent="0.3">
      <c r="A351">
        <f t="shared" si="232"/>
        <v>1</v>
      </c>
      <c r="B351" s="1" t="s">
        <v>24</v>
      </c>
      <c r="C351" s="1" t="s">
        <v>27</v>
      </c>
      <c r="D351">
        <v>15.757999999999999</v>
      </c>
      <c r="E351">
        <v>50.13</v>
      </c>
      <c r="F351">
        <v>2.12</v>
      </c>
      <c r="G351" s="47"/>
      <c r="H351" s="47"/>
      <c r="I351" s="47"/>
      <c r="J351" s="47"/>
      <c r="K351" s="47"/>
      <c r="L351" s="23"/>
      <c r="M351" s="6"/>
      <c r="N351" s="6"/>
      <c r="O351" s="23"/>
      <c r="P351" s="23"/>
      <c r="Q351" s="23"/>
      <c r="R351" s="6"/>
      <c r="S351" s="6"/>
      <c r="T351" s="6"/>
      <c r="U351" s="6"/>
      <c r="V351" s="6"/>
      <c r="W351" s="49"/>
      <c r="X351" s="8"/>
      <c r="Y351" s="53"/>
      <c r="Z351" s="6"/>
      <c r="AA351" s="54"/>
      <c r="AB351" s="55"/>
      <c r="AC351" s="6"/>
      <c r="AD351" s="6"/>
      <c r="AE351" s="6"/>
      <c r="AF351" s="113"/>
      <c r="AG351" s="52"/>
      <c r="AH351" s="6"/>
      <c r="AI351" s="6"/>
      <c r="AJ351" s="14"/>
      <c r="AK351" s="56">
        <f t="shared" si="233"/>
        <v>2.12</v>
      </c>
      <c r="AL351" s="49">
        <f t="shared" si="234"/>
        <v>15.757999999999999</v>
      </c>
      <c r="AM351" s="65"/>
      <c r="AN351" s="61"/>
      <c r="AO351" s="61"/>
      <c r="AP351" s="61"/>
      <c r="AQ351" s="62"/>
    </row>
    <row r="352" spans="1:43" x14ac:dyDescent="0.3">
      <c r="A352" t="str">
        <f t="shared" si="232"/>
        <v/>
      </c>
      <c r="B352" s="1" t="s">
        <v>27</v>
      </c>
      <c r="C352" s="1"/>
      <c r="D352">
        <v>0.97599999999999998</v>
      </c>
      <c r="E352">
        <v>348.86</v>
      </c>
      <c r="F352">
        <v>-74.31</v>
      </c>
      <c r="G352" s="47"/>
      <c r="H352" s="47"/>
      <c r="I352" s="47"/>
      <c r="J352" s="47"/>
      <c r="K352" s="47"/>
      <c r="L352" s="23">
        <f>IF(AND(B352&lt;&gt;"",C352&lt;&gt;""),"",IF(E352-$E$351&lt;0,(360-($E$351-E352)),E352-$E$351))</f>
        <v>298.73</v>
      </c>
      <c r="M352" s="6">
        <f t="shared" ref="M352" si="236">IF(AND(B352&lt;&gt;"",C352&lt;&gt;""),"",IF(L352&gt;180,(COS(RADIANS(F352))*D352)*(-1),(COS(RADIANS(F352))*D352)))</f>
        <v>-0.26394204235789892</v>
      </c>
      <c r="N352" s="6">
        <f t="shared" ref="N352" si="237">IF(AND(B352&lt;&gt;"",C352&lt;&gt;""),"",SIN(RADIANS(F352))*D352)</f>
        <v>-0.93963322540017769</v>
      </c>
      <c r="O352" s="23">
        <f t="shared" ref="O352:O384" si="238">IF(A353=1,M352*VLOOKUP(B353,$B$13:$N$1389,13,FALSE)-N352*VLOOKUP(B353,$B$13:$N$1389,12,FALSE),M352*N353-N352*M353)</f>
        <v>-0.57035728129758256</v>
      </c>
      <c r="P352" s="23" t="str">
        <f t="shared" ref="P352" si="239">IF(A352=1,D352*O352,"")</f>
        <v/>
      </c>
      <c r="Q352" s="23"/>
      <c r="R352" s="6"/>
      <c r="S352" s="6"/>
      <c r="T352" s="6" t="str">
        <f t="shared" ref="T352" si="240">IF(A352=1,S352/Q352,"")</f>
        <v/>
      </c>
      <c r="U352" s="6" t="str">
        <f t="shared" ref="U352" si="241">IF(A352=1,4*PI()*(O352/(S352^2)),"")</f>
        <v/>
      </c>
      <c r="V352" s="6"/>
      <c r="W352" s="49"/>
      <c r="X352" s="8"/>
      <c r="Y352" s="53" t="str">
        <f t="shared" ref="Y352" si="242">IF(A352=1,"",B352)</f>
        <v>1.16</v>
      </c>
      <c r="Z352" s="6" t="str">
        <f t="shared" ref="Z352:Z384" si="243">IF(F352&lt;$R$8,"",(SQRT(((N352-MIN($N$352:$N$384))^2))))</f>
        <v/>
      </c>
      <c r="AA352" s="54" t="str">
        <f t="shared" ca="1" si="235"/>
        <v/>
      </c>
      <c r="AB352" s="55">
        <f t="shared" ref="AB352" si="244">IF(A352=1,"",M352)</f>
        <v>-0.26394204235789892</v>
      </c>
      <c r="AC352" s="6">
        <f t="shared" ref="AC352:AC384" si="245">IF($W$385="STABLE",N352,IF(F352&lt;$R$8,N352,(AA352+MIN($N$352:$N$384))))</f>
        <v>-0.93963322540017769</v>
      </c>
      <c r="AD352" s="6">
        <f t="shared" ref="AD352:AD384" si="246">IF(A353=1,ABS(AB352*VLOOKUP(B353,$B$13:$AD$1389,28,FALSE)-AC352*VLOOKUP(B353,$B$13:$AD$1389,27,FALSE)),ABS(AB352*AC353-AC352*AB353))</f>
        <v>0.57035728129758256</v>
      </c>
      <c r="AE352" s="6" t="str">
        <f t="shared" ref="AE352" si="247">IF(Y352="",$D352*AD352,"")</f>
        <v/>
      </c>
      <c r="AF352" s="113"/>
      <c r="AG352" s="52"/>
      <c r="AH352" s="6" t="str">
        <f t="shared" ref="AH352" si="248">IF(A352=1,AG352/AF352,"")</f>
        <v/>
      </c>
      <c r="AI352" s="6" t="str">
        <f t="shared" ref="AI352" si="249">IF(A352=1,4*PI()*(AD352/(AG352^2)),"")</f>
        <v/>
      </c>
      <c r="AJ352" s="14" t="str">
        <f t="shared" ref="AJ352" si="250">IF(A352=1,(O352/AD352)*100,"")</f>
        <v/>
      </c>
      <c r="AK352" s="56">
        <f t="shared" si="233"/>
        <v>-74.31</v>
      </c>
      <c r="AL352" s="49">
        <f t="shared" si="234"/>
        <v>0.97599999999999998</v>
      </c>
      <c r="AM352" s="65"/>
      <c r="AN352" s="61"/>
      <c r="AO352" s="61"/>
      <c r="AP352" s="61"/>
      <c r="AQ352" s="62"/>
    </row>
    <row r="353" spans="1:43" x14ac:dyDescent="0.3">
      <c r="A353" t="str">
        <f t="shared" si="232"/>
        <v/>
      </c>
      <c r="B353" s="1" t="s">
        <v>27</v>
      </c>
      <c r="C353" s="1"/>
      <c r="D353">
        <v>1.2529999999999999</v>
      </c>
      <c r="E353">
        <v>333.41</v>
      </c>
      <c r="F353">
        <v>-46.51</v>
      </c>
      <c r="G353" s="47"/>
      <c r="H353" s="47"/>
      <c r="I353" s="47"/>
      <c r="J353" s="47"/>
      <c r="K353" s="47"/>
      <c r="L353" s="23">
        <f t="shared" ref="L353:L384" si="251">IF(AND(B353&lt;&gt;"",C353&lt;&gt;""),"",IF(E353-$E$351&lt;0,(360-($E$351-E353)),E353-$E$351))</f>
        <v>283.28000000000003</v>
      </c>
      <c r="M353" s="6">
        <f t="shared" ref="M353:M384" si="252">IF(AND(B353&lt;&gt;"",C353&lt;&gt;""),"",IF(L353&gt;180,(COS(RADIANS(F353))*D353)*(-1),(COS(RADIANS(F353))*D353)))</f>
        <v>-0.86234963826464739</v>
      </c>
      <c r="N353" s="6">
        <f t="shared" ref="N353:N384" si="253">IF(AND(B353&lt;&gt;"",C353&lt;&gt;""),"",SIN(RADIANS(F353))*D353)</f>
        <v>-0.90904460912808438</v>
      </c>
      <c r="O353" s="23">
        <f t="shared" si="238"/>
        <v>-0.85639014183957707</v>
      </c>
      <c r="P353" s="23" t="str">
        <f t="shared" ref="P353:P384" si="254">IF(A353=1,D353*O353,"")</f>
        <v/>
      </c>
      <c r="Q353" s="23"/>
      <c r="R353" s="6"/>
      <c r="S353" s="6"/>
      <c r="T353" s="6" t="str">
        <f t="shared" ref="T353:T384" si="255">IF(A353=1,S353/Q353,"")</f>
        <v/>
      </c>
      <c r="U353" s="6" t="str">
        <f t="shared" ref="U353:U384" si="256">IF(A353=1,4*PI()*(O353/(S353^2)),"")</f>
        <v/>
      </c>
      <c r="V353" s="6"/>
      <c r="W353" s="49"/>
      <c r="X353" s="8"/>
      <c r="Y353" s="53" t="str">
        <f t="shared" ref="Y353:Y384" si="257">IF(A353=1,"",B353)</f>
        <v>1.16</v>
      </c>
      <c r="Z353" s="6" t="str">
        <f t="shared" si="243"/>
        <v/>
      </c>
      <c r="AA353" s="54" t="str">
        <f t="shared" ref="AA353:AA384" ca="1" si="258">IF(Z353="","",IF($K$9=TRUE,(Z353*($F$3/($F$3-(RANDBETWEEN($N$8,$M$8)/100)))),Z353*($F$3/($F$3-$F$4))))</f>
        <v/>
      </c>
      <c r="AB353" s="55">
        <f t="shared" ref="AB353:AB384" si="259">IF(A353=1,"",M353)</f>
        <v>-0.86234963826464739</v>
      </c>
      <c r="AC353" s="6">
        <f t="shared" si="245"/>
        <v>-0.90904460912808438</v>
      </c>
      <c r="AD353" s="6">
        <f t="shared" si="246"/>
        <v>0.85639014183957707</v>
      </c>
      <c r="AE353" s="6" t="str">
        <f t="shared" ref="AE353:AE384" si="260">IF(Y353="",$D353*AD353,"")</f>
        <v/>
      </c>
      <c r="AF353" s="113"/>
      <c r="AG353" s="52"/>
      <c r="AH353" s="6" t="str">
        <f t="shared" ref="AH353:AH384" si="261">IF(A353=1,AG353/AF353,"")</f>
        <v/>
      </c>
      <c r="AI353" s="6" t="str">
        <f t="shared" ref="AI353:AI384" si="262">IF(A353=1,4*PI()*(AD353/(AG353^2)),"")</f>
        <v/>
      </c>
      <c r="AJ353" s="14" t="str">
        <f t="shared" ref="AJ353:AJ384" si="263">IF(A353=1,(O353/AD353)*100,"")</f>
        <v/>
      </c>
      <c r="AK353" s="56">
        <f t="shared" si="233"/>
        <v>-46.51</v>
      </c>
      <c r="AL353" s="49">
        <f t="shared" si="234"/>
        <v>1.2529999999999999</v>
      </c>
      <c r="AM353" s="65"/>
      <c r="AN353" s="61"/>
      <c r="AO353" s="61"/>
      <c r="AP353" s="61"/>
      <c r="AQ353" s="62"/>
    </row>
    <row r="354" spans="1:43" x14ac:dyDescent="0.3">
      <c r="A354" t="str">
        <f t="shared" si="232"/>
        <v/>
      </c>
      <c r="B354" s="1" t="s">
        <v>27</v>
      </c>
      <c r="C354" s="1"/>
      <c r="D354">
        <v>2.0710000000000002</v>
      </c>
      <c r="E354">
        <v>330.89</v>
      </c>
      <c r="F354">
        <v>-27.24</v>
      </c>
      <c r="G354" s="47"/>
      <c r="H354" s="47"/>
      <c r="I354" s="47"/>
      <c r="J354" s="47"/>
      <c r="K354" s="47"/>
      <c r="L354" s="23">
        <f t="shared" si="251"/>
        <v>280.76</v>
      </c>
      <c r="M354" s="6">
        <f t="shared" si="252"/>
        <v>-1.8413199740205275</v>
      </c>
      <c r="N354" s="6">
        <f t="shared" si="253"/>
        <v>-0.94793552168543871</v>
      </c>
      <c r="O354" s="23">
        <f t="shared" si="238"/>
        <v>-2.318663343138387</v>
      </c>
      <c r="P354" s="23" t="str">
        <f t="shared" si="254"/>
        <v/>
      </c>
      <c r="Q354" s="23"/>
      <c r="R354" s="6"/>
      <c r="S354" s="6"/>
      <c r="T354" s="6" t="str">
        <f t="shared" si="255"/>
        <v/>
      </c>
      <c r="U354" s="6" t="str">
        <f t="shared" si="256"/>
        <v/>
      </c>
      <c r="V354" s="6"/>
      <c r="W354" s="49"/>
      <c r="X354" s="8"/>
      <c r="Y354" s="53" t="str">
        <f t="shared" si="257"/>
        <v>1.16</v>
      </c>
      <c r="Z354" s="6" t="str">
        <f t="shared" si="243"/>
        <v/>
      </c>
      <c r="AA354" s="54" t="str">
        <f t="shared" ca="1" si="258"/>
        <v/>
      </c>
      <c r="AB354" s="55">
        <f t="shared" si="259"/>
        <v>-1.8413199740205275</v>
      </c>
      <c r="AC354" s="6">
        <f t="shared" si="245"/>
        <v>-0.94793552168543871</v>
      </c>
      <c r="AD354" s="6">
        <f t="shared" si="246"/>
        <v>2.318663343138387</v>
      </c>
      <c r="AE354" s="6" t="str">
        <f t="shared" si="260"/>
        <v/>
      </c>
      <c r="AF354" s="113"/>
      <c r="AG354" s="52"/>
      <c r="AH354" s="6" t="str">
        <f t="shared" si="261"/>
        <v/>
      </c>
      <c r="AI354" s="6" t="str">
        <f t="shared" si="262"/>
        <v/>
      </c>
      <c r="AJ354" s="14" t="str">
        <f t="shared" si="263"/>
        <v/>
      </c>
      <c r="AK354" s="56">
        <f t="shared" si="233"/>
        <v>-27.24</v>
      </c>
      <c r="AL354" s="49">
        <f t="shared" si="234"/>
        <v>2.0710000000000002</v>
      </c>
      <c r="AM354" s="65"/>
      <c r="AN354" s="61"/>
      <c r="AO354" s="61"/>
      <c r="AP354" s="61"/>
      <c r="AQ354" s="62"/>
    </row>
    <row r="355" spans="1:43" x14ac:dyDescent="0.3">
      <c r="A355" t="str">
        <f t="shared" si="232"/>
        <v/>
      </c>
      <c r="B355" s="1" t="s">
        <v>27</v>
      </c>
      <c r="C355" s="1"/>
      <c r="D355">
        <v>4.5049999999999999</v>
      </c>
      <c r="E355">
        <v>329.86</v>
      </c>
      <c r="F355">
        <v>-12.85</v>
      </c>
      <c r="G355" s="47"/>
      <c r="H355" s="47"/>
      <c r="I355" s="47"/>
      <c r="J355" s="47"/>
      <c r="K355" s="47"/>
      <c r="L355" s="23">
        <f t="shared" si="251"/>
        <v>279.73</v>
      </c>
      <c r="M355" s="6">
        <f t="shared" si="252"/>
        <v>-4.3921751829052411</v>
      </c>
      <c r="N355" s="6">
        <f t="shared" si="253"/>
        <v>-1.0019092587012604</v>
      </c>
      <c r="O355" s="23">
        <f t="shared" si="238"/>
        <v>-4.9215462926351954</v>
      </c>
      <c r="P355" s="23" t="str">
        <f t="shared" si="254"/>
        <v/>
      </c>
      <c r="Q355" s="23"/>
      <c r="R355" s="6"/>
      <c r="S355" s="6"/>
      <c r="T355" s="6" t="str">
        <f t="shared" si="255"/>
        <v/>
      </c>
      <c r="U355" s="6" t="str">
        <f t="shared" si="256"/>
        <v/>
      </c>
      <c r="V355" s="6"/>
      <c r="W355" s="49"/>
      <c r="X355" s="8"/>
      <c r="Y355" s="53" t="str">
        <f t="shared" si="257"/>
        <v>1.16</v>
      </c>
      <c r="Z355" s="6" t="str">
        <f t="shared" si="243"/>
        <v/>
      </c>
      <c r="AA355" s="54" t="str">
        <f t="shared" ca="1" si="258"/>
        <v/>
      </c>
      <c r="AB355" s="55">
        <f t="shared" si="259"/>
        <v>-4.3921751829052411</v>
      </c>
      <c r="AC355" s="6">
        <f t="shared" si="245"/>
        <v>-1.0019092587012604</v>
      </c>
      <c r="AD355" s="6">
        <f t="shared" si="246"/>
        <v>4.9215462926351954</v>
      </c>
      <c r="AE355" s="6" t="str">
        <f t="shared" si="260"/>
        <v/>
      </c>
      <c r="AF355" s="113"/>
      <c r="AG355" s="52"/>
      <c r="AH355" s="6" t="str">
        <f t="shared" si="261"/>
        <v/>
      </c>
      <c r="AI355" s="6" t="str">
        <f t="shared" si="262"/>
        <v/>
      </c>
      <c r="AJ355" s="14" t="str">
        <f t="shared" si="263"/>
        <v/>
      </c>
      <c r="AK355" s="56">
        <f t="shared" si="233"/>
        <v>-12.85</v>
      </c>
      <c r="AL355" s="49">
        <f t="shared" si="234"/>
        <v>4.5049999999999999</v>
      </c>
      <c r="AM355" s="65"/>
      <c r="AN355" s="61"/>
      <c r="AO355" s="61"/>
      <c r="AP355" s="61"/>
      <c r="AQ355" s="62"/>
    </row>
    <row r="356" spans="1:43" x14ac:dyDescent="0.3">
      <c r="A356" t="str">
        <f t="shared" si="232"/>
        <v/>
      </c>
      <c r="B356" s="1" t="s">
        <v>27</v>
      </c>
      <c r="C356" s="1"/>
      <c r="D356">
        <v>8.5860000000000003</v>
      </c>
      <c r="E356">
        <v>329.2</v>
      </c>
      <c r="F356">
        <v>-5.54</v>
      </c>
      <c r="G356" s="47"/>
      <c r="H356" s="47"/>
      <c r="I356" s="47"/>
      <c r="J356" s="47"/>
      <c r="K356" s="47"/>
      <c r="L356" s="23">
        <f t="shared" si="251"/>
        <v>279.07</v>
      </c>
      <c r="M356" s="6">
        <f t="shared" si="252"/>
        <v>-8.5458951618447241</v>
      </c>
      <c r="N356" s="6">
        <f t="shared" si="253"/>
        <v>-0.82889799297558808</v>
      </c>
      <c r="O356" s="23">
        <f t="shared" si="238"/>
        <v>-4.9295277950420768</v>
      </c>
      <c r="P356" s="23" t="str">
        <f t="shared" si="254"/>
        <v/>
      </c>
      <c r="Q356" s="23"/>
      <c r="R356" s="6"/>
      <c r="S356" s="6"/>
      <c r="T356" s="6" t="str">
        <f t="shared" si="255"/>
        <v/>
      </c>
      <c r="U356" s="6" t="str">
        <f t="shared" si="256"/>
        <v/>
      </c>
      <c r="V356" s="6"/>
      <c r="W356" s="49"/>
      <c r="X356" s="8"/>
      <c r="Y356" s="53" t="str">
        <f t="shared" si="257"/>
        <v>1.16</v>
      </c>
      <c r="Z356" s="6" t="str">
        <f t="shared" si="243"/>
        <v/>
      </c>
      <c r="AA356" s="54" t="str">
        <f t="shared" ca="1" si="258"/>
        <v/>
      </c>
      <c r="AB356" s="55">
        <f t="shared" si="259"/>
        <v>-8.5458951618447241</v>
      </c>
      <c r="AC356" s="6">
        <f t="shared" si="245"/>
        <v>-0.82889799297558808</v>
      </c>
      <c r="AD356" s="6">
        <f t="shared" si="246"/>
        <v>4.9295277950420768</v>
      </c>
      <c r="AE356" s="6" t="str">
        <f t="shared" si="260"/>
        <v/>
      </c>
      <c r="AF356" s="113"/>
      <c r="AG356" s="52"/>
      <c r="AH356" s="6" t="str">
        <f t="shared" si="261"/>
        <v/>
      </c>
      <c r="AI356" s="6" t="str">
        <f t="shared" si="262"/>
        <v/>
      </c>
      <c r="AJ356" s="14" t="str">
        <f t="shared" si="263"/>
        <v/>
      </c>
      <c r="AK356" s="56">
        <f t="shared" si="233"/>
        <v>-5.54</v>
      </c>
      <c r="AL356" s="49">
        <f t="shared" si="234"/>
        <v>8.5860000000000003</v>
      </c>
      <c r="AM356" s="65"/>
      <c r="AN356" s="61"/>
      <c r="AO356" s="61"/>
      <c r="AP356" s="61"/>
      <c r="AQ356" s="62"/>
    </row>
    <row r="357" spans="1:43" x14ac:dyDescent="0.3">
      <c r="A357" t="str">
        <f t="shared" si="232"/>
        <v/>
      </c>
      <c r="B357" s="1" t="s">
        <v>27</v>
      </c>
      <c r="C357" s="1"/>
      <c r="D357">
        <v>14.624000000000001</v>
      </c>
      <c r="E357">
        <v>329.22</v>
      </c>
      <c r="F357">
        <v>-3.29</v>
      </c>
      <c r="G357" s="47"/>
      <c r="H357" s="47"/>
      <c r="I357" s="47"/>
      <c r="J357" s="47"/>
      <c r="K357" s="47"/>
      <c r="L357" s="23">
        <f t="shared" si="251"/>
        <v>279.09000000000003</v>
      </c>
      <c r="M357" s="6">
        <f t="shared" si="252"/>
        <v>-14.599897428462485</v>
      </c>
      <c r="N357" s="6">
        <f t="shared" si="253"/>
        <v>-0.83926818024663308</v>
      </c>
      <c r="O357" s="23">
        <f t="shared" si="238"/>
        <v>-6.980253264048657</v>
      </c>
      <c r="P357" s="23" t="str">
        <f t="shared" si="254"/>
        <v/>
      </c>
      <c r="Q357" s="23"/>
      <c r="R357" s="6"/>
      <c r="S357" s="6"/>
      <c r="T357" s="6" t="str">
        <f t="shared" si="255"/>
        <v/>
      </c>
      <c r="U357" s="6" t="str">
        <f t="shared" si="256"/>
        <v/>
      </c>
      <c r="V357" s="6"/>
      <c r="W357" s="49"/>
      <c r="X357" s="8"/>
      <c r="Y357" s="53" t="str">
        <f t="shared" si="257"/>
        <v>1.16</v>
      </c>
      <c r="Z357" s="6" t="str">
        <f t="shared" si="243"/>
        <v/>
      </c>
      <c r="AA357" s="54" t="str">
        <f t="shared" ca="1" si="258"/>
        <v/>
      </c>
      <c r="AB357" s="55">
        <f t="shared" si="259"/>
        <v>-14.599897428462485</v>
      </c>
      <c r="AC357" s="6">
        <f t="shared" si="245"/>
        <v>-0.83926818024663308</v>
      </c>
      <c r="AD357" s="6">
        <f t="shared" ca="1" si="246"/>
        <v>49.736996020211514</v>
      </c>
      <c r="AE357" s="6" t="str">
        <f t="shared" si="260"/>
        <v/>
      </c>
      <c r="AF357" s="113"/>
      <c r="AG357" s="52"/>
      <c r="AH357" s="6" t="str">
        <f t="shared" si="261"/>
        <v/>
      </c>
      <c r="AI357" s="6" t="str">
        <f t="shared" si="262"/>
        <v/>
      </c>
      <c r="AJ357" s="14" t="str">
        <f t="shared" si="263"/>
        <v/>
      </c>
      <c r="AK357" s="56">
        <f t="shared" si="233"/>
        <v>-3.29</v>
      </c>
      <c r="AL357" s="49">
        <f t="shared" si="234"/>
        <v>14.623999999999999</v>
      </c>
      <c r="AM357" s="65"/>
      <c r="AN357" s="61"/>
      <c r="AO357" s="61"/>
      <c r="AP357" s="61"/>
      <c r="AQ357" s="62"/>
    </row>
    <row r="358" spans="1:43" x14ac:dyDescent="0.3">
      <c r="A358" t="str">
        <f t="shared" si="232"/>
        <v/>
      </c>
      <c r="B358" s="1" t="s">
        <v>27</v>
      </c>
      <c r="C358" s="1"/>
      <c r="D358">
        <v>8.2420000000000009</v>
      </c>
      <c r="E358">
        <v>328.88</v>
      </c>
      <c r="F358">
        <v>0.03</v>
      </c>
      <c r="G358" s="47"/>
      <c r="H358" s="47"/>
      <c r="I358" s="47"/>
      <c r="J358" s="47"/>
      <c r="K358" s="47"/>
      <c r="L358" s="23">
        <f>IF(AND(B358&lt;&gt;"",C358&lt;&gt;""),"",IF(E358-$E$351&lt;0,(360-($E$351-E358)),E358-$E$351))</f>
        <v>278.75</v>
      </c>
      <c r="M358" s="6">
        <f t="shared" si="252"/>
        <v>-8.241998870204478</v>
      </c>
      <c r="N358" s="6">
        <f t="shared" si="253"/>
        <v>4.3155009112946594E-3</v>
      </c>
      <c r="O358" s="23">
        <f t="shared" si="238"/>
        <v>-8.5432223376315957</v>
      </c>
      <c r="P358" s="23" t="str">
        <f t="shared" si="254"/>
        <v/>
      </c>
      <c r="Q358" s="23"/>
      <c r="R358" s="6"/>
      <c r="S358" s="6"/>
      <c r="T358" s="6" t="str">
        <f t="shared" si="255"/>
        <v/>
      </c>
      <c r="U358" s="6" t="str">
        <f t="shared" si="256"/>
        <v/>
      </c>
      <c r="V358" s="6"/>
      <c r="W358" s="49"/>
      <c r="X358" s="8"/>
      <c r="Y358" s="53" t="str">
        <f t="shared" si="257"/>
        <v>1.16</v>
      </c>
      <c r="Z358" s="6">
        <f t="shared" si="243"/>
        <v>1.0062247596125551</v>
      </c>
      <c r="AA358" s="54">
        <f t="shared" ca="1" si="258"/>
        <v>3.9347893584849163</v>
      </c>
      <c r="AB358" s="55">
        <f t="shared" si="259"/>
        <v>-8.241998870204478</v>
      </c>
      <c r="AC358" s="6">
        <f t="shared" ca="1" si="245"/>
        <v>2.9328800997836559</v>
      </c>
      <c r="AD358" s="6">
        <f t="shared" ca="1" si="246"/>
        <v>36.949518934567948</v>
      </c>
      <c r="AE358" s="6" t="str">
        <f t="shared" si="260"/>
        <v/>
      </c>
      <c r="AF358" s="113"/>
      <c r="AG358" s="52"/>
      <c r="AH358" s="6" t="str">
        <f t="shared" si="261"/>
        <v/>
      </c>
      <c r="AI358" s="6" t="str">
        <f t="shared" si="262"/>
        <v/>
      </c>
      <c r="AJ358" s="14" t="str">
        <f t="shared" si="263"/>
        <v/>
      </c>
      <c r="AK358" s="56">
        <f t="shared" ca="1" si="233"/>
        <v>19.587884284559319</v>
      </c>
      <c r="AL358" s="49">
        <f t="shared" ca="1" si="234"/>
        <v>8.7482758904917297</v>
      </c>
      <c r="AM358" s="65"/>
      <c r="AN358" s="61"/>
      <c r="AO358" s="61"/>
      <c r="AP358" s="61"/>
      <c r="AQ358" s="62"/>
    </row>
    <row r="359" spans="1:43" x14ac:dyDescent="0.3">
      <c r="A359" t="str">
        <f t="shared" si="232"/>
        <v/>
      </c>
      <c r="B359" s="1" t="s">
        <v>27</v>
      </c>
      <c r="C359" s="1"/>
      <c r="D359">
        <v>7.1040000000000001</v>
      </c>
      <c r="E359">
        <v>327.96</v>
      </c>
      <c r="F359">
        <v>8.42</v>
      </c>
      <c r="G359" s="47"/>
      <c r="H359" s="47"/>
      <c r="I359" s="47"/>
      <c r="J359" s="47"/>
      <c r="K359" s="47"/>
      <c r="L359" s="23">
        <f t="shared" si="251"/>
        <v>277.83</v>
      </c>
      <c r="M359" s="6">
        <f t="shared" si="252"/>
        <v>-7.0274279738127357</v>
      </c>
      <c r="N359" s="6">
        <f t="shared" si="253"/>
        <v>1.0402269333536003</v>
      </c>
      <c r="O359" s="23">
        <f t="shared" si="238"/>
        <v>-10.950585266049327</v>
      </c>
      <c r="P359" s="23" t="str">
        <f t="shared" si="254"/>
        <v/>
      </c>
      <c r="Q359" s="23"/>
      <c r="R359" s="6"/>
      <c r="S359" s="6"/>
      <c r="T359" s="6" t="str">
        <f t="shared" si="255"/>
        <v/>
      </c>
      <c r="U359" s="6" t="str">
        <f t="shared" si="256"/>
        <v/>
      </c>
      <c r="V359" s="6"/>
      <c r="W359" s="49"/>
      <c r="X359" s="8"/>
      <c r="Y359" s="53" t="str">
        <f t="shared" si="257"/>
        <v>1.16</v>
      </c>
      <c r="Z359" s="6">
        <f t="shared" si="243"/>
        <v>2.0421361920548606</v>
      </c>
      <c r="AA359" s="54">
        <f t="shared" ca="1" si="258"/>
        <v>7.9856669002742295</v>
      </c>
      <c r="AB359" s="55">
        <f t="shared" si="259"/>
        <v>-7.0274279738127357</v>
      </c>
      <c r="AC359" s="6">
        <f t="shared" ca="1" si="245"/>
        <v>6.9837576415729696</v>
      </c>
      <c r="AD359" s="6">
        <f t="shared" ca="1" si="246"/>
        <v>42.519519934607729</v>
      </c>
      <c r="AE359" s="6" t="str">
        <f t="shared" si="260"/>
        <v/>
      </c>
      <c r="AF359" s="113"/>
      <c r="AG359" s="52"/>
      <c r="AH359" s="6" t="str">
        <f t="shared" si="261"/>
        <v/>
      </c>
      <c r="AI359" s="6" t="str">
        <f t="shared" si="262"/>
        <v/>
      </c>
      <c r="AJ359" s="14" t="str">
        <f t="shared" si="263"/>
        <v/>
      </c>
      <c r="AK359" s="56">
        <f t="shared" ca="1" si="233"/>
        <v>44.82141999302182</v>
      </c>
      <c r="AL359" s="49">
        <f t="shared" ca="1" si="234"/>
        <v>9.9074524840321399</v>
      </c>
      <c r="AM359" s="65"/>
      <c r="AN359" s="61"/>
      <c r="AO359" s="61"/>
      <c r="AP359" s="61"/>
      <c r="AQ359" s="62"/>
    </row>
    <row r="360" spans="1:43" x14ac:dyDescent="0.3">
      <c r="A360" t="str">
        <f t="shared" si="232"/>
        <v/>
      </c>
      <c r="B360" s="1" t="s">
        <v>27</v>
      </c>
      <c r="C360" s="1"/>
      <c r="D360">
        <v>7.5949999999999998</v>
      </c>
      <c r="E360">
        <v>326.19</v>
      </c>
      <c r="F360">
        <v>20.13</v>
      </c>
      <c r="G360" s="47"/>
      <c r="H360" s="47"/>
      <c r="I360" s="47"/>
      <c r="J360" s="47"/>
      <c r="K360" s="47"/>
      <c r="L360" s="23">
        <f t="shared" si="251"/>
        <v>276.06</v>
      </c>
      <c r="M360" s="6">
        <f t="shared" si="252"/>
        <v>-7.1310532242795874</v>
      </c>
      <c r="N360" s="6">
        <f t="shared" si="253"/>
        <v>2.6138295492422023</v>
      </c>
      <c r="O360" s="23">
        <f t="shared" si="238"/>
        <v>-10.431739318597845</v>
      </c>
      <c r="P360" s="23" t="str">
        <f t="shared" si="254"/>
        <v/>
      </c>
      <c r="Q360" s="23"/>
      <c r="R360" s="6"/>
      <c r="S360" s="6"/>
      <c r="T360" s="6" t="str">
        <f t="shared" si="255"/>
        <v/>
      </c>
      <c r="U360" s="6" t="str">
        <f t="shared" si="256"/>
        <v/>
      </c>
      <c r="V360" s="6"/>
      <c r="W360" s="49"/>
      <c r="X360" s="8"/>
      <c r="Y360" s="53" t="str">
        <f t="shared" si="257"/>
        <v>1.16</v>
      </c>
      <c r="Z360" s="6">
        <f t="shared" si="243"/>
        <v>3.6157388079434627</v>
      </c>
      <c r="AA360" s="54">
        <f t="shared" ca="1" si="258"/>
        <v>14.139157726584882</v>
      </c>
      <c r="AB360" s="55">
        <f t="shared" si="259"/>
        <v>-7.1310532242795874</v>
      </c>
      <c r="AC360" s="6">
        <f t="shared" ca="1" si="245"/>
        <v>13.137248467883621</v>
      </c>
      <c r="AD360" s="6">
        <f t="shared" ca="1" si="246"/>
        <v>44.415711387500338</v>
      </c>
      <c r="AE360" s="6" t="str">
        <f t="shared" si="260"/>
        <v/>
      </c>
      <c r="AF360" s="113"/>
      <c r="AG360" s="52"/>
      <c r="AH360" s="6" t="str">
        <f t="shared" si="261"/>
        <v/>
      </c>
      <c r="AI360" s="6" t="str">
        <f t="shared" si="262"/>
        <v/>
      </c>
      <c r="AJ360" s="14" t="str">
        <f t="shared" si="263"/>
        <v/>
      </c>
      <c r="AK360" s="56">
        <f t="shared" ca="1" si="233"/>
        <v>61.506368924662468</v>
      </c>
      <c r="AL360" s="49">
        <f t="shared" ca="1" si="234"/>
        <v>14.947883375060792</v>
      </c>
      <c r="AM360" s="65"/>
      <c r="AN360" s="61"/>
      <c r="AO360" s="61"/>
      <c r="AP360" s="61"/>
      <c r="AQ360" s="62"/>
    </row>
    <row r="361" spans="1:43" x14ac:dyDescent="0.3">
      <c r="A361" t="str">
        <f t="shared" si="232"/>
        <v/>
      </c>
      <c r="B361" s="1" t="s">
        <v>27</v>
      </c>
      <c r="C361" s="1"/>
      <c r="D361">
        <v>6.9130000000000003</v>
      </c>
      <c r="E361">
        <v>326.95</v>
      </c>
      <c r="F361">
        <v>31.59</v>
      </c>
      <c r="G361" s="47"/>
      <c r="H361" s="47"/>
      <c r="I361" s="47"/>
      <c r="J361" s="47"/>
      <c r="K361" s="47"/>
      <c r="L361" s="23">
        <f t="shared" si="251"/>
        <v>276.82</v>
      </c>
      <c r="M361" s="6">
        <f t="shared" si="252"/>
        <v>-5.8886204192060294</v>
      </c>
      <c r="N361" s="6">
        <f t="shared" si="253"/>
        <v>3.6212868649845746</v>
      </c>
      <c r="O361" s="23">
        <f t="shared" si="238"/>
        <v>-7.4110171352779872</v>
      </c>
      <c r="P361" s="23" t="str">
        <f t="shared" si="254"/>
        <v/>
      </c>
      <c r="Q361" s="23"/>
      <c r="R361" s="6"/>
      <c r="S361" s="6"/>
      <c r="T361" s="6" t="str">
        <f t="shared" si="255"/>
        <v/>
      </c>
      <c r="U361" s="6" t="str">
        <f t="shared" si="256"/>
        <v/>
      </c>
      <c r="V361" s="6"/>
      <c r="W361" s="49"/>
      <c r="X361" s="8"/>
      <c r="Y361" s="53" t="str">
        <f t="shared" si="257"/>
        <v>1.16</v>
      </c>
      <c r="Z361" s="6">
        <f t="shared" si="243"/>
        <v>4.623196123685835</v>
      </c>
      <c r="AA361" s="54">
        <f t="shared" ca="1" si="258"/>
        <v>18.078766931428188</v>
      </c>
      <c r="AB361" s="55">
        <f t="shared" si="259"/>
        <v>-5.8886204192060294</v>
      </c>
      <c r="AC361" s="6">
        <f t="shared" ca="1" si="245"/>
        <v>17.076857672726927</v>
      </c>
      <c r="AD361" s="6">
        <f t="shared" ca="1" si="246"/>
        <v>31.739002000869121</v>
      </c>
      <c r="AE361" s="6" t="str">
        <f t="shared" si="260"/>
        <v/>
      </c>
      <c r="AF361" s="113"/>
      <c r="AG361" s="52"/>
      <c r="AH361" s="6" t="str">
        <f t="shared" si="261"/>
        <v/>
      </c>
      <c r="AI361" s="6" t="str">
        <f t="shared" si="262"/>
        <v/>
      </c>
      <c r="AJ361" s="14" t="str">
        <f t="shared" si="263"/>
        <v/>
      </c>
      <c r="AK361" s="56">
        <f t="shared" ca="1" si="233"/>
        <v>70.974247606283043</v>
      </c>
      <c r="AL361" s="49">
        <f t="shared" ca="1" si="234"/>
        <v>18.063635249197841</v>
      </c>
      <c r="AM361" s="65"/>
      <c r="AN361" s="61"/>
      <c r="AO361" s="61"/>
      <c r="AP361" s="61"/>
      <c r="AQ361" s="62"/>
    </row>
    <row r="362" spans="1:43" x14ac:dyDescent="0.3">
      <c r="A362" t="str">
        <f t="shared" si="232"/>
        <v/>
      </c>
      <c r="B362" s="1" t="s">
        <v>27</v>
      </c>
      <c r="C362" s="1"/>
      <c r="D362">
        <v>6.55</v>
      </c>
      <c r="E362">
        <v>328.06</v>
      </c>
      <c r="F362">
        <v>41.01</v>
      </c>
      <c r="G362" s="47"/>
      <c r="H362" s="47"/>
      <c r="I362" s="47"/>
      <c r="J362" s="47"/>
      <c r="K362" s="47"/>
      <c r="L362" s="23">
        <f t="shared" si="251"/>
        <v>277.93</v>
      </c>
      <c r="M362" s="6">
        <f t="shared" si="252"/>
        <v>-4.942597674617085</v>
      </c>
      <c r="N362" s="6">
        <f t="shared" si="253"/>
        <v>4.2980493513767124</v>
      </c>
      <c r="O362" s="23">
        <f t="shared" si="238"/>
        <v>-6.8000042839438706</v>
      </c>
      <c r="P362" s="23" t="str">
        <f t="shared" si="254"/>
        <v/>
      </c>
      <c r="Q362" s="23"/>
      <c r="R362" s="6"/>
      <c r="S362" s="6"/>
      <c r="T362" s="6" t="str">
        <f t="shared" si="255"/>
        <v/>
      </c>
      <c r="U362" s="6" t="str">
        <f t="shared" si="256"/>
        <v/>
      </c>
      <c r="V362" s="6"/>
      <c r="W362" s="49"/>
      <c r="X362" s="8"/>
      <c r="Y362" s="53" t="str">
        <f t="shared" si="257"/>
        <v>1.16</v>
      </c>
      <c r="Z362" s="6">
        <f t="shared" si="243"/>
        <v>5.2999586100779723</v>
      </c>
      <c r="AA362" s="54">
        <f t="shared" ca="1" si="258"/>
        <v>20.725211281200426</v>
      </c>
      <c r="AB362" s="55">
        <f t="shared" si="259"/>
        <v>-4.942597674617085</v>
      </c>
      <c r="AC362" s="6">
        <f t="shared" ca="1" si="245"/>
        <v>19.723302022499166</v>
      </c>
      <c r="AD362" s="6">
        <f t="shared" ca="1" si="246"/>
        <v>28.009182392773241</v>
      </c>
      <c r="AE362" s="6" t="str">
        <f t="shared" si="260"/>
        <v/>
      </c>
      <c r="AF362" s="113"/>
      <c r="AG362" s="52"/>
      <c r="AH362" s="6" t="str">
        <f t="shared" si="261"/>
        <v/>
      </c>
      <c r="AI362" s="6" t="str">
        <f t="shared" si="262"/>
        <v/>
      </c>
      <c r="AJ362" s="14" t="str">
        <f t="shared" si="263"/>
        <v/>
      </c>
      <c r="AK362" s="56">
        <f t="shared" ca="1" si="233"/>
        <v>75.931574791973745</v>
      </c>
      <c r="AL362" s="49">
        <f t="shared" ca="1" si="234"/>
        <v>20.333172758914184</v>
      </c>
      <c r="AM362" s="65"/>
      <c r="AN362" s="61"/>
      <c r="AO362" s="61"/>
      <c r="AP362" s="61"/>
      <c r="AQ362" s="62"/>
    </row>
    <row r="363" spans="1:43" x14ac:dyDescent="0.3">
      <c r="A363" t="str">
        <f t="shared" si="232"/>
        <v/>
      </c>
      <c r="B363" s="1" t="s">
        <v>27</v>
      </c>
      <c r="C363" s="1"/>
      <c r="D363">
        <v>6.8869999999999996</v>
      </c>
      <c r="E363">
        <v>329.29</v>
      </c>
      <c r="F363">
        <v>49.68</v>
      </c>
      <c r="G363" s="47"/>
      <c r="H363" s="47"/>
      <c r="I363" s="47"/>
      <c r="J363" s="47"/>
      <c r="K363" s="47"/>
      <c r="L363" s="23">
        <f t="shared" si="251"/>
        <v>279.16000000000003</v>
      </c>
      <c r="M363" s="6">
        <f t="shared" si="252"/>
        <v>-4.4562744073287632</v>
      </c>
      <c r="N363" s="6">
        <f t="shared" si="253"/>
        <v>5.2509415733358411</v>
      </c>
      <c r="O363" s="23">
        <f t="shared" si="238"/>
        <v>-8.1372392516798442</v>
      </c>
      <c r="P363" s="23" t="str">
        <f t="shared" si="254"/>
        <v/>
      </c>
      <c r="Q363" s="23"/>
      <c r="R363" s="6"/>
      <c r="S363" s="6"/>
      <c r="T363" s="6" t="str">
        <f t="shared" si="255"/>
        <v/>
      </c>
      <c r="U363" s="6" t="str">
        <f t="shared" si="256"/>
        <v/>
      </c>
      <c r="V363" s="6"/>
      <c r="W363" s="49"/>
      <c r="X363" s="8"/>
      <c r="Y363" s="53" t="str">
        <f t="shared" si="257"/>
        <v>1.16</v>
      </c>
      <c r="Z363" s="6">
        <f t="shared" si="243"/>
        <v>6.252850832037101</v>
      </c>
      <c r="AA363" s="54">
        <f t="shared" ca="1" si="258"/>
        <v>24.451446537219702</v>
      </c>
      <c r="AB363" s="55">
        <f t="shared" si="259"/>
        <v>-4.4562744073287632</v>
      </c>
      <c r="AC363" s="6">
        <f t="shared" ca="1" si="245"/>
        <v>23.449537278518441</v>
      </c>
      <c r="AD363" s="6">
        <f t="shared" ca="1" si="246"/>
        <v>34.004395065774347</v>
      </c>
      <c r="AE363" s="6" t="str">
        <f t="shared" si="260"/>
        <v/>
      </c>
      <c r="AF363" s="113"/>
      <c r="AG363" s="52"/>
      <c r="AH363" s="6" t="str">
        <f t="shared" si="261"/>
        <v/>
      </c>
      <c r="AI363" s="6" t="str">
        <f t="shared" si="262"/>
        <v/>
      </c>
      <c r="AJ363" s="14" t="str">
        <f t="shared" si="263"/>
        <v/>
      </c>
      <c r="AK363" s="56">
        <f t="shared" ca="1" si="233"/>
        <v>79.239999363588524</v>
      </c>
      <c r="AL363" s="49">
        <f t="shared" ca="1" si="234"/>
        <v>23.869209877372132</v>
      </c>
      <c r="AM363" s="65"/>
      <c r="AN363" s="61"/>
      <c r="AO363" s="61"/>
      <c r="AP363" s="61"/>
      <c r="AQ363" s="62"/>
    </row>
    <row r="364" spans="1:43" x14ac:dyDescent="0.3">
      <c r="A364" t="str">
        <f t="shared" si="232"/>
        <v/>
      </c>
      <c r="B364" s="1" t="s">
        <v>27</v>
      </c>
      <c r="C364" s="1"/>
      <c r="D364">
        <v>7.2190000000000003</v>
      </c>
      <c r="E364">
        <v>330.42</v>
      </c>
      <c r="F364">
        <v>59.1</v>
      </c>
      <c r="G364" s="47"/>
      <c r="H364" s="47"/>
      <c r="I364" s="47"/>
      <c r="J364" s="47"/>
      <c r="K364" s="47"/>
      <c r="L364" s="23">
        <f t="shared" si="251"/>
        <v>280.29000000000002</v>
      </c>
      <c r="M364" s="6">
        <f t="shared" si="252"/>
        <v>-3.7072542986079302</v>
      </c>
      <c r="N364" s="6">
        <f t="shared" si="253"/>
        <v>6.1943705544189909</v>
      </c>
      <c r="O364" s="23">
        <f t="shared" si="238"/>
        <v>-6.5354555458474266</v>
      </c>
      <c r="P364" s="23" t="str">
        <f t="shared" si="254"/>
        <v/>
      </c>
      <c r="Q364" s="23"/>
      <c r="R364" s="6"/>
      <c r="S364" s="6"/>
      <c r="T364" s="6" t="str">
        <f t="shared" si="255"/>
        <v/>
      </c>
      <c r="U364" s="6" t="str">
        <f t="shared" si="256"/>
        <v/>
      </c>
      <c r="V364" s="6"/>
      <c r="W364" s="49"/>
      <c r="X364" s="8"/>
      <c r="Y364" s="53" t="str">
        <f t="shared" si="257"/>
        <v>1.16</v>
      </c>
      <c r="Z364" s="6">
        <f t="shared" si="243"/>
        <v>7.1962798131202508</v>
      </c>
      <c r="AA364" s="54">
        <f t="shared" ca="1" si="258"/>
        <v>28.140676284141872</v>
      </c>
      <c r="AB364" s="55">
        <f t="shared" si="259"/>
        <v>-3.7072542986079302</v>
      </c>
      <c r="AC364" s="6">
        <f t="shared" ca="1" si="245"/>
        <v>27.138767025440611</v>
      </c>
      <c r="AD364" s="6">
        <f t="shared" ca="1" si="246"/>
        <v>27.195014351985449</v>
      </c>
      <c r="AE364" s="6" t="str">
        <f t="shared" si="260"/>
        <v/>
      </c>
      <c r="AF364" s="113"/>
      <c r="AG364" s="52"/>
      <c r="AH364" s="6" t="str">
        <f t="shared" si="261"/>
        <v/>
      </c>
      <c r="AI364" s="6" t="str">
        <f t="shared" si="262"/>
        <v/>
      </c>
      <c r="AJ364" s="14" t="str">
        <f t="shared" si="263"/>
        <v/>
      </c>
      <c r="AK364" s="56">
        <f t="shared" ca="1" si="233"/>
        <v>82.221334385034396</v>
      </c>
      <c r="AL364" s="49">
        <f t="shared" ca="1" si="234"/>
        <v>27.390808861654481</v>
      </c>
      <c r="AM364" s="65"/>
      <c r="AN364" s="61"/>
      <c r="AO364" s="61"/>
      <c r="AP364" s="61"/>
      <c r="AQ364" s="62"/>
    </row>
    <row r="365" spans="1:43" x14ac:dyDescent="0.3">
      <c r="A365" t="str">
        <f t="shared" si="232"/>
        <v/>
      </c>
      <c r="B365" s="1" t="s">
        <v>27</v>
      </c>
      <c r="C365" s="1"/>
      <c r="D365">
        <v>7.6909999999999998</v>
      </c>
      <c r="E365">
        <v>332.83</v>
      </c>
      <c r="F365">
        <v>65.86</v>
      </c>
      <c r="G365" s="47"/>
      <c r="H365" s="47"/>
      <c r="I365" s="47"/>
      <c r="J365" s="47"/>
      <c r="K365" s="47"/>
      <c r="L365" s="23">
        <f t="shared" si="251"/>
        <v>282.7</v>
      </c>
      <c r="M365" s="6">
        <f t="shared" si="252"/>
        <v>-3.1453701138460173</v>
      </c>
      <c r="N365" s="6">
        <f t="shared" si="253"/>
        <v>7.0184134850352251</v>
      </c>
      <c r="O365" s="23">
        <f t="shared" si="238"/>
        <v>-13.67697732690997</v>
      </c>
      <c r="P365" s="23" t="str">
        <f t="shared" si="254"/>
        <v/>
      </c>
      <c r="Q365" s="23"/>
      <c r="R365" s="6"/>
      <c r="S365" s="6"/>
      <c r="T365" s="6" t="str">
        <f t="shared" si="255"/>
        <v/>
      </c>
      <c r="U365" s="6" t="str">
        <f t="shared" si="256"/>
        <v/>
      </c>
      <c r="V365" s="6"/>
      <c r="W365" s="49"/>
      <c r="X365" s="8"/>
      <c r="Y365" s="53" t="str">
        <f t="shared" si="257"/>
        <v>1.16</v>
      </c>
      <c r="Z365" s="6">
        <f t="shared" si="243"/>
        <v>8.0203227437364859</v>
      </c>
      <c r="AA365" s="54">
        <f t="shared" ca="1" si="258"/>
        <v>31.363053117297895</v>
      </c>
      <c r="AB365" s="55">
        <f t="shared" si="259"/>
        <v>-3.1453701138460173</v>
      </c>
      <c r="AC365" s="6">
        <f t="shared" ca="1" si="245"/>
        <v>30.361143858596634</v>
      </c>
      <c r="AD365" s="6">
        <f t="shared" ca="1" si="246"/>
        <v>53.094620982490312</v>
      </c>
      <c r="AE365" s="6" t="str">
        <f t="shared" si="260"/>
        <v/>
      </c>
      <c r="AF365" s="113"/>
      <c r="AG365" s="52"/>
      <c r="AH365" s="6" t="str">
        <f t="shared" si="261"/>
        <v/>
      </c>
      <c r="AI365" s="6" t="str">
        <f t="shared" si="262"/>
        <v/>
      </c>
      <c r="AJ365" s="14" t="str">
        <f t="shared" si="263"/>
        <v/>
      </c>
      <c r="AK365" s="56">
        <f t="shared" ca="1" si="233"/>
        <v>84.085340792753129</v>
      </c>
      <c r="AL365" s="49">
        <f t="shared" ca="1" si="234"/>
        <v>30.523636899220836</v>
      </c>
      <c r="AM365" s="65"/>
      <c r="AN365" s="61"/>
      <c r="AO365" s="61"/>
      <c r="AP365" s="61"/>
      <c r="AQ365" s="62"/>
    </row>
    <row r="366" spans="1:43" x14ac:dyDescent="0.3">
      <c r="A366" t="str">
        <f t="shared" si="232"/>
        <v/>
      </c>
      <c r="B366" s="1" t="s">
        <v>27</v>
      </c>
      <c r="C366" s="1"/>
      <c r="D366">
        <v>12.116</v>
      </c>
      <c r="E366">
        <v>335.87</v>
      </c>
      <c r="F366">
        <v>74.3</v>
      </c>
      <c r="G366" s="47"/>
      <c r="H366" s="47"/>
      <c r="I366" s="47"/>
      <c r="J366" s="47"/>
      <c r="K366" s="47"/>
      <c r="L366" s="23">
        <f t="shared" si="251"/>
        <v>285.74</v>
      </c>
      <c r="M366" s="6">
        <f t="shared" si="252"/>
        <v>-3.2785950034435651</v>
      </c>
      <c r="N366" s="6">
        <f t="shared" si="253"/>
        <v>11.663973199703216</v>
      </c>
      <c r="O366" s="23">
        <f t="shared" si="238"/>
        <v>-10.227492434981077</v>
      </c>
      <c r="P366" s="23" t="str">
        <f t="shared" si="254"/>
        <v/>
      </c>
      <c r="Q366" s="23"/>
      <c r="R366" s="6"/>
      <c r="S366" s="6"/>
      <c r="T366" s="6" t="str">
        <f t="shared" si="255"/>
        <v/>
      </c>
      <c r="U366" s="6" t="str">
        <f t="shared" si="256"/>
        <v/>
      </c>
      <c r="V366" s="6"/>
      <c r="W366" s="49"/>
      <c r="X366" s="8"/>
      <c r="Y366" s="53" t="str">
        <f t="shared" si="257"/>
        <v>1.16</v>
      </c>
      <c r="Z366" s="6">
        <f t="shared" si="243"/>
        <v>12.665882458404477</v>
      </c>
      <c r="AA366" s="54">
        <f t="shared" ca="1" si="258"/>
        <v>49.529271703014516</v>
      </c>
      <c r="AB366" s="55">
        <f t="shared" si="259"/>
        <v>-3.2785950034435651</v>
      </c>
      <c r="AC366" s="6">
        <f t="shared" ca="1" si="245"/>
        <v>48.527362444313255</v>
      </c>
      <c r="AD366" s="6">
        <f t="shared" ca="1" si="246"/>
        <v>43.681522141412216</v>
      </c>
      <c r="AE366" s="6" t="str">
        <f t="shared" si="260"/>
        <v/>
      </c>
      <c r="AF366" s="113"/>
      <c r="AG366" s="52"/>
      <c r="AH366" s="6" t="str">
        <f t="shared" si="261"/>
        <v/>
      </c>
      <c r="AI366" s="6" t="str">
        <f t="shared" si="262"/>
        <v/>
      </c>
      <c r="AJ366" s="14" t="str">
        <f t="shared" si="263"/>
        <v/>
      </c>
      <c r="AK366" s="56">
        <f t="shared" ca="1" si="233"/>
        <v>86.134868905302199</v>
      </c>
      <c r="AL366" s="49">
        <f t="shared" ca="1" si="234"/>
        <v>48.6379902031154</v>
      </c>
      <c r="AM366" s="65"/>
      <c r="AN366" s="61"/>
      <c r="AO366" s="61"/>
      <c r="AP366" s="61"/>
      <c r="AQ366" s="62"/>
    </row>
    <row r="367" spans="1:43" x14ac:dyDescent="0.3">
      <c r="A367" t="str">
        <f t="shared" si="232"/>
        <v/>
      </c>
      <c r="B367" s="1" t="s">
        <v>27</v>
      </c>
      <c r="C367" s="1"/>
      <c r="D367">
        <v>10.48</v>
      </c>
      <c r="E367">
        <v>339.36</v>
      </c>
      <c r="F367">
        <v>78.92</v>
      </c>
      <c r="G367" s="47"/>
      <c r="H367" s="47"/>
      <c r="I367" s="47"/>
      <c r="J367" s="47"/>
      <c r="K367" s="47"/>
      <c r="L367" s="23">
        <f t="shared" si="251"/>
        <v>289.23</v>
      </c>
      <c r="M367" s="6">
        <f t="shared" si="252"/>
        <v>-2.0140403115969256</v>
      </c>
      <c r="N367" s="6">
        <f t="shared" si="253"/>
        <v>10.284650777895308</v>
      </c>
      <c r="O367" s="23">
        <f t="shared" si="238"/>
        <v>-11.194587732267234</v>
      </c>
      <c r="P367" s="23" t="str">
        <f t="shared" si="254"/>
        <v/>
      </c>
      <c r="Q367" s="23"/>
      <c r="R367" s="6"/>
      <c r="S367" s="6"/>
      <c r="T367" s="6" t="str">
        <f t="shared" si="255"/>
        <v/>
      </c>
      <c r="U367" s="6" t="str">
        <f t="shared" si="256"/>
        <v/>
      </c>
      <c r="V367" s="6"/>
      <c r="W367" s="49"/>
      <c r="X367" s="8"/>
      <c r="Y367" s="53" t="str">
        <f t="shared" si="257"/>
        <v>1.16</v>
      </c>
      <c r="Z367" s="6">
        <f t="shared" si="243"/>
        <v>11.286560036596569</v>
      </c>
      <c r="AA367" s="54">
        <f t="shared" ca="1" si="258"/>
        <v>44.135503426691052</v>
      </c>
      <c r="AB367" s="55">
        <f t="shared" si="259"/>
        <v>-2.0140403115969256</v>
      </c>
      <c r="AC367" s="6">
        <f t="shared" ca="1" si="245"/>
        <v>43.133594167989791</v>
      </c>
      <c r="AD367" s="6">
        <f t="shared" ca="1" si="246"/>
        <v>46.842931219095128</v>
      </c>
      <c r="AE367" s="6" t="str">
        <f t="shared" si="260"/>
        <v/>
      </c>
      <c r="AF367" s="113"/>
      <c r="AG367" s="52"/>
      <c r="AH367" s="6" t="str">
        <f t="shared" si="261"/>
        <v/>
      </c>
      <c r="AI367" s="6" t="str">
        <f t="shared" si="262"/>
        <v/>
      </c>
      <c r="AJ367" s="14" t="str">
        <f t="shared" si="263"/>
        <v/>
      </c>
      <c r="AK367" s="56">
        <f t="shared" ca="1" si="233"/>
        <v>87.32662539305116</v>
      </c>
      <c r="AL367" s="49">
        <f t="shared" ca="1" si="234"/>
        <v>43.180589438144317</v>
      </c>
      <c r="AM367" s="65"/>
      <c r="AN367" s="61"/>
      <c r="AO367" s="61"/>
      <c r="AP367" s="61"/>
      <c r="AQ367" s="62"/>
    </row>
    <row r="368" spans="1:43" x14ac:dyDescent="0.3">
      <c r="A368" t="str">
        <f t="shared" si="232"/>
        <v/>
      </c>
      <c r="B368" s="1" t="s">
        <v>27</v>
      </c>
      <c r="C368" s="1"/>
      <c r="D368">
        <v>10.516</v>
      </c>
      <c r="E368">
        <v>12.06</v>
      </c>
      <c r="F368">
        <v>84.75</v>
      </c>
      <c r="G368" s="47"/>
      <c r="H368" s="47"/>
      <c r="I368" s="47"/>
      <c r="J368" s="47"/>
      <c r="K368" s="47"/>
      <c r="L368" s="23">
        <f t="shared" si="251"/>
        <v>321.93</v>
      </c>
      <c r="M368" s="6">
        <f t="shared" si="252"/>
        <v>-0.96223102186434095</v>
      </c>
      <c r="N368" s="6">
        <f t="shared" si="253"/>
        <v>10.471884618375142</v>
      </c>
      <c r="O368" s="23">
        <f t="shared" si="238"/>
        <v>-21.322404472173432</v>
      </c>
      <c r="P368" s="23" t="str">
        <f t="shared" si="254"/>
        <v/>
      </c>
      <c r="Q368" s="23"/>
      <c r="R368" s="6"/>
      <c r="S368" s="6"/>
      <c r="T368" s="6" t="str">
        <f t="shared" si="255"/>
        <v/>
      </c>
      <c r="U368" s="6" t="str">
        <f t="shared" si="256"/>
        <v/>
      </c>
      <c r="V368" s="6"/>
      <c r="W368" s="49"/>
      <c r="X368" s="8"/>
      <c r="Y368" s="53" t="str">
        <f t="shared" si="257"/>
        <v>1.16</v>
      </c>
      <c r="Z368" s="6">
        <f t="shared" si="243"/>
        <v>11.473793877076403</v>
      </c>
      <c r="AA368" s="54">
        <f t="shared" ca="1" si="258"/>
        <v>44.86767157901518</v>
      </c>
      <c r="AB368" s="55">
        <f t="shared" si="259"/>
        <v>-0.96223102186434095</v>
      </c>
      <c r="AC368" s="6">
        <f t="shared" ca="1" si="245"/>
        <v>43.86576232031392</v>
      </c>
      <c r="AD368" s="6">
        <f t="shared" ca="1" si="246"/>
        <v>89.266982150736951</v>
      </c>
      <c r="AE368" s="6" t="str">
        <f t="shared" si="260"/>
        <v/>
      </c>
      <c r="AF368" s="113"/>
      <c r="AG368" s="52"/>
      <c r="AH368" s="6" t="str">
        <f t="shared" si="261"/>
        <v/>
      </c>
      <c r="AI368" s="6" t="str">
        <f t="shared" si="262"/>
        <v/>
      </c>
      <c r="AJ368" s="14" t="str">
        <f t="shared" si="263"/>
        <v/>
      </c>
      <c r="AK368" s="56">
        <f t="shared" ca="1" si="233"/>
        <v>88.743372203266816</v>
      </c>
      <c r="AL368" s="49">
        <f t="shared" ca="1" si="234"/>
        <v>43.876314709438745</v>
      </c>
      <c r="AM368" s="65"/>
      <c r="AN368" s="61"/>
      <c r="AO368" s="61"/>
      <c r="AP368" s="61"/>
      <c r="AQ368" s="62"/>
    </row>
    <row r="369" spans="1:43" x14ac:dyDescent="0.3">
      <c r="A369" t="str">
        <f t="shared" si="232"/>
        <v/>
      </c>
      <c r="B369" s="1" t="s">
        <v>27</v>
      </c>
      <c r="C369" s="1"/>
      <c r="D369">
        <v>10.712999999999999</v>
      </c>
      <c r="E369">
        <v>64.209999999999994</v>
      </c>
      <c r="F369">
        <v>84.34</v>
      </c>
      <c r="G369" s="47"/>
      <c r="H369" s="47"/>
      <c r="I369" s="47"/>
      <c r="J369" s="47"/>
      <c r="K369" s="47"/>
      <c r="L369" s="23">
        <f t="shared" si="251"/>
        <v>14.079999999999991</v>
      </c>
      <c r="M369" s="6">
        <f t="shared" si="252"/>
        <v>1.0565701152162059</v>
      </c>
      <c r="N369" s="6">
        <f t="shared" si="253"/>
        <v>10.660770543991275</v>
      </c>
      <c r="O369" s="23">
        <f t="shared" si="238"/>
        <v>-13.437038287454726</v>
      </c>
      <c r="P369" s="23" t="str">
        <f t="shared" si="254"/>
        <v/>
      </c>
      <c r="Q369" s="23"/>
      <c r="R369" s="6"/>
      <c r="S369" s="6"/>
      <c r="T369" s="6" t="str">
        <f t="shared" si="255"/>
        <v/>
      </c>
      <c r="U369" s="6" t="str">
        <f t="shared" si="256"/>
        <v/>
      </c>
      <c r="V369" s="6"/>
      <c r="W369" s="49"/>
      <c r="X369" s="8"/>
      <c r="Y369" s="53" t="str">
        <f t="shared" si="257"/>
        <v>1.16</v>
      </c>
      <c r="Z369" s="6">
        <f t="shared" si="243"/>
        <v>11.662679802692535</v>
      </c>
      <c r="AA369" s="54">
        <f t="shared" ca="1" si="258"/>
        <v>45.606300123961844</v>
      </c>
      <c r="AB369" s="55">
        <f t="shared" si="259"/>
        <v>1.0565701152162059</v>
      </c>
      <c r="AC369" s="6">
        <f t="shared" ca="1" si="245"/>
        <v>44.604390865260584</v>
      </c>
      <c r="AD369" s="6">
        <f t="shared" ca="1" si="246"/>
        <v>56.284298615248339</v>
      </c>
      <c r="AE369" s="6" t="str">
        <f t="shared" si="260"/>
        <v/>
      </c>
      <c r="AF369" s="113"/>
      <c r="AG369" s="52"/>
      <c r="AH369" s="6" t="str">
        <f t="shared" si="261"/>
        <v/>
      </c>
      <c r="AI369" s="6" t="str">
        <f t="shared" si="262"/>
        <v/>
      </c>
      <c r="AJ369" s="14" t="str">
        <f t="shared" si="263"/>
        <v/>
      </c>
      <c r="AK369" s="56">
        <f t="shared" ca="1" si="233"/>
        <v>88.643055346586578</v>
      </c>
      <c r="AL369" s="49">
        <f t="shared" ca="1" si="234"/>
        <v>44.616902905393488</v>
      </c>
      <c r="AM369" s="65"/>
      <c r="AN369" s="61"/>
      <c r="AO369" s="61"/>
      <c r="AP369" s="61"/>
      <c r="AQ369" s="62"/>
    </row>
    <row r="370" spans="1:43" x14ac:dyDescent="0.3">
      <c r="A370" t="str">
        <f t="shared" si="232"/>
        <v/>
      </c>
      <c r="B370" s="1" t="s">
        <v>27</v>
      </c>
      <c r="C370" s="1"/>
      <c r="D370">
        <v>11.131</v>
      </c>
      <c r="E370">
        <v>114.49</v>
      </c>
      <c r="F370">
        <v>77.87</v>
      </c>
      <c r="G370" s="47"/>
      <c r="H370" s="47"/>
      <c r="I370" s="47"/>
      <c r="J370" s="47"/>
      <c r="K370" s="47"/>
      <c r="L370" s="23">
        <f t="shared" si="251"/>
        <v>64.359999999999985</v>
      </c>
      <c r="M370" s="6">
        <f t="shared" si="252"/>
        <v>2.3389625983043123</v>
      </c>
      <c r="N370" s="6">
        <f t="shared" si="253"/>
        <v>10.882482022210446</v>
      </c>
      <c r="O370" s="23">
        <f t="shared" si="238"/>
        <v>-14.524082995860791</v>
      </c>
      <c r="P370" s="23" t="str">
        <f t="shared" si="254"/>
        <v/>
      </c>
      <c r="Q370" s="23"/>
      <c r="R370" s="6"/>
      <c r="S370" s="6"/>
      <c r="T370" s="6" t="str">
        <f t="shared" si="255"/>
        <v/>
      </c>
      <c r="U370" s="6" t="str">
        <f t="shared" si="256"/>
        <v/>
      </c>
      <c r="V370" s="6"/>
      <c r="W370" s="49"/>
      <c r="X370" s="8"/>
      <c r="Y370" s="53" t="str">
        <f t="shared" si="257"/>
        <v>1.16</v>
      </c>
      <c r="Z370" s="6">
        <f t="shared" si="243"/>
        <v>11.884391280911707</v>
      </c>
      <c r="AA370" s="54">
        <f t="shared" ca="1" si="258"/>
        <v>46.473291277595024</v>
      </c>
      <c r="AB370" s="55">
        <f t="shared" si="259"/>
        <v>2.3389625983043123</v>
      </c>
      <c r="AC370" s="6">
        <f t="shared" ca="1" si="245"/>
        <v>45.471382018893763</v>
      </c>
      <c r="AD370" s="6">
        <f t="shared" ca="1" si="246"/>
        <v>59.600835696601493</v>
      </c>
      <c r="AE370" s="6" t="str">
        <f t="shared" si="260"/>
        <v/>
      </c>
      <c r="AF370" s="113"/>
      <c r="AG370" s="52"/>
      <c r="AH370" s="6" t="str">
        <f t="shared" si="261"/>
        <v/>
      </c>
      <c r="AI370" s="6" t="str">
        <f t="shared" si="262"/>
        <v/>
      </c>
      <c r="AJ370" s="14" t="str">
        <f t="shared" si="263"/>
        <v/>
      </c>
      <c r="AK370" s="56">
        <f t="shared" ca="1" si="233"/>
        <v>87.055407757511716</v>
      </c>
      <c r="AL370" s="49">
        <f t="shared" ca="1" si="234"/>
        <v>45.531498204478638</v>
      </c>
      <c r="AM370" s="65"/>
      <c r="AN370" s="61"/>
      <c r="AO370" s="61"/>
      <c r="AP370" s="61"/>
      <c r="AQ370" s="62"/>
    </row>
    <row r="371" spans="1:43" x14ac:dyDescent="0.3">
      <c r="A371" t="str">
        <f t="shared" si="232"/>
        <v/>
      </c>
      <c r="B371" s="1" t="s">
        <v>27</v>
      </c>
      <c r="C371" s="1"/>
      <c r="D371">
        <v>9.7260000000000009</v>
      </c>
      <c r="E371">
        <v>121.37</v>
      </c>
      <c r="F371">
        <v>70.16</v>
      </c>
      <c r="G371" s="47"/>
      <c r="H371" s="47"/>
      <c r="I371" s="47"/>
      <c r="J371" s="47"/>
      <c r="K371" s="47"/>
      <c r="L371" s="23">
        <f t="shared" si="251"/>
        <v>71.240000000000009</v>
      </c>
      <c r="M371" s="6">
        <f t="shared" si="252"/>
        <v>3.3009528165545814</v>
      </c>
      <c r="N371" s="6">
        <f t="shared" si="253"/>
        <v>9.1487040887155366</v>
      </c>
      <c r="O371" s="23">
        <f t="shared" si="238"/>
        <v>-8.8416838862810714</v>
      </c>
      <c r="P371" s="23" t="str">
        <f t="shared" si="254"/>
        <v/>
      </c>
      <c r="Q371" s="23"/>
      <c r="R371" s="6"/>
      <c r="S371" s="6"/>
      <c r="T371" s="6" t="str">
        <f t="shared" si="255"/>
        <v/>
      </c>
      <c r="U371" s="6" t="str">
        <f t="shared" si="256"/>
        <v/>
      </c>
      <c r="V371" s="6"/>
      <c r="W371" s="49"/>
      <c r="X371" s="8"/>
      <c r="Y371" s="53" t="str">
        <f t="shared" si="257"/>
        <v>1.16</v>
      </c>
      <c r="Z371" s="6">
        <f t="shared" si="243"/>
        <v>10.150613347416797</v>
      </c>
      <c r="AA371" s="54">
        <f t="shared" ca="1" si="258"/>
        <v>39.693443239152245</v>
      </c>
      <c r="AB371" s="55">
        <f t="shared" si="259"/>
        <v>3.3009528165545814</v>
      </c>
      <c r="AC371" s="6">
        <f t="shared" ca="1" si="245"/>
        <v>38.691533980450984</v>
      </c>
      <c r="AD371" s="6">
        <f t="shared" ca="1" si="246"/>
        <v>35.388690204381362</v>
      </c>
      <c r="AE371" s="6" t="str">
        <f t="shared" si="260"/>
        <v/>
      </c>
      <c r="AF371" s="113"/>
      <c r="AG371" s="52"/>
      <c r="AH371" s="6" t="str">
        <f t="shared" si="261"/>
        <v/>
      </c>
      <c r="AI371" s="6" t="str">
        <f t="shared" si="262"/>
        <v/>
      </c>
      <c r="AJ371" s="14" t="str">
        <f t="shared" si="263"/>
        <v/>
      </c>
      <c r="AK371" s="56">
        <f t="shared" ca="1" si="233"/>
        <v>85.123641497390707</v>
      </c>
      <c r="AL371" s="49">
        <f t="shared" ca="1" si="234"/>
        <v>38.832088422559927</v>
      </c>
      <c r="AM371" s="65"/>
      <c r="AN371" s="61"/>
      <c r="AO371" s="61"/>
      <c r="AP371" s="61"/>
      <c r="AQ371" s="62"/>
    </row>
    <row r="372" spans="1:43" x14ac:dyDescent="0.3">
      <c r="A372" t="str">
        <f t="shared" si="232"/>
        <v/>
      </c>
      <c r="B372" s="1" t="s">
        <v>27</v>
      </c>
      <c r="C372" s="1"/>
      <c r="D372">
        <v>8.08</v>
      </c>
      <c r="E372">
        <v>122.43</v>
      </c>
      <c r="F372">
        <v>63.7</v>
      </c>
      <c r="G372" s="47"/>
      <c r="H372" s="47"/>
      <c r="I372" s="47"/>
      <c r="J372" s="47"/>
      <c r="K372" s="47"/>
      <c r="L372" s="23">
        <f t="shared" si="251"/>
        <v>72.300000000000011</v>
      </c>
      <c r="M372" s="6">
        <f t="shared" si="252"/>
        <v>3.5800152218593713</v>
      </c>
      <c r="N372" s="6">
        <f t="shared" si="253"/>
        <v>7.2436103574981994</v>
      </c>
      <c r="O372" s="23">
        <f t="shared" si="238"/>
        <v>-8.4929112376585145</v>
      </c>
      <c r="P372" s="23" t="str">
        <f t="shared" si="254"/>
        <v/>
      </c>
      <c r="Q372" s="23"/>
      <c r="R372" s="6"/>
      <c r="S372" s="6"/>
      <c r="T372" s="6" t="str">
        <f t="shared" si="255"/>
        <v/>
      </c>
      <c r="U372" s="6" t="str">
        <f t="shared" si="256"/>
        <v/>
      </c>
      <c r="V372" s="6"/>
      <c r="W372" s="49"/>
      <c r="X372" s="8"/>
      <c r="Y372" s="53" t="str">
        <f t="shared" si="257"/>
        <v>1.16</v>
      </c>
      <c r="Z372" s="6">
        <f t="shared" si="243"/>
        <v>8.2455196161994593</v>
      </c>
      <c r="AA372" s="54">
        <f t="shared" ca="1" si="258"/>
        <v>32.243673723048623</v>
      </c>
      <c r="AB372" s="55">
        <f t="shared" si="259"/>
        <v>3.5800152218593713</v>
      </c>
      <c r="AC372" s="6">
        <f t="shared" ca="1" si="245"/>
        <v>31.241764464347362</v>
      </c>
      <c r="AD372" s="6">
        <f t="shared" ca="1" si="246"/>
        <v>35.57686471052007</v>
      </c>
      <c r="AE372" s="6" t="str">
        <f t="shared" si="260"/>
        <v/>
      </c>
      <c r="AF372" s="113"/>
      <c r="AG372" s="52"/>
      <c r="AH372" s="6" t="str">
        <f t="shared" si="261"/>
        <v/>
      </c>
      <c r="AI372" s="6" t="str">
        <f t="shared" si="262"/>
        <v/>
      </c>
      <c r="AJ372" s="14" t="str">
        <f t="shared" si="263"/>
        <v/>
      </c>
      <c r="AK372" s="56">
        <f t="shared" ca="1" si="233"/>
        <v>83.462950534116885</v>
      </c>
      <c r="AL372" s="49">
        <f t="shared" ca="1" si="234"/>
        <v>31.446213696318072</v>
      </c>
      <c r="AM372" s="65"/>
      <c r="AN372" s="61"/>
      <c r="AO372" s="61"/>
      <c r="AP372" s="61"/>
      <c r="AQ372" s="62"/>
    </row>
    <row r="373" spans="1:43" x14ac:dyDescent="0.3">
      <c r="A373" t="str">
        <f t="shared" si="232"/>
        <v/>
      </c>
      <c r="B373" s="1" t="s">
        <v>27</v>
      </c>
      <c r="C373" s="1"/>
      <c r="D373">
        <v>7.8550000000000004</v>
      </c>
      <c r="E373">
        <v>125.85</v>
      </c>
      <c r="F373">
        <v>56.01</v>
      </c>
      <c r="G373" s="47"/>
      <c r="H373" s="47"/>
      <c r="I373" s="47"/>
      <c r="J373" s="47"/>
      <c r="K373" s="47"/>
      <c r="L373" s="23">
        <f t="shared" si="251"/>
        <v>75.72</v>
      </c>
      <c r="M373" s="6">
        <f t="shared" si="252"/>
        <v>4.3913236157275177</v>
      </c>
      <c r="N373" s="6">
        <f t="shared" si="253"/>
        <v>6.5128566621685913</v>
      </c>
      <c r="O373" s="23">
        <f t="shared" si="238"/>
        <v>-8.9282481289246505</v>
      </c>
      <c r="P373" s="23" t="str">
        <f t="shared" si="254"/>
        <v/>
      </c>
      <c r="Q373" s="23"/>
      <c r="R373" s="6"/>
      <c r="S373" s="6"/>
      <c r="T373" s="6" t="str">
        <f t="shared" si="255"/>
        <v/>
      </c>
      <c r="U373" s="6" t="str">
        <f t="shared" si="256"/>
        <v/>
      </c>
      <c r="V373" s="6"/>
      <c r="W373" s="49"/>
      <c r="X373" s="8"/>
      <c r="Y373" s="53" t="str">
        <f t="shared" si="257"/>
        <v>1.16</v>
      </c>
      <c r="Z373" s="6">
        <f t="shared" si="243"/>
        <v>7.5147659208698521</v>
      </c>
      <c r="AA373" s="54">
        <f t="shared" ca="1" si="258"/>
        <v>29.386099571162699</v>
      </c>
      <c r="AB373" s="55">
        <f t="shared" si="259"/>
        <v>4.3913236157275177</v>
      </c>
      <c r="AC373" s="6">
        <f t="shared" ca="1" si="245"/>
        <v>28.384190312461438</v>
      </c>
      <c r="AD373" s="6">
        <f t="shared" ca="1" si="246"/>
        <v>34.588255374111739</v>
      </c>
      <c r="AE373" s="6" t="str">
        <f t="shared" si="260"/>
        <v/>
      </c>
      <c r="AF373" s="113"/>
      <c r="AG373" s="52"/>
      <c r="AH373" s="6" t="str">
        <f t="shared" si="261"/>
        <v/>
      </c>
      <c r="AI373" s="6" t="str">
        <f t="shared" si="262"/>
        <v/>
      </c>
      <c r="AJ373" s="14" t="str">
        <f t="shared" si="263"/>
        <v/>
      </c>
      <c r="AK373" s="56">
        <f t="shared" ca="1" si="233"/>
        <v>81.205482766807066</v>
      </c>
      <c r="AL373" s="49">
        <f t="shared" ca="1" si="234"/>
        <v>28.72187289840403</v>
      </c>
      <c r="AM373" s="65"/>
      <c r="AN373" s="61"/>
      <c r="AO373" s="61"/>
      <c r="AP373" s="61"/>
      <c r="AQ373" s="62"/>
    </row>
    <row r="374" spans="1:43" x14ac:dyDescent="0.3">
      <c r="A374" t="str">
        <f t="shared" si="232"/>
        <v/>
      </c>
      <c r="B374" s="1" t="s">
        <v>27</v>
      </c>
      <c r="C374" s="1"/>
      <c r="D374">
        <v>6.077</v>
      </c>
      <c r="E374">
        <v>127.93</v>
      </c>
      <c r="F374">
        <v>45.23</v>
      </c>
      <c r="G374" s="47"/>
      <c r="H374" s="47"/>
      <c r="I374" s="47"/>
      <c r="J374" s="47"/>
      <c r="K374" s="47"/>
      <c r="L374" s="23">
        <f t="shared" si="251"/>
        <v>77.800000000000011</v>
      </c>
      <c r="M374" s="6">
        <f t="shared" si="252"/>
        <v>4.2798037170246177</v>
      </c>
      <c r="N374" s="6">
        <f t="shared" si="253"/>
        <v>4.314302857211378</v>
      </c>
      <c r="O374" s="23">
        <f t="shared" si="238"/>
        <v>-7.9292955156829503</v>
      </c>
      <c r="P374" s="23" t="str">
        <f t="shared" si="254"/>
        <v/>
      </c>
      <c r="Q374" s="23"/>
      <c r="R374" s="6"/>
      <c r="S374" s="6"/>
      <c r="T374" s="6" t="str">
        <f t="shared" si="255"/>
        <v/>
      </c>
      <c r="U374" s="6" t="str">
        <f t="shared" si="256"/>
        <v/>
      </c>
      <c r="V374" s="6"/>
      <c r="W374" s="49"/>
      <c r="X374" s="8"/>
      <c r="Y374" s="53" t="str">
        <f t="shared" si="257"/>
        <v>1.16</v>
      </c>
      <c r="Z374" s="6">
        <f t="shared" si="243"/>
        <v>5.3162121159126379</v>
      </c>
      <c r="AA374" s="54">
        <f t="shared" ca="1" si="258"/>
        <v>20.788769766703147</v>
      </c>
      <c r="AB374" s="55">
        <f t="shared" si="259"/>
        <v>4.2798037170246177</v>
      </c>
      <c r="AC374" s="6">
        <f t="shared" ca="1" si="245"/>
        <v>19.786860508001887</v>
      </c>
      <c r="AD374" s="6">
        <f t="shared" ca="1" si="246"/>
        <v>33.43614417598792</v>
      </c>
      <c r="AE374" s="6" t="str">
        <f t="shared" si="260"/>
        <v/>
      </c>
      <c r="AF374" s="113"/>
      <c r="AG374" s="52"/>
      <c r="AH374" s="6" t="str">
        <f t="shared" si="261"/>
        <v/>
      </c>
      <c r="AI374" s="6" t="str">
        <f t="shared" si="262"/>
        <v/>
      </c>
      <c r="AJ374" s="14" t="str">
        <f t="shared" si="263"/>
        <v/>
      </c>
      <c r="AK374" s="56">
        <f t="shared" ca="1" si="233"/>
        <v>77.795205899607552</v>
      </c>
      <c r="AL374" s="49">
        <f t="shared" ca="1" si="234"/>
        <v>20.244420678779189</v>
      </c>
      <c r="AM374" s="65"/>
      <c r="AN374" s="61"/>
      <c r="AO374" s="61"/>
      <c r="AP374" s="61"/>
      <c r="AQ374" s="62"/>
    </row>
    <row r="375" spans="1:43" x14ac:dyDescent="0.3">
      <c r="A375" t="str">
        <f t="shared" si="232"/>
        <v/>
      </c>
      <c r="B375" s="1" t="s">
        <v>27</v>
      </c>
      <c r="C375" s="1"/>
      <c r="D375">
        <v>6.0860000000000003</v>
      </c>
      <c r="E375">
        <v>126.79</v>
      </c>
      <c r="F375">
        <v>32.85</v>
      </c>
      <c r="G375" s="47"/>
      <c r="H375" s="47"/>
      <c r="I375" s="47"/>
      <c r="J375" s="47"/>
      <c r="K375" s="47"/>
      <c r="L375" s="23">
        <f t="shared" si="251"/>
        <v>76.66</v>
      </c>
      <c r="M375" s="6">
        <f t="shared" si="252"/>
        <v>5.1128093690289598</v>
      </c>
      <c r="N375" s="6">
        <f t="shared" si="253"/>
        <v>3.3012991921317409</v>
      </c>
      <c r="O375" s="23">
        <f t="shared" si="238"/>
        <v>-7.7531003918762362</v>
      </c>
      <c r="P375" s="23" t="str">
        <f t="shared" si="254"/>
        <v/>
      </c>
      <c r="Q375" s="23"/>
      <c r="R375" s="6"/>
      <c r="S375" s="6"/>
      <c r="T375" s="6" t="str">
        <f t="shared" si="255"/>
        <v/>
      </c>
      <c r="U375" s="6" t="str">
        <f t="shared" si="256"/>
        <v/>
      </c>
      <c r="V375" s="6"/>
      <c r="W375" s="49"/>
      <c r="X375" s="8"/>
      <c r="Y375" s="53" t="str">
        <f t="shared" si="257"/>
        <v>1.16</v>
      </c>
      <c r="Z375" s="6">
        <f t="shared" si="243"/>
        <v>4.3032084508330009</v>
      </c>
      <c r="AA375" s="54">
        <f t="shared" ca="1" si="258"/>
        <v>16.827471852511135</v>
      </c>
      <c r="AB375" s="55">
        <f t="shared" si="259"/>
        <v>5.1128093690289598</v>
      </c>
      <c r="AC375" s="6">
        <f t="shared" ca="1" si="245"/>
        <v>15.825562593809874</v>
      </c>
      <c r="AD375" s="6">
        <f t="shared" ca="1" si="246"/>
        <v>30.513576147086006</v>
      </c>
      <c r="AE375" s="6" t="str">
        <f t="shared" si="260"/>
        <v/>
      </c>
      <c r="AF375" s="113"/>
      <c r="AG375" s="52"/>
      <c r="AH375" s="6" t="str">
        <f t="shared" si="261"/>
        <v/>
      </c>
      <c r="AI375" s="6" t="str">
        <f t="shared" si="262"/>
        <v/>
      </c>
      <c r="AJ375" s="14" t="str">
        <f t="shared" si="263"/>
        <v/>
      </c>
      <c r="AK375" s="56">
        <f t="shared" ca="1" si="233"/>
        <v>72.095764597581777</v>
      </c>
      <c r="AL375" s="49">
        <f t="shared" ca="1" si="234"/>
        <v>16.630972643072461</v>
      </c>
      <c r="AM375" s="65"/>
      <c r="AN375" s="61"/>
      <c r="AO375" s="61"/>
      <c r="AP375" s="61"/>
      <c r="AQ375" s="62"/>
    </row>
    <row r="376" spans="1:43" x14ac:dyDescent="0.3">
      <c r="A376" t="str">
        <f t="shared" si="232"/>
        <v/>
      </c>
      <c r="B376" s="1" t="s">
        <v>27</v>
      </c>
      <c r="C376" s="1"/>
      <c r="D376">
        <v>5.4930000000000003</v>
      </c>
      <c r="E376">
        <v>125.12</v>
      </c>
      <c r="F376">
        <v>19.440000000000001</v>
      </c>
      <c r="G376" s="47"/>
      <c r="H376" s="47"/>
      <c r="I376" s="47"/>
      <c r="J376" s="47"/>
      <c r="K376" s="47"/>
      <c r="L376" s="23">
        <f t="shared" si="251"/>
        <v>74.990000000000009</v>
      </c>
      <c r="M376" s="6">
        <f t="shared" si="252"/>
        <v>5.1798470136595043</v>
      </c>
      <c r="N376" s="6">
        <f t="shared" si="253"/>
        <v>1.828177758064766</v>
      </c>
      <c r="O376" s="23">
        <f t="shared" si="238"/>
        <v>-5.9262849298047708</v>
      </c>
      <c r="P376" s="23" t="str">
        <f t="shared" si="254"/>
        <v/>
      </c>
      <c r="Q376" s="23"/>
      <c r="R376" s="6"/>
      <c r="S376" s="6"/>
      <c r="T376" s="6" t="str">
        <f t="shared" si="255"/>
        <v/>
      </c>
      <c r="U376" s="6" t="str">
        <f t="shared" si="256"/>
        <v/>
      </c>
      <c r="V376" s="6"/>
      <c r="W376" s="49"/>
      <c r="X376" s="8"/>
      <c r="Y376" s="53" t="str">
        <f t="shared" si="257"/>
        <v>1.16</v>
      </c>
      <c r="Z376" s="6">
        <f t="shared" si="243"/>
        <v>2.8300870167660266</v>
      </c>
      <c r="AA376" s="54">
        <f t="shared" ca="1" si="258"/>
        <v>11.066907438696997</v>
      </c>
      <c r="AB376" s="55">
        <f t="shared" si="259"/>
        <v>5.1798470136595043</v>
      </c>
      <c r="AC376" s="6">
        <f t="shared" ca="1" si="245"/>
        <v>10.064998179995737</v>
      </c>
      <c r="AD376" s="6">
        <f t="shared" ca="1" si="246"/>
        <v>23.963732640160405</v>
      </c>
      <c r="AE376" s="6" t="str">
        <f t="shared" si="260"/>
        <v/>
      </c>
      <c r="AF376" s="113"/>
      <c r="AG376" s="52"/>
      <c r="AH376" s="6" t="str">
        <f t="shared" si="261"/>
        <v/>
      </c>
      <c r="AI376" s="6" t="str">
        <f t="shared" si="262"/>
        <v/>
      </c>
      <c r="AJ376" s="14" t="str">
        <f t="shared" si="263"/>
        <v/>
      </c>
      <c r="AK376" s="56">
        <f t="shared" ca="1" si="233"/>
        <v>62.767854006515378</v>
      </c>
      <c r="AL376" s="49">
        <f t="shared" ca="1" si="234"/>
        <v>11.319673292468947</v>
      </c>
      <c r="AM376" s="65"/>
      <c r="AN376" s="61"/>
      <c r="AO376" s="61"/>
      <c r="AP376" s="61"/>
      <c r="AQ376" s="62"/>
    </row>
    <row r="377" spans="1:43" x14ac:dyDescent="0.3">
      <c r="A377" t="str">
        <f t="shared" si="232"/>
        <v/>
      </c>
      <c r="B377" s="1" t="s">
        <v>27</v>
      </c>
      <c r="C377" s="1"/>
      <c r="D377">
        <v>5.5060000000000002</v>
      </c>
      <c r="E377">
        <v>122.77</v>
      </c>
      <c r="F377">
        <v>8.14</v>
      </c>
      <c r="G377" s="47"/>
      <c r="H377" s="47"/>
      <c r="I377" s="47"/>
      <c r="J377" s="47"/>
      <c r="K377" s="47"/>
      <c r="L377" s="23">
        <f t="shared" si="251"/>
        <v>72.639999999999986</v>
      </c>
      <c r="M377" s="6">
        <f t="shared" si="252"/>
        <v>5.4505273189411163</v>
      </c>
      <c r="N377" s="6">
        <f t="shared" si="253"/>
        <v>0.7796075586322736</v>
      </c>
      <c r="O377" s="23">
        <f t="shared" si="238"/>
        <v>-5.8881279190974896</v>
      </c>
      <c r="P377" s="23" t="str">
        <f t="shared" si="254"/>
        <v/>
      </c>
      <c r="Q377" s="23"/>
      <c r="R377" s="6"/>
      <c r="S377" s="6"/>
      <c r="T377" s="6" t="str">
        <f t="shared" si="255"/>
        <v/>
      </c>
      <c r="U377" s="6" t="str">
        <f t="shared" si="256"/>
        <v/>
      </c>
      <c r="V377" s="6"/>
      <c r="W377" s="49"/>
      <c r="X377" s="8"/>
      <c r="Y377" s="53" t="str">
        <f t="shared" si="257"/>
        <v>1.16</v>
      </c>
      <c r="Z377" s="6">
        <f t="shared" si="243"/>
        <v>1.7815168173335341</v>
      </c>
      <c r="AA377" s="54">
        <f t="shared" ca="1" si="258"/>
        <v>6.9665284498714302</v>
      </c>
      <c r="AB377" s="55">
        <f t="shared" si="259"/>
        <v>5.4505273189411163</v>
      </c>
      <c r="AC377" s="6">
        <f t="shared" ca="1" si="245"/>
        <v>5.9646191911701703</v>
      </c>
      <c r="AD377" s="6">
        <f t="shared" ca="1" si="246"/>
        <v>38.785199404907239</v>
      </c>
      <c r="AE377" s="6" t="str">
        <f t="shared" si="260"/>
        <v/>
      </c>
      <c r="AF377" s="113"/>
      <c r="AG377" s="52"/>
      <c r="AH377" s="6" t="str">
        <f t="shared" si="261"/>
        <v/>
      </c>
      <c r="AI377" s="6" t="str">
        <f t="shared" si="262"/>
        <v/>
      </c>
      <c r="AJ377" s="14" t="str">
        <f t="shared" si="263"/>
        <v/>
      </c>
      <c r="AK377" s="56">
        <f t="shared" ca="1" si="233"/>
        <v>47.578626970507592</v>
      </c>
      <c r="AL377" s="49">
        <f t="shared" ca="1" si="234"/>
        <v>8.0799090434360039</v>
      </c>
      <c r="AM377" s="65"/>
      <c r="AN377" s="61"/>
      <c r="AO377" s="61"/>
      <c r="AP377" s="61"/>
      <c r="AQ377" s="62"/>
    </row>
    <row r="378" spans="1:43" x14ac:dyDescent="0.3">
      <c r="A378" t="str">
        <f t="shared" si="232"/>
        <v/>
      </c>
      <c r="B378" s="1" t="s">
        <v>27</v>
      </c>
      <c r="C378" s="1"/>
      <c r="D378">
        <v>6.3470000000000004</v>
      </c>
      <c r="E378">
        <v>120.37</v>
      </c>
      <c r="F378">
        <v>-1.56</v>
      </c>
      <c r="G378" s="47"/>
      <c r="H378" s="47"/>
      <c r="I378" s="47"/>
      <c r="J378" s="47"/>
      <c r="K378" s="47"/>
      <c r="L378" s="23">
        <f t="shared" si="251"/>
        <v>70.240000000000009</v>
      </c>
      <c r="M378" s="6">
        <f t="shared" si="252"/>
        <v>6.3446475759800158</v>
      </c>
      <c r="N378" s="6">
        <f t="shared" si="253"/>
        <v>-0.17278928384281544</v>
      </c>
      <c r="O378" s="23">
        <f t="shared" si="238"/>
        <v>-3.5162679679626758</v>
      </c>
      <c r="P378" s="23" t="str">
        <f t="shared" si="254"/>
        <v/>
      </c>
      <c r="Q378" s="23"/>
      <c r="R378" s="6"/>
      <c r="S378" s="6"/>
      <c r="T378" s="6" t="str">
        <f t="shared" si="255"/>
        <v/>
      </c>
      <c r="U378" s="6" t="str">
        <f t="shared" si="256"/>
        <v/>
      </c>
      <c r="V378" s="6"/>
      <c r="W378" s="49"/>
      <c r="X378" s="8"/>
      <c r="Y378" s="53" t="str">
        <f t="shared" si="257"/>
        <v>1.16</v>
      </c>
      <c r="Z378" s="6" t="str">
        <f t="shared" si="243"/>
        <v/>
      </c>
      <c r="AA378" s="54" t="str">
        <f t="shared" ca="1" si="258"/>
        <v/>
      </c>
      <c r="AB378" s="55">
        <f t="shared" si="259"/>
        <v>6.3446475759800158</v>
      </c>
      <c r="AC378" s="6">
        <f t="shared" si="245"/>
        <v>-0.17278928384281544</v>
      </c>
      <c r="AD378" s="6">
        <f t="shared" si="246"/>
        <v>3.5162679679626758</v>
      </c>
      <c r="AE378" s="6" t="str">
        <f t="shared" si="260"/>
        <v/>
      </c>
      <c r="AF378" s="113"/>
      <c r="AG378" s="52"/>
      <c r="AH378" s="6" t="str">
        <f t="shared" si="261"/>
        <v/>
      </c>
      <c r="AI378" s="6" t="str">
        <f t="shared" si="262"/>
        <v/>
      </c>
      <c r="AJ378" s="14" t="str">
        <f t="shared" si="263"/>
        <v/>
      </c>
      <c r="AK378" s="56">
        <f t="shared" si="233"/>
        <v>-1.56</v>
      </c>
      <c r="AL378" s="49">
        <f t="shared" si="234"/>
        <v>6.3470000000000004</v>
      </c>
      <c r="AM378" s="65"/>
      <c r="AN378" s="61"/>
      <c r="AO378" s="61"/>
      <c r="AP378" s="61"/>
      <c r="AQ378" s="62"/>
    </row>
    <row r="379" spans="1:43" x14ac:dyDescent="0.3">
      <c r="A379" t="str">
        <f t="shared" si="232"/>
        <v/>
      </c>
      <c r="B379" s="1" t="s">
        <v>27</v>
      </c>
      <c r="C379" s="1"/>
      <c r="D379">
        <v>5.2220000000000004</v>
      </c>
      <c r="E379">
        <v>119.2</v>
      </c>
      <c r="F379">
        <v>-7.65</v>
      </c>
      <c r="G379" s="47"/>
      <c r="H379" s="47"/>
      <c r="I379" s="47"/>
      <c r="J379" s="47"/>
      <c r="K379" s="47"/>
      <c r="L379" s="23">
        <f t="shared" si="251"/>
        <v>69.069999999999993</v>
      </c>
      <c r="M379" s="6">
        <f t="shared" si="252"/>
        <v>5.1755228807451212</v>
      </c>
      <c r="N379" s="6">
        <f t="shared" si="253"/>
        <v>-0.69515962978565649</v>
      </c>
      <c r="O379" s="23">
        <f t="shared" si="238"/>
        <v>-2.2127275395007184</v>
      </c>
      <c r="P379" s="23" t="str">
        <f t="shared" si="254"/>
        <v/>
      </c>
      <c r="Q379" s="23"/>
      <c r="R379" s="6"/>
      <c r="S379" s="6"/>
      <c r="T379" s="6" t="str">
        <f t="shared" si="255"/>
        <v/>
      </c>
      <c r="U379" s="6" t="str">
        <f t="shared" si="256"/>
        <v/>
      </c>
      <c r="V379" s="6"/>
      <c r="W379" s="49"/>
      <c r="X379" s="8"/>
      <c r="Y379" s="53" t="str">
        <f t="shared" si="257"/>
        <v>1.16</v>
      </c>
      <c r="Z379" s="6" t="str">
        <f t="shared" si="243"/>
        <v/>
      </c>
      <c r="AA379" s="54" t="str">
        <f t="shared" ca="1" si="258"/>
        <v/>
      </c>
      <c r="AB379" s="55">
        <f t="shared" si="259"/>
        <v>5.1755228807451212</v>
      </c>
      <c r="AC379" s="6">
        <f t="shared" si="245"/>
        <v>-0.69515962978565649</v>
      </c>
      <c r="AD379" s="6">
        <f t="shared" si="246"/>
        <v>2.2127275395007184</v>
      </c>
      <c r="AE379" s="6" t="str">
        <f t="shared" si="260"/>
        <v/>
      </c>
      <c r="AF379" s="113"/>
      <c r="AG379" s="52"/>
      <c r="AH379" s="6" t="str">
        <f t="shared" si="261"/>
        <v/>
      </c>
      <c r="AI379" s="6" t="str">
        <f t="shared" si="262"/>
        <v/>
      </c>
      <c r="AJ379" s="14" t="str">
        <f t="shared" si="263"/>
        <v/>
      </c>
      <c r="AK379" s="56">
        <f t="shared" si="233"/>
        <v>-7.65</v>
      </c>
      <c r="AL379" s="49">
        <f t="shared" si="234"/>
        <v>5.2220000000000013</v>
      </c>
      <c r="AM379" s="65"/>
      <c r="AN379" s="61"/>
      <c r="AO379" s="61"/>
      <c r="AP379" s="61"/>
      <c r="AQ379" s="62"/>
    </row>
    <row r="380" spans="1:43" x14ac:dyDescent="0.3">
      <c r="A380" t="str">
        <f t="shared" si="232"/>
        <v/>
      </c>
      <c r="B380" s="1" t="s">
        <v>27</v>
      </c>
      <c r="C380" s="1"/>
      <c r="D380">
        <v>3.472</v>
      </c>
      <c r="E380">
        <v>116.54</v>
      </c>
      <c r="F380">
        <v>-14.66</v>
      </c>
      <c r="G380" s="47"/>
      <c r="H380" s="47"/>
      <c r="I380" s="47"/>
      <c r="J380" s="47"/>
      <c r="K380" s="47"/>
      <c r="L380" s="23">
        <f t="shared" si="251"/>
        <v>66.41</v>
      </c>
      <c r="M380" s="6">
        <f t="shared" si="252"/>
        <v>3.3589679064255189</v>
      </c>
      <c r="N380" s="6">
        <f t="shared" si="253"/>
        <v>-0.87870279594602885</v>
      </c>
      <c r="O380" s="23">
        <f t="shared" si="238"/>
        <v>-1.1445415332030247</v>
      </c>
      <c r="P380" s="23" t="str">
        <f t="shared" si="254"/>
        <v/>
      </c>
      <c r="Q380" s="23"/>
      <c r="R380" s="6"/>
      <c r="S380" s="6"/>
      <c r="T380" s="6" t="str">
        <f t="shared" si="255"/>
        <v/>
      </c>
      <c r="U380" s="6" t="str">
        <f t="shared" si="256"/>
        <v/>
      </c>
      <c r="V380" s="6"/>
      <c r="W380" s="49"/>
      <c r="X380" s="8"/>
      <c r="Y380" s="53" t="str">
        <f t="shared" si="257"/>
        <v>1.16</v>
      </c>
      <c r="Z380" s="6" t="str">
        <f t="shared" si="243"/>
        <v/>
      </c>
      <c r="AA380" s="54" t="str">
        <f t="shared" ca="1" si="258"/>
        <v/>
      </c>
      <c r="AB380" s="55">
        <f t="shared" si="259"/>
        <v>3.3589679064255189</v>
      </c>
      <c r="AC380" s="6">
        <f t="shared" si="245"/>
        <v>-0.87870279594602885</v>
      </c>
      <c r="AD380" s="6">
        <f t="shared" si="246"/>
        <v>1.1445415332030247</v>
      </c>
      <c r="AE380" s="6" t="str">
        <f t="shared" si="260"/>
        <v/>
      </c>
      <c r="AF380" s="113"/>
      <c r="AG380" s="52"/>
      <c r="AH380" s="6" t="str">
        <f t="shared" si="261"/>
        <v/>
      </c>
      <c r="AI380" s="6" t="str">
        <f t="shared" si="262"/>
        <v/>
      </c>
      <c r="AJ380" s="14" t="str">
        <f t="shared" si="263"/>
        <v/>
      </c>
      <c r="AK380" s="56">
        <f t="shared" si="233"/>
        <v>-14.66</v>
      </c>
      <c r="AL380" s="49">
        <f t="shared" si="234"/>
        <v>3.4720000000000004</v>
      </c>
      <c r="AM380" s="65"/>
      <c r="AN380" s="61"/>
      <c r="AO380" s="61"/>
      <c r="AP380" s="61"/>
      <c r="AQ380" s="62"/>
    </row>
    <row r="381" spans="1:43" x14ac:dyDescent="0.3">
      <c r="A381" t="str">
        <f t="shared" si="232"/>
        <v/>
      </c>
      <c r="B381" s="1" t="s">
        <v>27</v>
      </c>
      <c r="C381" s="1"/>
      <c r="D381">
        <v>2.331</v>
      </c>
      <c r="E381">
        <v>113.5</v>
      </c>
      <c r="F381">
        <v>-22.79</v>
      </c>
      <c r="G381" s="47"/>
      <c r="H381" s="47"/>
      <c r="I381" s="47"/>
      <c r="J381" s="47"/>
      <c r="K381" s="47"/>
      <c r="L381" s="23">
        <f t="shared" si="251"/>
        <v>63.37</v>
      </c>
      <c r="M381" s="6">
        <f t="shared" si="252"/>
        <v>2.1490206290104208</v>
      </c>
      <c r="N381" s="6">
        <f t="shared" si="253"/>
        <v>-0.90292377091737652</v>
      </c>
      <c r="O381" s="23">
        <f t="shared" si="238"/>
        <v>-0.85190228052177663</v>
      </c>
      <c r="P381" s="23" t="str">
        <f t="shared" si="254"/>
        <v/>
      </c>
      <c r="Q381" s="23"/>
      <c r="R381" s="6"/>
      <c r="S381" s="6"/>
      <c r="T381" s="6" t="str">
        <f t="shared" si="255"/>
        <v/>
      </c>
      <c r="U381" s="6" t="str">
        <f t="shared" si="256"/>
        <v/>
      </c>
      <c r="V381" s="6"/>
      <c r="W381" s="49"/>
      <c r="X381" s="8"/>
      <c r="Y381" s="53" t="str">
        <f t="shared" si="257"/>
        <v>1.16</v>
      </c>
      <c r="Z381" s="6" t="str">
        <f t="shared" si="243"/>
        <v/>
      </c>
      <c r="AA381" s="54" t="str">
        <f t="shared" ca="1" si="258"/>
        <v/>
      </c>
      <c r="AB381" s="55">
        <f t="shared" si="259"/>
        <v>2.1490206290104208</v>
      </c>
      <c r="AC381" s="6">
        <f t="shared" si="245"/>
        <v>-0.90292377091737652</v>
      </c>
      <c r="AD381" s="6">
        <f t="shared" si="246"/>
        <v>0.85190228052177663</v>
      </c>
      <c r="AE381" s="6" t="str">
        <f t="shared" si="260"/>
        <v/>
      </c>
      <c r="AF381" s="113"/>
      <c r="AG381" s="52"/>
      <c r="AH381" s="6" t="str">
        <f t="shared" si="261"/>
        <v/>
      </c>
      <c r="AI381" s="6" t="str">
        <f t="shared" si="262"/>
        <v/>
      </c>
      <c r="AJ381" s="14" t="str">
        <f t="shared" si="263"/>
        <v/>
      </c>
      <c r="AK381" s="56">
        <f t="shared" si="233"/>
        <v>-22.79</v>
      </c>
      <c r="AL381" s="49">
        <f t="shared" si="234"/>
        <v>2.331</v>
      </c>
      <c r="AM381" s="65"/>
      <c r="AN381" s="61"/>
      <c r="AO381" s="61"/>
      <c r="AP381" s="61"/>
      <c r="AQ381" s="62"/>
    </row>
    <row r="382" spans="1:43" x14ac:dyDescent="0.3">
      <c r="A382" t="str">
        <f t="shared" si="232"/>
        <v/>
      </c>
      <c r="B382" s="1" t="s">
        <v>27</v>
      </c>
      <c r="C382" s="1"/>
      <c r="D382">
        <v>1.577</v>
      </c>
      <c r="E382">
        <v>106.53</v>
      </c>
      <c r="F382">
        <v>-36.19</v>
      </c>
      <c r="G382" s="47"/>
      <c r="H382" s="47"/>
      <c r="I382" s="47"/>
      <c r="J382" s="47"/>
      <c r="K382" s="47"/>
      <c r="L382" s="23">
        <f t="shared" si="251"/>
        <v>56.4</v>
      </c>
      <c r="M382" s="6">
        <f t="shared" si="252"/>
        <v>1.2727389502400972</v>
      </c>
      <c r="N382" s="6">
        <f t="shared" si="253"/>
        <v>-0.93116301716817307</v>
      </c>
      <c r="O382" s="23">
        <f t="shared" si="238"/>
        <v>-0.62853273637591656</v>
      </c>
      <c r="P382" s="23" t="str">
        <f t="shared" si="254"/>
        <v/>
      </c>
      <c r="Q382" s="23"/>
      <c r="R382" s="6"/>
      <c r="S382" s="6"/>
      <c r="T382" s="6" t="str">
        <f t="shared" si="255"/>
        <v/>
      </c>
      <c r="U382" s="6" t="str">
        <f t="shared" si="256"/>
        <v/>
      </c>
      <c r="V382" s="6"/>
      <c r="W382" s="49"/>
      <c r="X382" s="8"/>
      <c r="Y382" s="53" t="str">
        <f t="shared" si="257"/>
        <v>1.16</v>
      </c>
      <c r="Z382" s="6" t="str">
        <f t="shared" si="243"/>
        <v/>
      </c>
      <c r="AA382" s="54" t="str">
        <f t="shared" ca="1" si="258"/>
        <v/>
      </c>
      <c r="AB382" s="55">
        <f t="shared" si="259"/>
        <v>1.2727389502400972</v>
      </c>
      <c r="AC382" s="6">
        <f t="shared" si="245"/>
        <v>-0.93116301716817307</v>
      </c>
      <c r="AD382" s="6">
        <f t="shared" si="246"/>
        <v>0.62853273637591656</v>
      </c>
      <c r="AE382" s="6" t="str">
        <f t="shared" si="260"/>
        <v/>
      </c>
      <c r="AF382" s="113"/>
      <c r="AG382" s="52"/>
      <c r="AH382" s="6" t="str">
        <f t="shared" si="261"/>
        <v/>
      </c>
      <c r="AI382" s="6" t="str">
        <f t="shared" si="262"/>
        <v/>
      </c>
      <c r="AJ382" s="14" t="str">
        <f t="shared" si="263"/>
        <v/>
      </c>
      <c r="AK382" s="56">
        <f t="shared" si="233"/>
        <v>-36.19</v>
      </c>
      <c r="AL382" s="49">
        <f t="shared" si="234"/>
        <v>1.577</v>
      </c>
      <c r="AM382" s="65"/>
      <c r="AN382" s="61"/>
      <c r="AO382" s="61"/>
      <c r="AP382" s="61"/>
      <c r="AQ382" s="62"/>
    </row>
    <row r="383" spans="1:43" x14ac:dyDescent="0.3">
      <c r="A383" t="str">
        <f t="shared" si="232"/>
        <v/>
      </c>
      <c r="B383" s="1" t="s">
        <v>27</v>
      </c>
      <c r="C383" s="1"/>
      <c r="D383">
        <v>1.157</v>
      </c>
      <c r="E383">
        <v>86.33</v>
      </c>
      <c r="F383">
        <v>-56.34</v>
      </c>
      <c r="G383" s="47"/>
      <c r="H383" s="47"/>
      <c r="I383" s="47"/>
      <c r="J383" s="47"/>
      <c r="K383" s="47"/>
      <c r="L383" s="23">
        <f t="shared" si="251"/>
        <v>36.199999999999996</v>
      </c>
      <c r="M383" s="6">
        <f t="shared" si="252"/>
        <v>0.64128284489835496</v>
      </c>
      <c r="N383" s="6">
        <f t="shared" si="253"/>
        <v>-0.96301885383364771</v>
      </c>
      <c r="O383" s="23">
        <f t="shared" si="238"/>
        <v>-0.84713211629391316</v>
      </c>
      <c r="P383" s="23" t="str">
        <f t="shared" si="254"/>
        <v/>
      </c>
      <c r="Q383" s="23"/>
      <c r="R383" s="6"/>
      <c r="S383" s="6"/>
      <c r="T383" s="6" t="str">
        <f t="shared" si="255"/>
        <v/>
      </c>
      <c r="U383" s="6" t="str">
        <f t="shared" si="256"/>
        <v/>
      </c>
      <c r="V383" s="6"/>
      <c r="W383" s="49"/>
      <c r="X383" s="8"/>
      <c r="Y383" s="53" t="str">
        <f t="shared" si="257"/>
        <v>1.16</v>
      </c>
      <c r="Z383" s="6" t="str">
        <f t="shared" si="243"/>
        <v/>
      </c>
      <c r="AA383" s="54" t="str">
        <f t="shared" ca="1" si="258"/>
        <v/>
      </c>
      <c r="AB383" s="55">
        <f t="shared" si="259"/>
        <v>0.64128284489835496</v>
      </c>
      <c r="AC383" s="6">
        <f t="shared" si="245"/>
        <v>-0.96301885383364771</v>
      </c>
      <c r="AD383" s="6">
        <f t="shared" si="246"/>
        <v>0.84713211629391316</v>
      </c>
      <c r="AE383" s="6" t="str">
        <f t="shared" si="260"/>
        <v/>
      </c>
      <c r="AF383" s="113"/>
      <c r="AG383" s="52"/>
      <c r="AH383" s="6" t="str">
        <f t="shared" si="261"/>
        <v/>
      </c>
      <c r="AI383" s="6" t="str">
        <f t="shared" si="262"/>
        <v/>
      </c>
      <c r="AJ383" s="14" t="str">
        <f t="shared" si="263"/>
        <v/>
      </c>
      <c r="AK383" s="56">
        <f t="shared" si="233"/>
        <v>-56.34</v>
      </c>
      <c r="AL383" s="49">
        <f t="shared" si="234"/>
        <v>1.157</v>
      </c>
      <c r="AM383" s="65"/>
      <c r="AN383" s="61"/>
      <c r="AO383" s="61"/>
      <c r="AP383" s="61"/>
      <c r="AQ383" s="62"/>
    </row>
    <row r="384" spans="1:43" x14ac:dyDescent="0.3">
      <c r="A384" t="str">
        <f t="shared" si="232"/>
        <v/>
      </c>
      <c r="B384" s="1" t="s">
        <v>27</v>
      </c>
      <c r="C384" s="1"/>
      <c r="D384">
        <v>0.97399999999999998</v>
      </c>
      <c r="E384">
        <v>38.590000000000003</v>
      </c>
      <c r="F384">
        <v>-74.92</v>
      </c>
      <c r="G384" s="47"/>
      <c r="H384" s="47"/>
      <c r="I384" s="47"/>
      <c r="J384" s="47"/>
      <c r="K384" s="47"/>
      <c r="L384" s="23">
        <f t="shared" si="251"/>
        <v>348.46</v>
      </c>
      <c r="M384" s="6">
        <f t="shared" si="252"/>
        <v>-0.25340312479311888</v>
      </c>
      <c r="N384" s="6">
        <f t="shared" si="253"/>
        <v>-0.94045885414784791</v>
      </c>
      <c r="O384" s="23">
        <f t="shared" si="238"/>
        <v>-1.0120635241510328E-2</v>
      </c>
      <c r="P384" s="23" t="str">
        <f t="shared" si="254"/>
        <v/>
      </c>
      <c r="Q384" s="23"/>
      <c r="R384" s="6"/>
      <c r="S384" s="6"/>
      <c r="T384" s="6" t="str">
        <f t="shared" si="255"/>
        <v/>
      </c>
      <c r="U384" s="6" t="str">
        <f t="shared" si="256"/>
        <v/>
      </c>
      <c r="V384" s="6"/>
      <c r="W384" s="49"/>
      <c r="X384" s="8"/>
      <c r="Y384" s="53" t="str">
        <f t="shared" si="257"/>
        <v>1.16</v>
      </c>
      <c r="Z384" s="6" t="str">
        <f t="shared" si="243"/>
        <v/>
      </c>
      <c r="AA384" s="54" t="str">
        <f t="shared" ca="1" si="258"/>
        <v/>
      </c>
      <c r="AB384" s="55">
        <f t="shared" si="259"/>
        <v>-0.25340312479311888</v>
      </c>
      <c r="AC384" s="6">
        <f t="shared" si="245"/>
        <v>-0.94045885414784791</v>
      </c>
      <c r="AD384" s="6">
        <f t="shared" si="246"/>
        <v>1.0120635241510328E-2</v>
      </c>
      <c r="AE384" s="6" t="str">
        <f t="shared" si="260"/>
        <v/>
      </c>
      <c r="AF384" s="113"/>
      <c r="AG384" s="52"/>
      <c r="AH384" s="6" t="str">
        <f t="shared" si="261"/>
        <v/>
      </c>
      <c r="AI384" s="6" t="str">
        <f t="shared" si="262"/>
        <v/>
      </c>
      <c r="AJ384" s="14" t="str">
        <f t="shared" si="263"/>
        <v/>
      </c>
      <c r="AK384" s="56">
        <f t="shared" si="233"/>
        <v>-74.92</v>
      </c>
      <c r="AL384" s="49">
        <f t="shared" si="234"/>
        <v>0.97400000000000009</v>
      </c>
      <c r="AM384" s="65"/>
      <c r="AN384" s="61"/>
      <c r="AO384" s="61"/>
      <c r="AP384" s="61"/>
      <c r="AQ384" s="62"/>
    </row>
    <row r="385" spans="1:43" ht="15" thickBot="1" x14ac:dyDescent="0.35">
      <c r="A385">
        <f t="shared" si="232"/>
        <v>1</v>
      </c>
      <c r="B385" s="1" t="s">
        <v>27</v>
      </c>
      <c r="C385" s="1" t="s">
        <v>28</v>
      </c>
      <c r="D385">
        <v>5.5510000000000002</v>
      </c>
      <c r="E385">
        <v>80.930000000000007</v>
      </c>
      <c r="F385">
        <v>3.63</v>
      </c>
      <c r="G385" s="34"/>
      <c r="H385" s="34"/>
      <c r="I385" s="34"/>
      <c r="J385" s="34"/>
      <c r="K385" s="34"/>
      <c r="L385" s="13"/>
      <c r="M385" s="4"/>
      <c r="N385" s="4"/>
      <c r="O385" s="13">
        <f>ABS(SUM(O352:O384))/2</f>
        <v>113.36973066255092</v>
      </c>
      <c r="P385" s="13">
        <f>IF(A385=1,D385*O385,"")</f>
        <v>629.31537490782023</v>
      </c>
      <c r="Q385" s="13">
        <f>SQRT(((MAX(M352:M384)-MIN(M352:M384))^2)+((VLOOKUP(MAX(M352:M384),M352:N384,2,FALSE)-VLOOKUP(MIN(M352:M384),M352:N384,2,FALSE))^2))</f>
        <v>20.955146374159956</v>
      </c>
      <c r="R385" s="13">
        <f>ABS(MIN(N352:N384))+MAX(N352:N384)</f>
        <v>12.665882458404477</v>
      </c>
      <c r="S385" s="12">
        <f>SQRT(ABS(((M353-M352)^2)-((N353-N352)^2))+ABS(((M354-M353)^2)-((N354-N353)^2))+ABS(((M355-M354)^2)-((N355-N354)^2))+ABS(((M356-M355)^2)-((N356-N355)^2))+ABS(((M357-M356)^2)-((N357-N356)^2))+ABS(((M358-M357)^2)-((N358-N357)^2))+ABS(((M359-M358)^2)-((N359-N358)^2))+ABS(((M360-M359)^2)-((N360-N359)^2))+ABS(((M361-M360)^2)-((N361-N360)^2))+ABS(((M362-M361)^2)-((N362-N361)^2))+ABS(((M363-M362)^2)-((N363-N362)^2))+ABS(((M364-M363)^2)-((N364-N363)^2))+ABS(((M365-M364)^2)-((N365-N364)^2))+ABS(((M366-M365)^2)-((N366-N365)^2))+ABS(((M367-M366)^2)-((N367-N366)^2))+ABS(((M368-M367)^2)-((N368-N367)^2))+ABS(((M369-M368)^2)-((N369-N368)^2))+ABS(((M370-M369)^2)-((N370-N369)^2))+ABS(((M371-M370)^2)-((N371-N370)^2))+ABS(((M372-M371)^2)-((N372-N371)^2))+ABS(((M373-M372)^2)-((N373-N372)^2))+ABS(((M374-M373)^2)-((N374-N373)^2))+ABS(((M375-M374)^2)-((N375-N374)^2))+ABS(((M376-M375)^2)-((N376-N375)^2))+ABS(((M377-M376)^2)-((N377-N376)^2))+ABS(((M378-M377)^2)-((N378-N377)^2))+ABS(((M379-M378)^2)-((N379-N378)^2))+ABS(((M380-M379)^2)-((N380-N379)^2))+ABS(((M381-M380)^2)-((N381-N380)^2))+ABS(((M382-M381)^2)-((N382-N381)^2))+ABS(((M383-M382)^2)-((N383-N382)^2))+ABS(((M384-M383)^2)-((N384-N383)^2)))</f>
        <v>12.536803770951874</v>
      </c>
      <c r="T385" s="4">
        <f>IF(A385=1,S385/Q385,"")</f>
        <v>0.59826848961604762</v>
      </c>
      <c r="U385" s="4">
        <f>IF(A385=1,4*PI()*(O385/(S385^2)),"")</f>
        <v>9.0642802042686998</v>
      </c>
      <c r="V385" s="21">
        <f>IF($H$9=FALSE,(($F$3)*($Q385^2))/(2*$F$7*COS(RADIANS($F$8))),IF(G385&lt;&gt;"",(3*($F$3)*(I385^2))/(2*J385*(COS(RADIANS(K385)))),(($F$3)*($Q385^2))/(2*$J385*COS(RADIANS($K385)))))</f>
        <v>2746.7309980718878</v>
      </c>
      <c r="W385" s="51" t="str">
        <f>IF(G385&lt;&gt;"",IF(V385&lt;H385,"STABLE","UNSTABLE"),IF(V385&lt;$F$6,"STABLE","UNSTABLE"))</f>
        <v>UNSTABLE</v>
      </c>
      <c r="X385" s="8"/>
      <c r="Y385" s="57"/>
      <c r="Z385" s="4"/>
      <c r="AA385" s="16" t="str">
        <f ca="1">IF(Z385="","",IF($K$9=TRUE,(Z385*($F$3/($F$3-(RANDBETWEEN($N$8,$M$8)/100)))),Z385*($F$3/($F$3-$F$4))))</f>
        <v/>
      </c>
      <c r="AB385" s="15"/>
      <c r="AC385" s="17"/>
      <c r="AD385" s="4">
        <f ca="1">IF(W385="Stable",O385,ABS(SUM(AD352:AD384)/2))</f>
        <v>449.20035160704055</v>
      </c>
      <c r="AE385" s="4">
        <f ca="1">IF(Y385="",$D385*AD385,"")</f>
        <v>2493.5111517706823</v>
      </c>
      <c r="AF385" s="13">
        <f>IF(W385="Stable",Q385,SQRT(((MAX(AB352:AB384)-MIN(AB352:AB384))^2)+((VLOOKUP(MAX(AB352:AB384),AB352:AC384,2,FALSE)-VLOOKUP(MIN(AB352:AB384),AB352:AC384,2,FALSE))^2)))</f>
        <v>20.955146374159956</v>
      </c>
      <c r="AG385" s="12">
        <f ca="1">IF(W385="Stable",S385,SQRT(ABS(((AB353-AB352)^2)-((AC353-AC352)^2))+ABS(((AB354-AB353)^2)-((AC354-AC353)^2))+ABS(((AB355-AB354)^2)-((AC355-AC354)^2))+ABS(((AB356-AB355)^2)-((AC356-AC355)^2))+ABS(((AB357-AB356)^2)-((AC357-AC356)^2))+ABS(((AB358-AB357)^2)-((AC358-AC357)^2))+ABS(((AB359-AB358)^2)-((AC359-AC358)^2))+ABS(((AB360-AB359)^2)-((AC360-AC359)^2))+ABS(((AB361-AB360)^2)-((AC361-AC360)^2))+ABS(((AB362-AB361)^2)-((AC362-AC361)^2))+ABS(((AB363-AB362)^2)-((AC363-AC362)^2))+ABS(((AB364-AB363)^2)-((AC364-AC363)^2))+ABS(((AB365-AB364)^2)-((AC365-AC364)^2))+ABS(((AB366-AB365)^2)-((AC366-AC365)^2))+ABS(((AB367-AB366)^2)-((AC367-AC366)^2))+ABS(((AB368-AB367)^2)-((AC368-AC367)^2))+ABS(((AB369-AB368)^2)-((AC369-AC368)^2))+ABS(((AB370-AB369)^2)-((AC370-AC369)^2))+ABS(((AB371-AB370)^2)-((AC371-AC370)^2))+ABS(((AB372-AB371)^2)-((AC372-AC371)^2))+ABS(((AB373-AB372)^2)-((AC373-AC372)^2))+ABS(((AB374-AB373)^2)-((AC374-AC373)^2))+ABS(((AB375-AB374)^2)-((AC375-AC374)^2))+ABS(((AB376-AB375)^2)-((AC376-AC375)^2))+ABS(((AB377-AB376)^2)-((AC377-AC376)^2))+ABS(((AB378-AB377)^2)-((AC378-AC377)^2))+ABS(((AB379-AB378)^2)-((AC379-AC378)^2))+ABS(((AB380-AB379)^2)-((AC380-AC379)^2))+ABS(((AB381-AB380)^2)-((AC381-AC380)^2))+ABS(((AB382-AB381)^2)-((AC382-AC381)^2))+ABS(((AB383-AB382)^2)-((AC383-AC382)^2))+ABS(((AB384-AB383)^2)-((AC384-AC383)^2))))</f>
        <v>29.179654727766927</v>
      </c>
      <c r="AH385" s="4">
        <f ca="1">IF(W385="Stable",T385,IF(A385=1,AG385/AF385,""))</f>
        <v>1.3924815511548376</v>
      </c>
      <c r="AI385" s="4">
        <f ca="1">IF(W385="Stable",U385,IF(A385=1,4*PI()*(AD385/(AG385^2)),""))</f>
        <v>6.629635541140944</v>
      </c>
      <c r="AJ385" s="5">
        <f ca="1">IF(A385=1,(O385/AD385)*100,"")</f>
        <v>25.238121532399539</v>
      </c>
      <c r="AK385" s="56">
        <f t="shared" si="233"/>
        <v>3.63</v>
      </c>
      <c r="AL385" s="49">
        <f t="shared" si="234"/>
        <v>5.5510000000000002</v>
      </c>
      <c r="AM385" s="65"/>
      <c r="AN385" s="61"/>
      <c r="AO385" s="61"/>
      <c r="AP385" s="61"/>
      <c r="AQ385" s="62"/>
    </row>
    <row r="386" spans="1:43" ht="15" thickTop="1" x14ac:dyDescent="0.3">
      <c r="A386" t="str">
        <f t="shared" si="232"/>
        <v/>
      </c>
      <c r="B386" s="1" t="s">
        <v>28</v>
      </c>
      <c r="C386" s="1"/>
      <c r="D386">
        <v>1.1779999999999999</v>
      </c>
      <c r="E386">
        <v>329.6</v>
      </c>
      <c r="F386">
        <v>-70.099999999999994</v>
      </c>
      <c r="G386" s="47"/>
      <c r="H386" s="47"/>
      <c r="I386" s="47"/>
      <c r="J386" s="47"/>
      <c r="K386" s="47"/>
      <c r="L386" s="23">
        <f>IF(AND(B386&lt;&gt;"",C386&lt;&gt;""),"",IF(E386-$E$385&lt;0,(360-($E$385-E386)),E386-$E$385))</f>
        <v>248.67000000000002</v>
      </c>
      <c r="M386" s="6">
        <f t="shared" ref="M386" si="264">IF(AND(B386&lt;&gt;"",C386&lt;&gt;""),"",IF(L386&gt;180,(COS(RADIANS(F386))*D386)*(-1),(COS(RADIANS(F386))*D386)))</f>
        <v>-0.40096711015097325</v>
      </c>
      <c r="N386" s="6">
        <f t="shared" ref="N386" si="265">IF(AND(B386&lt;&gt;"",C386&lt;&gt;""),"",SIN(RADIANS(F386))*D386)</f>
        <v>-1.1076594136182734</v>
      </c>
      <c r="O386" s="23">
        <f t="shared" ref="O386:O416" si="266">IF(A387=1,M386*VLOOKUP(B387,$B$13:$N$1389,13,FALSE)-N386*VLOOKUP(B387,$B$13:$N$1389,12,FALSE),M386*N387-N386*M387)</f>
        <v>-0.58633008704384626</v>
      </c>
      <c r="P386" s="23" t="str">
        <f t="shared" ref="P386" si="267">IF(A386=1,D386*O386,"")</f>
        <v/>
      </c>
      <c r="Q386" s="23"/>
      <c r="R386" s="6"/>
      <c r="S386" s="6"/>
      <c r="T386" s="6" t="str">
        <f t="shared" ref="T386" si="268">IF(A386=1,S386/Q386,"")</f>
        <v/>
      </c>
      <c r="U386" s="6" t="str">
        <f t="shared" ref="U386" si="269">IF(A386=1,4*PI()*(O386/(S386^2)),"")</f>
        <v/>
      </c>
      <c r="V386" s="6"/>
      <c r="W386" s="49"/>
      <c r="X386" s="8"/>
      <c r="Y386" s="53" t="str">
        <f t="shared" ref="Y386" si="270">IF(A386=1,"",B386)</f>
        <v>1.17</v>
      </c>
      <c r="Z386" s="6" t="str">
        <f t="shared" ref="Z386:Z416" si="271">IF(F386&lt;$R$8,"",(SQRT(((N386-MIN($N$386:$N$416))^2))))</f>
        <v/>
      </c>
      <c r="AA386" s="54" t="str">
        <f t="shared" ca="1" si="235"/>
        <v/>
      </c>
      <c r="AB386" s="55">
        <f t="shared" ref="AB386" si="272">IF(A386=1,"",M386)</f>
        <v>-0.40096711015097325</v>
      </c>
      <c r="AC386" s="6">
        <f t="shared" ref="AC386:AC416" si="273">IF($W$417="STABLE",N386,IF(F386&lt;$R$8,N386,(AA386+MIN($N$386:$N$416))))</f>
        <v>-1.1076594136182734</v>
      </c>
      <c r="AD386" s="6">
        <f t="shared" ref="AD386:AD416" si="274">IF(A387=1,ABS(AB386*VLOOKUP(B387,$B$13:$AD$1389,28,FALSE)-AC386*VLOOKUP(B387,$B$13:$AD$1389,27,FALSE)),ABS(AB386*AC387-AC386*AB387))</f>
        <v>0.58633008704384626</v>
      </c>
      <c r="AE386" s="6" t="str">
        <f t="shared" ref="AE386" si="275">IF(Y386="",$D386*AD386,"")</f>
        <v/>
      </c>
      <c r="AF386" s="113"/>
      <c r="AG386" s="52"/>
      <c r="AH386" s="6" t="str">
        <f t="shared" ref="AH386" si="276">IF(A386=1,AG386/AF386,"")</f>
        <v/>
      </c>
      <c r="AI386" s="6" t="str">
        <f t="shared" ref="AI386" si="277">IF(A386=1,4*PI()*(AD386/(AG386^2)),"")</f>
        <v/>
      </c>
      <c r="AJ386" s="14" t="str">
        <f t="shared" ref="AJ386" si="278">IF(A386=1,(O386/AD386)*100,"")</f>
        <v/>
      </c>
      <c r="AK386" s="56">
        <f t="shared" si="233"/>
        <v>-70.099999999999994</v>
      </c>
      <c r="AL386" s="49">
        <f t="shared" si="234"/>
        <v>1.1779999999999999</v>
      </c>
      <c r="AM386" s="65"/>
      <c r="AN386" s="61"/>
      <c r="AO386" s="61"/>
      <c r="AP386" s="61"/>
      <c r="AQ386" s="62"/>
    </row>
    <row r="387" spans="1:43" x14ac:dyDescent="0.3">
      <c r="A387" t="str">
        <f t="shared" si="232"/>
        <v/>
      </c>
      <c r="B387" s="1" t="s">
        <v>28</v>
      </c>
      <c r="C387" s="1"/>
      <c r="D387">
        <v>1.5149999999999999</v>
      </c>
      <c r="E387">
        <v>340.48</v>
      </c>
      <c r="F387">
        <v>-50.92</v>
      </c>
      <c r="G387" s="47"/>
      <c r="H387" s="47"/>
      <c r="I387" s="47"/>
      <c r="J387" s="47"/>
      <c r="K387" s="47"/>
      <c r="L387" s="23">
        <f t="shared" ref="L387:L415" si="279">IF(AND(B387&lt;&gt;"",C387&lt;&gt;""),"",IF(E387-$E$385&lt;0,(360-($E$385-E387)),E387-$E$385))</f>
        <v>259.55</v>
      </c>
      <c r="M387" s="6">
        <f t="shared" ref="M387:M416" si="280">IF(AND(B387&lt;&gt;"",C387&lt;&gt;""),"",IF(L387&gt;180,(COS(RADIANS(F387))*D387)*(-1),(COS(RADIANS(F387))*D387)))</f>
        <v>-0.95506338973790483</v>
      </c>
      <c r="N387" s="6">
        <f t="shared" ref="N387:N416" si="281">IF(AND(B387&lt;&gt;"",C387&lt;&gt;""),"",SIN(RADIANS(F387))*D387)</f>
        <v>-1.1760437583620529</v>
      </c>
      <c r="O387" s="23">
        <f t="shared" si="266"/>
        <v>-1.5404568342812643</v>
      </c>
      <c r="P387" s="23" t="str">
        <f t="shared" ref="P387:P416" si="282">IF(A387=1,D387*O387,"")</f>
        <v/>
      </c>
      <c r="Q387" s="23"/>
      <c r="R387" s="6"/>
      <c r="S387" s="6"/>
      <c r="T387" s="6" t="str">
        <f t="shared" ref="T387:T416" si="283">IF(A387=1,S387/Q387,"")</f>
        <v/>
      </c>
      <c r="U387" s="6" t="str">
        <f t="shared" ref="U387:U416" si="284">IF(A387=1,4*PI()*(O387/(S387^2)),"")</f>
        <v/>
      </c>
      <c r="V387" s="6"/>
      <c r="W387" s="49"/>
      <c r="X387" s="8"/>
      <c r="Y387" s="53" t="str">
        <f t="shared" ref="Y387:Y416" si="285">IF(A387=1,"",B387)</f>
        <v>1.17</v>
      </c>
      <c r="Z387" s="6" t="str">
        <f t="shared" si="271"/>
        <v/>
      </c>
      <c r="AA387" s="54" t="str">
        <f t="shared" ref="AA387:AA416" ca="1" si="286">IF(Z387="","",IF($K$9=TRUE,(Z387*($F$3/($F$3-(RANDBETWEEN($N$8,$M$8)/100)))),Z387*($F$3/($F$3-$F$4))))</f>
        <v/>
      </c>
      <c r="AB387" s="55">
        <f t="shared" ref="AB387:AB416" si="287">IF(A387=1,"",M387)</f>
        <v>-0.95506338973790483</v>
      </c>
      <c r="AC387" s="6">
        <f t="shared" si="273"/>
        <v>-1.1760437583620529</v>
      </c>
      <c r="AD387" s="6">
        <f t="shared" si="274"/>
        <v>1.5404568342812643</v>
      </c>
      <c r="AE387" s="6" t="str">
        <f t="shared" ref="AE387:AE416" si="288">IF(Y387="",$D387*AD387,"")</f>
        <v/>
      </c>
      <c r="AF387" s="113"/>
      <c r="AG387" s="52"/>
      <c r="AH387" s="6" t="str">
        <f t="shared" ref="AH387:AH416" si="289">IF(A387=1,AG387/AF387,"")</f>
        <v/>
      </c>
      <c r="AI387" s="6" t="str">
        <f t="shared" ref="AI387:AI416" si="290">IF(A387=1,4*PI()*(AD387/(AG387^2)),"")</f>
        <v/>
      </c>
      <c r="AJ387" s="14" t="str">
        <f t="shared" ref="AJ387:AJ416" si="291">IF(A387=1,(O387/AD387)*100,"")</f>
        <v/>
      </c>
      <c r="AK387" s="56">
        <f t="shared" si="233"/>
        <v>-50.92</v>
      </c>
      <c r="AL387" s="49">
        <f t="shared" si="234"/>
        <v>1.5149999999999999</v>
      </c>
      <c r="AM387" s="65"/>
      <c r="AN387" s="61"/>
      <c r="AO387" s="61"/>
      <c r="AP387" s="61"/>
      <c r="AQ387" s="62"/>
    </row>
    <row r="388" spans="1:43" x14ac:dyDescent="0.3">
      <c r="A388" t="str">
        <f t="shared" si="232"/>
        <v/>
      </c>
      <c r="B388" s="1" t="s">
        <v>28</v>
      </c>
      <c r="C388" s="1"/>
      <c r="D388">
        <v>2.6469999999999998</v>
      </c>
      <c r="E388">
        <v>343.6</v>
      </c>
      <c r="F388">
        <v>-28.33</v>
      </c>
      <c r="G388" s="47"/>
      <c r="H388" s="47"/>
      <c r="I388" s="47"/>
      <c r="J388" s="47"/>
      <c r="K388" s="47"/>
      <c r="L388" s="23">
        <f t="shared" si="279"/>
        <v>262.67</v>
      </c>
      <c r="M388" s="6">
        <f t="shared" si="280"/>
        <v>-2.3299661651726353</v>
      </c>
      <c r="N388" s="6">
        <f t="shared" si="281"/>
        <v>-1.256131628911048</v>
      </c>
      <c r="O388" s="23">
        <f t="shared" si="266"/>
        <v>-2.8216020008072067</v>
      </c>
      <c r="P388" s="23" t="str">
        <f t="shared" si="282"/>
        <v/>
      </c>
      <c r="Q388" s="23"/>
      <c r="R388" s="6"/>
      <c r="S388" s="6"/>
      <c r="T388" s="6" t="str">
        <f t="shared" si="283"/>
        <v/>
      </c>
      <c r="U388" s="6" t="str">
        <f t="shared" si="284"/>
        <v/>
      </c>
      <c r="V388" s="6"/>
      <c r="W388" s="49"/>
      <c r="X388" s="8"/>
      <c r="Y388" s="53" t="str">
        <f t="shared" si="285"/>
        <v>1.17</v>
      </c>
      <c r="Z388" s="6" t="str">
        <f t="shared" si="271"/>
        <v/>
      </c>
      <c r="AA388" s="54" t="str">
        <f t="shared" ca="1" si="286"/>
        <v/>
      </c>
      <c r="AB388" s="55">
        <f t="shared" si="287"/>
        <v>-2.3299661651726353</v>
      </c>
      <c r="AC388" s="6">
        <f t="shared" si="273"/>
        <v>-1.256131628911048</v>
      </c>
      <c r="AD388" s="6">
        <f t="shared" si="274"/>
        <v>2.8216020008072067</v>
      </c>
      <c r="AE388" s="6" t="str">
        <f t="shared" si="288"/>
        <v/>
      </c>
      <c r="AF388" s="113"/>
      <c r="AG388" s="52"/>
      <c r="AH388" s="6" t="str">
        <f t="shared" si="289"/>
        <v/>
      </c>
      <c r="AI388" s="6" t="str">
        <f t="shared" si="290"/>
        <v/>
      </c>
      <c r="AJ388" s="14" t="str">
        <f t="shared" si="291"/>
        <v/>
      </c>
      <c r="AK388" s="56">
        <f t="shared" si="233"/>
        <v>-28.33</v>
      </c>
      <c r="AL388" s="49">
        <f t="shared" si="234"/>
        <v>2.6469999999999998</v>
      </c>
      <c r="AM388" s="65"/>
      <c r="AN388" s="61"/>
      <c r="AO388" s="61"/>
      <c r="AP388" s="61"/>
      <c r="AQ388" s="62"/>
    </row>
    <row r="389" spans="1:43" x14ac:dyDescent="0.3">
      <c r="A389" t="str">
        <f t="shared" si="232"/>
        <v/>
      </c>
      <c r="B389" s="1" t="s">
        <v>28</v>
      </c>
      <c r="C389" s="1"/>
      <c r="D389">
        <v>4.53</v>
      </c>
      <c r="E389">
        <v>343.15</v>
      </c>
      <c r="F389">
        <v>-14.72</v>
      </c>
      <c r="G389" s="47"/>
      <c r="H389" s="47"/>
      <c r="I389" s="47"/>
      <c r="J389" s="47"/>
      <c r="K389" s="47"/>
      <c r="L389" s="23">
        <f t="shared" si="279"/>
        <v>262.21999999999997</v>
      </c>
      <c r="M389" s="6">
        <f t="shared" si="280"/>
        <v>-4.3813213937388173</v>
      </c>
      <c r="N389" s="6">
        <f t="shared" si="281"/>
        <v>-1.1510529287424416</v>
      </c>
      <c r="O389" s="23">
        <f t="shared" si="266"/>
        <v>-3.2585393458938752</v>
      </c>
      <c r="P389" s="23" t="str">
        <f t="shared" si="282"/>
        <v/>
      </c>
      <c r="Q389" s="23"/>
      <c r="R389" s="6"/>
      <c r="S389" s="6"/>
      <c r="T389" s="6" t="str">
        <f t="shared" si="283"/>
        <v/>
      </c>
      <c r="U389" s="6" t="str">
        <f t="shared" si="284"/>
        <v/>
      </c>
      <c r="V389" s="6"/>
      <c r="W389" s="49"/>
      <c r="X389" s="8"/>
      <c r="Y389" s="53" t="str">
        <f t="shared" si="285"/>
        <v>1.17</v>
      </c>
      <c r="Z389" s="6" t="str">
        <f t="shared" si="271"/>
        <v/>
      </c>
      <c r="AA389" s="54" t="str">
        <f t="shared" ca="1" si="286"/>
        <v/>
      </c>
      <c r="AB389" s="55">
        <f t="shared" si="287"/>
        <v>-4.3813213937388173</v>
      </c>
      <c r="AC389" s="6">
        <f t="shared" si="273"/>
        <v>-1.1510529287424416</v>
      </c>
      <c r="AD389" s="6">
        <f t="shared" si="274"/>
        <v>3.2585393458938752</v>
      </c>
      <c r="AE389" s="6" t="str">
        <f t="shared" si="288"/>
        <v/>
      </c>
      <c r="AF389" s="113"/>
      <c r="AG389" s="52"/>
      <c r="AH389" s="6" t="str">
        <f t="shared" si="289"/>
        <v/>
      </c>
      <c r="AI389" s="6" t="str">
        <f t="shared" si="290"/>
        <v/>
      </c>
      <c r="AJ389" s="14" t="str">
        <f t="shared" si="291"/>
        <v/>
      </c>
      <c r="AK389" s="56">
        <f t="shared" si="233"/>
        <v>-14.72</v>
      </c>
      <c r="AL389" s="49">
        <f t="shared" si="234"/>
        <v>4.53</v>
      </c>
      <c r="AM389" s="65"/>
      <c r="AN389" s="61"/>
      <c r="AO389" s="61"/>
      <c r="AP389" s="61"/>
      <c r="AQ389" s="62"/>
    </row>
    <row r="390" spans="1:43" x14ac:dyDescent="0.3">
      <c r="A390" t="str">
        <f t="shared" si="232"/>
        <v/>
      </c>
      <c r="B390" s="1" t="s">
        <v>28</v>
      </c>
      <c r="C390" s="1"/>
      <c r="D390">
        <v>7.4509999999999996</v>
      </c>
      <c r="E390">
        <v>344.16</v>
      </c>
      <c r="F390">
        <v>-9.18</v>
      </c>
      <c r="G390" s="47"/>
      <c r="H390" s="47"/>
      <c r="I390" s="47"/>
      <c r="J390" s="47"/>
      <c r="K390" s="47"/>
      <c r="L390" s="23">
        <f t="shared" si="279"/>
        <v>263.23</v>
      </c>
      <c r="M390" s="6">
        <f t="shared" si="280"/>
        <v>-7.3555676962753971</v>
      </c>
      <c r="N390" s="6">
        <f t="shared" si="281"/>
        <v>-1.1887072244711214</v>
      </c>
      <c r="O390" s="23">
        <f t="shared" si="266"/>
        <v>-4.7138760747210338</v>
      </c>
      <c r="P390" s="23" t="str">
        <f t="shared" si="282"/>
        <v/>
      </c>
      <c r="Q390" s="23"/>
      <c r="R390" s="6"/>
      <c r="S390" s="6"/>
      <c r="T390" s="6" t="str">
        <f t="shared" si="283"/>
        <v/>
      </c>
      <c r="U390" s="6" t="str">
        <f t="shared" si="284"/>
        <v/>
      </c>
      <c r="V390" s="6"/>
      <c r="W390" s="49"/>
      <c r="X390" s="8"/>
      <c r="Y390" s="53" t="str">
        <f t="shared" si="285"/>
        <v>1.17</v>
      </c>
      <c r="Z390" s="6" t="str">
        <f t="shared" si="271"/>
        <v/>
      </c>
      <c r="AA390" s="54" t="str">
        <f t="shared" ca="1" si="286"/>
        <v/>
      </c>
      <c r="AB390" s="55">
        <f t="shared" si="287"/>
        <v>-7.3555676962753971</v>
      </c>
      <c r="AC390" s="6">
        <f t="shared" si="273"/>
        <v>-1.1887072244711214</v>
      </c>
      <c r="AD390" s="6">
        <f t="shared" si="274"/>
        <v>4.7138760747210338</v>
      </c>
      <c r="AE390" s="6" t="str">
        <f t="shared" si="288"/>
        <v/>
      </c>
      <c r="AF390" s="113"/>
      <c r="AG390" s="52"/>
      <c r="AH390" s="6" t="str">
        <f t="shared" si="289"/>
        <v/>
      </c>
      <c r="AI390" s="6" t="str">
        <f t="shared" si="290"/>
        <v/>
      </c>
      <c r="AJ390" s="14" t="str">
        <f t="shared" si="291"/>
        <v/>
      </c>
      <c r="AK390" s="56">
        <f t="shared" si="233"/>
        <v>-9.18</v>
      </c>
      <c r="AL390" s="49">
        <f t="shared" si="234"/>
        <v>7.4509999999999996</v>
      </c>
      <c r="AM390" s="65"/>
      <c r="AN390" s="61"/>
      <c r="AO390" s="61"/>
      <c r="AP390" s="61"/>
      <c r="AQ390" s="62"/>
    </row>
    <row r="391" spans="1:43" x14ac:dyDescent="0.3">
      <c r="A391" t="str">
        <f t="shared" si="232"/>
        <v/>
      </c>
      <c r="B391" s="1" t="s">
        <v>28</v>
      </c>
      <c r="C391" s="1"/>
      <c r="D391">
        <v>7.23</v>
      </c>
      <c r="E391">
        <v>345.12</v>
      </c>
      <c r="F391">
        <v>-4.16</v>
      </c>
      <c r="G391" s="47"/>
      <c r="H391" s="47"/>
      <c r="I391" s="47"/>
      <c r="J391" s="47"/>
      <c r="K391" s="47"/>
      <c r="L391" s="23">
        <f t="shared" si="279"/>
        <v>264.19</v>
      </c>
      <c r="M391" s="6">
        <f t="shared" si="280"/>
        <v>-7.2109515823558681</v>
      </c>
      <c r="N391" s="6">
        <f t="shared" si="281"/>
        <v>-0.52447809956127833</v>
      </c>
      <c r="O391" s="23">
        <f t="shared" si="266"/>
        <v>-5.777987460521925</v>
      </c>
      <c r="P391" s="23" t="str">
        <f t="shared" si="282"/>
        <v/>
      </c>
      <c r="Q391" s="23"/>
      <c r="R391" s="6"/>
      <c r="S391" s="6"/>
      <c r="T391" s="6" t="str">
        <f t="shared" si="283"/>
        <v/>
      </c>
      <c r="U391" s="6" t="str">
        <f t="shared" si="284"/>
        <v/>
      </c>
      <c r="V391" s="6"/>
      <c r="W391" s="49"/>
      <c r="X391" s="8"/>
      <c r="Y391" s="53" t="str">
        <f t="shared" si="285"/>
        <v>1.17</v>
      </c>
      <c r="Z391" s="6" t="str">
        <f t="shared" si="271"/>
        <v/>
      </c>
      <c r="AA391" s="54" t="str">
        <f t="shared" ca="1" si="286"/>
        <v/>
      </c>
      <c r="AB391" s="55">
        <f t="shared" si="287"/>
        <v>-7.2109515823558681</v>
      </c>
      <c r="AC391" s="6">
        <f t="shared" si="273"/>
        <v>-0.52447809956127833</v>
      </c>
      <c r="AD391" s="6">
        <f t="shared" ca="1" si="274"/>
        <v>38.710359217419331</v>
      </c>
      <c r="AE391" s="6" t="str">
        <f t="shared" si="288"/>
        <v/>
      </c>
      <c r="AF391" s="113"/>
      <c r="AG391" s="52"/>
      <c r="AH391" s="6" t="str">
        <f t="shared" si="289"/>
        <v/>
      </c>
      <c r="AI391" s="6" t="str">
        <f t="shared" si="290"/>
        <v/>
      </c>
      <c r="AJ391" s="14" t="str">
        <f t="shared" si="291"/>
        <v/>
      </c>
      <c r="AK391" s="56">
        <f t="shared" si="233"/>
        <v>-4.16</v>
      </c>
      <c r="AL391" s="49">
        <f t="shared" si="234"/>
        <v>7.23</v>
      </c>
      <c r="AM391" s="65"/>
      <c r="AN391" s="61"/>
      <c r="AO391" s="61"/>
      <c r="AP391" s="61"/>
      <c r="AQ391" s="62"/>
    </row>
    <row r="392" spans="1:43" x14ac:dyDescent="0.3">
      <c r="A392" t="str">
        <f t="shared" si="232"/>
        <v/>
      </c>
      <c r="B392" s="1" t="s">
        <v>28</v>
      </c>
      <c r="C392" s="1"/>
      <c r="D392">
        <v>6.72</v>
      </c>
      <c r="E392">
        <v>344.54</v>
      </c>
      <c r="F392">
        <v>2.67</v>
      </c>
      <c r="G392" s="47"/>
      <c r="H392" s="47"/>
      <c r="I392" s="47"/>
      <c r="J392" s="47"/>
      <c r="K392" s="47"/>
      <c r="L392" s="23">
        <f t="shared" si="279"/>
        <v>263.61</v>
      </c>
      <c r="M392" s="6">
        <f t="shared" si="280"/>
        <v>-6.7127047875894386</v>
      </c>
      <c r="N392" s="6">
        <f t="shared" si="281"/>
        <v>0.31304062783259451</v>
      </c>
      <c r="O392" s="23">
        <f t="shared" si="266"/>
        <v>-7.1563895987208452</v>
      </c>
      <c r="P392" s="23" t="str">
        <f t="shared" si="282"/>
        <v/>
      </c>
      <c r="Q392" s="23"/>
      <c r="R392" s="6"/>
      <c r="S392" s="6"/>
      <c r="T392" s="6" t="str">
        <f t="shared" si="283"/>
        <v/>
      </c>
      <c r="U392" s="6" t="str">
        <f t="shared" si="284"/>
        <v/>
      </c>
      <c r="V392" s="6"/>
      <c r="W392" s="49"/>
      <c r="X392" s="8"/>
      <c r="Y392" s="53" t="str">
        <f t="shared" si="285"/>
        <v>1.17</v>
      </c>
      <c r="Z392" s="6">
        <f t="shared" si="271"/>
        <v>1.5691722567436426</v>
      </c>
      <c r="AA392" s="54">
        <f t="shared" ca="1" si="286"/>
        <v>6.1361661383109594</v>
      </c>
      <c r="AB392" s="55">
        <f t="shared" si="287"/>
        <v>-6.7127047875894386</v>
      </c>
      <c r="AC392" s="6">
        <f t="shared" ca="1" si="273"/>
        <v>4.8800345093999109</v>
      </c>
      <c r="AD392" s="6">
        <f t="shared" ca="1" si="274"/>
        <v>28.668519523999532</v>
      </c>
      <c r="AE392" s="6" t="str">
        <f t="shared" si="288"/>
        <v/>
      </c>
      <c r="AF392" s="113"/>
      <c r="AG392" s="52"/>
      <c r="AH392" s="6" t="str">
        <f t="shared" si="289"/>
        <v/>
      </c>
      <c r="AI392" s="6" t="str">
        <f t="shared" si="290"/>
        <v/>
      </c>
      <c r="AJ392" s="14" t="str">
        <f t="shared" si="291"/>
        <v/>
      </c>
      <c r="AK392" s="56">
        <f t="shared" ca="1" si="233"/>
        <v>36.016582870312007</v>
      </c>
      <c r="AL392" s="49">
        <f t="shared" ca="1" si="234"/>
        <v>8.299104914282033</v>
      </c>
      <c r="AM392" s="65"/>
      <c r="AN392" s="61"/>
      <c r="AO392" s="61"/>
      <c r="AP392" s="61"/>
      <c r="AQ392" s="62"/>
    </row>
    <row r="393" spans="1:43" x14ac:dyDescent="0.3">
      <c r="A393" t="str">
        <f t="shared" si="232"/>
        <v/>
      </c>
      <c r="B393" s="1" t="s">
        <v>28</v>
      </c>
      <c r="C393" s="1"/>
      <c r="D393">
        <v>6.6680000000000001</v>
      </c>
      <c r="E393">
        <v>344.46</v>
      </c>
      <c r="F393">
        <v>11.86</v>
      </c>
      <c r="G393" s="47"/>
      <c r="H393" s="47"/>
      <c r="I393" s="47"/>
      <c r="J393" s="47"/>
      <c r="K393" s="47"/>
      <c r="L393" s="23">
        <f t="shared" si="279"/>
        <v>263.52999999999997</v>
      </c>
      <c r="M393" s="6">
        <f t="shared" si="280"/>
        <v>-6.5256562323527563</v>
      </c>
      <c r="N393" s="6">
        <f t="shared" si="281"/>
        <v>1.3704140750720697</v>
      </c>
      <c r="O393" s="23">
        <f t="shared" si="266"/>
        <v>-8.2922041766456402</v>
      </c>
      <c r="P393" s="23" t="str">
        <f t="shared" si="282"/>
        <v/>
      </c>
      <c r="Q393" s="23"/>
      <c r="R393" s="6"/>
      <c r="S393" s="6"/>
      <c r="T393" s="6" t="str">
        <f t="shared" si="283"/>
        <v/>
      </c>
      <c r="U393" s="6" t="str">
        <f t="shared" si="284"/>
        <v/>
      </c>
      <c r="V393" s="6"/>
      <c r="W393" s="49"/>
      <c r="X393" s="8"/>
      <c r="Y393" s="53" t="str">
        <f t="shared" si="285"/>
        <v>1.17</v>
      </c>
      <c r="Z393" s="6">
        <f t="shared" si="271"/>
        <v>2.6265457039831177</v>
      </c>
      <c r="AA393" s="54">
        <f t="shared" ca="1" si="286"/>
        <v>10.270969767814577</v>
      </c>
      <c r="AB393" s="55">
        <f t="shared" si="287"/>
        <v>-6.5256562323527563</v>
      </c>
      <c r="AC393" s="6">
        <f t="shared" ca="1" si="273"/>
        <v>9.0148381389035297</v>
      </c>
      <c r="AD393" s="6">
        <f t="shared" ca="1" si="274"/>
        <v>35.975462822430465</v>
      </c>
      <c r="AE393" s="6" t="str">
        <f t="shared" si="288"/>
        <v/>
      </c>
      <c r="AF393" s="113"/>
      <c r="AG393" s="52"/>
      <c r="AH393" s="6" t="str">
        <f t="shared" si="289"/>
        <v/>
      </c>
      <c r="AI393" s="6" t="str">
        <f t="shared" si="290"/>
        <v/>
      </c>
      <c r="AJ393" s="14" t="str">
        <f t="shared" si="291"/>
        <v/>
      </c>
      <c r="AK393" s="56">
        <f t="shared" ca="1" si="233"/>
        <v>54.099992821385463</v>
      </c>
      <c r="AL393" s="49">
        <f t="shared" ca="1" si="234"/>
        <v>11.128858698603105</v>
      </c>
      <c r="AM393" s="65"/>
      <c r="AN393" s="61"/>
      <c r="AO393" s="61"/>
      <c r="AP393" s="61"/>
      <c r="AQ393" s="62"/>
    </row>
    <row r="394" spans="1:43" x14ac:dyDescent="0.3">
      <c r="A394" t="str">
        <f t="shared" si="232"/>
        <v/>
      </c>
      <c r="B394" s="1" t="s">
        <v>28</v>
      </c>
      <c r="C394" s="1"/>
      <c r="D394">
        <v>6.0659999999999998</v>
      </c>
      <c r="E394">
        <v>344.69</v>
      </c>
      <c r="F394">
        <v>23.69</v>
      </c>
      <c r="G394" s="47"/>
      <c r="H394" s="47"/>
      <c r="I394" s="47"/>
      <c r="J394" s="47"/>
      <c r="K394" s="47"/>
      <c r="L394" s="23">
        <f t="shared" si="279"/>
        <v>263.76</v>
      </c>
      <c r="M394" s="6">
        <f t="shared" si="280"/>
        <v>-5.5548347554305506</v>
      </c>
      <c r="N394" s="6">
        <f t="shared" si="281"/>
        <v>2.4372457487624875</v>
      </c>
      <c r="O394" s="23">
        <f t="shared" si="266"/>
        <v>-6.8616025010143531</v>
      </c>
      <c r="P394" s="23" t="str">
        <f t="shared" si="282"/>
        <v/>
      </c>
      <c r="Q394" s="23"/>
      <c r="R394" s="6"/>
      <c r="S394" s="6"/>
      <c r="T394" s="6" t="str">
        <f t="shared" si="283"/>
        <v/>
      </c>
      <c r="U394" s="6" t="str">
        <f t="shared" si="284"/>
        <v/>
      </c>
      <c r="V394" s="6"/>
      <c r="W394" s="49"/>
      <c r="X394" s="8"/>
      <c r="Y394" s="53" t="str">
        <f t="shared" si="285"/>
        <v>1.17</v>
      </c>
      <c r="Z394" s="6">
        <f t="shared" si="271"/>
        <v>3.6933773776735355</v>
      </c>
      <c r="AA394" s="54">
        <f t="shared" ca="1" si="286"/>
        <v>14.44275929776815</v>
      </c>
      <c r="AB394" s="55">
        <f t="shared" si="287"/>
        <v>-5.5548347554305506</v>
      </c>
      <c r="AC394" s="6">
        <f t="shared" ca="1" si="273"/>
        <v>13.186627668857103</v>
      </c>
      <c r="AD394" s="6">
        <f t="shared" ca="1" si="274"/>
        <v>30.07100507745151</v>
      </c>
      <c r="AE394" s="6" t="str">
        <f t="shared" si="288"/>
        <v/>
      </c>
      <c r="AF394" s="113"/>
      <c r="AG394" s="52"/>
      <c r="AH394" s="6" t="str">
        <f t="shared" si="289"/>
        <v/>
      </c>
      <c r="AI394" s="6" t="str">
        <f t="shared" si="290"/>
        <v/>
      </c>
      <c r="AJ394" s="14" t="str">
        <f t="shared" si="291"/>
        <v/>
      </c>
      <c r="AK394" s="56">
        <f t="shared" ca="1" si="233"/>
        <v>67.156859670440596</v>
      </c>
      <c r="AL394" s="49">
        <f t="shared" ca="1" si="234"/>
        <v>14.308855245518661</v>
      </c>
      <c r="AM394" s="65"/>
      <c r="AN394" s="61"/>
      <c r="AO394" s="61"/>
      <c r="AP394" s="61"/>
      <c r="AQ394" s="62"/>
    </row>
    <row r="395" spans="1:43" x14ac:dyDescent="0.3">
      <c r="A395" t="str">
        <f t="shared" si="232"/>
        <v/>
      </c>
      <c r="B395" s="1" t="s">
        <v>28</v>
      </c>
      <c r="C395" s="1"/>
      <c r="D395">
        <v>5.7080000000000002</v>
      </c>
      <c r="E395">
        <v>345.02</v>
      </c>
      <c r="F395">
        <v>35.119999999999997</v>
      </c>
      <c r="G395" s="47"/>
      <c r="H395" s="47"/>
      <c r="I395" s="47"/>
      <c r="J395" s="47"/>
      <c r="K395" s="47"/>
      <c r="L395" s="23">
        <f t="shared" si="279"/>
        <v>264.08999999999997</v>
      </c>
      <c r="M395" s="6">
        <f t="shared" si="280"/>
        <v>-4.6688526230805971</v>
      </c>
      <c r="N395" s="6">
        <f t="shared" si="281"/>
        <v>3.2837599156992927</v>
      </c>
      <c r="O395" s="23">
        <f t="shared" si="266"/>
        <v>-6.6166701570219946</v>
      </c>
      <c r="P395" s="23" t="str">
        <f t="shared" si="282"/>
        <v/>
      </c>
      <c r="Q395" s="23"/>
      <c r="R395" s="6"/>
      <c r="S395" s="6"/>
      <c r="T395" s="6" t="str">
        <f t="shared" si="283"/>
        <v/>
      </c>
      <c r="U395" s="6" t="str">
        <f t="shared" si="284"/>
        <v/>
      </c>
      <c r="V395" s="6"/>
      <c r="W395" s="49"/>
      <c r="X395" s="8"/>
      <c r="Y395" s="53" t="str">
        <f t="shared" si="285"/>
        <v>1.17</v>
      </c>
      <c r="Z395" s="6">
        <f t="shared" si="271"/>
        <v>4.5398915446103407</v>
      </c>
      <c r="AA395" s="54">
        <f t="shared" ca="1" si="286"/>
        <v>17.753008726685209</v>
      </c>
      <c r="AB395" s="55">
        <f t="shared" si="287"/>
        <v>-4.6688526230805971</v>
      </c>
      <c r="AC395" s="6">
        <f t="shared" ca="1" si="273"/>
        <v>16.49687709777416</v>
      </c>
      <c r="AD395" s="6">
        <f t="shared" ca="1" si="274"/>
        <v>26.714482170907118</v>
      </c>
      <c r="AE395" s="6" t="str">
        <f t="shared" si="288"/>
        <v/>
      </c>
      <c r="AF395" s="113"/>
      <c r="AG395" s="52"/>
      <c r="AH395" s="6" t="str">
        <f t="shared" si="289"/>
        <v/>
      </c>
      <c r="AI395" s="6" t="str">
        <f t="shared" si="290"/>
        <v/>
      </c>
      <c r="AJ395" s="14" t="str">
        <f t="shared" si="291"/>
        <v/>
      </c>
      <c r="AK395" s="56">
        <f t="shared" ca="1" si="233"/>
        <v>74.197726755124151</v>
      </c>
      <c r="AL395" s="49">
        <f t="shared" ca="1" si="234"/>
        <v>17.14482833962219</v>
      </c>
      <c r="AM395" s="65"/>
      <c r="AN395" s="61"/>
      <c r="AO395" s="61"/>
      <c r="AP395" s="61"/>
      <c r="AQ395" s="62"/>
    </row>
    <row r="396" spans="1:43" x14ac:dyDescent="0.3">
      <c r="A396" t="str">
        <f t="shared" si="232"/>
        <v/>
      </c>
      <c r="B396" s="1" t="s">
        <v>28</v>
      </c>
      <c r="C396" s="1"/>
      <c r="D396">
        <v>6.3490000000000002</v>
      </c>
      <c r="E396">
        <v>345.43</v>
      </c>
      <c r="F396">
        <v>45.64</v>
      </c>
      <c r="G396" s="47"/>
      <c r="H396" s="47"/>
      <c r="I396" s="47"/>
      <c r="J396" s="47"/>
      <c r="K396" s="47"/>
      <c r="L396" s="23">
        <f t="shared" si="279"/>
        <v>264.5</v>
      </c>
      <c r="M396" s="6">
        <f t="shared" si="280"/>
        <v>-4.4389946106731157</v>
      </c>
      <c r="N396" s="6">
        <f t="shared" si="281"/>
        <v>4.5392871517910205</v>
      </c>
      <c r="O396" s="23">
        <f t="shared" si="266"/>
        <v>-9.0377835081745133</v>
      </c>
      <c r="P396" s="23" t="str">
        <f t="shared" si="282"/>
        <v/>
      </c>
      <c r="Q396" s="23"/>
      <c r="R396" s="6"/>
      <c r="S396" s="6"/>
      <c r="T396" s="6" t="str">
        <f t="shared" si="283"/>
        <v/>
      </c>
      <c r="U396" s="6" t="str">
        <f t="shared" si="284"/>
        <v/>
      </c>
      <c r="V396" s="6"/>
      <c r="W396" s="49"/>
      <c r="X396" s="8"/>
      <c r="Y396" s="53" t="str">
        <f t="shared" si="285"/>
        <v>1.17</v>
      </c>
      <c r="Z396" s="6">
        <f t="shared" si="271"/>
        <v>5.7954187807020681</v>
      </c>
      <c r="AA396" s="54">
        <f t="shared" ca="1" si="286"/>
        <v>22.662682396178234</v>
      </c>
      <c r="AB396" s="55">
        <f t="shared" si="287"/>
        <v>-4.4389946106731157</v>
      </c>
      <c r="AC396" s="6">
        <f t="shared" ca="1" si="273"/>
        <v>21.406550767267184</v>
      </c>
      <c r="AD396" s="6">
        <f t="shared" ca="1" si="274"/>
        <v>36.271158029744583</v>
      </c>
      <c r="AE396" s="6" t="str">
        <f t="shared" si="288"/>
        <v/>
      </c>
      <c r="AF396" s="113"/>
      <c r="AG396" s="52"/>
      <c r="AH396" s="6" t="str">
        <f t="shared" si="289"/>
        <v/>
      </c>
      <c r="AI396" s="6" t="str">
        <f t="shared" si="290"/>
        <v/>
      </c>
      <c r="AJ396" s="14" t="str">
        <f t="shared" si="291"/>
        <v/>
      </c>
      <c r="AK396" s="56">
        <f t="shared" ca="1" si="233"/>
        <v>78.284830173436873</v>
      </c>
      <c r="AL396" s="49">
        <f t="shared" ca="1" si="234"/>
        <v>21.861955285499334</v>
      </c>
      <c r="AM396" s="65"/>
      <c r="AN396" s="61"/>
      <c r="AO396" s="61"/>
      <c r="AP396" s="61"/>
      <c r="AQ396" s="62"/>
    </row>
    <row r="397" spans="1:43" x14ac:dyDescent="0.3">
      <c r="A397" t="str">
        <f t="shared" ref="A397:A460" si="292">IF(C397&lt;&gt;"",1,"")</f>
        <v/>
      </c>
      <c r="B397" s="1" t="s">
        <v>28</v>
      </c>
      <c r="C397" s="1"/>
      <c r="D397">
        <v>7.5759999999999996</v>
      </c>
      <c r="E397">
        <v>345.36</v>
      </c>
      <c r="F397">
        <v>56.47</v>
      </c>
      <c r="G397" s="47"/>
      <c r="H397" s="47"/>
      <c r="I397" s="47"/>
      <c r="J397" s="47"/>
      <c r="K397" s="47"/>
      <c r="L397" s="23">
        <f t="shared" si="279"/>
        <v>264.43</v>
      </c>
      <c r="M397" s="6">
        <f t="shared" si="280"/>
        <v>-4.1847818725924455</v>
      </c>
      <c r="N397" s="6">
        <f t="shared" si="281"/>
        <v>6.3153287071079411</v>
      </c>
      <c r="O397" s="23">
        <f t="shared" si="266"/>
        <v>-10.550824313228606</v>
      </c>
      <c r="P397" s="23" t="str">
        <f t="shared" si="282"/>
        <v/>
      </c>
      <c r="Q397" s="23"/>
      <c r="R397" s="6"/>
      <c r="S397" s="6"/>
      <c r="T397" s="6" t="str">
        <f t="shared" si="283"/>
        <v/>
      </c>
      <c r="U397" s="6" t="str">
        <f t="shared" si="284"/>
        <v/>
      </c>
      <c r="V397" s="6"/>
      <c r="W397" s="49"/>
      <c r="X397" s="8"/>
      <c r="Y397" s="53" t="str">
        <f t="shared" si="285"/>
        <v>1.17</v>
      </c>
      <c r="Z397" s="6">
        <f t="shared" si="271"/>
        <v>7.5714603360189887</v>
      </c>
      <c r="AA397" s="54">
        <f t="shared" ca="1" si="286"/>
        <v>29.607800119954845</v>
      </c>
      <c r="AB397" s="55">
        <f t="shared" si="287"/>
        <v>-4.1847818725924455</v>
      </c>
      <c r="AC397" s="6">
        <f t="shared" ca="1" si="273"/>
        <v>28.351668491043796</v>
      </c>
      <c r="AD397" s="6">
        <f t="shared" ca="1" si="274"/>
        <v>45.233638514576867</v>
      </c>
      <c r="AE397" s="6" t="str">
        <f t="shared" si="288"/>
        <v/>
      </c>
      <c r="AF397" s="113"/>
      <c r="AG397" s="52"/>
      <c r="AH397" s="6" t="str">
        <f t="shared" si="289"/>
        <v/>
      </c>
      <c r="AI397" s="6" t="str">
        <f t="shared" si="290"/>
        <v/>
      </c>
      <c r="AJ397" s="14" t="str">
        <f t="shared" si="291"/>
        <v/>
      </c>
      <c r="AK397" s="56">
        <f t="shared" ca="1" si="233"/>
        <v>81.603615960839548</v>
      </c>
      <c r="AL397" s="49">
        <f t="shared" ca="1" si="234"/>
        <v>28.658846898422553</v>
      </c>
      <c r="AM397" s="65"/>
      <c r="AN397" s="61"/>
      <c r="AO397" s="61"/>
      <c r="AP397" s="61"/>
      <c r="AQ397" s="62"/>
    </row>
    <row r="398" spans="1:43" x14ac:dyDescent="0.3">
      <c r="A398" t="str">
        <f t="shared" si="292"/>
        <v/>
      </c>
      <c r="B398" s="1" t="s">
        <v>28</v>
      </c>
      <c r="C398" s="1"/>
      <c r="D398">
        <v>7.8339999999999996</v>
      </c>
      <c r="E398">
        <v>346.23</v>
      </c>
      <c r="F398">
        <v>66.709999999999994</v>
      </c>
      <c r="G398" s="47"/>
      <c r="H398" s="47"/>
      <c r="I398" s="47"/>
      <c r="J398" s="47"/>
      <c r="K398" s="47"/>
      <c r="L398" s="23">
        <f t="shared" si="279"/>
        <v>265.3</v>
      </c>
      <c r="M398" s="6">
        <f t="shared" si="280"/>
        <v>-3.0974476364762666</v>
      </c>
      <c r="N398" s="6">
        <f t="shared" si="281"/>
        <v>7.1956496676316579</v>
      </c>
      <c r="O398" s="23">
        <f t="shared" si="266"/>
        <v>-6.4475773949332158</v>
      </c>
      <c r="P398" s="23" t="str">
        <f t="shared" si="282"/>
        <v/>
      </c>
      <c r="Q398" s="23"/>
      <c r="R398" s="6"/>
      <c r="S398" s="6"/>
      <c r="T398" s="6" t="str">
        <f t="shared" si="283"/>
        <v/>
      </c>
      <c r="U398" s="6" t="str">
        <f t="shared" si="284"/>
        <v/>
      </c>
      <c r="V398" s="6"/>
      <c r="W398" s="49"/>
      <c r="X398" s="8"/>
      <c r="Y398" s="53" t="str">
        <f t="shared" si="285"/>
        <v>1.17</v>
      </c>
      <c r="Z398" s="6">
        <f t="shared" si="271"/>
        <v>8.4517812965427055</v>
      </c>
      <c r="AA398" s="54">
        <f t="shared" ca="1" si="286"/>
        <v>33.050249249166988</v>
      </c>
      <c r="AB398" s="55">
        <f t="shared" si="287"/>
        <v>-3.0974476364762666</v>
      </c>
      <c r="AC398" s="6">
        <f t="shared" ca="1" si="273"/>
        <v>31.794117620255939</v>
      </c>
      <c r="AD398" s="6">
        <f t="shared" ca="1" si="274"/>
        <v>26.596847810979924</v>
      </c>
      <c r="AE398" s="6" t="str">
        <f t="shared" si="288"/>
        <v/>
      </c>
      <c r="AF398" s="113"/>
      <c r="AG398" s="52"/>
      <c r="AH398" s="6" t="str">
        <f t="shared" si="289"/>
        <v/>
      </c>
      <c r="AI398" s="6" t="str">
        <f t="shared" si="290"/>
        <v/>
      </c>
      <c r="AJ398" s="14" t="str">
        <f t="shared" si="291"/>
        <v/>
      </c>
      <c r="AK398" s="56">
        <f t="shared" ref="AK398:AK461" ca="1" si="293">IF(A398=1,F398,IF(Z398="",F398,ABS(DEGREES(ATAN(AC398/AB398)))))</f>
        <v>84.435687961192656</v>
      </c>
      <c r="AL398" s="49">
        <f t="shared" ref="AL398:AL461" ca="1" si="294">IF(A398=1,D398,SQRT(((AB398-0)^2)+((AC398-0)^2)))</f>
        <v>31.944641132925277</v>
      </c>
      <c r="AM398" s="65"/>
      <c r="AN398" s="61"/>
      <c r="AO398" s="61"/>
      <c r="AP398" s="61"/>
      <c r="AQ398" s="62"/>
    </row>
    <row r="399" spans="1:43" x14ac:dyDescent="0.3">
      <c r="A399" t="str">
        <f t="shared" si="292"/>
        <v/>
      </c>
      <c r="B399" s="1" t="s">
        <v>28</v>
      </c>
      <c r="C399" s="1"/>
      <c r="D399">
        <v>8.827</v>
      </c>
      <c r="E399">
        <v>348.31</v>
      </c>
      <c r="F399">
        <v>72.06</v>
      </c>
      <c r="G399" s="47"/>
      <c r="H399" s="47"/>
      <c r="I399" s="47"/>
      <c r="J399" s="47"/>
      <c r="K399" s="47"/>
      <c r="L399" s="23">
        <f t="shared" si="279"/>
        <v>267.38</v>
      </c>
      <c r="M399" s="6">
        <f t="shared" si="280"/>
        <v>-2.7189003171567916</v>
      </c>
      <c r="N399" s="6">
        <f t="shared" si="281"/>
        <v>8.3978276991948757</v>
      </c>
      <c r="O399" s="23">
        <f t="shared" si="266"/>
        <v>-11.502596588152439</v>
      </c>
      <c r="P399" s="23" t="str">
        <f t="shared" si="282"/>
        <v/>
      </c>
      <c r="Q399" s="23"/>
      <c r="R399" s="6"/>
      <c r="S399" s="6"/>
      <c r="T399" s="6" t="str">
        <f t="shared" si="283"/>
        <v/>
      </c>
      <c r="U399" s="6" t="str">
        <f t="shared" si="284"/>
        <v/>
      </c>
      <c r="V399" s="6"/>
      <c r="W399" s="49"/>
      <c r="X399" s="8"/>
      <c r="Y399" s="53" t="str">
        <f t="shared" si="285"/>
        <v>1.17</v>
      </c>
      <c r="Z399" s="6">
        <f t="shared" si="271"/>
        <v>9.6539593281059233</v>
      </c>
      <c r="AA399" s="54">
        <f t="shared" ca="1" si="286"/>
        <v>37.751303641250018</v>
      </c>
      <c r="AB399" s="55">
        <f t="shared" si="287"/>
        <v>-2.7189003171567916</v>
      </c>
      <c r="AC399" s="6">
        <f t="shared" ca="1" si="273"/>
        <v>36.495172012338969</v>
      </c>
      <c r="AD399" s="6">
        <f t="shared" ca="1" si="274"/>
        <v>43.78303405538513</v>
      </c>
      <c r="AE399" s="6" t="str">
        <f t="shared" si="288"/>
        <v/>
      </c>
      <c r="AF399" s="113"/>
      <c r="AG399" s="52"/>
      <c r="AH399" s="6" t="str">
        <f t="shared" si="289"/>
        <v/>
      </c>
      <c r="AI399" s="6" t="str">
        <f t="shared" si="290"/>
        <v/>
      </c>
      <c r="AJ399" s="14" t="str">
        <f t="shared" si="291"/>
        <v/>
      </c>
      <c r="AK399" s="56">
        <f t="shared" ca="1" si="293"/>
        <v>85.739319761539576</v>
      </c>
      <c r="AL399" s="49">
        <f t="shared" ca="1" si="294"/>
        <v>36.596311277843903</v>
      </c>
      <c r="AM399" s="65"/>
      <c r="AN399" s="61"/>
      <c r="AO399" s="61"/>
      <c r="AP399" s="61"/>
      <c r="AQ399" s="62"/>
    </row>
    <row r="400" spans="1:43" x14ac:dyDescent="0.3">
      <c r="A400" t="str">
        <f t="shared" si="292"/>
        <v/>
      </c>
      <c r="B400" s="1" t="s">
        <v>28</v>
      </c>
      <c r="C400" s="1"/>
      <c r="D400">
        <v>13.976000000000001</v>
      </c>
      <c r="E400">
        <v>351.77</v>
      </c>
      <c r="F400">
        <v>77.41</v>
      </c>
      <c r="G400" s="47"/>
      <c r="H400" s="47"/>
      <c r="I400" s="47"/>
      <c r="J400" s="47"/>
      <c r="K400" s="47"/>
      <c r="L400" s="23">
        <f t="shared" si="279"/>
        <v>270.83999999999997</v>
      </c>
      <c r="M400" s="6">
        <f t="shared" si="280"/>
        <v>-3.0463893687443457</v>
      </c>
      <c r="N400" s="6">
        <f t="shared" si="281"/>
        <v>13.639944567849293</v>
      </c>
      <c r="O400" s="23">
        <f t="shared" si="266"/>
        <v>-19.298845533331676</v>
      </c>
      <c r="P400" s="23" t="str">
        <f t="shared" si="282"/>
        <v/>
      </c>
      <c r="Q400" s="23"/>
      <c r="R400" s="6"/>
      <c r="S400" s="6"/>
      <c r="T400" s="6" t="str">
        <f t="shared" si="283"/>
        <v/>
      </c>
      <c r="U400" s="6" t="str">
        <f t="shared" si="284"/>
        <v/>
      </c>
      <c r="V400" s="6"/>
      <c r="W400" s="49"/>
      <c r="X400" s="8"/>
      <c r="Y400" s="53" t="str">
        <f t="shared" si="285"/>
        <v>1.17</v>
      </c>
      <c r="Z400" s="6">
        <f t="shared" si="271"/>
        <v>14.89607619676034</v>
      </c>
      <c r="AA400" s="54">
        <f t="shared" ca="1" si="286"/>
        <v>58.250327814197142</v>
      </c>
      <c r="AB400" s="55">
        <f t="shared" si="287"/>
        <v>-3.0463893687443457</v>
      </c>
      <c r="AC400" s="6">
        <f t="shared" ca="1" si="273"/>
        <v>56.994196185286093</v>
      </c>
      <c r="AD400" s="6">
        <f t="shared" ca="1" si="274"/>
        <v>80.124231991416437</v>
      </c>
      <c r="AE400" s="6" t="str">
        <f t="shared" si="288"/>
        <v/>
      </c>
      <c r="AF400" s="113"/>
      <c r="AG400" s="52"/>
      <c r="AH400" s="6" t="str">
        <f t="shared" si="289"/>
        <v/>
      </c>
      <c r="AI400" s="6" t="str">
        <f t="shared" si="290"/>
        <v/>
      </c>
      <c r="AJ400" s="14" t="str">
        <f t="shared" si="291"/>
        <v/>
      </c>
      <c r="AK400" s="56">
        <f t="shared" ca="1" si="293"/>
        <v>86.940402275757776</v>
      </c>
      <c r="AL400" s="49">
        <f t="shared" ca="1" si="294"/>
        <v>57.075554197860214</v>
      </c>
      <c r="AM400" s="65"/>
      <c r="AN400" s="61"/>
      <c r="AO400" s="61"/>
      <c r="AP400" s="61"/>
      <c r="AQ400" s="62"/>
    </row>
    <row r="401" spans="1:43" x14ac:dyDescent="0.3">
      <c r="A401" t="str">
        <f t="shared" si="292"/>
        <v/>
      </c>
      <c r="B401" s="1" t="s">
        <v>28</v>
      </c>
      <c r="C401" s="1"/>
      <c r="D401">
        <v>14.381</v>
      </c>
      <c r="E401">
        <v>353.56</v>
      </c>
      <c r="F401">
        <v>82.92</v>
      </c>
      <c r="G401" s="47"/>
      <c r="H401" s="47"/>
      <c r="I401" s="47"/>
      <c r="J401" s="47"/>
      <c r="K401" s="47"/>
      <c r="L401" s="23">
        <f t="shared" si="279"/>
        <v>272.63</v>
      </c>
      <c r="M401" s="6">
        <f t="shared" si="280"/>
        <v>-1.7725313058469827</v>
      </c>
      <c r="N401" s="6">
        <f t="shared" si="281"/>
        <v>14.271345198326344</v>
      </c>
      <c r="O401" s="23">
        <f t="shared" si="266"/>
        <v>-7.980887773095624</v>
      </c>
      <c r="P401" s="23" t="str">
        <f t="shared" si="282"/>
        <v/>
      </c>
      <c r="Q401" s="23"/>
      <c r="R401" s="6"/>
      <c r="S401" s="6"/>
      <c r="T401" s="6" t="str">
        <f t="shared" si="283"/>
        <v/>
      </c>
      <c r="U401" s="6" t="str">
        <f t="shared" si="284"/>
        <v/>
      </c>
      <c r="V401" s="6"/>
      <c r="W401" s="49"/>
      <c r="X401" s="8"/>
      <c r="Y401" s="53" t="str">
        <f t="shared" si="285"/>
        <v>1.17</v>
      </c>
      <c r="Z401" s="6">
        <f t="shared" si="271"/>
        <v>15.527476827237392</v>
      </c>
      <c r="AA401" s="54">
        <f t="shared" ca="1" si="286"/>
        <v>60.719386996062624</v>
      </c>
      <c r="AB401" s="55">
        <f t="shared" si="287"/>
        <v>-1.7725313058469827</v>
      </c>
      <c r="AC401" s="6">
        <f t="shared" ca="1" si="273"/>
        <v>59.463255367151575</v>
      </c>
      <c r="AD401" s="6">
        <f t="shared" ca="1" si="274"/>
        <v>30.968286348529631</v>
      </c>
      <c r="AE401" s="6" t="str">
        <f t="shared" si="288"/>
        <v/>
      </c>
      <c r="AF401" s="113"/>
      <c r="AG401" s="52"/>
      <c r="AH401" s="6" t="str">
        <f t="shared" si="289"/>
        <v/>
      </c>
      <c r="AI401" s="6" t="str">
        <f t="shared" si="290"/>
        <v/>
      </c>
      <c r="AJ401" s="14" t="str">
        <f t="shared" si="291"/>
        <v/>
      </c>
      <c r="AK401" s="56">
        <f t="shared" ca="1" si="293"/>
        <v>88.292584256765224</v>
      </c>
      <c r="AL401" s="49">
        <f t="shared" ca="1" si="294"/>
        <v>59.489668061683517</v>
      </c>
      <c r="AM401" s="65"/>
      <c r="AN401" s="61"/>
      <c r="AO401" s="61"/>
      <c r="AP401" s="61"/>
      <c r="AQ401" s="62"/>
    </row>
    <row r="402" spans="1:43" x14ac:dyDescent="0.3">
      <c r="A402" t="str">
        <f t="shared" si="292"/>
        <v/>
      </c>
      <c r="B402" s="1" t="s">
        <v>28</v>
      </c>
      <c r="C402" s="1"/>
      <c r="D402">
        <v>19.390999999999998</v>
      </c>
      <c r="E402">
        <v>30.51</v>
      </c>
      <c r="F402">
        <v>84.56</v>
      </c>
      <c r="G402" s="47"/>
      <c r="H402" s="47"/>
      <c r="I402" s="47"/>
      <c r="J402" s="47"/>
      <c r="K402" s="47"/>
      <c r="L402" s="23">
        <f t="shared" si="279"/>
        <v>309.58</v>
      </c>
      <c r="M402" s="6">
        <f t="shared" si="280"/>
        <v>-1.8383312497897042</v>
      </c>
      <c r="N402" s="6">
        <f t="shared" si="281"/>
        <v>19.30366336258604</v>
      </c>
      <c r="O402" s="23">
        <f t="shared" si="266"/>
        <v>0.75819193649501315</v>
      </c>
      <c r="P402" s="23" t="str">
        <f t="shared" si="282"/>
        <v/>
      </c>
      <c r="Q402" s="23"/>
      <c r="R402" s="6"/>
      <c r="S402" s="6"/>
      <c r="T402" s="6" t="str">
        <f t="shared" si="283"/>
        <v/>
      </c>
      <c r="U402" s="6" t="str">
        <f t="shared" si="284"/>
        <v/>
      </c>
      <c r="V402" s="6"/>
      <c r="W402" s="49"/>
      <c r="X402" s="8"/>
      <c r="Y402" s="53" t="str">
        <f t="shared" si="285"/>
        <v>1.17</v>
      </c>
      <c r="Z402" s="6">
        <f t="shared" si="271"/>
        <v>20.559794991497089</v>
      </c>
      <c r="AA402" s="54">
        <f t="shared" ca="1" si="286"/>
        <v>80.398004295108009</v>
      </c>
      <c r="AB402" s="55">
        <f t="shared" si="287"/>
        <v>-1.8383312497897042</v>
      </c>
      <c r="AC402" s="6">
        <f t="shared" ca="1" si="273"/>
        <v>79.14187266619696</v>
      </c>
      <c r="AD402" s="6">
        <f t="shared" ca="1" si="274"/>
        <v>0.7000700932932773</v>
      </c>
      <c r="AE402" s="6" t="str">
        <f t="shared" si="288"/>
        <v/>
      </c>
      <c r="AF402" s="113"/>
      <c r="AG402" s="52"/>
      <c r="AH402" s="6" t="str">
        <f t="shared" si="289"/>
        <v/>
      </c>
      <c r="AI402" s="6" t="str">
        <f t="shared" si="290"/>
        <v/>
      </c>
      <c r="AJ402" s="14" t="str">
        <f t="shared" si="291"/>
        <v/>
      </c>
      <c r="AK402" s="56">
        <f t="shared" ca="1" si="293"/>
        <v>88.66935566407129</v>
      </c>
      <c r="AL402" s="49">
        <f t="shared" ca="1" si="294"/>
        <v>79.163220442933508</v>
      </c>
      <c r="AM402" s="65"/>
      <c r="AN402" s="61"/>
      <c r="AO402" s="61"/>
      <c r="AP402" s="61"/>
      <c r="AQ402" s="62"/>
    </row>
    <row r="403" spans="1:43" x14ac:dyDescent="0.3">
      <c r="A403" t="str">
        <f t="shared" si="292"/>
        <v/>
      </c>
      <c r="B403" s="1" t="s">
        <v>28</v>
      </c>
      <c r="C403" s="1"/>
      <c r="D403">
        <v>12.446</v>
      </c>
      <c r="E403">
        <v>62.55</v>
      </c>
      <c r="F403">
        <v>84.38</v>
      </c>
      <c r="G403" s="47"/>
      <c r="H403" s="47"/>
      <c r="I403" s="47"/>
      <c r="J403" s="47"/>
      <c r="K403" s="47"/>
      <c r="L403" s="23">
        <f t="shared" si="279"/>
        <v>341.62</v>
      </c>
      <c r="M403" s="6">
        <f t="shared" si="280"/>
        <v>-1.2188404354613844</v>
      </c>
      <c r="N403" s="6">
        <f t="shared" si="281"/>
        <v>12.386175519218362</v>
      </c>
      <c r="O403" s="23">
        <f t="shared" si="266"/>
        <v>-25.440602702049787</v>
      </c>
      <c r="P403" s="23" t="str">
        <f t="shared" si="282"/>
        <v/>
      </c>
      <c r="Q403" s="23"/>
      <c r="R403" s="6"/>
      <c r="S403" s="6"/>
      <c r="T403" s="6" t="str">
        <f t="shared" si="283"/>
        <v/>
      </c>
      <c r="U403" s="6" t="str">
        <f t="shared" si="284"/>
        <v/>
      </c>
      <c r="V403" s="6"/>
      <c r="W403" s="49"/>
      <c r="X403" s="8"/>
      <c r="Y403" s="53" t="str">
        <f t="shared" si="285"/>
        <v>1.17</v>
      </c>
      <c r="Z403" s="6">
        <f t="shared" si="271"/>
        <v>13.64230714812941</v>
      </c>
      <c r="AA403" s="54">
        <f t="shared" ca="1" si="286"/>
        <v>53.34752944492395</v>
      </c>
      <c r="AB403" s="55">
        <f t="shared" si="287"/>
        <v>-1.2188404354613844</v>
      </c>
      <c r="AC403" s="6">
        <f t="shared" ca="1" si="273"/>
        <v>52.091397816012901</v>
      </c>
      <c r="AD403" s="6">
        <f t="shared" ca="1" si="274"/>
        <v>108.07062217295655</v>
      </c>
      <c r="AE403" s="6" t="str">
        <f t="shared" si="288"/>
        <v/>
      </c>
      <c r="AF403" s="113"/>
      <c r="AG403" s="52"/>
      <c r="AH403" s="6" t="str">
        <f t="shared" si="289"/>
        <v/>
      </c>
      <c r="AI403" s="6" t="str">
        <f t="shared" si="290"/>
        <v/>
      </c>
      <c r="AJ403" s="14" t="str">
        <f t="shared" si="291"/>
        <v/>
      </c>
      <c r="AK403" s="56">
        <f t="shared" ca="1" si="293"/>
        <v>88.659631420121272</v>
      </c>
      <c r="AL403" s="49">
        <f t="shared" ca="1" si="294"/>
        <v>52.105655148296798</v>
      </c>
      <c r="AM403" s="65"/>
      <c r="AN403" s="61"/>
      <c r="AO403" s="61"/>
      <c r="AP403" s="61"/>
      <c r="AQ403" s="62"/>
    </row>
    <row r="404" spans="1:43" x14ac:dyDescent="0.3">
      <c r="A404" t="str">
        <f t="shared" si="292"/>
        <v/>
      </c>
      <c r="B404" s="1" t="s">
        <v>28</v>
      </c>
      <c r="C404" s="1"/>
      <c r="D404">
        <v>9.4589999999999996</v>
      </c>
      <c r="E404">
        <v>99.12</v>
      </c>
      <c r="F404">
        <v>83.14</v>
      </c>
      <c r="G404" s="47"/>
      <c r="H404" s="47"/>
      <c r="I404" s="47"/>
      <c r="J404" s="47"/>
      <c r="K404" s="47"/>
      <c r="L404" s="23">
        <f t="shared" si="279"/>
        <v>18.189999999999998</v>
      </c>
      <c r="M404" s="6">
        <f t="shared" si="280"/>
        <v>1.1298182822019633</v>
      </c>
      <c r="N404" s="6">
        <f t="shared" si="281"/>
        <v>9.3912827478040608</v>
      </c>
      <c r="O404" s="23">
        <f t="shared" si="266"/>
        <v>-4.9087883216320005</v>
      </c>
      <c r="P404" s="23" t="str">
        <f t="shared" si="282"/>
        <v/>
      </c>
      <c r="Q404" s="23"/>
      <c r="R404" s="6"/>
      <c r="S404" s="6"/>
      <c r="T404" s="6" t="str">
        <f t="shared" si="283"/>
        <v/>
      </c>
      <c r="U404" s="6" t="str">
        <f t="shared" si="284"/>
        <v/>
      </c>
      <c r="V404" s="6"/>
      <c r="W404" s="49"/>
      <c r="X404" s="8"/>
      <c r="Y404" s="53" t="str">
        <f t="shared" si="285"/>
        <v>1.17</v>
      </c>
      <c r="Z404" s="6">
        <f t="shared" si="271"/>
        <v>10.647414376715108</v>
      </c>
      <c r="AA404" s="54">
        <f t="shared" ca="1" si="286"/>
        <v>41.636157711930714</v>
      </c>
      <c r="AB404" s="55">
        <f t="shared" si="287"/>
        <v>1.1298182822019633</v>
      </c>
      <c r="AC404" s="6">
        <f t="shared" ca="1" si="273"/>
        <v>40.380026083019665</v>
      </c>
      <c r="AD404" s="6">
        <f t="shared" ca="1" si="274"/>
        <v>20.324914549769723</v>
      </c>
      <c r="AE404" s="6" t="str">
        <f t="shared" si="288"/>
        <v/>
      </c>
      <c r="AF404" s="113"/>
      <c r="AG404" s="52"/>
      <c r="AH404" s="6" t="str">
        <f t="shared" si="289"/>
        <v/>
      </c>
      <c r="AI404" s="6" t="str">
        <f t="shared" si="290"/>
        <v/>
      </c>
      <c r="AJ404" s="14" t="str">
        <f t="shared" si="291"/>
        <v/>
      </c>
      <c r="AK404" s="56">
        <f t="shared" ca="1" si="293"/>
        <v>88.397303298368726</v>
      </c>
      <c r="AL404" s="49">
        <f t="shared" ca="1" si="294"/>
        <v>40.395828940821929</v>
      </c>
      <c r="AM404" s="65"/>
      <c r="AN404" s="61"/>
      <c r="AO404" s="61"/>
      <c r="AP404" s="61"/>
      <c r="AQ404" s="62"/>
    </row>
    <row r="405" spans="1:43" x14ac:dyDescent="0.3">
      <c r="A405" t="str">
        <f t="shared" si="292"/>
        <v/>
      </c>
      <c r="B405" s="1" t="s">
        <v>28</v>
      </c>
      <c r="C405" s="1"/>
      <c r="D405">
        <v>7.7489999999999997</v>
      </c>
      <c r="E405">
        <v>121.7</v>
      </c>
      <c r="F405">
        <v>79.3</v>
      </c>
      <c r="G405" s="47"/>
      <c r="H405" s="47"/>
      <c r="I405" s="47"/>
      <c r="J405" s="47"/>
      <c r="K405" s="47"/>
      <c r="L405" s="23">
        <f t="shared" si="279"/>
        <v>40.769999999999996</v>
      </c>
      <c r="M405" s="6">
        <f t="shared" si="280"/>
        <v>1.4387306026228375</v>
      </c>
      <c r="N405" s="6">
        <f t="shared" si="281"/>
        <v>7.6142665604164739</v>
      </c>
      <c r="O405" s="23">
        <f t="shared" si="266"/>
        <v>-7.5785948869611666</v>
      </c>
      <c r="P405" s="23" t="str">
        <f t="shared" si="282"/>
        <v/>
      </c>
      <c r="Q405" s="23"/>
      <c r="R405" s="6"/>
      <c r="S405" s="6"/>
      <c r="T405" s="6" t="str">
        <f t="shared" si="283"/>
        <v/>
      </c>
      <c r="U405" s="6" t="str">
        <f t="shared" si="284"/>
        <v/>
      </c>
      <c r="V405" s="6"/>
      <c r="W405" s="49"/>
      <c r="X405" s="8"/>
      <c r="Y405" s="53" t="str">
        <f t="shared" si="285"/>
        <v>1.17</v>
      </c>
      <c r="Z405" s="6">
        <f t="shared" si="271"/>
        <v>8.8703981893275223</v>
      </c>
      <c r="AA405" s="54">
        <f t="shared" ca="1" si="286"/>
        <v>34.68722874035538</v>
      </c>
      <c r="AB405" s="55">
        <f t="shared" si="287"/>
        <v>1.4387306026228375</v>
      </c>
      <c r="AC405" s="6">
        <f t="shared" ca="1" si="273"/>
        <v>33.43109711144433</v>
      </c>
      <c r="AD405" s="6">
        <f t="shared" ca="1" si="274"/>
        <v>32.217370809534792</v>
      </c>
      <c r="AE405" s="6" t="str">
        <f t="shared" si="288"/>
        <v/>
      </c>
      <c r="AF405" s="113"/>
      <c r="AG405" s="52"/>
      <c r="AH405" s="6" t="str">
        <f t="shared" si="289"/>
        <v/>
      </c>
      <c r="AI405" s="6" t="str">
        <f t="shared" si="290"/>
        <v/>
      </c>
      <c r="AJ405" s="14" t="str">
        <f t="shared" si="291"/>
        <v/>
      </c>
      <c r="AK405" s="56">
        <f t="shared" ca="1" si="293"/>
        <v>87.53575669763633</v>
      </c>
      <c r="AL405" s="49">
        <f t="shared" ca="1" si="294"/>
        <v>33.462041178352294</v>
      </c>
      <c r="AM405" s="65"/>
      <c r="AN405" s="61"/>
      <c r="AO405" s="61"/>
      <c r="AP405" s="61"/>
      <c r="AQ405" s="62"/>
    </row>
    <row r="406" spans="1:43" x14ac:dyDescent="0.3">
      <c r="A406" t="str">
        <f t="shared" si="292"/>
        <v/>
      </c>
      <c r="B406" s="1" t="s">
        <v>28</v>
      </c>
      <c r="C406" s="1"/>
      <c r="D406">
        <v>6.4509999999999996</v>
      </c>
      <c r="E406">
        <v>142.83000000000001</v>
      </c>
      <c r="F406">
        <v>70.58</v>
      </c>
      <c r="G406" s="47"/>
      <c r="H406" s="47"/>
      <c r="I406" s="47"/>
      <c r="J406" s="47"/>
      <c r="K406" s="47"/>
      <c r="L406" s="23">
        <f t="shared" si="279"/>
        <v>61.900000000000006</v>
      </c>
      <c r="M406" s="6">
        <f t="shared" si="280"/>
        <v>2.1448953024242718</v>
      </c>
      <c r="N406" s="6">
        <f t="shared" si="281"/>
        <v>6.0839810273897372</v>
      </c>
      <c r="O406" s="23">
        <f t="shared" si="266"/>
        <v>-4.0804890444640574</v>
      </c>
      <c r="P406" s="23" t="str">
        <f t="shared" si="282"/>
        <v/>
      </c>
      <c r="Q406" s="23"/>
      <c r="R406" s="6"/>
      <c r="S406" s="6"/>
      <c r="T406" s="6" t="str">
        <f t="shared" si="283"/>
        <v/>
      </c>
      <c r="U406" s="6" t="str">
        <f t="shared" si="284"/>
        <v/>
      </c>
      <c r="V406" s="6"/>
      <c r="W406" s="49"/>
      <c r="X406" s="8"/>
      <c r="Y406" s="53" t="str">
        <f t="shared" si="285"/>
        <v>1.17</v>
      </c>
      <c r="Z406" s="6">
        <f t="shared" si="271"/>
        <v>7.3401126563007857</v>
      </c>
      <c r="AA406" s="54">
        <f t="shared" ca="1" si="286"/>
        <v>28.703127103743366</v>
      </c>
      <c r="AB406" s="55">
        <f t="shared" si="287"/>
        <v>2.1448953024242718</v>
      </c>
      <c r="AC406" s="6">
        <f t="shared" ca="1" si="273"/>
        <v>27.446995474832317</v>
      </c>
      <c r="AD406" s="6">
        <f t="shared" ca="1" si="274"/>
        <v>15.88712561464564</v>
      </c>
      <c r="AE406" s="6" t="str">
        <f t="shared" si="288"/>
        <v/>
      </c>
      <c r="AF406" s="113"/>
      <c r="AG406" s="52"/>
      <c r="AH406" s="6" t="str">
        <f t="shared" si="289"/>
        <v/>
      </c>
      <c r="AI406" s="6" t="str">
        <f t="shared" si="290"/>
        <v/>
      </c>
      <c r="AJ406" s="14" t="str">
        <f t="shared" si="291"/>
        <v/>
      </c>
      <c r="AK406" s="56">
        <f t="shared" ca="1" si="293"/>
        <v>85.531598564489258</v>
      </c>
      <c r="AL406" s="49">
        <f t="shared" ca="1" si="294"/>
        <v>27.530676280357287</v>
      </c>
      <c r="AM406" s="65"/>
      <c r="AN406" s="61"/>
      <c r="AO406" s="61"/>
      <c r="AP406" s="61"/>
      <c r="AQ406" s="62"/>
    </row>
    <row r="407" spans="1:43" x14ac:dyDescent="0.3">
      <c r="A407" t="str">
        <f t="shared" si="292"/>
        <v/>
      </c>
      <c r="B407" s="1" t="s">
        <v>28</v>
      </c>
      <c r="C407" s="1"/>
      <c r="D407">
        <v>4.6429999999999998</v>
      </c>
      <c r="E407">
        <v>152.62</v>
      </c>
      <c r="F407">
        <v>62.75</v>
      </c>
      <c r="G407" s="47"/>
      <c r="H407" s="47"/>
      <c r="I407" s="47"/>
      <c r="J407" s="47"/>
      <c r="K407" s="47"/>
      <c r="L407" s="23">
        <f t="shared" si="279"/>
        <v>71.69</v>
      </c>
      <c r="M407" s="6">
        <f t="shared" si="280"/>
        <v>2.1259085878880302</v>
      </c>
      <c r="N407" s="6">
        <f t="shared" si="281"/>
        <v>4.1277065879182739</v>
      </c>
      <c r="O407" s="23">
        <f t="shared" si="266"/>
        <v>-4.7399273881237942</v>
      </c>
      <c r="P407" s="23" t="str">
        <f t="shared" si="282"/>
        <v/>
      </c>
      <c r="Q407" s="23"/>
      <c r="R407" s="6"/>
      <c r="S407" s="6"/>
      <c r="T407" s="6" t="str">
        <f t="shared" si="283"/>
        <v/>
      </c>
      <c r="U407" s="6" t="str">
        <f t="shared" si="284"/>
        <v/>
      </c>
      <c r="V407" s="6"/>
      <c r="W407" s="49"/>
      <c r="X407" s="8"/>
      <c r="Y407" s="53" t="str">
        <f t="shared" si="285"/>
        <v>1.17</v>
      </c>
      <c r="Z407" s="6">
        <f t="shared" si="271"/>
        <v>5.3838382168293215</v>
      </c>
      <c r="AA407" s="54">
        <f t="shared" ca="1" si="286"/>
        <v>21.053218101631074</v>
      </c>
      <c r="AB407" s="55">
        <f t="shared" si="287"/>
        <v>2.1259085878880302</v>
      </c>
      <c r="AC407" s="6">
        <f t="shared" ca="1" si="273"/>
        <v>19.797086472720025</v>
      </c>
      <c r="AD407" s="6">
        <f t="shared" ca="1" si="274"/>
        <v>20.060423391150934</v>
      </c>
      <c r="AE407" s="6" t="str">
        <f t="shared" si="288"/>
        <v/>
      </c>
      <c r="AF407" s="113"/>
      <c r="AG407" s="52"/>
      <c r="AH407" s="6" t="str">
        <f t="shared" si="289"/>
        <v/>
      </c>
      <c r="AI407" s="6" t="str">
        <f t="shared" si="290"/>
        <v/>
      </c>
      <c r="AJ407" s="14" t="str">
        <f t="shared" si="291"/>
        <v/>
      </c>
      <c r="AK407" s="56">
        <f t="shared" ca="1" si="293"/>
        <v>83.870784894350493</v>
      </c>
      <c r="AL407" s="49">
        <f t="shared" ca="1" si="294"/>
        <v>19.910904553344889</v>
      </c>
      <c r="AM407" s="65"/>
      <c r="AN407" s="61"/>
      <c r="AO407" s="61"/>
      <c r="AP407" s="61"/>
      <c r="AQ407" s="62"/>
    </row>
    <row r="408" spans="1:43" x14ac:dyDescent="0.3">
      <c r="A408" t="str">
        <f t="shared" si="292"/>
        <v/>
      </c>
      <c r="B408" s="1" t="s">
        <v>28</v>
      </c>
      <c r="C408" s="1"/>
      <c r="D408">
        <v>3.7149999999999999</v>
      </c>
      <c r="E408">
        <v>150.04</v>
      </c>
      <c r="F408">
        <v>46.8</v>
      </c>
      <c r="G408" s="47"/>
      <c r="H408" s="47"/>
      <c r="I408" s="47"/>
      <c r="J408" s="47"/>
      <c r="K408" s="47"/>
      <c r="L408" s="23">
        <f t="shared" si="279"/>
        <v>69.109999999999985</v>
      </c>
      <c r="M408" s="6">
        <f t="shared" si="280"/>
        <v>2.5430924985250787</v>
      </c>
      <c r="N408" s="6">
        <f t="shared" si="281"/>
        <v>2.7081184508705434</v>
      </c>
      <c r="O408" s="23">
        <f t="shared" si="266"/>
        <v>-3.9276615211382766</v>
      </c>
      <c r="P408" s="23" t="str">
        <f t="shared" si="282"/>
        <v/>
      </c>
      <c r="Q408" s="23"/>
      <c r="R408" s="6"/>
      <c r="S408" s="6"/>
      <c r="T408" s="6" t="str">
        <f t="shared" si="283"/>
        <v/>
      </c>
      <c r="U408" s="6" t="str">
        <f t="shared" si="284"/>
        <v/>
      </c>
      <c r="V408" s="6"/>
      <c r="W408" s="49"/>
      <c r="X408" s="8"/>
      <c r="Y408" s="53" t="str">
        <f t="shared" si="285"/>
        <v>1.17</v>
      </c>
      <c r="Z408" s="6">
        <f t="shared" si="271"/>
        <v>3.9642500797815914</v>
      </c>
      <c r="AA408" s="54">
        <f t="shared" ca="1" si="286"/>
        <v>15.501992849295176</v>
      </c>
      <c r="AB408" s="55">
        <f t="shared" si="287"/>
        <v>2.5430924985250787</v>
      </c>
      <c r="AC408" s="6">
        <f t="shared" ca="1" si="273"/>
        <v>14.245861220384128</v>
      </c>
      <c r="AD408" s="6">
        <f t="shared" ca="1" si="274"/>
        <v>16.289290629174804</v>
      </c>
      <c r="AE408" s="6" t="str">
        <f t="shared" si="288"/>
        <v/>
      </c>
      <c r="AF408" s="113"/>
      <c r="AG408" s="52"/>
      <c r="AH408" s="6" t="str">
        <f t="shared" si="289"/>
        <v/>
      </c>
      <c r="AI408" s="6" t="str">
        <f t="shared" si="290"/>
        <v/>
      </c>
      <c r="AJ408" s="14" t="str">
        <f t="shared" si="291"/>
        <v/>
      </c>
      <c r="AK408" s="56">
        <f t="shared" ca="1" si="293"/>
        <v>79.878490493461669</v>
      </c>
      <c r="AL408" s="49">
        <f t="shared" ca="1" si="294"/>
        <v>14.471070498290681</v>
      </c>
      <c r="AM408" s="65"/>
      <c r="AN408" s="61"/>
      <c r="AO408" s="61"/>
      <c r="AP408" s="61"/>
      <c r="AQ408" s="62"/>
    </row>
    <row r="409" spans="1:43" x14ac:dyDescent="0.3">
      <c r="A409" t="str">
        <f t="shared" si="292"/>
        <v/>
      </c>
      <c r="B409" s="1" t="s">
        <v>28</v>
      </c>
      <c r="C409" s="1"/>
      <c r="D409">
        <v>3.1440000000000001</v>
      </c>
      <c r="E409">
        <v>153.33000000000001</v>
      </c>
      <c r="F409">
        <v>27.15</v>
      </c>
      <c r="G409" s="47"/>
      <c r="H409" s="47"/>
      <c r="I409" s="47"/>
      <c r="J409" s="47"/>
      <c r="K409" s="47"/>
      <c r="L409" s="23">
        <f t="shared" si="279"/>
        <v>72.400000000000006</v>
      </c>
      <c r="M409" s="6">
        <f t="shared" si="280"/>
        <v>2.7975781329013336</v>
      </c>
      <c r="N409" s="6">
        <f t="shared" si="281"/>
        <v>1.434675081791096</v>
      </c>
      <c r="O409" s="23">
        <f t="shared" si="266"/>
        <v>-2.3319796298828739</v>
      </c>
      <c r="P409" s="23" t="str">
        <f t="shared" si="282"/>
        <v/>
      </c>
      <c r="Q409" s="23"/>
      <c r="R409" s="6"/>
      <c r="S409" s="6"/>
      <c r="T409" s="6" t="str">
        <f t="shared" si="283"/>
        <v/>
      </c>
      <c r="U409" s="6" t="str">
        <f t="shared" si="284"/>
        <v/>
      </c>
      <c r="V409" s="6"/>
      <c r="W409" s="49"/>
      <c r="X409" s="8"/>
      <c r="Y409" s="53" t="str">
        <f t="shared" si="285"/>
        <v>1.17</v>
      </c>
      <c r="Z409" s="6">
        <f t="shared" si="271"/>
        <v>2.6908067107021441</v>
      </c>
      <c r="AA409" s="54">
        <f t="shared" ca="1" si="286"/>
        <v>10.52225907767107</v>
      </c>
      <c r="AB409" s="55">
        <f t="shared" si="287"/>
        <v>2.7975781329013336</v>
      </c>
      <c r="AC409" s="6">
        <f t="shared" ca="1" si="273"/>
        <v>9.266127448760022</v>
      </c>
      <c r="AD409" s="6">
        <f t="shared" ca="1" si="274"/>
        <v>9.6018354909126984</v>
      </c>
      <c r="AE409" s="6" t="str">
        <f t="shared" si="288"/>
        <v/>
      </c>
      <c r="AF409" s="113"/>
      <c r="AG409" s="52"/>
      <c r="AH409" s="6" t="str">
        <f t="shared" si="289"/>
        <v/>
      </c>
      <c r="AI409" s="6" t="str">
        <f t="shared" si="290"/>
        <v/>
      </c>
      <c r="AJ409" s="14" t="str">
        <f t="shared" si="291"/>
        <v/>
      </c>
      <c r="AK409" s="56">
        <f t="shared" ca="1" si="293"/>
        <v>73.200173882403405</v>
      </c>
      <c r="AL409" s="49">
        <f t="shared" ca="1" si="294"/>
        <v>9.6792335082046463</v>
      </c>
      <c r="AM409" s="65"/>
      <c r="AN409" s="61"/>
      <c r="AO409" s="61"/>
      <c r="AP409" s="61"/>
      <c r="AQ409" s="62"/>
    </row>
    <row r="410" spans="1:43" x14ac:dyDescent="0.3">
      <c r="A410" t="str">
        <f t="shared" si="292"/>
        <v/>
      </c>
      <c r="B410" s="1" t="s">
        <v>28</v>
      </c>
      <c r="C410" s="1"/>
      <c r="D410">
        <v>3.0049999999999999</v>
      </c>
      <c r="E410">
        <v>151.9</v>
      </c>
      <c r="F410">
        <v>12.86</v>
      </c>
      <c r="G410" s="47"/>
      <c r="H410" s="47"/>
      <c r="I410" s="47"/>
      <c r="J410" s="47"/>
      <c r="K410" s="47"/>
      <c r="L410" s="23">
        <f t="shared" si="279"/>
        <v>70.97</v>
      </c>
      <c r="M410" s="6">
        <f t="shared" si="280"/>
        <v>2.9296250279282106</v>
      </c>
      <c r="N410" s="6">
        <f t="shared" si="281"/>
        <v>0.66882149766333765</v>
      </c>
      <c r="O410" s="23">
        <f t="shared" si="266"/>
        <v>-6.3991262076120909</v>
      </c>
      <c r="P410" s="23" t="str">
        <f t="shared" si="282"/>
        <v/>
      </c>
      <c r="Q410" s="23"/>
      <c r="R410" s="6"/>
      <c r="S410" s="6"/>
      <c r="T410" s="6" t="str">
        <f t="shared" si="283"/>
        <v/>
      </c>
      <c r="U410" s="6" t="str">
        <f t="shared" si="284"/>
        <v/>
      </c>
      <c r="V410" s="6"/>
      <c r="W410" s="49"/>
      <c r="X410" s="8"/>
      <c r="Y410" s="53" t="str">
        <f t="shared" si="285"/>
        <v>1.17</v>
      </c>
      <c r="Z410" s="6">
        <f t="shared" si="271"/>
        <v>1.9249531265743856</v>
      </c>
      <c r="AA410" s="54">
        <f t="shared" ca="1" si="286"/>
        <v>7.5274286442162524</v>
      </c>
      <c r="AB410" s="55">
        <f t="shared" si="287"/>
        <v>2.9296250279282106</v>
      </c>
      <c r="AC410" s="6">
        <f t="shared" ca="1" si="273"/>
        <v>6.2712970153052048</v>
      </c>
      <c r="AD410" s="6">
        <f t="shared" ca="1" si="274"/>
        <v>39.949599119661819</v>
      </c>
      <c r="AE410" s="6" t="str">
        <f t="shared" si="288"/>
        <v/>
      </c>
      <c r="AF410" s="113"/>
      <c r="AG410" s="52"/>
      <c r="AH410" s="6" t="str">
        <f t="shared" si="289"/>
        <v/>
      </c>
      <c r="AI410" s="6" t="str">
        <f t="shared" si="290"/>
        <v/>
      </c>
      <c r="AJ410" s="14" t="str">
        <f t="shared" si="291"/>
        <v/>
      </c>
      <c r="AK410" s="56">
        <f t="shared" ca="1" si="293"/>
        <v>64.960455455815733</v>
      </c>
      <c r="AL410" s="49">
        <f t="shared" ca="1" si="294"/>
        <v>6.9218400052615587</v>
      </c>
      <c r="AM410" s="65"/>
      <c r="AN410" s="61"/>
      <c r="AO410" s="61"/>
      <c r="AP410" s="61"/>
      <c r="AQ410" s="62"/>
    </row>
    <row r="411" spans="1:43" x14ac:dyDescent="0.3">
      <c r="A411" t="str">
        <f t="shared" si="292"/>
        <v/>
      </c>
      <c r="B411" s="1" t="s">
        <v>28</v>
      </c>
      <c r="C411" s="1"/>
      <c r="D411">
        <v>6.0439999999999996</v>
      </c>
      <c r="E411">
        <v>155.05000000000001</v>
      </c>
      <c r="F411">
        <v>-7.77</v>
      </c>
      <c r="G411" s="47"/>
      <c r="H411" s="47"/>
      <c r="I411" s="47"/>
      <c r="J411" s="47"/>
      <c r="K411" s="47"/>
      <c r="L411" s="23">
        <f t="shared" si="279"/>
        <v>74.12</v>
      </c>
      <c r="M411" s="6">
        <f t="shared" si="280"/>
        <v>5.9885086166644106</v>
      </c>
      <c r="N411" s="6">
        <f t="shared" si="281"/>
        <v>-0.81712945616720034</v>
      </c>
      <c r="O411" s="23">
        <f t="shared" si="266"/>
        <v>-3.1229086417206102</v>
      </c>
      <c r="P411" s="23" t="str">
        <f t="shared" si="282"/>
        <v/>
      </c>
      <c r="Q411" s="23"/>
      <c r="R411" s="6"/>
      <c r="S411" s="6"/>
      <c r="T411" s="6" t="str">
        <f t="shared" si="283"/>
        <v/>
      </c>
      <c r="U411" s="6" t="str">
        <f t="shared" si="284"/>
        <v/>
      </c>
      <c r="V411" s="6"/>
      <c r="W411" s="49"/>
      <c r="X411" s="8"/>
      <c r="Y411" s="53" t="str">
        <f t="shared" si="285"/>
        <v>1.17</v>
      </c>
      <c r="Z411" s="6" t="str">
        <f t="shared" si="271"/>
        <v/>
      </c>
      <c r="AA411" s="54" t="str">
        <f t="shared" ca="1" si="286"/>
        <v/>
      </c>
      <c r="AB411" s="55">
        <f t="shared" si="287"/>
        <v>5.9885086166644106</v>
      </c>
      <c r="AC411" s="6">
        <f t="shared" si="273"/>
        <v>-0.81712945616720034</v>
      </c>
      <c r="AD411" s="6">
        <f t="shared" si="274"/>
        <v>3.1229086417206102</v>
      </c>
      <c r="AE411" s="6" t="str">
        <f t="shared" si="288"/>
        <v/>
      </c>
      <c r="AF411" s="113"/>
      <c r="AG411" s="52"/>
      <c r="AH411" s="6" t="str">
        <f t="shared" si="289"/>
        <v/>
      </c>
      <c r="AI411" s="6" t="str">
        <f t="shared" si="290"/>
        <v/>
      </c>
      <c r="AJ411" s="14" t="str">
        <f t="shared" si="291"/>
        <v/>
      </c>
      <c r="AK411" s="56">
        <f t="shared" si="293"/>
        <v>-7.77</v>
      </c>
      <c r="AL411" s="49">
        <f t="shared" si="294"/>
        <v>6.0439999999999996</v>
      </c>
      <c r="AM411" s="65"/>
      <c r="AN411" s="61"/>
      <c r="AO411" s="61"/>
      <c r="AP411" s="61"/>
      <c r="AQ411" s="62"/>
    </row>
    <row r="412" spans="1:43" x14ac:dyDescent="0.3">
      <c r="A412" t="str">
        <f t="shared" si="292"/>
        <v/>
      </c>
      <c r="B412" s="1" t="s">
        <v>28</v>
      </c>
      <c r="C412" s="1"/>
      <c r="D412">
        <v>3.5369999999999999</v>
      </c>
      <c r="E412">
        <v>155.12</v>
      </c>
      <c r="F412">
        <v>-16.170000000000002</v>
      </c>
      <c r="G412" s="47"/>
      <c r="H412" s="47"/>
      <c r="I412" s="47"/>
      <c r="J412" s="47"/>
      <c r="K412" s="47"/>
      <c r="L412" s="23">
        <f t="shared" si="279"/>
        <v>74.19</v>
      </c>
      <c r="M412" s="6">
        <f t="shared" si="280"/>
        <v>3.3970749834660081</v>
      </c>
      <c r="N412" s="6">
        <f t="shared" si="281"/>
        <v>-0.98501297286351563</v>
      </c>
      <c r="O412" s="23">
        <f t="shared" si="266"/>
        <v>-1.7107495869275184</v>
      </c>
      <c r="P412" s="23" t="str">
        <f t="shared" si="282"/>
        <v/>
      </c>
      <c r="Q412" s="23"/>
      <c r="R412" s="6"/>
      <c r="S412" s="6"/>
      <c r="T412" s="6" t="str">
        <f t="shared" si="283"/>
        <v/>
      </c>
      <c r="U412" s="6" t="str">
        <f t="shared" si="284"/>
        <v/>
      </c>
      <c r="V412" s="6"/>
      <c r="W412" s="49"/>
      <c r="X412" s="8"/>
      <c r="Y412" s="53" t="str">
        <f t="shared" si="285"/>
        <v>1.17</v>
      </c>
      <c r="Z412" s="6" t="str">
        <f t="shared" si="271"/>
        <v/>
      </c>
      <c r="AA412" s="54" t="str">
        <f t="shared" ca="1" si="286"/>
        <v/>
      </c>
      <c r="AB412" s="55">
        <f t="shared" si="287"/>
        <v>3.3970749834660081</v>
      </c>
      <c r="AC412" s="6">
        <f t="shared" si="273"/>
        <v>-0.98501297286351563</v>
      </c>
      <c r="AD412" s="6">
        <f t="shared" si="274"/>
        <v>1.7107495869275184</v>
      </c>
      <c r="AE412" s="6" t="str">
        <f t="shared" si="288"/>
        <v/>
      </c>
      <c r="AF412" s="113"/>
      <c r="AG412" s="52"/>
      <c r="AH412" s="6" t="str">
        <f t="shared" si="289"/>
        <v/>
      </c>
      <c r="AI412" s="6" t="str">
        <f t="shared" si="290"/>
        <v/>
      </c>
      <c r="AJ412" s="14" t="str">
        <f t="shared" si="291"/>
        <v/>
      </c>
      <c r="AK412" s="56">
        <f t="shared" si="293"/>
        <v>-16.170000000000002</v>
      </c>
      <c r="AL412" s="49">
        <f t="shared" si="294"/>
        <v>3.5369999999999999</v>
      </c>
      <c r="AM412" s="65"/>
      <c r="AN412" s="61"/>
      <c r="AO412" s="61"/>
      <c r="AP412" s="61"/>
      <c r="AQ412" s="62"/>
    </row>
    <row r="413" spans="1:43" x14ac:dyDescent="0.3">
      <c r="A413" t="str">
        <f t="shared" si="292"/>
        <v/>
      </c>
      <c r="B413" s="1" t="s">
        <v>28</v>
      </c>
      <c r="C413" s="1"/>
      <c r="D413">
        <v>2.2650000000000001</v>
      </c>
      <c r="E413">
        <v>155.68</v>
      </c>
      <c r="F413">
        <v>-28.5</v>
      </c>
      <c r="G413" s="47"/>
      <c r="H413" s="47"/>
      <c r="I413" s="47"/>
      <c r="J413" s="47"/>
      <c r="K413" s="47"/>
      <c r="L413" s="23">
        <f t="shared" si="279"/>
        <v>74.75</v>
      </c>
      <c r="M413" s="6">
        <f t="shared" si="280"/>
        <v>1.9905207601793518</v>
      </c>
      <c r="N413" s="6">
        <f t="shared" si="281"/>
        <v>-1.0807645919880131</v>
      </c>
      <c r="O413" s="23">
        <f t="shared" si="266"/>
        <v>-0.85418073411077655</v>
      </c>
      <c r="P413" s="23" t="str">
        <f t="shared" si="282"/>
        <v/>
      </c>
      <c r="Q413" s="23"/>
      <c r="R413" s="6"/>
      <c r="S413" s="6"/>
      <c r="T413" s="6" t="str">
        <f t="shared" si="283"/>
        <v/>
      </c>
      <c r="U413" s="6" t="str">
        <f t="shared" si="284"/>
        <v/>
      </c>
      <c r="V413" s="6"/>
      <c r="W413" s="49"/>
      <c r="X413" s="8"/>
      <c r="Y413" s="53" t="str">
        <f t="shared" si="285"/>
        <v>1.17</v>
      </c>
      <c r="Z413" s="6" t="str">
        <f t="shared" si="271"/>
        <v/>
      </c>
      <c r="AA413" s="54" t="str">
        <f t="shared" ca="1" si="286"/>
        <v/>
      </c>
      <c r="AB413" s="55">
        <f t="shared" si="287"/>
        <v>1.9905207601793518</v>
      </c>
      <c r="AC413" s="6">
        <f t="shared" si="273"/>
        <v>-1.0807645919880131</v>
      </c>
      <c r="AD413" s="6">
        <f t="shared" si="274"/>
        <v>0.85418073411077655</v>
      </c>
      <c r="AE413" s="6" t="str">
        <f t="shared" si="288"/>
        <v/>
      </c>
      <c r="AF413" s="113"/>
      <c r="AG413" s="52"/>
      <c r="AH413" s="6" t="str">
        <f t="shared" si="289"/>
        <v/>
      </c>
      <c r="AI413" s="6" t="str">
        <f t="shared" si="290"/>
        <v/>
      </c>
      <c r="AJ413" s="14" t="str">
        <f t="shared" si="291"/>
        <v/>
      </c>
      <c r="AK413" s="56">
        <f t="shared" si="293"/>
        <v>-28.5</v>
      </c>
      <c r="AL413" s="49">
        <f t="shared" si="294"/>
        <v>2.2650000000000001</v>
      </c>
      <c r="AM413" s="65"/>
      <c r="AN413" s="61"/>
      <c r="AO413" s="61"/>
      <c r="AP413" s="61"/>
      <c r="AQ413" s="62"/>
    </row>
    <row r="414" spans="1:43" x14ac:dyDescent="0.3">
      <c r="A414" t="str">
        <f t="shared" si="292"/>
        <v/>
      </c>
      <c r="B414" s="1" t="s">
        <v>28</v>
      </c>
      <c r="C414" s="1"/>
      <c r="D414">
        <v>1.679</v>
      </c>
      <c r="E414">
        <v>155.43</v>
      </c>
      <c r="F414">
        <v>-41.48</v>
      </c>
      <c r="G414" s="47"/>
      <c r="H414" s="47"/>
      <c r="I414" s="47"/>
      <c r="J414" s="47"/>
      <c r="K414" s="47"/>
      <c r="L414" s="23">
        <f t="shared" si="279"/>
        <v>74.5</v>
      </c>
      <c r="M414" s="6">
        <f t="shared" si="280"/>
        <v>1.2578849279791855</v>
      </c>
      <c r="N414" s="6">
        <f t="shared" si="281"/>
        <v>-1.1121000440440596</v>
      </c>
      <c r="O414" s="23">
        <f t="shared" si="266"/>
        <v>-0.7668312942337131</v>
      </c>
      <c r="P414" s="23" t="str">
        <f t="shared" si="282"/>
        <v/>
      </c>
      <c r="Q414" s="23"/>
      <c r="R414" s="6"/>
      <c r="S414" s="6"/>
      <c r="T414" s="6" t="str">
        <f t="shared" si="283"/>
        <v/>
      </c>
      <c r="U414" s="6" t="str">
        <f t="shared" si="284"/>
        <v/>
      </c>
      <c r="V414" s="6"/>
      <c r="W414" s="49"/>
      <c r="X414" s="8"/>
      <c r="Y414" s="53" t="str">
        <f t="shared" si="285"/>
        <v>1.17</v>
      </c>
      <c r="Z414" s="6" t="str">
        <f t="shared" si="271"/>
        <v/>
      </c>
      <c r="AA414" s="54" t="str">
        <f t="shared" ca="1" si="286"/>
        <v/>
      </c>
      <c r="AB414" s="55">
        <f t="shared" si="287"/>
        <v>1.2578849279791855</v>
      </c>
      <c r="AC414" s="6">
        <f t="shared" si="273"/>
        <v>-1.1121000440440596</v>
      </c>
      <c r="AD414" s="6">
        <f t="shared" si="274"/>
        <v>0.7668312942337131</v>
      </c>
      <c r="AE414" s="6" t="str">
        <f t="shared" si="288"/>
        <v/>
      </c>
      <c r="AF414" s="113"/>
      <c r="AG414" s="52"/>
      <c r="AH414" s="6" t="str">
        <f t="shared" si="289"/>
        <v/>
      </c>
      <c r="AI414" s="6" t="str">
        <f t="shared" si="290"/>
        <v/>
      </c>
      <c r="AJ414" s="14" t="str">
        <f t="shared" si="291"/>
        <v/>
      </c>
      <c r="AK414" s="56">
        <f t="shared" si="293"/>
        <v>-41.48</v>
      </c>
      <c r="AL414" s="49">
        <f t="shared" si="294"/>
        <v>1.679</v>
      </c>
      <c r="AM414" s="65"/>
      <c r="AN414" s="61"/>
      <c r="AO414" s="61"/>
      <c r="AP414" s="61"/>
      <c r="AQ414" s="62"/>
    </row>
    <row r="415" spans="1:43" x14ac:dyDescent="0.3">
      <c r="A415" t="str">
        <f t="shared" si="292"/>
        <v/>
      </c>
      <c r="B415" s="1" t="s">
        <v>28</v>
      </c>
      <c r="C415" s="1"/>
      <c r="D415">
        <v>1.2589999999999999</v>
      </c>
      <c r="E415">
        <v>158.19999999999999</v>
      </c>
      <c r="F415">
        <v>-62.75</v>
      </c>
      <c r="G415" s="47"/>
      <c r="H415" s="47"/>
      <c r="I415" s="47"/>
      <c r="J415" s="47"/>
      <c r="K415" s="47"/>
      <c r="L415" s="23">
        <f t="shared" si="279"/>
        <v>77.269999999999982</v>
      </c>
      <c r="M415" s="6">
        <f t="shared" si="280"/>
        <v>0.5764632591322485</v>
      </c>
      <c r="N415" s="6">
        <f t="shared" si="281"/>
        <v>-1.119272581130542</v>
      </c>
      <c r="O415" s="23">
        <f t="shared" si="266"/>
        <v>-0.28320769684398744</v>
      </c>
      <c r="P415" s="23" t="str">
        <f t="shared" si="282"/>
        <v/>
      </c>
      <c r="Q415" s="23"/>
      <c r="R415" s="6"/>
      <c r="S415" s="6"/>
      <c r="T415" s="6" t="str">
        <f t="shared" si="283"/>
        <v/>
      </c>
      <c r="U415" s="6" t="str">
        <f t="shared" si="284"/>
        <v/>
      </c>
      <c r="V415" s="6"/>
      <c r="W415" s="49"/>
      <c r="X415" s="8"/>
      <c r="Y415" s="53" t="str">
        <f t="shared" si="285"/>
        <v>1.17</v>
      </c>
      <c r="Z415" s="6" t="str">
        <f t="shared" si="271"/>
        <v/>
      </c>
      <c r="AA415" s="54" t="str">
        <f t="shared" ca="1" si="286"/>
        <v/>
      </c>
      <c r="AB415" s="55">
        <f t="shared" si="287"/>
        <v>0.5764632591322485</v>
      </c>
      <c r="AC415" s="6">
        <f t="shared" si="273"/>
        <v>-1.119272581130542</v>
      </c>
      <c r="AD415" s="6">
        <f t="shared" si="274"/>
        <v>0.28320769684398744</v>
      </c>
      <c r="AE415" s="6" t="str">
        <f t="shared" si="288"/>
        <v/>
      </c>
      <c r="AF415" s="113"/>
      <c r="AG415" s="52"/>
      <c r="AH415" s="6" t="str">
        <f t="shared" si="289"/>
        <v/>
      </c>
      <c r="AI415" s="6" t="str">
        <f t="shared" si="290"/>
        <v/>
      </c>
      <c r="AJ415" s="14" t="str">
        <f t="shared" si="291"/>
        <v/>
      </c>
      <c r="AK415" s="56">
        <f t="shared" si="293"/>
        <v>-62.75</v>
      </c>
      <c r="AL415" s="49">
        <f t="shared" si="294"/>
        <v>1.2589999999999999</v>
      </c>
      <c r="AM415" s="65"/>
      <c r="AN415" s="61"/>
      <c r="AO415" s="61"/>
      <c r="AP415" s="61"/>
      <c r="AQ415" s="62"/>
    </row>
    <row r="416" spans="1:43" x14ac:dyDescent="0.3">
      <c r="A416" t="str">
        <f t="shared" si="292"/>
        <v/>
      </c>
      <c r="B416" s="1" t="s">
        <v>28</v>
      </c>
      <c r="C416" s="1"/>
      <c r="D416">
        <v>1.1459999999999999</v>
      </c>
      <c r="E416">
        <v>158.16</v>
      </c>
      <c r="F416">
        <v>-74.069999999999993</v>
      </c>
      <c r="G416" s="47"/>
      <c r="H416" s="47"/>
      <c r="I416" s="47"/>
      <c r="J416" s="47"/>
      <c r="K416" s="47"/>
      <c r="L416" s="23">
        <f>IF(AND(B416&lt;&gt;"",C416&lt;&gt;""),"",IF(E416-$E$385&lt;0,(360-($E$385-E416)),E416-$E$385))</f>
        <v>77.22999999999999</v>
      </c>
      <c r="M416" s="6">
        <f t="shared" si="280"/>
        <v>0.31453430885022882</v>
      </c>
      <c r="N416" s="6">
        <f t="shared" si="281"/>
        <v>-1.1019910020304651</v>
      </c>
      <c r="O416" s="23">
        <f t="shared" si="266"/>
        <v>-0.79025903560040422</v>
      </c>
      <c r="P416" s="23" t="str">
        <f t="shared" si="282"/>
        <v/>
      </c>
      <c r="Q416" s="23"/>
      <c r="R416" s="6"/>
      <c r="S416" s="6"/>
      <c r="T416" s="6" t="str">
        <f t="shared" si="283"/>
        <v/>
      </c>
      <c r="U416" s="6" t="str">
        <f t="shared" si="284"/>
        <v/>
      </c>
      <c r="V416" s="6"/>
      <c r="W416" s="49"/>
      <c r="X416" s="8"/>
      <c r="Y416" s="53" t="str">
        <f t="shared" si="285"/>
        <v>1.17</v>
      </c>
      <c r="Z416" s="6" t="str">
        <f t="shared" si="271"/>
        <v/>
      </c>
      <c r="AA416" s="54" t="str">
        <f t="shared" ca="1" si="286"/>
        <v/>
      </c>
      <c r="AB416" s="55">
        <f t="shared" si="287"/>
        <v>0.31453430885022882</v>
      </c>
      <c r="AC416" s="6">
        <f t="shared" si="273"/>
        <v>-1.1019910020304651</v>
      </c>
      <c r="AD416" s="6">
        <f t="shared" si="274"/>
        <v>0.79025903560040422</v>
      </c>
      <c r="AE416" s="6" t="str">
        <f t="shared" si="288"/>
        <v/>
      </c>
      <c r="AF416" s="113"/>
      <c r="AG416" s="52"/>
      <c r="AH416" s="6" t="str">
        <f t="shared" si="289"/>
        <v/>
      </c>
      <c r="AI416" s="6" t="str">
        <f t="shared" si="290"/>
        <v/>
      </c>
      <c r="AJ416" s="14" t="str">
        <f t="shared" si="291"/>
        <v/>
      </c>
      <c r="AK416" s="56">
        <f t="shared" si="293"/>
        <v>-74.069999999999993</v>
      </c>
      <c r="AL416" s="49">
        <f t="shared" si="294"/>
        <v>1.1459999999999999</v>
      </c>
      <c r="AM416" s="65"/>
      <c r="AN416" s="61"/>
      <c r="AO416" s="61"/>
      <c r="AP416" s="61"/>
      <c r="AQ416" s="62"/>
    </row>
    <row r="417" spans="1:43" ht="15" thickBot="1" x14ac:dyDescent="0.35">
      <c r="A417">
        <f t="shared" si="292"/>
        <v>1</v>
      </c>
      <c r="B417" s="1" t="s">
        <v>28</v>
      </c>
      <c r="C417" s="1" t="s">
        <v>29</v>
      </c>
      <c r="D417">
        <v>6.976</v>
      </c>
      <c r="E417">
        <v>64.680000000000007</v>
      </c>
      <c r="F417">
        <v>-3.07</v>
      </c>
      <c r="G417" s="34"/>
      <c r="H417" s="34"/>
      <c r="I417" s="34"/>
      <c r="J417" s="34"/>
      <c r="K417" s="34"/>
      <c r="L417" s="13"/>
      <c r="M417" s="4"/>
      <c r="N417" s="4"/>
      <c r="O417" s="13">
        <f>ABS(SUM(O386:O416))/2</f>
        <v>89.310644051197031</v>
      </c>
      <c r="P417" s="13">
        <f>IF(A417=1,D417*O417,"")</f>
        <v>623.03105290115047</v>
      </c>
      <c r="Q417" s="13">
        <f>SQRT(((MAX(M386:M416)-MIN(M386:M416))^2)+((VLOOKUP(MAX(M386:M416),M386:N416,2,FALSE)-VLOOKUP(MIN(M386:M416),M386:N416,2,FALSE))^2))</f>
        <v>13.349248768506001</v>
      </c>
      <c r="R417" s="13">
        <f>ABS(MIN(N386:N416))+MAX(N386:N416)</f>
        <v>20.559794991497089</v>
      </c>
      <c r="S417" s="12">
        <f>SQRT(ABS(((M387-M386)^2)-((N387-N386)^2))+ABS(((M388-M387)^2)-((N388-N387)^2))+ABS(((M389-M388)^2)-((N389-N388)^2))+ABS(((M390-M389)^2)-((N390-N389)^2))+ABS(((M391-M390)^2)-((N391-N390)^2))+ABS(((M392-M391)^2)-((N392-N391)^2))+ABS(((M393-M392)^2)-((N393-N392)^2))+ABS(((M394-M393)^2)-((N394-N393)^2))+ABS(((M395-M394)^2)-((N395-N394)^2))+ABS(((M396-M395)^2)-((N396-N395)^2))+ABS(((M397-M396)^2)-((N397-N396)^2))+ABS(((M398-M397)^2)-((N398-N397)^2))+ABS(((M399-M398)^2)-((N399-N398)^2))+ABS(((M400-M399)^2)-((N400-N399)^2))+ABS(((M401-M400)^2)-((N401-N400)^2))+ABS(((M402-M401)^2)-((N402-N401)^2))+ABS(((M403-M402)^2)-((N403-N402)^2))+ABS(((M404-M403)^2)-((N404-N403)^2))+ABS(((M405-M404)^2)-((N405-N404)^2))+ABS(((M406-M405)^2)-((N406-N405)^2))+ABS(((M407-M406)^2)-((N407-N406)^2))+ABS(((M408-M407)^2)-((N408-N407)^2))+ABS(((M409-M408)^2)-((N409-N408)^2))+ABS(((M410-M409)^2)-((N410-N409)^2))+ABS(((M411-M410)^2)-((N411-N410)^2))+ABS(((M412-M411)^2)-((N412-N411)^2))+ABS(((M413-M412)^2)-((N413-N412)^2))+ABS(((M414-M413)^2)-((N414-N413)^2))+ABS(((M415-M414)^2)-((N415-N414)^2))+ABS(((M416-M415)^2)-((N416-N415)^2)))</f>
        <v>12.577023976797228</v>
      </c>
      <c r="T417" s="4">
        <f>IF(A417=1,S417/Q417,"")</f>
        <v>0.94215219110077331</v>
      </c>
      <c r="U417" s="4">
        <f>IF(A417=1,4*PI()*(O417/(S417^2)),"")</f>
        <v>7.0950801775847649</v>
      </c>
      <c r="V417" s="21">
        <f>IF($H$9=FALSE,(($F$3)*($Q417^2))/(2*$F$7*COS(RADIANS($F$8))),IF(G417&lt;&gt;"",(3*($F$3)*(I417^2))/(2*J417*(COS(RADIANS(K417)))),(($F$3)*($Q417^2))/(2*$J417*COS(RADIANS($K417)))))</f>
        <v>1114.6753159525231</v>
      </c>
      <c r="W417" s="51" t="str">
        <f>IF(G417&lt;&gt;"",IF(V417&lt;H417,"STABLE","UNSTABLE"),IF(V417&lt;$F$6,"STABLE","UNSTABLE"))</f>
        <v>UNSTABLE</v>
      </c>
      <c r="X417" s="8"/>
      <c r="Y417" s="57"/>
      <c r="Z417" s="4"/>
      <c r="AA417" s="16" t="str">
        <f t="shared" ref="AA417" ca="1" si="295">IF(Z417="","",IF($K$9=TRUE,(Z417*($F$3/($F$3-(RANDBETWEEN($N$8,$M$8)/100)))),Z417*($F$3/($F$3-$F$4))))</f>
        <v/>
      </c>
      <c r="AB417" s="15"/>
      <c r="AC417" s="17"/>
      <c r="AD417" s="4">
        <f ca="1">IF(W417="Stable",O417,ABS(SUM(AD386:AD416)/2))</f>
        <v>353.33360938306254</v>
      </c>
      <c r="AE417" s="4">
        <f t="shared" ref="AE417:AE418" ca="1" si="296">IF(Y417="",$D417*AD417,"")</f>
        <v>2464.8552590562444</v>
      </c>
      <c r="AF417" s="13">
        <f>IF(W417="Stable",Q417,SQRT(((MAX(AB386:AB416)-MIN(AB386:AB416))^2)+((VLOOKUP(MAX(AB386:AB416),AB386:AC416,2,FALSE)-VLOOKUP(MIN(AB386:AB416),AB386:AC416,2,FALSE))^2)))</f>
        <v>13.349248768506001</v>
      </c>
      <c r="AG417" s="12">
        <f ca="1">IF(W417="Stable",S417,SQRT(ABS(((AB387-AB386)^2)-((AC387-AC386)^2))+ABS(((AB388-AB387)^2)-((AC388-AC387)^2))+ABS(((AB389-AB388)^2)-((AC389-AC388)^2))+ABS(((AB390-AB389)^2)-((AC390-AC389)^2))+ABS(((AB391-AB390)^2)-((AC391-AC390)^2))+ABS(((AB392-AB391)^2)-((AC392-AC391)^2))+ABS(((AB393-AB392)^2)-((AC393-AC392)^2))+ABS(((AB394-AB393)^2)-((AC394-AC393)^2))+ABS(((AB395-AB394)^2)-((AC395-AC394)^2))+ABS(((AB396-AB395)^2)-((AC396-AC395)^2))+ABS(((AB397-AB396)^2)-((AC397-AC396)^2))+ABS(((AB398-AB397)^2)-((AC398-AC397)^2))+ABS(((AB399-AB398)^2)-((AC399-AC398)^2))+ABS(((AB400-AB399)^2)-((AC400-AC399)^2))+ABS(((AB401-AB400)^2)-((AC401-AC400)^2))+ABS(((AB402-AB401)^2)-((AC402-AC401)^2))+ABS(((AB403-AB402)^2)-((AC403-AC402)^2))+ABS(((AB404-AB403)^2)-((AC404-AC403)^2))+ABS(((AB405-AB404)^2)-((AC405-AC404)^2))+ABS(((AB406-AB405)^2)-((AC406-AC405)^2))+ABS(((AB407-AB406)^2)-((AC407-AC406)^2))+ABS(((AB408-AB407)^2)-((AC408-AC407)^2))+ABS(((AB409-AB408)^2)-((AC409-AC408)^2))+ABS(((AB410-AB409)^2)-((AC410-AC409)^2))+ABS(((AB411-AB410)^2)-((AC411-AC410)^2))+ABS(((AB412-AB411)^2)-((AC412-AC411)^2))+ABS(((AB413-AB412)^2)-((AC413-AC412)^2))+ABS(((AB414-AB413)^2)-((AC414-AC413)^2))+ABS(((AB415-AB414)^2)-((AC415-AC414)^2))+ABS(((AB416-AB415)^2)-((AC416-AC415)^2))))</f>
        <v>46.096855890745012</v>
      </c>
      <c r="AH417" s="4">
        <f ca="1">IF(W417="Stable",T417,IF(A417=1,AG417/AF417,""))</f>
        <v>3.4531423220981745</v>
      </c>
      <c r="AI417" s="4">
        <f ca="1">IF(W417="Stable",U417,IF(A417=1,4*PI()*(AD417/(AG417^2)),""))</f>
        <v>2.0895472907107804</v>
      </c>
      <c r="AJ417" s="5">
        <f ca="1">IF(A417=1,(O417/AD417)*100,"")</f>
        <v>25.276577625077252</v>
      </c>
      <c r="AK417" s="56">
        <f t="shared" si="293"/>
        <v>-3.07</v>
      </c>
      <c r="AL417" s="49">
        <f t="shared" si="294"/>
        <v>6.976</v>
      </c>
      <c r="AM417" s="65"/>
      <c r="AN417" s="61"/>
      <c r="AO417" s="61"/>
      <c r="AP417" s="61"/>
      <c r="AQ417" s="62"/>
    </row>
    <row r="418" spans="1:43" ht="15" thickTop="1" x14ac:dyDescent="0.3">
      <c r="A418" t="str">
        <f t="shared" si="292"/>
        <v/>
      </c>
      <c r="B418" s="1" t="s">
        <v>29</v>
      </c>
      <c r="C418" s="1"/>
      <c r="D418" s="85">
        <v>0.94799999999999995</v>
      </c>
      <c r="E418" s="85">
        <v>4.71</v>
      </c>
      <c r="F418" s="85">
        <v>-78.89</v>
      </c>
      <c r="G418" s="47"/>
      <c r="H418" s="47"/>
      <c r="I418" s="47"/>
      <c r="J418" s="47"/>
      <c r="K418" s="47"/>
      <c r="L418" s="23">
        <f>IF(AND(B418&lt;&gt;"",C418&lt;&gt;""),"",IF(E418-$E$417&lt;0,(360-($E$417-E418)),E418-$E$417))</f>
        <v>300.02999999999997</v>
      </c>
      <c r="M418" s="6">
        <f t="shared" ref="M418" si="297">IF(AND(B418&lt;&gt;"",C418&lt;&gt;""),"",IF(L418&gt;180,(COS(RADIANS(F418))*D418)*(-1),(COS(RADIANS(F418))*D418)))</f>
        <v>-0.18267318343534603</v>
      </c>
      <c r="N418" s="6">
        <f t="shared" ref="N418" si="298">IF(AND(B418&lt;&gt;"",C418&lt;&gt;""),"",SIN(RADIANS(F418))*D418)</f>
        <v>-0.93023357714801735</v>
      </c>
      <c r="O418" s="23">
        <f t="shared" ref="O418:O450" si="299">IF(A419=1,M418*VLOOKUP(B419,$B$13:$N$1389,13,FALSE)-N418*VLOOKUP(B419,$B$13:$N$1389,12,FALSE),M418*N419-N418*M419)</f>
        <v>-0.67584590778516684</v>
      </c>
      <c r="P418" s="23" t="str">
        <f t="shared" ref="P418" si="300">IF(A418=1,D418*O418,"")</f>
        <v/>
      </c>
      <c r="Q418" s="23"/>
      <c r="R418" s="6"/>
      <c r="S418" s="6"/>
      <c r="T418" s="6" t="str">
        <f t="shared" ref="T418" si="301">IF(A418=1,S418/Q418,"")</f>
        <v/>
      </c>
      <c r="U418" s="6" t="str">
        <f t="shared" ref="U418" si="302">IF(A418=1,4*PI()*(O418/(S418^2)),"")</f>
        <v/>
      </c>
      <c r="V418" s="6"/>
      <c r="W418" s="49"/>
      <c r="X418" s="8"/>
      <c r="Y418" s="53" t="str">
        <f t="shared" ref="Y418" si="303">IF(A418=1,"",B418)</f>
        <v>1.18</v>
      </c>
      <c r="Z418" s="6" t="str">
        <f t="shared" ref="Z418:Z450" si="304">IF(F418&lt;$R$8,"",(SQRT(((N418-MIN($N$418:$N$450))^2))))</f>
        <v/>
      </c>
      <c r="AA418" s="54" t="str">
        <f t="shared" ref="AA418:AA454" ca="1" si="305">IF(Z418="","",IF($K$9=TRUE,(Z418*($F$3/($F$3-(RANDBETWEEN($N$8,$M$8)/100)))),Z418*($F$3/($F$3-$F$4))))</f>
        <v/>
      </c>
      <c r="AB418" s="55">
        <f t="shared" ref="AB418" si="306">IF(A418=1,"",M418)</f>
        <v>-0.18267318343534603</v>
      </c>
      <c r="AC418" s="6">
        <f t="shared" ref="AC418:AC450" si="307">IF($W$451="STABLE",N418,IF(F418&lt;$R$8,N418,(AA418+MIN($N$418:$N$450))))</f>
        <v>-0.93023357714801735</v>
      </c>
      <c r="AD418" s="6">
        <f t="shared" ref="AD418:AD450" si="308">IF(A419=1,ABS(AB418*VLOOKUP(B419,$B$13:$AD$1389,28,FALSE)-AC418*VLOOKUP(B419,$B$13:$AD$1389,27,FALSE)),ABS(AB418*AC419-AC418*AB419))</f>
        <v>0.67584590778516684</v>
      </c>
      <c r="AE418" s="6" t="str">
        <f t="shared" si="296"/>
        <v/>
      </c>
      <c r="AF418" s="113"/>
      <c r="AG418" s="52"/>
      <c r="AH418" s="6" t="str">
        <f t="shared" ref="AH418" si="309">IF(A418=1,AG418/AF418,"")</f>
        <v/>
      </c>
      <c r="AI418" s="6" t="str">
        <f t="shared" ref="AI418" si="310">IF(A418=1,4*PI()*(AD418/(AG418^2)),"")</f>
        <v/>
      </c>
      <c r="AJ418" s="14" t="str">
        <f t="shared" ref="AJ418" si="311">IF(A418=1,(O418/AD418)*100,"")</f>
        <v/>
      </c>
      <c r="AK418" s="56">
        <f t="shared" si="293"/>
        <v>-78.89</v>
      </c>
      <c r="AL418" s="49">
        <f t="shared" si="294"/>
        <v>0.94799999999999995</v>
      </c>
      <c r="AM418" s="65"/>
      <c r="AN418" s="61"/>
      <c r="AO418" s="61"/>
      <c r="AP418" s="61"/>
      <c r="AQ418" s="62"/>
    </row>
    <row r="419" spans="1:43" x14ac:dyDescent="0.3">
      <c r="A419" t="str">
        <f t="shared" si="292"/>
        <v/>
      </c>
      <c r="B419" s="1" t="s">
        <v>29</v>
      </c>
      <c r="C419" s="1"/>
      <c r="D419" s="85">
        <v>1.379</v>
      </c>
      <c r="E419" s="85">
        <v>0.31</v>
      </c>
      <c r="F419" s="85">
        <v>-47.76</v>
      </c>
      <c r="G419" s="47"/>
      <c r="H419" s="47"/>
      <c r="I419" s="47"/>
      <c r="J419" s="47"/>
      <c r="K419" s="47"/>
      <c r="L419" s="23">
        <f t="shared" ref="L419:L450" si="312">IF(AND(B419&lt;&gt;"",C419&lt;&gt;""),"",IF(E419-$E$417&lt;0,(360-($E$417-E419)),E419-$E$417))</f>
        <v>295.63</v>
      </c>
      <c r="M419" s="6">
        <f t="shared" ref="M419:M450" si="313">IF(AND(B419&lt;&gt;"",C419&lt;&gt;""),"",IF(L419&gt;180,(COS(RADIANS(F419))*D419)*(-1),(COS(RADIANS(F419))*D419)))</f>
        <v>-0.92701565696337251</v>
      </c>
      <c r="N419" s="6">
        <f t="shared" ref="N419:N450" si="314">IF(AND(B419&lt;&gt;"",C419&lt;&gt;""),"",SIN(RADIANS(F419))*D419)</f>
        <v>-1.0209226081073759</v>
      </c>
      <c r="O419" s="23">
        <f t="shared" si="299"/>
        <v>-0.81267120967956707</v>
      </c>
      <c r="P419" s="23" t="str">
        <f t="shared" ref="P419:P450" si="315">IF(A419=1,D419*O419,"")</f>
        <v/>
      </c>
      <c r="Q419" s="23"/>
      <c r="R419" s="6"/>
      <c r="S419" s="6"/>
      <c r="T419" s="6" t="str">
        <f t="shared" ref="T419:T450" si="316">IF(A419=1,S419/Q419,"")</f>
        <v/>
      </c>
      <c r="U419" s="6" t="str">
        <f t="shared" ref="U419:U450" si="317">IF(A419=1,4*PI()*(O419/(S419^2)),"")</f>
        <v/>
      </c>
      <c r="V419" s="6"/>
      <c r="W419" s="49"/>
      <c r="X419" s="8"/>
      <c r="Y419" s="53" t="str">
        <f t="shared" ref="Y419:Y450" si="318">IF(A419=1,"",B419)</f>
        <v>1.18</v>
      </c>
      <c r="Z419" s="6" t="str">
        <f t="shared" si="304"/>
        <v/>
      </c>
      <c r="AA419" s="54" t="str">
        <f t="shared" ref="AA419:AA450" ca="1" si="319">IF(Z419="","",IF($K$9=TRUE,(Z419*($F$3/($F$3-(RANDBETWEEN($N$8,$M$8)/100)))),Z419*($F$3/($F$3-$F$4))))</f>
        <v/>
      </c>
      <c r="AB419" s="55">
        <f t="shared" ref="AB419:AB450" si="320">IF(A419=1,"",M419)</f>
        <v>-0.92701565696337251</v>
      </c>
      <c r="AC419" s="6">
        <f t="shared" si="307"/>
        <v>-1.0209226081073759</v>
      </c>
      <c r="AD419" s="6">
        <f t="shared" si="308"/>
        <v>0.81267120967956707</v>
      </c>
      <c r="AE419" s="6" t="str">
        <f t="shared" ref="AE419:AE450" si="321">IF(Y419="",$D419*AD419,"")</f>
        <v/>
      </c>
      <c r="AF419" s="113"/>
      <c r="AG419" s="52"/>
      <c r="AH419" s="6" t="str">
        <f t="shared" ref="AH419:AH450" si="322">IF(A419=1,AG419/AF419,"")</f>
        <v/>
      </c>
      <c r="AI419" s="6" t="str">
        <f t="shared" ref="AI419:AI450" si="323">IF(A419=1,4*PI()*(AD419/(AG419^2)),"")</f>
        <v/>
      </c>
      <c r="AJ419" s="14" t="str">
        <f t="shared" ref="AJ419:AJ450" si="324">IF(A419=1,(O419/AD419)*100,"")</f>
        <v/>
      </c>
      <c r="AK419" s="56">
        <f t="shared" si="293"/>
        <v>-47.76</v>
      </c>
      <c r="AL419" s="49">
        <f t="shared" si="294"/>
        <v>1.3789999999999998</v>
      </c>
      <c r="AM419" s="65"/>
      <c r="AN419" s="61"/>
      <c r="AO419" s="61"/>
      <c r="AP419" s="61"/>
      <c r="AQ419" s="62"/>
    </row>
    <row r="420" spans="1:43" x14ac:dyDescent="0.3">
      <c r="A420" t="str">
        <f t="shared" si="292"/>
        <v/>
      </c>
      <c r="B420" s="1" t="s">
        <v>29</v>
      </c>
      <c r="C420" s="1"/>
      <c r="D420" s="85">
        <v>1.8240000000000001</v>
      </c>
      <c r="E420" s="85">
        <v>0.39</v>
      </c>
      <c r="F420" s="85">
        <v>-28.91</v>
      </c>
      <c r="G420" s="47"/>
      <c r="H420" s="47"/>
      <c r="I420" s="47"/>
      <c r="J420" s="47"/>
      <c r="K420" s="47"/>
      <c r="L420" s="23">
        <f t="shared" si="312"/>
        <v>295.70999999999998</v>
      </c>
      <c r="M420" s="6">
        <f t="shared" si="313"/>
        <v>-1.5966934209204413</v>
      </c>
      <c r="N420" s="6">
        <f t="shared" si="314"/>
        <v>-0.88178575605947451</v>
      </c>
      <c r="O420" s="23">
        <f t="shared" si="299"/>
        <v>-1.6091635936225672</v>
      </c>
      <c r="P420" s="23" t="str">
        <f t="shared" si="315"/>
        <v/>
      </c>
      <c r="Q420" s="23"/>
      <c r="R420" s="6"/>
      <c r="S420" s="6"/>
      <c r="T420" s="6" t="str">
        <f t="shared" si="316"/>
        <v/>
      </c>
      <c r="U420" s="6" t="str">
        <f t="shared" si="317"/>
        <v/>
      </c>
      <c r="V420" s="6"/>
      <c r="W420" s="49"/>
      <c r="X420" s="8"/>
      <c r="Y420" s="53" t="str">
        <f t="shared" si="318"/>
        <v>1.18</v>
      </c>
      <c r="Z420" s="6" t="str">
        <f t="shared" si="304"/>
        <v/>
      </c>
      <c r="AA420" s="54" t="str">
        <f t="shared" ca="1" si="319"/>
        <v/>
      </c>
      <c r="AB420" s="55">
        <f t="shared" si="320"/>
        <v>-1.5966934209204413</v>
      </c>
      <c r="AC420" s="6">
        <f t="shared" si="307"/>
        <v>-0.88178575605947451</v>
      </c>
      <c r="AD420" s="6">
        <f t="shared" si="308"/>
        <v>1.6091635936225672</v>
      </c>
      <c r="AE420" s="6" t="str">
        <f t="shared" si="321"/>
        <v/>
      </c>
      <c r="AF420" s="113"/>
      <c r="AG420" s="52"/>
      <c r="AH420" s="6" t="str">
        <f t="shared" si="322"/>
        <v/>
      </c>
      <c r="AI420" s="6" t="str">
        <f t="shared" si="323"/>
        <v/>
      </c>
      <c r="AJ420" s="14" t="str">
        <f t="shared" si="324"/>
        <v/>
      </c>
      <c r="AK420" s="56">
        <f t="shared" si="293"/>
        <v>-28.91</v>
      </c>
      <c r="AL420" s="49">
        <f t="shared" si="294"/>
        <v>1.8240000000000003</v>
      </c>
      <c r="AM420" s="65"/>
      <c r="AN420" s="61"/>
      <c r="AO420" s="61"/>
      <c r="AP420" s="61"/>
      <c r="AQ420" s="62"/>
    </row>
    <row r="421" spans="1:43" x14ac:dyDescent="0.3">
      <c r="A421" t="str">
        <f t="shared" si="292"/>
        <v/>
      </c>
      <c r="B421" s="1" t="s">
        <v>29</v>
      </c>
      <c r="C421" s="1"/>
      <c r="D421" s="85">
        <v>3.4220000000000002</v>
      </c>
      <c r="E421" s="85">
        <v>1.47</v>
      </c>
      <c r="F421" s="85">
        <v>-13.97</v>
      </c>
      <c r="G421" s="47"/>
      <c r="H421" s="47"/>
      <c r="I421" s="47"/>
      <c r="J421" s="47"/>
      <c r="K421" s="47"/>
      <c r="L421" s="23">
        <f>IF(AND(B421&lt;&gt;"",C421&lt;&gt;""),"",IF(E421-$E$417&lt;0,(360-($E$417-E421)),E421-$E$417))</f>
        <v>296.78999999999996</v>
      </c>
      <c r="M421" s="6">
        <f t="shared" si="313"/>
        <v>-3.3207849849184843</v>
      </c>
      <c r="N421" s="6">
        <f t="shared" si="314"/>
        <v>-0.82611808111186158</v>
      </c>
      <c r="O421" s="23">
        <f t="shared" si="299"/>
        <v>-2.4730968200530334</v>
      </c>
      <c r="P421" s="23" t="str">
        <f t="shared" si="315"/>
        <v/>
      </c>
      <c r="Q421" s="23"/>
      <c r="R421" s="6"/>
      <c r="S421" s="6"/>
      <c r="T421" s="6" t="str">
        <f t="shared" si="316"/>
        <v/>
      </c>
      <c r="U421" s="6" t="str">
        <f t="shared" si="317"/>
        <v/>
      </c>
      <c r="V421" s="6"/>
      <c r="W421" s="49"/>
      <c r="X421" s="8"/>
      <c r="Y421" s="53" t="str">
        <f t="shared" si="318"/>
        <v>1.18</v>
      </c>
      <c r="Z421" s="6" t="str">
        <f t="shared" si="304"/>
        <v/>
      </c>
      <c r="AA421" s="54" t="str">
        <f t="shared" ca="1" si="319"/>
        <v/>
      </c>
      <c r="AB421" s="55">
        <f t="shared" si="320"/>
        <v>-3.3207849849184843</v>
      </c>
      <c r="AC421" s="6">
        <f t="shared" si="307"/>
        <v>-0.82611808111186158</v>
      </c>
      <c r="AD421" s="6">
        <f t="shared" si="308"/>
        <v>2.4730968200530334</v>
      </c>
      <c r="AE421" s="6" t="str">
        <f t="shared" si="321"/>
        <v/>
      </c>
      <c r="AF421" s="113"/>
      <c r="AG421" s="52"/>
      <c r="AH421" s="6" t="str">
        <f t="shared" si="322"/>
        <v/>
      </c>
      <c r="AI421" s="6" t="str">
        <f t="shared" si="323"/>
        <v/>
      </c>
      <c r="AJ421" s="14" t="str">
        <f t="shared" si="324"/>
        <v/>
      </c>
      <c r="AK421" s="56">
        <f t="shared" si="293"/>
        <v>-13.97</v>
      </c>
      <c r="AL421" s="49">
        <f t="shared" si="294"/>
        <v>3.4220000000000002</v>
      </c>
      <c r="AM421" s="65"/>
      <c r="AN421" s="61"/>
      <c r="AO421" s="61"/>
      <c r="AP421" s="61"/>
      <c r="AQ421" s="62"/>
    </row>
    <row r="422" spans="1:43" x14ac:dyDescent="0.3">
      <c r="A422" t="str">
        <f t="shared" si="292"/>
        <v/>
      </c>
      <c r="B422" s="1" t="s">
        <v>29</v>
      </c>
      <c r="C422" s="1"/>
      <c r="D422" s="85">
        <v>4.7240000000000002</v>
      </c>
      <c r="E422" s="85">
        <v>0.86</v>
      </c>
      <c r="F422" s="85">
        <v>-5.17</v>
      </c>
      <c r="G422" s="47"/>
      <c r="H422" s="47"/>
      <c r="I422" s="47"/>
      <c r="J422" s="47"/>
      <c r="K422" s="47"/>
      <c r="L422" s="23">
        <f t="shared" si="312"/>
        <v>296.18</v>
      </c>
      <c r="M422" s="6">
        <f t="shared" si="313"/>
        <v>-4.7047814320912762</v>
      </c>
      <c r="N422" s="6">
        <f t="shared" si="314"/>
        <v>-0.4256849495215444</v>
      </c>
      <c r="O422" s="23">
        <f t="shared" si="299"/>
        <v>-2.1011388076491673</v>
      </c>
      <c r="P422" s="23" t="str">
        <f t="shared" si="315"/>
        <v/>
      </c>
      <c r="Q422" s="23"/>
      <c r="R422" s="6"/>
      <c r="S422" s="6"/>
      <c r="T422" s="6" t="str">
        <f t="shared" si="316"/>
        <v/>
      </c>
      <c r="U422" s="6" t="str">
        <f t="shared" si="317"/>
        <v/>
      </c>
      <c r="V422" s="6"/>
      <c r="W422" s="49"/>
      <c r="X422" s="8"/>
      <c r="Y422" s="53" t="str">
        <f t="shared" si="318"/>
        <v>1.18</v>
      </c>
      <c r="Z422" s="6" t="str">
        <f t="shared" si="304"/>
        <v/>
      </c>
      <c r="AA422" s="54" t="str">
        <f t="shared" ca="1" si="319"/>
        <v/>
      </c>
      <c r="AB422" s="55">
        <f t="shared" si="320"/>
        <v>-4.7047814320912762</v>
      </c>
      <c r="AC422" s="6">
        <f t="shared" si="307"/>
        <v>-0.4256849495215444</v>
      </c>
      <c r="AD422" s="6">
        <f t="shared" si="308"/>
        <v>2.1011388076491673</v>
      </c>
      <c r="AE422" s="6" t="str">
        <f t="shared" si="321"/>
        <v/>
      </c>
      <c r="AF422" s="113"/>
      <c r="AG422" s="52"/>
      <c r="AH422" s="6" t="str">
        <f t="shared" si="322"/>
        <v/>
      </c>
      <c r="AI422" s="6" t="str">
        <f t="shared" si="323"/>
        <v/>
      </c>
      <c r="AJ422" s="14" t="str">
        <f t="shared" si="324"/>
        <v/>
      </c>
      <c r="AK422" s="56">
        <f t="shared" si="293"/>
        <v>-5.17</v>
      </c>
      <c r="AL422" s="49">
        <f t="shared" si="294"/>
        <v>4.7240000000000002</v>
      </c>
      <c r="AM422" s="65"/>
      <c r="AN422" s="61"/>
      <c r="AO422" s="61"/>
      <c r="AP422" s="61"/>
      <c r="AQ422" s="62"/>
    </row>
    <row r="423" spans="1:43" x14ac:dyDescent="0.3">
      <c r="A423" t="str">
        <f t="shared" si="292"/>
        <v/>
      </c>
      <c r="B423" s="1" t="s">
        <v>29</v>
      </c>
      <c r="C423" s="1"/>
      <c r="D423" s="85">
        <v>5.1340000000000003</v>
      </c>
      <c r="E423" s="85">
        <v>1.25</v>
      </c>
      <c r="F423" s="85">
        <v>-0.2</v>
      </c>
      <c r="G423" s="47"/>
      <c r="H423" s="47"/>
      <c r="I423" s="47"/>
      <c r="J423" s="47"/>
      <c r="K423" s="47"/>
      <c r="L423" s="23">
        <f t="shared" si="312"/>
        <v>296.57</v>
      </c>
      <c r="M423" s="6">
        <f t="shared" si="313"/>
        <v>-5.133968721915096</v>
      </c>
      <c r="N423" s="6">
        <f t="shared" si="314"/>
        <v>-1.7921004365758643E-2</v>
      </c>
      <c r="O423" s="23">
        <f t="shared" si="299"/>
        <v>-0.41637471325436076</v>
      </c>
      <c r="P423" s="23" t="str">
        <f t="shared" si="315"/>
        <v/>
      </c>
      <c r="Q423" s="23"/>
      <c r="R423" s="6"/>
      <c r="S423" s="6"/>
      <c r="T423" s="6" t="str">
        <f t="shared" si="316"/>
        <v/>
      </c>
      <c r="U423" s="6" t="str">
        <f t="shared" si="317"/>
        <v/>
      </c>
      <c r="V423" s="6"/>
      <c r="W423" s="49"/>
      <c r="X423" s="8"/>
      <c r="Y423" s="53" t="str">
        <f t="shared" si="318"/>
        <v>1.18</v>
      </c>
      <c r="Z423" s="6" t="str">
        <f t="shared" si="304"/>
        <v/>
      </c>
      <c r="AA423" s="54" t="str">
        <f t="shared" ca="1" si="319"/>
        <v/>
      </c>
      <c r="AB423" s="55">
        <f t="shared" si="320"/>
        <v>-5.133968721915096</v>
      </c>
      <c r="AC423" s="6">
        <f t="shared" si="307"/>
        <v>-1.7921004365758643E-2</v>
      </c>
      <c r="AD423" s="6">
        <f t="shared" ca="1" si="308"/>
        <v>17.512837215334205</v>
      </c>
      <c r="AE423" s="6" t="str">
        <f t="shared" si="321"/>
        <v/>
      </c>
      <c r="AF423" s="113"/>
      <c r="AG423" s="52"/>
      <c r="AH423" s="6" t="str">
        <f t="shared" si="322"/>
        <v/>
      </c>
      <c r="AI423" s="6" t="str">
        <f t="shared" si="323"/>
        <v/>
      </c>
      <c r="AJ423" s="14" t="str">
        <f t="shared" si="324"/>
        <v/>
      </c>
      <c r="AK423" s="56">
        <f t="shared" si="293"/>
        <v>-0.2</v>
      </c>
      <c r="AL423" s="49">
        <f t="shared" si="294"/>
        <v>5.1340000000000003</v>
      </c>
      <c r="AM423" s="65"/>
      <c r="AN423" s="61"/>
      <c r="AO423" s="61"/>
      <c r="AP423" s="61"/>
      <c r="AQ423" s="62"/>
    </row>
    <row r="424" spans="1:43" x14ac:dyDescent="0.3">
      <c r="A424" t="str">
        <f t="shared" si="292"/>
        <v/>
      </c>
      <c r="B424" s="1" t="s">
        <v>29</v>
      </c>
      <c r="C424" s="1"/>
      <c r="D424" s="85">
        <v>4.601</v>
      </c>
      <c r="E424" s="85">
        <v>3.58</v>
      </c>
      <c r="F424" s="85">
        <v>0.81</v>
      </c>
      <c r="G424" s="47"/>
      <c r="H424" s="47"/>
      <c r="I424" s="47"/>
      <c r="J424" s="47"/>
      <c r="K424" s="47"/>
      <c r="L424" s="23">
        <f t="shared" si="312"/>
        <v>298.89999999999998</v>
      </c>
      <c r="M424" s="6">
        <f t="shared" si="313"/>
        <v>-4.6005402309027854</v>
      </c>
      <c r="N424" s="6">
        <f t="shared" si="314"/>
        <v>6.5042938470988618E-2</v>
      </c>
      <c r="O424" s="23">
        <f t="shared" si="299"/>
        <v>-2.0978529504925687</v>
      </c>
      <c r="P424" s="23" t="str">
        <f t="shared" si="315"/>
        <v/>
      </c>
      <c r="Q424" s="23"/>
      <c r="R424" s="6"/>
      <c r="S424" s="6"/>
      <c r="T424" s="6" t="str">
        <f t="shared" si="316"/>
        <v/>
      </c>
      <c r="U424" s="6" t="str">
        <f t="shared" si="317"/>
        <v/>
      </c>
      <c r="V424" s="6"/>
      <c r="W424" s="49"/>
      <c r="X424" s="8"/>
      <c r="Y424" s="53" t="str">
        <f t="shared" si="318"/>
        <v>1.18</v>
      </c>
      <c r="Z424" s="6">
        <f t="shared" si="304"/>
        <v>1.1441770461722005</v>
      </c>
      <c r="AA424" s="54">
        <f t="shared" ca="1" si="319"/>
        <v>4.4742445686136785</v>
      </c>
      <c r="AB424" s="55">
        <f t="shared" si="320"/>
        <v>-4.6005402309027854</v>
      </c>
      <c r="AC424" s="6">
        <f t="shared" ca="1" si="307"/>
        <v>3.3951104609124663</v>
      </c>
      <c r="AD424" s="6">
        <f t="shared" ca="1" si="308"/>
        <v>8.4527221758886917</v>
      </c>
      <c r="AE424" s="6" t="str">
        <f t="shared" si="321"/>
        <v/>
      </c>
      <c r="AF424" s="113"/>
      <c r="AG424" s="52"/>
      <c r="AH424" s="6" t="str">
        <f t="shared" si="322"/>
        <v/>
      </c>
      <c r="AI424" s="6" t="str">
        <f t="shared" si="323"/>
        <v/>
      </c>
      <c r="AJ424" s="14" t="str">
        <f t="shared" si="324"/>
        <v/>
      </c>
      <c r="AK424" s="56">
        <f t="shared" ca="1" si="293"/>
        <v>36.426614213287202</v>
      </c>
      <c r="AL424" s="49">
        <f t="shared" ca="1" si="294"/>
        <v>5.7176695827891555</v>
      </c>
      <c r="AM424" s="65"/>
      <c r="AN424" s="61"/>
      <c r="AO424" s="61"/>
      <c r="AP424" s="61"/>
      <c r="AQ424" s="62"/>
    </row>
    <row r="425" spans="1:43" x14ac:dyDescent="0.3">
      <c r="A425" t="str">
        <f t="shared" si="292"/>
        <v/>
      </c>
      <c r="B425" s="1" t="s">
        <v>29</v>
      </c>
      <c r="C425" s="1"/>
      <c r="D425" s="85">
        <v>4.5510000000000002</v>
      </c>
      <c r="E425" s="85">
        <v>1.88</v>
      </c>
      <c r="F425" s="85">
        <v>6.56</v>
      </c>
      <c r="G425" s="47"/>
      <c r="H425" s="47"/>
      <c r="I425" s="47"/>
      <c r="J425" s="47"/>
      <c r="K425" s="47"/>
      <c r="L425" s="23">
        <f t="shared" si="312"/>
        <v>297.2</v>
      </c>
      <c r="M425" s="6">
        <f t="shared" si="313"/>
        <v>-4.5212035325289239</v>
      </c>
      <c r="N425" s="6">
        <f t="shared" si="314"/>
        <v>0.51992270333962176</v>
      </c>
      <c r="O425" s="23">
        <f t="shared" si="299"/>
        <v>-3.1352313712726749</v>
      </c>
      <c r="P425" s="23" t="str">
        <f t="shared" si="315"/>
        <v/>
      </c>
      <c r="Q425" s="23"/>
      <c r="R425" s="6"/>
      <c r="S425" s="6"/>
      <c r="T425" s="6" t="str">
        <f t="shared" si="316"/>
        <v/>
      </c>
      <c r="U425" s="6" t="str">
        <f t="shared" si="317"/>
        <v/>
      </c>
      <c r="V425" s="6"/>
      <c r="W425" s="49"/>
      <c r="X425" s="8"/>
      <c r="Y425" s="53" t="str">
        <f t="shared" si="318"/>
        <v>1.18</v>
      </c>
      <c r="Z425" s="6">
        <f t="shared" si="304"/>
        <v>1.5990568110408336</v>
      </c>
      <c r="AA425" s="54">
        <f t="shared" ca="1" si="319"/>
        <v>6.2530281267566918</v>
      </c>
      <c r="AB425" s="55">
        <f t="shared" si="320"/>
        <v>-4.5212035325289239</v>
      </c>
      <c r="AC425" s="6">
        <f t="shared" ca="1" si="307"/>
        <v>5.1738940190554796</v>
      </c>
      <c r="AD425" s="6">
        <f t="shared" ca="1" si="308"/>
        <v>13.011992032005189</v>
      </c>
      <c r="AE425" s="6" t="str">
        <f t="shared" si="321"/>
        <v/>
      </c>
      <c r="AF425" s="113"/>
      <c r="AG425" s="52"/>
      <c r="AH425" s="6" t="str">
        <f t="shared" si="322"/>
        <v/>
      </c>
      <c r="AI425" s="6" t="str">
        <f t="shared" si="323"/>
        <v/>
      </c>
      <c r="AJ425" s="14" t="str">
        <f t="shared" si="324"/>
        <v/>
      </c>
      <c r="AK425" s="56">
        <f t="shared" ca="1" si="293"/>
        <v>48.851438006975258</v>
      </c>
      <c r="AL425" s="49">
        <f t="shared" ca="1" si="294"/>
        <v>6.8709868798426683</v>
      </c>
      <c r="AM425" s="65"/>
      <c r="AN425" s="61"/>
      <c r="AO425" s="61"/>
      <c r="AP425" s="61"/>
      <c r="AQ425" s="62"/>
    </row>
    <row r="426" spans="1:43" x14ac:dyDescent="0.3">
      <c r="A426" t="str">
        <f t="shared" si="292"/>
        <v/>
      </c>
      <c r="B426" s="1" t="s">
        <v>29</v>
      </c>
      <c r="C426" s="1"/>
      <c r="D426" s="85">
        <v>4.4429999999999996</v>
      </c>
      <c r="E426" s="85">
        <v>3.78</v>
      </c>
      <c r="F426" s="85">
        <v>15.48</v>
      </c>
      <c r="G426" s="47"/>
      <c r="H426" s="47"/>
      <c r="I426" s="47"/>
      <c r="J426" s="47"/>
      <c r="K426" s="47"/>
      <c r="L426" s="23">
        <f t="shared" si="312"/>
        <v>299.10000000000002</v>
      </c>
      <c r="M426" s="6">
        <f t="shared" si="313"/>
        <v>-4.2818243026425131</v>
      </c>
      <c r="N426" s="6">
        <f t="shared" si="314"/>
        <v>1.1858455385504285</v>
      </c>
      <c r="O426" s="23">
        <f t="shared" si="299"/>
        <v>-3.6871011133123988</v>
      </c>
      <c r="P426" s="23" t="str">
        <f t="shared" si="315"/>
        <v/>
      </c>
      <c r="Q426" s="23"/>
      <c r="R426" s="6"/>
      <c r="S426" s="6"/>
      <c r="T426" s="6" t="str">
        <f t="shared" si="316"/>
        <v/>
      </c>
      <c r="U426" s="6" t="str">
        <f t="shared" si="317"/>
        <v/>
      </c>
      <c r="V426" s="6"/>
      <c r="W426" s="49"/>
      <c r="X426" s="8"/>
      <c r="Y426" s="53" t="str">
        <f t="shared" si="318"/>
        <v>1.18</v>
      </c>
      <c r="Z426" s="6">
        <f t="shared" si="304"/>
        <v>2.2649796462516405</v>
      </c>
      <c r="AA426" s="54">
        <f t="shared" ca="1" si="319"/>
        <v>8.8570845868347714</v>
      </c>
      <c r="AB426" s="55">
        <f t="shared" si="320"/>
        <v>-4.2818243026425131</v>
      </c>
      <c r="AC426" s="6">
        <f t="shared" ca="1" si="307"/>
        <v>7.7779504791335592</v>
      </c>
      <c r="AD426" s="6">
        <f t="shared" ca="1" si="308"/>
        <v>15.101056728966704</v>
      </c>
      <c r="AE426" s="6" t="str">
        <f t="shared" si="321"/>
        <v/>
      </c>
      <c r="AF426" s="113"/>
      <c r="AG426" s="52"/>
      <c r="AH426" s="6" t="str">
        <f t="shared" si="322"/>
        <v/>
      </c>
      <c r="AI426" s="6" t="str">
        <f t="shared" si="323"/>
        <v/>
      </c>
      <c r="AJ426" s="14" t="str">
        <f t="shared" si="324"/>
        <v/>
      </c>
      <c r="AK426" s="56">
        <f t="shared" ca="1" si="293"/>
        <v>61.166862673302404</v>
      </c>
      <c r="AL426" s="49">
        <f t="shared" ca="1" si="294"/>
        <v>8.878656036504287</v>
      </c>
      <c r="AM426" s="65"/>
      <c r="AN426" s="61"/>
      <c r="AO426" s="61"/>
      <c r="AP426" s="61"/>
      <c r="AQ426" s="62"/>
    </row>
    <row r="427" spans="1:43" x14ac:dyDescent="0.3">
      <c r="A427" t="str">
        <f t="shared" si="292"/>
        <v/>
      </c>
      <c r="B427" s="1" t="s">
        <v>29</v>
      </c>
      <c r="C427" s="1"/>
      <c r="D427" s="85">
        <v>4.524</v>
      </c>
      <c r="E427" s="85">
        <v>4.8</v>
      </c>
      <c r="F427" s="85">
        <v>26.05</v>
      </c>
      <c r="G427" s="47"/>
      <c r="H427" s="47"/>
      <c r="I427" s="47"/>
      <c r="J427" s="47"/>
      <c r="K427" s="47"/>
      <c r="L427" s="23">
        <f t="shared" si="312"/>
        <v>300.12</v>
      </c>
      <c r="M427" s="6">
        <f t="shared" si="313"/>
        <v>-4.0644120567125226</v>
      </c>
      <c r="N427" s="6">
        <f t="shared" si="314"/>
        <v>1.9867386927449431</v>
      </c>
      <c r="O427" s="23">
        <f t="shared" si="299"/>
        <v>-3.0120783448879784</v>
      </c>
      <c r="P427" s="23" t="str">
        <f t="shared" si="315"/>
        <v/>
      </c>
      <c r="Q427" s="23"/>
      <c r="R427" s="6"/>
      <c r="S427" s="6"/>
      <c r="T427" s="6" t="str">
        <f t="shared" si="316"/>
        <v/>
      </c>
      <c r="U427" s="6" t="str">
        <f t="shared" si="317"/>
        <v/>
      </c>
      <c r="V427" s="6"/>
      <c r="W427" s="49"/>
      <c r="X427" s="8"/>
      <c r="Y427" s="53" t="str">
        <f t="shared" si="318"/>
        <v>1.18</v>
      </c>
      <c r="Z427" s="6">
        <f t="shared" si="304"/>
        <v>3.0658728004461553</v>
      </c>
      <c r="AA427" s="54">
        <f t="shared" ca="1" si="319"/>
        <v>11.988935428610336</v>
      </c>
      <c r="AB427" s="55">
        <f t="shared" si="320"/>
        <v>-4.0644120567125226</v>
      </c>
      <c r="AC427" s="6">
        <f t="shared" ca="1" si="307"/>
        <v>10.909801320909125</v>
      </c>
      <c r="AD427" s="6">
        <f t="shared" ca="1" si="308"/>
        <v>13.09841605780678</v>
      </c>
      <c r="AE427" s="6" t="str">
        <f t="shared" si="321"/>
        <v/>
      </c>
      <c r="AF427" s="113"/>
      <c r="AG427" s="52"/>
      <c r="AH427" s="6" t="str">
        <f t="shared" si="322"/>
        <v/>
      </c>
      <c r="AI427" s="6" t="str">
        <f t="shared" si="323"/>
        <v/>
      </c>
      <c r="AJ427" s="14" t="str">
        <f t="shared" si="324"/>
        <v/>
      </c>
      <c r="AK427" s="56">
        <f t="shared" ca="1" si="293"/>
        <v>69.567280754063944</v>
      </c>
      <c r="AL427" s="49">
        <f t="shared" ca="1" si="294"/>
        <v>11.642302617114048</v>
      </c>
      <c r="AM427" s="65"/>
      <c r="AN427" s="61"/>
      <c r="AO427" s="61"/>
      <c r="AP427" s="61"/>
      <c r="AQ427" s="62"/>
    </row>
    <row r="428" spans="1:43" x14ac:dyDescent="0.3">
      <c r="A428" t="str">
        <f t="shared" si="292"/>
        <v/>
      </c>
      <c r="B428" s="1" t="s">
        <v>29</v>
      </c>
      <c r="C428" s="1"/>
      <c r="D428" s="85">
        <v>4.4320000000000004</v>
      </c>
      <c r="E428" s="85">
        <v>6.44</v>
      </c>
      <c r="F428" s="85">
        <v>34.69</v>
      </c>
      <c r="G428" s="47"/>
      <c r="H428" s="47"/>
      <c r="I428" s="47"/>
      <c r="J428" s="47"/>
      <c r="K428" s="47"/>
      <c r="L428" s="23">
        <f t="shared" si="312"/>
        <v>301.76</v>
      </c>
      <c r="M428" s="6">
        <f t="shared" si="313"/>
        <v>-3.6441826890953926</v>
      </c>
      <c r="N428" s="6">
        <f t="shared" si="314"/>
        <v>2.5224108564025562</v>
      </c>
      <c r="O428" s="23">
        <f t="shared" si="299"/>
        <v>-2.2136681635582853</v>
      </c>
      <c r="P428" s="23" t="str">
        <f t="shared" si="315"/>
        <v/>
      </c>
      <c r="Q428" s="23"/>
      <c r="R428" s="6"/>
      <c r="S428" s="6"/>
      <c r="T428" s="6" t="str">
        <f t="shared" si="316"/>
        <v/>
      </c>
      <c r="U428" s="6" t="str">
        <f t="shared" si="317"/>
        <v/>
      </c>
      <c r="V428" s="6"/>
      <c r="W428" s="49"/>
      <c r="X428" s="8"/>
      <c r="Y428" s="53" t="str">
        <f t="shared" si="318"/>
        <v>1.18</v>
      </c>
      <c r="Z428" s="6">
        <f t="shared" si="304"/>
        <v>3.601544964103768</v>
      </c>
      <c r="AA428" s="54">
        <f t="shared" ca="1" si="319"/>
        <v>14.083653441719211</v>
      </c>
      <c r="AB428" s="55">
        <f t="shared" si="320"/>
        <v>-3.6441826890953926</v>
      </c>
      <c r="AC428" s="6">
        <f t="shared" ca="1" si="307"/>
        <v>13.004519334017999</v>
      </c>
      <c r="AD428" s="6">
        <f t="shared" ca="1" si="308"/>
        <v>12.813844724506446</v>
      </c>
      <c r="AE428" s="6" t="str">
        <f t="shared" si="321"/>
        <v/>
      </c>
      <c r="AF428" s="113"/>
      <c r="AG428" s="52"/>
      <c r="AH428" s="6" t="str">
        <f t="shared" si="322"/>
        <v/>
      </c>
      <c r="AI428" s="6" t="str">
        <f t="shared" si="323"/>
        <v/>
      </c>
      <c r="AJ428" s="14" t="str">
        <f t="shared" si="324"/>
        <v/>
      </c>
      <c r="AK428" s="56">
        <f t="shared" ca="1" si="293"/>
        <v>74.345835619039747</v>
      </c>
      <c r="AL428" s="49">
        <f t="shared" ca="1" si="294"/>
        <v>13.505465211548636</v>
      </c>
      <c r="AM428" s="65"/>
      <c r="AN428" s="61"/>
      <c r="AO428" s="61"/>
      <c r="AP428" s="61"/>
      <c r="AQ428" s="62"/>
    </row>
    <row r="429" spans="1:43" x14ac:dyDescent="0.3">
      <c r="A429" t="str">
        <f t="shared" si="292"/>
        <v/>
      </c>
      <c r="B429" s="1" t="s">
        <v>29</v>
      </c>
      <c r="C429" s="1"/>
      <c r="D429" s="85">
        <v>3.2069999999999999</v>
      </c>
      <c r="E429" s="85">
        <v>10.45</v>
      </c>
      <c r="F429" s="85">
        <v>43.65</v>
      </c>
      <c r="G429" s="47"/>
      <c r="H429" s="47"/>
      <c r="I429" s="47"/>
      <c r="J429" s="47"/>
      <c r="K429" s="47"/>
      <c r="L429" s="23">
        <f t="shared" si="312"/>
        <v>305.77</v>
      </c>
      <c r="M429" s="6">
        <f t="shared" si="313"/>
        <v>-2.3204882818573571</v>
      </c>
      <c r="N429" s="6">
        <f t="shared" si="314"/>
        <v>2.2136357274318401</v>
      </c>
      <c r="O429" s="23">
        <f t="shared" si="299"/>
        <v>-1.1777288054631283</v>
      </c>
      <c r="P429" s="23" t="str">
        <f t="shared" si="315"/>
        <v/>
      </c>
      <c r="Q429" s="23"/>
      <c r="R429" s="6"/>
      <c r="S429" s="6"/>
      <c r="T429" s="6" t="str">
        <f t="shared" si="316"/>
        <v/>
      </c>
      <c r="U429" s="6" t="str">
        <f t="shared" si="317"/>
        <v/>
      </c>
      <c r="V429" s="6"/>
      <c r="W429" s="49"/>
      <c r="X429" s="8"/>
      <c r="Y429" s="53" t="str">
        <f t="shared" si="318"/>
        <v>1.18</v>
      </c>
      <c r="Z429" s="6">
        <f t="shared" si="304"/>
        <v>3.2927698351330523</v>
      </c>
      <c r="AA429" s="54">
        <f t="shared" ca="1" si="319"/>
        <v>12.876204429923277</v>
      </c>
      <c r="AB429" s="55">
        <f t="shared" si="320"/>
        <v>-2.3204882818573571</v>
      </c>
      <c r="AC429" s="6">
        <f t="shared" ca="1" si="307"/>
        <v>11.797070322222066</v>
      </c>
      <c r="AD429" s="6">
        <f t="shared" ca="1" si="308"/>
        <v>6.2462599811571273</v>
      </c>
      <c r="AE429" s="6" t="str">
        <f t="shared" si="321"/>
        <v/>
      </c>
      <c r="AF429" s="113"/>
      <c r="AG429" s="52"/>
      <c r="AH429" s="6" t="str">
        <f t="shared" si="322"/>
        <v/>
      </c>
      <c r="AI429" s="6" t="str">
        <f t="shared" si="323"/>
        <v/>
      </c>
      <c r="AJ429" s="14" t="str">
        <f t="shared" si="324"/>
        <v/>
      </c>
      <c r="AK429" s="56">
        <f t="shared" ca="1" si="293"/>
        <v>78.871965006507295</v>
      </c>
      <c r="AL429" s="49">
        <f t="shared" ca="1" si="294"/>
        <v>12.023124970393095</v>
      </c>
      <c r="AM429" s="65"/>
      <c r="AN429" s="61"/>
      <c r="AO429" s="61"/>
      <c r="AP429" s="61"/>
      <c r="AQ429" s="62"/>
    </row>
    <row r="430" spans="1:43" x14ac:dyDescent="0.3">
      <c r="A430" t="str">
        <f t="shared" si="292"/>
        <v/>
      </c>
      <c r="B430" s="1" t="s">
        <v>29</v>
      </c>
      <c r="C430" s="1"/>
      <c r="D430" s="85">
        <v>2.859</v>
      </c>
      <c r="E430" s="85">
        <v>14.33</v>
      </c>
      <c r="F430" s="85">
        <v>51.03</v>
      </c>
      <c r="G430" s="47"/>
      <c r="H430" s="47"/>
      <c r="I430" s="47"/>
      <c r="J430" s="47"/>
      <c r="K430" s="47"/>
      <c r="L430" s="23">
        <f t="shared" si="312"/>
        <v>309.64999999999998</v>
      </c>
      <c r="M430" s="6">
        <f t="shared" si="313"/>
        <v>-1.7980633880958765</v>
      </c>
      <c r="N430" s="6">
        <f t="shared" si="314"/>
        <v>2.2228020722478141</v>
      </c>
      <c r="O430" s="23">
        <f t="shared" si="299"/>
        <v>-2.1154938201020106</v>
      </c>
      <c r="P430" s="23" t="str">
        <f t="shared" si="315"/>
        <v/>
      </c>
      <c r="Q430" s="23"/>
      <c r="R430" s="6"/>
      <c r="S430" s="6"/>
      <c r="T430" s="6" t="str">
        <f t="shared" si="316"/>
        <v/>
      </c>
      <c r="U430" s="6" t="str">
        <f t="shared" si="317"/>
        <v/>
      </c>
      <c r="V430" s="6"/>
      <c r="W430" s="49"/>
      <c r="X430" s="8"/>
      <c r="Y430" s="53" t="str">
        <f t="shared" si="318"/>
        <v>1.18</v>
      </c>
      <c r="Z430" s="6">
        <f t="shared" si="304"/>
        <v>3.3019361799490259</v>
      </c>
      <c r="AA430" s="54">
        <f t="shared" ca="1" si="319"/>
        <v>12.912048942487234</v>
      </c>
      <c r="AB430" s="55">
        <f t="shared" si="320"/>
        <v>-1.7980633880958765</v>
      </c>
      <c r="AC430" s="6">
        <f t="shared" ca="1" si="307"/>
        <v>11.832914834786022</v>
      </c>
      <c r="AD430" s="6">
        <f t="shared" ca="1" si="308"/>
        <v>9.1879095255749164</v>
      </c>
      <c r="AE430" s="6" t="str">
        <f t="shared" si="321"/>
        <v/>
      </c>
      <c r="AF430" s="113"/>
      <c r="AG430" s="52"/>
      <c r="AH430" s="6" t="str">
        <f t="shared" si="322"/>
        <v/>
      </c>
      <c r="AI430" s="6" t="str">
        <f t="shared" si="323"/>
        <v/>
      </c>
      <c r="AJ430" s="14" t="str">
        <f t="shared" si="324"/>
        <v/>
      </c>
      <c r="AK430" s="56">
        <f t="shared" ca="1" si="293"/>
        <v>81.359751530880757</v>
      </c>
      <c r="AL430" s="49">
        <f t="shared" ca="1" si="294"/>
        <v>11.968747028612055</v>
      </c>
      <c r="AM430" s="65"/>
      <c r="AN430" s="61"/>
      <c r="AO430" s="61"/>
      <c r="AP430" s="61"/>
      <c r="AQ430" s="62"/>
    </row>
    <row r="431" spans="1:43" x14ac:dyDescent="0.3">
      <c r="A431" t="str">
        <f t="shared" si="292"/>
        <v/>
      </c>
      <c r="B431" s="1" t="s">
        <v>29</v>
      </c>
      <c r="C431" s="1"/>
      <c r="D431" s="85">
        <v>3.3919999999999999</v>
      </c>
      <c r="E431" s="85">
        <v>27.3</v>
      </c>
      <c r="F431" s="85">
        <v>63.63</v>
      </c>
      <c r="G431" s="47"/>
      <c r="H431" s="47"/>
      <c r="I431" s="47"/>
      <c r="J431" s="47"/>
      <c r="K431" s="47"/>
      <c r="L431" s="23">
        <f t="shared" si="312"/>
        <v>322.62</v>
      </c>
      <c r="M431" s="6">
        <f t="shared" si="313"/>
        <v>-1.5066114949002412</v>
      </c>
      <c r="N431" s="6">
        <f t="shared" si="314"/>
        <v>3.0390435672155904</v>
      </c>
      <c r="O431" s="23">
        <f t="shared" si="299"/>
        <v>-1.8928779115241117</v>
      </c>
      <c r="P431" s="23" t="str">
        <f t="shared" si="315"/>
        <v/>
      </c>
      <c r="Q431" s="23"/>
      <c r="R431" s="6"/>
      <c r="S431" s="6"/>
      <c r="T431" s="6" t="str">
        <f t="shared" si="316"/>
        <v/>
      </c>
      <c r="U431" s="6" t="str">
        <f t="shared" si="317"/>
        <v/>
      </c>
      <c r="V431" s="6"/>
      <c r="W431" s="49"/>
      <c r="X431" s="8"/>
      <c r="Y431" s="53" t="str">
        <f t="shared" si="318"/>
        <v>1.18</v>
      </c>
      <c r="Z431" s="6">
        <f t="shared" si="304"/>
        <v>4.1181776749168026</v>
      </c>
      <c r="AA431" s="54">
        <f t="shared" ca="1" si="319"/>
        <v>16.103918669077643</v>
      </c>
      <c r="AB431" s="55">
        <f t="shared" si="320"/>
        <v>-1.5066114949002412</v>
      </c>
      <c r="AC431" s="6">
        <f t="shared" ca="1" si="307"/>
        <v>15.024784561376432</v>
      </c>
      <c r="AD431" s="6">
        <f t="shared" ca="1" si="308"/>
        <v>7.7830843962488991</v>
      </c>
      <c r="AE431" s="6" t="str">
        <f t="shared" si="321"/>
        <v/>
      </c>
      <c r="AF431" s="113"/>
      <c r="AG431" s="52"/>
      <c r="AH431" s="6" t="str">
        <f t="shared" si="322"/>
        <v/>
      </c>
      <c r="AI431" s="6" t="str">
        <f t="shared" si="323"/>
        <v/>
      </c>
      <c r="AJ431" s="14" t="str">
        <f t="shared" si="324"/>
        <v/>
      </c>
      <c r="AK431" s="56">
        <f t="shared" ca="1" si="293"/>
        <v>84.273802334217137</v>
      </c>
      <c r="AL431" s="49">
        <f t="shared" ca="1" si="294"/>
        <v>15.100133420349012</v>
      </c>
      <c r="AM431" s="65"/>
      <c r="AN431" s="61"/>
      <c r="AO431" s="61"/>
      <c r="AP431" s="61"/>
      <c r="AQ431" s="62"/>
    </row>
    <row r="432" spans="1:43" x14ac:dyDescent="0.3">
      <c r="A432" t="str">
        <f t="shared" si="292"/>
        <v/>
      </c>
      <c r="B432" s="1" t="s">
        <v>29</v>
      </c>
      <c r="C432" s="1"/>
      <c r="D432" s="85">
        <v>4.2809999999999997</v>
      </c>
      <c r="E432" s="85">
        <v>43.42</v>
      </c>
      <c r="F432" s="85">
        <v>71.12</v>
      </c>
      <c r="G432" s="47"/>
      <c r="H432" s="47"/>
      <c r="I432" s="47"/>
      <c r="J432" s="47"/>
      <c r="K432" s="47"/>
      <c r="L432" s="23">
        <f t="shared" si="312"/>
        <v>338.74</v>
      </c>
      <c r="M432" s="6">
        <f t="shared" si="313"/>
        <v>-1.3852765993402762</v>
      </c>
      <c r="N432" s="6">
        <f t="shared" si="314"/>
        <v>4.0506752206663323</v>
      </c>
      <c r="O432" s="23">
        <f t="shared" si="299"/>
        <v>-1.8274631981640974</v>
      </c>
      <c r="P432" s="23" t="str">
        <f t="shared" si="315"/>
        <v/>
      </c>
      <c r="Q432" s="23"/>
      <c r="R432" s="6"/>
      <c r="S432" s="6"/>
      <c r="T432" s="6" t="str">
        <f t="shared" si="316"/>
        <v/>
      </c>
      <c r="U432" s="6" t="str">
        <f t="shared" si="317"/>
        <v/>
      </c>
      <c r="V432" s="6"/>
      <c r="W432" s="49"/>
      <c r="X432" s="8"/>
      <c r="Y432" s="53" t="str">
        <f t="shared" si="318"/>
        <v>1.18</v>
      </c>
      <c r="Z432" s="6">
        <f t="shared" si="304"/>
        <v>5.1298093283675446</v>
      </c>
      <c r="AA432" s="54">
        <f t="shared" ca="1" si="319"/>
        <v>20.05985140346711</v>
      </c>
      <c r="AB432" s="55">
        <f t="shared" si="320"/>
        <v>-1.3852765993402762</v>
      </c>
      <c r="AC432" s="6">
        <f t="shared" ca="1" si="307"/>
        <v>18.980717295765899</v>
      </c>
      <c r="AD432" s="6">
        <f t="shared" ca="1" si="308"/>
        <v>7.0622944382412456</v>
      </c>
      <c r="AE432" s="6" t="str">
        <f t="shared" si="321"/>
        <v/>
      </c>
      <c r="AF432" s="113"/>
      <c r="AG432" s="52"/>
      <c r="AH432" s="6" t="str">
        <f t="shared" si="322"/>
        <v/>
      </c>
      <c r="AI432" s="6" t="str">
        <f t="shared" si="323"/>
        <v/>
      </c>
      <c r="AJ432" s="14" t="str">
        <f t="shared" si="324"/>
        <v/>
      </c>
      <c r="AK432" s="56">
        <f t="shared" ca="1" si="293"/>
        <v>85.825762228679693</v>
      </c>
      <c r="AL432" s="49">
        <f t="shared" ca="1" si="294"/>
        <v>19.031201231621363</v>
      </c>
      <c r="AM432" s="65"/>
      <c r="AN432" s="61"/>
      <c r="AO432" s="61"/>
      <c r="AP432" s="61"/>
      <c r="AQ432" s="62"/>
    </row>
    <row r="433" spans="1:43" x14ac:dyDescent="0.3">
      <c r="A433" t="str">
        <f t="shared" si="292"/>
        <v/>
      </c>
      <c r="B433" s="1" t="s">
        <v>29</v>
      </c>
      <c r="C433" s="1"/>
      <c r="D433" s="85">
        <v>5.6280000000000001</v>
      </c>
      <c r="E433" s="85">
        <v>58.26</v>
      </c>
      <c r="F433" s="85">
        <v>75.47</v>
      </c>
      <c r="G433" s="47"/>
      <c r="H433" s="47"/>
      <c r="I433" s="47"/>
      <c r="J433" s="47"/>
      <c r="K433" s="47"/>
      <c r="L433" s="23">
        <f t="shared" si="312"/>
        <v>353.58</v>
      </c>
      <c r="M433" s="6">
        <f t="shared" si="313"/>
        <v>-1.4119914204590562</v>
      </c>
      <c r="N433" s="6">
        <f t="shared" si="314"/>
        <v>5.4479963499024135</v>
      </c>
      <c r="O433" s="23">
        <f t="shared" si="299"/>
        <v>-25.768526032757403</v>
      </c>
      <c r="P433" s="23" t="str">
        <f t="shared" si="315"/>
        <v/>
      </c>
      <c r="Q433" s="23"/>
      <c r="R433" s="6"/>
      <c r="S433" s="6"/>
      <c r="T433" s="6" t="str">
        <f t="shared" si="316"/>
        <v/>
      </c>
      <c r="U433" s="6" t="str">
        <f t="shared" si="317"/>
        <v/>
      </c>
      <c r="V433" s="6"/>
      <c r="W433" s="49"/>
      <c r="X433" s="8"/>
      <c r="Y433" s="53" t="str">
        <f t="shared" si="318"/>
        <v>1.18</v>
      </c>
      <c r="Z433" s="6">
        <f t="shared" si="304"/>
        <v>6.5271304576036258</v>
      </c>
      <c r="AA433" s="54">
        <f t="shared" ca="1" si="319"/>
        <v>25.524002684957459</v>
      </c>
      <c r="AB433" s="55">
        <f t="shared" si="320"/>
        <v>-1.4119914204590562</v>
      </c>
      <c r="AC433" s="6">
        <f t="shared" ca="1" si="307"/>
        <v>24.444868577256248</v>
      </c>
      <c r="AD433" s="6">
        <f t="shared" ca="1" si="308"/>
        <v>112.27006802826685</v>
      </c>
      <c r="AE433" s="6" t="str">
        <f t="shared" si="321"/>
        <v/>
      </c>
      <c r="AF433" s="113"/>
      <c r="AG433" s="52"/>
      <c r="AH433" s="6" t="str">
        <f t="shared" si="322"/>
        <v/>
      </c>
      <c r="AI433" s="6" t="str">
        <f t="shared" si="323"/>
        <v/>
      </c>
      <c r="AJ433" s="14" t="str">
        <f t="shared" si="324"/>
        <v/>
      </c>
      <c r="AK433" s="56">
        <f t="shared" ca="1" si="293"/>
        <v>86.69413834322873</v>
      </c>
      <c r="AL433" s="49">
        <f t="shared" ca="1" si="294"/>
        <v>24.485614542640743</v>
      </c>
      <c r="AM433" s="65"/>
      <c r="AN433" s="61"/>
      <c r="AO433" s="61"/>
      <c r="AP433" s="61"/>
      <c r="AQ433" s="62"/>
    </row>
    <row r="434" spans="1:43" x14ac:dyDescent="0.3">
      <c r="A434" t="str">
        <f t="shared" si="292"/>
        <v/>
      </c>
      <c r="B434" s="1" t="s">
        <v>29</v>
      </c>
      <c r="C434" s="1"/>
      <c r="D434" s="85">
        <v>9.827</v>
      </c>
      <c r="E434" s="85">
        <v>68.900000000000006</v>
      </c>
      <c r="F434" s="85">
        <v>76.760000000000005</v>
      </c>
      <c r="G434" s="47"/>
      <c r="H434" s="47"/>
      <c r="I434" s="47"/>
      <c r="J434" s="47"/>
      <c r="K434" s="47"/>
      <c r="L434" s="23">
        <f t="shared" si="312"/>
        <v>4.2199999999999989</v>
      </c>
      <c r="M434" s="6">
        <f t="shared" si="313"/>
        <v>2.250682730408847</v>
      </c>
      <c r="N434" s="6">
        <f t="shared" si="314"/>
        <v>9.5657909368247935</v>
      </c>
      <c r="O434" s="23">
        <f t="shared" si="299"/>
        <v>1.5097970478768552</v>
      </c>
      <c r="P434" s="23" t="str">
        <f t="shared" si="315"/>
        <v/>
      </c>
      <c r="Q434" s="23"/>
      <c r="R434" s="6"/>
      <c r="S434" s="6"/>
      <c r="T434" s="6" t="str">
        <f t="shared" si="316"/>
        <v/>
      </c>
      <c r="U434" s="6" t="str">
        <f t="shared" si="317"/>
        <v/>
      </c>
      <c r="V434" s="6"/>
      <c r="W434" s="49"/>
      <c r="X434" s="8"/>
      <c r="Y434" s="53" t="str">
        <f t="shared" si="318"/>
        <v>1.18</v>
      </c>
      <c r="Z434" s="6">
        <f t="shared" si="304"/>
        <v>10.644925044526005</v>
      </c>
      <c r="AA434" s="54">
        <f t="shared" ca="1" si="319"/>
        <v>41.62642330844497</v>
      </c>
      <c r="AB434" s="55">
        <f t="shared" si="320"/>
        <v>2.250682730408847</v>
      </c>
      <c r="AC434" s="6">
        <f t="shared" ca="1" si="307"/>
        <v>40.547289200743755</v>
      </c>
      <c r="AD434" s="6">
        <f t="shared" ca="1" si="308"/>
        <v>6.8472217952063801</v>
      </c>
      <c r="AE434" s="6" t="str">
        <f t="shared" si="321"/>
        <v/>
      </c>
      <c r="AF434" s="113"/>
      <c r="AG434" s="52"/>
      <c r="AH434" s="6" t="str">
        <f t="shared" si="322"/>
        <v/>
      </c>
      <c r="AI434" s="6" t="str">
        <f t="shared" si="323"/>
        <v/>
      </c>
      <c r="AJ434" s="14" t="str">
        <f t="shared" si="324"/>
        <v/>
      </c>
      <c r="AK434" s="56">
        <f t="shared" ca="1" si="293"/>
        <v>86.822909055340844</v>
      </c>
      <c r="AL434" s="49">
        <f t="shared" ca="1" si="294"/>
        <v>40.60970615852461</v>
      </c>
      <c r="AM434" s="65"/>
      <c r="AN434" s="61"/>
      <c r="AO434" s="61"/>
      <c r="AP434" s="61"/>
      <c r="AQ434" s="62"/>
    </row>
    <row r="435" spans="1:43" x14ac:dyDescent="0.3">
      <c r="A435" t="str">
        <f t="shared" si="292"/>
        <v/>
      </c>
      <c r="B435" s="1" t="s">
        <v>29</v>
      </c>
      <c r="C435" s="1"/>
      <c r="D435" s="85">
        <v>9.17</v>
      </c>
      <c r="E435" s="85">
        <v>78.11</v>
      </c>
      <c r="F435" s="85">
        <v>77.72</v>
      </c>
      <c r="G435" s="47"/>
      <c r="H435" s="47"/>
      <c r="I435" s="47"/>
      <c r="J435" s="47"/>
      <c r="K435" s="47"/>
      <c r="L435" s="23">
        <f t="shared" si="312"/>
        <v>13.429999999999993</v>
      </c>
      <c r="M435" s="6">
        <f t="shared" si="313"/>
        <v>1.9503610649413123</v>
      </c>
      <c r="N435" s="6">
        <f t="shared" si="314"/>
        <v>8.9601892678872019</v>
      </c>
      <c r="O435" s="23">
        <f t="shared" si="299"/>
        <v>2.7132138278369577</v>
      </c>
      <c r="P435" s="23" t="str">
        <f t="shared" si="315"/>
        <v/>
      </c>
      <c r="Q435" s="23"/>
      <c r="R435" s="6"/>
      <c r="S435" s="6"/>
      <c r="T435" s="6" t="str">
        <f t="shared" si="316"/>
        <v/>
      </c>
      <c r="U435" s="6" t="str">
        <f t="shared" si="317"/>
        <v/>
      </c>
      <c r="V435" s="6"/>
      <c r="W435" s="49"/>
      <c r="X435" s="8"/>
      <c r="Y435" s="53" t="str">
        <f t="shared" si="318"/>
        <v>1.18</v>
      </c>
      <c r="Z435" s="6">
        <f t="shared" si="304"/>
        <v>10.039323375588413</v>
      </c>
      <c r="AA435" s="54">
        <f t="shared" ca="1" si="319"/>
        <v>39.258249617972595</v>
      </c>
      <c r="AB435" s="55">
        <f t="shared" si="320"/>
        <v>1.9503610649413123</v>
      </c>
      <c r="AC435" s="6">
        <f t="shared" ca="1" si="307"/>
        <v>38.17911551027138</v>
      </c>
      <c r="AD435" s="6">
        <f t="shared" ca="1" si="308"/>
        <v>12.567851388687352</v>
      </c>
      <c r="AE435" s="6" t="str">
        <f t="shared" si="321"/>
        <v/>
      </c>
      <c r="AF435" s="113"/>
      <c r="AG435" s="52"/>
      <c r="AH435" s="6" t="str">
        <f t="shared" si="322"/>
        <v/>
      </c>
      <c r="AI435" s="6" t="str">
        <f t="shared" si="323"/>
        <v/>
      </c>
      <c r="AJ435" s="14" t="str">
        <f t="shared" si="324"/>
        <v/>
      </c>
      <c r="AK435" s="56">
        <f t="shared" ca="1" si="293"/>
        <v>87.075615775540584</v>
      </c>
      <c r="AL435" s="49">
        <f t="shared" ca="1" si="294"/>
        <v>38.228899662824247</v>
      </c>
      <c r="AM435" s="65"/>
      <c r="AN435" s="61"/>
      <c r="AO435" s="61"/>
      <c r="AP435" s="61"/>
      <c r="AQ435" s="62"/>
    </row>
    <row r="436" spans="1:43" x14ac:dyDescent="0.3">
      <c r="A436" t="str">
        <f t="shared" si="292"/>
        <v/>
      </c>
      <c r="B436" s="1" t="s">
        <v>29</v>
      </c>
      <c r="C436" s="1"/>
      <c r="D436" s="85">
        <v>7.6040000000000001</v>
      </c>
      <c r="E436" s="85">
        <v>102.76</v>
      </c>
      <c r="F436" s="85">
        <v>79.95</v>
      </c>
      <c r="G436" s="47"/>
      <c r="H436" s="47"/>
      <c r="I436" s="47"/>
      <c r="J436" s="47"/>
      <c r="K436" s="47"/>
      <c r="L436" s="23">
        <f t="shared" si="312"/>
        <v>38.08</v>
      </c>
      <c r="M436" s="6">
        <f t="shared" si="313"/>
        <v>1.3269551693584472</v>
      </c>
      <c r="N436" s="6">
        <f t="shared" si="314"/>
        <v>7.4873230181763155</v>
      </c>
      <c r="O436" s="23">
        <f t="shared" si="299"/>
        <v>-2.3873065002164662</v>
      </c>
      <c r="P436" s="23" t="str">
        <f t="shared" si="315"/>
        <v/>
      </c>
      <c r="Q436" s="23"/>
      <c r="R436" s="6"/>
      <c r="S436" s="6"/>
      <c r="T436" s="6" t="str">
        <f t="shared" si="316"/>
        <v/>
      </c>
      <c r="U436" s="6" t="str">
        <f t="shared" si="317"/>
        <v/>
      </c>
      <c r="V436" s="6"/>
      <c r="W436" s="49"/>
      <c r="X436" s="8"/>
      <c r="Y436" s="53" t="str">
        <f t="shared" si="318"/>
        <v>1.18</v>
      </c>
      <c r="Z436" s="6">
        <f t="shared" si="304"/>
        <v>8.5664571258775268</v>
      </c>
      <c r="AA436" s="54">
        <f t="shared" ca="1" si="319"/>
        <v>33.49868308925241</v>
      </c>
      <c r="AB436" s="55">
        <f t="shared" si="320"/>
        <v>1.3269551693584472</v>
      </c>
      <c r="AC436" s="6">
        <f t="shared" ca="1" si="307"/>
        <v>32.419548981551195</v>
      </c>
      <c r="AD436" s="6">
        <f t="shared" ca="1" si="308"/>
        <v>9.7080911057376795</v>
      </c>
      <c r="AE436" s="6" t="str">
        <f t="shared" si="321"/>
        <v/>
      </c>
      <c r="AF436" s="113"/>
      <c r="AG436" s="52"/>
      <c r="AH436" s="6" t="str">
        <f t="shared" si="322"/>
        <v/>
      </c>
      <c r="AI436" s="6" t="str">
        <f t="shared" si="323"/>
        <v/>
      </c>
      <c r="AJ436" s="14" t="str">
        <f t="shared" si="324"/>
        <v/>
      </c>
      <c r="AK436" s="56">
        <f t="shared" ca="1" si="293"/>
        <v>87.656151360887094</v>
      </c>
      <c r="AL436" s="49">
        <f t="shared" ca="1" si="294"/>
        <v>32.446694225894326</v>
      </c>
      <c r="AM436" s="65"/>
      <c r="AN436" s="61"/>
      <c r="AO436" s="61"/>
      <c r="AP436" s="61"/>
      <c r="AQ436" s="62"/>
    </row>
    <row r="437" spans="1:43" x14ac:dyDescent="0.3">
      <c r="A437" t="str">
        <f t="shared" si="292"/>
        <v/>
      </c>
      <c r="B437" s="1" t="s">
        <v>29</v>
      </c>
      <c r="C437" s="1"/>
      <c r="D437" s="85">
        <v>6.52</v>
      </c>
      <c r="E437" s="85">
        <v>123.78</v>
      </c>
      <c r="F437" s="85">
        <v>77.19</v>
      </c>
      <c r="G437" s="47"/>
      <c r="H437" s="47"/>
      <c r="I437" s="47"/>
      <c r="J437" s="47"/>
      <c r="K437" s="47"/>
      <c r="L437" s="23">
        <f t="shared" si="312"/>
        <v>59.099999999999994</v>
      </c>
      <c r="M437" s="6">
        <f t="shared" si="313"/>
        <v>1.4456058582362812</v>
      </c>
      <c r="N437" s="6">
        <f t="shared" si="314"/>
        <v>6.3577215810880663</v>
      </c>
      <c r="O437" s="23">
        <f t="shared" si="299"/>
        <v>-2.7169424596347111</v>
      </c>
      <c r="P437" s="23" t="str">
        <f t="shared" si="315"/>
        <v/>
      </c>
      <c r="Q437" s="23"/>
      <c r="R437" s="6"/>
      <c r="S437" s="6"/>
      <c r="T437" s="6" t="str">
        <f t="shared" si="316"/>
        <v/>
      </c>
      <c r="U437" s="6" t="str">
        <f t="shared" si="317"/>
        <v/>
      </c>
      <c r="V437" s="6"/>
      <c r="W437" s="49"/>
      <c r="X437" s="8"/>
      <c r="Y437" s="53" t="str">
        <f t="shared" si="318"/>
        <v>1.18</v>
      </c>
      <c r="Z437" s="6">
        <f t="shared" si="304"/>
        <v>7.4368556887892785</v>
      </c>
      <c r="AA437" s="54">
        <f t="shared" ca="1" si="319"/>
        <v>29.081435678549113</v>
      </c>
      <c r="AB437" s="55">
        <f>IF(A437=1,"",M437)</f>
        <v>1.4456058582362812</v>
      </c>
      <c r="AC437" s="6">
        <f t="shared" ca="1" si="307"/>
        <v>28.002301570847902</v>
      </c>
      <c r="AD437" s="6">
        <f t="shared" ca="1" si="308"/>
        <v>10.363033171006542</v>
      </c>
      <c r="AE437" s="6" t="str">
        <f t="shared" si="321"/>
        <v/>
      </c>
      <c r="AF437" s="113"/>
      <c r="AG437" s="52"/>
      <c r="AH437" s="6" t="str">
        <f t="shared" si="322"/>
        <v/>
      </c>
      <c r="AI437" s="6" t="str">
        <f t="shared" si="323"/>
        <v/>
      </c>
      <c r="AJ437" s="14" t="str">
        <f t="shared" si="324"/>
        <v/>
      </c>
      <c r="AK437" s="56">
        <f t="shared" ca="1" si="293"/>
        <v>87.044755371514682</v>
      </c>
      <c r="AL437" s="49">
        <f t="shared" ca="1" si="294"/>
        <v>28.039591109038625</v>
      </c>
      <c r="AM437" s="65"/>
      <c r="AN437" s="61"/>
      <c r="AO437" s="61"/>
      <c r="AP437" s="61"/>
      <c r="AQ437" s="62"/>
    </row>
    <row r="438" spans="1:43" x14ac:dyDescent="0.3">
      <c r="A438" t="str">
        <f t="shared" si="292"/>
        <v/>
      </c>
      <c r="B438" s="1" t="s">
        <v>29</v>
      </c>
      <c r="C438" s="1"/>
      <c r="D438" s="85">
        <v>4.3319999999999999</v>
      </c>
      <c r="E438" s="85">
        <v>137.71</v>
      </c>
      <c r="F438" s="85">
        <v>71.67</v>
      </c>
      <c r="G438" s="47"/>
      <c r="H438" s="47"/>
      <c r="I438" s="47"/>
      <c r="J438" s="47"/>
      <c r="K438" s="47"/>
      <c r="L438" s="23">
        <f t="shared" si="312"/>
        <v>73.03</v>
      </c>
      <c r="M438" s="6">
        <f t="shared" si="313"/>
        <v>1.3623686479493347</v>
      </c>
      <c r="N438" s="6">
        <f t="shared" si="314"/>
        <v>4.1121983983125983</v>
      </c>
      <c r="O438" s="23">
        <f t="shared" si="299"/>
        <v>-1.7356921232913303</v>
      </c>
      <c r="P438" s="23" t="str">
        <f t="shared" si="315"/>
        <v/>
      </c>
      <c r="Q438" s="23"/>
      <c r="R438" s="6"/>
      <c r="S438" s="6"/>
      <c r="T438" s="6" t="str">
        <f t="shared" si="316"/>
        <v/>
      </c>
      <c r="U438" s="6" t="str">
        <f t="shared" si="317"/>
        <v/>
      </c>
      <c r="V438" s="6"/>
      <c r="W438" s="49"/>
      <c r="X438" s="8"/>
      <c r="Y438" s="53" t="str">
        <f t="shared" si="318"/>
        <v>1.18</v>
      </c>
      <c r="Z438" s="6">
        <f t="shared" si="304"/>
        <v>5.1913325060138105</v>
      </c>
      <c r="AA438" s="54">
        <f ca="1">IF(Z438="","",IF($K$9=TRUE,(Z438*($F$3/($F$3-(RANDBETWEEN($N$8,$M$8)/100)))),Z438*($F$3/($F$3-$F$4))))</f>
        <v>20.300434575755492</v>
      </c>
      <c r="AB438" s="55">
        <f t="shared" si="320"/>
        <v>1.3623686479493347</v>
      </c>
      <c r="AC438" s="6">
        <f t="shared" ca="1" si="307"/>
        <v>19.221300468054281</v>
      </c>
      <c r="AD438" s="6">
        <f t="shared" ca="1" si="308"/>
        <v>7.0617851595351446</v>
      </c>
      <c r="AE438" s="6" t="str">
        <f t="shared" si="321"/>
        <v/>
      </c>
      <c r="AF438" s="113"/>
      <c r="AG438" s="52"/>
      <c r="AH438" s="6" t="str">
        <f t="shared" si="322"/>
        <v/>
      </c>
      <c r="AI438" s="6" t="str">
        <f t="shared" si="323"/>
        <v/>
      </c>
      <c r="AJ438" s="14" t="str">
        <f t="shared" si="324"/>
        <v/>
      </c>
      <c r="AK438" s="56">
        <f t="shared" ca="1" si="293"/>
        <v>85.945765839688164</v>
      </c>
      <c r="AL438" s="49">
        <f t="shared" ca="1" si="294"/>
        <v>19.269521011590793</v>
      </c>
      <c r="AM438" s="65"/>
      <c r="AN438" s="61"/>
      <c r="AO438" s="61"/>
      <c r="AP438" s="61"/>
      <c r="AQ438" s="62"/>
    </row>
    <row r="439" spans="1:43" x14ac:dyDescent="0.3">
      <c r="A439" t="str">
        <f t="shared" si="292"/>
        <v/>
      </c>
      <c r="B439" s="1" t="s">
        <v>29</v>
      </c>
      <c r="C439" s="1"/>
      <c r="D439" s="85">
        <v>3.4239999999999999</v>
      </c>
      <c r="E439" s="85">
        <v>152.43</v>
      </c>
      <c r="F439" s="85">
        <v>64.95</v>
      </c>
      <c r="G439" s="47"/>
      <c r="H439" s="47"/>
      <c r="I439" s="47"/>
      <c r="J439" s="47"/>
      <c r="K439" s="47"/>
      <c r="L439" s="23">
        <f t="shared" si="312"/>
        <v>87.75</v>
      </c>
      <c r="M439" s="6">
        <f t="shared" si="313"/>
        <v>1.449752427864955</v>
      </c>
      <c r="N439" s="6">
        <f t="shared" si="314"/>
        <v>3.101933896442616</v>
      </c>
      <c r="O439" s="23">
        <f t="shared" si="299"/>
        <v>-2.8790509651604901</v>
      </c>
      <c r="P439" s="23" t="str">
        <f t="shared" si="315"/>
        <v/>
      </c>
      <c r="Q439" s="23"/>
      <c r="R439" s="6"/>
      <c r="S439" s="6"/>
      <c r="T439" s="6" t="str">
        <f t="shared" si="316"/>
        <v/>
      </c>
      <c r="U439" s="6" t="str">
        <f t="shared" si="317"/>
        <v/>
      </c>
      <c r="V439" s="6"/>
      <c r="W439" s="49"/>
      <c r="X439" s="8"/>
      <c r="Y439" s="53" t="str">
        <f t="shared" si="318"/>
        <v>1.18</v>
      </c>
      <c r="Z439" s="6">
        <f t="shared" si="304"/>
        <v>4.1810680041438282</v>
      </c>
      <c r="AA439" s="54">
        <f t="shared" ca="1" si="319"/>
        <v>16.34984801620422</v>
      </c>
      <c r="AB439" s="55">
        <f t="shared" si="320"/>
        <v>1.449752427864955</v>
      </c>
      <c r="AC439" s="6">
        <f t="shared" ca="1" si="307"/>
        <v>15.270713908503009</v>
      </c>
      <c r="AD439" s="6">
        <f t="shared" ca="1" si="308"/>
        <v>13.592327495890643</v>
      </c>
      <c r="AE439" s="6" t="str">
        <f t="shared" si="321"/>
        <v/>
      </c>
      <c r="AF439" s="113"/>
      <c r="AG439" s="52"/>
      <c r="AH439" s="6" t="str">
        <f t="shared" si="322"/>
        <v/>
      </c>
      <c r="AI439" s="6" t="str">
        <f t="shared" si="323"/>
        <v/>
      </c>
      <c r="AJ439" s="14" t="str">
        <f t="shared" si="324"/>
        <v/>
      </c>
      <c r="AK439" s="56">
        <f t="shared" ca="1" si="293"/>
        <v>84.576777285232325</v>
      </c>
      <c r="AL439" s="49">
        <f t="shared" ca="1" si="294"/>
        <v>15.339376955321477</v>
      </c>
      <c r="AM439" s="65"/>
      <c r="AN439" s="61"/>
      <c r="AO439" s="61"/>
      <c r="AP439" s="61"/>
      <c r="AQ439" s="62"/>
    </row>
    <row r="440" spans="1:43" x14ac:dyDescent="0.3">
      <c r="A440" t="str">
        <f t="shared" si="292"/>
        <v/>
      </c>
      <c r="B440" s="1" t="s">
        <v>29</v>
      </c>
      <c r="C440" s="1"/>
      <c r="D440" s="85">
        <v>3.4830000000000001</v>
      </c>
      <c r="E440" s="85">
        <v>156.57</v>
      </c>
      <c r="F440" s="85">
        <v>50.98</v>
      </c>
      <c r="G440" s="47"/>
      <c r="H440" s="47"/>
      <c r="I440" s="47"/>
      <c r="J440" s="47"/>
      <c r="K440" s="47"/>
      <c r="L440" s="23">
        <f t="shared" si="312"/>
        <v>91.889999999999986</v>
      </c>
      <c r="M440" s="6">
        <f t="shared" si="313"/>
        <v>2.1928676396965661</v>
      </c>
      <c r="N440" s="6">
        <f t="shared" si="314"/>
        <v>2.7060340934237344</v>
      </c>
      <c r="O440" s="23">
        <f t="shared" si="299"/>
        <v>-2.2680829483376872</v>
      </c>
      <c r="P440" s="23" t="str">
        <f t="shared" si="315"/>
        <v/>
      </c>
      <c r="Q440" s="23"/>
      <c r="R440" s="6"/>
      <c r="S440" s="6"/>
      <c r="T440" s="6" t="str">
        <f t="shared" si="316"/>
        <v/>
      </c>
      <c r="U440" s="6" t="str">
        <f t="shared" si="317"/>
        <v/>
      </c>
      <c r="V440" s="6"/>
      <c r="W440" s="49"/>
      <c r="X440" s="8"/>
      <c r="Y440" s="53" t="str">
        <f t="shared" si="318"/>
        <v>1.18</v>
      </c>
      <c r="Z440" s="6">
        <f t="shared" si="304"/>
        <v>3.7851682011249466</v>
      </c>
      <c r="AA440" s="54">
        <f t="shared" ca="1" si="319"/>
        <v>14.801702517831878</v>
      </c>
      <c r="AB440" s="55">
        <f t="shared" si="320"/>
        <v>2.1928676396965661</v>
      </c>
      <c r="AC440" s="6">
        <f t="shared" ca="1" si="307"/>
        <v>13.722568410130666</v>
      </c>
      <c r="AD440" s="6">
        <f t="shared" ca="1" si="308"/>
        <v>9.3839678620898219</v>
      </c>
      <c r="AE440" s="6" t="str">
        <f t="shared" si="321"/>
        <v/>
      </c>
      <c r="AF440" s="113"/>
      <c r="AG440" s="52"/>
      <c r="AH440" s="6" t="str">
        <f t="shared" si="322"/>
        <v/>
      </c>
      <c r="AI440" s="6" t="str">
        <f t="shared" si="323"/>
        <v/>
      </c>
      <c r="AJ440" s="14" t="str">
        <f t="shared" si="324"/>
        <v/>
      </c>
      <c r="AK440" s="56">
        <f t="shared" ca="1" si="293"/>
        <v>80.920891634412357</v>
      </c>
      <c r="AL440" s="49">
        <f t="shared" ca="1" si="294"/>
        <v>13.896674143691522</v>
      </c>
      <c r="AM440" s="65"/>
      <c r="AN440" s="61"/>
      <c r="AO440" s="61"/>
      <c r="AP440" s="61"/>
      <c r="AQ440" s="62"/>
    </row>
    <row r="441" spans="1:43" x14ac:dyDescent="0.3">
      <c r="A441" t="str">
        <f t="shared" si="292"/>
        <v/>
      </c>
      <c r="B441" s="1" t="s">
        <v>29</v>
      </c>
      <c r="C441" s="1"/>
      <c r="D441" s="85">
        <v>3.0110000000000001</v>
      </c>
      <c r="E441" s="85">
        <v>156.97</v>
      </c>
      <c r="F441" s="85">
        <v>38.49</v>
      </c>
      <c r="G441" s="47"/>
      <c r="H441" s="47"/>
      <c r="I441" s="47"/>
      <c r="J441" s="47"/>
      <c r="K441" s="47"/>
      <c r="L441" s="23">
        <f t="shared" si="312"/>
        <v>92.289999999999992</v>
      </c>
      <c r="M441" s="6">
        <f t="shared" si="313"/>
        <v>2.3567602674342689</v>
      </c>
      <c r="N441" s="6">
        <f t="shared" si="314"/>
        <v>1.8739802671968435</v>
      </c>
      <c r="O441" s="23">
        <f t="shared" si="299"/>
        <v>-2.1223021225788554</v>
      </c>
      <c r="P441" s="23" t="str">
        <f t="shared" si="315"/>
        <v/>
      </c>
      <c r="Q441" s="23"/>
      <c r="R441" s="6"/>
      <c r="S441" s="6"/>
      <c r="T441" s="6" t="str">
        <f t="shared" si="316"/>
        <v/>
      </c>
      <c r="U441" s="6" t="str">
        <f t="shared" si="317"/>
        <v/>
      </c>
      <c r="V441" s="6"/>
      <c r="W441" s="49"/>
      <c r="X441" s="8"/>
      <c r="Y441" s="53" t="str">
        <f t="shared" si="318"/>
        <v>1.18</v>
      </c>
      <c r="Z441" s="6">
        <f t="shared" si="304"/>
        <v>2.9531143748980555</v>
      </c>
      <c r="AA441" s="54">
        <f t="shared" ca="1" si="319"/>
        <v>11.547999495870005</v>
      </c>
      <c r="AB441" s="55">
        <f t="shared" si="320"/>
        <v>2.3567602674342689</v>
      </c>
      <c r="AC441" s="6">
        <f t="shared" ca="1" si="307"/>
        <v>10.468865388168794</v>
      </c>
      <c r="AD441" s="6">
        <f t="shared" ca="1" si="308"/>
        <v>9.5370092086434823</v>
      </c>
      <c r="AE441" s="6" t="str">
        <f t="shared" si="321"/>
        <v/>
      </c>
      <c r="AF441" s="113"/>
      <c r="AG441" s="52"/>
      <c r="AH441" s="6" t="str">
        <f t="shared" si="322"/>
        <v/>
      </c>
      <c r="AI441" s="6" t="str">
        <f t="shared" si="323"/>
        <v/>
      </c>
      <c r="AJ441" s="14" t="str">
        <f t="shared" si="324"/>
        <v/>
      </c>
      <c r="AK441" s="56">
        <f t="shared" ca="1" si="293"/>
        <v>77.313024084695002</v>
      </c>
      <c r="AL441" s="49">
        <f t="shared" ca="1" si="294"/>
        <v>10.730864898681531</v>
      </c>
      <c r="AM441" s="65"/>
      <c r="AN441" s="61"/>
      <c r="AO441" s="61"/>
      <c r="AP441" s="61"/>
      <c r="AQ441" s="62"/>
    </row>
    <row r="442" spans="1:43" x14ac:dyDescent="0.3">
      <c r="A442" t="str">
        <f t="shared" si="292"/>
        <v/>
      </c>
      <c r="B442" s="1" t="s">
        <v>29</v>
      </c>
      <c r="C442" s="1"/>
      <c r="D442" s="85">
        <v>3.0369999999999999</v>
      </c>
      <c r="E442" s="85">
        <v>157.18</v>
      </c>
      <c r="F442" s="85">
        <v>25.07</v>
      </c>
      <c r="G442" s="47"/>
      <c r="H442" s="47"/>
      <c r="I442" s="47"/>
      <c r="J442" s="47"/>
      <c r="K442" s="47"/>
      <c r="L442" s="23">
        <f t="shared" si="312"/>
        <v>92.5</v>
      </c>
      <c r="M442" s="6">
        <f t="shared" si="313"/>
        <v>2.7508866145489557</v>
      </c>
      <c r="N442" s="6">
        <f t="shared" si="314"/>
        <v>1.2868534624794641</v>
      </c>
      <c r="O442" s="23">
        <f t="shared" si="299"/>
        <v>-2.603631059502173</v>
      </c>
      <c r="P442" s="23" t="str">
        <f t="shared" si="315"/>
        <v/>
      </c>
      <c r="Q442" s="23"/>
      <c r="R442" s="6"/>
      <c r="S442" s="6"/>
      <c r="T442" s="6" t="str">
        <f t="shared" si="316"/>
        <v/>
      </c>
      <c r="U442" s="6" t="str">
        <f t="shared" si="317"/>
        <v/>
      </c>
      <c r="V442" s="6"/>
      <c r="W442" s="49"/>
      <c r="X442" s="8"/>
      <c r="Y442" s="53" t="str">
        <f t="shared" si="318"/>
        <v>1.18</v>
      </c>
      <c r="Z442" s="6">
        <f t="shared" si="304"/>
        <v>2.3659875701806761</v>
      </c>
      <c r="AA442" s="54">
        <f t="shared" ca="1" si="319"/>
        <v>9.2520707968259259</v>
      </c>
      <c r="AB442" s="55">
        <f t="shared" si="320"/>
        <v>2.7508866145489557</v>
      </c>
      <c r="AC442" s="6">
        <f t="shared" ca="1" si="307"/>
        <v>8.1729366891247146</v>
      </c>
      <c r="AD442" s="6">
        <f t="shared" ca="1" si="308"/>
        <v>11.267038063392098</v>
      </c>
      <c r="AE442" s="6" t="str">
        <f t="shared" si="321"/>
        <v/>
      </c>
      <c r="AF442" s="113"/>
      <c r="AG442" s="52"/>
      <c r="AH442" s="6" t="str">
        <f t="shared" si="322"/>
        <v/>
      </c>
      <c r="AI442" s="6" t="str">
        <f t="shared" si="323"/>
        <v/>
      </c>
      <c r="AJ442" s="14" t="str">
        <f t="shared" si="324"/>
        <v/>
      </c>
      <c r="AK442" s="56">
        <f t="shared" ca="1" si="293"/>
        <v>71.397547030499751</v>
      </c>
      <c r="AL442" s="49">
        <f t="shared" ca="1" si="294"/>
        <v>8.6234721133975647</v>
      </c>
      <c r="AM442" s="65"/>
      <c r="AN442" s="61"/>
      <c r="AO442" s="61"/>
      <c r="AP442" s="61"/>
      <c r="AQ442" s="62"/>
    </row>
    <row r="443" spans="1:43" x14ac:dyDescent="0.3">
      <c r="A443" t="str">
        <f t="shared" si="292"/>
        <v/>
      </c>
      <c r="B443" s="1" t="s">
        <v>29</v>
      </c>
      <c r="C443" s="1"/>
      <c r="D443" s="85">
        <v>3.137</v>
      </c>
      <c r="E443" s="85">
        <v>156.96</v>
      </c>
      <c r="F443" s="85">
        <v>9.2100000000000009</v>
      </c>
      <c r="G443" s="47"/>
      <c r="H443" s="47"/>
      <c r="I443" s="47"/>
      <c r="J443" s="47"/>
      <c r="K443" s="47"/>
      <c r="L443" s="23">
        <f t="shared" si="312"/>
        <v>92.28</v>
      </c>
      <c r="M443" s="6">
        <f t="shared" si="313"/>
        <v>3.0965588798548702</v>
      </c>
      <c r="N443" s="6">
        <f t="shared" si="314"/>
        <v>0.50208774491312913</v>
      </c>
      <c r="O443" s="23">
        <f t="shared" si="299"/>
        <v>-1.631497009227685</v>
      </c>
      <c r="P443" s="23" t="str">
        <f t="shared" si="315"/>
        <v/>
      </c>
      <c r="Q443" s="23"/>
      <c r="R443" s="6"/>
      <c r="S443" s="6"/>
      <c r="T443" s="6" t="str">
        <f t="shared" si="316"/>
        <v/>
      </c>
      <c r="U443" s="6" t="str">
        <f t="shared" si="317"/>
        <v/>
      </c>
      <c r="V443" s="6"/>
      <c r="W443" s="49"/>
      <c r="X443" s="8"/>
      <c r="Y443" s="53" t="str">
        <f t="shared" si="318"/>
        <v>1.18</v>
      </c>
      <c r="Z443" s="6">
        <f t="shared" si="304"/>
        <v>1.5812218526143411</v>
      </c>
      <c r="AA443" s="54">
        <f t="shared" ca="1" si="319"/>
        <v>6.1832854535068256</v>
      </c>
      <c r="AB443" s="55">
        <f t="shared" si="320"/>
        <v>3.0965588798548702</v>
      </c>
      <c r="AC443" s="6">
        <f t="shared" ca="1" si="307"/>
        <v>5.1041513458056134</v>
      </c>
      <c r="AD443" s="6">
        <f t="shared" ca="1" si="308"/>
        <v>15.427205211933401</v>
      </c>
      <c r="AE443" s="6" t="str">
        <f t="shared" si="321"/>
        <v/>
      </c>
      <c r="AF443" s="113"/>
      <c r="AG443" s="52"/>
      <c r="AH443" s="6" t="str">
        <f t="shared" si="322"/>
        <v/>
      </c>
      <c r="AI443" s="6" t="str">
        <f t="shared" si="323"/>
        <v/>
      </c>
      <c r="AJ443" s="14" t="str">
        <f t="shared" si="324"/>
        <v/>
      </c>
      <c r="AK443" s="56">
        <f t="shared" ca="1" si="293"/>
        <v>58.755876205234095</v>
      </c>
      <c r="AL443" s="49">
        <f t="shared" ca="1" si="294"/>
        <v>5.9700115458261305</v>
      </c>
      <c r="AM443" s="65"/>
      <c r="AN443" s="61"/>
      <c r="AO443" s="61"/>
      <c r="AP443" s="61"/>
      <c r="AQ443" s="62"/>
    </row>
    <row r="444" spans="1:43" x14ac:dyDescent="0.3">
      <c r="A444" t="str">
        <f t="shared" si="292"/>
        <v/>
      </c>
      <c r="B444" s="1" t="s">
        <v>29</v>
      </c>
      <c r="C444" s="1"/>
      <c r="D444" s="3">
        <v>2.9980000000000002</v>
      </c>
      <c r="E444" s="85">
        <v>168.39</v>
      </c>
      <c r="F444" s="85">
        <v>-0.78</v>
      </c>
      <c r="G444" s="47"/>
      <c r="H444" s="47"/>
      <c r="I444" s="47"/>
      <c r="J444" s="47"/>
      <c r="K444" s="47"/>
      <c r="L444" s="23">
        <f t="shared" si="312"/>
        <v>103.70999999999998</v>
      </c>
      <c r="M444" s="6">
        <f t="shared" si="313"/>
        <v>2.9977221957624178</v>
      </c>
      <c r="N444" s="6">
        <f t="shared" si="314"/>
        <v>-4.0812216716906734E-2</v>
      </c>
      <c r="O444" s="23">
        <f t="shared" si="299"/>
        <v>-0.43119897354900755</v>
      </c>
      <c r="P444" s="23" t="str">
        <f t="shared" si="315"/>
        <v/>
      </c>
      <c r="Q444" s="23"/>
      <c r="R444" s="6"/>
      <c r="S444" s="6"/>
      <c r="T444" s="6" t="str">
        <f t="shared" si="316"/>
        <v/>
      </c>
      <c r="U444" s="6" t="str">
        <f t="shared" si="317"/>
        <v/>
      </c>
      <c r="V444" s="6"/>
      <c r="W444" s="49"/>
      <c r="X444" s="8"/>
      <c r="Y444" s="53" t="str">
        <f t="shared" si="318"/>
        <v>1.18</v>
      </c>
      <c r="Z444" s="6" t="str">
        <f t="shared" si="304"/>
        <v/>
      </c>
      <c r="AA444" s="54" t="str">
        <f t="shared" ca="1" si="319"/>
        <v/>
      </c>
      <c r="AB444" s="55">
        <f t="shared" si="320"/>
        <v>2.9977221957624178</v>
      </c>
      <c r="AC444" s="6">
        <f t="shared" si="307"/>
        <v>-4.0812216716906734E-2</v>
      </c>
      <c r="AD444" s="6">
        <f t="shared" si="308"/>
        <v>0.43119897354900755</v>
      </c>
      <c r="AE444" s="6" t="str">
        <f t="shared" si="321"/>
        <v/>
      </c>
      <c r="AF444" s="113"/>
      <c r="AG444" s="52"/>
      <c r="AH444" s="6" t="str">
        <f t="shared" si="322"/>
        <v/>
      </c>
      <c r="AI444" s="6" t="str">
        <f t="shared" si="323"/>
        <v/>
      </c>
      <c r="AJ444" s="14" t="str">
        <f t="shared" si="324"/>
        <v/>
      </c>
      <c r="AK444" s="56">
        <f t="shared" si="293"/>
        <v>-0.78</v>
      </c>
      <c r="AL444" s="49">
        <f t="shared" si="294"/>
        <v>2.9980000000000002</v>
      </c>
      <c r="AM444" s="65"/>
      <c r="AN444" s="61"/>
      <c r="AO444" s="61"/>
      <c r="AP444" s="61"/>
      <c r="AQ444" s="62"/>
    </row>
    <row r="445" spans="1:43" x14ac:dyDescent="0.3">
      <c r="A445" t="str">
        <f t="shared" si="292"/>
        <v/>
      </c>
      <c r="B445" s="1" t="s">
        <v>29</v>
      </c>
      <c r="C445" s="1"/>
      <c r="D445" s="85">
        <v>2.7210000000000001</v>
      </c>
      <c r="E445" s="85">
        <v>157.52000000000001</v>
      </c>
      <c r="F445" s="85">
        <v>-3.81</v>
      </c>
      <c r="G445" s="47"/>
      <c r="H445" s="47"/>
      <c r="I445" s="47"/>
      <c r="J445" s="47"/>
      <c r="K445" s="47"/>
      <c r="L445" s="23">
        <f t="shared" si="312"/>
        <v>92.84</v>
      </c>
      <c r="M445" s="6">
        <f t="shared" si="313"/>
        <v>2.7149862801244171</v>
      </c>
      <c r="N445" s="6">
        <f t="shared" si="314"/>
        <v>-0.18080514023716085</v>
      </c>
      <c r="O445" s="23">
        <f t="shared" si="299"/>
        <v>-1.3480652796236692</v>
      </c>
      <c r="P445" s="23" t="str">
        <f t="shared" si="315"/>
        <v/>
      </c>
      <c r="Q445" s="23"/>
      <c r="R445" s="6"/>
      <c r="S445" s="6"/>
      <c r="T445" s="6" t="str">
        <f t="shared" si="316"/>
        <v/>
      </c>
      <c r="U445" s="6" t="str">
        <f t="shared" si="317"/>
        <v/>
      </c>
      <c r="V445" s="6"/>
      <c r="W445" s="49"/>
      <c r="X445" s="8"/>
      <c r="Y445" s="53" t="str">
        <f t="shared" si="318"/>
        <v>1.18</v>
      </c>
      <c r="Z445" s="6" t="str">
        <f t="shared" si="304"/>
        <v/>
      </c>
      <c r="AA445" s="54" t="str">
        <f t="shared" ca="1" si="319"/>
        <v/>
      </c>
      <c r="AB445" s="55">
        <f t="shared" si="320"/>
        <v>2.7149862801244171</v>
      </c>
      <c r="AC445" s="6">
        <f t="shared" si="307"/>
        <v>-0.18080514023716085</v>
      </c>
      <c r="AD445" s="6">
        <f t="shared" si="308"/>
        <v>1.3480652796236692</v>
      </c>
      <c r="AE445" s="6" t="str">
        <f t="shared" si="321"/>
        <v/>
      </c>
      <c r="AF445" s="113"/>
      <c r="AG445" s="52"/>
      <c r="AH445" s="6" t="str">
        <f t="shared" si="322"/>
        <v/>
      </c>
      <c r="AI445" s="6" t="str">
        <f t="shared" si="323"/>
        <v/>
      </c>
      <c r="AJ445" s="14" t="str">
        <f t="shared" si="324"/>
        <v/>
      </c>
      <c r="AK445" s="56">
        <f t="shared" si="293"/>
        <v>-3.81</v>
      </c>
      <c r="AL445" s="49">
        <f t="shared" si="294"/>
        <v>2.7209999999999996</v>
      </c>
      <c r="AM445" s="65"/>
      <c r="AN445" s="61"/>
      <c r="AO445" s="61"/>
      <c r="AP445" s="61"/>
      <c r="AQ445" s="62"/>
    </row>
    <row r="446" spans="1:43" x14ac:dyDescent="0.3">
      <c r="A446" t="str">
        <f t="shared" si="292"/>
        <v/>
      </c>
      <c r="B446" s="1" t="s">
        <v>29</v>
      </c>
      <c r="C446" s="1"/>
      <c r="D446" s="85">
        <v>3.0270000000000001</v>
      </c>
      <c r="E446" s="85">
        <v>158.04</v>
      </c>
      <c r="F446" s="85">
        <v>-13.23</v>
      </c>
      <c r="G446" s="47"/>
      <c r="H446" s="47"/>
      <c r="I446" s="47"/>
      <c r="J446" s="47"/>
      <c r="K446" s="47"/>
      <c r="L446" s="23">
        <f t="shared" si="312"/>
        <v>93.359999999999985</v>
      </c>
      <c r="M446" s="6">
        <f t="shared" si="313"/>
        <v>2.9466610140996496</v>
      </c>
      <c r="N446" s="6">
        <f t="shared" si="314"/>
        <v>-0.69276104681572814</v>
      </c>
      <c r="O446" s="23">
        <f t="shared" si="299"/>
        <v>-1.2019597661211103</v>
      </c>
      <c r="P446" s="23" t="str">
        <f t="shared" si="315"/>
        <v/>
      </c>
      <c r="Q446" s="23"/>
      <c r="R446" s="6"/>
      <c r="S446" s="6"/>
      <c r="T446" s="6" t="str">
        <f t="shared" si="316"/>
        <v/>
      </c>
      <c r="U446" s="6" t="str">
        <f t="shared" si="317"/>
        <v/>
      </c>
      <c r="V446" s="6"/>
      <c r="W446" s="49"/>
      <c r="X446" s="8"/>
      <c r="Y446" s="53" t="str">
        <f t="shared" si="318"/>
        <v>1.18</v>
      </c>
      <c r="Z446" s="6" t="str">
        <f t="shared" si="304"/>
        <v/>
      </c>
      <c r="AA446" s="54" t="str">
        <f t="shared" ca="1" si="319"/>
        <v/>
      </c>
      <c r="AB446" s="55">
        <f t="shared" si="320"/>
        <v>2.9466610140996496</v>
      </c>
      <c r="AC446" s="6">
        <f t="shared" si="307"/>
        <v>-0.69276104681572814</v>
      </c>
      <c r="AD446" s="6">
        <f t="shared" si="308"/>
        <v>1.2019597661211103</v>
      </c>
      <c r="AE446" s="6" t="str">
        <f t="shared" si="321"/>
        <v/>
      </c>
      <c r="AF446" s="113"/>
      <c r="AG446" s="52"/>
      <c r="AH446" s="6" t="str">
        <f t="shared" si="322"/>
        <v/>
      </c>
      <c r="AI446" s="6" t="str">
        <f t="shared" si="323"/>
        <v/>
      </c>
      <c r="AJ446" s="14" t="str">
        <f t="shared" si="324"/>
        <v/>
      </c>
      <c r="AK446" s="56">
        <f t="shared" si="293"/>
        <v>-13.23</v>
      </c>
      <c r="AL446" s="49">
        <f t="shared" si="294"/>
        <v>3.0269999999999997</v>
      </c>
      <c r="AM446" s="65"/>
      <c r="AN446" s="61"/>
      <c r="AO446" s="61"/>
      <c r="AP446" s="61"/>
      <c r="AQ446" s="62"/>
    </row>
    <row r="447" spans="1:43" x14ac:dyDescent="0.3">
      <c r="A447" t="str">
        <f t="shared" si="292"/>
        <v/>
      </c>
      <c r="B447" s="1" t="s">
        <v>29</v>
      </c>
      <c r="C447" s="1"/>
      <c r="D447" s="85">
        <v>2.4209999999999998</v>
      </c>
      <c r="E447" s="85">
        <v>155.68</v>
      </c>
      <c r="F447" s="85">
        <v>-22.67</v>
      </c>
      <c r="G447" s="47"/>
      <c r="H447" s="47"/>
      <c r="I447" s="47"/>
      <c r="J447" s="47"/>
      <c r="K447" s="47"/>
      <c r="L447" s="23">
        <f t="shared" si="312"/>
        <v>91</v>
      </c>
      <c r="M447" s="6">
        <f t="shared" si="313"/>
        <v>2.2339535954862839</v>
      </c>
      <c r="N447" s="6">
        <f t="shared" si="314"/>
        <v>-0.93310896106183872</v>
      </c>
      <c r="O447" s="23">
        <f t="shared" si="299"/>
        <v>-0.37601048240287849</v>
      </c>
      <c r="P447" s="23" t="str">
        <f t="shared" si="315"/>
        <v/>
      </c>
      <c r="Q447" s="23"/>
      <c r="R447" s="6"/>
      <c r="S447" s="6"/>
      <c r="T447" s="6" t="str">
        <f t="shared" si="316"/>
        <v/>
      </c>
      <c r="U447" s="6" t="str">
        <f t="shared" si="317"/>
        <v/>
      </c>
      <c r="V447" s="6"/>
      <c r="W447" s="49"/>
      <c r="X447" s="8"/>
      <c r="Y447" s="53" t="str">
        <f t="shared" si="318"/>
        <v>1.18</v>
      </c>
      <c r="Z447" s="6" t="str">
        <f t="shared" si="304"/>
        <v/>
      </c>
      <c r="AA447" s="54" t="str">
        <f t="shared" ca="1" si="319"/>
        <v/>
      </c>
      <c r="AB447" s="55">
        <f t="shared" si="320"/>
        <v>2.2339535954862839</v>
      </c>
      <c r="AC447" s="6">
        <f t="shared" si="307"/>
        <v>-0.93310896106183872</v>
      </c>
      <c r="AD447" s="6">
        <f t="shared" si="308"/>
        <v>0.37601048240287849</v>
      </c>
      <c r="AE447" s="6" t="str">
        <f t="shared" si="321"/>
        <v/>
      </c>
      <c r="AF447" s="113"/>
      <c r="AG447" s="52"/>
      <c r="AH447" s="6" t="str">
        <f t="shared" si="322"/>
        <v/>
      </c>
      <c r="AI447" s="6" t="str">
        <f t="shared" si="323"/>
        <v/>
      </c>
      <c r="AJ447" s="14" t="str">
        <f t="shared" si="324"/>
        <v/>
      </c>
      <c r="AK447" s="56">
        <f t="shared" si="293"/>
        <v>-22.67</v>
      </c>
      <c r="AL447" s="49">
        <f t="shared" si="294"/>
        <v>2.4209999999999998</v>
      </c>
      <c r="AM447" s="65"/>
      <c r="AN447" s="61"/>
      <c r="AO447" s="61"/>
      <c r="AP447" s="61"/>
      <c r="AQ447" s="62"/>
    </row>
    <row r="448" spans="1:43" x14ac:dyDescent="0.3">
      <c r="A448" t="str">
        <f t="shared" si="292"/>
        <v/>
      </c>
      <c r="B448" s="1" t="s">
        <v>29</v>
      </c>
      <c r="C448" s="1"/>
      <c r="D448" s="85">
        <v>2.4329999999999998</v>
      </c>
      <c r="E448" s="85">
        <v>156.08000000000001</v>
      </c>
      <c r="F448" s="85">
        <v>-26.33</v>
      </c>
      <c r="G448" s="47"/>
      <c r="H448" s="47"/>
      <c r="I448" s="47"/>
      <c r="J448" s="47"/>
      <c r="K448" s="47"/>
      <c r="L448" s="23">
        <f t="shared" si="312"/>
        <v>91.4</v>
      </c>
      <c r="M448" s="6">
        <f t="shared" si="313"/>
        <v>2.1805867507613423</v>
      </c>
      <c r="N448" s="6">
        <f t="shared" si="314"/>
        <v>-1.079134107701212</v>
      </c>
      <c r="O448" s="23">
        <f t="shared" si="299"/>
        <v>-0.84933778008958094</v>
      </c>
      <c r="P448" s="23" t="str">
        <f t="shared" si="315"/>
        <v/>
      </c>
      <c r="Q448" s="23"/>
      <c r="R448" s="6"/>
      <c r="S448" s="6"/>
      <c r="T448" s="6" t="str">
        <f t="shared" si="316"/>
        <v/>
      </c>
      <c r="U448" s="6" t="str">
        <f t="shared" si="317"/>
        <v/>
      </c>
      <c r="V448" s="6"/>
      <c r="W448" s="49"/>
      <c r="X448" s="8"/>
      <c r="Y448" s="53" t="str">
        <f t="shared" si="318"/>
        <v>1.18</v>
      </c>
      <c r="Z448" s="6" t="str">
        <f t="shared" si="304"/>
        <v/>
      </c>
      <c r="AA448" s="54" t="str">
        <f t="shared" ca="1" si="319"/>
        <v/>
      </c>
      <c r="AB448" s="55">
        <f t="shared" si="320"/>
        <v>2.1805867507613423</v>
      </c>
      <c r="AC448" s="6">
        <f t="shared" si="307"/>
        <v>-1.079134107701212</v>
      </c>
      <c r="AD448" s="6">
        <f t="shared" si="308"/>
        <v>0.84933778008958094</v>
      </c>
      <c r="AE448" s="6" t="str">
        <f t="shared" si="321"/>
        <v/>
      </c>
      <c r="AF448" s="113"/>
      <c r="AG448" s="52"/>
      <c r="AH448" s="6" t="str">
        <f t="shared" si="322"/>
        <v/>
      </c>
      <c r="AI448" s="6" t="str">
        <f t="shared" si="323"/>
        <v/>
      </c>
      <c r="AJ448" s="14" t="str">
        <f t="shared" si="324"/>
        <v/>
      </c>
      <c r="AK448" s="56">
        <f t="shared" si="293"/>
        <v>-26.33</v>
      </c>
      <c r="AL448" s="49">
        <f t="shared" si="294"/>
        <v>2.4329999999999998</v>
      </c>
      <c r="AM448" s="65"/>
      <c r="AN448" s="61"/>
      <c r="AO448" s="61"/>
      <c r="AP448" s="61"/>
      <c r="AQ448" s="62"/>
    </row>
    <row r="449" spans="1:43" x14ac:dyDescent="0.3">
      <c r="A449" t="str">
        <f t="shared" si="292"/>
        <v/>
      </c>
      <c r="B449" s="1" t="s">
        <v>29</v>
      </c>
      <c r="C449" s="1"/>
      <c r="D449" s="85">
        <v>1.7450000000000001</v>
      </c>
      <c r="E449" s="85">
        <v>159.96</v>
      </c>
      <c r="F449" s="85">
        <v>-37.869999999999997</v>
      </c>
      <c r="G449" s="47"/>
      <c r="H449" s="47"/>
      <c r="I449" s="47"/>
      <c r="J449" s="47"/>
      <c r="K449" s="47"/>
      <c r="L449" s="23">
        <f t="shared" si="312"/>
        <v>95.28</v>
      </c>
      <c r="M449" s="6">
        <f t="shared" si="313"/>
        <v>1.3775127992790537</v>
      </c>
      <c r="N449" s="6">
        <f t="shared" si="314"/>
        <v>-1.0712065570292153</v>
      </c>
      <c r="O449" s="23">
        <f t="shared" si="299"/>
        <v>-0.78478263340552212</v>
      </c>
      <c r="P449" s="23" t="str">
        <f t="shared" si="315"/>
        <v/>
      </c>
      <c r="Q449" s="23"/>
      <c r="R449" s="6"/>
      <c r="S449" s="6"/>
      <c r="T449" s="6" t="str">
        <f t="shared" si="316"/>
        <v/>
      </c>
      <c r="U449" s="6" t="str">
        <f t="shared" si="317"/>
        <v/>
      </c>
      <c r="V449" s="6"/>
      <c r="W449" s="49"/>
      <c r="X449" s="8"/>
      <c r="Y449" s="53" t="str">
        <f t="shared" si="318"/>
        <v>1.18</v>
      </c>
      <c r="Z449" s="6" t="str">
        <f t="shared" si="304"/>
        <v/>
      </c>
      <c r="AA449" s="54" t="str">
        <f t="shared" ca="1" si="319"/>
        <v/>
      </c>
      <c r="AB449" s="55">
        <f t="shared" si="320"/>
        <v>1.3775127992790537</v>
      </c>
      <c r="AC449" s="6">
        <f t="shared" si="307"/>
        <v>-1.0712065570292153</v>
      </c>
      <c r="AD449" s="6">
        <f t="shared" si="308"/>
        <v>0.78478263340552212</v>
      </c>
      <c r="AE449" s="6" t="str">
        <f t="shared" si="321"/>
        <v/>
      </c>
      <c r="AF449" s="113"/>
      <c r="AG449" s="52"/>
      <c r="AH449" s="6" t="str">
        <f t="shared" si="322"/>
        <v/>
      </c>
      <c r="AI449" s="6" t="str">
        <f t="shared" si="323"/>
        <v/>
      </c>
      <c r="AJ449" s="14" t="str">
        <f t="shared" si="324"/>
        <v/>
      </c>
      <c r="AK449" s="56">
        <f t="shared" si="293"/>
        <v>-37.869999999999997</v>
      </c>
      <c r="AL449" s="49">
        <f t="shared" si="294"/>
        <v>1.7449999999999999</v>
      </c>
      <c r="AM449" s="65"/>
      <c r="AN449" s="61"/>
      <c r="AO449" s="61"/>
      <c r="AP449" s="61"/>
      <c r="AQ449" s="62"/>
    </row>
    <row r="450" spans="1:43" x14ac:dyDescent="0.3">
      <c r="A450" t="str">
        <f t="shared" si="292"/>
        <v/>
      </c>
      <c r="B450" s="1" t="s">
        <v>29</v>
      </c>
      <c r="C450" s="1"/>
      <c r="D450" s="85">
        <v>1.1619999999999999</v>
      </c>
      <c r="E450" s="85">
        <v>153.97</v>
      </c>
      <c r="F450" s="85">
        <v>-60.64</v>
      </c>
      <c r="G450" s="47"/>
      <c r="H450" s="47"/>
      <c r="I450" s="47"/>
      <c r="J450" s="47"/>
      <c r="K450" s="47"/>
      <c r="L450" s="23">
        <f t="shared" si="312"/>
        <v>89.289999999999992</v>
      </c>
      <c r="M450" s="6">
        <f t="shared" si="313"/>
        <v>0.56972326880740876</v>
      </c>
      <c r="N450" s="6">
        <f t="shared" si="314"/>
        <v>-1.0127484371646303</v>
      </c>
      <c r="O450" s="23">
        <f t="shared" si="299"/>
        <v>-0.71497769536321176</v>
      </c>
      <c r="P450" s="23" t="str">
        <f t="shared" si="315"/>
        <v/>
      </c>
      <c r="Q450" s="23"/>
      <c r="R450" s="6"/>
      <c r="S450" s="6"/>
      <c r="T450" s="6" t="str">
        <f t="shared" si="316"/>
        <v/>
      </c>
      <c r="U450" s="6" t="str">
        <f t="shared" si="317"/>
        <v/>
      </c>
      <c r="V450" s="6"/>
      <c r="W450" s="49"/>
      <c r="X450" s="8"/>
      <c r="Y450" s="53" t="str">
        <f t="shared" si="318"/>
        <v>1.18</v>
      </c>
      <c r="Z450" s="6" t="str">
        <f t="shared" si="304"/>
        <v/>
      </c>
      <c r="AA450" s="54" t="str">
        <f t="shared" ca="1" si="319"/>
        <v/>
      </c>
      <c r="AB450" s="55">
        <f t="shared" si="320"/>
        <v>0.56972326880740876</v>
      </c>
      <c r="AC450" s="6">
        <f t="shared" si="307"/>
        <v>-1.0127484371646303</v>
      </c>
      <c r="AD450" s="6">
        <f t="shared" si="308"/>
        <v>0.71497769536321176</v>
      </c>
      <c r="AE450" s="6" t="str">
        <f t="shared" si="321"/>
        <v/>
      </c>
      <c r="AF450" s="113"/>
      <c r="AG450" s="52"/>
      <c r="AH450" s="6" t="str">
        <f t="shared" si="322"/>
        <v/>
      </c>
      <c r="AI450" s="6" t="str">
        <f t="shared" si="323"/>
        <v/>
      </c>
      <c r="AJ450" s="14" t="str">
        <f t="shared" si="324"/>
        <v/>
      </c>
      <c r="AK450" s="56">
        <f t="shared" si="293"/>
        <v>-60.64</v>
      </c>
      <c r="AL450" s="49">
        <f t="shared" si="294"/>
        <v>1.1619999999999999</v>
      </c>
      <c r="AM450" s="65"/>
      <c r="AN450" s="61"/>
      <c r="AO450" s="61"/>
      <c r="AP450" s="61"/>
      <c r="AQ450" s="62"/>
    </row>
    <row r="451" spans="1:43" ht="15" thickBot="1" x14ac:dyDescent="0.35">
      <c r="A451">
        <f t="shared" si="292"/>
        <v>1</v>
      </c>
      <c r="B451" s="1" t="s">
        <v>29</v>
      </c>
      <c r="C451" s="1" t="s">
        <v>89</v>
      </c>
      <c r="D451">
        <v>8.3339999999999996</v>
      </c>
      <c r="E451">
        <v>83.41</v>
      </c>
      <c r="F451">
        <v>2.7</v>
      </c>
      <c r="G451" s="34"/>
      <c r="H451" s="34"/>
      <c r="I451" s="34"/>
      <c r="J451" s="34"/>
      <c r="K451" s="34"/>
      <c r="L451" s="13"/>
      <c r="M451" s="4"/>
      <c r="N451" s="4"/>
      <c r="O451" s="13">
        <f>ABS(SUM(O418:O450))/2</f>
        <v>37.422069843184545</v>
      </c>
      <c r="P451" s="13">
        <f t="shared" ref="P451" si="325">IF(A451=1,D451*O451,"")</f>
        <v>311.87553007309998</v>
      </c>
      <c r="Q451" s="13">
        <f>SQRT(((MAX(M418:M450)-MIN(M418:M450))^2)+((VLOOKUP(MAX(M418:M450),M418:N450,2,FALSE)-VLOOKUP(MIN(M418:M450),M418:N450,2,FALSE))^2))</f>
        <v>8.2469384442242486</v>
      </c>
      <c r="R451" s="13">
        <f>ABS(MIN(N418:N450))+MAX(N418:N450)</f>
        <v>10.644925044526005</v>
      </c>
      <c r="S451" s="12">
        <f>SQRT(ABS(((M419-M418)^2)-((N419-N418)^2))+ABS(((M420-M419)^2)-((N420-N419)^2))+ABS(((M421-M420)^2)-((N421-N420)^2))+ABS(((M422-M421)^2)-((N422-N421)^2))+ABS(((M423-M422)^2)-((N423-N422)^2))+ABS(((M424-M423)^2)-((N424-N423)^2))+ABS(((M425-M424)^2)-((N425-N424)^2))+ABS(((M426-M425)^2)-((N426-N425)^2))+ABS(((M427-M426)^2)-((N427-N426)^2))+ABS(((M428-M427)^2)-((N428-N427)^2))+ABS(((M429-M428)^2)-((N429-N428)^2))+ABS(((M430-M429)^2)-((N430-N429)^2))+ABS(((M431-M430)^2)-((N431-N430)^2))+ABS(((M432-M431)^2)-((N432-N431)^2))+ABS(((M433-M432)^2)-((N433-N432)^2))+ABS(((M434-M433)^2)-((N434-N433)^2))+ABS(((M435-M434)^2)-((N435-N434)^2))+ABS(((M436-M435)^2)-((N436-N435)^2))+ABS(((M437-M436)^2)-((N437-N436)^2))+ABS(((M438-M437)^2)-((N438-N437)^2))+ABS(((M439-M438)^2)-((N439-N438)^2))+ABS(((M440-M439)^2)-((N440-N439)^2))+ABS(((M441-M440)^2)-((N441-N440)^2))+ABS(((M442-M441)^2)-((N442-N441)^2))+ABS(((M443-M442)^2)-((N443-N442)^2))+ABS(((M444-M443)^2)-((N444-N443)^2))+ABS(((M445-M444)^2)-((N445-N444)^2))+ABS(((M446-M445)^2)-((N446-N445)^2))+ABS(((M447-M446)^2)-((N447-N446)^2))+ABS(((M448-M447)^2)-((N448-N447)^2))+ABS(((M449-M448)^2)-((N449-N448)^2))+ABS(((M450-M449)^2)-((N450-N449)^2)))</f>
        <v>5.4524745717117682</v>
      </c>
      <c r="T451" s="4">
        <f>IF(A451=1,S451/Q451,"")</f>
        <v>0.66115136042156519</v>
      </c>
      <c r="U451" s="4">
        <f>IF(A451=1,4*PI()*(O451/(S451^2)),"")</f>
        <v>15.817956295672513</v>
      </c>
      <c r="V451" s="21">
        <f>IF($H$9=FALSE,(($F$3)*($Q451^2))/(2*$F$7*COS(RADIANS($F$8))),IF(G451&lt;&gt;"",(3*($F$3)*(I451^2))/(2*J451*(COS(RADIANS(K451)))),(($F$3)*($Q451^2))/(2*$J451*COS(RADIANS($K451)))))</f>
        <v>425.42228617999257</v>
      </c>
      <c r="W451" s="51" t="str">
        <f>IF(G451&lt;&gt;"",IF(V451&lt;H451,"STABLE","UNSTABLE"),IF(V451&lt;$F$6,"STABLE","UNSTABLE"))</f>
        <v>UNSTABLE</v>
      </c>
      <c r="X451" s="8"/>
      <c r="Y451" s="57"/>
      <c r="Z451" s="4"/>
      <c r="AA451" s="16" t="str">
        <f t="shared" ca="1" si="305"/>
        <v/>
      </c>
      <c r="AB451" s="15"/>
      <c r="AC451" s="17"/>
      <c r="AD451" s="4">
        <f ca="1">IF(W451="Stable",O451,ABS(SUM(AD418:AD450)/2))</f>
        <v>170.83713235773197</v>
      </c>
      <c r="AE451" s="4">
        <f ca="1">IF(Y451="",$D451*AD451,"")</f>
        <v>1423.7566610693382</v>
      </c>
      <c r="AF451" s="13">
        <f ca="1">IF(W451="Stable",Q451,SQRT(((MAX(AB418:AB450)-MIN(AB418:AB450))^2)+((VLOOKUP(MAX(AB418:AB450),AB418:AC450,2,FALSE)-VLOOKUP(MIN(AB418:AB450),AB418:AC450,2,FALSE))^2)))</f>
        <v>9.694184326898645</v>
      </c>
      <c r="AG451" s="12">
        <f ca="1">IF(W451="Stable",S451,SQRT(ABS(((AB419-AB418)^2)-((AC419-AC418)^2))+ABS(((AB420-AB419)^2)-((AC420-AC419)^2))+ABS(((AB421-AB420)^2)-((AC421-AC420)^2))+ABS(((AB422-AB421)^2)-((AC422-AC421)^2))+ABS(((AB423-AB422)^2)-((AC423-AC422)^2))+ABS(((AB424-AB423)^2)-((AC424-AC423)^2))+ABS(((AB425-AB424)^2)-((AC425-AC424)^2))+ABS(((AB426-AB425)^2)-((AC426-AC425)^2))+ABS(((AB427-AB426)^2)-((AC427-AC426)^2))+ABS(((AB428-AB427)^2)-((AC428-AC427)^2))+ABS(((AB429-AB428)^2)-((AC429-AC428)^2))+ABS(((AB430-AB429)^2)-((AC430-AC429)^2))+ABS(((AB431-AB430)^2)-((AC431-AC430)^2))+ABS(((AB432-AB431)^2)-((AC432-AC431)^2))+ABS(((AB433-AB432)^2)-((AC433-AC432)^2))+ABS(((AB434-AB433)^2)-((AC434-AC433)^2))+ABS(((AB435-AB434)^2)-((AC435-AC434)^2))+ABS(((AB436-AB435)^2)-((AC436-AC435)^2))+ABS(((AB437-AB436)^2)-((AC437-AC436)^2))+ABS(((AB438-AB437)^2)-((AC438-AC437)^2))+ABS(((AB439-AB438)^2)-((AC439-AC438)^2))+ABS(((AB440-AB439)^2)-((AC440-AC439)^2))+ABS(((AB441-AB440)^2)-((AC441-AC440)^2))+ABS(((AB442-AB441)^2)-((AC442-AC441)^2))+ABS(((AB443-AB442)^2)-((AC443-AC442)^2))+ABS(((AB444-AB443)^2)-((AC444-AC443)^2))+ABS(((AB445-AB444)^2)-((AC445-AC444)^2))+ABS(((AB446-AB445)^2)-((AC446-AC445)^2))+ABS(((AB447-AB446)^2)-((AC447-AC446)^2))+ABS(((AB448-AB447)^2)-((AC448-AC447)^2))+ABS(((AB449-AB448)^2)-((AC449-AC448)^2))+ABS(((AB450-AB449)^2)-((AC450-AC449)^2))))</f>
        <v>23.425996540640551</v>
      </c>
      <c r="AH451" s="4">
        <f ca="1">IF(W451="Stable",T451,IF(A451=1,AG451/AF451,""))</f>
        <v>2.4165000118308018</v>
      </c>
      <c r="AI451" s="4">
        <f ca="1">IF(W451="Stable",U451,IF(A451=1,4*PI()*(AD451/(AG451^2)),""))</f>
        <v>3.9119742479120085</v>
      </c>
      <c r="AJ451" s="5">
        <f ca="1">IF(A451=1,(O451/AD451)*100,"")</f>
        <v>21.905114729286691</v>
      </c>
      <c r="AK451" s="56">
        <f t="shared" si="293"/>
        <v>2.7</v>
      </c>
      <c r="AL451" s="49">
        <f t="shared" si="294"/>
        <v>8.3339999999999996</v>
      </c>
      <c r="AM451" s="65"/>
      <c r="AN451" s="61"/>
      <c r="AO451" s="61"/>
      <c r="AP451" s="61"/>
      <c r="AQ451" s="62"/>
    </row>
    <row r="452" spans="1:43" ht="15" thickTop="1" x14ac:dyDescent="0.3">
      <c r="A452">
        <f t="shared" si="292"/>
        <v>1</v>
      </c>
      <c r="B452" s="1" t="s">
        <v>28</v>
      </c>
      <c r="C452" s="1" t="s">
        <v>90</v>
      </c>
      <c r="D452">
        <v>13.612</v>
      </c>
      <c r="E452">
        <v>269.51</v>
      </c>
      <c r="F452">
        <v>-2.85</v>
      </c>
      <c r="G452" s="47"/>
      <c r="H452" s="47"/>
      <c r="I452" s="47"/>
      <c r="J452" s="47"/>
      <c r="K452" s="47"/>
      <c r="L452" s="23"/>
      <c r="M452" s="6"/>
      <c r="N452" s="6"/>
      <c r="O452" s="23"/>
      <c r="P452" s="23"/>
      <c r="Q452" s="23"/>
      <c r="R452" s="6"/>
      <c r="S452" s="6"/>
      <c r="T452" s="6"/>
      <c r="U452" s="6"/>
      <c r="V452" s="6"/>
      <c r="W452" s="49"/>
      <c r="X452" s="8"/>
      <c r="Y452" s="53"/>
      <c r="Z452" s="6"/>
      <c r="AA452" s="54"/>
      <c r="AB452" s="55"/>
      <c r="AC452" s="6"/>
      <c r="AD452" s="6"/>
      <c r="AE452" s="6"/>
      <c r="AF452" s="113"/>
      <c r="AG452" s="52"/>
      <c r="AH452" s="6"/>
      <c r="AI452" s="6"/>
      <c r="AJ452" s="14"/>
      <c r="AK452" s="56">
        <f t="shared" si="293"/>
        <v>-2.85</v>
      </c>
      <c r="AL452" s="49">
        <f t="shared" si="294"/>
        <v>13.612</v>
      </c>
      <c r="AM452" s="65"/>
      <c r="AN452" s="61"/>
      <c r="AO452" s="61"/>
      <c r="AP452" s="61"/>
      <c r="AQ452" s="62"/>
    </row>
    <row r="453" spans="1:43" x14ac:dyDescent="0.3">
      <c r="A453">
        <f t="shared" si="292"/>
        <v>1</v>
      </c>
      <c r="B453" s="1" t="s">
        <v>90</v>
      </c>
      <c r="C453" s="1" t="s">
        <v>30</v>
      </c>
      <c r="D453">
        <v>10.234999999999999</v>
      </c>
      <c r="E453">
        <v>351.86</v>
      </c>
      <c r="F453">
        <v>-0.78</v>
      </c>
      <c r="G453" s="47"/>
      <c r="H453" s="47"/>
      <c r="I453" s="47"/>
      <c r="J453" s="47"/>
      <c r="K453" s="47"/>
      <c r="L453" s="23"/>
      <c r="M453" s="6"/>
      <c r="N453" s="6"/>
      <c r="O453" s="23"/>
      <c r="P453" s="23"/>
      <c r="Q453" s="23"/>
      <c r="R453" s="6"/>
      <c r="S453" s="6"/>
      <c r="T453" s="6"/>
      <c r="U453" s="6"/>
      <c r="V453" s="6"/>
      <c r="W453" s="49"/>
      <c r="X453" s="8"/>
      <c r="Y453" s="53"/>
      <c r="Z453" s="6"/>
      <c r="AA453" s="54"/>
      <c r="AB453" s="55"/>
      <c r="AC453" s="6"/>
      <c r="AD453" s="6"/>
      <c r="AE453" s="6"/>
      <c r="AF453" s="113"/>
      <c r="AG453" s="52"/>
      <c r="AH453" s="6"/>
      <c r="AI453" s="6"/>
      <c r="AJ453" s="14"/>
      <c r="AK453" s="56">
        <f t="shared" si="293"/>
        <v>-0.78</v>
      </c>
      <c r="AL453" s="49">
        <f t="shared" si="294"/>
        <v>10.234999999999999</v>
      </c>
      <c r="AM453" s="65"/>
      <c r="AN453" s="61"/>
      <c r="AO453" s="61"/>
      <c r="AP453" s="61"/>
      <c r="AQ453" s="62"/>
    </row>
    <row r="454" spans="1:43" x14ac:dyDescent="0.3">
      <c r="A454" t="str">
        <f t="shared" si="292"/>
        <v/>
      </c>
      <c r="B454" s="1" t="s">
        <v>30</v>
      </c>
      <c r="C454" s="1"/>
      <c r="D454">
        <v>0.26300000000000001</v>
      </c>
      <c r="E454">
        <v>325.60000000000002</v>
      </c>
      <c r="F454">
        <v>-59.24</v>
      </c>
      <c r="G454" s="47"/>
      <c r="H454" s="47"/>
      <c r="I454" s="47"/>
      <c r="J454" s="47"/>
      <c r="K454" s="47"/>
      <c r="L454" s="23">
        <f>IF(AND(B454&lt;&gt;"",C454&lt;&gt;""),"",IF(E454-$E$453&lt;0,(360-($E$453-E454)),E454-$E$453))</f>
        <v>333.74</v>
      </c>
      <c r="M454" s="6">
        <f t="shared" ref="M454" si="326">IF(AND(B454&lt;&gt;"",C454&lt;&gt;""),"",IF(L454&gt;180,(COS(RADIANS(F454))*D454)*(-1),(COS(RADIANS(F454))*D454)))</f>
        <v>-0.13450952819999573</v>
      </c>
      <c r="N454" s="6">
        <f t="shared" ref="N454" si="327">IF(AND(B454&lt;&gt;"",C454&lt;&gt;""),"",SIN(RADIANS(F454))*D454)</f>
        <v>-0.22600041332576046</v>
      </c>
      <c r="O454" s="23">
        <f t="shared" ref="O454:O473" si="328">IF(A455=1,M454*VLOOKUP(B455,$B$13:$N$1389,13,FALSE)-N454*VLOOKUP(B455,$B$13:$N$1389,12,FALSE),M454*N455-N454*M455)</f>
        <v>-0.13543125036313061</v>
      </c>
      <c r="P454" s="23" t="str">
        <f t="shared" ref="P454" si="329">IF(A454=1,D454*O454,"")</f>
        <v/>
      </c>
      <c r="Q454" s="23"/>
      <c r="R454" s="6"/>
      <c r="S454" s="6"/>
      <c r="T454" s="6" t="str">
        <f t="shared" ref="T454" si="330">IF(A454=1,S454/Q454,"")</f>
        <v/>
      </c>
      <c r="U454" s="6" t="str">
        <f t="shared" ref="U454" si="331">IF(A454=1,4*PI()*(O454/(S454^2)),"")</f>
        <v/>
      </c>
      <c r="V454" s="6"/>
      <c r="W454" s="49"/>
      <c r="X454" s="8"/>
      <c r="Y454" s="53" t="str">
        <f t="shared" ref="Y454" si="332">IF(A454=1,"",B454)</f>
        <v>1.21</v>
      </c>
      <c r="Z454" s="6" t="str">
        <f t="shared" ref="Z454:Z473" si="333">IF(F454&lt;$R$8,"",(SQRT(((N454-MIN($N$454:$N$473))^2))))</f>
        <v/>
      </c>
      <c r="AA454" s="54" t="str">
        <f t="shared" ca="1" si="305"/>
        <v/>
      </c>
      <c r="AB454" s="55">
        <f t="shared" ref="AB454" si="334">IF(A454=1,"",M454)</f>
        <v>-0.13450952819999573</v>
      </c>
      <c r="AC454" s="6">
        <f t="shared" ref="AC454:AC473" si="335">IF($W$474="STABLE",N454,IF(F454&lt;$R$8,N454,(AA454+MIN($N$454:$N$473))))</f>
        <v>-0.22600041332576046</v>
      </c>
      <c r="AD454" s="6">
        <f t="shared" ref="AD454:AD473" si="336">IF(A455=1,ABS(AB454*VLOOKUP(B455,$B$13:$AD$1389,28,FALSE)-AC454*VLOOKUP(B455,$B$13:$AD$1389,27,FALSE)),ABS(AB454*AC455-AC454*AB455))</f>
        <v>0.13543125036313061</v>
      </c>
      <c r="AE454" s="6" t="str">
        <f t="shared" ref="AE454" si="337">IF(Y454="",$D454*AD454,"")</f>
        <v/>
      </c>
      <c r="AF454" s="113"/>
      <c r="AG454" s="52"/>
      <c r="AH454" s="6" t="str">
        <f t="shared" ref="AH454" si="338">IF(A454=1,AG454/AF454,"")</f>
        <v/>
      </c>
      <c r="AI454" s="6" t="str">
        <f t="shared" ref="AI454" si="339">IF(A454=1,4*PI()*(AD454/(AG454^2)),"")</f>
        <v/>
      </c>
      <c r="AJ454" s="14" t="str">
        <f t="shared" ref="AJ454" si="340">IF(A454=1,(O454/AD454)*100,"")</f>
        <v/>
      </c>
      <c r="AK454" s="56">
        <f t="shared" si="293"/>
        <v>-59.24</v>
      </c>
      <c r="AL454" s="49">
        <f t="shared" si="294"/>
        <v>0.26300000000000001</v>
      </c>
      <c r="AM454" s="65"/>
      <c r="AN454" s="61"/>
      <c r="AO454" s="61"/>
      <c r="AP454" s="61"/>
      <c r="AQ454" s="62"/>
    </row>
    <row r="455" spans="1:43" x14ac:dyDescent="0.3">
      <c r="A455" t="str">
        <f t="shared" si="292"/>
        <v/>
      </c>
      <c r="B455" s="1" t="s">
        <v>30</v>
      </c>
      <c r="C455" s="1"/>
      <c r="D455">
        <v>0.93200000000000005</v>
      </c>
      <c r="E455">
        <v>319.14999999999998</v>
      </c>
      <c r="F455">
        <v>-25.7</v>
      </c>
      <c r="G455" s="47"/>
      <c r="H455" s="47"/>
      <c r="I455" s="47"/>
      <c r="J455" s="47"/>
      <c r="K455" s="47"/>
      <c r="L455" s="23">
        <f t="shared" ref="L455:L473" si="341">IF(AND(B455&lt;&gt;"",C455&lt;&gt;""),"",IF(E455-$E$453&lt;0,(360-($E$453-E455)),E455-$E$453))</f>
        <v>327.28999999999996</v>
      </c>
      <c r="M455" s="6">
        <f t="shared" ref="M455:M473" si="342">IF(AND(B455&lt;&gt;"",C455&lt;&gt;""),"",IF(L455&gt;180,(COS(RADIANS(F455))*D455)*(-1),(COS(RADIANS(F455))*D455)))</f>
        <v>-0.83980378387218935</v>
      </c>
      <c r="N455" s="6">
        <f t="shared" ref="N455:N473" si="343">IF(AND(B455&lt;&gt;"",C455&lt;&gt;""),"",SIN(RADIANS(F455))*D455)</f>
        <v>-0.40417026683559132</v>
      </c>
      <c r="O455" s="23">
        <f t="shared" si="328"/>
        <v>-0.40225741503356149</v>
      </c>
      <c r="P455" s="23" t="str">
        <f t="shared" ref="P455:P482" si="344">IF(A455=1,D455*O455,"")</f>
        <v/>
      </c>
      <c r="Q455" s="23"/>
      <c r="R455" s="6"/>
      <c r="S455" s="6"/>
      <c r="T455" s="6" t="str">
        <f t="shared" ref="T455:T473" si="345">IF(A455=1,S455/Q455,"")</f>
        <v/>
      </c>
      <c r="U455" s="6" t="str">
        <f t="shared" ref="U455:U473" si="346">IF(A455=1,4*PI()*(O455/(S455^2)),"")</f>
        <v/>
      </c>
      <c r="V455" s="6"/>
      <c r="W455" s="49"/>
      <c r="X455" s="8"/>
      <c r="Y455" s="53" t="str">
        <f t="shared" ref="Y455:Y473" si="347">IF(A455=1,"",B455)</f>
        <v>1.21</v>
      </c>
      <c r="Z455" s="6" t="str">
        <f t="shared" si="333"/>
        <v/>
      </c>
      <c r="AA455" s="54" t="str">
        <f t="shared" ref="AA455:AA482" ca="1" si="348">IF(Z455="","",IF($K$9=TRUE,(Z455*($F$3/($F$3-(RANDBETWEEN($N$8,$M$8)/100)))),Z455*($F$3/($F$3-$F$4))))</f>
        <v/>
      </c>
      <c r="AB455" s="55">
        <f t="shared" ref="AB455:AB473" si="349">IF(A455=1,"",M455)</f>
        <v>-0.83980378387218935</v>
      </c>
      <c r="AC455" s="6">
        <f t="shared" si="335"/>
        <v>-0.40417026683559132</v>
      </c>
      <c r="AD455" s="6">
        <f t="shared" ca="1" si="336"/>
        <v>1.4412991291280051</v>
      </c>
      <c r="AE455" s="6" t="str">
        <f t="shared" ref="AE455:AE482" si="350">IF(Y455="",$D455*AD455,"")</f>
        <v/>
      </c>
      <c r="AF455" s="113"/>
      <c r="AG455" s="52"/>
      <c r="AH455" s="6" t="str">
        <f t="shared" ref="AH455:AH473" si="351">IF(A455=1,AG455/AF455,"")</f>
        <v/>
      </c>
      <c r="AI455" s="6" t="str">
        <f t="shared" ref="AI455:AI473" si="352">IF(A455=1,4*PI()*(AD455/(AG455^2)),"")</f>
        <v/>
      </c>
      <c r="AJ455" s="14" t="str">
        <f t="shared" ref="AJ455:AJ473" si="353">IF(A455=1,(O455/AD455)*100,"")</f>
        <v/>
      </c>
      <c r="AK455" s="56">
        <f t="shared" si="293"/>
        <v>-25.7</v>
      </c>
      <c r="AL455" s="49">
        <f t="shared" si="294"/>
        <v>0.93200000000000005</v>
      </c>
      <c r="AM455" s="65"/>
      <c r="AN455" s="61"/>
      <c r="AO455" s="61"/>
      <c r="AP455" s="61"/>
      <c r="AQ455" s="62"/>
    </row>
    <row r="456" spans="1:43" x14ac:dyDescent="0.3">
      <c r="A456" t="str">
        <f t="shared" si="292"/>
        <v/>
      </c>
      <c r="B456" s="1" t="s">
        <v>30</v>
      </c>
      <c r="C456" s="1"/>
      <c r="D456">
        <v>0.95199999999999996</v>
      </c>
      <c r="E456">
        <v>308.39</v>
      </c>
      <c r="F456">
        <v>1.26</v>
      </c>
      <c r="G456" s="47"/>
      <c r="H456" s="47"/>
      <c r="I456" s="47"/>
      <c r="J456" s="47"/>
      <c r="K456" s="47"/>
      <c r="L456" s="23">
        <f t="shared" si="341"/>
        <v>316.52999999999997</v>
      </c>
      <c r="M456" s="6">
        <f t="shared" si="342"/>
        <v>-0.95176981062400878</v>
      </c>
      <c r="N456" s="6">
        <f t="shared" si="343"/>
        <v>2.093388604006486E-2</v>
      </c>
      <c r="O456" s="23">
        <f t="shared" si="328"/>
        <v>-0.45873468062482792</v>
      </c>
      <c r="P456" s="23" t="str">
        <f t="shared" si="344"/>
        <v/>
      </c>
      <c r="Q456" s="23"/>
      <c r="R456" s="6"/>
      <c r="S456" s="6"/>
      <c r="T456" s="6" t="str">
        <f t="shared" si="345"/>
        <v/>
      </c>
      <c r="U456" s="6" t="str">
        <f t="shared" si="346"/>
        <v/>
      </c>
      <c r="V456" s="6"/>
      <c r="W456" s="49"/>
      <c r="X456" s="8"/>
      <c r="Y456" s="53" t="str">
        <f t="shared" si="347"/>
        <v>1.21</v>
      </c>
      <c r="Z456" s="6">
        <f t="shared" si="333"/>
        <v>0.42510415287565617</v>
      </c>
      <c r="AA456" s="54">
        <f t="shared" ca="1" si="348"/>
        <v>1.6623475828868939</v>
      </c>
      <c r="AB456" s="55">
        <f t="shared" si="349"/>
        <v>-0.95176981062400878</v>
      </c>
      <c r="AC456" s="6">
        <f t="shared" ca="1" si="335"/>
        <v>1.2581773160513026</v>
      </c>
      <c r="AD456" s="6">
        <f t="shared" ca="1" si="336"/>
        <v>1.0430075894329676</v>
      </c>
      <c r="AE456" s="6" t="str">
        <f t="shared" si="350"/>
        <v/>
      </c>
      <c r="AF456" s="113"/>
      <c r="AG456" s="52"/>
      <c r="AH456" s="6" t="str">
        <f t="shared" si="351"/>
        <v/>
      </c>
      <c r="AI456" s="6" t="str">
        <f t="shared" si="352"/>
        <v/>
      </c>
      <c r="AJ456" s="14" t="str">
        <f t="shared" si="353"/>
        <v/>
      </c>
      <c r="AK456" s="56">
        <f t="shared" ca="1" si="293"/>
        <v>52.893691654676346</v>
      </c>
      <c r="AL456" s="49">
        <f t="shared" ca="1" si="294"/>
        <v>1.5776171687203839</v>
      </c>
      <c r="AM456" s="65"/>
      <c r="AN456" s="61"/>
      <c r="AO456" s="61"/>
      <c r="AP456" s="61"/>
      <c r="AQ456" s="62"/>
    </row>
    <row r="457" spans="1:43" x14ac:dyDescent="0.3">
      <c r="A457" t="str">
        <f t="shared" si="292"/>
        <v/>
      </c>
      <c r="B457" s="1" t="s">
        <v>30</v>
      </c>
      <c r="C457" s="1"/>
      <c r="D457">
        <v>1.6719999999999999</v>
      </c>
      <c r="E457">
        <v>308.92</v>
      </c>
      <c r="F457">
        <v>18.010000000000002</v>
      </c>
      <c r="G457" s="47"/>
      <c r="H457" s="47"/>
      <c r="I457" s="47"/>
      <c r="J457" s="47"/>
      <c r="K457" s="47"/>
      <c r="L457" s="23">
        <f t="shared" si="341"/>
        <v>317.06</v>
      </c>
      <c r="M457" s="6">
        <f t="shared" si="342"/>
        <v>-1.590076293980313</v>
      </c>
      <c r="N457" s="6">
        <f t="shared" si="343"/>
        <v>0.51695394313404064</v>
      </c>
      <c r="O457" s="23">
        <f t="shared" si="328"/>
        <v>-0.44081041279042066</v>
      </c>
      <c r="P457" s="23" t="str">
        <f t="shared" si="344"/>
        <v/>
      </c>
      <c r="Q457" s="23"/>
      <c r="R457" s="6"/>
      <c r="S457" s="6"/>
      <c r="T457" s="6" t="str">
        <f t="shared" si="345"/>
        <v/>
      </c>
      <c r="U457" s="6" t="str">
        <f t="shared" si="346"/>
        <v/>
      </c>
      <c r="V457" s="6"/>
      <c r="W457" s="49"/>
      <c r="X457" s="8"/>
      <c r="Y457" s="53" t="str">
        <f t="shared" si="347"/>
        <v>1.21</v>
      </c>
      <c r="Z457" s="6">
        <f t="shared" si="333"/>
        <v>0.92112420996963196</v>
      </c>
      <c r="AA457" s="54">
        <f t="shared" ca="1" si="348"/>
        <v>3.602008104657366</v>
      </c>
      <c r="AB457" s="55">
        <f t="shared" si="349"/>
        <v>-1.590076293980313</v>
      </c>
      <c r="AC457" s="6">
        <f t="shared" ca="1" si="335"/>
        <v>3.1978378378217744</v>
      </c>
      <c r="AD457" s="6">
        <f t="shared" ca="1" si="336"/>
        <v>1.7671872076759492</v>
      </c>
      <c r="AE457" s="6" t="str">
        <f t="shared" si="350"/>
        <v/>
      </c>
      <c r="AF457" s="113"/>
      <c r="AG457" s="52"/>
      <c r="AH457" s="6" t="str">
        <f t="shared" si="351"/>
        <v/>
      </c>
      <c r="AI457" s="6" t="str">
        <f t="shared" si="352"/>
        <v/>
      </c>
      <c r="AJ457" s="14" t="str">
        <f t="shared" si="353"/>
        <v/>
      </c>
      <c r="AK457" s="56">
        <f t="shared" ca="1" si="293"/>
        <v>63.561835874259444</v>
      </c>
      <c r="AL457" s="49">
        <f t="shared" ca="1" si="294"/>
        <v>3.5713456088262876</v>
      </c>
      <c r="AM457" s="65"/>
      <c r="AN457" s="61"/>
      <c r="AO457" s="61"/>
      <c r="AP457" s="61"/>
      <c r="AQ457" s="62"/>
    </row>
    <row r="458" spans="1:43" x14ac:dyDescent="0.3">
      <c r="A458" t="str">
        <f t="shared" si="292"/>
        <v/>
      </c>
      <c r="B458" s="1" t="s">
        <v>30</v>
      </c>
      <c r="C458" s="1"/>
      <c r="D458">
        <v>1.7390000000000001</v>
      </c>
      <c r="E458">
        <v>314.63</v>
      </c>
      <c r="F458">
        <v>26.73</v>
      </c>
      <c r="G458" s="47"/>
      <c r="H458" s="47"/>
      <c r="I458" s="47"/>
      <c r="J458" s="47"/>
      <c r="K458" s="47"/>
      <c r="L458" s="23">
        <f>IF(AND(B458&lt;&gt;"",C458&lt;&gt;""),"",IF(E458-$E$453&lt;0,(360-($E$453-E458)),E458-$E$453))</f>
        <v>322.77</v>
      </c>
      <c r="M458" s="6">
        <f t="shared" si="342"/>
        <v>-1.5531635092163785</v>
      </c>
      <c r="N458" s="6">
        <f t="shared" si="343"/>
        <v>0.78217908028703065</v>
      </c>
      <c r="O458" s="23">
        <f t="shared" si="328"/>
        <v>-0.24616256117082358</v>
      </c>
      <c r="P458" s="23" t="str">
        <f t="shared" si="344"/>
        <v/>
      </c>
      <c r="Q458" s="23"/>
      <c r="R458" s="6"/>
      <c r="S458" s="6"/>
      <c r="T458" s="6" t="str">
        <f t="shared" si="345"/>
        <v/>
      </c>
      <c r="U458" s="6" t="str">
        <f t="shared" si="346"/>
        <v/>
      </c>
      <c r="V458" s="6"/>
      <c r="W458" s="49"/>
      <c r="X458" s="8"/>
      <c r="Y458" s="53" t="str">
        <f t="shared" si="347"/>
        <v>1.21</v>
      </c>
      <c r="Z458" s="6">
        <f t="shared" si="333"/>
        <v>1.1863493471226221</v>
      </c>
      <c r="AA458" s="54">
        <f t="shared" ca="1" si="348"/>
        <v>4.6391571484496552</v>
      </c>
      <c r="AB458" s="55">
        <f t="shared" si="349"/>
        <v>-1.5531635092163785</v>
      </c>
      <c r="AC458" s="6">
        <f t="shared" ca="1" si="335"/>
        <v>4.2349868816140637</v>
      </c>
      <c r="AD458" s="6">
        <f t="shared" ca="1" si="336"/>
        <v>1.7131530511479958</v>
      </c>
      <c r="AE458" s="6" t="str">
        <f t="shared" si="350"/>
        <v/>
      </c>
      <c r="AF458" s="113"/>
      <c r="AG458" s="52"/>
      <c r="AH458" s="6" t="str">
        <f t="shared" si="351"/>
        <v/>
      </c>
      <c r="AI458" s="6" t="str">
        <f t="shared" si="352"/>
        <v/>
      </c>
      <c r="AJ458" s="14" t="str">
        <f t="shared" si="353"/>
        <v/>
      </c>
      <c r="AK458" s="56">
        <f t="shared" ca="1" si="293"/>
        <v>69.859701700115465</v>
      </c>
      <c r="AL458" s="49">
        <f t="shared" ca="1" si="294"/>
        <v>4.5108126511532873</v>
      </c>
      <c r="AM458" s="65"/>
      <c r="AN458" s="61"/>
      <c r="AO458" s="61"/>
      <c r="AP458" s="61"/>
      <c r="AQ458" s="62"/>
    </row>
    <row r="459" spans="1:43" x14ac:dyDescent="0.3">
      <c r="A459" t="str">
        <f t="shared" si="292"/>
        <v/>
      </c>
      <c r="B459" s="1" t="s">
        <v>30</v>
      </c>
      <c r="C459" s="1"/>
      <c r="D459">
        <v>1.105</v>
      </c>
      <c r="E459">
        <v>316.82</v>
      </c>
      <c r="F459">
        <v>34.090000000000003</v>
      </c>
      <c r="G459" s="47"/>
      <c r="H459" s="47"/>
      <c r="I459" s="47"/>
      <c r="J459" s="47"/>
      <c r="K459" s="47"/>
      <c r="L459" s="23">
        <f t="shared" si="341"/>
        <v>324.95999999999998</v>
      </c>
      <c r="M459" s="6">
        <f t="shared" si="342"/>
        <v>-0.91511478003084956</v>
      </c>
      <c r="N459" s="6">
        <f t="shared" si="343"/>
        <v>0.61934638076692583</v>
      </c>
      <c r="O459" s="23">
        <f t="shared" si="328"/>
        <v>-0.3573117683321157</v>
      </c>
      <c r="P459" s="23" t="str">
        <f t="shared" si="344"/>
        <v/>
      </c>
      <c r="Q459" s="23"/>
      <c r="R459" s="6"/>
      <c r="S459" s="6"/>
      <c r="T459" s="6" t="str">
        <f t="shared" si="345"/>
        <v/>
      </c>
      <c r="U459" s="6" t="str">
        <f t="shared" si="346"/>
        <v/>
      </c>
      <c r="V459" s="6"/>
      <c r="W459" s="49"/>
      <c r="X459" s="8"/>
      <c r="Y459" s="53" t="str">
        <f t="shared" si="347"/>
        <v>1.21</v>
      </c>
      <c r="Z459" s="6">
        <f t="shared" si="333"/>
        <v>1.0235166476025173</v>
      </c>
      <c r="AA459" s="54">
        <f t="shared" ca="1" si="348"/>
        <v>4.0024083831620816</v>
      </c>
      <c r="AB459" s="55">
        <f t="shared" si="349"/>
        <v>-0.91511478003084956</v>
      </c>
      <c r="AC459" s="6">
        <f t="shared" ca="1" si="335"/>
        <v>3.59823811632649</v>
      </c>
      <c r="AD459" s="6">
        <f t="shared" ca="1" si="336"/>
        <v>1.6138373684813772</v>
      </c>
      <c r="AE459" s="6" t="str">
        <f t="shared" si="350"/>
        <v/>
      </c>
      <c r="AF459" s="113"/>
      <c r="AG459" s="52"/>
      <c r="AH459" s="6" t="str">
        <f t="shared" si="351"/>
        <v/>
      </c>
      <c r="AI459" s="6" t="str">
        <f t="shared" si="352"/>
        <v/>
      </c>
      <c r="AJ459" s="14" t="str">
        <f t="shared" si="353"/>
        <v/>
      </c>
      <c r="AK459" s="56">
        <f t="shared" ca="1" si="293"/>
        <v>75.730874011676462</v>
      </c>
      <c r="AL459" s="49">
        <f t="shared" ca="1" si="294"/>
        <v>3.7127823262905837</v>
      </c>
      <c r="AM459" s="65"/>
      <c r="AN459" s="61"/>
      <c r="AO459" s="61"/>
      <c r="AP459" s="61"/>
      <c r="AQ459" s="62"/>
    </row>
    <row r="460" spans="1:43" x14ac:dyDescent="0.3">
      <c r="A460" t="str">
        <f t="shared" si="292"/>
        <v/>
      </c>
      <c r="B460" s="1" t="s">
        <v>30</v>
      </c>
      <c r="C460" s="1"/>
      <c r="D460">
        <v>1.1479999999999999</v>
      </c>
      <c r="E460">
        <v>324.92</v>
      </c>
      <c r="F460">
        <v>50.45</v>
      </c>
      <c r="G460" s="47"/>
      <c r="H460" s="47"/>
      <c r="I460" s="47"/>
      <c r="J460" s="47"/>
      <c r="K460" s="47"/>
      <c r="L460" s="23">
        <f t="shared" si="341"/>
        <v>333.06</v>
      </c>
      <c r="M460" s="6">
        <f t="shared" si="342"/>
        <v>-0.73099054689573451</v>
      </c>
      <c r="N460" s="6">
        <f t="shared" si="343"/>
        <v>0.88518744927222892</v>
      </c>
      <c r="O460" s="23">
        <f t="shared" si="328"/>
        <v>-0.22730182109148417</v>
      </c>
      <c r="P460" s="23" t="str">
        <f t="shared" si="344"/>
        <v/>
      </c>
      <c r="Q460" s="23"/>
      <c r="R460" s="6"/>
      <c r="S460" s="6"/>
      <c r="T460" s="6" t="str">
        <f t="shared" si="345"/>
        <v/>
      </c>
      <c r="U460" s="6" t="str">
        <f t="shared" si="346"/>
        <v/>
      </c>
      <c r="V460" s="6"/>
      <c r="W460" s="49"/>
      <c r="X460" s="8"/>
      <c r="Y460" s="53" t="str">
        <f t="shared" si="347"/>
        <v>1.21</v>
      </c>
      <c r="Z460" s="6">
        <f t="shared" si="333"/>
        <v>1.2893577161078202</v>
      </c>
      <c r="AA460" s="54">
        <f t="shared" ca="1" si="348"/>
        <v>5.041965994332072</v>
      </c>
      <c r="AB460" s="55">
        <f t="shared" si="349"/>
        <v>-0.73099054689573451</v>
      </c>
      <c r="AC460" s="6">
        <f t="shared" ca="1" si="335"/>
        <v>4.6377957274964805</v>
      </c>
      <c r="AD460" s="6">
        <f t="shared" ca="1" si="336"/>
        <v>1.2208893976937389</v>
      </c>
      <c r="AE460" s="6" t="str">
        <f t="shared" si="350"/>
        <v/>
      </c>
      <c r="AF460" s="113"/>
      <c r="AG460" s="52"/>
      <c r="AH460" s="6" t="str">
        <f t="shared" si="351"/>
        <v/>
      </c>
      <c r="AI460" s="6" t="str">
        <f t="shared" si="352"/>
        <v/>
      </c>
      <c r="AJ460" s="14" t="str">
        <f t="shared" si="353"/>
        <v/>
      </c>
      <c r="AK460" s="56">
        <f t="shared" ca="1" si="293"/>
        <v>81.042959216539145</v>
      </c>
      <c r="AL460" s="49">
        <f t="shared" ca="1" si="294"/>
        <v>4.6950502009707558</v>
      </c>
      <c r="AM460" s="65"/>
      <c r="AN460" s="61"/>
      <c r="AO460" s="61"/>
      <c r="AP460" s="61"/>
      <c r="AQ460" s="62"/>
    </row>
    <row r="461" spans="1:43" x14ac:dyDescent="0.3">
      <c r="A461" t="str">
        <f t="shared" ref="A461:A524" si="354">IF(C461&lt;&gt;"",1,"")</f>
        <v/>
      </c>
      <c r="B461" s="1" t="s">
        <v>30</v>
      </c>
      <c r="C461" s="1"/>
      <c r="D461">
        <v>0.96499999999999997</v>
      </c>
      <c r="E461">
        <v>332.52</v>
      </c>
      <c r="F461">
        <v>62.29</v>
      </c>
      <c r="G461" s="47"/>
      <c r="H461" s="47"/>
      <c r="I461" s="47"/>
      <c r="J461" s="47"/>
      <c r="K461" s="47"/>
      <c r="L461" s="23">
        <f t="shared" si="341"/>
        <v>340.65999999999997</v>
      </c>
      <c r="M461" s="6">
        <f t="shared" si="342"/>
        <v>-0.44872168906892473</v>
      </c>
      <c r="N461" s="6">
        <f t="shared" si="343"/>
        <v>0.85432654515655271</v>
      </c>
      <c r="O461" s="23">
        <f t="shared" si="328"/>
        <v>-0.39931866693584805</v>
      </c>
      <c r="P461" s="23" t="str">
        <f t="shared" si="344"/>
        <v/>
      </c>
      <c r="Q461" s="23"/>
      <c r="R461" s="6"/>
      <c r="S461" s="6"/>
      <c r="T461" s="6" t="str">
        <f t="shared" si="345"/>
        <v/>
      </c>
      <c r="U461" s="6" t="str">
        <f t="shared" si="346"/>
        <v/>
      </c>
      <c r="V461" s="6"/>
      <c r="W461" s="49"/>
      <c r="X461" s="8"/>
      <c r="Y461" s="53" t="str">
        <f t="shared" si="347"/>
        <v>1.21</v>
      </c>
      <c r="Z461" s="6">
        <f t="shared" si="333"/>
        <v>1.258496811992144</v>
      </c>
      <c r="AA461" s="54">
        <f t="shared" ca="1" si="348"/>
        <v>4.9212860409245023</v>
      </c>
      <c r="AB461" s="55">
        <f t="shared" si="349"/>
        <v>-0.44872168906892473</v>
      </c>
      <c r="AC461" s="6">
        <f t="shared" ca="1" si="335"/>
        <v>4.5171157740889107</v>
      </c>
      <c r="AD461" s="6">
        <f t="shared" ca="1" si="336"/>
        <v>2.1709524486354694</v>
      </c>
      <c r="AE461" s="6" t="str">
        <f t="shared" si="350"/>
        <v/>
      </c>
      <c r="AF461" s="113"/>
      <c r="AG461" s="52"/>
      <c r="AH461" s="6" t="str">
        <f t="shared" si="351"/>
        <v/>
      </c>
      <c r="AI461" s="6" t="str">
        <f t="shared" si="352"/>
        <v/>
      </c>
      <c r="AJ461" s="14" t="str">
        <f t="shared" si="353"/>
        <v/>
      </c>
      <c r="AK461" s="56">
        <f t="shared" ca="1" si="293"/>
        <v>84.32695802675336</v>
      </c>
      <c r="AL461" s="49">
        <f t="shared" ca="1" si="294"/>
        <v>4.5393486394816307</v>
      </c>
      <c r="AM461" s="65"/>
      <c r="AN461" s="61"/>
      <c r="AO461" s="61"/>
      <c r="AP461" s="61"/>
      <c r="AQ461" s="62"/>
    </row>
    <row r="462" spans="1:43" x14ac:dyDescent="0.3">
      <c r="A462" t="str">
        <f t="shared" si="354"/>
        <v/>
      </c>
      <c r="B462" s="1" t="s">
        <v>30</v>
      </c>
      <c r="C462" s="1"/>
      <c r="D462">
        <v>0.76100000000000001</v>
      </c>
      <c r="E462">
        <v>48.5</v>
      </c>
      <c r="F462">
        <v>84.77</v>
      </c>
      <c r="G462" s="47"/>
      <c r="H462" s="47"/>
      <c r="I462" s="47"/>
      <c r="J462" s="47"/>
      <c r="K462" s="47"/>
      <c r="L462" s="23">
        <f t="shared" si="341"/>
        <v>56.639999999999986</v>
      </c>
      <c r="M462" s="6">
        <f t="shared" si="342"/>
        <v>6.9368202829113629E-2</v>
      </c>
      <c r="N462" s="6">
        <f t="shared" si="343"/>
        <v>0.75783181012429068</v>
      </c>
      <c r="O462" s="23">
        <f t="shared" si="328"/>
        <v>-0.22678412811676263</v>
      </c>
      <c r="P462" s="23" t="str">
        <f t="shared" si="344"/>
        <v/>
      </c>
      <c r="Q462" s="23"/>
      <c r="R462" s="6"/>
      <c r="S462" s="6"/>
      <c r="T462" s="6" t="str">
        <f t="shared" si="345"/>
        <v/>
      </c>
      <c r="U462" s="6" t="str">
        <f t="shared" si="346"/>
        <v/>
      </c>
      <c r="V462" s="6"/>
      <c r="W462" s="49"/>
      <c r="X462" s="8"/>
      <c r="Y462" s="53" t="str">
        <f t="shared" si="347"/>
        <v>1.21</v>
      </c>
      <c r="Z462" s="6">
        <f t="shared" si="333"/>
        <v>1.162002076959882</v>
      </c>
      <c r="AA462" s="54">
        <f t="shared" ca="1" si="348"/>
        <v>4.5439484203505822</v>
      </c>
      <c r="AB462" s="55">
        <f t="shared" si="349"/>
        <v>6.9368202829113629E-2</v>
      </c>
      <c r="AC462" s="6">
        <f t="shared" ca="1" si="335"/>
        <v>4.1397781535149907</v>
      </c>
      <c r="AD462" s="6">
        <f t="shared" ca="1" si="336"/>
        <v>1.2230660440934458</v>
      </c>
      <c r="AE462" s="6" t="str">
        <f t="shared" si="350"/>
        <v/>
      </c>
      <c r="AF462" s="113"/>
      <c r="AG462" s="52"/>
      <c r="AH462" s="6" t="str">
        <f t="shared" si="351"/>
        <v/>
      </c>
      <c r="AI462" s="6" t="str">
        <f t="shared" si="352"/>
        <v/>
      </c>
      <c r="AJ462" s="14" t="str">
        <f t="shared" si="353"/>
        <v/>
      </c>
      <c r="AK462" s="56">
        <f t="shared" ref="AK462:AK525" ca="1" si="355">IF(A462=1,F462,IF(Z462="",F462,ABS(DEGREES(ATAN(AC462/AB462)))))</f>
        <v>89.040012971201094</v>
      </c>
      <c r="AL462" s="49">
        <f t="shared" ref="AL462:AL525" ca="1" si="356">IF(A462=1,D462,SQRT(((AB462-0)^2)+((AC462-0)^2)))</f>
        <v>4.1403592969552445</v>
      </c>
      <c r="AM462" s="65"/>
      <c r="AN462" s="61"/>
      <c r="AO462" s="61"/>
      <c r="AP462" s="61"/>
      <c r="AQ462" s="62"/>
    </row>
    <row r="463" spans="1:43" x14ac:dyDescent="0.3">
      <c r="A463" t="str">
        <f t="shared" si="354"/>
        <v/>
      </c>
      <c r="B463" s="1" t="s">
        <v>30</v>
      </c>
      <c r="C463" s="1"/>
      <c r="D463">
        <v>0.70699999999999996</v>
      </c>
      <c r="E463">
        <v>126.87</v>
      </c>
      <c r="F463">
        <v>59.84</v>
      </c>
      <c r="G463" s="47"/>
      <c r="H463" s="47"/>
      <c r="I463" s="47"/>
      <c r="J463" s="47"/>
      <c r="K463" s="47"/>
      <c r="L463" s="23">
        <f t="shared" si="341"/>
        <v>135.01</v>
      </c>
      <c r="M463" s="6">
        <f t="shared" si="342"/>
        <v>0.35520842764644084</v>
      </c>
      <c r="N463" s="6">
        <f t="shared" si="343"/>
        <v>0.61129041619261726</v>
      </c>
      <c r="O463" s="23">
        <f t="shared" si="328"/>
        <v>-0.31541197082508893</v>
      </c>
      <c r="P463" s="23" t="str">
        <f t="shared" si="344"/>
        <v/>
      </c>
      <c r="Q463" s="23"/>
      <c r="R463" s="6"/>
      <c r="S463" s="6"/>
      <c r="T463" s="6" t="str">
        <f t="shared" si="345"/>
        <v/>
      </c>
      <c r="U463" s="6" t="str">
        <f t="shared" si="346"/>
        <v/>
      </c>
      <c r="V463" s="6"/>
      <c r="W463" s="49"/>
      <c r="X463" s="8"/>
      <c r="Y463" s="53" t="str">
        <f t="shared" si="347"/>
        <v>1.21</v>
      </c>
      <c r="Z463" s="6">
        <f t="shared" si="333"/>
        <v>1.0154606830282087</v>
      </c>
      <c r="AA463" s="54">
        <f t="shared" ca="1" si="348"/>
        <v>3.9709059545282184</v>
      </c>
      <c r="AB463" s="55">
        <f t="shared" si="349"/>
        <v>0.35520842764644084</v>
      </c>
      <c r="AC463" s="6">
        <f t="shared" ca="1" si="335"/>
        <v>3.5667356876926268</v>
      </c>
      <c r="AD463" s="6">
        <f t="shared" ca="1" si="336"/>
        <v>1.8628957778029207</v>
      </c>
      <c r="AE463" s="6" t="str">
        <f t="shared" si="350"/>
        <v/>
      </c>
      <c r="AF463" s="113"/>
      <c r="AG463" s="52"/>
      <c r="AH463" s="6" t="str">
        <f t="shared" si="351"/>
        <v/>
      </c>
      <c r="AI463" s="6" t="str">
        <f t="shared" si="352"/>
        <v/>
      </c>
      <c r="AJ463" s="14" t="str">
        <f t="shared" si="353"/>
        <v/>
      </c>
      <c r="AK463" s="56">
        <f t="shared" ca="1" si="355"/>
        <v>84.312710699245457</v>
      </c>
      <c r="AL463" s="49">
        <f t="shared" ca="1" si="356"/>
        <v>3.5843795129605418</v>
      </c>
      <c r="AM463" s="65"/>
      <c r="AN463" s="61"/>
      <c r="AO463" s="61"/>
      <c r="AP463" s="61"/>
      <c r="AQ463" s="62"/>
    </row>
    <row r="464" spans="1:43" x14ac:dyDescent="0.3">
      <c r="A464" t="str">
        <f t="shared" si="354"/>
        <v/>
      </c>
      <c r="B464" s="1" t="s">
        <v>30</v>
      </c>
      <c r="C464" s="1"/>
      <c r="D464">
        <v>1.099</v>
      </c>
      <c r="E464">
        <v>130.08000000000001</v>
      </c>
      <c r="F464">
        <v>35.89</v>
      </c>
      <c r="G464" s="47"/>
      <c r="H464" s="47"/>
      <c r="I464" s="47"/>
      <c r="J464" s="47"/>
      <c r="K464" s="47"/>
      <c r="L464" s="23">
        <f t="shared" si="341"/>
        <v>138.22</v>
      </c>
      <c r="M464" s="6">
        <f t="shared" si="342"/>
        <v>0.89034822235995503</v>
      </c>
      <c r="N464" s="6">
        <f t="shared" si="343"/>
        <v>0.64426783478648697</v>
      </c>
      <c r="O464" s="23">
        <f t="shared" si="328"/>
        <v>-0.6372446294214863</v>
      </c>
      <c r="P464" s="23" t="str">
        <f t="shared" si="344"/>
        <v/>
      </c>
      <c r="Q464" s="23"/>
      <c r="R464" s="6"/>
      <c r="S464" s="6"/>
      <c r="T464" s="6" t="str">
        <f t="shared" si="345"/>
        <v/>
      </c>
      <c r="U464" s="6" t="str">
        <f t="shared" si="346"/>
        <v/>
      </c>
      <c r="V464" s="6"/>
      <c r="W464" s="49"/>
      <c r="X464" s="8"/>
      <c r="Y464" s="53" t="str">
        <f t="shared" si="347"/>
        <v>1.21</v>
      </c>
      <c r="Z464" s="6">
        <f t="shared" si="333"/>
        <v>1.0484381016220783</v>
      </c>
      <c r="AA464" s="54">
        <f t="shared" ca="1" si="348"/>
        <v>4.0998624272385742</v>
      </c>
      <c r="AB464" s="55">
        <f t="shared" si="349"/>
        <v>0.89034822235995503</v>
      </c>
      <c r="AC464" s="6">
        <f t="shared" ca="1" si="335"/>
        <v>3.6956921604029827</v>
      </c>
      <c r="AD464" s="6">
        <f t="shared" ca="1" si="336"/>
        <v>3.5717310354113181</v>
      </c>
      <c r="AE464" s="6" t="str">
        <f t="shared" si="350"/>
        <v/>
      </c>
      <c r="AF464" s="113"/>
      <c r="AG464" s="52"/>
      <c r="AH464" s="6" t="str">
        <f t="shared" si="351"/>
        <v/>
      </c>
      <c r="AI464" s="6" t="str">
        <f t="shared" si="352"/>
        <v/>
      </c>
      <c r="AJ464" s="14" t="str">
        <f t="shared" si="353"/>
        <v/>
      </c>
      <c r="AK464" s="56">
        <f t="shared" ca="1" si="355"/>
        <v>76.454698644378311</v>
      </c>
      <c r="AL464" s="49">
        <f t="shared" ca="1" si="356"/>
        <v>3.8014287447647361</v>
      </c>
      <c r="AM464" s="65"/>
      <c r="AN464" s="61"/>
      <c r="AO464" s="61"/>
      <c r="AP464" s="61"/>
      <c r="AQ464" s="62"/>
    </row>
    <row r="465" spans="1:43" x14ac:dyDescent="0.3">
      <c r="A465" t="str">
        <f t="shared" si="354"/>
        <v/>
      </c>
      <c r="B465" s="1" t="s">
        <v>30</v>
      </c>
      <c r="C465" s="1"/>
      <c r="D465">
        <v>1.903</v>
      </c>
      <c r="E465">
        <v>131.82</v>
      </c>
      <c r="F465">
        <v>18.149999999999999</v>
      </c>
      <c r="G465" s="47"/>
      <c r="H465" s="47"/>
      <c r="I465" s="47"/>
      <c r="J465" s="47"/>
      <c r="K465" s="47"/>
      <c r="L465" s="23">
        <f t="shared" si="341"/>
        <v>139.95999999999998</v>
      </c>
      <c r="M465" s="6">
        <f t="shared" si="342"/>
        <v>1.8083148142247405</v>
      </c>
      <c r="N465" s="6">
        <f t="shared" si="343"/>
        <v>0.59279552347781972</v>
      </c>
      <c r="O465" s="23">
        <f t="shared" si="328"/>
        <v>-0.6415246241518201</v>
      </c>
      <c r="P465" s="23" t="str">
        <f t="shared" si="344"/>
        <v/>
      </c>
      <c r="Q465" s="23"/>
      <c r="R465" s="6"/>
      <c r="S465" s="6"/>
      <c r="T465" s="6" t="str">
        <f t="shared" si="345"/>
        <v/>
      </c>
      <c r="U465" s="6" t="str">
        <f t="shared" si="346"/>
        <v/>
      </c>
      <c r="V465" s="6"/>
      <c r="W465" s="49"/>
      <c r="X465" s="8"/>
      <c r="Y465" s="53" t="str">
        <f t="shared" si="347"/>
        <v>1.21</v>
      </c>
      <c r="Z465" s="6">
        <f t="shared" si="333"/>
        <v>0.99696579031341104</v>
      </c>
      <c r="AA465" s="54">
        <f t="shared" ca="1" si="348"/>
        <v>3.8985826427181141</v>
      </c>
      <c r="AB465" s="55">
        <f t="shared" si="349"/>
        <v>1.8083148142247405</v>
      </c>
      <c r="AC465" s="6">
        <f t="shared" ca="1" si="335"/>
        <v>3.494412375882523</v>
      </c>
      <c r="AD465" s="6">
        <f t="shared" ca="1" si="336"/>
        <v>2.4655097612849239</v>
      </c>
      <c r="AE465" s="6" t="str">
        <f t="shared" si="350"/>
        <v/>
      </c>
      <c r="AF465" s="113"/>
      <c r="AG465" s="52"/>
      <c r="AH465" s="6" t="str">
        <f t="shared" si="351"/>
        <v/>
      </c>
      <c r="AI465" s="6" t="str">
        <f t="shared" si="352"/>
        <v/>
      </c>
      <c r="AJ465" s="14" t="str">
        <f t="shared" si="353"/>
        <v/>
      </c>
      <c r="AK465" s="56">
        <f t="shared" ca="1" si="355"/>
        <v>62.6389989310902</v>
      </c>
      <c r="AL465" s="49">
        <f t="shared" ca="1" si="356"/>
        <v>3.9345800690881356</v>
      </c>
      <c r="AM465" s="65"/>
      <c r="AN465" s="61"/>
      <c r="AO465" s="61"/>
      <c r="AP465" s="61"/>
      <c r="AQ465" s="62"/>
    </row>
    <row r="466" spans="1:43" x14ac:dyDescent="0.3">
      <c r="A466" t="str">
        <f t="shared" si="354"/>
        <v/>
      </c>
      <c r="B466" s="1" t="s">
        <v>30</v>
      </c>
      <c r="C466" s="1"/>
      <c r="D466">
        <v>1.786</v>
      </c>
      <c r="E466">
        <v>132.94</v>
      </c>
      <c r="F466">
        <v>7.27</v>
      </c>
      <c r="G466" s="47"/>
      <c r="H466" s="47"/>
      <c r="I466" s="47"/>
      <c r="J466" s="47"/>
      <c r="K466" s="47"/>
      <c r="L466" s="23">
        <f t="shared" si="341"/>
        <v>141.07999999999998</v>
      </c>
      <c r="M466" s="6">
        <f t="shared" si="342"/>
        <v>1.7716420557638051</v>
      </c>
      <c r="N466" s="6">
        <f t="shared" si="343"/>
        <v>0.2260097923741346</v>
      </c>
      <c r="O466" s="23">
        <f t="shared" si="328"/>
        <v>-0.38469070324619636</v>
      </c>
      <c r="P466" s="23" t="str">
        <f t="shared" si="344"/>
        <v/>
      </c>
      <c r="Q466" s="23"/>
      <c r="R466" s="6"/>
      <c r="S466" s="6"/>
      <c r="T466" s="6" t="str">
        <f t="shared" si="345"/>
        <v/>
      </c>
      <c r="U466" s="6" t="str">
        <f t="shared" si="346"/>
        <v/>
      </c>
      <c r="V466" s="6"/>
      <c r="W466" s="49"/>
      <c r="X466" s="8"/>
      <c r="Y466" s="53" t="str">
        <f t="shared" si="347"/>
        <v>1.21</v>
      </c>
      <c r="Z466" s="6">
        <f t="shared" si="333"/>
        <v>0.63018005920972597</v>
      </c>
      <c r="AA466" s="54">
        <f t="shared" ca="1" si="348"/>
        <v>2.4642862016857938</v>
      </c>
      <c r="AB466" s="55">
        <f t="shared" si="349"/>
        <v>1.7716420557638051</v>
      </c>
      <c r="AC466" s="6">
        <f t="shared" ca="1" si="335"/>
        <v>2.0601159348502023</v>
      </c>
      <c r="AD466" s="6">
        <f t="shared" ca="1" si="336"/>
        <v>3.4072711088103387</v>
      </c>
      <c r="AE466" s="6" t="str">
        <f t="shared" si="350"/>
        <v/>
      </c>
      <c r="AF466" s="113"/>
      <c r="AG466" s="52"/>
      <c r="AH466" s="6" t="str">
        <f t="shared" si="351"/>
        <v/>
      </c>
      <c r="AI466" s="6" t="str">
        <f t="shared" si="352"/>
        <v/>
      </c>
      <c r="AJ466" s="14" t="str">
        <f t="shared" si="353"/>
        <v/>
      </c>
      <c r="AK466" s="56">
        <f t="shared" ca="1" si="355"/>
        <v>49.305390626126496</v>
      </c>
      <c r="AL466" s="49">
        <f t="shared" ca="1" si="356"/>
        <v>2.7171295955060231</v>
      </c>
      <c r="AM466" s="65"/>
      <c r="AN466" s="61"/>
      <c r="AO466" s="61"/>
      <c r="AP466" s="61"/>
      <c r="AQ466" s="62"/>
    </row>
    <row r="467" spans="1:43" x14ac:dyDescent="0.3">
      <c r="A467" t="str">
        <f t="shared" si="354"/>
        <v/>
      </c>
      <c r="B467" s="1" t="s">
        <v>30</v>
      </c>
      <c r="C467" s="1"/>
      <c r="D467">
        <v>1.6479999999999999</v>
      </c>
      <c r="E467">
        <v>133.57</v>
      </c>
      <c r="F467">
        <v>-0.24</v>
      </c>
      <c r="G467" s="47"/>
      <c r="H467" s="47"/>
      <c r="I467" s="47"/>
      <c r="J467" s="47"/>
      <c r="K467" s="47"/>
      <c r="L467" s="23">
        <f t="shared" si="341"/>
        <v>141.70999999999998</v>
      </c>
      <c r="M467" s="6">
        <f t="shared" si="342"/>
        <v>1.6479855421473146</v>
      </c>
      <c r="N467" s="6">
        <f t="shared" si="343"/>
        <v>-6.9031060705055944E-3</v>
      </c>
      <c r="O467" s="23">
        <f t="shared" si="328"/>
        <v>-0.5224162834237539</v>
      </c>
      <c r="P467" s="23" t="str">
        <f t="shared" si="344"/>
        <v/>
      </c>
      <c r="Q467" s="23"/>
      <c r="R467" s="6"/>
      <c r="S467" s="6"/>
      <c r="T467" s="6" t="str">
        <f t="shared" si="345"/>
        <v/>
      </c>
      <c r="U467" s="6" t="str">
        <f t="shared" si="346"/>
        <v/>
      </c>
      <c r="V467" s="6"/>
      <c r="W467" s="49"/>
      <c r="X467" s="8"/>
      <c r="Y467" s="53" t="str">
        <f t="shared" si="347"/>
        <v>1.21</v>
      </c>
      <c r="Z467" s="6" t="str">
        <f t="shared" si="333"/>
        <v/>
      </c>
      <c r="AA467" s="54" t="str">
        <f t="shared" ca="1" si="348"/>
        <v/>
      </c>
      <c r="AB467" s="55">
        <f t="shared" si="349"/>
        <v>1.6479855421473146</v>
      </c>
      <c r="AC467" s="6">
        <f t="shared" si="335"/>
        <v>-6.9031060705055944E-3</v>
      </c>
      <c r="AD467" s="6">
        <f t="shared" si="336"/>
        <v>0.5224162834237539</v>
      </c>
      <c r="AE467" s="6" t="str">
        <f t="shared" si="350"/>
        <v/>
      </c>
      <c r="AF467" s="113"/>
      <c r="AG467" s="52"/>
      <c r="AH467" s="6" t="str">
        <f t="shared" si="351"/>
        <v/>
      </c>
      <c r="AI467" s="6" t="str">
        <f t="shared" si="352"/>
        <v/>
      </c>
      <c r="AJ467" s="14" t="str">
        <f t="shared" si="353"/>
        <v/>
      </c>
      <c r="AK467" s="56">
        <f t="shared" si="355"/>
        <v>-0.24</v>
      </c>
      <c r="AL467" s="49">
        <f t="shared" si="356"/>
        <v>1.6479999999999997</v>
      </c>
      <c r="AM467" s="65"/>
      <c r="AN467" s="61"/>
      <c r="AO467" s="61"/>
      <c r="AP467" s="61"/>
      <c r="AQ467" s="62"/>
    </row>
    <row r="468" spans="1:43" x14ac:dyDescent="0.3">
      <c r="A468" t="str">
        <f t="shared" si="354"/>
        <v/>
      </c>
      <c r="B468" s="1" t="s">
        <v>30</v>
      </c>
      <c r="C468" s="1"/>
      <c r="D468">
        <v>2.17</v>
      </c>
      <c r="E468">
        <v>133.69999999999999</v>
      </c>
      <c r="F468">
        <v>-8.64</v>
      </c>
      <c r="G468" s="47"/>
      <c r="H468" s="47"/>
      <c r="I468" s="47"/>
      <c r="J468" s="47"/>
      <c r="K468" s="47"/>
      <c r="L468" s="23">
        <f t="shared" si="341"/>
        <v>141.83999999999997</v>
      </c>
      <c r="M468" s="6">
        <f t="shared" si="342"/>
        <v>2.1453742860812732</v>
      </c>
      <c r="N468" s="6">
        <f t="shared" si="343"/>
        <v>-0.32598952839204282</v>
      </c>
      <c r="O468" s="23">
        <f t="shared" si="328"/>
        <v>-5.0571343748690767E-2</v>
      </c>
      <c r="P468" s="23" t="str">
        <f t="shared" si="344"/>
        <v/>
      </c>
      <c r="Q468" s="23"/>
      <c r="R468" s="6"/>
      <c r="S468" s="6"/>
      <c r="T468" s="6" t="str">
        <f t="shared" si="345"/>
        <v/>
      </c>
      <c r="U468" s="6" t="str">
        <f t="shared" si="346"/>
        <v/>
      </c>
      <c r="V468" s="6"/>
      <c r="W468" s="49"/>
      <c r="X468" s="8"/>
      <c r="Y468" s="53" t="str">
        <f t="shared" si="347"/>
        <v>1.21</v>
      </c>
      <c r="Z468" s="6" t="str">
        <f t="shared" si="333"/>
        <v/>
      </c>
      <c r="AA468" s="54" t="str">
        <f t="shared" ca="1" si="348"/>
        <v/>
      </c>
      <c r="AB468" s="55">
        <f t="shared" si="349"/>
        <v>2.1453742860812732</v>
      </c>
      <c r="AC468" s="6">
        <f t="shared" si="335"/>
        <v>-0.32598952839204282</v>
      </c>
      <c r="AD468" s="6">
        <f t="shared" si="336"/>
        <v>5.0571343748690767E-2</v>
      </c>
      <c r="AE468" s="6" t="str">
        <f t="shared" si="350"/>
        <v/>
      </c>
      <c r="AF468" s="113"/>
      <c r="AG468" s="52"/>
      <c r="AH468" s="6" t="str">
        <f t="shared" si="351"/>
        <v/>
      </c>
      <c r="AI468" s="6" t="str">
        <f t="shared" si="352"/>
        <v/>
      </c>
      <c r="AJ468" s="14" t="str">
        <f t="shared" si="353"/>
        <v/>
      </c>
      <c r="AK468" s="56">
        <f t="shared" si="355"/>
        <v>-8.64</v>
      </c>
      <c r="AL468" s="49">
        <f t="shared" si="356"/>
        <v>2.17</v>
      </c>
      <c r="AM468" s="65"/>
      <c r="AN468" s="61"/>
      <c r="AO468" s="61"/>
      <c r="AP468" s="61"/>
      <c r="AQ468" s="62"/>
    </row>
    <row r="469" spans="1:43" x14ac:dyDescent="0.3">
      <c r="A469" t="str">
        <f t="shared" si="354"/>
        <v/>
      </c>
      <c r="B469" s="1" t="s">
        <v>30</v>
      </c>
      <c r="C469" s="1"/>
      <c r="D469">
        <v>2.1890000000000001</v>
      </c>
      <c r="E469">
        <v>129.69999999999999</v>
      </c>
      <c r="F469">
        <v>-9.25</v>
      </c>
      <c r="G469" s="47"/>
      <c r="H469" s="47"/>
      <c r="I469" s="47"/>
      <c r="J469" s="47"/>
      <c r="K469" s="47"/>
      <c r="L469" s="23">
        <f t="shared" si="341"/>
        <v>137.83999999999997</v>
      </c>
      <c r="M469" s="6">
        <f t="shared" si="342"/>
        <v>2.1605350464003479</v>
      </c>
      <c r="N469" s="6">
        <f t="shared" si="343"/>
        <v>-0.35186547610677538</v>
      </c>
      <c r="O469" s="23">
        <f t="shared" si="328"/>
        <v>-0.33762563478027613</v>
      </c>
      <c r="P469" s="23" t="str">
        <f t="shared" si="344"/>
        <v/>
      </c>
      <c r="Q469" s="23"/>
      <c r="R469" s="6"/>
      <c r="S469" s="6"/>
      <c r="T469" s="6" t="str">
        <f t="shared" si="345"/>
        <v/>
      </c>
      <c r="U469" s="6" t="str">
        <f t="shared" si="346"/>
        <v/>
      </c>
      <c r="V469" s="6"/>
      <c r="W469" s="49"/>
      <c r="X469" s="8"/>
      <c r="Y469" s="53" t="str">
        <f t="shared" si="347"/>
        <v>1.21</v>
      </c>
      <c r="Z469" s="6" t="str">
        <f t="shared" si="333"/>
        <v/>
      </c>
      <c r="AA469" s="54" t="str">
        <f t="shared" ca="1" si="348"/>
        <v/>
      </c>
      <c r="AB469" s="55">
        <f t="shared" si="349"/>
        <v>2.1605350464003479</v>
      </c>
      <c r="AC469" s="6">
        <f t="shared" si="335"/>
        <v>-0.35186547610677538</v>
      </c>
      <c r="AD469" s="6">
        <f t="shared" si="336"/>
        <v>0.33762563478027613</v>
      </c>
      <c r="AE469" s="6" t="str">
        <f t="shared" si="350"/>
        <v/>
      </c>
      <c r="AF469" s="113"/>
      <c r="AG469" s="52"/>
      <c r="AH469" s="6" t="str">
        <f t="shared" si="351"/>
        <v/>
      </c>
      <c r="AI469" s="6" t="str">
        <f t="shared" si="352"/>
        <v/>
      </c>
      <c r="AJ469" s="14" t="str">
        <f t="shared" si="353"/>
        <v/>
      </c>
      <c r="AK469" s="56">
        <f t="shared" si="355"/>
        <v>-9.25</v>
      </c>
      <c r="AL469" s="49">
        <f t="shared" si="356"/>
        <v>2.1890000000000001</v>
      </c>
      <c r="AM469" s="65"/>
      <c r="AN469" s="61"/>
      <c r="AO469" s="61"/>
      <c r="AP469" s="61"/>
      <c r="AQ469" s="62"/>
    </row>
    <row r="470" spans="1:43" x14ac:dyDescent="0.3">
      <c r="A470" t="str">
        <f t="shared" si="354"/>
        <v/>
      </c>
      <c r="B470" s="1" t="s">
        <v>30</v>
      </c>
      <c r="C470" s="1"/>
      <c r="D470">
        <v>1.3879999999999999</v>
      </c>
      <c r="E470">
        <v>130.38999999999999</v>
      </c>
      <c r="F470">
        <v>-15.63</v>
      </c>
      <c r="G470" s="47"/>
      <c r="H470" s="47"/>
      <c r="I470" s="47"/>
      <c r="J470" s="47"/>
      <c r="K470" s="47"/>
      <c r="L470" s="23">
        <f t="shared" si="341"/>
        <v>138.52999999999997</v>
      </c>
      <c r="M470" s="6">
        <f t="shared" si="342"/>
        <v>1.3366740206176164</v>
      </c>
      <c r="N470" s="6">
        <f t="shared" si="343"/>
        <v>-0.37396064312429445</v>
      </c>
      <c r="O470" s="23">
        <f t="shared" si="328"/>
        <v>-0.11467302057261319</v>
      </c>
      <c r="P470" s="23" t="str">
        <f t="shared" si="344"/>
        <v/>
      </c>
      <c r="Q470" s="23"/>
      <c r="R470" s="6"/>
      <c r="S470" s="6"/>
      <c r="T470" s="6" t="str">
        <f t="shared" si="345"/>
        <v/>
      </c>
      <c r="U470" s="6" t="str">
        <f t="shared" si="346"/>
        <v/>
      </c>
      <c r="V470" s="6"/>
      <c r="W470" s="49"/>
      <c r="X470" s="8"/>
      <c r="Y470" s="53" t="str">
        <f t="shared" si="347"/>
        <v>1.21</v>
      </c>
      <c r="Z470" s="6" t="str">
        <f t="shared" si="333"/>
        <v/>
      </c>
      <c r="AA470" s="54" t="str">
        <f t="shared" ca="1" si="348"/>
        <v/>
      </c>
      <c r="AB470" s="55">
        <f t="shared" si="349"/>
        <v>1.3366740206176164</v>
      </c>
      <c r="AC470" s="6">
        <f t="shared" si="335"/>
        <v>-0.37396064312429445</v>
      </c>
      <c r="AD470" s="6">
        <f t="shared" si="336"/>
        <v>0.11467302057261319</v>
      </c>
      <c r="AE470" s="6" t="str">
        <f t="shared" si="350"/>
        <v/>
      </c>
      <c r="AF470" s="113"/>
      <c r="AG470" s="52"/>
      <c r="AH470" s="6" t="str">
        <f t="shared" si="351"/>
        <v/>
      </c>
      <c r="AI470" s="6" t="str">
        <f t="shared" si="352"/>
        <v/>
      </c>
      <c r="AJ470" s="14" t="str">
        <f t="shared" si="353"/>
        <v/>
      </c>
      <c r="AK470" s="56">
        <f t="shared" si="355"/>
        <v>-15.63</v>
      </c>
      <c r="AL470" s="49">
        <f t="shared" si="356"/>
        <v>1.3880000000000001</v>
      </c>
      <c r="AM470" s="65"/>
      <c r="AN470" s="61"/>
      <c r="AO470" s="61"/>
      <c r="AP470" s="61"/>
      <c r="AQ470" s="62"/>
    </row>
    <row r="471" spans="1:43" x14ac:dyDescent="0.3">
      <c r="A471" t="str">
        <f t="shared" si="354"/>
        <v/>
      </c>
      <c r="B471" s="1" t="s">
        <v>30</v>
      </c>
      <c r="C471" s="1"/>
      <c r="D471">
        <v>0.79700000000000004</v>
      </c>
      <c r="E471">
        <v>128.09</v>
      </c>
      <c r="F471">
        <v>-21.58</v>
      </c>
      <c r="G471" s="47"/>
      <c r="H471" s="47"/>
      <c r="I471" s="47"/>
      <c r="J471" s="47"/>
      <c r="K471" s="47"/>
      <c r="L471" s="23">
        <f t="shared" si="341"/>
        <v>136.22999999999999</v>
      </c>
      <c r="M471" s="6">
        <f t="shared" si="342"/>
        <v>0.74113422837351284</v>
      </c>
      <c r="N471" s="6">
        <f t="shared" si="343"/>
        <v>-0.29313658170415685</v>
      </c>
      <c r="O471" s="23">
        <f t="shared" si="328"/>
        <v>-8.1911355057841251E-2</v>
      </c>
      <c r="P471" s="23" t="str">
        <f t="shared" si="344"/>
        <v/>
      </c>
      <c r="Q471" s="23"/>
      <c r="R471" s="6"/>
      <c r="S471" s="6"/>
      <c r="T471" s="6" t="str">
        <f t="shared" si="345"/>
        <v/>
      </c>
      <c r="U471" s="6" t="str">
        <f t="shared" si="346"/>
        <v/>
      </c>
      <c r="V471" s="6"/>
      <c r="W471" s="49"/>
      <c r="X471" s="8"/>
      <c r="Y471" s="53" t="str">
        <f t="shared" si="347"/>
        <v>1.21</v>
      </c>
      <c r="Z471" s="6" t="str">
        <f t="shared" si="333"/>
        <v/>
      </c>
      <c r="AA471" s="54" t="str">
        <f t="shared" ca="1" si="348"/>
        <v/>
      </c>
      <c r="AB471" s="55">
        <f t="shared" si="349"/>
        <v>0.74113422837351284</v>
      </c>
      <c r="AC471" s="6">
        <f t="shared" si="335"/>
        <v>-0.29313658170415685</v>
      </c>
      <c r="AD471" s="6">
        <f t="shared" si="336"/>
        <v>8.1911355057841251E-2</v>
      </c>
      <c r="AE471" s="6" t="str">
        <f t="shared" si="350"/>
        <v/>
      </c>
      <c r="AF471" s="113"/>
      <c r="AG471" s="52"/>
      <c r="AH471" s="6" t="str">
        <f t="shared" si="351"/>
        <v/>
      </c>
      <c r="AI471" s="6" t="str">
        <f t="shared" si="352"/>
        <v/>
      </c>
      <c r="AJ471" s="14" t="str">
        <f t="shared" si="353"/>
        <v/>
      </c>
      <c r="AK471" s="56">
        <f t="shared" si="355"/>
        <v>-21.58</v>
      </c>
      <c r="AL471" s="49">
        <f t="shared" si="356"/>
        <v>0.79700000000000004</v>
      </c>
      <c r="AM471" s="65"/>
      <c r="AN471" s="61"/>
      <c r="AO471" s="61"/>
      <c r="AP471" s="61"/>
      <c r="AQ471" s="62"/>
    </row>
    <row r="472" spans="1:43" x14ac:dyDescent="0.3">
      <c r="A472" t="str">
        <f t="shared" si="354"/>
        <v/>
      </c>
      <c r="B472" s="1" t="s">
        <v>30</v>
      </c>
      <c r="C472" s="1"/>
      <c r="D472">
        <v>0.374</v>
      </c>
      <c r="E472">
        <v>126.37</v>
      </c>
      <c r="F472">
        <v>-37.53</v>
      </c>
      <c r="G472" s="47"/>
      <c r="H472" s="47"/>
      <c r="I472" s="47"/>
      <c r="J472" s="47"/>
      <c r="K472" s="47"/>
      <c r="L472" s="23">
        <f t="shared" si="341"/>
        <v>134.51</v>
      </c>
      <c r="M472" s="6">
        <f t="shared" si="342"/>
        <v>0.29659489732110178</v>
      </c>
      <c r="N472" s="6">
        <f t="shared" si="343"/>
        <v>-0.22783210239798315</v>
      </c>
      <c r="O472" s="23">
        <f t="shared" si="328"/>
        <v>-4.91320481249653E-2</v>
      </c>
      <c r="P472" s="23" t="str">
        <f t="shared" si="344"/>
        <v/>
      </c>
      <c r="Q472" s="23"/>
      <c r="R472" s="6"/>
      <c r="S472" s="6"/>
      <c r="T472" s="6" t="str">
        <f t="shared" si="345"/>
        <v/>
      </c>
      <c r="U472" s="6" t="str">
        <f t="shared" si="346"/>
        <v/>
      </c>
      <c r="V472" s="6"/>
      <c r="W472" s="49"/>
      <c r="X472" s="8"/>
      <c r="Y472" s="53" t="str">
        <f t="shared" si="347"/>
        <v>1.21</v>
      </c>
      <c r="Z472" s="6" t="str">
        <f t="shared" si="333"/>
        <v/>
      </c>
      <c r="AA472" s="54" t="str">
        <f t="shared" ca="1" si="348"/>
        <v/>
      </c>
      <c r="AB472" s="55">
        <f t="shared" si="349"/>
        <v>0.29659489732110178</v>
      </c>
      <c r="AC472" s="6">
        <f t="shared" si="335"/>
        <v>-0.22783210239798315</v>
      </c>
      <c r="AD472" s="6">
        <f t="shared" si="336"/>
        <v>4.91320481249653E-2</v>
      </c>
      <c r="AE472" s="6" t="str">
        <f t="shared" si="350"/>
        <v/>
      </c>
      <c r="AF472" s="113"/>
      <c r="AG472" s="52"/>
      <c r="AH472" s="6" t="str">
        <f t="shared" si="351"/>
        <v/>
      </c>
      <c r="AI472" s="6" t="str">
        <f t="shared" si="352"/>
        <v/>
      </c>
      <c r="AJ472" s="14" t="str">
        <f t="shared" si="353"/>
        <v/>
      </c>
      <c r="AK472" s="56">
        <f t="shared" si="355"/>
        <v>-37.53</v>
      </c>
      <c r="AL472" s="49">
        <f t="shared" si="356"/>
        <v>0.374</v>
      </c>
      <c r="AM472" s="65"/>
      <c r="AN472" s="61"/>
      <c r="AO472" s="61"/>
      <c r="AP472" s="61"/>
      <c r="AQ472" s="62"/>
    </row>
    <row r="473" spans="1:43" x14ac:dyDescent="0.3">
      <c r="A473" t="str">
        <f t="shared" si="354"/>
        <v/>
      </c>
      <c r="B473" s="1" t="s">
        <v>30</v>
      </c>
      <c r="C473" s="1"/>
      <c r="D473">
        <v>0.27800000000000002</v>
      </c>
      <c r="E473">
        <v>115.44</v>
      </c>
      <c r="F473">
        <v>-65.73</v>
      </c>
      <c r="G473" s="47"/>
      <c r="H473" s="47"/>
      <c r="I473" s="47"/>
      <c r="J473" s="47"/>
      <c r="K473" s="47"/>
      <c r="L473" s="23">
        <f t="shared" si="341"/>
        <v>123.57999999999998</v>
      </c>
      <c r="M473" s="6">
        <f t="shared" si="342"/>
        <v>0.11426831173659877</v>
      </c>
      <c r="N473" s="6">
        <f t="shared" si="343"/>
        <v>-0.25342997638966763</v>
      </c>
      <c r="O473" s="23">
        <f t="shared" si="328"/>
        <v>-5.9913432238418413E-2</v>
      </c>
      <c r="P473" s="23" t="str">
        <f t="shared" si="344"/>
        <v/>
      </c>
      <c r="Q473" s="23"/>
      <c r="R473" s="6"/>
      <c r="S473" s="6"/>
      <c r="T473" s="6" t="str">
        <f t="shared" si="345"/>
        <v/>
      </c>
      <c r="U473" s="6" t="str">
        <f t="shared" si="346"/>
        <v/>
      </c>
      <c r="V473" s="6"/>
      <c r="W473" s="49"/>
      <c r="X473" s="8"/>
      <c r="Y473" s="53" t="str">
        <f t="shared" si="347"/>
        <v>1.21</v>
      </c>
      <c r="Z473" s="6" t="str">
        <f t="shared" si="333"/>
        <v/>
      </c>
      <c r="AA473" s="54" t="str">
        <f t="shared" ca="1" si="348"/>
        <v/>
      </c>
      <c r="AB473" s="55">
        <f t="shared" si="349"/>
        <v>0.11426831173659877</v>
      </c>
      <c r="AC473" s="6">
        <f t="shared" si="335"/>
        <v>-0.25342997638966763</v>
      </c>
      <c r="AD473" s="6">
        <f t="shared" si="336"/>
        <v>5.9913432238418413E-2</v>
      </c>
      <c r="AE473" s="6" t="str">
        <f t="shared" si="350"/>
        <v/>
      </c>
      <c r="AF473" s="113"/>
      <c r="AG473" s="52"/>
      <c r="AH473" s="6" t="str">
        <f t="shared" si="351"/>
        <v/>
      </c>
      <c r="AI473" s="6" t="str">
        <f t="shared" si="352"/>
        <v/>
      </c>
      <c r="AJ473" s="14" t="str">
        <f t="shared" si="353"/>
        <v/>
      </c>
      <c r="AK473" s="56">
        <f t="shared" si="355"/>
        <v>-65.73</v>
      </c>
      <c r="AL473" s="49">
        <f t="shared" si="356"/>
        <v>0.27800000000000002</v>
      </c>
      <c r="AM473" s="65"/>
      <c r="AN473" s="61"/>
      <c r="AO473" s="61"/>
      <c r="AP473" s="61"/>
      <c r="AQ473" s="62"/>
    </row>
    <row r="474" spans="1:43" ht="15" thickBot="1" x14ac:dyDescent="0.35">
      <c r="A474">
        <f t="shared" si="354"/>
        <v>1</v>
      </c>
      <c r="B474" s="1" t="s">
        <v>30</v>
      </c>
      <c r="C474" s="1" t="s">
        <v>31</v>
      </c>
      <c r="D474">
        <v>6.7850000000000001</v>
      </c>
      <c r="E474">
        <v>37.68</v>
      </c>
      <c r="F474">
        <v>2.52</v>
      </c>
      <c r="G474" s="34"/>
      <c r="H474" s="34"/>
      <c r="I474" s="34"/>
      <c r="J474" s="34"/>
      <c r="K474" s="34"/>
      <c r="L474" s="13"/>
      <c r="M474" s="4"/>
      <c r="N474" s="4"/>
      <c r="O474" s="13">
        <f>ABS(SUM(O454:O473))/2</f>
        <v>3.0446138750250631</v>
      </c>
      <c r="P474" s="13">
        <f t="shared" si="344"/>
        <v>20.657705142045053</v>
      </c>
      <c r="Q474" s="13">
        <f>SQRT(((MAX(M454:M473)-MIN(M454:M473))^2)+((VLOOKUP(MAX(M454:M473),M454:N473,2,FALSE)-VLOOKUP(MIN(M454:M473),M454:N473,2,FALSE))^2))</f>
        <v>3.8499263122613092</v>
      </c>
      <c r="R474" s="13">
        <f>ABS(MIN(N454:N473))+MAX(N454:N473)</f>
        <v>1.2893577161078202</v>
      </c>
      <c r="S474" s="12">
        <f>SQRT(ABS(((M455-M454)^2)-((N455-N454)^2))+ABS(((M456-M455)^2)-((N456-N455)^2))+ABS(((M457-M456)^2)-((N457-N456)^2))+ABS(((M458-M457)^2)-((N458-N457)^2))+ABS(((M459-M458)^2)-((N459-N458)^2))+ABS(((M460-M459)^2)-((N460-N459)^2))+ABS(((M461-M460)^2)-((N461-N460)^2))+ABS(((M462-M461)^2)-((N462-N461)^2))+ABS(((M463-M462)^2)-((N463-N462)^2))+ABS(((M464-M463)^2)-((N464-N463)^2))+ABS(((M465-M464)^2)-((N465-N464)^2))+ABS(((M466-M465)^2)-((N466-N465)^2))+ABS(((M467-M466)^2)-((N467-N466)^2))+ABS(((M468-M467)^2)-((N468-N467)^2))+ABS(((M469-M468)^2)-((N469-N468)^2))+ABS(((M470-M469)^2)-((N470-N469)^2))+ABS(((M471-M470)^2)-((N471-N470)^2))+ABS(((M472-M471)^2)-((N472-N471)^2))+ABS(((M473-M472)^2)-((N473-N472)^2)))</f>
        <v>2.0917625747881523</v>
      </c>
      <c r="T474" s="4">
        <f>IF(A474=1,S474/Q474,"")</f>
        <v>0.54332535355969602</v>
      </c>
      <c r="U474" s="4">
        <f>IF(A474=1,4*PI()*(O474/(S474^2)),"")</f>
        <v>8.7441441671103277</v>
      </c>
      <c r="V474" s="21">
        <f>IF($H$9=FALSE,(($F$3)*($Q474^2))/(2*$F$7*COS(RADIANS($F$8))),IF(G474&lt;&gt;"",(3*($F$3)*(I474^2))/(2*J474*(COS(RADIANS(K474)))),(($F$3)*($Q474^2))/(2*$J474*COS(RADIANS($K474)))))</f>
        <v>92.712771868396828</v>
      </c>
      <c r="W474" s="51" t="str">
        <f>IF(G474&lt;&gt;"",IF(V474&lt;H474,"STABLE","UNSTABLE"),IF(V474&lt;$F$6,"STABLE","UNSTABLE"))</f>
        <v>UNSTABLE</v>
      </c>
      <c r="X474" s="8"/>
      <c r="Y474" s="57"/>
      <c r="Z474" s="4"/>
      <c r="AA474" s="16" t="str">
        <f t="shared" ca="1" si="348"/>
        <v/>
      </c>
      <c r="AB474" s="15"/>
      <c r="AC474" s="17"/>
      <c r="AD474" s="4">
        <f ca="1">IF(W474="Stable",O474,ABS(SUM(AD454:AD473)/2))</f>
        <v>12.42623714395407</v>
      </c>
      <c r="AE474" s="4">
        <f t="shared" ca="1" si="350"/>
        <v>84.312019021728375</v>
      </c>
      <c r="AF474" s="13">
        <f ca="1">IF(W474="Stable",Q474,SQRT(((MAX(AB454:AB473)-MIN(AB454:AB473))^2)+((VLOOKUP(MAX(AB454:AB473),AB454:AC473,2,FALSE)-VLOOKUP(MIN(AB454:AB473),AB454:AC473,2,FALSE))^2)))</f>
        <v>5.1640564523935391</v>
      </c>
      <c r="AG474" s="12">
        <f ca="1">IF(W474="Stable",S474,SQRT(ABS(((AB455-AB454)^2)-((AC455-AC454)^2))+ABS(((AB456-AB455)^2)-((AC456-AC455)^2))+ABS(((AB457-AB456)^2)-((AC457-AC456)^2))+ABS(((AB458-AB457)^2)-((AC458-AC457)^2))+ABS(((AB459-AB458)^2)-((AC459-AC458)^2))+ABS(((AB460-AB459)^2)-((AC460-AC459)^2))+ABS(((AB461-AB460)^2)-((AC461-AC460)^2))+ABS(((AB462-AB461)^2)-((AC462-AC461)^2))+ABS(((AB463-AB462)^2)-((AC463-AC462)^2))+ABS(((AB464-AB463)^2)-((AC464-AC463)^2))+ABS(((AB465-AB464)^2)-((AC465-AC464)^2))+ABS(((AB466-AB465)^2)-((AC466-AC465)^2))+ABS(((AB467-AB466)^2)-((AC467-AC466)^2))+ABS(((AB468-AB467)^2)-((AC468-AC467)^2))+ABS(((AB469-AB468)^2)-((AC469-AC468)^2))+ABS(((AB470-AB469)^2)-((AC470-AC469)^2))+ABS(((AB471-AB470)^2)-((AC471-AC470)^2))+ABS(((AB472-AB471)^2)-((AC472-AC471)^2))+ABS(((AB473-AB472)^2)-((AC473-AC472)^2))))</f>
        <v>4.2326539432992094</v>
      </c>
      <c r="AH474" s="4">
        <f ca="1">IF(W474="Stable",T474,IF(A474=1,AG474/AF474,""))</f>
        <v>0.81963742695674346</v>
      </c>
      <c r="AI474" s="4">
        <f ca="1">IF(W474="Stable",U474,IF(A474=1,4*PI()*(AD474/(AG474^2)),""))</f>
        <v>8.716135566912687</v>
      </c>
      <c r="AJ474" s="5">
        <f ca="1">IF(A474=1,(O474/AD474)*100,"")</f>
        <v>24.501495020207354</v>
      </c>
      <c r="AK474" s="56">
        <f t="shared" si="355"/>
        <v>2.52</v>
      </c>
      <c r="AL474" s="49">
        <f t="shared" si="356"/>
        <v>6.7850000000000001</v>
      </c>
      <c r="AM474" s="65"/>
      <c r="AN474" s="61"/>
      <c r="AO474" s="61"/>
      <c r="AP474" s="61"/>
      <c r="AQ474" s="62"/>
    </row>
    <row r="475" spans="1:43" ht="15" thickTop="1" x14ac:dyDescent="0.3">
      <c r="A475" t="str">
        <f t="shared" si="354"/>
        <v/>
      </c>
      <c r="B475" s="1" t="s">
        <v>31</v>
      </c>
      <c r="C475" s="1"/>
      <c r="D475">
        <v>1.04</v>
      </c>
      <c r="E475">
        <v>315.49</v>
      </c>
      <c r="F475">
        <v>-66.489999999999995</v>
      </c>
      <c r="G475" s="47"/>
      <c r="H475" s="47"/>
      <c r="I475" s="47"/>
      <c r="J475" s="47"/>
      <c r="K475" s="47"/>
      <c r="L475" s="23">
        <f t="shared" ref="L475:L482" si="357">IF(AND(B475&lt;&gt;"",C475&lt;&gt;""),"",IF(E475-$E$474&lt;0,(360-($E$474-E475)),E475-$E$474))</f>
        <v>277.81</v>
      </c>
      <c r="M475" s="6">
        <f t="shared" ref="M475:M482" si="358">IF(AND(B475&lt;&gt;"",C475&lt;&gt;""),"",IF(L475&gt;180,(COS(RADIANS(F475))*D475)*(-1),(COS(RADIANS(F475))*D475)))</f>
        <v>-0.41486548482964425</v>
      </c>
      <c r="N475" s="6">
        <f t="shared" ref="N475:N482" si="359">IF(AND(B475&lt;&gt;"",C475&lt;&gt;""),"",SIN(RADIANS(F475))*D475)</f>
        <v>-0.95367008419949095</v>
      </c>
      <c r="O475" s="23">
        <f t="shared" ref="O475:O499" si="360">IF(A476=1,M475*VLOOKUP(B476,$B$13:$N$1389,13,FALSE)-N475*VLOOKUP(B476,$B$13:$N$1389,12,FALSE),M475*N476-N475*M476)</f>
        <v>-0.74020022981016487</v>
      </c>
      <c r="P475" s="23" t="str">
        <f t="shared" si="344"/>
        <v/>
      </c>
      <c r="Q475" s="23"/>
      <c r="R475" s="6"/>
      <c r="S475" s="6"/>
      <c r="T475" s="6" t="str">
        <f t="shared" ref="T475:T482" si="361">IF(A475=1,S475/Q475,"")</f>
        <v/>
      </c>
      <c r="U475" s="6" t="str">
        <f t="shared" ref="U475:U482" si="362">IF(A475=1,4*PI()*(O475/(S475^2)),"")</f>
        <v/>
      </c>
      <c r="V475" s="6"/>
      <c r="W475" s="49"/>
      <c r="X475" s="8"/>
      <c r="Y475" s="53" t="str">
        <f t="shared" ref="Y475:Y482" si="363">IF(A475=1,"",B475)</f>
        <v>1.22</v>
      </c>
      <c r="Z475" s="6" t="str">
        <f t="shared" ref="Z475:Z499" si="364">IF(F475&lt;$R$8,"",(SQRT(((N475-MIN($N$475:$N$499))^2))))</f>
        <v/>
      </c>
      <c r="AA475" s="54" t="str">
        <f t="shared" ca="1" si="348"/>
        <v/>
      </c>
      <c r="AB475" s="55">
        <f t="shared" ref="AB475:AB482" si="365">IF(A475=1,"",M475)</f>
        <v>-0.41486548482964425</v>
      </c>
      <c r="AC475" s="6">
        <f t="shared" ref="AC475:AC499" si="366">IF($W$500="STABLE",N475,IF(F475&lt;$R$8,N475,(AA475+MIN($N$475:$N$499))))</f>
        <v>-0.95367008419949095</v>
      </c>
      <c r="AD475" s="6">
        <f t="shared" ref="AD475:AD499" si="367">IF(A476=1,ABS(AB475*VLOOKUP(B476,$B$13:$AD$1389,28,FALSE)-AC475*VLOOKUP(B476,$B$13:$AD$1389,27,FALSE)),ABS(AB475*AC476-AC475*AB476))</f>
        <v>0.74020022981016487</v>
      </c>
      <c r="AE475" s="6" t="str">
        <f t="shared" si="350"/>
        <v/>
      </c>
      <c r="AF475" s="113"/>
      <c r="AG475" s="52"/>
      <c r="AH475" s="6" t="str">
        <f t="shared" ref="AH475:AH482" si="368">IF(A475=1,AG475/AF475,"")</f>
        <v/>
      </c>
      <c r="AI475" s="6" t="str">
        <f t="shared" ref="AI475:AI482" si="369">IF(A475=1,4*PI()*(AD475/(AG475^2)),"")</f>
        <v/>
      </c>
      <c r="AJ475" s="14" t="str">
        <f t="shared" ref="AJ475:AJ482" si="370">IF(A475=1,(O475/AD475)*100,"")</f>
        <v/>
      </c>
      <c r="AK475" s="56">
        <f t="shared" si="355"/>
        <v>-66.489999999999995</v>
      </c>
      <c r="AL475" s="49">
        <f t="shared" si="356"/>
        <v>1.04</v>
      </c>
      <c r="AM475" s="65"/>
      <c r="AN475" s="61"/>
      <c r="AO475" s="61"/>
      <c r="AP475" s="61"/>
      <c r="AQ475" s="62"/>
    </row>
    <row r="476" spans="1:43" x14ac:dyDescent="0.3">
      <c r="A476" t="str">
        <f t="shared" si="354"/>
        <v/>
      </c>
      <c r="B476" s="1" t="s">
        <v>31</v>
      </c>
      <c r="C476" s="1"/>
      <c r="D476">
        <v>1.63</v>
      </c>
      <c r="E476">
        <v>300</v>
      </c>
      <c r="F476">
        <v>-40.6</v>
      </c>
      <c r="G476" s="47"/>
      <c r="H476" s="47"/>
      <c r="I476" s="47"/>
      <c r="J476" s="47"/>
      <c r="K476" s="47"/>
      <c r="L476" s="23">
        <f>IF(AND(B476&lt;&gt;"",C476&lt;&gt;""),"",IF(E476-$E$474&lt;0,(360-($E$474-E476)),E476-$E$474))</f>
        <v>262.32</v>
      </c>
      <c r="M476" s="6">
        <f t="shared" si="358"/>
        <v>-1.2376122309558557</v>
      </c>
      <c r="N476" s="6">
        <f t="shared" si="359"/>
        <v>-1.0607619741433369</v>
      </c>
      <c r="O476" s="23">
        <f t="shared" si="360"/>
        <v>-2.6084750510993233</v>
      </c>
      <c r="P476" s="23" t="str">
        <f t="shared" si="344"/>
        <v/>
      </c>
      <c r="Q476" s="23"/>
      <c r="R476" s="6"/>
      <c r="S476" s="6"/>
      <c r="T476" s="6" t="str">
        <f t="shared" si="361"/>
        <v/>
      </c>
      <c r="U476" s="6" t="str">
        <f t="shared" si="362"/>
        <v/>
      </c>
      <c r="V476" s="6"/>
      <c r="W476" s="49"/>
      <c r="X476" s="8"/>
      <c r="Y476" s="53" t="str">
        <f t="shared" si="363"/>
        <v>1.22</v>
      </c>
      <c r="Z476" s="6" t="str">
        <f t="shared" si="364"/>
        <v/>
      </c>
      <c r="AA476" s="54" t="str">
        <f t="shared" ca="1" si="348"/>
        <v/>
      </c>
      <c r="AB476" s="55">
        <f t="shared" si="365"/>
        <v>-1.2376122309558557</v>
      </c>
      <c r="AC476" s="6">
        <f t="shared" si="366"/>
        <v>-1.0607619741433369</v>
      </c>
      <c r="AD476" s="6">
        <f t="shared" si="367"/>
        <v>2.6084750510993233</v>
      </c>
      <c r="AE476" s="6" t="str">
        <f t="shared" si="350"/>
        <v/>
      </c>
      <c r="AF476" s="113"/>
      <c r="AG476" s="52"/>
      <c r="AH476" s="6" t="str">
        <f t="shared" si="368"/>
        <v/>
      </c>
      <c r="AI476" s="6" t="str">
        <f t="shared" si="369"/>
        <v/>
      </c>
      <c r="AJ476" s="14" t="str">
        <f t="shared" si="370"/>
        <v/>
      </c>
      <c r="AK476" s="56">
        <f t="shared" si="355"/>
        <v>-40.6</v>
      </c>
      <c r="AL476" s="49">
        <f t="shared" si="356"/>
        <v>1.63</v>
      </c>
      <c r="AM476" s="65"/>
      <c r="AN476" s="61"/>
      <c r="AO476" s="61"/>
      <c r="AP476" s="61"/>
      <c r="AQ476" s="62"/>
    </row>
    <row r="477" spans="1:43" x14ac:dyDescent="0.3">
      <c r="A477" t="str">
        <f t="shared" si="354"/>
        <v/>
      </c>
      <c r="B477" s="1" t="s">
        <v>31</v>
      </c>
      <c r="C477" s="1"/>
      <c r="D477">
        <v>3.746</v>
      </c>
      <c r="E477">
        <v>303</v>
      </c>
      <c r="F477">
        <v>-15.31</v>
      </c>
      <c r="G477" s="47"/>
      <c r="H477" s="47"/>
      <c r="I477" s="47"/>
      <c r="J477" s="47"/>
      <c r="K477" s="47"/>
      <c r="L477" s="23">
        <f t="shared" si="357"/>
        <v>265.32</v>
      </c>
      <c r="M477" s="6">
        <f t="shared" si="358"/>
        <v>-3.6130595142219128</v>
      </c>
      <c r="N477" s="6">
        <f t="shared" si="359"/>
        <v>-0.98909905807786236</v>
      </c>
      <c r="O477" s="23">
        <f t="shared" si="360"/>
        <v>-1.2510957811877379</v>
      </c>
      <c r="P477" s="23" t="str">
        <f t="shared" si="344"/>
        <v/>
      </c>
      <c r="Q477" s="23"/>
      <c r="R477" s="6"/>
      <c r="S477" s="6"/>
      <c r="T477" s="6" t="str">
        <f t="shared" si="361"/>
        <v/>
      </c>
      <c r="U477" s="6" t="str">
        <f t="shared" si="362"/>
        <v/>
      </c>
      <c r="V477" s="6"/>
      <c r="W477" s="49"/>
      <c r="X477" s="8"/>
      <c r="Y477" s="53" t="str">
        <f t="shared" si="363"/>
        <v>1.22</v>
      </c>
      <c r="Z477" s="6" t="str">
        <f t="shared" si="364"/>
        <v/>
      </c>
      <c r="AA477" s="54" t="str">
        <f t="shared" ca="1" si="348"/>
        <v/>
      </c>
      <c r="AB477" s="55">
        <f t="shared" si="365"/>
        <v>-3.6130595142219128</v>
      </c>
      <c r="AC477" s="6">
        <f t="shared" si="366"/>
        <v>-0.98909905807786236</v>
      </c>
      <c r="AD477" s="6">
        <f t="shared" si="367"/>
        <v>1.2510957811877379</v>
      </c>
      <c r="AE477" s="6" t="str">
        <f t="shared" si="350"/>
        <v/>
      </c>
      <c r="AF477" s="113"/>
      <c r="AG477" s="52"/>
      <c r="AH477" s="6" t="str">
        <f t="shared" si="368"/>
        <v/>
      </c>
      <c r="AI477" s="6" t="str">
        <f t="shared" si="369"/>
        <v/>
      </c>
      <c r="AJ477" s="14" t="str">
        <f t="shared" si="370"/>
        <v/>
      </c>
      <c r="AK477" s="56">
        <f t="shared" si="355"/>
        <v>-15.31</v>
      </c>
      <c r="AL477" s="49">
        <f t="shared" si="356"/>
        <v>3.746</v>
      </c>
      <c r="AM477" s="65"/>
      <c r="AN477" s="61"/>
      <c r="AO477" s="61"/>
      <c r="AP477" s="61"/>
      <c r="AQ477" s="62"/>
    </row>
    <row r="478" spans="1:43" x14ac:dyDescent="0.3">
      <c r="A478" t="str">
        <f t="shared" si="354"/>
        <v/>
      </c>
      <c r="B478" s="1" t="s">
        <v>31</v>
      </c>
      <c r="C478" s="1"/>
      <c r="D478">
        <v>4.9870000000000001</v>
      </c>
      <c r="E478">
        <v>302.91000000000003</v>
      </c>
      <c r="F478">
        <v>-11.47</v>
      </c>
      <c r="G478" s="47"/>
      <c r="H478" s="47"/>
      <c r="I478" s="47"/>
      <c r="J478" s="47"/>
      <c r="K478" s="47"/>
      <c r="L478" s="23">
        <f t="shared" si="357"/>
        <v>265.23</v>
      </c>
      <c r="M478" s="6">
        <f t="shared" si="358"/>
        <v>-4.8874044190140289</v>
      </c>
      <c r="N478" s="6">
        <f t="shared" si="359"/>
        <v>-0.99168898602442213</v>
      </c>
      <c r="O478" s="23">
        <f t="shared" si="360"/>
        <v>-2.2212145326627479</v>
      </c>
      <c r="P478" s="23" t="str">
        <f t="shared" si="344"/>
        <v/>
      </c>
      <c r="Q478" s="23"/>
      <c r="R478" s="6"/>
      <c r="S478" s="6"/>
      <c r="T478" s="6" t="str">
        <f t="shared" si="361"/>
        <v/>
      </c>
      <c r="U478" s="6" t="str">
        <f t="shared" si="362"/>
        <v/>
      </c>
      <c r="V478" s="6"/>
      <c r="W478" s="49"/>
      <c r="X478" s="8"/>
      <c r="Y478" s="53" t="str">
        <f t="shared" si="363"/>
        <v>1.22</v>
      </c>
      <c r="Z478" s="6" t="str">
        <f t="shared" si="364"/>
        <v/>
      </c>
      <c r="AA478" s="54" t="str">
        <f t="shared" ca="1" si="348"/>
        <v/>
      </c>
      <c r="AB478" s="55">
        <f t="shared" si="365"/>
        <v>-4.8874044190140289</v>
      </c>
      <c r="AC478" s="6">
        <f t="shared" si="366"/>
        <v>-0.99168898602442213</v>
      </c>
      <c r="AD478" s="6">
        <f t="shared" si="367"/>
        <v>2.2212145326627479</v>
      </c>
      <c r="AE478" s="6" t="str">
        <f t="shared" si="350"/>
        <v/>
      </c>
      <c r="AF478" s="113"/>
      <c r="AG478" s="52"/>
      <c r="AH478" s="6" t="str">
        <f t="shared" si="368"/>
        <v/>
      </c>
      <c r="AI478" s="6" t="str">
        <f t="shared" si="369"/>
        <v/>
      </c>
      <c r="AJ478" s="14" t="str">
        <f t="shared" si="370"/>
        <v/>
      </c>
      <c r="AK478" s="56">
        <f t="shared" si="355"/>
        <v>-11.47</v>
      </c>
      <c r="AL478" s="49">
        <f t="shared" si="356"/>
        <v>4.9870000000000001</v>
      </c>
      <c r="AM478" s="65"/>
      <c r="AN478" s="61"/>
      <c r="AO478" s="61"/>
      <c r="AP478" s="61"/>
      <c r="AQ478" s="62"/>
    </row>
    <row r="479" spans="1:43" x14ac:dyDescent="0.3">
      <c r="A479" t="str">
        <f t="shared" si="354"/>
        <v/>
      </c>
      <c r="B479" s="1" t="s">
        <v>31</v>
      </c>
      <c r="C479" s="1"/>
      <c r="D479">
        <v>4.681</v>
      </c>
      <c r="E479">
        <v>302.89999999999998</v>
      </c>
      <c r="F479">
        <v>-6.01</v>
      </c>
      <c r="G479" s="47"/>
      <c r="H479" s="47"/>
      <c r="I479" s="47"/>
      <c r="J479" s="47"/>
      <c r="K479" s="47"/>
      <c r="L479" s="23">
        <f t="shared" si="357"/>
        <v>265.21999999999997</v>
      </c>
      <c r="M479" s="6">
        <f t="shared" si="358"/>
        <v>-4.655271522748925</v>
      </c>
      <c r="N479" s="6">
        <f t="shared" si="359"/>
        <v>-0.49011024217302968</v>
      </c>
      <c r="O479" s="23">
        <f t="shared" si="360"/>
        <v>-1.0458167932198659</v>
      </c>
      <c r="P479" s="23" t="str">
        <f t="shared" si="344"/>
        <v/>
      </c>
      <c r="Q479" s="23"/>
      <c r="R479" s="6"/>
      <c r="S479" s="6"/>
      <c r="T479" s="6" t="str">
        <f t="shared" si="361"/>
        <v/>
      </c>
      <c r="U479" s="6" t="str">
        <f t="shared" si="362"/>
        <v/>
      </c>
      <c r="V479" s="6"/>
      <c r="W479" s="49"/>
      <c r="X479" s="8"/>
      <c r="Y479" s="53" t="str">
        <f t="shared" si="363"/>
        <v>1.22</v>
      </c>
      <c r="Z479" s="6" t="str">
        <f t="shared" si="364"/>
        <v/>
      </c>
      <c r="AA479" s="54" t="str">
        <f t="shared" ca="1" si="348"/>
        <v/>
      </c>
      <c r="AB479" s="55">
        <f t="shared" si="365"/>
        <v>-4.655271522748925</v>
      </c>
      <c r="AC479" s="6">
        <f t="shared" si="366"/>
        <v>-0.49011024217302968</v>
      </c>
      <c r="AD479" s="6">
        <f t="shared" si="367"/>
        <v>1.0458167932198659</v>
      </c>
      <c r="AE479" s="6" t="str">
        <f t="shared" si="350"/>
        <v/>
      </c>
      <c r="AF479" s="113"/>
      <c r="AG479" s="52"/>
      <c r="AH479" s="6" t="str">
        <f t="shared" si="368"/>
        <v/>
      </c>
      <c r="AI479" s="6" t="str">
        <f t="shared" si="369"/>
        <v/>
      </c>
      <c r="AJ479" s="14" t="str">
        <f t="shared" si="370"/>
        <v/>
      </c>
      <c r="AK479" s="56">
        <f t="shared" si="355"/>
        <v>-6.01</v>
      </c>
      <c r="AL479" s="49">
        <f t="shared" si="356"/>
        <v>4.681</v>
      </c>
      <c r="AM479" s="65"/>
      <c r="AN479" s="61"/>
      <c r="AO479" s="61"/>
      <c r="AP479" s="61"/>
      <c r="AQ479" s="62"/>
    </row>
    <row r="480" spans="1:43" x14ac:dyDescent="0.3">
      <c r="A480" t="str">
        <f t="shared" si="354"/>
        <v/>
      </c>
      <c r="B480" s="1" t="s">
        <v>31</v>
      </c>
      <c r="C480" s="1"/>
      <c r="D480">
        <v>3.5880000000000001</v>
      </c>
      <c r="E480">
        <v>303.08</v>
      </c>
      <c r="F480">
        <v>-2.44</v>
      </c>
      <c r="G480" s="47"/>
      <c r="H480" s="47"/>
      <c r="I480" s="47"/>
      <c r="J480" s="47"/>
      <c r="K480" s="47"/>
      <c r="L480" s="23">
        <f t="shared" si="357"/>
        <v>265.39999999999998</v>
      </c>
      <c r="M480" s="6">
        <f t="shared" si="358"/>
        <v>-3.584746946616153</v>
      </c>
      <c r="N480" s="6">
        <f t="shared" si="359"/>
        <v>-0.15275250808470575</v>
      </c>
      <c r="O480" s="23">
        <f t="shared" si="360"/>
        <v>-0.77388868712329362</v>
      </c>
      <c r="P480" s="23" t="str">
        <f t="shared" si="344"/>
        <v/>
      </c>
      <c r="Q480" s="23"/>
      <c r="R480" s="6"/>
      <c r="S480" s="6"/>
      <c r="T480" s="6" t="str">
        <f t="shared" si="361"/>
        <v/>
      </c>
      <c r="U480" s="6" t="str">
        <f t="shared" si="362"/>
        <v/>
      </c>
      <c r="V480" s="6"/>
      <c r="W480" s="49"/>
      <c r="X480" s="8"/>
      <c r="Y480" s="53" t="str">
        <f t="shared" si="363"/>
        <v>1.22</v>
      </c>
      <c r="Z480" s="6" t="str">
        <f t="shared" si="364"/>
        <v/>
      </c>
      <c r="AA480" s="54" t="str">
        <f t="shared" ca="1" si="348"/>
        <v/>
      </c>
      <c r="AB480" s="55">
        <f t="shared" si="365"/>
        <v>-3.584746946616153</v>
      </c>
      <c r="AC480" s="6">
        <f t="shared" si="366"/>
        <v>-0.15275250808470575</v>
      </c>
      <c r="AD480" s="6">
        <f t="shared" ca="1" si="367"/>
        <v>12.694798457015068</v>
      </c>
      <c r="AE480" s="6" t="str">
        <f t="shared" si="350"/>
        <v/>
      </c>
      <c r="AF480" s="113"/>
      <c r="AG480" s="52"/>
      <c r="AH480" s="6" t="str">
        <f t="shared" si="368"/>
        <v/>
      </c>
      <c r="AI480" s="6" t="str">
        <f t="shared" si="369"/>
        <v/>
      </c>
      <c r="AJ480" s="14" t="str">
        <f t="shared" si="370"/>
        <v/>
      </c>
      <c r="AK480" s="56">
        <f t="shared" si="355"/>
        <v>-2.44</v>
      </c>
      <c r="AL480" s="49">
        <f t="shared" si="356"/>
        <v>3.5879999999999996</v>
      </c>
      <c r="AM480" s="65"/>
      <c r="AN480" s="61"/>
      <c r="AO480" s="61"/>
      <c r="AP480" s="61"/>
      <c r="AQ480" s="62"/>
    </row>
    <row r="481" spans="1:43" x14ac:dyDescent="0.3">
      <c r="A481" t="str">
        <f t="shared" si="354"/>
        <v/>
      </c>
      <c r="B481" s="1" t="s">
        <v>31</v>
      </c>
      <c r="C481" s="1"/>
      <c r="D481">
        <v>3.1469999999999998</v>
      </c>
      <c r="E481">
        <v>303.70999999999998</v>
      </c>
      <c r="F481">
        <v>1.49</v>
      </c>
      <c r="G481" s="47"/>
      <c r="H481" s="47"/>
      <c r="I481" s="47"/>
      <c r="J481" s="47"/>
      <c r="K481" s="47"/>
      <c r="L481" s="23">
        <f t="shared" si="357"/>
        <v>266.02999999999997</v>
      </c>
      <c r="M481" s="6">
        <f t="shared" si="358"/>
        <v>-3.1459359316056488</v>
      </c>
      <c r="N481" s="6">
        <f t="shared" si="359"/>
        <v>8.1829788173370208E-2</v>
      </c>
      <c r="O481" s="23">
        <f t="shared" si="360"/>
        <v>-1.2356724427727168</v>
      </c>
      <c r="P481" s="23" t="str">
        <f t="shared" si="344"/>
        <v/>
      </c>
      <c r="Q481" s="23"/>
      <c r="R481" s="6"/>
      <c r="S481" s="6"/>
      <c r="T481" s="6" t="str">
        <f t="shared" si="361"/>
        <v/>
      </c>
      <c r="U481" s="6" t="str">
        <f t="shared" si="362"/>
        <v/>
      </c>
      <c r="V481" s="6"/>
      <c r="W481" s="49"/>
      <c r="X481" s="8"/>
      <c r="Y481" s="53" t="str">
        <f t="shared" si="363"/>
        <v>1.22</v>
      </c>
      <c r="Z481" s="6">
        <f t="shared" si="364"/>
        <v>1.1425917623167072</v>
      </c>
      <c r="AA481" s="54">
        <f t="shared" ca="1" si="348"/>
        <v>4.4680453989101077</v>
      </c>
      <c r="AB481" s="55">
        <f t="shared" si="365"/>
        <v>-3.1459359316056488</v>
      </c>
      <c r="AC481" s="6">
        <f t="shared" ca="1" si="366"/>
        <v>3.4072834247667707</v>
      </c>
      <c r="AD481" s="6">
        <f t="shared" ca="1" si="367"/>
        <v>5.8204252400624803</v>
      </c>
      <c r="AE481" s="6" t="str">
        <f t="shared" si="350"/>
        <v/>
      </c>
      <c r="AF481" s="113"/>
      <c r="AG481" s="52"/>
      <c r="AH481" s="6" t="str">
        <f t="shared" si="368"/>
        <v/>
      </c>
      <c r="AI481" s="6" t="str">
        <f t="shared" si="369"/>
        <v/>
      </c>
      <c r="AJ481" s="14" t="str">
        <f t="shared" si="370"/>
        <v/>
      </c>
      <c r="AK481" s="56">
        <f t="shared" ca="1" si="355"/>
        <v>47.283790064353703</v>
      </c>
      <c r="AL481" s="49">
        <f t="shared" ca="1" si="356"/>
        <v>4.6375093770749265</v>
      </c>
      <c r="AM481" s="65"/>
      <c r="AN481" s="61"/>
      <c r="AO481" s="61"/>
      <c r="AP481" s="61"/>
      <c r="AQ481" s="62"/>
    </row>
    <row r="482" spans="1:43" x14ac:dyDescent="0.3">
      <c r="A482" t="str">
        <f t="shared" si="354"/>
        <v/>
      </c>
      <c r="B482" s="1" t="s">
        <v>31</v>
      </c>
      <c r="C482" s="1"/>
      <c r="D482">
        <v>2.8639999999999999</v>
      </c>
      <c r="E482">
        <v>304.98</v>
      </c>
      <c r="F482">
        <v>9.3699999999999992</v>
      </c>
      <c r="G482" s="47"/>
      <c r="H482" s="47"/>
      <c r="I482" s="47"/>
      <c r="J482" s="47"/>
      <c r="K482" s="47"/>
      <c r="L482" s="23">
        <f t="shared" si="357"/>
        <v>267.3</v>
      </c>
      <c r="M482" s="6">
        <f t="shared" si="358"/>
        <v>-2.8257872049842105</v>
      </c>
      <c r="N482" s="6">
        <f t="shared" si="359"/>
        <v>0.46628604112446215</v>
      </c>
      <c r="O482" s="23">
        <f t="shared" si="360"/>
        <v>-0.69806203241624587</v>
      </c>
      <c r="P482" s="23" t="str">
        <f t="shared" si="344"/>
        <v/>
      </c>
      <c r="Q482" s="23"/>
      <c r="R482" s="6"/>
      <c r="S482" s="6"/>
      <c r="T482" s="6" t="str">
        <f t="shared" si="361"/>
        <v/>
      </c>
      <c r="U482" s="6" t="str">
        <f t="shared" si="362"/>
        <v/>
      </c>
      <c r="V482" s="6"/>
      <c r="W482" s="49"/>
      <c r="X482" s="8"/>
      <c r="Y482" s="53" t="str">
        <f t="shared" si="363"/>
        <v>1.22</v>
      </c>
      <c r="Z482" s="6">
        <f t="shared" si="364"/>
        <v>1.5270480152677992</v>
      </c>
      <c r="AA482" s="54">
        <f t="shared" ca="1" si="348"/>
        <v>5.9714414925397508</v>
      </c>
      <c r="AB482" s="55">
        <f t="shared" si="365"/>
        <v>-2.8257872049842105</v>
      </c>
      <c r="AC482" s="6">
        <f t="shared" ca="1" si="366"/>
        <v>4.9106795183964138</v>
      </c>
      <c r="AD482" s="6">
        <f t="shared" ca="1" si="367"/>
        <v>5.265637278372294</v>
      </c>
      <c r="AE482" s="6" t="str">
        <f t="shared" si="350"/>
        <v/>
      </c>
      <c r="AF482" s="113"/>
      <c r="AG482" s="52"/>
      <c r="AH482" s="6" t="str">
        <f t="shared" si="368"/>
        <v/>
      </c>
      <c r="AI482" s="6" t="str">
        <f t="shared" si="369"/>
        <v/>
      </c>
      <c r="AJ482" s="14" t="str">
        <f t="shared" si="370"/>
        <v/>
      </c>
      <c r="AK482" s="56">
        <f t="shared" ca="1" si="355"/>
        <v>60.082280287489205</v>
      </c>
      <c r="AL482" s="49">
        <f t="shared" ca="1" si="356"/>
        <v>5.6656726573506271</v>
      </c>
      <c r="AM482" s="65"/>
      <c r="AN482" s="61"/>
      <c r="AO482" s="61"/>
      <c r="AP482" s="61"/>
      <c r="AQ482" s="62"/>
    </row>
    <row r="483" spans="1:43" x14ac:dyDescent="0.3">
      <c r="A483" t="str">
        <f t="shared" si="354"/>
        <v/>
      </c>
      <c r="B483" s="1" t="s">
        <v>31</v>
      </c>
      <c r="C483" s="1"/>
      <c r="D483">
        <v>2.0859999999999999</v>
      </c>
      <c r="E483">
        <v>306.62</v>
      </c>
      <c r="F483">
        <v>16.079999999999998</v>
      </c>
      <c r="G483" s="47"/>
      <c r="H483" s="47"/>
      <c r="I483" s="47"/>
      <c r="J483" s="47"/>
      <c r="K483" s="47"/>
      <c r="L483" s="23">
        <f t="shared" ref="L483" si="371">IF(AND(B483&lt;&gt;"",C483&lt;&gt;""),"",IF(E483-$E$474&lt;0,(360-($E$474-E483)),E483-$E$474))</f>
        <v>268.94</v>
      </c>
      <c r="M483" s="6">
        <f t="shared" ref="M483" si="372">IF(AND(B483&lt;&gt;"",C483&lt;&gt;""),"",IF(L483&gt;180,(COS(RADIANS(F483))*D483)*(-1),(COS(RADIANS(F483))*D483)))</f>
        <v>-2.0043871205097301</v>
      </c>
      <c r="N483" s="6">
        <f t="shared" ref="N483" si="373">IF(AND(B483&lt;&gt;"",C483&lt;&gt;""),"",SIN(RADIANS(F483))*D483)</f>
        <v>0.57777873890851272</v>
      </c>
      <c r="O483" s="23">
        <f t="shared" si="360"/>
        <v>-0.41641503284376513</v>
      </c>
      <c r="P483" s="23" t="str">
        <f t="shared" ref="P483" si="374">IF(A483=1,D483*O483,"")</f>
        <v/>
      </c>
      <c r="Q483" s="23"/>
      <c r="R483" s="6"/>
      <c r="S483" s="6"/>
      <c r="T483" s="6" t="str">
        <f t="shared" ref="T483" si="375">IF(A483=1,S483/Q483,"")</f>
        <v/>
      </c>
      <c r="U483" s="6" t="str">
        <f t="shared" ref="U483" si="376">IF(A483=1,4*PI()*(O483/(S483^2)),"")</f>
        <v/>
      </c>
      <c r="V483" s="6"/>
      <c r="W483" s="49"/>
      <c r="X483" s="8"/>
      <c r="Y483" s="53" t="str">
        <f t="shared" ref="Y483" si="377">IF(A483=1,"",B483)</f>
        <v>1.22</v>
      </c>
      <c r="Z483" s="6">
        <f t="shared" si="364"/>
        <v>1.6385407130518497</v>
      </c>
      <c r="AA483" s="54">
        <f t="shared" ref="AA483:AA501" ca="1" si="378">IF(Z483="","",IF($K$9=TRUE,(Z483*($F$3/($F$3-(RANDBETWEEN($N$8,$M$8)/100)))),Z483*($F$3/($F$3-$F$4))))</f>
        <v>6.4074278629788735</v>
      </c>
      <c r="AB483" s="55">
        <f t="shared" ref="AB483" si="379">IF(A483=1,"",M483)</f>
        <v>-2.0043871205097301</v>
      </c>
      <c r="AC483" s="6">
        <f t="shared" ca="1" si="366"/>
        <v>5.3466658888355365</v>
      </c>
      <c r="AD483" s="6">
        <f t="shared" ca="1" si="367"/>
        <v>3.957468041487286</v>
      </c>
      <c r="AE483" s="6" t="str">
        <f t="shared" ref="AE483" si="380">IF(Y483="",$D483*AD483,"")</f>
        <v/>
      </c>
      <c r="AF483" s="113"/>
      <c r="AG483" s="52"/>
      <c r="AH483" s="6" t="str">
        <f t="shared" ref="AH483" si="381">IF(A483=1,AG483/AF483,"")</f>
        <v/>
      </c>
      <c r="AI483" s="6" t="str">
        <f t="shared" ref="AI483" si="382">IF(A483=1,4*PI()*(AD483/(AG483^2)),"")</f>
        <v/>
      </c>
      <c r="AJ483" s="14" t="str">
        <f t="shared" ref="AJ483" si="383">IF(A483=1,(O483/AD483)*100,"")</f>
        <v/>
      </c>
      <c r="AK483" s="56">
        <f t="shared" ca="1" si="355"/>
        <v>69.449710258493894</v>
      </c>
      <c r="AL483" s="49">
        <f t="shared" ca="1" si="356"/>
        <v>5.7100266072674986</v>
      </c>
      <c r="AM483" s="65"/>
      <c r="AN483" s="61"/>
      <c r="AO483" s="61"/>
      <c r="AP483" s="61"/>
      <c r="AQ483" s="62"/>
    </row>
    <row r="484" spans="1:43" x14ac:dyDescent="0.3">
      <c r="A484" t="str">
        <f t="shared" si="354"/>
        <v/>
      </c>
      <c r="B484" s="1" t="s">
        <v>31</v>
      </c>
      <c r="C484" s="1"/>
      <c r="D484">
        <v>1.373</v>
      </c>
      <c r="E484">
        <v>308.8</v>
      </c>
      <c r="F484">
        <v>24.44</v>
      </c>
      <c r="G484" s="47"/>
      <c r="H484" s="47"/>
      <c r="I484" s="47"/>
      <c r="J484" s="47"/>
      <c r="K484" s="47"/>
      <c r="L484" s="23">
        <f t="shared" ref="L484:L499" si="384">IF(AND(B484&lt;&gt;"",C484&lt;&gt;""),"",IF(E484-$E$474&lt;0,(360-($E$474-E484)),E484-$E$474))</f>
        <v>271.12</v>
      </c>
      <c r="M484" s="6">
        <f t="shared" ref="M484:M499" si="385">IF(AND(B484&lt;&gt;"",C484&lt;&gt;""),"",IF(L484&gt;180,(COS(RADIANS(F484))*D484)*(-1),(COS(RADIANS(F484))*D484)))</f>
        <v>-1.2499723866293684</v>
      </c>
      <c r="N484" s="6">
        <f t="shared" ref="N484:N499" si="386">IF(AND(B484&lt;&gt;"",C484&lt;&gt;""),"",SIN(RADIANS(F484))*D484)</f>
        <v>0.56806516586046796</v>
      </c>
      <c r="O484" s="23">
        <f t="shared" si="360"/>
        <v>-0.28508769458763084</v>
      </c>
      <c r="P484" s="23" t="str">
        <f t="shared" ref="P484:P499" si="387">IF(A484=1,D484*O484,"")</f>
        <v/>
      </c>
      <c r="Q484" s="23"/>
      <c r="R484" s="6"/>
      <c r="S484" s="6"/>
      <c r="T484" s="6" t="str">
        <f t="shared" ref="T484:T499" si="388">IF(A484=1,S484/Q484,"")</f>
        <v/>
      </c>
      <c r="U484" s="6" t="str">
        <f t="shared" ref="U484:U499" si="389">IF(A484=1,4*PI()*(O484/(S484^2)),"")</f>
        <v/>
      </c>
      <c r="V484" s="6"/>
      <c r="W484" s="49"/>
      <c r="X484" s="8"/>
      <c r="Y484" s="53" t="str">
        <f t="shared" ref="Y484:Y499" si="390">IF(A484=1,"",B484)</f>
        <v>1.22</v>
      </c>
      <c r="Z484" s="6">
        <f t="shared" si="364"/>
        <v>1.6288271400038048</v>
      </c>
      <c r="AA484" s="54">
        <f t="shared" ref="AA484:AA499" ca="1" si="391">IF(Z484="","",IF($K$9=TRUE,(Z484*($F$3/($F$3-(RANDBETWEEN($N$8,$M$8)/100)))),Z484*($F$3/($F$3-$F$4))))</f>
        <v>6.3694434429999518</v>
      </c>
      <c r="AB484" s="55">
        <f t="shared" ref="AB484:AB499" si="392">IF(A484=1,"",M484)</f>
        <v>-1.2499723866293684</v>
      </c>
      <c r="AC484" s="6">
        <f t="shared" ca="1" si="366"/>
        <v>5.3086814688566148</v>
      </c>
      <c r="AD484" s="6">
        <f t="shared" ca="1" si="367"/>
        <v>1.7061778801628673</v>
      </c>
      <c r="AE484" s="6" t="str">
        <f t="shared" ref="AE484:AE499" si="393">IF(Y484="",$D484*AD484,"")</f>
        <v/>
      </c>
      <c r="AF484" s="113"/>
      <c r="AG484" s="52"/>
      <c r="AH484" s="6" t="str">
        <f t="shared" ref="AH484:AH499" si="394">IF(A484=1,AG484/AF484,"")</f>
        <v/>
      </c>
      <c r="AI484" s="6" t="str">
        <f t="shared" ref="AI484:AI499" si="395">IF(A484=1,4*PI()*(AD484/(AG484^2)),"")</f>
        <v/>
      </c>
      <c r="AJ484" s="14" t="str">
        <f t="shared" ref="AJ484:AJ499" si="396">IF(A484=1,(O484/AD484)*100,"")</f>
        <v/>
      </c>
      <c r="AK484" s="56">
        <f t="shared" ca="1" si="355"/>
        <v>76.750574371898423</v>
      </c>
      <c r="AL484" s="49">
        <f t="shared" ca="1" si="356"/>
        <v>5.4538545914900904</v>
      </c>
      <c r="AM484" s="65"/>
      <c r="AN484" s="61"/>
      <c r="AO484" s="61"/>
      <c r="AP484" s="61"/>
      <c r="AQ484" s="62"/>
    </row>
    <row r="485" spans="1:43" x14ac:dyDescent="0.3">
      <c r="A485" t="str">
        <f t="shared" si="354"/>
        <v/>
      </c>
      <c r="B485" s="1" t="s">
        <v>31</v>
      </c>
      <c r="C485" s="1"/>
      <c r="D485">
        <v>1.274</v>
      </c>
      <c r="E485">
        <v>309.13</v>
      </c>
      <c r="F485">
        <v>33.82</v>
      </c>
      <c r="G485" s="47"/>
      <c r="H485" s="47"/>
      <c r="I485" s="47"/>
      <c r="J485" s="47"/>
      <c r="K485" s="47"/>
      <c r="L485" s="23">
        <f t="shared" si="384"/>
        <v>271.45</v>
      </c>
      <c r="M485" s="6">
        <f t="shared" si="385"/>
        <v>-1.0584267591985248</v>
      </c>
      <c r="N485" s="6">
        <f t="shared" si="386"/>
        <v>0.70909011797690991</v>
      </c>
      <c r="O485" s="23">
        <f t="shared" si="360"/>
        <v>-0.36390432316089211</v>
      </c>
      <c r="P485" s="23" t="str">
        <f t="shared" si="387"/>
        <v/>
      </c>
      <c r="Q485" s="23"/>
      <c r="R485" s="6"/>
      <c r="S485" s="6"/>
      <c r="T485" s="6" t="str">
        <f t="shared" si="388"/>
        <v/>
      </c>
      <c r="U485" s="6" t="str">
        <f t="shared" si="389"/>
        <v/>
      </c>
      <c r="V485" s="6"/>
      <c r="W485" s="49"/>
      <c r="X485" s="8"/>
      <c r="Y485" s="53" t="str">
        <f t="shared" si="390"/>
        <v>1.22</v>
      </c>
      <c r="Z485" s="6">
        <f t="shared" si="364"/>
        <v>1.7698520921202467</v>
      </c>
      <c r="AA485" s="54">
        <f t="shared" ca="1" si="391"/>
        <v>6.9209141512761878</v>
      </c>
      <c r="AB485" s="55">
        <f t="shared" si="392"/>
        <v>-1.0584267591985248</v>
      </c>
      <c r="AC485" s="6">
        <f t="shared" ca="1" si="366"/>
        <v>5.8601521771328509</v>
      </c>
      <c r="AD485" s="6">
        <f t="shared" ca="1" si="367"/>
        <v>2.7208195454019801</v>
      </c>
      <c r="AE485" s="6" t="str">
        <f t="shared" si="393"/>
        <v/>
      </c>
      <c r="AF485" s="113"/>
      <c r="AG485" s="52"/>
      <c r="AH485" s="6" t="str">
        <f t="shared" si="394"/>
        <v/>
      </c>
      <c r="AI485" s="6" t="str">
        <f t="shared" si="395"/>
        <v/>
      </c>
      <c r="AJ485" s="14" t="str">
        <f t="shared" si="396"/>
        <v/>
      </c>
      <c r="AK485" s="56">
        <f t="shared" ca="1" si="355"/>
        <v>79.761942686531583</v>
      </c>
      <c r="AL485" s="49">
        <f t="shared" ca="1" si="356"/>
        <v>5.9549685762178779</v>
      </c>
      <c r="AM485" s="65"/>
      <c r="AN485" s="61"/>
      <c r="AO485" s="61"/>
      <c r="AP485" s="61"/>
      <c r="AQ485" s="62"/>
    </row>
    <row r="486" spans="1:43" x14ac:dyDescent="0.3">
      <c r="A486" t="str">
        <f t="shared" si="354"/>
        <v/>
      </c>
      <c r="B486" s="1" t="s">
        <v>31</v>
      </c>
      <c r="C486" s="1"/>
      <c r="D486">
        <v>1.0009999999999999</v>
      </c>
      <c r="E486">
        <v>312.27</v>
      </c>
      <c r="F486">
        <v>50.4</v>
      </c>
      <c r="G486" s="47"/>
      <c r="H486" s="47"/>
      <c r="I486" s="47"/>
      <c r="J486" s="47"/>
      <c r="K486" s="47"/>
      <c r="L486" s="23">
        <f t="shared" si="384"/>
        <v>274.58999999999997</v>
      </c>
      <c r="M486" s="6">
        <f t="shared" si="385"/>
        <v>-0.63806141373843839</v>
      </c>
      <c r="N486" s="6">
        <f t="shared" si="386"/>
        <v>0.77128375601856491</v>
      </c>
      <c r="O486" s="23">
        <f t="shared" si="360"/>
        <v>-0.29701855919195069</v>
      </c>
      <c r="P486" s="23" t="str">
        <f t="shared" si="387"/>
        <v/>
      </c>
      <c r="Q486" s="23"/>
      <c r="R486" s="6"/>
      <c r="S486" s="6"/>
      <c r="T486" s="6" t="str">
        <f t="shared" si="388"/>
        <v/>
      </c>
      <c r="U486" s="6" t="str">
        <f t="shared" si="389"/>
        <v/>
      </c>
      <c r="V486" s="6"/>
      <c r="W486" s="49"/>
      <c r="X486" s="8"/>
      <c r="Y486" s="53" t="str">
        <f t="shared" si="390"/>
        <v>1.22</v>
      </c>
      <c r="Z486" s="6">
        <f t="shared" si="364"/>
        <v>1.832045730161902</v>
      </c>
      <c r="AA486" s="54">
        <f t="shared" ca="1" si="391"/>
        <v>7.1641191239166897</v>
      </c>
      <c r="AB486" s="55">
        <f t="shared" si="392"/>
        <v>-0.63806141373843839</v>
      </c>
      <c r="AC486" s="6">
        <f t="shared" ca="1" si="366"/>
        <v>6.1033571497733528</v>
      </c>
      <c r="AD486" s="6">
        <f t="shared" ca="1" si="367"/>
        <v>1.1769374540152433</v>
      </c>
      <c r="AE486" s="6" t="str">
        <f t="shared" si="393"/>
        <v/>
      </c>
      <c r="AF486" s="113"/>
      <c r="AG486" s="52"/>
      <c r="AH486" s="6" t="str">
        <f t="shared" si="394"/>
        <v/>
      </c>
      <c r="AI486" s="6" t="str">
        <f t="shared" si="395"/>
        <v/>
      </c>
      <c r="AJ486" s="14" t="str">
        <f t="shared" si="396"/>
        <v/>
      </c>
      <c r="AK486" s="56">
        <f t="shared" ca="1" si="355"/>
        <v>84.03182412212584</v>
      </c>
      <c r="AL486" s="49">
        <f t="shared" ca="1" si="356"/>
        <v>6.1366188463510918</v>
      </c>
      <c r="AM486" s="65"/>
      <c r="AN486" s="61"/>
      <c r="AO486" s="61"/>
      <c r="AP486" s="61"/>
      <c r="AQ486" s="62"/>
    </row>
    <row r="487" spans="1:43" x14ac:dyDescent="0.3">
      <c r="A487" t="str">
        <f t="shared" si="354"/>
        <v/>
      </c>
      <c r="B487" s="1" t="s">
        <v>31</v>
      </c>
      <c r="C487" s="1"/>
      <c r="D487">
        <v>1.3839999999999999</v>
      </c>
      <c r="E487">
        <v>320.83</v>
      </c>
      <c r="F487">
        <v>62.78</v>
      </c>
      <c r="G487" s="47"/>
      <c r="H487" s="47"/>
      <c r="I487" s="47"/>
      <c r="J487" s="47"/>
      <c r="K487" s="47"/>
      <c r="L487" s="23">
        <f t="shared" si="384"/>
        <v>283.14999999999998</v>
      </c>
      <c r="M487" s="6">
        <f t="shared" si="385"/>
        <v>-0.63305317589653665</v>
      </c>
      <c r="N487" s="6">
        <f t="shared" si="386"/>
        <v>1.2307313583748927</v>
      </c>
      <c r="O487" s="23">
        <f t="shared" si="360"/>
        <v>-0.72336214307859759</v>
      </c>
      <c r="P487" s="23" t="str">
        <f t="shared" si="387"/>
        <v/>
      </c>
      <c r="Q487" s="23"/>
      <c r="R487" s="6"/>
      <c r="S487" s="6"/>
      <c r="T487" s="6" t="str">
        <f t="shared" si="388"/>
        <v/>
      </c>
      <c r="U487" s="6" t="str">
        <f t="shared" si="389"/>
        <v/>
      </c>
      <c r="V487" s="6"/>
      <c r="W487" s="49"/>
      <c r="X487" s="8"/>
      <c r="Y487" s="53" t="str">
        <f t="shared" si="390"/>
        <v>1.22</v>
      </c>
      <c r="Z487" s="6">
        <f t="shared" si="364"/>
        <v>2.2914933325182298</v>
      </c>
      <c r="AA487" s="54">
        <f t="shared" ca="1" si="391"/>
        <v>8.9607649719369569</v>
      </c>
      <c r="AB487" s="55">
        <f t="shared" si="392"/>
        <v>-0.63305317589653665</v>
      </c>
      <c r="AC487" s="6">
        <f t="shared" ca="1" si="366"/>
        <v>7.9000029977936199</v>
      </c>
      <c r="AD487" s="6">
        <f t="shared" ca="1" si="367"/>
        <v>4.051153368515175</v>
      </c>
      <c r="AE487" s="6" t="str">
        <f t="shared" si="393"/>
        <v/>
      </c>
      <c r="AF487" s="113"/>
      <c r="AG487" s="52"/>
      <c r="AH487" s="6" t="str">
        <f t="shared" si="394"/>
        <v/>
      </c>
      <c r="AI487" s="6" t="str">
        <f t="shared" si="395"/>
        <v/>
      </c>
      <c r="AJ487" s="14" t="str">
        <f t="shared" si="396"/>
        <v/>
      </c>
      <c r="AK487" s="56">
        <f t="shared" ca="1" si="355"/>
        <v>85.418490830483876</v>
      </c>
      <c r="AL487" s="49">
        <f t="shared" ca="1" si="356"/>
        <v>7.9253267244108532</v>
      </c>
      <c r="AM487" s="65"/>
      <c r="AN487" s="61"/>
      <c r="AO487" s="61"/>
      <c r="AP487" s="61"/>
      <c r="AQ487" s="62"/>
    </row>
    <row r="488" spans="1:43" x14ac:dyDescent="0.3">
      <c r="A488" t="str">
        <f t="shared" si="354"/>
        <v/>
      </c>
      <c r="B488" s="1" t="s">
        <v>31</v>
      </c>
      <c r="C488" s="1"/>
      <c r="D488">
        <v>1.621</v>
      </c>
      <c r="E488">
        <v>317.22000000000003</v>
      </c>
      <c r="F488">
        <v>81.59</v>
      </c>
      <c r="G488" s="47"/>
      <c r="H488" s="47"/>
      <c r="I488" s="47"/>
      <c r="J488" s="47"/>
      <c r="K488" s="47"/>
      <c r="L488" s="23">
        <f t="shared" si="384"/>
        <v>279.54000000000002</v>
      </c>
      <c r="M488" s="6">
        <f t="shared" si="385"/>
        <v>-0.23708046851459044</v>
      </c>
      <c r="N488" s="6">
        <f t="shared" si="386"/>
        <v>1.6035690978092907</v>
      </c>
      <c r="O488" s="23">
        <f t="shared" si="360"/>
        <v>-0.31005148376943553</v>
      </c>
      <c r="P488" s="23" t="str">
        <f t="shared" si="387"/>
        <v/>
      </c>
      <c r="Q488" s="23"/>
      <c r="R488" s="6"/>
      <c r="S488" s="6"/>
      <c r="T488" s="6" t="str">
        <f t="shared" si="388"/>
        <v/>
      </c>
      <c r="U488" s="6" t="str">
        <f t="shared" si="389"/>
        <v/>
      </c>
      <c r="V488" s="6"/>
      <c r="W488" s="49"/>
      <c r="X488" s="8"/>
      <c r="Y488" s="53" t="str">
        <f t="shared" si="390"/>
        <v>1.22</v>
      </c>
      <c r="Z488" s="6">
        <f t="shared" si="364"/>
        <v>2.6643310719526276</v>
      </c>
      <c r="AA488" s="54">
        <f t="shared" ca="1" si="391"/>
        <v>10.418727475396841</v>
      </c>
      <c r="AB488" s="55">
        <f t="shared" si="392"/>
        <v>-0.23708046851459044</v>
      </c>
      <c r="AC488" s="6">
        <f t="shared" ca="1" si="366"/>
        <v>9.3579655012535028</v>
      </c>
      <c r="AD488" s="6">
        <f t="shared" ca="1" si="367"/>
        <v>1.8458420517202747</v>
      </c>
      <c r="AE488" s="6" t="str">
        <f t="shared" si="393"/>
        <v/>
      </c>
      <c r="AF488" s="113"/>
      <c r="AG488" s="52"/>
      <c r="AH488" s="6" t="str">
        <f t="shared" si="394"/>
        <v/>
      </c>
      <c r="AI488" s="6" t="str">
        <f t="shared" si="395"/>
        <v/>
      </c>
      <c r="AJ488" s="14" t="str">
        <f t="shared" si="396"/>
        <v/>
      </c>
      <c r="AK488" s="56">
        <f t="shared" ca="1" si="355"/>
        <v>88.548743830534079</v>
      </c>
      <c r="AL488" s="49">
        <f t="shared" ca="1" si="356"/>
        <v>9.3609681909085563</v>
      </c>
      <c r="AM488" s="65"/>
      <c r="AN488" s="61"/>
      <c r="AO488" s="61"/>
      <c r="AP488" s="61"/>
      <c r="AQ488" s="62"/>
    </row>
    <row r="489" spans="1:43" x14ac:dyDescent="0.3">
      <c r="A489" t="str">
        <f t="shared" si="354"/>
        <v/>
      </c>
      <c r="B489" s="1" t="s">
        <v>31</v>
      </c>
      <c r="C489" s="1"/>
      <c r="D489">
        <v>1.524</v>
      </c>
      <c r="E489">
        <v>271.79000000000002</v>
      </c>
      <c r="F489">
        <v>88.8</v>
      </c>
      <c r="G489" s="47"/>
      <c r="H489" s="47"/>
      <c r="I489" s="47"/>
      <c r="J489" s="47"/>
      <c r="K489" s="47"/>
      <c r="L489" s="23">
        <f t="shared" si="384"/>
        <v>234.11</v>
      </c>
      <c r="M489" s="6">
        <f t="shared" si="385"/>
        <v>-3.1916247902236149E-2</v>
      </c>
      <c r="N489" s="6">
        <f t="shared" si="386"/>
        <v>1.5236657616156646</v>
      </c>
      <c r="O489" s="23">
        <f t="shared" si="360"/>
        <v>-0.27832311061166803</v>
      </c>
      <c r="P489" s="23" t="str">
        <f t="shared" si="387"/>
        <v/>
      </c>
      <c r="Q489" s="23"/>
      <c r="R489" s="6"/>
      <c r="S489" s="6"/>
      <c r="T489" s="6" t="str">
        <f t="shared" si="388"/>
        <v/>
      </c>
      <c r="U489" s="6" t="str">
        <f t="shared" si="389"/>
        <v/>
      </c>
      <c r="V489" s="6"/>
      <c r="W489" s="49"/>
      <c r="X489" s="8"/>
      <c r="Y489" s="53" t="str">
        <f t="shared" si="390"/>
        <v>1.22</v>
      </c>
      <c r="Z489" s="6">
        <f t="shared" si="364"/>
        <v>2.5844277357590015</v>
      </c>
      <c r="AA489" s="54">
        <f t="shared" ca="1" si="391"/>
        <v>10.106269653266542</v>
      </c>
      <c r="AB489" s="55">
        <f t="shared" si="392"/>
        <v>-3.1916247902236149E-2</v>
      </c>
      <c r="AC489" s="6">
        <f t="shared" ca="1" si="366"/>
        <v>9.0455076791232045</v>
      </c>
      <c r="AD489" s="6">
        <f t="shared" ca="1" si="367"/>
        <v>1.6714989030455594</v>
      </c>
      <c r="AE489" s="6" t="str">
        <f t="shared" si="393"/>
        <v/>
      </c>
      <c r="AF489" s="113"/>
      <c r="AG489" s="52"/>
      <c r="AH489" s="6" t="str">
        <f t="shared" si="394"/>
        <v/>
      </c>
      <c r="AI489" s="6" t="str">
        <f t="shared" si="395"/>
        <v/>
      </c>
      <c r="AJ489" s="14" t="str">
        <f t="shared" si="396"/>
        <v/>
      </c>
      <c r="AK489" s="56">
        <f t="shared" ca="1" si="355"/>
        <v>89.797837912602091</v>
      </c>
      <c r="AL489" s="49">
        <f t="shared" ca="1" si="356"/>
        <v>9.0455639857311834</v>
      </c>
      <c r="AM489" s="65"/>
      <c r="AN489" s="61"/>
      <c r="AO489" s="61"/>
      <c r="AP489" s="61"/>
      <c r="AQ489" s="62"/>
    </row>
    <row r="490" spans="1:43" x14ac:dyDescent="0.3">
      <c r="A490" t="str">
        <f t="shared" si="354"/>
        <v/>
      </c>
      <c r="B490" s="1" t="s">
        <v>31</v>
      </c>
      <c r="C490" s="1"/>
      <c r="D490">
        <v>1.2370000000000001</v>
      </c>
      <c r="E490">
        <v>145.91</v>
      </c>
      <c r="F490">
        <v>82.71</v>
      </c>
      <c r="G490" s="47"/>
      <c r="H490" s="47"/>
      <c r="I490" s="47"/>
      <c r="J490" s="47"/>
      <c r="K490" s="47"/>
      <c r="L490" s="23">
        <f t="shared" si="384"/>
        <v>108.22999999999999</v>
      </c>
      <c r="M490" s="6">
        <f t="shared" si="385"/>
        <v>0.15696477118589441</v>
      </c>
      <c r="N490" s="6">
        <f t="shared" si="386"/>
        <v>1.2270008396926875</v>
      </c>
      <c r="O490" s="23">
        <f t="shared" si="360"/>
        <v>-0.14668079171918191</v>
      </c>
      <c r="P490" s="23" t="str">
        <f t="shared" si="387"/>
        <v/>
      </c>
      <c r="Q490" s="23"/>
      <c r="R490" s="6"/>
      <c r="S490" s="6"/>
      <c r="T490" s="6" t="str">
        <f t="shared" si="388"/>
        <v/>
      </c>
      <c r="U490" s="6" t="str">
        <f t="shared" si="389"/>
        <v/>
      </c>
      <c r="V490" s="6"/>
      <c r="W490" s="49"/>
      <c r="X490" s="8"/>
      <c r="Y490" s="53" t="str">
        <f t="shared" si="390"/>
        <v>1.22</v>
      </c>
      <c r="Z490" s="6">
        <f t="shared" si="364"/>
        <v>2.2877628138360242</v>
      </c>
      <c r="AA490" s="54">
        <f t="shared" ca="1" si="391"/>
        <v>8.9461769735080328</v>
      </c>
      <c r="AB490" s="55">
        <f t="shared" si="392"/>
        <v>0.15696477118589441</v>
      </c>
      <c r="AC490" s="6">
        <f t="shared" ca="1" si="366"/>
        <v>7.8854149993646958</v>
      </c>
      <c r="AD490" s="6">
        <f t="shared" ca="1" si="367"/>
        <v>0.76443234961278561</v>
      </c>
      <c r="AE490" s="6" t="str">
        <f t="shared" si="393"/>
        <v/>
      </c>
      <c r="AF490" s="113"/>
      <c r="AG490" s="52"/>
      <c r="AH490" s="6" t="str">
        <f t="shared" si="394"/>
        <v/>
      </c>
      <c r="AI490" s="6" t="str">
        <f t="shared" si="395"/>
        <v/>
      </c>
      <c r="AJ490" s="14" t="str">
        <f t="shared" si="396"/>
        <v/>
      </c>
      <c r="AK490" s="56">
        <f t="shared" ca="1" si="355"/>
        <v>88.859637525509868</v>
      </c>
      <c r="AL490" s="49">
        <f t="shared" ca="1" si="356"/>
        <v>7.8869770921183209</v>
      </c>
      <c r="AM490" s="65"/>
      <c r="AN490" s="61"/>
      <c r="AO490" s="61"/>
      <c r="AP490" s="61"/>
      <c r="AQ490" s="62"/>
    </row>
    <row r="491" spans="1:43" x14ac:dyDescent="0.3">
      <c r="A491" t="str">
        <f t="shared" si="354"/>
        <v/>
      </c>
      <c r="B491" s="1" t="s">
        <v>31</v>
      </c>
      <c r="C491" s="1"/>
      <c r="D491">
        <v>0.80600000000000005</v>
      </c>
      <c r="E491">
        <v>138.15</v>
      </c>
      <c r="F491">
        <v>74.25</v>
      </c>
      <c r="G491" s="47"/>
      <c r="H491" s="47"/>
      <c r="I491" s="47"/>
      <c r="J491" s="47"/>
      <c r="K491" s="47"/>
      <c r="L491" s="23">
        <f t="shared" si="384"/>
        <v>100.47</v>
      </c>
      <c r="M491" s="6">
        <f t="shared" si="385"/>
        <v>0.21878100259124991</v>
      </c>
      <c r="N491" s="6">
        <f t="shared" si="386"/>
        <v>0.77573892058163973</v>
      </c>
      <c r="O491" s="23">
        <f t="shared" si="360"/>
        <v>-0.30463191368415254</v>
      </c>
      <c r="P491" s="23" t="str">
        <f t="shared" si="387"/>
        <v/>
      </c>
      <c r="Q491" s="23"/>
      <c r="R491" s="6"/>
      <c r="S491" s="6"/>
      <c r="T491" s="6" t="str">
        <f t="shared" si="388"/>
        <v/>
      </c>
      <c r="U491" s="6" t="str">
        <f t="shared" si="389"/>
        <v/>
      </c>
      <c r="V491" s="6"/>
      <c r="W491" s="49"/>
      <c r="X491" s="8"/>
      <c r="Y491" s="53" t="str">
        <f t="shared" si="390"/>
        <v>1.22</v>
      </c>
      <c r="Z491" s="6">
        <f t="shared" si="364"/>
        <v>1.8365008947249768</v>
      </c>
      <c r="AA491" s="54">
        <f t="shared" ca="1" si="391"/>
        <v>7.1815408122081168</v>
      </c>
      <c r="AB491" s="55">
        <f t="shared" si="392"/>
        <v>0.21878100259124991</v>
      </c>
      <c r="AC491" s="6">
        <f t="shared" ca="1" si="366"/>
        <v>6.1207788380647798</v>
      </c>
      <c r="AD491" s="6">
        <f t="shared" ca="1" si="367"/>
        <v>2.4255615353325544</v>
      </c>
      <c r="AE491" s="6" t="str">
        <f t="shared" si="393"/>
        <v/>
      </c>
      <c r="AF491" s="113"/>
      <c r="AG491" s="52"/>
      <c r="AH491" s="6" t="str">
        <f t="shared" si="394"/>
        <v/>
      </c>
      <c r="AI491" s="6" t="str">
        <f t="shared" si="395"/>
        <v/>
      </c>
      <c r="AJ491" s="14" t="str">
        <f t="shared" si="396"/>
        <v/>
      </c>
      <c r="AK491" s="56">
        <f t="shared" ca="1" si="355"/>
        <v>87.952892264858676</v>
      </c>
      <c r="AL491" s="49">
        <f t="shared" ca="1" si="356"/>
        <v>6.124687641961545</v>
      </c>
      <c r="AM491" s="65"/>
      <c r="AN491" s="61"/>
      <c r="AO491" s="61"/>
      <c r="AP491" s="61"/>
      <c r="AQ491" s="62"/>
    </row>
    <row r="492" spans="1:43" x14ac:dyDescent="0.3">
      <c r="A492" t="str">
        <f t="shared" si="354"/>
        <v/>
      </c>
      <c r="B492" s="1" t="s">
        <v>31</v>
      </c>
      <c r="C492" s="1"/>
      <c r="D492">
        <v>1.012</v>
      </c>
      <c r="E492">
        <v>138.74</v>
      </c>
      <c r="F492">
        <v>52.32</v>
      </c>
      <c r="G492" s="47"/>
      <c r="H492" s="47"/>
      <c r="I492" s="47"/>
      <c r="J492" s="47"/>
      <c r="K492" s="47"/>
      <c r="L492" s="23">
        <f t="shared" si="384"/>
        <v>101.06</v>
      </c>
      <c r="M492" s="6">
        <f t="shared" si="385"/>
        <v>0.61858582358552794</v>
      </c>
      <c r="N492" s="6">
        <f t="shared" si="386"/>
        <v>0.80093419134097044</v>
      </c>
      <c r="O492" s="23">
        <f t="shared" si="360"/>
        <v>-0.52742698803755905</v>
      </c>
      <c r="P492" s="23" t="str">
        <f t="shared" si="387"/>
        <v/>
      </c>
      <c r="Q492" s="23"/>
      <c r="R492" s="6"/>
      <c r="S492" s="6"/>
      <c r="T492" s="6" t="str">
        <f t="shared" si="388"/>
        <v/>
      </c>
      <c r="U492" s="6" t="str">
        <f t="shared" si="389"/>
        <v/>
      </c>
      <c r="V492" s="6"/>
      <c r="W492" s="49"/>
      <c r="X492" s="8"/>
      <c r="Y492" s="53" t="str">
        <f t="shared" si="390"/>
        <v>1.22</v>
      </c>
      <c r="Z492" s="6">
        <f t="shared" si="364"/>
        <v>1.8616961654843074</v>
      </c>
      <c r="AA492" s="54">
        <f t="shared" ca="1" si="391"/>
        <v>7.2800656023416188</v>
      </c>
      <c r="AB492" s="55">
        <f t="shared" si="392"/>
        <v>0.61858582358552794</v>
      </c>
      <c r="AC492" s="6">
        <f t="shared" ca="1" si="366"/>
        <v>6.2193036281982819</v>
      </c>
      <c r="AD492" s="6">
        <f t="shared" ca="1" si="367"/>
        <v>3.8863499423818637</v>
      </c>
      <c r="AE492" s="6" t="str">
        <f t="shared" si="393"/>
        <v/>
      </c>
      <c r="AF492" s="113"/>
      <c r="AG492" s="52"/>
      <c r="AH492" s="6" t="str">
        <f t="shared" si="394"/>
        <v/>
      </c>
      <c r="AI492" s="6" t="str">
        <f t="shared" si="395"/>
        <v/>
      </c>
      <c r="AJ492" s="14" t="str">
        <f t="shared" si="396"/>
        <v/>
      </c>
      <c r="AK492" s="56">
        <f t="shared" ca="1" si="355"/>
        <v>84.319915223534039</v>
      </c>
      <c r="AL492" s="49">
        <f t="shared" ca="1" si="356"/>
        <v>6.2499908832622548</v>
      </c>
      <c r="AM492" s="65"/>
      <c r="AN492" s="61"/>
      <c r="AO492" s="61"/>
      <c r="AP492" s="61"/>
      <c r="AQ492" s="62"/>
    </row>
    <row r="493" spans="1:43" x14ac:dyDescent="0.3">
      <c r="A493" t="str">
        <f t="shared" si="354"/>
        <v/>
      </c>
      <c r="B493" s="1" t="s">
        <v>31</v>
      </c>
      <c r="C493" s="1"/>
      <c r="D493">
        <v>1.4039999999999999</v>
      </c>
      <c r="E493">
        <v>144.63</v>
      </c>
      <c r="F493">
        <v>30.53</v>
      </c>
      <c r="G493" s="47"/>
      <c r="H493" s="47"/>
      <c r="I493" s="47"/>
      <c r="J493" s="47"/>
      <c r="K493" s="47"/>
      <c r="L493" s="23">
        <f t="shared" si="384"/>
        <v>106.94999999999999</v>
      </c>
      <c r="M493" s="6">
        <f t="shared" si="385"/>
        <v>1.2093540674127012</v>
      </c>
      <c r="N493" s="6">
        <f t="shared" si="386"/>
        <v>0.71321717564312437</v>
      </c>
      <c r="O493" s="23">
        <f t="shared" si="360"/>
        <v>-0.79001866116725694</v>
      </c>
      <c r="P493" s="23" t="str">
        <f t="shared" si="387"/>
        <v/>
      </c>
      <c r="Q493" s="23"/>
      <c r="R493" s="6"/>
      <c r="S493" s="6"/>
      <c r="T493" s="6" t="str">
        <f t="shared" si="388"/>
        <v/>
      </c>
      <c r="U493" s="6" t="str">
        <f t="shared" si="389"/>
        <v/>
      </c>
      <c r="V493" s="6"/>
      <c r="W493" s="49"/>
      <c r="X493" s="8"/>
      <c r="Y493" s="53" t="str">
        <f t="shared" si="390"/>
        <v>1.22</v>
      </c>
      <c r="Z493" s="6">
        <f t="shared" si="364"/>
        <v>1.7739791497864612</v>
      </c>
      <c r="AA493" s="54">
        <f t="shared" ca="1" si="391"/>
        <v>6.9370527946873546</v>
      </c>
      <c r="AB493" s="55">
        <f t="shared" si="392"/>
        <v>1.2093540674127012</v>
      </c>
      <c r="AC493" s="6">
        <f t="shared" ca="1" si="366"/>
        <v>5.8762908205440176</v>
      </c>
      <c r="AD493" s="6">
        <f t="shared" ca="1" si="367"/>
        <v>4.7653796603169578</v>
      </c>
      <c r="AE493" s="6" t="str">
        <f t="shared" si="393"/>
        <v/>
      </c>
      <c r="AF493" s="113"/>
      <c r="AG493" s="52"/>
      <c r="AH493" s="6" t="str">
        <f t="shared" si="394"/>
        <v/>
      </c>
      <c r="AI493" s="6" t="str">
        <f t="shared" si="395"/>
        <v/>
      </c>
      <c r="AJ493" s="14" t="str">
        <f t="shared" si="396"/>
        <v/>
      </c>
      <c r="AK493" s="56">
        <f t="shared" ca="1" si="355"/>
        <v>78.37076717870606</v>
      </c>
      <c r="AL493" s="49">
        <f t="shared" ca="1" si="356"/>
        <v>5.9994442299247623</v>
      </c>
      <c r="AM493" s="65"/>
      <c r="AN493" s="61"/>
      <c r="AO493" s="61"/>
      <c r="AP493" s="61"/>
      <c r="AQ493" s="62"/>
    </row>
    <row r="494" spans="1:43" x14ac:dyDescent="0.3">
      <c r="A494" t="str">
        <f t="shared" si="354"/>
        <v/>
      </c>
      <c r="B494" s="1" t="s">
        <v>31</v>
      </c>
      <c r="C494" s="1"/>
      <c r="D494">
        <v>1.7929999999999999</v>
      </c>
      <c r="E494">
        <v>148.71</v>
      </c>
      <c r="F494">
        <v>12.24</v>
      </c>
      <c r="G494" s="47"/>
      <c r="H494" s="47"/>
      <c r="I494" s="47"/>
      <c r="J494" s="47"/>
      <c r="K494" s="47"/>
      <c r="L494" s="23">
        <f t="shared" si="384"/>
        <v>111.03</v>
      </c>
      <c r="M494" s="6">
        <f t="shared" si="385"/>
        <v>1.7522417455577708</v>
      </c>
      <c r="N494" s="6">
        <f t="shared" si="386"/>
        <v>0.38012874809024394</v>
      </c>
      <c r="O494" s="23">
        <f t="shared" si="360"/>
        <v>-1.1860532076454089</v>
      </c>
      <c r="P494" s="23" t="str">
        <f t="shared" si="387"/>
        <v/>
      </c>
      <c r="Q494" s="23"/>
      <c r="R494" s="6"/>
      <c r="S494" s="6"/>
      <c r="T494" s="6" t="str">
        <f t="shared" si="388"/>
        <v/>
      </c>
      <c r="U494" s="6" t="str">
        <f t="shared" si="389"/>
        <v/>
      </c>
      <c r="V494" s="6"/>
      <c r="W494" s="49"/>
      <c r="X494" s="8"/>
      <c r="Y494" s="53" t="str">
        <f t="shared" si="390"/>
        <v>1.22</v>
      </c>
      <c r="Z494" s="6">
        <f t="shared" si="364"/>
        <v>1.4408907222335809</v>
      </c>
      <c r="AA494" s="54">
        <f t="shared" ca="1" si="391"/>
        <v>5.6345278988835545</v>
      </c>
      <c r="AB494" s="55">
        <f t="shared" si="392"/>
        <v>1.7522417455577708</v>
      </c>
      <c r="AC494" s="6">
        <f t="shared" ca="1" si="366"/>
        <v>4.5737659247402176</v>
      </c>
      <c r="AD494" s="6">
        <f t="shared" ca="1" si="367"/>
        <v>13.573132906508183</v>
      </c>
      <c r="AE494" s="6" t="str">
        <f t="shared" si="393"/>
        <v/>
      </c>
      <c r="AF494" s="113"/>
      <c r="AG494" s="52"/>
      <c r="AH494" s="6" t="str">
        <f t="shared" si="394"/>
        <v/>
      </c>
      <c r="AI494" s="6" t="str">
        <f t="shared" si="395"/>
        <v/>
      </c>
      <c r="AJ494" s="14" t="str">
        <f t="shared" si="396"/>
        <v/>
      </c>
      <c r="AK494" s="56">
        <f t="shared" ca="1" si="355"/>
        <v>69.037813911605738</v>
      </c>
      <c r="AL494" s="49">
        <f t="shared" ca="1" si="356"/>
        <v>4.8979266908754449</v>
      </c>
      <c r="AM494" s="65"/>
      <c r="AN494" s="61"/>
      <c r="AO494" s="61"/>
      <c r="AP494" s="61"/>
      <c r="AQ494" s="62"/>
    </row>
    <row r="495" spans="1:43" x14ac:dyDescent="0.3">
      <c r="A495" t="str">
        <f t="shared" si="354"/>
        <v/>
      </c>
      <c r="B495" s="1" t="s">
        <v>31</v>
      </c>
      <c r="C495" s="1"/>
      <c r="D495">
        <v>2.9540000000000002</v>
      </c>
      <c r="E495">
        <v>149.87</v>
      </c>
      <c r="F495">
        <v>-0.7</v>
      </c>
      <c r="G495" s="47"/>
      <c r="H495" s="47"/>
      <c r="I495" s="47"/>
      <c r="J495" s="47"/>
      <c r="K495" s="47"/>
      <c r="L495" s="23">
        <f t="shared" si="384"/>
        <v>112.19</v>
      </c>
      <c r="M495" s="6">
        <f t="shared" si="385"/>
        <v>2.9537795419769752</v>
      </c>
      <c r="N495" s="6">
        <f t="shared" si="386"/>
        <v>-3.608902046732014E-2</v>
      </c>
      <c r="O495" s="23">
        <f t="shared" si="360"/>
        <v>-1.5861502419718325</v>
      </c>
      <c r="P495" s="23" t="str">
        <f t="shared" si="387"/>
        <v/>
      </c>
      <c r="Q495" s="23"/>
      <c r="R495" s="6"/>
      <c r="S495" s="6"/>
      <c r="T495" s="6" t="str">
        <f t="shared" si="388"/>
        <v/>
      </c>
      <c r="U495" s="6" t="str">
        <f t="shared" si="389"/>
        <v/>
      </c>
      <c r="V495" s="6"/>
      <c r="W495" s="49"/>
      <c r="X495" s="8"/>
      <c r="Y495" s="53" t="str">
        <f t="shared" si="390"/>
        <v>1.22</v>
      </c>
      <c r="Z495" s="6" t="str">
        <f t="shared" si="364"/>
        <v/>
      </c>
      <c r="AA495" s="54" t="str">
        <f t="shared" ca="1" si="391"/>
        <v/>
      </c>
      <c r="AB495" s="55">
        <f t="shared" si="392"/>
        <v>2.9537795419769752</v>
      </c>
      <c r="AC495" s="6">
        <f t="shared" si="366"/>
        <v>-3.608902046732014E-2</v>
      </c>
      <c r="AD495" s="6">
        <f t="shared" si="367"/>
        <v>1.5861502419718325</v>
      </c>
      <c r="AE495" s="6" t="str">
        <f t="shared" si="393"/>
        <v/>
      </c>
      <c r="AF495" s="113"/>
      <c r="AG495" s="52"/>
      <c r="AH495" s="6" t="str">
        <f t="shared" si="394"/>
        <v/>
      </c>
      <c r="AI495" s="6" t="str">
        <f t="shared" si="395"/>
        <v/>
      </c>
      <c r="AJ495" s="14" t="str">
        <f t="shared" si="396"/>
        <v/>
      </c>
      <c r="AK495" s="56">
        <f t="shared" si="355"/>
        <v>-0.7</v>
      </c>
      <c r="AL495" s="49">
        <f t="shared" si="356"/>
        <v>2.9540000000000002</v>
      </c>
      <c r="AM495" s="65"/>
      <c r="AN495" s="61"/>
      <c r="AO495" s="61"/>
      <c r="AP495" s="61"/>
      <c r="AQ495" s="62"/>
    </row>
    <row r="496" spans="1:43" x14ac:dyDescent="0.3">
      <c r="A496" t="str">
        <f t="shared" si="354"/>
        <v/>
      </c>
      <c r="B496" s="1" t="s">
        <v>31</v>
      </c>
      <c r="C496" s="1"/>
      <c r="D496">
        <v>2.8370000000000002</v>
      </c>
      <c r="E496">
        <v>149.65</v>
      </c>
      <c r="F496">
        <v>-11.61</v>
      </c>
      <c r="G496" s="47"/>
      <c r="H496" s="47"/>
      <c r="I496" s="47"/>
      <c r="J496" s="47"/>
      <c r="K496" s="47"/>
      <c r="L496" s="23">
        <f t="shared" si="384"/>
        <v>111.97</v>
      </c>
      <c r="M496" s="6">
        <f t="shared" si="385"/>
        <v>2.7789553770721018</v>
      </c>
      <c r="N496" s="6">
        <f t="shared" si="386"/>
        <v>-0.57094309019555889</v>
      </c>
      <c r="O496" s="23">
        <f t="shared" si="360"/>
        <v>-1.252553737547716</v>
      </c>
      <c r="P496" s="23" t="str">
        <f t="shared" si="387"/>
        <v/>
      </c>
      <c r="Q496" s="23"/>
      <c r="R496" s="6"/>
      <c r="S496" s="6"/>
      <c r="T496" s="6" t="str">
        <f t="shared" si="388"/>
        <v/>
      </c>
      <c r="U496" s="6" t="str">
        <f t="shared" si="389"/>
        <v/>
      </c>
      <c r="V496" s="6"/>
      <c r="W496" s="49"/>
      <c r="X496" s="8"/>
      <c r="Y496" s="53" t="str">
        <f t="shared" si="390"/>
        <v>1.22</v>
      </c>
      <c r="Z496" s="6" t="str">
        <f t="shared" si="364"/>
        <v/>
      </c>
      <c r="AA496" s="54" t="str">
        <f t="shared" ca="1" si="391"/>
        <v/>
      </c>
      <c r="AB496" s="55">
        <f t="shared" si="392"/>
        <v>2.7789553770721018</v>
      </c>
      <c r="AC496" s="6">
        <f t="shared" si="366"/>
        <v>-0.57094309019555889</v>
      </c>
      <c r="AD496" s="6">
        <f t="shared" si="367"/>
        <v>1.252553737547716</v>
      </c>
      <c r="AE496" s="6" t="str">
        <f t="shared" si="393"/>
        <v/>
      </c>
      <c r="AF496" s="113"/>
      <c r="AG496" s="52"/>
      <c r="AH496" s="6" t="str">
        <f t="shared" si="394"/>
        <v/>
      </c>
      <c r="AI496" s="6" t="str">
        <f t="shared" si="395"/>
        <v/>
      </c>
      <c r="AJ496" s="14" t="str">
        <f t="shared" si="396"/>
        <v/>
      </c>
      <c r="AK496" s="56">
        <f t="shared" si="355"/>
        <v>-11.61</v>
      </c>
      <c r="AL496" s="49">
        <f t="shared" si="356"/>
        <v>2.8370000000000002</v>
      </c>
      <c r="AM496" s="65"/>
      <c r="AN496" s="61"/>
      <c r="AO496" s="61"/>
      <c r="AP496" s="61"/>
      <c r="AQ496" s="62"/>
    </row>
    <row r="497" spans="1:43" x14ac:dyDescent="0.3">
      <c r="A497" t="str">
        <f t="shared" si="354"/>
        <v/>
      </c>
      <c r="B497" s="1" t="s">
        <v>31</v>
      </c>
      <c r="C497" s="1"/>
      <c r="D497">
        <v>2.0960000000000001</v>
      </c>
      <c r="E497">
        <v>148.97</v>
      </c>
      <c r="F497">
        <v>-23.77</v>
      </c>
      <c r="G497" s="47"/>
      <c r="H497" s="47"/>
      <c r="I497" s="47"/>
      <c r="J497" s="47"/>
      <c r="K497" s="47"/>
      <c r="L497" s="23">
        <f t="shared" si="384"/>
        <v>111.28999999999999</v>
      </c>
      <c r="M497" s="6">
        <f t="shared" si="385"/>
        <v>1.91819807695638</v>
      </c>
      <c r="N497" s="6">
        <f t="shared" si="386"/>
        <v>-0.84482669084306661</v>
      </c>
      <c r="O497" s="23">
        <f t="shared" si="360"/>
        <v>-0.66441755889594878</v>
      </c>
      <c r="P497" s="23" t="str">
        <f t="shared" si="387"/>
        <v/>
      </c>
      <c r="Q497" s="23"/>
      <c r="R497" s="6"/>
      <c r="S497" s="6"/>
      <c r="T497" s="6" t="str">
        <f t="shared" si="388"/>
        <v/>
      </c>
      <c r="U497" s="6" t="str">
        <f t="shared" si="389"/>
        <v/>
      </c>
      <c r="V497" s="6"/>
      <c r="W497" s="49"/>
      <c r="X497" s="8"/>
      <c r="Y497" s="53" t="str">
        <f t="shared" si="390"/>
        <v>1.22</v>
      </c>
      <c r="Z497" s="6" t="str">
        <f t="shared" si="364"/>
        <v/>
      </c>
      <c r="AA497" s="54" t="str">
        <f t="shared" ca="1" si="391"/>
        <v/>
      </c>
      <c r="AB497" s="55">
        <f t="shared" si="392"/>
        <v>1.91819807695638</v>
      </c>
      <c r="AC497" s="6">
        <f t="shared" si="366"/>
        <v>-0.84482669084306661</v>
      </c>
      <c r="AD497" s="6">
        <f t="shared" si="367"/>
        <v>0.66441755889594878</v>
      </c>
      <c r="AE497" s="6" t="str">
        <f t="shared" si="393"/>
        <v/>
      </c>
      <c r="AF497" s="113"/>
      <c r="AG497" s="52"/>
      <c r="AH497" s="6" t="str">
        <f t="shared" si="394"/>
        <v/>
      </c>
      <c r="AI497" s="6" t="str">
        <f t="shared" si="395"/>
        <v/>
      </c>
      <c r="AJ497" s="14" t="str">
        <f t="shared" si="396"/>
        <v/>
      </c>
      <c r="AK497" s="56">
        <f t="shared" si="355"/>
        <v>-23.77</v>
      </c>
      <c r="AL497" s="49">
        <f t="shared" si="356"/>
        <v>2.0960000000000001</v>
      </c>
      <c r="AM497" s="65"/>
      <c r="AN497" s="61"/>
      <c r="AO497" s="61"/>
      <c r="AP497" s="61"/>
      <c r="AQ497" s="62"/>
    </row>
    <row r="498" spans="1:43" x14ac:dyDescent="0.3">
      <c r="A498" t="str">
        <f t="shared" si="354"/>
        <v/>
      </c>
      <c r="B498" s="1" t="s">
        <v>31</v>
      </c>
      <c r="C498" s="1"/>
      <c r="D498">
        <v>1.22</v>
      </c>
      <c r="E498">
        <v>147.9</v>
      </c>
      <c r="F498">
        <v>-38.83</v>
      </c>
      <c r="G498" s="47"/>
      <c r="H498" s="47"/>
      <c r="I498" s="47"/>
      <c r="J498" s="47"/>
      <c r="K498" s="47"/>
      <c r="L498" s="23">
        <f t="shared" si="384"/>
        <v>110.22</v>
      </c>
      <c r="M498" s="6">
        <f t="shared" si="385"/>
        <v>0.95039191833626757</v>
      </c>
      <c r="N498" s="6">
        <f t="shared" si="386"/>
        <v>-0.76495437874497407</v>
      </c>
      <c r="O498" s="23">
        <f t="shared" si="360"/>
        <v>-0.40900730288384274</v>
      </c>
      <c r="P498" s="23" t="str">
        <f t="shared" si="387"/>
        <v/>
      </c>
      <c r="Q498" s="23"/>
      <c r="R498" s="6"/>
      <c r="S498" s="6"/>
      <c r="T498" s="6" t="str">
        <f t="shared" si="388"/>
        <v/>
      </c>
      <c r="U498" s="6" t="str">
        <f t="shared" si="389"/>
        <v/>
      </c>
      <c r="V498" s="6"/>
      <c r="W498" s="49"/>
      <c r="X498" s="8"/>
      <c r="Y498" s="53" t="str">
        <f t="shared" si="390"/>
        <v>1.22</v>
      </c>
      <c r="Z498" s="6" t="str">
        <f t="shared" si="364"/>
        <v/>
      </c>
      <c r="AA498" s="54" t="str">
        <f t="shared" ca="1" si="391"/>
        <v/>
      </c>
      <c r="AB498" s="55">
        <f t="shared" si="392"/>
        <v>0.95039191833626757</v>
      </c>
      <c r="AC498" s="6">
        <f t="shared" si="366"/>
        <v>-0.76495437874497407</v>
      </c>
      <c r="AD498" s="6">
        <f t="shared" si="367"/>
        <v>0.40900730288384274</v>
      </c>
      <c r="AE498" s="6" t="str">
        <f t="shared" si="393"/>
        <v/>
      </c>
      <c r="AF498" s="113"/>
      <c r="AG498" s="52"/>
      <c r="AH498" s="6" t="str">
        <f t="shared" si="394"/>
        <v/>
      </c>
      <c r="AI498" s="6" t="str">
        <f t="shared" si="395"/>
        <v/>
      </c>
      <c r="AJ498" s="14" t="str">
        <f t="shared" si="396"/>
        <v/>
      </c>
      <c r="AK498" s="56">
        <f t="shared" si="355"/>
        <v>-38.83</v>
      </c>
      <c r="AL498" s="49">
        <f t="shared" si="356"/>
        <v>1.22</v>
      </c>
      <c r="AM498" s="65"/>
      <c r="AN498" s="61"/>
      <c r="AO498" s="61"/>
      <c r="AP498" s="61"/>
      <c r="AQ498" s="62"/>
    </row>
    <row r="499" spans="1:43" x14ac:dyDescent="0.3">
      <c r="A499" t="str">
        <f t="shared" si="354"/>
        <v/>
      </c>
      <c r="B499" s="1" t="s">
        <v>31</v>
      </c>
      <c r="C499" s="1"/>
      <c r="D499">
        <v>0.97599999999999998</v>
      </c>
      <c r="E499">
        <v>147.72999999999999</v>
      </c>
      <c r="F499">
        <v>-58.92</v>
      </c>
      <c r="G499" s="47"/>
      <c r="H499" s="47"/>
      <c r="I499" s="47"/>
      <c r="J499" s="47"/>
      <c r="K499" s="47"/>
      <c r="L499" s="23">
        <f t="shared" si="384"/>
        <v>110.04999999999998</v>
      </c>
      <c r="M499" s="6">
        <f t="shared" si="385"/>
        <v>0.50384477811431205</v>
      </c>
      <c r="N499" s="6">
        <f t="shared" si="386"/>
        <v>-0.83589260049777914</v>
      </c>
      <c r="O499" s="23">
        <f t="shared" si="360"/>
        <v>-0.82728468093877305</v>
      </c>
      <c r="P499" s="23" t="str">
        <f t="shared" si="387"/>
        <v/>
      </c>
      <c r="Q499" s="23"/>
      <c r="R499" s="6"/>
      <c r="S499" s="6"/>
      <c r="T499" s="6" t="str">
        <f t="shared" si="388"/>
        <v/>
      </c>
      <c r="U499" s="6" t="str">
        <f t="shared" si="389"/>
        <v/>
      </c>
      <c r="V499" s="6"/>
      <c r="W499" s="49"/>
      <c r="X499" s="8"/>
      <c r="Y499" s="53" t="str">
        <f t="shared" si="390"/>
        <v>1.22</v>
      </c>
      <c r="Z499" s="6" t="str">
        <f t="shared" si="364"/>
        <v/>
      </c>
      <c r="AA499" s="54" t="str">
        <f t="shared" ca="1" si="391"/>
        <v/>
      </c>
      <c r="AB499" s="55">
        <f t="shared" si="392"/>
        <v>0.50384477811431205</v>
      </c>
      <c r="AC499" s="6">
        <f t="shared" si="366"/>
        <v>-0.83589260049777914</v>
      </c>
      <c r="AD499" s="6">
        <f t="shared" si="367"/>
        <v>0.82728468093877305</v>
      </c>
      <c r="AE499" s="6" t="str">
        <f t="shared" si="393"/>
        <v/>
      </c>
      <c r="AF499" s="113"/>
      <c r="AG499" s="52"/>
      <c r="AH499" s="6" t="str">
        <f t="shared" si="394"/>
        <v/>
      </c>
      <c r="AI499" s="6" t="str">
        <f t="shared" si="395"/>
        <v/>
      </c>
      <c r="AJ499" s="14" t="str">
        <f t="shared" si="396"/>
        <v/>
      </c>
      <c r="AK499" s="56">
        <f t="shared" si="355"/>
        <v>-58.92</v>
      </c>
      <c r="AL499" s="49">
        <f t="shared" si="356"/>
        <v>0.97600000000000009</v>
      </c>
      <c r="AM499" s="65"/>
      <c r="AN499" s="61"/>
      <c r="AO499" s="61"/>
      <c r="AP499" s="61"/>
      <c r="AQ499" s="62"/>
    </row>
    <row r="500" spans="1:43" ht="15" thickBot="1" x14ac:dyDescent="0.35">
      <c r="A500">
        <f t="shared" si="354"/>
        <v>1</v>
      </c>
      <c r="B500" s="1" t="s">
        <v>31</v>
      </c>
      <c r="C500" s="1" t="s">
        <v>32</v>
      </c>
      <c r="D500">
        <v>3.806</v>
      </c>
      <c r="E500">
        <v>99.01</v>
      </c>
      <c r="F500">
        <v>15.93</v>
      </c>
      <c r="G500" s="34"/>
      <c r="H500" s="34"/>
      <c r="I500" s="34"/>
      <c r="J500" s="34"/>
      <c r="K500" s="34"/>
      <c r="L500" s="13"/>
      <c r="M500" s="4"/>
      <c r="N500" s="4"/>
      <c r="O500" s="13">
        <f>ABS(SUM(O475:O499))/2</f>
        <v>10.471406491013855</v>
      </c>
      <c r="P500" s="13">
        <f t="shared" ref="P500" si="397">IF(A500=1,D500*O500,"")</f>
        <v>39.854173104798733</v>
      </c>
      <c r="Q500" s="13">
        <f>SQRT(((MAX(M475:M499)-MIN(M475:M499))^2)+((VLOOKUP(MAX(M475:M499),M475:N499,2,FALSE)-VLOOKUP(MIN(M475:M499),M475:N499,2,FALSE))^2))</f>
        <v>7.8991985165759262</v>
      </c>
      <c r="R500" s="13">
        <f>ABS(MIN(N475:N499))+MAX(N475:N499)</f>
        <v>2.6643310719526276</v>
      </c>
      <c r="S500" s="12">
        <f>SQRT(ABS(((M476-M475)^2)-((N476-N475)^2))+ABS(((M477-M476)^2)-((N477-N476)^2))+ABS(((M478-M477)^2)-((N478-N477)^2))+ABS(((M479-M478)^2)-((N479-N478)^2))+ABS(((M480-M479)^2)-((N480-N479)^2))+ABS(((M481-M480)^2)-((N481-N480)^2))+ABS(((M482-M481)^2)-((N482-N481)^2))+ABS(((M483-M482)^2)-((N483-N482)^2))+ABS(((M484-M483)^2)-((N484-N483)^2))+ABS(((M485-M484)^2)-((N485-N484)^2))+ABS(((M486-M485)^2)-((N486-N485)^2))+ABS(((M487-M486)^2)-((N487-N486)^2))+ABS(((M488-M487)^2)-((N488-N487)^2))+ABS(((M489-M488)^2)-((N489-N488)^2))+ABS(((M490-M489)^2)-((N490-N489)^2))+ABS(((M491-M490)^2)-((N491-N490)^2))+ABS(((M492-M491)^2)-((N492-N491)^2))+ABS(((M493-M492)^2)-((N493-N492)^2))+ABS(((M494-M493)^2)-((N494-N493)^2))+ABS(((M495-M494)^2)-((N495-N494)^2))+ABS(((M496-M495)^2)-((N496-N495)^2))+ABS(((M497-M496)^2)-((N497-N496)^2))+ABS(((M498-M497)^2)-((N498-N497)^2))+ABS(((M499-M498)^2)-((N499-N498)^2)))</f>
        <v>3.9087354789153492</v>
      </c>
      <c r="T500" s="4">
        <f>IF(A500=1,S500/Q500,"")</f>
        <v>0.49482684486446771</v>
      </c>
      <c r="U500" s="4">
        <f>IF(A500=1,4*PI()*(O500/(S500^2)),"")</f>
        <v>8.6127595183802921</v>
      </c>
      <c r="V500" s="21">
        <f>IF($H$9=FALSE,(($F$3)*($Q500^2))/(2*$F$7*COS(RADIANS($F$8))),IF(G500&lt;&gt;"",(3*($F$3)*(I500^2))/(2*J500*(COS(RADIANS(K500)))),(($F$3)*($Q500^2))/(2*$J500*COS(RADIANS($K500)))))</f>
        <v>390.30200998040351</v>
      </c>
      <c r="W500" s="51" t="str">
        <f>IF(G500&lt;&gt;"",IF(V500&lt;H500,"STABLE","UNSTABLE"),IF(V500&lt;$F$6,"STABLE","UNSTABLE"))</f>
        <v>UNSTABLE</v>
      </c>
      <c r="X500" s="8"/>
      <c r="Y500" s="57"/>
      <c r="Z500" s="4"/>
      <c r="AA500" s="16" t="str">
        <f t="shared" ca="1" si="378"/>
        <v/>
      </c>
      <c r="AB500" s="15"/>
      <c r="AC500" s="17"/>
      <c r="AD500" s="4">
        <f ca="1">IF(W500="Stable",O500,ABS(SUM(AD475:AD499)/2))</f>
        <v>39.465915262084259</v>
      </c>
      <c r="AE500" s="4">
        <f t="shared" ref="AE500" ca="1" si="398">IF(Y500="",$D500*AD500,"")</f>
        <v>150.2072734874927</v>
      </c>
      <c r="AF500" s="13">
        <f>IF(W500="Stable",Q500,SQRT(((MAX(AB475:AB499)-MIN(AB475:AB499))^2)+((VLOOKUP(MAX(AB475:AB499),AB475:AC499,2,FALSE)-VLOOKUP(MIN(AB475:AB499),AB475:AC499,2,FALSE))^2)))</f>
        <v>7.8991985165759262</v>
      </c>
      <c r="AG500" s="12">
        <f ca="1">IF(W500="Stable",S500,SQRT(ABS(((AB476-AB475)^2)-((AC476-AC475)^2))+ABS(((AB477-AB476)^2)-((AC477-AC476)^2))+ABS(((AB478-AB477)^2)-((AC478-AC477)^2))+ABS(((AB479-AB478)^2)-((AC479-AC478)^2))+ABS(((AB480-AB479)^2)-((AC480-AC479)^2))+ABS(((AB481-AB480)^2)-((AC481-AC480)^2))+ABS(((AB482-AB481)^2)-((AC482-AC481)^2))+ABS(((AB483-AB482)^2)-((AC483-AC482)^2))+ABS(((AB484-AB483)^2)-((AC484-AC483)^2))+ABS(((AB485-AB484)^2)-((AC485-AC484)^2))+ABS(((AB486-AB485)^2)-((AC486-AC485)^2))+ABS(((AB487-AB486)^2)-((AC487-AC486)^2))+ABS(((AB488-AB487)^2)-((AC488-AC487)^2))+ABS(((AB489-AB488)^2)-((AC489-AC488)^2))+ABS(((AB490-AB489)^2)-((AC490-AC489)^2))+ABS(((AB491-AB490)^2)-((AC491-AC490)^2))+ABS(((AB492-AB491)^2)-((AC492-AC491)^2))+ABS(((AB493-AB492)^2)-((AC493-AC492)^2))+ABS(((AB494-AB493)^2)-((AC494-AC493)^2))+ABS(((AB495-AB494)^2)-((AC495-AC494)^2))+ABS(((AB496-AB495)^2)-((AC496-AC495)^2))+ABS(((AB497-AB496)^2)-((AC497-AC496)^2))+ABS(((AB498-AB497)^2)-((AC498-AC497)^2))+ABS(((AB499-AB498)^2)-((AC499-AC498)^2))))</f>
        <v>7.6512891520506923</v>
      </c>
      <c r="AH500" s="4">
        <f ca="1">IF(W500="Stable",T500,IF(A500=1,AG500/AF500,""))</f>
        <v>0.96861588375010288</v>
      </c>
      <c r="AI500" s="4">
        <f ca="1">IF(W500="Stable",U500,IF(A500=1,4*PI()*(AD500/(AG500^2)),""))</f>
        <v>8.4715487323444627</v>
      </c>
      <c r="AJ500" s="5">
        <f ca="1">IF(A500=1,(O500/AD500)*100,"")</f>
        <v>26.53278511717162</v>
      </c>
      <c r="AK500" s="56">
        <f t="shared" si="355"/>
        <v>15.93</v>
      </c>
      <c r="AL500" s="49">
        <f t="shared" si="356"/>
        <v>3.806</v>
      </c>
      <c r="AM500" s="65"/>
      <c r="AN500" s="61"/>
      <c r="AO500" s="61"/>
      <c r="AP500" s="61"/>
      <c r="AQ500" s="62"/>
    </row>
    <row r="501" spans="1:43" ht="15" thickTop="1" x14ac:dyDescent="0.3">
      <c r="A501" t="str">
        <f t="shared" si="354"/>
        <v/>
      </c>
      <c r="B501" s="1" t="s">
        <v>32</v>
      </c>
      <c r="C501" s="1"/>
      <c r="D501">
        <v>1.1639999999999999</v>
      </c>
      <c r="E501">
        <v>321.45</v>
      </c>
      <c r="F501">
        <v>-70.430000000000007</v>
      </c>
      <c r="G501" s="47"/>
      <c r="H501" s="47"/>
      <c r="I501" s="47"/>
      <c r="J501" s="47"/>
      <c r="K501" s="47"/>
      <c r="L501" s="23">
        <f>IF(AND(B501&lt;&gt;"",C501&lt;&gt;""),"",IF(E501-$E$500&lt;0,(360-($E$500-E501)),E501-$E$500))</f>
        <v>222.44</v>
      </c>
      <c r="M501" s="6">
        <f t="shared" ref="M501" si="399">IF(AND(B501&lt;&gt;"",C501&lt;&gt;""),"",IF(L501&gt;180,(COS(RADIANS(F501))*D501)*(-1),(COS(RADIANS(F501))*D501)))</f>
        <v>-0.38989141890139861</v>
      </c>
      <c r="N501" s="6">
        <f t="shared" ref="N501" si="400">IF(AND(B501&lt;&gt;"",C501&lt;&gt;""),"",SIN(RADIANS(F501))*D501)</f>
        <v>-1.0967591720460121</v>
      </c>
      <c r="O501" s="23">
        <f t="shared" ref="O501:O521" si="401">IF(A502=1,M501*VLOOKUP(B502,$B$13:$N$1389,13,FALSE)-N501*VLOOKUP(B502,$B$13:$N$1389,12,FALSE),M501*N502-N501*M502)</f>
        <v>-0.39434077520849009</v>
      </c>
      <c r="P501" s="23" t="str">
        <f t="shared" ref="P501" si="402">IF(A501=1,D501*O501,"")</f>
        <v/>
      </c>
      <c r="Q501" s="23"/>
      <c r="R501" s="6"/>
      <c r="S501" s="6"/>
      <c r="T501" s="6" t="str">
        <f t="shared" ref="T501" si="403">IF(A501=1,S501/Q501,"")</f>
        <v/>
      </c>
      <c r="U501" s="6" t="str">
        <f t="shared" ref="U501" si="404">IF(A501=1,4*PI()*(O501/(S501^2)),"")</f>
        <v/>
      </c>
      <c r="V501" s="6"/>
      <c r="W501" s="49"/>
      <c r="X501" s="8"/>
      <c r="Y501" s="53" t="str">
        <f t="shared" ref="Y501" si="405">IF(A501=1,"",B501)</f>
        <v>1.23</v>
      </c>
      <c r="Z501" s="6" t="str">
        <f t="shared" ref="Z501:Z521" si="406">IF(F501&lt;$R$8,"",(SQRT(((N501-MIN($N$501:$N$521))^2))))</f>
        <v/>
      </c>
      <c r="AA501" s="54" t="str">
        <f t="shared" ca="1" si="378"/>
        <v/>
      </c>
      <c r="AB501" s="55">
        <f t="shared" ref="AB501" si="407">IF(A501=1,"",M501)</f>
        <v>-0.38989141890139861</v>
      </c>
      <c r="AC501" s="6">
        <f t="shared" ref="AC501:AC521" si="408">IF($W$522="STABLE",N501,IF(F501&lt;$R$8,N501,(AA501+MIN($N$501:$N$521))))</f>
        <v>-1.0967591720460121</v>
      </c>
      <c r="AD501" s="6">
        <f t="shared" ref="AD501:AD521" si="409">IF(A502=1,ABS(AB501*VLOOKUP(B502,$B$13:$AD$1389,28,FALSE)-AC501*VLOOKUP(B502,$B$13:$AD$1389,27,FALSE)),ABS(AB501*AC502-AC501*AB502))</f>
        <v>0.39434077520849009</v>
      </c>
      <c r="AE501" s="6" t="str">
        <f t="shared" ref="AE501" si="410">IF(Y501="",$D501*AD501,"")</f>
        <v/>
      </c>
      <c r="AF501" s="113"/>
      <c r="AG501" s="52"/>
      <c r="AH501" s="6" t="str">
        <f t="shared" ref="AH501" si="411">IF(A501=1,AG501/AF501,"")</f>
        <v/>
      </c>
      <c r="AI501" s="6" t="str">
        <f t="shared" ref="AI501" si="412">IF(A501=1,4*PI()*(AD501/(AG501^2)),"")</f>
        <v/>
      </c>
      <c r="AJ501" s="14" t="str">
        <f t="shared" ref="AJ501" si="413">IF(A501=1,(O501/AD501)*100,"")</f>
        <v/>
      </c>
      <c r="AK501" s="56">
        <f t="shared" si="355"/>
        <v>-70.430000000000007</v>
      </c>
      <c r="AL501" s="49">
        <f t="shared" si="356"/>
        <v>1.1639999999999999</v>
      </c>
      <c r="AM501" s="65"/>
      <c r="AN501" s="61"/>
      <c r="AO501" s="61"/>
      <c r="AP501" s="61"/>
      <c r="AQ501" s="62"/>
    </row>
    <row r="502" spans="1:43" x14ac:dyDescent="0.3">
      <c r="A502" t="str">
        <f t="shared" si="354"/>
        <v/>
      </c>
      <c r="B502" s="1" t="s">
        <v>32</v>
      </c>
      <c r="C502" s="1"/>
      <c r="D502">
        <v>1.0049999999999999</v>
      </c>
      <c r="E502">
        <v>340.62</v>
      </c>
      <c r="F502">
        <v>-50.73</v>
      </c>
      <c r="G502" s="47"/>
      <c r="H502" s="47"/>
      <c r="I502" s="47"/>
      <c r="J502" s="47"/>
      <c r="K502" s="47"/>
      <c r="L502" s="23">
        <f t="shared" ref="L502:L521" si="414">IF(AND(B502&lt;&gt;"",C502&lt;&gt;""),"",IF(E502-$E$500&lt;0,(360-($E$500-E502)),E502-$E$500))</f>
        <v>241.61</v>
      </c>
      <c r="M502" s="6">
        <f t="shared" ref="M502:M521" si="415">IF(AND(B502&lt;&gt;"",C502&lt;&gt;""),"",IF(L502&gt;180,(COS(RADIANS(F502))*D502)*(-1),(COS(RADIANS(F502))*D502)))</f>
        <v>-0.63614048205744955</v>
      </c>
      <c r="N502" s="6">
        <f t="shared" ref="N502:N521" si="416">IF(AND(B502&lt;&gt;"",C502&lt;&gt;""),"",SIN(RADIANS(F502))*D502)</f>
        <v>-0.7780425997898287</v>
      </c>
      <c r="O502" s="23">
        <f t="shared" si="401"/>
        <v>-0.48477623345488491</v>
      </c>
      <c r="P502" s="23" t="str">
        <f t="shared" ref="P502:P522" si="417">IF(A502=1,D502*O502,"")</f>
        <v/>
      </c>
      <c r="Q502" s="23"/>
      <c r="R502" s="6"/>
      <c r="S502" s="6"/>
      <c r="T502" s="6" t="str">
        <f t="shared" ref="T502:T521" si="418">IF(A502=1,S502/Q502,"")</f>
        <v/>
      </c>
      <c r="U502" s="6" t="str">
        <f t="shared" ref="U502:U521" si="419">IF(A502=1,4*PI()*(O502/(S502^2)),"")</f>
        <v/>
      </c>
      <c r="V502" s="6"/>
      <c r="W502" s="49"/>
      <c r="X502" s="8"/>
      <c r="Y502" s="53" t="str">
        <f t="shared" ref="Y502:Y521" si="420">IF(A502=1,"",B502)</f>
        <v>1.23</v>
      </c>
      <c r="Z502" s="6" t="str">
        <f t="shared" si="406"/>
        <v/>
      </c>
      <c r="AA502" s="54" t="str">
        <f t="shared" ref="AA502:AA522" ca="1" si="421">IF(Z502="","",IF($K$9=TRUE,(Z502*($F$3/($F$3-(RANDBETWEEN($N$8,$M$8)/100)))),Z502*($F$3/($F$3-$F$4))))</f>
        <v/>
      </c>
      <c r="AB502" s="55">
        <f t="shared" ref="AB502:AB521" si="422">IF(A502=1,"",M502)</f>
        <v>-0.63614048205744955</v>
      </c>
      <c r="AC502" s="6">
        <f t="shared" si="408"/>
        <v>-0.7780425997898287</v>
      </c>
      <c r="AD502" s="6">
        <f t="shared" si="409"/>
        <v>0.48477623345488491</v>
      </c>
      <c r="AE502" s="6" t="str">
        <f t="shared" ref="AE502:AE522" si="423">IF(Y502="",$D502*AD502,"")</f>
        <v/>
      </c>
      <c r="AF502" s="113"/>
      <c r="AG502" s="52"/>
      <c r="AH502" s="6" t="str">
        <f t="shared" ref="AH502:AH521" si="424">IF(A502=1,AG502/AF502,"")</f>
        <v/>
      </c>
      <c r="AI502" s="6" t="str">
        <f t="shared" ref="AI502:AI521" si="425">IF(A502=1,4*PI()*(AD502/(AG502^2)),"")</f>
        <v/>
      </c>
      <c r="AJ502" s="14" t="str">
        <f t="shared" ref="AJ502:AJ521" si="426">IF(A502=1,(O502/AD502)*100,"")</f>
        <v/>
      </c>
      <c r="AK502" s="56">
        <f t="shared" si="355"/>
        <v>-50.73</v>
      </c>
      <c r="AL502" s="49">
        <f t="shared" si="356"/>
        <v>1.0049999999999999</v>
      </c>
      <c r="AM502" s="65"/>
      <c r="AN502" s="61"/>
      <c r="AO502" s="61"/>
      <c r="AP502" s="61"/>
      <c r="AQ502" s="62"/>
    </row>
    <row r="503" spans="1:43" x14ac:dyDescent="0.3">
      <c r="A503" t="str">
        <f t="shared" si="354"/>
        <v/>
      </c>
      <c r="B503" s="1" t="s">
        <v>32</v>
      </c>
      <c r="C503" s="1"/>
      <c r="D503">
        <v>1.0860000000000001</v>
      </c>
      <c r="E503">
        <v>343.14</v>
      </c>
      <c r="F503">
        <v>-24.36</v>
      </c>
      <c r="G503" s="47"/>
      <c r="H503" s="47"/>
      <c r="I503" s="47"/>
      <c r="J503" s="47"/>
      <c r="K503" s="47"/>
      <c r="L503" s="23">
        <f t="shared" si="414"/>
        <v>244.13</v>
      </c>
      <c r="M503" s="6">
        <f t="shared" si="415"/>
        <v>-0.989315418406021</v>
      </c>
      <c r="N503" s="6">
        <f t="shared" si="416"/>
        <v>-0.44794084755034314</v>
      </c>
      <c r="O503" s="23">
        <f t="shared" si="401"/>
        <v>-0.42867466358400291</v>
      </c>
      <c r="P503" s="23" t="str">
        <f t="shared" si="417"/>
        <v/>
      </c>
      <c r="Q503" s="23"/>
      <c r="R503" s="6"/>
      <c r="S503" s="6"/>
      <c r="T503" s="6" t="str">
        <f t="shared" si="418"/>
        <v/>
      </c>
      <c r="U503" s="6" t="str">
        <f t="shared" si="419"/>
        <v/>
      </c>
      <c r="V503" s="6"/>
      <c r="W503" s="49"/>
      <c r="X503" s="8"/>
      <c r="Y503" s="53" t="str">
        <f t="shared" si="420"/>
        <v>1.23</v>
      </c>
      <c r="Z503" s="6" t="str">
        <f t="shared" si="406"/>
        <v/>
      </c>
      <c r="AA503" s="54" t="str">
        <f t="shared" ca="1" si="421"/>
        <v/>
      </c>
      <c r="AB503" s="55">
        <f t="shared" si="422"/>
        <v>-0.989315418406021</v>
      </c>
      <c r="AC503" s="6">
        <f t="shared" si="408"/>
        <v>-0.44794084755034314</v>
      </c>
      <c r="AD503" s="6">
        <f t="shared" si="409"/>
        <v>0.42867466358400291</v>
      </c>
      <c r="AE503" s="6" t="str">
        <f t="shared" si="423"/>
        <v/>
      </c>
      <c r="AF503" s="113"/>
      <c r="AG503" s="52"/>
      <c r="AH503" s="6" t="str">
        <f t="shared" si="424"/>
        <v/>
      </c>
      <c r="AI503" s="6" t="str">
        <f t="shared" si="425"/>
        <v/>
      </c>
      <c r="AJ503" s="14" t="str">
        <f t="shared" si="426"/>
        <v/>
      </c>
      <c r="AK503" s="56">
        <f t="shared" si="355"/>
        <v>-24.36</v>
      </c>
      <c r="AL503" s="49">
        <f t="shared" si="356"/>
        <v>1.0860000000000001</v>
      </c>
      <c r="AM503" s="65"/>
      <c r="AN503" s="61"/>
      <c r="AO503" s="61"/>
      <c r="AP503" s="61"/>
      <c r="AQ503" s="62"/>
    </row>
    <row r="504" spans="1:43" x14ac:dyDescent="0.3">
      <c r="A504" t="str">
        <f t="shared" si="354"/>
        <v/>
      </c>
      <c r="B504" s="1" t="s">
        <v>32</v>
      </c>
      <c r="C504" s="1"/>
      <c r="D504">
        <v>1.5840000000000001</v>
      </c>
      <c r="E504">
        <v>343.81</v>
      </c>
      <c r="F504">
        <v>-9.93</v>
      </c>
      <c r="G504" s="47"/>
      <c r="H504" s="47"/>
      <c r="I504" s="47"/>
      <c r="J504" s="47"/>
      <c r="K504" s="47"/>
      <c r="L504" s="23">
        <f t="shared" si="414"/>
        <v>244.8</v>
      </c>
      <c r="M504" s="6">
        <f t="shared" si="415"/>
        <v>-1.5602703641012454</v>
      </c>
      <c r="N504" s="6">
        <f t="shared" si="416"/>
        <v>-0.27315268790068092</v>
      </c>
      <c r="O504" s="23">
        <f t="shared" si="401"/>
        <v>-0.47707611902980496</v>
      </c>
      <c r="P504" s="23" t="str">
        <f t="shared" si="417"/>
        <v/>
      </c>
      <c r="Q504" s="23"/>
      <c r="R504" s="6"/>
      <c r="S504" s="6"/>
      <c r="T504" s="6" t="str">
        <f t="shared" si="418"/>
        <v/>
      </c>
      <c r="U504" s="6" t="str">
        <f t="shared" si="419"/>
        <v/>
      </c>
      <c r="V504" s="6"/>
      <c r="W504" s="49"/>
      <c r="X504" s="8"/>
      <c r="Y504" s="53" t="str">
        <f t="shared" si="420"/>
        <v>1.23</v>
      </c>
      <c r="Z504" s="6" t="str">
        <f t="shared" si="406"/>
        <v/>
      </c>
      <c r="AA504" s="54" t="str">
        <f t="shared" ca="1" si="421"/>
        <v/>
      </c>
      <c r="AB504" s="55">
        <f t="shared" si="422"/>
        <v>-1.5602703641012454</v>
      </c>
      <c r="AC504" s="6">
        <f t="shared" si="408"/>
        <v>-0.27315268790068092</v>
      </c>
      <c r="AD504" s="6">
        <f t="shared" ca="1" si="409"/>
        <v>5.6932564594815673</v>
      </c>
      <c r="AE504" s="6" t="str">
        <f t="shared" si="423"/>
        <v/>
      </c>
      <c r="AF504" s="113"/>
      <c r="AG504" s="52"/>
      <c r="AH504" s="6" t="str">
        <f t="shared" si="424"/>
        <v/>
      </c>
      <c r="AI504" s="6" t="str">
        <f t="shared" si="425"/>
        <v/>
      </c>
      <c r="AJ504" s="14" t="str">
        <f t="shared" si="426"/>
        <v/>
      </c>
      <c r="AK504" s="56">
        <f t="shared" si="355"/>
        <v>-9.93</v>
      </c>
      <c r="AL504" s="49">
        <f t="shared" si="356"/>
        <v>1.5839999999999999</v>
      </c>
      <c r="AM504" s="65"/>
      <c r="AN504" s="61"/>
      <c r="AO504" s="61"/>
      <c r="AP504" s="61"/>
      <c r="AQ504" s="62"/>
    </row>
    <row r="505" spans="1:43" x14ac:dyDescent="0.3">
      <c r="A505" t="str">
        <f t="shared" si="354"/>
        <v/>
      </c>
      <c r="B505" s="1" t="s">
        <v>32</v>
      </c>
      <c r="C505" s="1"/>
      <c r="D505">
        <v>1.4510000000000001</v>
      </c>
      <c r="E505">
        <v>344.8</v>
      </c>
      <c r="F505">
        <v>2.0499999999999998</v>
      </c>
      <c r="G505" s="47"/>
      <c r="H505" s="47"/>
      <c r="I505" s="47"/>
      <c r="J505" s="47"/>
      <c r="K505" s="47"/>
      <c r="L505" s="23">
        <f t="shared" si="414"/>
        <v>245.79000000000002</v>
      </c>
      <c r="M505" s="6">
        <f t="shared" si="415"/>
        <v>-1.4500713468349744</v>
      </c>
      <c r="N505" s="6">
        <f t="shared" si="416"/>
        <v>5.1904615288082254E-2</v>
      </c>
      <c r="O505" s="23">
        <f t="shared" si="401"/>
        <v>-0.27531164741958114</v>
      </c>
      <c r="P505" s="23" t="str">
        <f t="shared" si="417"/>
        <v/>
      </c>
      <c r="Q505" s="23"/>
      <c r="R505" s="6"/>
      <c r="S505" s="6"/>
      <c r="T505" s="6" t="str">
        <f t="shared" si="418"/>
        <v/>
      </c>
      <c r="U505" s="6" t="str">
        <f t="shared" si="419"/>
        <v/>
      </c>
      <c r="V505" s="6"/>
      <c r="W505" s="49"/>
      <c r="X505" s="8"/>
      <c r="Y505" s="53" t="str">
        <f t="shared" si="420"/>
        <v>1.23</v>
      </c>
      <c r="Z505" s="6">
        <f t="shared" si="406"/>
        <v>1.1486637873340944</v>
      </c>
      <c r="AA505" s="54">
        <f t="shared" ca="1" si="421"/>
        <v>4.4917897355452636</v>
      </c>
      <c r="AB505" s="55">
        <f t="shared" si="422"/>
        <v>-1.4500713468349744</v>
      </c>
      <c r="AC505" s="6">
        <f t="shared" ca="1" si="408"/>
        <v>3.3950305634992515</v>
      </c>
      <c r="AD505" s="6">
        <f t="shared" ca="1" si="409"/>
        <v>3.544433895741069</v>
      </c>
      <c r="AE505" s="6" t="str">
        <f t="shared" si="423"/>
        <v/>
      </c>
      <c r="AF505" s="113"/>
      <c r="AG505" s="52"/>
      <c r="AH505" s="6" t="str">
        <f t="shared" si="424"/>
        <v/>
      </c>
      <c r="AI505" s="6" t="str">
        <f t="shared" si="425"/>
        <v/>
      </c>
      <c r="AJ505" s="14" t="str">
        <f t="shared" si="426"/>
        <v/>
      </c>
      <c r="AK505" s="56">
        <f t="shared" ca="1" si="355"/>
        <v>66.871904221653978</v>
      </c>
      <c r="AL505" s="49">
        <f t="shared" ca="1" si="356"/>
        <v>3.6917393513093315</v>
      </c>
      <c r="AM505" s="65"/>
      <c r="AN505" s="61"/>
      <c r="AO505" s="61"/>
      <c r="AP505" s="61"/>
      <c r="AQ505" s="62"/>
    </row>
    <row r="506" spans="1:43" x14ac:dyDescent="0.3">
      <c r="A506" t="str">
        <f t="shared" si="354"/>
        <v/>
      </c>
      <c r="B506" s="1" t="s">
        <v>32</v>
      </c>
      <c r="C506" s="1"/>
      <c r="D506">
        <v>0.71</v>
      </c>
      <c r="E506">
        <v>345.1</v>
      </c>
      <c r="F506">
        <v>17.55</v>
      </c>
      <c r="G506" s="47"/>
      <c r="H506" s="47"/>
      <c r="I506" s="47"/>
      <c r="J506" s="47"/>
      <c r="K506" s="47"/>
      <c r="L506" s="23">
        <f t="shared" si="414"/>
        <v>246.09000000000003</v>
      </c>
      <c r="M506" s="6">
        <f t="shared" si="415"/>
        <v>-0.67695246234649087</v>
      </c>
      <c r="N506" s="6">
        <f t="shared" si="416"/>
        <v>0.21409195156059196</v>
      </c>
      <c r="O506" s="23">
        <f t="shared" si="401"/>
        <v>-0.12559320633414572</v>
      </c>
      <c r="P506" s="23" t="str">
        <f t="shared" si="417"/>
        <v/>
      </c>
      <c r="Q506" s="23"/>
      <c r="R506" s="6"/>
      <c r="S506" s="6"/>
      <c r="T506" s="6" t="str">
        <f t="shared" si="418"/>
        <v/>
      </c>
      <c r="U506" s="6" t="str">
        <f t="shared" si="419"/>
        <v/>
      </c>
      <c r="V506" s="6"/>
      <c r="W506" s="49"/>
      <c r="X506" s="8"/>
      <c r="Y506" s="53" t="str">
        <f t="shared" si="420"/>
        <v>1.23</v>
      </c>
      <c r="Z506" s="6">
        <f t="shared" si="406"/>
        <v>1.3108511236066041</v>
      </c>
      <c r="AA506" s="54">
        <f t="shared" ca="1" si="421"/>
        <v>5.1260148415661222</v>
      </c>
      <c r="AB506" s="55">
        <f t="shared" si="422"/>
        <v>-0.67695246234649087</v>
      </c>
      <c r="AC506" s="6">
        <f t="shared" ca="1" si="408"/>
        <v>4.0292556695201096</v>
      </c>
      <c r="AD506" s="6">
        <f t="shared" ca="1" si="409"/>
        <v>0.58839034582179606</v>
      </c>
      <c r="AE506" s="6" t="str">
        <f t="shared" si="423"/>
        <v/>
      </c>
      <c r="AF506" s="113"/>
      <c r="AG506" s="52"/>
      <c r="AH506" s="6" t="str">
        <f t="shared" si="424"/>
        <v/>
      </c>
      <c r="AI506" s="6" t="str">
        <f t="shared" si="425"/>
        <v/>
      </c>
      <c r="AJ506" s="14" t="str">
        <f t="shared" si="426"/>
        <v/>
      </c>
      <c r="AK506" s="56">
        <f t="shared" ca="1" si="355"/>
        <v>80.462845495332559</v>
      </c>
      <c r="AL506" s="49">
        <f t="shared" ca="1" si="356"/>
        <v>4.0857270939989281</v>
      </c>
      <c r="AM506" s="65"/>
      <c r="AN506" s="61"/>
      <c r="AO506" s="61"/>
      <c r="AP506" s="61"/>
      <c r="AQ506" s="62"/>
    </row>
    <row r="507" spans="1:43" x14ac:dyDescent="0.3">
      <c r="A507" t="str">
        <f t="shared" si="354"/>
        <v/>
      </c>
      <c r="B507" s="1" t="s">
        <v>32</v>
      </c>
      <c r="C507" s="1"/>
      <c r="D507">
        <v>0.755</v>
      </c>
      <c r="E507">
        <v>344.85</v>
      </c>
      <c r="F507">
        <v>31.1</v>
      </c>
      <c r="G507" s="47"/>
      <c r="H507" s="47"/>
      <c r="I507" s="47"/>
      <c r="J507" s="47"/>
      <c r="K507" s="47"/>
      <c r="L507" s="23">
        <f t="shared" si="414"/>
        <v>245.84000000000003</v>
      </c>
      <c r="M507" s="6">
        <f t="shared" si="415"/>
        <v>-0.64648164887324777</v>
      </c>
      <c r="N507" s="6">
        <f t="shared" si="416"/>
        <v>0.38998266329431458</v>
      </c>
      <c r="O507" s="23">
        <f t="shared" si="401"/>
        <v>-3.2292701356783082E-2</v>
      </c>
      <c r="P507" s="23" t="str">
        <f t="shared" si="417"/>
        <v/>
      </c>
      <c r="Q507" s="23"/>
      <c r="R507" s="6"/>
      <c r="S507" s="6"/>
      <c r="T507" s="6" t="str">
        <f t="shared" si="418"/>
        <v/>
      </c>
      <c r="U507" s="6" t="str">
        <f t="shared" si="419"/>
        <v/>
      </c>
      <c r="V507" s="6"/>
      <c r="W507" s="49"/>
      <c r="X507" s="8"/>
      <c r="Y507" s="53" t="str">
        <f t="shared" si="420"/>
        <v>1.23</v>
      </c>
      <c r="Z507" s="6">
        <f t="shared" si="406"/>
        <v>1.4867418353403268</v>
      </c>
      <c r="AA507" s="54">
        <f t="shared" ca="1" si="421"/>
        <v>5.8138262814800825</v>
      </c>
      <c r="AB507" s="55">
        <f t="shared" si="422"/>
        <v>-0.64648164887324777</v>
      </c>
      <c r="AC507" s="6">
        <f t="shared" ca="1" si="408"/>
        <v>4.7170671094340708</v>
      </c>
      <c r="AD507" s="6">
        <f t="shared" ca="1" si="409"/>
        <v>2.5924452977613202</v>
      </c>
      <c r="AE507" s="6" t="str">
        <f t="shared" si="423"/>
        <v/>
      </c>
      <c r="AF507" s="113"/>
      <c r="AG507" s="52"/>
      <c r="AH507" s="6" t="str">
        <f t="shared" si="424"/>
        <v/>
      </c>
      <c r="AI507" s="6" t="str">
        <f t="shared" si="425"/>
        <v/>
      </c>
      <c r="AJ507" s="14" t="str">
        <f t="shared" si="426"/>
        <v/>
      </c>
      <c r="AK507" s="56">
        <f t="shared" ca="1" si="355"/>
        <v>82.196139079642705</v>
      </c>
      <c r="AL507" s="49">
        <f t="shared" ca="1" si="356"/>
        <v>4.7611616898856282</v>
      </c>
      <c r="AM507" s="65"/>
      <c r="AN507" s="61"/>
      <c r="AO507" s="61"/>
      <c r="AP507" s="61"/>
      <c r="AQ507" s="62"/>
    </row>
    <row r="508" spans="1:43" x14ac:dyDescent="0.3">
      <c r="A508" t="str">
        <f t="shared" si="354"/>
        <v/>
      </c>
      <c r="B508" s="1" t="s">
        <v>32</v>
      </c>
      <c r="C508" s="1"/>
      <c r="D508">
        <v>1.776</v>
      </c>
      <c r="E508">
        <v>343.92</v>
      </c>
      <c r="F508">
        <v>32.479999999999997</v>
      </c>
      <c r="G508" s="47"/>
      <c r="H508" s="47"/>
      <c r="I508" s="47"/>
      <c r="J508" s="47"/>
      <c r="K508" s="47"/>
      <c r="L508" s="23">
        <f t="shared" si="414"/>
        <v>244.91000000000003</v>
      </c>
      <c r="M508" s="6">
        <f t="shared" si="415"/>
        <v>-1.4981962105316753</v>
      </c>
      <c r="N508" s="6">
        <f t="shared" si="416"/>
        <v>0.95372119340430295</v>
      </c>
      <c r="O508" s="23">
        <f t="shared" si="401"/>
        <v>-0.39254658774115647</v>
      </c>
      <c r="P508" s="23" t="str">
        <f t="shared" si="417"/>
        <v/>
      </c>
      <c r="Q508" s="23"/>
      <c r="R508" s="6"/>
      <c r="S508" s="6"/>
      <c r="T508" s="6" t="str">
        <f t="shared" si="418"/>
        <v/>
      </c>
      <c r="U508" s="6" t="str">
        <f t="shared" si="419"/>
        <v/>
      </c>
      <c r="V508" s="6"/>
      <c r="W508" s="49"/>
      <c r="X508" s="8"/>
      <c r="Y508" s="53" t="str">
        <f t="shared" si="420"/>
        <v>1.23</v>
      </c>
      <c r="Z508" s="6">
        <f t="shared" si="406"/>
        <v>2.0504803654503152</v>
      </c>
      <c r="AA508" s="54">
        <f t="shared" ca="1" si="421"/>
        <v>8.0182963544475001</v>
      </c>
      <c r="AB508" s="55">
        <f t="shared" si="422"/>
        <v>-1.4981962105316753</v>
      </c>
      <c r="AC508" s="6">
        <f t="shared" ca="1" si="408"/>
        <v>6.9215371824014884</v>
      </c>
      <c r="AD508" s="6">
        <f t="shared" ca="1" si="409"/>
        <v>3.033669484159689</v>
      </c>
      <c r="AE508" s="6" t="str">
        <f t="shared" si="423"/>
        <v/>
      </c>
      <c r="AF508" s="113"/>
      <c r="AG508" s="52"/>
      <c r="AH508" s="6" t="str">
        <f t="shared" si="424"/>
        <v/>
      </c>
      <c r="AI508" s="6" t="str">
        <f t="shared" si="425"/>
        <v/>
      </c>
      <c r="AJ508" s="14" t="str">
        <f t="shared" si="426"/>
        <v/>
      </c>
      <c r="AK508" s="56">
        <f t="shared" ca="1" si="355"/>
        <v>77.78650213086101</v>
      </c>
      <c r="AL508" s="49">
        <f t="shared" ca="1" si="356"/>
        <v>7.0818266607294058</v>
      </c>
      <c r="AM508" s="65"/>
      <c r="AN508" s="61"/>
      <c r="AO508" s="61"/>
      <c r="AP508" s="61"/>
      <c r="AQ508" s="62"/>
    </row>
    <row r="509" spans="1:43" x14ac:dyDescent="0.3">
      <c r="A509" t="str">
        <f t="shared" si="354"/>
        <v/>
      </c>
      <c r="B509" s="1" t="s">
        <v>32</v>
      </c>
      <c r="C509" s="1"/>
      <c r="D509">
        <v>1.3779999999999999</v>
      </c>
      <c r="E509">
        <v>345.25</v>
      </c>
      <c r="F509">
        <v>41.71</v>
      </c>
      <c r="G509" s="47"/>
      <c r="H509" s="47"/>
      <c r="I509" s="47"/>
      <c r="J509" s="47"/>
      <c r="K509" s="47"/>
      <c r="L509" s="23">
        <f>IF(AND(B509&lt;&gt;"",C509&lt;&gt;""),"",IF(E509-$E$500&lt;0,(360-($E$500-E509)),E509-$E$500))</f>
        <v>246.24</v>
      </c>
      <c r="M509" s="6">
        <f t="shared" si="415"/>
        <v>-1.0287074073811078</v>
      </c>
      <c r="N509" s="6">
        <f t="shared" si="416"/>
        <v>0.91686698599046479</v>
      </c>
      <c r="O509" s="23">
        <f t="shared" si="401"/>
        <v>-0.41485412166143598</v>
      </c>
      <c r="P509" s="23" t="str">
        <f t="shared" si="417"/>
        <v/>
      </c>
      <c r="Q509" s="23"/>
      <c r="R509" s="6"/>
      <c r="S509" s="6"/>
      <c r="T509" s="6" t="str">
        <f t="shared" si="418"/>
        <v/>
      </c>
      <c r="U509" s="6" t="str">
        <f t="shared" si="419"/>
        <v/>
      </c>
      <c r="V509" s="6"/>
      <c r="W509" s="49"/>
      <c r="X509" s="8"/>
      <c r="Y509" s="53" t="str">
        <f t="shared" si="420"/>
        <v>1.23</v>
      </c>
      <c r="Z509" s="6">
        <f t="shared" si="406"/>
        <v>2.0136261580364767</v>
      </c>
      <c r="AA509" s="54">
        <f t="shared" ca="1" si="421"/>
        <v>7.8741799015754745</v>
      </c>
      <c r="AB509" s="55">
        <f t="shared" si="422"/>
        <v>-1.0287074073811078</v>
      </c>
      <c r="AC509" s="6">
        <f t="shared" ca="1" si="408"/>
        <v>6.777420729529462</v>
      </c>
      <c r="AD509" s="6">
        <f t="shared" ca="1" si="409"/>
        <v>3.0118224769272075</v>
      </c>
      <c r="AE509" s="6" t="str">
        <f t="shared" si="423"/>
        <v/>
      </c>
      <c r="AF509" s="113"/>
      <c r="AG509" s="52"/>
      <c r="AH509" s="6" t="str">
        <f t="shared" si="424"/>
        <v/>
      </c>
      <c r="AI509" s="6" t="str">
        <f t="shared" si="425"/>
        <v/>
      </c>
      <c r="AJ509" s="14" t="str">
        <f t="shared" si="426"/>
        <v/>
      </c>
      <c r="AK509" s="56">
        <f t="shared" ca="1" si="355"/>
        <v>81.369266295294565</v>
      </c>
      <c r="AL509" s="49">
        <f t="shared" ca="1" si="356"/>
        <v>6.8550470950283362</v>
      </c>
      <c r="AM509" s="65"/>
      <c r="AN509" s="61"/>
      <c r="AO509" s="61"/>
      <c r="AP509" s="61"/>
      <c r="AQ509" s="62"/>
    </row>
    <row r="510" spans="1:43" x14ac:dyDescent="0.3">
      <c r="A510" t="str">
        <f t="shared" si="354"/>
        <v/>
      </c>
      <c r="B510" s="1" t="s">
        <v>32</v>
      </c>
      <c r="C510" s="1"/>
      <c r="D510">
        <v>1.105</v>
      </c>
      <c r="E510">
        <v>352.35</v>
      </c>
      <c r="F510">
        <v>57.52</v>
      </c>
      <c r="G510" s="47"/>
      <c r="H510" s="47"/>
      <c r="I510" s="47"/>
      <c r="J510" s="47"/>
      <c r="K510" s="47"/>
      <c r="L510" s="23">
        <f t="shared" si="414"/>
        <v>253.34000000000003</v>
      </c>
      <c r="M510" s="6">
        <f t="shared" si="415"/>
        <v>-0.59339071999535742</v>
      </c>
      <c r="N510" s="6">
        <f t="shared" si="416"/>
        <v>0.93215473684543981</v>
      </c>
      <c r="O510" s="23">
        <f t="shared" si="401"/>
        <v>-0.28835228409160307</v>
      </c>
      <c r="P510" s="23" t="str">
        <f t="shared" si="417"/>
        <v/>
      </c>
      <c r="Q510" s="23"/>
      <c r="R510" s="6"/>
      <c r="S510" s="6"/>
      <c r="T510" s="6" t="str">
        <f t="shared" si="418"/>
        <v/>
      </c>
      <c r="U510" s="6" t="str">
        <f t="shared" si="419"/>
        <v/>
      </c>
      <c r="V510" s="6"/>
      <c r="W510" s="49"/>
      <c r="X510" s="8"/>
      <c r="Y510" s="53" t="str">
        <f t="shared" si="420"/>
        <v>1.23</v>
      </c>
      <c r="Z510" s="6">
        <f t="shared" si="406"/>
        <v>2.0289139088914521</v>
      </c>
      <c r="AA510" s="54">
        <f t="shared" ca="1" si="421"/>
        <v>7.9339618526800049</v>
      </c>
      <c r="AB510" s="55">
        <f t="shared" si="422"/>
        <v>-0.59339071999535742</v>
      </c>
      <c r="AC510" s="6">
        <f t="shared" ca="1" si="408"/>
        <v>6.8372026806339932</v>
      </c>
      <c r="AD510" s="6">
        <f t="shared" ca="1" si="409"/>
        <v>2.5980720590760868</v>
      </c>
      <c r="AE510" s="6" t="str">
        <f t="shared" si="423"/>
        <v/>
      </c>
      <c r="AF510" s="113"/>
      <c r="AG510" s="52"/>
      <c r="AH510" s="6" t="str">
        <f t="shared" si="424"/>
        <v/>
      </c>
      <c r="AI510" s="6" t="str">
        <f t="shared" si="425"/>
        <v/>
      </c>
      <c r="AJ510" s="14" t="str">
        <f t="shared" si="426"/>
        <v/>
      </c>
      <c r="AK510" s="56">
        <f t="shared" ca="1" si="355"/>
        <v>85.039812809281429</v>
      </c>
      <c r="AL510" s="49">
        <f t="shared" ca="1" si="356"/>
        <v>6.8629041259983561</v>
      </c>
      <c r="AM510" s="65"/>
      <c r="AN510" s="61"/>
      <c r="AO510" s="61"/>
      <c r="AP510" s="61"/>
      <c r="AQ510" s="62"/>
    </row>
    <row r="511" spans="1:43" x14ac:dyDescent="0.3">
      <c r="A511" t="str">
        <f t="shared" si="354"/>
        <v/>
      </c>
      <c r="B511" s="1" t="s">
        <v>32</v>
      </c>
      <c r="C511" s="1"/>
      <c r="D511">
        <v>0.70699999999999996</v>
      </c>
      <c r="E511">
        <v>5.62</v>
      </c>
      <c r="F511">
        <v>79.180000000000007</v>
      </c>
      <c r="G511" s="47"/>
      <c r="H511" s="47"/>
      <c r="I511" s="47"/>
      <c r="J511" s="47"/>
      <c r="K511" s="47"/>
      <c r="L511" s="23">
        <f t="shared" si="414"/>
        <v>266.61</v>
      </c>
      <c r="M511" s="6">
        <f t="shared" si="415"/>
        <v>-0.13272099957082675</v>
      </c>
      <c r="N511" s="6">
        <f t="shared" si="416"/>
        <v>0.69443080020468595</v>
      </c>
      <c r="O511" s="23">
        <f t="shared" si="401"/>
        <v>-0.20968661925762486</v>
      </c>
      <c r="P511" s="23" t="str">
        <f t="shared" si="417"/>
        <v/>
      </c>
      <c r="Q511" s="23"/>
      <c r="R511" s="6"/>
      <c r="S511" s="6"/>
      <c r="T511" s="6" t="str">
        <f t="shared" si="418"/>
        <v/>
      </c>
      <c r="U511" s="6" t="str">
        <f t="shared" si="419"/>
        <v/>
      </c>
      <c r="V511" s="6"/>
      <c r="W511" s="49"/>
      <c r="X511" s="8"/>
      <c r="Y511" s="53" t="str">
        <f t="shared" si="420"/>
        <v>1.23</v>
      </c>
      <c r="Z511" s="6">
        <f t="shared" si="406"/>
        <v>1.7911899722506981</v>
      </c>
      <c r="AA511" s="54">
        <f t="shared" ca="1" si="421"/>
        <v>7.0043548168609373</v>
      </c>
      <c r="AB511" s="55">
        <f t="shared" si="422"/>
        <v>-0.13272099957082675</v>
      </c>
      <c r="AC511" s="6">
        <f t="shared" ca="1" si="408"/>
        <v>5.9075956448149256</v>
      </c>
      <c r="AD511" s="6">
        <f t="shared" ca="1" si="409"/>
        <v>1.8175233473110208</v>
      </c>
      <c r="AE511" s="6" t="str">
        <f t="shared" si="423"/>
        <v/>
      </c>
      <c r="AF511" s="113"/>
      <c r="AG511" s="52"/>
      <c r="AH511" s="6" t="str">
        <f t="shared" si="424"/>
        <v/>
      </c>
      <c r="AI511" s="6" t="str">
        <f t="shared" si="425"/>
        <v/>
      </c>
      <c r="AJ511" s="14" t="str">
        <f t="shared" si="426"/>
        <v/>
      </c>
      <c r="AK511" s="56">
        <f t="shared" ca="1" si="355"/>
        <v>88.713000246654531</v>
      </c>
      <c r="AL511" s="49">
        <f t="shared" ca="1" si="356"/>
        <v>5.9090863224667283</v>
      </c>
      <c r="AM511" s="65"/>
      <c r="AN511" s="61"/>
      <c r="AO511" s="61"/>
      <c r="AP511" s="61"/>
      <c r="AQ511" s="62"/>
    </row>
    <row r="512" spans="1:43" x14ac:dyDescent="0.3">
      <c r="A512" t="str">
        <f t="shared" si="354"/>
        <v/>
      </c>
      <c r="B512" s="1" t="s">
        <v>32</v>
      </c>
      <c r="C512" s="1"/>
      <c r="D512">
        <v>0.66400000000000003</v>
      </c>
      <c r="E512">
        <v>159.15</v>
      </c>
      <c r="F512">
        <v>74.290000000000006</v>
      </c>
      <c r="G512" s="47"/>
      <c r="H512" s="47"/>
      <c r="I512" s="47"/>
      <c r="J512" s="47"/>
      <c r="K512" s="47"/>
      <c r="L512" s="23">
        <f t="shared" si="414"/>
        <v>60.14</v>
      </c>
      <c r="M512" s="6">
        <f t="shared" si="415"/>
        <v>0.17979025960470588</v>
      </c>
      <c r="N512" s="6">
        <f t="shared" si="416"/>
        <v>0.63919595004292107</v>
      </c>
      <c r="O512" s="23">
        <f t="shared" si="401"/>
        <v>-0.25190322950078342</v>
      </c>
      <c r="P512" s="23" t="str">
        <f t="shared" si="417"/>
        <v/>
      </c>
      <c r="Q512" s="23"/>
      <c r="R512" s="6"/>
      <c r="S512" s="6"/>
      <c r="T512" s="6" t="str">
        <f t="shared" si="418"/>
        <v/>
      </c>
      <c r="U512" s="6" t="str">
        <f t="shared" si="419"/>
        <v/>
      </c>
      <c r="V512" s="6"/>
      <c r="W512" s="49"/>
      <c r="X512" s="8"/>
      <c r="Y512" s="53" t="str">
        <f t="shared" si="420"/>
        <v>1.23</v>
      </c>
      <c r="Z512" s="6">
        <f t="shared" si="406"/>
        <v>1.7359551220889333</v>
      </c>
      <c r="AA512" s="54">
        <f t="shared" ca="1" si="421"/>
        <v>6.788361820705977</v>
      </c>
      <c r="AB512" s="55">
        <f t="shared" si="422"/>
        <v>0.17979025960470588</v>
      </c>
      <c r="AC512" s="6">
        <f t="shared" ca="1" si="408"/>
        <v>5.6916026486599645</v>
      </c>
      <c r="AD512" s="6">
        <f t="shared" ca="1" si="409"/>
        <v>2.2794284778156682</v>
      </c>
      <c r="AE512" s="6" t="str">
        <f t="shared" si="423"/>
        <v/>
      </c>
      <c r="AF512" s="113"/>
      <c r="AG512" s="52"/>
      <c r="AH512" s="6" t="str">
        <f t="shared" si="424"/>
        <v/>
      </c>
      <c r="AI512" s="6" t="str">
        <f t="shared" si="425"/>
        <v/>
      </c>
      <c r="AJ512" s="14" t="str">
        <f t="shared" si="426"/>
        <v/>
      </c>
      <c r="AK512" s="56">
        <f t="shared" ca="1" si="355"/>
        <v>88.1907031434733</v>
      </c>
      <c r="AL512" s="49">
        <f t="shared" ca="1" si="356"/>
        <v>5.6944416098228503</v>
      </c>
      <c r="AM512" s="65"/>
      <c r="AN512" s="61"/>
      <c r="AO512" s="61"/>
      <c r="AP512" s="61"/>
      <c r="AQ512" s="62"/>
    </row>
    <row r="513" spans="1:43" x14ac:dyDescent="0.3">
      <c r="A513" t="str">
        <f t="shared" si="354"/>
        <v/>
      </c>
      <c r="B513" s="1" t="s">
        <v>32</v>
      </c>
      <c r="C513" s="1"/>
      <c r="D513">
        <v>0.89700000000000002</v>
      </c>
      <c r="E513">
        <v>165.56</v>
      </c>
      <c r="F513">
        <v>49.27</v>
      </c>
      <c r="G513" s="47"/>
      <c r="H513" s="47"/>
      <c r="I513" s="47"/>
      <c r="J513" s="47"/>
      <c r="K513" s="47"/>
      <c r="L513" s="23">
        <f t="shared" si="414"/>
        <v>66.55</v>
      </c>
      <c r="M513" s="6">
        <f t="shared" si="415"/>
        <v>0.58528825955286701</v>
      </c>
      <c r="N513" s="6">
        <f t="shared" si="416"/>
        <v>0.67974013654452969</v>
      </c>
      <c r="O513" s="23">
        <f t="shared" si="401"/>
        <v>-0.37652330134647594</v>
      </c>
      <c r="P513" s="23" t="str">
        <f t="shared" si="417"/>
        <v/>
      </c>
      <c r="Q513" s="23"/>
      <c r="R513" s="6"/>
      <c r="S513" s="6"/>
      <c r="T513" s="6" t="str">
        <f t="shared" si="418"/>
        <v/>
      </c>
      <c r="U513" s="6" t="str">
        <f t="shared" si="419"/>
        <v/>
      </c>
      <c r="V513" s="6"/>
      <c r="W513" s="49"/>
      <c r="X513" s="8"/>
      <c r="Y513" s="53" t="str">
        <f t="shared" si="420"/>
        <v>1.23</v>
      </c>
      <c r="Z513" s="6">
        <f t="shared" si="406"/>
        <v>1.7764993085905418</v>
      </c>
      <c r="AA513" s="54">
        <f t="shared" ca="1" si="421"/>
        <v>6.9469077440406251</v>
      </c>
      <c r="AB513" s="55">
        <f t="shared" si="422"/>
        <v>0.58528825955286701</v>
      </c>
      <c r="AC513" s="6">
        <f t="shared" ca="1" si="408"/>
        <v>5.8501485719946125</v>
      </c>
      <c r="AD513" s="6">
        <f t="shared" ca="1" si="409"/>
        <v>2.4385067280690311</v>
      </c>
      <c r="AE513" s="6" t="str">
        <f t="shared" si="423"/>
        <v/>
      </c>
      <c r="AF513" s="113"/>
      <c r="AG513" s="52"/>
      <c r="AH513" s="6" t="str">
        <f t="shared" si="424"/>
        <v/>
      </c>
      <c r="AI513" s="6" t="str">
        <f t="shared" si="425"/>
        <v/>
      </c>
      <c r="AJ513" s="14" t="str">
        <f t="shared" si="426"/>
        <v/>
      </c>
      <c r="AK513" s="56">
        <f t="shared" ca="1" si="355"/>
        <v>84.286755710661652</v>
      </c>
      <c r="AL513" s="49">
        <f t="shared" ca="1" si="356"/>
        <v>5.8793537622072911</v>
      </c>
      <c r="AM513" s="65"/>
      <c r="AN513" s="61"/>
      <c r="AO513" s="61"/>
      <c r="AP513" s="61"/>
      <c r="AQ513" s="62"/>
    </row>
    <row r="514" spans="1:43" x14ac:dyDescent="0.3">
      <c r="A514" t="str">
        <f t="shared" si="354"/>
        <v/>
      </c>
      <c r="B514" s="1" t="s">
        <v>32</v>
      </c>
      <c r="C514" s="1"/>
      <c r="D514">
        <v>0.96899999999999997</v>
      </c>
      <c r="E514">
        <v>170.21</v>
      </c>
      <c r="F514">
        <v>23.6</v>
      </c>
      <c r="G514" s="47"/>
      <c r="H514" s="47"/>
      <c r="I514" s="47"/>
      <c r="J514" s="47"/>
      <c r="K514" s="47"/>
      <c r="L514" s="23">
        <f t="shared" si="414"/>
        <v>71.2</v>
      </c>
      <c r="M514" s="6">
        <f t="shared" si="415"/>
        <v>0.88795548494581023</v>
      </c>
      <c r="N514" s="6">
        <f t="shared" si="416"/>
        <v>0.38793821254763122</v>
      </c>
      <c r="O514" s="23">
        <f t="shared" si="401"/>
        <v>-0.17655615098017469</v>
      </c>
      <c r="P514" s="23" t="str">
        <f t="shared" si="417"/>
        <v/>
      </c>
      <c r="Q514" s="23"/>
      <c r="R514" s="6"/>
      <c r="S514" s="6"/>
      <c r="T514" s="6" t="str">
        <f t="shared" si="418"/>
        <v/>
      </c>
      <c r="U514" s="6" t="str">
        <f t="shared" si="419"/>
        <v/>
      </c>
      <c r="V514" s="6"/>
      <c r="W514" s="49"/>
      <c r="X514" s="8"/>
      <c r="Y514" s="53" t="str">
        <f t="shared" si="420"/>
        <v>1.23</v>
      </c>
      <c r="Z514" s="6">
        <f t="shared" si="406"/>
        <v>1.4846973845936433</v>
      </c>
      <c r="AA514" s="54">
        <f t="shared" ca="1" si="421"/>
        <v>5.8058315636348432</v>
      </c>
      <c r="AB514" s="55">
        <f t="shared" si="422"/>
        <v>0.88795548494581023</v>
      </c>
      <c r="AC514" s="6">
        <f t="shared" ca="1" si="408"/>
        <v>4.7090723915888315</v>
      </c>
      <c r="AD514" s="6">
        <f t="shared" ca="1" si="409"/>
        <v>0.2440713817928164</v>
      </c>
      <c r="AE514" s="6" t="str">
        <f t="shared" si="423"/>
        <v/>
      </c>
      <c r="AF514" s="113"/>
      <c r="AG514" s="52"/>
      <c r="AH514" s="6" t="str">
        <f t="shared" si="424"/>
        <v/>
      </c>
      <c r="AI514" s="6" t="str">
        <f t="shared" si="425"/>
        <v/>
      </c>
      <c r="AJ514" s="14" t="str">
        <f t="shared" si="426"/>
        <v/>
      </c>
      <c r="AK514" s="56">
        <f t="shared" ca="1" si="355"/>
        <v>79.321534798292447</v>
      </c>
      <c r="AL514" s="49">
        <f t="shared" ca="1" si="356"/>
        <v>4.792058819804855</v>
      </c>
      <c r="AM514" s="65"/>
      <c r="AN514" s="61"/>
      <c r="AO514" s="61"/>
      <c r="AP514" s="61"/>
      <c r="AQ514" s="62"/>
    </row>
    <row r="515" spans="1:43" x14ac:dyDescent="0.3">
      <c r="A515" t="str">
        <f t="shared" si="354"/>
        <v/>
      </c>
      <c r="B515" s="1" t="s">
        <v>32</v>
      </c>
      <c r="C515" s="1"/>
      <c r="D515">
        <v>0.75900000000000001</v>
      </c>
      <c r="E515">
        <v>172.63</v>
      </c>
      <c r="F515">
        <v>9.7100000000000009</v>
      </c>
      <c r="G515" s="47"/>
      <c r="H515" s="47"/>
      <c r="I515" s="47"/>
      <c r="J515" s="47"/>
      <c r="K515" s="47"/>
      <c r="L515" s="23">
        <f t="shared" si="414"/>
        <v>73.61999999999999</v>
      </c>
      <c r="M515" s="6">
        <f t="shared" si="415"/>
        <v>0.74812660177288437</v>
      </c>
      <c r="N515" s="6">
        <f t="shared" si="416"/>
        <v>0.1280140137631659</v>
      </c>
      <c r="O515" s="23">
        <f t="shared" si="401"/>
        <v>-0.24213910348835899</v>
      </c>
      <c r="P515" s="23" t="str">
        <f t="shared" si="417"/>
        <v/>
      </c>
      <c r="Q515" s="23"/>
      <c r="R515" s="6"/>
      <c r="S515" s="6"/>
      <c r="T515" s="6" t="str">
        <f t="shared" si="418"/>
        <v/>
      </c>
      <c r="U515" s="6" t="str">
        <f t="shared" si="419"/>
        <v/>
      </c>
      <c r="V515" s="6"/>
      <c r="W515" s="49"/>
      <c r="X515" s="8"/>
      <c r="Y515" s="53" t="str">
        <f t="shared" si="420"/>
        <v>1.23</v>
      </c>
      <c r="Z515" s="6">
        <f t="shared" si="406"/>
        <v>1.2247731858091782</v>
      </c>
      <c r="AA515" s="54">
        <f t="shared" ca="1" si="421"/>
        <v>4.7894115624179792</v>
      </c>
      <c r="AB515" s="55">
        <f t="shared" si="422"/>
        <v>0.74812660177288437</v>
      </c>
      <c r="AC515" s="6">
        <f t="shared" ca="1" si="408"/>
        <v>3.692652390371967</v>
      </c>
      <c r="AD515" s="6">
        <f t="shared" ca="1" si="409"/>
        <v>4.0261536490309062</v>
      </c>
      <c r="AE515" s="6" t="str">
        <f t="shared" si="423"/>
        <v/>
      </c>
      <c r="AF515" s="113"/>
      <c r="AG515" s="52"/>
      <c r="AH515" s="6" t="str">
        <f t="shared" si="424"/>
        <v/>
      </c>
      <c r="AI515" s="6" t="str">
        <f t="shared" si="425"/>
        <v/>
      </c>
      <c r="AJ515" s="14" t="str">
        <f t="shared" si="426"/>
        <v/>
      </c>
      <c r="AK515" s="56">
        <f t="shared" ca="1" si="355"/>
        <v>78.546971090522547</v>
      </c>
      <c r="AL515" s="49">
        <f t="shared" ca="1" si="356"/>
        <v>3.7676750242556807</v>
      </c>
      <c r="AM515" s="65"/>
      <c r="AN515" s="61"/>
      <c r="AO515" s="61"/>
      <c r="AP515" s="61"/>
      <c r="AQ515" s="62"/>
    </row>
    <row r="516" spans="1:43" x14ac:dyDescent="0.3">
      <c r="A516" t="str">
        <f t="shared" si="354"/>
        <v/>
      </c>
      <c r="B516" s="1" t="s">
        <v>32</v>
      </c>
      <c r="C516" s="1"/>
      <c r="D516">
        <v>1.071</v>
      </c>
      <c r="E516">
        <v>175.73</v>
      </c>
      <c r="F516">
        <v>-7.62</v>
      </c>
      <c r="G516" s="47"/>
      <c r="H516" s="47"/>
      <c r="I516" s="47"/>
      <c r="J516" s="47"/>
      <c r="K516" s="47"/>
      <c r="L516" s="23">
        <f t="shared" si="414"/>
        <v>76.719999999999985</v>
      </c>
      <c r="M516" s="6">
        <f t="shared" si="415"/>
        <v>1.0615423349457536</v>
      </c>
      <c r="N516" s="6">
        <f t="shared" si="416"/>
        <v>-0.14201715078791485</v>
      </c>
      <c r="O516" s="23">
        <f t="shared" si="401"/>
        <v>-0.42413105277540941</v>
      </c>
      <c r="P516" s="23" t="str">
        <f t="shared" si="417"/>
        <v/>
      </c>
      <c r="Q516" s="23"/>
      <c r="R516" s="6"/>
      <c r="S516" s="6"/>
      <c r="T516" s="6" t="str">
        <f t="shared" si="418"/>
        <v/>
      </c>
      <c r="U516" s="6" t="str">
        <f t="shared" si="419"/>
        <v/>
      </c>
      <c r="V516" s="6"/>
      <c r="W516" s="49"/>
      <c r="X516" s="8"/>
      <c r="Y516" s="53" t="str">
        <f t="shared" si="420"/>
        <v>1.23</v>
      </c>
      <c r="Z516" s="6" t="str">
        <f t="shared" si="406"/>
        <v/>
      </c>
      <c r="AA516" s="54" t="str">
        <f t="shared" ca="1" si="421"/>
        <v/>
      </c>
      <c r="AB516" s="55">
        <f t="shared" si="422"/>
        <v>1.0615423349457536</v>
      </c>
      <c r="AC516" s="6">
        <f t="shared" si="408"/>
        <v>-0.14201715078791485</v>
      </c>
      <c r="AD516" s="6">
        <f t="shared" si="409"/>
        <v>0.42413105277540941</v>
      </c>
      <c r="AE516" s="6" t="str">
        <f t="shared" si="423"/>
        <v/>
      </c>
      <c r="AF516" s="113"/>
      <c r="AG516" s="52"/>
      <c r="AH516" s="6" t="str">
        <f t="shared" si="424"/>
        <v/>
      </c>
      <c r="AI516" s="6" t="str">
        <f t="shared" si="425"/>
        <v/>
      </c>
      <c r="AJ516" s="14" t="str">
        <f t="shared" si="426"/>
        <v/>
      </c>
      <c r="AK516" s="56">
        <f t="shared" si="355"/>
        <v>-7.62</v>
      </c>
      <c r="AL516" s="49">
        <f t="shared" si="356"/>
        <v>1.071</v>
      </c>
      <c r="AM516" s="65"/>
      <c r="AN516" s="61"/>
      <c r="AO516" s="61"/>
      <c r="AP516" s="61"/>
      <c r="AQ516" s="62"/>
    </row>
    <row r="517" spans="1:43" x14ac:dyDescent="0.3">
      <c r="A517" t="str">
        <f t="shared" si="354"/>
        <v/>
      </c>
      <c r="B517" s="1" t="s">
        <v>32</v>
      </c>
      <c r="C517" s="1"/>
      <c r="D517">
        <v>1.57</v>
      </c>
      <c r="E517">
        <v>177.63</v>
      </c>
      <c r="F517">
        <v>-22.23</v>
      </c>
      <c r="G517" s="47"/>
      <c r="H517" s="47"/>
      <c r="I517" s="47"/>
      <c r="J517" s="47"/>
      <c r="K517" s="47"/>
      <c r="L517" s="23">
        <f t="shared" si="414"/>
        <v>78.61999999999999</v>
      </c>
      <c r="M517" s="6">
        <f t="shared" si="415"/>
        <v>1.4533060148590784</v>
      </c>
      <c r="N517" s="6">
        <f t="shared" si="416"/>
        <v>-0.5939710659404418</v>
      </c>
      <c r="O517" s="23">
        <f t="shared" si="401"/>
        <v>-0.57982138909489744</v>
      </c>
      <c r="P517" s="23" t="str">
        <f t="shared" si="417"/>
        <v/>
      </c>
      <c r="Q517" s="23"/>
      <c r="R517" s="6"/>
      <c r="S517" s="6"/>
      <c r="T517" s="6" t="str">
        <f t="shared" si="418"/>
        <v/>
      </c>
      <c r="U517" s="6" t="str">
        <f t="shared" si="419"/>
        <v/>
      </c>
      <c r="V517" s="6"/>
      <c r="W517" s="49"/>
      <c r="X517" s="8"/>
      <c r="Y517" s="53" t="str">
        <f t="shared" si="420"/>
        <v>1.23</v>
      </c>
      <c r="Z517" s="6" t="str">
        <f t="shared" si="406"/>
        <v/>
      </c>
      <c r="AA517" s="54" t="str">
        <f t="shared" ca="1" si="421"/>
        <v/>
      </c>
      <c r="AB517" s="55">
        <f t="shared" si="422"/>
        <v>1.4533060148590784</v>
      </c>
      <c r="AC517" s="6">
        <f t="shared" si="408"/>
        <v>-0.5939710659404418</v>
      </c>
      <c r="AD517" s="6">
        <f t="shared" si="409"/>
        <v>0.57982138909489744</v>
      </c>
      <c r="AE517" s="6" t="str">
        <f t="shared" si="423"/>
        <v/>
      </c>
      <c r="AF517" s="113"/>
      <c r="AG517" s="52"/>
      <c r="AH517" s="6" t="str">
        <f t="shared" si="424"/>
        <v/>
      </c>
      <c r="AI517" s="6" t="str">
        <f t="shared" si="425"/>
        <v/>
      </c>
      <c r="AJ517" s="14" t="str">
        <f t="shared" si="426"/>
        <v/>
      </c>
      <c r="AK517" s="56">
        <f t="shared" si="355"/>
        <v>-22.23</v>
      </c>
      <c r="AL517" s="49">
        <f t="shared" si="356"/>
        <v>1.57</v>
      </c>
      <c r="AM517" s="65"/>
      <c r="AN517" s="61"/>
      <c r="AO517" s="61"/>
      <c r="AP517" s="61"/>
      <c r="AQ517" s="62"/>
    </row>
    <row r="518" spans="1:43" x14ac:dyDescent="0.3">
      <c r="A518" t="str">
        <f t="shared" si="354"/>
        <v/>
      </c>
      <c r="B518" s="1" t="s">
        <v>32</v>
      </c>
      <c r="C518" s="1"/>
      <c r="D518">
        <v>1.4410000000000001</v>
      </c>
      <c r="E518">
        <v>181.99</v>
      </c>
      <c r="F518">
        <v>-37.08</v>
      </c>
      <c r="G518" s="47"/>
      <c r="H518" s="47"/>
      <c r="I518" s="47"/>
      <c r="J518" s="47"/>
      <c r="K518" s="47"/>
      <c r="L518" s="23">
        <f t="shared" si="414"/>
        <v>82.98</v>
      </c>
      <c r="M518" s="6">
        <f t="shared" si="415"/>
        <v>1.1496217873750809</v>
      </c>
      <c r="N518" s="6">
        <f t="shared" si="416"/>
        <v>-0.86882146957388462</v>
      </c>
      <c r="O518" s="23">
        <f t="shared" si="401"/>
        <v>-0.17738026542576263</v>
      </c>
      <c r="P518" s="23" t="str">
        <f t="shared" si="417"/>
        <v/>
      </c>
      <c r="Q518" s="23"/>
      <c r="R518" s="6"/>
      <c r="S518" s="6"/>
      <c r="T518" s="6" t="str">
        <f t="shared" si="418"/>
        <v/>
      </c>
      <c r="U518" s="6" t="str">
        <f t="shared" si="419"/>
        <v/>
      </c>
      <c r="V518" s="6"/>
      <c r="W518" s="49"/>
      <c r="X518" s="8"/>
      <c r="Y518" s="53" t="str">
        <f t="shared" si="420"/>
        <v>1.23</v>
      </c>
      <c r="Z518" s="6" t="str">
        <f t="shared" si="406"/>
        <v/>
      </c>
      <c r="AA518" s="54" t="str">
        <f t="shared" ca="1" si="421"/>
        <v/>
      </c>
      <c r="AB518" s="55">
        <f t="shared" si="422"/>
        <v>1.1496217873750809</v>
      </c>
      <c r="AC518" s="6">
        <f t="shared" si="408"/>
        <v>-0.86882146957388462</v>
      </c>
      <c r="AD518" s="6">
        <f t="shared" si="409"/>
        <v>0.17738026542576263</v>
      </c>
      <c r="AE518" s="6" t="str">
        <f t="shared" si="423"/>
        <v/>
      </c>
      <c r="AF518" s="113"/>
      <c r="AG518" s="52"/>
      <c r="AH518" s="6" t="str">
        <f t="shared" si="424"/>
        <v/>
      </c>
      <c r="AI518" s="6" t="str">
        <f t="shared" si="425"/>
        <v/>
      </c>
      <c r="AJ518" s="14" t="str">
        <f t="shared" si="426"/>
        <v/>
      </c>
      <c r="AK518" s="56">
        <f t="shared" si="355"/>
        <v>-37.08</v>
      </c>
      <c r="AL518" s="49">
        <f t="shared" si="356"/>
        <v>1.4410000000000001</v>
      </c>
      <c r="AM518" s="65"/>
      <c r="AN518" s="61"/>
      <c r="AO518" s="61"/>
      <c r="AP518" s="61"/>
      <c r="AQ518" s="62"/>
    </row>
    <row r="519" spans="1:43" x14ac:dyDescent="0.3">
      <c r="A519" t="str">
        <f t="shared" si="354"/>
        <v/>
      </c>
      <c r="B519" s="1" t="s">
        <v>32</v>
      </c>
      <c r="C519" s="1"/>
      <c r="D519">
        <v>0.70399999999999996</v>
      </c>
      <c r="E519">
        <v>187.08</v>
      </c>
      <c r="F519">
        <v>-47.15</v>
      </c>
      <c r="G519" s="47"/>
      <c r="H519" s="47"/>
      <c r="I519" s="47"/>
      <c r="J519" s="47"/>
      <c r="K519" s="47"/>
      <c r="L519" s="23">
        <f t="shared" si="414"/>
        <v>88.070000000000007</v>
      </c>
      <c r="M519" s="6">
        <f t="shared" si="415"/>
        <v>0.47877726727845105</v>
      </c>
      <c r="N519" s="6">
        <f t="shared" si="416"/>
        <v>-0.51612820920521152</v>
      </c>
      <c r="O519" s="23">
        <f t="shared" si="401"/>
        <v>-0.17858910723198759</v>
      </c>
      <c r="P519" s="23" t="str">
        <f t="shared" si="417"/>
        <v/>
      </c>
      <c r="Q519" s="23"/>
      <c r="R519" s="6"/>
      <c r="S519" s="6"/>
      <c r="T519" s="6" t="str">
        <f t="shared" si="418"/>
        <v/>
      </c>
      <c r="U519" s="6" t="str">
        <f t="shared" si="419"/>
        <v/>
      </c>
      <c r="V519" s="6"/>
      <c r="W519" s="49"/>
      <c r="X519" s="8"/>
      <c r="Y519" s="53" t="str">
        <f t="shared" si="420"/>
        <v>1.23</v>
      </c>
      <c r="Z519" s="6" t="str">
        <f t="shared" si="406"/>
        <v/>
      </c>
      <c r="AA519" s="54" t="str">
        <f t="shared" ca="1" si="421"/>
        <v/>
      </c>
      <c r="AB519" s="55">
        <f t="shared" si="422"/>
        <v>0.47877726727845105</v>
      </c>
      <c r="AC519" s="6">
        <f t="shared" si="408"/>
        <v>-0.51612820920521152</v>
      </c>
      <c r="AD519" s="6">
        <f t="shared" si="409"/>
        <v>0.17858910723198759</v>
      </c>
      <c r="AE519" s="6" t="str">
        <f t="shared" si="423"/>
        <v/>
      </c>
      <c r="AF519" s="113"/>
      <c r="AG519" s="52"/>
      <c r="AH519" s="6" t="str">
        <f t="shared" si="424"/>
        <v/>
      </c>
      <c r="AI519" s="6" t="str">
        <f t="shared" si="425"/>
        <v/>
      </c>
      <c r="AJ519" s="14" t="str">
        <f t="shared" si="426"/>
        <v/>
      </c>
      <c r="AK519" s="56">
        <f t="shared" si="355"/>
        <v>-47.15</v>
      </c>
      <c r="AL519" s="49">
        <f t="shared" si="356"/>
        <v>0.70399999999999996</v>
      </c>
      <c r="AM519" s="65"/>
      <c r="AN519" s="61"/>
      <c r="AO519" s="61"/>
      <c r="AP519" s="61"/>
      <c r="AQ519" s="62"/>
    </row>
    <row r="520" spans="1:43" x14ac:dyDescent="0.3">
      <c r="A520" t="str">
        <f t="shared" si="354"/>
        <v/>
      </c>
      <c r="B520" s="1" t="s">
        <v>32</v>
      </c>
      <c r="C520" s="1"/>
      <c r="D520">
        <v>0.71799999999999997</v>
      </c>
      <c r="E520">
        <v>191.93</v>
      </c>
      <c r="F520">
        <v>-67.84</v>
      </c>
      <c r="G520" s="47"/>
      <c r="H520" s="47"/>
      <c r="I520" s="47"/>
      <c r="J520" s="47"/>
      <c r="K520" s="47"/>
      <c r="L520" s="23">
        <f t="shared" si="414"/>
        <v>92.92</v>
      </c>
      <c r="M520" s="6">
        <f t="shared" si="415"/>
        <v>0.27082551830453638</v>
      </c>
      <c r="N520" s="6">
        <f t="shared" si="416"/>
        <v>-0.66496431380569532</v>
      </c>
      <c r="O520" s="23">
        <f t="shared" si="401"/>
        <v>-0.16614496368263393</v>
      </c>
      <c r="P520" s="23" t="str">
        <f t="shared" si="417"/>
        <v/>
      </c>
      <c r="Q520" s="23"/>
      <c r="R520" s="6"/>
      <c r="S520" s="6"/>
      <c r="T520" s="6" t="str">
        <f t="shared" si="418"/>
        <v/>
      </c>
      <c r="U520" s="6" t="str">
        <f t="shared" si="419"/>
        <v/>
      </c>
      <c r="V520" s="6"/>
      <c r="W520" s="49"/>
      <c r="X520" s="8"/>
      <c r="Y520" s="53" t="str">
        <f t="shared" si="420"/>
        <v>1.23</v>
      </c>
      <c r="Z520" s="6" t="str">
        <f t="shared" si="406"/>
        <v/>
      </c>
      <c r="AA520" s="54" t="str">
        <f t="shared" ca="1" si="421"/>
        <v/>
      </c>
      <c r="AB520" s="55">
        <f t="shared" si="422"/>
        <v>0.27082551830453638</v>
      </c>
      <c r="AC520" s="6">
        <f t="shared" si="408"/>
        <v>-0.66496431380569532</v>
      </c>
      <c r="AD520" s="6">
        <f t="shared" si="409"/>
        <v>0.16614496368263393</v>
      </c>
      <c r="AE520" s="6" t="str">
        <f t="shared" si="423"/>
        <v/>
      </c>
      <c r="AF520" s="113"/>
      <c r="AG520" s="52"/>
      <c r="AH520" s="6" t="str">
        <f t="shared" si="424"/>
        <v/>
      </c>
      <c r="AI520" s="6" t="str">
        <f t="shared" si="425"/>
        <v/>
      </c>
      <c r="AJ520" s="14" t="str">
        <f t="shared" si="426"/>
        <v/>
      </c>
      <c r="AK520" s="56">
        <f t="shared" si="355"/>
        <v>-67.84</v>
      </c>
      <c r="AL520" s="49">
        <f t="shared" si="356"/>
        <v>0.71799999999999997</v>
      </c>
      <c r="AM520" s="65"/>
      <c r="AN520" s="61"/>
      <c r="AO520" s="61"/>
      <c r="AP520" s="61"/>
      <c r="AQ520" s="62"/>
    </row>
    <row r="521" spans="1:43" x14ac:dyDescent="0.3">
      <c r="A521" t="str">
        <f t="shared" si="354"/>
        <v/>
      </c>
      <c r="B521" s="1" t="s">
        <v>32</v>
      </c>
      <c r="C521" s="1"/>
      <c r="D521">
        <v>0.91800000000000004</v>
      </c>
      <c r="E521">
        <v>186.65</v>
      </c>
      <c r="F521">
        <v>-82.44</v>
      </c>
      <c r="G521" s="47"/>
      <c r="H521" s="47"/>
      <c r="I521" s="47"/>
      <c r="J521" s="47"/>
      <c r="K521" s="47"/>
      <c r="L521" s="23">
        <f t="shared" si="414"/>
        <v>87.64</v>
      </c>
      <c r="M521" s="6">
        <f t="shared" si="415"/>
        <v>0.1207760816467154</v>
      </c>
      <c r="N521" s="6">
        <f t="shared" si="416"/>
        <v>-0.91002040532180706</v>
      </c>
      <c r="O521" s="23">
        <f t="shared" si="401"/>
        <v>-0.48727142236995835</v>
      </c>
      <c r="P521" s="23" t="str">
        <f t="shared" si="417"/>
        <v/>
      </c>
      <c r="Q521" s="23"/>
      <c r="R521" s="6"/>
      <c r="S521" s="6"/>
      <c r="T521" s="6" t="str">
        <f t="shared" si="418"/>
        <v/>
      </c>
      <c r="U521" s="6" t="str">
        <f t="shared" si="419"/>
        <v/>
      </c>
      <c r="V521" s="6"/>
      <c r="W521" s="49"/>
      <c r="X521" s="8"/>
      <c r="Y521" s="53" t="str">
        <f t="shared" si="420"/>
        <v>1.23</v>
      </c>
      <c r="Z521" s="6" t="str">
        <f t="shared" si="406"/>
        <v/>
      </c>
      <c r="AA521" s="54" t="str">
        <f t="shared" ca="1" si="421"/>
        <v/>
      </c>
      <c r="AB521" s="55">
        <f t="shared" si="422"/>
        <v>0.1207760816467154</v>
      </c>
      <c r="AC521" s="6">
        <f t="shared" si="408"/>
        <v>-0.91002040532180706</v>
      </c>
      <c r="AD521" s="6">
        <f t="shared" si="409"/>
        <v>0.48727142236995835</v>
      </c>
      <c r="AE521" s="6" t="str">
        <f t="shared" si="423"/>
        <v/>
      </c>
      <c r="AF521" s="113"/>
      <c r="AG521" s="52"/>
      <c r="AH521" s="6" t="str">
        <f t="shared" si="424"/>
        <v/>
      </c>
      <c r="AI521" s="6" t="str">
        <f t="shared" si="425"/>
        <v/>
      </c>
      <c r="AJ521" s="14" t="str">
        <f t="shared" si="426"/>
        <v/>
      </c>
      <c r="AK521" s="56">
        <f t="shared" si="355"/>
        <v>-82.44</v>
      </c>
      <c r="AL521" s="49">
        <f t="shared" si="356"/>
        <v>0.91800000000000004</v>
      </c>
      <c r="AM521" s="65"/>
      <c r="AN521" s="61"/>
      <c r="AO521" s="61"/>
      <c r="AP521" s="61"/>
      <c r="AQ521" s="62"/>
    </row>
    <row r="522" spans="1:43" ht="15" thickBot="1" x14ac:dyDescent="0.35">
      <c r="A522">
        <f t="shared" si="354"/>
        <v>1</v>
      </c>
      <c r="B522" s="1" t="s">
        <v>32</v>
      </c>
      <c r="C522" s="1" t="s">
        <v>91</v>
      </c>
      <c r="D522">
        <v>2.2709999999999999</v>
      </c>
      <c r="E522">
        <v>89.62</v>
      </c>
      <c r="F522">
        <v>7.95</v>
      </c>
      <c r="G522" s="34"/>
      <c r="H522" s="34"/>
      <c r="I522" s="34"/>
      <c r="J522" s="34"/>
      <c r="K522" s="34"/>
      <c r="L522" s="13"/>
      <c r="M522" s="4"/>
      <c r="N522" s="4"/>
      <c r="O522" s="13">
        <f>ABS(SUM(O501:O521))/2</f>
        <v>3.2919824725179776</v>
      </c>
      <c r="P522" s="13">
        <f t="shared" si="417"/>
        <v>7.4760921950883272</v>
      </c>
      <c r="Q522" s="13">
        <f>SQRT(((MAX(M501:M521)-MIN(M501:M521))^2)+((VLOOKUP(MAX(M501:M521),M501:N521,2,FALSE)-VLOOKUP(MIN(M501:M521),M501:N521,2,FALSE))^2))</f>
        <v>3.0306050589800844</v>
      </c>
      <c r="R522" s="13">
        <f>ABS(MIN(N501:N521))+MAX(N501:N521)</f>
        <v>2.0504803654503152</v>
      </c>
      <c r="S522" s="12">
        <f>SQRT(ABS(((M502-M501)^2)-((N502-N501)^2))+ABS(((M503-M502)^2)-((N503-N502)^2))+ABS(((M504-M503)^2)-((N504-N503)^2))+ABS(((M505-M504)^2)-((N505-N504)^2))+ABS(((M506-M505)^2)-((N506-N505)^2))+ABS(((M507-M506)^2)-((N507-N506)^2))+ABS(((M508-M507)^2)-((N508-N507)^2))+ABS(((M509-M508)^2)-((N509-N508)^2))+ABS(((M510-M509)^2)-((N510-N509)^2))+ABS(((M511-M510)^2)-((N511-N510)^2))+ABS(((M512-M511)^2)-((N512-N511)^2))+ABS(((M513-M512)^2)-((N513-N512)^2))+ABS(((M514-M513)^2)-((N514-N513)^2))+ABS(((M515-M514)^2)-((N515-N514)^2))+ABS(((M516-M515)^2)-((N516-N515)^2))+ABS(((M517-M516)^2)-((N517-N516)^2))+ABS(((M518-M517)^2)-((N518-N517)^2))+ABS(((M519-M518)^2)-((N519-N518)^2))+ABS(((M520-M519)^2)-((N520-N519)^2))+ABS(((M521-M520)^2)-((N521-N520)^2)))</f>
        <v>1.6756018752000743</v>
      </c>
      <c r="T522" s="4">
        <f>IF(A522=1,S522/Q522,"")</f>
        <v>0.55289351221632921</v>
      </c>
      <c r="U522" s="4">
        <f>IF(A522=1,4*PI()*(O522/(S522^2)),"")</f>
        <v>14.734170898012062</v>
      </c>
      <c r="V522" s="21">
        <f>IF($H$9=FALSE,(($F$3)*($Q522^2))/(2*$F$7*COS(RADIANS($F$8))),IF(G522&lt;&gt;"",(3*($F$3)*(I522^2))/(2*J522*(COS(RADIANS(K522)))),(($F$3)*($Q522^2))/(2*$J522*COS(RADIANS($K522)))))</f>
        <v>57.450447898797258</v>
      </c>
      <c r="W522" s="51" t="str">
        <f>IF(G522&lt;&gt;"",IF(V522&lt;H522,"STABLE","UNSTABLE"),IF(V522&lt;$F$6,"STABLE","UNSTABLE"))</f>
        <v>UNSTABLE</v>
      </c>
      <c r="X522" s="8"/>
      <c r="Y522" s="57"/>
      <c r="Z522" s="4"/>
      <c r="AA522" s="16" t="str">
        <f t="shared" ca="1" si="421"/>
        <v/>
      </c>
      <c r="AB522" s="15"/>
      <c r="AC522" s="17"/>
      <c r="AD522" s="4">
        <f ca="1">IF(W522="Stable",O522,ABS(SUM(AD501:AD521)/2))</f>
        <v>17.594451737908098</v>
      </c>
      <c r="AE522" s="4">
        <f t="shared" ca="1" si="423"/>
        <v>39.956999896789291</v>
      </c>
      <c r="AF522" s="13">
        <f>IF(W522="Stable",Q522,SQRT(((MAX(AB501:AB521)-MIN(AB501:AB521))^2)+((VLOOKUP(MAX(AB501:AB521),AB501:AC521,2,FALSE)-VLOOKUP(MIN(AB501:AB521),AB501:AC521,2,FALSE))^2)))</f>
        <v>3.0306050589800844</v>
      </c>
      <c r="AG522" s="12">
        <f ca="1">IF(W522="Stable",S522,SQRT(ABS(((AB502-AB501)^2)-((AC502-AC501)^2))+ABS(((AB503-AB502)^2)-((AC503-AC502)^2))+ABS(((AB504-AB503)^2)-((AC504-AC503)^2))+ABS(((AB505-AB504)^2)-((AC505-AC504)^2))+ABS(((AB506-AB505)^2)-((AC506-AC505)^2))+ABS(((AB507-AB506)^2)-((AC507-AC506)^2))+ABS(((AB508-AB507)^2)-((AC508-AC507)^2))+ABS(((AB509-AB508)^2)-((AC509-AC508)^2))+ABS(((AB510-AB509)^2)-((AC510-AC509)^2))+ABS(((AB511-AB510)^2)-((AC511-AC510)^2))+ABS(((AB512-AB511)^2)-((AC512-AC511)^2))+ABS(((AB513-AB512)^2)-((AC513-AC512)^2))+ABS(((AB514-AB513)^2)-((AC514-AC513)^2))+ABS(((AB515-AB514)^2)-((AC515-AC514)^2))+ABS(((AB516-AB515)^2)-((AC516-AC515)^2))+ABS(((AB517-AB516)^2)-((AC517-AC516)^2))+ABS(((AB518-AB517)^2)-((AC518-AC517)^2))+ABS(((AB519-AB518)^2)-((AC519-AC518)^2))+ABS(((AB520-AB519)^2)-((AC520-AC519)^2))+ABS(((AB521-AB520)^2)-((AC521-AC520)^2))))</f>
        <v>6.0915925735972642</v>
      </c>
      <c r="AH522" s="4">
        <f ca="1">IF(W522="Stable",T522,IF(A522=1,AG522/AF522,""))</f>
        <v>2.0100252111528252</v>
      </c>
      <c r="AI522" s="4">
        <f ca="1">IF(W522="Stable",U522,IF(A522=1,4*PI()*(AD522/(AG522^2)),""))</f>
        <v>5.9583211157373581</v>
      </c>
      <c r="AJ522" s="5">
        <f ca="1">IF(A522=1,(O522/AD522)*100,"")</f>
        <v>18.710344155966176</v>
      </c>
      <c r="AK522" s="56">
        <f t="shared" si="355"/>
        <v>7.95</v>
      </c>
      <c r="AL522" s="49">
        <f t="shared" si="356"/>
        <v>2.2709999999999999</v>
      </c>
      <c r="AM522" s="65"/>
      <c r="AN522" s="61"/>
      <c r="AO522" s="61"/>
      <c r="AP522" s="61"/>
      <c r="AQ522" s="62"/>
    </row>
    <row r="523" spans="1:43" ht="15" thickTop="1" x14ac:dyDescent="0.3">
      <c r="A523">
        <f t="shared" si="354"/>
        <v>1</v>
      </c>
      <c r="B523" s="1" t="s">
        <v>91</v>
      </c>
      <c r="C523" s="1" t="s">
        <v>33</v>
      </c>
      <c r="D523">
        <v>3.444</v>
      </c>
      <c r="E523">
        <v>61.4</v>
      </c>
      <c r="F523">
        <v>-1</v>
      </c>
      <c r="G523" s="47"/>
      <c r="H523" s="47"/>
      <c r="I523" s="47"/>
      <c r="J523" s="47"/>
      <c r="K523" s="47"/>
      <c r="L523" s="23"/>
      <c r="M523" s="6"/>
      <c r="N523" s="6"/>
      <c r="O523" s="23"/>
      <c r="P523" s="23"/>
      <c r="Q523" s="23"/>
      <c r="R523" s="6"/>
      <c r="S523" s="6"/>
      <c r="T523" s="6"/>
      <c r="U523" s="6"/>
      <c r="V523" s="6"/>
      <c r="W523" s="49"/>
      <c r="X523" s="8"/>
      <c r="Y523" s="53"/>
      <c r="Z523" s="6"/>
      <c r="AA523" s="54"/>
      <c r="AB523" s="55"/>
      <c r="AC523" s="6"/>
      <c r="AD523" s="6"/>
      <c r="AE523" s="6"/>
      <c r="AF523" s="113"/>
      <c r="AG523" s="52"/>
      <c r="AH523" s="6"/>
      <c r="AI523" s="6"/>
      <c r="AJ523" s="14"/>
      <c r="AK523" s="56">
        <f t="shared" si="355"/>
        <v>-1</v>
      </c>
      <c r="AL523" s="49">
        <f t="shared" si="356"/>
        <v>3.444</v>
      </c>
      <c r="AM523" s="65"/>
      <c r="AN523" s="61"/>
      <c r="AO523" s="61"/>
      <c r="AP523" s="61"/>
      <c r="AQ523" s="62"/>
    </row>
    <row r="524" spans="1:43" x14ac:dyDescent="0.3">
      <c r="A524" t="str">
        <f t="shared" si="354"/>
        <v/>
      </c>
      <c r="B524" s="1" t="s">
        <v>33</v>
      </c>
      <c r="C524" s="1"/>
      <c r="D524">
        <v>0.78800000000000003</v>
      </c>
      <c r="E524">
        <v>351.44</v>
      </c>
      <c r="F524">
        <v>-74.67</v>
      </c>
      <c r="G524" s="47"/>
      <c r="H524" s="47"/>
      <c r="I524" s="47"/>
      <c r="J524" s="47"/>
      <c r="K524" s="47"/>
      <c r="L524" s="23">
        <f>IF(AND(B524&lt;&gt;"",C524&lt;&gt;""),"",IF(E524-$E$523&lt;0,(360-($E$523-E524)),E524-$E$523))</f>
        <v>290.04000000000002</v>
      </c>
      <c r="M524" s="6">
        <f t="shared" ref="M524" si="427">IF(AND(B524&lt;&gt;"",C524&lt;&gt;""),"",IF(L524&gt;180,(COS(RADIANS(F524))*D524)*(-1),(COS(RADIANS(F524))*D524)))</f>
        <v>-0.20832990722530542</v>
      </c>
      <c r="N524" s="6">
        <f t="shared" ref="N524" si="428">IF(AND(B524&lt;&gt;"",C524&lt;&gt;""),"",SIN(RADIANS(F524))*D524)</f>
        <v>-0.75996226863936855</v>
      </c>
      <c r="O524" s="23">
        <f t="shared" ref="O524:O539" si="429">IF(A525=1,M524*VLOOKUP(B525,$B$13:$N$1389,13,FALSE)-N524*VLOOKUP(B525,$B$13:$N$1389,12,FALSE),M524*N525-N524*M525)</f>
        <v>-0.3264190874814813</v>
      </c>
      <c r="P524" s="23" t="str">
        <f t="shared" ref="P524" si="430">IF(A524=1,D524*O524,"")</f>
        <v/>
      </c>
      <c r="Q524" s="23"/>
      <c r="R524" s="6"/>
      <c r="S524" s="6"/>
      <c r="T524" s="6" t="str">
        <f t="shared" ref="T524" si="431">IF(A524=1,S524/Q524,"")</f>
        <v/>
      </c>
      <c r="U524" s="6" t="str">
        <f t="shared" ref="U524" si="432">IF(A524=1,4*PI()*(O524/(S524^2)),"")</f>
        <v/>
      </c>
      <c r="V524" s="6"/>
      <c r="W524" s="49"/>
      <c r="X524" s="8"/>
      <c r="Y524" s="53" t="str">
        <f t="shared" ref="Y524" si="433">IF(A524=1,"",B524)</f>
        <v>1.25</v>
      </c>
      <c r="Z524" s="6" t="str">
        <f t="shared" ref="Z524:Z539" si="434">IF(F524&lt;$R$8,"",(SQRT(((N524-MIN($N$524:$N$539))^2))))</f>
        <v/>
      </c>
      <c r="AA524" s="54" t="str">
        <f t="shared" ref="AA524" ca="1" si="435">IF(Z524="","",IF($K$9=TRUE,(Z524*($F$3/($F$3-(RANDBETWEEN($N$8,$M$8)/100)))),Z524*($F$3/($F$3-$F$4))))</f>
        <v/>
      </c>
      <c r="AB524" s="55">
        <f t="shared" ref="AB524" si="436">IF(A524=1,"",M524)</f>
        <v>-0.20832990722530542</v>
      </c>
      <c r="AC524" s="6">
        <f t="shared" ref="AC524:AC539" si="437">IF($W$540="STABLE",N524,IF(F524&lt;$R$8,N524,(AA524+MIN($N$524:$N$539))))</f>
        <v>-0.75996226863936855</v>
      </c>
      <c r="AD524" s="6">
        <f t="shared" ref="AD524:AD539" si="438">IF(A525=1,ABS(AB524*VLOOKUP(B525,$B$13:$AD$1389,28,FALSE)-AC524*VLOOKUP(B525,$B$13:$AD$1389,27,FALSE)),ABS(AB524*AC525-AC524*AB525))</f>
        <v>0.3264190874814813</v>
      </c>
      <c r="AE524" s="6" t="str">
        <f t="shared" ref="AE524" si="439">IF(Y524="",$D524*AD524,"")</f>
        <v/>
      </c>
      <c r="AF524" s="113"/>
      <c r="AG524" s="52"/>
      <c r="AH524" s="6" t="str">
        <f t="shared" ref="AH524" si="440">IF(A524=1,AG524/AF524,"")</f>
        <v/>
      </c>
      <c r="AI524" s="6" t="str">
        <f t="shared" ref="AI524" si="441">IF(A524=1,4*PI()*(AD524/(AG524^2)),"")</f>
        <v/>
      </c>
      <c r="AJ524" s="14" t="str">
        <f t="shared" ref="AJ524" si="442">IF(A524=1,(O524/AD524)*100,"")</f>
        <v/>
      </c>
      <c r="AK524" s="56">
        <f t="shared" si="355"/>
        <v>-74.67</v>
      </c>
      <c r="AL524" s="49">
        <f t="shared" si="356"/>
        <v>0.78800000000000014</v>
      </c>
      <c r="AM524" s="65"/>
      <c r="AN524" s="61"/>
      <c r="AO524" s="61"/>
      <c r="AP524" s="61"/>
      <c r="AQ524" s="62"/>
    </row>
    <row r="525" spans="1:43" x14ac:dyDescent="0.3">
      <c r="A525" t="str">
        <f t="shared" ref="A525:A588" si="443">IF(C525&lt;&gt;"",1,"")</f>
        <v/>
      </c>
      <c r="B525" s="1" t="s">
        <v>33</v>
      </c>
      <c r="C525" s="1"/>
      <c r="D525">
        <v>0.81399999999999995</v>
      </c>
      <c r="E525">
        <v>344.42</v>
      </c>
      <c r="F525">
        <v>-44.08</v>
      </c>
      <c r="G525" s="47"/>
      <c r="H525" s="47"/>
      <c r="I525" s="47"/>
      <c r="J525" s="47"/>
      <c r="K525" s="47"/>
      <c r="L525" s="23">
        <f t="shared" ref="L525:L539" si="444">IF(AND(B525&lt;&gt;"",C525&lt;&gt;""),"",IF(E525-$E$523&lt;0,(360-($E$523-E525)),E525-$E$523))</f>
        <v>283.02000000000004</v>
      </c>
      <c r="M525" s="6">
        <f t="shared" ref="M525:M539" si="445">IF(AND(B525&lt;&gt;"",C525&lt;&gt;""),"",IF(L525&gt;180,(COS(RADIANS(F525))*D525)*(-1),(COS(RADIANS(F525))*D525)))</f>
        <v>-0.58475250714731186</v>
      </c>
      <c r="N525" s="6">
        <f t="shared" ref="N525:N539" si="446">IF(AND(B525&lt;&gt;"",C525&lt;&gt;""),"",SIN(RADIANS(F525))*D525)</f>
        <v>-0.56626893379818466</v>
      </c>
      <c r="O525" s="23">
        <f t="shared" si="429"/>
        <v>-0.21606280263934236</v>
      </c>
      <c r="P525" s="23" t="str">
        <f t="shared" ref="P525:P540" si="447">IF(A525=1,D525*O525,"")</f>
        <v/>
      </c>
      <c r="Q525" s="23"/>
      <c r="R525" s="6"/>
      <c r="S525" s="6"/>
      <c r="T525" s="6" t="str">
        <f t="shared" ref="T525:T539" si="448">IF(A525=1,S525/Q525,"")</f>
        <v/>
      </c>
      <c r="U525" s="6" t="str">
        <f t="shared" ref="U525:U539" si="449">IF(A525=1,4*PI()*(O525/(S525^2)),"")</f>
        <v/>
      </c>
      <c r="V525" s="6"/>
      <c r="W525" s="49"/>
      <c r="X525" s="8"/>
      <c r="Y525" s="53" t="str">
        <f t="shared" ref="Y525:Y539" si="450">IF(A525=1,"",B525)</f>
        <v>1.25</v>
      </c>
      <c r="Z525" s="6" t="str">
        <f t="shared" si="434"/>
        <v/>
      </c>
      <c r="AA525" s="54" t="str">
        <f t="shared" ref="AA525:AA540" ca="1" si="451">IF(Z525="","",IF($K$9=TRUE,(Z525*($F$3/($F$3-(RANDBETWEEN($N$8,$M$8)/100)))),Z525*($F$3/($F$3-$F$4))))</f>
        <v/>
      </c>
      <c r="AB525" s="55">
        <f t="shared" ref="AB525:AB539" si="452">IF(A525=1,"",M525)</f>
        <v>-0.58475250714731186</v>
      </c>
      <c r="AC525" s="6">
        <f t="shared" si="437"/>
        <v>-0.56626893379818466</v>
      </c>
      <c r="AD525" s="6">
        <f t="shared" si="438"/>
        <v>0.21606280263934236</v>
      </c>
      <c r="AE525" s="6" t="str">
        <f t="shared" ref="AE525:AE540" si="453">IF(Y525="",$D525*AD525,"")</f>
        <v/>
      </c>
      <c r="AF525" s="113"/>
      <c r="AG525" s="52"/>
      <c r="AH525" s="6" t="str">
        <f t="shared" ref="AH525:AH539" si="454">IF(A525=1,AG525/AF525,"")</f>
        <v/>
      </c>
      <c r="AI525" s="6" t="str">
        <f t="shared" ref="AI525:AI539" si="455">IF(A525=1,4*PI()*(AD525/(AG525^2)),"")</f>
        <v/>
      </c>
      <c r="AJ525" s="14" t="str">
        <f t="shared" ref="AJ525:AJ539" si="456">IF(A525=1,(O525/AD525)*100,"")</f>
        <v/>
      </c>
      <c r="AK525" s="56">
        <f t="shared" si="355"/>
        <v>-44.08</v>
      </c>
      <c r="AL525" s="49">
        <f t="shared" si="356"/>
        <v>0.81399999999999995</v>
      </c>
      <c r="AM525" s="65"/>
      <c r="AN525" s="61"/>
      <c r="AO525" s="61"/>
      <c r="AP525" s="61"/>
      <c r="AQ525" s="62"/>
    </row>
    <row r="526" spans="1:43" x14ac:dyDescent="0.3">
      <c r="A526" t="str">
        <f t="shared" si="443"/>
        <v/>
      </c>
      <c r="B526" s="1" t="s">
        <v>33</v>
      </c>
      <c r="C526" s="1"/>
      <c r="D526">
        <v>0.74</v>
      </c>
      <c r="E526">
        <v>341.25</v>
      </c>
      <c r="F526">
        <v>-23.06</v>
      </c>
      <c r="G526" s="47"/>
      <c r="H526" s="47"/>
      <c r="I526" s="47"/>
      <c r="J526" s="47"/>
      <c r="K526" s="47"/>
      <c r="L526" s="23">
        <f>IF(AND(B526&lt;&gt;"",C526&lt;&gt;""),"",IF(E526-$E$523&lt;0,(360-($E$523-E526)),E526-$E$523))</f>
        <v>279.85000000000002</v>
      </c>
      <c r="M526" s="6">
        <f t="shared" si="445"/>
        <v>-0.68087043033107686</v>
      </c>
      <c r="N526" s="6">
        <f t="shared" si="446"/>
        <v>-0.28985419972940574</v>
      </c>
      <c r="O526" s="23">
        <f t="shared" si="429"/>
        <v>-0.24958791060351773</v>
      </c>
      <c r="P526" s="23" t="str">
        <f t="shared" si="447"/>
        <v/>
      </c>
      <c r="Q526" s="23"/>
      <c r="R526" s="6"/>
      <c r="S526" s="6"/>
      <c r="T526" s="6" t="str">
        <f t="shared" si="448"/>
        <v/>
      </c>
      <c r="U526" s="6" t="str">
        <f t="shared" si="449"/>
        <v/>
      </c>
      <c r="V526" s="6"/>
      <c r="W526" s="49"/>
      <c r="X526" s="8"/>
      <c r="Y526" s="53" t="str">
        <f t="shared" si="450"/>
        <v>1.25</v>
      </c>
      <c r="Z526" s="6" t="str">
        <f t="shared" si="434"/>
        <v/>
      </c>
      <c r="AA526" s="54" t="str">
        <f t="shared" ca="1" si="451"/>
        <v/>
      </c>
      <c r="AB526" s="55">
        <f t="shared" si="452"/>
        <v>-0.68087043033107686</v>
      </c>
      <c r="AC526" s="6">
        <f t="shared" si="437"/>
        <v>-0.28985419972940574</v>
      </c>
      <c r="AD526" s="6">
        <f t="shared" ca="1" si="438"/>
        <v>1.7852670993969086</v>
      </c>
      <c r="AE526" s="6" t="str">
        <f t="shared" si="453"/>
        <v/>
      </c>
      <c r="AF526" s="113"/>
      <c r="AG526" s="52"/>
      <c r="AH526" s="6" t="str">
        <f t="shared" si="454"/>
        <v/>
      </c>
      <c r="AI526" s="6" t="str">
        <f t="shared" si="455"/>
        <v/>
      </c>
      <c r="AJ526" s="14" t="str">
        <f t="shared" si="456"/>
        <v/>
      </c>
      <c r="AK526" s="56">
        <f t="shared" ref="AK526:AK589" si="457">IF(A526=1,F526,IF(Z526="",F526,ABS(DEGREES(ATAN(AC526/AB526)))))</f>
        <v>-23.06</v>
      </c>
      <c r="AL526" s="49">
        <f t="shared" ref="AL526:AL589" si="458">IF(A526=1,D526,SQRT(((AB526-0)^2)+((AC526-0)^2)))</f>
        <v>0.7400000000000001</v>
      </c>
      <c r="AM526" s="65"/>
      <c r="AN526" s="61"/>
      <c r="AO526" s="61"/>
      <c r="AP526" s="61"/>
      <c r="AQ526" s="62"/>
    </row>
    <row r="527" spans="1:43" x14ac:dyDescent="0.3">
      <c r="A527" t="str">
        <f t="shared" si="443"/>
        <v/>
      </c>
      <c r="B527" s="1" t="s">
        <v>33</v>
      </c>
      <c r="C527" s="1"/>
      <c r="D527">
        <v>0.82599999999999996</v>
      </c>
      <c r="E527">
        <v>341.5</v>
      </c>
      <c r="F527">
        <v>1.04</v>
      </c>
      <c r="G527" s="47"/>
      <c r="H527" s="47"/>
      <c r="I527" s="47"/>
      <c r="J527" s="47"/>
      <c r="K527" s="47"/>
      <c r="L527" s="23">
        <f t="shared" si="444"/>
        <v>280.10000000000002</v>
      </c>
      <c r="M527" s="6">
        <f t="shared" si="445"/>
        <v>-0.82586393089088728</v>
      </c>
      <c r="N527" s="6">
        <f t="shared" si="446"/>
        <v>1.4992253114582688E-2</v>
      </c>
      <c r="O527" s="23">
        <f t="shared" si="429"/>
        <v>-0.26513619830830376</v>
      </c>
      <c r="P527" s="23" t="str">
        <f t="shared" si="447"/>
        <v/>
      </c>
      <c r="Q527" s="23"/>
      <c r="R527" s="6"/>
      <c r="S527" s="6"/>
      <c r="T527" s="6" t="str">
        <f t="shared" si="448"/>
        <v/>
      </c>
      <c r="U527" s="6" t="str">
        <f t="shared" si="449"/>
        <v/>
      </c>
      <c r="V527" s="6"/>
      <c r="W527" s="49"/>
      <c r="X527" s="8"/>
      <c r="Y527" s="53" t="str">
        <f t="shared" si="450"/>
        <v>1.25</v>
      </c>
      <c r="Z527" s="6">
        <f t="shared" si="434"/>
        <v>0.7749545217539513</v>
      </c>
      <c r="AA527" s="54">
        <f t="shared" ca="1" si="451"/>
        <v>3.0304191746199285</v>
      </c>
      <c r="AB527" s="55">
        <f t="shared" si="452"/>
        <v>-0.82586393089088728</v>
      </c>
      <c r="AC527" s="6">
        <f t="shared" ca="1" si="437"/>
        <v>2.2704569059805602</v>
      </c>
      <c r="AD527" s="6">
        <f t="shared" ca="1" si="438"/>
        <v>0.55887012932562774</v>
      </c>
      <c r="AE527" s="6" t="str">
        <f t="shared" si="453"/>
        <v/>
      </c>
      <c r="AF527" s="113"/>
      <c r="AG527" s="52"/>
      <c r="AH527" s="6" t="str">
        <f t="shared" si="454"/>
        <v/>
      </c>
      <c r="AI527" s="6" t="str">
        <f t="shared" si="455"/>
        <v/>
      </c>
      <c r="AJ527" s="14" t="str">
        <f t="shared" si="456"/>
        <v/>
      </c>
      <c r="AK527" s="56">
        <f t="shared" ca="1" si="457"/>
        <v>70.011472342035972</v>
      </c>
      <c r="AL527" s="49">
        <f t="shared" ca="1" si="458"/>
        <v>2.4159937488042815</v>
      </c>
      <c r="AM527" s="65"/>
      <c r="AN527" s="61"/>
      <c r="AO527" s="61"/>
      <c r="AP527" s="61"/>
      <c r="AQ527" s="62"/>
    </row>
    <row r="528" spans="1:43" x14ac:dyDescent="0.3">
      <c r="A528" t="str">
        <f t="shared" si="443"/>
        <v/>
      </c>
      <c r="B528" s="1" t="s">
        <v>33</v>
      </c>
      <c r="C528" s="1"/>
      <c r="D528">
        <v>1.0960000000000001</v>
      </c>
      <c r="E528">
        <v>350.94</v>
      </c>
      <c r="F528">
        <v>18.07</v>
      </c>
      <c r="G528" s="47"/>
      <c r="H528" s="47"/>
      <c r="I528" s="47"/>
      <c r="J528" s="47"/>
      <c r="K528" s="47"/>
      <c r="L528" s="23">
        <f t="shared" si="444"/>
        <v>289.54000000000002</v>
      </c>
      <c r="M528" s="6">
        <f t="shared" si="445"/>
        <v>-1.0419433851517654</v>
      </c>
      <c r="N528" s="6">
        <f t="shared" si="446"/>
        <v>0.33995585321991456</v>
      </c>
      <c r="O528" s="23">
        <f t="shared" si="429"/>
        <v>-0.17014014652741682</v>
      </c>
      <c r="P528" s="23" t="str">
        <f t="shared" si="447"/>
        <v/>
      </c>
      <c r="Q528" s="23"/>
      <c r="R528" s="6"/>
      <c r="S528" s="6"/>
      <c r="T528" s="6" t="str">
        <f t="shared" si="448"/>
        <v/>
      </c>
      <c r="U528" s="6" t="str">
        <f t="shared" si="449"/>
        <v/>
      </c>
      <c r="V528" s="6"/>
      <c r="W528" s="49"/>
      <c r="X528" s="8"/>
      <c r="Y528" s="53" t="str">
        <f t="shared" si="450"/>
        <v>1.25</v>
      </c>
      <c r="Z528" s="6">
        <f t="shared" si="434"/>
        <v>1.0999181218592831</v>
      </c>
      <c r="AA528" s="54">
        <f t="shared" ca="1" si="451"/>
        <v>4.3011723571213745</v>
      </c>
      <c r="AB528" s="55">
        <f t="shared" si="452"/>
        <v>-1.0419433851517654</v>
      </c>
      <c r="AC528" s="6">
        <f t="shared" ca="1" si="437"/>
        <v>3.5412100884820061</v>
      </c>
      <c r="AD528" s="6">
        <f t="shared" ca="1" si="438"/>
        <v>0.28898228090016431</v>
      </c>
      <c r="AE528" s="6" t="str">
        <f t="shared" si="453"/>
        <v/>
      </c>
      <c r="AF528" s="113"/>
      <c r="AG528" s="52"/>
      <c r="AH528" s="6" t="str">
        <f t="shared" si="454"/>
        <v/>
      </c>
      <c r="AI528" s="6" t="str">
        <f t="shared" si="455"/>
        <v/>
      </c>
      <c r="AJ528" s="14" t="str">
        <f t="shared" si="456"/>
        <v/>
      </c>
      <c r="AK528" s="56">
        <f t="shared" ca="1" si="457"/>
        <v>73.60433934995163</v>
      </c>
      <c r="AL528" s="49">
        <f t="shared" ca="1" si="458"/>
        <v>3.6913161485611417</v>
      </c>
      <c r="AM528" s="65"/>
      <c r="AN528" s="61"/>
      <c r="AO528" s="61"/>
      <c r="AP528" s="61"/>
      <c r="AQ528" s="62"/>
    </row>
    <row r="529" spans="1:43" x14ac:dyDescent="0.3">
      <c r="A529" t="str">
        <f t="shared" si="443"/>
        <v/>
      </c>
      <c r="B529" s="1" t="s">
        <v>33</v>
      </c>
      <c r="C529" s="1"/>
      <c r="D529">
        <v>1.6080000000000001</v>
      </c>
      <c r="E529">
        <v>355.21</v>
      </c>
      <c r="F529">
        <v>23.61</v>
      </c>
      <c r="G529" s="47"/>
      <c r="H529" s="47"/>
      <c r="I529" s="47"/>
      <c r="J529" s="47"/>
      <c r="K529" s="47"/>
      <c r="L529" s="23">
        <f t="shared" si="444"/>
        <v>293.81</v>
      </c>
      <c r="M529" s="6">
        <f t="shared" si="445"/>
        <v>-1.4733988891606851</v>
      </c>
      <c r="N529" s="6">
        <f t="shared" si="446"/>
        <v>0.64401841077725364</v>
      </c>
      <c r="O529" s="23">
        <f t="shared" si="429"/>
        <v>-0.4087920117432553</v>
      </c>
      <c r="P529" s="23" t="str">
        <f t="shared" si="447"/>
        <v/>
      </c>
      <c r="Q529" s="23"/>
      <c r="R529" s="6"/>
      <c r="S529" s="6"/>
      <c r="T529" s="6" t="str">
        <f t="shared" si="448"/>
        <v/>
      </c>
      <c r="U529" s="6" t="str">
        <f t="shared" si="449"/>
        <v/>
      </c>
      <c r="V529" s="6"/>
      <c r="W529" s="49"/>
      <c r="X529" s="8"/>
      <c r="Y529" s="53" t="str">
        <f t="shared" si="450"/>
        <v>1.25</v>
      </c>
      <c r="Z529" s="6">
        <f t="shared" si="434"/>
        <v>1.4039806794166223</v>
      </c>
      <c r="AA529" s="54">
        <f t="shared" ca="1" si="451"/>
        <v>5.490193104584403</v>
      </c>
      <c r="AB529" s="55">
        <f t="shared" si="452"/>
        <v>-1.4733988891606851</v>
      </c>
      <c r="AC529" s="6">
        <f t="shared" ca="1" si="437"/>
        <v>4.7302308359450347</v>
      </c>
      <c r="AD529" s="6">
        <f t="shared" ca="1" si="438"/>
        <v>3.0284170325071216</v>
      </c>
      <c r="AE529" s="6" t="str">
        <f t="shared" si="453"/>
        <v/>
      </c>
      <c r="AF529" s="113"/>
      <c r="AG529" s="52"/>
      <c r="AH529" s="6" t="str">
        <f t="shared" si="454"/>
        <v/>
      </c>
      <c r="AI529" s="6" t="str">
        <f t="shared" si="455"/>
        <v/>
      </c>
      <c r="AJ529" s="14" t="str">
        <f t="shared" si="456"/>
        <v/>
      </c>
      <c r="AK529" s="56">
        <f t="shared" ca="1" si="457"/>
        <v>72.698939496405217</v>
      </c>
      <c r="AL529" s="49">
        <f t="shared" ca="1" si="458"/>
        <v>4.9543907847388464</v>
      </c>
      <c r="AM529" s="65"/>
      <c r="AN529" s="61"/>
      <c r="AO529" s="61"/>
      <c r="AP529" s="61"/>
      <c r="AQ529" s="62"/>
    </row>
    <row r="530" spans="1:43" x14ac:dyDescent="0.3">
      <c r="A530" t="str">
        <f t="shared" si="443"/>
        <v/>
      </c>
      <c r="B530" s="1" t="s">
        <v>33</v>
      </c>
      <c r="C530" s="1"/>
      <c r="D530">
        <v>1.0449999999999999</v>
      </c>
      <c r="E530">
        <v>352.57</v>
      </c>
      <c r="F530">
        <v>37.69</v>
      </c>
      <c r="G530" s="47"/>
      <c r="H530" s="47"/>
      <c r="I530" s="47"/>
      <c r="J530" s="47"/>
      <c r="K530" s="47"/>
      <c r="L530" s="23">
        <f t="shared" si="444"/>
        <v>291.17</v>
      </c>
      <c r="M530" s="6">
        <f t="shared" si="445"/>
        <v>-0.8269401138824457</v>
      </c>
      <c r="N530" s="6">
        <f t="shared" si="446"/>
        <v>0.6389014384489109</v>
      </c>
      <c r="O530" s="23">
        <f t="shared" si="429"/>
        <v>-0.25408501025426539</v>
      </c>
      <c r="P530" s="23" t="str">
        <f t="shared" si="447"/>
        <v/>
      </c>
      <c r="Q530" s="23"/>
      <c r="R530" s="6"/>
      <c r="S530" s="6"/>
      <c r="T530" s="6" t="str">
        <f t="shared" si="448"/>
        <v/>
      </c>
      <c r="U530" s="6" t="str">
        <f t="shared" si="449"/>
        <v/>
      </c>
      <c r="V530" s="6"/>
      <c r="W530" s="49"/>
      <c r="X530" s="8"/>
      <c r="Y530" s="53" t="str">
        <f t="shared" si="450"/>
        <v>1.25</v>
      </c>
      <c r="Z530" s="6">
        <f t="shared" si="434"/>
        <v>1.3988637070882795</v>
      </c>
      <c r="AA530" s="54">
        <f t="shared" ca="1" si="451"/>
        <v>5.4701834515989427</v>
      </c>
      <c r="AB530" s="55">
        <f t="shared" si="452"/>
        <v>-0.8269401138824457</v>
      </c>
      <c r="AC530" s="6">
        <f t="shared" ca="1" si="437"/>
        <v>4.7102211829595744</v>
      </c>
      <c r="AD530" s="6">
        <f t="shared" ca="1" si="438"/>
        <v>1.4266209790276911</v>
      </c>
      <c r="AE530" s="6" t="str">
        <f t="shared" si="453"/>
        <v/>
      </c>
      <c r="AF530" s="113"/>
      <c r="AG530" s="52"/>
      <c r="AH530" s="6" t="str">
        <f t="shared" si="454"/>
        <v/>
      </c>
      <c r="AI530" s="6" t="str">
        <f t="shared" si="455"/>
        <v/>
      </c>
      <c r="AJ530" s="14" t="str">
        <f t="shared" si="456"/>
        <v/>
      </c>
      <c r="AK530" s="56">
        <f t="shared" ca="1" si="457"/>
        <v>80.042463778640041</v>
      </c>
      <c r="AL530" s="49">
        <f t="shared" ca="1" si="458"/>
        <v>4.7822602965908292</v>
      </c>
      <c r="AM530" s="65"/>
      <c r="AN530" s="61"/>
      <c r="AO530" s="61"/>
      <c r="AP530" s="61"/>
      <c r="AQ530" s="62"/>
    </row>
    <row r="531" spans="1:43" x14ac:dyDescent="0.3">
      <c r="A531" t="str">
        <f t="shared" si="443"/>
        <v/>
      </c>
      <c r="B531" s="1" t="s">
        <v>33</v>
      </c>
      <c r="C531" s="1"/>
      <c r="D531">
        <v>1.0149999999999999</v>
      </c>
      <c r="E531">
        <v>351.99</v>
      </c>
      <c r="F531">
        <v>51.55</v>
      </c>
      <c r="G531" s="47"/>
      <c r="H531" s="47"/>
      <c r="I531" s="47"/>
      <c r="J531" s="47"/>
      <c r="K531" s="47"/>
      <c r="L531" s="23">
        <f t="shared" si="444"/>
        <v>290.59000000000003</v>
      </c>
      <c r="M531" s="6">
        <f t="shared" si="445"/>
        <v>-0.63115891691232007</v>
      </c>
      <c r="N531" s="6">
        <f t="shared" si="446"/>
        <v>0.79489837187030821</v>
      </c>
      <c r="O531" s="23">
        <f t="shared" si="429"/>
        <v>-0.25405644636140978</v>
      </c>
      <c r="P531" s="23" t="str">
        <f t="shared" si="447"/>
        <v/>
      </c>
      <c r="Q531" s="23"/>
      <c r="R531" s="6"/>
      <c r="S531" s="6"/>
      <c r="T531" s="6" t="str">
        <f t="shared" si="448"/>
        <v/>
      </c>
      <c r="U531" s="6" t="str">
        <f t="shared" si="449"/>
        <v/>
      </c>
      <c r="V531" s="6"/>
      <c r="W531" s="49"/>
      <c r="X531" s="8"/>
      <c r="Y531" s="53" t="str">
        <f t="shared" si="450"/>
        <v>1.25</v>
      </c>
      <c r="Z531" s="6">
        <f t="shared" si="434"/>
        <v>1.5548606405096768</v>
      </c>
      <c r="AA531" s="54">
        <f t="shared" ca="1" si="451"/>
        <v>6.0802013106497794</v>
      </c>
      <c r="AB531" s="55">
        <f t="shared" si="452"/>
        <v>-0.63115891691232007</v>
      </c>
      <c r="AC531" s="6">
        <f t="shared" ca="1" si="437"/>
        <v>5.3202390420104111</v>
      </c>
      <c r="AD531" s="6">
        <f t="shared" ca="1" si="438"/>
        <v>1.9224745080813974</v>
      </c>
      <c r="AE531" s="6" t="str">
        <f t="shared" si="453"/>
        <v/>
      </c>
      <c r="AF531" s="113"/>
      <c r="AG531" s="52"/>
      <c r="AH531" s="6" t="str">
        <f t="shared" si="454"/>
        <v/>
      </c>
      <c r="AI531" s="6" t="str">
        <f t="shared" si="455"/>
        <v/>
      </c>
      <c r="AJ531" s="14" t="str">
        <f t="shared" si="456"/>
        <v/>
      </c>
      <c r="AK531" s="56">
        <f t="shared" ca="1" si="457"/>
        <v>83.234418668427438</v>
      </c>
      <c r="AL531" s="49">
        <f t="shared" ca="1" si="458"/>
        <v>5.3575465506638196</v>
      </c>
      <c r="AM531" s="65"/>
      <c r="AN531" s="61"/>
      <c r="AO531" s="61"/>
      <c r="AP531" s="61"/>
      <c r="AQ531" s="62"/>
    </row>
    <row r="532" spans="1:43" x14ac:dyDescent="0.3">
      <c r="A532" t="str">
        <f t="shared" si="443"/>
        <v/>
      </c>
      <c r="B532" s="1" t="s">
        <v>33</v>
      </c>
      <c r="C532" s="1"/>
      <c r="D532">
        <v>0.70099999999999996</v>
      </c>
      <c r="E532">
        <v>359.19</v>
      </c>
      <c r="F532">
        <v>72.47</v>
      </c>
      <c r="G532" s="47"/>
      <c r="H532" s="47"/>
      <c r="I532" s="47"/>
      <c r="J532" s="47"/>
      <c r="K532" s="47"/>
      <c r="L532" s="23">
        <f t="shared" si="444"/>
        <v>297.79000000000002</v>
      </c>
      <c r="M532" s="6">
        <f t="shared" si="445"/>
        <v>-0.21114479142561343</v>
      </c>
      <c r="N532" s="6">
        <f t="shared" si="446"/>
        <v>0.66844511895430436</v>
      </c>
      <c r="O532" s="23">
        <f t="shared" si="429"/>
        <v>-0.1896136879633305</v>
      </c>
      <c r="P532" s="23" t="str">
        <f t="shared" si="447"/>
        <v/>
      </c>
      <c r="Q532" s="23"/>
      <c r="R532" s="6"/>
      <c r="S532" s="6"/>
      <c r="T532" s="6" t="str">
        <f t="shared" si="448"/>
        <v/>
      </c>
      <c r="U532" s="6" t="str">
        <f t="shared" si="449"/>
        <v/>
      </c>
      <c r="V532" s="6"/>
      <c r="W532" s="49"/>
      <c r="X532" s="8"/>
      <c r="Y532" s="53" t="str">
        <f t="shared" si="450"/>
        <v>1.25</v>
      </c>
      <c r="Z532" s="6">
        <f t="shared" si="434"/>
        <v>1.4284073875936729</v>
      </c>
      <c r="AA532" s="54">
        <f t="shared" ca="1" si="451"/>
        <v>5.5857124708886898</v>
      </c>
      <c r="AB532" s="55">
        <f t="shared" si="452"/>
        <v>-0.21114479142561343</v>
      </c>
      <c r="AC532" s="6">
        <f t="shared" ca="1" si="437"/>
        <v>4.8257502022493215</v>
      </c>
      <c r="AD532" s="6">
        <f t="shared" ca="1" si="438"/>
        <v>1.4737897106021833</v>
      </c>
      <c r="AE532" s="6" t="str">
        <f t="shared" si="453"/>
        <v/>
      </c>
      <c r="AF532" s="113"/>
      <c r="AG532" s="52"/>
      <c r="AH532" s="6" t="str">
        <f t="shared" si="454"/>
        <v/>
      </c>
      <c r="AI532" s="6" t="str">
        <f t="shared" si="455"/>
        <v/>
      </c>
      <c r="AJ532" s="14" t="str">
        <f t="shared" si="456"/>
        <v/>
      </c>
      <c r="AK532" s="56">
        <f t="shared" ca="1" si="457"/>
        <v>87.494691220418744</v>
      </c>
      <c r="AL532" s="49">
        <f t="shared" ca="1" si="458"/>
        <v>4.8303671845373755</v>
      </c>
      <c r="AM532" s="65"/>
      <c r="AN532" s="61"/>
      <c r="AO532" s="61"/>
      <c r="AP532" s="61"/>
      <c r="AQ532" s="62"/>
    </row>
    <row r="533" spans="1:43" x14ac:dyDescent="0.3">
      <c r="A533" t="str">
        <f t="shared" si="443"/>
        <v/>
      </c>
      <c r="B533" s="1" t="s">
        <v>33</v>
      </c>
      <c r="C533" s="1"/>
      <c r="D533">
        <v>0.53200000000000003</v>
      </c>
      <c r="E533">
        <v>148.30000000000001</v>
      </c>
      <c r="F533">
        <v>76.97</v>
      </c>
      <c r="G533" s="47"/>
      <c r="H533" s="47"/>
      <c r="I533" s="47"/>
      <c r="J533" s="47"/>
      <c r="K533" s="47"/>
      <c r="L533" s="23">
        <f t="shared" si="444"/>
        <v>86.9</v>
      </c>
      <c r="M533" s="6">
        <f t="shared" si="445"/>
        <v>0.11994535970747044</v>
      </c>
      <c r="N533" s="6">
        <f t="shared" si="446"/>
        <v>0.51830214227286919</v>
      </c>
      <c r="O533" s="23">
        <f t="shared" si="429"/>
        <v>-0.14901846962702436</v>
      </c>
      <c r="P533" s="23" t="str">
        <f t="shared" si="447"/>
        <v/>
      </c>
      <c r="Q533" s="23"/>
      <c r="R533" s="6"/>
      <c r="S533" s="6"/>
      <c r="T533" s="6" t="str">
        <f t="shared" si="448"/>
        <v/>
      </c>
      <c r="U533" s="6" t="str">
        <f t="shared" si="449"/>
        <v/>
      </c>
      <c r="V533" s="6"/>
      <c r="W533" s="49"/>
      <c r="X533" s="8"/>
      <c r="Y533" s="53" t="str">
        <f t="shared" si="450"/>
        <v>1.25</v>
      </c>
      <c r="Z533" s="6">
        <f t="shared" si="434"/>
        <v>1.2782644109122376</v>
      </c>
      <c r="AA533" s="54">
        <f t="shared" ca="1" si="451"/>
        <v>4.9985862038657638</v>
      </c>
      <c r="AB533" s="55">
        <f t="shared" si="452"/>
        <v>0.11994535970747044</v>
      </c>
      <c r="AC533" s="6">
        <f t="shared" ca="1" si="437"/>
        <v>4.2386239352263955</v>
      </c>
      <c r="AD533" s="6">
        <f t="shared" ca="1" si="438"/>
        <v>1.144230593058829</v>
      </c>
      <c r="AE533" s="6" t="str">
        <f t="shared" si="453"/>
        <v/>
      </c>
      <c r="AF533" s="113"/>
      <c r="AG533" s="52"/>
      <c r="AH533" s="6" t="str">
        <f t="shared" si="454"/>
        <v/>
      </c>
      <c r="AI533" s="6" t="str">
        <f t="shared" si="455"/>
        <v/>
      </c>
      <c r="AJ533" s="14" t="str">
        <f t="shared" si="456"/>
        <v/>
      </c>
      <c r="AK533" s="56">
        <f t="shared" ca="1" si="457"/>
        <v>88.379066075249924</v>
      </c>
      <c r="AL533" s="49">
        <f t="shared" ca="1" si="458"/>
        <v>4.2403207135297496</v>
      </c>
      <c r="AM533" s="65"/>
      <c r="AN533" s="61"/>
      <c r="AO533" s="61"/>
      <c r="AP533" s="61"/>
      <c r="AQ533" s="62"/>
    </row>
    <row r="534" spans="1:43" x14ac:dyDescent="0.3">
      <c r="A534" t="str">
        <f t="shared" si="443"/>
        <v/>
      </c>
      <c r="B534" s="1" t="s">
        <v>33</v>
      </c>
      <c r="C534" s="1"/>
      <c r="D534">
        <v>0.52800000000000002</v>
      </c>
      <c r="E534">
        <v>162.72999999999999</v>
      </c>
      <c r="F534">
        <v>44.93</v>
      </c>
      <c r="G534" s="47"/>
      <c r="H534" s="47"/>
      <c r="I534" s="47"/>
      <c r="J534" s="47"/>
      <c r="K534" s="47"/>
      <c r="L534" s="23">
        <f t="shared" si="444"/>
        <v>101.32999999999998</v>
      </c>
      <c r="M534" s="6">
        <f t="shared" si="445"/>
        <v>0.37380823769709431</v>
      </c>
      <c r="N534" s="6">
        <f t="shared" si="446"/>
        <v>0.37289596596073904</v>
      </c>
      <c r="O534" s="23">
        <f t="shared" si="429"/>
        <v>-0.14569333980763072</v>
      </c>
      <c r="P534" s="23" t="str">
        <f t="shared" si="447"/>
        <v/>
      </c>
      <c r="Q534" s="23"/>
      <c r="R534" s="6"/>
      <c r="S534" s="6"/>
      <c r="T534" s="6" t="str">
        <f t="shared" si="448"/>
        <v/>
      </c>
      <c r="U534" s="6" t="str">
        <f t="shared" si="449"/>
        <v/>
      </c>
      <c r="V534" s="6"/>
      <c r="W534" s="49"/>
      <c r="X534" s="8"/>
      <c r="Y534" s="53" t="str">
        <f t="shared" si="450"/>
        <v>1.25</v>
      </c>
      <c r="Z534" s="6">
        <f t="shared" si="434"/>
        <v>1.1328582346001075</v>
      </c>
      <c r="AA534" s="54">
        <f t="shared" ca="1" si="451"/>
        <v>4.4299829472422108</v>
      </c>
      <c r="AB534" s="55">
        <f t="shared" si="452"/>
        <v>0.37380823769709431</v>
      </c>
      <c r="AC534" s="6">
        <f t="shared" ca="1" si="437"/>
        <v>3.6700206786028424</v>
      </c>
      <c r="AD534" s="6">
        <f t="shared" ca="1" si="438"/>
        <v>1.16769477053667</v>
      </c>
      <c r="AE534" s="6" t="str">
        <f t="shared" si="453"/>
        <v/>
      </c>
      <c r="AF534" s="113"/>
      <c r="AG534" s="52"/>
      <c r="AH534" s="6" t="str">
        <f t="shared" si="454"/>
        <v/>
      </c>
      <c r="AI534" s="6" t="str">
        <f t="shared" si="455"/>
        <v/>
      </c>
      <c r="AJ534" s="14" t="str">
        <f t="shared" si="456"/>
        <v/>
      </c>
      <c r="AK534" s="56">
        <f t="shared" ca="1" si="457"/>
        <v>84.184221500744272</v>
      </c>
      <c r="AL534" s="49">
        <f t="shared" ca="1" si="458"/>
        <v>3.6890085903861318</v>
      </c>
      <c r="AM534" s="65"/>
      <c r="AN534" s="61"/>
      <c r="AO534" s="61"/>
      <c r="AP534" s="61"/>
      <c r="AQ534" s="62"/>
    </row>
    <row r="535" spans="1:43" x14ac:dyDescent="0.3">
      <c r="A535" t="str">
        <f t="shared" si="443"/>
        <v/>
      </c>
      <c r="B535" s="1" t="s">
        <v>33</v>
      </c>
      <c r="C535" s="1"/>
      <c r="D535">
        <v>0.69199999999999995</v>
      </c>
      <c r="E535">
        <v>167.82</v>
      </c>
      <c r="F535">
        <v>21.43</v>
      </c>
      <c r="G535" s="47"/>
      <c r="H535" s="47"/>
      <c r="I535" s="47"/>
      <c r="J535" s="47"/>
      <c r="K535" s="47"/>
      <c r="L535" s="23">
        <f t="shared" si="444"/>
        <v>106.41999999999999</v>
      </c>
      <c r="M535" s="6">
        <f t="shared" si="445"/>
        <v>0.6441583303309798</v>
      </c>
      <c r="N535" s="6">
        <f t="shared" si="446"/>
        <v>0.25283204991694452</v>
      </c>
      <c r="O535" s="23">
        <f t="shared" si="429"/>
        <v>-0.35370932856956849</v>
      </c>
      <c r="P535" s="23" t="str">
        <f t="shared" si="447"/>
        <v/>
      </c>
      <c r="Q535" s="23"/>
      <c r="R535" s="6"/>
      <c r="S535" s="6"/>
      <c r="T535" s="6" t="str">
        <f t="shared" si="448"/>
        <v/>
      </c>
      <c r="U535" s="6" t="str">
        <f t="shared" si="449"/>
        <v/>
      </c>
      <c r="V535" s="6"/>
      <c r="W535" s="49"/>
      <c r="X535" s="8"/>
      <c r="Y535" s="53" t="str">
        <f t="shared" si="450"/>
        <v>1.25</v>
      </c>
      <c r="Z535" s="6">
        <f t="shared" si="434"/>
        <v>1.0127943185563131</v>
      </c>
      <c r="AA535" s="54">
        <f t="shared" ca="1" si="451"/>
        <v>3.9604792755485669</v>
      </c>
      <c r="AB535" s="55">
        <f t="shared" si="452"/>
        <v>0.6441583303309798</v>
      </c>
      <c r="AC535" s="6">
        <f t="shared" ca="1" si="437"/>
        <v>3.2005170069091982</v>
      </c>
      <c r="AD535" s="6">
        <f t="shared" ca="1" si="438"/>
        <v>3.4553651647591286</v>
      </c>
      <c r="AE535" s="6" t="str">
        <f t="shared" si="453"/>
        <v/>
      </c>
      <c r="AF535" s="113"/>
      <c r="AG535" s="52"/>
      <c r="AH535" s="6" t="str">
        <f t="shared" si="454"/>
        <v/>
      </c>
      <c r="AI535" s="6" t="str">
        <f t="shared" si="455"/>
        <v/>
      </c>
      <c r="AJ535" s="14" t="str">
        <f t="shared" si="456"/>
        <v/>
      </c>
      <c r="AK535" s="56">
        <f t="shared" ca="1" si="457"/>
        <v>78.620285048097486</v>
      </c>
      <c r="AL535" s="49">
        <f t="shared" ca="1" si="458"/>
        <v>3.2646973927226104</v>
      </c>
      <c r="AM535" s="65"/>
      <c r="AN535" s="61"/>
      <c r="AO535" s="61"/>
      <c r="AP535" s="61"/>
      <c r="AQ535" s="62"/>
    </row>
    <row r="536" spans="1:43" x14ac:dyDescent="0.3">
      <c r="A536" t="str">
        <f t="shared" si="443"/>
        <v/>
      </c>
      <c r="B536" s="1" t="s">
        <v>33</v>
      </c>
      <c r="C536" s="1"/>
      <c r="D536">
        <v>1.0609999999999999</v>
      </c>
      <c r="E536">
        <v>166.03</v>
      </c>
      <c r="F536">
        <v>-7.37</v>
      </c>
      <c r="G536" s="47"/>
      <c r="H536" s="47"/>
      <c r="I536" s="47"/>
      <c r="J536" s="47"/>
      <c r="K536" s="47"/>
      <c r="L536" s="23">
        <f t="shared" si="444"/>
        <v>104.63</v>
      </c>
      <c r="M536" s="6">
        <f t="shared" si="445"/>
        <v>1.0522345099438357</v>
      </c>
      <c r="N536" s="6">
        <f t="shared" si="446"/>
        <v>-0.13610119794937717</v>
      </c>
      <c r="O536" s="23">
        <f t="shared" si="429"/>
        <v>-0.51004865486631834</v>
      </c>
      <c r="P536" s="23" t="str">
        <f t="shared" si="447"/>
        <v/>
      </c>
      <c r="Q536" s="23"/>
      <c r="R536" s="6"/>
      <c r="S536" s="6"/>
      <c r="T536" s="6" t="str">
        <f t="shared" si="448"/>
        <v/>
      </c>
      <c r="U536" s="6" t="str">
        <f t="shared" si="449"/>
        <v/>
      </c>
      <c r="V536" s="6"/>
      <c r="W536" s="49"/>
      <c r="X536" s="8"/>
      <c r="Y536" s="53" t="str">
        <f t="shared" si="450"/>
        <v>1.25</v>
      </c>
      <c r="Z536" s="6" t="str">
        <f t="shared" si="434"/>
        <v/>
      </c>
      <c r="AA536" s="54" t="str">
        <f t="shared" ca="1" si="451"/>
        <v/>
      </c>
      <c r="AB536" s="55">
        <f t="shared" si="452"/>
        <v>1.0522345099438357</v>
      </c>
      <c r="AC536" s="6">
        <f t="shared" si="437"/>
        <v>-0.13610119794937717</v>
      </c>
      <c r="AD536" s="6">
        <f t="shared" si="438"/>
        <v>0.51004865486631834</v>
      </c>
      <c r="AE536" s="6" t="str">
        <f t="shared" si="453"/>
        <v/>
      </c>
      <c r="AF536" s="113"/>
      <c r="AG536" s="52"/>
      <c r="AH536" s="6" t="str">
        <f t="shared" si="454"/>
        <v/>
      </c>
      <c r="AI536" s="6" t="str">
        <f t="shared" si="455"/>
        <v/>
      </c>
      <c r="AJ536" s="14" t="str">
        <f t="shared" si="456"/>
        <v/>
      </c>
      <c r="AK536" s="56">
        <f t="shared" si="457"/>
        <v>-7.37</v>
      </c>
      <c r="AL536" s="49">
        <f t="shared" si="458"/>
        <v>1.0609999999999999</v>
      </c>
      <c r="AM536" s="65"/>
      <c r="AN536" s="61"/>
      <c r="AO536" s="61"/>
      <c r="AP536" s="61"/>
      <c r="AQ536" s="62"/>
    </row>
    <row r="537" spans="1:43" x14ac:dyDescent="0.3">
      <c r="A537" t="str">
        <f t="shared" si="443"/>
        <v/>
      </c>
      <c r="B537" s="1" t="s">
        <v>33</v>
      </c>
      <c r="C537" s="1"/>
      <c r="D537">
        <v>0.92400000000000004</v>
      </c>
      <c r="E537">
        <v>163.72999999999999</v>
      </c>
      <c r="F537">
        <v>-38.72</v>
      </c>
      <c r="G537" s="47"/>
      <c r="H537" s="47"/>
      <c r="I537" s="47"/>
      <c r="J537" s="47"/>
      <c r="K537" s="47"/>
      <c r="L537" s="23">
        <f t="shared" si="444"/>
        <v>102.32999999999998</v>
      </c>
      <c r="M537" s="6">
        <f t="shared" si="445"/>
        <v>0.72091598865749562</v>
      </c>
      <c r="N537" s="6">
        <f t="shared" si="446"/>
        <v>-0.57797589681403305</v>
      </c>
      <c r="O537" s="23">
        <f t="shared" si="429"/>
        <v>-0.33834736334655013</v>
      </c>
      <c r="P537" s="23" t="str">
        <f t="shared" si="447"/>
        <v/>
      </c>
      <c r="Q537" s="23"/>
      <c r="R537" s="6"/>
      <c r="S537" s="6"/>
      <c r="T537" s="6" t="str">
        <f t="shared" si="448"/>
        <v/>
      </c>
      <c r="U537" s="6" t="str">
        <f t="shared" si="449"/>
        <v/>
      </c>
      <c r="V537" s="6"/>
      <c r="W537" s="49"/>
      <c r="X537" s="8"/>
      <c r="Y537" s="53" t="str">
        <f t="shared" si="450"/>
        <v>1.25</v>
      </c>
      <c r="Z537" s="6" t="str">
        <f t="shared" si="434"/>
        <v/>
      </c>
      <c r="AA537" s="54" t="str">
        <f t="shared" ca="1" si="451"/>
        <v/>
      </c>
      <c r="AB537" s="55">
        <f t="shared" si="452"/>
        <v>0.72091598865749562</v>
      </c>
      <c r="AC537" s="6">
        <f t="shared" si="437"/>
        <v>-0.57797589681403305</v>
      </c>
      <c r="AD537" s="6">
        <f t="shared" si="438"/>
        <v>0.33834736334655013</v>
      </c>
      <c r="AE537" s="6" t="str">
        <f t="shared" si="453"/>
        <v/>
      </c>
      <c r="AF537" s="113"/>
      <c r="AG537" s="52"/>
      <c r="AH537" s="6" t="str">
        <f t="shared" si="454"/>
        <v/>
      </c>
      <c r="AI537" s="6" t="str">
        <f t="shared" si="455"/>
        <v/>
      </c>
      <c r="AJ537" s="14" t="str">
        <f t="shared" si="456"/>
        <v/>
      </c>
      <c r="AK537" s="56">
        <f t="shared" si="457"/>
        <v>-38.72</v>
      </c>
      <c r="AL537" s="49">
        <f t="shared" si="458"/>
        <v>0.92400000000000004</v>
      </c>
      <c r="AM537" s="65"/>
      <c r="AN537" s="61"/>
      <c r="AO537" s="61"/>
      <c r="AP537" s="61"/>
      <c r="AQ537" s="62"/>
    </row>
    <row r="538" spans="1:43" x14ac:dyDescent="0.3">
      <c r="A538" t="str">
        <f t="shared" si="443"/>
        <v/>
      </c>
      <c r="B538" s="1" t="s">
        <v>33</v>
      </c>
      <c r="C538" s="1"/>
      <c r="D538">
        <v>0.80300000000000005</v>
      </c>
      <c r="E538">
        <v>157.65</v>
      </c>
      <c r="F538">
        <v>-65.849999999999994</v>
      </c>
      <c r="G538" s="47"/>
      <c r="H538" s="47"/>
      <c r="I538" s="47"/>
      <c r="J538" s="47"/>
      <c r="K538" s="47"/>
      <c r="L538" s="23">
        <f t="shared" si="444"/>
        <v>96.25</v>
      </c>
      <c r="M538" s="6">
        <f t="shared" si="445"/>
        <v>0.32852890302504306</v>
      </c>
      <c r="N538" s="6">
        <f t="shared" si="446"/>
        <v>-0.73271942780109356</v>
      </c>
      <c r="O538" s="23">
        <f t="shared" si="429"/>
        <v>-0.1911176736825233</v>
      </c>
      <c r="P538" s="23" t="str">
        <f t="shared" si="447"/>
        <v/>
      </c>
      <c r="Q538" s="23"/>
      <c r="R538" s="6"/>
      <c r="S538" s="6"/>
      <c r="T538" s="6" t="str">
        <f t="shared" si="448"/>
        <v/>
      </c>
      <c r="U538" s="6" t="str">
        <f t="shared" si="449"/>
        <v/>
      </c>
      <c r="V538" s="6"/>
      <c r="W538" s="49"/>
      <c r="X538" s="8"/>
      <c r="Y538" s="53" t="str">
        <f t="shared" si="450"/>
        <v>1.25</v>
      </c>
      <c r="Z538" s="6" t="str">
        <f t="shared" si="434"/>
        <v/>
      </c>
      <c r="AA538" s="54" t="str">
        <f t="shared" ca="1" si="451"/>
        <v/>
      </c>
      <c r="AB538" s="55">
        <f t="shared" si="452"/>
        <v>0.32852890302504306</v>
      </c>
      <c r="AC538" s="6">
        <f t="shared" si="437"/>
        <v>-0.73271942780109356</v>
      </c>
      <c r="AD538" s="6">
        <f t="shared" si="438"/>
        <v>0.1911176736825233</v>
      </c>
      <c r="AE538" s="6" t="str">
        <f t="shared" si="453"/>
        <v/>
      </c>
      <c r="AF538" s="113"/>
      <c r="AG538" s="52"/>
      <c r="AH538" s="6" t="str">
        <f t="shared" si="454"/>
        <v/>
      </c>
      <c r="AI538" s="6" t="str">
        <f t="shared" si="455"/>
        <v/>
      </c>
      <c r="AJ538" s="14" t="str">
        <f t="shared" si="456"/>
        <v/>
      </c>
      <c r="AK538" s="56">
        <f t="shared" si="457"/>
        <v>-65.849999999999994</v>
      </c>
      <c r="AL538" s="49">
        <f t="shared" si="458"/>
        <v>0.80300000000000005</v>
      </c>
      <c r="AM538" s="65"/>
      <c r="AN538" s="61"/>
      <c r="AO538" s="61"/>
      <c r="AP538" s="61"/>
      <c r="AQ538" s="62"/>
    </row>
    <row r="539" spans="1:43" x14ac:dyDescent="0.3">
      <c r="A539" t="str">
        <f t="shared" si="443"/>
        <v/>
      </c>
      <c r="B539" s="1" t="s">
        <v>33</v>
      </c>
      <c r="C539" s="1"/>
      <c r="D539">
        <v>0.75600000000000001</v>
      </c>
      <c r="E539">
        <v>135</v>
      </c>
      <c r="F539">
        <v>-84.2</v>
      </c>
      <c r="G539" s="47"/>
      <c r="H539" s="47"/>
      <c r="I539" s="47"/>
      <c r="J539" s="47"/>
      <c r="K539" s="47"/>
      <c r="L539" s="23">
        <f t="shared" si="444"/>
        <v>73.599999999999994</v>
      </c>
      <c r="M539" s="6">
        <f t="shared" si="445"/>
        <v>7.6398560670307425E-2</v>
      </c>
      <c r="N539" s="6">
        <f t="shared" si="446"/>
        <v>-0.75212981587456385</v>
      </c>
      <c r="O539" s="23">
        <f t="shared" si="429"/>
        <v>-0.2147511582503232</v>
      </c>
      <c r="P539" s="23" t="str">
        <f t="shared" si="447"/>
        <v/>
      </c>
      <c r="Q539" s="23"/>
      <c r="R539" s="6"/>
      <c r="S539" s="6"/>
      <c r="T539" s="6" t="str">
        <f t="shared" si="448"/>
        <v/>
      </c>
      <c r="U539" s="6" t="str">
        <f t="shared" si="449"/>
        <v/>
      </c>
      <c r="V539" s="6"/>
      <c r="W539" s="49"/>
      <c r="X539" s="8"/>
      <c r="Y539" s="53" t="str">
        <f t="shared" si="450"/>
        <v>1.25</v>
      </c>
      <c r="Z539" s="6" t="str">
        <f t="shared" si="434"/>
        <v/>
      </c>
      <c r="AA539" s="54" t="str">
        <f t="shared" ca="1" si="451"/>
        <v/>
      </c>
      <c r="AB539" s="55">
        <f t="shared" si="452"/>
        <v>7.6398560670307425E-2</v>
      </c>
      <c r="AC539" s="6">
        <f t="shared" si="437"/>
        <v>-0.75212981587456385</v>
      </c>
      <c r="AD539" s="6">
        <f t="shared" si="438"/>
        <v>0.2147511582503232</v>
      </c>
      <c r="AE539" s="6" t="str">
        <f t="shared" si="453"/>
        <v/>
      </c>
      <c r="AF539" s="113"/>
      <c r="AG539" s="52"/>
      <c r="AH539" s="6" t="str">
        <f t="shared" si="454"/>
        <v/>
      </c>
      <c r="AI539" s="6" t="str">
        <f t="shared" si="455"/>
        <v/>
      </c>
      <c r="AJ539" s="14" t="str">
        <f t="shared" si="456"/>
        <v/>
      </c>
      <c r="AK539" s="56">
        <f t="shared" si="457"/>
        <v>-84.2</v>
      </c>
      <c r="AL539" s="49">
        <f t="shared" si="458"/>
        <v>0.75600000000000001</v>
      </c>
      <c r="AM539" s="65"/>
      <c r="AN539" s="61"/>
      <c r="AO539" s="61"/>
      <c r="AP539" s="61"/>
      <c r="AQ539" s="62"/>
    </row>
    <row r="540" spans="1:43" ht="15" thickBot="1" x14ac:dyDescent="0.35">
      <c r="A540">
        <f t="shared" si="443"/>
        <v>1</v>
      </c>
      <c r="B540" s="1" t="s">
        <v>33</v>
      </c>
      <c r="C540" s="1" t="s">
        <v>92</v>
      </c>
      <c r="D540">
        <v>3.9039999999999999</v>
      </c>
      <c r="E540">
        <v>80.900000000000006</v>
      </c>
      <c r="F540">
        <v>4.8600000000000003</v>
      </c>
      <c r="G540" s="34"/>
      <c r="H540" s="34"/>
      <c r="I540" s="34"/>
      <c r="J540" s="34"/>
      <c r="K540" s="34"/>
      <c r="L540" s="13"/>
      <c r="M540" s="4"/>
      <c r="N540" s="4"/>
      <c r="O540" s="13">
        <f>ABS(SUM(O524:O539))/2</f>
        <v>2.118289645016131</v>
      </c>
      <c r="P540" s="13">
        <f t="shared" si="447"/>
        <v>8.2698027741429758</v>
      </c>
      <c r="Q540" s="13">
        <f>SQRT(((MAX(M524:M539)-MIN(M524:M539))^2)+((VLOOKUP(MAX(M524:M539),M524:N539,2,FALSE)-VLOOKUP(MIN(M524:M539),M524:N539,2,FALSE))^2))</f>
        <v>2.6433710807588193</v>
      </c>
      <c r="R540" s="13">
        <f>ABS(MIN(N524:N539))+MAX(N524:N539)</f>
        <v>1.5548606405096768</v>
      </c>
      <c r="S540" s="12">
        <f>SQRT(ABS(((M525-M524)^2)-((N525-N524)^2))+ABS(((M526-M525)^2)-((N526-N525)^2))+ABS(((M527-M526)^2)-((N527-N526)^2))+ABS(((M528-M527)^2)-((N528-N527)^2))+ABS(((M529-M528)^2)-((N529-N528)^2))+ABS(((M530-M529)^2)-((N530-N529)^2))+ABS(((M531-M530)^2)-((N531-N530)^2))+ABS(((M532-M531)^2)-((N532-N531)^2))+ABS(((M533-M532)^2)-((N533-N532)^2))+ABS(((M534-M533)^2)-((N534-N533)^2))+ABS(((M535-M534)^2)-((N535-N534)^2))+ABS(((M536-M535)^2)-((N536-N535)^2))+ABS(((M537-M536)^2)-((N537-N536)^2))+ABS(((M538-M537)^2)-((N538-N537)^2))+ABS(((M539-M538)^2)-((N539-N538)^2)))</f>
        <v>1.2129180625207583</v>
      </c>
      <c r="T540" s="4">
        <f>IF(A540=1,S540/Q540,"")</f>
        <v>0.45885273972679308</v>
      </c>
      <c r="U540" s="4">
        <f>IF(A540=1,4*PI()*(O540/(S540^2)),"")</f>
        <v>18.093903934670511</v>
      </c>
      <c r="V540" s="21">
        <f>IF($H$9=FALSE,(($F$3)*($Q540^2))/(2*$F$7*COS(RADIANS($F$8))),IF(G540&lt;&gt;"",(3*($F$3)*(I540^2))/(2*J540*(COS(RADIANS(K540)))),(($F$3)*($Q540^2))/(2*$J540*COS(RADIANS($K540)))))</f>
        <v>43.707000193971979</v>
      </c>
      <c r="W540" s="51" t="str">
        <f>IF(G540&lt;&gt;"",IF(V540&lt;H540,"STABLE","UNSTABLE"),IF(V540&lt;$F$6,"STABLE","UNSTABLE"))</f>
        <v>UNSTABLE</v>
      </c>
      <c r="X540" s="8"/>
      <c r="Y540" s="57"/>
      <c r="Z540" s="4"/>
      <c r="AA540" s="16" t="str">
        <f t="shared" ca="1" si="451"/>
        <v/>
      </c>
      <c r="AB540" s="15"/>
      <c r="AC540" s="17"/>
      <c r="AD540" s="4">
        <f ca="1">IF(W540="Stable",O540,ABS(SUM(AD524:AD539)/2))</f>
        <v>9.024229504231128</v>
      </c>
      <c r="AE540" s="4">
        <f t="shared" ca="1" si="453"/>
        <v>35.23059198451832</v>
      </c>
      <c r="AF540" s="13">
        <f ca="1">IF(W540="Stable",Q540,SQRT(((MAX(AB524:AB539)-MIN(AB524:AB539))^2)+((VLOOKUP(MAX(AB524:AB539),AB524:AC539,2,FALSE)-VLOOKUP(MIN(AB524:AB539),AB524:AC539,2,FALSE))^2)))</f>
        <v>5.4827011163092942</v>
      </c>
      <c r="AG540" s="12">
        <f ca="1">IF(W540="Stable",S540,SQRT(ABS(((AB525-AB524)^2)-((AC525-AC524)^2))+ABS(((AB526-AB525)^2)-((AC526-AC525)^2))+ABS(((AB527-AB526)^2)-((AC527-AC526)^2))+ABS(((AB528-AB527)^2)-((AC528-AC527)^2))+ABS(((AB529-AB528)^2)-((AC529-AC528)^2))+ABS(((AB530-AB529)^2)-((AC530-AC529)^2))+ABS(((AB531-AB530)^2)-((AC531-AC530)^2))+ABS(((AB532-AB531)^2)-((AC532-AC531)^2))+ABS(((AB533-AB532)^2)-((AC533-AC532)^2))+ABS(((AB534-AB533)^2)-((AC534-AC533)^2))+ABS(((AB535-AB534)^2)-((AC535-AC534)^2))+ABS(((AB536-AB535)^2)-((AC536-AC535)^2))+ABS(((AB537-AB536)^2)-((AC537-AC536)^2))+ABS(((AB538-AB537)^2)-((AC538-AC537)^2))+ABS(((AB539-AB538)^2)-((AC539-AC538)^2))))</f>
        <v>4.7124469177564503</v>
      </c>
      <c r="AH540" s="4">
        <f ca="1">IF(W540="Stable",T540,IF(A540=1,AG540/AF540,""))</f>
        <v>0.85951191169958496</v>
      </c>
      <c r="AI540" s="4">
        <f ca="1">IF(W540="Stable",U540,IF(A540=1,4*PI()*(AD540/(AG540^2)),""))</f>
        <v>5.1065437060416121</v>
      </c>
      <c r="AJ540" s="5">
        <f ca="1">IF(A540=1,(O540/AD540)*100,"")</f>
        <v>23.473357409881292</v>
      </c>
      <c r="AK540" s="56">
        <f t="shared" si="457"/>
        <v>4.8600000000000003</v>
      </c>
      <c r="AL540" s="49">
        <f t="shared" si="458"/>
        <v>3.9039999999999999</v>
      </c>
      <c r="AM540" s="65"/>
      <c r="AN540" s="61"/>
      <c r="AO540" s="61"/>
      <c r="AP540" s="61"/>
      <c r="AQ540" s="62"/>
    </row>
    <row r="541" spans="1:43" ht="15" thickTop="1" x14ac:dyDescent="0.3">
      <c r="A541">
        <f t="shared" si="443"/>
        <v>1</v>
      </c>
      <c r="B541" s="1" t="s">
        <v>90</v>
      </c>
      <c r="C541" s="1" t="s">
        <v>24</v>
      </c>
      <c r="D541">
        <v>17.282</v>
      </c>
      <c r="E541">
        <v>192.7</v>
      </c>
      <c r="F541">
        <v>-2.7</v>
      </c>
      <c r="G541" s="47"/>
      <c r="H541" s="47"/>
      <c r="I541" s="47"/>
      <c r="J541" s="47"/>
      <c r="K541" s="47"/>
      <c r="L541" s="23"/>
      <c r="M541" s="6"/>
      <c r="N541" s="6"/>
      <c r="O541" s="23"/>
      <c r="P541" s="23"/>
      <c r="Q541" s="23"/>
      <c r="R541" s="6"/>
      <c r="S541" s="6"/>
      <c r="T541" s="6"/>
      <c r="U541" s="6"/>
      <c r="V541" s="6"/>
      <c r="W541" s="49"/>
      <c r="X541" s="8"/>
      <c r="Y541" s="53"/>
      <c r="Z541" s="6"/>
      <c r="AA541" s="54"/>
      <c r="AB541" s="55"/>
      <c r="AC541" s="6"/>
      <c r="AD541" s="6"/>
      <c r="AE541" s="6"/>
      <c r="AF541" s="113"/>
      <c r="AG541" s="52"/>
      <c r="AH541" s="6"/>
      <c r="AI541" s="6"/>
      <c r="AJ541" s="14"/>
      <c r="AK541" s="56">
        <f t="shared" si="457"/>
        <v>-2.7</v>
      </c>
      <c r="AL541" s="49">
        <f t="shared" si="458"/>
        <v>17.282</v>
      </c>
      <c r="AM541" s="65"/>
      <c r="AN541" s="61"/>
      <c r="AO541" s="61"/>
      <c r="AP541" s="61"/>
      <c r="AQ541" s="62"/>
    </row>
    <row r="542" spans="1:43" x14ac:dyDescent="0.3">
      <c r="A542">
        <f t="shared" si="443"/>
        <v>1</v>
      </c>
      <c r="B542" s="1" t="s">
        <v>24</v>
      </c>
      <c r="C542" s="1" t="s">
        <v>34</v>
      </c>
      <c r="D542">
        <v>15.801</v>
      </c>
      <c r="E542">
        <v>90.71</v>
      </c>
      <c r="F542">
        <v>1.36</v>
      </c>
      <c r="G542" s="47"/>
      <c r="H542" s="47"/>
      <c r="I542" s="47"/>
      <c r="J542" s="47"/>
      <c r="K542" s="47"/>
      <c r="L542" s="23"/>
      <c r="M542" s="6"/>
      <c r="N542" s="6"/>
      <c r="O542" s="23"/>
      <c r="P542" s="23"/>
      <c r="Q542" s="23"/>
      <c r="R542" s="6"/>
      <c r="S542" s="6"/>
      <c r="T542" s="6"/>
      <c r="U542" s="6"/>
      <c r="V542" s="6"/>
      <c r="W542" s="49"/>
      <c r="X542" s="8"/>
      <c r="Y542" s="53"/>
      <c r="Z542" s="6"/>
      <c r="AA542" s="54"/>
      <c r="AB542" s="55"/>
      <c r="AC542" s="6"/>
      <c r="AD542" s="6"/>
      <c r="AE542" s="6"/>
      <c r="AF542" s="113"/>
      <c r="AG542" s="52"/>
      <c r="AH542" s="6"/>
      <c r="AI542" s="6"/>
      <c r="AJ542" s="14"/>
      <c r="AK542" s="56">
        <f t="shared" si="457"/>
        <v>1.36</v>
      </c>
      <c r="AL542" s="49">
        <f t="shared" si="458"/>
        <v>15.801</v>
      </c>
      <c r="AM542" s="65"/>
      <c r="AN542" s="61"/>
      <c r="AO542" s="61"/>
      <c r="AP542" s="61"/>
      <c r="AQ542" s="62"/>
    </row>
    <row r="543" spans="1:43" x14ac:dyDescent="0.3">
      <c r="A543" t="str">
        <f t="shared" si="443"/>
        <v/>
      </c>
      <c r="B543" s="1" t="s">
        <v>34</v>
      </c>
      <c r="C543" s="1"/>
      <c r="D543">
        <v>4.8120000000000003</v>
      </c>
      <c r="E543">
        <v>166.14</v>
      </c>
      <c r="F543">
        <v>74.14</v>
      </c>
      <c r="G543" s="47"/>
      <c r="H543" s="47"/>
      <c r="I543" s="47"/>
      <c r="J543" s="47"/>
      <c r="K543" s="47"/>
      <c r="L543" s="23">
        <f>IF(AND(B543&lt;&gt;"",C543&lt;&gt;""),"",IF(E543-$E$542&lt;0,(360-($E$542-E543)),E543-$E$542))</f>
        <v>75.429999999999993</v>
      </c>
      <c r="M543" s="6">
        <f t="shared" ref="M543" si="459">IF(AND(B543&lt;&gt;"",C543&lt;&gt;""),"",IF(L543&gt;180,(COS(RADIANS(F543))*D543)*(-1),(COS(RADIANS(F543))*D543)))</f>
        <v>1.3150605562240025</v>
      </c>
      <c r="N543" s="6">
        <f t="shared" ref="N543" si="460">IF(AND(B543&lt;&gt;"",C543&lt;&gt;""),"",SIN(RADIANS(F543))*D543)</f>
        <v>4.6288183949539237</v>
      </c>
      <c r="O543" s="23">
        <f t="shared" ref="O543:O558" si="461">IF(A544=1,M543*VLOOKUP(B544,$B$13:$N$1389,13,FALSE)-N543*VLOOKUP(B544,$B$13:$N$1389,12,FALSE),M543*N544-N543*M544)</f>
        <v>-1.942522070286083</v>
      </c>
      <c r="P543" s="23" t="str">
        <f t="shared" ref="P543" si="462">IF(A543=1,D543*O543,"")</f>
        <v/>
      </c>
      <c r="Q543" s="23"/>
      <c r="R543" s="6"/>
      <c r="S543" s="6"/>
      <c r="T543" s="6" t="str">
        <f t="shared" ref="T543" si="463">IF(A543=1,S543/Q543,"")</f>
        <v/>
      </c>
      <c r="U543" s="6" t="str">
        <f t="shared" ref="U543" si="464">IF(A543=1,4*PI()*(O543/(S543^2)),"")</f>
        <v/>
      </c>
      <c r="V543" s="6"/>
      <c r="W543" s="49"/>
      <c r="X543" s="8"/>
      <c r="Y543" s="53" t="str">
        <f t="shared" ref="Y543" si="465">IF(A543=1,"",B543)</f>
        <v>1.27</v>
      </c>
      <c r="Z543" s="6">
        <f t="shared" ref="Z543:Z558" si="466">IF(F543&lt;$R$8,"",(SQRT(((N543-MIN($N$543:$N$558))^2))))</f>
        <v>5.651813789869502</v>
      </c>
      <c r="AA543" s="54">
        <f t="shared" ref="AA543:AA561" ca="1" si="467">IF(Z543="","",IF($K$9=TRUE,(Z543*($F$3/($F$3-(RANDBETWEEN($N$8,$M$8)/100)))),Z543*($F$3/($F$3-$F$4))))</f>
        <v>22.101122581280734</v>
      </c>
      <c r="AB543" s="55">
        <f t="shared" ref="AB543" si="468">IF(A543=1,"",M543)</f>
        <v>1.3150605562240025</v>
      </c>
      <c r="AC543" s="6">
        <f t="shared" ref="AC543:AC558" ca="1" si="469">IF($W$559="STABLE",N543,IF(F543&lt;$R$8,N543,(AA543+MIN($N$543:$N$558))))</f>
        <v>21.078127186365155</v>
      </c>
      <c r="AD543" s="6">
        <f t="shared" ref="AD543:AD558" ca="1" si="470">IF(A544=1,ABS(AB543*VLOOKUP(B544,$B$13:$AD$1389,28,FALSE)-AC543*VLOOKUP(B544,$B$13:$AD$1389,27,FALSE)),ABS(AB543*AC544-AC543*AB544))</f>
        <v>8.6217095707302036</v>
      </c>
      <c r="AE543" s="6" t="str">
        <f t="shared" ref="AE543" si="471">IF(Y543="",$D543*AD543,"")</f>
        <v/>
      </c>
      <c r="AF543" s="113"/>
      <c r="AG543" s="52"/>
      <c r="AH543" s="6" t="str">
        <f t="shared" ref="AH543" si="472">IF(A543=1,AG543/AF543,"")</f>
        <v/>
      </c>
      <c r="AI543" s="6" t="str">
        <f t="shared" ref="AI543" si="473">IF(A543=1,4*PI()*(AD543/(AG543^2)),"")</f>
        <v/>
      </c>
      <c r="AJ543" s="14" t="str">
        <f t="shared" ref="AJ543" si="474">IF(A543=1,(O543/AD543)*100,"")</f>
        <v/>
      </c>
      <c r="AK543" s="56">
        <f t="shared" ca="1" si="457"/>
        <v>86.429953966671675</v>
      </c>
      <c r="AL543" s="49">
        <f t="shared" ca="1" si="458"/>
        <v>21.119110538825304</v>
      </c>
      <c r="AM543" s="65"/>
      <c r="AN543" s="61"/>
      <c r="AO543" s="61"/>
      <c r="AP543" s="61"/>
      <c r="AQ543" s="62"/>
    </row>
    <row r="544" spans="1:43" x14ac:dyDescent="0.3">
      <c r="A544" t="str">
        <f t="shared" si="443"/>
        <v/>
      </c>
      <c r="B544" s="1" t="s">
        <v>34</v>
      </c>
      <c r="C544" s="1"/>
      <c r="D544">
        <v>4.6689999999999996</v>
      </c>
      <c r="E544">
        <v>175.37</v>
      </c>
      <c r="F544">
        <v>69.180000000000007</v>
      </c>
      <c r="G544" s="47"/>
      <c r="H544" s="47"/>
      <c r="I544" s="47"/>
      <c r="J544" s="47"/>
      <c r="K544" s="47"/>
      <c r="L544" s="23">
        <f>IF(AND(B544&lt;&gt;"",C544&lt;&gt;""),"",IF(E544-$E$542&lt;0,(360-($E$542-E544)),E544-$E$542))</f>
        <v>84.660000000000011</v>
      </c>
      <c r="M544" s="6">
        <f t="shared" ref="M544:M558" si="475">IF(AND(B544&lt;&gt;"",C544&lt;&gt;""),"",IF(L544&gt;180,(COS(RADIANS(F544))*D544)*(-1),(COS(RADIANS(F544))*D544)))</f>
        <v>1.6595178745371628</v>
      </c>
      <c r="N544" s="6">
        <f t="shared" ref="N544:N558" si="476">IF(AND(B544&lt;&gt;"",C544&lt;&gt;""),"",SIN(RADIANS(F544))*D544)</f>
        <v>4.3641220679641455</v>
      </c>
      <c r="O544" s="23">
        <f t="shared" si="461"/>
        <v>-1.9990006685054276</v>
      </c>
      <c r="P544" s="23" t="str">
        <f t="shared" ref="P544:P559" si="477">IF(A544=1,D544*O544,"")</f>
        <v/>
      </c>
      <c r="Q544" s="23"/>
      <c r="R544" s="6"/>
      <c r="S544" s="6"/>
      <c r="T544" s="6" t="str">
        <f t="shared" ref="T544:T558" si="478">IF(A544=1,S544/Q544,"")</f>
        <v/>
      </c>
      <c r="U544" s="6" t="str">
        <f t="shared" ref="U544:U558" si="479">IF(A544=1,4*PI()*(O544/(S544^2)),"")</f>
        <v/>
      </c>
      <c r="V544" s="6"/>
      <c r="W544" s="49"/>
      <c r="X544" s="8"/>
      <c r="Y544" s="53" t="str">
        <f t="shared" ref="Y544:Y558" si="480">IF(A544=1,"",B544)</f>
        <v>1.27</v>
      </c>
      <c r="Z544" s="6">
        <f t="shared" si="466"/>
        <v>5.3871174628797238</v>
      </c>
      <c r="AA544" s="54">
        <f t="shared" ref="AA544:AA559" ca="1" si="481">IF(Z544="","",IF($K$9=TRUE,(Z544*($F$3/($F$3-(RANDBETWEEN($N$8,$M$8)/100)))),Z544*($F$3/($F$3-$F$4))))</f>
        <v>21.066041422007274</v>
      </c>
      <c r="AB544" s="55">
        <f t="shared" ref="AB544:AB558" si="482">IF(A544=1,"",M544)</f>
        <v>1.6595178745371628</v>
      </c>
      <c r="AC544" s="6">
        <f t="shared" ca="1" si="469"/>
        <v>20.043046027091695</v>
      </c>
      <c r="AD544" s="6">
        <f t="shared" ca="1" si="470"/>
        <v>8.211266663147839</v>
      </c>
      <c r="AE544" s="6" t="str">
        <f t="shared" ref="AE544:AE559" si="483">IF(Y544="",$D544*AD544,"")</f>
        <v/>
      </c>
      <c r="AF544" s="113"/>
      <c r="AG544" s="52"/>
      <c r="AH544" s="6" t="str">
        <f t="shared" ref="AH544:AH558" si="484">IF(A544=1,AG544/AF544,"")</f>
        <v/>
      </c>
      <c r="AI544" s="6" t="str">
        <f t="shared" ref="AI544:AI558" si="485">IF(A544=1,4*PI()*(AD544/(AG544^2)),"")</f>
        <v/>
      </c>
      <c r="AJ544" s="14" t="str">
        <f t="shared" ref="AJ544:AJ558" si="486">IF(A544=1,(O544/AD544)*100,"")</f>
        <v/>
      </c>
      <c r="AK544" s="56">
        <f t="shared" ca="1" si="457"/>
        <v>85.266838209234237</v>
      </c>
      <c r="AL544" s="49">
        <f t="shared" ca="1" si="458"/>
        <v>20.111630804587293</v>
      </c>
      <c r="AM544" s="65"/>
      <c r="AN544" s="61"/>
      <c r="AO544" s="61"/>
      <c r="AP544" s="61"/>
      <c r="AQ544" s="62"/>
    </row>
    <row r="545" spans="1:43" x14ac:dyDescent="0.3">
      <c r="A545" t="str">
        <f t="shared" si="443"/>
        <v/>
      </c>
      <c r="B545" s="1" t="s">
        <v>34</v>
      </c>
      <c r="C545" s="1"/>
      <c r="D545">
        <v>3.9390000000000001</v>
      </c>
      <c r="E545">
        <v>175.62</v>
      </c>
      <c r="F545">
        <v>62.94</v>
      </c>
      <c r="G545" s="47"/>
      <c r="H545" s="47"/>
      <c r="I545" s="47"/>
      <c r="J545" s="47"/>
      <c r="K545" s="47"/>
      <c r="L545" s="23">
        <f>IF(AND(B545&lt;&gt;"",C545&lt;&gt;""),"",IF(E545-$E$542&lt;0,(360-($E$542-E545)),E545-$E$542))</f>
        <v>84.910000000000011</v>
      </c>
      <c r="M545" s="6">
        <f t="shared" si="475"/>
        <v>1.7919429200245125</v>
      </c>
      <c r="N545" s="6">
        <f t="shared" si="476"/>
        <v>3.5078001042496743</v>
      </c>
      <c r="O545" s="23">
        <f t="shared" si="461"/>
        <v>-2.1323701971853266</v>
      </c>
      <c r="P545" s="23" t="str">
        <f t="shared" si="477"/>
        <v/>
      </c>
      <c r="Q545" s="23"/>
      <c r="R545" s="6"/>
      <c r="S545" s="6"/>
      <c r="T545" s="6" t="str">
        <f t="shared" si="478"/>
        <v/>
      </c>
      <c r="U545" s="6" t="str">
        <f t="shared" si="479"/>
        <v/>
      </c>
      <c r="V545" s="6"/>
      <c r="W545" s="49"/>
      <c r="X545" s="8"/>
      <c r="Y545" s="53" t="str">
        <f t="shared" si="480"/>
        <v>1.27</v>
      </c>
      <c r="Z545" s="6">
        <f t="shared" si="466"/>
        <v>4.5307954991652526</v>
      </c>
      <c r="AA545" s="54">
        <f t="shared" ca="1" si="481"/>
        <v>17.717439116138745</v>
      </c>
      <c r="AB545" s="55">
        <f t="shared" si="482"/>
        <v>1.7919429200245125</v>
      </c>
      <c r="AC545" s="6">
        <f t="shared" ca="1" si="469"/>
        <v>16.694443721223166</v>
      </c>
      <c r="AD545" s="6">
        <f t="shared" ca="1" si="470"/>
        <v>9.9856835660825141</v>
      </c>
      <c r="AE545" s="6" t="str">
        <f t="shared" si="483"/>
        <v/>
      </c>
      <c r="AF545" s="113"/>
      <c r="AG545" s="52"/>
      <c r="AH545" s="6" t="str">
        <f t="shared" si="484"/>
        <v/>
      </c>
      <c r="AI545" s="6" t="str">
        <f t="shared" si="485"/>
        <v/>
      </c>
      <c r="AJ545" s="14" t="str">
        <f t="shared" si="486"/>
        <v/>
      </c>
      <c r="AK545" s="56">
        <f t="shared" ca="1" si="457"/>
        <v>83.873460610376512</v>
      </c>
      <c r="AL545" s="49">
        <f t="shared" ca="1" si="458"/>
        <v>16.790339799709642</v>
      </c>
      <c r="AM545" s="65"/>
      <c r="AN545" s="61"/>
      <c r="AO545" s="61"/>
      <c r="AP545" s="61"/>
      <c r="AQ545" s="62"/>
    </row>
    <row r="546" spans="1:43" x14ac:dyDescent="0.3">
      <c r="A546" t="str">
        <f t="shared" si="443"/>
        <v/>
      </c>
      <c r="B546" s="1" t="s">
        <v>34</v>
      </c>
      <c r="C546" s="1"/>
      <c r="D546">
        <v>4.1310000000000002</v>
      </c>
      <c r="E546">
        <v>174.84</v>
      </c>
      <c r="F546">
        <v>55.41</v>
      </c>
      <c r="G546" s="47"/>
      <c r="H546" s="47"/>
      <c r="I546" s="47"/>
      <c r="J546" s="47"/>
      <c r="K546" s="47"/>
      <c r="L546" s="23">
        <f t="shared" ref="L546:L558" si="487">IF(AND(B546&lt;&gt;"",C546&lt;&gt;""),"",IF(E546-$E$542&lt;0,(360-($E$542-E546)),E546-$E$542))</f>
        <v>84.13000000000001</v>
      </c>
      <c r="M546" s="6">
        <f t="shared" si="475"/>
        <v>2.3451689974602461</v>
      </c>
      <c r="N546" s="6">
        <f t="shared" si="476"/>
        <v>3.400785699415843</v>
      </c>
      <c r="O546" s="23">
        <f t="shared" si="461"/>
        <v>-2.3259689804649835</v>
      </c>
      <c r="P546" s="23" t="str">
        <f t="shared" si="477"/>
        <v/>
      </c>
      <c r="Q546" s="23"/>
      <c r="R546" s="6"/>
      <c r="S546" s="6"/>
      <c r="T546" s="6" t="str">
        <f t="shared" si="478"/>
        <v/>
      </c>
      <c r="U546" s="6" t="str">
        <f t="shared" si="479"/>
        <v/>
      </c>
      <c r="V546" s="6"/>
      <c r="W546" s="49"/>
      <c r="X546" s="8"/>
      <c r="Y546" s="53" t="str">
        <f t="shared" si="480"/>
        <v>1.27</v>
      </c>
      <c r="Z546" s="6">
        <f t="shared" si="466"/>
        <v>4.4237810943314209</v>
      </c>
      <c r="AA546" s="54">
        <f t="shared" ca="1" si="481"/>
        <v>17.298964876340776</v>
      </c>
      <c r="AB546" s="55">
        <f t="shared" si="482"/>
        <v>2.3451689974602461</v>
      </c>
      <c r="AC546" s="6">
        <f t="shared" ca="1" si="469"/>
        <v>16.275969481425197</v>
      </c>
      <c r="AD546" s="6">
        <f t="shared" ca="1" si="470"/>
        <v>10.712380608622674</v>
      </c>
      <c r="AE546" s="6" t="str">
        <f t="shared" si="483"/>
        <v/>
      </c>
      <c r="AF546" s="113"/>
      <c r="AG546" s="52"/>
      <c r="AH546" s="6" t="str">
        <f t="shared" si="484"/>
        <v/>
      </c>
      <c r="AI546" s="6" t="str">
        <f t="shared" si="485"/>
        <v/>
      </c>
      <c r="AJ546" s="14" t="str">
        <f t="shared" si="486"/>
        <v/>
      </c>
      <c r="AK546" s="56">
        <f t="shared" ca="1" si="457"/>
        <v>81.800807103293067</v>
      </c>
      <c r="AL546" s="49">
        <f t="shared" ca="1" si="458"/>
        <v>16.444056682793725</v>
      </c>
      <c r="AM546" s="65"/>
      <c r="AN546" s="61"/>
      <c r="AO546" s="61"/>
      <c r="AP546" s="61"/>
      <c r="AQ546" s="62"/>
    </row>
    <row r="547" spans="1:43" x14ac:dyDescent="0.3">
      <c r="A547" t="str">
        <f t="shared" si="443"/>
        <v/>
      </c>
      <c r="B547" s="1" t="s">
        <v>34</v>
      </c>
      <c r="C547" s="1"/>
      <c r="D547">
        <v>4.3079999999999998</v>
      </c>
      <c r="E547">
        <v>175.23</v>
      </c>
      <c r="F547">
        <v>47.9</v>
      </c>
      <c r="G547" s="47"/>
      <c r="H547" s="47"/>
      <c r="I547" s="47"/>
      <c r="J547" s="47"/>
      <c r="K547" s="47"/>
      <c r="L547" s="23">
        <f t="shared" si="487"/>
        <v>84.52</v>
      </c>
      <c r="M547" s="6">
        <f t="shared" si="475"/>
        <v>2.8881978744745069</v>
      </c>
      <c r="N547" s="6">
        <f t="shared" si="476"/>
        <v>3.196431922922955</v>
      </c>
      <c r="O547" s="23">
        <f t="shared" si="461"/>
        <v>-3.4184269884709835</v>
      </c>
      <c r="P547" s="23" t="str">
        <f t="shared" si="477"/>
        <v/>
      </c>
      <c r="Q547" s="23"/>
      <c r="R547" s="6"/>
      <c r="S547" s="6"/>
      <c r="T547" s="6" t="str">
        <f t="shared" si="478"/>
        <v/>
      </c>
      <c r="U547" s="6" t="str">
        <f t="shared" si="479"/>
        <v/>
      </c>
      <c r="V547" s="6"/>
      <c r="W547" s="49"/>
      <c r="X547" s="8"/>
      <c r="Y547" s="53" t="str">
        <f t="shared" si="480"/>
        <v>1.27</v>
      </c>
      <c r="Z547" s="6">
        <f t="shared" si="466"/>
        <v>4.2194273178385338</v>
      </c>
      <c r="AA547" s="54">
        <f t="shared" ca="1" si="481"/>
        <v>16.499850108562622</v>
      </c>
      <c r="AB547" s="55">
        <f t="shared" si="482"/>
        <v>2.8881978744745069</v>
      </c>
      <c r="AC547" s="6">
        <f t="shared" ca="1" si="469"/>
        <v>15.476854713647043</v>
      </c>
      <c r="AD547" s="6">
        <f t="shared" ca="1" si="470"/>
        <v>16.130661235501428</v>
      </c>
      <c r="AE547" s="6" t="str">
        <f t="shared" si="483"/>
        <v/>
      </c>
      <c r="AF547" s="113"/>
      <c r="AG547" s="52"/>
      <c r="AH547" s="6" t="str">
        <f t="shared" si="484"/>
        <v/>
      </c>
      <c r="AI547" s="6" t="str">
        <f t="shared" si="485"/>
        <v/>
      </c>
      <c r="AJ547" s="14" t="str">
        <f t="shared" si="486"/>
        <v/>
      </c>
      <c r="AK547" s="56">
        <f t="shared" ca="1" si="457"/>
        <v>79.429392191691448</v>
      </c>
      <c r="AL547" s="49">
        <f t="shared" ca="1" si="458"/>
        <v>15.744037563136649</v>
      </c>
      <c r="AM547" s="65"/>
      <c r="AN547" s="61"/>
      <c r="AO547" s="61"/>
      <c r="AP547" s="61"/>
      <c r="AQ547" s="62"/>
    </row>
    <row r="548" spans="1:43" x14ac:dyDescent="0.3">
      <c r="A548" t="str">
        <f t="shared" si="443"/>
        <v/>
      </c>
      <c r="B548" s="1" t="s">
        <v>34</v>
      </c>
      <c r="C548" s="1"/>
      <c r="D548">
        <v>4.8789999999999996</v>
      </c>
      <c r="E548">
        <v>174.81</v>
      </c>
      <c r="F548">
        <v>38.54</v>
      </c>
      <c r="G548" s="47"/>
      <c r="H548" s="47"/>
      <c r="I548" s="47"/>
      <c r="J548" s="47"/>
      <c r="K548" s="47"/>
      <c r="L548" s="23">
        <f t="shared" si="487"/>
        <v>84.100000000000009</v>
      </c>
      <c r="M548" s="6">
        <f t="shared" si="475"/>
        <v>3.8162238671988495</v>
      </c>
      <c r="N548" s="6">
        <f t="shared" si="476"/>
        <v>3.0399138796061069</v>
      </c>
      <c r="O548" s="23">
        <f t="shared" si="461"/>
        <v>-3.9222163546293176</v>
      </c>
      <c r="P548" s="23" t="str">
        <f t="shared" si="477"/>
        <v/>
      </c>
      <c r="Q548" s="23"/>
      <c r="R548" s="6"/>
      <c r="S548" s="6"/>
      <c r="T548" s="6" t="str">
        <f t="shared" si="478"/>
        <v/>
      </c>
      <c r="U548" s="6" t="str">
        <f t="shared" si="479"/>
        <v/>
      </c>
      <c r="V548" s="6"/>
      <c r="W548" s="49"/>
      <c r="X548" s="8"/>
      <c r="Y548" s="53" t="str">
        <f t="shared" si="480"/>
        <v>1.27</v>
      </c>
      <c r="Z548" s="6">
        <f t="shared" si="466"/>
        <v>4.0629092745216848</v>
      </c>
      <c r="AA548" s="54">
        <f t="shared" ca="1" si="481"/>
        <v>15.88779447648778</v>
      </c>
      <c r="AB548" s="55">
        <f t="shared" si="482"/>
        <v>3.8162238671988495</v>
      </c>
      <c r="AC548" s="6">
        <f t="shared" ca="1" si="469"/>
        <v>14.864799081572201</v>
      </c>
      <c r="AD548" s="6">
        <f t="shared" ca="1" si="470"/>
        <v>15.206762975755254</v>
      </c>
      <c r="AE548" s="6" t="str">
        <f t="shared" si="483"/>
        <v/>
      </c>
      <c r="AF548" s="113"/>
      <c r="AG548" s="52"/>
      <c r="AH548" s="6" t="str">
        <f t="shared" si="484"/>
        <v/>
      </c>
      <c r="AI548" s="6" t="str">
        <f t="shared" si="485"/>
        <v/>
      </c>
      <c r="AJ548" s="14" t="str">
        <f t="shared" si="486"/>
        <v/>
      </c>
      <c r="AK548" s="56">
        <f t="shared" ca="1" si="457"/>
        <v>75.601474799076414</v>
      </c>
      <c r="AL548" s="49">
        <f t="shared" ca="1" si="458"/>
        <v>15.346850371984733</v>
      </c>
      <c r="AM548" s="65"/>
      <c r="AN548" s="61"/>
      <c r="AO548" s="61"/>
      <c r="AP548" s="61"/>
      <c r="AQ548" s="62"/>
    </row>
    <row r="549" spans="1:43" x14ac:dyDescent="0.3">
      <c r="A549" t="str">
        <f t="shared" si="443"/>
        <v/>
      </c>
      <c r="B549" s="1" t="s">
        <v>34</v>
      </c>
      <c r="C549" s="1"/>
      <c r="D549">
        <v>4.2590000000000003</v>
      </c>
      <c r="E549">
        <v>175.09</v>
      </c>
      <c r="F549">
        <v>27.66</v>
      </c>
      <c r="G549" s="47"/>
      <c r="H549" s="47"/>
      <c r="I549" s="47"/>
      <c r="J549" s="47"/>
      <c r="K549" s="47"/>
      <c r="L549" s="23">
        <f t="shared" si="487"/>
        <v>84.38000000000001</v>
      </c>
      <c r="M549" s="6">
        <f t="shared" si="475"/>
        <v>3.7722726678350864</v>
      </c>
      <c r="N549" s="6">
        <f t="shared" si="476"/>
        <v>1.9771292116359924</v>
      </c>
      <c r="O549" s="23">
        <f t="shared" si="461"/>
        <v>-3.3003898606487216</v>
      </c>
      <c r="P549" s="23" t="str">
        <f t="shared" si="477"/>
        <v/>
      </c>
      <c r="Q549" s="23"/>
      <c r="R549" s="6"/>
      <c r="S549" s="6"/>
      <c r="T549" s="6" t="str">
        <f t="shared" si="478"/>
        <v/>
      </c>
      <c r="U549" s="6" t="str">
        <f t="shared" si="479"/>
        <v/>
      </c>
      <c r="V549" s="6"/>
      <c r="W549" s="49"/>
      <c r="X549" s="8"/>
      <c r="Y549" s="53" t="str">
        <f t="shared" si="480"/>
        <v>1.27</v>
      </c>
      <c r="Z549" s="6">
        <f t="shared" si="466"/>
        <v>3.0001246065515708</v>
      </c>
      <c r="AA549" s="54">
        <f t="shared" ca="1" si="481"/>
        <v>11.731830550992708</v>
      </c>
      <c r="AB549" s="55">
        <f t="shared" si="482"/>
        <v>3.7722726678350864</v>
      </c>
      <c r="AC549" s="6">
        <f t="shared" ca="1" si="469"/>
        <v>10.708835156077129</v>
      </c>
      <c r="AD549" s="6">
        <f t="shared" ca="1" si="470"/>
        <v>12.086861856605921</v>
      </c>
      <c r="AE549" s="6" t="str">
        <f t="shared" si="483"/>
        <v/>
      </c>
      <c r="AF549" s="113"/>
      <c r="AG549" s="52"/>
      <c r="AH549" s="6" t="str">
        <f t="shared" si="484"/>
        <v/>
      </c>
      <c r="AI549" s="6" t="str">
        <f t="shared" si="485"/>
        <v/>
      </c>
      <c r="AJ549" s="14" t="str">
        <f t="shared" si="486"/>
        <v/>
      </c>
      <c r="AK549" s="56">
        <f t="shared" ca="1" si="457"/>
        <v>70.59478079448985</v>
      </c>
      <c r="AL549" s="49">
        <f t="shared" ca="1" si="458"/>
        <v>11.353818365665759</v>
      </c>
      <c r="AM549" s="65"/>
      <c r="AN549" s="61"/>
      <c r="AO549" s="61"/>
      <c r="AP549" s="61"/>
      <c r="AQ549" s="62"/>
    </row>
    <row r="550" spans="1:43" x14ac:dyDescent="0.3">
      <c r="A550" t="str">
        <f t="shared" si="443"/>
        <v/>
      </c>
      <c r="B550" s="1" t="s">
        <v>34</v>
      </c>
      <c r="C550" s="1"/>
      <c r="D550">
        <v>3.6259999999999999</v>
      </c>
      <c r="E550">
        <v>175.13</v>
      </c>
      <c r="F550">
        <v>15.32</v>
      </c>
      <c r="G550" s="47"/>
      <c r="H550" s="47"/>
      <c r="I550" s="47"/>
      <c r="J550" s="47"/>
      <c r="K550" s="47"/>
      <c r="L550" s="23">
        <f t="shared" si="487"/>
        <v>84.42</v>
      </c>
      <c r="M550" s="6">
        <f t="shared" si="475"/>
        <v>3.4971509987658411</v>
      </c>
      <c r="N550" s="6">
        <f t="shared" si="476"/>
        <v>0.95802447350319708</v>
      </c>
      <c r="O550" s="23">
        <f t="shared" si="461"/>
        <v>-2.1332303426811916</v>
      </c>
      <c r="P550" s="23" t="str">
        <f t="shared" si="477"/>
        <v/>
      </c>
      <c r="Q550" s="23"/>
      <c r="R550" s="6"/>
      <c r="S550" s="6"/>
      <c r="T550" s="6" t="str">
        <f t="shared" si="478"/>
        <v/>
      </c>
      <c r="U550" s="6" t="str">
        <f t="shared" si="479"/>
        <v/>
      </c>
      <c r="V550" s="6"/>
      <c r="W550" s="49"/>
      <c r="X550" s="8"/>
      <c r="Y550" s="53" t="str">
        <f t="shared" si="480"/>
        <v>1.27</v>
      </c>
      <c r="Z550" s="6">
        <f t="shared" si="466"/>
        <v>1.9810198684187754</v>
      </c>
      <c r="AA550" s="54">
        <f t="shared" ca="1" si="481"/>
        <v>7.7466747093390902</v>
      </c>
      <c r="AB550" s="55">
        <f t="shared" si="482"/>
        <v>3.4971509987658411</v>
      </c>
      <c r="AC550" s="6">
        <f t="shared" ca="1" si="469"/>
        <v>6.7236793144235119</v>
      </c>
      <c r="AD550" s="6">
        <f t="shared" ca="1" si="470"/>
        <v>7.2991142586539546</v>
      </c>
      <c r="AE550" s="6" t="str">
        <f t="shared" si="483"/>
        <v/>
      </c>
      <c r="AF550" s="113"/>
      <c r="AG550" s="52"/>
      <c r="AH550" s="6" t="str">
        <f t="shared" si="484"/>
        <v/>
      </c>
      <c r="AI550" s="6" t="str">
        <f t="shared" si="485"/>
        <v/>
      </c>
      <c r="AJ550" s="14" t="str">
        <f t="shared" si="486"/>
        <v/>
      </c>
      <c r="AK550" s="56">
        <f t="shared" ca="1" si="457"/>
        <v>62.519949229591028</v>
      </c>
      <c r="AL550" s="49">
        <f t="shared" ca="1" si="458"/>
        <v>7.5787814740481565</v>
      </c>
      <c r="AM550" s="65"/>
      <c r="AN550" s="61"/>
      <c r="AO550" s="61"/>
      <c r="AP550" s="61"/>
      <c r="AQ550" s="62"/>
    </row>
    <row r="551" spans="1:43" x14ac:dyDescent="0.3">
      <c r="A551" t="str">
        <f t="shared" si="443"/>
        <v/>
      </c>
      <c r="B551" s="1" t="s">
        <v>34</v>
      </c>
      <c r="C551" s="1"/>
      <c r="D551">
        <v>3.157</v>
      </c>
      <c r="E551">
        <v>174.6</v>
      </c>
      <c r="F551">
        <v>4.58</v>
      </c>
      <c r="G551" s="47"/>
      <c r="H551" s="47"/>
      <c r="I551" s="47"/>
      <c r="J551" s="47"/>
      <c r="K551" s="47"/>
      <c r="L551" s="23">
        <f t="shared" si="487"/>
        <v>83.89</v>
      </c>
      <c r="M551" s="6">
        <f t="shared" si="475"/>
        <v>3.1469191068546403</v>
      </c>
      <c r="N551" s="6">
        <f t="shared" si="476"/>
        <v>0.2520895374925175</v>
      </c>
      <c r="O551" s="23">
        <f t="shared" si="461"/>
        <v>-2.1049558635682928</v>
      </c>
      <c r="P551" s="23" t="str">
        <f t="shared" si="477"/>
        <v/>
      </c>
      <c r="Q551" s="23"/>
      <c r="R551" s="6"/>
      <c r="S551" s="6"/>
      <c r="T551" s="6" t="str">
        <f t="shared" si="478"/>
        <v/>
      </c>
      <c r="U551" s="6" t="str">
        <f t="shared" si="479"/>
        <v/>
      </c>
      <c r="V551" s="6"/>
      <c r="W551" s="49"/>
      <c r="X551" s="8"/>
      <c r="Y551" s="53" t="str">
        <f t="shared" si="480"/>
        <v>1.27</v>
      </c>
      <c r="Z551" s="6">
        <f t="shared" si="466"/>
        <v>1.2750849324080957</v>
      </c>
      <c r="AA551" s="54">
        <f t="shared" ca="1" si="481"/>
        <v>4.9861530192674781</v>
      </c>
      <c r="AB551" s="55">
        <f t="shared" si="482"/>
        <v>3.1469191068546403</v>
      </c>
      <c r="AC551" s="6">
        <f t="shared" ca="1" si="469"/>
        <v>3.9631576243518998</v>
      </c>
      <c r="AD551" s="6">
        <f t="shared" ca="1" si="470"/>
        <v>13.300881168066407</v>
      </c>
      <c r="AE551" s="6" t="str">
        <f t="shared" si="483"/>
        <v/>
      </c>
      <c r="AF551" s="113"/>
      <c r="AG551" s="52"/>
      <c r="AH551" s="6" t="str">
        <f t="shared" si="484"/>
        <v/>
      </c>
      <c r="AI551" s="6" t="str">
        <f t="shared" si="485"/>
        <v/>
      </c>
      <c r="AJ551" s="14" t="str">
        <f t="shared" si="486"/>
        <v/>
      </c>
      <c r="AK551" s="56">
        <f t="shared" ca="1" si="457"/>
        <v>51.548900148068896</v>
      </c>
      <c r="AL551" s="49">
        <f t="shared" ca="1" si="458"/>
        <v>5.0606045311351293</v>
      </c>
      <c r="AM551" s="65"/>
      <c r="AN551" s="61"/>
      <c r="AO551" s="61"/>
      <c r="AP551" s="61"/>
      <c r="AQ551" s="62"/>
    </row>
    <row r="552" spans="1:43" x14ac:dyDescent="0.3">
      <c r="A552" t="str">
        <f t="shared" si="443"/>
        <v/>
      </c>
      <c r="B552" s="1" t="s">
        <v>34</v>
      </c>
      <c r="C552" s="1"/>
      <c r="D552">
        <v>3.0470000000000002</v>
      </c>
      <c r="E552">
        <v>174.27</v>
      </c>
      <c r="F552">
        <v>-8.06</v>
      </c>
      <c r="G552" s="47"/>
      <c r="H552" s="47"/>
      <c r="I552" s="47"/>
      <c r="J552" s="47"/>
      <c r="K552" s="47"/>
      <c r="L552" s="23">
        <f t="shared" si="487"/>
        <v>83.560000000000016</v>
      </c>
      <c r="M552" s="6">
        <f t="shared" si="475"/>
        <v>3.0169010760384749</v>
      </c>
      <c r="N552" s="6">
        <f t="shared" si="476"/>
        <v>-0.42721996371646032</v>
      </c>
      <c r="O552" s="23">
        <f t="shared" si="461"/>
        <v>-1.3800517981446652</v>
      </c>
      <c r="P552" s="23" t="str">
        <f t="shared" si="477"/>
        <v/>
      </c>
      <c r="Q552" s="23"/>
      <c r="R552" s="6"/>
      <c r="S552" s="6"/>
      <c r="T552" s="6" t="str">
        <f t="shared" si="478"/>
        <v/>
      </c>
      <c r="U552" s="6" t="str">
        <f t="shared" si="479"/>
        <v/>
      </c>
      <c r="V552" s="6"/>
      <c r="W552" s="49"/>
      <c r="X552" s="8"/>
      <c r="Y552" s="53" t="str">
        <f t="shared" si="480"/>
        <v>1.27</v>
      </c>
      <c r="Z552" s="6" t="str">
        <f t="shared" si="466"/>
        <v/>
      </c>
      <c r="AA552" s="54" t="str">
        <f t="shared" ca="1" si="481"/>
        <v/>
      </c>
      <c r="AB552" s="55">
        <f t="shared" si="482"/>
        <v>3.0169010760384749</v>
      </c>
      <c r="AC552" s="6">
        <f t="shared" si="469"/>
        <v>-0.42721996371646032</v>
      </c>
      <c r="AD552" s="6">
        <f t="shared" si="470"/>
        <v>1.3800517981446652</v>
      </c>
      <c r="AE552" s="6" t="str">
        <f t="shared" si="483"/>
        <v/>
      </c>
      <c r="AF552" s="113"/>
      <c r="AG552" s="52"/>
      <c r="AH552" s="6" t="str">
        <f t="shared" si="484"/>
        <v/>
      </c>
      <c r="AI552" s="6" t="str">
        <f t="shared" si="485"/>
        <v/>
      </c>
      <c r="AJ552" s="14" t="str">
        <f t="shared" si="486"/>
        <v/>
      </c>
      <c r="AK552" s="56">
        <f t="shared" si="457"/>
        <v>-8.06</v>
      </c>
      <c r="AL552" s="49">
        <f t="shared" si="458"/>
        <v>3.0470000000000006</v>
      </c>
      <c r="AM552" s="65"/>
      <c r="AN552" s="61"/>
      <c r="AO552" s="61"/>
      <c r="AP552" s="61"/>
      <c r="AQ552" s="62"/>
    </row>
    <row r="553" spans="1:43" x14ac:dyDescent="0.3">
      <c r="A553" t="str">
        <f t="shared" si="443"/>
        <v/>
      </c>
      <c r="B553" s="1" t="s">
        <v>34</v>
      </c>
      <c r="C553" s="1"/>
      <c r="D553">
        <v>3.0750000000000002</v>
      </c>
      <c r="E553">
        <v>172.02</v>
      </c>
      <c r="F553">
        <v>-16.53</v>
      </c>
      <c r="G553" s="47"/>
      <c r="H553" s="47"/>
      <c r="I553" s="47"/>
      <c r="J553" s="47"/>
      <c r="K553" s="47"/>
      <c r="L553" s="23">
        <f t="shared" si="487"/>
        <v>81.310000000000016</v>
      </c>
      <c r="M553" s="6">
        <f t="shared" si="475"/>
        <v>2.9479129970675961</v>
      </c>
      <c r="N553" s="6">
        <f t="shared" si="476"/>
        <v>-0.87489082845801069</v>
      </c>
      <c r="O553" s="23">
        <f t="shared" si="461"/>
        <v>-0.63998707457231641</v>
      </c>
      <c r="P553" s="23" t="str">
        <f t="shared" si="477"/>
        <v/>
      </c>
      <c r="Q553" s="23"/>
      <c r="R553" s="6"/>
      <c r="S553" s="6"/>
      <c r="T553" s="6" t="str">
        <f t="shared" si="478"/>
        <v/>
      </c>
      <c r="U553" s="6" t="str">
        <f t="shared" si="479"/>
        <v/>
      </c>
      <c r="V553" s="6"/>
      <c r="W553" s="49"/>
      <c r="X553" s="8"/>
      <c r="Y553" s="53" t="str">
        <f t="shared" si="480"/>
        <v>1.27</v>
      </c>
      <c r="Z553" s="6" t="str">
        <f t="shared" si="466"/>
        <v/>
      </c>
      <c r="AA553" s="54" t="str">
        <f t="shared" ca="1" si="481"/>
        <v/>
      </c>
      <c r="AB553" s="55">
        <f t="shared" si="482"/>
        <v>2.9479129970675961</v>
      </c>
      <c r="AC553" s="6">
        <f t="shared" si="469"/>
        <v>-0.87489082845801069</v>
      </c>
      <c r="AD553" s="6">
        <f t="shared" si="470"/>
        <v>0.63998707457231641</v>
      </c>
      <c r="AE553" s="6" t="str">
        <f t="shared" si="483"/>
        <v/>
      </c>
      <c r="AF553" s="113"/>
      <c r="AG553" s="52"/>
      <c r="AH553" s="6" t="str">
        <f t="shared" si="484"/>
        <v/>
      </c>
      <c r="AI553" s="6" t="str">
        <f t="shared" si="485"/>
        <v/>
      </c>
      <c r="AJ553" s="14" t="str">
        <f t="shared" si="486"/>
        <v/>
      </c>
      <c r="AK553" s="56">
        <f t="shared" si="457"/>
        <v>-16.53</v>
      </c>
      <c r="AL553" s="49">
        <f t="shared" si="458"/>
        <v>3.0750000000000002</v>
      </c>
      <c r="AM553" s="65"/>
      <c r="AN553" s="61"/>
      <c r="AO553" s="61"/>
      <c r="AP553" s="61"/>
      <c r="AQ553" s="62"/>
    </row>
    <row r="554" spans="1:43" x14ac:dyDescent="0.3">
      <c r="A554" t="str">
        <f t="shared" si="443"/>
        <v/>
      </c>
      <c r="B554" s="1" t="s">
        <v>34</v>
      </c>
      <c r="C554" s="1"/>
      <c r="D554">
        <v>2.7189999999999999</v>
      </c>
      <c r="E554">
        <v>170.82</v>
      </c>
      <c r="F554">
        <v>-20.92</v>
      </c>
      <c r="G554" s="47"/>
      <c r="H554" s="47"/>
      <c r="I554" s="47"/>
      <c r="J554" s="47"/>
      <c r="K554" s="47"/>
      <c r="L554" s="23">
        <f t="shared" si="487"/>
        <v>80.11</v>
      </c>
      <c r="M554" s="6">
        <f t="shared" si="475"/>
        <v>2.5397632273145105</v>
      </c>
      <c r="N554" s="6">
        <f t="shared" si="476"/>
        <v>-0.9708572238908153</v>
      </c>
      <c r="O554" s="23">
        <f t="shared" si="461"/>
        <v>-0.58411901423304013</v>
      </c>
      <c r="P554" s="23" t="str">
        <f t="shared" si="477"/>
        <v/>
      </c>
      <c r="Q554" s="23"/>
      <c r="R554" s="6"/>
      <c r="S554" s="6"/>
      <c r="T554" s="6" t="str">
        <f t="shared" si="478"/>
        <v/>
      </c>
      <c r="U554" s="6" t="str">
        <f t="shared" si="479"/>
        <v/>
      </c>
      <c r="V554" s="6"/>
      <c r="W554" s="49"/>
      <c r="X554" s="8"/>
      <c r="Y554" s="53" t="str">
        <f t="shared" si="480"/>
        <v>1.27</v>
      </c>
      <c r="Z554" s="6" t="str">
        <f t="shared" si="466"/>
        <v/>
      </c>
      <c r="AA554" s="54" t="str">
        <f t="shared" ca="1" si="481"/>
        <v/>
      </c>
      <c r="AB554" s="55">
        <f t="shared" si="482"/>
        <v>2.5397632273145105</v>
      </c>
      <c r="AC554" s="6">
        <f t="shared" si="469"/>
        <v>-0.9708572238908153</v>
      </c>
      <c r="AD554" s="6">
        <f t="shared" si="470"/>
        <v>0.58411901423304013</v>
      </c>
      <c r="AE554" s="6" t="str">
        <f t="shared" si="483"/>
        <v/>
      </c>
      <c r="AF554" s="113"/>
      <c r="AG554" s="52"/>
      <c r="AH554" s="6" t="str">
        <f t="shared" si="484"/>
        <v/>
      </c>
      <c r="AI554" s="6" t="str">
        <f t="shared" si="485"/>
        <v/>
      </c>
      <c r="AJ554" s="14" t="str">
        <f t="shared" si="486"/>
        <v/>
      </c>
      <c r="AK554" s="56">
        <f t="shared" si="457"/>
        <v>-20.92</v>
      </c>
      <c r="AL554" s="49">
        <f t="shared" si="458"/>
        <v>2.7189999999999994</v>
      </c>
      <c r="AM554" s="65"/>
      <c r="AN554" s="61"/>
      <c r="AO554" s="61"/>
      <c r="AP554" s="61"/>
      <c r="AQ554" s="62"/>
    </row>
    <row r="555" spans="1:43" x14ac:dyDescent="0.3">
      <c r="A555" t="str">
        <f t="shared" si="443"/>
        <v/>
      </c>
      <c r="B555" s="1" t="s">
        <v>34</v>
      </c>
      <c r="C555" s="1"/>
      <c r="D555">
        <v>2.1629999999999998</v>
      </c>
      <c r="E555">
        <v>167.67</v>
      </c>
      <c r="F555">
        <v>-26.62</v>
      </c>
      <c r="G555" s="47"/>
      <c r="H555" s="47"/>
      <c r="I555" s="47"/>
      <c r="J555" s="47"/>
      <c r="K555" s="47"/>
      <c r="L555" s="23">
        <f t="shared" si="487"/>
        <v>76.959999999999994</v>
      </c>
      <c r="M555" s="6">
        <f t="shared" si="475"/>
        <v>1.9337174251701696</v>
      </c>
      <c r="N555" s="6">
        <f t="shared" si="476"/>
        <v>-0.96917796074469653</v>
      </c>
      <c r="O555" s="23">
        <f t="shared" si="461"/>
        <v>-0.51552872047826903</v>
      </c>
      <c r="P555" s="23" t="str">
        <f t="shared" si="477"/>
        <v/>
      </c>
      <c r="Q555" s="23"/>
      <c r="R555" s="6"/>
      <c r="S555" s="6"/>
      <c r="T555" s="6" t="str">
        <f t="shared" si="478"/>
        <v/>
      </c>
      <c r="U555" s="6" t="str">
        <f t="shared" si="479"/>
        <v/>
      </c>
      <c r="V555" s="6"/>
      <c r="W555" s="49"/>
      <c r="X555" s="8"/>
      <c r="Y555" s="53" t="str">
        <f t="shared" si="480"/>
        <v>1.27</v>
      </c>
      <c r="Z555" s="6" t="str">
        <f t="shared" si="466"/>
        <v/>
      </c>
      <c r="AA555" s="54" t="str">
        <f t="shared" ca="1" si="481"/>
        <v/>
      </c>
      <c r="AB555" s="55">
        <f t="shared" si="482"/>
        <v>1.9337174251701696</v>
      </c>
      <c r="AC555" s="6">
        <f t="shared" si="469"/>
        <v>-0.96917796074469653</v>
      </c>
      <c r="AD555" s="6">
        <f t="shared" si="470"/>
        <v>0.51552872047826903</v>
      </c>
      <c r="AE555" s="6" t="str">
        <f t="shared" si="483"/>
        <v/>
      </c>
      <c r="AF555" s="113"/>
      <c r="AG555" s="52"/>
      <c r="AH555" s="6" t="str">
        <f t="shared" si="484"/>
        <v/>
      </c>
      <c r="AI555" s="6" t="str">
        <f t="shared" si="485"/>
        <v/>
      </c>
      <c r="AJ555" s="14" t="str">
        <f t="shared" si="486"/>
        <v/>
      </c>
      <c r="AK555" s="56">
        <f t="shared" si="457"/>
        <v>-26.62</v>
      </c>
      <c r="AL555" s="49">
        <f t="shared" si="458"/>
        <v>2.1629999999999998</v>
      </c>
      <c r="AM555" s="65"/>
      <c r="AN555" s="61"/>
      <c r="AO555" s="61"/>
      <c r="AP555" s="61"/>
      <c r="AQ555" s="62"/>
    </row>
    <row r="556" spans="1:43" x14ac:dyDescent="0.3">
      <c r="A556" t="str">
        <f t="shared" si="443"/>
        <v/>
      </c>
      <c r="B556" s="1" t="s">
        <v>34</v>
      </c>
      <c r="C556" s="1"/>
      <c r="D556">
        <v>1.657</v>
      </c>
      <c r="E556">
        <v>163.28</v>
      </c>
      <c r="F556">
        <v>-34.89</v>
      </c>
      <c r="G556" s="47"/>
      <c r="H556" s="47"/>
      <c r="I556" s="47"/>
      <c r="J556" s="47"/>
      <c r="K556" s="47"/>
      <c r="L556" s="23">
        <f t="shared" si="487"/>
        <v>72.570000000000007</v>
      </c>
      <c r="M556" s="6">
        <f t="shared" si="475"/>
        <v>1.3591571028147642</v>
      </c>
      <c r="N556" s="6">
        <f t="shared" si="476"/>
        <v>-0.94780850907141401</v>
      </c>
      <c r="O556" s="23">
        <f t="shared" si="461"/>
        <v>-0.4009014570039604</v>
      </c>
      <c r="P556" s="23" t="str">
        <f t="shared" si="477"/>
        <v/>
      </c>
      <c r="Q556" s="23"/>
      <c r="R556" s="6"/>
      <c r="S556" s="6"/>
      <c r="T556" s="6" t="str">
        <f t="shared" si="478"/>
        <v/>
      </c>
      <c r="U556" s="6" t="str">
        <f t="shared" si="479"/>
        <v/>
      </c>
      <c r="V556" s="6"/>
      <c r="W556" s="49"/>
      <c r="X556" s="8"/>
      <c r="Y556" s="53" t="str">
        <f t="shared" si="480"/>
        <v>1.27</v>
      </c>
      <c r="Z556" s="6" t="str">
        <f t="shared" si="466"/>
        <v/>
      </c>
      <c r="AA556" s="54" t="str">
        <f t="shared" ca="1" si="481"/>
        <v/>
      </c>
      <c r="AB556" s="55">
        <f t="shared" si="482"/>
        <v>1.3591571028147642</v>
      </c>
      <c r="AC556" s="6">
        <f t="shared" si="469"/>
        <v>-0.94780850907141401</v>
      </c>
      <c r="AD556" s="6">
        <f t="shared" si="470"/>
        <v>0.4009014570039604</v>
      </c>
      <c r="AE556" s="6" t="str">
        <f t="shared" si="483"/>
        <v/>
      </c>
      <c r="AF556" s="113"/>
      <c r="AG556" s="52"/>
      <c r="AH556" s="6" t="str">
        <f t="shared" si="484"/>
        <v/>
      </c>
      <c r="AI556" s="6" t="str">
        <f t="shared" si="485"/>
        <v/>
      </c>
      <c r="AJ556" s="14" t="str">
        <f t="shared" si="486"/>
        <v/>
      </c>
      <c r="AK556" s="56">
        <f t="shared" si="457"/>
        <v>-34.89</v>
      </c>
      <c r="AL556" s="49">
        <f t="shared" si="458"/>
        <v>1.657</v>
      </c>
      <c r="AM556" s="65"/>
      <c r="AN556" s="61"/>
      <c r="AO556" s="61"/>
      <c r="AP556" s="61"/>
      <c r="AQ556" s="62"/>
    </row>
    <row r="557" spans="1:43" x14ac:dyDescent="0.3">
      <c r="A557" t="str">
        <f t="shared" si="443"/>
        <v/>
      </c>
      <c r="B557" s="1" t="s">
        <v>34</v>
      </c>
      <c r="C557" s="1"/>
      <c r="D557">
        <v>1.381</v>
      </c>
      <c r="E557">
        <v>161.25</v>
      </c>
      <c r="F557">
        <v>-44.98</v>
      </c>
      <c r="G557" s="47"/>
      <c r="H557" s="47"/>
      <c r="I557" s="47"/>
      <c r="J557" s="47"/>
      <c r="K557" s="47"/>
      <c r="L557" s="23">
        <f t="shared" si="487"/>
        <v>70.540000000000006</v>
      </c>
      <c r="M557" s="6">
        <f t="shared" si="475"/>
        <v>0.97685527317112597</v>
      </c>
      <c r="N557" s="6">
        <f t="shared" si="476"/>
        <v>-0.97617353748079294</v>
      </c>
      <c r="O557" s="23">
        <f t="shared" si="461"/>
        <v>-0.56883098277980682</v>
      </c>
      <c r="P557" s="23" t="str">
        <f t="shared" si="477"/>
        <v/>
      </c>
      <c r="Q557" s="23"/>
      <c r="R557" s="6"/>
      <c r="S557" s="6"/>
      <c r="T557" s="6" t="str">
        <f t="shared" si="478"/>
        <v/>
      </c>
      <c r="U557" s="6" t="str">
        <f t="shared" si="479"/>
        <v/>
      </c>
      <c r="V557" s="6"/>
      <c r="W557" s="49"/>
      <c r="X557" s="8"/>
      <c r="Y557" s="53" t="str">
        <f t="shared" si="480"/>
        <v>1.27</v>
      </c>
      <c r="Z557" s="6" t="str">
        <f t="shared" si="466"/>
        <v/>
      </c>
      <c r="AA557" s="54" t="str">
        <f t="shared" ca="1" si="481"/>
        <v/>
      </c>
      <c r="AB557" s="55">
        <f t="shared" si="482"/>
        <v>0.97685527317112597</v>
      </c>
      <c r="AC557" s="6">
        <f t="shared" si="469"/>
        <v>-0.97617353748079294</v>
      </c>
      <c r="AD557" s="6">
        <f t="shared" si="470"/>
        <v>0.56883098277980682</v>
      </c>
      <c r="AE557" s="6" t="str">
        <f t="shared" si="483"/>
        <v/>
      </c>
      <c r="AF557" s="113"/>
      <c r="AG557" s="52"/>
      <c r="AH557" s="6" t="str">
        <f t="shared" si="484"/>
        <v/>
      </c>
      <c r="AI557" s="6" t="str">
        <f t="shared" si="485"/>
        <v/>
      </c>
      <c r="AJ557" s="14" t="str">
        <f t="shared" si="486"/>
        <v/>
      </c>
      <c r="AK557" s="56">
        <f t="shared" si="457"/>
        <v>-44.98</v>
      </c>
      <c r="AL557" s="49">
        <f t="shared" si="458"/>
        <v>1.3810000000000002</v>
      </c>
      <c r="AM557" s="65"/>
      <c r="AN557" s="61"/>
      <c r="AO557" s="61"/>
      <c r="AP557" s="61"/>
      <c r="AQ557" s="62"/>
    </row>
    <row r="558" spans="1:43" x14ac:dyDescent="0.3">
      <c r="A558" t="str">
        <f t="shared" si="443"/>
        <v/>
      </c>
      <c r="B558" s="1" t="s">
        <v>34</v>
      </c>
      <c r="C558" s="1"/>
      <c r="D558">
        <v>1.1140000000000001</v>
      </c>
      <c r="E558">
        <v>144.51</v>
      </c>
      <c r="F558">
        <v>-66.680000000000007</v>
      </c>
      <c r="G558" s="47"/>
      <c r="H558" s="47"/>
      <c r="I558" s="47"/>
      <c r="J558" s="47"/>
      <c r="K558" s="47"/>
      <c r="L558" s="23">
        <f t="shared" si="487"/>
        <v>53.8</v>
      </c>
      <c r="M558" s="6">
        <f t="shared" si="475"/>
        <v>0.44099480947231123</v>
      </c>
      <c r="N558" s="6">
        <f t="shared" si="476"/>
        <v>-1.0229953949155783</v>
      </c>
      <c r="O558" s="23">
        <f t="shared" si="461"/>
        <v>3.386585779216909</v>
      </c>
      <c r="P558" s="23" t="str">
        <f t="shared" si="477"/>
        <v/>
      </c>
      <c r="Q558" s="23"/>
      <c r="R558" s="6"/>
      <c r="S558" s="6"/>
      <c r="T558" s="6" t="str">
        <f t="shared" si="478"/>
        <v/>
      </c>
      <c r="U558" s="6" t="str">
        <f t="shared" si="479"/>
        <v/>
      </c>
      <c r="V558" s="6"/>
      <c r="W558" s="49"/>
      <c r="X558" s="8"/>
      <c r="Y558" s="53" t="str">
        <f t="shared" si="480"/>
        <v>1.27</v>
      </c>
      <c r="Z558" s="6" t="str">
        <f t="shared" si="466"/>
        <v/>
      </c>
      <c r="AA558" s="54" t="str">
        <f t="shared" ca="1" si="481"/>
        <v/>
      </c>
      <c r="AB558" s="55">
        <f t="shared" si="482"/>
        <v>0.44099480947231123</v>
      </c>
      <c r="AC558" s="6">
        <f t="shared" si="469"/>
        <v>-1.0229953949155783</v>
      </c>
      <c r="AD558" s="6">
        <f t="shared" ca="1" si="470"/>
        <v>10.640645575636519</v>
      </c>
      <c r="AE558" s="6" t="str">
        <f t="shared" si="483"/>
        <v/>
      </c>
      <c r="AF558" s="113"/>
      <c r="AG558" s="52"/>
      <c r="AH558" s="6" t="str">
        <f t="shared" si="484"/>
        <v/>
      </c>
      <c r="AI558" s="6" t="str">
        <f t="shared" si="485"/>
        <v/>
      </c>
      <c r="AJ558" s="14" t="str">
        <f t="shared" si="486"/>
        <v/>
      </c>
      <c r="AK558" s="56">
        <f t="shared" si="457"/>
        <v>-66.680000000000007</v>
      </c>
      <c r="AL558" s="49">
        <f t="shared" si="458"/>
        <v>1.1140000000000001</v>
      </c>
      <c r="AM558" s="65"/>
      <c r="AN558" s="61"/>
      <c r="AO558" s="61"/>
      <c r="AP558" s="61"/>
      <c r="AQ558" s="62"/>
    </row>
    <row r="559" spans="1:43" ht="15" thickBot="1" x14ac:dyDescent="0.35">
      <c r="A559">
        <f t="shared" si="443"/>
        <v>1</v>
      </c>
      <c r="B559" s="1" t="s">
        <v>34</v>
      </c>
      <c r="C559" s="1" t="s">
        <v>90</v>
      </c>
      <c r="D559">
        <v>17.812000000000001</v>
      </c>
      <c r="E559">
        <v>313.61</v>
      </c>
      <c r="F559">
        <v>0.16</v>
      </c>
      <c r="G559" s="34"/>
      <c r="H559" s="34"/>
      <c r="I559" s="34"/>
      <c r="J559" s="34"/>
      <c r="K559" s="34"/>
      <c r="L559" s="13"/>
      <c r="M559" s="4"/>
      <c r="N559" s="4"/>
      <c r="O559" s="13">
        <f>ABS(SUM(O543:O558))/2</f>
        <v>11.99095729721774</v>
      </c>
      <c r="P559" s="13">
        <f t="shared" si="477"/>
        <v>213.58293137804239</v>
      </c>
      <c r="Q559" s="13">
        <f>SQRT(((MAX(M543:M558)-MIN(M543:M558))^2)+((VLOOKUP(MAX(M543:M558),M543:N558,2,FALSE)-VLOOKUP(MIN(M543:M558),M543:N558,2,FALSE))^2))</f>
        <v>5.2819885426907067</v>
      </c>
      <c r="R559" s="13">
        <f>ABS(MIN(N543:N558))+MAX(N543:N558)</f>
        <v>5.651813789869502</v>
      </c>
      <c r="S559" s="12">
        <f>SQRT(ABS(((M544-M543)^2)-((N544-N543)^2))+ABS(((M545-M544)^2)-((N545-N544)^2))+ABS(((M546-M545)^2)-((N546-N545)^2))+ABS(((M547-M546)^2)-((N547-N546)^2))+ABS(((M548-M547)^2)-((N548-N547)^2))+ABS(((M549-M548)^2)-((N549-N548)^2))+ABS(((M550-M549)^2)-((N550-N549)^2))+ABS(((M551-M550)^2)-((N551-N550)^2))+ABS(((M552-M551)^2)-((N552-N551)^2))+ABS(((M553-M552)^2)-((N553-N552)^2))+ABS(((M554-M553)^2)-((N554-N553)^2))+ABS(((M555-M554)^2)-((N555-N554)^2))+ABS(((M556-M555)^2)-((N556-N555)^2))+ABS(((M557-M556)^2)-((N557-N556)^2))+ABS(((M558-M557)^2)-((N558-N557)^2)))</f>
        <v>2.5572997101937522</v>
      </c>
      <c r="T559" s="4">
        <f>IF(A559=1,S559/Q559,"")</f>
        <v>0.48415472497239342</v>
      </c>
      <c r="U559" s="4">
        <f>IF(A559=1,4*PI()*(O559/(S559^2)),"")</f>
        <v>23.040954246984644</v>
      </c>
      <c r="V559" s="21">
        <f>IF($H$9=FALSE,(($F$3)*($Q559^2))/(2*$F$7*COS(RADIANS($F$8))),IF(G559&lt;&gt;"",(3*($F$3)*(I559^2))/(2*J559*(COS(RADIANS(K559)))),(($F$3)*($Q559^2))/(2*$J559*COS(RADIANS($K559)))))</f>
        <v>174.51374597747844</v>
      </c>
      <c r="W559" s="51" t="str">
        <f>IF(G559&lt;&gt;"",IF(V559&lt;H559,"STABLE","UNSTABLE"),IF(V559&lt;$F$6,"STABLE","UNSTABLE"))</f>
        <v>UNSTABLE</v>
      </c>
      <c r="X559" s="8"/>
      <c r="Y559" s="57"/>
      <c r="Z559" s="4"/>
      <c r="AA559" s="16" t="str">
        <f t="shared" ca="1" si="481"/>
        <v/>
      </c>
      <c r="AB559" s="15"/>
      <c r="AC559" s="17"/>
      <c r="AD559" s="4">
        <f ca="1">IF(W559="Stable",O559,ABS(SUM(AD543:AD558)/2))</f>
        <v>58.142693263007388</v>
      </c>
      <c r="AE559" s="4">
        <f t="shared" ca="1" si="483"/>
        <v>1035.6376524006876</v>
      </c>
      <c r="AF559" s="13">
        <f ca="1">IF(W559="Stable",Q559,SQRT(((MAX(AB543:AB558)-MIN(AB543:AB558))^2)+((VLOOKUP(MAX(AB543:AB558),AB543:AC558,2,FALSE)-VLOOKUP(MIN(AB543:AB558),AB543:AC558,2,FALSE))^2)))</f>
        <v>16.242357726612145</v>
      </c>
      <c r="AG559" s="12">
        <f ca="1">IF(W559="Stable",S559,SQRT(ABS(((AB544-AB543)^2)-((AC544-AC543)^2))+ABS(((AB545-AB544)^2)-((AC545-AC544)^2))+ABS(((AB546-AB545)^2)-((AC546-AC545)^2))+ABS(((AB547-AB546)^2)-((AC547-AC546)^2))+ABS(((AB548-AB547)^2)-((AC548-AC547)^2))+ABS(((AB549-AB548)^2)-((AC549-AC548)^2))+ABS(((AB550-AB549)^2)-((AC550-AC549)^2))+ABS(((AB551-AB550)^2)-((AC551-AC550)^2))+ABS(((AB552-AB551)^2)-((AC552-AC551)^2))+ABS(((AB553-AB552)^2)-((AC553-AC552)^2))+ABS(((AB554-AB553)^2)-((AC554-AC553)^2))+ABS(((AB555-AB554)^2)-((AC555-AC554)^2))+ABS(((AB556-AB555)^2)-((AC556-AC555)^2))+ABS(((AB557-AB556)^2)-((AC557-AC556)^2))+ABS(((AB558-AB557)^2)-((AC558-AC557)^2))))</f>
        <v>8.6268242168305402</v>
      </c>
      <c r="AH559" s="4">
        <f ca="1">IF(W559="Stable",T559,IF(A559=1,AG559/AF559,""))</f>
        <v>0.53113127798533821</v>
      </c>
      <c r="AI559" s="4">
        <f ca="1">IF(W559="Stable",U559,IF(A559=1,4*PI()*(AD559/(AG559^2)),""))</f>
        <v>9.8175497689750664</v>
      </c>
      <c r="AJ559" s="5">
        <f ca="1">IF(A559=1,(O559/AD559)*100,"")</f>
        <v>20.623326207089974</v>
      </c>
      <c r="AK559" s="56">
        <f t="shared" si="457"/>
        <v>0.16</v>
      </c>
      <c r="AL559" s="49">
        <f t="shared" si="458"/>
        <v>17.812000000000001</v>
      </c>
      <c r="AM559" s="65"/>
      <c r="AN559" s="61"/>
      <c r="AO559" s="61"/>
      <c r="AP559" s="61"/>
      <c r="AQ559" s="62"/>
    </row>
    <row r="560" spans="1:43" ht="15" thickTop="1" x14ac:dyDescent="0.3">
      <c r="A560">
        <f t="shared" si="443"/>
        <v>1</v>
      </c>
      <c r="B560" s="1" t="s">
        <v>34</v>
      </c>
      <c r="C560" s="1" t="s">
        <v>35</v>
      </c>
      <c r="D560">
        <v>5.53</v>
      </c>
      <c r="E560">
        <v>90.49</v>
      </c>
      <c r="F560">
        <v>-2.4900000000000002</v>
      </c>
      <c r="G560" s="47"/>
      <c r="H560" s="47"/>
      <c r="I560" s="47"/>
      <c r="J560" s="47"/>
      <c r="K560" s="47"/>
      <c r="L560" s="23"/>
      <c r="M560" s="6"/>
      <c r="N560" s="6"/>
      <c r="O560" s="23"/>
      <c r="P560" s="23"/>
      <c r="Q560" s="23"/>
      <c r="R560" s="6"/>
      <c r="S560" s="6"/>
      <c r="T560" s="6"/>
      <c r="U560" s="6"/>
      <c r="V560" s="6"/>
      <c r="W560" s="49"/>
      <c r="X560" s="8"/>
      <c r="Y560" s="53"/>
      <c r="Z560" s="6"/>
      <c r="AA560" s="54"/>
      <c r="AB560" s="55"/>
      <c r="AC560" s="6"/>
      <c r="AD560" s="6"/>
      <c r="AE560" s="6"/>
      <c r="AF560" s="113"/>
      <c r="AG560" s="52"/>
      <c r="AH560" s="6"/>
      <c r="AI560" s="6"/>
      <c r="AJ560" s="14"/>
      <c r="AK560" s="56">
        <f t="shared" si="457"/>
        <v>-2.4900000000000002</v>
      </c>
      <c r="AL560" s="49">
        <f t="shared" si="458"/>
        <v>5.53</v>
      </c>
      <c r="AM560" s="65"/>
      <c r="AN560" s="61"/>
      <c r="AO560" s="61"/>
      <c r="AP560" s="61"/>
      <c r="AQ560" s="62"/>
    </row>
    <row r="561" spans="1:43" x14ac:dyDescent="0.3">
      <c r="A561" t="str">
        <f t="shared" si="443"/>
        <v/>
      </c>
      <c r="B561" s="1" t="s">
        <v>35</v>
      </c>
      <c r="C561" s="1"/>
      <c r="D561">
        <v>1.1379999999999999</v>
      </c>
      <c r="E561">
        <v>8.27</v>
      </c>
      <c r="F561">
        <v>-66.22</v>
      </c>
      <c r="G561" s="47"/>
      <c r="H561" s="47"/>
      <c r="I561" s="47"/>
      <c r="J561" s="47"/>
      <c r="K561" s="47"/>
      <c r="L561" s="23">
        <f>IF(AND(B561&lt;&gt;"",C561&lt;&gt;""),"",IF(E561-$E$560&lt;0,(360-($E$560-E561)),E561-$E$560))</f>
        <v>277.77999999999997</v>
      </c>
      <c r="M561" s="6">
        <f t="shared" ref="M561" si="488">IF(AND(B561&lt;&gt;"",C561&lt;&gt;""),"",IF(L561&gt;180,(COS(RADIANS(F561))*D561)*(-1),(COS(RADIANS(F561))*D561)))</f>
        <v>-0.4588710635016075</v>
      </c>
      <c r="N561" s="6">
        <f t="shared" ref="N561" si="489">IF(AND(B561&lt;&gt;"",C561&lt;&gt;""),"",SIN(RADIANS(F561))*D561)</f>
        <v>-1.0413843416726138</v>
      </c>
      <c r="O561" s="23">
        <f t="shared" ref="O561:O594" si="490">IF(A562=1,M561*VLOOKUP(B562,$B$13:$N$1389,13,FALSE)-N561*VLOOKUP(B562,$B$13:$N$1389,12,FALSE),M561*N562-N561*M562)</f>
        <v>-0.86717087350256716</v>
      </c>
      <c r="P561" s="23" t="str">
        <f t="shared" ref="P561" si="491">IF(A561=1,D561*O561,"")</f>
        <v/>
      </c>
      <c r="Q561" s="23"/>
      <c r="R561" s="6"/>
      <c r="S561" s="6"/>
      <c r="T561" s="6" t="str">
        <f t="shared" ref="T561" si="492">IF(A561=1,S561/Q561,"")</f>
        <v/>
      </c>
      <c r="U561" s="6" t="str">
        <f t="shared" ref="U561" si="493">IF(A561=1,4*PI()*(O561/(S561^2)),"")</f>
        <v/>
      </c>
      <c r="V561" s="6"/>
      <c r="W561" s="49"/>
      <c r="X561" s="8"/>
      <c r="Y561" s="53" t="str">
        <f t="shared" ref="Y561" si="494">IF(A561=1,"",B561)</f>
        <v>1.28</v>
      </c>
      <c r="Z561" s="6" t="str">
        <f t="shared" ref="Z561:Z594" si="495">IF(F561&lt;$R$8,"",(SQRT(((N561-MIN($N$561:$N$594))^2))))</f>
        <v/>
      </c>
      <c r="AA561" s="54" t="str">
        <f t="shared" ca="1" si="467"/>
        <v/>
      </c>
      <c r="AB561" s="55">
        <f t="shared" ref="AB561" si="496">IF(A561=1,"",M561)</f>
        <v>-0.4588710635016075</v>
      </c>
      <c r="AC561" s="6">
        <f t="shared" ref="AC561:AC594" si="497">IF($W$595="STABLE",N561,IF(F561&lt;$R$8,N561,(AA561+MIN($N$561:$N$594))))</f>
        <v>-1.0413843416726138</v>
      </c>
      <c r="AD561" s="6">
        <f t="shared" ref="AD561:AD594" si="498">IF(A562=1,ABS(AB561*VLOOKUP(B562,$B$13:$AD$1389,28,FALSE)-AC561*VLOOKUP(B562,$B$13:$AD$1389,27,FALSE)),ABS(AB561*AC562-AC561*AB562))</f>
        <v>0.86717087350256716</v>
      </c>
      <c r="AE561" s="6" t="str">
        <f t="shared" ref="AE561" si="499">IF(Y561="",$D561*AD561,"")</f>
        <v/>
      </c>
      <c r="AF561" s="113"/>
      <c r="AG561" s="52"/>
      <c r="AH561" s="6" t="str">
        <f t="shared" ref="AH561" si="500">IF(A561=1,AG561/AF561,"")</f>
        <v/>
      </c>
      <c r="AI561" s="6" t="str">
        <f t="shared" ref="AI561" si="501">IF(A561=1,4*PI()*(AD561/(AG561^2)),"")</f>
        <v/>
      </c>
      <c r="AJ561" s="14" t="str">
        <f t="shared" ref="AJ561" si="502">IF(A561=1,(O561/AD561)*100,"")</f>
        <v/>
      </c>
      <c r="AK561" s="56">
        <f t="shared" si="457"/>
        <v>-66.22</v>
      </c>
      <c r="AL561" s="49">
        <f t="shared" si="458"/>
        <v>1.1379999999999999</v>
      </c>
      <c r="AM561" s="65"/>
      <c r="AN561" s="61"/>
      <c r="AO561" s="61"/>
      <c r="AP561" s="61"/>
      <c r="AQ561" s="62"/>
    </row>
    <row r="562" spans="1:43" x14ac:dyDescent="0.3">
      <c r="A562" t="str">
        <f t="shared" si="443"/>
        <v/>
      </c>
      <c r="B562" s="1" t="s">
        <v>35</v>
      </c>
      <c r="C562" s="1"/>
      <c r="D562">
        <v>1.7150000000000001</v>
      </c>
      <c r="E562">
        <v>6.32</v>
      </c>
      <c r="F562">
        <v>-39.840000000000003</v>
      </c>
      <c r="G562" s="47"/>
      <c r="H562" s="47"/>
      <c r="I562" s="47"/>
      <c r="J562" s="47"/>
      <c r="K562" s="47"/>
      <c r="L562" s="23">
        <f t="shared" ref="L562:L594" si="503">IF(AND(B562&lt;&gt;"",C562&lt;&gt;""),"",IF(E562-$E$560&lt;0,(360-($E$560-E562)),E562-$E$560))</f>
        <v>275.83000000000004</v>
      </c>
      <c r="M562" s="6">
        <f t="shared" ref="M562:M594" si="504">IF(AND(B562&lt;&gt;"",C562&lt;&gt;""),"",IF(L562&gt;180,(COS(RADIANS(F562))*D562)*(-1),(COS(RADIANS(F562))*D562)))</f>
        <v>-1.3168395212349746</v>
      </c>
      <c r="N562" s="6">
        <f t="shared" ref="N562:N594" si="505">IF(AND(B562&lt;&gt;"",C562&lt;&gt;""),"",SIN(RADIANS(F562))*D562)</f>
        <v>-1.0987077297050583</v>
      </c>
      <c r="O562" s="23">
        <f t="shared" si="490"/>
        <v>-1.7756245452004169</v>
      </c>
      <c r="P562" s="23" t="str">
        <f t="shared" ref="P562:P595" si="506">IF(A562=1,D562*O562,"")</f>
        <v/>
      </c>
      <c r="Q562" s="23"/>
      <c r="R562" s="6"/>
      <c r="S562" s="6"/>
      <c r="T562" s="6" t="str">
        <f t="shared" ref="T562:T594" si="507">IF(A562=1,S562/Q562,"")</f>
        <v/>
      </c>
      <c r="U562" s="6" t="str">
        <f t="shared" ref="U562:U594" si="508">IF(A562=1,4*PI()*(O562/(S562^2)),"")</f>
        <v/>
      </c>
      <c r="V562" s="6"/>
      <c r="W562" s="49"/>
      <c r="X562" s="8"/>
      <c r="Y562" s="53" t="str">
        <f t="shared" ref="Y562:Y594" si="509">IF(A562=1,"",B562)</f>
        <v>1.28</v>
      </c>
      <c r="Z562" s="6" t="str">
        <f t="shared" si="495"/>
        <v/>
      </c>
      <c r="AA562" s="54" t="str">
        <f t="shared" ref="AA562:AA595" ca="1" si="510">IF(Z562="","",IF($K$9=TRUE,(Z562*($F$3/($F$3-(RANDBETWEEN($N$8,$M$8)/100)))),Z562*($F$3/($F$3-$F$4))))</f>
        <v/>
      </c>
      <c r="AB562" s="55">
        <f t="shared" ref="AB562:AB594" si="511">IF(A562=1,"",M562)</f>
        <v>-1.3168395212349746</v>
      </c>
      <c r="AC562" s="6">
        <f t="shared" si="497"/>
        <v>-1.0987077297050583</v>
      </c>
      <c r="AD562" s="6">
        <f t="shared" si="498"/>
        <v>1.7756245452004169</v>
      </c>
      <c r="AE562" s="6" t="str">
        <f t="shared" ref="AE562:AE595" si="512">IF(Y562="",$D562*AD562,"")</f>
        <v/>
      </c>
      <c r="AF562" s="113"/>
      <c r="AG562" s="52"/>
      <c r="AH562" s="6" t="str">
        <f t="shared" ref="AH562:AH594" si="513">IF(A562=1,AG562/AF562,"")</f>
        <v/>
      </c>
      <c r="AI562" s="6" t="str">
        <f t="shared" ref="AI562:AI594" si="514">IF(A562=1,4*PI()*(AD562/(AG562^2)),"")</f>
        <v/>
      </c>
      <c r="AJ562" s="14" t="str">
        <f t="shared" ref="AJ562:AJ594" si="515">IF(A562=1,(O562/AD562)*100,"")</f>
        <v/>
      </c>
      <c r="AK562" s="56">
        <f t="shared" si="457"/>
        <v>-39.840000000000003</v>
      </c>
      <c r="AL562" s="49">
        <f t="shared" si="458"/>
        <v>1.7150000000000001</v>
      </c>
      <c r="AM562" s="65"/>
      <c r="AN562" s="61"/>
      <c r="AO562" s="61"/>
      <c r="AP562" s="61"/>
      <c r="AQ562" s="62"/>
    </row>
    <row r="563" spans="1:43" x14ac:dyDescent="0.3">
      <c r="A563" t="str">
        <f t="shared" si="443"/>
        <v/>
      </c>
      <c r="B563" s="1" t="s">
        <v>35</v>
      </c>
      <c r="C563" s="1"/>
      <c r="D563">
        <v>2.9969999999999999</v>
      </c>
      <c r="E563">
        <v>9.01</v>
      </c>
      <c r="F563">
        <v>-19.63</v>
      </c>
      <c r="G563" s="47"/>
      <c r="H563" s="47"/>
      <c r="I563" s="47"/>
      <c r="J563" s="47"/>
      <c r="K563" s="47"/>
      <c r="L563" s="23">
        <f t="shared" si="503"/>
        <v>278.52</v>
      </c>
      <c r="M563" s="6">
        <f t="shared" si="504"/>
        <v>-2.8228193998419084</v>
      </c>
      <c r="N563" s="6">
        <f t="shared" si="505"/>
        <v>-1.0068265172690716</v>
      </c>
      <c r="O563" s="23">
        <f t="shared" si="490"/>
        <v>-2.4695705495516824</v>
      </c>
      <c r="P563" s="23" t="str">
        <f t="shared" si="506"/>
        <v/>
      </c>
      <c r="Q563" s="23"/>
      <c r="R563" s="6"/>
      <c r="S563" s="6"/>
      <c r="T563" s="6" t="str">
        <f t="shared" si="507"/>
        <v/>
      </c>
      <c r="U563" s="6" t="str">
        <f t="shared" si="508"/>
        <v/>
      </c>
      <c r="V563" s="6"/>
      <c r="W563" s="49"/>
      <c r="X563" s="8"/>
      <c r="Y563" s="53" t="str">
        <f t="shared" si="509"/>
        <v>1.28</v>
      </c>
      <c r="Z563" s="6" t="str">
        <f t="shared" si="495"/>
        <v/>
      </c>
      <c r="AA563" s="54" t="str">
        <f t="shared" ca="1" si="510"/>
        <v/>
      </c>
      <c r="AB563" s="55">
        <f t="shared" si="511"/>
        <v>-2.8228193998419084</v>
      </c>
      <c r="AC563" s="6">
        <f t="shared" si="497"/>
        <v>-1.0068265172690716</v>
      </c>
      <c r="AD563" s="6">
        <f t="shared" si="498"/>
        <v>2.4695705495516824</v>
      </c>
      <c r="AE563" s="6" t="str">
        <f t="shared" si="512"/>
        <v/>
      </c>
      <c r="AF563" s="113"/>
      <c r="AG563" s="52"/>
      <c r="AH563" s="6" t="str">
        <f t="shared" si="513"/>
        <v/>
      </c>
      <c r="AI563" s="6" t="str">
        <f t="shared" si="514"/>
        <v/>
      </c>
      <c r="AJ563" s="14" t="str">
        <f t="shared" si="515"/>
        <v/>
      </c>
      <c r="AK563" s="56">
        <f t="shared" si="457"/>
        <v>-19.63</v>
      </c>
      <c r="AL563" s="49">
        <f t="shared" si="458"/>
        <v>2.9969999999999999</v>
      </c>
      <c r="AM563" s="65"/>
      <c r="AN563" s="61"/>
      <c r="AO563" s="61"/>
      <c r="AP563" s="61"/>
      <c r="AQ563" s="62"/>
    </row>
    <row r="564" spans="1:43" x14ac:dyDescent="0.3">
      <c r="A564" t="str">
        <f t="shared" si="443"/>
        <v/>
      </c>
      <c r="B564" s="1" t="s">
        <v>35</v>
      </c>
      <c r="C564" s="1"/>
      <c r="D564">
        <v>4.1189999999999998</v>
      </c>
      <c r="E564">
        <v>9.8699999999999992</v>
      </c>
      <c r="F564">
        <v>-8.09</v>
      </c>
      <c r="G564" s="47"/>
      <c r="H564" s="47"/>
      <c r="I564" s="47"/>
      <c r="J564" s="47"/>
      <c r="K564" s="47"/>
      <c r="L564" s="23">
        <f t="shared" si="503"/>
        <v>279.38</v>
      </c>
      <c r="M564" s="6">
        <f t="shared" si="504"/>
        <v>-4.0780086780771976</v>
      </c>
      <c r="N564" s="6">
        <f t="shared" si="505"/>
        <v>-0.57966043639967624</v>
      </c>
      <c r="O564" s="23">
        <f t="shared" si="490"/>
        <v>-3.493382074217382</v>
      </c>
      <c r="P564" s="23" t="str">
        <f t="shared" si="506"/>
        <v/>
      </c>
      <c r="Q564" s="23"/>
      <c r="R564" s="6"/>
      <c r="S564" s="6"/>
      <c r="T564" s="6" t="str">
        <f t="shared" si="507"/>
        <v/>
      </c>
      <c r="U564" s="6" t="str">
        <f t="shared" si="508"/>
        <v/>
      </c>
      <c r="V564" s="6"/>
      <c r="W564" s="49"/>
      <c r="X564" s="8"/>
      <c r="Y564" s="53" t="str">
        <f t="shared" si="509"/>
        <v>1.28</v>
      </c>
      <c r="Z564" s="6" t="str">
        <f t="shared" si="495"/>
        <v/>
      </c>
      <c r="AA564" s="54" t="str">
        <f t="shared" ca="1" si="510"/>
        <v/>
      </c>
      <c r="AB564" s="55">
        <f t="shared" si="511"/>
        <v>-4.0780086780771976</v>
      </c>
      <c r="AC564" s="6">
        <f t="shared" si="497"/>
        <v>-0.57966043639967624</v>
      </c>
      <c r="AD564" s="6">
        <f t="shared" ca="1" si="498"/>
        <v>17.3385171277924</v>
      </c>
      <c r="AE564" s="6" t="str">
        <f t="shared" si="512"/>
        <v/>
      </c>
      <c r="AF564" s="113"/>
      <c r="AG564" s="52"/>
      <c r="AH564" s="6" t="str">
        <f t="shared" si="513"/>
        <v/>
      </c>
      <c r="AI564" s="6" t="str">
        <f t="shared" si="514"/>
        <v/>
      </c>
      <c r="AJ564" s="14" t="str">
        <f t="shared" si="515"/>
        <v/>
      </c>
      <c r="AK564" s="56">
        <f t="shared" si="457"/>
        <v>-8.09</v>
      </c>
      <c r="AL564" s="49">
        <f t="shared" si="458"/>
        <v>4.1189999999999998</v>
      </c>
      <c r="AM564" s="65"/>
      <c r="AN564" s="61"/>
      <c r="AO564" s="61"/>
      <c r="AP564" s="61"/>
      <c r="AQ564" s="62"/>
    </row>
    <row r="565" spans="1:43" x14ac:dyDescent="0.3">
      <c r="A565" t="str">
        <f t="shared" si="443"/>
        <v/>
      </c>
      <c r="B565" s="1" t="s">
        <v>35</v>
      </c>
      <c r="C565" s="1"/>
      <c r="D565">
        <v>5.55</v>
      </c>
      <c r="E565">
        <v>10.39</v>
      </c>
      <c r="F565">
        <v>0.7</v>
      </c>
      <c r="G565" s="47"/>
      <c r="H565" s="47"/>
      <c r="I565" s="47"/>
      <c r="J565" s="47"/>
      <c r="K565" s="47"/>
      <c r="L565" s="23">
        <f t="shared" si="503"/>
        <v>279.89999999999998</v>
      </c>
      <c r="M565" s="6">
        <f t="shared" si="504"/>
        <v>-5.5495858016155086</v>
      </c>
      <c r="N565" s="6">
        <f t="shared" si="505"/>
        <v>6.7804354635621789E-2</v>
      </c>
      <c r="O565" s="23">
        <f t="shared" si="490"/>
        <v>-1.9242917075377783</v>
      </c>
      <c r="P565" s="23" t="str">
        <f t="shared" si="506"/>
        <v/>
      </c>
      <c r="Q565" s="23"/>
      <c r="R565" s="6"/>
      <c r="S565" s="6"/>
      <c r="T565" s="6" t="str">
        <f t="shared" si="507"/>
        <v/>
      </c>
      <c r="U565" s="6" t="str">
        <f t="shared" si="508"/>
        <v/>
      </c>
      <c r="V565" s="6"/>
      <c r="W565" s="49"/>
      <c r="X565" s="8"/>
      <c r="Y565" s="53" t="str">
        <f t="shared" si="509"/>
        <v>1.28</v>
      </c>
      <c r="Z565" s="6">
        <f t="shared" si="495"/>
        <v>1.16651208434068</v>
      </c>
      <c r="AA565" s="54">
        <f t="shared" ca="1" si="510"/>
        <v>4.5615845686157925</v>
      </c>
      <c r="AB565" s="55">
        <f t="shared" si="511"/>
        <v>-5.5495858016155086</v>
      </c>
      <c r="AC565" s="6">
        <f t="shared" ca="1" si="497"/>
        <v>3.4628768389107343</v>
      </c>
      <c r="AD565" s="6">
        <f t="shared" ca="1" si="498"/>
        <v>14.556460082567584</v>
      </c>
      <c r="AE565" s="6" t="str">
        <f t="shared" si="512"/>
        <v/>
      </c>
      <c r="AF565" s="113"/>
      <c r="AG565" s="52"/>
      <c r="AH565" s="6" t="str">
        <f t="shared" si="513"/>
        <v/>
      </c>
      <c r="AI565" s="6" t="str">
        <f t="shared" si="514"/>
        <v/>
      </c>
      <c r="AJ565" s="14" t="str">
        <f t="shared" si="515"/>
        <v/>
      </c>
      <c r="AK565" s="56">
        <f t="shared" ca="1" si="457"/>
        <v>31.963682437601985</v>
      </c>
      <c r="AL565" s="49">
        <f t="shared" ca="1" si="458"/>
        <v>6.5413621342161488</v>
      </c>
      <c r="AM565" s="65"/>
      <c r="AN565" s="61"/>
      <c r="AO565" s="61"/>
      <c r="AP565" s="61"/>
      <c r="AQ565" s="62"/>
    </row>
    <row r="566" spans="1:43" x14ac:dyDescent="0.3">
      <c r="A566" t="str">
        <f t="shared" si="443"/>
        <v/>
      </c>
      <c r="B566" s="1" t="s">
        <v>35</v>
      </c>
      <c r="C566" s="1"/>
      <c r="D566">
        <v>3.3730000000000002</v>
      </c>
      <c r="E566">
        <v>10.68</v>
      </c>
      <c r="F566">
        <v>6.6</v>
      </c>
      <c r="G566" s="47"/>
      <c r="H566" s="47"/>
      <c r="I566" s="47"/>
      <c r="J566" s="47"/>
      <c r="K566" s="47"/>
      <c r="L566" s="23">
        <f t="shared" si="503"/>
        <v>280.19</v>
      </c>
      <c r="M566" s="6">
        <f t="shared" si="504"/>
        <v>-3.3506463383701375</v>
      </c>
      <c r="N566" s="6">
        <f t="shared" si="505"/>
        <v>0.38768300861243904</v>
      </c>
      <c r="O566" s="23">
        <f t="shared" si="490"/>
        <v>-1.845107301893699</v>
      </c>
      <c r="P566" s="23" t="str">
        <f t="shared" si="506"/>
        <v/>
      </c>
      <c r="Q566" s="23"/>
      <c r="R566" s="6"/>
      <c r="S566" s="6"/>
      <c r="T566" s="6" t="str">
        <f t="shared" si="507"/>
        <v/>
      </c>
      <c r="U566" s="6" t="str">
        <f t="shared" si="508"/>
        <v/>
      </c>
      <c r="V566" s="6"/>
      <c r="W566" s="49"/>
      <c r="X566" s="8"/>
      <c r="Y566" s="53" t="str">
        <f t="shared" si="509"/>
        <v>1.28</v>
      </c>
      <c r="Z566" s="6">
        <f t="shared" si="495"/>
        <v>1.4863907383174972</v>
      </c>
      <c r="AA566" s="54">
        <f t="shared" ca="1" si="510"/>
        <v>5.8124533349131973</v>
      </c>
      <c r="AB566" s="55">
        <f t="shared" si="511"/>
        <v>-3.3506463383701375</v>
      </c>
      <c r="AC566" s="6">
        <f t="shared" ca="1" si="497"/>
        <v>4.713745605208139</v>
      </c>
      <c r="AD566" s="6">
        <f t="shared" ca="1" si="498"/>
        <v>8.2153683749807058</v>
      </c>
      <c r="AE566" s="6" t="str">
        <f t="shared" si="512"/>
        <v/>
      </c>
      <c r="AF566" s="113"/>
      <c r="AG566" s="52"/>
      <c r="AH566" s="6" t="str">
        <f t="shared" si="513"/>
        <v/>
      </c>
      <c r="AI566" s="6" t="str">
        <f t="shared" si="514"/>
        <v/>
      </c>
      <c r="AJ566" s="14" t="str">
        <f t="shared" si="515"/>
        <v/>
      </c>
      <c r="AK566" s="56">
        <f t="shared" ca="1" si="457"/>
        <v>54.593848807031939</v>
      </c>
      <c r="AL566" s="49">
        <f t="shared" ca="1" si="458"/>
        <v>5.7832714371238234</v>
      </c>
      <c r="AM566" s="65"/>
      <c r="AN566" s="61"/>
      <c r="AO566" s="61"/>
      <c r="AP566" s="61"/>
      <c r="AQ566" s="62"/>
    </row>
    <row r="567" spans="1:43" x14ac:dyDescent="0.3">
      <c r="A567" t="str">
        <f t="shared" si="443"/>
        <v/>
      </c>
      <c r="B567" s="1" t="s">
        <v>35</v>
      </c>
      <c r="C567" s="1"/>
      <c r="D567">
        <v>3.169</v>
      </c>
      <c r="E567">
        <v>10.78</v>
      </c>
      <c r="F567">
        <v>16.54</v>
      </c>
      <c r="G567" s="47"/>
      <c r="H567" s="47"/>
      <c r="I567" s="47"/>
      <c r="J567" s="47"/>
      <c r="K567" s="47"/>
      <c r="L567" s="23">
        <f t="shared" si="503"/>
        <v>280.29000000000002</v>
      </c>
      <c r="M567" s="6">
        <f t="shared" si="504"/>
        <v>-3.0378706496979175</v>
      </c>
      <c r="N567" s="6">
        <f t="shared" si="505"/>
        <v>0.90216568085022619</v>
      </c>
      <c r="O567" s="23">
        <f t="shared" si="490"/>
        <v>-1.3602569013177139</v>
      </c>
      <c r="P567" s="23" t="str">
        <f t="shared" si="506"/>
        <v/>
      </c>
      <c r="Q567" s="23"/>
      <c r="R567" s="6"/>
      <c r="S567" s="6"/>
      <c r="T567" s="6" t="str">
        <f t="shared" si="507"/>
        <v/>
      </c>
      <c r="U567" s="6" t="str">
        <f t="shared" si="508"/>
        <v/>
      </c>
      <c r="V567" s="6"/>
      <c r="W567" s="49"/>
      <c r="X567" s="8"/>
      <c r="Y567" s="53" t="str">
        <f t="shared" si="509"/>
        <v>1.28</v>
      </c>
      <c r="Z567" s="6">
        <f t="shared" si="495"/>
        <v>2.0008734105552843</v>
      </c>
      <c r="AA567" s="54">
        <f t="shared" ca="1" si="510"/>
        <v>7.8243109487385736</v>
      </c>
      <c r="AB567" s="55">
        <f t="shared" si="511"/>
        <v>-3.0378706496979175</v>
      </c>
      <c r="AC567" s="6">
        <f t="shared" ca="1" si="497"/>
        <v>6.7256032190335153</v>
      </c>
      <c r="AD567" s="6">
        <f t="shared" ca="1" si="498"/>
        <v>6.6200835911678588</v>
      </c>
      <c r="AE567" s="6" t="str">
        <f t="shared" si="512"/>
        <v/>
      </c>
      <c r="AF567" s="113"/>
      <c r="AG567" s="52"/>
      <c r="AH567" s="6" t="str">
        <f t="shared" si="513"/>
        <v/>
      </c>
      <c r="AI567" s="6" t="str">
        <f t="shared" si="514"/>
        <v/>
      </c>
      <c r="AJ567" s="14" t="str">
        <f t="shared" si="515"/>
        <v/>
      </c>
      <c r="AK567" s="56">
        <f t="shared" ca="1" si="457"/>
        <v>65.69190259709211</v>
      </c>
      <c r="AL567" s="49">
        <f t="shared" ca="1" si="458"/>
        <v>7.3798642768122802</v>
      </c>
      <c r="AM567" s="65"/>
      <c r="AN567" s="61"/>
      <c r="AO567" s="61"/>
      <c r="AP567" s="61"/>
      <c r="AQ567" s="62"/>
    </row>
    <row r="568" spans="1:43" x14ac:dyDescent="0.3">
      <c r="A568" t="str">
        <f t="shared" si="443"/>
        <v/>
      </c>
      <c r="B568" s="1" t="s">
        <v>35</v>
      </c>
      <c r="C568" s="1"/>
      <c r="D568">
        <v>2.9039999999999999</v>
      </c>
      <c r="E568">
        <v>12.49</v>
      </c>
      <c r="F568">
        <v>25.04</v>
      </c>
      <c r="G568" s="47"/>
      <c r="H568" s="47"/>
      <c r="I568" s="47"/>
      <c r="J568" s="47"/>
      <c r="K568" s="47"/>
      <c r="L568" s="23">
        <f t="shared" si="503"/>
        <v>282</v>
      </c>
      <c r="M568" s="6">
        <f t="shared" si="504"/>
        <v>-2.6310603667718366</v>
      </c>
      <c r="N568" s="6">
        <f t="shared" si="505"/>
        <v>1.2291205581237534</v>
      </c>
      <c r="O568" s="23">
        <f t="shared" si="490"/>
        <v>-0.71735813656456671</v>
      </c>
      <c r="P568" s="23" t="str">
        <f t="shared" si="506"/>
        <v/>
      </c>
      <c r="Q568" s="23"/>
      <c r="R568" s="6"/>
      <c r="S568" s="6"/>
      <c r="T568" s="6" t="str">
        <f t="shared" si="507"/>
        <v/>
      </c>
      <c r="U568" s="6" t="str">
        <f t="shared" si="508"/>
        <v/>
      </c>
      <c r="V568" s="6"/>
      <c r="W568" s="49"/>
      <c r="X568" s="8"/>
      <c r="Y568" s="53" t="str">
        <f t="shared" si="509"/>
        <v>1.28</v>
      </c>
      <c r="Z568" s="6">
        <f t="shared" si="495"/>
        <v>2.3278282878288117</v>
      </c>
      <c r="AA568" s="54">
        <f t="shared" ca="1" si="510"/>
        <v>9.1028509165843072</v>
      </c>
      <c r="AB568" s="55">
        <f t="shared" si="511"/>
        <v>-2.6310603667718366</v>
      </c>
      <c r="AC568" s="6">
        <f t="shared" ca="1" si="497"/>
        <v>8.004143186879249</v>
      </c>
      <c r="AD568" s="6">
        <f t="shared" ca="1" si="498"/>
        <v>4.1474801298319477</v>
      </c>
      <c r="AE568" s="6" t="str">
        <f t="shared" si="512"/>
        <v/>
      </c>
      <c r="AF568" s="113"/>
      <c r="AG568" s="52"/>
      <c r="AH568" s="6" t="str">
        <f t="shared" si="513"/>
        <v/>
      </c>
      <c r="AI568" s="6" t="str">
        <f t="shared" si="514"/>
        <v/>
      </c>
      <c r="AJ568" s="14" t="str">
        <f t="shared" si="515"/>
        <v/>
      </c>
      <c r="AK568" s="56">
        <f t="shared" ca="1" si="457"/>
        <v>71.803669410144394</v>
      </c>
      <c r="AL568" s="49">
        <f t="shared" ca="1" si="458"/>
        <v>8.4254843664719399</v>
      </c>
      <c r="AM568" s="65"/>
      <c r="AN568" s="61"/>
      <c r="AO568" s="61"/>
      <c r="AP568" s="61"/>
      <c r="AQ568" s="62"/>
    </row>
    <row r="569" spans="1:43" x14ac:dyDescent="0.3">
      <c r="A569" t="str">
        <f t="shared" si="443"/>
        <v/>
      </c>
      <c r="B569" s="1" t="s">
        <v>35</v>
      </c>
      <c r="C569" s="1"/>
      <c r="D569">
        <v>2.5680000000000001</v>
      </c>
      <c r="E569">
        <v>13.87</v>
      </c>
      <c r="F569">
        <v>30.56</v>
      </c>
      <c r="G569" s="47"/>
      <c r="H569" s="47"/>
      <c r="I569" s="47"/>
      <c r="J569" s="47"/>
      <c r="K569" s="47"/>
      <c r="L569" s="23">
        <f t="shared" si="503"/>
        <v>283.38</v>
      </c>
      <c r="M569" s="6">
        <f t="shared" si="504"/>
        <v>-2.2112975971884103</v>
      </c>
      <c r="N569" s="6">
        <f t="shared" si="505"/>
        <v>1.3056748970049032</v>
      </c>
      <c r="O569" s="23">
        <f t="shared" si="490"/>
        <v>-1.2061234524607651</v>
      </c>
      <c r="P569" s="23" t="str">
        <f t="shared" si="506"/>
        <v/>
      </c>
      <c r="Q569" s="23"/>
      <c r="R569" s="6"/>
      <c r="S569" s="6"/>
      <c r="T569" s="6" t="str">
        <f t="shared" si="507"/>
        <v/>
      </c>
      <c r="U569" s="6" t="str">
        <f t="shared" si="508"/>
        <v/>
      </c>
      <c r="V569" s="6"/>
      <c r="W569" s="49"/>
      <c r="X569" s="8"/>
      <c r="Y569" s="53" t="str">
        <f t="shared" si="509"/>
        <v>1.28</v>
      </c>
      <c r="Z569" s="6">
        <f t="shared" si="495"/>
        <v>2.4043826267099613</v>
      </c>
      <c r="AA569" s="54">
        <f t="shared" ca="1" si="510"/>
        <v>9.4022126596717879</v>
      </c>
      <c r="AB569" s="55">
        <f t="shared" si="511"/>
        <v>-2.2112975971884103</v>
      </c>
      <c r="AC569" s="6">
        <f t="shared" ca="1" si="497"/>
        <v>8.3035049299667296</v>
      </c>
      <c r="AD569" s="6">
        <f t="shared" ca="1" si="498"/>
        <v>5.719847922010981</v>
      </c>
      <c r="AE569" s="6" t="str">
        <f t="shared" si="512"/>
        <v/>
      </c>
      <c r="AF569" s="113"/>
      <c r="AG569" s="52"/>
      <c r="AH569" s="6" t="str">
        <f t="shared" si="513"/>
        <v/>
      </c>
      <c r="AI569" s="6" t="str">
        <f t="shared" si="514"/>
        <v/>
      </c>
      <c r="AJ569" s="14" t="str">
        <f t="shared" si="515"/>
        <v/>
      </c>
      <c r="AK569" s="56">
        <f t="shared" ca="1" si="457"/>
        <v>75.087720001826867</v>
      </c>
      <c r="AL569" s="49">
        <f t="shared" ca="1" si="458"/>
        <v>8.5929058638689284</v>
      </c>
      <c r="AM569" s="65"/>
      <c r="AN569" s="61"/>
      <c r="AO569" s="61"/>
      <c r="AP569" s="61"/>
      <c r="AQ569" s="62"/>
    </row>
    <row r="570" spans="1:43" x14ac:dyDescent="0.3">
      <c r="A570" t="str">
        <f t="shared" si="443"/>
        <v/>
      </c>
      <c r="B570" s="1" t="s">
        <v>35</v>
      </c>
      <c r="C570" s="1"/>
      <c r="D570">
        <v>2.5249999999999999</v>
      </c>
      <c r="E570">
        <v>14.5</v>
      </c>
      <c r="F570">
        <v>41.28</v>
      </c>
      <c r="G570" s="47"/>
      <c r="H570" s="47"/>
      <c r="I570" s="47"/>
      <c r="J570" s="47"/>
      <c r="K570" s="47"/>
      <c r="L570" s="23">
        <f t="shared" si="503"/>
        <v>284.01</v>
      </c>
      <c r="M570" s="6">
        <f t="shared" si="504"/>
        <v>-1.8975235412260574</v>
      </c>
      <c r="N570" s="6">
        <f t="shared" si="505"/>
        <v>1.6658419524351409</v>
      </c>
      <c r="O570" s="23">
        <f t="shared" si="490"/>
        <v>-1.9460210889180116</v>
      </c>
      <c r="P570" s="23" t="str">
        <f t="shared" si="506"/>
        <v/>
      </c>
      <c r="Q570" s="23"/>
      <c r="R570" s="6"/>
      <c r="S570" s="6"/>
      <c r="T570" s="6" t="str">
        <f t="shared" si="507"/>
        <v/>
      </c>
      <c r="U570" s="6" t="str">
        <f t="shared" si="508"/>
        <v/>
      </c>
      <c r="V570" s="6"/>
      <c r="W570" s="49"/>
      <c r="X570" s="8"/>
      <c r="Y570" s="53" t="str">
        <f t="shared" si="509"/>
        <v>1.28</v>
      </c>
      <c r="Z570" s="6">
        <f t="shared" si="495"/>
        <v>2.7645496821401991</v>
      </c>
      <c r="AA570" s="54">
        <f t="shared" ca="1" si="510"/>
        <v>10.810627115234807</v>
      </c>
      <c r="AB570" s="55">
        <f t="shared" si="511"/>
        <v>-1.8975235412260574</v>
      </c>
      <c r="AC570" s="6">
        <f t="shared" ca="1" si="497"/>
        <v>9.7119193855297485</v>
      </c>
      <c r="AD570" s="6">
        <f t="shared" ca="1" si="498"/>
        <v>9.3791031974135315</v>
      </c>
      <c r="AE570" s="6" t="str">
        <f t="shared" si="512"/>
        <v/>
      </c>
      <c r="AF570" s="113"/>
      <c r="AG570" s="52"/>
      <c r="AH570" s="6" t="str">
        <f t="shared" si="513"/>
        <v/>
      </c>
      <c r="AI570" s="6" t="str">
        <f t="shared" si="514"/>
        <v/>
      </c>
      <c r="AJ570" s="14" t="str">
        <f t="shared" si="515"/>
        <v/>
      </c>
      <c r="AK570" s="56">
        <f t="shared" ca="1" si="457"/>
        <v>78.944768047800906</v>
      </c>
      <c r="AL570" s="49">
        <f t="shared" ca="1" si="458"/>
        <v>9.8955532306453495</v>
      </c>
      <c r="AM570" s="65"/>
      <c r="AN570" s="61"/>
      <c r="AO570" s="61"/>
      <c r="AP570" s="61"/>
      <c r="AQ570" s="62"/>
    </row>
    <row r="571" spans="1:43" x14ac:dyDescent="0.3">
      <c r="A571" t="str">
        <f t="shared" si="443"/>
        <v/>
      </c>
      <c r="B571" s="1" t="s">
        <v>35</v>
      </c>
      <c r="C571" s="1"/>
      <c r="D571">
        <v>2.5830000000000002</v>
      </c>
      <c r="E571">
        <v>20.51</v>
      </c>
      <c r="F571">
        <v>58.64</v>
      </c>
      <c r="G571" s="47"/>
      <c r="H571" s="47"/>
      <c r="I571" s="47"/>
      <c r="J571" s="47"/>
      <c r="K571" s="47"/>
      <c r="L571" s="23">
        <f t="shared" si="503"/>
        <v>290.02</v>
      </c>
      <c r="M571" s="6">
        <f t="shared" si="504"/>
        <v>-1.3442283650970384</v>
      </c>
      <c r="N571" s="6">
        <f t="shared" si="505"/>
        <v>2.2056606952268392</v>
      </c>
      <c r="O571" s="23">
        <f t="shared" si="490"/>
        <v>-1.5244345872204503</v>
      </c>
      <c r="P571" s="23" t="str">
        <f t="shared" si="506"/>
        <v/>
      </c>
      <c r="Q571" s="23"/>
      <c r="R571" s="6"/>
      <c r="S571" s="6"/>
      <c r="T571" s="6" t="str">
        <f t="shared" si="507"/>
        <v/>
      </c>
      <c r="U571" s="6" t="str">
        <f t="shared" si="508"/>
        <v/>
      </c>
      <c r="V571" s="6"/>
      <c r="W571" s="49"/>
      <c r="X571" s="8"/>
      <c r="Y571" s="53" t="str">
        <f t="shared" si="509"/>
        <v>1.28</v>
      </c>
      <c r="Z571" s="6">
        <f t="shared" si="495"/>
        <v>3.3043684249318974</v>
      </c>
      <c r="AA571" s="54">
        <f t="shared" ca="1" si="510"/>
        <v>12.921560109435179</v>
      </c>
      <c r="AB571" s="55">
        <f t="shared" si="511"/>
        <v>-1.3442283650970384</v>
      </c>
      <c r="AC571" s="6">
        <f t="shared" ca="1" si="497"/>
        <v>11.82285237973012</v>
      </c>
      <c r="AD571" s="6">
        <f t="shared" ca="1" si="498"/>
        <v>7.1411228724357123</v>
      </c>
      <c r="AE571" s="6" t="str">
        <f t="shared" si="512"/>
        <v/>
      </c>
      <c r="AF571" s="113"/>
      <c r="AG571" s="52"/>
      <c r="AH571" s="6" t="str">
        <f t="shared" si="513"/>
        <v/>
      </c>
      <c r="AI571" s="6" t="str">
        <f t="shared" si="514"/>
        <v/>
      </c>
      <c r="AJ571" s="14" t="str">
        <f t="shared" si="515"/>
        <v/>
      </c>
      <c r="AK571" s="56">
        <f t="shared" ca="1" si="457"/>
        <v>83.513470013619312</v>
      </c>
      <c r="AL571" s="49">
        <f t="shared" ca="1" si="458"/>
        <v>11.899024678116339</v>
      </c>
      <c r="AM571" s="65"/>
      <c r="AN571" s="61"/>
      <c r="AO571" s="61"/>
      <c r="AP571" s="61"/>
      <c r="AQ571" s="62"/>
    </row>
    <row r="572" spans="1:43" x14ac:dyDescent="0.3">
      <c r="A572" t="str">
        <f t="shared" si="443"/>
        <v/>
      </c>
      <c r="B572" s="1" t="s">
        <v>35</v>
      </c>
      <c r="C572" s="1"/>
      <c r="D572">
        <v>2.903</v>
      </c>
      <c r="E572">
        <v>30.77</v>
      </c>
      <c r="F572">
        <v>70.37</v>
      </c>
      <c r="G572" s="47"/>
      <c r="H572" s="47"/>
      <c r="I572" s="47"/>
      <c r="J572" s="47"/>
      <c r="K572" s="47"/>
      <c r="L572" s="23">
        <f t="shared" si="503"/>
        <v>300.27999999999997</v>
      </c>
      <c r="M572" s="6">
        <f t="shared" si="504"/>
        <v>-0.97524770758495638</v>
      </c>
      <c r="N572" s="6">
        <f t="shared" si="505"/>
        <v>2.7342825217687889</v>
      </c>
      <c r="O572" s="23">
        <f t="shared" si="490"/>
        <v>-1.2296489669906288</v>
      </c>
      <c r="P572" s="23" t="str">
        <f t="shared" si="506"/>
        <v/>
      </c>
      <c r="Q572" s="23"/>
      <c r="R572" s="6"/>
      <c r="S572" s="6"/>
      <c r="T572" s="6" t="str">
        <f t="shared" si="507"/>
        <v/>
      </c>
      <c r="U572" s="6" t="str">
        <f t="shared" si="508"/>
        <v/>
      </c>
      <c r="V572" s="6"/>
      <c r="W572" s="49"/>
      <c r="X572" s="8"/>
      <c r="Y572" s="53" t="str">
        <f t="shared" si="509"/>
        <v>1.28</v>
      </c>
      <c r="Z572" s="6">
        <f t="shared" si="495"/>
        <v>3.8329902514738472</v>
      </c>
      <c r="AA572" s="54">
        <f t="shared" ca="1" si="510"/>
        <v>14.988708147554444</v>
      </c>
      <c r="AB572" s="55">
        <f t="shared" si="511"/>
        <v>-0.97524770758495638</v>
      </c>
      <c r="AC572" s="6">
        <f t="shared" ca="1" si="497"/>
        <v>13.890000417849386</v>
      </c>
      <c r="AD572" s="6">
        <f t="shared" ca="1" si="498"/>
        <v>5.6654279495672863</v>
      </c>
      <c r="AE572" s="6" t="str">
        <f t="shared" si="512"/>
        <v/>
      </c>
      <c r="AF572" s="113"/>
      <c r="AG572" s="52"/>
      <c r="AH572" s="6" t="str">
        <f t="shared" si="513"/>
        <v/>
      </c>
      <c r="AI572" s="6" t="str">
        <f t="shared" si="514"/>
        <v/>
      </c>
      <c r="AJ572" s="14" t="str">
        <f t="shared" si="515"/>
        <v/>
      </c>
      <c r="AK572" s="56">
        <f t="shared" ca="1" si="457"/>
        <v>85.983727454353158</v>
      </c>
      <c r="AL572" s="49">
        <f t="shared" ca="1" si="458"/>
        <v>13.924195477621168</v>
      </c>
      <c r="AM572" s="65"/>
      <c r="AN572" s="61"/>
      <c r="AO572" s="61"/>
      <c r="AP572" s="61"/>
      <c r="AQ572" s="62"/>
    </row>
    <row r="573" spans="1:43" x14ac:dyDescent="0.3">
      <c r="A573" t="str">
        <f t="shared" si="443"/>
        <v/>
      </c>
      <c r="B573" s="1" t="s">
        <v>35</v>
      </c>
      <c r="C573" s="1"/>
      <c r="D573">
        <v>3.32</v>
      </c>
      <c r="E573">
        <v>49.76</v>
      </c>
      <c r="F573">
        <v>77.7</v>
      </c>
      <c r="G573" s="47"/>
      <c r="H573" s="47"/>
      <c r="I573" s="47"/>
      <c r="J573" s="47"/>
      <c r="K573" s="47"/>
      <c r="L573" s="23">
        <f t="shared" si="503"/>
        <v>319.27</v>
      </c>
      <c r="M573" s="6">
        <f t="shared" si="504"/>
        <v>-0.70726088243292229</v>
      </c>
      <c r="N573" s="6">
        <f t="shared" si="505"/>
        <v>3.243791307125075</v>
      </c>
      <c r="O573" s="23">
        <f t="shared" si="490"/>
        <v>-0.57628793863082306</v>
      </c>
      <c r="P573" s="23" t="str">
        <f t="shared" si="506"/>
        <v/>
      </c>
      <c r="Q573" s="23"/>
      <c r="R573" s="6"/>
      <c r="S573" s="6"/>
      <c r="T573" s="6" t="str">
        <f t="shared" si="507"/>
        <v/>
      </c>
      <c r="U573" s="6" t="str">
        <f t="shared" si="508"/>
        <v/>
      </c>
      <c r="V573" s="6"/>
      <c r="W573" s="49"/>
      <c r="X573" s="8"/>
      <c r="Y573" s="53" t="str">
        <f t="shared" si="509"/>
        <v>1.28</v>
      </c>
      <c r="Z573" s="6">
        <f t="shared" si="495"/>
        <v>4.3424990368301337</v>
      </c>
      <c r="AA573" s="54">
        <f t="shared" ca="1" si="510"/>
        <v>16.981115636559625</v>
      </c>
      <c r="AB573" s="55">
        <f t="shared" si="511"/>
        <v>-0.70726088243292229</v>
      </c>
      <c r="AC573" s="6">
        <f t="shared" ca="1" si="497"/>
        <v>15.882407906854567</v>
      </c>
      <c r="AD573" s="6">
        <f t="shared" ca="1" si="498"/>
        <v>2.1388463578212562</v>
      </c>
      <c r="AE573" s="6" t="str">
        <f t="shared" si="512"/>
        <v/>
      </c>
      <c r="AF573" s="113"/>
      <c r="AG573" s="52"/>
      <c r="AH573" s="6" t="str">
        <f t="shared" si="513"/>
        <v/>
      </c>
      <c r="AI573" s="6" t="str">
        <f t="shared" si="514"/>
        <v/>
      </c>
      <c r="AJ573" s="14" t="str">
        <f t="shared" si="515"/>
        <v/>
      </c>
      <c r="AK573" s="56">
        <f t="shared" ca="1" si="457"/>
        <v>87.450241194094644</v>
      </c>
      <c r="AL573" s="49">
        <f t="shared" ca="1" si="458"/>
        <v>15.898147655482896</v>
      </c>
      <c r="AM573" s="65"/>
      <c r="AN573" s="61"/>
      <c r="AO573" s="61"/>
      <c r="AP573" s="61"/>
      <c r="AQ573" s="62"/>
    </row>
    <row r="574" spans="1:43" x14ac:dyDescent="0.3">
      <c r="A574" t="str">
        <f t="shared" si="443"/>
        <v/>
      </c>
      <c r="B574" s="1" t="s">
        <v>35</v>
      </c>
      <c r="C574" s="1"/>
      <c r="D574">
        <v>4.2880000000000003</v>
      </c>
      <c r="E574">
        <v>61.64</v>
      </c>
      <c r="F574">
        <v>80.02</v>
      </c>
      <c r="G574" s="47"/>
      <c r="H574" s="47"/>
      <c r="I574" s="47"/>
      <c r="J574" s="47"/>
      <c r="K574" s="47"/>
      <c r="L574" s="23">
        <f t="shared" si="503"/>
        <v>331.15</v>
      </c>
      <c r="M574" s="6">
        <f t="shared" si="504"/>
        <v>-0.7431292858050963</v>
      </c>
      <c r="N574" s="6">
        <f t="shared" si="505"/>
        <v>4.2231153032540814</v>
      </c>
      <c r="O574" s="23">
        <f t="shared" si="490"/>
        <v>-0.10138462314833063</v>
      </c>
      <c r="P574" s="23" t="str">
        <f t="shared" si="506"/>
        <v/>
      </c>
      <c r="Q574" s="23"/>
      <c r="R574" s="6"/>
      <c r="S574" s="6"/>
      <c r="T574" s="6" t="str">
        <f t="shared" si="507"/>
        <v/>
      </c>
      <c r="U574" s="6" t="str">
        <f t="shared" si="508"/>
        <v/>
      </c>
      <c r="V574" s="6"/>
      <c r="W574" s="49"/>
      <c r="X574" s="8"/>
      <c r="Y574" s="53" t="str">
        <f t="shared" si="509"/>
        <v>1.28</v>
      </c>
      <c r="Z574" s="6">
        <f t="shared" si="495"/>
        <v>5.3218230329591396</v>
      </c>
      <c r="AA574" s="54">
        <f t="shared" ca="1" si="510"/>
        <v>20.810710964705887</v>
      </c>
      <c r="AB574" s="55">
        <f t="shared" si="511"/>
        <v>-0.7431292858050963</v>
      </c>
      <c r="AC574" s="6">
        <f t="shared" ca="1" si="497"/>
        <v>19.712003235000829</v>
      </c>
      <c r="AD574" s="6">
        <f t="shared" ca="1" si="498"/>
        <v>0.87163802137550483</v>
      </c>
      <c r="AE574" s="6" t="str">
        <f t="shared" si="512"/>
        <v/>
      </c>
      <c r="AF574" s="113"/>
      <c r="AG574" s="52"/>
      <c r="AH574" s="6" t="str">
        <f t="shared" si="513"/>
        <v/>
      </c>
      <c r="AI574" s="6" t="str">
        <f t="shared" si="514"/>
        <v/>
      </c>
      <c r="AJ574" s="14" t="str">
        <f t="shared" si="515"/>
        <v/>
      </c>
      <c r="AK574" s="56">
        <f t="shared" ca="1" si="457"/>
        <v>87.841010011650596</v>
      </c>
      <c r="AL574" s="49">
        <f t="shared" ca="1" si="458"/>
        <v>19.726005998987841</v>
      </c>
      <c r="AM574" s="65"/>
      <c r="AN574" s="61"/>
      <c r="AO574" s="61"/>
      <c r="AP574" s="61"/>
      <c r="AQ574" s="62"/>
    </row>
    <row r="575" spans="1:43" x14ac:dyDescent="0.3">
      <c r="A575" t="str">
        <f t="shared" si="443"/>
        <v/>
      </c>
      <c r="B575" s="1" t="s">
        <v>35</v>
      </c>
      <c r="C575" s="1"/>
      <c r="D575">
        <v>3.5649999999999999</v>
      </c>
      <c r="E575">
        <v>66.62</v>
      </c>
      <c r="F575">
        <v>80.400000000000006</v>
      </c>
      <c r="G575" s="47"/>
      <c r="H575" s="47"/>
      <c r="I575" s="47"/>
      <c r="J575" s="47"/>
      <c r="K575" s="47"/>
      <c r="L575" s="23">
        <f t="shared" si="503"/>
        <v>336.13</v>
      </c>
      <c r="M575" s="6">
        <f t="shared" si="504"/>
        <v>-0.59453058204290399</v>
      </c>
      <c r="N575" s="6">
        <f t="shared" si="505"/>
        <v>3.5150758721563502</v>
      </c>
      <c r="O575" s="23">
        <f t="shared" si="490"/>
        <v>-4.3716050442724077</v>
      </c>
      <c r="P575" s="23" t="str">
        <f t="shared" si="506"/>
        <v/>
      </c>
      <c r="Q575" s="23"/>
      <c r="R575" s="6"/>
      <c r="S575" s="6"/>
      <c r="T575" s="6" t="str">
        <f t="shared" si="507"/>
        <v/>
      </c>
      <c r="U575" s="6" t="str">
        <f t="shared" si="508"/>
        <v/>
      </c>
      <c r="V575" s="6"/>
      <c r="W575" s="49"/>
      <c r="X575" s="8"/>
      <c r="Y575" s="53" t="str">
        <f t="shared" si="509"/>
        <v>1.28</v>
      </c>
      <c r="Z575" s="6">
        <f t="shared" si="495"/>
        <v>4.6137836018614085</v>
      </c>
      <c r="AA575" s="54">
        <f t="shared" ca="1" si="510"/>
        <v>18.04195975653267</v>
      </c>
      <c r="AB575" s="55">
        <f t="shared" si="511"/>
        <v>-0.59453058204290399</v>
      </c>
      <c r="AC575" s="6">
        <f t="shared" ca="1" si="497"/>
        <v>16.943252026827611</v>
      </c>
      <c r="AD575" s="6">
        <f t="shared" ca="1" si="498"/>
        <v>20.727465654651645</v>
      </c>
      <c r="AE575" s="6" t="str">
        <f t="shared" si="512"/>
        <v/>
      </c>
      <c r="AF575" s="113"/>
      <c r="AG575" s="52"/>
      <c r="AH575" s="6" t="str">
        <f t="shared" si="513"/>
        <v/>
      </c>
      <c r="AI575" s="6" t="str">
        <f t="shared" si="514"/>
        <v/>
      </c>
      <c r="AJ575" s="14" t="str">
        <f t="shared" si="515"/>
        <v/>
      </c>
      <c r="AK575" s="56">
        <f t="shared" ca="1" si="457"/>
        <v>87.990343137245404</v>
      </c>
      <c r="AL575" s="49">
        <f t="shared" ca="1" si="458"/>
        <v>16.953679714374168</v>
      </c>
      <c r="AM575" s="65"/>
      <c r="AN575" s="61"/>
      <c r="AO575" s="61"/>
      <c r="AP575" s="61"/>
      <c r="AQ575" s="62"/>
    </row>
    <row r="576" spans="1:43" x14ac:dyDescent="0.3">
      <c r="A576" t="str">
        <f t="shared" si="443"/>
        <v/>
      </c>
      <c r="B576" s="1" t="s">
        <v>35</v>
      </c>
      <c r="C576" s="1"/>
      <c r="D576">
        <v>4.1870000000000003</v>
      </c>
      <c r="E576">
        <v>91.38</v>
      </c>
      <c r="F576">
        <v>82.57</v>
      </c>
      <c r="G576" s="47"/>
      <c r="H576" s="47"/>
      <c r="I576" s="47"/>
      <c r="J576" s="47"/>
      <c r="K576" s="47"/>
      <c r="L576" s="23">
        <f t="shared" si="503"/>
        <v>0.89000000000000057</v>
      </c>
      <c r="M576" s="6">
        <f t="shared" si="504"/>
        <v>0.54144113754482293</v>
      </c>
      <c r="N576" s="6">
        <f t="shared" si="505"/>
        <v>4.1518442281200976</v>
      </c>
      <c r="O576" s="23">
        <f t="shared" si="490"/>
        <v>-0.42347231894675685</v>
      </c>
      <c r="P576" s="23" t="str">
        <f t="shared" si="506"/>
        <v/>
      </c>
      <c r="Q576" s="23"/>
      <c r="R576" s="6"/>
      <c r="S576" s="6"/>
      <c r="T576" s="6" t="str">
        <f t="shared" si="507"/>
        <v/>
      </c>
      <c r="U576" s="6" t="str">
        <f t="shared" si="508"/>
        <v/>
      </c>
      <c r="V576" s="6"/>
      <c r="W576" s="49"/>
      <c r="X576" s="8"/>
      <c r="Y576" s="53" t="str">
        <f t="shared" si="509"/>
        <v>1.28</v>
      </c>
      <c r="Z576" s="6">
        <f t="shared" si="495"/>
        <v>5.2505519578251558</v>
      </c>
      <c r="AA576" s="54">
        <f t="shared" ca="1" si="510"/>
        <v>20.532009148510308</v>
      </c>
      <c r="AB576" s="55">
        <f t="shared" si="511"/>
        <v>0.54144113754482293</v>
      </c>
      <c r="AC576" s="6">
        <f t="shared" ca="1" si="497"/>
        <v>19.43330141880525</v>
      </c>
      <c r="AD576" s="6">
        <f t="shared" ca="1" si="498"/>
        <v>2.2586645016598688</v>
      </c>
      <c r="AE576" s="6" t="str">
        <f t="shared" si="512"/>
        <v/>
      </c>
      <c r="AF576" s="113"/>
      <c r="AG576" s="52"/>
      <c r="AH576" s="6" t="str">
        <f t="shared" si="513"/>
        <v/>
      </c>
      <c r="AI576" s="6" t="str">
        <f t="shared" si="514"/>
        <v/>
      </c>
      <c r="AJ576" s="14" t="str">
        <f t="shared" si="515"/>
        <v/>
      </c>
      <c r="AK576" s="56">
        <f t="shared" ca="1" si="457"/>
        <v>88.404065889591678</v>
      </c>
      <c r="AL576" s="49">
        <f t="shared" ca="1" si="458"/>
        <v>19.44084263964821</v>
      </c>
      <c r="AM576" s="65"/>
      <c r="AN576" s="61"/>
      <c r="AO576" s="61"/>
      <c r="AP576" s="61"/>
      <c r="AQ576" s="62"/>
    </row>
    <row r="577" spans="1:43" x14ac:dyDescent="0.3">
      <c r="A577" t="str">
        <f t="shared" si="443"/>
        <v/>
      </c>
      <c r="B577" s="1" t="s">
        <v>35</v>
      </c>
      <c r="C577" s="1"/>
      <c r="D577">
        <v>4.87</v>
      </c>
      <c r="E577">
        <v>123.99</v>
      </c>
      <c r="F577">
        <v>81.38</v>
      </c>
      <c r="G577" s="47"/>
      <c r="H577" s="47"/>
      <c r="I577" s="47"/>
      <c r="J577" s="47"/>
      <c r="K577" s="47"/>
      <c r="L577" s="23">
        <f t="shared" si="503"/>
        <v>33.5</v>
      </c>
      <c r="M577" s="6">
        <f t="shared" si="504"/>
        <v>0.72991791526361827</v>
      </c>
      <c r="N577" s="6">
        <f t="shared" si="505"/>
        <v>4.8149890796321868</v>
      </c>
      <c r="O577" s="23">
        <f t="shared" si="490"/>
        <v>-1.2280965940624764</v>
      </c>
      <c r="P577" s="23" t="str">
        <f t="shared" si="506"/>
        <v/>
      </c>
      <c r="Q577" s="23"/>
      <c r="R577" s="6"/>
      <c r="S577" s="6"/>
      <c r="T577" s="6" t="str">
        <f t="shared" si="507"/>
        <v/>
      </c>
      <c r="U577" s="6" t="str">
        <f t="shared" si="508"/>
        <v/>
      </c>
      <c r="V577" s="6"/>
      <c r="W577" s="49"/>
      <c r="X577" s="8"/>
      <c r="Y577" s="53" t="str">
        <f t="shared" si="509"/>
        <v>1.28</v>
      </c>
      <c r="Z577" s="6">
        <f t="shared" si="495"/>
        <v>5.9136968093372451</v>
      </c>
      <c r="AA577" s="54">
        <f t="shared" ca="1" si="510"/>
        <v>23.125202448453102</v>
      </c>
      <c r="AB577" s="55">
        <f t="shared" si="511"/>
        <v>0.72991791526361827</v>
      </c>
      <c r="AC577" s="6">
        <f t="shared" ca="1" si="497"/>
        <v>22.026494718748044</v>
      </c>
      <c r="AD577" s="6">
        <f t="shared" ca="1" si="498"/>
        <v>5.6109556751326792</v>
      </c>
      <c r="AE577" s="6" t="str">
        <f t="shared" si="512"/>
        <v/>
      </c>
      <c r="AF577" s="113"/>
      <c r="AG577" s="52"/>
      <c r="AH577" s="6" t="str">
        <f t="shared" si="513"/>
        <v/>
      </c>
      <c r="AI577" s="6" t="str">
        <f t="shared" si="514"/>
        <v/>
      </c>
      <c r="AJ577" s="14" t="str">
        <f t="shared" si="515"/>
        <v/>
      </c>
      <c r="AK577" s="56">
        <f t="shared" ca="1" si="457"/>
        <v>88.102016773574093</v>
      </c>
      <c r="AL577" s="49">
        <f t="shared" ca="1" si="458"/>
        <v>22.038585475435085</v>
      </c>
      <c r="AM577" s="65"/>
      <c r="AN577" s="61"/>
      <c r="AO577" s="61"/>
      <c r="AP577" s="61"/>
      <c r="AQ577" s="62"/>
    </row>
    <row r="578" spans="1:43" x14ac:dyDescent="0.3">
      <c r="A578" t="str">
        <f t="shared" si="443"/>
        <v/>
      </c>
      <c r="B578" s="1" t="s">
        <v>35</v>
      </c>
      <c r="C578" s="1"/>
      <c r="D578">
        <v>4.9000000000000004</v>
      </c>
      <c r="E578">
        <v>145.49</v>
      </c>
      <c r="F578">
        <v>78.430000000000007</v>
      </c>
      <c r="G578" s="47"/>
      <c r="H578" s="47"/>
      <c r="I578" s="47"/>
      <c r="J578" s="47"/>
      <c r="K578" s="47"/>
      <c r="L578" s="23">
        <f t="shared" si="503"/>
        <v>55.000000000000014</v>
      </c>
      <c r="M578" s="6">
        <f t="shared" si="504"/>
        <v>0.9827684471034106</v>
      </c>
      <c r="N578" s="6">
        <f t="shared" si="505"/>
        <v>4.8004339574019719</v>
      </c>
      <c r="O578" s="23">
        <f t="shared" si="490"/>
        <v>-1.5566717897177318</v>
      </c>
      <c r="P578" s="23" t="str">
        <f t="shared" si="506"/>
        <v/>
      </c>
      <c r="Q578" s="23"/>
      <c r="R578" s="6"/>
      <c r="S578" s="6"/>
      <c r="T578" s="6" t="str">
        <f t="shared" si="507"/>
        <v/>
      </c>
      <c r="U578" s="6" t="str">
        <f t="shared" si="508"/>
        <v/>
      </c>
      <c r="V578" s="6"/>
      <c r="W578" s="49"/>
      <c r="X578" s="8"/>
      <c r="Y578" s="53" t="str">
        <f t="shared" si="509"/>
        <v>1.28</v>
      </c>
      <c r="Z578" s="6">
        <f t="shared" si="495"/>
        <v>5.8991416871070301</v>
      </c>
      <c r="AA578" s="54">
        <f t="shared" ca="1" si="510"/>
        <v>23.068285403314054</v>
      </c>
      <c r="AB578" s="55">
        <f t="shared" si="511"/>
        <v>0.9827684471034106</v>
      </c>
      <c r="AC578" s="6">
        <f t="shared" ca="1" si="497"/>
        <v>21.969577673608995</v>
      </c>
      <c r="AD578" s="6">
        <f t="shared" ca="1" si="498"/>
        <v>6.9994248122731086</v>
      </c>
      <c r="AE578" s="6" t="str">
        <f t="shared" si="512"/>
        <v/>
      </c>
      <c r="AF578" s="113"/>
      <c r="AG578" s="52"/>
      <c r="AH578" s="6" t="str">
        <f t="shared" si="513"/>
        <v/>
      </c>
      <c r="AI578" s="6" t="str">
        <f t="shared" si="514"/>
        <v/>
      </c>
      <c r="AJ578" s="14" t="str">
        <f t="shared" si="515"/>
        <v/>
      </c>
      <c r="AK578" s="56">
        <f t="shared" ca="1" si="457"/>
        <v>87.438686745135598</v>
      </c>
      <c r="AL578" s="49">
        <f t="shared" ca="1" si="458"/>
        <v>21.99154785314942</v>
      </c>
      <c r="AM578" s="65"/>
      <c r="AN578" s="61"/>
      <c r="AO578" s="61"/>
      <c r="AP578" s="61"/>
      <c r="AQ578" s="62"/>
    </row>
    <row r="579" spans="1:43" x14ac:dyDescent="0.3">
      <c r="A579" t="str">
        <f t="shared" si="443"/>
        <v/>
      </c>
      <c r="B579" s="1" t="s">
        <v>35</v>
      </c>
      <c r="C579" s="1"/>
      <c r="D579">
        <v>4.7809999999999997</v>
      </c>
      <c r="E579">
        <v>156.33000000000001</v>
      </c>
      <c r="F579">
        <v>74.62</v>
      </c>
      <c r="G579" s="47"/>
      <c r="H579" s="47"/>
      <c r="I579" s="47"/>
      <c r="J579" s="47"/>
      <c r="K579" s="47"/>
      <c r="L579" s="23">
        <f t="shared" si="503"/>
        <v>65.840000000000018</v>
      </c>
      <c r="M579" s="6">
        <f t="shared" si="504"/>
        <v>1.2680147571557696</v>
      </c>
      <c r="N579" s="6">
        <f t="shared" si="505"/>
        <v>4.6097830291278559</v>
      </c>
      <c r="O579" s="23">
        <f t="shared" si="490"/>
        <v>-2.5966323836379734</v>
      </c>
      <c r="P579" s="23" t="str">
        <f t="shared" si="506"/>
        <v/>
      </c>
      <c r="Q579" s="23"/>
      <c r="R579" s="6"/>
      <c r="S579" s="6"/>
      <c r="T579" s="6" t="str">
        <f t="shared" si="507"/>
        <v/>
      </c>
      <c r="U579" s="6" t="str">
        <f t="shared" si="508"/>
        <v/>
      </c>
      <c r="V579" s="6"/>
      <c r="W579" s="49"/>
      <c r="X579" s="8"/>
      <c r="Y579" s="53" t="str">
        <f t="shared" si="509"/>
        <v>1.28</v>
      </c>
      <c r="Z579" s="6">
        <f t="shared" si="495"/>
        <v>5.7084907588329141</v>
      </c>
      <c r="AA579" s="54">
        <f t="shared" ca="1" si="510"/>
        <v>22.322754907674973</v>
      </c>
      <c r="AB579" s="55">
        <f t="shared" si="511"/>
        <v>1.2680147571557696</v>
      </c>
      <c r="AC579" s="6">
        <f t="shared" ca="1" si="497"/>
        <v>21.224047177969915</v>
      </c>
      <c r="AD579" s="6">
        <f t="shared" ca="1" si="498"/>
        <v>11.379422666294079</v>
      </c>
      <c r="AE579" s="6" t="str">
        <f t="shared" si="512"/>
        <v/>
      </c>
      <c r="AF579" s="113"/>
      <c r="AG579" s="52"/>
      <c r="AH579" s="6" t="str">
        <f t="shared" si="513"/>
        <v/>
      </c>
      <c r="AI579" s="6" t="str">
        <f t="shared" si="514"/>
        <v/>
      </c>
      <c r="AJ579" s="14" t="str">
        <f t="shared" si="515"/>
        <v/>
      </c>
      <c r="AK579" s="56">
        <f t="shared" ca="1" si="457"/>
        <v>86.580970756193636</v>
      </c>
      <c r="AL579" s="49">
        <f t="shared" ca="1" si="458"/>
        <v>21.261891732323761</v>
      </c>
      <c r="AM579" s="65"/>
      <c r="AN579" s="61"/>
      <c r="AO579" s="61"/>
      <c r="AP579" s="61"/>
      <c r="AQ579" s="62"/>
    </row>
    <row r="580" spans="1:43" x14ac:dyDescent="0.3">
      <c r="A580" t="str">
        <f t="shared" si="443"/>
        <v/>
      </c>
      <c r="B580" s="1" t="s">
        <v>35</v>
      </c>
      <c r="C580" s="1"/>
      <c r="D580">
        <v>4.2859999999999996</v>
      </c>
      <c r="E580">
        <v>163.1</v>
      </c>
      <c r="F580">
        <v>67.34</v>
      </c>
      <c r="G580" s="47"/>
      <c r="H580" s="47"/>
      <c r="I580" s="47"/>
      <c r="J580" s="47"/>
      <c r="K580" s="47"/>
      <c r="L580" s="23">
        <f t="shared" si="503"/>
        <v>72.61</v>
      </c>
      <c r="M580" s="6">
        <f t="shared" si="504"/>
        <v>1.6512324830339329</v>
      </c>
      <c r="N580" s="6">
        <f t="shared" si="505"/>
        <v>3.9551519929041397</v>
      </c>
      <c r="O580" s="23">
        <f t="shared" si="490"/>
        <v>-1.8286400555562787</v>
      </c>
      <c r="P580" s="23" t="str">
        <f t="shared" si="506"/>
        <v/>
      </c>
      <c r="Q580" s="23"/>
      <c r="R580" s="6"/>
      <c r="S580" s="6"/>
      <c r="T580" s="6" t="str">
        <f t="shared" si="507"/>
        <v/>
      </c>
      <c r="U580" s="6" t="str">
        <f t="shared" si="508"/>
        <v/>
      </c>
      <c r="V580" s="6"/>
      <c r="W580" s="49"/>
      <c r="X580" s="8"/>
      <c r="Y580" s="53" t="str">
        <f t="shared" si="509"/>
        <v>1.28</v>
      </c>
      <c r="Z580" s="6">
        <f t="shared" si="495"/>
        <v>5.0538597226091984</v>
      </c>
      <c r="AA580" s="54">
        <f t="shared" ca="1" si="510"/>
        <v>19.762854437665816</v>
      </c>
      <c r="AB580" s="55">
        <f t="shared" si="511"/>
        <v>1.6512324830339329</v>
      </c>
      <c r="AC580" s="6">
        <f t="shared" ca="1" si="497"/>
        <v>18.664146707960757</v>
      </c>
      <c r="AD580" s="6">
        <f t="shared" ca="1" si="498"/>
        <v>8.4615796285555227</v>
      </c>
      <c r="AE580" s="6" t="str">
        <f t="shared" si="512"/>
        <v/>
      </c>
      <c r="AF580" s="113"/>
      <c r="AG580" s="52"/>
      <c r="AH580" s="6" t="str">
        <f t="shared" si="513"/>
        <v/>
      </c>
      <c r="AI580" s="6" t="str">
        <f t="shared" si="514"/>
        <v/>
      </c>
      <c r="AJ580" s="14" t="str">
        <f t="shared" si="515"/>
        <v/>
      </c>
      <c r="AK580" s="56">
        <f t="shared" ca="1" si="457"/>
        <v>84.944158455575561</v>
      </c>
      <c r="AL580" s="49">
        <f t="shared" ca="1" si="458"/>
        <v>18.737047287374516</v>
      </c>
      <c r="AM580" s="65"/>
      <c r="AN580" s="61"/>
      <c r="AO580" s="61"/>
      <c r="AP580" s="61"/>
      <c r="AQ580" s="62"/>
    </row>
    <row r="581" spans="1:43" x14ac:dyDescent="0.3">
      <c r="A581" t="str">
        <f t="shared" si="443"/>
        <v/>
      </c>
      <c r="B581" s="1" t="s">
        <v>35</v>
      </c>
      <c r="C581" s="1"/>
      <c r="D581">
        <v>4.3490000000000002</v>
      </c>
      <c r="E581">
        <v>168.95</v>
      </c>
      <c r="F581">
        <v>61.71</v>
      </c>
      <c r="G581" s="47"/>
      <c r="H581" s="47"/>
      <c r="I581" s="47"/>
      <c r="J581" s="47"/>
      <c r="K581" s="47"/>
      <c r="L581" s="23">
        <f t="shared" si="503"/>
        <v>78.459999999999994</v>
      </c>
      <c r="M581" s="6">
        <f t="shared" si="504"/>
        <v>2.0611412689652866</v>
      </c>
      <c r="N581" s="6">
        <f t="shared" si="505"/>
        <v>3.829555805751911</v>
      </c>
      <c r="O581" s="23">
        <f t="shared" si="490"/>
        <v>-1.0671893492452948</v>
      </c>
      <c r="P581" s="23" t="str">
        <f t="shared" si="506"/>
        <v/>
      </c>
      <c r="Q581" s="23"/>
      <c r="R581" s="6"/>
      <c r="S581" s="6"/>
      <c r="T581" s="6" t="str">
        <f t="shared" si="507"/>
        <v/>
      </c>
      <c r="U581" s="6" t="str">
        <f t="shared" si="508"/>
        <v/>
      </c>
      <c r="V581" s="6"/>
      <c r="W581" s="49"/>
      <c r="X581" s="8"/>
      <c r="Y581" s="53" t="str">
        <f t="shared" si="509"/>
        <v>1.28</v>
      </c>
      <c r="Z581" s="6">
        <f t="shared" si="495"/>
        <v>4.9282635354569688</v>
      </c>
      <c r="AA581" s="54">
        <f t="shared" ca="1" si="510"/>
        <v>19.271717108801873</v>
      </c>
      <c r="AB581" s="55">
        <f t="shared" si="511"/>
        <v>2.0611412689652866</v>
      </c>
      <c r="AC581" s="6">
        <f t="shared" ca="1" si="497"/>
        <v>18.173009379096815</v>
      </c>
      <c r="AD581" s="6">
        <f t="shared" ca="1" si="498"/>
        <v>6.1299003501177509</v>
      </c>
      <c r="AE581" s="6" t="str">
        <f t="shared" si="512"/>
        <v/>
      </c>
      <c r="AF581" s="113"/>
      <c r="AG581" s="52"/>
      <c r="AH581" s="6" t="str">
        <f t="shared" si="513"/>
        <v/>
      </c>
      <c r="AI581" s="6" t="str">
        <f t="shared" si="514"/>
        <v/>
      </c>
      <c r="AJ581" s="14" t="str">
        <f t="shared" si="515"/>
        <v/>
      </c>
      <c r="AK581" s="56">
        <f t="shared" ca="1" si="457"/>
        <v>83.529294324971318</v>
      </c>
      <c r="AL581" s="49">
        <f t="shared" ca="1" si="458"/>
        <v>18.289520858222957</v>
      </c>
      <c r="AM581" s="65"/>
      <c r="AN581" s="61"/>
      <c r="AO581" s="61"/>
      <c r="AP581" s="61"/>
      <c r="AQ581" s="62"/>
    </row>
    <row r="582" spans="1:43" x14ac:dyDescent="0.3">
      <c r="A582" t="str">
        <f t="shared" si="443"/>
        <v/>
      </c>
      <c r="B582" s="1" t="s">
        <v>35</v>
      </c>
      <c r="C582" s="1"/>
      <c r="D582">
        <v>5.19</v>
      </c>
      <c r="E582">
        <v>168.69</v>
      </c>
      <c r="F582">
        <v>59</v>
      </c>
      <c r="G582" s="47"/>
      <c r="H582" s="47"/>
      <c r="I582" s="47"/>
      <c r="J582" s="47"/>
      <c r="K582" s="47"/>
      <c r="L582" s="23">
        <f t="shared" si="503"/>
        <v>78.2</v>
      </c>
      <c r="M582" s="6">
        <f t="shared" si="504"/>
        <v>2.6730476087831812</v>
      </c>
      <c r="N582" s="6">
        <f t="shared" si="505"/>
        <v>4.4486982906439634</v>
      </c>
      <c r="O582" s="23">
        <f t="shared" si="490"/>
        <v>-2.0519556312749003</v>
      </c>
      <c r="P582" s="23" t="str">
        <f t="shared" si="506"/>
        <v/>
      </c>
      <c r="Q582" s="23"/>
      <c r="R582" s="6"/>
      <c r="S582" s="6"/>
      <c r="T582" s="6" t="str">
        <f t="shared" si="507"/>
        <v/>
      </c>
      <c r="U582" s="6" t="str">
        <f t="shared" si="508"/>
        <v/>
      </c>
      <c r="V582" s="6"/>
      <c r="W582" s="49"/>
      <c r="X582" s="8"/>
      <c r="Y582" s="53" t="str">
        <f t="shared" si="509"/>
        <v>1.28</v>
      </c>
      <c r="Z582" s="6">
        <f t="shared" si="495"/>
        <v>5.5474060203490216</v>
      </c>
      <c r="AA582" s="54">
        <f t="shared" ca="1" si="510"/>
        <v>21.692841452708109</v>
      </c>
      <c r="AB582" s="55">
        <f t="shared" si="511"/>
        <v>2.6730476087831812</v>
      </c>
      <c r="AC582" s="6">
        <f t="shared" ca="1" si="497"/>
        <v>20.594133723003051</v>
      </c>
      <c r="AD582" s="6">
        <f t="shared" ca="1" si="498"/>
        <v>8.8153159285470721</v>
      </c>
      <c r="AE582" s="6" t="str">
        <f t="shared" si="512"/>
        <v/>
      </c>
      <c r="AF582" s="113"/>
      <c r="AG582" s="52"/>
      <c r="AH582" s="6" t="str">
        <f t="shared" si="513"/>
        <v/>
      </c>
      <c r="AI582" s="6" t="str">
        <f t="shared" si="514"/>
        <v/>
      </c>
      <c r="AJ582" s="14" t="str">
        <f t="shared" si="515"/>
        <v/>
      </c>
      <c r="AK582" s="56">
        <f t="shared" ca="1" si="457"/>
        <v>82.604550992297476</v>
      </c>
      <c r="AL582" s="49">
        <f t="shared" ca="1" si="458"/>
        <v>20.766885354326799</v>
      </c>
      <c r="AM582" s="65"/>
      <c r="AN582" s="61"/>
      <c r="AO582" s="61"/>
      <c r="AP582" s="61"/>
      <c r="AQ582" s="62"/>
    </row>
    <row r="583" spans="1:43" x14ac:dyDescent="0.3">
      <c r="A583" t="str">
        <f t="shared" si="443"/>
        <v/>
      </c>
      <c r="B583" s="1" t="s">
        <v>35</v>
      </c>
      <c r="C583" s="1"/>
      <c r="D583">
        <v>5.0279999999999996</v>
      </c>
      <c r="E583">
        <v>171.55</v>
      </c>
      <c r="F583">
        <v>54.49</v>
      </c>
      <c r="G583" s="47"/>
      <c r="H583" s="47"/>
      <c r="I583" s="47"/>
      <c r="J583" s="47"/>
      <c r="K583" s="47"/>
      <c r="L583" s="23">
        <f t="shared" si="503"/>
        <v>81.060000000000016</v>
      </c>
      <c r="M583" s="6">
        <f t="shared" si="504"/>
        <v>2.9204888451735749</v>
      </c>
      <c r="N583" s="6">
        <f t="shared" si="505"/>
        <v>4.0928631671748708</v>
      </c>
      <c r="O583" s="23">
        <f t="shared" si="490"/>
        <v>-2.6285402639197244</v>
      </c>
      <c r="P583" s="23" t="str">
        <f t="shared" si="506"/>
        <v/>
      </c>
      <c r="Q583" s="23"/>
      <c r="R583" s="6"/>
      <c r="S583" s="6"/>
      <c r="T583" s="6" t="str">
        <f t="shared" si="507"/>
        <v/>
      </c>
      <c r="U583" s="6" t="str">
        <f t="shared" si="508"/>
        <v/>
      </c>
      <c r="V583" s="6"/>
      <c r="W583" s="49"/>
      <c r="X583" s="8"/>
      <c r="Y583" s="53" t="str">
        <f t="shared" si="509"/>
        <v>1.28</v>
      </c>
      <c r="Z583" s="6">
        <f t="shared" si="495"/>
        <v>5.191570896879929</v>
      </c>
      <c r="AA583" s="54">
        <f t="shared" ca="1" si="510"/>
        <v>20.301366790784197</v>
      </c>
      <c r="AB583" s="55">
        <f t="shared" si="511"/>
        <v>2.9204888451735749</v>
      </c>
      <c r="AC583" s="6">
        <f t="shared" ca="1" si="497"/>
        <v>19.202659061079139</v>
      </c>
      <c r="AD583" s="6">
        <f t="shared" ca="1" si="498"/>
        <v>11.893301171771775</v>
      </c>
      <c r="AE583" s="6" t="str">
        <f t="shared" si="512"/>
        <v/>
      </c>
      <c r="AF583" s="113"/>
      <c r="AG583" s="52"/>
      <c r="AH583" s="6" t="str">
        <f t="shared" si="513"/>
        <v/>
      </c>
      <c r="AI583" s="6" t="str">
        <f t="shared" si="514"/>
        <v/>
      </c>
      <c r="AJ583" s="14" t="str">
        <f t="shared" si="515"/>
        <v/>
      </c>
      <c r="AK583" s="56">
        <f t="shared" ca="1" si="457"/>
        <v>81.352284382087049</v>
      </c>
      <c r="AL583" s="49">
        <f t="shared" ca="1" si="458"/>
        <v>19.42347471774368</v>
      </c>
      <c r="AM583" s="65"/>
      <c r="AN583" s="61"/>
      <c r="AO583" s="61"/>
      <c r="AP583" s="61"/>
      <c r="AQ583" s="62"/>
    </row>
    <row r="584" spans="1:43" x14ac:dyDescent="0.3">
      <c r="A584" t="str">
        <f t="shared" si="443"/>
        <v/>
      </c>
      <c r="B584" s="1" t="s">
        <v>35</v>
      </c>
      <c r="C584" s="1"/>
      <c r="D584">
        <v>5.1909999999999998</v>
      </c>
      <c r="E584">
        <v>169.39</v>
      </c>
      <c r="F584">
        <v>48.71</v>
      </c>
      <c r="G584" s="47"/>
      <c r="H584" s="47"/>
      <c r="I584" s="47"/>
      <c r="J584" s="47"/>
      <c r="K584" s="47"/>
      <c r="L584" s="23">
        <f t="shared" si="503"/>
        <v>78.899999999999991</v>
      </c>
      <c r="M584" s="6">
        <f t="shared" si="504"/>
        <v>3.4253879605901569</v>
      </c>
      <c r="N584" s="6">
        <f t="shared" si="505"/>
        <v>3.9004100194010376</v>
      </c>
      <c r="O584" s="23">
        <f t="shared" si="490"/>
        <v>-4.2858175806878158</v>
      </c>
      <c r="P584" s="23" t="str">
        <f t="shared" si="506"/>
        <v/>
      </c>
      <c r="Q584" s="23"/>
      <c r="R584" s="6"/>
      <c r="S584" s="6"/>
      <c r="T584" s="6" t="str">
        <f t="shared" si="507"/>
        <v/>
      </c>
      <c r="U584" s="6" t="str">
        <f t="shared" si="508"/>
        <v/>
      </c>
      <c r="V584" s="6"/>
      <c r="W584" s="49"/>
      <c r="X584" s="8"/>
      <c r="Y584" s="53" t="str">
        <f t="shared" si="509"/>
        <v>1.28</v>
      </c>
      <c r="Z584" s="6">
        <f t="shared" si="495"/>
        <v>4.9991177491060963</v>
      </c>
      <c r="AA584" s="54">
        <f t="shared" ca="1" si="510"/>
        <v>19.548788809937268</v>
      </c>
      <c r="AB584" s="55">
        <f t="shared" si="511"/>
        <v>3.4253879605901569</v>
      </c>
      <c r="AC584" s="6">
        <f t="shared" ca="1" si="497"/>
        <v>18.450081080232209</v>
      </c>
      <c r="AD584" s="6">
        <f t="shared" ca="1" si="498"/>
        <v>20.170031765865218</v>
      </c>
      <c r="AE584" s="6" t="str">
        <f t="shared" si="512"/>
        <v/>
      </c>
      <c r="AF584" s="113"/>
      <c r="AG584" s="52"/>
      <c r="AH584" s="6" t="str">
        <f t="shared" si="513"/>
        <v/>
      </c>
      <c r="AI584" s="6" t="str">
        <f t="shared" si="514"/>
        <v/>
      </c>
      <c r="AJ584" s="14" t="str">
        <f t="shared" si="515"/>
        <v/>
      </c>
      <c r="AK584" s="56">
        <f t="shared" ca="1" si="457"/>
        <v>79.482384744252244</v>
      </c>
      <c r="AL584" s="49">
        <f t="shared" ca="1" si="458"/>
        <v>18.765361028972997</v>
      </c>
      <c r="AM584" s="65"/>
      <c r="AN584" s="61"/>
      <c r="AO584" s="61"/>
      <c r="AP584" s="61"/>
      <c r="AQ584" s="62"/>
    </row>
    <row r="585" spans="1:43" x14ac:dyDescent="0.3">
      <c r="A585" t="str">
        <f t="shared" si="443"/>
        <v/>
      </c>
      <c r="B585" s="1" t="s">
        <v>35</v>
      </c>
      <c r="C585" s="1"/>
      <c r="D585">
        <v>5.9249999999999998</v>
      </c>
      <c r="E585">
        <v>168.25</v>
      </c>
      <c r="F585">
        <v>40.700000000000003</v>
      </c>
      <c r="G585" s="47"/>
      <c r="H585" s="47"/>
      <c r="I585" s="47"/>
      <c r="J585" s="47"/>
      <c r="K585" s="47"/>
      <c r="L585" s="23">
        <f t="shared" si="503"/>
        <v>77.760000000000005</v>
      </c>
      <c r="M585" s="6">
        <f t="shared" si="504"/>
        <v>4.491945941971089</v>
      </c>
      <c r="N585" s="6">
        <f t="shared" si="505"/>
        <v>3.8636830426950737</v>
      </c>
      <c r="O585" s="23">
        <f t="shared" si="490"/>
        <v>-3.7508696141948139</v>
      </c>
      <c r="P585" s="23" t="str">
        <f t="shared" si="506"/>
        <v/>
      </c>
      <c r="Q585" s="23"/>
      <c r="R585" s="6"/>
      <c r="S585" s="6"/>
      <c r="T585" s="6" t="str">
        <f t="shared" si="507"/>
        <v/>
      </c>
      <c r="U585" s="6" t="str">
        <f t="shared" si="508"/>
        <v/>
      </c>
      <c r="V585" s="6"/>
      <c r="W585" s="49"/>
      <c r="X585" s="8"/>
      <c r="Y585" s="53" t="str">
        <f t="shared" si="509"/>
        <v>1.28</v>
      </c>
      <c r="Z585" s="6">
        <f t="shared" si="495"/>
        <v>4.9623907724001324</v>
      </c>
      <c r="AA585" s="54">
        <f t="shared" ca="1" si="510"/>
        <v>19.405169886102005</v>
      </c>
      <c r="AB585" s="55">
        <f t="shared" si="511"/>
        <v>4.491945941971089</v>
      </c>
      <c r="AC585" s="6">
        <f t="shared" ca="1" si="497"/>
        <v>18.306462156396947</v>
      </c>
      <c r="AD585" s="6">
        <f t="shared" ca="1" si="498"/>
        <v>13.772251157954592</v>
      </c>
      <c r="AE585" s="6" t="str">
        <f t="shared" si="512"/>
        <v/>
      </c>
      <c r="AF585" s="113"/>
      <c r="AG585" s="52"/>
      <c r="AH585" s="6" t="str">
        <f t="shared" si="513"/>
        <v/>
      </c>
      <c r="AI585" s="6" t="str">
        <f t="shared" si="514"/>
        <v/>
      </c>
      <c r="AJ585" s="14" t="str">
        <f t="shared" si="515"/>
        <v/>
      </c>
      <c r="AK585" s="56">
        <f t="shared" ca="1" si="457"/>
        <v>76.213438339801328</v>
      </c>
      <c r="AL585" s="49">
        <f t="shared" ca="1" si="458"/>
        <v>18.849512859201006</v>
      </c>
      <c r="AM585" s="65"/>
      <c r="AN585" s="61"/>
      <c r="AO585" s="61"/>
      <c r="AP585" s="61"/>
      <c r="AQ585" s="62"/>
    </row>
    <row r="586" spans="1:43" x14ac:dyDescent="0.3">
      <c r="A586" t="str">
        <f t="shared" si="443"/>
        <v/>
      </c>
      <c r="B586" s="1" t="s">
        <v>35</v>
      </c>
      <c r="C586" s="1"/>
      <c r="D586">
        <v>5.0510000000000002</v>
      </c>
      <c r="E586">
        <v>166.99</v>
      </c>
      <c r="F586">
        <v>33.5</v>
      </c>
      <c r="G586" s="47"/>
      <c r="H586" s="47"/>
      <c r="I586" s="47"/>
      <c r="J586" s="47"/>
      <c r="K586" s="47"/>
      <c r="L586" s="23">
        <f t="shared" si="503"/>
        <v>76.500000000000014</v>
      </c>
      <c r="M586" s="6">
        <f t="shared" si="504"/>
        <v>4.2119572872612672</v>
      </c>
      <c r="N586" s="6">
        <f t="shared" si="505"/>
        <v>2.7878337128112056</v>
      </c>
      <c r="O586" s="23">
        <f t="shared" si="490"/>
        <v>-4.2407090938363687</v>
      </c>
      <c r="P586" s="23" t="str">
        <f t="shared" si="506"/>
        <v/>
      </c>
      <c r="Q586" s="23"/>
      <c r="R586" s="6"/>
      <c r="S586" s="6"/>
      <c r="T586" s="6" t="str">
        <f t="shared" si="507"/>
        <v/>
      </c>
      <c r="U586" s="6" t="str">
        <f t="shared" si="508"/>
        <v/>
      </c>
      <c r="V586" s="6"/>
      <c r="W586" s="49"/>
      <c r="X586" s="8"/>
      <c r="Y586" s="53" t="str">
        <f t="shared" si="509"/>
        <v>1.28</v>
      </c>
      <c r="Z586" s="6">
        <f t="shared" si="495"/>
        <v>3.8865414425162639</v>
      </c>
      <c r="AA586" s="54">
        <f t="shared" ca="1" si="510"/>
        <v>15.198117282675536</v>
      </c>
      <c r="AB586" s="55">
        <f t="shared" si="511"/>
        <v>4.2119572872612672</v>
      </c>
      <c r="AC586" s="6">
        <f t="shared" ca="1" si="497"/>
        <v>14.099409552970478</v>
      </c>
      <c r="AD586" s="6">
        <f t="shared" ca="1" si="498"/>
        <v>15.789960239814427</v>
      </c>
      <c r="AE586" s="6" t="str">
        <f t="shared" si="512"/>
        <v/>
      </c>
      <c r="AF586" s="113"/>
      <c r="AG586" s="52"/>
      <c r="AH586" s="6" t="str">
        <f t="shared" si="513"/>
        <v/>
      </c>
      <c r="AI586" s="6" t="str">
        <f t="shared" si="514"/>
        <v/>
      </c>
      <c r="AJ586" s="14" t="str">
        <f t="shared" si="515"/>
        <v/>
      </c>
      <c r="AK586" s="56">
        <f t="shared" ca="1" si="457"/>
        <v>73.367384810456954</v>
      </c>
      <c r="AL586" s="49">
        <f t="shared" ca="1" si="458"/>
        <v>14.715092046334895</v>
      </c>
      <c r="AM586" s="65"/>
      <c r="AN586" s="61"/>
      <c r="AO586" s="61"/>
      <c r="AP586" s="61"/>
      <c r="AQ586" s="62"/>
    </row>
    <row r="587" spans="1:43" x14ac:dyDescent="0.3">
      <c r="A587" t="str">
        <f t="shared" si="443"/>
        <v/>
      </c>
      <c r="B587" s="1" t="s">
        <v>35</v>
      </c>
      <c r="C587" s="1"/>
      <c r="D587">
        <v>4.2809999999999997</v>
      </c>
      <c r="E587">
        <v>166.58</v>
      </c>
      <c r="F587">
        <v>22.19</v>
      </c>
      <c r="G587" s="47"/>
      <c r="H587" s="47"/>
      <c r="I587" s="47"/>
      <c r="J587" s="47"/>
      <c r="K587" s="47"/>
      <c r="L587" s="23">
        <f t="shared" si="503"/>
        <v>76.090000000000018</v>
      </c>
      <c r="M587" s="6">
        <f t="shared" si="504"/>
        <v>3.9639342265612516</v>
      </c>
      <c r="N587" s="6">
        <f t="shared" si="505"/>
        <v>1.6168445959634614</v>
      </c>
      <c r="O587" s="23">
        <f t="shared" si="490"/>
        <v>-2.387583635024038</v>
      </c>
      <c r="P587" s="23" t="str">
        <f t="shared" si="506"/>
        <v/>
      </c>
      <c r="Q587" s="23"/>
      <c r="R587" s="6"/>
      <c r="S587" s="6"/>
      <c r="T587" s="6" t="str">
        <f t="shared" si="507"/>
        <v/>
      </c>
      <c r="U587" s="6" t="str">
        <f t="shared" si="508"/>
        <v/>
      </c>
      <c r="V587" s="6"/>
      <c r="W587" s="49"/>
      <c r="X587" s="8"/>
      <c r="Y587" s="53" t="str">
        <f t="shared" si="509"/>
        <v>1.28</v>
      </c>
      <c r="Z587" s="6">
        <f t="shared" si="495"/>
        <v>2.7155523256685195</v>
      </c>
      <c r="AA587" s="54">
        <f t="shared" ca="1" si="510"/>
        <v>10.619025512315702</v>
      </c>
      <c r="AB587" s="55">
        <f t="shared" si="511"/>
        <v>3.9639342265612516</v>
      </c>
      <c r="AC587" s="6">
        <f t="shared" ca="1" si="497"/>
        <v>9.5203177826106433</v>
      </c>
      <c r="AD587" s="6">
        <f t="shared" ca="1" si="498"/>
        <v>7.915970733461517</v>
      </c>
      <c r="AE587" s="6" t="str">
        <f t="shared" si="512"/>
        <v/>
      </c>
      <c r="AF587" s="113"/>
      <c r="AG587" s="52"/>
      <c r="AH587" s="6" t="str">
        <f t="shared" si="513"/>
        <v/>
      </c>
      <c r="AI587" s="6" t="str">
        <f t="shared" si="514"/>
        <v/>
      </c>
      <c r="AJ587" s="14" t="str">
        <f t="shared" si="515"/>
        <v/>
      </c>
      <c r="AK587" s="56">
        <f t="shared" ca="1" si="457"/>
        <v>67.394827534446748</v>
      </c>
      <c r="AL587" s="49">
        <f t="shared" ca="1" si="458"/>
        <v>10.312576071690147</v>
      </c>
      <c r="AM587" s="65"/>
      <c r="AN587" s="61"/>
      <c r="AO587" s="61"/>
      <c r="AP587" s="61"/>
      <c r="AQ587" s="62"/>
    </row>
    <row r="588" spans="1:43" x14ac:dyDescent="0.3">
      <c r="A588" t="str">
        <f t="shared" si="443"/>
        <v/>
      </c>
      <c r="B588" s="1" t="s">
        <v>35</v>
      </c>
      <c r="C588" s="1"/>
      <c r="D588">
        <v>3.617</v>
      </c>
      <c r="E588">
        <v>164.59</v>
      </c>
      <c r="F588">
        <v>13.32</v>
      </c>
      <c r="G588" s="47"/>
      <c r="H588" s="47"/>
      <c r="I588" s="47"/>
      <c r="J588" s="47"/>
      <c r="K588" s="47"/>
      <c r="L588" s="23">
        <f t="shared" si="503"/>
        <v>74.100000000000009</v>
      </c>
      <c r="M588" s="6">
        <f t="shared" si="504"/>
        <v>3.5196973142223515</v>
      </c>
      <c r="N588" s="6">
        <f t="shared" si="505"/>
        <v>0.83331855628922813</v>
      </c>
      <c r="O588" s="23">
        <f t="shared" si="490"/>
        <v>-2.6990146189534112</v>
      </c>
      <c r="P588" s="23" t="str">
        <f t="shared" si="506"/>
        <v/>
      </c>
      <c r="Q588" s="23"/>
      <c r="R588" s="6"/>
      <c r="S588" s="6"/>
      <c r="T588" s="6" t="str">
        <f t="shared" si="507"/>
        <v/>
      </c>
      <c r="U588" s="6" t="str">
        <f t="shared" si="508"/>
        <v/>
      </c>
      <c r="V588" s="6"/>
      <c r="W588" s="49"/>
      <c r="X588" s="8"/>
      <c r="Y588" s="53" t="str">
        <f t="shared" si="509"/>
        <v>1.28</v>
      </c>
      <c r="Z588" s="6">
        <f t="shared" si="495"/>
        <v>1.9320262859942865</v>
      </c>
      <c r="AA588" s="54">
        <f t="shared" ca="1" si="510"/>
        <v>7.5550878646343724</v>
      </c>
      <c r="AB588" s="55">
        <f t="shared" si="511"/>
        <v>3.5196973142223515</v>
      </c>
      <c r="AC588" s="6">
        <f t="shared" ca="1" si="497"/>
        <v>6.4563801349293142</v>
      </c>
      <c r="AD588" s="6">
        <f t="shared" ca="1" si="498"/>
        <v>9.9954193481714793</v>
      </c>
      <c r="AE588" s="6" t="str">
        <f t="shared" si="512"/>
        <v/>
      </c>
      <c r="AF588" s="113"/>
      <c r="AG588" s="52"/>
      <c r="AH588" s="6" t="str">
        <f t="shared" si="513"/>
        <v/>
      </c>
      <c r="AI588" s="6" t="str">
        <f t="shared" si="514"/>
        <v/>
      </c>
      <c r="AJ588" s="14" t="str">
        <f t="shared" si="515"/>
        <v/>
      </c>
      <c r="AK588" s="56">
        <f t="shared" ca="1" si="457"/>
        <v>61.402978623291027</v>
      </c>
      <c r="AL588" s="49">
        <f t="shared" ca="1" si="458"/>
        <v>7.3534422980298082</v>
      </c>
      <c r="AM588" s="65"/>
      <c r="AN588" s="61"/>
      <c r="AO588" s="61"/>
      <c r="AP588" s="61"/>
      <c r="AQ588" s="62"/>
    </row>
    <row r="589" spans="1:43" x14ac:dyDescent="0.3">
      <c r="A589" t="str">
        <f t="shared" ref="A589:A652" si="516">IF(C589&lt;&gt;"",1,"")</f>
        <v/>
      </c>
      <c r="B589" s="1" t="s">
        <v>35</v>
      </c>
      <c r="C589" s="1"/>
      <c r="D589">
        <v>3.3450000000000002</v>
      </c>
      <c r="E589">
        <v>162.09</v>
      </c>
      <c r="F589">
        <v>0.43</v>
      </c>
      <c r="G589" s="47"/>
      <c r="H589" s="47"/>
      <c r="I589" s="47"/>
      <c r="J589" s="47"/>
      <c r="K589" s="47"/>
      <c r="L589" s="23">
        <f t="shared" si="503"/>
        <v>71.600000000000009</v>
      </c>
      <c r="M589" s="6">
        <f t="shared" si="504"/>
        <v>3.3449057989520119</v>
      </c>
      <c r="N589" s="6">
        <f t="shared" si="505"/>
        <v>2.5103707638640709E-2</v>
      </c>
      <c r="O589" s="23">
        <f t="shared" si="490"/>
        <v>-2.4185208407327359</v>
      </c>
      <c r="P589" s="23" t="str">
        <f t="shared" si="506"/>
        <v/>
      </c>
      <c r="Q589" s="23"/>
      <c r="R589" s="6"/>
      <c r="S589" s="6"/>
      <c r="T589" s="6" t="str">
        <f t="shared" si="507"/>
        <v/>
      </c>
      <c r="U589" s="6" t="str">
        <f t="shared" si="508"/>
        <v/>
      </c>
      <c r="V589" s="6"/>
      <c r="W589" s="49"/>
      <c r="X589" s="8"/>
      <c r="Y589" s="53" t="str">
        <f t="shared" si="509"/>
        <v>1.28</v>
      </c>
      <c r="Z589" s="6">
        <f t="shared" si="495"/>
        <v>1.1238114373436989</v>
      </c>
      <c r="AA589" s="54">
        <f t="shared" ca="1" si="510"/>
        <v>4.3946059191649116</v>
      </c>
      <c r="AB589" s="55">
        <f t="shared" si="511"/>
        <v>3.3449057989520119</v>
      </c>
      <c r="AC589" s="6">
        <f t="shared" ca="1" si="497"/>
        <v>3.2958981894598534</v>
      </c>
      <c r="AD589" s="6">
        <f t="shared" ca="1" si="498"/>
        <v>12.96398601711501</v>
      </c>
      <c r="AE589" s="6" t="str">
        <f t="shared" si="512"/>
        <v/>
      </c>
      <c r="AF589" s="113"/>
      <c r="AG589" s="52"/>
      <c r="AH589" s="6" t="str">
        <f t="shared" si="513"/>
        <v/>
      </c>
      <c r="AI589" s="6" t="str">
        <f t="shared" si="514"/>
        <v/>
      </c>
      <c r="AJ589" s="14" t="str">
        <f t="shared" si="515"/>
        <v/>
      </c>
      <c r="AK589" s="56">
        <f t="shared" ca="1" si="457"/>
        <v>44.577177971181094</v>
      </c>
      <c r="AL589" s="49">
        <f t="shared" ca="1" si="458"/>
        <v>4.6958853988515878</v>
      </c>
      <c r="AM589" s="65"/>
      <c r="AN589" s="61"/>
      <c r="AO589" s="61"/>
      <c r="AP589" s="61"/>
      <c r="AQ589" s="62"/>
    </row>
    <row r="590" spans="1:43" x14ac:dyDescent="0.3">
      <c r="A590" t="str">
        <f t="shared" si="516"/>
        <v/>
      </c>
      <c r="B590" s="1" t="s">
        <v>35</v>
      </c>
      <c r="C590" s="1"/>
      <c r="D590">
        <v>3.2989999999999999</v>
      </c>
      <c r="E590">
        <v>161.1</v>
      </c>
      <c r="F590">
        <v>-12.23</v>
      </c>
      <c r="G590" s="47"/>
      <c r="H590" s="47"/>
      <c r="I590" s="47"/>
      <c r="J590" s="47"/>
      <c r="K590" s="47"/>
      <c r="L590" s="23">
        <f t="shared" si="503"/>
        <v>70.61</v>
      </c>
      <c r="M590" s="6">
        <f t="shared" si="504"/>
        <v>3.2241295608736773</v>
      </c>
      <c r="N590" s="6">
        <f t="shared" si="505"/>
        <v>-0.69884874951630904</v>
      </c>
      <c r="O590" s="23">
        <f t="shared" si="490"/>
        <v>-1.5330661034017234</v>
      </c>
      <c r="P590" s="23" t="str">
        <f t="shared" si="506"/>
        <v/>
      </c>
      <c r="Q590" s="23"/>
      <c r="R590" s="6"/>
      <c r="S590" s="6"/>
      <c r="T590" s="6" t="str">
        <f t="shared" si="507"/>
        <v/>
      </c>
      <c r="U590" s="6" t="str">
        <f t="shared" si="508"/>
        <v/>
      </c>
      <c r="V590" s="6"/>
      <c r="W590" s="49"/>
      <c r="X590" s="8"/>
      <c r="Y590" s="53" t="str">
        <f t="shared" si="509"/>
        <v>1.28</v>
      </c>
      <c r="Z590" s="6" t="str">
        <f t="shared" si="495"/>
        <v/>
      </c>
      <c r="AA590" s="54" t="str">
        <f t="shared" ca="1" si="510"/>
        <v/>
      </c>
      <c r="AB590" s="55">
        <f t="shared" si="511"/>
        <v>3.2241295608736773</v>
      </c>
      <c r="AC590" s="6">
        <f t="shared" si="497"/>
        <v>-0.69884874951630904</v>
      </c>
      <c r="AD590" s="6">
        <f t="shared" si="498"/>
        <v>1.5330661034017234</v>
      </c>
      <c r="AE590" s="6" t="str">
        <f t="shared" si="512"/>
        <v/>
      </c>
      <c r="AF590" s="113"/>
      <c r="AG590" s="52"/>
      <c r="AH590" s="6" t="str">
        <f t="shared" si="513"/>
        <v/>
      </c>
      <c r="AI590" s="6" t="str">
        <f t="shared" si="514"/>
        <v/>
      </c>
      <c r="AJ590" s="14" t="str">
        <f t="shared" si="515"/>
        <v/>
      </c>
      <c r="AK590" s="56">
        <f t="shared" ref="AK590:AK653" si="517">IF(A590=1,F590,IF(Z590="",F590,ABS(DEGREES(ATAN(AC590/AB590)))))</f>
        <v>-12.23</v>
      </c>
      <c r="AL590" s="49">
        <f t="shared" ref="AL590:AL653" si="518">IF(A590=1,D590,SQRT(((AB590-0)^2)+((AC590-0)^2)))</f>
        <v>3.2989999999999999</v>
      </c>
      <c r="AM590" s="65"/>
      <c r="AN590" s="61"/>
      <c r="AO590" s="61"/>
      <c r="AP590" s="61"/>
      <c r="AQ590" s="62"/>
    </row>
    <row r="591" spans="1:43" x14ac:dyDescent="0.3">
      <c r="A591" t="str">
        <f t="shared" si="516"/>
        <v/>
      </c>
      <c r="B591" s="1" t="s">
        <v>35</v>
      </c>
      <c r="C591" s="1"/>
      <c r="D591">
        <v>2.9159999999999999</v>
      </c>
      <c r="E591">
        <v>159.91999999999999</v>
      </c>
      <c r="F591">
        <v>-21.4</v>
      </c>
      <c r="G591" s="47"/>
      <c r="H591" s="47"/>
      <c r="I591" s="47"/>
      <c r="J591" s="47"/>
      <c r="K591" s="47"/>
      <c r="L591" s="23">
        <f t="shared" si="503"/>
        <v>69.429999999999993</v>
      </c>
      <c r="M591" s="6">
        <f t="shared" si="504"/>
        <v>2.7149587590551323</v>
      </c>
      <c r="N591" s="6">
        <f t="shared" si="505"/>
        <v>-1.0639807031284987</v>
      </c>
      <c r="O591" s="23">
        <f t="shared" si="490"/>
        <v>-0.80927098607961767</v>
      </c>
      <c r="P591" s="23" t="str">
        <f t="shared" si="506"/>
        <v/>
      </c>
      <c r="Q591" s="23"/>
      <c r="R591" s="6"/>
      <c r="S591" s="6"/>
      <c r="T591" s="6" t="str">
        <f t="shared" si="507"/>
        <v/>
      </c>
      <c r="U591" s="6" t="str">
        <f t="shared" si="508"/>
        <v/>
      </c>
      <c r="V591" s="6"/>
      <c r="W591" s="49"/>
      <c r="X591" s="8"/>
      <c r="Y591" s="53" t="str">
        <f t="shared" si="509"/>
        <v>1.28</v>
      </c>
      <c r="Z591" s="6" t="str">
        <f t="shared" si="495"/>
        <v/>
      </c>
      <c r="AA591" s="54" t="str">
        <f t="shared" ca="1" si="510"/>
        <v/>
      </c>
      <c r="AB591" s="55">
        <f t="shared" si="511"/>
        <v>2.7149587590551323</v>
      </c>
      <c r="AC591" s="6">
        <f t="shared" si="497"/>
        <v>-1.0639807031284987</v>
      </c>
      <c r="AD591" s="6">
        <f t="shared" si="498"/>
        <v>0.80927098607961767</v>
      </c>
      <c r="AE591" s="6" t="str">
        <f t="shared" si="512"/>
        <v/>
      </c>
      <c r="AF591" s="113"/>
      <c r="AG591" s="52"/>
      <c r="AH591" s="6" t="str">
        <f t="shared" si="513"/>
        <v/>
      </c>
      <c r="AI591" s="6" t="str">
        <f t="shared" si="514"/>
        <v/>
      </c>
      <c r="AJ591" s="14" t="str">
        <f t="shared" si="515"/>
        <v/>
      </c>
      <c r="AK591" s="56">
        <f t="shared" si="517"/>
        <v>-21.4</v>
      </c>
      <c r="AL591" s="49">
        <f t="shared" si="518"/>
        <v>2.9159999999999995</v>
      </c>
      <c r="AM591" s="65"/>
      <c r="AN591" s="61"/>
      <c r="AO591" s="61"/>
      <c r="AP591" s="61"/>
      <c r="AQ591" s="62"/>
    </row>
    <row r="592" spans="1:43" x14ac:dyDescent="0.3">
      <c r="A592" t="str">
        <f t="shared" si="516"/>
        <v/>
      </c>
      <c r="B592" s="1" t="s">
        <v>35</v>
      </c>
      <c r="C592" s="1"/>
      <c r="D592">
        <v>2.258</v>
      </c>
      <c r="E592">
        <v>157.74</v>
      </c>
      <c r="F592">
        <v>-28.46</v>
      </c>
      <c r="G592" s="47"/>
      <c r="H592" s="47"/>
      <c r="I592" s="47"/>
      <c r="J592" s="47"/>
      <c r="K592" s="47"/>
      <c r="L592" s="23">
        <f t="shared" si="503"/>
        <v>67.250000000000014</v>
      </c>
      <c r="M592" s="6">
        <f t="shared" si="504"/>
        <v>1.9851207409361036</v>
      </c>
      <c r="N592" s="6">
        <f t="shared" si="505"/>
        <v>-1.0760388672837498</v>
      </c>
      <c r="O592" s="23">
        <f t="shared" si="490"/>
        <v>-0.60021818337548516</v>
      </c>
      <c r="P592" s="23" t="str">
        <f t="shared" si="506"/>
        <v/>
      </c>
      <c r="Q592" s="23"/>
      <c r="R592" s="6"/>
      <c r="S592" s="6"/>
      <c r="T592" s="6" t="str">
        <f t="shared" si="507"/>
        <v/>
      </c>
      <c r="U592" s="6" t="str">
        <f t="shared" si="508"/>
        <v/>
      </c>
      <c r="V592" s="6"/>
      <c r="W592" s="49"/>
      <c r="X592" s="8"/>
      <c r="Y592" s="53" t="str">
        <f t="shared" si="509"/>
        <v>1.28</v>
      </c>
      <c r="Z592" s="6" t="str">
        <f t="shared" si="495"/>
        <v/>
      </c>
      <c r="AA592" s="54" t="str">
        <f t="shared" ca="1" si="510"/>
        <v/>
      </c>
      <c r="AB592" s="55">
        <f t="shared" si="511"/>
        <v>1.9851207409361036</v>
      </c>
      <c r="AC592" s="6">
        <f t="shared" si="497"/>
        <v>-1.0760388672837498</v>
      </c>
      <c r="AD592" s="6">
        <f t="shared" si="498"/>
        <v>0.60021818337548516</v>
      </c>
      <c r="AE592" s="6" t="str">
        <f t="shared" si="512"/>
        <v/>
      </c>
      <c r="AF592" s="113"/>
      <c r="AG592" s="52"/>
      <c r="AH592" s="6" t="str">
        <f t="shared" si="513"/>
        <v/>
      </c>
      <c r="AI592" s="6" t="str">
        <f t="shared" si="514"/>
        <v/>
      </c>
      <c r="AJ592" s="14" t="str">
        <f t="shared" si="515"/>
        <v/>
      </c>
      <c r="AK592" s="56">
        <f t="shared" si="517"/>
        <v>-28.46</v>
      </c>
      <c r="AL592" s="49">
        <f t="shared" si="518"/>
        <v>2.258</v>
      </c>
      <c r="AM592" s="65"/>
      <c r="AN592" s="61"/>
      <c r="AO592" s="61"/>
      <c r="AP592" s="61"/>
      <c r="AQ592" s="62"/>
    </row>
    <row r="593" spans="1:43" x14ac:dyDescent="0.3">
      <c r="A593" t="str">
        <f t="shared" si="516"/>
        <v/>
      </c>
      <c r="B593" s="1" t="s">
        <v>35</v>
      </c>
      <c r="C593" s="1"/>
      <c r="D593">
        <v>1.619</v>
      </c>
      <c r="E593">
        <v>153.56</v>
      </c>
      <c r="F593">
        <v>-37.909999999999997</v>
      </c>
      <c r="G593" s="47"/>
      <c r="H593" s="47"/>
      <c r="I593" s="47"/>
      <c r="J593" s="47"/>
      <c r="K593" s="47"/>
      <c r="L593" s="23">
        <f t="shared" si="503"/>
        <v>63.070000000000007</v>
      </c>
      <c r="M593" s="6">
        <f t="shared" si="504"/>
        <v>1.277353536054922</v>
      </c>
      <c r="N593" s="6">
        <f t="shared" si="505"/>
        <v>-0.9947506943591381</v>
      </c>
      <c r="O593" s="23">
        <f t="shared" si="490"/>
        <v>-0.63952316647478036</v>
      </c>
      <c r="P593" s="23" t="str">
        <f t="shared" si="506"/>
        <v/>
      </c>
      <c r="Q593" s="23"/>
      <c r="R593" s="6"/>
      <c r="S593" s="6"/>
      <c r="T593" s="6" t="str">
        <f t="shared" si="507"/>
        <v/>
      </c>
      <c r="U593" s="6" t="str">
        <f t="shared" si="508"/>
        <v/>
      </c>
      <c r="V593" s="6"/>
      <c r="W593" s="49"/>
      <c r="X593" s="8"/>
      <c r="Y593" s="53" t="str">
        <f t="shared" si="509"/>
        <v>1.28</v>
      </c>
      <c r="Z593" s="6" t="str">
        <f t="shared" si="495"/>
        <v/>
      </c>
      <c r="AA593" s="54" t="str">
        <f t="shared" ca="1" si="510"/>
        <v/>
      </c>
      <c r="AB593" s="55">
        <f t="shared" si="511"/>
        <v>1.277353536054922</v>
      </c>
      <c r="AC593" s="6">
        <f t="shared" si="497"/>
        <v>-0.9947506943591381</v>
      </c>
      <c r="AD593" s="6">
        <f t="shared" si="498"/>
        <v>0.63952316647478036</v>
      </c>
      <c r="AE593" s="6" t="str">
        <f t="shared" si="512"/>
        <v/>
      </c>
      <c r="AF593" s="113"/>
      <c r="AG593" s="52"/>
      <c r="AH593" s="6" t="str">
        <f t="shared" si="513"/>
        <v/>
      </c>
      <c r="AI593" s="6" t="str">
        <f t="shared" si="514"/>
        <v/>
      </c>
      <c r="AJ593" s="14" t="str">
        <f t="shared" si="515"/>
        <v/>
      </c>
      <c r="AK593" s="56">
        <f t="shared" si="517"/>
        <v>-37.909999999999997</v>
      </c>
      <c r="AL593" s="49">
        <f t="shared" si="518"/>
        <v>1.619</v>
      </c>
      <c r="AM593" s="65"/>
      <c r="AN593" s="61"/>
      <c r="AO593" s="61"/>
      <c r="AP593" s="61"/>
      <c r="AQ593" s="62"/>
    </row>
    <row r="594" spans="1:43" x14ac:dyDescent="0.3">
      <c r="A594" t="str">
        <f t="shared" si="516"/>
        <v/>
      </c>
      <c r="B594" s="1" t="s">
        <v>35</v>
      </c>
      <c r="C594" s="1"/>
      <c r="D594">
        <v>1.2170000000000001</v>
      </c>
      <c r="E594">
        <v>133.84</v>
      </c>
      <c r="F594">
        <v>-56.85</v>
      </c>
      <c r="G594" s="47"/>
      <c r="H594" s="47"/>
      <c r="I594" s="47"/>
      <c r="J594" s="47"/>
      <c r="K594" s="47"/>
      <c r="L594" s="23">
        <f t="shared" si="503"/>
        <v>43.350000000000009</v>
      </c>
      <c r="M594" s="6">
        <f t="shared" si="504"/>
        <v>0.66549551817439045</v>
      </c>
      <c r="N594" s="6">
        <f t="shared" si="505"/>
        <v>-1.0189233117805283</v>
      </c>
      <c r="O594" s="23">
        <f t="shared" si="490"/>
        <v>-1.1605910357834235</v>
      </c>
      <c r="P594" s="23" t="str">
        <f t="shared" si="506"/>
        <v/>
      </c>
      <c r="Q594" s="23"/>
      <c r="R594" s="6"/>
      <c r="S594" s="6"/>
      <c r="T594" s="6" t="str">
        <f t="shared" si="507"/>
        <v/>
      </c>
      <c r="U594" s="6" t="str">
        <f t="shared" si="508"/>
        <v/>
      </c>
      <c r="V594" s="6"/>
      <c r="W594" s="49"/>
      <c r="X594" s="8"/>
      <c r="Y594" s="53" t="str">
        <f t="shared" si="509"/>
        <v>1.28</v>
      </c>
      <c r="Z594" s="6" t="str">
        <f t="shared" si="495"/>
        <v/>
      </c>
      <c r="AA594" s="54" t="str">
        <f t="shared" ca="1" si="510"/>
        <v/>
      </c>
      <c r="AB594" s="55">
        <f t="shared" si="511"/>
        <v>0.66549551817439045</v>
      </c>
      <c r="AC594" s="6">
        <f t="shared" si="497"/>
        <v>-1.0189233117805283</v>
      </c>
      <c r="AD594" s="6">
        <f t="shared" si="498"/>
        <v>1.1605910357834235</v>
      </c>
      <c r="AE594" s="6" t="str">
        <f t="shared" si="512"/>
        <v/>
      </c>
      <c r="AF594" s="113"/>
      <c r="AG594" s="52"/>
      <c r="AH594" s="6" t="str">
        <f t="shared" si="513"/>
        <v/>
      </c>
      <c r="AI594" s="6" t="str">
        <f t="shared" si="514"/>
        <v/>
      </c>
      <c r="AJ594" s="14" t="str">
        <f t="shared" si="515"/>
        <v/>
      </c>
      <c r="AK594" s="56">
        <f t="shared" si="517"/>
        <v>-56.85</v>
      </c>
      <c r="AL594" s="49">
        <f t="shared" si="518"/>
        <v>1.2170000000000001</v>
      </c>
      <c r="AM594" s="65"/>
      <c r="AN594" s="61"/>
      <c r="AO594" s="61"/>
      <c r="AP594" s="61"/>
      <c r="AQ594" s="62"/>
    </row>
    <row r="595" spans="1:43" ht="15" thickBot="1" x14ac:dyDescent="0.35">
      <c r="A595">
        <f t="shared" si="516"/>
        <v>1</v>
      </c>
      <c r="B595" s="1" t="s">
        <v>35</v>
      </c>
      <c r="C595" s="1" t="s">
        <v>36</v>
      </c>
      <c r="D595">
        <v>4.7</v>
      </c>
      <c r="E595">
        <v>41.49</v>
      </c>
      <c r="F595">
        <v>-1.1299999999999999</v>
      </c>
      <c r="G595" s="34"/>
      <c r="H595" s="34"/>
      <c r="I595" s="34"/>
      <c r="J595" s="34"/>
      <c r="K595" s="34"/>
      <c r="L595" s="13"/>
      <c r="M595" s="4"/>
      <c r="N595" s="4"/>
      <c r="O595" s="13">
        <f>ABS(SUM(O561:O594))/2</f>
        <v>31.657325518166285</v>
      </c>
      <c r="P595" s="13">
        <f t="shared" si="506"/>
        <v>148.78942993538155</v>
      </c>
      <c r="Q595" s="13">
        <f>SQRT(((MAX(M561:M594)-MIN(M561:M594))^2)+((VLOOKUP(MAX(M561:M594),M561:N594,2,FALSE)-VLOOKUP(MIN(M561:M594),M561:N594,2,FALSE))^2))</f>
        <v>10.735038647900678</v>
      </c>
      <c r="R595" s="13">
        <f>ABS(MIN(N561:N594))+MAX(N561:N594)</f>
        <v>5.9136968093372451</v>
      </c>
      <c r="S595" s="12">
        <f>SQRT(ABS(((M562-M561)^2)-((N562-N561)^2))+ABS(((M563-M562)^2)-((N563-N562)^2))+ABS(((M564-M563)^2)-((N564-N563)^2))+ABS(((M565-M564)^2)-((N565-N564)^2))+ABS(((M566-M565)^2)-((N566-N565)^2))+ABS(((M567-M566)^2)-((N567-N566)^2))+ABS(((M568-M567)^2)-((N568-N567)^2))+ABS(((M569-M568)^2)-((N569-N568)^2))+ABS(((M570-M569)^2)-((N570-N569)^2))+ABS(((M571-M570)^2)-((N571-N570)^2))+ABS(((M572-M571)^2)-((N572-N571)^2))+ABS(((M573-M572)^2)-((N573-N572)^2))+ABS(((M574-M573)^2)-((N574-N573)^2))+ABS(((M575-M574)^2)-((N575-N574)^2))+ABS(((M576-M575)^2)-((N576-N575)^2))+ABS(((M577-M576)^2)-((N577-N576)^2))+ABS(((M578-M577)^2)-((N578-N577)^2))+ABS(((M579-M578)^2)-((N579-N578)^2))+ABS(((M580-M579)^2)-((N580-N579)^2))+ABS(((M581-M580)^2)-((N581-N580)^2))+ABS(((M582-M581)^2)-((N582-N581)^2))+ABS(((M583-M582)^2)-((N583-N582)^2))+ABS(((M584-M583)^2)-((N584-N583)^2))+ABS(((M585-M584)^2)-((N585-N584)^2))+ABS(((M586-M585)^2)-((N586-N585)^2))+ABS(((M587-M586)^2)-((N587-N586)^2))+ABS(((M588-M587)^2)-((N588-N587)^2))+ABS(((M589-M588)^2)-((N589-N588)^2))+ABS(((M590-M589)^2)-((N590-N589)^2))+ABS(((M591-M590)^2)-((N591-N590)^2))+ABS(((M592-M591)^2)-((N592-N591)^2))+ABS(((M593-M592)^2)-((N593-N592)^2))+ABS(((M594-M593)^2)-((N594-N593)^2)))</f>
        <v>4.6689344736649678</v>
      </c>
      <c r="T595" s="4">
        <f>IF(A595=1,S595/Q595,"")</f>
        <v>0.43492479410663465</v>
      </c>
      <c r="U595" s="4">
        <f>IF(A595=1,4*PI()*(O595/(S595^2)),"")</f>
        <v>18.249397388017474</v>
      </c>
      <c r="V595" s="21">
        <f>IF($H$9=FALSE,(($F$3)*($Q595^2))/(2*$F$7*COS(RADIANS($F$8))),IF(G595&lt;&gt;"",(3*($F$3)*(I595^2))/(2*J595*(COS(RADIANS(K595)))),(($F$3)*($Q595^2))/(2*$J595*COS(RADIANS($K595)))))</f>
        <v>720.84510854192013</v>
      </c>
      <c r="W595" s="51" t="str">
        <f>IF(G595&lt;&gt;"",IF(V595&lt;H595,"STABLE","UNSTABLE"),IF(V595&lt;$F$6,"STABLE","UNSTABLE"))</f>
        <v>UNSTABLE</v>
      </c>
      <c r="X595" s="8"/>
      <c r="Y595" s="57"/>
      <c r="Z595" s="4"/>
      <c r="AA595" s="16" t="str">
        <f t="shared" ca="1" si="510"/>
        <v/>
      </c>
      <c r="AB595" s="15"/>
      <c r="AC595" s="17"/>
      <c r="AD595" s="4">
        <f ca="1">IF(W595="Stable",O595,ABS(SUM(AD561:AD594)/2))</f>
        <v>127.26629036086013</v>
      </c>
      <c r="AE595" s="4">
        <f t="shared" ca="1" si="512"/>
        <v>598.15156469604256</v>
      </c>
      <c r="AF595" s="13">
        <f ca="1">IF(W595="Stable",Q595,SQRT(((MAX(AB561:AB594)-MIN(AB561:AB594))^2)+((VLOOKUP(MAX(AB561:AB594),AB561:AC594,2,FALSE)-VLOOKUP(MIN(AB561:AB594),AB561:AC594,2,FALSE))^2)))</f>
        <v>17.921059813385746</v>
      </c>
      <c r="AG595" s="12">
        <f ca="1">IF(W595="Stable",S595,SQRT(ABS(((AB562-AB561)^2)-((AC562-AC561)^2))+ABS(((AB563-AB562)^2)-((AC563-AC562)^2))+ABS(((AB564-AB563)^2)-((AC564-AC563)^2))+ABS(((AB565-AB564)^2)-((AC565-AC564)^2))+ABS(((AB566-AB565)^2)-((AC566-AC565)^2))+ABS(((AB567-AB566)^2)-((AC567-AC566)^2))+ABS(((AB568-AB567)^2)-((AC568-AC567)^2))+ABS(((AB569-AB568)^2)-((AC569-AC568)^2))+ABS(((AB570-AB569)^2)-((AC570-AC569)^2))+ABS(((AB571-AB570)^2)-((AC571-AC570)^2))+ABS(((AB572-AB571)^2)-((AC572-AC571)^2))+ABS(((AB573-AB572)^2)-((AC573-AC572)^2))+ABS(((AB574-AB573)^2)-((AC574-AC573)^2))+ABS(((AB575-AB574)^2)-((AC575-AC574)^2))+ABS(((AB576-AB575)^2)-((AC576-AC575)^2))+ABS(((AB577-AB576)^2)-((AC577-AC576)^2))+ABS(((AB578-AB577)^2)-((AC578-AC577)^2))+ABS(((AB579-AB578)^2)-((AC579-AC578)^2))+ABS(((AB580-AB579)^2)-((AC580-AC579)^2))+ABS(((AB581-AB580)^2)-((AC581-AC580)^2))+ABS(((AB582-AB581)^2)-((AC582-AC581)^2))+ABS(((AB583-AB582)^2)-((AC583-AC582)^2))+ABS(((AB584-AB583)^2)-((AC584-AC583)^2))+ABS(((AB585-AB584)^2)-((AC585-AC584)^2))+ABS(((AB586-AB585)^2)-((AC586-AC585)^2))+ABS(((AB587-AB586)^2)-((AC587-AC586)^2))+ABS(((AB588-AB587)^2)-((AC588-AC587)^2))+ABS(((AB589-AB588)^2)-((AC589-AC588)^2))+ABS(((AB590-AB589)^2)-((AC590-AC589)^2))+ABS(((AB591-AB590)^2)-((AC591-AC590)^2))+ABS(((AB592-AB591)^2)-((AC592-AC591)^2))+ABS(((AB593-AB592)^2)-((AC593-AC592)^2))+ABS(((AB594-AB593)^2)-((AC594-AC593)^2))))</f>
        <v>12.894444869396986</v>
      </c>
      <c r="AH595" s="4">
        <f ca="1">IF(W595="Stable",T595,IF(A595=1,AG595/AF595,""))</f>
        <v>0.71951352228431054</v>
      </c>
      <c r="AI595" s="4">
        <f ca="1">IF(W595="Stable",U595,IF(A595=1,4*PI()*(AD595/(AG595^2)),""))</f>
        <v>9.6187347780820964</v>
      </c>
      <c r="AJ595" s="5">
        <f ca="1">IF(A595=1,(O595/AD595)*100,"")</f>
        <v>24.87487097204043</v>
      </c>
      <c r="AK595" s="56">
        <f t="shared" si="517"/>
        <v>-1.1299999999999999</v>
      </c>
      <c r="AL595" s="49">
        <f t="shared" si="518"/>
        <v>4.7</v>
      </c>
      <c r="AM595" s="65"/>
      <c r="AN595" s="61"/>
      <c r="AO595" s="61"/>
      <c r="AP595" s="61"/>
      <c r="AQ595" s="62"/>
    </row>
    <row r="596" spans="1:43" ht="15" thickTop="1" x14ac:dyDescent="0.3">
      <c r="A596" t="str">
        <f t="shared" si="516"/>
        <v/>
      </c>
      <c r="B596" s="1" t="s">
        <v>36</v>
      </c>
      <c r="C596" s="1"/>
      <c r="D596">
        <v>1.089</v>
      </c>
      <c r="E596">
        <v>307.19</v>
      </c>
      <c r="F596">
        <v>-60.21</v>
      </c>
      <c r="G596" s="47"/>
      <c r="H596" s="47"/>
      <c r="I596" s="47"/>
      <c r="J596" s="47"/>
      <c r="K596" s="47"/>
      <c r="L596" s="23">
        <f>IF(AND(B596&lt;&gt;"",C596&lt;&gt;""),"",IF(E596-$E$595&lt;0,(360-($E$595-E596)),E596-$E$595))</f>
        <v>265.7</v>
      </c>
      <c r="M596" s="6">
        <f t="shared" ref="M596" si="519">IF(AND(B596&lt;&gt;"",C596&lt;&gt;""),"",IF(L596&gt;180,(COS(RADIANS(F596))*D596)*(-1),(COS(RADIANS(F596))*D596)))</f>
        <v>-0.54103970229963971</v>
      </c>
      <c r="N596" s="6">
        <f t="shared" ref="N596" si="520">IF(AND(B596&lt;&gt;"",C596&lt;&gt;""),"",SIN(RADIANS(F596))*D596)</f>
        <v>-0.94509102235473452</v>
      </c>
      <c r="O596" s="23">
        <f t="shared" ref="O596:O612" si="521">IF(A597=1,M596*VLOOKUP(B597,$B$13:$N$1389,13,FALSE)-N596*VLOOKUP(B597,$B$13:$N$1389,12,FALSE),M596*N597-N596*M597)</f>
        <v>-0.39282620846116117</v>
      </c>
      <c r="P596" s="23" t="str">
        <f t="shared" ref="P596" si="522">IF(A596=1,D596*O596,"")</f>
        <v/>
      </c>
      <c r="Q596" s="23"/>
      <c r="R596" s="6"/>
      <c r="S596" s="6"/>
      <c r="T596" s="6" t="str">
        <f t="shared" ref="T596" si="523">IF(A596=1,S596/Q596,"")</f>
        <v/>
      </c>
      <c r="U596" s="6" t="str">
        <f t="shared" ref="U596" si="524">IF(A596=1,4*PI()*(O596/(S596^2)),"")</f>
        <v/>
      </c>
      <c r="V596" s="6"/>
      <c r="W596" s="49"/>
      <c r="X596" s="8"/>
      <c r="Y596" s="53" t="str">
        <f t="shared" ref="Y596" si="525">IF(A596=1,"",B596)</f>
        <v>1.29</v>
      </c>
      <c r="Z596" s="6" t="str">
        <f t="shared" ref="Z596:Z612" si="526">IF(F596&lt;$R$8,"",(SQRT(((N596-MIN($N$596:$N$612))^2))))</f>
        <v/>
      </c>
      <c r="AA596" s="54" t="str">
        <f t="shared" ref="AA596:AA641" ca="1" si="527">IF(Z596="","",IF($K$9=TRUE,(Z596*($F$3/($F$3-(RANDBETWEEN($N$8,$M$8)/100)))),Z596*($F$3/($F$3-$F$4))))</f>
        <v/>
      </c>
      <c r="AB596" s="55">
        <f t="shared" ref="AB596" si="528">IF(A596=1,"",M596)</f>
        <v>-0.54103970229963971</v>
      </c>
      <c r="AC596" s="6">
        <f t="shared" ref="AC596:AC612" si="529">IF($W$613="STABLE",N596,IF(F596&lt;$R$8,N596,(AA596+MIN($N$596:$N$612))))</f>
        <v>-0.94509102235473452</v>
      </c>
      <c r="AD596" s="6">
        <f t="shared" ref="AD596:AD612" si="530">IF(A597=1,ABS(AB596*VLOOKUP(B597,$B$13:$AD$1389,28,FALSE)-AC596*VLOOKUP(B597,$B$13:$AD$1389,27,FALSE)),ABS(AB596*AC597-AC596*AB597))</f>
        <v>0.39282620846116117</v>
      </c>
      <c r="AE596" s="6" t="str">
        <f t="shared" ref="AE596" si="531">IF(Y596="",$D596*AD596,"")</f>
        <v/>
      </c>
      <c r="AF596" s="113"/>
      <c r="AG596" s="52"/>
      <c r="AH596" s="6" t="str">
        <f t="shared" ref="AH596" si="532">IF(A596=1,AG596/AF596,"")</f>
        <v/>
      </c>
      <c r="AI596" s="6" t="str">
        <f t="shared" ref="AI596" si="533">IF(A596=1,4*PI()*(AD596/(AG596^2)),"")</f>
        <v/>
      </c>
      <c r="AJ596" s="14" t="str">
        <f t="shared" ref="AJ596" si="534">IF(A596=1,(O596/AD596)*100,"")</f>
        <v/>
      </c>
      <c r="AK596" s="56">
        <f t="shared" si="517"/>
        <v>-60.21</v>
      </c>
      <c r="AL596" s="49">
        <f t="shared" si="518"/>
        <v>1.089</v>
      </c>
      <c r="AM596" s="65"/>
      <c r="AN596" s="61"/>
      <c r="AO596" s="61"/>
      <c r="AP596" s="61"/>
      <c r="AQ596" s="62"/>
    </row>
    <row r="597" spans="1:43" x14ac:dyDescent="0.3">
      <c r="A597" t="str">
        <f t="shared" si="516"/>
        <v/>
      </c>
      <c r="B597" s="1" t="s">
        <v>36</v>
      </c>
      <c r="C597" s="1"/>
      <c r="D597">
        <v>1.286</v>
      </c>
      <c r="E597">
        <v>308.69</v>
      </c>
      <c r="F597">
        <v>-43.92</v>
      </c>
      <c r="G597" s="47"/>
      <c r="H597" s="47"/>
      <c r="I597" s="47"/>
      <c r="J597" s="47"/>
      <c r="K597" s="47"/>
      <c r="L597" s="23">
        <f t="shared" ref="L597:L612" si="535">IF(AND(B597&lt;&gt;"",C597&lt;&gt;""),"",IF(E597-$E$595&lt;0,(360-($E$595-E597)),E597-$E$595))</f>
        <v>267.2</v>
      </c>
      <c r="M597" s="6">
        <f t="shared" ref="M597:M612" si="536">IF(AND(B597&lt;&gt;"",C597&lt;&gt;""),"",IF(L597&gt;180,(COS(RADIANS(F597))*D597)*(-1),(COS(RADIANS(F597))*D597)))</f>
        <v>-0.92631740600584822</v>
      </c>
      <c r="N597" s="6">
        <f t="shared" ref="N597:N612" si="537">IF(AND(B597&lt;&gt;"",C597&lt;&gt;""),"",SIN(RADIANS(F597))*D597)</f>
        <v>-0.89203815127526731</v>
      </c>
      <c r="O597" s="23">
        <f t="shared" si="521"/>
        <v>-0.75103307777126138</v>
      </c>
      <c r="P597" s="23" t="str">
        <f t="shared" ref="P597:P613" si="538">IF(A597=1,D597*O597,"")</f>
        <v/>
      </c>
      <c r="Q597" s="23"/>
      <c r="R597" s="6"/>
      <c r="S597" s="6"/>
      <c r="T597" s="6" t="str">
        <f t="shared" ref="T597:T612" si="539">IF(A597=1,S597/Q597,"")</f>
        <v/>
      </c>
      <c r="U597" s="6" t="str">
        <f t="shared" ref="U597:U612" si="540">IF(A597=1,4*PI()*(O597/(S597^2)),"")</f>
        <v/>
      </c>
      <c r="V597" s="6"/>
      <c r="W597" s="49"/>
      <c r="X597" s="8"/>
      <c r="Y597" s="53" t="str">
        <f t="shared" ref="Y597:Y612" si="541">IF(A597=1,"",B597)</f>
        <v>1.29</v>
      </c>
      <c r="Z597" s="6" t="str">
        <f t="shared" si="526"/>
        <v/>
      </c>
      <c r="AA597" s="54" t="str">
        <f t="shared" ref="AA597:AA613" ca="1" si="542">IF(Z597="","",IF($K$9=TRUE,(Z597*($F$3/($F$3-(RANDBETWEEN($N$8,$M$8)/100)))),Z597*($F$3/($F$3-$F$4))))</f>
        <v/>
      </c>
      <c r="AB597" s="55">
        <f t="shared" ref="AB597:AB612" si="543">IF(A597=1,"",M597)</f>
        <v>-0.92631740600584822</v>
      </c>
      <c r="AC597" s="6">
        <f t="shared" si="529"/>
        <v>-0.89203815127526731</v>
      </c>
      <c r="AD597" s="6">
        <f t="shared" si="530"/>
        <v>0.75103307777126138</v>
      </c>
      <c r="AE597" s="6" t="str">
        <f t="shared" ref="AE597:AE613" si="544">IF(Y597="",$D597*AD597,"")</f>
        <v/>
      </c>
      <c r="AF597" s="113"/>
      <c r="AG597" s="52"/>
      <c r="AH597" s="6" t="str">
        <f t="shared" ref="AH597:AH612" si="545">IF(A597=1,AG597/AF597,"")</f>
        <v/>
      </c>
      <c r="AI597" s="6" t="str">
        <f t="shared" ref="AI597:AI612" si="546">IF(A597=1,4*PI()*(AD597/(AG597^2)),"")</f>
        <v/>
      </c>
      <c r="AJ597" s="14" t="str">
        <f t="shared" ref="AJ597:AJ612" si="547">IF(A597=1,(O597/AD597)*100,"")</f>
        <v/>
      </c>
      <c r="AK597" s="56">
        <f t="shared" si="517"/>
        <v>-43.92</v>
      </c>
      <c r="AL597" s="49">
        <f t="shared" si="518"/>
        <v>1.286</v>
      </c>
      <c r="AM597" s="65"/>
      <c r="AN597" s="61"/>
      <c r="AO597" s="61"/>
      <c r="AP597" s="61"/>
      <c r="AQ597" s="62"/>
    </row>
    <row r="598" spans="1:43" x14ac:dyDescent="0.3">
      <c r="A598" t="str">
        <f t="shared" si="516"/>
        <v/>
      </c>
      <c r="B598" s="1" t="s">
        <v>36</v>
      </c>
      <c r="C598" s="1"/>
      <c r="D598">
        <v>1.857</v>
      </c>
      <c r="E598">
        <v>304.27</v>
      </c>
      <c r="F598">
        <v>-25.59</v>
      </c>
      <c r="G598" s="47"/>
      <c r="H598" s="47"/>
      <c r="I598" s="47"/>
      <c r="J598" s="47"/>
      <c r="K598" s="47"/>
      <c r="L598" s="23">
        <f t="shared" si="535"/>
        <v>262.77999999999997</v>
      </c>
      <c r="M598" s="6">
        <f t="shared" si="536"/>
        <v>-1.6748430183196272</v>
      </c>
      <c r="N598" s="6">
        <f t="shared" si="537"/>
        <v>-0.80209093249207153</v>
      </c>
      <c r="O598" s="23">
        <f t="shared" si="521"/>
        <v>-0.99806189953366742</v>
      </c>
      <c r="P598" s="23" t="str">
        <f t="shared" si="538"/>
        <v/>
      </c>
      <c r="Q598" s="23"/>
      <c r="R598" s="6"/>
      <c r="S598" s="6"/>
      <c r="T598" s="6" t="str">
        <f t="shared" si="539"/>
        <v/>
      </c>
      <c r="U598" s="6" t="str">
        <f t="shared" si="540"/>
        <v/>
      </c>
      <c r="V598" s="6"/>
      <c r="W598" s="49"/>
      <c r="X598" s="8"/>
      <c r="Y598" s="53" t="str">
        <f t="shared" si="541"/>
        <v>1.29</v>
      </c>
      <c r="Z598" s="6" t="str">
        <f t="shared" si="526"/>
        <v/>
      </c>
      <c r="AA598" s="54" t="str">
        <f t="shared" ca="1" si="542"/>
        <v/>
      </c>
      <c r="AB598" s="55">
        <f t="shared" si="543"/>
        <v>-1.6748430183196272</v>
      </c>
      <c r="AC598" s="6">
        <f t="shared" si="529"/>
        <v>-0.80209093249207153</v>
      </c>
      <c r="AD598" s="6">
        <f t="shared" si="530"/>
        <v>0.99806189953366742</v>
      </c>
      <c r="AE598" s="6" t="str">
        <f t="shared" si="544"/>
        <v/>
      </c>
      <c r="AF598" s="113"/>
      <c r="AG598" s="52"/>
      <c r="AH598" s="6" t="str">
        <f t="shared" si="545"/>
        <v/>
      </c>
      <c r="AI598" s="6" t="str">
        <f t="shared" si="546"/>
        <v/>
      </c>
      <c r="AJ598" s="14" t="str">
        <f t="shared" si="547"/>
        <v/>
      </c>
      <c r="AK598" s="56">
        <f t="shared" si="517"/>
        <v>-25.59</v>
      </c>
      <c r="AL598" s="49">
        <f t="shared" si="518"/>
        <v>1.857</v>
      </c>
      <c r="AM598" s="65"/>
      <c r="AN598" s="61"/>
      <c r="AO598" s="61"/>
      <c r="AP598" s="61"/>
      <c r="AQ598" s="62"/>
    </row>
    <row r="599" spans="1:43" x14ac:dyDescent="0.3">
      <c r="A599" t="str">
        <f t="shared" si="516"/>
        <v/>
      </c>
      <c r="B599" s="1" t="s">
        <v>36</v>
      </c>
      <c r="C599" s="1"/>
      <c r="D599">
        <v>1.5389999999999999</v>
      </c>
      <c r="E599">
        <v>305.41000000000003</v>
      </c>
      <c r="F599">
        <v>-5.15</v>
      </c>
      <c r="G599" s="47"/>
      <c r="H599" s="47"/>
      <c r="I599" s="47"/>
      <c r="J599" s="47"/>
      <c r="K599" s="47"/>
      <c r="L599" s="23">
        <f t="shared" si="535"/>
        <v>263.92</v>
      </c>
      <c r="M599" s="6">
        <f t="shared" si="536"/>
        <v>-1.5327872282106525</v>
      </c>
      <c r="N599" s="6">
        <f t="shared" si="537"/>
        <v>-0.13814598450300691</v>
      </c>
      <c r="O599" s="23">
        <f t="shared" si="521"/>
        <v>-0.83163495217008299</v>
      </c>
      <c r="P599" s="23" t="str">
        <f t="shared" si="538"/>
        <v/>
      </c>
      <c r="Q599" s="23"/>
      <c r="R599" s="6"/>
      <c r="S599" s="6"/>
      <c r="T599" s="6" t="str">
        <f t="shared" si="539"/>
        <v/>
      </c>
      <c r="U599" s="6" t="str">
        <f t="shared" si="540"/>
        <v/>
      </c>
      <c r="V599" s="6"/>
      <c r="W599" s="49"/>
      <c r="X599" s="8"/>
      <c r="Y599" s="53" t="str">
        <f t="shared" si="541"/>
        <v>1.29</v>
      </c>
      <c r="Z599" s="6" t="str">
        <f t="shared" si="526"/>
        <v/>
      </c>
      <c r="AA599" s="54" t="str">
        <f t="shared" ca="1" si="542"/>
        <v/>
      </c>
      <c r="AB599" s="55">
        <f t="shared" si="543"/>
        <v>-1.5327872282106525</v>
      </c>
      <c r="AC599" s="6">
        <f t="shared" si="529"/>
        <v>-0.13814598450300691</v>
      </c>
      <c r="AD599" s="6">
        <f t="shared" ca="1" si="530"/>
        <v>7.6309885290119741</v>
      </c>
      <c r="AE599" s="6" t="str">
        <f t="shared" si="544"/>
        <v/>
      </c>
      <c r="AF599" s="113"/>
      <c r="AG599" s="52"/>
      <c r="AH599" s="6" t="str">
        <f t="shared" si="545"/>
        <v/>
      </c>
      <c r="AI599" s="6" t="str">
        <f t="shared" si="546"/>
        <v/>
      </c>
      <c r="AJ599" s="14" t="str">
        <f t="shared" si="547"/>
        <v/>
      </c>
      <c r="AK599" s="56">
        <f t="shared" si="517"/>
        <v>-5.15</v>
      </c>
      <c r="AL599" s="49">
        <f t="shared" si="518"/>
        <v>1.5389999999999999</v>
      </c>
      <c r="AM599" s="65"/>
      <c r="AN599" s="61"/>
      <c r="AO599" s="61"/>
      <c r="AP599" s="61"/>
      <c r="AQ599" s="62"/>
    </row>
    <row r="600" spans="1:43" x14ac:dyDescent="0.3">
      <c r="A600" t="str">
        <f t="shared" si="516"/>
        <v/>
      </c>
      <c r="B600" s="1" t="s">
        <v>36</v>
      </c>
      <c r="C600" s="1"/>
      <c r="D600">
        <v>1.353</v>
      </c>
      <c r="E600">
        <v>309.27999999999997</v>
      </c>
      <c r="F600">
        <v>18.39</v>
      </c>
      <c r="G600" s="47"/>
      <c r="H600" s="47"/>
      <c r="I600" s="47"/>
      <c r="J600" s="47"/>
      <c r="K600" s="47"/>
      <c r="L600" s="23">
        <f t="shared" si="535"/>
        <v>267.78999999999996</v>
      </c>
      <c r="M600" s="6">
        <f t="shared" si="536"/>
        <v>-1.283903762526406</v>
      </c>
      <c r="N600" s="6">
        <f t="shared" si="537"/>
        <v>0.42684907001250211</v>
      </c>
      <c r="O600" s="23">
        <f t="shared" si="521"/>
        <v>-0.35227973082376779</v>
      </c>
      <c r="P600" s="23" t="str">
        <f t="shared" si="538"/>
        <v/>
      </c>
      <c r="Q600" s="23"/>
      <c r="R600" s="6"/>
      <c r="S600" s="6"/>
      <c r="T600" s="6" t="str">
        <f t="shared" si="539"/>
        <v/>
      </c>
      <c r="U600" s="6" t="str">
        <f t="shared" si="540"/>
        <v/>
      </c>
      <c r="V600" s="6"/>
      <c r="W600" s="49"/>
      <c r="X600" s="8"/>
      <c r="Y600" s="53" t="str">
        <f t="shared" si="541"/>
        <v>1.29</v>
      </c>
      <c r="Z600" s="6">
        <f t="shared" si="526"/>
        <v>1.5241438009438104</v>
      </c>
      <c r="AA600" s="54">
        <f t="shared" ca="1" si="542"/>
        <v>5.9600847141384818</v>
      </c>
      <c r="AB600" s="55">
        <f t="shared" si="543"/>
        <v>-1.283903762526406</v>
      </c>
      <c r="AC600" s="6">
        <f t="shared" ca="1" si="529"/>
        <v>4.8627899832071737</v>
      </c>
      <c r="AD600" s="6">
        <f t="shared" ca="1" si="530"/>
        <v>3.5119774279230143</v>
      </c>
      <c r="AE600" s="6" t="str">
        <f t="shared" si="544"/>
        <v/>
      </c>
      <c r="AF600" s="113"/>
      <c r="AG600" s="52"/>
      <c r="AH600" s="6" t="str">
        <f t="shared" si="545"/>
        <v/>
      </c>
      <c r="AI600" s="6" t="str">
        <f t="shared" si="546"/>
        <v/>
      </c>
      <c r="AJ600" s="14" t="str">
        <f t="shared" si="547"/>
        <v/>
      </c>
      <c r="AK600" s="56">
        <f t="shared" ca="1" si="517"/>
        <v>75.209921235237729</v>
      </c>
      <c r="AL600" s="49">
        <f t="shared" ca="1" si="518"/>
        <v>5.0294269347719416</v>
      </c>
      <c r="AM600" s="65"/>
      <c r="AN600" s="61"/>
      <c r="AO600" s="61"/>
      <c r="AP600" s="61"/>
      <c r="AQ600" s="62"/>
    </row>
    <row r="601" spans="1:43" x14ac:dyDescent="0.3">
      <c r="A601" t="str">
        <f t="shared" si="516"/>
        <v/>
      </c>
      <c r="B601" s="1" t="s">
        <v>36</v>
      </c>
      <c r="C601" s="1"/>
      <c r="D601">
        <v>0.78</v>
      </c>
      <c r="E601">
        <v>319.35000000000002</v>
      </c>
      <c r="F601">
        <v>37.89</v>
      </c>
      <c r="G601" s="47"/>
      <c r="H601" s="47"/>
      <c r="I601" s="47"/>
      <c r="J601" s="47"/>
      <c r="K601" s="47"/>
      <c r="L601" s="23">
        <f>IF(AND(B601&lt;&gt;"",C601&lt;&gt;""),"",IF(E601-$E$595&lt;0,(360-($E$595-E601)),E601-$E$595))</f>
        <v>277.86</v>
      </c>
      <c r="M601" s="6">
        <f t="shared" si="536"/>
        <v>-0.61556920293069906</v>
      </c>
      <c r="N601" s="6">
        <f t="shared" si="537"/>
        <v>0.47903502628019168</v>
      </c>
      <c r="O601" s="23">
        <f t="shared" si="521"/>
        <v>-0.22318341515888468</v>
      </c>
      <c r="P601" s="23" t="str">
        <f t="shared" si="538"/>
        <v/>
      </c>
      <c r="Q601" s="23"/>
      <c r="R601" s="6"/>
      <c r="S601" s="6"/>
      <c r="T601" s="6" t="str">
        <f t="shared" si="539"/>
        <v/>
      </c>
      <c r="U601" s="6" t="str">
        <f t="shared" si="540"/>
        <v/>
      </c>
      <c r="V601" s="6"/>
      <c r="W601" s="49"/>
      <c r="X601" s="8"/>
      <c r="Y601" s="53" t="str">
        <f t="shared" si="541"/>
        <v>1.29</v>
      </c>
      <c r="Z601" s="6">
        <f t="shared" si="526"/>
        <v>1.5763297572115</v>
      </c>
      <c r="AA601" s="54">
        <f t="shared" ca="1" si="542"/>
        <v>6.164155169991238</v>
      </c>
      <c r="AB601" s="55">
        <f t="shared" si="543"/>
        <v>-0.61556920293069906</v>
      </c>
      <c r="AC601" s="6">
        <f t="shared" ca="1" si="529"/>
        <v>5.0668604390599299</v>
      </c>
      <c r="AD601" s="6">
        <f t="shared" ca="1" si="530"/>
        <v>1.3184315829628295</v>
      </c>
      <c r="AE601" s="6" t="str">
        <f t="shared" si="544"/>
        <v/>
      </c>
      <c r="AF601" s="113"/>
      <c r="AG601" s="52"/>
      <c r="AH601" s="6" t="str">
        <f t="shared" si="545"/>
        <v/>
      </c>
      <c r="AI601" s="6" t="str">
        <f t="shared" si="546"/>
        <v/>
      </c>
      <c r="AJ601" s="14" t="str">
        <f t="shared" si="547"/>
        <v/>
      </c>
      <c r="AK601" s="56">
        <f t="shared" ca="1" si="517"/>
        <v>83.073123571546617</v>
      </c>
      <c r="AL601" s="49">
        <f t="shared" ca="1" si="518"/>
        <v>5.1041160010825894</v>
      </c>
      <c r="AM601" s="65"/>
      <c r="AN601" s="61"/>
      <c r="AO601" s="61"/>
      <c r="AP601" s="61"/>
      <c r="AQ601" s="62"/>
    </row>
    <row r="602" spans="1:43" x14ac:dyDescent="0.3">
      <c r="A602" t="str">
        <f t="shared" si="516"/>
        <v/>
      </c>
      <c r="B602" s="1" t="s">
        <v>36</v>
      </c>
      <c r="C602" s="1"/>
      <c r="D602">
        <v>0.874</v>
      </c>
      <c r="E602">
        <v>326.31</v>
      </c>
      <c r="F602">
        <v>57</v>
      </c>
      <c r="G602" s="47"/>
      <c r="H602" s="47"/>
      <c r="I602" s="47"/>
      <c r="J602" s="47"/>
      <c r="K602" s="47"/>
      <c r="L602" s="23">
        <f t="shared" si="535"/>
        <v>284.82</v>
      </c>
      <c r="M602" s="6">
        <f t="shared" si="536"/>
        <v>-0.47601451660313365</v>
      </c>
      <c r="N602" s="6">
        <f t="shared" si="537"/>
        <v>0.73299807638430059</v>
      </c>
      <c r="O602" s="23">
        <f t="shared" si="521"/>
        <v>-0.33442832911915865</v>
      </c>
      <c r="P602" s="23" t="str">
        <f t="shared" si="538"/>
        <v/>
      </c>
      <c r="Q602" s="23"/>
      <c r="R602" s="6"/>
      <c r="S602" s="6"/>
      <c r="T602" s="6" t="str">
        <f t="shared" si="539"/>
        <v/>
      </c>
      <c r="U602" s="6" t="str">
        <f t="shared" si="540"/>
        <v/>
      </c>
      <c r="V602" s="6"/>
      <c r="W602" s="49"/>
      <c r="X602" s="8"/>
      <c r="Y602" s="53" t="str">
        <f t="shared" si="541"/>
        <v>1.29</v>
      </c>
      <c r="Z602" s="6">
        <f t="shared" si="526"/>
        <v>1.8302928073156091</v>
      </c>
      <c r="AA602" s="54">
        <f t="shared" ca="1" si="542"/>
        <v>7.1572644106968584</v>
      </c>
      <c r="AB602" s="55">
        <f t="shared" si="543"/>
        <v>-0.47601451660313365</v>
      </c>
      <c r="AC602" s="6">
        <f t="shared" ca="1" si="529"/>
        <v>6.0599696797655502</v>
      </c>
      <c r="AD602" s="6">
        <f t="shared" ca="1" si="530"/>
        <v>1.9868359610341584</v>
      </c>
      <c r="AE602" s="6" t="str">
        <f t="shared" si="544"/>
        <v/>
      </c>
      <c r="AF602" s="113"/>
      <c r="AG602" s="52"/>
      <c r="AH602" s="6" t="str">
        <f t="shared" si="545"/>
        <v/>
      </c>
      <c r="AI602" s="6" t="str">
        <f t="shared" si="546"/>
        <v/>
      </c>
      <c r="AJ602" s="14" t="str">
        <f t="shared" si="547"/>
        <v/>
      </c>
      <c r="AK602" s="56">
        <f t="shared" ca="1" si="517"/>
        <v>85.508602124544012</v>
      </c>
      <c r="AL602" s="49">
        <f t="shared" ca="1" si="518"/>
        <v>6.0786365526896491</v>
      </c>
      <c r="AM602" s="65"/>
      <c r="AN602" s="61"/>
      <c r="AO602" s="61"/>
      <c r="AP602" s="61"/>
      <c r="AQ602" s="62"/>
    </row>
    <row r="603" spans="1:43" x14ac:dyDescent="0.3">
      <c r="A603" t="str">
        <f t="shared" si="516"/>
        <v/>
      </c>
      <c r="B603" s="1" t="s">
        <v>36</v>
      </c>
      <c r="C603" s="1"/>
      <c r="D603">
        <v>1.139</v>
      </c>
      <c r="E603">
        <v>2.83</v>
      </c>
      <c r="F603">
        <v>76.63</v>
      </c>
      <c r="G603" s="47"/>
      <c r="H603" s="47"/>
      <c r="I603" s="47"/>
      <c r="J603" s="47"/>
      <c r="K603" s="47"/>
      <c r="L603" s="23">
        <f t="shared" si="535"/>
        <v>321.33999999999997</v>
      </c>
      <c r="M603" s="6">
        <f t="shared" si="536"/>
        <v>-0.26338068281244004</v>
      </c>
      <c r="N603" s="6">
        <f t="shared" si="537"/>
        <v>1.1081297829772705</v>
      </c>
      <c r="O603" s="23">
        <f t="shared" si="521"/>
        <v>-0.7825192440929396</v>
      </c>
      <c r="P603" s="23" t="str">
        <f t="shared" si="538"/>
        <v/>
      </c>
      <c r="Q603" s="23"/>
      <c r="R603" s="6"/>
      <c r="S603" s="6"/>
      <c r="T603" s="6" t="str">
        <f t="shared" si="539"/>
        <v/>
      </c>
      <c r="U603" s="6" t="str">
        <f t="shared" si="540"/>
        <v/>
      </c>
      <c r="V603" s="6"/>
      <c r="W603" s="49"/>
      <c r="X603" s="8"/>
      <c r="Y603" s="53" t="str">
        <f t="shared" si="541"/>
        <v>1.29</v>
      </c>
      <c r="Z603" s="6">
        <f t="shared" si="526"/>
        <v>2.2054245139085786</v>
      </c>
      <c r="AA603" s="54">
        <f t="shared" ca="1" si="542"/>
        <v>8.6241973528962319</v>
      </c>
      <c r="AB603" s="55">
        <f t="shared" si="543"/>
        <v>-0.26338068281244004</v>
      </c>
      <c r="AC603" s="6">
        <f t="shared" ca="1" si="529"/>
        <v>7.5269026219649238</v>
      </c>
      <c r="AD603" s="6">
        <f t="shared" ca="1" si="530"/>
        <v>5.0978139185770566</v>
      </c>
      <c r="AE603" s="6" t="str">
        <f t="shared" si="544"/>
        <v/>
      </c>
      <c r="AF603" s="113"/>
      <c r="AG603" s="52"/>
      <c r="AH603" s="6" t="str">
        <f t="shared" si="545"/>
        <v/>
      </c>
      <c r="AI603" s="6" t="str">
        <f t="shared" si="546"/>
        <v/>
      </c>
      <c r="AJ603" s="14" t="str">
        <f t="shared" si="547"/>
        <v/>
      </c>
      <c r="AK603" s="56">
        <f t="shared" ca="1" si="517"/>
        <v>87.995929047793865</v>
      </c>
      <c r="AL603" s="49">
        <f t="shared" ca="1" si="518"/>
        <v>7.5315093085397686</v>
      </c>
      <c r="AM603" s="65"/>
      <c r="AN603" s="61"/>
      <c r="AO603" s="61"/>
      <c r="AP603" s="61"/>
      <c r="AQ603" s="62"/>
    </row>
    <row r="604" spans="1:43" x14ac:dyDescent="0.3">
      <c r="A604" t="str">
        <f t="shared" si="516"/>
        <v/>
      </c>
      <c r="B604" s="1" t="s">
        <v>36</v>
      </c>
      <c r="C604" s="1"/>
      <c r="D604">
        <v>1.444</v>
      </c>
      <c r="E604">
        <v>82.95</v>
      </c>
      <c r="F604">
        <v>74.959999999999994</v>
      </c>
      <c r="G604" s="47"/>
      <c r="H604" s="47"/>
      <c r="I604" s="47"/>
      <c r="J604" s="47"/>
      <c r="K604" s="47"/>
      <c r="L604" s="23">
        <f t="shared" si="535"/>
        <v>41.46</v>
      </c>
      <c r="M604" s="6">
        <f t="shared" si="536"/>
        <v>0.37470836189935464</v>
      </c>
      <c r="N604" s="6">
        <f t="shared" si="537"/>
        <v>1.3945356372365327</v>
      </c>
      <c r="O604" s="23">
        <f t="shared" si="521"/>
        <v>-0.70067087414697848</v>
      </c>
      <c r="P604" s="23" t="str">
        <f t="shared" si="538"/>
        <v/>
      </c>
      <c r="Q604" s="23"/>
      <c r="R604" s="6"/>
      <c r="S604" s="6"/>
      <c r="T604" s="6" t="str">
        <f t="shared" si="539"/>
        <v/>
      </c>
      <c r="U604" s="6" t="str">
        <f t="shared" si="540"/>
        <v/>
      </c>
      <c r="V604" s="6"/>
      <c r="W604" s="49"/>
      <c r="X604" s="8"/>
      <c r="Y604" s="53" t="str">
        <f t="shared" si="541"/>
        <v>1.29</v>
      </c>
      <c r="Z604" s="6">
        <f t="shared" si="526"/>
        <v>2.4918303681678413</v>
      </c>
      <c r="AA604" s="54">
        <f t="shared" ca="1" si="542"/>
        <v>9.7441724844772288</v>
      </c>
      <c r="AB604" s="55">
        <f t="shared" si="543"/>
        <v>0.37470836189935464</v>
      </c>
      <c r="AC604" s="6">
        <f t="shared" ca="1" si="529"/>
        <v>8.6468777535459207</v>
      </c>
      <c r="AD604" s="6">
        <f t="shared" ca="1" si="530"/>
        <v>4.1836092426884282</v>
      </c>
      <c r="AE604" s="6" t="str">
        <f t="shared" si="544"/>
        <v/>
      </c>
      <c r="AF604" s="113"/>
      <c r="AG604" s="52"/>
      <c r="AH604" s="6" t="str">
        <f t="shared" si="545"/>
        <v/>
      </c>
      <c r="AI604" s="6" t="str">
        <f t="shared" si="546"/>
        <v/>
      </c>
      <c r="AJ604" s="14" t="str">
        <f t="shared" si="547"/>
        <v/>
      </c>
      <c r="AK604" s="56">
        <f t="shared" ca="1" si="517"/>
        <v>87.518666905679794</v>
      </c>
      <c r="AL604" s="49">
        <f t="shared" ca="1" si="518"/>
        <v>8.6549928504444562</v>
      </c>
      <c r="AM604" s="65"/>
      <c r="AN604" s="61"/>
      <c r="AO604" s="61"/>
      <c r="AP604" s="61"/>
      <c r="AQ604" s="62"/>
    </row>
    <row r="605" spans="1:43" x14ac:dyDescent="0.3">
      <c r="A605" t="str">
        <f t="shared" si="516"/>
        <v/>
      </c>
      <c r="B605" s="1" t="s">
        <v>36</v>
      </c>
      <c r="C605" s="1"/>
      <c r="D605">
        <v>1.4630000000000001</v>
      </c>
      <c r="E605">
        <v>112.47</v>
      </c>
      <c r="F605">
        <v>55.59</v>
      </c>
      <c r="G605" s="47"/>
      <c r="H605" s="47"/>
      <c r="I605" s="47"/>
      <c r="J605" s="47"/>
      <c r="K605" s="47"/>
      <c r="L605" s="23">
        <f t="shared" si="535"/>
        <v>70.97999999999999</v>
      </c>
      <c r="M605" s="6">
        <f t="shared" si="536"/>
        <v>0.82675739927882053</v>
      </c>
      <c r="N605" s="6">
        <f t="shared" si="537"/>
        <v>1.2069967699781641</v>
      </c>
      <c r="O605" s="23">
        <f t="shared" si="521"/>
        <v>-0.7137776883940361</v>
      </c>
      <c r="P605" s="23" t="str">
        <f t="shared" si="538"/>
        <v/>
      </c>
      <c r="Q605" s="23"/>
      <c r="R605" s="6"/>
      <c r="S605" s="6"/>
      <c r="T605" s="6" t="str">
        <f t="shared" si="539"/>
        <v/>
      </c>
      <c r="U605" s="6" t="str">
        <f t="shared" si="540"/>
        <v/>
      </c>
      <c r="V605" s="6"/>
      <c r="W605" s="49"/>
      <c r="X605" s="8"/>
      <c r="Y605" s="53" t="str">
        <f t="shared" si="541"/>
        <v>1.29</v>
      </c>
      <c r="Z605" s="6">
        <f t="shared" si="526"/>
        <v>2.3042915009094722</v>
      </c>
      <c r="AA605" s="54">
        <f t="shared" ca="1" si="542"/>
        <v>9.0108115408698755</v>
      </c>
      <c r="AB605" s="55">
        <f t="shared" si="543"/>
        <v>0.82675739927882053</v>
      </c>
      <c r="AC605" s="6">
        <f t="shared" ca="1" si="529"/>
        <v>7.9135168099385673</v>
      </c>
      <c r="AD605" s="6">
        <f t="shared" ca="1" si="530"/>
        <v>3.4956678089968802</v>
      </c>
      <c r="AE605" s="6" t="str">
        <f t="shared" si="544"/>
        <v/>
      </c>
      <c r="AF605" s="113"/>
      <c r="AG605" s="52"/>
      <c r="AH605" s="6" t="str">
        <f t="shared" si="545"/>
        <v/>
      </c>
      <c r="AI605" s="6" t="str">
        <f t="shared" si="546"/>
        <v/>
      </c>
      <c r="AJ605" s="14" t="str">
        <f t="shared" si="547"/>
        <v/>
      </c>
      <c r="AK605" s="56">
        <f t="shared" ca="1" si="517"/>
        <v>84.035713000257601</v>
      </c>
      <c r="AL605" s="49">
        <f t="shared" ca="1" si="518"/>
        <v>7.9565869629158552</v>
      </c>
      <c r="AM605" s="65"/>
      <c r="AN605" s="61"/>
      <c r="AO605" s="61"/>
      <c r="AP605" s="61"/>
      <c r="AQ605" s="62"/>
    </row>
    <row r="606" spans="1:43" x14ac:dyDescent="0.3">
      <c r="A606" t="str">
        <f t="shared" si="516"/>
        <v/>
      </c>
      <c r="B606" s="1" t="s">
        <v>36</v>
      </c>
      <c r="C606" s="1"/>
      <c r="D606">
        <v>1.2410000000000001</v>
      </c>
      <c r="E606">
        <v>119.82</v>
      </c>
      <c r="F606">
        <v>32.44</v>
      </c>
      <c r="G606" s="47"/>
      <c r="H606" s="47"/>
      <c r="I606" s="47"/>
      <c r="J606" s="47"/>
      <c r="K606" s="47"/>
      <c r="L606" s="23">
        <f t="shared" si="535"/>
        <v>78.329999999999984</v>
      </c>
      <c r="M606" s="6">
        <f t="shared" si="536"/>
        <v>1.0473464698499513</v>
      </c>
      <c r="N606" s="6">
        <f t="shared" si="537"/>
        <v>0.66569240050705503</v>
      </c>
      <c r="O606" s="23">
        <f t="shared" si="521"/>
        <v>-0.64723279712099624</v>
      </c>
      <c r="P606" s="23" t="str">
        <f t="shared" si="538"/>
        <v/>
      </c>
      <c r="Q606" s="23"/>
      <c r="R606" s="6"/>
      <c r="S606" s="6"/>
      <c r="T606" s="6" t="str">
        <f t="shared" si="539"/>
        <v/>
      </c>
      <c r="U606" s="6" t="str">
        <f t="shared" si="540"/>
        <v/>
      </c>
      <c r="V606" s="6"/>
      <c r="W606" s="49"/>
      <c r="X606" s="8"/>
      <c r="Y606" s="53" t="str">
        <f t="shared" si="541"/>
        <v>1.29</v>
      </c>
      <c r="Z606" s="6">
        <f t="shared" si="526"/>
        <v>1.7629871314383634</v>
      </c>
      <c r="AA606" s="54">
        <f t="shared" ca="1" si="542"/>
        <v>6.8940690811470313</v>
      </c>
      <c r="AB606" s="55">
        <f t="shared" si="543"/>
        <v>1.0473464698499513</v>
      </c>
      <c r="AC606" s="6">
        <f t="shared" ca="1" si="529"/>
        <v>5.7967743502157232</v>
      </c>
      <c r="AD606" s="6">
        <f t="shared" ca="1" si="530"/>
        <v>2.9745115816337662</v>
      </c>
      <c r="AE606" s="6" t="str">
        <f t="shared" si="544"/>
        <v/>
      </c>
      <c r="AF606" s="113"/>
      <c r="AG606" s="52"/>
      <c r="AH606" s="6" t="str">
        <f t="shared" si="545"/>
        <v/>
      </c>
      <c r="AI606" s="6" t="str">
        <f t="shared" si="546"/>
        <v/>
      </c>
      <c r="AJ606" s="14" t="str">
        <f t="shared" si="547"/>
        <v/>
      </c>
      <c r="AK606" s="56">
        <f t="shared" ca="1" si="517"/>
        <v>79.758433243454405</v>
      </c>
      <c r="AL606" s="49">
        <f t="shared" ca="1" si="518"/>
        <v>5.8906304836771142</v>
      </c>
      <c r="AM606" s="65"/>
      <c r="AN606" s="61"/>
      <c r="AO606" s="61"/>
      <c r="AP606" s="61"/>
      <c r="AQ606" s="62"/>
    </row>
    <row r="607" spans="1:43" x14ac:dyDescent="0.3">
      <c r="A607" t="str">
        <f t="shared" si="516"/>
        <v/>
      </c>
      <c r="B607" s="1" t="s">
        <v>36</v>
      </c>
      <c r="C607" s="1"/>
      <c r="D607">
        <v>1.194</v>
      </c>
      <c r="E607">
        <v>123.34</v>
      </c>
      <c r="F607">
        <v>6.54</v>
      </c>
      <c r="G607" s="47"/>
      <c r="H607" s="47"/>
      <c r="I607" s="47"/>
      <c r="J607" s="47"/>
      <c r="K607" s="47"/>
      <c r="L607" s="23">
        <f t="shared" si="535"/>
        <v>81.849999999999994</v>
      </c>
      <c r="M607" s="6">
        <f t="shared" si="536"/>
        <v>1.1862301438672804</v>
      </c>
      <c r="N607" s="6">
        <f t="shared" si="537"/>
        <v>0.13599281518010795</v>
      </c>
      <c r="O607" s="23">
        <f t="shared" si="521"/>
        <v>-0.60620820991049207</v>
      </c>
      <c r="P607" s="23" t="str">
        <f t="shared" si="538"/>
        <v/>
      </c>
      <c r="Q607" s="23"/>
      <c r="R607" s="6"/>
      <c r="S607" s="6"/>
      <c r="T607" s="6" t="str">
        <f t="shared" si="539"/>
        <v/>
      </c>
      <c r="U607" s="6" t="str">
        <f t="shared" si="540"/>
        <v/>
      </c>
      <c r="V607" s="6"/>
      <c r="W607" s="49"/>
      <c r="X607" s="8"/>
      <c r="Y607" s="53" t="str">
        <f t="shared" si="541"/>
        <v>1.29</v>
      </c>
      <c r="Z607" s="6">
        <f t="shared" si="526"/>
        <v>1.2332875461114163</v>
      </c>
      <c r="AA607" s="54">
        <f t="shared" ca="1" si="542"/>
        <v>4.8227065235998658</v>
      </c>
      <c r="AB607" s="55">
        <f t="shared" si="543"/>
        <v>1.1862301438672804</v>
      </c>
      <c r="AC607" s="6">
        <f t="shared" ca="1" si="529"/>
        <v>3.7254117926685577</v>
      </c>
      <c r="AD607" s="6">
        <f t="shared" ca="1" si="530"/>
        <v>5.1124556851706204</v>
      </c>
      <c r="AE607" s="6" t="str">
        <f t="shared" si="544"/>
        <v/>
      </c>
      <c r="AF607" s="113"/>
      <c r="AG607" s="52"/>
      <c r="AH607" s="6" t="str">
        <f t="shared" si="545"/>
        <v/>
      </c>
      <c r="AI607" s="6" t="str">
        <f t="shared" si="546"/>
        <v/>
      </c>
      <c r="AJ607" s="14" t="str">
        <f t="shared" si="547"/>
        <v/>
      </c>
      <c r="AK607" s="56">
        <f t="shared" ca="1" si="517"/>
        <v>72.337700554738902</v>
      </c>
      <c r="AL607" s="49">
        <f t="shared" ca="1" si="518"/>
        <v>3.9097103446640835</v>
      </c>
      <c r="AM607" s="65"/>
      <c r="AN607" s="61"/>
      <c r="AO607" s="61"/>
      <c r="AP607" s="61"/>
      <c r="AQ607" s="62"/>
    </row>
    <row r="608" spans="1:43" x14ac:dyDescent="0.3">
      <c r="A608" t="str">
        <f t="shared" si="516"/>
        <v/>
      </c>
      <c r="B608" s="1" t="s">
        <v>36</v>
      </c>
      <c r="C608" s="1"/>
      <c r="D608">
        <v>1.3080000000000001</v>
      </c>
      <c r="E608">
        <v>121.51</v>
      </c>
      <c r="F608">
        <v>-16.3</v>
      </c>
      <c r="G608" s="47"/>
      <c r="H608" s="47"/>
      <c r="I608" s="47"/>
      <c r="J608" s="47"/>
      <c r="K608" s="47"/>
      <c r="L608" s="23">
        <f t="shared" si="535"/>
        <v>80.02000000000001</v>
      </c>
      <c r="M608" s="6">
        <f t="shared" si="536"/>
        <v>1.2554253219035445</v>
      </c>
      <c r="N608" s="6">
        <f t="shared" si="537"/>
        <v>-0.36711205526839047</v>
      </c>
      <c r="O608" s="23">
        <f t="shared" si="521"/>
        <v>-0.55516687156507194</v>
      </c>
      <c r="P608" s="23" t="str">
        <f t="shared" si="538"/>
        <v/>
      </c>
      <c r="Q608" s="23"/>
      <c r="R608" s="6"/>
      <c r="S608" s="6"/>
      <c r="T608" s="6" t="str">
        <f t="shared" si="539"/>
        <v/>
      </c>
      <c r="U608" s="6" t="str">
        <f t="shared" si="540"/>
        <v/>
      </c>
      <c r="V608" s="6"/>
      <c r="W608" s="49"/>
      <c r="X608" s="8"/>
      <c r="Y608" s="53" t="str">
        <f t="shared" si="541"/>
        <v>1.29</v>
      </c>
      <c r="Z608" s="6" t="str">
        <f t="shared" si="526"/>
        <v/>
      </c>
      <c r="AA608" s="54" t="str">
        <f t="shared" ca="1" si="542"/>
        <v/>
      </c>
      <c r="AB608" s="55">
        <f t="shared" si="543"/>
        <v>1.2554253219035445</v>
      </c>
      <c r="AC608" s="6">
        <f t="shared" si="529"/>
        <v>-0.36711205526839047</v>
      </c>
      <c r="AD608" s="6">
        <f t="shared" si="530"/>
        <v>0.55516687156507194</v>
      </c>
      <c r="AE608" s="6" t="str">
        <f t="shared" si="544"/>
        <v/>
      </c>
      <c r="AF608" s="113"/>
      <c r="AG608" s="52"/>
      <c r="AH608" s="6" t="str">
        <f t="shared" si="545"/>
        <v/>
      </c>
      <c r="AI608" s="6" t="str">
        <f t="shared" si="546"/>
        <v/>
      </c>
      <c r="AJ608" s="14" t="str">
        <f t="shared" si="547"/>
        <v/>
      </c>
      <c r="AK608" s="56">
        <f t="shared" si="517"/>
        <v>-16.3</v>
      </c>
      <c r="AL608" s="49">
        <f t="shared" si="518"/>
        <v>1.3080000000000001</v>
      </c>
      <c r="AM608" s="65"/>
      <c r="AN608" s="61"/>
      <c r="AO608" s="61"/>
      <c r="AP608" s="61"/>
      <c r="AQ608" s="62"/>
    </row>
    <row r="609" spans="1:43" x14ac:dyDescent="0.3">
      <c r="A609" t="str">
        <f t="shared" si="516"/>
        <v/>
      </c>
      <c r="B609" s="1" t="s">
        <v>36</v>
      </c>
      <c r="C609" s="1"/>
      <c r="D609">
        <v>1.623</v>
      </c>
      <c r="E609">
        <v>117.49</v>
      </c>
      <c r="F609">
        <v>-31.46</v>
      </c>
      <c r="G609" s="47"/>
      <c r="H609" s="47"/>
      <c r="I609" s="47"/>
      <c r="J609" s="47"/>
      <c r="K609" s="47"/>
      <c r="L609" s="23">
        <f t="shared" si="535"/>
        <v>76</v>
      </c>
      <c r="M609" s="6">
        <f t="shared" si="536"/>
        <v>1.384426675739727</v>
      </c>
      <c r="N609" s="6">
        <f t="shared" si="537"/>
        <v>-0.84704886488339548</v>
      </c>
      <c r="O609" s="23">
        <f t="shared" si="521"/>
        <v>-0.80746780065796131</v>
      </c>
      <c r="P609" s="23" t="str">
        <f t="shared" si="538"/>
        <v/>
      </c>
      <c r="Q609" s="23"/>
      <c r="R609" s="6"/>
      <c r="S609" s="6"/>
      <c r="T609" s="6" t="str">
        <f t="shared" si="539"/>
        <v/>
      </c>
      <c r="U609" s="6" t="str">
        <f t="shared" si="540"/>
        <v/>
      </c>
      <c r="V609" s="6"/>
      <c r="W609" s="49"/>
      <c r="X609" s="8"/>
      <c r="Y609" s="53" t="str">
        <f t="shared" si="541"/>
        <v>1.29</v>
      </c>
      <c r="Z609" s="6" t="str">
        <f t="shared" si="526"/>
        <v/>
      </c>
      <c r="AA609" s="54" t="str">
        <f t="shared" ca="1" si="542"/>
        <v/>
      </c>
      <c r="AB609" s="55">
        <f t="shared" si="543"/>
        <v>1.384426675739727</v>
      </c>
      <c r="AC609" s="6">
        <f t="shared" si="529"/>
        <v>-0.84704886488339548</v>
      </c>
      <c r="AD609" s="6">
        <f t="shared" si="530"/>
        <v>0.80746780065796131</v>
      </c>
      <c r="AE609" s="6" t="str">
        <f t="shared" si="544"/>
        <v/>
      </c>
      <c r="AF609" s="113"/>
      <c r="AG609" s="52"/>
      <c r="AH609" s="6" t="str">
        <f t="shared" si="545"/>
        <v/>
      </c>
      <c r="AI609" s="6" t="str">
        <f t="shared" si="546"/>
        <v/>
      </c>
      <c r="AJ609" s="14" t="str">
        <f t="shared" si="547"/>
        <v/>
      </c>
      <c r="AK609" s="56">
        <f t="shared" si="517"/>
        <v>-31.46</v>
      </c>
      <c r="AL609" s="49">
        <f t="shared" si="518"/>
        <v>1.623</v>
      </c>
      <c r="AM609" s="65"/>
      <c r="AN609" s="61"/>
      <c r="AO609" s="61"/>
      <c r="AP609" s="61"/>
      <c r="AQ609" s="62"/>
    </row>
    <row r="610" spans="1:43" x14ac:dyDescent="0.3">
      <c r="A610" t="str">
        <f t="shared" si="516"/>
        <v/>
      </c>
      <c r="B610" s="1" t="s">
        <v>36</v>
      </c>
      <c r="C610" s="1"/>
      <c r="D610">
        <v>1.3819999999999999</v>
      </c>
      <c r="E610">
        <v>103.14</v>
      </c>
      <c r="F610">
        <v>-52.56</v>
      </c>
      <c r="G610" s="47"/>
      <c r="H610" s="47"/>
      <c r="I610" s="47"/>
      <c r="J610" s="47"/>
      <c r="K610" s="47"/>
      <c r="L610" s="23">
        <f t="shared" si="535"/>
        <v>61.65</v>
      </c>
      <c r="M610" s="6">
        <f t="shared" si="536"/>
        <v>0.84015967141394454</v>
      </c>
      <c r="N610" s="6">
        <f t="shared" si="537"/>
        <v>-1.0972947309313084</v>
      </c>
      <c r="O610" s="23">
        <f t="shared" si="521"/>
        <v>-0.45128077305044872</v>
      </c>
      <c r="P610" s="23" t="str">
        <f t="shared" si="538"/>
        <v/>
      </c>
      <c r="Q610" s="23"/>
      <c r="R610" s="6"/>
      <c r="S610" s="6"/>
      <c r="T610" s="6" t="str">
        <f t="shared" si="539"/>
        <v/>
      </c>
      <c r="U610" s="6" t="str">
        <f t="shared" si="540"/>
        <v/>
      </c>
      <c r="V610" s="6"/>
      <c r="W610" s="49"/>
      <c r="X610" s="8"/>
      <c r="Y610" s="53" t="str">
        <f t="shared" si="541"/>
        <v>1.29</v>
      </c>
      <c r="Z610" s="6" t="str">
        <f t="shared" si="526"/>
        <v/>
      </c>
      <c r="AA610" s="54" t="str">
        <f t="shared" ca="1" si="542"/>
        <v/>
      </c>
      <c r="AB610" s="55">
        <f t="shared" si="543"/>
        <v>0.84015967141394454</v>
      </c>
      <c r="AC610" s="6">
        <f t="shared" si="529"/>
        <v>-1.0972947309313084</v>
      </c>
      <c r="AD610" s="6">
        <f t="shared" si="530"/>
        <v>0.45128077305044872</v>
      </c>
      <c r="AE610" s="6" t="str">
        <f t="shared" si="544"/>
        <v/>
      </c>
      <c r="AF610" s="113"/>
      <c r="AG610" s="52"/>
      <c r="AH610" s="6" t="str">
        <f t="shared" si="545"/>
        <v/>
      </c>
      <c r="AI610" s="6" t="str">
        <f t="shared" si="546"/>
        <v/>
      </c>
      <c r="AJ610" s="14" t="str">
        <f t="shared" si="547"/>
        <v/>
      </c>
      <c r="AK610" s="56">
        <f t="shared" si="517"/>
        <v>-52.56</v>
      </c>
      <c r="AL610" s="49">
        <f t="shared" si="518"/>
        <v>1.3819999999999999</v>
      </c>
      <c r="AM610" s="65"/>
      <c r="AN610" s="61"/>
      <c r="AO610" s="61"/>
      <c r="AP610" s="61"/>
      <c r="AQ610" s="62"/>
    </row>
    <row r="611" spans="1:43" x14ac:dyDescent="0.3">
      <c r="A611" t="str">
        <f t="shared" si="516"/>
        <v/>
      </c>
      <c r="B611" s="1" t="s">
        <v>36</v>
      </c>
      <c r="C611" s="1"/>
      <c r="D611">
        <v>1.143</v>
      </c>
      <c r="E611">
        <v>92.96</v>
      </c>
      <c r="F611">
        <v>-69.16</v>
      </c>
      <c r="G611" s="47"/>
      <c r="H611" s="47"/>
      <c r="I611" s="47"/>
      <c r="J611" s="47"/>
      <c r="K611" s="47"/>
      <c r="L611" s="23">
        <f t="shared" si="535"/>
        <v>51.469999999999992</v>
      </c>
      <c r="M611" s="6">
        <f t="shared" si="536"/>
        <v>0.40663311679489383</v>
      </c>
      <c r="N611" s="6">
        <f t="shared" si="537"/>
        <v>-1.0682221249935195</v>
      </c>
      <c r="O611" s="23">
        <f t="shared" si="521"/>
        <v>-0.67185417292376359</v>
      </c>
      <c r="P611" s="23" t="str">
        <f t="shared" si="538"/>
        <v/>
      </c>
      <c r="Q611" s="23"/>
      <c r="R611" s="6"/>
      <c r="S611" s="6"/>
      <c r="T611" s="6" t="str">
        <f t="shared" si="539"/>
        <v/>
      </c>
      <c r="U611" s="6" t="str">
        <f t="shared" si="540"/>
        <v/>
      </c>
      <c r="V611" s="6"/>
      <c r="W611" s="49"/>
      <c r="X611" s="8"/>
      <c r="Y611" s="53" t="str">
        <f t="shared" si="541"/>
        <v>1.29</v>
      </c>
      <c r="Z611" s="6" t="str">
        <f t="shared" si="526"/>
        <v/>
      </c>
      <c r="AA611" s="54" t="str">
        <f t="shared" ca="1" si="542"/>
        <v/>
      </c>
      <c r="AB611" s="55">
        <f t="shared" si="543"/>
        <v>0.40663311679489383</v>
      </c>
      <c r="AC611" s="6">
        <f t="shared" si="529"/>
        <v>-1.0682221249935195</v>
      </c>
      <c r="AD611" s="6">
        <f t="shared" si="530"/>
        <v>0.67185417292376359</v>
      </c>
      <c r="AE611" s="6" t="str">
        <f t="shared" si="544"/>
        <v/>
      </c>
      <c r="AF611" s="113"/>
      <c r="AG611" s="52"/>
      <c r="AH611" s="6" t="str">
        <f t="shared" si="545"/>
        <v/>
      </c>
      <c r="AI611" s="6" t="str">
        <f t="shared" si="546"/>
        <v/>
      </c>
      <c r="AJ611" s="14" t="str">
        <f t="shared" si="547"/>
        <v/>
      </c>
      <c r="AK611" s="56">
        <f t="shared" si="517"/>
        <v>-69.16</v>
      </c>
      <c r="AL611" s="49">
        <f t="shared" si="518"/>
        <v>1.143</v>
      </c>
      <c r="AM611" s="65"/>
      <c r="AN611" s="61"/>
      <c r="AO611" s="61"/>
      <c r="AP611" s="61"/>
      <c r="AQ611" s="62"/>
    </row>
    <row r="612" spans="1:43" x14ac:dyDescent="0.3">
      <c r="A612" t="str">
        <f t="shared" si="516"/>
        <v/>
      </c>
      <c r="B612" s="1" t="s">
        <v>36</v>
      </c>
      <c r="C612" s="1"/>
      <c r="D612">
        <v>1.091</v>
      </c>
      <c r="E612">
        <v>36.409999999999997</v>
      </c>
      <c r="F612">
        <v>-78.239999999999995</v>
      </c>
      <c r="G612" s="47"/>
      <c r="H612" s="47"/>
      <c r="I612" s="47"/>
      <c r="J612" s="47"/>
      <c r="K612" s="47"/>
      <c r="L612" s="23">
        <f t="shared" si="535"/>
        <v>354.92</v>
      </c>
      <c r="M612" s="6">
        <f t="shared" si="536"/>
        <v>-0.22235957246530241</v>
      </c>
      <c r="N612" s="6">
        <f t="shared" si="537"/>
        <v>-1.06809981768234</v>
      </c>
      <c r="O612" s="23">
        <f t="shared" si="521"/>
        <v>-0.36773437171355838</v>
      </c>
      <c r="P612" s="23" t="str">
        <f t="shared" si="538"/>
        <v/>
      </c>
      <c r="Q612" s="23"/>
      <c r="R612" s="6"/>
      <c r="S612" s="6"/>
      <c r="T612" s="6" t="str">
        <f t="shared" si="539"/>
        <v/>
      </c>
      <c r="U612" s="6" t="str">
        <f t="shared" si="540"/>
        <v/>
      </c>
      <c r="V612" s="6"/>
      <c r="W612" s="49"/>
      <c r="X612" s="8"/>
      <c r="Y612" s="53" t="str">
        <f t="shared" si="541"/>
        <v>1.29</v>
      </c>
      <c r="Z612" s="6" t="str">
        <f t="shared" si="526"/>
        <v/>
      </c>
      <c r="AA612" s="54" t="str">
        <f t="shared" ca="1" si="542"/>
        <v/>
      </c>
      <c r="AB612" s="55">
        <f t="shared" si="543"/>
        <v>-0.22235957246530241</v>
      </c>
      <c r="AC612" s="6">
        <f t="shared" si="529"/>
        <v>-1.06809981768234</v>
      </c>
      <c r="AD612" s="6">
        <f t="shared" si="530"/>
        <v>0.36773437171355838</v>
      </c>
      <c r="AE612" s="6" t="str">
        <f t="shared" si="544"/>
        <v/>
      </c>
      <c r="AF612" s="113"/>
      <c r="AG612" s="52"/>
      <c r="AH612" s="6" t="str">
        <f t="shared" si="545"/>
        <v/>
      </c>
      <c r="AI612" s="6" t="str">
        <f t="shared" si="546"/>
        <v/>
      </c>
      <c r="AJ612" s="14" t="str">
        <f t="shared" si="547"/>
        <v/>
      </c>
      <c r="AK612" s="56">
        <f t="shared" si="517"/>
        <v>-78.239999999999995</v>
      </c>
      <c r="AL612" s="49">
        <f t="shared" si="518"/>
        <v>1.091</v>
      </c>
      <c r="AM612" s="65"/>
      <c r="AN612" s="61"/>
      <c r="AO612" s="61"/>
      <c r="AP612" s="61"/>
      <c r="AQ612" s="62"/>
    </row>
    <row r="613" spans="1:43" ht="15" thickBot="1" x14ac:dyDescent="0.35">
      <c r="A613">
        <f t="shared" si="516"/>
        <v>1</v>
      </c>
      <c r="B613" s="1" t="s">
        <v>36</v>
      </c>
      <c r="C613" s="1" t="s">
        <v>37</v>
      </c>
      <c r="D613">
        <v>1.9219999999999999</v>
      </c>
      <c r="E613">
        <v>38.630000000000003</v>
      </c>
      <c r="F613">
        <v>7.32</v>
      </c>
      <c r="G613" s="34"/>
      <c r="H613" s="34"/>
      <c r="I613" s="34"/>
      <c r="J613" s="34"/>
      <c r="K613" s="34"/>
      <c r="L613" s="13"/>
      <c r="M613" s="4"/>
      <c r="N613" s="4"/>
      <c r="O613" s="13">
        <f>ABS(SUM(O596:O612))/2</f>
        <v>5.0936802083071164</v>
      </c>
      <c r="P613" s="13">
        <f t="shared" si="538"/>
        <v>9.7900533603662776</v>
      </c>
      <c r="Q613" s="13">
        <f>SQRT(((MAX(M596:M612)-MIN(M596:M612))^2)+((VLOOKUP(MAX(M596:M612),M596:N612,2,FALSE)-VLOOKUP(MIN(M596:M612),M596:N612,2,FALSE))^2))</f>
        <v>3.0596000190670214</v>
      </c>
      <c r="R613" s="13">
        <f>ABS(MIN(N596:N612))+MAX(N596:N612)</f>
        <v>2.4918303681678413</v>
      </c>
      <c r="S613" s="12">
        <f>SQRT(ABS(((M597-M596)^2)-((N597-N596)^2))+ABS(((M598-M597)^2)-((N598-N597)^2))+ABS(((M599-M598)^2)-((N599-N598)^2))+ABS(((M600-M599)^2)-((N600-N599)^2))+ABS(((M601-M600)^2)-((N601-N600)^2))+ABS(((M602-M601)^2)-((N602-N601)^2))+ABS(((M603-M602)^2)-((N603-N602)^2))+ABS(((M604-M603)^2)-((N604-N603)^2))+ABS(((M605-M604)^2)-((N605-N604)^2))+ABS(((M606-M605)^2)-((N606-N605)^2))+ABS(((M607-M606)^2)-((N607-N606)^2))+ABS(((M608-M607)^2)-((N608-N607)^2))+ABS(((M609-M608)^2)-((N609-N608)^2))+ABS(((M610-M609)^2)-((N610-N609)^2))+ABS(((M611-M610)^2)-((N611-N610)^2))+ABS(((M612-M611)^2)-((N612-N611)^2)))</f>
        <v>2.0587701628538952</v>
      </c>
      <c r="T613" s="4">
        <f>IF(A613=1,S613/Q613,"")</f>
        <v>0.672888661924406</v>
      </c>
      <c r="U613" s="4">
        <f>IF(A613=1,4*PI()*(O613/(S613^2)),"")</f>
        <v>15.101698954736387</v>
      </c>
      <c r="V613" s="21">
        <f>IF($H$9=FALSE,(($F$3)*($Q613^2))/(2*$F$7*COS(RADIANS($F$8))),IF(G613&lt;&gt;"",(3*($F$3)*(I613^2))/(2*J613*(COS(RADIANS(K613)))),(($F$3)*($Q613^2))/(2*$J613*COS(RADIANS($K613)))))</f>
        <v>58.555007521515044</v>
      </c>
      <c r="W613" s="51" t="str">
        <f>IF(G613&lt;&gt;"",IF(V613&lt;H613,"STABLE","UNSTABLE"),IF(V613&lt;$F$6,"STABLE","UNSTABLE"))</f>
        <v>UNSTABLE</v>
      </c>
      <c r="X613" s="8"/>
      <c r="Y613" s="57"/>
      <c r="Z613" s="4"/>
      <c r="AA613" s="16" t="str">
        <f t="shared" ca="1" si="542"/>
        <v/>
      </c>
      <c r="AB613" s="15"/>
      <c r="AC613" s="17"/>
      <c r="AD613" s="4">
        <f ca="1">IF(W613="Stable",O613,ABS(SUM(AD596:AD612)/2))</f>
        <v>20.153858456837813</v>
      </c>
      <c r="AE613" s="4">
        <f t="shared" ca="1" si="544"/>
        <v>38.735715954042277</v>
      </c>
      <c r="AF613" s="13">
        <f>IF(W613="Stable",Q613,SQRT(((MAX(AB596:AB612)-MIN(AB596:AB612))^2)+((VLOOKUP(MAX(AB596:AB612),AB596:AC612,2,FALSE)-VLOOKUP(MIN(AB596:AB612),AB596:AC612,2,FALSE))^2)))</f>
        <v>3.0596000190670214</v>
      </c>
      <c r="AG613" s="12">
        <f ca="1">IF(W613="Stable",S613,SQRT(ABS(((AB597-AB596)^2)-((AC597-AC596)^2))+ABS(((AB598-AB597)^2)-((AC598-AC597)^2))+ABS(((AB599-AB598)^2)-((AC599-AC598)^2))+ABS(((AB600-AB599)^2)-((AC600-AC599)^2))+ABS(((AB601-AB600)^2)-((AC601-AC600)^2))+ABS(((AB602-AB601)^2)-((AC602-AC601)^2))+ABS(((AB603-AB602)^2)-((AC603-AC602)^2))+ABS(((AB604-AB603)^2)-((AC604-AC603)^2))+ABS(((AB605-AB604)^2)-((AC605-AC604)^2))+ABS(((AB606-AB605)^2)-((AC606-AC605)^2))+ABS(((AB607-AB606)^2)-((AC607-AC606)^2))+ABS(((AB608-AB607)^2)-((AC608-AC607)^2))+ABS(((AB609-AB608)^2)-((AC609-AC608)^2))+ABS(((AB610-AB609)^2)-((AC610-AC609)^2))+ABS(((AB611-AB610)^2)-((AC611-AC610)^2))+ABS(((AB612-AB611)^2)-((AC612-AC611)^2))))</f>
        <v>7.5632154324258938</v>
      </c>
      <c r="AH613" s="4">
        <f ca="1">IF(W613="Stable",T613,IF(A613=1,AG613/AF613,""))</f>
        <v>2.4719621471084254</v>
      </c>
      <c r="AI613" s="4">
        <f ca="1">IF(W613="Stable",U613,IF(A613=1,4*PI()*(AD613/(AG613^2)),""))</f>
        <v>4.4274648901222733</v>
      </c>
      <c r="AJ613" s="5">
        <f ca="1">IF(A613=1,(O613/AD613)*100,"")</f>
        <v>25.273970337818515</v>
      </c>
      <c r="AK613" s="56">
        <f t="shared" si="517"/>
        <v>7.32</v>
      </c>
      <c r="AL613" s="49">
        <f t="shared" si="518"/>
        <v>1.9219999999999999</v>
      </c>
      <c r="AM613" s="65"/>
      <c r="AN613" s="61"/>
      <c r="AO613" s="61"/>
      <c r="AP613" s="61"/>
      <c r="AQ613" s="62"/>
    </row>
    <row r="614" spans="1:43" ht="15" thickTop="1" x14ac:dyDescent="0.3">
      <c r="A614" t="str">
        <f t="shared" si="516"/>
        <v/>
      </c>
      <c r="B614" s="1" t="s">
        <v>37</v>
      </c>
      <c r="C614" s="1"/>
      <c r="D614">
        <v>1.1200000000000001</v>
      </c>
      <c r="E614">
        <v>317.02</v>
      </c>
      <c r="F614">
        <v>-62.21</v>
      </c>
      <c r="G614" s="47"/>
      <c r="H614" s="47"/>
      <c r="I614" s="47"/>
      <c r="J614" s="47"/>
      <c r="K614" s="47"/>
      <c r="L614" s="23">
        <f>IF(AND(B614&lt;&gt;"",C614&lt;&gt;""),"",IF(E614-$E$613&lt;0,(360-($E$613-E614)),E614-$E$613))</f>
        <v>278.39</v>
      </c>
      <c r="M614" s="6">
        <f t="shared" ref="M614" si="548">IF(AND(B614&lt;&gt;"",C614&lt;&gt;""),"",IF(L614&gt;180,(COS(RADIANS(F614))*D614)*(-1),(COS(RADIANS(F614))*D614)))</f>
        <v>-0.52218011409986276</v>
      </c>
      <c r="N614" s="6">
        <f t="shared" ref="N614" si="549">IF(AND(B614&lt;&gt;"",C614&lt;&gt;""),"",SIN(RADIANS(F614))*D614)</f>
        <v>-0.99082184495430592</v>
      </c>
      <c r="O614" s="23">
        <f t="shared" ref="O614:O639" si="550">IF(A615=1,M614*VLOOKUP(B615,$B$13:$N$1389,13,FALSE)-N614*VLOOKUP(B615,$B$13:$N$1389,12,FALSE),M614*N615-N614*M615)</f>
        <v>-1.210448531212319</v>
      </c>
      <c r="P614" s="23" t="str">
        <f t="shared" ref="P614" si="551">IF(A614=1,D614*O614,"")</f>
        <v/>
      </c>
      <c r="Q614" s="23"/>
      <c r="R614" s="6"/>
      <c r="S614" s="6"/>
      <c r="T614" s="6" t="str">
        <f t="shared" ref="T614" si="552">IF(A614=1,S614/Q614,"")</f>
        <v/>
      </c>
      <c r="U614" s="6" t="str">
        <f t="shared" ref="U614" si="553">IF(A614=1,4*PI()*(O614/(S614^2)),"")</f>
        <v/>
      </c>
      <c r="V614" s="6"/>
      <c r="W614" s="49"/>
      <c r="X614" s="8"/>
      <c r="Y614" s="53" t="str">
        <f t="shared" ref="Y614" si="554">IF(A614=1,"",B614)</f>
        <v>1.30</v>
      </c>
      <c r="Z614" s="6" t="str">
        <f t="shared" ref="Z614:Z639" si="555">IF(F614&lt;$R$8,"",(SQRT(((N614-MIN($N$614:$N$639))^2))))</f>
        <v/>
      </c>
      <c r="AA614" s="54" t="str">
        <f t="shared" ca="1" si="527"/>
        <v/>
      </c>
      <c r="AB614" s="55">
        <f t="shared" ref="AB614" si="556">IF(A614=1,"",M614)</f>
        <v>-0.52218011409986276</v>
      </c>
      <c r="AC614" s="6">
        <f t="shared" ref="AC614:AC639" si="557">IF($W$640="STABLE",N614,IF(F614&lt;$R$8,N614,(AA614+MIN($N$614:$N$639))))</f>
        <v>-0.99082184495430592</v>
      </c>
      <c r="AD614" s="6">
        <f t="shared" ref="AD614:AD639" si="558">IF(A615=1,ABS(AB614*VLOOKUP(B615,$B$13:$AD$1389,28,FALSE)-AC614*VLOOKUP(B615,$B$13:$AD$1389,27,FALSE)),ABS(AB614*AC615-AC614*AB615))</f>
        <v>1.210448531212319</v>
      </c>
      <c r="AE614" s="6" t="str">
        <f t="shared" ref="AE614" si="559">IF(Y614="",$D614*AD614,"")</f>
        <v/>
      </c>
      <c r="AF614" s="113"/>
      <c r="AG614" s="52"/>
      <c r="AH614" s="6" t="str">
        <f t="shared" ref="AH614" si="560">IF(A614=1,AG614/AF614,"")</f>
        <v/>
      </c>
      <c r="AI614" s="6" t="str">
        <f t="shared" ref="AI614" si="561">IF(A614=1,4*PI()*(AD614/(AG614^2)),"")</f>
        <v/>
      </c>
      <c r="AJ614" s="14" t="str">
        <f t="shared" ref="AJ614" si="562">IF(A614=1,(O614/AD614)*100,"")</f>
        <v/>
      </c>
      <c r="AK614" s="56">
        <f t="shared" si="517"/>
        <v>-62.21</v>
      </c>
      <c r="AL614" s="49">
        <f t="shared" si="518"/>
        <v>1.1200000000000001</v>
      </c>
      <c r="AM614" s="65"/>
      <c r="AN614" s="61"/>
      <c r="AO614" s="61"/>
      <c r="AP614" s="61"/>
      <c r="AQ614" s="62"/>
    </row>
    <row r="615" spans="1:43" x14ac:dyDescent="0.3">
      <c r="A615" t="str">
        <f t="shared" si="516"/>
        <v/>
      </c>
      <c r="B615" s="1" t="s">
        <v>37</v>
      </c>
      <c r="C615" s="1"/>
      <c r="D615">
        <v>1.65</v>
      </c>
      <c r="E615">
        <v>315.11</v>
      </c>
      <c r="F615">
        <v>-21.29</v>
      </c>
      <c r="G615" s="47"/>
      <c r="H615" s="47"/>
      <c r="I615" s="47"/>
      <c r="J615" s="47"/>
      <c r="K615" s="47"/>
      <c r="L615" s="23">
        <f t="shared" ref="L615:L639" si="563">IF(AND(B615&lt;&gt;"",C615&lt;&gt;""),"",IF(E615-$E$613&lt;0,(360-($E$613-E615)),E615-$E$613))</f>
        <v>276.48</v>
      </c>
      <c r="M615" s="6">
        <f t="shared" ref="M615:M639" si="564">IF(AND(B615&lt;&gt;"",C615&lt;&gt;""),"",IF(L615&gt;180,(COS(RADIANS(F615))*D615)*(-1),(COS(RADIANS(F615))*D615)))</f>
        <v>-1.5373951109460815</v>
      </c>
      <c r="N615" s="6">
        <f t="shared" ref="N615:N639" si="565">IF(AND(B615&lt;&gt;"",C615&lt;&gt;""),"",SIN(RADIANS(F615))*D615)</f>
        <v>-0.59909621334063279</v>
      </c>
      <c r="O615" s="23">
        <f t="shared" si="550"/>
        <v>-0.49239683575407001</v>
      </c>
      <c r="P615" s="23" t="str">
        <f t="shared" ref="P615:P640" si="566">IF(A615=1,D615*O615,"")</f>
        <v/>
      </c>
      <c r="Q615" s="23"/>
      <c r="R615" s="6"/>
      <c r="S615" s="6"/>
      <c r="T615" s="6" t="str">
        <f t="shared" ref="T615:T639" si="567">IF(A615=1,S615/Q615,"")</f>
        <v/>
      </c>
      <c r="U615" s="6" t="str">
        <f t="shared" ref="U615:U639" si="568">IF(A615=1,4*PI()*(O615/(S615^2)),"")</f>
        <v/>
      </c>
      <c r="V615" s="6"/>
      <c r="W615" s="49"/>
      <c r="X615" s="8"/>
      <c r="Y615" s="53" t="str">
        <f t="shared" ref="Y615:Y639" si="569">IF(A615=1,"",B615)</f>
        <v>1.30</v>
      </c>
      <c r="Z615" s="6" t="str">
        <f t="shared" si="555"/>
        <v/>
      </c>
      <c r="AA615" s="54" t="str">
        <f t="shared" ref="AA615:AA640" ca="1" si="570">IF(Z615="","",IF($K$9=TRUE,(Z615*($F$3/($F$3-(RANDBETWEEN($N$8,$M$8)/100)))),Z615*($F$3/($F$3-$F$4))))</f>
        <v/>
      </c>
      <c r="AB615" s="55">
        <f t="shared" ref="AB615:AB639" si="571">IF(A615=1,"",M615)</f>
        <v>-1.5373951109460815</v>
      </c>
      <c r="AC615" s="6">
        <f t="shared" si="557"/>
        <v>-0.59909621334063279</v>
      </c>
      <c r="AD615" s="6">
        <f t="shared" si="558"/>
        <v>0.49239683575407001</v>
      </c>
      <c r="AE615" s="6" t="str">
        <f t="shared" ref="AE615:AE640" si="572">IF(Y615="",$D615*AD615,"")</f>
        <v/>
      </c>
      <c r="AF615" s="113"/>
      <c r="AG615" s="52"/>
      <c r="AH615" s="6" t="str">
        <f t="shared" ref="AH615:AH639" si="573">IF(A615=1,AG615/AF615,"")</f>
        <v/>
      </c>
      <c r="AI615" s="6" t="str">
        <f t="shared" ref="AI615:AI639" si="574">IF(A615=1,4*PI()*(AD615/(AG615^2)),"")</f>
        <v/>
      </c>
      <c r="AJ615" s="14" t="str">
        <f t="shared" ref="AJ615:AJ639" si="575">IF(A615=1,(O615/AD615)*100,"")</f>
        <v/>
      </c>
      <c r="AK615" s="56">
        <f t="shared" si="517"/>
        <v>-21.29</v>
      </c>
      <c r="AL615" s="49">
        <f t="shared" si="518"/>
        <v>1.6499999999999997</v>
      </c>
      <c r="AM615" s="65"/>
      <c r="AN615" s="61"/>
      <c r="AO615" s="61"/>
      <c r="AP615" s="61"/>
      <c r="AQ615" s="62"/>
    </row>
    <row r="616" spans="1:43" x14ac:dyDescent="0.3">
      <c r="A616" t="str">
        <f t="shared" si="516"/>
        <v/>
      </c>
      <c r="B616" s="1" t="s">
        <v>37</v>
      </c>
      <c r="C616" s="1"/>
      <c r="D616">
        <v>1.4930000000000001</v>
      </c>
      <c r="E616">
        <v>311.36</v>
      </c>
      <c r="F616">
        <v>-9.76</v>
      </c>
      <c r="G616" s="47"/>
      <c r="H616" s="47"/>
      <c r="I616" s="47"/>
      <c r="J616" s="47"/>
      <c r="K616" s="47"/>
      <c r="L616" s="23">
        <f t="shared" si="563"/>
        <v>272.73</v>
      </c>
      <c r="M616" s="6">
        <f t="shared" si="564"/>
        <v>-1.4713910450657128</v>
      </c>
      <c r="N616" s="6">
        <f t="shared" si="565"/>
        <v>-0.25309561928336421</v>
      </c>
      <c r="O616" s="23">
        <f t="shared" si="550"/>
        <v>-0.37675575506334452</v>
      </c>
      <c r="P616" s="23" t="str">
        <f t="shared" si="566"/>
        <v/>
      </c>
      <c r="Q616" s="23"/>
      <c r="R616" s="6"/>
      <c r="S616" s="6"/>
      <c r="T616" s="6" t="str">
        <f t="shared" si="567"/>
        <v/>
      </c>
      <c r="U616" s="6" t="str">
        <f t="shared" si="568"/>
        <v/>
      </c>
      <c r="V616" s="6"/>
      <c r="W616" s="49"/>
      <c r="X616" s="8"/>
      <c r="Y616" s="53" t="str">
        <f t="shared" si="569"/>
        <v>1.30</v>
      </c>
      <c r="Z616" s="6" t="str">
        <f t="shared" si="555"/>
        <v/>
      </c>
      <c r="AA616" s="54" t="str">
        <f t="shared" ca="1" si="570"/>
        <v/>
      </c>
      <c r="AB616" s="55">
        <f t="shared" si="571"/>
        <v>-1.4713910450657128</v>
      </c>
      <c r="AC616" s="6">
        <f t="shared" si="557"/>
        <v>-0.25309561928336421</v>
      </c>
      <c r="AD616" s="6">
        <f t="shared" ca="1" si="558"/>
        <v>5.4940416353684691</v>
      </c>
      <c r="AE616" s="6" t="str">
        <f t="shared" si="572"/>
        <v/>
      </c>
      <c r="AF616" s="113"/>
      <c r="AG616" s="52"/>
      <c r="AH616" s="6" t="str">
        <f t="shared" si="573"/>
        <v/>
      </c>
      <c r="AI616" s="6" t="str">
        <f t="shared" si="574"/>
        <v/>
      </c>
      <c r="AJ616" s="14" t="str">
        <f t="shared" si="575"/>
        <v/>
      </c>
      <c r="AK616" s="56">
        <f t="shared" si="517"/>
        <v>-9.76</v>
      </c>
      <c r="AL616" s="49">
        <f t="shared" si="518"/>
        <v>1.4930000000000001</v>
      </c>
      <c r="AM616" s="65"/>
      <c r="AN616" s="61"/>
      <c r="AO616" s="61"/>
      <c r="AP616" s="61"/>
      <c r="AQ616" s="62"/>
    </row>
    <row r="617" spans="1:43" x14ac:dyDescent="0.3">
      <c r="A617" t="str">
        <f t="shared" si="516"/>
        <v/>
      </c>
      <c r="B617" s="1" t="s">
        <v>37</v>
      </c>
      <c r="C617" s="1"/>
      <c r="D617">
        <v>1.234</v>
      </c>
      <c r="E617">
        <v>310.02999999999997</v>
      </c>
      <c r="F617">
        <v>2.04</v>
      </c>
      <c r="G617" s="47"/>
      <c r="H617" s="47"/>
      <c r="I617" s="47"/>
      <c r="J617" s="47"/>
      <c r="K617" s="47"/>
      <c r="L617" s="23">
        <f t="shared" si="563"/>
        <v>271.39999999999998</v>
      </c>
      <c r="M617" s="6">
        <f t="shared" si="564"/>
        <v>-1.2332179142837738</v>
      </c>
      <c r="N617" s="6">
        <f t="shared" si="565"/>
        <v>4.3926938085631383E-2</v>
      </c>
      <c r="O617" s="23">
        <f t="shared" si="550"/>
        <v>-0.22332172223785735</v>
      </c>
      <c r="P617" s="23" t="str">
        <f t="shared" si="566"/>
        <v/>
      </c>
      <c r="Q617" s="23"/>
      <c r="R617" s="6"/>
      <c r="S617" s="6"/>
      <c r="T617" s="6" t="str">
        <f t="shared" si="567"/>
        <v/>
      </c>
      <c r="U617" s="6" t="str">
        <f t="shared" si="568"/>
        <v/>
      </c>
      <c r="V617" s="6"/>
      <c r="W617" s="49"/>
      <c r="X617" s="8"/>
      <c r="Y617" s="53" t="str">
        <f t="shared" si="569"/>
        <v>1.30</v>
      </c>
      <c r="Z617" s="6">
        <f t="shared" si="555"/>
        <v>1.1949555826003615</v>
      </c>
      <c r="AA617" s="54">
        <f t="shared" ca="1" si="570"/>
        <v>4.6728113827058904</v>
      </c>
      <c r="AB617" s="55">
        <f t="shared" si="571"/>
        <v>-1.2332179142837738</v>
      </c>
      <c r="AC617" s="6">
        <f t="shared" ca="1" si="557"/>
        <v>3.5217827381911602</v>
      </c>
      <c r="AD617" s="6">
        <f t="shared" ca="1" si="558"/>
        <v>1.6178801929936535</v>
      </c>
      <c r="AE617" s="6" t="str">
        <f t="shared" si="572"/>
        <v/>
      </c>
      <c r="AF617" s="113"/>
      <c r="AG617" s="52"/>
      <c r="AH617" s="6" t="str">
        <f t="shared" si="573"/>
        <v/>
      </c>
      <c r="AI617" s="6" t="str">
        <f t="shared" si="574"/>
        <v/>
      </c>
      <c r="AJ617" s="14" t="str">
        <f t="shared" si="575"/>
        <v/>
      </c>
      <c r="AK617" s="56">
        <f t="shared" ca="1" si="517"/>
        <v>70.701345724592755</v>
      </c>
      <c r="AL617" s="49">
        <f t="shared" ca="1" si="518"/>
        <v>3.731458170626015</v>
      </c>
      <c r="AM617" s="65"/>
      <c r="AN617" s="61"/>
      <c r="AO617" s="61"/>
      <c r="AP617" s="61"/>
      <c r="AQ617" s="62"/>
    </row>
    <row r="618" spans="1:43" x14ac:dyDescent="0.3">
      <c r="A618" t="str">
        <f t="shared" si="516"/>
        <v/>
      </c>
      <c r="B618" s="1" t="s">
        <v>37</v>
      </c>
      <c r="C618" s="1"/>
      <c r="D618">
        <v>1.034</v>
      </c>
      <c r="E618">
        <v>310.47000000000003</v>
      </c>
      <c r="F618">
        <v>12.12</v>
      </c>
      <c r="G618" s="47"/>
      <c r="H618" s="47"/>
      <c r="I618" s="47"/>
      <c r="J618" s="47"/>
      <c r="K618" s="47"/>
      <c r="L618" s="23">
        <f t="shared" si="563"/>
        <v>271.84000000000003</v>
      </c>
      <c r="M618" s="6">
        <f t="shared" si="564"/>
        <v>-1.0109521467294911</v>
      </c>
      <c r="N618" s="6">
        <f t="shared" si="565"/>
        <v>0.21709849613259263</v>
      </c>
      <c r="O618" s="23">
        <f t="shared" si="550"/>
        <v>-0.3519155659159382</v>
      </c>
      <c r="P618" s="23" t="str">
        <f t="shared" si="566"/>
        <v/>
      </c>
      <c r="Q618" s="23"/>
      <c r="R618" s="6"/>
      <c r="S618" s="6"/>
      <c r="T618" s="6" t="str">
        <f t="shared" si="567"/>
        <v/>
      </c>
      <c r="U618" s="6" t="str">
        <f t="shared" si="568"/>
        <v/>
      </c>
      <c r="V618" s="6"/>
      <c r="W618" s="49"/>
      <c r="X618" s="8"/>
      <c r="Y618" s="53" t="str">
        <f t="shared" si="569"/>
        <v>1.30</v>
      </c>
      <c r="Z618" s="6">
        <f t="shared" si="555"/>
        <v>1.3681271406473228</v>
      </c>
      <c r="AA618" s="54">
        <f t="shared" ca="1" si="570"/>
        <v>5.3499897141731116</v>
      </c>
      <c r="AB618" s="55">
        <f t="shared" si="571"/>
        <v>-1.0109521467294911</v>
      </c>
      <c r="AC618" s="6">
        <f t="shared" ca="1" si="557"/>
        <v>4.198961069658381</v>
      </c>
      <c r="AD618" s="6">
        <f t="shared" ca="1" si="558"/>
        <v>1.9886964929319748</v>
      </c>
      <c r="AE618" s="6" t="str">
        <f t="shared" si="572"/>
        <v/>
      </c>
      <c r="AF618" s="113"/>
      <c r="AG618" s="52"/>
      <c r="AH618" s="6" t="str">
        <f t="shared" si="573"/>
        <v/>
      </c>
      <c r="AI618" s="6" t="str">
        <f t="shared" si="574"/>
        <v/>
      </c>
      <c r="AJ618" s="14" t="str">
        <f t="shared" si="575"/>
        <v/>
      </c>
      <c r="AK618" s="56">
        <f t="shared" ca="1" si="517"/>
        <v>76.462968028602873</v>
      </c>
      <c r="AL618" s="49">
        <f t="shared" ca="1" si="518"/>
        <v>4.318946434894003</v>
      </c>
      <c r="AM618" s="65"/>
      <c r="AN618" s="61"/>
      <c r="AO618" s="61"/>
      <c r="AP618" s="61"/>
      <c r="AQ618" s="62"/>
    </row>
    <row r="619" spans="1:43" x14ac:dyDescent="0.3">
      <c r="A619" t="str">
        <f t="shared" si="516"/>
        <v/>
      </c>
      <c r="B619" s="1" t="s">
        <v>37</v>
      </c>
      <c r="C619" s="1"/>
      <c r="D619">
        <v>0.98099999999999998</v>
      </c>
      <c r="E619">
        <v>313.39</v>
      </c>
      <c r="F619">
        <v>32.42</v>
      </c>
      <c r="G619" s="47"/>
      <c r="H619" s="47"/>
      <c r="I619" s="47"/>
      <c r="J619" s="47"/>
      <c r="K619" s="47"/>
      <c r="L619" s="23">
        <f t="shared" si="563"/>
        <v>274.76</v>
      </c>
      <c r="M619" s="6">
        <f t="shared" si="564"/>
        <v>-0.82810215936117859</v>
      </c>
      <c r="N619" s="6">
        <f t="shared" si="565"/>
        <v>0.52593518009480311</v>
      </c>
      <c r="O619" s="23">
        <f t="shared" si="550"/>
        <v>-0.41898615046035514</v>
      </c>
      <c r="P619" s="23" t="str">
        <f t="shared" si="566"/>
        <v/>
      </c>
      <c r="Q619" s="23"/>
      <c r="R619" s="6"/>
      <c r="S619" s="6"/>
      <c r="T619" s="6" t="str">
        <f t="shared" si="567"/>
        <v/>
      </c>
      <c r="U619" s="6" t="str">
        <f t="shared" si="568"/>
        <v/>
      </c>
      <c r="V619" s="6"/>
      <c r="W619" s="49"/>
      <c r="X619" s="8"/>
      <c r="Y619" s="53" t="str">
        <f t="shared" si="569"/>
        <v>1.30</v>
      </c>
      <c r="Z619" s="6">
        <f t="shared" si="555"/>
        <v>1.6769638246095333</v>
      </c>
      <c r="AA619" s="54">
        <f t="shared" ca="1" si="570"/>
        <v>6.557679433547726</v>
      </c>
      <c r="AB619" s="55">
        <f t="shared" si="571"/>
        <v>-0.82810215936117859</v>
      </c>
      <c r="AC619" s="6">
        <f t="shared" ca="1" si="557"/>
        <v>5.4066507890329962</v>
      </c>
      <c r="AD619" s="6">
        <f t="shared" ca="1" si="558"/>
        <v>2.2303569117653832</v>
      </c>
      <c r="AE619" s="6" t="str">
        <f t="shared" si="572"/>
        <v/>
      </c>
      <c r="AF619" s="113"/>
      <c r="AG619" s="52"/>
      <c r="AH619" s="6" t="str">
        <f t="shared" si="573"/>
        <v/>
      </c>
      <c r="AI619" s="6" t="str">
        <f t="shared" si="574"/>
        <v/>
      </c>
      <c r="AJ619" s="14" t="str">
        <f t="shared" si="575"/>
        <v/>
      </c>
      <c r="AK619" s="56">
        <f t="shared" ca="1" si="517"/>
        <v>81.292044259989751</v>
      </c>
      <c r="AL619" s="49">
        <f t="shared" ca="1" si="518"/>
        <v>5.4697007176709187</v>
      </c>
      <c r="AM619" s="65"/>
      <c r="AN619" s="61"/>
      <c r="AO619" s="61"/>
      <c r="AP619" s="61"/>
      <c r="AQ619" s="62"/>
    </row>
    <row r="620" spans="1:43" x14ac:dyDescent="0.3">
      <c r="A620" t="str">
        <f t="shared" si="516"/>
        <v/>
      </c>
      <c r="B620" s="1" t="s">
        <v>37</v>
      </c>
      <c r="C620" s="1"/>
      <c r="D620">
        <v>1.127</v>
      </c>
      <c r="E620">
        <v>319.17</v>
      </c>
      <c r="F620">
        <v>54.69</v>
      </c>
      <c r="G620" s="47"/>
      <c r="H620" s="47"/>
      <c r="I620" s="47"/>
      <c r="J620" s="47"/>
      <c r="K620" s="47"/>
      <c r="L620" s="23">
        <f t="shared" si="563"/>
        <v>280.54000000000002</v>
      </c>
      <c r="M620" s="6">
        <f t="shared" si="564"/>
        <v>-0.65140606588720273</v>
      </c>
      <c r="N620" s="6">
        <f t="shared" si="565"/>
        <v>0.91967338622217254</v>
      </c>
      <c r="O620" s="23">
        <f t="shared" si="550"/>
        <v>-0.36937111107816117</v>
      </c>
      <c r="P620" s="23" t="str">
        <f t="shared" si="566"/>
        <v/>
      </c>
      <c r="Q620" s="23"/>
      <c r="R620" s="6"/>
      <c r="S620" s="6"/>
      <c r="T620" s="6" t="str">
        <f t="shared" si="567"/>
        <v/>
      </c>
      <c r="U620" s="6" t="str">
        <f t="shared" si="568"/>
        <v/>
      </c>
      <c r="V620" s="6"/>
      <c r="W620" s="49"/>
      <c r="X620" s="8"/>
      <c r="Y620" s="53" t="str">
        <f t="shared" si="569"/>
        <v>1.30</v>
      </c>
      <c r="Z620" s="6">
        <f t="shared" si="555"/>
        <v>2.0707020307369026</v>
      </c>
      <c r="AA620" s="54">
        <f t="shared" ca="1" si="570"/>
        <v>8.0973721201950504</v>
      </c>
      <c r="AB620" s="55">
        <f t="shared" si="571"/>
        <v>-0.65140606588720273</v>
      </c>
      <c r="AC620" s="6">
        <f t="shared" ca="1" si="557"/>
        <v>6.9463434756803206</v>
      </c>
      <c r="AD620" s="6">
        <f t="shared" ca="1" si="558"/>
        <v>2.0527081262890179</v>
      </c>
      <c r="AE620" s="6" t="str">
        <f t="shared" si="572"/>
        <v/>
      </c>
      <c r="AF620" s="113"/>
      <c r="AG620" s="52"/>
      <c r="AH620" s="6" t="str">
        <f t="shared" si="573"/>
        <v/>
      </c>
      <c r="AI620" s="6" t="str">
        <f t="shared" si="574"/>
        <v/>
      </c>
      <c r="AJ620" s="14" t="str">
        <f t="shared" si="575"/>
        <v/>
      </c>
      <c r="AK620" s="56">
        <f t="shared" ca="1" si="517"/>
        <v>84.642651152186247</v>
      </c>
      <c r="AL620" s="49">
        <f t="shared" ca="1" si="518"/>
        <v>6.9768200166552381</v>
      </c>
      <c r="AM620" s="65"/>
      <c r="AN620" s="61"/>
      <c r="AO620" s="61"/>
      <c r="AP620" s="61"/>
      <c r="AQ620" s="62"/>
    </row>
    <row r="621" spans="1:43" x14ac:dyDescent="0.3">
      <c r="A621" t="str">
        <f t="shared" si="516"/>
        <v/>
      </c>
      <c r="B621" s="1" t="s">
        <v>37</v>
      </c>
      <c r="C621" s="1"/>
      <c r="D621">
        <v>1.3169999999999999</v>
      </c>
      <c r="E621">
        <v>332.62</v>
      </c>
      <c r="F621">
        <v>69.099999999999994</v>
      </c>
      <c r="G621" s="47"/>
      <c r="H621" s="47"/>
      <c r="I621" s="47"/>
      <c r="J621" s="47"/>
      <c r="K621" s="47"/>
      <c r="L621" s="23">
        <f t="shared" si="563"/>
        <v>293.99</v>
      </c>
      <c r="M621" s="6">
        <f t="shared" si="564"/>
        <v>-0.46982394510394665</v>
      </c>
      <c r="N621" s="6">
        <f t="shared" si="565"/>
        <v>1.2303472926807957</v>
      </c>
      <c r="O621" s="23">
        <f t="shared" si="550"/>
        <v>-0.3350911363775092</v>
      </c>
      <c r="P621" s="23" t="str">
        <f t="shared" si="566"/>
        <v/>
      </c>
      <c r="Q621" s="23"/>
      <c r="R621" s="6"/>
      <c r="S621" s="6"/>
      <c r="T621" s="6" t="str">
        <f t="shared" si="567"/>
        <v/>
      </c>
      <c r="U621" s="6" t="str">
        <f t="shared" si="568"/>
        <v/>
      </c>
      <c r="V621" s="6"/>
      <c r="W621" s="49"/>
      <c r="X621" s="8"/>
      <c r="Y621" s="53" t="str">
        <f t="shared" si="569"/>
        <v>1.30</v>
      </c>
      <c r="Z621" s="6">
        <f t="shared" si="555"/>
        <v>2.3813759371955259</v>
      </c>
      <c r="AA621" s="54">
        <f t="shared" ca="1" si="570"/>
        <v>9.3122462021675769</v>
      </c>
      <c r="AB621" s="55">
        <f t="shared" si="571"/>
        <v>-0.46982394510394665</v>
      </c>
      <c r="AC621" s="6">
        <f t="shared" ca="1" si="557"/>
        <v>8.1612175576528472</v>
      </c>
      <c r="AD621" s="6">
        <f t="shared" ca="1" si="558"/>
        <v>2.2057745672281399</v>
      </c>
      <c r="AE621" s="6" t="str">
        <f t="shared" si="572"/>
        <v/>
      </c>
      <c r="AF621" s="113"/>
      <c r="AG621" s="52"/>
      <c r="AH621" s="6" t="str">
        <f t="shared" si="573"/>
        <v/>
      </c>
      <c r="AI621" s="6" t="str">
        <f t="shared" si="574"/>
        <v/>
      </c>
      <c r="AJ621" s="14" t="str">
        <f t="shared" si="575"/>
        <v/>
      </c>
      <c r="AK621" s="56">
        <f t="shared" ca="1" si="517"/>
        <v>86.70524024315587</v>
      </c>
      <c r="AL621" s="49">
        <f t="shared" ca="1" si="518"/>
        <v>8.1747297547218132</v>
      </c>
      <c r="AM621" s="65"/>
      <c r="AN621" s="61"/>
      <c r="AO621" s="61"/>
      <c r="AP621" s="61"/>
      <c r="AQ621" s="62"/>
    </row>
    <row r="622" spans="1:43" x14ac:dyDescent="0.3">
      <c r="A622" t="str">
        <f t="shared" si="516"/>
        <v/>
      </c>
      <c r="B622" s="1" t="s">
        <v>37</v>
      </c>
      <c r="C622" s="1"/>
      <c r="D622">
        <v>1.26</v>
      </c>
      <c r="E622">
        <v>7.09</v>
      </c>
      <c r="F622">
        <v>80.75</v>
      </c>
      <c r="G622" s="47"/>
      <c r="H622" s="47"/>
      <c r="I622" s="47"/>
      <c r="J622" s="47"/>
      <c r="K622" s="47"/>
      <c r="L622" s="23">
        <f t="shared" si="563"/>
        <v>328.46</v>
      </c>
      <c r="M622" s="6">
        <f t="shared" si="564"/>
        <v>-0.20253563266082089</v>
      </c>
      <c r="N622" s="6">
        <f t="shared" si="565"/>
        <v>1.2436154218658921</v>
      </c>
      <c r="O622" s="23">
        <f t="shared" si="550"/>
        <v>-0.49224378442558259</v>
      </c>
      <c r="P622" s="23" t="str">
        <f t="shared" si="566"/>
        <v/>
      </c>
      <c r="Q622" s="23"/>
      <c r="R622" s="6"/>
      <c r="S622" s="6"/>
      <c r="T622" s="6" t="str">
        <f t="shared" si="567"/>
        <v/>
      </c>
      <c r="U622" s="6" t="str">
        <f t="shared" si="568"/>
        <v/>
      </c>
      <c r="V622" s="6"/>
      <c r="W622" s="49"/>
      <c r="X622" s="8"/>
      <c r="Y622" s="53" t="str">
        <f t="shared" si="569"/>
        <v>1.30</v>
      </c>
      <c r="Z622" s="6">
        <f t="shared" si="555"/>
        <v>2.3946440663806223</v>
      </c>
      <c r="AA622" s="54">
        <f t="shared" ca="1" si="570"/>
        <v>9.3641305282346714</v>
      </c>
      <c r="AB622" s="55">
        <f t="shared" si="571"/>
        <v>-0.20253563266082089</v>
      </c>
      <c r="AC622" s="6">
        <f t="shared" ca="1" si="557"/>
        <v>8.2131018837199417</v>
      </c>
      <c r="AD622" s="6">
        <f t="shared" ca="1" si="558"/>
        <v>3.361605590595186</v>
      </c>
      <c r="AE622" s="6" t="str">
        <f t="shared" si="572"/>
        <v/>
      </c>
      <c r="AF622" s="113"/>
      <c r="AG622" s="52"/>
      <c r="AH622" s="6" t="str">
        <f t="shared" si="573"/>
        <v/>
      </c>
      <c r="AI622" s="6" t="str">
        <f t="shared" si="574"/>
        <v/>
      </c>
      <c r="AJ622" s="14" t="str">
        <f t="shared" si="575"/>
        <v/>
      </c>
      <c r="AK622" s="56">
        <f t="shared" ca="1" si="517"/>
        <v>88.587368611471319</v>
      </c>
      <c r="AL622" s="49">
        <f t="shared" ca="1" si="518"/>
        <v>8.2155987751874395</v>
      </c>
      <c r="AM622" s="65"/>
      <c r="AN622" s="61"/>
      <c r="AO622" s="61"/>
      <c r="AP622" s="61"/>
      <c r="AQ622" s="62"/>
    </row>
    <row r="623" spans="1:43" x14ac:dyDescent="0.3">
      <c r="A623" t="str">
        <f t="shared" si="516"/>
        <v/>
      </c>
      <c r="B623" s="1" t="s">
        <v>37</v>
      </c>
      <c r="C623" s="1"/>
      <c r="D623">
        <v>1.0649999999999999</v>
      </c>
      <c r="E623">
        <v>98.38</v>
      </c>
      <c r="F623">
        <v>77.73</v>
      </c>
      <c r="G623" s="47"/>
      <c r="H623" s="47"/>
      <c r="I623" s="47"/>
      <c r="J623" s="47"/>
      <c r="K623" s="47"/>
      <c r="L623" s="23">
        <f t="shared" si="563"/>
        <v>59.749999999999993</v>
      </c>
      <c r="M623" s="6">
        <f t="shared" si="564"/>
        <v>0.22633249775008812</v>
      </c>
      <c r="N623" s="6">
        <f t="shared" si="565"/>
        <v>1.040672186839932</v>
      </c>
      <c r="O623" s="23">
        <f t="shared" si="550"/>
        <v>-0.25985920517523081</v>
      </c>
      <c r="P623" s="23" t="str">
        <f t="shared" si="566"/>
        <v/>
      </c>
      <c r="Q623" s="23"/>
      <c r="R623" s="6"/>
      <c r="S623" s="6"/>
      <c r="T623" s="6" t="str">
        <f t="shared" si="567"/>
        <v/>
      </c>
      <c r="U623" s="6" t="str">
        <f t="shared" si="568"/>
        <v/>
      </c>
      <c r="V623" s="6"/>
      <c r="W623" s="49"/>
      <c r="X623" s="8"/>
      <c r="Y623" s="53" t="str">
        <f t="shared" si="569"/>
        <v>1.30</v>
      </c>
      <c r="Z623" s="6">
        <f t="shared" si="555"/>
        <v>2.1917008313546624</v>
      </c>
      <c r="AA623" s="54">
        <f t="shared" ca="1" si="570"/>
        <v>8.570531609177932</v>
      </c>
      <c r="AB623" s="55">
        <f t="shared" si="571"/>
        <v>0.22633249775008812</v>
      </c>
      <c r="AC623" s="6">
        <f t="shared" ca="1" si="557"/>
        <v>7.4195029646632022</v>
      </c>
      <c r="AD623" s="6">
        <f t="shared" ca="1" si="558"/>
        <v>1.9323869243653764</v>
      </c>
      <c r="AE623" s="6" t="str">
        <f t="shared" si="572"/>
        <v/>
      </c>
      <c r="AF623" s="113"/>
      <c r="AG623" s="52"/>
      <c r="AH623" s="6" t="str">
        <f t="shared" si="573"/>
        <v/>
      </c>
      <c r="AI623" s="6" t="str">
        <f t="shared" si="574"/>
        <v/>
      </c>
      <c r="AJ623" s="14" t="str">
        <f t="shared" si="575"/>
        <v/>
      </c>
      <c r="AK623" s="56">
        <f t="shared" ca="1" si="517"/>
        <v>88.252729768183912</v>
      </c>
      <c r="AL623" s="49">
        <f t="shared" ca="1" si="518"/>
        <v>7.4229543068904746</v>
      </c>
      <c r="AM623" s="65"/>
      <c r="AN623" s="61"/>
      <c r="AO623" s="61"/>
      <c r="AP623" s="61"/>
      <c r="AQ623" s="62"/>
    </row>
    <row r="624" spans="1:43" x14ac:dyDescent="0.3">
      <c r="A624" t="str">
        <f t="shared" si="516"/>
        <v/>
      </c>
      <c r="B624" s="1" t="s">
        <v>37</v>
      </c>
      <c r="C624" s="1"/>
      <c r="D624">
        <v>1.254</v>
      </c>
      <c r="E624">
        <v>123.24</v>
      </c>
      <c r="F624">
        <v>66.510000000000005</v>
      </c>
      <c r="G624" s="47"/>
      <c r="H624" s="47"/>
      <c r="I624" s="47"/>
      <c r="J624" s="47"/>
      <c r="K624" s="47"/>
      <c r="L624" s="23">
        <f t="shared" si="563"/>
        <v>84.609999999999985</v>
      </c>
      <c r="M624" s="6">
        <f t="shared" si="564"/>
        <v>0.49983061311694787</v>
      </c>
      <c r="N624" s="6">
        <f t="shared" si="565"/>
        <v>1.1500805876942433</v>
      </c>
      <c r="O624" s="23">
        <f t="shared" si="550"/>
        <v>-0.62266569395430826</v>
      </c>
      <c r="P624" s="23" t="str">
        <f t="shared" si="566"/>
        <v/>
      </c>
      <c r="Q624" s="23"/>
      <c r="R624" s="6"/>
      <c r="S624" s="6"/>
      <c r="T624" s="6" t="str">
        <f t="shared" si="567"/>
        <v/>
      </c>
      <c r="U624" s="6" t="str">
        <f t="shared" si="568"/>
        <v/>
      </c>
      <c r="V624" s="6"/>
      <c r="W624" s="49"/>
      <c r="X624" s="8"/>
      <c r="Y624" s="53" t="str">
        <f t="shared" si="569"/>
        <v>1.30</v>
      </c>
      <c r="Z624" s="6">
        <f t="shared" si="555"/>
        <v>2.3011092322089732</v>
      </c>
      <c r="AA624" s="54">
        <f t="shared" ca="1" si="570"/>
        <v>8.9983674453544911</v>
      </c>
      <c r="AB624" s="55">
        <f t="shared" si="571"/>
        <v>0.49983061311694787</v>
      </c>
      <c r="AC624" s="6">
        <f t="shared" ca="1" si="557"/>
        <v>7.8473388008397613</v>
      </c>
      <c r="AD624" s="6">
        <f t="shared" ca="1" si="558"/>
        <v>4.5044502887705136</v>
      </c>
      <c r="AE624" s="6" t="str">
        <f t="shared" si="572"/>
        <v/>
      </c>
      <c r="AF624" s="113"/>
      <c r="AG624" s="52"/>
      <c r="AH624" s="6" t="str">
        <f t="shared" si="573"/>
        <v/>
      </c>
      <c r="AI624" s="6" t="str">
        <f t="shared" si="574"/>
        <v/>
      </c>
      <c r="AJ624" s="14" t="str">
        <f t="shared" si="575"/>
        <v/>
      </c>
      <c r="AK624" s="56">
        <f t="shared" ca="1" si="517"/>
        <v>86.355509641895068</v>
      </c>
      <c r="AL624" s="49">
        <f t="shared" ca="1" si="518"/>
        <v>7.8632408647436263</v>
      </c>
      <c r="AM624" s="65"/>
      <c r="AN624" s="61"/>
      <c r="AO624" s="61"/>
      <c r="AP624" s="61"/>
      <c r="AQ624" s="62"/>
    </row>
    <row r="625" spans="1:43" x14ac:dyDescent="0.3">
      <c r="A625" t="str">
        <f t="shared" si="516"/>
        <v/>
      </c>
      <c r="B625" s="1" t="s">
        <v>37</v>
      </c>
      <c r="C625" s="1"/>
      <c r="D625">
        <v>1.734</v>
      </c>
      <c r="E625">
        <v>131.74</v>
      </c>
      <c r="F625">
        <v>49.87</v>
      </c>
      <c r="G625" s="47"/>
      <c r="H625" s="47"/>
      <c r="I625" s="47"/>
      <c r="J625" s="47"/>
      <c r="K625" s="47"/>
      <c r="L625" s="23">
        <f>IF(AND(B625&lt;&gt;"",C625&lt;&gt;""),"",IF(E625-$E$613&lt;0,(360-($E$613-E625)),E625-$E$613))</f>
        <v>93.110000000000014</v>
      </c>
      <c r="M625" s="6">
        <f t="shared" si="564"/>
        <v>1.1176047085209735</v>
      </c>
      <c r="N625" s="6">
        <f t="shared" si="565"/>
        <v>1.3257887144985621</v>
      </c>
      <c r="O625" s="23">
        <f t="shared" si="550"/>
        <v>-0.42038504438011559</v>
      </c>
      <c r="P625" s="23" t="str">
        <f t="shared" si="566"/>
        <v/>
      </c>
      <c r="Q625" s="23"/>
      <c r="R625" s="6"/>
      <c r="S625" s="6"/>
      <c r="T625" s="6" t="str">
        <f t="shared" si="567"/>
        <v/>
      </c>
      <c r="U625" s="6" t="str">
        <f t="shared" si="568"/>
        <v/>
      </c>
      <c r="V625" s="6"/>
      <c r="W625" s="49"/>
      <c r="X625" s="8"/>
      <c r="Y625" s="53" t="str">
        <f t="shared" si="569"/>
        <v>1.30</v>
      </c>
      <c r="Z625" s="6">
        <f t="shared" si="555"/>
        <v>2.4768173590132925</v>
      </c>
      <c r="AA625" s="54">
        <f t="shared" ca="1" si="570"/>
        <v>9.6854648964400383</v>
      </c>
      <c r="AB625" s="55">
        <f t="shared" si="571"/>
        <v>1.1176047085209735</v>
      </c>
      <c r="AC625" s="6">
        <f t="shared" ca="1" si="557"/>
        <v>8.5344362519253085</v>
      </c>
      <c r="AD625" s="6">
        <f t="shared" ca="1" si="558"/>
        <v>1.7104723767242476</v>
      </c>
      <c r="AE625" s="6" t="str">
        <f t="shared" si="572"/>
        <v/>
      </c>
      <c r="AF625" s="113"/>
      <c r="AG625" s="52"/>
      <c r="AH625" s="6" t="str">
        <f t="shared" si="573"/>
        <v/>
      </c>
      <c r="AI625" s="6" t="str">
        <f t="shared" si="574"/>
        <v/>
      </c>
      <c r="AJ625" s="14" t="str">
        <f t="shared" si="575"/>
        <v/>
      </c>
      <c r="AK625" s="56">
        <f t="shared" ca="1" si="517"/>
        <v>82.53943412962586</v>
      </c>
      <c r="AL625" s="49">
        <f t="shared" ca="1" si="518"/>
        <v>8.607301692324091</v>
      </c>
      <c r="AM625" s="65"/>
      <c r="AN625" s="61"/>
      <c r="AO625" s="61"/>
      <c r="AP625" s="61"/>
      <c r="AQ625" s="62"/>
    </row>
    <row r="626" spans="1:43" x14ac:dyDescent="0.3">
      <c r="A626" t="str">
        <f t="shared" si="516"/>
        <v/>
      </c>
      <c r="B626" s="1" t="s">
        <v>37</v>
      </c>
      <c r="C626" s="1"/>
      <c r="D626">
        <v>1.4970000000000001</v>
      </c>
      <c r="E626">
        <v>134.71</v>
      </c>
      <c r="F626">
        <v>40.549999999999997</v>
      </c>
      <c r="G626" s="47"/>
      <c r="H626" s="47"/>
      <c r="I626" s="47"/>
      <c r="J626" s="47"/>
      <c r="K626" s="47"/>
      <c r="L626" s="23">
        <f t="shared" si="563"/>
        <v>96.080000000000013</v>
      </c>
      <c r="M626" s="6">
        <f t="shared" si="564"/>
        <v>1.1374788719116029</v>
      </c>
      <c r="N626" s="6">
        <f t="shared" si="565"/>
        <v>0.97321673637207229</v>
      </c>
      <c r="O626" s="23">
        <f t="shared" si="550"/>
        <v>-0.43879358294993009</v>
      </c>
      <c r="P626" s="23" t="str">
        <f t="shared" si="566"/>
        <v/>
      </c>
      <c r="Q626" s="23"/>
      <c r="R626" s="6"/>
      <c r="S626" s="6"/>
      <c r="T626" s="6" t="str">
        <f t="shared" si="567"/>
        <v/>
      </c>
      <c r="U626" s="6" t="str">
        <f t="shared" si="568"/>
        <v/>
      </c>
      <c r="V626" s="6"/>
      <c r="W626" s="49"/>
      <c r="X626" s="8"/>
      <c r="Y626" s="53" t="str">
        <f t="shared" si="569"/>
        <v>1.30</v>
      </c>
      <c r="Z626" s="6">
        <f t="shared" si="555"/>
        <v>2.1242453808868023</v>
      </c>
      <c r="AA626" s="54">
        <f t="shared" ca="1" si="570"/>
        <v>8.3067505939155541</v>
      </c>
      <c r="AB626" s="55">
        <f t="shared" si="571"/>
        <v>1.1374788719116029</v>
      </c>
      <c r="AC626" s="6">
        <f t="shared" ca="1" si="557"/>
        <v>7.1557219494008244</v>
      </c>
      <c r="AD626" s="6">
        <f t="shared" ca="1" si="558"/>
        <v>2.1402166284711006</v>
      </c>
      <c r="AE626" s="6" t="str">
        <f t="shared" si="572"/>
        <v/>
      </c>
      <c r="AF626" s="113"/>
      <c r="AG626" s="52"/>
      <c r="AH626" s="6" t="str">
        <f t="shared" si="573"/>
        <v/>
      </c>
      <c r="AI626" s="6" t="str">
        <f t="shared" si="574"/>
        <v/>
      </c>
      <c r="AJ626" s="14" t="str">
        <f t="shared" si="575"/>
        <v/>
      </c>
      <c r="AK626" s="56">
        <f t="shared" ca="1" si="517"/>
        <v>80.967791256015531</v>
      </c>
      <c r="AL626" s="49">
        <f t="shared" ca="1" si="518"/>
        <v>7.2455651816253797</v>
      </c>
      <c r="AM626" s="65"/>
      <c r="AN626" s="61"/>
      <c r="AO626" s="61"/>
      <c r="AP626" s="61"/>
      <c r="AQ626" s="62"/>
    </row>
    <row r="627" spans="1:43" x14ac:dyDescent="0.3">
      <c r="A627" t="str">
        <f t="shared" si="516"/>
        <v/>
      </c>
      <c r="B627" s="1" t="s">
        <v>37</v>
      </c>
      <c r="C627" s="1"/>
      <c r="D627">
        <v>1.4430000000000001</v>
      </c>
      <c r="E627">
        <v>136.76</v>
      </c>
      <c r="F627">
        <v>28.83</v>
      </c>
      <c r="G627" s="47"/>
      <c r="H627" s="47"/>
      <c r="I627" s="47"/>
      <c r="J627" s="47"/>
      <c r="K627" s="47"/>
      <c r="L627" s="23">
        <f t="shared" si="563"/>
        <v>98.13</v>
      </c>
      <c r="M627" s="6">
        <f t="shared" si="564"/>
        <v>1.2641463755338416</v>
      </c>
      <c r="N627" s="6">
        <f t="shared" si="565"/>
        <v>0.69583255257615795</v>
      </c>
      <c r="O627" s="23">
        <f t="shared" si="550"/>
        <v>-0.56236775739761313</v>
      </c>
      <c r="P627" s="23" t="str">
        <f t="shared" si="566"/>
        <v/>
      </c>
      <c r="Q627" s="23"/>
      <c r="R627" s="6"/>
      <c r="S627" s="6"/>
      <c r="T627" s="6" t="str">
        <f t="shared" si="567"/>
        <v/>
      </c>
      <c r="U627" s="6" t="str">
        <f t="shared" si="568"/>
        <v/>
      </c>
      <c r="V627" s="6"/>
      <c r="W627" s="49"/>
      <c r="X627" s="8"/>
      <c r="Y627" s="53" t="str">
        <f t="shared" si="569"/>
        <v>1.30</v>
      </c>
      <c r="Z627" s="6">
        <f t="shared" si="555"/>
        <v>1.8468611970908881</v>
      </c>
      <c r="AA627" s="54">
        <f t="shared" ca="1" si="570"/>
        <v>7.222054233400188</v>
      </c>
      <c r="AB627" s="55">
        <f t="shared" si="571"/>
        <v>1.2641463755338416</v>
      </c>
      <c r="AC627" s="6">
        <f t="shared" ca="1" si="557"/>
        <v>6.0710255888854583</v>
      </c>
      <c r="AD627" s="6">
        <f t="shared" ca="1" si="558"/>
        <v>2.6682490507981891</v>
      </c>
      <c r="AE627" s="6" t="str">
        <f t="shared" si="572"/>
        <v/>
      </c>
      <c r="AF627" s="113"/>
      <c r="AG627" s="52"/>
      <c r="AH627" s="6" t="str">
        <f t="shared" si="573"/>
        <v/>
      </c>
      <c r="AI627" s="6" t="str">
        <f t="shared" si="574"/>
        <v/>
      </c>
      <c r="AJ627" s="14" t="str">
        <f t="shared" si="575"/>
        <v/>
      </c>
      <c r="AK627" s="56">
        <f t="shared" ca="1" si="517"/>
        <v>78.237596071363726</v>
      </c>
      <c r="AL627" s="49">
        <f t="shared" ca="1" si="518"/>
        <v>6.2012432430664557</v>
      </c>
      <c r="AM627" s="65"/>
      <c r="AN627" s="61"/>
      <c r="AO627" s="61"/>
      <c r="AP627" s="61"/>
      <c r="AQ627" s="62"/>
    </row>
    <row r="628" spans="1:43" x14ac:dyDescent="0.3">
      <c r="A628" t="str">
        <f t="shared" si="516"/>
        <v/>
      </c>
      <c r="B628" s="1" t="s">
        <v>37</v>
      </c>
      <c r="C628" s="1"/>
      <c r="D628">
        <v>1.4419999999999999</v>
      </c>
      <c r="E628">
        <v>140.35</v>
      </c>
      <c r="F628">
        <v>13.15</v>
      </c>
      <c r="G628" s="47"/>
      <c r="H628" s="47"/>
      <c r="I628" s="47"/>
      <c r="J628" s="47"/>
      <c r="K628" s="47"/>
      <c r="L628" s="23">
        <f t="shared" si="563"/>
        <v>101.72</v>
      </c>
      <c r="M628" s="6">
        <f t="shared" si="564"/>
        <v>1.4041875960547139</v>
      </c>
      <c r="N628" s="6">
        <f t="shared" si="565"/>
        <v>0.32805669492647727</v>
      </c>
      <c r="O628" s="23">
        <f t="shared" si="550"/>
        <v>-0.41175489272684385</v>
      </c>
      <c r="P628" s="23" t="str">
        <f t="shared" si="566"/>
        <v/>
      </c>
      <c r="Q628" s="23"/>
      <c r="R628" s="6"/>
      <c r="S628" s="6"/>
      <c r="T628" s="6" t="str">
        <f t="shared" si="567"/>
        <v/>
      </c>
      <c r="U628" s="6" t="str">
        <f t="shared" si="568"/>
        <v/>
      </c>
      <c r="V628" s="6"/>
      <c r="W628" s="49"/>
      <c r="X628" s="8"/>
      <c r="Y628" s="53" t="str">
        <f t="shared" si="569"/>
        <v>1.30</v>
      </c>
      <c r="Z628" s="6">
        <f t="shared" si="555"/>
        <v>1.4790853394412076</v>
      </c>
      <c r="AA628" s="54">
        <f t="shared" ca="1" si="570"/>
        <v>5.7838859542327805</v>
      </c>
      <c r="AB628" s="55">
        <f t="shared" si="571"/>
        <v>1.4041875960547139</v>
      </c>
      <c r="AC628" s="6">
        <f t="shared" ca="1" si="557"/>
        <v>4.6328573097180499</v>
      </c>
      <c r="AD628" s="6">
        <f t="shared" ca="1" si="558"/>
        <v>1.8410699728951077</v>
      </c>
      <c r="AE628" s="6" t="str">
        <f t="shared" si="572"/>
        <v/>
      </c>
      <c r="AF628" s="113"/>
      <c r="AG628" s="52"/>
      <c r="AH628" s="6" t="str">
        <f t="shared" si="573"/>
        <v/>
      </c>
      <c r="AI628" s="6" t="str">
        <f t="shared" si="574"/>
        <v/>
      </c>
      <c r="AJ628" s="14" t="str">
        <f t="shared" si="575"/>
        <v/>
      </c>
      <c r="AK628" s="56">
        <f t="shared" ca="1" si="517"/>
        <v>73.138300094224036</v>
      </c>
      <c r="AL628" s="49">
        <f t="shared" ca="1" si="518"/>
        <v>4.8409823029135195</v>
      </c>
      <c r="AM628" s="65"/>
      <c r="AN628" s="61"/>
      <c r="AO628" s="61"/>
      <c r="AP628" s="61"/>
      <c r="AQ628" s="62"/>
    </row>
    <row r="629" spans="1:43" x14ac:dyDescent="0.3">
      <c r="A629" t="str">
        <f t="shared" si="516"/>
        <v/>
      </c>
      <c r="B629" s="1" t="s">
        <v>37</v>
      </c>
      <c r="C629" s="1"/>
      <c r="D629">
        <v>1.474</v>
      </c>
      <c r="E629">
        <v>141.86000000000001</v>
      </c>
      <c r="F629">
        <v>1.98</v>
      </c>
      <c r="G629" s="47"/>
      <c r="H629" s="47"/>
      <c r="I629" s="47"/>
      <c r="J629" s="47"/>
      <c r="K629" s="47"/>
      <c r="L629" s="23">
        <f t="shared" si="563"/>
        <v>103.23000000000002</v>
      </c>
      <c r="M629" s="6">
        <f t="shared" si="564"/>
        <v>1.47311994587523</v>
      </c>
      <c r="N629" s="6">
        <f t="shared" si="565"/>
        <v>5.092764538597213E-2</v>
      </c>
      <c r="O629" s="23">
        <f t="shared" si="550"/>
        <v>-0.47263628058067053</v>
      </c>
      <c r="P629" s="23" t="str">
        <f t="shared" si="566"/>
        <v/>
      </c>
      <c r="Q629" s="23"/>
      <c r="R629" s="6"/>
      <c r="S629" s="6"/>
      <c r="T629" s="6" t="str">
        <f t="shared" si="567"/>
        <v/>
      </c>
      <c r="U629" s="6" t="str">
        <f t="shared" si="568"/>
        <v/>
      </c>
      <c r="V629" s="6"/>
      <c r="W629" s="49"/>
      <c r="X629" s="8"/>
      <c r="Y629" s="53" t="str">
        <f t="shared" si="569"/>
        <v>1.30</v>
      </c>
      <c r="Z629" s="6">
        <f t="shared" si="555"/>
        <v>1.2019562899007024</v>
      </c>
      <c r="AA629" s="54">
        <f t="shared" ca="1" si="570"/>
        <v>4.7001872828952829</v>
      </c>
      <c r="AB629" s="55">
        <f t="shared" si="571"/>
        <v>1.47311994587523</v>
      </c>
      <c r="AC629" s="6">
        <f t="shared" ca="1" si="557"/>
        <v>3.5491586383805527</v>
      </c>
      <c r="AD629" s="6">
        <f t="shared" ca="1" si="558"/>
        <v>8.9468381760013909</v>
      </c>
      <c r="AE629" s="6" t="str">
        <f t="shared" si="572"/>
        <v/>
      </c>
      <c r="AF629" s="113"/>
      <c r="AG629" s="52"/>
      <c r="AH629" s="6" t="str">
        <f t="shared" si="573"/>
        <v/>
      </c>
      <c r="AI629" s="6" t="str">
        <f t="shared" si="574"/>
        <v/>
      </c>
      <c r="AJ629" s="14" t="str">
        <f t="shared" si="575"/>
        <v/>
      </c>
      <c r="AK629" s="56">
        <f t="shared" ca="1" si="517"/>
        <v>67.45853250400873</v>
      </c>
      <c r="AL629" s="49">
        <f t="shared" ca="1" si="518"/>
        <v>3.8427346272318545</v>
      </c>
      <c r="AM629" s="65"/>
      <c r="AN629" s="61"/>
      <c r="AO629" s="61"/>
      <c r="AP629" s="61"/>
      <c r="AQ629" s="62"/>
    </row>
    <row r="630" spans="1:43" x14ac:dyDescent="0.3">
      <c r="A630" t="str">
        <f t="shared" si="516"/>
        <v/>
      </c>
      <c r="B630" s="1" t="s">
        <v>37</v>
      </c>
      <c r="C630" s="1"/>
      <c r="D630">
        <v>2.4340000000000002</v>
      </c>
      <c r="E630">
        <v>140.80000000000001</v>
      </c>
      <c r="F630">
        <v>-5.59</v>
      </c>
      <c r="G630" s="47"/>
      <c r="H630" s="47"/>
      <c r="I630" s="47"/>
      <c r="J630" s="47"/>
      <c r="K630" s="47"/>
      <c r="L630" s="23">
        <f t="shared" si="563"/>
        <v>102.17000000000002</v>
      </c>
      <c r="M630" s="6">
        <f t="shared" si="564"/>
        <v>2.422424909158607</v>
      </c>
      <c r="N630" s="6">
        <f t="shared" si="565"/>
        <v>-0.23709398872159285</v>
      </c>
      <c r="O630" s="23">
        <f t="shared" si="550"/>
        <v>-0.3566930835244938</v>
      </c>
      <c r="P630" s="23" t="str">
        <f t="shared" si="566"/>
        <v/>
      </c>
      <c r="Q630" s="23"/>
      <c r="R630" s="6"/>
      <c r="S630" s="6"/>
      <c r="T630" s="6" t="str">
        <f t="shared" si="567"/>
        <v/>
      </c>
      <c r="U630" s="6" t="str">
        <f t="shared" si="568"/>
        <v/>
      </c>
      <c r="V630" s="6"/>
      <c r="W630" s="49"/>
      <c r="X630" s="8"/>
      <c r="Y630" s="53" t="str">
        <f t="shared" si="569"/>
        <v>1.30</v>
      </c>
      <c r="Z630" s="6" t="str">
        <f t="shared" si="555"/>
        <v/>
      </c>
      <c r="AA630" s="54" t="str">
        <f t="shared" ca="1" si="570"/>
        <v/>
      </c>
      <c r="AB630" s="55">
        <f t="shared" si="571"/>
        <v>2.422424909158607</v>
      </c>
      <c r="AC630" s="6">
        <f t="shared" si="557"/>
        <v>-0.23709398872159285</v>
      </c>
      <c r="AD630" s="6">
        <f t="shared" si="558"/>
        <v>0.3566930835244938</v>
      </c>
      <c r="AE630" s="6" t="str">
        <f t="shared" si="572"/>
        <v/>
      </c>
      <c r="AF630" s="113"/>
      <c r="AG630" s="52"/>
      <c r="AH630" s="6" t="str">
        <f t="shared" si="573"/>
        <v/>
      </c>
      <c r="AI630" s="6" t="str">
        <f t="shared" si="574"/>
        <v/>
      </c>
      <c r="AJ630" s="14" t="str">
        <f t="shared" si="575"/>
        <v/>
      </c>
      <c r="AK630" s="56">
        <f t="shared" si="517"/>
        <v>-5.59</v>
      </c>
      <c r="AL630" s="49">
        <f t="shared" si="518"/>
        <v>2.4340000000000002</v>
      </c>
      <c r="AM630" s="65"/>
      <c r="AN630" s="61"/>
      <c r="AO630" s="61"/>
      <c r="AP630" s="61"/>
      <c r="AQ630" s="62"/>
    </row>
    <row r="631" spans="1:43" x14ac:dyDescent="0.3">
      <c r="A631" t="str">
        <f t="shared" si="516"/>
        <v/>
      </c>
      <c r="B631" s="1" t="s">
        <v>37</v>
      </c>
      <c r="C631" s="1"/>
      <c r="D631">
        <v>2.4710000000000001</v>
      </c>
      <c r="E631">
        <v>139.80000000000001</v>
      </c>
      <c r="F631">
        <v>-8.99</v>
      </c>
      <c r="G631" s="47"/>
      <c r="H631" s="47"/>
      <c r="I631" s="47"/>
      <c r="J631" s="47"/>
      <c r="K631" s="47"/>
      <c r="L631" s="23">
        <f t="shared" si="563"/>
        <v>101.17000000000002</v>
      </c>
      <c r="M631" s="6">
        <f t="shared" si="564"/>
        <v>2.4406453180641008</v>
      </c>
      <c r="N631" s="6">
        <f t="shared" si="565"/>
        <v>-0.38612359603083579</v>
      </c>
      <c r="O631" s="23">
        <f t="shared" si="550"/>
        <v>-0.66076609525403229</v>
      </c>
      <c r="P631" s="23" t="str">
        <f t="shared" si="566"/>
        <v/>
      </c>
      <c r="Q631" s="23"/>
      <c r="R631" s="6"/>
      <c r="S631" s="6"/>
      <c r="T631" s="6" t="str">
        <f t="shared" si="567"/>
        <v/>
      </c>
      <c r="U631" s="6" t="str">
        <f t="shared" si="568"/>
        <v/>
      </c>
      <c r="V631" s="6"/>
      <c r="W631" s="49"/>
      <c r="X631" s="8"/>
      <c r="Y631" s="53" t="str">
        <f t="shared" si="569"/>
        <v>1.30</v>
      </c>
      <c r="Z631" s="6" t="str">
        <f t="shared" si="555"/>
        <v/>
      </c>
      <c r="AA631" s="54" t="str">
        <f t="shared" ca="1" si="570"/>
        <v/>
      </c>
      <c r="AB631" s="55">
        <f t="shared" si="571"/>
        <v>2.4406453180641008</v>
      </c>
      <c r="AC631" s="6">
        <f t="shared" si="557"/>
        <v>-0.38612359603083579</v>
      </c>
      <c r="AD631" s="6">
        <f t="shared" si="558"/>
        <v>0.66076609525403229</v>
      </c>
      <c r="AE631" s="6" t="str">
        <f t="shared" si="572"/>
        <v/>
      </c>
      <c r="AF631" s="113"/>
      <c r="AG631" s="52"/>
      <c r="AH631" s="6" t="str">
        <f t="shared" si="573"/>
        <v/>
      </c>
      <c r="AI631" s="6" t="str">
        <f t="shared" si="574"/>
        <v/>
      </c>
      <c r="AJ631" s="14" t="str">
        <f t="shared" si="575"/>
        <v/>
      </c>
      <c r="AK631" s="56">
        <f t="shared" si="517"/>
        <v>-8.99</v>
      </c>
      <c r="AL631" s="49">
        <f t="shared" si="518"/>
        <v>2.4710000000000001</v>
      </c>
      <c r="AM631" s="65"/>
      <c r="AN631" s="61"/>
      <c r="AO631" s="61"/>
      <c r="AP631" s="61"/>
      <c r="AQ631" s="62"/>
    </row>
    <row r="632" spans="1:43" x14ac:dyDescent="0.3">
      <c r="A632" t="str">
        <f t="shared" si="516"/>
        <v/>
      </c>
      <c r="B632" s="1" t="s">
        <v>37</v>
      </c>
      <c r="C632" s="1"/>
      <c r="D632">
        <v>2.484</v>
      </c>
      <c r="E632">
        <v>138.33000000000001</v>
      </c>
      <c r="F632">
        <v>-15.17</v>
      </c>
      <c r="G632" s="47"/>
      <c r="H632" s="47"/>
      <c r="I632" s="47"/>
      <c r="J632" s="47"/>
      <c r="K632" s="47"/>
      <c r="L632" s="23">
        <f t="shared" si="563"/>
        <v>99.700000000000017</v>
      </c>
      <c r="M632" s="6">
        <f t="shared" si="564"/>
        <v>2.397441651985579</v>
      </c>
      <c r="N632" s="6">
        <f t="shared" si="565"/>
        <v>-0.6500227113914242</v>
      </c>
      <c r="O632" s="23">
        <f t="shared" si="550"/>
        <v>-0.57017554302879381</v>
      </c>
      <c r="P632" s="23" t="str">
        <f t="shared" si="566"/>
        <v/>
      </c>
      <c r="Q632" s="23"/>
      <c r="R632" s="6"/>
      <c r="S632" s="6"/>
      <c r="T632" s="6" t="str">
        <f t="shared" si="567"/>
        <v/>
      </c>
      <c r="U632" s="6" t="str">
        <f t="shared" si="568"/>
        <v/>
      </c>
      <c r="V632" s="6"/>
      <c r="W632" s="49"/>
      <c r="X632" s="8"/>
      <c r="Y632" s="53" t="str">
        <f t="shared" si="569"/>
        <v>1.30</v>
      </c>
      <c r="Z632" s="6" t="str">
        <f t="shared" si="555"/>
        <v/>
      </c>
      <c r="AA632" s="54" t="str">
        <f t="shared" ca="1" si="570"/>
        <v/>
      </c>
      <c r="AB632" s="55">
        <f t="shared" si="571"/>
        <v>2.397441651985579</v>
      </c>
      <c r="AC632" s="6">
        <f t="shared" si="557"/>
        <v>-0.6500227113914242</v>
      </c>
      <c r="AD632" s="6">
        <f t="shared" si="558"/>
        <v>0.57017554302879381</v>
      </c>
      <c r="AE632" s="6" t="str">
        <f t="shared" si="572"/>
        <v/>
      </c>
      <c r="AF632" s="113"/>
      <c r="AG632" s="52"/>
      <c r="AH632" s="6" t="str">
        <f t="shared" si="573"/>
        <v/>
      </c>
      <c r="AI632" s="6" t="str">
        <f t="shared" si="574"/>
        <v/>
      </c>
      <c r="AJ632" s="14" t="str">
        <f t="shared" si="575"/>
        <v/>
      </c>
      <c r="AK632" s="56">
        <f t="shared" si="517"/>
        <v>-15.17</v>
      </c>
      <c r="AL632" s="49">
        <f t="shared" si="518"/>
        <v>2.484</v>
      </c>
      <c r="AM632" s="65"/>
      <c r="AN632" s="61"/>
      <c r="AO632" s="61"/>
      <c r="AP632" s="61"/>
      <c r="AQ632" s="62"/>
    </row>
    <row r="633" spans="1:43" x14ac:dyDescent="0.3">
      <c r="A633" t="str">
        <f t="shared" si="516"/>
        <v/>
      </c>
      <c r="B633" s="1" t="s">
        <v>37</v>
      </c>
      <c r="C633" s="1"/>
      <c r="D633">
        <v>2.6179999999999999</v>
      </c>
      <c r="E633">
        <v>136.55000000000001</v>
      </c>
      <c r="F633">
        <v>-20.2</v>
      </c>
      <c r="G633" s="47"/>
      <c r="H633" s="47"/>
      <c r="I633" s="47"/>
      <c r="J633" s="47"/>
      <c r="K633" s="47"/>
      <c r="L633" s="23">
        <f t="shared" si="563"/>
        <v>97.920000000000016</v>
      </c>
      <c r="M633" s="6">
        <f t="shared" si="564"/>
        <v>2.4569747335845173</v>
      </c>
      <c r="N633" s="6">
        <f t="shared" si="565"/>
        <v>-0.90399068497816371</v>
      </c>
      <c r="O633" s="23">
        <f t="shared" si="550"/>
        <v>-0.36479442697930375</v>
      </c>
      <c r="P633" s="23" t="str">
        <f t="shared" si="566"/>
        <v/>
      </c>
      <c r="Q633" s="23"/>
      <c r="R633" s="6"/>
      <c r="S633" s="6"/>
      <c r="T633" s="6" t="str">
        <f t="shared" si="567"/>
        <v/>
      </c>
      <c r="U633" s="6" t="str">
        <f t="shared" si="568"/>
        <v/>
      </c>
      <c r="V633" s="6"/>
      <c r="W633" s="49"/>
      <c r="X633" s="8"/>
      <c r="Y633" s="53" t="str">
        <f t="shared" si="569"/>
        <v>1.30</v>
      </c>
      <c r="Z633" s="6" t="str">
        <f t="shared" si="555"/>
        <v/>
      </c>
      <c r="AA633" s="54" t="str">
        <f t="shared" ca="1" si="570"/>
        <v/>
      </c>
      <c r="AB633" s="55">
        <f t="shared" si="571"/>
        <v>2.4569747335845173</v>
      </c>
      <c r="AC633" s="6">
        <f t="shared" si="557"/>
        <v>-0.90399068497816371</v>
      </c>
      <c r="AD633" s="6">
        <f t="shared" si="558"/>
        <v>0.36479442697930375</v>
      </c>
      <c r="AE633" s="6" t="str">
        <f t="shared" si="572"/>
        <v/>
      </c>
      <c r="AF633" s="113"/>
      <c r="AG633" s="52"/>
      <c r="AH633" s="6" t="str">
        <f t="shared" si="573"/>
        <v/>
      </c>
      <c r="AI633" s="6" t="str">
        <f t="shared" si="574"/>
        <v/>
      </c>
      <c r="AJ633" s="14" t="str">
        <f t="shared" si="575"/>
        <v/>
      </c>
      <c r="AK633" s="56">
        <f t="shared" si="517"/>
        <v>-20.2</v>
      </c>
      <c r="AL633" s="49">
        <f t="shared" si="518"/>
        <v>2.6179999999999999</v>
      </c>
      <c r="AM633" s="65"/>
      <c r="AN633" s="61"/>
      <c r="AO633" s="61"/>
      <c r="AP633" s="61"/>
      <c r="AQ633" s="62"/>
    </row>
    <row r="634" spans="1:43" x14ac:dyDescent="0.3">
      <c r="A634" t="str">
        <f t="shared" si="516"/>
        <v/>
      </c>
      <c r="B634" s="1" t="s">
        <v>37</v>
      </c>
      <c r="C634" s="1"/>
      <c r="D634">
        <v>2.9580000000000002</v>
      </c>
      <c r="E634">
        <v>135.34</v>
      </c>
      <c r="F634">
        <v>-22.9</v>
      </c>
      <c r="G634" s="47"/>
      <c r="H634" s="47"/>
      <c r="I634" s="47"/>
      <c r="J634" s="47"/>
      <c r="K634" s="47"/>
      <c r="L634" s="23">
        <f t="shared" si="563"/>
        <v>96.710000000000008</v>
      </c>
      <c r="M634" s="6">
        <f t="shared" si="564"/>
        <v>2.7248664296634035</v>
      </c>
      <c r="N634" s="6">
        <f t="shared" si="565"/>
        <v>-1.1510286445147302</v>
      </c>
      <c r="O634" s="23">
        <f t="shared" si="550"/>
        <v>-0.47592843153790287</v>
      </c>
      <c r="P634" s="23" t="str">
        <f t="shared" si="566"/>
        <v/>
      </c>
      <c r="Q634" s="23"/>
      <c r="R634" s="6"/>
      <c r="S634" s="6"/>
      <c r="T634" s="6" t="str">
        <f t="shared" si="567"/>
        <v/>
      </c>
      <c r="U634" s="6" t="str">
        <f t="shared" si="568"/>
        <v/>
      </c>
      <c r="V634" s="6"/>
      <c r="W634" s="49"/>
      <c r="X634" s="8"/>
      <c r="Y634" s="53" t="str">
        <f t="shared" si="569"/>
        <v>1.30</v>
      </c>
      <c r="Z634" s="6" t="str">
        <f t="shared" si="555"/>
        <v/>
      </c>
      <c r="AA634" s="54" t="str">
        <f t="shared" ca="1" si="570"/>
        <v/>
      </c>
      <c r="AB634" s="55">
        <f t="shared" si="571"/>
        <v>2.7248664296634035</v>
      </c>
      <c r="AC634" s="6">
        <f t="shared" si="557"/>
        <v>-1.1510286445147302</v>
      </c>
      <c r="AD634" s="6">
        <f t="shared" si="558"/>
        <v>0.47592843153790287</v>
      </c>
      <c r="AE634" s="6" t="str">
        <f t="shared" si="572"/>
        <v/>
      </c>
      <c r="AF634" s="113"/>
      <c r="AG634" s="52"/>
      <c r="AH634" s="6" t="str">
        <f t="shared" si="573"/>
        <v/>
      </c>
      <c r="AI634" s="6" t="str">
        <f t="shared" si="574"/>
        <v/>
      </c>
      <c r="AJ634" s="14" t="str">
        <f t="shared" si="575"/>
        <v/>
      </c>
      <c r="AK634" s="56">
        <f t="shared" si="517"/>
        <v>-22.9</v>
      </c>
      <c r="AL634" s="49">
        <f t="shared" si="518"/>
        <v>2.9580000000000002</v>
      </c>
      <c r="AM634" s="65"/>
      <c r="AN634" s="61"/>
      <c r="AO634" s="61"/>
      <c r="AP634" s="61"/>
      <c r="AQ634" s="62"/>
    </row>
    <row r="635" spans="1:43" x14ac:dyDescent="0.3">
      <c r="A635" t="str">
        <f t="shared" si="516"/>
        <v/>
      </c>
      <c r="B635" s="1" t="s">
        <v>37</v>
      </c>
      <c r="C635" s="1"/>
      <c r="D635">
        <v>2.5</v>
      </c>
      <c r="E635">
        <v>135.44999999999999</v>
      </c>
      <c r="F635">
        <v>-26.59</v>
      </c>
      <c r="G635" s="47"/>
      <c r="H635" s="47"/>
      <c r="I635" s="47"/>
      <c r="J635" s="47"/>
      <c r="K635" s="47"/>
      <c r="L635" s="23">
        <f t="shared" si="563"/>
        <v>96.82</v>
      </c>
      <c r="M635" s="6">
        <f t="shared" si="564"/>
        <v>2.2355809298090219</v>
      </c>
      <c r="N635" s="6">
        <f t="shared" si="565"/>
        <v>-1.1190075541631652</v>
      </c>
      <c r="O635" s="23">
        <f t="shared" si="550"/>
        <v>-0.53485969246951237</v>
      </c>
      <c r="P635" s="23" t="str">
        <f t="shared" si="566"/>
        <v/>
      </c>
      <c r="Q635" s="23"/>
      <c r="R635" s="6"/>
      <c r="S635" s="6"/>
      <c r="T635" s="6" t="str">
        <f t="shared" si="567"/>
        <v/>
      </c>
      <c r="U635" s="6" t="str">
        <f t="shared" si="568"/>
        <v/>
      </c>
      <c r="V635" s="6"/>
      <c r="W635" s="49"/>
      <c r="X635" s="8"/>
      <c r="Y635" s="53" t="str">
        <f t="shared" si="569"/>
        <v>1.30</v>
      </c>
      <c r="Z635" s="6" t="str">
        <f t="shared" si="555"/>
        <v/>
      </c>
      <c r="AA635" s="54" t="str">
        <f t="shared" ca="1" si="570"/>
        <v/>
      </c>
      <c r="AB635" s="55">
        <f t="shared" si="571"/>
        <v>2.2355809298090219</v>
      </c>
      <c r="AC635" s="6">
        <f t="shared" si="557"/>
        <v>-1.1190075541631652</v>
      </c>
      <c r="AD635" s="6">
        <f t="shared" si="558"/>
        <v>0.53485969246951237</v>
      </c>
      <c r="AE635" s="6" t="str">
        <f t="shared" si="572"/>
        <v/>
      </c>
      <c r="AF635" s="113"/>
      <c r="AG635" s="52"/>
      <c r="AH635" s="6" t="str">
        <f t="shared" si="573"/>
        <v/>
      </c>
      <c r="AI635" s="6" t="str">
        <f t="shared" si="574"/>
        <v/>
      </c>
      <c r="AJ635" s="14" t="str">
        <f t="shared" si="575"/>
        <v/>
      </c>
      <c r="AK635" s="56">
        <f t="shared" si="517"/>
        <v>-26.59</v>
      </c>
      <c r="AL635" s="49">
        <f t="shared" si="518"/>
        <v>2.5</v>
      </c>
      <c r="AM635" s="65"/>
      <c r="AN635" s="61"/>
      <c r="AO635" s="61"/>
      <c r="AP635" s="61"/>
      <c r="AQ635" s="62"/>
    </row>
    <row r="636" spans="1:43" x14ac:dyDescent="0.3">
      <c r="A636" t="str">
        <f t="shared" si="516"/>
        <v/>
      </c>
      <c r="B636" s="1" t="s">
        <v>37</v>
      </c>
      <c r="C636" s="1"/>
      <c r="D636">
        <v>2.0569999999999999</v>
      </c>
      <c r="E636">
        <v>133.66999999999999</v>
      </c>
      <c r="F636">
        <v>-32.56</v>
      </c>
      <c r="G636" s="47"/>
      <c r="H636" s="47"/>
      <c r="I636" s="47"/>
      <c r="J636" s="47"/>
      <c r="K636" s="47"/>
      <c r="L636" s="23">
        <f t="shared" si="563"/>
        <v>95.039999999999992</v>
      </c>
      <c r="M636" s="6">
        <f t="shared" si="564"/>
        <v>1.733697863785588</v>
      </c>
      <c r="N636" s="6">
        <f t="shared" si="565"/>
        <v>-1.1070414251983927</v>
      </c>
      <c r="O636" s="23">
        <f t="shared" si="550"/>
        <v>-0.65511065691034087</v>
      </c>
      <c r="P636" s="23" t="str">
        <f t="shared" si="566"/>
        <v/>
      </c>
      <c r="Q636" s="23"/>
      <c r="R636" s="6"/>
      <c r="S636" s="6"/>
      <c r="T636" s="6" t="str">
        <f t="shared" si="567"/>
        <v/>
      </c>
      <c r="U636" s="6" t="str">
        <f t="shared" si="568"/>
        <v/>
      </c>
      <c r="V636" s="6"/>
      <c r="W636" s="49"/>
      <c r="X636" s="8"/>
      <c r="Y636" s="53" t="str">
        <f t="shared" si="569"/>
        <v>1.30</v>
      </c>
      <c r="Z636" s="6" t="str">
        <f t="shared" si="555"/>
        <v/>
      </c>
      <c r="AA636" s="54" t="str">
        <f t="shared" ca="1" si="570"/>
        <v/>
      </c>
      <c r="AB636" s="55">
        <f t="shared" si="571"/>
        <v>1.733697863785588</v>
      </c>
      <c r="AC636" s="6">
        <f t="shared" si="557"/>
        <v>-1.1070414251983927</v>
      </c>
      <c r="AD636" s="6">
        <f t="shared" si="558"/>
        <v>0.65511065691034087</v>
      </c>
      <c r="AE636" s="6" t="str">
        <f t="shared" si="572"/>
        <v/>
      </c>
      <c r="AF636" s="113"/>
      <c r="AG636" s="52"/>
      <c r="AH636" s="6" t="str">
        <f t="shared" si="573"/>
        <v/>
      </c>
      <c r="AI636" s="6" t="str">
        <f t="shared" si="574"/>
        <v/>
      </c>
      <c r="AJ636" s="14" t="str">
        <f t="shared" si="575"/>
        <v/>
      </c>
      <c r="AK636" s="56">
        <f t="shared" si="517"/>
        <v>-32.56</v>
      </c>
      <c r="AL636" s="49">
        <f t="shared" si="518"/>
        <v>2.0569999999999999</v>
      </c>
      <c r="AM636" s="65"/>
      <c r="AN636" s="61"/>
      <c r="AO636" s="61"/>
      <c r="AP636" s="61"/>
      <c r="AQ636" s="62"/>
    </row>
    <row r="637" spans="1:43" x14ac:dyDescent="0.3">
      <c r="A637" t="str">
        <f t="shared" si="516"/>
        <v/>
      </c>
      <c r="B637" s="1" t="s">
        <v>37</v>
      </c>
      <c r="C637" s="1"/>
      <c r="D637">
        <v>1.5009999999999999</v>
      </c>
      <c r="E637">
        <v>129.05000000000001</v>
      </c>
      <c r="F637">
        <v>-44.81</v>
      </c>
      <c r="G637" s="47"/>
      <c r="H637" s="47"/>
      <c r="I637" s="47"/>
      <c r="J637" s="47"/>
      <c r="K637" s="47"/>
      <c r="L637" s="23">
        <f t="shared" si="563"/>
        <v>90.420000000000016</v>
      </c>
      <c r="M637" s="6">
        <f t="shared" si="564"/>
        <v>1.0648810635337165</v>
      </c>
      <c r="N637" s="6">
        <f t="shared" si="565"/>
        <v>-1.0578418220732724</v>
      </c>
      <c r="O637" s="23">
        <f t="shared" si="550"/>
        <v>-0.44058265702582156</v>
      </c>
      <c r="P637" s="23" t="str">
        <f t="shared" si="566"/>
        <v/>
      </c>
      <c r="Q637" s="23"/>
      <c r="R637" s="6"/>
      <c r="S637" s="6"/>
      <c r="T637" s="6" t="str">
        <f t="shared" si="567"/>
        <v/>
      </c>
      <c r="U637" s="6" t="str">
        <f t="shared" si="568"/>
        <v/>
      </c>
      <c r="V637" s="6"/>
      <c r="W637" s="49"/>
      <c r="X637" s="8"/>
      <c r="Y637" s="53" t="str">
        <f t="shared" si="569"/>
        <v>1.30</v>
      </c>
      <c r="Z637" s="6" t="str">
        <f t="shared" si="555"/>
        <v/>
      </c>
      <c r="AA637" s="54" t="str">
        <f t="shared" ca="1" si="570"/>
        <v/>
      </c>
      <c r="AB637" s="55">
        <f t="shared" si="571"/>
        <v>1.0648810635337165</v>
      </c>
      <c r="AC637" s="6">
        <f t="shared" si="557"/>
        <v>-1.0578418220732724</v>
      </c>
      <c r="AD637" s="6">
        <f t="shared" si="558"/>
        <v>0.44058265702582156</v>
      </c>
      <c r="AE637" s="6" t="str">
        <f t="shared" si="572"/>
        <v/>
      </c>
      <c r="AF637" s="113"/>
      <c r="AG637" s="52"/>
      <c r="AH637" s="6" t="str">
        <f t="shared" si="573"/>
        <v/>
      </c>
      <c r="AI637" s="6" t="str">
        <f t="shared" si="574"/>
        <v/>
      </c>
      <c r="AJ637" s="14" t="str">
        <f t="shared" si="575"/>
        <v/>
      </c>
      <c r="AK637" s="56">
        <f t="shared" si="517"/>
        <v>-44.81</v>
      </c>
      <c r="AL637" s="49">
        <f t="shared" si="518"/>
        <v>1.5009999999999999</v>
      </c>
      <c r="AM637" s="65"/>
      <c r="AN637" s="61"/>
      <c r="AO637" s="61"/>
      <c r="AP637" s="61"/>
      <c r="AQ637" s="62"/>
    </row>
    <row r="638" spans="1:43" x14ac:dyDescent="0.3">
      <c r="A638" t="str">
        <f t="shared" si="516"/>
        <v/>
      </c>
      <c r="B638" s="1" t="s">
        <v>37</v>
      </c>
      <c r="C638" s="1"/>
      <c r="D638">
        <v>1.2509999999999999</v>
      </c>
      <c r="E638">
        <v>121.02</v>
      </c>
      <c r="F638">
        <v>-58.38</v>
      </c>
      <c r="G638" s="47"/>
      <c r="H638" s="47"/>
      <c r="I638" s="47"/>
      <c r="J638" s="47"/>
      <c r="K638" s="47"/>
      <c r="L638" s="23">
        <f t="shared" si="563"/>
        <v>82.389999999999986</v>
      </c>
      <c r="M638" s="6">
        <f t="shared" si="564"/>
        <v>0.6558782617172888</v>
      </c>
      <c r="N638" s="6">
        <f t="shared" si="565"/>
        <v>-1.065281514815078</v>
      </c>
      <c r="O638" s="23">
        <f t="shared" si="550"/>
        <v>-0.42385074191555866</v>
      </c>
      <c r="P638" s="23" t="str">
        <f t="shared" si="566"/>
        <v/>
      </c>
      <c r="Q638" s="23"/>
      <c r="R638" s="6"/>
      <c r="S638" s="6"/>
      <c r="T638" s="6" t="str">
        <f t="shared" si="567"/>
        <v/>
      </c>
      <c r="U638" s="6" t="str">
        <f t="shared" si="568"/>
        <v/>
      </c>
      <c r="V638" s="6"/>
      <c r="W638" s="49"/>
      <c r="X638" s="8"/>
      <c r="Y638" s="53" t="str">
        <f t="shared" si="569"/>
        <v>1.30</v>
      </c>
      <c r="Z638" s="6" t="str">
        <f t="shared" si="555"/>
        <v/>
      </c>
      <c r="AA638" s="54" t="str">
        <f t="shared" ca="1" si="570"/>
        <v/>
      </c>
      <c r="AB638" s="55">
        <f t="shared" si="571"/>
        <v>0.6558782617172888</v>
      </c>
      <c r="AC638" s="6">
        <f t="shared" si="557"/>
        <v>-1.065281514815078</v>
      </c>
      <c r="AD638" s="6">
        <f t="shared" si="558"/>
        <v>0.42385074191555866</v>
      </c>
      <c r="AE638" s="6" t="str">
        <f t="shared" si="572"/>
        <v/>
      </c>
      <c r="AF638" s="113"/>
      <c r="AG638" s="52"/>
      <c r="AH638" s="6" t="str">
        <f t="shared" si="573"/>
        <v/>
      </c>
      <c r="AI638" s="6" t="str">
        <f t="shared" si="574"/>
        <v/>
      </c>
      <c r="AJ638" s="14" t="str">
        <f t="shared" si="575"/>
        <v/>
      </c>
      <c r="AK638" s="56">
        <f t="shared" si="517"/>
        <v>-58.38</v>
      </c>
      <c r="AL638" s="49">
        <f t="shared" si="518"/>
        <v>1.2509999999999999</v>
      </c>
      <c r="AM638" s="65"/>
      <c r="AN638" s="61"/>
      <c r="AO638" s="61"/>
      <c r="AP638" s="61"/>
      <c r="AQ638" s="62"/>
    </row>
    <row r="639" spans="1:43" x14ac:dyDescent="0.3">
      <c r="A639" t="str">
        <f t="shared" si="516"/>
        <v/>
      </c>
      <c r="B639" s="1" t="s">
        <v>37</v>
      </c>
      <c r="C639" s="1"/>
      <c r="D639">
        <v>1.097</v>
      </c>
      <c r="E639">
        <v>110.61</v>
      </c>
      <c r="F639">
        <v>-76.37</v>
      </c>
      <c r="G639" s="47"/>
      <c r="H639" s="47"/>
      <c r="I639" s="47"/>
      <c r="J639" s="47"/>
      <c r="K639" s="47"/>
      <c r="L639" s="23">
        <f t="shared" si="563"/>
        <v>71.97999999999999</v>
      </c>
      <c r="M639" s="6">
        <f t="shared" si="564"/>
        <v>0.25850914528472685</v>
      </c>
      <c r="N639" s="6">
        <f t="shared" si="565"/>
        <v>-1.0661060087084022</v>
      </c>
      <c r="O639" s="23">
        <f t="shared" si="550"/>
        <v>-0.81283586553847642</v>
      </c>
      <c r="P639" s="23" t="str">
        <f t="shared" si="566"/>
        <v/>
      </c>
      <c r="Q639" s="23"/>
      <c r="R639" s="6"/>
      <c r="S639" s="6"/>
      <c r="T639" s="6" t="str">
        <f t="shared" si="567"/>
        <v/>
      </c>
      <c r="U639" s="6" t="str">
        <f t="shared" si="568"/>
        <v/>
      </c>
      <c r="V639" s="6"/>
      <c r="W639" s="49"/>
      <c r="X639" s="8"/>
      <c r="Y639" s="53" t="str">
        <f t="shared" si="569"/>
        <v>1.30</v>
      </c>
      <c r="Z639" s="6" t="str">
        <f t="shared" si="555"/>
        <v/>
      </c>
      <c r="AA639" s="54" t="str">
        <f t="shared" ca="1" si="570"/>
        <v/>
      </c>
      <c r="AB639" s="55">
        <f t="shared" si="571"/>
        <v>0.25850914528472685</v>
      </c>
      <c r="AC639" s="6">
        <f t="shared" si="557"/>
        <v>-1.0661060087084022</v>
      </c>
      <c r="AD639" s="6">
        <f t="shared" si="558"/>
        <v>0.81283586553847642</v>
      </c>
      <c r="AE639" s="6" t="str">
        <f t="shared" si="572"/>
        <v/>
      </c>
      <c r="AF639" s="113"/>
      <c r="AG639" s="52"/>
      <c r="AH639" s="6" t="str">
        <f t="shared" si="573"/>
        <v/>
      </c>
      <c r="AI639" s="6" t="str">
        <f t="shared" si="574"/>
        <v/>
      </c>
      <c r="AJ639" s="14" t="str">
        <f t="shared" si="575"/>
        <v/>
      </c>
      <c r="AK639" s="56">
        <f t="shared" si="517"/>
        <v>-76.37</v>
      </c>
      <c r="AL639" s="49">
        <f t="shared" si="518"/>
        <v>1.097</v>
      </c>
      <c r="AM639" s="65"/>
      <c r="AN639" s="61"/>
      <c r="AO639" s="61"/>
      <c r="AP639" s="61"/>
      <c r="AQ639" s="62"/>
    </row>
    <row r="640" spans="1:43" ht="15" thickBot="1" x14ac:dyDescent="0.35">
      <c r="A640">
        <f t="shared" si="516"/>
        <v>1</v>
      </c>
      <c r="B640" s="1" t="s">
        <v>37</v>
      </c>
      <c r="C640" s="1" t="s">
        <v>38</v>
      </c>
      <c r="D640">
        <v>3.34</v>
      </c>
      <c r="E640">
        <v>124.81</v>
      </c>
      <c r="F640">
        <v>-16.28</v>
      </c>
      <c r="G640" s="34"/>
      <c r="H640" s="34"/>
      <c r="I640" s="34"/>
      <c r="J640" s="34"/>
      <c r="K640" s="34"/>
      <c r="L640" s="13"/>
      <c r="M640" s="4"/>
      <c r="N640" s="4"/>
      <c r="O640" s="13">
        <f>ABS(SUM(O614:O639))/2</f>
        <v>6.3772951219370411</v>
      </c>
      <c r="P640" s="13">
        <f t="shared" si="566"/>
        <v>21.300165707269716</v>
      </c>
      <c r="Q640" s="13">
        <f>SQRT(((MAX(M614:M639)-MIN(M614:M639))^2)+((VLOOKUP(MAX(M614:M639),M614:N639,2,FALSE)-VLOOKUP(MIN(M614:M639),M614:N639,2,FALSE))^2))</f>
        <v>4.2978486303196499</v>
      </c>
      <c r="R640" s="13">
        <f>ABS(MIN(N614:N639))+MAX(N614:N639)</f>
        <v>2.4768173590132925</v>
      </c>
      <c r="S640" s="12">
        <f>SQRT(ABS(((M615-M614)^2)-((N615-N614)^2))+ABS(((M616-M615)^2)-((N616-N615)^2))+ABS(((M617-M616)^2)-((N617-N616)^2))+ABS(((M618-M617)^2)-((N618-N617)^2))+ABS(((M619-M618)^2)-((N619-N618)^2))+ABS(((M620-M619)^2)-((N620-N619)^2))+ABS(((M621-M620)^2)-((N621-N620)^2))+ABS(((M622-M621)^2)-((N622-N621)^2))+ABS(((M623-M622)^2)-((N623-N622)^2))+ABS(((M624-M623)^2)-((N624-N623)^2))+ABS(((M625-M624)^2)-((N625-N624)^2))+ABS(((M626-M625)^2)-((N626-N625)^2))+ABS(((M627-M626)^2)-((N627-N626)^2))+ABS(((M628-M627)^2)-((N628-N627)^2))+ABS(((M629-M628)^2)-((N629-N628)^2))+ABS(((M630-M629)^2)-((N630-N629)^2))+ABS(((M631-M630)^2)-((N631-N630)^2))+ABS(((M632-M631)^2)-((N632-N631)^2))+ABS(((M633-M632)^2)-((N633-N632)^2))+ABS(((M634-M633)^2)-((N634-N633)^2))+ABS(((M635-M634)^2)-((N635-N634)^2))+ABS(((M636-M635)^2)-((N636-N635)^2))+ABS(((M637-M636)^2)-((N637-N636)^2))+ABS(((M638-M637)^2)-((N638-N637)^2))+ABS(((M639-M638)^2)-((N639-N638)^2)))</f>
        <v>2.1289936665541247</v>
      </c>
      <c r="T640" s="4">
        <f>IF(A640=1,S640/Q640,"")</f>
        <v>0.49536264528603979</v>
      </c>
      <c r="U640" s="4">
        <f>IF(A640=1,4*PI()*(O640/(S640^2)),"")</f>
        <v>17.680626113232233</v>
      </c>
      <c r="V640" s="21">
        <f>IF($H$9=FALSE,(($F$3)*($Q640^2))/(2*$F$7*COS(RADIANS($F$8))),IF(G640&lt;&gt;"",(3*($F$3)*(I640^2))/(2*J640*(COS(RADIANS(K640)))),(($F$3)*($Q640^2))/(2*$J640*COS(RADIANS($K640)))))</f>
        <v>115.54122359061678</v>
      </c>
      <c r="W640" s="51" t="str">
        <f>IF(G640&lt;&gt;"",IF(V640&lt;H640,"STABLE","UNSTABLE"),IF(V640&lt;$F$6,"STABLE","UNSTABLE"))</f>
        <v>UNSTABLE</v>
      </c>
      <c r="X640" s="8"/>
      <c r="Y640" s="57"/>
      <c r="Z640" s="4"/>
      <c r="AA640" s="16" t="str">
        <f t="shared" ca="1" si="570"/>
        <v/>
      </c>
      <c r="AB640" s="15"/>
      <c r="AC640" s="17"/>
      <c r="AD640" s="4">
        <f ca="1">IF(W640="Stable",O640,ABS(SUM(AD614:AD639)/2))</f>
        <v>24.846594748174184</v>
      </c>
      <c r="AE640" s="4">
        <f t="shared" ca="1" si="572"/>
        <v>82.987626458901772</v>
      </c>
      <c r="AF640" s="13">
        <f>IF(W640="Stable",Q640,SQRT(((MAX(AB614:AB639)-MIN(AB614:AB639))^2)+((VLOOKUP(MAX(AB614:AB639),AB614:AC639,2,FALSE)-VLOOKUP(MIN(AB614:AB639),AB614:AC639,2,FALSE))^2)))</f>
        <v>4.2978486303196499</v>
      </c>
      <c r="AG640" s="12">
        <f ca="1">IF(W640="Stable",S640,SQRT(ABS(((AB615-AB614)^2)-((AC615-AC614)^2))+ABS(((AB616-AB615)^2)-((AC616-AC615)^2))+ABS(((AB617-AB616)^2)-((AC617-AC616)^2))+ABS(((AB618-AB617)^2)-((AC618-AC617)^2))+ABS(((AB619-AB618)^2)-((AC619-AC618)^2))+ABS(((AB620-AB619)^2)-((AC620-AC619)^2))+ABS(((AB621-AB620)^2)-((AC621-AC620)^2))+ABS(((AB622-AB621)^2)-((AC622-AC621)^2))+ABS(((AB623-AB622)^2)-((AC623-AC622)^2))+ABS(((AB624-AB623)^2)-((AC624-AC623)^2))+ABS(((AB625-AB624)^2)-((AC625-AC624)^2))+ABS(((AB626-AB625)^2)-((AC626-AC625)^2))+ABS(((AB627-AB626)^2)-((AC627-AC626)^2))+ABS(((AB628-AB627)^2)-((AC628-AC627)^2))+ABS(((AB629-AB628)^2)-((AC629-AC628)^2))+ABS(((AB630-AB629)^2)-((AC630-AC629)^2))+ABS(((AB631-AB630)^2)-((AC631-AC630)^2))+ABS(((AB632-AB631)^2)-((AC632-AC631)^2))+ABS(((AB633-AB632)^2)-((AC633-AC632)^2))+ABS(((AB634-AB633)^2)-((AC634-AC633)^2))+ABS(((AB635-AB634)^2)-((AC635-AC634)^2))+ABS(((AB636-AB635)^2)-((AC636-AC635)^2))+ABS(((AB637-AB636)^2)-((AC637-AC636)^2))+ABS(((AB638-AB637)^2)-((AC638-AC637)^2))+ABS(((AB639-AB638)^2)-((AC639-AC638)^2))))</f>
        <v>6.5307633864349457</v>
      </c>
      <c r="AH640" s="4">
        <f ca="1">IF(W640="Stable",T640,IF(A640=1,AG640/AF640,""))</f>
        <v>1.5195424381312435</v>
      </c>
      <c r="AI640" s="4">
        <f ca="1">IF(W640="Stable",U640,IF(A640=1,4*PI()*(AD640/(AG640^2)),""))</f>
        <v>7.320636486707536</v>
      </c>
      <c r="AJ640" s="5">
        <f ca="1">IF(A640=1,(O640/AD640)*100,"")</f>
        <v>25.666676607287069</v>
      </c>
      <c r="AK640" s="56">
        <f t="shared" si="517"/>
        <v>-16.28</v>
      </c>
      <c r="AL640" s="49">
        <f t="shared" si="518"/>
        <v>3.34</v>
      </c>
      <c r="AM640" s="65"/>
      <c r="AN640" s="61"/>
      <c r="AO640" s="61"/>
      <c r="AP640" s="61"/>
      <c r="AQ640" s="62"/>
    </row>
    <row r="641" spans="1:43" ht="15" thickTop="1" x14ac:dyDescent="0.3">
      <c r="A641" t="str">
        <f t="shared" si="516"/>
        <v/>
      </c>
      <c r="B641" s="1" t="s">
        <v>38</v>
      </c>
      <c r="C641" s="1"/>
      <c r="D641">
        <v>0.436</v>
      </c>
      <c r="E641">
        <v>355.46</v>
      </c>
      <c r="F641">
        <v>-38.47</v>
      </c>
      <c r="G641" s="47"/>
      <c r="H641" s="47"/>
      <c r="I641" s="47"/>
      <c r="J641" s="47"/>
      <c r="K641" s="47"/>
      <c r="L641" s="23">
        <f>IF(AND(B641&lt;&gt;"",C641&lt;&gt;""),"",IF(E641-$E$640&lt;0,(360-($E$640-E641)),E641-$E$640))</f>
        <v>230.64999999999998</v>
      </c>
      <c r="M641" s="6">
        <f t="shared" ref="M641" si="576">IF(AND(B641&lt;&gt;"",C641&lt;&gt;""),"",IF(L641&gt;180,(COS(RADIANS(F641))*D641)*(-1),(COS(RADIANS(F641))*D641)))</f>
        <v>-0.34135922289291909</v>
      </c>
      <c r="N641" s="6">
        <f t="shared" ref="N641" si="577">IF(AND(B641&lt;&gt;"",C641&lt;&gt;""),"",SIN(RADIANS(F641))*D641)</f>
        <v>-0.27123768349169769</v>
      </c>
      <c r="O641" s="23">
        <f t="shared" ref="O641:O656" si="578">IF(A642=1,M641*VLOOKUP(B642,$B$13:$N$1389,13,FALSE)-N641*VLOOKUP(B642,$B$13:$N$1389,12,FALSE),M641*N642-N641*M642)</f>
        <v>-0.14725938627199903</v>
      </c>
      <c r="P641" s="23" t="str">
        <f t="shared" ref="P641" si="579">IF(A641=1,D641*O641,"")</f>
        <v/>
      </c>
      <c r="Q641" s="23"/>
      <c r="R641" s="6"/>
      <c r="S641" s="6"/>
      <c r="T641" s="6" t="str">
        <f t="shared" ref="T641" si="580">IF(A641=1,S641/Q641,"")</f>
        <v/>
      </c>
      <c r="U641" s="6" t="str">
        <f t="shared" ref="U641" si="581">IF(A641=1,4*PI()*(O641/(S641^2)),"")</f>
        <v/>
      </c>
      <c r="V641" s="6"/>
      <c r="W641" s="49"/>
      <c r="X641" s="8"/>
      <c r="Y641" s="53" t="str">
        <f t="shared" ref="Y641" si="582">IF(A641=1,"",B641)</f>
        <v>1.34</v>
      </c>
      <c r="Z641" s="6" t="str">
        <f t="shared" ref="Z641:Z656" si="583">IF(F641&lt;$R$8,"",(SQRT(((N641-MIN($N$641:$N$656))^2))))</f>
        <v/>
      </c>
      <c r="AA641" s="54" t="str">
        <f t="shared" ca="1" si="527"/>
        <v/>
      </c>
      <c r="AB641" s="55">
        <f t="shared" ref="AB641" si="584">IF(A641=1,"",M641)</f>
        <v>-0.34135922289291909</v>
      </c>
      <c r="AC641" s="6">
        <f t="shared" ref="AC641:AC656" si="585">IF($W$657="STABLE",N641,IF(F641&lt;$R$8,N641,(AA641+MIN($N$641:$N$656))))</f>
        <v>-0.27123768349169769</v>
      </c>
      <c r="AD641" s="6">
        <f t="shared" ref="AD641:AD656" si="586">IF(A642=1,ABS(AB641*VLOOKUP(B642,$B$13:$AD$1389,28,FALSE)-AC641*VLOOKUP(B642,$B$13:$AD$1389,27,FALSE)),ABS(AB641*AC642-AC641*AB642))</f>
        <v>0.14725938627199903</v>
      </c>
      <c r="AE641" s="6" t="str">
        <f t="shared" ref="AE641" si="587">IF(Y641="",$D641*AD641,"")</f>
        <v/>
      </c>
      <c r="AF641" s="113"/>
      <c r="AG641" s="52"/>
      <c r="AH641" s="6" t="str">
        <f t="shared" ref="AH641" si="588">IF(A641=1,AG641/AF641,"")</f>
        <v/>
      </c>
      <c r="AI641" s="6" t="str">
        <f t="shared" ref="AI641" si="589">IF(A641=1,4*PI()*(AD641/(AG641^2)),"")</f>
        <v/>
      </c>
      <c r="AJ641" s="14" t="str">
        <f t="shared" ref="AJ641" si="590">IF(A641=1,(O641/AD641)*100,"")</f>
        <v/>
      </c>
      <c r="AK641" s="56">
        <f t="shared" si="517"/>
        <v>-38.47</v>
      </c>
      <c r="AL641" s="49">
        <f t="shared" si="518"/>
        <v>0.436</v>
      </c>
      <c r="AM641" s="65"/>
      <c r="AN641" s="61"/>
      <c r="AO641" s="61"/>
      <c r="AP641" s="61"/>
      <c r="AQ641" s="62"/>
    </row>
    <row r="642" spans="1:43" x14ac:dyDescent="0.3">
      <c r="A642" t="str">
        <f t="shared" si="516"/>
        <v/>
      </c>
      <c r="B642" s="1" t="s">
        <v>38</v>
      </c>
      <c r="C642" s="1"/>
      <c r="D642">
        <v>1.0389999999999999</v>
      </c>
      <c r="E642">
        <v>349.71</v>
      </c>
      <c r="F642">
        <v>-19.5</v>
      </c>
      <c r="G642" s="47"/>
      <c r="H642" s="47"/>
      <c r="I642" s="47"/>
      <c r="J642" s="47"/>
      <c r="K642" s="47"/>
      <c r="L642" s="23">
        <f t="shared" ref="L642:L656" si="591">IF(AND(B642&lt;&gt;"",C642&lt;&gt;""),"",IF(E642-$E$640&lt;0,(360-($E$640-E642)),E642-$E$640))</f>
        <v>224.89999999999998</v>
      </c>
      <c r="M642" s="6">
        <f t="shared" ref="M642:M656" si="592">IF(AND(B642&lt;&gt;"",C642&lt;&gt;""),"",IF(L642&gt;180,(COS(RADIANS(F642))*D642)*(-1),(COS(RADIANS(F642))*D642)))</f>
        <v>-0.97940450924477329</v>
      </c>
      <c r="N642" s="6">
        <f t="shared" ref="N642:N656" si="593">IF(AND(B642&lt;&gt;"",C642&lt;&gt;""),"",SIN(RADIANS(F642))*D642)</f>
        <v>-0.34682532674388794</v>
      </c>
      <c r="O642" s="23">
        <f t="shared" si="578"/>
        <v>-0.429536300812696</v>
      </c>
      <c r="P642" s="23" t="str">
        <f t="shared" ref="P642:P658" si="594">IF(A642=1,D642*O642,"")</f>
        <v/>
      </c>
      <c r="Q642" s="23"/>
      <c r="R642" s="6"/>
      <c r="S642" s="6"/>
      <c r="T642" s="6" t="str">
        <f t="shared" ref="T642:T656" si="595">IF(A642=1,S642/Q642,"")</f>
        <v/>
      </c>
      <c r="U642" s="6" t="str">
        <f t="shared" ref="U642:U656" si="596">IF(A642=1,4*PI()*(O642/(S642^2)),"")</f>
        <v/>
      </c>
      <c r="V642" s="6"/>
      <c r="W642" s="49"/>
      <c r="X642" s="8"/>
      <c r="Y642" s="53" t="str">
        <f t="shared" ref="Y642:Y656" si="597">IF(A642=1,"",B642)</f>
        <v>1.34</v>
      </c>
      <c r="Z642" s="6" t="str">
        <f t="shared" si="583"/>
        <v/>
      </c>
      <c r="AA642" s="54" t="str">
        <f t="shared" ref="AA642:AA658" ca="1" si="598">IF(Z642="","",IF($K$9=TRUE,(Z642*($F$3/($F$3-(RANDBETWEEN($N$8,$M$8)/100)))),Z642*($F$3/($F$3-$F$4))))</f>
        <v/>
      </c>
      <c r="AB642" s="55">
        <f t="shared" ref="AB642:AB656" si="599">IF(A642=1,"",M642)</f>
        <v>-0.97940450924477329</v>
      </c>
      <c r="AC642" s="6">
        <f t="shared" si="585"/>
        <v>-0.34682532674388794</v>
      </c>
      <c r="AD642" s="6">
        <f t="shared" ca="1" si="586"/>
        <v>1.5293554540429817</v>
      </c>
      <c r="AE642" s="6" t="str">
        <f t="shared" ref="AE642:AE658" si="600">IF(Y642="",$D642*AD642,"")</f>
        <v/>
      </c>
      <c r="AF642" s="113"/>
      <c r="AG642" s="52"/>
      <c r="AH642" s="6" t="str">
        <f t="shared" ref="AH642:AH656" si="601">IF(A642=1,AG642/AF642,"")</f>
        <v/>
      </c>
      <c r="AI642" s="6" t="str">
        <f t="shared" ref="AI642:AI656" si="602">IF(A642=1,4*PI()*(AD642/(AG642^2)),"")</f>
        <v/>
      </c>
      <c r="AJ642" s="14" t="str">
        <f t="shared" ref="AJ642:AJ656" si="603">IF(A642=1,(O642/AD642)*100,"")</f>
        <v/>
      </c>
      <c r="AK642" s="56">
        <f t="shared" si="517"/>
        <v>-19.5</v>
      </c>
      <c r="AL642" s="49">
        <f t="shared" si="518"/>
        <v>1.0389999999999999</v>
      </c>
      <c r="AM642" s="65"/>
      <c r="AN642" s="61"/>
      <c r="AO642" s="61"/>
      <c r="AP642" s="61"/>
      <c r="AQ642" s="62"/>
    </row>
    <row r="643" spans="1:43" x14ac:dyDescent="0.3">
      <c r="A643" t="str">
        <f t="shared" si="516"/>
        <v/>
      </c>
      <c r="B643" s="1" t="s">
        <v>38</v>
      </c>
      <c r="C643" s="1"/>
      <c r="D643">
        <v>1.129</v>
      </c>
      <c r="E643">
        <v>348.65</v>
      </c>
      <c r="F643">
        <v>1.98</v>
      </c>
      <c r="G643" s="47"/>
      <c r="H643" s="47"/>
      <c r="I643" s="47"/>
      <c r="J643" s="47"/>
      <c r="K643" s="47"/>
      <c r="L643" s="23">
        <f t="shared" si="591"/>
        <v>223.83999999999997</v>
      </c>
      <c r="M643" s="6">
        <f t="shared" si="592"/>
        <v>-1.1283259286927645</v>
      </c>
      <c r="N643" s="6">
        <f t="shared" si="593"/>
        <v>3.9007674111779196E-2</v>
      </c>
      <c r="O643" s="23">
        <f t="shared" si="578"/>
        <v>-0.5802822693274502</v>
      </c>
      <c r="P643" s="23" t="str">
        <f t="shared" si="594"/>
        <v/>
      </c>
      <c r="Q643" s="23"/>
      <c r="R643" s="6"/>
      <c r="S643" s="6"/>
      <c r="T643" s="6" t="str">
        <f t="shared" si="595"/>
        <v/>
      </c>
      <c r="U643" s="6" t="str">
        <f t="shared" si="596"/>
        <v/>
      </c>
      <c r="V643" s="6"/>
      <c r="W643" s="49"/>
      <c r="X643" s="8"/>
      <c r="Y643" s="53" t="str">
        <f t="shared" si="597"/>
        <v>1.34</v>
      </c>
      <c r="Z643" s="6">
        <f t="shared" si="583"/>
        <v>0.38583300085566713</v>
      </c>
      <c r="AA643" s="54">
        <f t="shared" ca="1" si="598"/>
        <v>1.5087797943908174</v>
      </c>
      <c r="AB643" s="55">
        <f t="shared" si="599"/>
        <v>-1.1283259286927645</v>
      </c>
      <c r="AC643" s="6">
        <f t="shared" ca="1" si="585"/>
        <v>1.1619544676469296</v>
      </c>
      <c r="AD643" s="6">
        <f t="shared" ca="1" si="586"/>
        <v>2.2203377832946902</v>
      </c>
      <c r="AE643" s="6" t="str">
        <f t="shared" si="600"/>
        <v/>
      </c>
      <c r="AF643" s="113"/>
      <c r="AG643" s="52"/>
      <c r="AH643" s="6" t="str">
        <f t="shared" si="601"/>
        <v/>
      </c>
      <c r="AI643" s="6" t="str">
        <f t="shared" si="602"/>
        <v/>
      </c>
      <c r="AJ643" s="14" t="str">
        <f t="shared" si="603"/>
        <v/>
      </c>
      <c r="AK643" s="56">
        <f t="shared" ca="1" si="517"/>
        <v>45.84122228295076</v>
      </c>
      <c r="AL643" s="49">
        <f t="shared" ca="1" si="518"/>
        <v>1.6196473647819296</v>
      </c>
      <c r="AM643" s="65"/>
      <c r="AN643" s="61"/>
      <c r="AO643" s="61"/>
      <c r="AP643" s="61"/>
      <c r="AQ643" s="62"/>
    </row>
    <row r="644" spans="1:43" x14ac:dyDescent="0.3">
      <c r="A644" t="str">
        <f t="shared" si="516"/>
        <v/>
      </c>
      <c r="B644" s="1" t="s">
        <v>38</v>
      </c>
      <c r="C644" s="1"/>
      <c r="D644">
        <v>1.3009999999999999</v>
      </c>
      <c r="E644">
        <v>6.05</v>
      </c>
      <c r="F644">
        <v>25.25</v>
      </c>
      <c r="G644" s="47"/>
      <c r="H644" s="47"/>
      <c r="I644" s="47"/>
      <c r="J644" s="47"/>
      <c r="K644" s="47"/>
      <c r="L644" s="23">
        <f t="shared" si="591"/>
        <v>241.24</v>
      </c>
      <c r="M644" s="6">
        <f t="shared" si="592"/>
        <v>-1.1766961442361328</v>
      </c>
      <c r="N644" s="6">
        <f t="shared" si="593"/>
        <v>0.55496593061179722</v>
      </c>
      <c r="O644" s="23">
        <f t="shared" si="578"/>
        <v>-1.0586524407163989</v>
      </c>
      <c r="P644" s="23" t="str">
        <f t="shared" si="594"/>
        <v/>
      </c>
      <c r="Q644" s="23"/>
      <c r="R644" s="6"/>
      <c r="S644" s="6"/>
      <c r="T644" s="6" t="str">
        <f t="shared" si="595"/>
        <v/>
      </c>
      <c r="U644" s="6" t="str">
        <f t="shared" si="596"/>
        <v/>
      </c>
      <c r="V644" s="6"/>
      <c r="W644" s="49"/>
      <c r="X644" s="8"/>
      <c r="Y644" s="53" t="str">
        <f t="shared" si="597"/>
        <v>1.34</v>
      </c>
      <c r="Z644" s="6">
        <f t="shared" si="583"/>
        <v>0.90179125735568522</v>
      </c>
      <c r="AA644" s="54">
        <f t="shared" ca="1" si="598"/>
        <v>3.5264076033908878</v>
      </c>
      <c r="AB644" s="55">
        <f t="shared" si="599"/>
        <v>-1.1766961442361328</v>
      </c>
      <c r="AC644" s="6">
        <f t="shared" ca="1" si="585"/>
        <v>3.1795822766469999</v>
      </c>
      <c r="AD644" s="6">
        <f t="shared" ca="1" si="586"/>
        <v>4.2059792455011742</v>
      </c>
      <c r="AE644" s="6" t="str">
        <f t="shared" si="600"/>
        <v/>
      </c>
      <c r="AF644" s="113"/>
      <c r="AG644" s="52"/>
      <c r="AH644" s="6" t="str">
        <f t="shared" si="601"/>
        <v/>
      </c>
      <c r="AI644" s="6" t="str">
        <f t="shared" si="602"/>
        <v/>
      </c>
      <c r="AJ644" s="14" t="str">
        <f t="shared" si="603"/>
        <v/>
      </c>
      <c r="AK644" s="56">
        <f t="shared" ca="1" si="517"/>
        <v>69.691552757821682</v>
      </c>
      <c r="AL644" s="49">
        <f t="shared" ca="1" si="518"/>
        <v>3.3903329143061893</v>
      </c>
      <c r="AM644" s="65"/>
      <c r="AN644" s="61"/>
      <c r="AO644" s="61"/>
      <c r="AP644" s="61"/>
      <c r="AQ644" s="62"/>
    </row>
    <row r="645" spans="1:43" x14ac:dyDescent="0.3">
      <c r="A645" t="str">
        <f t="shared" si="516"/>
        <v/>
      </c>
      <c r="B645" s="1" t="s">
        <v>38</v>
      </c>
      <c r="C645" s="1"/>
      <c r="D645">
        <v>1.806</v>
      </c>
      <c r="E645">
        <v>10.16</v>
      </c>
      <c r="F645">
        <v>52.03</v>
      </c>
      <c r="G645" s="47"/>
      <c r="H645" s="47"/>
      <c r="I645" s="47"/>
      <c r="J645" s="47"/>
      <c r="K645" s="47"/>
      <c r="L645" s="23">
        <f>IF(AND(B645&lt;&gt;"",C645&lt;&gt;""),"",IF(E645-$E$640&lt;0,(360-($E$640-E645)),E645-$E$640))</f>
        <v>245.35</v>
      </c>
      <c r="M645" s="6">
        <f t="shared" si="592"/>
        <v>-1.1111393138103105</v>
      </c>
      <c r="N645" s="6">
        <f t="shared" si="593"/>
        <v>1.4237294073331326</v>
      </c>
      <c r="O645" s="23">
        <f t="shared" si="578"/>
        <v>-0.38910344029852917</v>
      </c>
      <c r="P645" s="23" t="str">
        <f t="shared" si="594"/>
        <v/>
      </c>
      <c r="Q645" s="23"/>
      <c r="R645" s="6"/>
      <c r="S645" s="6"/>
      <c r="T645" s="6" t="str">
        <f t="shared" si="595"/>
        <v/>
      </c>
      <c r="U645" s="6" t="str">
        <f t="shared" si="596"/>
        <v/>
      </c>
      <c r="V645" s="6"/>
      <c r="W645" s="49"/>
      <c r="X645" s="8"/>
      <c r="Y645" s="53" t="str">
        <f t="shared" si="597"/>
        <v>1.34</v>
      </c>
      <c r="Z645" s="6">
        <f t="shared" si="583"/>
        <v>1.7705547340770205</v>
      </c>
      <c r="AA645" s="54">
        <f t="shared" ca="1" si="598"/>
        <v>6.9236617959429747</v>
      </c>
      <c r="AB645" s="55">
        <f t="shared" si="599"/>
        <v>-1.1111393138103105</v>
      </c>
      <c r="AC645" s="6">
        <f t="shared" ca="1" si="585"/>
        <v>6.5768364691990868</v>
      </c>
      <c r="AD645" s="6">
        <f t="shared" ca="1" si="586"/>
        <v>1.8613464382467351</v>
      </c>
      <c r="AE645" s="6" t="str">
        <f t="shared" si="600"/>
        <v/>
      </c>
      <c r="AF645" s="113"/>
      <c r="AG645" s="52"/>
      <c r="AH645" s="6" t="str">
        <f t="shared" si="601"/>
        <v/>
      </c>
      <c r="AI645" s="6" t="str">
        <f t="shared" si="602"/>
        <v/>
      </c>
      <c r="AJ645" s="14" t="str">
        <f t="shared" si="603"/>
        <v/>
      </c>
      <c r="AK645" s="56">
        <f t="shared" ca="1" si="517"/>
        <v>80.41058132135467</v>
      </c>
      <c r="AL645" s="49">
        <f t="shared" ca="1" si="518"/>
        <v>6.6700381196273506</v>
      </c>
      <c r="AM645" s="65"/>
      <c r="AN645" s="61"/>
      <c r="AO645" s="61"/>
      <c r="AP645" s="61"/>
      <c r="AQ645" s="62"/>
    </row>
    <row r="646" spans="1:43" x14ac:dyDescent="0.3">
      <c r="A646" t="str">
        <f t="shared" si="516"/>
        <v/>
      </c>
      <c r="B646" s="1" t="s">
        <v>38</v>
      </c>
      <c r="C646" s="1"/>
      <c r="D646">
        <v>1.55</v>
      </c>
      <c r="E646">
        <v>11.92</v>
      </c>
      <c r="F646">
        <v>60.02</v>
      </c>
      <c r="G646" s="47"/>
      <c r="H646" s="47"/>
      <c r="I646" s="47"/>
      <c r="J646" s="47"/>
      <c r="K646" s="47"/>
      <c r="L646" s="23">
        <f t="shared" si="591"/>
        <v>247.11</v>
      </c>
      <c r="M646" s="6">
        <f t="shared" si="592"/>
        <v>-0.77453138795805532</v>
      </c>
      <c r="N646" s="6">
        <f t="shared" si="593"/>
        <v>1.3426098201144547</v>
      </c>
      <c r="O646" s="23">
        <f t="shared" si="578"/>
        <v>-0.32368955867883192</v>
      </c>
      <c r="P646" s="23" t="str">
        <f t="shared" si="594"/>
        <v/>
      </c>
      <c r="Q646" s="23"/>
      <c r="R646" s="6"/>
      <c r="S646" s="6"/>
      <c r="T646" s="6" t="str">
        <f t="shared" si="595"/>
        <v/>
      </c>
      <c r="U646" s="6" t="str">
        <f t="shared" si="596"/>
        <v/>
      </c>
      <c r="V646" s="6"/>
      <c r="W646" s="49"/>
      <c r="X646" s="8"/>
      <c r="Y646" s="53" t="str">
        <f t="shared" si="597"/>
        <v>1.34</v>
      </c>
      <c r="Z646" s="6">
        <f t="shared" si="583"/>
        <v>1.6894351468583426</v>
      </c>
      <c r="AA646" s="54">
        <f t="shared" ca="1" si="598"/>
        <v>6.6064478877147117</v>
      </c>
      <c r="AB646" s="55">
        <f t="shared" si="599"/>
        <v>-0.77453138795805532</v>
      </c>
      <c r="AC646" s="6">
        <f t="shared" ca="1" si="585"/>
        <v>6.2596225609708238</v>
      </c>
      <c r="AD646" s="6">
        <f t="shared" ca="1" si="586"/>
        <v>1.7782520969100586</v>
      </c>
      <c r="AE646" s="6" t="str">
        <f t="shared" si="600"/>
        <v/>
      </c>
      <c r="AF646" s="113"/>
      <c r="AG646" s="52"/>
      <c r="AH646" s="6" t="str">
        <f t="shared" si="601"/>
        <v/>
      </c>
      <c r="AI646" s="6" t="str">
        <f t="shared" si="602"/>
        <v/>
      </c>
      <c r="AJ646" s="14" t="str">
        <f t="shared" si="603"/>
        <v/>
      </c>
      <c r="AK646" s="56">
        <f t="shared" ca="1" si="517"/>
        <v>82.946385956195527</v>
      </c>
      <c r="AL646" s="49">
        <f t="shared" ca="1" si="518"/>
        <v>6.3073586767162029</v>
      </c>
      <c r="AM646" s="65"/>
      <c r="AN646" s="61"/>
      <c r="AO646" s="61"/>
      <c r="AP646" s="61"/>
      <c r="AQ646" s="62"/>
    </row>
    <row r="647" spans="1:43" x14ac:dyDescent="0.3">
      <c r="A647" t="str">
        <f t="shared" si="516"/>
        <v/>
      </c>
      <c r="B647" s="1" t="s">
        <v>38</v>
      </c>
      <c r="C647" s="1"/>
      <c r="D647">
        <v>0.92</v>
      </c>
      <c r="E647">
        <v>8.19</v>
      </c>
      <c r="F647">
        <v>73.14</v>
      </c>
      <c r="G647" s="47"/>
      <c r="H647" s="47"/>
      <c r="I647" s="47"/>
      <c r="J647" s="47"/>
      <c r="K647" s="47"/>
      <c r="L647" s="23">
        <f t="shared" si="591"/>
        <v>243.38</v>
      </c>
      <c r="M647" s="6">
        <f t="shared" si="592"/>
        <v>-0.26683140964214053</v>
      </c>
      <c r="N647" s="6">
        <f t="shared" si="593"/>
        <v>0.88045499534524096</v>
      </c>
      <c r="O647" s="23">
        <f t="shared" si="578"/>
        <v>-0.12492411130223074</v>
      </c>
      <c r="P647" s="23" t="str">
        <f t="shared" si="594"/>
        <v/>
      </c>
      <c r="Q647" s="23"/>
      <c r="R647" s="6"/>
      <c r="S647" s="6"/>
      <c r="T647" s="6" t="str">
        <f t="shared" si="595"/>
        <v/>
      </c>
      <c r="U647" s="6" t="str">
        <f t="shared" si="596"/>
        <v/>
      </c>
      <c r="V647" s="6"/>
      <c r="W647" s="49"/>
      <c r="X647" s="8"/>
      <c r="Y647" s="53" t="str">
        <f t="shared" si="597"/>
        <v>1.34</v>
      </c>
      <c r="Z647" s="6">
        <f t="shared" si="583"/>
        <v>1.2272803220891289</v>
      </c>
      <c r="AA647" s="54">
        <f t="shared" ca="1" si="598"/>
        <v>4.7992155878709211</v>
      </c>
      <c r="AB647" s="55">
        <f t="shared" si="599"/>
        <v>-0.26683140964214053</v>
      </c>
      <c r="AC647" s="6">
        <f t="shared" ca="1" si="585"/>
        <v>4.4523902611270332</v>
      </c>
      <c r="AD647" s="6">
        <f t="shared" ca="1" si="586"/>
        <v>0.61109421384672424</v>
      </c>
      <c r="AE647" s="6" t="str">
        <f t="shared" si="600"/>
        <v/>
      </c>
      <c r="AF647" s="113"/>
      <c r="AG647" s="52"/>
      <c r="AH647" s="6" t="str">
        <f t="shared" si="601"/>
        <v/>
      </c>
      <c r="AI647" s="6" t="str">
        <f t="shared" si="602"/>
        <v/>
      </c>
      <c r="AJ647" s="14" t="str">
        <f t="shared" si="603"/>
        <v/>
      </c>
      <c r="AK647" s="56">
        <f t="shared" ca="1" si="517"/>
        <v>86.570370315159082</v>
      </c>
      <c r="AL647" s="49">
        <f t="shared" ca="1" si="518"/>
        <v>4.4603786877966387</v>
      </c>
      <c r="AM647" s="65"/>
      <c r="AN647" s="61"/>
      <c r="AO647" s="61"/>
      <c r="AP647" s="61"/>
      <c r="AQ647" s="62"/>
    </row>
    <row r="648" spans="1:43" x14ac:dyDescent="0.3">
      <c r="A648" t="str">
        <f t="shared" si="516"/>
        <v/>
      </c>
      <c r="B648" s="1" t="s">
        <v>38</v>
      </c>
      <c r="C648" s="1"/>
      <c r="D648">
        <v>0.95899999999999996</v>
      </c>
      <c r="E648">
        <v>356.05</v>
      </c>
      <c r="F648">
        <v>81.28</v>
      </c>
      <c r="G648" s="47"/>
      <c r="H648" s="47"/>
      <c r="I648" s="47"/>
      <c r="J648" s="47"/>
      <c r="K648" s="47"/>
      <c r="L648" s="23">
        <f t="shared" si="591"/>
        <v>231.24</v>
      </c>
      <c r="M648" s="6">
        <f t="shared" si="592"/>
        <v>-0.14539002020424116</v>
      </c>
      <c r="N648" s="6">
        <f t="shared" si="593"/>
        <v>0.9479149445097963</v>
      </c>
      <c r="O648" s="23">
        <f t="shared" si="578"/>
        <v>-0.47434835350700738</v>
      </c>
      <c r="P648" s="23" t="str">
        <f t="shared" si="594"/>
        <v/>
      </c>
      <c r="Q648" s="23"/>
      <c r="R648" s="6"/>
      <c r="S648" s="6"/>
      <c r="T648" s="6" t="str">
        <f t="shared" si="595"/>
        <v/>
      </c>
      <c r="U648" s="6" t="str">
        <f t="shared" si="596"/>
        <v/>
      </c>
      <c r="V648" s="6"/>
      <c r="W648" s="49"/>
      <c r="X648" s="8"/>
      <c r="Y648" s="53" t="str">
        <f t="shared" si="597"/>
        <v>1.34</v>
      </c>
      <c r="Z648" s="6">
        <f t="shared" si="583"/>
        <v>1.2947402712536842</v>
      </c>
      <c r="AA648" s="54">
        <f t="shared" ca="1" si="598"/>
        <v>5.0630141950517196</v>
      </c>
      <c r="AB648" s="55">
        <f t="shared" si="599"/>
        <v>-0.14539002020424116</v>
      </c>
      <c r="AC648" s="6">
        <f t="shared" ca="1" si="585"/>
        <v>4.7161888683078317</v>
      </c>
      <c r="AD648" s="6">
        <f t="shared" ca="1" si="586"/>
        <v>2.2581484445112379</v>
      </c>
      <c r="AE648" s="6" t="str">
        <f t="shared" si="600"/>
        <v/>
      </c>
      <c r="AF648" s="113"/>
      <c r="AG648" s="52"/>
      <c r="AH648" s="6" t="str">
        <f t="shared" si="601"/>
        <v/>
      </c>
      <c r="AI648" s="6" t="str">
        <f t="shared" si="602"/>
        <v/>
      </c>
      <c r="AJ648" s="14" t="str">
        <f t="shared" si="603"/>
        <v/>
      </c>
      <c r="AK648" s="56">
        <f t="shared" ca="1" si="517"/>
        <v>88.234252830380029</v>
      </c>
      <c r="AL648" s="49">
        <f t="shared" ca="1" si="518"/>
        <v>4.7184293678644478</v>
      </c>
      <c r="AM648" s="65"/>
      <c r="AN648" s="61"/>
      <c r="AO648" s="61"/>
      <c r="AP648" s="61"/>
      <c r="AQ648" s="62"/>
    </row>
    <row r="649" spans="1:43" x14ac:dyDescent="0.3">
      <c r="A649" t="str">
        <f t="shared" si="516"/>
        <v/>
      </c>
      <c r="B649" s="1" t="s">
        <v>38</v>
      </c>
      <c r="C649" s="1"/>
      <c r="D649">
        <v>1.6259999999999999</v>
      </c>
      <c r="E649">
        <v>213.44</v>
      </c>
      <c r="F649">
        <v>81.010000000000005</v>
      </c>
      <c r="G649" s="47"/>
      <c r="H649" s="47"/>
      <c r="I649" s="47"/>
      <c r="J649" s="47"/>
      <c r="K649" s="47"/>
      <c r="L649" s="23">
        <f t="shared" si="591"/>
        <v>88.63</v>
      </c>
      <c r="M649" s="6">
        <f t="shared" si="592"/>
        <v>0.25408213967872856</v>
      </c>
      <c r="N649" s="6">
        <f t="shared" si="593"/>
        <v>1.6060256119677165</v>
      </c>
      <c r="O649" s="23">
        <f t="shared" si="578"/>
        <v>-0.25529652359590188</v>
      </c>
      <c r="P649" s="23" t="str">
        <f t="shared" si="594"/>
        <v/>
      </c>
      <c r="Q649" s="23"/>
      <c r="R649" s="6"/>
      <c r="S649" s="6"/>
      <c r="T649" s="6" t="str">
        <f t="shared" si="595"/>
        <v/>
      </c>
      <c r="U649" s="6" t="str">
        <f t="shared" si="596"/>
        <v/>
      </c>
      <c r="V649" s="6"/>
      <c r="W649" s="49"/>
      <c r="X649" s="8"/>
      <c r="Y649" s="53" t="str">
        <f t="shared" si="597"/>
        <v>1.34</v>
      </c>
      <c r="Z649" s="6">
        <f t="shared" si="583"/>
        <v>1.9528509387116044</v>
      </c>
      <c r="AA649" s="54">
        <f t="shared" ca="1" si="598"/>
        <v>7.6365215812304514</v>
      </c>
      <c r="AB649" s="55">
        <f t="shared" si="599"/>
        <v>0.25408213967872856</v>
      </c>
      <c r="AC649" s="6">
        <f t="shared" ca="1" si="585"/>
        <v>7.2896962544865636</v>
      </c>
      <c r="AD649" s="6">
        <f t="shared" ca="1" si="586"/>
        <v>1.1181408435595073</v>
      </c>
      <c r="AE649" s="6" t="str">
        <f t="shared" si="600"/>
        <v/>
      </c>
      <c r="AF649" s="113"/>
      <c r="AG649" s="52"/>
      <c r="AH649" s="6" t="str">
        <f t="shared" si="601"/>
        <v/>
      </c>
      <c r="AI649" s="6" t="str">
        <f t="shared" si="602"/>
        <v/>
      </c>
      <c r="AJ649" s="14" t="str">
        <f t="shared" si="603"/>
        <v/>
      </c>
      <c r="AK649" s="56">
        <f t="shared" ca="1" si="517"/>
        <v>88.003765485960145</v>
      </c>
      <c r="AL649" s="49">
        <f t="shared" ca="1" si="518"/>
        <v>7.2941229230373654</v>
      </c>
      <c r="AM649" s="65"/>
      <c r="AN649" s="61"/>
      <c r="AO649" s="61"/>
      <c r="AP649" s="61"/>
      <c r="AQ649" s="62"/>
    </row>
    <row r="650" spans="1:43" x14ac:dyDescent="0.3">
      <c r="A650" t="str">
        <f t="shared" si="516"/>
        <v/>
      </c>
      <c r="B650" s="1" t="s">
        <v>38</v>
      </c>
      <c r="C650" s="1"/>
      <c r="D650">
        <v>1.4019999999999999</v>
      </c>
      <c r="E650">
        <v>209.04</v>
      </c>
      <c r="F650">
        <v>74.58</v>
      </c>
      <c r="G650" s="47"/>
      <c r="H650" s="47"/>
      <c r="I650" s="47"/>
      <c r="J650" s="47"/>
      <c r="K650" s="47"/>
      <c r="L650" s="23">
        <f t="shared" si="591"/>
        <v>84.22999999999999</v>
      </c>
      <c r="M650" s="6">
        <f t="shared" si="592"/>
        <v>0.37278147298508862</v>
      </c>
      <c r="N650" s="6">
        <f t="shared" si="593"/>
        <v>1.3515317137970042</v>
      </c>
      <c r="O650" s="23">
        <f t="shared" si="578"/>
        <v>-9.6613774387130869E-2</v>
      </c>
      <c r="P650" s="23" t="str">
        <f t="shared" si="594"/>
        <v/>
      </c>
      <c r="Q650" s="23"/>
      <c r="R650" s="6"/>
      <c r="S650" s="6"/>
      <c r="T650" s="6" t="str">
        <f t="shared" si="595"/>
        <v/>
      </c>
      <c r="U650" s="6" t="str">
        <f t="shared" si="596"/>
        <v/>
      </c>
      <c r="V650" s="6"/>
      <c r="W650" s="49"/>
      <c r="X650" s="8"/>
      <c r="Y650" s="53" t="str">
        <f t="shared" si="597"/>
        <v>1.34</v>
      </c>
      <c r="Z650" s="6">
        <f t="shared" si="583"/>
        <v>1.6983570405408921</v>
      </c>
      <c r="AA650" s="54">
        <f t="shared" ca="1" si="598"/>
        <v>6.6413364868912481</v>
      </c>
      <c r="AB650" s="55">
        <f t="shared" si="599"/>
        <v>0.37278147298508862</v>
      </c>
      <c r="AC650" s="6">
        <f t="shared" ca="1" si="585"/>
        <v>6.2945111601473602</v>
      </c>
      <c r="AD650" s="6">
        <f t="shared" ca="1" si="586"/>
        <v>0.29945409924083233</v>
      </c>
      <c r="AE650" s="6" t="str">
        <f t="shared" si="600"/>
        <v/>
      </c>
      <c r="AF650" s="113"/>
      <c r="AG650" s="52"/>
      <c r="AH650" s="6" t="str">
        <f t="shared" si="601"/>
        <v/>
      </c>
      <c r="AI650" s="6" t="str">
        <f t="shared" si="602"/>
        <v/>
      </c>
      <c r="AJ650" s="14" t="str">
        <f t="shared" si="603"/>
        <v/>
      </c>
      <c r="AK650" s="56">
        <f t="shared" ca="1" si="517"/>
        <v>86.610715954458001</v>
      </c>
      <c r="AL650" s="49">
        <f t="shared" ca="1" si="518"/>
        <v>6.3055401649518181</v>
      </c>
      <c r="AM650" s="65"/>
      <c r="AN650" s="61"/>
      <c r="AO650" s="61"/>
      <c r="AP650" s="61"/>
      <c r="AQ650" s="62"/>
    </row>
    <row r="651" spans="1:43" x14ac:dyDescent="0.3">
      <c r="A651" t="str">
        <f t="shared" si="516"/>
        <v/>
      </c>
      <c r="B651" s="1" t="s">
        <v>38</v>
      </c>
      <c r="C651" s="1"/>
      <c r="D651">
        <v>0.86299999999999999</v>
      </c>
      <c r="E651">
        <v>205.26</v>
      </c>
      <c r="F651">
        <v>70</v>
      </c>
      <c r="G651" s="47"/>
      <c r="H651" s="47"/>
      <c r="I651" s="47"/>
      <c r="J651" s="47"/>
      <c r="K651" s="47"/>
      <c r="L651" s="23">
        <f t="shared" si="591"/>
        <v>80.449999999999989</v>
      </c>
      <c r="M651" s="6">
        <f t="shared" si="592"/>
        <v>0.29516338369005218</v>
      </c>
      <c r="N651" s="6">
        <f t="shared" si="593"/>
        <v>0.81095473173823884</v>
      </c>
      <c r="O651" s="23">
        <f t="shared" si="578"/>
        <v>-0.15462108900550306</v>
      </c>
      <c r="P651" s="23" t="str">
        <f t="shared" si="594"/>
        <v/>
      </c>
      <c r="Q651" s="23"/>
      <c r="R651" s="6"/>
      <c r="S651" s="6"/>
      <c r="T651" s="6" t="str">
        <f t="shared" si="595"/>
        <v/>
      </c>
      <c r="U651" s="6" t="str">
        <f t="shared" si="596"/>
        <v/>
      </c>
      <c r="V651" s="6"/>
      <c r="W651" s="49"/>
      <c r="X651" s="8"/>
      <c r="Y651" s="53" t="str">
        <f t="shared" si="597"/>
        <v>1.34</v>
      </c>
      <c r="Z651" s="6">
        <f t="shared" si="583"/>
        <v>1.1577800584821267</v>
      </c>
      <c r="AA651" s="54">
        <f t="shared" ca="1" si="598"/>
        <v>4.5274384376465244</v>
      </c>
      <c r="AB651" s="55">
        <f t="shared" si="599"/>
        <v>0.29516338369005218</v>
      </c>
      <c r="AC651" s="6">
        <f t="shared" ca="1" si="585"/>
        <v>4.1806131109026365</v>
      </c>
      <c r="AD651" s="6">
        <f t="shared" ca="1" si="586"/>
        <v>0.65689727869591752</v>
      </c>
      <c r="AE651" s="6" t="str">
        <f t="shared" si="600"/>
        <v/>
      </c>
      <c r="AF651" s="113"/>
      <c r="AG651" s="52"/>
      <c r="AH651" s="6" t="str">
        <f t="shared" si="601"/>
        <v/>
      </c>
      <c r="AI651" s="6" t="str">
        <f t="shared" si="602"/>
        <v/>
      </c>
      <c r="AJ651" s="14" t="str">
        <f t="shared" si="603"/>
        <v/>
      </c>
      <c r="AK651" s="56">
        <f t="shared" ca="1" si="517"/>
        <v>85.961453670679859</v>
      </c>
      <c r="AL651" s="49">
        <f t="shared" ca="1" si="518"/>
        <v>4.1910198527473455</v>
      </c>
      <c r="AM651" s="65"/>
      <c r="AN651" s="61"/>
      <c r="AO651" s="61"/>
      <c r="AP651" s="61"/>
      <c r="AQ651" s="62"/>
    </row>
    <row r="652" spans="1:43" x14ac:dyDescent="0.3">
      <c r="A652" t="str">
        <f t="shared" si="516"/>
        <v/>
      </c>
      <c r="B652" s="1" t="s">
        <v>38</v>
      </c>
      <c r="C652" s="1"/>
      <c r="D652">
        <v>0.55200000000000005</v>
      </c>
      <c r="E652">
        <v>206.93</v>
      </c>
      <c r="F652">
        <v>51.06</v>
      </c>
      <c r="G652" s="47"/>
      <c r="H652" s="47"/>
      <c r="I652" s="47"/>
      <c r="J652" s="47"/>
      <c r="K652" s="47"/>
      <c r="L652" s="23">
        <f t="shared" si="591"/>
        <v>82.12</v>
      </c>
      <c r="M652" s="6">
        <f t="shared" si="592"/>
        <v>0.34693543387460918</v>
      </c>
      <c r="N652" s="6">
        <f t="shared" si="593"/>
        <v>0.42934811601104844</v>
      </c>
      <c r="O652" s="23">
        <f t="shared" si="578"/>
        <v>-8.6368696656759572E-2</v>
      </c>
      <c r="P652" s="23" t="str">
        <f t="shared" si="594"/>
        <v/>
      </c>
      <c r="Q652" s="23"/>
      <c r="R652" s="6"/>
      <c r="S652" s="6"/>
      <c r="T652" s="6" t="str">
        <f t="shared" si="595"/>
        <v/>
      </c>
      <c r="U652" s="6" t="str">
        <f t="shared" si="596"/>
        <v/>
      </c>
      <c r="V652" s="6"/>
      <c r="W652" s="49"/>
      <c r="X652" s="8"/>
      <c r="Y652" s="53" t="str">
        <f t="shared" si="597"/>
        <v>1.34</v>
      </c>
      <c r="Z652" s="6">
        <f t="shared" si="583"/>
        <v>0.77617344275493638</v>
      </c>
      <c r="AA652" s="54">
        <f t="shared" ca="1" si="598"/>
        <v>3.0351857015193029</v>
      </c>
      <c r="AB652" s="55">
        <f t="shared" si="599"/>
        <v>0.34693543387460918</v>
      </c>
      <c r="AC652" s="6">
        <f t="shared" ca="1" si="585"/>
        <v>2.688360374775415</v>
      </c>
      <c r="AD652" s="6">
        <f t="shared" ca="1" si="586"/>
        <v>0.41900295387911723</v>
      </c>
      <c r="AE652" s="6" t="str">
        <f t="shared" si="600"/>
        <v/>
      </c>
      <c r="AF652" s="113"/>
      <c r="AG652" s="52"/>
      <c r="AH652" s="6" t="str">
        <f t="shared" si="601"/>
        <v/>
      </c>
      <c r="AI652" s="6" t="str">
        <f t="shared" si="602"/>
        <v/>
      </c>
      <c r="AJ652" s="14" t="str">
        <f t="shared" si="603"/>
        <v/>
      </c>
      <c r="AK652" s="56">
        <f t="shared" ca="1" si="517"/>
        <v>82.64656776660722</v>
      </c>
      <c r="AL652" s="49">
        <f t="shared" ca="1" si="518"/>
        <v>2.7106541092401244</v>
      </c>
      <c r="AM652" s="65"/>
      <c r="AN652" s="61"/>
      <c r="AO652" s="61"/>
      <c r="AP652" s="61"/>
      <c r="AQ652" s="62"/>
    </row>
    <row r="653" spans="1:43" x14ac:dyDescent="0.3">
      <c r="A653" t="str">
        <f t="shared" ref="A653:A715" si="604">IF(C653&lt;&gt;"",1,"")</f>
        <v/>
      </c>
      <c r="B653" s="1" t="s">
        <v>38</v>
      </c>
      <c r="C653" s="1"/>
      <c r="D653">
        <v>0.51100000000000001</v>
      </c>
      <c r="E653">
        <v>204.47</v>
      </c>
      <c r="F653">
        <v>33.229999999999997</v>
      </c>
      <c r="G653" s="47"/>
      <c r="H653" s="47"/>
      <c r="I653" s="47"/>
      <c r="J653" s="47"/>
      <c r="K653" s="47"/>
      <c r="L653" s="23">
        <f t="shared" si="591"/>
        <v>79.66</v>
      </c>
      <c r="M653" s="6">
        <f t="shared" si="592"/>
        <v>0.42744000011712396</v>
      </c>
      <c r="N653" s="6">
        <f t="shared" si="593"/>
        <v>0.28002865264089155</v>
      </c>
      <c r="O653" s="23">
        <f t="shared" si="578"/>
        <v>-0.19126900378661815</v>
      </c>
      <c r="P653" s="23" t="str">
        <f t="shared" si="594"/>
        <v/>
      </c>
      <c r="Q653" s="23"/>
      <c r="R653" s="6"/>
      <c r="S653" s="6"/>
      <c r="T653" s="6" t="str">
        <f t="shared" si="595"/>
        <v/>
      </c>
      <c r="U653" s="6" t="str">
        <f t="shared" si="596"/>
        <v/>
      </c>
      <c r="V653" s="6"/>
      <c r="W653" s="49"/>
      <c r="X653" s="8"/>
      <c r="Y653" s="53" t="str">
        <f t="shared" si="597"/>
        <v>1.34</v>
      </c>
      <c r="Z653" s="6">
        <f t="shared" si="583"/>
        <v>0.62685397938477949</v>
      </c>
      <c r="AA653" s="54">
        <f t="shared" ca="1" si="598"/>
        <v>2.4512797402807789</v>
      </c>
      <c r="AB653" s="55">
        <f t="shared" si="599"/>
        <v>0.42744000011712396</v>
      </c>
      <c r="AC653" s="6">
        <f t="shared" ca="1" si="585"/>
        <v>2.104454413536891</v>
      </c>
      <c r="AD653" s="6">
        <f t="shared" ca="1" si="586"/>
        <v>1.0537025413440646</v>
      </c>
      <c r="AE653" s="6" t="str">
        <f t="shared" si="600"/>
        <v/>
      </c>
      <c r="AF653" s="113"/>
      <c r="AG653" s="52"/>
      <c r="AH653" s="6" t="str">
        <f t="shared" si="601"/>
        <v/>
      </c>
      <c r="AI653" s="6" t="str">
        <f t="shared" si="602"/>
        <v/>
      </c>
      <c r="AJ653" s="14" t="str">
        <f t="shared" si="603"/>
        <v/>
      </c>
      <c r="AK653" s="56">
        <f t="shared" ca="1" si="517"/>
        <v>78.518722532535151</v>
      </c>
      <c r="AL653" s="49">
        <f t="shared" ca="1" si="518"/>
        <v>2.1474248141332044</v>
      </c>
      <c r="AM653" s="65"/>
      <c r="AN653" s="61"/>
      <c r="AO653" s="61"/>
      <c r="AP653" s="61"/>
      <c r="AQ653" s="62"/>
    </row>
    <row r="654" spans="1:43" x14ac:dyDescent="0.3">
      <c r="A654" t="str">
        <f t="shared" si="604"/>
        <v/>
      </c>
      <c r="B654" s="1" t="s">
        <v>38</v>
      </c>
      <c r="C654" s="1"/>
      <c r="D654">
        <v>0.73099999999999998</v>
      </c>
      <c r="E654">
        <v>202.98</v>
      </c>
      <c r="F654">
        <v>2.4300000000000002</v>
      </c>
      <c r="G654" s="47"/>
      <c r="H654" s="47"/>
      <c r="I654" s="47"/>
      <c r="J654" s="47"/>
      <c r="K654" s="47"/>
      <c r="L654" s="23">
        <f t="shared" si="591"/>
        <v>78.169999999999987</v>
      </c>
      <c r="M654" s="6">
        <f t="shared" si="592"/>
        <v>0.73034266075101006</v>
      </c>
      <c r="N654" s="6">
        <f t="shared" si="593"/>
        <v>3.0993513630031982E-2</v>
      </c>
      <c r="O654" s="23">
        <f t="shared" si="578"/>
        <v>-0.14559647522288413</v>
      </c>
      <c r="P654" s="23" t="str">
        <f t="shared" si="594"/>
        <v/>
      </c>
      <c r="Q654" s="23"/>
      <c r="R654" s="6"/>
      <c r="S654" s="6"/>
      <c r="T654" s="6" t="str">
        <f t="shared" si="595"/>
        <v/>
      </c>
      <c r="U654" s="6" t="str">
        <f t="shared" si="596"/>
        <v/>
      </c>
      <c r="V654" s="6"/>
      <c r="W654" s="49"/>
      <c r="X654" s="8"/>
      <c r="Y654" s="53" t="str">
        <f t="shared" si="597"/>
        <v>1.34</v>
      </c>
      <c r="Z654" s="6">
        <f t="shared" si="583"/>
        <v>0.37781884037391994</v>
      </c>
      <c r="AA654" s="54">
        <f t="shared" ca="1" si="598"/>
        <v>1.4774408384771196</v>
      </c>
      <c r="AB654" s="55">
        <f t="shared" si="599"/>
        <v>0.73034266075101006</v>
      </c>
      <c r="AC654" s="6">
        <f t="shared" ca="1" si="585"/>
        <v>1.1306155117332317</v>
      </c>
      <c r="AD654" s="6">
        <f t="shared" ca="1" si="586"/>
        <v>0.53851408736057549</v>
      </c>
      <c r="AE654" s="6" t="str">
        <f t="shared" si="600"/>
        <v/>
      </c>
      <c r="AF654" s="113"/>
      <c r="AG654" s="52"/>
      <c r="AH654" s="6" t="str">
        <f t="shared" si="601"/>
        <v/>
      </c>
      <c r="AI654" s="6" t="str">
        <f t="shared" si="602"/>
        <v/>
      </c>
      <c r="AJ654" s="14" t="str">
        <f t="shared" si="603"/>
        <v/>
      </c>
      <c r="AK654" s="56">
        <f t="shared" ref="AK654:AK716" ca="1" si="605">IF(A654=1,F654,IF(Z654="",F654,ABS(DEGREES(ATAN(AC654/AB654)))))</f>
        <v>57.138789964427509</v>
      </c>
      <c r="AL654" s="49">
        <f t="shared" ref="AL654:AL716" ca="1" si="606">IF(A654=1,D654,SQRT(((AB654-0)^2)+((AC654-0)^2)))</f>
        <v>1.3459910242957276</v>
      </c>
      <c r="AM654" s="65"/>
      <c r="AN654" s="61"/>
      <c r="AO654" s="61"/>
      <c r="AP654" s="61"/>
      <c r="AQ654" s="62"/>
    </row>
    <row r="655" spans="1:43" x14ac:dyDescent="0.3">
      <c r="A655" t="str">
        <f t="shared" si="604"/>
        <v/>
      </c>
      <c r="B655" s="1" t="s">
        <v>38</v>
      </c>
      <c r="C655" s="1"/>
      <c r="D655">
        <v>0.40200000000000002</v>
      </c>
      <c r="E655">
        <v>198.28</v>
      </c>
      <c r="F655">
        <v>-27.27</v>
      </c>
      <c r="G655" s="47"/>
      <c r="H655" s="47"/>
      <c r="I655" s="47"/>
      <c r="J655" s="47"/>
      <c r="K655" s="47"/>
      <c r="L655" s="23">
        <f t="shared" si="591"/>
        <v>73.47</v>
      </c>
      <c r="M655" s="6">
        <f t="shared" si="592"/>
        <v>0.35732061819012101</v>
      </c>
      <c r="N655" s="6">
        <f t="shared" si="593"/>
        <v>-0.18419005352143689</v>
      </c>
      <c r="O655" s="23">
        <f t="shared" si="578"/>
        <v>-4.3670049035133711E-2</v>
      </c>
      <c r="P655" s="23" t="str">
        <f t="shared" si="594"/>
        <v/>
      </c>
      <c r="Q655" s="23"/>
      <c r="R655" s="6"/>
      <c r="S655" s="6"/>
      <c r="T655" s="6" t="str">
        <f t="shared" si="595"/>
        <v/>
      </c>
      <c r="U655" s="6" t="str">
        <f t="shared" si="596"/>
        <v/>
      </c>
      <c r="V655" s="6"/>
      <c r="W655" s="49"/>
      <c r="X655" s="8"/>
      <c r="Y655" s="53" t="str">
        <f t="shared" si="597"/>
        <v>1.34</v>
      </c>
      <c r="Z655" s="6" t="str">
        <f t="shared" si="583"/>
        <v/>
      </c>
      <c r="AA655" s="54" t="str">
        <f t="shared" ca="1" si="598"/>
        <v/>
      </c>
      <c r="AB655" s="55">
        <f t="shared" si="599"/>
        <v>0.35732061819012101</v>
      </c>
      <c r="AC655" s="6">
        <f t="shared" si="585"/>
        <v>-0.18419005352143689</v>
      </c>
      <c r="AD655" s="6">
        <f t="shared" si="586"/>
        <v>4.3670049035133711E-2</v>
      </c>
      <c r="AE655" s="6" t="str">
        <f t="shared" si="600"/>
        <v/>
      </c>
      <c r="AF655" s="113"/>
      <c r="AG655" s="52"/>
      <c r="AH655" s="6" t="str">
        <f t="shared" si="601"/>
        <v/>
      </c>
      <c r="AI655" s="6" t="str">
        <f t="shared" si="602"/>
        <v/>
      </c>
      <c r="AJ655" s="14" t="str">
        <f t="shared" si="603"/>
        <v/>
      </c>
      <c r="AK655" s="56">
        <f t="shared" si="605"/>
        <v>-27.27</v>
      </c>
      <c r="AL655" s="49">
        <f t="shared" si="606"/>
        <v>0.40200000000000002</v>
      </c>
      <c r="AM655" s="65"/>
      <c r="AN655" s="61"/>
      <c r="AO655" s="61"/>
      <c r="AP655" s="61"/>
      <c r="AQ655" s="62"/>
    </row>
    <row r="656" spans="1:43" x14ac:dyDescent="0.3">
      <c r="A656" t="str">
        <f t="shared" si="604"/>
        <v/>
      </c>
      <c r="B656" s="1" t="s">
        <v>38</v>
      </c>
      <c r="C656" s="1"/>
      <c r="D656">
        <v>0.28799999999999998</v>
      </c>
      <c r="E656">
        <v>204.24</v>
      </c>
      <c r="F656">
        <v>-49.43</v>
      </c>
      <c r="G656" s="47"/>
      <c r="H656" s="47"/>
      <c r="I656" s="47"/>
      <c r="J656" s="47"/>
      <c r="K656" s="47"/>
      <c r="L656" s="23">
        <f t="shared" si="591"/>
        <v>79.430000000000007</v>
      </c>
      <c r="M656" s="6">
        <f t="shared" si="592"/>
        <v>0.18730845347052311</v>
      </c>
      <c r="N656" s="6">
        <f t="shared" si="593"/>
        <v>-0.21876824097313774</v>
      </c>
      <c r="O656" s="23">
        <f t="shared" si="578"/>
        <v>-0.12548366774999831</v>
      </c>
      <c r="P656" s="23" t="str">
        <f t="shared" si="594"/>
        <v/>
      </c>
      <c r="Q656" s="23"/>
      <c r="R656" s="6"/>
      <c r="S656" s="6"/>
      <c r="T656" s="6" t="str">
        <f t="shared" si="595"/>
        <v/>
      </c>
      <c r="U656" s="6" t="str">
        <f t="shared" si="596"/>
        <v/>
      </c>
      <c r="V656" s="6"/>
      <c r="W656" s="49"/>
      <c r="X656" s="8"/>
      <c r="Y656" s="53" t="str">
        <f t="shared" si="597"/>
        <v>1.34</v>
      </c>
      <c r="Z656" s="6" t="str">
        <f t="shared" si="583"/>
        <v/>
      </c>
      <c r="AA656" s="54" t="str">
        <f t="shared" ca="1" si="598"/>
        <v/>
      </c>
      <c r="AB656" s="55">
        <f t="shared" si="599"/>
        <v>0.18730845347052311</v>
      </c>
      <c r="AC656" s="6">
        <f t="shared" si="585"/>
        <v>-0.21876824097313774</v>
      </c>
      <c r="AD656" s="6">
        <f t="shared" si="586"/>
        <v>0.12548366774999831</v>
      </c>
      <c r="AE656" s="6" t="str">
        <f t="shared" si="600"/>
        <v/>
      </c>
      <c r="AF656" s="113"/>
      <c r="AG656" s="52"/>
      <c r="AH656" s="6" t="str">
        <f t="shared" si="601"/>
        <v/>
      </c>
      <c r="AI656" s="6" t="str">
        <f t="shared" si="602"/>
        <v/>
      </c>
      <c r="AJ656" s="14" t="str">
        <f t="shared" si="603"/>
        <v/>
      </c>
      <c r="AK656" s="56">
        <f t="shared" si="605"/>
        <v>-49.43</v>
      </c>
      <c r="AL656" s="49">
        <f t="shared" si="606"/>
        <v>0.28799999999999998</v>
      </c>
      <c r="AM656" s="65"/>
      <c r="AN656" s="61"/>
      <c r="AO656" s="61"/>
      <c r="AP656" s="61"/>
      <c r="AQ656" s="62"/>
    </row>
    <row r="657" spans="1:43" ht="15" thickBot="1" x14ac:dyDescent="0.35">
      <c r="A657">
        <f t="shared" si="604"/>
        <v>1</v>
      </c>
      <c r="B657" s="1" t="s">
        <v>38</v>
      </c>
      <c r="C657" s="1" t="s">
        <v>39</v>
      </c>
      <c r="D657">
        <v>2.2320000000000002</v>
      </c>
      <c r="E657">
        <v>81.67</v>
      </c>
      <c r="F657">
        <v>5.55</v>
      </c>
      <c r="G657" s="34"/>
      <c r="H657" s="34"/>
      <c r="I657" s="34"/>
      <c r="J657" s="34"/>
      <c r="K657" s="34"/>
      <c r="L657" s="13"/>
      <c r="M657" s="4"/>
      <c r="N657" s="4"/>
      <c r="O657" s="13">
        <f>ABS(SUM(O641:O656))/2</f>
        <v>2.3133575701775362</v>
      </c>
      <c r="P657" s="13">
        <f t="shared" si="594"/>
        <v>5.1634140966362612</v>
      </c>
      <c r="Q657" s="13">
        <f>SQRT(((MAX(M641:M656)-MIN(M641:M656))^2)+((VLOOKUP(MAX(M641:M656),M641:N656,2,FALSE)-VLOOKUP(MIN(M641:M656),M641:N656,2,FALSE))^2))</f>
        <v>1.9777118337827941</v>
      </c>
      <c r="R657" s="13">
        <f>ABS(MIN(N641:N656))+MAX(N641:N656)</f>
        <v>1.9528509387116044</v>
      </c>
      <c r="S657" s="12">
        <f>SQRT(ABS(((M642-M641)^2)-((N642-N641)^2))+ABS(((M643-M642)^2)-((N643-N642)^2))+ABS(((M644-M643)^2)-((N644-N643)^2))+ABS(((M645-M644)^2)-((N645-N644)^2))+ABS(((M646-M645)^2)-((N646-N645)^2))+ABS(((M647-M646)^2)-((N647-N646)^2))+ABS(((M648-M647)^2)-((N648-N647)^2))+ABS(((M649-M648)^2)-((N649-N648)^2))+ABS(((M650-M649)^2)-((N650-N649)^2))+ABS(((M651-M650)^2)-((N651-N650)^2))+ABS(((M652-M651)^2)-((N652-N651)^2))+ABS(((M653-M652)^2)-((N653-N652)^2))+ABS(((M654-M653)^2)-((N654-N653)^2))+ABS(((M655-M654)^2)-((N655-N654)^2))+ABS(((M656-M655)^2)-((N656-N655)^2)))</f>
        <v>1.6195509942979831</v>
      </c>
      <c r="T657" s="4">
        <f>IF(A657=1,S657/Q657,"")</f>
        <v>0.81890140243548404</v>
      </c>
      <c r="U657" s="4">
        <f>IF(A657=1,4*PI()*(O657/(S657^2)),"")</f>
        <v>11.083154202909979</v>
      </c>
      <c r="V657" s="21">
        <f>IF($H$9=FALSE,(($F$3)*($Q657^2))/(2*$F$7*COS(RADIANS($F$8))),IF(G657&lt;&gt;"",(3*($F$3)*(I657^2))/(2*J657*(COS(RADIANS(K657)))),(($F$3)*($Q657^2))/(2*$J657*COS(RADIANS($K657)))))</f>
        <v>24.465875169887692</v>
      </c>
      <c r="W657" s="51" t="str">
        <f>IF(G657&lt;&gt;"",IF(V657&lt;H657,"STABLE","UNSTABLE"),IF(V657&lt;$F$6,"STABLE","UNSTABLE"))</f>
        <v>UNSTABLE</v>
      </c>
      <c r="X657" s="8"/>
      <c r="Y657" s="57"/>
      <c r="Z657" s="4"/>
      <c r="AA657" s="16" t="str">
        <f t="shared" ca="1" si="598"/>
        <v/>
      </c>
      <c r="AB657" s="15"/>
      <c r="AC657" s="17"/>
      <c r="AD657" s="4">
        <f ca="1">IF(W657="Stable",O657,ABS(SUM(AD641:AD656)/2))</f>
        <v>9.4333192917453736</v>
      </c>
      <c r="AE657" s="4">
        <f t="shared" ca="1" si="600"/>
        <v>21.055168659175674</v>
      </c>
      <c r="AF657" s="13">
        <f ca="1">IF(W657="Stable",Q657,SQRT(((MAX(AB641:AB656)-MIN(AB641:AB656))^2)+((VLOOKUP(MAX(AB641:AB656),AB641:AC656,2,FALSE)-VLOOKUP(MIN(AB641:AB656),AB641:AC656,2,FALSE))^2)))</f>
        <v>2.7991180409993399</v>
      </c>
      <c r="AG657" s="12">
        <f ca="1">IF(W657="Stable",S657,SQRT(ABS(((AB642-AB641)^2)-((AC642-AC641)^2))+ABS(((AB643-AB642)^2)-((AC643-AC642)^2))+ABS(((AB644-AB643)^2)-((AC644-AC643)^2))+ABS(((AB645-AB644)^2)-((AC645-AC644)^2))+ABS(((AB646-AB645)^2)-((AC646-AC645)^2))+ABS(((AB647-AB646)^2)-((AC647-AC646)^2))+ABS(((AB648-AB647)^2)-((AC648-AC647)^2))+ABS(((AB649-AB648)^2)-((AC649-AC648)^2))+ABS(((AB650-AB649)^2)-((AC650-AC649)^2))+ABS(((AB651-AB650)^2)-((AC651-AC650)^2))+ABS(((AB652-AB651)^2)-((AC652-AC651)^2))+ABS(((AB653-AB652)^2)-((AC653-AC652)^2))+ABS(((AB654-AB653)^2)-((AC654-AC653)^2))+ABS(((AB655-AB654)^2)-((AC655-AC654)^2))+ABS(((AB656-AB655)^2)-((AC656-AC655)^2))))</f>
        <v>6.1864123312371824</v>
      </c>
      <c r="AH657" s="4">
        <f ca="1">IF(W657="Stable",T657,IF(A657=1,AG657/AF657,""))</f>
        <v>2.2101291337569</v>
      </c>
      <c r="AI657" s="4">
        <f ca="1">IF(W657="Stable",U657,IF(A657=1,4*PI()*(AD657/(AG657^2)),""))</f>
        <v>3.0973955687301653</v>
      </c>
      <c r="AJ657" s="5">
        <f ca="1">IF(A657=1,(O657/AD657)*100,"")</f>
        <v>24.523261628617192</v>
      </c>
      <c r="AK657" s="56">
        <f t="shared" si="605"/>
        <v>5.55</v>
      </c>
      <c r="AL657" s="49">
        <f t="shared" si="606"/>
        <v>2.2320000000000002</v>
      </c>
      <c r="AM657" s="65"/>
      <c r="AN657" s="61"/>
      <c r="AO657" s="61"/>
      <c r="AP657" s="61"/>
      <c r="AQ657" s="62"/>
    </row>
    <row r="658" spans="1:43" ht="15" thickTop="1" x14ac:dyDescent="0.3">
      <c r="A658" t="str">
        <f t="shared" si="604"/>
        <v/>
      </c>
      <c r="B658" s="1" t="s">
        <v>39</v>
      </c>
      <c r="C658" s="1"/>
      <c r="D658">
        <v>0.77900000000000003</v>
      </c>
      <c r="E658">
        <v>338.78</v>
      </c>
      <c r="F658">
        <v>-83.28</v>
      </c>
      <c r="G658" s="47"/>
      <c r="H658" s="47"/>
      <c r="I658" s="47"/>
      <c r="J658" s="47"/>
      <c r="K658" s="47"/>
      <c r="L658" s="23">
        <f>IF(AND(B658&lt;&gt;"",C658&lt;&gt;""),"",IF(E658-$E$657&lt;0,(360-($E$657-E658)),E658-$E$657))</f>
        <v>257.10999999999996</v>
      </c>
      <c r="M658" s="6">
        <f t="shared" ref="M658" si="607">IF(AND(B658&lt;&gt;"",C658&lt;&gt;""),"",IF(L658&gt;180,(COS(RADIANS(F658))*D658)*(-1),(COS(RADIANS(F658))*D658)))</f>
        <v>-9.1156563902566809E-2</v>
      </c>
      <c r="N658" s="6">
        <f t="shared" ref="N658" si="608">IF(AND(B658&lt;&gt;"",C658&lt;&gt;""),"",SIN(RADIANS(F658))*D658)</f>
        <v>-0.77364816348096965</v>
      </c>
      <c r="O658" s="23">
        <f t="shared" ref="O658:O674" si="609">IF(A659=1,M658*VLOOKUP(B659,$B$13:$N$1389,13,FALSE)-N658*VLOOKUP(B659,$B$13:$N$1389,12,FALSE),M658*N659-N658*M659)</f>
        <v>-0.24288729156383865</v>
      </c>
      <c r="P658" s="23" t="str">
        <f t="shared" si="594"/>
        <v/>
      </c>
      <c r="Q658" s="23"/>
      <c r="R658" s="6"/>
      <c r="S658" s="6"/>
      <c r="T658" s="6" t="str">
        <f t="shared" ref="T658" si="610">IF(A658=1,S658/Q658,"")</f>
        <v/>
      </c>
      <c r="U658" s="6" t="str">
        <f t="shared" ref="U658" si="611">IF(A658=1,4*PI()*(O658/(S658^2)),"")</f>
        <v/>
      </c>
      <c r="V658" s="6"/>
      <c r="W658" s="49"/>
      <c r="X658" s="8"/>
      <c r="Y658" s="53" t="str">
        <f t="shared" ref="Y658" si="612">IF(A658=1,"",B658)</f>
        <v>1.35</v>
      </c>
      <c r="Z658" s="6" t="str">
        <f t="shared" ref="Z658:Z674" si="613">IF(F658&lt;$R$8,"",(SQRT(((N658-MIN($N$658:$N$674))^2))))</f>
        <v/>
      </c>
      <c r="AA658" s="54" t="str">
        <f t="shared" ca="1" si="598"/>
        <v/>
      </c>
      <c r="AB658" s="55">
        <f t="shared" ref="AB658" si="614">IF(A658=1,"",M658)</f>
        <v>-9.1156563902566809E-2</v>
      </c>
      <c r="AC658" s="6">
        <f t="shared" ref="AC658:AC674" si="615">IF($W$675="STABLE",N658,IF(F658&lt;$R$8,N658,(AA658+MIN($N$658:$N$674))))</f>
        <v>-0.77364816348096965</v>
      </c>
      <c r="AD658" s="6">
        <f t="shared" ref="AD658:AD674" si="616">IF(A659=1,ABS(AB658*VLOOKUP(B659,$B$13:$AD$1389,28,FALSE)-AC658*VLOOKUP(B659,$B$13:$AD$1389,27,FALSE)),ABS(AB658*AC659-AC658*AB659))</f>
        <v>0.24288729156383865</v>
      </c>
      <c r="AE658" s="6" t="str">
        <f t="shared" si="600"/>
        <v/>
      </c>
      <c r="AF658" s="113"/>
      <c r="AG658" s="52"/>
      <c r="AH658" s="6" t="str">
        <f t="shared" ref="AH658" si="617">IF(A658=1,AG658/AF658,"")</f>
        <v/>
      </c>
      <c r="AI658" s="6" t="str">
        <f t="shared" ref="AI658" si="618">IF(A658=1,4*PI()*(AD658/(AG658^2)),"")</f>
        <v/>
      </c>
      <c r="AJ658" s="14" t="str">
        <f t="shared" ref="AJ658" si="619">IF(A658=1,(O658/AD658)*100,"")</f>
        <v/>
      </c>
      <c r="AK658" s="56">
        <f t="shared" si="605"/>
        <v>-83.28</v>
      </c>
      <c r="AL658" s="49">
        <f t="shared" si="606"/>
        <v>0.77899999999999991</v>
      </c>
      <c r="AM658" s="65"/>
      <c r="AN658" s="61"/>
      <c r="AO658" s="61"/>
      <c r="AP658" s="61"/>
      <c r="AQ658" s="62"/>
    </row>
    <row r="659" spans="1:43" x14ac:dyDescent="0.3">
      <c r="A659" t="str">
        <f t="shared" si="604"/>
        <v/>
      </c>
      <c r="B659" s="1" t="s">
        <v>39</v>
      </c>
      <c r="C659" s="1"/>
      <c r="D659">
        <v>0.88700000000000001</v>
      </c>
      <c r="E659">
        <v>346.78</v>
      </c>
      <c r="F659">
        <v>-62.7</v>
      </c>
      <c r="G659" s="47"/>
      <c r="H659" s="47"/>
      <c r="I659" s="47"/>
      <c r="J659" s="47"/>
      <c r="K659" s="47"/>
      <c r="L659" s="23">
        <f t="shared" ref="L659:L674" si="620">IF(AND(B659&lt;&gt;"",C659&lt;&gt;""),"",IF(E659-$E$657&lt;0,(360-($E$657-E659)),E659-$E$657))</f>
        <v>265.10999999999996</v>
      </c>
      <c r="M659" s="6">
        <f t="shared" ref="M659:M674" si="621">IF(AND(B659&lt;&gt;"",C659&lt;&gt;""),"",IF(L659&gt;180,(COS(RADIANS(F659))*D659)*(-1),(COS(RADIANS(F659))*D659)))</f>
        <v>-0.40682215482758732</v>
      </c>
      <c r="N659" s="6">
        <f t="shared" ref="N659:N674" si="622">IF(AND(B659&lt;&gt;"",C659&lt;&gt;""),"",SIN(RADIANS(F659))*D659)</f>
        <v>-0.78820348536493967</v>
      </c>
      <c r="O659" s="23">
        <f t="shared" si="609"/>
        <v>-0.23725120728331511</v>
      </c>
      <c r="P659" s="23" t="str">
        <f t="shared" ref="P659:P675" si="623">IF(A659=1,D659*O659,"")</f>
        <v/>
      </c>
      <c r="Q659" s="23"/>
      <c r="R659" s="6"/>
      <c r="S659" s="6"/>
      <c r="T659" s="6" t="str">
        <f t="shared" ref="T659:T674" si="624">IF(A659=1,S659/Q659,"")</f>
        <v/>
      </c>
      <c r="U659" s="6" t="str">
        <f t="shared" ref="U659:U674" si="625">IF(A659=1,4*PI()*(O659/(S659^2)),"")</f>
        <v/>
      </c>
      <c r="V659" s="6"/>
      <c r="W659" s="49"/>
      <c r="X659" s="8"/>
      <c r="Y659" s="53" t="str">
        <f t="shared" ref="Y659:Y674" si="626">IF(A659=1,"",B659)</f>
        <v>1.35</v>
      </c>
      <c r="Z659" s="6" t="str">
        <f t="shared" si="613"/>
        <v/>
      </c>
      <c r="AA659" s="54" t="str">
        <f t="shared" ref="AA659:AA675" ca="1" si="627">IF(Z659="","",IF($K$9=TRUE,(Z659*($F$3/($F$3-(RANDBETWEEN($N$8,$M$8)/100)))),Z659*($F$3/($F$3-$F$4))))</f>
        <v/>
      </c>
      <c r="AB659" s="55">
        <f t="shared" ref="AB659:AB674" si="628">IF(A659=1,"",M659)</f>
        <v>-0.40682215482758732</v>
      </c>
      <c r="AC659" s="6">
        <f t="shared" si="615"/>
        <v>-0.78820348536493967</v>
      </c>
      <c r="AD659" s="6">
        <f t="shared" si="616"/>
        <v>0.23725120728331511</v>
      </c>
      <c r="AE659" s="6" t="str">
        <f t="shared" ref="AE659:AE675" si="629">IF(Y659="",$D659*AD659,"")</f>
        <v/>
      </c>
      <c r="AF659" s="113"/>
      <c r="AG659" s="52"/>
      <c r="AH659" s="6" t="str">
        <f t="shared" ref="AH659:AH674" si="630">IF(A659=1,AG659/AF659,"")</f>
        <v/>
      </c>
      <c r="AI659" s="6" t="str">
        <f t="shared" ref="AI659:AI674" si="631">IF(A659=1,4*PI()*(AD659/(AG659^2)),"")</f>
        <v/>
      </c>
      <c r="AJ659" s="14" t="str">
        <f t="shared" ref="AJ659:AJ674" si="632">IF(A659=1,(O659/AD659)*100,"")</f>
        <v/>
      </c>
      <c r="AK659" s="56">
        <f t="shared" si="605"/>
        <v>-62.7</v>
      </c>
      <c r="AL659" s="49">
        <f t="shared" si="606"/>
        <v>0.88700000000000012</v>
      </c>
      <c r="AM659" s="65"/>
      <c r="AN659" s="61"/>
      <c r="AO659" s="61"/>
      <c r="AP659" s="61"/>
      <c r="AQ659" s="62"/>
    </row>
    <row r="660" spans="1:43" x14ac:dyDescent="0.3">
      <c r="A660" t="str">
        <f t="shared" si="604"/>
        <v/>
      </c>
      <c r="B660" s="1" t="s">
        <v>39</v>
      </c>
      <c r="C660" s="1"/>
      <c r="D660">
        <v>0.93899999999999995</v>
      </c>
      <c r="E660">
        <v>352.58</v>
      </c>
      <c r="F660">
        <v>-46.15</v>
      </c>
      <c r="G660" s="47"/>
      <c r="H660" s="47"/>
      <c r="I660" s="47"/>
      <c r="J660" s="47"/>
      <c r="K660" s="47"/>
      <c r="L660" s="23">
        <f t="shared" si="620"/>
        <v>270.90999999999997</v>
      </c>
      <c r="M660" s="6">
        <f t="shared" si="621"/>
        <v>-0.65051362620486242</v>
      </c>
      <c r="N660" s="6">
        <f t="shared" si="622"/>
        <v>-0.67716543187156297</v>
      </c>
      <c r="O660" s="23">
        <f t="shared" si="609"/>
        <v>-0.1624449357929163</v>
      </c>
      <c r="P660" s="23" t="str">
        <f t="shared" si="623"/>
        <v/>
      </c>
      <c r="Q660" s="23"/>
      <c r="R660" s="6"/>
      <c r="S660" s="6"/>
      <c r="T660" s="6" t="str">
        <f t="shared" si="624"/>
        <v/>
      </c>
      <c r="U660" s="6" t="str">
        <f t="shared" si="625"/>
        <v/>
      </c>
      <c r="V660" s="6"/>
      <c r="W660" s="49"/>
      <c r="X660" s="8"/>
      <c r="Y660" s="53" t="str">
        <f t="shared" si="626"/>
        <v>1.35</v>
      </c>
      <c r="Z660" s="6" t="str">
        <f t="shared" si="613"/>
        <v/>
      </c>
      <c r="AA660" s="54" t="str">
        <f t="shared" ca="1" si="627"/>
        <v/>
      </c>
      <c r="AB660" s="55">
        <f t="shared" si="628"/>
        <v>-0.65051362620486242</v>
      </c>
      <c r="AC660" s="6">
        <f t="shared" si="615"/>
        <v>-0.67716543187156297</v>
      </c>
      <c r="AD660" s="6">
        <f t="shared" si="616"/>
        <v>0.1624449357929163</v>
      </c>
      <c r="AE660" s="6" t="str">
        <f t="shared" si="629"/>
        <v/>
      </c>
      <c r="AF660" s="113"/>
      <c r="AG660" s="52"/>
      <c r="AH660" s="6" t="str">
        <f t="shared" si="630"/>
        <v/>
      </c>
      <c r="AI660" s="6" t="str">
        <f t="shared" si="631"/>
        <v/>
      </c>
      <c r="AJ660" s="14" t="str">
        <f t="shared" si="632"/>
        <v/>
      </c>
      <c r="AK660" s="56">
        <f t="shared" si="605"/>
        <v>-46.15</v>
      </c>
      <c r="AL660" s="49">
        <f t="shared" si="606"/>
        <v>0.93899999999999995</v>
      </c>
      <c r="AM660" s="65"/>
      <c r="AN660" s="61"/>
      <c r="AO660" s="61"/>
      <c r="AP660" s="61"/>
      <c r="AQ660" s="62"/>
    </row>
    <row r="661" spans="1:43" x14ac:dyDescent="0.3">
      <c r="A661" t="str">
        <f t="shared" si="604"/>
        <v/>
      </c>
      <c r="B661" s="1" t="s">
        <v>39</v>
      </c>
      <c r="C661" s="1"/>
      <c r="D661">
        <v>0.81599999999999995</v>
      </c>
      <c r="E661">
        <v>354.74</v>
      </c>
      <c r="F661">
        <v>-33.909999999999997</v>
      </c>
      <c r="G661" s="47"/>
      <c r="H661" s="47"/>
      <c r="I661" s="47"/>
      <c r="J661" s="47"/>
      <c r="K661" s="47"/>
      <c r="L661" s="23">
        <f t="shared" si="620"/>
        <v>273.07</v>
      </c>
      <c r="M661" s="6">
        <f t="shared" si="621"/>
        <v>-0.67721058089603126</v>
      </c>
      <c r="N661" s="6">
        <f t="shared" si="622"/>
        <v>-0.45523821140416126</v>
      </c>
      <c r="O661" s="23">
        <f t="shared" si="609"/>
        <v>-0.10109856360336421</v>
      </c>
      <c r="P661" s="23" t="str">
        <f t="shared" si="623"/>
        <v/>
      </c>
      <c r="Q661" s="23"/>
      <c r="R661" s="6"/>
      <c r="S661" s="6"/>
      <c r="T661" s="6" t="str">
        <f t="shared" si="624"/>
        <v/>
      </c>
      <c r="U661" s="6" t="str">
        <f t="shared" si="625"/>
        <v/>
      </c>
      <c r="V661" s="6"/>
      <c r="W661" s="49"/>
      <c r="X661" s="8"/>
      <c r="Y661" s="53" t="str">
        <f t="shared" si="626"/>
        <v>1.35</v>
      </c>
      <c r="Z661" s="6" t="str">
        <f t="shared" si="613"/>
        <v/>
      </c>
      <c r="AA661" s="54" t="str">
        <f t="shared" ca="1" si="627"/>
        <v/>
      </c>
      <c r="AB661" s="55">
        <f t="shared" si="628"/>
        <v>-0.67721058089603126</v>
      </c>
      <c r="AC661" s="6">
        <f t="shared" si="615"/>
        <v>-0.45523821140416126</v>
      </c>
      <c r="AD661" s="6">
        <f t="shared" si="616"/>
        <v>0.10109856360336421</v>
      </c>
      <c r="AE661" s="6" t="str">
        <f t="shared" si="629"/>
        <v/>
      </c>
      <c r="AF661" s="113"/>
      <c r="AG661" s="52"/>
      <c r="AH661" s="6" t="str">
        <f t="shared" si="630"/>
        <v/>
      </c>
      <c r="AI661" s="6" t="str">
        <f t="shared" si="631"/>
        <v/>
      </c>
      <c r="AJ661" s="14" t="str">
        <f t="shared" si="632"/>
        <v/>
      </c>
      <c r="AK661" s="56">
        <f t="shared" si="605"/>
        <v>-33.909999999999997</v>
      </c>
      <c r="AL661" s="49">
        <f t="shared" si="606"/>
        <v>0.81599999999999995</v>
      </c>
      <c r="AM661" s="65"/>
      <c r="AN661" s="61"/>
      <c r="AO661" s="61"/>
      <c r="AP661" s="61"/>
      <c r="AQ661" s="62"/>
    </row>
    <row r="662" spans="1:43" x14ac:dyDescent="0.3">
      <c r="A662" t="str">
        <f t="shared" si="604"/>
        <v/>
      </c>
      <c r="B662" s="1" t="s">
        <v>39</v>
      </c>
      <c r="C662" s="1"/>
      <c r="D662">
        <v>0.437</v>
      </c>
      <c r="E662">
        <v>355.88</v>
      </c>
      <c r="F662">
        <v>-17.440000000000001</v>
      </c>
      <c r="G662" s="47"/>
      <c r="H662" s="47"/>
      <c r="I662" s="47"/>
      <c r="J662" s="47"/>
      <c r="K662" s="47"/>
      <c r="L662" s="23">
        <f>IF(AND(B662&lt;&gt;"",C662&lt;&gt;""),"",IF(E662-$E$657&lt;0,(360-($E$657-E662)),E662-$E$657))</f>
        <v>274.20999999999998</v>
      </c>
      <c r="M662" s="6">
        <f t="shared" si="621"/>
        <v>-0.41691168952045221</v>
      </c>
      <c r="N662" s="6">
        <f t="shared" si="622"/>
        <v>-0.13097191737621486</v>
      </c>
      <c r="O662" s="23">
        <f t="shared" si="609"/>
        <v>-0.1158210871961864</v>
      </c>
      <c r="P662" s="23" t="str">
        <f t="shared" si="623"/>
        <v/>
      </c>
      <c r="Q662" s="23"/>
      <c r="R662" s="6"/>
      <c r="S662" s="6"/>
      <c r="T662" s="6" t="str">
        <f t="shared" si="624"/>
        <v/>
      </c>
      <c r="U662" s="6" t="str">
        <f t="shared" si="625"/>
        <v/>
      </c>
      <c r="V662" s="6"/>
      <c r="W662" s="49"/>
      <c r="X662" s="8"/>
      <c r="Y662" s="53" t="str">
        <f t="shared" si="626"/>
        <v>1.35</v>
      </c>
      <c r="Z662" s="6" t="str">
        <f t="shared" si="613"/>
        <v/>
      </c>
      <c r="AA662" s="54" t="str">
        <f t="shared" ca="1" si="627"/>
        <v/>
      </c>
      <c r="AB662" s="55">
        <f t="shared" si="628"/>
        <v>-0.41691168952045221</v>
      </c>
      <c r="AC662" s="6">
        <f t="shared" si="615"/>
        <v>-0.13097191737621486</v>
      </c>
      <c r="AD662" s="6">
        <f t="shared" ca="1" si="616"/>
        <v>1.2529899776048814</v>
      </c>
      <c r="AE662" s="6" t="str">
        <f t="shared" si="629"/>
        <v/>
      </c>
      <c r="AF662" s="113"/>
      <c r="AG662" s="52"/>
      <c r="AH662" s="6" t="str">
        <f t="shared" si="630"/>
        <v/>
      </c>
      <c r="AI662" s="6" t="str">
        <f t="shared" si="631"/>
        <v/>
      </c>
      <c r="AJ662" s="14" t="str">
        <f t="shared" si="632"/>
        <v/>
      </c>
      <c r="AK662" s="56">
        <f t="shared" si="605"/>
        <v>-17.440000000000001</v>
      </c>
      <c r="AL662" s="49">
        <f t="shared" si="606"/>
        <v>0.437</v>
      </c>
      <c r="AM662" s="65"/>
      <c r="AN662" s="61"/>
      <c r="AO662" s="61"/>
      <c r="AP662" s="61"/>
      <c r="AQ662" s="62"/>
    </row>
    <row r="663" spans="1:43" x14ac:dyDescent="0.3">
      <c r="A663" t="str">
        <f t="shared" si="604"/>
        <v/>
      </c>
      <c r="B663" s="1" t="s">
        <v>39</v>
      </c>
      <c r="C663" s="1"/>
      <c r="D663">
        <v>0.52800000000000002</v>
      </c>
      <c r="E663">
        <v>0.22</v>
      </c>
      <c r="F663">
        <v>12.69</v>
      </c>
      <c r="G663" s="47"/>
      <c r="H663" s="47"/>
      <c r="I663" s="47"/>
      <c r="J663" s="47"/>
      <c r="K663" s="47"/>
      <c r="L663" s="23">
        <f t="shared" si="620"/>
        <v>278.55</v>
      </c>
      <c r="M663" s="6">
        <f t="shared" si="621"/>
        <v>-0.51510249092996008</v>
      </c>
      <c r="N663" s="6">
        <f t="shared" si="622"/>
        <v>0.11598889532084701</v>
      </c>
      <c r="O663" s="23">
        <f t="shared" si="609"/>
        <v>-0.18166625159354477</v>
      </c>
      <c r="P663" s="23" t="str">
        <f t="shared" si="623"/>
        <v/>
      </c>
      <c r="Q663" s="23"/>
      <c r="R663" s="6"/>
      <c r="S663" s="6"/>
      <c r="T663" s="6" t="str">
        <f t="shared" si="624"/>
        <v/>
      </c>
      <c r="U663" s="6" t="str">
        <f t="shared" si="625"/>
        <v/>
      </c>
      <c r="V663" s="6"/>
      <c r="W663" s="49"/>
      <c r="X663" s="8"/>
      <c r="Y663" s="53" t="str">
        <f t="shared" si="626"/>
        <v>1.35</v>
      </c>
      <c r="Z663" s="6">
        <f t="shared" si="613"/>
        <v>0.9371758511333117</v>
      </c>
      <c r="AA663" s="54">
        <f t="shared" ca="1" si="627"/>
        <v>3.6647772089093675</v>
      </c>
      <c r="AB663" s="55">
        <f t="shared" si="628"/>
        <v>-0.51510249092996008</v>
      </c>
      <c r="AC663" s="6">
        <f t="shared" ca="1" si="615"/>
        <v>2.8435902530969028</v>
      </c>
      <c r="AD663" s="6">
        <f t="shared" ca="1" si="616"/>
        <v>0.40722052986737767</v>
      </c>
      <c r="AE663" s="6" t="str">
        <f t="shared" si="629"/>
        <v/>
      </c>
      <c r="AF663" s="113"/>
      <c r="AG663" s="52"/>
      <c r="AH663" s="6" t="str">
        <f t="shared" si="630"/>
        <v/>
      </c>
      <c r="AI663" s="6" t="str">
        <f t="shared" si="631"/>
        <v/>
      </c>
      <c r="AJ663" s="14" t="str">
        <f t="shared" si="632"/>
        <v/>
      </c>
      <c r="AK663" s="56">
        <f t="shared" ca="1" si="605"/>
        <v>79.732487645449837</v>
      </c>
      <c r="AL663" s="49">
        <f t="shared" ca="1" si="606"/>
        <v>2.8898678349831082</v>
      </c>
      <c r="AM663" s="65"/>
      <c r="AN663" s="61"/>
      <c r="AO663" s="61"/>
      <c r="AP663" s="61"/>
      <c r="AQ663" s="62"/>
    </row>
    <row r="664" spans="1:43" x14ac:dyDescent="0.3">
      <c r="A664" t="str">
        <f t="shared" si="604"/>
        <v/>
      </c>
      <c r="B664" s="1" t="s">
        <v>39</v>
      </c>
      <c r="C664" s="1"/>
      <c r="D664">
        <v>0.81200000000000006</v>
      </c>
      <c r="E664">
        <v>2.59</v>
      </c>
      <c r="F664">
        <v>37.76</v>
      </c>
      <c r="G664" s="47"/>
      <c r="H664" s="47"/>
      <c r="I664" s="47"/>
      <c r="J664" s="47"/>
      <c r="K664" s="47"/>
      <c r="L664" s="23">
        <f t="shared" si="620"/>
        <v>280.92</v>
      </c>
      <c r="M664" s="6">
        <f t="shared" si="621"/>
        <v>-0.64195316021854743</v>
      </c>
      <c r="N664" s="6">
        <f t="shared" si="622"/>
        <v>0.49723248092358174</v>
      </c>
      <c r="O664" s="23">
        <f t="shared" si="609"/>
        <v>-0.20548162679952114</v>
      </c>
      <c r="P664" s="23" t="str">
        <f t="shared" si="623"/>
        <v/>
      </c>
      <c r="Q664" s="23"/>
      <c r="R664" s="6"/>
      <c r="S664" s="6"/>
      <c r="T664" s="6" t="str">
        <f t="shared" si="624"/>
        <v/>
      </c>
      <c r="U664" s="6" t="str">
        <f t="shared" si="625"/>
        <v/>
      </c>
      <c r="V664" s="6"/>
      <c r="W664" s="49"/>
      <c r="X664" s="8"/>
      <c r="Y664" s="53" t="str">
        <f t="shared" si="626"/>
        <v>1.35</v>
      </c>
      <c r="Z664" s="6">
        <f t="shared" si="613"/>
        <v>1.3184194367360464</v>
      </c>
      <c r="AA664" s="54">
        <f t="shared" ca="1" si="627"/>
        <v>5.1556103346991655</v>
      </c>
      <c r="AB664" s="55">
        <f t="shared" si="628"/>
        <v>-0.64195316021854743</v>
      </c>
      <c r="AC664" s="6">
        <f t="shared" ca="1" si="615"/>
        <v>4.3344233788867008</v>
      </c>
      <c r="AD664" s="6">
        <f t="shared" ca="1" si="616"/>
        <v>1.1353685004141663</v>
      </c>
      <c r="AE664" s="6" t="str">
        <f t="shared" si="629"/>
        <v/>
      </c>
      <c r="AF664" s="113"/>
      <c r="AG664" s="52"/>
      <c r="AH664" s="6" t="str">
        <f t="shared" si="630"/>
        <v/>
      </c>
      <c r="AI664" s="6" t="str">
        <f t="shared" si="631"/>
        <v/>
      </c>
      <c r="AJ664" s="14" t="str">
        <f t="shared" si="632"/>
        <v/>
      </c>
      <c r="AK664" s="56">
        <f t="shared" ca="1" si="605"/>
        <v>81.575406312025237</v>
      </c>
      <c r="AL664" s="49">
        <f t="shared" ca="1" si="606"/>
        <v>4.381703993579916</v>
      </c>
      <c r="AM664" s="65"/>
      <c r="AN664" s="61"/>
      <c r="AO664" s="61"/>
      <c r="AP664" s="61"/>
      <c r="AQ664" s="62"/>
    </row>
    <row r="665" spans="1:43" x14ac:dyDescent="0.3">
      <c r="A665" t="str">
        <f t="shared" si="604"/>
        <v/>
      </c>
      <c r="B665" s="1" t="s">
        <v>39</v>
      </c>
      <c r="C665" s="1"/>
      <c r="D665">
        <v>0.87</v>
      </c>
      <c r="E665">
        <v>10.42</v>
      </c>
      <c r="F665">
        <v>54.67</v>
      </c>
      <c r="G665" s="47"/>
      <c r="H665" s="47"/>
      <c r="I665" s="47"/>
      <c r="J665" s="47"/>
      <c r="K665" s="47"/>
      <c r="L665" s="23">
        <f t="shared" si="620"/>
        <v>288.75</v>
      </c>
      <c r="M665" s="6">
        <f t="shared" si="621"/>
        <v>-0.50310784020199162</v>
      </c>
      <c r="N665" s="6">
        <f t="shared" si="622"/>
        <v>0.70977637402726168</v>
      </c>
      <c r="O665" s="23">
        <f t="shared" si="609"/>
        <v>-0.22197333532116564</v>
      </c>
      <c r="P665" s="23" t="str">
        <f t="shared" si="623"/>
        <v/>
      </c>
      <c r="Q665" s="23"/>
      <c r="R665" s="6"/>
      <c r="S665" s="6"/>
      <c r="T665" s="6" t="str">
        <f t="shared" si="624"/>
        <v/>
      </c>
      <c r="U665" s="6" t="str">
        <f t="shared" si="625"/>
        <v/>
      </c>
      <c r="V665" s="6"/>
      <c r="W665" s="49"/>
      <c r="X665" s="8"/>
      <c r="Y665" s="53" t="str">
        <f t="shared" si="626"/>
        <v>1.35</v>
      </c>
      <c r="Z665" s="6">
        <f t="shared" si="613"/>
        <v>1.5309633298397265</v>
      </c>
      <c r="AA665" s="54">
        <f t="shared" ca="1" si="627"/>
        <v>5.9867521256419147</v>
      </c>
      <c r="AB665" s="55">
        <f t="shared" si="628"/>
        <v>-0.50310784020199162</v>
      </c>
      <c r="AC665" s="6">
        <f t="shared" ca="1" si="615"/>
        <v>5.16556516982945</v>
      </c>
      <c r="AD665" s="6">
        <f t="shared" ca="1" si="616"/>
        <v>1.2673423303572957</v>
      </c>
      <c r="AE665" s="6" t="str">
        <f t="shared" si="629"/>
        <v/>
      </c>
      <c r="AF665" s="113"/>
      <c r="AG665" s="52"/>
      <c r="AH665" s="6" t="str">
        <f t="shared" si="630"/>
        <v/>
      </c>
      <c r="AI665" s="6" t="str">
        <f t="shared" si="631"/>
        <v/>
      </c>
      <c r="AJ665" s="14" t="str">
        <f t="shared" si="632"/>
        <v/>
      </c>
      <c r="AK665" s="56">
        <f t="shared" ca="1" si="605"/>
        <v>84.437138656509902</v>
      </c>
      <c r="AL665" s="49">
        <f t="shared" ca="1" si="606"/>
        <v>5.1900078056422867</v>
      </c>
      <c r="AM665" s="65"/>
      <c r="AN665" s="61"/>
      <c r="AO665" s="61"/>
      <c r="AP665" s="61"/>
      <c r="AQ665" s="62"/>
    </row>
    <row r="666" spans="1:43" x14ac:dyDescent="0.3">
      <c r="A666" t="str">
        <f t="shared" si="604"/>
        <v/>
      </c>
      <c r="B666" s="1" t="s">
        <v>39</v>
      </c>
      <c r="C666" s="1"/>
      <c r="D666">
        <v>0.97499999999999998</v>
      </c>
      <c r="E666">
        <v>21.29</v>
      </c>
      <c r="F666">
        <v>69.84</v>
      </c>
      <c r="G666" s="47"/>
      <c r="H666" s="47"/>
      <c r="I666" s="47"/>
      <c r="J666" s="47"/>
      <c r="K666" s="47"/>
      <c r="L666" s="23">
        <f t="shared" si="620"/>
        <v>299.62</v>
      </c>
      <c r="M666" s="6">
        <f t="shared" si="621"/>
        <v>-0.33602685009515409</v>
      </c>
      <c r="N666" s="6">
        <f t="shared" si="622"/>
        <v>0.91526551121252719</v>
      </c>
      <c r="O666" s="23">
        <f t="shared" si="609"/>
        <v>-0.15420777743415426</v>
      </c>
      <c r="P666" s="23" t="str">
        <f t="shared" si="623"/>
        <v/>
      </c>
      <c r="Q666" s="23"/>
      <c r="R666" s="6"/>
      <c r="S666" s="6"/>
      <c r="T666" s="6" t="str">
        <f t="shared" si="624"/>
        <v/>
      </c>
      <c r="U666" s="6" t="str">
        <f t="shared" si="625"/>
        <v/>
      </c>
      <c r="V666" s="6"/>
      <c r="W666" s="49"/>
      <c r="X666" s="8"/>
      <c r="Y666" s="53" t="str">
        <f t="shared" si="626"/>
        <v>1.35</v>
      </c>
      <c r="Z666" s="6">
        <f t="shared" si="613"/>
        <v>1.7364524670249919</v>
      </c>
      <c r="AA666" s="54">
        <f t="shared" ca="1" si="627"/>
        <v>6.7903066620977279</v>
      </c>
      <c r="AB666" s="55">
        <f t="shared" si="628"/>
        <v>-0.33602685009515409</v>
      </c>
      <c r="AC666" s="6">
        <f t="shared" ca="1" si="615"/>
        <v>5.9691197062852632</v>
      </c>
      <c r="AD666" s="6">
        <f t="shared" ca="1" si="616"/>
        <v>0.91846313294134063</v>
      </c>
      <c r="AE666" s="6" t="str">
        <f t="shared" si="629"/>
        <v/>
      </c>
      <c r="AF666" s="113"/>
      <c r="AG666" s="52"/>
      <c r="AH666" s="6" t="str">
        <f t="shared" si="630"/>
        <v/>
      </c>
      <c r="AI666" s="6" t="str">
        <f t="shared" si="631"/>
        <v/>
      </c>
      <c r="AJ666" s="14" t="str">
        <f t="shared" si="632"/>
        <v/>
      </c>
      <c r="AK666" s="56">
        <f t="shared" ca="1" si="605"/>
        <v>86.777980321933256</v>
      </c>
      <c r="AL666" s="49">
        <f t="shared" ca="1" si="606"/>
        <v>5.9785704070411301</v>
      </c>
      <c r="AM666" s="65"/>
      <c r="AN666" s="61"/>
      <c r="AO666" s="61"/>
      <c r="AP666" s="61"/>
      <c r="AQ666" s="62"/>
    </row>
    <row r="667" spans="1:43" x14ac:dyDescent="0.3">
      <c r="A667" t="str">
        <f t="shared" si="604"/>
        <v/>
      </c>
      <c r="B667" s="1" t="s">
        <v>39</v>
      </c>
      <c r="C667" s="1"/>
      <c r="D667">
        <v>1.0349999999999999</v>
      </c>
      <c r="E667">
        <v>48.97</v>
      </c>
      <c r="F667">
        <v>78.63</v>
      </c>
      <c r="G667" s="47"/>
      <c r="H667" s="47"/>
      <c r="I667" s="47"/>
      <c r="J667" s="47"/>
      <c r="K667" s="47"/>
      <c r="L667" s="23">
        <f t="shared" si="620"/>
        <v>327.3</v>
      </c>
      <c r="M667" s="6">
        <f t="shared" si="621"/>
        <v>-0.20404408607959951</v>
      </c>
      <c r="N667" s="6">
        <f t="shared" si="622"/>
        <v>1.0146876420534257</v>
      </c>
      <c r="O667" s="23">
        <f t="shared" si="609"/>
        <v>-0.25144483780025068</v>
      </c>
      <c r="P667" s="23" t="str">
        <f t="shared" si="623"/>
        <v/>
      </c>
      <c r="Q667" s="23"/>
      <c r="R667" s="6"/>
      <c r="S667" s="6"/>
      <c r="T667" s="6" t="str">
        <f t="shared" si="624"/>
        <v/>
      </c>
      <c r="U667" s="6" t="str">
        <f t="shared" si="625"/>
        <v/>
      </c>
      <c r="V667" s="6"/>
      <c r="W667" s="49"/>
      <c r="X667" s="8"/>
      <c r="Y667" s="53" t="str">
        <f t="shared" si="626"/>
        <v>1.35</v>
      </c>
      <c r="Z667" s="6">
        <f t="shared" si="613"/>
        <v>1.8358745978658904</v>
      </c>
      <c r="AA667" s="54">
        <f t="shared" ca="1" si="627"/>
        <v>7.1790917110576595</v>
      </c>
      <c r="AB667" s="55">
        <f t="shared" si="628"/>
        <v>-0.20404408607959951</v>
      </c>
      <c r="AC667" s="6">
        <f t="shared" ca="1" si="615"/>
        <v>6.3579047552451948</v>
      </c>
      <c r="AD667" s="6">
        <f t="shared" ca="1" si="616"/>
        <v>1.6924225204113104</v>
      </c>
      <c r="AE667" s="6" t="str">
        <f t="shared" si="629"/>
        <v/>
      </c>
      <c r="AF667" s="113"/>
      <c r="AG667" s="52"/>
      <c r="AH667" s="6" t="str">
        <f t="shared" si="630"/>
        <v/>
      </c>
      <c r="AI667" s="6" t="str">
        <f t="shared" si="631"/>
        <v/>
      </c>
      <c r="AJ667" s="14" t="str">
        <f t="shared" si="632"/>
        <v/>
      </c>
      <c r="AK667" s="56">
        <f t="shared" ca="1" si="605"/>
        <v>88.161838814661195</v>
      </c>
      <c r="AL667" s="49">
        <f t="shared" ca="1" si="606"/>
        <v>6.361178103608915</v>
      </c>
      <c r="AM667" s="65"/>
      <c r="AN667" s="61"/>
      <c r="AO667" s="61"/>
      <c r="AP667" s="61"/>
      <c r="AQ667" s="62"/>
    </row>
    <row r="668" spans="1:43" x14ac:dyDescent="0.3">
      <c r="A668" t="str">
        <f t="shared" si="604"/>
        <v/>
      </c>
      <c r="B668" s="1" t="s">
        <v>39</v>
      </c>
      <c r="C668" s="1"/>
      <c r="D668">
        <v>0.77700000000000002</v>
      </c>
      <c r="E668">
        <v>124.89</v>
      </c>
      <c r="F668">
        <v>83.15</v>
      </c>
      <c r="G668" s="47"/>
      <c r="H668" s="47"/>
      <c r="I668" s="47"/>
      <c r="J668" s="47"/>
      <c r="K668" s="47"/>
      <c r="L668" s="23">
        <f t="shared" si="620"/>
        <v>43.22</v>
      </c>
      <c r="M668" s="6">
        <f t="shared" si="621"/>
        <v>9.2673138861649296E-2</v>
      </c>
      <c r="N668" s="6">
        <f t="shared" si="622"/>
        <v>0.77145362098672499</v>
      </c>
      <c r="O668" s="23">
        <f t="shared" si="609"/>
        <v>-3.7779555964848395E-2</v>
      </c>
      <c r="P668" s="23" t="str">
        <f t="shared" si="623"/>
        <v/>
      </c>
      <c r="Q668" s="23"/>
      <c r="R668" s="6"/>
      <c r="S668" s="6"/>
      <c r="T668" s="6" t="str">
        <f t="shared" si="624"/>
        <v/>
      </c>
      <c r="U668" s="6" t="str">
        <f t="shared" si="625"/>
        <v/>
      </c>
      <c r="V668" s="6"/>
      <c r="W668" s="49"/>
      <c r="X668" s="8"/>
      <c r="Y668" s="53" t="str">
        <f t="shared" si="626"/>
        <v>1.35</v>
      </c>
      <c r="Z668" s="6">
        <f t="shared" si="613"/>
        <v>1.5926405767991896</v>
      </c>
      <c r="AA668" s="54">
        <f t="shared" ca="1" si="627"/>
        <v>6.2279377779311584</v>
      </c>
      <c r="AB668" s="55">
        <f t="shared" si="628"/>
        <v>9.2673138861649296E-2</v>
      </c>
      <c r="AC668" s="6">
        <f t="shared" ca="1" si="615"/>
        <v>5.4067508221186937</v>
      </c>
      <c r="AD668" s="6">
        <f t="shared" ca="1" si="616"/>
        <v>0.1665676770972177</v>
      </c>
      <c r="AE668" s="6" t="str">
        <f t="shared" si="629"/>
        <v/>
      </c>
      <c r="AF668" s="113"/>
      <c r="AG668" s="52"/>
      <c r="AH668" s="6" t="str">
        <f t="shared" si="630"/>
        <v/>
      </c>
      <c r="AI668" s="6" t="str">
        <f t="shared" si="631"/>
        <v/>
      </c>
      <c r="AJ668" s="14" t="str">
        <f t="shared" si="632"/>
        <v/>
      </c>
      <c r="AK668" s="56">
        <f t="shared" ca="1" si="605"/>
        <v>89.018031343971671</v>
      </c>
      <c r="AL668" s="49">
        <f t="shared" ca="1" si="606"/>
        <v>5.407544984847342</v>
      </c>
      <c r="AM668" s="65"/>
      <c r="AN668" s="61"/>
      <c r="AO668" s="61"/>
      <c r="AP668" s="61"/>
      <c r="AQ668" s="62"/>
    </row>
    <row r="669" spans="1:43" x14ac:dyDescent="0.3">
      <c r="A669" t="str">
        <f t="shared" si="604"/>
        <v/>
      </c>
      <c r="B669" s="1" t="s">
        <v>39</v>
      </c>
      <c r="C669" s="1"/>
      <c r="D669">
        <v>0.441</v>
      </c>
      <c r="E669">
        <v>165</v>
      </c>
      <c r="F669">
        <v>76.819999999999993</v>
      </c>
      <c r="G669" s="47"/>
      <c r="H669" s="47"/>
      <c r="I669" s="47"/>
      <c r="J669" s="47"/>
      <c r="K669" s="47"/>
      <c r="L669" s="23">
        <f t="shared" si="620"/>
        <v>83.33</v>
      </c>
      <c r="M669" s="6">
        <f t="shared" si="621"/>
        <v>0.10055285675856263</v>
      </c>
      <c r="N669" s="6">
        <f t="shared" si="622"/>
        <v>0.42938342189433903</v>
      </c>
      <c r="O669" s="23">
        <f t="shared" si="609"/>
        <v>-5.0120921663530313E-2</v>
      </c>
      <c r="P669" s="23" t="str">
        <f t="shared" si="623"/>
        <v/>
      </c>
      <c r="Q669" s="23"/>
      <c r="R669" s="6"/>
      <c r="S669" s="6"/>
      <c r="T669" s="6" t="str">
        <f t="shared" si="624"/>
        <v/>
      </c>
      <c r="U669" s="6" t="str">
        <f t="shared" si="625"/>
        <v/>
      </c>
      <c r="V669" s="6"/>
      <c r="W669" s="49"/>
      <c r="X669" s="8"/>
      <c r="Y669" s="53" t="str">
        <f t="shared" si="626"/>
        <v>1.35</v>
      </c>
      <c r="Z669" s="6">
        <f t="shared" si="613"/>
        <v>1.2505703777068038</v>
      </c>
      <c r="AA669" s="54">
        <f t="shared" ca="1" si="627"/>
        <v>4.8902901337191427</v>
      </c>
      <c r="AB669" s="55">
        <f t="shared" si="628"/>
        <v>0.10055285675856263</v>
      </c>
      <c r="AC669" s="6">
        <f t="shared" ca="1" si="615"/>
        <v>4.069103177906678</v>
      </c>
      <c r="AD669" s="6">
        <f t="shared" ca="1" si="616"/>
        <v>0.41031476263716432</v>
      </c>
      <c r="AE669" s="6" t="str">
        <f t="shared" si="629"/>
        <v/>
      </c>
      <c r="AF669" s="113"/>
      <c r="AG669" s="52"/>
      <c r="AH669" s="6" t="str">
        <f t="shared" si="630"/>
        <v/>
      </c>
      <c r="AI669" s="6" t="str">
        <f t="shared" si="631"/>
        <v/>
      </c>
      <c r="AJ669" s="14" t="str">
        <f t="shared" si="632"/>
        <v/>
      </c>
      <c r="AK669" s="56">
        <f t="shared" ca="1" si="605"/>
        <v>88.584434508758477</v>
      </c>
      <c r="AL669" s="49">
        <f t="shared" ca="1" si="606"/>
        <v>4.0703453845407926</v>
      </c>
      <c r="AM669" s="65"/>
      <c r="AN669" s="61"/>
      <c r="AO669" s="61"/>
      <c r="AP669" s="61"/>
      <c r="AQ669" s="62"/>
    </row>
    <row r="670" spans="1:43" x14ac:dyDescent="0.3">
      <c r="A670" t="str">
        <f t="shared" si="604"/>
        <v/>
      </c>
      <c r="B670" s="1" t="s">
        <v>39</v>
      </c>
      <c r="C670" s="1"/>
      <c r="D670">
        <v>0.36699999999999999</v>
      </c>
      <c r="E670">
        <v>183.31</v>
      </c>
      <c r="F670">
        <v>58.78</v>
      </c>
      <c r="G670" s="47"/>
      <c r="H670" s="47"/>
      <c r="I670" s="47"/>
      <c r="J670" s="47"/>
      <c r="K670" s="47"/>
      <c r="L670" s="23">
        <f t="shared" si="620"/>
        <v>101.64</v>
      </c>
      <c r="M670" s="6">
        <f t="shared" si="621"/>
        <v>0.19022547914739449</v>
      </c>
      <c r="N670" s="6">
        <f t="shared" si="622"/>
        <v>0.31385230138258374</v>
      </c>
      <c r="O670" s="23">
        <f t="shared" si="609"/>
        <v>-3.3183318172011173E-2</v>
      </c>
      <c r="P670" s="23" t="str">
        <f t="shared" si="623"/>
        <v/>
      </c>
      <c r="Q670" s="23"/>
      <c r="R670" s="6"/>
      <c r="S670" s="6"/>
      <c r="T670" s="6" t="str">
        <f t="shared" si="624"/>
        <v/>
      </c>
      <c r="U670" s="6" t="str">
        <f t="shared" si="625"/>
        <v/>
      </c>
      <c r="V670" s="6"/>
      <c r="W670" s="49"/>
      <c r="X670" s="8"/>
      <c r="Y670" s="53" t="str">
        <f t="shared" si="626"/>
        <v>1.35</v>
      </c>
      <c r="Z670" s="6">
        <f t="shared" si="613"/>
        <v>1.1350392571950485</v>
      </c>
      <c r="AA670" s="54">
        <f t="shared" ca="1" si="627"/>
        <v>4.4385117221657113</v>
      </c>
      <c r="AB670" s="55">
        <f t="shared" si="628"/>
        <v>0.19022547914739449</v>
      </c>
      <c r="AC670" s="6">
        <f t="shared" ca="1" si="615"/>
        <v>3.6173247663532466</v>
      </c>
      <c r="AD670" s="6">
        <f t="shared" ca="1" si="616"/>
        <v>2.3449867839133165E-2</v>
      </c>
      <c r="AE670" s="6" t="str">
        <f t="shared" si="629"/>
        <v/>
      </c>
      <c r="AF670" s="113"/>
      <c r="AG670" s="52"/>
      <c r="AH670" s="6" t="str">
        <f t="shared" si="630"/>
        <v/>
      </c>
      <c r="AI670" s="6" t="str">
        <f t="shared" si="631"/>
        <v/>
      </c>
      <c r="AJ670" s="14" t="str">
        <f t="shared" si="632"/>
        <v/>
      </c>
      <c r="AK670" s="56">
        <f t="shared" ca="1" si="605"/>
        <v>86.98974033472841</v>
      </c>
      <c r="AL670" s="49">
        <f t="shared" ca="1" si="606"/>
        <v>3.6223230389060315</v>
      </c>
      <c r="AM670" s="65"/>
      <c r="AN670" s="61"/>
      <c r="AO670" s="61"/>
      <c r="AP670" s="61"/>
      <c r="AQ670" s="62"/>
    </row>
    <row r="671" spans="1:43" x14ac:dyDescent="0.3">
      <c r="A671" t="str">
        <f t="shared" si="604"/>
        <v/>
      </c>
      <c r="B671" s="1" t="s">
        <v>39</v>
      </c>
      <c r="C671" s="1"/>
      <c r="D671">
        <v>0.16</v>
      </c>
      <c r="E671">
        <v>185.51</v>
      </c>
      <c r="F671">
        <v>24.37</v>
      </c>
      <c r="G671" s="47"/>
      <c r="H671" s="47"/>
      <c r="I671" s="47"/>
      <c r="J671" s="47"/>
      <c r="K671" s="47"/>
      <c r="L671" s="23">
        <f t="shared" si="620"/>
        <v>103.83999999999999</v>
      </c>
      <c r="M671" s="6">
        <f t="shared" si="621"/>
        <v>0.14574397390966382</v>
      </c>
      <c r="N671" s="6">
        <f t="shared" si="622"/>
        <v>6.6020406459058045E-2</v>
      </c>
      <c r="O671" s="23">
        <f t="shared" si="609"/>
        <v>-3.179585488833326E-2</v>
      </c>
      <c r="P671" s="23" t="str">
        <f t="shared" si="623"/>
        <v/>
      </c>
      <c r="Q671" s="23"/>
      <c r="R671" s="6"/>
      <c r="S671" s="6"/>
      <c r="T671" s="6" t="str">
        <f t="shared" si="624"/>
        <v/>
      </c>
      <c r="U671" s="6" t="str">
        <f t="shared" si="625"/>
        <v/>
      </c>
      <c r="V671" s="6"/>
      <c r="W671" s="49"/>
      <c r="X671" s="8"/>
      <c r="Y671" s="53" t="str">
        <f t="shared" si="626"/>
        <v>1.35</v>
      </c>
      <c r="Z671" s="6">
        <f t="shared" si="613"/>
        <v>0.88720736227152275</v>
      </c>
      <c r="AA671" s="54">
        <f t="shared" ca="1" si="627"/>
        <v>3.4693780435095363</v>
      </c>
      <c r="AB671" s="55">
        <f t="shared" si="628"/>
        <v>0.14574397390966382</v>
      </c>
      <c r="AC671" s="6">
        <f t="shared" ca="1" si="615"/>
        <v>2.6481910876970716</v>
      </c>
      <c r="AD671" s="6">
        <f t="shared" ca="1" si="616"/>
        <v>0.53413442861787119</v>
      </c>
      <c r="AE671" s="6" t="str">
        <f t="shared" si="629"/>
        <v/>
      </c>
      <c r="AF671" s="113"/>
      <c r="AG671" s="52"/>
      <c r="AH671" s="6" t="str">
        <f t="shared" si="630"/>
        <v/>
      </c>
      <c r="AI671" s="6" t="str">
        <f t="shared" si="631"/>
        <v/>
      </c>
      <c r="AJ671" s="14" t="str">
        <f t="shared" si="632"/>
        <v/>
      </c>
      <c r="AK671" s="56">
        <f t="shared" ca="1" si="605"/>
        <v>86.849887831031651</v>
      </c>
      <c r="AL671" s="49">
        <f t="shared" ca="1" si="606"/>
        <v>2.6521985866237805</v>
      </c>
      <c r="AM671" s="65"/>
      <c r="AN671" s="61"/>
      <c r="AO671" s="61"/>
      <c r="AP671" s="61"/>
      <c r="AQ671" s="62"/>
    </row>
    <row r="672" spans="1:43" x14ac:dyDescent="0.3">
      <c r="A672" t="str">
        <f t="shared" si="604"/>
        <v/>
      </c>
      <c r="B672" s="1" t="s">
        <v>39</v>
      </c>
      <c r="C672" s="1"/>
      <c r="D672">
        <v>0.23400000000000001</v>
      </c>
      <c r="E672">
        <v>193.68</v>
      </c>
      <c r="F672">
        <v>-33.76</v>
      </c>
      <c r="G672" s="47"/>
      <c r="H672" s="47"/>
      <c r="I672" s="47"/>
      <c r="J672" s="47"/>
      <c r="K672" s="47"/>
      <c r="L672" s="23">
        <f t="shared" si="620"/>
        <v>112.01</v>
      </c>
      <c r="M672" s="6">
        <f t="shared" si="621"/>
        <v>0.19454119643581941</v>
      </c>
      <c r="N672" s="6">
        <f t="shared" si="622"/>
        <v>-0.130037390351083</v>
      </c>
      <c r="O672" s="23">
        <f t="shared" si="609"/>
        <v>-7.0572409829115251E-2</v>
      </c>
      <c r="P672" s="23" t="str">
        <f t="shared" si="623"/>
        <v/>
      </c>
      <c r="Q672" s="23"/>
      <c r="R672" s="6"/>
      <c r="S672" s="6"/>
      <c r="T672" s="6" t="str">
        <f t="shared" si="624"/>
        <v/>
      </c>
      <c r="U672" s="6" t="str">
        <f t="shared" si="625"/>
        <v/>
      </c>
      <c r="V672" s="6"/>
      <c r="W672" s="49"/>
      <c r="X672" s="8"/>
      <c r="Y672" s="53" t="str">
        <f t="shared" si="626"/>
        <v>1.35</v>
      </c>
      <c r="Z672" s="6" t="str">
        <f t="shared" si="613"/>
        <v/>
      </c>
      <c r="AA672" s="54" t="str">
        <f t="shared" ca="1" si="627"/>
        <v/>
      </c>
      <c r="AB672" s="55">
        <f t="shared" si="628"/>
        <v>0.19454119643581941</v>
      </c>
      <c r="AC672" s="6">
        <f t="shared" si="615"/>
        <v>-0.130037390351083</v>
      </c>
      <c r="AD672" s="6">
        <f t="shared" si="616"/>
        <v>7.0572409829115251E-2</v>
      </c>
      <c r="AE672" s="6" t="str">
        <f t="shared" si="629"/>
        <v/>
      </c>
      <c r="AF672" s="113"/>
      <c r="AG672" s="52"/>
      <c r="AH672" s="6" t="str">
        <f t="shared" si="630"/>
        <v/>
      </c>
      <c r="AI672" s="6" t="str">
        <f t="shared" si="631"/>
        <v/>
      </c>
      <c r="AJ672" s="14" t="str">
        <f t="shared" si="632"/>
        <v/>
      </c>
      <c r="AK672" s="56">
        <f t="shared" si="605"/>
        <v>-33.76</v>
      </c>
      <c r="AL672" s="49">
        <f t="shared" si="606"/>
        <v>0.23400000000000001</v>
      </c>
      <c r="AM672" s="65"/>
      <c r="AN672" s="61"/>
      <c r="AO672" s="61"/>
      <c r="AP672" s="61"/>
      <c r="AQ672" s="62"/>
    </row>
    <row r="673" spans="1:43" x14ac:dyDescent="0.3">
      <c r="A673" t="str">
        <f t="shared" si="604"/>
        <v/>
      </c>
      <c r="B673" s="1" t="s">
        <v>39</v>
      </c>
      <c r="C673" s="1"/>
      <c r="D673">
        <v>0.83099999999999996</v>
      </c>
      <c r="E673">
        <v>195.85</v>
      </c>
      <c r="F673">
        <v>-55.04</v>
      </c>
      <c r="G673" s="47"/>
      <c r="H673" s="47"/>
      <c r="I673" s="47"/>
      <c r="J673" s="47"/>
      <c r="K673" s="47"/>
      <c r="L673" s="23">
        <f t="shared" si="620"/>
        <v>114.17999999999999</v>
      </c>
      <c r="M673" s="6">
        <f t="shared" si="621"/>
        <v>0.47616667352733827</v>
      </c>
      <c r="N673" s="6">
        <f t="shared" si="622"/>
        <v>-0.68104794179404815</v>
      </c>
      <c r="O673" s="23">
        <f t="shared" si="609"/>
        <v>-0.18724395921554257</v>
      </c>
      <c r="P673" s="23" t="str">
        <f t="shared" si="623"/>
        <v/>
      </c>
      <c r="Q673" s="23"/>
      <c r="R673" s="6"/>
      <c r="S673" s="6"/>
      <c r="T673" s="6" t="str">
        <f t="shared" si="624"/>
        <v/>
      </c>
      <c r="U673" s="6" t="str">
        <f t="shared" si="625"/>
        <v/>
      </c>
      <c r="V673" s="6"/>
      <c r="W673" s="49"/>
      <c r="X673" s="8"/>
      <c r="Y673" s="53" t="str">
        <f t="shared" si="626"/>
        <v>1.35</v>
      </c>
      <c r="Z673" s="6" t="str">
        <f t="shared" si="613"/>
        <v/>
      </c>
      <c r="AA673" s="54" t="str">
        <f t="shared" ca="1" si="627"/>
        <v/>
      </c>
      <c r="AB673" s="55">
        <f t="shared" si="628"/>
        <v>0.47616667352733827</v>
      </c>
      <c r="AC673" s="6">
        <f t="shared" si="615"/>
        <v>-0.68104794179404815</v>
      </c>
      <c r="AD673" s="6">
        <f t="shared" si="616"/>
        <v>0.18724395921554257</v>
      </c>
      <c r="AE673" s="6" t="str">
        <f t="shared" si="629"/>
        <v/>
      </c>
      <c r="AF673" s="113"/>
      <c r="AG673" s="52"/>
      <c r="AH673" s="6" t="str">
        <f t="shared" si="630"/>
        <v/>
      </c>
      <c r="AI673" s="6" t="str">
        <f t="shared" si="631"/>
        <v/>
      </c>
      <c r="AJ673" s="14" t="str">
        <f t="shared" si="632"/>
        <v/>
      </c>
      <c r="AK673" s="56">
        <f t="shared" si="605"/>
        <v>-55.04</v>
      </c>
      <c r="AL673" s="49">
        <f t="shared" si="606"/>
        <v>0.83099999999999996</v>
      </c>
      <c r="AM673" s="65"/>
      <c r="AN673" s="61"/>
      <c r="AO673" s="61"/>
      <c r="AP673" s="61"/>
      <c r="AQ673" s="62"/>
    </row>
    <row r="674" spans="1:43" x14ac:dyDescent="0.3">
      <c r="A674" t="str">
        <f t="shared" si="604"/>
        <v/>
      </c>
      <c r="B674" s="1" t="s">
        <v>39</v>
      </c>
      <c r="C674" s="1"/>
      <c r="D674">
        <v>0.874</v>
      </c>
      <c r="E674">
        <v>191.57</v>
      </c>
      <c r="F674">
        <v>-69.98</v>
      </c>
      <c r="G674" s="47"/>
      <c r="H674" s="47"/>
      <c r="I674" s="47"/>
      <c r="J674" s="47"/>
      <c r="K674" s="47"/>
      <c r="L674" s="23">
        <f t="shared" si="620"/>
        <v>109.89999999999999</v>
      </c>
      <c r="M674" s="6">
        <f t="shared" si="621"/>
        <v>0.29921227181293414</v>
      </c>
      <c r="N674" s="6">
        <f t="shared" si="622"/>
        <v>-0.8211869558124647</v>
      </c>
      <c r="O674" s="23">
        <f t="shared" si="609"/>
        <v>-0.30634160579251846</v>
      </c>
      <c r="P674" s="23" t="str">
        <f t="shared" si="623"/>
        <v/>
      </c>
      <c r="Q674" s="23"/>
      <c r="R674" s="6"/>
      <c r="S674" s="6"/>
      <c r="T674" s="6" t="str">
        <f t="shared" si="624"/>
        <v/>
      </c>
      <c r="U674" s="6" t="str">
        <f t="shared" si="625"/>
        <v/>
      </c>
      <c r="V674" s="6"/>
      <c r="W674" s="49"/>
      <c r="X674" s="8"/>
      <c r="Y674" s="53" t="str">
        <f t="shared" si="626"/>
        <v>1.35</v>
      </c>
      <c r="Z674" s="6" t="str">
        <f t="shared" si="613"/>
        <v/>
      </c>
      <c r="AA674" s="54" t="str">
        <f t="shared" ca="1" si="627"/>
        <v/>
      </c>
      <c r="AB674" s="55">
        <f t="shared" si="628"/>
        <v>0.29921227181293414</v>
      </c>
      <c r="AC674" s="6">
        <f t="shared" si="615"/>
        <v>-0.8211869558124647</v>
      </c>
      <c r="AD674" s="6">
        <f t="shared" si="616"/>
        <v>0.30634160579251846</v>
      </c>
      <c r="AE674" s="6" t="str">
        <f t="shared" si="629"/>
        <v/>
      </c>
      <c r="AF674" s="113"/>
      <c r="AG674" s="52"/>
      <c r="AH674" s="6" t="str">
        <f t="shared" si="630"/>
        <v/>
      </c>
      <c r="AI674" s="6" t="str">
        <f t="shared" si="631"/>
        <v/>
      </c>
      <c r="AJ674" s="14" t="str">
        <f t="shared" si="632"/>
        <v/>
      </c>
      <c r="AK674" s="56">
        <f t="shared" si="605"/>
        <v>-69.98</v>
      </c>
      <c r="AL674" s="49">
        <f t="shared" si="606"/>
        <v>0.874</v>
      </c>
      <c r="AM674" s="65"/>
      <c r="AN674" s="61"/>
      <c r="AO674" s="61"/>
      <c r="AP674" s="61"/>
      <c r="AQ674" s="62"/>
    </row>
    <row r="675" spans="1:43" ht="15" thickBot="1" x14ac:dyDescent="0.35">
      <c r="A675">
        <f t="shared" si="604"/>
        <v>1</v>
      </c>
      <c r="B675" s="1" t="s">
        <v>39</v>
      </c>
      <c r="C675" s="1" t="s">
        <v>93</v>
      </c>
      <c r="D675">
        <v>2.48</v>
      </c>
      <c r="E675">
        <v>79.8</v>
      </c>
      <c r="F675">
        <v>11.65</v>
      </c>
      <c r="G675" s="34"/>
      <c r="H675" s="34"/>
      <c r="I675" s="34"/>
      <c r="J675" s="34"/>
      <c r="K675" s="34"/>
      <c r="L675" s="13"/>
      <c r="M675" s="4"/>
      <c r="N675" s="4"/>
      <c r="O675" s="13">
        <f>ABS(SUM(O658:O674))/2</f>
        <v>1.2956572699570785</v>
      </c>
      <c r="P675" s="13">
        <f t="shared" si="623"/>
        <v>3.2132300294935545</v>
      </c>
      <c r="Q675" s="13">
        <f>SQRT(((MAX(M658:M674)-MIN(M658:M674))^2)+((VLOOKUP(MAX(M658:M674),M658:N674,2,FALSE)-VLOOKUP(MIN(M658:M674),M658:N674,2,FALSE))^2))</f>
        <v>1.1752740639357033</v>
      </c>
      <c r="R675" s="13">
        <f>ABS(MIN(N658:N674))+MAX(N658:N674)</f>
        <v>1.8358745978658904</v>
      </c>
      <c r="S675" s="12">
        <f>SQRT(ABS(((M659-M658)^2)-((N659-N658)^2))+ABS(((M660-M659)^2)-((N660-N659)^2))+ABS(((M661-M660)^2)-((N661-N660)^2))+ABS(((M662-M661)^2)-((N662-N661)^2))+ABS(((M663-M662)^2)-((N663-N662)^2))+ABS(((M664-M663)^2)-((N664-N663)^2))+ABS(((M665-M664)^2)-((N665-N664)^2))+ABS(((M666-M665)^2)-((N666-N665)^2))+ABS(((M667-M666)^2)-((N667-N666)^2))+ABS(((M668-M667)^2)-((N668-N667)^2))+ABS(((M669-M668)^2)-((N669-N668)^2))+ABS(((M670-M669)^2)-((N670-N669)^2))+ABS(((M671-M670)^2)-((N671-N670)^2))+ABS(((M672-M671)^2)-((N672-N671)^2))+ABS(((M673-M672)^2)-((N673-N672)^2))+ABS(((M674-M673)^2)-((N674-N673)^2)))</f>
        <v>0.97127434184944605</v>
      </c>
      <c r="T675" s="4">
        <f>IF(A675=1,S675/Q675,"")</f>
        <v>0.82642370120624253</v>
      </c>
      <c r="U675" s="4">
        <f>IF(A675=1,4*PI()*(O675/(S675^2)),"")</f>
        <v>17.259021429219466</v>
      </c>
      <c r="V675" s="21">
        <f>IF($H$9=FALSE,(($F$3)*($Q675^2))/(2*$F$7*COS(RADIANS($F$8))),IF(G675&lt;&gt;"",(3*($F$3)*(I675^2))/(2*J675*(COS(RADIANS(K675)))),(($F$3)*($Q675^2))/(2*$J675*COS(RADIANS($K675)))))</f>
        <v>8.6399859370108079</v>
      </c>
      <c r="W675" s="51" t="str">
        <f>IF(G675&lt;&gt;"",IF(V675&lt;H675,"STABLE","UNSTABLE"),IF(V675&lt;$F$6,"STABLE","UNSTABLE"))</f>
        <v>UNSTABLE</v>
      </c>
      <c r="X675" s="8"/>
      <c r="Y675" s="57"/>
      <c r="Z675" s="4"/>
      <c r="AA675" s="16" t="str">
        <f t="shared" ca="1" si="627"/>
        <v/>
      </c>
      <c r="AB675" s="15"/>
      <c r="AC675" s="17"/>
      <c r="AD675" s="4">
        <f ca="1">IF(W675="Stable",O675,ABS(SUM(AD658:AD674)/2))</f>
        <v>4.558056850434185</v>
      </c>
      <c r="AE675" s="4">
        <f t="shared" ca="1" si="629"/>
        <v>11.303980989076779</v>
      </c>
      <c r="AF675" s="13">
        <f>IF(W675="Stable",Q675,SQRT(((MAX(AB658:AB674)-MIN(AB658:AB674))^2)+((VLOOKUP(MAX(AB658:AB674),AB658:AC674,2,FALSE)-VLOOKUP(MIN(AB658:AB674),AB658:AC674,2,FALSE))^2)))</f>
        <v>1.1752740639357033</v>
      </c>
      <c r="AG675" s="12">
        <f ca="1">IF(W675="Stable",S675,SQRT(ABS(((AB659-AB658)^2)-((AC659-AC658)^2))+ABS(((AB660-AB659)^2)-((AC660-AC659)^2))+ABS(((AB661-AB660)^2)-((AC661-AC660)^2))+ABS(((AB662-AB661)^2)-((AC662-AC661)^2))+ABS(((AB663-AB662)^2)-((AC663-AC662)^2))+ABS(((AB664-AB663)^2)-((AC664-AC663)^2))+ABS(((AB665-AB664)^2)-((AC665-AC664)^2))+ABS(((AB666-AB665)^2)-((AC666-AC665)^2))+ABS(((AB667-AB666)^2)-((AC667-AC666)^2))+ABS(((AB668-AB667)^2)-((AC668-AC667)^2))+ABS(((AB669-AB668)^2)-((AC669-AC668)^2))+ABS(((AB670-AB669)^2)-((AC670-AC669)^2))+ABS(((AB671-AB670)^2)-((AC671-AC670)^2))+ABS(((AB672-AB671)^2)-((AC672-AC671)^2))+ABS(((AB673-AB672)^2)-((AC673-AC672)^2))+ABS(((AB674-AB673)^2)-((AC674-AC673)^2))))</f>
        <v>4.9387924351811998</v>
      </c>
      <c r="AH675" s="4">
        <f ca="1">IF(W675="Stable",T675,IF(A675=1,AG675/AF675,""))</f>
        <v>4.2022474474101816</v>
      </c>
      <c r="AI675" s="4">
        <f ca="1">IF(W675="Stable",U675,IF(A675=1,4*PI()*(AD675/(AG675^2)),""))</f>
        <v>2.348270125755195</v>
      </c>
      <c r="AJ675" s="5">
        <f ca="1">IF(A675=1,(O675/AD675)*100,"")</f>
        <v>28.425649623779016</v>
      </c>
      <c r="AK675" s="56">
        <f t="shared" si="605"/>
        <v>11.65</v>
      </c>
      <c r="AL675" s="49">
        <f t="shared" si="606"/>
        <v>2.48</v>
      </c>
      <c r="AM675" s="65"/>
      <c r="AN675" s="61"/>
      <c r="AO675" s="61"/>
      <c r="AP675" s="61"/>
      <c r="AQ675" s="62"/>
    </row>
    <row r="676" spans="1:43" ht="15" thickTop="1" x14ac:dyDescent="0.3">
      <c r="A676">
        <f t="shared" si="604"/>
        <v>1</v>
      </c>
      <c r="B676" s="1" t="s">
        <v>37</v>
      </c>
      <c r="C676" s="1" t="s">
        <v>142</v>
      </c>
      <c r="D676">
        <v>5.9809999999999999</v>
      </c>
      <c r="E676">
        <v>42.43</v>
      </c>
      <c r="F676">
        <v>3.18</v>
      </c>
      <c r="G676" s="47"/>
      <c r="H676" s="47"/>
      <c r="I676" s="47"/>
      <c r="J676" s="47"/>
      <c r="K676" s="47"/>
      <c r="L676" s="23"/>
      <c r="M676" s="6"/>
      <c r="N676" s="6"/>
      <c r="O676" s="23"/>
      <c r="P676" s="23"/>
      <c r="Q676" s="23"/>
      <c r="R676" s="6"/>
      <c r="S676" s="6"/>
      <c r="T676" s="6"/>
      <c r="U676" s="6"/>
      <c r="V676" s="6"/>
      <c r="W676" s="49"/>
      <c r="X676" s="8"/>
      <c r="Y676" s="53"/>
      <c r="Z676" s="6"/>
      <c r="AA676" s="54"/>
      <c r="AB676" s="55"/>
      <c r="AC676" s="6"/>
      <c r="AD676" s="6"/>
      <c r="AE676" s="6"/>
      <c r="AF676" s="113"/>
      <c r="AG676" s="52"/>
      <c r="AH676" s="6"/>
      <c r="AI676" s="6"/>
      <c r="AJ676" s="14"/>
      <c r="AK676" s="56">
        <f t="shared" si="605"/>
        <v>3.18</v>
      </c>
      <c r="AL676" s="49">
        <f t="shared" si="606"/>
        <v>5.9809999999999999</v>
      </c>
      <c r="AM676" s="65"/>
      <c r="AN676" s="61"/>
      <c r="AO676" s="61"/>
      <c r="AP676" s="61"/>
      <c r="AQ676" s="62"/>
    </row>
    <row r="677" spans="1:43" x14ac:dyDescent="0.3">
      <c r="A677">
        <f t="shared" si="604"/>
        <v>1</v>
      </c>
      <c r="B677" s="1" t="s">
        <v>37</v>
      </c>
      <c r="C677" s="1" t="s">
        <v>94</v>
      </c>
      <c r="D677">
        <v>3.2869999999999999</v>
      </c>
      <c r="E677">
        <v>291.64999999999998</v>
      </c>
      <c r="F677">
        <v>-14.5</v>
      </c>
      <c r="G677" s="47"/>
      <c r="H677" s="47"/>
      <c r="I677" s="47"/>
      <c r="J677" s="47"/>
      <c r="K677" s="47"/>
      <c r="L677" s="23"/>
      <c r="M677" s="6"/>
      <c r="N677" s="6"/>
      <c r="O677" s="23"/>
      <c r="P677" s="23"/>
      <c r="Q677" s="23"/>
      <c r="R677" s="6"/>
      <c r="S677" s="6"/>
      <c r="T677" s="6"/>
      <c r="U677" s="6"/>
      <c r="V677" s="6"/>
      <c r="W677" s="49"/>
      <c r="X677" s="8"/>
      <c r="Y677" s="53"/>
      <c r="Z677" s="6"/>
      <c r="AA677" s="54"/>
      <c r="AB677" s="55"/>
      <c r="AC677" s="6"/>
      <c r="AD677" s="6"/>
      <c r="AE677" s="6"/>
      <c r="AF677" s="113"/>
      <c r="AG677" s="52"/>
      <c r="AH677" s="6"/>
      <c r="AI677" s="6"/>
      <c r="AJ677" s="14"/>
      <c r="AK677" s="56">
        <f t="shared" si="605"/>
        <v>-14.5</v>
      </c>
      <c r="AL677" s="49">
        <f t="shared" si="606"/>
        <v>3.2869999999999999</v>
      </c>
      <c r="AM677" s="65"/>
      <c r="AN677" s="61"/>
      <c r="AO677" s="61"/>
      <c r="AP677" s="61"/>
      <c r="AQ677" s="62"/>
    </row>
    <row r="678" spans="1:43" x14ac:dyDescent="0.3">
      <c r="A678">
        <f t="shared" si="604"/>
        <v>1</v>
      </c>
      <c r="B678" s="1" t="s">
        <v>94</v>
      </c>
      <c r="C678" s="1" t="s">
        <v>95</v>
      </c>
      <c r="D678">
        <v>3.58</v>
      </c>
      <c r="E678">
        <v>51.35</v>
      </c>
      <c r="F678">
        <v>5.75</v>
      </c>
      <c r="G678" s="47"/>
      <c r="H678" s="47"/>
      <c r="I678" s="47"/>
      <c r="J678" s="47"/>
      <c r="K678" s="47"/>
      <c r="L678" s="23"/>
      <c r="M678" s="6"/>
      <c r="N678" s="6"/>
      <c r="O678" s="23"/>
      <c r="P678" s="23"/>
      <c r="Q678" s="23"/>
      <c r="R678" s="6"/>
      <c r="S678" s="6"/>
      <c r="T678" s="6"/>
      <c r="U678" s="6"/>
      <c r="V678" s="6"/>
      <c r="W678" s="49"/>
      <c r="X678" s="8"/>
      <c r="Y678" s="53"/>
      <c r="Z678" s="6"/>
      <c r="AA678" s="54"/>
      <c r="AB678" s="55"/>
      <c r="AC678" s="6"/>
      <c r="AD678" s="6"/>
      <c r="AE678" s="6"/>
      <c r="AF678" s="113"/>
      <c r="AG678" s="52"/>
      <c r="AH678" s="6"/>
      <c r="AI678" s="6"/>
      <c r="AJ678" s="14"/>
      <c r="AK678" s="56">
        <f t="shared" si="605"/>
        <v>5.75</v>
      </c>
      <c r="AL678" s="49">
        <f t="shared" si="606"/>
        <v>3.58</v>
      </c>
      <c r="AM678" s="65"/>
      <c r="AN678" s="61"/>
      <c r="AO678" s="61"/>
      <c r="AP678" s="61"/>
      <c r="AQ678" s="62"/>
    </row>
    <row r="679" spans="1:43" x14ac:dyDescent="0.3">
      <c r="A679">
        <f t="shared" si="604"/>
        <v>1</v>
      </c>
      <c r="B679" s="1" t="s">
        <v>94</v>
      </c>
      <c r="C679" s="1" t="s">
        <v>40</v>
      </c>
      <c r="D679">
        <v>2.0830000000000002</v>
      </c>
      <c r="E679">
        <v>282.47000000000003</v>
      </c>
      <c r="F679">
        <v>8.23</v>
      </c>
      <c r="G679" s="47"/>
      <c r="H679" s="47"/>
      <c r="I679" s="47"/>
      <c r="J679" s="47"/>
      <c r="K679" s="47"/>
      <c r="L679" s="23"/>
      <c r="M679" s="6"/>
      <c r="N679" s="6"/>
      <c r="O679" s="23"/>
      <c r="P679" s="23"/>
      <c r="Q679" s="23"/>
      <c r="R679" s="6"/>
      <c r="S679" s="6"/>
      <c r="T679" s="6"/>
      <c r="U679" s="6"/>
      <c r="V679" s="6"/>
      <c r="W679" s="49"/>
      <c r="X679" s="8"/>
      <c r="Y679" s="53"/>
      <c r="Z679" s="6"/>
      <c r="AA679" s="54"/>
      <c r="AB679" s="55"/>
      <c r="AC679" s="6"/>
      <c r="AD679" s="6"/>
      <c r="AE679" s="6"/>
      <c r="AF679" s="113"/>
      <c r="AG679" s="52"/>
      <c r="AH679" s="6"/>
      <c r="AI679" s="6"/>
      <c r="AJ679" s="14"/>
      <c r="AK679" s="56">
        <f t="shared" si="605"/>
        <v>8.23</v>
      </c>
      <c r="AL679" s="49">
        <f t="shared" si="606"/>
        <v>2.0830000000000002</v>
      </c>
      <c r="AM679" s="65"/>
      <c r="AN679" s="61"/>
      <c r="AO679" s="61"/>
      <c r="AP679" s="61"/>
      <c r="AQ679" s="62"/>
    </row>
    <row r="680" spans="1:43" x14ac:dyDescent="0.3">
      <c r="A680" t="str">
        <f t="shared" si="604"/>
        <v/>
      </c>
      <c r="B680" s="1" t="s">
        <v>40</v>
      </c>
      <c r="C680" s="1"/>
      <c r="D680">
        <v>0.30599999999999999</v>
      </c>
      <c r="E680">
        <v>189.88</v>
      </c>
      <c r="F680">
        <v>-59.11</v>
      </c>
      <c r="G680" s="47"/>
      <c r="H680" s="47"/>
      <c r="I680" s="47"/>
      <c r="J680" s="47"/>
      <c r="K680" s="47"/>
      <c r="L680" s="23">
        <f t="shared" ref="L680" si="633">IF(AND(B680&lt;&gt;"",C680&lt;&gt;""),"",IF(E680-$E$679&lt;0,(360-($E$679-E680)),E680-$E$679))</f>
        <v>267.40999999999997</v>
      </c>
      <c r="M680" s="6">
        <f t="shared" ref="M680" si="634">IF(AND(B680&lt;&gt;"",C680&lt;&gt;""),"",IF(L680&gt;180,(COS(RADIANS(F680))*D680)*(-1),(COS(RADIANS(F680))*D680)))</f>
        <v>-0.15709779399972837</v>
      </c>
      <c r="N680" s="6">
        <f t="shared" ref="N680" si="635">IF(AND(B680&lt;&gt;"",C680&lt;&gt;""),"",SIN(RADIANS(F680))*D680)</f>
        <v>-0.26259528388838005</v>
      </c>
      <c r="O680" s="23">
        <f t="shared" ref="O680:O688" si="636">IF(A681=1,M680*VLOOKUP(B681,$B$13:$N$1389,13,FALSE)-N680*VLOOKUP(B681,$B$13:$N$1389,12,FALSE),M680*N681-N680*M681)</f>
        <v>-8.5437498421450722E-2</v>
      </c>
      <c r="P680" s="23" t="str">
        <f t="shared" ref="P680" si="637">IF(A680=1,D680*O680,"")</f>
        <v/>
      </c>
      <c r="Q680" s="23"/>
      <c r="R680" s="6"/>
      <c r="S680" s="6"/>
      <c r="T680" s="6" t="str">
        <f t="shared" ref="T680" si="638">IF(A680=1,S680/Q680,"")</f>
        <v/>
      </c>
      <c r="U680" s="6" t="str">
        <f t="shared" ref="U680" si="639">IF(A680=1,4*PI()*(O680/(S680^2)),"")</f>
        <v/>
      </c>
      <c r="V680" s="6"/>
      <c r="W680" s="49"/>
      <c r="X680" s="8"/>
      <c r="Y680" s="53" t="str">
        <f t="shared" ref="Y680" si="640">IF(A680=1,"",B680)</f>
        <v>1.39</v>
      </c>
      <c r="Z680" s="6" t="str">
        <f t="shared" ref="Z680:Z688" si="641">IF(F680&lt;$R$8,"",(SQRT(((N680-MIN($N$680:$N$688))^2))))</f>
        <v/>
      </c>
      <c r="AA680" s="54" t="str">
        <f t="shared" ref="AA680:AA699" ca="1" si="642">IF(Z680="","",IF($K$9=TRUE,(Z680*($F$3/($F$3-(RANDBETWEEN($N$8,$M$8)/100)))),Z680*($F$3/($F$3-$F$4))))</f>
        <v/>
      </c>
      <c r="AB680" s="55">
        <f t="shared" ref="AB680" si="643">IF(A680=1,"",M680)</f>
        <v>-0.15709779399972837</v>
      </c>
      <c r="AC680" s="6">
        <f t="shared" ref="AC680:AC688" si="644">IF($W$689="STABLE",N680,IF(F680&lt;$R$8,N680,(AA680+MIN($N$680:$N$688))))</f>
        <v>-0.26259528388838005</v>
      </c>
      <c r="AD680" s="6">
        <f t="shared" ref="AD680:AD688" si="645">IF(A681=1,ABS(AB680*VLOOKUP(B681,$B$13:$AD$1389,28,FALSE)-AC680*VLOOKUP(B681,$B$13:$AD$1389,27,FALSE)),ABS(AB680*AC681-AC680*AB681))</f>
        <v>8.5437498421450722E-2</v>
      </c>
      <c r="AE680" s="6" t="str">
        <f t="shared" ref="AE680" si="646">IF(Y680="",$D680*AD680,"")</f>
        <v/>
      </c>
      <c r="AF680" s="113"/>
      <c r="AG680" s="52"/>
      <c r="AH680" s="6" t="str">
        <f t="shared" ref="AH680" si="647">IF(A680=1,AG680/AF680,"")</f>
        <v/>
      </c>
      <c r="AI680" s="6" t="str">
        <f t="shared" ref="AI680" si="648">IF(A680=1,4*PI()*(AD680/(AG680^2)),"")</f>
        <v/>
      </c>
      <c r="AJ680" s="14" t="str">
        <f t="shared" ref="AJ680" si="649">IF(A680=1,(O680/AD680)*100,"")</f>
        <v/>
      </c>
      <c r="AK680" s="56">
        <f t="shared" si="605"/>
        <v>-59.11</v>
      </c>
      <c r="AL680" s="49">
        <f t="shared" si="606"/>
        <v>0.30599999999999999</v>
      </c>
      <c r="AM680" s="65"/>
      <c r="AN680" s="61"/>
      <c r="AO680" s="61"/>
      <c r="AP680" s="61"/>
      <c r="AQ680" s="62"/>
    </row>
    <row r="681" spans="1:43" x14ac:dyDescent="0.3">
      <c r="A681" t="str">
        <f t="shared" si="604"/>
        <v/>
      </c>
      <c r="B681" s="1" t="s">
        <v>40</v>
      </c>
      <c r="C681" s="1"/>
      <c r="D681">
        <v>0.51100000000000001</v>
      </c>
      <c r="E681">
        <v>189.65</v>
      </c>
      <c r="F681">
        <v>-25.99</v>
      </c>
      <c r="G681" s="47"/>
      <c r="H681" s="47"/>
      <c r="I681" s="47"/>
      <c r="J681" s="47"/>
      <c r="K681" s="47"/>
      <c r="L681" s="23">
        <f t="shared" ref="L681:L688" si="650">IF(AND(B681&lt;&gt;"",C681&lt;&gt;""),"",IF(E681-$E$679&lt;0,(360-($E$679-E681)),E681-$E$679))</f>
        <v>267.17999999999995</v>
      </c>
      <c r="M681" s="6">
        <f t="shared" ref="M681:M688" si="651">IF(AND(B681&lt;&gt;"",C681&lt;&gt;""),"",IF(L681&gt;180,(COS(RADIANS(F681))*D681)*(-1),(COS(RADIANS(F681))*D681)))</f>
        <v>-0.45932284737485457</v>
      </c>
      <c r="N681" s="6">
        <f t="shared" ref="N681:N688" si="652">IF(AND(B681&lt;&gt;"",C681&lt;&gt;""),"",SIN(RADIANS(F681))*D681)</f>
        <v>-0.22392749246007304</v>
      </c>
      <c r="O681" s="23">
        <f t="shared" si="636"/>
        <v>-0.14277720724866971</v>
      </c>
      <c r="P681" s="23" t="str">
        <f t="shared" ref="P681:P689" si="653">IF(A681=1,D681*O681,"")</f>
        <v/>
      </c>
      <c r="Q681" s="23"/>
      <c r="R681" s="6"/>
      <c r="S681" s="6"/>
      <c r="T681" s="6" t="str">
        <f t="shared" ref="T681:T688" si="654">IF(A681=1,S681/Q681,"")</f>
        <v/>
      </c>
      <c r="U681" s="6" t="str">
        <f t="shared" ref="U681:U688" si="655">IF(A681=1,4*PI()*(O681/(S681^2)),"")</f>
        <v/>
      </c>
      <c r="V681" s="6"/>
      <c r="W681" s="49"/>
      <c r="X681" s="8"/>
      <c r="Y681" s="53" t="str">
        <f t="shared" ref="Y681:Y688" si="656">IF(A681=1,"",B681)</f>
        <v>1.39</v>
      </c>
      <c r="Z681" s="6" t="str">
        <f t="shared" si="641"/>
        <v/>
      </c>
      <c r="AA681" s="54" t="str">
        <f t="shared" ref="AA681:AA689" ca="1" si="657">IF(Z681="","",IF($K$9=TRUE,(Z681*($F$3/($F$3-(RANDBETWEEN($N$8,$M$8)/100)))),Z681*($F$3/($F$3-$F$4))))</f>
        <v/>
      </c>
      <c r="AB681" s="55">
        <f t="shared" ref="AB681:AB688" si="658">IF(A681=1,"",M681)</f>
        <v>-0.45932284737485457</v>
      </c>
      <c r="AC681" s="6">
        <f t="shared" si="644"/>
        <v>-0.22392749246007304</v>
      </c>
      <c r="AD681" s="6">
        <f t="shared" si="645"/>
        <v>0.14277720724866971</v>
      </c>
      <c r="AE681" s="6" t="str">
        <f t="shared" ref="AE681:AE689" si="659">IF(Y681="",$D681*AD681,"")</f>
        <v/>
      </c>
      <c r="AF681" s="113"/>
      <c r="AG681" s="52"/>
      <c r="AH681" s="6" t="str">
        <f t="shared" ref="AH681:AH688" si="660">IF(A681=1,AG681/AF681,"")</f>
        <v/>
      </c>
      <c r="AI681" s="6" t="str">
        <f t="shared" ref="AI681:AI688" si="661">IF(A681=1,4*PI()*(AD681/(AG681^2)),"")</f>
        <v/>
      </c>
      <c r="AJ681" s="14" t="str">
        <f t="shared" ref="AJ681:AJ688" si="662">IF(A681=1,(O681/AD681)*100,"")</f>
        <v/>
      </c>
      <c r="AK681" s="56">
        <f t="shared" si="605"/>
        <v>-25.99</v>
      </c>
      <c r="AL681" s="49">
        <f t="shared" si="606"/>
        <v>0.51100000000000001</v>
      </c>
      <c r="AM681" s="65"/>
      <c r="AN681" s="61"/>
      <c r="AO681" s="61"/>
      <c r="AP681" s="61"/>
      <c r="AQ681" s="62"/>
    </row>
    <row r="682" spans="1:43" x14ac:dyDescent="0.3">
      <c r="A682" t="str">
        <f t="shared" si="604"/>
        <v/>
      </c>
      <c r="B682" s="1" t="s">
        <v>40</v>
      </c>
      <c r="C682" s="1"/>
      <c r="D682">
        <v>0.39800000000000002</v>
      </c>
      <c r="E682">
        <v>188.69</v>
      </c>
      <c r="F682">
        <v>18.600000000000001</v>
      </c>
      <c r="G682" s="47"/>
      <c r="H682" s="47"/>
      <c r="I682" s="47"/>
      <c r="J682" s="47"/>
      <c r="K682" s="47"/>
      <c r="L682" s="23">
        <f>IF(AND(B682&lt;&gt;"",C682&lt;&gt;""),"",IF(E682-$E$679&lt;0,(360-($E$679-E682)),E682-$E$679))</f>
        <v>266.21999999999997</v>
      </c>
      <c r="M682" s="6">
        <f t="shared" si="651"/>
        <v>-0.37721182718381513</v>
      </c>
      <c r="N682" s="6">
        <f t="shared" si="652"/>
        <v>0.12694580510063186</v>
      </c>
      <c r="O682" s="23">
        <f t="shared" si="636"/>
        <v>-0.14212280511614003</v>
      </c>
      <c r="P682" s="23" t="str">
        <f t="shared" si="653"/>
        <v/>
      </c>
      <c r="Q682" s="23"/>
      <c r="R682" s="6"/>
      <c r="S682" s="6"/>
      <c r="T682" s="6" t="str">
        <f t="shared" si="654"/>
        <v/>
      </c>
      <c r="U682" s="6" t="str">
        <f t="shared" si="655"/>
        <v/>
      </c>
      <c r="V682" s="6"/>
      <c r="W682" s="49"/>
      <c r="X682" s="8"/>
      <c r="Y682" s="53" t="str">
        <f t="shared" si="656"/>
        <v>1.39</v>
      </c>
      <c r="Z682" s="6">
        <f t="shared" si="641"/>
        <v>0.38954108898901191</v>
      </c>
      <c r="AA682" s="54">
        <f t="shared" ca="1" si="657"/>
        <v>1.5232800793301657</v>
      </c>
      <c r="AB682" s="55">
        <f t="shared" si="658"/>
        <v>-0.37721182718381513</v>
      </c>
      <c r="AC682" s="6">
        <f t="shared" si="644"/>
        <v>0.12694580510063186</v>
      </c>
      <c r="AD682" s="6">
        <f t="shared" si="645"/>
        <v>0.14212280511614003</v>
      </c>
      <c r="AE682" s="6" t="str">
        <f t="shared" si="659"/>
        <v/>
      </c>
      <c r="AF682" s="113"/>
      <c r="AG682" s="52"/>
      <c r="AH682" s="6" t="str">
        <f t="shared" si="660"/>
        <v/>
      </c>
      <c r="AI682" s="6" t="str">
        <f t="shared" si="661"/>
        <v/>
      </c>
      <c r="AJ682" s="14" t="str">
        <f t="shared" si="662"/>
        <v/>
      </c>
      <c r="AK682" s="56">
        <f t="shared" si="605"/>
        <v>18.600000000000005</v>
      </c>
      <c r="AL682" s="49">
        <f t="shared" si="606"/>
        <v>0.39800000000000002</v>
      </c>
      <c r="AM682" s="65"/>
      <c r="AN682" s="61"/>
      <c r="AO682" s="61"/>
      <c r="AP682" s="61"/>
      <c r="AQ682" s="62"/>
    </row>
    <row r="683" spans="1:43" x14ac:dyDescent="0.3">
      <c r="A683" t="str">
        <f t="shared" si="604"/>
        <v/>
      </c>
      <c r="B683" s="1" t="s">
        <v>40</v>
      </c>
      <c r="C683" s="1"/>
      <c r="D683">
        <v>0.55600000000000005</v>
      </c>
      <c r="E683">
        <v>194.18</v>
      </c>
      <c r="F683">
        <v>58.56</v>
      </c>
      <c r="G683" s="47"/>
      <c r="H683" s="47"/>
      <c r="I683" s="47"/>
      <c r="J683" s="47"/>
      <c r="K683" s="47"/>
      <c r="L683" s="23">
        <f t="shared" si="650"/>
        <v>271.70999999999998</v>
      </c>
      <c r="M683" s="6">
        <f t="shared" si="651"/>
        <v>-0.29001260000647988</v>
      </c>
      <c r="N683" s="6">
        <f t="shared" si="652"/>
        <v>0.47437189191338219</v>
      </c>
      <c r="O683" s="23">
        <f t="shared" si="636"/>
        <v>-9.2860364051480043E-2</v>
      </c>
      <c r="P683" s="23" t="str">
        <f t="shared" si="653"/>
        <v/>
      </c>
      <c r="Q683" s="23"/>
      <c r="R683" s="6"/>
      <c r="S683" s="6"/>
      <c r="T683" s="6" t="str">
        <f t="shared" si="654"/>
        <v/>
      </c>
      <c r="U683" s="6" t="str">
        <f t="shared" si="655"/>
        <v/>
      </c>
      <c r="V683" s="6"/>
      <c r="W683" s="49"/>
      <c r="X683" s="8"/>
      <c r="Y683" s="53" t="str">
        <f t="shared" si="656"/>
        <v>1.39</v>
      </c>
      <c r="Z683" s="6">
        <f t="shared" si="641"/>
        <v>0.73696717580176219</v>
      </c>
      <c r="AA683" s="54">
        <f t="shared" ca="1" si="657"/>
        <v>2.8818716426874875</v>
      </c>
      <c r="AB683" s="55">
        <f t="shared" si="658"/>
        <v>-0.29001260000647988</v>
      </c>
      <c r="AC683" s="6">
        <f t="shared" si="644"/>
        <v>0.47437189191338219</v>
      </c>
      <c r="AD683" s="6">
        <f t="shared" si="645"/>
        <v>9.2860364051480043E-2</v>
      </c>
      <c r="AE683" s="6" t="str">
        <f t="shared" si="659"/>
        <v/>
      </c>
      <c r="AF683" s="113"/>
      <c r="AG683" s="52"/>
      <c r="AH683" s="6" t="str">
        <f t="shared" si="660"/>
        <v/>
      </c>
      <c r="AI683" s="6" t="str">
        <f t="shared" si="661"/>
        <v/>
      </c>
      <c r="AJ683" s="14" t="str">
        <f t="shared" si="662"/>
        <v/>
      </c>
      <c r="AK683" s="56">
        <f t="shared" si="605"/>
        <v>58.560000000000009</v>
      </c>
      <c r="AL683" s="49">
        <f t="shared" si="606"/>
        <v>0.55600000000000005</v>
      </c>
      <c r="AM683" s="65"/>
      <c r="AN683" s="61"/>
      <c r="AO683" s="61"/>
      <c r="AP683" s="61"/>
      <c r="AQ683" s="62"/>
    </row>
    <row r="684" spans="1:43" x14ac:dyDescent="0.3">
      <c r="A684" t="str">
        <f t="shared" si="604"/>
        <v/>
      </c>
      <c r="B684" s="1" t="s">
        <v>40</v>
      </c>
      <c r="C684" s="1"/>
      <c r="D684">
        <v>0.44700000000000001</v>
      </c>
      <c r="E684">
        <v>212.83</v>
      </c>
      <c r="F684">
        <v>80.5</v>
      </c>
      <c r="G684" s="47"/>
      <c r="H684" s="47"/>
      <c r="I684" s="47"/>
      <c r="J684" s="47"/>
      <c r="K684" s="47"/>
      <c r="L684" s="23">
        <f t="shared" si="650"/>
        <v>290.36</v>
      </c>
      <c r="M684" s="6">
        <f t="shared" si="651"/>
        <v>-7.3776279819722887E-2</v>
      </c>
      <c r="N684" s="6">
        <f t="shared" si="652"/>
        <v>0.44086966388714244</v>
      </c>
      <c r="O684" s="23">
        <f t="shared" si="636"/>
        <v>-9.7318136720352888E-2</v>
      </c>
      <c r="P684" s="23" t="str">
        <f t="shared" si="653"/>
        <v/>
      </c>
      <c r="Q684" s="23"/>
      <c r="R684" s="6"/>
      <c r="S684" s="6"/>
      <c r="T684" s="6" t="str">
        <f t="shared" si="654"/>
        <v/>
      </c>
      <c r="U684" s="6" t="str">
        <f t="shared" si="655"/>
        <v/>
      </c>
      <c r="V684" s="6"/>
      <c r="W684" s="49"/>
      <c r="X684" s="8"/>
      <c r="Y684" s="53" t="str">
        <f t="shared" si="656"/>
        <v>1.39</v>
      </c>
      <c r="Z684" s="6">
        <f t="shared" si="641"/>
        <v>0.70346494777552249</v>
      </c>
      <c r="AA684" s="54">
        <f t="shared" ca="1" si="657"/>
        <v>2.7508629301072665</v>
      </c>
      <c r="AB684" s="55">
        <f t="shared" si="658"/>
        <v>-7.3776279819722887E-2</v>
      </c>
      <c r="AC684" s="6">
        <f t="shared" si="644"/>
        <v>0.44086966388714244</v>
      </c>
      <c r="AD684" s="6">
        <f t="shared" si="645"/>
        <v>9.7318136720352888E-2</v>
      </c>
      <c r="AE684" s="6" t="str">
        <f t="shared" si="659"/>
        <v/>
      </c>
      <c r="AF684" s="113"/>
      <c r="AG684" s="52"/>
      <c r="AH684" s="6" t="str">
        <f t="shared" si="660"/>
        <v/>
      </c>
      <c r="AI684" s="6" t="str">
        <f t="shared" si="661"/>
        <v/>
      </c>
      <c r="AJ684" s="14" t="str">
        <f t="shared" si="662"/>
        <v/>
      </c>
      <c r="AK684" s="56">
        <f t="shared" si="605"/>
        <v>80.5</v>
      </c>
      <c r="AL684" s="49">
        <f t="shared" si="606"/>
        <v>0.44700000000000001</v>
      </c>
      <c r="AM684" s="65"/>
      <c r="AN684" s="61"/>
      <c r="AO684" s="61"/>
      <c r="AP684" s="61"/>
      <c r="AQ684" s="62"/>
    </row>
    <row r="685" spans="1:43" x14ac:dyDescent="0.3">
      <c r="A685" t="str">
        <f t="shared" si="604"/>
        <v/>
      </c>
      <c r="B685" s="1" t="s">
        <v>40</v>
      </c>
      <c r="C685" s="1"/>
      <c r="D685">
        <v>0.52500000000000002</v>
      </c>
      <c r="E685">
        <v>13.63</v>
      </c>
      <c r="F685">
        <v>75</v>
      </c>
      <c r="G685" s="47"/>
      <c r="H685" s="47"/>
      <c r="I685" s="47"/>
      <c r="J685" s="47"/>
      <c r="K685" s="47"/>
      <c r="L685" s="23">
        <f t="shared" si="650"/>
        <v>91.159999999999968</v>
      </c>
      <c r="M685" s="6">
        <f t="shared" si="651"/>
        <v>0.13587999867882339</v>
      </c>
      <c r="N685" s="6">
        <f t="shared" si="652"/>
        <v>0.50711105880176088</v>
      </c>
      <c r="O685" s="23">
        <f t="shared" si="636"/>
        <v>-0.17176952477133928</v>
      </c>
      <c r="P685" s="23" t="str">
        <f t="shared" si="653"/>
        <v/>
      </c>
      <c r="Q685" s="23"/>
      <c r="R685" s="6"/>
      <c r="S685" s="6"/>
      <c r="T685" s="6" t="str">
        <f t="shared" si="654"/>
        <v/>
      </c>
      <c r="U685" s="6" t="str">
        <f t="shared" si="655"/>
        <v/>
      </c>
      <c r="V685" s="6"/>
      <c r="W685" s="49"/>
      <c r="X685" s="8"/>
      <c r="Y685" s="53" t="str">
        <f t="shared" si="656"/>
        <v>1.39</v>
      </c>
      <c r="Z685" s="6">
        <f t="shared" si="641"/>
        <v>0.76970634269014093</v>
      </c>
      <c r="AA685" s="54">
        <f t="shared" ca="1" si="657"/>
        <v>3.009896444549506</v>
      </c>
      <c r="AB685" s="55">
        <f t="shared" si="658"/>
        <v>0.13587999867882339</v>
      </c>
      <c r="AC685" s="6">
        <f t="shared" si="644"/>
        <v>0.50711105880176088</v>
      </c>
      <c r="AD685" s="6">
        <f t="shared" si="645"/>
        <v>0.17176952477133928</v>
      </c>
      <c r="AE685" s="6" t="str">
        <f t="shared" si="659"/>
        <v/>
      </c>
      <c r="AF685" s="113"/>
      <c r="AG685" s="52"/>
      <c r="AH685" s="6" t="str">
        <f t="shared" si="660"/>
        <v/>
      </c>
      <c r="AI685" s="6" t="str">
        <f t="shared" si="661"/>
        <v/>
      </c>
      <c r="AJ685" s="14" t="str">
        <f t="shared" si="662"/>
        <v/>
      </c>
      <c r="AK685" s="56">
        <f t="shared" si="605"/>
        <v>75</v>
      </c>
      <c r="AL685" s="49">
        <f t="shared" si="606"/>
        <v>0.52500000000000002</v>
      </c>
      <c r="AM685" s="65"/>
      <c r="AN685" s="61"/>
      <c r="AO685" s="61"/>
      <c r="AP685" s="61"/>
      <c r="AQ685" s="62"/>
    </row>
    <row r="686" spans="1:43" x14ac:dyDescent="0.3">
      <c r="A686" t="str">
        <f t="shared" si="604"/>
        <v/>
      </c>
      <c r="B686" s="1" t="s">
        <v>40</v>
      </c>
      <c r="C686" s="1"/>
      <c r="D686">
        <v>0.46400000000000002</v>
      </c>
      <c r="E686">
        <v>15.18</v>
      </c>
      <c r="F686">
        <v>30.16</v>
      </c>
      <c r="G686" s="47"/>
      <c r="H686" s="47"/>
      <c r="I686" s="47"/>
      <c r="J686" s="47"/>
      <c r="K686" s="47"/>
      <c r="L686" s="23">
        <f t="shared" si="650"/>
        <v>92.70999999999998</v>
      </c>
      <c r="M686" s="6">
        <f t="shared" si="651"/>
        <v>0.40118635518157625</v>
      </c>
      <c r="N686" s="6">
        <f t="shared" si="652"/>
        <v>0.2331212311569287</v>
      </c>
      <c r="O686" s="23">
        <f t="shared" si="636"/>
        <v>-0.14069597516216922</v>
      </c>
      <c r="P686" s="23" t="str">
        <f t="shared" si="653"/>
        <v/>
      </c>
      <c r="Q686" s="23"/>
      <c r="R686" s="6"/>
      <c r="S686" s="6"/>
      <c r="T686" s="6" t="str">
        <f t="shared" si="654"/>
        <v/>
      </c>
      <c r="U686" s="6" t="str">
        <f t="shared" si="655"/>
        <v/>
      </c>
      <c r="V686" s="6"/>
      <c r="W686" s="49"/>
      <c r="X686" s="8"/>
      <c r="Y686" s="53" t="str">
        <f t="shared" si="656"/>
        <v>1.39</v>
      </c>
      <c r="Z686" s="6">
        <f t="shared" si="641"/>
        <v>0.49571651504530878</v>
      </c>
      <c r="AA686" s="54">
        <f t="shared" ca="1" si="657"/>
        <v>1.9384735364458341</v>
      </c>
      <c r="AB686" s="55">
        <f t="shared" si="658"/>
        <v>0.40118635518157625</v>
      </c>
      <c r="AC686" s="6">
        <f t="shared" si="644"/>
        <v>0.2331212311569287</v>
      </c>
      <c r="AD686" s="6">
        <f t="shared" si="645"/>
        <v>0.14069597516216922</v>
      </c>
      <c r="AE686" s="6" t="str">
        <f t="shared" si="659"/>
        <v/>
      </c>
      <c r="AF686" s="113"/>
      <c r="AG686" s="52"/>
      <c r="AH686" s="6" t="str">
        <f t="shared" si="660"/>
        <v/>
      </c>
      <c r="AI686" s="6" t="str">
        <f t="shared" si="661"/>
        <v/>
      </c>
      <c r="AJ686" s="14" t="str">
        <f t="shared" si="662"/>
        <v/>
      </c>
      <c r="AK686" s="56">
        <f t="shared" si="605"/>
        <v>30.16</v>
      </c>
      <c r="AL686" s="49">
        <f t="shared" si="606"/>
        <v>0.46400000000000002</v>
      </c>
      <c r="AM686" s="65"/>
      <c r="AN686" s="61"/>
      <c r="AO686" s="61"/>
      <c r="AP686" s="61"/>
      <c r="AQ686" s="62"/>
    </row>
    <row r="687" spans="1:43" x14ac:dyDescent="0.3">
      <c r="A687" t="str">
        <f t="shared" si="604"/>
        <v/>
      </c>
      <c r="B687" s="1" t="s">
        <v>40</v>
      </c>
      <c r="C687" s="1"/>
      <c r="D687">
        <v>0.433</v>
      </c>
      <c r="E687">
        <v>27.36</v>
      </c>
      <c r="F687">
        <v>-14.29</v>
      </c>
      <c r="G687" s="47"/>
      <c r="H687" s="47"/>
      <c r="I687" s="47"/>
      <c r="J687" s="47"/>
      <c r="K687" s="47"/>
      <c r="L687" s="23">
        <f t="shared" si="650"/>
        <v>104.88999999999999</v>
      </c>
      <c r="M687" s="6">
        <f t="shared" si="651"/>
        <v>0.41960247170472459</v>
      </c>
      <c r="N687" s="6">
        <f t="shared" si="652"/>
        <v>-0.10687733969034692</v>
      </c>
      <c r="O687" s="23">
        <f t="shared" si="636"/>
        <v>-8.9635875420741307E-2</v>
      </c>
      <c r="P687" s="23" t="str">
        <f t="shared" si="653"/>
        <v/>
      </c>
      <c r="Q687" s="23"/>
      <c r="R687" s="6"/>
      <c r="S687" s="6"/>
      <c r="T687" s="6" t="str">
        <f t="shared" si="654"/>
        <v/>
      </c>
      <c r="U687" s="6" t="str">
        <f t="shared" si="655"/>
        <v/>
      </c>
      <c r="V687" s="6"/>
      <c r="W687" s="49"/>
      <c r="X687" s="8"/>
      <c r="Y687" s="53" t="str">
        <f t="shared" si="656"/>
        <v>1.39</v>
      </c>
      <c r="Z687" s="6" t="str">
        <f t="shared" si="641"/>
        <v/>
      </c>
      <c r="AA687" s="54" t="str">
        <f t="shared" ca="1" si="657"/>
        <v/>
      </c>
      <c r="AB687" s="55">
        <f t="shared" si="658"/>
        <v>0.41960247170472459</v>
      </c>
      <c r="AC687" s="6">
        <f t="shared" si="644"/>
        <v>-0.10687733969034692</v>
      </c>
      <c r="AD687" s="6">
        <f t="shared" si="645"/>
        <v>8.9635875420741307E-2</v>
      </c>
      <c r="AE687" s="6" t="str">
        <f t="shared" si="659"/>
        <v/>
      </c>
      <c r="AF687" s="113"/>
      <c r="AG687" s="52"/>
      <c r="AH687" s="6" t="str">
        <f t="shared" si="660"/>
        <v/>
      </c>
      <c r="AI687" s="6" t="str">
        <f t="shared" si="661"/>
        <v/>
      </c>
      <c r="AJ687" s="14" t="str">
        <f t="shared" si="662"/>
        <v/>
      </c>
      <c r="AK687" s="56">
        <f t="shared" si="605"/>
        <v>-14.29</v>
      </c>
      <c r="AL687" s="49">
        <f t="shared" si="606"/>
        <v>0.433</v>
      </c>
      <c r="AM687" s="65"/>
      <c r="AN687" s="61"/>
      <c r="AO687" s="61"/>
      <c r="AP687" s="61"/>
      <c r="AQ687" s="62"/>
    </row>
    <row r="688" spans="1:43" x14ac:dyDescent="0.3">
      <c r="A688" t="str">
        <f t="shared" si="604"/>
        <v/>
      </c>
      <c r="B688" s="1" t="s">
        <v>40</v>
      </c>
      <c r="C688" s="1"/>
      <c r="D688">
        <v>0.27900000000000003</v>
      </c>
      <c r="E688">
        <v>65.989999999999995</v>
      </c>
      <c r="F688">
        <v>-62.19</v>
      </c>
      <c r="G688" s="47"/>
      <c r="H688" s="47"/>
      <c r="I688" s="47"/>
      <c r="J688" s="47"/>
      <c r="K688" s="47"/>
      <c r="L688" s="23">
        <f t="shared" si="650"/>
        <v>143.51999999999998</v>
      </c>
      <c r="M688" s="6">
        <f t="shared" si="651"/>
        <v>0.13016494506568677</v>
      </c>
      <c r="N688" s="6">
        <f t="shared" si="652"/>
        <v>-0.246775377775107</v>
      </c>
      <c r="O688" s="23">
        <f t="shared" si="636"/>
        <v>-7.2948568163758304E-2</v>
      </c>
      <c r="P688" s="23" t="str">
        <f t="shared" si="653"/>
        <v/>
      </c>
      <c r="Q688" s="23"/>
      <c r="R688" s="6"/>
      <c r="S688" s="6"/>
      <c r="T688" s="6" t="str">
        <f t="shared" si="654"/>
        <v/>
      </c>
      <c r="U688" s="6" t="str">
        <f t="shared" si="655"/>
        <v/>
      </c>
      <c r="V688" s="6"/>
      <c r="W688" s="49"/>
      <c r="X688" s="8"/>
      <c r="Y688" s="53" t="str">
        <f t="shared" si="656"/>
        <v>1.39</v>
      </c>
      <c r="Z688" s="6" t="str">
        <f t="shared" si="641"/>
        <v/>
      </c>
      <c r="AA688" s="54" t="str">
        <f t="shared" ca="1" si="657"/>
        <v/>
      </c>
      <c r="AB688" s="55">
        <f t="shared" si="658"/>
        <v>0.13016494506568677</v>
      </c>
      <c r="AC688" s="6">
        <f t="shared" si="644"/>
        <v>-0.246775377775107</v>
      </c>
      <c r="AD688" s="6">
        <f t="shared" si="645"/>
        <v>7.2948568163758304E-2</v>
      </c>
      <c r="AE688" s="6" t="str">
        <f t="shared" si="659"/>
        <v/>
      </c>
      <c r="AF688" s="113"/>
      <c r="AG688" s="52"/>
      <c r="AH688" s="6" t="str">
        <f t="shared" si="660"/>
        <v/>
      </c>
      <c r="AI688" s="6" t="str">
        <f t="shared" si="661"/>
        <v/>
      </c>
      <c r="AJ688" s="14" t="str">
        <f t="shared" si="662"/>
        <v/>
      </c>
      <c r="AK688" s="56">
        <f t="shared" si="605"/>
        <v>-62.19</v>
      </c>
      <c r="AL688" s="49">
        <f t="shared" si="606"/>
        <v>0.27900000000000003</v>
      </c>
      <c r="AM688" s="65"/>
      <c r="AN688" s="61"/>
      <c r="AO688" s="61"/>
      <c r="AP688" s="61"/>
      <c r="AQ688" s="62"/>
    </row>
    <row r="689" spans="1:43" ht="15" thickBot="1" x14ac:dyDescent="0.35">
      <c r="A689">
        <f t="shared" si="604"/>
        <v>1</v>
      </c>
      <c r="B689" s="1" t="s">
        <v>40</v>
      </c>
      <c r="C689" s="1" t="s">
        <v>41</v>
      </c>
      <c r="D689">
        <v>1.8380000000000001</v>
      </c>
      <c r="E689">
        <v>237.76</v>
      </c>
      <c r="F689">
        <v>4.71</v>
      </c>
      <c r="G689" s="34"/>
      <c r="H689" s="34"/>
      <c r="I689" s="34"/>
      <c r="J689" s="34"/>
      <c r="K689" s="34"/>
      <c r="L689" s="13"/>
      <c r="M689" s="4"/>
      <c r="N689" s="4"/>
      <c r="O689" s="13">
        <f>ABS(SUM(O680:O688))/2</f>
        <v>0.5177829775380508</v>
      </c>
      <c r="P689" s="13">
        <f t="shared" si="653"/>
        <v>0.95168511271493739</v>
      </c>
      <c r="Q689" s="13">
        <f>SQRT(((MAX(M680:M688)-MIN(M680:M688))^2)+((VLOOKUP(MAX(M680:M688),M680:N688,2,FALSE)-VLOOKUP(MIN(M680:M688),M680:N688,2,FALSE))^2))</f>
        <v>0.88668509335758894</v>
      </c>
      <c r="R689" s="13">
        <f>ABS(MIN(N680:N688))+MAX(N680:N688)</f>
        <v>0.76970634269014093</v>
      </c>
      <c r="S689" s="12">
        <f>SQRT(ABS(((M681-M680)^2)-((N681-N680)^2))+ABS(((M682-M681)^2)-((N682-N681)^2))+ABS(((M683-M682)^2)-((N683-N682)^2))+ABS(((M684-M683)^2)-((N684-N683)^2))+ABS(((M685-M684)^2)-((N685-N684)^2))+ABS(((M686-M685)^2)-((N686-N685)^2))+ABS(((M687-M686)^2)-((N687-N686)^2))+ABS(((M688-M687)^2)-((N688-N687)^2)))</f>
        <v>0.76724497699490168</v>
      </c>
      <c r="T689" s="4">
        <f>IF(A689=1,S689/Q689,"")</f>
        <v>0.86529590126478129</v>
      </c>
      <c r="U689" s="4">
        <f>IF(A689=1,4*PI()*(O689/(S689^2)),"")</f>
        <v>11.053238088421768</v>
      </c>
      <c r="V689" s="21">
        <f>IF($H$9=FALSE,(($F$3)*($Q689^2))/(2*$F$7*COS(RADIANS($F$8))),IF(G689&lt;&gt;"",(3*($F$3)*(I689^2))/(2*J689*(COS(RADIANS(K689)))),(($F$3)*($Q689^2))/(2*$J689*COS(RADIANS($K689)))))</f>
        <v>4.9178303837653763</v>
      </c>
      <c r="W689" s="51" t="str">
        <f>IF(G689&lt;&gt;"",IF(V689&lt;H689,"STABLE","UNSTABLE"),IF(V689&lt;$F$6,"STABLE","UNSTABLE"))</f>
        <v>STABLE</v>
      </c>
      <c r="X689" s="8"/>
      <c r="Y689" s="57"/>
      <c r="Z689" s="4"/>
      <c r="AA689" s="16" t="str">
        <f t="shared" ca="1" si="657"/>
        <v/>
      </c>
      <c r="AB689" s="15"/>
      <c r="AC689" s="17"/>
      <c r="AD689" s="4">
        <f>IF(W689="Stable",O689,ABS(SUM(AD680:AD688)/2))</f>
        <v>0.5177829775380508</v>
      </c>
      <c r="AE689" s="4">
        <f t="shared" si="659"/>
        <v>0.95168511271493739</v>
      </c>
      <c r="AF689" s="13">
        <f>IF(W689="Stable",Q689,SQRT(((MAX(AB680:AB688)-MIN(AB680:AB688))^2)+((VLOOKUP(MAX(AB680:AB688),AB680:AC688,2,FALSE)-VLOOKUP(MIN(AB680:AB688),AB680:AC688,2,FALSE))^2)))</f>
        <v>0.88668509335758894</v>
      </c>
      <c r="AG689" s="12">
        <f>IF(W689="Stable",S689,SQRT(ABS(((AB680-#REF!)^2)-((AC680-#REF!)^2))+ABS(((AB681-AB680)^2)-((AC681-AC680)^2))+ABS(((AB682-AB681)^2)-((AC682-AC681)^2))+ABS(((AB683-AB682)^2)-((AC683-AC682)^2))+ABS(((AB684-AB683)^2)-((AC684-AC683)^2))+ABS(((AB685-AB684)^2)-((AC685-AC684)^2))+ABS(((AB686-AB685)^2)-((AC686-AC685)^2))+ABS(((AB687-AB686)^2)-((AC687-AC686)^2))+ABS(((AB688-AB687)^2)-((AC688-AC687)^2))))</f>
        <v>0.76724497699490168</v>
      </c>
      <c r="AH689" s="4">
        <f>IF(W689="Stable",T689,IF(A689=1,AG689/AF689,""))</f>
        <v>0.86529590126478129</v>
      </c>
      <c r="AI689" s="4">
        <f>IF(W689="Stable",U689,IF(A689=1,4*PI()*(AD689/(AG689^2)),""))</f>
        <v>11.053238088421768</v>
      </c>
      <c r="AJ689" s="5">
        <f>IF(A689=1,(O689/AD689)*100,"")</f>
        <v>100</v>
      </c>
      <c r="AK689" s="56">
        <f t="shared" si="605"/>
        <v>4.71</v>
      </c>
      <c r="AL689" s="49">
        <f t="shared" si="606"/>
        <v>1.8380000000000001</v>
      </c>
      <c r="AM689" s="65"/>
      <c r="AN689" s="61"/>
      <c r="AO689" s="61"/>
      <c r="AP689" s="61"/>
      <c r="AQ689" s="62"/>
    </row>
    <row r="690" spans="1:43" ht="15" thickTop="1" x14ac:dyDescent="0.3">
      <c r="A690" t="str">
        <f t="shared" si="604"/>
        <v/>
      </c>
      <c r="B690" s="1" t="s">
        <v>41</v>
      </c>
      <c r="C690" s="1"/>
      <c r="D690">
        <v>0.19900000000000001</v>
      </c>
      <c r="E690">
        <v>214.73</v>
      </c>
      <c r="F690">
        <v>-4.6100000000000003</v>
      </c>
      <c r="G690" s="47"/>
      <c r="H690" s="47"/>
      <c r="I690" s="47"/>
      <c r="J690" s="47"/>
      <c r="K690" s="47"/>
      <c r="L690" s="23">
        <f>IF(AND(B690&lt;&gt;"",C690&lt;&gt;""),"",IF(E690-$E$689&lt;0,(360-($E$689-E690)),E690-$E$689))</f>
        <v>336.97</v>
      </c>
      <c r="M690" s="6">
        <f t="shared" ref="M690:M699" si="663">IF(AND(B690&lt;&gt;"",C690&lt;&gt;""),"",IF(L690&gt;180,(COS(RADIANS(F690))*D690)*(-1),(COS(RADIANS(F690))*D690)))</f>
        <v>-0.19835620831840772</v>
      </c>
      <c r="N690" s="6">
        <f t="shared" ref="N690:N699" si="664">IF(AND(B690&lt;&gt;"",C690&lt;&gt;""),"",SIN(RADIANS(F690))*D690)</f>
        <v>-1.5994205874142131E-2</v>
      </c>
      <c r="O690" s="23">
        <f t="shared" ref="O690:O697" si="665">IF(A691=1,M690*VLOOKUP(B691,$B$13:$N$1389,13,FALSE)-N690*VLOOKUP(B691,$B$13:$N$1389,12,FALSE),M690*N691-N690*M691)</f>
        <v>-4.2408152496173836E-2</v>
      </c>
      <c r="P690" s="23" t="str">
        <f t="shared" ref="P690:P699" si="666">IF(A690=1,D690*O690,"")</f>
        <v/>
      </c>
      <c r="Q690" s="23"/>
      <c r="R690" s="6"/>
      <c r="S690" s="6"/>
      <c r="T690" s="6" t="str">
        <f t="shared" ref="T690:T699" si="667">IF(A690=1,S690/Q690,"")</f>
        <v/>
      </c>
      <c r="U690" s="6" t="str">
        <f t="shared" ref="U690:U699" si="668">IF(A690=1,4*PI()*(O690/(S690^2)),"")</f>
        <v/>
      </c>
      <c r="V690" s="6"/>
      <c r="W690" s="49"/>
      <c r="X690" s="8"/>
      <c r="Y690" s="53" t="str">
        <f t="shared" ref="Y690:Y699" si="669">IF(A690=1,"",B690)</f>
        <v>1.40</v>
      </c>
      <c r="Z690" s="6" t="str">
        <f t="shared" ref="Z690:Z697" si="670">IF(F690&lt;$R$8,"",(SQRT(((N690-MIN($N$690:$N$697))^2))))</f>
        <v/>
      </c>
      <c r="AA690" s="54" t="str">
        <f t="shared" ca="1" si="642"/>
        <v/>
      </c>
      <c r="AB690" s="55">
        <f t="shared" ref="AB690:AB699" si="671">IF(A690=1,"",M690)</f>
        <v>-0.19835620831840772</v>
      </c>
      <c r="AC690" s="6">
        <f t="shared" ref="AC690:AC697" si="672">IF($W$698="STABLE",N690,IF(F690&lt;$R$8,N690,(AA690+MIN($N$690:$N$697))))</f>
        <v>-1.5994205874142131E-2</v>
      </c>
      <c r="AD690" s="6">
        <f t="shared" ref="AD690:AD697" si="673">IF(A691=1,ABS(AB690*VLOOKUP(B691,$B$13:$AD$1389,28,FALSE)-AC690*VLOOKUP(B691,$B$13:$AD$1389,27,FALSE)),ABS(AB690*AC691-AC690*AB691))</f>
        <v>4.2408152496173836E-2</v>
      </c>
      <c r="AE690" s="6" t="str">
        <f t="shared" ref="AE690:AE699" si="674">IF(Y690="",$D690*AD690,"")</f>
        <v/>
      </c>
      <c r="AF690" s="113"/>
      <c r="AG690" s="52"/>
      <c r="AH690" s="6" t="str">
        <f t="shared" ref="AH690:AH699" si="675">IF(A690=1,AG690/AF690,"")</f>
        <v/>
      </c>
      <c r="AI690" s="6" t="str">
        <f t="shared" ref="AI690:AI699" si="676">IF(A690=1,4*PI()*(AD690/(AG690^2)),"")</f>
        <v/>
      </c>
      <c r="AJ690" s="14" t="str">
        <f t="shared" ref="AJ690:AJ699" si="677">IF(A690=1,(O690/AD690)*100,"")</f>
        <v/>
      </c>
      <c r="AK690" s="56">
        <f t="shared" si="605"/>
        <v>-4.6100000000000003</v>
      </c>
      <c r="AL690" s="49">
        <f t="shared" si="606"/>
        <v>0.19900000000000001</v>
      </c>
      <c r="AM690" s="65"/>
      <c r="AN690" s="61"/>
      <c r="AO690" s="61"/>
      <c r="AP690" s="61"/>
      <c r="AQ690" s="62"/>
    </row>
    <row r="691" spans="1:43" x14ac:dyDescent="0.3">
      <c r="A691" t="str">
        <f t="shared" si="604"/>
        <v/>
      </c>
      <c r="B691" s="1" t="s">
        <v>41</v>
      </c>
      <c r="C691" s="1"/>
      <c r="D691">
        <v>0.28599999999999998</v>
      </c>
      <c r="E691">
        <v>238.7</v>
      </c>
      <c r="F691">
        <v>52.78</v>
      </c>
      <c r="G691" s="47"/>
      <c r="H691" s="47"/>
      <c r="I691" s="47"/>
      <c r="J691" s="47"/>
      <c r="K691" s="47"/>
      <c r="L691" s="23">
        <f t="shared" ref="L691:L697" si="678">IF(AND(B691&lt;&gt;"",C691&lt;&gt;""),"",IF(E691-$E$689&lt;0,(360-($E$689-E691)),E691-$E$689))</f>
        <v>0.93999999999999773</v>
      </c>
      <c r="M691" s="6">
        <f t="shared" ref="M691:M697" si="679">IF(AND(B691&lt;&gt;"",C691&lt;&gt;""),"",IF(L691&gt;180,(COS(RADIANS(F691))*D691)*(-1),(COS(RADIANS(F691))*D691)))</f>
        <v>0.17299485615287519</v>
      </c>
      <c r="N691" s="6">
        <f t="shared" ref="N691:N697" si="680">IF(AND(B691&lt;&gt;"",C691&lt;&gt;""),"",SIN(RADIANS(F691))*D691)</f>
        <v>0.22774718383472053</v>
      </c>
      <c r="O691" s="23">
        <f t="shared" si="665"/>
        <v>7.5949544585538181E-2</v>
      </c>
      <c r="P691" s="23" t="str">
        <f t="shared" ref="P691:P697" si="681">IF(A691=1,D691*O691,"")</f>
        <v/>
      </c>
      <c r="Q691" s="23"/>
      <c r="R691" s="6"/>
      <c r="S691" s="6"/>
      <c r="T691" s="6" t="str">
        <f t="shared" ref="T691:T697" si="682">IF(A691=1,S691/Q691,"")</f>
        <v/>
      </c>
      <c r="U691" s="6" t="str">
        <f t="shared" ref="U691:U697" si="683">IF(A691=1,4*PI()*(O691/(S691^2)),"")</f>
        <v/>
      </c>
      <c r="V691" s="6"/>
      <c r="W691" s="49"/>
      <c r="X691" s="8"/>
      <c r="Y691" s="53" t="str">
        <f t="shared" ref="Y691:Y697" si="684">IF(A691=1,"",B691)</f>
        <v>1.40</v>
      </c>
      <c r="Z691" s="6">
        <f t="shared" si="670"/>
        <v>0.36399500343433294</v>
      </c>
      <c r="AA691" s="54">
        <f t="shared" ref="AA691:AA698" ca="1" si="685">IF(Z691="","",IF($K$9=TRUE,(Z691*($F$3/($F$3-(RANDBETWEEN($N$8,$M$8)/100)))),Z691*($F$3/($F$3-$F$4))))</f>
        <v>1.4233834462656001</v>
      </c>
      <c r="AB691" s="55">
        <f t="shared" ref="AB691:AB697" si="686">IF(A691=1,"",M691)</f>
        <v>0.17299485615287519</v>
      </c>
      <c r="AC691" s="6">
        <f t="shared" si="672"/>
        <v>0.22774718383472053</v>
      </c>
      <c r="AD691" s="6">
        <f t="shared" si="673"/>
        <v>7.5949544585538181E-2</v>
      </c>
      <c r="AE691" s="6" t="str">
        <f t="shared" ref="AE691:AE697" si="687">IF(Y691="",$D691*AD691,"")</f>
        <v/>
      </c>
      <c r="AF691" s="113"/>
      <c r="AG691" s="52"/>
      <c r="AH691" s="6" t="str">
        <f t="shared" ref="AH691:AH697" si="688">IF(A691=1,AG691/AF691,"")</f>
        <v/>
      </c>
      <c r="AI691" s="6" t="str">
        <f t="shared" ref="AI691:AI697" si="689">IF(A691=1,4*PI()*(AD691/(AG691^2)),"")</f>
        <v/>
      </c>
      <c r="AJ691" s="14" t="str">
        <f t="shared" ref="AJ691:AJ697" si="690">IF(A691=1,(O691/AD691)*100,"")</f>
        <v/>
      </c>
      <c r="AK691" s="56">
        <f t="shared" si="605"/>
        <v>52.78</v>
      </c>
      <c r="AL691" s="49">
        <f t="shared" si="606"/>
        <v>0.28599999999999992</v>
      </c>
      <c r="AM691" s="65"/>
      <c r="AN691" s="61"/>
      <c r="AO691" s="61"/>
      <c r="AP691" s="61"/>
      <c r="AQ691" s="62"/>
    </row>
    <row r="692" spans="1:43" x14ac:dyDescent="0.3">
      <c r="A692" t="str">
        <f t="shared" si="604"/>
        <v/>
      </c>
      <c r="B692" s="1" t="s">
        <v>41</v>
      </c>
      <c r="C692" s="1"/>
      <c r="D692">
        <v>0.60599999999999998</v>
      </c>
      <c r="E692">
        <v>288.27999999999997</v>
      </c>
      <c r="F692">
        <v>78.77</v>
      </c>
      <c r="G692" s="47"/>
      <c r="H692" s="47"/>
      <c r="I692" s="47"/>
      <c r="J692" s="47"/>
      <c r="K692" s="47"/>
      <c r="L692" s="23">
        <f t="shared" si="678"/>
        <v>50.519999999999982</v>
      </c>
      <c r="M692" s="6">
        <f t="shared" si="679"/>
        <v>0.11801725860265898</v>
      </c>
      <c r="N692" s="6">
        <f t="shared" si="680"/>
        <v>0.59439711193099942</v>
      </c>
      <c r="O692" s="23">
        <f t="shared" si="665"/>
        <v>-7.376611094793542E-2</v>
      </c>
      <c r="P692" s="23" t="str">
        <f t="shared" si="681"/>
        <v/>
      </c>
      <c r="Q692" s="23"/>
      <c r="R692" s="6"/>
      <c r="S692" s="6"/>
      <c r="T692" s="6" t="str">
        <f t="shared" si="682"/>
        <v/>
      </c>
      <c r="U692" s="6" t="str">
        <f t="shared" si="683"/>
        <v/>
      </c>
      <c r="V692" s="6"/>
      <c r="W692" s="49"/>
      <c r="X692" s="8"/>
      <c r="Y692" s="53" t="str">
        <f t="shared" si="684"/>
        <v>1.40</v>
      </c>
      <c r="Z692" s="6">
        <f t="shared" si="670"/>
        <v>0.73064493153061183</v>
      </c>
      <c r="AA692" s="54">
        <f t="shared" ca="1" si="685"/>
        <v>2.8571488367316458</v>
      </c>
      <c r="AB692" s="55">
        <f t="shared" si="686"/>
        <v>0.11801725860265898</v>
      </c>
      <c r="AC692" s="6">
        <f t="shared" si="672"/>
        <v>0.59439711193099942</v>
      </c>
      <c r="AD692" s="6">
        <f t="shared" si="673"/>
        <v>7.376611094793542E-2</v>
      </c>
      <c r="AE692" s="6" t="str">
        <f t="shared" si="687"/>
        <v/>
      </c>
      <c r="AF692" s="113"/>
      <c r="AG692" s="52"/>
      <c r="AH692" s="6" t="str">
        <f t="shared" si="688"/>
        <v/>
      </c>
      <c r="AI692" s="6" t="str">
        <f t="shared" si="689"/>
        <v/>
      </c>
      <c r="AJ692" s="14" t="str">
        <f t="shared" si="690"/>
        <v/>
      </c>
      <c r="AK692" s="56">
        <f t="shared" si="605"/>
        <v>78.77</v>
      </c>
      <c r="AL692" s="49">
        <f t="shared" si="606"/>
        <v>0.60599999999999998</v>
      </c>
      <c r="AM692" s="65"/>
      <c r="AN692" s="61"/>
      <c r="AO692" s="61"/>
      <c r="AP692" s="61"/>
      <c r="AQ692" s="62"/>
    </row>
    <row r="693" spans="1:43" x14ac:dyDescent="0.3">
      <c r="A693" t="str">
        <f t="shared" si="604"/>
        <v/>
      </c>
      <c r="B693" s="1" t="s">
        <v>41</v>
      </c>
      <c r="C693" s="1"/>
      <c r="D693">
        <v>0.80200000000000005</v>
      </c>
      <c r="E693">
        <v>6.71</v>
      </c>
      <c r="F693">
        <v>70.040000000000006</v>
      </c>
      <c r="G693" s="47"/>
      <c r="H693" s="47"/>
      <c r="I693" s="47"/>
      <c r="J693" s="47"/>
      <c r="K693" s="47"/>
      <c r="L693" s="23">
        <f>IF(AND(B693&lt;&gt;"",C693&lt;&gt;""),"",IF(E693-$E$689&lt;0,(360-($E$689-E693)),E693-$E$689))</f>
        <v>128.95000000000002</v>
      </c>
      <c r="M693" s="6">
        <f t="shared" si="679"/>
        <v>0.27377395272016708</v>
      </c>
      <c r="N693" s="6">
        <f t="shared" si="680"/>
        <v>0.75382479583254347</v>
      </c>
      <c r="O693" s="23">
        <f t="shared" si="665"/>
        <v>-0.21994324291620315</v>
      </c>
      <c r="P693" s="23" t="str">
        <f t="shared" si="681"/>
        <v/>
      </c>
      <c r="Q693" s="23"/>
      <c r="R693" s="6"/>
      <c r="S693" s="6"/>
      <c r="T693" s="6" t="str">
        <f t="shared" si="682"/>
        <v/>
      </c>
      <c r="U693" s="6" t="str">
        <f t="shared" si="683"/>
        <v/>
      </c>
      <c r="V693" s="6"/>
      <c r="W693" s="49"/>
      <c r="X693" s="8"/>
      <c r="Y693" s="53" t="str">
        <f t="shared" si="684"/>
        <v>1.40</v>
      </c>
      <c r="Z693" s="6">
        <f t="shared" si="670"/>
        <v>0.89007261543215588</v>
      </c>
      <c r="AA693" s="54">
        <f t="shared" ca="1" si="685"/>
        <v>3.4805824663167879</v>
      </c>
      <c r="AB693" s="55">
        <f t="shared" si="686"/>
        <v>0.27377395272016708</v>
      </c>
      <c r="AC693" s="6">
        <f t="shared" si="672"/>
        <v>0.75382479583254347</v>
      </c>
      <c r="AD693" s="6">
        <f t="shared" si="673"/>
        <v>0.21994324291620315</v>
      </c>
      <c r="AE693" s="6" t="str">
        <f t="shared" si="687"/>
        <v/>
      </c>
      <c r="AF693" s="113"/>
      <c r="AG693" s="52"/>
      <c r="AH693" s="6" t="str">
        <f t="shared" si="688"/>
        <v/>
      </c>
      <c r="AI693" s="6" t="str">
        <f t="shared" si="689"/>
        <v/>
      </c>
      <c r="AJ693" s="14" t="str">
        <f t="shared" si="690"/>
        <v/>
      </c>
      <c r="AK693" s="56">
        <f t="shared" si="605"/>
        <v>70.040000000000006</v>
      </c>
      <c r="AL693" s="49">
        <f t="shared" si="606"/>
        <v>0.80200000000000005</v>
      </c>
      <c r="AM693" s="65"/>
      <c r="AN693" s="61"/>
      <c r="AO693" s="61"/>
      <c r="AP693" s="61"/>
      <c r="AQ693" s="62"/>
    </row>
    <row r="694" spans="1:43" x14ac:dyDescent="0.3">
      <c r="A694" t="str">
        <f t="shared" si="604"/>
        <v/>
      </c>
      <c r="B694" s="1" t="s">
        <v>41</v>
      </c>
      <c r="C694" s="1"/>
      <c r="D694">
        <v>0.61699999999999999</v>
      </c>
      <c r="E694">
        <v>13.6</v>
      </c>
      <c r="F694">
        <v>43.65</v>
      </c>
      <c r="G694" s="47"/>
      <c r="H694" s="47"/>
      <c r="I694" s="47"/>
      <c r="J694" s="47"/>
      <c r="K694" s="47"/>
      <c r="L694" s="23">
        <f t="shared" si="678"/>
        <v>135.84</v>
      </c>
      <c r="M694" s="6">
        <f t="shared" si="679"/>
        <v>0.44644255375927322</v>
      </c>
      <c r="N694" s="6">
        <f t="shared" si="680"/>
        <v>0.42588501522464772</v>
      </c>
      <c r="O694" s="23">
        <f t="shared" si="665"/>
        <v>-9.9890893160352656E-2</v>
      </c>
      <c r="P694" s="23" t="str">
        <f t="shared" si="681"/>
        <v/>
      </c>
      <c r="Q694" s="23"/>
      <c r="R694" s="6"/>
      <c r="S694" s="6"/>
      <c r="T694" s="6" t="str">
        <f t="shared" si="682"/>
        <v/>
      </c>
      <c r="U694" s="6" t="str">
        <f t="shared" si="683"/>
        <v/>
      </c>
      <c r="V694" s="6"/>
      <c r="W694" s="49"/>
      <c r="X694" s="8"/>
      <c r="Y694" s="53" t="str">
        <f t="shared" si="684"/>
        <v>1.40</v>
      </c>
      <c r="Z694" s="6">
        <f t="shared" si="670"/>
        <v>0.56213283482426013</v>
      </c>
      <c r="AA694" s="54">
        <f t="shared" ca="1" si="685"/>
        <v>2.1981910854321809</v>
      </c>
      <c r="AB694" s="55">
        <f t="shared" si="686"/>
        <v>0.44644255375927322</v>
      </c>
      <c r="AC694" s="6">
        <f t="shared" si="672"/>
        <v>0.42588501522464772</v>
      </c>
      <c r="AD694" s="6">
        <f t="shared" si="673"/>
        <v>9.9890893160352656E-2</v>
      </c>
      <c r="AE694" s="6" t="str">
        <f t="shared" si="687"/>
        <v/>
      </c>
      <c r="AF694" s="113"/>
      <c r="AG694" s="52"/>
      <c r="AH694" s="6" t="str">
        <f t="shared" si="688"/>
        <v/>
      </c>
      <c r="AI694" s="6" t="str">
        <f t="shared" si="689"/>
        <v/>
      </c>
      <c r="AJ694" s="14" t="str">
        <f t="shared" si="690"/>
        <v/>
      </c>
      <c r="AK694" s="56">
        <f t="shared" si="605"/>
        <v>43.65</v>
      </c>
      <c r="AL694" s="49">
        <f t="shared" si="606"/>
        <v>0.61699999999999999</v>
      </c>
      <c r="AM694" s="65"/>
      <c r="AN694" s="61"/>
      <c r="AO694" s="61"/>
      <c r="AP694" s="61"/>
      <c r="AQ694" s="62"/>
    </row>
    <row r="695" spans="1:43" x14ac:dyDescent="0.3">
      <c r="A695" t="str">
        <f t="shared" si="604"/>
        <v/>
      </c>
      <c r="B695" s="1" t="s">
        <v>41</v>
      </c>
      <c r="C695" s="1"/>
      <c r="D695">
        <v>0.45300000000000001</v>
      </c>
      <c r="E695">
        <v>1.37</v>
      </c>
      <c r="F695">
        <v>22.71</v>
      </c>
      <c r="G695" s="47"/>
      <c r="H695" s="47"/>
      <c r="I695" s="47"/>
      <c r="J695" s="47"/>
      <c r="K695" s="47"/>
      <c r="L695" s="23">
        <f t="shared" si="678"/>
        <v>123.61000000000001</v>
      </c>
      <c r="M695" s="6">
        <f t="shared" si="679"/>
        <v>0.41787923710908514</v>
      </c>
      <c r="N695" s="6">
        <f t="shared" si="680"/>
        <v>0.17488837352188108</v>
      </c>
      <c r="O695" s="23">
        <f t="shared" si="665"/>
        <v>-6.9522659712476967E-2</v>
      </c>
      <c r="P695" s="23" t="str">
        <f t="shared" si="681"/>
        <v/>
      </c>
      <c r="Q695" s="23"/>
      <c r="R695" s="6"/>
      <c r="S695" s="6"/>
      <c r="T695" s="6" t="str">
        <f t="shared" si="682"/>
        <v/>
      </c>
      <c r="U695" s="6" t="str">
        <f t="shared" si="683"/>
        <v/>
      </c>
      <c r="V695" s="6"/>
      <c r="W695" s="49"/>
      <c r="X695" s="8"/>
      <c r="Y695" s="53" t="str">
        <f t="shared" si="684"/>
        <v>1.40</v>
      </c>
      <c r="Z695" s="6">
        <f t="shared" si="670"/>
        <v>0.31113619312149349</v>
      </c>
      <c r="AA695" s="54">
        <f t="shared" ca="1" si="685"/>
        <v>1.2166818298183772</v>
      </c>
      <c r="AB695" s="55">
        <f t="shared" si="686"/>
        <v>0.41787923710908514</v>
      </c>
      <c r="AC695" s="6">
        <f t="shared" si="672"/>
        <v>0.17488837352188108</v>
      </c>
      <c r="AD695" s="6">
        <f t="shared" si="673"/>
        <v>6.9522659712476967E-2</v>
      </c>
      <c r="AE695" s="6" t="str">
        <f t="shared" si="687"/>
        <v/>
      </c>
      <c r="AF695" s="113"/>
      <c r="AG695" s="52"/>
      <c r="AH695" s="6" t="str">
        <f t="shared" si="688"/>
        <v/>
      </c>
      <c r="AI695" s="6" t="str">
        <f t="shared" si="689"/>
        <v/>
      </c>
      <c r="AJ695" s="14" t="str">
        <f t="shared" si="690"/>
        <v/>
      </c>
      <c r="AK695" s="56">
        <f t="shared" si="605"/>
        <v>22.710000000000004</v>
      </c>
      <c r="AL695" s="49">
        <f t="shared" si="606"/>
        <v>0.45300000000000001</v>
      </c>
      <c r="AM695" s="65"/>
      <c r="AN695" s="61"/>
      <c r="AO695" s="61"/>
      <c r="AP695" s="61"/>
      <c r="AQ695" s="62"/>
    </row>
    <row r="696" spans="1:43" x14ac:dyDescent="0.3">
      <c r="A696" t="str">
        <f t="shared" si="604"/>
        <v/>
      </c>
      <c r="B696" s="1" t="s">
        <v>41</v>
      </c>
      <c r="C696" s="1"/>
      <c r="D696">
        <v>0.38800000000000001</v>
      </c>
      <c r="E696">
        <v>358.23</v>
      </c>
      <c r="F696">
        <v>-0.59</v>
      </c>
      <c r="G696" s="47"/>
      <c r="H696" s="47"/>
      <c r="I696" s="47"/>
      <c r="J696" s="47"/>
      <c r="K696" s="47"/>
      <c r="L696" s="23">
        <f t="shared" si="678"/>
        <v>120.47000000000003</v>
      </c>
      <c r="M696" s="6">
        <f t="shared" si="679"/>
        <v>0.38797942894095339</v>
      </c>
      <c r="N696" s="6">
        <f t="shared" si="680"/>
        <v>-3.9953371136493485E-3</v>
      </c>
      <c r="O696" s="23">
        <f t="shared" si="665"/>
        <v>-5.221764884664943E-2</v>
      </c>
      <c r="P696" s="23" t="str">
        <f t="shared" si="681"/>
        <v/>
      </c>
      <c r="Q696" s="23"/>
      <c r="R696" s="6"/>
      <c r="S696" s="6"/>
      <c r="T696" s="6" t="str">
        <f t="shared" si="682"/>
        <v/>
      </c>
      <c r="U696" s="6" t="str">
        <f t="shared" si="683"/>
        <v/>
      </c>
      <c r="V696" s="6"/>
      <c r="W696" s="49"/>
      <c r="X696" s="8"/>
      <c r="Y696" s="53" t="str">
        <f t="shared" si="684"/>
        <v>1.40</v>
      </c>
      <c r="Z696" s="6" t="str">
        <f t="shared" si="670"/>
        <v/>
      </c>
      <c r="AA696" s="54" t="str">
        <f t="shared" ca="1" si="685"/>
        <v/>
      </c>
      <c r="AB696" s="55">
        <f t="shared" si="686"/>
        <v>0.38797942894095339</v>
      </c>
      <c r="AC696" s="6">
        <f t="shared" si="672"/>
        <v>-3.9953371136493485E-3</v>
      </c>
      <c r="AD696" s="6">
        <f t="shared" si="673"/>
        <v>5.221764884664943E-2</v>
      </c>
      <c r="AE696" s="6" t="str">
        <f t="shared" si="687"/>
        <v/>
      </c>
      <c r="AF696" s="113"/>
      <c r="AG696" s="52"/>
      <c r="AH696" s="6" t="str">
        <f t="shared" si="688"/>
        <v/>
      </c>
      <c r="AI696" s="6" t="str">
        <f t="shared" si="689"/>
        <v/>
      </c>
      <c r="AJ696" s="14" t="str">
        <f t="shared" si="690"/>
        <v/>
      </c>
      <c r="AK696" s="56">
        <f t="shared" si="605"/>
        <v>-0.59</v>
      </c>
      <c r="AL696" s="49">
        <f t="shared" si="606"/>
        <v>0.38800000000000001</v>
      </c>
      <c r="AM696" s="65"/>
      <c r="AN696" s="61"/>
      <c r="AO696" s="61"/>
      <c r="AP696" s="61"/>
      <c r="AQ696" s="62"/>
    </row>
    <row r="697" spans="1:43" x14ac:dyDescent="0.3">
      <c r="A697" t="str">
        <f t="shared" si="604"/>
        <v/>
      </c>
      <c r="B697" s="1" t="s">
        <v>41</v>
      </c>
      <c r="C697" s="1"/>
      <c r="D697">
        <v>0.21099999999999999</v>
      </c>
      <c r="E697">
        <v>5.71</v>
      </c>
      <c r="F697">
        <v>-40.22</v>
      </c>
      <c r="G697" s="47"/>
      <c r="H697" s="47"/>
      <c r="I697" s="47"/>
      <c r="J697" s="47"/>
      <c r="K697" s="47"/>
      <c r="L697" s="23">
        <f t="shared" si="678"/>
        <v>127.95000000000002</v>
      </c>
      <c r="M697" s="6">
        <f t="shared" si="679"/>
        <v>0.16111341239745208</v>
      </c>
      <c r="N697" s="6">
        <f t="shared" si="680"/>
        <v>-0.13624781959961241</v>
      </c>
      <c r="O697" s="23">
        <f t="shared" si="665"/>
        <v>-2.9602481974399967E-2</v>
      </c>
      <c r="P697" s="23" t="str">
        <f t="shared" si="681"/>
        <v/>
      </c>
      <c r="Q697" s="23"/>
      <c r="R697" s="6"/>
      <c r="S697" s="6"/>
      <c r="T697" s="6" t="str">
        <f t="shared" si="682"/>
        <v/>
      </c>
      <c r="U697" s="6" t="str">
        <f t="shared" si="683"/>
        <v/>
      </c>
      <c r="V697" s="6"/>
      <c r="W697" s="49"/>
      <c r="X697" s="8"/>
      <c r="Y697" s="53" t="str">
        <f t="shared" si="684"/>
        <v>1.40</v>
      </c>
      <c r="Z697" s="6" t="str">
        <f t="shared" si="670"/>
        <v/>
      </c>
      <c r="AA697" s="54" t="str">
        <f t="shared" ca="1" si="685"/>
        <v/>
      </c>
      <c r="AB697" s="55">
        <f t="shared" si="686"/>
        <v>0.16111341239745208</v>
      </c>
      <c r="AC697" s="6">
        <f t="shared" si="672"/>
        <v>-0.13624781959961241</v>
      </c>
      <c r="AD697" s="6">
        <f t="shared" si="673"/>
        <v>2.9602481974399967E-2</v>
      </c>
      <c r="AE697" s="6" t="str">
        <f t="shared" si="687"/>
        <v/>
      </c>
      <c r="AF697" s="113"/>
      <c r="AG697" s="52"/>
      <c r="AH697" s="6" t="str">
        <f t="shared" si="688"/>
        <v/>
      </c>
      <c r="AI697" s="6" t="str">
        <f t="shared" si="689"/>
        <v/>
      </c>
      <c r="AJ697" s="14" t="str">
        <f t="shared" si="690"/>
        <v/>
      </c>
      <c r="AK697" s="56">
        <f t="shared" si="605"/>
        <v>-40.22</v>
      </c>
      <c r="AL697" s="49">
        <f t="shared" si="606"/>
        <v>0.21099999999999997</v>
      </c>
      <c r="AM697" s="65"/>
      <c r="AN697" s="61"/>
      <c r="AO697" s="61"/>
      <c r="AP697" s="61"/>
      <c r="AQ697" s="62"/>
    </row>
    <row r="698" spans="1:43" ht="15" thickBot="1" x14ac:dyDescent="0.35">
      <c r="A698">
        <f t="shared" si="604"/>
        <v>1</v>
      </c>
      <c r="B698" s="1" t="s">
        <v>41</v>
      </c>
      <c r="C698" s="1" t="s">
        <v>42</v>
      </c>
      <c r="D698">
        <v>6.38</v>
      </c>
      <c r="E698">
        <v>98.46</v>
      </c>
      <c r="F698">
        <v>-1.1000000000000001</v>
      </c>
      <c r="G698" s="34"/>
      <c r="H698" s="34"/>
      <c r="I698" s="34"/>
      <c r="J698" s="34"/>
      <c r="K698" s="34"/>
      <c r="L698" s="13"/>
      <c r="M698" s="4"/>
      <c r="N698" s="4"/>
      <c r="O698" s="13">
        <f>ABS(SUM(O690:O697))/2</f>
        <v>0.25570082273432665</v>
      </c>
      <c r="P698" s="13">
        <f>IF(A698=1,D698*O698,"")</f>
        <v>1.6313712490450041</v>
      </c>
      <c r="Q698" s="13">
        <f>SQRT(((MAX(M690:M697)-MIN(M690:M697))^2)+((VLOOKUP(MAX(M690:M697),M690:N697,2,FALSE)-VLOOKUP(MIN(M690:M697),M690:N697,2,FALSE))^2))</f>
        <v>0.78167940334627151</v>
      </c>
      <c r="R698" s="13">
        <f>ABS(MIN(N690:N697))+MAX(N690:N697)</f>
        <v>0.89007261543215588</v>
      </c>
      <c r="S698" s="12">
        <f>SQRT(ABS(((M691-M690)^2)-((N691-N690)^2))+ABS(((M692-M691)^2)-((N692-N691)^2))+ABS(((M693-M692)^2)-((N693-N692)^2))+ABS(((M694-M693)^2)-((N694-N693)^2))+ABS(((M695-M694)^2)-((N695-N694)^2))+ABS(((M696-M695)^2)-((N696-N695)^2))+ABS(((M697-M696)^2)-((N697-N696)^2)))</f>
        <v>0.64502308404302722</v>
      </c>
      <c r="T698" s="4">
        <f>IF(A698=1,S698/Q698,"")</f>
        <v>0.82517600090492893</v>
      </c>
      <c r="U698" s="4">
        <f>IF(A698=1,4*PI()*(O698/(S698^2)),"")</f>
        <v>7.7230967349969717</v>
      </c>
      <c r="V698" s="21">
        <f>IF($H$9=FALSE,(($F$3)*($Q698^2))/(2*$F$7*COS(RADIANS($F$8))),IF(G698&lt;&gt;"",(3*($F$3)*(I698^2))/(2*J698*(COS(RADIANS(K698)))),(($F$3)*($Q698^2))/(2*$J698*COS(RADIANS($K698)))))</f>
        <v>3.8220121977309645</v>
      </c>
      <c r="W698" s="51" t="str">
        <f>IF(G698&lt;&gt;"",IF(V698&lt;H698,"STABLE","UNSTABLE"),IF(V698&lt;$F$6,"STABLE","UNSTABLE"))</f>
        <v>STABLE</v>
      </c>
      <c r="X698" s="8"/>
      <c r="Y698" s="57"/>
      <c r="Z698" s="4"/>
      <c r="AA698" s="16" t="str">
        <f t="shared" ca="1" si="685"/>
        <v/>
      </c>
      <c r="AB698" s="15"/>
      <c r="AC698" s="17"/>
      <c r="AD698" s="4">
        <f>IF(W698="Stable",O698,ABS(SUM(AD690:AD697)/2))</f>
        <v>0.25570082273432665</v>
      </c>
      <c r="AE698" s="4">
        <f>IF(Y698="",$D697*AD698,"")</f>
        <v>5.3952873596942924E-2</v>
      </c>
      <c r="AF698" s="13">
        <f>IF(W698="Stable",Q698,SQRT(((MAX(AB690:AB697)-MIN(AB690:AB697))^2)+((VLOOKUP(MAX(AB690:AB697),AB690:AC697,2,FALSE)-VLOOKUP(MIN(AB690:AB697),AB690:AC697,2,FALSE))^2)))</f>
        <v>0.78167940334627151</v>
      </c>
      <c r="AG698" s="12" cm="1">
        <f t="array" ref="AG698">IF(W698="Stable",S698,SQRT(ABS(((AB691-AB690)^2)-((AC691-AC690)^2))+ABS(((AB692-AB691)^2)-((AC692-AC691)^2))+ABS(((AB693-AB692)^2)-((AC693-AC692)^2))+ABS(((AB694-AB693)^2)-((AC694-AC693)^2))+ABS(((AB695-AB694)^2)-((AC695-AC694)^2))+ABS(((AB696-AB695)^2)-((AC696-AC695)^2)))+ABS(((AB697-AB696)^2)-((AC696:AC697)^2)))</f>
        <v>0.64502308404302722</v>
      </c>
      <c r="AH698" s="4">
        <f>IF(W698="Stable",T698,IF(A698=1,AG698/AF698,""))</f>
        <v>0.82517600090492893</v>
      </c>
      <c r="AI698" s="4">
        <f>IF(W698="Stable",U698,IF(A698=1,4*PI()*(AD698/(AG698^2)),""))</f>
        <v>7.7230967349969717</v>
      </c>
      <c r="AJ698" s="5">
        <f>IF(A698=1,(O698/AD698)*100,"")</f>
        <v>100</v>
      </c>
      <c r="AK698" s="56">
        <f t="shared" si="605"/>
        <v>-1.1000000000000001</v>
      </c>
      <c r="AL698" s="49">
        <f t="shared" si="606"/>
        <v>6.38</v>
      </c>
      <c r="AM698" s="65"/>
      <c r="AN698" s="61"/>
      <c r="AO698" s="61"/>
      <c r="AP698" s="61"/>
      <c r="AQ698" s="62"/>
    </row>
    <row r="699" spans="1:43" ht="15" thickTop="1" x14ac:dyDescent="0.3">
      <c r="A699" t="str">
        <f t="shared" si="604"/>
        <v/>
      </c>
      <c r="B699" s="1" t="s">
        <v>42</v>
      </c>
      <c r="C699" s="1"/>
      <c r="D699">
        <v>1.222</v>
      </c>
      <c r="E699">
        <v>7.58</v>
      </c>
      <c r="F699">
        <v>-64.27</v>
      </c>
      <c r="G699" s="47"/>
      <c r="H699" s="47"/>
      <c r="I699" s="47"/>
      <c r="J699" s="47"/>
      <c r="K699" s="47"/>
      <c r="L699" s="23">
        <f>IF(AND(B699&lt;&gt;"",C699&lt;&gt;""),"",IF(E699-$E$698&lt;0,(360-($E$698-E699)),E699-$E$698))</f>
        <v>269.12</v>
      </c>
      <c r="M699" s="6">
        <f t="shared" si="663"/>
        <v>-0.53050787175003855</v>
      </c>
      <c r="N699" s="6">
        <f t="shared" si="664"/>
        <v>-1.1008384976967533</v>
      </c>
      <c r="O699" s="23">
        <f t="shared" ref="O699:O728" si="691">IF(A700=1,M699*VLOOKUP(B700,$B$13:$N$1389,13,FALSE)-N699*VLOOKUP(B700,$B$13:$N$1389,12,FALSE),M699*N700-N699*M700)</f>
        <v>-0.61136072027025201</v>
      </c>
      <c r="P699" s="23" t="str">
        <f t="shared" si="666"/>
        <v/>
      </c>
      <c r="Q699" s="23"/>
      <c r="R699" s="6"/>
      <c r="S699" s="6"/>
      <c r="T699" s="6" t="str">
        <f t="shared" si="667"/>
        <v/>
      </c>
      <c r="U699" s="6" t="str">
        <f t="shared" si="668"/>
        <v/>
      </c>
      <c r="V699" s="6"/>
      <c r="W699" s="49"/>
      <c r="X699" s="8"/>
      <c r="Y699" s="53" t="str">
        <f t="shared" si="669"/>
        <v>1.41</v>
      </c>
      <c r="Z699" s="6" t="str">
        <f t="shared" ref="Z699:Z728" si="692">IF(F699&lt;$R$8,"",(SQRT(((N699-MIN($N$699:$N$728))^2))))</f>
        <v/>
      </c>
      <c r="AA699" s="54" t="str">
        <f t="shared" ca="1" si="642"/>
        <v/>
      </c>
      <c r="AB699" s="55">
        <f t="shared" si="671"/>
        <v>-0.53050787175003855</v>
      </c>
      <c r="AC699" s="6">
        <f t="shared" ref="AC699:AC728" si="693">IF($W$729="STABLE",N699,IF(F699&lt;$R$8,N699,(AA699+MIN($N$699:$N$728))))</f>
        <v>-1.1008384976967533</v>
      </c>
      <c r="AD699" s="6">
        <f t="shared" ref="AD699:AD728" si="694">IF(A700=1,ABS(AB699*VLOOKUP(B700,$B$13:$AD$1389,28,FALSE)-AC699*VLOOKUP(B700,$B$13:$AD$1389,27,FALSE)),ABS(AB699*AC700-AC699*AB700))</f>
        <v>0.61136072027025201</v>
      </c>
      <c r="AE699" s="6" t="str">
        <f t="shared" si="674"/>
        <v/>
      </c>
      <c r="AF699" s="113"/>
      <c r="AG699" s="52"/>
      <c r="AH699" s="6" t="str">
        <f t="shared" si="675"/>
        <v/>
      </c>
      <c r="AI699" s="6" t="str">
        <f t="shared" si="676"/>
        <v/>
      </c>
      <c r="AJ699" s="14" t="str">
        <f t="shared" si="677"/>
        <v/>
      </c>
      <c r="AK699" s="56">
        <f t="shared" si="605"/>
        <v>-64.27</v>
      </c>
      <c r="AL699" s="49">
        <f t="shared" si="606"/>
        <v>1.2220000000000002</v>
      </c>
      <c r="AM699" s="65"/>
      <c r="AN699" s="61"/>
      <c r="AO699" s="61"/>
      <c r="AP699" s="61"/>
      <c r="AQ699" s="62"/>
    </row>
    <row r="700" spans="1:43" x14ac:dyDescent="0.3">
      <c r="A700" t="str">
        <f t="shared" si="604"/>
        <v/>
      </c>
      <c r="B700" s="1" t="s">
        <v>42</v>
      </c>
      <c r="C700" s="1"/>
      <c r="D700">
        <v>1.58</v>
      </c>
      <c r="E700">
        <v>3.75</v>
      </c>
      <c r="F700">
        <v>-45.81</v>
      </c>
      <c r="G700" s="47"/>
      <c r="H700" s="47"/>
      <c r="I700" s="47"/>
      <c r="J700" s="47"/>
      <c r="K700" s="47"/>
      <c r="L700" s="23">
        <f t="shared" ref="L700:L705" si="695">IF(AND(B700&lt;&gt;"",C700&lt;&gt;""),"",IF(E700-$E$698&lt;0,(360-($E$698-E700)),E700-$E$698))</f>
        <v>265.29000000000002</v>
      </c>
      <c r="M700" s="6">
        <f t="shared" ref="M700:M706" si="696">IF(AND(B700&lt;&gt;"",C700&lt;&gt;""),"",IF(L700&gt;180,(COS(RADIANS(F700))*D700)*(-1),(COS(RADIANS(F700))*D700)))</f>
        <v>-1.1013231490154674</v>
      </c>
      <c r="N700" s="6">
        <f t="shared" ref="N700:N706" si="697">IF(AND(B700&lt;&gt;"",C700&lt;&gt;""),"",SIN(RADIANS(F700))*D700)</f>
        <v>-1.1329109944927955</v>
      </c>
      <c r="O700" s="23">
        <f t="shared" si="691"/>
        <v>-0.99608759738657882</v>
      </c>
      <c r="P700" s="23" t="str">
        <f t="shared" ref="P700:P706" si="698">IF(A700=1,D700*O700,"")</f>
        <v/>
      </c>
      <c r="Q700" s="23"/>
      <c r="R700" s="6"/>
      <c r="S700" s="6"/>
      <c r="T700" s="6" t="str">
        <f t="shared" ref="T700:T706" si="699">IF(A700=1,S700/Q700,"")</f>
        <v/>
      </c>
      <c r="U700" s="6" t="str">
        <f t="shared" ref="U700:U706" si="700">IF(A700=1,4*PI()*(O700/(S700^2)),"")</f>
        <v/>
      </c>
      <c r="V700" s="6"/>
      <c r="W700" s="49"/>
      <c r="X700" s="8"/>
      <c r="Y700" s="53" t="str">
        <f t="shared" ref="Y700:Y706" si="701">IF(A700=1,"",B700)</f>
        <v>1.41</v>
      </c>
      <c r="Z700" s="6" t="str">
        <f t="shared" si="692"/>
        <v/>
      </c>
      <c r="AA700" s="54" t="str">
        <f t="shared" ref="AA700:AA706" ca="1" si="702">IF(Z700="","",IF($K$9=TRUE,(Z700*($F$3/($F$3-(RANDBETWEEN($N$8,$M$8)/100)))),Z700*($F$3/($F$3-$F$4))))</f>
        <v/>
      </c>
      <c r="AB700" s="55">
        <f t="shared" ref="AB700:AB706" si="703">IF(A700=1,"",M700)</f>
        <v>-1.1013231490154674</v>
      </c>
      <c r="AC700" s="6">
        <f t="shared" si="693"/>
        <v>-1.1329109944927955</v>
      </c>
      <c r="AD700" s="6">
        <f t="shared" si="694"/>
        <v>0.99608759738657882</v>
      </c>
      <c r="AE700" s="6" t="str">
        <f t="shared" ref="AE700:AE706" si="704">IF(Y700="",$D700*AD700,"")</f>
        <v/>
      </c>
      <c r="AF700" s="113"/>
      <c r="AG700" s="52"/>
      <c r="AH700" s="6" t="str">
        <f t="shared" ref="AH700:AH706" si="705">IF(A700=1,AG700/AF700,"")</f>
        <v/>
      </c>
      <c r="AI700" s="6" t="str">
        <f t="shared" ref="AI700:AI706" si="706">IF(A700=1,4*PI()*(AD700/(AG700^2)),"")</f>
        <v/>
      </c>
      <c r="AJ700" s="14" t="str">
        <f t="shared" ref="AJ700:AJ706" si="707">IF(A700=1,(O700/AD700)*100,"")</f>
        <v/>
      </c>
      <c r="AK700" s="56">
        <f t="shared" si="605"/>
        <v>-45.81</v>
      </c>
      <c r="AL700" s="49">
        <f t="shared" si="606"/>
        <v>1.58</v>
      </c>
      <c r="AM700" s="65"/>
      <c r="AN700" s="61"/>
      <c r="AO700" s="61"/>
      <c r="AP700" s="61"/>
      <c r="AQ700" s="62"/>
    </row>
    <row r="701" spans="1:43" x14ac:dyDescent="0.3">
      <c r="A701" t="str">
        <f t="shared" si="604"/>
        <v/>
      </c>
      <c r="B701" s="1" t="s">
        <v>42</v>
      </c>
      <c r="C701" s="1"/>
      <c r="D701">
        <v>2.1989999999999998</v>
      </c>
      <c r="E701">
        <v>3.28</v>
      </c>
      <c r="F701">
        <v>-29.15</v>
      </c>
      <c r="G701" s="47"/>
      <c r="H701" s="47"/>
      <c r="I701" s="47"/>
      <c r="J701" s="47"/>
      <c r="K701" s="47"/>
      <c r="L701" s="23">
        <f t="shared" si="695"/>
        <v>264.82</v>
      </c>
      <c r="M701" s="6">
        <f t="shared" si="696"/>
        <v>-1.9204911144544132</v>
      </c>
      <c r="N701" s="6">
        <f t="shared" si="697"/>
        <v>-1.0711278538538922</v>
      </c>
      <c r="O701" s="23">
        <f t="shared" si="691"/>
        <v>-0.76526661076259406</v>
      </c>
      <c r="P701" s="23" t="str">
        <f t="shared" si="698"/>
        <v/>
      </c>
      <c r="Q701" s="23"/>
      <c r="R701" s="6"/>
      <c r="S701" s="6"/>
      <c r="T701" s="6" t="str">
        <f t="shared" si="699"/>
        <v/>
      </c>
      <c r="U701" s="6" t="str">
        <f t="shared" si="700"/>
        <v/>
      </c>
      <c r="V701" s="6"/>
      <c r="W701" s="49"/>
      <c r="X701" s="8"/>
      <c r="Y701" s="53" t="str">
        <f t="shared" si="701"/>
        <v>1.41</v>
      </c>
      <c r="Z701" s="6" t="str">
        <f t="shared" si="692"/>
        <v/>
      </c>
      <c r="AA701" s="54" t="str">
        <f t="shared" ca="1" si="702"/>
        <v/>
      </c>
      <c r="AB701" s="55">
        <f t="shared" si="703"/>
        <v>-1.9204911144544132</v>
      </c>
      <c r="AC701" s="6">
        <f t="shared" si="693"/>
        <v>-1.0711278538538922</v>
      </c>
      <c r="AD701" s="6">
        <f t="shared" si="694"/>
        <v>0.76526661076259406</v>
      </c>
      <c r="AE701" s="6" t="str">
        <f t="shared" si="704"/>
        <v/>
      </c>
      <c r="AF701" s="113"/>
      <c r="AG701" s="52"/>
      <c r="AH701" s="6" t="str">
        <f t="shared" si="705"/>
        <v/>
      </c>
      <c r="AI701" s="6" t="str">
        <f t="shared" si="706"/>
        <v/>
      </c>
      <c r="AJ701" s="14" t="str">
        <f t="shared" si="707"/>
        <v/>
      </c>
      <c r="AK701" s="56">
        <f t="shared" si="605"/>
        <v>-29.15</v>
      </c>
      <c r="AL701" s="49">
        <f t="shared" si="606"/>
        <v>2.1989999999999998</v>
      </c>
      <c r="AM701" s="65"/>
      <c r="AN701" s="61"/>
      <c r="AO701" s="61"/>
      <c r="AP701" s="61"/>
      <c r="AQ701" s="62"/>
    </row>
    <row r="702" spans="1:43" x14ac:dyDescent="0.3">
      <c r="A702" t="str">
        <f t="shared" si="604"/>
        <v/>
      </c>
      <c r="B702" s="1" t="s">
        <v>42</v>
      </c>
      <c r="C702" s="1"/>
      <c r="D702">
        <v>2.7690000000000001</v>
      </c>
      <c r="E702">
        <v>3.44</v>
      </c>
      <c r="F702">
        <v>-21.93</v>
      </c>
      <c r="G702" s="47"/>
      <c r="H702" s="47"/>
      <c r="I702" s="47"/>
      <c r="J702" s="47"/>
      <c r="K702" s="47"/>
      <c r="L702" s="23">
        <f t="shared" si="695"/>
        <v>264.98</v>
      </c>
      <c r="M702" s="6">
        <f t="shared" si="696"/>
        <v>-2.5686374604181572</v>
      </c>
      <c r="N702" s="6">
        <f t="shared" si="697"/>
        <v>-1.0341482470789958</v>
      </c>
      <c r="O702" s="23">
        <f t="shared" si="691"/>
        <v>-1.4405125128532017</v>
      </c>
      <c r="P702" s="23" t="str">
        <f t="shared" si="698"/>
        <v/>
      </c>
      <c r="Q702" s="23"/>
      <c r="R702" s="6"/>
      <c r="S702" s="6"/>
      <c r="T702" s="6" t="str">
        <f t="shared" si="699"/>
        <v/>
      </c>
      <c r="U702" s="6" t="str">
        <f t="shared" si="700"/>
        <v/>
      </c>
      <c r="V702" s="6"/>
      <c r="W702" s="49"/>
      <c r="X702" s="8"/>
      <c r="Y702" s="53" t="str">
        <f t="shared" si="701"/>
        <v>1.41</v>
      </c>
      <c r="Z702" s="6" t="str">
        <f t="shared" si="692"/>
        <v/>
      </c>
      <c r="AA702" s="54" t="str">
        <f t="shared" ca="1" si="702"/>
        <v/>
      </c>
      <c r="AB702" s="55">
        <f t="shared" si="703"/>
        <v>-2.5686374604181572</v>
      </c>
      <c r="AC702" s="6">
        <f t="shared" si="693"/>
        <v>-1.0341482470789958</v>
      </c>
      <c r="AD702" s="6">
        <f t="shared" si="694"/>
        <v>1.4405125128532017</v>
      </c>
      <c r="AE702" s="6" t="str">
        <f t="shared" si="704"/>
        <v/>
      </c>
      <c r="AF702" s="113"/>
      <c r="AG702" s="52"/>
      <c r="AH702" s="6" t="str">
        <f t="shared" si="705"/>
        <v/>
      </c>
      <c r="AI702" s="6" t="str">
        <f t="shared" si="706"/>
        <v/>
      </c>
      <c r="AJ702" s="14" t="str">
        <f t="shared" si="707"/>
        <v/>
      </c>
      <c r="AK702" s="56">
        <f t="shared" si="605"/>
        <v>-21.93</v>
      </c>
      <c r="AL702" s="49">
        <f t="shared" si="606"/>
        <v>2.7690000000000001</v>
      </c>
      <c r="AM702" s="65"/>
      <c r="AN702" s="61"/>
      <c r="AO702" s="61"/>
      <c r="AP702" s="61"/>
      <c r="AQ702" s="62"/>
    </row>
    <row r="703" spans="1:43" x14ac:dyDescent="0.3">
      <c r="A703" t="str">
        <f t="shared" si="604"/>
        <v/>
      </c>
      <c r="B703" s="1" t="s">
        <v>42</v>
      </c>
      <c r="C703" s="1"/>
      <c r="D703">
        <v>2.37</v>
      </c>
      <c r="E703">
        <v>5.82</v>
      </c>
      <c r="F703">
        <v>-9.25</v>
      </c>
      <c r="G703" s="47"/>
      <c r="H703" s="47"/>
      <c r="I703" s="47"/>
      <c r="J703" s="47"/>
      <c r="K703" s="47"/>
      <c r="L703" s="23">
        <f t="shared" si="695"/>
        <v>267.36</v>
      </c>
      <c r="M703" s="6">
        <f t="shared" si="696"/>
        <v>-2.3391813887477499</v>
      </c>
      <c r="N703" s="6">
        <f t="shared" si="697"/>
        <v>-0.38095988048106788</v>
      </c>
      <c r="O703" s="23">
        <f t="shared" si="691"/>
        <v>-1.3096430720113184</v>
      </c>
      <c r="P703" s="23" t="str">
        <f t="shared" si="698"/>
        <v/>
      </c>
      <c r="Q703" s="23"/>
      <c r="R703" s="6"/>
      <c r="S703" s="6"/>
      <c r="T703" s="6" t="str">
        <f t="shared" si="699"/>
        <v/>
      </c>
      <c r="U703" s="6" t="str">
        <f t="shared" si="700"/>
        <v/>
      </c>
      <c r="V703" s="6"/>
      <c r="W703" s="49"/>
      <c r="X703" s="8"/>
      <c r="Y703" s="53" t="str">
        <f t="shared" si="701"/>
        <v>1.41</v>
      </c>
      <c r="Z703" s="6" t="str">
        <f t="shared" si="692"/>
        <v/>
      </c>
      <c r="AA703" s="54" t="str">
        <f t="shared" ca="1" si="702"/>
        <v/>
      </c>
      <c r="AB703" s="55">
        <f t="shared" si="703"/>
        <v>-2.3391813887477499</v>
      </c>
      <c r="AC703" s="6">
        <f t="shared" si="693"/>
        <v>-0.38095988048106788</v>
      </c>
      <c r="AD703" s="6">
        <f t="shared" ca="1" si="694"/>
        <v>10.351130724087966</v>
      </c>
      <c r="AE703" s="6" t="str">
        <f t="shared" si="704"/>
        <v/>
      </c>
      <c r="AF703" s="113"/>
      <c r="AG703" s="52"/>
      <c r="AH703" s="6" t="str">
        <f t="shared" si="705"/>
        <v/>
      </c>
      <c r="AI703" s="6" t="str">
        <f t="shared" si="706"/>
        <v/>
      </c>
      <c r="AJ703" s="14" t="str">
        <f t="shared" si="707"/>
        <v/>
      </c>
      <c r="AK703" s="56">
        <f t="shared" si="605"/>
        <v>-9.25</v>
      </c>
      <c r="AL703" s="49">
        <f t="shared" si="606"/>
        <v>2.3700000000000006</v>
      </c>
      <c r="AM703" s="65"/>
      <c r="AN703" s="61"/>
      <c r="AO703" s="61"/>
      <c r="AP703" s="61"/>
      <c r="AQ703" s="62"/>
    </row>
    <row r="704" spans="1:43" x14ac:dyDescent="0.3">
      <c r="A704" t="str">
        <f t="shared" si="604"/>
        <v/>
      </c>
      <c r="B704" s="1" t="s">
        <v>42</v>
      </c>
      <c r="C704" s="1"/>
      <c r="D704">
        <v>2.2480000000000002</v>
      </c>
      <c r="E704">
        <v>8.99</v>
      </c>
      <c r="F704">
        <v>4.9800000000000004</v>
      </c>
      <c r="G704" s="47"/>
      <c r="H704" s="47"/>
      <c r="I704" s="47"/>
      <c r="J704" s="47"/>
      <c r="K704" s="47"/>
      <c r="L704" s="23">
        <f t="shared" si="695"/>
        <v>270.52999999999997</v>
      </c>
      <c r="M704" s="6">
        <f t="shared" si="696"/>
        <v>-2.2395139359881204</v>
      </c>
      <c r="N704" s="6">
        <f t="shared" si="697"/>
        <v>0.19514438376494081</v>
      </c>
      <c r="O704" s="23">
        <f t="shared" si="691"/>
        <v>-1.4264034301004875</v>
      </c>
      <c r="P704" s="23" t="str">
        <f t="shared" si="698"/>
        <v/>
      </c>
      <c r="Q704" s="23"/>
      <c r="R704" s="6"/>
      <c r="S704" s="6"/>
      <c r="T704" s="6" t="str">
        <f t="shared" si="699"/>
        <v/>
      </c>
      <c r="U704" s="6" t="str">
        <f t="shared" si="700"/>
        <v/>
      </c>
      <c r="V704" s="6"/>
      <c r="W704" s="49"/>
      <c r="X704" s="8"/>
      <c r="Y704" s="53" t="str">
        <f t="shared" si="701"/>
        <v>1.41</v>
      </c>
      <c r="Z704" s="6">
        <f t="shared" si="692"/>
        <v>1.3280553782577362</v>
      </c>
      <c r="AA704" s="54">
        <f t="shared" ca="1" si="702"/>
        <v>5.1932911806496538</v>
      </c>
      <c r="AB704" s="55">
        <f t="shared" si="703"/>
        <v>-2.2395139359881204</v>
      </c>
      <c r="AC704" s="6">
        <f t="shared" ca="1" si="693"/>
        <v>4.0603801861568583</v>
      </c>
      <c r="AD704" s="6">
        <f t="shared" ca="1" si="694"/>
        <v>5.550936990476588</v>
      </c>
      <c r="AE704" s="6" t="str">
        <f t="shared" si="704"/>
        <v/>
      </c>
      <c r="AF704" s="113"/>
      <c r="AG704" s="52"/>
      <c r="AH704" s="6" t="str">
        <f t="shared" si="705"/>
        <v/>
      </c>
      <c r="AI704" s="6" t="str">
        <f t="shared" si="706"/>
        <v/>
      </c>
      <c r="AJ704" s="14" t="str">
        <f t="shared" si="707"/>
        <v/>
      </c>
      <c r="AK704" s="56">
        <f t="shared" ca="1" si="605"/>
        <v>61.120946150868249</v>
      </c>
      <c r="AL704" s="49">
        <f t="shared" ca="1" si="606"/>
        <v>4.6370367612970469</v>
      </c>
      <c r="AM704" s="65"/>
      <c r="AN704" s="61"/>
      <c r="AO704" s="61"/>
      <c r="AP704" s="61"/>
      <c r="AQ704" s="62"/>
    </row>
    <row r="705" spans="1:43" x14ac:dyDescent="0.3">
      <c r="A705" t="str">
        <f t="shared" si="604"/>
        <v/>
      </c>
      <c r="B705" s="1" t="s">
        <v>42</v>
      </c>
      <c r="C705" s="1"/>
      <c r="D705">
        <v>2.3969999999999998</v>
      </c>
      <c r="E705">
        <v>9.94</v>
      </c>
      <c r="F705">
        <v>20.329999999999998</v>
      </c>
      <c r="G705" s="47"/>
      <c r="H705" s="47"/>
      <c r="I705" s="47"/>
      <c r="J705" s="47"/>
      <c r="K705" s="47"/>
      <c r="L705" s="23">
        <f t="shared" si="695"/>
        <v>271.48</v>
      </c>
      <c r="M705" s="6">
        <f t="shared" si="696"/>
        <v>-2.2476840408847676</v>
      </c>
      <c r="N705" s="6">
        <f t="shared" si="697"/>
        <v>0.83278175553497902</v>
      </c>
      <c r="O705" s="23">
        <f t="shared" si="691"/>
        <v>-1.5594056348121192</v>
      </c>
      <c r="P705" s="23" t="str">
        <f t="shared" si="698"/>
        <v/>
      </c>
      <c r="Q705" s="23"/>
      <c r="R705" s="6"/>
      <c r="S705" s="6"/>
      <c r="T705" s="6" t="str">
        <f t="shared" si="699"/>
        <v/>
      </c>
      <c r="U705" s="6" t="str">
        <f t="shared" si="700"/>
        <v/>
      </c>
      <c r="V705" s="6"/>
      <c r="W705" s="49"/>
      <c r="X705" s="8"/>
      <c r="Y705" s="53" t="str">
        <f t="shared" si="701"/>
        <v>1.41</v>
      </c>
      <c r="Z705" s="6">
        <f t="shared" si="692"/>
        <v>1.9656927500277745</v>
      </c>
      <c r="AA705" s="54">
        <f t="shared" ca="1" si="702"/>
        <v>7.6867388135414449</v>
      </c>
      <c r="AB705" s="55">
        <f t="shared" si="703"/>
        <v>-2.2476840408847676</v>
      </c>
      <c r="AC705" s="6">
        <f t="shared" ca="1" si="693"/>
        <v>6.5538278190486494</v>
      </c>
      <c r="AD705" s="6">
        <f t="shared" ca="1" si="694"/>
        <v>7.7403672850762781</v>
      </c>
      <c r="AE705" s="6" t="str">
        <f t="shared" si="704"/>
        <v/>
      </c>
      <c r="AF705" s="113"/>
      <c r="AG705" s="52"/>
      <c r="AH705" s="6" t="str">
        <f t="shared" si="705"/>
        <v/>
      </c>
      <c r="AI705" s="6" t="str">
        <f t="shared" si="706"/>
        <v/>
      </c>
      <c r="AJ705" s="14" t="str">
        <f t="shared" si="707"/>
        <v/>
      </c>
      <c r="AK705" s="56">
        <f t="shared" ca="1" si="605"/>
        <v>71.070213369321323</v>
      </c>
      <c r="AL705" s="49">
        <f t="shared" ca="1" si="606"/>
        <v>6.9285454916153979</v>
      </c>
      <c r="AM705" s="65"/>
      <c r="AN705" s="61"/>
      <c r="AO705" s="61"/>
      <c r="AP705" s="61"/>
      <c r="AQ705" s="62"/>
    </row>
    <row r="706" spans="1:43" x14ac:dyDescent="0.3">
      <c r="A706" t="str">
        <f t="shared" si="604"/>
        <v/>
      </c>
      <c r="B706" s="1" t="s">
        <v>42</v>
      </c>
      <c r="C706" s="1"/>
      <c r="D706">
        <v>2.2050000000000001</v>
      </c>
      <c r="E706">
        <v>12.04</v>
      </c>
      <c r="F706">
        <v>37.49</v>
      </c>
      <c r="G706" s="47"/>
      <c r="H706" s="47"/>
      <c r="I706" s="47"/>
      <c r="J706" s="47"/>
      <c r="K706" s="47"/>
      <c r="L706" s="23">
        <f>IF(AND(B706&lt;&gt;"",C706&lt;&gt;""),"",IF(E706-$E$698&lt;0,(360-($E$698-E706)),E706-$E$698))</f>
        <v>273.58000000000004</v>
      </c>
      <c r="M706" s="6">
        <f t="shared" si="696"/>
        <v>-1.7495783675500121</v>
      </c>
      <c r="N706" s="6">
        <f t="shared" si="697"/>
        <v>1.3420136123754614</v>
      </c>
      <c r="O706" s="23">
        <f t="shared" si="691"/>
        <v>-1.5260398060280065</v>
      </c>
      <c r="P706" s="23" t="str">
        <f t="shared" si="698"/>
        <v/>
      </c>
      <c r="Q706" s="23"/>
      <c r="R706" s="6"/>
      <c r="S706" s="6"/>
      <c r="T706" s="6" t="str">
        <f t="shared" si="699"/>
        <v/>
      </c>
      <c r="U706" s="6" t="str">
        <f t="shared" si="700"/>
        <v/>
      </c>
      <c r="V706" s="6"/>
      <c r="W706" s="49"/>
      <c r="X706" s="8"/>
      <c r="Y706" s="53" t="str">
        <f t="shared" si="701"/>
        <v>1.41</v>
      </c>
      <c r="Z706" s="6">
        <f t="shared" si="692"/>
        <v>2.4749246068682567</v>
      </c>
      <c r="AA706" s="54">
        <f t="shared" ca="1" si="702"/>
        <v>9.6780633880519868</v>
      </c>
      <c r="AB706" s="55">
        <f t="shared" si="703"/>
        <v>-1.7495783675500121</v>
      </c>
      <c r="AC706" s="6">
        <f t="shared" ca="1" si="693"/>
        <v>8.5451523935591922</v>
      </c>
      <c r="AD706" s="6">
        <f t="shared" ca="1" si="694"/>
        <v>7.3154157479192268</v>
      </c>
      <c r="AE706" s="6" t="str">
        <f t="shared" si="704"/>
        <v/>
      </c>
      <c r="AF706" s="113"/>
      <c r="AG706" s="52"/>
      <c r="AH706" s="6" t="str">
        <f t="shared" si="705"/>
        <v/>
      </c>
      <c r="AI706" s="6" t="str">
        <f t="shared" si="706"/>
        <v/>
      </c>
      <c r="AJ706" s="14" t="str">
        <f t="shared" si="707"/>
        <v/>
      </c>
      <c r="AK706" s="56">
        <f t="shared" ca="1" si="605"/>
        <v>78.428888320900356</v>
      </c>
      <c r="AL706" s="49">
        <f t="shared" ca="1" si="606"/>
        <v>8.7224224784946838</v>
      </c>
      <c r="AM706" s="65"/>
      <c r="AN706" s="61"/>
      <c r="AO706" s="61"/>
      <c r="AP706" s="61"/>
      <c r="AQ706" s="62"/>
    </row>
    <row r="707" spans="1:43" x14ac:dyDescent="0.3">
      <c r="A707" t="str">
        <f t="shared" si="604"/>
        <v/>
      </c>
      <c r="B707" s="1" t="s">
        <v>42</v>
      </c>
      <c r="C707" s="1"/>
      <c r="D707">
        <v>2.3260000000000001</v>
      </c>
      <c r="E707">
        <v>15.39</v>
      </c>
      <c r="F707">
        <v>54.8</v>
      </c>
      <c r="G707" s="47"/>
      <c r="H707" s="47"/>
      <c r="I707" s="47"/>
      <c r="J707" s="47"/>
      <c r="K707" s="47"/>
      <c r="L707" s="23">
        <f t="shared" ref="L707:L728" si="708">IF(AND(B707&lt;&gt;"",C707&lt;&gt;""),"",IF(E707-$E$698&lt;0,(360-($E$698-E707)),E707-$E$698))</f>
        <v>276.93</v>
      </c>
      <c r="M707" s="6">
        <f t="shared" ref="M707:M728" si="709">IF(AND(B707&lt;&gt;"",C707&lt;&gt;""),"",IF(L707&gt;180,(COS(RADIANS(F707))*D707)*(-1),(COS(RADIANS(F707))*D707)))</f>
        <v>-1.3407815674109391</v>
      </c>
      <c r="N707" s="6">
        <f t="shared" ref="N707:N728" si="710">IF(AND(B707&lt;&gt;"",C707&lt;&gt;""),"",SIN(RADIANS(F707))*D707)</f>
        <v>1.900679033527509</v>
      </c>
      <c r="O707" s="23">
        <f t="shared" si="691"/>
        <v>-1.4659284016129077</v>
      </c>
      <c r="P707" s="23" t="str">
        <f t="shared" ref="P707:P728" si="711">IF(A707=1,D707*O707,"")</f>
        <v/>
      </c>
      <c r="Q707" s="23"/>
      <c r="R707" s="6"/>
      <c r="S707" s="6"/>
      <c r="T707" s="6" t="str">
        <f t="shared" ref="T707:T728" si="712">IF(A707=1,S707/Q707,"")</f>
        <v/>
      </c>
      <c r="U707" s="6" t="str">
        <f t="shared" ref="U707:U728" si="713">IF(A707=1,4*PI()*(O707/(S707^2)),"")</f>
        <v/>
      </c>
      <c r="V707" s="6"/>
      <c r="W707" s="49"/>
      <c r="X707" s="8"/>
      <c r="Y707" s="53" t="str">
        <f t="shared" ref="Y707:Y728" si="714">IF(A707=1,"",B707)</f>
        <v>1.41</v>
      </c>
      <c r="Z707" s="6">
        <f t="shared" si="692"/>
        <v>3.0335900280203045</v>
      </c>
      <c r="AA707" s="54">
        <f t="shared" ref="AA707:AA728" ca="1" si="715">IF(Z707="","",IF($K$9=TRUE,(Z707*($F$3/($F$3-(RANDBETWEEN($N$8,$M$8)/100)))),Z707*($F$3/($F$3-$F$4))))</f>
        <v>11.862695333452532</v>
      </c>
      <c r="AB707" s="55">
        <f t="shared" ref="AB707:AB728" si="716">IF(A707=1,"",M707)</f>
        <v>-1.3407815674109391</v>
      </c>
      <c r="AC707" s="6">
        <f t="shared" ca="1" si="693"/>
        <v>10.729784338959735</v>
      </c>
      <c r="AD707" s="6">
        <f t="shared" ca="1" si="694"/>
        <v>6.7403194869799528</v>
      </c>
      <c r="AE707" s="6" t="str">
        <f t="shared" ref="AE707:AE728" si="717">IF(Y707="",$D707*AD707,"")</f>
        <v/>
      </c>
      <c r="AF707" s="113"/>
      <c r="AG707" s="52"/>
      <c r="AH707" s="6" t="str">
        <f t="shared" ref="AH707:AH728" si="718">IF(A707=1,AG707/AF707,"")</f>
        <v/>
      </c>
      <c r="AI707" s="6" t="str">
        <f t="shared" ref="AI707:AI728" si="719">IF(A707=1,4*PI()*(AD707/(AG707^2)),"")</f>
        <v/>
      </c>
      <c r="AJ707" s="14" t="str">
        <f t="shared" ref="AJ707:AJ728" si="720">IF(A707=1,(O707/AD707)*100,"")</f>
        <v/>
      </c>
      <c r="AK707" s="56">
        <f t="shared" ca="1" si="605"/>
        <v>82.877304818862925</v>
      </c>
      <c r="AL707" s="49">
        <f t="shared" ca="1" si="606"/>
        <v>10.813231116187914</v>
      </c>
      <c r="AM707" s="65"/>
      <c r="AN707" s="61"/>
      <c r="AO707" s="61"/>
      <c r="AP707" s="61"/>
      <c r="AQ707" s="62"/>
    </row>
    <row r="708" spans="1:43" x14ac:dyDescent="0.3">
      <c r="A708" t="str">
        <f t="shared" si="604"/>
        <v/>
      </c>
      <c r="B708" s="1" t="s">
        <v>42</v>
      </c>
      <c r="C708" s="1"/>
      <c r="D708">
        <v>2.762</v>
      </c>
      <c r="E708">
        <v>19.82</v>
      </c>
      <c r="F708">
        <v>67.989999999999995</v>
      </c>
      <c r="G708" s="47"/>
      <c r="H708" s="47"/>
      <c r="I708" s="47"/>
      <c r="J708" s="47"/>
      <c r="K708" s="47"/>
      <c r="L708" s="23">
        <f t="shared" si="708"/>
        <v>281.36</v>
      </c>
      <c r="M708" s="6">
        <f t="shared" si="709"/>
        <v>-1.0351103534464012</v>
      </c>
      <c r="N708" s="6">
        <f t="shared" si="710"/>
        <v>2.5607011844782019</v>
      </c>
      <c r="O708" s="23">
        <f t="shared" si="691"/>
        <v>-1.4826270870537486</v>
      </c>
      <c r="P708" s="23" t="str">
        <f t="shared" si="711"/>
        <v/>
      </c>
      <c r="Q708" s="23"/>
      <c r="R708" s="6"/>
      <c r="S708" s="6"/>
      <c r="T708" s="6" t="str">
        <f t="shared" si="712"/>
        <v/>
      </c>
      <c r="U708" s="6" t="str">
        <f t="shared" si="713"/>
        <v/>
      </c>
      <c r="V708" s="6"/>
      <c r="W708" s="49"/>
      <c r="X708" s="8"/>
      <c r="Y708" s="53" t="str">
        <f t="shared" si="714"/>
        <v>1.41</v>
      </c>
      <c r="Z708" s="6">
        <f t="shared" si="692"/>
        <v>3.6936121789709975</v>
      </c>
      <c r="AA708" s="54">
        <f t="shared" ca="1" si="715"/>
        <v>14.443677475976136</v>
      </c>
      <c r="AB708" s="55">
        <f t="shared" si="716"/>
        <v>-1.0351103534464012</v>
      </c>
      <c r="AC708" s="6">
        <f t="shared" ca="1" si="693"/>
        <v>13.310766481483341</v>
      </c>
      <c r="AD708" s="6">
        <f t="shared" ca="1" si="694"/>
        <v>6.3866797619447642</v>
      </c>
      <c r="AE708" s="6" t="str">
        <f t="shared" si="717"/>
        <v/>
      </c>
      <c r="AF708" s="113"/>
      <c r="AG708" s="52"/>
      <c r="AH708" s="6" t="str">
        <f t="shared" si="718"/>
        <v/>
      </c>
      <c r="AI708" s="6" t="str">
        <f t="shared" si="719"/>
        <v/>
      </c>
      <c r="AJ708" s="14" t="str">
        <f t="shared" si="720"/>
        <v/>
      </c>
      <c r="AK708" s="56">
        <f t="shared" ca="1" si="605"/>
        <v>85.55334885969728</v>
      </c>
      <c r="AL708" s="49">
        <f t="shared" ca="1" si="606"/>
        <v>13.350953440424858</v>
      </c>
      <c r="AM708" s="65"/>
      <c r="AN708" s="61"/>
      <c r="AO708" s="61"/>
      <c r="AP708" s="61"/>
      <c r="AQ708" s="62"/>
    </row>
    <row r="709" spans="1:43" x14ac:dyDescent="0.3">
      <c r="A709" t="str">
        <f t="shared" si="604"/>
        <v/>
      </c>
      <c r="B709" s="1" t="s">
        <v>42</v>
      </c>
      <c r="C709" s="1"/>
      <c r="D709">
        <v>3.653</v>
      </c>
      <c r="E709">
        <v>30.07</v>
      </c>
      <c r="F709">
        <v>76.44</v>
      </c>
      <c r="G709" s="47"/>
      <c r="H709" s="47"/>
      <c r="I709" s="47"/>
      <c r="J709" s="47"/>
      <c r="K709" s="47"/>
      <c r="L709" s="23">
        <f t="shared" si="708"/>
        <v>291.61</v>
      </c>
      <c r="M709" s="6">
        <f t="shared" si="709"/>
        <v>-0.85649516209745846</v>
      </c>
      <c r="N709" s="6">
        <f t="shared" si="710"/>
        <v>3.5511723468882281</v>
      </c>
      <c r="O709" s="23">
        <f t="shared" si="691"/>
        <v>-0.72242091247841289</v>
      </c>
      <c r="P709" s="23" t="str">
        <f t="shared" si="711"/>
        <v/>
      </c>
      <c r="Q709" s="23"/>
      <c r="R709" s="6"/>
      <c r="S709" s="6"/>
      <c r="T709" s="6" t="str">
        <f t="shared" si="712"/>
        <v/>
      </c>
      <c r="U709" s="6" t="str">
        <f t="shared" si="713"/>
        <v/>
      </c>
      <c r="V709" s="6"/>
      <c r="W709" s="49"/>
      <c r="X709" s="8"/>
      <c r="Y709" s="53" t="str">
        <f t="shared" si="714"/>
        <v>1.41</v>
      </c>
      <c r="Z709" s="6">
        <f t="shared" si="692"/>
        <v>4.6840833413810241</v>
      </c>
      <c r="AA709" s="54">
        <f t="shared" ca="1" si="715"/>
        <v>18.316863215549674</v>
      </c>
      <c r="AB709" s="55">
        <f t="shared" si="716"/>
        <v>-0.85649516209745846</v>
      </c>
      <c r="AC709" s="6">
        <f t="shared" ca="1" si="693"/>
        <v>17.183952221056877</v>
      </c>
      <c r="AD709" s="6">
        <f t="shared" ca="1" si="694"/>
        <v>3.7689012080505098</v>
      </c>
      <c r="AE709" s="6" t="str">
        <f t="shared" si="717"/>
        <v/>
      </c>
      <c r="AF709" s="113"/>
      <c r="AG709" s="52"/>
      <c r="AH709" s="6" t="str">
        <f t="shared" si="718"/>
        <v/>
      </c>
      <c r="AI709" s="6" t="str">
        <f t="shared" si="719"/>
        <v/>
      </c>
      <c r="AJ709" s="14" t="str">
        <f t="shared" si="720"/>
        <v/>
      </c>
      <c r="AK709" s="56">
        <f t="shared" ca="1" si="605"/>
        <v>87.146583043627302</v>
      </c>
      <c r="AL709" s="49">
        <f t="shared" ca="1" si="606"/>
        <v>17.205284010973546</v>
      </c>
      <c r="AM709" s="65"/>
      <c r="AN709" s="61"/>
      <c r="AO709" s="61"/>
      <c r="AP709" s="61"/>
      <c r="AQ709" s="62"/>
    </row>
    <row r="710" spans="1:43" x14ac:dyDescent="0.3">
      <c r="A710" t="str">
        <f t="shared" si="604"/>
        <v/>
      </c>
      <c r="B710" s="1" t="s">
        <v>42</v>
      </c>
      <c r="C710" s="1"/>
      <c r="D710">
        <v>3.258</v>
      </c>
      <c r="E710">
        <v>37.590000000000003</v>
      </c>
      <c r="F710">
        <v>79.92</v>
      </c>
      <c r="G710" s="47"/>
      <c r="H710" s="47"/>
      <c r="I710" s="47"/>
      <c r="J710" s="47"/>
      <c r="K710" s="47"/>
      <c r="L710" s="23">
        <f t="shared" si="708"/>
        <v>299.13</v>
      </c>
      <c r="M710" s="6">
        <f t="shared" si="709"/>
        <v>-0.57022512614144938</v>
      </c>
      <c r="N710" s="6">
        <f t="shared" si="710"/>
        <v>3.2077106018961508</v>
      </c>
      <c r="O710" s="23">
        <f t="shared" si="691"/>
        <v>-0.91519163851885343</v>
      </c>
      <c r="P710" s="23" t="str">
        <f t="shared" si="711"/>
        <v/>
      </c>
      <c r="Q710" s="23"/>
      <c r="R710" s="6"/>
      <c r="S710" s="6"/>
      <c r="T710" s="6" t="str">
        <f t="shared" si="712"/>
        <v/>
      </c>
      <c r="U710" s="6" t="str">
        <f t="shared" si="713"/>
        <v/>
      </c>
      <c r="V710" s="6"/>
      <c r="W710" s="49"/>
      <c r="X710" s="8"/>
      <c r="Y710" s="53" t="str">
        <f t="shared" si="714"/>
        <v>1.41</v>
      </c>
      <c r="Z710" s="6">
        <f t="shared" si="692"/>
        <v>4.3406215963889458</v>
      </c>
      <c r="AA710" s="54">
        <f t="shared" ca="1" si="715"/>
        <v>16.973774003789607</v>
      </c>
      <c r="AB710" s="55">
        <f t="shared" si="716"/>
        <v>-0.57022512614144938</v>
      </c>
      <c r="AC710" s="6">
        <f t="shared" ca="1" si="693"/>
        <v>15.840863009296811</v>
      </c>
      <c r="AD710" s="6">
        <f t="shared" ca="1" si="694"/>
        <v>4.1312925406047771</v>
      </c>
      <c r="AE710" s="6" t="str">
        <f t="shared" si="717"/>
        <v/>
      </c>
      <c r="AF710" s="113"/>
      <c r="AG710" s="52"/>
      <c r="AH710" s="6" t="str">
        <f t="shared" si="718"/>
        <v/>
      </c>
      <c r="AI710" s="6" t="str">
        <f t="shared" si="719"/>
        <v/>
      </c>
      <c r="AJ710" s="14" t="str">
        <f t="shared" si="720"/>
        <v/>
      </c>
      <c r="AK710" s="56">
        <f t="shared" ca="1" si="605"/>
        <v>87.938408265288771</v>
      </c>
      <c r="AL710" s="49">
        <f t="shared" ca="1" si="606"/>
        <v>15.851122912077587</v>
      </c>
      <c r="AM710" s="65"/>
      <c r="AN710" s="61"/>
      <c r="AO710" s="61"/>
      <c r="AP710" s="61"/>
      <c r="AQ710" s="62"/>
    </row>
    <row r="711" spans="1:43" x14ac:dyDescent="0.3">
      <c r="A711" t="str">
        <f t="shared" si="604"/>
        <v/>
      </c>
      <c r="B711" s="1" t="s">
        <v>42</v>
      </c>
      <c r="C711" s="1"/>
      <c r="D711">
        <v>3.891</v>
      </c>
      <c r="E711">
        <v>78.83</v>
      </c>
      <c r="F711">
        <v>84.06</v>
      </c>
      <c r="G711" s="47"/>
      <c r="H711" s="47"/>
      <c r="I711" s="47"/>
      <c r="J711" s="47"/>
      <c r="K711" s="47"/>
      <c r="L711" s="23">
        <f t="shared" si="708"/>
        <v>340.37</v>
      </c>
      <c r="M711" s="6">
        <f t="shared" si="709"/>
        <v>-0.40266770396939422</v>
      </c>
      <c r="N711" s="6">
        <f t="shared" si="710"/>
        <v>3.870108489458663</v>
      </c>
      <c r="O711" s="23">
        <f t="shared" si="691"/>
        <v>-4.0967113013442438</v>
      </c>
      <c r="P711" s="23" t="str">
        <f t="shared" si="711"/>
        <v/>
      </c>
      <c r="Q711" s="23"/>
      <c r="R711" s="6"/>
      <c r="S711" s="6"/>
      <c r="T711" s="6" t="str">
        <f t="shared" si="712"/>
        <v/>
      </c>
      <c r="U711" s="6" t="str">
        <f t="shared" si="713"/>
        <v/>
      </c>
      <c r="V711" s="6"/>
      <c r="W711" s="49"/>
      <c r="X711" s="8"/>
      <c r="Y711" s="53" t="str">
        <f t="shared" si="714"/>
        <v>1.41</v>
      </c>
      <c r="Z711" s="6">
        <f t="shared" si="692"/>
        <v>5.0030194839514586</v>
      </c>
      <c r="AA711" s="54">
        <f t="shared" ca="1" si="715"/>
        <v>19.564046340228089</v>
      </c>
      <c r="AB711" s="55">
        <f t="shared" si="716"/>
        <v>-0.40266770396939422</v>
      </c>
      <c r="AC711" s="6">
        <f t="shared" ca="1" si="693"/>
        <v>18.431135345735292</v>
      </c>
      <c r="AD711" s="6">
        <f t="shared" ca="1" si="694"/>
        <v>19.379798277820633</v>
      </c>
      <c r="AE711" s="6" t="str">
        <f t="shared" si="717"/>
        <v/>
      </c>
      <c r="AF711" s="113"/>
      <c r="AG711" s="52"/>
      <c r="AH711" s="6" t="str">
        <f t="shared" si="718"/>
        <v/>
      </c>
      <c r="AI711" s="6" t="str">
        <f t="shared" si="719"/>
        <v/>
      </c>
      <c r="AJ711" s="14" t="str">
        <f t="shared" si="720"/>
        <v/>
      </c>
      <c r="AK711" s="56">
        <f t="shared" ca="1" si="605"/>
        <v>88.748449837882475</v>
      </c>
      <c r="AL711" s="49">
        <f t="shared" ca="1" si="606"/>
        <v>18.435533391053074</v>
      </c>
      <c r="AM711" s="65"/>
      <c r="AN711" s="61"/>
      <c r="AO711" s="61"/>
      <c r="AP711" s="61"/>
      <c r="AQ711" s="62"/>
    </row>
    <row r="712" spans="1:43" x14ac:dyDescent="0.3">
      <c r="A712" t="str">
        <f t="shared" si="604"/>
        <v/>
      </c>
      <c r="B712" s="1" t="s">
        <v>42</v>
      </c>
      <c r="C712" s="1"/>
      <c r="D712">
        <v>4.2949999999999999</v>
      </c>
      <c r="E712">
        <v>125.75</v>
      </c>
      <c r="F712">
        <v>81.75</v>
      </c>
      <c r="G712" s="47"/>
      <c r="H712" s="47"/>
      <c r="I712" s="47"/>
      <c r="J712" s="47"/>
      <c r="K712" s="47"/>
      <c r="L712" s="23">
        <f t="shared" si="708"/>
        <v>27.290000000000006</v>
      </c>
      <c r="M712" s="6">
        <f t="shared" si="709"/>
        <v>0.61630081145211502</v>
      </c>
      <c r="N712" s="6">
        <f t="shared" si="710"/>
        <v>4.2505527063904838</v>
      </c>
      <c r="O712" s="23">
        <f t="shared" si="691"/>
        <v>-0.83772653098284744</v>
      </c>
      <c r="P712" s="23" t="str">
        <f t="shared" si="711"/>
        <v/>
      </c>
      <c r="Q712" s="23"/>
      <c r="R712" s="6"/>
      <c r="S712" s="6"/>
      <c r="T712" s="6" t="str">
        <f t="shared" si="712"/>
        <v/>
      </c>
      <c r="U712" s="6" t="str">
        <f t="shared" si="713"/>
        <v/>
      </c>
      <c r="V712" s="6"/>
      <c r="W712" s="49"/>
      <c r="X712" s="8"/>
      <c r="Y712" s="53" t="str">
        <f t="shared" si="714"/>
        <v>1.41</v>
      </c>
      <c r="Z712" s="6">
        <f t="shared" si="692"/>
        <v>5.3834637008832793</v>
      </c>
      <c r="AA712" s="54">
        <f t="shared" ca="1" si="715"/>
        <v>21.051753576588343</v>
      </c>
      <c r="AB712" s="55">
        <f t="shared" si="716"/>
        <v>0.61630081145211502</v>
      </c>
      <c r="AC712" s="6">
        <f t="shared" ca="1" si="693"/>
        <v>19.918842582095547</v>
      </c>
      <c r="AD712" s="6">
        <f t="shared" ca="1" si="694"/>
        <v>3.7875811949504055</v>
      </c>
      <c r="AE712" s="6" t="str">
        <f t="shared" si="717"/>
        <v/>
      </c>
      <c r="AF712" s="113"/>
      <c r="AG712" s="52"/>
      <c r="AH712" s="6" t="str">
        <f t="shared" si="718"/>
        <v/>
      </c>
      <c r="AI712" s="6" t="str">
        <f t="shared" si="719"/>
        <v/>
      </c>
      <c r="AJ712" s="14" t="str">
        <f t="shared" si="720"/>
        <v/>
      </c>
      <c r="AK712" s="56">
        <f t="shared" ca="1" si="605"/>
        <v>88.227799953194591</v>
      </c>
      <c r="AL712" s="49">
        <f t="shared" ca="1" si="606"/>
        <v>19.928374657771247</v>
      </c>
      <c r="AM712" s="65"/>
      <c r="AN712" s="61"/>
      <c r="AO712" s="61"/>
      <c r="AP712" s="61"/>
      <c r="AQ712" s="62"/>
    </row>
    <row r="713" spans="1:43" x14ac:dyDescent="0.3">
      <c r="A713" t="str">
        <f t="shared" si="604"/>
        <v/>
      </c>
      <c r="B713" s="1" t="s">
        <v>42</v>
      </c>
      <c r="C713" s="1"/>
      <c r="D713">
        <v>4.0359999999999996</v>
      </c>
      <c r="E713">
        <v>151.77000000000001</v>
      </c>
      <c r="F713">
        <v>78.98</v>
      </c>
      <c r="G713" s="47"/>
      <c r="H713" s="47"/>
      <c r="I713" s="47"/>
      <c r="J713" s="47"/>
      <c r="K713" s="47"/>
      <c r="L713" s="23">
        <f t="shared" si="708"/>
        <v>53.310000000000016</v>
      </c>
      <c r="M713" s="6">
        <f t="shared" si="709"/>
        <v>0.77148800399541562</v>
      </c>
      <c r="N713" s="6">
        <f t="shared" si="710"/>
        <v>3.9615782536371995</v>
      </c>
      <c r="O713" s="23">
        <f t="shared" si="691"/>
        <v>-2.0188860467290244</v>
      </c>
      <c r="P713" s="23" t="str">
        <f t="shared" si="711"/>
        <v/>
      </c>
      <c r="Q713" s="23"/>
      <c r="R713" s="6"/>
      <c r="S713" s="6"/>
      <c r="T713" s="6" t="str">
        <f t="shared" si="712"/>
        <v/>
      </c>
      <c r="U713" s="6" t="str">
        <f t="shared" si="713"/>
        <v/>
      </c>
      <c r="V713" s="6"/>
      <c r="W713" s="49"/>
      <c r="X713" s="8"/>
      <c r="Y713" s="53" t="str">
        <f t="shared" si="714"/>
        <v>1.41</v>
      </c>
      <c r="Z713" s="6">
        <f t="shared" si="692"/>
        <v>5.094489248129995</v>
      </c>
      <c r="AA713" s="54">
        <f t="shared" ca="1" si="715"/>
        <v>19.921734074776992</v>
      </c>
      <c r="AB713" s="55">
        <f t="shared" si="716"/>
        <v>0.77148800399541562</v>
      </c>
      <c r="AC713" s="6">
        <f t="shared" ca="1" si="693"/>
        <v>18.788823080284196</v>
      </c>
      <c r="AD713" s="6">
        <f t="shared" ca="1" si="694"/>
        <v>9.9103076705427675</v>
      </c>
      <c r="AE713" s="6" t="str">
        <f t="shared" si="717"/>
        <v/>
      </c>
      <c r="AF713" s="113"/>
      <c r="AG713" s="52"/>
      <c r="AH713" s="6" t="str">
        <f t="shared" si="718"/>
        <v/>
      </c>
      <c r="AI713" s="6" t="str">
        <f t="shared" si="719"/>
        <v/>
      </c>
      <c r="AJ713" s="14" t="str">
        <f t="shared" si="720"/>
        <v/>
      </c>
      <c r="AK713" s="56">
        <f t="shared" ca="1" si="605"/>
        <v>87.648698414882844</v>
      </c>
      <c r="AL713" s="49">
        <f t="shared" ca="1" si="606"/>
        <v>18.804655447056959</v>
      </c>
      <c r="AM713" s="65"/>
      <c r="AN713" s="61"/>
      <c r="AO713" s="61"/>
      <c r="AP713" s="61"/>
      <c r="AQ713" s="62"/>
    </row>
    <row r="714" spans="1:43" x14ac:dyDescent="0.3">
      <c r="A714" t="str">
        <f t="shared" si="604"/>
        <v/>
      </c>
      <c r="B714" s="1" t="s">
        <v>42</v>
      </c>
      <c r="C714" s="1"/>
      <c r="D714">
        <v>4.6920000000000002</v>
      </c>
      <c r="E714">
        <v>158.18</v>
      </c>
      <c r="F714">
        <v>72.86</v>
      </c>
      <c r="G714" s="47"/>
      <c r="H714" s="47"/>
      <c r="I714" s="47"/>
      <c r="J714" s="47"/>
      <c r="K714" s="47"/>
      <c r="L714" s="23">
        <f t="shared" si="708"/>
        <v>59.720000000000013</v>
      </c>
      <c r="M714" s="6">
        <f t="shared" si="709"/>
        <v>1.3827676975654672</v>
      </c>
      <c r="N714" s="6">
        <f t="shared" si="710"/>
        <v>4.4836165641777956</v>
      </c>
      <c r="O714" s="23">
        <f t="shared" si="691"/>
        <v>-1.9729657292985685</v>
      </c>
      <c r="P714" s="23" t="str">
        <f t="shared" si="711"/>
        <v/>
      </c>
      <c r="Q714" s="23"/>
      <c r="R714" s="6"/>
      <c r="S714" s="6"/>
      <c r="T714" s="6" t="str">
        <f t="shared" si="712"/>
        <v/>
      </c>
      <c r="U714" s="6" t="str">
        <f t="shared" si="713"/>
        <v/>
      </c>
      <c r="V714" s="6"/>
      <c r="W714" s="49"/>
      <c r="X714" s="8"/>
      <c r="Y714" s="53" t="str">
        <f t="shared" si="714"/>
        <v>1.41</v>
      </c>
      <c r="Z714" s="6">
        <f t="shared" si="692"/>
        <v>5.6165275586705912</v>
      </c>
      <c r="AA714" s="54">
        <f t="shared" ca="1" si="715"/>
        <v>21.96313761748798</v>
      </c>
      <c r="AB714" s="55">
        <f t="shared" si="716"/>
        <v>1.3827676975654672</v>
      </c>
      <c r="AC714" s="6">
        <f t="shared" ca="1" si="693"/>
        <v>20.830226622995184</v>
      </c>
      <c r="AD714" s="6">
        <f t="shared" ca="1" si="694"/>
        <v>9.1046715219028087</v>
      </c>
      <c r="AE714" s="6" t="str">
        <f t="shared" si="717"/>
        <v/>
      </c>
      <c r="AF714" s="113"/>
      <c r="AG714" s="52"/>
      <c r="AH714" s="6" t="str">
        <f t="shared" si="718"/>
        <v/>
      </c>
      <c r="AI714" s="6" t="str">
        <f t="shared" si="719"/>
        <v/>
      </c>
      <c r="AJ714" s="14" t="str">
        <f t="shared" si="720"/>
        <v/>
      </c>
      <c r="AK714" s="56">
        <f t="shared" ca="1" si="605"/>
        <v>86.202120797170295</v>
      </c>
      <c r="AL714" s="49">
        <f t="shared" ca="1" si="606"/>
        <v>20.876072132246712</v>
      </c>
      <c r="AM714" s="65"/>
      <c r="AN714" s="61"/>
      <c r="AO714" s="61"/>
      <c r="AP714" s="61"/>
      <c r="AQ714" s="62"/>
    </row>
    <row r="715" spans="1:43" x14ac:dyDescent="0.3">
      <c r="A715" t="str">
        <f t="shared" si="604"/>
        <v/>
      </c>
      <c r="B715" s="1" t="s">
        <v>42</v>
      </c>
      <c r="C715" s="1"/>
      <c r="D715">
        <v>4.7770000000000001</v>
      </c>
      <c r="E715">
        <v>159.18</v>
      </c>
      <c r="F715">
        <v>67.81</v>
      </c>
      <c r="G715" s="47"/>
      <c r="H715" s="47"/>
      <c r="I715" s="47"/>
      <c r="J715" s="47"/>
      <c r="K715" s="47"/>
      <c r="L715" s="23">
        <f t="shared" si="708"/>
        <v>60.720000000000013</v>
      </c>
      <c r="M715" s="6">
        <f t="shared" si="709"/>
        <v>1.80417347230027</v>
      </c>
      <c r="N715" s="6">
        <f t="shared" si="710"/>
        <v>4.4231987386786038</v>
      </c>
      <c r="O715" s="23">
        <f t="shared" si="691"/>
        <v>-1.9223500298425238</v>
      </c>
      <c r="P715" s="23" t="str">
        <f t="shared" si="711"/>
        <v/>
      </c>
      <c r="Q715" s="23"/>
      <c r="R715" s="6"/>
      <c r="S715" s="6"/>
      <c r="T715" s="6" t="str">
        <f t="shared" si="712"/>
        <v/>
      </c>
      <c r="U715" s="6" t="str">
        <f t="shared" si="713"/>
        <v/>
      </c>
      <c r="V715" s="6"/>
      <c r="W715" s="49"/>
      <c r="X715" s="8"/>
      <c r="Y715" s="53" t="str">
        <f t="shared" si="714"/>
        <v>1.41</v>
      </c>
      <c r="Z715" s="6">
        <f t="shared" si="692"/>
        <v>5.5561097331713993</v>
      </c>
      <c r="AA715" s="54">
        <f t="shared" ca="1" si="715"/>
        <v>21.726876867028452</v>
      </c>
      <c r="AB715" s="55">
        <f t="shared" si="716"/>
        <v>1.80417347230027</v>
      </c>
      <c r="AC715" s="6">
        <f t="shared" ca="1" si="693"/>
        <v>20.593965872535655</v>
      </c>
      <c r="AD715" s="6">
        <f t="shared" ca="1" si="694"/>
        <v>8.0495379893580079</v>
      </c>
      <c r="AE715" s="6" t="str">
        <f t="shared" si="717"/>
        <v/>
      </c>
      <c r="AF715" s="113"/>
      <c r="AG715" s="52"/>
      <c r="AH715" s="6" t="str">
        <f t="shared" si="718"/>
        <v/>
      </c>
      <c r="AI715" s="6" t="str">
        <f t="shared" si="719"/>
        <v/>
      </c>
      <c r="AJ715" s="14" t="str">
        <f t="shared" si="720"/>
        <v/>
      </c>
      <c r="AK715" s="56">
        <f t="shared" ca="1" si="605"/>
        <v>84.993277178434838</v>
      </c>
      <c r="AL715" s="49">
        <f t="shared" ca="1" si="606"/>
        <v>20.67284383623393</v>
      </c>
      <c r="AM715" s="65"/>
      <c r="AN715" s="61"/>
      <c r="AO715" s="61"/>
      <c r="AP715" s="61"/>
      <c r="AQ715" s="62"/>
    </row>
    <row r="716" spans="1:43" x14ac:dyDescent="0.3">
      <c r="A716" t="str">
        <f t="shared" ref="A716:A759" si="721">IF(C716&lt;&gt;"",1,"")</f>
        <v/>
      </c>
      <c r="B716" s="1" t="s">
        <v>42</v>
      </c>
      <c r="C716" s="1"/>
      <c r="D716">
        <v>4.2370000000000001</v>
      </c>
      <c r="E716">
        <v>163.22999999999999</v>
      </c>
      <c r="F716">
        <v>62.36</v>
      </c>
      <c r="G716" s="47"/>
      <c r="H716" s="47"/>
      <c r="I716" s="47"/>
      <c r="J716" s="47"/>
      <c r="K716" s="47"/>
      <c r="L716" s="23">
        <f t="shared" si="708"/>
        <v>64.77</v>
      </c>
      <c r="M716" s="6">
        <f t="shared" si="709"/>
        <v>1.965606198244858</v>
      </c>
      <c r="N716" s="6">
        <f t="shared" si="710"/>
        <v>3.7534732280144745</v>
      </c>
      <c r="O716" s="23">
        <f t="shared" si="691"/>
        <v>-2.2489287785604866</v>
      </c>
      <c r="P716" s="23" t="str">
        <f t="shared" si="711"/>
        <v/>
      </c>
      <c r="Q716" s="23"/>
      <c r="R716" s="6"/>
      <c r="S716" s="6"/>
      <c r="T716" s="6" t="str">
        <f t="shared" si="712"/>
        <v/>
      </c>
      <c r="U716" s="6" t="str">
        <f t="shared" si="713"/>
        <v/>
      </c>
      <c r="V716" s="6"/>
      <c r="W716" s="49"/>
      <c r="X716" s="8"/>
      <c r="Y716" s="53" t="str">
        <f t="shared" si="714"/>
        <v>1.41</v>
      </c>
      <c r="Z716" s="6">
        <f t="shared" si="692"/>
        <v>4.88638422250727</v>
      </c>
      <c r="AA716" s="54">
        <f t="shared" ca="1" si="715"/>
        <v>19.107950243237379</v>
      </c>
      <c r="AB716" s="55">
        <f t="shared" si="716"/>
        <v>1.965606198244858</v>
      </c>
      <c r="AC716" s="6">
        <f t="shared" ca="1" si="693"/>
        <v>17.975039248744583</v>
      </c>
      <c r="AD716" s="6">
        <f t="shared" ca="1" si="694"/>
        <v>10.504849838625802</v>
      </c>
      <c r="AE716" s="6" t="str">
        <f t="shared" si="717"/>
        <v/>
      </c>
      <c r="AF716" s="113"/>
      <c r="AG716" s="52"/>
      <c r="AH716" s="6" t="str">
        <f t="shared" si="718"/>
        <v/>
      </c>
      <c r="AI716" s="6" t="str">
        <f t="shared" si="719"/>
        <v/>
      </c>
      <c r="AJ716" s="14" t="str">
        <f t="shared" si="720"/>
        <v/>
      </c>
      <c r="AK716" s="56">
        <f t="shared" ca="1" si="605"/>
        <v>83.759388805441887</v>
      </c>
      <c r="AL716" s="49">
        <f t="shared" ca="1" si="606"/>
        <v>18.082191341772898</v>
      </c>
      <c r="AM716" s="65"/>
      <c r="AN716" s="61"/>
      <c r="AO716" s="61"/>
      <c r="AP716" s="61"/>
      <c r="AQ716" s="62"/>
    </row>
    <row r="717" spans="1:43" x14ac:dyDescent="0.3">
      <c r="A717" t="str">
        <f t="shared" si="721"/>
        <v/>
      </c>
      <c r="B717" s="1" t="s">
        <v>42</v>
      </c>
      <c r="C717" s="1"/>
      <c r="D717">
        <v>4.3739999999999997</v>
      </c>
      <c r="E717">
        <v>164.21</v>
      </c>
      <c r="F717">
        <v>55.39</v>
      </c>
      <c r="G717" s="47"/>
      <c r="H717" s="47"/>
      <c r="I717" s="47"/>
      <c r="J717" s="47"/>
      <c r="K717" s="47"/>
      <c r="L717" s="23">
        <f t="shared" si="708"/>
        <v>65.750000000000014</v>
      </c>
      <c r="M717" s="6">
        <f t="shared" si="709"/>
        <v>2.4843768911073152</v>
      </c>
      <c r="N717" s="6">
        <f t="shared" si="710"/>
        <v>3.5999649252363479</v>
      </c>
      <c r="O717" s="23">
        <f t="shared" si="691"/>
        <v>-1.9640171934348203</v>
      </c>
      <c r="P717" s="23" t="str">
        <f t="shared" si="711"/>
        <v/>
      </c>
      <c r="Q717" s="23"/>
      <c r="R717" s="6"/>
      <c r="S717" s="6"/>
      <c r="T717" s="6" t="str">
        <f t="shared" si="712"/>
        <v/>
      </c>
      <c r="U717" s="6" t="str">
        <f t="shared" si="713"/>
        <v/>
      </c>
      <c r="V717" s="6"/>
      <c r="W717" s="49"/>
      <c r="X717" s="8"/>
      <c r="Y717" s="53" t="str">
        <f t="shared" si="714"/>
        <v>1.41</v>
      </c>
      <c r="Z717" s="6">
        <f t="shared" si="692"/>
        <v>4.7328759197291435</v>
      </c>
      <c r="AA717" s="54">
        <f t="shared" ca="1" si="715"/>
        <v>18.507664044313962</v>
      </c>
      <c r="AB717" s="55">
        <f t="shared" si="716"/>
        <v>2.4843768911073152</v>
      </c>
      <c r="AC717" s="6">
        <f t="shared" ca="1" si="693"/>
        <v>17.374753049821166</v>
      </c>
      <c r="AD717" s="6">
        <f t="shared" ca="1" si="694"/>
        <v>7.5361820325145388</v>
      </c>
      <c r="AE717" s="6" t="str">
        <f t="shared" si="717"/>
        <v/>
      </c>
      <c r="AF717" s="113"/>
      <c r="AG717" s="52"/>
      <c r="AH717" s="6" t="str">
        <f t="shared" si="718"/>
        <v/>
      </c>
      <c r="AI717" s="6" t="str">
        <f t="shared" si="719"/>
        <v/>
      </c>
      <c r="AJ717" s="14" t="str">
        <f t="shared" si="720"/>
        <v/>
      </c>
      <c r="AK717" s="56">
        <f t="shared" ref="AK717:AK780" ca="1" si="722">IF(A717=1,F717,IF(Z717="",F717,ABS(DEGREES(ATAN(AC717/AB717)))))</f>
        <v>81.862564058969241</v>
      </c>
      <c r="AL717" s="49">
        <f t="shared" ref="AL717:AL780" ca="1" si="723">IF(A717=1,D717,SQRT(((AB717-0)^2)+((AC717-0)^2)))</f>
        <v>17.551472077274259</v>
      </c>
      <c r="AM717" s="65"/>
      <c r="AN717" s="61"/>
      <c r="AO717" s="61"/>
      <c r="AP717" s="61"/>
      <c r="AQ717" s="62"/>
    </row>
    <row r="718" spans="1:43" x14ac:dyDescent="0.3">
      <c r="A718" t="str">
        <f t="shared" si="721"/>
        <v/>
      </c>
      <c r="B718" s="1" t="s">
        <v>42</v>
      </c>
      <c r="C718" s="1"/>
      <c r="D718">
        <v>3.6739999999999999</v>
      </c>
      <c r="E718">
        <v>164.53</v>
      </c>
      <c r="F718">
        <v>48.37</v>
      </c>
      <c r="G718" s="47"/>
      <c r="H718" s="47"/>
      <c r="I718" s="47"/>
      <c r="J718" s="47"/>
      <c r="K718" s="47"/>
      <c r="L718" s="23">
        <f t="shared" si="708"/>
        <v>66.070000000000007</v>
      </c>
      <c r="M718" s="6">
        <f t="shared" si="709"/>
        <v>2.440703111458117</v>
      </c>
      <c r="N718" s="6">
        <f t="shared" si="710"/>
        <v>2.7461326118231555</v>
      </c>
      <c r="O718" s="23">
        <f t="shared" si="691"/>
        <v>-2.1242787218241332</v>
      </c>
      <c r="P718" s="23" t="str">
        <f t="shared" si="711"/>
        <v/>
      </c>
      <c r="Q718" s="23"/>
      <c r="R718" s="6"/>
      <c r="S718" s="6"/>
      <c r="T718" s="6" t="str">
        <f t="shared" si="712"/>
        <v/>
      </c>
      <c r="U718" s="6" t="str">
        <f t="shared" si="713"/>
        <v/>
      </c>
      <c r="V718" s="6"/>
      <c r="W718" s="49"/>
      <c r="X718" s="8"/>
      <c r="Y718" s="53" t="str">
        <f t="shared" si="714"/>
        <v>1.41</v>
      </c>
      <c r="Z718" s="6">
        <f t="shared" si="692"/>
        <v>3.879043606315951</v>
      </c>
      <c r="AA718" s="54">
        <f t="shared" ca="1" si="715"/>
        <v>15.168797385892224</v>
      </c>
      <c r="AB718" s="55">
        <f t="shared" si="716"/>
        <v>2.440703111458117</v>
      </c>
      <c r="AC718" s="6">
        <f t="shared" ca="1" si="693"/>
        <v>14.03588639139943</v>
      </c>
      <c r="AD718" s="6">
        <f t="shared" ca="1" si="694"/>
        <v>8.4713013603090808</v>
      </c>
      <c r="AE718" s="6" t="str">
        <f t="shared" si="717"/>
        <v/>
      </c>
      <c r="AF718" s="113"/>
      <c r="AG718" s="52"/>
      <c r="AH718" s="6" t="str">
        <f t="shared" si="718"/>
        <v/>
      </c>
      <c r="AI718" s="6" t="str">
        <f t="shared" si="719"/>
        <v/>
      </c>
      <c r="AJ718" s="14" t="str">
        <f t="shared" si="720"/>
        <v/>
      </c>
      <c r="AK718" s="56">
        <f t="shared" ca="1" si="722"/>
        <v>80.135463394218192</v>
      </c>
      <c r="AL718" s="49">
        <f t="shared" ca="1" si="723"/>
        <v>14.24651320395812</v>
      </c>
      <c r="AM718" s="65"/>
      <c r="AN718" s="61"/>
      <c r="AO718" s="61"/>
      <c r="AP718" s="61"/>
      <c r="AQ718" s="62"/>
    </row>
    <row r="719" spans="1:43" x14ac:dyDescent="0.3">
      <c r="A719" t="str">
        <f t="shared" si="721"/>
        <v/>
      </c>
      <c r="B719" s="1" t="s">
        <v>42</v>
      </c>
      <c r="C719" s="1"/>
      <c r="D719">
        <v>3.1520000000000001</v>
      </c>
      <c r="E719">
        <v>163.84</v>
      </c>
      <c r="F719">
        <v>37.799999999999997</v>
      </c>
      <c r="G719" s="47"/>
      <c r="H719" s="47"/>
      <c r="I719" s="47"/>
      <c r="J719" s="47"/>
      <c r="K719" s="47"/>
      <c r="L719" s="23">
        <f t="shared" si="708"/>
        <v>65.38000000000001</v>
      </c>
      <c r="M719" s="6">
        <f t="shared" si="709"/>
        <v>2.4905685990081765</v>
      </c>
      <c r="N719" s="6">
        <f t="shared" si="710"/>
        <v>1.9318830331141816</v>
      </c>
      <c r="O719" s="23">
        <f t="shared" si="691"/>
        <v>-1.6007278028627265</v>
      </c>
      <c r="P719" s="23" t="str">
        <f t="shared" si="711"/>
        <v/>
      </c>
      <c r="Q719" s="23"/>
      <c r="R719" s="6"/>
      <c r="S719" s="6"/>
      <c r="T719" s="6" t="str">
        <f t="shared" si="712"/>
        <v/>
      </c>
      <c r="U719" s="6" t="str">
        <f t="shared" si="713"/>
        <v/>
      </c>
      <c r="V719" s="6"/>
      <c r="W719" s="49"/>
      <c r="X719" s="8"/>
      <c r="Y719" s="53" t="str">
        <f t="shared" si="714"/>
        <v>1.41</v>
      </c>
      <c r="Z719" s="6">
        <f t="shared" si="692"/>
        <v>3.0647940276069772</v>
      </c>
      <c r="AA719" s="54">
        <f t="shared" ca="1" si="715"/>
        <v>11.984716943776535</v>
      </c>
      <c r="AB719" s="55">
        <f t="shared" si="716"/>
        <v>2.4905685990081765</v>
      </c>
      <c r="AC719" s="6">
        <f t="shared" ca="1" si="693"/>
        <v>10.85180594928374</v>
      </c>
      <c r="AD719" s="6">
        <f t="shared" ca="1" si="694"/>
        <v>8.1434384506317166</v>
      </c>
      <c r="AE719" s="6" t="str">
        <f t="shared" si="717"/>
        <v/>
      </c>
      <c r="AF719" s="113"/>
      <c r="AG719" s="52"/>
      <c r="AH719" s="6" t="str">
        <f t="shared" si="718"/>
        <v/>
      </c>
      <c r="AI719" s="6" t="str">
        <f t="shared" si="719"/>
        <v/>
      </c>
      <c r="AJ719" s="14" t="str">
        <f t="shared" si="720"/>
        <v/>
      </c>
      <c r="AK719" s="56">
        <f t="shared" ca="1" si="722"/>
        <v>77.074050106767316</v>
      </c>
      <c r="AL719" s="49">
        <f t="shared" ca="1" si="723"/>
        <v>11.133940196860927</v>
      </c>
      <c r="AM719" s="65"/>
      <c r="AN719" s="61"/>
      <c r="AO719" s="61"/>
      <c r="AP719" s="61"/>
      <c r="AQ719" s="62"/>
    </row>
    <row r="720" spans="1:43" x14ac:dyDescent="0.3">
      <c r="A720" t="str">
        <f t="shared" si="721"/>
        <v/>
      </c>
      <c r="B720" s="1" t="s">
        <v>42</v>
      </c>
      <c r="C720" s="1"/>
      <c r="D720">
        <v>3.5179999999999998</v>
      </c>
      <c r="E720">
        <v>163.13999999999999</v>
      </c>
      <c r="F720">
        <v>29.5</v>
      </c>
      <c r="G720" s="47"/>
      <c r="H720" s="47"/>
      <c r="I720" s="47"/>
      <c r="J720" s="47"/>
      <c r="K720" s="47"/>
      <c r="L720" s="23">
        <f t="shared" si="708"/>
        <v>64.679999999999993</v>
      </c>
      <c r="M720" s="6">
        <f t="shared" si="709"/>
        <v>3.061911338316567</v>
      </c>
      <c r="N720" s="6">
        <f t="shared" si="710"/>
        <v>1.7323460844439973</v>
      </c>
      <c r="O720" s="23">
        <f t="shared" si="691"/>
        <v>-2.0214314360776515</v>
      </c>
      <c r="P720" s="23" t="str">
        <f t="shared" si="711"/>
        <v/>
      </c>
      <c r="Q720" s="23"/>
      <c r="R720" s="6"/>
      <c r="S720" s="6"/>
      <c r="T720" s="6" t="str">
        <f t="shared" si="712"/>
        <v/>
      </c>
      <c r="U720" s="6" t="str">
        <f t="shared" si="713"/>
        <v/>
      </c>
      <c r="V720" s="6"/>
      <c r="W720" s="49"/>
      <c r="X720" s="8"/>
      <c r="Y720" s="53" t="str">
        <f t="shared" si="714"/>
        <v>1.41</v>
      </c>
      <c r="Z720" s="6">
        <f t="shared" si="692"/>
        <v>2.8652570789367928</v>
      </c>
      <c r="AA720" s="54">
        <f t="shared" ca="1" si="715"/>
        <v>11.204438129573726</v>
      </c>
      <c r="AB720" s="55">
        <f t="shared" si="716"/>
        <v>3.061911338316567</v>
      </c>
      <c r="AC720" s="6">
        <f t="shared" ca="1" si="693"/>
        <v>10.071527135080931</v>
      </c>
      <c r="AD720" s="6">
        <f t="shared" ca="1" si="694"/>
        <v>7.7174422390367212</v>
      </c>
      <c r="AE720" s="6" t="str">
        <f t="shared" si="717"/>
        <v/>
      </c>
      <c r="AF720" s="113"/>
      <c r="AG720" s="52"/>
      <c r="AH720" s="6" t="str">
        <f t="shared" si="718"/>
        <v/>
      </c>
      <c r="AI720" s="6" t="str">
        <f t="shared" si="719"/>
        <v/>
      </c>
      <c r="AJ720" s="14" t="str">
        <f t="shared" si="720"/>
        <v/>
      </c>
      <c r="AK720" s="56">
        <f t="shared" ca="1" si="722"/>
        <v>73.08985805621306</v>
      </c>
      <c r="AL720" s="49">
        <f t="shared" ca="1" si="723"/>
        <v>10.526678482616587</v>
      </c>
      <c r="AM720" s="65"/>
      <c r="AN720" s="61"/>
      <c r="AO720" s="61"/>
      <c r="AP720" s="61"/>
      <c r="AQ720" s="62"/>
    </row>
    <row r="721" spans="1:43" x14ac:dyDescent="0.3">
      <c r="A721" t="str">
        <f t="shared" si="721"/>
        <v/>
      </c>
      <c r="B721" s="1" t="s">
        <v>42</v>
      </c>
      <c r="C721" s="1"/>
      <c r="D721">
        <v>3.18</v>
      </c>
      <c r="E721">
        <v>162.72999999999999</v>
      </c>
      <c r="F721">
        <v>19.09</v>
      </c>
      <c r="G721" s="47"/>
      <c r="H721" s="47"/>
      <c r="I721" s="47"/>
      <c r="J721" s="47"/>
      <c r="K721" s="47"/>
      <c r="L721" s="23">
        <f t="shared" si="708"/>
        <v>64.27</v>
      </c>
      <c r="M721" s="6">
        <f t="shared" si="709"/>
        <v>3.0051191056369451</v>
      </c>
      <c r="N721" s="6">
        <f t="shared" si="710"/>
        <v>1.0400284423686728</v>
      </c>
      <c r="O721" s="23">
        <f t="shared" si="691"/>
        <v>-1.4530283550738574</v>
      </c>
      <c r="P721" s="23" t="str">
        <f t="shared" si="711"/>
        <v/>
      </c>
      <c r="Q721" s="23"/>
      <c r="R721" s="6"/>
      <c r="S721" s="6"/>
      <c r="T721" s="6" t="str">
        <f t="shared" si="712"/>
        <v/>
      </c>
      <c r="U721" s="6" t="str">
        <f t="shared" si="713"/>
        <v/>
      </c>
      <c r="V721" s="6"/>
      <c r="W721" s="49"/>
      <c r="X721" s="8"/>
      <c r="Y721" s="53" t="str">
        <f t="shared" si="714"/>
        <v>1.41</v>
      </c>
      <c r="Z721" s="6">
        <f t="shared" si="692"/>
        <v>2.1729394368614683</v>
      </c>
      <c r="AA721" s="54">
        <f t="shared" ca="1" si="715"/>
        <v>8.497166156085143</v>
      </c>
      <c r="AB721" s="55">
        <f t="shared" si="716"/>
        <v>3.0051191056369451</v>
      </c>
      <c r="AC721" s="6">
        <f t="shared" ca="1" si="693"/>
        <v>7.3642551615923475</v>
      </c>
      <c r="AD721" s="6">
        <f t="shared" ca="1" si="694"/>
        <v>5.0663193159577755</v>
      </c>
      <c r="AE721" s="6" t="str">
        <f t="shared" si="717"/>
        <v/>
      </c>
      <c r="AF721" s="113"/>
      <c r="AG721" s="52"/>
      <c r="AH721" s="6" t="str">
        <f t="shared" si="718"/>
        <v/>
      </c>
      <c r="AI721" s="6" t="str">
        <f t="shared" si="719"/>
        <v/>
      </c>
      <c r="AJ721" s="14" t="str">
        <f t="shared" si="720"/>
        <v/>
      </c>
      <c r="AK721" s="56">
        <f t="shared" ca="1" si="722"/>
        <v>67.801185569456109</v>
      </c>
      <c r="AL721" s="49">
        <f t="shared" ca="1" si="723"/>
        <v>7.9538038022133621</v>
      </c>
      <c r="AM721" s="65"/>
      <c r="AN721" s="61"/>
      <c r="AO721" s="61"/>
      <c r="AP721" s="61"/>
      <c r="AQ721" s="62"/>
    </row>
    <row r="722" spans="1:43" x14ac:dyDescent="0.3">
      <c r="A722" t="str">
        <f t="shared" si="721"/>
        <v/>
      </c>
      <c r="B722" s="1" t="s">
        <v>42</v>
      </c>
      <c r="C722" s="1"/>
      <c r="D722">
        <v>2.8610000000000002</v>
      </c>
      <c r="E722">
        <v>162.51</v>
      </c>
      <c r="F722">
        <v>9.9</v>
      </c>
      <c r="G722" s="47"/>
      <c r="H722" s="47"/>
      <c r="I722" s="47"/>
      <c r="J722" s="47"/>
      <c r="K722" s="47"/>
      <c r="L722" s="23">
        <f t="shared" si="708"/>
        <v>64.05</v>
      </c>
      <c r="M722" s="6">
        <f t="shared" si="709"/>
        <v>2.8183977821288084</v>
      </c>
      <c r="N722" s="6">
        <f t="shared" si="710"/>
        <v>0.49188915589939075</v>
      </c>
      <c r="O722" s="23">
        <f t="shared" si="691"/>
        <v>-1.5059226437161568</v>
      </c>
      <c r="P722" s="23" t="str">
        <f t="shared" si="711"/>
        <v/>
      </c>
      <c r="Q722" s="23"/>
      <c r="R722" s="6"/>
      <c r="S722" s="6"/>
      <c r="T722" s="6" t="str">
        <f t="shared" si="712"/>
        <v/>
      </c>
      <c r="U722" s="6" t="str">
        <f t="shared" si="713"/>
        <v/>
      </c>
      <c r="V722" s="6"/>
      <c r="W722" s="49"/>
      <c r="X722" s="8"/>
      <c r="Y722" s="53" t="str">
        <f t="shared" si="714"/>
        <v>1.41</v>
      </c>
      <c r="Z722" s="6">
        <f t="shared" si="692"/>
        <v>1.6248001503921863</v>
      </c>
      <c r="AA722" s="54">
        <f t="shared" ca="1" si="715"/>
        <v>6.3536961104888467</v>
      </c>
      <c r="AB722" s="55">
        <f t="shared" si="716"/>
        <v>2.8183977821288084</v>
      </c>
      <c r="AC722" s="6">
        <f t="shared" ca="1" si="693"/>
        <v>5.2207851159960512</v>
      </c>
      <c r="AD722" s="6">
        <f t="shared" ca="1" si="694"/>
        <v>15.413249584162388</v>
      </c>
      <c r="AE722" s="6" t="str">
        <f t="shared" si="717"/>
        <v/>
      </c>
      <c r="AF722" s="113"/>
      <c r="AG722" s="52"/>
      <c r="AH722" s="6" t="str">
        <f t="shared" si="718"/>
        <v/>
      </c>
      <c r="AI722" s="6" t="str">
        <f t="shared" si="719"/>
        <v/>
      </c>
      <c r="AJ722" s="14" t="str">
        <f t="shared" si="720"/>
        <v/>
      </c>
      <c r="AK722" s="56">
        <f t="shared" ca="1" si="722"/>
        <v>61.637974116381244</v>
      </c>
      <c r="AL722" s="49">
        <f t="shared" ca="1" si="723"/>
        <v>5.9329556955799436</v>
      </c>
      <c r="AM722" s="65"/>
      <c r="AN722" s="61"/>
      <c r="AO722" s="61"/>
      <c r="AP722" s="61"/>
      <c r="AQ722" s="62"/>
    </row>
    <row r="723" spans="1:43" x14ac:dyDescent="0.3">
      <c r="A723" t="str">
        <f t="shared" si="721"/>
        <v/>
      </c>
      <c r="B723" s="1" t="s">
        <v>42</v>
      </c>
      <c r="C723" s="1"/>
      <c r="D723">
        <v>2.9409999999999998</v>
      </c>
      <c r="E723">
        <v>161.07</v>
      </c>
      <c r="F723">
        <v>-0.41</v>
      </c>
      <c r="G723" s="47"/>
      <c r="H723" s="47"/>
      <c r="I723" s="47"/>
      <c r="J723" s="47"/>
      <c r="K723" s="47"/>
      <c r="L723" s="23">
        <f t="shared" si="708"/>
        <v>62.61</v>
      </c>
      <c r="M723" s="6">
        <f t="shared" si="709"/>
        <v>2.940924701621467</v>
      </c>
      <c r="N723" s="6">
        <f t="shared" si="710"/>
        <v>-2.1045175045200593E-2</v>
      </c>
      <c r="O723" s="23">
        <f t="shared" si="691"/>
        <v>-0.92518786346952253</v>
      </c>
      <c r="P723" s="23" t="str">
        <f t="shared" si="711"/>
        <v/>
      </c>
      <c r="Q723" s="23"/>
      <c r="R723" s="6"/>
      <c r="S723" s="6"/>
      <c r="T723" s="6" t="str">
        <f t="shared" si="712"/>
        <v/>
      </c>
      <c r="U723" s="6" t="str">
        <f t="shared" si="713"/>
        <v/>
      </c>
      <c r="V723" s="6"/>
      <c r="W723" s="49"/>
      <c r="X723" s="8"/>
      <c r="Y723" s="53" t="str">
        <f t="shared" si="714"/>
        <v>1.41</v>
      </c>
      <c r="Z723" s="6" t="str">
        <f t="shared" si="692"/>
        <v/>
      </c>
      <c r="AA723" s="54" t="str">
        <f t="shared" ca="1" si="715"/>
        <v/>
      </c>
      <c r="AB723" s="55">
        <f t="shared" si="716"/>
        <v>2.940924701621467</v>
      </c>
      <c r="AC723" s="6">
        <f t="shared" si="693"/>
        <v>-2.1045175045200593E-2</v>
      </c>
      <c r="AD723" s="6">
        <f t="shared" si="694"/>
        <v>0.92518786346952253</v>
      </c>
      <c r="AE723" s="6" t="str">
        <f t="shared" si="717"/>
        <v/>
      </c>
      <c r="AF723" s="113"/>
      <c r="AG723" s="52"/>
      <c r="AH723" s="6" t="str">
        <f t="shared" si="718"/>
        <v/>
      </c>
      <c r="AI723" s="6" t="str">
        <f t="shared" si="719"/>
        <v/>
      </c>
      <c r="AJ723" s="14" t="str">
        <f t="shared" si="720"/>
        <v/>
      </c>
      <c r="AK723" s="56">
        <f t="shared" si="722"/>
        <v>-0.41</v>
      </c>
      <c r="AL723" s="49">
        <f t="shared" si="723"/>
        <v>2.9409999999999998</v>
      </c>
      <c r="AM723" s="65"/>
      <c r="AN723" s="61"/>
      <c r="AO723" s="61"/>
      <c r="AP723" s="61"/>
      <c r="AQ723" s="62"/>
    </row>
    <row r="724" spans="1:43" x14ac:dyDescent="0.3">
      <c r="A724" t="str">
        <f t="shared" si="721"/>
        <v/>
      </c>
      <c r="B724" s="1" t="s">
        <v>42</v>
      </c>
      <c r="C724" s="1"/>
      <c r="D724">
        <v>2.1560000000000001</v>
      </c>
      <c r="E724">
        <v>161.51</v>
      </c>
      <c r="F724">
        <v>-8.8000000000000007</v>
      </c>
      <c r="G724" s="47"/>
      <c r="H724" s="47"/>
      <c r="I724" s="47"/>
      <c r="J724" s="47"/>
      <c r="K724" s="47"/>
      <c r="L724" s="23">
        <f t="shared" si="708"/>
        <v>63.05</v>
      </c>
      <c r="M724" s="6">
        <f t="shared" si="709"/>
        <v>2.1306203903987679</v>
      </c>
      <c r="N724" s="6">
        <f t="shared" si="710"/>
        <v>-0.32983746302838612</v>
      </c>
      <c r="O724" s="23">
        <f t="shared" si="691"/>
        <v>-0.65497104487013669</v>
      </c>
      <c r="P724" s="23" t="str">
        <f t="shared" si="711"/>
        <v/>
      </c>
      <c r="Q724" s="23"/>
      <c r="R724" s="6"/>
      <c r="S724" s="6"/>
      <c r="T724" s="6" t="str">
        <f t="shared" si="712"/>
        <v/>
      </c>
      <c r="U724" s="6" t="str">
        <f t="shared" si="713"/>
        <v/>
      </c>
      <c r="V724" s="6"/>
      <c r="W724" s="49"/>
      <c r="X724" s="8"/>
      <c r="Y724" s="53" t="str">
        <f t="shared" si="714"/>
        <v>1.41</v>
      </c>
      <c r="Z724" s="6" t="str">
        <f t="shared" si="692"/>
        <v/>
      </c>
      <c r="AA724" s="54" t="str">
        <f t="shared" ca="1" si="715"/>
        <v/>
      </c>
      <c r="AB724" s="55">
        <f t="shared" si="716"/>
        <v>2.1306203903987679</v>
      </c>
      <c r="AC724" s="6">
        <f t="shared" si="693"/>
        <v>-0.32983746302838612</v>
      </c>
      <c r="AD724" s="6">
        <f t="shared" si="694"/>
        <v>0.65497104487013669</v>
      </c>
      <c r="AE724" s="6" t="str">
        <f t="shared" si="717"/>
        <v/>
      </c>
      <c r="AF724" s="113"/>
      <c r="AG724" s="52"/>
      <c r="AH724" s="6" t="str">
        <f t="shared" si="718"/>
        <v/>
      </c>
      <c r="AI724" s="6" t="str">
        <f t="shared" si="719"/>
        <v/>
      </c>
      <c r="AJ724" s="14" t="str">
        <f t="shared" si="720"/>
        <v/>
      </c>
      <c r="AK724" s="56">
        <f t="shared" si="722"/>
        <v>-8.8000000000000007</v>
      </c>
      <c r="AL724" s="49">
        <f t="shared" si="723"/>
        <v>2.1560000000000001</v>
      </c>
      <c r="AM724" s="65"/>
      <c r="AN724" s="61"/>
      <c r="AO724" s="61"/>
      <c r="AP724" s="61"/>
      <c r="AQ724" s="62"/>
    </row>
    <row r="725" spans="1:43" x14ac:dyDescent="0.3">
      <c r="A725" t="str">
        <f t="shared" si="721"/>
        <v/>
      </c>
      <c r="B725" s="1" t="s">
        <v>42</v>
      </c>
      <c r="C725" s="1"/>
      <c r="D725">
        <v>1.746</v>
      </c>
      <c r="E725">
        <v>159.93</v>
      </c>
      <c r="F725">
        <v>-18.82</v>
      </c>
      <c r="G725" s="47"/>
      <c r="H725" s="47"/>
      <c r="I725" s="47"/>
      <c r="J725" s="47"/>
      <c r="K725" s="47"/>
      <c r="L725" s="23">
        <f t="shared" si="708"/>
        <v>61.470000000000013</v>
      </c>
      <c r="M725" s="6">
        <f t="shared" si="709"/>
        <v>1.6526530965257549</v>
      </c>
      <c r="N725" s="6">
        <f t="shared" si="710"/>
        <v>-0.56325282293463408</v>
      </c>
      <c r="O725" s="23">
        <f t="shared" si="691"/>
        <v>-0.54838680209461066</v>
      </c>
      <c r="P725" s="23" t="str">
        <f t="shared" si="711"/>
        <v/>
      </c>
      <c r="Q725" s="23"/>
      <c r="R725" s="6"/>
      <c r="S725" s="6"/>
      <c r="T725" s="6" t="str">
        <f t="shared" si="712"/>
        <v/>
      </c>
      <c r="U725" s="6" t="str">
        <f t="shared" si="713"/>
        <v/>
      </c>
      <c r="V725" s="6"/>
      <c r="W725" s="49"/>
      <c r="X725" s="8"/>
      <c r="Y725" s="53" t="str">
        <f t="shared" si="714"/>
        <v>1.41</v>
      </c>
      <c r="Z725" s="6" t="str">
        <f t="shared" si="692"/>
        <v/>
      </c>
      <c r="AA725" s="54" t="str">
        <f t="shared" ca="1" si="715"/>
        <v/>
      </c>
      <c r="AB725" s="55">
        <f t="shared" si="716"/>
        <v>1.6526530965257549</v>
      </c>
      <c r="AC725" s="6">
        <f t="shared" si="693"/>
        <v>-0.56325282293463408</v>
      </c>
      <c r="AD725" s="6">
        <f t="shared" si="694"/>
        <v>0.54838680209461066</v>
      </c>
      <c r="AE725" s="6" t="str">
        <f t="shared" si="717"/>
        <v/>
      </c>
      <c r="AF725" s="113"/>
      <c r="AG725" s="52"/>
      <c r="AH725" s="6" t="str">
        <f t="shared" si="718"/>
        <v/>
      </c>
      <c r="AI725" s="6" t="str">
        <f t="shared" si="719"/>
        <v/>
      </c>
      <c r="AJ725" s="14" t="str">
        <f t="shared" si="720"/>
        <v/>
      </c>
      <c r="AK725" s="56">
        <f t="shared" si="722"/>
        <v>-18.82</v>
      </c>
      <c r="AL725" s="49">
        <f t="shared" si="723"/>
        <v>1.7460000000000002</v>
      </c>
      <c r="AM725" s="65"/>
      <c r="AN725" s="61"/>
      <c r="AO725" s="61"/>
      <c r="AP725" s="61"/>
      <c r="AQ725" s="62"/>
    </row>
    <row r="726" spans="1:43" x14ac:dyDescent="0.3">
      <c r="A726" t="str">
        <f t="shared" si="721"/>
        <v/>
      </c>
      <c r="B726" s="1" t="s">
        <v>42</v>
      </c>
      <c r="C726" s="1"/>
      <c r="D726">
        <v>1.329</v>
      </c>
      <c r="E726">
        <v>157.51</v>
      </c>
      <c r="F726">
        <v>-32.49</v>
      </c>
      <c r="G726" s="47"/>
      <c r="H726" s="47"/>
      <c r="I726" s="47"/>
      <c r="J726" s="47"/>
      <c r="K726" s="47"/>
      <c r="L726" s="23">
        <f t="shared" si="708"/>
        <v>59.05</v>
      </c>
      <c r="M726" s="6">
        <f t="shared" si="709"/>
        <v>1.1209918433446657</v>
      </c>
      <c r="N726" s="6">
        <f t="shared" si="710"/>
        <v>-0.71387554038132472</v>
      </c>
      <c r="O726" s="23">
        <f t="shared" si="691"/>
        <v>-0.69127136951952139</v>
      </c>
      <c r="P726" s="23" t="str">
        <f t="shared" si="711"/>
        <v/>
      </c>
      <c r="Q726" s="23"/>
      <c r="R726" s="6"/>
      <c r="S726" s="6"/>
      <c r="T726" s="6" t="str">
        <f t="shared" si="712"/>
        <v/>
      </c>
      <c r="U726" s="6" t="str">
        <f t="shared" si="713"/>
        <v/>
      </c>
      <c r="V726" s="6"/>
      <c r="W726" s="49"/>
      <c r="X726" s="8"/>
      <c r="Y726" s="53" t="str">
        <f t="shared" si="714"/>
        <v>1.41</v>
      </c>
      <c r="Z726" s="6" t="str">
        <f t="shared" si="692"/>
        <v/>
      </c>
      <c r="AA726" s="54" t="str">
        <f t="shared" ca="1" si="715"/>
        <v/>
      </c>
      <c r="AB726" s="55">
        <f t="shared" si="716"/>
        <v>1.1209918433446657</v>
      </c>
      <c r="AC726" s="6">
        <f t="shared" si="693"/>
        <v>-0.71387554038132472</v>
      </c>
      <c r="AD726" s="6">
        <f t="shared" si="694"/>
        <v>0.69127136951952139</v>
      </c>
      <c r="AE726" s="6" t="str">
        <f t="shared" si="717"/>
        <v/>
      </c>
      <c r="AF726" s="113"/>
      <c r="AG726" s="52"/>
      <c r="AH726" s="6" t="str">
        <f t="shared" si="718"/>
        <v/>
      </c>
      <c r="AI726" s="6" t="str">
        <f t="shared" si="719"/>
        <v/>
      </c>
      <c r="AJ726" s="14" t="str">
        <f t="shared" si="720"/>
        <v/>
      </c>
      <c r="AK726" s="56">
        <f t="shared" si="722"/>
        <v>-32.49</v>
      </c>
      <c r="AL726" s="49">
        <f t="shared" si="723"/>
        <v>1.329</v>
      </c>
      <c r="AM726" s="65"/>
      <c r="AN726" s="61"/>
      <c r="AO726" s="61"/>
      <c r="AP726" s="61"/>
      <c r="AQ726" s="62"/>
    </row>
    <row r="727" spans="1:43" x14ac:dyDescent="0.3">
      <c r="A727" t="str">
        <f t="shared" si="721"/>
        <v/>
      </c>
      <c r="B727" s="1" t="s">
        <v>42</v>
      </c>
      <c r="C727" s="1"/>
      <c r="D727">
        <v>1.169</v>
      </c>
      <c r="E727">
        <v>150.63</v>
      </c>
      <c r="F727">
        <v>-58.91</v>
      </c>
      <c r="G727" s="47"/>
      <c r="H727" s="47"/>
      <c r="I727" s="47"/>
      <c r="J727" s="47"/>
      <c r="K727" s="47"/>
      <c r="L727" s="23">
        <f t="shared" si="708"/>
        <v>52.17</v>
      </c>
      <c r="M727" s="6">
        <f t="shared" si="709"/>
        <v>0.60365274894111032</v>
      </c>
      <c r="N727" s="6">
        <f t="shared" si="710"/>
        <v>-1.0010815944246707</v>
      </c>
      <c r="O727" s="23">
        <f t="shared" si="691"/>
        <v>-0.35323603992913166</v>
      </c>
      <c r="P727" s="23" t="str">
        <f t="shared" si="711"/>
        <v/>
      </c>
      <c r="Q727" s="23"/>
      <c r="R727" s="6"/>
      <c r="S727" s="6"/>
      <c r="T727" s="6" t="str">
        <f t="shared" si="712"/>
        <v/>
      </c>
      <c r="U727" s="6" t="str">
        <f t="shared" si="713"/>
        <v/>
      </c>
      <c r="V727" s="6"/>
      <c r="W727" s="49"/>
      <c r="X727" s="8"/>
      <c r="Y727" s="53" t="str">
        <f t="shared" si="714"/>
        <v>1.41</v>
      </c>
      <c r="Z727" s="6" t="str">
        <f t="shared" si="692"/>
        <v/>
      </c>
      <c r="AA727" s="54" t="str">
        <f t="shared" ca="1" si="715"/>
        <v/>
      </c>
      <c r="AB727" s="55">
        <f t="shared" si="716"/>
        <v>0.60365274894111032</v>
      </c>
      <c r="AC727" s="6">
        <f t="shared" si="693"/>
        <v>-1.0010815944246707</v>
      </c>
      <c r="AD727" s="6">
        <f t="shared" si="694"/>
        <v>0.35323603992913166</v>
      </c>
      <c r="AE727" s="6" t="str">
        <f t="shared" si="717"/>
        <v/>
      </c>
      <c r="AF727" s="113"/>
      <c r="AG727" s="52"/>
      <c r="AH727" s="6" t="str">
        <f t="shared" si="718"/>
        <v/>
      </c>
      <c r="AI727" s="6" t="str">
        <f t="shared" si="719"/>
        <v/>
      </c>
      <c r="AJ727" s="14" t="str">
        <f t="shared" si="720"/>
        <v/>
      </c>
      <c r="AK727" s="56">
        <f t="shared" si="722"/>
        <v>-58.91</v>
      </c>
      <c r="AL727" s="49">
        <f t="shared" si="723"/>
        <v>1.169</v>
      </c>
      <c r="AM727" s="65"/>
      <c r="AN727" s="61"/>
      <c r="AO727" s="61"/>
      <c r="AP727" s="61"/>
      <c r="AQ727" s="62"/>
    </row>
    <row r="728" spans="1:43" x14ac:dyDescent="0.3">
      <c r="A728" t="str">
        <f t="shared" si="721"/>
        <v/>
      </c>
      <c r="B728" s="1" t="s">
        <v>42</v>
      </c>
      <c r="C728" s="1"/>
      <c r="D728">
        <v>1.1299999999999999</v>
      </c>
      <c r="E728">
        <v>141.96</v>
      </c>
      <c r="F728">
        <v>-74.42</v>
      </c>
      <c r="G728" s="47"/>
      <c r="H728" s="47"/>
      <c r="I728" s="47"/>
      <c r="J728" s="47"/>
      <c r="K728" s="47"/>
      <c r="L728" s="23">
        <f t="shared" si="708"/>
        <v>43.500000000000014</v>
      </c>
      <c r="M728" s="6">
        <f t="shared" si="709"/>
        <v>0.30349946469826378</v>
      </c>
      <c r="N728" s="6">
        <f t="shared" si="710"/>
        <v>-1.088479708091918</v>
      </c>
      <c r="O728" s="23">
        <f t="shared" si="691"/>
        <v>-0.91155094815315219</v>
      </c>
      <c r="P728" s="23" t="str">
        <f t="shared" si="711"/>
        <v/>
      </c>
      <c r="Q728" s="23"/>
      <c r="R728" s="6"/>
      <c r="S728" s="6"/>
      <c r="T728" s="6" t="str">
        <f t="shared" si="712"/>
        <v/>
      </c>
      <c r="U728" s="6" t="str">
        <f t="shared" si="713"/>
        <v/>
      </c>
      <c r="V728" s="6"/>
      <c r="W728" s="49"/>
      <c r="X728" s="8"/>
      <c r="Y728" s="53" t="str">
        <f t="shared" si="714"/>
        <v>1.41</v>
      </c>
      <c r="Z728" s="6" t="str">
        <f t="shared" si="692"/>
        <v/>
      </c>
      <c r="AA728" s="54" t="str">
        <f t="shared" ca="1" si="715"/>
        <v/>
      </c>
      <c r="AB728" s="55">
        <f t="shared" si="716"/>
        <v>0.30349946469826378</v>
      </c>
      <c r="AC728" s="6">
        <f t="shared" si="693"/>
        <v>-1.088479708091918</v>
      </c>
      <c r="AD728" s="6">
        <f t="shared" si="694"/>
        <v>0.91155094815315219</v>
      </c>
      <c r="AE728" s="6" t="str">
        <f t="shared" si="717"/>
        <v/>
      </c>
      <c r="AF728" s="113"/>
      <c r="AG728" s="52"/>
      <c r="AH728" s="6" t="str">
        <f t="shared" si="718"/>
        <v/>
      </c>
      <c r="AI728" s="6" t="str">
        <f t="shared" si="719"/>
        <v/>
      </c>
      <c r="AJ728" s="14" t="str">
        <f t="shared" si="720"/>
        <v/>
      </c>
      <c r="AK728" s="56">
        <f t="shared" si="722"/>
        <v>-74.42</v>
      </c>
      <c r="AL728" s="49">
        <f t="shared" si="723"/>
        <v>1.1299999999999999</v>
      </c>
      <c r="AM728" s="65"/>
      <c r="AN728" s="61"/>
      <c r="AO728" s="61"/>
      <c r="AP728" s="61"/>
      <c r="AQ728" s="62"/>
    </row>
    <row r="729" spans="1:43" ht="15" thickBot="1" x14ac:dyDescent="0.35">
      <c r="A729">
        <f t="shared" si="721"/>
        <v>1</v>
      </c>
      <c r="B729" s="1" t="s">
        <v>42</v>
      </c>
      <c r="C729" s="1" t="s">
        <v>43</v>
      </c>
      <c r="D729">
        <v>7.0679999999999996</v>
      </c>
      <c r="E729">
        <v>89.7</v>
      </c>
      <c r="F729">
        <v>-3.5</v>
      </c>
      <c r="G729" s="34"/>
      <c r="H729" s="34"/>
      <c r="I729" s="34"/>
      <c r="J729" s="34"/>
      <c r="K729" s="34"/>
      <c r="L729" s="13"/>
      <c r="M729" s="4"/>
      <c r="N729" s="4"/>
      <c r="O729" s="13">
        <f>ABS(SUM(O699:O728))/2</f>
        <v>21.036233030835792</v>
      </c>
      <c r="P729" s="13">
        <f t="shared" ref="P729:P730" si="724">IF(A729=1,D729*O729,"")</f>
        <v>148.68409506194737</v>
      </c>
      <c r="Q729" s="13">
        <f>SQRT(((MAX(M699:M728)-MIN(M699:M728))^2)+((VLOOKUP(MAX(M699:M728),M699:N728,2,FALSE)-VLOOKUP(MIN(M699:M728),M699:N728,2,FALSE))^2))</f>
        <v>6.273481542276337</v>
      </c>
      <c r="R729" s="13">
        <f>ABS(MIN(N699:N728))+MAX(N699:N728)</f>
        <v>5.6165275586705912</v>
      </c>
      <c r="S729" s="12">
        <f>SQRT(ABS(((M700-M699)^2)-((N700-N699)^2))+ABS(((M701-M700)^2)-((N701-N700)^2))+ABS(((M702-M701)^2)-((N702-N701)^2))+ABS(((M703-M702)^2)-((N703-N702)^2))+ABS(((M704-M703)^2)-((N704-N703)^2))+ABS(((M705-M704)^2)-((N705-N704)^2))+ABS(((M706-M705)^2)-((N706-N705)^2))+ABS(((M707-M706)^2)-((N707-N706)^2))+ABS(((M708-M707)^2)-((N708-N707)^2))+ABS(((M709-M708)^2)-((N709-N708)^2))+ABS(((M710-M709)^2)-((N710-N709)^2))+ABS(((M711-M710)^2)-((N711-N710)^2))+ABS(((M712-M711)^2)-((N712-N711)^2))+ABS(((M713-M712)^2)-((N713-N712)^2))+ABS(((M714-M713)^2)-((N714-N713)^2))+ABS(((M715-M714)^2)-((N715-N714)^2))+ABS(((M716-M715)^2)-((N716-N715)^2))+ABS(((M717-M716)^2)-((N717-N716)^2))+ABS(((M718-M717)^2)-((N718-N717)^2))+ABS(((M719-M718)^2)-((N719-N718)^2))+ABS(((M720-M719)^2)-((N720-N719)^2))+ABS(((M721-M720)^2)-((N721-N720)^2))+ABS(((M722-M721)^2)-((N722-N721)^2))+ABS(((M723-M722)^2)-((N723-N722)^2))+ABS(((M724-M723)^2)-((N724-N723)^2))+ABS(((M725-M724)^2)-((N725-N724)^2))+ABS(((M726-M725)^2)-((N726-N725)^2))+ABS(((M727-M726)^2)-((N727-N726)^2))+ABS(((M728-M727)^2)-((N728-N727)^2)))</f>
        <v>3.19849257759414</v>
      </c>
      <c r="T729" s="4">
        <f>IF(A729=1,S729/Q729,"")</f>
        <v>0.50984330726723792</v>
      </c>
      <c r="U729" s="4">
        <f>IF(A729=1,4*PI()*(O729/(S729^2)),"")</f>
        <v>25.839680692059655</v>
      </c>
      <c r="V729" s="21">
        <f>IF($H$9=FALSE,(($F$3)*($Q729^2))/(2*$F$7*COS(RADIANS($F$8))),IF(G729&lt;&gt;"",(3*($F$3)*(I729^2))/(2*J729*(COS(RADIANS(K729)))),(($F$3)*($Q729^2))/(2*$J729*COS(RADIANS($K729)))))</f>
        <v>246.17955386053887</v>
      </c>
      <c r="W729" s="51" t="str">
        <f>IF(G729&lt;&gt;"",IF(V729&lt;H729,"STABLE","UNSTABLE"),IF(V729&lt;$F$6,"STABLE","UNSTABLE"))</f>
        <v>UNSTABLE</v>
      </c>
      <c r="X729" s="8"/>
      <c r="Y729" s="57"/>
      <c r="Z729" s="4"/>
      <c r="AA729" s="16" t="str">
        <f t="shared" ref="AA729:AA774" ca="1" si="725">IF(Z729="","",IF($K$9=TRUE,(Z729*($F$3/($F$3-(RANDBETWEEN($N$8,$M$8)/100)))),Z729*($F$3/($F$3-$F$4))))</f>
        <v/>
      </c>
      <c r="AB729" s="15"/>
      <c r="AC729" s="17"/>
      <c r="AD729" s="4">
        <f ca="1">IF(W729="Stable",O729,ABS(SUM(AD699:AD728)/2))</f>
        <v>86.483777365130692</v>
      </c>
      <c r="AE729" s="4">
        <f t="shared" ref="AE729:AE730" ca="1" si="726">IF(Y729="",$D729*AD729,"")</f>
        <v>611.26733841674366</v>
      </c>
      <c r="AF729" s="13">
        <f ca="1">IF(W729="Stable",Q729,SQRT(((MAX(AB699:AB728)-MIN(AB699:AB728))^2)+((VLOOKUP(MAX(AB699:AB728),AB699:AC728,2,FALSE)-VLOOKUP(MIN(AB699:AB728),AB699:AC728,2,FALSE))^2)))</f>
        <v>12.451470012365851</v>
      </c>
      <c r="AG729" s="12">
        <f ca="1">IF(W729="Stable",S729,SQRT(ABS(((AB700-AB699)^2)-((AC700-AC699)^2))+ABS(((AB701-AB700)^2)-((AC701-AC700)^2))+ABS(((AB702-AB701)^2)-((AC702-AC701)^2))+ABS(((AB703-AB702)^2)-((AC703-AC702)^2))+ABS(((AB704-AB703)^2)-((AC704-AC703)^2))+ABS(((AB705-AB704)^2)-((AC705-AC704)^2))+ABS(((AB706-AB705)^2)-((AC706-AC705)^2))+ABS(((AB707-AB706)^2)-((AC707-AC706)^2))+ABS(((AB708-AB707)^2)-((AC708-AC707)^2))+ABS(((AB709-AB708)^2)-((AC709-AC708)^2))+ABS(((AB710-AB709)^2)-((AC710-AC709)^2))+ABS(((AB711-AB710)^2)-((AC711-AC710)^2))+ABS(((AB712-AB711)^2)-((AC712-AC711)^2))+ABS(((AB713-AB712)^2)-((AC713-AC712)^2))+ABS(((AB714-AB713)^2)-((AC714-AC713)^2))+ABS(((AB715-AB714)^2)-((AC715-AC714)^2))+ABS(((AB716-AB715)^2)-((AC716-AC715)^2))+ABS(((AB717-AB716)^2)-((AC717-AC716)^2))+ABS(((AB718-AB717)^2)-((AC718-AC717)^2))+ABS(((AB719-AB718)^2)-((AC719-AC718)^2))+ABS(((AB720-AB719)^2)-((AC720-AC719)^2))+ABS(((AB721-AB720)^2)-((AC721-AC720)^2))+ABS(((AB722-AB721)^2)-((AC722-AC721)^2))+ABS(((AB723-AB722)^2)-((AC723-AC722)^2))+ABS(((AB724-AB723)^2)-((AC724-AC723)^2))+ABS(((AB725-AB724)^2)-((AC725-AC724)^2))+ABS(((AB726-AB725)^2)-((AC726-AC725)^2))+ABS(((AB727-AB726)^2)-((AC727-AC726)^2))+ABS(((AB728-AB727)^2)-((AC728-AC727)^2))))</f>
        <v>11.892150438292653</v>
      </c>
      <c r="AH729" s="4">
        <f ca="1">IF(W729="Stable",T729,IF(A729=1,AG729/AF729,""))</f>
        <v>0.95508003685366272</v>
      </c>
      <c r="AI729" s="4">
        <f ca="1">IF(W729="Stable",U729,IF(A729=1,4*PI()*(AD729/(AG729^2)),""))</f>
        <v>7.684643505336294</v>
      </c>
      <c r="AJ729" s="5">
        <f ca="1">IF(A729=1,(O729/AD729)*100,"")</f>
        <v>24.323906369193086</v>
      </c>
      <c r="AK729" s="56">
        <f t="shared" si="722"/>
        <v>-3.5</v>
      </c>
      <c r="AL729" s="49">
        <f t="shared" si="723"/>
        <v>7.0679999999999996</v>
      </c>
      <c r="AM729" s="65"/>
      <c r="AN729" s="61"/>
      <c r="AO729" s="61"/>
      <c r="AP729" s="61"/>
      <c r="AQ729" s="62"/>
    </row>
    <row r="730" spans="1:43" ht="15" thickTop="1" x14ac:dyDescent="0.3">
      <c r="A730" t="str">
        <f t="shared" si="721"/>
        <v/>
      </c>
      <c r="B730" s="1" t="s">
        <v>43</v>
      </c>
      <c r="C730" s="1"/>
      <c r="D730">
        <v>1.0109999999999999</v>
      </c>
      <c r="E730">
        <v>36.869999999999997</v>
      </c>
      <c r="F730">
        <v>-84.04</v>
      </c>
      <c r="G730" s="47"/>
      <c r="H730" s="47"/>
      <c r="I730" s="47"/>
      <c r="J730" s="47"/>
      <c r="K730" s="47"/>
      <c r="L730" s="23">
        <f t="shared" ref="L730" si="727">IF(AND(B730&lt;&gt;"",C730&lt;&gt;""),"",IF(E730-$E$729&lt;0,(360-($E$729-E730)),E730-$E$729))</f>
        <v>307.17</v>
      </c>
      <c r="M730" s="6">
        <f t="shared" ref="M730" si="728">IF(AND(B730&lt;&gt;"",C730&lt;&gt;""),"",IF(L730&gt;180,(COS(RADIANS(F730))*D730)*(-1),(COS(RADIANS(F730))*D730)))</f>
        <v>-0.10497630602528422</v>
      </c>
      <c r="N730" s="6">
        <f t="shared" ref="N730" si="729">IF(AND(B730&lt;&gt;"",C730&lt;&gt;""),"",SIN(RADIANS(F730))*D730)</f>
        <v>-1.0055351685412528</v>
      </c>
      <c r="O730" s="23">
        <f t="shared" ref="O730:O759" si="730">IF(A731=1,M730*VLOOKUP(B731,$B$13:$N$1389,13,FALSE)-N730*VLOOKUP(B731,$B$13:$N$1389,12,FALSE),M730*N731-N730*M731)</f>
        <v>-0.58020876435792379</v>
      </c>
      <c r="P730" s="23" t="str">
        <f t="shared" si="724"/>
        <v/>
      </c>
      <c r="Q730" s="23"/>
      <c r="R730" s="6"/>
      <c r="S730" s="6"/>
      <c r="T730" s="6" t="str">
        <f t="shared" ref="T730" si="731">IF(A730=1,S730/Q730,"")</f>
        <v/>
      </c>
      <c r="U730" s="6" t="str">
        <f t="shared" ref="U730" si="732">IF(A730=1,4*PI()*(O730/(S730^2)),"")</f>
        <v/>
      </c>
      <c r="V730" s="6"/>
      <c r="W730" s="49"/>
      <c r="X730" s="8"/>
      <c r="Y730" s="53" t="str">
        <f t="shared" ref="Y730" si="733">IF(A730=1,"",B730)</f>
        <v>1.42</v>
      </c>
      <c r="Z730" s="6" t="str">
        <f t="shared" ref="Z730:Z759" si="734">IF(F730&lt;$R$8,"",(SQRT(((N730-MIN($N$730:$N$759))^2))))</f>
        <v/>
      </c>
      <c r="AA730" s="54" t="str">
        <f t="shared" ca="1" si="725"/>
        <v/>
      </c>
      <c r="AB730" s="55">
        <f t="shared" ref="AB730" si="735">IF(A730=1,"",M730)</f>
        <v>-0.10497630602528422</v>
      </c>
      <c r="AC730" s="6">
        <f t="shared" ref="AC730:AC759" si="736">IF($W$760="STABLE",N730,IF(F730&lt;$R$8,N730,(AA730+MIN($N$730:$N$759))))</f>
        <v>-1.0055351685412528</v>
      </c>
      <c r="AD730" s="6">
        <f t="shared" ref="AD730:AD759" si="737">IF(A731=1,ABS(AB730*VLOOKUP(B731,$B$13:$AD$1389,28,FALSE)-AC730*VLOOKUP(B731,$B$13:$AD$1389,27,FALSE)),ABS(AB730*AC731-AC730*AB731))</f>
        <v>0.58020876435792379</v>
      </c>
      <c r="AE730" s="6" t="str">
        <f t="shared" si="726"/>
        <v/>
      </c>
      <c r="AF730" s="113"/>
      <c r="AG730" s="52"/>
      <c r="AH730" s="6" t="str">
        <f t="shared" ref="AH730" si="738">IF(A730=1,AG730/AF730,"")</f>
        <v/>
      </c>
      <c r="AI730" s="6" t="str">
        <f t="shared" ref="AI730" si="739">IF(A730=1,4*PI()*(AD730/(AG730^2)),"")</f>
        <v/>
      </c>
      <c r="AJ730" s="14" t="str">
        <f t="shared" ref="AJ730" si="740">IF(A730=1,(O730/AD730)*100,"")</f>
        <v/>
      </c>
      <c r="AK730" s="56">
        <f t="shared" si="722"/>
        <v>-84.04</v>
      </c>
      <c r="AL730" s="49">
        <f t="shared" si="723"/>
        <v>1.0109999999999999</v>
      </c>
      <c r="AM730" s="65"/>
      <c r="AN730" s="61"/>
      <c r="AO730" s="61"/>
      <c r="AP730" s="61"/>
      <c r="AQ730" s="62"/>
    </row>
    <row r="731" spans="1:43" x14ac:dyDescent="0.3">
      <c r="A731" t="str">
        <f t="shared" si="721"/>
        <v/>
      </c>
      <c r="B731" s="1" t="s">
        <v>43</v>
      </c>
      <c r="C731" s="1"/>
      <c r="D731">
        <v>1.1890000000000001</v>
      </c>
      <c r="E731">
        <v>330.72</v>
      </c>
      <c r="F731">
        <v>-55.18</v>
      </c>
      <c r="G731" s="47"/>
      <c r="H731" s="47"/>
      <c r="I731" s="47"/>
      <c r="J731" s="47"/>
      <c r="K731" s="47"/>
      <c r="L731" s="23">
        <f t="shared" ref="L731:L732" si="741">IF(AND(B731&lt;&gt;"",C731&lt;&gt;""),"",IF(E731-$E$729&lt;0,(360-($E$729-E731)),E731-$E$729))</f>
        <v>241.02000000000004</v>
      </c>
      <c r="M731" s="6">
        <f t="shared" ref="M731:M732" si="742">IF(AND(B731&lt;&gt;"",C731&lt;&gt;""),"",IF(L731&gt;180,(COS(RADIANS(F731))*D731)*(-1),(COS(RADIANS(F731))*D731)))</f>
        <v>-0.67891919981827831</v>
      </c>
      <c r="N731" s="6">
        <f t="shared" ref="N731:N732" si="743">IF(AND(B731&lt;&gt;"",C731&lt;&gt;""),"",SIN(RADIANS(F731))*D731)</f>
        <v>-0.97610948162493993</v>
      </c>
      <c r="O731" s="23">
        <f t="shared" si="730"/>
        <v>-0.53087417951491811</v>
      </c>
      <c r="P731" s="23" t="str">
        <f t="shared" ref="P731:P732" si="744">IF(A731=1,D731*O731,"")</f>
        <v/>
      </c>
      <c r="Q731" s="23"/>
      <c r="R731" s="6"/>
      <c r="S731" s="6"/>
      <c r="T731" s="6" t="str">
        <f t="shared" ref="T731:T732" si="745">IF(A731=1,S731/Q731,"")</f>
        <v/>
      </c>
      <c r="U731" s="6" t="str">
        <f t="shared" ref="U731:U732" si="746">IF(A731=1,4*PI()*(O731/(S731^2)),"")</f>
        <v/>
      </c>
      <c r="V731" s="6"/>
      <c r="W731" s="49"/>
      <c r="X731" s="8"/>
      <c r="Y731" s="53" t="str">
        <f t="shared" ref="Y731:Y732" si="747">IF(A731=1,"",B731)</f>
        <v>1.42</v>
      </c>
      <c r="Z731" s="6" t="str">
        <f t="shared" si="734"/>
        <v/>
      </c>
      <c r="AA731" s="54" t="str">
        <f t="shared" ref="AA731:AA732" ca="1" si="748">IF(Z731="","",IF($K$9=TRUE,(Z731*($F$3/($F$3-(RANDBETWEEN($N$8,$M$8)/100)))),Z731*($F$3/($F$3-$F$4))))</f>
        <v/>
      </c>
      <c r="AB731" s="55">
        <f t="shared" ref="AB731:AB732" si="749">IF(A731=1,"",M731)</f>
        <v>-0.67891919981827831</v>
      </c>
      <c r="AC731" s="6">
        <f t="shared" si="736"/>
        <v>-0.97610948162493993</v>
      </c>
      <c r="AD731" s="6">
        <f t="shared" si="737"/>
        <v>0.53087417951491811</v>
      </c>
      <c r="AE731" s="6" t="str">
        <f t="shared" ref="AE731:AE732" si="750">IF(Y731="",$D731*AD731,"")</f>
        <v/>
      </c>
      <c r="AF731" s="113"/>
      <c r="AG731" s="52"/>
      <c r="AH731" s="6" t="str">
        <f t="shared" ref="AH731:AH732" si="751">IF(A731=1,AG731/AF731,"")</f>
        <v/>
      </c>
      <c r="AI731" s="6" t="str">
        <f t="shared" ref="AI731:AI732" si="752">IF(A731=1,4*PI()*(AD731/(AG731^2)),"")</f>
        <v/>
      </c>
      <c r="AJ731" s="14" t="str">
        <f t="shared" ref="AJ731:AJ732" si="753">IF(A731=1,(O731/AD731)*100,"")</f>
        <v/>
      </c>
      <c r="AK731" s="56">
        <f t="shared" si="722"/>
        <v>-55.18</v>
      </c>
      <c r="AL731" s="49">
        <f t="shared" si="723"/>
        <v>1.1890000000000001</v>
      </c>
      <c r="AM731" s="65"/>
      <c r="AN731" s="61"/>
      <c r="AO731" s="61"/>
      <c r="AP731" s="61"/>
      <c r="AQ731" s="62"/>
    </row>
    <row r="732" spans="1:43" x14ac:dyDescent="0.3">
      <c r="A732" t="str">
        <f t="shared" si="721"/>
        <v/>
      </c>
      <c r="B732" s="1" t="s">
        <v>43</v>
      </c>
      <c r="C732" s="1"/>
      <c r="D732">
        <v>1.7330000000000001</v>
      </c>
      <c r="E732">
        <v>325.94</v>
      </c>
      <c r="F732">
        <v>-40.25</v>
      </c>
      <c r="G732" s="47"/>
      <c r="H732" s="47"/>
      <c r="I732" s="47"/>
      <c r="J732" s="47"/>
      <c r="K732" s="47"/>
      <c r="L732" s="23">
        <f t="shared" si="741"/>
        <v>236.24</v>
      </c>
      <c r="M732" s="6">
        <f t="shared" si="742"/>
        <v>-1.3226818701331224</v>
      </c>
      <c r="N732" s="6">
        <f t="shared" si="743"/>
        <v>-1.1197328567212563</v>
      </c>
      <c r="O732" s="23">
        <f t="shared" si="730"/>
        <v>-0.7337801675274076</v>
      </c>
      <c r="P732" s="23" t="str">
        <f t="shared" si="744"/>
        <v/>
      </c>
      <c r="Q732" s="23"/>
      <c r="R732" s="6"/>
      <c r="S732" s="6"/>
      <c r="T732" s="6" t="str">
        <f t="shared" si="745"/>
        <v/>
      </c>
      <c r="U732" s="6" t="str">
        <f t="shared" si="746"/>
        <v/>
      </c>
      <c r="V732" s="6"/>
      <c r="W732" s="49"/>
      <c r="X732" s="8"/>
      <c r="Y732" s="53" t="str">
        <f t="shared" si="747"/>
        <v>1.42</v>
      </c>
      <c r="Z732" s="6" t="str">
        <f t="shared" si="734"/>
        <v/>
      </c>
      <c r="AA732" s="54" t="str">
        <f t="shared" ca="1" si="748"/>
        <v/>
      </c>
      <c r="AB732" s="55">
        <f t="shared" si="749"/>
        <v>-1.3226818701331224</v>
      </c>
      <c r="AC732" s="6">
        <f t="shared" si="736"/>
        <v>-1.1197328567212563</v>
      </c>
      <c r="AD732" s="6">
        <f t="shared" si="737"/>
        <v>0.7337801675274076</v>
      </c>
      <c r="AE732" s="6" t="str">
        <f t="shared" si="750"/>
        <v/>
      </c>
      <c r="AF732" s="113"/>
      <c r="AG732" s="52"/>
      <c r="AH732" s="6" t="str">
        <f t="shared" si="751"/>
        <v/>
      </c>
      <c r="AI732" s="6" t="str">
        <f t="shared" si="752"/>
        <v/>
      </c>
      <c r="AJ732" s="14" t="str">
        <f t="shared" si="753"/>
        <v/>
      </c>
      <c r="AK732" s="56">
        <f t="shared" si="722"/>
        <v>-40.25</v>
      </c>
      <c r="AL732" s="49">
        <f t="shared" si="723"/>
        <v>1.7329999999999999</v>
      </c>
      <c r="AM732" s="65"/>
      <c r="AN732" s="61"/>
      <c r="AO732" s="61"/>
      <c r="AP732" s="61"/>
      <c r="AQ732" s="62"/>
    </row>
    <row r="733" spans="1:43" x14ac:dyDescent="0.3">
      <c r="A733" t="str">
        <f t="shared" si="721"/>
        <v/>
      </c>
      <c r="B733" s="1" t="s">
        <v>43</v>
      </c>
      <c r="C733" s="1"/>
      <c r="D733">
        <v>1.8779999999999999</v>
      </c>
      <c r="E733">
        <v>322.95999999999998</v>
      </c>
      <c r="F733">
        <v>-27.22</v>
      </c>
      <c r="G733" s="47"/>
      <c r="H733" s="47"/>
      <c r="I733" s="47"/>
      <c r="J733" s="47"/>
      <c r="K733" s="47"/>
      <c r="L733" s="23">
        <f t="shared" ref="L733:L759" si="754">IF(AND(B733&lt;&gt;"",C733&lt;&gt;""),"",IF(E733-$E$729&lt;0,(360-($E$729-E733)),E733-$E$729))</f>
        <v>233.26</v>
      </c>
      <c r="M733" s="6">
        <f t="shared" ref="M733:M759" si="755">IF(AND(B733&lt;&gt;"",C733&lt;&gt;""),"",IF(L733&gt;180,(COS(RADIANS(F733))*D733)*(-1),(COS(RADIANS(F733))*D733)))</f>
        <v>-1.6700241987196882</v>
      </c>
      <c r="N733" s="6">
        <f t="shared" ref="N733:N759" si="756">IF(AND(B733&lt;&gt;"",C733&lt;&gt;""),"",SIN(RADIANS(F733))*D733)</f>
        <v>-0.85901290775556038</v>
      </c>
      <c r="O733" s="23">
        <f t="shared" si="730"/>
        <v>-0.67784726340161938</v>
      </c>
      <c r="P733" s="23" t="str">
        <f t="shared" ref="P733:P771" si="757">IF(A733=1,D733*O733,"")</f>
        <v/>
      </c>
      <c r="Q733" s="23"/>
      <c r="R733" s="6"/>
      <c r="S733" s="6"/>
      <c r="T733" s="6" t="str">
        <f t="shared" ref="T733:T759" si="758">IF(A733=1,S733/Q733,"")</f>
        <v/>
      </c>
      <c r="U733" s="6" t="str">
        <f t="shared" ref="U733:U759" si="759">IF(A733=1,4*PI()*(O733/(S733^2)),"")</f>
        <v/>
      </c>
      <c r="V733" s="6"/>
      <c r="W733" s="49"/>
      <c r="X733" s="8"/>
      <c r="Y733" s="53" t="str">
        <f t="shared" ref="Y733:Y759" si="760">IF(A733=1,"",B733)</f>
        <v>1.42</v>
      </c>
      <c r="Z733" s="6" t="str">
        <f t="shared" si="734"/>
        <v/>
      </c>
      <c r="AA733" s="54" t="str">
        <f t="shared" ref="AA733:AA771" ca="1" si="761">IF(Z733="","",IF($K$9=TRUE,(Z733*($F$3/($F$3-(RANDBETWEEN($N$8,$M$8)/100)))),Z733*($F$3/($F$3-$F$4))))</f>
        <v/>
      </c>
      <c r="AB733" s="55">
        <f t="shared" ref="AB733:AB759" si="762">IF(A733=1,"",M733)</f>
        <v>-1.6700241987196882</v>
      </c>
      <c r="AC733" s="6">
        <f t="shared" si="736"/>
        <v>-0.85901290775556038</v>
      </c>
      <c r="AD733" s="6">
        <f t="shared" si="737"/>
        <v>0.67784726340161938</v>
      </c>
      <c r="AE733" s="6" t="str">
        <f t="shared" ref="AE733:AE771" si="763">IF(Y733="",$D733*AD733,"")</f>
        <v/>
      </c>
      <c r="AF733" s="113"/>
      <c r="AG733" s="52"/>
      <c r="AH733" s="6" t="str">
        <f t="shared" ref="AH733:AH759" si="764">IF(A733=1,AG733/AF733,"")</f>
        <v/>
      </c>
      <c r="AI733" s="6" t="str">
        <f t="shared" ref="AI733:AI759" si="765">IF(A733=1,4*PI()*(AD733/(AG733^2)),"")</f>
        <v/>
      </c>
      <c r="AJ733" s="14" t="str">
        <f t="shared" ref="AJ733:AJ759" si="766">IF(A733=1,(O733/AD733)*100,"")</f>
        <v/>
      </c>
      <c r="AK733" s="56">
        <f t="shared" si="722"/>
        <v>-27.22</v>
      </c>
      <c r="AL733" s="49">
        <f t="shared" si="723"/>
        <v>1.8779999999999999</v>
      </c>
      <c r="AM733" s="65"/>
      <c r="AN733" s="61"/>
      <c r="AO733" s="61"/>
      <c r="AP733" s="61"/>
      <c r="AQ733" s="62"/>
    </row>
    <row r="734" spans="1:43" x14ac:dyDescent="0.3">
      <c r="A734" t="str">
        <f t="shared" si="721"/>
        <v/>
      </c>
      <c r="B734" s="1" t="s">
        <v>43</v>
      </c>
      <c r="C734" s="1"/>
      <c r="D734">
        <v>1.99</v>
      </c>
      <c r="E734">
        <v>323.02</v>
      </c>
      <c r="F734">
        <v>-16.77</v>
      </c>
      <c r="G734" s="47"/>
      <c r="H734" s="47"/>
      <c r="I734" s="47"/>
      <c r="J734" s="47"/>
      <c r="K734" s="47"/>
      <c r="L734" s="23">
        <f t="shared" si="754"/>
        <v>233.32</v>
      </c>
      <c r="M734" s="6">
        <f t="shared" si="755"/>
        <v>-1.9053666989557845</v>
      </c>
      <c r="N734" s="6">
        <f t="shared" si="756"/>
        <v>-0.57417570700120779</v>
      </c>
      <c r="O734" s="23">
        <f t="shared" si="730"/>
        <v>-0.29240211194450139</v>
      </c>
      <c r="P734" s="23" t="str">
        <f t="shared" si="757"/>
        <v/>
      </c>
      <c r="Q734" s="23"/>
      <c r="R734" s="6"/>
      <c r="S734" s="6"/>
      <c r="T734" s="6" t="str">
        <f t="shared" si="758"/>
        <v/>
      </c>
      <c r="U734" s="6" t="str">
        <f t="shared" si="759"/>
        <v/>
      </c>
      <c r="V734" s="6"/>
      <c r="W734" s="49"/>
      <c r="X734" s="8"/>
      <c r="Y734" s="53" t="str">
        <f t="shared" si="760"/>
        <v>1.42</v>
      </c>
      <c r="Z734" s="6" t="str">
        <f t="shared" si="734"/>
        <v/>
      </c>
      <c r="AA734" s="54" t="str">
        <f t="shared" ca="1" si="761"/>
        <v/>
      </c>
      <c r="AB734" s="55">
        <f t="shared" si="762"/>
        <v>-1.9053666989557845</v>
      </c>
      <c r="AC734" s="6">
        <f t="shared" si="736"/>
        <v>-0.57417570700120779</v>
      </c>
      <c r="AD734" s="6">
        <f t="shared" si="737"/>
        <v>0.29240211194450139</v>
      </c>
      <c r="AE734" s="6" t="str">
        <f t="shared" si="763"/>
        <v/>
      </c>
      <c r="AF734" s="113"/>
      <c r="AG734" s="52"/>
      <c r="AH734" s="6" t="str">
        <f t="shared" si="764"/>
        <v/>
      </c>
      <c r="AI734" s="6" t="str">
        <f t="shared" si="765"/>
        <v/>
      </c>
      <c r="AJ734" s="14" t="str">
        <f t="shared" si="766"/>
        <v/>
      </c>
      <c r="AK734" s="56">
        <f t="shared" si="722"/>
        <v>-16.77</v>
      </c>
      <c r="AL734" s="49">
        <f t="shared" si="723"/>
        <v>1.99</v>
      </c>
      <c r="AM734" s="65"/>
      <c r="AN734" s="61"/>
      <c r="AO734" s="61"/>
      <c r="AP734" s="61"/>
      <c r="AQ734" s="62"/>
    </row>
    <row r="735" spans="1:43" x14ac:dyDescent="0.3">
      <c r="A735" t="str">
        <f t="shared" si="721"/>
        <v/>
      </c>
      <c r="B735" s="1" t="s">
        <v>43</v>
      </c>
      <c r="C735" s="1"/>
      <c r="D735">
        <v>1.3759999999999999</v>
      </c>
      <c r="E735">
        <v>333.47</v>
      </c>
      <c r="F735">
        <v>-10.64</v>
      </c>
      <c r="G735" s="47"/>
      <c r="H735" s="47"/>
      <c r="I735" s="47"/>
      <c r="J735" s="47"/>
      <c r="K735" s="47"/>
      <c r="L735" s="23">
        <f t="shared" si="754"/>
        <v>243.77000000000004</v>
      </c>
      <c r="M735" s="6">
        <f t="shared" si="755"/>
        <v>-1.3523420018009542</v>
      </c>
      <c r="N735" s="6">
        <f t="shared" si="756"/>
        <v>-0.25406123310136824</v>
      </c>
      <c r="O735" s="23">
        <f t="shared" si="730"/>
        <v>-0.55113918095917147</v>
      </c>
      <c r="P735" s="23" t="str">
        <f t="shared" si="757"/>
        <v/>
      </c>
      <c r="Q735" s="23"/>
      <c r="R735" s="6"/>
      <c r="S735" s="6"/>
      <c r="T735" s="6" t="str">
        <f t="shared" si="758"/>
        <v/>
      </c>
      <c r="U735" s="6" t="str">
        <f t="shared" si="759"/>
        <v/>
      </c>
      <c r="V735" s="6"/>
      <c r="W735" s="49"/>
      <c r="X735" s="8"/>
      <c r="Y735" s="53" t="str">
        <f t="shared" si="760"/>
        <v>1.42</v>
      </c>
      <c r="Z735" s="6" t="str">
        <f t="shared" si="734"/>
        <v/>
      </c>
      <c r="AA735" s="54" t="str">
        <f t="shared" ca="1" si="761"/>
        <v/>
      </c>
      <c r="AB735" s="55">
        <f t="shared" si="762"/>
        <v>-1.3523420018009542</v>
      </c>
      <c r="AC735" s="6">
        <f t="shared" si="736"/>
        <v>-0.25406123310136824</v>
      </c>
      <c r="AD735" s="6">
        <f t="shared" ca="1" si="737"/>
        <v>5.7850759148405313</v>
      </c>
      <c r="AE735" s="6" t="str">
        <f t="shared" si="763"/>
        <v/>
      </c>
      <c r="AF735" s="113"/>
      <c r="AG735" s="52"/>
      <c r="AH735" s="6" t="str">
        <f t="shared" si="764"/>
        <v/>
      </c>
      <c r="AI735" s="6" t="str">
        <f t="shared" si="765"/>
        <v/>
      </c>
      <c r="AJ735" s="14" t="str">
        <f t="shared" si="766"/>
        <v/>
      </c>
      <c r="AK735" s="56">
        <f t="shared" si="722"/>
        <v>-10.64</v>
      </c>
      <c r="AL735" s="49">
        <f t="shared" si="723"/>
        <v>1.3759999999999999</v>
      </c>
      <c r="AM735" s="65"/>
      <c r="AN735" s="61"/>
      <c r="AO735" s="61"/>
      <c r="AP735" s="61"/>
      <c r="AQ735" s="62"/>
    </row>
    <row r="736" spans="1:43" x14ac:dyDescent="0.3">
      <c r="A736" t="str">
        <f t="shared" si="721"/>
        <v/>
      </c>
      <c r="B736" s="1" t="s">
        <v>43</v>
      </c>
      <c r="C736" s="1"/>
      <c r="D736">
        <v>1.0720000000000001</v>
      </c>
      <c r="E736">
        <v>331.29</v>
      </c>
      <c r="F736">
        <v>11.3</v>
      </c>
      <c r="G736" s="47"/>
      <c r="H736" s="47"/>
      <c r="I736" s="47"/>
      <c r="J736" s="47"/>
      <c r="K736" s="47"/>
      <c r="L736" s="23">
        <f t="shared" si="754"/>
        <v>241.59000000000003</v>
      </c>
      <c r="M736" s="6">
        <f t="shared" si="755"/>
        <v>-1.0512189139619692</v>
      </c>
      <c r="N736" s="6">
        <f t="shared" si="756"/>
        <v>0.21005426662797899</v>
      </c>
      <c r="O736" s="23">
        <f t="shared" si="730"/>
        <v>-0.53050495963013056</v>
      </c>
      <c r="P736" s="23" t="str">
        <f t="shared" si="757"/>
        <v/>
      </c>
      <c r="Q736" s="23"/>
      <c r="R736" s="6"/>
      <c r="S736" s="6"/>
      <c r="T736" s="6" t="str">
        <f t="shared" si="758"/>
        <v/>
      </c>
      <c r="U736" s="6" t="str">
        <f t="shared" si="759"/>
        <v/>
      </c>
      <c r="V736" s="6"/>
      <c r="W736" s="49"/>
      <c r="X736" s="8"/>
      <c r="Y736" s="53" t="str">
        <f t="shared" si="760"/>
        <v>1.42</v>
      </c>
      <c r="Z736" s="6">
        <f t="shared" si="734"/>
        <v>1.3297871233492353</v>
      </c>
      <c r="AA736" s="54">
        <f t="shared" ca="1" si="761"/>
        <v>5.2000630793656653</v>
      </c>
      <c r="AB736" s="55">
        <f t="shared" si="762"/>
        <v>-1.0512189139619692</v>
      </c>
      <c r="AC736" s="6">
        <f t="shared" ca="1" si="736"/>
        <v>4.0803302226444087</v>
      </c>
      <c r="AD736" s="6">
        <f t="shared" ca="1" si="737"/>
        <v>2.2842044184689403</v>
      </c>
      <c r="AE736" s="6" t="str">
        <f t="shared" si="763"/>
        <v/>
      </c>
      <c r="AF736" s="113"/>
      <c r="AG736" s="52"/>
      <c r="AH736" s="6" t="str">
        <f t="shared" si="764"/>
        <v/>
      </c>
      <c r="AI736" s="6" t="str">
        <f t="shared" si="765"/>
        <v/>
      </c>
      <c r="AJ736" s="14" t="str">
        <f t="shared" si="766"/>
        <v/>
      </c>
      <c r="AK736" s="56">
        <f t="shared" ca="1" si="722"/>
        <v>75.553004534287112</v>
      </c>
      <c r="AL736" s="49">
        <f t="shared" ca="1" si="723"/>
        <v>4.2135680759775029</v>
      </c>
      <c r="AM736" s="65"/>
      <c r="AN736" s="61"/>
      <c r="AO736" s="61"/>
      <c r="AP736" s="61"/>
      <c r="AQ736" s="62"/>
    </row>
    <row r="737" spans="1:43" x14ac:dyDescent="0.3">
      <c r="A737" t="str">
        <f t="shared" si="721"/>
        <v/>
      </c>
      <c r="B737" s="1" t="s">
        <v>43</v>
      </c>
      <c r="C737" s="1"/>
      <c r="D737">
        <v>1.2110000000000001</v>
      </c>
      <c r="E737">
        <v>335.59</v>
      </c>
      <c r="F737">
        <v>35.42</v>
      </c>
      <c r="G737" s="47"/>
      <c r="H737" s="47"/>
      <c r="I737" s="47"/>
      <c r="J737" s="47"/>
      <c r="K737" s="47"/>
      <c r="L737" s="23">
        <f t="shared" si="754"/>
        <v>245.89</v>
      </c>
      <c r="M737" s="6">
        <f t="shared" si="755"/>
        <v>-0.98687482748339972</v>
      </c>
      <c r="N737" s="6">
        <f t="shared" si="756"/>
        <v>0.7018540267602732</v>
      </c>
      <c r="O737" s="23">
        <f t="shared" si="730"/>
        <v>-0.28199568494583616</v>
      </c>
      <c r="P737" s="23" t="str">
        <f t="shared" si="757"/>
        <v/>
      </c>
      <c r="Q737" s="23"/>
      <c r="R737" s="6"/>
      <c r="S737" s="6"/>
      <c r="T737" s="6" t="str">
        <f t="shared" si="758"/>
        <v/>
      </c>
      <c r="U737" s="6" t="str">
        <f t="shared" si="759"/>
        <v/>
      </c>
      <c r="V737" s="6"/>
      <c r="W737" s="49"/>
      <c r="X737" s="8"/>
      <c r="Y737" s="53" t="str">
        <f t="shared" si="760"/>
        <v>1.42</v>
      </c>
      <c r="Z737" s="6">
        <f t="shared" si="734"/>
        <v>1.8215868834815296</v>
      </c>
      <c r="AA737" s="54">
        <f t="shared" ca="1" si="761"/>
        <v>7.1232203503307563</v>
      </c>
      <c r="AB737" s="55">
        <f t="shared" si="762"/>
        <v>-0.98687482748339972</v>
      </c>
      <c r="AC737" s="6">
        <f t="shared" ca="1" si="736"/>
        <v>6.0034874936094997</v>
      </c>
      <c r="AD737" s="6">
        <f t="shared" ca="1" si="737"/>
        <v>1.7244413932889211</v>
      </c>
      <c r="AE737" s="6" t="str">
        <f t="shared" si="763"/>
        <v/>
      </c>
      <c r="AF737" s="113"/>
      <c r="AG737" s="52"/>
      <c r="AH737" s="6" t="str">
        <f t="shared" si="764"/>
        <v/>
      </c>
      <c r="AI737" s="6" t="str">
        <f t="shared" si="765"/>
        <v/>
      </c>
      <c r="AJ737" s="14" t="str">
        <f t="shared" si="766"/>
        <v/>
      </c>
      <c r="AK737" s="56">
        <f t="shared" ca="1" si="722"/>
        <v>80.664999947822963</v>
      </c>
      <c r="AL737" s="49">
        <f t="shared" ca="1" si="723"/>
        <v>6.0840598296734445</v>
      </c>
      <c r="AM737" s="65"/>
      <c r="AN737" s="61"/>
      <c r="AO737" s="61"/>
      <c r="AP737" s="61"/>
      <c r="AQ737" s="62"/>
    </row>
    <row r="738" spans="1:43" x14ac:dyDescent="0.3">
      <c r="A738" t="str">
        <f t="shared" si="721"/>
        <v/>
      </c>
      <c r="B738" s="1" t="s">
        <v>43</v>
      </c>
      <c r="C738" s="1"/>
      <c r="D738">
        <v>1.1659999999999999</v>
      </c>
      <c r="E738">
        <v>335.59</v>
      </c>
      <c r="F738">
        <v>46.94</v>
      </c>
      <c r="G738" s="47"/>
      <c r="H738" s="47"/>
      <c r="I738" s="47"/>
      <c r="J738" s="47"/>
      <c r="K738" s="47"/>
      <c r="L738" s="23">
        <f>IF(AND(B738&lt;&gt;"",C738&lt;&gt;""),"",IF(E738-$E$729&lt;0,(360-($E$729-E738)),E738-$E$729))</f>
        <v>245.89</v>
      </c>
      <c r="M738" s="6">
        <f t="shared" si="755"/>
        <v>-0.79610265817206616</v>
      </c>
      <c r="N738" s="6">
        <f t="shared" si="756"/>
        <v>0.85192520660640747</v>
      </c>
      <c r="O738" s="23">
        <f t="shared" si="730"/>
        <v>-0.65083807546170835</v>
      </c>
      <c r="P738" s="23" t="str">
        <f t="shared" si="757"/>
        <v/>
      </c>
      <c r="Q738" s="23"/>
      <c r="R738" s="6"/>
      <c r="S738" s="6"/>
      <c r="T738" s="6" t="str">
        <f t="shared" si="758"/>
        <v/>
      </c>
      <c r="U738" s="6" t="str">
        <f t="shared" si="759"/>
        <v/>
      </c>
      <c r="V738" s="6"/>
      <c r="W738" s="49"/>
      <c r="X738" s="8"/>
      <c r="Y738" s="53" t="str">
        <f t="shared" si="760"/>
        <v>1.42</v>
      </c>
      <c r="Z738" s="6">
        <f t="shared" si="734"/>
        <v>1.9716580633276637</v>
      </c>
      <c r="AA738" s="54">
        <f t="shared" ca="1" si="761"/>
        <v>7.7100658595798182</v>
      </c>
      <c r="AB738" s="55">
        <f t="shared" si="762"/>
        <v>-0.79610265817206616</v>
      </c>
      <c r="AC738" s="6">
        <f t="shared" ca="1" si="736"/>
        <v>6.5903330028585616</v>
      </c>
      <c r="AD738" s="6">
        <f t="shared" ca="1" si="737"/>
        <v>3.279751749009328</v>
      </c>
      <c r="AE738" s="6" t="str">
        <f t="shared" si="763"/>
        <v/>
      </c>
      <c r="AF738" s="113"/>
      <c r="AG738" s="52"/>
      <c r="AH738" s="6" t="str">
        <f t="shared" si="764"/>
        <v/>
      </c>
      <c r="AI738" s="6" t="str">
        <f t="shared" si="765"/>
        <v/>
      </c>
      <c r="AJ738" s="14" t="str">
        <f t="shared" si="766"/>
        <v/>
      </c>
      <c r="AK738" s="56">
        <f t="shared" ca="1" si="722"/>
        <v>83.112126918490461</v>
      </c>
      <c r="AL738" s="49">
        <f t="shared" ca="1" si="723"/>
        <v>6.638242879777402</v>
      </c>
      <c r="AM738" s="65"/>
      <c r="AN738" s="61"/>
      <c r="AO738" s="61"/>
      <c r="AP738" s="61"/>
      <c r="AQ738" s="62"/>
    </row>
    <row r="739" spans="1:43" x14ac:dyDescent="0.3">
      <c r="A739" t="str">
        <f t="shared" si="721"/>
        <v/>
      </c>
      <c r="B739" s="1" t="s">
        <v>43</v>
      </c>
      <c r="C739" s="1"/>
      <c r="D739">
        <v>1.538</v>
      </c>
      <c r="E739">
        <v>340.55</v>
      </c>
      <c r="F739">
        <v>68.22</v>
      </c>
      <c r="G739" s="47"/>
      <c r="H739" s="47"/>
      <c r="I739" s="47"/>
      <c r="J739" s="47"/>
      <c r="K739" s="47"/>
      <c r="L739" s="23">
        <f t="shared" si="754"/>
        <v>250.85000000000002</v>
      </c>
      <c r="M739" s="6">
        <f t="shared" si="755"/>
        <v>-0.57066522634458439</v>
      </c>
      <c r="N739" s="6">
        <f t="shared" si="756"/>
        <v>1.4282104884928848</v>
      </c>
      <c r="O739" s="23">
        <f t="shared" si="730"/>
        <v>-0.51885463968585444</v>
      </c>
      <c r="P739" s="23" t="str">
        <f t="shared" si="757"/>
        <v/>
      </c>
      <c r="Q739" s="23"/>
      <c r="R739" s="6"/>
      <c r="S739" s="6"/>
      <c r="T739" s="6" t="str">
        <f t="shared" si="758"/>
        <v/>
      </c>
      <c r="U739" s="6" t="str">
        <f t="shared" si="759"/>
        <v/>
      </c>
      <c r="V739" s="6"/>
      <c r="W739" s="49"/>
      <c r="X739" s="8"/>
      <c r="Y739" s="53" t="str">
        <f t="shared" si="760"/>
        <v>1.42</v>
      </c>
      <c r="Z739" s="6">
        <f t="shared" si="734"/>
        <v>2.5479433452141409</v>
      </c>
      <c r="AA739" s="54">
        <f t="shared" ca="1" si="761"/>
        <v>9.9635993499418625</v>
      </c>
      <c r="AB739" s="55">
        <f t="shared" si="762"/>
        <v>-0.57066522634458439</v>
      </c>
      <c r="AC739" s="6">
        <f t="shared" ca="1" si="736"/>
        <v>8.8438664932206059</v>
      </c>
      <c r="AD739" s="6">
        <f t="shared" ca="1" si="737"/>
        <v>2.8418599713562149</v>
      </c>
      <c r="AE739" s="6" t="str">
        <f t="shared" si="763"/>
        <v/>
      </c>
      <c r="AF739" s="113"/>
      <c r="AG739" s="52"/>
      <c r="AH739" s="6" t="str">
        <f t="shared" si="764"/>
        <v/>
      </c>
      <c r="AI739" s="6" t="str">
        <f t="shared" si="765"/>
        <v/>
      </c>
      <c r="AJ739" s="14" t="str">
        <f t="shared" si="766"/>
        <v/>
      </c>
      <c r="AK739" s="56">
        <f t="shared" ca="1" si="722"/>
        <v>86.30801274757296</v>
      </c>
      <c r="AL739" s="49">
        <f t="shared" ca="1" si="723"/>
        <v>8.8622589304572372</v>
      </c>
      <c r="AM739" s="65"/>
      <c r="AN739" s="61"/>
      <c r="AO739" s="61"/>
      <c r="AP739" s="61"/>
      <c r="AQ739" s="62"/>
    </row>
    <row r="740" spans="1:43" x14ac:dyDescent="0.3">
      <c r="A740" t="str">
        <f t="shared" si="721"/>
        <v/>
      </c>
      <c r="B740" s="1" t="s">
        <v>43</v>
      </c>
      <c r="C740" s="1"/>
      <c r="D740">
        <v>1.7430000000000001</v>
      </c>
      <c r="E740">
        <v>355.18</v>
      </c>
      <c r="F740">
        <v>79.38</v>
      </c>
      <c r="G740" s="47"/>
      <c r="H740" s="47"/>
      <c r="I740" s="47"/>
      <c r="J740" s="47"/>
      <c r="K740" s="47"/>
      <c r="L740" s="23">
        <f t="shared" si="754"/>
        <v>265.48</v>
      </c>
      <c r="M740" s="6">
        <f t="shared" si="755"/>
        <v>-0.32122522384414709</v>
      </c>
      <c r="N740" s="6">
        <f t="shared" si="756"/>
        <v>1.713144289184737</v>
      </c>
      <c r="O740" s="23">
        <f t="shared" si="730"/>
        <v>-0.54088009422903105</v>
      </c>
      <c r="P740" s="23" t="str">
        <f t="shared" si="757"/>
        <v/>
      </c>
      <c r="Q740" s="23"/>
      <c r="R740" s="6"/>
      <c r="S740" s="6"/>
      <c r="T740" s="6" t="str">
        <f t="shared" si="758"/>
        <v/>
      </c>
      <c r="U740" s="6" t="str">
        <f t="shared" si="759"/>
        <v/>
      </c>
      <c r="V740" s="6"/>
      <c r="W740" s="49"/>
      <c r="X740" s="8"/>
      <c r="Y740" s="53" t="str">
        <f t="shared" si="760"/>
        <v>1.42</v>
      </c>
      <c r="Z740" s="6">
        <f t="shared" si="734"/>
        <v>2.8328771459059934</v>
      </c>
      <c r="AA740" s="54">
        <f t="shared" ca="1" si="761"/>
        <v>11.077818092945822</v>
      </c>
      <c r="AB740" s="55">
        <f t="shared" si="762"/>
        <v>-0.32122522384414709</v>
      </c>
      <c r="AC740" s="6">
        <f t="shared" ca="1" si="736"/>
        <v>9.9580852362245658</v>
      </c>
      <c r="AD740" s="6">
        <f t="shared" ca="1" si="737"/>
        <v>2.9206341539823208</v>
      </c>
      <c r="AE740" s="6" t="str">
        <f t="shared" si="763"/>
        <v/>
      </c>
      <c r="AF740" s="113"/>
      <c r="AG740" s="52"/>
      <c r="AH740" s="6" t="str">
        <f t="shared" si="764"/>
        <v/>
      </c>
      <c r="AI740" s="6" t="str">
        <f t="shared" si="765"/>
        <v/>
      </c>
      <c r="AJ740" s="14" t="str">
        <f t="shared" si="766"/>
        <v/>
      </c>
      <c r="AK740" s="56">
        <f t="shared" ca="1" si="722"/>
        <v>88.152408886324281</v>
      </c>
      <c r="AL740" s="49">
        <f t="shared" ca="1" si="723"/>
        <v>9.9632648873924552</v>
      </c>
      <c r="AM740" s="65"/>
      <c r="AN740" s="61"/>
      <c r="AO740" s="61"/>
      <c r="AP740" s="61"/>
      <c r="AQ740" s="62"/>
    </row>
    <row r="741" spans="1:43" x14ac:dyDescent="0.3">
      <c r="A741" t="str">
        <f t="shared" si="721"/>
        <v/>
      </c>
      <c r="B741" s="1" t="s">
        <v>43</v>
      </c>
      <c r="C741" s="1"/>
      <c r="D741">
        <v>2.08</v>
      </c>
      <c r="E741">
        <v>75.959999999999994</v>
      </c>
      <c r="F741">
        <v>87.96</v>
      </c>
      <c r="G741" s="47"/>
      <c r="H741" s="47"/>
      <c r="I741" s="47"/>
      <c r="J741" s="47"/>
      <c r="K741" s="47"/>
      <c r="L741" s="23">
        <f t="shared" si="754"/>
        <v>346.26</v>
      </c>
      <c r="M741" s="6">
        <f t="shared" si="755"/>
        <v>-7.4042164682425818E-2</v>
      </c>
      <c r="N741" s="6">
        <f t="shared" si="756"/>
        <v>2.0786817355836704</v>
      </c>
      <c r="O741" s="23">
        <f t="shared" si="730"/>
        <v>-1.4104321990437776</v>
      </c>
      <c r="P741" s="23" t="str">
        <f t="shared" si="757"/>
        <v/>
      </c>
      <c r="Q741" s="23"/>
      <c r="R741" s="6"/>
      <c r="S741" s="6"/>
      <c r="T741" s="6" t="str">
        <f t="shared" si="758"/>
        <v/>
      </c>
      <c r="U741" s="6" t="str">
        <f t="shared" si="759"/>
        <v/>
      </c>
      <c r="V741" s="6"/>
      <c r="W741" s="49"/>
      <c r="X741" s="8"/>
      <c r="Y741" s="53" t="str">
        <f t="shared" si="760"/>
        <v>1.42</v>
      </c>
      <c r="Z741" s="6">
        <f t="shared" si="734"/>
        <v>3.1984145923049265</v>
      </c>
      <c r="AA741" s="54">
        <f t="shared" ca="1" si="761"/>
        <v>12.507233181849113</v>
      </c>
      <c r="AB741" s="55">
        <f t="shared" si="762"/>
        <v>-7.4042164682425818E-2</v>
      </c>
      <c r="AC741" s="6">
        <f t="shared" ca="1" si="736"/>
        <v>11.387500325127856</v>
      </c>
      <c r="AD741" s="6">
        <f t="shared" ca="1" si="737"/>
        <v>7.6194856672713973</v>
      </c>
      <c r="AE741" s="6" t="str">
        <f t="shared" si="763"/>
        <v/>
      </c>
      <c r="AF741" s="113"/>
      <c r="AG741" s="52"/>
      <c r="AH741" s="6" t="str">
        <f t="shared" si="764"/>
        <v/>
      </c>
      <c r="AI741" s="6" t="str">
        <f t="shared" si="765"/>
        <v/>
      </c>
      <c r="AJ741" s="14" t="str">
        <f t="shared" si="766"/>
        <v/>
      </c>
      <c r="AK741" s="56">
        <f t="shared" ca="1" si="722"/>
        <v>89.627464883500892</v>
      </c>
      <c r="AL741" s="49">
        <f t="shared" ca="1" si="723"/>
        <v>11.387741035733905</v>
      </c>
      <c r="AM741" s="65"/>
      <c r="AN741" s="61"/>
      <c r="AO741" s="61"/>
      <c r="AP741" s="61"/>
      <c r="AQ741" s="62"/>
    </row>
    <row r="742" spans="1:43" x14ac:dyDescent="0.3">
      <c r="A742" t="str">
        <f t="shared" si="721"/>
        <v/>
      </c>
      <c r="B742" s="1" t="s">
        <v>43</v>
      </c>
      <c r="C742" s="1"/>
      <c r="D742">
        <v>3.056</v>
      </c>
      <c r="E742">
        <v>175.99</v>
      </c>
      <c r="F742">
        <v>79.22</v>
      </c>
      <c r="G742" s="47"/>
      <c r="H742" s="47"/>
      <c r="I742" s="47"/>
      <c r="J742" s="47"/>
      <c r="K742" s="47"/>
      <c r="L742" s="23">
        <f t="shared" si="754"/>
        <v>86.29</v>
      </c>
      <c r="M742" s="6">
        <f t="shared" si="755"/>
        <v>0.57158941226032811</v>
      </c>
      <c r="N742" s="6">
        <f t="shared" si="756"/>
        <v>3.002069543463624</v>
      </c>
      <c r="O742" s="23">
        <f t="shared" si="730"/>
        <v>-0.95578022231948268</v>
      </c>
      <c r="P742" s="23" t="str">
        <f t="shared" si="757"/>
        <v/>
      </c>
      <c r="Q742" s="23"/>
      <c r="R742" s="6"/>
      <c r="S742" s="6"/>
      <c r="T742" s="6" t="str">
        <f t="shared" si="758"/>
        <v/>
      </c>
      <c r="U742" s="6" t="str">
        <f t="shared" si="759"/>
        <v/>
      </c>
      <c r="V742" s="6"/>
      <c r="W742" s="49"/>
      <c r="X742" s="8"/>
      <c r="Y742" s="53" t="str">
        <f t="shared" si="760"/>
        <v>1.42</v>
      </c>
      <c r="Z742" s="6">
        <f t="shared" si="734"/>
        <v>4.1218024001848805</v>
      </c>
      <c r="AA742" s="54">
        <f t="shared" ca="1" si="761"/>
        <v>16.118092967887144</v>
      </c>
      <c r="AB742" s="55">
        <f t="shared" si="762"/>
        <v>0.57158941226032811</v>
      </c>
      <c r="AC742" s="6">
        <f t="shared" ca="1" si="736"/>
        <v>14.998360111165887</v>
      </c>
      <c r="AD742" s="6">
        <f t="shared" ca="1" si="737"/>
        <v>4.7792460923966598</v>
      </c>
      <c r="AE742" s="6" t="str">
        <f t="shared" si="763"/>
        <v/>
      </c>
      <c r="AF742" s="113"/>
      <c r="AG742" s="52"/>
      <c r="AH742" s="6" t="str">
        <f t="shared" si="764"/>
        <v/>
      </c>
      <c r="AI742" s="6" t="str">
        <f t="shared" si="765"/>
        <v/>
      </c>
      <c r="AJ742" s="14" t="str">
        <f t="shared" si="766"/>
        <v/>
      </c>
      <c r="AK742" s="56">
        <f t="shared" ca="1" si="722"/>
        <v>87.81750674789518</v>
      </c>
      <c r="AL742" s="49">
        <f t="shared" ca="1" si="723"/>
        <v>15.009247831934154</v>
      </c>
      <c r="AM742" s="65"/>
      <c r="AN742" s="61"/>
      <c r="AO742" s="61"/>
      <c r="AP742" s="61"/>
      <c r="AQ742" s="62"/>
    </row>
    <row r="743" spans="1:43" x14ac:dyDescent="0.3">
      <c r="A743" t="str">
        <f t="shared" si="721"/>
        <v/>
      </c>
      <c r="B743" s="1" t="s">
        <v>43</v>
      </c>
      <c r="C743" s="1"/>
      <c r="D743">
        <v>3.1379999999999999</v>
      </c>
      <c r="E743">
        <v>178.84</v>
      </c>
      <c r="F743">
        <v>73.5</v>
      </c>
      <c r="G743" s="47"/>
      <c r="H743" s="47"/>
      <c r="I743" s="47"/>
      <c r="J743" s="47"/>
      <c r="K743" s="47"/>
      <c r="L743" s="23">
        <f t="shared" si="754"/>
        <v>89.14</v>
      </c>
      <c r="M743" s="6">
        <f t="shared" si="755"/>
        <v>0.89124015168090953</v>
      </c>
      <c r="N743" s="6">
        <f t="shared" si="756"/>
        <v>3.0087763280163897</v>
      </c>
      <c r="O743" s="23">
        <f t="shared" si="730"/>
        <v>-1.2673526107566988</v>
      </c>
      <c r="P743" s="23" t="str">
        <f t="shared" si="757"/>
        <v/>
      </c>
      <c r="Q743" s="23"/>
      <c r="R743" s="6"/>
      <c r="S743" s="6"/>
      <c r="T743" s="6" t="str">
        <f t="shared" si="758"/>
        <v/>
      </c>
      <c r="U743" s="6" t="str">
        <f t="shared" si="759"/>
        <v/>
      </c>
      <c r="V743" s="6"/>
      <c r="W743" s="49"/>
      <c r="X743" s="8"/>
      <c r="Y743" s="53" t="str">
        <f t="shared" si="760"/>
        <v>1.42</v>
      </c>
      <c r="Z743" s="6">
        <f t="shared" si="734"/>
        <v>4.1285091847376458</v>
      </c>
      <c r="AA743" s="54">
        <f t="shared" ca="1" si="761"/>
        <v>16.144319498526315</v>
      </c>
      <c r="AB743" s="55">
        <f t="shared" si="762"/>
        <v>0.89124015168090953</v>
      </c>
      <c r="AC743" s="6">
        <f t="shared" ca="1" si="736"/>
        <v>15.024586641805058</v>
      </c>
      <c r="AD743" s="6">
        <f t="shared" ca="1" si="737"/>
        <v>5.7534869202235086</v>
      </c>
      <c r="AE743" s="6" t="str">
        <f t="shared" si="763"/>
        <v/>
      </c>
      <c r="AF743" s="113"/>
      <c r="AG743" s="52"/>
      <c r="AH743" s="6" t="str">
        <f t="shared" si="764"/>
        <v/>
      </c>
      <c r="AI743" s="6" t="str">
        <f t="shared" si="765"/>
        <v/>
      </c>
      <c r="AJ743" s="14" t="str">
        <f t="shared" si="766"/>
        <v/>
      </c>
      <c r="AK743" s="56">
        <f t="shared" ca="1" si="722"/>
        <v>86.605262230853</v>
      </c>
      <c r="AL743" s="49">
        <f t="shared" ca="1" si="723"/>
        <v>15.050997068801628</v>
      </c>
      <c r="AM743" s="65"/>
      <c r="AN743" s="61"/>
      <c r="AO743" s="61"/>
      <c r="AP743" s="61"/>
      <c r="AQ743" s="62"/>
    </row>
    <row r="744" spans="1:43" x14ac:dyDescent="0.3">
      <c r="A744" t="str">
        <f t="shared" si="721"/>
        <v/>
      </c>
      <c r="B744" s="1" t="s">
        <v>43</v>
      </c>
      <c r="C744" s="1"/>
      <c r="D744">
        <v>2.6669999999999998</v>
      </c>
      <c r="E744">
        <v>180.4</v>
      </c>
      <c r="F744">
        <v>64.790000000000006</v>
      </c>
      <c r="G744" s="47"/>
      <c r="H744" s="47"/>
      <c r="I744" s="47"/>
      <c r="J744" s="47"/>
      <c r="K744" s="47"/>
      <c r="L744" s="23">
        <f t="shared" si="754"/>
        <v>90.7</v>
      </c>
      <c r="M744" s="6">
        <f t="shared" si="755"/>
        <v>1.1359745315798582</v>
      </c>
      <c r="N744" s="6">
        <f t="shared" si="756"/>
        <v>2.4129755207216506</v>
      </c>
      <c r="O744" s="23">
        <f t="shared" si="730"/>
        <v>-0.64883448620411199</v>
      </c>
      <c r="P744" s="23" t="str">
        <f t="shared" si="757"/>
        <v/>
      </c>
      <c r="Q744" s="23"/>
      <c r="R744" s="6"/>
      <c r="S744" s="6"/>
      <c r="T744" s="6" t="str">
        <f t="shared" si="758"/>
        <v/>
      </c>
      <c r="U744" s="6" t="str">
        <f t="shared" si="759"/>
        <v/>
      </c>
      <c r="V744" s="6"/>
      <c r="W744" s="49"/>
      <c r="X744" s="8"/>
      <c r="Y744" s="53" t="str">
        <f t="shared" si="760"/>
        <v>1.42</v>
      </c>
      <c r="Z744" s="6">
        <f t="shared" si="734"/>
        <v>3.5327083774429067</v>
      </c>
      <c r="AA744" s="54">
        <f t="shared" ca="1" si="761"/>
        <v>13.814471565523005</v>
      </c>
      <c r="AB744" s="55">
        <f t="shared" si="762"/>
        <v>1.1359745315798582</v>
      </c>
      <c r="AC744" s="6">
        <f t="shared" ca="1" si="736"/>
        <v>12.694738708801749</v>
      </c>
      <c r="AD744" s="6">
        <f t="shared" ca="1" si="737"/>
        <v>2.5303162798994627</v>
      </c>
      <c r="AE744" s="6" t="str">
        <f t="shared" si="763"/>
        <v/>
      </c>
      <c r="AF744" s="113"/>
      <c r="AG744" s="52"/>
      <c r="AH744" s="6" t="str">
        <f t="shared" si="764"/>
        <v/>
      </c>
      <c r="AI744" s="6" t="str">
        <f t="shared" si="765"/>
        <v/>
      </c>
      <c r="AJ744" s="14" t="str">
        <f t="shared" si="766"/>
        <v/>
      </c>
      <c r="AK744" s="56">
        <f t="shared" ca="1" si="722"/>
        <v>84.886570432219045</v>
      </c>
      <c r="AL744" s="49">
        <f t="shared" ca="1" si="723"/>
        <v>12.745463075979137</v>
      </c>
      <c r="AM744" s="65"/>
      <c r="AN744" s="61"/>
      <c r="AO744" s="61"/>
      <c r="AP744" s="61"/>
      <c r="AQ744" s="62"/>
    </row>
    <row r="745" spans="1:43" x14ac:dyDescent="0.3">
      <c r="A745" t="str">
        <f t="shared" si="721"/>
        <v/>
      </c>
      <c r="B745" s="1" t="s">
        <v>43</v>
      </c>
      <c r="C745" s="1"/>
      <c r="D745">
        <v>2.1589999999999998</v>
      </c>
      <c r="E745">
        <v>176.16</v>
      </c>
      <c r="F745">
        <v>58.32</v>
      </c>
      <c r="G745" s="47"/>
      <c r="H745" s="47"/>
      <c r="I745" s="47"/>
      <c r="J745" s="47"/>
      <c r="K745" s="47"/>
      <c r="L745" s="23">
        <f t="shared" si="754"/>
        <v>86.46</v>
      </c>
      <c r="M745" s="6">
        <f t="shared" si="755"/>
        <v>1.1338520260864373</v>
      </c>
      <c r="N745" s="6">
        <f t="shared" si="756"/>
        <v>1.8372970861947395</v>
      </c>
      <c r="O745" s="23">
        <f t="shared" si="730"/>
        <v>-0.5039467684742982</v>
      </c>
      <c r="P745" s="23" t="str">
        <f t="shared" si="757"/>
        <v/>
      </c>
      <c r="Q745" s="23"/>
      <c r="R745" s="6"/>
      <c r="S745" s="6"/>
      <c r="T745" s="6" t="str">
        <f t="shared" si="758"/>
        <v/>
      </c>
      <c r="U745" s="6" t="str">
        <f t="shared" si="759"/>
        <v/>
      </c>
      <c r="V745" s="6"/>
      <c r="W745" s="49"/>
      <c r="X745" s="8"/>
      <c r="Y745" s="53" t="str">
        <f t="shared" si="760"/>
        <v>1.42</v>
      </c>
      <c r="Z745" s="6">
        <f t="shared" si="734"/>
        <v>2.9570299429159959</v>
      </c>
      <c r="AA745" s="54">
        <f t="shared" ca="1" si="761"/>
        <v>11.563311120059565</v>
      </c>
      <c r="AB745" s="55">
        <f t="shared" si="762"/>
        <v>1.1338520260864373</v>
      </c>
      <c r="AC745" s="6">
        <f t="shared" ca="1" si="736"/>
        <v>10.443578263338308</v>
      </c>
      <c r="AD745" s="6">
        <f t="shared" ca="1" si="737"/>
        <v>1.7944938102324262</v>
      </c>
      <c r="AE745" s="6" t="str">
        <f t="shared" si="763"/>
        <v/>
      </c>
      <c r="AF745" s="113"/>
      <c r="AG745" s="52"/>
      <c r="AH745" s="6" t="str">
        <f t="shared" si="764"/>
        <v/>
      </c>
      <c r="AI745" s="6" t="str">
        <f t="shared" si="765"/>
        <v/>
      </c>
      <c r="AJ745" s="14" t="str">
        <f t="shared" si="766"/>
        <v/>
      </c>
      <c r="AK745" s="56">
        <f t="shared" ca="1" si="722"/>
        <v>83.803706866705639</v>
      </c>
      <c r="AL745" s="49">
        <f t="shared" ca="1" si="723"/>
        <v>10.504948708086713</v>
      </c>
      <c r="AM745" s="65"/>
      <c r="AN745" s="61"/>
      <c r="AO745" s="61"/>
      <c r="AP745" s="61"/>
      <c r="AQ745" s="62"/>
    </row>
    <row r="746" spans="1:43" x14ac:dyDescent="0.3">
      <c r="A746" t="str">
        <f t="shared" si="721"/>
        <v/>
      </c>
      <c r="B746" s="1" t="s">
        <v>43</v>
      </c>
      <c r="C746" s="1"/>
      <c r="D746">
        <v>1.694</v>
      </c>
      <c r="E746">
        <v>175.27</v>
      </c>
      <c r="F746">
        <v>50.4</v>
      </c>
      <c r="G746" s="47"/>
      <c r="H746" s="47"/>
      <c r="I746" s="47"/>
      <c r="J746" s="47"/>
      <c r="K746" s="47"/>
      <c r="L746" s="23">
        <f t="shared" si="754"/>
        <v>85.570000000000007</v>
      </c>
      <c r="M746" s="6">
        <f t="shared" si="755"/>
        <v>1.0797962386342803</v>
      </c>
      <c r="N746" s="6">
        <f t="shared" si="756"/>
        <v>1.3052494332621869</v>
      </c>
      <c r="O746" s="23">
        <f t="shared" si="730"/>
        <v>-0.47843595396959948</v>
      </c>
      <c r="P746" s="23" t="str">
        <f t="shared" si="757"/>
        <v/>
      </c>
      <c r="Q746" s="23"/>
      <c r="R746" s="6"/>
      <c r="S746" s="6"/>
      <c r="T746" s="6" t="str">
        <f t="shared" si="758"/>
        <v/>
      </c>
      <c r="U746" s="6" t="str">
        <f t="shared" si="759"/>
        <v/>
      </c>
      <c r="V746" s="6"/>
      <c r="W746" s="49"/>
      <c r="X746" s="8"/>
      <c r="Y746" s="53" t="str">
        <f t="shared" si="760"/>
        <v>1.42</v>
      </c>
      <c r="Z746" s="6">
        <f t="shared" si="734"/>
        <v>2.4249822899834435</v>
      </c>
      <c r="AA746" s="54">
        <f t="shared" ca="1" si="761"/>
        <v>9.482766566800926</v>
      </c>
      <c r="AB746" s="55">
        <f t="shared" si="762"/>
        <v>1.0797962386342803</v>
      </c>
      <c r="AC746" s="6">
        <f t="shared" ca="1" si="736"/>
        <v>8.3630337100796694</v>
      </c>
      <c r="AD746" s="6">
        <f t="shared" ca="1" si="737"/>
        <v>2.0515323223229709</v>
      </c>
      <c r="AE746" s="6" t="str">
        <f t="shared" si="763"/>
        <v/>
      </c>
      <c r="AF746" s="113"/>
      <c r="AG746" s="52"/>
      <c r="AH746" s="6" t="str">
        <f t="shared" si="764"/>
        <v/>
      </c>
      <c r="AI746" s="6" t="str">
        <f t="shared" si="765"/>
        <v/>
      </c>
      <c r="AJ746" s="14" t="str">
        <f t="shared" si="766"/>
        <v/>
      </c>
      <c r="AK746" s="56">
        <f t="shared" ca="1" si="722"/>
        <v>82.642936395854875</v>
      </c>
      <c r="AL746" s="49">
        <f t="shared" ca="1" si="723"/>
        <v>8.4324547287784277</v>
      </c>
      <c r="AM746" s="65"/>
      <c r="AN746" s="61"/>
      <c r="AO746" s="61"/>
      <c r="AP746" s="61"/>
      <c r="AQ746" s="62"/>
    </row>
    <row r="747" spans="1:43" x14ac:dyDescent="0.3">
      <c r="A747" t="str">
        <f t="shared" si="721"/>
        <v/>
      </c>
      <c r="B747" s="1" t="s">
        <v>43</v>
      </c>
      <c r="C747" s="1"/>
      <c r="D747">
        <v>1.4670000000000001</v>
      </c>
      <c r="E747">
        <v>171.69</v>
      </c>
      <c r="F747">
        <v>39.299999999999997</v>
      </c>
      <c r="G747" s="47"/>
      <c r="H747" s="47"/>
      <c r="I747" s="47"/>
      <c r="J747" s="47"/>
      <c r="K747" s="47"/>
      <c r="L747" s="23">
        <f t="shared" si="754"/>
        <v>81.99</v>
      </c>
      <c r="M747" s="6">
        <f t="shared" si="755"/>
        <v>1.1352235876687846</v>
      </c>
      <c r="N747" s="6">
        <f t="shared" si="756"/>
        <v>0.92916974014461617</v>
      </c>
      <c r="O747" s="23">
        <f t="shared" si="730"/>
        <v>-0.53933995273081081</v>
      </c>
      <c r="P747" s="23" t="str">
        <f t="shared" si="757"/>
        <v/>
      </c>
      <c r="Q747" s="23"/>
      <c r="R747" s="6"/>
      <c r="S747" s="6"/>
      <c r="T747" s="6" t="str">
        <f t="shared" si="758"/>
        <v/>
      </c>
      <c r="U747" s="6" t="str">
        <f t="shared" si="759"/>
        <v/>
      </c>
      <c r="V747" s="6"/>
      <c r="W747" s="49"/>
      <c r="X747" s="8"/>
      <c r="Y747" s="53" t="str">
        <f t="shared" si="760"/>
        <v>1.42</v>
      </c>
      <c r="Z747" s="6">
        <f t="shared" si="734"/>
        <v>2.0489025968658723</v>
      </c>
      <c r="AA747" s="54">
        <f t="shared" ca="1" si="761"/>
        <v>8.0121265728187829</v>
      </c>
      <c r="AB747" s="55">
        <f t="shared" si="762"/>
        <v>1.1352235876687846</v>
      </c>
      <c r="AC747" s="6">
        <f t="shared" ca="1" si="736"/>
        <v>6.8923937160975264</v>
      </c>
      <c r="AD747" s="6">
        <f t="shared" ca="1" si="737"/>
        <v>2.3996180454805813</v>
      </c>
      <c r="AE747" s="6" t="str">
        <f t="shared" si="763"/>
        <v/>
      </c>
      <c r="AF747" s="113"/>
      <c r="AG747" s="52"/>
      <c r="AH747" s="6" t="str">
        <f t="shared" si="764"/>
        <v/>
      </c>
      <c r="AI747" s="6" t="str">
        <f t="shared" si="765"/>
        <v/>
      </c>
      <c r="AJ747" s="14" t="str">
        <f t="shared" si="766"/>
        <v/>
      </c>
      <c r="AK747" s="56">
        <f t="shared" ca="1" si="722"/>
        <v>80.646973815520795</v>
      </c>
      <c r="AL747" s="49">
        <f t="shared" ca="1" si="723"/>
        <v>6.98525759952346</v>
      </c>
      <c r="AM747" s="65"/>
      <c r="AN747" s="61"/>
      <c r="AO747" s="61"/>
      <c r="AP747" s="61"/>
      <c r="AQ747" s="62"/>
    </row>
    <row r="748" spans="1:43" x14ac:dyDescent="0.3">
      <c r="A748" t="str">
        <f t="shared" si="721"/>
        <v/>
      </c>
      <c r="B748" s="1" t="s">
        <v>43</v>
      </c>
      <c r="C748" s="1"/>
      <c r="D748">
        <v>1.333</v>
      </c>
      <c r="E748">
        <v>170.36</v>
      </c>
      <c r="F748">
        <v>23.29</v>
      </c>
      <c r="G748" s="47"/>
      <c r="H748" s="47"/>
      <c r="I748" s="47"/>
      <c r="J748" s="47"/>
      <c r="K748" s="47"/>
      <c r="L748" s="23">
        <f t="shared" si="754"/>
        <v>80.660000000000011</v>
      </c>
      <c r="M748" s="6">
        <f t="shared" si="755"/>
        <v>1.2243810322891242</v>
      </c>
      <c r="N748" s="6">
        <f t="shared" si="756"/>
        <v>0.52704846814180017</v>
      </c>
      <c r="O748" s="23">
        <f t="shared" si="730"/>
        <v>-0.88139900926710946</v>
      </c>
      <c r="P748" s="23" t="str">
        <f t="shared" si="757"/>
        <v/>
      </c>
      <c r="Q748" s="23"/>
      <c r="R748" s="6"/>
      <c r="S748" s="6"/>
      <c r="T748" s="6" t="str">
        <f t="shared" si="758"/>
        <v/>
      </c>
      <c r="U748" s="6" t="str">
        <f t="shared" si="759"/>
        <v/>
      </c>
      <c r="V748" s="6"/>
      <c r="W748" s="49"/>
      <c r="X748" s="8"/>
      <c r="Y748" s="53" t="str">
        <f t="shared" si="760"/>
        <v>1.42</v>
      </c>
      <c r="Z748" s="6">
        <f t="shared" si="734"/>
        <v>1.6467813248630565</v>
      </c>
      <c r="AA748" s="54">
        <f t="shared" ca="1" si="761"/>
        <v>6.4396523449868761</v>
      </c>
      <c r="AB748" s="55">
        <f t="shared" si="762"/>
        <v>1.2243810322891242</v>
      </c>
      <c r="AC748" s="6">
        <f t="shared" ca="1" si="736"/>
        <v>5.3199194882656196</v>
      </c>
      <c r="AD748" s="6">
        <f t="shared" ca="1" si="737"/>
        <v>6.6709922357828804</v>
      </c>
      <c r="AE748" s="6" t="str">
        <f t="shared" si="763"/>
        <v/>
      </c>
      <c r="AF748" s="113"/>
      <c r="AG748" s="52"/>
      <c r="AH748" s="6" t="str">
        <f t="shared" si="764"/>
        <v/>
      </c>
      <c r="AI748" s="6" t="str">
        <f t="shared" si="765"/>
        <v/>
      </c>
      <c r="AJ748" s="14" t="str">
        <f t="shared" si="766"/>
        <v/>
      </c>
      <c r="AK748" s="56">
        <f t="shared" ca="1" si="722"/>
        <v>77.039057209793029</v>
      </c>
      <c r="AL748" s="49">
        <f t="shared" ca="1" si="723"/>
        <v>5.4589973689183724</v>
      </c>
      <c r="AM748" s="65"/>
      <c r="AN748" s="61"/>
      <c r="AO748" s="61"/>
      <c r="AP748" s="61"/>
      <c r="AQ748" s="62"/>
    </row>
    <row r="749" spans="1:43" x14ac:dyDescent="0.3">
      <c r="A749" t="str">
        <f t="shared" si="721"/>
        <v/>
      </c>
      <c r="B749" s="1" t="s">
        <v>43</v>
      </c>
      <c r="C749" s="1"/>
      <c r="D749">
        <v>2.226</v>
      </c>
      <c r="E749">
        <v>169.43</v>
      </c>
      <c r="F749">
        <v>6.01</v>
      </c>
      <c r="G749" s="47"/>
      <c r="H749" s="47"/>
      <c r="I749" s="47"/>
      <c r="J749" s="47"/>
      <c r="K749" s="47"/>
      <c r="L749" s="23">
        <f t="shared" si="754"/>
        <v>79.73</v>
      </c>
      <c r="M749" s="6">
        <f t="shared" si="755"/>
        <v>2.2137650949880596</v>
      </c>
      <c r="N749" s="6">
        <f t="shared" si="756"/>
        <v>0.23306673767937708</v>
      </c>
      <c r="O749" s="23">
        <f t="shared" si="730"/>
        <v>-0.40798916337449437</v>
      </c>
      <c r="P749" s="23" t="str">
        <f t="shared" si="757"/>
        <v/>
      </c>
      <c r="Q749" s="23"/>
      <c r="R749" s="6"/>
      <c r="S749" s="6"/>
      <c r="T749" s="6" t="str">
        <f t="shared" si="758"/>
        <v/>
      </c>
      <c r="U749" s="6" t="str">
        <f t="shared" si="759"/>
        <v/>
      </c>
      <c r="V749" s="6"/>
      <c r="W749" s="49"/>
      <c r="X749" s="8"/>
      <c r="Y749" s="53" t="str">
        <f t="shared" si="760"/>
        <v>1.42</v>
      </c>
      <c r="Z749" s="6">
        <f t="shared" si="734"/>
        <v>1.3527995944006335</v>
      </c>
      <c r="AA749" s="54">
        <f t="shared" ca="1" si="761"/>
        <v>5.2900521452681479</v>
      </c>
      <c r="AB749" s="55">
        <f t="shared" si="762"/>
        <v>2.2137650949880596</v>
      </c>
      <c r="AC749" s="6">
        <f t="shared" ca="1" si="736"/>
        <v>4.1703192885468914</v>
      </c>
      <c r="AD749" s="6">
        <f t="shared" ca="1" si="737"/>
        <v>1.7310199256795151</v>
      </c>
      <c r="AE749" s="6" t="str">
        <f t="shared" si="763"/>
        <v/>
      </c>
      <c r="AF749" s="113"/>
      <c r="AG749" s="52"/>
      <c r="AH749" s="6" t="str">
        <f t="shared" si="764"/>
        <v/>
      </c>
      <c r="AI749" s="6" t="str">
        <f t="shared" si="765"/>
        <v/>
      </c>
      <c r="AJ749" s="14" t="str">
        <f t="shared" si="766"/>
        <v/>
      </c>
      <c r="AK749" s="56">
        <f t="shared" ca="1" si="722"/>
        <v>62.038926541367665</v>
      </c>
      <c r="AL749" s="49">
        <f t="shared" ca="1" si="723"/>
        <v>4.7214742257279916</v>
      </c>
      <c r="AM749" s="65"/>
      <c r="AN749" s="61"/>
      <c r="AO749" s="61"/>
      <c r="AP749" s="61"/>
      <c r="AQ749" s="62"/>
    </row>
    <row r="750" spans="1:43" x14ac:dyDescent="0.3">
      <c r="A750" t="str">
        <f t="shared" si="721"/>
        <v/>
      </c>
      <c r="B750" s="1" t="s">
        <v>43</v>
      </c>
      <c r="C750" s="1"/>
      <c r="D750">
        <v>2.2559999999999998</v>
      </c>
      <c r="E750">
        <v>168.02</v>
      </c>
      <c r="F750">
        <v>1.35</v>
      </c>
      <c r="G750" s="47"/>
      <c r="H750" s="47"/>
      <c r="I750" s="47"/>
      <c r="J750" s="47"/>
      <c r="K750" s="47"/>
      <c r="L750" s="23">
        <f t="shared" si="754"/>
        <v>78.320000000000007</v>
      </c>
      <c r="M750" s="6">
        <f t="shared" si="755"/>
        <v>2.2553738025718091</v>
      </c>
      <c r="N750" s="6">
        <f t="shared" si="756"/>
        <v>5.3150829464624502E-2</v>
      </c>
      <c r="O750" s="23">
        <f t="shared" si="730"/>
        <v>-0.46823016775792625</v>
      </c>
      <c r="P750" s="23" t="str">
        <f t="shared" si="757"/>
        <v/>
      </c>
      <c r="Q750" s="23"/>
      <c r="R750" s="6"/>
      <c r="S750" s="6"/>
      <c r="T750" s="6" t="str">
        <f t="shared" si="758"/>
        <v/>
      </c>
      <c r="U750" s="6" t="str">
        <f t="shared" si="759"/>
        <v/>
      </c>
      <c r="V750" s="6"/>
      <c r="W750" s="49"/>
      <c r="X750" s="8"/>
      <c r="Y750" s="53" t="str">
        <f t="shared" si="760"/>
        <v>1.42</v>
      </c>
      <c r="Z750" s="6">
        <f t="shared" si="734"/>
        <v>1.1728836861858809</v>
      </c>
      <c r="AA750" s="54">
        <f t="shared" ca="1" si="761"/>
        <v>4.5865003847865786</v>
      </c>
      <c r="AB750" s="55">
        <f t="shared" si="762"/>
        <v>2.2553738025718091</v>
      </c>
      <c r="AC750" s="6">
        <f t="shared" ca="1" si="736"/>
        <v>3.4667675280653221</v>
      </c>
      <c r="AD750" s="6">
        <f t="shared" ca="1" si="737"/>
        <v>7.2013502310538682</v>
      </c>
      <c r="AE750" s="6" t="str">
        <f t="shared" si="763"/>
        <v/>
      </c>
      <c r="AF750" s="113"/>
      <c r="AG750" s="52"/>
      <c r="AH750" s="6" t="str">
        <f t="shared" si="764"/>
        <v/>
      </c>
      <c r="AI750" s="6" t="str">
        <f t="shared" si="765"/>
        <v/>
      </c>
      <c r="AJ750" s="14" t="str">
        <f t="shared" si="766"/>
        <v/>
      </c>
      <c r="AK750" s="56">
        <f t="shared" ca="1" si="722"/>
        <v>56.953193166398798</v>
      </c>
      <c r="AL750" s="49">
        <f t="shared" ca="1" si="723"/>
        <v>4.135841883217414</v>
      </c>
      <c r="AM750" s="65"/>
      <c r="AN750" s="61"/>
      <c r="AO750" s="61"/>
      <c r="AP750" s="61"/>
      <c r="AQ750" s="62"/>
    </row>
    <row r="751" spans="1:43" x14ac:dyDescent="0.3">
      <c r="A751" t="str">
        <f t="shared" si="721"/>
        <v/>
      </c>
      <c r="B751" s="1" t="s">
        <v>43</v>
      </c>
      <c r="C751" s="1"/>
      <c r="D751">
        <v>1.9790000000000001</v>
      </c>
      <c r="E751">
        <v>168.8</v>
      </c>
      <c r="F751">
        <v>-4.67</v>
      </c>
      <c r="G751" s="47"/>
      <c r="H751" s="47"/>
      <c r="I751" s="47"/>
      <c r="J751" s="47"/>
      <c r="K751" s="47"/>
      <c r="L751" s="23">
        <f t="shared" si="754"/>
        <v>79.100000000000009</v>
      </c>
      <c r="M751" s="6">
        <f t="shared" si="755"/>
        <v>1.972430022988805</v>
      </c>
      <c r="N751" s="6">
        <f t="shared" si="756"/>
        <v>-0.1611235687675204</v>
      </c>
      <c r="O751" s="23">
        <f t="shared" si="730"/>
        <v>-0.62050506752682777</v>
      </c>
      <c r="P751" s="23" t="str">
        <f t="shared" si="757"/>
        <v/>
      </c>
      <c r="Q751" s="23"/>
      <c r="R751" s="6"/>
      <c r="S751" s="6"/>
      <c r="T751" s="6" t="str">
        <f t="shared" si="758"/>
        <v/>
      </c>
      <c r="U751" s="6" t="str">
        <f t="shared" si="759"/>
        <v/>
      </c>
      <c r="V751" s="6"/>
      <c r="W751" s="49"/>
      <c r="X751" s="8"/>
      <c r="Y751" s="53" t="str">
        <f t="shared" si="760"/>
        <v>1.42</v>
      </c>
      <c r="Z751" s="6" t="str">
        <f t="shared" si="734"/>
        <v/>
      </c>
      <c r="AA751" s="54" t="str">
        <f t="shared" ca="1" si="761"/>
        <v/>
      </c>
      <c r="AB751" s="55">
        <f t="shared" si="762"/>
        <v>1.972430022988805</v>
      </c>
      <c r="AC751" s="6">
        <f t="shared" si="736"/>
        <v>-0.1611235687675204</v>
      </c>
      <c r="AD751" s="6">
        <f t="shared" si="737"/>
        <v>0.62050506752682777</v>
      </c>
      <c r="AE751" s="6" t="str">
        <f t="shared" si="763"/>
        <v/>
      </c>
      <c r="AF751" s="113"/>
      <c r="AG751" s="52"/>
      <c r="AH751" s="6" t="str">
        <f t="shared" si="764"/>
        <v/>
      </c>
      <c r="AI751" s="6" t="str">
        <f t="shared" si="765"/>
        <v/>
      </c>
      <c r="AJ751" s="14" t="str">
        <f t="shared" si="766"/>
        <v/>
      </c>
      <c r="AK751" s="56">
        <f t="shared" si="722"/>
        <v>-4.67</v>
      </c>
      <c r="AL751" s="49">
        <f t="shared" si="723"/>
        <v>1.9789999999999999</v>
      </c>
      <c r="AM751" s="65"/>
      <c r="AN751" s="61"/>
      <c r="AO751" s="61"/>
      <c r="AP751" s="61"/>
      <c r="AQ751" s="62"/>
    </row>
    <row r="752" spans="1:43" x14ac:dyDescent="0.3">
      <c r="A752" t="str">
        <f t="shared" si="721"/>
        <v/>
      </c>
      <c r="B752" s="1" t="s">
        <v>43</v>
      </c>
      <c r="C752" s="1"/>
      <c r="D752">
        <v>1.9590000000000001</v>
      </c>
      <c r="E752">
        <v>168.57</v>
      </c>
      <c r="F752">
        <v>-13.88</v>
      </c>
      <c r="G752" s="47"/>
      <c r="H752" s="47"/>
      <c r="I752" s="47"/>
      <c r="J752" s="47"/>
      <c r="K752" s="47"/>
      <c r="L752" s="23">
        <f t="shared" si="754"/>
        <v>78.86999999999999</v>
      </c>
      <c r="M752" s="6">
        <f t="shared" si="755"/>
        <v>1.901797744294428</v>
      </c>
      <c r="N752" s="6">
        <f t="shared" si="756"/>
        <v>-0.46994291121010145</v>
      </c>
      <c r="O752" s="23">
        <f t="shared" si="730"/>
        <v>-0.6984765157158801</v>
      </c>
      <c r="P752" s="23" t="str">
        <f t="shared" si="757"/>
        <v/>
      </c>
      <c r="Q752" s="23"/>
      <c r="R752" s="6"/>
      <c r="S752" s="6"/>
      <c r="T752" s="6" t="str">
        <f t="shared" si="758"/>
        <v/>
      </c>
      <c r="U752" s="6" t="str">
        <f t="shared" si="759"/>
        <v/>
      </c>
      <c r="V752" s="6"/>
      <c r="W752" s="49"/>
      <c r="X752" s="8"/>
      <c r="Y752" s="53" t="str">
        <f t="shared" si="760"/>
        <v>1.42</v>
      </c>
      <c r="Z752" s="6" t="str">
        <f t="shared" si="734"/>
        <v/>
      </c>
      <c r="AA752" s="54" t="str">
        <f t="shared" ca="1" si="761"/>
        <v/>
      </c>
      <c r="AB752" s="55">
        <f t="shared" si="762"/>
        <v>1.901797744294428</v>
      </c>
      <c r="AC752" s="6">
        <f t="shared" si="736"/>
        <v>-0.46994291121010145</v>
      </c>
      <c r="AD752" s="6">
        <f t="shared" si="737"/>
        <v>0.6984765157158801</v>
      </c>
      <c r="AE752" s="6" t="str">
        <f t="shared" si="763"/>
        <v/>
      </c>
      <c r="AF752" s="113"/>
      <c r="AG752" s="52"/>
      <c r="AH752" s="6" t="str">
        <f t="shared" si="764"/>
        <v/>
      </c>
      <c r="AI752" s="6" t="str">
        <f t="shared" si="765"/>
        <v/>
      </c>
      <c r="AJ752" s="14" t="str">
        <f t="shared" si="766"/>
        <v/>
      </c>
      <c r="AK752" s="56">
        <f t="shared" si="722"/>
        <v>-13.88</v>
      </c>
      <c r="AL752" s="49">
        <f t="shared" si="723"/>
        <v>1.9590000000000001</v>
      </c>
      <c r="AM752" s="65"/>
      <c r="AN752" s="61"/>
      <c r="AO752" s="61"/>
      <c r="AP752" s="61"/>
      <c r="AQ752" s="62"/>
    </row>
    <row r="753" spans="1:43" x14ac:dyDescent="0.3">
      <c r="A753" t="str">
        <f t="shared" si="721"/>
        <v/>
      </c>
      <c r="B753" s="1" t="s">
        <v>43</v>
      </c>
      <c r="C753" s="1"/>
      <c r="D753">
        <v>1.7450000000000001</v>
      </c>
      <c r="E753">
        <v>167.74</v>
      </c>
      <c r="F753">
        <v>-25.67</v>
      </c>
      <c r="G753" s="47"/>
      <c r="H753" s="47"/>
      <c r="I753" s="47"/>
      <c r="J753" s="47"/>
      <c r="K753" s="47"/>
      <c r="L753" s="23">
        <f t="shared" si="754"/>
        <v>78.040000000000006</v>
      </c>
      <c r="M753" s="6">
        <f t="shared" si="755"/>
        <v>1.5727754122237563</v>
      </c>
      <c r="N753" s="6">
        <f t="shared" si="756"/>
        <v>-0.75591170298150168</v>
      </c>
      <c r="O753" s="23">
        <f t="shared" si="730"/>
        <v>-0.42763612177416888</v>
      </c>
      <c r="P753" s="23" t="str">
        <f t="shared" si="757"/>
        <v/>
      </c>
      <c r="Q753" s="23"/>
      <c r="R753" s="6"/>
      <c r="S753" s="6"/>
      <c r="T753" s="6" t="str">
        <f t="shared" si="758"/>
        <v/>
      </c>
      <c r="U753" s="6" t="str">
        <f t="shared" si="759"/>
        <v/>
      </c>
      <c r="V753" s="6"/>
      <c r="W753" s="49"/>
      <c r="X753" s="8"/>
      <c r="Y753" s="53" t="str">
        <f t="shared" si="760"/>
        <v>1.42</v>
      </c>
      <c r="Z753" s="6" t="str">
        <f t="shared" si="734"/>
        <v/>
      </c>
      <c r="AA753" s="54" t="str">
        <f t="shared" ca="1" si="761"/>
        <v/>
      </c>
      <c r="AB753" s="55">
        <f t="shared" si="762"/>
        <v>1.5727754122237563</v>
      </c>
      <c r="AC753" s="6">
        <f t="shared" si="736"/>
        <v>-0.75591170298150168</v>
      </c>
      <c r="AD753" s="6">
        <f t="shared" si="737"/>
        <v>0.42763612177416888</v>
      </c>
      <c r="AE753" s="6" t="str">
        <f t="shared" si="763"/>
        <v/>
      </c>
      <c r="AF753" s="113"/>
      <c r="AG753" s="52"/>
      <c r="AH753" s="6" t="str">
        <f t="shared" si="764"/>
        <v/>
      </c>
      <c r="AI753" s="6" t="str">
        <f t="shared" si="765"/>
        <v/>
      </c>
      <c r="AJ753" s="14" t="str">
        <f t="shared" si="766"/>
        <v/>
      </c>
      <c r="AK753" s="56">
        <f t="shared" si="722"/>
        <v>-25.67</v>
      </c>
      <c r="AL753" s="49">
        <f t="shared" si="723"/>
        <v>1.7450000000000001</v>
      </c>
      <c r="AM753" s="65"/>
      <c r="AN753" s="61"/>
      <c r="AO753" s="61"/>
      <c r="AP753" s="61"/>
      <c r="AQ753" s="62"/>
    </row>
    <row r="754" spans="1:43" x14ac:dyDescent="0.3">
      <c r="A754" t="str">
        <f t="shared" si="721"/>
        <v/>
      </c>
      <c r="B754" s="1" t="s">
        <v>43</v>
      </c>
      <c r="C754" s="1"/>
      <c r="D754">
        <v>1.4710000000000001</v>
      </c>
      <c r="E754">
        <v>166.57</v>
      </c>
      <c r="F754">
        <v>-35.26</v>
      </c>
      <c r="G754" s="47"/>
      <c r="H754" s="47"/>
      <c r="I754" s="47"/>
      <c r="J754" s="47"/>
      <c r="K754" s="47"/>
      <c r="L754" s="23">
        <f>IF(AND(B754&lt;&gt;"",C754&lt;&gt;""),"",IF(E754-$E$729&lt;0,(360-($E$729-E754)),E754-$E$729))</f>
        <v>76.86999999999999</v>
      </c>
      <c r="M754" s="6">
        <f t="shared" si="755"/>
        <v>1.2011315342839328</v>
      </c>
      <c r="N754" s="6">
        <f t="shared" si="756"/>
        <v>-0.84919022447784098</v>
      </c>
      <c r="O754" s="23">
        <f t="shared" si="730"/>
        <v>6.7544463540184951E-2</v>
      </c>
      <c r="P754" s="23" t="str">
        <f t="shared" si="757"/>
        <v/>
      </c>
      <c r="Q754" s="23"/>
      <c r="R754" s="6"/>
      <c r="S754" s="6"/>
      <c r="T754" s="6" t="str">
        <f t="shared" si="758"/>
        <v/>
      </c>
      <c r="U754" s="6" t="str">
        <f t="shared" si="759"/>
        <v/>
      </c>
      <c r="V754" s="6"/>
      <c r="W754" s="49"/>
      <c r="X754" s="8"/>
      <c r="Y754" s="53" t="str">
        <f t="shared" si="760"/>
        <v>1.42</v>
      </c>
      <c r="Z754" s="6" t="str">
        <f t="shared" si="734"/>
        <v/>
      </c>
      <c r="AA754" s="54" t="str">
        <f t="shared" ca="1" si="761"/>
        <v/>
      </c>
      <c r="AB754" s="55">
        <f t="shared" si="762"/>
        <v>1.2011315342839328</v>
      </c>
      <c r="AC754" s="6">
        <f t="shared" si="736"/>
        <v>-0.84919022447784098</v>
      </c>
      <c r="AD754" s="6">
        <f t="shared" si="737"/>
        <v>6.7544463540184951E-2</v>
      </c>
      <c r="AE754" s="6" t="str">
        <f t="shared" si="763"/>
        <v/>
      </c>
      <c r="AF754" s="113"/>
      <c r="AG754" s="52"/>
      <c r="AH754" s="6" t="str">
        <f t="shared" si="764"/>
        <v/>
      </c>
      <c r="AI754" s="6" t="str">
        <f t="shared" si="765"/>
        <v/>
      </c>
      <c r="AJ754" s="14" t="str">
        <f t="shared" si="766"/>
        <v/>
      </c>
      <c r="AK754" s="56">
        <f t="shared" si="722"/>
        <v>-35.26</v>
      </c>
      <c r="AL754" s="49">
        <f t="shared" si="723"/>
        <v>1.4710000000000001</v>
      </c>
      <c r="AM754" s="65"/>
      <c r="AN754" s="61"/>
      <c r="AO754" s="61"/>
      <c r="AP754" s="61"/>
      <c r="AQ754" s="62"/>
    </row>
    <row r="755" spans="1:43" x14ac:dyDescent="0.3">
      <c r="A755" t="str">
        <f t="shared" si="721"/>
        <v/>
      </c>
      <c r="B755" s="1" t="s">
        <v>43</v>
      </c>
      <c r="C755" s="1"/>
      <c r="D755">
        <v>1.47</v>
      </c>
      <c r="E755">
        <v>166.18</v>
      </c>
      <c r="F755">
        <v>-33.47</v>
      </c>
      <c r="G755" s="47"/>
      <c r="H755" s="47"/>
      <c r="I755" s="47"/>
      <c r="J755" s="47"/>
      <c r="K755" s="47"/>
      <c r="L755" s="23">
        <f t="shared" si="754"/>
        <v>76.48</v>
      </c>
      <c r="M755" s="6">
        <f t="shared" si="755"/>
        <v>1.226236810876332</v>
      </c>
      <c r="N755" s="6">
        <f t="shared" si="756"/>
        <v>-0.81070542347503916</v>
      </c>
      <c r="O755" s="23">
        <f t="shared" si="730"/>
        <v>-0.35575284316913514</v>
      </c>
      <c r="P755" s="23" t="str">
        <f t="shared" si="757"/>
        <v/>
      </c>
      <c r="Q755" s="23"/>
      <c r="R755" s="6"/>
      <c r="S755" s="6"/>
      <c r="T755" s="6" t="str">
        <f t="shared" si="758"/>
        <v/>
      </c>
      <c r="U755" s="6" t="str">
        <f t="shared" si="759"/>
        <v/>
      </c>
      <c r="V755" s="6"/>
      <c r="W755" s="49"/>
      <c r="X755" s="8"/>
      <c r="Y755" s="53" t="str">
        <f t="shared" si="760"/>
        <v>1.42</v>
      </c>
      <c r="Z755" s="6" t="str">
        <f t="shared" si="734"/>
        <v/>
      </c>
      <c r="AA755" s="54" t="str">
        <f t="shared" ca="1" si="761"/>
        <v/>
      </c>
      <c r="AB755" s="55">
        <f t="shared" si="762"/>
        <v>1.226236810876332</v>
      </c>
      <c r="AC755" s="6">
        <f t="shared" si="736"/>
        <v>-0.81070542347503916</v>
      </c>
      <c r="AD755" s="6">
        <f t="shared" si="737"/>
        <v>0.35575284316913514</v>
      </c>
      <c r="AE755" s="6" t="str">
        <f t="shared" si="763"/>
        <v/>
      </c>
      <c r="AF755" s="113"/>
      <c r="AG755" s="52"/>
      <c r="AH755" s="6" t="str">
        <f t="shared" si="764"/>
        <v/>
      </c>
      <c r="AI755" s="6" t="str">
        <f t="shared" si="765"/>
        <v/>
      </c>
      <c r="AJ755" s="14" t="str">
        <f t="shared" si="766"/>
        <v/>
      </c>
      <c r="AK755" s="56">
        <f t="shared" si="722"/>
        <v>-33.47</v>
      </c>
      <c r="AL755" s="49">
        <f t="shared" si="723"/>
        <v>1.47</v>
      </c>
      <c r="AM755" s="65"/>
      <c r="AN755" s="61"/>
      <c r="AO755" s="61"/>
      <c r="AP755" s="61"/>
      <c r="AQ755" s="62"/>
    </row>
    <row r="756" spans="1:43" x14ac:dyDescent="0.3">
      <c r="A756" t="str">
        <f t="shared" si="721"/>
        <v/>
      </c>
      <c r="B756" s="1" t="s">
        <v>43</v>
      </c>
      <c r="C756" s="1"/>
      <c r="D756">
        <v>1.234</v>
      </c>
      <c r="E756">
        <v>163.55000000000001</v>
      </c>
      <c r="F756">
        <v>-44.78</v>
      </c>
      <c r="G756" s="47"/>
      <c r="H756" s="47"/>
      <c r="I756" s="47"/>
      <c r="J756" s="47"/>
      <c r="K756" s="47"/>
      <c r="L756" s="23">
        <f t="shared" si="754"/>
        <v>73.850000000000009</v>
      </c>
      <c r="M756" s="6">
        <f t="shared" si="755"/>
        <v>0.87591375478948996</v>
      </c>
      <c r="N756" s="6">
        <f t="shared" si="756"/>
        <v>-0.86921291647707188</v>
      </c>
      <c r="O756" s="23">
        <f t="shared" si="730"/>
        <v>-0.3049302029766553</v>
      </c>
      <c r="P756" s="23" t="str">
        <f t="shared" si="757"/>
        <v/>
      </c>
      <c r="Q756" s="23"/>
      <c r="R756" s="6"/>
      <c r="S756" s="6"/>
      <c r="T756" s="6" t="str">
        <f t="shared" si="758"/>
        <v/>
      </c>
      <c r="U756" s="6" t="str">
        <f t="shared" si="759"/>
        <v/>
      </c>
      <c r="V756" s="6"/>
      <c r="W756" s="49"/>
      <c r="X756" s="8"/>
      <c r="Y756" s="53" t="str">
        <f t="shared" si="760"/>
        <v>1.42</v>
      </c>
      <c r="Z756" s="6" t="str">
        <f t="shared" si="734"/>
        <v/>
      </c>
      <c r="AA756" s="54" t="str">
        <f t="shared" ca="1" si="761"/>
        <v/>
      </c>
      <c r="AB756" s="55">
        <f t="shared" si="762"/>
        <v>0.87591375478948996</v>
      </c>
      <c r="AC756" s="6">
        <f t="shared" si="736"/>
        <v>-0.86921291647707188</v>
      </c>
      <c r="AD756" s="6">
        <f t="shared" si="737"/>
        <v>0.3049302029766553</v>
      </c>
      <c r="AE756" s="6" t="str">
        <f t="shared" si="763"/>
        <v/>
      </c>
      <c r="AF756" s="113"/>
      <c r="AG756" s="52"/>
      <c r="AH756" s="6" t="str">
        <f t="shared" si="764"/>
        <v/>
      </c>
      <c r="AI756" s="6" t="str">
        <f t="shared" si="765"/>
        <v/>
      </c>
      <c r="AJ756" s="14" t="str">
        <f t="shared" si="766"/>
        <v/>
      </c>
      <c r="AK756" s="56">
        <f t="shared" si="722"/>
        <v>-44.78</v>
      </c>
      <c r="AL756" s="49">
        <f t="shared" si="723"/>
        <v>1.234</v>
      </c>
      <c r="AM756" s="65"/>
      <c r="AN756" s="61"/>
      <c r="AO756" s="61"/>
      <c r="AP756" s="61"/>
      <c r="AQ756" s="62"/>
    </row>
    <row r="757" spans="1:43" x14ac:dyDescent="0.3">
      <c r="A757" t="str">
        <f t="shared" si="721"/>
        <v/>
      </c>
      <c r="B757" s="1" t="s">
        <v>43</v>
      </c>
      <c r="C757" s="1"/>
      <c r="D757">
        <v>1.1240000000000001</v>
      </c>
      <c r="E757">
        <v>161.47999999999999</v>
      </c>
      <c r="F757">
        <v>-57.48</v>
      </c>
      <c r="G757" s="47"/>
      <c r="H757" s="47"/>
      <c r="I757" s="47"/>
      <c r="J757" s="47"/>
      <c r="K757" s="47"/>
      <c r="L757" s="23">
        <f t="shared" si="754"/>
        <v>71.779999999999987</v>
      </c>
      <c r="M757" s="6">
        <f t="shared" si="755"/>
        <v>0.60425562762904117</v>
      </c>
      <c r="N757" s="6">
        <f t="shared" si="756"/>
        <v>-0.94776111783435912</v>
      </c>
      <c r="O757" s="23">
        <f t="shared" si="730"/>
        <v>-0.28511244485852116</v>
      </c>
      <c r="P757" s="23" t="str">
        <f t="shared" si="757"/>
        <v/>
      </c>
      <c r="Q757" s="23"/>
      <c r="R757" s="6"/>
      <c r="S757" s="6"/>
      <c r="T757" s="6" t="str">
        <f t="shared" si="758"/>
        <v/>
      </c>
      <c r="U757" s="6" t="str">
        <f t="shared" si="759"/>
        <v/>
      </c>
      <c r="V757" s="6"/>
      <c r="W757" s="49"/>
      <c r="X757" s="8"/>
      <c r="Y757" s="53" t="str">
        <f t="shared" si="760"/>
        <v>1.42</v>
      </c>
      <c r="Z757" s="6" t="str">
        <f t="shared" si="734"/>
        <v/>
      </c>
      <c r="AA757" s="54" t="str">
        <f t="shared" ca="1" si="761"/>
        <v/>
      </c>
      <c r="AB757" s="55">
        <f t="shared" si="762"/>
        <v>0.60425562762904117</v>
      </c>
      <c r="AC757" s="6">
        <f t="shared" si="736"/>
        <v>-0.94776111783435912</v>
      </c>
      <c r="AD757" s="6">
        <f t="shared" si="737"/>
        <v>0.28511244485852116</v>
      </c>
      <c r="AE757" s="6" t="str">
        <f t="shared" si="763"/>
        <v/>
      </c>
      <c r="AF757" s="113"/>
      <c r="AG757" s="52"/>
      <c r="AH757" s="6" t="str">
        <f t="shared" si="764"/>
        <v/>
      </c>
      <c r="AI757" s="6" t="str">
        <f t="shared" si="765"/>
        <v/>
      </c>
      <c r="AJ757" s="14" t="str">
        <f t="shared" si="766"/>
        <v/>
      </c>
      <c r="AK757" s="56">
        <f t="shared" si="722"/>
        <v>-57.48</v>
      </c>
      <c r="AL757" s="49">
        <f t="shared" si="723"/>
        <v>1.1240000000000003</v>
      </c>
      <c r="AM757" s="65"/>
      <c r="AN757" s="61"/>
      <c r="AO757" s="61"/>
      <c r="AP757" s="61"/>
      <c r="AQ757" s="62"/>
    </row>
    <row r="758" spans="1:43" x14ac:dyDescent="0.3">
      <c r="A758" t="str">
        <f t="shared" si="721"/>
        <v/>
      </c>
      <c r="B758" s="1" t="s">
        <v>43</v>
      </c>
      <c r="C758" s="1"/>
      <c r="D758">
        <v>1.101</v>
      </c>
      <c r="E758">
        <v>150.75</v>
      </c>
      <c r="F758">
        <v>-70.8</v>
      </c>
      <c r="G758" s="47"/>
      <c r="H758" s="47"/>
      <c r="I758" s="47"/>
      <c r="J758" s="47"/>
      <c r="K758" s="47"/>
      <c r="L758" s="23">
        <f t="shared" si="754"/>
        <v>61.05</v>
      </c>
      <c r="M758" s="6">
        <f t="shared" si="755"/>
        <v>0.36208217805918019</v>
      </c>
      <c r="N758" s="6">
        <f t="shared" si="756"/>
        <v>-1.0397583836314666</v>
      </c>
      <c r="O758" s="23">
        <f t="shared" si="730"/>
        <v>-0.54508620604199942</v>
      </c>
      <c r="P758" s="23" t="str">
        <f t="shared" si="757"/>
        <v/>
      </c>
      <c r="Q758" s="23"/>
      <c r="R758" s="6"/>
      <c r="S758" s="6"/>
      <c r="T758" s="6" t="str">
        <f t="shared" si="758"/>
        <v/>
      </c>
      <c r="U758" s="6" t="str">
        <f t="shared" si="759"/>
        <v/>
      </c>
      <c r="V758" s="6"/>
      <c r="W758" s="49"/>
      <c r="X758" s="8"/>
      <c r="Y758" s="53" t="str">
        <f t="shared" si="760"/>
        <v>1.42</v>
      </c>
      <c r="Z758" s="6" t="str">
        <f t="shared" si="734"/>
        <v/>
      </c>
      <c r="AA758" s="54" t="str">
        <f t="shared" ca="1" si="761"/>
        <v/>
      </c>
      <c r="AB758" s="55">
        <f t="shared" si="762"/>
        <v>0.36208217805918019</v>
      </c>
      <c r="AC758" s="6">
        <f t="shared" si="736"/>
        <v>-1.0397583836314666</v>
      </c>
      <c r="AD758" s="6">
        <f t="shared" si="737"/>
        <v>0.54508620604199942</v>
      </c>
      <c r="AE758" s="6" t="str">
        <f t="shared" si="763"/>
        <v/>
      </c>
      <c r="AF758" s="113"/>
      <c r="AG758" s="52"/>
      <c r="AH758" s="6" t="str">
        <f t="shared" si="764"/>
        <v/>
      </c>
      <c r="AI758" s="6" t="str">
        <f t="shared" si="765"/>
        <v/>
      </c>
      <c r="AJ758" s="14" t="str">
        <f t="shared" si="766"/>
        <v/>
      </c>
      <c r="AK758" s="56">
        <f t="shared" si="722"/>
        <v>-70.8</v>
      </c>
      <c r="AL758" s="49">
        <f t="shared" si="723"/>
        <v>1.101</v>
      </c>
      <c r="AM758" s="65"/>
      <c r="AN758" s="61"/>
      <c r="AO758" s="61"/>
      <c r="AP758" s="61"/>
      <c r="AQ758" s="62"/>
    </row>
    <row r="759" spans="1:43" x14ac:dyDescent="0.3">
      <c r="A759" t="str">
        <f t="shared" si="721"/>
        <v/>
      </c>
      <c r="B759" s="1" t="s">
        <v>43</v>
      </c>
      <c r="C759" s="1"/>
      <c r="D759">
        <v>1.103</v>
      </c>
      <c r="E759">
        <v>86</v>
      </c>
      <c r="F759">
        <v>-82.53</v>
      </c>
      <c r="G759" s="47"/>
      <c r="H759" s="47"/>
      <c r="I759" s="47"/>
      <c r="J759" s="47"/>
      <c r="K759" s="47"/>
      <c r="L759" s="23">
        <f t="shared" si="754"/>
        <v>356.3</v>
      </c>
      <c r="M759" s="6">
        <f t="shared" si="755"/>
        <v>-0.14339778170474657</v>
      </c>
      <c r="N759" s="6">
        <f t="shared" si="756"/>
        <v>-1.0936389149084618</v>
      </c>
      <c r="O759" s="23">
        <f t="shared" si="730"/>
        <v>2.9385339182333672E-2</v>
      </c>
      <c r="P759" s="23" t="str">
        <f t="shared" si="757"/>
        <v/>
      </c>
      <c r="Q759" s="23"/>
      <c r="R759" s="6"/>
      <c r="S759" s="6"/>
      <c r="T759" s="6" t="str">
        <f t="shared" si="758"/>
        <v/>
      </c>
      <c r="U759" s="6" t="str">
        <f t="shared" si="759"/>
        <v/>
      </c>
      <c r="V759" s="6"/>
      <c r="W759" s="49"/>
      <c r="X759" s="8"/>
      <c r="Y759" s="53" t="str">
        <f t="shared" si="760"/>
        <v>1.42</v>
      </c>
      <c r="Z759" s="6" t="str">
        <f t="shared" si="734"/>
        <v/>
      </c>
      <c r="AA759" s="54" t="str">
        <f t="shared" ca="1" si="761"/>
        <v/>
      </c>
      <c r="AB759" s="55">
        <f t="shared" si="762"/>
        <v>-0.14339778170474657</v>
      </c>
      <c r="AC759" s="6">
        <f t="shared" si="736"/>
        <v>-1.0936389149084618</v>
      </c>
      <c r="AD759" s="6">
        <f t="shared" si="737"/>
        <v>2.9385339182333672E-2</v>
      </c>
      <c r="AE759" s="6" t="str">
        <f t="shared" si="763"/>
        <v/>
      </c>
      <c r="AF759" s="113"/>
      <c r="AG759" s="52"/>
      <c r="AH759" s="6" t="str">
        <f t="shared" si="764"/>
        <v/>
      </c>
      <c r="AI759" s="6" t="str">
        <f t="shared" si="765"/>
        <v/>
      </c>
      <c r="AJ759" s="14" t="str">
        <f t="shared" si="766"/>
        <v/>
      </c>
      <c r="AK759" s="56">
        <f t="shared" si="722"/>
        <v>-82.53</v>
      </c>
      <c r="AL759" s="49">
        <f t="shared" si="723"/>
        <v>1.103</v>
      </c>
      <c r="AM759" s="65"/>
      <c r="AN759" s="61"/>
      <c r="AO759" s="61"/>
      <c r="AP759" s="61"/>
      <c r="AQ759" s="62"/>
    </row>
    <row r="760" spans="1:43" ht="15" thickBot="1" x14ac:dyDescent="0.35">
      <c r="A760">
        <v>1</v>
      </c>
      <c r="B760" s="1" t="s">
        <v>43</v>
      </c>
      <c r="C760" s="1" t="s">
        <v>44</v>
      </c>
      <c r="D760">
        <v>6.4020000000000001</v>
      </c>
      <c r="E760">
        <v>76.88</v>
      </c>
      <c r="F760">
        <v>-9.6999999999999993</v>
      </c>
      <c r="G760" s="34"/>
      <c r="H760" s="34"/>
      <c r="I760" s="34"/>
      <c r="J760" s="34"/>
      <c r="K760" s="34"/>
      <c r="L760" s="13"/>
      <c r="M760" s="4"/>
      <c r="N760" s="4"/>
      <c r="O760" s="13">
        <f>ABS(SUM(O730:O759))/2</f>
        <v>8.2958176274485425</v>
      </c>
      <c r="P760" s="13">
        <f t="shared" si="757"/>
        <v>53.109824450925572</v>
      </c>
      <c r="Q760" s="13">
        <f>SQRT(((MAX(M730:M759)-MIN(M730:M759))^2)+((VLOOKUP(MAX(M730:M759),M730:N759,2,FALSE)-VLOOKUP(MIN(M730:M759),M730:N759,2,FALSE))^2))</f>
        <v>4.2077666409160939</v>
      </c>
      <c r="R760" s="13">
        <f>ABS(MIN(N730:N759))+MAX(N730:N759)</f>
        <v>4.1285091847376458</v>
      </c>
      <c r="S760" s="12">
        <f>SQRT(ABS(((M731-M730)^2)-((N731-N730)^2))+ABS(((M732-M731)^2)-((N732-N731)^2))+ABS(((M733-M732)^2)-((N733-N732)^2))+ABS(((M734-M733)^2)-((N734-N733)^2))+ABS(((M735-M734)^2)-((N735-N734)^2))+ABS(((M736-M735)^2)-((N736-N735)^2))+ABS(((M737-M736)^2)-((N737-N736)^2))+ABS(((M738-M737)^2)-((N738-N737)^2))+ABS(((M739-M738)^2)-((N739-N738)^2))+ABS(((M740-M739)^2)-((N740-N739)^2))+ABS(((M741-M740)^2)-((N741-N740)^2))+ABS(((M742-M741)^2)-((N742-N741)^2))+ABS(((M743-M742)^2)-((N743-N742)^2))+ABS(((M744-M743)^2)-((N744-N743)^2))+ABS(((M745-M744)^2)-((N745-N744)^2))+ABS(((M746-M745)^2)-((N746-N745)^2))+ABS(((M747-M746)^2)-((N747-N746)^2))+ABS(((M748-M747)^2)-((N748-N747)^2))+ABS(((M749-M748)^2)-((N749-N748)^2))+ABS(((M750-M749)^2)-((N750-N749)^2))+ABS(((M751-M750)^2)-((N751-N750)^2))+ABS(((M752-M751)^2)-((N752-N751)^2))+ABS(((M753-M752)^2)-((N753-N752)^2))+ABS(((M754-M753)^2)-((N754-N753)^2))+ABS(((M755-M754)^2)-((N755-N754)^2))+ABS(((M756-M755)^2)-((N756-N755)^2))+ABS(((M757-M756)^2)-((N757-N756)^2))+ABS(((M758-M757)^2)-((N758-N757)^2))+ABS(((M759-M758)^2)-((N759-N758)^2)))</f>
        <v>2.2768402415483018</v>
      </c>
      <c r="T760" s="4">
        <f>IF(A760=1,S760/Q760,"")</f>
        <v>0.54110420939422621</v>
      </c>
      <c r="U760" s="4">
        <f>IF(A760=1,4*PI()*(O760/(S760^2)),"")</f>
        <v>20.109623646243826</v>
      </c>
      <c r="V760" s="21">
        <f>IF($H$9=FALSE,(($F$3)*($Q760^2))/(2*$F$7*COS(RADIANS($F$8))),IF(G760&lt;&gt;"",(3*($F$3)*(I760^2))/(2*J760*(COS(RADIANS(K760)))),(($F$3)*($Q760^2))/(2*$J760*COS(RADIANS($K760)))))</f>
        <v>110.7485435705828</v>
      </c>
      <c r="W760" s="51" t="str">
        <f>IF(G760&lt;&gt;"",IF(V760&lt;H760,"STABLE","UNSTABLE"),IF(V760&lt;$F$6,"STABLE","UNSTABLE"))</f>
        <v>UNSTABLE</v>
      </c>
      <c r="X760" s="8"/>
      <c r="Y760" s="57"/>
      <c r="Z760" s="4"/>
      <c r="AA760" s="16" t="str">
        <f t="shared" ca="1" si="761"/>
        <v/>
      </c>
      <c r="AB760" s="15"/>
      <c r="AC760" s="17"/>
      <c r="AD760" s="4">
        <f ca="1">IF(W760="Stable",O760,ABS(SUM(AD730:AD759)/2))</f>
        <v>33.758525411410801</v>
      </c>
      <c r="AE760" s="4">
        <f t="shared" ca="1" si="763"/>
        <v>216.12207968385195</v>
      </c>
      <c r="AF760" s="13">
        <f ca="1">IF(W760="Stable",Q760,SQRT(((MAX(AB730:AB759)-MIN(AB730:AB759))^2)+((VLOOKUP(MAX(AB730:AB759),AB730:AC759,2,FALSE)-VLOOKUP(MIN(AB730:AB759),AB730:AC759,2,FALSE))^2)))</f>
        <v>5.8000848054215588</v>
      </c>
      <c r="AG760" s="12">
        <f ca="1">IF(W760="Stable",S760,SQRT(ABS(((AB731-AB730)^2)-((AC731-AC730)^2))+ABS(((AB732-AB731)^2)-((AC732-AC731)^2))+ABS(((AB733-AB732)^2)-((AC733-AC732)^2))+ABS(((AB734-AB733)^2)-((AC734-AC733)^2))+ABS(((AB735-AB734)^2)-((AC735-AC734)^2))+ABS(((AB736-AB735)^2)-((AC736-AC735)^2))+ABS(((AB737-AB736)^2)-((AC737-AC736)^2))+ABS(((AB738-AB737)^2)-((AC738-AC737)^2))+ABS(((AB739-AB738)^2)-((AC739-AC738)^2))+ABS(((AB740-AB739)^2)-((AC740-AC739)^2))+ABS(((AB741-AB740)^2)-((AC741-AC740)^2))+ABS(((AB742-AB741)^2)-((AC742-AC741)^2))+ABS(((AB743-AB742)^2)-((AC743-AC742)^2))+ABS(((AB744-AB743)^2)-((AC744-AC743)^2))+ABS(((AB745-AB744)^2)-((AC745-AC744)^2))+ABS(((AB746-AB745)^2)-((AC746-AC745)^2))+ABS(((AB747-AB746)^2)-((AC747-AC746)^2))+ABS(((AB748-AB747)^2)-((AC748-AC747)^2))+ABS(((AB749-AB748)^2)-((AC749-AC748)^2))+ABS(((AB750-AB749)^2)-((AC750-AC749)^2))+ABS(((AB751-AB750)^2)-((AC751-AC750)^2))+ABS(((AB752-AB751)^2)-((AC752-AC751)^2))+ABS(((AB753-AB752)^2)-((AC753-AC752)^2))+ABS(((AB754-AB753)^2)-((AC754-AC753)^2))+ABS(((AB755-AB754)^2)-((AC755-AC754)^2))+ABS(((AB756-AB755)^2)-((AC756-AC755)^2))+ABS(((AB757-AB756)^2)-((AC757-AC756)^2))+ABS(((AB758-AB757)^2)-((AC758-AC757)^2))+ABS(((AB759-AB758)^2)-((AC759-AC758)^2))))</f>
        <v>8.8687803049728924</v>
      </c>
      <c r="AH760" s="4">
        <f ca="1">IF(W760="Stable",T760,IF(A760=1,AG760/AF760,""))</f>
        <v>1.5290776949817886</v>
      </c>
      <c r="AI760" s="4">
        <f ca="1">IF(W760="Stable",U760,IF(A760=1,4*PI()*(AD760/(AG760^2)),""))</f>
        <v>5.3934361111058902</v>
      </c>
      <c r="AJ760" s="5">
        <f ca="1">IF(A760=1,(O760/AD760)*100,"")</f>
        <v>24.573992869500316</v>
      </c>
      <c r="AK760" s="56">
        <f t="shared" si="722"/>
        <v>-9.6999999999999993</v>
      </c>
      <c r="AL760" s="49">
        <f t="shared" si="723"/>
        <v>6.4020000000000001</v>
      </c>
      <c r="AM760" s="65"/>
      <c r="AN760" s="61"/>
      <c r="AO760" s="61"/>
      <c r="AP760" s="61"/>
      <c r="AQ760" s="62"/>
    </row>
    <row r="761" spans="1:43" ht="15" thickTop="1" x14ac:dyDescent="0.3">
      <c r="A761" t="str">
        <f t="shared" ref="A761:A824" si="767">IF(C761&lt;&gt;"",1,"")</f>
        <v/>
      </c>
      <c r="B761" s="1" t="s">
        <v>44</v>
      </c>
      <c r="C761" s="1"/>
      <c r="D761">
        <v>0.50700000000000001</v>
      </c>
      <c r="E761">
        <v>349.55</v>
      </c>
      <c r="F761">
        <v>-50.09</v>
      </c>
      <c r="G761" s="47"/>
      <c r="H761" s="47"/>
      <c r="I761" s="47"/>
      <c r="J761" s="47"/>
      <c r="K761" s="47"/>
      <c r="L761" s="23">
        <f>IF(AND(B761&lt;&gt;"",C761&lt;&gt;""),"",IF(E761-$E$760&lt;0,(360-($E$760-E761)),E761-$E$760))</f>
        <v>272.67</v>
      </c>
      <c r="M761" s="6">
        <f t="shared" ref="M761:M771" si="768">IF(AND(B761&lt;&gt;"",C761&lt;&gt;""),"",IF(L761&gt;180,(COS(RADIANS(F761))*D761)*(-1),(COS(RADIANS(F761))*D761)))</f>
        <v>-0.32528284330998636</v>
      </c>
      <c r="N761" s="6">
        <f t="shared" ref="N761:N771" si="769">IF(AND(B761&lt;&gt;"",C761&lt;&gt;""),"",SIN(RADIANS(F761))*D761)</f>
        <v>-0.38889596532770931</v>
      </c>
      <c r="O761" s="23">
        <f t="shared" ref="O761:O772" si="770">IF(A762=1,M761*VLOOKUP(B762,$B$13:$N$1389,13,FALSE)-N761*VLOOKUP(B762,$B$13:$N$1389,12,FALSE),M761*N762-N761*M762)</f>
        <v>-0.45969189461048898</v>
      </c>
      <c r="P761" s="23" t="str">
        <f t="shared" si="757"/>
        <v/>
      </c>
      <c r="Q761" s="23"/>
      <c r="R761" s="6"/>
      <c r="S761" s="6"/>
      <c r="T761" s="6" t="str">
        <f t="shared" ref="T761:T771" si="771">IF(A761=1,S761/Q761,"")</f>
        <v/>
      </c>
      <c r="U761" s="6" t="str">
        <f t="shared" ref="U761:U771" si="772">IF(A761=1,4*PI()*(O761/(S761^2)),"")</f>
        <v/>
      </c>
      <c r="V761" s="6"/>
      <c r="W761" s="49"/>
      <c r="X761" s="8"/>
      <c r="Y761" s="53" t="str">
        <f t="shared" ref="Y761:Y771" si="773">IF(A761=1,"",B761)</f>
        <v>1.43</v>
      </c>
      <c r="Z761" s="6" t="str">
        <f t="shared" ref="Z761:Z772" si="774">IF(F761&lt;$R$8,"",(SQRT(((N761-MIN($N$761:$N$772))^2))))</f>
        <v/>
      </c>
      <c r="AA761" s="54" t="str">
        <f t="shared" ca="1" si="761"/>
        <v/>
      </c>
      <c r="AB761" s="55">
        <f t="shared" ref="AB761:AB771" si="775">IF(A761=1,"",M761)</f>
        <v>-0.32528284330998636</v>
      </c>
      <c r="AC761" s="6">
        <f t="shared" ref="AC761:AC772" si="776">IF($W$773="STABLE",N761,IF(F761&lt;$R$8,N761,(AA761+MIN($N$761:$N$772))))</f>
        <v>-0.38889596532770931</v>
      </c>
      <c r="AD761" s="6">
        <f t="shared" ref="AD761:AD772" si="777">IF(A762=1,ABS(AB761*VLOOKUP(B762,$B$13:$AD$1389,28,FALSE)-AC761*VLOOKUP(B762,$B$13:$AD$1389,27,FALSE)),ABS(AB761*AC762-AC761*AB762))</f>
        <v>0.45969189461048898</v>
      </c>
      <c r="AE761" s="6" t="str">
        <f t="shared" si="763"/>
        <v/>
      </c>
      <c r="AF761" s="113"/>
      <c r="AG761" s="52"/>
      <c r="AH761" s="6" t="str">
        <f t="shared" ref="AH761:AH771" si="778">IF(A761=1,AG761/AF761,"")</f>
        <v/>
      </c>
      <c r="AI761" s="6" t="str">
        <f t="shared" ref="AI761:AI771" si="779">IF(A761=1,4*PI()*(AD761/(AG761^2)),"")</f>
        <v/>
      </c>
      <c r="AJ761" s="14" t="str">
        <f t="shared" ref="AJ761:AJ771" si="780">IF(A761=1,(O761/AD761)*100,"")</f>
        <v/>
      </c>
      <c r="AK761" s="56">
        <f t="shared" si="722"/>
        <v>-50.09</v>
      </c>
      <c r="AL761" s="49">
        <f t="shared" si="723"/>
        <v>0.50700000000000001</v>
      </c>
      <c r="AM761" s="65"/>
      <c r="AN761" s="61"/>
      <c r="AO761" s="61"/>
      <c r="AP761" s="61"/>
      <c r="AQ761" s="62"/>
    </row>
    <row r="762" spans="1:43" x14ac:dyDescent="0.3">
      <c r="A762" t="str">
        <f t="shared" si="767"/>
        <v/>
      </c>
      <c r="B762" s="1" t="s">
        <v>44</v>
      </c>
      <c r="C762" s="1"/>
      <c r="D762">
        <v>1.5</v>
      </c>
      <c r="E762">
        <v>338.03</v>
      </c>
      <c r="F762">
        <v>-12.9</v>
      </c>
      <c r="G762" s="47"/>
      <c r="H762" s="47"/>
      <c r="I762" s="47"/>
      <c r="J762" s="47"/>
      <c r="K762" s="47"/>
      <c r="L762" s="23">
        <f t="shared" ref="L762:L771" si="781">IF(AND(B762&lt;&gt;"",C762&lt;&gt;""),"",IF(E762-$E$760&lt;0,(360-($E$760-E762)),E762-$E$760))</f>
        <v>261.14999999999998</v>
      </c>
      <c r="M762" s="6">
        <f t="shared" si="768"/>
        <v>-1.4621417912868326</v>
      </c>
      <c r="N762" s="6">
        <f t="shared" si="769"/>
        <v>-0.33487517401642708</v>
      </c>
      <c r="O762" s="23">
        <f t="shared" si="770"/>
        <v>-1.2446913267478656</v>
      </c>
      <c r="P762" s="23" t="str">
        <f t="shared" si="757"/>
        <v/>
      </c>
      <c r="Q762" s="23"/>
      <c r="R762" s="6"/>
      <c r="S762" s="6"/>
      <c r="T762" s="6" t="str">
        <f t="shared" si="771"/>
        <v/>
      </c>
      <c r="U762" s="6" t="str">
        <f t="shared" si="772"/>
        <v/>
      </c>
      <c r="V762" s="6"/>
      <c r="W762" s="49"/>
      <c r="X762" s="8"/>
      <c r="Y762" s="53" t="str">
        <f t="shared" si="773"/>
        <v>1.43</v>
      </c>
      <c r="Z762" s="6" t="str">
        <f t="shared" si="774"/>
        <v/>
      </c>
      <c r="AA762" s="54" t="str">
        <f t="shared" ca="1" si="761"/>
        <v/>
      </c>
      <c r="AB762" s="55">
        <f t="shared" si="775"/>
        <v>-1.4621417912868326</v>
      </c>
      <c r="AC762" s="6">
        <f t="shared" si="776"/>
        <v>-0.33487517401642708</v>
      </c>
      <c r="AD762" s="6">
        <f t="shared" ca="1" si="777"/>
        <v>5.832811661597967</v>
      </c>
      <c r="AE762" s="6" t="str">
        <f t="shared" si="763"/>
        <v/>
      </c>
      <c r="AF762" s="113"/>
      <c r="AG762" s="52"/>
      <c r="AH762" s="6" t="str">
        <f t="shared" si="778"/>
        <v/>
      </c>
      <c r="AI762" s="6" t="str">
        <f t="shared" si="779"/>
        <v/>
      </c>
      <c r="AJ762" s="14" t="str">
        <f t="shared" si="780"/>
        <v/>
      </c>
      <c r="AK762" s="56">
        <f t="shared" si="722"/>
        <v>-12.9</v>
      </c>
      <c r="AL762" s="49">
        <f t="shared" si="723"/>
        <v>1.4999999999999998</v>
      </c>
      <c r="AM762" s="65"/>
      <c r="AN762" s="61"/>
      <c r="AO762" s="61"/>
      <c r="AP762" s="61"/>
      <c r="AQ762" s="62"/>
    </row>
    <row r="763" spans="1:43" x14ac:dyDescent="0.3">
      <c r="A763" t="str">
        <f t="shared" si="767"/>
        <v/>
      </c>
      <c r="B763" s="1" t="s">
        <v>44</v>
      </c>
      <c r="C763" s="1"/>
      <c r="D763">
        <v>1.284</v>
      </c>
      <c r="E763">
        <v>336.31</v>
      </c>
      <c r="F763">
        <v>27.36</v>
      </c>
      <c r="G763" s="47"/>
      <c r="H763" s="47"/>
      <c r="I763" s="47"/>
      <c r="J763" s="47"/>
      <c r="K763" s="47"/>
      <c r="L763" s="23">
        <f t="shared" si="781"/>
        <v>259.43</v>
      </c>
      <c r="M763" s="6">
        <f t="shared" si="768"/>
        <v>-1.1403672002765912</v>
      </c>
      <c r="N763" s="6">
        <f t="shared" si="769"/>
        <v>0.59010054103799037</v>
      </c>
      <c r="O763" s="23">
        <f t="shared" si="770"/>
        <v>-0.48037205852376819</v>
      </c>
      <c r="P763" s="23" t="str">
        <f t="shared" si="757"/>
        <v/>
      </c>
      <c r="Q763" s="23"/>
      <c r="R763" s="6"/>
      <c r="S763" s="6"/>
      <c r="T763" s="6" t="str">
        <f t="shared" si="771"/>
        <v/>
      </c>
      <c r="U763" s="6" t="str">
        <f t="shared" si="772"/>
        <v/>
      </c>
      <c r="V763" s="6"/>
      <c r="W763" s="49"/>
      <c r="X763" s="8"/>
      <c r="Y763" s="53" t="str">
        <f t="shared" si="773"/>
        <v>1.43</v>
      </c>
      <c r="Z763" s="6">
        <f t="shared" si="774"/>
        <v>1.0781656736742451</v>
      </c>
      <c r="AA763" s="54">
        <f t="shared" ca="1" si="761"/>
        <v>4.2161105448157041</v>
      </c>
      <c r="AB763" s="55">
        <f t="shared" si="775"/>
        <v>-1.1403672002765912</v>
      </c>
      <c r="AC763" s="6">
        <f t="shared" ca="1" si="776"/>
        <v>3.7280454121794495</v>
      </c>
      <c r="AD763" s="6">
        <f t="shared" ca="1" si="777"/>
        <v>2.1008971016992355</v>
      </c>
      <c r="AE763" s="6" t="str">
        <f t="shared" si="763"/>
        <v/>
      </c>
      <c r="AF763" s="113"/>
      <c r="AG763" s="52"/>
      <c r="AH763" s="6" t="str">
        <f t="shared" si="778"/>
        <v/>
      </c>
      <c r="AI763" s="6" t="str">
        <f t="shared" si="779"/>
        <v/>
      </c>
      <c r="AJ763" s="14" t="str">
        <f t="shared" si="780"/>
        <v/>
      </c>
      <c r="AK763" s="56">
        <f t="shared" ca="1" si="722"/>
        <v>72.991717188635775</v>
      </c>
      <c r="AL763" s="49">
        <f t="shared" ca="1" si="723"/>
        <v>3.8985587012047045</v>
      </c>
      <c r="AM763" s="65"/>
      <c r="AN763" s="61"/>
      <c r="AO763" s="61"/>
      <c r="AP763" s="61"/>
      <c r="AQ763" s="62"/>
    </row>
    <row r="764" spans="1:43" x14ac:dyDescent="0.3">
      <c r="A764" t="str">
        <f t="shared" si="767"/>
        <v/>
      </c>
      <c r="B764" s="1" t="s">
        <v>44</v>
      </c>
      <c r="C764" s="1"/>
      <c r="D764">
        <v>1.3540000000000001</v>
      </c>
      <c r="E764">
        <v>340.83</v>
      </c>
      <c r="F764">
        <v>43.4</v>
      </c>
      <c r="G764" s="47"/>
      <c r="H764" s="47"/>
      <c r="I764" s="47"/>
      <c r="J764" s="47"/>
      <c r="K764" s="47"/>
      <c r="L764" s="23">
        <f t="shared" si="781"/>
        <v>263.95</v>
      </c>
      <c r="M764" s="6">
        <f t="shared" si="768"/>
        <v>-0.98378210449470149</v>
      </c>
      <c r="N764" s="6">
        <f t="shared" si="769"/>
        <v>0.93031648962918878</v>
      </c>
      <c r="O764" s="23">
        <f t="shared" si="770"/>
        <v>-0.57961943275819661</v>
      </c>
      <c r="P764" s="23" t="str">
        <f t="shared" si="757"/>
        <v/>
      </c>
      <c r="Q764" s="23"/>
      <c r="R764" s="6"/>
      <c r="S764" s="6"/>
      <c r="T764" s="6" t="str">
        <f t="shared" si="771"/>
        <v/>
      </c>
      <c r="U764" s="6" t="str">
        <f t="shared" si="772"/>
        <v/>
      </c>
      <c r="V764" s="6"/>
      <c r="W764" s="49"/>
      <c r="X764" s="8"/>
      <c r="Y764" s="53" t="str">
        <f t="shared" si="773"/>
        <v>1.43</v>
      </c>
      <c r="Z764" s="6">
        <f t="shared" si="774"/>
        <v>1.4183816222654435</v>
      </c>
      <c r="AA764" s="54">
        <f t="shared" ca="1" si="761"/>
        <v>5.546507239306659</v>
      </c>
      <c r="AB764" s="55">
        <f t="shared" si="775"/>
        <v>-0.98378210449470149</v>
      </c>
      <c r="AC764" s="6">
        <f t="shared" ca="1" si="776"/>
        <v>5.0584421066704044</v>
      </c>
      <c r="AD764" s="6">
        <f t="shared" ca="1" si="777"/>
        <v>3.0214745156635843</v>
      </c>
      <c r="AE764" s="6" t="str">
        <f t="shared" si="763"/>
        <v/>
      </c>
      <c r="AF764" s="113"/>
      <c r="AG764" s="52"/>
      <c r="AH764" s="6" t="str">
        <f t="shared" si="778"/>
        <v/>
      </c>
      <c r="AI764" s="6" t="str">
        <f t="shared" si="779"/>
        <v/>
      </c>
      <c r="AJ764" s="14" t="str">
        <f t="shared" si="780"/>
        <v/>
      </c>
      <c r="AK764" s="56">
        <f t="shared" ca="1" si="722"/>
        <v>78.994318476633083</v>
      </c>
      <c r="AL764" s="49">
        <f t="shared" ca="1" si="723"/>
        <v>5.1532187781676946</v>
      </c>
      <c r="AM764" s="65"/>
      <c r="AN764" s="61"/>
      <c r="AO764" s="61"/>
      <c r="AP764" s="61"/>
      <c r="AQ764" s="62"/>
    </row>
    <row r="765" spans="1:43" x14ac:dyDescent="0.3">
      <c r="A765" t="str">
        <f t="shared" si="767"/>
        <v/>
      </c>
      <c r="B765" s="1" t="s">
        <v>44</v>
      </c>
      <c r="C765" s="1"/>
      <c r="D765">
        <v>1.113</v>
      </c>
      <c r="E765">
        <v>10.32</v>
      </c>
      <c r="F765">
        <v>66.02</v>
      </c>
      <c r="G765" s="47"/>
      <c r="H765" s="47"/>
      <c r="I765" s="47"/>
      <c r="J765" s="47"/>
      <c r="K765" s="47"/>
      <c r="L765" s="23">
        <f t="shared" si="781"/>
        <v>293.44</v>
      </c>
      <c r="M765" s="6">
        <f t="shared" si="768"/>
        <v>-0.45234293435859968</v>
      </c>
      <c r="N765" s="6">
        <f t="shared" si="769"/>
        <v>1.0169340537792269</v>
      </c>
      <c r="O765" s="23">
        <f t="shared" si="770"/>
        <v>-1.1042136859939427</v>
      </c>
      <c r="P765" s="23" t="str">
        <f t="shared" si="757"/>
        <v/>
      </c>
      <c r="Q765" s="23"/>
      <c r="R765" s="6"/>
      <c r="S765" s="6"/>
      <c r="T765" s="6" t="str">
        <f t="shared" si="771"/>
        <v/>
      </c>
      <c r="U765" s="6" t="str">
        <f t="shared" si="772"/>
        <v/>
      </c>
      <c r="V765" s="6"/>
      <c r="W765" s="49"/>
      <c r="X765" s="8"/>
      <c r="Y765" s="53" t="str">
        <f t="shared" si="773"/>
        <v>1.43</v>
      </c>
      <c r="Z765" s="6">
        <f t="shared" si="774"/>
        <v>1.5049991864154815</v>
      </c>
      <c r="AA765" s="54">
        <f t="shared" ca="1" si="761"/>
        <v>5.8852206991172551</v>
      </c>
      <c r="AB765" s="55">
        <f t="shared" si="775"/>
        <v>-0.45234293435859968</v>
      </c>
      <c r="AC765" s="6">
        <f t="shared" ca="1" si="776"/>
        <v>5.3971555664810005</v>
      </c>
      <c r="AD765" s="6">
        <f t="shared" ca="1" si="777"/>
        <v>5.3473763324655277</v>
      </c>
      <c r="AE765" s="6" t="str">
        <f t="shared" si="763"/>
        <v/>
      </c>
      <c r="AF765" s="113"/>
      <c r="AG765" s="52"/>
      <c r="AH765" s="6" t="str">
        <f t="shared" si="778"/>
        <v/>
      </c>
      <c r="AI765" s="6" t="str">
        <f t="shared" si="779"/>
        <v/>
      </c>
      <c r="AJ765" s="14" t="str">
        <f t="shared" si="780"/>
        <v/>
      </c>
      <c r="AK765" s="56">
        <f t="shared" ca="1" si="722"/>
        <v>85.209159511348034</v>
      </c>
      <c r="AL765" s="49">
        <f t="shared" ca="1" si="723"/>
        <v>5.4160781326584457</v>
      </c>
      <c r="AM765" s="65"/>
      <c r="AN765" s="61"/>
      <c r="AO765" s="61"/>
      <c r="AP765" s="61"/>
      <c r="AQ765" s="62"/>
    </row>
    <row r="766" spans="1:43" x14ac:dyDescent="0.3">
      <c r="A766" t="str">
        <f t="shared" si="767"/>
        <v/>
      </c>
      <c r="B766" s="1" t="s">
        <v>44</v>
      </c>
      <c r="C766" s="1"/>
      <c r="D766">
        <v>1.849</v>
      </c>
      <c r="E766">
        <v>157.11000000000001</v>
      </c>
      <c r="F766">
        <v>81.53</v>
      </c>
      <c r="G766" s="47"/>
      <c r="H766" s="47"/>
      <c r="I766" s="47"/>
      <c r="J766" s="47"/>
      <c r="K766" s="47"/>
      <c r="L766" s="23">
        <f t="shared" si="781"/>
        <v>80.230000000000018</v>
      </c>
      <c r="M766" s="6">
        <f t="shared" si="768"/>
        <v>0.27234206374063624</v>
      </c>
      <c r="N766" s="6">
        <f t="shared" si="769"/>
        <v>1.8288331800132813</v>
      </c>
      <c r="O766" s="23">
        <f t="shared" si="770"/>
        <v>-0.77878583392500644</v>
      </c>
      <c r="P766" s="23" t="str">
        <f t="shared" si="757"/>
        <v/>
      </c>
      <c r="Q766" s="23"/>
      <c r="R766" s="6"/>
      <c r="S766" s="6"/>
      <c r="T766" s="6" t="str">
        <f t="shared" si="771"/>
        <v/>
      </c>
      <c r="U766" s="6" t="str">
        <f t="shared" si="772"/>
        <v/>
      </c>
      <c r="V766" s="6"/>
      <c r="W766" s="49"/>
      <c r="X766" s="8"/>
      <c r="Y766" s="53" t="str">
        <f t="shared" si="773"/>
        <v>1.43</v>
      </c>
      <c r="Z766" s="6">
        <f t="shared" si="774"/>
        <v>2.3168983126495362</v>
      </c>
      <c r="AA766" s="54">
        <f t="shared" ca="1" si="761"/>
        <v>9.0601098196146026</v>
      </c>
      <c r="AB766" s="55">
        <f t="shared" si="775"/>
        <v>0.27234206374063624</v>
      </c>
      <c r="AC766" s="6">
        <f t="shared" ca="1" si="776"/>
        <v>8.572044686978348</v>
      </c>
      <c r="AD766" s="6">
        <f t="shared" ca="1" si="777"/>
        <v>3.5578458272475935</v>
      </c>
      <c r="AE766" s="6" t="str">
        <f t="shared" si="763"/>
        <v/>
      </c>
      <c r="AF766" s="113"/>
      <c r="AG766" s="52"/>
      <c r="AH766" s="6" t="str">
        <f t="shared" si="778"/>
        <v/>
      </c>
      <c r="AI766" s="6" t="str">
        <f t="shared" si="779"/>
        <v/>
      </c>
      <c r="AJ766" s="14" t="str">
        <f t="shared" si="780"/>
        <v/>
      </c>
      <c r="AK766" s="56">
        <f t="shared" ca="1" si="722"/>
        <v>88.180270358707617</v>
      </c>
      <c r="AL766" s="49">
        <f t="shared" ca="1" si="723"/>
        <v>8.5763698798055721</v>
      </c>
      <c r="AM766" s="65"/>
      <c r="AN766" s="61"/>
      <c r="AO766" s="61"/>
      <c r="AP766" s="61"/>
      <c r="AQ766" s="62"/>
    </row>
    <row r="767" spans="1:43" x14ac:dyDescent="0.3">
      <c r="A767" t="str">
        <f t="shared" si="767"/>
        <v/>
      </c>
      <c r="B767" s="1" t="s">
        <v>44</v>
      </c>
      <c r="C767" s="1"/>
      <c r="D767">
        <v>1.5289999999999999</v>
      </c>
      <c r="E767">
        <v>174.11</v>
      </c>
      <c r="F767">
        <v>65.540000000000006</v>
      </c>
      <c r="G767" s="47"/>
      <c r="H767" s="47"/>
      <c r="I767" s="47"/>
      <c r="J767" s="47"/>
      <c r="K767" s="47"/>
      <c r="L767" s="23">
        <f t="shared" si="781"/>
        <v>97.230000000000018</v>
      </c>
      <c r="M767" s="6">
        <f t="shared" si="768"/>
        <v>0.63309448145623992</v>
      </c>
      <c r="N767" s="6">
        <f t="shared" si="769"/>
        <v>1.3917731056280884</v>
      </c>
      <c r="O767" s="23">
        <f t="shared" si="770"/>
        <v>-0.8549156879398695</v>
      </c>
      <c r="P767" s="23" t="str">
        <f t="shared" si="757"/>
        <v/>
      </c>
      <c r="Q767" s="23"/>
      <c r="R767" s="6"/>
      <c r="S767" s="6"/>
      <c r="T767" s="6" t="str">
        <f t="shared" si="771"/>
        <v/>
      </c>
      <c r="U767" s="6" t="str">
        <f t="shared" si="772"/>
        <v/>
      </c>
      <c r="V767" s="6"/>
      <c r="W767" s="49"/>
      <c r="X767" s="8"/>
      <c r="Y767" s="53" t="str">
        <f t="shared" si="773"/>
        <v>1.43</v>
      </c>
      <c r="Z767" s="6">
        <f t="shared" si="774"/>
        <v>1.879838238264343</v>
      </c>
      <c r="AA767" s="54">
        <f t="shared" ca="1" si="761"/>
        <v>7.3510092302277279</v>
      </c>
      <c r="AB767" s="55">
        <f t="shared" si="775"/>
        <v>0.63309448145623992</v>
      </c>
      <c r="AC767" s="6">
        <f t="shared" ca="1" si="776"/>
        <v>6.8629440975914733</v>
      </c>
      <c r="AD767" s="6">
        <f t="shared" ca="1" si="777"/>
        <v>3.8223399104256508</v>
      </c>
      <c r="AE767" s="6" t="str">
        <f t="shared" si="763"/>
        <v/>
      </c>
      <c r="AF767" s="113"/>
      <c r="AG767" s="52"/>
      <c r="AH767" s="6" t="str">
        <f t="shared" si="778"/>
        <v/>
      </c>
      <c r="AI767" s="6" t="str">
        <f t="shared" si="779"/>
        <v/>
      </c>
      <c r="AJ767" s="14" t="str">
        <f t="shared" si="780"/>
        <v/>
      </c>
      <c r="AK767" s="56">
        <f t="shared" ca="1" si="722"/>
        <v>84.729481919130833</v>
      </c>
      <c r="AL767" s="49">
        <f t="shared" ca="1" si="723"/>
        <v>6.8920831617962932</v>
      </c>
      <c r="AM767" s="65"/>
      <c r="AN767" s="61"/>
      <c r="AO767" s="61"/>
      <c r="AP767" s="61"/>
      <c r="AQ767" s="62"/>
    </row>
    <row r="768" spans="1:43" x14ac:dyDescent="0.3">
      <c r="A768" t="str">
        <f t="shared" si="767"/>
        <v/>
      </c>
      <c r="B768" s="1" t="s">
        <v>44</v>
      </c>
      <c r="C768" s="1"/>
      <c r="D768">
        <v>1.2470000000000001</v>
      </c>
      <c r="E768">
        <v>172.48</v>
      </c>
      <c r="F768">
        <v>38.9</v>
      </c>
      <c r="G768" s="47"/>
      <c r="H768" s="47"/>
      <c r="I768" s="47"/>
      <c r="J768" s="47"/>
      <c r="K768" s="47"/>
      <c r="L768" s="23">
        <f t="shared" si="781"/>
        <v>95.6</v>
      </c>
      <c r="M768" s="6">
        <f t="shared" si="768"/>
        <v>0.97046920621194832</v>
      </c>
      <c r="N768" s="6">
        <f t="shared" si="769"/>
        <v>0.78306993288872428</v>
      </c>
      <c r="O768" s="23">
        <f t="shared" si="770"/>
        <v>-0.82341917360636196</v>
      </c>
      <c r="P768" s="23" t="str">
        <f t="shared" si="757"/>
        <v/>
      </c>
      <c r="Q768" s="23"/>
      <c r="R768" s="6"/>
      <c r="S768" s="6"/>
      <c r="T768" s="6" t="str">
        <f t="shared" si="771"/>
        <v/>
      </c>
      <c r="U768" s="6" t="str">
        <f t="shared" si="772"/>
        <v/>
      </c>
      <c r="V768" s="6"/>
      <c r="W768" s="49"/>
      <c r="X768" s="8"/>
      <c r="Y768" s="53" t="str">
        <f t="shared" si="773"/>
        <v>1.43</v>
      </c>
      <c r="Z768" s="6">
        <f t="shared" si="774"/>
        <v>1.2711350655249789</v>
      </c>
      <c r="AA768" s="54">
        <f t="shared" ca="1" si="761"/>
        <v>4.9707072711573792</v>
      </c>
      <c r="AB768" s="55">
        <f t="shared" si="775"/>
        <v>0.97046920621194832</v>
      </c>
      <c r="AC768" s="6">
        <f t="shared" ca="1" si="776"/>
        <v>4.4826421385211246</v>
      </c>
      <c r="AD768" s="6">
        <f t="shared" ca="1" si="777"/>
        <v>3.5341198967410241</v>
      </c>
      <c r="AE768" s="6" t="str">
        <f t="shared" si="763"/>
        <v/>
      </c>
      <c r="AF768" s="113"/>
      <c r="AG768" s="52"/>
      <c r="AH768" s="6" t="str">
        <f t="shared" si="778"/>
        <v/>
      </c>
      <c r="AI768" s="6" t="str">
        <f t="shared" si="779"/>
        <v/>
      </c>
      <c r="AJ768" s="14" t="str">
        <f t="shared" si="780"/>
        <v/>
      </c>
      <c r="AK768" s="56">
        <f t="shared" ca="1" si="722"/>
        <v>77.784277329710889</v>
      </c>
      <c r="AL768" s="49">
        <f t="shared" ca="1" si="723"/>
        <v>4.5864900547423941</v>
      </c>
      <c r="AM768" s="65"/>
      <c r="AN768" s="61"/>
      <c r="AO768" s="61"/>
      <c r="AP768" s="61"/>
      <c r="AQ768" s="62"/>
    </row>
    <row r="769" spans="1:43" x14ac:dyDescent="0.3">
      <c r="A769" t="str">
        <f t="shared" si="767"/>
        <v/>
      </c>
      <c r="B769" s="1" t="s">
        <v>44</v>
      </c>
      <c r="C769" s="1"/>
      <c r="D769">
        <v>1.1970000000000001</v>
      </c>
      <c r="E769">
        <v>172.33</v>
      </c>
      <c r="F769">
        <v>5.42</v>
      </c>
      <c r="G769" s="47"/>
      <c r="H769" s="47"/>
      <c r="I769" s="47"/>
      <c r="J769" s="47"/>
      <c r="K769" s="47"/>
      <c r="L769" s="23">
        <f t="shared" si="781"/>
        <v>95.450000000000017</v>
      </c>
      <c r="M769" s="6">
        <f t="shared" si="768"/>
        <v>1.1916482775808148</v>
      </c>
      <c r="N769" s="6">
        <f t="shared" si="769"/>
        <v>0.11306362164143409</v>
      </c>
      <c r="O769" s="23">
        <f t="shared" si="770"/>
        <v>-0.65247310767395672</v>
      </c>
      <c r="P769" s="23" t="str">
        <f t="shared" si="757"/>
        <v/>
      </c>
      <c r="Q769" s="23"/>
      <c r="R769" s="6"/>
      <c r="S769" s="6"/>
      <c r="T769" s="6" t="str">
        <f t="shared" si="771"/>
        <v/>
      </c>
      <c r="U769" s="6" t="str">
        <f t="shared" si="772"/>
        <v/>
      </c>
      <c r="V769" s="6"/>
      <c r="W769" s="49"/>
      <c r="X769" s="8"/>
      <c r="Y769" s="53" t="str">
        <f t="shared" si="773"/>
        <v>1.43</v>
      </c>
      <c r="Z769" s="6">
        <f t="shared" si="774"/>
        <v>0.60112875427768875</v>
      </c>
      <c r="AA769" s="54">
        <f t="shared" ca="1" si="761"/>
        <v>2.3506825913545435</v>
      </c>
      <c r="AB769" s="55">
        <f t="shared" si="775"/>
        <v>1.1916482775808148</v>
      </c>
      <c r="AC769" s="6">
        <f t="shared" ca="1" si="776"/>
        <v>1.8626174587182889</v>
      </c>
      <c r="AD769" s="6">
        <f t="shared" ca="1" si="777"/>
        <v>2.6882510049990342</v>
      </c>
      <c r="AE769" s="6" t="str">
        <f t="shared" si="763"/>
        <v/>
      </c>
      <c r="AF769" s="113"/>
      <c r="AG769" s="52"/>
      <c r="AH769" s="6" t="str">
        <f t="shared" si="778"/>
        <v/>
      </c>
      <c r="AI769" s="6" t="str">
        <f t="shared" si="779"/>
        <v/>
      </c>
      <c r="AJ769" s="14" t="str">
        <f t="shared" si="780"/>
        <v/>
      </c>
      <c r="AK769" s="56">
        <f t="shared" ca="1" si="722"/>
        <v>57.390073805493323</v>
      </c>
      <c r="AL769" s="49">
        <f t="shared" ca="1" si="723"/>
        <v>2.2111918539519584</v>
      </c>
      <c r="AM769" s="65"/>
      <c r="AN769" s="61"/>
      <c r="AO769" s="61"/>
      <c r="AP769" s="61"/>
      <c r="AQ769" s="62"/>
    </row>
    <row r="770" spans="1:43" x14ac:dyDescent="0.3">
      <c r="A770" t="str">
        <f t="shared" si="767"/>
        <v/>
      </c>
      <c r="B770" s="1" t="s">
        <v>44</v>
      </c>
      <c r="C770" s="1"/>
      <c r="D770">
        <v>1.2430000000000001</v>
      </c>
      <c r="E770">
        <v>175.07</v>
      </c>
      <c r="F770">
        <v>-20.59</v>
      </c>
      <c r="G770" s="47"/>
      <c r="H770" s="47"/>
      <c r="I770" s="47"/>
      <c r="J770" s="47"/>
      <c r="K770" s="47"/>
      <c r="L770" s="23">
        <f t="shared" si="781"/>
        <v>98.19</v>
      </c>
      <c r="M770" s="6">
        <f t="shared" si="768"/>
        <v>1.1635983152861671</v>
      </c>
      <c r="N770" s="6">
        <f t="shared" si="769"/>
        <v>-0.43713608940831478</v>
      </c>
      <c r="O770" s="23">
        <f t="shared" si="770"/>
        <v>-0.3236014050636315</v>
      </c>
      <c r="P770" s="23" t="str">
        <f t="shared" si="757"/>
        <v/>
      </c>
      <c r="Q770" s="23"/>
      <c r="R770" s="6"/>
      <c r="S770" s="6"/>
      <c r="T770" s="6" t="str">
        <f t="shared" si="771"/>
        <v/>
      </c>
      <c r="U770" s="6" t="str">
        <f t="shared" si="772"/>
        <v/>
      </c>
      <c r="V770" s="6"/>
      <c r="W770" s="49"/>
      <c r="X770" s="8"/>
      <c r="Y770" s="53" t="str">
        <f t="shared" si="773"/>
        <v>1.43</v>
      </c>
      <c r="Z770" s="6" t="str">
        <f t="shared" si="774"/>
        <v/>
      </c>
      <c r="AA770" s="54" t="str">
        <f t="shared" ca="1" si="761"/>
        <v/>
      </c>
      <c r="AB770" s="55">
        <f t="shared" si="775"/>
        <v>1.1635983152861671</v>
      </c>
      <c r="AC770" s="6">
        <f t="shared" si="776"/>
        <v>-0.43713608940831478</v>
      </c>
      <c r="AD770" s="6">
        <f t="shared" si="777"/>
        <v>0.3236014050636315</v>
      </c>
      <c r="AE770" s="6" t="str">
        <f t="shared" si="763"/>
        <v/>
      </c>
      <c r="AF770" s="113"/>
      <c r="AG770" s="52"/>
      <c r="AH770" s="6" t="str">
        <f t="shared" si="778"/>
        <v/>
      </c>
      <c r="AI770" s="6" t="str">
        <f t="shared" si="779"/>
        <v/>
      </c>
      <c r="AJ770" s="14" t="str">
        <f t="shared" si="780"/>
        <v/>
      </c>
      <c r="AK770" s="56">
        <f t="shared" si="722"/>
        <v>-20.59</v>
      </c>
      <c r="AL770" s="49">
        <f t="shared" si="723"/>
        <v>1.2430000000000001</v>
      </c>
      <c r="AM770" s="65"/>
      <c r="AN770" s="61"/>
      <c r="AO770" s="61"/>
      <c r="AP770" s="61"/>
      <c r="AQ770" s="62"/>
    </row>
    <row r="771" spans="1:43" x14ac:dyDescent="0.3">
      <c r="A771" t="str">
        <f t="shared" si="767"/>
        <v/>
      </c>
      <c r="B771" s="1" t="s">
        <v>44</v>
      </c>
      <c r="C771" s="1"/>
      <c r="D771">
        <v>0.74199999999999999</v>
      </c>
      <c r="E771">
        <v>175.28</v>
      </c>
      <c r="F771">
        <v>-41.13</v>
      </c>
      <c r="G771" s="47"/>
      <c r="H771" s="47"/>
      <c r="I771" s="47"/>
      <c r="J771" s="47"/>
      <c r="K771" s="47"/>
      <c r="L771" s="23">
        <f t="shared" si="781"/>
        <v>98.4</v>
      </c>
      <c r="M771" s="6">
        <f t="shared" si="768"/>
        <v>0.55888856340486615</v>
      </c>
      <c r="N771" s="6">
        <f t="shared" si="769"/>
        <v>-0.48806513263625467</v>
      </c>
      <c r="O771" s="23">
        <f t="shared" si="770"/>
        <v>-0.13453907656548977</v>
      </c>
      <c r="P771" s="23" t="str">
        <f t="shared" si="757"/>
        <v/>
      </c>
      <c r="Q771" s="23"/>
      <c r="R771" s="6"/>
      <c r="S771" s="6"/>
      <c r="T771" s="6" t="str">
        <f t="shared" si="771"/>
        <v/>
      </c>
      <c r="U771" s="6" t="str">
        <f t="shared" si="772"/>
        <v/>
      </c>
      <c r="V771" s="6"/>
      <c r="W771" s="49"/>
      <c r="X771" s="8"/>
      <c r="Y771" s="53" t="str">
        <f t="shared" si="773"/>
        <v>1.43</v>
      </c>
      <c r="Z771" s="6" t="str">
        <f t="shared" si="774"/>
        <v/>
      </c>
      <c r="AA771" s="54" t="str">
        <f t="shared" ca="1" si="761"/>
        <v/>
      </c>
      <c r="AB771" s="55">
        <f t="shared" si="775"/>
        <v>0.55888856340486615</v>
      </c>
      <c r="AC771" s="6">
        <f t="shared" si="776"/>
        <v>-0.48806513263625467</v>
      </c>
      <c r="AD771" s="6">
        <f t="shared" si="777"/>
        <v>0.13453907656548977</v>
      </c>
      <c r="AE771" s="6" t="str">
        <f t="shared" si="763"/>
        <v/>
      </c>
      <c r="AF771" s="113"/>
      <c r="AG771" s="52"/>
      <c r="AH771" s="6" t="str">
        <f t="shared" si="778"/>
        <v/>
      </c>
      <c r="AI771" s="6" t="str">
        <f t="shared" si="779"/>
        <v/>
      </c>
      <c r="AJ771" s="14" t="str">
        <f t="shared" si="780"/>
        <v/>
      </c>
      <c r="AK771" s="56">
        <f t="shared" si="722"/>
        <v>-41.13</v>
      </c>
      <c r="AL771" s="49">
        <f t="shared" si="723"/>
        <v>0.74199999999999999</v>
      </c>
      <c r="AM771" s="65"/>
      <c r="AN771" s="61"/>
      <c r="AO771" s="61"/>
      <c r="AP771" s="61"/>
      <c r="AQ771" s="62"/>
    </row>
    <row r="772" spans="1:43" x14ac:dyDescent="0.3">
      <c r="A772" t="str">
        <f t="shared" si="767"/>
        <v/>
      </c>
      <c r="B772" s="1" t="s">
        <v>44</v>
      </c>
      <c r="C772" s="1"/>
      <c r="D772">
        <v>0.41199999999999998</v>
      </c>
      <c r="E772">
        <v>175.68</v>
      </c>
      <c r="F772">
        <v>-67.239999999999995</v>
      </c>
      <c r="G772" s="47"/>
      <c r="H772" s="47"/>
      <c r="I772" s="47"/>
      <c r="J772" s="47"/>
      <c r="K772" s="47"/>
      <c r="L772" s="23">
        <f t="shared" ref="L772" si="782">IF(AND(B772&lt;&gt;"",C772&lt;&gt;""),"",IF(E772-$E$760&lt;0,(360-($E$760-E772)),E772-$E$760))</f>
        <v>98.800000000000011</v>
      </c>
      <c r="M772" s="6">
        <f t="shared" ref="M772:M774" si="783">IF(AND(B772&lt;&gt;"",C772&lt;&gt;""),"",IF(L772&gt;180,(COS(RADIANS(F772))*D772)*(-1),(COS(RADIANS(F772))*D772)))</f>
        <v>0.15939122699385772</v>
      </c>
      <c r="N772" s="6">
        <f t="shared" ref="N772:N774" si="784">IF(AND(B772&lt;&gt;"",C772&lt;&gt;""),"",SIN(RADIANS(F772))*D772)</f>
        <v>-0.379918987097766</v>
      </c>
      <c r="O772" s="23">
        <f t="shared" si="770"/>
        <v>-0.18556773343715569</v>
      </c>
      <c r="P772" s="23" t="str">
        <f t="shared" ref="P772:P774" si="785">IF(A772=1,D772*O772,"")</f>
        <v/>
      </c>
      <c r="Q772" s="23"/>
      <c r="R772" s="6"/>
      <c r="S772" s="6"/>
      <c r="T772" s="6" t="str">
        <f t="shared" ref="T772:T774" si="786">IF(A772=1,S772/Q772,"")</f>
        <v/>
      </c>
      <c r="U772" s="6" t="str">
        <f t="shared" ref="U772:U774" si="787">IF(A772=1,4*PI()*(O772/(S772^2)),"")</f>
        <v/>
      </c>
      <c r="V772" s="6"/>
      <c r="W772" s="49"/>
      <c r="X772" s="8"/>
      <c r="Y772" s="53" t="str">
        <f t="shared" ref="Y772:Y774" si="788">IF(A772=1,"",B772)</f>
        <v>1.43</v>
      </c>
      <c r="Z772" s="6" t="str">
        <f t="shared" si="774"/>
        <v/>
      </c>
      <c r="AA772" s="54" t="str">
        <f t="shared" ca="1" si="725"/>
        <v/>
      </c>
      <c r="AB772" s="55">
        <f t="shared" ref="AB772:AB774" si="789">IF(A772=1,"",M772)</f>
        <v>0.15939122699385772</v>
      </c>
      <c r="AC772" s="6">
        <f t="shared" si="776"/>
        <v>-0.379918987097766</v>
      </c>
      <c r="AD772" s="6">
        <f t="shared" si="777"/>
        <v>0.18556773343715569</v>
      </c>
      <c r="AE772" s="6" t="str">
        <f t="shared" ref="AE772:AE774" si="790">IF(Y772="",$D772*AD772,"")</f>
        <v/>
      </c>
      <c r="AF772" s="113"/>
      <c r="AG772" s="52"/>
      <c r="AH772" s="6" t="str">
        <f t="shared" ref="AH772:AH774" si="791">IF(A772=1,AG772/AF772,"")</f>
        <v/>
      </c>
      <c r="AI772" s="6" t="str">
        <f t="shared" ref="AI772:AI774" si="792">IF(A772=1,4*PI()*(AD772/(AG772^2)),"")</f>
        <v/>
      </c>
      <c r="AJ772" s="14" t="str">
        <f t="shared" ref="AJ772:AJ774" si="793">IF(A772=1,(O772/AD772)*100,"")</f>
        <v/>
      </c>
      <c r="AK772" s="56">
        <f t="shared" si="722"/>
        <v>-67.239999999999995</v>
      </c>
      <c r="AL772" s="49">
        <f t="shared" si="723"/>
        <v>0.41199999999999998</v>
      </c>
      <c r="AM772" s="65"/>
      <c r="AN772" s="61"/>
      <c r="AO772" s="61"/>
      <c r="AP772" s="61"/>
      <c r="AQ772" s="62"/>
    </row>
    <row r="773" spans="1:43" ht="15" thickBot="1" x14ac:dyDescent="0.35">
      <c r="A773">
        <f t="shared" si="767"/>
        <v>1</v>
      </c>
      <c r="B773" s="1" t="s">
        <v>44</v>
      </c>
      <c r="C773" s="1" t="s">
        <v>45</v>
      </c>
      <c r="D773">
        <v>3.3690000000000002</v>
      </c>
      <c r="E773">
        <v>75.150000000000006</v>
      </c>
      <c r="F773">
        <v>-1.99</v>
      </c>
      <c r="G773" s="34"/>
      <c r="H773" s="34"/>
      <c r="I773" s="34"/>
      <c r="J773" s="34"/>
      <c r="K773" s="34"/>
      <c r="L773" s="13"/>
      <c r="M773" s="4"/>
      <c r="N773" s="4"/>
      <c r="O773" s="13">
        <f>ABS(SUM(O761:O772))/2</f>
        <v>3.8109452084228668</v>
      </c>
      <c r="P773" s="13">
        <f t="shared" si="785"/>
        <v>12.839074407176639</v>
      </c>
      <c r="Q773" s="13">
        <f>SQRT(((MAX(M761:M772)-MIN(M761:M772))^2)+((VLOOKUP(MAX(M761:M772),M761:N772,2,FALSE)-VLOOKUP(MIN(M761:M772),M761:N772,2,FALSE))^2))</f>
        <v>2.691328834289108</v>
      </c>
      <c r="R773" s="13">
        <f>ABS(MIN(N761:N772))+MAX(N761:N772)</f>
        <v>2.3168983126495362</v>
      </c>
      <c r="S773" s="12">
        <f>SQRT(ABS(((M762-M761)^2)-((N762-N761)^2))+ABS(((M763-M762)^2)-((N763-N762)^2))+ABS(((M764-M763)^2)-((N764-N763)^2))+ABS(((M765-M764)^2)-((N765-N764)^2))+ABS(((M766-M765)^2)-((N766-N765)^2))+ABS(((M767-M766)^2)-((N767-N766)^2))+ABS(((M768-M767)^2)-((N768-N767)^2))+ABS(((M769-M768)^2)-((N769-N768)^2))+ABS(((M770-M769)^2)-((N770-N769)^2))+ABS(((M771-M770)^2)-((N771-N770)^2))+ABS(((M772-M771)^2)-((N772-N771)^2)))</f>
        <v>2.017973472840918</v>
      </c>
      <c r="T773" s="4">
        <f>IF(A773=1,S773/Q773,"")</f>
        <v>0.7498056154011179</v>
      </c>
      <c r="U773" s="4">
        <f>IF(A773=1,4*PI()*(O773/(S773^2)),"")</f>
        <v>11.760117552647928</v>
      </c>
      <c r="V773" s="21">
        <f>IF($H$9=FALSE,(($F$3)*($Q773^2))/(2*$F$7*COS(RADIANS($F$8))),IF(G773&lt;&gt;"",(3*($F$3)*(I773^2))/(2*J773*(COS(RADIANS(K773)))),(($F$3)*($Q773^2))/(2*$J773*COS(RADIANS($K773)))))</f>
        <v>45.307308123952488</v>
      </c>
      <c r="W773" s="51" t="str">
        <f>IF(G773&lt;&gt;"",IF(V773&lt;H773,"STABLE","UNSTABLE"),IF(V773&lt;$F$6,"STABLE","UNSTABLE"))</f>
        <v>UNSTABLE</v>
      </c>
      <c r="X773" s="8"/>
      <c r="Y773" s="57"/>
      <c r="Z773" s="4"/>
      <c r="AA773" s="16" t="str">
        <f t="shared" ca="1" si="725"/>
        <v/>
      </c>
      <c r="AB773" s="15"/>
      <c r="AC773" s="17"/>
      <c r="AD773" s="4">
        <f ca="1">IF(W773="Stable",O773,ABS(SUM(AD761:AD772)/2))</f>
        <v>15.504258180258192</v>
      </c>
      <c r="AE773" s="4">
        <f t="shared" ca="1" si="790"/>
        <v>52.233845809289853</v>
      </c>
      <c r="AF773" s="13">
        <f ca="1">IF(W773="Stable",Q773,SQRT(((MAX(AB761:AB772)-MIN(AB761:AB772))^2)+((VLOOKUP(MAX(AB761:AB772),AB761:AC772,2,FALSE)-VLOOKUP(MIN(AB761:AB772),AB761:AC772,2,FALSE))^2)))</f>
        <v>3.4455152881018982</v>
      </c>
      <c r="AG773" s="12">
        <f ca="1">IF(W773="Stable",S773,SQRT(ABS(((AB762-AB761)^2)-((AC762-AC761)^2))+ABS(((AB763-AB762)^2)-((AC763-AC762)^2))+ABS(((AB764-AB763)^2)-((AC764-AC763)^2))+ABS(((AB765-AB764)^2)-((AC765-AC764)^2))+ABS(((AB766-AB765)^2)-((AC766-AC765)^2))+ABS(((AB767-AB766)^2)-((AC767-AC766)^2))+ABS(((AB768-AB767)^2)-((AC768-AC767)^2))+ABS(((AB769-AB768)^2)-((AC769-AC768)^2))+ABS(((AB770-AB769)^2)-((AC770-AC769)^2))+ABS(((AB771-AB770)^2)-((AC771-AC770)^2))+ABS(((AB772-AB771)^2)-((AC772-AC771)^2))))</f>
        <v>7.0794614387588757</v>
      </c>
      <c r="AH773" s="4">
        <f ca="1">IF(W773="Stable",T773,IF(A773=1,AG773/AF773,""))</f>
        <v>2.0546887321051139</v>
      </c>
      <c r="AI773" s="4">
        <f ca="1">IF(W773="Stable",U773,IF(A773=1,4*PI()*(AD773/(AG773^2)),""))</f>
        <v>3.8874106013035279</v>
      </c>
      <c r="AJ773" s="5">
        <f ca="1">IF(A773=1,(O773/AD773)*100,"")</f>
        <v>24.579990632995273</v>
      </c>
      <c r="AK773" s="56">
        <f t="shared" si="722"/>
        <v>-1.99</v>
      </c>
      <c r="AL773" s="49">
        <f t="shared" si="723"/>
        <v>3.3690000000000002</v>
      </c>
      <c r="AM773" s="65"/>
      <c r="AN773" s="61"/>
      <c r="AO773" s="61"/>
      <c r="AP773" s="61"/>
      <c r="AQ773" s="62"/>
    </row>
    <row r="774" spans="1:43" ht="15" thickTop="1" x14ac:dyDescent="0.3">
      <c r="A774" t="str">
        <f t="shared" si="767"/>
        <v/>
      </c>
      <c r="B774" s="1" t="s">
        <v>45</v>
      </c>
      <c r="C774" s="1"/>
      <c r="D774">
        <v>0.62</v>
      </c>
      <c r="E774">
        <v>94.4</v>
      </c>
      <c r="F774">
        <v>-87.59</v>
      </c>
      <c r="G774" s="47"/>
      <c r="H774" s="47"/>
      <c r="I774" s="47"/>
      <c r="J774" s="47"/>
      <c r="K774" s="47"/>
      <c r="L774" s="23">
        <f>IF(AND(B774&lt;&gt;"",C774&lt;&gt;""),"",IF(E774-$E$773&lt;0,(360-($E$773-E774)),E774-$E$773))</f>
        <v>19.25</v>
      </c>
      <c r="M774" s="6">
        <f t="shared" si="783"/>
        <v>2.6071020410822966E-2</v>
      </c>
      <c r="N774" s="6">
        <f t="shared" si="784"/>
        <v>-0.61945161384464764</v>
      </c>
      <c r="O774" s="23">
        <f t="shared" ref="O774:O785" si="794">IF(A775=1,M774*VLOOKUP(B775,$B$13:$N$1389,13,FALSE)-N774*VLOOKUP(B775,$B$13:$N$1389,12,FALSE),M774*N775-N774*M775)</f>
        <v>-0.74046239663103031</v>
      </c>
      <c r="P774" s="23" t="str">
        <f t="shared" si="785"/>
        <v/>
      </c>
      <c r="Q774" s="23"/>
      <c r="R774" s="6"/>
      <c r="S774" s="6"/>
      <c r="T774" s="6" t="str">
        <f t="shared" si="786"/>
        <v/>
      </c>
      <c r="U774" s="6" t="str">
        <f t="shared" si="787"/>
        <v/>
      </c>
      <c r="V774" s="6"/>
      <c r="W774" s="49"/>
      <c r="X774" s="8"/>
      <c r="Y774" s="53" t="str">
        <f t="shared" si="788"/>
        <v>1.44</v>
      </c>
      <c r="Z774" s="6" t="str">
        <f t="shared" ref="Z774:Z785" si="795">IF(F774&lt;$R$8,"",(SQRT(((N774-MIN($N$774:$N$785))^2))))</f>
        <v/>
      </c>
      <c r="AA774" s="54" t="str">
        <f t="shared" ca="1" si="725"/>
        <v/>
      </c>
      <c r="AB774" s="55">
        <f t="shared" si="789"/>
        <v>2.6071020410822966E-2</v>
      </c>
      <c r="AC774" s="6">
        <f t="shared" ref="AC774:AC785" si="796">IF($W$786="STABLE",N774,IF(F774&lt;$R$8,N774,(AA774+MIN($N$774:$N$785))))</f>
        <v>-0.61945161384464764</v>
      </c>
      <c r="AD774" s="6">
        <f t="shared" ref="AD774:AD785" si="797">IF(A775=1,ABS(AB774*VLOOKUP(B775,$B$13:$AD$1389,28,FALSE)-AC774*VLOOKUP(B775,$B$13:$AD$1389,27,FALSE)),ABS(AB774*AC775-AC774*AB775))</f>
        <v>0.74046239663103031</v>
      </c>
      <c r="AE774" s="6" t="str">
        <f t="shared" si="790"/>
        <v/>
      </c>
      <c r="AF774" s="113"/>
      <c r="AG774" s="52"/>
      <c r="AH774" s="6" t="str">
        <f t="shared" si="791"/>
        <v/>
      </c>
      <c r="AI774" s="6" t="str">
        <f t="shared" si="792"/>
        <v/>
      </c>
      <c r="AJ774" s="14" t="str">
        <f t="shared" si="793"/>
        <v/>
      </c>
      <c r="AK774" s="56">
        <f t="shared" si="722"/>
        <v>-87.59</v>
      </c>
      <c r="AL774" s="49">
        <f t="shared" si="723"/>
        <v>0.62</v>
      </c>
      <c r="AM774" s="65"/>
      <c r="AN774" s="61"/>
      <c r="AO774" s="61"/>
      <c r="AP774" s="61"/>
      <c r="AQ774" s="62"/>
    </row>
    <row r="775" spans="1:43" x14ac:dyDescent="0.3">
      <c r="A775" t="str">
        <f t="shared" si="767"/>
        <v/>
      </c>
      <c r="B775" s="1" t="s">
        <v>45</v>
      </c>
      <c r="C775" s="1"/>
      <c r="D775">
        <v>1.35</v>
      </c>
      <c r="E775">
        <v>319.73</v>
      </c>
      <c r="F775">
        <v>-30.2</v>
      </c>
      <c r="G775" s="47"/>
      <c r="H775" s="47"/>
      <c r="I775" s="47"/>
      <c r="J775" s="47"/>
      <c r="K775" s="47"/>
      <c r="L775" s="23">
        <f t="shared" ref="L775:L785" si="798">IF(AND(B775&lt;&gt;"",C775&lt;&gt;""),"",IF(E775-$E$773&lt;0,(360-($E$773-E775)),E775-$E$773))</f>
        <v>244.58</v>
      </c>
      <c r="M775" s="6">
        <f t="shared" ref="M775:M785" si="799">IF(AND(B775&lt;&gt;"",C775&lt;&gt;""),"",IF(L775&gt;180,(COS(RADIANS(F775))*D775)*(-1),(COS(RADIANS(F775))*D775)))</f>
        <v>-1.1667709826375015</v>
      </c>
      <c r="N775" s="6">
        <f t="shared" ref="N775:N785" si="800">IF(AND(B775&lt;&gt;"",C775&lt;&gt;""),"",SIN(RADIANS(F775))*D775)</f>
        <v>-0.67907692795081731</v>
      </c>
      <c r="O775" s="23">
        <f t="shared" si="794"/>
        <v>-0.46264600969939174</v>
      </c>
      <c r="P775" s="23" t="str">
        <f t="shared" ref="P775:P786" si="801">IF(A775=1,D775*O775,"")</f>
        <v/>
      </c>
      <c r="Q775" s="23"/>
      <c r="R775" s="6"/>
      <c r="S775" s="6"/>
      <c r="T775" s="6" t="str">
        <f t="shared" ref="T775:T785" si="802">IF(A775=1,S775/Q775,"")</f>
        <v/>
      </c>
      <c r="U775" s="6" t="str">
        <f t="shared" ref="U775:U785" si="803">IF(A775=1,4*PI()*(O775/(S775^2)),"")</f>
        <v/>
      </c>
      <c r="V775" s="6"/>
      <c r="W775" s="49"/>
      <c r="X775" s="8"/>
      <c r="Y775" s="53" t="str">
        <f t="shared" ref="Y775:Y785" si="804">IF(A775=1,"",B775)</f>
        <v>1.44</v>
      </c>
      <c r="Z775" s="6" t="str">
        <f t="shared" si="795"/>
        <v/>
      </c>
      <c r="AA775" s="54" t="str">
        <f t="shared" ref="AA775:AA786" ca="1" si="805">IF(Z775="","",IF($K$9=TRUE,(Z775*($F$3/($F$3-(RANDBETWEEN($N$8,$M$8)/100)))),Z775*($F$3/($F$3-$F$4))))</f>
        <v/>
      </c>
      <c r="AB775" s="55">
        <f t="shared" ref="AB775:AB785" si="806">IF(A775=1,"",M775)</f>
        <v>-1.1667709826375015</v>
      </c>
      <c r="AC775" s="6">
        <f t="shared" si="796"/>
        <v>-0.67907692795081731</v>
      </c>
      <c r="AD775" s="6">
        <f t="shared" si="797"/>
        <v>0.46264600969939174</v>
      </c>
      <c r="AE775" s="6" t="str">
        <f t="shared" ref="AE775:AE786" si="807">IF(Y775="",$D775*AD775,"")</f>
        <v/>
      </c>
      <c r="AF775" s="113"/>
      <c r="AG775" s="52"/>
      <c r="AH775" s="6" t="str">
        <f t="shared" ref="AH775:AH785" si="808">IF(A775=1,AG775/AF775,"")</f>
        <v/>
      </c>
      <c r="AI775" s="6" t="str">
        <f t="shared" ref="AI775:AI785" si="809">IF(A775=1,4*PI()*(AD775/(AG775^2)),"")</f>
        <v/>
      </c>
      <c r="AJ775" s="14" t="str">
        <f t="shared" ref="AJ775:AJ785" si="810">IF(A775=1,(O775/AD775)*100,"")</f>
        <v/>
      </c>
      <c r="AK775" s="56">
        <f t="shared" si="722"/>
        <v>-30.2</v>
      </c>
      <c r="AL775" s="49">
        <f t="shared" si="723"/>
        <v>1.35</v>
      </c>
      <c r="AM775" s="65"/>
      <c r="AN775" s="61"/>
      <c r="AO775" s="61"/>
      <c r="AP775" s="61"/>
      <c r="AQ775" s="62"/>
    </row>
    <row r="776" spans="1:43" x14ac:dyDescent="0.3">
      <c r="A776" t="str">
        <f t="shared" si="767"/>
        <v/>
      </c>
      <c r="B776" s="1" t="s">
        <v>45</v>
      </c>
      <c r="C776" s="1"/>
      <c r="D776">
        <v>1.1459999999999999</v>
      </c>
      <c r="E776">
        <v>319.83</v>
      </c>
      <c r="F776">
        <v>-12.8</v>
      </c>
      <c r="G776" s="47"/>
      <c r="H776" s="47"/>
      <c r="I776" s="47"/>
      <c r="J776" s="47"/>
      <c r="K776" s="47"/>
      <c r="L776" s="23">
        <f t="shared" si="798"/>
        <v>244.67999999999998</v>
      </c>
      <c r="M776" s="6">
        <f t="shared" si="799"/>
        <v>-1.1175211600341755</v>
      </c>
      <c r="N776" s="6">
        <f t="shared" si="800"/>
        <v>-0.25389457827190948</v>
      </c>
      <c r="O776" s="23">
        <f t="shared" si="794"/>
        <v>-0.30521756173790993</v>
      </c>
      <c r="P776" s="23" t="str">
        <f t="shared" si="801"/>
        <v/>
      </c>
      <c r="Q776" s="23"/>
      <c r="R776" s="6"/>
      <c r="S776" s="6"/>
      <c r="T776" s="6" t="str">
        <f t="shared" si="802"/>
        <v/>
      </c>
      <c r="U776" s="6" t="str">
        <f t="shared" si="803"/>
        <v/>
      </c>
      <c r="V776" s="6"/>
      <c r="W776" s="49"/>
      <c r="X776" s="8"/>
      <c r="Y776" s="53" t="str">
        <f t="shared" si="804"/>
        <v>1.44</v>
      </c>
      <c r="Z776" s="6" t="str">
        <f t="shared" si="795"/>
        <v/>
      </c>
      <c r="AA776" s="54" t="str">
        <f t="shared" ca="1" si="805"/>
        <v/>
      </c>
      <c r="AB776" s="55">
        <f t="shared" si="806"/>
        <v>-1.1175211600341755</v>
      </c>
      <c r="AC776" s="6">
        <f t="shared" si="796"/>
        <v>-0.25389457827190948</v>
      </c>
      <c r="AD776" s="6">
        <f t="shared" ca="1" si="797"/>
        <v>2.9007343517310553</v>
      </c>
      <c r="AE776" s="6" t="str">
        <f t="shared" si="807"/>
        <v/>
      </c>
      <c r="AF776" s="113"/>
      <c r="AG776" s="52"/>
      <c r="AH776" s="6" t="str">
        <f t="shared" si="808"/>
        <v/>
      </c>
      <c r="AI776" s="6" t="str">
        <f t="shared" si="809"/>
        <v/>
      </c>
      <c r="AJ776" s="14" t="str">
        <f t="shared" si="810"/>
        <v/>
      </c>
      <c r="AK776" s="56">
        <f t="shared" si="722"/>
        <v>-12.8</v>
      </c>
      <c r="AL776" s="49">
        <f t="shared" si="723"/>
        <v>1.1459999999999999</v>
      </c>
      <c r="AM776" s="65"/>
      <c r="AN776" s="61"/>
      <c r="AO776" s="61"/>
      <c r="AP776" s="61"/>
      <c r="AQ776" s="62"/>
    </row>
    <row r="777" spans="1:43" x14ac:dyDescent="0.3">
      <c r="A777" t="str">
        <f t="shared" si="767"/>
        <v/>
      </c>
      <c r="B777" s="1" t="s">
        <v>45</v>
      </c>
      <c r="C777" s="1"/>
      <c r="D777">
        <v>0.68899999999999995</v>
      </c>
      <c r="E777">
        <v>323.81</v>
      </c>
      <c r="F777">
        <v>9.94</v>
      </c>
      <c r="G777" s="47"/>
      <c r="H777" s="47"/>
      <c r="I777" s="47"/>
      <c r="J777" s="47"/>
      <c r="K777" s="47"/>
      <c r="L777" s="23">
        <f t="shared" si="798"/>
        <v>248.66</v>
      </c>
      <c r="M777" s="6">
        <f t="shared" si="799"/>
        <v>-0.67865746023453322</v>
      </c>
      <c r="N777" s="6">
        <f t="shared" si="800"/>
        <v>0.11893297132424172</v>
      </c>
      <c r="O777" s="23">
        <f t="shared" si="794"/>
        <v>-0.58987747738396312</v>
      </c>
      <c r="P777" s="23" t="str">
        <f t="shared" si="801"/>
        <v/>
      </c>
      <c r="Q777" s="23"/>
      <c r="R777" s="6"/>
      <c r="S777" s="6"/>
      <c r="T777" s="6" t="str">
        <f t="shared" si="802"/>
        <v/>
      </c>
      <c r="U777" s="6" t="str">
        <f t="shared" si="803"/>
        <v/>
      </c>
      <c r="V777" s="6"/>
      <c r="W777" s="49"/>
      <c r="X777" s="8"/>
      <c r="Y777" s="53" t="str">
        <f t="shared" si="804"/>
        <v>1.44</v>
      </c>
      <c r="Z777" s="6">
        <f t="shared" si="795"/>
        <v>0.79800989927505905</v>
      </c>
      <c r="AA777" s="54">
        <f t="shared" ca="1" si="805"/>
        <v>3.1205760240308273</v>
      </c>
      <c r="AB777" s="55">
        <f t="shared" si="806"/>
        <v>-0.67865746023453322</v>
      </c>
      <c r="AC777" s="6">
        <f t="shared" ca="1" si="796"/>
        <v>2.44149909608001</v>
      </c>
      <c r="AD777" s="6">
        <f t="shared" ca="1" si="797"/>
        <v>3.2181489817427127</v>
      </c>
      <c r="AE777" s="6" t="str">
        <f t="shared" si="807"/>
        <v/>
      </c>
      <c r="AF777" s="113"/>
      <c r="AG777" s="52"/>
      <c r="AH777" s="6" t="str">
        <f t="shared" si="808"/>
        <v/>
      </c>
      <c r="AI777" s="6" t="str">
        <f t="shared" si="809"/>
        <v/>
      </c>
      <c r="AJ777" s="14" t="str">
        <f t="shared" si="810"/>
        <v/>
      </c>
      <c r="AK777" s="56">
        <f t="shared" ca="1" si="722"/>
        <v>74.465796575597579</v>
      </c>
      <c r="AL777" s="49">
        <f t="shared" ca="1" si="723"/>
        <v>2.5340666495756365</v>
      </c>
      <c r="AM777" s="65"/>
      <c r="AN777" s="61"/>
      <c r="AO777" s="61"/>
      <c r="AP777" s="61"/>
      <c r="AQ777" s="62"/>
    </row>
    <row r="778" spans="1:43" x14ac:dyDescent="0.3">
      <c r="A778" t="str">
        <f t="shared" si="767"/>
        <v/>
      </c>
      <c r="B778" s="1" t="s">
        <v>45</v>
      </c>
      <c r="C778" s="1"/>
      <c r="D778">
        <v>0.93300000000000005</v>
      </c>
      <c r="E778">
        <v>323.60000000000002</v>
      </c>
      <c r="F778">
        <v>76.52</v>
      </c>
      <c r="G778" s="47"/>
      <c r="H778" s="47"/>
      <c r="I778" s="47"/>
      <c r="J778" s="47"/>
      <c r="K778" s="47"/>
      <c r="L778" s="23">
        <f t="shared" si="798"/>
        <v>248.45000000000002</v>
      </c>
      <c r="M778" s="6">
        <f t="shared" si="799"/>
        <v>-0.21748783129733681</v>
      </c>
      <c r="N778" s="6">
        <f t="shared" si="800"/>
        <v>0.90729710857997414</v>
      </c>
      <c r="O778" s="23">
        <f t="shared" si="794"/>
        <v>-0.37192114521819836</v>
      </c>
      <c r="P778" s="23" t="str">
        <f t="shared" si="801"/>
        <v/>
      </c>
      <c r="Q778" s="23"/>
      <c r="R778" s="6"/>
      <c r="S778" s="6"/>
      <c r="T778" s="6" t="str">
        <f t="shared" si="802"/>
        <v/>
      </c>
      <c r="U778" s="6" t="str">
        <f t="shared" si="803"/>
        <v/>
      </c>
      <c r="V778" s="6"/>
      <c r="W778" s="49"/>
      <c r="X778" s="8"/>
      <c r="Y778" s="53" t="str">
        <f t="shared" si="804"/>
        <v>1.44</v>
      </c>
      <c r="Z778" s="6">
        <f t="shared" si="795"/>
        <v>1.5863740365307915</v>
      </c>
      <c r="AA778" s="54">
        <f t="shared" ca="1" si="805"/>
        <v>6.2034327995681684</v>
      </c>
      <c r="AB778" s="55">
        <f t="shared" si="806"/>
        <v>-0.21748783129733681</v>
      </c>
      <c r="AC778" s="6">
        <f t="shared" ca="1" si="796"/>
        <v>5.5243558716173506</v>
      </c>
      <c r="AD778" s="6">
        <f t="shared" ca="1" si="797"/>
        <v>2.2470128803597964</v>
      </c>
      <c r="AE778" s="6" t="str">
        <f t="shared" si="807"/>
        <v/>
      </c>
      <c r="AF778" s="113"/>
      <c r="AG778" s="52"/>
      <c r="AH778" s="6" t="str">
        <f t="shared" si="808"/>
        <v/>
      </c>
      <c r="AI778" s="6" t="str">
        <f t="shared" si="809"/>
        <v/>
      </c>
      <c r="AJ778" s="14" t="str">
        <f t="shared" si="810"/>
        <v/>
      </c>
      <c r="AK778" s="56">
        <f t="shared" ca="1" si="722"/>
        <v>87.745492285958917</v>
      </c>
      <c r="AL778" s="49">
        <f t="shared" ca="1" si="723"/>
        <v>5.5286353427437698</v>
      </c>
      <c r="AM778" s="65"/>
      <c r="AN778" s="61"/>
      <c r="AO778" s="61"/>
      <c r="AP778" s="61"/>
      <c r="AQ778" s="62"/>
    </row>
    <row r="779" spans="1:43" x14ac:dyDescent="0.3">
      <c r="A779" t="str">
        <f t="shared" si="767"/>
        <v/>
      </c>
      <c r="B779" s="1" t="s">
        <v>45</v>
      </c>
      <c r="C779" s="1"/>
      <c r="D779">
        <v>0.96199999999999997</v>
      </c>
      <c r="E779">
        <v>161.57</v>
      </c>
      <c r="F779">
        <v>79</v>
      </c>
      <c r="G779" s="47"/>
      <c r="H779" s="47"/>
      <c r="I779" s="47"/>
      <c r="J779" s="47"/>
      <c r="K779" s="47"/>
      <c r="L779" s="23">
        <f t="shared" si="798"/>
        <v>86.419999999999987</v>
      </c>
      <c r="M779" s="6">
        <f t="shared" si="799"/>
        <v>0.18355825355223621</v>
      </c>
      <c r="N779" s="6">
        <f t="shared" si="800"/>
        <v>0.94432535047665267</v>
      </c>
      <c r="O779" s="23">
        <f t="shared" si="794"/>
        <v>-0.45723436751647462</v>
      </c>
      <c r="P779" s="23" t="str">
        <f t="shared" si="801"/>
        <v/>
      </c>
      <c r="Q779" s="23"/>
      <c r="R779" s="6"/>
      <c r="S779" s="6"/>
      <c r="T779" s="6" t="str">
        <f t="shared" si="802"/>
        <v/>
      </c>
      <c r="U779" s="6" t="str">
        <f t="shared" si="803"/>
        <v/>
      </c>
      <c r="V779" s="6"/>
      <c r="W779" s="49"/>
      <c r="X779" s="8"/>
      <c r="Y779" s="53" t="str">
        <f t="shared" si="804"/>
        <v>1.44</v>
      </c>
      <c r="Z779" s="6">
        <f t="shared" si="795"/>
        <v>1.62340227842747</v>
      </c>
      <c r="AA779" s="54">
        <f t="shared" ca="1" si="805"/>
        <v>6.3482298051939861</v>
      </c>
      <c r="AB779" s="55">
        <f t="shared" si="806"/>
        <v>0.18355825355223621</v>
      </c>
      <c r="AC779" s="6">
        <f t="shared" ca="1" si="796"/>
        <v>5.6691528772431692</v>
      </c>
      <c r="AD779" s="6">
        <f t="shared" ca="1" si="797"/>
        <v>2.5512827789366064</v>
      </c>
      <c r="AE779" s="6" t="str">
        <f t="shared" si="807"/>
        <v/>
      </c>
      <c r="AF779" s="113"/>
      <c r="AG779" s="52"/>
      <c r="AH779" s="6" t="str">
        <f t="shared" si="808"/>
        <v/>
      </c>
      <c r="AI779" s="6" t="str">
        <f t="shared" si="809"/>
        <v/>
      </c>
      <c r="AJ779" s="14" t="str">
        <f t="shared" si="810"/>
        <v/>
      </c>
      <c r="AK779" s="56">
        <f t="shared" ca="1" si="722"/>
        <v>88.145500657354674</v>
      </c>
      <c r="AL779" s="49">
        <f t="shared" ca="1" si="723"/>
        <v>5.6721237625779688</v>
      </c>
      <c r="AM779" s="65"/>
      <c r="AN779" s="61"/>
      <c r="AO779" s="61"/>
      <c r="AP779" s="61"/>
      <c r="AQ779" s="62"/>
    </row>
    <row r="780" spans="1:43" x14ac:dyDescent="0.3">
      <c r="A780" t="str">
        <f t="shared" si="767"/>
        <v/>
      </c>
      <c r="B780" s="1" t="s">
        <v>45</v>
      </c>
      <c r="C780" s="1"/>
      <c r="D780">
        <v>0.72</v>
      </c>
      <c r="E780">
        <v>154.96</v>
      </c>
      <c r="F780">
        <v>37.69</v>
      </c>
      <c r="G780" s="47"/>
      <c r="H780" s="47"/>
      <c r="I780" s="47"/>
      <c r="J780" s="47"/>
      <c r="K780" s="47"/>
      <c r="L780" s="23">
        <f t="shared" si="798"/>
        <v>79.81</v>
      </c>
      <c r="M780" s="6">
        <f t="shared" si="799"/>
        <v>0.56975778181374248</v>
      </c>
      <c r="N780" s="6">
        <f t="shared" si="800"/>
        <v>0.44020003414661807</v>
      </c>
      <c r="O780" s="23">
        <f t="shared" si="794"/>
        <v>-0.35698818567487317</v>
      </c>
      <c r="P780" s="23" t="str">
        <f t="shared" si="801"/>
        <v/>
      </c>
      <c r="Q780" s="23"/>
      <c r="R780" s="6"/>
      <c r="S780" s="6"/>
      <c r="T780" s="6" t="str">
        <f t="shared" si="802"/>
        <v/>
      </c>
      <c r="U780" s="6" t="str">
        <f t="shared" si="803"/>
        <v/>
      </c>
      <c r="V780" s="6"/>
      <c r="W780" s="49"/>
      <c r="X780" s="8"/>
      <c r="Y780" s="53" t="str">
        <f t="shared" si="804"/>
        <v>1.44</v>
      </c>
      <c r="Z780" s="6">
        <f t="shared" si="795"/>
        <v>1.1192769620974354</v>
      </c>
      <c r="AA780" s="54">
        <f t="shared" ca="1" si="805"/>
        <v>4.376874090589971</v>
      </c>
      <c r="AB780" s="55">
        <f t="shared" si="806"/>
        <v>0.56975778181374248</v>
      </c>
      <c r="AC780" s="6">
        <f t="shared" ca="1" si="796"/>
        <v>3.6977971626391537</v>
      </c>
      <c r="AD780" s="6">
        <f t="shared" ca="1" si="797"/>
        <v>1.9699412563395096</v>
      </c>
      <c r="AE780" s="6" t="str">
        <f t="shared" si="807"/>
        <v/>
      </c>
      <c r="AF780" s="113"/>
      <c r="AG780" s="52"/>
      <c r="AH780" s="6" t="str">
        <f t="shared" si="808"/>
        <v/>
      </c>
      <c r="AI780" s="6" t="str">
        <f t="shared" si="809"/>
        <v/>
      </c>
      <c r="AJ780" s="14" t="str">
        <f t="shared" si="810"/>
        <v/>
      </c>
      <c r="AK780" s="56">
        <f t="shared" ca="1" si="722"/>
        <v>81.240731502983039</v>
      </c>
      <c r="AL780" s="49">
        <f t="shared" ca="1" si="723"/>
        <v>3.7414339211002368</v>
      </c>
      <c r="AM780" s="65"/>
      <c r="AN780" s="61"/>
      <c r="AO780" s="61"/>
      <c r="AP780" s="61"/>
      <c r="AQ780" s="62"/>
    </row>
    <row r="781" spans="1:43" x14ac:dyDescent="0.3">
      <c r="A781" t="str">
        <f t="shared" si="767"/>
        <v/>
      </c>
      <c r="B781" s="1" t="s">
        <v>45</v>
      </c>
      <c r="C781" s="1"/>
      <c r="D781">
        <v>0.86099999999999999</v>
      </c>
      <c r="E781">
        <v>151.77000000000001</v>
      </c>
      <c r="F781">
        <v>2.5299999999999998</v>
      </c>
      <c r="G781" s="47"/>
      <c r="H781" s="47"/>
      <c r="I781" s="47"/>
      <c r="J781" s="47"/>
      <c r="K781" s="47"/>
      <c r="L781" s="23">
        <f t="shared" si="798"/>
        <v>76.62</v>
      </c>
      <c r="M781" s="6">
        <f t="shared" si="799"/>
        <v>0.86016073644241386</v>
      </c>
      <c r="N781" s="6">
        <f t="shared" si="800"/>
        <v>3.8006676819267275E-2</v>
      </c>
      <c r="O781" s="23">
        <f t="shared" si="794"/>
        <v>-0.40825705672691454</v>
      </c>
      <c r="P781" s="23" t="str">
        <f t="shared" si="801"/>
        <v/>
      </c>
      <c r="Q781" s="23"/>
      <c r="R781" s="6"/>
      <c r="S781" s="6"/>
      <c r="T781" s="6" t="str">
        <f t="shared" si="802"/>
        <v/>
      </c>
      <c r="U781" s="6" t="str">
        <f t="shared" si="803"/>
        <v/>
      </c>
      <c r="V781" s="6"/>
      <c r="W781" s="49"/>
      <c r="X781" s="8"/>
      <c r="Y781" s="53" t="str">
        <f t="shared" si="804"/>
        <v>1.44</v>
      </c>
      <c r="Z781" s="6">
        <f t="shared" si="795"/>
        <v>0.71708360477008459</v>
      </c>
      <c r="AA781" s="54">
        <f t="shared" ca="1" si="805"/>
        <v>2.8041179768621212</v>
      </c>
      <c r="AB781" s="55">
        <f t="shared" si="806"/>
        <v>0.86016073644241386</v>
      </c>
      <c r="AC781" s="6">
        <f t="shared" ca="1" si="796"/>
        <v>2.1250410489113039</v>
      </c>
      <c r="AD781" s="6">
        <f t="shared" ca="1" si="797"/>
        <v>2.5237292512264622</v>
      </c>
      <c r="AE781" s="6" t="str">
        <f t="shared" si="807"/>
        <v/>
      </c>
      <c r="AF781" s="113"/>
      <c r="AG781" s="52"/>
      <c r="AH781" s="6" t="str">
        <f t="shared" si="808"/>
        <v/>
      </c>
      <c r="AI781" s="6" t="str">
        <f t="shared" si="809"/>
        <v/>
      </c>
      <c r="AJ781" s="14" t="str">
        <f t="shared" si="810"/>
        <v/>
      </c>
      <c r="AK781" s="56">
        <f t="shared" ref="AK781:AK844" ca="1" si="811">IF(A781=1,F781,IF(Z781="",F781,ABS(DEGREES(ATAN(AC781/AB781)))))</f>
        <v>67.963192184293717</v>
      </c>
      <c r="AL781" s="49">
        <f t="shared" ref="AL781:AL844" ca="1" si="812">IF(A781=1,D781,SQRT(((AB781-0)^2)+((AC781-0)^2)))</f>
        <v>2.292526107174182</v>
      </c>
      <c r="AM781" s="65"/>
      <c r="AN781" s="61"/>
      <c r="AO781" s="61"/>
      <c r="AP781" s="61"/>
      <c r="AQ781" s="62"/>
    </row>
    <row r="782" spans="1:43" x14ac:dyDescent="0.3">
      <c r="A782" t="str">
        <f t="shared" si="767"/>
        <v/>
      </c>
      <c r="B782" s="1" t="s">
        <v>45</v>
      </c>
      <c r="C782" s="1"/>
      <c r="D782">
        <v>1.101</v>
      </c>
      <c r="E782">
        <v>150.44999999999999</v>
      </c>
      <c r="F782">
        <v>-22.98</v>
      </c>
      <c r="G782" s="47"/>
      <c r="H782" s="47"/>
      <c r="I782" s="47"/>
      <c r="J782" s="47"/>
      <c r="K782" s="47"/>
      <c r="L782" s="23">
        <f t="shared" si="798"/>
        <v>75.299999999999983</v>
      </c>
      <c r="M782" s="6">
        <f t="shared" si="799"/>
        <v>1.0136259482775098</v>
      </c>
      <c r="N782" s="6">
        <f t="shared" si="800"/>
        <v>-0.42984117645767567</v>
      </c>
      <c r="O782" s="23">
        <f t="shared" si="794"/>
        <v>-8.370810659175365E-2</v>
      </c>
      <c r="P782" s="23" t="str">
        <f t="shared" si="801"/>
        <v/>
      </c>
      <c r="Q782" s="23"/>
      <c r="R782" s="6"/>
      <c r="S782" s="6"/>
      <c r="T782" s="6" t="str">
        <f t="shared" si="802"/>
        <v/>
      </c>
      <c r="U782" s="6" t="str">
        <f t="shared" si="803"/>
        <v/>
      </c>
      <c r="V782" s="6"/>
      <c r="W782" s="49"/>
      <c r="X782" s="8"/>
      <c r="Y782" s="53" t="str">
        <f t="shared" si="804"/>
        <v>1.44</v>
      </c>
      <c r="Z782" s="6" t="str">
        <f t="shared" si="795"/>
        <v/>
      </c>
      <c r="AA782" s="54" t="str">
        <f t="shared" ca="1" si="805"/>
        <v/>
      </c>
      <c r="AB782" s="55">
        <f t="shared" si="806"/>
        <v>1.0136259482775098</v>
      </c>
      <c r="AC782" s="6">
        <f t="shared" si="796"/>
        <v>-0.42984117645767567</v>
      </c>
      <c r="AD782" s="6">
        <f t="shared" si="797"/>
        <v>8.370810659175365E-2</v>
      </c>
      <c r="AE782" s="6" t="str">
        <f t="shared" si="807"/>
        <v/>
      </c>
      <c r="AF782" s="113"/>
      <c r="AG782" s="52"/>
      <c r="AH782" s="6" t="str">
        <f t="shared" si="808"/>
        <v/>
      </c>
      <c r="AI782" s="6" t="str">
        <f t="shared" si="809"/>
        <v/>
      </c>
      <c r="AJ782" s="14" t="str">
        <f t="shared" si="810"/>
        <v/>
      </c>
      <c r="AK782" s="56">
        <f t="shared" si="811"/>
        <v>-22.98</v>
      </c>
      <c r="AL782" s="49">
        <f t="shared" si="812"/>
        <v>1.101</v>
      </c>
      <c r="AM782" s="65"/>
      <c r="AN782" s="61"/>
      <c r="AO782" s="61"/>
      <c r="AP782" s="61"/>
      <c r="AQ782" s="62"/>
    </row>
    <row r="783" spans="1:43" x14ac:dyDescent="0.3">
      <c r="A783" t="str">
        <f t="shared" si="767"/>
        <v/>
      </c>
      <c r="B783" s="1" t="s">
        <v>45</v>
      </c>
      <c r="C783" s="1"/>
      <c r="D783">
        <v>1.2210000000000001</v>
      </c>
      <c r="E783">
        <v>153.53</v>
      </c>
      <c r="F783">
        <v>-26.55</v>
      </c>
      <c r="G783" s="47"/>
      <c r="H783" s="47"/>
      <c r="I783" s="47"/>
      <c r="J783" s="47"/>
      <c r="K783" s="47"/>
      <c r="L783" s="23">
        <f t="shared" si="798"/>
        <v>78.38</v>
      </c>
      <c r="M783" s="6">
        <f t="shared" si="799"/>
        <v>1.0922390052422288</v>
      </c>
      <c r="N783" s="6">
        <f t="shared" si="800"/>
        <v>-0.54576089583943899</v>
      </c>
      <c r="O783" s="23">
        <f t="shared" si="794"/>
        <v>-0.20164971386782699</v>
      </c>
      <c r="P783" s="23" t="str">
        <f t="shared" si="801"/>
        <v/>
      </c>
      <c r="Q783" s="23"/>
      <c r="R783" s="6"/>
      <c r="S783" s="6"/>
      <c r="T783" s="6" t="str">
        <f t="shared" si="802"/>
        <v/>
      </c>
      <c r="U783" s="6" t="str">
        <f t="shared" si="803"/>
        <v/>
      </c>
      <c r="V783" s="6"/>
      <c r="W783" s="49"/>
      <c r="X783" s="8"/>
      <c r="Y783" s="53" t="str">
        <f t="shared" si="804"/>
        <v>1.44</v>
      </c>
      <c r="Z783" s="6" t="str">
        <f t="shared" si="795"/>
        <v/>
      </c>
      <c r="AA783" s="54" t="str">
        <f t="shared" ca="1" si="805"/>
        <v/>
      </c>
      <c r="AB783" s="55">
        <f t="shared" si="806"/>
        <v>1.0922390052422288</v>
      </c>
      <c r="AC783" s="6">
        <f t="shared" si="796"/>
        <v>-0.54576089583943899</v>
      </c>
      <c r="AD783" s="6">
        <f t="shared" si="797"/>
        <v>0.20164971386782699</v>
      </c>
      <c r="AE783" s="6" t="str">
        <f t="shared" si="807"/>
        <v/>
      </c>
      <c r="AF783" s="113"/>
      <c r="AG783" s="52"/>
      <c r="AH783" s="6" t="str">
        <f t="shared" si="808"/>
        <v/>
      </c>
      <c r="AI783" s="6" t="str">
        <f t="shared" si="809"/>
        <v/>
      </c>
      <c r="AJ783" s="14" t="str">
        <f t="shared" si="810"/>
        <v/>
      </c>
      <c r="AK783" s="56">
        <f t="shared" si="811"/>
        <v>-26.55</v>
      </c>
      <c r="AL783" s="49">
        <f t="shared" si="812"/>
        <v>1.2210000000000003</v>
      </c>
      <c r="AM783" s="65"/>
      <c r="AN783" s="61"/>
      <c r="AO783" s="61"/>
      <c r="AP783" s="61"/>
      <c r="AQ783" s="62"/>
    </row>
    <row r="784" spans="1:43" x14ac:dyDescent="0.3">
      <c r="A784" t="str">
        <f t="shared" si="767"/>
        <v/>
      </c>
      <c r="B784" s="1" t="s">
        <v>45</v>
      </c>
      <c r="C784" s="1"/>
      <c r="D784">
        <v>0.92100000000000004</v>
      </c>
      <c r="E784">
        <v>156.32</v>
      </c>
      <c r="F784">
        <v>-36.880000000000003</v>
      </c>
      <c r="G784" s="47"/>
      <c r="H784" s="47"/>
      <c r="I784" s="47"/>
      <c r="J784" s="47"/>
      <c r="K784" s="47"/>
      <c r="L784" s="23">
        <f t="shared" si="798"/>
        <v>81.169999999999987</v>
      </c>
      <c r="M784" s="6">
        <f t="shared" si="799"/>
        <v>0.73670255447898447</v>
      </c>
      <c r="N784" s="6">
        <f t="shared" si="800"/>
        <v>-0.55272990350092244</v>
      </c>
      <c r="O784" s="23">
        <f t="shared" si="794"/>
        <v>-0.20644823703219989</v>
      </c>
      <c r="P784" s="23" t="str">
        <f t="shared" si="801"/>
        <v/>
      </c>
      <c r="Q784" s="23"/>
      <c r="R784" s="6"/>
      <c r="S784" s="6"/>
      <c r="T784" s="6" t="str">
        <f t="shared" si="802"/>
        <v/>
      </c>
      <c r="U784" s="6" t="str">
        <f t="shared" si="803"/>
        <v/>
      </c>
      <c r="V784" s="6"/>
      <c r="W784" s="49"/>
      <c r="X784" s="8"/>
      <c r="Y784" s="53" t="str">
        <f t="shared" si="804"/>
        <v>1.44</v>
      </c>
      <c r="Z784" s="6" t="str">
        <f t="shared" si="795"/>
        <v/>
      </c>
      <c r="AA784" s="54" t="str">
        <f t="shared" ca="1" si="805"/>
        <v/>
      </c>
      <c r="AB784" s="55">
        <f t="shared" si="806"/>
        <v>0.73670255447898447</v>
      </c>
      <c r="AC784" s="6">
        <f t="shared" si="796"/>
        <v>-0.55272990350092244</v>
      </c>
      <c r="AD784" s="6">
        <f t="shared" si="797"/>
        <v>0.20644823703219989</v>
      </c>
      <c r="AE784" s="6" t="str">
        <f t="shared" si="807"/>
        <v/>
      </c>
      <c r="AF784" s="113"/>
      <c r="AG784" s="52"/>
      <c r="AH784" s="6" t="str">
        <f t="shared" si="808"/>
        <v/>
      </c>
      <c r="AI784" s="6" t="str">
        <f t="shared" si="809"/>
        <v/>
      </c>
      <c r="AJ784" s="14" t="str">
        <f t="shared" si="810"/>
        <v/>
      </c>
      <c r="AK784" s="56">
        <f t="shared" si="811"/>
        <v>-36.880000000000003</v>
      </c>
      <c r="AL784" s="49">
        <f t="shared" si="812"/>
        <v>0.92100000000000004</v>
      </c>
      <c r="AM784" s="65"/>
      <c r="AN784" s="61"/>
      <c r="AO784" s="61"/>
      <c r="AP784" s="61"/>
      <c r="AQ784" s="62"/>
    </row>
    <row r="785" spans="1:43" x14ac:dyDescent="0.3">
      <c r="A785" t="str">
        <f t="shared" si="767"/>
        <v/>
      </c>
      <c r="B785" s="1" t="s">
        <v>45</v>
      </c>
      <c r="C785" s="1"/>
      <c r="D785">
        <v>0.53400000000000003</v>
      </c>
      <c r="E785">
        <v>163</v>
      </c>
      <c r="F785">
        <v>-61.7</v>
      </c>
      <c r="G785" s="47"/>
      <c r="H785" s="47"/>
      <c r="I785" s="47"/>
      <c r="J785" s="47"/>
      <c r="K785" s="47"/>
      <c r="L785" s="23">
        <f t="shared" si="798"/>
        <v>87.85</v>
      </c>
      <c r="M785" s="6">
        <f t="shared" si="799"/>
        <v>0.25316310363116007</v>
      </c>
      <c r="N785" s="6">
        <f t="shared" si="800"/>
        <v>-0.47017490677389256</v>
      </c>
      <c r="O785" s="23">
        <f t="shared" si="794"/>
        <v>-0.14456435351908292</v>
      </c>
      <c r="P785" s="23" t="str">
        <f t="shared" si="801"/>
        <v/>
      </c>
      <c r="Q785" s="23"/>
      <c r="R785" s="6"/>
      <c r="S785" s="6"/>
      <c r="T785" s="6" t="str">
        <f t="shared" si="802"/>
        <v/>
      </c>
      <c r="U785" s="6" t="str">
        <f t="shared" si="803"/>
        <v/>
      </c>
      <c r="V785" s="6"/>
      <c r="W785" s="49"/>
      <c r="X785" s="8"/>
      <c r="Y785" s="53" t="str">
        <f t="shared" si="804"/>
        <v>1.44</v>
      </c>
      <c r="Z785" s="6" t="str">
        <f t="shared" si="795"/>
        <v/>
      </c>
      <c r="AA785" s="54" t="str">
        <f t="shared" ca="1" si="805"/>
        <v/>
      </c>
      <c r="AB785" s="55">
        <f t="shared" si="806"/>
        <v>0.25316310363116007</v>
      </c>
      <c r="AC785" s="6">
        <f t="shared" si="796"/>
        <v>-0.47017490677389256</v>
      </c>
      <c r="AD785" s="6">
        <f t="shared" si="797"/>
        <v>0.14456435351908292</v>
      </c>
      <c r="AE785" s="6" t="str">
        <f t="shared" si="807"/>
        <v/>
      </c>
      <c r="AF785" s="113"/>
      <c r="AG785" s="52"/>
      <c r="AH785" s="6" t="str">
        <f t="shared" si="808"/>
        <v/>
      </c>
      <c r="AI785" s="6" t="str">
        <f t="shared" si="809"/>
        <v/>
      </c>
      <c r="AJ785" s="14" t="str">
        <f t="shared" si="810"/>
        <v/>
      </c>
      <c r="AK785" s="56">
        <f t="shared" si="811"/>
        <v>-61.7</v>
      </c>
      <c r="AL785" s="49">
        <f t="shared" si="812"/>
        <v>0.53400000000000003</v>
      </c>
      <c r="AM785" s="65"/>
      <c r="AN785" s="61"/>
      <c r="AO785" s="61"/>
      <c r="AP785" s="61"/>
      <c r="AQ785" s="62"/>
    </row>
    <row r="786" spans="1:43" ht="15" thickBot="1" x14ac:dyDescent="0.35">
      <c r="A786">
        <f t="shared" si="767"/>
        <v>1</v>
      </c>
      <c r="B786" s="1" t="s">
        <v>45</v>
      </c>
      <c r="C786" s="1" t="s">
        <v>46</v>
      </c>
      <c r="D786">
        <v>5.819</v>
      </c>
      <c r="E786">
        <v>69.44</v>
      </c>
      <c r="F786">
        <v>1.54</v>
      </c>
      <c r="G786" s="34"/>
      <c r="H786" s="34"/>
      <c r="I786" s="34"/>
      <c r="J786" s="34"/>
      <c r="K786" s="34"/>
      <c r="L786" s="13"/>
      <c r="M786" s="4"/>
      <c r="N786" s="4"/>
      <c r="O786" s="13">
        <f>ABS(SUM(O774:O785))/2</f>
        <v>2.1644873057998097</v>
      </c>
      <c r="P786" s="13">
        <f t="shared" si="801"/>
        <v>12.595151632449094</v>
      </c>
      <c r="Q786" s="13">
        <f>SQRT(((MAX(M774:M785)-MIN(M774:M785))^2)+((VLOOKUP(MAX(M774:M785),M774:N785,2,FALSE)-VLOOKUP(MIN(M774:M785),M774:N785,2,FALSE))^2))</f>
        <v>2.2629404079114193</v>
      </c>
      <c r="R786" s="13">
        <f>ABS(MIN(N774:N785))+MAX(N774:N785)</f>
        <v>1.62340227842747</v>
      </c>
      <c r="S786" s="12">
        <f>SQRT(ABS(((M775-M774)^2)-((N775-N774)^2))+ABS(((M776-M775)^2)-((N776-N775)^2))+ABS(((M777-M776)^2)-((N777-N776)^2))+ABS(((M778-M777)^2)-((N778-N777)^2))+ABS(((M779-M778)^2)-((N779-N778)^2))+ABS(((M780-M779)^2)-((N780-N779)^2))+ABS(((M781-M780)^2)-((N781-N780)^2))+ABS(((M782-M781)^2)-((N782-N781)^2))+ABS(((M783-M782)^2)-((N783-N782)^2))+ABS(((M784-M783)^2)-((N784-N783)^2))+ABS(((M785-M784)^2)-((N785-N784)^2)))</f>
        <v>1.7198656165940469</v>
      </c>
      <c r="T786" s="4">
        <f>IF(A786=1,S786/Q786,"")</f>
        <v>0.76001365770890839</v>
      </c>
      <c r="U786" s="4">
        <f>IF(A786=1,4*PI()*(O786/(S786^2)),"")</f>
        <v>9.1955112221672586</v>
      </c>
      <c r="V786" s="21">
        <f>IF($H$9=FALSE,(($F$3)*($Q786^2))/(2*$F$7*COS(RADIANS($F$8))),IF(G786&lt;&gt;"",(3*($F$3)*(I786^2))/(2*J786*(COS(RADIANS(K786)))),(($F$3)*($Q786^2))/(2*$J786*COS(RADIANS($K786)))))</f>
        <v>32.031772111630112</v>
      </c>
      <c r="W786" s="51" t="str">
        <f>IF(G786&lt;&gt;"",IF(V786&lt;H786,"STABLE","UNSTABLE"),IF(V786&lt;$F$6,"STABLE","UNSTABLE"))</f>
        <v>UNSTABLE</v>
      </c>
      <c r="X786" s="8"/>
      <c r="Y786" s="57"/>
      <c r="Z786" s="4"/>
      <c r="AA786" s="16" t="str">
        <f t="shared" ca="1" si="805"/>
        <v/>
      </c>
      <c r="AB786" s="15"/>
      <c r="AC786" s="17"/>
      <c r="AD786" s="4">
        <f ca="1">IF(W786="Stable",O786,ABS(SUM(AD774:AD785)/2))</f>
        <v>8.6251641588387145</v>
      </c>
      <c r="AE786" s="4">
        <f t="shared" ca="1" si="807"/>
        <v>50.189830240282483</v>
      </c>
      <c r="AF786" s="13">
        <f>IF(W786="Stable",Q786,SQRT(((MAX(AB774:AB785)-MIN(AB774:AB785))^2)+((VLOOKUP(MAX(AB774:AB785),AB774:AC785,2,FALSE)-VLOOKUP(MIN(AB774:AB785),AB774:AC785,2,FALSE))^2)))</f>
        <v>2.2629404079114193</v>
      </c>
      <c r="AG786" s="12">
        <f ca="1">IF(W786="Stable",S786,SQRT(ABS(((AB775-AB774)^2)-((AC775-AC774)^2))+ABS(((AB776-AB775)^2)-((AC776-AC775)^2))+ABS(((AB777-AB776)^2)-((AC777-AC776)^2))+ABS(((AB778-AB777)^2)-((AC778-AC777)^2))+ABS(((AB779-AB778)^2)-((AC779-AC778)^2))+ABS(((AB780-AB779)^2)-((AC780-AC779)^2))+ABS(((AB781-AB780)^2)-((AC781-AC780)^2))+ABS(((AB782-AB781)^2)-((AC782-AC781)^2))+ABS(((AB783-AB782)^2)-((AC783-AC782)^2))+ABS(((AB784-AB783)^2)-((AC784-AC783)^2))+ABS(((AB785-AB784)^2)-((AC785-AC784)^2))))</f>
        <v>5.5760398292386579</v>
      </c>
      <c r="AH786" s="4">
        <f ca="1">IF(W786="Stable",T786,IF(A786=1,AG786/AF786,""))</f>
        <v>2.4640683465390341</v>
      </c>
      <c r="AI786" s="4">
        <f ca="1">IF(W786="Stable",U786,IF(A786=1,4*PI()*(AD786/(AG786^2)),""))</f>
        <v>3.4859848801965074</v>
      </c>
      <c r="AJ786" s="5">
        <f ca="1">IF(A786=1,(O786/AD786)*100,"")</f>
        <v>25.095027363412349</v>
      </c>
      <c r="AK786" s="56">
        <f t="shared" si="811"/>
        <v>1.54</v>
      </c>
      <c r="AL786" s="49">
        <f t="shared" si="812"/>
        <v>5.819</v>
      </c>
      <c r="AM786" s="65"/>
      <c r="AN786" s="61"/>
      <c r="AO786" s="61"/>
      <c r="AP786" s="61"/>
      <c r="AQ786" s="62"/>
    </row>
    <row r="787" spans="1:43" ht="15" thickTop="1" x14ac:dyDescent="0.3">
      <c r="A787" t="str">
        <f t="shared" si="767"/>
        <v/>
      </c>
      <c r="B787" s="1" t="s">
        <v>46</v>
      </c>
      <c r="C787" s="1"/>
      <c r="D787">
        <v>0.64200000000000002</v>
      </c>
      <c r="E787">
        <v>120.89</v>
      </c>
      <c r="F787">
        <v>-78.28</v>
      </c>
      <c r="G787" s="47"/>
      <c r="H787" s="47"/>
      <c r="I787" s="47"/>
      <c r="J787" s="47"/>
      <c r="K787" s="47"/>
      <c r="L787" s="23">
        <f>IF(AND(B787&lt;&gt;"",C787&lt;&gt;""),"",IF(E787-$E$786&lt;0,(360-($E$786-E787)),E787-$E$786))</f>
        <v>51.45</v>
      </c>
      <c r="M787" s="6">
        <f t="shared" ref="M787" si="813">IF(AND(B787&lt;&gt;"",C787&lt;&gt;""),"",IF(L787&gt;180,(COS(RADIANS(F787))*D787)*(-1),(COS(RADIANS(F787))*D787)))</f>
        <v>0.130408879784913</v>
      </c>
      <c r="N787" s="6">
        <f t="shared" ref="N787" si="814">IF(AND(B787&lt;&gt;"",C787&lt;&gt;""),"",SIN(RADIANS(F787))*D787)</f>
        <v>-0.62861556143102604</v>
      </c>
      <c r="O787" s="23">
        <f t="shared" ref="O787:O802" si="815">IF(A788=1,M787*VLOOKUP(B788,$B$13:$N$1389,13,FALSE)-N787*VLOOKUP(B788,$B$13:$N$1389,12,FALSE),M787*N788-N787*M788)</f>
        <v>0.85319324743052083</v>
      </c>
      <c r="P787" s="23" t="str">
        <f t="shared" ref="P787" si="816">IF(A787=1,D787*O787,"")</f>
        <v/>
      </c>
      <c r="Q787" s="23"/>
      <c r="R787" s="6"/>
      <c r="S787" s="6"/>
      <c r="T787" s="6" t="str">
        <f t="shared" ref="T787" si="817">IF(A787=1,S787/Q787,"")</f>
        <v/>
      </c>
      <c r="U787" s="6" t="str">
        <f t="shared" ref="U787" si="818">IF(A787=1,4*PI()*(O787/(S787^2)),"")</f>
        <v/>
      </c>
      <c r="V787" s="6"/>
      <c r="W787" s="49"/>
      <c r="X787" s="8"/>
      <c r="Y787" s="53" t="str">
        <f t="shared" ref="Y787" si="819">IF(A787=1,"",B787)</f>
        <v>1.45</v>
      </c>
      <c r="Z787" s="6" t="str">
        <f t="shared" ref="Z787:Z802" si="820">IF(F787&lt;$R$8,"",(SQRT(((N787-MIN($N$787:$N$802))^2))))</f>
        <v/>
      </c>
      <c r="AA787" s="54" t="str">
        <f t="shared" ref="AA787" ca="1" si="821">IF(Z787="","",IF($K$9=TRUE,(Z787*($F$3/($F$3-(RANDBETWEEN($N$8,$M$8)/100)))),Z787*($F$3/($F$3-$F$4))))</f>
        <v/>
      </c>
      <c r="AB787" s="55">
        <f t="shared" ref="AB787" si="822">IF(A787=1,"",M787)</f>
        <v>0.130408879784913</v>
      </c>
      <c r="AC787" s="6">
        <f t="shared" ref="AC787:AC802" si="823">IF($W$803="STABLE",N787,IF(F787&lt;$R$8,N787,(AA787+MIN($N$787:$N$802))))</f>
        <v>-0.62861556143102604</v>
      </c>
      <c r="AD787" s="6">
        <f t="shared" ref="AD787:AD802" si="824">IF(A788=1,ABS(AB787*VLOOKUP(B788,$B$13:$AD$1389,28,FALSE)-AC787*VLOOKUP(B788,$B$13:$AD$1389,27,FALSE)),ABS(AB787*AC788-AC787*AB788))</f>
        <v>0.85319324743052083</v>
      </c>
      <c r="AE787" s="6" t="str">
        <f t="shared" ref="AE787" si="825">IF(Y787="",$D787*AD787,"")</f>
        <v/>
      </c>
      <c r="AF787" s="113"/>
      <c r="AG787" s="52"/>
      <c r="AH787" s="6" t="str">
        <f t="shared" ref="AH787" si="826">IF(A787=1,AG787/AF787,"")</f>
        <v/>
      </c>
      <c r="AI787" s="6" t="str">
        <f t="shared" ref="AI787" si="827">IF(A787=1,4*PI()*(AD787/(AG787^2)),"")</f>
        <v/>
      </c>
      <c r="AJ787" s="14" t="str">
        <f t="shared" ref="AJ787" si="828">IF(A787=1,(O787/AD787)*100,"")</f>
        <v/>
      </c>
      <c r="AK787" s="56">
        <f t="shared" si="811"/>
        <v>-78.28</v>
      </c>
      <c r="AL787" s="49">
        <f t="shared" si="812"/>
        <v>0.64200000000000002</v>
      </c>
      <c r="AM787" s="65"/>
      <c r="AN787" s="61"/>
      <c r="AO787" s="61"/>
      <c r="AP787" s="61"/>
      <c r="AQ787" s="62"/>
    </row>
    <row r="788" spans="1:43" x14ac:dyDescent="0.3">
      <c r="A788" t="str">
        <f t="shared" si="767"/>
        <v/>
      </c>
      <c r="B788" s="1" t="s">
        <v>46</v>
      </c>
      <c r="C788" s="1"/>
      <c r="D788">
        <v>1.742</v>
      </c>
      <c r="E788">
        <v>152.06</v>
      </c>
      <c r="F788">
        <v>-28.56</v>
      </c>
      <c r="G788" s="47"/>
      <c r="H788" s="47"/>
      <c r="I788" s="47"/>
      <c r="J788" s="47"/>
      <c r="K788" s="47"/>
      <c r="L788" s="23">
        <f t="shared" ref="L788:L802" si="829">IF(AND(B788&lt;&gt;"",C788&lt;&gt;""),"",IF(E788-$E$786&lt;0,(360-($E$786-E788)),E788-$E$786))</f>
        <v>82.62</v>
      </c>
      <c r="M788" s="6">
        <f t="shared" ref="M788:M802" si="830">IF(AND(B788&lt;&gt;"",C788&lt;&gt;""),"",IF(L788&gt;180,(COS(RADIANS(F788))*D788)*(-1),(COS(RADIANS(F788))*D788)))</f>
        <v>1.5300281293434299</v>
      </c>
      <c r="N788" s="6">
        <f t="shared" ref="N788:N802" si="831">IF(AND(B788&lt;&gt;"",C788&lt;&gt;""),"",SIN(RADIANS(F788))*D788)</f>
        <v>-0.8328132584306307</v>
      </c>
      <c r="O788" s="23">
        <f t="shared" si="815"/>
        <v>0.83297597568585768</v>
      </c>
      <c r="P788" s="23" t="str">
        <f t="shared" ref="P788:P802" si="832">IF(A788=1,D788*O788,"")</f>
        <v/>
      </c>
      <c r="Q788" s="23"/>
      <c r="R788" s="6"/>
      <c r="S788" s="6"/>
      <c r="T788" s="6" t="str">
        <f t="shared" ref="T788:T802" si="833">IF(A788=1,S788/Q788,"")</f>
        <v/>
      </c>
      <c r="U788" s="6" t="str">
        <f t="shared" ref="U788:U802" si="834">IF(A788=1,4*PI()*(O788/(S788^2)),"")</f>
        <v/>
      </c>
      <c r="V788" s="6"/>
      <c r="W788" s="49"/>
      <c r="X788" s="8"/>
      <c r="Y788" s="53" t="str">
        <f t="shared" ref="Y788:Y802" si="835">IF(A788=1,"",B788)</f>
        <v>1.45</v>
      </c>
      <c r="Z788" s="6" t="str">
        <f t="shared" si="820"/>
        <v/>
      </c>
      <c r="AA788" s="54" t="str">
        <f t="shared" ref="AA788:AA802" ca="1" si="836">IF(Z788="","",IF($K$9=TRUE,(Z788*($F$3/($F$3-(RANDBETWEEN($N$8,$M$8)/100)))),Z788*($F$3/($F$3-$F$4))))</f>
        <v/>
      </c>
      <c r="AB788" s="55">
        <f t="shared" ref="AB788:AB802" si="837">IF(A788=1,"",M788)</f>
        <v>1.5300281293434299</v>
      </c>
      <c r="AC788" s="6">
        <f t="shared" si="823"/>
        <v>-0.8328132584306307</v>
      </c>
      <c r="AD788" s="6">
        <f t="shared" si="824"/>
        <v>0.83297597568585768</v>
      </c>
      <c r="AE788" s="6" t="str">
        <f t="shared" ref="AE788:AE802" si="838">IF(Y788="",$D788*AD788,"")</f>
        <v/>
      </c>
      <c r="AF788" s="113"/>
      <c r="AG788" s="52"/>
      <c r="AH788" s="6" t="str">
        <f t="shared" ref="AH788:AH802" si="839">IF(A788=1,AG788/AF788,"")</f>
        <v/>
      </c>
      <c r="AI788" s="6" t="str">
        <f t="shared" ref="AI788:AI802" si="840">IF(A788=1,4*PI()*(AD788/(AG788^2)),"")</f>
        <v/>
      </c>
      <c r="AJ788" s="14" t="str">
        <f t="shared" ref="AJ788:AJ802" si="841">IF(A788=1,(O788/AD788)*100,"")</f>
        <v/>
      </c>
      <c r="AK788" s="56">
        <f t="shared" si="811"/>
        <v>-28.56</v>
      </c>
      <c r="AL788" s="49">
        <f t="shared" si="812"/>
        <v>1.742</v>
      </c>
      <c r="AM788" s="65"/>
      <c r="AN788" s="61"/>
      <c r="AO788" s="61"/>
      <c r="AP788" s="61"/>
      <c r="AQ788" s="62"/>
    </row>
    <row r="789" spans="1:43" x14ac:dyDescent="0.3">
      <c r="A789" t="str">
        <f t="shared" si="767"/>
        <v/>
      </c>
      <c r="B789" s="1" t="s">
        <v>46</v>
      </c>
      <c r="C789" s="1"/>
      <c r="D789">
        <v>3.0070000000000001</v>
      </c>
      <c r="E789">
        <v>151.53</v>
      </c>
      <c r="F789">
        <v>-19.41</v>
      </c>
      <c r="G789" s="47"/>
      <c r="H789" s="47"/>
      <c r="I789" s="47"/>
      <c r="J789" s="47"/>
      <c r="K789" s="47"/>
      <c r="L789" s="23">
        <f t="shared" si="829"/>
        <v>82.09</v>
      </c>
      <c r="M789" s="6">
        <f t="shared" si="830"/>
        <v>2.8360961642771172</v>
      </c>
      <c r="N789" s="6">
        <f t="shared" si="831"/>
        <v>-0.99930353095174418</v>
      </c>
      <c r="O789" s="23">
        <f t="shared" si="815"/>
        <v>1.4692973048551146</v>
      </c>
      <c r="P789" s="23" t="str">
        <f t="shared" si="832"/>
        <v/>
      </c>
      <c r="Q789" s="23"/>
      <c r="R789" s="6"/>
      <c r="S789" s="6"/>
      <c r="T789" s="6" t="str">
        <f t="shared" si="833"/>
        <v/>
      </c>
      <c r="U789" s="6" t="str">
        <f t="shared" si="834"/>
        <v/>
      </c>
      <c r="V789" s="6"/>
      <c r="W789" s="49"/>
      <c r="X789" s="8"/>
      <c r="Y789" s="53" t="str">
        <f t="shared" si="835"/>
        <v>1.45</v>
      </c>
      <c r="Z789" s="6" t="str">
        <f t="shared" si="820"/>
        <v/>
      </c>
      <c r="AA789" s="54" t="str">
        <f t="shared" ca="1" si="836"/>
        <v/>
      </c>
      <c r="AB789" s="55">
        <f t="shared" si="837"/>
        <v>2.8360961642771172</v>
      </c>
      <c r="AC789" s="6">
        <f t="shared" si="823"/>
        <v>-0.99930353095174418</v>
      </c>
      <c r="AD789" s="6">
        <f t="shared" si="824"/>
        <v>1.4692973048551146</v>
      </c>
      <c r="AE789" s="6" t="str">
        <f t="shared" si="838"/>
        <v/>
      </c>
      <c r="AF789" s="113"/>
      <c r="AG789" s="52"/>
      <c r="AH789" s="6" t="str">
        <f t="shared" si="839"/>
        <v/>
      </c>
      <c r="AI789" s="6" t="str">
        <f t="shared" si="840"/>
        <v/>
      </c>
      <c r="AJ789" s="14" t="str">
        <f t="shared" si="841"/>
        <v/>
      </c>
      <c r="AK789" s="56">
        <f t="shared" si="811"/>
        <v>-19.41</v>
      </c>
      <c r="AL789" s="49">
        <f t="shared" si="812"/>
        <v>3.0070000000000001</v>
      </c>
      <c r="AM789" s="65"/>
      <c r="AN789" s="61"/>
      <c r="AO789" s="61"/>
      <c r="AP789" s="61"/>
      <c r="AQ789" s="62"/>
    </row>
    <row r="790" spans="1:43" x14ac:dyDescent="0.3">
      <c r="A790" t="str">
        <f t="shared" si="767"/>
        <v/>
      </c>
      <c r="B790" s="1" t="s">
        <v>46</v>
      </c>
      <c r="C790" s="1"/>
      <c r="D790">
        <v>2.1240000000000001</v>
      </c>
      <c r="E790">
        <v>154.03</v>
      </c>
      <c r="F790">
        <v>-6.11</v>
      </c>
      <c r="G790" s="47"/>
      <c r="H790" s="47"/>
      <c r="I790" s="47"/>
      <c r="J790" s="47"/>
      <c r="K790" s="47"/>
      <c r="L790" s="23">
        <f t="shared" si="829"/>
        <v>84.59</v>
      </c>
      <c r="M790" s="6">
        <f t="shared" si="830"/>
        <v>2.1119343682376761</v>
      </c>
      <c r="N790" s="6">
        <f t="shared" si="831"/>
        <v>-0.22607349304270191</v>
      </c>
      <c r="O790" s="23">
        <f t="shared" si="815"/>
        <v>1.1050387915218769</v>
      </c>
      <c r="P790" s="23" t="str">
        <f t="shared" si="832"/>
        <v/>
      </c>
      <c r="Q790" s="23"/>
      <c r="R790" s="6"/>
      <c r="S790" s="6"/>
      <c r="T790" s="6" t="str">
        <f t="shared" si="833"/>
        <v/>
      </c>
      <c r="U790" s="6" t="str">
        <f t="shared" si="834"/>
        <v/>
      </c>
      <c r="V790" s="6"/>
      <c r="W790" s="49"/>
      <c r="X790" s="8"/>
      <c r="Y790" s="53" t="str">
        <f t="shared" si="835"/>
        <v>1.45</v>
      </c>
      <c r="Z790" s="6" t="str">
        <f t="shared" si="820"/>
        <v/>
      </c>
      <c r="AA790" s="54" t="str">
        <f t="shared" ca="1" si="836"/>
        <v/>
      </c>
      <c r="AB790" s="55">
        <f t="shared" si="837"/>
        <v>2.1119343682376761</v>
      </c>
      <c r="AC790" s="6">
        <f t="shared" si="823"/>
        <v>-0.22607349304270191</v>
      </c>
      <c r="AD790" s="6">
        <f t="shared" ca="1" si="824"/>
        <v>9.1407030456265552</v>
      </c>
      <c r="AE790" s="6" t="str">
        <f t="shared" si="838"/>
        <v/>
      </c>
      <c r="AF790" s="113"/>
      <c r="AG790" s="52"/>
      <c r="AH790" s="6" t="str">
        <f t="shared" si="839"/>
        <v/>
      </c>
      <c r="AI790" s="6" t="str">
        <f t="shared" si="840"/>
        <v/>
      </c>
      <c r="AJ790" s="14" t="str">
        <f t="shared" si="841"/>
        <v/>
      </c>
      <c r="AK790" s="56">
        <f t="shared" si="811"/>
        <v>-6.11</v>
      </c>
      <c r="AL790" s="49">
        <f t="shared" si="812"/>
        <v>2.1240000000000001</v>
      </c>
      <c r="AM790" s="65"/>
      <c r="AN790" s="61"/>
      <c r="AO790" s="61"/>
      <c r="AP790" s="61"/>
      <c r="AQ790" s="62"/>
    </row>
    <row r="791" spans="1:43" x14ac:dyDescent="0.3">
      <c r="A791" t="str">
        <f t="shared" si="767"/>
        <v/>
      </c>
      <c r="B791" s="1" t="s">
        <v>46</v>
      </c>
      <c r="C791" s="1"/>
      <c r="D791">
        <v>2.0339999999999998</v>
      </c>
      <c r="E791">
        <v>155.49</v>
      </c>
      <c r="F791">
        <v>8.7100000000000009</v>
      </c>
      <c r="G791" s="47"/>
      <c r="H791" s="47"/>
      <c r="I791" s="47"/>
      <c r="J791" s="47"/>
      <c r="K791" s="47"/>
      <c r="L791" s="23">
        <f t="shared" si="829"/>
        <v>86.050000000000011</v>
      </c>
      <c r="M791" s="6">
        <f t="shared" si="830"/>
        <v>2.0105428375593699</v>
      </c>
      <c r="N791" s="6">
        <f t="shared" si="831"/>
        <v>0.30801541899508339</v>
      </c>
      <c r="O791" s="23">
        <f t="shared" si="815"/>
        <v>0.93380585959834594</v>
      </c>
      <c r="P791" s="23" t="str">
        <f t="shared" si="832"/>
        <v/>
      </c>
      <c r="Q791" s="23"/>
      <c r="R791" s="6"/>
      <c r="S791" s="6"/>
      <c r="T791" s="6" t="str">
        <f t="shared" si="833"/>
        <v/>
      </c>
      <c r="U791" s="6" t="str">
        <f t="shared" si="834"/>
        <v/>
      </c>
      <c r="V791" s="6"/>
      <c r="W791" s="49"/>
      <c r="X791" s="8"/>
      <c r="Y791" s="53" t="str">
        <f t="shared" si="835"/>
        <v>1.45</v>
      </c>
      <c r="Z791" s="6">
        <f t="shared" si="820"/>
        <v>1.3073189499468276</v>
      </c>
      <c r="AA791" s="54">
        <f t="shared" ca="1" si="836"/>
        <v>5.1122024609861008</v>
      </c>
      <c r="AB791" s="55">
        <f t="shared" si="837"/>
        <v>2.0105428375593699</v>
      </c>
      <c r="AC791" s="6">
        <f t="shared" ca="1" si="823"/>
        <v>4.1128989300343566</v>
      </c>
      <c r="AD791" s="6">
        <f t="shared" ca="1" si="824"/>
        <v>6.1617870765858482</v>
      </c>
      <c r="AE791" s="6" t="str">
        <f t="shared" si="838"/>
        <v/>
      </c>
      <c r="AF791" s="113"/>
      <c r="AG791" s="52"/>
      <c r="AH791" s="6" t="str">
        <f t="shared" si="839"/>
        <v/>
      </c>
      <c r="AI791" s="6" t="str">
        <f t="shared" si="840"/>
        <v/>
      </c>
      <c r="AJ791" s="14" t="str">
        <f t="shared" si="841"/>
        <v/>
      </c>
      <c r="AK791" s="56">
        <f t="shared" ca="1" si="811"/>
        <v>63.948840564547559</v>
      </c>
      <c r="AL791" s="49">
        <f t="shared" ca="1" si="812"/>
        <v>4.5780148656747546</v>
      </c>
      <c r="AM791" s="65"/>
      <c r="AN791" s="61"/>
      <c r="AO791" s="61"/>
      <c r="AP791" s="61"/>
      <c r="AQ791" s="62"/>
    </row>
    <row r="792" spans="1:43" x14ac:dyDescent="0.3">
      <c r="A792" t="str">
        <f t="shared" si="767"/>
        <v/>
      </c>
      <c r="B792" s="1" t="s">
        <v>46</v>
      </c>
      <c r="C792" s="1"/>
      <c r="D792">
        <v>1.3140000000000001</v>
      </c>
      <c r="E792">
        <v>153.32</v>
      </c>
      <c r="F792">
        <v>29.16</v>
      </c>
      <c r="G792" s="47"/>
      <c r="H792" s="47"/>
      <c r="I792" s="47"/>
      <c r="J792" s="47"/>
      <c r="K792" s="47"/>
      <c r="L792" s="23">
        <f>IF(AND(B792&lt;&gt;"",C792&lt;&gt;""),"",IF(E792-$E$786&lt;0,(360-($E$786-E792)),E792-$E$786))</f>
        <v>83.88</v>
      </c>
      <c r="M792" s="6">
        <f t="shared" si="830"/>
        <v>1.1474668656202351</v>
      </c>
      <c r="N792" s="6">
        <f t="shared" si="831"/>
        <v>0.6402466652030866</v>
      </c>
      <c r="O792" s="23">
        <f t="shared" si="815"/>
        <v>1.7668768930716232</v>
      </c>
      <c r="P792" s="23" t="str">
        <f t="shared" si="832"/>
        <v/>
      </c>
      <c r="Q792" s="23"/>
      <c r="R792" s="6"/>
      <c r="S792" s="6"/>
      <c r="T792" s="6" t="str">
        <f t="shared" si="833"/>
        <v/>
      </c>
      <c r="U792" s="6" t="str">
        <f t="shared" si="834"/>
        <v/>
      </c>
      <c r="V792" s="6"/>
      <c r="W792" s="49"/>
      <c r="X792" s="8"/>
      <c r="Y792" s="53" t="str">
        <f t="shared" si="835"/>
        <v>1.45</v>
      </c>
      <c r="Z792" s="6">
        <f t="shared" si="820"/>
        <v>1.6395501961548309</v>
      </c>
      <c r="AA792" s="54">
        <f t="shared" ca="1" si="836"/>
        <v>6.41137539391889</v>
      </c>
      <c r="AB792" s="55">
        <f t="shared" si="837"/>
        <v>1.1474668656202351</v>
      </c>
      <c r="AC792" s="6">
        <f t="shared" ca="1" si="823"/>
        <v>5.4120718629671458</v>
      </c>
      <c r="AD792" s="6">
        <f t="shared" ca="1" si="824"/>
        <v>8.7536193674870351</v>
      </c>
      <c r="AE792" s="6" t="str">
        <f t="shared" si="838"/>
        <v/>
      </c>
      <c r="AF792" s="113"/>
      <c r="AG792" s="52"/>
      <c r="AH792" s="6" t="str">
        <f t="shared" si="839"/>
        <v/>
      </c>
      <c r="AI792" s="6" t="str">
        <f t="shared" si="840"/>
        <v/>
      </c>
      <c r="AJ792" s="14" t="str">
        <f t="shared" si="841"/>
        <v/>
      </c>
      <c r="AK792" s="56">
        <f t="shared" ca="1" si="811"/>
        <v>78.029423190488799</v>
      </c>
      <c r="AL792" s="49">
        <f t="shared" ca="1" si="812"/>
        <v>5.5323776134332157</v>
      </c>
      <c r="AM792" s="65"/>
      <c r="AN792" s="61"/>
      <c r="AO792" s="61"/>
      <c r="AP792" s="61"/>
      <c r="AQ792" s="62"/>
    </row>
    <row r="793" spans="1:43" x14ac:dyDescent="0.3">
      <c r="A793" t="str">
        <f t="shared" si="767"/>
        <v/>
      </c>
      <c r="B793" s="1" t="s">
        <v>46</v>
      </c>
      <c r="C793" s="1"/>
      <c r="D793">
        <v>1.897</v>
      </c>
      <c r="E793">
        <v>150.34</v>
      </c>
      <c r="F793">
        <v>74.3</v>
      </c>
      <c r="G793" s="47"/>
      <c r="H793" s="47"/>
      <c r="I793" s="47"/>
      <c r="J793" s="47"/>
      <c r="K793" s="47"/>
      <c r="L793" s="23">
        <f t="shared" si="829"/>
        <v>80.900000000000006</v>
      </c>
      <c r="M793" s="6">
        <f t="shared" si="830"/>
        <v>0.51332904601621354</v>
      </c>
      <c r="N793" s="6">
        <f t="shared" si="831"/>
        <v>1.8262262429710301</v>
      </c>
      <c r="O793" s="23">
        <f t="shared" si="815"/>
        <v>1.2818106311457185</v>
      </c>
      <c r="P793" s="23" t="str">
        <f t="shared" si="832"/>
        <v/>
      </c>
      <c r="Q793" s="23"/>
      <c r="R793" s="6"/>
      <c r="S793" s="6"/>
      <c r="T793" s="6" t="str">
        <f t="shared" si="833"/>
        <v/>
      </c>
      <c r="U793" s="6" t="str">
        <f t="shared" si="834"/>
        <v/>
      </c>
      <c r="V793" s="6"/>
      <c r="W793" s="49"/>
      <c r="X793" s="8"/>
      <c r="Y793" s="53" t="str">
        <f t="shared" si="835"/>
        <v>1.45</v>
      </c>
      <c r="Z793" s="6">
        <f t="shared" si="820"/>
        <v>2.8255297739227743</v>
      </c>
      <c r="AA793" s="54">
        <f t="shared" ca="1" si="836"/>
        <v>11.049086578623385</v>
      </c>
      <c r="AB793" s="55">
        <f t="shared" si="837"/>
        <v>0.51332904601621354</v>
      </c>
      <c r="AC793" s="6">
        <f t="shared" ca="1" si="823"/>
        <v>10.049783047671641</v>
      </c>
      <c r="AD793" s="6">
        <f t="shared" ca="1" si="824"/>
        <v>5.4855236734698227</v>
      </c>
      <c r="AE793" s="6" t="str">
        <f t="shared" si="838"/>
        <v/>
      </c>
      <c r="AF793" s="113"/>
      <c r="AG793" s="52"/>
      <c r="AH793" s="6" t="str">
        <f t="shared" si="839"/>
        <v/>
      </c>
      <c r="AI793" s="6" t="str">
        <f t="shared" si="840"/>
        <v/>
      </c>
      <c r="AJ793" s="14" t="str">
        <f t="shared" si="841"/>
        <v/>
      </c>
      <c r="AK793" s="56">
        <f t="shared" ca="1" si="811"/>
        <v>87.075951874890166</v>
      </c>
      <c r="AL793" s="49">
        <f t="shared" ca="1" si="812"/>
        <v>10.062884577234909</v>
      </c>
      <c r="AM793" s="65"/>
      <c r="AN793" s="61"/>
      <c r="AO793" s="61"/>
      <c r="AP793" s="61"/>
      <c r="AQ793" s="62"/>
    </row>
    <row r="794" spans="1:43" x14ac:dyDescent="0.3">
      <c r="A794" t="str">
        <f t="shared" si="767"/>
        <v/>
      </c>
      <c r="B794" s="1" t="s">
        <v>46</v>
      </c>
      <c r="C794" s="1"/>
      <c r="D794">
        <v>3.7610000000000001</v>
      </c>
      <c r="E794">
        <v>146.4</v>
      </c>
      <c r="F794">
        <v>84.65</v>
      </c>
      <c r="G794" s="47"/>
      <c r="H794" s="47"/>
      <c r="I794" s="47"/>
      <c r="J794" s="47"/>
      <c r="K794" s="47"/>
      <c r="L794" s="23">
        <f t="shared" si="829"/>
        <v>76.960000000000008</v>
      </c>
      <c r="M794" s="6">
        <f t="shared" si="830"/>
        <v>0.35067370641536644</v>
      </c>
      <c r="N794" s="6">
        <f t="shared" si="831"/>
        <v>3.7446159952161864</v>
      </c>
      <c r="O794" s="23">
        <f t="shared" si="815"/>
        <v>1.4923083853904295</v>
      </c>
      <c r="P794" s="23" t="str">
        <f t="shared" si="832"/>
        <v/>
      </c>
      <c r="Q794" s="23"/>
      <c r="R794" s="6"/>
      <c r="S794" s="6"/>
      <c r="T794" s="6" t="str">
        <f t="shared" si="833"/>
        <v/>
      </c>
      <c r="U794" s="6" t="str">
        <f t="shared" si="834"/>
        <v/>
      </c>
      <c r="V794" s="6"/>
      <c r="W794" s="49"/>
      <c r="X794" s="8"/>
      <c r="Y794" s="53" t="str">
        <f t="shared" si="835"/>
        <v>1.45</v>
      </c>
      <c r="Z794" s="6">
        <f t="shared" si="820"/>
        <v>4.7439195261679306</v>
      </c>
      <c r="AA794" s="54">
        <f t="shared" ca="1" si="836"/>
        <v>18.550849490388025</v>
      </c>
      <c r="AB794" s="55">
        <f t="shared" si="837"/>
        <v>0.35067370641536644</v>
      </c>
      <c r="AC794" s="6">
        <f t="shared" ca="1" si="823"/>
        <v>17.551545959436282</v>
      </c>
      <c r="AD794" s="6">
        <f t="shared" ca="1" si="824"/>
        <v>6.7012973831320712</v>
      </c>
      <c r="AE794" s="6" t="str">
        <f t="shared" si="838"/>
        <v/>
      </c>
      <c r="AF794" s="113"/>
      <c r="AG794" s="52"/>
      <c r="AH794" s="6" t="str">
        <f t="shared" si="839"/>
        <v/>
      </c>
      <c r="AI794" s="6" t="str">
        <f t="shared" si="840"/>
        <v/>
      </c>
      <c r="AJ794" s="14" t="str">
        <f t="shared" si="841"/>
        <v/>
      </c>
      <c r="AK794" s="56">
        <f t="shared" ca="1" si="811"/>
        <v>88.855402791862844</v>
      </c>
      <c r="AL794" s="49">
        <f t="shared" ca="1" si="812"/>
        <v>17.55504877847325</v>
      </c>
      <c r="AM794" s="65"/>
      <c r="AN794" s="61"/>
      <c r="AO794" s="61"/>
      <c r="AP794" s="61"/>
      <c r="AQ794" s="62"/>
    </row>
    <row r="795" spans="1:43" x14ac:dyDescent="0.3">
      <c r="A795" t="str">
        <f t="shared" si="767"/>
        <v/>
      </c>
      <c r="B795" s="1" t="s">
        <v>46</v>
      </c>
      <c r="C795" s="1"/>
      <c r="D795">
        <v>4.8220000000000001</v>
      </c>
      <c r="E795">
        <v>137.29</v>
      </c>
      <c r="F795">
        <v>89.37</v>
      </c>
      <c r="G795" s="47"/>
      <c r="H795" s="47"/>
      <c r="I795" s="47"/>
      <c r="J795" s="47"/>
      <c r="K795" s="47"/>
      <c r="L795" s="23">
        <f t="shared" si="829"/>
        <v>67.849999999999994</v>
      </c>
      <c r="M795" s="6">
        <f t="shared" si="830"/>
        <v>5.3019590831358474E-2</v>
      </c>
      <c r="N795" s="6">
        <f t="shared" si="831"/>
        <v>4.8217085066382932</v>
      </c>
      <c r="O795" s="23">
        <f t="shared" si="815"/>
        <v>0.5312470998845239</v>
      </c>
      <c r="P795" s="23" t="str">
        <f t="shared" si="832"/>
        <v/>
      </c>
      <c r="Q795" s="23"/>
      <c r="R795" s="6"/>
      <c r="S795" s="6"/>
      <c r="T795" s="6" t="str">
        <f t="shared" si="833"/>
        <v/>
      </c>
      <c r="U795" s="6" t="str">
        <f t="shared" si="834"/>
        <v/>
      </c>
      <c r="V795" s="6"/>
      <c r="W795" s="49"/>
      <c r="X795" s="8"/>
      <c r="Y795" s="53" t="str">
        <f t="shared" si="835"/>
        <v>1.45</v>
      </c>
      <c r="Z795" s="6">
        <f t="shared" si="820"/>
        <v>5.8210120375900374</v>
      </c>
      <c r="AA795" s="54">
        <f t="shared" ca="1" si="836"/>
        <v>22.762763490277454</v>
      </c>
      <c r="AB795" s="55">
        <f t="shared" si="837"/>
        <v>5.3019590831358474E-2</v>
      </c>
      <c r="AC795" s="6">
        <f t="shared" ca="1" si="823"/>
        <v>21.763459959325708</v>
      </c>
      <c r="AD795" s="6">
        <f t="shared" ca="1" si="824"/>
        <v>2.4916533087446355</v>
      </c>
      <c r="AE795" s="6" t="str">
        <f t="shared" si="838"/>
        <v/>
      </c>
      <c r="AF795" s="113"/>
      <c r="AG795" s="52"/>
      <c r="AH795" s="6" t="str">
        <f t="shared" si="839"/>
        <v/>
      </c>
      <c r="AI795" s="6" t="str">
        <f t="shared" si="840"/>
        <v/>
      </c>
      <c r="AJ795" s="14" t="str">
        <f t="shared" si="841"/>
        <v/>
      </c>
      <c r="AK795" s="56">
        <f t="shared" ca="1" si="811"/>
        <v>89.860417746896815</v>
      </c>
      <c r="AL795" s="49">
        <f t="shared" ca="1" si="812"/>
        <v>21.763524541723136</v>
      </c>
      <c r="AM795" s="65"/>
      <c r="AN795" s="61"/>
      <c r="AO795" s="61"/>
      <c r="AP795" s="61"/>
      <c r="AQ795" s="62"/>
    </row>
    <row r="796" spans="1:43" x14ac:dyDescent="0.3">
      <c r="A796" t="str">
        <f t="shared" si="767"/>
        <v/>
      </c>
      <c r="B796" s="1" t="s">
        <v>46</v>
      </c>
      <c r="C796" s="1"/>
      <c r="D796">
        <v>1.891</v>
      </c>
      <c r="E796">
        <v>339.74</v>
      </c>
      <c r="F796">
        <v>87.29</v>
      </c>
      <c r="G796" s="47"/>
      <c r="H796" s="47"/>
      <c r="I796" s="47"/>
      <c r="J796" s="47"/>
      <c r="K796" s="47"/>
      <c r="L796" s="23">
        <f t="shared" si="829"/>
        <v>270.3</v>
      </c>
      <c r="M796" s="6">
        <f t="shared" si="830"/>
        <v>-8.9407972307449499E-2</v>
      </c>
      <c r="N796" s="6">
        <f t="shared" si="831"/>
        <v>1.8888851776875879</v>
      </c>
      <c r="O796" s="23">
        <f t="shared" si="815"/>
        <v>0.40128928053462032</v>
      </c>
      <c r="P796" s="23" t="str">
        <f t="shared" si="832"/>
        <v/>
      </c>
      <c r="Q796" s="23"/>
      <c r="R796" s="6"/>
      <c r="S796" s="6"/>
      <c r="T796" s="6" t="str">
        <f t="shared" si="833"/>
        <v/>
      </c>
      <c r="U796" s="6" t="str">
        <f t="shared" si="834"/>
        <v/>
      </c>
      <c r="V796" s="6"/>
      <c r="W796" s="49"/>
      <c r="X796" s="8"/>
      <c r="Y796" s="53" t="str">
        <f t="shared" si="835"/>
        <v>1.45</v>
      </c>
      <c r="Z796" s="6">
        <f t="shared" si="820"/>
        <v>2.8881887086393321</v>
      </c>
      <c r="AA796" s="54">
        <f t="shared" ca="1" si="836"/>
        <v>11.294111069604551</v>
      </c>
      <c r="AB796" s="55">
        <f t="shared" si="837"/>
        <v>-8.9407972307449499E-2</v>
      </c>
      <c r="AC796" s="6">
        <f t="shared" ca="1" si="823"/>
        <v>10.294807538652806</v>
      </c>
      <c r="AD796" s="6">
        <f t="shared" ca="1" si="824"/>
        <v>2.0697659654641942</v>
      </c>
      <c r="AE796" s="6" t="str">
        <f t="shared" si="838"/>
        <v/>
      </c>
      <c r="AF796" s="113"/>
      <c r="AG796" s="52"/>
      <c r="AH796" s="6" t="str">
        <f t="shared" si="839"/>
        <v/>
      </c>
      <c r="AI796" s="6" t="str">
        <f t="shared" si="840"/>
        <v/>
      </c>
      <c r="AJ796" s="14" t="str">
        <f t="shared" si="841"/>
        <v/>
      </c>
      <c r="AK796" s="56">
        <f t="shared" ca="1" si="811"/>
        <v>89.502412195544025</v>
      </c>
      <c r="AL796" s="49">
        <f t="shared" ca="1" si="812"/>
        <v>10.295195774894948</v>
      </c>
      <c r="AM796" s="65"/>
      <c r="AN796" s="61"/>
      <c r="AO796" s="61"/>
      <c r="AP796" s="61"/>
      <c r="AQ796" s="62"/>
    </row>
    <row r="797" spans="1:43" x14ac:dyDescent="0.3">
      <c r="A797" t="str">
        <f t="shared" si="767"/>
        <v/>
      </c>
      <c r="B797" s="1" t="s">
        <v>46</v>
      </c>
      <c r="C797" s="1"/>
      <c r="D797">
        <v>1.069</v>
      </c>
      <c r="E797">
        <v>307.7</v>
      </c>
      <c r="F797">
        <v>75.84</v>
      </c>
      <c r="G797" s="47"/>
      <c r="H797" s="47"/>
      <c r="I797" s="47"/>
      <c r="J797" s="47"/>
      <c r="K797" s="47"/>
      <c r="L797" s="23">
        <f t="shared" si="829"/>
        <v>238.26</v>
      </c>
      <c r="M797" s="6">
        <f t="shared" si="830"/>
        <v>-0.2615100318908879</v>
      </c>
      <c r="N797" s="6">
        <f t="shared" si="831"/>
        <v>1.0365199000600165</v>
      </c>
      <c r="O797" s="23">
        <f t="shared" si="815"/>
        <v>0.46987729058983235</v>
      </c>
      <c r="P797" s="23" t="str">
        <f t="shared" si="832"/>
        <v/>
      </c>
      <c r="Q797" s="23"/>
      <c r="R797" s="6"/>
      <c r="S797" s="6"/>
      <c r="T797" s="6" t="str">
        <f t="shared" si="833"/>
        <v/>
      </c>
      <c r="U797" s="6" t="str">
        <f t="shared" si="834"/>
        <v/>
      </c>
      <c r="V797" s="6"/>
      <c r="W797" s="49"/>
      <c r="X797" s="8"/>
      <c r="Y797" s="53" t="str">
        <f t="shared" si="835"/>
        <v>1.45</v>
      </c>
      <c r="Z797" s="6">
        <f t="shared" si="820"/>
        <v>2.0358234310117607</v>
      </c>
      <c r="AA797" s="54">
        <f t="shared" ca="1" si="836"/>
        <v>7.9609811779862865</v>
      </c>
      <c r="AB797" s="55">
        <f t="shared" si="837"/>
        <v>-0.2615100318908879</v>
      </c>
      <c r="AC797" s="6">
        <f t="shared" ca="1" si="823"/>
        <v>6.9616776470345423</v>
      </c>
      <c r="AD797" s="6">
        <f t="shared" ca="1" si="824"/>
        <v>2.8164889850802739</v>
      </c>
      <c r="AE797" s="6" t="str">
        <f t="shared" si="838"/>
        <v/>
      </c>
      <c r="AF797" s="113"/>
      <c r="AG797" s="52"/>
      <c r="AH797" s="6" t="str">
        <f t="shared" si="839"/>
        <v/>
      </c>
      <c r="AI797" s="6" t="str">
        <f t="shared" si="840"/>
        <v/>
      </c>
      <c r="AJ797" s="14" t="str">
        <f t="shared" si="841"/>
        <v/>
      </c>
      <c r="AK797" s="56">
        <f t="shared" ca="1" si="811"/>
        <v>87.848739874150937</v>
      </c>
      <c r="AL797" s="49">
        <f t="shared" ca="1" si="812"/>
        <v>6.9665876265213207</v>
      </c>
      <c r="AM797" s="65"/>
      <c r="AN797" s="61"/>
      <c r="AO797" s="61"/>
      <c r="AP797" s="61"/>
      <c r="AQ797" s="62"/>
    </row>
    <row r="798" spans="1:43" x14ac:dyDescent="0.3">
      <c r="A798" t="str">
        <f t="shared" si="767"/>
        <v/>
      </c>
      <c r="B798" s="1" t="s">
        <v>46</v>
      </c>
      <c r="C798" s="1"/>
      <c r="D798">
        <v>0.82899999999999996</v>
      </c>
      <c r="E798">
        <v>311.07</v>
      </c>
      <c r="F798">
        <v>43.82</v>
      </c>
      <c r="G798" s="47"/>
      <c r="H798" s="47"/>
      <c r="I798" s="47"/>
      <c r="J798" s="47"/>
      <c r="K798" s="47"/>
      <c r="L798" s="23">
        <f t="shared" si="829"/>
        <v>241.63</v>
      </c>
      <c r="M798" s="6">
        <f t="shared" si="830"/>
        <v>-0.59813890330540975</v>
      </c>
      <c r="N798" s="6">
        <f t="shared" si="831"/>
        <v>0.57399551596907239</v>
      </c>
      <c r="O798" s="23">
        <f t="shared" si="815"/>
        <v>0.46965699461436661</v>
      </c>
      <c r="P798" s="23" t="str">
        <f t="shared" si="832"/>
        <v/>
      </c>
      <c r="Q798" s="23"/>
      <c r="R798" s="6"/>
      <c r="S798" s="6"/>
      <c r="T798" s="6" t="str">
        <f t="shared" si="833"/>
        <v/>
      </c>
      <c r="U798" s="6" t="str">
        <f t="shared" si="834"/>
        <v/>
      </c>
      <c r="V798" s="6"/>
      <c r="W798" s="49"/>
      <c r="X798" s="8"/>
      <c r="Y798" s="53" t="str">
        <f t="shared" si="835"/>
        <v>1.45</v>
      </c>
      <c r="Z798" s="6">
        <f t="shared" si="820"/>
        <v>1.5732990469208166</v>
      </c>
      <c r="AA798" s="54">
        <f t="shared" ca="1" si="836"/>
        <v>6.1523037357202073</v>
      </c>
      <c r="AB798" s="55">
        <f t="shared" si="837"/>
        <v>-0.59813890330540975</v>
      </c>
      <c r="AC798" s="6">
        <f t="shared" ca="1" si="823"/>
        <v>5.1530002047684631</v>
      </c>
      <c r="AD798" s="6">
        <f t="shared" ca="1" si="824"/>
        <v>2.7854780004805133</v>
      </c>
      <c r="AE798" s="6" t="str">
        <f t="shared" si="838"/>
        <v/>
      </c>
      <c r="AF798" s="113"/>
      <c r="AG798" s="52"/>
      <c r="AH798" s="6" t="str">
        <f t="shared" si="839"/>
        <v/>
      </c>
      <c r="AI798" s="6" t="str">
        <f t="shared" si="840"/>
        <v/>
      </c>
      <c r="AJ798" s="14" t="str">
        <f t="shared" si="841"/>
        <v/>
      </c>
      <c r="AK798" s="56">
        <f t="shared" ca="1" si="811"/>
        <v>83.378973687595092</v>
      </c>
      <c r="AL798" s="49">
        <f t="shared" ca="1" si="812"/>
        <v>5.1875987950101941</v>
      </c>
      <c r="AM798" s="65"/>
      <c r="AN798" s="61"/>
      <c r="AO798" s="61"/>
      <c r="AP798" s="61"/>
      <c r="AQ798" s="62"/>
    </row>
    <row r="799" spans="1:43" x14ac:dyDescent="0.3">
      <c r="A799" t="str">
        <f t="shared" si="767"/>
        <v/>
      </c>
      <c r="B799" s="1" t="s">
        <v>46</v>
      </c>
      <c r="C799" s="1"/>
      <c r="D799">
        <v>0.93</v>
      </c>
      <c r="E799">
        <v>311.83999999999997</v>
      </c>
      <c r="F799">
        <v>6.29</v>
      </c>
      <c r="G799" s="47"/>
      <c r="H799" s="47"/>
      <c r="I799" s="47"/>
      <c r="J799" s="47"/>
      <c r="K799" s="47"/>
      <c r="L799" s="23">
        <f t="shared" si="829"/>
        <v>242.39999999999998</v>
      </c>
      <c r="M799" s="6">
        <f t="shared" si="830"/>
        <v>-0.92440148608684591</v>
      </c>
      <c r="N799" s="6">
        <f t="shared" si="831"/>
        <v>0.10189157237196315</v>
      </c>
      <c r="O799" s="23">
        <f t="shared" si="815"/>
        <v>0.7537968468831191</v>
      </c>
      <c r="P799" s="23" t="str">
        <f t="shared" si="832"/>
        <v/>
      </c>
      <c r="Q799" s="23"/>
      <c r="R799" s="6"/>
      <c r="S799" s="6"/>
      <c r="T799" s="6" t="str">
        <f t="shared" si="833"/>
        <v/>
      </c>
      <c r="U799" s="6" t="str">
        <f t="shared" si="834"/>
        <v/>
      </c>
      <c r="V799" s="6"/>
      <c r="W799" s="49"/>
      <c r="X799" s="8"/>
      <c r="Y799" s="53" t="str">
        <f t="shared" si="835"/>
        <v>1.45</v>
      </c>
      <c r="Z799" s="6">
        <f t="shared" si="820"/>
        <v>1.1011951033237073</v>
      </c>
      <c r="AA799" s="54">
        <f t="shared" ca="1" si="836"/>
        <v>4.3061659264300189</v>
      </c>
      <c r="AB799" s="55">
        <f t="shared" si="837"/>
        <v>-0.92440148608684591</v>
      </c>
      <c r="AC799" s="6">
        <f t="shared" ca="1" si="823"/>
        <v>3.3068623954782748</v>
      </c>
      <c r="AD799" s="6">
        <f t="shared" ca="1" si="824"/>
        <v>3.9941564877796547</v>
      </c>
      <c r="AE799" s="6" t="str">
        <f t="shared" si="838"/>
        <v/>
      </c>
      <c r="AF799" s="113"/>
      <c r="AG799" s="52"/>
      <c r="AH799" s="6" t="str">
        <f t="shared" si="839"/>
        <v/>
      </c>
      <c r="AI799" s="6" t="str">
        <f t="shared" si="840"/>
        <v/>
      </c>
      <c r="AJ799" s="14" t="str">
        <f t="shared" si="841"/>
        <v/>
      </c>
      <c r="AK799" s="56">
        <f t="shared" ca="1" si="811"/>
        <v>74.382177590425371</v>
      </c>
      <c r="AL799" s="49">
        <f t="shared" ca="1" si="812"/>
        <v>3.4336361208066126</v>
      </c>
      <c r="AM799" s="65"/>
      <c r="AN799" s="61"/>
      <c r="AO799" s="61"/>
      <c r="AP799" s="61"/>
      <c r="AQ799" s="62"/>
    </row>
    <row r="800" spans="1:43" x14ac:dyDescent="0.3">
      <c r="A800" t="str">
        <f t="shared" si="767"/>
        <v/>
      </c>
      <c r="B800" s="1" t="s">
        <v>46</v>
      </c>
      <c r="C800" s="1"/>
      <c r="D800">
        <v>1.232</v>
      </c>
      <c r="E800">
        <v>309.86</v>
      </c>
      <c r="F800">
        <v>-34.85</v>
      </c>
      <c r="G800" s="47"/>
      <c r="H800" s="47"/>
      <c r="I800" s="47"/>
      <c r="J800" s="47"/>
      <c r="K800" s="47"/>
      <c r="L800" s="23">
        <f t="shared" si="829"/>
        <v>240.42000000000002</v>
      </c>
      <c r="M800" s="6">
        <f t="shared" si="830"/>
        <v>-1.0110418533407817</v>
      </c>
      <c r="N800" s="6">
        <f t="shared" si="831"/>
        <v>-0.7040016838000015</v>
      </c>
      <c r="O800" s="23">
        <f t="shared" si="815"/>
        <v>0.33799659052621944</v>
      </c>
      <c r="P800" s="23" t="str">
        <f t="shared" si="832"/>
        <v/>
      </c>
      <c r="Q800" s="23"/>
      <c r="R800" s="6"/>
      <c r="S800" s="6"/>
      <c r="T800" s="6" t="str">
        <f t="shared" si="833"/>
        <v/>
      </c>
      <c r="U800" s="6" t="str">
        <f t="shared" si="834"/>
        <v/>
      </c>
      <c r="V800" s="6"/>
      <c r="W800" s="49"/>
      <c r="X800" s="8"/>
      <c r="Y800" s="53" t="str">
        <f t="shared" si="835"/>
        <v>1.45</v>
      </c>
      <c r="Z800" s="6" t="str">
        <f t="shared" si="820"/>
        <v/>
      </c>
      <c r="AA800" s="54" t="str">
        <f t="shared" ca="1" si="836"/>
        <v/>
      </c>
      <c r="AB800" s="55">
        <f t="shared" si="837"/>
        <v>-1.0110418533407817</v>
      </c>
      <c r="AC800" s="6">
        <f t="shared" si="823"/>
        <v>-0.7040016838000015</v>
      </c>
      <c r="AD800" s="6">
        <f t="shared" si="824"/>
        <v>0.33799659052621944</v>
      </c>
      <c r="AE800" s="6" t="str">
        <f t="shared" si="838"/>
        <v/>
      </c>
      <c r="AF800" s="113"/>
      <c r="AG800" s="52"/>
      <c r="AH800" s="6" t="str">
        <f t="shared" si="839"/>
        <v/>
      </c>
      <c r="AI800" s="6" t="str">
        <f t="shared" si="840"/>
        <v/>
      </c>
      <c r="AJ800" s="14" t="str">
        <f t="shared" si="841"/>
        <v/>
      </c>
      <c r="AK800" s="56">
        <f t="shared" si="811"/>
        <v>-34.85</v>
      </c>
      <c r="AL800" s="49">
        <f t="shared" si="812"/>
        <v>1.232</v>
      </c>
      <c r="AM800" s="65"/>
      <c r="AN800" s="61"/>
      <c r="AO800" s="61"/>
      <c r="AP800" s="61"/>
      <c r="AQ800" s="62"/>
    </row>
    <row r="801" spans="1:43" x14ac:dyDescent="0.3">
      <c r="A801" t="str">
        <f t="shared" si="767"/>
        <v/>
      </c>
      <c r="B801" s="1" t="s">
        <v>46</v>
      </c>
      <c r="C801" s="1"/>
      <c r="D801">
        <v>0.98099999999999998</v>
      </c>
      <c r="E801">
        <v>314.67</v>
      </c>
      <c r="F801">
        <v>-51.09</v>
      </c>
      <c r="G801" s="47"/>
      <c r="H801" s="47"/>
      <c r="I801" s="47"/>
      <c r="J801" s="47"/>
      <c r="K801" s="47"/>
      <c r="L801" s="23">
        <f t="shared" si="829"/>
        <v>245.23000000000002</v>
      </c>
      <c r="M801" s="6">
        <f t="shared" si="830"/>
        <v>-0.61616499847184103</v>
      </c>
      <c r="N801" s="6">
        <f t="shared" si="831"/>
        <v>-0.76334899925145383</v>
      </c>
      <c r="O801" s="23">
        <f t="shared" si="815"/>
        <v>0.3745526140582825</v>
      </c>
      <c r="P801" s="23" t="str">
        <f t="shared" si="832"/>
        <v/>
      </c>
      <c r="Q801" s="23"/>
      <c r="R801" s="6"/>
      <c r="S801" s="6"/>
      <c r="T801" s="6" t="str">
        <f t="shared" si="833"/>
        <v/>
      </c>
      <c r="U801" s="6" t="str">
        <f t="shared" si="834"/>
        <v/>
      </c>
      <c r="V801" s="6"/>
      <c r="W801" s="49"/>
      <c r="X801" s="8"/>
      <c r="Y801" s="53" t="str">
        <f t="shared" si="835"/>
        <v>1.45</v>
      </c>
      <c r="Z801" s="6" t="str">
        <f t="shared" si="820"/>
        <v/>
      </c>
      <c r="AA801" s="54" t="str">
        <f t="shared" ca="1" si="836"/>
        <v/>
      </c>
      <c r="AB801" s="55">
        <f t="shared" si="837"/>
        <v>-0.61616499847184103</v>
      </c>
      <c r="AC801" s="6">
        <f t="shared" si="823"/>
        <v>-0.76334899925145383</v>
      </c>
      <c r="AD801" s="6">
        <f t="shared" si="824"/>
        <v>0.3745526140582825</v>
      </c>
      <c r="AE801" s="6" t="str">
        <f t="shared" si="838"/>
        <v/>
      </c>
      <c r="AF801" s="113"/>
      <c r="AG801" s="52"/>
      <c r="AH801" s="6" t="str">
        <f t="shared" si="839"/>
        <v/>
      </c>
      <c r="AI801" s="6" t="str">
        <f t="shared" si="840"/>
        <v/>
      </c>
      <c r="AJ801" s="14" t="str">
        <f t="shared" si="841"/>
        <v/>
      </c>
      <c r="AK801" s="56">
        <f t="shared" si="811"/>
        <v>-51.09</v>
      </c>
      <c r="AL801" s="49">
        <f t="shared" si="812"/>
        <v>0.98099999999999998</v>
      </c>
      <c r="AM801" s="65"/>
      <c r="AN801" s="61"/>
      <c r="AO801" s="61"/>
      <c r="AP801" s="61"/>
      <c r="AQ801" s="62"/>
    </row>
    <row r="802" spans="1:43" x14ac:dyDescent="0.3">
      <c r="A802" t="str">
        <f t="shared" si="767"/>
        <v/>
      </c>
      <c r="B802" s="1" t="s">
        <v>46</v>
      </c>
      <c r="C802" s="1"/>
      <c r="D802">
        <v>0.745</v>
      </c>
      <c r="E802">
        <v>23.63</v>
      </c>
      <c r="F802">
        <v>-81.92</v>
      </c>
      <c r="G802" s="47"/>
      <c r="H802" s="47"/>
      <c r="I802" s="47"/>
      <c r="J802" s="47"/>
      <c r="K802" s="47"/>
      <c r="L802" s="23">
        <f t="shared" si="829"/>
        <v>314.19</v>
      </c>
      <c r="M802" s="6">
        <f t="shared" si="830"/>
        <v>-0.10471395173325618</v>
      </c>
      <c r="N802" s="6">
        <f t="shared" si="831"/>
        <v>-0.73760422200012199</v>
      </c>
      <c r="O802" s="23">
        <f t="shared" si="815"/>
        <v>0.1620149598741204</v>
      </c>
      <c r="P802" s="23" t="str">
        <f t="shared" si="832"/>
        <v/>
      </c>
      <c r="Q802" s="23"/>
      <c r="R802" s="6"/>
      <c r="S802" s="6"/>
      <c r="T802" s="6" t="str">
        <f t="shared" si="833"/>
        <v/>
      </c>
      <c r="U802" s="6" t="str">
        <f t="shared" si="834"/>
        <v/>
      </c>
      <c r="V802" s="6"/>
      <c r="W802" s="49"/>
      <c r="X802" s="8"/>
      <c r="Y802" s="53" t="str">
        <f t="shared" si="835"/>
        <v>1.45</v>
      </c>
      <c r="Z802" s="6" t="str">
        <f t="shared" si="820"/>
        <v/>
      </c>
      <c r="AA802" s="54" t="str">
        <f t="shared" ca="1" si="836"/>
        <v/>
      </c>
      <c r="AB802" s="55">
        <f t="shared" si="837"/>
        <v>-0.10471395173325618</v>
      </c>
      <c r="AC802" s="6">
        <f t="shared" si="823"/>
        <v>-0.73760422200012199</v>
      </c>
      <c r="AD802" s="6">
        <f t="shared" si="824"/>
        <v>0.1620149598741204</v>
      </c>
      <c r="AE802" s="6" t="str">
        <f t="shared" si="838"/>
        <v/>
      </c>
      <c r="AF802" s="113"/>
      <c r="AG802" s="52"/>
      <c r="AH802" s="6" t="str">
        <f t="shared" si="839"/>
        <v/>
      </c>
      <c r="AI802" s="6" t="str">
        <f t="shared" si="840"/>
        <v/>
      </c>
      <c r="AJ802" s="14" t="str">
        <f t="shared" si="841"/>
        <v/>
      </c>
      <c r="AK802" s="56">
        <f t="shared" si="811"/>
        <v>-81.92</v>
      </c>
      <c r="AL802" s="49">
        <f t="shared" si="812"/>
        <v>0.74499999999999988</v>
      </c>
      <c r="AM802" s="65"/>
      <c r="AN802" s="61"/>
      <c r="AO802" s="61"/>
      <c r="AP802" s="61"/>
      <c r="AQ802" s="62"/>
    </row>
    <row r="803" spans="1:43" ht="15" thickBot="1" x14ac:dyDescent="0.35">
      <c r="A803">
        <f t="shared" si="767"/>
        <v>1</v>
      </c>
      <c r="B803" s="1" t="s">
        <v>46</v>
      </c>
      <c r="C803" s="1" t="s">
        <v>47</v>
      </c>
      <c r="D803">
        <v>7.3339999999999996</v>
      </c>
      <c r="E803">
        <v>83.52</v>
      </c>
      <c r="F803">
        <v>-1.7</v>
      </c>
      <c r="G803" s="34"/>
      <c r="H803" s="34"/>
      <c r="I803" s="34"/>
      <c r="J803" s="34"/>
      <c r="K803" s="34"/>
      <c r="L803" s="13"/>
      <c r="M803" s="4"/>
      <c r="N803" s="4"/>
      <c r="O803" s="13">
        <f>ABS(SUM(O787:O802))/2</f>
        <v>6.6178693828322865</v>
      </c>
      <c r="P803" s="13">
        <f>IF(A803=1,D803*O803,"")</f>
        <v>48.535454053691986</v>
      </c>
      <c r="Q803" s="13">
        <f>SQRT(((MAX(M787:M802)-MIN(M787:M802))^2)+((VLOOKUP(MAX(M787:M802),M787:N802,2,FALSE)-VLOOKUP(MIN(M787:M802),M787:N802,2,FALSE))^2))</f>
        <v>3.8584548860304442</v>
      </c>
      <c r="R803" s="13">
        <f>ABS(MIN(N787:N802))+MAX(N787:N802)</f>
        <v>5.8210120375900374</v>
      </c>
      <c r="S803" s="12">
        <f>SQRT(ABS(((M788-M787)^2)-((N788-N787)^2))+ABS(((M789-M788)^2)-((N789-N788)^2))+ABS(((M790-M789)^2)-((N790-N789)^2))+ABS(((M791-M790)^2)-((N791-N790)^2))+ABS(((M792-M791)^2)-((N792-N791)^2))+ABS(((M793-M792)^2)-((N793-N792)^2))+ABS(((M794-M793)^2)-((N794-N793)^2))+ABS(((M795-M794)^2)-((N795-N794)^2))+ABS(((M796-M795)^2)-((N796-N795)^2))+ABS(((M797-M796)^2)-((N797-N796)^2))+ABS(((M798-M797)^2)-((N798-N797)^2))+ABS(((M799-M798)^2)-((N799-N798)^2))+ABS(((M800-M799)^2)-((N800-N799)^2))+ABS(((M801-M800)^2)-((N801-N800)^2))+ABS(((M802-M801)^2)-((N802-N801)^2)))</f>
        <v>4.5671009225413552</v>
      </c>
      <c r="T803" s="4">
        <f>IF(A803=1,S803/Q803,"")</f>
        <v>1.1836605733234222</v>
      </c>
      <c r="U803" s="4">
        <f>IF(A803=1,4*PI()*(O803/(S803^2)),"")</f>
        <v>3.9870055294843052</v>
      </c>
      <c r="V803" s="21">
        <f>IF($H$9=FALSE,(($F$3)*($Q803^2))/(2*$F$7*COS(RADIANS($F$8))),IF(G803&lt;&gt;"",(3*($F$3)*(I803^2))/(2*J803*(COS(RADIANS(K803)))),(($F$3)*($Q803^2))/(2*$J803*COS(RADIANS($K803)))))</f>
        <v>93.123991959466139</v>
      </c>
      <c r="W803" s="51" t="str">
        <f>IF(G803&lt;&gt;"",IF(V803&lt;H803,"STABLE","UNSTABLE"),IF(V803&lt;$F$6,"STABLE","UNSTABLE"))</f>
        <v>UNSTABLE</v>
      </c>
      <c r="X803" s="8"/>
      <c r="Y803" s="57"/>
      <c r="Z803" s="4"/>
      <c r="AA803" s="16" t="str">
        <f ca="1">IF(Z803="","",IF($K$9=TRUE,(Z803*($F$3/($F$3-(RANDBETWEEN($N$8,$M$8)/100)))),Z803*($F$3/($F$3-$F$4))))</f>
        <v/>
      </c>
      <c r="AB803" s="15"/>
      <c r="AC803" s="17"/>
      <c r="AD803" s="4">
        <f ca="1">IF(W803="Stable",O803,ABS(SUM(AD787:AD802)/2))</f>
        <v>27.21525199314036</v>
      </c>
      <c r="AE803" s="4">
        <f ca="1">IF(Y803="",$D803*AD803,"")</f>
        <v>199.59665811769139</v>
      </c>
      <c r="AF803" s="13">
        <f>IF(W803="Stable",Q803,SQRT(((MAX(AB787:AB802)-MIN(AB787:AB802))^2)+((VLOOKUP(MAX(AB787:AB802),AB787:AC802,2,FALSE)-VLOOKUP(MIN(AB787:AB802),AB787:AC802,2,FALSE))^2)))</f>
        <v>3.8584548860304442</v>
      </c>
      <c r="AG803" s="12">
        <f ca="1">IF(W803="Stable",S803,SQRT(ABS(((AB788-AB787)^2)-((AC788-AC787)^2))+ABS(((AB789-AB788)^2)-((AC789-AC788)^2))+ABS(((AB790-AB789)^2)-((AC790-AC789)^2))+ABS(((AB791-AB790)^2)-((AC791-AC790)^2))+ABS(((AB792-AB791)^2)-((AC792-AC791)^2))+ABS(((AB793-AB792)^2)-((AC793-AC792)^2))+ABS(((AB794-AB793)^2)-((AC794-AC793)^2))+ABS(((AB795-AB794)^2)-((AC795-AC794)^2))+ABS(((AB796-AB795)^2)-((AC796-AC795)^2))+ABS(((AB797-AB796)^2)-((AC797-AC796)^2))+ABS(((AB798-AB797)^2)-((AC798-AC797)^2))+ABS(((AB799-AB798)^2)-((AC799-AC798)^2))+ABS(((AB800-AB799)^2)-((AC800-AC799)^2))+ABS(((AB801-AB800)^2)-((AC801-AC800)^2))+ABS(((AB802-AB801)^2)-((AC802-AC801)^2))))</f>
        <v>16.851660575231886</v>
      </c>
      <c r="AH803" s="4">
        <f ca="1">IF(W803="Stable",T803,IF(A803=1,AG803/AF803,""))</f>
        <v>4.3674634207188507</v>
      </c>
      <c r="AI803" s="4">
        <f ca="1">IF(W803="Stable",U803,IF(A803=1,4*PI()*(AD803/(AG803^2)),""))</f>
        <v>1.2043059108065828</v>
      </c>
      <c r="AJ803" s="5">
        <f ca="1">IF(A803=1,(O803/AD803)*100,"")</f>
        <v>24.316766879470119</v>
      </c>
      <c r="AK803" s="56">
        <f t="shared" si="811"/>
        <v>-1.7</v>
      </c>
      <c r="AL803" s="49">
        <f t="shared" si="812"/>
        <v>7.3339999999999996</v>
      </c>
      <c r="AM803" s="65"/>
      <c r="AN803" s="61"/>
      <c r="AO803" s="61"/>
      <c r="AP803" s="61"/>
      <c r="AQ803" s="62"/>
    </row>
    <row r="804" spans="1:43" ht="15" thickTop="1" x14ac:dyDescent="0.3">
      <c r="A804" t="str">
        <f t="shared" si="767"/>
        <v/>
      </c>
      <c r="B804" s="1" t="s">
        <v>47</v>
      </c>
      <c r="C804" s="1"/>
      <c r="D804">
        <v>1.026</v>
      </c>
      <c r="E804">
        <v>45.52</v>
      </c>
      <c r="F804">
        <v>-85.61</v>
      </c>
      <c r="G804" s="47"/>
      <c r="H804" s="47"/>
      <c r="I804" s="47"/>
      <c r="J804" s="47"/>
      <c r="K804" s="47"/>
      <c r="L804" s="23">
        <f>IF(AND(B804&lt;&gt;"",C804&lt;&gt;""),"",IF(E804-$E$803&lt;0,(360-($E$803-E804)),E804-$E$803))</f>
        <v>322</v>
      </c>
      <c r="M804" s="6">
        <f t="shared" ref="M804:M823" si="842">IF(AND(B804&lt;&gt;"",C804&lt;&gt;""),"",IF(L804&gt;180,(COS(RADIANS(F804))*D804)*(-1),(COS(RADIANS(F804))*D804)))</f>
        <v>-7.8535178644850448E-2</v>
      </c>
      <c r="N804" s="6">
        <f t="shared" ref="N804:N823" si="843">IF(AND(B804&lt;&gt;"",C804&lt;&gt;""),"",SIN(RADIANS(F804))*D804)</f>
        <v>-1.0229898463402369</v>
      </c>
      <c r="O804" s="23">
        <f t="shared" ref="O804:O821" si="844">IF(A805=1,M804*VLOOKUP(B805,$B$13:$N$1389,13,FALSE)-N804*VLOOKUP(B805,$B$13:$N$1389,12,FALSE),M804*N805-N804*M805)</f>
        <v>-1.9103826648145097</v>
      </c>
      <c r="P804" s="23" t="str">
        <f t="shared" ref="P804:P823" si="845">IF(A804=1,D804*O804,"")</f>
        <v/>
      </c>
      <c r="Q804" s="23"/>
      <c r="R804" s="6"/>
      <c r="S804" s="6"/>
      <c r="T804" s="6" t="str">
        <f t="shared" ref="T804:T823" si="846">IF(A804=1,S804/Q804,"")</f>
        <v/>
      </c>
      <c r="U804" s="6" t="str">
        <f t="shared" ref="U804:U823" si="847">IF(A804=1,4*PI()*(O804/(S804^2)),"")</f>
        <v/>
      </c>
      <c r="V804" s="6"/>
      <c r="W804" s="49"/>
      <c r="X804" s="8"/>
      <c r="Y804" s="53" t="str">
        <f t="shared" ref="Y804:Y823" si="848">IF(A804=1,"",B804)</f>
        <v>1.46</v>
      </c>
      <c r="Z804" s="6" t="str">
        <f t="shared" ref="Z804:Z821" si="849">IF(F804&lt;$R$8,"",(SQRT(((N804-MIN($N$804:$N$821))^2))))</f>
        <v/>
      </c>
      <c r="AA804" s="54" t="str">
        <f t="shared" ref="AA804:AA823" ca="1" si="850">IF(Z804="","",IF($K$9=TRUE,(Z804*($F$3/($F$3-(RANDBETWEEN($N$8,$M$8)/100)))),Z804*($F$3/($F$3-$F$4))))</f>
        <v/>
      </c>
      <c r="AB804" s="55">
        <f t="shared" ref="AB804:AB823" si="851">IF(A804=1,"",M804)</f>
        <v>-7.8535178644850448E-2</v>
      </c>
      <c r="AC804" s="6">
        <f t="shared" ref="AC804:AC821" si="852">IF($W$822="STABLE",N804,IF(F804&lt;$R$8,N804,(AA804+MIN($N$804:$N$821))))</f>
        <v>-1.0229898463402369</v>
      </c>
      <c r="AD804" s="6">
        <f t="shared" ref="AD804:AD821" si="853">IF(A805=1,ABS(AB804*VLOOKUP(B805,$B$13:$AD$1389,28,FALSE)-AC804*VLOOKUP(B805,$B$13:$AD$1389,27,FALSE)),ABS(AB804*AC805-AC804*AB805))</f>
        <v>1.9103826648145097</v>
      </c>
      <c r="AE804" s="6" t="str">
        <f t="shared" ref="AE804:AE823" si="854">IF(Y804="",$D804*AD804,"")</f>
        <v/>
      </c>
      <c r="AF804" s="113"/>
      <c r="AG804" s="52"/>
      <c r="AH804" s="6" t="str">
        <f t="shared" ref="AH804:AH823" si="855">IF(A804=1,AG804/AF804,"")</f>
        <v/>
      </c>
      <c r="AI804" s="6" t="str">
        <f t="shared" ref="AI804:AI823" si="856">IF(A804=1,4*PI()*(AD804/(AG804^2)),"")</f>
        <v/>
      </c>
      <c r="AJ804" s="14" t="str">
        <f t="shared" ref="AJ804:AJ823" si="857">IF(A804=1,(O804/AD804)*100,"")</f>
        <v/>
      </c>
      <c r="AK804" s="56">
        <f t="shared" si="811"/>
        <v>-85.61</v>
      </c>
      <c r="AL804" s="49">
        <f t="shared" si="812"/>
        <v>1.026</v>
      </c>
      <c r="AM804" s="65"/>
      <c r="AN804" s="61"/>
      <c r="AO804" s="61"/>
      <c r="AP804" s="61"/>
      <c r="AQ804" s="62"/>
    </row>
    <row r="805" spans="1:43" x14ac:dyDescent="0.3">
      <c r="A805" t="str">
        <f t="shared" si="767"/>
        <v/>
      </c>
      <c r="B805" s="1" t="s">
        <v>47</v>
      </c>
      <c r="C805" s="1"/>
      <c r="D805">
        <v>2.27</v>
      </c>
      <c r="E805">
        <v>319.08</v>
      </c>
      <c r="F805">
        <v>-30.5</v>
      </c>
      <c r="G805" s="47"/>
      <c r="H805" s="47"/>
      <c r="I805" s="47"/>
      <c r="J805" s="47"/>
      <c r="K805" s="47"/>
      <c r="L805" s="23">
        <f t="shared" ref="L805:L820" si="858">IF(AND(B805&lt;&gt;"",C805&lt;&gt;""),"",IF(E805-$E$803&lt;0,(360-($E$803-E805)),E805-$E$803))</f>
        <v>235.56</v>
      </c>
      <c r="M805" s="6">
        <f t="shared" ref="M805:M821" si="859">IF(AND(B805&lt;&gt;"",C805&lt;&gt;""),"",IF(L805&gt;180,(COS(RADIANS(F805))*D805)*(-1),(COS(RADIANS(F805))*D805)))</f>
        <v>-1.9558981942022635</v>
      </c>
      <c r="N805" s="6">
        <f t="shared" ref="N805:N821" si="860">IF(AND(B805&lt;&gt;"",C805&lt;&gt;""),"",SIN(RADIANS(F805))*D805)</f>
        <v>-1.1521120839207983</v>
      </c>
      <c r="O805" s="23">
        <f t="shared" si="844"/>
        <v>-1.8242005251017774</v>
      </c>
      <c r="P805" s="23" t="str">
        <f t="shared" ref="P805:P822" si="861">IF(A805=1,D805*O805,"")</f>
        <v/>
      </c>
      <c r="Q805" s="23"/>
      <c r="R805" s="6"/>
      <c r="S805" s="6"/>
      <c r="T805" s="6" t="str">
        <f t="shared" ref="T805:T821" si="862">IF(A805=1,S805/Q805,"")</f>
        <v/>
      </c>
      <c r="U805" s="6" t="str">
        <f t="shared" ref="U805:U821" si="863">IF(A805=1,4*PI()*(O805/(S805^2)),"")</f>
        <v/>
      </c>
      <c r="V805" s="6"/>
      <c r="W805" s="49"/>
      <c r="X805" s="8"/>
      <c r="Y805" s="53" t="str">
        <f t="shared" ref="Y805:Y821" si="864">IF(A805=1,"",B805)</f>
        <v>1.46</v>
      </c>
      <c r="Z805" s="6" t="str">
        <f t="shared" si="849"/>
        <v/>
      </c>
      <c r="AA805" s="54" t="str">
        <f t="shared" ref="AA805:AA822" ca="1" si="865">IF(Z805="","",IF($K$9=TRUE,(Z805*($F$3/($F$3-(RANDBETWEEN($N$8,$M$8)/100)))),Z805*($F$3/($F$3-$F$4))))</f>
        <v/>
      </c>
      <c r="AB805" s="55">
        <f t="shared" ref="AB805:AB821" si="866">IF(A805=1,"",M805)</f>
        <v>-1.9558981942022635</v>
      </c>
      <c r="AC805" s="6">
        <f t="shared" si="852"/>
        <v>-1.1521120839207983</v>
      </c>
      <c r="AD805" s="6">
        <f t="shared" si="853"/>
        <v>1.8242005251017774</v>
      </c>
      <c r="AE805" s="6" t="str">
        <f t="shared" ref="AE805:AE822" si="867">IF(Y805="",$D805*AD805,"")</f>
        <v/>
      </c>
      <c r="AF805" s="113"/>
      <c r="AG805" s="52"/>
      <c r="AH805" s="6" t="str">
        <f t="shared" ref="AH805:AH821" si="868">IF(A805=1,AG805/AF805,"")</f>
        <v/>
      </c>
      <c r="AI805" s="6" t="str">
        <f t="shared" ref="AI805:AI821" si="869">IF(A805=1,4*PI()*(AD805/(AG805^2)),"")</f>
        <v/>
      </c>
      <c r="AJ805" s="14" t="str">
        <f t="shared" ref="AJ805:AJ821" si="870">IF(A805=1,(O805/AD805)*100,"")</f>
        <v/>
      </c>
      <c r="AK805" s="56">
        <f t="shared" si="811"/>
        <v>-30.5</v>
      </c>
      <c r="AL805" s="49">
        <f t="shared" si="812"/>
        <v>2.27</v>
      </c>
      <c r="AM805" s="65"/>
      <c r="AN805" s="61"/>
      <c r="AO805" s="61"/>
      <c r="AP805" s="61"/>
      <c r="AQ805" s="62"/>
    </row>
    <row r="806" spans="1:43" x14ac:dyDescent="0.3">
      <c r="A806" t="str">
        <f t="shared" si="767"/>
        <v/>
      </c>
      <c r="B806" s="1" t="s">
        <v>47</v>
      </c>
      <c r="C806" s="1"/>
      <c r="D806">
        <v>2.1160000000000001</v>
      </c>
      <c r="E806">
        <v>320.72000000000003</v>
      </c>
      <c r="F806">
        <v>-8.18</v>
      </c>
      <c r="G806" s="47"/>
      <c r="H806" s="47"/>
      <c r="I806" s="47"/>
      <c r="J806" s="47"/>
      <c r="K806" s="47"/>
      <c r="L806" s="23">
        <f t="shared" si="858"/>
        <v>237.20000000000005</v>
      </c>
      <c r="M806" s="6">
        <f t="shared" si="859"/>
        <v>-2.0944717260619541</v>
      </c>
      <c r="N806" s="6">
        <f t="shared" si="860"/>
        <v>-0.30107173352385441</v>
      </c>
      <c r="O806" s="23">
        <f t="shared" si="844"/>
        <v>-2.6511101354246422</v>
      </c>
      <c r="P806" s="23" t="str">
        <f t="shared" si="861"/>
        <v/>
      </c>
      <c r="Q806" s="23"/>
      <c r="R806" s="6"/>
      <c r="S806" s="6"/>
      <c r="T806" s="6" t="str">
        <f t="shared" si="862"/>
        <v/>
      </c>
      <c r="U806" s="6" t="str">
        <f t="shared" si="863"/>
        <v/>
      </c>
      <c r="V806" s="6"/>
      <c r="W806" s="49"/>
      <c r="X806" s="8"/>
      <c r="Y806" s="53" t="str">
        <f t="shared" si="864"/>
        <v>1.46</v>
      </c>
      <c r="Z806" s="6" t="str">
        <f t="shared" si="849"/>
        <v/>
      </c>
      <c r="AA806" s="54" t="str">
        <f t="shared" ca="1" si="865"/>
        <v/>
      </c>
      <c r="AB806" s="55">
        <f t="shared" si="866"/>
        <v>-2.0944717260619541</v>
      </c>
      <c r="AC806" s="6">
        <f t="shared" si="852"/>
        <v>-0.30107173352385441</v>
      </c>
      <c r="AD806" s="6">
        <f t="shared" ca="1" si="853"/>
        <v>16.648573307772899</v>
      </c>
      <c r="AE806" s="6" t="str">
        <f t="shared" si="867"/>
        <v/>
      </c>
      <c r="AF806" s="113"/>
      <c r="AG806" s="52"/>
      <c r="AH806" s="6" t="str">
        <f t="shared" si="868"/>
        <v/>
      </c>
      <c r="AI806" s="6" t="str">
        <f t="shared" si="869"/>
        <v/>
      </c>
      <c r="AJ806" s="14" t="str">
        <f t="shared" si="870"/>
        <v/>
      </c>
      <c r="AK806" s="56">
        <f t="shared" si="811"/>
        <v>-8.18</v>
      </c>
      <c r="AL806" s="49">
        <f t="shared" si="812"/>
        <v>2.1160000000000001</v>
      </c>
      <c r="AM806" s="65"/>
      <c r="AN806" s="61"/>
      <c r="AO806" s="61"/>
      <c r="AP806" s="61"/>
      <c r="AQ806" s="62"/>
    </row>
    <row r="807" spans="1:43" x14ac:dyDescent="0.3">
      <c r="A807" t="str">
        <f t="shared" si="767"/>
        <v/>
      </c>
      <c r="B807" s="1" t="s">
        <v>47</v>
      </c>
      <c r="C807" s="1"/>
      <c r="D807">
        <v>2.0779999999999998</v>
      </c>
      <c r="E807">
        <v>327.25</v>
      </c>
      <c r="F807">
        <v>28.9</v>
      </c>
      <c r="G807" s="47"/>
      <c r="H807" s="47"/>
      <c r="I807" s="47"/>
      <c r="J807" s="47"/>
      <c r="K807" s="47"/>
      <c r="L807" s="23">
        <f>IF(AND(B807&lt;&gt;"",C807&lt;&gt;""),"",IF(E807-$E$803&lt;0,(360-($E$803-E807)),E807-$E$803))</f>
        <v>243.73000000000002</v>
      </c>
      <c r="M807" s="6">
        <f t="shared" si="859"/>
        <v>-1.819215287106037</v>
      </c>
      <c r="N807" s="6">
        <f t="shared" si="860"/>
        <v>1.0042607924038947</v>
      </c>
      <c r="O807" s="23">
        <f t="shared" si="844"/>
        <v>-1.3152259341735124</v>
      </c>
      <c r="P807" s="23" t="str">
        <f t="shared" si="861"/>
        <v/>
      </c>
      <c r="Q807" s="23"/>
      <c r="R807" s="6"/>
      <c r="S807" s="6"/>
      <c r="T807" s="6" t="str">
        <f t="shared" si="862"/>
        <v/>
      </c>
      <c r="U807" s="6" t="str">
        <f t="shared" si="863"/>
        <v/>
      </c>
      <c r="V807" s="6"/>
      <c r="W807" s="49"/>
      <c r="X807" s="8"/>
      <c r="Y807" s="53" t="str">
        <f t="shared" si="864"/>
        <v>1.46</v>
      </c>
      <c r="Z807" s="6">
        <f t="shared" si="849"/>
        <v>2.2962280762494083</v>
      </c>
      <c r="AA807" s="54">
        <f t="shared" ca="1" si="865"/>
        <v>8.9792799399603709</v>
      </c>
      <c r="AB807" s="55">
        <f t="shared" si="866"/>
        <v>-1.819215287106037</v>
      </c>
      <c r="AC807" s="6">
        <f t="shared" ca="1" si="852"/>
        <v>7.687312656114857</v>
      </c>
      <c r="AD807" s="6">
        <f t="shared" ca="1" si="853"/>
        <v>6.263210599809101</v>
      </c>
      <c r="AE807" s="6" t="str">
        <f t="shared" si="867"/>
        <v/>
      </c>
      <c r="AF807" s="113"/>
      <c r="AG807" s="52"/>
      <c r="AH807" s="6" t="str">
        <f t="shared" si="868"/>
        <v/>
      </c>
      <c r="AI807" s="6" t="str">
        <f t="shared" si="869"/>
        <v/>
      </c>
      <c r="AJ807" s="14" t="str">
        <f t="shared" si="870"/>
        <v/>
      </c>
      <c r="AK807" s="56">
        <f t="shared" ca="1" si="811"/>
        <v>76.685801414446857</v>
      </c>
      <c r="AL807" s="49">
        <f t="shared" ca="1" si="812"/>
        <v>7.8996405066119282</v>
      </c>
      <c r="AM807" s="65"/>
      <c r="AN807" s="61"/>
      <c r="AO807" s="61"/>
      <c r="AP807" s="61"/>
      <c r="AQ807" s="62"/>
    </row>
    <row r="808" spans="1:43" x14ac:dyDescent="0.3">
      <c r="A808" t="str">
        <f t="shared" si="767"/>
        <v/>
      </c>
      <c r="B808" s="1" t="s">
        <v>47</v>
      </c>
      <c r="C808" s="1"/>
      <c r="D808">
        <v>2.181</v>
      </c>
      <c r="E808">
        <v>328.76</v>
      </c>
      <c r="F808">
        <v>45.77</v>
      </c>
      <c r="G808" s="47"/>
      <c r="H808" s="47"/>
      <c r="I808" s="47"/>
      <c r="J808" s="47"/>
      <c r="K808" s="47"/>
      <c r="L808" s="23">
        <f t="shared" si="858"/>
        <v>245.24</v>
      </c>
      <c r="M808" s="6">
        <f t="shared" si="859"/>
        <v>-1.5213355704984284</v>
      </c>
      <c r="N808" s="6">
        <f t="shared" si="860"/>
        <v>1.5627856801033919</v>
      </c>
      <c r="O808" s="23">
        <f t="shared" si="844"/>
        <v>-3.0345146620064729</v>
      </c>
      <c r="P808" s="23" t="str">
        <f t="shared" si="861"/>
        <v/>
      </c>
      <c r="Q808" s="23"/>
      <c r="R808" s="6"/>
      <c r="S808" s="6"/>
      <c r="T808" s="6" t="str">
        <f t="shared" si="862"/>
        <v/>
      </c>
      <c r="U808" s="6" t="str">
        <f t="shared" si="863"/>
        <v/>
      </c>
      <c r="V808" s="6"/>
      <c r="W808" s="49"/>
      <c r="X808" s="8"/>
      <c r="Y808" s="53" t="str">
        <f t="shared" si="864"/>
        <v>1.46</v>
      </c>
      <c r="Z808" s="6">
        <f t="shared" si="849"/>
        <v>2.8547529639489055</v>
      </c>
      <c r="AA808" s="54">
        <f t="shared" ca="1" si="865"/>
        <v>11.163362336636016</v>
      </c>
      <c r="AB808" s="55">
        <f t="shared" si="866"/>
        <v>-1.5213355704984284</v>
      </c>
      <c r="AC808" s="6">
        <f t="shared" ca="1" si="852"/>
        <v>9.8713950527905023</v>
      </c>
      <c r="AD808" s="6">
        <f t="shared" ca="1" si="853"/>
        <v>11.672814386602226</v>
      </c>
      <c r="AE808" s="6" t="str">
        <f t="shared" si="867"/>
        <v/>
      </c>
      <c r="AF808" s="113"/>
      <c r="AG808" s="52"/>
      <c r="AH808" s="6" t="str">
        <f t="shared" si="868"/>
        <v/>
      </c>
      <c r="AI808" s="6" t="str">
        <f t="shared" si="869"/>
        <v/>
      </c>
      <c r="AJ808" s="14" t="str">
        <f t="shared" si="870"/>
        <v/>
      </c>
      <c r="AK808" s="56">
        <f t="shared" ca="1" si="811"/>
        <v>81.238759444903152</v>
      </c>
      <c r="AL808" s="49">
        <f t="shared" ca="1" si="812"/>
        <v>9.9879378355254378</v>
      </c>
      <c r="AM808" s="65"/>
      <c r="AN808" s="61"/>
      <c r="AO808" s="61"/>
      <c r="AP808" s="61"/>
      <c r="AQ808" s="62"/>
    </row>
    <row r="809" spans="1:43" x14ac:dyDescent="0.3">
      <c r="A809" t="str">
        <f t="shared" si="767"/>
        <v/>
      </c>
      <c r="B809" s="1" t="s">
        <v>47</v>
      </c>
      <c r="C809" s="1"/>
      <c r="D809">
        <v>3.9380000000000002</v>
      </c>
      <c r="E809">
        <v>328.1</v>
      </c>
      <c r="F809">
        <v>66.459999999999994</v>
      </c>
      <c r="G809" s="47"/>
      <c r="H809" s="47"/>
      <c r="I809" s="47"/>
      <c r="J809" s="47"/>
      <c r="K809" s="47"/>
      <c r="L809" s="23">
        <f t="shared" si="858"/>
        <v>244.58000000000004</v>
      </c>
      <c r="M809" s="6">
        <f t="shared" si="859"/>
        <v>-1.5727946712144922</v>
      </c>
      <c r="N809" s="6">
        <f t="shared" si="860"/>
        <v>3.6102854350036231</v>
      </c>
      <c r="O809" s="23">
        <f t="shared" si="844"/>
        <v>-3.9888435637717548</v>
      </c>
      <c r="P809" s="23" t="str">
        <f t="shared" si="861"/>
        <v/>
      </c>
      <c r="Q809" s="23"/>
      <c r="R809" s="6"/>
      <c r="S809" s="6"/>
      <c r="T809" s="6" t="str">
        <f t="shared" si="862"/>
        <v/>
      </c>
      <c r="U809" s="6" t="str">
        <f t="shared" si="863"/>
        <v/>
      </c>
      <c r="V809" s="6"/>
      <c r="W809" s="49"/>
      <c r="X809" s="8"/>
      <c r="Y809" s="53" t="str">
        <f t="shared" si="864"/>
        <v>1.46</v>
      </c>
      <c r="Z809" s="6">
        <f t="shared" si="849"/>
        <v>4.9022527188491365</v>
      </c>
      <c r="AA809" s="54">
        <f t="shared" ca="1" si="865"/>
        <v>19.170003169230949</v>
      </c>
      <c r="AB809" s="55">
        <f t="shared" si="866"/>
        <v>-1.5727946712144922</v>
      </c>
      <c r="AC809" s="6">
        <f t="shared" ca="1" si="852"/>
        <v>17.878035885385437</v>
      </c>
      <c r="AD809" s="6">
        <f t="shared" ca="1" si="853"/>
        <v>16.772412112848361</v>
      </c>
      <c r="AE809" s="6" t="str">
        <f t="shared" si="867"/>
        <v/>
      </c>
      <c r="AF809" s="113"/>
      <c r="AG809" s="52"/>
      <c r="AH809" s="6" t="str">
        <f t="shared" si="868"/>
        <v/>
      </c>
      <c r="AI809" s="6" t="str">
        <f t="shared" si="869"/>
        <v/>
      </c>
      <c r="AJ809" s="14" t="str">
        <f t="shared" si="870"/>
        <v/>
      </c>
      <c r="AK809" s="56">
        <f t="shared" ca="1" si="811"/>
        <v>84.972429017563684</v>
      </c>
      <c r="AL809" s="49">
        <f t="shared" ca="1" si="812"/>
        <v>17.947084726966946</v>
      </c>
      <c r="AM809" s="65"/>
      <c r="AN809" s="61"/>
      <c r="AO809" s="61"/>
      <c r="AP809" s="61"/>
      <c r="AQ809" s="62"/>
    </row>
    <row r="810" spans="1:43" x14ac:dyDescent="0.3">
      <c r="A810" t="str">
        <f t="shared" si="767"/>
        <v/>
      </c>
      <c r="B810" s="1" t="s">
        <v>47</v>
      </c>
      <c r="C810" s="1"/>
      <c r="D810">
        <v>5.5739999999999998</v>
      </c>
      <c r="E810">
        <v>331.52</v>
      </c>
      <c r="F810">
        <v>76.930000000000007</v>
      </c>
      <c r="G810" s="47"/>
      <c r="H810" s="47"/>
      <c r="I810" s="47"/>
      <c r="J810" s="47"/>
      <c r="K810" s="47"/>
      <c r="L810" s="23">
        <f t="shared" si="858"/>
        <v>248</v>
      </c>
      <c r="M810" s="6">
        <f t="shared" si="859"/>
        <v>-1.2605116271992463</v>
      </c>
      <c r="N810" s="6">
        <f t="shared" si="860"/>
        <v>5.4296027882061049</v>
      </c>
      <c r="O810" s="23">
        <f t="shared" si="844"/>
        <v>-3.00409086689579</v>
      </c>
      <c r="P810" s="23" t="str">
        <f t="shared" si="861"/>
        <v/>
      </c>
      <c r="Q810" s="23"/>
      <c r="R810" s="6"/>
      <c r="S810" s="6"/>
      <c r="T810" s="6" t="str">
        <f t="shared" si="862"/>
        <v/>
      </c>
      <c r="U810" s="6" t="str">
        <f t="shared" si="863"/>
        <v/>
      </c>
      <c r="V810" s="6"/>
      <c r="W810" s="49"/>
      <c r="X810" s="8"/>
      <c r="Y810" s="53" t="str">
        <f t="shared" si="864"/>
        <v>1.46</v>
      </c>
      <c r="Z810" s="6">
        <f t="shared" si="849"/>
        <v>6.7215700720516187</v>
      </c>
      <c r="AA810" s="54">
        <f t="shared" ca="1" si="865"/>
        <v>26.284348639963042</v>
      </c>
      <c r="AB810" s="55">
        <f t="shared" si="866"/>
        <v>-1.2605116271992463</v>
      </c>
      <c r="AC810" s="6">
        <f t="shared" ca="1" si="852"/>
        <v>24.99238135611753</v>
      </c>
      <c r="AD810" s="6">
        <f t="shared" ca="1" si="853"/>
        <v>13.845276822119633</v>
      </c>
      <c r="AE810" s="6" t="str">
        <f t="shared" si="867"/>
        <v/>
      </c>
      <c r="AF810" s="113"/>
      <c r="AG810" s="52"/>
      <c r="AH810" s="6" t="str">
        <f t="shared" si="868"/>
        <v/>
      </c>
      <c r="AI810" s="6" t="str">
        <f t="shared" si="869"/>
        <v/>
      </c>
      <c r="AJ810" s="14" t="str">
        <f t="shared" si="870"/>
        <v/>
      </c>
      <c r="AK810" s="56">
        <f t="shared" ca="1" si="811"/>
        <v>87.112686072801296</v>
      </c>
      <c r="AL810" s="49">
        <f t="shared" ca="1" si="812"/>
        <v>25.024148645097114</v>
      </c>
      <c r="AM810" s="65"/>
      <c r="AN810" s="61"/>
      <c r="AO810" s="61"/>
      <c r="AP810" s="61"/>
      <c r="AQ810" s="62"/>
    </row>
    <row r="811" spans="1:43" x14ac:dyDescent="0.3">
      <c r="A811" t="str">
        <f t="shared" si="767"/>
        <v/>
      </c>
      <c r="B811" s="1" t="s">
        <v>47</v>
      </c>
      <c r="C811" s="1"/>
      <c r="D811">
        <v>5.4550000000000001</v>
      </c>
      <c r="E811">
        <v>348.93</v>
      </c>
      <c r="F811">
        <v>82.6</v>
      </c>
      <c r="G811" s="47"/>
      <c r="H811" s="47"/>
      <c r="I811" s="47"/>
      <c r="J811" s="47"/>
      <c r="K811" s="47"/>
      <c r="L811" s="23">
        <f t="shared" si="858"/>
        <v>265.41000000000003</v>
      </c>
      <c r="M811" s="6">
        <f t="shared" si="859"/>
        <v>-0.70257997933060512</v>
      </c>
      <c r="N811" s="6">
        <f t="shared" si="860"/>
        <v>5.4095661907997581</v>
      </c>
      <c r="O811" s="23">
        <f t="shared" si="844"/>
        <v>-2.3169678074695499</v>
      </c>
      <c r="P811" s="23" t="str">
        <f t="shared" si="861"/>
        <v/>
      </c>
      <c r="Q811" s="23"/>
      <c r="R811" s="6"/>
      <c r="S811" s="6"/>
      <c r="T811" s="6" t="str">
        <f t="shared" si="862"/>
        <v/>
      </c>
      <c r="U811" s="6" t="str">
        <f t="shared" si="863"/>
        <v/>
      </c>
      <c r="V811" s="6"/>
      <c r="W811" s="49"/>
      <c r="X811" s="8"/>
      <c r="Y811" s="53" t="str">
        <f t="shared" si="864"/>
        <v>1.46</v>
      </c>
      <c r="Z811" s="6">
        <f t="shared" si="849"/>
        <v>6.7015334746452719</v>
      </c>
      <c r="AA811" s="54">
        <f t="shared" ca="1" si="865"/>
        <v>26.205996572493447</v>
      </c>
      <c r="AB811" s="55">
        <f t="shared" si="866"/>
        <v>-0.70257997933060512</v>
      </c>
      <c r="AC811" s="6">
        <f t="shared" ca="1" si="852"/>
        <v>24.914029288647935</v>
      </c>
      <c r="AD811" s="6">
        <f t="shared" ca="1" si="853"/>
        <v>10.64881589338891</v>
      </c>
      <c r="AE811" s="6" t="str">
        <f t="shared" si="867"/>
        <v/>
      </c>
      <c r="AF811" s="113"/>
      <c r="AG811" s="52"/>
      <c r="AH811" s="6" t="str">
        <f t="shared" si="868"/>
        <v/>
      </c>
      <c r="AI811" s="6" t="str">
        <f t="shared" si="869"/>
        <v/>
      </c>
      <c r="AJ811" s="14" t="str">
        <f t="shared" si="870"/>
        <v/>
      </c>
      <c r="AK811" s="56">
        <f t="shared" ca="1" si="811"/>
        <v>88.384677110395984</v>
      </c>
      <c r="AL811" s="49">
        <f t="shared" ca="1" si="812"/>
        <v>24.923933758998867</v>
      </c>
      <c r="AM811" s="65"/>
      <c r="AN811" s="61"/>
      <c r="AO811" s="61"/>
      <c r="AP811" s="61"/>
      <c r="AQ811" s="62"/>
    </row>
    <row r="812" spans="1:43" x14ac:dyDescent="0.3">
      <c r="A812" t="str">
        <f t="shared" si="767"/>
        <v/>
      </c>
      <c r="B812" s="1" t="s">
        <v>47</v>
      </c>
      <c r="C812" s="1"/>
      <c r="D812">
        <v>5.4619999999999997</v>
      </c>
      <c r="E812">
        <v>17.46</v>
      </c>
      <c r="F812">
        <v>87.06</v>
      </c>
      <c r="G812" s="47"/>
      <c r="H812" s="47"/>
      <c r="I812" s="47"/>
      <c r="J812" s="47"/>
      <c r="K812" s="47"/>
      <c r="L812" s="23">
        <f t="shared" si="858"/>
        <v>293.94</v>
      </c>
      <c r="M812" s="6">
        <f t="shared" si="859"/>
        <v>-0.28014688305613328</v>
      </c>
      <c r="N812" s="6">
        <f t="shared" si="860"/>
        <v>5.4548108788402496</v>
      </c>
      <c r="O812" s="23">
        <f t="shared" si="844"/>
        <v>-1.8207258959266241</v>
      </c>
      <c r="P812" s="23" t="str">
        <f t="shared" si="861"/>
        <v/>
      </c>
      <c r="Q812" s="23"/>
      <c r="R812" s="6"/>
      <c r="S812" s="6"/>
      <c r="T812" s="6" t="str">
        <f t="shared" si="862"/>
        <v/>
      </c>
      <c r="U812" s="6" t="str">
        <f t="shared" si="863"/>
        <v/>
      </c>
      <c r="V812" s="6"/>
      <c r="W812" s="49"/>
      <c r="X812" s="8"/>
      <c r="Y812" s="53" t="str">
        <f t="shared" si="864"/>
        <v>1.46</v>
      </c>
      <c r="Z812" s="6">
        <f t="shared" si="849"/>
        <v>6.7467781626857635</v>
      </c>
      <c r="AA812" s="54">
        <f t="shared" ca="1" si="865"/>
        <v>26.382923561547308</v>
      </c>
      <c r="AB812" s="55">
        <f t="shared" si="866"/>
        <v>-0.28014688305613328</v>
      </c>
      <c r="AC812" s="6">
        <f t="shared" ca="1" si="852"/>
        <v>25.090956277701796</v>
      </c>
      <c r="AD812" s="6">
        <f t="shared" ca="1" si="853"/>
        <v>8.5895415676435807</v>
      </c>
      <c r="AE812" s="6" t="str">
        <f t="shared" si="867"/>
        <v/>
      </c>
      <c r="AF812" s="113"/>
      <c r="AG812" s="52"/>
      <c r="AH812" s="6" t="str">
        <f t="shared" si="868"/>
        <v/>
      </c>
      <c r="AI812" s="6" t="str">
        <f t="shared" si="869"/>
        <v/>
      </c>
      <c r="AJ812" s="14" t="str">
        <f t="shared" si="870"/>
        <v/>
      </c>
      <c r="AK812" s="56">
        <f t="shared" ca="1" si="811"/>
        <v>89.360304688374384</v>
      </c>
      <c r="AL812" s="49">
        <f t="shared" ca="1" si="812"/>
        <v>25.092520184422074</v>
      </c>
      <c r="AM812" s="65"/>
      <c r="AN812" s="61"/>
      <c r="AO812" s="61"/>
      <c r="AP812" s="61"/>
      <c r="AQ812" s="62"/>
    </row>
    <row r="813" spans="1:43" x14ac:dyDescent="0.3">
      <c r="A813" t="str">
        <f t="shared" si="767"/>
        <v/>
      </c>
      <c r="B813" s="1" t="s">
        <v>47</v>
      </c>
      <c r="C813" s="1"/>
      <c r="D813">
        <v>4.3449999999999998</v>
      </c>
      <c r="E813">
        <v>106.8</v>
      </c>
      <c r="F813">
        <v>88.54</v>
      </c>
      <c r="G813" s="47"/>
      <c r="H813" s="47"/>
      <c r="I813" s="47"/>
      <c r="J813" s="47"/>
      <c r="K813" s="47"/>
      <c r="L813" s="23">
        <f t="shared" si="858"/>
        <v>23.28</v>
      </c>
      <c r="M813" s="6">
        <f t="shared" si="859"/>
        <v>0.11070647015093171</v>
      </c>
      <c r="N813" s="6">
        <f t="shared" si="860"/>
        <v>4.3435894232151728</v>
      </c>
      <c r="O813" s="23">
        <f t="shared" si="844"/>
        <v>-2.2979748977643979</v>
      </c>
      <c r="P813" s="23" t="str">
        <f t="shared" si="861"/>
        <v/>
      </c>
      <c r="Q813" s="23"/>
      <c r="R813" s="6"/>
      <c r="S813" s="6"/>
      <c r="T813" s="6" t="str">
        <f t="shared" si="862"/>
        <v/>
      </c>
      <c r="U813" s="6" t="str">
        <f t="shared" si="863"/>
        <v/>
      </c>
      <c r="V813" s="6"/>
      <c r="W813" s="49"/>
      <c r="X813" s="8"/>
      <c r="Y813" s="53" t="str">
        <f t="shared" si="864"/>
        <v>1.46</v>
      </c>
      <c r="Z813" s="6">
        <f t="shared" si="849"/>
        <v>5.6355567070606867</v>
      </c>
      <c r="AA813" s="54">
        <f t="shared" ca="1" si="865"/>
        <v>22.037550108207459</v>
      </c>
      <c r="AB813" s="55">
        <f t="shared" si="866"/>
        <v>0.11070647015093171</v>
      </c>
      <c r="AC813" s="6">
        <f t="shared" ca="1" si="852"/>
        <v>20.745582824361946</v>
      </c>
      <c r="AD813" s="6">
        <f t="shared" ca="1" si="853"/>
        <v>10.927294891968724</v>
      </c>
      <c r="AE813" s="6" t="str">
        <f t="shared" si="867"/>
        <v/>
      </c>
      <c r="AF813" s="113"/>
      <c r="AG813" s="52"/>
      <c r="AH813" s="6" t="str">
        <f t="shared" si="868"/>
        <v/>
      </c>
      <c r="AI813" s="6" t="str">
        <f t="shared" si="869"/>
        <v/>
      </c>
      <c r="AJ813" s="14" t="str">
        <f t="shared" si="870"/>
        <v/>
      </c>
      <c r="AK813" s="56">
        <f t="shared" ca="1" si="811"/>
        <v>89.694250417107938</v>
      </c>
      <c r="AL813" s="49">
        <f t="shared" ca="1" si="812"/>
        <v>20.745878208574219</v>
      </c>
      <c r="AM813" s="65"/>
      <c r="AN813" s="61"/>
      <c r="AO813" s="61"/>
      <c r="AP813" s="61"/>
      <c r="AQ813" s="62"/>
    </row>
    <row r="814" spans="1:43" x14ac:dyDescent="0.3">
      <c r="A814" t="str">
        <f t="shared" si="767"/>
        <v/>
      </c>
      <c r="B814" s="1" t="s">
        <v>47</v>
      </c>
      <c r="C814" s="1"/>
      <c r="D814">
        <v>3.8919999999999999</v>
      </c>
      <c r="E814">
        <v>155.6</v>
      </c>
      <c r="F814">
        <v>80.73</v>
      </c>
      <c r="G814" s="47"/>
      <c r="H814" s="47"/>
      <c r="I814" s="47"/>
      <c r="J814" s="47"/>
      <c r="K814" s="47"/>
      <c r="L814" s="23">
        <f t="shared" si="858"/>
        <v>72.08</v>
      </c>
      <c r="M814" s="6">
        <f t="shared" si="859"/>
        <v>0.62695092520624007</v>
      </c>
      <c r="N814" s="6">
        <f t="shared" si="860"/>
        <v>3.8411712455165334</v>
      </c>
      <c r="O814" s="23">
        <f t="shared" si="844"/>
        <v>-1.8668938891217781</v>
      </c>
      <c r="P814" s="23" t="str">
        <f t="shared" si="861"/>
        <v/>
      </c>
      <c r="Q814" s="23"/>
      <c r="R814" s="6"/>
      <c r="S814" s="6"/>
      <c r="T814" s="6" t="str">
        <f t="shared" si="862"/>
        <v/>
      </c>
      <c r="U814" s="6" t="str">
        <f t="shared" si="863"/>
        <v/>
      </c>
      <c r="V814" s="6"/>
      <c r="W814" s="49"/>
      <c r="X814" s="8"/>
      <c r="Y814" s="53" t="str">
        <f t="shared" si="864"/>
        <v>1.46</v>
      </c>
      <c r="Z814" s="6">
        <f t="shared" si="849"/>
        <v>5.1331385293620473</v>
      </c>
      <c r="AA814" s="54">
        <f t="shared" ca="1" si="865"/>
        <v>20.072870070042629</v>
      </c>
      <c r="AB814" s="55">
        <f t="shared" si="866"/>
        <v>0.62695092520624007</v>
      </c>
      <c r="AC814" s="6">
        <f t="shared" ca="1" si="852"/>
        <v>18.780902786197117</v>
      </c>
      <c r="AD814" s="6">
        <f t="shared" ca="1" si="853"/>
        <v>8.5309405433100611</v>
      </c>
      <c r="AE814" s="6" t="str">
        <f t="shared" si="867"/>
        <v/>
      </c>
      <c r="AF814" s="113"/>
      <c r="AG814" s="52"/>
      <c r="AH814" s="6" t="str">
        <f t="shared" si="868"/>
        <v/>
      </c>
      <c r="AI814" s="6" t="str">
        <f t="shared" si="869"/>
        <v/>
      </c>
      <c r="AJ814" s="14" t="str">
        <f t="shared" si="870"/>
        <v/>
      </c>
      <c r="AK814" s="56">
        <f t="shared" ca="1" si="811"/>
        <v>88.088041463170484</v>
      </c>
      <c r="AL814" s="49">
        <f t="shared" ca="1" si="812"/>
        <v>18.791364424309471</v>
      </c>
      <c r="AM814" s="65"/>
      <c r="AN814" s="61"/>
      <c r="AO814" s="61"/>
      <c r="AP814" s="61"/>
      <c r="AQ814" s="62"/>
    </row>
    <row r="815" spans="1:43" x14ac:dyDescent="0.3">
      <c r="A815" t="str">
        <f t="shared" si="767"/>
        <v/>
      </c>
      <c r="B815" s="1" t="s">
        <v>47</v>
      </c>
      <c r="C815" s="1"/>
      <c r="D815">
        <v>3.0230000000000001</v>
      </c>
      <c r="E815">
        <v>155.88</v>
      </c>
      <c r="F815">
        <v>71.599999999999994</v>
      </c>
      <c r="G815" s="47"/>
      <c r="H815" s="47"/>
      <c r="I815" s="47"/>
      <c r="J815" s="47"/>
      <c r="K815" s="47"/>
      <c r="L815" s="23">
        <f t="shared" si="858"/>
        <v>72.36</v>
      </c>
      <c r="M815" s="6">
        <f t="shared" si="859"/>
        <v>0.95420703869109091</v>
      </c>
      <c r="N815" s="6">
        <f t="shared" si="860"/>
        <v>2.8684521832013132</v>
      </c>
      <c r="O815" s="23">
        <f t="shared" si="844"/>
        <v>-3.2379669789867647</v>
      </c>
      <c r="P815" s="23" t="str">
        <f t="shared" si="861"/>
        <v/>
      </c>
      <c r="Q815" s="23"/>
      <c r="R815" s="6"/>
      <c r="S815" s="6"/>
      <c r="T815" s="6" t="str">
        <f t="shared" si="862"/>
        <v/>
      </c>
      <c r="U815" s="6" t="str">
        <f t="shared" si="863"/>
        <v/>
      </c>
      <c r="V815" s="6"/>
      <c r="W815" s="49"/>
      <c r="X815" s="8"/>
      <c r="Y815" s="53" t="str">
        <f t="shared" si="864"/>
        <v>1.46</v>
      </c>
      <c r="Z815" s="6">
        <f t="shared" si="849"/>
        <v>4.1604194670468271</v>
      </c>
      <c r="AA815" s="54">
        <f t="shared" ca="1" si="865"/>
        <v>16.26910299054132</v>
      </c>
      <c r="AB815" s="55">
        <f t="shared" si="866"/>
        <v>0.95420703869109091</v>
      </c>
      <c r="AC815" s="6">
        <f t="shared" ca="1" si="852"/>
        <v>14.977135706695806</v>
      </c>
      <c r="AD815" s="6">
        <f t="shared" ca="1" si="853"/>
        <v>14.80542605324195</v>
      </c>
      <c r="AE815" s="6" t="str">
        <f t="shared" si="867"/>
        <v/>
      </c>
      <c r="AF815" s="113"/>
      <c r="AG815" s="52"/>
      <c r="AH815" s="6" t="str">
        <f t="shared" si="868"/>
        <v/>
      </c>
      <c r="AI815" s="6" t="str">
        <f t="shared" si="869"/>
        <v/>
      </c>
      <c r="AJ815" s="14" t="str">
        <f t="shared" si="870"/>
        <v/>
      </c>
      <c r="AK815" s="56">
        <f t="shared" ca="1" si="811"/>
        <v>86.354560440276686</v>
      </c>
      <c r="AL815" s="49">
        <f t="shared" ca="1" si="812"/>
        <v>15.007501625835998</v>
      </c>
      <c r="AM815" s="65"/>
      <c r="AN815" s="61"/>
      <c r="AO815" s="61"/>
      <c r="AP815" s="61"/>
      <c r="AQ815" s="62"/>
    </row>
    <row r="816" spans="1:43" x14ac:dyDescent="0.3">
      <c r="A816" t="str">
        <f t="shared" si="767"/>
        <v/>
      </c>
      <c r="B816" s="1" t="s">
        <v>47</v>
      </c>
      <c r="C816" s="1"/>
      <c r="D816">
        <v>1.9330000000000001</v>
      </c>
      <c r="E816">
        <v>158.77000000000001</v>
      </c>
      <c r="F816">
        <v>37.950000000000003</v>
      </c>
      <c r="G816" s="47"/>
      <c r="H816" s="47"/>
      <c r="I816" s="47"/>
      <c r="J816" s="47"/>
      <c r="K816" s="47"/>
      <c r="L816" s="23">
        <f t="shared" si="858"/>
        <v>75.250000000000014</v>
      </c>
      <c r="M816" s="6">
        <f t="shared" si="859"/>
        <v>1.5242627417498176</v>
      </c>
      <c r="N816" s="6">
        <f t="shared" si="860"/>
        <v>1.1887439144379788</v>
      </c>
      <c r="O816" s="23">
        <f t="shared" si="844"/>
        <v>-1.5997691600962294</v>
      </c>
      <c r="P816" s="23" t="str">
        <f t="shared" si="861"/>
        <v/>
      </c>
      <c r="Q816" s="23"/>
      <c r="R816" s="6"/>
      <c r="S816" s="6"/>
      <c r="T816" s="6" t="str">
        <f t="shared" si="862"/>
        <v/>
      </c>
      <c r="U816" s="6" t="str">
        <f t="shared" si="863"/>
        <v/>
      </c>
      <c r="V816" s="6"/>
      <c r="W816" s="49"/>
      <c r="X816" s="8"/>
      <c r="Y816" s="53" t="str">
        <f t="shared" si="864"/>
        <v>1.46</v>
      </c>
      <c r="Z816" s="6">
        <f t="shared" si="849"/>
        <v>2.4807111982834922</v>
      </c>
      <c r="AA816" s="54">
        <f t="shared" ca="1" si="865"/>
        <v>9.7006915514966394</v>
      </c>
      <c r="AB816" s="55">
        <f t="shared" si="866"/>
        <v>1.5242627417498176</v>
      </c>
      <c r="AC816" s="6">
        <f t="shared" ca="1" si="852"/>
        <v>8.4087242676511256</v>
      </c>
      <c r="AD816" s="6">
        <f t="shared" ca="1" si="853"/>
        <v>6.8342819926420715</v>
      </c>
      <c r="AE816" s="6" t="str">
        <f t="shared" si="867"/>
        <v/>
      </c>
      <c r="AF816" s="113"/>
      <c r="AG816" s="52"/>
      <c r="AH816" s="6" t="str">
        <f t="shared" si="868"/>
        <v/>
      </c>
      <c r="AI816" s="6" t="str">
        <f t="shared" si="869"/>
        <v/>
      </c>
      <c r="AJ816" s="14" t="str">
        <f t="shared" si="870"/>
        <v/>
      </c>
      <c r="AK816" s="56">
        <f t="shared" ca="1" si="811"/>
        <v>79.725472194539037</v>
      </c>
      <c r="AL816" s="49">
        <f t="shared" ca="1" si="812"/>
        <v>8.5457603942113671</v>
      </c>
      <c r="AM816" s="65"/>
      <c r="AN816" s="61"/>
      <c r="AO816" s="61"/>
      <c r="AP816" s="61"/>
      <c r="AQ816" s="62"/>
    </row>
    <row r="817" spans="1:43" x14ac:dyDescent="0.3">
      <c r="A817" t="str">
        <f t="shared" si="767"/>
        <v/>
      </c>
      <c r="B817" s="1" t="s">
        <v>47</v>
      </c>
      <c r="C817" s="1"/>
      <c r="D817">
        <v>1.698</v>
      </c>
      <c r="E817">
        <v>162.16</v>
      </c>
      <c r="F817">
        <v>8.7799999999999994</v>
      </c>
      <c r="G817" s="47"/>
      <c r="H817" s="47"/>
      <c r="I817" s="47"/>
      <c r="J817" s="47"/>
      <c r="K817" s="47"/>
      <c r="L817" s="23">
        <f t="shared" si="858"/>
        <v>78.64</v>
      </c>
      <c r="M817" s="6">
        <f t="shared" si="859"/>
        <v>1.6781023662825902</v>
      </c>
      <c r="N817" s="6">
        <f t="shared" si="860"/>
        <v>0.25918419758305361</v>
      </c>
      <c r="O817" s="23">
        <f t="shared" si="844"/>
        <v>-2.052993658474521</v>
      </c>
      <c r="P817" s="23" t="str">
        <f t="shared" si="861"/>
        <v/>
      </c>
      <c r="Q817" s="23"/>
      <c r="R817" s="6"/>
      <c r="S817" s="6"/>
      <c r="T817" s="6" t="str">
        <f t="shared" si="862"/>
        <v/>
      </c>
      <c r="U817" s="6" t="str">
        <f t="shared" si="863"/>
        <v/>
      </c>
      <c r="V817" s="6"/>
      <c r="W817" s="49"/>
      <c r="X817" s="8"/>
      <c r="Y817" s="53" t="str">
        <f t="shared" si="864"/>
        <v>1.46</v>
      </c>
      <c r="Z817" s="6">
        <f t="shared" si="849"/>
        <v>1.5511514814285672</v>
      </c>
      <c r="AA817" s="54">
        <f t="shared" ca="1" si="865"/>
        <v>6.0656968378251426</v>
      </c>
      <c r="AB817" s="55">
        <f t="shared" si="866"/>
        <v>1.6781023662825902</v>
      </c>
      <c r="AC817" s="6">
        <f t="shared" ca="1" si="852"/>
        <v>4.7737295539796287</v>
      </c>
      <c r="AD817" s="6">
        <f t="shared" ca="1" si="853"/>
        <v>9.4022662789110871</v>
      </c>
      <c r="AE817" s="6" t="str">
        <f t="shared" si="867"/>
        <v/>
      </c>
      <c r="AF817" s="113"/>
      <c r="AG817" s="52"/>
      <c r="AH817" s="6" t="str">
        <f t="shared" si="868"/>
        <v/>
      </c>
      <c r="AI817" s="6" t="str">
        <f t="shared" si="869"/>
        <v/>
      </c>
      <c r="AJ817" s="14" t="str">
        <f t="shared" si="870"/>
        <v/>
      </c>
      <c r="AK817" s="56">
        <f t="shared" ca="1" si="811"/>
        <v>70.631967728049176</v>
      </c>
      <c r="AL817" s="49">
        <f t="shared" ca="1" si="812"/>
        <v>5.0600910472304514</v>
      </c>
      <c r="AM817" s="65"/>
      <c r="AN817" s="61"/>
      <c r="AO817" s="61"/>
      <c r="AP817" s="61"/>
      <c r="AQ817" s="62"/>
    </row>
    <row r="818" spans="1:43" x14ac:dyDescent="0.3">
      <c r="A818" t="str">
        <f t="shared" si="767"/>
        <v/>
      </c>
      <c r="B818" s="1" t="s">
        <v>47</v>
      </c>
      <c r="C818" s="1"/>
      <c r="D818">
        <v>1.8959999999999999</v>
      </c>
      <c r="E818">
        <v>162.33000000000001</v>
      </c>
      <c r="F818">
        <v>-30.84</v>
      </c>
      <c r="G818" s="47"/>
      <c r="H818" s="47"/>
      <c r="I818" s="47"/>
      <c r="J818" s="47"/>
      <c r="K818" s="47"/>
      <c r="L818" s="23">
        <f t="shared" si="858"/>
        <v>78.810000000000016</v>
      </c>
      <c r="M818" s="6">
        <f t="shared" si="859"/>
        <v>1.6279097982753719</v>
      </c>
      <c r="N818" s="6">
        <f t="shared" si="860"/>
        <v>-0.97197000400168609</v>
      </c>
      <c r="O818" s="23">
        <f t="shared" si="844"/>
        <v>-0.64854139772188746</v>
      </c>
      <c r="P818" s="23" t="str">
        <f t="shared" si="861"/>
        <v/>
      </c>
      <c r="Q818" s="23"/>
      <c r="R818" s="6"/>
      <c r="S818" s="6"/>
      <c r="T818" s="6" t="str">
        <f t="shared" si="862"/>
        <v/>
      </c>
      <c r="U818" s="6" t="str">
        <f t="shared" si="863"/>
        <v/>
      </c>
      <c r="V818" s="6"/>
      <c r="W818" s="49"/>
      <c r="X818" s="8"/>
      <c r="Y818" s="53" t="str">
        <f t="shared" si="864"/>
        <v>1.46</v>
      </c>
      <c r="Z818" s="6" t="str">
        <f t="shared" si="849"/>
        <v/>
      </c>
      <c r="AA818" s="54" t="str">
        <f t="shared" ca="1" si="865"/>
        <v/>
      </c>
      <c r="AB818" s="55">
        <f t="shared" si="866"/>
        <v>1.6279097982753719</v>
      </c>
      <c r="AC818" s="6">
        <f t="shared" si="852"/>
        <v>-0.97197000400168609</v>
      </c>
      <c r="AD818" s="6">
        <f t="shared" si="853"/>
        <v>0.64854139772188746</v>
      </c>
      <c r="AE818" s="6" t="str">
        <f t="shared" si="867"/>
        <v/>
      </c>
      <c r="AF818" s="113"/>
      <c r="AG818" s="52"/>
      <c r="AH818" s="6" t="str">
        <f t="shared" si="868"/>
        <v/>
      </c>
      <c r="AI818" s="6" t="str">
        <f t="shared" si="869"/>
        <v/>
      </c>
      <c r="AJ818" s="14" t="str">
        <f t="shared" si="870"/>
        <v/>
      </c>
      <c r="AK818" s="56">
        <f t="shared" si="811"/>
        <v>-30.84</v>
      </c>
      <c r="AL818" s="49">
        <f t="shared" si="812"/>
        <v>1.8959999999999999</v>
      </c>
      <c r="AM818" s="65"/>
      <c r="AN818" s="61"/>
      <c r="AO818" s="61"/>
      <c r="AP818" s="61"/>
      <c r="AQ818" s="62"/>
    </row>
    <row r="819" spans="1:43" x14ac:dyDescent="0.3">
      <c r="A819" t="str">
        <f t="shared" si="767"/>
        <v/>
      </c>
      <c r="B819" s="1" t="s">
        <v>47</v>
      </c>
      <c r="C819" s="1"/>
      <c r="D819">
        <v>1.964</v>
      </c>
      <c r="E819">
        <v>162.19999999999999</v>
      </c>
      <c r="F819">
        <v>-40.869999999999997</v>
      </c>
      <c r="G819" s="47"/>
      <c r="H819" s="47"/>
      <c r="I819" s="47"/>
      <c r="J819" s="47"/>
      <c r="K819" s="47"/>
      <c r="L819" s="23">
        <f t="shared" si="858"/>
        <v>78.679999999999993</v>
      </c>
      <c r="M819" s="6">
        <f t="shared" si="859"/>
        <v>1.4851693113261621</v>
      </c>
      <c r="N819" s="6">
        <f t="shared" si="860"/>
        <v>-1.2851335015067396</v>
      </c>
      <c r="O819" s="23">
        <f t="shared" si="844"/>
        <v>-0.77467373479912394</v>
      </c>
      <c r="P819" s="23" t="str">
        <f t="shared" si="861"/>
        <v/>
      </c>
      <c r="Q819" s="23"/>
      <c r="R819" s="6"/>
      <c r="S819" s="6"/>
      <c r="T819" s="6" t="str">
        <f t="shared" si="862"/>
        <v/>
      </c>
      <c r="U819" s="6" t="str">
        <f t="shared" si="863"/>
        <v/>
      </c>
      <c r="V819" s="6"/>
      <c r="W819" s="49"/>
      <c r="X819" s="8"/>
      <c r="Y819" s="53" t="str">
        <f t="shared" si="864"/>
        <v>1.46</v>
      </c>
      <c r="Z819" s="6" t="str">
        <f t="shared" si="849"/>
        <v/>
      </c>
      <c r="AA819" s="54" t="str">
        <f t="shared" ca="1" si="865"/>
        <v/>
      </c>
      <c r="AB819" s="55">
        <f t="shared" si="866"/>
        <v>1.4851693113261621</v>
      </c>
      <c r="AC819" s="6">
        <f t="shared" si="852"/>
        <v>-1.2851335015067396</v>
      </c>
      <c r="AD819" s="6">
        <f t="shared" si="853"/>
        <v>0.77467373479912394</v>
      </c>
      <c r="AE819" s="6" t="str">
        <f t="shared" si="867"/>
        <v/>
      </c>
      <c r="AF819" s="113"/>
      <c r="AG819" s="52"/>
      <c r="AH819" s="6" t="str">
        <f t="shared" si="868"/>
        <v/>
      </c>
      <c r="AI819" s="6" t="str">
        <f t="shared" si="869"/>
        <v/>
      </c>
      <c r="AJ819" s="14" t="str">
        <f t="shared" si="870"/>
        <v/>
      </c>
      <c r="AK819" s="56">
        <f t="shared" si="811"/>
        <v>-40.869999999999997</v>
      </c>
      <c r="AL819" s="49">
        <f t="shared" si="812"/>
        <v>1.964</v>
      </c>
      <c r="AM819" s="65"/>
      <c r="AN819" s="61"/>
      <c r="AO819" s="61"/>
      <c r="AP819" s="61"/>
      <c r="AQ819" s="62"/>
    </row>
    <row r="820" spans="1:43" x14ac:dyDescent="0.3">
      <c r="A820" t="str">
        <f t="shared" si="767"/>
        <v/>
      </c>
      <c r="B820" s="1" t="s">
        <v>47</v>
      </c>
      <c r="C820" s="1"/>
      <c r="D820">
        <v>1.569</v>
      </c>
      <c r="E820">
        <v>164.29</v>
      </c>
      <c r="F820">
        <v>-55.43</v>
      </c>
      <c r="G820" s="47"/>
      <c r="H820" s="47"/>
      <c r="I820" s="47"/>
      <c r="J820" s="47"/>
      <c r="K820" s="47"/>
      <c r="L820" s="23">
        <f t="shared" si="858"/>
        <v>80.77</v>
      </c>
      <c r="M820" s="6">
        <f t="shared" si="859"/>
        <v>0.89027048556764266</v>
      </c>
      <c r="N820" s="6">
        <f t="shared" si="860"/>
        <v>-1.2919672838455136</v>
      </c>
      <c r="O820" s="23">
        <f t="shared" si="844"/>
        <v>-0.91052652471989781</v>
      </c>
      <c r="P820" s="23" t="str">
        <f t="shared" si="861"/>
        <v/>
      </c>
      <c r="Q820" s="23"/>
      <c r="R820" s="6"/>
      <c r="S820" s="6"/>
      <c r="T820" s="6" t="str">
        <f t="shared" si="862"/>
        <v/>
      </c>
      <c r="U820" s="6" t="str">
        <f t="shared" si="863"/>
        <v/>
      </c>
      <c r="V820" s="6"/>
      <c r="W820" s="49"/>
      <c r="X820" s="8"/>
      <c r="Y820" s="53" t="str">
        <f t="shared" si="864"/>
        <v>1.46</v>
      </c>
      <c r="Z820" s="6" t="str">
        <f t="shared" si="849"/>
        <v/>
      </c>
      <c r="AA820" s="54" t="str">
        <f t="shared" ca="1" si="865"/>
        <v/>
      </c>
      <c r="AB820" s="55">
        <f t="shared" si="866"/>
        <v>0.89027048556764266</v>
      </c>
      <c r="AC820" s="6">
        <f t="shared" si="852"/>
        <v>-1.2919672838455136</v>
      </c>
      <c r="AD820" s="6">
        <f t="shared" si="853"/>
        <v>0.91052652471989781</v>
      </c>
      <c r="AE820" s="6" t="str">
        <f t="shared" si="867"/>
        <v/>
      </c>
      <c r="AF820" s="113"/>
      <c r="AG820" s="52"/>
      <c r="AH820" s="6" t="str">
        <f t="shared" si="868"/>
        <v/>
      </c>
      <c r="AI820" s="6" t="str">
        <f t="shared" si="869"/>
        <v/>
      </c>
      <c r="AJ820" s="14" t="str">
        <f t="shared" si="870"/>
        <v/>
      </c>
      <c r="AK820" s="56">
        <f t="shared" si="811"/>
        <v>-55.43</v>
      </c>
      <c r="AL820" s="49">
        <f t="shared" si="812"/>
        <v>1.569</v>
      </c>
      <c r="AM820" s="65"/>
      <c r="AN820" s="61"/>
      <c r="AO820" s="61"/>
      <c r="AP820" s="61"/>
      <c r="AQ820" s="62"/>
    </row>
    <row r="821" spans="1:43" x14ac:dyDescent="0.3">
      <c r="A821" t="str">
        <f t="shared" si="767"/>
        <v/>
      </c>
      <c r="B821" s="1" t="s">
        <v>47</v>
      </c>
      <c r="C821" s="1"/>
      <c r="D821">
        <v>1.2669999999999999</v>
      </c>
      <c r="E821">
        <v>160.44</v>
      </c>
      <c r="F821">
        <v>-82.69</v>
      </c>
      <c r="G821" s="47"/>
      <c r="H821" s="47"/>
      <c r="I821" s="47"/>
      <c r="J821" s="47"/>
      <c r="K821" s="47"/>
      <c r="L821" s="23">
        <f>IF(AND(B821&lt;&gt;"",C821&lt;&gt;""),"",IF(E821-$E$803&lt;0,(360-($E$803-E821)),E821-$E$803))</f>
        <v>76.92</v>
      </c>
      <c r="M821" s="6">
        <f t="shared" si="859"/>
        <v>0.1612101974530149</v>
      </c>
      <c r="N821" s="6">
        <f t="shared" si="860"/>
        <v>-1.256702141415045</v>
      </c>
      <c r="O821" s="23">
        <f t="shared" si="844"/>
        <v>-0.26361172230033564</v>
      </c>
      <c r="P821" s="23" t="str">
        <f t="shared" si="861"/>
        <v/>
      </c>
      <c r="Q821" s="23"/>
      <c r="R821" s="6"/>
      <c r="S821" s="6"/>
      <c r="T821" s="6" t="str">
        <f t="shared" si="862"/>
        <v/>
      </c>
      <c r="U821" s="6" t="str">
        <f t="shared" si="863"/>
        <v/>
      </c>
      <c r="V821" s="6"/>
      <c r="W821" s="49"/>
      <c r="X821" s="8"/>
      <c r="Y821" s="53" t="str">
        <f t="shared" si="864"/>
        <v>1.46</v>
      </c>
      <c r="Z821" s="6" t="str">
        <f t="shared" si="849"/>
        <v/>
      </c>
      <c r="AA821" s="54" t="str">
        <f t="shared" ca="1" si="865"/>
        <v/>
      </c>
      <c r="AB821" s="55">
        <f t="shared" si="866"/>
        <v>0.1612101974530149</v>
      </c>
      <c r="AC821" s="6">
        <f t="shared" si="852"/>
        <v>-1.256702141415045</v>
      </c>
      <c r="AD821" s="6">
        <f t="shared" si="853"/>
        <v>0.26361172230033564</v>
      </c>
      <c r="AE821" s="6" t="str">
        <f t="shared" si="867"/>
        <v/>
      </c>
      <c r="AF821" s="113"/>
      <c r="AG821" s="52"/>
      <c r="AH821" s="6" t="str">
        <f t="shared" si="868"/>
        <v/>
      </c>
      <c r="AI821" s="6" t="str">
        <f t="shared" si="869"/>
        <v/>
      </c>
      <c r="AJ821" s="14" t="str">
        <f t="shared" si="870"/>
        <v/>
      </c>
      <c r="AK821" s="56">
        <f t="shared" si="811"/>
        <v>-82.69</v>
      </c>
      <c r="AL821" s="49">
        <f t="shared" si="812"/>
        <v>1.2669999999999999</v>
      </c>
      <c r="AM821" s="65"/>
      <c r="AN821" s="61"/>
      <c r="AO821" s="61"/>
      <c r="AP821" s="61"/>
      <c r="AQ821" s="62"/>
    </row>
    <row r="822" spans="1:43" ht="15" thickBot="1" x14ac:dyDescent="0.35">
      <c r="A822">
        <f t="shared" si="767"/>
        <v>1</v>
      </c>
      <c r="B822" s="1" t="s">
        <v>47</v>
      </c>
      <c r="C822" s="1" t="s">
        <v>48</v>
      </c>
      <c r="D822">
        <v>10.157999999999999</v>
      </c>
      <c r="E822">
        <v>77.680000000000007</v>
      </c>
      <c r="F822">
        <v>-0.78</v>
      </c>
      <c r="G822" s="34"/>
      <c r="H822" s="34"/>
      <c r="I822" s="34"/>
      <c r="J822" s="34"/>
      <c r="K822" s="34"/>
      <c r="L822" s="13"/>
      <c r="M822" s="4"/>
      <c r="N822" s="4"/>
      <c r="O822" s="13">
        <f>ABS(SUM(O804:O821))/2</f>
        <v>17.759507009784784</v>
      </c>
      <c r="P822" s="13">
        <f t="shared" si="861"/>
        <v>180.40107220539383</v>
      </c>
      <c r="Q822" s="13">
        <f>SQRT(((MAX(M804:M821)-MIN(M804:M821))^2)+((VLOOKUP(MAX(M804:M821),M804:N821,2,FALSE)-VLOOKUP(MIN(M804:M821),M804:N821,2,FALSE))^2))</f>
        <v>3.8139483466048318</v>
      </c>
      <c r="R822" s="13">
        <f>ABS(MIN(N804:N821))+MAX(N804:N821)</f>
        <v>6.7467781626857635</v>
      </c>
      <c r="S822" s="12">
        <f>SQRT(ABS(((M805-M804)^2)-((N805-N804)^2))+ABS(((M806-M805)^2)-((N806-N805)^2))+ABS(((M807-M806)^2)-((N807-N806)^2))+ABS(((M808-M807)^2)-((N808-N807)^2))+ABS(((M809-M808)^2)-((N809-N808)^2))+ABS(((M810-M809)^2)-((N810-N809)^2))+ABS(((M811-M810)^2)-((N811-N810)^2))+ABS(((M812-M811)^2)-((N812-N811)^2))+ABS(((M813-M812)^2)-((N813-N812)^2))+ABS(((M814-M813)^2)-((N814-N813)^2))+ABS(((M815-M814)^2)-((N815-N814)^2))+ABS(((M816-M815)^2)-((N816-N815)^2))+ABS(((M817-M816)^2)-((N817-N816)^2))+ABS(((M818-M817)^2)-((N818-N817)^2))+ABS(((M819-M818)^2)-((N819-N818)^2))+ABS(((M820-M819)^2)-((N820-N819)^2))+ABS(((M821-M820)^2)-((N821-N820)^2)))</f>
        <v>4.6583979053009505</v>
      </c>
      <c r="T822" s="4">
        <f>IF(A822=1,S822/Q822,"")</f>
        <v>1.221410853518204</v>
      </c>
      <c r="U822" s="4">
        <f>IF(A822=1,4*PI()*(O822/(S822^2)),"")</f>
        <v>10.284131147816062</v>
      </c>
      <c r="V822" s="21">
        <f>IF($H$9=FALSE,(($F$3)*($Q822^2))/(2*$F$7*COS(RADIANS($F$8))),IF(G822&lt;&gt;"",(3*($F$3)*(I822^2))/(2*J822*(COS(RADIANS(K822)))),(($F$3)*($Q822^2))/(2*$J822*COS(RADIANS($K822)))))</f>
        <v>90.988047389165047</v>
      </c>
      <c r="W822" s="51" t="str">
        <f>IF(G822&lt;&gt;"",IF(V822&lt;H822,"STABLE","UNSTABLE"),IF(V822&lt;$F$6,"STABLE","UNSTABLE"))</f>
        <v>UNSTABLE</v>
      </c>
      <c r="X822" s="8"/>
      <c r="Y822" s="57"/>
      <c r="Z822" s="4"/>
      <c r="AA822" s="16" t="str">
        <f t="shared" ca="1" si="865"/>
        <v/>
      </c>
      <c r="AB822" s="15"/>
      <c r="AC822" s="17"/>
      <c r="AD822" s="4">
        <f ca="1">IF(W822="Stable",O822,ABS(SUM(AD804:AD821)/2))</f>
        <v>70.636395509858076</v>
      </c>
      <c r="AE822" s="4">
        <f t="shared" ca="1" si="867"/>
        <v>717.52450558913824</v>
      </c>
      <c r="AF822" s="13">
        <f ca="1">IF(W822="Stable",Q822,SQRT(((MAX(AB804:AB821)-MIN(AB804:AB821))^2)+((VLOOKUP(MAX(AB804:AB821),AB804:AC821,2,FALSE)-VLOOKUP(MIN(AB804:AB821),AB804:AC821,2,FALSE))^2)))</f>
        <v>6.3234423686688466</v>
      </c>
      <c r="AG822" s="12">
        <f ca="1">IF(W822="Stable",S822,SQRT(ABS(((AB805-AB804)^2)-((AC805-AC804)^2))+ABS(((AB806-AB805)^2)-((AC806-AC805)^2))+ABS(((AB807-AB806)^2)-((AC807-AC806)^2))+ABS(((AB808-AB807)^2)-((AC808-AC807)^2))+ABS(((AB809-AB808)^2)-((AC809-AC808)^2))+ABS(((AB810-AB809)^2)-((AC810-AC809)^2))+ABS(((AB811-AB810)^2)-((AC811-AC810)^2))+ABS(((AB812-AB811)^2)-((AC812-AC811)^2))+ABS(((AB813-AB812)^2)-((AC813-AC812)^2))+ABS(((AB814-AB813)^2)-((AC814-AC813)^2))+ABS(((AB815-AB814)^2)-((AC815-AC814)^2))+ABS(((AB816-AB815)^2)-((AC816-AC815)^2))+ABS(((AB817-AB816)^2)-((AC817-AC816)^2))+ABS(((AB818-AB817)^2)-((AC818-AC817)^2))+ABS(((AB819-AB818)^2)-((AC819-AC818)^2))+ABS(((AB820-AB819)^2)-((AC820-AC819)^2))+ABS(((AB821-AB820)^2)-((AC821-AC820)^2))))</f>
        <v>17.730502090535953</v>
      </c>
      <c r="AH822" s="4">
        <f ca="1">IF(W822="Stable",T822,IF(A822=1,AG822/AF822,""))</f>
        <v>2.8039319498484523</v>
      </c>
      <c r="AI822" s="4">
        <f ca="1">IF(W822="Stable",U822,IF(A822=1,4*PI()*(AD822/(AG822^2)),""))</f>
        <v>2.8235554791368962</v>
      </c>
      <c r="AJ822" s="5">
        <f ca="1">IF(A822=1,(O822/AD822)*100,"")</f>
        <v>25.142147870931851</v>
      </c>
      <c r="AK822" s="56">
        <f t="shared" si="811"/>
        <v>-0.78</v>
      </c>
      <c r="AL822" s="49">
        <f t="shared" si="812"/>
        <v>10.157999999999999</v>
      </c>
      <c r="AM822" s="65"/>
      <c r="AN822" s="61"/>
      <c r="AO822" s="61"/>
      <c r="AP822" s="61"/>
      <c r="AQ822" s="62"/>
    </row>
    <row r="823" spans="1:43" ht="15" thickTop="1" x14ac:dyDescent="0.3">
      <c r="A823" t="str">
        <f t="shared" si="767"/>
        <v/>
      </c>
      <c r="B823" s="1" t="s">
        <v>48</v>
      </c>
      <c r="C823" s="1"/>
      <c r="D823">
        <v>1.139</v>
      </c>
      <c r="E823">
        <v>11.24</v>
      </c>
      <c r="F823">
        <v>-81.45</v>
      </c>
      <c r="G823" s="47"/>
      <c r="H823" s="47"/>
      <c r="I823" s="47"/>
      <c r="J823" s="47"/>
      <c r="K823" s="47"/>
      <c r="L823" s="23">
        <f>IF(AND(B823&lt;&gt;"",C823&lt;&gt;""),"",IF(E823-$E$822&lt;0,(360-($E$822-E823)),E823-$E$822))</f>
        <v>293.56</v>
      </c>
      <c r="M823" s="6">
        <f t="shared" si="842"/>
        <v>-0.16933790220859515</v>
      </c>
      <c r="N823" s="6">
        <f t="shared" si="843"/>
        <v>-1.1263417220699907</v>
      </c>
      <c r="O823" s="23">
        <f t="shared" ref="O823:O846" si="871">IF(A824=1,M823*VLOOKUP(B824,$B$13:$N$1389,13,FALSE)-N823*VLOOKUP(B824,$B$13:$N$1389,12,FALSE),M823*N824-N823*M824)</f>
        <v>-1.4677716669371952</v>
      </c>
      <c r="P823" s="23" t="str">
        <f t="shared" si="845"/>
        <v/>
      </c>
      <c r="Q823" s="23"/>
      <c r="R823" s="6"/>
      <c r="S823" s="6"/>
      <c r="T823" s="6" t="str">
        <f t="shared" si="846"/>
        <v/>
      </c>
      <c r="U823" s="6" t="str">
        <f t="shared" si="847"/>
        <v/>
      </c>
      <c r="V823" s="6"/>
      <c r="W823" s="49"/>
      <c r="X823" s="8"/>
      <c r="Y823" s="53" t="str">
        <f t="shared" si="848"/>
        <v>1.47</v>
      </c>
      <c r="Z823" s="6" t="str">
        <f t="shared" ref="Z823:Z846" si="872">IF(F823&lt;$R$8,"",(SQRT(((N823-MIN($N$823:$N$846))^2))))</f>
        <v/>
      </c>
      <c r="AA823" s="54" t="str">
        <f t="shared" ca="1" si="850"/>
        <v/>
      </c>
      <c r="AB823" s="55">
        <f t="shared" si="851"/>
        <v>-0.16933790220859515</v>
      </c>
      <c r="AC823" s="6">
        <f t="shared" ref="AC823:AC846" si="873">IF($W$847="STABLE",N823,IF(F823&lt;$R$8,N823,(AA823+MIN($N$823:$N$846))))</f>
        <v>-1.1263417220699907</v>
      </c>
      <c r="AD823" s="6">
        <f t="shared" ref="AD823:AD846" si="874">IF(A824=1,ABS(AB823*VLOOKUP(B824,$B$13:$AD$1389,28,FALSE)-AC823*VLOOKUP(B824,$B$13:$AD$1389,27,FALSE)),ABS(AB823*AC824-AC823*AB824))</f>
        <v>1.4677716669371952</v>
      </c>
      <c r="AE823" s="6" t="str">
        <f t="shared" si="854"/>
        <v/>
      </c>
      <c r="AF823" s="113"/>
      <c r="AG823" s="52"/>
      <c r="AH823" s="6" t="str">
        <f t="shared" si="855"/>
        <v/>
      </c>
      <c r="AI823" s="6" t="str">
        <f t="shared" si="856"/>
        <v/>
      </c>
      <c r="AJ823" s="14" t="str">
        <f t="shared" si="857"/>
        <v/>
      </c>
      <c r="AK823" s="56">
        <f t="shared" si="811"/>
        <v>-81.45</v>
      </c>
      <c r="AL823" s="49">
        <f t="shared" si="812"/>
        <v>1.139</v>
      </c>
      <c r="AM823" s="65"/>
      <c r="AN823" s="61"/>
      <c r="AO823" s="61"/>
      <c r="AP823" s="61"/>
      <c r="AQ823" s="62"/>
    </row>
    <row r="824" spans="1:43" x14ac:dyDescent="0.3">
      <c r="A824" t="str">
        <f t="shared" si="767"/>
        <v/>
      </c>
      <c r="B824" s="1" t="s">
        <v>48</v>
      </c>
      <c r="C824" s="1"/>
      <c r="D824">
        <v>1.8919999999999999</v>
      </c>
      <c r="E824">
        <v>325.38</v>
      </c>
      <c r="F824">
        <v>-38.520000000000003</v>
      </c>
      <c r="G824" s="47"/>
      <c r="H824" s="47"/>
      <c r="I824" s="47"/>
      <c r="J824" s="47"/>
      <c r="K824" s="47"/>
      <c r="L824" s="23">
        <f t="shared" ref="L824:L846" si="875">IF(AND(B824&lt;&gt;"",C824&lt;&gt;""),"",IF(E824-$E$822&lt;0,(360-($E$822-E824)),E824-$E$822))</f>
        <v>247.7</v>
      </c>
      <c r="M824" s="6">
        <f t="shared" ref="M824:M846" si="876">IF(AND(B824&lt;&gt;"",C824&lt;&gt;""),"",IF(L824&gt;180,(COS(RADIANS(F824))*D824)*(-1),(COS(RADIANS(F824))*D824)))</f>
        <v>-1.4802834136109047</v>
      </c>
      <c r="N824" s="6">
        <f t="shared" ref="N824:N846" si="877">IF(AND(B824&lt;&gt;"",C824&lt;&gt;""),"",SIN(RADIANS(F824))*D824)</f>
        <v>-1.1783144806835089</v>
      </c>
      <c r="O824" s="23">
        <f t="shared" si="871"/>
        <v>-1.1320417007928083</v>
      </c>
      <c r="P824" s="23" t="str">
        <f t="shared" ref="P824:P847" si="878">IF(A824=1,D824*O824,"")</f>
        <v/>
      </c>
      <c r="Q824" s="23"/>
      <c r="R824" s="6"/>
      <c r="S824" s="6"/>
      <c r="T824" s="6" t="str">
        <f t="shared" ref="T824:T846" si="879">IF(A824=1,S824/Q824,"")</f>
        <v/>
      </c>
      <c r="U824" s="6" t="str">
        <f t="shared" ref="U824:U846" si="880">IF(A824=1,4*PI()*(O824/(S824^2)),"")</f>
        <v/>
      </c>
      <c r="V824" s="6"/>
      <c r="W824" s="49"/>
      <c r="X824" s="8"/>
      <c r="Y824" s="53" t="str">
        <f t="shared" ref="Y824:Y846" si="881">IF(A824=1,"",B824)</f>
        <v>1.47</v>
      </c>
      <c r="Z824" s="6" t="str">
        <f t="shared" si="872"/>
        <v/>
      </c>
      <c r="AA824" s="54" t="str">
        <f t="shared" ref="AA824:AA847" ca="1" si="882">IF(Z824="","",IF($K$9=TRUE,(Z824*($F$3/($F$3-(RANDBETWEEN($N$8,$M$8)/100)))),Z824*($F$3/($F$3-$F$4))))</f>
        <v/>
      </c>
      <c r="AB824" s="55">
        <f t="shared" ref="AB824:AB846" si="883">IF(A824=1,"",M824)</f>
        <v>-1.4802834136109047</v>
      </c>
      <c r="AC824" s="6">
        <f t="shared" si="873"/>
        <v>-1.1783144806835089</v>
      </c>
      <c r="AD824" s="6">
        <f t="shared" si="874"/>
        <v>1.1320417007928083</v>
      </c>
      <c r="AE824" s="6" t="str">
        <f t="shared" ref="AE824:AE847" si="884">IF(Y824="",$D824*AD824,"")</f>
        <v/>
      </c>
      <c r="AF824" s="113"/>
      <c r="AG824" s="52"/>
      <c r="AH824" s="6" t="str">
        <f t="shared" ref="AH824:AH846" si="885">IF(A824=1,AG824/AF824,"")</f>
        <v/>
      </c>
      <c r="AI824" s="6" t="str">
        <f t="shared" ref="AI824:AI846" si="886">IF(A824=1,4*PI()*(AD824/(AG824^2)),"")</f>
        <v/>
      </c>
      <c r="AJ824" s="14" t="str">
        <f t="shared" ref="AJ824:AJ846" si="887">IF(A824=1,(O824/AD824)*100,"")</f>
        <v/>
      </c>
      <c r="AK824" s="56">
        <f t="shared" si="811"/>
        <v>-38.520000000000003</v>
      </c>
      <c r="AL824" s="49">
        <f t="shared" si="812"/>
        <v>1.8919999999999999</v>
      </c>
      <c r="AM824" s="65"/>
      <c r="AN824" s="61"/>
      <c r="AO824" s="61"/>
      <c r="AP824" s="61"/>
      <c r="AQ824" s="62"/>
    </row>
    <row r="825" spans="1:43" x14ac:dyDescent="0.3">
      <c r="A825" t="str">
        <f t="shared" ref="A825:A888" si="888">IF(C825&lt;&gt;"",1,"")</f>
        <v/>
      </c>
      <c r="B825" s="1" t="s">
        <v>48</v>
      </c>
      <c r="C825" s="1"/>
      <c r="D825">
        <v>1.85</v>
      </c>
      <c r="E825">
        <v>323.99</v>
      </c>
      <c r="F825">
        <v>-19.649999999999999</v>
      </c>
      <c r="G825" s="47"/>
      <c r="H825" s="47"/>
      <c r="I825" s="47"/>
      <c r="J825" s="47"/>
      <c r="K825" s="47"/>
      <c r="L825" s="23">
        <f>IF(AND(B825&lt;&gt;"",C825&lt;&gt;""),"",IF(E825-$E$822&lt;0,(360-($E$822-E825)),E825-$E$822))</f>
        <v>246.31</v>
      </c>
      <c r="M825" s="6">
        <f t="shared" si="876"/>
        <v>-1.7422640611843212</v>
      </c>
      <c r="N825" s="6">
        <f t="shared" si="877"/>
        <v>-0.62210605294074761</v>
      </c>
      <c r="O825" s="23">
        <f t="shared" si="871"/>
        <v>-0.56291093849862217</v>
      </c>
      <c r="P825" s="23" t="str">
        <f t="shared" si="878"/>
        <v/>
      </c>
      <c r="Q825" s="23"/>
      <c r="R825" s="6"/>
      <c r="S825" s="6"/>
      <c r="T825" s="6" t="str">
        <f t="shared" si="879"/>
        <v/>
      </c>
      <c r="U825" s="6" t="str">
        <f t="shared" si="880"/>
        <v/>
      </c>
      <c r="V825" s="6"/>
      <c r="W825" s="49"/>
      <c r="X825" s="8"/>
      <c r="Y825" s="53" t="str">
        <f t="shared" si="881"/>
        <v>1.47</v>
      </c>
      <c r="Z825" s="6" t="str">
        <f t="shared" si="872"/>
        <v/>
      </c>
      <c r="AA825" s="54" t="str">
        <f t="shared" ca="1" si="882"/>
        <v/>
      </c>
      <c r="AB825" s="55">
        <f t="shared" si="883"/>
        <v>-1.7422640611843212</v>
      </c>
      <c r="AC825" s="6">
        <f t="shared" si="873"/>
        <v>-0.62210605294074761</v>
      </c>
      <c r="AD825" s="6">
        <f t="shared" si="874"/>
        <v>0.56291093849862217</v>
      </c>
      <c r="AE825" s="6" t="str">
        <f t="shared" si="884"/>
        <v/>
      </c>
      <c r="AF825" s="113"/>
      <c r="AG825" s="52"/>
      <c r="AH825" s="6" t="str">
        <f t="shared" si="885"/>
        <v/>
      </c>
      <c r="AI825" s="6" t="str">
        <f t="shared" si="886"/>
        <v/>
      </c>
      <c r="AJ825" s="14" t="str">
        <f t="shared" si="887"/>
        <v/>
      </c>
      <c r="AK825" s="56">
        <f t="shared" si="811"/>
        <v>-19.649999999999999</v>
      </c>
      <c r="AL825" s="49">
        <f t="shared" si="812"/>
        <v>1.85</v>
      </c>
      <c r="AM825" s="65"/>
      <c r="AN825" s="61"/>
      <c r="AO825" s="61"/>
      <c r="AP825" s="61"/>
      <c r="AQ825" s="62"/>
    </row>
    <row r="826" spans="1:43" x14ac:dyDescent="0.3">
      <c r="A826" t="str">
        <f t="shared" si="888"/>
        <v/>
      </c>
      <c r="B826" s="1" t="s">
        <v>48</v>
      </c>
      <c r="C826" s="1"/>
      <c r="D826">
        <v>1.73</v>
      </c>
      <c r="E826">
        <v>323.24</v>
      </c>
      <c r="F826">
        <v>-9.52</v>
      </c>
      <c r="G826" s="47"/>
      <c r="H826" s="47"/>
      <c r="I826" s="47"/>
      <c r="J826" s="47"/>
      <c r="K826" s="47"/>
      <c r="L826" s="23">
        <f t="shared" si="875"/>
        <v>245.56</v>
      </c>
      <c r="M826" s="6">
        <f t="shared" si="876"/>
        <v>-1.7061743171138632</v>
      </c>
      <c r="N826" s="6">
        <f t="shared" si="877"/>
        <v>-0.28612794274772063</v>
      </c>
      <c r="O826" s="23">
        <f t="shared" si="871"/>
        <v>-0.31276962949980447</v>
      </c>
      <c r="P826" s="23" t="str">
        <f t="shared" si="878"/>
        <v/>
      </c>
      <c r="Q826" s="23"/>
      <c r="R826" s="6"/>
      <c r="S826" s="6"/>
      <c r="T826" s="6" t="str">
        <f t="shared" si="879"/>
        <v/>
      </c>
      <c r="U826" s="6" t="str">
        <f t="shared" si="880"/>
        <v/>
      </c>
      <c r="V826" s="6"/>
      <c r="W826" s="49"/>
      <c r="X826" s="8"/>
      <c r="Y826" s="53" t="str">
        <f t="shared" si="881"/>
        <v>1.47</v>
      </c>
      <c r="Z826" s="6" t="str">
        <f t="shared" si="872"/>
        <v/>
      </c>
      <c r="AA826" s="54" t="str">
        <f t="shared" ca="1" si="882"/>
        <v/>
      </c>
      <c r="AB826" s="55">
        <f t="shared" si="883"/>
        <v>-1.7061743171138632</v>
      </c>
      <c r="AC826" s="6">
        <f t="shared" si="873"/>
        <v>-0.28612794274772063</v>
      </c>
      <c r="AD826" s="6">
        <f t="shared" si="874"/>
        <v>0.31276962949980447</v>
      </c>
      <c r="AE826" s="6" t="str">
        <f t="shared" si="884"/>
        <v/>
      </c>
      <c r="AF826" s="113"/>
      <c r="AG826" s="52"/>
      <c r="AH826" s="6" t="str">
        <f t="shared" si="885"/>
        <v/>
      </c>
      <c r="AI826" s="6" t="str">
        <f t="shared" si="886"/>
        <v/>
      </c>
      <c r="AJ826" s="14" t="str">
        <f t="shared" si="887"/>
        <v/>
      </c>
      <c r="AK826" s="56">
        <f t="shared" si="811"/>
        <v>-9.52</v>
      </c>
      <c r="AL826" s="49">
        <f t="shared" si="812"/>
        <v>1.7300000000000002</v>
      </c>
      <c r="AM826" s="65"/>
      <c r="AN826" s="61"/>
      <c r="AO826" s="61"/>
      <c r="AP826" s="61"/>
      <c r="AQ826" s="62"/>
    </row>
    <row r="827" spans="1:43" x14ac:dyDescent="0.3">
      <c r="A827" t="str">
        <f t="shared" si="888"/>
        <v/>
      </c>
      <c r="B827" s="1" t="s">
        <v>48</v>
      </c>
      <c r="C827" s="1"/>
      <c r="D827">
        <v>1.7470000000000001</v>
      </c>
      <c r="E827">
        <v>322.14999999999998</v>
      </c>
      <c r="F827">
        <v>-3.58</v>
      </c>
      <c r="G827" s="47"/>
      <c r="H827" s="47"/>
      <c r="I827" s="47"/>
      <c r="J827" s="47"/>
      <c r="K827" s="47"/>
      <c r="L827" s="23">
        <f t="shared" si="875"/>
        <v>244.46999999999997</v>
      </c>
      <c r="M827" s="6">
        <f t="shared" si="876"/>
        <v>-1.7435908791316999</v>
      </c>
      <c r="N827" s="6">
        <f t="shared" si="877"/>
        <v>-0.10908641624302302</v>
      </c>
      <c r="O827" s="23">
        <f t="shared" si="871"/>
        <v>-0.23287170933031798</v>
      </c>
      <c r="P827" s="23" t="str">
        <f t="shared" si="878"/>
        <v/>
      </c>
      <c r="Q827" s="23"/>
      <c r="R827" s="6"/>
      <c r="S827" s="6"/>
      <c r="T827" s="6" t="str">
        <f t="shared" si="879"/>
        <v/>
      </c>
      <c r="U827" s="6" t="str">
        <f t="shared" si="880"/>
        <v/>
      </c>
      <c r="V827" s="6"/>
      <c r="W827" s="49"/>
      <c r="X827" s="8"/>
      <c r="Y827" s="53" t="str">
        <f t="shared" si="881"/>
        <v>1.47</v>
      </c>
      <c r="Z827" s="6" t="str">
        <f t="shared" si="872"/>
        <v/>
      </c>
      <c r="AA827" s="54" t="str">
        <f t="shared" ca="1" si="882"/>
        <v/>
      </c>
      <c r="AB827" s="55">
        <f t="shared" si="883"/>
        <v>-1.7435908791316999</v>
      </c>
      <c r="AC827" s="6">
        <f t="shared" si="873"/>
        <v>-0.10908641624302302</v>
      </c>
      <c r="AD827" s="6">
        <f t="shared" ca="1" si="874"/>
        <v>6.3447573851885348</v>
      </c>
      <c r="AE827" s="6" t="str">
        <f t="shared" si="884"/>
        <v/>
      </c>
      <c r="AF827" s="113"/>
      <c r="AG827" s="52"/>
      <c r="AH827" s="6" t="str">
        <f t="shared" si="885"/>
        <v/>
      </c>
      <c r="AI827" s="6" t="str">
        <f t="shared" si="886"/>
        <v/>
      </c>
      <c r="AJ827" s="14" t="str">
        <f t="shared" si="887"/>
        <v/>
      </c>
      <c r="AK827" s="56">
        <f t="shared" si="811"/>
        <v>-3.58</v>
      </c>
      <c r="AL827" s="49">
        <f t="shared" si="812"/>
        <v>1.7470000000000001</v>
      </c>
      <c r="AM827" s="65"/>
      <c r="AN827" s="61"/>
      <c r="AO827" s="61"/>
      <c r="AP827" s="61"/>
      <c r="AQ827" s="62"/>
    </row>
    <row r="828" spans="1:43" x14ac:dyDescent="0.3">
      <c r="A828" t="str">
        <f t="shared" si="888"/>
        <v/>
      </c>
      <c r="B828" s="1" t="s">
        <v>48</v>
      </c>
      <c r="C828" s="1"/>
      <c r="D828">
        <v>1.718</v>
      </c>
      <c r="E828">
        <v>322.02</v>
      </c>
      <c r="F828">
        <v>0.87</v>
      </c>
      <c r="G828" s="47"/>
      <c r="H828" s="47"/>
      <c r="I828" s="47"/>
      <c r="J828" s="47"/>
      <c r="K828" s="47"/>
      <c r="L828" s="23">
        <f t="shared" si="875"/>
        <v>244.33999999999997</v>
      </c>
      <c r="M828" s="6">
        <f t="shared" si="876"/>
        <v>-1.7178019485347475</v>
      </c>
      <c r="N828" s="6">
        <f t="shared" si="877"/>
        <v>2.6085735761608674E-2</v>
      </c>
      <c r="O828" s="23">
        <f t="shared" si="871"/>
        <v>-0.49855069284735409</v>
      </c>
      <c r="P828" s="23" t="str">
        <f t="shared" si="878"/>
        <v/>
      </c>
      <c r="Q828" s="23"/>
      <c r="R828" s="6"/>
      <c r="S828" s="6"/>
      <c r="T828" s="6" t="str">
        <f t="shared" si="879"/>
        <v/>
      </c>
      <c r="U828" s="6" t="str">
        <f t="shared" si="880"/>
        <v/>
      </c>
      <c r="V828" s="6"/>
      <c r="W828" s="49"/>
      <c r="X828" s="8"/>
      <c r="Y828" s="53" t="str">
        <f t="shared" si="881"/>
        <v>1.47</v>
      </c>
      <c r="Z828" s="6">
        <f t="shared" si="872"/>
        <v>1.2044002164451175</v>
      </c>
      <c r="AA828" s="54">
        <f t="shared" ca="1" si="882"/>
        <v>4.7097441299794136</v>
      </c>
      <c r="AB828" s="55">
        <f t="shared" si="883"/>
        <v>-1.7178019485347475</v>
      </c>
      <c r="AC828" s="6">
        <f t="shared" ca="1" si="873"/>
        <v>3.5314296492959047</v>
      </c>
      <c r="AD828" s="6">
        <f t="shared" ca="1" si="874"/>
        <v>1.5801502417984796</v>
      </c>
      <c r="AE828" s="6" t="str">
        <f t="shared" si="884"/>
        <v/>
      </c>
      <c r="AF828" s="113"/>
      <c r="AG828" s="52"/>
      <c r="AH828" s="6" t="str">
        <f t="shared" si="885"/>
        <v/>
      </c>
      <c r="AI828" s="6" t="str">
        <f t="shared" si="886"/>
        <v/>
      </c>
      <c r="AJ828" s="14" t="str">
        <f t="shared" si="887"/>
        <v/>
      </c>
      <c r="AK828" s="56">
        <f t="shared" ca="1" si="811"/>
        <v>64.060208477501789</v>
      </c>
      <c r="AL828" s="49">
        <f t="shared" ca="1" si="812"/>
        <v>3.9270649220907936</v>
      </c>
      <c r="AM828" s="65"/>
      <c r="AN828" s="61"/>
      <c r="AO828" s="61"/>
      <c r="AP828" s="61"/>
      <c r="AQ828" s="62"/>
    </row>
    <row r="829" spans="1:43" x14ac:dyDescent="0.3">
      <c r="A829" t="str">
        <f t="shared" si="888"/>
        <v/>
      </c>
      <c r="B829" s="1" t="s">
        <v>48</v>
      </c>
      <c r="C829" s="1"/>
      <c r="D829">
        <v>1.853</v>
      </c>
      <c r="E829">
        <v>323.91000000000003</v>
      </c>
      <c r="F829">
        <v>9.8800000000000008</v>
      </c>
      <c r="G829" s="47"/>
      <c r="H829" s="47"/>
      <c r="I829" s="47"/>
      <c r="J829" s="47"/>
      <c r="K829" s="47"/>
      <c r="L829" s="23">
        <f t="shared" si="875"/>
        <v>246.23000000000002</v>
      </c>
      <c r="M829" s="6">
        <f t="shared" si="876"/>
        <v>-1.8255186771646372</v>
      </c>
      <c r="N829" s="6">
        <f t="shared" si="877"/>
        <v>0.31794741597168724</v>
      </c>
      <c r="O829" s="23">
        <f t="shared" si="871"/>
        <v>-0.55637598100919738</v>
      </c>
      <c r="P829" s="23" t="str">
        <f t="shared" si="878"/>
        <v/>
      </c>
      <c r="Q829" s="23"/>
      <c r="R829" s="6"/>
      <c r="S829" s="6"/>
      <c r="T829" s="6" t="str">
        <f t="shared" si="879"/>
        <v/>
      </c>
      <c r="U829" s="6" t="str">
        <f t="shared" si="880"/>
        <v/>
      </c>
      <c r="V829" s="6"/>
      <c r="W829" s="49"/>
      <c r="X829" s="8"/>
      <c r="Y829" s="53" t="str">
        <f t="shared" si="881"/>
        <v>1.47</v>
      </c>
      <c r="Z829" s="6">
        <f t="shared" si="872"/>
        <v>1.4962618966551962</v>
      </c>
      <c r="AA829" s="54">
        <f t="shared" ca="1" si="882"/>
        <v>5.8510539839352438</v>
      </c>
      <c r="AB829" s="55">
        <f t="shared" si="883"/>
        <v>-1.8255186771646372</v>
      </c>
      <c r="AC829" s="6">
        <f t="shared" ca="1" si="873"/>
        <v>4.6727395032517354</v>
      </c>
      <c r="AD829" s="6">
        <f t="shared" ca="1" si="874"/>
        <v>2.3495174093789633</v>
      </c>
      <c r="AE829" s="6" t="str">
        <f t="shared" si="884"/>
        <v/>
      </c>
      <c r="AF829" s="113"/>
      <c r="AG829" s="52"/>
      <c r="AH829" s="6" t="str">
        <f t="shared" si="885"/>
        <v/>
      </c>
      <c r="AI829" s="6" t="str">
        <f t="shared" si="886"/>
        <v/>
      </c>
      <c r="AJ829" s="14" t="str">
        <f t="shared" si="887"/>
        <v/>
      </c>
      <c r="AK829" s="56">
        <f t="shared" ca="1" si="811"/>
        <v>68.6606959480916</v>
      </c>
      <c r="AL829" s="49">
        <f t="shared" ca="1" si="812"/>
        <v>5.0166734900655241</v>
      </c>
      <c r="AM829" s="65"/>
      <c r="AN829" s="61"/>
      <c r="AO829" s="61"/>
      <c r="AP829" s="61"/>
      <c r="AQ829" s="62"/>
    </row>
    <row r="830" spans="1:43" x14ac:dyDescent="0.3">
      <c r="A830" t="str">
        <f t="shared" si="888"/>
        <v/>
      </c>
      <c r="B830" s="1" t="s">
        <v>48</v>
      </c>
      <c r="C830" s="1"/>
      <c r="D830">
        <v>1.8779999999999999</v>
      </c>
      <c r="E830">
        <v>324.01</v>
      </c>
      <c r="F830">
        <v>19.079999999999998</v>
      </c>
      <c r="G830" s="47"/>
      <c r="H830" s="47"/>
      <c r="I830" s="47"/>
      <c r="J830" s="47"/>
      <c r="K830" s="47"/>
      <c r="L830" s="23">
        <f t="shared" si="875"/>
        <v>246.32999999999998</v>
      </c>
      <c r="M830" s="6">
        <f t="shared" si="876"/>
        <v>-1.7748284551876734</v>
      </c>
      <c r="N830" s="6">
        <f t="shared" si="877"/>
        <v>0.61389571969198187</v>
      </c>
      <c r="O830" s="23">
        <f t="shared" si="871"/>
        <v>-0.73705814672736691</v>
      </c>
      <c r="P830" s="23" t="str">
        <f t="shared" si="878"/>
        <v/>
      </c>
      <c r="Q830" s="23"/>
      <c r="R830" s="6"/>
      <c r="S830" s="6"/>
      <c r="T830" s="6" t="str">
        <f t="shared" si="879"/>
        <v/>
      </c>
      <c r="U830" s="6" t="str">
        <f t="shared" si="880"/>
        <v/>
      </c>
      <c r="V830" s="6"/>
      <c r="W830" s="49"/>
      <c r="X830" s="8"/>
      <c r="Y830" s="53" t="str">
        <f t="shared" si="881"/>
        <v>1.47</v>
      </c>
      <c r="Z830" s="6">
        <f t="shared" si="872"/>
        <v>1.7922102003754907</v>
      </c>
      <c r="AA830" s="54">
        <f t="shared" ca="1" si="882"/>
        <v>7.0083443656474405</v>
      </c>
      <c r="AB830" s="55">
        <f t="shared" si="883"/>
        <v>-1.7748284551876734</v>
      </c>
      <c r="AC830" s="6">
        <f t="shared" ca="1" si="873"/>
        <v>5.8300298849639312</v>
      </c>
      <c r="AD830" s="6">
        <f t="shared" ca="1" si="874"/>
        <v>2.6962214975965466</v>
      </c>
      <c r="AE830" s="6" t="str">
        <f t="shared" si="884"/>
        <v/>
      </c>
      <c r="AF830" s="113"/>
      <c r="AG830" s="52"/>
      <c r="AH830" s="6" t="str">
        <f t="shared" si="885"/>
        <v/>
      </c>
      <c r="AI830" s="6" t="str">
        <f t="shared" si="886"/>
        <v/>
      </c>
      <c r="AJ830" s="14" t="str">
        <f t="shared" si="887"/>
        <v/>
      </c>
      <c r="AK830" s="56">
        <f t="shared" ca="1" si="811"/>
        <v>73.068245795785515</v>
      </c>
      <c r="AL830" s="49">
        <f t="shared" ca="1" si="812"/>
        <v>6.0941992505099805</v>
      </c>
      <c r="AM830" s="65"/>
      <c r="AN830" s="61"/>
      <c r="AO830" s="61"/>
      <c r="AP830" s="61"/>
      <c r="AQ830" s="62"/>
    </row>
    <row r="831" spans="1:43" x14ac:dyDescent="0.3">
      <c r="A831" t="str">
        <f t="shared" si="888"/>
        <v/>
      </c>
      <c r="B831" s="1" t="s">
        <v>48</v>
      </c>
      <c r="C831" s="1"/>
      <c r="D831">
        <v>2.1080000000000001</v>
      </c>
      <c r="E831">
        <v>336.78</v>
      </c>
      <c r="F831">
        <v>29.81</v>
      </c>
      <c r="G831" s="47"/>
      <c r="H831" s="47"/>
      <c r="I831" s="47"/>
      <c r="J831" s="47"/>
      <c r="K831" s="47"/>
      <c r="L831" s="23">
        <f t="shared" si="875"/>
        <v>259.09999999999997</v>
      </c>
      <c r="M831" s="6">
        <f t="shared" si="876"/>
        <v>-1.8290667034647634</v>
      </c>
      <c r="N831" s="6">
        <f t="shared" si="877"/>
        <v>1.0479403581676507</v>
      </c>
      <c r="O831" s="23">
        <f t="shared" si="871"/>
        <v>-0.96605626868991035</v>
      </c>
      <c r="P831" s="23" t="str">
        <f t="shared" si="878"/>
        <v/>
      </c>
      <c r="Q831" s="23"/>
      <c r="R831" s="6"/>
      <c r="S831" s="6"/>
      <c r="T831" s="6" t="str">
        <f t="shared" si="879"/>
        <v/>
      </c>
      <c r="U831" s="6" t="str">
        <f t="shared" si="880"/>
        <v/>
      </c>
      <c r="V831" s="6"/>
      <c r="W831" s="49"/>
      <c r="X831" s="8"/>
      <c r="Y831" s="53" t="str">
        <f t="shared" si="881"/>
        <v>1.47</v>
      </c>
      <c r="Z831" s="6">
        <f t="shared" si="872"/>
        <v>2.2262548388511596</v>
      </c>
      <c r="AA831" s="54">
        <f t="shared" ca="1" si="882"/>
        <v>8.7056532504328921</v>
      </c>
      <c r="AB831" s="55">
        <f t="shared" si="883"/>
        <v>-1.8290667034647634</v>
      </c>
      <c r="AC831" s="6">
        <f t="shared" ca="1" si="873"/>
        <v>7.5273387697493828</v>
      </c>
      <c r="AD831" s="6">
        <f t="shared" ca="1" si="874"/>
        <v>3.2221773751956579</v>
      </c>
      <c r="AE831" s="6" t="str">
        <f t="shared" si="884"/>
        <v/>
      </c>
      <c r="AF831" s="113"/>
      <c r="AG831" s="52"/>
      <c r="AH831" s="6" t="str">
        <f t="shared" si="885"/>
        <v/>
      </c>
      <c r="AI831" s="6" t="str">
        <f t="shared" si="886"/>
        <v/>
      </c>
      <c r="AJ831" s="14" t="str">
        <f t="shared" si="887"/>
        <v/>
      </c>
      <c r="AK831" s="56">
        <f t="shared" ca="1" si="811"/>
        <v>76.342402548801886</v>
      </c>
      <c r="AL831" s="49">
        <f t="shared" ca="1" si="812"/>
        <v>7.7463742460776839</v>
      </c>
      <c r="AM831" s="65"/>
      <c r="AN831" s="61"/>
      <c r="AO831" s="61"/>
      <c r="AP831" s="61"/>
      <c r="AQ831" s="62"/>
    </row>
    <row r="832" spans="1:43" x14ac:dyDescent="0.3">
      <c r="A832" t="str">
        <f t="shared" si="888"/>
        <v/>
      </c>
      <c r="B832" s="1" t="s">
        <v>48</v>
      </c>
      <c r="C832" s="1"/>
      <c r="D832">
        <v>2.5979999999999999</v>
      </c>
      <c r="E832">
        <v>336.15</v>
      </c>
      <c r="F832">
        <v>39.97</v>
      </c>
      <c r="G832" s="47"/>
      <c r="H832" s="47"/>
      <c r="I832" s="47"/>
      <c r="J832" s="47"/>
      <c r="K832" s="47"/>
      <c r="L832" s="23">
        <f t="shared" si="875"/>
        <v>258.46999999999997</v>
      </c>
      <c r="M832" s="6">
        <f t="shared" si="876"/>
        <v>-1.9910575805415431</v>
      </c>
      <c r="N832" s="6">
        <f t="shared" si="877"/>
        <v>1.6689199234738781</v>
      </c>
      <c r="O832" s="23">
        <f t="shared" si="871"/>
        <v>-0.31777304294137387</v>
      </c>
      <c r="P832" s="23" t="str">
        <f t="shared" si="878"/>
        <v/>
      </c>
      <c r="Q832" s="23"/>
      <c r="R832" s="6"/>
      <c r="S832" s="6"/>
      <c r="T832" s="6" t="str">
        <f t="shared" si="879"/>
        <v/>
      </c>
      <c r="U832" s="6" t="str">
        <f t="shared" si="880"/>
        <v/>
      </c>
      <c r="V832" s="6"/>
      <c r="W832" s="49"/>
      <c r="X832" s="8"/>
      <c r="Y832" s="53" t="str">
        <f t="shared" si="881"/>
        <v>1.47</v>
      </c>
      <c r="Z832" s="6">
        <f t="shared" si="872"/>
        <v>2.8472344041573869</v>
      </c>
      <c r="AA832" s="54">
        <f t="shared" ca="1" si="882"/>
        <v>11.13396140133187</v>
      </c>
      <c r="AB832" s="55">
        <f t="shared" si="883"/>
        <v>-1.9910575805415431</v>
      </c>
      <c r="AC832" s="6">
        <f t="shared" ca="1" si="873"/>
        <v>9.9556469206483609</v>
      </c>
      <c r="AD832" s="6">
        <f t="shared" ca="1" si="874"/>
        <v>1.093446768158497</v>
      </c>
      <c r="AE832" s="6" t="str">
        <f t="shared" si="884"/>
        <v/>
      </c>
      <c r="AF832" s="113"/>
      <c r="AG832" s="52"/>
      <c r="AH832" s="6" t="str">
        <f t="shared" si="885"/>
        <v/>
      </c>
      <c r="AI832" s="6" t="str">
        <f t="shared" si="886"/>
        <v/>
      </c>
      <c r="AJ832" s="14" t="str">
        <f t="shared" si="887"/>
        <v/>
      </c>
      <c r="AK832" s="56">
        <f t="shared" ca="1" si="811"/>
        <v>78.690464869885801</v>
      </c>
      <c r="AL832" s="49">
        <f t="shared" ca="1" si="812"/>
        <v>10.152793502167132</v>
      </c>
      <c r="AM832" s="65"/>
      <c r="AN832" s="61"/>
      <c r="AO832" s="61"/>
      <c r="AP832" s="61"/>
      <c r="AQ832" s="62"/>
    </row>
    <row r="833" spans="1:43" x14ac:dyDescent="0.3">
      <c r="A833" t="str">
        <f t="shared" si="888"/>
        <v/>
      </c>
      <c r="B833" s="1" t="s">
        <v>48</v>
      </c>
      <c r="C833" s="1"/>
      <c r="D833">
        <v>2.76</v>
      </c>
      <c r="E833">
        <v>338.06</v>
      </c>
      <c r="F833">
        <v>42.51</v>
      </c>
      <c r="G833" s="47"/>
      <c r="H833" s="47"/>
      <c r="I833" s="47"/>
      <c r="J833" s="47"/>
      <c r="K833" s="47"/>
      <c r="L833" s="23">
        <f t="shared" si="875"/>
        <v>260.38</v>
      </c>
      <c r="M833" s="6">
        <f t="shared" si="876"/>
        <v>-2.0345599794554441</v>
      </c>
      <c r="N833" s="6">
        <f t="shared" si="877"/>
        <v>1.8649840991274593</v>
      </c>
      <c r="O833" s="23">
        <f t="shared" si="871"/>
        <v>-0.43629904284394572</v>
      </c>
      <c r="P833" s="23" t="str">
        <f t="shared" si="878"/>
        <v/>
      </c>
      <c r="Q833" s="23"/>
      <c r="R833" s="6"/>
      <c r="S833" s="6"/>
      <c r="T833" s="6" t="str">
        <f t="shared" si="879"/>
        <v/>
      </c>
      <c r="U833" s="6" t="str">
        <f t="shared" si="880"/>
        <v/>
      </c>
      <c r="V833" s="6"/>
      <c r="W833" s="49"/>
      <c r="X833" s="8"/>
      <c r="Y833" s="53" t="str">
        <f t="shared" si="881"/>
        <v>1.47</v>
      </c>
      <c r="Z833" s="6">
        <f t="shared" si="872"/>
        <v>3.0432985798109682</v>
      </c>
      <c r="AA833" s="54">
        <f t="shared" ca="1" si="882"/>
        <v>11.900660118066769</v>
      </c>
      <c r="AB833" s="55">
        <f t="shared" si="883"/>
        <v>-2.0345599794554441</v>
      </c>
      <c r="AC833" s="6">
        <f t="shared" ca="1" si="873"/>
        <v>10.72234563738326</v>
      </c>
      <c r="AD833" s="6">
        <f t="shared" ca="1" si="874"/>
        <v>2.9526432219419618</v>
      </c>
      <c r="AE833" s="6" t="str">
        <f t="shared" si="884"/>
        <v/>
      </c>
      <c r="AF833" s="113"/>
      <c r="AG833" s="52"/>
      <c r="AH833" s="6" t="str">
        <f t="shared" si="885"/>
        <v/>
      </c>
      <c r="AI833" s="6" t="str">
        <f t="shared" si="886"/>
        <v/>
      </c>
      <c r="AJ833" s="14" t="str">
        <f t="shared" si="887"/>
        <v/>
      </c>
      <c r="AK833" s="56">
        <f t="shared" ca="1" si="811"/>
        <v>79.255884744535351</v>
      </c>
      <c r="AL833" s="49">
        <f t="shared" ca="1" si="812"/>
        <v>10.913667132431407</v>
      </c>
      <c r="AM833" s="65"/>
      <c r="AN833" s="61"/>
      <c r="AO833" s="61"/>
      <c r="AP833" s="61"/>
      <c r="AQ833" s="62"/>
    </row>
    <row r="834" spans="1:43" x14ac:dyDescent="0.3">
      <c r="A834" t="str">
        <f t="shared" si="888"/>
        <v/>
      </c>
      <c r="B834" s="1" t="s">
        <v>48</v>
      </c>
      <c r="C834" s="1"/>
      <c r="D834">
        <v>2.4169999999999998</v>
      </c>
      <c r="E834">
        <v>338.99</v>
      </c>
      <c r="F834">
        <v>46.26</v>
      </c>
      <c r="G834" s="47"/>
      <c r="H834" s="47"/>
      <c r="I834" s="47"/>
      <c r="J834" s="47"/>
      <c r="K834" s="47"/>
      <c r="L834" s="23">
        <f t="shared" si="875"/>
        <v>261.31</v>
      </c>
      <c r="M834" s="6">
        <f t="shared" si="876"/>
        <v>-1.6710823039647338</v>
      </c>
      <c r="N834" s="6">
        <f t="shared" si="877"/>
        <v>1.7462453817765462</v>
      </c>
      <c r="O834" s="23">
        <f t="shared" si="871"/>
        <v>-2.631572615042284</v>
      </c>
      <c r="P834" s="23" t="str">
        <f t="shared" si="878"/>
        <v/>
      </c>
      <c r="Q834" s="23"/>
      <c r="R834" s="6"/>
      <c r="S834" s="6"/>
      <c r="T834" s="6" t="str">
        <f t="shared" si="879"/>
        <v/>
      </c>
      <c r="U834" s="6" t="str">
        <f t="shared" si="880"/>
        <v/>
      </c>
      <c r="V834" s="6"/>
      <c r="W834" s="49"/>
      <c r="X834" s="8"/>
      <c r="Y834" s="53" t="str">
        <f t="shared" si="881"/>
        <v>1.47</v>
      </c>
      <c r="Z834" s="6">
        <f t="shared" si="872"/>
        <v>2.9245598624600548</v>
      </c>
      <c r="AA834" s="54">
        <f t="shared" ca="1" si="882"/>
        <v>11.43633856663484</v>
      </c>
      <c r="AB834" s="55">
        <f t="shared" si="883"/>
        <v>-1.6710823039647338</v>
      </c>
      <c r="AC834" s="6">
        <f t="shared" ca="1" si="873"/>
        <v>10.25802408595133</v>
      </c>
      <c r="AD834" s="6">
        <f t="shared" ca="1" si="874"/>
        <v>11.773847108652507</v>
      </c>
      <c r="AE834" s="6" t="str">
        <f t="shared" si="884"/>
        <v/>
      </c>
      <c r="AF834" s="113"/>
      <c r="AG834" s="52"/>
      <c r="AH834" s="6" t="str">
        <f t="shared" si="885"/>
        <v/>
      </c>
      <c r="AI834" s="6" t="str">
        <f t="shared" si="886"/>
        <v/>
      </c>
      <c r="AJ834" s="14" t="str">
        <f t="shared" si="887"/>
        <v/>
      </c>
      <c r="AK834" s="56">
        <f t="shared" ca="1" si="811"/>
        <v>80.747513441816011</v>
      </c>
      <c r="AL834" s="49">
        <f t="shared" ca="1" si="812"/>
        <v>10.393246567583283</v>
      </c>
      <c r="AM834" s="65"/>
      <c r="AN834" s="61"/>
      <c r="AO834" s="61"/>
      <c r="AP834" s="61"/>
      <c r="AQ834" s="62"/>
    </row>
    <row r="835" spans="1:43" x14ac:dyDescent="0.3">
      <c r="A835" t="str">
        <f t="shared" si="888"/>
        <v/>
      </c>
      <c r="B835" s="1" t="s">
        <v>48</v>
      </c>
      <c r="C835" s="1"/>
      <c r="D835">
        <v>3.125</v>
      </c>
      <c r="E835">
        <v>354.21</v>
      </c>
      <c r="F835">
        <v>66.650000000000006</v>
      </c>
      <c r="G835" s="47"/>
      <c r="H835" s="47"/>
      <c r="I835" s="47"/>
      <c r="J835" s="47"/>
      <c r="K835" s="47"/>
      <c r="L835" s="23">
        <f t="shared" si="875"/>
        <v>276.52999999999997</v>
      </c>
      <c r="M835" s="6">
        <f t="shared" si="876"/>
        <v>-1.2385838984892368</v>
      </c>
      <c r="N835" s="6">
        <f t="shared" si="877"/>
        <v>2.86906516593876</v>
      </c>
      <c r="O835" s="23">
        <f t="shared" si="871"/>
        <v>-2.2975778613686741</v>
      </c>
      <c r="P835" s="23" t="str">
        <f t="shared" si="878"/>
        <v/>
      </c>
      <c r="Q835" s="23"/>
      <c r="R835" s="6"/>
      <c r="S835" s="6"/>
      <c r="T835" s="6" t="str">
        <f t="shared" si="879"/>
        <v/>
      </c>
      <c r="U835" s="6" t="str">
        <f t="shared" si="880"/>
        <v/>
      </c>
      <c r="V835" s="6"/>
      <c r="W835" s="49"/>
      <c r="X835" s="8"/>
      <c r="Y835" s="53" t="str">
        <f t="shared" si="881"/>
        <v>1.47</v>
      </c>
      <c r="Z835" s="6">
        <f t="shared" si="872"/>
        <v>4.0473796466222689</v>
      </c>
      <c r="AA835" s="54">
        <f t="shared" ca="1" si="882"/>
        <v>15.827066677836333</v>
      </c>
      <c r="AB835" s="55">
        <f t="shared" si="883"/>
        <v>-1.2385838984892368</v>
      </c>
      <c r="AC835" s="6">
        <f t="shared" ca="1" si="873"/>
        <v>14.648752197152824</v>
      </c>
      <c r="AD835" s="6">
        <f t="shared" ca="1" si="874"/>
        <v>10.053477627501122</v>
      </c>
      <c r="AE835" s="6" t="str">
        <f t="shared" si="884"/>
        <v/>
      </c>
      <c r="AF835" s="113"/>
      <c r="AG835" s="52"/>
      <c r="AH835" s="6" t="str">
        <f t="shared" si="885"/>
        <v/>
      </c>
      <c r="AI835" s="6" t="str">
        <f t="shared" si="886"/>
        <v/>
      </c>
      <c r="AJ835" s="14" t="str">
        <f t="shared" si="887"/>
        <v/>
      </c>
      <c r="AK835" s="56">
        <f t="shared" ca="1" si="811"/>
        <v>85.167012319588196</v>
      </c>
      <c r="AL835" s="49">
        <f t="shared" ca="1" si="812"/>
        <v>14.701021427342607</v>
      </c>
      <c r="AM835" s="65"/>
      <c r="AN835" s="61"/>
      <c r="AO835" s="61"/>
      <c r="AP835" s="61"/>
      <c r="AQ835" s="62"/>
    </row>
    <row r="836" spans="1:43" x14ac:dyDescent="0.3">
      <c r="A836" t="str">
        <f t="shared" si="888"/>
        <v/>
      </c>
      <c r="B836" s="1" t="s">
        <v>48</v>
      </c>
      <c r="C836" s="1"/>
      <c r="D836">
        <v>4.1079999999999997</v>
      </c>
      <c r="E836">
        <v>9.25</v>
      </c>
      <c r="F836">
        <v>76.959999999999994</v>
      </c>
      <c r="G836" s="47"/>
      <c r="H836" s="47"/>
      <c r="I836" s="47"/>
      <c r="J836" s="47"/>
      <c r="K836" s="47"/>
      <c r="L836" s="23">
        <f t="shared" si="875"/>
        <v>291.57</v>
      </c>
      <c r="M836" s="6">
        <f t="shared" si="876"/>
        <v>-0.92689312611454422</v>
      </c>
      <c r="N836" s="6">
        <f t="shared" si="877"/>
        <v>4.0020661079949198</v>
      </c>
      <c r="O836" s="23">
        <f t="shared" si="871"/>
        <v>-1.5830860947076761</v>
      </c>
      <c r="P836" s="23" t="str">
        <f t="shared" si="878"/>
        <v/>
      </c>
      <c r="Q836" s="23"/>
      <c r="R836" s="6"/>
      <c r="S836" s="6"/>
      <c r="T836" s="6" t="str">
        <f t="shared" si="879"/>
        <v/>
      </c>
      <c r="U836" s="6" t="str">
        <f t="shared" si="880"/>
        <v/>
      </c>
      <c r="V836" s="6"/>
      <c r="W836" s="49"/>
      <c r="X836" s="8"/>
      <c r="Y836" s="53" t="str">
        <f t="shared" si="881"/>
        <v>1.47</v>
      </c>
      <c r="Z836" s="6">
        <f t="shared" si="872"/>
        <v>5.1803805886784282</v>
      </c>
      <c r="AA836" s="54">
        <f t="shared" ca="1" si="882"/>
        <v>20.257607675130565</v>
      </c>
      <c r="AB836" s="55">
        <f t="shared" si="883"/>
        <v>-0.92689312611454422</v>
      </c>
      <c r="AC836" s="6">
        <f t="shared" ca="1" si="873"/>
        <v>19.079293194447057</v>
      </c>
      <c r="AD836" s="6">
        <f t="shared" ca="1" si="874"/>
        <v>6.8847488246271507</v>
      </c>
      <c r="AE836" s="6" t="str">
        <f t="shared" si="884"/>
        <v/>
      </c>
      <c r="AF836" s="113"/>
      <c r="AG836" s="52"/>
      <c r="AH836" s="6" t="str">
        <f t="shared" si="885"/>
        <v/>
      </c>
      <c r="AI836" s="6" t="str">
        <f t="shared" si="886"/>
        <v/>
      </c>
      <c r="AJ836" s="14" t="str">
        <f t="shared" si="887"/>
        <v/>
      </c>
      <c r="AK836" s="56">
        <f t="shared" ca="1" si="811"/>
        <v>87.218694478740048</v>
      </c>
      <c r="AL836" s="49">
        <f t="shared" ca="1" si="812"/>
        <v>19.101794671363006</v>
      </c>
      <c r="AM836" s="65"/>
      <c r="AN836" s="61"/>
      <c r="AO836" s="61"/>
      <c r="AP836" s="61"/>
      <c r="AQ836" s="62"/>
    </row>
    <row r="837" spans="1:43" x14ac:dyDescent="0.3">
      <c r="A837" t="str">
        <f t="shared" si="888"/>
        <v/>
      </c>
      <c r="B837" s="1" t="s">
        <v>48</v>
      </c>
      <c r="C837" s="1"/>
      <c r="D837">
        <v>4.8899999999999997</v>
      </c>
      <c r="E837">
        <v>31.1</v>
      </c>
      <c r="F837">
        <v>81.48</v>
      </c>
      <c r="G837" s="47"/>
      <c r="H837" s="47"/>
      <c r="I837" s="47"/>
      <c r="J837" s="47"/>
      <c r="K837" s="47"/>
      <c r="L837" s="23">
        <f t="shared" si="875"/>
        <v>313.42</v>
      </c>
      <c r="M837" s="6">
        <f t="shared" si="876"/>
        <v>-0.72447615918878594</v>
      </c>
      <c r="N837" s="6">
        <f t="shared" si="877"/>
        <v>4.8360349765864044</v>
      </c>
      <c r="O837" s="23">
        <f t="shared" si="871"/>
        <v>-0.3319259810185291</v>
      </c>
      <c r="P837" s="23" t="str">
        <f t="shared" si="878"/>
        <v/>
      </c>
      <c r="Q837" s="23"/>
      <c r="R837" s="6"/>
      <c r="S837" s="6"/>
      <c r="T837" s="6" t="str">
        <f t="shared" si="879"/>
        <v/>
      </c>
      <c r="U837" s="6" t="str">
        <f t="shared" si="880"/>
        <v/>
      </c>
      <c r="V837" s="6"/>
      <c r="W837" s="49"/>
      <c r="X837" s="8"/>
      <c r="Y837" s="53" t="str">
        <f t="shared" si="881"/>
        <v>1.47</v>
      </c>
      <c r="Z837" s="6">
        <f t="shared" si="872"/>
        <v>6.0143494572699137</v>
      </c>
      <c r="AA837" s="54">
        <f t="shared" ca="1" si="882"/>
        <v>23.518799370219657</v>
      </c>
      <c r="AB837" s="55">
        <f t="shared" si="883"/>
        <v>-0.72447615918878594</v>
      </c>
      <c r="AC837" s="6">
        <f t="shared" ca="1" si="873"/>
        <v>22.34048488953615</v>
      </c>
      <c r="AD837" s="6">
        <f t="shared" ca="1" si="874"/>
        <v>1.4466244872244491</v>
      </c>
      <c r="AE837" s="6" t="str">
        <f t="shared" si="884"/>
        <v/>
      </c>
      <c r="AF837" s="113"/>
      <c r="AG837" s="52"/>
      <c r="AH837" s="6" t="str">
        <f t="shared" si="885"/>
        <v/>
      </c>
      <c r="AI837" s="6" t="str">
        <f t="shared" si="886"/>
        <v/>
      </c>
      <c r="AJ837" s="14" t="str">
        <f t="shared" si="887"/>
        <v/>
      </c>
      <c r="AK837" s="56">
        <f t="shared" ca="1" si="811"/>
        <v>88.14261486243808</v>
      </c>
      <c r="AL837" s="49">
        <f t="shared" ca="1" si="812"/>
        <v>22.352228765937994</v>
      </c>
      <c r="AM837" s="65"/>
      <c r="AN837" s="61"/>
      <c r="AO837" s="61"/>
      <c r="AP837" s="61"/>
      <c r="AQ837" s="62"/>
    </row>
    <row r="838" spans="1:43" x14ac:dyDescent="0.3">
      <c r="A838" t="str">
        <f t="shared" si="888"/>
        <v/>
      </c>
      <c r="B838" s="1" t="s">
        <v>48</v>
      </c>
      <c r="C838" s="1"/>
      <c r="D838">
        <v>5.0510000000000002</v>
      </c>
      <c r="E838">
        <v>61.78</v>
      </c>
      <c r="F838">
        <v>82.25</v>
      </c>
      <c r="G838" s="47"/>
      <c r="H838" s="47"/>
      <c r="I838" s="47"/>
      <c r="J838" s="47"/>
      <c r="K838" s="47"/>
      <c r="L838" s="23">
        <f t="shared" si="875"/>
        <v>344.1</v>
      </c>
      <c r="M838" s="6">
        <f t="shared" si="876"/>
        <v>-0.68113204881257527</v>
      </c>
      <c r="N838" s="6">
        <f t="shared" si="877"/>
        <v>5.0048636477011428</v>
      </c>
      <c r="O838" s="23">
        <f t="shared" si="871"/>
        <v>0.36245996047439055</v>
      </c>
      <c r="P838" s="23" t="str">
        <f t="shared" si="878"/>
        <v/>
      </c>
      <c r="Q838" s="23"/>
      <c r="R838" s="6"/>
      <c r="S838" s="6"/>
      <c r="T838" s="6" t="str">
        <f t="shared" si="879"/>
        <v/>
      </c>
      <c r="U838" s="6" t="str">
        <f t="shared" si="880"/>
        <v/>
      </c>
      <c r="V838" s="6"/>
      <c r="W838" s="49"/>
      <c r="X838" s="8"/>
      <c r="Y838" s="53" t="str">
        <f t="shared" si="881"/>
        <v>1.47</v>
      </c>
      <c r="Z838" s="6">
        <f t="shared" si="872"/>
        <v>6.1831781283846521</v>
      </c>
      <c r="AA838" s="54">
        <f t="shared" ca="1" si="882"/>
        <v>24.178995069205651</v>
      </c>
      <c r="AB838" s="55">
        <f t="shared" si="883"/>
        <v>-0.68113204881257527</v>
      </c>
      <c r="AC838" s="6">
        <f t="shared" ca="1" si="873"/>
        <v>23.000680588522144</v>
      </c>
      <c r="AD838" s="6">
        <f t="shared" ca="1" si="874"/>
        <v>1.0536987246383074</v>
      </c>
      <c r="AE838" s="6" t="str">
        <f t="shared" si="884"/>
        <v/>
      </c>
      <c r="AF838" s="113"/>
      <c r="AG838" s="52"/>
      <c r="AH838" s="6" t="str">
        <f t="shared" si="885"/>
        <v/>
      </c>
      <c r="AI838" s="6" t="str">
        <f t="shared" si="886"/>
        <v/>
      </c>
      <c r="AJ838" s="14" t="str">
        <f t="shared" si="887"/>
        <v/>
      </c>
      <c r="AK838" s="56">
        <f t="shared" ca="1" si="811"/>
        <v>88.303763689935693</v>
      </c>
      <c r="AL838" s="49">
        <f t="shared" ca="1" si="812"/>
        <v>23.010763750974</v>
      </c>
      <c r="AM838" s="65"/>
      <c r="AN838" s="61"/>
      <c r="AO838" s="61"/>
      <c r="AP838" s="61"/>
      <c r="AQ838" s="62"/>
    </row>
    <row r="839" spans="1:43" x14ac:dyDescent="0.3">
      <c r="A839" t="str">
        <f t="shared" si="888"/>
        <v/>
      </c>
      <c r="B839" s="1" t="s">
        <v>48</v>
      </c>
      <c r="C839" s="1"/>
      <c r="D839">
        <v>3.738</v>
      </c>
      <c r="E839">
        <v>74.05</v>
      </c>
      <c r="F839">
        <v>81.150000000000006</v>
      </c>
      <c r="G839" s="47"/>
      <c r="H839" s="47"/>
      <c r="I839" s="47"/>
      <c r="J839" s="47"/>
      <c r="K839" s="47"/>
      <c r="L839" s="23">
        <f t="shared" si="875"/>
        <v>356.37</v>
      </c>
      <c r="M839" s="6">
        <f t="shared" si="876"/>
        <v>-0.57508445898448912</v>
      </c>
      <c r="N839" s="6">
        <f t="shared" si="877"/>
        <v>3.6934972404260051</v>
      </c>
      <c r="O839" s="23">
        <f t="shared" si="871"/>
        <v>-3.3136515391598458</v>
      </c>
      <c r="P839" s="23" t="str">
        <f t="shared" si="878"/>
        <v/>
      </c>
      <c r="Q839" s="23"/>
      <c r="R839" s="6"/>
      <c r="S839" s="6"/>
      <c r="T839" s="6" t="str">
        <f t="shared" si="879"/>
        <v/>
      </c>
      <c r="U839" s="6" t="str">
        <f t="shared" si="880"/>
        <v/>
      </c>
      <c r="V839" s="6"/>
      <c r="W839" s="49"/>
      <c r="X839" s="8"/>
      <c r="Y839" s="53" t="str">
        <f t="shared" si="881"/>
        <v>1.47</v>
      </c>
      <c r="Z839" s="6">
        <f t="shared" si="872"/>
        <v>4.8718117211095144</v>
      </c>
      <c r="AA839" s="54">
        <f t="shared" ca="1" si="882"/>
        <v>19.050965237771532</v>
      </c>
      <c r="AB839" s="55">
        <f t="shared" si="883"/>
        <v>-0.57508445898448912</v>
      </c>
      <c r="AC839" s="6">
        <f t="shared" ca="1" si="873"/>
        <v>17.872650757088024</v>
      </c>
      <c r="AD839" s="6">
        <f t="shared" ca="1" si="874"/>
        <v>16.634852661101917</v>
      </c>
      <c r="AE839" s="6" t="str">
        <f t="shared" si="884"/>
        <v/>
      </c>
      <c r="AF839" s="113"/>
      <c r="AG839" s="52"/>
      <c r="AH839" s="6" t="str">
        <f t="shared" si="885"/>
        <v/>
      </c>
      <c r="AI839" s="6" t="str">
        <f t="shared" si="886"/>
        <v/>
      </c>
      <c r="AJ839" s="14" t="str">
        <f t="shared" si="887"/>
        <v/>
      </c>
      <c r="AK839" s="56">
        <f t="shared" ca="1" si="811"/>
        <v>88.157041820222304</v>
      </c>
      <c r="AL839" s="49">
        <f t="shared" ca="1" si="812"/>
        <v>17.881900548314338</v>
      </c>
      <c r="AM839" s="65"/>
      <c r="AN839" s="61"/>
      <c r="AO839" s="61"/>
      <c r="AP839" s="61"/>
      <c r="AQ839" s="62"/>
    </row>
    <row r="840" spans="1:43" x14ac:dyDescent="0.3">
      <c r="A840" t="str">
        <f t="shared" si="888"/>
        <v/>
      </c>
      <c r="B840" s="1" t="s">
        <v>48</v>
      </c>
      <c r="C840" s="1"/>
      <c r="D840">
        <v>2.617</v>
      </c>
      <c r="E840">
        <v>86.19</v>
      </c>
      <c r="F840">
        <v>79.05</v>
      </c>
      <c r="G840" s="47"/>
      <c r="H840" s="47"/>
      <c r="I840" s="47"/>
      <c r="J840" s="47"/>
      <c r="K840" s="47"/>
      <c r="L840" s="23">
        <f t="shared" si="875"/>
        <v>8.5099999999999909</v>
      </c>
      <c r="M840" s="6">
        <f t="shared" si="876"/>
        <v>0.49710514688607904</v>
      </c>
      <c r="N840" s="6">
        <f t="shared" si="877"/>
        <v>2.5693531234416511</v>
      </c>
      <c r="O840" s="23">
        <f t="shared" si="871"/>
        <v>-0.75424169841950195</v>
      </c>
      <c r="P840" s="23" t="str">
        <f t="shared" si="878"/>
        <v/>
      </c>
      <c r="Q840" s="23"/>
      <c r="R840" s="6"/>
      <c r="S840" s="6"/>
      <c r="T840" s="6" t="str">
        <f t="shared" si="879"/>
        <v/>
      </c>
      <c r="U840" s="6" t="str">
        <f t="shared" si="880"/>
        <v/>
      </c>
      <c r="V840" s="6"/>
      <c r="W840" s="49"/>
      <c r="X840" s="8"/>
      <c r="Y840" s="53" t="str">
        <f t="shared" si="881"/>
        <v>1.47</v>
      </c>
      <c r="Z840" s="6">
        <f t="shared" si="872"/>
        <v>3.74766760412516</v>
      </c>
      <c r="AA840" s="54">
        <f t="shared" ca="1" si="882"/>
        <v>14.655058392250623</v>
      </c>
      <c r="AB840" s="55">
        <f t="shared" si="883"/>
        <v>0.49710514688607904</v>
      </c>
      <c r="AC840" s="6">
        <f t="shared" ca="1" si="873"/>
        <v>13.476743911567114</v>
      </c>
      <c r="AD840" s="6">
        <f t="shared" ca="1" si="874"/>
        <v>3.2918825370084575</v>
      </c>
      <c r="AE840" s="6" t="str">
        <f t="shared" si="884"/>
        <v/>
      </c>
      <c r="AF840" s="113"/>
      <c r="AG840" s="52"/>
      <c r="AH840" s="6" t="str">
        <f t="shared" si="885"/>
        <v/>
      </c>
      <c r="AI840" s="6" t="str">
        <f t="shared" si="886"/>
        <v/>
      </c>
      <c r="AJ840" s="14" t="str">
        <f t="shared" si="887"/>
        <v/>
      </c>
      <c r="AK840" s="56">
        <f t="shared" ca="1" si="811"/>
        <v>87.887537213741709</v>
      </c>
      <c r="AL840" s="49">
        <f t="shared" ca="1" si="812"/>
        <v>13.485908941744412</v>
      </c>
      <c r="AM840" s="65"/>
      <c r="AN840" s="61"/>
      <c r="AO840" s="61"/>
      <c r="AP840" s="61"/>
      <c r="AQ840" s="62"/>
    </row>
    <row r="841" spans="1:43" x14ac:dyDescent="0.3">
      <c r="A841" t="str">
        <f t="shared" si="888"/>
        <v/>
      </c>
      <c r="B841" s="1" t="s">
        <v>48</v>
      </c>
      <c r="C841" s="1"/>
      <c r="D841">
        <v>1.6779999999999999</v>
      </c>
      <c r="E841">
        <v>120.73</v>
      </c>
      <c r="F841">
        <v>69.16</v>
      </c>
      <c r="G841" s="47"/>
      <c r="H841" s="47"/>
      <c r="I841" s="47"/>
      <c r="J841" s="47"/>
      <c r="K841" s="47"/>
      <c r="L841" s="23">
        <f t="shared" si="875"/>
        <v>43.05</v>
      </c>
      <c r="M841" s="6">
        <f t="shared" si="876"/>
        <v>0.59696445317745561</v>
      </c>
      <c r="N841" s="6">
        <f t="shared" si="877"/>
        <v>1.5682211073833121</v>
      </c>
      <c r="O841" s="23">
        <f t="shared" si="871"/>
        <v>-1.2711113047743536</v>
      </c>
      <c r="P841" s="23" t="str">
        <f t="shared" si="878"/>
        <v/>
      </c>
      <c r="Q841" s="23"/>
      <c r="R841" s="6"/>
      <c r="S841" s="6"/>
      <c r="T841" s="6" t="str">
        <f t="shared" si="879"/>
        <v/>
      </c>
      <c r="U841" s="6" t="str">
        <f t="shared" si="880"/>
        <v/>
      </c>
      <c r="V841" s="6"/>
      <c r="W841" s="49"/>
      <c r="X841" s="8"/>
      <c r="Y841" s="53" t="str">
        <f t="shared" si="881"/>
        <v>1.47</v>
      </c>
      <c r="Z841" s="6">
        <f t="shared" si="872"/>
        <v>2.7465355880668207</v>
      </c>
      <c r="AA841" s="54">
        <f t="shared" ca="1" si="882"/>
        <v>10.740183941395625</v>
      </c>
      <c r="AB841" s="55">
        <f t="shared" si="883"/>
        <v>0.59696445317745561</v>
      </c>
      <c r="AC841" s="6">
        <f t="shared" ca="1" si="873"/>
        <v>9.5618694607121153</v>
      </c>
      <c r="AD841" s="6">
        <f t="shared" ca="1" si="874"/>
        <v>7.1848478898384949</v>
      </c>
      <c r="AE841" s="6" t="str">
        <f t="shared" si="884"/>
        <v/>
      </c>
      <c r="AF841" s="113"/>
      <c r="AG841" s="52"/>
      <c r="AH841" s="6" t="str">
        <f t="shared" si="885"/>
        <v/>
      </c>
      <c r="AI841" s="6" t="str">
        <f t="shared" si="886"/>
        <v/>
      </c>
      <c r="AJ841" s="14" t="str">
        <f t="shared" si="887"/>
        <v/>
      </c>
      <c r="AK841" s="56">
        <f t="shared" ca="1" si="811"/>
        <v>86.427559612475562</v>
      </c>
      <c r="AL841" s="49">
        <f t="shared" ca="1" si="812"/>
        <v>9.5804861119912115</v>
      </c>
      <c r="AM841" s="65"/>
      <c r="AN841" s="61"/>
      <c r="AO841" s="61"/>
      <c r="AP841" s="61"/>
      <c r="AQ841" s="62"/>
    </row>
    <row r="842" spans="1:43" x14ac:dyDescent="0.3">
      <c r="A842" t="str">
        <f t="shared" si="888"/>
        <v/>
      </c>
      <c r="B842" s="1" t="s">
        <v>48</v>
      </c>
      <c r="C842" s="1"/>
      <c r="D842">
        <v>1.6830000000000001</v>
      </c>
      <c r="E842">
        <v>150.44</v>
      </c>
      <c r="F842">
        <v>42.41</v>
      </c>
      <c r="G842" s="47"/>
      <c r="H842" s="47"/>
      <c r="I842" s="47"/>
      <c r="J842" s="47"/>
      <c r="K842" s="47"/>
      <c r="L842" s="23">
        <f t="shared" si="875"/>
        <v>72.759999999999991</v>
      </c>
      <c r="M842" s="6">
        <f t="shared" si="876"/>
        <v>1.2426222504946953</v>
      </c>
      <c r="N842" s="6">
        <f t="shared" si="877"/>
        <v>1.1350678140866735</v>
      </c>
      <c r="O842" s="23">
        <f t="shared" si="871"/>
        <v>-1.070436143019615</v>
      </c>
      <c r="P842" s="23" t="str">
        <f t="shared" si="878"/>
        <v/>
      </c>
      <c r="Q842" s="23"/>
      <c r="R842" s="6"/>
      <c r="S842" s="6"/>
      <c r="T842" s="6" t="str">
        <f t="shared" si="879"/>
        <v/>
      </c>
      <c r="U842" s="6" t="str">
        <f t="shared" si="880"/>
        <v/>
      </c>
      <c r="V842" s="6"/>
      <c r="W842" s="49"/>
      <c r="X842" s="8"/>
      <c r="Y842" s="53" t="str">
        <f t="shared" si="881"/>
        <v>1.47</v>
      </c>
      <c r="Z842" s="6">
        <f t="shared" si="872"/>
        <v>2.3133822947701823</v>
      </c>
      <c r="AA842" s="54">
        <f t="shared" ca="1" si="882"/>
        <v>9.0463606153699647</v>
      </c>
      <c r="AB842" s="55">
        <f t="shared" si="883"/>
        <v>1.2426222504946953</v>
      </c>
      <c r="AC842" s="6">
        <f t="shared" ca="1" si="873"/>
        <v>7.8680461346864554</v>
      </c>
      <c r="AD842" s="6">
        <f t="shared" ca="1" si="874"/>
        <v>4.6045213720598488</v>
      </c>
      <c r="AE842" s="6" t="str">
        <f t="shared" si="884"/>
        <v/>
      </c>
      <c r="AF842" s="113"/>
      <c r="AG842" s="52"/>
      <c r="AH842" s="6" t="str">
        <f t="shared" si="885"/>
        <v/>
      </c>
      <c r="AI842" s="6" t="str">
        <f t="shared" si="886"/>
        <v/>
      </c>
      <c r="AJ842" s="14" t="str">
        <f t="shared" si="887"/>
        <v/>
      </c>
      <c r="AK842" s="56">
        <f t="shared" ca="1" si="811"/>
        <v>81.025247761881587</v>
      </c>
      <c r="AL842" s="49">
        <f t="shared" ca="1" si="812"/>
        <v>7.9655671508674741</v>
      </c>
      <c r="AM842" s="65"/>
      <c r="AN842" s="61"/>
      <c r="AO842" s="61"/>
      <c r="AP842" s="61"/>
      <c r="AQ842" s="62"/>
    </row>
    <row r="843" spans="1:43" x14ac:dyDescent="0.3">
      <c r="A843" t="str">
        <f t="shared" si="888"/>
        <v/>
      </c>
      <c r="B843" s="1" t="s">
        <v>48</v>
      </c>
      <c r="C843" s="1"/>
      <c r="D843">
        <v>1.4179999999999999</v>
      </c>
      <c r="E843">
        <v>156.69</v>
      </c>
      <c r="F843">
        <v>15.76</v>
      </c>
      <c r="G843" s="47"/>
      <c r="H843" s="47"/>
      <c r="I843" s="47"/>
      <c r="J843" s="47"/>
      <c r="K843" s="47"/>
      <c r="L843" s="23">
        <f t="shared" si="875"/>
        <v>79.009999999999991</v>
      </c>
      <c r="M843" s="6">
        <f t="shared" si="876"/>
        <v>1.3646943263357576</v>
      </c>
      <c r="N843" s="6">
        <f t="shared" si="877"/>
        <v>0.38514074786627345</v>
      </c>
      <c r="O843" s="23">
        <f t="shared" si="871"/>
        <v>-2.1170577305956826</v>
      </c>
      <c r="P843" s="23" t="str">
        <f t="shared" si="878"/>
        <v/>
      </c>
      <c r="Q843" s="23"/>
      <c r="R843" s="6"/>
      <c r="S843" s="6"/>
      <c r="T843" s="6" t="str">
        <f t="shared" si="879"/>
        <v/>
      </c>
      <c r="U843" s="6" t="str">
        <f t="shared" si="880"/>
        <v/>
      </c>
      <c r="V843" s="6"/>
      <c r="W843" s="49"/>
      <c r="X843" s="8"/>
      <c r="Y843" s="53" t="str">
        <f t="shared" si="881"/>
        <v>1.47</v>
      </c>
      <c r="Z843" s="6">
        <f t="shared" si="872"/>
        <v>1.5634552285497822</v>
      </c>
      <c r="AA843" s="54">
        <f t="shared" ca="1" si="882"/>
        <v>6.1138099982095948</v>
      </c>
      <c r="AB843" s="55">
        <f t="shared" si="883"/>
        <v>1.3646943263357576</v>
      </c>
      <c r="AC843" s="6">
        <f t="shared" ca="1" si="873"/>
        <v>4.9354955175260855</v>
      </c>
      <c r="AD843" s="6">
        <f t="shared" ca="1" si="874"/>
        <v>9.0374997535284116</v>
      </c>
      <c r="AE843" s="6" t="str">
        <f t="shared" si="884"/>
        <v/>
      </c>
      <c r="AF843" s="113"/>
      <c r="AG843" s="52"/>
      <c r="AH843" s="6" t="str">
        <f t="shared" si="885"/>
        <v/>
      </c>
      <c r="AI843" s="6" t="str">
        <f t="shared" si="886"/>
        <v/>
      </c>
      <c r="AJ843" s="14" t="str">
        <f t="shared" si="887"/>
        <v/>
      </c>
      <c r="AK843" s="56">
        <f t="shared" ca="1" si="811"/>
        <v>74.543556742734083</v>
      </c>
      <c r="AL843" s="49">
        <f t="shared" ca="1" si="812"/>
        <v>5.1206939576441286</v>
      </c>
      <c r="AM843" s="65"/>
      <c r="AN843" s="61"/>
      <c r="AO843" s="61"/>
      <c r="AP843" s="61"/>
      <c r="AQ843" s="62"/>
    </row>
    <row r="844" spans="1:43" x14ac:dyDescent="0.3">
      <c r="A844" t="str">
        <f t="shared" si="888"/>
        <v/>
      </c>
      <c r="B844" s="1" t="s">
        <v>48</v>
      </c>
      <c r="C844" s="1"/>
      <c r="D844">
        <v>1.89</v>
      </c>
      <c r="E844">
        <v>151.53</v>
      </c>
      <c r="F844">
        <v>-36.42</v>
      </c>
      <c r="G844" s="47"/>
      <c r="H844" s="47"/>
      <c r="I844" s="47"/>
      <c r="J844" s="47"/>
      <c r="K844" s="47"/>
      <c r="L844" s="23">
        <f t="shared" si="875"/>
        <v>73.849999999999994</v>
      </c>
      <c r="M844" s="6">
        <f t="shared" si="876"/>
        <v>1.5208576854437452</v>
      </c>
      <c r="N844" s="6">
        <f t="shared" si="877"/>
        <v>-1.1220926435133123</v>
      </c>
      <c r="O844" s="23">
        <f t="shared" si="871"/>
        <v>-0.95275778981248516</v>
      </c>
      <c r="P844" s="23" t="str">
        <f t="shared" si="878"/>
        <v/>
      </c>
      <c r="Q844" s="23"/>
      <c r="R844" s="6"/>
      <c r="S844" s="6"/>
      <c r="T844" s="6" t="str">
        <f t="shared" si="879"/>
        <v/>
      </c>
      <c r="U844" s="6" t="str">
        <f t="shared" si="880"/>
        <v/>
      </c>
      <c r="V844" s="6"/>
      <c r="W844" s="49"/>
      <c r="X844" s="8"/>
      <c r="Y844" s="53" t="str">
        <f t="shared" si="881"/>
        <v>1.47</v>
      </c>
      <c r="Z844" s="6" t="str">
        <f t="shared" si="872"/>
        <v/>
      </c>
      <c r="AA844" s="54" t="str">
        <f t="shared" ca="1" si="882"/>
        <v/>
      </c>
      <c r="AB844" s="55">
        <f t="shared" si="883"/>
        <v>1.5208576854437452</v>
      </c>
      <c r="AC844" s="6">
        <f t="shared" si="873"/>
        <v>-1.1220926435133123</v>
      </c>
      <c r="AD844" s="6">
        <f t="shared" si="874"/>
        <v>0.95275778981248516</v>
      </c>
      <c r="AE844" s="6" t="str">
        <f t="shared" si="884"/>
        <v/>
      </c>
      <c r="AF844" s="113"/>
      <c r="AG844" s="52"/>
      <c r="AH844" s="6" t="str">
        <f t="shared" si="885"/>
        <v/>
      </c>
      <c r="AI844" s="6" t="str">
        <f t="shared" si="886"/>
        <v/>
      </c>
      <c r="AJ844" s="14" t="str">
        <f t="shared" si="887"/>
        <v/>
      </c>
      <c r="AK844" s="56">
        <f t="shared" si="811"/>
        <v>-36.42</v>
      </c>
      <c r="AL844" s="49">
        <f t="shared" si="812"/>
        <v>1.89</v>
      </c>
      <c r="AM844" s="65"/>
      <c r="AN844" s="61"/>
      <c r="AO844" s="61"/>
      <c r="AP844" s="61"/>
      <c r="AQ844" s="62"/>
    </row>
    <row r="845" spans="1:43" x14ac:dyDescent="0.3">
      <c r="A845" t="str">
        <f t="shared" si="888"/>
        <v/>
      </c>
      <c r="B845" s="1" t="s">
        <v>48</v>
      </c>
      <c r="C845" s="1"/>
      <c r="D845">
        <v>1.3939999999999999</v>
      </c>
      <c r="E845">
        <v>146.03</v>
      </c>
      <c r="F845">
        <v>-57.62</v>
      </c>
      <c r="G845" s="47"/>
      <c r="H845" s="47"/>
      <c r="I845" s="47"/>
      <c r="J845" s="47"/>
      <c r="K845" s="47"/>
      <c r="L845" s="23">
        <f t="shared" si="875"/>
        <v>68.349999999999994</v>
      </c>
      <c r="M845" s="6">
        <f t="shared" si="876"/>
        <v>0.74653165859553128</v>
      </c>
      <c r="N845" s="6">
        <f t="shared" si="877"/>
        <v>-1.1772537885751759</v>
      </c>
      <c r="O845" s="23">
        <f t="shared" si="871"/>
        <v>-0.63973700472246176</v>
      </c>
      <c r="P845" s="23" t="str">
        <f t="shared" si="878"/>
        <v/>
      </c>
      <c r="Q845" s="23"/>
      <c r="R845" s="6"/>
      <c r="S845" s="6"/>
      <c r="T845" s="6" t="str">
        <f t="shared" si="879"/>
        <v/>
      </c>
      <c r="U845" s="6" t="str">
        <f t="shared" si="880"/>
        <v/>
      </c>
      <c r="V845" s="6"/>
      <c r="W845" s="49"/>
      <c r="X845" s="8"/>
      <c r="Y845" s="53" t="str">
        <f t="shared" si="881"/>
        <v>1.47</v>
      </c>
      <c r="Z845" s="6" t="str">
        <f t="shared" si="872"/>
        <v/>
      </c>
      <c r="AA845" s="54" t="str">
        <f t="shared" ca="1" si="882"/>
        <v/>
      </c>
      <c r="AB845" s="55">
        <f t="shared" si="883"/>
        <v>0.74653165859553128</v>
      </c>
      <c r="AC845" s="6">
        <f t="shared" si="873"/>
        <v>-1.1772537885751759</v>
      </c>
      <c r="AD845" s="6">
        <f t="shared" si="874"/>
        <v>0.63973700472246176</v>
      </c>
      <c r="AE845" s="6" t="str">
        <f t="shared" si="884"/>
        <v/>
      </c>
      <c r="AF845" s="113"/>
      <c r="AG845" s="52"/>
      <c r="AH845" s="6" t="str">
        <f t="shared" si="885"/>
        <v/>
      </c>
      <c r="AI845" s="6" t="str">
        <f t="shared" si="886"/>
        <v/>
      </c>
      <c r="AJ845" s="14" t="str">
        <f t="shared" si="887"/>
        <v/>
      </c>
      <c r="AK845" s="56">
        <f t="shared" ref="AK845:AK908" si="889">IF(A845=1,F845,IF(Z845="",F845,ABS(DEGREES(ATAN(AC845/AB845)))))</f>
        <v>-57.62</v>
      </c>
      <c r="AL845" s="49">
        <f t="shared" ref="AL845:AL908" si="890">IF(A845=1,D845,SQRT(((AB845-0)^2)+((AC845-0)^2)))</f>
        <v>1.3939999999999999</v>
      </c>
      <c r="AM845" s="65"/>
      <c r="AN845" s="61"/>
      <c r="AO845" s="61"/>
      <c r="AP845" s="61"/>
      <c r="AQ845" s="62"/>
    </row>
    <row r="846" spans="1:43" x14ac:dyDescent="0.3">
      <c r="A846" t="str">
        <f t="shared" si="888"/>
        <v/>
      </c>
      <c r="B846" s="1" t="s">
        <v>48</v>
      </c>
      <c r="C846" s="1"/>
      <c r="D846">
        <v>1.1639999999999999</v>
      </c>
      <c r="E846">
        <v>108.24</v>
      </c>
      <c r="F846">
        <v>-80.84</v>
      </c>
      <c r="G846" s="47"/>
      <c r="H846" s="47"/>
      <c r="I846" s="47"/>
      <c r="J846" s="47"/>
      <c r="K846" s="47"/>
      <c r="L846" s="23">
        <f t="shared" si="875"/>
        <v>30.559999999999988</v>
      </c>
      <c r="M846" s="6">
        <f t="shared" si="876"/>
        <v>0.18529948528332474</v>
      </c>
      <c r="N846" s="6">
        <f t="shared" si="877"/>
        <v>-1.1491562560216668</v>
      </c>
      <c r="O846" s="23">
        <f t="shared" si="871"/>
        <v>-0.40330625105729523</v>
      </c>
      <c r="P846" s="23" t="str">
        <f t="shared" si="878"/>
        <v/>
      </c>
      <c r="Q846" s="23"/>
      <c r="R846" s="6"/>
      <c r="S846" s="6"/>
      <c r="T846" s="6" t="str">
        <f t="shared" si="879"/>
        <v/>
      </c>
      <c r="U846" s="6" t="str">
        <f t="shared" si="880"/>
        <v/>
      </c>
      <c r="V846" s="6"/>
      <c r="W846" s="49"/>
      <c r="X846" s="8"/>
      <c r="Y846" s="53" t="str">
        <f t="shared" si="881"/>
        <v>1.47</v>
      </c>
      <c r="Z846" s="6" t="str">
        <f t="shared" si="872"/>
        <v/>
      </c>
      <c r="AA846" s="54" t="str">
        <f t="shared" ca="1" si="882"/>
        <v/>
      </c>
      <c r="AB846" s="55">
        <f t="shared" si="883"/>
        <v>0.18529948528332474</v>
      </c>
      <c r="AC846" s="6">
        <f t="shared" si="873"/>
        <v>-1.1491562560216668</v>
      </c>
      <c r="AD846" s="6">
        <f t="shared" si="874"/>
        <v>0.40330625105729523</v>
      </c>
      <c r="AE846" s="6" t="str">
        <f t="shared" si="884"/>
        <v/>
      </c>
      <c r="AF846" s="113"/>
      <c r="AG846" s="52"/>
      <c r="AH846" s="6" t="str">
        <f t="shared" si="885"/>
        <v/>
      </c>
      <c r="AI846" s="6" t="str">
        <f t="shared" si="886"/>
        <v/>
      </c>
      <c r="AJ846" s="14" t="str">
        <f t="shared" si="887"/>
        <v/>
      </c>
      <c r="AK846" s="56">
        <f t="shared" si="889"/>
        <v>-80.84</v>
      </c>
      <c r="AL846" s="49">
        <f t="shared" si="890"/>
        <v>1.1639999999999999</v>
      </c>
      <c r="AM846" s="65"/>
      <c r="AN846" s="61"/>
      <c r="AO846" s="61"/>
      <c r="AP846" s="61"/>
      <c r="AQ846" s="62"/>
    </row>
    <row r="847" spans="1:43" ht="15" thickBot="1" x14ac:dyDescent="0.35">
      <c r="A847">
        <f t="shared" si="888"/>
        <v>1</v>
      </c>
      <c r="B847" s="1" t="s">
        <v>48</v>
      </c>
      <c r="C847" s="1" t="s">
        <v>49</v>
      </c>
      <c r="D847">
        <v>10.36</v>
      </c>
      <c r="E847">
        <v>76.39</v>
      </c>
      <c r="F847">
        <v>-1.58</v>
      </c>
      <c r="G847" s="34"/>
      <c r="H847" s="34"/>
      <c r="I847" s="34"/>
      <c r="J847" s="34"/>
      <c r="K847" s="34"/>
      <c r="L847" s="13"/>
      <c r="M847" s="4"/>
      <c r="N847" s="4"/>
      <c r="O847" s="13">
        <f>ABS(SUM(O823:O846))/2</f>
        <v>12.112240436670955</v>
      </c>
      <c r="P847" s="13">
        <f t="shared" si="878"/>
        <v>125.48281092391109</v>
      </c>
      <c r="Q847" s="13">
        <f>SQRT(((MAX(M823:M846)-MIN(M823:M846))^2)+((VLOOKUP(MAX(M823:M846),M823:N846,2,FALSE)-VLOOKUP(MIN(M823:M846),M823:N846,2,FALSE))^2))</f>
        <v>4.6436647422378163</v>
      </c>
      <c r="R847" s="13">
        <f>ABS(MIN(N823:N846))+MAX(N823:N846)</f>
        <v>6.1831781283846521</v>
      </c>
      <c r="S847" s="12">
        <f>SQRT(ABS(((M824-M823)^2)-((N824-N823)^2))+ABS(((M825-M824)^2)-((N825-N824)^2))+ABS(((M826-M825)^2)-((N826-N825)^2))+ABS(((M827-M826)^2)-((N827-N826)^2))+ABS(((M828-M827)^2)-((N828-N827)^2))+ABS(((M829-M828)^2)-((N829-N828)^2))+ABS(((M830-M829)^2)-((N830-N829)^2))+ABS(((M831-M830)^2)-((N831-N830)^2))+ABS(((M832-M831)^2)-((N832-N831)^2))+ABS(((M833-M832)^2)-((N833-N832)^2))+ABS(((M834-M833)^2)-((N834-N833)^2))+ABS(((M835-M834)^2)-((N835-N834)^2))+ABS(((M836-M835)^2)-((N836-N835)^2))+ABS(((M837-M836)^2)-((N837-N836)^2))+ABS(((M838-M837)^2)-((N838-N837)^2))+ABS(((M839-M838)^2)-((N839-N838)^2))+ABS(((M840-M839)^2)-((N840-N839)^2))+ABS(((M841-M840)^2)-((N841-N840)^2))+ABS(((M842-M841)^2)-((N842-N841)^2))+ABS(((M843-M842)^2)-((N843-N842)^2))+ABS(((M844-M843)^2)-((N844-N843)^2))+ABS(((M845-M844)^2)-((N845-N844)^2))+ABS(((M846-M845)^2)-((N846-N845)^2)))</f>
        <v>3.5587596509763721</v>
      </c>
      <c r="T847" s="4">
        <f>IF(A847=1,S847/Q847,"")</f>
        <v>0.7663687730525911</v>
      </c>
      <c r="U847" s="4">
        <f>IF(A847=1,4*PI()*(O847/(S847^2)),"")</f>
        <v>12.018133708849806</v>
      </c>
      <c r="V847" s="21">
        <f>IF($H$9=FALSE,(($F$3)*($Q847^2))/(2*$F$7*COS(RADIANS($F$8))),IF(G847&lt;&gt;"",(3*($F$3)*(I847^2))/(2*J847*(COS(RADIANS(K847)))),(($F$3)*($Q847^2))/(2*$J847*COS(RADIANS($K847)))))</f>
        <v>134.88276069400874</v>
      </c>
      <c r="W847" s="51" t="str">
        <f>IF(G847&lt;&gt;"",IF(V847&lt;H847,"STABLE","UNSTABLE"),IF(V847&lt;$F$6,"STABLE","UNSTABLE"))</f>
        <v>UNSTABLE</v>
      </c>
      <c r="X847" s="8"/>
      <c r="Y847" s="57"/>
      <c r="Z847" s="4"/>
      <c r="AA847" s="16" t="str">
        <f t="shared" ca="1" si="882"/>
        <v/>
      </c>
      <c r="AB847" s="15"/>
      <c r="AC847" s="17"/>
      <c r="AD847" s="4">
        <f ca="1">IF(W847="Stable",O847,ABS(SUM(AD823:AD846)/2))</f>
        <v>48.838104933379988</v>
      </c>
      <c r="AE847" s="4">
        <f t="shared" ca="1" si="884"/>
        <v>505.96276710981664</v>
      </c>
      <c r="AF847" s="13">
        <f ca="1">IF(W847="Stable",Q847,SQRT(((MAX(AB823:AB846)-MIN(AB823:AB846))^2)+((VLOOKUP(MAX(AB823:AB846),AB823:AC846,2,FALSE)-VLOOKUP(MIN(AB823:AB846),AB823:AC846,2,FALSE))^2)))</f>
        <v>12.366556228871698</v>
      </c>
      <c r="AG847" s="12">
        <f ca="1">IF(W847="Stable",S847,SQRT(ABS(((AB824-AB823)^2)-((AC824-AC823)^2))+ABS(((AB825-AB824)^2)-((AC825-AC824)^2))+ABS(((AB826-AB825)^2)-((AC826-AC825)^2))+ABS(((AB827-AB826)^2)-((AC827-AC826)^2))+ABS(((AB828-AB827)^2)-((AC828-AC827)^2))+ABS(((AB829-AB828)^2)-((AC829-AC828)^2))+ABS(((AB830-AB829)^2)-((AC830-AC829)^2))+ABS(((AB831-AB830)^2)-((AC831-AC830)^2))+ABS(((AB832-AB831)^2)-((AC832-AC831)^2))+ABS(((AB833-AB832)^2)-((AC833-AC832)^2))+ABS(((AB834-AB833)^2)-((AC834-AC833)^2))+ABS(((AB835-AB834)^2)-((AC835-AC834)^2))+ABS(((AB836-AB835)^2)-((AC836-AC835)^2))+ABS(((AB837-AB836)^2)-((AC837-AC836)^2))+ABS(((AB838-AB837)^2)-((AC838-AC837)^2))+ABS(((AB839-AB838)^2)-((AC839-AC838)^2))+ABS(((AB840-AB839)^2)-((AC840-AC839)^2))+ABS(((AB841-AB840)^2)-((AC841-AC840)^2))+ABS(((AB842-AB841)^2)-((AC842-AC841)^2))+ABS(((AB843-AB842)^2)-((AC843-AC842)^2))+ABS(((AB844-AB843)^2)-((AC844-AC843)^2))+ABS(((AB845-AB844)^2)-((AC845-AC844)^2))+ABS(((AB846-AB845)^2)-((AC846-AC845)^2))))</f>
        <v>13.617732647739244</v>
      </c>
      <c r="AH847" s="4">
        <f ca="1">IF(W847="Stable",T847,IF(A847=1,AG847/AF847,""))</f>
        <v>1.1011741988401327</v>
      </c>
      <c r="AI847" s="4">
        <f ca="1">IF(W847="Stable",U847,IF(A847=1,4*PI()*(AD847/(AG847^2)),""))</f>
        <v>3.3094746630923573</v>
      </c>
      <c r="AJ847" s="5">
        <f ca="1">IF(A847=1,(O847/AD847)*100,"")</f>
        <v>24.800799402829512</v>
      </c>
      <c r="AK847" s="56">
        <f t="shared" si="889"/>
        <v>-1.58</v>
      </c>
      <c r="AL847" s="49">
        <f t="shared" si="890"/>
        <v>10.36</v>
      </c>
      <c r="AM847" s="65"/>
      <c r="AN847" s="61"/>
      <c r="AO847" s="61"/>
      <c r="AP847" s="61"/>
      <c r="AQ847" s="62"/>
    </row>
    <row r="848" spans="1:43" ht="15" thickTop="1" x14ac:dyDescent="0.3">
      <c r="A848" t="str">
        <f t="shared" si="888"/>
        <v/>
      </c>
      <c r="B848" s="1" t="s">
        <v>49</v>
      </c>
      <c r="C848" s="1"/>
      <c r="D848">
        <v>1.117</v>
      </c>
      <c r="E848">
        <v>23.4</v>
      </c>
      <c r="F848">
        <v>-82.49</v>
      </c>
      <c r="G848" s="47"/>
      <c r="H848" s="47"/>
      <c r="I848" s="47"/>
      <c r="J848" s="47"/>
      <c r="K848" s="47"/>
      <c r="L848" s="23">
        <f>IF(AND(B848&lt;&gt;"",C848&lt;&gt;""),"",IF(E848-$E$847&lt;0,(360-($E$847-E848)),E848-$E$847))</f>
        <v>307.01</v>
      </c>
      <c r="M848" s="6">
        <f t="shared" ref="M848" si="891">IF(AND(B848&lt;&gt;"",C848&lt;&gt;""),"",IF(L848&gt;180,(COS(RADIANS(F848))*D848)*(-1),(COS(RADIANS(F848))*D848)))</f>
        <v>-0.14599103991332321</v>
      </c>
      <c r="N848" s="6">
        <f t="shared" ref="N848" si="892">IF(AND(B848&lt;&gt;"",C848&lt;&gt;""),"",SIN(RADIANS(F848))*D848)</f>
        <v>-1.1074184467783741</v>
      </c>
      <c r="O848" s="23">
        <f t="shared" ref="O848:O871" si="893">IF(A849=1,M848*VLOOKUP(B849,$B$13:$N$1389,13,FALSE)-N848*VLOOKUP(B849,$B$13:$N$1389,12,FALSE),M848*N849-N848*M849)</f>
        <v>-4.1965077374402018</v>
      </c>
      <c r="P848" s="23" t="str">
        <f t="shared" ref="P848" si="894">IF(A848=1,D848*O848,"")</f>
        <v/>
      </c>
      <c r="Q848" s="23"/>
      <c r="R848" s="6"/>
      <c r="S848" s="6"/>
      <c r="T848" s="6" t="str">
        <f t="shared" ref="T848" si="895">IF(A848=1,S848/Q848,"")</f>
        <v/>
      </c>
      <c r="U848" s="6" t="str">
        <f t="shared" ref="U848" si="896">IF(A848=1,4*PI()*(O848/(S848^2)),"")</f>
        <v/>
      </c>
      <c r="V848" s="6"/>
      <c r="W848" s="49"/>
      <c r="X848" s="8"/>
      <c r="Y848" s="53" t="str">
        <f t="shared" ref="Y848" si="897">IF(A848=1,"",B848)</f>
        <v>1.48</v>
      </c>
      <c r="Z848" s="6" t="str">
        <f t="shared" ref="Z848:Z871" si="898">IF(F848&lt;$R$8,"",(SQRT(((N848-MIN($N$848:$N$871))^2))))</f>
        <v/>
      </c>
      <c r="AA848" s="54" t="str">
        <f t="shared" ref="AA848:AA905" ca="1" si="899">IF(Z848="","",IF($K$9=TRUE,(Z848*($F$3/($F$3-(RANDBETWEEN($N$8,$M$8)/100)))),Z848*($F$3/($F$3-$F$4))))</f>
        <v/>
      </c>
      <c r="AB848" s="55">
        <f t="shared" ref="AB848" si="900">IF(A848=1,"",M848)</f>
        <v>-0.14599103991332321</v>
      </c>
      <c r="AC848" s="6">
        <f t="shared" ref="AC848:AC871" si="901">IF($W$872="STABLE",N848,IF(F848&lt;$R$8,N848,(AA848+MIN($N$848:$N$871))))</f>
        <v>-1.1074184467783741</v>
      </c>
      <c r="AD848" s="6">
        <f t="shared" ref="AD848:AD871" si="902">IF(A849=1,ABS(AB848*VLOOKUP(B849,$B$13:$AD$1389,28,FALSE)-AC848*VLOOKUP(B849,$B$13:$AD$1389,27,FALSE)),ABS(AB848*AC849-AC848*AB849))</f>
        <v>4.1965077374402018</v>
      </c>
      <c r="AE848" s="6" t="str">
        <f t="shared" ref="AE848" si="903">IF(Y848="",$D848*AD848,"")</f>
        <v/>
      </c>
      <c r="AF848" s="113"/>
      <c r="AG848" s="52"/>
      <c r="AH848" s="6" t="str">
        <f t="shared" ref="AH848" si="904">IF(A848=1,AG848/AF848,"")</f>
        <v/>
      </c>
      <c r="AI848" s="6" t="str">
        <f t="shared" ref="AI848" si="905">IF(A848=1,4*PI()*(AD848/(AG848^2)),"")</f>
        <v/>
      </c>
      <c r="AJ848" s="14" t="str">
        <f t="shared" ref="AJ848" si="906">IF(A848=1,(O848/AD848)*100,"")</f>
        <v/>
      </c>
      <c r="AK848" s="56">
        <f t="shared" si="889"/>
        <v>-82.49</v>
      </c>
      <c r="AL848" s="49">
        <f t="shared" si="890"/>
        <v>1.117</v>
      </c>
      <c r="AM848" s="65"/>
      <c r="AN848" s="61"/>
      <c r="AO848" s="61"/>
      <c r="AP848" s="61"/>
      <c r="AQ848" s="62"/>
    </row>
    <row r="849" spans="1:43" x14ac:dyDescent="0.3">
      <c r="A849" t="str">
        <f t="shared" si="888"/>
        <v/>
      </c>
      <c r="B849" s="1" t="s">
        <v>49</v>
      </c>
      <c r="C849" s="1"/>
      <c r="D849">
        <v>4.0540000000000003</v>
      </c>
      <c r="E849">
        <v>316.49</v>
      </c>
      <c r="F849">
        <v>-14.56</v>
      </c>
      <c r="G849" s="47"/>
      <c r="H849" s="47"/>
      <c r="I849" s="47"/>
      <c r="J849" s="47"/>
      <c r="K849" s="47"/>
      <c r="L849" s="23">
        <f t="shared" ref="L849:L871" si="907">IF(AND(B849&lt;&gt;"",C849&lt;&gt;""),"",IF(E849-$E$847&lt;0,(360-($E$847-E849)),E849-$E$847))</f>
        <v>240.10000000000002</v>
      </c>
      <c r="M849" s="6">
        <f t="shared" ref="M849:M871" si="908">IF(AND(B849&lt;&gt;"",C849&lt;&gt;""),"",IF(L849&gt;180,(COS(RADIANS(F849))*D849)*(-1),(COS(RADIANS(F849))*D849)))</f>
        <v>-3.9238054342721163</v>
      </c>
      <c r="N849" s="6">
        <f t="shared" ref="N849:N871" si="909">IF(AND(B849&lt;&gt;"",C849&lt;&gt;""),"",SIN(RADIANS(F849))*D849)</f>
        <v>-1.0191500939393623</v>
      </c>
      <c r="O849" s="23">
        <f t="shared" si="893"/>
        <v>-2.6013874377751476</v>
      </c>
      <c r="P849" s="23" t="str">
        <f t="shared" ref="P849:P872" si="910">IF(A849=1,D849*O849,"")</f>
        <v/>
      </c>
      <c r="Q849" s="23"/>
      <c r="R849" s="6"/>
      <c r="S849" s="6"/>
      <c r="T849" s="6" t="str">
        <f t="shared" ref="T849:T871" si="911">IF(A849=1,S849/Q849,"")</f>
        <v/>
      </c>
      <c r="U849" s="6" t="str">
        <f t="shared" ref="U849:U871" si="912">IF(A849=1,4*PI()*(O849/(S849^2)),"")</f>
        <v/>
      </c>
      <c r="V849" s="6"/>
      <c r="W849" s="49"/>
      <c r="X849" s="8"/>
      <c r="Y849" s="53" t="str">
        <f t="shared" ref="Y849:Y871" si="913">IF(A849=1,"",B849)</f>
        <v>1.48</v>
      </c>
      <c r="Z849" s="6" t="str">
        <f t="shared" si="898"/>
        <v/>
      </c>
      <c r="AA849" s="54" t="str">
        <f t="shared" ref="AA849:AA872" ca="1" si="914">IF(Z849="","",IF($K$9=TRUE,(Z849*($F$3/($F$3-(RANDBETWEEN($N$8,$M$8)/100)))),Z849*($F$3/($F$3-$F$4))))</f>
        <v/>
      </c>
      <c r="AB849" s="55">
        <f t="shared" ref="AB849:AB871" si="915">IF(A849=1,"",M849)</f>
        <v>-3.9238054342721163</v>
      </c>
      <c r="AC849" s="6">
        <f t="shared" si="901"/>
        <v>-1.0191500939393623</v>
      </c>
      <c r="AD849" s="6">
        <f t="shared" si="902"/>
        <v>2.6013874377751476</v>
      </c>
      <c r="AE849" s="6" t="str">
        <f t="shared" ref="AE849:AE872" si="916">IF(Y849="",$D849*AD849,"")</f>
        <v/>
      </c>
      <c r="AF849" s="113"/>
      <c r="AG849" s="52"/>
      <c r="AH849" s="6" t="str">
        <f t="shared" ref="AH849:AH871" si="917">IF(A849=1,AG849/AF849,"")</f>
        <v/>
      </c>
      <c r="AI849" s="6" t="str">
        <f t="shared" ref="AI849:AI871" si="918">IF(A849=1,4*PI()*(AD849/(AG849^2)),"")</f>
        <v/>
      </c>
      <c r="AJ849" s="14" t="str">
        <f t="shared" ref="AJ849:AJ871" si="919">IF(A849=1,(O849/AD849)*100,"")</f>
        <v/>
      </c>
      <c r="AK849" s="56">
        <f t="shared" si="889"/>
        <v>-14.56</v>
      </c>
      <c r="AL849" s="49">
        <f t="shared" si="890"/>
        <v>4.0540000000000003</v>
      </c>
      <c r="AM849" s="65"/>
      <c r="AN849" s="61"/>
      <c r="AO849" s="61"/>
      <c r="AP849" s="61"/>
      <c r="AQ849" s="62"/>
    </row>
    <row r="850" spans="1:43" x14ac:dyDescent="0.3">
      <c r="A850" t="str">
        <f t="shared" si="888"/>
        <v/>
      </c>
      <c r="B850" s="1" t="s">
        <v>49</v>
      </c>
      <c r="C850" s="1"/>
      <c r="D850">
        <v>3.8959999999999999</v>
      </c>
      <c r="E850">
        <v>316.99</v>
      </c>
      <c r="F850">
        <v>-5.08</v>
      </c>
      <c r="G850" s="47"/>
      <c r="H850" s="47"/>
      <c r="I850" s="47"/>
      <c r="J850" s="47"/>
      <c r="K850" s="47"/>
      <c r="L850" s="23">
        <f t="shared" si="907"/>
        <v>240.60000000000002</v>
      </c>
      <c r="M850" s="6">
        <f t="shared" si="908"/>
        <v>-3.8806966471568352</v>
      </c>
      <c r="N850" s="6">
        <f t="shared" si="909"/>
        <v>-0.34497758296112174</v>
      </c>
      <c r="O850" s="23">
        <f t="shared" si="893"/>
        <v>-2.1048576551575344</v>
      </c>
      <c r="P850" s="23" t="str">
        <f t="shared" si="910"/>
        <v/>
      </c>
      <c r="Q850" s="23"/>
      <c r="R850" s="6"/>
      <c r="S850" s="6"/>
      <c r="T850" s="6" t="str">
        <f t="shared" si="911"/>
        <v/>
      </c>
      <c r="U850" s="6" t="str">
        <f t="shared" si="912"/>
        <v/>
      </c>
      <c r="V850" s="6"/>
      <c r="W850" s="49"/>
      <c r="X850" s="8"/>
      <c r="Y850" s="53" t="str">
        <f t="shared" si="913"/>
        <v>1.48</v>
      </c>
      <c r="Z850" s="6" t="str">
        <f t="shared" si="898"/>
        <v/>
      </c>
      <c r="AA850" s="54" t="str">
        <f t="shared" ca="1" si="914"/>
        <v/>
      </c>
      <c r="AB850" s="55">
        <f t="shared" si="915"/>
        <v>-3.8806966471568352</v>
      </c>
      <c r="AC850" s="6">
        <f t="shared" si="901"/>
        <v>-0.34497758296112174</v>
      </c>
      <c r="AD850" s="6">
        <f t="shared" ca="1" si="902"/>
        <v>17.568145297238988</v>
      </c>
      <c r="AE850" s="6" t="str">
        <f t="shared" si="916"/>
        <v/>
      </c>
      <c r="AF850" s="113"/>
      <c r="AG850" s="52"/>
      <c r="AH850" s="6" t="str">
        <f t="shared" si="917"/>
        <v/>
      </c>
      <c r="AI850" s="6" t="str">
        <f t="shared" si="918"/>
        <v/>
      </c>
      <c r="AJ850" s="14" t="str">
        <f t="shared" si="919"/>
        <v/>
      </c>
      <c r="AK850" s="56">
        <f t="shared" si="889"/>
        <v>-5.08</v>
      </c>
      <c r="AL850" s="49">
        <f t="shared" si="890"/>
        <v>3.8959999999999999</v>
      </c>
      <c r="AM850" s="65"/>
      <c r="AN850" s="61"/>
      <c r="AO850" s="61"/>
      <c r="AP850" s="61"/>
      <c r="AQ850" s="62"/>
    </row>
    <row r="851" spans="1:43" x14ac:dyDescent="0.3">
      <c r="A851" t="str">
        <f t="shared" si="888"/>
        <v/>
      </c>
      <c r="B851" s="1" t="s">
        <v>49</v>
      </c>
      <c r="C851" s="1"/>
      <c r="D851">
        <v>3.4460000000000002</v>
      </c>
      <c r="E851">
        <v>318.23</v>
      </c>
      <c r="F851">
        <v>3.94</v>
      </c>
      <c r="G851" s="47"/>
      <c r="H851" s="47"/>
      <c r="I851" s="47"/>
      <c r="J851" s="47"/>
      <c r="K851" s="47"/>
      <c r="L851" s="23">
        <f t="shared" si="907"/>
        <v>241.84000000000003</v>
      </c>
      <c r="M851" s="6">
        <f t="shared" si="908"/>
        <v>-3.4378555584653072</v>
      </c>
      <c r="N851" s="6">
        <f t="shared" si="909"/>
        <v>0.23678082508766105</v>
      </c>
      <c r="O851" s="23">
        <f t="shared" si="893"/>
        <v>-1.9069240484635843</v>
      </c>
      <c r="P851" s="23" t="str">
        <f t="shared" si="910"/>
        <v/>
      </c>
      <c r="Q851" s="23"/>
      <c r="R851" s="6"/>
      <c r="S851" s="6"/>
      <c r="T851" s="6" t="str">
        <f t="shared" si="911"/>
        <v/>
      </c>
      <c r="U851" s="6" t="str">
        <f t="shared" si="912"/>
        <v/>
      </c>
      <c r="V851" s="6"/>
      <c r="W851" s="49"/>
      <c r="X851" s="8"/>
      <c r="Y851" s="53" t="str">
        <f t="shared" si="913"/>
        <v>1.48</v>
      </c>
      <c r="Z851" s="6">
        <f t="shared" si="898"/>
        <v>1.3690910470649056</v>
      </c>
      <c r="AA851" s="54">
        <f t="shared" ca="1" si="914"/>
        <v>5.3537590198657492</v>
      </c>
      <c r="AB851" s="55">
        <f t="shared" si="915"/>
        <v>-3.4378555584653072</v>
      </c>
      <c r="AC851" s="6">
        <f t="shared" ca="1" si="901"/>
        <v>4.2214487978885042</v>
      </c>
      <c r="AD851" s="6">
        <f t="shared" ca="1" si="902"/>
        <v>7.71594334533766</v>
      </c>
      <c r="AE851" s="6" t="str">
        <f t="shared" si="916"/>
        <v/>
      </c>
      <c r="AF851" s="113"/>
      <c r="AG851" s="52"/>
      <c r="AH851" s="6" t="str">
        <f t="shared" si="917"/>
        <v/>
      </c>
      <c r="AI851" s="6" t="str">
        <f t="shared" si="918"/>
        <v/>
      </c>
      <c r="AJ851" s="14" t="str">
        <f t="shared" si="919"/>
        <v/>
      </c>
      <c r="AK851" s="56">
        <f t="shared" ca="1" si="889"/>
        <v>50.841382274306909</v>
      </c>
      <c r="AL851" s="49">
        <f t="shared" ca="1" si="890"/>
        <v>5.44421535155114</v>
      </c>
      <c r="AM851" s="65"/>
      <c r="AN851" s="61"/>
      <c r="AO851" s="61"/>
      <c r="AP851" s="61"/>
      <c r="AQ851" s="62"/>
    </row>
    <row r="852" spans="1:43" x14ac:dyDescent="0.3">
      <c r="A852" t="str">
        <f t="shared" si="888"/>
        <v/>
      </c>
      <c r="B852" s="1" t="s">
        <v>49</v>
      </c>
      <c r="C852" s="1"/>
      <c r="D852">
        <v>3.45</v>
      </c>
      <c r="E852">
        <v>318.93</v>
      </c>
      <c r="F852">
        <v>13.17</v>
      </c>
      <c r="G852" s="47"/>
      <c r="H852" s="47"/>
      <c r="I852" s="47"/>
      <c r="J852" s="47"/>
      <c r="K852" s="47"/>
      <c r="L852" s="23">
        <f t="shared" si="907"/>
        <v>242.54000000000002</v>
      </c>
      <c r="M852" s="6">
        <f t="shared" si="908"/>
        <v>-3.3592592510842367</v>
      </c>
      <c r="N852" s="6">
        <f t="shared" si="909"/>
        <v>0.78605170568161287</v>
      </c>
      <c r="O852" s="23">
        <f t="shared" si="893"/>
        <v>-1.2212904801422608</v>
      </c>
      <c r="P852" s="23" t="str">
        <f t="shared" si="910"/>
        <v/>
      </c>
      <c r="Q852" s="23"/>
      <c r="R852" s="6"/>
      <c r="S852" s="6"/>
      <c r="T852" s="6" t="str">
        <f t="shared" si="911"/>
        <v/>
      </c>
      <c r="U852" s="6" t="str">
        <f t="shared" si="912"/>
        <v/>
      </c>
      <c r="V852" s="6"/>
      <c r="W852" s="49"/>
      <c r="X852" s="8"/>
      <c r="Y852" s="53" t="str">
        <f t="shared" si="913"/>
        <v>1.48</v>
      </c>
      <c r="Z852" s="6">
        <f t="shared" si="898"/>
        <v>1.9183619276588573</v>
      </c>
      <c r="AA852" s="54">
        <f t="shared" ca="1" si="914"/>
        <v>7.5016541051734409</v>
      </c>
      <c r="AB852" s="55">
        <f t="shared" si="915"/>
        <v>-3.3592592510842367</v>
      </c>
      <c r="AC852" s="6">
        <f t="shared" ca="1" si="901"/>
        <v>6.3693438831961959</v>
      </c>
      <c r="AD852" s="6">
        <f t="shared" ca="1" si="902"/>
        <v>4.9097157660985324</v>
      </c>
      <c r="AE852" s="6" t="str">
        <f t="shared" si="916"/>
        <v/>
      </c>
      <c r="AF852" s="113"/>
      <c r="AG852" s="52"/>
      <c r="AH852" s="6" t="str">
        <f t="shared" si="917"/>
        <v/>
      </c>
      <c r="AI852" s="6" t="str">
        <f t="shared" si="918"/>
        <v/>
      </c>
      <c r="AJ852" s="14" t="str">
        <f t="shared" si="919"/>
        <v/>
      </c>
      <c r="AK852" s="56">
        <f t="shared" ca="1" si="889"/>
        <v>62.192362093681417</v>
      </c>
      <c r="AL852" s="49">
        <f t="shared" ca="1" si="890"/>
        <v>7.2009141238042709</v>
      </c>
      <c r="AM852" s="65"/>
      <c r="AN852" s="61"/>
      <c r="AO852" s="61"/>
      <c r="AP852" s="61"/>
      <c r="AQ852" s="62"/>
    </row>
    <row r="853" spans="1:43" x14ac:dyDescent="0.3">
      <c r="A853" t="str">
        <f t="shared" si="888"/>
        <v/>
      </c>
      <c r="B853" s="1" t="s">
        <v>49</v>
      </c>
      <c r="C853" s="1"/>
      <c r="D853">
        <v>3.5089999999999999</v>
      </c>
      <c r="E853">
        <v>319.04000000000002</v>
      </c>
      <c r="F853">
        <v>18.96</v>
      </c>
      <c r="G853" s="47"/>
      <c r="H853" s="47"/>
      <c r="I853" s="47"/>
      <c r="J853" s="47"/>
      <c r="K853" s="47"/>
      <c r="L853" s="23">
        <f t="shared" si="907"/>
        <v>242.65000000000003</v>
      </c>
      <c r="M853" s="6">
        <f t="shared" si="908"/>
        <v>-3.3186214318574265</v>
      </c>
      <c r="N853" s="6">
        <f t="shared" si="909"/>
        <v>1.1401020971897917</v>
      </c>
      <c r="O853" s="23">
        <f t="shared" si="893"/>
        <v>-1.4553612783212495</v>
      </c>
      <c r="P853" s="23" t="str">
        <f t="shared" si="910"/>
        <v/>
      </c>
      <c r="Q853" s="23"/>
      <c r="R853" s="6"/>
      <c r="S853" s="6"/>
      <c r="T853" s="6" t="str">
        <f t="shared" si="911"/>
        <v/>
      </c>
      <c r="U853" s="6" t="str">
        <f t="shared" si="912"/>
        <v/>
      </c>
      <c r="V853" s="6"/>
      <c r="W853" s="49"/>
      <c r="X853" s="8"/>
      <c r="Y853" s="53" t="str">
        <f t="shared" si="913"/>
        <v>1.48</v>
      </c>
      <c r="Z853" s="6">
        <f t="shared" si="898"/>
        <v>2.272412319167036</v>
      </c>
      <c r="AA853" s="54">
        <f t="shared" ca="1" si="914"/>
        <v>8.8861496659964683</v>
      </c>
      <c r="AB853" s="55">
        <f t="shared" si="915"/>
        <v>-3.3186214318574265</v>
      </c>
      <c r="AC853" s="6">
        <f t="shared" ca="1" si="901"/>
        <v>7.7538394440192242</v>
      </c>
      <c r="AD853" s="6">
        <f t="shared" ca="1" si="902"/>
        <v>6.8964349379597571</v>
      </c>
      <c r="AE853" s="6" t="str">
        <f t="shared" si="916"/>
        <v/>
      </c>
      <c r="AF853" s="113"/>
      <c r="AG853" s="52"/>
      <c r="AH853" s="6" t="str">
        <f t="shared" si="917"/>
        <v/>
      </c>
      <c r="AI853" s="6" t="str">
        <f t="shared" si="918"/>
        <v/>
      </c>
      <c r="AJ853" s="14" t="str">
        <f t="shared" si="919"/>
        <v/>
      </c>
      <c r="AK853" s="56">
        <f t="shared" ca="1" si="889"/>
        <v>66.829211700799846</v>
      </c>
      <c r="AL853" s="49">
        <f t="shared" ca="1" si="890"/>
        <v>8.4341730081621975</v>
      </c>
      <c r="AM853" s="65"/>
      <c r="AN853" s="61"/>
      <c r="AO853" s="61"/>
      <c r="AP853" s="61"/>
      <c r="AQ853" s="62"/>
    </row>
    <row r="854" spans="1:43" x14ac:dyDescent="0.3">
      <c r="A854" t="str">
        <f t="shared" si="888"/>
        <v/>
      </c>
      <c r="B854" s="1" t="s">
        <v>49</v>
      </c>
      <c r="C854" s="1"/>
      <c r="D854">
        <v>3.2909999999999999</v>
      </c>
      <c r="E854">
        <v>320.39</v>
      </c>
      <c r="F854">
        <v>26.2</v>
      </c>
      <c r="G854" s="47"/>
      <c r="H854" s="47"/>
      <c r="I854" s="47"/>
      <c r="J854" s="47"/>
      <c r="K854" s="47"/>
      <c r="L854" s="23">
        <f t="shared" si="907"/>
        <v>244</v>
      </c>
      <c r="M854" s="6">
        <f t="shared" si="908"/>
        <v>-2.9528772945982151</v>
      </c>
      <c r="N854" s="6">
        <f t="shared" si="909"/>
        <v>1.4529957615376334</v>
      </c>
      <c r="O854" s="23">
        <f t="shared" si="893"/>
        <v>-1.4341640023622553</v>
      </c>
      <c r="P854" s="23" t="str">
        <f t="shared" si="910"/>
        <v/>
      </c>
      <c r="Q854" s="23"/>
      <c r="R854" s="6"/>
      <c r="S854" s="6"/>
      <c r="T854" s="6" t="str">
        <f t="shared" si="911"/>
        <v/>
      </c>
      <c r="U854" s="6" t="str">
        <f t="shared" si="912"/>
        <v/>
      </c>
      <c r="V854" s="6"/>
      <c r="W854" s="49"/>
      <c r="X854" s="8"/>
      <c r="Y854" s="53" t="str">
        <f t="shared" si="913"/>
        <v>1.48</v>
      </c>
      <c r="Z854" s="6">
        <f t="shared" si="898"/>
        <v>2.5853059835148779</v>
      </c>
      <c r="AA854" s="54">
        <f t="shared" ca="1" si="914"/>
        <v>10.109703995237282</v>
      </c>
      <c r="AB854" s="55">
        <f t="shared" si="915"/>
        <v>-2.9528772945982151</v>
      </c>
      <c r="AC854" s="6">
        <f t="shared" ca="1" si="901"/>
        <v>8.9773937732600384</v>
      </c>
      <c r="AD854" s="6">
        <f t="shared" ca="1" si="902"/>
        <v>5.7733666066298568</v>
      </c>
      <c r="AE854" s="6" t="str">
        <f t="shared" si="916"/>
        <v/>
      </c>
      <c r="AF854" s="113"/>
      <c r="AG854" s="52"/>
      <c r="AH854" s="6" t="str">
        <f t="shared" si="917"/>
        <v/>
      </c>
      <c r="AI854" s="6" t="str">
        <f t="shared" si="918"/>
        <v/>
      </c>
      <c r="AJ854" s="14" t="str">
        <f t="shared" si="919"/>
        <v/>
      </c>
      <c r="AK854" s="56">
        <f t="shared" ca="1" si="889"/>
        <v>71.792740849753599</v>
      </c>
      <c r="AL854" s="49">
        <f t="shared" ca="1" si="890"/>
        <v>9.4505599451631319</v>
      </c>
      <c r="AM854" s="65"/>
      <c r="AN854" s="61"/>
      <c r="AO854" s="61"/>
      <c r="AP854" s="61"/>
      <c r="AQ854" s="62"/>
    </row>
    <row r="855" spans="1:43" x14ac:dyDescent="0.3">
      <c r="A855" t="str">
        <f t="shared" si="888"/>
        <v/>
      </c>
      <c r="B855" s="1" t="s">
        <v>49</v>
      </c>
      <c r="C855" s="1"/>
      <c r="D855">
        <v>3.4769999999999999</v>
      </c>
      <c r="E855">
        <v>320.56</v>
      </c>
      <c r="F855">
        <v>33.4</v>
      </c>
      <c r="G855" s="47"/>
      <c r="H855" s="47"/>
      <c r="I855" s="47"/>
      <c r="J855" s="47"/>
      <c r="K855" s="47"/>
      <c r="L855" s="23">
        <f t="shared" si="907"/>
        <v>244.17000000000002</v>
      </c>
      <c r="M855" s="6">
        <f t="shared" si="908"/>
        <v>-2.9027660205668648</v>
      </c>
      <c r="N855" s="6">
        <f t="shared" si="909"/>
        <v>1.9140215332755293</v>
      </c>
      <c r="O855" s="23">
        <f t="shared" si="893"/>
        <v>-1.0078810715636521</v>
      </c>
      <c r="P855" s="23" t="str">
        <f t="shared" si="910"/>
        <v/>
      </c>
      <c r="Q855" s="23"/>
      <c r="R855" s="6"/>
      <c r="S855" s="6"/>
      <c r="T855" s="6" t="str">
        <f t="shared" si="911"/>
        <v/>
      </c>
      <c r="U855" s="6" t="str">
        <f t="shared" si="912"/>
        <v/>
      </c>
      <c r="V855" s="6"/>
      <c r="W855" s="49"/>
      <c r="X855" s="8"/>
      <c r="Y855" s="53" t="str">
        <f t="shared" si="913"/>
        <v>1.48</v>
      </c>
      <c r="Z855" s="6">
        <f t="shared" si="898"/>
        <v>3.0463317552527736</v>
      </c>
      <c r="AA855" s="54">
        <f t="shared" ca="1" si="914"/>
        <v>11.912521192182485</v>
      </c>
      <c r="AB855" s="55">
        <f t="shared" si="915"/>
        <v>-2.9027660205668648</v>
      </c>
      <c r="AC855" s="6">
        <f t="shared" ca="1" si="901"/>
        <v>10.780210970205241</v>
      </c>
      <c r="AD855" s="6">
        <f t="shared" ca="1" si="902"/>
        <v>4.787592186242783</v>
      </c>
      <c r="AE855" s="6" t="str">
        <f t="shared" si="916"/>
        <v/>
      </c>
      <c r="AF855" s="113"/>
      <c r="AG855" s="52"/>
      <c r="AH855" s="6" t="str">
        <f t="shared" si="917"/>
        <v/>
      </c>
      <c r="AI855" s="6" t="str">
        <f t="shared" si="918"/>
        <v/>
      </c>
      <c r="AJ855" s="14" t="str">
        <f t="shared" si="919"/>
        <v/>
      </c>
      <c r="AK855" s="56">
        <f t="shared" ca="1" si="889"/>
        <v>74.929522008223358</v>
      </c>
      <c r="AL855" s="49">
        <f t="shared" ca="1" si="890"/>
        <v>11.164183764713433</v>
      </c>
      <c r="AM855" s="65"/>
      <c r="AN855" s="61"/>
      <c r="AO855" s="61"/>
      <c r="AP855" s="61"/>
      <c r="AQ855" s="62"/>
    </row>
    <row r="856" spans="1:43" x14ac:dyDescent="0.3">
      <c r="A856" t="str">
        <f t="shared" si="888"/>
        <v/>
      </c>
      <c r="B856" s="1" t="s">
        <v>49</v>
      </c>
      <c r="C856" s="1"/>
      <c r="D856">
        <v>3.3730000000000002</v>
      </c>
      <c r="E856">
        <v>321.83</v>
      </c>
      <c r="F856">
        <v>38.33</v>
      </c>
      <c r="G856" s="47"/>
      <c r="H856" s="47"/>
      <c r="I856" s="47"/>
      <c r="J856" s="47"/>
      <c r="K856" s="47"/>
      <c r="L856" s="23">
        <f>IF(AND(B856&lt;&gt;"",C856&lt;&gt;""),"",IF(E856-$E$847&lt;0,(360-($E$847-E856)),E856-$E$847))</f>
        <v>245.44</v>
      </c>
      <c r="M856" s="6">
        <f t="shared" si="908"/>
        <v>-2.6459557440823178</v>
      </c>
      <c r="N856" s="6">
        <f t="shared" si="909"/>
        <v>2.0919003801227696</v>
      </c>
      <c r="O856" s="23">
        <f t="shared" si="893"/>
        <v>-4.2193239279504144</v>
      </c>
      <c r="P856" s="23" t="str">
        <f t="shared" si="910"/>
        <v/>
      </c>
      <c r="Q856" s="23"/>
      <c r="R856" s="6"/>
      <c r="S856" s="6"/>
      <c r="T856" s="6" t="str">
        <f t="shared" si="911"/>
        <v/>
      </c>
      <c r="U856" s="6" t="str">
        <f t="shared" si="912"/>
        <v/>
      </c>
      <c r="V856" s="6"/>
      <c r="W856" s="49"/>
      <c r="X856" s="8"/>
      <c r="Y856" s="53" t="str">
        <f t="shared" si="913"/>
        <v>1.48</v>
      </c>
      <c r="Z856" s="6">
        <f t="shared" si="898"/>
        <v>3.2242106021000141</v>
      </c>
      <c r="AA856" s="54">
        <f t="shared" ca="1" si="914"/>
        <v>12.608107130600052</v>
      </c>
      <c r="AB856" s="55">
        <f t="shared" si="915"/>
        <v>-2.6459557440823178</v>
      </c>
      <c r="AC856" s="6">
        <f t="shared" ca="1" si="901"/>
        <v>11.475796908622808</v>
      </c>
      <c r="AD856" s="6">
        <f t="shared" ca="1" si="902"/>
        <v>17.31619183372031</v>
      </c>
      <c r="AE856" s="6" t="str">
        <f t="shared" si="916"/>
        <v/>
      </c>
      <c r="AF856" s="113"/>
      <c r="AG856" s="52"/>
      <c r="AH856" s="6" t="str">
        <f t="shared" si="917"/>
        <v/>
      </c>
      <c r="AI856" s="6" t="str">
        <f t="shared" si="918"/>
        <v/>
      </c>
      <c r="AJ856" s="14" t="str">
        <f t="shared" si="919"/>
        <v/>
      </c>
      <c r="AK856" s="56">
        <f t="shared" ca="1" si="889"/>
        <v>77.016310480680232</v>
      </c>
      <c r="AL856" s="49">
        <f t="shared" ca="1" si="890"/>
        <v>11.776883988882586</v>
      </c>
      <c r="AM856" s="65"/>
      <c r="AN856" s="61"/>
      <c r="AO856" s="61"/>
      <c r="AP856" s="61"/>
      <c r="AQ856" s="62"/>
    </row>
    <row r="857" spans="1:43" x14ac:dyDescent="0.3">
      <c r="A857" t="str">
        <f t="shared" si="888"/>
        <v/>
      </c>
      <c r="B857" s="1" t="s">
        <v>49</v>
      </c>
      <c r="C857" s="1"/>
      <c r="D857">
        <v>4.2350000000000003</v>
      </c>
      <c r="E857">
        <v>326.17</v>
      </c>
      <c r="F857">
        <v>55.51</v>
      </c>
      <c r="G857" s="47"/>
      <c r="H857" s="47"/>
      <c r="I857" s="47"/>
      <c r="J857" s="47"/>
      <c r="K857" s="47"/>
      <c r="L857" s="23">
        <f t="shared" si="907"/>
        <v>249.78000000000003</v>
      </c>
      <c r="M857" s="6">
        <f t="shared" si="908"/>
        <v>-2.3981212264959799</v>
      </c>
      <c r="N857" s="6">
        <f t="shared" si="909"/>
        <v>3.4905930130895264</v>
      </c>
      <c r="O857" s="23">
        <f t="shared" si="893"/>
        <v>-1.7323958223943556</v>
      </c>
      <c r="P857" s="23" t="str">
        <f t="shared" si="910"/>
        <v/>
      </c>
      <c r="Q857" s="23"/>
      <c r="R857" s="6"/>
      <c r="S857" s="6"/>
      <c r="T857" s="6" t="str">
        <f t="shared" si="911"/>
        <v/>
      </c>
      <c r="U857" s="6" t="str">
        <f t="shared" si="912"/>
        <v/>
      </c>
      <c r="V857" s="6"/>
      <c r="W857" s="49"/>
      <c r="X857" s="8"/>
      <c r="Y857" s="53" t="str">
        <f t="shared" si="913"/>
        <v>1.48</v>
      </c>
      <c r="Z857" s="6">
        <f t="shared" si="898"/>
        <v>4.6229032350667705</v>
      </c>
      <c r="AA857" s="54">
        <f t="shared" ca="1" si="914"/>
        <v>18.077621605783488</v>
      </c>
      <c r="AB857" s="55">
        <f t="shared" si="915"/>
        <v>-2.3981212264959799</v>
      </c>
      <c r="AC857" s="6">
        <f t="shared" ca="1" si="901"/>
        <v>16.945311383806242</v>
      </c>
      <c r="AD857" s="6">
        <f t="shared" ca="1" si="902"/>
        <v>7.3021465503930116</v>
      </c>
      <c r="AE857" s="6" t="str">
        <f t="shared" si="916"/>
        <v/>
      </c>
      <c r="AF857" s="113"/>
      <c r="AG857" s="52"/>
      <c r="AH857" s="6" t="str">
        <f t="shared" si="917"/>
        <v/>
      </c>
      <c r="AI857" s="6" t="str">
        <f t="shared" si="918"/>
        <v/>
      </c>
      <c r="AJ857" s="14" t="str">
        <f t="shared" si="919"/>
        <v/>
      </c>
      <c r="AK857" s="56">
        <f t="shared" ca="1" si="889"/>
        <v>81.944923235969085</v>
      </c>
      <c r="AL857" s="49">
        <f t="shared" ca="1" si="890"/>
        <v>17.114162652935256</v>
      </c>
      <c r="AM857" s="65"/>
      <c r="AN857" s="61"/>
      <c r="AO857" s="61"/>
      <c r="AP857" s="61"/>
      <c r="AQ857" s="62"/>
    </row>
    <row r="858" spans="1:43" x14ac:dyDescent="0.3">
      <c r="A858" t="str">
        <f t="shared" si="888"/>
        <v/>
      </c>
      <c r="B858" s="1" t="s">
        <v>49</v>
      </c>
      <c r="C858" s="1"/>
      <c r="D858">
        <v>4.5659999999999998</v>
      </c>
      <c r="E858">
        <v>329.64</v>
      </c>
      <c r="F858">
        <v>60.65</v>
      </c>
      <c r="G858" s="47"/>
      <c r="H858" s="47"/>
      <c r="I858" s="47"/>
      <c r="J858" s="47"/>
      <c r="K858" s="47"/>
      <c r="L858" s="23">
        <f t="shared" si="907"/>
        <v>253.25</v>
      </c>
      <c r="M858" s="6">
        <f t="shared" si="908"/>
        <v>-2.237994259010974</v>
      </c>
      <c r="N858" s="6">
        <f t="shared" si="909"/>
        <v>3.9799167951898089</v>
      </c>
      <c r="O858" s="23">
        <f t="shared" si="893"/>
        <v>-0.38666623202345995</v>
      </c>
      <c r="P858" s="23" t="str">
        <f t="shared" si="910"/>
        <v/>
      </c>
      <c r="Q858" s="23"/>
      <c r="R858" s="6"/>
      <c r="S858" s="6"/>
      <c r="T858" s="6" t="str">
        <f t="shared" si="911"/>
        <v/>
      </c>
      <c r="U858" s="6" t="str">
        <f t="shared" si="912"/>
        <v/>
      </c>
      <c r="V858" s="6"/>
      <c r="W858" s="49"/>
      <c r="X858" s="8"/>
      <c r="Y858" s="53" t="str">
        <f t="shared" si="913"/>
        <v>1.48</v>
      </c>
      <c r="Z858" s="6">
        <f t="shared" si="898"/>
        <v>5.1122270171670534</v>
      </c>
      <c r="AA858" s="54">
        <f t="shared" ca="1" si="914"/>
        <v>19.991096693996532</v>
      </c>
      <c r="AB858" s="55">
        <f t="shared" si="915"/>
        <v>-2.237994259010974</v>
      </c>
      <c r="AC858" s="6">
        <f t="shared" ca="1" si="901"/>
        <v>18.858786472019286</v>
      </c>
      <c r="AD858" s="6">
        <f t="shared" ca="1" si="902"/>
        <v>3.368968897146388</v>
      </c>
      <c r="AE858" s="6" t="str">
        <f t="shared" si="916"/>
        <v/>
      </c>
      <c r="AF858" s="113"/>
      <c r="AG858" s="52"/>
      <c r="AH858" s="6" t="str">
        <f t="shared" si="917"/>
        <v/>
      </c>
      <c r="AI858" s="6" t="str">
        <f t="shared" si="918"/>
        <v/>
      </c>
      <c r="AJ858" s="14" t="str">
        <f t="shared" si="919"/>
        <v/>
      </c>
      <c r="AK858" s="56">
        <f t="shared" ca="1" si="889"/>
        <v>83.232293884687593</v>
      </c>
      <c r="AL858" s="49">
        <f t="shared" ca="1" si="890"/>
        <v>18.991114909361791</v>
      </c>
      <c r="AM858" s="65"/>
      <c r="AN858" s="61"/>
      <c r="AO858" s="61"/>
      <c r="AP858" s="61"/>
      <c r="AQ858" s="62"/>
    </row>
    <row r="859" spans="1:43" x14ac:dyDescent="0.3">
      <c r="A859" t="str">
        <f t="shared" si="888"/>
        <v/>
      </c>
      <c r="B859" s="1" t="s">
        <v>49</v>
      </c>
      <c r="C859" s="1"/>
      <c r="D859">
        <v>3.5680000000000001</v>
      </c>
      <c r="E859">
        <v>332.55</v>
      </c>
      <c r="F859">
        <v>62.01</v>
      </c>
      <c r="G859" s="47"/>
      <c r="H859" s="47"/>
      <c r="I859" s="47"/>
      <c r="J859" s="47"/>
      <c r="K859" s="47"/>
      <c r="L859" s="23">
        <f t="shared" si="907"/>
        <v>256.16000000000003</v>
      </c>
      <c r="M859" s="6">
        <f t="shared" si="908"/>
        <v>-1.6745246694853977</v>
      </c>
      <c r="N859" s="6">
        <f t="shared" si="909"/>
        <v>3.1506493189951845</v>
      </c>
      <c r="O859" s="23">
        <f t="shared" si="893"/>
        <v>-2.0223235424806623</v>
      </c>
      <c r="P859" s="23" t="str">
        <f t="shared" si="910"/>
        <v/>
      </c>
      <c r="Q859" s="23"/>
      <c r="R859" s="6"/>
      <c r="S859" s="6"/>
      <c r="T859" s="6" t="str">
        <f t="shared" si="911"/>
        <v/>
      </c>
      <c r="U859" s="6" t="str">
        <f t="shared" si="912"/>
        <v/>
      </c>
      <c r="V859" s="6"/>
      <c r="W859" s="49"/>
      <c r="X859" s="8"/>
      <c r="Y859" s="53" t="str">
        <f t="shared" si="913"/>
        <v>1.48</v>
      </c>
      <c r="Z859" s="6">
        <f t="shared" si="898"/>
        <v>4.2829595409724295</v>
      </c>
      <c r="AA859" s="54">
        <f t="shared" ca="1" si="914"/>
        <v>16.748289548280244</v>
      </c>
      <c r="AB859" s="55">
        <f t="shared" si="915"/>
        <v>-1.6745246694853977</v>
      </c>
      <c r="AC859" s="6">
        <f t="shared" ca="1" si="901"/>
        <v>15.615979326303</v>
      </c>
      <c r="AD859" s="6">
        <f t="shared" ca="1" si="902"/>
        <v>8.7503756886935378</v>
      </c>
      <c r="AE859" s="6" t="str">
        <f t="shared" si="916"/>
        <v/>
      </c>
      <c r="AF859" s="113"/>
      <c r="AG859" s="52"/>
      <c r="AH859" s="6" t="str">
        <f t="shared" si="917"/>
        <v/>
      </c>
      <c r="AI859" s="6" t="str">
        <f t="shared" si="918"/>
        <v/>
      </c>
      <c r="AJ859" s="14" t="str">
        <f t="shared" si="919"/>
        <v/>
      </c>
      <c r="AK859" s="56">
        <f t="shared" ca="1" si="889"/>
        <v>83.879476050298024</v>
      </c>
      <c r="AL859" s="49">
        <f t="shared" ca="1" si="890"/>
        <v>15.705503595499186</v>
      </c>
      <c r="AM859" s="65"/>
      <c r="AN859" s="61"/>
      <c r="AO859" s="61"/>
      <c r="AP859" s="61"/>
      <c r="AQ859" s="62"/>
    </row>
    <row r="860" spans="1:43" x14ac:dyDescent="0.3">
      <c r="A860" t="str">
        <f t="shared" si="888"/>
        <v/>
      </c>
      <c r="B860" s="1" t="s">
        <v>49</v>
      </c>
      <c r="C860" s="1"/>
      <c r="D860">
        <v>4.1289999999999996</v>
      </c>
      <c r="E860">
        <v>333.6</v>
      </c>
      <c r="F860">
        <v>69.900000000000006</v>
      </c>
      <c r="G860" s="47"/>
      <c r="H860" s="47"/>
      <c r="I860" s="47"/>
      <c r="J860" s="47"/>
      <c r="K860" s="47"/>
      <c r="L860" s="23">
        <f t="shared" si="907"/>
        <v>257.21000000000004</v>
      </c>
      <c r="M860" s="6">
        <f t="shared" si="908"/>
        <v>-1.4189708789440085</v>
      </c>
      <c r="N860" s="6">
        <f t="shared" si="909"/>
        <v>3.8775201668990533</v>
      </c>
      <c r="O860" s="23">
        <f t="shared" si="893"/>
        <v>-2.3029568982225603</v>
      </c>
      <c r="P860" s="23" t="str">
        <f t="shared" si="910"/>
        <v/>
      </c>
      <c r="Q860" s="23"/>
      <c r="R860" s="6"/>
      <c r="S860" s="6"/>
      <c r="T860" s="6" t="str">
        <f t="shared" si="911"/>
        <v/>
      </c>
      <c r="U860" s="6" t="str">
        <f t="shared" si="912"/>
        <v/>
      </c>
      <c r="V860" s="6"/>
      <c r="W860" s="49"/>
      <c r="X860" s="8"/>
      <c r="Y860" s="53" t="str">
        <f t="shared" si="913"/>
        <v>1.48</v>
      </c>
      <c r="Z860" s="6">
        <f t="shared" si="898"/>
        <v>5.0098303888762974</v>
      </c>
      <c r="AA860" s="54">
        <f t="shared" ca="1" si="914"/>
        <v>19.590680028143129</v>
      </c>
      <c r="AB860" s="55">
        <f t="shared" si="915"/>
        <v>-1.4189708789440085</v>
      </c>
      <c r="AC860" s="6">
        <f t="shared" ca="1" si="901"/>
        <v>18.458369806165884</v>
      </c>
      <c r="AD860" s="6">
        <f t="shared" ca="1" si="902"/>
        <v>8.907246100396403</v>
      </c>
      <c r="AE860" s="6" t="str">
        <f t="shared" si="916"/>
        <v/>
      </c>
      <c r="AF860" s="113"/>
      <c r="AG860" s="52"/>
      <c r="AH860" s="6" t="str">
        <f t="shared" si="917"/>
        <v/>
      </c>
      <c r="AI860" s="6" t="str">
        <f t="shared" si="918"/>
        <v/>
      </c>
      <c r="AJ860" s="14" t="str">
        <f t="shared" si="919"/>
        <v/>
      </c>
      <c r="AK860" s="56">
        <f t="shared" ca="1" si="889"/>
        <v>85.604083354835481</v>
      </c>
      <c r="AL860" s="49">
        <f t="shared" ca="1" si="890"/>
        <v>18.512830530647317</v>
      </c>
      <c r="AM860" s="65"/>
      <c r="AN860" s="61"/>
      <c r="AO860" s="61"/>
      <c r="AP860" s="61"/>
      <c r="AQ860" s="62"/>
    </row>
    <row r="861" spans="1:43" x14ac:dyDescent="0.3">
      <c r="A861" t="str">
        <f t="shared" si="888"/>
        <v/>
      </c>
      <c r="B861" s="1" t="s">
        <v>49</v>
      </c>
      <c r="C861" s="1"/>
      <c r="D861">
        <v>5.7670000000000003</v>
      </c>
      <c r="E861">
        <v>340.4</v>
      </c>
      <c r="F861">
        <v>75.45</v>
      </c>
      <c r="G861" s="47"/>
      <c r="H861" s="47"/>
      <c r="I861" s="47"/>
      <c r="J861" s="47"/>
      <c r="K861" s="47"/>
      <c r="L861" s="23">
        <f t="shared" si="907"/>
        <v>264.01</v>
      </c>
      <c r="M861" s="6">
        <f t="shared" si="908"/>
        <v>-1.448813287852172</v>
      </c>
      <c r="N861" s="6">
        <f t="shared" si="909"/>
        <v>5.5820452396001761</v>
      </c>
      <c r="O861" s="23">
        <f t="shared" si="893"/>
        <v>-4.1203738949729782</v>
      </c>
      <c r="P861" s="23" t="str">
        <f t="shared" si="910"/>
        <v/>
      </c>
      <c r="Q861" s="23"/>
      <c r="R861" s="6"/>
      <c r="S861" s="6"/>
      <c r="T861" s="6" t="str">
        <f t="shared" si="911"/>
        <v/>
      </c>
      <c r="U861" s="6" t="str">
        <f t="shared" si="912"/>
        <v/>
      </c>
      <c r="V861" s="6"/>
      <c r="W861" s="49"/>
      <c r="X861" s="8"/>
      <c r="Y861" s="53" t="str">
        <f t="shared" si="913"/>
        <v>1.48</v>
      </c>
      <c r="Z861" s="6">
        <f t="shared" si="898"/>
        <v>6.714355461577421</v>
      </c>
      <c r="AA861" s="54">
        <f t="shared" ca="1" si="914"/>
        <v>26.256136282586329</v>
      </c>
      <c r="AB861" s="55">
        <f t="shared" si="915"/>
        <v>-1.448813287852172</v>
      </c>
      <c r="AC861" s="6">
        <f t="shared" ca="1" si="901"/>
        <v>25.123826060609083</v>
      </c>
      <c r="AD861" s="6">
        <f t="shared" ca="1" si="902"/>
        <v>18.529321192728656</v>
      </c>
      <c r="AE861" s="6" t="str">
        <f t="shared" si="916"/>
        <v/>
      </c>
      <c r="AF861" s="113"/>
      <c r="AG861" s="52"/>
      <c r="AH861" s="6" t="str">
        <f t="shared" si="917"/>
        <v/>
      </c>
      <c r="AI861" s="6" t="str">
        <f t="shared" si="918"/>
        <v/>
      </c>
      <c r="AJ861" s="14" t="str">
        <f t="shared" si="919"/>
        <v/>
      </c>
      <c r="AK861" s="56">
        <f t="shared" ca="1" si="889"/>
        <v>86.69958497284486</v>
      </c>
      <c r="AL861" s="49">
        <f t="shared" ca="1" si="890"/>
        <v>25.165565677464855</v>
      </c>
      <c r="AM861" s="65"/>
      <c r="AN861" s="61"/>
      <c r="AO861" s="61"/>
      <c r="AP861" s="61"/>
      <c r="AQ861" s="62"/>
    </row>
    <row r="862" spans="1:43" x14ac:dyDescent="0.3">
      <c r="A862" t="str">
        <f t="shared" si="888"/>
        <v/>
      </c>
      <c r="B862" s="1" t="s">
        <v>49</v>
      </c>
      <c r="C862" s="1"/>
      <c r="D862">
        <v>5.6459999999999999</v>
      </c>
      <c r="E862">
        <v>351.8</v>
      </c>
      <c r="F862">
        <v>82.72</v>
      </c>
      <c r="G862" s="47"/>
      <c r="H862" s="47"/>
      <c r="I862" s="47"/>
      <c r="J862" s="47"/>
      <c r="K862" s="47"/>
      <c r="L862" s="23">
        <f t="shared" si="907"/>
        <v>275.41000000000003</v>
      </c>
      <c r="M862" s="6">
        <f t="shared" si="908"/>
        <v>-0.71545188534624915</v>
      </c>
      <c r="N862" s="6">
        <f t="shared" si="909"/>
        <v>5.6004861038801357</v>
      </c>
      <c r="O862" s="23">
        <f t="shared" si="893"/>
        <v>-1.1480267451973765</v>
      </c>
      <c r="P862" s="23" t="str">
        <f t="shared" si="910"/>
        <v/>
      </c>
      <c r="Q862" s="23"/>
      <c r="R862" s="6"/>
      <c r="S862" s="6"/>
      <c r="T862" s="6" t="str">
        <f t="shared" si="911"/>
        <v/>
      </c>
      <c r="U862" s="6" t="str">
        <f t="shared" si="912"/>
        <v/>
      </c>
      <c r="V862" s="6"/>
      <c r="W862" s="49"/>
      <c r="X862" s="8"/>
      <c r="Y862" s="53" t="str">
        <f t="shared" si="913"/>
        <v>1.48</v>
      </c>
      <c r="Z862" s="6">
        <f t="shared" si="898"/>
        <v>6.7327963258573806</v>
      </c>
      <c r="AA862" s="54">
        <f t="shared" ca="1" si="914"/>
        <v>26.328248319024379</v>
      </c>
      <c r="AB862" s="55">
        <f t="shared" si="915"/>
        <v>-0.71545188534624915</v>
      </c>
      <c r="AC862" s="6">
        <f t="shared" ca="1" si="901"/>
        <v>25.195938097047133</v>
      </c>
      <c r="AD862" s="6">
        <f t="shared" ca="1" si="902"/>
        <v>4.6674973730541147</v>
      </c>
      <c r="AE862" s="6" t="str">
        <f t="shared" si="916"/>
        <v/>
      </c>
      <c r="AF862" s="113"/>
      <c r="AG862" s="52"/>
      <c r="AH862" s="6" t="str">
        <f t="shared" si="917"/>
        <v/>
      </c>
      <c r="AI862" s="6" t="str">
        <f t="shared" si="918"/>
        <v/>
      </c>
      <c r="AJ862" s="14" t="str">
        <f t="shared" si="919"/>
        <v/>
      </c>
      <c r="AK862" s="56">
        <f t="shared" ca="1" si="889"/>
        <v>88.37349333130841</v>
      </c>
      <c r="AL862" s="49">
        <f t="shared" ca="1" si="890"/>
        <v>25.206093866176023</v>
      </c>
      <c r="AM862" s="65"/>
      <c r="AN862" s="61"/>
      <c r="AO862" s="61"/>
      <c r="AP862" s="61"/>
      <c r="AQ862" s="62"/>
    </row>
    <row r="863" spans="1:43" x14ac:dyDescent="0.3">
      <c r="A863" t="str">
        <f t="shared" si="888"/>
        <v/>
      </c>
      <c r="B863" s="1" t="s">
        <v>49</v>
      </c>
      <c r="C863" s="1"/>
      <c r="D863">
        <v>6.8140000000000001</v>
      </c>
      <c r="E863">
        <v>18.43</v>
      </c>
      <c r="F863">
        <v>84.43</v>
      </c>
      <c r="G863" s="47"/>
      <c r="H863" s="47"/>
      <c r="I863" s="47"/>
      <c r="J863" s="47"/>
      <c r="K863" s="47"/>
      <c r="L863" s="23">
        <f t="shared" si="907"/>
        <v>302.04000000000002</v>
      </c>
      <c r="M863" s="6">
        <f t="shared" si="908"/>
        <v>-0.66137901360917484</v>
      </c>
      <c r="N863" s="6">
        <f t="shared" si="909"/>
        <v>6.7818267303402378</v>
      </c>
      <c r="O863" s="23">
        <f t="shared" si="893"/>
        <v>-15.638092378761076</v>
      </c>
      <c r="P863" s="23" t="str">
        <f t="shared" si="910"/>
        <v/>
      </c>
      <c r="Q863" s="23"/>
      <c r="R863" s="6"/>
      <c r="S863" s="6"/>
      <c r="T863" s="6" t="str">
        <f t="shared" si="911"/>
        <v/>
      </c>
      <c r="U863" s="6" t="str">
        <f t="shared" si="912"/>
        <v/>
      </c>
      <c r="V863" s="6"/>
      <c r="W863" s="49"/>
      <c r="X863" s="8"/>
      <c r="Y863" s="53" t="str">
        <f t="shared" si="913"/>
        <v>1.48</v>
      </c>
      <c r="Z863" s="6">
        <f t="shared" si="898"/>
        <v>7.9141369523174827</v>
      </c>
      <c r="AA863" s="54">
        <f t="shared" ca="1" si="914"/>
        <v>30.947819126972838</v>
      </c>
      <c r="AB863" s="55">
        <f t="shared" si="915"/>
        <v>-0.66137901360917484</v>
      </c>
      <c r="AC863" s="6">
        <f t="shared" ca="1" si="901"/>
        <v>29.815508904995593</v>
      </c>
      <c r="AD863" s="6">
        <f t="shared" ca="1" si="902"/>
        <v>68.752185612182714</v>
      </c>
      <c r="AE863" s="6" t="str">
        <f t="shared" si="916"/>
        <v/>
      </c>
      <c r="AF863" s="113"/>
      <c r="AG863" s="52"/>
      <c r="AH863" s="6" t="str">
        <f t="shared" si="917"/>
        <v/>
      </c>
      <c r="AI863" s="6" t="str">
        <f t="shared" si="918"/>
        <v/>
      </c>
      <c r="AJ863" s="14" t="str">
        <f t="shared" si="919"/>
        <v/>
      </c>
      <c r="AK863" s="56">
        <f t="shared" ca="1" si="889"/>
        <v>88.729251521189866</v>
      </c>
      <c r="AL863" s="49">
        <f t="shared" ca="1" si="890"/>
        <v>29.82284348387179</v>
      </c>
      <c r="AM863" s="65"/>
      <c r="AN863" s="61"/>
      <c r="AO863" s="61"/>
      <c r="AP863" s="61"/>
      <c r="AQ863" s="62"/>
    </row>
    <row r="864" spans="1:43" x14ac:dyDescent="0.3">
      <c r="A864" t="str">
        <f t="shared" si="888"/>
        <v/>
      </c>
      <c r="B864" s="1" t="s">
        <v>49</v>
      </c>
      <c r="C864" s="1"/>
      <c r="D864">
        <v>6.9749999999999996</v>
      </c>
      <c r="E864">
        <v>94.6</v>
      </c>
      <c r="F864">
        <v>76.36</v>
      </c>
      <c r="G864" s="47"/>
      <c r="H864" s="47"/>
      <c r="I864" s="47"/>
      <c r="J864" s="47"/>
      <c r="K864" s="47"/>
      <c r="L864" s="23">
        <f t="shared" si="907"/>
        <v>18.209999999999994</v>
      </c>
      <c r="M864" s="6">
        <f t="shared" si="908"/>
        <v>1.6448487724051781</v>
      </c>
      <c r="N864" s="6">
        <f t="shared" si="909"/>
        <v>6.7782813098835888</v>
      </c>
      <c r="O864" s="23">
        <f t="shared" si="893"/>
        <v>0.74070353880186524</v>
      </c>
      <c r="P864" s="23" t="str">
        <f t="shared" si="910"/>
        <v/>
      </c>
      <c r="Q864" s="23"/>
      <c r="R864" s="6"/>
      <c r="S864" s="6"/>
      <c r="T864" s="6" t="str">
        <f t="shared" si="911"/>
        <v/>
      </c>
      <c r="U864" s="6" t="str">
        <f t="shared" si="912"/>
        <v/>
      </c>
      <c r="V864" s="6"/>
      <c r="W864" s="49"/>
      <c r="X864" s="8"/>
      <c r="Y864" s="53" t="str">
        <f t="shared" si="913"/>
        <v>1.48</v>
      </c>
      <c r="Z864" s="6">
        <f t="shared" si="898"/>
        <v>7.9105915318608329</v>
      </c>
      <c r="AA864" s="54">
        <f t="shared" ca="1" si="914"/>
        <v>30.933954945485638</v>
      </c>
      <c r="AB864" s="55">
        <f t="shared" si="915"/>
        <v>1.6448487724051781</v>
      </c>
      <c r="AC864" s="6">
        <f t="shared" ca="1" si="901"/>
        <v>29.801644723508392</v>
      </c>
      <c r="AD864" s="6">
        <f t="shared" ca="1" si="902"/>
        <v>3.6802398437927692</v>
      </c>
      <c r="AE864" s="6" t="str">
        <f t="shared" si="916"/>
        <v/>
      </c>
      <c r="AF864" s="113"/>
      <c r="AG864" s="52"/>
      <c r="AH864" s="6" t="str">
        <f t="shared" si="917"/>
        <v/>
      </c>
      <c r="AI864" s="6" t="str">
        <f t="shared" si="918"/>
        <v/>
      </c>
      <c r="AJ864" s="14" t="str">
        <f t="shared" si="919"/>
        <v/>
      </c>
      <c r="AK864" s="56">
        <f t="shared" ca="1" si="889"/>
        <v>86.840866640431258</v>
      </c>
      <c r="AL864" s="49">
        <f t="shared" ca="1" si="890"/>
        <v>29.847002457705841</v>
      </c>
      <c r="AM864" s="65"/>
      <c r="AN864" s="61"/>
      <c r="AO864" s="61"/>
      <c r="AP864" s="61"/>
      <c r="AQ864" s="62"/>
    </row>
    <row r="865" spans="1:43" x14ac:dyDescent="0.3">
      <c r="A865" t="str">
        <f t="shared" si="888"/>
        <v/>
      </c>
      <c r="B865" s="1" t="s">
        <v>49</v>
      </c>
      <c r="C865" s="1"/>
      <c r="D865">
        <v>6.4050000000000002</v>
      </c>
      <c r="E865">
        <v>129.75</v>
      </c>
      <c r="F865">
        <v>77.31</v>
      </c>
      <c r="G865" s="47"/>
      <c r="H865" s="47"/>
      <c r="I865" s="47"/>
      <c r="J865" s="47"/>
      <c r="K865" s="47"/>
      <c r="L865" s="23">
        <f t="shared" si="907"/>
        <v>53.36</v>
      </c>
      <c r="M865" s="6">
        <f t="shared" si="908"/>
        <v>1.4070243835795935</v>
      </c>
      <c r="N865" s="6">
        <f t="shared" si="909"/>
        <v>6.2485444212242314</v>
      </c>
      <c r="O865" s="23">
        <f t="shared" si="893"/>
        <v>-1.6898721259388232</v>
      </c>
      <c r="P865" s="23" t="str">
        <f t="shared" si="910"/>
        <v/>
      </c>
      <c r="Q865" s="23"/>
      <c r="R865" s="6"/>
      <c r="S865" s="6"/>
      <c r="T865" s="6" t="str">
        <f t="shared" si="911"/>
        <v/>
      </c>
      <c r="U865" s="6" t="str">
        <f t="shared" si="912"/>
        <v/>
      </c>
      <c r="V865" s="6"/>
      <c r="W865" s="49"/>
      <c r="X865" s="8"/>
      <c r="Y865" s="53" t="str">
        <f t="shared" si="913"/>
        <v>1.48</v>
      </c>
      <c r="Z865" s="6">
        <f t="shared" si="898"/>
        <v>7.3808546432014754</v>
      </c>
      <c r="AA865" s="54">
        <f t="shared" ca="1" si="914"/>
        <v>28.862446515205765</v>
      </c>
      <c r="AB865" s="55">
        <f t="shared" si="915"/>
        <v>1.4070243835795935</v>
      </c>
      <c r="AC865" s="6">
        <f t="shared" ca="1" si="901"/>
        <v>27.730136293228519</v>
      </c>
      <c r="AD865" s="6">
        <f t="shared" ca="1" si="902"/>
        <v>5.6952108405748554</v>
      </c>
      <c r="AE865" s="6" t="str">
        <f t="shared" si="916"/>
        <v/>
      </c>
      <c r="AF865" s="113"/>
      <c r="AG865" s="52"/>
      <c r="AH865" s="6" t="str">
        <f t="shared" si="917"/>
        <v/>
      </c>
      <c r="AI865" s="6" t="str">
        <f t="shared" si="918"/>
        <v/>
      </c>
      <c r="AJ865" s="14" t="str">
        <f t="shared" si="919"/>
        <v/>
      </c>
      <c r="AK865" s="56">
        <f t="shared" ca="1" si="889"/>
        <v>87.095308828689781</v>
      </c>
      <c r="AL865" s="49">
        <f t="shared" ca="1" si="890"/>
        <v>27.765809486795391</v>
      </c>
      <c r="AM865" s="65"/>
      <c r="AN865" s="61"/>
      <c r="AO865" s="61"/>
      <c r="AP865" s="61"/>
      <c r="AQ865" s="62"/>
    </row>
    <row r="866" spans="1:43" x14ac:dyDescent="0.3">
      <c r="A866" t="str">
        <f t="shared" si="888"/>
        <v/>
      </c>
      <c r="B866" s="1" t="s">
        <v>49</v>
      </c>
      <c r="C866" s="1"/>
      <c r="D866">
        <v>3.9809999999999999</v>
      </c>
      <c r="E866">
        <v>134.93</v>
      </c>
      <c r="F866">
        <v>73.510000000000005</v>
      </c>
      <c r="G866" s="47"/>
      <c r="H866" s="47"/>
      <c r="I866" s="47"/>
      <c r="J866" s="47"/>
      <c r="K866" s="47"/>
      <c r="L866" s="23">
        <f t="shared" si="907"/>
        <v>58.540000000000006</v>
      </c>
      <c r="M866" s="6">
        <f t="shared" si="908"/>
        <v>1.1299988671630703</v>
      </c>
      <c r="N866" s="6">
        <f t="shared" si="909"/>
        <v>3.817258644657207</v>
      </c>
      <c r="O866" s="23">
        <f t="shared" si="893"/>
        <v>-0.42001353577119538</v>
      </c>
      <c r="P866" s="23" t="str">
        <f t="shared" si="910"/>
        <v/>
      </c>
      <c r="Q866" s="23"/>
      <c r="R866" s="6"/>
      <c r="S866" s="6"/>
      <c r="T866" s="6" t="str">
        <f t="shared" si="911"/>
        <v/>
      </c>
      <c r="U866" s="6" t="str">
        <f t="shared" si="912"/>
        <v/>
      </c>
      <c r="V866" s="6"/>
      <c r="W866" s="49"/>
      <c r="X866" s="8"/>
      <c r="Y866" s="53" t="str">
        <f t="shared" si="913"/>
        <v>1.48</v>
      </c>
      <c r="Z866" s="6">
        <f t="shared" si="898"/>
        <v>4.9495688666344515</v>
      </c>
      <c r="AA866" s="54">
        <f t="shared" ca="1" si="914"/>
        <v>19.35503049340636</v>
      </c>
      <c r="AB866" s="55">
        <f t="shared" si="915"/>
        <v>1.1299988671630703</v>
      </c>
      <c r="AC866" s="6">
        <f t="shared" ca="1" si="901"/>
        <v>18.222720271429115</v>
      </c>
      <c r="AD866" s="6">
        <f t="shared" ca="1" si="902"/>
        <v>0.73068370540923588</v>
      </c>
      <c r="AE866" s="6" t="str">
        <f t="shared" si="916"/>
        <v/>
      </c>
      <c r="AF866" s="113"/>
      <c r="AG866" s="52"/>
      <c r="AH866" s="6" t="str">
        <f t="shared" si="917"/>
        <v/>
      </c>
      <c r="AI866" s="6" t="str">
        <f t="shared" si="918"/>
        <v/>
      </c>
      <c r="AJ866" s="14" t="str">
        <f t="shared" si="919"/>
        <v/>
      </c>
      <c r="AK866" s="56">
        <f t="shared" ca="1" si="889"/>
        <v>86.451607162533875</v>
      </c>
      <c r="AL866" s="49">
        <f t="shared" ca="1" si="890"/>
        <v>18.257722517623698</v>
      </c>
      <c r="AM866" s="65"/>
      <c r="AN866" s="61"/>
      <c r="AO866" s="61"/>
      <c r="AP866" s="61"/>
      <c r="AQ866" s="62"/>
    </row>
    <row r="867" spans="1:43" x14ac:dyDescent="0.3">
      <c r="A867" t="str">
        <f t="shared" si="888"/>
        <v/>
      </c>
      <c r="B867" s="1" t="s">
        <v>49</v>
      </c>
      <c r="C867" s="1"/>
      <c r="D867">
        <v>2.6520000000000001</v>
      </c>
      <c r="E867">
        <v>137.9</v>
      </c>
      <c r="F867">
        <v>71.23</v>
      </c>
      <c r="G867" s="47"/>
      <c r="H867" s="47"/>
      <c r="I867" s="47"/>
      <c r="J867" s="47"/>
      <c r="K867" s="47"/>
      <c r="L867" s="23">
        <f t="shared" si="907"/>
        <v>61.510000000000005</v>
      </c>
      <c r="M867" s="6">
        <f t="shared" si="908"/>
        <v>0.85333400468638576</v>
      </c>
      <c r="N867" s="6">
        <f t="shared" si="909"/>
        <v>2.5109609866435392</v>
      </c>
      <c r="O867" s="23">
        <f t="shared" si="893"/>
        <v>-1.0155433062150196</v>
      </c>
      <c r="P867" s="23" t="str">
        <f t="shared" si="910"/>
        <v/>
      </c>
      <c r="Q867" s="23"/>
      <c r="R867" s="6"/>
      <c r="S867" s="6"/>
      <c r="T867" s="6" t="str">
        <f t="shared" si="911"/>
        <v/>
      </c>
      <c r="U867" s="6" t="str">
        <f t="shared" si="912"/>
        <v/>
      </c>
      <c r="V867" s="6"/>
      <c r="W867" s="49"/>
      <c r="X867" s="8"/>
      <c r="Y867" s="53" t="str">
        <f t="shared" si="913"/>
        <v>1.48</v>
      </c>
      <c r="Z867" s="6">
        <f t="shared" si="898"/>
        <v>3.6432712086207837</v>
      </c>
      <c r="AA867" s="54">
        <f t="shared" ca="1" si="914"/>
        <v>14.246821741173807</v>
      </c>
      <c r="AB867" s="55">
        <f t="shared" si="915"/>
        <v>0.85333400468638576</v>
      </c>
      <c r="AC867" s="6">
        <f t="shared" ca="1" si="901"/>
        <v>13.114511519196563</v>
      </c>
      <c r="AD867" s="6">
        <f t="shared" ca="1" si="902"/>
        <v>4.2178460901621593</v>
      </c>
      <c r="AE867" s="6" t="str">
        <f t="shared" si="916"/>
        <v/>
      </c>
      <c r="AF867" s="113"/>
      <c r="AG867" s="52"/>
      <c r="AH867" s="6" t="str">
        <f t="shared" si="917"/>
        <v/>
      </c>
      <c r="AI867" s="6" t="str">
        <f t="shared" si="918"/>
        <v/>
      </c>
      <c r="AJ867" s="14" t="str">
        <f t="shared" si="919"/>
        <v/>
      </c>
      <c r="AK867" s="56">
        <f t="shared" ca="1" si="889"/>
        <v>86.277130807392751</v>
      </c>
      <c r="AL867" s="49">
        <f t="shared" ca="1" si="890"/>
        <v>13.142244530927487</v>
      </c>
      <c r="AM867" s="65"/>
      <c r="AN867" s="61"/>
      <c r="AO867" s="61"/>
      <c r="AP867" s="61"/>
      <c r="AQ867" s="62"/>
    </row>
    <row r="868" spans="1:43" x14ac:dyDescent="0.3">
      <c r="A868" t="str">
        <f t="shared" si="888"/>
        <v/>
      </c>
      <c r="B868" s="1" t="s">
        <v>49</v>
      </c>
      <c r="C868" s="1"/>
      <c r="D868">
        <v>1.7989999999999999</v>
      </c>
      <c r="E868">
        <v>143.19</v>
      </c>
      <c r="F868">
        <v>58.94</v>
      </c>
      <c r="G868" s="47"/>
      <c r="H868" s="47"/>
      <c r="I868" s="47"/>
      <c r="J868" s="47"/>
      <c r="K868" s="47"/>
      <c r="L868" s="23">
        <f t="shared" si="907"/>
        <v>66.8</v>
      </c>
      <c r="M868" s="6">
        <f t="shared" si="908"/>
        <v>0.92816781310165952</v>
      </c>
      <c r="N868" s="6">
        <f t="shared" si="909"/>
        <v>1.5410728440674317</v>
      </c>
      <c r="O868" s="23">
        <f t="shared" si="893"/>
        <v>-0.97245824385491741</v>
      </c>
      <c r="P868" s="23" t="str">
        <f t="shared" si="910"/>
        <v/>
      </c>
      <c r="Q868" s="23"/>
      <c r="R868" s="6"/>
      <c r="S868" s="6"/>
      <c r="T868" s="6" t="str">
        <f t="shared" si="911"/>
        <v/>
      </c>
      <c r="U868" s="6" t="str">
        <f t="shared" si="912"/>
        <v/>
      </c>
      <c r="V868" s="6"/>
      <c r="W868" s="49"/>
      <c r="X868" s="8"/>
      <c r="Y868" s="53" t="str">
        <f t="shared" si="913"/>
        <v>1.48</v>
      </c>
      <c r="Z868" s="6">
        <f t="shared" si="898"/>
        <v>2.6733830660446762</v>
      </c>
      <c r="AA868" s="54">
        <f t="shared" ca="1" si="914"/>
        <v>10.454124825428433</v>
      </c>
      <c r="AB868" s="55">
        <f t="shared" si="915"/>
        <v>0.92816781310165952</v>
      </c>
      <c r="AC868" s="6">
        <f t="shared" ca="1" si="901"/>
        <v>9.3218146034511893</v>
      </c>
      <c r="AD868" s="6">
        <f t="shared" ca="1" si="902"/>
        <v>3.7786295058277508</v>
      </c>
      <c r="AE868" s="6" t="str">
        <f t="shared" si="916"/>
        <v/>
      </c>
      <c r="AF868" s="113"/>
      <c r="AG868" s="52"/>
      <c r="AH868" s="6" t="str">
        <f t="shared" si="917"/>
        <v/>
      </c>
      <c r="AI868" s="6" t="str">
        <f t="shared" si="918"/>
        <v/>
      </c>
      <c r="AJ868" s="14" t="str">
        <f t="shared" si="919"/>
        <v/>
      </c>
      <c r="AK868" s="56">
        <f t="shared" ca="1" si="889"/>
        <v>84.313833207428189</v>
      </c>
      <c r="AL868" s="49">
        <f t="shared" ca="1" si="890"/>
        <v>9.3679092112591356</v>
      </c>
      <c r="AM868" s="65"/>
      <c r="AN868" s="61"/>
      <c r="AO868" s="61"/>
      <c r="AP868" s="61"/>
      <c r="AQ868" s="62"/>
    </row>
    <row r="869" spans="1:43" x14ac:dyDescent="0.3">
      <c r="A869" t="str">
        <f t="shared" si="888"/>
        <v/>
      </c>
      <c r="B869" s="1" t="s">
        <v>49</v>
      </c>
      <c r="C869" s="1"/>
      <c r="D869">
        <v>1.0389999999999999</v>
      </c>
      <c r="E869">
        <v>154.38</v>
      </c>
      <c r="F869">
        <v>27.59</v>
      </c>
      <c r="G869" s="47"/>
      <c r="H869" s="47"/>
      <c r="I869" s="47"/>
      <c r="J869" s="47"/>
      <c r="K869" s="47"/>
      <c r="L869" s="23">
        <f t="shared" si="907"/>
        <v>77.989999999999995</v>
      </c>
      <c r="M869" s="6">
        <f t="shared" si="908"/>
        <v>0.92084951876506493</v>
      </c>
      <c r="N869" s="6">
        <f t="shared" si="909"/>
        <v>0.48120386925932773</v>
      </c>
      <c r="O869" s="23">
        <f t="shared" si="893"/>
        <v>-1.448046245447663</v>
      </c>
      <c r="P869" s="23" t="str">
        <f t="shared" si="910"/>
        <v/>
      </c>
      <c r="Q869" s="23"/>
      <c r="R869" s="6"/>
      <c r="S869" s="6"/>
      <c r="T869" s="6" t="str">
        <f t="shared" si="911"/>
        <v/>
      </c>
      <c r="U869" s="6" t="str">
        <f t="shared" si="912"/>
        <v/>
      </c>
      <c r="V869" s="6"/>
      <c r="W869" s="49"/>
      <c r="X869" s="8"/>
      <c r="Y869" s="53" t="str">
        <f t="shared" si="913"/>
        <v>1.48</v>
      </c>
      <c r="Z869" s="6">
        <f t="shared" si="898"/>
        <v>1.6135140912365722</v>
      </c>
      <c r="AA869" s="54">
        <f t="shared" ca="1" si="914"/>
        <v>6.3095625657310723</v>
      </c>
      <c r="AB869" s="55">
        <f t="shared" si="915"/>
        <v>0.92084951876506493</v>
      </c>
      <c r="AC869" s="6">
        <f t="shared" ca="1" si="901"/>
        <v>5.1772523437538283</v>
      </c>
      <c r="AD869" s="6">
        <f t="shared" ca="1" si="902"/>
        <v>5.9534765654313659</v>
      </c>
      <c r="AE869" s="6" t="str">
        <f t="shared" si="916"/>
        <v/>
      </c>
      <c r="AF869" s="113"/>
      <c r="AG869" s="52"/>
      <c r="AH869" s="6" t="str">
        <f t="shared" si="917"/>
        <v/>
      </c>
      <c r="AI869" s="6" t="str">
        <f t="shared" si="918"/>
        <v/>
      </c>
      <c r="AJ869" s="14" t="str">
        <f t="shared" si="919"/>
        <v/>
      </c>
      <c r="AK869" s="56">
        <f t="shared" ca="1" si="889"/>
        <v>79.914584215677934</v>
      </c>
      <c r="AL869" s="49">
        <f t="shared" ca="1" si="890"/>
        <v>5.2585079316393886</v>
      </c>
      <c r="AM869" s="65"/>
      <c r="AN869" s="61"/>
      <c r="AO869" s="61"/>
      <c r="AP869" s="61"/>
      <c r="AQ869" s="62"/>
    </row>
    <row r="870" spans="1:43" x14ac:dyDescent="0.3">
      <c r="A870" t="str">
        <f t="shared" si="888"/>
        <v/>
      </c>
      <c r="B870" s="1" t="s">
        <v>49</v>
      </c>
      <c r="C870" s="1"/>
      <c r="D870">
        <v>1.4379999999999999</v>
      </c>
      <c r="E870">
        <v>150.52000000000001</v>
      </c>
      <c r="F870">
        <v>-48.15</v>
      </c>
      <c r="G870" s="47"/>
      <c r="H870" s="47"/>
      <c r="I870" s="47"/>
      <c r="J870" s="47"/>
      <c r="K870" s="47"/>
      <c r="L870" s="23">
        <f t="shared" si="907"/>
        <v>74.13000000000001</v>
      </c>
      <c r="M870" s="6">
        <f t="shared" si="908"/>
        <v>0.95940881880881423</v>
      </c>
      <c r="N870" s="6">
        <f t="shared" si="909"/>
        <v>-1.0711576533787524</v>
      </c>
      <c r="O870" s="23">
        <f t="shared" si="893"/>
        <v>-0.71205802976924848</v>
      </c>
      <c r="P870" s="23" t="str">
        <f t="shared" si="910"/>
        <v/>
      </c>
      <c r="Q870" s="23"/>
      <c r="R870" s="6"/>
      <c r="S870" s="6"/>
      <c r="T870" s="6" t="str">
        <f t="shared" si="911"/>
        <v/>
      </c>
      <c r="U870" s="6" t="str">
        <f t="shared" si="912"/>
        <v/>
      </c>
      <c r="V870" s="6"/>
      <c r="W870" s="49"/>
      <c r="X870" s="8"/>
      <c r="Y870" s="53" t="str">
        <f t="shared" si="913"/>
        <v>1.48</v>
      </c>
      <c r="Z870" s="6" t="str">
        <f t="shared" si="898"/>
        <v/>
      </c>
      <c r="AA870" s="54" t="str">
        <f t="shared" ca="1" si="914"/>
        <v/>
      </c>
      <c r="AB870" s="55">
        <f t="shared" si="915"/>
        <v>0.95940881880881423</v>
      </c>
      <c r="AC870" s="6">
        <f t="shared" si="901"/>
        <v>-1.0711576533787524</v>
      </c>
      <c r="AD870" s="6">
        <f t="shared" si="902"/>
        <v>0.71205802976924848</v>
      </c>
      <c r="AE870" s="6" t="str">
        <f t="shared" si="916"/>
        <v/>
      </c>
      <c r="AF870" s="113"/>
      <c r="AG870" s="52"/>
      <c r="AH870" s="6" t="str">
        <f t="shared" si="917"/>
        <v/>
      </c>
      <c r="AI870" s="6" t="str">
        <f t="shared" si="918"/>
        <v/>
      </c>
      <c r="AJ870" s="14" t="str">
        <f t="shared" si="919"/>
        <v/>
      </c>
      <c r="AK870" s="56">
        <f t="shared" si="889"/>
        <v>-48.15</v>
      </c>
      <c r="AL870" s="49">
        <f t="shared" si="890"/>
        <v>1.4379999999999999</v>
      </c>
      <c r="AM870" s="65"/>
      <c r="AN870" s="61"/>
      <c r="AO870" s="61"/>
      <c r="AP870" s="61"/>
      <c r="AQ870" s="62"/>
    </row>
    <row r="871" spans="1:43" x14ac:dyDescent="0.3">
      <c r="A871" t="str">
        <f t="shared" si="888"/>
        <v/>
      </c>
      <c r="B871" s="1" t="s">
        <v>49</v>
      </c>
      <c r="C871" s="1"/>
      <c r="D871">
        <v>1.1850000000000001</v>
      </c>
      <c r="E871">
        <v>131.4</v>
      </c>
      <c r="F871">
        <v>-72.849999999999994</v>
      </c>
      <c r="G871" s="47"/>
      <c r="H871" s="47"/>
      <c r="I871" s="47"/>
      <c r="J871" s="47"/>
      <c r="K871" s="47"/>
      <c r="L871" s="23">
        <f t="shared" si="907"/>
        <v>55.010000000000005</v>
      </c>
      <c r="M871" s="6">
        <f t="shared" si="908"/>
        <v>0.34942604540280492</v>
      </c>
      <c r="N871" s="6">
        <f t="shared" si="909"/>
        <v>-1.1323102219772445</v>
      </c>
      <c r="O871" s="23">
        <f t="shared" si="893"/>
        <v>-0.55226799527482762</v>
      </c>
      <c r="P871" s="23" t="str">
        <f t="shared" si="910"/>
        <v/>
      </c>
      <c r="Q871" s="23"/>
      <c r="R871" s="6"/>
      <c r="S871" s="6"/>
      <c r="T871" s="6" t="str">
        <f t="shared" si="911"/>
        <v/>
      </c>
      <c r="U871" s="6" t="str">
        <f t="shared" si="912"/>
        <v/>
      </c>
      <c r="V871" s="6"/>
      <c r="W871" s="49"/>
      <c r="X871" s="8"/>
      <c r="Y871" s="53" t="str">
        <f t="shared" si="913"/>
        <v>1.48</v>
      </c>
      <c r="Z871" s="6" t="str">
        <f t="shared" si="898"/>
        <v/>
      </c>
      <c r="AA871" s="54" t="str">
        <f t="shared" ca="1" si="914"/>
        <v/>
      </c>
      <c r="AB871" s="55">
        <f t="shared" si="915"/>
        <v>0.34942604540280492</v>
      </c>
      <c r="AC871" s="6">
        <f t="shared" si="901"/>
        <v>-1.1323102219772445</v>
      </c>
      <c r="AD871" s="6">
        <f t="shared" si="902"/>
        <v>0.55226799527482762</v>
      </c>
      <c r="AE871" s="6" t="str">
        <f t="shared" si="916"/>
        <v/>
      </c>
      <c r="AF871" s="113"/>
      <c r="AG871" s="52"/>
      <c r="AH871" s="6" t="str">
        <f t="shared" si="917"/>
        <v/>
      </c>
      <c r="AI871" s="6" t="str">
        <f t="shared" si="918"/>
        <v/>
      </c>
      <c r="AJ871" s="14" t="str">
        <f t="shared" si="919"/>
        <v/>
      </c>
      <c r="AK871" s="56">
        <f t="shared" si="889"/>
        <v>-72.849999999999994</v>
      </c>
      <c r="AL871" s="49">
        <f t="shared" si="890"/>
        <v>1.1849999999999998</v>
      </c>
      <c r="AM871" s="65"/>
      <c r="AN871" s="61"/>
      <c r="AO871" s="61"/>
      <c r="AP871" s="61"/>
      <c r="AQ871" s="62"/>
    </row>
    <row r="872" spans="1:43" ht="15" thickBot="1" x14ac:dyDescent="0.35">
      <c r="A872">
        <f t="shared" si="888"/>
        <v>1</v>
      </c>
      <c r="B872" s="1" t="s">
        <v>49</v>
      </c>
      <c r="C872" s="1" t="s">
        <v>50</v>
      </c>
      <c r="D872">
        <v>10.852</v>
      </c>
      <c r="E872">
        <v>72.400000000000006</v>
      </c>
      <c r="F872">
        <v>-0.36</v>
      </c>
      <c r="G872" s="34"/>
      <c r="H872" s="34"/>
      <c r="I872" s="34"/>
      <c r="J872" s="34"/>
      <c r="K872" s="34"/>
      <c r="L872" s="13"/>
      <c r="M872" s="4"/>
      <c r="N872" s="4"/>
      <c r="O872" s="13">
        <f>ABS(SUM(O848:O871))/2</f>
        <v>26.7840445483493</v>
      </c>
      <c r="P872" s="13">
        <f t="shared" si="910"/>
        <v>290.66045143868661</v>
      </c>
      <c r="Q872" s="13">
        <f>SQRT(((MAX(M848:M871)-MIN(M848:M871))^2)+((VLOOKUP(MAX(M848:M871),M848:N871,2,FALSE)-VLOOKUP(MIN(M848:M871),M848:N871,2,FALSE))^2))</f>
        <v>9.5817454657733983</v>
      </c>
      <c r="R872" s="13">
        <f>ABS(MIN(N848:N871))+MAX(N848:N871)</f>
        <v>7.9141369523174827</v>
      </c>
      <c r="S872" s="12">
        <f>SQRT(ABS(((M849-M848)^2)-((N849-N848)^2))+ABS(((M850-M849)^2)-((N850-N849)^2))+ABS(((M851-M850)^2)-((N851-N850)^2))+ABS(((M852-M851)^2)-((N852-N851)^2))+ABS(((M853-M852)^2)-((N853-N852)^2))+ABS(((M854-M853)^2)-((N854-N853)^2))+ABS(((M855-M854)^2)-((N855-N854)^2))+ABS(((M856-M855)^2)-((N856-N855)^2))+ABS(((M857-M856)^2)-((N857-N856)^2))+ABS(((M858-M857)^2)-((N858-N857)^2))+ABS(((M859-M858)^2)-((N859-N858)^2))+ABS(((M860-M859)^2)-((N860-N859)^2))+ABS(((M861-M860)^2)-((N861-N860)^2))+ABS(((M862-M861)^2)-((N862-N861)^2))+ABS(((M863-M862)^2)-((N863-N862)^2))+ABS(((M864-M863)^2)-((N864-N863)^2))+ABS(((M865-M864)^2)-((N865-N864)^2))+ABS(((M866-M865)^2)-((N866-N865)^2))+ABS(((M867-M866)^2)-((N867-N866)^2))+ABS(((M868-M867)^2)-((N868-N867)^2))+ABS(((M869-M868)^2)-((N869-N868)^2))+ABS(((M870-M869)^2)-((N870-N869)^2))+ABS(((M871-M870)^2)-((N871-N870)^2)))</f>
        <v>6.4169402300840384</v>
      </c>
      <c r="T872" s="4">
        <f>IF(A872=1,S872/Q872,"")</f>
        <v>0.66970472686899851</v>
      </c>
      <c r="U872" s="4">
        <f>IF(A872=1,4*PI()*(O872/(S872^2)),"")</f>
        <v>8.1739134422464623</v>
      </c>
      <c r="V872" s="21">
        <f>IF($H$9=FALSE,(($F$3)*($Q872^2))/(2*$F$7*COS(RADIANS($F$8))),IF(G872&lt;&gt;"",(3*($F$3)*(I872^2))/(2*J872*(COS(RADIANS(K872)))),(($F$3)*($Q872^2))/(2*$J872*COS(RADIANS($K872)))))</f>
        <v>574.28039563884829</v>
      </c>
      <c r="W872" s="51" t="str">
        <f>IF(G872&lt;&gt;"",IF(V872&lt;H872,"STABLE","UNSTABLE"),IF(V872&lt;$F$6,"STABLE","UNSTABLE"))</f>
        <v>UNSTABLE</v>
      </c>
      <c r="X872" s="8"/>
      <c r="Y872" s="57"/>
      <c r="Z872" s="4"/>
      <c r="AA872" s="16" t="str">
        <f t="shared" ca="1" si="914"/>
        <v/>
      </c>
      <c r="AB872" s="15"/>
      <c r="AC872" s="17"/>
      <c r="AD872" s="4">
        <f ca="1">IF(W872="Stable",O872,ABS(SUM(AD848:AD871)/2))</f>
        <v>108.68171956964014</v>
      </c>
      <c r="AE872" s="4">
        <f t="shared" ca="1" si="916"/>
        <v>1179.4140207697349</v>
      </c>
      <c r="AF872" s="13">
        <f ca="1">IF(W872="Stable",Q872,SQRT(((MAX(AB848:AB871)-MIN(AB848:AB871))^2)+((VLOOKUP(MAX(AB848:AB871),AB848:AC871,2,FALSE)-VLOOKUP(MIN(AB848:AB871),AB848:AC871,2,FALSE))^2)))</f>
        <v>31.319822841975959</v>
      </c>
      <c r="AG872" s="12">
        <f ca="1">IF(W872="Stable",S872,SQRT(ABS(((AB849-AB848)^2)-((AC849-AC848)^2))+ABS(((AB850-AB849)^2)-((AC850-AC849)^2))+ABS(((AB851-AB850)^2)-((AC851-AC850)^2))+ABS(((AB852-AB851)^2)-((AC852-AC851)^2))+ABS(((AB853-AB852)^2)-((AC853-AC852)^2))+ABS(((AB854-AB853)^2)-((AC854-AC853)^2))+ABS(((AB855-AB854)^2)-((AC855-AC854)^2))+ABS(((AB856-AB855)^2)-((AC856-AC855)^2))+ABS(((AB857-AB856)^2)-((AC857-AC856)^2))+ABS(((AB858-AB857)^2)-((AC858-AC857)^2))+ABS(((AB859-AB858)^2)-((AC859-AC858)^2))+ABS(((AB860-AB859)^2)-((AC860-AC859)^2))+ABS(((AB861-AB860)^2)-((AC861-AC860)^2))+ABS(((AB862-AB861)^2)-((AC862-AC861)^2))+ABS(((AB863-AB862)^2)-((AC863-AC862)^2))+ABS(((AB864-AB863)^2)-((AC864-AC863)^2))+ABS(((AB865-AB864)^2)-((AC865-AC864)^2))+ABS(((AB866-AB865)^2)-((AC866-AC865)^2))+ABS(((AB867-AB866)^2)-((AC867-AC866)^2))+ABS(((AB868-AB867)^2)-((AC868-AC867)^2))+ABS(((AB869-AB868)^2)-((AC869-AC868)^2))+ABS(((AB870-AB869)^2)-((AC870-AC869)^2))+ABS(((AB871-AB870)^2)-((AC871-AC870)^2))))</f>
        <v>19.02036109310578</v>
      </c>
      <c r="AH872" s="4">
        <f ca="1">IF(W872="Stable",T872,IF(A872=1,AG872/AF872,""))</f>
        <v>0.6072946577339513</v>
      </c>
      <c r="AI872" s="4">
        <f ca="1">IF(W872="Stable",U872,IF(A872=1,4*PI()*(AD872/(AG872^2)),""))</f>
        <v>3.7751033885259275</v>
      </c>
      <c r="AJ872" s="5">
        <f ca="1">IF(A872=1,(O872/AD872)*100,"")</f>
        <v>24.644479912913827</v>
      </c>
      <c r="AK872" s="56">
        <f t="shared" si="889"/>
        <v>-0.36</v>
      </c>
      <c r="AL872" s="49">
        <f t="shared" si="890"/>
        <v>10.852</v>
      </c>
      <c r="AM872" s="65"/>
      <c r="AN872" s="61"/>
      <c r="AO872" s="61"/>
      <c r="AP872" s="61"/>
      <c r="AQ872" s="62"/>
    </row>
    <row r="873" spans="1:43" ht="15" thickTop="1" x14ac:dyDescent="0.3">
      <c r="A873" t="str">
        <f t="shared" si="888"/>
        <v/>
      </c>
      <c r="B873" s="1" t="s">
        <v>50</v>
      </c>
      <c r="C873" s="1"/>
      <c r="D873">
        <v>1.125</v>
      </c>
      <c r="E873">
        <v>60.9</v>
      </c>
      <c r="F873">
        <v>-78.62</v>
      </c>
      <c r="G873" s="47"/>
      <c r="H873" s="47"/>
      <c r="I873" s="47"/>
      <c r="J873" s="47"/>
      <c r="K873" s="47"/>
      <c r="L873" s="23">
        <f>IF(AND(B873&lt;&gt;"",C873&lt;&gt;""),"",IF(E873-$E$872&lt;0,(360-($E$872-E873)),E873-$E$872))</f>
        <v>348.5</v>
      </c>
      <c r="M873" s="6">
        <f t="shared" ref="M873" si="920">IF(AND(B873&lt;&gt;"",C873&lt;&gt;""),"",IF(L873&gt;180,(COS(RADIANS(F873))*D873)*(-1),(COS(RADIANS(F873))*D873)))</f>
        <v>-0.22197954279702431</v>
      </c>
      <c r="N873" s="6">
        <f t="shared" ref="N873" si="921">IF(AND(B873&lt;&gt;"",C873&lt;&gt;""),"",SIN(RADIANS(F873))*D873)</f>
        <v>-1.1028826241171923</v>
      </c>
      <c r="O873" s="23">
        <f t="shared" ref="O873:O901" si="922">IF(A874=1,M873*VLOOKUP(B874,$B$13:$N$1389,13,FALSE)-N873*VLOOKUP(B874,$B$13:$N$1389,12,FALSE),M873*N874-N873*M874)</f>
        <v>-1.1674952731115789</v>
      </c>
      <c r="P873" s="23" t="str">
        <f t="shared" ref="P873" si="923">IF(A873=1,D873*O873,"")</f>
        <v/>
      </c>
      <c r="Q873" s="23"/>
      <c r="R873" s="6"/>
      <c r="S873" s="6"/>
      <c r="T873" s="6" t="str">
        <f t="shared" ref="T873" si="924">IF(A873=1,S873/Q873,"")</f>
        <v/>
      </c>
      <c r="U873" s="6" t="str">
        <f t="shared" ref="U873" si="925">IF(A873=1,4*PI()*(O873/(S873^2)),"")</f>
        <v/>
      </c>
      <c r="V873" s="6"/>
      <c r="W873" s="49"/>
      <c r="X873" s="8"/>
      <c r="Y873" s="53" t="str">
        <f t="shared" ref="Y873" si="926">IF(A873=1,"",B873)</f>
        <v>1.49</v>
      </c>
      <c r="Z873" s="6" t="str">
        <f t="shared" ref="Z873:Z901" si="927">IF(F873&lt;$R$8,"",(SQRT(((N873-MIN($N$873:$N$901))^2))))</f>
        <v/>
      </c>
      <c r="AA873" s="54" t="str">
        <f t="shared" ca="1" si="899"/>
        <v/>
      </c>
      <c r="AB873" s="55">
        <f t="shared" ref="AB873" si="928">IF(A873=1,"",M873)</f>
        <v>-0.22197954279702431</v>
      </c>
      <c r="AC873" s="6">
        <f t="shared" ref="AC873:AC901" si="929">IF($W$902="STABLE",N873,IF(F873&lt;$R$8,N873,(AA873+MIN($N$873:$N$901))))</f>
        <v>-1.1028826241171923</v>
      </c>
      <c r="AD873" s="6">
        <f t="shared" ref="AD873:AD901" si="930">IF(A874=1,ABS(AB873*VLOOKUP(B874,$B$13:$AD$1389,28,FALSE)-AC873*VLOOKUP(B874,$B$13:$AD$1389,27,FALSE)),ABS(AB873*AC874-AC873*AB874))</f>
        <v>1.1674952731115789</v>
      </c>
      <c r="AE873" s="6" t="str">
        <f t="shared" ref="AE873" si="931">IF(Y873="",$D873*AD873,"")</f>
        <v/>
      </c>
      <c r="AF873" s="113"/>
      <c r="AG873" s="52"/>
      <c r="AH873" s="6" t="str">
        <f t="shared" ref="AH873" si="932">IF(A873=1,AG873/AF873,"")</f>
        <v/>
      </c>
      <c r="AI873" s="6" t="str">
        <f t="shared" ref="AI873" si="933">IF(A873=1,4*PI()*(AD873/(AG873^2)),"")</f>
        <v/>
      </c>
      <c r="AJ873" s="14" t="str">
        <f t="shared" ref="AJ873" si="934">IF(A873=1,(O873/AD873)*100,"")</f>
        <v/>
      </c>
      <c r="AK873" s="56">
        <f t="shared" si="889"/>
        <v>-78.62</v>
      </c>
      <c r="AL873" s="49">
        <f t="shared" si="890"/>
        <v>1.125</v>
      </c>
      <c r="AM873" s="65"/>
      <c r="AN873" s="61"/>
      <c r="AO873" s="61"/>
      <c r="AP873" s="61"/>
      <c r="AQ873" s="62"/>
    </row>
    <row r="874" spans="1:43" x14ac:dyDescent="0.3">
      <c r="A874" t="str">
        <f t="shared" si="888"/>
        <v/>
      </c>
      <c r="B874" s="1" t="s">
        <v>50</v>
      </c>
      <c r="C874" s="1"/>
      <c r="D874">
        <v>1.67</v>
      </c>
      <c r="E874">
        <v>328</v>
      </c>
      <c r="F874">
        <v>-40.200000000000003</v>
      </c>
      <c r="G874" s="47"/>
      <c r="H874" s="47"/>
      <c r="I874" s="47"/>
      <c r="J874" s="47"/>
      <c r="K874" s="47"/>
      <c r="L874" s="23">
        <f t="shared" ref="L874:L901" si="935">IF(AND(B874&lt;&gt;"",C874&lt;&gt;""),"",IF(E874-$E$872&lt;0,(360-($E$872-E874)),E874-$E$872))</f>
        <v>255.6</v>
      </c>
      <c r="M874" s="6">
        <f t="shared" ref="M874:M901" si="936">IF(AND(B874&lt;&gt;"",C874&lt;&gt;""),"",IF(L874&gt;180,(COS(RADIANS(F874))*D874)*(-1),(COS(RADIANS(F874))*D874)))</f>
        <v>-1.2755393678198523</v>
      </c>
      <c r="N874" s="6">
        <f t="shared" ref="N874:N901" si="937">IF(AND(B874&lt;&gt;"",C874&lt;&gt;""),"",SIN(RADIANS(F874))*D874)</f>
        <v>-1.0779143384989975</v>
      </c>
      <c r="O874" s="23">
        <f t="shared" si="922"/>
        <v>-0.95919191710828322</v>
      </c>
      <c r="P874" s="23" t="str">
        <f t="shared" ref="P874:P902" si="938">IF(A874=1,D874*O874,"")</f>
        <v/>
      </c>
      <c r="Q874" s="23"/>
      <c r="R874" s="6"/>
      <c r="S874" s="6"/>
      <c r="T874" s="6" t="str">
        <f t="shared" ref="T874:T901" si="939">IF(A874=1,S874/Q874,"")</f>
        <v/>
      </c>
      <c r="U874" s="6" t="str">
        <f t="shared" ref="U874:U901" si="940">IF(A874=1,4*PI()*(O874/(S874^2)),"")</f>
        <v/>
      </c>
      <c r="V874" s="6"/>
      <c r="W874" s="49"/>
      <c r="X874" s="8"/>
      <c r="Y874" s="53" t="str">
        <f t="shared" ref="Y874:Y901" si="941">IF(A874=1,"",B874)</f>
        <v>1.49</v>
      </c>
      <c r="Z874" s="6" t="str">
        <f t="shared" si="927"/>
        <v/>
      </c>
      <c r="AA874" s="54" t="str">
        <f t="shared" ref="AA874:AA902" ca="1" si="942">IF(Z874="","",IF($K$9=TRUE,(Z874*($F$3/($F$3-(RANDBETWEEN($N$8,$M$8)/100)))),Z874*($F$3/($F$3-$F$4))))</f>
        <v/>
      </c>
      <c r="AB874" s="55">
        <f t="shared" ref="AB874:AB901" si="943">IF(A874=1,"",M874)</f>
        <v>-1.2755393678198523</v>
      </c>
      <c r="AC874" s="6">
        <f t="shared" si="929"/>
        <v>-1.0779143384989975</v>
      </c>
      <c r="AD874" s="6">
        <f t="shared" si="930"/>
        <v>0.95919191710828322</v>
      </c>
      <c r="AE874" s="6" t="str">
        <f t="shared" ref="AE874:AE902" si="944">IF(Y874="",$D874*AD874,"")</f>
        <v/>
      </c>
      <c r="AF874" s="113"/>
      <c r="AG874" s="52"/>
      <c r="AH874" s="6" t="str">
        <f t="shared" ref="AH874:AH901" si="945">IF(A874=1,AG874/AF874,"")</f>
        <v/>
      </c>
      <c r="AI874" s="6" t="str">
        <f t="shared" ref="AI874:AI901" si="946">IF(A874=1,4*PI()*(AD874/(AG874^2)),"")</f>
        <v/>
      </c>
      <c r="AJ874" s="14" t="str">
        <f t="shared" ref="AJ874:AJ901" si="947">IF(A874=1,(O874/AD874)*100,"")</f>
        <v/>
      </c>
      <c r="AK874" s="56">
        <f t="shared" si="889"/>
        <v>-40.200000000000003</v>
      </c>
      <c r="AL874" s="49">
        <f t="shared" si="890"/>
        <v>1.67</v>
      </c>
      <c r="AM874" s="65"/>
      <c r="AN874" s="61"/>
      <c r="AO874" s="61"/>
      <c r="AP874" s="61"/>
      <c r="AQ874" s="62"/>
    </row>
    <row r="875" spans="1:43" x14ac:dyDescent="0.3">
      <c r="A875" t="str">
        <f t="shared" si="888"/>
        <v/>
      </c>
      <c r="B875" s="1" t="s">
        <v>50</v>
      </c>
      <c r="C875" s="1"/>
      <c r="D875">
        <v>2.3079999999999998</v>
      </c>
      <c r="E875">
        <v>322.33</v>
      </c>
      <c r="F875">
        <v>-25.79</v>
      </c>
      <c r="G875" s="47"/>
      <c r="H875" s="47"/>
      <c r="I875" s="47"/>
      <c r="J875" s="47"/>
      <c r="K875" s="47"/>
      <c r="L875" s="23">
        <f t="shared" si="935"/>
        <v>249.92999999999998</v>
      </c>
      <c r="M875" s="6">
        <f t="shared" si="936"/>
        <v>-2.0781110134047527</v>
      </c>
      <c r="N875" s="6">
        <f t="shared" si="937"/>
        <v>-1.0041506938532041</v>
      </c>
      <c r="O875" s="23">
        <f t="shared" si="922"/>
        <v>-1.8596465962808075</v>
      </c>
      <c r="P875" s="23" t="str">
        <f t="shared" si="938"/>
        <v/>
      </c>
      <c r="Q875" s="23"/>
      <c r="R875" s="6"/>
      <c r="S875" s="6"/>
      <c r="T875" s="6" t="str">
        <f t="shared" si="939"/>
        <v/>
      </c>
      <c r="U875" s="6" t="str">
        <f t="shared" si="940"/>
        <v/>
      </c>
      <c r="V875" s="6"/>
      <c r="W875" s="49"/>
      <c r="X875" s="8"/>
      <c r="Y875" s="53" t="str">
        <f t="shared" si="941"/>
        <v>1.49</v>
      </c>
      <c r="Z875" s="6" t="str">
        <f t="shared" si="927"/>
        <v/>
      </c>
      <c r="AA875" s="54" t="str">
        <f t="shared" ca="1" si="942"/>
        <v/>
      </c>
      <c r="AB875" s="55">
        <f t="shared" si="943"/>
        <v>-2.0781110134047527</v>
      </c>
      <c r="AC875" s="6">
        <f t="shared" si="929"/>
        <v>-1.0041506938532041</v>
      </c>
      <c r="AD875" s="6">
        <f t="shared" si="930"/>
        <v>1.8596465962808075</v>
      </c>
      <c r="AE875" s="6" t="str">
        <f t="shared" si="944"/>
        <v/>
      </c>
      <c r="AF875" s="113"/>
      <c r="AG875" s="52"/>
      <c r="AH875" s="6" t="str">
        <f t="shared" si="945"/>
        <v/>
      </c>
      <c r="AI875" s="6" t="str">
        <f t="shared" si="946"/>
        <v/>
      </c>
      <c r="AJ875" s="14" t="str">
        <f t="shared" si="947"/>
        <v/>
      </c>
      <c r="AK875" s="56">
        <f t="shared" si="889"/>
        <v>-25.79</v>
      </c>
      <c r="AL875" s="49">
        <f t="shared" si="890"/>
        <v>2.3079999999999998</v>
      </c>
      <c r="AM875" s="65"/>
      <c r="AN875" s="61"/>
      <c r="AO875" s="61"/>
      <c r="AP875" s="61"/>
      <c r="AQ875" s="62"/>
    </row>
    <row r="876" spans="1:43" x14ac:dyDescent="0.3">
      <c r="A876" t="str">
        <f t="shared" si="888"/>
        <v/>
      </c>
      <c r="B876" s="1" t="s">
        <v>50</v>
      </c>
      <c r="C876" s="1"/>
      <c r="D876">
        <v>3.927</v>
      </c>
      <c r="E876">
        <v>317.13</v>
      </c>
      <c r="F876">
        <v>-13.95</v>
      </c>
      <c r="G876" s="47"/>
      <c r="H876" s="47"/>
      <c r="I876" s="47"/>
      <c r="J876" s="47"/>
      <c r="K876" s="47"/>
      <c r="L876" s="23">
        <f t="shared" si="935"/>
        <v>244.73</v>
      </c>
      <c r="M876" s="6">
        <f t="shared" si="936"/>
        <v>-3.8111789213109661</v>
      </c>
      <c r="N876" s="6">
        <f t="shared" si="937"/>
        <v>-0.94670176389134264</v>
      </c>
      <c r="O876" s="23">
        <f t="shared" si="922"/>
        <v>-1.4936600925704986</v>
      </c>
      <c r="P876" s="23" t="str">
        <f t="shared" si="938"/>
        <v/>
      </c>
      <c r="Q876" s="23"/>
      <c r="R876" s="6"/>
      <c r="S876" s="6"/>
      <c r="T876" s="6" t="str">
        <f t="shared" si="939"/>
        <v/>
      </c>
      <c r="U876" s="6" t="str">
        <f t="shared" si="940"/>
        <v/>
      </c>
      <c r="V876" s="6"/>
      <c r="W876" s="49"/>
      <c r="X876" s="8"/>
      <c r="Y876" s="53" t="str">
        <f t="shared" si="941"/>
        <v>1.49</v>
      </c>
      <c r="Z876" s="6" t="str">
        <f t="shared" si="927"/>
        <v/>
      </c>
      <c r="AA876" s="54" t="str">
        <f t="shared" ca="1" si="942"/>
        <v/>
      </c>
      <c r="AB876" s="55">
        <f t="shared" si="943"/>
        <v>-3.8111789213109661</v>
      </c>
      <c r="AC876" s="6">
        <f t="shared" si="929"/>
        <v>-0.94670176389134264</v>
      </c>
      <c r="AD876" s="6">
        <f t="shared" si="930"/>
        <v>1.4936600925704986</v>
      </c>
      <c r="AE876" s="6" t="str">
        <f t="shared" si="944"/>
        <v/>
      </c>
      <c r="AF876" s="113"/>
      <c r="AG876" s="52"/>
      <c r="AH876" s="6" t="str">
        <f t="shared" si="945"/>
        <v/>
      </c>
      <c r="AI876" s="6" t="str">
        <f t="shared" si="946"/>
        <v/>
      </c>
      <c r="AJ876" s="14" t="str">
        <f t="shared" si="947"/>
        <v/>
      </c>
      <c r="AK876" s="56">
        <f t="shared" si="889"/>
        <v>-13.95</v>
      </c>
      <c r="AL876" s="49">
        <f t="shared" si="890"/>
        <v>3.9269999999999996</v>
      </c>
      <c r="AM876" s="65"/>
      <c r="AN876" s="61"/>
      <c r="AO876" s="61"/>
      <c r="AP876" s="61"/>
      <c r="AQ876" s="62"/>
    </row>
    <row r="877" spans="1:43" x14ac:dyDescent="0.3">
      <c r="A877" t="str">
        <f t="shared" si="888"/>
        <v/>
      </c>
      <c r="B877" s="1" t="s">
        <v>50</v>
      </c>
      <c r="C877" s="1"/>
      <c r="D877">
        <v>4.7119999999999997</v>
      </c>
      <c r="E877">
        <v>314.91000000000003</v>
      </c>
      <c r="F877">
        <v>-9.32</v>
      </c>
      <c r="G877" s="47"/>
      <c r="H877" s="47"/>
      <c r="I877" s="47"/>
      <c r="J877" s="47"/>
      <c r="K877" s="47"/>
      <c r="L877" s="23">
        <f t="shared" si="935"/>
        <v>242.51000000000002</v>
      </c>
      <c r="M877" s="6">
        <f t="shared" si="936"/>
        <v>-4.6497980467280327</v>
      </c>
      <c r="N877" s="6">
        <f t="shared" si="937"/>
        <v>-0.7631003372061711</v>
      </c>
      <c r="O877" s="23">
        <f t="shared" si="922"/>
        <v>-1.2820629735517</v>
      </c>
      <c r="P877" s="23" t="str">
        <f t="shared" si="938"/>
        <v/>
      </c>
      <c r="Q877" s="23"/>
      <c r="R877" s="6"/>
      <c r="S877" s="6"/>
      <c r="T877" s="6" t="str">
        <f t="shared" si="939"/>
        <v/>
      </c>
      <c r="U877" s="6" t="str">
        <f t="shared" si="940"/>
        <v/>
      </c>
      <c r="V877" s="6"/>
      <c r="W877" s="49"/>
      <c r="X877" s="8"/>
      <c r="Y877" s="53" t="str">
        <f t="shared" si="941"/>
        <v>1.49</v>
      </c>
      <c r="Z877" s="6" t="str">
        <f t="shared" si="927"/>
        <v/>
      </c>
      <c r="AA877" s="54" t="str">
        <f t="shared" ca="1" si="942"/>
        <v/>
      </c>
      <c r="AB877" s="55">
        <f t="shared" si="943"/>
        <v>-4.6497980467280327</v>
      </c>
      <c r="AC877" s="6">
        <f t="shared" si="929"/>
        <v>-0.7631003372061711</v>
      </c>
      <c r="AD877" s="6">
        <f t="shared" si="930"/>
        <v>1.2820629735517</v>
      </c>
      <c r="AE877" s="6" t="str">
        <f t="shared" si="944"/>
        <v/>
      </c>
      <c r="AF877" s="113"/>
      <c r="AG877" s="52"/>
      <c r="AH877" s="6" t="str">
        <f t="shared" si="945"/>
        <v/>
      </c>
      <c r="AI877" s="6" t="str">
        <f t="shared" si="946"/>
        <v/>
      </c>
      <c r="AJ877" s="14" t="str">
        <f t="shared" si="947"/>
        <v/>
      </c>
      <c r="AK877" s="56">
        <f t="shared" si="889"/>
        <v>-9.32</v>
      </c>
      <c r="AL877" s="49">
        <f t="shared" si="890"/>
        <v>4.7119999999999997</v>
      </c>
      <c r="AM877" s="65"/>
      <c r="AN877" s="61"/>
      <c r="AO877" s="61"/>
      <c r="AP877" s="61"/>
      <c r="AQ877" s="62"/>
    </row>
    <row r="878" spans="1:43" x14ac:dyDescent="0.3">
      <c r="A878" t="str">
        <f t="shared" si="888"/>
        <v/>
      </c>
      <c r="B878" s="1" t="s">
        <v>50</v>
      </c>
      <c r="C878" s="1"/>
      <c r="D878">
        <v>5.2690000000000001</v>
      </c>
      <c r="E878">
        <v>314.25</v>
      </c>
      <c r="F878">
        <v>-6.36</v>
      </c>
      <c r="G878" s="47"/>
      <c r="H878" s="47"/>
      <c r="I878" s="47"/>
      <c r="J878" s="47"/>
      <c r="K878" s="47"/>
      <c r="L878" s="23">
        <f t="shared" si="935"/>
        <v>241.85</v>
      </c>
      <c r="M878" s="6">
        <f t="shared" si="936"/>
        <v>-5.2365719235575687</v>
      </c>
      <c r="N878" s="6">
        <f t="shared" si="937"/>
        <v>-0.58367412946659292</v>
      </c>
      <c r="O878" s="23">
        <f t="shared" si="922"/>
        <v>-1.1949116307876422</v>
      </c>
      <c r="P878" s="23" t="str">
        <f t="shared" si="938"/>
        <v/>
      </c>
      <c r="Q878" s="23"/>
      <c r="R878" s="6"/>
      <c r="S878" s="6"/>
      <c r="T878" s="6" t="str">
        <f t="shared" si="939"/>
        <v/>
      </c>
      <c r="U878" s="6" t="str">
        <f t="shared" si="940"/>
        <v/>
      </c>
      <c r="V878" s="6"/>
      <c r="W878" s="49"/>
      <c r="X878" s="8"/>
      <c r="Y878" s="53" t="str">
        <f t="shared" si="941"/>
        <v>1.49</v>
      </c>
      <c r="Z878" s="6" t="str">
        <f t="shared" si="927"/>
        <v/>
      </c>
      <c r="AA878" s="54" t="str">
        <f t="shared" ca="1" si="942"/>
        <v/>
      </c>
      <c r="AB878" s="55">
        <f t="shared" si="943"/>
        <v>-5.2365719235575687</v>
      </c>
      <c r="AC878" s="6">
        <f t="shared" si="929"/>
        <v>-0.58367412946659292</v>
      </c>
      <c r="AD878" s="6">
        <f t="shared" si="930"/>
        <v>1.1949116307876422</v>
      </c>
      <c r="AE878" s="6" t="str">
        <f t="shared" si="944"/>
        <v/>
      </c>
      <c r="AF878" s="113"/>
      <c r="AG878" s="52"/>
      <c r="AH878" s="6" t="str">
        <f t="shared" si="945"/>
        <v/>
      </c>
      <c r="AI878" s="6" t="str">
        <f t="shared" si="946"/>
        <v/>
      </c>
      <c r="AJ878" s="14" t="str">
        <f t="shared" si="947"/>
        <v/>
      </c>
      <c r="AK878" s="56">
        <f t="shared" si="889"/>
        <v>-6.36</v>
      </c>
      <c r="AL878" s="49">
        <f t="shared" si="890"/>
        <v>5.2690000000000001</v>
      </c>
      <c r="AM878" s="65"/>
      <c r="AN878" s="61"/>
      <c r="AO878" s="61"/>
      <c r="AP878" s="61"/>
      <c r="AQ878" s="62"/>
    </row>
    <row r="879" spans="1:43" x14ac:dyDescent="0.3">
      <c r="A879" t="str">
        <f t="shared" si="888"/>
        <v/>
      </c>
      <c r="B879" s="1" t="s">
        <v>50</v>
      </c>
      <c r="C879" s="1"/>
      <c r="D879">
        <v>5.2409999999999997</v>
      </c>
      <c r="E879">
        <v>313.93</v>
      </c>
      <c r="F879">
        <v>-3.88</v>
      </c>
      <c r="G879" s="47"/>
      <c r="H879" s="47"/>
      <c r="I879" s="47"/>
      <c r="J879" s="47"/>
      <c r="K879" s="47"/>
      <c r="L879" s="23">
        <f t="shared" si="935"/>
        <v>241.53</v>
      </c>
      <c r="M879" s="6">
        <f t="shared" si="936"/>
        <v>-5.2289874176681757</v>
      </c>
      <c r="N879" s="6">
        <f t="shared" si="937"/>
        <v>-0.35464289908004004</v>
      </c>
      <c r="O879" s="23">
        <f t="shared" si="922"/>
        <v>-0.27283867250724358</v>
      </c>
      <c r="P879" s="23" t="str">
        <f t="shared" si="938"/>
        <v/>
      </c>
      <c r="Q879" s="23"/>
      <c r="R879" s="6"/>
      <c r="S879" s="6"/>
      <c r="T879" s="6" t="str">
        <f t="shared" si="939"/>
        <v/>
      </c>
      <c r="U879" s="6" t="str">
        <f t="shared" si="940"/>
        <v/>
      </c>
      <c r="V879" s="6"/>
      <c r="W879" s="49"/>
      <c r="X879" s="8"/>
      <c r="Y879" s="53" t="str">
        <f t="shared" si="941"/>
        <v>1.49</v>
      </c>
      <c r="Z879" s="6" t="str">
        <f t="shared" si="927"/>
        <v/>
      </c>
      <c r="AA879" s="54" t="str">
        <f t="shared" ca="1" si="942"/>
        <v/>
      </c>
      <c r="AB879" s="55">
        <f t="shared" si="943"/>
        <v>-5.2289874176681757</v>
      </c>
      <c r="AC879" s="6">
        <f t="shared" si="929"/>
        <v>-0.35464289908004004</v>
      </c>
      <c r="AD879" s="6">
        <f t="shared" si="930"/>
        <v>0.27283867250724358</v>
      </c>
      <c r="AE879" s="6" t="str">
        <f t="shared" si="944"/>
        <v/>
      </c>
      <c r="AF879" s="113"/>
      <c r="AG879" s="52"/>
      <c r="AH879" s="6" t="str">
        <f t="shared" si="945"/>
        <v/>
      </c>
      <c r="AI879" s="6" t="str">
        <f t="shared" si="946"/>
        <v/>
      </c>
      <c r="AJ879" s="14" t="str">
        <f t="shared" si="947"/>
        <v/>
      </c>
      <c r="AK879" s="56">
        <f t="shared" si="889"/>
        <v>-3.88</v>
      </c>
      <c r="AL879" s="49">
        <f t="shared" si="890"/>
        <v>5.2409999999999988</v>
      </c>
      <c r="AM879" s="65"/>
      <c r="AN879" s="61"/>
      <c r="AO879" s="61"/>
      <c r="AP879" s="61"/>
      <c r="AQ879" s="62"/>
    </row>
    <row r="880" spans="1:43" x14ac:dyDescent="0.3">
      <c r="A880" t="str">
        <f t="shared" si="888"/>
        <v/>
      </c>
      <c r="B880" s="1" t="s">
        <v>50</v>
      </c>
      <c r="C880" s="1"/>
      <c r="D880">
        <v>3.5510000000000002</v>
      </c>
      <c r="E880">
        <v>314.2</v>
      </c>
      <c r="F880">
        <v>-3.04</v>
      </c>
      <c r="G880" s="47"/>
      <c r="H880" s="47"/>
      <c r="I880" s="47"/>
      <c r="J880" s="47"/>
      <c r="K880" s="47"/>
      <c r="L880" s="23">
        <f t="shared" si="935"/>
        <v>241.79999999999998</v>
      </c>
      <c r="M880" s="6">
        <f t="shared" si="936"/>
        <v>-3.546002869480438</v>
      </c>
      <c r="N880" s="6">
        <f t="shared" si="937"/>
        <v>-0.18832060332449038</v>
      </c>
      <c r="O880" s="23">
        <f t="shared" si="922"/>
        <v>-1.3801713150071986</v>
      </c>
      <c r="P880" s="23" t="str">
        <f t="shared" si="938"/>
        <v/>
      </c>
      <c r="Q880" s="23"/>
      <c r="R880" s="6"/>
      <c r="S880" s="6"/>
      <c r="T880" s="6" t="str">
        <f t="shared" si="939"/>
        <v/>
      </c>
      <c r="U880" s="6" t="str">
        <f t="shared" si="940"/>
        <v/>
      </c>
      <c r="V880" s="6"/>
      <c r="W880" s="49"/>
      <c r="X880" s="8"/>
      <c r="Y880" s="53" t="str">
        <f t="shared" si="941"/>
        <v>1.49</v>
      </c>
      <c r="Z880" s="6" t="str">
        <f t="shared" si="927"/>
        <v/>
      </c>
      <c r="AA880" s="54" t="str">
        <f t="shared" ca="1" si="942"/>
        <v/>
      </c>
      <c r="AB880" s="55">
        <f t="shared" si="943"/>
        <v>-3.546002869480438</v>
      </c>
      <c r="AC880" s="6">
        <f t="shared" si="929"/>
        <v>-0.18832060332449038</v>
      </c>
      <c r="AD880" s="6">
        <f t="shared" ca="1" si="930"/>
        <v>16.869662016524558</v>
      </c>
      <c r="AE880" s="6" t="str">
        <f t="shared" si="944"/>
        <v/>
      </c>
      <c r="AF880" s="113"/>
      <c r="AG880" s="52"/>
      <c r="AH880" s="6" t="str">
        <f t="shared" si="945"/>
        <v/>
      </c>
      <c r="AI880" s="6" t="str">
        <f t="shared" si="946"/>
        <v/>
      </c>
      <c r="AJ880" s="14" t="str">
        <f t="shared" si="947"/>
        <v/>
      </c>
      <c r="AK880" s="56">
        <f t="shared" si="889"/>
        <v>-3.04</v>
      </c>
      <c r="AL880" s="49">
        <f t="shared" si="890"/>
        <v>3.5510000000000002</v>
      </c>
      <c r="AM880" s="65"/>
      <c r="AN880" s="61"/>
      <c r="AO880" s="61"/>
      <c r="AP880" s="61"/>
      <c r="AQ880" s="62"/>
    </row>
    <row r="881" spans="1:43" x14ac:dyDescent="0.3">
      <c r="A881" t="str">
        <f t="shared" si="888"/>
        <v/>
      </c>
      <c r="B881" s="1" t="s">
        <v>50</v>
      </c>
      <c r="C881" s="1"/>
      <c r="D881">
        <v>2.431</v>
      </c>
      <c r="E881">
        <v>314.06</v>
      </c>
      <c r="F881">
        <v>6.16</v>
      </c>
      <c r="G881" s="47"/>
      <c r="H881" s="47"/>
      <c r="I881" s="47"/>
      <c r="J881" s="47"/>
      <c r="K881" s="47"/>
      <c r="L881" s="23">
        <f t="shared" si="935"/>
        <v>241.66</v>
      </c>
      <c r="M881" s="6">
        <f t="shared" si="936"/>
        <v>-2.4169636964352739</v>
      </c>
      <c r="N881" s="6">
        <f t="shared" si="937"/>
        <v>0.26085913845203679</v>
      </c>
      <c r="O881" s="23">
        <f t="shared" si="922"/>
        <v>-0.24161228419633118</v>
      </c>
      <c r="P881" s="23" t="str">
        <f t="shared" si="938"/>
        <v/>
      </c>
      <c r="Q881" s="23"/>
      <c r="R881" s="6"/>
      <c r="S881" s="6"/>
      <c r="T881" s="6" t="str">
        <f t="shared" si="939"/>
        <v/>
      </c>
      <c r="U881" s="6" t="str">
        <f t="shared" si="940"/>
        <v/>
      </c>
      <c r="V881" s="6"/>
      <c r="W881" s="49"/>
      <c r="X881" s="8"/>
      <c r="Y881" s="53" t="str">
        <f t="shared" si="941"/>
        <v>1.49</v>
      </c>
      <c r="Z881" s="6">
        <f t="shared" si="927"/>
        <v>1.5008533084604792</v>
      </c>
      <c r="AA881" s="54">
        <f t="shared" ca="1" si="942"/>
        <v>5.8690084599499324</v>
      </c>
      <c r="AB881" s="55">
        <f t="shared" si="943"/>
        <v>-2.4169636964352739</v>
      </c>
      <c r="AC881" s="6">
        <f t="shared" ca="1" si="929"/>
        <v>4.6290142899414901</v>
      </c>
      <c r="AD881" s="6">
        <f t="shared" ca="1" si="930"/>
        <v>1.3712653833589492</v>
      </c>
      <c r="AE881" s="6" t="str">
        <f t="shared" si="944"/>
        <v/>
      </c>
      <c r="AF881" s="113"/>
      <c r="AG881" s="52"/>
      <c r="AH881" s="6" t="str">
        <f t="shared" si="945"/>
        <v/>
      </c>
      <c r="AI881" s="6" t="str">
        <f t="shared" si="946"/>
        <v/>
      </c>
      <c r="AJ881" s="14" t="str">
        <f t="shared" si="947"/>
        <v/>
      </c>
      <c r="AK881" s="56">
        <f t="shared" ca="1" si="889"/>
        <v>62.42942776337739</v>
      </c>
      <c r="AL881" s="49">
        <f t="shared" ca="1" si="890"/>
        <v>5.2220194184212474</v>
      </c>
      <c r="AM881" s="65"/>
      <c r="AN881" s="61"/>
      <c r="AO881" s="61"/>
      <c r="AP881" s="61"/>
      <c r="AQ881" s="62"/>
    </row>
    <row r="882" spans="1:43" x14ac:dyDescent="0.3">
      <c r="A882" t="str">
        <f t="shared" si="888"/>
        <v/>
      </c>
      <c r="B882" s="1" t="s">
        <v>50</v>
      </c>
      <c r="C882" s="1"/>
      <c r="D882">
        <v>2.3250000000000002</v>
      </c>
      <c r="E882">
        <v>314.05</v>
      </c>
      <c r="F882">
        <v>8.61</v>
      </c>
      <c r="G882" s="47"/>
      <c r="H882" s="47"/>
      <c r="I882" s="47"/>
      <c r="J882" s="47"/>
      <c r="K882" s="47"/>
      <c r="L882" s="23">
        <f t="shared" si="935"/>
        <v>241.65</v>
      </c>
      <c r="M882" s="6">
        <f t="shared" si="936"/>
        <v>-2.2987978711158581</v>
      </c>
      <c r="N882" s="6">
        <f t="shared" si="937"/>
        <v>0.3480708947228987</v>
      </c>
      <c r="O882" s="23">
        <f t="shared" si="922"/>
        <v>-1.8566271796546223</v>
      </c>
      <c r="P882" s="23" t="str">
        <f t="shared" si="938"/>
        <v/>
      </c>
      <c r="Q882" s="23"/>
      <c r="R882" s="6"/>
      <c r="S882" s="6"/>
      <c r="T882" s="6" t="str">
        <f t="shared" si="939"/>
        <v/>
      </c>
      <c r="U882" s="6" t="str">
        <f t="shared" si="940"/>
        <v/>
      </c>
      <c r="V882" s="6"/>
      <c r="W882" s="49"/>
      <c r="X882" s="8"/>
      <c r="Y882" s="53" t="str">
        <f t="shared" si="941"/>
        <v>1.49</v>
      </c>
      <c r="Z882" s="6">
        <f t="shared" si="927"/>
        <v>1.588065064731341</v>
      </c>
      <c r="AA882" s="54">
        <f t="shared" ca="1" si="942"/>
        <v>6.2100454770091238</v>
      </c>
      <c r="AB882" s="55">
        <f t="shared" si="943"/>
        <v>-2.2987978711158581</v>
      </c>
      <c r="AC882" s="6">
        <f t="shared" ca="1" si="929"/>
        <v>4.9700513070006815</v>
      </c>
      <c r="AD882" s="6">
        <f t="shared" ca="1" si="930"/>
        <v>9.0883325832817388</v>
      </c>
      <c r="AE882" s="6" t="str">
        <f t="shared" si="944"/>
        <v/>
      </c>
      <c r="AF882" s="113"/>
      <c r="AG882" s="52"/>
      <c r="AH882" s="6" t="str">
        <f t="shared" si="945"/>
        <v/>
      </c>
      <c r="AI882" s="6" t="str">
        <f t="shared" si="946"/>
        <v/>
      </c>
      <c r="AJ882" s="14" t="str">
        <f t="shared" si="947"/>
        <v/>
      </c>
      <c r="AK882" s="56">
        <f t="shared" ca="1" si="889"/>
        <v>65.178042314706104</v>
      </c>
      <c r="AL882" s="49">
        <f t="shared" ca="1" si="890"/>
        <v>5.4759365999311918</v>
      </c>
      <c r="AM882" s="65"/>
      <c r="AN882" s="61"/>
      <c r="AO882" s="61"/>
      <c r="AP882" s="61"/>
      <c r="AQ882" s="62"/>
    </row>
    <row r="883" spans="1:43" x14ac:dyDescent="0.3">
      <c r="A883" t="str">
        <f t="shared" si="888"/>
        <v/>
      </c>
      <c r="B883" s="1" t="s">
        <v>50</v>
      </c>
      <c r="C883" s="1"/>
      <c r="D883">
        <v>2.0920000000000001</v>
      </c>
      <c r="E883">
        <v>316.79000000000002</v>
      </c>
      <c r="F883">
        <v>31.05</v>
      </c>
      <c r="G883" s="47"/>
      <c r="H883" s="47"/>
      <c r="I883" s="47"/>
      <c r="J883" s="47"/>
      <c r="K883" s="47"/>
      <c r="L883" s="23">
        <f t="shared" si="935"/>
        <v>244.39000000000001</v>
      </c>
      <c r="M883" s="6">
        <f t="shared" si="936"/>
        <v>-1.7922530494656839</v>
      </c>
      <c r="N883" s="6">
        <f t="shared" si="937"/>
        <v>1.0790240992123195</v>
      </c>
      <c r="O883" s="23">
        <f t="shared" si="922"/>
        <v>-3.4403415979440233</v>
      </c>
      <c r="P883" s="23" t="str">
        <f t="shared" si="938"/>
        <v/>
      </c>
      <c r="Q883" s="23"/>
      <c r="R883" s="6"/>
      <c r="S883" s="6"/>
      <c r="T883" s="6" t="str">
        <f t="shared" si="939"/>
        <v/>
      </c>
      <c r="U883" s="6" t="str">
        <f t="shared" si="940"/>
        <v/>
      </c>
      <c r="V883" s="6"/>
      <c r="W883" s="49"/>
      <c r="X883" s="8"/>
      <c r="Y883" s="53" t="str">
        <f t="shared" si="941"/>
        <v>1.49</v>
      </c>
      <c r="Z883" s="6">
        <f t="shared" si="927"/>
        <v>2.3190182692207619</v>
      </c>
      <c r="AA883" s="54">
        <f t="shared" ca="1" si="942"/>
        <v>9.0683997990423801</v>
      </c>
      <c r="AB883" s="55">
        <f t="shared" si="943"/>
        <v>-1.7922530494656839</v>
      </c>
      <c r="AC883" s="6">
        <f t="shared" ca="1" si="929"/>
        <v>7.8284056290339379</v>
      </c>
      <c r="AD883" s="6">
        <f t="shared" ca="1" si="930"/>
        <v>13.877299883931189</v>
      </c>
      <c r="AE883" s="6" t="str">
        <f t="shared" si="944"/>
        <v/>
      </c>
      <c r="AF883" s="113"/>
      <c r="AG883" s="52"/>
      <c r="AH883" s="6" t="str">
        <f t="shared" si="945"/>
        <v/>
      </c>
      <c r="AI883" s="6" t="str">
        <f t="shared" si="946"/>
        <v/>
      </c>
      <c r="AJ883" s="14" t="str">
        <f t="shared" si="947"/>
        <v/>
      </c>
      <c r="AK883" s="56">
        <f t="shared" ca="1" si="889"/>
        <v>77.104806728084611</v>
      </c>
      <c r="AL883" s="49">
        <f t="shared" ca="1" si="890"/>
        <v>8.0309467490457997</v>
      </c>
      <c r="AM883" s="65"/>
      <c r="AN883" s="61"/>
      <c r="AO883" s="61"/>
      <c r="AP883" s="61"/>
      <c r="AQ883" s="62"/>
    </row>
    <row r="884" spans="1:43" x14ac:dyDescent="0.3">
      <c r="A884" t="str">
        <f t="shared" si="888"/>
        <v/>
      </c>
      <c r="B884" s="1" t="s">
        <v>50</v>
      </c>
      <c r="C884" s="1"/>
      <c r="D884">
        <v>3.3730000000000002</v>
      </c>
      <c r="E884">
        <v>318.02999999999997</v>
      </c>
      <c r="F884">
        <v>60.23</v>
      </c>
      <c r="G884" s="47"/>
      <c r="H884" s="47"/>
      <c r="I884" s="47"/>
      <c r="J884" s="47"/>
      <c r="K884" s="47"/>
      <c r="L884" s="23">
        <f>IF(AND(B884&lt;&gt;"",C884&lt;&gt;""),"",IF(E884-$E$872&lt;0,(360-($E$872-E884)),E884-$E$872))</f>
        <v>245.62999999999997</v>
      </c>
      <c r="M884" s="6">
        <f t="shared" si="936"/>
        <v>-1.6747603814201837</v>
      </c>
      <c r="N884" s="6">
        <f t="shared" si="937"/>
        <v>2.9278501780018256</v>
      </c>
      <c r="O884" s="23">
        <f t="shared" si="922"/>
        <v>-2.4714820650166169</v>
      </c>
      <c r="P884" s="23" t="str">
        <f t="shared" si="938"/>
        <v/>
      </c>
      <c r="Q884" s="23"/>
      <c r="R884" s="6"/>
      <c r="S884" s="6"/>
      <c r="T884" s="6" t="str">
        <f t="shared" si="939"/>
        <v/>
      </c>
      <c r="U884" s="6" t="str">
        <f t="shared" si="940"/>
        <v/>
      </c>
      <c r="V884" s="6"/>
      <c r="W884" s="49"/>
      <c r="X884" s="8"/>
      <c r="Y884" s="53" t="str">
        <f t="shared" si="941"/>
        <v>1.49</v>
      </c>
      <c r="Z884" s="6">
        <f t="shared" si="927"/>
        <v>4.1678443480102683</v>
      </c>
      <c r="AA884" s="54">
        <f t="shared" ca="1" si="942"/>
        <v>16.29813759968194</v>
      </c>
      <c r="AB884" s="55">
        <f t="shared" si="943"/>
        <v>-1.6747603814201837</v>
      </c>
      <c r="AC884" s="6">
        <f t="shared" ca="1" si="929"/>
        <v>15.058143429673498</v>
      </c>
      <c r="AD884" s="6">
        <f t="shared" ca="1" si="930"/>
        <v>10.655361837002285</v>
      </c>
      <c r="AE884" s="6" t="str">
        <f t="shared" si="944"/>
        <v/>
      </c>
      <c r="AF884" s="113"/>
      <c r="AG884" s="52"/>
      <c r="AH884" s="6" t="str">
        <f t="shared" si="945"/>
        <v/>
      </c>
      <c r="AI884" s="6" t="str">
        <f t="shared" si="946"/>
        <v/>
      </c>
      <c r="AJ884" s="14" t="str">
        <f t="shared" si="947"/>
        <v/>
      </c>
      <c r="AK884" s="56">
        <f t="shared" ca="1" si="889"/>
        <v>83.653669332100748</v>
      </c>
      <c r="AL884" s="49">
        <f t="shared" ca="1" si="890"/>
        <v>15.150990260830934</v>
      </c>
      <c r="AM884" s="65"/>
      <c r="AN884" s="61"/>
      <c r="AO884" s="61"/>
      <c r="AP884" s="61"/>
      <c r="AQ884" s="62"/>
    </row>
    <row r="885" spans="1:43" x14ac:dyDescent="0.3">
      <c r="A885" t="str">
        <f t="shared" si="888"/>
        <v/>
      </c>
      <c r="B885" s="1" t="s">
        <v>50</v>
      </c>
      <c r="C885" s="1"/>
      <c r="D885">
        <v>4.1660000000000004</v>
      </c>
      <c r="E885">
        <v>316.88</v>
      </c>
      <c r="F885">
        <v>70.36</v>
      </c>
      <c r="G885" s="47"/>
      <c r="H885" s="47"/>
      <c r="I885" s="47"/>
      <c r="J885" s="47"/>
      <c r="K885" s="47"/>
      <c r="L885" s="23">
        <f t="shared" si="935"/>
        <v>244.48</v>
      </c>
      <c r="M885" s="6">
        <f t="shared" si="936"/>
        <v>-1.4002307943924379</v>
      </c>
      <c r="N885" s="6">
        <f t="shared" si="937"/>
        <v>3.9236347590512453</v>
      </c>
      <c r="O885" s="23">
        <f t="shared" si="922"/>
        <v>-2.9462068739297838</v>
      </c>
      <c r="P885" s="23" t="str">
        <f t="shared" si="938"/>
        <v/>
      </c>
      <c r="Q885" s="23"/>
      <c r="R885" s="6"/>
      <c r="S885" s="6"/>
      <c r="T885" s="6" t="str">
        <f t="shared" si="939"/>
        <v/>
      </c>
      <c r="U885" s="6" t="str">
        <f t="shared" si="940"/>
        <v/>
      </c>
      <c r="V885" s="6"/>
      <c r="W885" s="49"/>
      <c r="X885" s="8"/>
      <c r="Y885" s="53" t="str">
        <f t="shared" si="941"/>
        <v>1.49</v>
      </c>
      <c r="Z885" s="6">
        <f t="shared" si="927"/>
        <v>5.1636289290596871</v>
      </c>
      <c r="AA885" s="54">
        <f t="shared" ca="1" si="942"/>
        <v>20.192101185278176</v>
      </c>
      <c r="AB885" s="55">
        <f t="shared" si="943"/>
        <v>-1.4002307943924379</v>
      </c>
      <c r="AC885" s="6">
        <f t="shared" ca="1" si="929"/>
        <v>18.952107015269732</v>
      </c>
      <c r="AD885" s="6">
        <f t="shared" ca="1" si="930"/>
        <v>13.900889339464003</v>
      </c>
      <c r="AE885" s="6" t="str">
        <f t="shared" si="944"/>
        <v/>
      </c>
      <c r="AF885" s="113"/>
      <c r="AG885" s="52"/>
      <c r="AH885" s="6" t="str">
        <f t="shared" si="945"/>
        <v/>
      </c>
      <c r="AI885" s="6" t="str">
        <f t="shared" si="946"/>
        <v/>
      </c>
      <c r="AJ885" s="14" t="str">
        <f t="shared" si="947"/>
        <v/>
      </c>
      <c r="AK885" s="56">
        <f t="shared" ca="1" si="889"/>
        <v>85.774516587012457</v>
      </c>
      <c r="AL885" s="49">
        <f t="shared" ca="1" si="890"/>
        <v>19.003762958840575</v>
      </c>
      <c r="AM885" s="65"/>
      <c r="AN885" s="61"/>
      <c r="AO885" s="61"/>
      <c r="AP885" s="61"/>
      <c r="AQ885" s="62"/>
    </row>
    <row r="886" spans="1:43" x14ac:dyDescent="0.3">
      <c r="A886" t="str">
        <f t="shared" si="888"/>
        <v/>
      </c>
      <c r="B886" s="1" t="s">
        <v>50</v>
      </c>
      <c r="C886" s="1"/>
      <c r="D886">
        <v>4.2450000000000001</v>
      </c>
      <c r="E886">
        <v>312.54000000000002</v>
      </c>
      <c r="F886">
        <v>79.95</v>
      </c>
      <c r="G886" s="47"/>
      <c r="H886" s="47"/>
      <c r="I886" s="47"/>
      <c r="J886" s="47"/>
      <c r="K886" s="47"/>
      <c r="L886" s="23">
        <f t="shared" si="935"/>
        <v>240.14000000000001</v>
      </c>
      <c r="M886" s="6">
        <f t="shared" si="936"/>
        <v>-0.74078441529808103</v>
      </c>
      <c r="N886" s="6">
        <f t="shared" si="937"/>
        <v>4.1798640468383033</v>
      </c>
      <c r="O886" s="23">
        <f t="shared" si="922"/>
        <v>-2.914973532789026</v>
      </c>
      <c r="P886" s="23" t="str">
        <f t="shared" si="938"/>
        <v/>
      </c>
      <c r="Q886" s="23"/>
      <c r="R886" s="6"/>
      <c r="S886" s="6"/>
      <c r="T886" s="6" t="str">
        <f t="shared" si="939"/>
        <v/>
      </c>
      <c r="U886" s="6" t="str">
        <f t="shared" si="940"/>
        <v/>
      </c>
      <c r="V886" s="6"/>
      <c r="W886" s="49"/>
      <c r="X886" s="8"/>
      <c r="Y886" s="53" t="str">
        <f t="shared" si="941"/>
        <v>1.49</v>
      </c>
      <c r="Z886" s="6">
        <f t="shared" si="927"/>
        <v>5.4198582168467455</v>
      </c>
      <c r="AA886" s="54">
        <f t="shared" ca="1" si="942"/>
        <v>21.194072430057417</v>
      </c>
      <c r="AB886" s="55">
        <f t="shared" si="943"/>
        <v>-0.74078441529808103</v>
      </c>
      <c r="AC886" s="6">
        <f t="shared" ca="1" si="929"/>
        <v>19.954078260048973</v>
      </c>
      <c r="AD886" s="6">
        <f t="shared" ca="1" si="930"/>
        <v>12.740194756006705</v>
      </c>
      <c r="AE886" s="6" t="str">
        <f t="shared" si="944"/>
        <v/>
      </c>
      <c r="AF886" s="113"/>
      <c r="AG886" s="52"/>
      <c r="AH886" s="6" t="str">
        <f t="shared" si="945"/>
        <v/>
      </c>
      <c r="AI886" s="6" t="str">
        <f t="shared" si="946"/>
        <v/>
      </c>
      <c r="AJ886" s="14" t="str">
        <f t="shared" si="947"/>
        <v/>
      </c>
      <c r="AK886" s="56">
        <f t="shared" ca="1" si="889"/>
        <v>87.873901413677956</v>
      </c>
      <c r="AL886" s="49">
        <f t="shared" ca="1" si="890"/>
        <v>19.96782413679837</v>
      </c>
      <c r="AM886" s="65"/>
      <c r="AN886" s="61"/>
      <c r="AO886" s="61"/>
      <c r="AP886" s="61"/>
      <c r="AQ886" s="62"/>
    </row>
    <row r="887" spans="1:43" x14ac:dyDescent="0.3">
      <c r="A887" t="str">
        <f t="shared" si="888"/>
        <v/>
      </c>
      <c r="B887" s="1" t="s">
        <v>50</v>
      </c>
      <c r="C887" s="1"/>
      <c r="D887">
        <v>6.0289999999999999</v>
      </c>
      <c r="E887">
        <v>325.70999999999998</v>
      </c>
      <c r="F887">
        <v>86.49</v>
      </c>
      <c r="G887" s="47"/>
      <c r="H887" s="47"/>
      <c r="I887" s="47"/>
      <c r="J887" s="47"/>
      <c r="K887" s="47"/>
      <c r="L887" s="23">
        <f t="shared" si="935"/>
        <v>253.30999999999997</v>
      </c>
      <c r="M887" s="6">
        <f t="shared" si="936"/>
        <v>-0.36911193557528921</v>
      </c>
      <c r="N887" s="6">
        <f t="shared" si="937"/>
        <v>6.017690369154586</v>
      </c>
      <c r="O887" s="23">
        <f t="shared" si="922"/>
        <v>-6.4952565500164923</v>
      </c>
      <c r="P887" s="23" t="str">
        <f t="shared" si="938"/>
        <v/>
      </c>
      <c r="Q887" s="23"/>
      <c r="R887" s="6"/>
      <c r="S887" s="6"/>
      <c r="T887" s="6" t="str">
        <f t="shared" si="939"/>
        <v/>
      </c>
      <c r="U887" s="6" t="str">
        <f t="shared" si="940"/>
        <v/>
      </c>
      <c r="V887" s="6"/>
      <c r="W887" s="49"/>
      <c r="X887" s="8"/>
      <c r="Y887" s="53" t="str">
        <f t="shared" si="941"/>
        <v>1.49</v>
      </c>
      <c r="Z887" s="6">
        <f t="shared" si="927"/>
        <v>7.2576845391630282</v>
      </c>
      <c r="AA887" s="54">
        <f t="shared" ca="1" si="942"/>
        <v>28.380796257622585</v>
      </c>
      <c r="AB887" s="55">
        <f t="shared" si="943"/>
        <v>-0.36911193557528921</v>
      </c>
      <c r="AC887" s="6">
        <f t="shared" ca="1" si="929"/>
        <v>27.140802087614141</v>
      </c>
      <c r="AD887" s="6">
        <f t="shared" ca="1" si="930"/>
        <v>28.968479666975675</v>
      </c>
      <c r="AE887" s="6" t="str">
        <f t="shared" si="944"/>
        <v/>
      </c>
      <c r="AF887" s="113"/>
      <c r="AG887" s="52"/>
      <c r="AH887" s="6" t="str">
        <f t="shared" si="945"/>
        <v/>
      </c>
      <c r="AI887" s="6" t="str">
        <f t="shared" si="946"/>
        <v/>
      </c>
      <c r="AJ887" s="14" t="str">
        <f t="shared" si="947"/>
        <v/>
      </c>
      <c r="AK887" s="56">
        <f t="shared" ca="1" si="889"/>
        <v>89.220831709586065</v>
      </c>
      <c r="AL887" s="49">
        <f t="shared" ca="1" si="890"/>
        <v>27.143311912513997</v>
      </c>
      <c r="AM887" s="65"/>
      <c r="AN887" s="61"/>
      <c r="AO887" s="61"/>
      <c r="AP887" s="61"/>
      <c r="AQ887" s="62"/>
    </row>
    <row r="888" spans="1:43" x14ac:dyDescent="0.3">
      <c r="A888" t="str">
        <f t="shared" si="888"/>
        <v/>
      </c>
      <c r="B888" s="1" t="s">
        <v>50</v>
      </c>
      <c r="C888" s="1"/>
      <c r="D888">
        <v>7.5170000000000003</v>
      </c>
      <c r="E888">
        <v>135.78</v>
      </c>
      <c r="F888">
        <v>85.27</v>
      </c>
      <c r="G888" s="47"/>
      <c r="H888" s="47"/>
      <c r="I888" s="47"/>
      <c r="J888" s="47"/>
      <c r="K888" s="47"/>
      <c r="L888" s="23">
        <f t="shared" si="935"/>
        <v>63.379999999999995</v>
      </c>
      <c r="M888" s="6">
        <f t="shared" si="936"/>
        <v>0.61985434187605082</v>
      </c>
      <c r="N888" s="6">
        <f t="shared" si="937"/>
        <v>7.4913997086564139</v>
      </c>
      <c r="O888" s="23">
        <f t="shared" si="922"/>
        <v>-5.079865118369618</v>
      </c>
      <c r="P888" s="23" t="str">
        <f t="shared" si="938"/>
        <v/>
      </c>
      <c r="Q888" s="23"/>
      <c r="R888" s="6"/>
      <c r="S888" s="6"/>
      <c r="T888" s="6" t="str">
        <f t="shared" si="939"/>
        <v/>
      </c>
      <c r="U888" s="6" t="str">
        <f t="shared" si="940"/>
        <v/>
      </c>
      <c r="V888" s="6"/>
      <c r="W888" s="49"/>
      <c r="X888" s="8"/>
      <c r="Y888" s="53" t="str">
        <f t="shared" si="941"/>
        <v>1.49</v>
      </c>
      <c r="Z888" s="6">
        <f t="shared" si="927"/>
        <v>8.7313938786648571</v>
      </c>
      <c r="AA888" s="54">
        <f t="shared" ca="1" si="942"/>
        <v>34.143659644928242</v>
      </c>
      <c r="AB888" s="55">
        <f t="shared" si="943"/>
        <v>0.61985434187605082</v>
      </c>
      <c r="AC888" s="6">
        <f t="shared" ca="1" si="929"/>
        <v>32.903665474919798</v>
      </c>
      <c r="AD888" s="6">
        <f t="shared" ca="1" si="930"/>
        <v>22.080083382102348</v>
      </c>
      <c r="AE888" s="6" t="str">
        <f t="shared" si="944"/>
        <v/>
      </c>
      <c r="AF888" s="113"/>
      <c r="AG888" s="52"/>
      <c r="AH888" s="6" t="str">
        <f t="shared" si="945"/>
        <v/>
      </c>
      <c r="AI888" s="6" t="str">
        <f t="shared" si="946"/>
        <v/>
      </c>
      <c r="AJ888" s="14" t="str">
        <f t="shared" si="947"/>
        <v/>
      </c>
      <c r="AK888" s="56">
        <f t="shared" ca="1" si="889"/>
        <v>88.920763483250425</v>
      </c>
      <c r="AL888" s="49">
        <f t="shared" ca="1" si="890"/>
        <v>32.909503507202466</v>
      </c>
      <c r="AM888" s="65"/>
      <c r="AN888" s="61"/>
      <c r="AO888" s="61"/>
      <c r="AP888" s="61"/>
      <c r="AQ888" s="62"/>
    </row>
    <row r="889" spans="1:43" x14ac:dyDescent="0.3">
      <c r="A889" t="str">
        <f t="shared" ref="A889:A952" si="948">IF(C889&lt;&gt;"",1,"")</f>
        <v/>
      </c>
      <c r="B889" s="1" t="s">
        <v>50</v>
      </c>
      <c r="C889" s="1"/>
      <c r="D889">
        <v>6.8280000000000003</v>
      </c>
      <c r="E889">
        <v>159.16</v>
      </c>
      <c r="F889">
        <v>79.59</v>
      </c>
      <c r="G889" s="47"/>
      <c r="H889" s="47"/>
      <c r="I889" s="47"/>
      <c r="J889" s="47"/>
      <c r="K889" s="47"/>
      <c r="L889" s="23">
        <f t="shared" si="935"/>
        <v>86.759999999999991</v>
      </c>
      <c r="M889" s="6">
        <f t="shared" si="936"/>
        <v>1.233756837748917</v>
      </c>
      <c r="N889" s="6">
        <f t="shared" si="937"/>
        <v>6.7156107738096171</v>
      </c>
      <c r="O889" s="23">
        <f t="shared" si="922"/>
        <v>-0.97551551774210132</v>
      </c>
      <c r="P889" s="23" t="str">
        <f t="shared" si="938"/>
        <v/>
      </c>
      <c r="Q889" s="23"/>
      <c r="R889" s="6"/>
      <c r="S889" s="6"/>
      <c r="T889" s="6" t="str">
        <f t="shared" si="939"/>
        <v/>
      </c>
      <c r="U889" s="6" t="str">
        <f t="shared" si="940"/>
        <v/>
      </c>
      <c r="V889" s="6"/>
      <c r="W889" s="49"/>
      <c r="X889" s="8"/>
      <c r="Y889" s="53" t="str">
        <f t="shared" si="941"/>
        <v>1.49</v>
      </c>
      <c r="Z889" s="6">
        <f t="shared" si="927"/>
        <v>7.9556049438180594</v>
      </c>
      <c r="AA889" s="54">
        <f t="shared" ca="1" si="942"/>
        <v>31.109977541497479</v>
      </c>
      <c r="AB889" s="55">
        <f t="shared" si="943"/>
        <v>1.233756837748917</v>
      </c>
      <c r="AC889" s="6">
        <f t="shared" ca="1" si="929"/>
        <v>29.869983371489035</v>
      </c>
      <c r="AD889" s="6">
        <f t="shared" ca="1" si="930"/>
        <v>4.1734408579857103</v>
      </c>
      <c r="AE889" s="6" t="str">
        <f t="shared" si="944"/>
        <v/>
      </c>
      <c r="AF889" s="113"/>
      <c r="AG889" s="52"/>
      <c r="AH889" s="6" t="str">
        <f t="shared" si="945"/>
        <v/>
      </c>
      <c r="AI889" s="6" t="str">
        <f t="shared" si="946"/>
        <v/>
      </c>
      <c r="AJ889" s="14" t="str">
        <f t="shared" si="947"/>
        <v/>
      </c>
      <c r="AK889" s="56">
        <f t="shared" ca="1" si="889"/>
        <v>87.634786048699539</v>
      </c>
      <c r="AL889" s="49">
        <f t="shared" ca="1" si="890"/>
        <v>29.895452205105105</v>
      </c>
      <c r="AM889" s="65"/>
      <c r="AN889" s="61"/>
      <c r="AO889" s="61"/>
      <c r="AP889" s="61"/>
      <c r="AQ889" s="62"/>
    </row>
    <row r="890" spans="1:43" x14ac:dyDescent="0.3">
      <c r="A890" t="str">
        <f t="shared" si="948"/>
        <v/>
      </c>
      <c r="B890" s="1" t="s">
        <v>50</v>
      </c>
      <c r="C890" s="1"/>
      <c r="D890">
        <v>6.6020000000000003</v>
      </c>
      <c r="E890">
        <v>162.68</v>
      </c>
      <c r="F890">
        <v>78.349999999999994</v>
      </c>
      <c r="G890" s="47"/>
      <c r="H890" s="47"/>
      <c r="I890" s="47"/>
      <c r="J890" s="47"/>
      <c r="K890" s="47"/>
      <c r="L890" s="23">
        <f t="shared" si="935"/>
        <v>90.28</v>
      </c>
      <c r="M890" s="6">
        <f t="shared" si="936"/>
        <v>1.3331595873041873</v>
      </c>
      <c r="N890" s="6">
        <f t="shared" si="937"/>
        <v>6.4659948588580649</v>
      </c>
      <c r="O890" s="23">
        <f t="shared" si="922"/>
        <v>-4.1020505075378919</v>
      </c>
      <c r="P890" s="23" t="str">
        <f t="shared" si="938"/>
        <v/>
      </c>
      <c r="Q890" s="23"/>
      <c r="R890" s="6"/>
      <c r="S890" s="6"/>
      <c r="T890" s="6" t="str">
        <f t="shared" si="939"/>
        <v/>
      </c>
      <c r="U890" s="6" t="str">
        <f t="shared" si="940"/>
        <v/>
      </c>
      <c r="V890" s="6"/>
      <c r="W890" s="49"/>
      <c r="X890" s="8"/>
      <c r="Y890" s="53" t="str">
        <f t="shared" si="941"/>
        <v>1.49</v>
      </c>
      <c r="Z890" s="6">
        <f t="shared" si="927"/>
        <v>7.7059890288665072</v>
      </c>
      <c r="AA890" s="54">
        <f t="shared" ca="1" si="942"/>
        <v>30.133867545716782</v>
      </c>
      <c r="AB890" s="55">
        <f t="shared" si="943"/>
        <v>1.3331595873041873</v>
      </c>
      <c r="AC890" s="6">
        <f t="shared" ca="1" si="929"/>
        <v>28.893873375708338</v>
      </c>
      <c r="AD890" s="6">
        <f t="shared" ca="1" si="930"/>
        <v>15.978081890458856</v>
      </c>
      <c r="AE890" s="6" t="str">
        <f t="shared" si="944"/>
        <v/>
      </c>
      <c r="AF890" s="113"/>
      <c r="AG890" s="52"/>
      <c r="AH890" s="6" t="str">
        <f t="shared" si="945"/>
        <v/>
      </c>
      <c r="AI890" s="6" t="str">
        <f t="shared" si="946"/>
        <v/>
      </c>
      <c r="AJ890" s="14" t="str">
        <f t="shared" si="947"/>
        <v/>
      </c>
      <c r="AK890" s="56">
        <f t="shared" ca="1" si="889"/>
        <v>87.358253727558719</v>
      </c>
      <c r="AL890" s="49">
        <f t="shared" ca="1" si="890"/>
        <v>28.924612929764301</v>
      </c>
      <c r="AM890" s="65"/>
      <c r="AN890" s="61"/>
      <c r="AO890" s="61"/>
      <c r="AP890" s="61"/>
      <c r="AQ890" s="62"/>
    </row>
    <row r="891" spans="1:43" x14ac:dyDescent="0.3">
      <c r="A891" t="str">
        <f t="shared" si="948"/>
        <v/>
      </c>
      <c r="B891" s="1" t="s">
        <v>50</v>
      </c>
      <c r="C891" s="1"/>
      <c r="D891">
        <v>3.5569999999999999</v>
      </c>
      <c r="E891">
        <v>158.41999999999999</v>
      </c>
      <c r="F891">
        <v>68.290000000000006</v>
      </c>
      <c r="G891" s="47"/>
      <c r="H891" s="47"/>
      <c r="I891" s="47"/>
      <c r="J891" s="47"/>
      <c r="K891" s="47"/>
      <c r="L891" s="23">
        <f t="shared" si="935"/>
        <v>86.019999999999982</v>
      </c>
      <c r="M891" s="6">
        <f t="shared" si="936"/>
        <v>1.3157660137390925</v>
      </c>
      <c r="N891" s="6">
        <f t="shared" si="937"/>
        <v>3.30469496278993</v>
      </c>
      <c r="O891" s="23">
        <f t="shared" si="922"/>
        <v>-4.2159908901195404</v>
      </c>
      <c r="P891" s="23" t="str">
        <f t="shared" si="938"/>
        <v/>
      </c>
      <c r="Q891" s="23"/>
      <c r="R891" s="6"/>
      <c r="S891" s="6"/>
      <c r="T891" s="6" t="str">
        <f t="shared" si="939"/>
        <v/>
      </c>
      <c r="U891" s="6" t="str">
        <f t="shared" si="940"/>
        <v/>
      </c>
      <c r="V891" s="6"/>
      <c r="W891" s="49"/>
      <c r="X891" s="8"/>
      <c r="Y891" s="53" t="str">
        <f t="shared" si="941"/>
        <v>1.49</v>
      </c>
      <c r="Z891" s="6">
        <f t="shared" si="927"/>
        <v>4.5446891327983723</v>
      </c>
      <c r="AA891" s="54">
        <f t="shared" ca="1" si="942"/>
        <v>17.771769444674227</v>
      </c>
      <c r="AB891" s="55">
        <f t="shared" si="943"/>
        <v>1.3157660137390925</v>
      </c>
      <c r="AC891" s="6">
        <f t="shared" ca="1" si="929"/>
        <v>16.531775274665783</v>
      </c>
      <c r="AD891" s="6">
        <f t="shared" ca="1" si="930"/>
        <v>18.064973025155616</v>
      </c>
      <c r="AE891" s="6" t="str">
        <f t="shared" si="944"/>
        <v/>
      </c>
      <c r="AF891" s="113"/>
      <c r="AG891" s="52"/>
      <c r="AH891" s="6" t="str">
        <f t="shared" si="945"/>
        <v/>
      </c>
      <c r="AI891" s="6" t="str">
        <f t="shared" si="946"/>
        <v/>
      </c>
      <c r="AJ891" s="14" t="str">
        <f t="shared" si="947"/>
        <v/>
      </c>
      <c r="AK891" s="56">
        <f t="shared" ca="1" si="889"/>
        <v>85.449414425573863</v>
      </c>
      <c r="AL891" s="49">
        <f t="shared" ca="1" si="890"/>
        <v>16.584053603837688</v>
      </c>
      <c r="AM891" s="65"/>
      <c r="AN891" s="61"/>
      <c r="AO891" s="61"/>
      <c r="AP891" s="61"/>
      <c r="AQ891" s="62"/>
    </row>
    <row r="892" spans="1:43" x14ac:dyDescent="0.3">
      <c r="A892" t="str">
        <f t="shared" si="948"/>
        <v/>
      </c>
      <c r="B892" s="1" t="s">
        <v>50</v>
      </c>
      <c r="C892" s="1"/>
      <c r="D892">
        <v>2.1240000000000001</v>
      </c>
      <c r="E892">
        <v>160.82</v>
      </c>
      <c r="F892">
        <v>34.369999999999997</v>
      </c>
      <c r="G892" s="47"/>
      <c r="H892" s="47"/>
      <c r="I892" s="47"/>
      <c r="J892" s="47"/>
      <c r="K892" s="47"/>
      <c r="L892" s="23">
        <f t="shared" si="935"/>
        <v>88.419999999999987</v>
      </c>
      <c r="M892" s="6">
        <f t="shared" si="936"/>
        <v>1.7531691433302208</v>
      </c>
      <c r="N892" s="6">
        <f t="shared" si="937"/>
        <v>1.1990721224658591</v>
      </c>
      <c r="O892" s="23">
        <f t="shared" si="922"/>
        <v>-1.8747089200507052</v>
      </c>
      <c r="P892" s="23" t="str">
        <f t="shared" si="938"/>
        <v/>
      </c>
      <c r="Q892" s="23"/>
      <c r="R892" s="6"/>
      <c r="S892" s="6"/>
      <c r="T892" s="6" t="str">
        <f t="shared" si="939"/>
        <v/>
      </c>
      <c r="U892" s="6" t="str">
        <f t="shared" si="940"/>
        <v/>
      </c>
      <c r="V892" s="6"/>
      <c r="W892" s="49"/>
      <c r="X892" s="8"/>
      <c r="Y892" s="53" t="str">
        <f t="shared" si="941"/>
        <v>1.49</v>
      </c>
      <c r="Z892" s="6">
        <f t="shared" si="927"/>
        <v>2.4390662924743012</v>
      </c>
      <c r="AA892" s="54">
        <f t="shared" ca="1" si="942"/>
        <v>9.5378413228099514</v>
      </c>
      <c r="AB892" s="55">
        <f t="shared" si="943"/>
        <v>1.7531691433302208</v>
      </c>
      <c r="AC892" s="6">
        <f t="shared" ca="1" si="929"/>
        <v>8.2978471528015092</v>
      </c>
      <c r="AD892" s="6">
        <f t="shared" ca="1" si="930"/>
        <v>7.5434194719829772</v>
      </c>
      <c r="AE892" s="6" t="str">
        <f t="shared" si="944"/>
        <v/>
      </c>
      <c r="AF892" s="113"/>
      <c r="AG892" s="52"/>
      <c r="AH892" s="6" t="str">
        <f t="shared" si="945"/>
        <v/>
      </c>
      <c r="AI892" s="6" t="str">
        <f t="shared" si="946"/>
        <v/>
      </c>
      <c r="AJ892" s="14" t="str">
        <f t="shared" si="947"/>
        <v/>
      </c>
      <c r="AK892" s="56">
        <f t="shared" ca="1" si="889"/>
        <v>78.069998042482297</v>
      </c>
      <c r="AL892" s="49">
        <f t="shared" ca="1" si="890"/>
        <v>8.4810299737933565</v>
      </c>
      <c r="AM892" s="65"/>
      <c r="AN892" s="61"/>
      <c r="AO892" s="61"/>
      <c r="AP892" s="61"/>
      <c r="AQ892" s="62"/>
    </row>
    <row r="893" spans="1:43" x14ac:dyDescent="0.3">
      <c r="A893" t="str">
        <f t="shared" si="948"/>
        <v/>
      </c>
      <c r="B893" s="1" t="s">
        <v>50</v>
      </c>
      <c r="C893" s="1"/>
      <c r="D893">
        <v>1.82</v>
      </c>
      <c r="E893">
        <v>161.57</v>
      </c>
      <c r="F893">
        <v>5.36</v>
      </c>
      <c r="G893" s="47"/>
      <c r="H893" s="47"/>
      <c r="I893" s="47"/>
      <c r="J893" s="47"/>
      <c r="K893" s="47"/>
      <c r="L893" s="23">
        <f t="shared" si="935"/>
        <v>89.169999999999987</v>
      </c>
      <c r="M893" s="6">
        <f t="shared" si="936"/>
        <v>1.8120419080075598</v>
      </c>
      <c r="N893" s="6">
        <f t="shared" si="937"/>
        <v>0.17001212787422604</v>
      </c>
      <c r="O893" s="23">
        <f t="shared" si="922"/>
        <v>-0.20753419216218255</v>
      </c>
      <c r="P893" s="23" t="str">
        <f t="shared" si="938"/>
        <v/>
      </c>
      <c r="Q893" s="23"/>
      <c r="R893" s="6"/>
      <c r="S893" s="6"/>
      <c r="T893" s="6" t="str">
        <f t="shared" si="939"/>
        <v/>
      </c>
      <c r="U893" s="6" t="str">
        <f t="shared" si="940"/>
        <v/>
      </c>
      <c r="V893" s="6"/>
      <c r="W893" s="49"/>
      <c r="X893" s="8"/>
      <c r="Y893" s="53" t="str">
        <f t="shared" si="941"/>
        <v>1.49</v>
      </c>
      <c r="Z893" s="6">
        <f t="shared" si="927"/>
        <v>1.4100062978826684</v>
      </c>
      <c r="AA893" s="54">
        <f t="shared" ca="1" si="942"/>
        <v>5.5137559708247617</v>
      </c>
      <c r="AB893" s="55">
        <f t="shared" si="943"/>
        <v>1.8120419080075598</v>
      </c>
      <c r="AC893" s="6">
        <f t="shared" ca="1" si="929"/>
        <v>4.2737618008163194</v>
      </c>
      <c r="AD893" s="6">
        <f t="shared" ca="1" si="930"/>
        <v>0.95234903398919712</v>
      </c>
      <c r="AE893" s="6" t="str">
        <f t="shared" si="944"/>
        <v/>
      </c>
      <c r="AF893" s="113"/>
      <c r="AG893" s="52"/>
      <c r="AH893" s="6" t="str">
        <f t="shared" si="945"/>
        <v/>
      </c>
      <c r="AI893" s="6" t="str">
        <f t="shared" si="946"/>
        <v/>
      </c>
      <c r="AJ893" s="14" t="str">
        <f t="shared" si="947"/>
        <v/>
      </c>
      <c r="AK893" s="56">
        <f t="shared" ca="1" si="889"/>
        <v>67.023431579569746</v>
      </c>
      <c r="AL893" s="49">
        <f t="shared" ca="1" si="890"/>
        <v>4.6420400479199255</v>
      </c>
      <c r="AM893" s="65"/>
      <c r="AN893" s="61"/>
      <c r="AO893" s="61"/>
      <c r="AP893" s="61"/>
      <c r="AQ893" s="62"/>
    </row>
    <row r="894" spans="1:43" x14ac:dyDescent="0.3">
      <c r="A894" t="str">
        <f t="shared" si="948"/>
        <v/>
      </c>
      <c r="B894" s="1" t="s">
        <v>50</v>
      </c>
      <c r="C894" s="1"/>
      <c r="D894">
        <v>1.8520000000000001</v>
      </c>
      <c r="E894">
        <v>160.88999999999999</v>
      </c>
      <c r="F894">
        <v>1.83</v>
      </c>
      <c r="G894" s="47"/>
      <c r="H894" s="47"/>
      <c r="I894" s="47"/>
      <c r="J894" s="47"/>
      <c r="K894" s="47"/>
      <c r="L894" s="23">
        <f t="shared" si="935"/>
        <v>88.489999999999981</v>
      </c>
      <c r="M894" s="6">
        <f t="shared" si="936"/>
        <v>1.8510554368878347</v>
      </c>
      <c r="N894" s="6">
        <f t="shared" si="937"/>
        <v>5.9141944235776622E-2</v>
      </c>
      <c r="O894" s="23">
        <f t="shared" si="922"/>
        <v>-0.55839538485149343</v>
      </c>
      <c r="P894" s="23" t="str">
        <f t="shared" si="938"/>
        <v/>
      </c>
      <c r="Q894" s="23"/>
      <c r="R894" s="6"/>
      <c r="S894" s="6"/>
      <c r="T894" s="6" t="str">
        <f t="shared" si="939"/>
        <v/>
      </c>
      <c r="U894" s="6" t="str">
        <f t="shared" si="940"/>
        <v/>
      </c>
      <c r="V894" s="6"/>
      <c r="W894" s="49"/>
      <c r="X894" s="8"/>
      <c r="Y894" s="53" t="str">
        <f t="shared" si="941"/>
        <v>1.49</v>
      </c>
      <c r="Z894" s="6">
        <f t="shared" si="927"/>
        <v>1.2991361142442188</v>
      </c>
      <c r="AA894" s="54">
        <f t="shared" ca="1" si="942"/>
        <v>5.0802039094326163</v>
      </c>
      <c r="AB894" s="55">
        <f t="shared" si="943"/>
        <v>1.8510554368878347</v>
      </c>
      <c r="AC894" s="6">
        <f t="shared" ca="1" si="929"/>
        <v>3.8402097394241741</v>
      </c>
      <c r="AD894" s="6">
        <f t="shared" ca="1" si="930"/>
        <v>7.3892912798240724</v>
      </c>
      <c r="AE894" s="6" t="str">
        <f t="shared" si="944"/>
        <v/>
      </c>
      <c r="AF894" s="113"/>
      <c r="AG894" s="52"/>
      <c r="AH894" s="6" t="str">
        <f t="shared" si="945"/>
        <v/>
      </c>
      <c r="AI894" s="6" t="str">
        <f t="shared" si="946"/>
        <v/>
      </c>
      <c r="AJ894" s="14" t="str">
        <f t="shared" si="947"/>
        <v/>
      </c>
      <c r="AK894" s="56">
        <f t="shared" ca="1" si="889"/>
        <v>64.26503321450231</v>
      </c>
      <c r="AL894" s="49">
        <f t="shared" ca="1" si="890"/>
        <v>4.2630525534175971</v>
      </c>
      <c r="AM894" s="65"/>
      <c r="AN894" s="61"/>
      <c r="AO894" s="61"/>
      <c r="AP894" s="61"/>
      <c r="AQ894" s="62"/>
    </row>
    <row r="895" spans="1:43" x14ac:dyDescent="0.3">
      <c r="A895" t="str">
        <f t="shared" si="948"/>
        <v/>
      </c>
      <c r="B895" s="1" t="s">
        <v>50</v>
      </c>
      <c r="C895" s="1"/>
      <c r="D895">
        <v>1.823</v>
      </c>
      <c r="E895">
        <v>160.80000000000001</v>
      </c>
      <c r="F895">
        <v>-7.69</v>
      </c>
      <c r="G895" s="47"/>
      <c r="H895" s="47"/>
      <c r="I895" s="47"/>
      <c r="J895" s="47"/>
      <c r="K895" s="47"/>
      <c r="L895" s="23">
        <f t="shared" si="935"/>
        <v>88.4</v>
      </c>
      <c r="M895" s="6">
        <f t="shared" si="936"/>
        <v>1.806604976421011</v>
      </c>
      <c r="N895" s="6">
        <f t="shared" si="937"/>
        <v>-0.24394150768337425</v>
      </c>
      <c r="O895" s="23">
        <f t="shared" si="922"/>
        <v>-0.3404535342155483</v>
      </c>
      <c r="P895" s="23" t="str">
        <f t="shared" si="938"/>
        <v/>
      </c>
      <c r="Q895" s="23"/>
      <c r="R895" s="6"/>
      <c r="S895" s="6"/>
      <c r="T895" s="6" t="str">
        <f t="shared" si="939"/>
        <v/>
      </c>
      <c r="U895" s="6" t="str">
        <f t="shared" si="940"/>
        <v/>
      </c>
      <c r="V895" s="6"/>
      <c r="W895" s="49"/>
      <c r="X895" s="8"/>
      <c r="Y895" s="53" t="str">
        <f t="shared" si="941"/>
        <v>1.49</v>
      </c>
      <c r="Z895" s="6" t="str">
        <f t="shared" si="927"/>
        <v/>
      </c>
      <c r="AA895" s="54" t="str">
        <f t="shared" ca="1" si="942"/>
        <v/>
      </c>
      <c r="AB895" s="55">
        <f t="shared" si="943"/>
        <v>1.806604976421011</v>
      </c>
      <c r="AC895" s="6">
        <f t="shared" si="929"/>
        <v>-0.24394150768337425</v>
      </c>
      <c r="AD895" s="6">
        <f t="shared" si="930"/>
        <v>0.3404535342155483</v>
      </c>
      <c r="AE895" s="6" t="str">
        <f t="shared" si="944"/>
        <v/>
      </c>
      <c r="AF895" s="113"/>
      <c r="AG895" s="52"/>
      <c r="AH895" s="6" t="str">
        <f t="shared" si="945"/>
        <v/>
      </c>
      <c r="AI895" s="6" t="str">
        <f t="shared" si="946"/>
        <v/>
      </c>
      <c r="AJ895" s="14" t="str">
        <f t="shared" si="947"/>
        <v/>
      </c>
      <c r="AK895" s="56">
        <f t="shared" si="889"/>
        <v>-7.69</v>
      </c>
      <c r="AL895" s="49">
        <f t="shared" si="890"/>
        <v>1.823</v>
      </c>
      <c r="AM895" s="65"/>
      <c r="AN895" s="61"/>
      <c r="AO895" s="61"/>
      <c r="AP895" s="61"/>
      <c r="AQ895" s="62"/>
    </row>
    <row r="896" spans="1:43" x14ac:dyDescent="0.3">
      <c r="A896" t="str">
        <f t="shared" si="948"/>
        <v/>
      </c>
      <c r="B896" s="1" t="s">
        <v>50</v>
      </c>
      <c r="C896" s="1"/>
      <c r="D896">
        <v>2.0179999999999998</v>
      </c>
      <c r="E896">
        <v>160.66</v>
      </c>
      <c r="F896">
        <v>-13</v>
      </c>
      <c r="G896" s="47"/>
      <c r="H896" s="47"/>
      <c r="I896" s="47"/>
      <c r="J896" s="47"/>
      <c r="K896" s="47"/>
      <c r="L896" s="23">
        <f t="shared" si="935"/>
        <v>88.259999999999991</v>
      </c>
      <c r="M896" s="6">
        <f t="shared" si="936"/>
        <v>1.9662787907366046</v>
      </c>
      <c r="N896" s="6">
        <f t="shared" si="937"/>
        <v>-0.45395122766591955</v>
      </c>
      <c r="O896" s="23">
        <f t="shared" si="922"/>
        <v>-0.36429389721080896</v>
      </c>
      <c r="P896" s="23" t="str">
        <f t="shared" si="938"/>
        <v/>
      </c>
      <c r="Q896" s="23"/>
      <c r="R896" s="6"/>
      <c r="S896" s="6"/>
      <c r="T896" s="6" t="str">
        <f t="shared" si="939"/>
        <v/>
      </c>
      <c r="U896" s="6" t="str">
        <f t="shared" si="940"/>
        <v/>
      </c>
      <c r="V896" s="6"/>
      <c r="W896" s="49"/>
      <c r="X896" s="8"/>
      <c r="Y896" s="53" t="str">
        <f t="shared" si="941"/>
        <v>1.49</v>
      </c>
      <c r="Z896" s="6" t="str">
        <f t="shared" si="927"/>
        <v/>
      </c>
      <c r="AA896" s="54" t="str">
        <f t="shared" ca="1" si="942"/>
        <v/>
      </c>
      <c r="AB896" s="55">
        <f t="shared" si="943"/>
        <v>1.9662787907366046</v>
      </c>
      <c r="AC896" s="6">
        <f t="shared" si="929"/>
        <v>-0.45395122766591955</v>
      </c>
      <c r="AD896" s="6">
        <f t="shared" si="930"/>
        <v>0.36429389721080896</v>
      </c>
      <c r="AE896" s="6" t="str">
        <f t="shared" si="944"/>
        <v/>
      </c>
      <c r="AF896" s="113"/>
      <c r="AG896" s="52"/>
      <c r="AH896" s="6" t="str">
        <f t="shared" si="945"/>
        <v/>
      </c>
      <c r="AI896" s="6" t="str">
        <f t="shared" si="946"/>
        <v/>
      </c>
      <c r="AJ896" s="14" t="str">
        <f t="shared" si="947"/>
        <v/>
      </c>
      <c r="AK896" s="56">
        <f t="shared" si="889"/>
        <v>-13</v>
      </c>
      <c r="AL896" s="49">
        <f t="shared" si="890"/>
        <v>2.0179999999999998</v>
      </c>
      <c r="AM896" s="65"/>
      <c r="AN896" s="61"/>
      <c r="AO896" s="61"/>
      <c r="AP896" s="61"/>
      <c r="AQ896" s="62"/>
    </row>
    <row r="897" spans="1:43" x14ac:dyDescent="0.3">
      <c r="A897" t="str">
        <f t="shared" si="948"/>
        <v/>
      </c>
      <c r="B897" s="1" t="s">
        <v>50</v>
      </c>
      <c r="C897" s="1"/>
      <c r="D897">
        <v>1.9470000000000001</v>
      </c>
      <c r="E897">
        <v>159.84</v>
      </c>
      <c r="F897">
        <v>-18.32</v>
      </c>
      <c r="G897" s="47"/>
      <c r="H897" s="47"/>
      <c r="I897" s="47"/>
      <c r="J897" s="47"/>
      <c r="K897" s="47"/>
      <c r="L897" s="23">
        <f t="shared" si="935"/>
        <v>87.44</v>
      </c>
      <c r="M897" s="6">
        <f t="shared" si="936"/>
        <v>1.8483178932811399</v>
      </c>
      <c r="N897" s="6">
        <f t="shared" si="937"/>
        <v>-0.61198853369713402</v>
      </c>
      <c r="O897" s="23">
        <f t="shared" si="922"/>
        <v>-1.1182025330409411</v>
      </c>
      <c r="P897" s="23" t="str">
        <f t="shared" si="938"/>
        <v/>
      </c>
      <c r="Q897" s="23"/>
      <c r="R897" s="6"/>
      <c r="S897" s="6"/>
      <c r="T897" s="6" t="str">
        <f t="shared" si="939"/>
        <v/>
      </c>
      <c r="U897" s="6" t="str">
        <f t="shared" si="940"/>
        <v/>
      </c>
      <c r="V897" s="6"/>
      <c r="W897" s="49"/>
      <c r="X897" s="8"/>
      <c r="Y897" s="53" t="str">
        <f t="shared" si="941"/>
        <v>1.49</v>
      </c>
      <c r="Z897" s="6" t="str">
        <f t="shared" si="927"/>
        <v/>
      </c>
      <c r="AA897" s="54" t="str">
        <f t="shared" ca="1" si="942"/>
        <v/>
      </c>
      <c r="AB897" s="55">
        <f t="shared" si="943"/>
        <v>1.8483178932811399</v>
      </c>
      <c r="AC897" s="6">
        <f t="shared" si="929"/>
        <v>-0.61198853369713402</v>
      </c>
      <c r="AD897" s="6">
        <f t="shared" si="930"/>
        <v>1.1182025330409411</v>
      </c>
      <c r="AE897" s="6" t="str">
        <f t="shared" si="944"/>
        <v/>
      </c>
      <c r="AF897" s="113"/>
      <c r="AG897" s="52"/>
      <c r="AH897" s="6" t="str">
        <f t="shared" si="945"/>
        <v/>
      </c>
      <c r="AI897" s="6" t="str">
        <f t="shared" si="946"/>
        <v/>
      </c>
      <c r="AJ897" s="14" t="str">
        <f t="shared" si="947"/>
        <v/>
      </c>
      <c r="AK897" s="56">
        <f t="shared" si="889"/>
        <v>-18.32</v>
      </c>
      <c r="AL897" s="49">
        <f t="shared" si="890"/>
        <v>1.9469999999999998</v>
      </c>
      <c r="AM897" s="65"/>
      <c r="AN897" s="61"/>
      <c r="AO897" s="61"/>
      <c r="AP897" s="61"/>
      <c r="AQ897" s="62"/>
    </row>
    <row r="898" spans="1:43" x14ac:dyDescent="0.3">
      <c r="A898" t="str">
        <f t="shared" si="948"/>
        <v/>
      </c>
      <c r="B898" s="1" t="s">
        <v>50</v>
      </c>
      <c r="C898" s="1"/>
      <c r="D898">
        <v>2.1080000000000001</v>
      </c>
      <c r="E898">
        <v>157.38999999999999</v>
      </c>
      <c r="F898">
        <v>-34.130000000000003</v>
      </c>
      <c r="G898" s="47"/>
      <c r="H898" s="47"/>
      <c r="I898" s="47"/>
      <c r="J898" s="47"/>
      <c r="K898" s="47"/>
      <c r="L898" s="23">
        <f t="shared" si="935"/>
        <v>84.989999999999981</v>
      </c>
      <c r="M898" s="6">
        <f t="shared" si="936"/>
        <v>1.744932142965663</v>
      </c>
      <c r="N898" s="6">
        <f t="shared" si="937"/>
        <v>-1.1827408069586758</v>
      </c>
      <c r="O898" s="23">
        <f t="shared" si="922"/>
        <v>-0.97021055992485805</v>
      </c>
      <c r="P898" s="23" t="str">
        <f t="shared" si="938"/>
        <v/>
      </c>
      <c r="Q898" s="23"/>
      <c r="R898" s="6"/>
      <c r="S898" s="6"/>
      <c r="T898" s="6" t="str">
        <f t="shared" si="939"/>
        <v/>
      </c>
      <c r="U898" s="6" t="str">
        <f t="shared" si="940"/>
        <v/>
      </c>
      <c r="V898" s="6"/>
      <c r="W898" s="49"/>
      <c r="X898" s="8"/>
      <c r="Y898" s="53" t="str">
        <f t="shared" si="941"/>
        <v>1.49</v>
      </c>
      <c r="Z898" s="6" t="str">
        <f t="shared" si="927"/>
        <v/>
      </c>
      <c r="AA898" s="54" t="str">
        <f t="shared" ca="1" si="942"/>
        <v/>
      </c>
      <c r="AB898" s="55">
        <f t="shared" si="943"/>
        <v>1.744932142965663</v>
      </c>
      <c r="AC898" s="6">
        <f t="shared" si="929"/>
        <v>-1.1827408069586758</v>
      </c>
      <c r="AD898" s="6">
        <f t="shared" si="930"/>
        <v>0.97021055992485805</v>
      </c>
      <c r="AE898" s="6" t="str">
        <f t="shared" si="944"/>
        <v/>
      </c>
      <c r="AF898" s="113"/>
      <c r="AG898" s="52"/>
      <c r="AH898" s="6" t="str">
        <f t="shared" si="945"/>
        <v/>
      </c>
      <c r="AI898" s="6" t="str">
        <f t="shared" si="946"/>
        <v/>
      </c>
      <c r="AJ898" s="14" t="str">
        <f t="shared" si="947"/>
        <v/>
      </c>
      <c r="AK898" s="56">
        <f t="shared" si="889"/>
        <v>-34.130000000000003</v>
      </c>
      <c r="AL898" s="49">
        <f t="shared" si="890"/>
        <v>2.1080000000000001</v>
      </c>
      <c r="AM898" s="65"/>
      <c r="AN898" s="61"/>
      <c r="AO898" s="61"/>
      <c r="AP898" s="61"/>
      <c r="AQ898" s="62"/>
    </row>
    <row r="899" spans="1:43" x14ac:dyDescent="0.3">
      <c r="A899" t="str">
        <f t="shared" si="948"/>
        <v/>
      </c>
      <c r="B899" s="1" t="s">
        <v>50</v>
      </c>
      <c r="C899" s="1"/>
      <c r="D899">
        <v>1.5760000000000001</v>
      </c>
      <c r="E899">
        <v>151.05000000000001</v>
      </c>
      <c r="F899">
        <v>-51.11</v>
      </c>
      <c r="G899" s="47"/>
      <c r="H899" s="47"/>
      <c r="I899" s="47"/>
      <c r="J899" s="47"/>
      <c r="K899" s="47"/>
      <c r="L899" s="23">
        <f t="shared" si="935"/>
        <v>78.650000000000006</v>
      </c>
      <c r="M899" s="6">
        <f t="shared" si="936"/>
        <v>0.98945569719502235</v>
      </c>
      <c r="N899" s="6">
        <f t="shared" si="937"/>
        <v>-1.2266839133567835</v>
      </c>
      <c r="O899" s="23">
        <f t="shared" si="922"/>
        <v>-0.61359763104273601</v>
      </c>
      <c r="P899" s="23" t="str">
        <f t="shared" si="938"/>
        <v/>
      </c>
      <c r="Q899" s="23"/>
      <c r="R899" s="6"/>
      <c r="S899" s="6"/>
      <c r="T899" s="6" t="str">
        <f t="shared" si="939"/>
        <v/>
      </c>
      <c r="U899" s="6" t="str">
        <f t="shared" si="940"/>
        <v/>
      </c>
      <c r="V899" s="6"/>
      <c r="W899" s="49"/>
      <c r="X899" s="8"/>
      <c r="Y899" s="53" t="str">
        <f t="shared" si="941"/>
        <v>1.49</v>
      </c>
      <c r="Z899" s="6" t="str">
        <f t="shared" si="927"/>
        <v/>
      </c>
      <c r="AA899" s="54" t="str">
        <f t="shared" ca="1" si="942"/>
        <v/>
      </c>
      <c r="AB899" s="55">
        <f t="shared" si="943"/>
        <v>0.98945569719502235</v>
      </c>
      <c r="AC899" s="6">
        <f t="shared" si="929"/>
        <v>-1.2266839133567835</v>
      </c>
      <c r="AD899" s="6">
        <f t="shared" si="930"/>
        <v>0.61359763104273601</v>
      </c>
      <c r="AE899" s="6" t="str">
        <f t="shared" si="944"/>
        <v/>
      </c>
      <c r="AF899" s="113"/>
      <c r="AG899" s="52"/>
      <c r="AH899" s="6" t="str">
        <f t="shared" si="945"/>
        <v/>
      </c>
      <c r="AI899" s="6" t="str">
        <f t="shared" si="946"/>
        <v/>
      </c>
      <c r="AJ899" s="14" t="str">
        <f t="shared" si="947"/>
        <v/>
      </c>
      <c r="AK899" s="56">
        <f t="shared" si="889"/>
        <v>-51.11</v>
      </c>
      <c r="AL899" s="49">
        <f t="shared" si="890"/>
        <v>1.5760000000000003</v>
      </c>
      <c r="AM899" s="65"/>
      <c r="AN899" s="61"/>
      <c r="AO899" s="61"/>
      <c r="AP899" s="61"/>
      <c r="AQ899" s="62"/>
    </row>
    <row r="900" spans="1:43" x14ac:dyDescent="0.3">
      <c r="A900" t="str">
        <f t="shared" si="948"/>
        <v/>
      </c>
      <c r="B900" s="1" t="s">
        <v>50</v>
      </c>
      <c r="C900" s="1"/>
      <c r="D900">
        <v>1.337</v>
      </c>
      <c r="E900">
        <v>141.09</v>
      </c>
      <c r="F900">
        <v>-68.040000000000006</v>
      </c>
      <c r="G900" s="47"/>
      <c r="H900" s="47"/>
      <c r="I900" s="47"/>
      <c r="J900" s="47"/>
      <c r="K900" s="47"/>
      <c r="L900" s="23">
        <f t="shared" si="935"/>
        <v>68.69</v>
      </c>
      <c r="M900" s="6">
        <f t="shared" si="936"/>
        <v>0.49998345807143912</v>
      </c>
      <c r="N900" s="6">
        <f t="shared" si="937"/>
        <v>-1.2399941700084423</v>
      </c>
      <c r="O900" s="23">
        <f t="shared" si="922"/>
        <v>-0.24883788713831351</v>
      </c>
      <c r="P900" s="23" t="str">
        <f t="shared" si="938"/>
        <v/>
      </c>
      <c r="Q900" s="23"/>
      <c r="R900" s="6"/>
      <c r="S900" s="6"/>
      <c r="T900" s="6" t="str">
        <f t="shared" si="939"/>
        <v/>
      </c>
      <c r="U900" s="6" t="str">
        <f t="shared" si="940"/>
        <v/>
      </c>
      <c r="V900" s="6"/>
      <c r="W900" s="49"/>
      <c r="X900" s="8"/>
      <c r="Y900" s="53" t="str">
        <f t="shared" si="941"/>
        <v>1.49</v>
      </c>
      <c r="Z900" s="6" t="str">
        <f t="shared" si="927"/>
        <v/>
      </c>
      <c r="AA900" s="54" t="str">
        <f t="shared" ca="1" si="942"/>
        <v/>
      </c>
      <c r="AB900" s="55">
        <f t="shared" si="943"/>
        <v>0.49998345807143912</v>
      </c>
      <c r="AC900" s="6">
        <f t="shared" si="929"/>
        <v>-1.2399941700084423</v>
      </c>
      <c r="AD900" s="6">
        <f t="shared" si="930"/>
        <v>0.24883788713831351</v>
      </c>
      <c r="AE900" s="6" t="str">
        <f t="shared" si="944"/>
        <v/>
      </c>
      <c r="AF900" s="113"/>
      <c r="AG900" s="52"/>
      <c r="AH900" s="6" t="str">
        <f t="shared" si="945"/>
        <v/>
      </c>
      <c r="AI900" s="6" t="str">
        <f t="shared" si="946"/>
        <v/>
      </c>
      <c r="AJ900" s="14" t="str">
        <f t="shared" si="947"/>
        <v/>
      </c>
      <c r="AK900" s="56">
        <f t="shared" si="889"/>
        <v>-68.040000000000006</v>
      </c>
      <c r="AL900" s="49">
        <f t="shared" si="890"/>
        <v>1.337</v>
      </c>
      <c r="AM900" s="65"/>
      <c r="AN900" s="61"/>
      <c r="AO900" s="61"/>
      <c r="AP900" s="61"/>
      <c r="AQ900" s="62"/>
    </row>
    <row r="901" spans="1:43" x14ac:dyDescent="0.3">
      <c r="A901" t="str">
        <f t="shared" si="948"/>
        <v/>
      </c>
      <c r="B901" s="1" t="s">
        <v>50</v>
      </c>
      <c r="C901" s="1"/>
      <c r="D901">
        <v>1.2030000000000001</v>
      </c>
      <c r="E901">
        <v>119.3</v>
      </c>
      <c r="F901">
        <v>-76.94</v>
      </c>
      <c r="G901" s="47"/>
      <c r="H901" s="47"/>
      <c r="I901" s="47"/>
      <c r="J901" s="47"/>
      <c r="K901" s="47"/>
      <c r="L901" s="23">
        <f t="shared" si="935"/>
        <v>46.899999999999991</v>
      </c>
      <c r="M901" s="6">
        <f t="shared" si="936"/>
        <v>0.27184346037824381</v>
      </c>
      <c r="N901" s="6">
        <f t="shared" si="937"/>
        <v>-1.1718831567394346</v>
      </c>
      <c r="O901" s="23">
        <f t="shared" si="922"/>
        <v>-0.55994551627560873</v>
      </c>
      <c r="P901" s="23" t="str">
        <f t="shared" si="938"/>
        <v/>
      </c>
      <c r="Q901" s="23"/>
      <c r="R901" s="6"/>
      <c r="S901" s="6"/>
      <c r="T901" s="6" t="str">
        <f t="shared" si="939"/>
        <v/>
      </c>
      <c r="U901" s="6" t="str">
        <f t="shared" si="940"/>
        <v/>
      </c>
      <c r="V901" s="6"/>
      <c r="W901" s="49"/>
      <c r="X901" s="8"/>
      <c r="Y901" s="53" t="str">
        <f t="shared" si="941"/>
        <v>1.49</v>
      </c>
      <c r="Z901" s="6" t="str">
        <f t="shared" si="927"/>
        <v/>
      </c>
      <c r="AA901" s="54" t="str">
        <f t="shared" ca="1" si="942"/>
        <v/>
      </c>
      <c r="AB901" s="55">
        <f t="shared" si="943"/>
        <v>0.27184346037824381</v>
      </c>
      <c r="AC901" s="6">
        <f t="shared" si="929"/>
        <v>-1.1718831567394346</v>
      </c>
      <c r="AD901" s="6">
        <f t="shared" si="930"/>
        <v>0.55994551627560873</v>
      </c>
      <c r="AE901" s="6" t="str">
        <f t="shared" si="944"/>
        <v/>
      </c>
      <c r="AF901" s="113"/>
      <c r="AG901" s="52"/>
      <c r="AH901" s="6" t="str">
        <f t="shared" si="945"/>
        <v/>
      </c>
      <c r="AI901" s="6" t="str">
        <f t="shared" si="946"/>
        <v/>
      </c>
      <c r="AJ901" s="14" t="str">
        <f t="shared" si="947"/>
        <v/>
      </c>
      <c r="AK901" s="56">
        <f t="shared" si="889"/>
        <v>-76.94</v>
      </c>
      <c r="AL901" s="49">
        <f t="shared" si="890"/>
        <v>1.2030000000000001</v>
      </c>
      <c r="AM901" s="65"/>
      <c r="AN901" s="61"/>
      <c r="AO901" s="61"/>
      <c r="AP901" s="61"/>
      <c r="AQ901" s="62"/>
    </row>
    <row r="902" spans="1:43" ht="15" thickBot="1" x14ac:dyDescent="0.35">
      <c r="A902">
        <f t="shared" si="948"/>
        <v>1</v>
      </c>
      <c r="B902" s="1" t="s">
        <v>50</v>
      </c>
      <c r="C902" s="1" t="s">
        <v>96</v>
      </c>
      <c r="D902">
        <v>7.9619999999999997</v>
      </c>
      <c r="E902">
        <v>72.58</v>
      </c>
      <c r="F902">
        <v>0.37</v>
      </c>
      <c r="G902" s="34"/>
      <c r="H902" s="34"/>
      <c r="I902" s="34"/>
      <c r="J902" s="34"/>
      <c r="K902" s="34"/>
      <c r="L902" s="13"/>
      <c r="M902" s="4"/>
      <c r="N902" s="4"/>
      <c r="O902" s="13">
        <f>ABS(SUM(O873:O901))/2</f>
        <v>25.603040322077103</v>
      </c>
      <c r="P902" s="13">
        <f t="shared" si="938"/>
        <v>203.85140704437788</v>
      </c>
      <c r="Q902" s="13">
        <f>SQRT(((MAX(M873:M901)-MIN(M873:M901))^2)+((VLOOKUP(MAX(M873:M901),M873:N901,2,FALSE)-VLOOKUP(MIN(M873:M901),M873:N901,2,FALSE))^2))</f>
        <v>7.2040187703572558</v>
      </c>
      <c r="R902" s="13">
        <f>ABS(MIN(N873:N901))+MAX(N873:N901)</f>
        <v>8.7313938786648571</v>
      </c>
      <c r="S902" s="12">
        <f>SQRT(ABS(((M874-M873)^2)-((N874-N873)^2))+ABS(((M875-M874)^2)-((N875-N874)^2))+ABS(((M876-M875)^2)-((N876-N875)^2))+ABS(((M877-M876)^2)-((N877-N876)^2))+ABS(((M878-M877)^2)-((N878-N877)^2))+ABS(((M879-M878)^2)-((N879-N878)^2))+ABS(((M880-M879)^2)-((N880-N879)^2))+ABS(((M881-M880)^2)-((N881-N880)^2))+ABS(((M882-M881)^2)-((N882-N881)^2))+ABS(((M883-M882)^2)-((N883-N882)^2))+ABS(((M884-M883)^2)-((N884-N883)^2))+ABS(((M885-M884)^2)-((N885-N884)^2))+ABS(((M886-M885)^2)-((N886-N885)^2))+ABS(((M887-M886)^2)-((N887-N886)^2))+ABS(((M888-M887)^2)-((N888-N887)^2))+ABS(((M889-M888)^2)-((N889-N888)^2))+ABS(((M890-M889)^2)-((N890-N889)^2))+ABS(((M891-M890)^2)-((N891-N890)^2))+ABS(((M892-M891)^2)-((N892-N891)^2))+ABS(((M893-M892)^2)-((N893-N892)^2))+ABS(((M894-M893)^2)-((N894-N893)^2))+ABS(((M895-M894)^2)-((N895-N894)^2))+ABS(((M896-M895)^2)-((N896-N895)^2))+ABS(((M897-M896)^2)-((N897-N896)^2))+ABS(((M898-M897)^2)-((N898-N897)^2))+ABS(((M899-M898)^2)-((N899-N898)^2))+ABS(((M900-M899)^2)-((N900-N899)^2))+ABS(((M901-M900)^2)-((N901-N900)^2)))</f>
        <v>5.9947420102413984</v>
      </c>
      <c r="T902" s="4">
        <f>IF(A902=1,S902/Q902,"")</f>
        <v>0.83213858838184451</v>
      </c>
      <c r="U902" s="4">
        <f>IF(A902=1,4*PI()*(O902/(S902^2)),"")</f>
        <v>8.952831466151471</v>
      </c>
      <c r="V902" s="21">
        <f>IF($H$9=FALSE,(($F$3)*($Q902^2))/(2*$F$7*COS(RADIANS($F$8))),IF(G902&lt;&gt;"",(3*($F$3)*(I902^2))/(2*J902*(COS(RADIANS(K902)))),(($F$3)*($Q902^2))/(2*$J902*COS(RADIANS($K902)))))</f>
        <v>324.62682383996383</v>
      </c>
      <c r="W902" s="51" t="str">
        <f>IF(G902&lt;&gt;"",IF(V902&lt;H902,"STABLE","UNSTABLE"),IF(V902&lt;$F$6,"STABLE","UNSTABLE"))</f>
        <v>UNSTABLE</v>
      </c>
      <c r="X902" s="8"/>
      <c r="Y902" s="57"/>
      <c r="Z902" s="4"/>
      <c r="AA902" s="16" t="str">
        <f t="shared" ca="1" si="942"/>
        <v/>
      </c>
      <c r="AB902" s="15"/>
      <c r="AC902" s="17"/>
      <c r="AD902" s="4">
        <f ca="1">IF(W902="Stable",O902,ABS(SUM(AD873:AD901)/2))</f>
        <v>98.049236561405223</v>
      </c>
      <c r="AE902" s="4">
        <f t="shared" ca="1" si="944"/>
        <v>780.66802150190836</v>
      </c>
      <c r="AF902" s="13">
        <f>IF(W902="Stable",Q902,SQRT(((MAX(AB873:AB901)-MIN(AB873:AB901))^2)+((VLOOKUP(MAX(AB873:AB901),AB873:AC901,2,FALSE)-VLOOKUP(MIN(AB873:AB901),AB873:AC901,2,FALSE))^2)))</f>
        <v>7.2040187703572558</v>
      </c>
      <c r="AG902" s="12">
        <f ca="1">IF(W902="Stable",S902,SQRT(ABS(((AB874-AB873)^2)-((AC874-AC873)^2))+ABS(((AB875-AB874)^2)-((AC875-AC874)^2))+ABS(((AB876-AB875)^2)-((AC876-AC875)^2))+ABS(((AB877-AB876)^2)-((AC877-AC876)^2))+ABS(((AB878-AB877)^2)-((AC878-AC877)^2))+ABS(((AB879-AB878)^2)-((AC879-AC878)^2))+ABS(((AB880-AB879)^2)-((AC880-AC879)^2))+ABS(((AB881-AB880)^2)-((AC881-AC880)^2))+ABS(((AB882-AB881)^2)-((AC882-AC881)^2))+ABS(((AB883-AB882)^2)-((AC883-AC882)^2))+ABS(((AB884-AB883)^2)-((AC884-AC883)^2))+ABS(((AB885-AB884)^2)-((AC885-AC884)^2))+ABS(((AB886-AB885)^2)-((AC886-AC885)^2))+ABS(((AB887-AB886)^2)-((AC887-AC886)^2))+ABS(((AB888-AB887)^2)-((AC888-AC887)^2))+ABS(((AB889-AB888)^2)-((AC889-AC888)^2))+ABS(((AB890-AB889)^2)-((AC890-AC889)^2))+ABS(((AB891-AB890)^2)-((AC891-AC890)^2))+ABS(((AB892-AB891)^2)-((AC892-AC891)^2))+ABS(((AB893-AB892)^2)-((AC893-AC892)^2))+ABS(((AB894-AB893)^2)-((AC894-AC893)^2))+ABS(((AB895-AB894)^2)-((AC895-AC894)^2))+ABS(((AB896-AB895)^2)-((AC896-AC895)^2))+ABS(((AB897-AB896)^2)-((AC897-AC896)^2))+ABS(((AB898-AB897)^2)-((AC898-AC897)^2))+ABS(((AB899-AB898)^2)-((AC899-AC898)^2))+ABS(((AB900-AB899)^2)-((AC900-AC899)^2))+ABS(((AB901-AB900)^2)-((AC901-AC900)^2))))</f>
        <v>21.322336255131621</v>
      </c>
      <c r="AH902" s="4">
        <f ca="1">IF(W902="Stable",T902,IF(A902=1,AG902/AF902,""))</f>
        <v>2.9597835506575478</v>
      </c>
      <c r="AI902" s="4">
        <f ca="1">IF(W902="Stable",U902,IF(A902=1,4*PI()*(AD902/(AG902^2)),""))</f>
        <v>2.7100949356460124</v>
      </c>
      <c r="AJ902" s="5">
        <f ca="1">IF(A902=1,(O902/AD902)*100,"")</f>
        <v>26.11243210041998</v>
      </c>
      <c r="AK902" s="56">
        <f t="shared" si="889"/>
        <v>0.37</v>
      </c>
      <c r="AL902" s="49">
        <f t="shared" si="890"/>
        <v>7.9619999999999997</v>
      </c>
      <c r="AM902" s="65"/>
      <c r="AN902" s="61"/>
      <c r="AO902" s="61"/>
      <c r="AP902" s="61"/>
      <c r="AQ902" s="62"/>
    </row>
    <row r="903" spans="1:43" ht="15" thickTop="1" x14ac:dyDescent="0.3">
      <c r="A903">
        <f t="shared" si="948"/>
        <v>1</v>
      </c>
      <c r="B903" s="1" t="s">
        <v>96</v>
      </c>
      <c r="C903" s="1" t="s">
        <v>97</v>
      </c>
      <c r="D903">
        <v>2.11</v>
      </c>
      <c r="E903">
        <v>210.77</v>
      </c>
      <c r="F903">
        <v>-26.58</v>
      </c>
      <c r="G903" s="47"/>
      <c r="H903" s="47"/>
      <c r="I903" s="47"/>
      <c r="J903" s="47"/>
      <c r="K903" s="47"/>
      <c r="L903" s="23"/>
      <c r="M903" s="6"/>
      <c r="N903" s="6"/>
      <c r="O903" s="23"/>
      <c r="P903" s="23"/>
      <c r="Q903" s="23"/>
      <c r="R903" s="6"/>
      <c r="S903" s="6"/>
      <c r="T903" s="6"/>
      <c r="U903" s="6"/>
      <c r="V903" s="6"/>
      <c r="W903" s="49"/>
      <c r="X903" s="8"/>
      <c r="Y903" s="53"/>
      <c r="Z903" s="6"/>
      <c r="AA903" s="54"/>
      <c r="AB903" s="55"/>
      <c r="AC903" s="6"/>
      <c r="AD903" s="6"/>
      <c r="AE903" s="6"/>
      <c r="AF903" s="113"/>
      <c r="AG903" s="52"/>
      <c r="AH903" s="6"/>
      <c r="AI903" s="6"/>
      <c r="AJ903" s="14"/>
      <c r="AK903" s="56">
        <f t="shared" si="889"/>
        <v>-26.58</v>
      </c>
      <c r="AL903" s="49">
        <f t="shared" si="890"/>
        <v>2.11</v>
      </c>
      <c r="AM903" s="65"/>
      <c r="AN903" s="61"/>
      <c r="AO903" s="61"/>
      <c r="AP903" s="61"/>
      <c r="AQ903" s="62"/>
    </row>
    <row r="904" spans="1:43" x14ac:dyDescent="0.3">
      <c r="A904">
        <f t="shared" si="948"/>
        <v>1</v>
      </c>
      <c r="B904" s="1" t="s">
        <v>96</v>
      </c>
      <c r="C904" s="1" t="s">
        <v>51</v>
      </c>
      <c r="D904">
        <v>7.8940000000000001</v>
      </c>
      <c r="E904">
        <v>79.06</v>
      </c>
      <c r="F904">
        <v>-1.6</v>
      </c>
      <c r="G904" s="47"/>
      <c r="H904" s="47"/>
      <c r="I904" s="47"/>
      <c r="J904" s="47"/>
      <c r="K904" s="47"/>
      <c r="L904" s="23"/>
      <c r="M904" s="6"/>
      <c r="N904" s="6"/>
      <c r="O904" s="23"/>
      <c r="P904" s="23"/>
      <c r="Q904" s="23"/>
      <c r="R904" s="6"/>
      <c r="S904" s="6"/>
      <c r="T904" s="6"/>
      <c r="U904" s="6"/>
      <c r="V904" s="6"/>
      <c r="W904" s="49"/>
      <c r="X904" s="8"/>
      <c r="Y904" s="53"/>
      <c r="Z904" s="6"/>
      <c r="AA904" s="54"/>
      <c r="AB904" s="55"/>
      <c r="AC904" s="6"/>
      <c r="AD904" s="6"/>
      <c r="AE904" s="6"/>
      <c r="AF904" s="113"/>
      <c r="AG904" s="52"/>
      <c r="AH904" s="6"/>
      <c r="AI904" s="6"/>
      <c r="AJ904" s="14"/>
      <c r="AK904" s="56">
        <f t="shared" si="889"/>
        <v>-1.6</v>
      </c>
      <c r="AL904" s="49">
        <f t="shared" si="890"/>
        <v>7.8940000000000001</v>
      </c>
      <c r="AM904" s="65"/>
      <c r="AN904" s="61"/>
      <c r="AO904" s="61"/>
      <c r="AP904" s="61"/>
      <c r="AQ904" s="62"/>
    </row>
    <row r="905" spans="1:43" x14ac:dyDescent="0.3">
      <c r="A905" t="str">
        <f t="shared" si="948"/>
        <v/>
      </c>
      <c r="B905" s="1" t="s">
        <v>51</v>
      </c>
      <c r="C905" s="1"/>
      <c r="D905">
        <v>1.181</v>
      </c>
      <c r="E905">
        <v>336.63</v>
      </c>
      <c r="F905">
        <v>-77.05</v>
      </c>
      <c r="G905" s="47"/>
      <c r="H905" s="47"/>
      <c r="I905" s="47"/>
      <c r="J905" s="47"/>
      <c r="K905" s="47"/>
      <c r="L905" s="23">
        <f>IF(AND(B905&lt;&gt;"",C905&lt;&gt;""),"",IF(E905-$E$904&lt;0,(360-($E$904-E905)),E905-$E$904))</f>
        <v>257.57</v>
      </c>
      <c r="M905" s="6">
        <f t="shared" ref="M905" si="949">IF(AND(B905&lt;&gt;"",C905&lt;&gt;""),"",IF(L905&gt;180,(COS(RADIANS(F905))*D905)*(-1),(COS(RADIANS(F905))*D905)))</f>
        <v>-0.26466289187067171</v>
      </c>
      <c r="N905" s="6">
        <f t="shared" ref="N905" si="950">IF(AND(B905&lt;&gt;"",C905&lt;&gt;""),"",SIN(RADIANS(F905))*D905)</f>
        <v>-1.1509624466795836</v>
      </c>
      <c r="O905" s="23">
        <f t="shared" ref="O905:O926" si="951">IF(A906=1,M905*VLOOKUP(B906,$B$13:$N$1389,13,FALSE)-N905*VLOOKUP(B906,$B$13:$N$1389,12,FALSE),M905*N906-N905*M906)</f>
        <v>-0.5657608079466182</v>
      </c>
      <c r="P905" s="23" t="str">
        <f t="shared" ref="P905" si="952">IF(A905=1,D905*O905,"")</f>
        <v/>
      </c>
      <c r="Q905" s="23"/>
      <c r="R905" s="6"/>
      <c r="S905" s="6"/>
      <c r="T905" s="6" t="str">
        <f t="shared" ref="T905" si="953">IF(A905=1,S905/Q905,"")</f>
        <v/>
      </c>
      <c r="U905" s="6" t="str">
        <f t="shared" ref="U905" si="954">IF(A905=1,4*PI()*(O905/(S905^2)),"")</f>
        <v/>
      </c>
      <c r="V905" s="6"/>
      <c r="W905" s="49"/>
      <c r="X905" s="8"/>
      <c r="Y905" s="53" t="str">
        <f t="shared" ref="Y905" si="955">IF(A905=1,"",B905)</f>
        <v>1.52</v>
      </c>
      <c r="Z905" s="6" t="str">
        <f t="shared" ref="Z905:Z926" si="956">IF(F905&lt;$R$8,"",(SQRT(((N905-MIN($N$905:$N$926))^2))))</f>
        <v/>
      </c>
      <c r="AA905" s="54" t="str">
        <f t="shared" ca="1" si="899"/>
        <v/>
      </c>
      <c r="AB905" s="55">
        <f t="shared" ref="AB905" si="957">IF(A905=1,"",M905)</f>
        <v>-0.26466289187067171</v>
      </c>
      <c r="AC905" s="6">
        <f t="shared" ref="AC905:AC926" si="958">IF($W$927="STABLE",N905,IF(F905&lt;$R$8,N905,(AA905+MIN($N$905:$N$926))))</f>
        <v>-1.1509624466795836</v>
      </c>
      <c r="AD905" s="6">
        <f t="shared" ref="AD905:AD926" si="959">IF(A906=1,ABS(AB905*VLOOKUP(B906,$B$13:$AD$1389,28,FALSE)-AC905*VLOOKUP(B906,$B$13:$AD$1389,27,FALSE)),ABS(AB905*AC906-AC905*AB906))</f>
        <v>0.5657608079466182</v>
      </c>
      <c r="AE905" s="6" t="str">
        <f t="shared" ref="AE905" si="960">IF(Y905="",$D905*AD905,"")</f>
        <v/>
      </c>
      <c r="AF905" s="113"/>
      <c r="AG905" s="52"/>
      <c r="AH905" s="6" t="str">
        <f t="shared" ref="AH905" si="961">IF(A905=1,AG905/AF905,"")</f>
        <v/>
      </c>
      <c r="AI905" s="6" t="str">
        <f t="shared" ref="AI905" si="962">IF(A905=1,4*PI()*(AD905/(AG905^2)),"")</f>
        <v/>
      </c>
      <c r="AJ905" s="14" t="str">
        <f t="shared" ref="AJ905" si="963">IF(A905=1,(O905/AD905)*100,"")</f>
        <v/>
      </c>
      <c r="AK905" s="56">
        <f t="shared" si="889"/>
        <v>-77.05</v>
      </c>
      <c r="AL905" s="49">
        <f t="shared" si="890"/>
        <v>1.181</v>
      </c>
      <c r="AM905" s="65"/>
      <c r="AN905" s="61"/>
      <c r="AO905" s="61"/>
      <c r="AP905" s="61"/>
      <c r="AQ905" s="62"/>
    </row>
    <row r="906" spans="1:43" x14ac:dyDescent="0.3">
      <c r="A906" t="str">
        <f t="shared" si="948"/>
        <v/>
      </c>
      <c r="B906" s="1" t="s">
        <v>51</v>
      </c>
      <c r="C906" s="1"/>
      <c r="D906">
        <v>1.4019999999999999</v>
      </c>
      <c r="E906">
        <v>327.64</v>
      </c>
      <c r="F906">
        <v>-57.07</v>
      </c>
      <c r="G906" s="47"/>
      <c r="H906" s="47"/>
      <c r="I906" s="47"/>
      <c r="J906" s="47"/>
      <c r="K906" s="47"/>
      <c r="L906" s="23">
        <f t="shared" ref="L906:L925" si="964">IF(AND(B906&lt;&gt;"",C906&lt;&gt;""),"",IF(E906-$E$904&lt;0,(360-($E$904-E906)),E906-$E$904))</f>
        <v>248.57999999999998</v>
      </c>
      <c r="M906" s="6">
        <f t="shared" ref="M906:M925" si="965">IF(AND(B906&lt;&gt;"",C906&lt;&gt;""),"",IF(L906&gt;180,(COS(RADIANS(F906))*D906)*(-1),(COS(RADIANS(F906))*D906)))</f>
        <v>-0.76214682716783344</v>
      </c>
      <c r="N906" s="6">
        <f t="shared" ref="N906:N925" si="966">IF(AND(B906&lt;&gt;"",C906&lt;&gt;""),"",SIN(RADIANS(F906))*D906)</f>
        <v>-1.1767481522560401</v>
      </c>
      <c r="O906" s="23">
        <f t="shared" si="951"/>
        <v>-1.289494983724357</v>
      </c>
      <c r="P906" s="23" t="str">
        <f t="shared" ref="P906:P925" si="967">IF(A906=1,D906*O906,"")</f>
        <v/>
      </c>
      <c r="Q906" s="23"/>
      <c r="R906" s="6"/>
      <c r="S906" s="6"/>
      <c r="T906" s="6" t="str">
        <f t="shared" ref="T906:T925" si="968">IF(A906=1,S906/Q906,"")</f>
        <v/>
      </c>
      <c r="U906" s="6" t="str">
        <f t="shared" ref="U906:U925" si="969">IF(A906=1,4*PI()*(O906/(S906^2)),"")</f>
        <v/>
      </c>
      <c r="V906" s="6"/>
      <c r="W906" s="49"/>
      <c r="X906" s="8"/>
      <c r="Y906" s="53" t="str">
        <f t="shared" ref="Y906:Y925" si="970">IF(A906=1,"",B906)</f>
        <v>1.52</v>
      </c>
      <c r="Z906" s="6" t="str">
        <f t="shared" si="956"/>
        <v/>
      </c>
      <c r="AA906" s="54" t="str">
        <f t="shared" ref="AA906:AA925" ca="1" si="971">IF(Z906="","",IF($K$9=TRUE,(Z906*($F$3/($F$3-(RANDBETWEEN($N$8,$M$8)/100)))),Z906*($F$3/($F$3-$F$4))))</f>
        <v/>
      </c>
      <c r="AB906" s="55">
        <f t="shared" ref="AB906:AB925" si="972">IF(A906=1,"",M906)</f>
        <v>-0.76214682716783344</v>
      </c>
      <c r="AC906" s="6">
        <f t="shared" si="958"/>
        <v>-1.1767481522560401</v>
      </c>
      <c r="AD906" s="6">
        <f t="shared" si="959"/>
        <v>1.289494983724357</v>
      </c>
      <c r="AE906" s="6" t="str">
        <f t="shared" ref="AE906:AE925" si="973">IF(Y906="",$D906*AD906,"")</f>
        <v/>
      </c>
      <c r="AF906" s="113"/>
      <c r="AG906" s="52"/>
      <c r="AH906" s="6" t="str">
        <f t="shared" ref="AH906:AH925" si="974">IF(A906=1,AG906/AF906,"")</f>
        <v/>
      </c>
      <c r="AI906" s="6" t="str">
        <f t="shared" ref="AI906:AI925" si="975">IF(A906=1,4*PI()*(AD906/(AG906^2)),"")</f>
        <v/>
      </c>
      <c r="AJ906" s="14" t="str">
        <f t="shared" ref="AJ906:AJ925" si="976">IF(A906=1,(O906/AD906)*100,"")</f>
        <v/>
      </c>
      <c r="AK906" s="56">
        <f t="shared" si="889"/>
        <v>-57.07</v>
      </c>
      <c r="AL906" s="49">
        <f t="shared" si="890"/>
        <v>1.4019999999999999</v>
      </c>
      <c r="AM906" s="65"/>
      <c r="AN906" s="61"/>
      <c r="AO906" s="61"/>
      <c r="AP906" s="61"/>
      <c r="AQ906" s="62"/>
    </row>
    <row r="907" spans="1:43" x14ac:dyDescent="0.3">
      <c r="A907" t="str">
        <f t="shared" si="948"/>
        <v/>
      </c>
      <c r="B907" s="1" t="s">
        <v>51</v>
      </c>
      <c r="C907" s="1"/>
      <c r="D907">
        <v>1.7090000000000001</v>
      </c>
      <c r="E907">
        <v>326.77999999999997</v>
      </c>
      <c r="F907">
        <v>-24.51</v>
      </c>
      <c r="G907" s="47"/>
      <c r="H907" s="47"/>
      <c r="I907" s="47"/>
      <c r="J907" s="47"/>
      <c r="K907" s="47"/>
      <c r="L907" s="23">
        <f>IF(AND(B907&lt;&gt;"",C907&lt;&gt;""),"",IF(E907-$E$904&lt;0,(360-($E$904-E907)),E907-$E$904))</f>
        <v>247.71999999999997</v>
      </c>
      <c r="M907" s="6">
        <f t="shared" si="965"/>
        <v>-1.5550000948821359</v>
      </c>
      <c r="N907" s="6">
        <f t="shared" si="966"/>
        <v>-0.70898216121179569</v>
      </c>
      <c r="O907" s="23">
        <f t="shared" si="951"/>
        <v>-1.1885238505057263</v>
      </c>
      <c r="P907" s="23" t="str">
        <f t="shared" si="967"/>
        <v/>
      </c>
      <c r="Q907" s="23"/>
      <c r="R907" s="6"/>
      <c r="S907" s="6"/>
      <c r="T907" s="6" t="str">
        <f t="shared" si="968"/>
        <v/>
      </c>
      <c r="U907" s="6" t="str">
        <f t="shared" si="969"/>
        <v/>
      </c>
      <c r="V907" s="6"/>
      <c r="W907" s="49"/>
      <c r="X907" s="8"/>
      <c r="Y907" s="53" t="str">
        <f t="shared" si="970"/>
        <v>1.52</v>
      </c>
      <c r="Z907" s="6" t="str">
        <f t="shared" si="956"/>
        <v/>
      </c>
      <c r="AA907" s="54" t="str">
        <f t="shared" ca="1" si="971"/>
        <v/>
      </c>
      <c r="AB907" s="55">
        <f t="shared" si="972"/>
        <v>-1.5550000948821359</v>
      </c>
      <c r="AC907" s="6">
        <f t="shared" si="958"/>
        <v>-0.70898216121179569</v>
      </c>
      <c r="AD907" s="6">
        <f t="shared" si="959"/>
        <v>1.1885238505057263</v>
      </c>
      <c r="AE907" s="6" t="str">
        <f t="shared" si="973"/>
        <v/>
      </c>
      <c r="AF907" s="113"/>
      <c r="AG907" s="52"/>
      <c r="AH907" s="6" t="str">
        <f t="shared" si="974"/>
        <v/>
      </c>
      <c r="AI907" s="6" t="str">
        <f t="shared" si="975"/>
        <v/>
      </c>
      <c r="AJ907" s="14" t="str">
        <f t="shared" si="976"/>
        <v/>
      </c>
      <c r="AK907" s="56">
        <f t="shared" si="889"/>
        <v>-24.51</v>
      </c>
      <c r="AL907" s="49">
        <f t="shared" si="890"/>
        <v>1.7090000000000001</v>
      </c>
      <c r="AM907" s="65"/>
      <c r="AN907" s="61"/>
      <c r="AO907" s="61"/>
      <c r="AP907" s="61"/>
      <c r="AQ907" s="62"/>
    </row>
    <row r="908" spans="1:43" x14ac:dyDescent="0.3">
      <c r="A908" t="str">
        <f t="shared" si="948"/>
        <v/>
      </c>
      <c r="B908" s="1" t="s">
        <v>51</v>
      </c>
      <c r="C908" s="1"/>
      <c r="D908">
        <v>2.12</v>
      </c>
      <c r="E908">
        <v>327.14999999999998</v>
      </c>
      <c r="F908">
        <v>-5.36</v>
      </c>
      <c r="G908" s="47"/>
      <c r="H908" s="47"/>
      <c r="I908" s="47"/>
      <c r="J908" s="47"/>
      <c r="K908" s="47"/>
      <c r="L908" s="23">
        <f t="shared" si="964"/>
        <v>248.08999999999997</v>
      </c>
      <c r="M908" s="6">
        <f t="shared" si="965"/>
        <v>-2.1107301346022127</v>
      </c>
      <c r="N908" s="6">
        <f t="shared" si="966"/>
        <v>-0.19803610499635121</v>
      </c>
      <c r="O908" s="23">
        <f t="shared" si="951"/>
        <v>-1.9567720850351145</v>
      </c>
      <c r="P908" s="23" t="str">
        <f t="shared" si="967"/>
        <v/>
      </c>
      <c r="Q908" s="23"/>
      <c r="R908" s="6"/>
      <c r="S908" s="6"/>
      <c r="T908" s="6" t="str">
        <f t="shared" si="968"/>
        <v/>
      </c>
      <c r="U908" s="6" t="str">
        <f t="shared" si="969"/>
        <v/>
      </c>
      <c r="V908" s="6"/>
      <c r="W908" s="49"/>
      <c r="X908" s="8"/>
      <c r="Y908" s="53" t="str">
        <f t="shared" si="970"/>
        <v>1.52</v>
      </c>
      <c r="Z908" s="6" t="str">
        <f t="shared" si="956"/>
        <v/>
      </c>
      <c r="AA908" s="54" t="str">
        <f t="shared" ca="1" si="971"/>
        <v/>
      </c>
      <c r="AB908" s="55">
        <f t="shared" si="972"/>
        <v>-2.1107301346022127</v>
      </c>
      <c r="AC908" s="6">
        <f t="shared" si="958"/>
        <v>-0.19803610499635121</v>
      </c>
      <c r="AD908" s="6">
        <f t="shared" ca="1" si="959"/>
        <v>15.015637591367442</v>
      </c>
      <c r="AE908" s="6" t="str">
        <f t="shared" si="973"/>
        <v/>
      </c>
      <c r="AF908" s="113"/>
      <c r="AG908" s="52"/>
      <c r="AH908" s="6" t="str">
        <f t="shared" si="974"/>
        <v/>
      </c>
      <c r="AI908" s="6" t="str">
        <f t="shared" si="975"/>
        <v/>
      </c>
      <c r="AJ908" s="14" t="str">
        <f t="shared" si="976"/>
        <v/>
      </c>
      <c r="AK908" s="56">
        <f t="shared" si="889"/>
        <v>-5.36</v>
      </c>
      <c r="AL908" s="49">
        <f t="shared" si="890"/>
        <v>2.1200000000000006</v>
      </c>
      <c r="AM908" s="65"/>
      <c r="AN908" s="61"/>
      <c r="AO908" s="61"/>
      <c r="AP908" s="61"/>
      <c r="AQ908" s="62"/>
    </row>
    <row r="909" spans="1:43" x14ac:dyDescent="0.3">
      <c r="A909" t="str">
        <f t="shared" si="948"/>
        <v/>
      </c>
      <c r="B909" s="1" t="s">
        <v>51</v>
      </c>
      <c r="C909" s="1"/>
      <c r="D909">
        <v>2.2029999999999998</v>
      </c>
      <c r="E909">
        <v>325.49</v>
      </c>
      <c r="F909">
        <v>19.41</v>
      </c>
      <c r="G909" s="47"/>
      <c r="H909" s="47"/>
      <c r="I909" s="47"/>
      <c r="J909" s="47"/>
      <c r="K909" s="47"/>
      <c r="L909" s="23">
        <f t="shared" si="964"/>
        <v>246.43</v>
      </c>
      <c r="M909" s="6">
        <f t="shared" si="965"/>
        <v>-2.0777917691727597</v>
      </c>
      <c r="N909" s="6">
        <f t="shared" si="966"/>
        <v>0.73211362776411448</v>
      </c>
      <c r="O909" s="23">
        <f t="shared" si="951"/>
        <v>-2.1901268748481457</v>
      </c>
      <c r="P909" s="23" t="str">
        <f t="shared" si="967"/>
        <v/>
      </c>
      <c r="Q909" s="23"/>
      <c r="R909" s="6"/>
      <c r="S909" s="6"/>
      <c r="T909" s="6" t="str">
        <f t="shared" si="968"/>
        <v/>
      </c>
      <c r="U909" s="6" t="str">
        <f t="shared" si="969"/>
        <v/>
      </c>
      <c r="V909" s="6"/>
      <c r="W909" s="49"/>
      <c r="X909" s="8"/>
      <c r="Y909" s="53" t="str">
        <f t="shared" si="970"/>
        <v>1.52</v>
      </c>
      <c r="Z909" s="6">
        <f t="shared" si="956"/>
        <v>2.1257536325169637</v>
      </c>
      <c r="AA909" s="54">
        <f t="shared" ca="1" si="971"/>
        <v>8.3126485331260351</v>
      </c>
      <c r="AB909" s="55">
        <f t="shared" si="972"/>
        <v>-2.0777917691727597</v>
      </c>
      <c r="AC909" s="6">
        <f t="shared" ca="1" si="958"/>
        <v>6.9190085283731859</v>
      </c>
      <c r="AD909" s="6">
        <f t="shared" ca="1" si="959"/>
        <v>10.304558839784825</v>
      </c>
      <c r="AE909" s="6" t="str">
        <f t="shared" si="973"/>
        <v/>
      </c>
      <c r="AF909" s="113"/>
      <c r="AG909" s="52"/>
      <c r="AH909" s="6" t="str">
        <f t="shared" si="974"/>
        <v/>
      </c>
      <c r="AI909" s="6" t="str">
        <f t="shared" si="975"/>
        <v/>
      </c>
      <c r="AJ909" s="14" t="str">
        <f t="shared" si="976"/>
        <v/>
      </c>
      <c r="AK909" s="56">
        <f t="shared" ref="AK909:AK972" ca="1" si="977">IF(A909=1,F909,IF(Z909="",F909,ABS(DEGREES(ATAN(AC909/AB909)))))</f>
        <v>73.284884981322421</v>
      </c>
      <c r="AL909" s="49">
        <f t="shared" ref="AL909:AL972" ca="1" si="978">IF(A909=1,D909,SQRT(((AB909-0)^2)+((AC909-0)^2)))</f>
        <v>7.2242575848140236</v>
      </c>
      <c r="AM909" s="65"/>
      <c r="AN909" s="61"/>
      <c r="AO909" s="61"/>
      <c r="AP909" s="61"/>
      <c r="AQ909" s="62"/>
    </row>
    <row r="910" spans="1:43" x14ac:dyDescent="0.3">
      <c r="A910" t="str">
        <f t="shared" si="948"/>
        <v/>
      </c>
      <c r="B910" s="1" t="s">
        <v>51</v>
      </c>
      <c r="C910" s="1"/>
      <c r="D910">
        <v>2.3220000000000001</v>
      </c>
      <c r="E910">
        <v>327.91</v>
      </c>
      <c r="F910">
        <v>44.76</v>
      </c>
      <c r="G910" s="47"/>
      <c r="H910" s="47"/>
      <c r="I910" s="47"/>
      <c r="J910" s="47"/>
      <c r="K910" s="47"/>
      <c r="L910" s="23">
        <f t="shared" si="964"/>
        <v>248.85000000000002</v>
      </c>
      <c r="M910" s="6">
        <f t="shared" si="965"/>
        <v>-1.6487651042365012</v>
      </c>
      <c r="N910" s="6">
        <f t="shared" si="966"/>
        <v>1.6350099788845325</v>
      </c>
      <c r="O910" s="23">
        <f t="shared" si="951"/>
        <v>-1.2751272875316144</v>
      </c>
      <c r="P910" s="23" t="str">
        <f t="shared" si="967"/>
        <v/>
      </c>
      <c r="Q910" s="23"/>
      <c r="R910" s="6"/>
      <c r="S910" s="6"/>
      <c r="T910" s="6" t="str">
        <f t="shared" si="968"/>
        <v/>
      </c>
      <c r="U910" s="6" t="str">
        <f t="shared" si="969"/>
        <v/>
      </c>
      <c r="V910" s="6"/>
      <c r="W910" s="49"/>
      <c r="X910" s="8"/>
      <c r="Y910" s="53" t="str">
        <f t="shared" si="970"/>
        <v>1.52</v>
      </c>
      <c r="Z910" s="6">
        <f t="shared" si="956"/>
        <v>3.0286499836373815</v>
      </c>
      <c r="AA910" s="54">
        <f t="shared" ca="1" si="971"/>
        <v>11.843377547955132</v>
      </c>
      <c r="AB910" s="55">
        <f t="shared" si="972"/>
        <v>-1.6487651042365012</v>
      </c>
      <c r="AC910" s="6">
        <f t="shared" ca="1" si="958"/>
        <v>10.449737543202284</v>
      </c>
      <c r="AD910" s="6">
        <f t="shared" ca="1" si="959"/>
        <v>3.5201929411972266</v>
      </c>
      <c r="AE910" s="6" t="str">
        <f t="shared" si="973"/>
        <v/>
      </c>
      <c r="AF910" s="113"/>
      <c r="AG910" s="52"/>
      <c r="AH910" s="6" t="str">
        <f t="shared" si="974"/>
        <v/>
      </c>
      <c r="AI910" s="6" t="str">
        <f t="shared" si="975"/>
        <v/>
      </c>
      <c r="AJ910" s="14" t="str">
        <f t="shared" si="976"/>
        <v/>
      </c>
      <c r="AK910" s="56">
        <f t="shared" ca="1" si="977"/>
        <v>81.03375802627211</v>
      </c>
      <c r="AL910" s="49">
        <f t="shared" ca="1" si="978"/>
        <v>10.57900945697466</v>
      </c>
      <c r="AM910" s="65"/>
      <c r="AN910" s="61"/>
      <c r="AO910" s="61"/>
      <c r="AP910" s="61"/>
      <c r="AQ910" s="62"/>
    </row>
    <row r="911" spans="1:43" x14ac:dyDescent="0.3">
      <c r="A911" t="str">
        <f t="shared" si="948"/>
        <v/>
      </c>
      <c r="B911" s="1" t="s">
        <v>51</v>
      </c>
      <c r="C911" s="1"/>
      <c r="D911">
        <v>3.42</v>
      </c>
      <c r="E911">
        <v>326.27999999999997</v>
      </c>
      <c r="F911">
        <v>54</v>
      </c>
      <c r="G911" s="47"/>
      <c r="H911" s="47"/>
      <c r="I911" s="47"/>
      <c r="J911" s="47"/>
      <c r="K911" s="47"/>
      <c r="L911" s="23">
        <f t="shared" si="964"/>
        <v>247.21999999999997</v>
      </c>
      <c r="M911" s="6">
        <f t="shared" si="965"/>
        <v>-2.0102255628402581</v>
      </c>
      <c r="N911" s="6">
        <f t="shared" si="966"/>
        <v>2.7668381207623201</v>
      </c>
      <c r="O911" s="23">
        <f t="shared" si="951"/>
        <v>-1.3442416560419961</v>
      </c>
      <c r="P911" s="23" t="str">
        <f t="shared" si="967"/>
        <v/>
      </c>
      <c r="Q911" s="23"/>
      <c r="R911" s="6"/>
      <c r="S911" s="6"/>
      <c r="T911" s="6" t="str">
        <f t="shared" si="968"/>
        <v/>
      </c>
      <c r="U911" s="6" t="str">
        <f t="shared" si="969"/>
        <v/>
      </c>
      <c r="V911" s="6"/>
      <c r="W911" s="49"/>
      <c r="X911" s="8"/>
      <c r="Y911" s="53" t="str">
        <f t="shared" si="970"/>
        <v>1.52</v>
      </c>
      <c r="Z911" s="6">
        <f t="shared" si="956"/>
        <v>4.1604781255151693</v>
      </c>
      <c r="AA911" s="54">
        <f t="shared" ca="1" si="971"/>
        <v>16.269332371417526</v>
      </c>
      <c r="AB911" s="55">
        <f t="shared" si="972"/>
        <v>-2.0102255628402581</v>
      </c>
      <c r="AC911" s="6">
        <f t="shared" ca="1" si="958"/>
        <v>14.875692366664678</v>
      </c>
      <c r="AD911" s="6">
        <f t="shared" ca="1" si="959"/>
        <v>6.96772488908573</v>
      </c>
      <c r="AE911" s="6" t="str">
        <f t="shared" si="973"/>
        <v/>
      </c>
      <c r="AF911" s="113"/>
      <c r="AG911" s="52"/>
      <c r="AH911" s="6" t="str">
        <f t="shared" si="974"/>
        <v/>
      </c>
      <c r="AI911" s="6" t="str">
        <f t="shared" si="975"/>
        <v/>
      </c>
      <c r="AJ911" s="14" t="str">
        <f t="shared" si="976"/>
        <v/>
      </c>
      <c r="AK911" s="56">
        <f t="shared" ca="1" si="977"/>
        <v>82.303960137670273</v>
      </c>
      <c r="AL911" s="49">
        <f t="shared" ca="1" si="978"/>
        <v>15.010903710341433</v>
      </c>
      <c r="AM911" s="65"/>
      <c r="AN911" s="61"/>
      <c r="AO911" s="61"/>
      <c r="AP911" s="61"/>
      <c r="AQ911" s="62"/>
    </row>
    <row r="912" spans="1:43" x14ac:dyDescent="0.3">
      <c r="A912" t="str">
        <f t="shared" si="948"/>
        <v/>
      </c>
      <c r="B912" s="1" t="s">
        <v>51</v>
      </c>
      <c r="C912" s="1"/>
      <c r="D912">
        <v>3.2669999999999999</v>
      </c>
      <c r="E912">
        <v>326.92</v>
      </c>
      <c r="F912">
        <v>60.91</v>
      </c>
      <c r="G912" s="47"/>
      <c r="H912" s="47"/>
      <c r="I912" s="47"/>
      <c r="J912" s="47"/>
      <c r="K912" s="47"/>
      <c r="L912" s="23">
        <f t="shared" si="964"/>
        <v>247.86</v>
      </c>
      <c r="M912" s="6">
        <f t="shared" si="965"/>
        <v>-1.5883594395403675</v>
      </c>
      <c r="N912" s="6">
        <f t="shared" si="966"/>
        <v>2.8548911171571865</v>
      </c>
      <c r="O912" s="23">
        <f t="shared" si="951"/>
        <v>-1.9198890078025714</v>
      </c>
      <c r="P912" s="23" t="str">
        <f t="shared" si="967"/>
        <v/>
      </c>
      <c r="Q912" s="23"/>
      <c r="R912" s="6"/>
      <c r="S912" s="6"/>
      <c r="T912" s="6" t="str">
        <f t="shared" si="968"/>
        <v/>
      </c>
      <c r="U912" s="6" t="str">
        <f t="shared" si="969"/>
        <v/>
      </c>
      <c r="V912" s="6"/>
      <c r="W912" s="49"/>
      <c r="X912" s="8"/>
      <c r="Y912" s="53" t="str">
        <f t="shared" si="970"/>
        <v>1.52</v>
      </c>
      <c r="Z912" s="6">
        <f t="shared" si="956"/>
        <v>4.2485311219100357</v>
      </c>
      <c r="AA912" s="54">
        <f t="shared" ca="1" si="971"/>
        <v>16.613659014036255</v>
      </c>
      <c r="AB912" s="55">
        <f t="shared" si="972"/>
        <v>-1.5883594395403675</v>
      </c>
      <c r="AC912" s="6">
        <f t="shared" ca="1" si="958"/>
        <v>15.220019009283407</v>
      </c>
      <c r="AD912" s="6">
        <f t="shared" ca="1" si="959"/>
        <v>9.8882058710316496</v>
      </c>
      <c r="AE912" s="6" t="str">
        <f t="shared" si="973"/>
        <v/>
      </c>
      <c r="AF912" s="113"/>
      <c r="AG912" s="52"/>
      <c r="AH912" s="6" t="str">
        <f t="shared" si="974"/>
        <v/>
      </c>
      <c r="AI912" s="6" t="str">
        <f t="shared" si="975"/>
        <v/>
      </c>
      <c r="AJ912" s="14" t="str">
        <f t="shared" si="976"/>
        <v/>
      </c>
      <c r="AK912" s="56">
        <f t="shared" ca="1" si="977"/>
        <v>84.042185380930917</v>
      </c>
      <c r="AL912" s="49">
        <f t="shared" ca="1" si="978"/>
        <v>15.302675071768506</v>
      </c>
      <c r="AM912" s="65"/>
      <c r="AN912" s="61"/>
      <c r="AO912" s="61"/>
      <c r="AP912" s="61"/>
      <c r="AQ912" s="62"/>
    </row>
    <row r="913" spans="1:43" x14ac:dyDescent="0.3">
      <c r="A913" t="str">
        <f t="shared" si="948"/>
        <v/>
      </c>
      <c r="B913" s="1" t="s">
        <v>51</v>
      </c>
      <c r="C913" s="1"/>
      <c r="D913">
        <v>3.1709999999999998</v>
      </c>
      <c r="E913">
        <v>323.56</v>
      </c>
      <c r="F913">
        <v>71.59</v>
      </c>
      <c r="G913" s="47"/>
      <c r="H913" s="47"/>
      <c r="I913" s="47"/>
      <c r="J913" s="47"/>
      <c r="K913" s="47"/>
      <c r="L913" s="23">
        <f t="shared" si="964"/>
        <v>244.5</v>
      </c>
      <c r="M913" s="6">
        <f t="shared" si="965"/>
        <v>-1.0014482305576768</v>
      </c>
      <c r="N913" s="6">
        <f t="shared" si="966"/>
        <v>3.0087110930617609</v>
      </c>
      <c r="O913" s="23">
        <f t="shared" si="951"/>
        <v>-1.9976377000240175</v>
      </c>
      <c r="P913" s="23" t="str">
        <f t="shared" si="967"/>
        <v/>
      </c>
      <c r="Q913" s="23"/>
      <c r="R913" s="6"/>
      <c r="S913" s="6"/>
      <c r="T913" s="6" t="str">
        <f t="shared" si="968"/>
        <v/>
      </c>
      <c r="U913" s="6" t="str">
        <f t="shared" si="969"/>
        <v/>
      </c>
      <c r="V913" s="6"/>
      <c r="W913" s="49"/>
      <c r="X913" s="8"/>
      <c r="Y913" s="53" t="str">
        <f t="shared" si="970"/>
        <v>1.52</v>
      </c>
      <c r="Z913" s="6">
        <f t="shared" si="956"/>
        <v>4.4023510978146101</v>
      </c>
      <c r="AA913" s="54">
        <f t="shared" ca="1" si="971"/>
        <v>17.215163994439219</v>
      </c>
      <c r="AB913" s="55">
        <f t="shared" si="972"/>
        <v>-1.0014482305576768</v>
      </c>
      <c r="AC913" s="6">
        <f t="shared" ca="1" si="958"/>
        <v>15.821523989686371</v>
      </c>
      <c r="AD913" s="6">
        <f t="shared" ca="1" si="959"/>
        <v>8.9684892839639225</v>
      </c>
      <c r="AE913" s="6" t="str">
        <f t="shared" si="973"/>
        <v/>
      </c>
      <c r="AF913" s="113"/>
      <c r="AG913" s="52"/>
      <c r="AH913" s="6" t="str">
        <f t="shared" si="974"/>
        <v/>
      </c>
      <c r="AI913" s="6" t="str">
        <f t="shared" si="975"/>
        <v/>
      </c>
      <c r="AJ913" s="14" t="str">
        <f t="shared" si="976"/>
        <v/>
      </c>
      <c r="AK913" s="56">
        <f t="shared" ca="1" si="977"/>
        <v>86.378205270227554</v>
      </c>
      <c r="AL913" s="49">
        <f t="shared" ca="1" si="978"/>
        <v>15.853186427803983</v>
      </c>
      <c r="AM913" s="65"/>
      <c r="AN913" s="61"/>
      <c r="AO913" s="61"/>
      <c r="AP913" s="61"/>
      <c r="AQ913" s="62"/>
    </row>
    <row r="914" spans="1:43" x14ac:dyDescent="0.3">
      <c r="A914" t="str">
        <f t="shared" si="948"/>
        <v/>
      </c>
      <c r="B914" s="1" t="s">
        <v>51</v>
      </c>
      <c r="C914" s="1"/>
      <c r="D914">
        <v>4.2080000000000002</v>
      </c>
      <c r="E914">
        <v>336.12</v>
      </c>
      <c r="F914">
        <v>80.2</v>
      </c>
      <c r="G914" s="47"/>
      <c r="H914" s="47"/>
      <c r="I914" s="47"/>
      <c r="J914" s="47"/>
      <c r="K914" s="47"/>
      <c r="L914" s="23">
        <f t="shared" si="964"/>
        <v>257.06</v>
      </c>
      <c r="M914" s="6">
        <f t="shared" si="965"/>
        <v>-0.71624157249066533</v>
      </c>
      <c r="N914" s="6">
        <f t="shared" si="966"/>
        <v>4.1465964368185269</v>
      </c>
      <c r="O914" s="23">
        <f t="shared" si="951"/>
        <v>-1.9654568090493203</v>
      </c>
      <c r="P914" s="23" t="str">
        <f t="shared" si="967"/>
        <v/>
      </c>
      <c r="Q914" s="23"/>
      <c r="R914" s="6"/>
      <c r="S914" s="6"/>
      <c r="T914" s="6" t="str">
        <f t="shared" si="968"/>
        <v/>
      </c>
      <c r="U914" s="6" t="str">
        <f t="shared" si="969"/>
        <v/>
      </c>
      <c r="V914" s="6"/>
      <c r="W914" s="49"/>
      <c r="X914" s="8"/>
      <c r="Y914" s="53" t="str">
        <f t="shared" si="970"/>
        <v>1.52</v>
      </c>
      <c r="Z914" s="6">
        <f t="shared" si="956"/>
        <v>5.5402364415713761</v>
      </c>
      <c r="AA914" s="54">
        <f t="shared" ca="1" si="971"/>
        <v>21.664805189428364</v>
      </c>
      <c r="AB914" s="55">
        <f t="shared" si="972"/>
        <v>-0.71624157249066533</v>
      </c>
      <c r="AC914" s="6">
        <f t="shared" ca="1" si="958"/>
        <v>20.271165184675514</v>
      </c>
      <c r="AD914" s="6">
        <f t="shared" ca="1" si="959"/>
        <v>9.4553486555795612</v>
      </c>
      <c r="AE914" s="6" t="str">
        <f t="shared" si="973"/>
        <v/>
      </c>
      <c r="AF914" s="113"/>
      <c r="AG914" s="52"/>
      <c r="AH914" s="6" t="str">
        <f t="shared" si="974"/>
        <v/>
      </c>
      <c r="AI914" s="6" t="str">
        <f t="shared" si="975"/>
        <v/>
      </c>
      <c r="AJ914" s="14" t="str">
        <f t="shared" si="976"/>
        <v/>
      </c>
      <c r="AK914" s="56">
        <f t="shared" ca="1" si="977"/>
        <v>87.976408647859969</v>
      </c>
      <c r="AL914" s="49">
        <f t="shared" ca="1" si="978"/>
        <v>20.283814728363218</v>
      </c>
      <c r="AM914" s="65"/>
      <c r="AN914" s="61"/>
      <c r="AO914" s="61"/>
      <c r="AP914" s="61"/>
      <c r="AQ914" s="62"/>
    </row>
    <row r="915" spans="1:43" x14ac:dyDescent="0.3">
      <c r="A915" t="str">
        <f t="shared" si="948"/>
        <v/>
      </c>
      <c r="B915" s="1" t="s">
        <v>51</v>
      </c>
      <c r="C915" s="1"/>
      <c r="D915">
        <v>4.3739999999999997</v>
      </c>
      <c r="E915">
        <v>0.82</v>
      </c>
      <c r="F915">
        <v>86.33</v>
      </c>
      <c r="G915" s="47"/>
      <c r="H915" s="47"/>
      <c r="I915" s="47"/>
      <c r="J915" s="47"/>
      <c r="K915" s="47"/>
      <c r="L915" s="23">
        <f t="shared" si="964"/>
        <v>281.76</v>
      </c>
      <c r="M915" s="6">
        <f t="shared" si="965"/>
        <v>-0.2799788303611157</v>
      </c>
      <c r="N915" s="6">
        <f t="shared" si="966"/>
        <v>4.3650301092374635</v>
      </c>
      <c r="O915" s="23">
        <f t="shared" si="951"/>
        <v>-4.3377858139099903</v>
      </c>
      <c r="P915" s="23" t="str">
        <f t="shared" si="967"/>
        <v/>
      </c>
      <c r="Q915" s="23"/>
      <c r="R915" s="6"/>
      <c r="S915" s="6"/>
      <c r="T915" s="6" t="str">
        <f t="shared" si="968"/>
        <v/>
      </c>
      <c r="U915" s="6" t="str">
        <f t="shared" si="969"/>
        <v/>
      </c>
      <c r="V915" s="6"/>
      <c r="W915" s="49"/>
      <c r="X915" s="8"/>
      <c r="Y915" s="53" t="str">
        <f t="shared" si="970"/>
        <v>1.52</v>
      </c>
      <c r="Z915" s="6">
        <f t="shared" si="956"/>
        <v>5.7586701139903127</v>
      </c>
      <c r="AA915" s="54">
        <f t="shared" ca="1" si="971"/>
        <v>22.518978654708384</v>
      </c>
      <c r="AB915" s="55">
        <f t="shared" si="972"/>
        <v>-0.2799788303611157</v>
      </c>
      <c r="AC915" s="6">
        <f t="shared" ca="1" si="958"/>
        <v>21.125338649955534</v>
      </c>
      <c r="AD915" s="6">
        <f t="shared" ca="1" si="959"/>
        <v>21.069820715524543</v>
      </c>
      <c r="AE915" s="6" t="str">
        <f t="shared" si="973"/>
        <v/>
      </c>
      <c r="AF915" s="113"/>
      <c r="AG915" s="52"/>
      <c r="AH915" s="6" t="str">
        <f t="shared" si="974"/>
        <v/>
      </c>
      <c r="AI915" s="6" t="str">
        <f t="shared" si="975"/>
        <v/>
      </c>
      <c r="AJ915" s="14" t="str">
        <f t="shared" si="976"/>
        <v/>
      </c>
      <c r="AK915" s="56">
        <f t="shared" ca="1" si="977"/>
        <v>89.240690695067528</v>
      </c>
      <c r="AL915" s="49">
        <f t="shared" ca="1" si="978"/>
        <v>21.127193879470965</v>
      </c>
      <c r="AM915" s="65"/>
      <c r="AN915" s="61"/>
      <c r="AO915" s="61"/>
      <c r="AP915" s="61"/>
      <c r="AQ915" s="62"/>
    </row>
    <row r="916" spans="1:43" x14ac:dyDescent="0.3">
      <c r="A916" t="str">
        <f t="shared" si="948"/>
        <v/>
      </c>
      <c r="B916" s="1" t="s">
        <v>51</v>
      </c>
      <c r="C916" s="1"/>
      <c r="D916">
        <v>4.1369999999999996</v>
      </c>
      <c r="E916">
        <v>115.03</v>
      </c>
      <c r="F916">
        <v>79.8</v>
      </c>
      <c r="G916" s="47"/>
      <c r="H916" s="47"/>
      <c r="I916" s="47"/>
      <c r="J916" s="47"/>
      <c r="K916" s="47"/>
      <c r="L916" s="23">
        <f t="shared" si="964"/>
        <v>35.97</v>
      </c>
      <c r="M916" s="6">
        <f t="shared" si="965"/>
        <v>0.73259957070211634</v>
      </c>
      <c r="N916" s="6">
        <f t="shared" si="966"/>
        <v>4.0716172301687532</v>
      </c>
      <c r="O916" s="23">
        <f t="shared" si="951"/>
        <v>-4.5787301993590592</v>
      </c>
      <c r="P916" s="23" t="str">
        <f t="shared" si="967"/>
        <v/>
      </c>
      <c r="Q916" s="23"/>
      <c r="R916" s="6"/>
      <c r="S916" s="6"/>
      <c r="T916" s="6" t="str">
        <f t="shared" si="968"/>
        <v/>
      </c>
      <c r="U916" s="6" t="str">
        <f t="shared" si="969"/>
        <v/>
      </c>
      <c r="V916" s="6"/>
      <c r="W916" s="49"/>
      <c r="X916" s="8"/>
      <c r="Y916" s="53" t="str">
        <f t="shared" si="970"/>
        <v>1.52</v>
      </c>
      <c r="Z916" s="6">
        <f t="shared" si="956"/>
        <v>5.4652572349216024</v>
      </c>
      <c r="AA916" s="54">
        <f t="shared" ca="1" si="971"/>
        <v>21.371602918648652</v>
      </c>
      <c r="AB916" s="55">
        <f t="shared" si="972"/>
        <v>0.73259957070211634</v>
      </c>
      <c r="AC916" s="6">
        <f t="shared" ca="1" si="958"/>
        <v>19.977962913895801</v>
      </c>
      <c r="AD916" s="6">
        <f t="shared" ca="1" si="959"/>
        <v>22.176050233043316</v>
      </c>
      <c r="AE916" s="6" t="str">
        <f t="shared" si="973"/>
        <v/>
      </c>
      <c r="AF916" s="113"/>
      <c r="AG916" s="52"/>
      <c r="AH916" s="6" t="str">
        <f t="shared" si="974"/>
        <v/>
      </c>
      <c r="AI916" s="6" t="str">
        <f t="shared" si="975"/>
        <v/>
      </c>
      <c r="AJ916" s="14" t="str">
        <f t="shared" si="976"/>
        <v/>
      </c>
      <c r="AK916" s="56">
        <f t="shared" ca="1" si="977"/>
        <v>87.899882783382054</v>
      </c>
      <c r="AL916" s="49">
        <f t="shared" ca="1" si="978"/>
        <v>19.991390755022248</v>
      </c>
      <c r="AM916" s="65"/>
      <c r="AN916" s="61"/>
      <c r="AO916" s="61"/>
      <c r="AP916" s="61"/>
      <c r="AQ916" s="62"/>
    </row>
    <row r="917" spans="1:43" x14ac:dyDescent="0.3">
      <c r="A917" t="str">
        <f t="shared" si="948"/>
        <v/>
      </c>
      <c r="B917" s="1" t="s">
        <v>51</v>
      </c>
      <c r="C917" s="1"/>
      <c r="D917">
        <v>4.085</v>
      </c>
      <c r="E917">
        <v>161.05000000000001</v>
      </c>
      <c r="F917">
        <v>64.08</v>
      </c>
      <c r="G917" s="47"/>
      <c r="H917" s="47"/>
      <c r="I917" s="47"/>
      <c r="J917" s="47"/>
      <c r="K917" s="47"/>
      <c r="L917" s="23">
        <f t="shared" si="964"/>
        <v>81.990000000000009</v>
      </c>
      <c r="M917" s="6">
        <f t="shared" si="965"/>
        <v>1.7856179067690612</v>
      </c>
      <c r="N917" s="6">
        <f t="shared" si="966"/>
        <v>3.6740704526486252</v>
      </c>
      <c r="O917" s="23">
        <f t="shared" si="951"/>
        <v>-7.383987832764153</v>
      </c>
      <c r="P917" s="23" t="str">
        <f t="shared" si="967"/>
        <v/>
      </c>
      <c r="Q917" s="23"/>
      <c r="R917" s="6"/>
      <c r="S917" s="6"/>
      <c r="T917" s="6" t="str">
        <f t="shared" si="968"/>
        <v/>
      </c>
      <c r="U917" s="6" t="str">
        <f t="shared" si="969"/>
        <v/>
      </c>
      <c r="V917" s="6"/>
      <c r="W917" s="49"/>
      <c r="X917" s="8"/>
      <c r="Y917" s="53" t="str">
        <f t="shared" si="970"/>
        <v>1.52</v>
      </c>
      <c r="Z917" s="6">
        <f t="shared" si="956"/>
        <v>5.067710457401474</v>
      </c>
      <c r="AA917" s="54">
        <f t="shared" ca="1" si="971"/>
        <v>19.817017012525163</v>
      </c>
      <c r="AB917" s="55">
        <f t="shared" si="972"/>
        <v>1.7856179067690612</v>
      </c>
      <c r="AC917" s="6">
        <f t="shared" ca="1" si="958"/>
        <v>18.423377007772313</v>
      </c>
      <c r="AD917" s="6">
        <f t="shared" ca="1" si="959"/>
        <v>36.908685350975716</v>
      </c>
      <c r="AE917" s="6" t="str">
        <f t="shared" si="973"/>
        <v/>
      </c>
      <c r="AF917" s="113"/>
      <c r="AG917" s="52"/>
      <c r="AH917" s="6" t="str">
        <f t="shared" si="974"/>
        <v/>
      </c>
      <c r="AI917" s="6" t="str">
        <f t="shared" si="975"/>
        <v/>
      </c>
      <c r="AJ917" s="14" t="str">
        <f t="shared" si="976"/>
        <v/>
      </c>
      <c r="AK917" s="56">
        <f t="shared" ca="1" si="977"/>
        <v>84.464108799508608</v>
      </c>
      <c r="AL917" s="49">
        <f t="shared" ca="1" si="978"/>
        <v>18.509706958228374</v>
      </c>
      <c r="AM917" s="65"/>
      <c r="AN917" s="61"/>
      <c r="AO917" s="61"/>
      <c r="AP917" s="61"/>
      <c r="AQ917" s="62"/>
    </row>
    <row r="918" spans="1:43" x14ac:dyDescent="0.3">
      <c r="A918" t="str">
        <f t="shared" si="948"/>
        <v/>
      </c>
      <c r="B918" s="1" t="s">
        <v>51</v>
      </c>
      <c r="C918" s="1"/>
      <c r="D918">
        <v>5.22</v>
      </c>
      <c r="E918">
        <v>164.37</v>
      </c>
      <c r="F918">
        <v>43.82</v>
      </c>
      <c r="G918" s="47"/>
      <c r="H918" s="47"/>
      <c r="I918" s="47"/>
      <c r="J918" s="47"/>
      <c r="K918" s="47"/>
      <c r="L918" s="23">
        <f t="shared" si="964"/>
        <v>85.31</v>
      </c>
      <c r="M918" s="6">
        <f t="shared" si="965"/>
        <v>3.7663269906565007</v>
      </c>
      <c r="N918" s="6">
        <f t="shared" si="966"/>
        <v>3.6143022839065839</v>
      </c>
      <c r="O918" s="23">
        <f t="shared" si="951"/>
        <v>-6.1529921845316107</v>
      </c>
      <c r="P918" s="23" t="str">
        <f t="shared" si="967"/>
        <v/>
      </c>
      <c r="Q918" s="23"/>
      <c r="R918" s="6"/>
      <c r="S918" s="6"/>
      <c r="T918" s="6" t="str">
        <f t="shared" si="968"/>
        <v/>
      </c>
      <c r="U918" s="6" t="str">
        <f t="shared" si="969"/>
        <v/>
      </c>
      <c r="V918" s="6"/>
      <c r="W918" s="49"/>
      <c r="X918" s="8"/>
      <c r="Y918" s="53" t="str">
        <f t="shared" si="970"/>
        <v>1.52</v>
      </c>
      <c r="Z918" s="6">
        <f t="shared" si="956"/>
        <v>5.0079422886594331</v>
      </c>
      <c r="AA918" s="54">
        <f t="shared" ca="1" si="971"/>
        <v>19.583296710877182</v>
      </c>
      <c r="AB918" s="55">
        <f t="shared" si="972"/>
        <v>3.7663269906565007</v>
      </c>
      <c r="AC918" s="6">
        <f t="shared" ca="1" si="958"/>
        <v>18.189656706124332</v>
      </c>
      <c r="AD918" s="6">
        <f t="shared" ca="1" si="959"/>
        <v>27.02483597133763</v>
      </c>
      <c r="AE918" s="6" t="str">
        <f t="shared" si="973"/>
        <v/>
      </c>
      <c r="AF918" s="113"/>
      <c r="AG918" s="52"/>
      <c r="AH918" s="6" t="str">
        <f t="shared" si="974"/>
        <v/>
      </c>
      <c r="AI918" s="6" t="str">
        <f t="shared" si="975"/>
        <v/>
      </c>
      <c r="AJ918" s="14" t="str">
        <f t="shared" si="976"/>
        <v/>
      </c>
      <c r="AK918" s="56">
        <f t="shared" ca="1" si="977"/>
        <v>78.301721096329345</v>
      </c>
      <c r="AL918" s="49">
        <f t="shared" ca="1" si="978"/>
        <v>18.575490036260188</v>
      </c>
      <c r="AM918" s="65"/>
      <c r="AN918" s="61"/>
      <c r="AO918" s="61"/>
      <c r="AP918" s="61"/>
      <c r="AQ918" s="62"/>
    </row>
    <row r="919" spans="1:43" x14ac:dyDescent="0.3">
      <c r="A919" t="str">
        <f t="shared" si="948"/>
        <v/>
      </c>
      <c r="B919" s="1" t="s">
        <v>51</v>
      </c>
      <c r="C919" s="1"/>
      <c r="D919">
        <v>5.2359999999999998</v>
      </c>
      <c r="E919">
        <v>165.04</v>
      </c>
      <c r="F919">
        <v>30.81</v>
      </c>
      <c r="G919" s="47"/>
      <c r="H919" s="47"/>
      <c r="I919" s="47"/>
      <c r="J919" s="47"/>
      <c r="K919" s="47"/>
      <c r="L919" s="23">
        <f t="shared" si="964"/>
        <v>85.97999999999999</v>
      </c>
      <c r="M919" s="6">
        <f t="shared" si="965"/>
        <v>4.4970460192071</v>
      </c>
      <c r="N919" s="6">
        <f t="shared" si="966"/>
        <v>2.6818413639015959</v>
      </c>
      <c r="O919" s="23">
        <f t="shared" si="951"/>
        <v>-2.6175795175847263</v>
      </c>
      <c r="P919" s="23" t="str">
        <f t="shared" si="967"/>
        <v/>
      </c>
      <c r="Q919" s="23"/>
      <c r="R919" s="6"/>
      <c r="S919" s="6"/>
      <c r="T919" s="6" t="str">
        <f t="shared" si="968"/>
        <v/>
      </c>
      <c r="U919" s="6" t="str">
        <f t="shared" si="969"/>
        <v/>
      </c>
      <c r="V919" s="6"/>
      <c r="W919" s="49"/>
      <c r="X919" s="8"/>
      <c r="Y919" s="53" t="str">
        <f t="shared" si="970"/>
        <v>1.52</v>
      </c>
      <c r="Z919" s="6">
        <f t="shared" si="956"/>
        <v>4.0754813686544447</v>
      </c>
      <c r="AA919" s="54">
        <f t="shared" ca="1" si="971"/>
        <v>15.936956993842751</v>
      </c>
      <c r="AB919" s="55">
        <f t="shared" si="972"/>
        <v>4.4970460192071</v>
      </c>
      <c r="AC919" s="6">
        <f t="shared" ca="1" si="958"/>
        <v>14.543316989089902</v>
      </c>
      <c r="AD919" s="6">
        <f t="shared" ca="1" si="959"/>
        <v>11.492116717377186</v>
      </c>
      <c r="AE919" s="6" t="str">
        <f t="shared" si="973"/>
        <v/>
      </c>
      <c r="AF919" s="113"/>
      <c r="AG919" s="52"/>
      <c r="AH919" s="6" t="str">
        <f t="shared" si="974"/>
        <v/>
      </c>
      <c r="AI919" s="6" t="str">
        <f t="shared" si="975"/>
        <v/>
      </c>
      <c r="AJ919" s="14" t="str">
        <f t="shared" si="976"/>
        <v/>
      </c>
      <c r="AK919" s="56">
        <f t="shared" ca="1" si="977"/>
        <v>72.817483568413735</v>
      </c>
      <c r="AL919" s="49">
        <f t="shared" ca="1" si="978"/>
        <v>15.222729451186387</v>
      </c>
      <c r="AM919" s="65"/>
      <c r="AN919" s="61"/>
      <c r="AO919" s="61"/>
      <c r="AP919" s="61"/>
      <c r="AQ919" s="62"/>
    </row>
    <row r="920" spans="1:43" x14ac:dyDescent="0.3">
      <c r="A920" t="str">
        <f t="shared" si="948"/>
        <v/>
      </c>
      <c r="B920" s="1" t="s">
        <v>51</v>
      </c>
      <c r="C920" s="1"/>
      <c r="D920">
        <v>5.3220000000000001</v>
      </c>
      <c r="E920">
        <v>163.51</v>
      </c>
      <c r="F920">
        <v>25.42</v>
      </c>
      <c r="G920" s="47"/>
      <c r="H920" s="47"/>
      <c r="I920" s="47"/>
      <c r="J920" s="47"/>
      <c r="K920" s="47"/>
      <c r="L920" s="23">
        <f t="shared" si="964"/>
        <v>84.449999999999989</v>
      </c>
      <c r="M920" s="6">
        <f t="shared" si="965"/>
        <v>4.8067532907389259</v>
      </c>
      <c r="N920" s="6">
        <f t="shared" si="966"/>
        <v>2.2844707925404766</v>
      </c>
      <c r="O920" s="23">
        <f t="shared" si="951"/>
        <v>-6.0130043970536251</v>
      </c>
      <c r="P920" s="23" t="str">
        <f t="shared" si="967"/>
        <v/>
      </c>
      <c r="Q920" s="23"/>
      <c r="R920" s="6"/>
      <c r="S920" s="6"/>
      <c r="T920" s="6" t="str">
        <f t="shared" si="968"/>
        <v/>
      </c>
      <c r="U920" s="6" t="str">
        <f t="shared" si="969"/>
        <v/>
      </c>
      <c r="V920" s="6"/>
      <c r="W920" s="49"/>
      <c r="X920" s="8"/>
      <c r="Y920" s="53" t="str">
        <f t="shared" si="970"/>
        <v>1.52</v>
      </c>
      <c r="Z920" s="6">
        <f t="shared" si="956"/>
        <v>3.6781107972933258</v>
      </c>
      <c r="AA920" s="54">
        <f t="shared" ca="1" si="971"/>
        <v>14.383060132699271</v>
      </c>
      <c r="AB920" s="55">
        <f t="shared" si="972"/>
        <v>4.8067532907389259</v>
      </c>
      <c r="AC920" s="6">
        <f t="shared" ca="1" si="958"/>
        <v>12.989420127946422</v>
      </c>
      <c r="AD920" s="6">
        <f t="shared" ca="1" si="959"/>
        <v>26.604355011240237</v>
      </c>
      <c r="AE920" s="6" t="str">
        <f t="shared" si="973"/>
        <v/>
      </c>
      <c r="AF920" s="113"/>
      <c r="AG920" s="52"/>
      <c r="AH920" s="6" t="str">
        <f t="shared" si="974"/>
        <v/>
      </c>
      <c r="AI920" s="6" t="str">
        <f t="shared" si="975"/>
        <v/>
      </c>
      <c r="AJ920" s="14" t="str">
        <f t="shared" si="976"/>
        <v/>
      </c>
      <c r="AK920" s="56">
        <f t="shared" ca="1" si="977"/>
        <v>69.692935227040223</v>
      </c>
      <c r="AL920" s="49">
        <f t="shared" ca="1" si="978"/>
        <v>13.850267595188518</v>
      </c>
      <c r="AM920" s="65"/>
      <c r="AN920" s="61"/>
      <c r="AO920" s="61"/>
      <c r="AP920" s="61"/>
      <c r="AQ920" s="62"/>
    </row>
    <row r="921" spans="1:43" x14ac:dyDescent="0.3">
      <c r="A921" t="str">
        <f t="shared" si="948"/>
        <v/>
      </c>
      <c r="B921" s="1" t="s">
        <v>51</v>
      </c>
      <c r="C921" s="1"/>
      <c r="D921">
        <v>5.7409999999999997</v>
      </c>
      <c r="E921">
        <v>162.80000000000001</v>
      </c>
      <c r="F921">
        <v>14.07</v>
      </c>
      <c r="G921" s="47"/>
      <c r="H921" s="47"/>
      <c r="I921" s="47"/>
      <c r="J921" s="47"/>
      <c r="K921" s="47"/>
      <c r="L921" s="23">
        <f t="shared" si="964"/>
        <v>83.740000000000009</v>
      </c>
      <c r="M921" s="6">
        <f t="shared" si="965"/>
        <v>5.5687667784542123</v>
      </c>
      <c r="N921" s="6">
        <f t="shared" si="966"/>
        <v>1.3956781746465383</v>
      </c>
      <c r="O921" s="23">
        <f t="shared" si="951"/>
        <v>-6.2276753099630486</v>
      </c>
      <c r="P921" s="23" t="str">
        <f t="shared" si="967"/>
        <v/>
      </c>
      <c r="Q921" s="23"/>
      <c r="R921" s="6"/>
      <c r="S921" s="6"/>
      <c r="T921" s="6" t="str">
        <f t="shared" si="968"/>
        <v/>
      </c>
      <c r="U921" s="6" t="str">
        <f t="shared" si="969"/>
        <v/>
      </c>
      <c r="V921" s="6"/>
      <c r="W921" s="49"/>
      <c r="X921" s="8"/>
      <c r="Y921" s="53" t="str">
        <f t="shared" si="970"/>
        <v>1.52</v>
      </c>
      <c r="Z921" s="6">
        <f t="shared" si="956"/>
        <v>2.7893181793993875</v>
      </c>
      <c r="AA921" s="54">
        <f t="shared" ca="1" si="971"/>
        <v>10.907483029890141</v>
      </c>
      <c r="AB921" s="55">
        <f t="shared" si="972"/>
        <v>5.5687667784542123</v>
      </c>
      <c r="AC921" s="6">
        <f t="shared" ca="1" si="958"/>
        <v>9.5138430251372927</v>
      </c>
      <c r="AD921" s="6">
        <f t="shared" ca="1" si="959"/>
        <v>29.099132621087939</v>
      </c>
      <c r="AE921" s="6" t="str">
        <f t="shared" si="973"/>
        <v/>
      </c>
      <c r="AF921" s="113"/>
      <c r="AG921" s="52"/>
      <c r="AH921" s="6" t="str">
        <f t="shared" si="974"/>
        <v/>
      </c>
      <c r="AI921" s="6" t="str">
        <f t="shared" si="975"/>
        <v/>
      </c>
      <c r="AJ921" s="14" t="str">
        <f t="shared" si="976"/>
        <v/>
      </c>
      <c r="AK921" s="56">
        <f t="shared" ca="1" si="977"/>
        <v>59.658150879742117</v>
      </c>
      <c r="AL921" s="49">
        <f t="shared" ca="1" si="978"/>
        <v>11.023809347941791</v>
      </c>
      <c r="AM921" s="65"/>
      <c r="AN921" s="61"/>
      <c r="AO921" s="61"/>
      <c r="AP921" s="61"/>
      <c r="AQ921" s="62"/>
    </row>
    <row r="922" spans="1:43" x14ac:dyDescent="0.3">
      <c r="A922" t="str">
        <f t="shared" si="948"/>
        <v/>
      </c>
      <c r="B922" s="1" t="s">
        <v>51</v>
      </c>
      <c r="C922" s="1"/>
      <c r="D922">
        <v>6.7629999999999999</v>
      </c>
      <c r="E922">
        <v>162.63</v>
      </c>
      <c r="F922">
        <v>4.84</v>
      </c>
      <c r="G922" s="47"/>
      <c r="H922" s="47"/>
      <c r="I922" s="47"/>
      <c r="J922" s="47"/>
      <c r="K922" s="47"/>
      <c r="L922" s="23">
        <f t="shared" si="964"/>
        <v>83.57</v>
      </c>
      <c r="M922" s="6">
        <f t="shared" si="965"/>
        <v>6.7388844828317573</v>
      </c>
      <c r="N922" s="6">
        <f t="shared" si="966"/>
        <v>0.57061802201591127</v>
      </c>
      <c r="O922" s="23">
        <f t="shared" si="951"/>
        <v>-8.1569296676069634</v>
      </c>
      <c r="P922" s="23" t="str">
        <f t="shared" si="967"/>
        <v/>
      </c>
      <c r="Q922" s="23"/>
      <c r="R922" s="6"/>
      <c r="S922" s="6"/>
      <c r="T922" s="6" t="str">
        <f t="shared" si="968"/>
        <v/>
      </c>
      <c r="U922" s="6" t="str">
        <f t="shared" si="969"/>
        <v/>
      </c>
      <c r="V922" s="6"/>
      <c r="W922" s="49"/>
      <c r="X922" s="8"/>
      <c r="Y922" s="53" t="str">
        <f t="shared" si="970"/>
        <v>1.52</v>
      </c>
      <c r="Z922" s="6">
        <f t="shared" si="956"/>
        <v>1.9642580267687602</v>
      </c>
      <c r="AA922" s="54">
        <f t="shared" ca="1" si="971"/>
        <v>7.6811284031852995</v>
      </c>
      <c r="AB922" s="55">
        <f t="shared" si="972"/>
        <v>6.7388844828317573</v>
      </c>
      <c r="AC922" s="6">
        <f t="shared" ca="1" si="958"/>
        <v>6.2874883984324503</v>
      </c>
      <c r="AD922" s="6">
        <f t="shared" ca="1" si="959"/>
        <v>46.136861047205613</v>
      </c>
      <c r="AE922" s="6" t="str">
        <f t="shared" si="973"/>
        <v/>
      </c>
      <c r="AF922" s="113"/>
      <c r="AG922" s="52"/>
      <c r="AH922" s="6" t="str">
        <f t="shared" si="974"/>
        <v/>
      </c>
      <c r="AI922" s="6" t="str">
        <f t="shared" si="975"/>
        <v/>
      </c>
      <c r="AJ922" s="14" t="str">
        <f t="shared" si="976"/>
        <v/>
      </c>
      <c r="AK922" s="56">
        <f t="shared" ca="1" si="977"/>
        <v>43.015353457950411</v>
      </c>
      <c r="AL922" s="49">
        <f t="shared" ca="1" si="978"/>
        <v>9.216565218853134</v>
      </c>
      <c r="AM922" s="65"/>
      <c r="AN922" s="61"/>
      <c r="AO922" s="61"/>
      <c r="AP922" s="61"/>
      <c r="AQ922" s="62"/>
    </row>
    <row r="923" spans="1:43" x14ac:dyDescent="0.3">
      <c r="A923" t="str">
        <f t="shared" si="948"/>
        <v/>
      </c>
      <c r="B923" s="1" t="s">
        <v>51</v>
      </c>
      <c r="C923" s="1"/>
      <c r="D923">
        <v>6.6749999999999998</v>
      </c>
      <c r="E923">
        <v>162.37</v>
      </c>
      <c r="F923">
        <v>-5.57</v>
      </c>
      <c r="G923" s="47"/>
      <c r="H923" s="47"/>
      <c r="I923" s="47"/>
      <c r="J923" s="47"/>
      <c r="K923" s="47"/>
      <c r="L923" s="23">
        <f t="shared" si="964"/>
        <v>83.31</v>
      </c>
      <c r="M923" s="6">
        <f t="shared" si="965"/>
        <v>6.6434830386001007</v>
      </c>
      <c r="N923" s="6">
        <f t="shared" si="966"/>
        <v>-0.64788742527755239</v>
      </c>
      <c r="O923" s="23">
        <f t="shared" si="951"/>
        <v>-5.5349241636602571</v>
      </c>
      <c r="P923" s="23" t="str">
        <f t="shared" si="967"/>
        <v/>
      </c>
      <c r="Q923" s="23"/>
      <c r="R923" s="6"/>
      <c r="S923" s="6"/>
      <c r="T923" s="6" t="str">
        <f t="shared" si="968"/>
        <v/>
      </c>
      <c r="U923" s="6" t="str">
        <f t="shared" si="969"/>
        <v/>
      </c>
      <c r="V923" s="6"/>
      <c r="W923" s="49"/>
      <c r="X923" s="8"/>
      <c r="Y923" s="53" t="str">
        <f t="shared" si="970"/>
        <v>1.52</v>
      </c>
      <c r="Z923" s="6" t="str">
        <f t="shared" si="956"/>
        <v/>
      </c>
      <c r="AA923" s="54" t="str">
        <f t="shared" ca="1" si="971"/>
        <v/>
      </c>
      <c r="AB923" s="55">
        <f t="shared" si="972"/>
        <v>6.6434830386001007</v>
      </c>
      <c r="AC923" s="6">
        <f t="shared" si="958"/>
        <v>-0.64788742527755239</v>
      </c>
      <c r="AD923" s="6">
        <f t="shared" si="959"/>
        <v>5.5349241636602571</v>
      </c>
      <c r="AE923" s="6" t="str">
        <f t="shared" si="973"/>
        <v/>
      </c>
      <c r="AF923" s="113"/>
      <c r="AG923" s="52"/>
      <c r="AH923" s="6" t="str">
        <f t="shared" si="974"/>
        <v/>
      </c>
      <c r="AI923" s="6" t="str">
        <f t="shared" si="975"/>
        <v/>
      </c>
      <c r="AJ923" s="14" t="str">
        <f t="shared" si="976"/>
        <v/>
      </c>
      <c r="AK923" s="56">
        <f t="shared" si="977"/>
        <v>-5.57</v>
      </c>
      <c r="AL923" s="49">
        <f t="shared" si="978"/>
        <v>6.6750000000000007</v>
      </c>
      <c r="AM923" s="65"/>
      <c r="AN923" s="61"/>
      <c r="AO923" s="61"/>
      <c r="AP923" s="61"/>
      <c r="AQ923" s="62"/>
    </row>
    <row r="924" spans="1:43" x14ac:dyDescent="0.3">
      <c r="A924" t="str">
        <f t="shared" si="948"/>
        <v/>
      </c>
      <c r="B924" s="1" t="s">
        <v>51</v>
      </c>
      <c r="C924" s="1"/>
      <c r="D924">
        <v>5.9139999999999997</v>
      </c>
      <c r="E924">
        <v>165.11</v>
      </c>
      <c r="F924">
        <v>-13.63</v>
      </c>
      <c r="G924" s="47"/>
      <c r="H924" s="47"/>
      <c r="I924" s="47"/>
      <c r="J924" s="47"/>
      <c r="K924" s="47"/>
      <c r="L924" s="23">
        <f t="shared" si="964"/>
        <v>86.050000000000011</v>
      </c>
      <c r="M924" s="6">
        <f t="shared" si="965"/>
        <v>5.7474484371025438</v>
      </c>
      <c r="N924" s="6">
        <f t="shared" si="966"/>
        <v>-1.393640004752849</v>
      </c>
      <c r="O924" s="23">
        <f t="shared" si="951"/>
        <v>-3.9655282209085363</v>
      </c>
      <c r="P924" s="23" t="str">
        <f t="shared" si="967"/>
        <v/>
      </c>
      <c r="Q924" s="23"/>
      <c r="R924" s="6"/>
      <c r="S924" s="6"/>
      <c r="T924" s="6" t="str">
        <f t="shared" si="968"/>
        <v/>
      </c>
      <c r="U924" s="6" t="str">
        <f t="shared" si="969"/>
        <v/>
      </c>
      <c r="V924" s="6"/>
      <c r="W924" s="49"/>
      <c r="X924" s="8"/>
      <c r="Y924" s="53" t="str">
        <f t="shared" si="970"/>
        <v>1.52</v>
      </c>
      <c r="Z924" s="6" t="str">
        <f t="shared" si="956"/>
        <v/>
      </c>
      <c r="AA924" s="54" t="str">
        <f t="shared" ca="1" si="971"/>
        <v/>
      </c>
      <c r="AB924" s="55">
        <f t="shared" si="972"/>
        <v>5.7474484371025438</v>
      </c>
      <c r="AC924" s="6">
        <f t="shared" si="958"/>
        <v>-1.393640004752849</v>
      </c>
      <c r="AD924" s="6">
        <f t="shared" si="959"/>
        <v>3.9655282209085363</v>
      </c>
      <c r="AE924" s="6" t="str">
        <f t="shared" si="973"/>
        <v/>
      </c>
      <c r="AF924" s="113"/>
      <c r="AG924" s="52"/>
      <c r="AH924" s="6" t="str">
        <f t="shared" si="974"/>
        <v/>
      </c>
      <c r="AI924" s="6" t="str">
        <f t="shared" si="975"/>
        <v/>
      </c>
      <c r="AJ924" s="14" t="str">
        <f t="shared" si="976"/>
        <v/>
      </c>
      <c r="AK924" s="56">
        <f t="shared" si="977"/>
        <v>-13.63</v>
      </c>
      <c r="AL924" s="49">
        <f t="shared" si="978"/>
        <v>5.9139999999999997</v>
      </c>
      <c r="AM924" s="65"/>
      <c r="AN924" s="61"/>
      <c r="AO924" s="61"/>
      <c r="AP924" s="61"/>
      <c r="AQ924" s="62"/>
    </row>
    <row r="925" spans="1:43" x14ac:dyDescent="0.3">
      <c r="A925" t="str">
        <f t="shared" si="948"/>
        <v/>
      </c>
      <c r="B925" s="1" t="s">
        <v>51</v>
      </c>
      <c r="C925" s="1"/>
      <c r="D925">
        <v>2.2829999999999999</v>
      </c>
      <c r="E925">
        <v>166.03</v>
      </c>
      <c r="F925">
        <v>-30.71</v>
      </c>
      <c r="G925" s="47"/>
      <c r="H925" s="47"/>
      <c r="I925" s="47"/>
      <c r="J925" s="47"/>
      <c r="K925" s="47"/>
      <c r="L925" s="23">
        <f t="shared" si="964"/>
        <v>86.97</v>
      </c>
      <c r="M925" s="6">
        <f t="shared" si="965"/>
        <v>1.9628392759066986</v>
      </c>
      <c r="N925" s="6">
        <f t="shared" si="966"/>
        <v>-1.1659120794288336</v>
      </c>
      <c r="O925" s="23">
        <f t="shared" si="951"/>
        <v>-2.4241273765996705</v>
      </c>
      <c r="P925" s="23" t="str">
        <f t="shared" si="967"/>
        <v/>
      </c>
      <c r="Q925" s="23"/>
      <c r="R925" s="6"/>
      <c r="S925" s="6"/>
      <c r="T925" s="6" t="str">
        <f t="shared" si="968"/>
        <v/>
      </c>
      <c r="U925" s="6" t="str">
        <f t="shared" si="969"/>
        <v/>
      </c>
      <c r="V925" s="6"/>
      <c r="W925" s="49"/>
      <c r="X925" s="8"/>
      <c r="Y925" s="53" t="str">
        <f t="shared" si="970"/>
        <v>1.52</v>
      </c>
      <c r="Z925" s="6" t="str">
        <f t="shared" si="956"/>
        <v/>
      </c>
      <c r="AA925" s="54" t="str">
        <f t="shared" ca="1" si="971"/>
        <v/>
      </c>
      <c r="AB925" s="55">
        <f t="shared" si="972"/>
        <v>1.9628392759066986</v>
      </c>
      <c r="AC925" s="6">
        <f t="shared" si="958"/>
        <v>-1.1659120794288336</v>
      </c>
      <c r="AD925" s="6">
        <f t="shared" si="959"/>
        <v>2.4241273765996705</v>
      </c>
      <c r="AE925" s="6" t="str">
        <f t="shared" si="973"/>
        <v/>
      </c>
      <c r="AF925" s="113"/>
      <c r="AG925" s="52"/>
      <c r="AH925" s="6" t="str">
        <f t="shared" si="974"/>
        <v/>
      </c>
      <c r="AI925" s="6" t="str">
        <f t="shared" si="975"/>
        <v/>
      </c>
      <c r="AJ925" s="14" t="str">
        <f t="shared" si="976"/>
        <v/>
      </c>
      <c r="AK925" s="56">
        <f t="shared" si="977"/>
        <v>-30.71</v>
      </c>
      <c r="AL925" s="49">
        <f t="shared" si="978"/>
        <v>2.2829999999999999</v>
      </c>
      <c r="AM925" s="65"/>
      <c r="AN925" s="61"/>
      <c r="AO925" s="61"/>
      <c r="AP925" s="61"/>
      <c r="AQ925" s="62"/>
    </row>
    <row r="926" spans="1:43" x14ac:dyDescent="0.3">
      <c r="A926" t="str">
        <f t="shared" si="948"/>
        <v/>
      </c>
      <c r="B926" s="1" t="s">
        <v>51</v>
      </c>
      <c r="C926" s="1"/>
      <c r="D926">
        <v>1.1439999999999999</v>
      </c>
      <c r="E926">
        <v>92.93</v>
      </c>
      <c r="F926">
        <v>-81.14</v>
      </c>
      <c r="G926" s="47"/>
      <c r="H926" s="47"/>
      <c r="I926" s="47"/>
      <c r="J926" s="47"/>
      <c r="K926" s="47"/>
      <c r="L926" s="23">
        <f t="shared" ref="L926" si="979">IF(AND(B926&lt;&gt;"",C926&lt;&gt;""),"",IF(E926-$E$925&lt;0,(360-($E$925-E926)),E926-$E$925))</f>
        <v>286.89999999999998</v>
      </c>
      <c r="M926" s="6">
        <f t="shared" ref="M926:M949" si="980">IF(AND(B926&lt;&gt;"",C926&lt;&gt;""),"",IF(L926&gt;180,(COS(RADIANS(F926))*D926)*(-1),(COS(RADIANS(F926))*D926)))</f>
        <v>-0.17619959219960757</v>
      </c>
      <c r="N926" s="6">
        <f t="shared" ref="N926:N949" si="981">IF(AND(B926&lt;&gt;"",C926&lt;&gt;""),"",SIN(RADIANS(F926))*D926)</f>
        <v>-1.1303493724104472</v>
      </c>
      <c r="O926" s="23">
        <f t="shared" si="951"/>
        <v>-9.6362419984342584E-2</v>
      </c>
      <c r="P926" s="23" t="str">
        <f t="shared" ref="P926:P949" si="982">IF(A926=1,D926*O926,"")</f>
        <v/>
      </c>
      <c r="Q926" s="23"/>
      <c r="R926" s="6"/>
      <c r="S926" s="6"/>
      <c r="T926" s="6" t="str">
        <f t="shared" ref="T926" si="983">IF(A926=1,S926/Q926,"")</f>
        <v/>
      </c>
      <c r="U926" s="6" t="str">
        <f t="shared" ref="U926" si="984">IF(A926=1,4*PI()*(O926/(S926^2)),"")</f>
        <v/>
      </c>
      <c r="V926" s="6"/>
      <c r="W926" s="49"/>
      <c r="X926" s="8"/>
      <c r="Y926" s="53" t="str">
        <f t="shared" ref="Y926:Y949" si="985">IF(A926=1,"",B926)</f>
        <v>1.52</v>
      </c>
      <c r="Z926" s="6" t="str">
        <f t="shared" si="956"/>
        <v/>
      </c>
      <c r="AA926" s="54" t="str">
        <f t="shared" ref="AA926:AA965" ca="1" si="986">IF(Z926="","",IF($K$9=TRUE,(Z926*($F$3/($F$3-(RANDBETWEEN($N$8,$M$8)/100)))),Z926*($F$3/($F$3-$F$4))))</f>
        <v/>
      </c>
      <c r="AB926" s="55">
        <f t="shared" ref="AB926" si="987">IF(A926=1,"",M926)</f>
        <v>-0.17619959219960757</v>
      </c>
      <c r="AC926" s="6">
        <f t="shared" si="958"/>
        <v>-1.1303493724104472</v>
      </c>
      <c r="AD926" s="6">
        <f t="shared" si="959"/>
        <v>9.6362419984342584E-2</v>
      </c>
      <c r="AE926" s="6" t="str">
        <f t="shared" ref="AE926:AE949" si="988">IF(Y926="",$D926*AD926,"")</f>
        <v/>
      </c>
      <c r="AF926" s="113"/>
      <c r="AG926" s="52"/>
      <c r="AH926" s="6" t="str">
        <f t="shared" ref="AH926" si="989">IF(A926=1,AG926/AF926,"")</f>
        <v/>
      </c>
      <c r="AI926" s="6" t="str">
        <f t="shared" ref="AI926" si="990">IF(A926=1,4*PI()*(AD926/(AG926^2)),"")</f>
        <v/>
      </c>
      <c r="AJ926" s="14" t="str">
        <f t="shared" ref="AJ926" si="991">IF(A926=1,(O926/AD926)*100,"")</f>
        <v/>
      </c>
      <c r="AK926" s="56">
        <f t="shared" si="977"/>
        <v>-81.14</v>
      </c>
      <c r="AL926" s="49">
        <f t="shared" si="978"/>
        <v>1.1439999999999999</v>
      </c>
      <c r="AM926" s="65"/>
      <c r="AN926" s="61"/>
      <c r="AO926" s="61"/>
      <c r="AP926" s="61"/>
      <c r="AQ926" s="62"/>
    </row>
    <row r="927" spans="1:43" ht="15" thickBot="1" x14ac:dyDescent="0.35">
      <c r="A927">
        <f t="shared" si="948"/>
        <v>1</v>
      </c>
      <c r="B927" s="1" t="s">
        <v>51</v>
      </c>
      <c r="C927" s="1" t="s">
        <v>52</v>
      </c>
      <c r="D927">
        <v>9.6069999999999993</v>
      </c>
      <c r="E927">
        <v>184.42</v>
      </c>
      <c r="F927">
        <v>-4.17</v>
      </c>
      <c r="G927" s="34"/>
      <c r="H927" s="34"/>
      <c r="I927" s="34"/>
      <c r="J927" s="34"/>
      <c r="K927" s="34"/>
      <c r="L927" s="13"/>
      <c r="M927" s="4"/>
      <c r="N927" s="4"/>
      <c r="O927" s="13">
        <f>ABS(SUM(O905:O926))/2</f>
        <v>36.591329083217737</v>
      </c>
      <c r="P927" s="13">
        <f t="shared" si="982"/>
        <v>351.53289850247279</v>
      </c>
      <c r="Q927" s="13">
        <f>SQRT(((MAX(M905:M926)-MIN(M905:M926))^2)+((VLOOKUP(MAX(M905:M926),M905:N926,2,FALSE)-VLOOKUP(MIN(M905:M926),M905:N926,2,FALSE))^2))</f>
        <v>8.8829335269422085</v>
      </c>
      <c r="R927" s="13">
        <f>ABS(MIN(N905:N926))+MAX(N905:N926)</f>
        <v>5.7586701139903127</v>
      </c>
      <c r="S927" s="12">
        <f>SQRT(ABS(((M906-M905)^2)-((N906-N905)^2))+ABS(((M907-M906)^2)-((N907-N906)^2))+ABS(((M908-M907)^2)-((N908-N907)^2))+ABS(((M909-M908)^2)-((N909-N908)^2))+ABS(((M910-M909)^2)-((N910-N909)^2))+ABS(((M911-M910)^2)-((N911-N910)^2))+ABS(((M912-M911)^2)-((N912-N911)^2))+ABS(((M913-M912)^2)-((N913-N912)^2))+ABS(((M914-M913)^2)-((N914-N913)^2))+ABS(((M915-M914)^2)-((N915-N914)^2))+ABS(((M916-M915)^2)-((N916-N915)^2))+ABS(((M917-M916)^2)-((N917-N916)^2))+ABS(((M918-M917)^2)-((N918-N917)^2))+ABS(((M919-M918)^2)-((N919-N918)^2))+ABS(((M920-M919)^2)-((N920-N919)^2))+ABS(((M921-M920)^2)-((N921-N920)^2))+ABS(((M922-M921)^2)-((N922-N921)^2))+ABS(((M923-M922)^2)-((N923-N922)^2))+ABS(((M924-M923)^2)-((N924-N923)^2))+ABS(((M925-M924)^2)-((N925-N924)^2))+ABS(((M926-M925)^2)-((N926-N925)^2)))</f>
        <v>5.733240692134987</v>
      </c>
      <c r="T927" s="4">
        <f>IF(A927=1,S927/Q927,"")</f>
        <v>0.64542199654493559</v>
      </c>
      <c r="U927" s="4">
        <f>IF(A927=1,4*PI()*(O927/(S927^2)),"")</f>
        <v>13.989033142437298</v>
      </c>
      <c r="V927" s="21">
        <f>IF($H$9=FALSE,(($F$3)*($Q927^2))/(2*$F$7*COS(RADIANS($F$8))),IF(G927&lt;&gt;"",(3*($F$3)*(I927^2))/(2*J927*(COS(RADIANS(K927)))),(($F$3)*($Q927^2))/(2*$J927*COS(RADIANS($K927)))))</f>
        <v>493.56863722105726</v>
      </c>
      <c r="W927" s="51" t="str">
        <f>IF(G927&lt;&gt;"",IF(V927&lt;H927,"STABLE","UNSTABLE"),IF(V927&lt;$F$6,"STABLE","UNSTABLE"))</f>
        <v>UNSTABLE</v>
      </c>
      <c r="X927" s="8"/>
      <c r="Y927" s="57"/>
      <c r="Z927" s="4"/>
      <c r="AA927" s="16" t="str">
        <f t="shared" ca="1" si="986"/>
        <v/>
      </c>
      <c r="AB927" s="15"/>
      <c r="AC927" s="17"/>
      <c r="AD927" s="4">
        <f ca="1">IF(W927="Stable",O927,ABS(SUM(AD905:AD926)/2))</f>
        <v>149.84836878156602</v>
      </c>
      <c r="AE927" s="4">
        <f t="shared" ca="1" si="988"/>
        <v>1439.5932788845046</v>
      </c>
      <c r="AF927" s="13">
        <f ca="1">IF(W927="Stable",Q927,SQRT(((MAX(AB905:AB926)-MIN(AB905:AB926))^2)+((VLOOKUP(MAX(AB905:AB926),AB905:AC926,2,FALSE)-VLOOKUP(MIN(AB905:AB926),AB905:AC926,2,FALSE))^2)))</f>
        <v>10.971677490779447</v>
      </c>
      <c r="AG927" s="12">
        <f ca="1">IF(W927="Stable",S927,SQRT(ABS(((AB906-AB905)^2)-((AC906-AC905)^2))+ABS(((AB907-AB906)^2)-((AC907-AC906)^2))+ABS(((AB908-AB907)^2)-((AC908-AC907)^2))+ABS(((AB909-AB908)^2)-((AC909-AC908)^2))+ABS(((AB910-AB909)^2)-((AC910-AC909)^2))+ABS(((AB911-AB910)^2)-((AC911-AC910)^2))+ABS(((AB912-AB911)^2)-((AC912-AC911)^2))+ABS(((AB913-AB912)^2)-((AC913-AC912)^2))+ABS(((AB914-AB913)^2)-((AC914-AC913)^2))+ABS(((AB915-AB914)^2)-((AC915-AC914)^2))+ABS(((AB916-AB915)^2)-((AC916-AC915)^2))+ABS(((AB917-AB916)^2)-((AC917-AC916)^2))+ABS(((AB918-AB917)^2)-((AC918-AC917)^2))+ABS(((AB919-AB918)^2)-((AC919-AC918)^2))+ABS(((AB920-AB919)^2)-((AC920-AC919)^2))+ABS(((AB921-AB920)^2)-((AC921-AC920)^2))+ABS(((AB922-AB921)^2)-((AC922-AC921)^2))+ABS(((AB923-AB922)^2)-((AC923-AC922)^2))+ABS(((AB924-AB923)^2)-((AC924-AC923)^2))+ABS(((AB925-AB924)^2)-((AC925-AC924)^2))+ABS(((AB926-AB925)^2)-((AC926-AC925)^2))))</f>
        <v>14.54991623950762</v>
      </c>
      <c r="AH927" s="4">
        <f ca="1">IF(W927="Stable",T927,IF(A927=1,AG927/AF927,""))</f>
        <v>1.3261341532992845</v>
      </c>
      <c r="AI927" s="4">
        <f ca="1">IF(W927="Stable",U927,IF(A927=1,4*PI()*(AD927/(AG927^2)),""))</f>
        <v>8.8948964641151189</v>
      </c>
      <c r="AJ927" s="5">
        <f ca="1">IF(A927=1,(O927/AD927)*100,"")</f>
        <v>24.418903843095496</v>
      </c>
      <c r="AK927" s="56">
        <f t="shared" si="977"/>
        <v>-4.17</v>
      </c>
      <c r="AL927" s="49">
        <f t="shared" si="978"/>
        <v>9.6069999999999993</v>
      </c>
      <c r="AM927" s="65"/>
      <c r="AN927" s="61"/>
      <c r="AO927" s="61"/>
      <c r="AP927" s="61"/>
      <c r="AQ927" s="62"/>
    </row>
    <row r="928" spans="1:43" ht="15" thickTop="1" x14ac:dyDescent="0.3">
      <c r="A928" t="str">
        <f t="shared" si="948"/>
        <v/>
      </c>
      <c r="B928" s="1" t="s">
        <v>52</v>
      </c>
      <c r="C928" s="1"/>
      <c r="D928">
        <v>1.095</v>
      </c>
      <c r="E928">
        <v>336.74</v>
      </c>
      <c r="F928">
        <v>-83.9</v>
      </c>
      <c r="G928" s="47"/>
      <c r="H928" s="47"/>
      <c r="I928" s="47"/>
      <c r="J928" s="47"/>
      <c r="K928" s="47"/>
      <c r="L928" s="23">
        <f>IF(AND(B928&lt;&gt;"",C928&lt;&gt;""),"",IF(E928-$E$927&lt;0,(360-($E$927-E928)),E928-$E$927))</f>
        <v>152.32000000000002</v>
      </c>
      <c r="M928" s="6">
        <f t="shared" si="980"/>
        <v>0.11635915811317522</v>
      </c>
      <c r="N928" s="6">
        <f t="shared" si="981"/>
        <v>-1.0888000488258591</v>
      </c>
      <c r="O928" s="23">
        <f t="shared" ref="O928:O945" si="992">IF(A929=1,M928*VLOOKUP(B929,$B$13:$N$1389,13,FALSE)-N928*VLOOKUP(B929,$B$13:$N$1389,12,FALSE),M928*N929-N928*M929)</f>
        <v>-4.171363211656443</v>
      </c>
      <c r="P928" s="23" t="str">
        <f t="shared" si="982"/>
        <v/>
      </c>
      <c r="Q928" s="23"/>
      <c r="R928" s="6"/>
      <c r="S928" s="6"/>
      <c r="T928" s="6" t="str">
        <f t="shared" ref="T928:T949" si="993">IF(A928=1,S928/Q928,"")</f>
        <v/>
      </c>
      <c r="U928" s="6" t="str">
        <f t="shared" ref="U928:U949" si="994">IF(A928=1,4*PI()*(O928/(S928^2)),"")</f>
        <v/>
      </c>
      <c r="V928" s="6"/>
      <c r="W928" s="49"/>
      <c r="X928" s="8"/>
      <c r="Y928" s="53" t="str">
        <f t="shared" si="985"/>
        <v>1.53</v>
      </c>
      <c r="Z928" s="6" t="str">
        <f t="shared" ref="Z928:Z945" si="995">IF(F928&lt;$R$8,"",(SQRT(((N928-MIN($N$928:$N$945))^2))))</f>
        <v/>
      </c>
      <c r="AA928" s="54" t="str">
        <f t="shared" ca="1" si="986"/>
        <v/>
      </c>
      <c r="AB928" s="55">
        <f t="shared" ref="AB928:AB949" si="996">IF(A928=1,"",M928)</f>
        <v>0.11635915811317522</v>
      </c>
      <c r="AC928" s="6">
        <f t="shared" ref="AC928:AC945" si="997">IF($W$946="STABLE",N928,IF(F928&lt;$R$8,N928,(AA928+MIN($N$928:$N$945))))</f>
        <v>-1.0888000488258591</v>
      </c>
      <c r="AD928" s="6">
        <f t="shared" ref="AD928:AD945" si="998">IF(A929=1,ABS(AB928*VLOOKUP(B929,$B$13:$AD$1389,28,FALSE)-AC928*VLOOKUP(B929,$B$13:$AD$1389,27,FALSE)),ABS(AB928*AC929-AC928*AB929))</f>
        <v>4.171363211656443</v>
      </c>
      <c r="AE928" s="6" t="str">
        <f t="shared" si="988"/>
        <v/>
      </c>
      <c r="AF928" s="113"/>
      <c r="AG928" s="52"/>
      <c r="AH928" s="6" t="str">
        <f t="shared" ref="AH928:AH949" si="999">IF(A928=1,AG928/AF928,"")</f>
        <v/>
      </c>
      <c r="AI928" s="6" t="str">
        <f t="shared" ref="AI928:AI949" si="1000">IF(A928=1,4*PI()*(AD928/(AG928^2)),"")</f>
        <v/>
      </c>
      <c r="AJ928" s="14" t="str">
        <f t="shared" ref="AJ928:AJ949" si="1001">IF(A928=1,(O928/AD928)*100,"")</f>
        <v/>
      </c>
      <c r="AK928" s="56">
        <f t="shared" si="977"/>
        <v>-83.9</v>
      </c>
      <c r="AL928" s="49">
        <f t="shared" si="978"/>
        <v>1.0950000000000002</v>
      </c>
      <c r="AM928" s="65"/>
      <c r="AN928" s="61"/>
      <c r="AO928" s="61"/>
      <c r="AP928" s="61"/>
      <c r="AQ928" s="62"/>
    </row>
    <row r="929" spans="1:43" x14ac:dyDescent="0.3">
      <c r="A929" t="str">
        <f t="shared" si="948"/>
        <v/>
      </c>
      <c r="B929" s="1" t="s">
        <v>52</v>
      </c>
      <c r="C929" s="1"/>
      <c r="D929">
        <v>3.8769999999999998</v>
      </c>
      <c r="E929">
        <v>82.43</v>
      </c>
      <c r="F929">
        <v>-16.809999999999999</v>
      </c>
      <c r="G929" s="47"/>
      <c r="H929" s="47"/>
      <c r="I929" s="47"/>
      <c r="J929" s="47"/>
      <c r="K929" s="47"/>
      <c r="L929" s="23">
        <f t="shared" ref="L929:L945" si="1002">IF(AND(B929&lt;&gt;"",C929&lt;&gt;""),"",IF(E929-$E$927&lt;0,(360-($E$927-E929)),E929-$E$927))</f>
        <v>258.01</v>
      </c>
      <c r="M929" s="6">
        <f t="shared" ref="M929:M945" si="1003">IF(AND(B929&lt;&gt;"",C929&lt;&gt;""),"",IF(L929&gt;180,(COS(RADIANS(F929))*D929)*(-1),(COS(RADIANS(F929))*D929)))</f>
        <v>-3.7113320579475273</v>
      </c>
      <c r="N929" s="6">
        <f t="shared" ref="N929:N945" si="1004">IF(AND(B929&lt;&gt;"",C929&lt;&gt;""),"",SIN(RADIANS(F929))*D929)</f>
        <v>-1.1212240434681062</v>
      </c>
      <c r="O929" s="23">
        <f t="shared" si="992"/>
        <v>-6.8651442000195404</v>
      </c>
      <c r="P929" s="23" t="str">
        <f t="shared" ref="P929:P946" si="1005">IF(A929=1,D929*O929,"")</f>
        <v/>
      </c>
      <c r="Q929" s="23"/>
      <c r="R929" s="6"/>
      <c r="S929" s="6"/>
      <c r="T929" s="6" t="str">
        <f t="shared" ref="T929:T945" si="1006">IF(A929=1,S929/Q929,"")</f>
        <v/>
      </c>
      <c r="U929" s="6" t="str">
        <f t="shared" ref="U929:U945" si="1007">IF(A929=1,4*PI()*(O929/(S929^2)),"")</f>
        <v/>
      </c>
      <c r="V929" s="6"/>
      <c r="W929" s="49"/>
      <c r="X929" s="8"/>
      <c r="Y929" s="53" t="str">
        <f t="shared" ref="Y929:Y945" si="1008">IF(A929=1,"",B929)</f>
        <v>1.53</v>
      </c>
      <c r="Z929" s="6" t="str">
        <f t="shared" si="995"/>
        <v/>
      </c>
      <c r="AA929" s="54" t="str">
        <f t="shared" ref="AA929:AA946" ca="1" si="1009">IF(Z929="","",IF($K$9=TRUE,(Z929*($F$3/($F$3-(RANDBETWEEN($N$8,$M$8)/100)))),Z929*($F$3/($F$3-$F$4))))</f>
        <v/>
      </c>
      <c r="AB929" s="55">
        <f t="shared" ref="AB929:AB945" si="1010">IF(A929=1,"",M929)</f>
        <v>-3.7113320579475273</v>
      </c>
      <c r="AC929" s="6">
        <f t="shared" si="997"/>
        <v>-1.1212240434681062</v>
      </c>
      <c r="AD929" s="6">
        <f t="shared" ca="1" si="998"/>
        <v>24.282021037362572</v>
      </c>
      <c r="AE929" s="6" t="str">
        <f t="shared" ref="AE929:AE946" si="1011">IF(Y929="",$D929*AD929,"")</f>
        <v/>
      </c>
      <c r="AF929" s="113"/>
      <c r="AG929" s="52"/>
      <c r="AH929" s="6" t="str">
        <f t="shared" ref="AH929:AH945" si="1012">IF(A929=1,AG929/AF929,"")</f>
        <v/>
      </c>
      <c r="AI929" s="6" t="str">
        <f t="shared" ref="AI929:AI945" si="1013">IF(A929=1,4*PI()*(AD929/(AG929^2)),"")</f>
        <v/>
      </c>
      <c r="AJ929" s="14" t="str">
        <f t="shared" ref="AJ929:AJ945" si="1014">IF(A929=1,(O929/AD929)*100,"")</f>
        <v/>
      </c>
      <c r="AK929" s="56">
        <f t="shared" si="977"/>
        <v>-16.809999999999999</v>
      </c>
      <c r="AL929" s="49">
        <f t="shared" si="978"/>
        <v>3.8769999999999998</v>
      </c>
      <c r="AM929" s="65"/>
      <c r="AN929" s="61"/>
      <c r="AO929" s="61"/>
      <c r="AP929" s="61"/>
      <c r="AQ929" s="62"/>
    </row>
    <row r="930" spans="1:43" x14ac:dyDescent="0.3">
      <c r="A930" t="str">
        <f t="shared" si="948"/>
        <v/>
      </c>
      <c r="B930" s="1" t="s">
        <v>52</v>
      </c>
      <c r="C930" s="1"/>
      <c r="D930">
        <v>6.0529999999999999</v>
      </c>
      <c r="E930">
        <v>84.49</v>
      </c>
      <c r="F930">
        <v>0.2</v>
      </c>
      <c r="G930" s="47"/>
      <c r="H930" s="47"/>
      <c r="I930" s="47"/>
      <c r="J930" s="47"/>
      <c r="K930" s="47"/>
      <c r="L930" s="23">
        <f t="shared" si="1002"/>
        <v>260.07</v>
      </c>
      <c r="M930" s="6">
        <f t="shared" si="1003"/>
        <v>-6.0529631230526055</v>
      </c>
      <c r="N930" s="6">
        <f t="shared" si="1004"/>
        <v>2.1128913016349251E-2</v>
      </c>
      <c r="O930" s="23">
        <f t="shared" si="992"/>
        <v>-3.7422788576823494</v>
      </c>
      <c r="P930" s="23" t="str">
        <f t="shared" si="1005"/>
        <v/>
      </c>
      <c r="Q930" s="23"/>
      <c r="R930" s="6"/>
      <c r="S930" s="6"/>
      <c r="T930" s="6" t="str">
        <f t="shared" si="1006"/>
        <v/>
      </c>
      <c r="U930" s="6" t="str">
        <f t="shared" si="1007"/>
        <v/>
      </c>
      <c r="V930" s="6"/>
      <c r="W930" s="49"/>
      <c r="X930" s="8"/>
      <c r="Y930" s="53" t="str">
        <f t="shared" si="1008"/>
        <v>1.53</v>
      </c>
      <c r="Z930" s="6">
        <f t="shared" si="995"/>
        <v>1.6124292176610853</v>
      </c>
      <c r="AA930" s="54">
        <f t="shared" ca="1" si="1009"/>
        <v>6.3053202242866311</v>
      </c>
      <c r="AB930" s="55">
        <f t="shared" si="1010"/>
        <v>-6.0529631230526055</v>
      </c>
      <c r="AC930" s="6">
        <f t="shared" ca="1" si="997"/>
        <v>4.7140199196418955</v>
      </c>
      <c r="AD930" s="6">
        <f t="shared" ca="1" si="998"/>
        <v>19.754528165240579</v>
      </c>
      <c r="AE930" s="6" t="str">
        <f t="shared" si="1011"/>
        <v/>
      </c>
      <c r="AF930" s="113"/>
      <c r="AG930" s="52"/>
      <c r="AH930" s="6" t="str">
        <f t="shared" si="1012"/>
        <v/>
      </c>
      <c r="AI930" s="6" t="str">
        <f t="shared" si="1013"/>
        <v/>
      </c>
      <c r="AJ930" s="14" t="str">
        <f t="shared" si="1014"/>
        <v/>
      </c>
      <c r="AK930" s="56">
        <f t="shared" ca="1" si="977"/>
        <v>37.911295014265896</v>
      </c>
      <c r="AL930" s="49">
        <f t="shared" ca="1" si="978"/>
        <v>7.6720496851764031</v>
      </c>
      <c r="AM930" s="65"/>
      <c r="AN930" s="61"/>
      <c r="AO930" s="61"/>
      <c r="AP930" s="61"/>
      <c r="AQ930" s="62"/>
    </row>
    <row r="931" spans="1:43" x14ac:dyDescent="0.3">
      <c r="A931" t="str">
        <f t="shared" si="948"/>
        <v/>
      </c>
      <c r="B931" s="1" t="s">
        <v>52</v>
      </c>
      <c r="C931" s="1"/>
      <c r="D931">
        <v>4.9880000000000004</v>
      </c>
      <c r="E931">
        <v>86.07</v>
      </c>
      <c r="F931">
        <v>7.32</v>
      </c>
      <c r="G931" s="47"/>
      <c r="H931" s="47"/>
      <c r="I931" s="47"/>
      <c r="J931" s="47"/>
      <c r="K931" s="47"/>
      <c r="L931" s="23">
        <f t="shared" si="1002"/>
        <v>261.64999999999998</v>
      </c>
      <c r="M931" s="6">
        <f t="shared" si="1003"/>
        <v>-4.947347940889097</v>
      </c>
      <c r="N931" s="6">
        <f t="shared" si="1004"/>
        <v>0.63552525660308368</v>
      </c>
      <c r="O931" s="23">
        <f t="shared" si="992"/>
        <v>-6.477318792859629</v>
      </c>
      <c r="P931" s="23" t="str">
        <f t="shared" si="1005"/>
        <v/>
      </c>
      <c r="Q931" s="23"/>
      <c r="R931" s="6"/>
      <c r="S931" s="6"/>
      <c r="T931" s="6" t="str">
        <f t="shared" si="1006"/>
        <v/>
      </c>
      <c r="U931" s="6" t="str">
        <f t="shared" si="1007"/>
        <v/>
      </c>
      <c r="V931" s="6"/>
      <c r="W931" s="49"/>
      <c r="X931" s="8"/>
      <c r="Y931" s="53" t="str">
        <f t="shared" si="1008"/>
        <v>1.53</v>
      </c>
      <c r="Z931" s="6">
        <f t="shared" si="995"/>
        <v>2.2268255612478196</v>
      </c>
      <c r="AA931" s="54">
        <f t="shared" ca="1" si="1009"/>
        <v>8.7078850305511732</v>
      </c>
      <c r="AB931" s="55">
        <f t="shared" si="1010"/>
        <v>-4.947347940889097</v>
      </c>
      <c r="AC931" s="6">
        <f t="shared" ca="1" si="997"/>
        <v>7.1165847259064368</v>
      </c>
      <c r="AD931" s="6">
        <f t="shared" ca="1" si="998"/>
        <v>25.859495238562843</v>
      </c>
      <c r="AE931" s="6" t="str">
        <f t="shared" si="1011"/>
        <v/>
      </c>
      <c r="AF931" s="113"/>
      <c r="AG931" s="52"/>
      <c r="AH931" s="6" t="str">
        <f t="shared" si="1012"/>
        <v/>
      </c>
      <c r="AI931" s="6" t="str">
        <f t="shared" si="1013"/>
        <v/>
      </c>
      <c r="AJ931" s="14" t="str">
        <f t="shared" si="1014"/>
        <v/>
      </c>
      <c r="AK931" s="56">
        <f t="shared" ca="1" si="977"/>
        <v>55.193525670721868</v>
      </c>
      <c r="AL931" s="49">
        <f t="shared" ca="1" si="978"/>
        <v>8.6672965686668633</v>
      </c>
      <c r="AM931" s="65"/>
      <c r="AN931" s="61"/>
      <c r="AO931" s="61"/>
      <c r="AP931" s="61"/>
      <c r="AQ931" s="62"/>
    </row>
    <row r="932" spans="1:43" x14ac:dyDescent="0.3">
      <c r="A932" t="str">
        <f t="shared" si="948"/>
        <v/>
      </c>
      <c r="B932" s="1" t="s">
        <v>52</v>
      </c>
      <c r="C932" s="1"/>
      <c r="D932">
        <v>5.2039999999999997</v>
      </c>
      <c r="E932">
        <v>91.08</v>
      </c>
      <c r="F932">
        <v>21.77</v>
      </c>
      <c r="G932" s="47"/>
      <c r="H932" s="47"/>
      <c r="I932" s="47"/>
      <c r="J932" s="47"/>
      <c r="K932" s="47"/>
      <c r="L932" s="23">
        <f t="shared" si="1002"/>
        <v>266.66000000000003</v>
      </c>
      <c r="M932" s="6">
        <f t="shared" si="1003"/>
        <v>-4.8328514867635617</v>
      </c>
      <c r="N932" s="6">
        <f t="shared" si="1004"/>
        <v>1.9300680057674733</v>
      </c>
      <c r="O932" s="23">
        <f t="shared" si="992"/>
        <v>-5.8980822203965282</v>
      </c>
      <c r="P932" s="23" t="str">
        <f t="shared" si="1005"/>
        <v/>
      </c>
      <c r="Q932" s="23"/>
      <c r="R932" s="6"/>
      <c r="S932" s="6"/>
      <c r="T932" s="6" t="str">
        <f t="shared" si="1006"/>
        <v/>
      </c>
      <c r="U932" s="6" t="str">
        <f t="shared" si="1007"/>
        <v/>
      </c>
      <c r="V932" s="6"/>
      <c r="W932" s="49"/>
      <c r="X932" s="8"/>
      <c r="Y932" s="53" t="str">
        <f t="shared" si="1008"/>
        <v>1.53</v>
      </c>
      <c r="Z932" s="6">
        <f t="shared" si="995"/>
        <v>3.5213683104122095</v>
      </c>
      <c r="AA932" s="54">
        <f t="shared" ca="1" si="1009"/>
        <v>13.770126825791026</v>
      </c>
      <c r="AB932" s="55">
        <f t="shared" si="1010"/>
        <v>-4.8328514867635617</v>
      </c>
      <c r="AC932" s="6">
        <f t="shared" ca="1" si="997"/>
        <v>12.17882652114629</v>
      </c>
      <c r="AD932" s="6">
        <f t="shared" ca="1" si="998"/>
        <v>26.593893241194593</v>
      </c>
      <c r="AE932" s="6" t="str">
        <f t="shared" si="1011"/>
        <v/>
      </c>
      <c r="AF932" s="113"/>
      <c r="AG932" s="52"/>
      <c r="AH932" s="6" t="str">
        <f t="shared" si="1012"/>
        <v/>
      </c>
      <c r="AI932" s="6" t="str">
        <f t="shared" si="1013"/>
        <v/>
      </c>
      <c r="AJ932" s="14" t="str">
        <f t="shared" si="1014"/>
        <v/>
      </c>
      <c r="AK932" s="56">
        <f t="shared" ca="1" si="977"/>
        <v>68.355630624406459</v>
      </c>
      <c r="AL932" s="49">
        <f t="shared" ca="1" si="978"/>
        <v>13.102681745554573</v>
      </c>
      <c r="AM932" s="65"/>
      <c r="AN932" s="61"/>
      <c r="AO932" s="61"/>
      <c r="AP932" s="61"/>
      <c r="AQ932" s="62"/>
    </row>
    <row r="933" spans="1:43" x14ac:dyDescent="0.3">
      <c r="A933" t="str">
        <f t="shared" si="948"/>
        <v/>
      </c>
      <c r="B933" s="1" t="s">
        <v>52</v>
      </c>
      <c r="C933" s="1"/>
      <c r="D933">
        <v>4.9669999999999996</v>
      </c>
      <c r="E933">
        <v>91.28</v>
      </c>
      <c r="F933">
        <v>34.96</v>
      </c>
      <c r="G933" s="47"/>
      <c r="H933" s="47"/>
      <c r="I933" s="47"/>
      <c r="J933" s="47"/>
      <c r="K933" s="47"/>
      <c r="L933" s="23">
        <f t="shared" si="1002"/>
        <v>266.86</v>
      </c>
      <c r="M933" s="6">
        <f t="shared" si="1003"/>
        <v>-4.0707161575102733</v>
      </c>
      <c r="N933" s="6">
        <f t="shared" si="1004"/>
        <v>2.8461129571724295</v>
      </c>
      <c r="O933" s="23">
        <f t="shared" si="992"/>
        <v>-6.2722006639766708</v>
      </c>
      <c r="P933" s="23" t="str">
        <f t="shared" si="1005"/>
        <v/>
      </c>
      <c r="Q933" s="23"/>
      <c r="R933" s="6"/>
      <c r="S933" s="6"/>
      <c r="T933" s="6" t="str">
        <f t="shared" si="1006"/>
        <v/>
      </c>
      <c r="U933" s="6" t="str">
        <f t="shared" si="1007"/>
        <v/>
      </c>
      <c r="V933" s="6"/>
      <c r="W933" s="49"/>
      <c r="X933" s="8"/>
      <c r="Y933" s="53" t="str">
        <f t="shared" si="1008"/>
        <v>1.53</v>
      </c>
      <c r="Z933" s="6">
        <f t="shared" si="995"/>
        <v>4.4374132618171656</v>
      </c>
      <c r="AA933" s="54">
        <f t="shared" ca="1" si="1009"/>
        <v>17.352272755165629</v>
      </c>
      <c r="AB933" s="55">
        <f t="shared" si="1010"/>
        <v>-4.0707161575102733</v>
      </c>
      <c r="AC933" s="6">
        <f t="shared" ca="1" si="997"/>
        <v>15.760972450520892</v>
      </c>
      <c r="AD933" s="6">
        <f t="shared" ca="1" si="998"/>
        <v>31.141556309986164</v>
      </c>
      <c r="AE933" s="6" t="str">
        <f t="shared" si="1011"/>
        <v/>
      </c>
      <c r="AF933" s="113"/>
      <c r="AG933" s="52"/>
      <c r="AH933" s="6" t="str">
        <f t="shared" si="1012"/>
        <v/>
      </c>
      <c r="AI933" s="6" t="str">
        <f t="shared" si="1013"/>
        <v/>
      </c>
      <c r="AJ933" s="14" t="str">
        <f t="shared" si="1014"/>
        <v/>
      </c>
      <c r="AK933" s="56">
        <f t="shared" ca="1" si="977"/>
        <v>75.518225844230201</v>
      </c>
      <c r="AL933" s="49">
        <f t="shared" ca="1" si="978"/>
        <v>16.278175039638004</v>
      </c>
      <c r="AM933" s="65"/>
      <c r="AN933" s="61"/>
      <c r="AO933" s="61"/>
      <c r="AP933" s="61"/>
      <c r="AQ933" s="62"/>
    </row>
    <row r="934" spans="1:43" x14ac:dyDescent="0.3">
      <c r="A934" t="str">
        <f t="shared" si="948"/>
        <v/>
      </c>
      <c r="B934" s="1" t="s">
        <v>52</v>
      </c>
      <c r="C934" s="1"/>
      <c r="D934">
        <v>4.2969999999999997</v>
      </c>
      <c r="E934">
        <v>88.2</v>
      </c>
      <c r="F934">
        <v>52.05</v>
      </c>
      <c r="G934" s="47"/>
      <c r="H934" s="47"/>
      <c r="I934" s="47"/>
      <c r="J934" s="47"/>
      <c r="K934" s="47"/>
      <c r="L934" s="23">
        <f t="shared" si="1002"/>
        <v>263.78000000000003</v>
      </c>
      <c r="M934" s="6">
        <f t="shared" si="1003"/>
        <v>-2.6425414383548858</v>
      </c>
      <c r="N934" s="6">
        <f t="shared" si="1004"/>
        <v>3.3883895505943955</v>
      </c>
      <c r="O934" s="23">
        <f t="shared" si="992"/>
        <v>-6.821765072519117</v>
      </c>
      <c r="P934" s="23" t="str">
        <f t="shared" si="1005"/>
        <v/>
      </c>
      <c r="Q934" s="23"/>
      <c r="R934" s="6"/>
      <c r="S934" s="6"/>
      <c r="T934" s="6" t="str">
        <f t="shared" si="1006"/>
        <v/>
      </c>
      <c r="U934" s="6" t="str">
        <f t="shared" si="1007"/>
        <v/>
      </c>
      <c r="V934" s="6"/>
      <c r="W934" s="49"/>
      <c r="X934" s="8"/>
      <c r="Y934" s="53" t="str">
        <f t="shared" si="1008"/>
        <v>1.53</v>
      </c>
      <c r="Z934" s="6">
        <f t="shared" si="995"/>
        <v>4.9796898552391315</v>
      </c>
      <c r="AA934" s="54">
        <f t="shared" ca="1" si="1009"/>
        <v>19.472817045860481</v>
      </c>
      <c r="AB934" s="55">
        <f t="shared" si="1010"/>
        <v>-2.6425414383548858</v>
      </c>
      <c r="AC934" s="6">
        <f t="shared" ca="1" si="997"/>
        <v>17.881516741215744</v>
      </c>
      <c r="AD934" s="6">
        <f t="shared" ca="1" si="998"/>
        <v>34.51377663432082</v>
      </c>
      <c r="AE934" s="6" t="str">
        <f t="shared" si="1011"/>
        <v/>
      </c>
      <c r="AF934" s="113"/>
      <c r="AG934" s="52"/>
      <c r="AH934" s="6" t="str">
        <f t="shared" si="1012"/>
        <v/>
      </c>
      <c r="AI934" s="6" t="str">
        <f t="shared" si="1013"/>
        <v/>
      </c>
      <c r="AJ934" s="14" t="str">
        <f t="shared" si="1014"/>
        <v/>
      </c>
      <c r="AK934" s="56">
        <f t="shared" ca="1" si="977"/>
        <v>81.593638241664223</v>
      </c>
      <c r="AL934" s="49">
        <f t="shared" ca="1" si="978"/>
        <v>18.075720351338745</v>
      </c>
      <c r="AM934" s="65"/>
      <c r="AN934" s="61"/>
      <c r="AO934" s="61"/>
      <c r="AP934" s="61"/>
      <c r="AQ934" s="62"/>
    </row>
    <row r="935" spans="1:43" x14ac:dyDescent="0.3">
      <c r="A935" t="str">
        <f t="shared" si="948"/>
        <v/>
      </c>
      <c r="B935" s="1" t="s">
        <v>52</v>
      </c>
      <c r="C935" s="1"/>
      <c r="D935">
        <v>3.9169999999999998</v>
      </c>
      <c r="E935">
        <v>29.51</v>
      </c>
      <c r="F935">
        <v>75.959999999999994</v>
      </c>
      <c r="G935" s="47"/>
      <c r="H935" s="47"/>
      <c r="I935" s="47"/>
      <c r="J935" s="47"/>
      <c r="K935" s="47"/>
      <c r="L935" s="23">
        <f t="shared" si="1002"/>
        <v>205.09</v>
      </c>
      <c r="M935" s="6">
        <f t="shared" si="1003"/>
        <v>-0.95026118702561135</v>
      </c>
      <c r="N935" s="6">
        <f t="shared" si="1004"/>
        <v>3.7999858784517442</v>
      </c>
      <c r="O935" s="23">
        <f t="shared" si="992"/>
        <v>-11.142060348449121</v>
      </c>
      <c r="P935" s="23" t="str">
        <f t="shared" si="1005"/>
        <v/>
      </c>
      <c r="Q935" s="23"/>
      <c r="R935" s="6"/>
      <c r="S935" s="6"/>
      <c r="T935" s="6" t="str">
        <f t="shared" si="1006"/>
        <v/>
      </c>
      <c r="U935" s="6" t="str">
        <f t="shared" si="1007"/>
        <v/>
      </c>
      <c r="V935" s="6"/>
      <c r="W935" s="49"/>
      <c r="X935" s="8"/>
      <c r="Y935" s="53" t="str">
        <f t="shared" si="1008"/>
        <v>1.53</v>
      </c>
      <c r="Z935" s="6">
        <f t="shared" si="995"/>
        <v>5.3912861830964802</v>
      </c>
      <c r="AA935" s="54">
        <f t="shared" ca="1" si="1009"/>
        <v>21.082342984645933</v>
      </c>
      <c r="AB935" s="55">
        <f t="shared" si="1010"/>
        <v>-0.95026118702561135</v>
      </c>
      <c r="AC935" s="6">
        <f t="shared" ca="1" si="997"/>
        <v>19.491042680001197</v>
      </c>
      <c r="AD935" s="6">
        <f t="shared" ca="1" si="998"/>
        <v>56.39962808913539</v>
      </c>
      <c r="AE935" s="6" t="str">
        <f t="shared" si="1011"/>
        <v/>
      </c>
      <c r="AF935" s="113"/>
      <c r="AG935" s="52"/>
      <c r="AH935" s="6" t="str">
        <f t="shared" si="1012"/>
        <v/>
      </c>
      <c r="AI935" s="6" t="str">
        <f t="shared" si="1013"/>
        <v/>
      </c>
      <c r="AJ935" s="14" t="str">
        <f t="shared" si="1014"/>
        <v/>
      </c>
      <c r="AK935" s="56">
        <f t="shared" ca="1" si="977"/>
        <v>87.208826652207648</v>
      </c>
      <c r="AL935" s="49">
        <f t="shared" ca="1" si="978"/>
        <v>19.514193323762978</v>
      </c>
      <c r="AM935" s="65"/>
      <c r="AN935" s="61"/>
      <c r="AO935" s="61"/>
      <c r="AP935" s="61"/>
      <c r="AQ935" s="62"/>
    </row>
    <row r="936" spans="1:43" x14ac:dyDescent="0.3">
      <c r="A936" t="str">
        <f t="shared" si="948"/>
        <v/>
      </c>
      <c r="B936" s="1" t="s">
        <v>52</v>
      </c>
      <c r="C936" s="1"/>
      <c r="D936">
        <v>4.806</v>
      </c>
      <c r="E936">
        <v>260.93</v>
      </c>
      <c r="F936">
        <v>67.75</v>
      </c>
      <c r="G936" s="47"/>
      <c r="H936" s="47"/>
      <c r="I936" s="47"/>
      <c r="J936" s="47"/>
      <c r="K936" s="47"/>
      <c r="L936" s="23">
        <f t="shared" si="1002"/>
        <v>76.510000000000019</v>
      </c>
      <c r="M936" s="6">
        <f t="shared" si="1003"/>
        <v>1.8197852549957934</v>
      </c>
      <c r="N936" s="6">
        <f t="shared" si="1004"/>
        <v>4.4481476623084237</v>
      </c>
      <c r="O936" s="23">
        <f t="shared" si="992"/>
        <v>-8.2848904226288784</v>
      </c>
      <c r="P936" s="23" t="str">
        <f t="shared" si="1005"/>
        <v/>
      </c>
      <c r="Q936" s="23"/>
      <c r="R936" s="6"/>
      <c r="S936" s="6"/>
      <c r="T936" s="6" t="str">
        <f t="shared" si="1006"/>
        <v/>
      </c>
      <c r="U936" s="6" t="str">
        <f t="shared" si="1007"/>
        <v/>
      </c>
      <c r="V936" s="6"/>
      <c r="W936" s="49"/>
      <c r="X936" s="8"/>
      <c r="Y936" s="53" t="str">
        <f t="shared" si="1008"/>
        <v>1.53</v>
      </c>
      <c r="Z936" s="6">
        <f t="shared" si="995"/>
        <v>6.0394479669531602</v>
      </c>
      <c r="AA936" s="54">
        <f t="shared" ca="1" si="1009"/>
        <v>23.616945781219815</v>
      </c>
      <c r="AB936" s="55">
        <f t="shared" si="1010"/>
        <v>1.8197852549957934</v>
      </c>
      <c r="AC936" s="6">
        <f t="shared" ca="1" si="997"/>
        <v>22.025645476575079</v>
      </c>
      <c r="AD936" s="6">
        <f t="shared" ca="1" si="998"/>
        <v>41.309071572908714</v>
      </c>
      <c r="AE936" s="6" t="str">
        <f t="shared" si="1011"/>
        <v/>
      </c>
      <c r="AF936" s="113"/>
      <c r="AG936" s="52"/>
      <c r="AH936" s="6" t="str">
        <f t="shared" si="1012"/>
        <v/>
      </c>
      <c r="AI936" s="6" t="str">
        <f t="shared" si="1013"/>
        <v/>
      </c>
      <c r="AJ936" s="14" t="str">
        <f t="shared" si="1014"/>
        <v/>
      </c>
      <c r="AK936" s="56">
        <f t="shared" ca="1" si="977"/>
        <v>85.276881543547034</v>
      </c>
      <c r="AL936" s="49">
        <f t="shared" ca="1" si="978"/>
        <v>22.100694039646637</v>
      </c>
      <c r="AM936" s="65"/>
      <c r="AN936" s="61"/>
      <c r="AO936" s="61"/>
      <c r="AP936" s="61"/>
      <c r="AQ936" s="62"/>
    </row>
    <row r="937" spans="1:43" x14ac:dyDescent="0.3">
      <c r="A937" t="str">
        <f t="shared" si="948"/>
        <v/>
      </c>
      <c r="B937" s="1" t="s">
        <v>52</v>
      </c>
      <c r="C937" s="1"/>
      <c r="D937">
        <v>5.93</v>
      </c>
      <c r="E937">
        <v>260.79000000000002</v>
      </c>
      <c r="F937">
        <v>50.85</v>
      </c>
      <c r="G937" s="47"/>
      <c r="H937" s="47"/>
      <c r="I937" s="47"/>
      <c r="J937" s="47"/>
      <c r="K937" s="47"/>
      <c r="L937" s="23">
        <f t="shared" si="1002"/>
        <v>76.370000000000033</v>
      </c>
      <c r="M937" s="6">
        <f t="shared" si="1003"/>
        <v>3.7439220770148092</v>
      </c>
      <c r="N937" s="6">
        <f t="shared" si="1004"/>
        <v>4.5986897570113499</v>
      </c>
      <c r="O937" s="23">
        <f t="shared" si="992"/>
        <v>-12.211327806010956</v>
      </c>
      <c r="P937" s="23" t="str">
        <f t="shared" si="1005"/>
        <v/>
      </c>
      <c r="Q937" s="23"/>
      <c r="R937" s="6"/>
      <c r="S937" s="6"/>
      <c r="T937" s="6" t="str">
        <f t="shared" si="1006"/>
        <v/>
      </c>
      <c r="U937" s="6" t="str">
        <f t="shared" si="1007"/>
        <v/>
      </c>
      <c r="V937" s="6"/>
      <c r="W937" s="49"/>
      <c r="X937" s="8"/>
      <c r="Y937" s="53" t="str">
        <f t="shared" si="1008"/>
        <v>1.53</v>
      </c>
      <c r="Z937" s="6">
        <f t="shared" si="995"/>
        <v>6.1899900616560863</v>
      </c>
      <c r="AA937" s="54">
        <f t="shared" ca="1" si="1009"/>
        <v>24.205632778416334</v>
      </c>
      <c r="AB937" s="55">
        <f t="shared" si="1010"/>
        <v>3.7439220770148092</v>
      </c>
      <c r="AC937" s="6">
        <f t="shared" ca="1" si="997"/>
        <v>22.614332473771597</v>
      </c>
      <c r="AD937" s="6">
        <f t="shared" ca="1" si="998"/>
        <v>61.762432372375045</v>
      </c>
      <c r="AE937" s="6" t="str">
        <f t="shared" si="1011"/>
        <v/>
      </c>
      <c r="AF937" s="113"/>
      <c r="AG937" s="52"/>
      <c r="AH937" s="6" t="str">
        <f t="shared" si="1012"/>
        <v/>
      </c>
      <c r="AI937" s="6" t="str">
        <f t="shared" si="1013"/>
        <v/>
      </c>
      <c r="AJ937" s="14" t="str">
        <f t="shared" si="1014"/>
        <v/>
      </c>
      <c r="AK937" s="56">
        <f t="shared" ca="1" si="977"/>
        <v>80.599645847624757</v>
      </c>
      <c r="AL937" s="49">
        <f t="shared" ca="1" si="978"/>
        <v>22.922150548171508</v>
      </c>
      <c r="AM937" s="65"/>
      <c r="AN937" s="61"/>
      <c r="AO937" s="61"/>
      <c r="AP937" s="61"/>
      <c r="AQ937" s="62"/>
    </row>
    <row r="938" spans="1:43" x14ac:dyDescent="0.3">
      <c r="A938" t="str">
        <f t="shared" si="948"/>
        <v/>
      </c>
      <c r="B938" s="1" t="s">
        <v>52</v>
      </c>
      <c r="C938" s="1"/>
      <c r="D938">
        <v>8.4469999999999992</v>
      </c>
      <c r="E938">
        <v>264.47000000000003</v>
      </c>
      <c r="F938">
        <v>36.74</v>
      </c>
      <c r="G938" s="47"/>
      <c r="H938" s="47"/>
      <c r="I938" s="47"/>
      <c r="J938" s="47"/>
      <c r="K938" s="47"/>
      <c r="L938" s="23">
        <f t="shared" si="1002"/>
        <v>80.05000000000004</v>
      </c>
      <c r="M938" s="6">
        <f t="shared" si="1003"/>
        <v>6.7690729504757297</v>
      </c>
      <c r="N938" s="6">
        <f t="shared" si="1004"/>
        <v>5.0528665518829783</v>
      </c>
      <c r="O938" s="23">
        <f t="shared" si="992"/>
        <v>-6.8915466929214446</v>
      </c>
      <c r="P938" s="23" t="str">
        <f t="shared" si="1005"/>
        <v/>
      </c>
      <c r="Q938" s="23"/>
      <c r="R938" s="6"/>
      <c r="S938" s="6"/>
      <c r="T938" s="6" t="str">
        <f t="shared" si="1006"/>
        <v/>
      </c>
      <c r="U938" s="6" t="str">
        <f t="shared" si="1007"/>
        <v/>
      </c>
      <c r="V938" s="6"/>
      <c r="W938" s="49"/>
      <c r="X938" s="8"/>
      <c r="Y938" s="53" t="str">
        <f t="shared" si="1008"/>
        <v>1.53</v>
      </c>
      <c r="Z938" s="6">
        <f t="shared" si="995"/>
        <v>6.6441668565277148</v>
      </c>
      <c r="AA938" s="54">
        <f t="shared" ca="1" si="1009"/>
        <v>25.981667409108372</v>
      </c>
      <c r="AB938" s="55">
        <f t="shared" si="1010"/>
        <v>6.7690729504757297</v>
      </c>
      <c r="AC938" s="6">
        <f t="shared" ca="1" si="997"/>
        <v>24.390367104463635</v>
      </c>
      <c r="AD938" s="6">
        <f t="shared" ca="1" si="998"/>
        <v>31.98870676006274</v>
      </c>
      <c r="AE938" s="6" t="str">
        <f t="shared" si="1011"/>
        <v/>
      </c>
      <c r="AF938" s="113"/>
      <c r="AG938" s="52"/>
      <c r="AH938" s="6" t="str">
        <f t="shared" si="1012"/>
        <v/>
      </c>
      <c r="AI938" s="6" t="str">
        <f t="shared" si="1013"/>
        <v/>
      </c>
      <c r="AJ938" s="14" t="str">
        <f t="shared" si="1014"/>
        <v/>
      </c>
      <c r="AK938" s="56">
        <f t="shared" ca="1" si="977"/>
        <v>74.489038177951429</v>
      </c>
      <c r="AL938" s="49">
        <f t="shared" ca="1" si="978"/>
        <v>25.312257032895427</v>
      </c>
      <c r="AM938" s="65"/>
      <c r="AN938" s="61"/>
      <c r="AO938" s="61"/>
      <c r="AP938" s="61"/>
      <c r="AQ938" s="62"/>
    </row>
    <row r="939" spans="1:43" x14ac:dyDescent="0.3">
      <c r="A939" t="str">
        <f t="shared" si="948"/>
        <v/>
      </c>
      <c r="B939" s="1" t="s">
        <v>52</v>
      </c>
      <c r="C939" s="1"/>
      <c r="D939">
        <v>9.2319999999999993</v>
      </c>
      <c r="E939">
        <v>265.8</v>
      </c>
      <c r="F939">
        <v>31.67</v>
      </c>
      <c r="G939" s="47"/>
      <c r="H939" s="47"/>
      <c r="I939" s="47"/>
      <c r="J939" s="47"/>
      <c r="K939" s="47"/>
      <c r="L939" s="23">
        <f t="shared" si="1002"/>
        <v>81.380000000000024</v>
      </c>
      <c r="M939" s="6">
        <f t="shared" si="1003"/>
        <v>7.8572271438257841</v>
      </c>
      <c r="N939" s="6">
        <f t="shared" si="1004"/>
        <v>4.8470409127969303</v>
      </c>
      <c r="O939" s="23">
        <f t="shared" si="992"/>
        <v>-25.956284233481426</v>
      </c>
      <c r="P939" s="23" t="str">
        <f t="shared" si="1005"/>
        <v/>
      </c>
      <c r="Q939" s="23"/>
      <c r="R939" s="6"/>
      <c r="S939" s="6"/>
      <c r="T939" s="6" t="str">
        <f t="shared" si="1006"/>
        <v/>
      </c>
      <c r="U939" s="6" t="str">
        <f t="shared" si="1007"/>
        <v/>
      </c>
      <c r="V939" s="6"/>
      <c r="W939" s="49"/>
      <c r="X939" s="8"/>
      <c r="Y939" s="53" t="str">
        <f t="shared" si="1008"/>
        <v>1.53</v>
      </c>
      <c r="Z939" s="6">
        <f t="shared" si="995"/>
        <v>6.4383412174416659</v>
      </c>
      <c r="AA939" s="54">
        <f t="shared" ca="1" si="1009"/>
        <v>25.176796999548003</v>
      </c>
      <c r="AB939" s="55">
        <f t="shared" si="1010"/>
        <v>7.8572271438257841</v>
      </c>
      <c r="AC939" s="6">
        <f t="shared" ca="1" si="997"/>
        <v>23.585496694903267</v>
      </c>
      <c r="AD939" s="6">
        <f t="shared" ca="1" si="998"/>
        <v>105.10749126759841</v>
      </c>
      <c r="AE939" s="6" t="str">
        <f t="shared" si="1011"/>
        <v/>
      </c>
      <c r="AF939" s="113"/>
      <c r="AG939" s="52"/>
      <c r="AH939" s="6" t="str">
        <f t="shared" si="1012"/>
        <v/>
      </c>
      <c r="AI939" s="6" t="str">
        <f t="shared" si="1013"/>
        <v/>
      </c>
      <c r="AJ939" s="14" t="str">
        <f t="shared" si="1014"/>
        <v/>
      </c>
      <c r="AK939" s="56">
        <f t="shared" ca="1" si="977"/>
        <v>71.575120110426056</v>
      </c>
      <c r="AL939" s="49">
        <f t="shared" ca="1" si="978"/>
        <v>24.859840561334369</v>
      </c>
      <c r="AM939" s="65"/>
      <c r="AN939" s="61"/>
      <c r="AO939" s="61"/>
      <c r="AP939" s="61"/>
      <c r="AQ939" s="62"/>
    </row>
    <row r="940" spans="1:43" x14ac:dyDescent="0.3">
      <c r="A940" t="str">
        <f t="shared" si="948"/>
        <v/>
      </c>
      <c r="B940" s="1" t="s">
        <v>52</v>
      </c>
      <c r="C940" s="1"/>
      <c r="D940">
        <v>8.8699999999999992</v>
      </c>
      <c r="E940">
        <v>268.3</v>
      </c>
      <c r="F940">
        <v>13.19</v>
      </c>
      <c r="G940" s="47"/>
      <c r="H940" s="47"/>
      <c r="I940" s="47"/>
      <c r="J940" s="47"/>
      <c r="K940" s="47"/>
      <c r="L940" s="23">
        <f t="shared" si="1002"/>
        <v>83.880000000000024</v>
      </c>
      <c r="M940" s="6">
        <f t="shared" si="1003"/>
        <v>8.6359982485458406</v>
      </c>
      <c r="N940" s="6">
        <f t="shared" si="1004"/>
        <v>2.023964982679582</v>
      </c>
      <c r="O940" s="23">
        <f t="shared" si="992"/>
        <v>-18.420315881770051</v>
      </c>
      <c r="P940" s="23" t="str">
        <f t="shared" si="1005"/>
        <v/>
      </c>
      <c r="Q940" s="23"/>
      <c r="R940" s="6"/>
      <c r="S940" s="6"/>
      <c r="T940" s="6" t="str">
        <f t="shared" si="1006"/>
        <v/>
      </c>
      <c r="U940" s="6" t="str">
        <f t="shared" si="1007"/>
        <v/>
      </c>
      <c r="V940" s="6"/>
      <c r="W940" s="49"/>
      <c r="X940" s="8"/>
      <c r="Y940" s="53" t="str">
        <f t="shared" si="1008"/>
        <v>1.53</v>
      </c>
      <c r="Z940" s="6">
        <f t="shared" si="995"/>
        <v>3.6152652873243181</v>
      </c>
      <c r="AA940" s="54">
        <f t="shared" ca="1" si="1009"/>
        <v>14.137306048939868</v>
      </c>
      <c r="AB940" s="55">
        <f t="shared" si="1010"/>
        <v>8.6359982485458406</v>
      </c>
      <c r="AC940" s="6">
        <f t="shared" ca="1" si="997"/>
        <v>12.546005744295131</v>
      </c>
      <c r="AD940" s="6">
        <f t="shared" ca="1" si="998"/>
        <v>77.250202805107449</v>
      </c>
      <c r="AE940" s="6" t="str">
        <f t="shared" si="1011"/>
        <v/>
      </c>
      <c r="AF940" s="113"/>
      <c r="AG940" s="52"/>
      <c r="AH940" s="6" t="str">
        <f t="shared" si="1012"/>
        <v/>
      </c>
      <c r="AI940" s="6" t="str">
        <f t="shared" si="1013"/>
        <v/>
      </c>
      <c r="AJ940" s="14" t="str">
        <f t="shared" si="1014"/>
        <v/>
      </c>
      <c r="AK940" s="56">
        <f t="shared" ca="1" si="977"/>
        <v>55.458558514917257</v>
      </c>
      <c r="AL940" s="49">
        <f t="shared" ca="1" si="978"/>
        <v>15.230979150559337</v>
      </c>
      <c r="AM940" s="65"/>
      <c r="AN940" s="61"/>
      <c r="AO940" s="61"/>
      <c r="AP940" s="61"/>
      <c r="AQ940" s="62"/>
    </row>
    <row r="941" spans="1:43" x14ac:dyDescent="0.3">
      <c r="A941" t="str">
        <f t="shared" si="948"/>
        <v/>
      </c>
      <c r="B941" s="1" t="s">
        <v>52</v>
      </c>
      <c r="C941" s="1"/>
      <c r="D941">
        <v>9.7639999999999993</v>
      </c>
      <c r="E941">
        <v>266.77</v>
      </c>
      <c r="F941">
        <v>0.91</v>
      </c>
      <c r="G941" s="47"/>
      <c r="H941" s="47"/>
      <c r="I941" s="47"/>
      <c r="J941" s="47"/>
      <c r="K941" s="47"/>
      <c r="L941" s="23">
        <f t="shared" si="1002"/>
        <v>82.35</v>
      </c>
      <c r="M941" s="6">
        <f t="shared" si="1003"/>
        <v>9.762768523395609</v>
      </c>
      <c r="N941" s="6">
        <f t="shared" si="1004"/>
        <v>0.15507017313425331</v>
      </c>
      <c r="O941" s="23">
        <f t="shared" si="992"/>
        <v>-11.333549329054744</v>
      </c>
      <c r="P941" s="23" t="str">
        <f t="shared" si="1005"/>
        <v/>
      </c>
      <c r="Q941" s="23"/>
      <c r="R941" s="6"/>
      <c r="S941" s="6"/>
      <c r="T941" s="6" t="str">
        <f t="shared" si="1006"/>
        <v/>
      </c>
      <c r="U941" s="6" t="str">
        <f t="shared" si="1007"/>
        <v/>
      </c>
      <c r="V941" s="6"/>
      <c r="W941" s="49"/>
      <c r="X941" s="8"/>
      <c r="Y941" s="53" t="str">
        <f t="shared" si="1008"/>
        <v>1.53</v>
      </c>
      <c r="Z941" s="6">
        <f t="shared" si="995"/>
        <v>1.7463704777789895</v>
      </c>
      <c r="AA941" s="54">
        <f t="shared" ca="1" si="1009"/>
        <v>6.8290905250461966</v>
      </c>
      <c r="AB941" s="55">
        <f t="shared" si="1010"/>
        <v>9.762768523395609</v>
      </c>
      <c r="AC941" s="6">
        <f t="shared" ca="1" si="997"/>
        <v>5.237790220401461</v>
      </c>
      <c r="AD941" s="6">
        <f t="shared" ca="1" si="998"/>
        <v>59.749750509619574</v>
      </c>
      <c r="AE941" s="6" t="str">
        <f t="shared" si="1011"/>
        <v/>
      </c>
      <c r="AF941" s="113"/>
      <c r="AG941" s="52"/>
      <c r="AH941" s="6" t="str">
        <f t="shared" si="1012"/>
        <v/>
      </c>
      <c r="AI941" s="6" t="str">
        <f t="shared" si="1013"/>
        <v/>
      </c>
      <c r="AJ941" s="14" t="str">
        <f t="shared" si="1014"/>
        <v/>
      </c>
      <c r="AK941" s="56">
        <f t="shared" ca="1" si="977"/>
        <v>28.21385384565059</v>
      </c>
      <c r="AL941" s="49">
        <f t="shared" ca="1" si="978"/>
        <v>11.079083700123276</v>
      </c>
      <c r="AM941" s="65"/>
      <c r="AN941" s="61"/>
      <c r="AO941" s="61"/>
      <c r="AP941" s="61"/>
      <c r="AQ941" s="62"/>
    </row>
    <row r="942" spans="1:43" x14ac:dyDescent="0.3">
      <c r="A942" t="str">
        <f t="shared" si="948"/>
        <v/>
      </c>
      <c r="B942" s="1" t="s">
        <v>52</v>
      </c>
      <c r="C942" s="1"/>
      <c r="D942">
        <v>9.5790000000000006</v>
      </c>
      <c r="E942">
        <v>267.23</v>
      </c>
      <c r="F942">
        <v>-6.05</v>
      </c>
      <c r="G942" s="47"/>
      <c r="H942" s="47"/>
      <c r="I942" s="47"/>
      <c r="J942" s="47"/>
      <c r="K942" s="47"/>
      <c r="L942" s="23">
        <f t="shared" si="1002"/>
        <v>82.810000000000031</v>
      </c>
      <c r="M942" s="6">
        <f t="shared" si="1003"/>
        <v>9.5256478283899284</v>
      </c>
      <c r="N942" s="6">
        <f t="shared" si="1004"/>
        <v>-1.0095912289091349</v>
      </c>
      <c r="O942" s="23">
        <f t="shared" si="992"/>
        <v>-7.0895830083111404</v>
      </c>
      <c r="P942" s="23" t="str">
        <f t="shared" si="1005"/>
        <v/>
      </c>
      <c r="Q942" s="23"/>
      <c r="R942" s="6"/>
      <c r="S942" s="6"/>
      <c r="T942" s="6" t="str">
        <f t="shared" si="1006"/>
        <v/>
      </c>
      <c r="U942" s="6" t="str">
        <f t="shared" si="1007"/>
        <v/>
      </c>
      <c r="V942" s="6"/>
      <c r="W942" s="49"/>
      <c r="X942" s="8"/>
      <c r="Y942" s="53" t="str">
        <f t="shared" si="1008"/>
        <v>1.53</v>
      </c>
      <c r="Z942" s="6" t="str">
        <f t="shared" si="995"/>
        <v/>
      </c>
      <c r="AA942" s="54" t="str">
        <f t="shared" ca="1" si="1009"/>
        <v/>
      </c>
      <c r="AB942" s="55">
        <f t="shared" si="1010"/>
        <v>9.5256478283899284</v>
      </c>
      <c r="AC942" s="6">
        <f t="shared" si="997"/>
        <v>-1.0095912289091349</v>
      </c>
      <c r="AD942" s="6">
        <f t="shared" si="998"/>
        <v>7.0895830083111404</v>
      </c>
      <c r="AE942" s="6" t="str">
        <f t="shared" si="1011"/>
        <v/>
      </c>
      <c r="AF942" s="113"/>
      <c r="AG942" s="52"/>
      <c r="AH942" s="6" t="str">
        <f t="shared" si="1012"/>
        <v/>
      </c>
      <c r="AI942" s="6" t="str">
        <f t="shared" si="1013"/>
        <v/>
      </c>
      <c r="AJ942" s="14" t="str">
        <f t="shared" si="1014"/>
        <v/>
      </c>
      <c r="AK942" s="56">
        <f t="shared" si="977"/>
        <v>-6.05</v>
      </c>
      <c r="AL942" s="49">
        <f t="shared" si="978"/>
        <v>9.5790000000000006</v>
      </c>
      <c r="AM942" s="65"/>
      <c r="AN942" s="61"/>
      <c r="AO942" s="61"/>
      <c r="AP942" s="61"/>
      <c r="AQ942" s="62"/>
    </row>
    <row r="943" spans="1:43" x14ac:dyDescent="0.3">
      <c r="A943" t="str">
        <f t="shared" si="948"/>
        <v/>
      </c>
      <c r="B943" s="1" t="s">
        <v>52</v>
      </c>
      <c r="C943" s="1"/>
      <c r="D943">
        <v>4.5220000000000002</v>
      </c>
      <c r="E943">
        <v>270.66000000000003</v>
      </c>
      <c r="F943">
        <v>-15.47</v>
      </c>
      <c r="G943" s="47"/>
      <c r="H943" s="47"/>
      <c r="I943" s="47"/>
      <c r="J943" s="47"/>
      <c r="K943" s="47"/>
      <c r="L943" s="23">
        <f t="shared" si="1002"/>
        <v>86.240000000000038</v>
      </c>
      <c r="M943" s="6">
        <f t="shared" si="1003"/>
        <v>4.3581690560131392</v>
      </c>
      <c r="N943" s="6">
        <f t="shared" si="1004"/>
        <v>-1.2061701700877629</v>
      </c>
      <c r="O943" s="23">
        <f t="shared" si="992"/>
        <v>-5.4898501210662509</v>
      </c>
      <c r="P943" s="23" t="str">
        <f t="shared" si="1005"/>
        <v/>
      </c>
      <c r="Q943" s="23"/>
      <c r="R943" s="6"/>
      <c r="S943" s="6"/>
      <c r="T943" s="6" t="str">
        <f t="shared" si="1006"/>
        <v/>
      </c>
      <c r="U943" s="6" t="str">
        <f t="shared" si="1007"/>
        <v/>
      </c>
      <c r="V943" s="6"/>
      <c r="W943" s="49"/>
      <c r="X943" s="8"/>
      <c r="Y943" s="53" t="str">
        <f t="shared" si="1008"/>
        <v>1.53</v>
      </c>
      <c r="Z943" s="6" t="str">
        <f t="shared" si="995"/>
        <v/>
      </c>
      <c r="AA943" s="54" t="str">
        <f t="shared" ca="1" si="1009"/>
        <v/>
      </c>
      <c r="AB943" s="55">
        <f t="shared" si="1010"/>
        <v>4.3581690560131392</v>
      </c>
      <c r="AC943" s="6">
        <f t="shared" si="997"/>
        <v>-1.2061701700877629</v>
      </c>
      <c r="AD943" s="6">
        <f t="shared" si="998"/>
        <v>5.4898501210662509</v>
      </c>
      <c r="AE943" s="6" t="str">
        <f t="shared" si="1011"/>
        <v/>
      </c>
      <c r="AF943" s="113"/>
      <c r="AG943" s="52"/>
      <c r="AH943" s="6" t="str">
        <f t="shared" si="1012"/>
        <v/>
      </c>
      <c r="AI943" s="6" t="str">
        <f t="shared" si="1013"/>
        <v/>
      </c>
      <c r="AJ943" s="14" t="str">
        <f t="shared" si="1014"/>
        <v/>
      </c>
      <c r="AK943" s="56">
        <f t="shared" si="977"/>
        <v>-15.47</v>
      </c>
      <c r="AL943" s="49">
        <f t="shared" si="978"/>
        <v>4.5220000000000002</v>
      </c>
      <c r="AM943" s="65"/>
      <c r="AN943" s="61"/>
      <c r="AO943" s="61"/>
      <c r="AP943" s="61"/>
      <c r="AQ943" s="62"/>
    </row>
    <row r="944" spans="1:43" x14ac:dyDescent="0.3">
      <c r="A944" t="str">
        <f t="shared" si="948"/>
        <v/>
      </c>
      <c r="B944" s="1" t="s">
        <v>52</v>
      </c>
      <c r="C944" s="1"/>
      <c r="D944">
        <v>1.992</v>
      </c>
      <c r="E944">
        <v>282.63</v>
      </c>
      <c r="F944">
        <v>-53.02</v>
      </c>
      <c r="G944" s="47"/>
      <c r="H944" s="47"/>
      <c r="I944" s="47"/>
      <c r="J944" s="47"/>
      <c r="K944" s="47"/>
      <c r="L944" s="23">
        <f t="shared" si="1002"/>
        <v>98.210000000000008</v>
      </c>
      <c r="M944" s="6">
        <f t="shared" si="1003"/>
        <v>1.1982601305382607</v>
      </c>
      <c r="N944" s="6">
        <f t="shared" si="1004"/>
        <v>-1.591300304644736</v>
      </c>
      <c r="O944" s="23">
        <f t="shared" si="992"/>
        <v>-0.65196655905241119</v>
      </c>
      <c r="P944" s="23" t="str">
        <f t="shared" si="1005"/>
        <v/>
      </c>
      <c r="Q944" s="23"/>
      <c r="R944" s="6"/>
      <c r="S944" s="6"/>
      <c r="T944" s="6" t="str">
        <f t="shared" si="1006"/>
        <v/>
      </c>
      <c r="U944" s="6" t="str">
        <f t="shared" si="1007"/>
        <v/>
      </c>
      <c r="V944" s="6"/>
      <c r="W944" s="49"/>
      <c r="X944" s="8"/>
      <c r="Y944" s="53" t="str">
        <f t="shared" si="1008"/>
        <v>1.53</v>
      </c>
      <c r="Z944" s="6" t="str">
        <f t="shared" si="995"/>
        <v/>
      </c>
      <c r="AA944" s="54" t="str">
        <f t="shared" ca="1" si="1009"/>
        <v/>
      </c>
      <c r="AB944" s="55">
        <f t="shared" si="1010"/>
        <v>1.1982601305382607</v>
      </c>
      <c r="AC944" s="6">
        <f t="shared" si="997"/>
        <v>-1.591300304644736</v>
      </c>
      <c r="AD944" s="6">
        <f t="shared" si="998"/>
        <v>0.65196655905241119</v>
      </c>
      <c r="AE944" s="6" t="str">
        <f t="shared" si="1011"/>
        <v/>
      </c>
      <c r="AF944" s="113"/>
      <c r="AG944" s="52"/>
      <c r="AH944" s="6" t="str">
        <f t="shared" si="1012"/>
        <v/>
      </c>
      <c r="AI944" s="6" t="str">
        <f t="shared" si="1013"/>
        <v/>
      </c>
      <c r="AJ944" s="14" t="str">
        <f t="shared" si="1014"/>
        <v/>
      </c>
      <c r="AK944" s="56">
        <f t="shared" si="977"/>
        <v>-53.02</v>
      </c>
      <c r="AL944" s="49">
        <f t="shared" si="978"/>
        <v>1.9919999999999998</v>
      </c>
      <c r="AM944" s="65"/>
      <c r="AN944" s="61"/>
      <c r="AO944" s="61"/>
      <c r="AP944" s="61"/>
      <c r="AQ944" s="62"/>
    </row>
    <row r="945" spans="1:43" x14ac:dyDescent="0.3">
      <c r="A945" t="str">
        <f t="shared" si="948"/>
        <v/>
      </c>
      <c r="B945" s="1" t="s">
        <v>52</v>
      </c>
      <c r="C945" s="1"/>
      <c r="D945">
        <v>1.135</v>
      </c>
      <c r="E945">
        <v>299.64</v>
      </c>
      <c r="F945">
        <v>-69.78</v>
      </c>
      <c r="G945" s="47"/>
      <c r="H945" s="47"/>
      <c r="I945" s="47"/>
      <c r="J945" s="47"/>
      <c r="K945" s="47"/>
      <c r="L945" s="23">
        <f t="shared" si="1002"/>
        <v>115.22</v>
      </c>
      <c r="M945" s="6">
        <f t="shared" si="1003"/>
        <v>0.39228525328592229</v>
      </c>
      <c r="N945" s="6">
        <f t="shared" si="1004"/>
        <v>-1.0650527123360607</v>
      </c>
      <c r="O945" s="23">
        <f t="shared" si="992"/>
        <v>-0.30319156597779889</v>
      </c>
      <c r="P945" s="23" t="str">
        <f t="shared" si="1005"/>
        <v/>
      </c>
      <c r="Q945" s="23"/>
      <c r="R945" s="6"/>
      <c r="S945" s="6"/>
      <c r="T945" s="6" t="str">
        <f t="shared" si="1006"/>
        <v/>
      </c>
      <c r="U945" s="6" t="str">
        <f t="shared" si="1007"/>
        <v/>
      </c>
      <c r="V945" s="6"/>
      <c r="W945" s="49"/>
      <c r="X945" s="8"/>
      <c r="Y945" s="53" t="str">
        <f t="shared" si="1008"/>
        <v>1.53</v>
      </c>
      <c r="Z945" s="6" t="str">
        <f t="shared" si="995"/>
        <v/>
      </c>
      <c r="AA945" s="54" t="str">
        <f t="shared" ca="1" si="1009"/>
        <v/>
      </c>
      <c r="AB945" s="55">
        <f t="shared" si="1010"/>
        <v>0.39228525328592229</v>
      </c>
      <c r="AC945" s="6">
        <f t="shared" si="997"/>
        <v>-1.0650527123360607</v>
      </c>
      <c r="AD945" s="6">
        <f t="shared" si="998"/>
        <v>0.30319156597779889</v>
      </c>
      <c r="AE945" s="6" t="str">
        <f t="shared" si="1011"/>
        <v/>
      </c>
      <c r="AF945" s="113"/>
      <c r="AG945" s="52"/>
      <c r="AH945" s="6" t="str">
        <f t="shared" si="1012"/>
        <v/>
      </c>
      <c r="AI945" s="6" t="str">
        <f t="shared" si="1013"/>
        <v/>
      </c>
      <c r="AJ945" s="14" t="str">
        <f t="shared" si="1014"/>
        <v/>
      </c>
      <c r="AK945" s="56">
        <f t="shared" si="977"/>
        <v>-69.78</v>
      </c>
      <c r="AL945" s="49">
        <f t="shared" si="978"/>
        <v>1.1349999999999998</v>
      </c>
      <c r="AM945" s="65"/>
      <c r="AN945" s="61"/>
      <c r="AO945" s="61"/>
      <c r="AP945" s="61"/>
      <c r="AQ945" s="62"/>
    </row>
    <row r="946" spans="1:43" ht="15" thickBot="1" x14ac:dyDescent="0.35">
      <c r="A946">
        <f t="shared" si="948"/>
        <v>1</v>
      </c>
      <c r="B946" s="1" t="s">
        <v>52</v>
      </c>
      <c r="C946" s="1" t="s">
        <v>97</v>
      </c>
      <c r="D946">
        <v>9.5359999999999996</v>
      </c>
      <c r="E946">
        <v>289.57</v>
      </c>
      <c r="F946">
        <v>-0.96</v>
      </c>
      <c r="G946" s="34"/>
      <c r="H946" s="34"/>
      <c r="I946" s="34"/>
      <c r="J946" s="34"/>
      <c r="K946" s="34"/>
      <c r="L946" s="13"/>
      <c r="M946" s="4"/>
      <c r="N946" s="4"/>
      <c r="O946" s="13">
        <f>ABS(SUM(O928:O945))/2</f>
        <v>74.01135949391724</v>
      </c>
      <c r="P946" s="13">
        <f t="shared" si="1005"/>
        <v>705.77232413399474</v>
      </c>
      <c r="Q946" s="13">
        <f>SQRT(((MAX(M928:M945)-MIN(M928:M945))^2)+((VLOOKUP(MAX(M928:M945),M928:N945,2,FALSE)-VLOOKUP(MIN(M928:M945),M928:N945,2,FALSE))^2))</f>
        <v>15.816298801351266</v>
      </c>
      <c r="R946" s="13">
        <f>ABS(MIN(N928:N945))+MAX(N928:N945)</f>
        <v>6.6441668565277148</v>
      </c>
      <c r="S946" s="12">
        <f>SQRT(ABS(((M929-M928)^2)-((N929-N928)^2))+ABS(((M930-M929)^2)-((N930-N929)^2))+ABS(((M931-M930)^2)-((N931-N930)^2))+ABS(((M932-M931)^2)-((N932-N931)^2))+ABS(((M933-M932)^2)-((N933-N932)^2))+ABS(((M934-M933)^2)-((N934-N933)^2))+ABS(((M935-M934)^2)-((N935-N934)^2))+ABS(((M936-M935)^2)-((N936-N935)^2))+ABS(((M937-M936)^2)-((N937-N936)^2))+ABS(((M938-M937)^2)-((N938-N937)^2))+ABS(((M939-M938)^2)-((N939-N938)^2))+ABS(((M940-M939)^2)-((N940-N939)^2))+ABS(((M941-M940)^2)-((N941-N940)^2))+ABS(((M942-M941)^2)-((N942-N941)^2))+ABS(((M943-M942)^2)-((N943-N942)^2))+ABS(((M944-M943)^2)-((N944-N943)^2))+ABS(((M945-M944)^2)-((N945-N944)^2)))</f>
        <v>9.7372597534539729</v>
      </c>
      <c r="T946" s="4">
        <f>IF(A946=1,S946/Q946,"")</f>
        <v>0.61564717989660578</v>
      </c>
      <c r="U946" s="4">
        <f>IF(A946=1,4*PI()*(O946/(S946^2)),"")</f>
        <v>9.8092258676260204</v>
      </c>
      <c r="V946" s="21">
        <f>IF($H$9=FALSE,(($F$3)*($Q946^2))/(2*$F$7*COS(RADIANS($F$8))),IF(G946&lt;&gt;"",(3*($F$3)*(I946^2))/(2*J946*(COS(RADIANS(K946)))),(($F$3)*($Q946^2))/(2*$J946*COS(RADIANS($K946)))))</f>
        <v>1564.7481736547998</v>
      </c>
      <c r="W946" s="51" t="str">
        <f>IF(G946&lt;&gt;"",IF(V946&lt;H946,"STABLE","UNSTABLE"),IF(V946&lt;$F$6,"STABLE","UNSTABLE"))</f>
        <v>UNSTABLE</v>
      </c>
      <c r="X946" s="8"/>
      <c r="Y946" s="57"/>
      <c r="Z946" s="4"/>
      <c r="AA946" s="16" t="str">
        <f t="shared" ca="1" si="1009"/>
        <v/>
      </c>
      <c r="AB946" s="15"/>
      <c r="AC946" s="17"/>
      <c r="AD946" s="4">
        <f ca="1">IF(W946="Stable",O946,ABS(SUM(AD928:AD945)/2))</f>
        <v>306.7092542347695</v>
      </c>
      <c r="AE946" s="4">
        <f t="shared" ca="1" si="1011"/>
        <v>2924.779448382762</v>
      </c>
      <c r="AF946" s="13">
        <f ca="1">IF(W946="Stable",Q946,SQRT(((MAX(AB928:AB945)-MIN(AB928:AB945))^2)+((VLOOKUP(MAX(AB928:AB945),AB928:AC945,2,FALSE)-VLOOKUP(MIN(AB928:AB945),AB928:AC945,2,FALSE))^2)))</f>
        <v>15.824402132163518</v>
      </c>
      <c r="AG946" s="12">
        <f ca="1">IF(W946="Stable",S946,SQRT(ABS(((AB929-AB928)^2)-((AC929-AC928)^2))+ABS(((AB930-AB929)^2)-((AC930-AC929)^2))+ABS(((AB931-AB930)^2)-((AC931-AC930)^2))+ABS(((AB932-AB931)^2)-((AC932-AC931)^2))+ABS(((AB933-AB932)^2)-((AC933-AC932)^2))+ABS(((AB934-AB933)^2)-((AC934-AC933)^2))+ABS(((AB935-AB934)^2)-((AC935-AC934)^2))+ABS(((AB936-AB935)^2)-((AC936-AC935)^2))+ABS(((AB937-AB936)^2)-((AC937-AC936)^2))+ABS(((AB938-AB937)^2)-((AC938-AC937)^2))+ABS(((AB939-AB938)^2)-((AC939-AC938)^2))+ABS(((AB940-AB939)^2)-((AC940-AC939)^2))+ABS(((AB941-AB940)^2)-((AC941-AC940)^2))+ABS(((AB942-AB941)^2)-((AC942-AC941)^2))+ABS(((AB943-AB942)^2)-((AC943-AC942)^2))+ABS(((AB944-AB943)^2)-((AC944-AC943)^2))+ABS(((AB945-AB944)^2)-((AC945-AC944)^2))))</f>
        <v>18.674872971219163</v>
      </c>
      <c r="AH946" s="4">
        <f ca="1">IF(W946="Stable",T946,IF(A946=1,AG946/AF946,""))</f>
        <v>1.1801313449474331</v>
      </c>
      <c r="AI946" s="4">
        <f ca="1">IF(W946="Stable",U946,IF(A946=1,4*PI()*(AD946/(AG946^2)),""))</f>
        <v>11.051505172229627</v>
      </c>
      <c r="AJ946" s="5">
        <f ca="1">IF(A946=1,(O946/AD946)*100,"")</f>
        <v>24.13078786245736</v>
      </c>
      <c r="AK946" s="56">
        <f t="shared" si="977"/>
        <v>-0.96</v>
      </c>
      <c r="AL946" s="49">
        <f t="shared" si="978"/>
        <v>9.5359999999999996</v>
      </c>
      <c r="AM946" s="65"/>
      <c r="AN946" s="61"/>
      <c r="AO946" s="61"/>
      <c r="AP946" s="61"/>
      <c r="AQ946" s="62"/>
    </row>
    <row r="947" spans="1:43" ht="15" thickTop="1" x14ac:dyDescent="0.3">
      <c r="A947">
        <f t="shared" si="948"/>
        <v>1</v>
      </c>
      <c r="B947" s="1" t="s">
        <v>52</v>
      </c>
      <c r="C947" s="1" t="s">
        <v>98</v>
      </c>
      <c r="D947">
        <v>5.6139999999999999</v>
      </c>
      <c r="E947">
        <v>220.58</v>
      </c>
      <c r="F947">
        <v>-2.94</v>
      </c>
      <c r="G947" s="47"/>
      <c r="H947" s="47"/>
      <c r="I947" s="47"/>
      <c r="J947" s="47"/>
      <c r="K947" s="47"/>
      <c r="L947" s="23"/>
      <c r="M947" s="6"/>
      <c r="N947" s="6"/>
      <c r="O947" s="23"/>
      <c r="P947" s="23"/>
      <c r="Q947" s="23"/>
      <c r="R947" s="6"/>
      <c r="S947" s="6"/>
      <c r="T947" s="6"/>
      <c r="U947" s="6"/>
      <c r="V947" s="6"/>
      <c r="W947" s="49"/>
      <c r="X947" s="8"/>
      <c r="Y947" s="53"/>
      <c r="Z947" s="6"/>
      <c r="AA947" s="54"/>
      <c r="AB947" s="55"/>
      <c r="AC947" s="6"/>
      <c r="AD947" s="6"/>
      <c r="AE947" s="6"/>
      <c r="AF947" s="113"/>
      <c r="AG947" s="52"/>
      <c r="AH947" s="6"/>
      <c r="AI947" s="6"/>
      <c r="AJ947" s="14"/>
      <c r="AK947" s="56">
        <f t="shared" si="977"/>
        <v>-2.94</v>
      </c>
      <c r="AL947" s="49">
        <f t="shared" si="978"/>
        <v>5.6139999999999999</v>
      </c>
      <c r="AM947" s="65"/>
      <c r="AN947" s="61"/>
      <c r="AO947" s="61"/>
      <c r="AP947" s="61"/>
      <c r="AQ947" s="62"/>
    </row>
    <row r="948" spans="1:43" x14ac:dyDescent="0.3">
      <c r="A948">
        <f t="shared" si="948"/>
        <v>1</v>
      </c>
      <c r="B948" s="1" t="s">
        <v>98</v>
      </c>
      <c r="C948" s="1" t="s">
        <v>53</v>
      </c>
      <c r="D948">
        <v>5.2770000000000001</v>
      </c>
      <c r="E948">
        <v>161.02000000000001</v>
      </c>
      <c r="F948">
        <v>-5.43</v>
      </c>
      <c r="G948" s="47"/>
      <c r="H948" s="47"/>
      <c r="I948" s="47"/>
      <c r="J948" s="47"/>
      <c r="K948" s="47"/>
      <c r="L948" s="23"/>
      <c r="M948" s="6"/>
      <c r="N948" s="6"/>
      <c r="O948" s="23"/>
      <c r="P948" s="23"/>
      <c r="Q948" s="23"/>
      <c r="R948" s="6"/>
      <c r="S948" s="6"/>
      <c r="T948" s="6"/>
      <c r="U948" s="6"/>
      <c r="V948" s="6"/>
      <c r="W948" s="49"/>
      <c r="X948" s="8"/>
      <c r="Y948" s="53"/>
      <c r="Z948" s="6"/>
      <c r="AA948" s="54"/>
      <c r="AB948" s="55"/>
      <c r="AC948" s="6"/>
      <c r="AD948" s="6"/>
      <c r="AE948" s="6"/>
      <c r="AF948" s="113"/>
      <c r="AG948" s="52"/>
      <c r="AH948" s="6"/>
      <c r="AI948" s="6"/>
      <c r="AJ948" s="14"/>
      <c r="AK948" s="56">
        <f t="shared" si="977"/>
        <v>-5.43</v>
      </c>
      <c r="AL948" s="49">
        <f t="shared" si="978"/>
        <v>5.2770000000000001</v>
      </c>
      <c r="AM948" s="65"/>
      <c r="AN948" s="61"/>
      <c r="AO948" s="61"/>
      <c r="AP948" s="61"/>
      <c r="AQ948" s="62"/>
    </row>
    <row r="949" spans="1:43" x14ac:dyDescent="0.3">
      <c r="A949" t="str">
        <f t="shared" si="948"/>
        <v/>
      </c>
      <c r="B949" s="1" t="s">
        <v>53</v>
      </c>
      <c r="C949" s="1"/>
      <c r="D949">
        <v>1.121</v>
      </c>
      <c r="E949">
        <v>107.7</v>
      </c>
      <c r="F949">
        <v>-73.3</v>
      </c>
      <c r="G949" s="47"/>
      <c r="H949" s="47"/>
      <c r="I949" s="47"/>
      <c r="J949" s="47"/>
      <c r="K949" s="47"/>
      <c r="L949" s="23">
        <f>IF(AND(B949&lt;&gt;"",C949&lt;&gt;""),"",IF(E949-$E$948&lt;0,(360-($E$948-E949)),E949-$E$948))</f>
        <v>306.68</v>
      </c>
      <c r="M949" s="6">
        <f t="shared" si="980"/>
        <v>-0.32213114275152727</v>
      </c>
      <c r="N949" s="6">
        <f t="shared" si="981"/>
        <v>-1.073719016721598</v>
      </c>
      <c r="O949" s="23">
        <f t="shared" ref="O949:O963" si="1015">IF(A950=1,M949*VLOOKUP(B950,$B$13:$N$1389,13,FALSE)-N949*VLOOKUP(B950,$B$13:$N$1389,12,FALSE),M949*N950-N949*M950)</f>
        <v>-2.1304898222543338</v>
      </c>
      <c r="P949" s="23" t="str">
        <f t="shared" si="982"/>
        <v/>
      </c>
      <c r="Q949" s="23"/>
      <c r="R949" s="6"/>
      <c r="S949" s="6"/>
      <c r="T949" s="6" t="str">
        <f t="shared" si="993"/>
        <v/>
      </c>
      <c r="U949" s="6" t="str">
        <f t="shared" si="994"/>
        <v/>
      </c>
      <c r="V949" s="6"/>
      <c r="W949" s="49"/>
      <c r="X949" s="8"/>
      <c r="Y949" s="53" t="str">
        <f t="shared" si="985"/>
        <v>1.55</v>
      </c>
      <c r="Z949" s="6" t="str">
        <f t="shared" ref="Z949:Z963" si="1016">IF(F949&lt;$R$8,"",(SQRT(((N949-MIN($N$949:$N$963))^2))))</f>
        <v/>
      </c>
      <c r="AA949" s="54" t="str">
        <f t="shared" ca="1" si="986"/>
        <v/>
      </c>
      <c r="AB949" s="55">
        <f t="shared" si="996"/>
        <v>-0.32213114275152727</v>
      </c>
      <c r="AC949" s="6">
        <f t="shared" ref="AC949:AC963" si="1017">IF($W$964="STABLE",N949,IF(F949&lt;$R$8,N949,(AA949+MIN($N$949:$N$963))))</f>
        <v>-1.073719016721598</v>
      </c>
      <c r="AD949" s="6">
        <f t="shared" ref="AD949:AD963" si="1018">IF(A950=1,ABS(AB949*VLOOKUP(B950,$B$13:$AD$1389,28,FALSE)-AC949*VLOOKUP(B950,$B$13:$AD$1389,27,FALSE)),ABS(AB949*AC950-AC949*AB950))</f>
        <v>2.1304898222543338</v>
      </c>
      <c r="AE949" s="6" t="str">
        <f t="shared" si="988"/>
        <v/>
      </c>
      <c r="AF949" s="113"/>
      <c r="AG949" s="52"/>
      <c r="AH949" s="6" t="str">
        <f t="shared" si="999"/>
        <v/>
      </c>
      <c r="AI949" s="6" t="str">
        <f t="shared" si="1000"/>
        <v/>
      </c>
      <c r="AJ949" s="14" t="str">
        <f t="shared" si="1001"/>
        <v/>
      </c>
      <c r="AK949" s="56">
        <f t="shared" si="977"/>
        <v>-73.3</v>
      </c>
      <c r="AL949" s="49">
        <f t="shared" si="978"/>
        <v>1.121</v>
      </c>
      <c r="AM949" s="65"/>
      <c r="AN949" s="61"/>
      <c r="AO949" s="61"/>
      <c r="AP949" s="61"/>
      <c r="AQ949" s="62"/>
    </row>
    <row r="950" spans="1:43" x14ac:dyDescent="0.3">
      <c r="A950" t="str">
        <f t="shared" si="948"/>
        <v/>
      </c>
      <c r="B950" s="1" t="s">
        <v>53</v>
      </c>
      <c r="C950" s="1"/>
      <c r="D950">
        <v>2.73</v>
      </c>
      <c r="E950">
        <v>76.61</v>
      </c>
      <c r="F950">
        <v>-29.18</v>
      </c>
      <c r="G950" s="47"/>
      <c r="H950" s="47"/>
      <c r="I950" s="47"/>
      <c r="J950" s="47"/>
      <c r="K950" s="47"/>
      <c r="L950" s="23">
        <f t="shared" ref="L950:L957" si="1019">IF(AND(B950&lt;&gt;"",C950&lt;&gt;""),"",IF(E950-$E$948&lt;0,(360-($E$948-E950)),E950-$E$948))</f>
        <v>275.58999999999997</v>
      </c>
      <c r="M950" s="6">
        <f t="shared" ref="M950:M958" si="1020">IF(AND(B950&lt;&gt;"",C950&lt;&gt;""),"",IF(L950&gt;180,(COS(RADIANS(F950))*D950)*(-1),(COS(RADIANS(F950))*D950)))</f>
        <v>-2.3835420315025146</v>
      </c>
      <c r="N950" s="6">
        <f t="shared" ref="N950:N958" si="1021">IF(AND(B950&lt;&gt;"",C950&lt;&gt;""),"",SIN(RADIANS(F950))*D950)</f>
        <v>-1.3310249374301242</v>
      </c>
      <c r="O950" s="23">
        <f t="shared" si="1015"/>
        <v>-3.5423280283142264</v>
      </c>
      <c r="P950" s="23" t="str">
        <f t="shared" ref="P950:P958" si="1022">IF(A950=1,D950*O950,"")</f>
        <v/>
      </c>
      <c r="Q950" s="23"/>
      <c r="R950" s="6"/>
      <c r="S950" s="6"/>
      <c r="T950" s="6" t="str">
        <f t="shared" ref="T950:T958" si="1023">IF(A950=1,S950/Q950,"")</f>
        <v/>
      </c>
      <c r="U950" s="6" t="str">
        <f t="shared" ref="U950:U958" si="1024">IF(A950=1,4*PI()*(O950/(S950^2)),"")</f>
        <v/>
      </c>
      <c r="V950" s="6"/>
      <c r="W950" s="49"/>
      <c r="X950" s="8"/>
      <c r="Y950" s="53" t="str">
        <f t="shared" ref="Y950:Y958" si="1025">IF(A950=1,"",B950)</f>
        <v>1.55</v>
      </c>
      <c r="Z950" s="6" t="str">
        <f t="shared" si="1016"/>
        <v/>
      </c>
      <c r="AA950" s="54" t="str">
        <f t="shared" ref="AA950:AA958" ca="1" si="1026">IF(Z950="","",IF($K$9=TRUE,(Z950*($F$3/($F$3-(RANDBETWEEN($N$8,$M$8)/100)))),Z950*($F$3/($F$3-$F$4))))</f>
        <v/>
      </c>
      <c r="AB950" s="55">
        <f t="shared" ref="AB950:AB958" si="1027">IF(A950=1,"",M950)</f>
        <v>-2.3835420315025146</v>
      </c>
      <c r="AC950" s="6">
        <f t="shared" si="1017"/>
        <v>-1.3310249374301242</v>
      </c>
      <c r="AD950" s="6">
        <f t="shared" si="1018"/>
        <v>3.5423280283142264</v>
      </c>
      <c r="AE950" s="6" t="str">
        <f t="shared" ref="AE950:AE958" si="1028">IF(Y950="",$D950*AD950,"")</f>
        <v/>
      </c>
      <c r="AF950" s="113"/>
      <c r="AG950" s="52"/>
      <c r="AH950" s="6" t="str">
        <f t="shared" ref="AH950:AH958" si="1029">IF(A950=1,AG950/AF950,"")</f>
        <v/>
      </c>
      <c r="AI950" s="6" t="str">
        <f t="shared" ref="AI950:AI958" si="1030">IF(A950=1,4*PI()*(AD950/(AG950^2)),"")</f>
        <v/>
      </c>
      <c r="AJ950" s="14" t="str">
        <f t="shared" ref="AJ950:AJ958" si="1031">IF(A950=1,(O950/AD950)*100,"")</f>
        <v/>
      </c>
      <c r="AK950" s="56">
        <f t="shared" si="977"/>
        <v>-29.18</v>
      </c>
      <c r="AL950" s="49">
        <f t="shared" si="978"/>
        <v>2.73</v>
      </c>
      <c r="AM950" s="65"/>
      <c r="AN950" s="61"/>
      <c r="AO950" s="61"/>
      <c r="AP950" s="61"/>
      <c r="AQ950" s="62"/>
    </row>
    <row r="951" spans="1:43" x14ac:dyDescent="0.3">
      <c r="A951" t="str">
        <f t="shared" si="948"/>
        <v/>
      </c>
      <c r="B951" s="1" t="s">
        <v>53</v>
      </c>
      <c r="C951" s="1"/>
      <c r="D951">
        <v>4.88</v>
      </c>
      <c r="E951">
        <v>70.95</v>
      </c>
      <c r="F951">
        <v>-13.76</v>
      </c>
      <c r="G951" s="47"/>
      <c r="H951" s="47"/>
      <c r="I951" s="47"/>
      <c r="J951" s="47"/>
      <c r="K951" s="47"/>
      <c r="L951" s="23">
        <f t="shared" si="1019"/>
        <v>269.93</v>
      </c>
      <c r="M951" s="6">
        <f t="shared" si="1020"/>
        <v>-4.7399467865044977</v>
      </c>
      <c r="N951" s="6">
        <f t="shared" si="1021"/>
        <v>-1.1607344490044593</v>
      </c>
      <c r="O951" s="23">
        <f t="shared" si="1015"/>
        <v>-5.498538636450121</v>
      </c>
      <c r="P951" s="23" t="str">
        <f t="shared" si="1022"/>
        <v/>
      </c>
      <c r="Q951" s="23"/>
      <c r="R951" s="6"/>
      <c r="S951" s="6"/>
      <c r="T951" s="6" t="str">
        <f t="shared" si="1023"/>
        <v/>
      </c>
      <c r="U951" s="6" t="str">
        <f t="shared" si="1024"/>
        <v/>
      </c>
      <c r="V951" s="6"/>
      <c r="W951" s="49"/>
      <c r="X951" s="8"/>
      <c r="Y951" s="53" t="str">
        <f t="shared" si="1025"/>
        <v>1.55</v>
      </c>
      <c r="Z951" s="6" t="str">
        <f t="shared" si="1016"/>
        <v/>
      </c>
      <c r="AA951" s="54" t="str">
        <f t="shared" ca="1" si="1026"/>
        <v/>
      </c>
      <c r="AB951" s="55">
        <f t="shared" si="1027"/>
        <v>-4.7399467865044977</v>
      </c>
      <c r="AC951" s="6">
        <f t="shared" si="1017"/>
        <v>-1.1607344490044593</v>
      </c>
      <c r="AD951" s="6">
        <f t="shared" si="1018"/>
        <v>5.498538636450121</v>
      </c>
      <c r="AE951" s="6" t="str">
        <f t="shared" si="1028"/>
        <v/>
      </c>
      <c r="AF951" s="113"/>
      <c r="AG951" s="52"/>
      <c r="AH951" s="6" t="str">
        <f t="shared" si="1029"/>
        <v/>
      </c>
      <c r="AI951" s="6" t="str">
        <f t="shared" si="1030"/>
        <v/>
      </c>
      <c r="AJ951" s="14" t="str">
        <f t="shared" si="1031"/>
        <v/>
      </c>
      <c r="AK951" s="56">
        <f t="shared" si="977"/>
        <v>-13.76</v>
      </c>
      <c r="AL951" s="49">
        <f t="shared" si="978"/>
        <v>4.88</v>
      </c>
      <c r="AM951" s="65"/>
      <c r="AN951" s="61"/>
      <c r="AO951" s="61"/>
      <c r="AP951" s="61"/>
      <c r="AQ951" s="62"/>
    </row>
    <row r="952" spans="1:43" x14ac:dyDescent="0.3">
      <c r="A952" t="str">
        <f t="shared" si="948"/>
        <v/>
      </c>
      <c r="B952" s="1" t="s">
        <v>53</v>
      </c>
      <c r="C952" s="1"/>
      <c r="D952">
        <v>5.5609999999999999</v>
      </c>
      <c r="E952">
        <v>74.12</v>
      </c>
      <c r="F952">
        <v>-2.0699999999999998</v>
      </c>
      <c r="G952" s="47"/>
      <c r="H952" s="47"/>
      <c r="I952" s="47"/>
      <c r="J952" s="47"/>
      <c r="K952" s="47"/>
      <c r="L952" s="23">
        <f t="shared" si="1019"/>
        <v>273.10000000000002</v>
      </c>
      <c r="M952" s="6">
        <f t="shared" si="1020"/>
        <v>-5.5573711327085746</v>
      </c>
      <c r="N952" s="6">
        <f t="shared" si="1021"/>
        <v>-0.20086585906374302</v>
      </c>
      <c r="O952" s="23">
        <f t="shared" si="1015"/>
        <v>-6.9539364422135304</v>
      </c>
      <c r="P952" s="23" t="str">
        <f t="shared" si="1022"/>
        <v/>
      </c>
      <c r="Q952" s="23"/>
      <c r="R952" s="6"/>
      <c r="S952" s="6"/>
      <c r="T952" s="6" t="str">
        <f t="shared" si="1023"/>
        <v/>
      </c>
      <c r="U952" s="6" t="str">
        <f t="shared" si="1024"/>
        <v/>
      </c>
      <c r="V952" s="6"/>
      <c r="W952" s="49"/>
      <c r="X952" s="8"/>
      <c r="Y952" s="53" t="str">
        <f t="shared" si="1025"/>
        <v>1.55</v>
      </c>
      <c r="Z952" s="6" t="str">
        <f t="shared" si="1016"/>
        <v/>
      </c>
      <c r="AA952" s="54" t="str">
        <f t="shared" ca="1" si="1026"/>
        <v/>
      </c>
      <c r="AB952" s="55">
        <f t="shared" si="1027"/>
        <v>-5.5573711327085746</v>
      </c>
      <c r="AC952" s="6">
        <f t="shared" si="1017"/>
        <v>-0.20086585906374302</v>
      </c>
      <c r="AD952" s="6">
        <f t="shared" ca="1" si="1018"/>
        <v>44.722442683190785</v>
      </c>
      <c r="AE952" s="6" t="str">
        <f t="shared" si="1028"/>
        <v/>
      </c>
      <c r="AF952" s="113"/>
      <c r="AG952" s="52"/>
      <c r="AH952" s="6" t="str">
        <f t="shared" si="1029"/>
        <v/>
      </c>
      <c r="AI952" s="6" t="str">
        <f t="shared" si="1030"/>
        <v/>
      </c>
      <c r="AJ952" s="14" t="str">
        <f t="shared" si="1031"/>
        <v/>
      </c>
      <c r="AK952" s="56">
        <f t="shared" si="977"/>
        <v>-2.0699999999999998</v>
      </c>
      <c r="AL952" s="49">
        <f t="shared" si="978"/>
        <v>5.5609999999999999</v>
      </c>
      <c r="AM952" s="65"/>
      <c r="AN952" s="61"/>
      <c r="AO952" s="61"/>
      <c r="AP952" s="61"/>
      <c r="AQ952" s="62"/>
    </row>
    <row r="953" spans="1:43" x14ac:dyDescent="0.3">
      <c r="A953" t="str">
        <f t="shared" ref="A953:A1016" si="1032">IF(C953&lt;&gt;"",1,"")</f>
        <v/>
      </c>
      <c r="B953" s="1" t="s">
        <v>53</v>
      </c>
      <c r="C953" s="1"/>
      <c r="D953">
        <v>6.9139999999999997</v>
      </c>
      <c r="E953">
        <v>82.99</v>
      </c>
      <c r="F953">
        <v>8.35</v>
      </c>
      <c r="G953" s="47"/>
      <c r="H953" s="47"/>
      <c r="I953" s="47"/>
      <c r="J953" s="47"/>
      <c r="K953" s="47"/>
      <c r="L953" s="23">
        <f>IF(AND(B953&lt;&gt;"",C953&lt;&gt;""),"",IF(E953-$E$948&lt;0,(360-($E$948-E953)),E953-$E$948))</f>
        <v>281.96999999999997</v>
      </c>
      <c r="M953" s="6">
        <f t="shared" si="1020"/>
        <v>-6.840707712612728</v>
      </c>
      <c r="N953" s="6">
        <f t="shared" si="1021"/>
        <v>1.0040487989140399</v>
      </c>
      <c r="O953" s="23">
        <f t="shared" si="1015"/>
        <v>-18.343413960114681</v>
      </c>
      <c r="P953" s="23" t="str">
        <f t="shared" si="1022"/>
        <v/>
      </c>
      <c r="Q953" s="23"/>
      <c r="R953" s="6"/>
      <c r="S953" s="6"/>
      <c r="T953" s="6" t="str">
        <f t="shared" si="1023"/>
        <v/>
      </c>
      <c r="U953" s="6" t="str">
        <f t="shared" si="1024"/>
        <v/>
      </c>
      <c r="V953" s="6"/>
      <c r="W953" s="49"/>
      <c r="X953" s="8"/>
      <c r="Y953" s="53" t="str">
        <f t="shared" si="1025"/>
        <v>1.55</v>
      </c>
      <c r="Z953" s="6">
        <f t="shared" si="1016"/>
        <v>2.3350737363441638</v>
      </c>
      <c r="AA953" s="54">
        <f t="shared" ca="1" si="1026"/>
        <v>9.1311838645100121</v>
      </c>
      <c r="AB953" s="55">
        <f t="shared" si="1027"/>
        <v>-6.840707712612728</v>
      </c>
      <c r="AC953" s="6">
        <f t="shared" ca="1" si="1017"/>
        <v>7.8001589270798881</v>
      </c>
      <c r="AD953" s="6">
        <f t="shared" ca="1" si="1018"/>
        <v>70.357902540515269</v>
      </c>
      <c r="AE953" s="6" t="str">
        <f t="shared" si="1028"/>
        <v/>
      </c>
      <c r="AF953" s="113"/>
      <c r="AG953" s="52"/>
      <c r="AH953" s="6" t="str">
        <f t="shared" si="1029"/>
        <v/>
      </c>
      <c r="AI953" s="6" t="str">
        <f t="shared" si="1030"/>
        <v/>
      </c>
      <c r="AJ953" s="14" t="str">
        <f t="shared" si="1031"/>
        <v/>
      </c>
      <c r="AK953" s="56">
        <f t="shared" ca="1" si="977"/>
        <v>48.749369191390244</v>
      </c>
      <c r="AL953" s="49">
        <f t="shared" ca="1" si="978"/>
        <v>10.374861989303922</v>
      </c>
      <c r="AM953" s="65"/>
      <c r="AN953" s="61"/>
      <c r="AO953" s="61"/>
      <c r="AP953" s="61"/>
      <c r="AQ953" s="62"/>
    </row>
    <row r="954" spans="1:43" x14ac:dyDescent="0.3">
      <c r="A954" t="str">
        <f t="shared" si="1032"/>
        <v/>
      </c>
      <c r="B954" s="1" t="s">
        <v>53</v>
      </c>
      <c r="C954" s="1"/>
      <c r="D954">
        <v>8.1080000000000005</v>
      </c>
      <c r="E954">
        <v>95.61</v>
      </c>
      <c r="F954">
        <v>27.45</v>
      </c>
      <c r="G954" s="47"/>
      <c r="H954" s="47"/>
      <c r="I954" s="47"/>
      <c r="J954" s="47"/>
      <c r="K954" s="47"/>
      <c r="L954" s="23">
        <f t="shared" si="1019"/>
        <v>294.58999999999997</v>
      </c>
      <c r="M954" s="6">
        <f t="shared" si="1020"/>
        <v>-7.1951482287566693</v>
      </c>
      <c r="N954" s="6">
        <f t="shared" si="1021"/>
        <v>3.7375802287335289</v>
      </c>
      <c r="O954" s="23">
        <f t="shared" si="1015"/>
        <v>-17.415282551798541</v>
      </c>
      <c r="P954" s="23" t="str">
        <f t="shared" si="1022"/>
        <v/>
      </c>
      <c r="Q954" s="23"/>
      <c r="R954" s="6"/>
      <c r="S954" s="6"/>
      <c r="T954" s="6" t="str">
        <f t="shared" si="1023"/>
        <v/>
      </c>
      <c r="U954" s="6" t="str">
        <f t="shared" si="1024"/>
        <v/>
      </c>
      <c r="V954" s="6"/>
      <c r="W954" s="49"/>
      <c r="X954" s="8"/>
      <c r="Y954" s="53" t="str">
        <f t="shared" si="1025"/>
        <v>1.55</v>
      </c>
      <c r="Z954" s="6">
        <f t="shared" si="1016"/>
        <v>5.0686051661636533</v>
      </c>
      <c r="AA954" s="54">
        <f t="shared" ca="1" si="1026"/>
        <v>19.820515724401147</v>
      </c>
      <c r="AB954" s="55">
        <f t="shared" si="1027"/>
        <v>-7.1951482287566693</v>
      </c>
      <c r="AC954" s="6">
        <f t="shared" ca="1" si="1017"/>
        <v>18.489490786971022</v>
      </c>
      <c r="AD954" s="6">
        <f t="shared" ca="1" si="1018"/>
        <v>78.182012063407569</v>
      </c>
      <c r="AE954" s="6" t="str">
        <f t="shared" si="1028"/>
        <v/>
      </c>
      <c r="AF954" s="113"/>
      <c r="AG954" s="52"/>
      <c r="AH954" s="6" t="str">
        <f t="shared" si="1029"/>
        <v/>
      </c>
      <c r="AI954" s="6" t="str">
        <f t="shared" si="1030"/>
        <v/>
      </c>
      <c r="AJ954" s="14" t="str">
        <f t="shared" si="1031"/>
        <v/>
      </c>
      <c r="AK954" s="56">
        <f t="shared" ca="1" si="977"/>
        <v>68.736600279195244</v>
      </c>
      <c r="AL954" s="49">
        <f t="shared" ca="1" si="978"/>
        <v>19.840146864256486</v>
      </c>
      <c r="AM954" s="65"/>
      <c r="AN954" s="61"/>
      <c r="AO954" s="61"/>
      <c r="AP954" s="61"/>
      <c r="AQ954" s="62"/>
    </row>
    <row r="955" spans="1:43" x14ac:dyDescent="0.3">
      <c r="A955" t="str">
        <f t="shared" si="1032"/>
        <v/>
      </c>
      <c r="B955" s="1" t="s">
        <v>53</v>
      </c>
      <c r="C955" s="1"/>
      <c r="D955">
        <v>6.6479999999999997</v>
      </c>
      <c r="E955">
        <v>104.01</v>
      </c>
      <c r="F955">
        <v>46.3</v>
      </c>
      <c r="G955" s="47"/>
      <c r="H955" s="47"/>
      <c r="I955" s="47"/>
      <c r="J955" s="47"/>
      <c r="K955" s="47"/>
      <c r="L955" s="23">
        <f t="shared" si="1019"/>
        <v>302.99</v>
      </c>
      <c r="M955" s="6">
        <f t="shared" si="1020"/>
        <v>-4.5929862688389544</v>
      </c>
      <c r="N955" s="6">
        <f t="shared" si="1021"/>
        <v>4.8062855860068083</v>
      </c>
      <c r="O955" s="23">
        <f t="shared" si="1015"/>
        <v>-10.98049688795777</v>
      </c>
      <c r="P955" s="23" t="str">
        <f t="shared" si="1022"/>
        <v/>
      </c>
      <c r="Q955" s="23"/>
      <c r="R955" s="6"/>
      <c r="S955" s="6"/>
      <c r="T955" s="6" t="str">
        <f t="shared" si="1023"/>
        <v/>
      </c>
      <c r="U955" s="6" t="str">
        <f t="shared" si="1024"/>
        <v/>
      </c>
      <c r="V955" s="6"/>
      <c r="W955" s="49"/>
      <c r="X955" s="8"/>
      <c r="Y955" s="53" t="str">
        <f t="shared" si="1025"/>
        <v>1.55</v>
      </c>
      <c r="Z955" s="6">
        <f t="shared" si="1016"/>
        <v>6.1373105234369323</v>
      </c>
      <c r="AA955" s="54">
        <f t="shared" ca="1" si="1026"/>
        <v>23.999632196126505</v>
      </c>
      <c r="AB955" s="55">
        <f t="shared" si="1027"/>
        <v>-4.5929862688389544</v>
      </c>
      <c r="AC955" s="6">
        <f t="shared" ca="1" si="1017"/>
        <v>22.66860725869638</v>
      </c>
      <c r="AD955" s="6">
        <f t="shared" ca="1" si="1018"/>
        <v>47.440782537723436</v>
      </c>
      <c r="AE955" s="6" t="str">
        <f t="shared" si="1028"/>
        <v/>
      </c>
      <c r="AF955" s="113"/>
      <c r="AG955" s="52"/>
      <c r="AH955" s="6" t="str">
        <f t="shared" si="1029"/>
        <v/>
      </c>
      <c r="AI955" s="6" t="str">
        <f t="shared" si="1030"/>
        <v/>
      </c>
      <c r="AJ955" s="14" t="str">
        <f t="shared" si="1031"/>
        <v/>
      </c>
      <c r="AK955" s="56">
        <f t="shared" ca="1" si="977"/>
        <v>78.546107407855175</v>
      </c>
      <c r="AL955" s="49">
        <f t="shared" ca="1" si="978"/>
        <v>23.129229946428509</v>
      </c>
      <c r="AM955" s="65"/>
      <c r="AN955" s="61"/>
      <c r="AO955" s="61"/>
      <c r="AP955" s="61"/>
      <c r="AQ955" s="62"/>
    </row>
    <row r="956" spans="1:43" x14ac:dyDescent="0.3">
      <c r="A956" t="str">
        <f t="shared" si="1032"/>
        <v/>
      </c>
      <c r="B956" s="1" t="s">
        <v>53</v>
      </c>
      <c r="C956" s="1"/>
      <c r="D956">
        <v>6.8949999999999996</v>
      </c>
      <c r="E956">
        <v>120.24</v>
      </c>
      <c r="F956">
        <v>60.16</v>
      </c>
      <c r="G956" s="47"/>
      <c r="H956" s="47"/>
      <c r="I956" s="47"/>
      <c r="J956" s="47"/>
      <c r="K956" s="47"/>
      <c r="L956" s="23">
        <f t="shared" si="1019"/>
        <v>319.21999999999997</v>
      </c>
      <c r="M956" s="6">
        <f t="shared" si="1020"/>
        <v>-3.4308117173683685</v>
      </c>
      <c r="N956" s="6">
        <f t="shared" si="1021"/>
        <v>5.9808491002505573</v>
      </c>
      <c r="O956" s="23">
        <f t="shared" si="1015"/>
        <v>-34.186343711630499</v>
      </c>
      <c r="P956" s="23" t="str">
        <f t="shared" si="1022"/>
        <v/>
      </c>
      <c r="Q956" s="23"/>
      <c r="R956" s="6"/>
      <c r="S956" s="6"/>
      <c r="T956" s="6" t="str">
        <f t="shared" si="1023"/>
        <v/>
      </c>
      <c r="U956" s="6" t="str">
        <f t="shared" si="1024"/>
        <v/>
      </c>
      <c r="V956" s="6"/>
      <c r="W956" s="49"/>
      <c r="X956" s="8"/>
      <c r="Y956" s="53" t="str">
        <f t="shared" si="1025"/>
        <v>1.55</v>
      </c>
      <c r="Z956" s="6">
        <f t="shared" si="1016"/>
        <v>7.3118740376806812</v>
      </c>
      <c r="AA956" s="54">
        <f t="shared" ca="1" si="1026"/>
        <v>28.592701460781168</v>
      </c>
      <c r="AB956" s="55">
        <f t="shared" si="1027"/>
        <v>-3.4308117173683685</v>
      </c>
      <c r="AC956" s="6">
        <f t="shared" ca="1" si="1017"/>
        <v>27.261676523351042</v>
      </c>
      <c r="AD956" s="6">
        <f t="shared" ca="1" si="1018"/>
        <v>155.52725367816981</v>
      </c>
      <c r="AE956" s="6" t="str">
        <f t="shared" si="1028"/>
        <v/>
      </c>
      <c r="AF956" s="113"/>
      <c r="AG956" s="52"/>
      <c r="AH956" s="6" t="str">
        <f t="shared" si="1029"/>
        <v/>
      </c>
      <c r="AI956" s="6" t="str">
        <f t="shared" si="1030"/>
        <v/>
      </c>
      <c r="AJ956" s="14" t="str">
        <f t="shared" si="1031"/>
        <v/>
      </c>
      <c r="AK956" s="56">
        <f t="shared" ca="1" si="977"/>
        <v>82.827181908284317</v>
      </c>
      <c r="AL956" s="49">
        <f t="shared" ca="1" si="978"/>
        <v>27.476707879654388</v>
      </c>
      <c r="AM956" s="65"/>
      <c r="AN956" s="61"/>
      <c r="AO956" s="61"/>
      <c r="AP956" s="61"/>
      <c r="AQ956" s="62"/>
    </row>
    <row r="957" spans="1:43" x14ac:dyDescent="0.3">
      <c r="A957" t="str">
        <f t="shared" si="1032"/>
        <v/>
      </c>
      <c r="B957" s="1" t="s">
        <v>53</v>
      </c>
      <c r="C957" s="1"/>
      <c r="D957">
        <v>6.5019999999999998</v>
      </c>
      <c r="E957">
        <v>173.73</v>
      </c>
      <c r="F957">
        <v>70.150000000000006</v>
      </c>
      <c r="G957" s="47"/>
      <c r="H957" s="47"/>
      <c r="I957" s="47"/>
      <c r="J957" s="47"/>
      <c r="K957" s="47"/>
      <c r="L957" s="23">
        <f t="shared" si="1019"/>
        <v>12.70999999999998</v>
      </c>
      <c r="M957" s="6">
        <f t="shared" si="1020"/>
        <v>2.2078117371324071</v>
      </c>
      <c r="N957" s="6">
        <f t="shared" si="1021"/>
        <v>6.1156824094601561</v>
      </c>
      <c r="O957" s="23">
        <f t="shared" si="1015"/>
        <v>-14.4546536646815</v>
      </c>
      <c r="P957" s="23" t="str">
        <f t="shared" si="1022"/>
        <v/>
      </c>
      <c r="Q957" s="23"/>
      <c r="R957" s="6"/>
      <c r="S957" s="6"/>
      <c r="T957" s="6" t="str">
        <f t="shared" si="1023"/>
        <v/>
      </c>
      <c r="U957" s="6" t="str">
        <f t="shared" si="1024"/>
        <v/>
      </c>
      <c r="V957" s="6"/>
      <c r="W957" s="49"/>
      <c r="X957" s="8"/>
      <c r="Y957" s="53" t="str">
        <f t="shared" si="1025"/>
        <v>1.55</v>
      </c>
      <c r="Z957" s="6">
        <f t="shared" si="1016"/>
        <v>7.44670734689028</v>
      </c>
      <c r="AA957" s="54">
        <f t="shared" ca="1" si="1026"/>
        <v>29.119960072914225</v>
      </c>
      <c r="AB957" s="55">
        <f t="shared" si="1027"/>
        <v>2.2078117371324071</v>
      </c>
      <c r="AC957" s="6">
        <f t="shared" ca="1" si="1017"/>
        <v>27.788935135484099</v>
      </c>
      <c r="AD957" s="6">
        <f t="shared" ca="1" si="1018"/>
        <v>64.676578596237448</v>
      </c>
      <c r="AE957" s="6" t="str">
        <f t="shared" si="1028"/>
        <v/>
      </c>
      <c r="AF957" s="113"/>
      <c r="AG957" s="52"/>
      <c r="AH957" s="6" t="str">
        <f t="shared" si="1029"/>
        <v/>
      </c>
      <c r="AI957" s="6" t="str">
        <f t="shared" si="1030"/>
        <v/>
      </c>
      <c r="AJ957" s="14" t="str">
        <f t="shared" si="1031"/>
        <v/>
      </c>
      <c r="AK957" s="56">
        <f t="shared" ca="1" si="977"/>
        <v>85.457431641564341</v>
      </c>
      <c r="AL957" s="49">
        <f t="shared" ca="1" si="978"/>
        <v>27.876501728709833</v>
      </c>
      <c r="AM957" s="65"/>
      <c r="AN957" s="61"/>
      <c r="AO957" s="61"/>
      <c r="AP957" s="61"/>
      <c r="AQ957" s="62"/>
    </row>
    <row r="958" spans="1:43" x14ac:dyDescent="0.3">
      <c r="A958" t="str">
        <f t="shared" si="1032"/>
        <v/>
      </c>
      <c r="B958" s="1" t="s">
        <v>53</v>
      </c>
      <c r="C958" s="1"/>
      <c r="D958">
        <v>6.9089999999999998</v>
      </c>
      <c r="E958">
        <v>220.03</v>
      </c>
      <c r="F958">
        <v>51.38</v>
      </c>
      <c r="G958" s="47"/>
      <c r="H958" s="47"/>
      <c r="I958" s="47"/>
      <c r="J958" s="47"/>
      <c r="K958" s="47"/>
      <c r="L958" s="23">
        <f>IF(AND(B958&lt;&gt;"",C958&lt;&gt;""),"",IF(E958-$E$948&lt;0,(360-($E$948-E958)),E958-$E$948))</f>
        <v>59.009999999999991</v>
      </c>
      <c r="M958" s="6">
        <f t="shared" si="1020"/>
        <v>4.3122686607895639</v>
      </c>
      <c r="N958" s="6">
        <f t="shared" si="1021"/>
        <v>5.3980200071111426</v>
      </c>
      <c r="O958" s="23">
        <f t="shared" si="1015"/>
        <v>-11.313288910433311</v>
      </c>
      <c r="P958" s="23" t="str">
        <f t="shared" si="1022"/>
        <v/>
      </c>
      <c r="Q958" s="23"/>
      <c r="R958" s="6"/>
      <c r="S958" s="6"/>
      <c r="T958" s="6" t="str">
        <f t="shared" si="1023"/>
        <v/>
      </c>
      <c r="U958" s="6" t="str">
        <f t="shared" si="1024"/>
        <v/>
      </c>
      <c r="V958" s="6"/>
      <c r="W958" s="49"/>
      <c r="X958" s="8"/>
      <c r="Y958" s="53" t="str">
        <f t="shared" si="1025"/>
        <v>1.55</v>
      </c>
      <c r="Z958" s="6">
        <f t="shared" si="1016"/>
        <v>6.7290449445412666</v>
      </c>
      <c r="AA958" s="54">
        <f t="shared" ca="1" si="1026"/>
        <v>26.313578738355396</v>
      </c>
      <c r="AB958" s="55">
        <f t="shared" si="1027"/>
        <v>4.3122686607895639</v>
      </c>
      <c r="AC958" s="6">
        <f t="shared" ca="1" si="1017"/>
        <v>24.98255380092527</v>
      </c>
      <c r="AD958" s="6">
        <f t="shared" ca="1" si="1018"/>
        <v>45.249562260400154</v>
      </c>
      <c r="AE958" s="6" t="str">
        <f t="shared" si="1028"/>
        <v/>
      </c>
      <c r="AF958" s="113"/>
      <c r="AG958" s="52"/>
      <c r="AH958" s="6" t="str">
        <f t="shared" si="1029"/>
        <v/>
      </c>
      <c r="AI958" s="6" t="str">
        <f t="shared" si="1030"/>
        <v/>
      </c>
      <c r="AJ958" s="14" t="str">
        <f t="shared" si="1031"/>
        <v/>
      </c>
      <c r="AK958" s="56">
        <f t="shared" ca="1" si="977"/>
        <v>80.206609111086919</v>
      </c>
      <c r="AL958" s="49">
        <f t="shared" ca="1" si="978"/>
        <v>25.351995097407098</v>
      </c>
      <c r="AM958" s="65"/>
      <c r="AN958" s="61"/>
      <c r="AO958" s="61"/>
      <c r="AP958" s="61"/>
      <c r="AQ958" s="62"/>
    </row>
    <row r="959" spans="1:43" x14ac:dyDescent="0.3">
      <c r="A959" t="str">
        <f t="shared" si="1032"/>
        <v/>
      </c>
      <c r="B959" s="1" t="s">
        <v>53</v>
      </c>
      <c r="C959" s="1"/>
      <c r="D959">
        <v>5.5250000000000004</v>
      </c>
      <c r="E959">
        <v>226.08</v>
      </c>
      <c r="F959">
        <v>34.14</v>
      </c>
      <c r="G959" s="47"/>
      <c r="H959" s="47"/>
      <c r="I959" s="47"/>
      <c r="J959" s="47"/>
      <c r="K959" s="47"/>
      <c r="L959" s="23">
        <f t="shared" ref="L959:L963" si="1033">IF(AND(B959&lt;&gt;"",C959&lt;&gt;""),"",IF(E959-$E$948&lt;0,(360-($E$948-E959)),E959-$E$948))</f>
        <v>65.06</v>
      </c>
      <c r="M959" s="6">
        <f t="shared" ref="M959:M963" si="1034">IF(AND(B959&lt;&gt;"",C959&lt;&gt;""),"",IF(L959&gt;180,(COS(RADIANS(F959))*D959)*(-1),(COS(RADIANS(F959))*D959)))</f>
        <v>4.572869749859291</v>
      </c>
      <c r="N959" s="6">
        <f t="shared" ref="N959:N963" si="1035">IF(AND(B959&lt;&gt;"",C959&lt;&gt;""),"",SIN(RADIANS(F959))*D959)</f>
        <v>3.1007236656661017</v>
      </c>
      <c r="O959" s="23">
        <f t="shared" si="1015"/>
        <v>-6.8775722889402706</v>
      </c>
      <c r="P959" s="23" t="str">
        <f t="shared" ref="P959:P964" si="1036">IF(A959=1,D959*O959,"")</f>
        <v/>
      </c>
      <c r="Q959" s="23"/>
      <c r="R959" s="6"/>
      <c r="S959" s="6"/>
      <c r="T959" s="6" t="str">
        <f t="shared" ref="T959:T963" si="1037">IF(A959=1,S959/Q959,"")</f>
        <v/>
      </c>
      <c r="U959" s="6" t="str">
        <f t="shared" ref="U959:U963" si="1038">IF(A959=1,4*PI()*(O959/(S959^2)),"")</f>
        <v/>
      </c>
      <c r="V959" s="6"/>
      <c r="W959" s="49"/>
      <c r="X959" s="8"/>
      <c r="Y959" s="53" t="str">
        <f t="shared" ref="Y959:Y963" si="1039">IF(A959=1,"",B959)</f>
        <v>1.55</v>
      </c>
      <c r="Z959" s="6">
        <f t="shared" si="1016"/>
        <v>4.4317486030962261</v>
      </c>
      <c r="AA959" s="54">
        <f t="shared" ref="AA959:AA964" ca="1" si="1040">IF(Z959="","",IF($K$9=TRUE,(Z959*($F$3/($F$3-(RANDBETWEEN($N$8,$M$8)/100)))),Z959*($F$3/($F$3-$F$4))))</f>
        <v>17.330121403152404</v>
      </c>
      <c r="AB959" s="55">
        <f t="shared" ref="AB959:AB963" si="1041">IF(A959=1,"",M959)</f>
        <v>4.572869749859291</v>
      </c>
      <c r="AC959" s="6">
        <f t="shared" ca="1" si="1017"/>
        <v>15.99909646572228</v>
      </c>
      <c r="AD959" s="6">
        <f t="shared" ca="1" si="1018"/>
        <v>21.961495797218394</v>
      </c>
      <c r="AE959" s="6" t="str">
        <f t="shared" ref="AE959:AE964" si="1042">IF(Y959="",$D959*AD959,"")</f>
        <v/>
      </c>
      <c r="AF959" s="113"/>
      <c r="AG959" s="52"/>
      <c r="AH959" s="6" t="str">
        <f t="shared" ref="AH959:AH963" si="1043">IF(A959=1,AG959/AF959,"")</f>
        <v/>
      </c>
      <c r="AI959" s="6" t="str">
        <f t="shared" ref="AI959:AI963" si="1044">IF(A959=1,4*PI()*(AD959/(AG959^2)),"")</f>
        <v/>
      </c>
      <c r="AJ959" s="14" t="str">
        <f t="shared" ref="AJ959:AJ963" si="1045">IF(A959=1,(O959/AD959)*100,"")</f>
        <v/>
      </c>
      <c r="AK959" s="56">
        <f t="shared" ca="1" si="977"/>
        <v>74.04897792454166</v>
      </c>
      <c r="AL959" s="49">
        <f t="shared" ca="1" si="978"/>
        <v>16.639778408039732</v>
      </c>
      <c r="AM959" s="65"/>
      <c r="AN959" s="61"/>
      <c r="AO959" s="61"/>
      <c r="AP959" s="61"/>
      <c r="AQ959" s="62"/>
    </row>
    <row r="960" spans="1:43" x14ac:dyDescent="0.3">
      <c r="A960" t="str">
        <f t="shared" si="1032"/>
        <v/>
      </c>
      <c r="B960" s="1" t="s">
        <v>53</v>
      </c>
      <c r="C960" s="1"/>
      <c r="D960">
        <v>3.38</v>
      </c>
      <c r="E960">
        <v>231.03</v>
      </c>
      <c r="F960">
        <v>12.53</v>
      </c>
      <c r="G960" s="47"/>
      <c r="H960" s="47"/>
      <c r="I960" s="47"/>
      <c r="J960" s="47"/>
      <c r="K960" s="47"/>
      <c r="L960" s="23">
        <f t="shared" si="1033"/>
        <v>70.009999999999991</v>
      </c>
      <c r="M960" s="6">
        <f t="shared" si="1034"/>
        <v>3.2994970047354495</v>
      </c>
      <c r="N960" s="6">
        <f t="shared" si="1035"/>
        <v>0.73329360814191913</v>
      </c>
      <c r="O960" s="23">
        <f t="shared" si="1015"/>
        <v>-5.3795028389827948</v>
      </c>
      <c r="P960" s="23" t="str">
        <f t="shared" si="1036"/>
        <v/>
      </c>
      <c r="Q960" s="23"/>
      <c r="R960" s="6"/>
      <c r="S960" s="6"/>
      <c r="T960" s="6" t="str">
        <f t="shared" si="1037"/>
        <v/>
      </c>
      <c r="U960" s="6" t="str">
        <f t="shared" si="1038"/>
        <v/>
      </c>
      <c r="V960" s="6"/>
      <c r="W960" s="49"/>
      <c r="X960" s="8"/>
      <c r="Y960" s="53" t="str">
        <f t="shared" si="1039"/>
        <v>1.55</v>
      </c>
      <c r="Z960" s="6">
        <f t="shared" si="1016"/>
        <v>2.0643185455720432</v>
      </c>
      <c r="AA960" s="54">
        <f t="shared" ca="1" si="1040"/>
        <v>8.0724098349235103</v>
      </c>
      <c r="AB960" s="55">
        <f t="shared" si="1041"/>
        <v>3.2994970047354495</v>
      </c>
      <c r="AC960" s="6">
        <f t="shared" ca="1" si="1017"/>
        <v>6.7413848974933863</v>
      </c>
      <c r="AD960" s="6">
        <f t="shared" ca="1" si="1018"/>
        <v>21.616002659508776</v>
      </c>
      <c r="AE960" s="6" t="str">
        <f t="shared" si="1042"/>
        <v/>
      </c>
      <c r="AF960" s="113"/>
      <c r="AG960" s="52"/>
      <c r="AH960" s="6" t="str">
        <f t="shared" si="1043"/>
        <v/>
      </c>
      <c r="AI960" s="6" t="str">
        <f t="shared" si="1044"/>
        <v/>
      </c>
      <c r="AJ960" s="14" t="str">
        <f t="shared" si="1045"/>
        <v/>
      </c>
      <c r="AK960" s="56">
        <f t="shared" ca="1" si="977"/>
        <v>63.921069158175698</v>
      </c>
      <c r="AL960" s="49">
        <f t="shared" ca="1" si="978"/>
        <v>7.5055280174288947</v>
      </c>
      <c r="AM960" s="65"/>
      <c r="AN960" s="61"/>
      <c r="AO960" s="61"/>
      <c r="AP960" s="61"/>
      <c r="AQ960" s="62"/>
    </row>
    <row r="961" spans="1:43" x14ac:dyDescent="0.3">
      <c r="A961" t="str">
        <f t="shared" si="1032"/>
        <v/>
      </c>
      <c r="B961" s="1" t="s">
        <v>53</v>
      </c>
      <c r="C961" s="1"/>
      <c r="D961">
        <v>2.8919999999999999</v>
      </c>
      <c r="E961">
        <v>235.93</v>
      </c>
      <c r="F961">
        <v>-20.86</v>
      </c>
      <c r="G961" s="47"/>
      <c r="H961" s="47"/>
      <c r="I961" s="47"/>
      <c r="J961" s="47"/>
      <c r="K961" s="47"/>
      <c r="L961" s="23">
        <f t="shared" si="1033"/>
        <v>74.91</v>
      </c>
      <c r="M961" s="6">
        <f t="shared" si="1034"/>
        <v>2.7024389341924597</v>
      </c>
      <c r="N961" s="6">
        <f t="shared" si="1035"/>
        <v>-1.0297998868521592</v>
      </c>
      <c r="O961" s="23">
        <f t="shared" si="1015"/>
        <v>-1.6637259640497339</v>
      </c>
      <c r="P961" s="23" t="str">
        <f t="shared" si="1036"/>
        <v/>
      </c>
      <c r="Q961" s="23"/>
      <c r="R961" s="6"/>
      <c r="S961" s="6"/>
      <c r="T961" s="6" t="str">
        <f t="shared" si="1037"/>
        <v/>
      </c>
      <c r="U961" s="6" t="str">
        <f t="shared" si="1038"/>
        <v/>
      </c>
      <c r="V961" s="6"/>
      <c r="W961" s="49"/>
      <c r="X961" s="8"/>
      <c r="Y961" s="53" t="str">
        <f t="shared" si="1039"/>
        <v>1.55</v>
      </c>
      <c r="Z961" s="6" t="str">
        <f t="shared" si="1016"/>
        <v/>
      </c>
      <c r="AA961" s="54" t="str">
        <f t="shared" ca="1" si="1040"/>
        <v/>
      </c>
      <c r="AB961" s="55">
        <f t="shared" si="1041"/>
        <v>2.7024389341924597</v>
      </c>
      <c r="AC961" s="6">
        <f t="shared" si="1017"/>
        <v>-1.0297998868521592</v>
      </c>
      <c r="AD961" s="6">
        <f t="shared" si="1018"/>
        <v>1.6637259640497339</v>
      </c>
      <c r="AE961" s="6" t="str">
        <f t="shared" si="1042"/>
        <v/>
      </c>
      <c r="AF961" s="113"/>
      <c r="AG961" s="52"/>
      <c r="AH961" s="6" t="str">
        <f t="shared" si="1043"/>
        <v/>
      </c>
      <c r="AI961" s="6" t="str">
        <f t="shared" si="1044"/>
        <v/>
      </c>
      <c r="AJ961" s="14" t="str">
        <f t="shared" si="1045"/>
        <v/>
      </c>
      <c r="AK961" s="56">
        <f t="shared" si="977"/>
        <v>-20.86</v>
      </c>
      <c r="AL961" s="49">
        <f t="shared" si="978"/>
        <v>2.8919999999999995</v>
      </c>
      <c r="AM961" s="65"/>
      <c r="AN961" s="61"/>
      <c r="AO961" s="61"/>
      <c r="AP961" s="61"/>
      <c r="AQ961" s="62"/>
    </row>
    <row r="962" spans="1:43" x14ac:dyDescent="0.3">
      <c r="A962" t="str">
        <f t="shared" si="1032"/>
        <v/>
      </c>
      <c r="B962" s="1" t="s">
        <v>53</v>
      </c>
      <c r="C962" s="1"/>
      <c r="D962">
        <v>1.6779999999999999</v>
      </c>
      <c r="E962">
        <v>242.22</v>
      </c>
      <c r="F962">
        <v>-40.909999999999997</v>
      </c>
      <c r="G962" s="47"/>
      <c r="H962" s="47"/>
      <c r="I962" s="47"/>
      <c r="J962" s="47"/>
      <c r="K962" s="47"/>
      <c r="L962" s="23">
        <f t="shared" si="1033"/>
        <v>81.199999999999989</v>
      </c>
      <c r="M962" s="6">
        <f t="shared" si="1034"/>
        <v>1.268130350460779</v>
      </c>
      <c r="N962" s="6">
        <f t="shared" si="1035"/>
        <v>-1.0988764326530176</v>
      </c>
      <c r="O962" s="23">
        <f t="shared" si="1015"/>
        <v>-1.0792723911013127</v>
      </c>
      <c r="P962" s="23" t="str">
        <f t="shared" si="1036"/>
        <v/>
      </c>
      <c r="Q962" s="23"/>
      <c r="R962" s="6"/>
      <c r="S962" s="6"/>
      <c r="T962" s="6" t="str">
        <f t="shared" si="1037"/>
        <v/>
      </c>
      <c r="U962" s="6" t="str">
        <f t="shared" si="1038"/>
        <v/>
      </c>
      <c r="V962" s="6"/>
      <c r="W962" s="49"/>
      <c r="X962" s="8"/>
      <c r="Y962" s="53" t="str">
        <f t="shared" si="1039"/>
        <v>1.55</v>
      </c>
      <c r="Z962" s="6" t="str">
        <f t="shared" si="1016"/>
        <v/>
      </c>
      <c r="AA962" s="54" t="str">
        <f t="shared" ca="1" si="1040"/>
        <v/>
      </c>
      <c r="AB962" s="55">
        <f t="shared" si="1041"/>
        <v>1.268130350460779</v>
      </c>
      <c r="AC962" s="6">
        <f t="shared" si="1017"/>
        <v>-1.0988764326530176</v>
      </c>
      <c r="AD962" s="6">
        <f t="shared" si="1018"/>
        <v>1.0792723911013127</v>
      </c>
      <c r="AE962" s="6" t="str">
        <f t="shared" si="1042"/>
        <v/>
      </c>
      <c r="AF962" s="113"/>
      <c r="AG962" s="52"/>
      <c r="AH962" s="6" t="str">
        <f t="shared" si="1043"/>
        <v/>
      </c>
      <c r="AI962" s="6" t="str">
        <f t="shared" si="1044"/>
        <v/>
      </c>
      <c r="AJ962" s="14" t="str">
        <f t="shared" si="1045"/>
        <v/>
      </c>
      <c r="AK962" s="56">
        <f t="shared" si="977"/>
        <v>-40.909999999999997</v>
      </c>
      <c r="AL962" s="49">
        <f t="shared" si="978"/>
        <v>1.6779999999999999</v>
      </c>
      <c r="AM962" s="65"/>
      <c r="AN962" s="61"/>
      <c r="AO962" s="61"/>
      <c r="AP962" s="61"/>
      <c r="AQ962" s="62"/>
    </row>
    <row r="963" spans="1:43" x14ac:dyDescent="0.3">
      <c r="A963" t="str">
        <f t="shared" si="1032"/>
        <v/>
      </c>
      <c r="B963" s="1" t="s">
        <v>53</v>
      </c>
      <c r="C963" s="1"/>
      <c r="D963">
        <v>1.1519999999999999</v>
      </c>
      <c r="E963">
        <v>228.37</v>
      </c>
      <c r="F963">
        <v>-74.849999999999994</v>
      </c>
      <c r="G963" s="47"/>
      <c r="H963" s="47"/>
      <c r="I963" s="47"/>
      <c r="J963" s="47"/>
      <c r="K963" s="47"/>
      <c r="L963" s="23">
        <f t="shared" si="1033"/>
        <v>67.349999999999994</v>
      </c>
      <c r="M963" s="6">
        <f t="shared" si="1034"/>
        <v>0.30107167851489364</v>
      </c>
      <c r="N963" s="6">
        <f t="shared" si="1035"/>
        <v>-1.111962159606263</v>
      </c>
      <c r="O963" s="23">
        <f t="shared" si="1015"/>
        <v>-0.68146402778815429</v>
      </c>
      <c r="P963" s="23" t="str">
        <f t="shared" si="1036"/>
        <v/>
      </c>
      <c r="Q963" s="23"/>
      <c r="R963" s="6"/>
      <c r="S963" s="6"/>
      <c r="T963" s="6" t="str">
        <f t="shared" si="1037"/>
        <v/>
      </c>
      <c r="U963" s="6" t="str">
        <f t="shared" si="1038"/>
        <v/>
      </c>
      <c r="V963" s="6"/>
      <c r="W963" s="49"/>
      <c r="X963" s="8"/>
      <c r="Y963" s="53" t="str">
        <f t="shared" si="1039"/>
        <v>1.55</v>
      </c>
      <c r="Z963" s="6" t="str">
        <f t="shared" si="1016"/>
        <v/>
      </c>
      <c r="AA963" s="54" t="str">
        <f t="shared" ca="1" si="1040"/>
        <v/>
      </c>
      <c r="AB963" s="55">
        <f t="shared" si="1041"/>
        <v>0.30107167851489364</v>
      </c>
      <c r="AC963" s="6">
        <f t="shared" si="1017"/>
        <v>-1.111962159606263</v>
      </c>
      <c r="AD963" s="6">
        <f t="shared" si="1018"/>
        <v>0.68146402778815429</v>
      </c>
      <c r="AE963" s="6" t="str">
        <f t="shared" si="1042"/>
        <v/>
      </c>
      <c r="AF963" s="113"/>
      <c r="AG963" s="52"/>
      <c r="AH963" s="6" t="str">
        <f t="shared" si="1043"/>
        <v/>
      </c>
      <c r="AI963" s="6" t="str">
        <f t="shared" si="1044"/>
        <v/>
      </c>
      <c r="AJ963" s="14" t="str">
        <f t="shared" si="1045"/>
        <v/>
      </c>
      <c r="AK963" s="56">
        <f t="shared" si="977"/>
        <v>-74.849999999999994</v>
      </c>
      <c r="AL963" s="49">
        <f t="shared" si="978"/>
        <v>1.1519999999999999</v>
      </c>
      <c r="AM963" s="65"/>
      <c r="AN963" s="61"/>
      <c r="AO963" s="61"/>
      <c r="AP963" s="61"/>
      <c r="AQ963" s="62"/>
    </row>
    <row r="964" spans="1:43" ht="15" thickBot="1" x14ac:dyDescent="0.35">
      <c r="A964">
        <f t="shared" si="1032"/>
        <v>1</v>
      </c>
      <c r="B964" s="1" t="s">
        <v>53</v>
      </c>
      <c r="C964" s="1" t="s">
        <v>54</v>
      </c>
      <c r="D964">
        <v>8.7059999999999995</v>
      </c>
      <c r="E964">
        <v>186.46</v>
      </c>
      <c r="F964">
        <v>-1.36</v>
      </c>
      <c r="G964" s="34"/>
      <c r="H964" s="34"/>
      <c r="I964" s="34"/>
      <c r="J964" s="34"/>
      <c r="K964" s="34"/>
      <c r="L964" s="13"/>
      <c r="M964" s="4"/>
      <c r="N964" s="4"/>
      <c r="O964" s="13">
        <f>ABS(SUM(O949:O963))/2</f>
        <v>70.250155063355407</v>
      </c>
      <c r="P964" s="13">
        <f t="shared" si="1036"/>
        <v>611.59784998157215</v>
      </c>
      <c r="Q964" s="13">
        <f>SQRT(((MAX(M949:M963)-MIN(M949:M963))^2)+((VLOOKUP(MAX(M949:M963),M949:N963,2,FALSE)-VLOOKUP(MIN(M949:M963),M949:N963,2,FALSE))^2))</f>
        <v>11.785237945283521</v>
      </c>
      <c r="R964" s="13">
        <f>ABS(MIN(N949:N963))+MAX(N949:N963)</f>
        <v>7.44670734689028</v>
      </c>
      <c r="S964" s="12">
        <f>SQRT(ABS(((M950-M949)^2)-((N950-N949)^2))+ABS(((M951-M950)^2)-((N951-N950)^2))+ABS(((M952-M951)^2)-((N952-N951)^2))+ABS(((M953-M952)^2)-((N953-N952)^2))+ABS(((M954-M953)^2)-((N954-N953)^2))+ABS(((M955-M954)^2)-((N955-N954)^2))+ABS(((M956-M955)^2)-((N956-N955)^2))+ABS(((M957-M956)^2)-((N957-N956)^2))+ABS(((M958-M957)^2)-((N958-N957)^2))+ABS(((M959-M958)^2)-((N959-N958)^2))+ABS(((M960-M959)^2)-((N960-N959)^2))+ABS(((M961-M960)^2)-((N961-N960)^2))+ABS(((M962-M961)^2)-((N962-N961)^2))+ABS(((M963-M962)^2)-((N963-N962)^2)))</f>
        <v>8.5896334478657064</v>
      </c>
      <c r="T964" s="4">
        <f>IF(A964=1,S964/Q964,"")</f>
        <v>0.72884684108591091</v>
      </c>
      <c r="U964" s="4">
        <f>IF(A964=1,4*PI()*(O964/(S964^2)),"")</f>
        <v>11.9648673672271</v>
      </c>
      <c r="V964" s="21">
        <f>IF($H$9=FALSE,(($F$3)*($Q964^2))/(2*$F$7*COS(RADIANS($F$8))),IF(G964&lt;&gt;"",(3*($F$3)*(I964^2))/(2*J964*(COS(RADIANS(K964)))),(($F$3)*($Q964^2))/(2*$J964*COS(RADIANS($K964)))))</f>
        <v>868.7832555887959</v>
      </c>
      <c r="W964" s="51" t="str">
        <f>IF(G964&lt;&gt;"",IF(V964&lt;H964,"STABLE","UNSTABLE"),IF(V964&lt;$F$6,"STABLE","UNSTABLE"))</f>
        <v>UNSTABLE</v>
      </c>
      <c r="X964" s="8"/>
      <c r="Y964" s="57"/>
      <c r="Z964" s="4"/>
      <c r="AA964" s="16" t="str">
        <f t="shared" ca="1" si="1040"/>
        <v/>
      </c>
      <c r="AB964" s="15"/>
      <c r="AC964" s="17"/>
      <c r="AD964" s="4">
        <f ca="1">IF(W964="Stable",O964,ABS(SUM(AD949:AD963)/2))</f>
        <v>282.16492584316478</v>
      </c>
      <c r="AE964" s="4">
        <f t="shared" ca="1" si="1042"/>
        <v>2456.5278443905922</v>
      </c>
      <c r="AF964" s="13">
        <f ca="1">IF(W964="Stable",Q964,SQRT(((MAX(AB949:AB963)-MIN(AB949:AB963))^2)+((VLOOKUP(MAX(AB949:AB963),AB949:AC963,2,FALSE)-VLOOKUP(MIN(AB949:AB963),AB949:AC963,2,FALSE))^2)))</f>
        <v>12.028645435805997</v>
      </c>
      <c r="AG964" s="12">
        <f ca="1">IF(W964="Stable",S964,SQRT(ABS(((AB950-AB949)^2)-((AC950-AC949)^2))+ABS(((AB951-AB950)^2)-((AC951-AC950)^2))+ABS(((AB952-AB951)^2)-((AC952-AC951)^2))+ABS(((AB953-AB952)^2)-((AC953-AC952)^2))+ABS(((AB954-AB953)^2)-((AC954-AC953)^2))+ABS(((AB955-AB954)^2)-((AC955-AC954)^2))+ABS(((AB956-AB955)^2)-((AC956-AC955)^2))+ABS(((AB957-AB956)^2)-((AC957-AC956)^2))+ABS(((AB958-AB957)^2)-((AC958-AC957)^2))+ABS(((AB959-AB958)^2)-((AC959-AC958)^2))+ABS(((AB960-AB959)^2)-((AC960-AC959)^2))+ABS(((AB961-AB960)^2)-((AC961-AC960)^2))+ABS(((AB962-AB961)^2)-((AC962-AC961)^2))+ABS(((AB963-AB962)^2)-((AC963-AC962)^2))))</f>
        <v>21.899973454975228</v>
      </c>
      <c r="AH964" s="4">
        <f ca="1">IF(W964="Stable",T964,IF(A964=1,AG964/AF964,""))</f>
        <v>1.8206516745256269</v>
      </c>
      <c r="AI964" s="4">
        <f ca="1">IF(W964="Stable",U964,IF(A964=1,4*PI()*(AD964/(AG964^2)),""))</f>
        <v>7.3930852739664346</v>
      </c>
      <c r="AJ964" s="5">
        <f ca="1">IF(A964=1,(O964/AD964)*100,"")</f>
        <v>24.896841750771827</v>
      </c>
      <c r="AK964" s="56">
        <f t="shared" si="977"/>
        <v>-1.36</v>
      </c>
      <c r="AL964" s="49">
        <f t="shared" si="978"/>
        <v>8.7059999999999995</v>
      </c>
      <c r="AM964" s="65"/>
      <c r="AN964" s="61"/>
      <c r="AO964" s="61"/>
      <c r="AP964" s="61"/>
      <c r="AQ964" s="62"/>
    </row>
    <row r="965" spans="1:43" ht="15" thickTop="1" x14ac:dyDescent="0.3">
      <c r="A965" t="str">
        <f t="shared" si="1032"/>
        <v/>
      </c>
      <c r="B965" s="1" t="s">
        <v>54</v>
      </c>
      <c r="C965" s="1"/>
      <c r="D965">
        <v>1.1990000000000001</v>
      </c>
      <c r="E965">
        <v>137.74</v>
      </c>
      <c r="F965">
        <v>-67.540000000000006</v>
      </c>
      <c r="G965" s="47"/>
      <c r="H965" s="47"/>
      <c r="I965" s="47"/>
      <c r="J965" s="47"/>
      <c r="K965" s="47"/>
      <c r="L965" s="23">
        <f>IF(AND(B965&lt;&gt;"",C965&lt;&gt;""),"",IF(E965-$E$964&lt;0,(360-($E$964-E965)),E965-$E$964))</f>
        <v>311.27999999999997</v>
      </c>
      <c r="M965" s="6">
        <f t="shared" ref="M965" si="1046">IF(AND(B965&lt;&gt;"",C965&lt;&gt;""),"",IF(L965&gt;180,(COS(RADIANS(F965))*D965)*(-1),(COS(RADIANS(F965))*D965)))</f>
        <v>-0.45806398113501834</v>
      </c>
      <c r="N965" s="6">
        <f t="shared" ref="N965" si="1047">IF(AND(B965&lt;&gt;"",C965&lt;&gt;""),"",SIN(RADIANS(F965))*D965)</f>
        <v>-1.1080516184667291</v>
      </c>
      <c r="O965" s="23">
        <f t="shared" ref="O965:O981" si="1048">IF(A966=1,M965*VLOOKUP(B966,$B$13:$N$1389,13,FALSE)-N965*VLOOKUP(B966,$B$13:$N$1389,12,FALSE),M965*N966-N965*M966)</f>
        <v>-2.2565482094308575</v>
      </c>
      <c r="P965" s="23" t="str">
        <f t="shared" ref="P965" si="1049">IF(A965=1,D965*O965,"")</f>
        <v/>
      </c>
      <c r="Q965" s="23"/>
      <c r="R965" s="6"/>
      <c r="S965" s="6"/>
      <c r="T965" s="6" t="str">
        <f t="shared" ref="T965" si="1050">IF(A965=1,S965/Q965,"")</f>
        <v/>
      </c>
      <c r="U965" s="6" t="str">
        <f t="shared" ref="U965" si="1051">IF(A965=1,4*PI()*(O965/(S965^2)),"")</f>
        <v/>
      </c>
      <c r="V965" s="6"/>
      <c r="W965" s="49"/>
      <c r="X965" s="8"/>
      <c r="Y965" s="53" t="str">
        <f t="shared" ref="Y965" si="1052">IF(A965=1,"",B965)</f>
        <v>1.56</v>
      </c>
      <c r="Z965" s="6" t="str">
        <f t="shared" ref="Z965:Z981" si="1053">IF(F965&lt;$R$8,"",(SQRT(((N965-MIN($N$965:$N$981))^2))))</f>
        <v/>
      </c>
      <c r="AA965" s="54" t="str">
        <f t="shared" ca="1" si="986"/>
        <v/>
      </c>
      <c r="AB965" s="55">
        <f t="shared" ref="AB965" si="1054">IF(A965=1,"",M965)</f>
        <v>-0.45806398113501834</v>
      </c>
      <c r="AC965" s="6">
        <f t="shared" ref="AC965:AC981" si="1055">IF($W$982="STABLE",N965,IF(F965&lt;$R$8,N965,(AA965+MIN($N$965:$N$981))))</f>
        <v>-1.1080516184667291</v>
      </c>
      <c r="AD965" s="6">
        <f t="shared" ref="AD965:AD981" si="1056">IF(A966=1,ABS(AB965*VLOOKUP(B966,$B$13:$AD$1389,28,FALSE)-AC965*VLOOKUP(B966,$B$13:$AD$1389,27,FALSE)),ABS(AB965*AC966-AC965*AB966))</f>
        <v>2.2565482094308575</v>
      </c>
      <c r="AE965" s="6" t="str">
        <f t="shared" ref="AE965" si="1057">IF(Y965="",$D965*AD965,"")</f>
        <v/>
      </c>
      <c r="AF965" s="113"/>
      <c r="AG965" s="52"/>
      <c r="AH965" s="6" t="str">
        <f t="shared" ref="AH965" si="1058">IF(A965=1,AG965/AF965,"")</f>
        <v/>
      </c>
      <c r="AI965" s="6" t="str">
        <f t="shared" ref="AI965" si="1059">IF(A965=1,4*PI()*(AD965/(AG965^2)),"")</f>
        <v/>
      </c>
      <c r="AJ965" s="14" t="str">
        <f t="shared" ref="AJ965" si="1060">IF(A965=1,(O965/AD965)*100,"")</f>
        <v/>
      </c>
      <c r="AK965" s="56">
        <f t="shared" si="977"/>
        <v>-67.540000000000006</v>
      </c>
      <c r="AL965" s="49">
        <f t="shared" si="978"/>
        <v>1.1990000000000001</v>
      </c>
      <c r="AM965" s="65"/>
      <c r="AN965" s="61"/>
      <c r="AO965" s="61"/>
      <c r="AP965" s="61"/>
      <c r="AQ965" s="62"/>
    </row>
    <row r="966" spans="1:43" x14ac:dyDescent="0.3">
      <c r="A966" t="str">
        <f t="shared" si="1032"/>
        <v/>
      </c>
      <c r="B966" s="1" t="s">
        <v>54</v>
      </c>
      <c r="C966" s="1"/>
      <c r="D966">
        <v>2.6309999999999998</v>
      </c>
      <c r="E966">
        <v>113.46</v>
      </c>
      <c r="F966">
        <v>-21.87</v>
      </c>
      <c r="G966" s="47"/>
      <c r="H966" s="47"/>
      <c r="I966" s="47"/>
      <c r="J966" s="47"/>
      <c r="K966" s="47"/>
      <c r="L966" s="23">
        <f t="shared" ref="L966:L981" si="1061">IF(AND(B966&lt;&gt;"",C966&lt;&gt;""),"",IF(E966-$E$964&lt;0,(360-($E$964-E966)),E966-$E$964))</f>
        <v>287</v>
      </c>
      <c r="M966" s="6">
        <f t="shared" ref="M966:M981" si="1062">IF(AND(B966&lt;&gt;"",C966&lt;&gt;""),"",IF(L966&gt;180,(COS(RADIANS(F966))*D966)*(-1),(COS(RADIANS(F966))*D966)))</f>
        <v>-2.441650672993414</v>
      </c>
      <c r="N966" s="6">
        <f t="shared" ref="N966:N981" si="1063">IF(AND(B966&lt;&gt;"",C966&lt;&gt;""),"",SIN(RADIANS(F966))*D966)</f>
        <v>-0.98005254505603234</v>
      </c>
      <c r="O966" s="23">
        <f t="shared" si="1048"/>
        <v>-2.1234735038938695</v>
      </c>
      <c r="P966" s="23" t="str">
        <f t="shared" ref="P966:P996" si="1064">IF(A966=1,D966*O966,"")</f>
        <v/>
      </c>
      <c r="Q966" s="23"/>
      <c r="R966" s="6"/>
      <c r="S966" s="6"/>
      <c r="T966" s="6" t="str">
        <f t="shared" ref="T966:T981" si="1065">IF(A966=1,S966/Q966,"")</f>
        <v/>
      </c>
      <c r="U966" s="6" t="str">
        <f t="shared" ref="U966:U981" si="1066">IF(A966=1,4*PI()*(O966/(S966^2)),"")</f>
        <v/>
      </c>
      <c r="V966" s="6"/>
      <c r="W966" s="49"/>
      <c r="X966" s="8"/>
      <c r="Y966" s="53" t="str">
        <f t="shared" ref="Y966:Y981" si="1067">IF(A966=1,"",B966)</f>
        <v>1.56</v>
      </c>
      <c r="Z966" s="6" t="str">
        <f t="shared" si="1053"/>
        <v/>
      </c>
      <c r="AA966" s="54" t="str">
        <f t="shared" ref="AA966:AA996" ca="1" si="1068">IF(Z966="","",IF($K$9=TRUE,(Z966*($F$3/($F$3-(RANDBETWEEN($N$8,$M$8)/100)))),Z966*($F$3/($F$3-$F$4))))</f>
        <v/>
      </c>
      <c r="AB966" s="55">
        <f t="shared" ref="AB966:AB981" si="1069">IF(A966=1,"",M966)</f>
        <v>-2.441650672993414</v>
      </c>
      <c r="AC966" s="6">
        <f t="shared" si="1055"/>
        <v>-0.98005254505603234</v>
      </c>
      <c r="AD966" s="6">
        <f t="shared" si="1056"/>
        <v>2.1234735038938695</v>
      </c>
      <c r="AE966" s="6" t="str">
        <f t="shared" ref="AE966:AE996" si="1070">IF(Y966="",$D966*AD966,"")</f>
        <v/>
      </c>
      <c r="AF966" s="113"/>
      <c r="AG966" s="52"/>
      <c r="AH966" s="6" t="str">
        <f t="shared" ref="AH966:AH981" si="1071">IF(A966=1,AG966/AF966,"")</f>
        <v/>
      </c>
      <c r="AI966" s="6" t="str">
        <f t="shared" ref="AI966:AI981" si="1072">IF(A966=1,4*PI()*(AD966/(AG966^2)),"")</f>
        <v/>
      </c>
      <c r="AJ966" s="14" t="str">
        <f t="shared" ref="AJ966:AJ981" si="1073">IF(A966=1,(O966/AD966)*100,"")</f>
        <v/>
      </c>
      <c r="AK966" s="56">
        <f t="shared" si="977"/>
        <v>-21.87</v>
      </c>
      <c r="AL966" s="49">
        <f t="shared" si="978"/>
        <v>2.6309999999999993</v>
      </c>
      <c r="AM966" s="65"/>
      <c r="AN966" s="61"/>
      <c r="AO966" s="61"/>
      <c r="AP966" s="61"/>
      <c r="AQ966" s="62"/>
    </row>
    <row r="967" spans="1:43" x14ac:dyDescent="0.3">
      <c r="A967" t="str">
        <f t="shared" si="1032"/>
        <v/>
      </c>
      <c r="B967" s="1" t="s">
        <v>54</v>
      </c>
      <c r="C967" s="1"/>
      <c r="D967">
        <v>5.3479999999999999</v>
      </c>
      <c r="E967">
        <v>110.41</v>
      </c>
      <c r="F967">
        <v>-13.19</v>
      </c>
      <c r="G967" s="47"/>
      <c r="H967" s="47"/>
      <c r="I967" s="47"/>
      <c r="J967" s="47"/>
      <c r="K967" s="47"/>
      <c r="L967" s="23">
        <f t="shared" si="1061"/>
        <v>283.95</v>
      </c>
      <c r="M967" s="6">
        <f t="shared" si="1062"/>
        <v>-5.2069130364400404</v>
      </c>
      <c r="N967" s="6">
        <f t="shared" si="1063"/>
        <v>-1.2203116941793017</v>
      </c>
      <c r="O967" s="23">
        <f t="shared" si="1048"/>
        <v>-4.8867324949018229</v>
      </c>
      <c r="P967" s="23" t="str">
        <f t="shared" si="1064"/>
        <v/>
      </c>
      <c r="Q967" s="23"/>
      <c r="R967" s="6"/>
      <c r="S967" s="6"/>
      <c r="T967" s="6" t="str">
        <f t="shared" si="1065"/>
        <v/>
      </c>
      <c r="U967" s="6" t="str">
        <f t="shared" si="1066"/>
        <v/>
      </c>
      <c r="V967" s="6"/>
      <c r="W967" s="49"/>
      <c r="X967" s="8"/>
      <c r="Y967" s="53" t="str">
        <f t="shared" si="1067"/>
        <v>1.56</v>
      </c>
      <c r="Z967" s="6" t="str">
        <f t="shared" si="1053"/>
        <v/>
      </c>
      <c r="AA967" s="54" t="str">
        <f t="shared" ca="1" si="1068"/>
        <v/>
      </c>
      <c r="AB967" s="55">
        <f t="shared" si="1069"/>
        <v>-5.2069130364400404</v>
      </c>
      <c r="AC967" s="6">
        <f t="shared" si="1055"/>
        <v>-1.2203116941793017</v>
      </c>
      <c r="AD967" s="6">
        <f t="shared" si="1056"/>
        <v>4.8867324949018229</v>
      </c>
      <c r="AE967" s="6" t="str">
        <f t="shared" si="1070"/>
        <v/>
      </c>
      <c r="AF967" s="113"/>
      <c r="AG967" s="52"/>
      <c r="AH967" s="6" t="str">
        <f t="shared" si="1071"/>
        <v/>
      </c>
      <c r="AI967" s="6" t="str">
        <f t="shared" si="1072"/>
        <v/>
      </c>
      <c r="AJ967" s="14" t="str">
        <f t="shared" si="1073"/>
        <v/>
      </c>
      <c r="AK967" s="56">
        <f t="shared" si="977"/>
        <v>-13.19</v>
      </c>
      <c r="AL967" s="49">
        <f t="shared" si="978"/>
        <v>5.3479999999999999</v>
      </c>
      <c r="AM967" s="65"/>
      <c r="AN967" s="61"/>
      <c r="AO967" s="61"/>
      <c r="AP967" s="61"/>
      <c r="AQ967" s="62"/>
    </row>
    <row r="968" spans="1:43" x14ac:dyDescent="0.3">
      <c r="A968" t="str">
        <f t="shared" si="1032"/>
        <v/>
      </c>
      <c r="B968" s="1" t="s">
        <v>54</v>
      </c>
      <c r="C968" s="1"/>
      <c r="D968">
        <v>6.391</v>
      </c>
      <c r="E968">
        <v>109.98</v>
      </c>
      <c r="F968">
        <v>-4.97</v>
      </c>
      <c r="G968" s="47"/>
      <c r="H968" s="47"/>
      <c r="I968" s="47"/>
      <c r="J968" s="47"/>
      <c r="K968" s="47"/>
      <c r="L968" s="23">
        <f>IF(AND(B968&lt;&gt;"",C968&lt;&gt;""),"",IF(E968-$E$964&lt;0,(360-($E$964-E968)),E968-$E$964))</f>
        <v>283.52</v>
      </c>
      <c r="M968" s="6">
        <f t="shared" si="1062"/>
        <v>-6.3669710937457085</v>
      </c>
      <c r="N968" s="6">
        <f t="shared" si="1063"/>
        <v>-0.55367868968073208</v>
      </c>
      <c r="O968" s="23">
        <f t="shared" si="1048"/>
        <v>-2.2028999282446682</v>
      </c>
      <c r="P968" s="23" t="str">
        <f t="shared" si="1064"/>
        <v/>
      </c>
      <c r="Q968" s="23"/>
      <c r="R968" s="6"/>
      <c r="S968" s="6"/>
      <c r="T968" s="6" t="str">
        <f t="shared" si="1065"/>
        <v/>
      </c>
      <c r="U968" s="6" t="str">
        <f t="shared" si="1066"/>
        <v/>
      </c>
      <c r="V968" s="6"/>
      <c r="W968" s="49"/>
      <c r="X968" s="8"/>
      <c r="Y968" s="53" t="str">
        <f t="shared" si="1067"/>
        <v>1.56</v>
      </c>
      <c r="Z968" s="6" t="str">
        <f t="shared" si="1053"/>
        <v/>
      </c>
      <c r="AA968" s="54" t="str">
        <f t="shared" ca="1" si="1068"/>
        <v/>
      </c>
      <c r="AB968" s="55">
        <f t="shared" si="1069"/>
        <v>-6.3669710937457085</v>
      </c>
      <c r="AC968" s="6">
        <f t="shared" si="1055"/>
        <v>-0.55367868968073208</v>
      </c>
      <c r="AD968" s="6">
        <f t="shared" si="1056"/>
        <v>2.2028999282446682</v>
      </c>
      <c r="AE968" s="6" t="str">
        <f t="shared" si="1070"/>
        <v/>
      </c>
      <c r="AF968" s="113"/>
      <c r="AG968" s="52"/>
      <c r="AH968" s="6" t="str">
        <f t="shared" si="1071"/>
        <v/>
      </c>
      <c r="AI968" s="6" t="str">
        <f t="shared" si="1072"/>
        <v/>
      </c>
      <c r="AJ968" s="14" t="str">
        <f t="shared" si="1073"/>
        <v/>
      </c>
      <c r="AK968" s="56">
        <f t="shared" si="977"/>
        <v>-4.97</v>
      </c>
      <c r="AL968" s="49">
        <f t="shared" si="978"/>
        <v>6.3909999999999991</v>
      </c>
      <c r="AM968" s="65"/>
      <c r="AN968" s="61"/>
      <c r="AO968" s="61"/>
      <c r="AP968" s="61"/>
      <c r="AQ968" s="62"/>
    </row>
    <row r="969" spans="1:43" x14ac:dyDescent="0.3">
      <c r="A969" t="str">
        <f t="shared" si="1032"/>
        <v/>
      </c>
      <c r="B969" s="1" t="s">
        <v>54</v>
      </c>
      <c r="C969" s="1"/>
      <c r="D969">
        <v>4.9290000000000003</v>
      </c>
      <c r="E969">
        <v>109.15</v>
      </c>
      <c r="F969">
        <v>-0.96</v>
      </c>
      <c r="G969" s="47"/>
      <c r="H969" s="47"/>
      <c r="I969" s="47"/>
      <c r="J969" s="47"/>
      <c r="K969" s="47"/>
      <c r="L969" s="23">
        <f t="shared" si="1061"/>
        <v>282.69</v>
      </c>
      <c r="M969" s="6">
        <f t="shared" si="1062"/>
        <v>-4.9283081437579508</v>
      </c>
      <c r="N969" s="6">
        <f t="shared" si="1063"/>
        <v>-8.2582323587209128E-2</v>
      </c>
      <c r="O969" s="23">
        <f t="shared" si="1048"/>
        <v>-6.3775932751599509</v>
      </c>
      <c r="P969" s="23" t="str">
        <f t="shared" si="1064"/>
        <v/>
      </c>
      <c r="Q969" s="23"/>
      <c r="R969" s="6"/>
      <c r="S969" s="6"/>
      <c r="T969" s="6" t="str">
        <f t="shared" si="1065"/>
        <v/>
      </c>
      <c r="U969" s="6" t="str">
        <f t="shared" si="1066"/>
        <v/>
      </c>
      <c r="V969" s="6"/>
      <c r="W969" s="49"/>
      <c r="X969" s="8"/>
      <c r="Y969" s="53" t="str">
        <f t="shared" si="1067"/>
        <v>1.56</v>
      </c>
      <c r="Z969" s="6" t="str">
        <f t="shared" si="1053"/>
        <v/>
      </c>
      <c r="AA969" s="54" t="str">
        <f t="shared" ca="1" si="1068"/>
        <v/>
      </c>
      <c r="AB969" s="55">
        <f t="shared" si="1069"/>
        <v>-4.9283081437579508</v>
      </c>
      <c r="AC969" s="6">
        <f t="shared" si="1055"/>
        <v>-8.2582323587209128E-2</v>
      </c>
      <c r="AD969" s="6">
        <f t="shared" ca="1" si="1056"/>
        <v>41.312633531356219</v>
      </c>
      <c r="AE969" s="6" t="str">
        <f t="shared" si="1070"/>
        <v/>
      </c>
      <c r="AF969" s="113"/>
      <c r="AG969" s="52"/>
      <c r="AH969" s="6" t="str">
        <f t="shared" si="1071"/>
        <v/>
      </c>
      <c r="AI969" s="6" t="str">
        <f t="shared" si="1072"/>
        <v/>
      </c>
      <c r="AJ969" s="14" t="str">
        <f t="shared" si="1073"/>
        <v/>
      </c>
      <c r="AK969" s="56">
        <f t="shared" si="977"/>
        <v>-0.96</v>
      </c>
      <c r="AL969" s="49">
        <f t="shared" si="978"/>
        <v>4.9290000000000003</v>
      </c>
      <c r="AM969" s="65"/>
      <c r="AN969" s="61"/>
      <c r="AO969" s="61"/>
      <c r="AP969" s="61"/>
      <c r="AQ969" s="62"/>
    </row>
    <row r="970" spans="1:43" x14ac:dyDescent="0.3">
      <c r="A970" t="str">
        <f t="shared" si="1032"/>
        <v/>
      </c>
      <c r="B970" s="1" t="s">
        <v>54</v>
      </c>
      <c r="C970" s="1"/>
      <c r="D970">
        <v>4.8570000000000002</v>
      </c>
      <c r="E970">
        <v>113.23</v>
      </c>
      <c r="F970">
        <v>14.49</v>
      </c>
      <c r="G970" s="47"/>
      <c r="H970" s="47"/>
      <c r="I970" s="47"/>
      <c r="J970" s="47"/>
      <c r="K970" s="47"/>
      <c r="L970" s="23">
        <f t="shared" si="1061"/>
        <v>286.77</v>
      </c>
      <c r="M970" s="6">
        <f t="shared" si="1062"/>
        <v>-4.7025052664316718</v>
      </c>
      <c r="N970" s="6">
        <f t="shared" si="1063"/>
        <v>1.2152749562063689</v>
      </c>
      <c r="O970" s="23">
        <f t="shared" si="1048"/>
        <v>-17.139421605072819</v>
      </c>
      <c r="P970" s="23" t="str">
        <f t="shared" si="1064"/>
        <v/>
      </c>
      <c r="Q970" s="23"/>
      <c r="R970" s="6"/>
      <c r="S970" s="6"/>
      <c r="T970" s="6" t="str">
        <f t="shared" si="1065"/>
        <v/>
      </c>
      <c r="U970" s="6" t="str">
        <f t="shared" si="1066"/>
        <v/>
      </c>
      <c r="V970" s="6"/>
      <c r="W970" s="49"/>
      <c r="X970" s="8"/>
      <c r="Y970" s="53" t="str">
        <f t="shared" si="1067"/>
        <v>1.56</v>
      </c>
      <c r="Z970" s="6">
        <f t="shared" si="1053"/>
        <v>2.4355866503856705</v>
      </c>
      <c r="AA970" s="54">
        <f t="shared" ca="1" si="1068"/>
        <v>9.5242343641947098</v>
      </c>
      <c r="AB970" s="55">
        <f t="shared" si="1069"/>
        <v>-4.7025052664316718</v>
      </c>
      <c r="AC970" s="6">
        <f t="shared" ca="1" si="1055"/>
        <v>8.3039226700154085</v>
      </c>
      <c r="AD970" s="6">
        <f t="shared" ca="1" si="1056"/>
        <v>64.84258142732935</v>
      </c>
      <c r="AE970" s="6" t="str">
        <f t="shared" si="1070"/>
        <v/>
      </c>
      <c r="AF970" s="113"/>
      <c r="AG970" s="52"/>
      <c r="AH970" s="6" t="str">
        <f t="shared" si="1071"/>
        <v/>
      </c>
      <c r="AI970" s="6" t="str">
        <f t="shared" si="1072"/>
        <v/>
      </c>
      <c r="AJ970" s="14" t="str">
        <f t="shared" si="1073"/>
        <v/>
      </c>
      <c r="AK970" s="56">
        <f t="shared" ca="1" si="977"/>
        <v>60.47715443631359</v>
      </c>
      <c r="AL970" s="49">
        <f t="shared" ca="1" si="978"/>
        <v>9.5429915377942898</v>
      </c>
      <c r="AM970" s="65"/>
      <c r="AN970" s="61"/>
      <c r="AO970" s="61"/>
      <c r="AP970" s="61"/>
      <c r="AQ970" s="62"/>
    </row>
    <row r="971" spans="1:43" x14ac:dyDescent="0.3">
      <c r="A971" t="str">
        <f t="shared" si="1032"/>
        <v/>
      </c>
      <c r="B971" s="1" t="s">
        <v>54</v>
      </c>
      <c r="C971" s="1"/>
      <c r="D971">
        <v>7.3109999999999999</v>
      </c>
      <c r="E971">
        <v>111.68</v>
      </c>
      <c r="F971">
        <v>43.35</v>
      </c>
      <c r="G971" s="47"/>
      <c r="H971" s="47"/>
      <c r="I971" s="47"/>
      <c r="J971" s="47"/>
      <c r="K971" s="47"/>
      <c r="L971" s="23">
        <f t="shared" si="1061"/>
        <v>285.22000000000003</v>
      </c>
      <c r="M971" s="6">
        <f t="shared" si="1062"/>
        <v>-5.3163690496734848</v>
      </c>
      <c r="N971" s="6">
        <f t="shared" si="1063"/>
        <v>5.0186592958352776</v>
      </c>
      <c r="O971" s="23">
        <f t="shared" si="1048"/>
        <v>-12.683830966349934</v>
      </c>
      <c r="P971" s="23" t="str">
        <f t="shared" si="1064"/>
        <v/>
      </c>
      <c r="Q971" s="23"/>
      <c r="R971" s="6"/>
      <c r="S971" s="6"/>
      <c r="T971" s="6" t="str">
        <f t="shared" si="1065"/>
        <v/>
      </c>
      <c r="U971" s="6" t="str">
        <f t="shared" si="1066"/>
        <v/>
      </c>
      <c r="V971" s="6"/>
      <c r="W971" s="49"/>
      <c r="X971" s="8"/>
      <c r="Y971" s="53" t="str">
        <f t="shared" si="1067"/>
        <v>1.56</v>
      </c>
      <c r="Z971" s="6">
        <f t="shared" si="1053"/>
        <v>6.2389709900145789</v>
      </c>
      <c r="AA971" s="54">
        <f t="shared" ca="1" si="1068"/>
        <v>24.397170140057007</v>
      </c>
      <c r="AB971" s="55">
        <f t="shared" si="1069"/>
        <v>-5.3163690496734848</v>
      </c>
      <c r="AC971" s="6">
        <f t="shared" ca="1" si="1055"/>
        <v>23.176858445877706</v>
      </c>
      <c r="AD971" s="6">
        <f t="shared" ca="1" si="1056"/>
        <v>51.576829858126715</v>
      </c>
      <c r="AE971" s="6" t="str">
        <f t="shared" si="1070"/>
        <v/>
      </c>
      <c r="AF971" s="113"/>
      <c r="AG971" s="52"/>
      <c r="AH971" s="6" t="str">
        <f t="shared" si="1071"/>
        <v/>
      </c>
      <c r="AI971" s="6" t="str">
        <f t="shared" si="1072"/>
        <v/>
      </c>
      <c r="AJ971" s="14" t="str">
        <f t="shared" si="1073"/>
        <v/>
      </c>
      <c r="AK971" s="56">
        <f t="shared" ca="1" si="977"/>
        <v>77.08083479340786</v>
      </c>
      <c r="AL971" s="49">
        <f t="shared" ca="1" si="978"/>
        <v>23.778783553676142</v>
      </c>
      <c r="AM971" s="65"/>
      <c r="AN971" s="61"/>
      <c r="AO971" s="61"/>
      <c r="AP971" s="61"/>
      <c r="AQ971" s="62"/>
    </row>
    <row r="972" spans="1:43" x14ac:dyDescent="0.3">
      <c r="A972" t="str">
        <f t="shared" si="1032"/>
        <v/>
      </c>
      <c r="B972" s="1" t="s">
        <v>54</v>
      </c>
      <c r="C972" s="1"/>
      <c r="D972">
        <v>8.3650000000000002</v>
      </c>
      <c r="E972">
        <v>114.74</v>
      </c>
      <c r="F972">
        <v>55.32</v>
      </c>
      <c r="G972" s="47"/>
      <c r="H972" s="47"/>
      <c r="I972" s="47"/>
      <c r="J972" s="47"/>
      <c r="K972" s="47"/>
      <c r="L972" s="23">
        <f t="shared" si="1061"/>
        <v>288.27999999999997</v>
      </c>
      <c r="M972" s="6">
        <f t="shared" si="1062"/>
        <v>-4.7596223155788353</v>
      </c>
      <c r="N972" s="6">
        <f t="shared" si="1063"/>
        <v>6.8788967438858952</v>
      </c>
      <c r="O972" s="23">
        <f t="shared" si="1048"/>
        <v>-11.476992484291131</v>
      </c>
      <c r="P972" s="23" t="str">
        <f t="shared" si="1064"/>
        <v/>
      </c>
      <c r="Q972" s="23"/>
      <c r="R972" s="6"/>
      <c r="S972" s="6"/>
      <c r="T972" s="6" t="str">
        <f t="shared" si="1065"/>
        <v/>
      </c>
      <c r="U972" s="6" t="str">
        <f t="shared" si="1066"/>
        <v/>
      </c>
      <c r="V972" s="6"/>
      <c r="W972" s="49"/>
      <c r="X972" s="8"/>
      <c r="Y972" s="53" t="str">
        <f t="shared" si="1067"/>
        <v>1.56</v>
      </c>
      <c r="Z972" s="6">
        <f t="shared" si="1053"/>
        <v>8.0992084380651974</v>
      </c>
      <c r="AA972" s="54">
        <f t="shared" ca="1" si="1068"/>
        <v>31.671531504075841</v>
      </c>
      <c r="AB972" s="55">
        <f t="shared" si="1069"/>
        <v>-4.7596223155788353</v>
      </c>
      <c r="AC972" s="6">
        <f t="shared" ca="1" si="1055"/>
        <v>30.451219809896539</v>
      </c>
      <c r="AD972" s="6">
        <f t="shared" ca="1" si="1056"/>
        <v>51.461006004742615</v>
      </c>
      <c r="AE972" s="6" t="str">
        <f t="shared" si="1070"/>
        <v/>
      </c>
      <c r="AF972" s="113"/>
      <c r="AG972" s="52"/>
      <c r="AH972" s="6" t="str">
        <f t="shared" si="1071"/>
        <v/>
      </c>
      <c r="AI972" s="6" t="str">
        <f t="shared" si="1072"/>
        <v/>
      </c>
      <c r="AJ972" s="14" t="str">
        <f t="shared" si="1073"/>
        <v/>
      </c>
      <c r="AK972" s="56">
        <f t="shared" ca="1" si="977"/>
        <v>81.116366823081336</v>
      </c>
      <c r="AL972" s="49">
        <f t="shared" ca="1" si="978"/>
        <v>30.820947300457711</v>
      </c>
      <c r="AM972" s="65"/>
      <c r="AN972" s="61"/>
      <c r="AO972" s="61"/>
      <c r="AP972" s="61"/>
      <c r="AQ972" s="62"/>
    </row>
    <row r="973" spans="1:43" x14ac:dyDescent="0.3">
      <c r="A973" t="str">
        <f t="shared" si="1032"/>
        <v/>
      </c>
      <c r="B973" s="1" t="s">
        <v>54</v>
      </c>
      <c r="C973" s="1"/>
      <c r="D973">
        <v>7.2229999999999999</v>
      </c>
      <c r="E973">
        <v>144.63999999999999</v>
      </c>
      <c r="F973">
        <v>66.27</v>
      </c>
      <c r="G973" s="47"/>
      <c r="H973" s="47"/>
      <c r="I973" s="47"/>
      <c r="J973" s="47"/>
      <c r="K973" s="47"/>
      <c r="L973" s="23">
        <f t="shared" si="1061"/>
        <v>318.17999999999995</v>
      </c>
      <c r="M973" s="6">
        <f t="shared" si="1062"/>
        <v>-2.9067313864213409</v>
      </c>
      <c r="N973" s="6">
        <f t="shared" si="1063"/>
        <v>6.6123098571673928</v>
      </c>
      <c r="O973" s="23">
        <f t="shared" si="1048"/>
        <v>-48.675882198527333</v>
      </c>
      <c r="P973" s="23" t="str">
        <f t="shared" si="1064"/>
        <v/>
      </c>
      <c r="Q973" s="23"/>
      <c r="R973" s="6"/>
      <c r="S973" s="6"/>
      <c r="T973" s="6" t="str">
        <f t="shared" si="1065"/>
        <v/>
      </c>
      <c r="U973" s="6" t="str">
        <f t="shared" si="1066"/>
        <v/>
      </c>
      <c r="V973" s="6"/>
      <c r="W973" s="49"/>
      <c r="X973" s="8"/>
      <c r="Y973" s="53" t="str">
        <f t="shared" si="1067"/>
        <v>1.56</v>
      </c>
      <c r="Z973" s="6">
        <f t="shared" si="1053"/>
        <v>7.8326215513466941</v>
      </c>
      <c r="AA973" s="54">
        <f t="shared" ca="1" si="1068"/>
        <v>30.629057409743783</v>
      </c>
      <c r="AB973" s="55">
        <f t="shared" si="1069"/>
        <v>-2.9067313864213409</v>
      </c>
      <c r="AC973" s="6">
        <f t="shared" ca="1" si="1055"/>
        <v>29.408745715564482</v>
      </c>
      <c r="AD973" s="6">
        <f t="shared" ca="1" si="1056"/>
        <v>217.72641328569577</v>
      </c>
      <c r="AE973" s="6" t="str">
        <f t="shared" si="1070"/>
        <v/>
      </c>
      <c r="AF973" s="113"/>
      <c r="AG973" s="52"/>
      <c r="AH973" s="6" t="str">
        <f t="shared" si="1071"/>
        <v/>
      </c>
      <c r="AI973" s="6" t="str">
        <f t="shared" si="1072"/>
        <v/>
      </c>
      <c r="AJ973" s="14" t="str">
        <f t="shared" si="1073"/>
        <v/>
      </c>
      <c r="AK973" s="56">
        <f t="shared" ref="AK973:AK1036" ca="1" si="1074">IF(A973=1,F973,IF(Z973="",F973,ABS(DEGREES(ATAN(AC973/AB973)))))</f>
        <v>84.355275476130728</v>
      </c>
      <c r="AL973" s="49">
        <f t="shared" ref="AL973:AL1036" ca="1" si="1075">IF(A973=1,D973,SQRT(((AB973-0)^2)+((AC973-0)^2)))</f>
        <v>29.552045816077424</v>
      </c>
      <c r="AM973" s="65"/>
      <c r="AN973" s="61"/>
      <c r="AO973" s="61"/>
      <c r="AP973" s="61"/>
      <c r="AQ973" s="62"/>
    </row>
    <row r="974" spans="1:43" x14ac:dyDescent="0.3">
      <c r="A974" t="str">
        <f t="shared" si="1032"/>
        <v/>
      </c>
      <c r="B974" s="1" t="s">
        <v>54</v>
      </c>
      <c r="C974" s="1"/>
      <c r="D974">
        <v>7.5460000000000003</v>
      </c>
      <c r="E974">
        <v>210.61</v>
      </c>
      <c r="F974">
        <v>50.47</v>
      </c>
      <c r="G974" s="47"/>
      <c r="H974" s="47"/>
      <c r="I974" s="47"/>
      <c r="J974" s="47"/>
      <c r="K974" s="47"/>
      <c r="L974" s="23">
        <f t="shared" si="1061"/>
        <v>24.150000000000006</v>
      </c>
      <c r="M974" s="6">
        <f t="shared" si="1062"/>
        <v>4.8028943397748964</v>
      </c>
      <c r="N974" s="6">
        <f t="shared" si="1063"/>
        <v>5.8201651145786455</v>
      </c>
      <c r="O974" s="23">
        <f t="shared" si="1048"/>
        <v>-36.460687198519651</v>
      </c>
      <c r="P974" s="23" t="str">
        <f t="shared" si="1064"/>
        <v/>
      </c>
      <c r="Q974" s="23"/>
      <c r="R974" s="6"/>
      <c r="S974" s="6"/>
      <c r="T974" s="6" t="str">
        <f t="shared" si="1065"/>
        <v/>
      </c>
      <c r="U974" s="6" t="str">
        <f t="shared" si="1066"/>
        <v/>
      </c>
      <c r="V974" s="6"/>
      <c r="W974" s="49"/>
      <c r="X974" s="8"/>
      <c r="Y974" s="53" t="str">
        <f t="shared" si="1067"/>
        <v>1.56</v>
      </c>
      <c r="Z974" s="6">
        <f t="shared" si="1053"/>
        <v>7.0404768087579477</v>
      </c>
      <c r="AA974" s="54">
        <f t="shared" ca="1" si="1068"/>
        <v>27.531416774545999</v>
      </c>
      <c r="AB974" s="55">
        <f t="shared" si="1069"/>
        <v>4.8028943397748964</v>
      </c>
      <c r="AC974" s="6">
        <f t="shared" ca="1" si="1055"/>
        <v>26.311105080366698</v>
      </c>
      <c r="AD974" s="6">
        <f t="shared" ca="1" si="1056"/>
        <v>160.09079935371972</v>
      </c>
      <c r="AE974" s="6" t="str">
        <f t="shared" si="1070"/>
        <v/>
      </c>
      <c r="AF974" s="113"/>
      <c r="AG974" s="52"/>
      <c r="AH974" s="6" t="str">
        <f t="shared" si="1071"/>
        <v/>
      </c>
      <c r="AI974" s="6" t="str">
        <f t="shared" si="1072"/>
        <v/>
      </c>
      <c r="AJ974" s="14" t="str">
        <f t="shared" si="1073"/>
        <v/>
      </c>
      <c r="AK974" s="56">
        <f t="shared" ca="1" si="1074"/>
        <v>79.654987474280205</v>
      </c>
      <c r="AL974" s="49">
        <f t="shared" ca="1" si="1075"/>
        <v>26.745879020685411</v>
      </c>
      <c r="AM974" s="65"/>
      <c r="AN974" s="61"/>
      <c r="AO974" s="61"/>
      <c r="AP974" s="61"/>
      <c r="AQ974" s="62"/>
    </row>
    <row r="975" spans="1:43" x14ac:dyDescent="0.3">
      <c r="A975" t="str">
        <f t="shared" si="1032"/>
        <v/>
      </c>
      <c r="B975" s="1" t="s">
        <v>54</v>
      </c>
      <c r="C975" s="1"/>
      <c r="D975">
        <v>10.603</v>
      </c>
      <c r="E975">
        <v>225.66</v>
      </c>
      <c r="F975">
        <v>23.36</v>
      </c>
      <c r="G975" s="47"/>
      <c r="H975" s="47"/>
      <c r="I975" s="47"/>
      <c r="J975" s="47"/>
      <c r="K975" s="47"/>
      <c r="L975" s="23">
        <f t="shared" si="1061"/>
        <v>39.199999999999989</v>
      </c>
      <c r="M975" s="6">
        <f t="shared" si="1062"/>
        <v>9.7338897285420618</v>
      </c>
      <c r="N975" s="6">
        <f t="shared" si="1063"/>
        <v>4.2041645724903942</v>
      </c>
      <c r="O975" s="23">
        <f t="shared" si="1048"/>
        <v>-27.857194326697002</v>
      </c>
      <c r="P975" s="23" t="str">
        <f t="shared" si="1064"/>
        <v/>
      </c>
      <c r="Q975" s="23"/>
      <c r="R975" s="6"/>
      <c r="S975" s="6"/>
      <c r="T975" s="6" t="str">
        <f t="shared" si="1065"/>
        <v/>
      </c>
      <c r="U975" s="6" t="str">
        <f t="shared" si="1066"/>
        <v/>
      </c>
      <c r="V975" s="6"/>
      <c r="W975" s="49"/>
      <c r="X975" s="8"/>
      <c r="Y975" s="53" t="str">
        <f t="shared" si="1067"/>
        <v>1.56</v>
      </c>
      <c r="Z975" s="6">
        <f t="shared" si="1053"/>
        <v>5.4244762666696964</v>
      </c>
      <c r="AA975" s="54">
        <f t="shared" ca="1" si="1068"/>
        <v>21.21213107264866</v>
      </c>
      <c r="AB975" s="55">
        <f t="shared" si="1069"/>
        <v>9.7338897285420618</v>
      </c>
      <c r="AC975" s="6">
        <f t="shared" ca="1" si="1055"/>
        <v>19.991819378469359</v>
      </c>
      <c r="AD975" s="6">
        <f t="shared" ca="1" si="1056"/>
        <v>113.93712955402891</v>
      </c>
      <c r="AE975" s="6" t="str">
        <f t="shared" si="1070"/>
        <v/>
      </c>
      <c r="AF975" s="113"/>
      <c r="AG975" s="52"/>
      <c r="AH975" s="6" t="str">
        <f t="shared" si="1071"/>
        <v/>
      </c>
      <c r="AI975" s="6" t="str">
        <f t="shared" si="1072"/>
        <v/>
      </c>
      <c r="AJ975" s="14" t="str">
        <f t="shared" si="1073"/>
        <v/>
      </c>
      <c r="AK975" s="56">
        <f t="shared" ca="1" si="1074"/>
        <v>64.038843764115242</v>
      </c>
      <c r="AL975" s="49">
        <f t="shared" ca="1" si="1075"/>
        <v>22.235589745018224</v>
      </c>
      <c r="AM975" s="65"/>
      <c r="AN975" s="61"/>
      <c r="AO975" s="61"/>
      <c r="AP975" s="61"/>
      <c r="AQ975" s="62"/>
    </row>
    <row r="976" spans="1:43" x14ac:dyDescent="0.3">
      <c r="A976" t="str">
        <f t="shared" si="1032"/>
        <v/>
      </c>
      <c r="B976" s="1" t="s">
        <v>54</v>
      </c>
      <c r="C976" s="1"/>
      <c r="D976">
        <v>11.311999999999999</v>
      </c>
      <c r="E976">
        <v>228.23</v>
      </c>
      <c r="F976">
        <v>9.93</v>
      </c>
      <c r="G976" s="47"/>
      <c r="H976" s="47"/>
      <c r="I976" s="47"/>
      <c r="J976" s="47"/>
      <c r="K976" s="47"/>
      <c r="L976" s="23">
        <f t="shared" si="1061"/>
        <v>41.769999999999982</v>
      </c>
      <c r="M976" s="6">
        <f t="shared" si="1062"/>
        <v>11.142536842622025</v>
      </c>
      <c r="N976" s="6">
        <f t="shared" si="1063"/>
        <v>1.9506964681392058</v>
      </c>
      <c r="O976" s="23">
        <f t="shared" si="1048"/>
        <v>-13.770150862692818</v>
      </c>
      <c r="P976" s="23" t="str">
        <f t="shared" si="1064"/>
        <v/>
      </c>
      <c r="Q976" s="23"/>
      <c r="R976" s="6"/>
      <c r="S976" s="6"/>
      <c r="T976" s="6" t="str">
        <f t="shared" si="1065"/>
        <v/>
      </c>
      <c r="U976" s="6" t="str">
        <f t="shared" si="1066"/>
        <v/>
      </c>
      <c r="V976" s="6"/>
      <c r="W976" s="49"/>
      <c r="X976" s="8"/>
      <c r="Y976" s="53" t="str">
        <f t="shared" si="1067"/>
        <v>1.56</v>
      </c>
      <c r="Z976" s="6">
        <f t="shared" si="1053"/>
        <v>3.1710081623185076</v>
      </c>
      <c r="AA976" s="54">
        <f t="shared" ca="1" si="1068"/>
        <v>12.400061769066401</v>
      </c>
      <c r="AB976" s="55">
        <f t="shared" si="1069"/>
        <v>11.142536842622025</v>
      </c>
      <c r="AC976" s="6">
        <f t="shared" ca="1" si="1055"/>
        <v>11.179750074887099</v>
      </c>
      <c r="AD976" s="6">
        <f t="shared" ca="1" si="1056"/>
        <v>50.574551971011203</v>
      </c>
      <c r="AE976" s="6" t="str">
        <f t="shared" si="1070"/>
        <v/>
      </c>
      <c r="AF976" s="113"/>
      <c r="AG976" s="52"/>
      <c r="AH976" s="6" t="str">
        <f t="shared" si="1071"/>
        <v/>
      </c>
      <c r="AI976" s="6" t="str">
        <f t="shared" si="1072"/>
        <v/>
      </c>
      <c r="AJ976" s="14" t="str">
        <f t="shared" si="1073"/>
        <v/>
      </c>
      <c r="AK976" s="56">
        <f t="shared" ca="1" si="1074"/>
        <v>45.095517058063457</v>
      </c>
      <c r="AL976" s="49">
        <f t="shared" ca="1" si="1075"/>
        <v>15.784262384607249</v>
      </c>
      <c r="AM976" s="65"/>
      <c r="AN976" s="61"/>
      <c r="AO976" s="61"/>
      <c r="AP976" s="61"/>
      <c r="AQ976" s="62"/>
    </row>
    <row r="977" spans="1:43" x14ac:dyDescent="0.3">
      <c r="A977" t="str">
        <f t="shared" si="1032"/>
        <v/>
      </c>
      <c r="B977" s="1" t="s">
        <v>54</v>
      </c>
      <c r="C977" s="1"/>
      <c r="D977">
        <v>10.236000000000001</v>
      </c>
      <c r="E977">
        <v>228.69</v>
      </c>
      <c r="F977">
        <v>3.1</v>
      </c>
      <c r="G977" s="47"/>
      <c r="H977" s="47"/>
      <c r="I977" s="47"/>
      <c r="J977" s="47"/>
      <c r="K977" s="47"/>
      <c r="L977" s="23">
        <f t="shared" si="1061"/>
        <v>42.22999999999999</v>
      </c>
      <c r="M977" s="6">
        <f t="shared" si="1062"/>
        <v>10.221021357459104</v>
      </c>
      <c r="N977" s="6">
        <f t="shared" si="1063"/>
        <v>0.55355072971215991</v>
      </c>
      <c r="O977" s="23">
        <f t="shared" si="1048"/>
        <v>-3.6847908179693545</v>
      </c>
      <c r="P977" s="23" t="str">
        <f t="shared" si="1064"/>
        <v/>
      </c>
      <c r="Q977" s="23"/>
      <c r="R977" s="6"/>
      <c r="S977" s="6"/>
      <c r="T977" s="6" t="str">
        <f t="shared" si="1065"/>
        <v/>
      </c>
      <c r="U977" s="6" t="str">
        <f t="shared" si="1066"/>
        <v/>
      </c>
      <c r="V977" s="6"/>
      <c r="W977" s="49"/>
      <c r="X977" s="8"/>
      <c r="Y977" s="53" t="str">
        <f t="shared" si="1067"/>
        <v>1.56</v>
      </c>
      <c r="Z977" s="6">
        <f t="shared" si="1053"/>
        <v>1.7738624238914618</v>
      </c>
      <c r="AA977" s="54">
        <f t="shared" ca="1" si="1068"/>
        <v>6.9365963441725809</v>
      </c>
      <c r="AB977" s="55">
        <f t="shared" si="1069"/>
        <v>10.221021357459104</v>
      </c>
      <c r="AC977" s="6">
        <f t="shared" ca="1" si="1055"/>
        <v>5.7162846499932787</v>
      </c>
      <c r="AD977" s="6">
        <f t="shared" ca="1" si="1056"/>
        <v>4.9504933327619653</v>
      </c>
      <c r="AE977" s="6" t="str">
        <f t="shared" si="1070"/>
        <v/>
      </c>
      <c r="AF977" s="113"/>
      <c r="AG977" s="52"/>
      <c r="AH977" s="6" t="str">
        <f t="shared" si="1071"/>
        <v/>
      </c>
      <c r="AI977" s="6" t="str">
        <f t="shared" si="1072"/>
        <v/>
      </c>
      <c r="AJ977" s="14" t="str">
        <f t="shared" si="1073"/>
        <v/>
      </c>
      <c r="AK977" s="56">
        <f t="shared" ca="1" si="1074"/>
        <v>29.216864875512929</v>
      </c>
      <c r="AL977" s="49">
        <f t="shared" ca="1" si="1075"/>
        <v>11.710900383377187</v>
      </c>
      <c r="AM977" s="65"/>
      <c r="AN977" s="61"/>
      <c r="AO977" s="61"/>
      <c r="AP977" s="61"/>
      <c r="AQ977" s="62"/>
    </row>
    <row r="978" spans="1:43" x14ac:dyDescent="0.3">
      <c r="A978" t="str">
        <f t="shared" si="1032"/>
        <v/>
      </c>
      <c r="B978" s="1" t="s">
        <v>54</v>
      </c>
      <c r="C978" s="1"/>
      <c r="D978">
        <v>7.5579999999999998</v>
      </c>
      <c r="E978">
        <v>230.55</v>
      </c>
      <c r="F978">
        <v>0.37</v>
      </c>
      <c r="G978" s="47"/>
      <c r="H978" s="47"/>
      <c r="I978" s="47"/>
      <c r="J978" s="47"/>
      <c r="K978" s="47"/>
      <c r="L978" s="23">
        <f t="shared" si="1061"/>
        <v>44.09</v>
      </c>
      <c r="M978" s="6">
        <f t="shared" si="1062"/>
        <v>7.5578424082181597</v>
      </c>
      <c r="N978" s="6">
        <f t="shared" si="1063"/>
        <v>4.8807095172074787E-2</v>
      </c>
      <c r="O978" s="23">
        <f t="shared" si="1048"/>
        <v>-7.5813004727530009</v>
      </c>
      <c r="P978" s="23" t="str">
        <f t="shared" si="1064"/>
        <v/>
      </c>
      <c r="Q978" s="23"/>
      <c r="R978" s="6"/>
      <c r="S978" s="6"/>
      <c r="T978" s="6" t="str">
        <f t="shared" si="1065"/>
        <v/>
      </c>
      <c r="U978" s="6" t="str">
        <f t="shared" si="1066"/>
        <v/>
      </c>
      <c r="V978" s="6"/>
      <c r="W978" s="49"/>
      <c r="X978" s="8"/>
      <c r="Y978" s="53" t="str">
        <f t="shared" si="1067"/>
        <v>1.56</v>
      </c>
      <c r="Z978" s="6">
        <f t="shared" si="1053"/>
        <v>1.2691187893513765</v>
      </c>
      <c r="AA978" s="54">
        <f t="shared" ca="1" si="1068"/>
        <v>4.9628227285083666</v>
      </c>
      <c r="AB978" s="55">
        <f t="shared" si="1069"/>
        <v>7.5578424082181597</v>
      </c>
      <c r="AC978" s="6">
        <f t="shared" ca="1" si="1055"/>
        <v>3.7425110343290648</v>
      </c>
      <c r="AD978" s="6">
        <f t="shared" ca="1" si="1056"/>
        <v>26.665871201322069</v>
      </c>
      <c r="AE978" s="6" t="str">
        <f t="shared" si="1070"/>
        <v/>
      </c>
      <c r="AF978" s="113"/>
      <c r="AG978" s="52"/>
      <c r="AH978" s="6" t="str">
        <f t="shared" si="1071"/>
        <v/>
      </c>
      <c r="AI978" s="6" t="str">
        <f t="shared" si="1072"/>
        <v/>
      </c>
      <c r="AJ978" s="14" t="str">
        <f t="shared" si="1073"/>
        <v/>
      </c>
      <c r="AK978" s="56">
        <f t="shared" ca="1" si="1074"/>
        <v>26.34380639761612</v>
      </c>
      <c r="AL978" s="49">
        <f t="shared" ca="1" si="1075"/>
        <v>8.4337044476040113</v>
      </c>
      <c r="AM978" s="65"/>
      <c r="AN978" s="61"/>
      <c r="AO978" s="61"/>
      <c r="AP978" s="61"/>
      <c r="AQ978" s="62"/>
    </row>
    <row r="979" spans="1:43" x14ac:dyDescent="0.3">
      <c r="A979" t="str">
        <f t="shared" si="1032"/>
        <v/>
      </c>
      <c r="B979" s="1" t="s">
        <v>54</v>
      </c>
      <c r="C979" s="1"/>
      <c r="D979">
        <v>5.2569999999999997</v>
      </c>
      <c r="E979">
        <v>233.07</v>
      </c>
      <c r="F979">
        <v>-10.63</v>
      </c>
      <c r="G979" s="47"/>
      <c r="H979" s="47"/>
      <c r="I979" s="47"/>
      <c r="J979" s="47"/>
      <c r="K979" s="47"/>
      <c r="L979" s="23">
        <f t="shared" si="1061"/>
        <v>46.609999999999985</v>
      </c>
      <c r="M979" s="6">
        <f t="shared" si="1062"/>
        <v>5.1667840852791036</v>
      </c>
      <c r="N979" s="6">
        <f t="shared" si="1063"/>
        <v>-0.96973770479783528</v>
      </c>
      <c r="O979" s="23">
        <f t="shared" si="1048"/>
        <v>-3.2435757049956613</v>
      </c>
      <c r="P979" s="23" t="str">
        <f t="shared" si="1064"/>
        <v/>
      </c>
      <c r="Q979" s="23"/>
      <c r="R979" s="6"/>
      <c r="S979" s="6"/>
      <c r="T979" s="6" t="str">
        <f t="shared" si="1065"/>
        <v/>
      </c>
      <c r="U979" s="6" t="str">
        <f t="shared" si="1066"/>
        <v/>
      </c>
      <c r="V979" s="6"/>
      <c r="W979" s="49"/>
      <c r="X979" s="8"/>
      <c r="Y979" s="53" t="str">
        <f t="shared" si="1067"/>
        <v>1.56</v>
      </c>
      <c r="Z979" s="6" t="str">
        <f t="shared" si="1053"/>
        <v/>
      </c>
      <c r="AA979" s="54" t="str">
        <f t="shared" ca="1" si="1068"/>
        <v/>
      </c>
      <c r="AB979" s="55">
        <f t="shared" si="1069"/>
        <v>5.1667840852791036</v>
      </c>
      <c r="AC979" s="6">
        <f t="shared" si="1055"/>
        <v>-0.96973770479783528</v>
      </c>
      <c r="AD979" s="6">
        <f t="shared" si="1056"/>
        <v>3.2435757049956613</v>
      </c>
      <c r="AE979" s="6" t="str">
        <f t="shared" si="1070"/>
        <v/>
      </c>
      <c r="AF979" s="113"/>
      <c r="AG979" s="52"/>
      <c r="AH979" s="6" t="str">
        <f t="shared" si="1071"/>
        <v/>
      </c>
      <c r="AI979" s="6" t="str">
        <f t="shared" si="1072"/>
        <v/>
      </c>
      <c r="AJ979" s="14" t="str">
        <f t="shared" si="1073"/>
        <v/>
      </c>
      <c r="AK979" s="56">
        <f t="shared" si="1074"/>
        <v>-10.63</v>
      </c>
      <c r="AL979" s="49">
        <f t="shared" si="1075"/>
        <v>5.2569999999999997</v>
      </c>
      <c r="AM979" s="65"/>
      <c r="AN979" s="61"/>
      <c r="AO979" s="61"/>
      <c r="AP979" s="61"/>
      <c r="AQ979" s="62"/>
    </row>
    <row r="980" spans="1:43" x14ac:dyDescent="0.3">
      <c r="A980" t="str">
        <f t="shared" si="1032"/>
        <v/>
      </c>
      <c r="B980" s="1" t="s">
        <v>54</v>
      </c>
      <c r="C980" s="1"/>
      <c r="D980">
        <v>2.7040000000000002</v>
      </c>
      <c r="E980">
        <v>234.99</v>
      </c>
      <c r="F980">
        <v>-23.82</v>
      </c>
      <c r="G980" s="47"/>
      <c r="H980" s="47"/>
      <c r="I980" s="47"/>
      <c r="J980" s="47"/>
      <c r="K980" s="47"/>
      <c r="L980" s="23">
        <f t="shared" si="1061"/>
        <v>48.53</v>
      </c>
      <c r="M980" s="6">
        <f t="shared" si="1062"/>
        <v>2.4736698952088085</v>
      </c>
      <c r="N980" s="6">
        <f t="shared" si="1063"/>
        <v>-1.092050021536396</v>
      </c>
      <c r="O980" s="23">
        <f t="shared" si="1048"/>
        <v>-1.9803359264965077</v>
      </c>
      <c r="P980" s="23" t="str">
        <f t="shared" si="1064"/>
        <v/>
      </c>
      <c r="Q980" s="23"/>
      <c r="R980" s="6"/>
      <c r="S980" s="6"/>
      <c r="T980" s="6" t="str">
        <f t="shared" si="1065"/>
        <v/>
      </c>
      <c r="U980" s="6" t="str">
        <f t="shared" si="1066"/>
        <v/>
      </c>
      <c r="V980" s="6"/>
      <c r="W980" s="49"/>
      <c r="X980" s="8"/>
      <c r="Y980" s="53" t="str">
        <f t="shared" si="1067"/>
        <v>1.56</v>
      </c>
      <c r="Z980" s="6" t="str">
        <f t="shared" si="1053"/>
        <v/>
      </c>
      <c r="AA980" s="54" t="str">
        <f t="shared" ca="1" si="1068"/>
        <v/>
      </c>
      <c r="AB980" s="55">
        <f t="shared" si="1069"/>
        <v>2.4736698952088085</v>
      </c>
      <c r="AC980" s="6">
        <f t="shared" si="1055"/>
        <v>-1.092050021536396</v>
      </c>
      <c r="AD980" s="6">
        <f t="shared" si="1056"/>
        <v>1.9803359264965077</v>
      </c>
      <c r="AE980" s="6" t="str">
        <f t="shared" si="1070"/>
        <v/>
      </c>
      <c r="AF980" s="113"/>
      <c r="AG980" s="52"/>
      <c r="AH980" s="6" t="str">
        <f t="shared" si="1071"/>
        <v/>
      </c>
      <c r="AI980" s="6" t="str">
        <f t="shared" si="1072"/>
        <v/>
      </c>
      <c r="AJ980" s="14" t="str">
        <f t="shared" si="1073"/>
        <v/>
      </c>
      <c r="AK980" s="56">
        <f t="shared" si="1074"/>
        <v>-23.82</v>
      </c>
      <c r="AL980" s="49">
        <f t="shared" si="1075"/>
        <v>2.7040000000000002</v>
      </c>
      <c r="AM980" s="65"/>
      <c r="AN980" s="61"/>
      <c r="AO980" s="61"/>
      <c r="AP980" s="61"/>
      <c r="AQ980" s="62"/>
    </row>
    <row r="981" spans="1:43" x14ac:dyDescent="0.3">
      <c r="A981" t="str">
        <f t="shared" si="1032"/>
        <v/>
      </c>
      <c r="B981" s="1" t="s">
        <v>54</v>
      </c>
      <c r="C981" s="1"/>
      <c r="D981">
        <v>1.163</v>
      </c>
      <c r="E981">
        <v>227.44</v>
      </c>
      <c r="F981">
        <v>-62.85</v>
      </c>
      <c r="G981" s="47"/>
      <c r="H981" s="47"/>
      <c r="I981" s="47"/>
      <c r="J981" s="47"/>
      <c r="K981" s="47"/>
      <c r="L981" s="23">
        <f t="shared" si="1061"/>
        <v>40.97999999999999</v>
      </c>
      <c r="M981" s="6">
        <f t="shared" si="1062"/>
        <v>0.53070201021725349</v>
      </c>
      <c r="N981" s="6">
        <f t="shared" si="1063"/>
        <v>-1.0348547609937184</v>
      </c>
      <c r="O981" s="23">
        <f t="shared" si="1048"/>
        <v>-1.062074913062085</v>
      </c>
      <c r="P981" s="23" t="str">
        <f t="shared" si="1064"/>
        <v/>
      </c>
      <c r="Q981" s="23"/>
      <c r="R981" s="6"/>
      <c r="S981" s="6"/>
      <c r="T981" s="6" t="str">
        <f t="shared" si="1065"/>
        <v/>
      </c>
      <c r="U981" s="6" t="str">
        <f t="shared" si="1066"/>
        <v/>
      </c>
      <c r="V981" s="6"/>
      <c r="W981" s="49"/>
      <c r="X981" s="8"/>
      <c r="Y981" s="53" t="str">
        <f t="shared" si="1067"/>
        <v>1.56</v>
      </c>
      <c r="Z981" s="6" t="str">
        <f t="shared" si="1053"/>
        <v/>
      </c>
      <c r="AA981" s="54" t="str">
        <f t="shared" ca="1" si="1068"/>
        <v/>
      </c>
      <c r="AB981" s="55">
        <f t="shared" si="1069"/>
        <v>0.53070201021725349</v>
      </c>
      <c r="AC981" s="6">
        <f t="shared" si="1055"/>
        <v>-1.0348547609937184</v>
      </c>
      <c r="AD981" s="6">
        <f t="shared" si="1056"/>
        <v>1.062074913062085</v>
      </c>
      <c r="AE981" s="6" t="str">
        <f t="shared" si="1070"/>
        <v/>
      </c>
      <c r="AF981" s="113"/>
      <c r="AG981" s="52"/>
      <c r="AH981" s="6" t="str">
        <f t="shared" si="1071"/>
        <v/>
      </c>
      <c r="AI981" s="6" t="str">
        <f t="shared" si="1072"/>
        <v/>
      </c>
      <c r="AJ981" s="14" t="str">
        <f t="shared" si="1073"/>
        <v/>
      </c>
      <c r="AK981" s="56">
        <f t="shared" si="1074"/>
        <v>-62.85</v>
      </c>
      <c r="AL981" s="49">
        <f t="shared" si="1075"/>
        <v>1.163</v>
      </c>
      <c r="AM981" s="65"/>
      <c r="AN981" s="61"/>
      <c r="AO981" s="61"/>
      <c r="AP981" s="61"/>
      <c r="AQ981" s="62"/>
    </row>
    <row r="982" spans="1:43" ht="15" thickBot="1" x14ac:dyDescent="0.35">
      <c r="A982">
        <f t="shared" si="1032"/>
        <v>1</v>
      </c>
      <c r="B982" s="1" t="s">
        <v>54</v>
      </c>
      <c r="C982" s="1" t="s">
        <v>55</v>
      </c>
      <c r="D982">
        <v>4.6589999999999998</v>
      </c>
      <c r="E982">
        <v>178.62</v>
      </c>
      <c r="F982">
        <v>-0.86</v>
      </c>
      <c r="G982" s="34"/>
      <c r="H982" s="34"/>
      <c r="I982" s="34"/>
      <c r="J982" s="34"/>
      <c r="K982" s="34"/>
      <c r="L982" s="13"/>
      <c r="M982" s="4"/>
      <c r="N982" s="4"/>
      <c r="O982" s="13">
        <f>ABS(SUM(O965:O981))/2</f>
        <v>101.73174244452922</v>
      </c>
      <c r="P982" s="13">
        <f t="shared" si="1064"/>
        <v>473.96818804906161</v>
      </c>
      <c r="Q982" s="13">
        <f>SQRT(((MAX(M965:M981)-MIN(M965:M981))^2)+((VLOOKUP(MAX(M965:M981),M965:N981,2,FALSE)-VLOOKUP(MIN(M965:M981),M965:N981,2,FALSE))^2))</f>
        <v>17.687700899348968</v>
      </c>
      <c r="R982" s="13">
        <f>ABS(MIN(N965:N981))+MAX(N965:N981)</f>
        <v>8.0992084380651974</v>
      </c>
      <c r="S982" s="12">
        <f>SQRT(ABS(((M966-M965)^2)-((N966-N965)^2))+ABS(((M967-M966)^2)-((N967-N966)^2))+ABS(((M968-M967)^2)-((N968-N967)^2))+ABS(((M969-M968)^2)-((N969-N968)^2))+ABS(((M970-M969)^2)-((N970-N969)^2))+ABS(((M971-M970)^2)-((N971-N970)^2))+ABS(((M972-M971)^2)-((N972-N971)^2))+ABS(((M973-M972)^2)-((N973-N972)^2))+ABS(((M974-M973)^2)-((N974-N973)^2))+ABS(((M975-M974)^2)-((N975-N974)^2))+ABS(((M976-M975)^2)-((N976-N975)^2))+ABS(((M977-M976)^2)-((N977-N976)^2))+ABS(((M978-M977)^2)-((N978-N977)^2))+ABS(((M979-M978)^2)-((N979-N978)^2))+ABS(((M980-M979)^2)-((N980-N979)^2))+ABS(((M981-M980)^2)-((N981-N980)^2)))</f>
        <v>11.988716812456682</v>
      </c>
      <c r="T982" s="4">
        <f>IF(A982=1,S982/Q982,"")</f>
        <v>0.67779961232259134</v>
      </c>
      <c r="U982" s="4">
        <f>IF(A982=1,4*PI()*(O982/(S982^2)),"")</f>
        <v>8.8944877959449418</v>
      </c>
      <c r="V982" s="21">
        <f>IF($H$9=FALSE,(($F$3)*($Q982^2))/(2*$F$7*COS(RADIANS($F$8))),IF(G982&lt;&gt;"",(3*($F$3)*(I982^2))/(2*J982*(COS(RADIANS(K982)))),(($F$3)*($Q982^2))/(2*$J982*COS(RADIANS($K982)))))</f>
        <v>1956.9399647937498</v>
      </c>
      <c r="W982" s="51" t="str">
        <f>IF(G982&lt;&gt;"",IF(V982&lt;H982,"STABLE","UNSTABLE"),IF(V982&lt;$F$6,"STABLE","UNSTABLE"))</f>
        <v>UNSTABLE</v>
      </c>
      <c r="X982" s="8"/>
      <c r="Y982" s="57"/>
      <c r="Z982" s="4"/>
      <c r="AA982" s="16" t="str">
        <f t="shared" ca="1" si="1068"/>
        <v/>
      </c>
      <c r="AB982" s="15"/>
      <c r="AC982" s="17"/>
      <c r="AD982" s="4">
        <f ca="1">IF(W982="Stable",O982,ABS(SUM(AD965:AD981)/2))</f>
        <v>400.44697510056011</v>
      </c>
      <c r="AE982" s="4">
        <f t="shared" ca="1" si="1070"/>
        <v>1865.6824569935095</v>
      </c>
      <c r="AF982" s="13">
        <f ca="1">IF(W982="Stable",Q982,SQRT(((MAX(AB965:AB981)-MIN(AB965:AB981))^2)+((VLOOKUP(MAX(AB965:AB981),AB965:AC981,2,FALSE)-VLOOKUP(MIN(AB965:AB981),AB965:AC981,2,FALSE))^2)))</f>
        <v>21.077386430649138</v>
      </c>
      <c r="AG982" s="12">
        <f ca="1">IF(W982="Stable",S982,SQRT(ABS(((AB966-AB965)^2)-((AC966-AC965)^2))+ABS(((AB967-AB966)^2)-((AC967-AC966)^2))+ABS(((AB968-AB967)^2)-((AC968-AC967)^2))+ABS(((AB969-AB968)^2)-((AC969-AC968)^2))+ABS(((AB970-AB969)^2)-((AC970-AC969)^2))+ABS(((AB971-AB970)^2)-((AC971-AC970)^2))+ABS(((AB972-AB971)^2)-((AC972-AC971)^2))+ABS(((AB973-AB972)^2)-((AC973-AC972)^2))+ABS(((AB974-AB973)^2)-((AC974-AC973)^2))+ABS(((AB975-AB974)^2)-((AC975-AC974)^2))+ABS(((AB976-AB975)^2)-((AC976-AC975)^2))+ABS(((AB977-AB976)^2)-((AC977-AC976)^2))+ABS(((AB978-AB977)^2)-((AC978-AC977)^2))+ABS(((AB979-AB978)^2)-((AC979-AC978)^2))+ABS(((AB980-AB979)^2)-((AC980-AC979)^2))+ABS(((AB981-AB980)^2)-((AC981-AC980)^2))))</f>
        <v>23.688474008122899</v>
      </c>
      <c r="AH982" s="4">
        <f ca="1">IF(W982="Stable",T982,IF(A982=1,AG982/AF982,""))</f>
        <v>1.1238809937875844</v>
      </c>
      <c r="AI982" s="4">
        <f ca="1">IF(W982="Stable",U982,IF(A982=1,4*PI()*(AD982/(AG982^2)),""))</f>
        <v>8.967692582610729</v>
      </c>
      <c r="AJ982" s="5">
        <f ca="1">IF(A982=1,(O982/AD982)*100,"")</f>
        <v>25.404547610575001</v>
      </c>
      <c r="AK982" s="56">
        <f t="shared" si="1074"/>
        <v>-0.86</v>
      </c>
      <c r="AL982" s="49">
        <f t="shared" si="1075"/>
        <v>4.6589999999999998</v>
      </c>
      <c r="AM982" s="65"/>
      <c r="AN982" s="61"/>
      <c r="AO982" s="61"/>
      <c r="AP982" s="61"/>
      <c r="AQ982" s="62"/>
    </row>
    <row r="983" spans="1:43" ht="15" thickTop="1" x14ac:dyDescent="0.3">
      <c r="A983" t="str">
        <f t="shared" si="1032"/>
        <v/>
      </c>
      <c r="B983" s="1" t="s">
        <v>55</v>
      </c>
      <c r="C983" s="1"/>
      <c r="D983">
        <v>1.095</v>
      </c>
      <c r="E983">
        <v>148.47999999999999</v>
      </c>
      <c r="F983">
        <v>-78.819999999999993</v>
      </c>
      <c r="G983" s="47"/>
      <c r="H983" s="47"/>
      <c r="I983" s="47"/>
      <c r="J983" s="47"/>
      <c r="K983" s="47"/>
      <c r="L983" s="23">
        <f t="shared" ref="L983:L996" si="1076">IF(AND(B983&lt;&gt;"",C983&lt;&gt;""),"",IF(E983-$E$982&lt;0,(360-($E$982-E983)),E983-$E$982))</f>
        <v>329.86</v>
      </c>
      <c r="M983" s="6">
        <f t="shared" ref="M983:M996" si="1077">IF(AND(B983&lt;&gt;"",C983&lt;&gt;""),"",IF(L983&gt;180,(COS(RADIANS(F983))*D983)*(-1),(COS(RADIANS(F983))*D983)))</f>
        <v>-0.2123116539855463</v>
      </c>
      <c r="N983" s="6">
        <f t="shared" ref="N983:N996" si="1078">IF(AND(B983&lt;&gt;"",C983&lt;&gt;""),"",SIN(RADIANS(F983))*D983)</f>
        <v>-1.0742200712991363</v>
      </c>
      <c r="O983" s="23">
        <f t="shared" ref="O983:O1001" si="1079">IF(A984=1,M983*VLOOKUP(B984,$B$13:$N$1389,13,FALSE)-N983*VLOOKUP(B984,$B$13:$N$1389,12,FALSE),M983*N984-N983*M984)</f>
        <v>-4.7979037405280547</v>
      </c>
      <c r="P983" s="23" t="str">
        <f t="shared" si="1064"/>
        <v/>
      </c>
      <c r="Q983" s="23"/>
      <c r="R983" s="6"/>
      <c r="S983" s="6"/>
      <c r="T983" s="6" t="str">
        <f t="shared" ref="T983:T996" si="1080">IF(A983=1,S983/Q983,"")</f>
        <v/>
      </c>
      <c r="U983" s="6" t="str">
        <f t="shared" ref="U983:U996" si="1081">IF(A983=1,4*PI()*(O983/(S983^2)),"")</f>
        <v/>
      </c>
      <c r="V983" s="6"/>
      <c r="W983" s="49"/>
      <c r="X983" s="8"/>
      <c r="Y983" s="53" t="str">
        <f t="shared" ref="Y983:Y996" si="1082">IF(A983=1,"",B983)</f>
        <v>1.57</v>
      </c>
      <c r="Z983" s="6" t="str">
        <f t="shared" ref="Z983:Z1001" si="1083">IF(F983&lt;$R$8,"",(SQRT(((N983-MIN($N$983:$N$1001))^2))))</f>
        <v/>
      </c>
      <c r="AA983" s="54" t="str">
        <f t="shared" ca="1" si="1068"/>
        <v/>
      </c>
      <c r="AB983" s="55">
        <f t="shared" ref="AB983:AB996" si="1084">IF(A983=1,"",M983)</f>
        <v>-0.2123116539855463</v>
      </c>
      <c r="AC983" s="6">
        <f t="shared" ref="AC983:AC1001" si="1085">IF($W$1002="STABLE",N983,IF(F983&lt;$R$8,N983,(AA983+MIN($N$983:$N$1001))))</f>
        <v>-1.0742200712991363</v>
      </c>
      <c r="AD983" s="6">
        <f t="shared" ref="AD983:AD1001" si="1086">IF(A984=1,ABS(AB983*VLOOKUP(B984,$B$13:$AD$1389,28,FALSE)-AC983*VLOOKUP(B984,$B$13:$AD$1389,27,FALSE)),ABS(AB983*AC984-AC983*AB984))</f>
        <v>4.7979037405280547</v>
      </c>
      <c r="AE983" s="6" t="str">
        <f t="shared" si="1070"/>
        <v/>
      </c>
      <c r="AF983" s="113"/>
      <c r="AG983" s="52"/>
      <c r="AH983" s="6" t="str">
        <f t="shared" ref="AH983:AH996" si="1087">IF(A983=1,AG983/AF983,"")</f>
        <v/>
      </c>
      <c r="AI983" s="6" t="str">
        <f t="shared" ref="AI983:AI996" si="1088">IF(A983=1,4*PI()*(AD983/(AG983^2)),"")</f>
        <v/>
      </c>
      <c r="AJ983" s="14" t="str">
        <f t="shared" ref="AJ983:AJ996" si="1089">IF(A983=1,(O983/AD983)*100,"")</f>
        <v/>
      </c>
      <c r="AK983" s="56">
        <f t="shared" si="1074"/>
        <v>-78.819999999999993</v>
      </c>
      <c r="AL983" s="49">
        <f t="shared" si="1075"/>
        <v>1.095</v>
      </c>
      <c r="AM983" s="65"/>
      <c r="AN983" s="61"/>
      <c r="AO983" s="61"/>
      <c r="AP983" s="61"/>
      <c r="AQ983" s="62"/>
    </row>
    <row r="984" spans="1:43" x14ac:dyDescent="0.3">
      <c r="A984" t="str">
        <f t="shared" si="1032"/>
        <v/>
      </c>
      <c r="B984" s="1" t="s">
        <v>55</v>
      </c>
      <c r="C984" s="1"/>
      <c r="D984">
        <v>5.1689999999999996</v>
      </c>
      <c r="E984">
        <v>90.62</v>
      </c>
      <c r="F984">
        <v>-20.86</v>
      </c>
      <c r="G984" s="47"/>
      <c r="H984" s="47"/>
      <c r="I984" s="47"/>
      <c r="J984" s="47"/>
      <c r="K984" s="47"/>
      <c r="L984" s="23">
        <f t="shared" si="1076"/>
        <v>272</v>
      </c>
      <c r="M984" s="6">
        <f t="shared" si="1077"/>
        <v>-4.8301890908854856</v>
      </c>
      <c r="N984" s="6">
        <f t="shared" si="1078"/>
        <v>-1.840607059176629</v>
      </c>
      <c r="O984" s="23">
        <f t="shared" si="1079"/>
        <v>-10.544926936014432</v>
      </c>
      <c r="P984" s="23" t="str">
        <f t="shared" si="1064"/>
        <v/>
      </c>
      <c r="Q984" s="23"/>
      <c r="R984" s="6"/>
      <c r="S984" s="6"/>
      <c r="T984" s="6" t="str">
        <f t="shared" si="1080"/>
        <v/>
      </c>
      <c r="U984" s="6" t="str">
        <f t="shared" si="1081"/>
        <v/>
      </c>
      <c r="V984" s="6"/>
      <c r="W984" s="49"/>
      <c r="X984" s="8"/>
      <c r="Y984" s="53" t="str">
        <f t="shared" si="1082"/>
        <v>1.57</v>
      </c>
      <c r="Z984" s="6" t="str">
        <f t="shared" si="1083"/>
        <v/>
      </c>
      <c r="AA984" s="54" t="str">
        <f t="shared" ca="1" si="1068"/>
        <v/>
      </c>
      <c r="AB984" s="55">
        <f t="shared" si="1084"/>
        <v>-4.8301890908854856</v>
      </c>
      <c r="AC984" s="6">
        <f t="shared" si="1085"/>
        <v>-1.840607059176629</v>
      </c>
      <c r="AD984" s="6">
        <f t="shared" si="1086"/>
        <v>10.544926936014432</v>
      </c>
      <c r="AE984" s="6" t="str">
        <f t="shared" si="1070"/>
        <v/>
      </c>
      <c r="AF984" s="113"/>
      <c r="AG984" s="52"/>
      <c r="AH984" s="6" t="str">
        <f t="shared" si="1087"/>
        <v/>
      </c>
      <c r="AI984" s="6" t="str">
        <f t="shared" si="1088"/>
        <v/>
      </c>
      <c r="AJ984" s="14" t="str">
        <f t="shared" si="1089"/>
        <v/>
      </c>
      <c r="AK984" s="56">
        <f t="shared" si="1074"/>
        <v>-20.86</v>
      </c>
      <c r="AL984" s="49">
        <f t="shared" si="1075"/>
        <v>5.1689999999999987</v>
      </c>
      <c r="AM984" s="65"/>
      <c r="AN984" s="61"/>
      <c r="AO984" s="61"/>
      <c r="AP984" s="61"/>
      <c r="AQ984" s="62"/>
    </row>
    <row r="985" spans="1:43" x14ac:dyDescent="0.3">
      <c r="A985" t="str">
        <f t="shared" si="1032"/>
        <v/>
      </c>
      <c r="B985" s="1" t="s">
        <v>55</v>
      </c>
      <c r="C985" s="1"/>
      <c r="D985">
        <v>6.9340000000000002</v>
      </c>
      <c r="E985">
        <v>79.34</v>
      </c>
      <c r="F985">
        <v>-3.75</v>
      </c>
      <c r="G985" s="47"/>
      <c r="H985" s="47"/>
      <c r="I985" s="47"/>
      <c r="J985" s="47"/>
      <c r="K985" s="47"/>
      <c r="L985" s="23">
        <f t="shared" si="1076"/>
        <v>260.72000000000003</v>
      </c>
      <c r="M985" s="6">
        <f t="shared" si="1077"/>
        <v>-6.9191537737364763</v>
      </c>
      <c r="N985" s="6">
        <f t="shared" si="1078"/>
        <v>-0.453505298081812</v>
      </c>
      <c r="O985" s="23">
        <f t="shared" si="1079"/>
        <v>-2.6736717323463974</v>
      </c>
      <c r="P985" s="23" t="str">
        <f t="shared" si="1064"/>
        <v/>
      </c>
      <c r="Q985" s="23"/>
      <c r="R985" s="6"/>
      <c r="S985" s="6"/>
      <c r="T985" s="6" t="str">
        <f t="shared" si="1080"/>
        <v/>
      </c>
      <c r="U985" s="6" t="str">
        <f t="shared" si="1081"/>
        <v/>
      </c>
      <c r="V985" s="6"/>
      <c r="W985" s="49"/>
      <c r="X985" s="8"/>
      <c r="Y985" s="53" t="str">
        <f t="shared" si="1082"/>
        <v>1.57</v>
      </c>
      <c r="Z985" s="6" t="str">
        <f t="shared" si="1083"/>
        <v/>
      </c>
      <c r="AA985" s="54" t="str">
        <f t="shared" ca="1" si="1068"/>
        <v/>
      </c>
      <c r="AB985" s="55">
        <f t="shared" si="1084"/>
        <v>-6.9191537737364763</v>
      </c>
      <c r="AC985" s="6">
        <f t="shared" si="1085"/>
        <v>-0.453505298081812</v>
      </c>
      <c r="AD985" s="6">
        <f t="shared" ca="1" si="1086"/>
        <v>40.297356808241133</v>
      </c>
      <c r="AE985" s="6" t="str">
        <f t="shared" si="1070"/>
        <v/>
      </c>
      <c r="AF985" s="113"/>
      <c r="AG985" s="52"/>
      <c r="AH985" s="6" t="str">
        <f t="shared" si="1087"/>
        <v/>
      </c>
      <c r="AI985" s="6" t="str">
        <f t="shared" si="1088"/>
        <v/>
      </c>
      <c r="AJ985" s="14" t="str">
        <f t="shared" si="1089"/>
        <v/>
      </c>
      <c r="AK985" s="56">
        <f t="shared" si="1074"/>
        <v>-3.75</v>
      </c>
      <c r="AL985" s="49">
        <f t="shared" si="1075"/>
        <v>6.9339999999999993</v>
      </c>
      <c r="AM985" s="65"/>
      <c r="AN985" s="61"/>
      <c r="AO985" s="61"/>
      <c r="AP985" s="61"/>
      <c r="AQ985" s="62"/>
    </row>
    <row r="986" spans="1:43" x14ac:dyDescent="0.3">
      <c r="A986" t="str">
        <f t="shared" si="1032"/>
        <v/>
      </c>
      <c r="B986" s="1" t="s">
        <v>55</v>
      </c>
      <c r="C986" s="1"/>
      <c r="D986">
        <v>5.4729999999999999</v>
      </c>
      <c r="E986">
        <v>78.8</v>
      </c>
      <c r="F986">
        <v>0.28999999999999998</v>
      </c>
      <c r="G986" s="47"/>
      <c r="H986" s="47"/>
      <c r="I986" s="47"/>
      <c r="J986" s="47"/>
      <c r="K986" s="47"/>
      <c r="L986" s="23">
        <f t="shared" si="1076"/>
        <v>260.18</v>
      </c>
      <c r="M986" s="6">
        <f t="shared" si="1077"/>
        <v>-5.472929895603289</v>
      </c>
      <c r="N986" s="6">
        <f t="shared" si="1078"/>
        <v>2.7701224012031601E-2</v>
      </c>
      <c r="O986" s="23">
        <f t="shared" si="1079"/>
        <v>-5.325717663463621</v>
      </c>
      <c r="P986" s="23" t="str">
        <f t="shared" si="1064"/>
        <v/>
      </c>
      <c r="Q986" s="23"/>
      <c r="R986" s="6"/>
      <c r="S986" s="6"/>
      <c r="T986" s="6" t="str">
        <f t="shared" si="1080"/>
        <v/>
      </c>
      <c r="U986" s="6" t="str">
        <f t="shared" si="1081"/>
        <v/>
      </c>
      <c r="V986" s="6"/>
      <c r="W986" s="49"/>
      <c r="X986" s="8"/>
      <c r="Y986" s="53" t="str">
        <f t="shared" si="1082"/>
        <v>1.57</v>
      </c>
      <c r="Z986" s="6">
        <f t="shared" si="1083"/>
        <v>1.8683082831886606</v>
      </c>
      <c r="AA986" s="54">
        <f t="shared" ca="1" si="1068"/>
        <v>7.3059219432153579</v>
      </c>
      <c r="AB986" s="55">
        <f t="shared" si="1084"/>
        <v>-5.472929895603289</v>
      </c>
      <c r="AC986" s="6">
        <f t="shared" ca="1" si="1085"/>
        <v>5.4653148840387287</v>
      </c>
      <c r="AD986" s="6">
        <f t="shared" ca="1" si="1086"/>
        <v>25.604472622540285</v>
      </c>
      <c r="AE986" s="6" t="str">
        <f t="shared" si="1070"/>
        <v/>
      </c>
      <c r="AF986" s="113"/>
      <c r="AG986" s="52"/>
      <c r="AH986" s="6" t="str">
        <f t="shared" si="1087"/>
        <v/>
      </c>
      <c r="AI986" s="6" t="str">
        <f t="shared" si="1088"/>
        <v/>
      </c>
      <c r="AJ986" s="14" t="str">
        <f t="shared" si="1089"/>
        <v/>
      </c>
      <c r="AK986" s="56">
        <f t="shared" ca="1" si="1074"/>
        <v>44.960111703303966</v>
      </c>
      <c r="AL986" s="49">
        <f t="shared" ca="1" si="1075"/>
        <v>7.7345089323035552</v>
      </c>
      <c r="AM986" s="65"/>
      <c r="AN986" s="61"/>
      <c r="AO986" s="61"/>
      <c r="AP986" s="61"/>
      <c r="AQ986" s="62"/>
    </row>
    <row r="987" spans="1:43" x14ac:dyDescent="0.3">
      <c r="A987" t="str">
        <f t="shared" si="1032"/>
        <v/>
      </c>
      <c r="B987" s="1" t="s">
        <v>55</v>
      </c>
      <c r="C987" s="1"/>
      <c r="D987">
        <v>4.6879999999999997</v>
      </c>
      <c r="E987">
        <v>81.16</v>
      </c>
      <c r="F987">
        <v>12.27</v>
      </c>
      <c r="G987" s="47"/>
      <c r="H987" s="47"/>
      <c r="I987" s="47"/>
      <c r="J987" s="47"/>
      <c r="K987" s="47"/>
      <c r="L987" s="23">
        <f t="shared" si="1076"/>
        <v>262.53999999999996</v>
      </c>
      <c r="M987" s="6">
        <f t="shared" si="1077"/>
        <v>-4.5809119360615975</v>
      </c>
      <c r="N987" s="6">
        <f t="shared" si="1078"/>
        <v>0.99628802765484781</v>
      </c>
      <c r="O987" s="23">
        <f t="shared" si="1079"/>
        <v>-4.0122722532120569</v>
      </c>
      <c r="P987" s="23" t="str">
        <f t="shared" si="1064"/>
        <v/>
      </c>
      <c r="Q987" s="23"/>
      <c r="R987" s="6"/>
      <c r="S987" s="6"/>
      <c r="T987" s="6" t="str">
        <f t="shared" si="1080"/>
        <v/>
      </c>
      <c r="U987" s="6" t="str">
        <f t="shared" si="1081"/>
        <v/>
      </c>
      <c r="V987" s="6"/>
      <c r="W987" s="49"/>
      <c r="X987" s="8"/>
      <c r="Y987" s="53" t="str">
        <f t="shared" si="1082"/>
        <v>1.57</v>
      </c>
      <c r="Z987" s="6">
        <f t="shared" si="1083"/>
        <v>2.8368950868314768</v>
      </c>
      <c r="AA987" s="54">
        <f t="shared" ca="1" si="1068"/>
        <v>11.09353004104249</v>
      </c>
      <c r="AB987" s="55">
        <f t="shared" si="1084"/>
        <v>-4.5809119360615975</v>
      </c>
      <c r="AC987" s="6">
        <f t="shared" ca="1" si="1085"/>
        <v>9.2529229818658614</v>
      </c>
      <c r="AD987" s="6">
        <f t="shared" ca="1" si="1086"/>
        <v>24.06599159142019</v>
      </c>
      <c r="AE987" s="6" t="str">
        <f t="shared" si="1070"/>
        <v/>
      </c>
      <c r="AF987" s="113"/>
      <c r="AG987" s="52"/>
      <c r="AH987" s="6" t="str">
        <f t="shared" si="1087"/>
        <v/>
      </c>
      <c r="AI987" s="6" t="str">
        <f t="shared" si="1088"/>
        <v/>
      </c>
      <c r="AJ987" s="14" t="str">
        <f t="shared" si="1089"/>
        <v/>
      </c>
      <c r="AK987" s="56">
        <f t="shared" ca="1" si="1074"/>
        <v>63.661033725705188</v>
      </c>
      <c r="AL987" s="49">
        <f t="shared" ca="1" si="1075"/>
        <v>10.324792388919645</v>
      </c>
      <c r="AM987" s="65"/>
      <c r="AN987" s="61"/>
      <c r="AO987" s="61"/>
      <c r="AP987" s="61"/>
      <c r="AQ987" s="62"/>
    </row>
    <row r="988" spans="1:43" x14ac:dyDescent="0.3">
      <c r="A988" t="str">
        <f t="shared" si="1032"/>
        <v/>
      </c>
      <c r="B988" s="1" t="s">
        <v>55</v>
      </c>
      <c r="C988" s="1"/>
      <c r="D988">
        <v>3.3839999999999999</v>
      </c>
      <c r="E988">
        <v>85.86</v>
      </c>
      <c r="F988">
        <v>26.92</v>
      </c>
      <c r="G988" s="47"/>
      <c r="H988" s="47"/>
      <c r="I988" s="47"/>
      <c r="J988" s="47"/>
      <c r="K988" s="47"/>
      <c r="L988" s="23">
        <f t="shared" si="1076"/>
        <v>267.24</v>
      </c>
      <c r="M988" s="6">
        <f t="shared" si="1077"/>
        <v>-3.0173082228872143</v>
      </c>
      <c r="N988" s="6">
        <f t="shared" si="1078"/>
        <v>1.5320923888908264</v>
      </c>
      <c r="O988" s="23">
        <f t="shared" si="1079"/>
        <v>-3.0549354198939769</v>
      </c>
      <c r="P988" s="23" t="str">
        <f t="shared" si="1064"/>
        <v/>
      </c>
      <c r="Q988" s="23"/>
      <c r="R988" s="6"/>
      <c r="S988" s="6"/>
      <c r="T988" s="6" t="str">
        <f t="shared" si="1080"/>
        <v/>
      </c>
      <c r="U988" s="6" t="str">
        <f t="shared" si="1081"/>
        <v/>
      </c>
      <c r="V988" s="6"/>
      <c r="W988" s="49"/>
      <c r="X988" s="8"/>
      <c r="Y988" s="53" t="str">
        <f t="shared" si="1082"/>
        <v>1.57</v>
      </c>
      <c r="Z988" s="6">
        <f t="shared" si="1083"/>
        <v>3.3726994480674555</v>
      </c>
      <c r="AA988" s="54">
        <f t="shared" ca="1" si="1068"/>
        <v>13.18876500587572</v>
      </c>
      <c r="AB988" s="55">
        <f t="shared" si="1084"/>
        <v>-3.0173082228872143</v>
      </c>
      <c r="AC988" s="6">
        <f t="shared" ca="1" si="1085"/>
        <v>11.348157946699091</v>
      </c>
      <c r="AD988" s="6">
        <f t="shared" ca="1" si="1086"/>
        <v>13.480745521522003</v>
      </c>
      <c r="AE988" s="6" t="str">
        <f t="shared" si="1070"/>
        <v/>
      </c>
      <c r="AF988" s="113"/>
      <c r="AG988" s="52"/>
      <c r="AH988" s="6" t="str">
        <f t="shared" si="1087"/>
        <v/>
      </c>
      <c r="AI988" s="6" t="str">
        <f t="shared" si="1088"/>
        <v/>
      </c>
      <c r="AJ988" s="14" t="str">
        <f t="shared" si="1089"/>
        <v/>
      </c>
      <c r="AK988" s="56">
        <f t="shared" ca="1" si="1074"/>
        <v>75.110388483843664</v>
      </c>
      <c r="AL988" s="49">
        <f t="shared" ca="1" si="1075"/>
        <v>11.742437468223219</v>
      </c>
      <c r="AM988" s="65"/>
      <c r="AN988" s="61"/>
      <c r="AO988" s="61"/>
      <c r="AP988" s="61"/>
      <c r="AQ988" s="62"/>
    </row>
    <row r="989" spans="1:43" x14ac:dyDescent="0.3">
      <c r="A989" t="str">
        <f t="shared" si="1032"/>
        <v/>
      </c>
      <c r="B989" s="1" t="s">
        <v>55</v>
      </c>
      <c r="C989" s="1"/>
      <c r="D989">
        <v>3.6349999999999998</v>
      </c>
      <c r="E989">
        <v>88.89</v>
      </c>
      <c r="F989">
        <v>41.3</v>
      </c>
      <c r="G989" s="47"/>
      <c r="H989" s="47"/>
      <c r="I989" s="47"/>
      <c r="J989" s="47"/>
      <c r="K989" s="47"/>
      <c r="L989" s="23">
        <f t="shared" si="1076"/>
        <v>270.27</v>
      </c>
      <c r="M989" s="6">
        <f t="shared" si="1077"/>
        <v>-2.730845125285263</v>
      </c>
      <c r="N989" s="6">
        <f t="shared" si="1078"/>
        <v>2.3991060630380048</v>
      </c>
      <c r="O989" s="23">
        <f t="shared" si="1079"/>
        <v>-5.3829549260678409</v>
      </c>
      <c r="P989" s="23" t="str">
        <f t="shared" si="1064"/>
        <v/>
      </c>
      <c r="Q989" s="23"/>
      <c r="R989" s="6"/>
      <c r="S989" s="6"/>
      <c r="T989" s="6" t="str">
        <f t="shared" si="1080"/>
        <v/>
      </c>
      <c r="U989" s="6" t="str">
        <f t="shared" si="1081"/>
        <v/>
      </c>
      <c r="V989" s="6"/>
      <c r="W989" s="49"/>
      <c r="X989" s="8"/>
      <c r="Y989" s="53" t="str">
        <f t="shared" si="1082"/>
        <v>1.57</v>
      </c>
      <c r="Z989" s="6">
        <f t="shared" si="1083"/>
        <v>4.239713122214634</v>
      </c>
      <c r="AA989" s="54">
        <f t="shared" ca="1" si="1068"/>
        <v>16.579176686869165</v>
      </c>
      <c r="AB989" s="55">
        <f t="shared" si="1084"/>
        <v>-2.730845125285263</v>
      </c>
      <c r="AC989" s="6">
        <f t="shared" ca="1" si="1085"/>
        <v>14.738569627692536</v>
      </c>
      <c r="AD989" s="6">
        <f t="shared" ca="1" si="1086"/>
        <v>27.54135743113266</v>
      </c>
      <c r="AE989" s="6" t="str">
        <f t="shared" si="1070"/>
        <v/>
      </c>
      <c r="AF989" s="113"/>
      <c r="AG989" s="52"/>
      <c r="AH989" s="6" t="str">
        <f t="shared" si="1087"/>
        <v/>
      </c>
      <c r="AI989" s="6" t="str">
        <f t="shared" si="1088"/>
        <v/>
      </c>
      <c r="AJ989" s="14" t="str">
        <f t="shared" si="1089"/>
        <v/>
      </c>
      <c r="AK989" s="56">
        <f t="shared" ca="1" si="1074"/>
        <v>79.502958967395074</v>
      </c>
      <c r="AL989" s="49">
        <f t="shared" ca="1" si="1075"/>
        <v>14.989427933334721</v>
      </c>
      <c r="AM989" s="65"/>
      <c r="AN989" s="61"/>
      <c r="AO989" s="61"/>
      <c r="AP989" s="61"/>
      <c r="AQ989" s="62"/>
    </row>
    <row r="990" spans="1:43" x14ac:dyDescent="0.3">
      <c r="A990" t="str">
        <f t="shared" si="1032"/>
        <v/>
      </c>
      <c r="B990" s="1" t="s">
        <v>55</v>
      </c>
      <c r="C990" s="1"/>
      <c r="D990">
        <v>3.6379999999999999</v>
      </c>
      <c r="E990">
        <v>103.83</v>
      </c>
      <c r="F990">
        <v>65.319999999999993</v>
      </c>
      <c r="G990" s="47"/>
      <c r="H990" s="47"/>
      <c r="I990" s="47"/>
      <c r="J990" s="47"/>
      <c r="K990" s="47"/>
      <c r="L990" s="23">
        <f t="shared" si="1076"/>
        <v>285.20999999999998</v>
      </c>
      <c r="M990" s="6">
        <f t="shared" si="1077"/>
        <v>-1.5190466059405205</v>
      </c>
      <c r="N990" s="6">
        <f t="shared" si="1078"/>
        <v>3.3056831985204789</v>
      </c>
      <c r="O990" s="23">
        <f t="shared" si="1079"/>
        <v>-3.573451111991957</v>
      </c>
      <c r="P990" s="23" t="str">
        <f t="shared" si="1064"/>
        <v/>
      </c>
      <c r="Q990" s="23"/>
      <c r="R990" s="6"/>
      <c r="S990" s="6"/>
      <c r="T990" s="6" t="str">
        <f t="shared" si="1080"/>
        <v/>
      </c>
      <c r="U990" s="6" t="str">
        <f t="shared" si="1081"/>
        <v/>
      </c>
      <c r="V990" s="6"/>
      <c r="W990" s="49"/>
      <c r="X990" s="8"/>
      <c r="Y990" s="53" t="str">
        <f t="shared" si="1082"/>
        <v>1.57</v>
      </c>
      <c r="Z990" s="6">
        <f t="shared" si="1083"/>
        <v>5.1462902576971077</v>
      </c>
      <c r="AA990" s="54">
        <f t="shared" ca="1" si="1068"/>
        <v>20.124299216666298</v>
      </c>
      <c r="AB990" s="55">
        <f t="shared" si="1084"/>
        <v>-1.5190466059405205</v>
      </c>
      <c r="AC990" s="6">
        <f t="shared" ca="1" si="1085"/>
        <v>18.283692157489668</v>
      </c>
      <c r="AD990" s="6">
        <f t="shared" ca="1" si="1086"/>
        <v>18.505734473059164</v>
      </c>
      <c r="AE990" s="6" t="str">
        <f t="shared" si="1070"/>
        <v/>
      </c>
      <c r="AF990" s="113"/>
      <c r="AG990" s="52"/>
      <c r="AH990" s="6" t="str">
        <f t="shared" si="1087"/>
        <v/>
      </c>
      <c r="AI990" s="6" t="str">
        <f t="shared" si="1088"/>
        <v/>
      </c>
      <c r="AJ990" s="14" t="str">
        <f t="shared" si="1089"/>
        <v/>
      </c>
      <c r="AK990" s="56">
        <f t="shared" ca="1" si="1074"/>
        <v>85.250656850331467</v>
      </c>
      <c r="AL990" s="49">
        <f t="shared" ca="1" si="1075"/>
        <v>18.346686390214138</v>
      </c>
      <c r="AM990" s="65"/>
      <c r="AN990" s="61"/>
      <c r="AO990" s="61"/>
      <c r="AP990" s="61"/>
      <c r="AQ990" s="62"/>
    </row>
    <row r="991" spans="1:43" x14ac:dyDescent="0.3">
      <c r="A991" t="str">
        <f t="shared" si="1032"/>
        <v/>
      </c>
      <c r="B991" s="1" t="s">
        <v>55</v>
      </c>
      <c r="C991" s="1"/>
      <c r="D991">
        <v>3.8759999999999999</v>
      </c>
      <c r="E991">
        <v>138.72999999999999</v>
      </c>
      <c r="F991">
        <v>80</v>
      </c>
      <c r="G991" s="47"/>
      <c r="H991" s="47"/>
      <c r="I991" s="47"/>
      <c r="J991" s="47"/>
      <c r="K991" s="47"/>
      <c r="L991" s="23">
        <f t="shared" si="1076"/>
        <v>320.11</v>
      </c>
      <c r="M991" s="6">
        <f t="shared" si="1077"/>
        <v>-0.67306033663702225</v>
      </c>
      <c r="N991" s="6">
        <f t="shared" si="1078"/>
        <v>3.8171148506753183</v>
      </c>
      <c r="O991" s="23">
        <f t="shared" si="1079"/>
        <v>-1.2731533577937437E-2</v>
      </c>
      <c r="P991" s="23" t="str">
        <f t="shared" si="1064"/>
        <v/>
      </c>
      <c r="Q991" s="23"/>
      <c r="R991" s="6"/>
      <c r="S991" s="6"/>
      <c r="T991" s="6" t="str">
        <f t="shared" si="1080"/>
        <v/>
      </c>
      <c r="U991" s="6" t="str">
        <f t="shared" si="1081"/>
        <v/>
      </c>
      <c r="V991" s="6"/>
      <c r="W991" s="49"/>
      <c r="X991" s="8"/>
      <c r="Y991" s="53" t="str">
        <f t="shared" si="1082"/>
        <v>1.57</v>
      </c>
      <c r="Z991" s="6">
        <f t="shared" si="1083"/>
        <v>5.6577219098519471</v>
      </c>
      <c r="AA991" s="54">
        <f t="shared" ca="1" si="1068"/>
        <v>22.124225975838954</v>
      </c>
      <c r="AB991" s="55">
        <f t="shared" si="1084"/>
        <v>-0.67306033663702225</v>
      </c>
      <c r="AC991" s="6">
        <f t="shared" ca="1" si="1085"/>
        <v>20.283618916662324</v>
      </c>
      <c r="AD991" s="6">
        <f t="shared" ca="1" si="1086"/>
        <v>0.70404616000326925</v>
      </c>
      <c r="AE991" s="6" t="str">
        <f t="shared" si="1070"/>
        <v/>
      </c>
      <c r="AF991" s="113"/>
      <c r="AG991" s="52"/>
      <c r="AH991" s="6" t="str">
        <f t="shared" si="1087"/>
        <v/>
      </c>
      <c r="AI991" s="6" t="str">
        <f t="shared" si="1088"/>
        <v/>
      </c>
      <c r="AJ991" s="14" t="str">
        <f t="shared" si="1089"/>
        <v/>
      </c>
      <c r="AK991" s="56">
        <f t="shared" ca="1" si="1074"/>
        <v>88.099482524933421</v>
      </c>
      <c r="AL991" s="49">
        <f t="shared" ca="1" si="1075"/>
        <v>20.294782742693641</v>
      </c>
      <c r="AM991" s="65"/>
      <c r="AN991" s="61"/>
      <c r="AO991" s="61"/>
      <c r="AP991" s="61"/>
      <c r="AQ991" s="62"/>
    </row>
    <row r="992" spans="1:43" x14ac:dyDescent="0.3">
      <c r="A992" t="str">
        <f t="shared" si="1032"/>
        <v/>
      </c>
      <c r="B992" s="1" t="s">
        <v>55</v>
      </c>
      <c r="C992" s="1"/>
      <c r="D992">
        <v>4.7050000000000001</v>
      </c>
      <c r="E992">
        <v>163.44</v>
      </c>
      <c r="F992">
        <v>80.040000000000006</v>
      </c>
      <c r="G992" s="47"/>
      <c r="H992" s="47"/>
      <c r="I992" s="47"/>
      <c r="J992" s="47"/>
      <c r="K992" s="47"/>
      <c r="L992" s="23">
        <f t="shared" si="1076"/>
        <v>344.82</v>
      </c>
      <c r="M992" s="6">
        <f t="shared" si="1077"/>
        <v>-0.81377966955222747</v>
      </c>
      <c r="N992" s="6">
        <f t="shared" si="1078"/>
        <v>4.6340897325605885</v>
      </c>
      <c r="O992" s="23">
        <f t="shared" si="1079"/>
        <v>-13.136748459147077</v>
      </c>
      <c r="P992" s="23" t="str">
        <f t="shared" si="1064"/>
        <v/>
      </c>
      <c r="Q992" s="23"/>
      <c r="R992" s="6"/>
      <c r="S992" s="6"/>
      <c r="T992" s="6" t="str">
        <f t="shared" si="1080"/>
        <v/>
      </c>
      <c r="U992" s="6" t="str">
        <f t="shared" si="1081"/>
        <v/>
      </c>
      <c r="V992" s="6"/>
      <c r="W992" s="49"/>
      <c r="X992" s="8"/>
      <c r="Y992" s="53" t="str">
        <f t="shared" si="1082"/>
        <v>1.57</v>
      </c>
      <c r="Z992" s="6">
        <f t="shared" si="1083"/>
        <v>6.4746967917372178</v>
      </c>
      <c r="AA992" s="54">
        <f t="shared" ca="1" si="1068"/>
        <v>25.318963573658966</v>
      </c>
      <c r="AB992" s="55">
        <f t="shared" si="1084"/>
        <v>-0.81377966955222747</v>
      </c>
      <c r="AC992" s="6">
        <f t="shared" ca="1" si="1085"/>
        <v>23.478356514482336</v>
      </c>
      <c r="AD992" s="6">
        <f t="shared" ca="1" si="1086"/>
        <v>66.77258179636182</v>
      </c>
      <c r="AE992" s="6" t="str">
        <f t="shared" si="1070"/>
        <v/>
      </c>
      <c r="AF992" s="113"/>
      <c r="AG992" s="52"/>
      <c r="AH992" s="6" t="str">
        <f t="shared" si="1087"/>
        <v/>
      </c>
      <c r="AI992" s="6" t="str">
        <f t="shared" si="1088"/>
        <v/>
      </c>
      <c r="AJ992" s="14" t="str">
        <f t="shared" si="1089"/>
        <v/>
      </c>
      <c r="AK992" s="56">
        <f t="shared" ca="1" si="1074"/>
        <v>88.014874587823698</v>
      </c>
      <c r="AL992" s="49">
        <f t="shared" ca="1" si="1075"/>
        <v>23.492455426619664</v>
      </c>
      <c r="AM992" s="65"/>
      <c r="AN992" s="61"/>
      <c r="AO992" s="61"/>
      <c r="AP992" s="61"/>
      <c r="AQ992" s="62"/>
    </row>
    <row r="993" spans="1:43" x14ac:dyDescent="0.3">
      <c r="A993" t="str">
        <f t="shared" si="1032"/>
        <v/>
      </c>
      <c r="B993" s="1" t="s">
        <v>55</v>
      </c>
      <c r="C993" s="1"/>
      <c r="D993">
        <v>4.8630000000000004</v>
      </c>
      <c r="E993">
        <v>226.42</v>
      </c>
      <c r="F993">
        <v>64.92</v>
      </c>
      <c r="G993" s="47"/>
      <c r="H993" s="47"/>
      <c r="I993" s="47"/>
      <c r="J993" s="47"/>
      <c r="K993" s="47"/>
      <c r="L993" s="23">
        <f t="shared" si="1076"/>
        <v>47.799999999999983</v>
      </c>
      <c r="M993" s="6">
        <f t="shared" si="1077"/>
        <v>2.0613444575800779</v>
      </c>
      <c r="N993" s="6">
        <f t="shared" si="1078"/>
        <v>4.4045008828701464</v>
      </c>
      <c r="O993" s="23">
        <f t="shared" si="1079"/>
        <v>-13.653178670267852</v>
      </c>
      <c r="P993" s="23" t="str">
        <f t="shared" si="1064"/>
        <v/>
      </c>
      <c r="Q993" s="23"/>
      <c r="R993" s="6"/>
      <c r="S993" s="6"/>
      <c r="T993" s="6" t="str">
        <f t="shared" si="1080"/>
        <v/>
      </c>
      <c r="U993" s="6" t="str">
        <f t="shared" si="1081"/>
        <v/>
      </c>
      <c r="V993" s="6"/>
      <c r="W993" s="49"/>
      <c r="X993" s="8"/>
      <c r="Y993" s="53" t="str">
        <f t="shared" si="1082"/>
        <v>1.57</v>
      </c>
      <c r="Z993" s="6">
        <f t="shared" si="1083"/>
        <v>6.2451079420467757</v>
      </c>
      <c r="AA993" s="54">
        <f t="shared" ca="1" si="1068"/>
        <v>24.421168370391864</v>
      </c>
      <c r="AB993" s="55">
        <f t="shared" si="1084"/>
        <v>2.0613444575800779</v>
      </c>
      <c r="AC993" s="6">
        <f t="shared" ca="1" si="1085"/>
        <v>22.580561311215234</v>
      </c>
      <c r="AD993" s="6">
        <f t="shared" ca="1" si="1086"/>
        <v>69.785782897076643</v>
      </c>
      <c r="AE993" s="6" t="str">
        <f t="shared" si="1070"/>
        <v/>
      </c>
      <c r="AF993" s="113"/>
      <c r="AG993" s="52"/>
      <c r="AH993" s="6" t="str">
        <f t="shared" si="1087"/>
        <v/>
      </c>
      <c r="AI993" s="6" t="str">
        <f t="shared" si="1088"/>
        <v/>
      </c>
      <c r="AJ993" s="14" t="str">
        <f t="shared" si="1089"/>
        <v/>
      </c>
      <c r="AK993" s="56">
        <f t="shared" ca="1" si="1074"/>
        <v>84.784014278436089</v>
      </c>
      <c r="AL993" s="49">
        <f t="shared" ca="1" si="1075"/>
        <v>22.67445457122059</v>
      </c>
      <c r="AM993" s="65"/>
      <c r="AN993" s="61"/>
      <c r="AO993" s="61"/>
      <c r="AP993" s="61"/>
      <c r="AQ993" s="62"/>
    </row>
    <row r="994" spans="1:43" x14ac:dyDescent="0.3">
      <c r="A994" t="str">
        <f t="shared" si="1032"/>
        <v/>
      </c>
      <c r="B994" s="1" t="s">
        <v>55</v>
      </c>
      <c r="C994" s="1"/>
      <c r="D994">
        <v>6.7009999999999996</v>
      </c>
      <c r="E994">
        <v>240.99</v>
      </c>
      <c r="F994">
        <v>40.15</v>
      </c>
      <c r="G994" s="47"/>
      <c r="H994" s="47"/>
      <c r="I994" s="47"/>
      <c r="J994" s="47"/>
      <c r="K994" s="47"/>
      <c r="L994" s="23">
        <f t="shared" si="1076"/>
        <v>62.370000000000005</v>
      </c>
      <c r="M994" s="6">
        <f t="shared" si="1077"/>
        <v>5.1219696980189431</v>
      </c>
      <c r="N994" s="6">
        <f t="shared" si="1078"/>
        <v>4.3207438494518202</v>
      </c>
      <c r="O994" s="23">
        <f t="shared" si="1079"/>
        <v>-13.60525353514668</v>
      </c>
      <c r="P994" s="23" t="str">
        <f t="shared" si="1064"/>
        <v/>
      </c>
      <c r="Q994" s="23"/>
      <c r="R994" s="6"/>
      <c r="S994" s="6"/>
      <c r="T994" s="6" t="str">
        <f t="shared" si="1080"/>
        <v/>
      </c>
      <c r="U994" s="6" t="str">
        <f t="shared" si="1081"/>
        <v/>
      </c>
      <c r="V994" s="6"/>
      <c r="W994" s="49"/>
      <c r="X994" s="8"/>
      <c r="Y994" s="53" t="str">
        <f t="shared" si="1082"/>
        <v>1.57</v>
      </c>
      <c r="Z994" s="6">
        <f t="shared" si="1083"/>
        <v>6.1613509086284495</v>
      </c>
      <c r="AA994" s="54">
        <f t="shared" ca="1" si="1068"/>
        <v>24.093640866576916</v>
      </c>
      <c r="AB994" s="55">
        <f t="shared" si="1084"/>
        <v>5.1219696980189431</v>
      </c>
      <c r="AC994" s="6">
        <f t="shared" ca="1" si="1085"/>
        <v>22.253033807400286</v>
      </c>
      <c r="AD994" s="6">
        <f t="shared" ca="1" si="1086"/>
        <v>63.652905654010709</v>
      </c>
      <c r="AE994" s="6" t="str">
        <f t="shared" si="1070"/>
        <v/>
      </c>
      <c r="AF994" s="113"/>
      <c r="AG994" s="52"/>
      <c r="AH994" s="6" t="str">
        <f t="shared" si="1087"/>
        <v/>
      </c>
      <c r="AI994" s="6" t="str">
        <f t="shared" si="1088"/>
        <v/>
      </c>
      <c r="AJ994" s="14" t="str">
        <f t="shared" si="1089"/>
        <v/>
      </c>
      <c r="AK994" s="56">
        <f t="shared" ca="1" si="1074"/>
        <v>77.038012046455606</v>
      </c>
      <c r="AL994" s="49">
        <f t="shared" ca="1" si="1075"/>
        <v>22.834887501818883</v>
      </c>
      <c r="AM994" s="65"/>
      <c r="AN994" s="61"/>
      <c r="AO994" s="61"/>
      <c r="AP994" s="61"/>
      <c r="AQ994" s="62"/>
    </row>
    <row r="995" spans="1:43" x14ac:dyDescent="0.3">
      <c r="A995" t="str">
        <f t="shared" si="1032"/>
        <v/>
      </c>
      <c r="B995" s="1" t="s">
        <v>55</v>
      </c>
      <c r="C995" s="1"/>
      <c r="D995">
        <v>7.8090000000000002</v>
      </c>
      <c r="E995">
        <v>240.58</v>
      </c>
      <c r="F995">
        <v>25.08</v>
      </c>
      <c r="G995" s="47"/>
      <c r="H995" s="47"/>
      <c r="I995" s="47"/>
      <c r="J995" s="47"/>
      <c r="K995" s="47"/>
      <c r="L995" s="23">
        <f t="shared" si="1076"/>
        <v>61.960000000000008</v>
      </c>
      <c r="M995" s="6">
        <f t="shared" si="1077"/>
        <v>7.0727426268420661</v>
      </c>
      <c r="N995" s="6">
        <f t="shared" si="1078"/>
        <v>3.3101046410123032</v>
      </c>
      <c r="O995" s="23">
        <f t="shared" si="1079"/>
        <v>-13.894188362959639</v>
      </c>
      <c r="P995" s="23" t="str">
        <f t="shared" si="1064"/>
        <v/>
      </c>
      <c r="Q995" s="23"/>
      <c r="R995" s="6"/>
      <c r="S995" s="6"/>
      <c r="T995" s="6" t="str">
        <f t="shared" si="1080"/>
        <v/>
      </c>
      <c r="U995" s="6" t="str">
        <f t="shared" si="1081"/>
        <v/>
      </c>
      <c r="V995" s="6"/>
      <c r="W995" s="49"/>
      <c r="X995" s="8"/>
      <c r="Y995" s="53" t="str">
        <f t="shared" si="1082"/>
        <v>1.57</v>
      </c>
      <c r="Z995" s="6">
        <f t="shared" si="1083"/>
        <v>5.150711700188932</v>
      </c>
      <c r="AA995" s="54">
        <f t="shared" ca="1" si="1068"/>
        <v>20.141589036559701</v>
      </c>
      <c r="AB995" s="55">
        <f t="shared" si="1084"/>
        <v>7.0727426268420661</v>
      </c>
      <c r="AC995" s="6">
        <f t="shared" ca="1" si="1085"/>
        <v>18.300981977383071</v>
      </c>
      <c r="AD995" s="6">
        <f t="shared" ca="1" si="1086"/>
        <v>52.860272861662239</v>
      </c>
      <c r="AE995" s="6" t="str">
        <f t="shared" si="1070"/>
        <v/>
      </c>
      <c r="AF995" s="113"/>
      <c r="AG995" s="52"/>
      <c r="AH995" s="6" t="str">
        <f t="shared" si="1087"/>
        <v/>
      </c>
      <c r="AI995" s="6" t="str">
        <f t="shared" si="1088"/>
        <v/>
      </c>
      <c r="AJ995" s="14" t="str">
        <f t="shared" si="1089"/>
        <v/>
      </c>
      <c r="AK995" s="56">
        <f t="shared" ca="1" si="1074"/>
        <v>68.870081591876897</v>
      </c>
      <c r="AL995" s="49">
        <f t="shared" ca="1" si="1075"/>
        <v>19.620133271770833</v>
      </c>
      <c r="AM995" s="65"/>
      <c r="AN995" s="61"/>
      <c r="AO995" s="61"/>
      <c r="AP995" s="61"/>
      <c r="AQ995" s="62"/>
    </row>
    <row r="996" spans="1:43" x14ac:dyDescent="0.3">
      <c r="A996" t="str">
        <f t="shared" si="1032"/>
        <v/>
      </c>
      <c r="B996" s="1" t="s">
        <v>55</v>
      </c>
      <c r="C996" s="1"/>
      <c r="D996">
        <v>6.9059999999999997</v>
      </c>
      <c r="E996">
        <v>240.8</v>
      </c>
      <c r="F996">
        <v>10.15</v>
      </c>
      <c r="G996" s="47"/>
      <c r="H996" s="47"/>
      <c r="I996" s="47"/>
      <c r="J996" s="47"/>
      <c r="K996" s="47"/>
      <c r="L996" s="23">
        <f t="shared" si="1076"/>
        <v>62.180000000000007</v>
      </c>
      <c r="M996" s="6">
        <f t="shared" si="1077"/>
        <v>6.7979195032252315</v>
      </c>
      <c r="N996" s="6">
        <f t="shared" si="1078"/>
        <v>1.217015376924228</v>
      </c>
      <c r="O996" s="23">
        <f t="shared" si="1079"/>
        <v>-3.8526869912860127</v>
      </c>
      <c r="P996" s="23" t="str">
        <f t="shared" si="1064"/>
        <v/>
      </c>
      <c r="Q996" s="23"/>
      <c r="R996" s="6"/>
      <c r="S996" s="6"/>
      <c r="T996" s="6" t="str">
        <f t="shared" si="1080"/>
        <v/>
      </c>
      <c r="U996" s="6" t="str">
        <f t="shared" si="1081"/>
        <v/>
      </c>
      <c r="V996" s="6"/>
      <c r="W996" s="49"/>
      <c r="X996" s="8"/>
      <c r="Y996" s="53" t="str">
        <f t="shared" si="1082"/>
        <v>1.57</v>
      </c>
      <c r="Z996" s="6">
        <f t="shared" si="1083"/>
        <v>3.057622436100857</v>
      </c>
      <c r="AA996" s="54">
        <f t="shared" ca="1" si="1068"/>
        <v>11.95667280982723</v>
      </c>
      <c r="AB996" s="55">
        <f t="shared" si="1084"/>
        <v>6.7979195032252315</v>
      </c>
      <c r="AC996" s="6">
        <f t="shared" ca="1" si="1085"/>
        <v>10.116065750650602</v>
      </c>
      <c r="AD996" s="6">
        <f t="shared" ca="1" si="1086"/>
        <v>16.388546855036324</v>
      </c>
      <c r="AE996" s="6" t="str">
        <f t="shared" si="1070"/>
        <v/>
      </c>
      <c r="AF996" s="113"/>
      <c r="AG996" s="52"/>
      <c r="AH996" s="6" t="str">
        <f t="shared" si="1087"/>
        <v/>
      </c>
      <c r="AI996" s="6" t="str">
        <f t="shared" si="1088"/>
        <v/>
      </c>
      <c r="AJ996" s="14" t="str">
        <f t="shared" si="1089"/>
        <v/>
      </c>
      <c r="AK996" s="56">
        <f t="shared" ca="1" si="1074"/>
        <v>56.099198448071341</v>
      </c>
      <c r="AL996" s="49">
        <f t="shared" ca="1" si="1075"/>
        <v>12.187965205226675</v>
      </c>
      <c r="AM996" s="65"/>
      <c r="AN996" s="61"/>
      <c r="AO996" s="61"/>
      <c r="AP996" s="61"/>
      <c r="AQ996" s="62"/>
    </row>
    <row r="997" spans="1:43" x14ac:dyDescent="0.3">
      <c r="A997" t="str">
        <f t="shared" si="1032"/>
        <v/>
      </c>
      <c r="B997" s="1" t="s">
        <v>55</v>
      </c>
      <c r="C997" s="1"/>
      <c r="D997">
        <v>7.0789999999999997</v>
      </c>
      <c r="E997">
        <v>240.19</v>
      </c>
      <c r="F997">
        <v>5.63</v>
      </c>
      <c r="G997" s="47"/>
      <c r="H997" s="47"/>
      <c r="I997" s="47"/>
      <c r="J997" s="47"/>
      <c r="K997" s="47"/>
      <c r="L997" s="23">
        <f t="shared" ref="L997:L1001" si="1090">IF(AND(B997&lt;&gt;"",C997&lt;&gt;""),"",IF(E997-$E$982&lt;0,(360-($E$982-E997)),E997-$E$982))</f>
        <v>61.569999999999993</v>
      </c>
      <c r="M997" s="6">
        <f t="shared" ref="M997:M1004" si="1091">IF(AND(B997&lt;&gt;"",C997&lt;&gt;""),"",IF(L997&gt;180,(COS(RADIANS(F997))*D997)*(-1),(COS(RADIANS(F997))*D997)))</f>
        <v>7.0448521022886252</v>
      </c>
      <c r="N997" s="6">
        <f t="shared" ref="N997:N1004" si="1092">IF(AND(B997&lt;&gt;"",C997&lt;&gt;""),"",SIN(RADIANS(F997))*D997)</f>
        <v>0.69447811835906059</v>
      </c>
      <c r="O997" s="23">
        <f t="shared" si="1079"/>
        <v>-4.4053188832890227</v>
      </c>
      <c r="P997" s="23" t="str">
        <f t="shared" ref="P997:P1004" si="1093">IF(A997=1,D997*O997,"")</f>
        <v/>
      </c>
      <c r="Q997" s="23"/>
      <c r="R997" s="6"/>
      <c r="S997" s="6"/>
      <c r="T997" s="6" t="str">
        <f t="shared" ref="T997:T1004" si="1094">IF(A997=1,S997/Q997,"")</f>
        <v/>
      </c>
      <c r="U997" s="6" t="str">
        <f t="shared" ref="U997:U1004" si="1095">IF(A997=1,4*PI()*(O997/(S997^2)),"")</f>
        <v/>
      </c>
      <c r="V997" s="6"/>
      <c r="W997" s="49"/>
      <c r="X997" s="8"/>
      <c r="Y997" s="53" t="str">
        <f t="shared" ref="Y997:Y1004" si="1096">IF(A997=1,"",B997)</f>
        <v>1.57</v>
      </c>
      <c r="Z997" s="6">
        <f t="shared" si="1083"/>
        <v>2.5350851775356897</v>
      </c>
      <c r="AA997" s="54">
        <f t="shared" ref="AA997:AA1022" ca="1" si="1097">IF(Z997="","",IF($K$9=TRUE,(Z997*($F$3/($F$3-(RANDBETWEEN($N$8,$M$8)/100)))),Z997*($F$3/($F$3-$F$4))))</f>
        <v>9.9133181569306057</v>
      </c>
      <c r="AB997" s="55">
        <f t="shared" ref="AB997:AB1004" si="1098">IF(A997=1,"",M997)</f>
        <v>7.0448521022886252</v>
      </c>
      <c r="AC997" s="6">
        <f t="shared" ca="1" si="1085"/>
        <v>8.0727110977539773</v>
      </c>
      <c r="AD997" s="6">
        <f t="shared" ca="1" si="1086"/>
        <v>49.530288687538068</v>
      </c>
      <c r="AE997" s="6" t="str">
        <f t="shared" ref="AE997:AE1004" si="1099">IF(Y997="",$D997*AD997,"")</f>
        <v/>
      </c>
      <c r="AF997" s="113"/>
      <c r="AG997" s="52"/>
      <c r="AH997" s="6" t="str">
        <f t="shared" ref="AH997:AH1004" si="1100">IF(A997=1,AG997/AF997,"")</f>
        <v/>
      </c>
      <c r="AI997" s="6" t="str">
        <f t="shared" ref="AI997:AI1004" si="1101">IF(A997=1,4*PI()*(AD997/(AG997^2)),"")</f>
        <v/>
      </c>
      <c r="AJ997" s="14" t="str">
        <f t="shared" ref="AJ997:AJ1004" si="1102">IF(A997=1,(O997/AD997)*100,"")</f>
        <v/>
      </c>
      <c r="AK997" s="56">
        <f t="shared" ca="1" si="1074"/>
        <v>48.889613966986808</v>
      </c>
      <c r="AL997" s="49">
        <f t="shared" ca="1" si="1075"/>
        <v>10.714411118251935</v>
      </c>
      <c r="AM997" s="65"/>
      <c r="AN997" s="61"/>
      <c r="AO997" s="61"/>
      <c r="AP997" s="61"/>
      <c r="AQ997" s="62"/>
    </row>
    <row r="998" spans="1:43" x14ac:dyDescent="0.3">
      <c r="A998" t="str">
        <f t="shared" si="1032"/>
        <v/>
      </c>
      <c r="B998" s="1" t="s">
        <v>55</v>
      </c>
      <c r="C998" s="1"/>
      <c r="D998">
        <v>6.1159999999999997</v>
      </c>
      <c r="E998">
        <v>240.41</v>
      </c>
      <c r="F998">
        <v>-0.21</v>
      </c>
      <c r="G998" s="47"/>
      <c r="H998" s="47"/>
      <c r="I998" s="47"/>
      <c r="J998" s="47"/>
      <c r="K998" s="47"/>
      <c r="L998" s="23">
        <f t="shared" si="1090"/>
        <v>61.789999999999992</v>
      </c>
      <c r="M998" s="6">
        <f t="shared" si="1091"/>
        <v>6.1159589200109137</v>
      </c>
      <c r="N998" s="6">
        <f t="shared" si="1092"/>
        <v>-2.2416260592217258E-2</v>
      </c>
      <c r="O998" s="23">
        <f t="shared" si="1079"/>
        <v>-4.7225277345342658</v>
      </c>
      <c r="P998" s="23" t="str">
        <f t="shared" si="1093"/>
        <v/>
      </c>
      <c r="Q998" s="23"/>
      <c r="R998" s="6"/>
      <c r="S998" s="6"/>
      <c r="T998" s="6" t="str">
        <f t="shared" si="1094"/>
        <v/>
      </c>
      <c r="U998" s="6" t="str">
        <f t="shared" si="1095"/>
        <v/>
      </c>
      <c r="V998" s="6"/>
      <c r="W998" s="49"/>
      <c r="X998" s="8"/>
      <c r="Y998" s="53" t="str">
        <f t="shared" si="1096"/>
        <v>1.57</v>
      </c>
      <c r="Z998" s="6" t="str">
        <f t="shared" si="1083"/>
        <v/>
      </c>
      <c r="AA998" s="54" t="str">
        <f t="shared" ca="1" si="1097"/>
        <v/>
      </c>
      <c r="AB998" s="55">
        <f t="shared" si="1098"/>
        <v>6.1159589200109137</v>
      </c>
      <c r="AC998" s="6">
        <f t="shared" si="1085"/>
        <v>-2.2416260592217258E-2</v>
      </c>
      <c r="AD998" s="6">
        <f t="shared" si="1086"/>
        <v>4.7225277345342658</v>
      </c>
      <c r="AE998" s="6" t="str">
        <f t="shared" si="1099"/>
        <v/>
      </c>
      <c r="AF998" s="113"/>
      <c r="AG998" s="52"/>
      <c r="AH998" s="6" t="str">
        <f t="shared" si="1100"/>
        <v/>
      </c>
      <c r="AI998" s="6" t="str">
        <f t="shared" si="1101"/>
        <v/>
      </c>
      <c r="AJ998" s="14" t="str">
        <f t="shared" si="1102"/>
        <v/>
      </c>
      <c r="AK998" s="56">
        <f t="shared" si="1074"/>
        <v>-0.21</v>
      </c>
      <c r="AL998" s="49">
        <f t="shared" si="1075"/>
        <v>6.1159999999999997</v>
      </c>
      <c r="AM998" s="65"/>
      <c r="AN998" s="61"/>
      <c r="AO998" s="61"/>
      <c r="AP998" s="61"/>
      <c r="AQ998" s="62"/>
    </row>
    <row r="999" spans="1:43" x14ac:dyDescent="0.3">
      <c r="A999" t="str">
        <f t="shared" si="1032"/>
        <v/>
      </c>
      <c r="B999" s="1" t="s">
        <v>55</v>
      </c>
      <c r="C999" s="1"/>
      <c r="D999">
        <v>4.9909999999999997</v>
      </c>
      <c r="E999">
        <v>241.28</v>
      </c>
      <c r="F999">
        <v>-9.11</v>
      </c>
      <c r="G999" s="47"/>
      <c r="H999" s="47"/>
      <c r="I999" s="47"/>
      <c r="J999" s="47"/>
      <c r="K999" s="47"/>
      <c r="L999" s="23">
        <f t="shared" si="1090"/>
        <v>62.66</v>
      </c>
      <c r="M999" s="6">
        <f t="shared" si="1091"/>
        <v>4.928044463917491</v>
      </c>
      <c r="N999" s="6">
        <f t="shared" si="1092"/>
        <v>-0.79022703171440678</v>
      </c>
      <c r="O999" s="23">
        <f t="shared" si="1079"/>
        <v>-3.6284970349380594</v>
      </c>
      <c r="P999" s="23" t="str">
        <f t="shared" si="1093"/>
        <v/>
      </c>
      <c r="Q999" s="23"/>
      <c r="R999" s="6"/>
      <c r="S999" s="6"/>
      <c r="T999" s="6" t="str">
        <f t="shared" si="1094"/>
        <v/>
      </c>
      <c r="U999" s="6" t="str">
        <f t="shared" si="1095"/>
        <v/>
      </c>
      <c r="V999" s="6"/>
      <c r="W999" s="49"/>
      <c r="X999" s="8"/>
      <c r="Y999" s="53" t="str">
        <f t="shared" si="1096"/>
        <v>1.57</v>
      </c>
      <c r="Z999" s="6" t="str">
        <f t="shared" si="1083"/>
        <v/>
      </c>
      <c r="AA999" s="54" t="str">
        <f t="shared" ca="1" si="1097"/>
        <v/>
      </c>
      <c r="AB999" s="55">
        <f t="shared" si="1098"/>
        <v>4.928044463917491</v>
      </c>
      <c r="AC999" s="6">
        <f t="shared" si="1085"/>
        <v>-0.79022703171440678</v>
      </c>
      <c r="AD999" s="6">
        <f t="shared" si="1086"/>
        <v>3.6284970349380594</v>
      </c>
      <c r="AE999" s="6" t="str">
        <f t="shared" si="1099"/>
        <v/>
      </c>
      <c r="AF999" s="113"/>
      <c r="AG999" s="52"/>
      <c r="AH999" s="6" t="str">
        <f t="shared" si="1100"/>
        <v/>
      </c>
      <c r="AI999" s="6" t="str">
        <f t="shared" si="1101"/>
        <v/>
      </c>
      <c r="AJ999" s="14" t="str">
        <f t="shared" si="1102"/>
        <v/>
      </c>
      <c r="AK999" s="56">
        <f t="shared" si="1074"/>
        <v>-9.11</v>
      </c>
      <c r="AL999" s="49">
        <f t="shared" si="1075"/>
        <v>4.9909999999999988</v>
      </c>
      <c r="AM999" s="65"/>
      <c r="AN999" s="61"/>
      <c r="AO999" s="61"/>
      <c r="AP999" s="61"/>
      <c r="AQ999" s="62"/>
    </row>
    <row r="1000" spans="1:43" x14ac:dyDescent="0.3">
      <c r="A1000" t="str">
        <f t="shared" si="1032"/>
        <v/>
      </c>
      <c r="B1000" s="1" t="s">
        <v>55</v>
      </c>
      <c r="C1000" s="1"/>
      <c r="D1000">
        <v>2.411</v>
      </c>
      <c r="E1000">
        <v>244.76</v>
      </c>
      <c r="F1000">
        <v>-26.66</v>
      </c>
      <c r="G1000" s="47"/>
      <c r="H1000" s="47"/>
      <c r="I1000" s="47"/>
      <c r="J1000" s="47"/>
      <c r="K1000" s="47"/>
      <c r="L1000" s="23">
        <f t="shared" si="1090"/>
        <v>66.139999999999986</v>
      </c>
      <c r="M1000" s="6">
        <f t="shared" si="1091"/>
        <v>2.1546741840304411</v>
      </c>
      <c r="N1000" s="6">
        <f t="shared" si="1092"/>
        <v>-1.0818041230614504</v>
      </c>
      <c r="O1000" s="23">
        <f t="shared" si="1079"/>
        <v>-1.9343284298924126</v>
      </c>
      <c r="P1000" s="23" t="str">
        <f t="shared" si="1093"/>
        <v/>
      </c>
      <c r="Q1000" s="23"/>
      <c r="R1000" s="6"/>
      <c r="S1000" s="6"/>
      <c r="T1000" s="6" t="str">
        <f t="shared" si="1094"/>
        <v/>
      </c>
      <c r="U1000" s="6" t="str">
        <f t="shared" si="1095"/>
        <v/>
      </c>
      <c r="V1000" s="6"/>
      <c r="W1000" s="49"/>
      <c r="X1000" s="8"/>
      <c r="Y1000" s="53" t="str">
        <f t="shared" si="1096"/>
        <v>1.57</v>
      </c>
      <c r="Z1000" s="6" t="str">
        <f t="shared" si="1083"/>
        <v/>
      </c>
      <c r="AA1000" s="54" t="str">
        <f t="shared" ca="1" si="1097"/>
        <v/>
      </c>
      <c r="AB1000" s="55">
        <f t="shared" si="1098"/>
        <v>2.1546741840304411</v>
      </c>
      <c r="AC1000" s="6">
        <f t="shared" si="1085"/>
        <v>-1.0818041230614504</v>
      </c>
      <c r="AD1000" s="6">
        <f t="shared" si="1086"/>
        <v>1.9343284298924126</v>
      </c>
      <c r="AE1000" s="6" t="str">
        <f t="shared" si="1099"/>
        <v/>
      </c>
      <c r="AF1000" s="113"/>
      <c r="AG1000" s="52"/>
      <c r="AH1000" s="6" t="str">
        <f t="shared" si="1100"/>
        <v/>
      </c>
      <c r="AI1000" s="6" t="str">
        <f t="shared" si="1101"/>
        <v/>
      </c>
      <c r="AJ1000" s="14" t="str">
        <f t="shared" si="1102"/>
        <v/>
      </c>
      <c r="AK1000" s="56">
        <f t="shared" si="1074"/>
        <v>-26.66</v>
      </c>
      <c r="AL1000" s="49">
        <f t="shared" si="1075"/>
        <v>2.411</v>
      </c>
      <c r="AM1000" s="65"/>
      <c r="AN1000" s="61"/>
      <c r="AO1000" s="61"/>
      <c r="AP1000" s="61"/>
      <c r="AQ1000" s="62"/>
    </row>
    <row r="1001" spans="1:43" x14ac:dyDescent="0.3">
      <c r="A1001" t="str">
        <f t="shared" si="1032"/>
        <v/>
      </c>
      <c r="B1001" s="1" t="s">
        <v>55</v>
      </c>
      <c r="C1001" s="1"/>
      <c r="D1001">
        <v>1.151</v>
      </c>
      <c r="E1001">
        <v>240.65</v>
      </c>
      <c r="F1001">
        <v>-70.849999999999994</v>
      </c>
      <c r="G1001" s="47"/>
      <c r="H1001" s="47"/>
      <c r="I1001" s="47"/>
      <c r="J1001" s="47"/>
      <c r="K1001" s="47"/>
      <c r="L1001" s="23">
        <f t="shared" si="1090"/>
        <v>62.03</v>
      </c>
      <c r="M1001" s="6">
        <f t="shared" si="1091"/>
        <v>0.37757679983110815</v>
      </c>
      <c r="N1001" s="6">
        <f t="shared" si="1092"/>
        <v>-1.0873071140341626</v>
      </c>
      <c r="O1001" s="23">
        <f t="shared" si="1079"/>
        <v>-0.63644854860631683</v>
      </c>
      <c r="P1001" s="23" t="str">
        <f t="shared" si="1093"/>
        <v/>
      </c>
      <c r="Q1001" s="23"/>
      <c r="R1001" s="6"/>
      <c r="S1001" s="6"/>
      <c r="T1001" s="6" t="str">
        <f t="shared" si="1094"/>
        <v/>
      </c>
      <c r="U1001" s="6" t="str">
        <f t="shared" si="1095"/>
        <v/>
      </c>
      <c r="V1001" s="6"/>
      <c r="W1001" s="49"/>
      <c r="X1001" s="8"/>
      <c r="Y1001" s="53" t="str">
        <f t="shared" si="1096"/>
        <v>1.57</v>
      </c>
      <c r="Z1001" s="6" t="str">
        <f t="shared" si="1083"/>
        <v/>
      </c>
      <c r="AA1001" s="54" t="str">
        <f t="shared" ca="1" si="1097"/>
        <v/>
      </c>
      <c r="AB1001" s="55">
        <f t="shared" si="1098"/>
        <v>0.37757679983110815</v>
      </c>
      <c r="AC1001" s="6">
        <f t="shared" si="1085"/>
        <v>-1.0873071140341626</v>
      </c>
      <c r="AD1001" s="6">
        <f t="shared" si="1086"/>
        <v>0.63644854860631683</v>
      </c>
      <c r="AE1001" s="6" t="str">
        <f t="shared" si="1099"/>
        <v/>
      </c>
      <c r="AF1001" s="113"/>
      <c r="AG1001" s="52"/>
      <c r="AH1001" s="6" t="str">
        <f t="shared" si="1100"/>
        <v/>
      </c>
      <c r="AI1001" s="6" t="str">
        <f t="shared" si="1101"/>
        <v/>
      </c>
      <c r="AJ1001" s="14" t="str">
        <f t="shared" si="1102"/>
        <v/>
      </c>
      <c r="AK1001" s="56">
        <f t="shared" si="1074"/>
        <v>-70.849999999999994</v>
      </c>
      <c r="AL1001" s="49">
        <f t="shared" si="1075"/>
        <v>1.151</v>
      </c>
      <c r="AM1001" s="65"/>
      <c r="AN1001" s="61"/>
      <c r="AO1001" s="61"/>
      <c r="AP1001" s="61"/>
      <c r="AQ1001" s="62"/>
    </row>
    <row r="1002" spans="1:43" ht="15" thickBot="1" x14ac:dyDescent="0.35">
      <c r="A1002">
        <f t="shared" si="1032"/>
        <v>1</v>
      </c>
      <c r="B1002" s="1" t="s">
        <v>55</v>
      </c>
      <c r="C1002" s="1" t="s">
        <v>99</v>
      </c>
      <c r="D1002">
        <v>4.8339999999999996</v>
      </c>
      <c r="E1002">
        <v>169.56</v>
      </c>
      <c r="F1002">
        <v>0.47</v>
      </c>
      <c r="G1002" s="34"/>
      <c r="H1002" s="34"/>
      <c r="I1002" s="34"/>
      <c r="J1002" s="34"/>
      <c r="K1002" s="34"/>
      <c r="L1002" s="13"/>
      <c r="M1002" s="4"/>
      <c r="N1002" s="4"/>
      <c r="O1002" s="13">
        <f>ABS(SUM(O983:O1001))/2</f>
        <v>56.4238709835818</v>
      </c>
      <c r="P1002" s="13">
        <f t="shared" si="1093"/>
        <v>272.75299233463443</v>
      </c>
      <c r="Q1002" s="13">
        <f>SQRT(((MAX(M983:M1001)-MIN(M983:M1001))^2)+((VLOOKUP(MAX(M983:M1001),M983:N1001,2,FALSE)-VLOOKUP(MIN(M983:M1001),M983:N1001,2,FALSE))^2))</f>
        <v>14.489234785114457</v>
      </c>
      <c r="R1002" s="13">
        <f>ABS(MIN(N983:N1001))+MAX(N983:N1001)</f>
        <v>6.4746967917372178</v>
      </c>
      <c r="S1002" s="12">
        <f>SQRT(ABS(((M984-M983)^2)-((N984-N983)^2))+ABS(((M985-M984)^2)-((N985-N984)^2))+ABS(((M986-M985)^2)-((N986-N985)^2))+ABS(((M987-M986)^2)-((N987-N986)^2))+ABS(((M988-M987)^2)-((N988-N987)^2))+ABS(((M989-M988)^2)-((N989-N988)^2))+ABS(((M990-M989)^2)-((N990-N989)^2))+ABS(((M991-M990)^2)-((N991-N990)^2))+ABS(((M992-M991)^2)-((N992-N991)^2))+ABS(((M993-M992)^2)-((N993-N992)^2))+ABS(((M994-M993)^2)-((N994-N993)^2))+ABS(((M995-M994)^2)-((N995-N994)^2))+ABS(((M996-M995)^2)-((N996-N995)^2))+ABS(((M997-M996)^2)-((N997-N996)^2))+ABS(((M998-M997)^2)-((N998-N997)^2))+ABS(((M999-M998)^2)-((N999-N998)^2))+ABS(((M1000-M999)^2)-((N1000-N999)^2))+ABS(((M1001-M1000)^2)-((N1001-N1000)^2)))</f>
        <v>8.1588145595255135</v>
      </c>
      <c r="T1002" s="4">
        <f>IF(A1002=1,S1002/Q1002,"")</f>
        <v>0.56309492395743954</v>
      </c>
      <c r="U1002" s="4">
        <f>IF(A1002=1,4*PI()*(O1002/(S1002^2)),"")</f>
        <v>10.651692424311999</v>
      </c>
      <c r="V1002" s="21">
        <f>IF($H$9=FALSE,(($F$3)*($Q1002^2))/(2*$F$7*COS(RADIANS($F$8))),IF(G1002&lt;&gt;"",(3*($F$3)*(I1002^2))/(2*J1002*(COS(RADIANS(K1002)))),(($F$3)*($Q1002^2))/(2*$J1002*COS(RADIANS($K1002)))))</f>
        <v>1313.1841459347452</v>
      </c>
      <c r="W1002" s="51" t="str">
        <f>IF(G1002&lt;&gt;"",IF(V1002&lt;H1002,"STABLE","UNSTABLE"),IF(V1002&lt;$F$6,"STABLE","UNSTABLE"))</f>
        <v>UNSTABLE</v>
      </c>
      <c r="X1002" s="8"/>
      <c r="Y1002" s="57"/>
      <c r="Z1002" s="4"/>
      <c r="AA1002" s="16" t="str">
        <f t="shared" ca="1" si="1097"/>
        <v/>
      </c>
      <c r="AB1002" s="15"/>
      <c r="AC1002" s="17"/>
      <c r="AD1002" s="4">
        <f ca="1">IF(W1002="Stable",O1002,ABS(SUM(AD983:AD1001)/2))</f>
        <v>247.72735789205902</v>
      </c>
      <c r="AE1002" s="4">
        <f t="shared" ca="1" si="1099"/>
        <v>1197.5140480502132</v>
      </c>
      <c r="AF1002" s="13">
        <f ca="1">IF(W1002="Stable",Q1002,SQRT(((MAX(AB983:AB1001)-MIN(AB983:AB1001))^2)+((VLOOKUP(MAX(AB983:AB1001),AB983:AC1001,2,FALSE)-VLOOKUP(MIN(AB983:AB1001),AB983:AC1001,2,FALSE))^2)))</f>
        <v>23.398802487522669</v>
      </c>
      <c r="AG1002" s="12">
        <f ca="1">IF(W1002="Stable",S1002,SQRT(ABS(((AB984-AB983)^2)-((AC984-AC983)^2))+ABS(((AB985-AB984)^2)-((AC985-AC984)^2))+ABS(((AB986-AB985)^2)-((AC986-AC985)^2))+ABS(((AB987-AB986)^2)-((AC987-AC986)^2))+ABS(((AB988-AB987)^2)-((AC988-AC987)^2))+ABS(((AB989-AB988)^2)-((AC989-AC988)^2))+ABS(((AB990-AB989)^2)-((AC990-AC989)^2))+ABS(((AB991-AB990)^2)-((AC991-AC990)^2))+ABS(((AB992-AB991)^2)-((AC992-AC991)^2))+ABS(((AB993-AB992)^2)-((AC993-AC992)^2))+ABS(((AB994-AB993)^2)-((AC994-AC993)^2))+ABS(((AB995-AB994)^2)-((AC995-AC994)^2))+ABS(((AB996-AB995)^2)-((AC996-AC995)^2))+ABS(((AB997-AB996)^2)-((AC997-AC996)^2))+ABS(((AB998-AB997)^2)-((AC998-AC997)^2))+ABS(((AB999-AB998)^2)-((AC999-AC998)^2))+ABS(((AB1000-AB999)^2)-((AC1000-AC999)^2))+ABS(((AB1001-AB1000)^2)-((AC1001-AC1000)^2))))</f>
        <v>16.834965380743643</v>
      </c>
      <c r="AH1002" s="4">
        <f ca="1">IF(W1002="Stable",T1002,IF(A1002=1,AG1002/AF1002,""))</f>
        <v>0.71947978490441256</v>
      </c>
      <c r="AI1002" s="4">
        <f ca="1">IF(W1002="Stable",U1002,IF(A1002=1,4*PI()*(AD1002/(AG1002^2)),""))</f>
        <v>10.983971047718034</v>
      </c>
      <c r="AJ1002" s="5">
        <f ca="1">IF(A1002=1,(O1002/AD1002)*100,"")</f>
        <v>22.776600640195372</v>
      </c>
      <c r="AK1002" s="56">
        <f t="shared" si="1074"/>
        <v>0.47</v>
      </c>
      <c r="AL1002" s="49">
        <f t="shared" si="1075"/>
        <v>4.8339999999999996</v>
      </c>
      <c r="AM1002" s="65"/>
      <c r="AN1002" s="61"/>
      <c r="AO1002" s="61"/>
      <c r="AP1002" s="61"/>
      <c r="AQ1002" s="62"/>
    </row>
    <row r="1003" spans="1:43" ht="15" thickTop="1" x14ac:dyDescent="0.3">
      <c r="A1003">
        <f t="shared" si="1032"/>
        <v>1</v>
      </c>
      <c r="B1003" s="1" t="s">
        <v>99</v>
      </c>
      <c r="C1003" s="1" t="s">
        <v>56</v>
      </c>
      <c r="D1003">
        <v>6.9039999999999999</v>
      </c>
      <c r="E1003">
        <v>235.73</v>
      </c>
      <c r="F1003">
        <v>-0.88</v>
      </c>
      <c r="G1003" s="47"/>
      <c r="H1003" s="47"/>
      <c r="I1003" s="47"/>
      <c r="J1003" s="47"/>
      <c r="K1003" s="47"/>
      <c r="L1003" s="23"/>
      <c r="M1003" s="6"/>
      <c r="N1003" s="6"/>
      <c r="O1003" s="23"/>
      <c r="P1003" s="23"/>
      <c r="Q1003" s="23"/>
      <c r="R1003" s="6"/>
      <c r="S1003" s="6"/>
      <c r="T1003" s="6"/>
      <c r="U1003" s="6"/>
      <c r="V1003" s="6"/>
      <c r="W1003" s="49"/>
      <c r="X1003" s="8"/>
      <c r="Y1003" s="53"/>
      <c r="Z1003" s="6"/>
      <c r="AA1003" s="54"/>
      <c r="AB1003" s="55"/>
      <c r="AC1003" s="6"/>
      <c r="AD1003" s="6"/>
      <c r="AE1003" s="6"/>
      <c r="AF1003" s="113"/>
      <c r="AG1003" s="52"/>
      <c r="AH1003" s="6"/>
      <c r="AI1003" s="6"/>
      <c r="AJ1003" s="14"/>
      <c r="AK1003" s="56">
        <f t="shared" si="1074"/>
        <v>-0.88</v>
      </c>
      <c r="AL1003" s="49">
        <f t="shared" si="1075"/>
        <v>6.9039999999999999</v>
      </c>
      <c r="AM1003" s="65"/>
      <c r="AN1003" s="61"/>
      <c r="AO1003" s="61"/>
      <c r="AP1003" s="61"/>
      <c r="AQ1003" s="62"/>
    </row>
    <row r="1004" spans="1:43" x14ac:dyDescent="0.3">
      <c r="A1004" t="str">
        <f t="shared" si="1032"/>
        <v/>
      </c>
      <c r="B1004" s="1" t="s">
        <v>56</v>
      </c>
      <c r="C1004" s="1"/>
      <c r="D1004">
        <v>1.1100000000000001</v>
      </c>
      <c r="E1004">
        <v>220.78</v>
      </c>
      <c r="F1004">
        <v>-84.54</v>
      </c>
      <c r="G1004" s="47"/>
      <c r="H1004" s="47"/>
      <c r="I1004" s="47"/>
      <c r="J1004" s="47"/>
      <c r="K1004" s="47"/>
      <c r="L1004" s="23">
        <f>IF(AND(B1004&lt;&gt;"",C1004&lt;&gt;""),"",IF(E1004-$E$1003&lt;0,(360-($E$1003-E1004)),E1004-$E$1003))</f>
        <v>345.05</v>
      </c>
      <c r="M1004" s="6">
        <f t="shared" si="1091"/>
        <v>-0.10561740085236984</v>
      </c>
      <c r="N1004" s="6">
        <f t="shared" si="1092"/>
        <v>-1.1049637843102325</v>
      </c>
      <c r="O1004" s="23">
        <f t="shared" ref="O1004:O1020" si="1103">IF(A1005=1,M1004*VLOOKUP(B1005,$B$13:$N$1389,13,FALSE)-N1004*VLOOKUP(B1005,$B$13:$N$1389,12,FALSE),M1004*N1005-N1004*M1005)</f>
        <v>-1.5440483731100856</v>
      </c>
      <c r="P1004" s="23" t="str">
        <f t="shared" si="1093"/>
        <v/>
      </c>
      <c r="Q1004" s="23"/>
      <c r="R1004" s="6"/>
      <c r="S1004" s="6"/>
      <c r="T1004" s="6" t="str">
        <f t="shared" si="1094"/>
        <v/>
      </c>
      <c r="U1004" s="6" t="str">
        <f t="shared" si="1095"/>
        <v/>
      </c>
      <c r="V1004" s="6"/>
      <c r="W1004" s="49"/>
      <c r="X1004" s="8"/>
      <c r="Y1004" s="53" t="str">
        <f t="shared" si="1096"/>
        <v>1.59</v>
      </c>
      <c r="Z1004" s="6" t="str">
        <f t="shared" ref="Z1004:Z1020" si="1104">IF(F1004&lt;$R$8,"",(SQRT(((N1004-MIN($N$1004:$N$1020))^2))))</f>
        <v/>
      </c>
      <c r="AA1004" s="54" t="str">
        <f t="shared" ca="1" si="1097"/>
        <v/>
      </c>
      <c r="AB1004" s="55">
        <f t="shared" si="1098"/>
        <v>-0.10561740085236984</v>
      </c>
      <c r="AC1004" s="6">
        <f t="shared" ref="AC1004:AC1020" si="1105">IF($W$1021="STABLE",N1004,IF(F1004&lt;$R$8,N1004,(AA1004+MIN($N$1004:$N$1020))))</f>
        <v>-1.1049637843102325</v>
      </c>
      <c r="AD1004" s="6">
        <f t="shared" ref="AD1004:AD1020" si="1106">IF(A1005=1,ABS(AB1004*VLOOKUP(B1005,$B$13:$AD$1389,28,FALSE)-AC1004*VLOOKUP(B1005,$B$13:$AD$1389,27,FALSE)),ABS(AB1004*AC1005-AC1004*AB1005))</f>
        <v>1.5440483731100856</v>
      </c>
      <c r="AE1004" s="6" t="str">
        <f t="shared" si="1099"/>
        <v/>
      </c>
      <c r="AF1004" s="113"/>
      <c r="AG1004" s="52"/>
      <c r="AH1004" s="6" t="str">
        <f t="shared" si="1100"/>
        <v/>
      </c>
      <c r="AI1004" s="6" t="str">
        <f t="shared" si="1101"/>
        <v/>
      </c>
      <c r="AJ1004" s="14" t="str">
        <f t="shared" si="1102"/>
        <v/>
      </c>
      <c r="AK1004" s="56">
        <f t="shared" si="1074"/>
        <v>-84.54</v>
      </c>
      <c r="AL1004" s="49">
        <f t="shared" si="1075"/>
        <v>1.1100000000000001</v>
      </c>
      <c r="AM1004" s="65"/>
      <c r="AN1004" s="61"/>
      <c r="AO1004" s="61"/>
      <c r="AP1004" s="61"/>
      <c r="AQ1004" s="62"/>
    </row>
    <row r="1005" spans="1:43" x14ac:dyDescent="0.3">
      <c r="A1005" t="str">
        <f t="shared" si="1032"/>
        <v/>
      </c>
      <c r="B1005" s="1" t="s">
        <v>56</v>
      </c>
      <c r="C1005" s="1"/>
      <c r="D1005">
        <v>1.9570000000000001</v>
      </c>
      <c r="E1005">
        <v>188.73</v>
      </c>
      <c r="F1005">
        <v>-39.24</v>
      </c>
      <c r="G1005" s="47"/>
      <c r="H1005" s="47"/>
      <c r="I1005" s="47"/>
      <c r="J1005" s="47"/>
      <c r="K1005" s="47"/>
      <c r="L1005" s="23">
        <f t="shared" ref="L1005:L1020" si="1107">IF(AND(B1005&lt;&gt;"",C1005&lt;&gt;""),"",IF(E1005-$E$1003&lt;0,(360-($E$1003-E1005)),E1005-$E$1003))</f>
        <v>313</v>
      </c>
      <c r="M1005" s="6">
        <f t="shared" ref="M1005:M1020" si="1108">IF(AND(B1005&lt;&gt;"",C1005&lt;&gt;""),"",IF(L1005&gt;180,(COS(RADIANS(F1005))*D1005)*(-1),(COS(RADIANS(F1005))*D1005)))</f>
        <v>-1.5157024888089221</v>
      </c>
      <c r="N1005" s="6">
        <f t="shared" ref="N1005:N1020" si="1109">IF(AND(B1005&lt;&gt;"",C1005&lt;&gt;""),"",SIN(RADIANS(F1005))*D1005)</f>
        <v>-1.2379398068639846</v>
      </c>
      <c r="O1005" s="23">
        <f t="shared" si="1103"/>
        <v>-1.8268716920630679</v>
      </c>
      <c r="P1005" s="23" t="str">
        <f t="shared" ref="P1005:P1021" si="1110">IF(A1005=1,D1005*O1005,"")</f>
        <v/>
      </c>
      <c r="Q1005" s="23"/>
      <c r="R1005" s="6"/>
      <c r="S1005" s="6"/>
      <c r="T1005" s="6" t="str">
        <f t="shared" ref="T1005:T1020" si="1111">IF(A1005=1,S1005/Q1005,"")</f>
        <v/>
      </c>
      <c r="U1005" s="6" t="str">
        <f t="shared" ref="U1005:U1020" si="1112">IF(A1005=1,4*PI()*(O1005/(S1005^2)),"")</f>
        <v/>
      </c>
      <c r="V1005" s="6"/>
      <c r="W1005" s="49"/>
      <c r="X1005" s="8"/>
      <c r="Y1005" s="53" t="str">
        <f t="shared" ref="Y1005:Y1020" si="1113">IF(A1005=1,"",B1005)</f>
        <v>1.59</v>
      </c>
      <c r="Z1005" s="6" t="str">
        <f t="shared" si="1104"/>
        <v/>
      </c>
      <c r="AA1005" s="54" t="str">
        <f t="shared" ref="AA1005:AA1021" ca="1" si="1114">IF(Z1005="","",IF($K$9=TRUE,(Z1005*($F$3/($F$3-(RANDBETWEEN($N$8,$M$8)/100)))),Z1005*($F$3/($F$3-$F$4))))</f>
        <v/>
      </c>
      <c r="AB1005" s="55">
        <f t="shared" ref="AB1005:AB1020" si="1115">IF(A1005=1,"",M1005)</f>
        <v>-1.5157024888089221</v>
      </c>
      <c r="AC1005" s="6">
        <f t="shared" si="1105"/>
        <v>-1.2379398068639846</v>
      </c>
      <c r="AD1005" s="6">
        <f t="shared" si="1106"/>
        <v>1.8268716920630679</v>
      </c>
      <c r="AE1005" s="6" t="str">
        <f t="shared" ref="AE1005:AE1021" si="1116">IF(Y1005="",$D1005*AD1005,"")</f>
        <v/>
      </c>
      <c r="AF1005" s="113"/>
      <c r="AG1005" s="52"/>
      <c r="AH1005" s="6" t="str">
        <f t="shared" ref="AH1005:AH1020" si="1117">IF(A1005=1,AG1005/AF1005,"")</f>
        <v/>
      </c>
      <c r="AI1005" s="6" t="str">
        <f t="shared" ref="AI1005:AI1020" si="1118">IF(A1005=1,4*PI()*(AD1005/(AG1005^2)),"")</f>
        <v/>
      </c>
      <c r="AJ1005" s="14" t="str">
        <f t="shared" ref="AJ1005:AJ1020" si="1119">IF(A1005=1,(O1005/AD1005)*100,"")</f>
        <v/>
      </c>
      <c r="AK1005" s="56">
        <f t="shared" si="1074"/>
        <v>-39.24</v>
      </c>
      <c r="AL1005" s="49">
        <f t="shared" si="1075"/>
        <v>1.9570000000000001</v>
      </c>
      <c r="AM1005" s="65"/>
      <c r="AN1005" s="61"/>
      <c r="AO1005" s="61"/>
      <c r="AP1005" s="61"/>
      <c r="AQ1005" s="62"/>
    </row>
    <row r="1006" spans="1:43" x14ac:dyDescent="0.3">
      <c r="A1006" t="str">
        <f t="shared" si="1032"/>
        <v/>
      </c>
      <c r="B1006" s="1" t="s">
        <v>56</v>
      </c>
      <c r="C1006" s="1"/>
      <c r="D1006">
        <v>1.9930000000000001</v>
      </c>
      <c r="E1006">
        <v>183.43</v>
      </c>
      <c r="F1006">
        <v>-11.31</v>
      </c>
      <c r="G1006" s="47"/>
      <c r="H1006" s="47"/>
      <c r="I1006" s="47"/>
      <c r="J1006" s="47"/>
      <c r="K1006" s="47"/>
      <c r="L1006" s="23">
        <f t="shared" si="1107"/>
        <v>307.70000000000005</v>
      </c>
      <c r="M1006" s="6">
        <f t="shared" si="1108"/>
        <v>-1.9542968260029683</v>
      </c>
      <c r="N1006" s="6">
        <f t="shared" si="1109"/>
        <v>-0.3908617605685214</v>
      </c>
      <c r="O1006" s="23">
        <f t="shared" si="1103"/>
        <v>-1.8701593178252784</v>
      </c>
      <c r="P1006" s="23" t="str">
        <f t="shared" si="1110"/>
        <v/>
      </c>
      <c r="Q1006" s="23"/>
      <c r="R1006" s="6"/>
      <c r="S1006" s="6"/>
      <c r="T1006" s="6" t="str">
        <f t="shared" si="1111"/>
        <v/>
      </c>
      <c r="U1006" s="6" t="str">
        <f t="shared" si="1112"/>
        <v/>
      </c>
      <c r="V1006" s="6"/>
      <c r="W1006" s="49"/>
      <c r="X1006" s="8"/>
      <c r="Y1006" s="53" t="str">
        <f t="shared" si="1113"/>
        <v>1.59</v>
      </c>
      <c r="Z1006" s="6" t="str">
        <f t="shared" si="1104"/>
        <v/>
      </c>
      <c r="AA1006" s="54" t="str">
        <f t="shared" ca="1" si="1114"/>
        <v/>
      </c>
      <c r="AB1006" s="55">
        <f t="shared" si="1115"/>
        <v>-1.9542968260029683</v>
      </c>
      <c r="AC1006" s="6">
        <f t="shared" si="1105"/>
        <v>-0.3908617605685214</v>
      </c>
      <c r="AD1006" s="6">
        <f t="shared" ca="1" si="1106"/>
        <v>12.164779468530771</v>
      </c>
      <c r="AE1006" s="6" t="str">
        <f t="shared" si="1116"/>
        <v/>
      </c>
      <c r="AF1006" s="113"/>
      <c r="AG1006" s="52"/>
      <c r="AH1006" s="6" t="str">
        <f t="shared" si="1117"/>
        <v/>
      </c>
      <c r="AI1006" s="6" t="str">
        <f t="shared" si="1118"/>
        <v/>
      </c>
      <c r="AJ1006" s="14" t="str">
        <f t="shared" si="1119"/>
        <v/>
      </c>
      <c r="AK1006" s="56">
        <f t="shared" si="1074"/>
        <v>-11.31</v>
      </c>
      <c r="AL1006" s="49">
        <f t="shared" si="1075"/>
        <v>1.9930000000000001</v>
      </c>
      <c r="AM1006" s="65"/>
      <c r="AN1006" s="61"/>
      <c r="AO1006" s="61"/>
      <c r="AP1006" s="61"/>
      <c r="AQ1006" s="62"/>
    </row>
    <row r="1007" spans="1:43" x14ac:dyDescent="0.3">
      <c r="A1007" t="str">
        <f t="shared" si="1032"/>
        <v/>
      </c>
      <c r="B1007" s="1" t="s">
        <v>56</v>
      </c>
      <c r="C1007" s="1"/>
      <c r="D1007">
        <v>2.008</v>
      </c>
      <c r="E1007">
        <v>178.84</v>
      </c>
      <c r="F1007">
        <v>16.55</v>
      </c>
      <c r="G1007" s="47"/>
      <c r="H1007" s="47"/>
      <c r="I1007" s="47"/>
      <c r="J1007" s="47"/>
      <c r="K1007" s="47"/>
      <c r="L1007" s="23">
        <f t="shared" si="1107"/>
        <v>303.11</v>
      </c>
      <c r="M1007" s="6">
        <f t="shared" si="1108"/>
        <v>-1.9248116114845464</v>
      </c>
      <c r="N1007" s="6">
        <f t="shared" si="1109"/>
        <v>0.57198274475220279</v>
      </c>
      <c r="O1007" s="23">
        <f t="shared" si="1103"/>
        <v>-3.0345816728502446</v>
      </c>
      <c r="P1007" s="23" t="str">
        <f t="shared" si="1110"/>
        <v/>
      </c>
      <c r="Q1007" s="23"/>
      <c r="R1007" s="6"/>
      <c r="S1007" s="6"/>
      <c r="T1007" s="6" t="str">
        <f t="shared" si="1111"/>
        <v/>
      </c>
      <c r="U1007" s="6" t="str">
        <f t="shared" si="1112"/>
        <v/>
      </c>
      <c r="V1007" s="6"/>
      <c r="W1007" s="49"/>
      <c r="X1007" s="8"/>
      <c r="Y1007" s="53" t="str">
        <f t="shared" si="1113"/>
        <v>1.59</v>
      </c>
      <c r="Z1007" s="6">
        <f t="shared" si="1104"/>
        <v>1.8099225516161874</v>
      </c>
      <c r="AA1007" s="54">
        <f t="shared" ca="1" si="1114"/>
        <v>7.0776075899021045</v>
      </c>
      <c r="AB1007" s="55">
        <f t="shared" si="1115"/>
        <v>-1.9248116114845464</v>
      </c>
      <c r="AC1007" s="6">
        <f t="shared" ca="1" si="1105"/>
        <v>5.8396677830381201</v>
      </c>
      <c r="AD1007" s="6">
        <f t="shared" ca="1" si="1106"/>
        <v>11.586572270014862</v>
      </c>
      <c r="AE1007" s="6" t="str">
        <f t="shared" si="1116"/>
        <v/>
      </c>
      <c r="AF1007" s="113"/>
      <c r="AG1007" s="52"/>
      <c r="AH1007" s="6" t="str">
        <f t="shared" si="1117"/>
        <v/>
      </c>
      <c r="AI1007" s="6" t="str">
        <f t="shared" si="1118"/>
        <v/>
      </c>
      <c r="AJ1007" s="14" t="str">
        <f t="shared" si="1119"/>
        <v/>
      </c>
      <c r="AK1007" s="56">
        <f t="shared" ca="1" si="1074"/>
        <v>71.757274700280675</v>
      </c>
      <c r="AL1007" s="49">
        <f t="shared" ca="1" si="1075"/>
        <v>6.1487087714380397</v>
      </c>
      <c r="AM1007" s="65"/>
      <c r="AN1007" s="61"/>
      <c r="AO1007" s="61"/>
      <c r="AP1007" s="61"/>
      <c r="AQ1007" s="62"/>
    </row>
    <row r="1008" spans="1:43" x14ac:dyDescent="0.3">
      <c r="A1008" t="str">
        <f t="shared" si="1032"/>
        <v/>
      </c>
      <c r="B1008" s="1" t="s">
        <v>56</v>
      </c>
      <c r="C1008" s="1"/>
      <c r="D1008">
        <v>2.9540000000000002</v>
      </c>
      <c r="E1008">
        <v>176.05</v>
      </c>
      <c r="F1008">
        <v>47.32</v>
      </c>
      <c r="G1008" s="47"/>
      <c r="H1008" s="47"/>
      <c r="I1008" s="47"/>
      <c r="J1008" s="47"/>
      <c r="K1008" s="47"/>
      <c r="L1008" s="23">
        <f t="shared" si="1107"/>
        <v>300.32000000000005</v>
      </c>
      <c r="M1008" s="6">
        <f t="shared" si="1108"/>
        <v>-2.002525742539325</v>
      </c>
      <c r="N1008" s="6">
        <f t="shared" si="1109"/>
        <v>2.1716368597137334</v>
      </c>
      <c r="O1008" s="23">
        <f t="shared" si="1103"/>
        <v>-2.9917276651330758</v>
      </c>
      <c r="P1008" s="23" t="str">
        <f t="shared" si="1110"/>
        <v/>
      </c>
      <c r="Q1008" s="23"/>
      <c r="R1008" s="6"/>
      <c r="S1008" s="6"/>
      <c r="T1008" s="6" t="str">
        <f t="shared" si="1111"/>
        <v/>
      </c>
      <c r="U1008" s="6" t="str">
        <f t="shared" si="1112"/>
        <v/>
      </c>
      <c r="V1008" s="6"/>
      <c r="W1008" s="49"/>
      <c r="X1008" s="8"/>
      <c r="Y1008" s="53" t="str">
        <f t="shared" si="1113"/>
        <v>1.59</v>
      </c>
      <c r="Z1008" s="6">
        <f t="shared" si="1104"/>
        <v>3.4095766665777179</v>
      </c>
      <c r="AA1008" s="54">
        <f t="shared" ca="1" si="1114"/>
        <v>13.332971442438238</v>
      </c>
      <c r="AB1008" s="55">
        <f t="shared" si="1115"/>
        <v>-2.002525742539325</v>
      </c>
      <c r="AC1008" s="6">
        <f t="shared" ca="1" si="1105"/>
        <v>12.095031635574253</v>
      </c>
      <c r="AD1008" s="6">
        <f t="shared" ca="1" si="1106"/>
        <v>10.907537380980649</v>
      </c>
      <c r="AE1008" s="6" t="str">
        <f t="shared" si="1116"/>
        <v/>
      </c>
      <c r="AF1008" s="113"/>
      <c r="AG1008" s="52"/>
      <c r="AH1008" s="6" t="str">
        <f t="shared" si="1117"/>
        <v/>
      </c>
      <c r="AI1008" s="6" t="str">
        <f t="shared" si="1118"/>
        <v/>
      </c>
      <c r="AJ1008" s="14" t="str">
        <f t="shared" si="1119"/>
        <v/>
      </c>
      <c r="AK1008" s="56">
        <f t="shared" ca="1" si="1074"/>
        <v>80.599049079426933</v>
      </c>
      <c r="AL1008" s="49">
        <f t="shared" ca="1" si="1075"/>
        <v>12.259685950915491</v>
      </c>
      <c r="AM1008" s="65"/>
      <c r="AN1008" s="61"/>
      <c r="AO1008" s="61"/>
      <c r="AP1008" s="61"/>
      <c r="AQ1008" s="62"/>
    </row>
    <row r="1009" spans="1:43" x14ac:dyDescent="0.3">
      <c r="A1009" t="str">
        <f t="shared" si="1032"/>
        <v/>
      </c>
      <c r="B1009" s="1" t="s">
        <v>56</v>
      </c>
      <c r="C1009" s="1"/>
      <c r="D1009">
        <v>4.492</v>
      </c>
      <c r="E1009">
        <v>175.12</v>
      </c>
      <c r="F1009">
        <v>60.35</v>
      </c>
      <c r="G1009" s="47"/>
      <c r="H1009" s="47"/>
      <c r="I1009" s="47"/>
      <c r="J1009" s="47"/>
      <c r="K1009" s="47"/>
      <c r="L1009" s="23">
        <f t="shared" si="1107"/>
        <v>299.39</v>
      </c>
      <c r="M1009" s="6">
        <f t="shared" si="1108"/>
        <v>-2.2221944477962401</v>
      </c>
      <c r="N1009" s="6">
        <f t="shared" si="1109"/>
        <v>3.9038334795664071</v>
      </c>
      <c r="O1009" s="23">
        <f t="shared" si="1103"/>
        <v>-1.0691449540892339</v>
      </c>
      <c r="P1009" s="23" t="str">
        <f t="shared" si="1110"/>
        <v/>
      </c>
      <c r="Q1009" s="23"/>
      <c r="R1009" s="6"/>
      <c r="S1009" s="6"/>
      <c r="T1009" s="6" t="str">
        <f t="shared" si="1111"/>
        <v/>
      </c>
      <c r="U1009" s="6" t="str">
        <f t="shared" si="1112"/>
        <v/>
      </c>
      <c r="V1009" s="6"/>
      <c r="W1009" s="49"/>
      <c r="X1009" s="8"/>
      <c r="Y1009" s="53" t="str">
        <f t="shared" si="1113"/>
        <v>1.59</v>
      </c>
      <c r="Z1009" s="6">
        <f t="shared" si="1104"/>
        <v>5.141773286430392</v>
      </c>
      <c r="AA1009" s="54">
        <f t="shared" ca="1" si="1114"/>
        <v>20.106635836488991</v>
      </c>
      <c r="AB1009" s="55">
        <f t="shared" si="1115"/>
        <v>-2.2221944477962401</v>
      </c>
      <c r="AC1009" s="6">
        <f t="shared" ca="1" si="1105"/>
        <v>18.868696029625006</v>
      </c>
      <c r="AD1009" s="6">
        <f t="shared" ca="1" si="1106"/>
        <v>3.6970755673771905</v>
      </c>
      <c r="AE1009" s="6" t="str">
        <f t="shared" si="1116"/>
        <v/>
      </c>
      <c r="AF1009" s="113"/>
      <c r="AG1009" s="52"/>
      <c r="AH1009" s="6" t="str">
        <f t="shared" si="1117"/>
        <v/>
      </c>
      <c r="AI1009" s="6" t="str">
        <f t="shared" si="1118"/>
        <v/>
      </c>
      <c r="AJ1009" s="14" t="str">
        <f t="shared" si="1119"/>
        <v/>
      </c>
      <c r="AK1009" s="56">
        <f t="shared" ca="1" si="1074"/>
        <v>83.283131235918233</v>
      </c>
      <c r="AL1009" s="49">
        <f t="shared" ca="1" si="1075"/>
        <v>18.999100979314861</v>
      </c>
      <c r="AM1009" s="65"/>
      <c r="AN1009" s="61"/>
      <c r="AO1009" s="61"/>
      <c r="AP1009" s="61"/>
      <c r="AQ1009" s="62"/>
    </row>
    <row r="1010" spans="1:43" x14ac:dyDescent="0.3">
      <c r="A1010" t="str">
        <f t="shared" si="1032"/>
        <v/>
      </c>
      <c r="B1010" s="1" t="s">
        <v>56</v>
      </c>
      <c r="C1010" s="1"/>
      <c r="D1010">
        <v>5.1870000000000003</v>
      </c>
      <c r="E1010">
        <v>179.76</v>
      </c>
      <c r="F1010">
        <v>62.98</v>
      </c>
      <c r="G1010" s="47"/>
      <c r="H1010" s="47"/>
      <c r="I1010" s="47"/>
      <c r="J1010" s="47"/>
      <c r="K1010" s="47"/>
      <c r="L1010" s="23">
        <f t="shared" si="1107"/>
        <v>304.02999999999997</v>
      </c>
      <c r="M1010" s="6">
        <f t="shared" si="1108"/>
        <v>-2.3564618391317289</v>
      </c>
      <c r="N1010" s="6">
        <f t="shared" si="1109"/>
        <v>4.6208285621429317</v>
      </c>
      <c r="O1010" s="23">
        <f t="shared" si="1103"/>
        <v>-0.58778365414146982</v>
      </c>
      <c r="P1010" s="23" t="str">
        <f t="shared" si="1110"/>
        <v/>
      </c>
      <c r="Q1010" s="23"/>
      <c r="R1010" s="6"/>
      <c r="S1010" s="6"/>
      <c r="T1010" s="6" t="str">
        <f t="shared" si="1111"/>
        <v/>
      </c>
      <c r="U1010" s="6" t="str">
        <f t="shared" si="1112"/>
        <v/>
      </c>
      <c r="V1010" s="6"/>
      <c r="W1010" s="49"/>
      <c r="X1010" s="8"/>
      <c r="Y1010" s="53" t="str">
        <f t="shared" si="1113"/>
        <v>1.59</v>
      </c>
      <c r="Z1010" s="6">
        <f t="shared" si="1104"/>
        <v>5.8587683690069161</v>
      </c>
      <c r="AA1010" s="54">
        <f t="shared" ca="1" si="1114"/>
        <v>22.91040765193749</v>
      </c>
      <c r="AB1010" s="55">
        <f t="shared" si="1115"/>
        <v>-2.3564618391317289</v>
      </c>
      <c r="AC1010" s="6">
        <f t="shared" ca="1" si="1105"/>
        <v>21.672467845073506</v>
      </c>
      <c r="AD1010" s="6">
        <f t="shared" ca="1" si="1106"/>
        <v>4.1623744525929425</v>
      </c>
      <c r="AE1010" s="6" t="str">
        <f t="shared" si="1116"/>
        <v/>
      </c>
      <c r="AF1010" s="113"/>
      <c r="AG1010" s="52"/>
      <c r="AH1010" s="6" t="str">
        <f t="shared" si="1117"/>
        <v/>
      </c>
      <c r="AI1010" s="6" t="str">
        <f t="shared" si="1118"/>
        <v/>
      </c>
      <c r="AJ1010" s="14" t="str">
        <f t="shared" si="1119"/>
        <v/>
      </c>
      <c r="AK1010" s="56">
        <f t="shared" ca="1" si="1074"/>
        <v>83.794569448099111</v>
      </c>
      <c r="AL1010" s="49">
        <f t="shared" ca="1" si="1075"/>
        <v>21.800201258131292</v>
      </c>
      <c r="AM1010" s="65"/>
      <c r="AN1010" s="61"/>
      <c r="AO1010" s="61"/>
      <c r="AP1010" s="61"/>
      <c r="AQ1010" s="62"/>
    </row>
    <row r="1011" spans="1:43" x14ac:dyDescent="0.3">
      <c r="A1011" t="str">
        <f t="shared" si="1032"/>
        <v/>
      </c>
      <c r="B1011" s="1" t="s">
        <v>56</v>
      </c>
      <c r="C1011" s="1"/>
      <c r="D1011">
        <v>4.2720000000000002</v>
      </c>
      <c r="E1011">
        <v>181.03</v>
      </c>
      <c r="F1011">
        <v>64.5</v>
      </c>
      <c r="G1011" s="47"/>
      <c r="H1011" s="47"/>
      <c r="I1011" s="47"/>
      <c r="J1011" s="47"/>
      <c r="K1011" s="47"/>
      <c r="L1011" s="23">
        <f t="shared" si="1107"/>
        <v>305.3</v>
      </c>
      <c r="M1011" s="6">
        <f t="shared" si="1108"/>
        <v>-1.8391434055650373</v>
      </c>
      <c r="N1011" s="6">
        <f t="shared" si="1109"/>
        <v>3.8558443347426041</v>
      </c>
      <c r="O1011" s="23">
        <f t="shared" si="1103"/>
        <v>-2.0473480108370747</v>
      </c>
      <c r="P1011" s="23" t="str">
        <f t="shared" si="1110"/>
        <v/>
      </c>
      <c r="Q1011" s="23"/>
      <c r="R1011" s="6"/>
      <c r="S1011" s="6"/>
      <c r="T1011" s="6" t="str">
        <f t="shared" si="1111"/>
        <v/>
      </c>
      <c r="U1011" s="6" t="str">
        <f t="shared" si="1112"/>
        <v/>
      </c>
      <c r="V1011" s="6"/>
      <c r="W1011" s="49"/>
      <c r="X1011" s="8"/>
      <c r="Y1011" s="53" t="str">
        <f t="shared" si="1113"/>
        <v>1.59</v>
      </c>
      <c r="Z1011" s="6">
        <f t="shared" si="1104"/>
        <v>5.093784141606589</v>
      </c>
      <c r="AA1011" s="54">
        <f t="shared" ca="1" si="1114"/>
        <v>19.918976792551135</v>
      </c>
      <c r="AB1011" s="55">
        <f t="shared" si="1115"/>
        <v>-1.8391434055650373</v>
      </c>
      <c r="AC1011" s="6">
        <f t="shared" ca="1" si="1105"/>
        <v>18.68103698568715</v>
      </c>
      <c r="AD1011" s="6">
        <f t="shared" ca="1" si="1106"/>
        <v>10.074896520590869</v>
      </c>
      <c r="AE1011" s="6" t="str">
        <f t="shared" si="1116"/>
        <v/>
      </c>
      <c r="AF1011" s="113"/>
      <c r="AG1011" s="52"/>
      <c r="AH1011" s="6" t="str">
        <f t="shared" si="1117"/>
        <v/>
      </c>
      <c r="AI1011" s="6" t="str">
        <f t="shared" si="1118"/>
        <v/>
      </c>
      <c r="AJ1011" s="14" t="str">
        <f t="shared" si="1119"/>
        <v/>
      </c>
      <c r="AK1011" s="56">
        <f t="shared" ca="1" si="1074"/>
        <v>84.377363689444465</v>
      </c>
      <c r="AL1011" s="49">
        <f t="shared" ca="1" si="1075"/>
        <v>18.771350279797261</v>
      </c>
      <c r="AM1011" s="65"/>
      <c r="AN1011" s="61"/>
      <c r="AO1011" s="61"/>
      <c r="AP1011" s="61"/>
      <c r="AQ1011" s="62"/>
    </row>
    <row r="1012" spans="1:43" x14ac:dyDescent="0.3">
      <c r="A1012" t="str">
        <f t="shared" si="1032"/>
        <v/>
      </c>
      <c r="B1012" s="1" t="s">
        <v>56</v>
      </c>
      <c r="C1012" s="1"/>
      <c r="D1012">
        <v>3.972</v>
      </c>
      <c r="E1012">
        <v>183.26</v>
      </c>
      <c r="F1012">
        <v>71.430000000000007</v>
      </c>
      <c r="G1012" s="47"/>
      <c r="H1012" s="47"/>
      <c r="I1012" s="47"/>
      <c r="J1012" s="47"/>
      <c r="K1012" s="47"/>
      <c r="L1012" s="23">
        <f t="shared" si="1107"/>
        <v>307.52999999999997</v>
      </c>
      <c r="M1012" s="6">
        <f t="shared" si="1108"/>
        <v>-1.2649350964517001</v>
      </c>
      <c r="N1012" s="6">
        <f t="shared" si="1109"/>
        <v>3.7651989591208492</v>
      </c>
      <c r="O1012" s="23">
        <f t="shared" si="1103"/>
        <v>-2.5219887181819693</v>
      </c>
      <c r="P1012" s="23" t="str">
        <f t="shared" si="1110"/>
        <v/>
      </c>
      <c r="Q1012" s="23"/>
      <c r="R1012" s="6"/>
      <c r="S1012" s="6"/>
      <c r="T1012" s="6" t="str">
        <f t="shared" si="1111"/>
        <v/>
      </c>
      <c r="U1012" s="6" t="str">
        <f t="shared" si="1112"/>
        <v/>
      </c>
      <c r="V1012" s="6"/>
      <c r="W1012" s="49"/>
      <c r="X1012" s="8"/>
      <c r="Y1012" s="53" t="str">
        <f t="shared" si="1113"/>
        <v>1.59</v>
      </c>
      <c r="Z1012" s="6">
        <f t="shared" si="1104"/>
        <v>5.0031387659848336</v>
      </c>
      <c r="AA1012" s="54">
        <f t="shared" ca="1" si="1114"/>
        <v>19.564512786388452</v>
      </c>
      <c r="AB1012" s="55">
        <f t="shared" si="1115"/>
        <v>-1.2649350964517001</v>
      </c>
      <c r="AC1012" s="6">
        <f t="shared" ca="1" si="1105"/>
        <v>18.326572979524467</v>
      </c>
      <c r="AD1012" s="6">
        <f t="shared" ca="1" si="1106"/>
        <v>9.8046916117902718</v>
      </c>
      <c r="AE1012" s="6" t="str">
        <f t="shared" si="1116"/>
        <v/>
      </c>
      <c r="AF1012" s="113"/>
      <c r="AG1012" s="52"/>
      <c r="AH1012" s="6" t="str">
        <f t="shared" si="1117"/>
        <v/>
      </c>
      <c r="AI1012" s="6" t="str">
        <f t="shared" si="1118"/>
        <v/>
      </c>
      <c r="AJ1012" s="14" t="str">
        <f t="shared" si="1119"/>
        <v/>
      </c>
      <c r="AK1012" s="56">
        <f t="shared" ca="1" si="1074"/>
        <v>86.05159793152815</v>
      </c>
      <c r="AL1012" s="49">
        <f t="shared" ca="1" si="1075"/>
        <v>18.370175229759557</v>
      </c>
      <c r="AM1012" s="65"/>
      <c r="AN1012" s="61"/>
      <c r="AO1012" s="61"/>
      <c r="AP1012" s="61"/>
      <c r="AQ1012" s="62"/>
    </row>
    <row r="1013" spans="1:43" x14ac:dyDescent="0.3">
      <c r="A1013" t="str">
        <f t="shared" si="1032"/>
        <v/>
      </c>
      <c r="B1013" s="1" t="s">
        <v>56</v>
      </c>
      <c r="C1013" s="1"/>
      <c r="D1013">
        <v>5.9459999999999997</v>
      </c>
      <c r="E1013">
        <v>174.94</v>
      </c>
      <c r="F1013">
        <v>77.56</v>
      </c>
      <c r="G1013" s="47"/>
      <c r="H1013" s="47"/>
      <c r="I1013" s="47"/>
      <c r="J1013" s="47"/>
      <c r="K1013" s="47"/>
      <c r="L1013" s="23">
        <f t="shared" si="1107"/>
        <v>299.21000000000004</v>
      </c>
      <c r="M1013" s="6">
        <f t="shared" si="1108"/>
        <v>-1.2808701994489773</v>
      </c>
      <c r="N1013" s="6">
        <f t="shared" si="1109"/>
        <v>5.8064005659413072</v>
      </c>
      <c r="O1013" s="23">
        <f t="shared" si="1103"/>
        <v>-1.3804271890274045</v>
      </c>
      <c r="P1013" s="23" t="str">
        <f t="shared" si="1110"/>
        <v/>
      </c>
      <c r="Q1013" s="23"/>
      <c r="R1013" s="6"/>
      <c r="S1013" s="6"/>
      <c r="T1013" s="6" t="str">
        <f t="shared" si="1111"/>
        <v/>
      </c>
      <c r="U1013" s="6" t="str">
        <f t="shared" si="1112"/>
        <v/>
      </c>
      <c r="V1013" s="6"/>
      <c r="W1013" s="49"/>
      <c r="X1013" s="8"/>
      <c r="Y1013" s="53" t="str">
        <f t="shared" si="1113"/>
        <v>1.59</v>
      </c>
      <c r="Z1013" s="6">
        <f t="shared" si="1104"/>
        <v>7.0443403728052916</v>
      </c>
      <c r="AA1013" s="54">
        <f t="shared" ca="1" si="1114"/>
        <v>27.546525039925164</v>
      </c>
      <c r="AB1013" s="55">
        <f t="shared" si="1115"/>
        <v>-1.2808701994489773</v>
      </c>
      <c r="AC1013" s="6">
        <f t="shared" ca="1" si="1105"/>
        <v>26.30858523306118</v>
      </c>
      <c r="AD1013" s="6">
        <f t="shared" ca="1" si="1106"/>
        <v>4.794165299726572</v>
      </c>
      <c r="AE1013" s="6" t="str">
        <f t="shared" si="1116"/>
        <v/>
      </c>
      <c r="AF1013" s="113"/>
      <c r="AG1013" s="52"/>
      <c r="AH1013" s="6" t="str">
        <f t="shared" si="1117"/>
        <v/>
      </c>
      <c r="AI1013" s="6" t="str">
        <f t="shared" si="1118"/>
        <v/>
      </c>
      <c r="AJ1013" s="14" t="str">
        <f t="shared" si="1119"/>
        <v/>
      </c>
      <c r="AK1013" s="56">
        <f t="shared" ca="1" si="1074"/>
        <v>87.212675923140608</v>
      </c>
      <c r="AL1013" s="49">
        <f t="shared" ca="1" si="1075"/>
        <v>26.33974725454064</v>
      </c>
      <c r="AM1013" s="65"/>
      <c r="AN1013" s="61"/>
      <c r="AO1013" s="61"/>
      <c r="AP1013" s="61"/>
      <c r="AQ1013" s="62"/>
    </row>
    <row r="1014" spans="1:43" x14ac:dyDescent="0.3">
      <c r="A1014" t="str">
        <f t="shared" si="1032"/>
        <v/>
      </c>
      <c r="B1014" s="1" t="s">
        <v>56</v>
      </c>
      <c r="C1014" s="1"/>
      <c r="D1014">
        <v>7.78</v>
      </c>
      <c r="E1014">
        <v>180.87</v>
      </c>
      <c r="F1014">
        <v>79.27</v>
      </c>
      <c r="G1014" s="47"/>
      <c r="H1014" s="47"/>
      <c r="I1014" s="47"/>
      <c r="J1014" s="47"/>
      <c r="K1014" s="47"/>
      <c r="L1014" s="23">
        <f t="shared" si="1107"/>
        <v>305.14</v>
      </c>
      <c r="M1014" s="6">
        <f t="shared" si="1108"/>
        <v>-1.4484888394985287</v>
      </c>
      <c r="N1014" s="6">
        <f t="shared" si="1109"/>
        <v>7.64397017798004</v>
      </c>
      <c r="O1014" s="23">
        <f t="shared" si="1103"/>
        <v>-0.73407367585364725</v>
      </c>
      <c r="P1014" s="23" t="str">
        <f t="shared" si="1110"/>
        <v/>
      </c>
      <c r="Q1014" s="23"/>
      <c r="R1014" s="6"/>
      <c r="S1014" s="6"/>
      <c r="T1014" s="6" t="str">
        <f t="shared" si="1111"/>
        <v/>
      </c>
      <c r="U1014" s="6" t="str">
        <f t="shared" si="1112"/>
        <v/>
      </c>
      <c r="V1014" s="6"/>
      <c r="W1014" s="49"/>
      <c r="X1014" s="8"/>
      <c r="Y1014" s="53" t="str">
        <f t="shared" si="1113"/>
        <v>1.59</v>
      </c>
      <c r="Z1014" s="6">
        <f t="shared" si="1104"/>
        <v>8.8819099848440253</v>
      </c>
      <c r="AA1014" s="54">
        <f t="shared" ca="1" si="1114"/>
        <v>34.732245015360213</v>
      </c>
      <c r="AB1014" s="55">
        <f t="shared" si="1115"/>
        <v>-1.4484888394985287</v>
      </c>
      <c r="AC1014" s="6">
        <f t="shared" ca="1" si="1105"/>
        <v>33.494305208496229</v>
      </c>
      <c r="AD1014" s="6">
        <f t="shared" ca="1" si="1106"/>
        <v>4.4386752896332879</v>
      </c>
      <c r="AE1014" s="6" t="str">
        <f t="shared" si="1116"/>
        <v/>
      </c>
      <c r="AF1014" s="113"/>
      <c r="AG1014" s="52"/>
      <c r="AH1014" s="6" t="str">
        <f t="shared" si="1117"/>
        <v/>
      </c>
      <c r="AI1014" s="6" t="str">
        <f t="shared" si="1118"/>
        <v/>
      </c>
      <c r="AJ1014" s="14" t="str">
        <f t="shared" si="1119"/>
        <v/>
      </c>
      <c r="AK1014" s="56">
        <f t="shared" ca="1" si="1074"/>
        <v>87.52373971627928</v>
      </c>
      <c r="AL1014" s="49">
        <f t="shared" ca="1" si="1075"/>
        <v>33.525611125198736</v>
      </c>
      <c r="AM1014" s="65"/>
      <c r="AN1014" s="61"/>
      <c r="AO1014" s="61"/>
      <c r="AP1014" s="61"/>
      <c r="AQ1014" s="62"/>
    </row>
    <row r="1015" spans="1:43" x14ac:dyDescent="0.3">
      <c r="A1015" t="str">
        <f t="shared" si="1032"/>
        <v/>
      </c>
      <c r="B1015" s="1" t="s">
        <v>56</v>
      </c>
      <c r="C1015" s="1"/>
      <c r="D1015">
        <v>5.9409999999999998</v>
      </c>
      <c r="E1015">
        <v>203.81</v>
      </c>
      <c r="F1015">
        <v>80.180000000000007</v>
      </c>
      <c r="G1015" s="47"/>
      <c r="H1015" s="47"/>
      <c r="I1015" s="47"/>
      <c r="J1015" s="47"/>
      <c r="K1015" s="47"/>
      <c r="L1015" s="23">
        <f t="shared" si="1107"/>
        <v>328.08000000000004</v>
      </c>
      <c r="M1015" s="6">
        <f t="shared" si="1108"/>
        <v>-1.0132581120111057</v>
      </c>
      <c r="N1015" s="6">
        <f t="shared" si="1109"/>
        <v>5.8539549877363841</v>
      </c>
      <c r="O1015" s="23">
        <f t="shared" si="1103"/>
        <v>-7.9161196006382131</v>
      </c>
      <c r="P1015" s="23" t="str">
        <f t="shared" si="1110"/>
        <v/>
      </c>
      <c r="Q1015" s="23"/>
      <c r="R1015" s="6"/>
      <c r="S1015" s="6"/>
      <c r="T1015" s="6" t="str">
        <f t="shared" si="1111"/>
        <v/>
      </c>
      <c r="U1015" s="6" t="str">
        <f t="shared" si="1112"/>
        <v/>
      </c>
      <c r="V1015" s="6"/>
      <c r="W1015" s="49"/>
      <c r="X1015" s="8"/>
      <c r="Y1015" s="53" t="str">
        <f t="shared" si="1113"/>
        <v>1.59</v>
      </c>
      <c r="Z1015" s="6">
        <f t="shared" si="1104"/>
        <v>7.0918947946003685</v>
      </c>
      <c r="AA1015" s="54">
        <f t="shared" ca="1" si="1114"/>
        <v>27.7324841221686</v>
      </c>
      <c r="AB1015" s="55">
        <f t="shared" si="1115"/>
        <v>-1.0132581120111057</v>
      </c>
      <c r="AC1015" s="6">
        <f t="shared" ca="1" si="1105"/>
        <v>26.494544315304616</v>
      </c>
      <c r="AD1015" s="6">
        <f t="shared" ca="1" si="1106"/>
        <v>38.507020534735666</v>
      </c>
      <c r="AE1015" s="6" t="str">
        <f t="shared" si="1116"/>
        <v/>
      </c>
      <c r="AF1015" s="113"/>
      <c r="AG1015" s="52"/>
      <c r="AH1015" s="6" t="str">
        <f t="shared" si="1117"/>
        <v/>
      </c>
      <c r="AI1015" s="6" t="str">
        <f t="shared" si="1118"/>
        <v/>
      </c>
      <c r="AJ1015" s="14" t="str">
        <f t="shared" si="1119"/>
        <v/>
      </c>
      <c r="AK1015" s="56">
        <f t="shared" ca="1" si="1074"/>
        <v>87.809845927610283</v>
      </c>
      <c r="AL1015" s="49">
        <f t="shared" ca="1" si="1075"/>
        <v>26.513912771924034</v>
      </c>
      <c r="AM1015" s="65"/>
      <c r="AN1015" s="61"/>
      <c r="AO1015" s="61"/>
      <c r="AP1015" s="61"/>
      <c r="AQ1015" s="62"/>
    </row>
    <row r="1016" spans="1:43" x14ac:dyDescent="0.3">
      <c r="A1016" t="str">
        <f t="shared" si="1032"/>
        <v/>
      </c>
      <c r="B1016" s="1" t="s">
        <v>56</v>
      </c>
      <c r="C1016" s="1"/>
      <c r="D1016">
        <v>1.897</v>
      </c>
      <c r="E1016">
        <v>284.11</v>
      </c>
      <c r="F1016">
        <v>55.2</v>
      </c>
      <c r="G1016" s="47"/>
      <c r="H1016" s="47"/>
      <c r="I1016" s="47"/>
      <c r="J1016" s="47"/>
      <c r="K1016" s="47"/>
      <c r="L1016" s="23">
        <f t="shared" si="1107"/>
        <v>48.380000000000024</v>
      </c>
      <c r="M1016" s="6">
        <f t="shared" si="1108"/>
        <v>1.082643637897367</v>
      </c>
      <c r="N1016" s="6">
        <f t="shared" si="1109"/>
        <v>1.5577200497266366</v>
      </c>
      <c r="O1016" s="23">
        <f t="shared" si="1103"/>
        <v>-1.6572058718535563</v>
      </c>
      <c r="P1016" s="23" t="str">
        <f t="shared" si="1110"/>
        <v/>
      </c>
      <c r="Q1016" s="23"/>
      <c r="R1016" s="6"/>
      <c r="S1016" s="6"/>
      <c r="T1016" s="6" t="str">
        <f t="shared" si="1111"/>
        <v/>
      </c>
      <c r="U1016" s="6" t="str">
        <f t="shared" si="1112"/>
        <v/>
      </c>
      <c r="V1016" s="6"/>
      <c r="W1016" s="49"/>
      <c r="X1016" s="8"/>
      <c r="Y1016" s="53" t="str">
        <f t="shared" si="1113"/>
        <v>1.59</v>
      </c>
      <c r="Z1016" s="6">
        <f t="shared" si="1104"/>
        <v>2.7956598565906212</v>
      </c>
      <c r="AA1016" s="54">
        <f t="shared" ca="1" si="1114"/>
        <v>10.932281827264815</v>
      </c>
      <c r="AB1016" s="55">
        <f t="shared" si="1115"/>
        <v>1.082643637897367</v>
      </c>
      <c r="AC1016" s="6">
        <f t="shared" ca="1" si="1105"/>
        <v>9.6943420204008302</v>
      </c>
      <c r="AD1016" s="6">
        <f t="shared" ca="1" si="1106"/>
        <v>7.2018185694654671</v>
      </c>
      <c r="AE1016" s="6" t="str">
        <f t="shared" si="1116"/>
        <v/>
      </c>
      <c r="AF1016" s="113"/>
      <c r="AG1016" s="52"/>
      <c r="AH1016" s="6" t="str">
        <f t="shared" si="1117"/>
        <v/>
      </c>
      <c r="AI1016" s="6" t="str">
        <f t="shared" si="1118"/>
        <v/>
      </c>
      <c r="AJ1016" s="14" t="str">
        <f t="shared" si="1119"/>
        <v/>
      </c>
      <c r="AK1016" s="56">
        <f t="shared" ca="1" si="1074"/>
        <v>83.627732378808105</v>
      </c>
      <c r="AL1016" s="49">
        <f t="shared" ca="1" si="1075"/>
        <v>9.7546083701596604</v>
      </c>
      <c r="AM1016" s="65"/>
      <c r="AN1016" s="61"/>
      <c r="AO1016" s="61"/>
      <c r="AP1016" s="61"/>
      <c r="AQ1016" s="62"/>
    </row>
    <row r="1017" spans="1:43" x14ac:dyDescent="0.3">
      <c r="A1017" t="str">
        <f t="shared" ref="A1017:A1080" si="1120">IF(C1017&lt;&gt;"",1,"")</f>
        <v/>
      </c>
      <c r="B1017" s="1" t="s">
        <v>56</v>
      </c>
      <c r="C1017" s="1"/>
      <c r="D1017">
        <v>1.321</v>
      </c>
      <c r="E1017">
        <v>289.07</v>
      </c>
      <c r="F1017">
        <v>13.8</v>
      </c>
      <c r="G1017" s="47"/>
      <c r="H1017" s="47"/>
      <c r="I1017" s="47"/>
      <c r="J1017" s="47"/>
      <c r="K1017" s="47"/>
      <c r="L1017" s="23">
        <f t="shared" si="1107"/>
        <v>53.34</v>
      </c>
      <c r="M1017" s="6">
        <f t="shared" si="1108"/>
        <v>1.2828683837606292</v>
      </c>
      <c r="N1017" s="6">
        <f t="shared" si="1109"/>
        <v>0.31510269746130531</v>
      </c>
      <c r="O1017" s="23">
        <f t="shared" si="1103"/>
        <v>-0.72492233975052933</v>
      </c>
      <c r="P1017" s="23" t="str">
        <f t="shared" si="1110"/>
        <v/>
      </c>
      <c r="Q1017" s="23"/>
      <c r="R1017" s="6"/>
      <c r="S1017" s="6"/>
      <c r="T1017" s="6" t="str">
        <f t="shared" si="1111"/>
        <v/>
      </c>
      <c r="U1017" s="6" t="str">
        <f t="shared" si="1112"/>
        <v/>
      </c>
      <c r="V1017" s="6"/>
      <c r="W1017" s="49"/>
      <c r="X1017" s="8"/>
      <c r="Y1017" s="53" t="str">
        <f t="shared" si="1113"/>
        <v>1.59</v>
      </c>
      <c r="Z1017" s="6">
        <f t="shared" si="1104"/>
        <v>1.55304250432529</v>
      </c>
      <c r="AA1017" s="54">
        <f t="shared" ca="1" si="1114"/>
        <v>6.0730915840779982</v>
      </c>
      <c r="AB1017" s="55">
        <f t="shared" si="1115"/>
        <v>1.2828683837606292</v>
      </c>
      <c r="AC1017" s="6">
        <f t="shared" ca="1" si="1105"/>
        <v>4.8351517772140138</v>
      </c>
      <c r="AD1017" s="6">
        <f t="shared" ca="1" si="1106"/>
        <v>7.2222656420133386</v>
      </c>
      <c r="AE1017" s="6" t="str">
        <f t="shared" si="1116"/>
        <v/>
      </c>
      <c r="AF1017" s="113"/>
      <c r="AG1017" s="52"/>
      <c r="AH1017" s="6" t="str">
        <f t="shared" si="1117"/>
        <v/>
      </c>
      <c r="AI1017" s="6" t="str">
        <f t="shared" si="1118"/>
        <v/>
      </c>
      <c r="AJ1017" s="14" t="str">
        <f t="shared" si="1119"/>
        <v/>
      </c>
      <c r="AK1017" s="56">
        <f t="shared" ca="1" si="1074"/>
        <v>75.140577242297084</v>
      </c>
      <c r="AL1017" s="49">
        <f t="shared" ca="1" si="1075"/>
        <v>5.0024438026577016</v>
      </c>
      <c r="AM1017" s="65"/>
      <c r="AN1017" s="61"/>
      <c r="AO1017" s="61"/>
      <c r="AP1017" s="61"/>
      <c r="AQ1017" s="62"/>
    </row>
    <row r="1018" spans="1:43" x14ac:dyDescent="0.3">
      <c r="A1018" t="str">
        <f t="shared" si="1120"/>
        <v/>
      </c>
      <c r="B1018" s="1" t="s">
        <v>56</v>
      </c>
      <c r="C1018" s="1"/>
      <c r="D1018">
        <v>1.4530000000000001</v>
      </c>
      <c r="E1018">
        <v>292.25</v>
      </c>
      <c r="F1018">
        <v>-8.39</v>
      </c>
      <c r="G1018" s="47"/>
      <c r="H1018" s="47"/>
      <c r="I1018" s="47"/>
      <c r="J1018" s="47"/>
      <c r="K1018" s="47"/>
      <c r="L1018" s="23">
        <f t="shared" si="1107"/>
        <v>56.52000000000001</v>
      </c>
      <c r="M1018" s="6">
        <f t="shared" si="1108"/>
        <v>1.4374497240234123</v>
      </c>
      <c r="N1018" s="6">
        <f t="shared" si="1109"/>
        <v>-0.21200776142635974</v>
      </c>
      <c r="O1018" s="23">
        <f t="shared" si="1103"/>
        <v>-1.3395630324725416</v>
      </c>
      <c r="P1018" s="23" t="str">
        <f t="shared" si="1110"/>
        <v/>
      </c>
      <c r="Q1018" s="23"/>
      <c r="R1018" s="6"/>
      <c r="S1018" s="6"/>
      <c r="T1018" s="6" t="str">
        <f t="shared" si="1111"/>
        <v/>
      </c>
      <c r="U1018" s="6" t="str">
        <f t="shared" si="1112"/>
        <v/>
      </c>
      <c r="V1018" s="6"/>
      <c r="W1018" s="49"/>
      <c r="X1018" s="8"/>
      <c r="Y1018" s="53" t="str">
        <f t="shared" si="1113"/>
        <v>1.59</v>
      </c>
      <c r="Z1018" s="6" t="str">
        <f t="shared" si="1104"/>
        <v/>
      </c>
      <c r="AA1018" s="54" t="str">
        <f t="shared" ca="1" si="1114"/>
        <v/>
      </c>
      <c r="AB1018" s="55">
        <f t="shared" si="1115"/>
        <v>1.4374497240234123</v>
      </c>
      <c r="AC1018" s="6">
        <f t="shared" si="1105"/>
        <v>-0.21200776142635974</v>
      </c>
      <c r="AD1018" s="6">
        <f t="shared" si="1106"/>
        <v>1.3395630324725416</v>
      </c>
      <c r="AE1018" s="6" t="str">
        <f t="shared" si="1116"/>
        <v/>
      </c>
      <c r="AF1018" s="113"/>
      <c r="AG1018" s="52"/>
      <c r="AH1018" s="6" t="str">
        <f t="shared" si="1117"/>
        <v/>
      </c>
      <c r="AI1018" s="6" t="str">
        <f t="shared" si="1118"/>
        <v/>
      </c>
      <c r="AJ1018" s="14" t="str">
        <f t="shared" si="1119"/>
        <v/>
      </c>
      <c r="AK1018" s="56">
        <f t="shared" si="1074"/>
        <v>-8.39</v>
      </c>
      <c r="AL1018" s="49">
        <f t="shared" si="1075"/>
        <v>1.4530000000000003</v>
      </c>
      <c r="AM1018" s="65"/>
      <c r="AN1018" s="61"/>
      <c r="AO1018" s="61"/>
      <c r="AP1018" s="61"/>
      <c r="AQ1018" s="62"/>
    </row>
    <row r="1019" spans="1:43" x14ac:dyDescent="0.3">
      <c r="A1019" t="str">
        <f t="shared" si="1120"/>
        <v/>
      </c>
      <c r="B1019" s="1" t="s">
        <v>56</v>
      </c>
      <c r="C1019" s="1"/>
      <c r="D1019">
        <v>1.673</v>
      </c>
      <c r="E1019">
        <v>301.95999999999998</v>
      </c>
      <c r="F1019">
        <v>-41.83</v>
      </c>
      <c r="G1019" s="47"/>
      <c r="H1019" s="47"/>
      <c r="I1019" s="47"/>
      <c r="J1019" s="47"/>
      <c r="K1019" s="47"/>
      <c r="L1019" s="23">
        <f t="shared" si="1107"/>
        <v>66.22999999999999</v>
      </c>
      <c r="M1019" s="6">
        <f t="shared" si="1108"/>
        <v>1.2465973069209484</v>
      </c>
      <c r="N1019" s="6">
        <f t="shared" si="1109"/>
        <v>-1.1157616924672755</v>
      </c>
      <c r="O1019" s="23">
        <f t="shared" si="1103"/>
        <v>-1.0181772096859778</v>
      </c>
      <c r="P1019" s="23" t="str">
        <f t="shared" si="1110"/>
        <v/>
      </c>
      <c r="Q1019" s="23"/>
      <c r="R1019" s="6"/>
      <c r="S1019" s="6"/>
      <c r="T1019" s="6" t="str">
        <f t="shared" si="1111"/>
        <v/>
      </c>
      <c r="U1019" s="6" t="str">
        <f t="shared" si="1112"/>
        <v/>
      </c>
      <c r="V1019" s="6"/>
      <c r="W1019" s="49"/>
      <c r="X1019" s="8"/>
      <c r="Y1019" s="53" t="str">
        <f t="shared" si="1113"/>
        <v>1.59</v>
      </c>
      <c r="Z1019" s="6" t="str">
        <f t="shared" si="1104"/>
        <v/>
      </c>
      <c r="AA1019" s="54" t="str">
        <f t="shared" ca="1" si="1114"/>
        <v/>
      </c>
      <c r="AB1019" s="55">
        <f t="shared" si="1115"/>
        <v>1.2465973069209484</v>
      </c>
      <c r="AC1019" s="6">
        <f t="shared" si="1105"/>
        <v>-1.1157616924672755</v>
      </c>
      <c r="AD1019" s="6">
        <f t="shared" si="1106"/>
        <v>1.0181772096859778</v>
      </c>
      <c r="AE1019" s="6" t="str">
        <f t="shared" si="1116"/>
        <v/>
      </c>
      <c r="AF1019" s="113"/>
      <c r="AG1019" s="52"/>
      <c r="AH1019" s="6" t="str">
        <f t="shared" si="1117"/>
        <v/>
      </c>
      <c r="AI1019" s="6" t="str">
        <f t="shared" si="1118"/>
        <v/>
      </c>
      <c r="AJ1019" s="14" t="str">
        <f t="shared" si="1119"/>
        <v/>
      </c>
      <c r="AK1019" s="56">
        <f t="shared" si="1074"/>
        <v>-41.83</v>
      </c>
      <c r="AL1019" s="49">
        <f t="shared" si="1075"/>
        <v>1.673</v>
      </c>
      <c r="AM1019" s="65"/>
      <c r="AN1019" s="61"/>
      <c r="AO1019" s="61"/>
      <c r="AP1019" s="61"/>
      <c r="AQ1019" s="62"/>
    </row>
    <row r="1020" spans="1:43" x14ac:dyDescent="0.3">
      <c r="A1020" t="str">
        <f t="shared" si="1120"/>
        <v/>
      </c>
      <c r="B1020" s="1" t="s">
        <v>56</v>
      </c>
      <c r="C1020" s="1"/>
      <c r="D1020">
        <v>1.133</v>
      </c>
      <c r="E1020">
        <v>307.17</v>
      </c>
      <c r="F1020">
        <v>-74.319999999999993</v>
      </c>
      <c r="G1020" s="47"/>
      <c r="H1020" s="47"/>
      <c r="I1020" s="47"/>
      <c r="J1020" s="47"/>
      <c r="K1020" s="47"/>
      <c r="L1020" s="23">
        <f t="shared" si="1107"/>
        <v>71.440000000000026</v>
      </c>
      <c r="M1020" s="6">
        <f t="shared" si="1108"/>
        <v>0.30620955011255047</v>
      </c>
      <c r="N1020" s="6">
        <f t="shared" si="1109"/>
        <v>-1.0908367024536116</v>
      </c>
      <c r="O1020" s="23">
        <f t="shared" si="1103"/>
        <v>-0.45356180055181794</v>
      </c>
      <c r="P1020" s="23" t="str">
        <f t="shared" si="1110"/>
        <v/>
      </c>
      <c r="Q1020" s="23"/>
      <c r="R1020" s="6"/>
      <c r="S1020" s="6"/>
      <c r="T1020" s="6" t="str">
        <f t="shared" si="1111"/>
        <v/>
      </c>
      <c r="U1020" s="6" t="str">
        <f t="shared" si="1112"/>
        <v/>
      </c>
      <c r="V1020" s="6"/>
      <c r="W1020" s="49"/>
      <c r="X1020" s="8"/>
      <c r="Y1020" s="53" t="str">
        <f t="shared" si="1113"/>
        <v>1.59</v>
      </c>
      <c r="Z1020" s="6" t="str">
        <f t="shared" si="1104"/>
        <v/>
      </c>
      <c r="AA1020" s="54" t="str">
        <f t="shared" ca="1" si="1114"/>
        <v/>
      </c>
      <c r="AB1020" s="55">
        <f t="shared" si="1115"/>
        <v>0.30620955011255047</v>
      </c>
      <c r="AC1020" s="6">
        <f t="shared" si="1105"/>
        <v>-1.0908367024536116</v>
      </c>
      <c r="AD1020" s="6">
        <f t="shared" si="1106"/>
        <v>0.45356180055181794</v>
      </c>
      <c r="AE1020" s="6" t="str">
        <f t="shared" si="1116"/>
        <v/>
      </c>
      <c r="AF1020" s="113"/>
      <c r="AG1020" s="52"/>
      <c r="AH1020" s="6" t="str">
        <f t="shared" si="1117"/>
        <v/>
      </c>
      <c r="AI1020" s="6" t="str">
        <f t="shared" si="1118"/>
        <v/>
      </c>
      <c r="AJ1020" s="14" t="str">
        <f t="shared" si="1119"/>
        <v/>
      </c>
      <c r="AK1020" s="56">
        <f t="shared" si="1074"/>
        <v>-74.319999999999993</v>
      </c>
      <c r="AL1020" s="49">
        <f t="shared" si="1075"/>
        <v>1.133</v>
      </c>
      <c r="AM1020" s="65"/>
      <c r="AN1020" s="61"/>
      <c r="AO1020" s="61"/>
      <c r="AP1020" s="61"/>
      <c r="AQ1020" s="62"/>
    </row>
    <row r="1021" spans="1:43" ht="15" thickBot="1" x14ac:dyDescent="0.35">
      <c r="A1021">
        <f t="shared" si="1120"/>
        <v>1</v>
      </c>
      <c r="B1021" s="1" t="s">
        <v>56</v>
      </c>
      <c r="C1021" s="1" t="s">
        <v>57</v>
      </c>
      <c r="D1021">
        <v>6.8550000000000004</v>
      </c>
      <c r="E1021">
        <v>228.02</v>
      </c>
      <c r="F1021">
        <v>21.16</v>
      </c>
      <c r="G1021" s="34"/>
      <c r="H1021" s="34"/>
      <c r="I1021" s="34"/>
      <c r="J1021" s="34"/>
      <c r="K1021" s="34"/>
      <c r="L1021" s="13"/>
      <c r="M1021" s="4"/>
      <c r="N1021" s="4"/>
      <c r="O1021" s="13">
        <f>ABS(SUM(O1004:O1020))/2</f>
        <v>16.358852389032592</v>
      </c>
      <c r="P1021" s="13">
        <f t="shared" si="1110"/>
        <v>112.13993312681842</v>
      </c>
      <c r="Q1021" s="13">
        <f>SQRT(((MAX(M1004:M1020)-MIN(M1004:M1020))^2)+((VLOOKUP(MAX(M1004:M1020),M1004:N1020,2,FALSE)-VLOOKUP(MIN(M1004:M1020),M1004:N1020,2,FALSE))^2))</f>
        <v>6.1441087131863998</v>
      </c>
      <c r="R1021" s="13">
        <f>ABS(MIN(N1004:N1020))+MAX(N1004:N1020)</f>
        <v>8.8819099848440253</v>
      </c>
      <c r="S1021" s="12">
        <f>SQRT(ABS(((M1005-M1004)^2)-((N1005-N1004)^2))+ABS(((M1006-M1005)^2)-((N1006-N1005)^2))+ABS(((M1007-M1006)^2)-((N1007-N1006)^2))+ABS(((M1008-M1007)^2)-((N1008-N1007)^2))+ABS(((M1009-M1008)^2)-((N1009-N1008)^2))+ABS(((M1010-M1009)^2)-((N1010-N1009)^2))+ABS(((M1011-M1010)^2)-((N1011-N1010)^2))+ABS(((M1012-M1011)^2)-((N1012-N1011)^2))+ABS(((M1013-M1012)^2)-((N1013-N1012)^2))+ABS(((M1014-M1013)^2)-((N1014-N1013)^2))+ABS(((M1015-M1014)^2)-((N1015-N1014)^2))+ABS(((M1016-M1015)^2)-((N1016-N1015)^2))+ABS(((M1017-M1016)^2)-((N1017-N1016)^2))+ABS(((M1018-M1017)^2)-((N1018-N1017)^2))+ABS(((M1019-M1018)^2)-((N1019-N1018)^2))+ABS(((M1020-M1019)^2)-((N1020-N1019)^2)))</f>
        <v>6.1707909742873017</v>
      </c>
      <c r="T1021" s="4">
        <f>IF(A1021=1,S1021/Q1021,"")</f>
        <v>1.0043427390930824</v>
      </c>
      <c r="U1021" s="4">
        <f>IF(A1021=1,4*PI()*(O1021/(S1021^2)),"")</f>
        <v>5.3985984592646314</v>
      </c>
      <c r="V1021" s="21">
        <f>IF($H$9=FALSE,(($F$3)*($Q1021^2))/(2*$F$7*COS(RADIANS($F$8))),IF(G1021&lt;&gt;"",(3*($F$3)*(I1021^2))/(2*J1021*(COS(RADIANS(K1021)))),(($F$3)*($Q1021^2))/(2*$J1021*COS(RADIANS($K1021)))))</f>
        <v>236.13073236153576</v>
      </c>
      <c r="W1021" s="51" t="str">
        <f>IF(G1021&lt;&gt;"",IF(V1021&lt;H1021,"STABLE","UNSTABLE"),IF(V1021&lt;$F$6,"STABLE","UNSTABLE"))</f>
        <v>UNSTABLE</v>
      </c>
      <c r="X1021" s="8"/>
      <c r="Y1021" s="57"/>
      <c r="Z1021" s="4"/>
      <c r="AA1021" s="16" t="str">
        <f t="shared" ca="1" si="1114"/>
        <v/>
      </c>
      <c r="AB1021" s="15"/>
      <c r="AC1021" s="17"/>
      <c r="AD1021" s="4">
        <f ca="1">IF(W1021="Stable",O1021,ABS(SUM(AD1004:AD1020)/2))</f>
        <v>65.372047357667697</v>
      </c>
      <c r="AE1021" s="4">
        <f t="shared" ca="1" si="1116"/>
        <v>448.1253846368121</v>
      </c>
      <c r="AF1021" s="13">
        <f ca="1">IF(W1021="Stable",Q1021,SQRT(((MAX(AB1004:AB1020)-MIN(AB1004:AB1020))^2)+((VLOOKUP(MAX(AB1004:AB1020),AB1004:AC1020,2,FALSE)-VLOOKUP(MIN(AB1004:AB1020),AB1004:AC1020,2,FALSE))^2)))</f>
        <v>22.210899070513332</v>
      </c>
      <c r="AG1021" s="12">
        <f ca="1">IF(W1021="Stable",S1021,SQRT(ABS(((AB1005-AB1004)^2)-((AC1005-AC1004)^2))+ABS(((AB1006-AB1005)^2)-((AC1006-AC1005)^2))+ABS(((AB1007-AB1006)^2)-((AC1007-AC1006)^2))+ABS(((AB1008-AB1007)^2)-((AC1008-AC1007)^2))+ABS(((AB1009-AB1008)^2)-((AC1009-AC1008)^2))+ABS(((AB1010-AB1009)^2)-((AC1010-AC1009)^2))+ABS(((AB1011-AB1010)^2)-((AC1011-AC1010)^2))+ABS(((AB1012-AB1011)^2)-((AC1012-AC1011)^2))+ABS(((AB1013-AB1012)^2)-((AC1013-AC1012)^2))+ABS(((AB1014-AB1013)^2)-((AC1014-AC1013)^2))+ABS(((AB1015-AB1014)^2)-((AC1015-AC1014)^2))+ABS(((AB1016-AB1015)^2)-((AC1016-AC1015)^2))+ABS(((AB1017-AB1016)^2)-((AC1017-AC1016)^2))+ABS(((AB1018-AB1017)^2)-((AC1018-AC1017)^2))+ABS(((AB1019-AB1018)^2)-((AC1019-AC1018)^2))+ABS(((AB1020-AB1019)^2)-((AC1020-AC1019)^2))))</f>
        <v>25.212419036011532</v>
      </c>
      <c r="AH1021" s="4">
        <f ca="1">IF(W1021="Stable",T1021,IF(A1021=1,AG1021/AF1021,""))</f>
        <v>1.1351372565319946</v>
      </c>
      <c r="AI1021" s="4">
        <f ca="1">IF(W1021="Stable",U1021,IF(A1021=1,4*PI()*(AD1021/(AG1021^2)),""))</f>
        <v>1.2923284865624578</v>
      </c>
      <c r="AJ1021" s="5">
        <f ca="1">IF(A1021=1,(O1021/AD1021)*100,"")</f>
        <v>25.024231380622059</v>
      </c>
      <c r="AK1021" s="56">
        <f t="shared" si="1074"/>
        <v>21.16</v>
      </c>
      <c r="AL1021" s="49">
        <f t="shared" si="1075"/>
        <v>6.8550000000000004</v>
      </c>
      <c r="AM1021" s="65"/>
      <c r="AN1021" s="61"/>
      <c r="AO1021" s="61"/>
      <c r="AP1021" s="61"/>
      <c r="AQ1021" s="62"/>
    </row>
    <row r="1022" spans="1:43" ht="15" thickTop="1" x14ac:dyDescent="0.3">
      <c r="A1022" t="str">
        <f t="shared" si="1120"/>
        <v/>
      </c>
      <c r="B1022" s="1" t="s">
        <v>57</v>
      </c>
      <c r="C1022" s="1"/>
      <c r="D1022">
        <v>1.101</v>
      </c>
      <c r="E1022">
        <v>229.04</v>
      </c>
      <c r="F1022">
        <v>-78.98</v>
      </c>
      <c r="G1022" s="47"/>
      <c r="H1022" s="47"/>
      <c r="I1022" s="47"/>
      <c r="J1022" s="47"/>
      <c r="K1022" s="47"/>
      <c r="L1022" s="23">
        <f>IF(AND(B1022&lt;&gt;"",C1022&lt;&gt;""),"",IF(E1022-$E$1021&lt;0,(360-($E$1021-E1022)),E1022-$E$1021))</f>
        <v>1.0199999999999818</v>
      </c>
      <c r="M1022" s="6">
        <f t="shared" ref="M1022" si="1121">IF(AND(B1022&lt;&gt;"",C1022&lt;&gt;""),"",IF(L1022&gt;180,(COS(RADIANS(F1022))*D1022)*(-1),(COS(RADIANS(F1022))*D1022)))</f>
        <v>0.21045795153591493</v>
      </c>
      <c r="N1022" s="6">
        <f t="shared" ref="N1022" si="1122">IF(AND(B1022&lt;&gt;"",C1022&lt;&gt;""),"",SIN(RADIANS(F1022))*D1022)</f>
        <v>-1.0806981311334383</v>
      </c>
      <c r="O1022" s="23">
        <f t="shared" ref="O1022:O1037" si="1123">IF(A1023=1,M1022*VLOOKUP(B1023,$B$13:$N$1389,13,FALSE)-N1022*VLOOKUP(B1023,$B$13:$N$1389,12,FALSE),M1022*N1023-N1022*M1023)</f>
        <v>-0.51877424929810823</v>
      </c>
      <c r="P1022" s="23" t="str">
        <f t="shared" ref="P1022" si="1124">IF(A1022=1,D1022*O1022,"")</f>
        <v/>
      </c>
      <c r="Q1022" s="23"/>
      <c r="R1022" s="6"/>
      <c r="S1022" s="6"/>
      <c r="T1022" s="6" t="str">
        <f t="shared" ref="T1022" si="1125">IF(A1022=1,S1022/Q1022,"")</f>
        <v/>
      </c>
      <c r="U1022" s="6" t="str">
        <f t="shared" ref="U1022" si="1126">IF(A1022=1,4*PI()*(O1022/(S1022^2)),"")</f>
        <v/>
      </c>
      <c r="V1022" s="6"/>
      <c r="W1022" s="49"/>
      <c r="X1022" s="8"/>
      <c r="Y1022" s="53" t="str">
        <f t="shared" ref="Y1022" si="1127">IF(A1022=1,"",B1022)</f>
        <v>1.60</v>
      </c>
      <c r="Z1022" s="6" t="str">
        <f t="shared" ref="Z1022:Z1037" si="1128">IF(F1022&lt;$R$8,"",(SQRT(((N1022-MIN($N$1022:$N$1037))^2))))</f>
        <v/>
      </c>
      <c r="AA1022" s="54" t="str">
        <f t="shared" ca="1" si="1097"/>
        <v/>
      </c>
      <c r="AB1022" s="55">
        <f t="shared" ref="AB1022" si="1129">IF(A1022=1,"",M1022)</f>
        <v>0.21045795153591493</v>
      </c>
      <c r="AC1022" s="6">
        <f t="shared" ref="AC1022:AC1037" si="1130">IF($W$1038="STABLE",N1022,IF(F1022&lt;$R$8,N1022,(AA1022+MIN($N$1022:$N$1037))))</f>
        <v>-1.0806981311334383</v>
      </c>
      <c r="AD1022" s="6">
        <f t="shared" ref="AD1022:AD1037" si="1131">IF(A1023=1,ABS(AB1022*VLOOKUP(B1023,$B$13:$AD$1389,28,FALSE)-AC1022*VLOOKUP(B1023,$B$13:$AD$1389,27,FALSE)),ABS(AB1022*AC1023-AC1022*AB1023))</f>
        <v>0.51877424929810823</v>
      </c>
      <c r="AE1022" s="6" t="str">
        <f t="shared" ref="AE1022" si="1132">IF(Y1022="",$D1022*AD1022,"")</f>
        <v/>
      </c>
      <c r="AF1022" s="113"/>
      <c r="AG1022" s="52"/>
      <c r="AH1022" s="6" t="str">
        <f t="shared" ref="AH1022" si="1133">IF(A1022=1,AG1022/AF1022,"")</f>
        <v/>
      </c>
      <c r="AI1022" s="6" t="str">
        <f t="shared" ref="AI1022" si="1134">IF(A1022=1,4*PI()*(AD1022/(AG1022^2)),"")</f>
        <v/>
      </c>
      <c r="AJ1022" s="14" t="str">
        <f t="shared" ref="AJ1022" si="1135">IF(A1022=1,(O1022/AD1022)*100,"")</f>
        <v/>
      </c>
      <c r="AK1022" s="56">
        <f t="shared" si="1074"/>
        <v>-78.98</v>
      </c>
      <c r="AL1022" s="49">
        <f t="shared" si="1075"/>
        <v>1.1009999999999998</v>
      </c>
      <c r="AM1022" s="65"/>
      <c r="AN1022" s="61"/>
      <c r="AO1022" s="61"/>
      <c r="AP1022" s="61"/>
      <c r="AQ1022" s="62"/>
    </row>
    <row r="1023" spans="1:43" x14ac:dyDescent="0.3">
      <c r="A1023" t="str">
        <f t="shared" si="1120"/>
        <v/>
      </c>
      <c r="B1023" s="1" t="s">
        <v>57</v>
      </c>
      <c r="C1023" s="1"/>
      <c r="D1023">
        <v>0.81200000000000006</v>
      </c>
      <c r="E1023">
        <v>166.75</v>
      </c>
      <c r="F1023">
        <v>-65.55</v>
      </c>
      <c r="G1023" s="47"/>
      <c r="H1023" s="47"/>
      <c r="I1023" s="47"/>
      <c r="J1023" s="47"/>
      <c r="K1023" s="47"/>
      <c r="L1023" s="23">
        <f t="shared" ref="L1023:L1037" si="1136">IF(AND(B1023&lt;&gt;"",C1023&lt;&gt;""),"",IF(E1023-$E$1021&lt;0,(360-($E$1021-E1023)),E1023-$E$1021))</f>
        <v>298.73</v>
      </c>
      <c r="M1023" s="6">
        <f t="shared" ref="M1023:M1037" si="1137">IF(AND(B1023&lt;&gt;"",C1023&lt;&gt;""),"",IF(L1023&gt;180,(COS(RADIANS(F1023))*D1023)*(-1),(COS(RADIANS(F1023))*D1023)))</f>
        <v>-0.33608598299924519</v>
      </c>
      <c r="N1023" s="6">
        <f t="shared" ref="N1023:N1037" si="1138">IF(AND(B1023&lt;&gt;"",C1023&lt;&gt;""),"",SIN(RADIANS(F1023))*D1023)</f>
        <v>-0.73918212372285574</v>
      </c>
      <c r="O1023" s="23">
        <f t="shared" si="1123"/>
        <v>-0.1790307746313346</v>
      </c>
      <c r="P1023" s="23" t="str">
        <f t="shared" ref="P1023:P1046" si="1139">IF(A1023=1,D1023*O1023,"")</f>
        <v/>
      </c>
      <c r="Q1023" s="23"/>
      <c r="R1023" s="6"/>
      <c r="S1023" s="6"/>
      <c r="T1023" s="6" t="str">
        <f t="shared" ref="T1023:T1037" si="1140">IF(A1023=1,S1023/Q1023,"")</f>
        <v/>
      </c>
      <c r="U1023" s="6" t="str">
        <f t="shared" ref="U1023:U1037" si="1141">IF(A1023=1,4*PI()*(O1023/(S1023^2)),"")</f>
        <v/>
      </c>
      <c r="V1023" s="6"/>
      <c r="W1023" s="49"/>
      <c r="X1023" s="8"/>
      <c r="Y1023" s="53" t="str">
        <f t="shared" ref="Y1023:Y1037" si="1142">IF(A1023=1,"",B1023)</f>
        <v>1.60</v>
      </c>
      <c r="Z1023" s="6" t="str">
        <f t="shared" si="1128"/>
        <v/>
      </c>
      <c r="AA1023" s="54" t="str">
        <f t="shared" ref="AA1023:AA1046" ca="1" si="1143">IF(Z1023="","",IF($K$9=TRUE,(Z1023*($F$3/($F$3-(RANDBETWEEN($N$8,$M$8)/100)))),Z1023*($F$3/($F$3-$F$4))))</f>
        <v/>
      </c>
      <c r="AB1023" s="55">
        <f t="shared" ref="AB1023:AB1037" si="1144">IF(A1023=1,"",M1023)</f>
        <v>-0.33608598299924519</v>
      </c>
      <c r="AC1023" s="6">
        <f t="shared" si="1130"/>
        <v>-0.73918212372285574</v>
      </c>
      <c r="AD1023" s="6">
        <f t="shared" si="1131"/>
        <v>0.1790307746313346</v>
      </c>
      <c r="AE1023" s="6" t="str">
        <f t="shared" ref="AE1023:AE1046" si="1145">IF(Y1023="",$D1023*AD1023,"")</f>
        <v/>
      </c>
      <c r="AF1023" s="113"/>
      <c r="AG1023" s="52"/>
      <c r="AH1023" s="6" t="str">
        <f t="shared" ref="AH1023:AH1037" si="1146">IF(A1023=1,AG1023/AF1023,"")</f>
        <v/>
      </c>
      <c r="AI1023" s="6" t="str">
        <f t="shared" ref="AI1023:AI1037" si="1147">IF(A1023=1,4*PI()*(AD1023/(AG1023^2)),"")</f>
        <v/>
      </c>
      <c r="AJ1023" s="14" t="str">
        <f t="shared" ref="AJ1023:AJ1037" si="1148">IF(A1023=1,(O1023/AD1023)*100,"")</f>
        <v/>
      </c>
      <c r="AK1023" s="56">
        <f t="shared" si="1074"/>
        <v>-65.55</v>
      </c>
      <c r="AL1023" s="49">
        <f t="shared" si="1075"/>
        <v>0.81200000000000006</v>
      </c>
      <c r="AM1023" s="65"/>
      <c r="AN1023" s="61"/>
      <c r="AO1023" s="61"/>
      <c r="AP1023" s="61"/>
      <c r="AQ1023" s="62"/>
    </row>
    <row r="1024" spans="1:43" x14ac:dyDescent="0.3">
      <c r="A1024" t="str">
        <f t="shared" si="1120"/>
        <v/>
      </c>
      <c r="B1024" s="1" t="s">
        <v>57</v>
      </c>
      <c r="C1024" s="1"/>
      <c r="D1024">
        <v>0.495</v>
      </c>
      <c r="E1024">
        <v>166.29</v>
      </c>
      <c r="F1024">
        <v>-39.1</v>
      </c>
      <c r="G1024" s="47"/>
      <c r="H1024" s="47"/>
      <c r="I1024" s="47"/>
      <c r="J1024" s="47"/>
      <c r="K1024" s="47"/>
      <c r="L1024" s="23">
        <f t="shared" si="1136"/>
        <v>298.27</v>
      </c>
      <c r="M1024" s="6">
        <f t="shared" si="1137"/>
        <v>-0.38414297149794024</v>
      </c>
      <c r="N1024" s="6">
        <f t="shared" si="1138"/>
        <v>-0.31218452467848667</v>
      </c>
      <c r="O1024" s="23">
        <f t="shared" si="1123"/>
        <v>-0.20469783847790191</v>
      </c>
      <c r="P1024" s="23" t="str">
        <f t="shared" si="1139"/>
        <v/>
      </c>
      <c r="Q1024" s="23"/>
      <c r="R1024" s="6"/>
      <c r="S1024" s="6"/>
      <c r="T1024" s="6" t="str">
        <f t="shared" si="1140"/>
        <v/>
      </c>
      <c r="U1024" s="6" t="str">
        <f t="shared" si="1141"/>
        <v/>
      </c>
      <c r="V1024" s="6"/>
      <c r="W1024" s="49"/>
      <c r="X1024" s="8"/>
      <c r="Y1024" s="53" t="str">
        <f t="shared" si="1142"/>
        <v>1.60</v>
      </c>
      <c r="Z1024" s="6" t="str">
        <f t="shared" si="1128"/>
        <v/>
      </c>
      <c r="AA1024" s="54" t="str">
        <f t="shared" ca="1" si="1143"/>
        <v/>
      </c>
      <c r="AB1024" s="55">
        <f t="shared" si="1144"/>
        <v>-0.38414297149794024</v>
      </c>
      <c r="AC1024" s="6">
        <f t="shared" si="1130"/>
        <v>-0.31218452467848667</v>
      </c>
      <c r="AD1024" s="6">
        <f t="shared" ca="1" si="1131"/>
        <v>1.7361906272202381</v>
      </c>
      <c r="AE1024" s="6" t="str">
        <f t="shared" si="1145"/>
        <v/>
      </c>
      <c r="AF1024" s="113"/>
      <c r="AG1024" s="52"/>
      <c r="AH1024" s="6" t="str">
        <f t="shared" si="1146"/>
        <v/>
      </c>
      <c r="AI1024" s="6" t="str">
        <f t="shared" si="1147"/>
        <v/>
      </c>
      <c r="AJ1024" s="14" t="str">
        <f t="shared" si="1148"/>
        <v/>
      </c>
      <c r="AK1024" s="56">
        <f t="shared" si="1074"/>
        <v>-39.1</v>
      </c>
      <c r="AL1024" s="49">
        <f t="shared" si="1075"/>
        <v>0.495</v>
      </c>
      <c r="AM1024" s="65"/>
      <c r="AN1024" s="61"/>
      <c r="AO1024" s="61"/>
      <c r="AP1024" s="61"/>
      <c r="AQ1024" s="62"/>
    </row>
    <row r="1025" spans="1:43" x14ac:dyDescent="0.3">
      <c r="A1025" t="str">
        <f t="shared" si="1120"/>
        <v/>
      </c>
      <c r="B1025" s="1" t="s">
        <v>57</v>
      </c>
      <c r="C1025" s="1"/>
      <c r="D1025">
        <v>0.52600000000000002</v>
      </c>
      <c r="E1025">
        <v>167.4</v>
      </c>
      <c r="F1025">
        <v>12.73</v>
      </c>
      <c r="G1025" s="47"/>
      <c r="H1025" s="47"/>
      <c r="I1025" s="47"/>
      <c r="J1025" s="47"/>
      <c r="K1025" s="47"/>
      <c r="L1025" s="23">
        <f t="shared" si="1136"/>
        <v>299.38</v>
      </c>
      <c r="M1025" s="6">
        <f t="shared" si="1137"/>
        <v>-0.51307055128637846</v>
      </c>
      <c r="N1025" s="6">
        <f t="shared" si="1138"/>
        <v>0.11590776247815186</v>
      </c>
      <c r="O1025" s="23">
        <f t="shared" si="1123"/>
        <v>-0.51548321761450677</v>
      </c>
      <c r="P1025" s="23" t="str">
        <f t="shared" si="1139"/>
        <v/>
      </c>
      <c r="Q1025" s="23"/>
      <c r="R1025" s="6"/>
      <c r="S1025" s="6"/>
      <c r="T1025" s="6" t="str">
        <f t="shared" si="1140"/>
        <v/>
      </c>
      <c r="U1025" s="6" t="str">
        <f t="shared" si="1141"/>
        <v/>
      </c>
      <c r="V1025" s="6"/>
      <c r="W1025" s="49"/>
      <c r="X1025" s="8"/>
      <c r="Y1025" s="53" t="str">
        <f t="shared" si="1142"/>
        <v>1.60</v>
      </c>
      <c r="Z1025" s="6">
        <f t="shared" si="1128"/>
        <v>1.3698160675480229</v>
      </c>
      <c r="AA1025" s="54">
        <f t="shared" ca="1" si="1143"/>
        <v>5.356594174590775</v>
      </c>
      <c r="AB1025" s="55">
        <f t="shared" si="1144"/>
        <v>-0.51307055128637846</v>
      </c>
      <c r="AC1025" s="6">
        <f t="shared" ca="1" si="1130"/>
        <v>4.1026858695209043</v>
      </c>
      <c r="AD1025" s="6">
        <f t="shared" ca="1" si="1131"/>
        <v>1.2480927227934919</v>
      </c>
      <c r="AE1025" s="6" t="str">
        <f t="shared" si="1145"/>
        <v/>
      </c>
      <c r="AF1025" s="113"/>
      <c r="AG1025" s="52"/>
      <c r="AH1025" s="6" t="str">
        <f t="shared" si="1146"/>
        <v/>
      </c>
      <c r="AI1025" s="6" t="str">
        <f t="shared" si="1147"/>
        <v/>
      </c>
      <c r="AJ1025" s="14" t="str">
        <f t="shared" si="1148"/>
        <v/>
      </c>
      <c r="AK1025" s="56">
        <f t="shared" ca="1" si="1074"/>
        <v>82.871754795948917</v>
      </c>
      <c r="AL1025" s="49">
        <f t="shared" ca="1" si="1075"/>
        <v>4.1346429996510956</v>
      </c>
      <c r="AM1025" s="65"/>
      <c r="AN1025" s="61"/>
      <c r="AO1025" s="61"/>
      <c r="AP1025" s="61"/>
      <c r="AQ1025" s="62"/>
    </row>
    <row r="1026" spans="1:43" x14ac:dyDescent="0.3">
      <c r="A1026" t="str">
        <f t="shared" si="1120"/>
        <v/>
      </c>
      <c r="B1026" s="1" t="s">
        <v>57</v>
      </c>
      <c r="C1026" s="1"/>
      <c r="D1026">
        <v>1.3740000000000001</v>
      </c>
      <c r="E1026">
        <v>173.09</v>
      </c>
      <c r="F1026">
        <v>58.23</v>
      </c>
      <c r="G1026" s="47"/>
      <c r="H1026" s="47"/>
      <c r="I1026" s="47"/>
      <c r="J1026" s="47"/>
      <c r="K1026" s="47"/>
      <c r="L1026" s="23">
        <f t="shared" si="1136"/>
        <v>305.07</v>
      </c>
      <c r="M1026" s="6">
        <f t="shared" si="1137"/>
        <v>-0.72342572998020838</v>
      </c>
      <c r="N1026" s="6">
        <f t="shared" si="1138"/>
        <v>1.1681315050980361</v>
      </c>
      <c r="O1026" s="23">
        <f t="shared" si="1123"/>
        <v>-0.80726390129827597</v>
      </c>
      <c r="P1026" s="23" t="str">
        <f t="shared" si="1139"/>
        <v/>
      </c>
      <c r="Q1026" s="23"/>
      <c r="R1026" s="6"/>
      <c r="S1026" s="6"/>
      <c r="T1026" s="6" t="str">
        <f t="shared" si="1140"/>
        <v/>
      </c>
      <c r="U1026" s="6" t="str">
        <f t="shared" si="1141"/>
        <v/>
      </c>
      <c r="V1026" s="6"/>
      <c r="W1026" s="49"/>
      <c r="X1026" s="8"/>
      <c r="Y1026" s="53" t="str">
        <f t="shared" si="1142"/>
        <v>1.60</v>
      </c>
      <c r="Z1026" s="6">
        <f t="shared" si="1128"/>
        <v>2.4220398101679068</v>
      </c>
      <c r="AA1026" s="54">
        <f t="shared" ca="1" si="1143"/>
        <v>9.4712601531939029</v>
      </c>
      <c r="AB1026" s="55">
        <f t="shared" si="1144"/>
        <v>-0.72342572998020838</v>
      </c>
      <c r="AC1026" s="6">
        <f t="shared" ca="1" si="1130"/>
        <v>8.2173518481240322</v>
      </c>
      <c r="AD1026" s="6">
        <f t="shared" ca="1" si="1131"/>
        <v>3.8159022993616523</v>
      </c>
      <c r="AE1026" s="6" t="str">
        <f t="shared" si="1145"/>
        <v/>
      </c>
      <c r="AF1026" s="113"/>
      <c r="AG1026" s="52"/>
      <c r="AH1026" s="6" t="str">
        <f t="shared" si="1146"/>
        <v/>
      </c>
      <c r="AI1026" s="6" t="str">
        <f t="shared" si="1147"/>
        <v/>
      </c>
      <c r="AJ1026" s="14" t="str">
        <f t="shared" si="1148"/>
        <v/>
      </c>
      <c r="AK1026" s="56">
        <f t="shared" ca="1" si="1074"/>
        <v>84.968859266854153</v>
      </c>
      <c r="AL1026" s="49">
        <f t="shared" ca="1" si="1075"/>
        <v>8.2491342686772189</v>
      </c>
      <c r="AM1026" s="65"/>
      <c r="AN1026" s="61"/>
      <c r="AO1026" s="61"/>
      <c r="AP1026" s="61"/>
      <c r="AQ1026" s="62"/>
    </row>
    <row r="1027" spans="1:43" x14ac:dyDescent="0.3">
      <c r="A1027" t="str">
        <f t="shared" si="1120"/>
        <v/>
      </c>
      <c r="B1027" s="1" t="s">
        <v>57</v>
      </c>
      <c r="C1027" s="1"/>
      <c r="D1027">
        <v>2.0649999999999999</v>
      </c>
      <c r="E1027">
        <v>172.59</v>
      </c>
      <c r="F1027">
        <v>74.760000000000005</v>
      </c>
      <c r="G1027" s="47"/>
      <c r="H1027" s="47"/>
      <c r="I1027" s="47"/>
      <c r="J1027" s="47"/>
      <c r="K1027" s="47"/>
      <c r="L1027" s="23">
        <f>IF(AND(B1027&lt;&gt;"",C1027&lt;&gt;""),"",IF(E1027-$E$1021&lt;0,(360-($E$1021-E1027)),E1027-$E$1021))</f>
        <v>304.57</v>
      </c>
      <c r="M1027" s="6">
        <f t="shared" si="1137"/>
        <v>-0.54281173011204664</v>
      </c>
      <c r="N1027" s="6">
        <f t="shared" si="1138"/>
        <v>1.9923805925707985</v>
      </c>
      <c r="O1027" s="23">
        <f t="shared" si="1123"/>
        <v>-0.43527666440033508</v>
      </c>
      <c r="P1027" s="23" t="str">
        <f t="shared" si="1139"/>
        <v/>
      </c>
      <c r="Q1027" s="23"/>
      <c r="R1027" s="6"/>
      <c r="S1027" s="6"/>
      <c r="T1027" s="6" t="str">
        <f t="shared" si="1140"/>
        <v/>
      </c>
      <c r="U1027" s="6" t="str">
        <f t="shared" si="1141"/>
        <v/>
      </c>
      <c r="V1027" s="6"/>
      <c r="W1027" s="49"/>
      <c r="X1027" s="8"/>
      <c r="Y1027" s="53" t="str">
        <f t="shared" si="1142"/>
        <v>1.60</v>
      </c>
      <c r="Z1027" s="6">
        <f t="shared" si="1128"/>
        <v>3.2462888976406692</v>
      </c>
      <c r="AA1027" s="54">
        <f t="shared" ca="1" si="1143"/>
        <v>12.694443151967988</v>
      </c>
      <c r="AB1027" s="55">
        <f t="shared" si="1144"/>
        <v>-0.54281173011204664</v>
      </c>
      <c r="AC1027" s="6">
        <f t="shared" ca="1" si="1130"/>
        <v>11.440534846898117</v>
      </c>
      <c r="AD1027" s="6">
        <f t="shared" ca="1" si="1131"/>
        <v>1.9499021492989277</v>
      </c>
      <c r="AE1027" s="6" t="str">
        <f t="shared" si="1145"/>
        <v/>
      </c>
      <c r="AF1027" s="113"/>
      <c r="AG1027" s="52"/>
      <c r="AH1027" s="6" t="str">
        <f t="shared" si="1146"/>
        <v/>
      </c>
      <c r="AI1027" s="6" t="str">
        <f t="shared" si="1147"/>
        <v/>
      </c>
      <c r="AJ1027" s="14" t="str">
        <f t="shared" si="1148"/>
        <v/>
      </c>
      <c r="AK1027" s="56">
        <f t="shared" ca="1" si="1074"/>
        <v>87.283560997624264</v>
      </c>
      <c r="AL1027" s="49">
        <f t="shared" ca="1" si="1075"/>
        <v>11.453404828147715</v>
      </c>
      <c r="AM1027" s="65"/>
      <c r="AN1027" s="61"/>
      <c r="AO1027" s="61"/>
      <c r="AP1027" s="61"/>
      <c r="AQ1027" s="62"/>
    </row>
    <row r="1028" spans="1:43" x14ac:dyDescent="0.3">
      <c r="A1028" t="str">
        <f t="shared" si="1120"/>
        <v/>
      </c>
      <c r="B1028" s="1" t="s">
        <v>57</v>
      </c>
      <c r="C1028" s="1"/>
      <c r="D1028">
        <v>2.589</v>
      </c>
      <c r="E1028">
        <v>168.95</v>
      </c>
      <c r="F1028">
        <v>79.430000000000007</v>
      </c>
      <c r="G1028" s="47"/>
      <c r="H1028" s="47"/>
      <c r="I1028" s="47"/>
      <c r="J1028" s="47"/>
      <c r="K1028" s="47"/>
      <c r="L1028" s="23">
        <f t="shared" si="1136"/>
        <v>300.92999999999995</v>
      </c>
      <c r="M1028" s="6">
        <f t="shared" si="1137"/>
        <v>-0.47491751707729052</v>
      </c>
      <c r="N1028" s="6">
        <f t="shared" si="1138"/>
        <v>2.5450686340397857</v>
      </c>
      <c r="O1028" s="23">
        <f t="shared" si="1123"/>
        <v>-0.44587265184716274</v>
      </c>
      <c r="P1028" s="23" t="str">
        <f t="shared" si="1139"/>
        <v/>
      </c>
      <c r="Q1028" s="23"/>
      <c r="R1028" s="6"/>
      <c r="S1028" s="6"/>
      <c r="T1028" s="6" t="str">
        <f t="shared" si="1140"/>
        <v/>
      </c>
      <c r="U1028" s="6" t="str">
        <f t="shared" si="1141"/>
        <v/>
      </c>
      <c r="V1028" s="6"/>
      <c r="W1028" s="49"/>
      <c r="X1028" s="8"/>
      <c r="Y1028" s="53" t="str">
        <f t="shared" si="1142"/>
        <v>1.60</v>
      </c>
      <c r="Z1028" s="6">
        <f t="shared" si="1128"/>
        <v>3.7989769391096564</v>
      </c>
      <c r="AA1028" s="54">
        <f t="shared" ca="1" si="1143"/>
        <v>14.855700866369101</v>
      </c>
      <c r="AB1028" s="55">
        <f t="shared" si="1144"/>
        <v>-0.47491751707729052</v>
      </c>
      <c r="AC1028" s="6">
        <f t="shared" ca="1" si="1130"/>
        <v>13.601792561299231</v>
      </c>
      <c r="AD1028" s="6">
        <f t="shared" ca="1" si="1131"/>
        <v>2.5504592090052074</v>
      </c>
      <c r="AE1028" s="6" t="str">
        <f t="shared" si="1145"/>
        <v/>
      </c>
      <c r="AF1028" s="113"/>
      <c r="AG1028" s="52"/>
      <c r="AH1028" s="6" t="str">
        <f t="shared" si="1146"/>
        <v/>
      </c>
      <c r="AI1028" s="6" t="str">
        <f t="shared" si="1147"/>
        <v/>
      </c>
      <c r="AJ1028" s="14" t="str">
        <f t="shared" si="1148"/>
        <v/>
      </c>
      <c r="AK1028" s="56">
        <f t="shared" ca="1" si="1074"/>
        <v>88.000284180672466</v>
      </c>
      <c r="AL1028" s="49">
        <f t="shared" ca="1" si="1075"/>
        <v>13.610081099267628</v>
      </c>
      <c r="AM1028" s="65"/>
      <c r="AN1028" s="61"/>
      <c r="AO1028" s="61"/>
      <c r="AP1028" s="61"/>
      <c r="AQ1028" s="62"/>
    </row>
    <row r="1029" spans="1:43" x14ac:dyDescent="0.3">
      <c r="A1029" t="str">
        <f t="shared" si="1120"/>
        <v/>
      </c>
      <c r="B1029" s="1" t="s">
        <v>57</v>
      </c>
      <c r="C1029" s="1"/>
      <c r="D1029">
        <v>2.3130000000000002</v>
      </c>
      <c r="E1029">
        <v>197.43</v>
      </c>
      <c r="F1029">
        <v>83.7</v>
      </c>
      <c r="G1029" s="47"/>
      <c r="H1029" s="47"/>
      <c r="I1029" s="47"/>
      <c r="J1029" s="47"/>
      <c r="K1029" s="47"/>
      <c r="L1029" s="23">
        <f t="shared" si="1136"/>
        <v>329.40999999999997</v>
      </c>
      <c r="M1029" s="6">
        <f t="shared" si="1137"/>
        <v>-0.25381546155358742</v>
      </c>
      <c r="N1029" s="6">
        <f t="shared" si="1138"/>
        <v>2.2990316899678307</v>
      </c>
      <c r="O1029" s="23">
        <f t="shared" si="1123"/>
        <v>-0.97910073700892986</v>
      </c>
      <c r="P1029" s="23" t="str">
        <f t="shared" si="1139"/>
        <v/>
      </c>
      <c r="Q1029" s="23"/>
      <c r="R1029" s="6"/>
      <c r="S1029" s="6"/>
      <c r="T1029" s="6" t="str">
        <f t="shared" si="1140"/>
        <v/>
      </c>
      <c r="U1029" s="6" t="str">
        <f t="shared" si="1141"/>
        <v/>
      </c>
      <c r="V1029" s="6"/>
      <c r="W1029" s="49"/>
      <c r="X1029" s="8"/>
      <c r="Y1029" s="53" t="str">
        <f t="shared" si="1142"/>
        <v>1.60</v>
      </c>
      <c r="Z1029" s="6">
        <f t="shared" si="1128"/>
        <v>3.5529399950377014</v>
      </c>
      <c r="AA1029" s="54">
        <f t="shared" ca="1" si="1143"/>
        <v>13.893586249251905</v>
      </c>
      <c r="AB1029" s="55">
        <f t="shared" si="1144"/>
        <v>-0.25381546155358742</v>
      </c>
      <c r="AC1029" s="6">
        <f t="shared" ca="1" si="1130"/>
        <v>12.639677944182035</v>
      </c>
      <c r="AD1029" s="6">
        <f t="shared" ca="1" si="1131"/>
        <v>5.5314849577518164</v>
      </c>
      <c r="AE1029" s="6" t="str">
        <f t="shared" si="1145"/>
        <v/>
      </c>
      <c r="AF1029" s="113"/>
      <c r="AG1029" s="52"/>
      <c r="AH1029" s="6" t="str">
        <f t="shared" si="1146"/>
        <v/>
      </c>
      <c r="AI1029" s="6" t="str">
        <f t="shared" si="1147"/>
        <v/>
      </c>
      <c r="AJ1029" s="14" t="str">
        <f t="shared" si="1148"/>
        <v/>
      </c>
      <c r="AK1029" s="56">
        <f t="shared" ca="1" si="1074"/>
        <v>88.849606727040623</v>
      </c>
      <c r="AL1029" s="49">
        <f t="shared" ca="1" si="1075"/>
        <v>12.64222610227983</v>
      </c>
      <c r="AM1029" s="65"/>
      <c r="AN1029" s="61"/>
      <c r="AO1029" s="61"/>
      <c r="AP1029" s="61"/>
      <c r="AQ1029" s="62"/>
    </row>
    <row r="1030" spans="1:43" x14ac:dyDescent="0.3">
      <c r="A1030" t="str">
        <f t="shared" si="1120"/>
        <v/>
      </c>
      <c r="B1030" s="1" t="s">
        <v>57</v>
      </c>
      <c r="C1030" s="1"/>
      <c r="D1030">
        <v>1.9419999999999999</v>
      </c>
      <c r="E1030">
        <v>246.45</v>
      </c>
      <c r="F1030">
        <v>83.71</v>
      </c>
      <c r="G1030" s="47"/>
      <c r="H1030" s="47"/>
      <c r="I1030" s="47"/>
      <c r="J1030" s="47"/>
      <c r="K1030" s="47"/>
      <c r="L1030" s="23">
        <f t="shared" si="1136"/>
        <v>18.429999999999978</v>
      </c>
      <c r="M1030" s="6">
        <f t="shared" si="1137"/>
        <v>0.2127671328455405</v>
      </c>
      <c r="N1030" s="6">
        <f t="shared" si="1138"/>
        <v>1.9303093397641446</v>
      </c>
      <c r="O1030" s="23">
        <f t="shared" si="1123"/>
        <v>-0.48573823295486113</v>
      </c>
      <c r="P1030" s="23" t="str">
        <f t="shared" si="1139"/>
        <v/>
      </c>
      <c r="Q1030" s="23"/>
      <c r="R1030" s="6"/>
      <c r="S1030" s="6"/>
      <c r="T1030" s="6" t="str">
        <f t="shared" si="1140"/>
        <v/>
      </c>
      <c r="U1030" s="6" t="str">
        <f t="shared" si="1141"/>
        <v/>
      </c>
      <c r="V1030" s="6"/>
      <c r="W1030" s="49"/>
      <c r="X1030" s="8"/>
      <c r="Y1030" s="53" t="str">
        <f t="shared" si="1142"/>
        <v>1.60</v>
      </c>
      <c r="Z1030" s="6">
        <f t="shared" si="1128"/>
        <v>3.1842176448340158</v>
      </c>
      <c r="AA1030" s="54">
        <f t="shared" ca="1" si="1143"/>
        <v>12.451716760395701</v>
      </c>
      <c r="AB1030" s="55">
        <f t="shared" si="1144"/>
        <v>0.2127671328455405</v>
      </c>
      <c r="AC1030" s="6">
        <f t="shared" ca="1" si="1130"/>
        <v>11.197808455325831</v>
      </c>
      <c r="AD1030" s="6">
        <f t="shared" ca="1" si="1131"/>
        <v>2.4281395052530268</v>
      </c>
      <c r="AE1030" s="6" t="str">
        <f t="shared" si="1145"/>
        <v/>
      </c>
      <c r="AF1030" s="113"/>
      <c r="AG1030" s="52"/>
      <c r="AH1030" s="6" t="str">
        <f t="shared" si="1146"/>
        <v/>
      </c>
      <c r="AI1030" s="6" t="str">
        <f t="shared" si="1147"/>
        <v/>
      </c>
      <c r="AJ1030" s="14" t="str">
        <f t="shared" si="1148"/>
        <v/>
      </c>
      <c r="AK1030" s="56">
        <f t="shared" ca="1" si="1074"/>
        <v>88.911466289683489</v>
      </c>
      <c r="AL1030" s="49">
        <f t="shared" ca="1" si="1075"/>
        <v>11.199829644016287</v>
      </c>
      <c r="AM1030" s="65"/>
      <c r="AN1030" s="61"/>
      <c r="AO1030" s="61"/>
      <c r="AP1030" s="61"/>
      <c r="AQ1030" s="62"/>
    </row>
    <row r="1031" spans="1:43" x14ac:dyDescent="0.3">
      <c r="A1031" t="str">
        <f t="shared" si="1120"/>
        <v/>
      </c>
      <c r="B1031" s="1" t="s">
        <v>57</v>
      </c>
      <c r="C1031" s="1"/>
      <c r="D1031">
        <v>1.026</v>
      </c>
      <c r="E1031">
        <v>299.29000000000002</v>
      </c>
      <c r="F1031">
        <v>69.599999999999994</v>
      </c>
      <c r="G1031" s="47"/>
      <c r="H1031" s="47"/>
      <c r="I1031" s="47"/>
      <c r="J1031" s="47"/>
      <c r="K1031" s="47"/>
      <c r="L1031" s="23">
        <f t="shared" si="1136"/>
        <v>71.27000000000001</v>
      </c>
      <c r="M1031" s="6">
        <f t="shared" si="1137"/>
        <v>0.35763492055218249</v>
      </c>
      <c r="N1031" s="6">
        <f t="shared" si="1138"/>
        <v>0.96165132121868069</v>
      </c>
      <c r="O1031" s="23">
        <f t="shared" si="1123"/>
        <v>-0.36991638987992187</v>
      </c>
      <c r="P1031" s="23" t="str">
        <f t="shared" si="1139"/>
        <v/>
      </c>
      <c r="Q1031" s="23"/>
      <c r="R1031" s="6"/>
      <c r="S1031" s="6"/>
      <c r="T1031" s="6" t="str">
        <f t="shared" si="1140"/>
        <v/>
      </c>
      <c r="U1031" s="6" t="str">
        <f t="shared" si="1141"/>
        <v/>
      </c>
      <c r="V1031" s="6"/>
      <c r="W1031" s="49"/>
      <c r="X1031" s="8"/>
      <c r="Y1031" s="53" t="str">
        <f t="shared" si="1142"/>
        <v>1.60</v>
      </c>
      <c r="Z1031" s="6">
        <f t="shared" si="1128"/>
        <v>2.2155596262885515</v>
      </c>
      <c r="AA1031" s="54">
        <f t="shared" ca="1" si="1143"/>
        <v>8.6638301804119457</v>
      </c>
      <c r="AB1031" s="55">
        <f t="shared" si="1144"/>
        <v>0.35763492055218249</v>
      </c>
      <c r="AC1031" s="6">
        <f t="shared" ca="1" si="1130"/>
        <v>7.409921875342075</v>
      </c>
      <c r="AD1031" s="6">
        <f t="shared" ca="1" si="1131"/>
        <v>1.906343799369963</v>
      </c>
      <c r="AE1031" s="6" t="str">
        <f t="shared" si="1145"/>
        <v/>
      </c>
      <c r="AF1031" s="113"/>
      <c r="AG1031" s="52"/>
      <c r="AH1031" s="6" t="str">
        <f t="shared" si="1146"/>
        <v/>
      </c>
      <c r="AI1031" s="6" t="str">
        <f t="shared" si="1147"/>
        <v/>
      </c>
      <c r="AJ1031" s="14" t="str">
        <f t="shared" si="1148"/>
        <v/>
      </c>
      <c r="AK1031" s="56">
        <f t="shared" ca="1" si="1074"/>
        <v>87.236801786613853</v>
      </c>
      <c r="AL1031" s="49">
        <f t="shared" ca="1" si="1075"/>
        <v>7.4185473601690637</v>
      </c>
      <c r="AM1031" s="65"/>
      <c r="AN1031" s="61"/>
      <c r="AO1031" s="61"/>
      <c r="AP1031" s="61"/>
      <c r="AQ1031" s="62"/>
    </row>
    <row r="1032" spans="1:43" x14ac:dyDescent="0.3">
      <c r="A1032" t="str">
        <f t="shared" si="1120"/>
        <v/>
      </c>
      <c r="B1032" s="1" t="s">
        <v>57</v>
      </c>
      <c r="C1032" s="1"/>
      <c r="D1032">
        <v>0.55200000000000005</v>
      </c>
      <c r="E1032">
        <v>307.01</v>
      </c>
      <c r="F1032">
        <v>28.82</v>
      </c>
      <c r="G1032" s="47"/>
      <c r="H1032" s="47"/>
      <c r="I1032" s="47"/>
      <c r="J1032" s="47"/>
      <c r="K1032" s="47"/>
      <c r="L1032" s="23">
        <f t="shared" si="1136"/>
        <v>78.989999999999981</v>
      </c>
      <c r="M1032" s="6">
        <f t="shared" si="1137"/>
        <v>0.48362843152283697</v>
      </c>
      <c r="N1032" s="6">
        <f t="shared" si="1138"/>
        <v>0.26609686248199288</v>
      </c>
      <c r="O1032" s="23">
        <f t="shared" si="1123"/>
        <v>-0.34325525902211357</v>
      </c>
      <c r="P1032" s="23" t="str">
        <f t="shared" si="1139"/>
        <v/>
      </c>
      <c r="Q1032" s="23"/>
      <c r="R1032" s="6"/>
      <c r="S1032" s="6"/>
      <c r="T1032" s="6" t="str">
        <f t="shared" si="1140"/>
        <v/>
      </c>
      <c r="U1032" s="6" t="str">
        <f t="shared" si="1141"/>
        <v/>
      </c>
      <c r="V1032" s="6"/>
      <c r="W1032" s="49"/>
      <c r="X1032" s="8"/>
      <c r="Y1032" s="53" t="str">
        <f t="shared" si="1142"/>
        <v>1.60</v>
      </c>
      <c r="Z1032" s="6">
        <f t="shared" si="1128"/>
        <v>1.5200051675518638</v>
      </c>
      <c r="AA1032" s="54">
        <f t="shared" ca="1" si="1143"/>
        <v>5.9439008044565407</v>
      </c>
      <c r="AB1032" s="55">
        <f t="shared" si="1144"/>
        <v>0.48362843152283697</v>
      </c>
      <c r="AC1032" s="6">
        <f t="shared" ca="1" si="1130"/>
        <v>4.68999249938667</v>
      </c>
      <c r="AD1032" s="6">
        <f t="shared" ca="1" si="1131"/>
        <v>2.8637222859101614</v>
      </c>
      <c r="AE1032" s="6" t="str">
        <f t="shared" si="1145"/>
        <v/>
      </c>
      <c r="AF1032" s="113"/>
      <c r="AG1032" s="52"/>
      <c r="AH1032" s="6" t="str">
        <f t="shared" si="1146"/>
        <v/>
      </c>
      <c r="AI1032" s="6" t="str">
        <f t="shared" si="1147"/>
        <v/>
      </c>
      <c r="AJ1032" s="14" t="str">
        <f t="shared" si="1148"/>
        <v/>
      </c>
      <c r="AK1032" s="56">
        <f t="shared" ca="1" si="1074"/>
        <v>84.112512636822757</v>
      </c>
      <c r="AL1032" s="49">
        <f t="shared" ca="1" si="1075"/>
        <v>4.7148622571693926</v>
      </c>
      <c r="AM1032" s="65"/>
      <c r="AN1032" s="61"/>
      <c r="AO1032" s="61"/>
      <c r="AP1032" s="61"/>
      <c r="AQ1032" s="62"/>
    </row>
    <row r="1033" spans="1:43" x14ac:dyDescent="0.3">
      <c r="A1033" t="str">
        <f t="shared" si="1120"/>
        <v/>
      </c>
      <c r="B1033" s="1" t="s">
        <v>57</v>
      </c>
      <c r="C1033" s="1"/>
      <c r="D1033">
        <v>0.69399999999999995</v>
      </c>
      <c r="E1033">
        <v>324.58</v>
      </c>
      <c r="F1033">
        <v>-34.82</v>
      </c>
      <c r="G1033" s="47"/>
      <c r="H1033" s="47"/>
      <c r="I1033" s="47"/>
      <c r="J1033" s="47"/>
      <c r="K1033" s="47"/>
      <c r="L1033" s="23">
        <f t="shared" si="1136"/>
        <v>96.559999999999974</v>
      </c>
      <c r="M1033" s="6">
        <f t="shared" si="1137"/>
        <v>0.56973926009058729</v>
      </c>
      <c r="N1033" s="6">
        <f t="shared" si="1138"/>
        <v>-0.39627411663068551</v>
      </c>
      <c r="O1033" s="23">
        <f t="shared" si="1123"/>
        <v>-0.30370651168506951</v>
      </c>
      <c r="P1033" s="23" t="str">
        <f t="shared" si="1139"/>
        <v/>
      </c>
      <c r="Q1033" s="23"/>
      <c r="R1033" s="6"/>
      <c r="S1033" s="6"/>
      <c r="T1033" s="6" t="str">
        <f t="shared" si="1140"/>
        <v/>
      </c>
      <c r="U1033" s="6" t="str">
        <f t="shared" si="1141"/>
        <v/>
      </c>
      <c r="V1033" s="6"/>
      <c r="W1033" s="49"/>
      <c r="X1033" s="8"/>
      <c r="Y1033" s="53" t="str">
        <f t="shared" si="1142"/>
        <v>1.60</v>
      </c>
      <c r="Z1033" s="6" t="str">
        <f t="shared" si="1128"/>
        <v/>
      </c>
      <c r="AA1033" s="54" t="str">
        <f t="shared" ca="1" si="1143"/>
        <v/>
      </c>
      <c r="AB1033" s="55">
        <f t="shared" si="1144"/>
        <v>0.56973926009058729</v>
      </c>
      <c r="AC1033" s="6">
        <f t="shared" si="1130"/>
        <v>-0.39627411663068551</v>
      </c>
      <c r="AD1033" s="6">
        <f t="shared" si="1131"/>
        <v>0.30370651168506951</v>
      </c>
      <c r="AE1033" s="6" t="str">
        <f t="shared" si="1145"/>
        <v/>
      </c>
      <c r="AF1033" s="113"/>
      <c r="AG1033" s="52"/>
      <c r="AH1033" s="6" t="str">
        <f t="shared" si="1146"/>
        <v/>
      </c>
      <c r="AI1033" s="6" t="str">
        <f t="shared" si="1147"/>
        <v/>
      </c>
      <c r="AJ1033" s="14" t="str">
        <f t="shared" si="1148"/>
        <v/>
      </c>
      <c r="AK1033" s="56">
        <f t="shared" si="1074"/>
        <v>-34.82</v>
      </c>
      <c r="AL1033" s="49">
        <f t="shared" si="1075"/>
        <v>0.69400000000000006</v>
      </c>
      <c r="AM1033" s="65"/>
      <c r="AN1033" s="61"/>
      <c r="AO1033" s="61"/>
      <c r="AP1033" s="61"/>
      <c r="AQ1033" s="62"/>
    </row>
    <row r="1034" spans="1:43" x14ac:dyDescent="0.3">
      <c r="A1034" t="str">
        <f t="shared" si="1120"/>
        <v/>
      </c>
      <c r="B1034" s="1" t="s">
        <v>57</v>
      </c>
      <c r="C1034" s="1"/>
      <c r="D1034">
        <v>1.1339999999999999</v>
      </c>
      <c r="E1034">
        <v>333.06</v>
      </c>
      <c r="F1034">
        <v>-57.52</v>
      </c>
      <c r="G1034" s="47"/>
      <c r="H1034" s="47"/>
      <c r="I1034" s="47"/>
      <c r="J1034" s="47"/>
      <c r="K1034" s="47"/>
      <c r="L1034" s="23">
        <f t="shared" si="1136"/>
        <v>105.03999999999999</v>
      </c>
      <c r="M1034" s="6">
        <f t="shared" si="1137"/>
        <v>0.60896387011288255</v>
      </c>
      <c r="N1034" s="6">
        <f t="shared" si="1138"/>
        <v>-0.95661852631921152</v>
      </c>
      <c r="O1034" s="23">
        <f t="shared" si="1123"/>
        <v>-0.22374443287726575</v>
      </c>
      <c r="P1034" s="23" t="str">
        <f t="shared" si="1139"/>
        <v/>
      </c>
      <c r="Q1034" s="23"/>
      <c r="R1034" s="6"/>
      <c r="S1034" s="6"/>
      <c r="T1034" s="6" t="str">
        <f t="shared" si="1140"/>
        <v/>
      </c>
      <c r="U1034" s="6" t="str">
        <f t="shared" si="1141"/>
        <v/>
      </c>
      <c r="V1034" s="6"/>
      <c r="W1034" s="49"/>
      <c r="X1034" s="8"/>
      <c r="Y1034" s="53" t="str">
        <f t="shared" si="1142"/>
        <v>1.60</v>
      </c>
      <c r="Z1034" s="6" t="str">
        <f t="shared" si="1128"/>
        <v/>
      </c>
      <c r="AA1034" s="54" t="str">
        <f t="shared" ca="1" si="1143"/>
        <v/>
      </c>
      <c r="AB1034" s="55">
        <f t="shared" si="1144"/>
        <v>0.60896387011288255</v>
      </c>
      <c r="AC1034" s="6">
        <f t="shared" si="1130"/>
        <v>-0.95661852631921152</v>
      </c>
      <c r="AD1034" s="6">
        <f t="shared" si="1131"/>
        <v>0.22374443287726575</v>
      </c>
      <c r="AE1034" s="6" t="str">
        <f t="shared" si="1145"/>
        <v/>
      </c>
      <c r="AF1034" s="113"/>
      <c r="AG1034" s="52"/>
      <c r="AH1034" s="6" t="str">
        <f t="shared" si="1146"/>
        <v/>
      </c>
      <c r="AI1034" s="6" t="str">
        <f t="shared" si="1147"/>
        <v/>
      </c>
      <c r="AJ1034" s="14" t="str">
        <f t="shared" si="1148"/>
        <v/>
      </c>
      <c r="AK1034" s="56">
        <f t="shared" si="1074"/>
        <v>-57.52</v>
      </c>
      <c r="AL1034" s="49">
        <f t="shared" si="1075"/>
        <v>1.1339999999999999</v>
      </c>
      <c r="AM1034" s="65"/>
      <c r="AN1034" s="61"/>
      <c r="AO1034" s="61"/>
      <c r="AP1034" s="61"/>
      <c r="AQ1034" s="62"/>
    </row>
    <row r="1035" spans="1:43" x14ac:dyDescent="0.3">
      <c r="A1035" t="str">
        <f t="shared" si="1120"/>
        <v/>
      </c>
      <c r="B1035" s="1" t="s">
        <v>57</v>
      </c>
      <c r="C1035" s="1"/>
      <c r="D1035">
        <v>1.052</v>
      </c>
      <c r="E1035">
        <v>329.54</v>
      </c>
      <c r="F1035">
        <v>-68.33</v>
      </c>
      <c r="G1035" s="47"/>
      <c r="H1035" s="47"/>
      <c r="I1035" s="47"/>
      <c r="J1035" s="47"/>
      <c r="K1035" s="47"/>
      <c r="L1035" s="23">
        <f t="shared" si="1136"/>
        <v>101.52000000000001</v>
      </c>
      <c r="M1035" s="6">
        <f t="shared" si="1137"/>
        <v>0.38846174505977726</v>
      </c>
      <c r="N1035" s="6">
        <f t="shared" si="1138"/>
        <v>-0.97765099735289618</v>
      </c>
      <c r="O1035" s="23">
        <f t="shared" si="1123"/>
        <v>-0.3486475644239615</v>
      </c>
      <c r="P1035" s="23" t="str">
        <f t="shared" si="1139"/>
        <v/>
      </c>
      <c r="Q1035" s="23"/>
      <c r="R1035" s="6"/>
      <c r="S1035" s="6"/>
      <c r="T1035" s="6" t="str">
        <f t="shared" si="1140"/>
        <v/>
      </c>
      <c r="U1035" s="6" t="str">
        <f t="shared" si="1141"/>
        <v/>
      </c>
      <c r="V1035" s="6"/>
      <c r="W1035" s="49"/>
      <c r="X1035" s="8"/>
      <c r="Y1035" s="53" t="str">
        <f t="shared" si="1142"/>
        <v>1.60</v>
      </c>
      <c r="Z1035" s="6" t="str">
        <f t="shared" si="1128"/>
        <v/>
      </c>
      <c r="AA1035" s="54" t="str">
        <f t="shared" ca="1" si="1143"/>
        <v/>
      </c>
      <c r="AB1035" s="55">
        <f t="shared" si="1144"/>
        <v>0.38846174505977726</v>
      </c>
      <c r="AC1035" s="6">
        <f t="shared" si="1130"/>
        <v>-0.97765099735289618</v>
      </c>
      <c r="AD1035" s="6">
        <f t="shared" si="1131"/>
        <v>0.3486475644239615</v>
      </c>
      <c r="AE1035" s="6" t="str">
        <f t="shared" si="1145"/>
        <v/>
      </c>
      <c r="AF1035" s="113"/>
      <c r="AG1035" s="52"/>
      <c r="AH1035" s="6" t="str">
        <f t="shared" si="1146"/>
        <v/>
      </c>
      <c r="AI1035" s="6" t="str">
        <f t="shared" si="1147"/>
        <v/>
      </c>
      <c r="AJ1035" s="14" t="str">
        <f t="shared" si="1148"/>
        <v/>
      </c>
      <c r="AK1035" s="56">
        <f t="shared" si="1074"/>
        <v>-68.33</v>
      </c>
      <c r="AL1035" s="49">
        <f t="shared" si="1075"/>
        <v>1.052</v>
      </c>
      <c r="AM1035" s="65"/>
      <c r="AN1035" s="61"/>
      <c r="AO1035" s="61"/>
      <c r="AP1035" s="61"/>
      <c r="AQ1035" s="62"/>
    </row>
    <row r="1036" spans="1:43" x14ac:dyDescent="0.3">
      <c r="A1036" t="str">
        <f t="shared" si="1120"/>
        <v/>
      </c>
      <c r="B1036" s="1" t="s">
        <v>57</v>
      </c>
      <c r="C1036" s="1"/>
      <c r="D1036">
        <v>1.248</v>
      </c>
      <c r="E1036">
        <v>329.11</v>
      </c>
      <c r="F1036">
        <v>-83.73</v>
      </c>
      <c r="G1036" s="47"/>
      <c r="H1036" s="47"/>
      <c r="I1036" s="47"/>
      <c r="J1036" s="47"/>
      <c r="K1036" s="47"/>
      <c r="L1036" s="23">
        <f t="shared" si="1136"/>
        <v>101.09</v>
      </c>
      <c r="M1036" s="6">
        <f t="shared" si="1137"/>
        <v>0.13629889644810139</v>
      </c>
      <c r="N1036" s="6">
        <f t="shared" si="1138"/>
        <v>-1.2405348083899257</v>
      </c>
      <c r="O1036" s="23">
        <f t="shared" si="1123"/>
        <v>-0.10598280752816644</v>
      </c>
      <c r="P1036" s="23" t="str">
        <f t="shared" si="1139"/>
        <v/>
      </c>
      <c r="Q1036" s="23"/>
      <c r="R1036" s="6"/>
      <c r="S1036" s="6"/>
      <c r="T1036" s="6" t="str">
        <f t="shared" si="1140"/>
        <v/>
      </c>
      <c r="U1036" s="6" t="str">
        <f t="shared" si="1141"/>
        <v/>
      </c>
      <c r="V1036" s="6"/>
      <c r="W1036" s="49"/>
      <c r="X1036" s="8"/>
      <c r="Y1036" s="53" t="str">
        <f t="shared" si="1142"/>
        <v>1.60</v>
      </c>
      <c r="Z1036" s="6" t="str">
        <f t="shared" si="1128"/>
        <v/>
      </c>
      <c r="AA1036" s="54" t="str">
        <f t="shared" ca="1" si="1143"/>
        <v/>
      </c>
      <c r="AB1036" s="55">
        <f t="shared" si="1144"/>
        <v>0.13629889644810139</v>
      </c>
      <c r="AC1036" s="6">
        <f t="shared" si="1130"/>
        <v>-1.2405348083899257</v>
      </c>
      <c r="AD1036" s="6">
        <f t="shared" si="1131"/>
        <v>0.10598280752816644</v>
      </c>
      <c r="AE1036" s="6" t="str">
        <f t="shared" si="1145"/>
        <v/>
      </c>
      <c r="AF1036" s="113"/>
      <c r="AG1036" s="52"/>
      <c r="AH1036" s="6" t="str">
        <f t="shared" si="1146"/>
        <v/>
      </c>
      <c r="AI1036" s="6" t="str">
        <f t="shared" si="1147"/>
        <v/>
      </c>
      <c r="AJ1036" s="14" t="str">
        <f t="shared" si="1148"/>
        <v/>
      </c>
      <c r="AK1036" s="56">
        <f t="shared" si="1074"/>
        <v>-83.73</v>
      </c>
      <c r="AL1036" s="49">
        <f t="shared" si="1075"/>
        <v>1.248</v>
      </c>
      <c r="AM1036" s="65"/>
      <c r="AN1036" s="61"/>
      <c r="AO1036" s="61"/>
      <c r="AP1036" s="61"/>
      <c r="AQ1036" s="62"/>
    </row>
    <row r="1037" spans="1:43" x14ac:dyDescent="0.3">
      <c r="A1037" t="str">
        <f t="shared" si="1120"/>
        <v/>
      </c>
      <c r="B1037" s="1" t="s">
        <v>57</v>
      </c>
      <c r="C1037" s="1"/>
      <c r="D1037">
        <v>1.2549999999999999</v>
      </c>
      <c r="E1037">
        <v>296.08</v>
      </c>
      <c r="F1037">
        <v>-87.61</v>
      </c>
      <c r="G1037" s="47"/>
      <c r="H1037" s="47"/>
      <c r="I1037" s="47"/>
      <c r="J1037" s="47"/>
      <c r="K1037" s="47"/>
      <c r="L1037" s="23">
        <f t="shared" si="1136"/>
        <v>68.059999999999974</v>
      </c>
      <c r="M1037" s="6">
        <f t="shared" si="1137"/>
        <v>5.2335097943950193E-2</v>
      </c>
      <c r="N1037" s="6">
        <f t="shared" si="1138"/>
        <v>-1.2539083050698709</v>
      </c>
      <c r="O1037" s="23">
        <f t="shared" si="1123"/>
        <v>0.20733653075816372</v>
      </c>
      <c r="P1037" s="23" t="str">
        <f t="shared" si="1139"/>
        <v/>
      </c>
      <c r="Q1037" s="23"/>
      <c r="R1037" s="6"/>
      <c r="S1037" s="6"/>
      <c r="T1037" s="6" t="str">
        <f t="shared" si="1140"/>
        <v/>
      </c>
      <c r="U1037" s="6" t="str">
        <f t="shared" si="1141"/>
        <v/>
      </c>
      <c r="V1037" s="6"/>
      <c r="W1037" s="49"/>
      <c r="X1037" s="8"/>
      <c r="Y1037" s="53" t="str">
        <f t="shared" si="1142"/>
        <v>1.60</v>
      </c>
      <c r="Z1037" s="6" t="str">
        <f t="shared" si="1128"/>
        <v/>
      </c>
      <c r="AA1037" s="54" t="str">
        <f t="shared" ca="1" si="1143"/>
        <v/>
      </c>
      <c r="AB1037" s="55">
        <f t="shared" si="1144"/>
        <v>5.2335097943950193E-2</v>
      </c>
      <c r="AC1037" s="6">
        <f t="shared" si="1130"/>
        <v>-1.2539083050698709</v>
      </c>
      <c r="AD1037" s="6">
        <f t="shared" si="1131"/>
        <v>0.20733653075816372</v>
      </c>
      <c r="AE1037" s="6" t="str">
        <f t="shared" si="1145"/>
        <v/>
      </c>
      <c r="AF1037" s="113"/>
      <c r="AG1037" s="52"/>
      <c r="AH1037" s="6" t="str">
        <f t="shared" si="1146"/>
        <v/>
      </c>
      <c r="AI1037" s="6" t="str">
        <f t="shared" si="1147"/>
        <v/>
      </c>
      <c r="AJ1037" s="14" t="str">
        <f t="shared" si="1148"/>
        <v/>
      </c>
      <c r="AK1037" s="56">
        <f t="shared" ref="AK1037:AK1100" si="1149">IF(A1037=1,F1037,IF(Z1037="",F1037,ABS(DEGREES(ATAN(AC1037/AB1037)))))</f>
        <v>-87.61</v>
      </c>
      <c r="AL1037" s="49">
        <f t="shared" ref="AL1037:AL1100" si="1150">IF(A1037=1,D1037,SQRT(((AB1037-0)^2)+((AC1037-0)^2)))</f>
        <v>1.2549999999999997</v>
      </c>
      <c r="AM1037" s="65"/>
      <c r="AN1037" s="61"/>
      <c r="AO1037" s="61"/>
      <c r="AP1037" s="61"/>
      <c r="AQ1037" s="62"/>
    </row>
    <row r="1038" spans="1:43" ht="15" thickBot="1" x14ac:dyDescent="0.35">
      <c r="A1038">
        <f t="shared" si="1120"/>
        <v>1</v>
      </c>
      <c r="B1038" s="1" t="s">
        <v>57</v>
      </c>
      <c r="C1038" s="1" t="s">
        <v>58</v>
      </c>
      <c r="D1038">
        <v>7.81</v>
      </c>
      <c r="E1038">
        <v>231.91</v>
      </c>
      <c r="F1038">
        <v>2.76</v>
      </c>
      <c r="G1038" s="34"/>
      <c r="H1038" s="34"/>
      <c r="I1038" s="34"/>
      <c r="J1038" s="34"/>
      <c r="K1038" s="34"/>
      <c r="L1038" s="13"/>
      <c r="M1038" s="4"/>
      <c r="N1038" s="4"/>
      <c r="O1038" s="13">
        <f>ABS(SUM(O1022:O1037))/2</f>
        <v>3.0295773510948756</v>
      </c>
      <c r="P1038" s="13">
        <f t="shared" si="1139"/>
        <v>23.660999112050977</v>
      </c>
      <c r="Q1038" s="13">
        <f>SQRT(((MAX(M1022:M1037)-MIN(M1022:M1037))^2)+((VLOOKUP(MAX(M1022:M1037),M1022:N1037,2,FALSE)-VLOOKUP(MIN(M1022:M1037),M1022:N1037,2,FALSE))^2))</f>
        <v>2.5079523006715703</v>
      </c>
      <c r="R1038" s="13">
        <f>ABS(MIN(N1022:N1037))+MAX(N1022:N1037)</f>
        <v>3.7989769391096564</v>
      </c>
      <c r="S1038" s="12">
        <f>SQRT(ABS(((M1023-M1022)^2)-((N1023-N1022)^2))+ABS(((M1024-M1023)^2)-((N1024-N1023)^2))+ABS(((M1025-M1024)^2)-((N1025-N1024)^2))+ABS(((M1026-M1025)^2)-((N1026-N1025)^2))+ABS(((M1027-M1026)^2)-((N1027-N1026)^2))+ABS(((M1028-M1027)^2)-((N1028-N1027)^2))+ABS(((M1029-M1028)^2)-((N1029-N1028)^2))+ABS(((M1030-M1029)^2)-((N1030-N1029)^2))+ABS(((M1031-M1030)^2)-((N1031-N1030)^2))+ABS(((M1032-M1031)^2)-((N1032-N1031)^2))+ABS(((M1033-M1032)^2)-((N1033-N1032)^2))+ABS(((M1034-M1033)^2)-((N1034-N1033)^2))+ABS(((M1035-M1034)^2)-((N1035-N1034)^2))+ABS(((M1036-M1035)^2)-((N1036-N1035)^2))+ABS(((M1037-M1036)^2)-((N1037-N1036)^2)))</f>
        <v>2.1959608560819177</v>
      </c>
      <c r="T1038" s="4">
        <f>IF(A1038=1,S1038/Q1038,"")</f>
        <v>0.87559913140847667</v>
      </c>
      <c r="U1038" s="4">
        <f>IF(A1038=1,4*PI()*(O1038/(S1038^2)),"")</f>
        <v>7.8948288713180164</v>
      </c>
      <c r="V1038" s="21">
        <f>IF($H$9=FALSE,(($F$3)*($Q1038^2))/(2*$F$7*COS(RADIANS($F$8))),IF(G1038&lt;&gt;"",(3*($F$3)*(I1038^2))/(2*J1038*(COS(RADIANS(K1038)))),(($F$3)*($Q1038^2))/(2*$J1038*COS(RADIANS($K1038)))))</f>
        <v>39.343525691863853</v>
      </c>
      <c r="W1038" s="51" t="str">
        <f>IF(G1038&lt;&gt;"",IF(V1038&lt;H1038,"STABLE","UNSTABLE"),IF(V1038&lt;$F$6,"STABLE","UNSTABLE"))</f>
        <v>UNSTABLE</v>
      </c>
      <c r="X1038" s="8"/>
      <c r="Y1038" s="57"/>
      <c r="Z1038" s="4"/>
      <c r="AA1038" s="16" t="str">
        <f t="shared" ca="1" si="1143"/>
        <v/>
      </c>
      <c r="AB1038" s="15"/>
      <c r="AC1038" s="17"/>
      <c r="AD1038" s="4">
        <f ca="1">IF(W1038="Stable",O1038,ABS(SUM(AD1022:AD1037)/2))</f>
        <v>12.958730213583278</v>
      </c>
      <c r="AE1038" s="4">
        <f t="shared" ca="1" si="1145"/>
        <v>101.20768296808539</v>
      </c>
      <c r="AF1038" s="13">
        <f ca="1">IF(W1038="Stable",Q1038,SQRT(((MAX(AB1022:AB1037)-MIN(AB1022:AB1037))^2)+((VLOOKUP(MAX(AB1022:AB1037),AB1022:AC1037,2,FALSE)-VLOOKUP(MIN(AB1022:AB1037),AB1022:AC1037,2,FALSE))^2)))</f>
        <v>9.270220842978798</v>
      </c>
      <c r="AG1038" s="12">
        <f ca="1">IF(W1038="Stable",S1038,SQRT(ABS(((AB1023-AB1022)^2)-((AC1023-AC1022)^2))+ABS(((AB1024-AB1023)^2)-((AC1024-AC1023)^2))+ABS(((AB1025-AB1024)^2)-((AC1025-AC1024)^2))+ABS(((AB1026-AB1025)^2)-((AC1026-AC1025)^2))+ABS(((AB1027-AB1026)^2)-((AC1027-AC1026)^2))+ABS(((AB1028-AB1027)^2)-((AC1028-AC1027)^2))+ABS(((AB1029-AB1028)^2)-((AC1029-AC1028)^2))+ABS(((AB1030-AB1029)^2)-((AC1030-AC1029)^2))+ABS(((AB1031-AB1030)^2)-((AC1031-AC1030)^2))+ABS(((AB1032-AB1031)^2)-((AC1032-AC1031)^2))+ABS(((AB1033-AB1032)^2)-((AC1033-AC1032)^2))+ABS(((AB1034-AB1033)^2)-((AC1034-AC1033)^2))+ABS(((AB1035-AB1034)^2)-((AC1035-AC1034)^2))+ABS(((AB1036-AB1035)^2)-((AC1036-AC1035)^2))+ABS(((AB1037-AB1036)^2)-((AC1037-AC1036)^2))))</f>
        <v>10.120697129667194</v>
      </c>
      <c r="AH1038" s="4">
        <f ca="1">IF(W1038="Stable",T1038,IF(A1038=1,AG1038/AF1038,""))</f>
        <v>1.0917428291185254</v>
      </c>
      <c r="AI1038" s="4">
        <f ca="1">IF(W1038="Stable",U1038,IF(A1038=1,4*PI()*(AD1038/(AG1038^2)),""))</f>
        <v>1.5898328105585549</v>
      </c>
      <c r="AJ1038" s="5">
        <f ca="1">IF(A1038=1,(O1038/AD1038)*100,"")</f>
        <v>23.378659028793479</v>
      </c>
      <c r="AK1038" s="56">
        <f t="shared" si="1149"/>
        <v>2.76</v>
      </c>
      <c r="AL1038" s="49">
        <f t="shared" si="1150"/>
        <v>7.81</v>
      </c>
      <c r="AM1038" s="65"/>
      <c r="AN1038" s="61"/>
      <c r="AO1038" s="61"/>
      <c r="AP1038" s="61"/>
      <c r="AQ1038" s="62"/>
    </row>
    <row r="1039" spans="1:43" ht="15" thickTop="1" x14ac:dyDescent="0.3">
      <c r="A1039" t="str">
        <f t="shared" si="1120"/>
        <v/>
      </c>
      <c r="B1039" s="1" t="s">
        <v>58</v>
      </c>
      <c r="C1039" s="1"/>
      <c r="D1039">
        <v>0.92900000000000005</v>
      </c>
      <c r="E1039">
        <v>204.92</v>
      </c>
      <c r="F1039">
        <v>-83.25</v>
      </c>
      <c r="G1039" s="47"/>
      <c r="H1039" s="47"/>
      <c r="I1039" s="47"/>
      <c r="J1039" s="47"/>
      <c r="K1039" s="47"/>
      <c r="L1039" s="23">
        <f t="shared" ref="L1039:L1046" si="1151">IF(AND(B1039&lt;&gt;"",C1039&lt;&gt;""),"",IF(E1039-$E$1038&lt;0,(360-($E$1038-E1039)),E1039-$E$1038))</f>
        <v>333.01</v>
      </c>
      <c r="M1039" s="6">
        <f t="shared" ref="M1039:M1046" si="1152">IF(AND(B1039&lt;&gt;"",C1039&lt;&gt;""),"",IF(L1039&gt;180,(COS(RADIANS(F1039))*D1039)*(-1),(COS(RADIANS(F1039))*D1039)))</f>
        <v>-0.10919224223833122</v>
      </c>
      <c r="N1039" s="6">
        <f t="shared" ref="N1039:N1046" si="1153">IF(AND(B1039&lt;&gt;"",C1039&lt;&gt;""),"",SIN(RADIANS(F1039))*D1039)</f>
        <v>-0.92256059651112654</v>
      </c>
      <c r="O1039" s="23">
        <f t="shared" ref="O1039:O1056" si="1154">IF(A1040=1,M1039*VLOOKUP(B1040,$B$13:$N$1389,13,FALSE)-N1039*VLOOKUP(B1040,$B$13:$N$1389,12,FALSE),M1039*N1040-N1039*M1040)</f>
        <v>-0.24502290677522359</v>
      </c>
      <c r="P1039" s="23" t="str">
        <f t="shared" si="1139"/>
        <v/>
      </c>
      <c r="Q1039" s="23"/>
      <c r="R1039" s="6"/>
      <c r="S1039" s="6"/>
      <c r="T1039" s="6" t="str">
        <f t="shared" ref="T1039:T1046" si="1155">IF(A1039=1,S1039/Q1039,"")</f>
        <v/>
      </c>
      <c r="U1039" s="6" t="str">
        <f t="shared" ref="U1039:U1046" si="1156">IF(A1039=1,4*PI()*(O1039/(S1039^2)),"")</f>
        <v/>
      </c>
      <c r="V1039" s="6"/>
      <c r="W1039" s="49"/>
      <c r="X1039" s="8"/>
      <c r="Y1039" s="53" t="str">
        <f t="shared" ref="Y1039:Y1046" si="1157">IF(A1039=1,"",B1039)</f>
        <v>1.61</v>
      </c>
      <c r="Z1039" s="6" t="str">
        <f t="shared" ref="Z1039:Z1056" si="1158">IF(F1039&lt;$R$8,"",(SQRT(((N1039-MIN($N$1039:$N$1056))^2))))</f>
        <v/>
      </c>
      <c r="AA1039" s="54" t="str">
        <f t="shared" ca="1" si="1143"/>
        <v/>
      </c>
      <c r="AB1039" s="55">
        <f t="shared" ref="AB1039:AB1046" si="1159">IF(A1039=1,"",M1039)</f>
        <v>-0.10919224223833122</v>
      </c>
      <c r="AC1039" s="6">
        <f t="shared" ref="AC1039:AC1056" si="1160">IF($W$1057="STABLE",N1039,IF(F1039&lt;$R$8,N1039,(AA1039+MIN($N$1039:$N$1056))))</f>
        <v>-0.92256059651112654</v>
      </c>
      <c r="AD1039" s="6">
        <f t="shared" ref="AD1039:AD1056" si="1161">IF(A1040=1,ABS(AB1039*VLOOKUP(B1040,$B$13:$AD$1389,28,FALSE)-AC1039*VLOOKUP(B1040,$B$13:$AD$1389,27,FALSE)),ABS(AB1039*AC1040-AC1039*AB1040))</f>
        <v>0.24502290677522359</v>
      </c>
      <c r="AE1039" s="6" t="str">
        <f t="shared" si="1145"/>
        <v/>
      </c>
      <c r="AF1039" s="113"/>
      <c r="AG1039" s="52"/>
      <c r="AH1039" s="6" t="str">
        <f t="shared" ref="AH1039:AH1046" si="1162">IF(A1039=1,AG1039/AF1039,"")</f>
        <v/>
      </c>
      <c r="AI1039" s="6" t="str">
        <f t="shared" ref="AI1039:AI1046" si="1163">IF(A1039=1,4*PI()*(AD1039/(AG1039^2)),"")</f>
        <v/>
      </c>
      <c r="AJ1039" s="14" t="str">
        <f t="shared" ref="AJ1039:AJ1046" si="1164">IF(A1039=1,(O1039/AD1039)*100,"")</f>
        <v/>
      </c>
      <c r="AK1039" s="56">
        <f t="shared" si="1149"/>
        <v>-83.25</v>
      </c>
      <c r="AL1039" s="49">
        <f t="shared" si="1150"/>
        <v>0.92900000000000005</v>
      </c>
      <c r="AM1039" s="65"/>
      <c r="AN1039" s="61"/>
      <c r="AO1039" s="61"/>
      <c r="AP1039" s="61"/>
      <c r="AQ1039" s="62"/>
    </row>
    <row r="1040" spans="1:43" x14ac:dyDescent="0.3">
      <c r="A1040" t="str">
        <f t="shared" si="1120"/>
        <v/>
      </c>
      <c r="B1040" s="1" t="s">
        <v>58</v>
      </c>
      <c r="C1040" s="1"/>
      <c r="D1040">
        <v>0.98199999999999998</v>
      </c>
      <c r="E1040">
        <v>174</v>
      </c>
      <c r="F1040">
        <v>-67.67</v>
      </c>
      <c r="G1040" s="47"/>
      <c r="H1040" s="47"/>
      <c r="I1040" s="47"/>
      <c r="J1040" s="47"/>
      <c r="K1040" s="47"/>
      <c r="L1040" s="23">
        <f>IF(AND(B1040&lt;&gt;"",C1040&lt;&gt;""),"",IF(E1040-$E$1038&lt;0,(360-($E$1038-E1040)),E1040-$E$1038))</f>
        <v>302.09000000000003</v>
      </c>
      <c r="M1040" s="6">
        <f t="shared" si="1152"/>
        <v>-0.3731016163365431</v>
      </c>
      <c r="N1040" s="6">
        <f t="shared" si="1153"/>
        <v>-0.9083607124303974</v>
      </c>
      <c r="O1040" s="23">
        <f t="shared" si="1154"/>
        <v>-0.61704368072721505</v>
      </c>
      <c r="P1040" s="23" t="str">
        <f t="shared" si="1139"/>
        <v/>
      </c>
      <c r="Q1040" s="23"/>
      <c r="R1040" s="6"/>
      <c r="S1040" s="6"/>
      <c r="T1040" s="6" t="str">
        <f t="shared" si="1155"/>
        <v/>
      </c>
      <c r="U1040" s="6" t="str">
        <f t="shared" si="1156"/>
        <v/>
      </c>
      <c r="V1040" s="6"/>
      <c r="W1040" s="49"/>
      <c r="X1040" s="8"/>
      <c r="Y1040" s="53" t="str">
        <f t="shared" si="1157"/>
        <v>1.61</v>
      </c>
      <c r="Z1040" s="6" t="str">
        <f t="shared" si="1158"/>
        <v/>
      </c>
      <c r="AA1040" s="54" t="str">
        <f t="shared" ca="1" si="1143"/>
        <v/>
      </c>
      <c r="AB1040" s="55">
        <f t="shared" si="1159"/>
        <v>-0.3731016163365431</v>
      </c>
      <c r="AC1040" s="6">
        <f t="shared" si="1160"/>
        <v>-0.9083607124303974</v>
      </c>
      <c r="AD1040" s="6">
        <f t="shared" si="1161"/>
        <v>0.61704368072721505</v>
      </c>
      <c r="AE1040" s="6" t="str">
        <f t="shared" si="1145"/>
        <v/>
      </c>
      <c r="AF1040" s="113"/>
      <c r="AG1040" s="52"/>
      <c r="AH1040" s="6" t="str">
        <f t="shared" si="1162"/>
        <v/>
      </c>
      <c r="AI1040" s="6" t="str">
        <f t="shared" si="1163"/>
        <v/>
      </c>
      <c r="AJ1040" s="14" t="str">
        <f t="shared" si="1164"/>
        <v/>
      </c>
      <c r="AK1040" s="56">
        <f t="shared" si="1149"/>
        <v>-67.67</v>
      </c>
      <c r="AL1040" s="49">
        <f t="shared" si="1150"/>
        <v>0.98199999999999998</v>
      </c>
      <c r="AM1040" s="65"/>
      <c r="AN1040" s="61"/>
      <c r="AO1040" s="61"/>
      <c r="AP1040" s="61"/>
      <c r="AQ1040" s="62"/>
    </row>
    <row r="1041" spans="1:43" x14ac:dyDescent="0.3">
      <c r="A1041" t="str">
        <f t="shared" si="1120"/>
        <v/>
      </c>
      <c r="B1041" s="1" t="s">
        <v>58</v>
      </c>
      <c r="C1041" s="1"/>
      <c r="D1041">
        <v>1.2250000000000001</v>
      </c>
      <c r="E1041">
        <v>169.37</v>
      </c>
      <c r="F1041">
        <v>-36.81</v>
      </c>
      <c r="G1041" s="47"/>
      <c r="H1041" s="47"/>
      <c r="I1041" s="47"/>
      <c r="J1041" s="47"/>
      <c r="K1041" s="47"/>
      <c r="L1041" s="23">
        <f t="shared" si="1151"/>
        <v>297.46000000000004</v>
      </c>
      <c r="M1041" s="6">
        <f t="shared" si="1152"/>
        <v>-0.98076784153033181</v>
      </c>
      <c r="N1041" s="6">
        <f t="shared" si="1153"/>
        <v>-0.73397509564012742</v>
      </c>
      <c r="O1041" s="23">
        <f t="shared" si="1154"/>
        <v>-0.51661586322612729</v>
      </c>
      <c r="P1041" s="23" t="str">
        <f t="shared" si="1139"/>
        <v/>
      </c>
      <c r="Q1041" s="23"/>
      <c r="R1041" s="6"/>
      <c r="S1041" s="6"/>
      <c r="T1041" s="6" t="str">
        <f t="shared" si="1155"/>
        <v/>
      </c>
      <c r="U1041" s="6" t="str">
        <f t="shared" si="1156"/>
        <v/>
      </c>
      <c r="V1041" s="6"/>
      <c r="W1041" s="49"/>
      <c r="X1041" s="8"/>
      <c r="Y1041" s="53" t="str">
        <f t="shared" si="1157"/>
        <v>1.61</v>
      </c>
      <c r="Z1041" s="6" t="str">
        <f t="shared" si="1158"/>
        <v/>
      </c>
      <c r="AA1041" s="54" t="str">
        <f t="shared" ca="1" si="1143"/>
        <v/>
      </c>
      <c r="AB1041" s="55">
        <f t="shared" si="1159"/>
        <v>-0.98076784153033181</v>
      </c>
      <c r="AC1041" s="6">
        <f t="shared" si="1160"/>
        <v>-0.73397509564012742</v>
      </c>
      <c r="AD1041" s="6">
        <f t="shared" si="1161"/>
        <v>0.51661586322612729</v>
      </c>
      <c r="AE1041" s="6" t="str">
        <f t="shared" si="1145"/>
        <v/>
      </c>
      <c r="AF1041" s="113"/>
      <c r="AG1041" s="52"/>
      <c r="AH1041" s="6" t="str">
        <f t="shared" si="1162"/>
        <v/>
      </c>
      <c r="AI1041" s="6" t="str">
        <f t="shared" si="1163"/>
        <v/>
      </c>
      <c r="AJ1041" s="14" t="str">
        <f t="shared" si="1164"/>
        <v/>
      </c>
      <c r="AK1041" s="56">
        <f t="shared" si="1149"/>
        <v>-36.81</v>
      </c>
      <c r="AL1041" s="49">
        <f t="shared" si="1150"/>
        <v>1.2250000000000001</v>
      </c>
      <c r="AM1041" s="65"/>
      <c r="AN1041" s="61"/>
      <c r="AO1041" s="61"/>
      <c r="AP1041" s="61"/>
      <c r="AQ1041" s="62"/>
    </row>
    <row r="1042" spans="1:43" x14ac:dyDescent="0.3">
      <c r="A1042" t="str">
        <f t="shared" si="1120"/>
        <v/>
      </c>
      <c r="B1042" s="1" t="s">
        <v>58</v>
      </c>
      <c r="C1042" s="1"/>
      <c r="D1042">
        <v>1.518</v>
      </c>
      <c r="E1042">
        <v>169.62</v>
      </c>
      <c r="F1042">
        <v>-20.68</v>
      </c>
      <c r="G1042" s="47"/>
      <c r="H1042" s="47"/>
      <c r="I1042" s="47"/>
      <c r="J1042" s="47"/>
      <c r="K1042" s="47"/>
      <c r="L1042" s="23">
        <f t="shared" si="1151"/>
        <v>297.71000000000004</v>
      </c>
      <c r="M1042" s="6">
        <f t="shared" si="1152"/>
        <v>-1.4201912522276952</v>
      </c>
      <c r="N1042" s="6">
        <f t="shared" si="1153"/>
        <v>-0.53607910525959823</v>
      </c>
      <c r="O1042" s="23">
        <f t="shared" si="1154"/>
        <v>-0.25262779287598958</v>
      </c>
      <c r="P1042" s="23" t="str">
        <f t="shared" si="1139"/>
        <v/>
      </c>
      <c r="Q1042" s="23"/>
      <c r="R1042" s="6"/>
      <c r="S1042" s="6"/>
      <c r="T1042" s="6" t="str">
        <f t="shared" si="1155"/>
        <v/>
      </c>
      <c r="U1042" s="6" t="str">
        <f t="shared" si="1156"/>
        <v/>
      </c>
      <c r="V1042" s="6"/>
      <c r="W1042" s="49"/>
      <c r="X1042" s="8"/>
      <c r="Y1042" s="53" t="str">
        <f t="shared" si="1157"/>
        <v>1.61</v>
      </c>
      <c r="Z1042" s="6" t="str">
        <f t="shared" si="1158"/>
        <v/>
      </c>
      <c r="AA1042" s="54" t="str">
        <f t="shared" ca="1" si="1143"/>
        <v/>
      </c>
      <c r="AB1042" s="55">
        <f t="shared" si="1159"/>
        <v>-1.4201912522276952</v>
      </c>
      <c r="AC1042" s="6">
        <f t="shared" si="1160"/>
        <v>-0.53607910525959823</v>
      </c>
      <c r="AD1042" s="6">
        <f t="shared" si="1161"/>
        <v>0.25262779287598958</v>
      </c>
      <c r="AE1042" s="6" t="str">
        <f t="shared" si="1145"/>
        <v/>
      </c>
      <c r="AF1042" s="113"/>
      <c r="AG1042" s="52"/>
      <c r="AH1042" s="6" t="str">
        <f t="shared" si="1162"/>
        <v/>
      </c>
      <c r="AI1042" s="6" t="str">
        <f t="shared" si="1163"/>
        <v/>
      </c>
      <c r="AJ1042" s="14" t="str">
        <f t="shared" si="1164"/>
        <v/>
      </c>
      <c r="AK1042" s="56">
        <f t="shared" si="1149"/>
        <v>-20.68</v>
      </c>
      <c r="AL1042" s="49">
        <f t="shared" si="1150"/>
        <v>1.518</v>
      </c>
      <c r="AM1042" s="65"/>
      <c r="AN1042" s="61"/>
      <c r="AO1042" s="61"/>
      <c r="AP1042" s="61"/>
      <c r="AQ1042" s="62"/>
    </row>
    <row r="1043" spans="1:43" x14ac:dyDescent="0.3">
      <c r="A1043" t="str">
        <f t="shared" si="1120"/>
        <v/>
      </c>
      <c r="B1043" s="1" t="s">
        <v>58</v>
      </c>
      <c r="C1043" s="1"/>
      <c r="D1043">
        <v>1.3260000000000001</v>
      </c>
      <c r="E1043">
        <v>167.64</v>
      </c>
      <c r="F1043">
        <v>-13.47</v>
      </c>
      <c r="G1043" s="47"/>
      <c r="H1043" s="47"/>
      <c r="I1043" s="47"/>
      <c r="J1043" s="47"/>
      <c r="K1043" s="47"/>
      <c r="L1043" s="23">
        <f t="shared" si="1151"/>
        <v>295.73</v>
      </c>
      <c r="M1043" s="6">
        <f t="shared" si="1152"/>
        <v>-1.2895244169399533</v>
      </c>
      <c r="N1043" s="6">
        <f t="shared" si="1153"/>
        <v>-0.30887340143766545</v>
      </c>
      <c r="O1043" s="23">
        <f t="shared" si="1154"/>
        <v>-0.22037838262713838</v>
      </c>
      <c r="P1043" s="23" t="str">
        <f t="shared" si="1139"/>
        <v/>
      </c>
      <c r="Q1043" s="23"/>
      <c r="R1043" s="6"/>
      <c r="S1043" s="6"/>
      <c r="T1043" s="6" t="str">
        <f t="shared" si="1155"/>
        <v/>
      </c>
      <c r="U1043" s="6" t="str">
        <f t="shared" si="1156"/>
        <v/>
      </c>
      <c r="V1043" s="6"/>
      <c r="W1043" s="49"/>
      <c r="X1043" s="8"/>
      <c r="Y1043" s="53" t="str">
        <f t="shared" si="1157"/>
        <v>1.61</v>
      </c>
      <c r="Z1043" s="6" t="str">
        <f t="shared" si="1158"/>
        <v/>
      </c>
      <c r="AA1043" s="54" t="str">
        <f t="shared" ca="1" si="1143"/>
        <v/>
      </c>
      <c r="AB1043" s="55">
        <f t="shared" si="1159"/>
        <v>-1.2895244169399533</v>
      </c>
      <c r="AC1043" s="6">
        <f t="shared" si="1160"/>
        <v>-0.30887340143766545</v>
      </c>
      <c r="AD1043" s="6">
        <f t="shared" si="1161"/>
        <v>0.22037838262713838</v>
      </c>
      <c r="AE1043" s="6" t="str">
        <f t="shared" si="1145"/>
        <v/>
      </c>
      <c r="AF1043" s="113"/>
      <c r="AG1043" s="52"/>
      <c r="AH1043" s="6" t="str">
        <f t="shared" si="1162"/>
        <v/>
      </c>
      <c r="AI1043" s="6" t="str">
        <f t="shared" si="1163"/>
        <v/>
      </c>
      <c r="AJ1043" s="14" t="str">
        <f t="shared" si="1164"/>
        <v/>
      </c>
      <c r="AK1043" s="56">
        <f t="shared" si="1149"/>
        <v>-13.47</v>
      </c>
      <c r="AL1043" s="49">
        <f t="shared" si="1150"/>
        <v>1.3260000000000001</v>
      </c>
      <c r="AM1043" s="65"/>
      <c r="AN1043" s="61"/>
      <c r="AO1043" s="61"/>
      <c r="AP1043" s="61"/>
      <c r="AQ1043" s="62"/>
    </row>
    <row r="1044" spans="1:43" x14ac:dyDescent="0.3">
      <c r="A1044" t="str">
        <f t="shared" si="1120"/>
        <v/>
      </c>
      <c r="B1044" s="1" t="s">
        <v>58</v>
      </c>
      <c r="C1044" s="1"/>
      <c r="D1044">
        <v>1.1140000000000001</v>
      </c>
      <c r="E1044">
        <v>167.19</v>
      </c>
      <c r="F1044">
        <v>-4.8899999999999997</v>
      </c>
      <c r="G1044" s="47"/>
      <c r="H1044" s="47"/>
      <c r="I1044" s="47"/>
      <c r="J1044" s="47"/>
      <c r="K1044" s="47"/>
      <c r="L1044" s="23">
        <f t="shared" si="1151"/>
        <v>295.27999999999997</v>
      </c>
      <c r="M1044" s="6">
        <f t="shared" si="1152"/>
        <v>-1.1099452506363241</v>
      </c>
      <c r="N1044" s="6">
        <f t="shared" si="1153"/>
        <v>-9.4960731830940753E-2</v>
      </c>
      <c r="O1044" s="23">
        <f t="shared" si="1154"/>
        <v>-0.10962411689607707</v>
      </c>
      <c r="P1044" s="23" t="str">
        <f t="shared" si="1139"/>
        <v/>
      </c>
      <c r="Q1044" s="23"/>
      <c r="R1044" s="6"/>
      <c r="S1044" s="6"/>
      <c r="T1044" s="6" t="str">
        <f t="shared" si="1155"/>
        <v/>
      </c>
      <c r="U1044" s="6" t="str">
        <f t="shared" si="1156"/>
        <v/>
      </c>
      <c r="V1044" s="6"/>
      <c r="W1044" s="49"/>
      <c r="X1044" s="8"/>
      <c r="Y1044" s="53" t="str">
        <f t="shared" si="1157"/>
        <v>1.61</v>
      </c>
      <c r="Z1044" s="6" t="str">
        <f t="shared" si="1158"/>
        <v/>
      </c>
      <c r="AA1044" s="54" t="str">
        <f t="shared" ca="1" si="1143"/>
        <v/>
      </c>
      <c r="AB1044" s="55">
        <f t="shared" si="1159"/>
        <v>-1.1099452506363241</v>
      </c>
      <c r="AC1044" s="6">
        <f t="shared" si="1160"/>
        <v>-9.4960731830940753E-2</v>
      </c>
      <c r="AD1044" s="6">
        <f t="shared" ca="1" si="1161"/>
        <v>3.6325929370620464</v>
      </c>
      <c r="AE1044" s="6" t="str">
        <f t="shared" si="1145"/>
        <v/>
      </c>
      <c r="AF1044" s="113"/>
      <c r="AG1044" s="52"/>
      <c r="AH1044" s="6" t="str">
        <f t="shared" si="1162"/>
        <v/>
      </c>
      <c r="AI1044" s="6" t="str">
        <f t="shared" si="1163"/>
        <v/>
      </c>
      <c r="AJ1044" s="14" t="str">
        <f t="shared" si="1164"/>
        <v/>
      </c>
      <c r="AK1044" s="56">
        <f t="shared" si="1149"/>
        <v>-4.8899999999999997</v>
      </c>
      <c r="AL1044" s="49">
        <f t="shared" si="1150"/>
        <v>1.1140000000000001</v>
      </c>
      <c r="AM1044" s="65"/>
      <c r="AN1044" s="61"/>
      <c r="AO1044" s="61"/>
      <c r="AP1044" s="61"/>
      <c r="AQ1044" s="62"/>
    </row>
    <row r="1045" spans="1:43" x14ac:dyDescent="0.3">
      <c r="A1045" t="str">
        <f t="shared" si="1120"/>
        <v/>
      </c>
      <c r="B1045" s="1" t="s">
        <v>58</v>
      </c>
      <c r="C1045" s="1"/>
      <c r="D1045">
        <v>1.038</v>
      </c>
      <c r="E1045">
        <v>167.93</v>
      </c>
      <c r="F1045">
        <v>0.55000000000000004</v>
      </c>
      <c r="G1045" s="47"/>
      <c r="H1045" s="47"/>
      <c r="I1045" s="47"/>
      <c r="J1045" s="47"/>
      <c r="K1045" s="47"/>
      <c r="L1045" s="23">
        <f t="shared" si="1151"/>
        <v>296.02</v>
      </c>
      <c r="M1045" s="6">
        <f t="shared" si="1152"/>
        <v>-1.0379521761938728</v>
      </c>
      <c r="N1045" s="6">
        <f t="shared" si="1153"/>
        <v>9.963931673971348E-3</v>
      </c>
      <c r="O1045" s="23">
        <f t="shared" si="1154"/>
        <v>-7.8186842107108884E-2</v>
      </c>
      <c r="P1045" s="23" t="str">
        <f t="shared" si="1139"/>
        <v/>
      </c>
      <c r="Q1045" s="23"/>
      <c r="R1045" s="6"/>
      <c r="S1045" s="6"/>
      <c r="T1045" s="6" t="str">
        <f t="shared" si="1155"/>
        <v/>
      </c>
      <c r="U1045" s="6" t="str">
        <f t="shared" si="1156"/>
        <v/>
      </c>
      <c r="V1045" s="6"/>
      <c r="W1045" s="49"/>
      <c r="X1045" s="8"/>
      <c r="Y1045" s="53" t="str">
        <f t="shared" si="1157"/>
        <v>1.61</v>
      </c>
      <c r="Z1045" s="6">
        <f t="shared" si="1158"/>
        <v>1.0905546493410743</v>
      </c>
      <c r="AA1045" s="54">
        <f t="shared" ca="1" si="1143"/>
        <v>4.2645569869755438</v>
      </c>
      <c r="AB1045" s="55">
        <f t="shared" si="1159"/>
        <v>-1.0379521761938728</v>
      </c>
      <c r="AC1045" s="6">
        <f t="shared" ca="1" si="1160"/>
        <v>3.1839662693084407</v>
      </c>
      <c r="AD1045" s="6">
        <f t="shared" ca="1" si="1161"/>
        <v>1.405907710138961</v>
      </c>
      <c r="AE1045" s="6" t="str">
        <f t="shared" si="1145"/>
        <v/>
      </c>
      <c r="AF1045" s="113"/>
      <c r="AG1045" s="52"/>
      <c r="AH1045" s="6" t="str">
        <f t="shared" si="1162"/>
        <v/>
      </c>
      <c r="AI1045" s="6" t="str">
        <f t="shared" si="1163"/>
        <v/>
      </c>
      <c r="AJ1045" s="14" t="str">
        <f t="shared" si="1164"/>
        <v/>
      </c>
      <c r="AK1045" s="56">
        <f t="shared" ca="1" si="1149"/>
        <v>71.944370353992142</v>
      </c>
      <c r="AL1045" s="49">
        <f t="shared" ca="1" si="1150"/>
        <v>3.3488783083533367</v>
      </c>
      <c r="AM1045" s="65"/>
      <c r="AN1045" s="61"/>
      <c r="AO1045" s="61"/>
      <c r="AP1045" s="61"/>
      <c r="AQ1045" s="62"/>
    </row>
    <row r="1046" spans="1:43" x14ac:dyDescent="0.3">
      <c r="A1046" t="str">
        <f t="shared" si="1120"/>
        <v/>
      </c>
      <c r="B1046" s="1" t="s">
        <v>58</v>
      </c>
      <c r="C1046" s="1"/>
      <c r="D1046">
        <v>0.69299999999999995</v>
      </c>
      <c r="E1046">
        <v>169.54</v>
      </c>
      <c r="F1046">
        <v>6.79</v>
      </c>
      <c r="G1046" s="47"/>
      <c r="H1046" s="47"/>
      <c r="I1046" s="47"/>
      <c r="J1046" s="47"/>
      <c r="K1046" s="47"/>
      <c r="L1046" s="23">
        <f t="shared" si="1151"/>
        <v>297.63</v>
      </c>
      <c r="M1046" s="6">
        <f t="shared" si="1152"/>
        <v>-0.6881394077529368</v>
      </c>
      <c r="N1046" s="6">
        <f t="shared" si="1153"/>
        <v>8.1933848301158643E-2</v>
      </c>
      <c r="O1046" s="23">
        <f t="shared" si="1154"/>
        <v>-0.16534737406826922</v>
      </c>
      <c r="P1046" s="23" t="str">
        <f t="shared" si="1139"/>
        <v/>
      </c>
      <c r="Q1046" s="23"/>
      <c r="R1046" s="6"/>
      <c r="S1046" s="6"/>
      <c r="T1046" s="6" t="str">
        <f t="shared" si="1155"/>
        <v/>
      </c>
      <c r="U1046" s="6" t="str">
        <f t="shared" si="1156"/>
        <v/>
      </c>
      <c r="V1046" s="6"/>
      <c r="W1046" s="49"/>
      <c r="X1046" s="8"/>
      <c r="Y1046" s="53" t="str">
        <f t="shared" si="1157"/>
        <v>1.61</v>
      </c>
      <c r="Z1046" s="6">
        <f t="shared" si="1158"/>
        <v>1.1625245659682617</v>
      </c>
      <c r="AA1046" s="54">
        <f t="shared" ca="1" si="1143"/>
        <v>4.5459915863236491</v>
      </c>
      <c r="AB1046" s="55">
        <f t="shared" si="1159"/>
        <v>-0.6881394077529368</v>
      </c>
      <c r="AC1046" s="6">
        <f t="shared" ca="1" si="1160"/>
        <v>3.4654008686565461</v>
      </c>
      <c r="AD1046" s="6">
        <f t="shared" ca="1" si="1161"/>
        <v>1.0213659212110568</v>
      </c>
      <c r="AE1046" s="6" t="str">
        <f t="shared" si="1145"/>
        <v/>
      </c>
      <c r="AF1046" s="113"/>
      <c r="AG1046" s="52"/>
      <c r="AH1046" s="6" t="str">
        <f t="shared" si="1162"/>
        <v/>
      </c>
      <c r="AI1046" s="6" t="str">
        <f t="shared" si="1163"/>
        <v/>
      </c>
      <c r="AJ1046" s="14" t="str">
        <f t="shared" si="1164"/>
        <v/>
      </c>
      <c r="AK1046" s="56">
        <f t="shared" ca="1" si="1149"/>
        <v>78.768636108222609</v>
      </c>
      <c r="AL1046" s="49">
        <f t="shared" ca="1" si="1150"/>
        <v>3.5330636882156692</v>
      </c>
      <c r="AM1046" s="65"/>
      <c r="AN1046" s="61"/>
      <c r="AO1046" s="61"/>
      <c r="AP1046" s="61"/>
      <c r="AQ1046" s="62"/>
    </row>
    <row r="1047" spans="1:43" x14ac:dyDescent="0.3">
      <c r="A1047" t="str">
        <f t="shared" si="1120"/>
        <v/>
      </c>
      <c r="B1047" s="1" t="s">
        <v>58</v>
      </c>
      <c r="C1047" s="1"/>
      <c r="D1047">
        <v>0.64700000000000002</v>
      </c>
      <c r="E1047">
        <v>166.89</v>
      </c>
      <c r="F1047">
        <v>28.43</v>
      </c>
      <c r="G1047" s="47"/>
      <c r="H1047" s="47"/>
      <c r="I1047" s="47"/>
      <c r="J1047" s="47"/>
      <c r="K1047" s="47"/>
      <c r="L1047" s="23">
        <f t="shared" ref="L1047:L1055" si="1165">IF(AND(B1047&lt;&gt;"",C1047&lt;&gt;""),"",IF(E1047-$E$1038&lt;0,(360-($E$1038-E1047)),E1047-$E$1038))</f>
        <v>294.98</v>
      </c>
      <c r="M1047" s="6">
        <f t="shared" ref="M1047:M1055" si="1166">IF(AND(B1047&lt;&gt;"",C1047&lt;&gt;""),"",IF(L1047&gt;180,(COS(RADIANS(F1047))*D1047)*(-1),(COS(RADIANS(F1047))*D1047)))</f>
        <v>-0.56897142218057084</v>
      </c>
      <c r="N1047" s="6">
        <f t="shared" ref="N1047:N1055" si="1167">IF(AND(B1047&lt;&gt;"",C1047&lt;&gt;""),"",SIN(RADIANS(F1047))*D1047)</f>
        <v>0.30802681821850941</v>
      </c>
      <c r="O1047" s="23">
        <f t="shared" si="1154"/>
        <v>-0.48909070278702327</v>
      </c>
      <c r="P1047" s="23" t="str">
        <f t="shared" ref="P1047:P1055" si="1168">IF(A1047=1,D1047*O1047,"")</f>
        <v/>
      </c>
      <c r="Q1047" s="23"/>
      <c r="R1047" s="6"/>
      <c r="S1047" s="6"/>
      <c r="T1047" s="6" t="str">
        <f t="shared" ref="T1047:T1055" si="1169">IF(A1047=1,S1047/Q1047,"")</f>
        <v/>
      </c>
      <c r="U1047" s="6" t="str">
        <f t="shared" ref="U1047:U1055" si="1170">IF(A1047=1,4*PI()*(O1047/(S1047^2)),"")</f>
        <v/>
      </c>
      <c r="V1047" s="6"/>
      <c r="W1047" s="49"/>
      <c r="X1047" s="8"/>
      <c r="Y1047" s="53" t="str">
        <f t="shared" ref="Y1047:Y1055" si="1171">IF(A1047=1,"",B1047)</f>
        <v>1.61</v>
      </c>
      <c r="Z1047" s="6">
        <f t="shared" si="1158"/>
        <v>1.3886175358856123</v>
      </c>
      <c r="AA1047" s="54">
        <f t="shared" ref="AA1047:AA1099" ca="1" si="1172">IF(Z1047="","",IF($K$9=TRUE,(Z1047*($F$3/($F$3-(RANDBETWEEN($N$8,$M$8)/100)))),Z1047*($F$3/($F$3-$F$4))))</f>
        <v>5.4301163343586625</v>
      </c>
      <c r="AB1047" s="55">
        <f t="shared" ref="AB1047:AB1055" si="1173">IF(A1047=1,"",M1047)</f>
        <v>-0.56897142218057084</v>
      </c>
      <c r="AC1047" s="6">
        <f t="shared" ca="1" si="1160"/>
        <v>4.3495256166915599</v>
      </c>
      <c r="AD1047" s="6">
        <f t="shared" ca="1" si="1161"/>
        <v>1.7470396054745581</v>
      </c>
      <c r="AE1047" s="6" t="str">
        <f t="shared" ref="AE1047:AE1055" si="1174">IF(Y1047="",$D1047*AD1047,"")</f>
        <v/>
      </c>
      <c r="AF1047" s="113"/>
      <c r="AG1047" s="52"/>
      <c r="AH1047" s="6" t="str">
        <f t="shared" ref="AH1047:AH1055" si="1175">IF(A1047=1,AG1047/AF1047,"")</f>
        <v/>
      </c>
      <c r="AI1047" s="6" t="str">
        <f t="shared" ref="AI1047:AI1055" si="1176">IF(A1047=1,4*PI()*(AD1047/(AG1047^2)),"")</f>
        <v/>
      </c>
      <c r="AJ1047" s="14" t="str">
        <f t="shared" ref="AJ1047:AJ1055" si="1177">IF(A1047=1,(O1047/AD1047)*100,"")</f>
        <v/>
      </c>
      <c r="AK1047" s="56">
        <f t="shared" ca="1" si="1149"/>
        <v>82.547325107086849</v>
      </c>
      <c r="AL1047" s="49">
        <f t="shared" ca="1" si="1150"/>
        <v>4.3865819916552651</v>
      </c>
      <c r="AM1047" s="65"/>
      <c r="AN1047" s="61"/>
      <c r="AO1047" s="61"/>
      <c r="AP1047" s="61"/>
      <c r="AQ1047" s="62"/>
    </row>
    <row r="1048" spans="1:43" x14ac:dyDescent="0.3">
      <c r="A1048" t="str">
        <f t="shared" si="1120"/>
        <v/>
      </c>
      <c r="B1048" s="1" t="s">
        <v>58</v>
      </c>
      <c r="C1048" s="1"/>
      <c r="D1048">
        <v>1.3480000000000001</v>
      </c>
      <c r="E1048">
        <v>166.79</v>
      </c>
      <c r="F1048">
        <v>62.54</v>
      </c>
      <c r="G1048" s="47"/>
      <c r="H1048" s="47"/>
      <c r="I1048" s="47"/>
      <c r="J1048" s="47"/>
      <c r="K1048" s="47"/>
      <c r="L1048" s="23">
        <f t="shared" si="1165"/>
        <v>294.88</v>
      </c>
      <c r="M1048" s="6">
        <f t="shared" si="1166"/>
        <v>-0.62160222951009858</v>
      </c>
      <c r="N1048" s="6">
        <f t="shared" si="1167"/>
        <v>1.1961248547990611</v>
      </c>
      <c r="O1048" s="23">
        <f t="shared" si="1154"/>
        <v>-0.98867532724588381</v>
      </c>
      <c r="P1048" s="23" t="str">
        <f t="shared" si="1168"/>
        <v/>
      </c>
      <c r="Q1048" s="23"/>
      <c r="R1048" s="6"/>
      <c r="S1048" s="6"/>
      <c r="T1048" s="6" t="str">
        <f t="shared" si="1169"/>
        <v/>
      </c>
      <c r="U1048" s="6" t="str">
        <f t="shared" si="1170"/>
        <v/>
      </c>
      <c r="V1048" s="6"/>
      <c r="W1048" s="49"/>
      <c r="X1048" s="8"/>
      <c r="Y1048" s="53" t="str">
        <f t="shared" si="1171"/>
        <v>1.61</v>
      </c>
      <c r="Z1048" s="6">
        <f t="shared" si="1158"/>
        <v>2.2767155724661641</v>
      </c>
      <c r="AA1048" s="54">
        <f t="shared" ca="1" si="1172"/>
        <v>8.9029773132258931</v>
      </c>
      <c r="AB1048" s="55">
        <f t="shared" si="1173"/>
        <v>-0.62160222951009858</v>
      </c>
      <c r="AC1048" s="6">
        <f t="shared" ca="1" si="1160"/>
        <v>7.8223865955587897</v>
      </c>
      <c r="AD1048" s="6">
        <f t="shared" ca="1" si="1161"/>
        <v>4.1899380391134162</v>
      </c>
      <c r="AE1048" s="6" t="str">
        <f t="shared" si="1174"/>
        <v/>
      </c>
      <c r="AF1048" s="113"/>
      <c r="AG1048" s="52"/>
      <c r="AH1048" s="6" t="str">
        <f t="shared" si="1175"/>
        <v/>
      </c>
      <c r="AI1048" s="6" t="str">
        <f t="shared" si="1176"/>
        <v/>
      </c>
      <c r="AJ1048" s="14" t="str">
        <f t="shared" si="1177"/>
        <v/>
      </c>
      <c r="AK1048" s="56">
        <f t="shared" ca="1" si="1149"/>
        <v>85.456565427477344</v>
      </c>
      <c r="AL1048" s="49">
        <f t="shared" ca="1" si="1150"/>
        <v>7.8470453918726477</v>
      </c>
      <c r="AM1048" s="65"/>
      <c r="AN1048" s="61"/>
      <c r="AO1048" s="61"/>
      <c r="AP1048" s="61"/>
      <c r="AQ1048" s="62"/>
    </row>
    <row r="1049" spans="1:43" x14ac:dyDescent="0.3">
      <c r="A1049" t="str">
        <f t="shared" si="1120"/>
        <v/>
      </c>
      <c r="B1049" s="1" t="s">
        <v>58</v>
      </c>
      <c r="C1049" s="1"/>
      <c r="D1049">
        <v>2.64</v>
      </c>
      <c r="E1049">
        <v>170.12</v>
      </c>
      <c r="F1049">
        <v>78.67</v>
      </c>
      <c r="G1049" s="47"/>
      <c r="H1049" s="47"/>
      <c r="I1049" s="47"/>
      <c r="J1049" s="47"/>
      <c r="K1049" s="47"/>
      <c r="L1049" s="23">
        <f t="shared" si="1165"/>
        <v>298.21000000000004</v>
      </c>
      <c r="M1049" s="6">
        <f t="shared" si="1166"/>
        <v>-0.5186532542234531</v>
      </c>
      <c r="N1049" s="6">
        <f t="shared" si="1167"/>
        <v>2.5885514871996311</v>
      </c>
      <c r="O1049" s="23">
        <f t="shared" si="1154"/>
        <v>-0.40438844307779243</v>
      </c>
      <c r="P1049" s="23" t="str">
        <f t="shared" si="1168"/>
        <v/>
      </c>
      <c r="Q1049" s="23"/>
      <c r="R1049" s="6"/>
      <c r="S1049" s="6"/>
      <c r="T1049" s="6" t="str">
        <f t="shared" si="1169"/>
        <v/>
      </c>
      <c r="U1049" s="6" t="str">
        <f t="shared" si="1170"/>
        <v/>
      </c>
      <c r="V1049" s="6"/>
      <c r="W1049" s="49"/>
      <c r="X1049" s="8"/>
      <c r="Y1049" s="53" t="str">
        <f t="shared" si="1171"/>
        <v>1.61</v>
      </c>
      <c r="Z1049" s="6">
        <f t="shared" si="1158"/>
        <v>3.6691422048667341</v>
      </c>
      <c r="AA1049" s="54">
        <f t="shared" ca="1" si="1172"/>
        <v>14.347988920523644</v>
      </c>
      <c r="AB1049" s="55">
        <f t="shared" si="1173"/>
        <v>-0.5186532542234531</v>
      </c>
      <c r="AC1049" s="6">
        <f t="shared" ca="1" si="1160"/>
        <v>13.26739820285654</v>
      </c>
      <c r="AD1049" s="6">
        <f t="shared" ca="1" si="1161"/>
        <v>1.9759913734675321</v>
      </c>
      <c r="AE1049" s="6" t="str">
        <f t="shared" si="1174"/>
        <v/>
      </c>
      <c r="AF1049" s="113"/>
      <c r="AG1049" s="52"/>
      <c r="AH1049" s="6" t="str">
        <f t="shared" si="1175"/>
        <v/>
      </c>
      <c r="AI1049" s="6" t="str">
        <f t="shared" si="1176"/>
        <v/>
      </c>
      <c r="AJ1049" s="14" t="str">
        <f t="shared" si="1177"/>
        <v/>
      </c>
      <c r="AK1049" s="56">
        <f t="shared" ca="1" si="1149"/>
        <v>87.761315507069483</v>
      </c>
      <c r="AL1049" s="49">
        <f t="shared" ca="1" si="1150"/>
        <v>13.277532009800524</v>
      </c>
      <c r="AM1049" s="65"/>
      <c r="AN1049" s="61"/>
      <c r="AO1049" s="61"/>
      <c r="AP1049" s="61"/>
      <c r="AQ1049" s="62"/>
    </row>
    <row r="1050" spans="1:43" x14ac:dyDescent="0.3">
      <c r="A1050" t="str">
        <f t="shared" si="1120"/>
        <v/>
      </c>
      <c r="B1050" s="1" t="s">
        <v>58</v>
      </c>
      <c r="C1050" s="1"/>
      <c r="D1050">
        <v>2.77</v>
      </c>
      <c r="E1050">
        <v>185.84</v>
      </c>
      <c r="F1050">
        <v>81.84</v>
      </c>
      <c r="G1050" s="47"/>
      <c r="H1050" s="47"/>
      <c r="I1050" s="47"/>
      <c r="J1050" s="47"/>
      <c r="K1050" s="47"/>
      <c r="L1050" s="23">
        <f t="shared" si="1165"/>
        <v>313.93</v>
      </c>
      <c r="M1050" s="6">
        <f t="shared" si="1166"/>
        <v>-0.39316799640775357</v>
      </c>
      <c r="N1050" s="6">
        <f t="shared" si="1167"/>
        <v>2.7419553108321648</v>
      </c>
      <c r="O1050" s="23">
        <f t="shared" si="1154"/>
        <v>-0.85425658551284589</v>
      </c>
      <c r="P1050" s="23" t="str">
        <f t="shared" si="1168"/>
        <v/>
      </c>
      <c r="Q1050" s="23"/>
      <c r="R1050" s="6"/>
      <c r="S1050" s="6"/>
      <c r="T1050" s="6" t="str">
        <f t="shared" si="1169"/>
        <v/>
      </c>
      <c r="U1050" s="6" t="str">
        <f t="shared" si="1170"/>
        <v/>
      </c>
      <c r="V1050" s="6"/>
      <c r="W1050" s="49"/>
      <c r="X1050" s="8"/>
      <c r="Y1050" s="53" t="str">
        <f t="shared" si="1171"/>
        <v>1.61</v>
      </c>
      <c r="Z1050" s="6">
        <f t="shared" si="1158"/>
        <v>3.8225460284992678</v>
      </c>
      <c r="AA1050" s="54">
        <f t="shared" ca="1" si="1172"/>
        <v>14.947866559206089</v>
      </c>
      <c r="AB1050" s="55">
        <f t="shared" si="1173"/>
        <v>-0.39316799640775357</v>
      </c>
      <c r="AC1050" s="6">
        <f t="shared" ca="1" si="1160"/>
        <v>13.867275841538985</v>
      </c>
      <c r="AD1050" s="6">
        <f t="shared" ca="1" si="1161"/>
        <v>5.024064766189773</v>
      </c>
      <c r="AE1050" s="6" t="str">
        <f t="shared" si="1174"/>
        <v/>
      </c>
      <c r="AF1050" s="113"/>
      <c r="AG1050" s="52"/>
      <c r="AH1050" s="6" t="str">
        <f t="shared" si="1175"/>
        <v/>
      </c>
      <c r="AI1050" s="6" t="str">
        <f t="shared" si="1176"/>
        <v/>
      </c>
      <c r="AJ1050" s="14" t="str">
        <f t="shared" si="1177"/>
        <v/>
      </c>
      <c r="AK1050" s="56">
        <f t="shared" ca="1" si="1149"/>
        <v>88.375972762010619</v>
      </c>
      <c r="AL1050" s="49">
        <f t="shared" ca="1" si="1150"/>
        <v>13.872848313836998</v>
      </c>
      <c r="AM1050" s="65"/>
      <c r="AN1050" s="61"/>
      <c r="AO1050" s="61"/>
      <c r="AP1050" s="61"/>
      <c r="AQ1050" s="62"/>
    </row>
    <row r="1051" spans="1:43" x14ac:dyDescent="0.3">
      <c r="A1051" t="str">
        <f t="shared" si="1120"/>
        <v/>
      </c>
      <c r="B1051" s="1" t="s">
        <v>58</v>
      </c>
      <c r="C1051" s="1"/>
      <c r="D1051">
        <v>1.19</v>
      </c>
      <c r="E1051">
        <v>254.5</v>
      </c>
      <c r="F1051">
        <v>83.14</v>
      </c>
      <c r="G1051" s="47"/>
      <c r="H1051" s="47"/>
      <c r="I1051" s="47"/>
      <c r="J1051" s="47"/>
      <c r="K1051" s="47"/>
      <c r="L1051" s="23">
        <f t="shared" si="1165"/>
        <v>22.590000000000003</v>
      </c>
      <c r="M1051" s="6">
        <f t="shared" si="1166"/>
        <v>0.14213804374884623</v>
      </c>
      <c r="N1051" s="6">
        <f t="shared" si="1167"/>
        <v>1.1814807558818936</v>
      </c>
      <c r="O1051" s="23">
        <f t="shared" si="1154"/>
        <v>-0.51946737697545786</v>
      </c>
      <c r="P1051" s="23" t="str">
        <f t="shared" si="1168"/>
        <v/>
      </c>
      <c r="Q1051" s="23"/>
      <c r="R1051" s="6"/>
      <c r="S1051" s="6"/>
      <c r="T1051" s="6" t="str">
        <f t="shared" si="1169"/>
        <v/>
      </c>
      <c r="U1051" s="6" t="str">
        <f t="shared" si="1170"/>
        <v/>
      </c>
      <c r="V1051" s="6"/>
      <c r="W1051" s="49"/>
      <c r="X1051" s="8"/>
      <c r="Y1051" s="53" t="str">
        <f t="shared" si="1171"/>
        <v>1.61</v>
      </c>
      <c r="Z1051" s="6">
        <f t="shared" si="1158"/>
        <v>2.2620714735489966</v>
      </c>
      <c r="AA1051" s="54">
        <f t="shared" ca="1" si="1172"/>
        <v>8.845712329400552</v>
      </c>
      <c r="AB1051" s="55">
        <f t="shared" si="1173"/>
        <v>0.14213804374884623</v>
      </c>
      <c r="AC1051" s="6">
        <f t="shared" ca="1" si="1160"/>
        <v>7.7651216117334485</v>
      </c>
      <c r="AD1051" s="6">
        <f t="shared" ca="1" si="1161"/>
        <v>3.1025546866671778</v>
      </c>
      <c r="AE1051" s="6" t="str">
        <f t="shared" si="1174"/>
        <v/>
      </c>
      <c r="AF1051" s="113"/>
      <c r="AG1051" s="52"/>
      <c r="AH1051" s="6" t="str">
        <f t="shared" si="1175"/>
        <v/>
      </c>
      <c r="AI1051" s="6" t="str">
        <f t="shared" si="1176"/>
        <v/>
      </c>
      <c r="AJ1051" s="14" t="str">
        <f t="shared" si="1177"/>
        <v/>
      </c>
      <c r="AK1051" s="56">
        <f t="shared" ca="1" si="1149"/>
        <v>88.951336368495191</v>
      </c>
      <c r="AL1051" s="49">
        <f t="shared" ca="1" si="1150"/>
        <v>7.7664223982790563</v>
      </c>
      <c r="AM1051" s="65"/>
      <c r="AN1051" s="61"/>
      <c r="AO1051" s="61"/>
      <c r="AP1051" s="61"/>
      <c r="AQ1051" s="62"/>
    </row>
    <row r="1052" spans="1:43" x14ac:dyDescent="0.3">
      <c r="A1052" t="str">
        <f t="shared" si="1120"/>
        <v/>
      </c>
      <c r="B1052" s="1" t="s">
        <v>58</v>
      </c>
      <c r="C1052" s="1"/>
      <c r="D1052">
        <v>0.60099999999999998</v>
      </c>
      <c r="E1052">
        <v>309.95999999999998</v>
      </c>
      <c r="F1052">
        <v>36.56</v>
      </c>
      <c r="G1052" s="47"/>
      <c r="H1052" s="47"/>
      <c r="I1052" s="47"/>
      <c r="J1052" s="47"/>
      <c r="K1052" s="47"/>
      <c r="L1052" s="23">
        <f t="shared" si="1165"/>
        <v>78.049999999999983</v>
      </c>
      <c r="M1052" s="6">
        <f t="shared" si="1166"/>
        <v>0.48274334732394825</v>
      </c>
      <c r="N1052" s="6">
        <f t="shared" si="1167"/>
        <v>0.35799421868861209</v>
      </c>
      <c r="O1052" s="23">
        <f t="shared" si="1154"/>
        <v>-0.27454140915525899</v>
      </c>
      <c r="P1052" s="23" t="str">
        <f t="shared" si="1168"/>
        <v/>
      </c>
      <c r="Q1052" s="23"/>
      <c r="R1052" s="6"/>
      <c r="S1052" s="6"/>
      <c r="T1052" s="6" t="str">
        <f t="shared" si="1169"/>
        <v/>
      </c>
      <c r="U1052" s="6" t="str">
        <f t="shared" si="1170"/>
        <v/>
      </c>
      <c r="V1052" s="6"/>
      <c r="W1052" s="49"/>
      <c r="X1052" s="8"/>
      <c r="Y1052" s="53" t="str">
        <f t="shared" si="1171"/>
        <v>1.61</v>
      </c>
      <c r="Z1052" s="6">
        <f t="shared" si="1158"/>
        <v>1.438584936355715</v>
      </c>
      <c r="AA1052" s="54">
        <f t="shared" ca="1" si="1172"/>
        <v>5.6255112436596608</v>
      </c>
      <c r="AB1052" s="55">
        <f t="shared" si="1173"/>
        <v>0.48274334732394825</v>
      </c>
      <c r="AC1052" s="6">
        <f t="shared" ca="1" si="1160"/>
        <v>4.5449205259925574</v>
      </c>
      <c r="AD1052" s="6">
        <f t="shared" ca="1" si="1161"/>
        <v>2.1535129656557488</v>
      </c>
      <c r="AE1052" s="6" t="str">
        <f t="shared" si="1174"/>
        <v/>
      </c>
      <c r="AF1052" s="113"/>
      <c r="AG1052" s="52"/>
      <c r="AH1052" s="6" t="str">
        <f t="shared" si="1175"/>
        <v/>
      </c>
      <c r="AI1052" s="6" t="str">
        <f t="shared" si="1176"/>
        <v/>
      </c>
      <c r="AJ1052" s="14" t="str">
        <f t="shared" si="1177"/>
        <v/>
      </c>
      <c r="AK1052" s="56">
        <f t="shared" ca="1" si="1149"/>
        <v>83.937003014852777</v>
      </c>
      <c r="AL1052" s="49">
        <f t="shared" ca="1" si="1150"/>
        <v>4.5704861587115646</v>
      </c>
      <c r="AM1052" s="65"/>
      <c r="AN1052" s="61"/>
      <c r="AO1052" s="61"/>
      <c r="AP1052" s="61"/>
      <c r="AQ1052" s="62"/>
    </row>
    <row r="1053" spans="1:43" x14ac:dyDescent="0.3">
      <c r="A1053" t="str">
        <f t="shared" si="1120"/>
        <v/>
      </c>
      <c r="B1053" s="1" t="s">
        <v>58</v>
      </c>
      <c r="C1053" s="1"/>
      <c r="D1053">
        <v>0.50700000000000001</v>
      </c>
      <c r="E1053">
        <v>311.75</v>
      </c>
      <c r="F1053">
        <v>-27.73</v>
      </c>
      <c r="G1053" s="47"/>
      <c r="H1053" s="47"/>
      <c r="I1053" s="47"/>
      <c r="J1053" s="47"/>
      <c r="K1053" s="47"/>
      <c r="L1053" s="23">
        <f t="shared" si="1165"/>
        <v>79.84</v>
      </c>
      <c r="M1053" s="6">
        <f t="shared" si="1166"/>
        <v>0.44877110763155542</v>
      </c>
      <c r="N1053" s="6">
        <f t="shared" si="1167"/>
        <v>-0.23590992551214729</v>
      </c>
      <c r="O1053" s="23">
        <f t="shared" si="1154"/>
        <v>-0.31365149158098676</v>
      </c>
      <c r="P1053" s="23" t="str">
        <f t="shared" si="1168"/>
        <v/>
      </c>
      <c r="Q1053" s="23"/>
      <c r="R1053" s="6"/>
      <c r="S1053" s="6"/>
      <c r="T1053" s="6" t="str">
        <f t="shared" si="1169"/>
        <v/>
      </c>
      <c r="U1053" s="6" t="str">
        <f t="shared" si="1170"/>
        <v/>
      </c>
      <c r="V1053" s="6"/>
      <c r="W1053" s="49"/>
      <c r="X1053" s="8"/>
      <c r="Y1053" s="53" t="str">
        <f t="shared" si="1171"/>
        <v>1.61</v>
      </c>
      <c r="Z1053" s="6" t="str">
        <f t="shared" si="1158"/>
        <v/>
      </c>
      <c r="AA1053" s="54" t="str">
        <f t="shared" ca="1" si="1172"/>
        <v/>
      </c>
      <c r="AB1053" s="55">
        <f t="shared" si="1173"/>
        <v>0.44877110763155542</v>
      </c>
      <c r="AC1053" s="6">
        <f t="shared" si="1160"/>
        <v>-0.23590992551214729</v>
      </c>
      <c r="AD1053" s="6">
        <f t="shared" si="1161"/>
        <v>0.31365149158098676</v>
      </c>
      <c r="AE1053" s="6" t="str">
        <f t="shared" si="1174"/>
        <v/>
      </c>
      <c r="AF1053" s="113"/>
      <c r="AG1053" s="52"/>
      <c r="AH1053" s="6" t="str">
        <f t="shared" si="1175"/>
        <v/>
      </c>
      <c r="AI1053" s="6" t="str">
        <f t="shared" si="1176"/>
        <v/>
      </c>
      <c r="AJ1053" s="14" t="str">
        <f t="shared" si="1177"/>
        <v/>
      </c>
      <c r="AK1053" s="56">
        <f t="shared" si="1149"/>
        <v>-27.73</v>
      </c>
      <c r="AL1053" s="49">
        <f t="shared" si="1150"/>
        <v>0.50700000000000001</v>
      </c>
      <c r="AM1053" s="65"/>
      <c r="AN1053" s="61"/>
      <c r="AO1053" s="61"/>
      <c r="AP1053" s="61"/>
      <c r="AQ1053" s="62"/>
    </row>
    <row r="1054" spans="1:43" x14ac:dyDescent="0.3">
      <c r="A1054" t="str">
        <f t="shared" si="1120"/>
        <v/>
      </c>
      <c r="B1054" s="1" t="s">
        <v>58</v>
      </c>
      <c r="C1054" s="1"/>
      <c r="D1054">
        <v>0.97299999999999998</v>
      </c>
      <c r="E1054">
        <v>331.12</v>
      </c>
      <c r="F1054">
        <v>-67.209999999999994</v>
      </c>
      <c r="G1054" s="47"/>
      <c r="H1054" s="47"/>
      <c r="I1054" s="47"/>
      <c r="J1054" s="47"/>
      <c r="K1054" s="47"/>
      <c r="L1054" s="23">
        <f t="shared" si="1165"/>
        <v>99.210000000000008</v>
      </c>
      <c r="M1054" s="6">
        <f t="shared" si="1166"/>
        <v>0.37689610858112732</v>
      </c>
      <c r="N1054" s="6">
        <f t="shared" si="1167"/>
        <v>-0.89703864093828367</v>
      </c>
      <c r="O1054" s="23">
        <f t="shared" si="1154"/>
        <v>-0.25409021834013357</v>
      </c>
      <c r="P1054" s="23" t="str">
        <f t="shared" si="1168"/>
        <v/>
      </c>
      <c r="Q1054" s="23"/>
      <c r="R1054" s="6"/>
      <c r="S1054" s="6"/>
      <c r="T1054" s="6" t="str">
        <f t="shared" si="1169"/>
        <v/>
      </c>
      <c r="U1054" s="6" t="str">
        <f t="shared" si="1170"/>
        <v/>
      </c>
      <c r="V1054" s="6"/>
      <c r="W1054" s="49"/>
      <c r="X1054" s="8"/>
      <c r="Y1054" s="53" t="str">
        <f t="shared" si="1171"/>
        <v>1.61</v>
      </c>
      <c r="Z1054" s="6" t="str">
        <f t="shared" si="1158"/>
        <v/>
      </c>
      <c r="AA1054" s="54" t="str">
        <f t="shared" ca="1" si="1172"/>
        <v/>
      </c>
      <c r="AB1054" s="55">
        <f t="shared" si="1173"/>
        <v>0.37689610858112732</v>
      </c>
      <c r="AC1054" s="6">
        <f t="shared" si="1160"/>
        <v>-0.89703864093828367</v>
      </c>
      <c r="AD1054" s="6">
        <f t="shared" si="1161"/>
        <v>0.25409021834013357</v>
      </c>
      <c r="AE1054" s="6" t="str">
        <f t="shared" si="1174"/>
        <v/>
      </c>
      <c r="AF1054" s="113"/>
      <c r="AG1054" s="52"/>
      <c r="AH1054" s="6" t="str">
        <f t="shared" si="1175"/>
        <v/>
      </c>
      <c r="AI1054" s="6" t="str">
        <f t="shared" si="1176"/>
        <v/>
      </c>
      <c r="AJ1054" s="14" t="str">
        <f t="shared" si="1177"/>
        <v/>
      </c>
      <c r="AK1054" s="56">
        <f t="shared" si="1149"/>
        <v>-67.209999999999994</v>
      </c>
      <c r="AL1054" s="49">
        <f t="shared" si="1150"/>
        <v>0.97299999999999998</v>
      </c>
      <c r="AM1054" s="65"/>
      <c r="AN1054" s="61"/>
      <c r="AO1054" s="61"/>
      <c r="AP1054" s="61"/>
      <c r="AQ1054" s="62"/>
    </row>
    <row r="1055" spans="1:43" x14ac:dyDescent="0.3">
      <c r="A1055" t="str">
        <f t="shared" si="1120"/>
        <v/>
      </c>
      <c r="B1055" s="1" t="s">
        <v>58</v>
      </c>
      <c r="C1055" s="1"/>
      <c r="D1055">
        <v>1.0940000000000001</v>
      </c>
      <c r="E1055">
        <v>296.42</v>
      </c>
      <c r="F1055">
        <v>-81.02</v>
      </c>
      <c r="G1055" s="47"/>
      <c r="H1055" s="47"/>
      <c r="I1055" s="47"/>
      <c r="J1055" s="47"/>
      <c r="K1055" s="47"/>
      <c r="L1055" s="23">
        <f t="shared" si="1165"/>
        <v>64.510000000000019</v>
      </c>
      <c r="M1055" s="6">
        <f t="shared" si="1166"/>
        <v>0.17076211784730019</v>
      </c>
      <c r="N1055" s="6">
        <f t="shared" si="1167"/>
        <v>-1.080590717667103</v>
      </c>
      <c r="O1055" s="23">
        <f t="shared" si="1154"/>
        <v>4.9354272143870864E-2</v>
      </c>
      <c r="P1055" s="23" t="str">
        <f t="shared" si="1168"/>
        <v/>
      </c>
      <c r="Q1055" s="23"/>
      <c r="R1055" s="6"/>
      <c r="S1055" s="6"/>
      <c r="T1055" s="6" t="str">
        <f t="shared" si="1169"/>
        <v/>
      </c>
      <c r="U1055" s="6" t="str">
        <f t="shared" si="1170"/>
        <v/>
      </c>
      <c r="V1055" s="6"/>
      <c r="W1055" s="49"/>
      <c r="X1055" s="8"/>
      <c r="Y1055" s="53" t="str">
        <f t="shared" si="1171"/>
        <v>1.61</v>
      </c>
      <c r="Z1055" s="6" t="str">
        <f t="shared" si="1158"/>
        <v/>
      </c>
      <c r="AA1055" s="54" t="str">
        <f t="shared" ca="1" si="1172"/>
        <v/>
      </c>
      <c r="AB1055" s="55">
        <f t="shared" si="1173"/>
        <v>0.17076211784730019</v>
      </c>
      <c r="AC1055" s="6">
        <f t="shared" si="1160"/>
        <v>-1.080590717667103</v>
      </c>
      <c r="AD1055" s="6">
        <f t="shared" si="1161"/>
        <v>4.9354272143870864E-2</v>
      </c>
      <c r="AE1055" s="6" t="str">
        <f t="shared" si="1174"/>
        <v/>
      </c>
      <c r="AF1055" s="113"/>
      <c r="AG1055" s="52"/>
      <c r="AH1055" s="6" t="str">
        <f t="shared" si="1175"/>
        <v/>
      </c>
      <c r="AI1055" s="6" t="str">
        <f t="shared" si="1176"/>
        <v/>
      </c>
      <c r="AJ1055" s="14" t="str">
        <f t="shared" si="1177"/>
        <v/>
      </c>
      <c r="AK1055" s="56">
        <f t="shared" si="1149"/>
        <v>-81.02</v>
      </c>
      <c r="AL1055" s="49">
        <f t="shared" si="1150"/>
        <v>1.0940000000000001</v>
      </c>
      <c r="AM1055" s="65"/>
      <c r="AN1055" s="61"/>
      <c r="AO1055" s="61"/>
      <c r="AP1055" s="61"/>
      <c r="AQ1055" s="62"/>
    </row>
    <row r="1056" spans="1:43" x14ac:dyDescent="0.3">
      <c r="A1056" t="str">
        <f t="shared" si="1120"/>
        <v/>
      </c>
      <c r="B1056" s="1" t="s">
        <v>58</v>
      </c>
      <c r="C1056" s="1"/>
      <c r="D1056">
        <v>0.86199999999999999</v>
      </c>
      <c r="E1056">
        <v>249.03</v>
      </c>
      <c r="F1056">
        <v>-78.02</v>
      </c>
      <c r="G1056" s="47"/>
      <c r="H1056" s="47"/>
      <c r="I1056" s="47"/>
      <c r="J1056" s="47"/>
      <c r="K1056" s="47"/>
      <c r="L1056" s="23">
        <f t="shared" ref="L1056" si="1178">IF(AND(B1056&lt;&gt;"",C1056&lt;&gt;""),"",IF(E1056-$E$1038&lt;0,(360-($E$1038-E1056)),E1056-$E$1038))</f>
        <v>17.120000000000005</v>
      </c>
      <c r="M1056" s="6">
        <f t="shared" ref="M1056" si="1179">IF(AND(B1056&lt;&gt;"",C1056&lt;&gt;""),"",IF(L1056&gt;180,(COS(RADIANS(F1056))*D1056)*(-1),(COS(RADIANS(F1056))*D1056)))</f>
        <v>0.17892554708164174</v>
      </c>
      <c r="N1056" s="6">
        <f t="shared" ref="N1056" si="1180">IF(AND(B1056&lt;&gt;"",C1056&lt;&gt;""),"",SIN(RADIANS(F1056))*D1056)</f>
        <v>-0.84322574000177153</v>
      </c>
      <c r="O1056" s="23">
        <f t="shared" si="1154"/>
        <v>-0.25714336871058863</v>
      </c>
      <c r="P1056" s="23" t="str">
        <f t="shared" ref="P1056:P1065" si="1181">IF(A1056=1,D1056*O1056,"")</f>
        <v/>
      </c>
      <c r="Q1056" s="23"/>
      <c r="R1056" s="6"/>
      <c r="S1056" s="6"/>
      <c r="T1056" s="6" t="str">
        <f t="shared" ref="T1056" si="1182">IF(A1056=1,S1056/Q1056,"")</f>
        <v/>
      </c>
      <c r="U1056" s="6" t="str">
        <f t="shared" ref="U1056" si="1183">IF(A1056=1,4*PI()*(O1056/(S1056^2)),"")</f>
        <v/>
      </c>
      <c r="V1056" s="6"/>
      <c r="W1056" s="49"/>
      <c r="X1056" s="8"/>
      <c r="Y1056" s="53" t="str">
        <f t="shared" ref="Y1056" si="1184">IF(A1056=1,"",B1056)</f>
        <v>1.61</v>
      </c>
      <c r="Z1056" s="6" t="str">
        <f t="shared" si="1158"/>
        <v/>
      </c>
      <c r="AA1056" s="54" t="str">
        <f t="shared" ref="AA1056:AA1065" ca="1" si="1185">IF(Z1056="","",IF($K$9=TRUE,(Z1056*($F$3/($F$3-(RANDBETWEEN($N$8,$M$8)/100)))),Z1056*($F$3/($F$3-$F$4))))</f>
        <v/>
      </c>
      <c r="AB1056" s="55">
        <f t="shared" ref="AB1056" si="1186">IF(A1056=1,"",M1056)</f>
        <v>0.17892554708164174</v>
      </c>
      <c r="AC1056" s="6">
        <f t="shared" si="1160"/>
        <v>-0.84322574000177153</v>
      </c>
      <c r="AD1056" s="6">
        <f t="shared" si="1161"/>
        <v>0.25714336871058863</v>
      </c>
      <c r="AE1056" s="6" t="str">
        <f t="shared" ref="AE1056:AE1065" si="1187">IF(Y1056="",$D1056*AD1056,"")</f>
        <v/>
      </c>
      <c r="AF1056" s="113"/>
      <c r="AG1056" s="52"/>
      <c r="AH1056" s="6" t="str">
        <f t="shared" ref="AH1056" si="1188">IF(A1056=1,AG1056/AF1056,"")</f>
        <v/>
      </c>
      <c r="AI1056" s="6" t="str">
        <f t="shared" ref="AI1056" si="1189">IF(A1056=1,4*PI()*(AD1056/(AG1056^2)),"")</f>
        <v/>
      </c>
      <c r="AJ1056" s="14" t="str">
        <f t="shared" ref="AJ1056" si="1190">IF(A1056=1,(O1056/AD1056)*100,"")</f>
        <v/>
      </c>
      <c r="AK1056" s="56">
        <f t="shared" si="1149"/>
        <v>-78.02</v>
      </c>
      <c r="AL1056" s="49">
        <f t="shared" si="1150"/>
        <v>0.86199999999999999</v>
      </c>
      <c r="AM1056" s="65"/>
      <c r="AN1056" s="61"/>
      <c r="AO1056" s="61"/>
      <c r="AP1056" s="61"/>
      <c r="AQ1056" s="62"/>
    </row>
    <row r="1057" spans="1:43" ht="15" thickBot="1" x14ac:dyDescent="0.35">
      <c r="A1057">
        <f t="shared" si="1120"/>
        <v>1</v>
      </c>
      <c r="B1057" s="1" t="s">
        <v>58</v>
      </c>
      <c r="C1057" s="1" t="s">
        <v>59</v>
      </c>
      <c r="D1057">
        <v>7.1440000000000001</v>
      </c>
      <c r="E1057">
        <v>229.36</v>
      </c>
      <c r="F1057">
        <v>8.91</v>
      </c>
      <c r="G1057" s="34"/>
      <c r="H1057" s="34"/>
      <c r="I1057" s="34"/>
      <c r="J1057" s="34"/>
      <c r="K1057" s="34"/>
      <c r="L1057" s="13"/>
      <c r="M1057" s="4"/>
      <c r="N1057" s="4"/>
      <c r="O1057" s="13">
        <f>ABS(SUM(O1039:O1056))/2</f>
        <v>3.2553988052726242</v>
      </c>
      <c r="P1057" s="13">
        <f t="shared" si="1181"/>
        <v>23.256569064867627</v>
      </c>
      <c r="Q1057" s="13">
        <f>SQRT(((MAX(M1039:M1056)-MIN(M1039:M1056))^2)+((VLOOKUP(MAX(M1039:M1056),M1039:N1056,2,FALSE)-VLOOKUP(MIN(M1039:M1056),M1039:N1056,2,FALSE))^2))</f>
        <v>2.1025049818648647</v>
      </c>
      <c r="R1057" s="13">
        <f>ABS(MIN(N1039:N1056))+MAX(N1039:N1056)</f>
        <v>3.8225460284992678</v>
      </c>
      <c r="S1057" s="12">
        <f>SQRT(ABS(((M1040-M1039)^2)-((N1040-N1039)^2))+ABS(((M1041-M1040)^2)-((N1041-N1040)^2))+ABS(((M1042-M1041)^2)-((N1042-N1041)^2))+ABS(((M1043-M1042)^2)-((N1043-N1042)^2))+ABS(((M1044-M1043)^2)-((N1044-N1043)^2))+ABS(((M1045-M1044)^2)-((N1045-N1044)^2))+ABS(((M1046-M1045)^2)-((N1046-N1045)^2))+ABS(((M1047-M1046)^2)-((N1047-N1046)^2))+ABS(((M1048-M1047)^2)-((N1048-N1047)^2))+ABS(((M1049-M1048)^2)-((N1049-N1048)^2))+ABS(((M1050-M1049)^2)-((N1050-N1049)^2))+ABS(((M1051-M1050)^2)-((N1051-N1050)^2))+ABS(((M1052-M1051)^2)-((N1052-N1051)^2))+ABS(((M1053-M1052)^2)-((N1053-N1052)^2))+ABS(((M1054-M1053)^2)-((N1054-N1053)^2))+ABS(((M1055-M1054)^2)-((N1055-N1054)^2))+ABS(((M1056-M1055)^2)-((N1056-N1055)^2)))</f>
        <v>2.6554506689703672</v>
      </c>
      <c r="T1057" s="4">
        <f>IF(A1057=1,S1057/Q1057,"")</f>
        <v>1.2629937583382347</v>
      </c>
      <c r="U1057" s="4">
        <f>IF(A1057=1,4*PI()*(O1057/(S1057^2)),"")</f>
        <v>5.8014638195154653</v>
      </c>
      <c r="V1057" s="21">
        <f>IF($H$9=FALSE,(($F$3)*($Q1057^2))/(2*$F$7*COS(RADIANS($F$8))),IF(G1057&lt;&gt;"",(3*($F$3)*(I1057^2))/(2*J1057*(COS(RADIANS(K1057)))),(($F$3)*($Q1057^2))/(2*$J1057*COS(RADIANS($K1057)))))</f>
        <v>27.650869863296361</v>
      </c>
      <c r="W1057" s="51" t="str">
        <f>IF(G1057&lt;&gt;"",IF(V1057&lt;H1057,"STABLE","UNSTABLE"),IF(V1057&lt;$F$6,"STABLE","UNSTABLE"))</f>
        <v>UNSTABLE</v>
      </c>
      <c r="X1057" s="8"/>
      <c r="Y1057" s="57"/>
      <c r="Z1057" s="4"/>
      <c r="AA1057" s="16" t="str">
        <f t="shared" ca="1" si="1185"/>
        <v/>
      </c>
      <c r="AB1057" s="15"/>
      <c r="AC1057" s="17"/>
      <c r="AD1057" s="4">
        <f ca="1">IF(W1057="Stable",O1057,ABS(SUM(AD1039:AD1056)/2))</f>
        <v>13.489447990993774</v>
      </c>
      <c r="AE1057" s="4">
        <f t="shared" ca="1" si="1187"/>
        <v>96.36861644765952</v>
      </c>
      <c r="AF1057" s="13">
        <f ca="1">IF(W1057="Stable",Q1057,SQRT(((MAX(AB1039:AB1056)-MIN(AB1039:AB1056))^2)+((VLOOKUP(MAX(AB1039:AB1056),AB1039:AC1056,2,FALSE)-VLOOKUP(MIN(AB1039:AB1056),AB1039:AC1056,2,FALSE))^2)))</f>
        <v>5.425653632785207</v>
      </c>
      <c r="AG1057" s="12">
        <f ca="1">IF(W1057="Stable",S1057,SQRT(ABS(((AB1040-AB1039)^2)-((AC1040-AC1039)^2))+ABS(((AB1041-AB1040)^2)-((AC1041-AC1040)^2))+ABS(((AB1042-AB1041)^2)-((AC1042-AC1041)^2))+ABS(((AB1043-AB1042)^2)-((AC1043-AC1042)^2))+ABS(((AB1044-AB1043)^2)-((AC1044-AC1043)^2))+ABS(((AB1045-AB1044)^2)-((AC1045-AC1044)^2))+ABS(((AB1046-AB1045)^2)-((AC1046-AC1045)^2))+ABS(((AB1047-AB1046)^2)-((AC1047-AC1046)^2))+ABS(((AB1048-AB1047)^2)-((AC1048-AC1047)^2))+ABS(((AB1049-AB1048)^2)-((AC1049-AC1048)^2))+ABS(((AB1050-AB1049)^2)-((AC1050-AC1049)^2))+ABS(((AB1051-AB1050)^2)-((AC1051-AC1050)^2))+ABS(((AB1052-AB1051)^2)-((AC1052-AC1051)^2))+ABS(((AB1053-AB1052)^2)-((AC1053-AC1052)^2))+ABS(((AB1054-AB1053)^2)-((AC1054-AC1053)^2))+ABS(((AB1055-AB1054)^2)-((AC1055-AC1054)^2))+ABS(((AB1056-AB1055)^2)-((AC1056-AC1055)^2))))</f>
        <v>11.169707128724609</v>
      </c>
      <c r="AH1057" s="4">
        <f ca="1">IF(W1057="Stable",T1057,IF(A1057=1,AG1057/AF1057,""))</f>
        <v>2.0586841484370146</v>
      </c>
      <c r="AI1057" s="4">
        <f ca="1">IF(W1057="Stable",U1057,IF(A1057=1,4*PI()*(AD1057/(AG1057^2)),""))</f>
        <v>1.3586902848748135</v>
      </c>
      <c r="AJ1057" s="5">
        <f ca="1">IF(A1057=1,(O1057/AD1057)*100,"")</f>
        <v>24.132928252112986</v>
      </c>
      <c r="AK1057" s="56">
        <f t="shared" si="1149"/>
        <v>8.91</v>
      </c>
      <c r="AL1057" s="49">
        <f t="shared" si="1150"/>
        <v>7.1440000000000001</v>
      </c>
      <c r="AM1057" s="65"/>
      <c r="AN1057" s="61"/>
      <c r="AO1057" s="61"/>
      <c r="AP1057" s="61"/>
      <c r="AQ1057" s="62"/>
    </row>
    <row r="1058" spans="1:43" ht="15" thickTop="1" x14ac:dyDescent="0.3">
      <c r="A1058" t="str">
        <f t="shared" si="1120"/>
        <v/>
      </c>
      <c r="B1058" s="1" t="s">
        <v>59</v>
      </c>
      <c r="C1058" s="1"/>
      <c r="D1058">
        <v>1.139</v>
      </c>
      <c r="E1058">
        <v>236.75</v>
      </c>
      <c r="F1058">
        <v>-86.33</v>
      </c>
      <c r="G1058" s="47"/>
      <c r="H1058" s="47"/>
      <c r="I1058" s="47"/>
      <c r="J1058" s="47"/>
      <c r="K1058" s="47"/>
      <c r="L1058" s="23">
        <f t="shared" ref="L1058:L1065" si="1191">IF(AND(B1058&lt;&gt;"",C1058&lt;&gt;""),"",IF(E1058-$E$1057&lt;0,(360-($E$1057-E1058)),E1058-$E$1057))</f>
        <v>7.3899999999999864</v>
      </c>
      <c r="M1058" s="6">
        <f t="shared" ref="M1058:M1065" si="1192">IF(AND(B1058&lt;&gt;"",C1058&lt;&gt;""),"",IF(L1058&gt;180,(COS(RADIANS(F1058))*D1058)*(-1),(COS(RADIANS(F1058))*D1058)))</f>
        <v>7.2907153127871702E-2</v>
      </c>
      <c r="N1058" s="6">
        <f t="shared" ref="N1058:N1065" si="1193">IF(AND(B1058&lt;&gt;"",C1058&lt;&gt;""),"",SIN(RADIANS(F1058))*D1058)</f>
        <v>-1.1366642191178489</v>
      </c>
      <c r="O1058" s="23">
        <f t="shared" ref="O1058:O1070" si="1194">IF(A1059=1,M1058*VLOOKUP(B1059,$B$13:$N$1389,13,FALSE)-N1058*VLOOKUP(B1059,$B$13:$N$1389,12,FALSE),M1058*N1059-N1058*M1059)</f>
        <v>-0.50153537593239106</v>
      </c>
      <c r="P1058" s="23" t="str">
        <f t="shared" si="1181"/>
        <v/>
      </c>
      <c r="Q1058" s="23"/>
      <c r="R1058" s="6"/>
      <c r="S1058" s="6"/>
      <c r="T1058" s="6" t="str">
        <f t="shared" ref="T1058:T1065" si="1195">IF(A1058=1,S1058/Q1058,"")</f>
        <v/>
      </c>
      <c r="U1058" s="6" t="str">
        <f t="shared" ref="U1058:U1065" si="1196">IF(A1058=1,4*PI()*(O1058/(S1058^2)),"")</f>
        <v/>
      </c>
      <c r="V1058" s="6"/>
      <c r="W1058" s="49"/>
      <c r="X1058" s="8"/>
      <c r="Y1058" s="53" t="str">
        <f t="shared" ref="Y1058:Y1065" si="1197">IF(A1058=1,"",B1058)</f>
        <v>1.62</v>
      </c>
      <c r="Z1058" s="6" t="str">
        <f t="shared" ref="Z1058:Z1070" si="1198">IF(F1058&lt;$R$8,"",(SQRT(((N1058-MIN($N$1058:$N$1070))^2))))</f>
        <v/>
      </c>
      <c r="AA1058" s="54" t="str">
        <f t="shared" ca="1" si="1185"/>
        <v/>
      </c>
      <c r="AB1058" s="55">
        <f t="shared" ref="AB1058:AB1065" si="1199">IF(A1058=1,"",M1058)</f>
        <v>7.2907153127871702E-2</v>
      </c>
      <c r="AC1058" s="6">
        <f t="shared" ref="AC1058:AC1070" si="1200">IF($W$1071="STABLE",N1058,IF(F1058&lt;$R$8,N1058,(AA1058+MIN($N$1058:$N$1070))))</f>
        <v>-1.1366642191178489</v>
      </c>
      <c r="AD1058" s="6">
        <f t="shared" ref="AD1058:AD1070" si="1201">IF(A1059=1,ABS(AB1058*VLOOKUP(B1059,$B$13:$AD$1389,28,FALSE)-AC1058*VLOOKUP(B1059,$B$13:$AD$1389,27,FALSE)),ABS(AB1058*AC1059-AC1058*AB1059))</f>
        <v>0.50153537593239106</v>
      </c>
      <c r="AE1058" s="6" t="str">
        <f t="shared" si="1187"/>
        <v/>
      </c>
      <c r="AF1058" s="113"/>
      <c r="AG1058" s="52"/>
      <c r="AH1058" s="6" t="str">
        <f t="shared" ref="AH1058:AH1065" si="1202">IF(A1058=1,AG1058/AF1058,"")</f>
        <v/>
      </c>
      <c r="AI1058" s="6" t="str">
        <f t="shared" ref="AI1058:AI1065" si="1203">IF(A1058=1,4*PI()*(AD1058/(AG1058^2)),"")</f>
        <v/>
      </c>
      <c r="AJ1058" s="14" t="str">
        <f t="shared" ref="AJ1058:AJ1065" si="1204">IF(A1058=1,(O1058/AD1058)*100,"")</f>
        <v/>
      </c>
      <c r="AK1058" s="56">
        <f t="shared" si="1149"/>
        <v>-86.33</v>
      </c>
      <c r="AL1058" s="49">
        <f t="shared" si="1150"/>
        <v>1.139</v>
      </c>
      <c r="AM1058" s="65"/>
      <c r="AN1058" s="61"/>
      <c r="AO1058" s="61"/>
      <c r="AP1058" s="61"/>
      <c r="AQ1058" s="62"/>
    </row>
    <row r="1059" spans="1:43" x14ac:dyDescent="0.3">
      <c r="A1059" t="str">
        <f t="shared" si="1120"/>
        <v/>
      </c>
      <c r="B1059" s="1" t="s">
        <v>59</v>
      </c>
      <c r="C1059" s="1"/>
      <c r="D1059">
        <v>0.79800000000000004</v>
      </c>
      <c r="E1059">
        <v>162.84</v>
      </c>
      <c r="F1059">
        <v>-60.18</v>
      </c>
      <c r="G1059" s="47"/>
      <c r="H1059" s="47"/>
      <c r="I1059" s="47"/>
      <c r="J1059" s="47"/>
      <c r="K1059" s="47"/>
      <c r="L1059" s="23">
        <f t="shared" si="1191"/>
        <v>293.48</v>
      </c>
      <c r="M1059" s="6">
        <f t="shared" si="1192"/>
        <v>-0.39682691674789705</v>
      </c>
      <c r="N1059" s="6">
        <f t="shared" si="1193"/>
        <v>-0.6923383552457264</v>
      </c>
      <c r="O1059" s="23">
        <f t="shared" si="1194"/>
        <v>-0.19801743197561206</v>
      </c>
      <c r="P1059" s="23" t="str">
        <f t="shared" si="1181"/>
        <v/>
      </c>
      <c r="Q1059" s="23"/>
      <c r="R1059" s="6"/>
      <c r="S1059" s="6"/>
      <c r="T1059" s="6" t="str">
        <f t="shared" si="1195"/>
        <v/>
      </c>
      <c r="U1059" s="6" t="str">
        <f t="shared" si="1196"/>
        <v/>
      </c>
      <c r="V1059" s="6"/>
      <c r="W1059" s="49"/>
      <c r="X1059" s="8"/>
      <c r="Y1059" s="53" t="str">
        <f t="shared" si="1197"/>
        <v>1.62</v>
      </c>
      <c r="Z1059" s="6" t="str">
        <f t="shared" si="1198"/>
        <v/>
      </c>
      <c r="AA1059" s="54" t="str">
        <f t="shared" ca="1" si="1185"/>
        <v/>
      </c>
      <c r="AB1059" s="55">
        <f t="shared" si="1199"/>
        <v>-0.39682691674789705</v>
      </c>
      <c r="AC1059" s="6">
        <f t="shared" si="1200"/>
        <v>-0.6923383552457264</v>
      </c>
      <c r="AD1059" s="6">
        <f t="shared" si="1201"/>
        <v>0.19801743197561206</v>
      </c>
      <c r="AE1059" s="6" t="str">
        <f t="shared" si="1187"/>
        <v/>
      </c>
      <c r="AF1059" s="113"/>
      <c r="AG1059" s="52"/>
      <c r="AH1059" s="6" t="str">
        <f t="shared" si="1202"/>
        <v/>
      </c>
      <c r="AI1059" s="6" t="str">
        <f t="shared" si="1203"/>
        <v/>
      </c>
      <c r="AJ1059" s="14" t="str">
        <f t="shared" si="1204"/>
        <v/>
      </c>
      <c r="AK1059" s="56">
        <f t="shared" si="1149"/>
        <v>-60.18</v>
      </c>
      <c r="AL1059" s="49">
        <f t="shared" si="1150"/>
        <v>0.79800000000000004</v>
      </c>
      <c r="AM1059" s="65"/>
      <c r="AN1059" s="61"/>
      <c r="AO1059" s="61"/>
      <c r="AP1059" s="61"/>
      <c r="AQ1059" s="62"/>
    </row>
    <row r="1060" spans="1:43" x14ac:dyDescent="0.3">
      <c r="A1060" t="str">
        <f t="shared" si="1120"/>
        <v/>
      </c>
      <c r="B1060" s="1" t="s">
        <v>59</v>
      </c>
      <c r="C1060" s="1"/>
      <c r="D1060">
        <v>0.42699999999999999</v>
      </c>
      <c r="E1060">
        <v>165.82</v>
      </c>
      <c r="F1060">
        <v>-24.65</v>
      </c>
      <c r="G1060" s="47"/>
      <c r="H1060" s="47"/>
      <c r="I1060" s="47"/>
      <c r="J1060" s="47"/>
      <c r="K1060" s="47"/>
      <c r="L1060" s="23">
        <f t="shared" si="1191"/>
        <v>296.45999999999998</v>
      </c>
      <c r="M1060" s="6">
        <f t="shared" si="1192"/>
        <v>-0.38808855295666189</v>
      </c>
      <c r="N1060" s="6">
        <f t="shared" si="1193"/>
        <v>-0.17809063721600923</v>
      </c>
      <c r="O1060" s="23">
        <f t="shared" si="1194"/>
        <v>-0.13687720870442929</v>
      </c>
      <c r="P1060" s="23" t="str">
        <f t="shared" si="1181"/>
        <v/>
      </c>
      <c r="Q1060" s="23"/>
      <c r="R1060" s="6"/>
      <c r="S1060" s="6"/>
      <c r="T1060" s="6" t="str">
        <f t="shared" si="1195"/>
        <v/>
      </c>
      <c r="U1060" s="6" t="str">
        <f t="shared" si="1196"/>
        <v/>
      </c>
      <c r="V1060" s="6"/>
      <c r="W1060" s="49"/>
      <c r="X1060" s="8"/>
      <c r="Y1060" s="53" t="str">
        <f t="shared" si="1197"/>
        <v>1.62</v>
      </c>
      <c r="Z1060" s="6" t="str">
        <f t="shared" si="1198"/>
        <v/>
      </c>
      <c r="AA1060" s="54" t="str">
        <f t="shared" ca="1" si="1185"/>
        <v/>
      </c>
      <c r="AB1060" s="55">
        <f t="shared" si="1199"/>
        <v>-0.38808855295666189</v>
      </c>
      <c r="AC1060" s="6">
        <f t="shared" si="1200"/>
        <v>-0.17809063721600923</v>
      </c>
      <c r="AD1060" s="6">
        <f t="shared" ca="1" si="1201"/>
        <v>1.7106395599495154</v>
      </c>
      <c r="AE1060" s="6" t="str">
        <f t="shared" si="1187"/>
        <v/>
      </c>
      <c r="AF1060" s="113"/>
      <c r="AG1060" s="52"/>
      <c r="AH1060" s="6" t="str">
        <f t="shared" si="1202"/>
        <v/>
      </c>
      <c r="AI1060" s="6" t="str">
        <f t="shared" si="1203"/>
        <v/>
      </c>
      <c r="AJ1060" s="14" t="str">
        <f t="shared" si="1204"/>
        <v/>
      </c>
      <c r="AK1060" s="56">
        <f t="shared" si="1149"/>
        <v>-24.65</v>
      </c>
      <c r="AL1060" s="49">
        <f t="shared" si="1150"/>
        <v>0.42699999999999994</v>
      </c>
      <c r="AM1060" s="65"/>
      <c r="AN1060" s="61"/>
      <c r="AO1060" s="61"/>
      <c r="AP1060" s="61"/>
      <c r="AQ1060" s="62"/>
    </row>
    <row r="1061" spans="1:43" x14ac:dyDescent="0.3">
      <c r="A1061" t="str">
        <f t="shared" si="1120"/>
        <v/>
      </c>
      <c r="B1061" s="1" t="s">
        <v>59</v>
      </c>
      <c r="C1061" s="1"/>
      <c r="D1061">
        <v>0.46500000000000002</v>
      </c>
      <c r="E1061">
        <v>165.4</v>
      </c>
      <c r="F1061">
        <v>18.93</v>
      </c>
      <c r="G1061" s="47"/>
      <c r="H1061" s="47"/>
      <c r="I1061" s="47"/>
      <c r="J1061" s="47"/>
      <c r="K1061" s="47"/>
      <c r="L1061" s="23">
        <f t="shared" si="1191"/>
        <v>296.03999999999996</v>
      </c>
      <c r="M1061" s="6">
        <f t="shared" si="1192"/>
        <v>-0.43985076626874509</v>
      </c>
      <c r="N1061" s="6">
        <f t="shared" si="1193"/>
        <v>0.15085192545273596</v>
      </c>
      <c r="O1061" s="23">
        <f t="shared" si="1194"/>
        <v>-0.19221104114706147</v>
      </c>
      <c r="P1061" s="23" t="str">
        <f t="shared" si="1181"/>
        <v/>
      </c>
      <c r="Q1061" s="23"/>
      <c r="R1061" s="6"/>
      <c r="S1061" s="6"/>
      <c r="T1061" s="6" t="str">
        <f t="shared" si="1195"/>
        <v/>
      </c>
      <c r="U1061" s="6" t="str">
        <f t="shared" si="1196"/>
        <v/>
      </c>
      <c r="V1061" s="6"/>
      <c r="W1061" s="49"/>
      <c r="X1061" s="8"/>
      <c r="Y1061" s="53" t="str">
        <f t="shared" si="1197"/>
        <v>1.62</v>
      </c>
      <c r="Z1061" s="6">
        <f t="shared" si="1198"/>
        <v>1.3933124247441402</v>
      </c>
      <c r="AA1061" s="54">
        <f t="shared" ca="1" si="1185"/>
        <v>5.4484754519845469</v>
      </c>
      <c r="AB1061" s="55">
        <f t="shared" si="1199"/>
        <v>-0.43985076626874509</v>
      </c>
      <c r="AC1061" s="6">
        <f t="shared" ca="1" si="1200"/>
        <v>4.2060149526931427</v>
      </c>
      <c r="AD1061" s="6">
        <f t="shared" ca="1" si="1201"/>
        <v>4.2548649209002143E-2</v>
      </c>
      <c r="AE1061" s="6" t="str">
        <f t="shared" si="1187"/>
        <v/>
      </c>
      <c r="AF1061" s="113"/>
      <c r="AG1061" s="52"/>
      <c r="AH1061" s="6" t="str">
        <f t="shared" si="1202"/>
        <v/>
      </c>
      <c r="AI1061" s="6" t="str">
        <f t="shared" si="1203"/>
        <v/>
      </c>
      <c r="AJ1061" s="14" t="str">
        <f t="shared" si="1204"/>
        <v/>
      </c>
      <c r="AK1061" s="56">
        <f t="shared" ca="1" si="1149"/>
        <v>84.029902288899152</v>
      </c>
      <c r="AL1061" s="49">
        <f t="shared" ca="1" si="1150"/>
        <v>4.2289514632903398</v>
      </c>
      <c r="AM1061" s="65"/>
      <c r="AN1061" s="61"/>
      <c r="AO1061" s="61"/>
      <c r="AP1061" s="61"/>
      <c r="AQ1061" s="62"/>
    </row>
    <row r="1062" spans="1:43" x14ac:dyDescent="0.3">
      <c r="A1062" t="str">
        <f t="shared" si="1120"/>
        <v/>
      </c>
      <c r="B1062" s="1" t="s">
        <v>59</v>
      </c>
      <c r="C1062" s="1"/>
      <c r="D1062">
        <v>0.91300000000000003</v>
      </c>
      <c r="E1062">
        <v>161.47999999999999</v>
      </c>
      <c r="F1062">
        <v>45.85</v>
      </c>
      <c r="G1062" s="47"/>
      <c r="H1062" s="47"/>
      <c r="I1062" s="47"/>
      <c r="J1062" s="47"/>
      <c r="K1062" s="47"/>
      <c r="L1062" s="23">
        <f>IF(AND(B1062&lt;&gt;"",C1062&lt;&gt;""),"",IF(E1062-$E$1057&lt;0,(360-($E$1057-E1062)),E1062-$E$1057))</f>
        <v>292.12</v>
      </c>
      <c r="M1062" s="6">
        <f t="shared" si="1192"/>
        <v>-0.6359403032456028</v>
      </c>
      <c r="N1062" s="6">
        <f t="shared" si="1193"/>
        <v>0.65509459676285753</v>
      </c>
      <c r="O1062" s="23">
        <f t="shared" si="1194"/>
        <v>-0.42701086589966514</v>
      </c>
      <c r="P1062" s="23" t="str">
        <f t="shared" si="1181"/>
        <v/>
      </c>
      <c r="Q1062" s="23"/>
      <c r="R1062" s="6"/>
      <c r="S1062" s="6"/>
      <c r="T1062" s="6" t="str">
        <f t="shared" si="1195"/>
        <v/>
      </c>
      <c r="U1062" s="6" t="str">
        <f t="shared" si="1196"/>
        <v/>
      </c>
      <c r="V1062" s="6"/>
      <c r="W1062" s="49"/>
      <c r="X1062" s="8"/>
      <c r="Y1062" s="53" t="str">
        <f t="shared" si="1197"/>
        <v>1.62</v>
      </c>
      <c r="Z1062" s="6">
        <f t="shared" si="1198"/>
        <v>1.8975550960542615</v>
      </c>
      <c r="AA1062" s="54">
        <f t="shared" ca="1" si="1185"/>
        <v>7.4202900771077083</v>
      </c>
      <c r="AB1062" s="55">
        <f t="shared" si="1199"/>
        <v>-0.6359403032456028</v>
      </c>
      <c r="AC1062" s="6">
        <f t="shared" ca="1" si="1200"/>
        <v>6.1778295778163042</v>
      </c>
      <c r="AD1062" s="6">
        <f t="shared" ca="1" si="1201"/>
        <v>1.3631953349374326</v>
      </c>
      <c r="AE1062" s="6" t="str">
        <f t="shared" si="1187"/>
        <v/>
      </c>
      <c r="AF1062" s="113"/>
      <c r="AG1062" s="52"/>
      <c r="AH1062" s="6" t="str">
        <f t="shared" si="1202"/>
        <v/>
      </c>
      <c r="AI1062" s="6" t="str">
        <f t="shared" si="1203"/>
        <v/>
      </c>
      <c r="AJ1062" s="14" t="str">
        <f t="shared" si="1204"/>
        <v/>
      </c>
      <c r="AK1062" s="56">
        <f t="shared" ca="1" si="1149"/>
        <v>84.12272432455832</v>
      </c>
      <c r="AL1062" s="49">
        <f t="shared" ca="1" si="1150"/>
        <v>6.2104748902023656</v>
      </c>
      <c r="AM1062" s="65"/>
      <c r="AN1062" s="61"/>
      <c r="AO1062" s="61"/>
      <c r="AP1062" s="61"/>
      <c r="AQ1062" s="62"/>
    </row>
    <row r="1063" spans="1:43" x14ac:dyDescent="0.3">
      <c r="A1063" t="str">
        <f t="shared" si="1120"/>
        <v/>
      </c>
      <c r="B1063" s="1" t="s">
        <v>59</v>
      </c>
      <c r="C1063" s="1"/>
      <c r="D1063">
        <v>1.587</v>
      </c>
      <c r="E1063">
        <v>165.21</v>
      </c>
      <c r="F1063">
        <v>62.99</v>
      </c>
      <c r="G1063" s="47"/>
      <c r="H1063" s="47"/>
      <c r="I1063" s="47"/>
      <c r="J1063" s="47"/>
      <c r="K1063" s="47"/>
      <c r="L1063" s="23">
        <f t="shared" si="1191"/>
        <v>295.85000000000002</v>
      </c>
      <c r="M1063" s="6">
        <f t="shared" si="1192"/>
        <v>-0.72072970644221135</v>
      </c>
      <c r="N1063" s="6">
        <f t="shared" si="1193"/>
        <v>1.4139015843585874</v>
      </c>
      <c r="O1063" s="23">
        <f t="shared" si="1194"/>
        <v>-0.3568661920908055</v>
      </c>
      <c r="P1063" s="23" t="str">
        <f t="shared" si="1181"/>
        <v/>
      </c>
      <c r="Q1063" s="23"/>
      <c r="R1063" s="6"/>
      <c r="S1063" s="6"/>
      <c r="T1063" s="6" t="str">
        <f t="shared" si="1195"/>
        <v/>
      </c>
      <c r="U1063" s="6" t="str">
        <f t="shared" si="1196"/>
        <v/>
      </c>
      <c r="V1063" s="6"/>
      <c r="W1063" s="49"/>
      <c r="X1063" s="8"/>
      <c r="Y1063" s="53" t="str">
        <f t="shared" si="1197"/>
        <v>1.62</v>
      </c>
      <c r="Z1063" s="6">
        <f t="shared" si="1198"/>
        <v>2.6563620836499915</v>
      </c>
      <c r="AA1063" s="54">
        <f t="shared" ca="1" si="1185"/>
        <v>10.387565162929816</v>
      </c>
      <c r="AB1063" s="55">
        <f t="shared" si="1199"/>
        <v>-0.72072970644221135</v>
      </c>
      <c r="AC1063" s="6">
        <f t="shared" ca="1" si="1200"/>
        <v>9.1451046636384117</v>
      </c>
      <c r="AD1063" s="6">
        <f t="shared" ca="1" si="1201"/>
        <v>1.8711355995839876</v>
      </c>
      <c r="AE1063" s="6" t="str">
        <f t="shared" si="1187"/>
        <v/>
      </c>
      <c r="AF1063" s="113"/>
      <c r="AG1063" s="52"/>
      <c r="AH1063" s="6" t="str">
        <f t="shared" si="1202"/>
        <v/>
      </c>
      <c r="AI1063" s="6" t="str">
        <f t="shared" si="1203"/>
        <v/>
      </c>
      <c r="AJ1063" s="14" t="str">
        <f t="shared" si="1204"/>
        <v/>
      </c>
      <c r="AK1063" s="56">
        <f t="shared" ca="1" si="1149"/>
        <v>85.493808550446332</v>
      </c>
      <c r="AL1063" s="49">
        <f t="shared" ca="1" si="1150"/>
        <v>9.1734612125767061</v>
      </c>
      <c r="AM1063" s="65"/>
      <c r="AN1063" s="61"/>
      <c r="AO1063" s="61"/>
      <c r="AP1063" s="61"/>
      <c r="AQ1063" s="62"/>
    </row>
    <row r="1064" spans="1:43" x14ac:dyDescent="0.3">
      <c r="A1064" t="str">
        <f t="shared" si="1120"/>
        <v/>
      </c>
      <c r="B1064" s="1" t="s">
        <v>59</v>
      </c>
      <c r="C1064" s="1"/>
      <c r="D1064">
        <v>1.7529999999999999</v>
      </c>
      <c r="E1064">
        <v>184.87</v>
      </c>
      <c r="F1064">
        <v>70.36</v>
      </c>
      <c r="G1064" s="47"/>
      <c r="H1064" s="47"/>
      <c r="I1064" s="47"/>
      <c r="J1064" s="47"/>
      <c r="K1064" s="47"/>
      <c r="L1064" s="23">
        <f t="shared" si="1191"/>
        <v>315.51</v>
      </c>
      <c r="M1064" s="6">
        <f t="shared" si="1192"/>
        <v>-0.58919937171626102</v>
      </c>
      <c r="N1064" s="6">
        <f t="shared" si="1193"/>
        <v>1.6510157783525761</v>
      </c>
      <c r="O1064" s="23">
        <f t="shared" si="1194"/>
        <v>-0.40085997172817422</v>
      </c>
      <c r="P1064" s="23" t="str">
        <f t="shared" si="1181"/>
        <v/>
      </c>
      <c r="Q1064" s="23"/>
      <c r="R1064" s="6"/>
      <c r="S1064" s="6"/>
      <c r="T1064" s="6" t="str">
        <f t="shared" si="1195"/>
        <v/>
      </c>
      <c r="U1064" s="6" t="str">
        <f t="shared" si="1196"/>
        <v/>
      </c>
      <c r="V1064" s="6"/>
      <c r="W1064" s="49"/>
      <c r="X1064" s="8"/>
      <c r="Y1064" s="53" t="str">
        <f t="shared" si="1197"/>
        <v>1.62</v>
      </c>
      <c r="Z1064" s="6">
        <f t="shared" si="1198"/>
        <v>2.8934762776439804</v>
      </c>
      <c r="AA1064" s="54">
        <f t="shared" ca="1" si="1185"/>
        <v>11.314787831980937</v>
      </c>
      <c r="AB1064" s="55">
        <f t="shared" si="1199"/>
        <v>-0.58919937171626102</v>
      </c>
      <c r="AC1064" s="6">
        <f t="shared" ca="1" si="1200"/>
        <v>10.072327332689532</v>
      </c>
      <c r="AD1064" s="6">
        <f t="shared" ca="1" si="1201"/>
        <v>3.3112288593547561</v>
      </c>
      <c r="AE1064" s="6" t="str">
        <f t="shared" si="1187"/>
        <v/>
      </c>
      <c r="AF1064" s="113"/>
      <c r="AG1064" s="52"/>
      <c r="AH1064" s="6" t="str">
        <f t="shared" si="1202"/>
        <v/>
      </c>
      <c r="AI1064" s="6" t="str">
        <f t="shared" si="1203"/>
        <v/>
      </c>
      <c r="AJ1064" s="14" t="str">
        <f t="shared" si="1204"/>
        <v/>
      </c>
      <c r="AK1064" s="56">
        <f t="shared" ca="1" si="1149"/>
        <v>86.652192782214243</v>
      </c>
      <c r="AL1064" s="49">
        <f t="shared" ca="1" si="1150"/>
        <v>10.089545767599029</v>
      </c>
      <c r="AM1064" s="65"/>
      <c r="AN1064" s="61"/>
      <c r="AO1064" s="61"/>
      <c r="AP1064" s="61"/>
      <c r="AQ1064" s="62"/>
    </row>
    <row r="1065" spans="1:43" x14ac:dyDescent="0.3">
      <c r="A1065" t="str">
        <f t="shared" si="1120"/>
        <v/>
      </c>
      <c r="B1065" s="1" t="s">
        <v>59</v>
      </c>
      <c r="C1065" s="1"/>
      <c r="D1065">
        <v>0.98599999999999999</v>
      </c>
      <c r="E1065">
        <v>209.68</v>
      </c>
      <c r="F1065">
        <v>83.77</v>
      </c>
      <c r="G1065" s="47"/>
      <c r="H1065" s="47"/>
      <c r="I1065" s="47"/>
      <c r="J1065" s="47"/>
      <c r="K1065" s="47"/>
      <c r="L1065" s="23">
        <f t="shared" si="1191"/>
        <v>340.32</v>
      </c>
      <c r="M1065" s="6">
        <f t="shared" si="1192"/>
        <v>-0.10700059882594036</v>
      </c>
      <c r="N1065" s="6">
        <f t="shared" si="1193"/>
        <v>0.98017695945726557</v>
      </c>
      <c r="O1065" s="23">
        <f t="shared" si="1194"/>
        <v>-0.28382509994495303</v>
      </c>
      <c r="P1065" s="23" t="str">
        <f t="shared" si="1181"/>
        <v/>
      </c>
      <c r="Q1065" s="23"/>
      <c r="R1065" s="6"/>
      <c r="S1065" s="6"/>
      <c r="T1065" s="6" t="str">
        <f t="shared" si="1195"/>
        <v/>
      </c>
      <c r="U1065" s="6" t="str">
        <f t="shared" si="1196"/>
        <v/>
      </c>
      <c r="V1065" s="6"/>
      <c r="W1065" s="49"/>
      <c r="X1065" s="8"/>
      <c r="Y1065" s="53" t="str">
        <f t="shared" si="1197"/>
        <v>1.62</v>
      </c>
      <c r="Z1065" s="6">
        <f t="shared" si="1198"/>
        <v>2.2226374587486699</v>
      </c>
      <c r="AA1065" s="54">
        <f t="shared" ca="1" si="1185"/>
        <v>8.6915076745097224</v>
      </c>
      <c r="AB1065" s="55">
        <f t="shared" si="1199"/>
        <v>-0.10700059882594036</v>
      </c>
      <c r="AC1065" s="6">
        <f t="shared" ca="1" si="1200"/>
        <v>7.4490471752183183</v>
      </c>
      <c r="AD1065" s="6">
        <f t="shared" ca="1" si="1201"/>
        <v>2.4480547434368014</v>
      </c>
      <c r="AE1065" s="6" t="str">
        <f t="shared" si="1187"/>
        <v/>
      </c>
      <c r="AF1065" s="113"/>
      <c r="AG1065" s="52"/>
      <c r="AH1065" s="6" t="str">
        <f t="shared" si="1202"/>
        <v/>
      </c>
      <c r="AI1065" s="6" t="str">
        <f t="shared" si="1203"/>
        <v/>
      </c>
      <c r="AJ1065" s="14" t="str">
        <f t="shared" si="1204"/>
        <v/>
      </c>
      <c r="AK1065" s="56">
        <f t="shared" ca="1" si="1149"/>
        <v>89.177040906060299</v>
      </c>
      <c r="AL1065" s="49">
        <f t="shared" ca="1" si="1150"/>
        <v>7.4498156317305675</v>
      </c>
      <c r="AM1065" s="65"/>
      <c r="AN1065" s="61"/>
      <c r="AO1065" s="61"/>
      <c r="AP1065" s="61"/>
      <c r="AQ1065" s="62"/>
    </row>
    <row r="1066" spans="1:43" x14ac:dyDescent="0.3">
      <c r="A1066" t="str">
        <f t="shared" si="1120"/>
        <v/>
      </c>
      <c r="B1066" s="1" t="s">
        <v>59</v>
      </c>
      <c r="C1066" s="1"/>
      <c r="D1066">
        <v>0.35799999999999998</v>
      </c>
      <c r="E1066">
        <v>319.77999999999997</v>
      </c>
      <c r="F1066">
        <v>42.71</v>
      </c>
      <c r="G1066" s="47"/>
      <c r="H1066" s="47"/>
      <c r="I1066" s="47"/>
      <c r="J1066" s="47"/>
      <c r="K1066" s="47"/>
      <c r="L1066" s="23">
        <f t="shared" ref="L1066:L1069" si="1205">IF(AND(B1066&lt;&gt;"",C1066&lt;&gt;""),"",IF(E1066-$E$1057&lt;0,(360-($E$1057-E1066)),E1066-$E$1057))</f>
        <v>90.419999999999959</v>
      </c>
      <c r="M1066" s="6">
        <f t="shared" ref="M1066:M1074" si="1206">IF(AND(B1066&lt;&gt;"",C1066&lt;&gt;""),"",IF(L1066&gt;180,(COS(RADIANS(F1066))*D1066)*(-1),(COS(RADIANS(F1066))*D1066)))</f>
        <v>0.26305704775031286</v>
      </c>
      <c r="N1066" s="6">
        <f t="shared" ref="N1066:N1074" si="1207">IF(AND(B1066&lt;&gt;"",C1066&lt;&gt;""),"",SIN(RADIANS(F1066))*D1066)</f>
        <v>0.24282707762704228</v>
      </c>
      <c r="O1066" s="23">
        <f t="shared" si="1194"/>
        <v>-0.17164066517186849</v>
      </c>
      <c r="P1066" s="23" t="str">
        <f t="shared" ref="P1066:P1074" si="1208">IF(A1066=1,D1066*O1066,"")</f>
        <v/>
      </c>
      <c r="Q1066" s="23"/>
      <c r="R1066" s="6"/>
      <c r="S1066" s="6"/>
      <c r="T1066" s="6" t="str">
        <f t="shared" ref="T1066:T1074" si="1209">IF(A1066=1,S1066/Q1066,"")</f>
        <v/>
      </c>
      <c r="U1066" s="6" t="str">
        <f t="shared" ref="U1066:U1074" si="1210">IF(A1066=1,4*PI()*(O1066/(S1066^2)),"")</f>
        <v/>
      </c>
      <c r="V1066" s="6"/>
      <c r="W1066" s="49"/>
      <c r="X1066" s="8"/>
      <c r="Y1066" s="53" t="str">
        <f t="shared" ref="Y1066:Y1074" si="1211">IF(A1066=1,"",B1066)</f>
        <v>1.62</v>
      </c>
      <c r="Z1066" s="6">
        <f t="shared" si="1198"/>
        <v>1.4852875769184464</v>
      </c>
      <c r="AA1066" s="54">
        <f t="shared" ca="1" si="1172"/>
        <v>5.808139479890043</v>
      </c>
      <c r="AB1066" s="55">
        <f t="shared" ref="AB1066:AB1074" si="1212">IF(A1066=1,"",M1066)</f>
        <v>0.26305704775031286</v>
      </c>
      <c r="AC1066" s="6">
        <f t="shared" ca="1" si="1200"/>
        <v>4.5656789805986389</v>
      </c>
      <c r="AD1066" s="6">
        <f t="shared" ca="1" si="1201"/>
        <v>1.5040173490382749</v>
      </c>
      <c r="AE1066" s="6" t="str">
        <f t="shared" ref="AE1066:AE1074" si="1213">IF(Y1066="",$D1066*AD1066,"")</f>
        <v/>
      </c>
      <c r="AF1066" s="113"/>
      <c r="AG1066" s="52"/>
      <c r="AH1066" s="6" t="str">
        <f t="shared" ref="AH1066:AH1074" si="1214">IF(A1066=1,AG1066/AF1066,"")</f>
        <v/>
      </c>
      <c r="AI1066" s="6" t="str">
        <f t="shared" ref="AI1066:AI1074" si="1215">IF(A1066=1,4*PI()*(AD1066/(AG1066^2)),"")</f>
        <v/>
      </c>
      <c r="AJ1066" s="14" t="str">
        <f t="shared" ref="AJ1066:AJ1074" si="1216">IF(A1066=1,(O1066/AD1066)*100,"")</f>
        <v/>
      </c>
      <c r="AK1066" s="56">
        <f t="shared" ca="1" si="1149"/>
        <v>86.702480847628991</v>
      </c>
      <c r="AL1066" s="49">
        <f t="shared" ca="1" si="1150"/>
        <v>4.5732508748428984</v>
      </c>
      <c r="AM1066" s="65"/>
      <c r="AN1066" s="61"/>
      <c r="AO1066" s="61"/>
      <c r="AP1066" s="61"/>
      <c r="AQ1066" s="62"/>
    </row>
    <row r="1067" spans="1:43" x14ac:dyDescent="0.3">
      <c r="A1067" t="str">
        <f t="shared" si="1120"/>
        <v/>
      </c>
      <c r="B1067" s="1" t="s">
        <v>59</v>
      </c>
      <c r="C1067" s="1"/>
      <c r="D1067">
        <v>0.48</v>
      </c>
      <c r="E1067">
        <v>338.1</v>
      </c>
      <c r="F1067">
        <v>-50.05</v>
      </c>
      <c r="G1067" s="47"/>
      <c r="H1067" s="47"/>
      <c r="I1067" s="47"/>
      <c r="J1067" s="47"/>
      <c r="K1067" s="47"/>
      <c r="L1067" s="23">
        <f t="shared" si="1205"/>
        <v>108.74000000000001</v>
      </c>
      <c r="M1067" s="6">
        <f t="shared" si="1206"/>
        <v>0.308217055261715</v>
      </c>
      <c r="N1067" s="6">
        <f t="shared" si="1207"/>
        <v>-0.36797044289697628</v>
      </c>
      <c r="O1067" s="23">
        <f t="shared" si="1194"/>
        <v>-0.12397275308826147</v>
      </c>
      <c r="P1067" s="23" t="str">
        <f t="shared" si="1208"/>
        <v/>
      </c>
      <c r="Q1067" s="23"/>
      <c r="R1067" s="6"/>
      <c r="S1067" s="6"/>
      <c r="T1067" s="6" t="str">
        <f t="shared" si="1209"/>
        <v/>
      </c>
      <c r="U1067" s="6" t="str">
        <f t="shared" si="1210"/>
        <v/>
      </c>
      <c r="V1067" s="6"/>
      <c r="W1067" s="49"/>
      <c r="X1067" s="8"/>
      <c r="Y1067" s="53" t="str">
        <f t="shared" si="1211"/>
        <v>1.62</v>
      </c>
      <c r="Z1067" s="6" t="str">
        <f t="shared" si="1198"/>
        <v/>
      </c>
      <c r="AA1067" s="54" t="str">
        <f t="shared" ca="1" si="1172"/>
        <v/>
      </c>
      <c r="AB1067" s="55">
        <f t="shared" si="1212"/>
        <v>0.308217055261715</v>
      </c>
      <c r="AC1067" s="6">
        <f t="shared" si="1200"/>
        <v>-0.36797044289697628</v>
      </c>
      <c r="AD1067" s="6">
        <f t="shared" si="1201"/>
        <v>0.12397275308826147</v>
      </c>
      <c r="AE1067" s="6" t="str">
        <f t="shared" si="1213"/>
        <v/>
      </c>
      <c r="AF1067" s="113"/>
      <c r="AG1067" s="52"/>
      <c r="AH1067" s="6" t="str">
        <f t="shared" si="1214"/>
        <v/>
      </c>
      <c r="AI1067" s="6" t="str">
        <f t="shared" si="1215"/>
        <v/>
      </c>
      <c r="AJ1067" s="14" t="str">
        <f t="shared" si="1216"/>
        <v/>
      </c>
      <c r="AK1067" s="56">
        <f t="shared" si="1149"/>
        <v>-50.05</v>
      </c>
      <c r="AL1067" s="49">
        <f t="shared" si="1150"/>
        <v>0.48</v>
      </c>
      <c r="AM1067" s="65"/>
      <c r="AN1067" s="61"/>
      <c r="AO1067" s="61"/>
      <c r="AP1067" s="61"/>
      <c r="AQ1067" s="62"/>
    </row>
    <row r="1068" spans="1:43" x14ac:dyDescent="0.3">
      <c r="A1068" t="str">
        <f t="shared" si="1120"/>
        <v/>
      </c>
      <c r="B1068" s="1" t="s">
        <v>59</v>
      </c>
      <c r="C1068" s="1"/>
      <c r="D1068">
        <v>1.026</v>
      </c>
      <c r="E1068">
        <v>340.33</v>
      </c>
      <c r="F1068">
        <v>-64.63</v>
      </c>
      <c r="G1068" s="47"/>
      <c r="H1068" s="47"/>
      <c r="I1068" s="47"/>
      <c r="J1068" s="47"/>
      <c r="K1068" s="47"/>
      <c r="L1068" s="23">
        <f t="shared" si="1205"/>
        <v>110.96999999999997</v>
      </c>
      <c r="M1068" s="6">
        <f t="shared" si="1206"/>
        <v>0.4396021036976831</v>
      </c>
      <c r="N1068" s="6">
        <f t="shared" si="1207"/>
        <v>-0.92705231266880062</v>
      </c>
      <c r="O1068" s="23">
        <f t="shared" si="1194"/>
        <v>-0.25708329162673721</v>
      </c>
      <c r="P1068" s="23" t="str">
        <f t="shared" si="1208"/>
        <v/>
      </c>
      <c r="Q1068" s="23"/>
      <c r="R1068" s="6"/>
      <c r="S1068" s="6"/>
      <c r="T1068" s="6" t="str">
        <f t="shared" si="1209"/>
        <v/>
      </c>
      <c r="U1068" s="6" t="str">
        <f t="shared" si="1210"/>
        <v/>
      </c>
      <c r="V1068" s="6"/>
      <c r="W1068" s="49"/>
      <c r="X1068" s="8"/>
      <c r="Y1068" s="53" t="str">
        <f t="shared" si="1211"/>
        <v>1.62</v>
      </c>
      <c r="Z1068" s="6" t="str">
        <f t="shared" si="1198"/>
        <v/>
      </c>
      <c r="AA1068" s="54" t="str">
        <f t="shared" ca="1" si="1172"/>
        <v/>
      </c>
      <c r="AB1068" s="55">
        <f t="shared" si="1212"/>
        <v>0.4396021036976831</v>
      </c>
      <c r="AC1068" s="6">
        <f t="shared" si="1200"/>
        <v>-0.92705231266880062</v>
      </c>
      <c r="AD1068" s="6">
        <f t="shared" si="1201"/>
        <v>0.25708329162673721</v>
      </c>
      <c r="AE1068" s="6" t="str">
        <f t="shared" si="1213"/>
        <v/>
      </c>
      <c r="AF1068" s="113"/>
      <c r="AG1068" s="52"/>
      <c r="AH1068" s="6" t="str">
        <f t="shared" si="1214"/>
        <v/>
      </c>
      <c r="AI1068" s="6" t="str">
        <f t="shared" si="1215"/>
        <v/>
      </c>
      <c r="AJ1068" s="14" t="str">
        <f t="shared" si="1216"/>
        <v/>
      </c>
      <c r="AK1068" s="56">
        <f t="shared" si="1149"/>
        <v>-64.63</v>
      </c>
      <c r="AL1068" s="49">
        <f t="shared" si="1150"/>
        <v>1.026</v>
      </c>
      <c r="AM1068" s="65"/>
      <c r="AN1068" s="61"/>
      <c r="AO1068" s="61"/>
      <c r="AP1068" s="61"/>
      <c r="AQ1068" s="62"/>
    </row>
    <row r="1069" spans="1:43" x14ac:dyDescent="0.3">
      <c r="A1069" t="str">
        <f t="shared" si="1120"/>
        <v/>
      </c>
      <c r="B1069" s="1" t="s">
        <v>59</v>
      </c>
      <c r="C1069" s="1"/>
      <c r="D1069">
        <v>1.2809999999999999</v>
      </c>
      <c r="E1069">
        <v>337.96</v>
      </c>
      <c r="F1069">
        <v>-75.91</v>
      </c>
      <c r="G1069" s="47"/>
      <c r="H1069" s="47"/>
      <c r="I1069" s="47"/>
      <c r="J1069" s="47"/>
      <c r="K1069" s="47"/>
      <c r="L1069" s="23">
        <f t="shared" si="1205"/>
        <v>108.59999999999997</v>
      </c>
      <c r="M1069" s="6">
        <f t="shared" si="1206"/>
        <v>0.31185398458341757</v>
      </c>
      <c r="N1069" s="6">
        <f t="shared" si="1207"/>
        <v>-1.2424604992914041</v>
      </c>
      <c r="O1069" s="23">
        <f t="shared" si="1194"/>
        <v>-0.22245704138881631</v>
      </c>
      <c r="P1069" s="23" t="str">
        <f t="shared" si="1208"/>
        <v/>
      </c>
      <c r="Q1069" s="23"/>
      <c r="R1069" s="6"/>
      <c r="S1069" s="6"/>
      <c r="T1069" s="6" t="str">
        <f t="shared" si="1209"/>
        <v/>
      </c>
      <c r="U1069" s="6" t="str">
        <f t="shared" si="1210"/>
        <v/>
      </c>
      <c r="V1069" s="6"/>
      <c r="W1069" s="49"/>
      <c r="X1069" s="8"/>
      <c r="Y1069" s="53" t="str">
        <f t="shared" si="1211"/>
        <v>1.62</v>
      </c>
      <c r="Z1069" s="6" t="str">
        <f t="shared" si="1198"/>
        <v/>
      </c>
      <c r="AA1069" s="54" t="str">
        <f t="shared" ca="1" si="1172"/>
        <v/>
      </c>
      <c r="AB1069" s="55">
        <f t="shared" si="1212"/>
        <v>0.31185398458341757</v>
      </c>
      <c r="AC1069" s="6">
        <f t="shared" si="1200"/>
        <v>-1.2424604992914041</v>
      </c>
      <c r="AD1069" s="6">
        <f t="shared" si="1201"/>
        <v>0.22245704138881631</v>
      </c>
      <c r="AE1069" s="6" t="str">
        <f t="shared" si="1213"/>
        <v/>
      </c>
      <c r="AF1069" s="113"/>
      <c r="AG1069" s="52"/>
      <c r="AH1069" s="6" t="str">
        <f t="shared" si="1214"/>
        <v/>
      </c>
      <c r="AI1069" s="6" t="str">
        <f t="shared" si="1215"/>
        <v/>
      </c>
      <c r="AJ1069" s="14" t="str">
        <f t="shared" si="1216"/>
        <v/>
      </c>
      <c r="AK1069" s="56">
        <f t="shared" si="1149"/>
        <v>-75.91</v>
      </c>
      <c r="AL1069" s="49">
        <f t="shared" si="1150"/>
        <v>1.2809999999999999</v>
      </c>
      <c r="AM1069" s="65"/>
      <c r="AN1069" s="61"/>
      <c r="AO1069" s="61"/>
      <c r="AP1069" s="61"/>
      <c r="AQ1069" s="62"/>
    </row>
    <row r="1070" spans="1:43" x14ac:dyDescent="0.3">
      <c r="A1070" t="str">
        <f t="shared" si="1120"/>
        <v/>
      </c>
      <c r="B1070" s="1" t="s">
        <v>59</v>
      </c>
      <c r="C1070" s="1"/>
      <c r="D1070">
        <v>1.234</v>
      </c>
      <c r="E1070">
        <v>345.64</v>
      </c>
      <c r="F1070">
        <v>-84</v>
      </c>
      <c r="G1070" s="47"/>
      <c r="H1070" s="47"/>
      <c r="I1070" s="47"/>
      <c r="J1070" s="47"/>
      <c r="K1070" s="47"/>
      <c r="L1070" s="23">
        <f>IF(AND(B1070&lt;&gt;"",C1070&lt;&gt;""),"",IF(E1070-$E$1057&lt;0,(360-($E$1057-E1070)),E1070-$E$1057))</f>
        <v>116.27999999999997</v>
      </c>
      <c r="M1070" s="6">
        <f t="shared" si="1206"/>
        <v>0.12898812367228438</v>
      </c>
      <c r="N1070" s="6">
        <f t="shared" si="1207"/>
        <v>-1.2272400188844492</v>
      </c>
      <c r="O1070" s="23">
        <f t="shared" si="1194"/>
        <v>-5.7141608887972942E-2</v>
      </c>
      <c r="P1070" s="23" t="str">
        <f t="shared" si="1208"/>
        <v/>
      </c>
      <c r="Q1070" s="23"/>
      <c r="R1070" s="6"/>
      <c r="S1070" s="6"/>
      <c r="T1070" s="6" t="str">
        <f t="shared" si="1209"/>
        <v/>
      </c>
      <c r="U1070" s="6" t="str">
        <f t="shared" si="1210"/>
        <v/>
      </c>
      <c r="V1070" s="6"/>
      <c r="W1070" s="49"/>
      <c r="X1070" s="8"/>
      <c r="Y1070" s="53" t="str">
        <f t="shared" si="1211"/>
        <v>1.62</v>
      </c>
      <c r="Z1070" s="6" t="str">
        <f t="shared" si="1198"/>
        <v/>
      </c>
      <c r="AA1070" s="54" t="str">
        <f t="shared" ca="1" si="1172"/>
        <v/>
      </c>
      <c r="AB1070" s="55">
        <f t="shared" si="1212"/>
        <v>0.12898812367228438</v>
      </c>
      <c r="AC1070" s="6">
        <f t="shared" si="1200"/>
        <v>-1.2272400188844492</v>
      </c>
      <c r="AD1070" s="6">
        <f t="shared" si="1201"/>
        <v>5.7141608887972942E-2</v>
      </c>
      <c r="AE1070" s="6" t="str">
        <f t="shared" si="1213"/>
        <v/>
      </c>
      <c r="AF1070" s="113"/>
      <c r="AG1070" s="52"/>
      <c r="AH1070" s="6" t="str">
        <f t="shared" si="1214"/>
        <v/>
      </c>
      <c r="AI1070" s="6" t="str">
        <f t="shared" si="1215"/>
        <v/>
      </c>
      <c r="AJ1070" s="14" t="str">
        <f t="shared" si="1216"/>
        <v/>
      </c>
      <c r="AK1070" s="56">
        <f t="shared" si="1149"/>
        <v>-84</v>
      </c>
      <c r="AL1070" s="49">
        <f t="shared" si="1150"/>
        <v>1.234</v>
      </c>
      <c r="AM1070" s="65"/>
      <c r="AN1070" s="61"/>
      <c r="AO1070" s="61"/>
      <c r="AP1070" s="61"/>
      <c r="AQ1070" s="62"/>
    </row>
    <row r="1071" spans="1:43" ht="15" thickBot="1" x14ac:dyDescent="0.35">
      <c r="A1071">
        <f t="shared" si="1120"/>
        <v>1</v>
      </c>
      <c r="B1071" s="1" t="s">
        <v>59</v>
      </c>
      <c r="C1071" s="1" t="s">
        <v>100</v>
      </c>
      <c r="D1071">
        <v>5.1050000000000004</v>
      </c>
      <c r="E1071">
        <v>228.21</v>
      </c>
      <c r="F1071">
        <v>-2.69</v>
      </c>
      <c r="G1071" s="34"/>
      <c r="H1071" s="34"/>
      <c r="I1071" s="34"/>
      <c r="J1071" s="34"/>
      <c r="K1071" s="34"/>
      <c r="L1071" s="13"/>
      <c r="M1071" s="4"/>
      <c r="N1071" s="4"/>
      <c r="O1071" s="13">
        <f>ABS(SUM(O1058:O1070))/2</f>
        <v>1.6647492737933742</v>
      </c>
      <c r="P1071" s="13">
        <f t="shared" si="1208"/>
        <v>8.4985450427151754</v>
      </c>
      <c r="Q1071" s="13">
        <f>SQRT(((MAX(M1058:M1070)-MIN(M1058:M1070))^2)+((VLOOKUP(MAX(M1058:M1070),M1058:N1070,2,FALSE)-VLOOKUP(MIN(M1058:M1070),M1058:N1070,2,FALSE))^2))</f>
        <v>2.6127447364084841</v>
      </c>
      <c r="R1071" s="13">
        <f>ABS(MIN(N1058:N1070))+MAX(N1058:N1070)</f>
        <v>2.8934762776439804</v>
      </c>
      <c r="S1071" s="12">
        <f>SQRT(ABS(((M1059-M1058)^2)-((N1059-N1058)^2))+ABS(((M1060-M1059)^2)-((N1060-N1059)^2))+ABS(((M1061-M1060)^2)-((N1061-N1060)^2))+ABS(((M1062-M1061)^2)-((N1062-N1061)^2))+ABS(((M1063-M1062)^2)-((N1063-N1062)^2))+ABS(((M1064-M1063)^2)-((N1064-N1063)^2))+ABS(((M1065-M1064)^2)-((N1065-N1064)^2))+ABS(((M1066-M1065)^2)-((N1066-N1065)^2))+ABS(((M1067-M1066)^2)-((N1067-N1066)^2))+ABS(((M1068-M1067)^2)-((N1068-N1067)^2))+ABS(((M1069-M1068)^2)-((N1069-N1068)^2))+ABS(((M1070-M1069)^2)-((N1070-N1069)^2)))</f>
        <v>1.6196978375932372</v>
      </c>
      <c r="T1071" s="4">
        <f>IF(A1071=1,S1071/Q1071,"")</f>
        <v>0.61992195985425524</v>
      </c>
      <c r="U1071" s="4">
        <f>IF(A1071=1,4*PI()*(O1071/(S1071^2)),"")</f>
        <v>7.9742655394728006</v>
      </c>
      <c r="V1071" s="21">
        <f>IF($H$9=FALSE,(($F$3)*($Q1071^2))/(2*$F$7*COS(RADIANS($F$8))),IF(G1071&lt;&gt;"",(3*($F$3)*(I1071^2))/(2*J1071*(COS(RADIANS(K1071)))),(($F$3)*($Q1071^2))/(2*$J1071*COS(RADIANS($K1071)))))</f>
        <v>42.70008053823198</v>
      </c>
      <c r="W1071" s="51" t="str">
        <f>IF(G1071&lt;&gt;"",IF(V1071&lt;H1071,"STABLE","UNSTABLE"),IF(V1071&lt;$F$6,"STABLE","UNSTABLE"))</f>
        <v>UNSTABLE</v>
      </c>
      <c r="X1071" s="8"/>
      <c r="Y1071" s="57"/>
      <c r="Z1071" s="4"/>
      <c r="AA1071" s="16" t="str">
        <f t="shared" ca="1" si="1172"/>
        <v/>
      </c>
      <c r="AB1071" s="15"/>
      <c r="AC1071" s="17"/>
      <c r="AD1071" s="4">
        <f ca="1">IF(W1071="Stable",O1071,ABS(SUM(AD1058:AD1070)/2))</f>
        <v>6.8055137992047801</v>
      </c>
      <c r="AE1071" s="4">
        <f t="shared" ca="1" si="1213"/>
        <v>34.742147944940406</v>
      </c>
      <c r="AF1071" s="13">
        <f ca="1">IF(W1071="Stable",Q1071,SQRT(((MAX(AB1058:AB1070)-MIN(AB1058:AB1070))^2)+((VLOOKUP(MAX(AB1058:AB1070),AB1058:AC1070,2,FALSE)-VLOOKUP(MIN(AB1058:AB1070),AB1058:AC1070,2,FALSE))^2)))</f>
        <v>10.138772907260355</v>
      </c>
      <c r="AG1071" s="12">
        <f ca="1">IF(W1071="Stable",S1071,SQRT(ABS(((AB1059-AB1058)^2)-((AC1059-AC1058)^2))+ABS(((AB1060-AB1059)^2)-((AC1060-AC1059)^2))+ABS(((AB1061-AB1060)^2)-((AC1061-AC1060)^2))+ABS(((AB1062-AB1061)^2)-((AC1062-AC1061)^2))+ABS(((AB1063-AB1062)^2)-((AC1063-AC1062)^2))+ABS(((AB1064-AB1063)^2)-((AC1064-AC1063)^2))+ABS(((AB1065-AB1064)^2)-((AC1065-AC1064)^2))+ABS(((AB1066-AB1065)^2)-((AC1066-AC1065)^2))+ABS(((AB1067-AB1066)^2)-((AC1067-AC1066)^2))+ABS(((AB1068-AB1067)^2)-((AC1068-AC1067)^2))+ABS(((AB1069-AB1068)^2)-((AC1069-AC1068)^2))+ABS(((AB1070-AB1069)^2)-((AC1070-AC1069)^2))))</f>
        <v>8.5188830520721304</v>
      </c>
      <c r="AH1071" s="4">
        <f ca="1">IF(W1071="Stable",T1071,IF(A1071=1,AG1071/AF1071,""))</f>
        <v>0.84022821400524472</v>
      </c>
      <c r="AI1071" s="4">
        <f ca="1">IF(W1071="Stable",U1071,IF(A1071=1,4*PI()*(AD1071/(AG1071^2)),""))</f>
        <v>1.1784345595620354</v>
      </c>
      <c r="AJ1071" s="5">
        <f ca="1">IF(A1071=1,(O1071/AD1071)*100,"")</f>
        <v>24.461772070580462</v>
      </c>
      <c r="AK1071" s="56">
        <f t="shared" si="1149"/>
        <v>-2.69</v>
      </c>
      <c r="AL1071" s="49">
        <f t="shared" si="1150"/>
        <v>5.1050000000000004</v>
      </c>
      <c r="AM1071" s="65"/>
      <c r="AN1071" s="61"/>
      <c r="AO1071" s="61"/>
      <c r="AP1071" s="61"/>
      <c r="AQ1071" s="62"/>
    </row>
    <row r="1072" spans="1:43" ht="15" thickTop="1" x14ac:dyDescent="0.3">
      <c r="A1072">
        <f t="shared" si="1120"/>
        <v>1</v>
      </c>
      <c r="B1072" s="1" t="s">
        <v>100</v>
      </c>
      <c r="C1072" s="1" t="s">
        <v>101</v>
      </c>
      <c r="D1072">
        <v>5.1269999999999998</v>
      </c>
      <c r="E1072">
        <v>229.1</v>
      </c>
      <c r="F1072">
        <v>-2.71</v>
      </c>
      <c r="G1072" s="47"/>
      <c r="H1072" s="47"/>
      <c r="I1072" s="47"/>
      <c r="J1072" s="47"/>
      <c r="K1072" s="47"/>
      <c r="L1072" s="23"/>
      <c r="M1072" s="6"/>
      <c r="N1072" s="6"/>
      <c r="O1072" s="23"/>
      <c r="P1072" s="23"/>
      <c r="Q1072" s="23"/>
      <c r="R1072" s="6"/>
      <c r="S1072" s="6"/>
      <c r="T1072" s="6"/>
      <c r="U1072" s="6"/>
      <c r="V1072" s="6"/>
      <c r="W1072" s="49"/>
      <c r="X1072" s="8"/>
      <c r="Y1072" s="53"/>
      <c r="Z1072" s="6"/>
      <c r="AA1072" s="54"/>
      <c r="AB1072" s="55"/>
      <c r="AC1072" s="6"/>
      <c r="AD1072" s="6"/>
      <c r="AE1072" s="6"/>
      <c r="AF1072" s="113"/>
      <c r="AG1072" s="52"/>
      <c r="AH1072" s="6"/>
      <c r="AI1072" s="6"/>
      <c r="AJ1072" s="14"/>
      <c r="AK1072" s="56">
        <f t="shared" si="1149"/>
        <v>-2.71</v>
      </c>
      <c r="AL1072" s="49">
        <f t="shared" si="1150"/>
        <v>5.1269999999999998</v>
      </c>
      <c r="AM1072" s="65"/>
      <c r="AN1072" s="61"/>
      <c r="AO1072" s="61"/>
      <c r="AP1072" s="61"/>
      <c r="AQ1072" s="62"/>
    </row>
    <row r="1073" spans="1:43" x14ac:dyDescent="0.3">
      <c r="A1073">
        <f t="shared" si="1120"/>
        <v>1</v>
      </c>
      <c r="B1073" s="1" t="s">
        <v>99</v>
      </c>
      <c r="C1073" s="1" t="s">
        <v>60</v>
      </c>
      <c r="D1073">
        <v>13.725</v>
      </c>
      <c r="E1073">
        <v>73.790000000000006</v>
      </c>
      <c r="F1073">
        <v>-0.92</v>
      </c>
      <c r="G1073" s="47"/>
      <c r="H1073" s="47"/>
      <c r="I1073" s="47"/>
      <c r="J1073" s="47"/>
      <c r="K1073" s="47"/>
      <c r="L1073" s="23"/>
      <c r="M1073" s="6"/>
      <c r="N1073" s="6"/>
      <c r="O1073" s="23"/>
      <c r="P1073" s="23"/>
      <c r="Q1073" s="23"/>
      <c r="R1073" s="6"/>
      <c r="S1073" s="6"/>
      <c r="T1073" s="6"/>
      <c r="U1073" s="6"/>
      <c r="V1073" s="6"/>
      <c r="W1073" s="49"/>
      <c r="X1073" s="8"/>
      <c r="Y1073" s="53"/>
      <c r="Z1073" s="6"/>
      <c r="AA1073" s="54"/>
      <c r="AB1073" s="55"/>
      <c r="AC1073" s="6"/>
      <c r="AD1073" s="6"/>
      <c r="AE1073" s="6"/>
      <c r="AF1073" s="113"/>
      <c r="AG1073" s="52"/>
      <c r="AH1073" s="6"/>
      <c r="AI1073" s="6"/>
      <c r="AJ1073" s="14"/>
      <c r="AK1073" s="56">
        <f t="shared" si="1149"/>
        <v>-0.92</v>
      </c>
      <c r="AL1073" s="49">
        <f t="shared" si="1150"/>
        <v>13.725</v>
      </c>
      <c r="AM1073" s="65"/>
      <c r="AN1073" s="61"/>
      <c r="AO1073" s="61"/>
      <c r="AP1073" s="61"/>
      <c r="AQ1073" s="62"/>
    </row>
    <row r="1074" spans="1:43" x14ac:dyDescent="0.3">
      <c r="A1074" t="str">
        <f t="shared" si="1120"/>
        <v/>
      </c>
      <c r="B1074" s="1" t="s">
        <v>60</v>
      </c>
      <c r="C1074" s="1"/>
      <c r="D1074">
        <v>1.0840000000000001</v>
      </c>
      <c r="E1074">
        <v>335.33</v>
      </c>
      <c r="F1074">
        <v>-76.319999999999993</v>
      </c>
      <c r="G1074" s="47"/>
      <c r="H1074" s="47"/>
      <c r="I1074" s="47"/>
      <c r="J1074" s="47"/>
      <c r="K1074" s="47"/>
      <c r="L1074" s="23">
        <f>IF(AND(B1074&lt;&gt;"",C1074&lt;&gt;""),"",IF(E1074-$E$1073&lt;0,(360-($E$1073-E1074)),E1074-$E$1073))</f>
        <v>261.53999999999996</v>
      </c>
      <c r="M1074" s="6">
        <f t="shared" si="1206"/>
        <v>-0.25636491277371765</v>
      </c>
      <c r="N1074" s="6">
        <f t="shared" si="1207"/>
        <v>-1.0532487984795065</v>
      </c>
      <c r="O1074" s="23">
        <f t="shared" ref="O1074:O1080" si="1217">IF(A1075=1,M1074*VLOOKUP(B1075,$B$13:$N$1389,13,FALSE)-N1074*VLOOKUP(B1075,$B$13:$N$1389,12,FALSE),M1074*N1075-N1074*M1075)</f>
        <v>-1.6921094783482431</v>
      </c>
      <c r="P1074" s="23" t="str">
        <f t="shared" si="1208"/>
        <v/>
      </c>
      <c r="Q1074" s="23"/>
      <c r="R1074" s="6"/>
      <c r="S1074" s="6"/>
      <c r="T1074" s="6" t="str">
        <f t="shared" si="1209"/>
        <v/>
      </c>
      <c r="U1074" s="6" t="str">
        <f t="shared" si="1210"/>
        <v/>
      </c>
      <c r="V1074" s="6"/>
      <c r="W1074" s="49"/>
      <c r="X1074" s="8"/>
      <c r="Y1074" s="53" t="str">
        <f t="shared" si="1211"/>
        <v>1.65</v>
      </c>
      <c r="Z1074" s="6" t="str">
        <f>IF(F1074&lt;$R$8,"",(SQRT(((N1074-MIN($N$1062:$N$1078))^2))))</f>
        <v/>
      </c>
      <c r="AA1074" s="54" t="str">
        <f t="shared" ca="1" si="1172"/>
        <v/>
      </c>
      <c r="AB1074" s="55">
        <f t="shared" si="1212"/>
        <v>-0.25636491277371765</v>
      </c>
      <c r="AC1074" s="6">
        <f t="shared" ref="AC1074:AC1080" si="1218">IF($W$1081="STABLE",N1074,IF(F1074&lt;$R$8,N1074,(AA1074+MIN($N$1074:$N$1080))))</f>
        <v>-1.0532487984795065</v>
      </c>
      <c r="AD1074" s="6">
        <f t="shared" ref="AD1074:AD1080" si="1219">IF(A1075=1,ABS(AB1074*VLOOKUP(B1075,$B$13:$AD$1389,28,FALSE)-AC1074*VLOOKUP(B1075,$B$13:$AD$1389,27,FALSE)),ABS(AB1074*AC1075-AC1074*AB1075))</f>
        <v>1.6921094783482431</v>
      </c>
      <c r="AE1074" s="6" t="str">
        <f t="shared" si="1213"/>
        <v/>
      </c>
      <c r="AF1074" s="113"/>
      <c r="AG1074" s="52"/>
      <c r="AH1074" s="6" t="str">
        <f t="shared" si="1214"/>
        <v/>
      </c>
      <c r="AI1074" s="6" t="str">
        <f t="shared" si="1215"/>
        <v/>
      </c>
      <c r="AJ1074" s="14" t="str">
        <f t="shared" si="1216"/>
        <v/>
      </c>
      <c r="AK1074" s="56">
        <f t="shared" si="1149"/>
        <v>-76.319999999999993</v>
      </c>
      <c r="AL1074" s="49">
        <f t="shared" si="1150"/>
        <v>1.0840000000000001</v>
      </c>
      <c r="AM1074" s="65"/>
      <c r="AN1074" s="61"/>
      <c r="AO1074" s="61"/>
      <c r="AP1074" s="61"/>
      <c r="AQ1074" s="62"/>
    </row>
    <row r="1075" spans="1:43" x14ac:dyDescent="0.3">
      <c r="A1075" t="str">
        <f t="shared" si="1120"/>
        <v/>
      </c>
      <c r="B1075" s="1" t="s">
        <v>60</v>
      </c>
      <c r="C1075" s="1"/>
      <c r="D1075">
        <v>2.5070000000000001</v>
      </c>
      <c r="E1075">
        <v>323.25</v>
      </c>
      <c r="F1075">
        <v>-37.81</v>
      </c>
      <c r="G1075" s="47"/>
      <c r="H1075" s="47"/>
      <c r="I1075" s="47"/>
      <c r="J1075" s="47"/>
      <c r="K1075" s="47"/>
      <c r="L1075" s="23">
        <f t="shared" ref="L1075:L1080" si="1220">IF(AND(B1075&lt;&gt;"",C1075&lt;&gt;""),"",IF(E1075-$E$1073&lt;0,(360-($E$1073-E1075)),E1075-$E$1073))</f>
        <v>249.45999999999998</v>
      </c>
      <c r="M1075" s="6">
        <f t="shared" ref="M1075:M1080" si="1221">IF(AND(B1075&lt;&gt;"",C1075&lt;&gt;""),"",IF(L1075&gt;180,(COS(RADIANS(F1075))*D1075)*(-1),(COS(RADIANS(F1075))*D1075)))</f>
        <v>-1.9806504058965013</v>
      </c>
      <c r="N1075" s="6">
        <f t="shared" ref="N1075:N1080" si="1222">IF(AND(B1075&lt;&gt;"",C1075&lt;&gt;""),"",SIN(RADIANS(F1075))*D1075)</f>
        <v>-1.5369036956237776</v>
      </c>
      <c r="O1075" s="23">
        <f t="shared" si="1217"/>
        <v>-6.9476627937249651</v>
      </c>
      <c r="P1075" s="23" t="str">
        <f t="shared" ref="P1075:P1081" si="1223">IF(A1075=1,D1075*O1075,"")</f>
        <v/>
      </c>
      <c r="Q1075" s="23"/>
      <c r="R1075" s="6"/>
      <c r="S1075" s="6"/>
      <c r="T1075" s="6" t="str">
        <f t="shared" ref="T1075:T1080" si="1224">IF(A1075=1,S1075/Q1075,"")</f>
        <v/>
      </c>
      <c r="U1075" s="6" t="str">
        <f t="shared" ref="U1075:U1080" si="1225">IF(A1075=1,4*PI()*(O1075/(S1075^2)),"")</f>
        <v/>
      </c>
      <c r="V1075" s="6"/>
      <c r="W1075" s="49"/>
      <c r="X1075" s="8"/>
      <c r="Y1075" s="53" t="str">
        <f t="shared" ref="Y1075:Y1080" si="1226">IF(A1075=1,"",B1075)</f>
        <v>1.65</v>
      </c>
      <c r="Z1075" s="6" t="str">
        <f>IF(F1075&lt;$R$8,"",(SQRT(((N1075-MIN($N$1062:$N$1078))^2))))</f>
        <v/>
      </c>
      <c r="AA1075" s="54" t="str">
        <f t="shared" ref="AA1075:AA1081" ca="1" si="1227">IF(Z1075="","",IF($K$9=TRUE,(Z1075*($F$3/($F$3-(RANDBETWEEN($N$8,$M$8)/100)))),Z1075*($F$3/($F$3-$F$4))))</f>
        <v/>
      </c>
      <c r="AB1075" s="55">
        <f t="shared" ref="AB1075:AB1080" si="1228">IF(A1075=1,"",M1075)</f>
        <v>-1.9806504058965013</v>
      </c>
      <c r="AC1075" s="6">
        <f t="shared" si="1218"/>
        <v>-1.5369036956237776</v>
      </c>
      <c r="AD1075" s="6">
        <f t="shared" ca="1" si="1219"/>
        <v>25.60737211536755</v>
      </c>
      <c r="AE1075" s="6" t="str">
        <f t="shared" ref="AE1075:AE1081" si="1229">IF(Y1075="",$D1075*AD1075,"")</f>
        <v/>
      </c>
      <c r="AF1075" s="113"/>
      <c r="AG1075" s="52"/>
      <c r="AH1075" s="6" t="str">
        <f t="shared" ref="AH1075:AH1080" si="1230">IF(A1075=1,AG1075/AF1075,"")</f>
        <v/>
      </c>
      <c r="AI1075" s="6" t="str">
        <f t="shared" ref="AI1075:AI1080" si="1231">IF(A1075=1,4*PI()*(AD1075/(AG1075^2)),"")</f>
        <v/>
      </c>
      <c r="AJ1075" s="14" t="str">
        <f t="shared" ref="AJ1075:AJ1080" si="1232">IF(A1075=1,(O1075/AD1075)*100,"")</f>
        <v/>
      </c>
      <c r="AK1075" s="56">
        <f t="shared" si="1149"/>
        <v>-37.81</v>
      </c>
      <c r="AL1075" s="49">
        <f t="shared" si="1150"/>
        <v>2.5070000000000001</v>
      </c>
      <c r="AM1075" s="65"/>
      <c r="AN1075" s="61"/>
      <c r="AO1075" s="61"/>
      <c r="AP1075" s="61"/>
      <c r="AQ1075" s="62"/>
    </row>
    <row r="1076" spans="1:43" x14ac:dyDescent="0.3">
      <c r="A1076" t="str">
        <f t="shared" si="1120"/>
        <v/>
      </c>
      <c r="B1076" s="1" t="s">
        <v>60</v>
      </c>
      <c r="C1076" s="1"/>
      <c r="D1076">
        <v>2.8839999999999999</v>
      </c>
      <c r="E1076">
        <v>349.66</v>
      </c>
      <c r="F1076">
        <v>36.119999999999997</v>
      </c>
      <c r="G1076" s="47"/>
      <c r="H1076" s="47"/>
      <c r="I1076" s="47"/>
      <c r="J1076" s="47"/>
      <c r="K1076" s="47"/>
      <c r="L1076" s="23">
        <f t="shared" si="1220"/>
        <v>275.87</v>
      </c>
      <c r="M1076" s="6">
        <f t="shared" si="1221"/>
        <v>-2.3296495357508551</v>
      </c>
      <c r="N1076" s="6">
        <f t="shared" si="1222"/>
        <v>1.7000555992601611</v>
      </c>
      <c r="O1076" s="23">
        <f t="shared" si="1217"/>
        <v>-8.9623807973295424</v>
      </c>
      <c r="P1076" s="23" t="str">
        <f t="shared" si="1223"/>
        <v/>
      </c>
      <c r="Q1076" s="23"/>
      <c r="R1076" s="6"/>
      <c r="S1076" s="6"/>
      <c r="T1076" s="6" t="str">
        <f t="shared" si="1224"/>
        <v/>
      </c>
      <c r="U1076" s="6" t="str">
        <f t="shared" si="1225"/>
        <v/>
      </c>
      <c r="V1076" s="6"/>
      <c r="W1076" s="49"/>
      <c r="X1076" s="8"/>
      <c r="Y1076" s="53" t="str">
        <f t="shared" si="1226"/>
        <v>1.65</v>
      </c>
      <c r="Z1076" s="6">
        <f>IF(F1076&lt;$R$8,"",(SQRT(((N1076-MIN($N$1074:$N$1080))^2))))</f>
        <v>3.2369592948839387</v>
      </c>
      <c r="AA1076" s="54">
        <f t="shared" ca="1" si="1227"/>
        <v>12.657960227755101</v>
      </c>
      <c r="AB1076" s="55">
        <f t="shared" si="1228"/>
        <v>-2.3296495357508551</v>
      </c>
      <c r="AC1076" s="6">
        <f t="shared" ca="1" si="1218"/>
        <v>11.121056532131323</v>
      </c>
      <c r="AD1076" s="6">
        <f t="shared" ca="1" si="1219"/>
        <v>39.27413132330841</v>
      </c>
      <c r="AE1076" s="6" t="str">
        <f t="shared" si="1229"/>
        <v/>
      </c>
      <c r="AF1076" s="113"/>
      <c r="AG1076" s="52"/>
      <c r="AH1076" s="6" t="str">
        <f t="shared" si="1230"/>
        <v/>
      </c>
      <c r="AI1076" s="6" t="str">
        <f t="shared" si="1231"/>
        <v/>
      </c>
      <c r="AJ1076" s="14" t="str">
        <f t="shared" si="1232"/>
        <v/>
      </c>
      <c r="AK1076" s="56">
        <f t="shared" ca="1" si="1149"/>
        <v>78.168706874195749</v>
      </c>
      <c r="AL1076" s="49">
        <f t="shared" ca="1" si="1150"/>
        <v>11.362445394820824</v>
      </c>
      <c r="AM1076" s="65"/>
      <c r="AN1076" s="61"/>
      <c r="AO1076" s="61"/>
      <c r="AP1076" s="61"/>
      <c r="AQ1076" s="62"/>
    </row>
    <row r="1077" spans="1:43" x14ac:dyDescent="0.3">
      <c r="A1077" t="str">
        <f t="shared" si="1120"/>
        <v/>
      </c>
      <c r="B1077" s="1" t="s">
        <v>60</v>
      </c>
      <c r="C1077" s="1"/>
      <c r="D1077">
        <v>5.0510000000000002</v>
      </c>
      <c r="E1077">
        <v>334.23</v>
      </c>
      <c r="F1077">
        <v>74.09</v>
      </c>
      <c r="G1077" s="47"/>
      <c r="H1077" s="47"/>
      <c r="I1077" s="47"/>
      <c r="J1077" s="47"/>
      <c r="K1077" s="47"/>
      <c r="L1077" s="23">
        <f>IF(AND(B1077&lt;&gt;"",C1077&lt;&gt;""),"",IF(E1077-$E$1073&lt;0,(360-($E$1073-E1077)),E1077-$E$1073))</f>
        <v>260.44</v>
      </c>
      <c r="M1077" s="6">
        <f t="shared" si="1221"/>
        <v>-1.3846158307871093</v>
      </c>
      <c r="N1077" s="6">
        <f t="shared" si="1222"/>
        <v>4.8575137674672337</v>
      </c>
      <c r="O1077" s="23">
        <f t="shared" si="1217"/>
        <v>-4.4658477000934784</v>
      </c>
      <c r="P1077" s="23" t="str">
        <f t="shared" si="1223"/>
        <v/>
      </c>
      <c r="Q1077" s="23"/>
      <c r="R1077" s="6"/>
      <c r="S1077" s="6"/>
      <c r="T1077" s="6" t="str">
        <f t="shared" si="1224"/>
        <v/>
      </c>
      <c r="U1077" s="6" t="str">
        <f t="shared" si="1225"/>
        <v/>
      </c>
      <c r="V1077" s="6"/>
      <c r="W1077" s="49"/>
      <c r="X1077" s="8"/>
      <c r="Y1077" s="53" t="str">
        <f t="shared" si="1226"/>
        <v>1.65</v>
      </c>
      <c r="Z1077" s="6">
        <f>IF(F1077&lt;$R$8,"",(SQRT(((N1077-MIN($N$1074:$N$1080))^2))))</f>
        <v>6.3944174630910116</v>
      </c>
      <c r="AA1077" s="54">
        <f t="shared" ca="1" si="1227"/>
        <v>25.00503545268425</v>
      </c>
      <c r="AB1077" s="55">
        <f t="shared" si="1228"/>
        <v>-1.3846158307871093</v>
      </c>
      <c r="AC1077" s="6">
        <f t="shared" ca="1" si="1218"/>
        <v>23.468131757060473</v>
      </c>
      <c r="AD1077" s="6">
        <f t="shared" ca="1" si="1219"/>
        <v>19.367420944369329</v>
      </c>
      <c r="AE1077" s="6" t="str">
        <f t="shared" si="1229"/>
        <v/>
      </c>
      <c r="AF1077" s="113"/>
      <c r="AG1077" s="52"/>
      <c r="AH1077" s="6" t="str">
        <f t="shared" si="1230"/>
        <v/>
      </c>
      <c r="AI1077" s="6" t="str">
        <f t="shared" si="1231"/>
        <v/>
      </c>
      <c r="AJ1077" s="14" t="str">
        <f t="shared" si="1232"/>
        <v/>
      </c>
      <c r="AK1077" s="56">
        <f t="shared" ca="1" si="1149"/>
        <v>86.62347287944884</v>
      </c>
      <c r="AL1077" s="49">
        <f t="shared" ca="1" si="1150"/>
        <v>23.508942323414225</v>
      </c>
      <c r="AM1077" s="65"/>
      <c r="AN1077" s="61"/>
      <c r="AO1077" s="61"/>
      <c r="AP1077" s="61"/>
      <c r="AQ1077" s="62"/>
    </row>
    <row r="1078" spans="1:43" x14ac:dyDescent="0.3">
      <c r="A1078" t="str">
        <f t="shared" si="1120"/>
        <v/>
      </c>
      <c r="B1078" s="1" t="s">
        <v>60</v>
      </c>
      <c r="C1078" s="1"/>
      <c r="D1078">
        <v>6.6589999999999998</v>
      </c>
      <c r="E1078">
        <v>334.24</v>
      </c>
      <c r="F1078">
        <v>81.72</v>
      </c>
      <c r="G1078" s="47"/>
      <c r="H1078" s="47"/>
      <c r="I1078" s="47"/>
      <c r="J1078" s="47"/>
      <c r="K1078" s="47"/>
      <c r="L1078" s="23">
        <f t="shared" si="1220"/>
        <v>260.45</v>
      </c>
      <c r="M1078" s="6">
        <f t="shared" si="1221"/>
        <v>-0.95896780101544676</v>
      </c>
      <c r="N1078" s="6">
        <f t="shared" si="1222"/>
        <v>6.5895873737750525</v>
      </c>
      <c r="O1078" s="23">
        <f t="shared" si="1217"/>
        <v>-3.4147151810873906</v>
      </c>
      <c r="P1078" s="23" t="str">
        <f t="shared" si="1223"/>
        <v/>
      </c>
      <c r="Q1078" s="23"/>
      <c r="R1078" s="6"/>
      <c r="S1078" s="6"/>
      <c r="T1078" s="6" t="str">
        <f t="shared" si="1224"/>
        <v/>
      </c>
      <c r="U1078" s="6" t="str">
        <f t="shared" si="1225"/>
        <v/>
      </c>
      <c r="V1078" s="6"/>
      <c r="W1078" s="49"/>
      <c r="X1078" s="8"/>
      <c r="Y1078" s="53" t="str">
        <f t="shared" si="1226"/>
        <v>1.65</v>
      </c>
      <c r="Z1078" s="6">
        <f>IF(F1078&lt;$R$8,"",(SQRT(((N1078-MIN($N$1074:$N$1080))^2))))</f>
        <v>8.1264910693988295</v>
      </c>
      <c r="AA1078" s="54">
        <f t="shared" ca="1" si="1227"/>
        <v>31.778218808693925</v>
      </c>
      <c r="AB1078" s="55">
        <f t="shared" si="1228"/>
        <v>-0.95896780101544676</v>
      </c>
      <c r="AC1078" s="6">
        <f t="shared" ca="1" si="1218"/>
        <v>30.241315113070147</v>
      </c>
      <c r="AD1078" s="6">
        <f t="shared" ca="1" si="1219"/>
        <v>15.877354650165904</v>
      </c>
      <c r="AE1078" s="6" t="str">
        <f t="shared" si="1229"/>
        <v/>
      </c>
      <c r="AF1078" s="113"/>
      <c r="AG1078" s="52"/>
      <c r="AH1078" s="6" t="str">
        <f t="shared" si="1230"/>
        <v/>
      </c>
      <c r="AI1078" s="6" t="str">
        <f t="shared" si="1231"/>
        <v/>
      </c>
      <c r="AJ1078" s="14" t="str">
        <f t="shared" si="1232"/>
        <v/>
      </c>
      <c r="AK1078" s="56">
        <f t="shared" ca="1" si="1149"/>
        <v>88.183729713049559</v>
      </c>
      <c r="AL1078" s="49">
        <f t="shared" ca="1" si="1150"/>
        <v>30.256515976089997</v>
      </c>
      <c r="AM1078" s="65"/>
      <c r="AN1078" s="61"/>
      <c r="AO1078" s="61"/>
      <c r="AP1078" s="61"/>
      <c r="AQ1078" s="62"/>
    </row>
    <row r="1079" spans="1:43" x14ac:dyDescent="0.3">
      <c r="A1079" t="str">
        <f t="shared" si="1120"/>
        <v/>
      </c>
      <c r="B1079" s="1" t="s">
        <v>60</v>
      </c>
      <c r="C1079" s="1"/>
      <c r="D1079">
        <v>6.2850000000000001</v>
      </c>
      <c r="E1079">
        <v>348.75</v>
      </c>
      <c r="F1079">
        <v>86.4</v>
      </c>
      <c r="G1079" s="47"/>
      <c r="H1079" s="47"/>
      <c r="I1079" s="47"/>
      <c r="J1079" s="47"/>
      <c r="K1079" s="47"/>
      <c r="L1079" s="23">
        <f t="shared" si="1220"/>
        <v>274.95999999999998</v>
      </c>
      <c r="M1079" s="6">
        <f t="shared" si="1221"/>
        <v>-0.39463841524173415</v>
      </c>
      <c r="N1079" s="6">
        <f t="shared" si="1222"/>
        <v>6.2725979881716869</v>
      </c>
      <c r="O1079" s="23">
        <f t="shared" si="1217"/>
        <v>-10.668775966076517</v>
      </c>
      <c r="P1079" s="23" t="str">
        <f t="shared" si="1223"/>
        <v/>
      </c>
      <c r="Q1079" s="23"/>
      <c r="R1079" s="6"/>
      <c r="S1079" s="6"/>
      <c r="T1079" s="6" t="str">
        <f t="shared" si="1224"/>
        <v/>
      </c>
      <c r="U1079" s="6" t="str">
        <f t="shared" si="1225"/>
        <v/>
      </c>
      <c r="V1079" s="6"/>
      <c r="W1079" s="49"/>
      <c r="X1079" s="8"/>
      <c r="Y1079" s="53" t="str">
        <f t="shared" si="1226"/>
        <v>1.65</v>
      </c>
      <c r="Z1079" s="6">
        <f>IF(F1079&lt;$R$8,"",(SQRT(((N1079-MIN($N$1074:$N$1080))^2))))</f>
        <v>7.8095016837954647</v>
      </c>
      <c r="AA1079" s="54">
        <f t="shared" ca="1" si="1227"/>
        <v>30.538648375438974</v>
      </c>
      <c r="AB1079" s="55">
        <f t="shared" si="1228"/>
        <v>-0.39463841524173415</v>
      </c>
      <c r="AC1079" s="6">
        <f t="shared" ca="1" si="1218"/>
        <v>29.001744679815197</v>
      </c>
      <c r="AD1079" s="6">
        <f t="shared" ca="1" si="1219"/>
        <v>49.343817126076161</v>
      </c>
      <c r="AE1079" s="6" t="str">
        <f t="shared" si="1229"/>
        <v/>
      </c>
      <c r="AF1079" s="113"/>
      <c r="AG1079" s="52"/>
      <c r="AH1079" s="6" t="str">
        <f t="shared" si="1230"/>
        <v/>
      </c>
      <c r="AI1079" s="6" t="str">
        <f t="shared" si="1231"/>
        <v/>
      </c>
      <c r="AJ1079" s="14" t="str">
        <f t="shared" si="1232"/>
        <v/>
      </c>
      <c r="AK1079" s="56">
        <f t="shared" ca="1" si="1149"/>
        <v>89.220401377121419</v>
      </c>
      <c r="AL1079" s="49">
        <f t="shared" ca="1" si="1150"/>
        <v>29.004429557430939</v>
      </c>
      <c r="AM1079" s="65"/>
      <c r="AN1079" s="61"/>
      <c r="AO1079" s="61"/>
      <c r="AP1079" s="61"/>
      <c r="AQ1079" s="62"/>
    </row>
    <row r="1080" spans="1:43" x14ac:dyDescent="0.3">
      <c r="A1080" t="str">
        <f t="shared" si="1120"/>
        <v/>
      </c>
      <c r="B1080" s="1" t="s">
        <v>60</v>
      </c>
      <c r="C1080" s="1"/>
      <c r="D1080">
        <v>6.3520000000000003</v>
      </c>
      <c r="E1080">
        <v>148.68</v>
      </c>
      <c r="F1080">
        <v>78.099999999999994</v>
      </c>
      <c r="G1080" s="47"/>
      <c r="H1080" s="47"/>
      <c r="I1080" s="47"/>
      <c r="J1080" s="47"/>
      <c r="K1080" s="47"/>
      <c r="L1080" s="23">
        <f t="shared" si="1220"/>
        <v>74.89</v>
      </c>
      <c r="M1080" s="6">
        <f t="shared" si="1221"/>
        <v>1.3098089856393917</v>
      </c>
      <c r="N1080" s="6">
        <f t="shared" si="1222"/>
        <v>6.2154890733664967</v>
      </c>
      <c r="O1080" s="23">
        <f t="shared" si="1217"/>
        <v>0.21387857377724662</v>
      </c>
      <c r="P1080" s="23" t="str">
        <f t="shared" si="1223"/>
        <v/>
      </c>
      <c r="Q1080" s="23"/>
      <c r="R1080" s="6"/>
      <c r="S1080" s="6"/>
      <c r="T1080" s="6" t="str">
        <f t="shared" si="1224"/>
        <v/>
      </c>
      <c r="U1080" s="6" t="str">
        <f t="shared" si="1225"/>
        <v/>
      </c>
      <c r="V1080" s="6"/>
      <c r="W1080" s="49"/>
      <c r="X1080" s="8"/>
      <c r="Y1080" s="53" t="str">
        <f t="shared" si="1226"/>
        <v>1.65</v>
      </c>
      <c r="Z1080" s="6">
        <f>IF(F1080&lt;$R$8,"",(SQRT(((N1080-MIN($N$1074:$N$1080))^2))))</f>
        <v>7.7523927689902745</v>
      </c>
      <c r="AA1080" s="54">
        <f t="shared" ca="1" si="1227"/>
        <v>30.315326947394798</v>
      </c>
      <c r="AB1080" s="55">
        <f t="shared" si="1228"/>
        <v>1.3098089856393917</v>
      </c>
      <c r="AC1080" s="6">
        <f t="shared" ca="1" si="1218"/>
        <v>28.77842325177102</v>
      </c>
      <c r="AD1080" s="6">
        <f t="shared" ca="1" si="1219"/>
        <v>5.9982232263430548</v>
      </c>
      <c r="AE1080" s="6" t="str">
        <f t="shared" si="1229"/>
        <v/>
      </c>
      <c r="AF1080" s="113"/>
      <c r="AG1080" s="52"/>
      <c r="AH1080" s="6" t="str">
        <f t="shared" si="1230"/>
        <v/>
      </c>
      <c r="AI1080" s="6" t="str">
        <f t="shared" si="1231"/>
        <v/>
      </c>
      <c r="AJ1080" s="14" t="str">
        <f t="shared" si="1232"/>
        <v/>
      </c>
      <c r="AK1080" s="56">
        <f t="shared" ca="1" si="1149"/>
        <v>87.394062515835472</v>
      </c>
      <c r="AL1080" s="49">
        <f t="shared" ca="1" si="1150"/>
        <v>28.80821487765142</v>
      </c>
      <c r="AM1080" s="65"/>
      <c r="AN1080" s="61"/>
      <c r="AO1080" s="61"/>
      <c r="AP1080" s="61"/>
      <c r="AQ1080" s="62"/>
    </row>
    <row r="1081" spans="1:43" ht="15" thickBot="1" x14ac:dyDescent="0.35">
      <c r="A1081">
        <f t="shared" ref="A1081:A1144" si="1233">IF(C1081&lt;&gt;"",1,"")</f>
        <v>1</v>
      </c>
      <c r="B1081" s="1" t="s">
        <v>60</v>
      </c>
      <c r="C1081" s="1" t="s">
        <v>61</v>
      </c>
      <c r="D1081">
        <v>8.6219999999999999</v>
      </c>
      <c r="E1081">
        <v>74.66</v>
      </c>
      <c r="F1081">
        <v>5.0199999999999996</v>
      </c>
      <c r="G1081" s="34"/>
      <c r="H1081" s="34"/>
      <c r="I1081" s="34"/>
      <c r="J1081" s="34"/>
      <c r="K1081" s="34"/>
      <c r="L1081" s="13"/>
      <c r="M1081" s="4"/>
      <c r="N1081" s="4"/>
      <c r="O1081" s="13">
        <f>ABS(SUM(O1074:O1080))/2</f>
        <v>17.968806671441445</v>
      </c>
      <c r="P1081" s="13">
        <f t="shared" si="1223"/>
        <v>154.92705112116815</v>
      </c>
      <c r="Q1081" s="13">
        <f>SQRT(((MAX(M1074:M1080)-MIN(M1074:M1080))^2)+((VLOOKUP(MAX(M1074:M1080),M1074:N1080,2,FALSE)-VLOOKUP(MIN(M1074:M1080),M1074:N1080,2,FALSE))^2))</f>
        <v>5.799551516108818</v>
      </c>
      <c r="R1081" s="13">
        <f>ABS(MIN(N1074:N1080))+MAX(N1074:N1080)</f>
        <v>8.1264910693988295</v>
      </c>
      <c r="S1081" s="12">
        <f>SQRT(ABS(((M1075-M1074)^2)-((N1075-N1074)^2))+ABS(((M1076-M1075)^2)-((N1076-N1075)^2))+ABS(((M1077-M1076)^2)-((N1077-N1076)^2))+ABS(((M1078-M1077)^2)-((N1078-N1077)^2))+ABS(((M1079-M1078)^2)-((N1079-N1078)^2))+ABS(((M1080-M1079)^2)-((N1080-N1079)^2)))</f>
        <v>5.3019396920863731</v>
      </c>
      <c r="T1081" s="4">
        <f>IF(A1081=1,S1081/Q1081,"")</f>
        <v>0.91419822332118617</v>
      </c>
      <c r="U1081" s="4">
        <f>IF(A1081=1,4*PI()*(O1081/(S1081^2)),"")</f>
        <v>8.0326627429692348</v>
      </c>
      <c r="V1081" s="21">
        <f>IF($H$9=FALSE,(($F$3)*($Q1081^2))/(2*$F$7*COS(RADIANS($F$8))),IF(G1081&lt;&gt;"",(3*($F$3)*(I1081^2))/(2*J1081*(COS(RADIANS(K1081)))),(($F$3)*($Q1081^2))/(2*$J1081*COS(RADIANS($K1081)))))</f>
        <v>210.38925329399135</v>
      </c>
      <c r="W1081" s="51" t="str">
        <f>IF(G1081&lt;&gt;"",IF(V1081&lt;H1081,"STABLE","UNSTABLE"),IF(V1081&lt;$F$6,"STABLE","UNSTABLE"))</f>
        <v>UNSTABLE</v>
      </c>
      <c r="X1081" s="8"/>
      <c r="Y1081" s="57"/>
      <c r="Z1081" s="4"/>
      <c r="AA1081" s="16" t="str">
        <f t="shared" ca="1" si="1227"/>
        <v/>
      </c>
      <c r="AB1081" s="15"/>
      <c r="AC1081" s="17"/>
      <c r="AD1081" s="4">
        <f ca="1">IF(W1081="Stable",O1081,ABS(SUM(AD1074:AD1080)/2))</f>
        <v>78.580214431989319</v>
      </c>
      <c r="AE1081" s="4">
        <f t="shared" ca="1" si="1229"/>
        <v>677.5186088326119</v>
      </c>
      <c r="AF1081" s="13">
        <f ca="1">IF(W1081="Stable",Q1081,SQRT(((MAX(AB1074:AB1080)-MIN(AB1074:AB1080))^2)+((VLOOKUP(MAX(AB1074:AB1080),AB1074:AC1080,2,FALSE)-VLOOKUP(MIN(AB1074:AB1080),AB1074:AC1080,2,FALSE))^2)))</f>
        <v>18.028540090666233</v>
      </c>
      <c r="AG1081" s="12">
        <f ca="1">IF(W1081="Stable",S1081,SQRT(ABS(((AB1075-AB1074)^2)-((AC1075-AC1074)^2))+ABS(((AB1076-AB1075)^2)-((AC1076-AC1075)^2))+ABS(((AB1077-AB1076)^2)-((AC1077-AC1076)^2))+ABS(((AB1078-AB1077)^2)-((AC1078-AC1077)^2))+ABS(((AB1079-AB1078)^2)-((AC1079-AC1078)^2))+ABS(((AB1080-AB1079)^2)-((AC1080-AC1079)^2))))</f>
        <v>19.083153441136805</v>
      </c>
      <c r="AH1081" s="4">
        <f ca="1">IF(W1081="Stable",T1081,IF(A1081=1,AG1081/AF1081,""))</f>
        <v>1.0584968802336119</v>
      </c>
      <c r="AI1081" s="4">
        <f ca="1">IF(W1081="Stable",U1081,IF(A1081=1,4*PI()*(AD1081/(AG1081^2)),""))</f>
        <v>2.7115822912624332</v>
      </c>
      <c r="AJ1081" s="5">
        <f ca="1">IF(A1081=1,(O1081/AD1081)*100,"")</f>
        <v>22.866833338808632</v>
      </c>
      <c r="AK1081" s="56">
        <f t="shared" si="1149"/>
        <v>5.0199999999999996</v>
      </c>
      <c r="AL1081" s="49">
        <f t="shared" si="1150"/>
        <v>8.6219999999999999</v>
      </c>
      <c r="AM1081" s="65"/>
      <c r="AN1081" s="61"/>
      <c r="AO1081" s="61"/>
      <c r="AP1081" s="61"/>
      <c r="AQ1081" s="62"/>
    </row>
    <row r="1082" spans="1:43" ht="15" thickTop="1" x14ac:dyDescent="0.3">
      <c r="A1082" t="str">
        <f t="shared" si="1233"/>
        <v/>
      </c>
      <c r="B1082" s="1" t="s">
        <v>61</v>
      </c>
      <c r="C1082" s="1"/>
      <c r="D1082">
        <v>1.1240000000000001</v>
      </c>
      <c r="E1082">
        <v>4.1500000000000004</v>
      </c>
      <c r="F1082">
        <v>-83.65</v>
      </c>
      <c r="G1082" s="47"/>
      <c r="H1082" s="47"/>
      <c r="I1082" s="47"/>
      <c r="J1082" s="47"/>
      <c r="K1082" s="47"/>
      <c r="L1082" s="23">
        <f>IF(AND(B1082&lt;&gt;"",C1082&lt;&gt;""),"",IF(E1082-$E$1081&lt;0,(360-($E$1081-E1082)),E1082-$E$1081))</f>
        <v>289.49</v>
      </c>
      <c r="M1082" s="6">
        <f t="shared" ref="M1082:M1099" si="1234">IF(AND(B1082&lt;&gt;"",C1082&lt;&gt;""),"",IF(L1082&gt;180,(COS(RADIANS(F1082))*D1082)*(-1),(COS(RADIANS(F1082))*D1082)))</f>
        <v>-0.12431627006924596</v>
      </c>
      <c r="N1082" s="6">
        <f t="shared" ref="N1082:N1099" si="1235">IF(AND(B1082&lt;&gt;"",C1082&lt;&gt;""),"",SIN(RADIANS(F1082))*D1082)</f>
        <v>-1.1171040528957321</v>
      </c>
      <c r="O1082" s="23">
        <f t="shared" ref="O1082:O1097" si="1236">IF(A1083=1,M1082*VLOOKUP(B1083,$B$13:$N$1389,13,FALSE)-N1082*VLOOKUP(B1083,$B$13:$N$1389,12,FALSE),M1082*N1083-N1082*M1083)</f>
        <v>-1.8482637139317957</v>
      </c>
      <c r="P1082" s="23" t="str">
        <f t="shared" ref="P1082:P1099" si="1237">IF(A1082=1,D1082*O1082,"")</f>
        <v/>
      </c>
      <c r="Q1082" s="23"/>
      <c r="R1082" s="6"/>
      <c r="S1082" s="6"/>
      <c r="T1082" s="6" t="str">
        <f t="shared" ref="T1082" si="1238">IF(A1082=1,S1082/Q1082,"")</f>
        <v/>
      </c>
      <c r="U1082" s="6" t="str">
        <f t="shared" ref="U1082" si="1239">IF(A1082=1,4*PI()*(O1082/(S1082^2)),"")</f>
        <v/>
      </c>
      <c r="V1082" s="6"/>
      <c r="W1082" s="49"/>
      <c r="X1082" s="8"/>
      <c r="Y1082" s="53" t="str">
        <f t="shared" ref="Y1082:Y1099" si="1240">IF(A1082=1,"",B1082)</f>
        <v>1.66</v>
      </c>
      <c r="Z1082" s="6" t="str">
        <f t="shared" ref="Z1082:Z1097" si="1241">IF(F1082&lt;$R$8,"",(SQRT(((N1082-MIN($N$1082:$N$1097))^2))))</f>
        <v/>
      </c>
      <c r="AA1082" s="54" t="str">
        <f t="shared" ca="1" si="1172"/>
        <v/>
      </c>
      <c r="AB1082" s="55">
        <f t="shared" ref="AB1082" si="1242">IF(A1082=1,"",M1082)</f>
        <v>-0.12431627006924596</v>
      </c>
      <c r="AC1082" s="6">
        <f t="shared" ref="AC1082:AC1097" si="1243">IF($W$1098="STABLE",N1082,IF(F1082&lt;$R$8,N1082,(AA1082+MIN($N$1082:$N$1097))))</f>
        <v>-1.1171040528957321</v>
      </c>
      <c r="AD1082" s="6">
        <f t="shared" ref="AD1082:AD1097" si="1244">IF(A1083=1,ABS(AB1082*VLOOKUP(B1083,$B$13:$AD$1389,28,FALSE)-AC1082*VLOOKUP(B1083,$B$13:$AD$1389,27,FALSE)),ABS(AB1082*AC1083-AC1082*AB1083))</f>
        <v>1.8482637139317957</v>
      </c>
      <c r="AE1082" s="6" t="str">
        <f t="shared" ref="AE1082:AE1099" si="1245">IF(Y1082="",$D1082*AD1082,"")</f>
        <v/>
      </c>
      <c r="AF1082" s="113"/>
      <c r="AG1082" s="52"/>
      <c r="AH1082" s="6" t="str">
        <f t="shared" ref="AH1082" si="1246">IF(A1082=1,AG1082/AF1082,"")</f>
        <v/>
      </c>
      <c r="AI1082" s="6" t="str">
        <f t="shared" ref="AI1082" si="1247">IF(A1082=1,4*PI()*(AD1082/(AG1082^2)),"")</f>
        <v/>
      </c>
      <c r="AJ1082" s="14" t="str">
        <f t="shared" ref="AJ1082" si="1248">IF(A1082=1,(O1082/AD1082)*100,"")</f>
        <v/>
      </c>
      <c r="AK1082" s="56">
        <f t="shared" si="1149"/>
        <v>-83.65</v>
      </c>
      <c r="AL1082" s="49">
        <f t="shared" si="1150"/>
        <v>1.1240000000000001</v>
      </c>
      <c r="AM1082" s="65"/>
      <c r="AN1082" s="61"/>
      <c r="AO1082" s="61"/>
      <c r="AP1082" s="61"/>
      <c r="AQ1082" s="62"/>
    </row>
    <row r="1083" spans="1:43" x14ac:dyDescent="0.3">
      <c r="A1083" t="str">
        <f t="shared" si="1233"/>
        <v/>
      </c>
      <c r="B1083" s="1" t="s">
        <v>61</v>
      </c>
      <c r="C1083" s="1"/>
      <c r="D1083">
        <v>2.0030000000000001</v>
      </c>
      <c r="E1083">
        <v>340.5</v>
      </c>
      <c r="F1083">
        <v>-28.47</v>
      </c>
      <c r="G1083" s="47"/>
      <c r="H1083" s="47"/>
      <c r="I1083" s="47"/>
      <c r="J1083" s="47"/>
      <c r="K1083" s="47"/>
      <c r="L1083" s="23">
        <f t="shared" ref="L1083:L1097" si="1249">IF(AND(B1083&lt;&gt;"",C1083&lt;&gt;""),"",IF(E1083-$E$1081&lt;0,(360-($E$1081-E1083)),E1083-$E$1081))</f>
        <v>265.84000000000003</v>
      </c>
      <c r="M1083" s="6">
        <f t="shared" si="1234"/>
        <v>-1.76077086434946</v>
      </c>
      <c r="N1083" s="6">
        <f t="shared" si="1235"/>
        <v>-0.95482719025908369</v>
      </c>
      <c r="O1083" s="23">
        <f t="shared" si="1236"/>
        <v>-0.94014451258758946</v>
      </c>
      <c r="P1083" s="23" t="str">
        <f t="shared" si="1237"/>
        <v/>
      </c>
      <c r="Q1083" s="23"/>
      <c r="R1083" s="6"/>
      <c r="S1083" s="6"/>
      <c r="T1083" s="6" t="str">
        <f t="shared" ref="T1083:T1099" si="1250">IF(A1083=1,S1083/Q1083,"")</f>
        <v/>
      </c>
      <c r="U1083" s="6" t="str">
        <f t="shared" ref="U1083:U1099" si="1251">IF(A1083=1,4*PI()*(O1083/(S1083^2)),"")</f>
        <v/>
      </c>
      <c r="V1083" s="6"/>
      <c r="W1083" s="49"/>
      <c r="X1083" s="8"/>
      <c r="Y1083" s="53" t="str">
        <f t="shared" si="1240"/>
        <v>1.66</v>
      </c>
      <c r="Z1083" s="6" t="str">
        <f t="shared" si="1241"/>
        <v/>
      </c>
      <c r="AA1083" s="54" t="str">
        <f t="shared" ca="1" si="1172"/>
        <v/>
      </c>
      <c r="AB1083" s="55">
        <f t="shared" ref="AB1083:AB1099" si="1252">IF(A1083=1,"",M1083)</f>
        <v>-1.76077086434946</v>
      </c>
      <c r="AC1083" s="6">
        <f t="shared" si="1243"/>
        <v>-0.95482719025908369</v>
      </c>
      <c r="AD1083" s="6">
        <f t="shared" si="1244"/>
        <v>0.94014451258758946</v>
      </c>
      <c r="AE1083" s="6" t="str">
        <f t="shared" si="1245"/>
        <v/>
      </c>
      <c r="AF1083" s="113"/>
      <c r="AG1083" s="52"/>
      <c r="AH1083" s="6" t="str">
        <f t="shared" ref="AH1083:AH1099" si="1253">IF(A1083=1,AG1083/AF1083,"")</f>
        <v/>
      </c>
      <c r="AI1083" s="6" t="str">
        <f t="shared" ref="AI1083:AI1099" si="1254">IF(A1083=1,4*PI()*(AD1083/(AG1083^2)),"")</f>
        <v/>
      </c>
      <c r="AJ1083" s="14" t="str">
        <f t="shared" ref="AJ1083:AJ1099" si="1255">IF(A1083=1,(O1083/AD1083)*100,"")</f>
        <v/>
      </c>
      <c r="AK1083" s="56">
        <f t="shared" si="1149"/>
        <v>-28.47</v>
      </c>
      <c r="AL1083" s="49">
        <f t="shared" si="1150"/>
        <v>2.0030000000000001</v>
      </c>
      <c r="AM1083" s="65"/>
      <c r="AN1083" s="61"/>
      <c r="AO1083" s="61"/>
      <c r="AP1083" s="61"/>
      <c r="AQ1083" s="62"/>
    </row>
    <row r="1084" spans="1:43" x14ac:dyDescent="0.3">
      <c r="A1084" t="str">
        <f t="shared" si="1233"/>
        <v/>
      </c>
      <c r="B1084" s="1" t="s">
        <v>61</v>
      </c>
      <c r="C1084" s="1"/>
      <c r="D1084">
        <v>2.0569999999999999</v>
      </c>
      <c r="E1084">
        <v>341.52</v>
      </c>
      <c r="F1084">
        <v>-15.28</v>
      </c>
      <c r="G1084" s="47"/>
      <c r="H1084" s="47"/>
      <c r="I1084" s="47"/>
      <c r="J1084" s="47"/>
      <c r="K1084" s="47"/>
      <c r="L1084" s="23">
        <f t="shared" si="1249"/>
        <v>266.86</v>
      </c>
      <c r="M1084" s="6">
        <f t="shared" si="1234"/>
        <v>-1.9842839572440782</v>
      </c>
      <c r="N1084" s="6">
        <f t="shared" si="1235"/>
        <v>-0.54209425105213993</v>
      </c>
      <c r="O1084" s="23">
        <f t="shared" si="1236"/>
        <v>-1.2278633023818308</v>
      </c>
      <c r="P1084" s="23" t="str">
        <f t="shared" si="1237"/>
        <v/>
      </c>
      <c r="Q1084" s="23"/>
      <c r="R1084" s="6"/>
      <c r="S1084" s="6"/>
      <c r="T1084" s="6" t="str">
        <f t="shared" si="1250"/>
        <v/>
      </c>
      <c r="U1084" s="6" t="str">
        <f t="shared" si="1251"/>
        <v/>
      </c>
      <c r="V1084" s="6"/>
      <c r="W1084" s="49"/>
      <c r="X1084" s="8"/>
      <c r="Y1084" s="53" t="str">
        <f t="shared" si="1240"/>
        <v>1.66</v>
      </c>
      <c r="Z1084" s="6" t="str">
        <f t="shared" si="1241"/>
        <v/>
      </c>
      <c r="AA1084" s="54" t="str">
        <f t="shared" ca="1" si="1172"/>
        <v/>
      </c>
      <c r="AB1084" s="55">
        <f t="shared" si="1252"/>
        <v>-1.9842839572440782</v>
      </c>
      <c r="AC1084" s="6">
        <f t="shared" si="1243"/>
        <v>-0.54209425105213993</v>
      </c>
      <c r="AD1084" s="6">
        <f t="shared" ca="1" si="1244"/>
        <v>8.500499095042791</v>
      </c>
      <c r="AE1084" s="6" t="str">
        <f t="shared" si="1245"/>
        <v/>
      </c>
      <c r="AF1084" s="113"/>
      <c r="AG1084" s="52"/>
      <c r="AH1084" s="6" t="str">
        <f t="shared" si="1253"/>
        <v/>
      </c>
      <c r="AI1084" s="6" t="str">
        <f t="shared" si="1254"/>
        <v/>
      </c>
      <c r="AJ1084" s="14" t="str">
        <f t="shared" si="1255"/>
        <v/>
      </c>
      <c r="AK1084" s="56">
        <f t="shared" si="1149"/>
        <v>-15.28</v>
      </c>
      <c r="AL1084" s="49">
        <f t="shared" si="1150"/>
        <v>2.0569999999999999</v>
      </c>
      <c r="AM1084" s="65"/>
      <c r="AN1084" s="61"/>
      <c r="AO1084" s="61"/>
      <c r="AP1084" s="61"/>
      <c r="AQ1084" s="62"/>
    </row>
    <row r="1085" spans="1:43" x14ac:dyDescent="0.3">
      <c r="A1085" t="str">
        <f t="shared" si="1233"/>
        <v/>
      </c>
      <c r="B1085" s="1" t="s">
        <v>61</v>
      </c>
      <c r="C1085" s="1"/>
      <c r="D1085">
        <v>1.84</v>
      </c>
      <c r="E1085">
        <v>346.43</v>
      </c>
      <c r="F1085">
        <v>3.65</v>
      </c>
      <c r="G1085" s="47"/>
      <c r="H1085" s="47"/>
      <c r="I1085" s="47"/>
      <c r="J1085" s="47"/>
      <c r="K1085" s="47"/>
      <c r="L1085" s="23">
        <f t="shared" si="1249"/>
        <v>271.77</v>
      </c>
      <c r="M1085" s="6">
        <f t="shared" si="1234"/>
        <v>-1.8362676581632653</v>
      </c>
      <c r="N1085" s="6">
        <f t="shared" si="1235"/>
        <v>0.11713704616216777</v>
      </c>
      <c r="O1085" s="23">
        <f t="shared" si="1236"/>
        <v>-4.1009875032046885</v>
      </c>
      <c r="P1085" s="23" t="str">
        <f t="shared" si="1237"/>
        <v/>
      </c>
      <c r="Q1085" s="23"/>
      <c r="R1085" s="6"/>
      <c r="S1085" s="6"/>
      <c r="T1085" s="6" t="str">
        <f t="shared" si="1250"/>
        <v/>
      </c>
      <c r="U1085" s="6" t="str">
        <f t="shared" si="1251"/>
        <v/>
      </c>
      <c r="V1085" s="6"/>
      <c r="W1085" s="49"/>
      <c r="X1085" s="8"/>
      <c r="Y1085" s="53" t="str">
        <f t="shared" si="1240"/>
        <v>1.66</v>
      </c>
      <c r="Z1085" s="6">
        <f t="shared" si="1241"/>
        <v>1.2592971172797747</v>
      </c>
      <c r="AA1085" s="54">
        <f t="shared" ca="1" si="1172"/>
        <v>4.9244155929447899</v>
      </c>
      <c r="AB1085" s="55">
        <f t="shared" si="1252"/>
        <v>-1.8362676581632653</v>
      </c>
      <c r="AC1085" s="6">
        <f t="shared" ca="1" si="1243"/>
        <v>3.7822555218271829</v>
      </c>
      <c r="AD1085" s="6">
        <f t="shared" ca="1" si="1244"/>
        <v>17.089155762688925</v>
      </c>
      <c r="AE1085" s="6" t="str">
        <f t="shared" si="1245"/>
        <v/>
      </c>
      <c r="AF1085" s="113"/>
      <c r="AG1085" s="52"/>
      <c r="AH1085" s="6" t="str">
        <f t="shared" si="1253"/>
        <v/>
      </c>
      <c r="AI1085" s="6" t="str">
        <f t="shared" si="1254"/>
        <v/>
      </c>
      <c r="AJ1085" s="14" t="str">
        <f t="shared" si="1255"/>
        <v/>
      </c>
      <c r="AK1085" s="56">
        <f t="shared" ca="1" si="1149"/>
        <v>64.103640159343158</v>
      </c>
      <c r="AL1085" s="49">
        <f t="shared" ca="1" si="1150"/>
        <v>4.2044423821487449</v>
      </c>
      <c r="AM1085" s="65"/>
      <c r="AN1085" s="61"/>
      <c r="AO1085" s="61"/>
      <c r="AP1085" s="61"/>
      <c r="AQ1085" s="62"/>
    </row>
    <row r="1086" spans="1:43" x14ac:dyDescent="0.3">
      <c r="A1086" t="str">
        <f t="shared" si="1233"/>
        <v/>
      </c>
      <c r="B1086" s="1" t="s">
        <v>61</v>
      </c>
      <c r="C1086" s="1"/>
      <c r="D1086">
        <v>2.782</v>
      </c>
      <c r="E1086">
        <v>53.3</v>
      </c>
      <c r="F1086">
        <v>56.89</v>
      </c>
      <c r="G1086" s="47"/>
      <c r="H1086" s="47"/>
      <c r="I1086" s="47"/>
      <c r="J1086" s="47"/>
      <c r="K1086" s="47"/>
      <c r="L1086" s="23">
        <f t="shared" si="1249"/>
        <v>338.64</v>
      </c>
      <c r="M1086" s="6">
        <f t="shared" si="1234"/>
        <v>-1.5196623872242205</v>
      </c>
      <c r="N1086" s="6">
        <f t="shared" si="1235"/>
        <v>2.330268274009665</v>
      </c>
      <c r="O1086" s="23">
        <f t="shared" si="1236"/>
        <v>-11.73475478507844</v>
      </c>
      <c r="P1086" s="23" t="str">
        <f t="shared" si="1237"/>
        <v/>
      </c>
      <c r="Q1086" s="23"/>
      <c r="R1086" s="6"/>
      <c r="S1086" s="6"/>
      <c r="T1086" s="6" t="str">
        <f t="shared" si="1250"/>
        <v/>
      </c>
      <c r="U1086" s="6" t="str">
        <f t="shared" si="1251"/>
        <v/>
      </c>
      <c r="V1086" s="6"/>
      <c r="W1086" s="49"/>
      <c r="X1086" s="8"/>
      <c r="Y1086" s="53" t="str">
        <f t="shared" si="1240"/>
        <v>1.66</v>
      </c>
      <c r="Z1086" s="6">
        <f t="shared" si="1241"/>
        <v>3.4724283451272719</v>
      </c>
      <c r="AA1086" s="54">
        <f t="shared" ca="1" si="1172"/>
        <v>13.578749648109628</v>
      </c>
      <c r="AB1086" s="55">
        <f t="shared" si="1252"/>
        <v>-1.5196623872242205</v>
      </c>
      <c r="AC1086" s="6">
        <f t="shared" ca="1" si="1243"/>
        <v>12.436589576992022</v>
      </c>
      <c r="AD1086" s="6">
        <f t="shared" ca="1" si="1244"/>
        <v>54.75880578885392</v>
      </c>
      <c r="AE1086" s="6" t="str">
        <f t="shared" si="1245"/>
        <v/>
      </c>
      <c r="AF1086" s="113"/>
      <c r="AG1086" s="52"/>
      <c r="AH1086" s="6" t="str">
        <f t="shared" si="1253"/>
        <v/>
      </c>
      <c r="AI1086" s="6" t="str">
        <f t="shared" si="1254"/>
        <v/>
      </c>
      <c r="AJ1086" s="14" t="str">
        <f t="shared" si="1255"/>
        <v/>
      </c>
      <c r="AK1086" s="56">
        <f t="shared" ca="1" si="1149"/>
        <v>83.033401115342215</v>
      </c>
      <c r="AL1086" s="49">
        <f t="shared" ca="1" si="1150"/>
        <v>12.529091510468371</v>
      </c>
      <c r="AM1086" s="65"/>
      <c r="AN1086" s="61"/>
      <c r="AO1086" s="61"/>
      <c r="AP1086" s="61"/>
      <c r="AQ1086" s="62"/>
    </row>
    <row r="1087" spans="1:43" x14ac:dyDescent="0.3">
      <c r="A1087" t="str">
        <f t="shared" si="1233"/>
        <v/>
      </c>
      <c r="B1087" s="1" t="s">
        <v>61</v>
      </c>
      <c r="C1087" s="1"/>
      <c r="D1087">
        <v>6.07</v>
      </c>
      <c r="E1087">
        <v>91.8</v>
      </c>
      <c r="F1087">
        <v>79.09</v>
      </c>
      <c r="G1087" s="47"/>
      <c r="H1087" s="47"/>
      <c r="I1087" s="47"/>
      <c r="J1087" s="47"/>
      <c r="K1087" s="47"/>
      <c r="L1087" s="23">
        <f>IF(AND(B1087&lt;&gt;"",C1087&lt;&gt;""),"",IF(E1087-$E$1081&lt;0,(360-($E$1081-E1087)),E1087-$E$1081))</f>
        <v>17.14</v>
      </c>
      <c r="M1087" s="6">
        <f t="shared" si="1234"/>
        <v>1.1488496231093932</v>
      </c>
      <c r="N1087" s="6">
        <f t="shared" si="1235"/>
        <v>5.960288964763488</v>
      </c>
      <c r="O1087" s="23">
        <f t="shared" si="1236"/>
        <v>-2.1945156361513938</v>
      </c>
      <c r="P1087" s="23" t="str">
        <f t="shared" si="1237"/>
        <v/>
      </c>
      <c r="Q1087" s="23"/>
      <c r="R1087" s="6"/>
      <c r="S1087" s="6"/>
      <c r="T1087" s="6" t="str">
        <f t="shared" si="1250"/>
        <v/>
      </c>
      <c r="U1087" s="6" t="str">
        <f t="shared" si="1251"/>
        <v/>
      </c>
      <c r="V1087" s="6"/>
      <c r="W1087" s="49"/>
      <c r="X1087" s="8"/>
      <c r="Y1087" s="53" t="str">
        <f t="shared" si="1240"/>
        <v>1.66</v>
      </c>
      <c r="Z1087" s="6">
        <f t="shared" si="1241"/>
        <v>7.1024490358810954</v>
      </c>
      <c r="AA1087" s="54">
        <f t="shared" ca="1" si="1172"/>
        <v>27.773755931355922</v>
      </c>
      <c r="AB1087" s="55">
        <f t="shared" si="1252"/>
        <v>1.1488496231093932</v>
      </c>
      <c r="AC1087" s="6">
        <f t="shared" ca="1" si="1243"/>
        <v>26.631595860238313</v>
      </c>
      <c r="AD1087" s="6">
        <f t="shared" ca="1" si="1244"/>
        <v>11.215748410938843</v>
      </c>
      <c r="AE1087" s="6" t="str">
        <f t="shared" si="1245"/>
        <v/>
      </c>
      <c r="AF1087" s="113"/>
      <c r="AG1087" s="52"/>
      <c r="AH1087" s="6" t="str">
        <f t="shared" si="1253"/>
        <v/>
      </c>
      <c r="AI1087" s="6" t="str">
        <f t="shared" si="1254"/>
        <v/>
      </c>
      <c r="AJ1087" s="14" t="str">
        <f t="shared" si="1255"/>
        <v/>
      </c>
      <c r="AK1087" s="56">
        <f t="shared" ca="1" si="1149"/>
        <v>87.529872075235957</v>
      </c>
      <c r="AL1087" s="49">
        <f t="shared" ca="1" si="1150"/>
        <v>26.656364221693494</v>
      </c>
      <c r="AM1087" s="65"/>
      <c r="AN1087" s="61"/>
      <c r="AO1087" s="61"/>
      <c r="AP1087" s="61"/>
      <c r="AQ1087" s="62"/>
    </row>
    <row r="1088" spans="1:43" x14ac:dyDescent="0.3">
      <c r="A1088" t="str">
        <f t="shared" si="1233"/>
        <v/>
      </c>
      <c r="B1088" s="1" t="s">
        <v>61</v>
      </c>
      <c r="C1088" s="1"/>
      <c r="D1088">
        <v>8.3889999999999993</v>
      </c>
      <c r="E1088">
        <v>131.49</v>
      </c>
      <c r="F1088">
        <v>76.62</v>
      </c>
      <c r="G1088" s="47"/>
      <c r="H1088" s="47"/>
      <c r="I1088" s="47"/>
      <c r="J1088" s="47"/>
      <c r="K1088" s="47"/>
      <c r="L1088" s="23">
        <f t="shared" si="1249"/>
        <v>56.830000000000013</v>
      </c>
      <c r="M1088" s="6">
        <f t="shared" si="1234"/>
        <v>1.9412844513691334</v>
      </c>
      <c r="N1088" s="6">
        <f t="shared" si="1235"/>
        <v>8.1612949756072677</v>
      </c>
      <c r="O1088" s="23">
        <f t="shared" si="1236"/>
        <v>-1.2798914915917337</v>
      </c>
      <c r="P1088" s="23" t="str">
        <f t="shared" si="1237"/>
        <v/>
      </c>
      <c r="Q1088" s="23"/>
      <c r="R1088" s="6"/>
      <c r="S1088" s="6"/>
      <c r="T1088" s="6" t="str">
        <f t="shared" si="1250"/>
        <v/>
      </c>
      <c r="U1088" s="6" t="str">
        <f t="shared" si="1251"/>
        <v/>
      </c>
      <c r="V1088" s="6"/>
      <c r="W1088" s="49"/>
      <c r="X1088" s="8"/>
      <c r="Y1088" s="53" t="str">
        <f t="shared" si="1240"/>
        <v>1.66</v>
      </c>
      <c r="Z1088" s="6">
        <f t="shared" si="1241"/>
        <v>9.3034550467248742</v>
      </c>
      <c r="AA1088" s="54">
        <f t="shared" ca="1" si="1172"/>
        <v>36.380674958834575</v>
      </c>
      <c r="AB1088" s="55">
        <f t="shared" si="1252"/>
        <v>1.9412844513691334</v>
      </c>
      <c r="AC1088" s="6">
        <f t="shared" ca="1" si="1243"/>
        <v>35.238514887716967</v>
      </c>
      <c r="AD1088" s="6">
        <f t="shared" ca="1" si="1244"/>
        <v>1.992862327647785</v>
      </c>
      <c r="AE1088" s="6" t="str">
        <f t="shared" si="1245"/>
        <v/>
      </c>
      <c r="AF1088" s="113"/>
      <c r="AG1088" s="52"/>
      <c r="AH1088" s="6" t="str">
        <f t="shared" si="1253"/>
        <v/>
      </c>
      <c r="AI1088" s="6" t="str">
        <f t="shared" si="1254"/>
        <v/>
      </c>
      <c r="AJ1088" s="14" t="str">
        <f t="shared" si="1255"/>
        <v/>
      </c>
      <c r="AK1088" s="56">
        <f t="shared" ca="1" si="1149"/>
        <v>86.846771503599257</v>
      </c>
      <c r="AL1088" s="49">
        <f t="shared" ca="1" si="1150"/>
        <v>35.291946911625296</v>
      </c>
      <c r="AM1088" s="65"/>
      <c r="AN1088" s="61"/>
      <c r="AO1088" s="61"/>
      <c r="AP1088" s="61"/>
      <c r="AQ1088" s="62"/>
    </row>
    <row r="1089" spans="1:43" x14ac:dyDescent="0.3">
      <c r="A1089" t="str">
        <f t="shared" si="1233"/>
        <v/>
      </c>
      <c r="B1089" s="1" t="s">
        <v>61</v>
      </c>
      <c r="C1089" s="1"/>
      <c r="D1089">
        <v>3.835</v>
      </c>
      <c r="E1089">
        <v>133.59</v>
      </c>
      <c r="F1089">
        <v>74.34</v>
      </c>
      <c r="G1089" s="47"/>
      <c r="H1089" s="47"/>
      <c r="I1089" s="47"/>
      <c r="J1089" s="47"/>
      <c r="K1089" s="47"/>
      <c r="L1089" s="23">
        <f t="shared" si="1249"/>
        <v>58.930000000000007</v>
      </c>
      <c r="M1089" s="6">
        <f t="shared" si="1234"/>
        <v>1.0351750092560033</v>
      </c>
      <c r="N1089" s="6">
        <f t="shared" si="1235"/>
        <v>3.6926464358521836</v>
      </c>
      <c r="O1089" s="23">
        <f t="shared" si="1236"/>
        <v>-5.1248589256246326</v>
      </c>
      <c r="P1089" s="23" t="str">
        <f t="shared" si="1237"/>
        <v/>
      </c>
      <c r="Q1089" s="23"/>
      <c r="R1089" s="6"/>
      <c r="S1089" s="6"/>
      <c r="T1089" s="6" t="str">
        <f t="shared" si="1250"/>
        <v/>
      </c>
      <c r="U1089" s="6" t="str">
        <f t="shared" si="1251"/>
        <v/>
      </c>
      <c r="V1089" s="6"/>
      <c r="W1089" s="49"/>
      <c r="X1089" s="8"/>
      <c r="Y1089" s="53" t="str">
        <f t="shared" si="1240"/>
        <v>1.66</v>
      </c>
      <c r="Z1089" s="6">
        <f t="shared" si="1241"/>
        <v>4.834806506969791</v>
      </c>
      <c r="AA1089" s="54">
        <f t="shared" ca="1" si="1172"/>
        <v>18.906258280986343</v>
      </c>
      <c r="AB1089" s="55">
        <f t="shared" si="1252"/>
        <v>1.0351750092560033</v>
      </c>
      <c r="AC1089" s="6">
        <f t="shared" ca="1" si="1243"/>
        <v>17.764098209868735</v>
      </c>
      <c r="AD1089" s="6">
        <f t="shared" ca="1" si="1244"/>
        <v>24.620431309456841</v>
      </c>
      <c r="AE1089" s="6" t="str">
        <f t="shared" si="1245"/>
        <v/>
      </c>
      <c r="AF1089" s="113"/>
      <c r="AG1089" s="52"/>
      <c r="AH1089" s="6" t="str">
        <f t="shared" si="1253"/>
        <v/>
      </c>
      <c r="AI1089" s="6" t="str">
        <f t="shared" si="1254"/>
        <v/>
      </c>
      <c r="AJ1089" s="14" t="str">
        <f t="shared" si="1255"/>
        <v/>
      </c>
      <c r="AK1089" s="56">
        <f t="shared" ca="1" si="1149"/>
        <v>86.664949793520663</v>
      </c>
      <c r="AL1089" s="49">
        <f t="shared" ca="1" si="1150"/>
        <v>17.794234249038357</v>
      </c>
      <c r="AM1089" s="65"/>
      <c r="AN1089" s="61"/>
      <c r="AO1089" s="61"/>
      <c r="AP1089" s="61"/>
      <c r="AQ1089" s="62"/>
    </row>
    <row r="1090" spans="1:43" x14ac:dyDescent="0.3">
      <c r="A1090" t="str">
        <f t="shared" si="1233"/>
        <v/>
      </c>
      <c r="B1090" s="1" t="s">
        <v>61</v>
      </c>
      <c r="C1090" s="1"/>
      <c r="D1090">
        <v>4.3810000000000002</v>
      </c>
      <c r="E1090">
        <v>143.15</v>
      </c>
      <c r="F1090">
        <v>56.58</v>
      </c>
      <c r="G1090" s="47"/>
      <c r="H1090" s="47"/>
      <c r="I1090" s="47"/>
      <c r="J1090" s="47"/>
      <c r="K1090" s="47"/>
      <c r="L1090" s="23">
        <f>IF(AND(B1090&lt;&gt;"",C1090&lt;&gt;""),"",IF(E1090-$E$1081&lt;0,(360-($E$1081-E1090)),E1090-$E$1081))</f>
        <v>68.490000000000009</v>
      </c>
      <c r="M1090" s="6">
        <f t="shared" si="1234"/>
        <v>2.4129326727083522</v>
      </c>
      <c r="N1090" s="6">
        <f t="shared" si="1235"/>
        <v>3.6566264393531545</v>
      </c>
      <c r="O1090" s="23">
        <f t="shared" si="1236"/>
        <v>-5.0220796330820701</v>
      </c>
      <c r="P1090" s="23" t="str">
        <f t="shared" si="1237"/>
        <v/>
      </c>
      <c r="Q1090" s="23"/>
      <c r="R1090" s="6"/>
      <c r="S1090" s="6"/>
      <c r="T1090" s="6" t="str">
        <f t="shared" si="1250"/>
        <v/>
      </c>
      <c r="U1090" s="6" t="str">
        <f t="shared" si="1251"/>
        <v/>
      </c>
      <c r="V1090" s="6"/>
      <c r="W1090" s="49"/>
      <c r="X1090" s="8"/>
      <c r="Y1090" s="53" t="str">
        <f t="shared" si="1240"/>
        <v>1.66</v>
      </c>
      <c r="Z1090" s="6">
        <f t="shared" si="1241"/>
        <v>4.7987865104707614</v>
      </c>
      <c r="AA1090" s="54">
        <f t="shared" ca="1" si="1172"/>
        <v>18.765403966318498</v>
      </c>
      <c r="AB1090" s="55">
        <f t="shared" si="1252"/>
        <v>2.4129326727083522</v>
      </c>
      <c r="AC1090" s="6">
        <f t="shared" ca="1" si="1243"/>
        <v>17.62324389520089</v>
      </c>
      <c r="AD1090" s="6">
        <f t="shared" ca="1" si="1244"/>
        <v>20.646907392490451</v>
      </c>
      <c r="AE1090" s="6" t="str">
        <f t="shared" si="1245"/>
        <v/>
      </c>
      <c r="AF1090" s="113"/>
      <c r="AG1090" s="52"/>
      <c r="AH1090" s="6" t="str">
        <f t="shared" si="1253"/>
        <v/>
      </c>
      <c r="AI1090" s="6" t="str">
        <f t="shared" si="1254"/>
        <v/>
      </c>
      <c r="AJ1090" s="14" t="str">
        <f t="shared" si="1255"/>
        <v/>
      </c>
      <c r="AK1090" s="56">
        <f t="shared" ca="1" si="1149"/>
        <v>82.20367462264187</v>
      </c>
      <c r="AL1090" s="49">
        <f t="shared" ca="1" si="1150"/>
        <v>17.787663406776026</v>
      </c>
      <c r="AM1090" s="65"/>
      <c r="AN1090" s="61"/>
      <c r="AO1090" s="61"/>
      <c r="AP1090" s="61"/>
      <c r="AQ1090" s="62"/>
    </row>
    <row r="1091" spans="1:43" x14ac:dyDescent="0.3">
      <c r="A1091" t="str">
        <f t="shared" si="1233"/>
        <v/>
      </c>
      <c r="B1091" s="1" t="s">
        <v>61</v>
      </c>
      <c r="C1091" s="1"/>
      <c r="D1091">
        <v>3.3940000000000001</v>
      </c>
      <c r="E1091">
        <v>141.85</v>
      </c>
      <c r="F1091">
        <v>36.840000000000003</v>
      </c>
      <c r="G1091" s="47"/>
      <c r="H1091" s="47"/>
      <c r="I1091" s="47"/>
      <c r="J1091" s="47"/>
      <c r="K1091" s="47"/>
      <c r="L1091" s="23">
        <f t="shared" si="1249"/>
        <v>67.19</v>
      </c>
      <c r="M1091" s="6">
        <f t="shared" si="1234"/>
        <v>2.7162622489804082</v>
      </c>
      <c r="N1091" s="6">
        <f t="shared" si="1235"/>
        <v>2.0349828979045239</v>
      </c>
      <c r="O1091" s="23">
        <f t="shared" si="1236"/>
        <v>-3.6901043445232524</v>
      </c>
      <c r="P1091" s="23" t="str">
        <f t="shared" si="1237"/>
        <v/>
      </c>
      <c r="Q1091" s="23"/>
      <c r="R1091" s="6"/>
      <c r="S1091" s="6"/>
      <c r="T1091" s="6" t="str">
        <f t="shared" si="1250"/>
        <v/>
      </c>
      <c r="U1091" s="6" t="str">
        <f t="shared" si="1251"/>
        <v/>
      </c>
      <c r="V1091" s="6"/>
      <c r="W1091" s="49"/>
      <c r="X1091" s="8"/>
      <c r="Y1091" s="53" t="str">
        <f t="shared" si="1240"/>
        <v>1.66</v>
      </c>
      <c r="Z1091" s="6">
        <f t="shared" si="1241"/>
        <v>3.1771429690221309</v>
      </c>
      <c r="AA1091" s="54">
        <f t="shared" ca="1" si="1172"/>
        <v>12.424051610205943</v>
      </c>
      <c r="AB1091" s="55">
        <f t="shared" si="1252"/>
        <v>2.7162622489804082</v>
      </c>
      <c r="AC1091" s="6">
        <f t="shared" ca="1" si="1243"/>
        <v>11.281891539088337</v>
      </c>
      <c r="AD1091" s="6">
        <f t="shared" ca="1" si="1244"/>
        <v>15.772145111961859</v>
      </c>
      <c r="AE1091" s="6" t="str">
        <f t="shared" si="1245"/>
        <v/>
      </c>
      <c r="AF1091" s="113"/>
      <c r="AG1091" s="52"/>
      <c r="AH1091" s="6" t="str">
        <f t="shared" si="1253"/>
        <v/>
      </c>
      <c r="AI1091" s="6" t="str">
        <f t="shared" si="1254"/>
        <v/>
      </c>
      <c r="AJ1091" s="14" t="str">
        <f t="shared" si="1255"/>
        <v/>
      </c>
      <c r="AK1091" s="56">
        <f t="shared" ca="1" si="1149"/>
        <v>76.462937198636965</v>
      </c>
      <c r="AL1091" s="49">
        <f t="shared" ca="1" si="1150"/>
        <v>11.604273234674764</v>
      </c>
      <c r="AM1091" s="65"/>
      <c r="AN1091" s="61"/>
      <c r="AO1091" s="61"/>
      <c r="AP1091" s="61"/>
      <c r="AQ1091" s="62"/>
    </row>
    <row r="1092" spans="1:43" x14ac:dyDescent="0.3">
      <c r="A1092" t="str">
        <f t="shared" si="1233"/>
        <v/>
      </c>
      <c r="B1092" s="1" t="s">
        <v>61</v>
      </c>
      <c r="C1092" s="1"/>
      <c r="D1092">
        <v>3.27</v>
      </c>
      <c r="E1092">
        <v>137.79</v>
      </c>
      <c r="F1092">
        <v>17.420000000000002</v>
      </c>
      <c r="G1092" s="47"/>
      <c r="H1092" s="47"/>
      <c r="I1092" s="47"/>
      <c r="J1092" s="47"/>
      <c r="K1092" s="47"/>
      <c r="L1092" s="23">
        <f t="shared" si="1249"/>
        <v>63.129999999999995</v>
      </c>
      <c r="M1092" s="6">
        <f t="shared" si="1234"/>
        <v>3.1200243454355583</v>
      </c>
      <c r="N1092" s="6">
        <f t="shared" si="1235"/>
        <v>0.9789525442478898</v>
      </c>
      <c r="O1092" s="23">
        <f t="shared" si="1236"/>
        <v>-3.0348181799128993</v>
      </c>
      <c r="P1092" s="23" t="str">
        <f t="shared" si="1237"/>
        <v/>
      </c>
      <c r="Q1092" s="23"/>
      <c r="R1092" s="6"/>
      <c r="S1092" s="6"/>
      <c r="T1092" s="6" t="str">
        <f t="shared" si="1250"/>
        <v/>
      </c>
      <c r="U1092" s="6" t="str">
        <f t="shared" si="1251"/>
        <v/>
      </c>
      <c r="V1092" s="6"/>
      <c r="W1092" s="49"/>
      <c r="X1092" s="8"/>
      <c r="Y1092" s="53" t="str">
        <f t="shared" si="1240"/>
        <v>1.66</v>
      </c>
      <c r="Z1092" s="6">
        <f t="shared" si="1241"/>
        <v>2.1211126153654969</v>
      </c>
      <c r="AA1092" s="54">
        <f t="shared" ca="1" si="1172"/>
        <v>8.2945000779964193</v>
      </c>
      <c r="AB1092" s="55">
        <f t="shared" si="1252"/>
        <v>3.1200243454355583</v>
      </c>
      <c r="AC1092" s="6">
        <f t="shared" ca="1" si="1243"/>
        <v>7.1523400068788128</v>
      </c>
      <c r="AD1092" s="6">
        <f t="shared" ca="1" si="1244"/>
        <v>19.301459236486679</v>
      </c>
      <c r="AE1092" s="6" t="str">
        <f t="shared" si="1245"/>
        <v/>
      </c>
      <c r="AF1092" s="113"/>
      <c r="AG1092" s="52"/>
      <c r="AH1092" s="6" t="str">
        <f t="shared" si="1253"/>
        <v/>
      </c>
      <c r="AI1092" s="6" t="str">
        <f t="shared" si="1254"/>
        <v/>
      </c>
      <c r="AJ1092" s="14" t="str">
        <f t="shared" si="1255"/>
        <v/>
      </c>
      <c r="AK1092" s="56">
        <f t="shared" ca="1" si="1149"/>
        <v>66.432001666005988</v>
      </c>
      <c r="AL1092" s="49">
        <f t="shared" ca="1" si="1150"/>
        <v>7.8032377568615576</v>
      </c>
      <c r="AM1092" s="65"/>
      <c r="AN1092" s="61"/>
      <c r="AO1092" s="61"/>
      <c r="AP1092" s="61"/>
      <c r="AQ1092" s="62"/>
    </row>
    <row r="1093" spans="1:43" x14ac:dyDescent="0.3">
      <c r="A1093" t="str">
        <f t="shared" si="1233"/>
        <v/>
      </c>
      <c r="B1093" s="1" t="s">
        <v>61</v>
      </c>
      <c r="C1093" s="1"/>
      <c r="D1093">
        <v>2.6389999999999998</v>
      </c>
      <c r="E1093">
        <v>131.01</v>
      </c>
      <c r="F1093">
        <v>-3.17</v>
      </c>
      <c r="G1093" s="47"/>
      <c r="H1093" s="47"/>
      <c r="I1093" s="47"/>
      <c r="J1093" s="47"/>
      <c r="K1093" s="47"/>
      <c r="L1093" s="23">
        <f t="shared" si="1249"/>
        <v>56.349999999999994</v>
      </c>
      <c r="M1093" s="6">
        <f t="shared" si="1234"/>
        <v>2.6349619483694937</v>
      </c>
      <c r="N1093" s="6">
        <f t="shared" si="1235"/>
        <v>-0.14593330889430745</v>
      </c>
      <c r="O1093" s="23">
        <f t="shared" si="1236"/>
        <v>-1.0531043704944953</v>
      </c>
      <c r="P1093" s="23" t="str">
        <f t="shared" si="1237"/>
        <v/>
      </c>
      <c r="Q1093" s="23"/>
      <c r="R1093" s="6"/>
      <c r="S1093" s="6"/>
      <c r="T1093" s="6" t="str">
        <f t="shared" si="1250"/>
        <v/>
      </c>
      <c r="U1093" s="6" t="str">
        <f t="shared" si="1251"/>
        <v/>
      </c>
      <c r="V1093" s="6"/>
      <c r="W1093" s="49"/>
      <c r="X1093" s="8"/>
      <c r="Y1093" s="53" t="str">
        <f t="shared" si="1240"/>
        <v>1.66</v>
      </c>
      <c r="Z1093" s="6" t="str">
        <f t="shared" si="1241"/>
        <v/>
      </c>
      <c r="AA1093" s="54" t="str">
        <f t="shared" ca="1" si="1172"/>
        <v/>
      </c>
      <c r="AB1093" s="55">
        <f t="shared" si="1252"/>
        <v>2.6349619483694937</v>
      </c>
      <c r="AC1093" s="6">
        <f t="shared" si="1243"/>
        <v>-0.14593330889430745</v>
      </c>
      <c r="AD1093" s="6">
        <f t="shared" si="1244"/>
        <v>1.0531043704944953</v>
      </c>
      <c r="AE1093" s="6" t="str">
        <f t="shared" si="1245"/>
        <v/>
      </c>
      <c r="AF1093" s="113"/>
      <c r="AG1093" s="52"/>
      <c r="AH1093" s="6" t="str">
        <f t="shared" si="1253"/>
        <v/>
      </c>
      <c r="AI1093" s="6" t="str">
        <f t="shared" si="1254"/>
        <v/>
      </c>
      <c r="AJ1093" s="14" t="str">
        <f t="shared" si="1255"/>
        <v/>
      </c>
      <c r="AK1093" s="56">
        <f t="shared" si="1149"/>
        <v>-3.17</v>
      </c>
      <c r="AL1093" s="49">
        <f t="shared" si="1150"/>
        <v>2.6389999999999998</v>
      </c>
      <c r="AM1093" s="65"/>
      <c r="AN1093" s="61"/>
      <c r="AO1093" s="61"/>
      <c r="AP1093" s="61"/>
      <c r="AQ1093" s="62"/>
    </row>
    <row r="1094" spans="1:43" x14ac:dyDescent="0.3">
      <c r="A1094" t="str">
        <f t="shared" si="1233"/>
        <v/>
      </c>
      <c r="B1094" s="1" t="s">
        <v>61</v>
      </c>
      <c r="C1094" s="1"/>
      <c r="D1094">
        <v>2.2890000000000001</v>
      </c>
      <c r="E1094">
        <v>127.62</v>
      </c>
      <c r="F1094">
        <v>-13.21</v>
      </c>
      <c r="G1094" s="47"/>
      <c r="H1094" s="47"/>
      <c r="I1094" s="47"/>
      <c r="J1094" s="47"/>
      <c r="K1094" s="47"/>
      <c r="L1094" s="23">
        <f t="shared" si="1249"/>
        <v>52.960000000000008</v>
      </c>
      <c r="M1094" s="6">
        <f t="shared" si="1234"/>
        <v>2.2284308472227288</v>
      </c>
      <c r="N1094" s="6">
        <f t="shared" si="1235"/>
        <v>-0.52308408420271302</v>
      </c>
      <c r="O1094" s="23">
        <f t="shared" si="1236"/>
        <v>-0.55498674382532931</v>
      </c>
      <c r="P1094" s="23" t="str">
        <f t="shared" si="1237"/>
        <v/>
      </c>
      <c r="Q1094" s="23"/>
      <c r="R1094" s="6"/>
      <c r="S1094" s="6"/>
      <c r="T1094" s="6" t="str">
        <f t="shared" si="1250"/>
        <v/>
      </c>
      <c r="U1094" s="6" t="str">
        <f t="shared" si="1251"/>
        <v/>
      </c>
      <c r="V1094" s="6"/>
      <c r="W1094" s="49"/>
      <c r="X1094" s="8"/>
      <c r="Y1094" s="53" t="str">
        <f t="shared" si="1240"/>
        <v>1.66</v>
      </c>
      <c r="Z1094" s="6" t="str">
        <f t="shared" si="1241"/>
        <v/>
      </c>
      <c r="AA1094" s="54" t="str">
        <f t="shared" ca="1" si="1172"/>
        <v/>
      </c>
      <c r="AB1094" s="55">
        <f t="shared" si="1252"/>
        <v>2.2284308472227288</v>
      </c>
      <c r="AC1094" s="6">
        <f t="shared" si="1243"/>
        <v>-0.52308408420271302</v>
      </c>
      <c r="AD1094" s="6">
        <f t="shared" si="1244"/>
        <v>0.55498674382532931</v>
      </c>
      <c r="AE1094" s="6" t="str">
        <f t="shared" si="1245"/>
        <v/>
      </c>
      <c r="AF1094" s="113"/>
      <c r="AG1094" s="52"/>
      <c r="AH1094" s="6" t="str">
        <f t="shared" si="1253"/>
        <v/>
      </c>
      <c r="AI1094" s="6" t="str">
        <f t="shared" si="1254"/>
        <v/>
      </c>
      <c r="AJ1094" s="14" t="str">
        <f t="shared" si="1255"/>
        <v/>
      </c>
      <c r="AK1094" s="56">
        <f t="shared" si="1149"/>
        <v>-13.21</v>
      </c>
      <c r="AL1094" s="49">
        <f t="shared" si="1150"/>
        <v>2.2889999999999997</v>
      </c>
      <c r="AM1094" s="65"/>
      <c r="AN1094" s="61"/>
      <c r="AO1094" s="61"/>
      <c r="AP1094" s="61"/>
      <c r="AQ1094" s="62"/>
    </row>
    <row r="1095" spans="1:43" x14ac:dyDescent="0.3">
      <c r="A1095" t="str">
        <f t="shared" si="1233"/>
        <v/>
      </c>
      <c r="B1095" s="1" t="s">
        <v>61</v>
      </c>
      <c r="C1095" s="1"/>
      <c r="D1095">
        <v>0.79400000000000004</v>
      </c>
      <c r="E1095">
        <v>117.84</v>
      </c>
      <c r="F1095">
        <v>-30.99</v>
      </c>
      <c r="G1095" s="47"/>
      <c r="H1095" s="47"/>
      <c r="I1095" s="47"/>
      <c r="J1095" s="47"/>
      <c r="K1095" s="47"/>
      <c r="L1095" s="23">
        <f t="shared" si="1249"/>
        <v>43.180000000000007</v>
      </c>
      <c r="M1095" s="6">
        <f t="shared" si="1234"/>
        <v>0.68066219992595534</v>
      </c>
      <c r="N1095" s="6">
        <f t="shared" si="1235"/>
        <v>-0.40882143974106699</v>
      </c>
      <c r="O1095" s="23">
        <f t="shared" si="1236"/>
        <v>-0.52106800953050869</v>
      </c>
      <c r="P1095" s="23" t="str">
        <f t="shared" si="1237"/>
        <v/>
      </c>
      <c r="Q1095" s="23"/>
      <c r="R1095" s="6"/>
      <c r="S1095" s="6"/>
      <c r="T1095" s="6" t="str">
        <f t="shared" si="1250"/>
        <v/>
      </c>
      <c r="U1095" s="6" t="str">
        <f t="shared" si="1251"/>
        <v/>
      </c>
      <c r="V1095" s="6"/>
      <c r="W1095" s="49"/>
      <c r="X1095" s="8"/>
      <c r="Y1095" s="53" t="str">
        <f t="shared" si="1240"/>
        <v>1.66</v>
      </c>
      <c r="Z1095" s="6" t="str">
        <f t="shared" si="1241"/>
        <v/>
      </c>
      <c r="AA1095" s="54" t="str">
        <f t="shared" ca="1" si="1172"/>
        <v/>
      </c>
      <c r="AB1095" s="55">
        <f t="shared" si="1252"/>
        <v>0.68066219992595534</v>
      </c>
      <c r="AC1095" s="6">
        <f t="shared" si="1243"/>
        <v>-0.40882143974106699</v>
      </c>
      <c r="AD1095" s="6">
        <f t="shared" si="1244"/>
        <v>0.52106800953050869</v>
      </c>
      <c r="AE1095" s="6" t="str">
        <f t="shared" si="1245"/>
        <v/>
      </c>
      <c r="AF1095" s="113"/>
      <c r="AG1095" s="52"/>
      <c r="AH1095" s="6" t="str">
        <f t="shared" si="1253"/>
        <v/>
      </c>
      <c r="AI1095" s="6" t="str">
        <f t="shared" si="1254"/>
        <v/>
      </c>
      <c r="AJ1095" s="14" t="str">
        <f t="shared" si="1255"/>
        <v/>
      </c>
      <c r="AK1095" s="56">
        <f t="shared" si="1149"/>
        <v>-30.99</v>
      </c>
      <c r="AL1095" s="49">
        <f t="shared" si="1150"/>
        <v>0.79400000000000004</v>
      </c>
      <c r="AM1095" s="65"/>
      <c r="AN1095" s="61"/>
      <c r="AO1095" s="61"/>
      <c r="AP1095" s="61"/>
      <c r="AQ1095" s="62"/>
    </row>
    <row r="1096" spans="1:43" x14ac:dyDescent="0.3">
      <c r="A1096" t="str">
        <f t="shared" si="1233"/>
        <v/>
      </c>
      <c r="B1096" s="1" t="s">
        <v>61</v>
      </c>
      <c r="C1096" s="1"/>
      <c r="D1096">
        <v>1.2030000000000001</v>
      </c>
      <c r="E1096">
        <v>108.61</v>
      </c>
      <c r="F1096">
        <v>-64.05</v>
      </c>
      <c r="G1096" s="47"/>
      <c r="H1096" s="47"/>
      <c r="I1096" s="47"/>
      <c r="J1096" s="47"/>
      <c r="K1096" s="47"/>
      <c r="L1096" s="23">
        <f t="shared" si="1249"/>
        <v>33.950000000000003</v>
      </c>
      <c r="M1096" s="6">
        <f t="shared" si="1234"/>
        <v>0.52641672094141945</v>
      </c>
      <c r="N1096" s="6">
        <f t="shared" si="1235"/>
        <v>-1.0817090347747327</v>
      </c>
      <c r="O1096" s="23">
        <f t="shared" si="1236"/>
        <v>-0.67140807441581651</v>
      </c>
      <c r="P1096" s="23" t="str">
        <f t="shared" si="1237"/>
        <v/>
      </c>
      <c r="Q1096" s="23"/>
      <c r="R1096" s="6"/>
      <c r="S1096" s="6"/>
      <c r="T1096" s="6" t="str">
        <f t="shared" si="1250"/>
        <v/>
      </c>
      <c r="U1096" s="6" t="str">
        <f t="shared" si="1251"/>
        <v/>
      </c>
      <c r="V1096" s="6"/>
      <c r="W1096" s="49"/>
      <c r="X1096" s="8"/>
      <c r="Y1096" s="53" t="str">
        <f t="shared" si="1240"/>
        <v>1.66</v>
      </c>
      <c r="Z1096" s="6" t="str">
        <f t="shared" si="1241"/>
        <v/>
      </c>
      <c r="AA1096" s="54" t="str">
        <f t="shared" ca="1" si="1172"/>
        <v/>
      </c>
      <c r="AB1096" s="55">
        <f t="shared" si="1252"/>
        <v>0.52641672094141945</v>
      </c>
      <c r="AC1096" s="6">
        <f t="shared" si="1243"/>
        <v>-1.0817090347747327</v>
      </c>
      <c r="AD1096" s="6">
        <f t="shared" si="1244"/>
        <v>0.67140807441581651</v>
      </c>
      <c r="AE1096" s="6" t="str">
        <f t="shared" si="1245"/>
        <v/>
      </c>
      <c r="AF1096" s="113"/>
      <c r="AG1096" s="52"/>
      <c r="AH1096" s="6" t="str">
        <f t="shared" si="1253"/>
        <v/>
      </c>
      <c r="AI1096" s="6" t="str">
        <f t="shared" si="1254"/>
        <v/>
      </c>
      <c r="AJ1096" s="14" t="str">
        <f t="shared" si="1255"/>
        <v/>
      </c>
      <c r="AK1096" s="56">
        <f t="shared" si="1149"/>
        <v>-64.05</v>
      </c>
      <c r="AL1096" s="49">
        <f t="shared" si="1150"/>
        <v>1.2030000000000001</v>
      </c>
      <c r="AM1096" s="65"/>
      <c r="AN1096" s="61"/>
      <c r="AO1096" s="61"/>
      <c r="AP1096" s="61"/>
      <c r="AQ1096" s="62"/>
    </row>
    <row r="1097" spans="1:43" x14ac:dyDescent="0.3">
      <c r="A1097" t="str">
        <f t="shared" si="1233"/>
        <v/>
      </c>
      <c r="B1097" s="1" t="s">
        <v>61</v>
      </c>
      <c r="C1097" s="1"/>
      <c r="D1097">
        <v>1.1439999999999999</v>
      </c>
      <c r="E1097">
        <v>56.31</v>
      </c>
      <c r="F1097">
        <v>-86.75</v>
      </c>
      <c r="G1097" s="47"/>
      <c r="H1097" s="47"/>
      <c r="I1097" s="47"/>
      <c r="J1097" s="47"/>
      <c r="K1097" s="47"/>
      <c r="L1097" s="23">
        <f t="shared" si="1249"/>
        <v>341.65</v>
      </c>
      <c r="M1097" s="6">
        <f t="shared" si="1234"/>
        <v>-6.4856548972503952E-2</v>
      </c>
      <c r="N1097" s="6">
        <f t="shared" si="1235"/>
        <v>-1.142160071117607</v>
      </c>
      <c r="O1097" s="23">
        <f t="shared" si="1236"/>
        <v>-6.9537566149350902E-2</v>
      </c>
      <c r="P1097" s="23" t="str">
        <f t="shared" si="1237"/>
        <v/>
      </c>
      <c r="Q1097" s="23"/>
      <c r="R1097" s="6"/>
      <c r="S1097" s="6"/>
      <c r="T1097" s="6" t="str">
        <f t="shared" si="1250"/>
        <v/>
      </c>
      <c r="U1097" s="6" t="str">
        <f t="shared" si="1251"/>
        <v/>
      </c>
      <c r="V1097" s="6"/>
      <c r="W1097" s="49"/>
      <c r="X1097" s="8"/>
      <c r="Y1097" s="53" t="str">
        <f t="shared" si="1240"/>
        <v>1.66</v>
      </c>
      <c r="Z1097" s="6" t="str">
        <f t="shared" si="1241"/>
        <v/>
      </c>
      <c r="AA1097" s="54" t="str">
        <f t="shared" ca="1" si="1172"/>
        <v/>
      </c>
      <c r="AB1097" s="55">
        <f t="shared" si="1252"/>
        <v>-6.4856548972503952E-2</v>
      </c>
      <c r="AC1097" s="6">
        <f t="shared" si="1243"/>
        <v>-1.142160071117607</v>
      </c>
      <c r="AD1097" s="6">
        <f t="shared" si="1244"/>
        <v>6.9537566149350902E-2</v>
      </c>
      <c r="AE1097" s="6" t="str">
        <f t="shared" si="1245"/>
        <v/>
      </c>
      <c r="AF1097" s="113"/>
      <c r="AG1097" s="52"/>
      <c r="AH1097" s="6" t="str">
        <f t="shared" si="1253"/>
        <v/>
      </c>
      <c r="AI1097" s="6" t="str">
        <f t="shared" si="1254"/>
        <v/>
      </c>
      <c r="AJ1097" s="14" t="str">
        <f t="shared" si="1255"/>
        <v/>
      </c>
      <c r="AK1097" s="56">
        <f t="shared" si="1149"/>
        <v>-86.75</v>
      </c>
      <c r="AL1097" s="49">
        <f t="shared" si="1150"/>
        <v>1.1439999999999999</v>
      </c>
      <c r="AM1097" s="65"/>
      <c r="AN1097" s="61"/>
      <c r="AO1097" s="61"/>
      <c r="AP1097" s="61"/>
      <c r="AQ1097" s="62"/>
    </row>
    <row r="1098" spans="1:43" ht="15" thickBot="1" x14ac:dyDescent="0.35">
      <c r="A1098">
        <f t="shared" si="1233"/>
        <v>1</v>
      </c>
      <c r="B1098" s="1" t="s">
        <v>61</v>
      </c>
      <c r="C1098" s="1" t="s">
        <v>62</v>
      </c>
      <c r="D1098">
        <v>8.19</v>
      </c>
      <c r="E1098">
        <v>70.739999999999995</v>
      </c>
      <c r="F1098">
        <v>-1.84</v>
      </c>
      <c r="G1098" s="34"/>
      <c r="H1098" s="34"/>
      <c r="I1098" s="34"/>
      <c r="J1098" s="34"/>
      <c r="K1098" s="34"/>
      <c r="L1098" s="13"/>
      <c r="M1098" s="4"/>
      <c r="N1098" s="4"/>
      <c r="O1098" s="13">
        <f>ABS(SUM(O1082:O1097))/2</f>
        <v>21.534193396242909</v>
      </c>
      <c r="P1098" s="13">
        <f t="shared" si="1237"/>
        <v>176.36504391522942</v>
      </c>
      <c r="Q1098" s="13">
        <f>SQRT(((MAX(M1082:M1097)-MIN(M1082:M1097))^2)+((VLOOKUP(MAX(M1082:M1097),M1082:N1097,2,FALSE)-VLOOKUP(MIN(M1082:M1097),M1082:N1097,2,FALSE))^2))</f>
        <v>5.3261192816436962</v>
      </c>
      <c r="R1098" s="13">
        <f>ABS(MIN(N1082:N1097))+MAX(N1082:N1097)</f>
        <v>9.3034550467248742</v>
      </c>
      <c r="S1098" s="12">
        <f>SQRT(ABS(((M1083-M1082)^2)-((N1083-N1082)^2))+ABS(((M1084-M1083)^2)-((N1084-N1083)^2))+ABS(((M1085-M1084)^2)-((N1085-N1084)^2))+ABS(((M1086-M1085)^2)-((N1086-N1085)^2))+ABS(((M1087-M1086)^2)-((N1087-N1086)^2))+ABS(((M1088-M1087)^2)-((N1088-N1087)^2))+ABS(((M1089-M1088)^2)-((N1089-N1088)^2))+ABS(((M1090-M1089)^2)-((N1090-N1089)^2))+ABS(((M1091-M1090)^2)-((N1091-N1090)^2))+ABS(((M1092-M1091)^2)-((N1092-N1091)^2))+ABS(((M1093-M1092)^2)-((N1093-N1092)^2))+ABS(((M1094-M1093)^2)-((N1094-N1093)^2))+ABS(((M1095-M1094)^2)-((N1095-N1094)^2))+ABS(((M1096-M1095)^2)-((N1096-N1095)^2))+ABS(((M1097-M1096)^2)-((N1097-N1096)^2)))</f>
        <v>6.8556670822926185</v>
      </c>
      <c r="T1098" s="4">
        <f>IF(A1098=1,S1098/Q1098,"")</f>
        <v>1.2871786604405315</v>
      </c>
      <c r="U1098" s="4">
        <f>IF(A1098=1,4*PI()*(O1098/(S1098^2)),"")</f>
        <v>5.7575674410591935</v>
      </c>
      <c r="V1098" s="21">
        <f>IF($H$9=FALSE,(($F$3)*($Q1098^2))/(2*$F$7*COS(RADIANS($F$8))),IF(G1098&lt;&gt;"",(3*($F$3)*(I1098^2))/(2*J1098*(COS(RADIANS(K1098)))),(($F$3)*($Q1098^2))/(2*$J1098*COS(RADIANS($K1098)))))</f>
        <v>177.44203443878007</v>
      </c>
      <c r="W1098" s="51" t="str">
        <f>IF(G1098&lt;&gt;"",IF(V1098&lt;H1098,"STABLE","UNSTABLE"),IF(V1098&lt;$F$6,"STABLE","UNSTABLE"))</f>
        <v>UNSTABLE</v>
      </c>
      <c r="X1098" s="8"/>
      <c r="Y1098" s="57"/>
      <c r="Z1098" s="4"/>
      <c r="AA1098" s="16" t="str">
        <f t="shared" ca="1" si="1172"/>
        <v/>
      </c>
      <c r="AB1098" s="15"/>
      <c r="AC1098" s="17"/>
      <c r="AD1098" s="4">
        <f ca="1">IF(W1098="Stable",O1098,ABS(SUM(AD1082:AD1097)/2))</f>
        <v>89.778263713251491</v>
      </c>
      <c r="AE1098" s="4">
        <f t="shared" ca="1" si="1245"/>
        <v>735.28397981152966</v>
      </c>
      <c r="AF1098" s="13">
        <f ca="1">IF(W1098="Stable",Q1098,SQRT(((MAX(AB1082:AB1097)-MIN(AB1082:AB1097))^2)+((VLOOKUP(MAX(AB1082:AB1097),AB1082:AC1097,2,FALSE)-VLOOKUP(MIN(AB1082:AB1097),AB1082:AC1097,2,FALSE))^2)))</f>
        <v>9.2335411299471506</v>
      </c>
      <c r="AG1098" s="12">
        <f ca="1">IF(W1098="Stable",S1098,SQRT(ABS(((AB1083-AB1082)^2)-((AC1083-AC1082)^2))+ABS(((AB1084-AB1083)^2)-((AC1084-AC1083)^2))+ABS(((AB1085-AB1084)^2)-((AC1085-AC1084)^2))+ABS(((AB1086-AB1085)^2)-((AC1086-AC1085)^2))+ABS(((AB1087-AB1086)^2)-((AC1087-AC1086)^2))+ABS(((AB1088-AB1087)^2)-((AC1088-AC1087)^2))+ABS(((AB1089-AB1088)^2)-((AC1089-AC1088)^2))+ABS(((AB1090-AB1089)^2)-((AC1090-AC1089)^2))+ABS(((AB1091-AB1090)^2)-((AC1091-AC1090)^2))+ABS(((AB1092-AB1091)^2)-((AC1092-AC1091)^2))+ABS(((AB1093-AB1092)^2)-((AC1093-AC1092)^2))+ABS(((AB1094-AB1093)^2)-((AC1094-AC1093)^2))+ABS(((AB1095-AB1094)^2)-((AC1095-AC1094)^2))+ABS(((AB1096-AB1095)^2)-((AC1096-AC1095)^2))+ABS(((AB1097-AB1096)^2)-((AC1097-AC1096)^2))))</f>
        <v>27.994807268590417</v>
      </c>
      <c r="AH1098" s="4">
        <f ca="1">IF(W1098="Stable",T1098,IF(A1098=1,AG1098/AF1098,""))</f>
        <v>3.0318603528818255</v>
      </c>
      <c r="AI1098" s="4">
        <f ca="1">IF(W1098="Stable",U1098,IF(A1098=1,4*PI()*(AD1098/(AG1098^2)),""))</f>
        <v>1.4395478399153858</v>
      </c>
      <c r="AJ1098" s="5">
        <f ca="1">IF(A1098=1,(O1098/AD1098)*100,"")</f>
        <v>23.985976678076934</v>
      </c>
      <c r="AK1098" s="56">
        <f t="shared" si="1149"/>
        <v>-1.84</v>
      </c>
      <c r="AL1098" s="49">
        <f t="shared" si="1150"/>
        <v>8.19</v>
      </c>
      <c r="AM1098" s="65"/>
      <c r="AN1098" s="61"/>
      <c r="AO1098" s="61"/>
      <c r="AP1098" s="61"/>
      <c r="AQ1098" s="62"/>
    </row>
    <row r="1099" spans="1:43" ht="15" thickTop="1" x14ac:dyDescent="0.3">
      <c r="A1099" t="str">
        <f t="shared" si="1233"/>
        <v/>
      </c>
      <c r="B1099" s="1" t="s">
        <v>62</v>
      </c>
      <c r="C1099" s="1"/>
      <c r="D1099">
        <v>1.032</v>
      </c>
      <c r="E1099">
        <v>87.8</v>
      </c>
      <c r="F1099">
        <v>-85.66</v>
      </c>
      <c r="G1099" s="47"/>
      <c r="H1099" s="47"/>
      <c r="I1099" s="47"/>
      <c r="J1099" s="47"/>
      <c r="K1099" s="47"/>
      <c r="L1099" s="23">
        <f>IF(AND(B1099&lt;&gt;"",C1099&lt;&gt;""),"",IF(E1099-$E$1098&lt;0,(360-($E$1098-E1099)),E1099-$E$1098))</f>
        <v>17.060000000000002</v>
      </c>
      <c r="M1099" s="6">
        <f t="shared" si="1234"/>
        <v>7.8096471052833238E-2</v>
      </c>
      <c r="N1099" s="6">
        <f t="shared" si="1235"/>
        <v>-1.0290407869511753</v>
      </c>
      <c r="O1099" s="23">
        <f t="shared" ref="O1099:O1110" si="1256">IF(A1100=1,M1099*VLOOKUP(B1100,$B$13:$N$1389,13,FALSE)-N1099*VLOOKUP(B1100,$B$13:$N$1389,12,FALSE),M1099*N1100-N1099*M1100)</f>
        <v>-0.4646188727312407</v>
      </c>
      <c r="P1099" s="23" t="str">
        <f t="shared" si="1237"/>
        <v/>
      </c>
      <c r="Q1099" s="23"/>
      <c r="R1099" s="6"/>
      <c r="S1099" s="6"/>
      <c r="T1099" s="6" t="str">
        <f t="shared" si="1250"/>
        <v/>
      </c>
      <c r="U1099" s="6" t="str">
        <f t="shared" si="1251"/>
        <v/>
      </c>
      <c r="V1099" s="6"/>
      <c r="W1099" s="49"/>
      <c r="X1099" s="8"/>
      <c r="Y1099" s="53" t="str">
        <f t="shared" si="1240"/>
        <v>1.67</v>
      </c>
      <c r="Z1099" s="6" t="str">
        <f t="shared" ref="Z1099:Z1110" si="1257">IF(F1099&lt;$R$8,"",(SQRT(((N1099-MIN($N$1099:$N$1110))^2))))</f>
        <v/>
      </c>
      <c r="AA1099" s="54" t="str">
        <f t="shared" ca="1" si="1172"/>
        <v/>
      </c>
      <c r="AB1099" s="55">
        <f t="shared" si="1252"/>
        <v>7.8096471052833238E-2</v>
      </c>
      <c r="AC1099" s="6">
        <f t="shared" ref="AC1099:AC1110" si="1258">IF($W$1111="STABLE",N1099,IF(F1099&lt;$R$8,N1099,(AA1099+MIN($N$1099:$N$1110))))</f>
        <v>-1.0290407869511753</v>
      </c>
      <c r="AD1099" s="6">
        <f t="shared" ref="AD1099:AD1110" si="1259">IF(A1100=1,ABS(AB1099*VLOOKUP(B1100,$B$13:$AD$1389,28,FALSE)-AC1099*VLOOKUP(B1100,$B$13:$AD$1389,27,FALSE)),ABS(AB1099*AC1100-AC1099*AB1100))</f>
        <v>0.4646188727312407</v>
      </c>
      <c r="AE1099" s="6" t="str">
        <f t="shared" si="1245"/>
        <v/>
      </c>
      <c r="AF1099" s="113"/>
      <c r="AG1099" s="52"/>
      <c r="AH1099" s="6" t="str">
        <f t="shared" si="1253"/>
        <v/>
      </c>
      <c r="AI1099" s="6" t="str">
        <f t="shared" si="1254"/>
        <v/>
      </c>
      <c r="AJ1099" s="14" t="str">
        <f t="shared" si="1255"/>
        <v/>
      </c>
      <c r="AK1099" s="56">
        <f t="shared" si="1149"/>
        <v>-85.66</v>
      </c>
      <c r="AL1099" s="49">
        <f t="shared" si="1150"/>
        <v>1.032</v>
      </c>
      <c r="AM1099" s="65"/>
      <c r="AN1099" s="61"/>
      <c r="AO1099" s="61"/>
      <c r="AP1099" s="61"/>
      <c r="AQ1099" s="62"/>
    </row>
    <row r="1100" spans="1:43" x14ac:dyDescent="0.3">
      <c r="A1100" t="str">
        <f t="shared" si="1233"/>
        <v/>
      </c>
      <c r="B1100" s="1" t="s">
        <v>62</v>
      </c>
      <c r="C1100" s="1"/>
      <c r="D1100">
        <v>0.96499999999999997</v>
      </c>
      <c r="E1100">
        <v>330.37</v>
      </c>
      <c r="F1100">
        <v>-66.53</v>
      </c>
      <c r="G1100" s="47"/>
      <c r="H1100" s="47"/>
      <c r="I1100" s="47"/>
      <c r="J1100" s="47"/>
      <c r="K1100" s="47"/>
      <c r="L1100" s="23">
        <f t="shared" ref="L1100:L1110" si="1260">IF(AND(B1100&lt;&gt;"",C1100&lt;&gt;""),"",IF(E1100-$E$1098&lt;0,(360-($E$1098-E1100)),E1100-$E$1098))</f>
        <v>259.63</v>
      </c>
      <c r="M1100" s="6">
        <f t="shared" ref="M1100:M1110" si="1261">IF(AND(B1100&lt;&gt;"",C1100&lt;&gt;""),"",IF(L1100&gt;180,(COS(RADIANS(F1100))*D1100)*(-1),(COS(RADIANS(F1100))*D1100)))</f>
        <v>-0.38432943325898905</v>
      </c>
      <c r="N1100" s="6">
        <f t="shared" ref="N1100:N1110" si="1262">IF(AND(B1100&lt;&gt;"",C1100&lt;&gt;""),"",SIN(RADIANS(F1100))*D1100)</f>
        <v>-0.88516432752954077</v>
      </c>
      <c r="O1100" s="23">
        <f t="shared" si="1256"/>
        <v>-0.62355086038913154</v>
      </c>
      <c r="P1100" s="23" t="str">
        <f t="shared" ref="P1100:P1111" si="1263">IF(A1100=1,D1100*O1100,"")</f>
        <v/>
      </c>
      <c r="Q1100" s="23"/>
      <c r="R1100" s="6"/>
      <c r="S1100" s="6"/>
      <c r="T1100" s="6" t="str">
        <f t="shared" ref="T1100:T1110" si="1264">IF(A1100=1,S1100/Q1100,"")</f>
        <v/>
      </c>
      <c r="U1100" s="6" t="str">
        <f t="shared" ref="U1100:U1110" si="1265">IF(A1100=1,4*PI()*(O1100/(S1100^2)),"")</f>
        <v/>
      </c>
      <c r="V1100" s="6"/>
      <c r="W1100" s="49"/>
      <c r="X1100" s="8"/>
      <c r="Y1100" s="53" t="str">
        <f t="shared" ref="Y1100:Y1110" si="1266">IF(A1100=1,"",B1100)</f>
        <v>1.67</v>
      </c>
      <c r="Z1100" s="6" t="str">
        <f t="shared" si="1257"/>
        <v/>
      </c>
      <c r="AA1100" s="54" t="str">
        <f t="shared" ref="AA1100:AA1111" ca="1" si="1267">IF(Z1100="","",IF($K$9=TRUE,(Z1100*($F$3/($F$3-(RANDBETWEEN($N$8,$M$8)/100)))),Z1100*($F$3/($F$3-$F$4))))</f>
        <v/>
      </c>
      <c r="AB1100" s="55">
        <f t="shared" ref="AB1100:AB1110" si="1268">IF(A1100=1,"",M1100)</f>
        <v>-0.38432943325898905</v>
      </c>
      <c r="AC1100" s="6">
        <f t="shared" si="1258"/>
        <v>-0.88516432752954077</v>
      </c>
      <c r="AD1100" s="6">
        <f t="shared" si="1259"/>
        <v>0.62355086038913154</v>
      </c>
      <c r="AE1100" s="6" t="str">
        <f t="shared" ref="AE1100:AE1111" si="1269">IF(Y1100="",$D1100*AD1100,"")</f>
        <v/>
      </c>
      <c r="AF1100" s="113"/>
      <c r="AG1100" s="52"/>
      <c r="AH1100" s="6" t="str">
        <f t="shared" ref="AH1100:AH1110" si="1270">IF(A1100=1,AG1100/AF1100,"")</f>
        <v/>
      </c>
      <c r="AI1100" s="6" t="str">
        <f t="shared" ref="AI1100:AI1110" si="1271">IF(A1100=1,4*PI()*(AD1100/(AG1100^2)),"")</f>
        <v/>
      </c>
      <c r="AJ1100" s="14" t="str">
        <f t="shared" ref="AJ1100:AJ1110" si="1272">IF(A1100=1,(O1100/AD1100)*100,"")</f>
        <v/>
      </c>
      <c r="AK1100" s="56">
        <f t="shared" si="1149"/>
        <v>-66.53</v>
      </c>
      <c r="AL1100" s="49">
        <f t="shared" si="1150"/>
        <v>0.96499999999999997</v>
      </c>
      <c r="AM1100" s="65"/>
      <c r="AN1100" s="61"/>
      <c r="AO1100" s="61"/>
      <c r="AP1100" s="61"/>
      <c r="AQ1100" s="62"/>
    </row>
    <row r="1101" spans="1:43" x14ac:dyDescent="0.3">
      <c r="A1101" t="str">
        <f t="shared" si="1233"/>
        <v/>
      </c>
      <c r="B1101" s="1" t="s">
        <v>62</v>
      </c>
      <c r="C1101" s="1"/>
      <c r="D1101">
        <v>1.083</v>
      </c>
      <c r="E1101">
        <v>322.7</v>
      </c>
      <c r="F1101">
        <v>-29.9</v>
      </c>
      <c r="G1101" s="47"/>
      <c r="H1101" s="47"/>
      <c r="I1101" s="47"/>
      <c r="J1101" s="47"/>
      <c r="K1101" s="47"/>
      <c r="L1101" s="23">
        <f t="shared" si="1260"/>
        <v>251.95999999999998</v>
      </c>
      <c r="M1101" s="6">
        <f t="shared" si="1261"/>
        <v>-0.93884917909725774</v>
      </c>
      <c r="N1101" s="6">
        <f t="shared" si="1262"/>
        <v>-0.53986222215339819</v>
      </c>
      <c r="O1101" s="23">
        <f t="shared" si="1256"/>
        <v>-0.6069249376827861</v>
      </c>
      <c r="P1101" s="23" t="str">
        <f t="shared" si="1263"/>
        <v/>
      </c>
      <c r="Q1101" s="23"/>
      <c r="R1101" s="6"/>
      <c r="S1101" s="6"/>
      <c r="T1101" s="6" t="str">
        <f t="shared" si="1264"/>
        <v/>
      </c>
      <c r="U1101" s="6" t="str">
        <f t="shared" si="1265"/>
        <v/>
      </c>
      <c r="V1101" s="6"/>
      <c r="W1101" s="49"/>
      <c r="X1101" s="8"/>
      <c r="Y1101" s="53" t="str">
        <f t="shared" si="1266"/>
        <v>1.67</v>
      </c>
      <c r="Z1101" s="6" t="str">
        <f t="shared" si="1257"/>
        <v/>
      </c>
      <c r="AA1101" s="54" t="str">
        <f t="shared" ca="1" si="1267"/>
        <v/>
      </c>
      <c r="AB1101" s="55">
        <f t="shared" si="1268"/>
        <v>-0.93884917909725774</v>
      </c>
      <c r="AC1101" s="6">
        <f t="shared" si="1258"/>
        <v>-0.53986222215339819</v>
      </c>
      <c r="AD1101" s="6">
        <f t="shared" ca="1" si="1259"/>
        <v>4.099417945976076</v>
      </c>
      <c r="AE1101" s="6" t="str">
        <f t="shared" si="1269"/>
        <v/>
      </c>
      <c r="AF1101" s="113"/>
      <c r="AG1101" s="52"/>
      <c r="AH1101" s="6" t="str">
        <f t="shared" si="1270"/>
        <v/>
      </c>
      <c r="AI1101" s="6" t="str">
        <f t="shared" si="1271"/>
        <v/>
      </c>
      <c r="AJ1101" s="14" t="str">
        <f t="shared" si="1272"/>
        <v/>
      </c>
      <c r="AK1101" s="56">
        <f t="shared" ref="AK1101:AK1164" si="1273">IF(A1101=1,F1101,IF(Z1101="",F1101,ABS(DEGREES(ATAN(AC1101/AB1101)))))</f>
        <v>-29.9</v>
      </c>
      <c r="AL1101" s="49">
        <f t="shared" ref="AL1101:AL1164" si="1274">IF(A1101=1,D1101,SQRT(((AB1101-0)^2)+((AC1101-0)^2)))</f>
        <v>1.083</v>
      </c>
      <c r="AM1101" s="65"/>
      <c r="AN1101" s="61"/>
      <c r="AO1101" s="61"/>
      <c r="AP1101" s="61"/>
      <c r="AQ1101" s="62"/>
    </row>
    <row r="1102" spans="1:43" x14ac:dyDescent="0.3">
      <c r="A1102" t="str">
        <f t="shared" si="1233"/>
        <v/>
      </c>
      <c r="B1102" s="1" t="s">
        <v>62</v>
      </c>
      <c r="C1102" s="1"/>
      <c r="D1102">
        <v>0.92500000000000004</v>
      </c>
      <c r="E1102">
        <v>323.33</v>
      </c>
      <c r="F1102">
        <v>7.39</v>
      </c>
      <c r="G1102" s="47"/>
      <c r="H1102" s="47"/>
      <c r="I1102" s="47"/>
      <c r="J1102" s="47"/>
      <c r="K1102" s="47"/>
      <c r="L1102" s="23">
        <f t="shared" si="1260"/>
        <v>252.58999999999997</v>
      </c>
      <c r="M1102" s="6">
        <f t="shared" si="1261"/>
        <v>-0.91731660437484552</v>
      </c>
      <c r="N1102" s="6">
        <f t="shared" si="1262"/>
        <v>0.11897582669686831</v>
      </c>
      <c r="O1102" s="23">
        <f t="shared" si="1256"/>
        <v>-0.86765466643008315</v>
      </c>
      <c r="P1102" s="23" t="str">
        <f t="shared" si="1263"/>
        <v/>
      </c>
      <c r="Q1102" s="23"/>
      <c r="R1102" s="6"/>
      <c r="S1102" s="6"/>
      <c r="T1102" s="6" t="str">
        <f t="shared" si="1264"/>
        <v/>
      </c>
      <c r="U1102" s="6" t="str">
        <f t="shared" si="1265"/>
        <v/>
      </c>
      <c r="V1102" s="6"/>
      <c r="W1102" s="49"/>
      <c r="X1102" s="8"/>
      <c r="Y1102" s="53" t="str">
        <f t="shared" si="1266"/>
        <v>1.67</v>
      </c>
      <c r="Z1102" s="6">
        <f t="shared" si="1257"/>
        <v>1.2781443536674324</v>
      </c>
      <c r="AA1102" s="54">
        <f t="shared" ca="1" si="1267"/>
        <v>4.9981167262816006</v>
      </c>
      <c r="AB1102" s="55">
        <f t="shared" si="1268"/>
        <v>-0.91731660437484552</v>
      </c>
      <c r="AC1102" s="6">
        <f t="shared" ca="1" si="1258"/>
        <v>3.8389481993110364</v>
      </c>
      <c r="AD1102" s="6">
        <f t="shared" ca="1" si="1259"/>
        <v>3.7684665687833774</v>
      </c>
      <c r="AE1102" s="6" t="str">
        <f t="shared" si="1269"/>
        <v/>
      </c>
      <c r="AF1102" s="113"/>
      <c r="AG1102" s="52"/>
      <c r="AH1102" s="6" t="str">
        <f t="shared" si="1270"/>
        <v/>
      </c>
      <c r="AI1102" s="6" t="str">
        <f t="shared" si="1271"/>
        <v/>
      </c>
      <c r="AJ1102" s="14" t="str">
        <f t="shared" si="1272"/>
        <v/>
      </c>
      <c r="AK1102" s="56">
        <f t="shared" ca="1" si="1273"/>
        <v>76.561165263120856</v>
      </c>
      <c r="AL1102" s="49">
        <f t="shared" ca="1" si="1274"/>
        <v>3.9470233125299936</v>
      </c>
      <c r="AM1102" s="65"/>
      <c r="AN1102" s="61"/>
      <c r="AO1102" s="61"/>
      <c r="AP1102" s="61"/>
      <c r="AQ1102" s="62"/>
    </row>
    <row r="1103" spans="1:43" x14ac:dyDescent="0.3">
      <c r="A1103" t="str">
        <f t="shared" si="1233"/>
        <v/>
      </c>
      <c r="B1103" s="1" t="s">
        <v>62</v>
      </c>
      <c r="C1103" s="1"/>
      <c r="D1103">
        <v>1.3240000000000001</v>
      </c>
      <c r="E1103">
        <v>3.77</v>
      </c>
      <c r="F1103">
        <v>52.5</v>
      </c>
      <c r="G1103" s="47"/>
      <c r="H1103" s="47"/>
      <c r="I1103" s="47"/>
      <c r="J1103" s="47"/>
      <c r="K1103" s="47"/>
      <c r="L1103" s="23">
        <f t="shared" si="1260"/>
        <v>293.02999999999997</v>
      </c>
      <c r="M1103" s="6">
        <f t="shared" si="1261"/>
        <v>-0.80600013200754617</v>
      </c>
      <c r="N1103" s="6">
        <f t="shared" si="1262"/>
        <v>1.0503998225455955</v>
      </c>
      <c r="O1103" s="23">
        <f t="shared" si="1256"/>
        <v>-1.335396461231718</v>
      </c>
      <c r="P1103" s="23" t="str">
        <f t="shared" si="1263"/>
        <v/>
      </c>
      <c r="Q1103" s="23"/>
      <c r="R1103" s="6"/>
      <c r="S1103" s="6"/>
      <c r="T1103" s="6" t="str">
        <f t="shared" si="1264"/>
        <v/>
      </c>
      <c r="U1103" s="6" t="str">
        <f t="shared" si="1265"/>
        <v/>
      </c>
      <c r="V1103" s="6"/>
      <c r="W1103" s="49"/>
      <c r="X1103" s="8"/>
      <c r="Y1103" s="53" t="str">
        <f t="shared" si="1266"/>
        <v>1.67</v>
      </c>
      <c r="Z1103" s="6">
        <f t="shared" si="1257"/>
        <v>2.2095683495161595</v>
      </c>
      <c r="AA1103" s="54">
        <f t="shared" ca="1" si="1267"/>
        <v>8.6404016055706521</v>
      </c>
      <c r="AB1103" s="55">
        <f t="shared" si="1268"/>
        <v>-0.80600013200754617</v>
      </c>
      <c r="AC1103" s="6">
        <f t="shared" ca="1" si="1258"/>
        <v>7.4812330786000878</v>
      </c>
      <c r="AD1103" s="6">
        <f t="shared" ca="1" si="1259"/>
        <v>5.70574336447946</v>
      </c>
      <c r="AE1103" s="6" t="str">
        <f t="shared" si="1269"/>
        <v/>
      </c>
      <c r="AF1103" s="113"/>
      <c r="AG1103" s="52"/>
      <c r="AH1103" s="6" t="str">
        <f t="shared" si="1270"/>
        <v/>
      </c>
      <c r="AI1103" s="6" t="str">
        <f t="shared" si="1271"/>
        <v/>
      </c>
      <c r="AJ1103" s="14" t="str">
        <f t="shared" si="1272"/>
        <v/>
      </c>
      <c r="AK1103" s="56">
        <f t="shared" ca="1" si="1273"/>
        <v>83.85088448782119</v>
      </c>
      <c r="AL1103" s="49">
        <f t="shared" ca="1" si="1274"/>
        <v>7.5245255391377555</v>
      </c>
      <c r="AM1103" s="65"/>
      <c r="AN1103" s="61"/>
      <c r="AO1103" s="61"/>
      <c r="AP1103" s="61"/>
      <c r="AQ1103" s="62"/>
    </row>
    <row r="1104" spans="1:43" x14ac:dyDescent="0.3">
      <c r="A1104" t="str">
        <f t="shared" si="1233"/>
        <v/>
      </c>
      <c r="B1104" s="1" t="s">
        <v>62</v>
      </c>
      <c r="C1104" s="1"/>
      <c r="D1104">
        <v>2.6059999999999999</v>
      </c>
      <c r="E1104">
        <v>351.23</v>
      </c>
      <c r="F1104">
        <v>75.27</v>
      </c>
      <c r="G1104" s="47"/>
      <c r="H1104" s="47"/>
      <c r="I1104" s="47"/>
      <c r="J1104" s="47"/>
      <c r="K1104" s="47"/>
      <c r="L1104" s="23">
        <f>IF(AND(B1104&lt;&gt;"",C1104&lt;&gt;""),"",IF(E1104-$E$1098&lt;0,(360-($E$1098-E1104)),E1104-$E$1098))</f>
        <v>280.49</v>
      </c>
      <c r="M1104" s="6">
        <f t="shared" si="1261"/>
        <v>-0.66261294818899763</v>
      </c>
      <c r="N1104" s="6">
        <f t="shared" si="1262"/>
        <v>2.5203531659059775</v>
      </c>
      <c r="O1104" s="23">
        <f t="shared" si="1256"/>
        <v>-3.326098390748307</v>
      </c>
      <c r="P1104" s="23" t="str">
        <f t="shared" si="1263"/>
        <v/>
      </c>
      <c r="Q1104" s="23"/>
      <c r="R1104" s="6"/>
      <c r="S1104" s="6"/>
      <c r="T1104" s="6" t="str">
        <f t="shared" si="1264"/>
        <v/>
      </c>
      <c r="U1104" s="6" t="str">
        <f t="shared" si="1265"/>
        <v/>
      </c>
      <c r="V1104" s="6"/>
      <c r="W1104" s="49"/>
      <c r="X1104" s="8"/>
      <c r="Y1104" s="53" t="str">
        <f t="shared" si="1266"/>
        <v>1.67</v>
      </c>
      <c r="Z1104" s="6">
        <f t="shared" si="1257"/>
        <v>3.6795216928765413</v>
      </c>
      <c r="AA1104" s="54">
        <f t="shared" ca="1" si="1267"/>
        <v>14.388577366173935</v>
      </c>
      <c r="AB1104" s="55">
        <f t="shared" si="1268"/>
        <v>-0.66261294818899763</v>
      </c>
      <c r="AC1104" s="6">
        <f t="shared" ca="1" si="1258"/>
        <v>13.229408839203371</v>
      </c>
      <c r="AD1104" s="6">
        <f t="shared" ca="1" si="1259"/>
        <v>15.547591448461624</v>
      </c>
      <c r="AE1104" s="6" t="str">
        <f t="shared" si="1269"/>
        <v/>
      </c>
      <c r="AF1104" s="113"/>
      <c r="AG1104" s="52"/>
      <c r="AH1104" s="6" t="str">
        <f t="shared" si="1270"/>
        <v/>
      </c>
      <c r="AI1104" s="6" t="str">
        <f t="shared" si="1271"/>
        <v/>
      </c>
      <c r="AJ1104" s="14" t="str">
        <f t="shared" si="1272"/>
        <v/>
      </c>
      <c r="AK1104" s="56">
        <f t="shared" ca="1" si="1273"/>
        <v>87.132659008389993</v>
      </c>
      <c r="AL1104" s="49">
        <f t="shared" ca="1" si="1274"/>
        <v>13.245992380863731</v>
      </c>
      <c r="AM1104" s="65"/>
      <c r="AN1104" s="61"/>
      <c r="AO1104" s="61"/>
      <c r="AP1104" s="61"/>
      <c r="AQ1104" s="62"/>
    </row>
    <row r="1105" spans="1:43" x14ac:dyDescent="0.3">
      <c r="A1105" t="str">
        <f t="shared" si="1233"/>
        <v/>
      </c>
      <c r="B1105" s="1" t="s">
        <v>62</v>
      </c>
      <c r="C1105" s="1"/>
      <c r="D1105">
        <v>4.6760000000000002</v>
      </c>
      <c r="E1105">
        <v>119.67</v>
      </c>
      <c r="F1105">
        <v>88.89</v>
      </c>
      <c r="G1105" s="47"/>
      <c r="H1105" s="47"/>
      <c r="I1105" s="47"/>
      <c r="J1105" s="47"/>
      <c r="K1105" s="47"/>
      <c r="L1105" s="23">
        <f t="shared" si="1260"/>
        <v>48.930000000000007</v>
      </c>
      <c r="M1105" s="6">
        <f t="shared" si="1261"/>
        <v>9.0583204847526952E-2</v>
      </c>
      <c r="N1105" s="6">
        <f t="shared" si="1262"/>
        <v>4.6751225313353606</v>
      </c>
      <c r="O1105" s="23">
        <f t="shared" si="1256"/>
        <v>-2.5110696847011935</v>
      </c>
      <c r="P1105" s="23" t="str">
        <f t="shared" si="1263"/>
        <v/>
      </c>
      <c r="Q1105" s="23"/>
      <c r="R1105" s="6"/>
      <c r="S1105" s="6"/>
      <c r="T1105" s="6" t="str">
        <f t="shared" si="1264"/>
        <v/>
      </c>
      <c r="U1105" s="6" t="str">
        <f t="shared" si="1265"/>
        <v/>
      </c>
      <c r="V1105" s="6"/>
      <c r="W1105" s="49"/>
      <c r="X1105" s="8"/>
      <c r="Y1105" s="53" t="str">
        <f t="shared" si="1266"/>
        <v>1.67</v>
      </c>
      <c r="Z1105" s="6">
        <f t="shared" si="1257"/>
        <v>5.8342910583059249</v>
      </c>
      <c r="AA1105" s="54">
        <f t="shared" ca="1" si="1267"/>
        <v>22.814690407106745</v>
      </c>
      <c r="AB1105" s="55">
        <f t="shared" si="1268"/>
        <v>9.0583204847526952E-2</v>
      </c>
      <c r="AC1105" s="6">
        <f t="shared" ca="1" si="1258"/>
        <v>21.655521880136181</v>
      </c>
      <c r="AD1105" s="6">
        <f t="shared" ca="1" si="1259"/>
        <v>11.641062712145192</v>
      </c>
      <c r="AE1105" s="6" t="str">
        <f t="shared" si="1269"/>
        <v/>
      </c>
      <c r="AF1105" s="113"/>
      <c r="AG1105" s="52"/>
      <c r="AH1105" s="6" t="str">
        <f t="shared" si="1270"/>
        <v/>
      </c>
      <c r="AI1105" s="6" t="str">
        <f t="shared" si="1271"/>
        <v/>
      </c>
      <c r="AJ1105" s="14" t="str">
        <f t="shared" si="1272"/>
        <v/>
      </c>
      <c r="AK1105" s="56">
        <f t="shared" ca="1" si="1273"/>
        <v>89.760338028704794</v>
      </c>
      <c r="AL1105" s="49">
        <f t="shared" ca="1" si="1274"/>
        <v>21.655711330225504</v>
      </c>
      <c r="AM1105" s="65"/>
      <c r="AN1105" s="61"/>
      <c r="AO1105" s="61"/>
      <c r="AP1105" s="61"/>
      <c r="AQ1105" s="62"/>
    </row>
    <row r="1106" spans="1:43" x14ac:dyDescent="0.3">
      <c r="A1106" t="str">
        <f t="shared" si="1233"/>
        <v/>
      </c>
      <c r="B1106" s="1" t="s">
        <v>62</v>
      </c>
      <c r="C1106" s="1"/>
      <c r="D1106">
        <v>4.8630000000000004</v>
      </c>
      <c r="E1106">
        <v>138.97999999999999</v>
      </c>
      <c r="F1106">
        <v>82.55</v>
      </c>
      <c r="G1106" s="47"/>
      <c r="H1106" s="47"/>
      <c r="I1106" s="47"/>
      <c r="J1106" s="47"/>
      <c r="K1106" s="47"/>
      <c r="L1106" s="23">
        <f t="shared" si="1260"/>
        <v>68.239999999999995</v>
      </c>
      <c r="M1106" s="6">
        <f t="shared" si="1261"/>
        <v>0.63054116955366524</v>
      </c>
      <c r="N1106" s="6">
        <f t="shared" si="1262"/>
        <v>4.8219484478266565</v>
      </c>
      <c r="O1106" s="23">
        <f t="shared" si="1256"/>
        <v>-1.7999224317103006</v>
      </c>
      <c r="P1106" s="23" t="str">
        <f t="shared" si="1263"/>
        <v/>
      </c>
      <c r="Q1106" s="23"/>
      <c r="R1106" s="6"/>
      <c r="S1106" s="6"/>
      <c r="T1106" s="6" t="str">
        <f t="shared" si="1264"/>
        <v/>
      </c>
      <c r="U1106" s="6" t="str">
        <f t="shared" si="1265"/>
        <v/>
      </c>
      <c r="V1106" s="6"/>
      <c r="W1106" s="49"/>
      <c r="X1106" s="8"/>
      <c r="Y1106" s="53" t="str">
        <f t="shared" si="1266"/>
        <v>1.67</v>
      </c>
      <c r="Z1106" s="6">
        <f t="shared" si="1257"/>
        <v>5.9811169747972208</v>
      </c>
      <c r="AA1106" s="54">
        <f t="shared" ca="1" si="1267"/>
        <v>23.388845483535398</v>
      </c>
      <c r="AB1106" s="55">
        <f t="shared" si="1268"/>
        <v>0.63054116955366524</v>
      </c>
      <c r="AC1106" s="6">
        <f t="shared" ca="1" si="1258"/>
        <v>22.229676956564834</v>
      </c>
      <c r="AD1106" s="6">
        <f t="shared" ca="1" si="1259"/>
        <v>6.9708496745121966</v>
      </c>
      <c r="AE1106" s="6" t="str">
        <f t="shared" si="1269"/>
        <v/>
      </c>
      <c r="AF1106" s="113"/>
      <c r="AG1106" s="52"/>
      <c r="AH1106" s="6" t="str">
        <f t="shared" si="1270"/>
        <v/>
      </c>
      <c r="AI1106" s="6" t="str">
        <f t="shared" si="1271"/>
        <v/>
      </c>
      <c r="AJ1106" s="14" t="str">
        <f t="shared" si="1272"/>
        <v/>
      </c>
      <c r="AK1106" s="56">
        <f t="shared" ca="1" si="1273"/>
        <v>88.375250182506704</v>
      </c>
      <c r="AL1106" s="49">
        <f t="shared" ca="1" si="1274"/>
        <v>22.238617757399666</v>
      </c>
      <c r="AM1106" s="65"/>
      <c r="AN1106" s="61"/>
      <c r="AO1106" s="61"/>
      <c r="AP1106" s="61"/>
      <c r="AQ1106" s="62"/>
    </row>
    <row r="1107" spans="1:43" x14ac:dyDescent="0.3">
      <c r="A1107" t="str">
        <f t="shared" si="1233"/>
        <v/>
      </c>
      <c r="B1107" s="1" t="s">
        <v>62</v>
      </c>
      <c r="C1107" s="1"/>
      <c r="D1107">
        <v>1.9139999999999999</v>
      </c>
      <c r="E1107">
        <v>157.76</v>
      </c>
      <c r="F1107">
        <v>71.400000000000006</v>
      </c>
      <c r="G1107" s="47"/>
      <c r="H1107" s="47"/>
      <c r="I1107" s="47"/>
      <c r="J1107" s="47"/>
      <c r="K1107" s="47"/>
      <c r="L1107" s="23">
        <f t="shared" si="1260"/>
        <v>87.02</v>
      </c>
      <c r="M1107" s="6">
        <f t="shared" si="1261"/>
        <v>0.6104881179965056</v>
      </c>
      <c r="N1107" s="6">
        <f t="shared" si="1262"/>
        <v>1.8140287367583472</v>
      </c>
      <c r="O1107" s="23">
        <f t="shared" si="1256"/>
        <v>-0.60666266422399506</v>
      </c>
      <c r="P1107" s="23" t="str">
        <f t="shared" si="1263"/>
        <v/>
      </c>
      <c r="Q1107" s="23"/>
      <c r="R1107" s="6"/>
      <c r="S1107" s="6"/>
      <c r="T1107" s="6" t="str">
        <f t="shared" si="1264"/>
        <v/>
      </c>
      <c r="U1107" s="6" t="str">
        <f t="shared" si="1265"/>
        <v/>
      </c>
      <c r="V1107" s="6"/>
      <c r="W1107" s="49"/>
      <c r="X1107" s="8"/>
      <c r="Y1107" s="53" t="str">
        <f t="shared" si="1266"/>
        <v>1.67</v>
      </c>
      <c r="Z1107" s="6">
        <f t="shared" si="1257"/>
        <v>2.9731972637289115</v>
      </c>
      <c r="AA1107" s="54">
        <f t="shared" ca="1" si="1267"/>
        <v>11.626532583536935</v>
      </c>
      <c r="AB1107" s="55">
        <f t="shared" si="1268"/>
        <v>0.6104881179965056</v>
      </c>
      <c r="AC1107" s="6">
        <f t="shared" ca="1" si="1258"/>
        <v>10.467364056566371</v>
      </c>
      <c r="AD1107" s="6">
        <f t="shared" ca="1" si="1259"/>
        <v>1.6623050131127552</v>
      </c>
      <c r="AE1107" s="6" t="str">
        <f t="shared" si="1269"/>
        <v/>
      </c>
      <c r="AF1107" s="113"/>
      <c r="AG1107" s="52"/>
      <c r="AH1107" s="6" t="str">
        <f t="shared" si="1270"/>
        <v/>
      </c>
      <c r="AI1107" s="6" t="str">
        <f t="shared" si="1271"/>
        <v/>
      </c>
      <c r="AJ1107" s="14" t="str">
        <f t="shared" si="1272"/>
        <v/>
      </c>
      <c r="AK1107" s="56">
        <f t="shared" ca="1" si="1273"/>
        <v>86.662119264461467</v>
      </c>
      <c r="AL1107" s="49">
        <f t="shared" ca="1" si="1274"/>
        <v>10.485151693462164</v>
      </c>
      <c r="AM1107" s="65"/>
      <c r="AN1107" s="61"/>
      <c r="AO1107" s="61"/>
      <c r="AP1107" s="61"/>
      <c r="AQ1107" s="62"/>
    </row>
    <row r="1108" spans="1:43" x14ac:dyDescent="0.3">
      <c r="A1108" t="str">
        <f t="shared" si="1233"/>
        <v/>
      </c>
      <c r="B1108" s="1" t="s">
        <v>62</v>
      </c>
      <c r="C1108" s="1"/>
      <c r="D1108">
        <v>0.44500000000000001</v>
      </c>
      <c r="E1108">
        <v>163.15</v>
      </c>
      <c r="F1108">
        <v>25.98</v>
      </c>
      <c r="G1108" s="47"/>
      <c r="H1108" s="47"/>
      <c r="I1108" s="47"/>
      <c r="J1108" s="47"/>
      <c r="K1108" s="47"/>
      <c r="L1108" s="23">
        <f t="shared" si="1260"/>
        <v>92.410000000000011</v>
      </c>
      <c r="M1108" s="6">
        <f t="shared" si="1261"/>
        <v>0.40003142031131511</v>
      </c>
      <c r="N1108" s="6">
        <f t="shared" si="1262"/>
        <v>0.19493553489220974</v>
      </c>
      <c r="O1108" s="23">
        <f t="shared" si="1256"/>
        <v>-0.26498529486521671</v>
      </c>
      <c r="P1108" s="23" t="str">
        <f t="shared" si="1263"/>
        <v/>
      </c>
      <c r="Q1108" s="23"/>
      <c r="R1108" s="6"/>
      <c r="S1108" s="6"/>
      <c r="T1108" s="6" t="str">
        <f t="shared" si="1264"/>
        <v/>
      </c>
      <c r="U1108" s="6" t="str">
        <f t="shared" si="1265"/>
        <v/>
      </c>
      <c r="V1108" s="6"/>
      <c r="W1108" s="49"/>
      <c r="X1108" s="8"/>
      <c r="Y1108" s="53" t="str">
        <f t="shared" si="1266"/>
        <v>1.67</v>
      </c>
      <c r="Z1108" s="6">
        <f t="shared" si="1257"/>
        <v>1.3541040618627738</v>
      </c>
      <c r="AA1108" s="54">
        <f t="shared" ca="1" si="1267"/>
        <v>5.2951531971350247</v>
      </c>
      <c r="AB1108" s="55">
        <f t="shared" si="1268"/>
        <v>0.40003142031131511</v>
      </c>
      <c r="AC1108" s="6">
        <f t="shared" ca="1" si="1258"/>
        <v>4.1359846701644605</v>
      </c>
      <c r="AD1108" s="6">
        <f t="shared" ca="1" si="1259"/>
        <v>1.9047210285584359</v>
      </c>
      <c r="AE1108" s="6" t="str">
        <f t="shared" si="1269"/>
        <v/>
      </c>
      <c r="AF1108" s="113"/>
      <c r="AG1108" s="52"/>
      <c r="AH1108" s="6" t="str">
        <f t="shared" si="1270"/>
        <v/>
      </c>
      <c r="AI1108" s="6" t="str">
        <f t="shared" si="1271"/>
        <v/>
      </c>
      <c r="AJ1108" s="14" t="str">
        <f t="shared" si="1272"/>
        <v/>
      </c>
      <c r="AK1108" s="56">
        <f t="shared" ca="1" si="1273"/>
        <v>84.475550073820131</v>
      </c>
      <c r="AL1108" s="49">
        <f t="shared" ca="1" si="1274"/>
        <v>4.1552851080367166</v>
      </c>
      <c r="AM1108" s="65"/>
      <c r="AN1108" s="61"/>
      <c r="AO1108" s="61"/>
      <c r="AP1108" s="61"/>
      <c r="AQ1108" s="62"/>
    </row>
    <row r="1109" spans="1:43" x14ac:dyDescent="0.3">
      <c r="A1109" t="str">
        <f t="shared" si="1233"/>
        <v/>
      </c>
      <c r="B1109" s="1" t="s">
        <v>62</v>
      </c>
      <c r="C1109" s="1"/>
      <c r="D1109">
        <v>0.62</v>
      </c>
      <c r="E1109">
        <v>153.93</v>
      </c>
      <c r="F1109">
        <v>-47.85</v>
      </c>
      <c r="G1109" s="47"/>
      <c r="H1109" s="47"/>
      <c r="I1109" s="47"/>
      <c r="J1109" s="47"/>
      <c r="K1109" s="47"/>
      <c r="L1109" s="23">
        <f t="shared" si="1260"/>
        <v>83.190000000000012</v>
      </c>
      <c r="M1109" s="6">
        <f t="shared" si="1261"/>
        <v>0.41606579299345503</v>
      </c>
      <c r="N1109" s="6">
        <f t="shared" si="1262"/>
        <v>-0.45966211057768008</v>
      </c>
      <c r="O1109" s="23">
        <f t="shared" si="1256"/>
        <v>-0.37369202390054085</v>
      </c>
      <c r="P1109" s="23" t="str">
        <f t="shared" si="1263"/>
        <v/>
      </c>
      <c r="Q1109" s="23"/>
      <c r="R1109" s="6"/>
      <c r="S1109" s="6"/>
      <c r="T1109" s="6" t="str">
        <f t="shared" si="1264"/>
        <v/>
      </c>
      <c r="U1109" s="6" t="str">
        <f t="shared" si="1265"/>
        <v/>
      </c>
      <c r="V1109" s="6"/>
      <c r="W1109" s="49"/>
      <c r="X1109" s="8"/>
      <c r="Y1109" s="53" t="str">
        <f t="shared" si="1266"/>
        <v>1.67</v>
      </c>
      <c r="Z1109" s="6" t="str">
        <f t="shared" si="1257"/>
        <v/>
      </c>
      <c r="AA1109" s="54" t="str">
        <f t="shared" ca="1" si="1267"/>
        <v/>
      </c>
      <c r="AB1109" s="55">
        <f t="shared" si="1268"/>
        <v>0.41606579299345503</v>
      </c>
      <c r="AC1109" s="6">
        <f t="shared" si="1258"/>
        <v>-0.45966211057768008</v>
      </c>
      <c r="AD1109" s="6">
        <f t="shared" si="1259"/>
        <v>0.37369202390054085</v>
      </c>
      <c r="AE1109" s="6" t="str">
        <f t="shared" si="1269"/>
        <v/>
      </c>
      <c r="AF1109" s="113"/>
      <c r="AG1109" s="52"/>
      <c r="AH1109" s="6" t="str">
        <f t="shared" si="1270"/>
        <v/>
      </c>
      <c r="AI1109" s="6" t="str">
        <f t="shared" si="1271"/>
        <v/>
      </c>
      <c r="AJ1109" s="14" t="str">
        <f t="shared" si="1272"/>
        <v/>
      </c>
      <c r="AK1109" s="56">
        <f t="shared" si="1273"/>
        <v>-47.85</v>
      </c>
      <c r="AL1109" s="49">
        <f t="shared" si="1274"/>
        <v>0.62</v>
      </c>
      <c r="AM1109" s="65"/>
      <c r="AN1109" s="61"/>
      <c r="AO1109" s="61"/>
      <c r="AP1109" s="61"/>
      <c r="AQ1109" s="62"/>
    </row>
    <row r="1110" spans="1:43" x14ac:dyDescent="0.3">
      <c r="A1110" t="str">
        <f t="shared" si="1233"/>
        <v/>
      </c>
      <c r="B1110" s="1" t="s">
        <v>62</v>
      </c>
      <c r="C1110" s="1"/>
      <c r="D1110">
        <v>1.1830000000000001</v>
      </c>
      <c r="E1110">
        <v>141.53</v>
      </c>
      <c r="F1110">
        <v>-78.48</v>
      </c>
      <c r="G1110" s="47"/>
      <c r="H1110" s="47"/>
      <c r="I1110" s="47"/>
      <c r="J1110" s="47"/>
      <c r="K1110" s="47"/>
      <c r="L1110" s="23">
        <f t="shared" si="1260"/>
        <v>70.790000000000006</v>
      </c>
      <c r="M1110" s="6">
        <f t="shared" si="1261"/>
        <v>0.23625690694854348</v>
      </c>
      <c r="N1110" s="6">
        <f t="shared" si="1262"/>
        <v>-1.1591685269705641</v>
      </c>
      <c r="O1110" s="23">
        <f t="shared" si="1256"/>
        <v>-0.15259102213706777</v>
      </c>
      <c r="P1110" s="23" t="str">
        <f t="shared" si="1263"/>
        <v/>
      </c>
      <c r="Q1110" s="23"/>
      <c r="R1110" s="6"/>
      <c r="S1110" s="6"/>
      <c r="T1110" s="6" t="str">
        <f t="shared" si="1264"/>
        <v/>
      </c>
      <c r="U1110" s="6" t="str">
        <f t="shared" si="1265"/>
        <v/>
      </c>
      <c r="V1110" s="6"/>
      <c r="W1110" s="49"/>
      <c r="X1110" s="8"/>
      <c r="Y1110" s="53" t="str">
        <f t="shared" si="1266"/>
        <v>1.67</v>
      </c>
      <c r="Z1110" s="6" t="str">
        <f t="shared" si="1257"/>
        <v/>
      </c>
      <c r="AA1110" s="54" t="str">
        <f t="shared" ca="1" si="1267"/>
        <v/>
      </c>
      <c r="AB1110" s="55">
        <f t="shared" si="1268"/>
        <v>0.23625690694854348</v>
      </c>
      <c r="AC1110" s="6">
        <f t="shared" si="1258"/>
        <v>-1.1591685269705641</v>
      </c>
      <c r="AD1110" s="6">
        <f t="shared" si="1259"/>
        <v>0.15259102213706777</v>
      </c>
      <c r="AE1110" s="6" t="str">
        <f t="shared" si="1269"/>
        <v/>
      </c>
      <c r="AF1110" s="113"/>
      <c r="AG1110" s="52"/>
      <c r="AH1110" s="6" t="str">
        <f t="shared" si="1270"/>
        <v/>
      </c>
      <c r="AI1110" s="6" t="str">
        <f t="shared" si="1271"/>
        <v/>
      </c>
      <c r="AJ1110" s="14" t="str">
        <f t="shared" si="1272"/>
        <v/>
      </c>
      <c r="AK1110" s="56">
        <f t="shared" si="1273"/>
        <v>-78.48</v>
      </c>
      <c r="AL1110" s="49">
        <f t="shared" si="1274"/>
        <v>1.1830000000000001</v>
      </c>
      <c r="AM1110" s="65"/>
      <c r="AN1110" s="61"/>
      <c r="AO1110" s="61"/>
      <c r="AP1110" s="61"/>
      <c r="AQ1110" s="62"/>
    </row>
    <row r="1111" spans="1:43" ht="15" thickBot="1" x14ac:dyDescent="0.35">
      <c r="A1111">
        <f t="shared" si="1233"/>
        <v>1</v>
      </c>
      <c r="B1111" s="1" t="s">
        <v>62</v>
      </c>
      <c r="C1111" s="1" t="s">
        <v>63</v>
      </c>
      <c r="D1111">
        <v>5.1529999999999996</v>
      </c>
      <c r="E1111">
        <v>74.48</v>
      </c>
      <c r="F1111">
        <v>26.97</v>
      </c>
      <c r="G1111" s="34"/>
      <c r="H1111" s="34"/>
      <c r="I1111" s="34"/>
      <c r="J1111" s="34"/>
      <c r="K1111" s="34"/>
      <c r="L1111" s="13"/>
      <c r="M1111" s="4"/>
      <c r="N1111" s="4"/>
      <c r="O1111" s="13">
        <f>ABS(SUM(O1099:O1110))/2</f>
        <v>6.4665836553757901</v>
      </c>
      <c r="P1111" s="13">
        <f t="shared" si="1263"/>
        <v>33.322305576151443</v>
      </c>
      <c r="Q1111" s="13">
        <f>SQRT(((MAX(M1099:M1110)-MIN(M1099:M1110))^2)+((VLOOKUP(MAX(M1099:M1110),M1099:N1110,2,FALSE)-VLOOKUP(MIN(M1099:M1110),M1099:N1110,2,FALSE))^2))</f>
        <v>5.5867700621334535</v>
      </c>
      <c r="R1111" s="13">
        <f>ABS(MIN(N1099:N1110))+MAX(N1099:N1110)</f>
        <v>5.9811169747972208</v>
      </c>
      <c r="S1111" s="12">
        <f>SQRT(ABS(((M1100-M1099)^2)-((N1100-N1099)^2))+ABS(((M1101-M1100)^2)-((N1101-N1100)^2))+ABS(((M1102-M1101)^2)-((N1102-N1101)^2))+ABS(((M1103-M1102)^2)-((N1103-N1102)^2))+ABS(((M1104-M1103)^2)-((N1104-N1103)^2))+ABS(((M1105-M1104)^2)-((N1105-N1104)^2))+ABS(((M1106-M1105)^2)-((N1106-N1105)^2))+ABS(((M1107-M1106)^2)-((N1107-N1106)^2))+ABS(((M1108-M1107)^2)-((N1108-N1107)^2))+ABS(((M1109-M1108)^2)-((N1109-N1108)^2))+ABS(((M1110-M1109)^2)-((N1110-N1109)^2)))</f>
        <v>4.545949184893181</v>
      </c>
      <c r="T1111" s="4">
        <f>IF(A1111=1,S1111/Q1111,"")</f>
        <v>0.81369899500699905</v>
      </c>
      <c r="U1111" s="4">
        <f>IF(A1111=1,4*PI()*(O1111/(S1111^2)),"")</f>
        <v>3.9322001062786751</v>
      </c>
      <c r="V1111" s="21">
        <f>IF($H$9=FALSE,(($F$3)*($Q1111^2))/(2*$F$7*COS(RADIANS($F$8))),IF(G1111&lt;&gt;"",(3*($F$3)*(I1111^2))/(2*J1111*(COS(RADIANS(K1111)))),(($F$3)*($Q1111^2))/(2*$J1111*COS(RADIANS($K1111)))))</f>
        <v>195.23439260129217</v>
      </c>
      <c r="W1111" s="51" t="str">
        <f>IF(G1111&lt;&gt;"",IF(V1111&lt;H1111,"STABLE","UNSTABLE"),IF(V1111&lt;$F$6,"STABLE","UNSTABLE"))</f>
        <v>UNSTABLE</v>
      </c>
      <c r="X1111" s="8"/>
      <c r="Y1111" s="57"/>
      <c r="Z1111" s="4"/>
      <c r="AA1111" s="16" t="str">
        <f t="shared" ca="1" si="1267"/>
        <v/>
      </c>
      <c r="AB1111" s="15"/>
      <c r="AC1111" s="17"/>
      <c r="AD1111" s="4">
        <f ca="1">IF(W1111="Stable",O1111,ABS(SUM(AD1099:AD1110)/2))</f>
        <v>26.457305267593547</v>
      </c>
      <c r="AE1111" s="4">
        <f t="shared" ca="1" si="1269"/>
        <v>136.33449404390953</v>
      </c>
      <c r="AF1111" s="13">
        <f ca="1">IF(W1111="Stable",Q1111,SQRT(((MAX(AB1099:AB1110)-MIN(AB1099:AB1110))^2)+((VLOOKUP(MAX(AB1099:AB1110),AB1099:AC1110,2,FALSE)-VLOOKUP(MIN(AB1099:AB1110),AB1099:AC1110,2,FALSE))^2)))</f>
        <v>22.823560206015696</v>
      </c>
      <c r="AG1111" s="12">
        <f ca="1">IF(W1111="Stable",S1111,SQRT(ABS(((AB1100-AB1099)^2)-((AC1100-AC1099)^2))+ABS(((AB1101-AB1100)^2)-((AC1101-AC1100)^2))+ABS(((AB1102-AB1101)^2)-((AC1102-AC1101)^2))+ABS(((AB1103-AB1102)^2)-((AC1103-AC1102)^2))+ABS(((AB1104-AB1103)^2)-((AC1104-AC1103)^2))+ABS(((AB1105-AB1104)^2)-((AC1105-AC1104)^2))+ABS(((AB1106-AB1105)^2)-((AC1106-AC1105)^2))+ABS(((AB1107-AB1106)^2)-((AC1107-AC1106)^2))+ABS(((AB1108-AB1107)^2)-((AC1108-AC1107)^2))+ABS(((AB1109-AB1108)^2)-((AC1109-AC1108)^2))+ABS(((AB1110-AB1109)^2)-((AC1110-AC1109)^2))))</f>
        <v>18.337673439319154</v>
      </c>
      <c r="AH1111" s="4">
        <f ca="1">IF(W1111="Stable",T1111,IF(A1111=1,AG1111/AF1111,""))</f>
        <v>0.80345368004794537</v>
      </c>
      <c r="AI1111" s="4">
        <f ca="1">IF(W1111="Stable",U1111,IF(A1111=1,4*PI()*(AD1111/(AG1111^2)),""))</f>
        <v>0.98870562137625428</v>
      </c>
      <c r="AJ1111" s="5">
        <f ca="1">IF(A1111=1,(O1111/AD1111)*100,"")</f>
        <v>24.441580841176744</v>
      </c>
      <c r="AK1111" s="56">
        <f t="shared" si="1273"/>
        <v>26.97</v>
      </c>
      <c r="AL1111" s="49">
        <f t="shared" si="1274"/>
        <v>5.1529999999999996</v>
      </c>
      <c r="AM1111" s="65"/>
      <c r="AN1111" s="61"/>
      <c r="AO1111" s="61"/>
      <c r="AP1111" s="61"/>
      <c r="AQ1111" s="62"/>
    </row>
    <row r="1112" spans="1:43" ht="15" thickTop="1" x14ac:dyDescent="0.3">
      <c r="A1112" t="str">
        <f t="shared" si="1233"/>
        <v/>
      </c>
      <c r="B1112" s="1" t="s">
        <v>63</v>
      </c>
      <c r="C1112" s="1"/>
      <c r="D1112">
        <v>0.78400000000000003</v>
      </c>
      <c r="E1112">
        <v>339.44</v>
      </c>
      <c r="F1112">
        <v>-72.88</v>
      </c>
      <c r="G1112" s="47"/>
      <c r="H1112" s="47"/>
      <c r="I1112" s="47"/>
      <c r="J1112" s="47"/>
      <c r="K1112" s="47"/>
      <c r="L1112" s="23">
        <f>IF(AND(B1112&lt;&gt;"",C1112&lt;&gt;""),"",IF(E1112-$E$1111&lt;0,(360-($E$1111-E1112)),E1112-$E$1111))</f>
        <v>264.95999999999998</v>
      </c>
      <c r="M1112" s="6">
        <f t="shared" ref="M1112" si="1275">IF(AND(B1112&lt;&gt;"",C1112&lt;&gt;""),"",IF(L1112&gt;180,(COS(RADIANS(F1112))*D1112)*(-1),(COS(RADIANS(F1112))*D1112)))</f>
        <v>-0.23078917053825762</v>
      </c>
      <c r="N1112" s="6">
        <f t="shared" ref="N1112" si="1276">IF(AND(B1112&lt;&gt;"",C1112&lt;&gt;""),"",SIN(RADIANS(F1112))*D1112)</f>
        <v>-0.74926120863305279</v>
      </c>
      <c r="O1112" s="23">
        <f t="shared" ref="O1112:O1125" si="1277">IF(A1113=1,M1112*VLOOKUP(B1113,$B$13:$N$1389,13,FALSE)-N1112*VLOOKUP(B1113,$B$13:$N$1389,12,FALSE),M1112*N1113-N1112*M1113)</f>
        <v>-0.19480238150067583</v>
      </c>
      <c r="P1112" s="23" t="str">
        <f t="shared" ref="P1112" si="1278">IF(A1112=1,D1112*O1112,"")</f>
        <v/>
      </c>
      <c r="Q1112" s="23"/>
      <c r="R1112" s="6"/>
      <c r="S1112" s="6"/>
      <c r="T1112" s="6" t="str">
        <f t="shared" ref="T1112" si="1279">IF(A1112=1,S1112/Q1112,"")</f>
        <v/>
      </c>
      <c r="U1112" s="6" t="str">
        <f t="shared" ref="U1112" si="1280">IF(A1112=1,4*PI()*(O1112/(S1112^2)),"")</f>
        <v/>
      </c>
      <c r="V1112" s="6"/>
      <c r="W1112" s="49"/>
      <c r="X1112" s="8"/>
      <c r="Y1112" s="53" t="str">
        <f t="shared" ref="Y1112" si="1281">IF(A1112=1,"",B1112)</f>
        <v>1.68</v>
      </c>
      <c r="Z1112" s="6" t="str">
        <f t="shared" ref="Z1112:Z1125" si="1282">IF(F1112&lt;$R$8,"",(SQRT(((N1112-MIN($N$1112:$N$1125))^2))))</f>
        <v/>
      </c>
      <c r="AA1112" s="54" t="str">
        <f t="shared" ref="AA1112:AA1162" ca="1" si="1283">IF(Z1112="","",IF($K$9=TRUE,(Z1112*($F$3/($F$3-(RANDBETWEEN($N$8,$M$8)/100)))),Z1112*($F$3/($F$3-$F$4))))</f>
        <v/>
      </c>
      <c r="AB1112" s="55">
        <f t="shared" ref="AB1112" si="1284">IF(A1112=1,"",M1112)</f>
        <v>-0.23078917053825762</v>
      </c>
      <c r="AC1112" s="6">
        <f t="shared" ref="AC1112:AC1125" si="1285">IF($W$1126="STABLE",N1112,IF(F1112&lt;$R$8,N1112,(AA1112+MIN($N$1112:$N$1125))))</f>
        <v>-0.74926120863305279</v>
      </c>
      <c r="AD1112" s="6">
        <f t="shared" ref="AD1112:AD1125" si="1286">IF(A1113=1,ABS(AB1112*VLOOKUP(B1113,$B$13:$AD$1389,28,FALSE)-AC1112*VLOOKUP(B1113,$B$13:$AD$1389,27,FALSE)),ABS(AB1112*AC1113-AC1112*AB1113))</f>
        <v>0.19480238150067583</v>
      </c>
      <c r="AE1112" s="6" t="str">
        <f t="shared" ref="AE1112" si="1287">IF(Y1112="",$D1112*AD1112,"")</f>
        <v/>
      </c>
      <c r="AF1112" s="113"/>
      <c r="AG1112" s="52"/>
      <c r="AH1112" s="6" t="str">
        <f t="shared" ref="AH1112" si="1288">IF(A1112=1,AG1112/AF1112,"")</f>
        <v/>
      </c>
      <c r="AI1112" s="6" t="str">
        <f t="shared" ref="AI1112" si="1289">IF(A1112=1,4*PI()*(AD1112/(AG1112^2)),"")</f>
        <v/>
      </c>
      <c r="AJ1112" s="14" t="str">
        <f t="shared" ref="AJ1112" si="1290">IF(A1112=1,(O1112/AD1112)*100,"")</f>
        <v/>
      </c>
      <c r="AK1112" s="56">
        <f t="shared" si="1273"/>
        <v>-72.88</v>
      </c>
      <c r="AL1112" s="49">
        <f t="shared" si="1274"/>
        <v>0.78400000000000003</v>
      </c>
      <c r="AM1112" s="65"/>
      <c r="AN1112" s="61"/>
      <c r="AO1112" s="61"/>
      <c r="AP1112" s="61"/>
      <c r="AQ1112" s="62"/>
    </row>
    <row r="1113" spans="1:43" x14ac:dyDescent="0.3">
      <c r="A1113" t="str">
        <f t="shared" si="1233"/>
        <v/>
      </c>
      <c r="B1113" s="1" t="s">
        <v>63</v>
      </c>
      <c r="C1113" s="1"/>
      <c r="D1113">
        <v>0.70099999999999996</v>
      </c>
      <c r="E1113">
        <v>327.05</v>
      </c>
      <c r="F1113">
        <v>-52.12</v>
      </c>
      <c r="G1113" s="47"/>
      <c r="H1113" s="47"/>
      <c r="I1113" s="47"/>
      <c r="J1113" s="47"/>
      <c r="K1113" s="47"/>
      <c r="L1113" s="23">
        <f t="shared" ref="L1113:L1125" si="1291">IF(AND(B1113&lt;&gt;"",C1113&lt;&gt;""),"",IF(E1113-$E$1111&lt;0,(360-($E$1111-E1113)),E1113-$E$1111))</f>
        <v>252.57</v>
      </c>
      <c r="M1113" s="6">
        <f t="shared" ref="M1113:M1125" si="1292">IF(AND(B1113&lt;&gt;"",C1113&lt;&gt;""),"",IF(L1113&gt;180,(COS(RADIANS(F1113))*D1113)*(-1),(COS(RADIANS(F1113))*D1113)))</f>
        <v>-0.43042081398149667</v>
      </c>
      <c r="N1113" s="6">
        <f t="shared" ref="N1113:N1125" si="1293">IF(AND(B1113&lt;&gt;"",C1113&lt;&gt;""),"",SIN(RADIANS(F1113))*D1113)</f>
        <v>-0.5532982223823838</v>
      </c>
      <c r="O1113" s="23">
        <f t="shared" si="1277"/>
        <v>-0.13376595034530278</v>
      </c>
      <c r="P1113" s="23" t="str">
        <f t="shared" ref="P1113:P1126" si="1294">IF(A1113=1,D1113*O1113,"")</f>
        <v/>
      </c>
      <c r="Q1113" s="23"/>
      <c r="R1113" s="6"/>
      <c r="S1113" s="6"/>
      <c r="T1113" s="6" t="str">
        <f t="shared" ref="T1113:T1125" si="1295">IF(A1113=1,S1113/Q1113,"")</f>
        <v/>
      </c>
      <c r="U1113" s="6" t="str">
        <f t="shared" ref="U1113:U1125" si="1296">IF(A1113=1,4*PI()*(O1113/(S1113^2)),"")</f>
        <v/>
      </c>
      <c r="V1113" s="6"/>
      <c r="W1113" s="49"/>
      <c r="X1113" s="8"/>
      <c r="Y1113" s="53" t="str">
        <f t="shared" ref="Y1113:Y1125" si="1297">IF(A1113=1,"",B1113)</f>
        <v>1.68</v>
      </c>
      <c r="Z1113" s="6" t="str">
        <f t="shared" si="1282"/>
        <v/>
      </c>
      <c r="AA1113" s="54" t="str">
        <f t="shared" ref="AA1113:AA1126" ca="1" si="1298">IF(Z1113="","",IF($K$9=TRUE,(Z1113*($F$3/($F$3-(RANDBETWEEN($N$8,$M$8)/100)))),Z1113*($F$3/($F$3-$F$4))))</f>
        <v/>
      </c>
      <c r="AB1113" s="55">
        <f t="shared" ref="AB1113:AB1125" si="1299">IF(A1113=1,"",M1113)</f>
        <v>-0.43042081398149667</v>
      </c>
      <c r="AC1113" s="6">
        <f t="shared" si="1285"/>
        <v>-0.5532982223823838</v>
      </c>
      <c r="AD1113" s="6">
        <f t="shared" si="1286"/>
        <v>0.13376595034530278</v>
      </c>
      <c r="AE1113" s="6" t="str">
        <f t="shared" ref="AE1113:AE1126" si="1300">IF(Y1113="",$D1113*AD1113,"")</f>
        <v/>
      </c>
      <c r="AF1113" s="113"/>
      <c r="AG1113" s="52"/>
      <c r="AH1113" s="6" t="str">
        <f t="shared" ref="AH1113:AH1125" si="1301">IF(A1113=1,AG1113/AF1113,"")</f>
        <v/>
      </c>
      <c r="AI1113" s="6" t="str">
        <f t="shared" ref="AI1113:AI1125" si="1302">IF(A1113=1,4*PI()*(AD1113/(AG1113^2)),"")</f>
        <v/>
      </c>
      <c r="AJ1113" s="14" t="str">
        <f t="shared" ref="AJ1113:AJ1125" si="1303">IF(A1113=1,(O1113/AD1113)*100,"")</f>
        <v/>
      </c>
      <c r="AK1113" s="56">
        <f t="shared" si="1273"/>
        <v>-52.12</v>
      </c>
      <c r="AL1113" s="49">
        <f t="shared" si="1274"/>
        <v>0.70099999999999996</v>
      </c>
      <c r="AM1113" s="65"/>
      <c r="AN1113" s="61"/>
      <c r="AO1113" s="61"/>
      <c r="AP1113" s="61"/>
      <c r="AQ1113" s="62"/>
    </row>
    <row r="1114" spans="1:43" x14ac:dyDescent="0.3">
      <c r="A1114" t="str">
        <f t="shared" si="1233"/>
        <v/>
      </c>
      <c r="B1114" s="1" t="s">
        <v>63</v>
      </c>
      <c r="C1114" s="1"/>
      <c r="D1114">
        <v>0.84699999999999998</v>
      </c>
      <c r="E1114">
        <v>321.18</v>
      </c>
      <c r="F1114">
        <v>-39.1</v>
      </c>
      <c r="G1114" s="47"/>
      <c r="H1114" s="47"/>
      <c r="I1114" s="47"/>
      <c r="J1114" s="47"/>
      <c r="K1114" s="47"/>
      <c r="L1114" s="23">
        <f t="shared" si="1291"/>
        <v>246.7</v>
      </c>
      <c r="M1114" s="6">
        <f t="shared" si="1292"/>
        <v>-0.65731130678536442</v>
      </c>
      <c r="N1114" s="6">
        <f t="shared" si="1293"/>
        <v>-0.53418240889429947</v>
      </c>
      <c r="O1114" s="23">
        <f t="shared" si="1277"/>
        <v>-0.38154313401001549</v>
      </c>
      <c r="P1114" s="23" t="str">
        <f t="shared" si="1294"/>
        <v/>
      </c>
      <c r="Q1114" s="23"/>
      <c r="R1114" s="6"/>
      <c r="S1114" s="6"/>
      <c r="T1114" s="6" t="str">
        <f t="shared" si="1295"/>
        <v/>
      </c>
      <c r="U1114" s="6" t="str">
        <f t="shared" si="1296"/>
        <v/>
      </c>
      <c r="V1114" s="6"/>
      <c r="W1114" s="49"/>
      <c r="X1114" s="8"/>
      <c r="Y1114" s="53" t="str">
        <f t="shared" si="1297"/>
        <v>1.68</v>
      </c>
      <c r="Z1114" s="6" t="str">
        <f t="shared" si="1282"/>
        <v/>
      </c>
      <c r="AA1114" s="54" t="str">
        <f t="shared" ca="1" si="1298"/>
        <v/>
      </c>
      <c r="AB1114" s="55">
        <f t="shared" si="1299"/>
        <v>-0.65731130678536442</v>
      </c>
      <c r="AC1114" s="6">
        <f t="shared" si="1285"/>
        <v>-0.53418240889429947</v>
      </c>
      <c r="AD1114" s="6">
        <f t="shared" ca="1" si="1286"/>
        <v>2.4423701865046787</v>
      </c>
      <c r="AE1114" s="6" t="str">
        <f t="shared" si="1300"/>
        <v/>
      </c>
      <c r="AF1114" s="113"/>
      <c r="AG1114" s="52"/>
      <c r="AH1114" s="6" t="str">
        <f t="shared" si="1301"/>
        <v/>
      </c>
      <c r="AI1114" s="6" t="str">
        <f t="shared" si="1302"/>
        <v/>
      </c>
      <c r="AJ1114" s="14" t="str">
        <f t="shared" si="1303"/>
        <v/>
      </c>
      <c r="AK1114" s="56">
        <f t="shared" si="1273"/>
        <v>-39.1</v>
      </c>
      <c r="AL1114" s="49">
        <f t="shared" si="1274"/>
        <v>0.84699999999999998</v>
      </c>
      <c r="AM1114" s="65"/>
      <c r="AN1114" s="61"/>
      <c r="AO1114" s="61"/>
      <c r="AP1114" s="61"/>
      <c r="AQ1114" s="62"/>
    </row>
    <row r="1115" spans="1:43" x14ac:dyDescent="0.3">
      <c r="A1115" t="str">
        <f t="shared" si="1233"/>
        <v/>
      </c>
      <c r="B1115" s="1" t="s">
        <v>63</v>
      </c>
      <c r="C1115" s="1"/>
      <c r="D1115">
        <v>0.66500000000000004</v>
      </c>
      <c r="E1115">
        <v>315.61</v>
      </c>
      <c r="F1115">
        <v>3.54</v>
      </c>
      <c r="G1115" s="47"/>
      <c r="H1115" s="47"/>
      <c r="I1115" s="47"/>
      <c r="J1115" s="47"/>
      <c r="K1115" s="47"/>
      <c r="L1115" s="23">
        <f t="shared" si="1291"/>
        <v>241.13</v>
      </c>
      <c r="M1115" s="6">
        <f t="shared" si="1292"/>
        <v>-0.6637311369513611</v>
      </c>
      <c r="N1115" s="6">
        <f t="shared" si="1293"/>
        <v>4.1060660506785349E-2</v>
      </c>
      <c r="O1115" s="23">
        <f t="shared" si="1277"/>
        <v>-0.60521911221063918</v>
      </c>
      <c r="P1115" s="23" t="str">
        <f t="shared" si="1294"/>
        <v/>
      </c>
      <c r="Q1115" s="23"/>
      <c r="R1115" s="6"/>
      <c r="S1115" s="6"/>
      <c r="T1115" s="6" t="str">
        <f t="shared" si="1295"/>
        <v/>
      </c>
      <c r="U1115" s="6" t="str">
        <f t="shared" si="1296"/>
        <v/>
      </c>
      <c r="V1115" s="6"/>
      <c r="W1115" s="49"/>
      <c r="X1115" s="8"/>
      <c r="Y1115" s="53" t="str">
        <f t="shared" si="1297"/>
        <v>1.68</v>
      </c>
      <c r="Z1115" s="6">
        <f t="shared" si="1282"/>
        <v>1.0772354457317459</v>
      </c>
      <c r="AA1115" s="54">
        <f t="shared" ca="1" si="1298"/>
        <v>4.212472937040558</v>
      </c>
      <c r="AB1115" s="55">
        <f t="shared" si="1299"/>
        <v>-0.6637311369513611</v>
      </c>
      <c r="AC1115" s="6">
        <f t="shared" ca="1" si="1285"/>
        <v>3.1762981518155975</v>
      </c>
      <c r="AD1115" s="6">
        <f t="shared" ca="1" si="1286"/>
        <v>2.9676461341054057</v>
      </c>
      <c r="AE1115" s="6" t="str">
        <f t="shared" si="1300"/>
        <v/>
      </c>
      <c r="AF1115" s="113"/>
      <c r="AG1115" s="52"/>
      <c r="AH1115" s="6" t="str">
        <f t="shared" si="1301"/>
        <v/>
      </c>
      <c r="AI1115" s="6" t="str">
        <f t="shared" si="1302"/>
        <v/>
      </c>
      <c r="AJ1115" s="14" t="str">
        <f t="shared" si="1303"/>
        <v/>
      </c>
      <c r="AK1115" s="56">
        <f t="shared" ca="1" si="1273"/>
        <v>78.197098341217739</v>
      </c>
      <c r="AL1115" s="49">
        <f t="shared" ca="1" si="1274"/>
        <v>3.2449050789485243</v>
      </c>
      <c r="AM1115" s="65"/>
      <c r="AN1115" s="61"/>
      <c r="AO1115" s="61"/>
      <c r="AP1115" s="61"/>
      <c r="AQ1115" s="62"/>
    </row>
    <row r="1116" spans="1:43" x14ac:dyDescent="0.3">
      <c r="A1116" t="str">
        <f t="shared" si="1233"/>
        <v/>
      </c>
      <c r="B1116" s="1" t="s">
        <v>63</v>
      </c>
      <c r="C1116" s="1"/>
      <c r="D1116">
        <v>1.0489999999999999</v>
      </c>
      <c r="E1116">
        <v>353.95</v>
      </c>
      <c r="F1116">
        <v>63.72</v>
      </c>
      <c r="G1116" s="47"/>
      <c r="H1116" s="47"/>
      <c r="I1116" s="47"/>
      <c r="J1116" s="47"/>
      <c r="K1116" s="47"/>
      <c r="L1116" s="23">
        <f t="shared" si="1291"/>
        <v>279.46999999999997</v>
      </c>
      <c r="M1116" s="6">
        <f t="shared" si="1292"/>
        <v>-0.46445338435980765</v>
      </c>
      <c r="N1116" s="6">
        <f t="shared" si="1293"/>
        <v>0.94057644758771242</v>
      </c>
      <c r="O1116" s="23">
        <f t="shared" si="1277"/>
        <v>-0.43063206615540378</v>
      </c>
      <c r="P1116" s="23" t="str">
        <f t="shared" si="1294"/>
        <v/>
      </c>
      <c r="Q1116" s="23"/>
      <c r="R1116" s="6"/>
      <c r="S1116" s="6"/>
      <c r="T1116" s="6" t="str">
        <f t="shared" si="1295"/>
        <v/>
      </c>
      <c r="U1116" s="6" t="str">
        <f t="shared" si="1296"/>
        <v/>
      </c>
      <c r="V1116" s="6"/>
      <c r="W1116" s="49"/>
      <c r="X1116" s="8"/>
      <c r="Y1116" s="53" t="str">
        <f t="shared" si="1297"/>
        <v>1.68</v>
      </c>
      <c r="Z1116" s="6">
        <f t="shared" si="1282"/>
        <v>1.9767512328126728</v>
      </c>
      <c r="AA1116" s="54">
        <f t="shared" ca="1" si="1298"/>
        <v>7.7299824327898534</v>
      </c>
      <c r="AB1116" s="55">
        <f t="shared" si="1299"/>
        <v>-0.46445338435980765</v>
      </c>
      <c r="AC1116" s="6">
        <f t="shared" ca="1" si="1285"/>
        <v>6.6938076475648929</v>
      </c>
      <c r="AD1116" s="6">
        <f t="shared" ca="1" si="1286"/>
        <v>2.6862255007069065</v>
      </c>
      <c r="AE1116" s="6" t="str">
        <f t="shared" si="1300"/>
        <v/>
      </c>
      <c r="AF1116" s="113"/>
      <c r="AG1116" s="52"/>
      <c r="AH1116" s="6" t="str">
        <f t="shared" si="1301"/>
        <v/>
      </c>
      <c r="AI1116" s="6" t="str">
        <f t="shared" si="1302"/>
        <v/>
      </c>
      <c r="AJ1116" s="14" t="str">
        <f t="shared" si="1303"/>
        <v/>
      </c>
      <c r="AK1116" s="56">
        <f t="shared" ca="1" si="1273"/>
        <v>86.030863480878864</v>
      </c>
      <c r="AL1116" s="49">
        <f t="shared" ca="1" si="1274"/>
        <v>6.7099014723646668</v>
      </c>
      <c r="AM1116" s="65"/>
      <c r="AN1116" s="61"/>
      <c r="AO1116" s="61"/>
      <c r="AP1116" s="61"/>
      <c r="AQ1116" s="62"/>
    </row>
    <row r="1117" spans="1:43" x14ac:dyDescent="0.3">
      <c r="A1117" t="str">
        <f t="shared" si="1233"/>
        <v/>
      </c>
      <c r="B1117" s="1" t="s">
        <v>63</v>
      </c>
      <c r="C1117" s="1"/>
      <c r="D1117">
        <v>1.202</v>
      </c>
      <c r="E1117">
        <v>18.98</v>
      </c>
      <c r="F1117">
        <v>83.69</v>
      </c>
      <c r="G1117" s="47"/>
      <c r="H1117" s="47"/>
      <c r="I1117" s="47"/>
      <c r="J1117" s="47"/>
      <c r="K1117" s="47"/>
      <c r="L1117" s="23">
        <f>IF(AND(B1117&lt;&gt;"",C1117&lt;&gt;""),"",IF(E1117-$E$1111&lt;0,(360-($E$1111-E1117)),E1117-$E$1111))</f>
        <v>304.5</v>
      </c>
      <c r="M1117" s="6">
        <f t="shared" si="1292"/>
        <v>-0.13210916157494992</v>
      </c>
      <c r="N1117" s="6">
        <f t="shared" si="1293"/>
        <v>1.1947180292554238</v>
      </c>
      <c r="O1117" s="23">
        <f t="shared" si="1277"/>
        <v>-0.24213312554327887</v>
      </c>
      <c r="P1117" s="23" t="str">
        <f t="shared" si="1294"/>
        <v/>
      </c>
      <c r="Q1117" s="23"/>
      <c r="R1117" s="6"/>
      <c r="S1117" s="6"/>
      <c r="T1117" s="6" t="str">
        <f t="shared" si="1295"/>
        <v/>
      </c>
      <c r="U1117" s="6" t="str">
        <f t="shared" si="1296"/>
        <v/>
      </c>
      <c r="V1117" s="6"/>
      <c r="W1117" s="49"/>
      <c r="X1117" s="8"/>
      <c r="Y1117" s="53" t="str">
        <f t="shared" si="1297"/>
        <v>1.68</v>
      </c>
      <c r="Z1117" s="6">
        <f t="shared" si="1282"/>
        <v>2.2308928144803843</v>
      </c>
      <c r="AA1117" s="54">
        <f t="shared" ca="1" si="1298"/>
        <v>8.7237898118486648</v>
      </c>
      <c r="AB1117" s="55">
        <f t="shared" si="1299"/>
        <v>-0.13210916157494992</v>
      </c>
      <c r="AC1117" s="6">
        <f t="shared" ca="1" si="1285"/>
        <v>7.6876150266237042</v>
      </c>
      <c r="AD1117" s="6">
        <f t="shared" ca="1" si="1286"/>
        <v>1.5940093951342724</v>
      </c>
      <c r="AE1117" s="6" t="str">
        <f t="shared" si="1300"/>
        <v/>
      </c>
      <c r="AF1117" s="113"/>
      <c r="AG1117" s="52"/>
      <c r="AH1117" s="6" t="str">
        <f t="shared" si="1301"/>
        <v/>
      </c>
      <c r="AI1117" s="6" t="str">
        <f t="shared" si="1302"/>
        <v/>
      </c>
      <c r="AJ1117" s="14" t="str">
        <f t="shared" si="1303"/>
        <v/>
      </c>
      <c r="AK1117" s="56">
        <f t="shared" ca="1" si="1273"/>
        <v>89.015487586855514</v>
      </c>
      <c r="AL1117" s="49">
        <f t="shared" ca="1" si="1274"/>
        <v>7.6887500692988198</v>
      </c>
      <c r="AM1117" s="65"/>
      <c r="AN1117" s="61"/>
      <c r="AO1117" s="61"/>
      <c r="AP1117" s="61"/>
      <c r="AQ1117" s="62"/>
    </row>
    <row r="1118" spans="1:43" x14ac:dyDescent="0.3">
      <c r="A1118" t="str">
        <f t="shared" si="1233"/>
        <v/>
      </c>
      <c r="B1118" s="1" t="s">
        <v>63</v>
      </c>
      <c r="C1118" s="1"/>
      <c r="D1118">
        <v>1.0900000000000001</v>
      </c>
      <c r="E1118">
        <v>96.26</v>
      </c>
      <c r="F1118">
        <v>85.66</v>
      </c>
      <c r="G1118" s="47"/>
      <c r="H1118" s="47"/>
      <c r="I1118" s="47"/>
      <c r="J1118" s="47"/>
      <c r="K1118" s="47"/>
      <c r="L1118" s="23">
        <f t="shared" si="1291"/>
        <v>21.78</v>
      </c>
      <c r="M1118" s="6">
        <f t="shared" si="1292"/>
        <v>8.2485613805802549E-2</v>
      </c>
      <c r="N1118" s="6">
        <f t="shared" si="1293"/>
        <v>1.0868744745899042</v>
      </c>
      <c r="O1118" s="23">
        <f t="shared" si="1277"/>
        <v>-0.20465364083305143</v>
      </c>
      <c r="P1118" s="23" t="str">
        <f t="shared" si="1294"/>
        <v/>
      </c>
      <c r="Q1118" s="23"/>
      <c r="R1118" s="6"/>
      <c r="S1118" s="6"/>
      <c r="T1118" s="6" t="str">
        <f t="shared" si="1295"/>
        <v/>
      </c>
      <c r="U1118" s="6" t="str">
        <f t="shared" si="1296"/>
        <v/>
      </c>
      <c r="V1118" s="6"/>
      <c r="W1118" s="49"/>
      <c r="X1118" s="8"/>
      <c r="Y1118" s="53" t="str">
        <f t="shared" si="1297"/>
        <v>1.68</v>
      </c>
      <c r="Z1118" s="6">
        <f t="shared" si="1282"/>
        <v>2.1230492598148647</v>
      </c>
      <c r="AA1118" s="54">
        <f t="shared" ca="1" si="1298"/>
        <v>8.3020732249476783</v>
      </c>
      <c r="AB1118" s="55">
        <f t="shared" si="1299"/>
        <v>8.2485613805802549E-2</v>
      </c>
      <c r="AC1118" s="6">
        <f t="shared" ca="1" si="1285"/>
        <v>7.2658984397227178</v>
      </c>
      <c r="AD1118" s="6">
        <f t="shared" ca="1" si="1286"/>
        <v>1.5952955757290255</v>
      </c>
      <c r="AE1118" s="6" t="str">
        <f t="shared" si="1300"/>
        <v/>
      </c>
      <c r="AF1118" s="113"/>
      <c r="AG1118" s="52"/>
      <c r="AH1118" s="6" t="str">
        <f t="shared" si="1301"/>
        <v/>
      </c>
      <c r="AI1118" s="6" t="str">
        <f t="shared" si="1302"/>
        <v/>
      </c>
      <c r="AJ1118" s="14" t="str">
        <f t="shared" si="1303"/>
        <v/>
      </c>
      <c r="AK1118" s="56">
        <f t="shared" ca="1" si="1273"/>
        <v>89.349581532434669</v>
      </c>
      <c r="AL1118" s="49">
        <f t="shared" ca="1" si="1274"/>
        <v>7.2663666307756554</v>
      </c>
      <c r="AM1118" s="65"/>
      <c r="AN1118" s="61"/>
      <c r="AO1118" s="61"/>
      <c r="AP1118" s="61"/>
      <c r="AQ1118" s="62"/>
    </row>
    <row r="1119" spans="1:43" x14ac:dyDescent="0.3">
      <c r="A1119" t="str">
        <f t="shared" si="1233"/>
        <v/>
      </c>
      <c r="B1119" s="1" t="s">
        <v>63</v>
      </c>
      <c r="C1119" s="1"/>
      <c r="D1119">
        <v>2.1080000000000001</v>
      </c>
      <c r="E1119">
        <v>141.57</v>
      </c>
      <c r="F1119">
        <v>80.55</v>
      </c>
      <c r="G1119" s="47"/>
      <c r="H1119" s="47"/>
      <c r="I1119" s="47"/>
      <c r="J1119" s="47"/>
      <c r="K1119" s="47"/>
      <c r="L1119" s="23">
        <f t="shared" si="1291"/>
        <v>67.089999999999989</v>
      </c>
      <c r="M1119" s="6">
        <f t="shared" si="1292"/>
        <v>0.34610587256716313</v>
      </c>
      <c r="N1119" s="6">
        <f t="shared" si="1293"/>
        <v>2.0793928741280525</v>
      </c>
      <c r="O1119" s="23">
        <f t="shared" si="1277"/>
        <v>-0.15392178689411168</v>
      </c>
      <c r="P1119" s="23" t="str">
        <f t="shared" si="1294"/>
        <v/>
      </c>
      <c r="Q1119" s="23"/>
      <c r="R1119" s="6"/>
      <c r="S1119" s="6"/>
      <c r="T1119" s="6" t="str">
        <f t="shared" si="1295"/>
        <v/>
      </c>
      <c r="U1119" s="6" t="str">
        <f t="shared" si="1296"/>
        <v/>
      </c>
      <c r="V1119" s="6"/>
      <c r="W1119" s="49"/>
      <c r="X1119" s="8"/>
      <c r="Y1119" s="53" t="str">
        <f t="shared" si="1297"/>
        <v>1.68</v>
      </c>
      <c r="Z1119" s="6">
        <f t="shared" si="1282"/>
        <v>3.1155676593530131</v>
      </c>
      <c r="AA1119" s="54">
        <f t="shared" ca="1" si="1298"/>
        <v>12.183264578365511</v>
      </c>
      <c r="AB1119" s="55">
        <f t="shared" si="1299"/>
        <v>0.34610587256716313</v>
      </c>
      <c r="AC1119" s="6">
        <f t="shared" ca="1" si="1285"/>
        <v>11.147089793140552</v>
      </c>
      <c r="AD1119" s="6">
        <f t="shared" ca="1" si="1286"/>
        <v>0.31682630473562456</v>
      </c>
      <c r="AE1119" s="6" t="str">
        <f t="shared" si="1300"/>
        <v/>
      </c>
      <c r="AF1119" s="113"/>
      <c r="AG1119" s="52"/>
      <c r="AH1119" s="6" t="str">
        <f t="shared" si="1301"/>
        <v/>
      </c>
      <c r="AI1119" s="6" t="str">
        <f t="shared" si="1302"/>
        <v/>
      </c>
      <c r="AJ1119" s="14" t="str">
        <f t="shared" si="1303"/>
        <v/>
      </c>
      <c r="AK1119" s="56">
        <f t="shared" ca="1" si="1273"/>
        <v>88.221595288005986</v>
      </c>
      <c r="AL1119" s="49">
        <f t="shared" ca="1" si="1274"/>
        <v>11.152461617569628</v>
      </c>
      <c r="AM1119" s="65"/>
      <c r="AN1119" s="61"/>
      <c r="AO1119" s="61"/>
      <c r="AP1119" s="61"/>
      <c r="AQ1119" s="62"/>
    </row>
    <row r="1120" spans="1:43" x14ac:dyDescent="0.3">
      <c r="A1120" t="str">
        <f t="shared" si="1233"/>
        <v/>
      </c>
      <c r="B1120" s="1" t="s">
        <v>63</v>
      </c>
      <c r="C1120" s="1"/>
      <c r="D1120">
        <v>1.0960000000000001</v>
      </c>
      <c r="E1120">
        <v>149.15</v>
      </c>
      <c r="F1120">
        <v>76.73</v>
      </c>
      <c r="G1120" s="47"/>
      <c r="H1120" s="47"/>
      <c r="I1120" s="47"/>
      <c r="J1120" s="47"/>
      <c r="K1120" s="47"/>
      <c r="L1120" s="23">
        <f t="shared" si="1291"/>
        <v>74.67</v>
      </c>
      <c r="M1120" s="6">
        <f t="shared" si="1292"/>
        <v>0.25157600484984538</v>
      </c>
      <c r="N1120" s="6">
        <f t="shared" si="1293"/>
        <v>1.0667359156716298</v>
      </c>
      <c r="O1120" s="23">
        <f t="shared" si="1277"/>
        <v>-6.7940904003629538E-2</v>
      </c>
      <c r="P1120" s="23" t="str">
        <f t="shared" si="1294"/>
        <v/>
      </c>
      <c r="Q1120" s="23"/>
      <c r="R1120" s="6"/>
      <c r="S1120" s="6"/>
      <c r="T1120" s="6" t="str">
        <f t="shared" si="1295"/>
        <v/>
      </c>
      <c r="U1120" s="6" t="str">
        <f t="shared" si="1296"/>
        <v/>
      </c>
      <c r="V1120" s="6"/>
      <c r="W1120" s="49"/>
      <c r="X1120" s="8"/>
      <c r="Y1120" s="53" t="str">
        <f t="shared" si="1297"/>
        <v>1.68</v>
      </c>
      <c r="Z1120" s="6">
        <f t="shared" si="1282"/>
        <v>2.1029107008965902</v>
      </c>
      <c r="AA1120" s="54">
        <f t="shared" ca="1" si="1298"/>
        <v>8.2233224423120372</v>
      </c>
      <c r="AB1120" s="55">
        <f t="shared" si="1299"/>
        <v>0.25157600484984538</v>
      </c>
      <c r="AC1120" s="6">
        <f t="shared" ca="1" si="1285"/>
        <v>7.1871476570870767</v>
      </c>
      <c r="AD1120" s="6">
        <f t="shared" ca="1" si="1286"/>
        <v>0.12502316015492321</v>
      </c>
      <c r="AE1120" s="6" t="str">
        <f t="shared" si="1300"/>
        <v/>
      </c>
      <c r="AF1120" s="113"/>
      <c r="AG1120" s="52"/>
      <c r="AH1120" s="6" t="str">
        <f t="shared" si="1301"/>
        <v/>
      </c>
      <c r="AI1120" s="6" t="str">
        <f t="shared" si="1302"/>
        <v/>
      </c>
      <c r="AJ1120" s="14" t="str">
        <f t="shared" si="1303"/>
        <v/>
      </c>
      <c r="AK1120" s="56">
        <f t="shared" ca="1" si="1273"/>
        <v>87.995260249123916</v>
      </c>
      <c r="AL1120" s="49">
        <f t="shared" ca="1" si="1274"/>
        <v>7.1915493414832703</v>
      </c>
      <c r="AM1120" s="65"/>
      <c r="AN1120" s="61"/>
      <c r="AO1120" s="61"/>
      <c r="AP1120" s="61"/>
      <c r="AQ1120" s="62"/>
    </row>
    <row r="1121" spans="1:43" x14ac:dyDescent="0.3">
      <c r="A1121" t="str">
        <f t="shared" si="1233"/>
        <v/>
      </c>
      <c r="B1121" s="1" t="s">
        <v>63</v>
      </c>
      <c r="C1121" s="1"/>
      <c r="D1121">
        <v>0.63300000000000001</v>
      </c>
      <c r="E1121">
        <v>147.55000000000001</v>
      </c>
      <c r="F1121">
        <v>71.11</v>
      </c>
      <c r="G1121" s="47"/>
      <c r="H1121" s="47"/>
      <c r="I1121" s="47"/>
      <c r="J1121" s="47"/>
      <c r="K1121" s="47"/>
      <c r="L1121" s="23">
        <f t="shared" si="1291"/>
        <v>73.070000000000007</v>
      </c>
      <c r="M1121" s="6">
        <f t="shared" si="1292"/>
        <v>0.20493519970943647</v>
      </c>
      <c r="N1121" s="6">
        <f t="shared" si="1293"/>
        <v>0.59890780919942377</v>
      </c>
      <c r="O1121" s="23">
        <f t="shared" si="1277"/>
        <v>-5.7898544105282834E-2</v>
      </c>
      <c r="P1121" s="23" t="str">
        <f t="shared" si="1294"/>
        <v/>
      </c>
      <c r="Q1121" s="23"/>
      <c r="R1121" s="6"/>
      <c r="S1121" s="6"/>
      <c r="T1121" s="6" t="str">
        <f t="shared" si="1295"/>
        <v/>
      </c>
      <c r="U1121" s="6" t="str">
        <f t="shared" si="1296"/>
        <v/>
      </c>
      <c r="V1121" s="6"/>
      <c r="W1121" s="49"/>
      <c r="X1121" s="8"/>
      <c r="Y1121" s="53" t="str">
        <f t="shared" si="1297"/>
        <v>1.68</v>
      </c>
      <c r="Z1121" s="6">
        <f t="shared" si="1282"/>
        <v>1.6350825944243843</v>
      </c>
      <c r="AA1121" s="54">
        <f t="shared" ca="1" si="1298"/>
        <v>6.3939050707341583</v>
      </c>
      <c r="AB1121" s="55">
        <f t="shared" si="1299"/>
        <v>0.20493519970943647</v>
      </c>
      <c r="AC1121" s="6">
        <f t="shared" ca="1" si="1285"/>
        <v>5.3577302855091977</v>
      </c>
      <c r="AD1121" s="6">
        <f t="shared" ca="1" si="1286"/>
        <v>0.77689086254075157</v>
      </c>
      <c r="AE1121" s="6" t="str">
        <f t="shared" si="1300"/>
        <v/>
      </c>
      <c r="AF1121" s="113"/>
      <c r="AG1121" s="52"/>
      <c r="AH1121" s="6" t="str">
        <f t="shared" si="1301"/>
        <v/>
      </c>
      <c r="AI1121" s="6" t="str">
        <f t="shared" si="1302"/>
        <v/>
      </c>
      <c r="AJ1121" s="14" t="str">
        <f t="shared" si="1303"/>
        <v/>
      </c>
      <c r="AK1121" s="56">
        <f t="shared" ca="1" si="1273"/>
        <v>87.809482763759647</v>
      </c>
      <c r="AL1121" s="49">
        <f t="shared" ca="1" si="1274"/>
        <v>5.3616482771944689</v>
      </c>
      <c r="AM1121" s="65"/>
      <c r="AN1121" s="61"/>
      <c r="AO1121" s="61"/>
      <c r="AP1121" s="61"/>
      <c r="AQ1121" s="62"/>
    </row>
    <row r="1122" spans="1:43" x14ac:dyDescent="0.3">
      <c r="A1122" t="str">
        <f t="shared" si="1233"/>
        <v/>
      </c>
      <c r="B1122" s="1" t="s">
        <v>63</v>
      </c>
      <c r="C1122" s="1"/>
      <c r="D1122">
        <v>0.93400000000000005</v>
      </c>
      <c r="E1122">
        <v>162.72999999999999</v>
      </c>
      <c r="F1122">
        <v>65.489999999999995</v>
      </c>
      <c r="G1122" s="47"/>
      <c r="H1122" s="47"/>
      <c r="I1122" s="47"/>
      <c r="J1122" s="47"/>
      <c r="K1122" s="47"/>
      <c r="L1122" s="23">
        <f t="shared" si="1291"/>
        <v>88.249999999999986</v>
      </c>
      <c r="M1122" s="6">
        <f t="shared" si="1292"/>
        <v>0.38747181894196447</v>
      </c>
      <c r="N1122" s="6">
        <f t="shared" si="1293"/>
        <v>0.84983621335278814</v>
      </c>
      <c r="O1122" s="23">
        <f t="shared" si="1277"/>
        <v>-0.27870326222321279</v>
      </c>
      <c r="P1122" s="23" t="str">
        <f t="shared" si="1294"/>
        <v/>
      </c>
      <c r="Q1122" s="23"/>
      <c r="R1122" s="6"/>
      <c r="S1122" s="6"/>
      <c r="T1122" s="6" t="str">
        <f t="shared" si="1295"/>
        <v/>
      </c>
      <c r="U1122" s="6" t="str">
        <f t="shared" si="1296"/>
        <v/>
      </c>
      <c r="V1122" s="6"/>
      <c r="W1122" s="49"/>
      <c r="X1122" s="8"/>
      <c r="Y1122" s="53" t="str">
        <f t="shared" si="1297"/>
        <v>1.68</v>
      </c>
      <c r="Z1122" s="6">
        <f t="shared" si="1282"/>
        <v>1.8860109985777487</v>
      </c>
      <c r="AA1122" s="54">
        <f t="shared" ca="1" si="1298"/>
        <v>7.3751474869756724</v>
      </c>
      <c r="AB1122" s="55">
        <f t="shared" si="1299"/>
        <v>0.38747181894196447</v>
      </c>
      <c r="AC1122" s="6">
        <f t="shared" ca="1" si="1285"/>
        <v>6.3389727017507118</v>
      </c>
      <c r="AD1122" s="6">
        <f t="shared" ca="1" si="1286"/>
        <v>1.4948326509216896</v>
      </c>
      <c r="AE1122" s="6" t="str">
        <f t="shared" si="1300"/>
        <v/>
      </c>
      <c r="AF1122" s="113"/>
      <c r="AG1122" s="52"/>
      <c r="AH1122" s="6" t="str">
        <f t="shared" si="1301"/>
        <v/>
      </c>
      <c r="AI1122" s="6" t="str">
        <f t="shared" si="1302"/>
        <v/>
      </c>
      <c r="AJ1122" s="14" t="str">
        <f t="shared" si="1303"/>
        <v/>
      </c>
      <c r="AK1122" s="56">
        <f t="shared" ca="1" si="1273"/>
        <v>86.502128423966354</v>
      </c>
      <c r="AL1122" s="49">
        <f t="shared" ca="1" si="1274"/>
        <v>6.350803832902959</v>
      </c>
      <c r="AM1122" s="65"/>
      <c r="AN1122" s="61"/>
      <c r="AO1122" s="61"/>
      <c r="AP1122" s="61"/>
      <c r="AQ1122" s="62"/>
    </row>
    <row r="1123" spans="1:43" x14ac:dyDescent="0.3">
      <c r="A1123" t="str">
        <f t="shared" si="1233"/>
        <v/>
      </c>
      <c r="B1123" s="1" t="s">
        <v>63</v>
      </c>
      <c r="C1123" s="1"/>
      <c r="D1123">
        <v>0.67300000000000004</v>
      </c>
      <c r="E1123">
        <v>164.21</v>
      </c>
      <c r="F1123">
        <v>39.17</v>
      </c>
      <c r="G1123" s="47"/>
      <c r="H1123" s="47"/>
      <c r="I1123" s="47"/>
      <c r="J1123" s="47"/>
      <c r="K1123" s="47"/>
      <c r="L1123" s="23">
        <f t="shared" si="1291"/>
        <v>89.73</v>
      </c>
      <c r="M1123" s="6">
        <f t="shared" si="1292"/>
        <v>0.52176028513103412</v>
      </c>
      <c r="N1123" s="6">
        <f t="shared" si="1293"/>
        <v>0.42508258592887804</v>
      </c>
      <c r="O1123" s="23">
        <f t="shared" si="1277"/>
        <v>-0.30916669066391755</v>
      </c>
      <c r="P1123" s="23" t="str">
        <f t="shared" si="1294"/>
        <v/>
      </c>
      <c r="Q1123" s="23"/>
      <c r="R1123" s="6"/>
      <c r="S1123" s="6"/>
      <c r="T1123" s="6" t="str">
        <f t="shared" si="1295"/>
        <v/>
      </c>
      <c r="U1123" s="6" t="str">
        <f t="shared" si="1296"/>
        <v/>
      </c>
      <c r="V1123" s="6"/>
      <c r="W1123" s="49"/>
      <c r="X1123" s="8"/>
      <c r="Y1123" s="53" t="str">
        <f t="shared" si="1297"/>
        <v>1.68</v>
      </c>
      <c r="Z1123" s="6">
        <f t="shared" si="1282"/>
        <v>1.4612573711538386</v>
      </c>
      <c r="AA1123" s="54">
        <f t="shared" ca="1" si="1298"/>
        <v>5.7141706155568004</v>
      </c>
      <c r="AB1123" s="55">
        <f t="shared" si="1299"/>
        <v>0.52176028513103412</v>
      </c>
      <c r="AC1123" s="6">
        <f t="shared" ca="1" si="1285"/>
        <v>4.6779958303318399</v>
      </c>
      <c r="AD1123" s="6">
        <f t="shared" ca="1" si="1286"/>
        <v>1.9146671324322493</v>
      </c>
      <c r="AE1123" s="6" t="str">
        <f t="shared" si="1300"/>
        <v/>
      </c>
      <c r="AF1123" s="113"/>
      <c r="AG1123" s="52"/>
      <c r="AH1123" s="6" t="str">
        <f t="shared" si="1301"/>
        <v/>
      </c>
      <c r="AI1123" s="6" t="str">
        <f t="shared" si="1302"/>
        <v/>
      </c>
      <c r="AJ1123" s="14" t="str">
        <f t="shared" si="1303"/>
        <v/>
      </c>
      <c r="AK1123" s="56">
        <f t="shared" ca="1" si="1273"/>
        <v>83.63581826644419</v>
      </c>
      <c r="AL1123" s="49">
        <f t="shared" ca="1" si="1274"/>
        <v>4.7070031637701391</v>
      </c>
      <c r="AM1123" s="65"/>
      <c r="AN1123" s="61"/>
      <c r="AO1123" s="61"/>
      <c r="AP1123" s="61"/>
      <c r="AQ1123" s="62"/>
    </row>
    <row r="1124" spans="1:43" x14ac:dyDescent="0.3">
      <c r="A1124" t="str">
        <f t="shared" si="1233"/>
        <v/>
      </c>
      <c r="B1124" s="1" t="s">
        <v>63</v>
      </c>
      <c r="C1124" s="1"/>
      <c r="D1124">
        <v>0.47299999999999998</v>
      </c>
      <c r="E1124">
        <v>154.59</v>
      </c>
      <c r="F1124">
        <v>-37.049999999999997</v>
      </c>
      <c r="G1124" s="47"/>
      <c r="H1124" s="47"/>
      <c r="I1124" s="47"/>
      <c r="J1124" s="47"/>
      <c r="K1124" s="47"/>
      <c r="L1124" s="23">
        <f t="shared" si="1291"/>
        <v>80.11</v>
      </c>
      <c r="M1124" s="6">
        <f t="shared" si="1292"/>
        <v>0.37750604103698743</v>
      </c>
      <c r="N1124" s="6">
        <f t="shared" si="1293"/>
        <v>-0.28498805059261761</v>
      </c>
      <c r="O1124" s="23">
        <f t="shared" si="1277"/>
        <v>-0.33461755621411504</v>
      </c>
      <c r="P1124" s="23" t="str">
        <f t="shared" si="1294"/>
        <v/>
      </c>
      <c r="Q1124" s="23"/>
      <c r="R1124" s="6"/>
      <c r="S1124" s="6"/>
      <c r="T1124" s="6" t="str">
        <f t="shared" si="1295"/>
        <v/>
      </c>
      <c r="U1124" s="6" t="str">
        <f t="shared" si="1296"/>
        <v/>
      </c>
      <c r="V1124" s="6"/>
      <c r="W1124" s="49"/>
      <c r="X1124" s="8"/>
      <c r="Y1124" s="53" t="str">
        <f t="shared" si="1297"/>
        <v>1.68</v>
      </c>
      <c r="Z1124" s="6" t="str">
        <f t="shared" si="1282"/>
        <v/>
      </c>
      <c r="AA1124" s="54" t="str">
        <f t="shared" ca="1" si="1298"/>
        <v/>
      </c>
      <c r="AB1124" s="55">
        <f t="shared" si="1299"/>
        <v>0.37750604103698743</v>
      </c>
      <c r="AC1124" s="6">
        <f t="shared" si="1285"/>
        <v>-0.28498805059261761</v>
      </c>
      <c r="AD1124" s="6">
        <f t="shared" si="1286"/>
        <v>0.33461755621411504</v>
      </c>
      <c r="AE1124" s="6" t="str">
        <f t="shared" si="1300"/>
        <v/>
      </c>
      <c r="AF1124" s="113"/>
      <c r="AG1124" s="52"/>
      <c r="AH1124" s="6" t="str">
        <f t="shared" si="1301"/>
        <v/>
      </c>
      <c r="AI1124" s="6" t="str">
        <f t="shared" si="1302"/>
        <v/>
      </c>
      <c r="AJ1124" s="14" t="str">
        <f t="shared" si="1303"/>
        <v/>
      </c>
      <c r="AK1124" s="56">
        <f t="shared" si="1273"/>
        <v>-37.049999999999997</v>
      </c>
      <c r="AL1124" s="49">
        <f t="shared" si="1274"/>
        <v>0.47300000000000003</v>
      </c>
      <c r="AM1124" s="65"/>
      <c r="AN1124" s="61"/>
      <c r="AO1124" s="61"/>
      <c r="AP1124" s="61"/>
      <c r="AQ1124" s="62"/>
    </row>
    <row r="1125" spans="1:43" x14ac:dyDescent="0.3">
      <c r="A1125" t="str">
        <f t="shared" si="1233"/>
        <v/>
      </c>
      <c r="B1125" s="1" t="s">
        <v>63</v>
      </c>
      <c r="C1125" s="1"/>
      <c r="D1125">
        <v>1.0549999999999999</v>
      </c>
      <c r="E1125">
        <v>111.91</v>
      </c>
      <c r="F1125">
        <v>-79.16</v>
      </c>
      <c r="G1125" s="47"/>
      <c r="H1125" s="47"/>
      <c r="I1125" s="47"/>
      <c r="J1125" s="47"/>
      <c r="K1125" s="47"/>
      <c r="L1125" s="23">
        <f t="shared" si="1291"/>
        <v>37.429999999999993</v>
      </c>
      <c r="M1125" s="6">
        <f t="shared" si="1292"/>
        <v>0.19841072164579843</v>
      </c>
      <c r="N1125" s="6">
        <f t="shared" si="1293"/>
        <v>-1.0361747852249605</v>
      </c>
      <c r="O1125" s="23">
        <f t="shared" si="1277"/>
        <v>-0.38779937632081302</v>
      </c>
      <c r="P1125" s="23" t="str">
        <f t="shared" si="1294"/>
        <v/>
      </c>
      <c r="Q1125" s="23"/>
      <c r="R1125" s="6"/>
      <c r="S1125" s="6"/>
      <c r="T1125" s="6" t="str">
        <f t="shared" si="1295"/>
        <v/>
      </c>
      <c r="U1125" s="6" t="str">
        <f t="shared" si="1296"/>
        <v/>
      </c>
      <c r="V1125" s="6"/>
      <c r="W1125" s="49"/>
      <c r="X1125" s="8"/>
      <c r="Y1125" s="53" t="str">
        <f t="shared" si="1297"/>
        <v>1.68</v>
      </c>
      <c r="Z1125" s="6" t="str">
        <f t="shared" si="1282"/>
        <v/>
      </c>
      <c r="AA1125" s="54" t="str">
        <f t="shared" ca="1" si="1298"/>
        <v/>
      </c>
      <c r="AB1125" s="55">
        <f t="shared" si="1299"/>
        <v>0.19841072164579843</v>
      </c>
      <c r="AC1125" s="6">
        <f t="shared" si="1285"/>
        <v>-1.0361747852249605</v>
      </c>
      <c r="AD1125" s="6">
        <f t="shared" si="1286"/>
        <v>0.38779937632081302</v>
      </c>
      <c r="AE1125" s="6" t="str">
        <f t="shared" si="1300"/>
        <v/>
      </c>
      <c r="AF1125" s="113"/>
      <c r="AG1125" s="52"/>
      <c r="AH1125" s="6" t="str">
        <f t="shared" si="1301"/>
        <v/>
      </c>
      <c r="AI1125" s="6" t="str">
        <f t="shared" si="1302"/>
        <v/>
      </c>
      <c r="AJ1125" s="14" t="str">
        <f t="shared" si="1303"/>
        <v/>
      </c>
      <c r="AK1125" s="56">
        <f t="shared" si="1273"/>
        <v>-79.16</v>
      </c>
      <c r="AL1125" s="49">
        <f t="shared" si="1274"/>
        <v>1.0549999999999997</v>
      </c>
      <c r="AM1125" s="65"/>
      <c r="AN1125" s="61"/>
      <c r="AO1125" s="61"/>
      <c r="AP1125" s="61"/>
      <c r="AQ1125" s="62"/>
    </row>
    <row r="1126" spans="1:43" ht="15" thickBot="1" x14ac:dyDescent="0.35">
      <c r="A1126">
        <f t="shared" si="1233"/>
        <v>1</v>
      </c>
      <c r="B1126" s="1" t="s">
        <v>63</v>
      </c>
      <c r="C1126" s="1" t="s">
        <v>102</v>
      </c>
      <c r="D1126">
        <v>4.4560000000000004</v>
      </c>
      <c r="E1126">
        <v>61.89</v>
      </c>
      <c r="F1126">
        <v>1.9</v>
      </c>
      <c r="G1126" s="34"/>
      <c r="H1126" s="34"/>
      <c r="I1126" s="34"/>
      <c r="J1126" s="34"/>
      <c r="K1126" s="34"/>
      <c r="L1126" s="13"/>
      <c r="M1126" s="4"/>
      <c r="N1126" s="4"/>
      <c r="O1126" s="13">
        <f>ABS(SUM(O1112:O1125))/2</f>
        <v>1.8913987655117246</v>
      </c>
      <c r="P1126" s="13">
        <f t="shared" si="1294"/>
        <v>8.4280728991202452</v>
      </c>
      <c r="Q1126" s="13">
        <f>SQRT(((MAX(M1112:M1125)-MIN(M1112:M1125))^2)+((VLOOKUP(MAX(M1112:M1125),M1112:N1125,2,FALSE)-VLOOKUP(MIN(M1112:M1125),M1112:N1125,2,FALSE))^2))</f>
        <v>1.2461391379119071</v>
      </c>
      <c r="R1126" s="13">
        <f>ABS(MIN(N1112:N1125))+MAX(N1112:N1125)</f>
        <v>3.1155676593530131</v>
      </c>
      <c r="S1126" s="12">
        <f>SQRT(ABS(((M1113-M1112)^2)-((N1113-N1112)^2))+ABS(((M1114-M1113)^2)-((N1114-N1113)^2))+ABS(((M1115-M1114)^2)-((N1115-N1114)^2))+ABS(((M1116-M1115)^2)-((N1116-N1115)^2))+ABS(((M1117-M1116)^2)-((N1117-N1116)^2))+ABS(((M1118-M1117)^2)-((N1118-N1117)^2))+ABS(((M1119-M1118)^2)-((N1119-N1118)^2))+ABS(((M1120-M1119)^2)-((N1120-N1119)^2))+ABS(((M1121-M1120)^2)-((N1121-N1120)^2))+ABS(((M1122-M1121)^2)-((N1122-N1121)^2))+ABS(((M1123-M1122)^2)-((N1123-N1122)^2))+ABS(((M1124-M1123)^2)-((N1124-N1123)^2))+ABS(((M1125-M1124)^2)-((N1125-N1124)^2)))</f>
        <v>2.1423303274480214</v>
      </c>
      <c r="T1126" s="4">
        <f>IF(A1126=1,S1126/Q1126,"")</f>
        <v>1.7191742577300131</v>
      </c>
      <c r="U1126" s="4">
        <f>IF(A1126=1,4*PI()*(O1126/(S1126^2)),"")</f>
        <v>5.178692134072576</v>
      </c>
      <c r="V1126" s="21">
        <f>IF($H$9=FALSE,(($F$3)*($Q1126^2))/(2*$F$7*COS(RADIANS($F$8))),IF(G1126&lt;&gt;"",(3*($F$3)*(I1126^2))/(2*J1126*(COS(RADIANS(K1126)))),(($F$3)*($Q1126^2))/(2*$J1126*COS(RADIANS($K1126)))))</f>
        <v>9.7133223965758635</v>
      </c>
      <c r="W1126" s="51" t="str">
        <f>IF(G1126&lt;&gt;"",IF(V1126&lt;H1126,"STABLE","UNSTABLE"),IF(V1126&lt;$F$6,"STABLE","UNSTABLE"))</f>
        <v>UNSTABLE</v>
      </c>
      <c r="X1126" s="8"/>
      <c r="Y1126" s="57"/>
      <c r="Z1126" s="4"/>
      <c r="AA1126" s="16" t="str">
        <f t="shared" ca="1" si="1298"/>
        <v/>
      </c>
      <c r="AB1126" s="15"/>
      <c r="AC1126" s="17"/>
      <c r="AD1126" s="4">
        <f ca="1">IF(W1126="Stable",O1126,ABS(SUM(AD1112:AD1125)/2))</f>
        <v>8.4823860836732177</v>
      </c>
      <c r="AE1126" s="4">
        <f t="shared" ca="1" si="1300"/>
        <v>37.797512388847863</v>
      </c>
      <c r="AF1126" s="13">
        <f ca="1">IF(W1126="Stable",Q1126,SQRT(((MAX(AB1112:AB1125)-MIN(AB1112:AB1125))^2)+((VLOOKUP(MAX(AB1112:AB1125),AB1112:AC1125,2,FALSE)-VLOOKUP(MIN(AB1112:AB1125),AB1112:AC1125,2,FALSE))^2)))</f>
        <v>1.9132396163293324</v>
      </c>
      <c r="AG1126" s="12">
        <f ca="1">IF(W1126="Stable",S1126,SQRT(ABS(((AB1113-AB1112)^2)-((AC1113-AC1112)^2))+ABS(((AB1114-AB1113)^2)-((AC1114-AC1113)^2))+ABS(((AB1115-AB1114)^2)-((AC1115-AC1114)^2))+ABS(((AB1116-AB1115)^2)-((AC1116-AC1115)^2))+ABS(((AB1117-AB1116)^2)-((AC1117-AC1116)^2))+ABS(((AB1118-AB1117)^2)-((AC1118-AC1117)^2))+ABS(((AB1119-AB1118)^2)-((AC1119-AC1118)^2))+ABS(((AB1120-AB1119)^2)-((AC1120-AC1119)^2))+ABS(((AB1121-AB1120)^2)-((AC1121-AC1120)^2))+ABS(((AB1122-AB1121)^2)-((AC1122-AC1121)^2))+ABS(((AB1123-AB1122)^2)-((AC1123-AC1122)^2))+ABS(((AB1124-AB1123)^2)-((AC1124-AC1123)^2))+ABS(((AB1125-AB1124)^2)-((AC1125-AC1124)^2))))</f>
        <v>9.4861071449918963</v>
      </c>
      <c r="AH1126" s="4">
        <f ca="1">IF(W1126="Stable",T1126,IF(A1126=1,AG1126/AF1126,""))</f>
        <v>4.9581385750267781</v>
      </c>
      <c r="AI1126" s="4">
        <f ca="1">IF(W1126="Stable",U1126,IF(A1126=1,4*PI()*(AD1126/(AG1126^2)),""))</f>
        <v>1.1845457764252858</v>
      </c>
      <c r="AJ1126" s="5">
        <f ca="1">IF(A1126=1,(O1126/AD1126)*100,"")</f>
        <v>22.297956575594494</v>
      </c>
      <c r="AK1126" s="56">
        <f t="shared" si="1273"/>
        <v>1.9</v>
      </c>
      <c r="AL1126" s="49">
        <f t="shared" si="1274"/>
        <v>4.4560000000000004</v>
      </c>
      <c r="AM1126" s="65"/>
      <c r="AN1126" s="61"/>
      <c r="AO1126" s="61"/>
      <c r="AP1126" s="61"/>
      <c r="AQ1126" s="62"/>
    </row>
    <row r="1127" spans="1:43" ht="15" thickTop="1" x14ac:dyDescent="0.3">
      <c r="A1127">
        <f t="shared" si="1233"/>
        <v>1</v>
      </c>
      <c r="B1127" s="1" t="s">
        <v>99</v>
      </c>
      <c r="C1127" s="1" t="s">
        <v>64</v>
      </c>
      <c r="D1127">
        <v>11.676</v>
      </c>
      <c r="E1127">
        <v>109.74</v>
      </c>
      <c r="F1127">
        <v>-0.81</v>
      </c>
      <c r="G1127" s="47"/>
      <c r="H1127" s="47"/>
      <c r="I1127" s="47"/>
      <c r="J1127" s="47"/>
      <c r="K1127" s="47"/>
      <c r="L1127" s="23"/>
      <c r="M1127" s="6"/>
      <c r="N1127" s="6"/>
      <c r="O1127" s="23"/>
      <c r="P1127" s="23"/>
      <c r="Q1127" s="23"/>
      <c r="R1127" s="6"/>
      <c r="S1127" s="6"/>
      <c r="T1127" s="6"/>
      <c r="U1127" s="6"/>
      <c r="V1127" s="6"/>
      <c r="W1127" s="49"/>
      <c r="X1127" s="8"/>
      <c r="Y1127" s="53"/>
      <c r="Z1127" s="6"/>
      <c r="AA1127" s="54"/>
      <c r="AB1127" s="55"/>
      <c r="AC1127" s="6"/>
      <c r="AD1127" s="6"/>
      <c r="AE1127" s="6"/>
      <c r="AF1127" s="113"/>
      <c r="AG1127" s="52"/>
      <c r="AH1127" s="6"/>
      <c r="AI1127" s="6"/>
      <c r="AJ1127" s="14"/>
      <c r="AK1127" s="56">
        <f t="shared" si="1273"/>
        <v>-0.81</v>
      </c>
      <c r="AL1127" s="49">
        <f t="shared" si="1274"/>
        <v>11.676</v>
      </c>
      <c r="AM1127" s="65"/>
      <c r="AN1127" s="61"/>
      <c r="AO1127" s="61"/>
      <c r="AP1127" s="61"/>
      <c r="AQ1127" s="62"/>
    </row>
    <row r="1128" spans="1:43" x14ac:dyDescent="0.3">
      <c r="A1128" t="str">
        <f t="shared" si="1233"/>
        <v/>
      </c>
      <c r="B1128" s="1" t="s">
        <v>64</v>
      </c>
      <c r="C1128" s="1"/>
      <c r="D1128">
        <v>1.087</v>
      </c>
      <c r="E1128">
        <v>38.549999999999997</v>
      </c>
      <c r="F1128">
        <v>-72.13</v>
      </c>
      <c r="G1128" s="47"/>
      <c r="H1128" s="47"/>
      <c r="I1128" s="47"/>
      <c r="J1128" s="47"/>
      <c r="K1128" s="47"/>
      <c r="L1128" s="23">
        <f>IF(AND(B1128&lt;&gt;"",C1128&lt;&gt;""),"",IF(E1128-$E$1127&lt;0,(360-($E$1127-E1128)),E1128-$E$1127))</f>
        <v>288.81</v>
      </c>
      <c r="M1128" s="6">
        <f t="shared" ref="M1128" si="1304">IF(AND(B1128&lt;&gt;"",C1128&lt;&gt;""),"",IF(L1128&gt;180,(COS(RADIANS(F1128))*D1128)*(-1),(COS(RADIANS(F1128))*D1128)))</f>
        <v>-0.33355499604232319</v>
      </c>
      <c r="N1128" s="6">
        <f t="shared" ref="N1128" si="1305">IF(AND(B1128&lt;&gt;"",C1128&lt;&gt;""),"",SIN(RADIANS(F1128))*D1128)</f>
        <v>-1.0345579078114504</v>
      </c>
      <c r="O1128" s="23">
        <f t="shared" ref="O1128:O1142" si="1306">IF(A1129=1,M1128*VLOOKUP(B1129,$B$13:$N$1389,13,FALSE)-N1128*VLOOKUP(B1129,$B$13:$N$1389,12,FALSE),M1128*N1129-N1128*M1129)</f>
        <v>-2.5238598513024839</v>
      </c>
      <c r="P1128" s="23" t="str">
        <f t="shared" ref="P1128" si="1307">IF(A1128=1,D1128*O1128,"")</f>
        <v/>
      </c>
      <c r="Q1128" s="23"/>
      <c r="R1128" s="6"/>
      <c r="S1128" s="6"/>
      <c r="T1128" s="6" t="str">
        <f t="shared" ref="T1128" si="1308">IF(A1128=1,S1128/Q1128,"")</f>
        <v/>
      </c>
      <c r="U1128" s="6" t="str">
        <f t="shared" ref="U1128" si="1309">IF(A1128=1,4*PI()*(O1128/(S1128^2)),"")</f>
        <v/>
      </c>
      <c r="V1128" s="6"/>
      <c r="W1128" s="49"/>
      <c r="X1128" s="8"/>
      <c r="Y1128" s="53" t="str">
        <f t="shared" ref="Y1128" si="1310">IF(A1128=1,"",B1128)</f>
        <v>1.70</v>
      </c>
      <c r="Z1128" s="6" t="str">
        <f t="shared" ref="Z1128:Z1142" si="1311">IF(F1128&lt;$R$8,"",(SQRT(((N1128-MIN($N$1128:$N$1142))^2))))</f>
        <v/>
      </c>
      <c r="AA1128" s="54" t="str">
        <f t="shared" ca="1" si="1283"/>
        <v/>
      </c>
      <c r="AB1128" s="55">
        <f t="shared" ref="AB1128" si="1312">IF(A1128=1,"",M1128)</f>
        <v>-0.33355499604232319</v>
      </c>
      <c r="AC1128" s="6">
        <f t="shared" ref="AC1128:AC1142" si="1313">IF($W$1143="STABLE",N1128,IF(F1128&lt;$R$8,N1128,(AA1128+MIN($N$1128:$N$1142))))</f>
        <v>-1.0345579078114504</v>
      </c>
      <c r="AD1128" s="6">
        <f t="shared" ref="AD1128:AD1142" si="1314">IF(A1129=1,ABS(AB1128*VLOOKUP(B1129,$B$13:$AD$1389,28,FALSE)-AC1128*VLOOKUP(B1129,$B$13:$AD$1389,27,FALSE)),ABS(AB1128*AC1129-AC1128*AB1129))</f>
        <v>2.5238598513024839</v>
      </c>
      <c r="AE1128" s="6" t="str">
        <f t="shared" ref="AE1128" si="1315">IF(Y1128="",$D1128*AD1128,"")</f>
        <v/>
      </c>
      <c r="AF1128" s="113"/>
      <c r="AG1128" s="52"/>
      <c r="AH1128" s="6" t="str">
        <f t="shared" ref="AH1128" si="1316">IF(A1128=1,AG1128/AF1128,"")</f>
        <v/>
      </c>
      <c r="AI1128" s="6" t="str">
        <f t="shared" ref="AI1128" si="1317">IF(A1128=1,4*PI()*(AD1128/(AG1128^2)),"")</f>
        <v/>
      </c>
      <c r="AJ1128" s="14" t="str">
        <f t="shared" ref="AJ1128" si="1318">IF(A1128=1,(O1128/AD1128)*100,"")</f>
        <v/>
      </c>
      <c r="AK1128" s="56">
        <f t="shared" si="1273"/>
        <v>-72.13</v>
      </c>
      <c r="AL1128" s="49">
        <f t="shared" si="1274"/>
        <v>1.0869999999999997</v>
      </c>
      <c r="AM1128" s="65"/>
      <c r="AN1128" s="61"/>
      <c r="AO1128" s="61"/>
      <c r="AP1128" s="61"/>
      <c r="AQ1128" s="62"/>
    </row>
    <row r="1129" spans="1:43" x14ac:dyDescent="0.3">
      <c r="A1129" t="str">
        <f t="shared" si="1233"/>
        <v/>
      </c>
      <c r="B1129" s="1" t="s">
        <v>64</v>
      </c>
      <c r="C1129" s="1"/>
      <c r="D1129">
        <v>3.048</v>
      </c>
      <c r="E1129">
        <v>330.8</v>
      </c>
      <c r="F1129">
        <v>-22.51</v>
      </c>
      <c r="G1129" s="47"/>
      <c r="H1129" s="47"/>
      <c r="I1129" s="47"/>
      <c r="J1129" s="47"/>
      <c r="K1129" s="47"/>
      <c r="L1129" s="23">
        <f t="shared" ref="L1129:L1142" si="1319">IF(AND(B1129&lt;&gt;"",C1129&lt;&gt;""),"",IF(E1129-$E$1127&lt;0,(360-($E$1127-E1129)),E1129-$E$1127))</f>
        <v>221.06</v>
      </c>
      <c r="M1129" s="6">
        <f t="shared" ref="M1129:M1142" si="1320">IF(AND(B1129&lt;&gt;"",C1129&lt;&gt;""),"",IF(L1129&gt;180,(COS(RADIANS(F1129))*D1129)*(-1),(COS(RADIANS(F1129))*D1129)))</f>
        <v>-2.81578119366768</v>
      </c>
      <c r="N1129" s="6">
        <f t="shared" ref="N1129:N1142" si="1321">IF(AND(B1129&lt;&gt;"",C1129&lt;&gt;""),"",SIN(RADIANS(F1129))*D1129)</f>
        <v>-1.1669105661478152</v>
      </c>
      <c r="O1129" s="23">
        <f t="shared" si="1306"/>
        <v>-3.610067795732919</v>
      </c>
      <c r="P1129" s="23" t="str">
        <f t="shared" ref="P1129:P1151" si="1322">IF(A1129=1,D1129*O1129,"")</f>
        <v/>
      </c>
      <c r="Q1129" s="23"/>
      <c r="R1129" s="6"/>
      <c r="S1129" s="6"/>
      <c r="T1129" s="6" t="str">
        <f t="shared" ref="T1129:T1142" si="1323">IF(A1129=1,S1129/Q1129,"")</f>
        <v/>
      </c>
      <c r="U1129" s="6" t="str">
        <f t="shared" ref="U1129:U1142" si="1324">IF(A1129=1,4*PI()*(O1129/(S1129^2)),"")</f>
        <v/>
      </c>
      <c r="V1129" s="6"/>
      <c r="W1129" s="49"/>
      <c r="X1129" s="8"/>
      <c r="Y1129" s="53" t="str">
        <f t="shared" ref="Y1129:Y1142" si="1325">IF(A1129=1,"",B1129)</f>
        <v>1.70</v>
      </c>
      <c r="Z1129" s="6" t="str">
        <f t="shared" si="1311"/>
        <v/>
      </c>
      <c r="AA1129" s="54" t="str">
        <f t="shared" ref="AA1129:AA1151" ca="1" si="1326">IF(Z1129="","",IF($K$9=TRUE,(Z1129*($F$3/($F$3-(RANDBETWEEN($N$8,$M$8)/100)))),Z1129*($F$3/($F$3-$F$4))))</f>
        <v/>
      </c>
      <c r="AB1129" s="55">
        <f t="shared" ref="AB1129:AB1142" si="1327">IF(A1129=1,"",M1129)</f>
        <v>-2.81578119366768</v>
      </c>
      <c r="AC1129" s="6">
        <f t="shared" si="1313"/>
        <v>-1.1669105661478152</v>
      </c>
      <c r="AD1129" s="6">
        <f t="shared" ca="1" si="1314"/>
        <v>13.714613112440295</v>
      </c>
      <c r="AE1129" s="6" t="str">
        <f t="shared" ref="AE1129:AE1151" si="1328">IF(Y1129="",$D1129*AD1129,"")</f>
        <v/>
      </c>
      <c r="AF1129" s="113"/>
      <c r="AG1129" s="52"/>
      <c r="AH1129" s="6" t="str">
        <f t="shared" ref="AH1129:AH1142" si="1329">IF(A1129=1,AG1129/AF1129,"")</f>
        <v/>
      </c>
      <c r="AI1129" s="6" t="str">
        <f t="shared" ref="AI1129:AI1142" si="1330">IF(A1129=1,4*PI()*(AD1129/(AG1129^2)),"")</f>
        <v/>
      </c>
      <c r="AJ1129" s="14" t="str">
        <f t="shared" ref="AJ1129:AJ1142" si="1331">IF(A1129=1,(O1129/AD1129)*100,"")</f>
        <v/>
      </c>
      <c r="AK1129" s="56">
        <f t="shared" si="1273"/>
        <v>-22.51</v>
      </c>
      <c r="AL1129" s="49">
        <f t="shared" si="1274"/>
        <v>3.048</v>
      </c>
      <c r="AM1129" s="65"/>
      <c r="AN1129" s="61"/>
      <c r="AO1129" s="61"/>
      <c r="AP1129" s="61"/>
      <c r="AQ1129" s="62"/>
    </row>
    <row r="1130" spans="1:43" x14ac:dyDescent="0.3">
      <c r="A1130" t="str">
        <f t="shared" si="1233"/>
        <v/>
      </c>
      <c r="B1130" s="1" t="s">
        <v>64</v>
      </c>
      <c r="C1130" s="1"/>
      <c r="D1130">
        <v>2.9350000000000001</v>
      </c>
      <c r="E1130">
        <v>333.49</v>
      </c>
      <c r="F1130">
        <v>1.29</v>
      </c>
      <c r="G1130" s="47"/>
      <c r="H1130" s="47"/>
      <c r="I1130" s="47"/>
      <c r="J1130" s="47"/>
      <c r="K1130" s="47"/>
      <c r="L1130" s="23">
        <f t="shared" si="1319"/>
        <v>223.75</v>
      </c>
      <c r="M1130" s="6">
        <f t="shared" si="1320"/>
        <v>-2.9342561353514056</v>
      </c>
      <c r="N1130" s="6">
        <f t="shared" si="1321"/>
        <v>6.6075200738508907E-2</v>
      </c>
      <c r="O1130" s="23">
        <f t="shared" si="1306"/>
        <v>-12.30894123932373</v>
      </c>
      <c r="P1130" s="23" t="str">
        <f t="shared" si="1322"/>
        <v/>
      </c>
      <c r="Q1130" s="23"/>
      <c r="R1130" s="6"/>
      <c r="S1130" s="6"/>
      <c r="T1130" s="6" t="str">
        <f t="shared" si="1323"/>
        <v/>
      </c>
      <c r="U1130" s="6" t="str">
        <f t="shared" si="1324"/>
        <v/>
      </c>
      <c r="V1130" s="6"/>
      <c r="W1130" s="49"/>
      <c r="X1130" s="8"/>
      <c r="Y1130" s="53" t="str">
        <f t="shared" si="1325"/>
        <v>1.70</v>
      </c>
      <c r="Z1130" s="6">
        <f t="shared" si="1311"/>
        <v>1.232985766886324</v>
      </c>
      <c r="AA1130" s="54">
        <f t="shared" ca="1" si="1326"/>
        <v>4.8215264317047284</v>
      </c>
      <c r="AB1130" s="55">
        <f t="shared" si="1327"/>
        <v>-2.9342561353514056</v>
      </c>
      <c r="AC1130" s="6">
        <f t="shared" ca="1" si="1313"/>
        <v>3.654615865556913</v>
      </c>
      <c r="AD1130" s="6">
        <f t="shared" ca="1" si="1314"/>
        <v>52.480474608405515</v>
      </c>
      <c r="AE1130" s="6" t="str">
        <f t="shared" si="1328"/>
        <v/>
      </c>
      <c r="AF1130" s="113"/>
      <c r="AG1130" s="52"/>
      <c r="AH1130" s="6" t="str">
        <f t="shared" si="1329"/>
        <v/>
      </c>
      <c r="AI1130" s="6" t="str">
        <f t="shared" si="1330"/>
        <v/>
      </c>
      <c r="AJ1130" s="14" t="str">
        <f t="shared" si="1331"/>
        <v/>
      </c>
      <c r="AK1130" s="56">
        <f t="shared" ca="1" si="1273"/>
        <v>51.239352363054785</v>
      </c>
      <c r="AL1130" s="49">
        <f t="shared" ca="1" si="1274"/>
        <v>4.6867980746590385</v>
      </c>
      <c r="AM1130" s="65"/>
      <c r="AN1130" s="61"/>
      <c r="AO1130" s="61"/>
      <c r="AP1130" s="61"/>
      <c r="AQ1130" s="62"/>
    </row>
    <row r="1131" spans="1:43" x14ac:dyDescent="0.3">
      <c r="A1131" t="str">
        <f t="shared" si="1233"/>
        <v/>
      </c>
      <c r="B1131" s="1" t="s">
        <v>64</v>
      </c>
      <c r="C1131" s="1"/>
      <c r="D1131">
        <v>4.5439999999999996</v>
      </c>
      <c r="E1131">
        <v>13.67</v>
      </c>
      <c r="F1131">
        <v>68.650000000000006</v>
      </c>
      <c r="G1131" s="47"/>
      <c r="H1131" s="47"/>
      <c r="I1131" s="47"/>
      <c r="J1131" s="47"/>
      <c r="K1131" s="47"/>
      <c r="L1131" s="23">
        <f>IF(AND(B1131&lt;&gt;"",C1131&lt;&gt;""),"",IF(E1131-$E$1127&lt;0,(360-($E$1127-E1131)),E1131-$E$1127))</f>
        <v>263.93</v>
      </c>
      <c r="M1131" s="6">
        <f t="shared" si="1320"/>
        <v>-1.6543074795632333</v>
      </c>
      <c r="N1131" s="6">
        <f t="shared" si="1321"/>
        <v>4.232162894202105</v>
      </c>
      <c r="O1131" s="23">
        <f t="shared" si="1306"/>
        <v>-3.1816265227083491</v>
      </c>
      <c r="P1131" s="23" t="str">
        <f t="shared" si="1322"/>
        <v/>
      </c>
      <c r="Q1131" s="23"/>
      <c r="R1131" s="6"/>
      <c r="S1131" s="6"/>
      <c r="T1131" s="6" t="str">
        <f t="shared" si="1323"/>
        <v/>
      </c>
      <c r="U1131" s="6" t="str">
        <f t="shared" si="1324"/>
        <v/>
      </c>
      <c r="V1131" s="6"/>
      <c r="W1131" s="49"/>
      <c r="X1131" s="8"/>
      <c r="Y1131" s="53" t="str">
        <f t="shared" si="1325"/>
        <v>1.70</v>
      </c>
      <c r="Z1131" s="6">
        <f t="shared" si="1311"/>
        <v>5.3990734603499204</v>
      </c>
      <c r="AA1131" s="54">
        <f t="shared" ca="1" si="1326"/>
        <v>21.112794725547445</v>
      </c>
      <c r="AB1131" s="55">
        <f t="shared" si="1327"/>
        <v>-1.6543074795632333</v>
      </c>
      <c r="AC1131" s="6">
        <f t="shared" ca="1" si="1313"/>
        <v>19.945884159399629</v>
      </c>
      <c r="AD1131" s="6">
        <f t="shared" ca="1" si="1314"/>
        <v>15.953968520827765</v>
      </c>
      <c r="AE1131" s="6" t="str">
        <f t="shared" si="1328"/>
        <v/>
      </c>
      <c r="AF1131" s="113"/>
      <c r="AG1131" s="52"/>
      <c r="AH1131" s="6" t="str">
        <f t="shared" si="1329"/>
        <v/>
      </c>
      <c r="AI1131" s="6" t="str">
        <f t="shared" si="1330"/>
        <v/>
      </c>
      <c r="AJ1131" s="14" t="str">
        <f t="shared" si="1331"/>
        <v/>
      </c>
      <c r="AK1131" s="56">
        <f t="shared" ca="1" si="1273"/>
        <v>85.258751800756301</v>
      </c>
      <c r="AL1131" s="49">
        <f t="shared" ca="1" si="1274"/>
        <v>20.014370540617257</v>
      </c>
      <c r="AM1131" s="65"/>
      <c r="AN1131" s="61"/>
      <c r="AO1131" s="61"/>
      <c r="AP1131" s="61"/>
      <c r="AQ1131" s="62"/>
    </row>
    <row r="1132" spans="1:43" x14ac:dyDescent="0.3">
      <c r="A1132" t="str">
        <f t="shared" si="1233"/>
        <v/>
      </c>
      <c r="B1132" s="1" t="s">
        <v>64</v>
      </c>
      <c r="C1132" s="1"/>
      <c r="D1132">
        <v>3.5640000000000001</v>
      </c>
      <c r="E1132">
        <v>97.97</v>
      </c>
      <c r="F1132">
        <v>79.98</v>
      </c>
      <c r="G1132" s="47"/>
      <c r="H1132" s="47"/>
      <c r="I1132" s="47"/>
      <c r="J1132" s="47"/>
      <c r="K1132" s="47"/>
      <c r="L1132" s="23">
        <f t="shared" si="1319"/>
        <v>348.23</v>
      </c>
      <c r="M1132" s="6">
        <f t="shared" si="1320"/>
        <v>-0.62010723793722211</v>
      </c>
      <c r="N1132" s="6">
        <f t="shared" si="1321"/>
        <v>3.5096385872989644</v>
      </c>
      <c r="O1132" s="23">
        <f t="shared" si="1306"/>
        <v>-11.853959504273567</v>
      </c>
      <c r="P1132" s="23" t="str">
        <f t="shared" si="1322"/>
        <v/>
      </c>
      <c r="Q1132" s="23"/>
      <c r="R1132" s="6"/>
      <c r="S1132" s="6"/>
      <c r="T1132" s="6" t="str">
        <f t="shared" si="1323"/>
        <v/>
      </c>
      <c r="U1132" s="6" t="str">
        <f t="shared" si="1324"/>
        <v/>
      </c>
      <c r="V1132" s="6"/>
      <c r="W1132" s="49"/>
      <c r="X1132" s="8"/>
      <c r="Y1132" s="53" t="str">
        <f t="shared" si="1325"/>
        <v>1.70</v>
      </c>
      <c r="Z1132" s="6">
        <f t="shared" si="1311"/>
        <v>4.6765491534467793</v>
      </c>
      <c r="AA1132" s="54">
        <f t="shared" ca="1" si="1326"/>
        <v>18.28740116720979</v>
      </c>
      <c r="AB1132" s="55">
        <f t="shared" si="1327"/>
        <v>-0.62010723793722211</v>
      </c>
      <c r="AC1132" s="6">
        <f t="shared" ca="1" si="1313"/>
        <v>17.120490601061974</v>
      </c>
      <c r="AD1132" s="6">
        <f t="shared" ca="1" si="1314"/>
        <v>55.44298058565046</v>
      </c>
      <c r="AE1132" s="6" t="str">
        <f t="shared" si="1328"/>
        <v/>
      </c>
      <c r="AF1132" s="113"/>
      <c r="AG1132" s="52"/>
      <c r="AH1132" s="6" t="str">
        <f t="shared" si="1329"/>
        <v/>
      </c>
      <c r="AI1132" s="6" t="str">
        <f t="shared" si="1330"/>
        <v/>
      </c>
      <c r="AJ1132" s="14" t="str">
        <f t="shared" si="1331"/>
        <v/>
      </c>
      <c r="AK1132" s="56">
        <f t="shared" ca="1" si="1273"/>
        <v>87.925643397348267</v>
      </c>
      <c r="AL1132" s="49">
        <f t="shared" ca="1" si="1274"/>
        <v>17.131717117895494</v>
      </c>
      <c r="AM1132" s="65"/>
      <c r="AN1132" s="61"/>
      <c r="AO1132" s="61"/>
      <c r="AP1132" s="61"/>
      <c r="AQ1132" s="62"/>
    </row>
    <row r="1133" spans="1:43" x14ac:dyDescent="0.3">
      <c r="A1133" t="str">
        <f t="shared" si="1233"/>
        <v/>
      </c>
      <c r="B1133" s="1" t="s">
        <v>64</v>
      </c>
      <c r="C1133" s="1"/>
      <c r="D1133">
        <v>7.7569999999999997</v>
      </c>
      <c r="E1133">
        <v>125.74</v>
      </c>
      <c r="F1133">
        <v>74.63</v>
      </c>
      <c r="G1133" s="47"/>
      <c r="H1133" s="47"/>
      <c r="I1133" s="47"/>
      <c r="J1133" s="47"/>
      <c r="K1133" s="47"/>
      <c r="L1133" s="23">
        <f t="shared" si="1319"/>
        <v>16</v>
      </c>
      <c r="M1133" s="6">
        <f t="shared" si="1320"/>
        <v>2.0560027939682404</v>
      </c>
      <c r="N1133" s="6">
        <f t="shared" si="1321"/>
        <v>7.4795655964230159</v>
      </c>
      <c r="O1133" s="23">
        <f t="shared" si="1306"/>
        <v>-1.836610060955465</v>
      </c>
      <c r="P1133" s="23" t="str">
        <f t="shared" si="1322"/>
        <v/>
      </c>
      <c r="Q1133" s="23"/>
      <c r="R1133" s="6"/>
      <c r="S1133" s="6"/>
      <c r="T1133" s="6" t="str">
        <f t="shared" si="1323"/>
        <v/>
      </c>
      <c r="U1133" s="6" t="str">
        <f t="shared" si="1324"/>
        <v/>
      </c>
      <c r="V1133" s="6"/>
      <c r="W1133" s="49"/>
      <c r="X1133" s="8"/>
      <c r="Y1133" s="53" t="str">
        <f t="shared" si="1325"/>
        <v>1.70</v>
      </c>
      <c r="Z1133" s="6">
        <f t="shared" si="1311"/>
        <v>8.6464761625708313</v>
      </c>
      <c r="AA1133" s="54">
        <f t="shared" ca="1" si="1326"/>
        <v>33.811593352142644</v>
      </c>
      <c r="AB1133" s="55">
        <f t="shared" si="1327"/>
        <v>2.0560027939682404</v>
      </c>
      <c r="AC1133" s="6">
        <f t="shared" ca="1" si="1313"/>
        <v>32.644682785994831</v>
      </c>
      <c r="AD1133" s="6">
        <f t="shared" ca="1" si="1314"/>
        <v>5.579534357457284</v>
      </c>
      <c r="AE1133" s="6" t="str">
        <f t="shared" si="1328"/>
        <v/>
      </c>
      <c r="AF1133" s="113"/>
      <c r="AG1133" s="52"/>
      <c r="AH1133" s="6" t="str">
        <f t="shared" si="1329"/>
        <v/>
      </c>
      <c r="AI1133" s="6" t="str">
        <f t="shared" si="1330"/>
        <v/>
      </c>
      <c r="AJ1133" s="14" t="str">
        <f t="shared" si="1331"/>
        <v/>
      </c>
      <c r="AK1133" s="56">
        <f t="shared" ca="1" si="1273"/>
        <v>86.396200380176793</v>
      </c>
      <c r="AL1133" s="49">
        <f t="shared" ca="1" si="1274"/>
        <v>32.709363516996667</v>
      </c>
      <c r="AM1133" s="65"/>
      <c r="AN1133" s="61"/>
      <c r="AO1133" s="61"/>
      <c r="AP1133" s="61"/>
      <c r="AQ1133" s="62"/>
    </row>
    <row r="1134" spans="1:43" x14ac:dyDescent="0.3">
      <c r="A1134" t="str">
        <f t="shared" si="1233"/>
        <v/>
      </c>
      <c r="B1134" s="1" t="s">
        <v>64</v>
      </c>
      <c r="C1134" s="1"/>
      <c r="D1134">
        <v>5.1210000000000004</v>
      </c>
      <c r="E1134">
        <v>135.05000000000001</v>
      </c>
      <c r="F1134">
        <v>71.98</v>
      </c>
      <c r="G1134" s="47"/>
      <c r="H1134" s="47"/>
      <c r="I1134" s="47"/>
      <c r="J1134" s="47"/>
      <c r="K1134" s="47"/>
      <c r="L1134" s="23">
        <f t="shared" si="1319"/>
        <v>25.310000000000016</v>
      </c>
      <c r="M1134" s="6">
        <f t="shared" si="1320"/>
        <v>1.5841760082513672</v>
      </c>
      <c r="N1134" s="6">
        <f t="shared" si="1321"/>
        <v>4.8698077348988607</v>
      </c>
      <c r="O1134" s="23">
        <f t="shared" si="1306"/>
        <v>-4.3608541112919923</v>
      </c>
      <c r="P1134" s="23" t="str">
        <f t="shared" si="1322"/>
        <v/>
      </c>
      <c r="Q1134" s="23"/>
      <c r="R1134" s="6"/>
      <c r="S1134" s="6"/>
      <c r="T1134" s="6" t="str">
        <f t="shared" si="1323"/>
        <v/>
      </c>
      <c r="U1134" s="6" t="str">
        <f t="shared" si="1324"/>
        <v/>
      </c>
      <c r="V1134" s="6"/>
      <c r="W1134" s="49"/>
      <c r="X1134" s="8"/>
      <c r="Y1134" s="53" t="str">
        <f t="shared" si="1325"/>
        <v>1.70</v>
      </c>
      <c r="Z1134" s="6">
        <f t="shared" si="1311"/>
        <v>6.0367183010466761</v>
      </c>
      <c r="AA1134" s="54">
        <f t="shared" ca="1" si="1326"/>
        <v>23.606271565286999</v>
      </c>
      <c r="AB1134" s="55">
        <f t="shared" si="1327"/>
        <v>1.5841760082513672</v>
      </c>
      <c r="AC1134" s="6">
        <f t="shared" ca="1" si="1313"/>
        <v>22.439360999139183</v>
      </c>
      <c r="AD1134" s="6">
        <f t="shared" ca="1" si="1314"/>
        <v>20.511006557223581</v>
      </c>
      <c r="AE1134" s="6" t="str">
        <f t="shared" si="1328"/>
        <v/>
      </c>
      <c r="AF1134" s="113"/>
      <c r="AG1134" s="52"/>
      <c r="AH1134" s="6" t="str">
        <f t="shared" si="1329"/>
        <v/>
      </c>
      <c r="AI1134" s="6" t="str">
        <f t="shared" si="1330"/>
        <v/>
      </c>
      <c r="AJ1134" s="14" t="str">
        <f t="shared" si="1331"/>
        <v/>
      </c>
      <c r="AK1134" s="56">
        <f t="shared" ca="1" si="1273"/>
        <v>85.961727594352652</v>
      </c>
      <c r="AL1134" s="49">
        <f t="shared" ca="1" si="1274"/>
        <v>22.49521139431252</v>
      </c>
      <c r="AM1134" s="65"/>
      <c r="AN1134" s="61"/>
      <c r="AO1134" s="61"/>
      <c r="AP1134" s="61"/>
      <c r="AQ1134" s="62"/>
    </row>
    <row r="1135" spans="1:43" x14ac:dyDescent="0.3">
      <c r="A1135" t="str">
        <f t="shared" si="1233"/>
        <v/>
      </c>
      <c r="B1135" s="1" t="s">
        <v>64</v>
      </c>
      <c r="C1135" s="1"/>
      <c r="D1135">
        <v>5.8570000000000002</v>
      </c>
      <c r="E1135">
        <v>147.59</v>
      </c>
      <c r="F1135">
        <v>63.62</v>
      </c>
      <c r="G1135" s="47"/>
      <c r="H1135" s="47"/>
      <c r="I1135" s="47"/>
      <c r="J1135" s="47"/>
      <c r="K1135" s="47"/>
      <c r="L1135" s="23">
        <f t="shared" si="1319"/>
        <v>37.850000000000009</v>
      </c>
      <c r="M1135" s="6">
        <f t="shared" si="1320"/>
        <v>2.6023968222622358</v>
      </c>
      <c r="N1135" s="6">
        <f t="shared" si="1321"/>
        <v>5.2470925072347843</v>
      </c>
      <c r="O1135" s="23">
        <f t="shared" si="1306"/>
        <v>-3.9632093237511539</v>
      </c>
      <c r="P1135" s="23" t="str">
        <f t="shared" si="1322"/>
        <v/>
      </c>
      <c r="Q1135" s="23"/>
      <c r="R1135" s="6"/>
      <c r="S1135" s="6"/>
      <c r="T1135" s="6" t="str">
        <f t="shared" si="1323"/>
        <v/>
      </c>
      <c r="U1135" s="6" t="str">
        <f t="shared" si="1324"/>
        <v/>
      </c>
      <c r="V1135" s="6"/>
      <c r="W1135" s="49"/>
      <c r="X1135" s="8"/>
      <c r="Y1135" s="53" t="str">
        <f t="shared" si="1325"/>
        <v>1.70</v>
      </c>
      <c r="Z1135" s="6">
        <f t="shared" si="1311"/>
        <v>6.4140030733825997</v>
      </c>
      <c r="AA1135" s="54">
        <f t="shared" ca="1" si="1326"/>
        <v>25.081623958600609</v>
      </c>
      <c r="AB1135" s="55">
        <f t="shared" si="1327"/>
        <v>2.6023968222622358</v>
      </c>
      <c r="AC1135" s="6">
        <f t="shared" ca="1" si="1313"/>
        <v>23.914713392452793</v>
      </c>
      <c r="AD1135" s="6">
        <f t="shared" ca="1" si="1314"/>
        <v>13.441137651911902</v>
      </c>
      <c r="AE1135" s="6" t="str">
        <f t="shared" si="1328"/>
        <v/>
      </c>
      <c r="AF1135" s="113"/>
      <c r="AG1135" s="52"/>
      <c r="AH1135" s="6" t="str">
        <f t="shared" si="1329"/>
        <v/>
      </c>
      <c r="AI1135" s="6" t="str">
        <f t="shared" si="1330"/>
        <v/>
      </c>
      <c r="AJ1135" s="14" t="str">
        <f t="shared" si="1331"/>
        <v/>
      </c>
      <c r="AK1135" s="56">
        <f t="shared" ca="1" si="1273"/>
        <v>83.789516199415417</v>
      </c>
      <c r="AL1135" s="49">
        <f t="shared" ca="1" si="1274"/>
        <v>24.055892955026252</v>
      </c>
      <c r="AM1135" s="65"/>
      <c r="AN1135" s="61"/>
      <c r="AO1135" s="61"/>
      <c r="AP1135" s="61"/>
      <c r="AQ1135" s="62"/>
    </row>
    <row r="1136" spans="1:43" x14ac:dyDescent="0.3">
      <c r="A1136" t="str">
        <f t="shared" si="1233"/>
        <v/>
      </c>
      <c r="B1136" s="1" t="s">
        <v>64</v>
      </c>
      <c r="C1136" s="1"/>
      <c r="D1136">
        <v>3.202</v>
      </c>
      <c r="E1136">
        <v>158.9</v>
      </c>
      <c r="F1136">
        <v>51.42</v>
      </c>
      <c r="G1136" s="47"/>
      <c r="H1136" s="47"/>
      <c r="I1136" s="47"/>
      <c r="J1136" s="47"/>
      <c r="K1136" s="47"/>
      <c r="L1136" s="23">
        <f t="shared" si="1319"/>
        <v>49.160000000000011</v>
      </c>
      <c r="M1136" s="6">
        <f t="shared" si="1320"/>
        <v>1.9967888346258322</v>
      </c>
      <c r="N1136" s="6">
        <f t="shared" si="1321"/>
        <v>2.5031257159626663</v>
      </c>
      <c r="O1136" s="23">
        <f t="shared" si="1306"/>
        <v>-1.4896252918045985</v>
      </c>
      <c r="P1136" s="23" t="str">
        <f t="shared" si="1322"/>
        <v/>
      </c>
      <c r="Q1136" s="23"/>
      <c r="R1136" s="6"/>
      <c r="S1136" s="6"/>
      <c r="T1136" s="6" t="str">
        <f t="shared" si="1323"/>
        <v/>
      </c>
      <c r="U1136" s="6" t="str">
        <f t="shared" si="1324"/>
        <v/>
      </c>
      <c r="V1136" s="6"/>
      <c r="W1136" s="49"/>
      <c r="X1136" s="8"/>
      <c r="Y1136" s="53" t="str">
        <f t="shared" si="1325"/>
        <v>1.70</v>
      </c>
      <c r="Z1136" s="6">
        <f t="shared" si="1311"/>
        <v>3.6700362821104813</v>
      </c>
      <c r="AA1136" s="54">
        <f t="shared" ca="1" si="1326"/>
        <v>14.35148516287979</v>
      </c>
      <c r="AB1136" s="55">
        <f t="shared" si="1327"/>
        <v>1.9967888346258322</v>
      </c>
      <c r="AC1136" s="6">
        <f t="shared" ca="1" si="1313"/>
        <v>13.184574596731975</v>
      </c>
      <c r="AD1136" s="6">
        <f t="shared" ca="1" si="1314"/>
        <v>10.381906918017123</v>
      </c>
      <c r="AE1136" s="6" t="str">
        <f t="shared" si="1328"/>
        <v/>
      </c>
      <c r="AF1136" s="113"/>
      <c r="AG1136" s="52"/>
      <c r="AH1136" s="6" t="str">
        <f t="shared" si="1329"/>
        <v/>
      </c>
      <c r="AI1136" s="6" t="str">
        <f t="shared" si="1330"/>
        <v/>
      </c>
      <c r="AJ1136" s="14" t="str">
        <f t="shared" si="1331"/>
        <v/>
      </c>
      <c r="AK1136" s="56">
        <f t="shared" ca="1" si="1273"/>
        <v>81.388064657923167</v>
      </c>
      <c r="AL1136" s="49">
        <f t="shared" ca="1" si="1274"/>
        <v>13.334923057403687</v>
      </c>
      <c r="AM1136" s="65"/>
      <c r="AN1136" s="61"/>
      <c r="AO1136" s="61"/>
      <c r="AP1136" s="61"/>
      <c r="AQ1136" s="62"/>
    </row>
    <row r="1137" spans="1:43" x14ac:dyDescent="0.3">
      <c r="A1137" t="str">
        <f t="shared" si="1233"/>
        <v/>
      </c>
      <c r="B1137" s="1" t="s">
        <v>64</v>
      </c>
      <c r="C1137" s="1"/>
      <c r="D1137">
        <v>4.7930000000000001</v>
      </c>
      <c r="E1137">
        <v>163.61000000000001</v>
      </c>
      <c r="F1137">
        <v>45.85</v>
      </c>
      <c r="G1137" s="47"/>
      <c r="H1137" s="47"/>
      <c r="I1137" s="47"/>
      <c r="J1137" s="47"/>
      <c r="K1137" s="47"/>
      <c r="L1137" s="23">
        <f t="shared" si="1319"/>
        <v>53.870000000000019</v>
      </c>
      <c r="M1137" s="6">
        <f t="shared" si="1320"/>
        <v>3.3385124572356779</v>
      </c>
      <c r="N1137" s="6">
        <f t="shared" si="1321"/>
        <v>3.4390672533235227</v>
      </c>
      <c r="O1137" s="23">
        <f t="shared" si="1306"/>
        <v>-4.4458513872466243</v>
      </c>
      <c r="P1137" s="23" t="str">
        <f t="shared" si="1322"/>
        <v/>
      </c>
      <c r="Q1137" s="23"/>
      <c r="R1137" s="6"/>
      <c r="S1137" s="6"/>
      <c r="T1137" s="6" t="str">
        <f t="shared" si="1323"/>
        <v/>
      </c>
      <c r="U1137" s="6" t="str">
        <f t="shared" si="1324"/>
        <v/>
      </c>
      <c r="V1137" s="6"/>
      <c r="W1137" s="49"/>
      <c r="X1137" s="8"/>
      <c r="Y1137" s="53" t="str">
        <f t="shared" si="1325"/>
        <v>1.70</v>
      </c>
      <c r="Z1137" s="6">
        <f t="shared" si="1311"/>
        <v>4.6059778194713381</v>
      </c>
      <c r="AA1137" s="54">
        <f t="shared" ca="1" si="1326"/>
        <v>18.011435652261049</v>
      </c>
      <c r="AB1137" s="55">
        <f t="shared" si="1327"/>
        <v>3.3385124572356779</v>
      </c>
      <c r="AC1137" s="6">
        <f t="shared" ca="1" si="1313"/>
        <v>16.844525086113233</v>
      </c>
      <c r="AD1137" s="6">
        <f t="shared" ca="1" si="1314"/>
        <v>17.611450005210749</v>
      </c>
      <c r="AE1137" s="6" t="str">
        <f t="shared" si="1328"/>
        <v/>
      </c>
      <c r="AF1137" s="113"/>
      <c r="AG1137" s="52"/>
      <c r="AH1137" s="6" t="str">
        <f t="shared" si="1329"/>
        <v/>
      </c>
      <c r="AI1137" s="6" t="str">
        <f t="shared" si="1330"/>
        <v/>
      </c>
      <c r="AJ1137" s="14" t="str">
        <f t="shared" si="1331"/>
        <v/>
      </c>
      <c r="AK1137" s="56">
        <f t="shared" ca="1" si="1273"/>
        <v>78.789504542762728</v>
      </c>
      <c r="AL1137" s="49">
        <f t="shared" ca="1" si="1274"/>
        <v>17.172177811908885</v>
      </c>
      <c r="AM1137" s="65"/>
      <c r="AN1137" s="61"/>
      <c r="AO1137" s="61"/>
      <c r="AP1137" s="61"/>
      <c r="AQ1137" s="62"/>
    </row>
    <row r="1138" spans="1:43" x14ac:dyDescent="0.3">
      <c r="A1138" t="str">
        <f t="shared" si="1233"/>
        <v/>
      </c>
      <c r="B1138" s="1" t="s">
        <v>64</v>
      </c>
      <c r="C1138" s="1"/>
      <c r="D1138">
        <v>4.0410000000000004</v>
      </c>
      <c r="E1138">
        <v>162.83000000000001</v>
      </c>
      <c r="F1138">
        <v>32.58</v>
      </c>
      <c r="G1138" s="47"/>
      <c r="H1138" s="47"/>
      <c r="I1138" s="47"/>
      <c r="J1138" s="47"/>
      <c r="K1138" s="47"/>
      <c r="L1138" s="23">
        <f t="shared" si="1319"/>
        <v>53.090000000000018</v>
      </c>
      <c r="M1138" s="6">
        <f t="shared" si="1320"/>
        <v>3.4051099055403071</v>
      </c>
      <c r="N1138" s="6">
        <f t="shared" si="1321"/>
        <v>2.1759842672205338</v>
      </c>
      <c r="O1138" s="23">
        <f t="shared" si="1306"/>
        <v>-5.6518410436223281</v>
      </c>
      <c r="P1138" s="23" t="str">
        <f t="shared" si="1322"/>
        <v/>
      </c>
      <c r="Q1138" s="23"/>
      <c r="R1138" s="6"/>
      <c r="S1138" s="6"/>
      <c r="T1138" s="6" t="str">
        <f t="shared" si="1323"/>
        <v/>
      </c>
      <c r="U1138" s="6" t="str">
        <f t="shared" si="1324"/>
        <v/>
      </c>
      <c r="V1138" s="6"/>
      <c r="W1138" s="49"/>
      <c r="X1138" s="8"/>
      <c r="Y1138" s="53" t="str">
        <f t="shared" si="1325"/>
        <v>1.70</v>
      </c>
      <c r="Z1138" s="6">
        <f t="shared" si="1311"/>
        <v>3.3428948333683488</v>
      </c>
      <c r="AA1138" s="54">
        <f t="shared" ca="1" si="1326"/>
        <v>13.072215617052347</v>
      </c>
      <c r="AB1138" s="55">
        <f t="shared" si="1327"/>
        <v>3.4051099055403071</v>
      </c>
      <c r="AC1138" s="6">
        <f t="shared" ca="1" si="1313"/>
        <v>11.905305050904532</v>
      </c>
      <c r="AD1138" s="6">
        <f t="shared" ca="1" si="1314"/>
        <v>22.419724604284553</v>
      </c>
      <c r="AE1138" s="6" t="str">
        <f t="shared" si="1328"/>
        <v/>
      </c>
      <c r="AF1138" s="113"/>
      <c r="AG1138" s="52"/>
      <c r="AH1138" s="6" t="str">
        <f t="shared" si="1329"/>
        <v/>
      </c>
      <c r="AI1138" s="6" t="str">
        <f t="shared" si="1330"/>
        <v/>
      </c>
      <c r="AJ1138" s="14" t="str">
        <f t="shared" si="1331"/>
        <v/>
      </c>
      <c r="AK1138" s="56">
        <f t="shared" ca="1" si="1273"/>
        <v>74.038613413002963</v>
      </c>
      <c r="AL1138" s="49">
        <f t="shared" ca="1" si="1274"/>
        <v>12.382692026530487</v>
      </c>
      <c r="AM1138" s="65"/>
      <c r="AN1138" s="61"/>
      <c r="AO1138" s="61"/>
      <c r="AP1138" s="61"/>
      <c r="AQ1138" s="62"/>
    </row>
    <row r="1139" spans="1:43" x14ac:dyDescent="0.3">
      <c r="A1139" t="str">
        <f t="shared" si="1233"/>
        <v/>
      </c>
      <c r="B1139" s="1" t="s">
        <v>64</v>
      </c>
      <c r="C1139" s="1"/>
      <c r="D1139">
        <v>3.5459999999999998</v>
      </c>
      <c r="E1139">
        <v>166.38</v>
      </c>
      <c r="F1139">
        <v>9.35</v>
      </c>
      <c r="G1139" s="47"/>
      <c r="H1139" s="47"/>
      <c r="I1139" s="47"/>
      <c r="J1139" s="47"/>
      <c r="K1139" s="47"/>
      <c r="L1139" s="23">
        <f t="shared" si="1319"/>
        <v>56.64</v>
      </c>
      <c r="M1139" s="6">
        <f t="shared" si="1320"/>
        <v>3.4988889599965005</v>
      </c>
      <c r="N1139" s="6">
        <f t="shared" si="1321"/>
        <v>0.57610072523353728</v>
      </c>
      <c r="O1139" s="23">
        <f t="shared" si="1306"/>
        <v>-5.8714626357630495</v>
      </c>
      <c r="P1139" s="23" t="str">
        <f t="shared" si="1322"/>
        <v/>
      </c>
      <c r="Q1139" s="23"/>
      <c r="R1139" s="6"/>
      <c r="S1139" s="6"/>
      <c r="T1139" s="6" t="str">
        <f t="shared" si="1323"/>
        <v/>
      </c>
      <c r="U1139" s="6" t="str">
        <f t="shared" si="1324"/>
        <v/>
      </c>
      <c r="V1139" s="6"/>
      <c r="W1139" s="49"/>
      <c r="X1139" s="8"/>
      <c r="Y1139" s="53" t="str">
        <f t="shared" si="1325"/>
        <v>1.70</v>
      </c>
      <c r="Z1139" s="6">
        <f t="shared" si="1311"/>
        <v>1.7430112913813525</v>
      </c>
      <c r="AA1139" s="54">
        <f t="shared" ca="1" si="1326"/>
        <v>6.815954602118123</v>
      </c>
      <c r="AB1139" s="55">
        <f t="shared" si="1327"/>
        <v>3.4988889599965005</v>
      </c>
      <c r="AC1139" s="6">
        <f t="shared" ca="1" si="1313"/>
        <v>5.6490440359703076</v>
      </c>
      <c r="AD1139" s="6">
        <f t="shared" ca="1" si="1314"/>
        <v>23.225645462500665</v>
      </c>
      <c r="AE1139" s="6" t="str">
        <f t="shared" si="1328"/>
        <v/>
      </c>
      <c r="AF1139" s="113"/>
      <c r="AG1139" s="52"/>
      <c r="AH1139" s="6" t="str">
        <f t="shared" si="1329"/>
        <v/>
      </c>
      <c r="AI1139" s="6" t="str">
        <f t="shared" si="1330"/>
        <v/>
      </c>
      <c r="AJ1139" s="14" t="str">
        <f t="shared" si="1331"/>
        <v/>
      </c>
      <c r="AK1139" s="56">
        <f t="shared" ca="1" si="1273"/>
        <v>58.226870879109597</v>
      </c>
      <c r="AL1139" s="49">
        <f t="shared" ca="1" si="1274"/>
        <v>6.6448417945589267</v>
      </c>
      <c r="AM1139" s="65"/>
      <c r="AN1139" s="61"/>
      <c r="AO1139" s="61"/>
      <c r="AP1139" s="61"/>
      <c r="AQ1139" s="62"/>
    </row>
    <row r="1140" spans="1:43" x14ac:dyDescent="0.3">
      <c r="A1140" t="str">
        <f t="shared" si="1233"/>
        <v/>
      </c>
      <c r="B1140" s="1" t="s">
        <v>64</v>
      </c>
      <c r="C1140" s="1"/>
      <c r="D1140">
        <v>3.5979999999999999</v>
      </c>
      <c r="E1140">
        <v>166.7</v>
      </c>
      <c r="F1140">
        <v>-18.05</v>
      </c>
      <c r="G1140" s="47"/>
      <c r="H1140" s="47"/>
      <c r="I1140" s="47"/>
      <c r="J1140" s="47"/>
      <c r="K1140" s="47"/>
      <c r="L1140" s="23">
        <f t="shared" si="1319"/>
        <v>56.959999999999994</v>
      </c>
      <c r="M1140" s="6">
        <f t="shared" si="1320"/>
        <v>3.4209297766067834</v>
      </c>
      <c r="N1140" s="6">
        <f t="shared" si="1321"/>
        <v>-1.1148288942815665</v>
      </c>
      <c r="O1140" s="23">
        <f t="shared" si="1306"/>
        <v>-2.3359455221559218</v>
      </c>
      <c r="P1140" s="23" t="str">
        <f t="shared" si="1322"/>
        <v/>
      </c>
      <c r="Q1140" s="23"/>
      <c r="R1140" s="6"/>
      <c r="S1140" s="6"/>
      <c r="T1140" s="6" t="str">
        <f t="shared" si="1323"/>
        <v/>
      </c>
      <c r="U1140" s="6" t="str">
        <f t="shared" si="1324"/>
        <v/>
      </c>
      <c r="V1140" s="6"/>
      <c r="W1140" s="49"/>
      <c r="X1140" s="8"/>
      <c r="Y1140" s="53" t="str">
        <f t="shared" si="1325"/>
        <v>1.70</v>
      </c>
      <c r="Z1140" s="6" t="str">
        <f t="shared" si="1311"/>
        <v/>
      </c>
      <c r="AA1140" s="54" t="str">
        <f t="shared" ca="1" si="1326"/>
        <v/>
      </c>
      <c r="AB1140" s="55">
        <f t="shared" si="1327"/>
        <v>3.4209297766067834</v>
      </c>
      <c r="AC1140" s="6">
        <f t="shared" si="1313"/>
        <v>-1.1148288942815665</v>
      </c>
      <c r="AD1140" s="6">
        <f t="shared" si="1314"/>
        <v>2.3359455221559218</v>
      </c>
      <c r="AE1140" s="6" t="str">
        <f t="shared" si="1328"/>
        <v/>
      </c>
      <c r="AF1140" s="113"/>
      <c r="AG1140" s="52"/>
      <c r="AH1140" s="6" t="str">
        <f t="shared" si="1329"/>
        <v/>
      </c>
      <c r="AI1140" s="6" t="str">
        <f t="shared" si="1330"/>
        <v/>
      </c>
      <c r="AJ1140" s="14" t="str">
        <f t="shared" si="1331"/>
        <v/>
      </c>
      <c r="AK1140" s="56">
        <f t="shared" si="1273"/>
        <v>-18.05</v>
      </c>
      <c r="AL1140" s="49">
        <f t="shared" si="1274"/>
        <v>3.5979999999999999</v>
      </c>
      <c r="AM1140" s="65"/>
      <c r="AN1140" s="61"/>
      <c r="AO1140" s="61"/>
      <c r="AP1140" s="61"/>
      <c r="AQ1140" s="62"/>
    </row>
    <row r="1141" spans="1:43" x14ac:dyDescent="0.3">
      <c r="A1141" t="str">
        <f t="shared" si="1233"/>
        <v/>
      </c>
      <c r="B1141" s="1" t="s">
        <v>64</v>
      </c>
      <c r="C1141" s="1"/>
      <c r="D1141">
        <v>1.6879999999999999</v>
      </c>
      <c r="E1141">
        <v>159.09</v>
      </c>
      <c r="F1141">
        <v>-40.67</v>
      </c>
      <c r="G1141" s="47"/>
      <c r="H1141" s="47"/>
      <c r="I1141" s="47"/>
      <c r="J1141" s="47"/>
      <c r="K1141" s="47"/>
      <c r="L1141" s="23">
        <f t="shared" si="1319"/>
        <v>49.350000000000009</v>
      </c>
      <c r="M1141" s="6">
        <f t="shared" si="1320"/>
        <v>1.2803069312713553</v>
      </c>
      <c r="N1141" s="6">
        <f t="shared" si="1321"/>
        <v>-1.1000718893502031</v>
      </c>
      <c r="O1141" s="23">
        <f t="shared" si="1306"/>
        <v>-1.5539113512021601</v>
      </c>
      <c r="P1141" s="23" t="str">
        <f t="shared" si="1322"/>
        <v/>
      </c>
      <c r="Q1141" s="23"/>
      <c r="R1141" s="6"/>
      <c r="S1141" s="6"/>
      <c r="T1141" s="6" t="str">
        <f t="shared" si="1323"/>
        <v/>
      </c>
      <c r="U1141" s="6" t="str">
        <f t="shared" si="1324"/>
        <v/>
      </c>
      <c r="V1141" s="6"/>
      <c r="W1141" s="49"/>
      <c r="X1141" s="8"/>
      <c r="Y1141" s="53" t="str">
        <f t="shared" si="1325"/>
        <v>1.70</v>
      </c>
      <c r="Z1141" s="6" t="str">
        <f t="shared" si="1311"/>
        <v/>
      </c>
      <c r="AA1141" s="54" t="str">
        <f t="shared" ca="1" si="1326"/>
        <v/>
      </c>
      <c r="AB1141" s="55">
        <f t="shared" si="1327"/>
        <v>1.2803069312713553</v>
      </c>
      <c r="AC1141" s="6">
        <f t="shared" si="1313"/>
        <v>-1.1000718893502031</v>
      </c>
      <c r="AD1141" s="6">
        <f t="shared" si="1314"/>
        <v>1.5539113512021601</v>
      </c>
      <c r="AE1141" s="6" t="str">
        <f t="shared" si="1328"/>
        <v/>
      </c>
      <c r="AF1141" s="113"/>
      <c r="AG1141" s="52"/>
      <c r="AH1141" s="6" t="str">
        <f t="shared" si="1329"/>
        <v/>
      </c>
      <c r="AI1141" s="6" t="str">
        <f t="shared" si="1330"/>
        <v/>
      </c>
      <c r="AJ1141" s="14" t="str">
        <f t="shared" si="1331"/>
        <v/>
      </c>
      <c r="AK1141" s="56">
        <f t="shared" si="1273"/>
        <v>-40.67</v>
      </c>
      <c r="AL1141" s="49">
        <f t="shared" si="1274"/>
        <v>1.6880000000000002</v>
      </c>
      <c r="AM1141" s="65"/>
      <c r="AN1141" s="61"/>
      <c r="AO1141" s="61"/>
      <c r="AP1141" s="61"/>
      <c r="AQ1141" s="62"/>
    </row>
    <row r="1142" spans="1:43" x14ac:dyDescent="0.3">
      <c r="A1142" t="str">
        <f t="shared" si="1233"/>
        <v/>
      </c>
      <c r="B1142" s="1" t="s">
        <v>64</v>
      </c>
      <c r="C1142" s="1"/>
      <c r="D1142">
        <v>1.048</v>
      </c>
      <c r="E1142">
        <v>97.84</v>
      </c>
      <c r="F1142">
        <v>-77.88</v>
      </c>
      <c r="G1142" s="47"/>
      <c r="H1142" s="47"/>
      <c r="I1142" s="47"/>
      <c r="J1142" s="47"/>
      <c r="K1142" s="47"/>
      <c r="L1142" s="23">
        <f t="shared" si="1319"/>
        <v>348.1</v>
      </c>
      <c r="M1142" s="6">
        <f t="shared" si="1320"/>
        <v>-0.22003793418467804</v>
      </c>
      <c r="N1142" s="6">
        <f t="shared" si="1321"/>
        <v>-1.0246400868206063</v>
      </c>
      <c r="O1142" s="23">
        <f t="shared" si="1306"/>
        <v>-0.11413183527499887</v>
      </c>
      <c r="P1142" s="23" t="str">
        <f t="shared" si="1322"/>
        <v/>
      </c>
      <c r="Q1142" s="23"/>
      <c r="R1142" s="6"/>
      <c r="S1142" s="6"/>
      <c r="T1142" s="6" t="str">
        <f t="shared" si="1323"/>
        <v/>
      </c>
      <c r="U1142" s="6" t="str">
        <f t="shared" si="1324"/>
        <v/>
      </c>
      <c r="V1142" s="6"/>
      <c r="W1142" s="49"/>
      <c r="X1142" s="8"/>
      <c r="Y1142" s="53" t="str">
        <f t="shared" si="1325"/>
        <v>1.70</v>
      </c>
      <c r="Z1142" s="6" t="str">
        <f t="shared" si="1311"/>
        <v/>
      </c>
      <c r="AA1142" s="54" t="str">
        <f t="shared" ca="1" si="1326"/>
        <v/>
      </c>
      <c r="AB1142" s="55">
        <f t="shared" si="1327"/>
        <v>-0.22003793418467804</v>
      </c>
      <c r="AC1142" s="6">
        <f t="shared" si="1313"/>
        <v>-1.0246400868206063</v>
      </c>
      <c r="AD1142" s="6">
        <f t="shared" si="1314"/>
        <v>0.11413183527499887</v>
      </c>
      <c r="AE1142" s="6" t="str">
        <f t="shared" si="1328"/>
        <v/>
      </c>
      <c r="AF1142" s="113"/>
      <c r="AG1142" s="52"/>
      <c r="AH1142" s="6" t="str">
        <f t="shared" si="1329"/>
        <v/>
      </c>
      <c r="AI1142" s="6" t="str">
        <f t="shared" si="1330"/>
        <v/>
      </c>
      <c r="AJ1142" s="14" t="str">
        <f t="shared" si="1331"/>
        <v/>
      </c>
      <c r="AK1142" s="56">
        <f t="shared" si="1273"/>
        <v>-77.88</v>
      </c>
      <c r="AL1142" s="49">
        <f t="shared" si="1274"/>
        <v>1.048</v>
      </c>
      <c r="AM1142" s="65"/>
      <c r="AN1142" s="61"/>
      <c r="AO1142" s="61"/>
      <c r="AP1142" s="61"/>
      <c r="AQ1142" s="62"/>
    </row>
    <row r="1143" spans="1:43" ht="15" thickBot="1" x14ac:dyDescent="0.35">
      <c r="A1143">
        <f t="shared" si="1233"/>
        <v>1</v>
      </c>
      <c r="B1143" s="1" t="s">
        <v>64</v>
      </c>
      <c r="C1143" s="1" t="s">
        <v>65</v>
      </c>
      <c r="D1143">
        <v>7.4749999999999996</v>
      </c>
      <c r="E1143">
        <v>105.61</v>
      </c>
      <c r="F1143">
        <v>-1.1599999999999999</v>
      </c>
      <c r="G1143" s="34"/>
      <c r="H1143" s="34"/>
      <c r="I1143" s="34"/>
      <c r="J1143" s="34"/>
      <c r="K1143" s="34"/>
      <c r="L1143" s="13"/>
      <c r="M1143" s="4"/>
      <c r="N1143" s="4"/>
      <c r="O1143" s="13">
        <f>ABS(SUM(O1128:O1142))/2</f>
        <v>32.550948738204674</v>
      </c>
      <c r="P1143" s="13">
        <f t="shared" si="1322"/>
        <v>243.31834181807992</v>
      </c>
      <c r="Q1143" s="13">
        <f>SQRT(((MAX(M1128:M1142)-MIN(M1128:M1142))^2)+((VLOOKUP(MAX(M1128:M1142),M1128:N1142,2,FALSE)-VLOOKUP(MIN(M1128:M1142),M1128:N1142,2,FALSE))^2))</f>
        <v>6.4533310664675536</v>
      </c>
      <c r="R1143" s="13">
        <f>ABS(MIN(N1128:N1142))+MAX(N1128:N1142)</f>
        <v>8.6464761625708313</v>
      </c>
      <c r="S1143" s="12">
        <f>SQRT(ABS(((M1129-M1128)^2)-((N1129-N1128)^2))+ABS(((M1130-M1129)^2)-((N1130-N1129)^2))+ABS(((M1131-M1130)^2)-((N1131-N1130)^2))+ABS(((M1132-M1131)^2)-((N1132-N1131)^2))+ABS(((M1133-M1132)^2)-((N1133-N1132)^2))+ABS(((M1134-M1133)^2)-((N1134-N1133)^2))+ABS(((M1135-M1134)^2)-((N1135-N1134)^2))+ABS(((M1136-M1135)^2)-((N1136-N1135)^2))+ABS(((M1137-M1136)^2)-((N1137-N1136)^2))+ABS(((M1138-M1137)^2)-((N1138-N1137)^2))+ABS(((M1139-M1138)^2)-((N1139-N1138)^2))+ABS(((M1140-M1139)^2)-((N1140-N1139)^2))+ABS(((M1141-M1140)^2)-((N1141-N1140)^2))+ABS(((M1142-M1141)^2)-((N1142-N1141)^2)))</f>
        <v>7.8680530168356535</v>
      </c>
      <c r="T1143" s="4">
        <f>IF(A1143=1,S1143/Q1143,"")</f>
        <v>1.2192235197290902</v>
      </c>
      <c r="U1143" s="4">
        <f>IF(A1143=1,4*PI()*(O1143/(S1143^2)),"")</f>
        <v>6.6075272046220226</v>
      </c>
      <c r="V1143" s="21">
        <f>IF($H$9=FALSE,(($F$3)*($Q1143^2))/(2*$F$7*COS(RADIANS($F$8))),IF(G1143&lt;&gt;"",(3*($F$3)*(I1143^2))/(2*J1143*(COS(RADIANS(K1143)))),(($F$3)*($Q1143^2))/(2*$J1143*COS(RADIANS($K1143)))))</f>
        <v>260.49693788670993</v>
      </c>
      <c r="W1143" s="51" t="str">
        <f>IF(G1143&lt;&gt;"",IF(V1143&lt;H1143,"STABLE","UNSTABLE"),IF(V1143&lt;$F$6,"STABLE","UNSTABLE"))</f>
        <v>UNSTABLE</v>
      </c>
      <c r="X1143" s="8"/>
      <c r="Y1143" s="57"/>
      <c r="Z1143" s="4"/>
      <c r="AA1143" s="16" t="str">
        <f t="shared" ca="1" si="1326"/>
        <v/>
      </c>
      <c r="AB1143" s="15"/>
      <c r="AC1143" s="17"/>
      <c r="AD1143" s="4">
        <f ca="1">IF(W1143="Stable",O1143,ABS(SUM(AD1128:AD1142)/2))</f>
        <v>128.64514547193272</v>
      </c>
      <c r="AE1143" s="4">
        <f t="shared" ca="1" si="1328"/>
        <v>961.62246240269701</v>
      </c>
      <c r="AF1143" s="13">
        <f ca="1">IF(W1143="Stable",Q1143,SQRT(((MAX(AB1128:AB1142)-MIN(AB1128:AB1142))^2)+((VLOOKUP(MAX(AB1128:AB1142),AB1128:AC1142,2,FALSE)-VLOOKUP(MIN(AB1128:AB1142),AB1128:AC1142,2,FALSE))^2)))</f>
        <v>6.7352134000889192</v>
      </c>
      <c r="AG1143" s="12">
        <f ca="1">IF(W1143="Stable",S1143,SQRT(ABS(((AB1129-AB1128)^2)-((AC1129-AC1128)^2))+ABS(((AB1130-AB1129)^2)-((AC1130-AC1129)^2))+ABS(((AB1131-AB1130)^2)-((AC1131-AC1130)^2))+ABS(((AB1132-AB1131)^2)-((AC1132-AC1131)^2))+ABS(((AB1133-AB1132)^2)-((AC1133-AC1132)^2))+ABS(((AB1134-AB1133)^2)-((AC1134-AC1133)^2))+ABS(((AB1135-AB1134)^2)-((AC1135-AC1134)^2))+ABS(((AB1136-AB1135)^2)-((AC1136-AC1135)^2))+ABS(((AB1137-AB1136)^2)-((AC1137-AC1136)^2))+ABS(((AB1138-AB1137)^2)-((AC1138-AC1137)^2))+ABS(((AB1139-AB1138)^2)-((AC1139-AC1138)^2))+ABS(((AB1140-AB1139)^2)-((AC1140-AC1139)^2))+ABS(((AB1141-AB1140)^2)-((AC1141-AC1140)^2))+ABS(((AB1142-AB1141)^2)-((AC1142-AC1141)^2))))</f>
        <v>29.688738212888442</v>
      </c>
      <c r="AH1143" s="4">
        <f ca="1">IF(W1143="Stable",T1143,IF(A1143=1,AG1143/AF1143,""))</f>
        <v>4.40798775767023</v>
      </c>
      <c r="AI1143" s="4">
        <f ca="1">IF(W1143="Stable",U1143,IF(A1143=1,4*PI()*(AD1143/(AG1143^2)),""))</f>
        <v>1.8340863806332486</v>
      </c>
      <c r="AJ1143" s="5">
        <f ca="1">IF(A1143=1,(O1143/AD1143)*100,"")</f>
        <v>25.302897065250324</v>
      </c>
      <c r="AK1143" s="56">
        <f t="shared" si="1273"/>
        <v>-1.1599999999999999</v>
      </c>
      <c r="AL1143" s="49">
        <f t="shared" si="1274"/>
        <v>7.4749999999999996</v>
      </c>
      <c r="AM1143" s="65"/>
      <c r="AN1143" s="61"/>
      <c r="AO1143" s="61"/>
      <c r="AP1143" s="61"/>
      <c r="AQ1143" s="62"/>
    </row>
    <row r="1144" spans="1:43" ht="15" thickTop="1" x14ac:dyDescent="0.3">
      <c r="A1144" t="str">
        <f t="shared" si="1233"/>
        <v/>
      </c>
      <c r="B1144" s="1" t="s">
        <v>65</v>
      </c>
      <c r="C1144" s="1"/>
      <c r="D1144">
        <v>1.0680000000000001</v>
      </c>
      <c r="E1144">
        <v>79.709999999999994</v>
      </c>
      <c r="F1144">
        <v>-66.86</v>
      </c>
      <c r="G1144" s="47"/>
      <c r="H1144" s="47"/>
      <c r="I1144" s="47"/>
      <c r="J1144" s="47"/>
      <c r="K1144" s="47"/>
      <c r="L1144" s="23">
        <f t="shared" ref="L1144:L1151" si="1332">IF(AND(B1144&lt;&gt;"",C1144&lt;&gt;""),"",IF(E1144-$E$1143&lt;0,(360-($E$1143-E1144)),E1144-$E$1143))</f>
        <v>334.1</v>
      </c>
      <c r="M1144" s="6">
        <f t="shared" ref="M1144:M1151" si="1333">IF(AND(B1144&lt;&gt;"",C1144&lt;&gt;""),"",IF(L1144&gt;180,(COS(RADIANS(F1144))*D1144)*(-1),(COS(RADIANS(F1144))*D1144)))</f>
        <v>-0.41970176155673716</v>
      </c>
      <c r="N1144" s="6">
        <f t="shared" ref="N1144:N1151" si="1334">IF(AND(B1144&lt;&gt;"",C1144&lt;&gt;""),"",SIN(RADIANS(F1144))*D1144)</f>
        <v>-0.98207659138489389</v>
      </c>
      <c r="O1144" s="23">
        <f t="shared" ref="O1144:O1159" si="1335">IF(A1145=1,M1144*VLOOKUP(B1145,$B$13:$N$1389,13,FALSE)-N1144*VLOOKUP(B1145,$B$13:$N$1389,12,FALSE),M1144*N1145-N1144*M1145)</f>
        <v>-1.7150828130730797</v>
      </c>
      <c r="P1144" s="23" t="str">
        <f t="shared" si="1322"/>
        <v/>
      </c>
      <c r="Q1144" s="23"/>
      <c r="R1144" s="6"/>
      <c r="S1144" s="6"/>
      <c r="T1144" s="6" t="str">
        <f t="shared" ref="T1144:T1151" si="1336">IF(A1144=1,S1144/Q1144,"")</f>
        <v/>
      </c>
      <c r="U1144" s="6" t="str">
        <f t="shared" ref="U1144:U1151" si="1337">IF(A1144=1,4*PI()*(O1144/(S1144^2)),"")</f>
        <v/>
      </c>
      <c r="V1144" s="6"/>
      <c r="W1144" s="49"/>
      <c r="X1144" s="8"/>
      <c r="Y1144" s="53" t="str">
        <f t="shared" ref="Y1144:Y1151" si="1338">IF(A1144=1,"",B1144)</f>
        <v>1.71</v>
      </c>
      <c r="Z1144" s="6" t="str">
        <f t="shared" ref="Z1144:Z1159" si="1339">IF(F1144&lt;$R$8,"",(SQRT(((N1144-MIN($N$1144:$N$1159))^2))))</f>
        <v/>
      </c>
      <c r="AA1144" s="54" t="str">
        <f t="shared" ca="1" si="1326"/>
        <v/>
      </c>
      <c r="AB1144" s="55">
        <f t="shared" ref="AB1144:AB1151" si="1340">IF(A1144=1,"",M1144)</f>
        <v>-0.41970176155673716</v>
      </c>
      <c r="AC1144" s="6">
        <f t="shared" ref="AC1144:AC1159" si="1341">IF($W$1160="STABLE",N1144,IF(F1144&lt;$R$8,N1144,(AA1144+MIN($N$1144:$N$1159))))</f>
        <v>-0.98207659138489389</v>
      </c>
      <c r="AD1144" s="6">
        <f t="shared" ref="AD1144:AD1159" si="1342">IF(A1145=1,ABS(AB1144*VLOOKUP(B1145,$B$13:$AD$1389,28,FALSE)-AC1144*VLOOKUP(B1145,$B$13:$AD$1389,27,FALSE)),ABS(AB1144*AC1145-AC1144*AB1145))</f>
        <v>1.7150828130730797</v>
      </c>
      <c r="AE1144" s="6" t="str">
        <f t="shared" si="1328"/>
        <v/>
      </c>
      <c r="AF1144" s="113"/>
      <c r="AG1144" s="52"/>
      <c r="AH1144" s="6" t="str">
        <f t="shared" ref="AH1144:AH1151" si="1343">IF(A1144=1,AG1144/AF1144,"")</f>
        <v/>
      </c>
      <c r="AI1144" s="6" t="str">
        <f t="shared" ref="AI1144:AI1151" si="1344">IF(A1144=1,4*PI()*(AD1144/(AG1144^2)),"")</f>
        <v/>
      </c>
      <c r="AJ1144" s="14" t="str">
        <f t="shared" ref="AJ1144:AJ1151" si="1345">IF(A1144=1,(O1144/AD1144)*100,"")</f>
        <v/>
      </c>
      <c r="AK1144" s="56">
        <f t="shared" si="1273"/>
        <v>-66.86</v>
      </c>
      <c r="AL1144" s="49">
        <f t="shared" si="1274"/>
        <v>1.0680000000000001</v>
      </c>
      <c r="AM1144" s="65"/>
      <c r="AN1144" s="61"/>
      <c r="AO1144" s="61"/>
      <c r="AP1144" s="61"/>
      <c r="AQ1144" s="62"/>
    </row>
    <row r="1145" spans="1:43" x14ac:dyDescent="0.3">
      <c r="A1145" t="str">
        <f t="shared" ref="A1145:A1208" si="1346">IF(C1145&lt;&gt;"",1,"")</f>
        <v/>
      </c>
      <c r="B1145" s="1" t="s">
        <v>65</v>
      </c>
      <c r="C1145" s="1"/>
      <c r="D1145">
        <v>2.8769999999999998</v>
      </c>
      <c r="E1145">
        <v>63.17</v>
      </c>
      <c r="F1145">
        <v>-32.93</v>
      </c>
      <c r="G1145" s="47"/>
      <c r="H1145" s="47"/>
      <c r="I1145" s="47"/>
      <c r="J1145" s="47"/>
      <c r="K1145" s="47"/>
      <c r="L1145" s="23">
        <f t="shared" si="1332"/>
        <v>317.56</v>
      </c>
      <c r="M1145" s="6">
        <f t="shared" si="1333"/>
        <v>-2.4147677846224158</v>
      </c>
      <c r="N1145" s="6">
        <f t="shared" si="1334"/>
        <v>-1.5639774762923373</v>
      </c>
      <c r="O1145" s="23">
        <f t="shared" si="1335"/>
        <v>-6.0756087858838734</v>
      </c>
      <c r="P1145" s="23" t="str">
        <f t="shared" si="1322"/>
        <v/>
      </c>
      <c r="Q1145" s="23"/>
      <c r="R1145" s="6"/>
      <c r="S1145" s="6"/>
      <c r="T1145" s="6" t="str">
        <f t="shared" si="1336"/>
        <v/>
      </c>
      <c r="U1145" s="6" t="str">
        <f t="shared" si="1337"/>
        <v/>
      </c>
      <c r="V1145" s="6"/>
      <c r="W1145" s="49"/>
      <c r="X1145" s="8"/>
      <c r="Y1145" s="53" t="str">
        <f t="shared" si="1338"/>
        <v>1.71</v>
      </c>
      <c r="Z1145" s="6" t="str">
        <f t="shared" si="1339"/>
        <v/>
      </c>
      <c r="AA1145" s="54" t="str">
        <f t="shared" ca="1" si="1326"/>
        <v/>
      </c>
      <c r="AB1145" s="55">
        <f t="shared" si="1340"/>
        <v>-2.4147677846224158</v>
      </c>
      <c r="AC1145" s="6">
        <f t="shared" si="1341"/>
        <v>-1.5639774762923373</v>
      </c>
      <c r="AD1145" s="6">
        <f t="shared" si="1342"/>
        <v>6.0756087858838734</v>
      </c>
      <c r="AE1145" s="6" t="str">
        <f t="shared" si="1328"/>
        <v/>
      </c>
      <c r="AF1145" s="113"/>
      <c r="AG1145" s="52"/>
      <c r="AH1145" s="6" t="str">
        <f t="shared" si="1343"/>
        <v/>
      </c>
      <c r="AI1145" s="6" t="str">
        <f t="shared" si="1344"/>
        <v/>
      </c>
      <c r="AJ1145" s="14" t="str">
        <f t="shared" si="1345"/>
        <v/>
      </c>
      <c r="AK1145" s="56">
        <f t="shared" si="1273"/>
        <v>-32.93</v>
      </c>
      <c r="AL1145" s="49">
        <f t="shared" si="1274"/>
        <v>2.8769999999999998</v>
      </c>
      <c r="AM1145" s="65"/>
      <c r="AN1145" s="61"/>
      <c r="AO1145" s="61"/>
      <c r="AP1145" s="61"/>
      <c r="AQ1145" s="62"/>
    </row>
    <row r="1146" spans="1:43" x14ac:dyDescent="0.3">
      <c r="A1146" t="str">
        <f t="shared" si="1346"/>
        <v/>
      </c>
      <c r="B1146" s="1" t="s">
        <v>65</v>
      </c>
      <c r="C1146" s="1"/>
      <c r="D1146">
        <v>4.5190000000000001</v>
      </c>
      <c r="E1146">
        <v>66.8</v>
      </c>
      <c r="F1146">
        <v>-5.07</v>
      </c>
      <c r="G1146" s="47"/>
      <c r="H1146" s="47"/>
      <c r="I1146" s="47"/>
      <c r="J1146" s="47"/>
      <c r="K1146" s="47"/>
      <c r="L1146" s="23">
        <f t="shared" si="1332"/>
        <v>321.19</v>
      </c>
      <c r="M1146" s="6">
        <f t="shared" si="1333"/>
        <v>-4.5013192941857394</v>
      </c>
      <c r="N1146" s="6">
        <f t="shared" si="1334"/>
        <v>-0.39935649711905313</v>
      </c>
      <c r="O1146" s="23">
        <f t="shared" si="1335"/>
        <v>-5.7625671771849181</v>
      </c>
      <c r="P1146" s="23" t="str">
        <f t="shared" si="1322"/>
        <v/>
      </c>
      <c r="Q1146" s="23"/>
      <c r="R1146" s="6"/>
      <c r="S1146" s="6"/>
      <c r="T1146" s="6" t="str">
        <f t="shared" si="1336"/>
        <v/>
      </c>
      <c r="U1146" s="6" t="str">
        <f t="shared" si="1337"/>
        <v/>
      </c>
      <c r="V1146" s="6"/>
      <c r="W1146" s="49"/>
      <c r="X1146" s="8"/>
      <c r="Y1146" s="53" t="str">
        <f t="shared" si="1338"/>
        <v>1.71</v>
      </c>
      <c r="Z1146" s="6" t="str">
        <f t="shared" si="1339"/>
        <v/>
      </c>
      <c r="AA1146" s="54" t="str">
        <f t="shared" ca="1" si="1326"/>
        <v/>
      </c>
      <c r="AB1146" s="55">
        <f t="shared" si="1340"/>
        <v>-4.5013192941857394</v>
      </c>
      <c r="AC1146" s="6">
        <f t="shared" si="1341"/>
        <v>-0.39935649711905313</v>
      </c>
      <c r="AD1146" s="6">
        <f t="shared" ca="1" si="1342"/>
        <v>35.769874449612772</v>
      </c>
      <c r="AE1146" s="6" t="str">
        <f t="shared" si="1328"/>
        <v/>
      </c>
      <c r="AF1146" s="113"/>
      <c r="AG1146" s="52"/>
      <c r="AH1146" s="6" t="str">
        <f t="shared" si="1343"/>
        <v/>
      </c>
      <c r="AI1146" s="6" t="str">
        <f t="shared" si="1344"/>
        <v/>
      </c>
      <c r="AJ1146" s="14" t="str">
        <f t="shared" si="1345"/>
        <v/>
      </c>
      <c r="AK1146" s="56">
        <f t="shared" si="1273"/>
        <v>-5.07</v>
      </c>
      <c r="AL1146" s="49">
        <f t="shared" si="1274"/>
        <v>4.5190000000000001</v>
      </c>
      <c r="AM1146" s="65"/>
      <c r="AN1146" s="61"/>
      <c r="AO1146" s="61"/>
      <c r="AP1146" s="61"/>
      <c r="AQ1146" s="62"/>
    </row>
    <row r="1147" spans="1:43" x14ac:dyDescent="0.3">
      <c r="A1147" t="str">
        <f t="shared" si="1346"/>
        <v/>
      </c>
      <c r="B1147" s="1" t="s">
        <v>65</v>
      </c>
      <c r="C1147" s="1"/>
      <c r="D1147">
        <v>6.2830000000000004</v>
      </c>
      <c r="E1147">
        <v>68.430000000000007</v>
      </c>
      <c r="F1147">
        <v>6.64</v>
      </c>
      <c r="G1147" s="47"/>
      <c r="H1147" s="47"/>
      <c r="I1147" s="47"/>
      <c r="J1147" s="47"/>
      <c r="K1147" s="47"/>
      <c r="L1147" s="23">
        <f t="shared" si="1332"/>
        <v>322.82</v>
      </c>
      <c r="M1147" s="6">
        <f t="shared" si="1333"/>
        <v>-6.2408554094373621</v>
      </c>
      <c r="N1147" s="6">
        <f t="shared" si="1334"/>
        <v>0.72650723223958391</v>
      </c>
      <c r="O1147" s="23">
        <f t="shared" si="1335"/>
        <v>-7.2386294704190259</v>
      </c>
      <c r="P1147" s="23" t="str">
        <f t="shared" si="1322"/>
        <v/>
      </c>
      <c r="Q1147" s="23"/>
      <c r="R1147" s="6"/>
      <c r="S1147" s="6"/>
      <c r="T1147" s="6" t="str">
        <f t="shared" si="1336"/>
        <v/>
      </c>
      <c r="U1147" s="6" t="str">
        <f t="shared" si="1337"/>
        <v/>
      </c>
      <c r="V1147" s="6"/>
      <c r="W1147" s="49"/>
      <c r="X1147" s="8"/>
      <c r="Y1147" s="53" t="str">
        <f t="shared" si="1338"/>
        <v>1.71</v>
      </c>
      <c r="Z1147" s="6">
        <f t="shared" si="1339"/>
        <v>2.2904847085319213</v>
      </c>
      <c r="AA1147" s="54">
        <f t="shared" ca="1" si="1326"/>
        <v>8.9568208005278098</v>
      </c>
      <c r="AB1147" s="55">
        <f t="shared" si="1340"/>
        <v>-6.2408554094373621</v>
      </c>
      <c r="AC1147" s="6">
        <f t="shared" ca="1" si="1341"/>
        <v>7.3928433242354723</v>
      </c>
      <c r="AD1147" s="6">
        <f t="shared" ca="1" si="1342"/>
        <v>24.979962869319799</v>
      </c>
      <c r="AE1147" s="6" t="str">
        <f t="shared" si="1328"/>
        <v/>
      </c>
      <c r="AF1147" s="113"/>
      <c r="AG1147" s="52"/>
      <c r="AH1147" s="6" t="str">
        <f t="shared" si="1343"/>
        <v/>
      </c>
      <c r="AI1147" s="6" t="str">
        <f t="shared" si="1344"/>
        <v/>
      </c>
      <c r="AJ1147" s="14" t="str">
        <f t="shared" si="1345"/>
        <v/>
      </c>
      <c r="AK1147" s="56">
        <f t="shared" ca="1" si="1273"/>
        <v>49.829770516010363</v>
      </c>
      <c r="AL1147" s="49">
        <f t="shared" ca="1" si="1274"/>
        <v>9.6748337793574812</v>
      </c>
      <c r="AM1147" s="65"/>
      <c r="AN1147" s="61"/>
      <c r="AO1147" s="61"/>
      <c r="AP1147" s="61"/>
      <c r="AQ1147" s="62"/>
    </row>
    <row r="1148" spans="1:43" x14ac:dyDescent="0.3">
      <c r="A1148" t="str">
        <f t="shared" si="1346"/>
        <v/>
      </c>
      <c r="B1148" s="1" t="s">
        <v>65</v>
      </c>
      <c r="C1148" s="1"/>
      <c r="D1148">
        <v>7.2450000000000001</v>
      </c>
      <c r="E1148">
        <v>70.75</v>
      </c>
      <c r="F1148">
        <v>15.79</v>
      </c>
      <c r="G1148" s="47"/>
      <c r="H1148" s="47"/>
      <c r="I1148" s="47"/>
      <c r="J1148" s="47"/>
      <c r="K1148" s="47"/>
      <c r="L1148" s="23">
        <f t="shared" si="1332"/>
        <v>325.14</v>
      </c>
      <c r="M1148" s="6">
        <f t="shared" si="1333"/>
        <v>-6.9716135528730083</v>
      </c>
      <c r="N1148" s="6">
        <f t="shared" si="1334"/>
        <v>1.9714536437353518</v>
      </c>
      <c r="O1148" s="23">
        <f t="shared" si="1335"/>
        <v>-7.4982516162952173</v>
      </c>
      <c r="P1148" s="23" t="str">
        <f t="shared" si="1322"/>
        <v/>
      </c>
      <c r="Q1148" s="23"/>
      <c r="R1148" s="6"/>
      <c r="S1148" s="6"/>
      <c r="T1148" s="6" t="str">
        <f t="shared" si="1336"/>
        <v/>
      </c>
      <c r="U1148" s="6" t="str">
        <f t="shared" si="1337"/>
        <v/>
      </c>
      <c r="V1148" s="6"/>
      <c r="W1148" s="49"/>
      <c r="X1148" s="8"/>
      <c r="Y1148" s="53" t="str">
        <f t="shared" si="1338"/>
        <v>1.71</v>
      </c>
      <c r="Z1148" s="6">
        <f t="shared" si="1339"/>
        <v>3.5354311200276891</v>
      </c>
      <c r="AA1148" s="54">
        <f t="shared" ca="1" si="1326"/>
        <v>13.825118708167976</v>
      </c>
      <c r="AB1148" s="55">
        <f t="shared" si="1340"/>
        <v>-6.9716135528730083</v>
      </c>
      <c r="AC1148" s="6">
        <f t="shared" ca="1" si="1341"/>
        <v>12.261141231875639</v>
      </c>
      <c r="AD1148" s="6">
        <f t="shared" ca="1" si="1342"/>
        <v>32.952768527691205</v>
      </c>
      <c r="AE1148" s="6" t="str">
        <f t="shared" si="1328"/>
        <v/>
      </c>
      <c r="AF1148" s="113"/>
      <c r="AG1148" s="52"/>
      <c r="AH1148" s="6" t="str">
        <f t="shared" si="1343"/>
        <v/>
      </c>
      <c r="AI1148" s="6" t="str">
        <f t="shared" si="1344"/>
        <v/>
      </c>
      <c r="AJ1148" s="14" t="str">
        <f t="shared" si="1345"/>
        <v/>
      </c>
      <c r="AK1148" s="56">
        <f t="shared" ca="1" si="1273"/>
        <v>60.377691754989286</v>
      </c>
      <c r="AL1148" s="49">
        <f t="shared" ca="1" si="1274"/>
        <v>14.104573011566265</v>
      </c>
      <c r="AM1148" s="65"/>
      <c r="AN1148" s="61"/>
      <c r="AO1148" s="61"/>
      <c r="AP1148" s="61"/>
      <c r="AQ1148" s="62"/>
    </row>
    <row r="1149" spans="1:43" x14ac:dyDescent="0.3">
      <c r="A1149" t="str">
        <f t="shared" si="1346"/>
        <v/>
      </c>
      <c r="B1149" s="1" t="s">
        <v>65</v>
      </c>
      <c r="C1149" s="1"/>
      <c r="D1149">
        <v>6.7880000000000003</v>
      </c>
      <c r="E1149">
        <v>72.290000000000006</v>
      </c>
      <c r="F1149">
        <v>24.56</v>
      </c>
      <c r="G1149" s="47"/>
      <c r="H1149" s="47"/>
      <c r="I1149" s="47"/>
      <c r="J1149" s="47"/>
      <c r="K1149" s="47"/>
      <c r="L1149" s="23">
        <f>IF(AND(B1149&lt;&gt;"",C1149&lt;&gt;""),"",IF(E1149-$E$1143&lt;0,(360-($E$1143-E1149)),E1149-$E$1143))</f>
        <v>326.68</v>
      </c>
      <c r="M1149" s="6">
        <f t="shared" si="1333"/>
        <v>-6.1738659245312615</v>
      </c>
      <c r="N1149" s="6">
        <f t="shared" si="1334"/>
        <v>2.8214045342544813</v>
      </c>
      <c r="O1149" s="23">
        <f t="shared" si="1335"/>
        <v>-10.084639338524727</v>
      </c>
      <c r="P1149" s="23" t="str">
        <f t="shared" si="1322"/>
        <v/>
      </c>
      <c r="Q1149" s="23"/>
      <c r="R1149" s="6"/>
      <c r="S1149" s="6"/>
      <c r="T1149" s="6" t="str">
        <f t="shared" si="1336"/>
        <v/>
      </c>
      <c r="U1149" s="6" t="str">
        <f t="shared" si="1337"/>
        <v/>
      </c>
      <c r="V1149" s="6"/>
      <c r="W1149" s="49"/>
      <c r="X1149" s="8"/>
      <c r="Y1149" s="53" t="str">
        <f t="shared" si="1338"/>
        <v>1.71</v>
      </c>
      <c r="Z1149" s="6">
        <f t="shared" si="1339"/>
        <v>4.3853820105468184</v>
      </c>
      <c r="AA1149" s="54">
        <f t="shared" ca="1" si="1326"/>
        <v>17.148807265123377</v>
      </c>
      <c r="AB1149" s="55">
        <f t="shared" si="1340"/>
        <v>-6.1738659245312615</v>
      </c>
      <c r="AC1149" s="6">
        <f t="shared" ca="1" si="1341"/>
        <v>15.584829788831041</v>
      </c>
      <c r="AD1149" s="6">
        <f t="shared" ca="1" si="1342"/>
        <v>52.093596583223039</v>
      </c>
      <c r="AE1149" s="6" t="str">
        <f t="shared" si="1328"/>
        <v/>
      </c>
      <c r="AF1149" s="113"/>
      <c r="AG1149" s="52"/>
      <c r="AH1149" s="6" t="str">
        <f t="shared" si="1343"/>
        <v/>
      </c>
      <c r="AI1149" s="6" t="str">
        <f t="shared" si="1344"/>
        <v/>
      </c>
      <c r="AJ1149" s="14" t="str">
        <f t="shared" si="1345"/>
        <v/>
      </c>
      <c r="AK1149" s="56">
        <f t="shared" ca="1" si="1273"/>
        <v>68.389209953991084</v>
      </c>
      <c r="AL1149" s="49">
        <f t="shared" ca="1" si="1274"/>
        <v>16.763160203282784</v>
      </c>
      <c r="AM1149" s="65"/>
      <c r="AN1149" s="61"/>
      <c r="AO1149" s="61"/>
      <c r="AP1149" s="61"/>
      <c r="AQ1149" s="62"/>
    </row>
    <row r="1150" spans="1:43" x14ac:dyDescent="0.3">
      <c r="A1150" t="str">
        <f t="shared" si="1346"/>
        <v/>
      </c>
      <c r="B1150" s="1" t="s">
        <v>65</v>
      </c>
      <c r="C1150" s="1"/>
      <c r="D1150">
        <v>4.6529999999999996</v>
      </c>
      <c r="E1150">
        <v>79.849999999999994</v>
      </c>
      <c r="F1150">
        <v>43.18</v>
      </c>
      <c r="G1150" s="47"/>
      <c r="H1150" s="47"/>
      <c r="I1150" s="47"/>
      <c r="J1150" s="47"/>
      <c r="K1150" s="47"/>
      <c r="L1150" s="23">
        <f t="shared" si="1332"/>
        <v>334.24</v>
      </c>
      <c r="M1150" s="6">
        <f t="shared" si="1333"/>
        <v>-3.3930026604616463</v>
      </c>
      <c r="N1150" s="6">
        <f t="shared" si="1334"/>
        <v>3.1840134965323537</v>
      </c>
      <c r="O1150" s="23">
        <f t="shared" si="1335"/>
        <v>-4.6056570590959005</v>
      </c>
      <c r="P1150" s="23" t="str">
        <f t="shared" si="1322"/>
        <v/>
      </c>
      <c r="Q1150" s="23"/>
      <c r="R1150" s="6"/>
      <c r="S1150" s="6"/>
      <c r="T1150" s="6" t="str">
        <f t="shared" si="1336"/>
        <v/>
      </c>
      <c r="U1150" s="6" t="str">
        <f t="shared" si="1337"/>
        <v/>
      </c>
      <c r="V1150" s="6"/>
      <c r="W1150" s="49"/>
      <c r="X1150" s="8"/>
      <c r="Y1150" s="53" t="str">
        <f t="shared" si="1338"/>
        <v>1.71</v>
      </c>
      <c r="Z1150" s="6">
        <f t="shared" si="1339"/>
        <v>4.7479909728246907</v>
      </c>
      <c r="AA1150" s="54">
        <f t="shared" ca="1" si="1326"/>
        <v>18.566770669851774</v>
      </c>
      <c r="AB1150" s="55">
        <f t="shared" si="1340"/>
        <v>-3.3930026604616463</v>
      </c>
      <c r="AC1150" s="6">
        <f t="shared" ca="1" si="1341"/>
        <v>17.002793193559437</v>
      </c>
      <c r="AD1150" s="6">
        <f t="shared" ca="1" si="1342"/>
        <v>17.174513292455273</v>
      </c>
      <c r="AE1150" s="6" t="str">
        <f t="shared" si="1328"/>
        <v/>
      </c>
      <c r="AF1150" s="113"/>
      <c r="AG1150" s="52"/>
      <c r="AH1150" s="6" t="str">
        <f t="shared" si="1343"/>
        <v/>
      </c>
      <c r="AI1150" s="6" t="str">
        <f t="shared" si="1344"/>
        <v/>
      </c>
      <c r="AJ1150" s="14" t="str">
        <f t="shared" si="1345"/>
        <v/>
      </c>
      <c r="AK1150" s="56">
        <f t="shared" ca="1" si="1273"/>
        <v>78.714552340027552</v>
      </c>
      <c r="AL1150" s="49">
        <f t="shared" ca="1" si="1274"/>
        <v>17.33803458979278</v>
      </c>
      <c r="AM1150" s="65"/>
      <c r="AN1150" s="61"/>
      <c r="AO1150" s="61"/>
      <c r="AP1150" s="61"/>
      <c r="AQ1150" s="62"/>
    </row>
    <row r="1151" spans="1:43" x14ac:dyDescent="0.3">
      <c r="A1151" t="str">
        <f t="shared" si="1346"/>
        <v/>
      </c>
      <c r="B1151" s="1" t="s">
        <v>65</v>
      </c>
      <c r="C1151" s="1"/>
      <c r="D1151">
        <v>5.9169999999999998</v>
      </c>
      <c r="E1151">
        <v>83.87</v>
      </c>
      <c r="F1151">
        <v>52.81</v>
      </c>
      <c r="G1151" s="47"/>
      <c r="H1151" s="47"/>
      <c r="I1151" s="47"/>
      <c r="J1151" s="47"/>
      <c r="K1151" s="47"/>
      <c r="L1151" s="23">
        <f t="shared" si="1332"/>
        <v>338.26</v>
      </c>
      <c r="M1151" s="6">
        <f t="shared" si="1333"/>
        <v>-3.576590322695941</v>
      </c>
      <c r="N1151" s="6">
        <f t="shared" si="1334"/>
        <v>4.7136918295108927</v>
      </c>
      <c r="O1151" s="23">
        <f t="shared" si="1335"/>
        <v>-23.831538791395715</v>
      </c>
      <c r="P1151" s="23" t="str">
        <f t="shared" si="1322"/>
        <v/>
      </c>
      <c r="Q1151" s="23"/>
      <c r="R1151" s="6"/>
      <c r="S1151" s="6"/>
      <c r="T1151" s="6" t="str">
        <f t="shared" si="1336"/>
        <v/>
      </c>
      <c r="U1151" s="6" t="str">
        <f t="shared" si="1337"/>
        <v/>
      </c>
      <c r="V1151" s="6"/>
      <c r="W1151" s="49"/>
      <c r="X1151" s="8"/>
      <c r="Y1151" s="53" t="str">
        <f t="shared" si="1338"/>
        <v>1.71</v>
      </c>
      <c r="Z1151" s="6">
        <f t="shared" si="1339"/>
        <v>6.2776693058032302</v>
      </c>
      <c r="AA1151" s="54">
        <f t="shared" ca="1" si="1326"/>
        <v>24.548497882394717</v>
      </c>
      <c r="AB1151" s="55">
        <f t="shared" si="1340"/>
        <v>-3.576590322695941</v>
      </c>
      <c r="AC1151" s="6">
        <f t="shared" ca="1" si="1341"/>
        <v>22.98452040610238</v>
      </c>
      <c r="AD1151" s="6">
        <f t="shared" ca="1" si="1342"/>
        <v>116.67255052100055</v>
      </c>
      <c r="AE1151" s="6" t="str">
        <f t="shared" si="1328"/>
        <v/>
      </c>
      <c r="AF1151" s="113"/>
      <c r="AG1151" s="52"/>
      <c r="AH1151" s="6" t="str">
        <f t="shared" si="1343"/>
        <v/>
      </c>
      <c r="AI1151" s="6" t="str">
        <f t="shared" si="1344"/>
        <v/>
      </c>
      <c r="AJ1151" s="14" t="str">
        <f t="shared" si="1345"/>
        <v/>
      </c>
      <c r="AK1151" s="56">
        <f t="shared" ca="1" si="1273"/>
        <v>81.155214928244604</v>
      </c>
      <c r="AL1151" s="49">
        <f t="shared" ca="1" si="1274"/>
        <v>23.261130166759717</v>
      </c>
      <c r="AM1151" s="65"/>
      <c r="AN1151" s="61"/>
      <c r="AO1151" s="61"/>
      <c r="AP1151" s="61"/>
      <c r="AQ1151" s="62"/>
    </row>
    <row r="1152" spans="1:43" x14ac:dyDescent="0.3">
      <c r="A1152" t="str">
        <f t="shared" si="1346"/>
        <v/>
      </c>
      <c r="B1152" s="1" t="s">
        <v>65</v>
      </c>
      <c r="C1152" s="1"/>
      <c r="D1152">
        <v>4.8440000000000003</v>
      </c>
      <c r="E1152">
        <v>105.66</v>
      </c>
      <c r="F1152">
        <v>70.94</v>
      </c>
      <c r="G1152" s="47"/>
      <c r="H1152" s="47"/>
      <c r="I1152" s="47"/>
      <c r="J1152" s="47"/>
      <c r="K1152" s="47"/>
      <c r="L1152" s="23">
        <f t="shared" ref="L1152:L1159" si="1347">IF(AND(B1152&lt;&gt;"",C1152&lt;&gt;""),"",IF(E1152-$E$1143&lt;0,(360-($E$1143-E1152)),E1152-$E$1143))</f>
        <v>4.9999999999997158E-2</v>
      </c>
      <c r="M1152" s="6">
        <f t="shared" ref="M1152:M1162" si="1348">IF(AND(B1152&lt;&gt;"",C1152&lt;&gt;""),"",IF(L1152&gt;180,(COS(RADIANS(F1152))*D1152)*(-1),(COS(RADIANS(F1152))*D1152)))</f>
        <v>1.5818475357042583</v>
      </c>
      <c r="N1152" s="6">
        <f t="shared" ref="N1152:N1162" si="1349">IF(AND(B1152&lt;&gt;"",C1152&lt;&gt;""),"",SIN(RADIANS(F1152))*D1152)</f>
        <v>4.5784379840494038</v>
      </c>
      <c r="O1152" s="23">
        <f t="shared" si="1335"/>
        <v>1.0186191736399932</v>
      </c>
      <c r="P1152" s="23" t="str">
        <f t="shared" ref="P1152:P1162" si="1350">IF(A1152=1,D1152*O1152,"")</f>
        <v/>
      </c>
      <c r="Q1152" s="23"/>
      <c r="R1152" s="6"/>
      <c r="S1152" s="6"/>
      <c r="T1152" s="6" t="str">
        <f t="shared" ref="T1152:T1162" si="1351">IF(A1152=1,S1152/Q1152,"")</f>
        <v/>
      </c>
      <c r="U1152" s="6" t="str">
        <f t="shared" ref="U1152:U1162" si="1352">IF(A1152=1,4*PI()*(O1152/(S1152^2)),"")</f>
        <v/>
      </c>
      <c r="V1152" s="6"/>
      <c r="W1152" s="49"/>
      <c r="X1152" s="8"/>
      <c r="Y1152" s="53" t="str">
        <f t="shared" ref="Y1152:Y1162" si="1353">IF(A1152=1,"",B1152)</f>
        <v>1.71</v>
      </c>
      <c r="Z1152" s="6">
        <f t="shared" si="1339"/>
        <v>6.1424154603417414</v>
      </c>
      <c r="AA1152" s="54">
        <f t="shared" ca="1" si="1283"/>
        <v>24.019594785216956</v>
      </c>
      <c r="AB1152" s="55">
        <f t="shared" ref="AB1152:AB1162" si="1354">IF(A1152=1,"",M1152)</f>
        <v>1.5818475357042583</v>
      </c>
      <c r="AC1152" s="6">
        <f t="shared" ca="1" si="1341"/>
        <v>22.455617308924619</v>
      </c>
      <c r="AD1152" s="6">
        <f t="shared" ca="1" si="1342"/>
        <v>6.390422095595806</v>
      </c>
      <c r="AE1152" s="6" t="str">
        <f t="shared" ref="AE1152:AE1162" si="1355">IF(Y1152="",$D1152*AD1152,"")</f>
        <v/>
      </c>
      <c r="AF1152" s="113"/>
      <c r="AG1152" s="52"/>
      <c r="AH1152" s="6" t="str">
        <f t="shared" ref="AH1152:AH1162" si="1356">IF(A1152=1,AG1152/AF1152,"")</f>
        <v/>
      </c>
      <c r="AI1152" s="6" t="str">
        <f t="shared" ref="AI1152:AI1162" si="1357">IF(A1152=1,4*PI()*(AD1152/(AG1152^2)),"")</f>
        <v/>
      </c>
      <c r="AJ1152" s="14" t="str">
        <f t="shared" ref="AJ1152:AJ1162" si="1358">IF(A1152=1,(O1152/AD1152)*100,"")</f>
        <v/>
      </c>
      <c r="AK1152" s="56">
        <f t="shared" ca="1" si="1273"/>
        <v>85.970553109108991</v>
      </c>
      <c r="AL1152" s="49">
        <f t="shared" ca="1" si="1274"/>
        <v>22.511263632925818</v>
      </c>
      <c r="AM1152" s="65"/>
      <c r="AN1152" s="61"/>
      <c r="AO1152" s="61"/>
      <c r="AP1152" s="61"/>
      <c r="AQ1152" s="62"/>
    </row>
    <row r="1153" spans="1:43" x14ac:dyDescent="0.3">
      <c r="A1153" t="str">
        <f t="shared" si="1346"/>
        <v/>
      </c>
      <c r="B1153" s="1" t="s">
        <v>65</v>
      </c>
      <c r="C1153" s="1"/>
      <c r="D1153">
        <v>3.839</v>
      </c>
      <c r="E1153">
        <v>153.24</v>
      </c>
      <c r="F1153">
        <v>74.08</v>
      </c>
      <c r="G1153" s="47"/>
      <c r="H1153" s="47"/>
      <c r="I1153" s="47"/>
      <c r="J1153" s="47"/>
      <c r="K1153" s="47"/>
      <c r="L1153" s="23">
        <f t="shared" si="1347"/>
        <v>47.63000000000001</v>
      </c>
      <c r="M1153" s="6">
        <f t="shared" si="1348"/>
        <v>1.0530181711726398</v>
      </c>
      <c r="N1153" s="6">
        <f t="shared" si="1349"/>
        <v>3.6917575395982101</v>
      </c>
      <c r="O1153" s="23">
        <f t="shared" si="1335"/>
        <v>-7.2179808950554367</v>
      </c>
      <c r="P1153" s="23" t="str">
        <f t="shared" si="1350"/>
        <v/>
      </c>
      <c r="Q1153" s="23"/>
      <c r="R1153" s="6"/>
      <c r="S1153" s="6"/>
      <c r="T1153" s="6" t="str">
        <f t="shared" si="1351"/>
        <v/>
      </c>
      <c r="U1153" s="6" t="str">
        <f t="shared" si="1352"/>
        <v/>
      </c>
      <c r="V1153" s="6"/>
      <c r="W1153" s="49"/>
      <c r="X1153" s="8"/>
      <c r="Y1153" s="53" t="str">
        <f t="shared" si="1353"/>
        <v>1.71</v>
      </c>
      <c r="Z1153" s="6">
        <f t="shared" si="1339"/>
        <v>5.2557350158905471</v>
      </c>
      <c r="AA1153" s="54">
        <f t="shared" ca="1" si="1283"/>
        <v>20.552277226318257</v>
      </c>
      <c r="AB1153" s="55">
        <f t="shared" si="1354"/>
        <v>1.0530181711726398</v>
      </c>
      <c r="AC1153" s="6">
        <f t="shared" ca="1" si="1341"/>
        <v>18.98829975002592</v>
      </c>
      <c r="AD1153" s="6">
        <f t="shared" ca="1" si="1342"/>
        <v>36.418463887543936</v>
      </c>
      <c r="AE1153" s="6" t="str">
        <f t="shared" si="1355"/>
        <v/>
      </c>
      <c r="AF1153" s="113"/>
      <c r="AG1153" s="52"/>
      <c r="AH1153" s="6" t="str">
        <f t="shared" si="1356"/>
        <v/>
      </c>
      <c r="AI1153" s="6" t="str">
        <f t="shared" si="1357"/>
        <v/>
      </c>
      <c r="AJ1153" s="14" t="str">
        <f t="shared" si="1358"/>
        <v/>
      </c>
      <c r="AK1153" s="56">
        <f t="shared" ca="1" si="1273"/>
        <v>86.825847388121446</v>
      </c>
      <c r="AL1153" s="49">
        <f t="shared" ca="1" si="1274"/>
        <v>19.01747550716588</v>
      </c>
      <c r="AM1153" s="65"/>
      <c r="AN1153" s="61"/>
      <c r="AO1153" s="61"/>
      <c r="AP1153" s="61"/>
      <c r="AQ1153" s="62"/>
    </row>
    <row r="1154" spans="1:43" x14ac:dyDescent="0.3">
      <c r="A1154" t="str">
        <f t="shared" si="1346"/>
        <v/>
      </c>
      <c r="B1154" s="1" t="s">
        <v>65</v>
      </c>
      <c r="C1154" s="1"/>
      <c r="D1154">
        <v>4.2480000000000002</v>
      </c>
      <c r="E1154">
        <v>221.28</v>
      </c>
      <c r="F1154">
        <v>47.81</v>
      </c>
      <c r="G1154" s="47"/>
      <c r="H1154" s="47"/>
      <c r="I1154" s="47"/>
      <c r="J1154" s="47"/>
      <c r="K1154" s="47"/>
      <c r="L1154" s="23">
        <f t="shared" si="1347"/>
        <v>115.67</v>
      </c>
      <c r="M1154" s="6">
        <f t="shared" si="1348"/>
        <v>2.8529197757045561</v>
      </c>
      <c r="N1154" s="6">
        <f t="shared" si="1349"/>
        <v>3.1474359013955895</v>
      </c>
      <c r="O1154" s="23">
        <f t="shared" si="1335"/>
        <v>-7.3348364976926002</v>
      </c>
      <c r="P1154" s="23" t="str">
        <f t="shared" si="1350"/>
        <v/>
      </c>
      <c r="Q1154" s="23"/>
      <c r="R1154" s="6"/>
      <c r="S1154" s="6"/>
      <c r="T1154" s="6" t="str">
        <f t="shared" si="1351"/>
        <v/>
      </c>
      <c r="U1154" s="6" t="str">
        <f t="shared" si="1352"/>
        <v/>
      </c>
      <c r="V1154" s="6"/>
      <c r="W1154" s="49"/>
      <c r="X1154" s="8"/>
      <c r="Y1154" s="53" t="str">
        <f t="shared" si="1353"/>
        <v>1.71</v>
      </c>
      <c r="Z1154" s="6">
        <f t="shared" si="1339"/>
        <v>4.7114133776879266</v>
      </c>
      <c r="AA1154" s="54">
        <f t="shared" ca="1" si="1283"/>
        <v>18.42373589483935</v>
      </c>
      <c r="AB1154" s="55">
        <f t="shared" si="1354"/>
        <v>2.8529197757045561</v>
      </c>
      <c r="AC1154" s="6">
        <f t="shared" ca="1" si="1341"/>
        <v>16.859758418547013</v>
      </c>
      <c r="AD1154" s="6">
        <f t="shared" ca="1" si="1342"/>
        <v>33.193685530860208</v>
      </c>
      <c r="AE1154" s="6" t="str">
        <f t="shared" si="1355"/>
        <v/>
      </c>
      <c r="AF1154" s="113"/>
      <c r="AG1154" s="52"/>
      <c r="AH1154" s="6" t="str">
        <f t="shared" si="1356"/>
        <v/>
      </c>
      <c r="AI1154" s="6" t="str">
        <f t="shared" si="1357"/>
        <v/>
      </c>
      <c r="AJ1154" s="14" t="str">
        <f t="shared" si="1358"/>
        <v/>
      </c>
      <c r="AK1154" s="56">
        <f t="shared" ca="1" si="1273"/>
        <v>80.395688227200765</v>
      </c>
      <c r="AL1154" s="49">
        <f t="shared" ca="1" si="1274"/>
        <v>17.099432890548535</v>
      </c>
      <c r="AM1154" s="65"/>
      <c r="AN1154" s="61"/>
      <c r="AO1154" s="61"/>
      <c r="AP1154" s="61"/>
      <c r="AQ1154" s="62"/>
    </row>
    <row r="1155" spans="1:43" x14ac:dyDescent="0.3">
      <c r="A1155" t="str">
        <f t="shared" si="1346"/>
        <v/>
      </c>
      <c r="B1155" s="1" t="s">
        <v>65</v>
      </c>
      <c r="C1155" s="1"/>
      <c r="D1155">
        <v>4.1909999999999998</v>
      </c>
      <c r="E1155">
        <v>231.71</v>
      </c>
      <c r="F1155">
        <v>23.48</v>
      </c>
      <c r="G1155" s="47"/>
      <c r="H1155" s="47"/>
      <c r="I1155" s="47"/>
      <c r="J1155" s="47"/>
      <c r="K1155" s="47"/>
      <c r="L1155" s="23">
        <f t="shared" si="1347"/>
        <v>126.10000000000001</v>
      </c>
      <c r="M1155" s="6">
        <f t="shared" si="1348"/>
        <v>3.8439818815437503</v>
      </c>
      <c r="N1155" s="6">
        <f t="shared" si="1349"/>
        <v>1.6698156468195424</v>
      </c>
      <c r="O1155" s="23">
        <f t="shared" si="1335"/>
        <v>-8.0829561602869493</v>
      </c>
      <c r="P1155" s="23" t="str">
        <f t="shared" si="1350"/>
        <v/>
      </c>
      <c r="Q1155" s="23"/>
      <c r="R1155" s="6"/>
      <c r="S1155" s="6"/>
      <c r="T1155" s="6" t="str">
        <f t="shared" si="1351"/>
        <v/>
      </c>
      <c r="U1155" s="6" t="str">
        <f t="shared" si="1352"/>
        <v/>
      </c>
      <c r="V1155" s="6"/>
      <c r="W1155" s="49"/>
      <c r="X1155" s="8"/>
      <c r="Y1155" s="53" t="str">
        <f t="shared" si="1353"/>
        <v>1.71</v>
      </c>
      <c r="Z1155" s="6">
        <f t="shared" si="1339"/>
        <v>3.2337931231118797</v>
      </c>
      <c r="AA1155" s="54">
        <f t="shared" ca="1" si="1283"/>
        <v>12.645579078437498</v>
      </c>
      <c r="AB1155" s="55">
        <f t="shared" si="1354"/>
        <v>3.8439818815437503</v>
      </c>
      <c r="AC1155" s="6">
        <f t="shared" ca="1" si="1341"/>
        <v>11.081601602145161</v>
      </c>
      <c r="AD1155" s="6">
        <f t="shared" ca="1" si="1342"/>
        <v>49.435642748250203</v>
      </c>
      <c r="AE1155" s="6" t="str">
        <f t="shared" si="1355"/>
        <v/>
      </c>
      <c r="AF1155" s="113"/>
      <c r="AG1155" s="52"/>
      <c r="AH1155" s="6" t="str">
        <f t="shared" si="1356"/>
        <v/>
      </c>
      <c r="AI1155" s="6" t="str">
        <f t="shared" si="1357"/>
        <v/>
      </c>
      <c r="AJ1155" s="14" t="str">
        <f t="shared" si="1358"/>
        <v/>
      </c>
      <c r="AK1155" s="56">
        <f t="shared" ca="1" si="1273"/>
        <v>70.869381480343321</v>
      </c>
      <c r="AL1155" s="49">
        <f t="shared" ca="1" si="1274"/>
        <v>11.729368728721202</v>
      </c>
      <c r="AM1155" s="65"/>
      <c r="AN1155" s="61"/>
      <c r="AO1155" s="61"/>
      <c r="AP1155" s="61"/>
      <c r="AQ1155" s="62"/>
    </row>
    <row r="1156" spans="1:43" x14ac:dyDescent="0.3">
      <c r="A1156" t="str">
        <f t="shared" si="1346"/>
        <v/>
      </c>
      <c r="B1156" s="1" t="s">
        <v>65</v>
      </c>
      <c r="C1156" s="1"/>
      <c r="D1156">
        <v>4.3979999999999997</v>
      </c>
      <c r="E1156">
        <v>232.82</v>
      </c>
      <c r="F1156">
        <v>-2.5299999999999998</v>
      </c>
      <c r="G1156" s="47"/>
      <c r="H1156" s="47"/>
      <c r="I1156" s="47"/>
      <c r="J1156" s="47"/>
      <c r="K1156" s="47"/>
      <c r="L1156" s="23">
        <f t="shared" si="1347"/>
        <v>127.21</v>
      </c>
      <c r="M1156" s="6">
        <f t="shared" si="1348"/>
        <v>4.3937130300507965</v>
      </c>
      <c r="N1156" s="6">
        <f t="shared" si="1349"/>
        <v>-0.19413863490259867</v>
      </c>
      <c r="O1156" s="23">
        <f t="shared" si="1335"/>
        <v>-4.5255387681966859</v>
      </c>
      <c r="P1156" s="23" t="str">
        <f t="shared" si="1350"/>
        <v/>
      </c>
      <c r="Q1156" s="23"/>
      <c r="R1156" s="6"/>
      <c r="S1156" s="6"/>
      <c r="T1156" s="6" t="str">
        <f t="shared" si="1351"/>
        <v/>
      </c>
      <c r="U1156" s="6" t="str">
        <f t="shared" si="1352"/>
        <v/>
      </c>
      <c r="V1156" s="6"/>
      <c r="W1156" s="49"/>
      <c r="X1156" s="8"/>
      <c r="Y1156" s="53" t="str">
        <f t="shared" si="1353"/>
        <v>1.71</v>
      </c>
      <c r="Z1156" s="6" t="str">
        <f t="shared" si="1339"/>
        <v/>
      </c>
      <c r="AA1156" s="54" t="str">
        <f t="shared" ca="1" si="1283"/>
        <v/>
      </c>
      <c r="AB1156" s="55">
        <f t="shared" si="1354"/>
        <v>4.3937130300507965</v>
      </c>
      <c r="AC1156" s="6">
        <f t="shared" si="1341"/>
        <v>-0.19413863490259867</v>
      </c>
      <c r="AD1156" s="6">
        <f t="shared" si="1342"/>
        <v>4.5255387681966859</v>
      </c>
      <c r="AE1156" s="6" t="str">
        <f t="shared" si="1355"/>
        <v/>
      </c>
      <c r="AF1156" s="113"/>
      <c r="AG1156" s="52"/>
      <c r="AH1156" s="6" t="str">
        <f t="shared" si="1356"/>
        <v/>
      </c>
      <c r="AI1156" s="6" t="str">
        <f t="shared" si="1357"/>
        <v/>
      </c>
      <c r="AJ1156" s="14" t="str">
        <f t="shared" si="1358"/>
        <v/>
      </c>
      <c r="AK1156" s="56">
        <f t="shared" si="1273"/>
        <v>-2.5299999999999998</v>
      </c>
      <c r="AL1156" s="49">
        <f t="shared" si="1274"/>
        <v>4.3979999999999997</v>
      </c>
      <c r="AM1156" s="65"/>
      <c r="AN1156" s="61"/>
      <c r="AO1156" s="61"/>
      <c r="AP1156" s="61"/>
      <c r="AQ1156" s="62"/>
    </row>
    <row r="1157" spans="1:43" x14ac:dyDescent="0.3">
      <c r="A1157" t="str">
        <f t="shared" si="1346"/>
        <v/>
      </c>
      <c r="B1157" s="1" t="s">
        <v>65</v>
      </c>
      <c r="C1157" s="1"/>
      <c r="D1157">
        <v>3.47</v>
      </c>
      <c r="E1157">
        <v>233.13</v>
      </c>
      <c r="F1157">
        <v>-19.78</v>
      </c>
      <c r="G1157" s="47"/>
      <c r="H1157" s="47"/>
      <c r="I1157" s="47"/>
      <c r="J1157" s="47"/>
      <c r="K1157" s="47"/>
      <c r="L1157" s="23">
        <f t="shared" si="1347"/>
        <v>127.52</v>
      </c>
      <c r="M1157" s="6">
        <f t="shared" si="1348"/>
        <v>3.2652663685418828</v>
      </c>
      <c r="N1157" s="6">
        <f t="shared" si="1349"/>
        <v>-1.1742808618338745</v>
      </c>
      <c r="O1157" s="23">
        <f t="shared" si="1335"/>
        <v>-2.5420558723439912</v>
      </c>
      <c r="P1157" s="23" t="str">
        <f t="shared" si="1350"/>
        <v/>
      </c>
      <c r="Q1157" s="23"/>
      <c r="R1157" s="6"/>
      <c r="S1157" s="6"/>
      <c r="T1157" s="6" t="str">
        <f t="shared" si="1351"/>
        <v/>
      </c>
      <c r="U1157" s="6" t="str">
        <f t="shared" si="1352"/>
        <v/>
      </c>
      <c r="V1157" s="6"/>
      <c r="W1157" s="49"/>
      <c r="X1157" s="8"/>
      <c r="Y1157" s="53" t="str">
        <f t="shared" si="1353"/>
        <v>1.71</v>
      </c>
      <c r="Z1157" s="6" t="str">
        <f t="shared" si="1339"/>
        <v/>
      </c>
      <c r="AA1157" s="54" t="str">
        <f t="shared" ca="1" si="1283"/>
        <v/>
      </c>
      <c r="AB1157" s="55">
        <f t="shared" si="1354"/>
        <v>3.2652663685418828</v>
      </c>
      <c r="AC1157" s="6">
        <f t="shared" si="1341"/>
        <v>-1.1742808618338745</v>
      </c>
      <c r="AD1157" s="6">
        <f t="shared" si="1342"/>
        <v>2.5420558723439912</v>
      </c>
      <c r="AE1157" s="6" t="str">
        <f t="shared" si="1355"/>
        <v/>
      </c>
      <c r="AF1157" s="113"/>
      <c r="AG1157" s="52"/>
      <c r="AH1157" s="6" t="str">
        <f t="shared" si="1356"/>
        <v/>
      </c>
      <c r="AI1157" s="6" t="str">
        <f t="shared" si="1357"/>
        <v/>
      </c>
      <c r="AJ1157" s="14" t="str">
        <f t="shared" si="1358"/>
        <v/>
      </c>
      <c r="AK1157" s="56">
        <f t="shared" si="1273"/>
        <v>-19.78</v>
      </c>
      <c r="AL1157" s="49">
        <f t="shared" si="1274"/>
        <v>3.47</v>
      </c>
      <c r="AM1157" s="65"/>
      <c r="AN1157" s="61"/>
      <c r="AO1157" s="61"/>
      <c r="AP1157" s="61"/>
      <c r="AQ1157" s="62"/>
    </row>
    <row r="1158" spans="1:43" x14ac:dyDescent="0.3">
      <c r="A1158" t="str">
        <f t="shared" si="1346"/>
        <v/>
      </c>
      <c r="B1158" s="1" t="s">
        <v>65</v>
      </c>
      <c r="C1158" s="1"/>
      <c r="D1158">
        <v>1.6539999999999999</v>
      </c>
      <c r="E1158">
        <v>236.34</v>
      </c>
      <c r="F1158">
        <v>-46.07</v>
      </c>
      <c r="G1158" s="47"/>
      <c r="H1158" s="47"/>
      <c r="I1158" s="47"/>
      <c r="J1158" s="47"/>
      <c r="K1158" s="47"/>
      <c r="L1158" s="23">
        <f t="shared" si="1347"/>
        <v>130.73000000000002</v>
      </c>
      <c r="M1158" s="6">
        <f t="shared" si="1348"/>
        <v>1.1475104873173869</v>
      </c>
      <c r="N1158" s="6">
        <f t="shared" si="1349"/>
        <v>-1.1911908669464406</v>
      </c>
      <c r="O1158" s="23">
        <f t="shared" si="1335"/>
        <v>-1.0554924702318531</v>
      </c>
      <c r="P1158" s="23" t="str">
        <f t="shared" si="1350"/>
        <v/>
      </c>
      <c r="Q1158" s="23"/>
      <c r="R1158" s="6"/>
      <c r="S1158" s="6"/>
      <c r="T1158" s="6" t="str">
        <f t="shared" si="1351"/>
        <v/>
      </c>
      <c r="U1158" s="6" t="str">
        <f t="shared" si="1352"/>
        <v/>
      </c>
      <c r="V1158" s="6"/>
      <c r="W1158" s="49"/>
      <c r="X1158" s="8"/>
      <c r="Y1158" s="53" t="str">
        <f t="shared" si="1353"/>
        <v>1.71</v>
      </c>
      <c r="Z1158" s="6" t="str">
        <f t="shared" si="1339"/>
        <v/>
      </c>
      <c r="AA1158" s="54" t="str">
        <f t="shared" ca="1" si="1283"/>
        <v/>
      </c>
      <c r="AB1158" s="55">
        <f t="shared" si="1354"/>
        <v>1.1475104873173869</v>
      </c>
      <c r="AC1158" s="6">
        <f t="shared" si="1341"/>
        <v>-1.1911908669464406</v>
      </c>
      <c r="AD1158" s="6">
        <f t="shared" si="1342"/>
        <v>1.0554924702318531</v>
      </c>
      <c r="AE1158" s="6" t="str">
        <f t="shared" si="1355"/>
        <v/>
      </c>
      <c r="AF1158" s="113"/>
      <c r="AG1158" s="52"/>
      <c r="AH1158" s="6" t="str">
        <f t="shared" si="1356"/>
        <v/>
      </c>
      <c r="AI1158" s="6" t="str">
        <f t="shared" si="1357"/>
        <v/>
      </c>
      <c r="AJ1158" s="14" t="str">
        <f t="shared" si="1358"/>
        <v/>
      </c>
      <c r="AK1158" s="56">
        <f t="shared" si="1273"/>
        <v>-46.07</v>
      </c>
      <c r="AL1158" s="49">
        <f t="shared" si="1274"/>
        <v>1.6539999999999999</v>
      </c>
      <c r="AM1158" s="65"/>
      <c r="AN1158" s="61"/>
      <c r="AO1158" s="61"/>
      <c r="AP1158" s="61"/>
      <c r="AQ1158" s="62"/>
    </row>
    <row r="1159" spans="1:43" x14ac:dyDescent="0.3">
      <c r="A1159" t="str">
        <f t="shared" si="1346"/>
        <v/>
      </c>
      <c r="B1159" s="1" t="s">
        <v>65</v>
      </c>
      <c r="C1159" s="1"/>
      <c r="D1159">
        <v>1.1719999999999999</v>
      </c>
      <c r="E1159">
        <v>212.33</v>
      </c>
      <c r="F1159">
        <v>-79.06</v>
      </c>
      <c r="G1159" s="47"/>
      <c r="H1159" s="47"/>
      <c r="I1159" s="47"/>
      <c r="J1159" s="47"/>
      <c r="K1159" s="47"/>
      <c r="L1159" s="23">
        <f t="shared" si="1347"/>
        <v>106.72000000000001</v>
      </c>
      <c r="M1159" s="6">
        <f t="shared" si="1348"/>
        <v>0.22242325389674947</v>
      </c>
      <c r="N1159" s="6">
        <f t="shared" si="1349"/>
        <v>-1.1507006109870552</v>
      </c>
      <c r="O1159" s="23">
        <f t="shared" si="1335"/>
        <v>-0.70138774448733732</v>
      </c>
      <c r="P1159" s="23" t="str">
        <f t="shared" si="1350"/>
        <v/>
      </c>
      <c r="Q1159" s="23"/>
      <c r="R1159" s="6"/>
      <c r="S1159" s="6"/>
      <c r="T1159" s="6" t="str">
        <f t="shared" si="1351"/>
        <v/>
      </c>
      <c r="U1159" s="6" t="str">
        <f t="shared" si="1352"/>
        <v/>
      </c>
      <c r="V1159" s="6"/>
      <c r="W1159" s="49"/>
      <c r="X1159" s="8"/>
      <c r="Y1159" s="53" t="str">
        <f t="shared" si="1353"/>
        <v>1.71</v>
      </c>
      <c r="Z1159" s="6" t="str">
        <f t="shared" si="1339"/>
        <v/>
      </c>
      <c r="AA1159" s="54" t="str">
        <f t="shared" ca="1" si="1283"/>
        <v/>
      </c>
      <c r="AB1159" s="55">
        <f t="shared" si="1354"/>
        <v>0.22242325389674947</v>
      </c>
      <c r="AC1159" s="6">
        <f t="shared" si="1341"/>
        <v>-1.1507006109870552</v>
      </c>
      <c r="AD1159" s="6">
        <f t="shared" si="1342"/>
        <v>0.70138774448733732</v>
      </c>
      <c r="AE1159" s="6" t="str">
        <f t="shared" si="1355"/>
        <v/>
      </c>
      <c r="AF1159" s="113"/>
      <c r="AG1159" s="52"/>
      <c r="AH1159" s="6" t="str">
        <f t="shared" si="1356"/>
        <v/>
      </c>
      <c r="AI1159" s="6" t="str">
        <f t="shared" si="1357"/>
        <v/>
      </c>
      <c r="AJ1159" s="14" t="str">
        <f t="shared" si="1358"/>
        <v/>
      </c>
      <c r="AK1159" s="56">
        <f t="shared" si="1273"/>
        <v>-79.06</v>
      </c>
      <c r="AL1159" s="49">
        <f t="shared" si="1274"/>
        <v>1.1719999999999999</v>
      </c>
      <c r="AM1159" s="65"/>
      <c r="AN1159" s="61"/>
      <c r="AO1159" s="61"/>
      <c r="AP1159" s="61"/>
      <c r="AQ1159" s="62"/>
    </row>
    <row r="1160" spans="1:43" ht="15" thickBot="1" x14ac:dyDescent="0.35">
      <c r="A1160">
        <f t="shared" si="1346"/>
        <v>1</v>
      </c>
      <c r="B1160" s="1" t="s">
        <v>65</v>
      </c>
      <c r="C1160" s="1" t="s">
        <v>103</v>
      </c>
      <c r="D1160">
        <v>4.0949999999999998</v>
      </c>
      <c r="E1160">
        <v>154.79</v>
      </c>
      <c r="F1160">
        <v>-3.95</v>
      </c>
      <c r="G1160" s="34"/>
      <c r="H1160" s="34"/>
      <c r="I1160" s="34"/>
      <c r="J1160" s="34"/>
      <c r="K1160" s="34"/>
      <c r="L1160" s="13"/>
      <c r="M1160" s="4"/>
      <c r="N1160" s="4"/>
      <c r="O1160" s="13">
        <f>ABS(SUM(O1144:O1159))/2</f>
        <v>48.62680214326366</v>
      </c>
      <c r="P1160" s="13">
        <f t="shared" si="1350"/>
        <v>199.12675477666468</v>
      </c>
      <c r="Q1160" s="13">
        <f>SQRT(((MAX(M1144:M1159)-MIN(M1144:M1159))^2)+((VLOOKUP(MAX(M1144:M1159),M1144:N1159,2,FALSE)-VLOOKUP(MIN(M1144:M1159),M1144:N1159,2,FALSE))^2))</f>
        <v>11.569807183086969</v>
      </c>
      <c r="R1160" s="13">
        <f>ABS(MIN(N1144:N1159))+MAX(N1144:N1159)</f>
        <v>6.2776693058032302</v>
      </c>
      <c r="S1160" s="12">
        <f>SQRT(ABS(((M1145-M1144)^2)-((N1145-N1144)^2))+ABS(((M1146-M1145)^2)-((N1146-N1145)^2))+ABS(((M1147-M1146)^2)-((N1147-N1146)^2))+ABS(((M1148-M1147)^2)-((N1148-N1147)^2))+ABS(((M1149-M1148)^2)-((N1149-N1148)^2))+ABS(((M1150-M1149)^2)-((N1150-N1149)^2))+ABS(((M1151-M1150)^2)-((N1151-N1150)^2))+ABS(((M1152-M1151)^2)-((N1152-N1151)^2))+ABS(((M1153-M1152)^2)-((N1153-N1152)^2))+ABS(((M1154-M1153)^2)-((N1154-N1153)^2))+ABS(((M1155-M1154)^2)-((N1155-N1154)^2))+ABS(((M1156-M1155)^2)-((N1156-N1155)^2))+ABS(((M1157-M1156)^2)-((N1157-N1156)^2))+ABS(((M1158-M1157)^2)-((N1158-N1157)^2))+ABS(((M1159-M1158)^2)-((N1159-N1158)^2)))</f>
        <v>7.7118810580814783</v>
      </c>
      <c r="T1160" s="4">
        <f>IF(A1160=1,S1160/Q1160,"")</f>
        <v>0.66655225415985297</v>
      </c>
      <c r="U1160" s="4">
        <f>IF(A1160=1,4*PI()*(O1160/(S1160^2)),"")</f>
        <v>10.274600119841384</v>
      </c>
      <c r="V1160" s="21">
        <f>IF($H$9=FALSE,(($F$3)*($Q1160^2))/(2*$F$7*COS(RADIANS($F$8))),IF(G1160&lt;&gt;"",(3*($F$3)*(I1160^2))/(2*J1160*(COS(RADIANS(K1160)))),(($F$3)*($Q1160^2))/(2*$J1160*COS(RADIANS($K1160)))))</f>
        <v>837.31134128813915</v>
      </c>
      <c r="W1160" s="51" t="str">
        <f>IF(G1160&lt;&gt;"",IF(V1160&lt;H1160,"STABLE","UNSTABLE"),IF(V1160&lt;$F$6,"STABLE","UNSTABLE"))</f>
        <v>UNSTABLE</v>
      </c>
      <c r="X1160" s="8"/>
      <c r="Y1160" s="57"/>
      <c r="Z1160" s="4"/>
      <c r="AA1160" s="16" t="str">
        <f t="shared" ca="1" si="1283"/>
        <v/>
      </c>
      <c r="AB1160" s="15"/>
      <c r="AC1160" s="17"/>
      <c r="AD1160" s="4">
        <f ca="1">IF(W1160="Stable",O1160,ABS(SUM(AD1144:AD1159)/2))</f>
        <v>210.84832347988478</v>
      </c>
      <c r="AE1160" s="4">
        <f t="shared" ca="1" si="1355"/>
        <v>863.42388465012812</v>
      </c>
      <c r="AF1160" s="13">
        <f ca="1">IF(W1160="Stable",Q1160,SQRT(((MAX(AB1144:AB1159)-MIN(AB1144:AB1159))^2)+((VLOOKUP(MAX(AB1144:AB1159),AB1144:AC1159,2,FALSE)-VLOOKUP(MIN(AB1144:AB1159),AB1144:AC1159,2,FALSE))^2)))</f>
        <v>16.861335798099919</v>
      </c>
      <c r="AG1160" s="12">
        <f ca="1">IF(W1160="Stable",S1160,SQRT(ABS(((AB1145-AB1144)^2)-((AC1145-AC1144)^2))+ABS(((AB1146-AB1145)^2)-((AC1146-AC1145)^2))+ABS(((AB1147-AB1146)^2)-((AC1147-AC1146)^2))+ABS(((AB1148-AB1147)^2)-((AC1148-AC1147)^2))+ABS(((AB1149-AB1148)^2)-((AC1149-AC1148)^2))+ABS(((AB1150-AB1149)^2)-((AC1150-AC1149)^2))+ABS(((AB1151-AB1150)^2)-((AC1151-AC1150)^2))+ABS(((AB1152-AB1151)^2)-((AC1152-AC1151)^2))+ABS(((AB1153-AB1152)^2)-((AC1153-AC1152)^2))+ABS(((AB1154-AB1153)^2)-((AC1154-AC1153)^2))+ABS(((AB1155-AB1154)^2)-((AC1155-AC1154)^2))+ABS(((AB1156-AB1155)^2)-((AC1156-AC1155)^2))+ABS(((AB1157-AB1156)^2)-((AC1157-AC1156)^2))+ABS(((AB1158-AB1157)^2)-((AC1158-AC1157)^2))+ABS(((AB1159-AB1158)^2)-((AC1159-AC1158)^2))))</f>
        <v>18.537477448082349</v>
      </c>
      <c r="AH1160" s="4">
        <f ca="1">IF(W1160="Stable",T1160,IF(A1160=1,AG1160/AF1160,""))</f>
        <v>1.099407405798259</v>
      </c>
      <c r="AI1160" s="4">
        <f ca="1">IF(W1160="Stable",U1160,IF(A1160=1,4*PI()*(AD1160/(AG1160^2)),""))</f>
        <v>7.710432593220057</v>
      </c>
      <c r="AJ1160" s="5">
        <f ca="1">IF(A1160=1,(O1160/AD1160)*100,"")</f>
        <v>23.062456148911579</v>
      </c>
      <c r="AK1160" s="56">
        <f t="shared" si="1273"/>
        <v>-3.95</v>
      </c>
      <c r="AL1160" s="49">
        <f t="shared" si="1274"/>
        <v>4.0949999999999998</v>
      </c>
      <c r="AM1160" s="65"/>
      <c r="AN1160" s="61"/>
      <c r="AO1160" s="61"/>
      <c r="AP1160" s="61"/>
      <c r="AQ1160" s="62"/>
    </row>
    <row r="1161" spans="1:43" ht="15" thickTop="1" x14ac:dyDescent="0.3">
      <c r="A1161">
        <f t="shared" si="1346"/>
        <v>1</v>
      </c>
      <c r="B1161" s="1" t="s">
        <v>103</v>
      </c>
      <c r="C1161" s="1" t="s">
        <v>66</v>
      </c>
      <c r="D1161">
        <v>6.0919999999999996</v>
      </c>
      <c r="E1161">
        <v>66.97</v>
      </c>
      <c r="F1161">
        <v>1.04</v>
      </c>
      <c r="G1161" s="47"/>
      <c r="H1161" s="47"/>
      <c r="I1161" s="47"/>
      <c r="J1161" s="47"/>
      <c r="K1161" s="47"/>
      <c r="L1161" s="23" t="str">
        <f t="shared" ref="L1161" si="1359">IF(AND(B1161&lt;&gt;"",C1161&lt;&gt;""),"",IF(E1161-$E$1145&lt;0,(360-($E$1145-E1161)),E1161-$E$1145))</f>
        <v/>
      </c>
      <c r="M1161" s="6" t="str">
        <f t="shared" si="1348"/>
        <v/>
      </c>
      <c r="N1161" s="6" t="str">
        <f t="shared" si="1349"/>
        <v/>
      </c>
      <c r="O1161" s="23"/>
      <c r="P1161" s="23"/>
      <c r="Q1161" s="23"/>
      <c r="R1161" s="6"/>
      <c r="S1161" s="6"/>
      <c r="T1161" s="6"/>
      <c r="U1161" s="6"/>
      <c r="V1161" s="6"/>
      <c r="W1161" s="49"/>
      <c r="X1161" s="8"/>
      <c r="Y1161" s="53"/>
      <c r="Z1161" s="6"/>
      <c r="AA1161" s="54"/>
      <c r="AB1161" s="55"/>
      <c r="AC1161" s="6"/>
      <c r="AD1161" s="6"/>
      <c r="AE1161" s="6"/>
      <c r="AF1161" s="113"/>
      <c r="AG1161" s="52"/>
      <c r="AH1161" s="6"/>
      <c r="AI1161" s="6"/>
      <c r="AJ1161" s="14"/>
      <c r="AK1161" s="56">
        <f t="shared" si="1273"/>
        <v>1.04</v>
      </c>
      <c r="AL1161" s="49">
        <f t="shared" si="1274"/>
        <v>6.0919999999999996</v>
      </c>
      <c r="AM1161" s="65"/>
      <c r="AN1161" s="61"/>
      <c r="AO1161" s="61"/>
      <c r="AP1161" s="61"/>
      <c r="AQ1161" s="62"/>
    </row>
    <row r="1162" spans="1:43" x14ac:dyDescent="0.3">
      <c r="A1162" t="str">
        <f t="shared" si="1346"/>
        <v/>
      </c>
      <c r="B1162" s="1" t="s">
        <v>66</v>
      </c>
      <c r="C1162" s="1"/>
      <c r="D1162">
        <v>1.1839999999999999</v>
      </c>
      <c r="E1162">
        <v>20.38</v>
      </c>
      <c r="F1162">
        <v>-78.67</v>
      </c>
      <c r="G1162" s="47"/>
      <c r="H1162" s="47"/>
      <c r="I1162" s="47"/>
      <c r="J1162" s="47"/>
      <c r="K1162" s="47"/>
      <c r="L1162" s="23">
        <f>IF(AND(B1162&lt;&gt;"",C1162&lt;&gt;""),"",IF(E1162-$E$1161&lt;0,(360-($E$1161-E1162)),E1162-$E$1161))</f>
        <v>313.40999999999997</v>
      </c>
      <c r="M1162" s="6">
        <f t="shared" si="1348"/>
        <v>-0.23260812613657891</v>
      </c>
      <c r="N1162" s="6">
        <f t="shared" si="1349"/>
        <v>-1.1609261215319557</v>
      </c>
      <c r="O1162" s="23">
        <f t="shared" ref="O1162:O1173" si="1360">IF(A1163=1,M1162*VLOOKUP(B1163,$B$13:$N$1389,13,FALSE)-N1162*VLOOKUP(B1163,$B$13:$N$1389,12,FALSE),M1162*N1163-N1162*M1163)</f>
        <v>-0.37852507646991962</v>
      </c>
      <c r="P1162" s="23" t="str">
        <f t="shared" si="1350"/>
        <v/>
      </c>
      <c r="Q1162" s="23"/>
      <c r="R1162" s="6"/>
      <c r="S1162" s="6"/>
      <c r="T1162" s="6" t="str">
        <f t="shared" si="1351"/>
        <v/>
      </c>
      <c r="U1162" s="6" t="str">
        <f t="shared" si="1352"/>
        <v/>
      </c>
      <c r="V1162" s="6"/>
      <c r="W1162" s="49"/>
      <c r="X1162" s="8"/>
      <c r="Y1162" s="53" t="str">
        <f t="shared" si="1353"/>
        <v>1.73</v>
      </c>
      <c r="Z1162" s="6" t="str">
        <f t="shared" ref="Z1162:Z1173" si="1361">IF(F1162&lt;$R$8,"",(SQRT(((N1162-MIN($N$1162:$N$1173))^2))))</f>
        <v/>
      </c>
      <c r="AA1162" s="54" t="str">
        <f t="shared" ca="1" si="1283"/>
        <v/>
      </c>
      <c r="AB1162" s="55">
        <f t="shared" si="1354"/>
        <v>-0.23260812613657891</v>
      </c>
      <c r="AC1162" s="6">
        <f t="shared" ref="AC1162:AC1173" si="1362">IF($W$1174="STABLE",N1162,IF(F1162&lt;$R$8,N1162,(AA1162+MIN($N$1162:$N$1173))))</f>
        <v>-1.1609261215319557</v>
      </c>
      <c r="AD1162" s="6">
        <f t="shared" ref="AD1162:AD1173" si="1363">IF(A1163=1,ABS(AB1162*VLOOKUP(B1163,$B$13:$AD$1389,28,FALSE)-AC1162*VLOOKUP(B1163,$B$13:$AD$1389,27,FALSE)),ABS(AB1162*AC1163-AC1162*AB1163))</f>
        <v>0.37852507646991962</v>
      </c>
      <c r="AE1162" s="6" t="str">
        <f t="shared" si="1355"/>
        <v/>
      </c>
      <c r="AF1162" s="113"/>
      <c r="AG1162" s="52"/>
      <c r="AH1162" s="6" t="str">
        <f t="shared" si="1356"/>
        <v/>
      </c>
      <c r="AI1162" s="6" t="str">
        <f t="shared" si="1357"/>
        <v/>
      </c>
      <c r="AJ1162" s="14" t="str">
        <f t="shared" si="1358"/>
        <v/>
      </c>
      <c r="AK1162" s="56">
        <f t="shared" si="1273"/>
        <v>-78.67</v>
      </c>
      <c r="AL1162" s="49">
        <f t="shared" si="1274"/>
        <v>1.1839999999999999</v>
      </c>
      <c r="AM1162" s="65"/>
      <c r="AN1162" s="61"/>
      <c r="AO1162" s="61"/>
      <c r="AP1162" s="61"/>
      <c r="AQ1162" s="62"/>
    </row>
    <row r="1163" spans="1:43" x14ac:dyDescent="0.3">
      <c r="A1163" t="str">
        <f t="shared" si="1346"/>
        <v/>
      </c>
      <c r="B1163" s="1" t="s">
        <v>66</v>
      </c>
      <c r="C1163" s="1"/>
      <c r="D1163">
        <v>0.53</v>
      </c>
      <c r="E1163">
        <v>329.23</v>
      </c>
      <c r="F1163">
        <v>-41.57</v>
      </c>
      <c r="G1163" s="47"/>
      <c r="H1163" s="47"/>
      <c r="I1163" s="47"/>
      <c r="J1163" s="47"/>
      <c r="K1163" s="47"/>
      <c r="L1163" s="23">
        <f t="shared" ref="L1163:L1173" si="1364">IF(AND(B1163&lt;&gt;"",C1163&lt;&gt;""),"",IF(E1163-$E$1161&lt;0,(360-($E$1161-E1163)),E1163-$E$1161))</f>
        <v>262.26</v>
      </c>
      <c r="M1163" s="6">
        <f t="shared" ref="M1163:M1173" si="1365">IF(AND(B1163&lt;&gt;"",C1163&lt;&gt;""),"",IF(L1163&gt;180,(COS(RADIANS(F1163))*D1163)*(-1),(COS(RADIANS(F1163))*D1163)))</f>
        <v>-0.39651717803191217</v>
      </c>
      <c r="N1163" s="6">
        <f t="shared" ref="N1163:N1173" si="1366">IF(AND(B1163&lt;&gt;"",C1163&lt;&gt;""),"",SIN(RADIANS(F1163))*D1163)</f>
        <v>-0.35167332501287168</v>
      </c>
      <c r="O1163" s="23">
        <f t="shared" si="1360"/>
        <v>-0.62960474026137725</v>
      </c>
      <c r="P1163" s="23" t="str">
        <f t="shared" ref="P1163:P1174" si="1367">IF(A1163=1,D1163*O1163,"")</f>
        <v/>
      </c>
      <c r="Q1163" s="23"/>
      <c r="R1163" s="6"/>
      <c r="S1163" s="6"/>
      <c r="T1163" s="6" t="str">
        <f t="shared" ref="T1163:T1173" si="1368">IF(A1163=1,S1163/Q1163,"")</f>
        <v/>
      </c>
      <c r="U1163" s="6" t="str">
        <f t="shared" ref="U1163:U1173" si="1369">IF(A1163=1,4*PI()*(O1163/(S1163^2)),"")</f>
        <v/>
      </c>
      <c r="V1163" s="6"/>
      <c r="W1163" s="49"/>
      <c r="X1163" s="8"/>
      <c r="Y1163" s="53" t="str">
        <f t="shared" ref="Y1163:Y1173" si="1370">IF(A1163=1,"",B1163)</f>
        <v>1.73</v>
      </c>
      <c r="Z1163" s="6" t="str">
        <f t="shared" si="1361"/>
        <v/>
      </c>
      <c r="AA1163" s="54" t="str">
        <f t="shared" ref="AA1163:AA1174" ca="1" si="1371">IF(Z1163="","",IF($K$9=TRUE,(Z1163*($F$3/($F$3-(RANDBETWEEN($N$8,$M$8)/100)))),Z1163*($F$3/($F$3-$F$4))))</f>
        <v/>
      </c>
      <c r="AB1163" s="55">
        <f t="shared" ref="AB1163:AB1173" si="1372">IF(A1163=1,"",M1163)</f>
        <v>-0.39651717803191217</v>
      </c>
      <c r="AC1163" s="6">
        <f t="shared" si="1362"/>
        <v>-0.35167332501287168</v>
      </c>
      <c r="AD1163" s="6">
        <f t="shared" ca="1" si="1363"/>
        <v>2.2615387039486583</v>
      </c>
      <c r="AE1163" s="6" t="str">
        <f t="shared" ref="AE1163:AE1174" si="1373">IF(Y1163="",$D1163*AD1163,"")</f>
        <v/>
      </c>
      <c r="AF1163" s="113"/>
      <c r="AG1163" s="52"/>
      <c r="AH1163" s="6" t="str">
        <f t="shared" ref="AH1163:AH1173" si="1374">IF(A1163=1,AG1163/AF1163,"")</f>
        <v/>
      </c>
      <c r="AI1163" s="6" t="str">
        <f t="shared" ref="AI1163:AI1173" si="1375">IF(A1163=1,4*PI()*(AD1163/(AG1163^2)),"")</f>
        <v/>
      </c>
      <c r="AJ1163" s="14" t="str">
        <f t="shared" ref="AJ1163:AJ1173" si="1376">IF(A1163=1,(O1163/AD1163)*100,"")</f>
        <v/>
      </c>
      <c r="AK1163" s="56">
        <f t="shared" si="1273"/>
        <v>-41.57</v>
      </c>
      <c r="AL1163" s="49">
        <f t="shared" si="1274"/>
        <v>0.53</v>
      </c>
      <c r="AM1163" s="65"/>
      <c r="AN1163" s="61"/>
      <c r="AO1163" s="61"/>
      <c r="AP1163" s="61"/>
      <c r="AQ1163" s="62"/>
    </row>
    <row r="1164" spans="1:43" x14ac:dyDescent="0.3">
      <c r="A1164" t="str">
        <f t="shared" si="1346"/>
        <v/>
      </c>
      <c r="B1164" s="1" t="s">
        <v>66</v>
      </c>
      <c r="C1164" s="1"/>
      <c r="D1164">
        <v>1.526</v>
      </c>
      <c r="E1164">
        <v>323.92</v>
      </c>
      <c r="F1164">
        <v>9.5500000000000007</v>
      </c>
      <c r="G1164" s="47"/>
      <c r="H1164" s="47"/>
      <c r="I1164" s="47"/>
      <c r="J1164" s="47"/>
      <c r="K1164" s="47"/>
      <c r="L1164" s="23">
        <f t="shared" si="1364"/>
        <v>256.95000000000005</v>
      </c>
      <c r="M1164" s="6">
        <f t="shared" si="1365"/>
        <v>-1.5048514632626289</v>
      </c>
      <c r="N1164" s="6">
        <f t="shared" si="1366"/>
        <v>0.25317597341834169</v>
      </c>
      <c r="O1164" s="23">
        <f t="shared" si="1360"/>
        <v>-2.5131983988156286</v>
      </c>
      <c r="P1164" s="23" t="str">
        <f t="shared" si="1367"/>
        <v/>
      </c>
      <c r="Q1164" s="23"/>
      <c r="R1164" s="6"/>
      <c r="S1164" s="6"/>
      <c r="T1164" s="6" t="str">
        <f t="shared" si="1368"/>
        <v/>
      </c>
      <c r="U1164" s="6" t="str">
        <f t="shared" si="1369"/>
        <v/>
      </c>
      <c r="V1164" s="6"/>
      <c r="W1164" s="49"/>
      <c r="X1164" s="8"/>
      <c r="Y1164" s="53" t="str">
        <f t="shared" si="1370"/>
        <v>1.73</v>
      </c>
      <c r="Z1164" s="6">
        <f t="shared" si="1361"/>
        <v>1.4141020949502974</v>
      </c>
      <c r="AA1164" s="54">
        <f t="shared" ca="1" si="1371"/>
        <v>5.5297723712981766</v>
      </c>
      <c r="AB1164" s="55">
        <f t="shared" si="1372"/>
        <v>-1.5048514632626289</v>
      </c>
      <c r="AC1164" s="6">
        <f t="shared" ca="1" si="1362"/>
        <v>4.3688462497662206</v>
      </c>
      <c r="AD1164" s="6">
        <f t="shared" ca="1" si="1363"/>
        <v>7.0571138487198457</v>
      </c>
      <c r="AE1164" s="6" t="str">
        <f t="shared" si="1373"/>
        <v/>
      </c>
      <c r="AF1164" s="113"/>
      <c r="AG1164" s="52"/>
      <c r="AH1164" s="6" t="str">
        <f t="shared" si="1374"/>
        <v/>
      </c>
      <c r="AI1164" s="6" t="str">
        <f t="shared" si="1375"/>
        <v/>
      </c>
      <c r="AJ1164" s="14" t="str">
        <f t="shared" si="1376"/>
        <v/>
      </c>
      <c r="AK1164" s="56">
        <f t="shared" ca="1" si="1273"/>
        <v>70.993703439429112</v>
      </c>
      <c r="AL1164" s="49">
        <f t="shared" ca="1" si="1274"/>
        <v>4.6207570246205378</v>
      </c>
      <c r="AM1164" s="65"/>
      <c r="AN1164" s="61"/>
      <c r="AO1164" s="61"/>
      <c r="AP1164" s="61"/>
      <c r="AQ1164" s="62"/>
    </row>
    <row r="1165" spans="1:43" x14ac:dyDescent="0.3">
      <c r="A1165" t="str">
        <f t="shared" si="1346"/>
        <v/>
      </c>
      <c r="B1165" s="1" t="s">
        <v>66</v>
      </c>
      <c r="C1165" s="1"/>
      <c r="D1165">
        <v>3.1070000000000002</v>
      </c>
      <c r="E1165">
        <v>323.92</v>
      </c>
      <c r="F1165">
        <v>41.56</v>
      </c>
      <c r="G1165" s="47"/>
      <c r="H1165" s="47"/>
      <c r="I1165" s="47"/>
      <c r="J1165" s="47"/>
      <c r="K1165" s="47"/>
      <c r="L1165" s="23">
        <f t="shared" si="1364"/>
        <v>256.95000000000005</v>
      </c>
      <c r="M1165" s="6">
        <f t="shared" si="1365"/>
        <v>-2.3248482200186618</v>
      </c>
      <c r="N1165" s="6">
        <f t="shared" si="1366"/>
        <v>2.0611961949014117</v>
      </c>
      <c r="O1165" s="23">
        <f t="shared" si="1360"/>
        <v>-6.9422783768600294</v>
      </c>
      <c r="P1165" s="23" t="str">
        <f t="shared" si="1367"/>
        <v/>
      </c>
      <c r="Q1165" s="23"/>
      <c r="R1165" s="6"/>
      <c r="S1165" s="6"/>
      <c r="T1165" s="6" t="str">
        <f t="shared" si="1368"/>
        <v/>
      </c>
      <c r="U1165" s="6" t="str">
        <f t="shared" si="1369"/>
        <v/>
      </c>
      <c r="V1165" s="6"/>
      <c r="W1165" s="49"/>
      <c r="X1165" s="8"/>
      <c r="Y1165" s="53" t="str">
        <f t="shared" si="1370"/>
        <v>1.73</v>
      </c>
      <c r="Z1165" s="6">
        <f t="shared" si="1361"/>
        <v>3.2221223164333672</v>
      </c>
      <c r="AA1165" s="54">
        <f t="shared" ca="1" si="1371"/>
        <v>12.59994099859018</v>
      </c>
      <c r="AB1165" s="55">
        <f t="shared" si="1372"/>
        <v>-2.3248482200186618</v>
      </c>
      <c r="AC1165" s="6">
        <f t="shared" ca="1" si="1362"/>
        <v>11.439014877058224</v>
      </c>
      <c r="AD1165" s="6">
        <f t="shared" ca="1" si="1363"/>
        <v>27.885535458343636</v>
      </c>
      <c r="AE1165" s="6" t="str">
        <f t="shared" si="1373"/>
        <v/>
      </c>
      <c r="AF1165" s="113"/>
      <c r="AG1165" s="52"/>
      <c r="AH1165" s="6" t="str">
        <f t="shared" si="1374"/>
        <v/>
      </c>
      <c r="AI1165" s="6" t="str">
        <f t="shared" si="1375"/>
        <v/>
      </c>
      <c r="AJ1165" s="14" t="str">
        <f t="shared" si="1376"/>
        <v/>
      </c>
      <c r="AK1165" s="56">
        <f t="shared" ref="AK1165:AK1228" ca="1" si="1377">IF(A1165=1,F1165,IF(Z1165="",F1165,ABS(DEGREES(ATAN(AC1165/AB1165)))))</f>
        <v>78.51176342021185</v>
      </c>
      <c r="AL1165" s="49">
        <f t="shared" ref="AL1165:AL1228" ca="1" si="1378">IF(A1165=1,D1165,SQRT(((AB1165-0)^2)+((AC1165-0)^2)))</f>
        <v>11.672873708032796</v>
      </c>
      <c r="AM1165" s="65"/>
      <c r="AN1165" s="61"/>
      <c r="AO1165" s="61"/>
      <c r="AP1165" s="61"/>
      <c r="AQ1165" s="62"/>
    </row>
    <row r="1166" spans="1:43" x14ac:dyDescent="0.3">
      <c r="A1166" t="str">
        <f t="shared" si="1346"/>
        <v/>
      </c>
      <c r="B1166" s="1" t="s">
        <v>66</v>
      </c>
      <c r="C1166" s="1"/>
      <c r="D1166">
        <v>5.2910000000000004</v>
      </c>
      <c r="E1166">
        <v>359.27</v>
      </c>
      <c r="F1166">
        <v>66.540000000000006</v>
      </c>
      <c r="G1166" s="47"/>
      <c r="H1166" s="47"/>
      <c r="I1166" s="47"/>
      <c r="J1166" s="47"/>
      <c r="K1166" s="47"/>
      <c r="L1166" s="23">
        <f>IF(AND(B1166&lt;&gt;"",C1166&lt;&gt;""),"",IF(E1166-$E$1161&lt;0,(360-($E$1161-E1166)),E1166-$E$1161))</f>
        <v>292.29999999999995</v>
      </c>
      <c r="M1166" s="6">
        <f t="shared" si="1365"/>
        <v>-2.1063933597159759</v>
      </c>
      <c r="N1166" s="6">
        <f t="shared" si="1366"/>
        <v>4.8536365762327582</v>
      </c>
      <c r="O1166" s="23">
        <f t="shared" si="1360"/>
        <v>-8.3048387944852493</v>
      </c>
      <c r="P1166" s="23" t="str">
        <f t="shared" si="1367"/>
        <v/>
      </c>
      <c r="Q1166" s="23"/>
      <c r="R1166" s="6"/>
      <c r="S1166" s="6"/>
      <c r="T1166" s="6" t="str">
        <f t="shared" si="1368"/>
        <v/>
      </c>
      <c r="U1166" s="6" t="str">
        <f t="shared" si="1369"/>
        <v/>
      </c>
      <c r="V1166" s="6"/>
      <c r="W1166" s="49"/>
      <c r="X1166" s="8"/>
      <c r="Y1166" s="53" t="str">
        <f t="shared" si="1370"/>
        <v>1.73</v>
      </c>
      <c r="Z1166" s="6">
        <f t="shared" si="1361"/>
        <v>6.0145626977647142</v>
      </c>
      <c r="AA1166" s="54">
        <f t="shared" ca="1" si="1371"/>
        <v>23.519633236035148</v>
      </c>
      <c r="AB1166" s="55">
        <f t="shared" si="1372"/>
        <v>-2.1063933597159759</v>
      </c>
      <c r="AC1166" s="6">
        <f t="shared" ca="1" si="1362"/>
        <v>22.358707114503193</v>
      </c>
      <c r="AD1166" s="6">
        <f t="shared" ca="1" si="1363"/>
        <v>35.723870980275784</v>
      </c>
      <c r="AE1166" s="6" t="str">
        <f t="shared" si="1373"/>
        <v/>
      </c>
      <c r="AF1166" s="113"/>
      <c r="AG1166" s="52"/>
      <c r="AH1166" s="6" t="str">
        <f t="shared" si="1374"/>
        <v/>
      </c>
      <c r="AI1166" s="6" t="str">
        <f t="shared" si="1375"/>
        <v/>
      </c>
      <c r="AJ1166" s="14" t="str">
        <f t="shared" si="1376"/>
        <v/>
      </c>
      <c r="AK1166" s="56">
        <f t="shared" ca="1" si="1377"/>
        <v>84.61810155597351</v>
      </c>
      <c r="AL1166" s="49">
        <f t="shared" ca="1" si="1378"/>
        <v>22.457708627952034</v>
      </c>
      <c r="AM1166" s="65"/>
      <c r="AN1166" s="61"/>
      <c r="AO1166" s="61"/>
      <c r="AP1166" s="61"/>
      <c r="AQ1166" s="62"/>
    </row>
    <row r="1167" spans="1:43" x14ac:dyDescent="0.3">
      <c r="A1167" t="str">
        <f t="shared" si="1346"/>
        <v/>
      </c>
      <c r="B1167" s="1" t="s">
        <v>66</v>
      </c>
      <c r="C1167" s="1"/>
      <c r="D1167">
        <v>6.68</v>
      </c>
      <c r="E1167">
        <v>36.619999999999997</v>
      </c>
      <c r="F1167">
        <v>80.13</v>
      </c>
      <c r="G1167" s="47"/>
      <c r="H1167" s="47"/>
      <c r="I1167" s="47"/>
      <c r="J1167" s="47"/>
      <c r="K1167" s="47"/>
      <c r="L1167" s="23">
        <f t="shared" si="1364"/>
        <v>329.65</v>
      </c>
      <c r="M1167" s="6">
        <f t="shared" si="1365"/>
        <v>-1.1450406749846693</v>
      </c>
      <c r="N1167" s="6">
        <f t="shared" si="1366"/>
        <v>6.5811307427090862</v>
      </c>
      <c r="O1167" s="23">
        <f t="shared" si="1360"/>
        <v>-15.848063838102206</v>
      </c>
      <c r="P1167" s="23" t="str">
        <f t="shared" si="1367"/>
        <v/>
      </c>
      <c r="Q1167" s="23"/>
      <c r="R1167" s="6"/>
      <c r="S1167" s="6"/>
      <c r="T1167" s="6" t="str">
        <f t="shared" si="1368"/>
        <v/>
      </c>
      <c r="U1167" s="6" t="str">
        <f t="shared" si="1369"/>
        <v/>
      </c>
      <c r="V1167" s="6"/>
      <c r="W1167" s="49"/>
      <c r="X1167" s="8"/>
      <c r="Y1167" s="53" t="str">
        <f t="shared" si="1370"/>
        <v>1.73</v>
      </c>
      <c r="Z1167" s="6">
        <f t="shared" si="1361"/>
        <v>7.7420568642410421</v>
      </c>
      <c r="AA1167" s="54">
        <f t="shared" ca="1" si="1371"/>
        <v>30.274908931808248</v>
      </c>
      <c r="AB1167" s="55">
        <f t="shared" si="1372"/>
        <v>-1.1450406749846693</v>
      </c>
      <c r="AC1167" s="6">
        <f t="shared" ca="1" si="1362"/>
        <v>29.113982810276294</v>
      </c>
      <c r="AD1167" s="6">
        <f t="shared" ca="1" si="1363"/>
        <v>70.922120755444723</v>
      </c>
      <c r="AE1167" s="6" t="str">
        <f t="shared" si="1373"/>
        <v/>
      </c>
      <c r="AF1167" s="113"/>
      <c r="AG1167" s="52"/>
      <c r="AH1167" s="6" t="str">
        <f t="shared" si="1374"/>
        <v/>
      </c>
      <c r="AI1167" s="6" t="str">
        <f t="shared" si="1375"/>
        <v/>
      </c>
      <c r="AJ1167" s="14" t="str">
        <f t="shared" si="1376"/>
        <v/>
      </c>
      <c r="AK1167" s="56">
        <f t="shared" ca="1" si="1377"/>
        <v>87.747741934268518</v>
      </c>
      <c r="AL1167" s="49">
        <f t="shared" ca="1" si="1378"/>
        <v>29.136491093205318</v>
      </c>
      <c r="AM1167" s="65"/>
      <c r="AN1167" s="61"/>
      <c r="AO1167" s="61"/>
      <c r="AP1167" s="61"/>
      <c r="AQ1167" s="62"/>
    </row>
    <row r="1168" spans="1:43" x14ac:dyDescent="0.3">
      <c r="A1168" t="str">
        <f t="shared" si="1346"/>
        <v/>
      </c>
      <c r="B1168" s="1" t="s">
        <v>66</v>
      </c>
      <c r="C1168" s="1"/>
      <c r="D1168">
        <v>5.4119999999999999</v>
      </c>
      <c r="E1168">
        <v>138.66999999999999</v>
      </c>
      <c r="F1168">
        <v>73.87</v>
      </c>
      <c r="G1168" s="47"/>
      <c r="H1168" s="47"/>
      <c r="I1168" s="47"/>
      <c r="J1168" s="47"/>
      <c r="K1168" s="47"/>
      <c r="L1168" s="23">
        <f t="shared" si="1364"/>
        <v>71.699999999999989</v>
      </c>
      <c r="M1168" s="6">
        <f t="shared" si="1365"/>
        <v>1.5035492736306086</v>
      </c>
      <c r="N1168" s="6">
        <f t="shared" si="1366"/>
        <v>5.1989502384389938</v>
      </c>
      <c r="O1168" s="23">
        <f t="shared" si="1360"/>
        <v>-3.6344805479653397</v>
      </c>
      <c r="P1168" s="23" t="str">
        <f t="shared" si="1367"/>
        <v/>
      </c>
      <c r="Q1168" s="23"/>
      <c r="R1168" s="6"/>
      <c r="S1168" s="6"/>
      <c r="T1168" s="6" t="str">
        <f t="shared" si="1368"/>
        <v/>
      </c>
      <c r="U1168" s="6" t="str">
        <f t="shared" si="1369"/>
        <v/>
      </c>
      <c r="V1168" s="6"/>
      <c r="W1168" s="49"/>
      <c r="X1168" s="8"/>
      <c r="Y1168" s="53" t="str">
        <f t="shared" si="1370"/>
        <v>1.73</v>
      </c>
      <c r="Z1168" s="6">
        <f t="shared" si="1361"/>
        <v>6.3598763599709498</v>
      </c>
      <c r="AA1168" s="54">
        <f ca="1">IF(Z1168="","",IF($K$9=TRUE,(Z1168*($F$3/($F$3-(RANDBETWEEN($N$8,$M$8)/100)))),Z1168*($F$3/($F$3-$F$4))))</f>
        <v>24.869964273319233</v>
      </c>
      <c r="AB1168" s="55">
        <f t="shared" si="1372"/>
        <v>1.5035492736306086</v>
      </c>
      <c r="AC1168" s="6">
        <f t="shared" ca="1" si="1362"/>
        <v>23.709038151787279</v>
      </c>
      <c r="AD1168" s="6">
        <f t="shared" ca="1" si="1363"/>
        <v>14.285385465845241</v>
      </c>
      <c r="AE1168" s="6" t="str">
        <f t="shared" si="1373"/>
        <v/>
      </c>
      <c r="AF1168" s="113"/>
      <c r="AG1168" s="52"/>
      <c r="AH1168" s="6" t="str">
        <f t="shared" si="1374"/>
        <v/>
      </c>
      <c r="AI1168" s="6" t="str">
        <f t="shared" si="1375"/>
        <v/>
      </c>
      <c r="AJ1168" s="14" t="str">
        <f t="shared" si="1376"/>
        <v/>
      </c>
      <c r="AK1168" s="56">
        <f t="shared" ca="1" si="1377"/>
        <v>86.371349198503168</v>
      </c>
      <c r="AL1168" s="49">
        <f t="shared" ca="1" si="1378"/>
        <v>23.756665391025312</v>
      </c>
      <c r="AM1168" s="65"/>
      <c r="AN1168" s="61"/>
      <c r="AO1168" s="61"/>
      <c r="AP1168" s="61"/>
      <c r="AQ1168" s="62"/>
    </row>
    <row r="1169" spans="1:43" x14ac:dyDescent="0.3">
      <c r="A1169" t="str">
        <f t="shared" si="1346"/>
        <v/>
      </c>
      <c r="B1169" s="1" t="s">
        <v>66</v>
      </c>
      <c r="C1169" s="1"/>
      <c r="D1169">
        <v>3.238</v>
      </c>
      <c r="E1169">
        <v>145.85</v>
      </c>
      <c r="F1169">
        <v>61.9</v>
      </c>
      <c r="G1169" s="47"/>
      <c r="H1169" s="47"/>
      <c r="I1169" s="47"/>
      <c r="J1169" s="47"/>
      <c r="K1169" s="47"/>
      <c r="L1169" s="23">
        <f t="shared" si="1364"/>
        <v>78.88</v>
      </c>
      <c r="M1169" s="6">
        <f t="shared" si="1365"/>
        <v>1.5251364713884494</v>
      </c>
      <c r="N1169" s="6">
        <f t="shared" si="1366"/>
        <v>2.8563267921652082</v>
      </c>
      <c r="O1169" s="23">
        <f t="shared" si="1360"/>
        <v>-2.3420821507766227</v>
      </c>
      <c r="P1169" s="23" t="str">
        <f t="shared" si="1367"/>
        <v/>
      </c>
      <c r="Q1169" s="23"/>
      <c r="R1169" s="6"/>
      <c r="S1169" s="6"/>
      <c r="T1169" s="6" t="str">
        <f t="shared" si="1368"/>
        <v/>
      </c>
      <c r="U1169" s="6" t="str">
        <f t="shared" si="1369"/>
        <v/>
      </c>
      <c r="V1169" s="6"/>
      <c r="W1169" s="49"/>
      <c r="X1169" s="8"/>
      <c r="Y1169" s="53" t="str">
        <f t="shared" si="1370"/>
        <v>1.73</v>
      </c>
      <c r="Z1169" s="6">
        <f t="shared" si="1361"/>
        <v>4.0172529136971642</v>
      </c>
      <c r="AA1169" s="54">
        <f t="shared" ca="1" si="1371"/>
        <v>15.709257662517267</v>
      </c>
      <c r="AB1169" s="55">
        <f t="shared" si="1372"/>
        <v>1.5251364713884494</v>
      </c>
      <c r="AC1169" s="6">
        <f t="shared" ca="1" si="1362"/>
        <v>14.548331540985311</v>
      </c>
      <c r="AD1169" s="6">
        <f t="shared" ca="1" si="1363"/>
        <v>8.1023226078808346</v>
      </c>
      <c r="AE1169" s="6" t="str">
        <f t="shared" si="1373"/>
        <v/>
      </c>
      <c r="AF1169" s="113"/>
      <c r="AG1169" s="52"/>
      <c r="AH1169" s="6" t="str">
        <f t="shared" si="1374"/>
        <v/>
      </c>
      <c r="AI1169" s="6" t="str">
        <f t="shared" si="1375"/>
        <v/>
      </c>
      <c r="AJ1169" s="14" t="str">
        <f t="shared" si="1376"/>
        <v/>
      </c>
      <c r="AK1169" s="56">
        <f t="shared" ca="1" si="1377"/>
        <v>84.015405428713848</v>
      </c>
      <c r="AL1169" s="49">
        <f t="shared" ca="1" si="1378"/>
        <v>14.628054958974801</v>
      </c>
      <c r="AM1169" s="65"/>
      <c r="AN1169" s="61"/>
      <c r="AO1169" s="61"/>
      <c r="AP1169" s="61"/>
      <c r="AQ1169" s="62"/>
    </row>
    <row r="1170" spans="1:43" x14ac:dyDescent="0.3">
      <c r="A1170" t="str">
        <f t="shared" si="1346"/>
        <v/>
      </c>
      <c r="B1170" s="1" t="s">
        <v>66</v>
      </c>
      <c r="C1170" s="1"/>
      <c r="D1170">
        <v>1.4179999999999999</v>
      </c>
      <c r="E1170">
        <v>155.27000000000001</v>
      </c>
      <c r="F1170">
        <v>31.23</v>
      </c>
      <c r="G1170" s="47"/>
      <c r="H1170" s="47"/>
      <c r="I1170" s="47"/>
      <c r="J1170" s="47"/>
      <c r="K1170" s="47"/>
      <c r="L1170" s="23">
        <f t="shared" si="1364"/>
        <v>88.300000000000011</v>
      </c>
      <c r="M1170" s="6">
        <f t="shared" si="1365"/>
        <v>1.2125217387420621</v>
      </c>
      <c r="N1170" s="6">
        <f t="shared" si="1366"/>
        <v>0.73519727493913256</v>
      </c>
      <c r="O1170" s="23">
        <f t="shared" si="1360"/>
        <v>-1.6594918364328985</v>
      </c>
      <c r="P1170" s="23" t="str">
        <f t="shared" si="1367"/>
        <v/>
      </c>
      <c r="Q1170" s="23"/>
      <c r="R1170" s="6"/>
      <c r="S1170" s="6"/>
      <c r="T1170" s="6" t="str">
        <f t="shared" si="1368"/>
        <v/>
      </c>
      <c r="U1170" s="6" t="str">
        <f t="shared" si="1369"/>
        <v/>
      </c>
      <c r="V1170" s="6"/>
      <c r="W1170" s="49"/>
      <c r="X1170" s="8"/>
      <c r="Y1170" s="53" t="str">
        <f t="shared" si="1370"/>
        <v>1.73</v>
      </c>
      <c r="Z1170" s="6">
        <f t="shared" si="1361"/>
        <v>1.8961233964710882</v>
      </c>
      <c r="AA1170" s="54">
        <f t="shared" ca="1" si="1371"/>
        <v>7.4146914906779857</v>
      </c>
      <c r="AB1170" s="55">
        <f t="shared" si="1372"/>
        <v>1.2125217387420621</v>
      </c>
      <c r="AC1170" s="6">
        <f t="shared" ca="1" si="1362"/>
        <v>6.2537653691460298</v>
      </c>
      <c r="AD1170" s="6">
        <f t="shared" ca="1" si="1363"/>
        <v>7.0804978080458119</v>
      </c>
      <c r="AE1170" s="6" t="str">
        <f t="shared" si="1373"/>
        <v/>
      </c>
      <c r="AF1170" s="113"/>
      <c r="AG1170" s="52"/>
      <c r="AH1170" s="6" t="str">
        <f t="shared" si="1374"/>
        <v/>
      </c>
      <c r="AI1170" s="6" t="str">
        <f t="shared" si="1375"/>
        <v/>
      </c>
      <c r="AJ1170" s="14" t="str">
        <f t="shared" si="1376"/>
        <v/>
      </c>
      <c r="AK1170" s="56">
        <f t="shared" ca="1" si="1377"/>
        <v>79.02725624390996</v>
      </c>
      <c r="AL1170" s="49">
        <f t="shared" ca="1" si="1378"/>
        <v>6.3702268608937507</v>
      </c>
      <c r="AM1170" s="65"/>
      <c r="AN1170" s="61"/>
      <c r="AO1170" s="61"/>
      <c r="AP1170" s="61"/>
      <c r="AQ1170" s="62"/>
    </row>
    <row r="1171" spans="1:43" x14ac:dyDescent="0.3">
      <c r="A1171" t="str">
        <f t="shared" si="1346"/>
        <v/>
      </c>
      <c r="B1171" s="1" t="s">
        <v>66</v>
      </c>
      <c r="C1171" s="1"/>
      <c r="D1171">
        <v>1.25</v>
      </c>
      <c r="E1171">
        <v>152.47</v>
      </c>
      <c r="F1171">
        <v>-38.200000000000003</v>
      </c>
      <c r="G1171" s="47"/>
      <c r="H1171" s="47"/>
      <c r="I1171" s="47"/>
      <c r="J1171" s="47"/>
      <c r="K1171" s="47"/>
      <c r="L1171" s="23">
        <f t="shared" si="1364"/>
        <v>85.5</v>
      </c>
      <c r="M1171" s="6">
        <f t="shared" si="1365"/>
        <v>0.98232111646925235</v>
      </c>
      <c r="N1171" s="6">
        <f t="shared" si="1366"/>
        <v>-0.77301049419694279</v>
      </c>
      <c r="O1171" s="23">
        <f t="shared" si="1360"/>
        <v>-0.52280134724986327</v>
      </c>
      <c r="P1171" s="23" t="str">
        <f t="shared" si="1367"/>
        <v/>
      </c>
      <c r="Q1171" s="23"/>
      <c r="R1171" s="6"/>
      <c r="S1171" s="6"/>
      <c r="T1171" s="6" t="str">
        <f t="shared" si="1368"/>
        <v/>
      </c>
      <c r="U1171" s="6" t="str">
        <f t="shared" si="1369"/>
        <v/>
      </c>
      <c r="V1171" s="6"/>
      <c r="W1171" s="49"/>
      <c r="X1171" s="8"/>
      <c r="Y1171" s="53" t="str">
        <f t="shared" si="1370"/>
        <v>1.73</v>
      </c>
      <c r="Z1171" s="6" t="str">
        <f t="shared" si="1361"/>
        <v/>
      </c>
      <c r="AA1171" s="54" t="str">
        <f t="shared" ca="1" si="1371"/>
        <v/>
      </c>
      <c r="AB1171" s="55">
        <f t="shared" si="1372"/>
        <v>0.98232111646925235</v>
      </c>
      <c r="AC1171" s="6">
        <f t="shared" si="1362"/>
        <v>-0.77301049419694279</v>
      </c>
      <c r="AD1171" s="6">
        <f t="shared" si="1363"/>
        <v>0.52280134724986327</v>
      </c>
      <c r="AE1171" s="6" t="str">
        <f t="shared" si="1373"/>
        <v/>
      </c>
      <c r="AF1171" s="113"/>
      <c r="AG1171" s="52"/>
      <c r="AH1171" s="6" t="str">
        <f t="shared" si="1374"/>
        <v/>
      </c>
      <c r="AI1171" s="6" t="str">
        <f t="shared" si="1375"/>
        <v/>
      </c>
      <c r="AJ1171" s="14" t="str">
        <f t="shared" si="1376"/>
        <v/>
      </c>
      <c r="AK1171" s="56">
        <f t="shared" si="1377"/>
        <v>-38.200000000000003</v>
      </c>
      <c r="AL1171" s="49">
        <f t="shared" si="1378"/>
        <v>1.25</v>
      </c>
      <c r="AM1171" s="65"/>
      <c r="AN1171" s="61"/>
      <c r="AO1171" s="61"/>
      <c r="AP1171" s="61"/>
      <c r="AQ1171" s="62"/>
    </row>
    <row r="1172" spans="1:43" x14ac:dyDescent="0.3">
      <c r="A1172" t="str">
        <f t="shared" si="1346"/>
        <v/>
      </c>
      <c r="B1172" s="1" t="s">
        <v>66</v>
      </c>
      <c r="C1172" s="1"/>
      <c r="D1172">
        <v>0.999</v>
      </c>
      <c r="E1172">
        <v>164.56</v>
      </c>
      <c r="F1172">
        <v>-62.95</v>
      </c>
      <c r="G1172" s="47"/>
      <c r="H1172" s="47"/>
      <c r="I1172" s="47"/>
      <c r="J1172" s="47"/>
      <c r="K1172" s="47"/>
      <c r="L1172" s="23">
        <f t="shared" si="1364"/>
        <v>97.59</v>
      </c>
      <c r="M1172" s="6">
        <f t="shared" si="1365"/>
        <v>0.45431310877264236</v>
      </c>
      <c r="N1172" s="6">
        <f t="shared" si="1366"/>
        <v>-0.88971939351535845</v>
      </c>
      <c r="O1172" s="23">
        <f t="shared" si="1360"/>
        <v>-0.35075995500799373</v>
      </c>
      <c r="P1172" s="23" t="str">
        <f t="shared" si="1367"/>
        <v/>
      </c>
      <c r="Q1172" s="23"/>
      <c r="R1172" s="6"/>
      <c r="S1172" s="6"/>
      <c r="T1172" s="6" t="str">
        <f t="shared" si="1368"/>
        <v/>
      </c>
      <c r="U1172" s="6" t="str">
        <f t="shared" si="1369"/>
        <v/>
      </c>
      <c r="V1172" s="6"/>
      <c r="W1172" s="49"/>
      <c r="X1172" s="8"/>
      <c r="Y1172" s="53" t="str">
        <f t="shared" si="1370"/>
        <v>1.73</v>
      </c>
      <c r="Z1172" s="6" t="str">
        <f t="shared" si="1361"/>
        <v/>
      </c>
      <c r="AA1172" s="54" t="str">
        <f t="shared" ca="1" si="1371"/>
        <v/>
      </c>
      <c r="AB1172" s="55">
        <f t="shared" si="1372"/>
        <v>0.45431310877264236</v>
      </c>
      <c r="AC1172" s="6">
        <f t="shared" si="1362"/>
        <v>-0.88971939351535845</v>
      </c>
      <c r="AD1172" s="6">
        <f t="shared" si="1363"/>
        <v>0.35075995500799373</v>
      </c>
      <c r="AE1172" s="6" t="str">
        <f t="shared" si="1373"/>
        <v/>
      </c>
      <c r="AF1172" s="113"/>
      <c r="AG1172" s="52"/>
      <c r="AH1172" s="6" t="str">
        <f t="shared" si="1374"/>
        <v/>
      </c>
      <c r="AI1172" s="6" t="str">
        <f t="shared" si="1375"/>
        <v/>
      </c>
      <c r="AJ1172" s="14" t="str">
        <f t="shared" si="1376"/>
        <v/>
      </c>
      <c r="AK1172" s="56">
        <f t="shared" si="1377"/>
        <v>-62.95</v>
      </c>
      <c r="AL1172" s="49">
        <f t="shared" si="1378"/>
        <v>0.999</v>
      </c>
      <c r="AM1172" s="65"/>
      <c r="AN1172" s="61"/>
      <c r="AO1172" s="61"/>
      <c r="AP1172" s="61"/>
      <c r="AQ1172" s="62"/>
    </row>
    <row r="1173" spans="1:43" x14ac:dyDescent="0.3">
      <c r="A1173" t="str">
        <f t="shared" si="1346"/>
        <v/>
      </c>
      <c r="B1173" s="1" t="s">
        <v>66</v>
      </c>
      <c r="C1173" s="1"/>
      <c r="D1173">
        <v>1.135</v>
      </c>
      <c r="E1173">
        <v>162.68</v>
      </c>
      <c r="F1173">
        <v>-80.97</v>
      </c>
      <c r="G1173" s="47"/>
      <c r="H1173" s="47"/>
      <c r="I1173" s="47"/>
      <c r="J1173" s="47"/>
      <c r="K1173" s="47"/>
      <c r="L1173" s="23">
        <f t="shared" si="1364"/>
        <v>95.710000000000008</v>
      </c>
      <c r="M1173" s="6">
        <f t="shared" si="1365"/>
        <v>0.1781400614358373</v>
      </c>
      <c r="N1173" s="6">
        <f t="shared" si="1366"/>
        <v>-1.1209331463167802</v>
      </c>
      <c r="O1173" s="23">
        <f t="shared" si="1360"/>
        <v>-0.46754560930129674</v>
      </c>
      <c r="P1173" s="23" t="str">
        <f t="shared" si="1367"/>
        <v/>
      </c>
      <c r="Q1173" s="23"/>
      <c r="R1173" s="6"/>
      <c r="S1173" s="6"/>
      <c r="T1173" s="6" t="str">
        <f t="shared" si="1368"/>
        <v/>
      </c>
      <c r="U1173" s="6" t="str">
        <f t="shared" si="1369"/>
        <v/>
      </c>
      <c r="V1173" s="6"/>
      <c r="W1173" s="49"/>
      <c r="X1173" s="8"/>
      <c r="Y1173" s="53" t="str">
        <f t="shared" si="1370"/>
        <v>1.73</v>
      </c>
      <c r="Z1173" s="6" t="str">
        <f t="shared" si="1361"/>
        <v/>
      </c>
      <c r="AA1173" s="54" t="str">
        <f t="shared" ca="1" si="1371"/>
        <v/>
      </c>
      <c r="AB1173" s="55">
        <f t="shared" si="1372"/>
        <v>0.1781400614358373</v>
      </c>
      <c r="AC1173" s="6">
        <f t="shared" si="1362"/>
        <v>-1.1209331463167802</v>
      </c>
      <c r="AD1173" s="6">
        <f t="shared" si="1363"/>
        <v>0.46754560930129674</v>
      </c>
      <c r="AE1173" s="6" t="str">
        <f t="shared" si="1373"/>
        <v/>
      </c>
      <c r="AF1173" s="113"/>
      <c r="AG1173" s="52"/>
      <c r="AH1173" s="6" t="str">
        <f t="shared" si="1374"/>
        <v/>
      </c>
      <c r="AI1173" s="6" t="str">
        <f t="shared" si="1375"/>
        <v/>
      </c>
      <c r="AJ1173" s="14" t="str">
        <f t="shared" si="1376"/>
        <v/>
      </c>
      <c r="AK1173" s="56">
        <f t="shared" si="1377"/>
        <v>-80.97</v>
      </c>
      <c r="AL1173" s="49">
        <f t="shared" si="1378"/>
        <v>1.135</v>
      </c>
      <c r="AM1173" s="65"/>
      <c r="AN1173" s="61"/>
      <c r="AO1173" s="61"/>
      <c r="AP1173" s="61"/>
      <c r="AQ1173" s="62"/>
    </row>
    <row r="1174" spans="1:43" ht="15" thickBot="1" x14ac:dyDescent="0.35">
      <c r="A1174">
        <f t="shared" si="1346"/>
        <v>1</v>
      </c>
      <c r="B1174" s="1" t="s">
        <v>66</v>
      </c>
      <c r="C1174" s="1" t="s">
        <v>67</v>
      </c>
      <c r="D1174">
        <v>4.92</v>
      </c>
      <c r="E1174">
        <v>76.88</v>
      </c>
      <c r="F1174">
        <v>11</v>
      </c>
      <c r="G1174" s="34"/>
      <c r="H1174" s="34"/>
      <c r="I1174" s="34"/>
      <c r="J1174" s="34"/>
      <c r="K1174" s="34"/>
      <c r="L1174" s="13"/>
      <c r="M1174" s="4"/>
      <c r="N1174" s="4"/>
      <c r="O1174" s="13">
        <f>ABS(SUM(O1162:O1173))/2</f>
        <v>21.796835335864213</v>
      </c>
      <c r="P1174" s="13">
        <f t="shared" si="1367"/>
        <v>107.24042985245192</v>
      </c>
      <c r="Q1174" s="13">
        <f>SQRT(((MAX(M1162:M1173)-MIN(M1162:M1173))^2)+((VLOOKUP(MAX(M1162:M1173),M1162:N1173,2,FALSE)-VLOOKUP(MIN(M1162:M1173),M1162:N1173,2,FALSE))^2))</f>
        <v>3.931235784174512</v>
      </c>
      <c r="R1174" s="13">
        <f>ABS(MIN(N1162:N1173))+MAX(N1162:N1173)</f>
        <v>7.7420568642410421</v>
      </c>
      <c r="S1174" s="12">
        <f>SQRT(ABS(((M1163-M1162)^2)-((N1163-N1162)^2))+ABS(((M1164-M1163)^2)-((N1164-N1163)^2))+ABS(((M1165-M1164)^2)-((N1165-N1164)^2))+ABS(((M1166-M1165)^2)-((N1166-N1165)^2))+ABS(((M1167-M1166)^2)-((N1167-N1166)^2))+ABS(((M1168-M1167)^2)-((N1168-N1167)^2))+ABS(((M1169-M1168)^2)-((N1169-N1168)^2))+ABS(((M1170-M1169)^2)-((N1170-N1169)^2))+ABS(((M1171-M1170)^2)-((N1171-N1170)^2))+ABS(((M1172-M1171)^2)-((N1172-N1171)^2))+ABS(((M1173-M1172)^2)-((N1173-N1172)^2)))</f>
        <v>5.6036001690764197</v>
      </c>
      <c r="T1174" s="4">
        <f>IF(A1174=1,S1174/Q1174,"")</f>
        <v>1.425404243529258</v>
      </c>
      <c r="U1174" s="4">
        <f>IF(A1174=1,4*PI()*(O1174/(S1174^2)),"")</f>
        <v>8.7230633786734852</v>
      </c>
      <c r="V1174" s="21">
        <f>IF($H$9=FALSE,(($F$3)*($Q1174^2))/(2*$F$7*COS(RADIANS($F$8))),IF(G1174&lt;&gt;"",(3*($F$3)*(I1174^2))/(2*J1174*(COS(RADIANS(K1174)))),(($F$3)*($Q1174^2))/(2*$J1174*COS(RADIANS($K1174)))))</f>
        <v>96.670266498147058</v>
      </c>
      <c r="W1174" s="51" t="str">
        <f>IF(G1174&lt;&gt;"",IF(V1174&lt;H1174,"STABLE","UNSTABLE"),IF(V1174&lt;$F$6,"STABLE","UNSTABLE"))</f>
        <v>UNSTABLE</v>
      </c>
      <c r="X1174" s="8"/>
      <c r="Y1174" s="57"/>
      <c r="Z1174" s="4"/>
      <c r="AA1174" s="16" t="str">
        <f t="shared" ca="1" si="1371"/>
        <v/>
      </c>
      <c r="AB1174" s="15"/>
      <c r="AC1174" s="17"/>
      <c r="AD1174" s="4">
        <f ca="1">IF(W1174="Stable",O1174,ABS(SUM(AD1162:AD1173)/2))</f>
        <v>87.519008808266804</v>
      </c>
      <c r="AE1174" s="4">
        <f t="shared" ca="1" si="1373"/>
        <v>430.59352333667266</v>
      </c>
      <c r="AF1174" s="13">
        <f ca="1">IF(W1174="Stable",Q1174,SQRT(((MAX(AB1162:AB1173)-MIN(AB1162:AB1173))^2)+((VLOOKUP(MAX(AB1162:AB1173),AB1162:AC1173,2,FALSE)-VLOOKUP(MIN(AB1162:AB1173),AB1162:AC1173,2,FALSE))^2)))</f>
        <v>4.9487606772447359</v>
      </c>
      <c r="AG1174" s="12">
        <f ca="1">IF(W1174="Stable",S1174,SQRT(ABS(((AB1163-AB1162)^2)-((AC1163-AC1162)^2))+ABS(((AB1164-AB1163)^2)-((AC1164-AC1163)^2))+ABS(((AB1165-AB1164)^2)-((AC1165-AC1164)^2))+ABS(((AB1166-AB1165)^2)-((AC1166-AC1165)^2))+ABS(((AB1167-AB1166)^2)-((AC1167-AC1166)^2))+ABS(((AB1168-AB1167)^2)-((AC1168-AC1167)^2))+ABS(((AB1169-AB1168)^2)-((AC1169-AC1168)^2))+ABS(((AB1170-AB1169)^2)-((AC1170-AC1169)^2))+ABS(((AB1171-AB1170)^2)-((AC1171-AC1170)^2))+ABS(((AB1172-AB1171)^2)-((AC1172-AC1171)^2))+ABS(((AB1173-AB1172)^2)-((AC1173-AC1172)^2))))</f>
        <v>21.431949705915809</v>
      </c>
      <c r="AH1174" s="4">
        <f ca="1">IF(W1174="Stable",T1174,IF(A1174=1,AG1174/AF1174,""))</f>
        <v>4.3307710967846251</v>
      </c>
      <c r="AI1174" s="4">
        <f ca="1">IF(W1174="Stable",U1174,IF(A1174=1,4*PI()*(AD1174/(AG1174^2)),""))</f>
        <v>2.3943569289386728</v>
      </c>
      <c r="AJ1174" s="5">
        <f ca="1">IF(A1174=1,(O1174/AD1174)*100,"")</f>
        <v>24.905258449185432</v>
      </c>
      <c r="AK1174" s="56">
        <f t="shared" si="1377"/>
        <v>11</v>
      </c>
      <c r="AL1174" s="49">
        <f t="shared" si="1378"/>
        <v>4.92</v>
      </c>
      <c r="AM1174" s="65"/>
      <c r="AN1174" s="61"/>
      <c r="AO1174" s="61"/>
      <c r="AP1174" s="61"/>
      <c r="AQ1174" s="62"/>
    </row>
    <row r="1175" spans="1:43" ht="15" thickTop="1" x14ac:dyDescent="0.3">
      <c r="A1175" t="str">
        <f t="shared" si="1346"/>
        <v/>
      </c>
      <c r="B1175" s="1" t="s">
        <v>67</v>
      </c>
      <c r="C1175" s="1"/>
      <c r="D1175">
        <v>1.202</v>
      </c>
      <c r="E1175">
        <v>26.37</v>
      </c>
      <c r="F1175">
        <v>-77.13</v>
      </c>
      <c r="G1175" s="47"/>
      <c r="H1175" s="47"/>
      <c r="I1175" s="47"/>
      <c r="J1175" s="47"/>
      <c r="K1175" s="47"/>
      <c r="L1175" s="23">
        <f>IF(AND(B1175&lt;&gt;"",C1175&lt;&gt;""),"",IF(E1175-$E$1174&lt;0,(360-($E$1174-E1175)),E1175-$E$1174))</f>
        <v>309.49</v>
      </c>
      <c r="M1175" s="6">
        <f t="shared" ref="M1175" si="1379">IF(AND(B1175&lt;&gt;"",C1175&lt;&gt;""),"",IF(L1175&gt;180,(COS(RADIANS(F1175))*D1175)*(-1),(COS(RADIANS(F1175))*D1175)))</f>
        <v>-0.26773312139994793</v>
      </c>
      <c r="N1175" s="6">
        <f t="shared" ref="N1175" si="1380">IF(AND(B1175&lt;&gt;"",C1175&lt;&gt;""),"",SIN(RADIANS(F1175))*D1175)</f>
        <v>-1.1718033007742557</v>
      </c>
      <c r="O1175" s="23">
        <f t="shared" ref="O1175:O1186" si="1381">IF(A1176=1,M1175*VLOOKUP(B1176,$B$13:$N$1389,13,FALSE)-N1175*VLOOKUP(B1176,$B$13:$N$1389,12,FALSE),M1175*N1176-N1175*M1176)</f>
        <v>-0.56276750907093043</v>
      </c>
      <c r="P1175" s="23" t="str">
        <f t="shared" ref="P1175" si="1382">IF(A1175=1,D1175*O1175,"")</f>
        <v/>
      </c>
      <c r="Q1175" s="23"/>
      <c r="R1175" s="6"/>
      <c r="S1175" s="6"/>
      <c r="T1175" s="6" t="str">
        <f t="shared" ref="T1175" si="1383">IF(A1175=1,S1175/Q1175,"")</f>
        <v/>
      </c>
      <c r="U1175" s="6" t="str">
        <f t="shared" ref="U1175" si="1384">IF(A1175=1,4*PI()*(O1175/(S1175^2)),"")</f>
        <v/>
      </c>
      <c r="V1175" s="6"/>
      <c r="W1175" s="49"/>
      <c r="X1175" s="8"/>
      <c r="Y1175" s="53" t="str">
        <f t="shared" ref="Y1175" si="1385">IF(A1175=1,"",B1175)</f>
        <v>1.74</v>
      </c>
      <c r="Z1175" s="6" t="str">
        <f t="shared" ref="Z1175:Z1186" si="1386">IF(F1175&lt;$R$8,"",(SQRT(((N1175-MIN($N$1175:$N$1186))^2))))</f>
        <v/>
      </c>
      <c r="AA1175" s="54" t="str">
        <f t="shared" ref="AA1175:AA1220" ca="1" si="1387">IF(Z1175="","",IF($K$9=TRUE,(Z1175*($F$3/($F$3-(RANDBETWEEN($N$8,$M$8)/100)))),Z1175*($F$3/($F$3-$F$4))))</f>
        <v/>
      </c>
      <c r="AB1175" s="55">
        <f t="shared" ref="AB1175" si="1388">IF(A1175=1,"",M1175)</f>
        <v>-0.26773312139994793</v>
      </c>
      <c r="AC1175" s="6">
        <f t="shared" ref="AC1175:AC1186" si="1389">IF($W$1187="STABLE",N1175,IF(F1175&lt;$R$8,N1175,(AA1175+MIN($N$1175:$N$1186))))</f>
        <v>-1.1718033007742557</v>
      </c>
      <c r="AD1175" s="6">
        <f t="shared" ref="AD1175:AD1186" si="1390">IF(A1176=1,ABS(AB1175*VLOOKUP(B1176,$B$13:$AD$1389,28,FALSE)-AC1175*VLOOKUP(B1176,$B$13:$AD$1389,27,FALSE)),ABS(AB1175*AC1176-AC1175*AB1176))</f>
        <v>0.56276750907093043</v>
      </c>
      <c r="AE1175" s="6" t="str">
        <f t="shared" ref="AE1175" si="1391">IF(Y1175="",$D1175*AD1175,"")</f>
        <v/>
      </c>
      <c r="AF1175" s="113"/>
      <c r="AG1175" s="52"/>
      <c r="AH1175" s="6" t="str">
        <f t="shared" ref="AH1175" si="1392">IF(A1175=1,AG1175/AF1175,"")</f>
        <v/>
      </c>
      <c r="AI1175" s="6" t="str">
        <f t="shared" ref="AI1175" si="1393">IF(A1175=1,4*PI()*(AD1175/(AG1175^2)),"")</f>
        <v/>
      </c>
      <c r="AJ1175" s="14" t="str">
        <f t="shared" ref="AJ1175" si="1394">IF(A1175=1,(O1175/AD1175)*100,"")</f>
        <v/>
      </c>
      <c r="AK1175" s="56">
        <f t="shared" si="1377"/>
        <v>-77.13</v>
      </c>
      <c r="AL1175" s="49">
        <f t="shared" si="1378"/>
        <v>1.202</v>
      </c>
      <c r="AM1175" s="65"/>
      <c r="AN1175" s="61"/>
      <c r="AO1175" s="61"/>
      <c r="AP1175" s="61"/>
      <c r="AQ1175" s="62"/>
    </row>
    <row r="1176" spans="1:43" x14ac:dyDescent="0.3">
      <c r="A1176" t="str">
        <f t="shared" si="1346"/>
        <v/>
      </c>
      <c r="B1176" s="1" t="s">
        <v>67</v>
      </c>
      <c r="C1176" s="1"/>
      <c r="D1176">
        <v>0.8</v>
      </c>
      <c r="E1176">
        <v>319.52</v>
      </c>
      <c r="F1176">
        <v>-41.31</v>
      </c>
      <c r="G1176" s="47"/>
      <c r="H1176" s="47"/>
      <c r="I1176" s="47"/>
      <c r="J1176" s="47"/>
      <c r="K1176" s="47"/>
      <c r="L1176" s="23">
        <f t="shared" ref="L1176:L1186" si="1395">IF(AND(B1176&lt;&gt;"",C1176&lt;&gt;""),"",IF(E1176-$E$1174&lt;0,(360-($E$1174-E1176)),E1176-$E$1174))</f>
        <v>242.64</v>
      </c>
      <c r="M1176" s="6">
        <f t="shared" ref="M1176:M1186" si="1396">IF(AND(B1176&lt;&gt;"",C1176&lt;&gt;""),"",IF(L1176&gt;180,(COS(RADIANS(F1176))*D1176)*(-1),(COS(RADIANS(F1176))*D1176)))</f>
        <v>-0.60091914403195457</v>
      </c>
      <c r="N1176" s="6">
        <f t="shared" ref="N1176:N1186" si="1397">IF(AND(B1176&lt;&gt;"",C1176&lt;&gt;""),"",SIN(RADIANS(F1176))*D1176)</f>
        <v>-0.52810622258775097</v>
      </c>
      <c r="O1176" s="23">
        <f t="shared" si="1381"/>
        <v>-0.49949623524039277</v>
      </c>
      <c r="P1176" s="23" t="str">
        <f t="shared" ref="P1176:P1191" si="1398">IF(A1176=1,D1176*O1176,"")</f>
        <v/>
      </c>
      <c r="Q1176" s="23"/>
      <c r="R1176" s="6"/>
      <c r="S1176" s="6"/>
      <c r="T1176" s="6" t="str">
        <f t="shared" ref="T1176:T1186" si="1399">IF(A1176=1,S1176/Q1176,"")</f>
        <v/>
      </c>
      <c r="U1176" s="6" t="str">
        <f t="shared" ref="U1176:U1186" si="1400">IF(A1176=1,4*PI()*(O1176/(S1176^2)),"")</f>
        <v/>
      </c>
      <c r="V1176" s="6"/>
      <c r="W1176" s="49"/>
      <c r="X1176" s="8"/>
      <c r="Y1176" s="53" t="str">
        <f t="shared" ref="Y1176:Y1186" si="1401">IF(A1176=1,"",B1176)</f>
        <v>1.74</v>
      </c>
      <c r="Z1176" s="6" t="str">
        <f t="shared" si="1386"/>
        <v/>
      </c>
      <c r="AA1176" s="54" t="str">
        <f t="shared" ref="AA1176:AA1191" ca="1" si="1402">IF(Z1176="","",IF($K$9=TRUE,(Z1176*($F$3/($F$3-(RANDBETWEEN($N$8,$M$8)/100)))),Z1176*($F$3/($F$3-$F$4))))</f>
        <v/>
      </c>
      <c r="AB1176" s="55">
        <f t="shared" ref="AB1176:AB1186" si="1403">IF(A1176=1,"",M1176)</f>
        <v>-0.60091914403195457</v>
      </c>
      <c r="AC1176" s="6">
        <f t="shared" si="1389"/>
        <v>-0.52810622258775097</v>
      </c>
      <c r="AD1176" s="6">
        <f t="shared" ca="1" si="1390"/>
        <v>2.9986899537589484</v>
      </c>
      <c r="AE1176" s="6" t="str">
        <f t="shared" ref="AE1176:AE1191" si="1404">IF(Y1176="",$D1176*AD1176,"")</f>
        <v/>
      </c>
      <c r="AF1176" s="113"/>
      <c r="AG1176" s="52"/>
      <c r="AH1176" s="6" t="str">
        <f t="shared" ref="AH1176:AH1186" si="1405">IF(A1176=1,AG1176/AF1176,"")</f>
        <v/>
      </c>
      <c r="AI1176" s="6" t="str">
        <f t="shared" ref="AI1176:AI1186" si="1406">IF(A1176=1,4*PI()*(AD1176/(AG1176^2)),"")</f>
        <v/>
      </c>
      <c r="AJ1176" s="14" t="str">
        <f t="shared" ref="AJ1176:AJ1186" si="1407">IF(A1176=1,(O1176/AD1176)*100,"")</f>
        <v/>
      </c>
      <c r="AK1176" s="56">
        <f t="shared" si="1377"/>
        <v>-41.31</v>
      </c>
      <c r="AL1176" s="49">
        <f t="shared" si="1378"/>
        <v>0.8</v>
      </c>
      <c r="AM1176" s="65"/>
      <c r="AN1176" s="61"/>
      <c r="AO1176" s="61"/>
      <c r="AP1176" s="61"/>
      <c r="AQ1176" s="62"/>
    </row>
    <row r="1177" spans="1:43" x14ac:dyDescent="0.3">
      <c r="A1177" t="str">
        <f t="shared" si="1346"/>
        <v/>
      </c>
      <c r="B1177" s="1" t="s">
        <v>67</v>
      </c>
      <c r="C1177" s="1"/>
      <c r="D1177">
        <v>0.70199999999999996</v>
      </c>
      <c r="E1177">
        <v>321.08999999999997</v>
      </c>
      <c r="F1177">
        <v>21.49</v>
      </c>
      <c r="G1177" s="47"/>
      <c r="H1177" s="47"/>
      <c r="I1177" s="47"/>
      <c r="J1177" s="47"/>
      <c r="K1177" s="47"/>
      <c r="L1177" s="23">
        <f t="shared" si="1395"/>
        <v>244.20999999999998</v>
      </c>
      <c r="M1177" s="6">
        <f t="shared" si="1396"/>
        <v>-0.65319802727995713</v>
      </c>
      <c r="N1177" s="6">
        <f t="shared" si="1397"/>
        <v>0.25716986051552071</v>
      </c>
      <c r="O1177" s="23">
        <f t="shared" si="1381"/>
        <v>-0.31264535046074071</v>
      </c>
      <c r="P1177" s="23" t="str">
        <f t="shared" si="1398"/>
        <v/>
      </c>
      <c r="Q1177" s="23"/>
      <c r="R1177" s="6"/>
      <c r="S1177" s="6"/>
      <c r="T1177" s="6" t="str">
        <f t="shared" si="1399"/>
        <v/>
      </c>
      <c r="U1177" s="6" t="str">
        <f t="shared" si="1400"/>
        <v/>
      </c>
      <c r="V1177" s="6"/>
      <c r="W1177" s="49"/>
      <c r="X1177" s="8"/>
      <c r="Y1177" s="53" t="str">
        <f t="shared" si="1401"/>
        <v>1.74</v>
      </c>
      <c r="Z1177" s="6">
        <f t="shared" si="1386"/>
        <v>1.4289731612897763</v>
      </c>
      <c r="AA1177" s="54">
        <f t="shared" ca="1" si="1402"/>
        <v>5.5879248993719601</v>
      </c>
      <c r="AB1177" s="55">
        <f t="shared" si="1403"/>
        <v>-0.65319802727995713</v>
      </c>
      <c r="AC1177" s="6">
        <f t="shared" ca="1" si="1389"/>
        <v>4.4161215985977043</v>
      </c>
      <c r="AD1177" s="6">
        <f t="shared" ca="1" si="1390"/>
        <v>0.31218927098289573</v>
      </c>
      <c r="AE1177" s="6" t="str">
        <f t="shared" si="1404"/>
        <v/>
      </c>
      <c r="AF1177" s="113"/>
      <c r="AG1177" s="52"/>
      <c r="AH1177" s="6" t="str">
        <f t="shared" si="1405"/>
        <v/>
      </c>
      <c r="AI1177" s="6" t="str">
        <f t="shared" si="1406"/>
        <v/>
      </c>
      <c r="AJ1177" s="14" t="str">
        <f t="shared" si="1407"/>
        <v/>
      </c>
      <c r="AK1177" s="56">
        <f t="shared" ca="1" si="1377"/>
        <v>81.586262895383527</v>
      </c>
      <c r="AL1177" s="49">
        <f t="shared" ca="1" si="1378"/>
        <v>4.4641681908776212</v>
      </c>
      <c r="AM1177" s="65"/>
      <c r="AN1177" s="61"/>
      <c r="AO1177" s="61"/>
      <c r="AP1177" s="61"/>
      <c r="AQ1177" s="62"/>
    </row>
    <row r="1178" spans="1:43" x14ac:dyDescent="0.3">
      <c r="A1178" t="str">
        <f t="shared" si="1346"/>
        <v/>
      </c>
      <c r="B1178" s="1" t="s">
        <v>67</v>
      </c>
      <c r="C1178" s="1"/>
      <c r="D1178">
        <v>1.4319999999999999</v>
      </c>
      <c r="E1178">
        <v>328.04</v>
      </c>
      <c r="F1178">
        <v>39.61</v>
      </c>
      <c r="G1178" s="47"/>
      <c r="H1178" s="47"/>
      <c r="I1178" s="47"/>
      <c r="J1178" s="47"/>
      <c r="K1178" s="47"/>
      <c r="L1178" s="23">
        <f t="shared" si="1395"/>
        <v>251.16000000000003</v>
      </c>
      <c r="M1178" s="6">
        <f t="shared" si="1396"/>
        <v>-1.1032156347402922</v>
      </c>
      <c r="N1178" s="6">
        <f t="shared" si="1397"/>
        <v>0.91298371467654016</v>
      </c>
      <c r="O1178" s="23">
        <f t="shared" si="1381"/>
        <v>-1.7782644983178217</v>
      </c>
      <c r="P1178" s="23" t="str">
        <f t="shared" si="1398"/>
        <v/>
      </c>
      <c r="Q1178" s="23"/>
      <c r="R1178" s="6"/>
      <c r="S1178" s="6"/>
      <c r="T1178" s="6" t="str">
        <f t="shared" si="1399"/>
        <v/>
      </c>
      <c r="U1178" s="6" t="str">
        <f t="shared" si="1400"/>
        <v/>
      </c>
      <c r="V1178" s="6"/>
      <c r="W1178" s="49"/>
      <c r="X1178" s="8"/>
      <c r="Y1178" s="53" t="str">
        <f t="shared" si="1401"/>
        <v>1.74</v>
      </c>
      <c r="Z1178" s="6">
        <f t="shared" si="1386"/>
        <v>2.0847870154507957</v>
      </c>
      <c r="AA1178" s="54">
        <f t="shared" ca="1" si="1402"/>
        <v>8.1524507171359453</v>
      </c>
      <c r="AB1178" s="55">
        <f t="shared" si="1403"/>
        <v>-1.1032156347402922</v>
      </c>
      <c r="AC1178" s="6">
        <f t="shared" ca="1" si="1389"/>
        <v>6.9806474163616894</v>
      </c>
      <c r="AD1178" s="6">
        <f t="shared" ca="1" si="1390"/>
        <v>8.3204901817569343</v>
      </c>
      <c r="AE1178" s="6" t="str">
        <f t="shared" si="1404"/>
        <v/>
      </c>
      <c r="AF1178" s="113"/>
      <c r="AG1178" s="52"/>
      <c r="AH1178" s="6" t="str">
        <f t="shared" si="1405"/>
        <v/>
      </c>
      <c r="AI1178" s="6" t="str">
        <f t="shared" si="1406"/>
        <v/>
      </c>
      <c r="AJ1178" s="14" t="str">
        <f t="shared" si="1407"/>
        <v/>
      </c>
      <c r="AK1178" s="56">
        <f t="shared" ca="1" si="1377"/>
        <v>81.019300160930143</v>
      </c>
      <c r="AL1178" s="49">
        <f t="shared" ca="1" si="1378"/>
        <v>7.0672854115489461</v>
      </c>
      <c r="AM1178" s="65"/>
      <c r="AN1178" s="61"/>
      <c r="AO1178" s="61"/>
      <c r="AP1178" s="61"/>
      <c r="AQ1178" s="62"/>
    </row>
    <row r="1179" spans="1:43" x14ac:dyDescent="0.3">
      <c r="A1179" t="str">
        <f t="shared" si="1346"/>
        <v/>
      </c>
      <c r="B1179" s="1" t="s">
        <v>67</v>
      </c>
      <c r="C1179" s="1"/>
      <c r="D1179">
        <v>2.3029999999999999</v>
      </c>
      <c r="E1179">
        <v>8.85</v>
      </c>
      <c r="F1179">
        <v>72.239999999999995</v>
      </c>
      <c r="G1179" s="47"/>
      <c r="H1179" s="47"/>
      <c r="I1179" s="47"/>
      <c r="J1179" s="47"/>
      <c r="K1179" s="47"/>
      <c r="L1179" s="23">
        <f>IF(AND(B1179&lt;&gt;"",C1179&lt;&gt;""),"",IF(E1179-$E$1174&lt;0,(360-($E$1174-E1179)),E1179-$E$1174))</f>
        <v>291.97000000000003</v>
      </c>
      <c r="M1179" s="6">
        <f t="shared" si="1396"/>
        <v>-0.7024852848163845</v>
      </c>
      <c r="N1179" s="6">
        <f t="shared" si="1397"/>
        <v>2.1932449531724547</v>
      </c>
      <c r="O1179" s="23">
        <f t="shared" si="1381"/>
        <v>-2.8703649900647408</v>
      </c>
      <c r="P1179" s="23" t="str">
        <f t="shared" si="1398"/>
        <v/>
      </c>
      <c r="Q1179" s="23"/>
      <c r="R1179" s="6"/>
      <c r="S1179" s="6"/>
      <c r="T1179" s="6" t="str">
        <f t="shared" si="1399"/>
        <v/>
      </c>
      <c r="U1179" s="6" t="str">
        <f t="shared" si="1400"/>
        <v/>
      </c>
      <c r="V1179" s="6"/>
      <c r="W1179" s="49"/>
      <c r="X1179" s="8"/>
      <c r="Y1179" s="53" t="str">
        <f t="shared" si="1401"/>
        <v>1.74</v>
      </c>
      <c r="Z1179" s="6">
        <f t="shared" si="1386"/>
        <v>3.3650482539467106</v>
      </c>
      <c r="AA1179" s="54">
        <f t="shared" ca="1" si="1402"/>
        <v>13.158845410955792</v>
      </c>
      <c r="AB1179" s="55">
        <f t="shared" si="1403"/>
        <v>-0.7024852848163845</v>
      </c>
      <c r="AC1179" s="6">
        <f t="shared" ca="1" si="1389"/>
        <v>11.987042110181536</v>
      </c>
      <c r="AD1179" s="6">
        <f t="shared" ca="1" si="1390"/>
        <v>14.420047225067611</v>
      </c>
      <c r="AE1179" s="6" t="str">
        <f t="shared" si="1404"/>
        <v/>
      </c>
      <c r="AF1179" s="113"/>
      <c r="AG1179" s="52"/>
      <c r="AH1179" s="6" t="str">
        <f t="shared" si="1405"/>
        <v/>
      </c>
      <c r="AI1179" s="6" t="str">
        <f t="shared" si="1406"/>
        <v/>
      </c>
      <c r="AJ1179" s="14" t="str">
        <f t="shared" si="1407"/>
        <v/>
      </c>
      <c r="AK1179" s="56">
        <f t="shared" ca="1" si="1377"/>
        <v>86.646090100758954</v>
      </c>
      <c r="AL1179" s="49">
        <f t="shared" ca="1" si="1378"/>
        <v>12.007608593164958</v>
      </c>
      <c r="AM1179" s="65"/>
      <c r="AN1179" s="61"/>
      <c r="AO1179" s="61"/>
      <c r="AP1179" s="61"/>
      <c r="AQ1179" s="62"/>
    </row>
    <row r="1180" spans="1:43" x14ac:dyDescent="0.3">
      <c r="A1180" t="str">
        <f t="shared" si="1346"/>
        <v/>
      </c>
      <c r="B1180" s="1" t="s">
        <v>67</v>
      </c>
      <c r="C1180" s="1"/>
      <c r="D1180">
        <v>3.3620000000000001</v>
      </c>
      <c r="E1180">
        <v>85.84</v>
      </c>
      <c r="F1180">
        <v>86</v>
      </c>
      <c r="G1180" s="47"/>
      <c r="H1180" s="47"/>
      <c r="I1180" s="47"/>
      <c r="J1180" s="47"/>
      <c r="K1180" s="47"/>
      <c r="L1180" s="23">
        <f t="shared" si="1395"/>
        <v>8.960000000000008</v>
      </c>
      <c r="M1180" s="6">
        <f t="shared" si="1396"/>
        <v>0.23452126472774903</v>
      </c>
      <c r="N1180" s="6">
        <f t="shared" si="1397"/>
        <v>3.3538103369735293</v>
      </c>
      <c r="O1180" s="23">
        <f t="shared" si="1381"/>
        <v>-1.8865496651551894</v>
      </c>
      <c r="P1180" s="23" t="str">
        <f t="shared" si="1398"/>
        <v/>
      </c>
      <c r="Q1180" s="23"/>
      <c r="R1180" s="6"/>
      <c r="S1180" s="6"/>
      <c r="T1180" s="6" t="str">
        <f t="shared" si="1399"/>
        <v/>
      </c>
      <c r="U1180" s="6" t="str">
        <f t="shared" si="1400"/>
        <v/>
      </c>
      <c r="V1180" s="6"/>
      <c r="W1180" s="49"/>
      <c r="X1180" s="8"/>
      <c r="Y1180" s="53" t="str">
        <f t="shared" si="1401"/>
        <v>1.74</v>
      </c>
      <c r="Z1180" s="6">
        <f t="shared" si="1386"/>
        <v>4.5256136377477851</v>
      </c>
      <c r="AA1180" s="54">
        <f t="shared" ca="1" si="1402"/>
        <v>17.697175717759993</v>
      </c>
      <c r="AB1180" s="55">
        <f t="shared" si="1403"/>
        <v>0.23452126472774903</v>
      </c>
      <c r="AC1180" s="6">
        <f t="shared" ca="1" si="1389"/>
        <v>16.525372416985739</v>
      </c>
      <c r="AD1180" s="6">
        <f t="shared" ca="1" si="1390"/>
        <v>9.7336105405762297</v>
      </c>
      <c r="AE1180" s="6" t="str">
        <f t="shared" si="1404"/>
        <v/>
      </c>
      <c r="AF1180" s="113"/>
      <c r="AG1180" s="52"/>
      <c r="AH1180" s="6" t="str">
        <f t="shared" si="1405"/>
        <v/>
      </c>
      <c r="AI1180" s="6" t="str">
        <f t="shared" si="1406"/>
        <v/>
      </c>
      <c r="AJ1180" s="14" t="str">
        <f t="shared" si="1407"/>
        <v/>
      </c>
      <c r="AK1180" s="56">
        <f t="shared" ca="1" si="1377"/>
        <v>89.186936526215675</v>
      </c>
      <c r="AL1180" s="49">
        <f t="shared" ca="1" si="1378"/>
        <v>16.527036447702372</v>
      </c>
      <c r="AM1180" s="65"/>
      <c r="AN1180" s="61"/>
      <c r="AO1180" s="61"/>
      <c r="AP1180" s="61"/>
      <c r="AQ1180" s="62"/>
    </row>
    <row r="1181" spans="1:43" x14ac:dyDescent="0.3">
      <c r="A1181" t="str">
        <f t="shared" si="1346"/>
        <v/>
      </c>
      <c r="B1181" s="1" t="s">
        <v>67</v>
      </c>
      <c r="C1181" s="1"/>
      <c r="D1181">
        <v>5.2720000000000002</v>
      </c>
      <c r="E1181">
        <v>132.9</v>
      </c>
      <c r="F1181">
        <v>79.89</v>
      </c>
      <c r="G1181" s="47"/>
      <c r="H1181" s="47"/>
      <c r="I1181" s="47"/>
      <c r="J1181" s="47"/>
      <c r="K1181" s="47"/>
      <c r="L1181" s="23">
        <f t="shared" si="1395"/>
        <v>56.02000000000001</v>
      </c>
      <c r="M1181" s="6">
        <f t="shared" si="1396"/>
        <v>0.92543924424605806</v>
      </c>
      <c r="N1181" s="6">
        <f t="shared" si="1397"/>
        <v>5.1901393242579994</v>
      </c>
      <c r="O1181" s="23">
        <f t="shared" si="1381"/>
        <v>-1.0070879322939863</v>
      </c>
      <c r="P1181" s="23" t="str">
        <f t="shared" si="1398"/>
        <v/>
      </c>
      <c r="Q1181" s="23"/>
      <c r="R1181" s="6"/>
      <c r="S1181" s="6"/>
      <c r="T1181" s="6" t="str">
        <f t="shared" si="1399"/>
        <v/>
      </c>
      <c r="U1181" s="6" t="str">
        <f t="shared" si="1400"/>
        <v/>
      </c>
      <c r="V1181" s="6"/>
      <c r="W1181" s="49"/>
      <c r="X1181" s="8"/>
      <c r="Y1181" s="53" t="str">
        <f t="shared" si="1401"/>
        <v>1.74</v>
      </c>
      <c r="Z1181" s="6">
        <f t="shared" si="1386"/>
        <v>6.3619426250322553</v>
      </c>
      <c r="AA1181" s="54">
        <f t="shared" ca="1" si="1402"/>
        <v>24.878044294902246</v>
      </c>
      <c r="AB1181" s="55">
        <f t="shared" si="1403"/>
        <v>0.92543924424605806</v>
      </c>
      <c r="AC1181" s="6">
        <f t="shared" ca="1" si="1389"/>
        <v>23.706240994127992</v>
      </c>
      <c r="AD1181" s="6">
        <f t="shared" ca="1" si="1390"/>
        <v>2.9198528156924688</v>
      </c>
      <c r="AE1181" s="6" t="str">
        <f t="shared" si="1404"/>
        <v/>
      </c>
      <c r="AF1181" s="113"/>
      <c r="AG1181" s="52"/>
      <c r="AH1181" s="6" t="str">
        <f t="shared" si="1405"/>
        <v/>
      </c>
      <c r="AI1181" s="6" t="str">
        <f t="shared" si="1406"/>
        <v/>
      </c>
      <c r="AJ1181" s="14" t="str">
        <f t="shared" si="1407"/>
        <v/>
      </c>
      <c r="AK1181" s="56">
        <f t="shared" ca="1" si="1377"/>
        <v>87.764434591890605</v>
      </c>
      <c r="AL1181" s="49">
        <f t="shared" ca="1" si="1378"/>
        <v>23.724297668560503</v>
      </c>
      <c r="AM1181" s="65"/>
      <c r="AN1181" s="61"/>
      <c r="AO1181" s="61"/>
      <c r="AP1181" s="61"/>
      <c r="AQ1181" s="62"/>
    </row>
    <row r="1182" spans="1:43" x14ac:dyDescent="0.3">
      <c r="A1182" t="str">
        <f t="shared" si="1346"/>
        <v/>
      </c>
      <c r="B1182" s="1" t="s">
        <v>67</v>
      </c>
      <c r="C1182" s="1"/>
      <c r="D1182">
        <v>2.5070000000000001</v>
      </c>
      <c r="E1182">
        <v>133.97</v>
      </c>
      <c r="F1182">
        <v>75.52</v>
      </c>
      <c r="G1182" s="47"/>
      <c r="H1182" s="47"/>
      <c r="I1182" s="47"/>
      <c r="J1182" s="47"/>
      <c r="K1182" s="47"/>
      <c r="L1182" s="23">
        <f t="shared" si="1395"/>
        <v>57.09</v>
      </c>
      <c r="M1182" s="6">
        <f t="shared" si="1396"/>
        <v>0.62685539811040081</v>
      </c>
      <c r="N1182" s="6">
        <f t="shared" si="1397"/>
        <v>2.4273650961196283</v>
      </c>
      <c r="O1182" s="23">
        <f t="shared" si="1381"/>
        <v>-1.1547222232829553</v>
      </c>
      <c r="P1182" s="23" t="str">
        <f t="shared" si="1398"/>
        <v/>
      </c>
      <c r="Q1182" s="23"/>
      <c r="R1182" s="6"/>
      <c r="S1182" s="6"/>
      <c r="T1182" s="6" t="str">
        <f t="shared" si="1399"/>
        <v/>
      </c>
      <c r="U1182" s="6" t="str">
        <f t="shared" si="1400"/>
        <v/>
      </c>
      <c r="V1182" s="6"/>
      <c r="W1182" s="49"/>
      <c r="X1182" s="8"/>
      <c r="Y1182" s="53" t="str">
        <f t="shared" si="1401"/>
        <v>1.74</v>
      </c>
      <c r="Z1182" s="6">
        <f t="shared" si="1386"/>
        <v>3.5991683968938837</v>
      </c>
      <c r="AA1182" s="54">
        <f t="shared" ca="1" si="1402"/>
        <v>14.074359999793991</v>
      </c>
      <c r="AB1182" s="55">
        <f t="shared" si="1403"/>
        <v>0.62685539811040081</v>
      </c>
      <c r="AC1182" s="6">
        <f t="shared" ca="1" si="1389"/>
        <v>12.902556699019735</v>
      </c>
      <c r="AD1182" s="6">
        <f t="shared" ca="1" si="1390"/>
        <v>4.7588580919521917</v>
      </c>
      <c r="AE1182" s="6" t="str">
        <f t="shared" si="1404"/>
        <v/>
      </c>
      <c r="AF1182" s="113"/>
      <c r="AG1182" s="52"/>
      <c r="AH1182" s="6" t="str">
        <f t="shared" si="1405"/>
        <v/>
      </c>
      <c r="AI1182" s="6" t="str">
        <f t="shared" si="1406"/>
        <v/>
      </c>
      <c r="AJ1182" s="14" t="str">
        <f t="shared" si="1407"/>
        <v/>
      </c>
      <c r="AK1182" s="56">
        <f t="shared" ca="1" si="1377"/>
        <v>87.218539644256552</v>
      </c>
      <c r="AL1182" s="49">
        <f t="shared" ca="1" si="1378"/>
        <v>12.917775236531993</v>
      </c>
      <c r="AM1182" s="65"/>
      <c r="AN1182" s="61"/>
      <c r="AO1182" s="61"/>
      <c r="AP1182" s="61"/>
      <c r="AQ1182" s="62"/>
    </row>
    <row r="1183" spans="1:43" x14ac:dyDescent="0.3">
      <c r="A1183" t="str">
        <f t="shared" si="1346"/>
        <v/>
      </c>
      <c r="B1183" s="1" t="s">
        <v>67</v>
      </c>
      <c r="C1183" s="1"/>
      <c r="D1183">
        <v>1.109</v>
      </c>
      <c r="E1183">
        <v>157.88</v>
      </c>
      <c r="F1183">
        <v>50.98</v>
      </c>
      <c r="G1183" s="47"/>
      <c r="H1183" s="47"/>
      <c r="I1183" s="47"/>
      <c r="J1183" s="47"/>
      <c r="K1183" s="47"/>
      <c r="L1183" s="23">
        <f t="shared" si="1395"/>
        <v>81</v>
      </c>
      <c r="M1183" s="6">
        <f t="shared" si="1396"/>
        <v>0.69821711525222274</v>
      </c>
      <c r="N1183" s="6">
        <f t="shared" si="1397"/>
        <v>0.86161120000198721</v>
      </c>
      <c r="O1183" s="23">
        <f t="shared" si="1381"/>
        <v>-0.44451850368276236</v>
      </c>
      <c r="P1183" s="23" t="str">
        <f t="shared" si="1398"/>
        <v/>
      </c>
      <c r="Q1183" s="23"/>
      <c r="R1183" s="6"/>
      <c r="S1183" s="6"/>
      <c r="T1183" s="6" t="str">
        <f t="shared" si="1399"/>
        <v/>
      </c>
      <c r="U1183" s="6" t="str">
        <f t="shared" si="1400"/>
        <v/>
      </c>
      <c r="V1183" s="6"/>
      <c r="W1183" s="49"/>
      <c r="X1183" s="8"/>
      <c r="Y1183" s="53" t="str">
        <f t="shared" si="1401"/>
        <v>1.74</v>
      </c>
      <c r="Z1183" s="6">
        <f t="shared" si="1386"/>
        <v>2.0334145007762428</v>
      </c>
      <c r="AA1183" s="54">
        <f t="shared" ca="1" si="1402"/>
        <v>7.9515611821399332</v>
      </c>
      <c r="AB1183" s="55">
        <f t="shared" si="1403"/>
        <v>0.69821711525222274</v>
      </c>
      <c r="AC1183" s="6">
        <f t="shared" ca="1" si="1389"/>
        <v>6.7797578813656774</v>
      </c>
      <c r="AD1183" s="6">
        <f t="shared" ca="1" si="1390"/>
        <v>1.2464493500396694</v>
      </c>
      <c r="AE1183" s="6" t="str">
        <f t="shared" si="1404"/>
        <v/>
      </c>
      <c r="AF1183" s="113"/>
      <c r="AG1183" s="52"/>
      <c r="AH1183" s="6" t="str">
        <f t="shared" si="1405"/>
        <v/>
      </c>
      <c r="AI1183" s="6" t="str">
        <f t="shared" si="1406"/>
        <v/>
      </c>
      <c r="AJ1183" s="14" t="str">
        <f t="shared" si="1407"/>
        <v/>
      </c>
      <c r="AK1183" s="56">
        <f t="shared" ca="1" si="1377"/>
        <v>84.120091472577016</v>
      </c>
      <c r="AL1183" s="49">
        <f t="shared" ca="1" si="1378"/>
        <v>6.8156161915098439</v>
      </c>
      <c r="AM1183" s="65"/>
      <c r="AN1183" s="61"/>
      <c r="AO1183" s="61"/>
      <c r="AP1183" s="61"/>
      <c r="AQ1183" s="62"/>
    </row>
    <row r="1184" spans="1:43" x14ac:dyDescent="0.3">
      <c r="A1184" t="str">
        <f t="shared" si="1346"/>
        <v/>
      </c>
      <c r="B1184" s="1" t="s">
        <v>67</v>
      </c>
      <c r="C1184" s="1"/>
      <c r="D1184">
        <v>0.55600000000000005</v>
      </c>
      <c r="E1184">
        <v>165.59</v>
      </c>
      <c r="F1184">
        <v>4.8499999999999996</v>
      </c>
      <c r="G1184" s="47"/>
      <c r="H1184" s="47"/>
      <c r="I1184" s="47"/>
      <c r="J1184" s="47"/>
      <c r="K1184" s="47"/>
      <c r="L1184" s="23">
        <f t="shared" si="1395"/>
        <v>88.710000000000008</v>
      </c>
      <c r="M1184" s="6">
        <f t="shared" si="1396"/>
        <v>0.55400921816349402</v>
      </c>
      <c r="N1184" s="6">
        <f t="shared" si="1397"/>
        <v>4.7008362978028524E-2</v>
      </c>
      <c r="O1184" s="23">
        <f t="shared" si="1381"/>
        <v>-0.23762102925712741</v>
      </c>
      <c r="P1184" s="23" t="str">
        <f t="shared" si="1398"/>
        <v/>
      </c>
      <c r="Q1184" s="23"/>
      <c r="R1184" s="6"/>
      <c r="S1184" s="6"/>
      <c r="T1184" s="6" t="str">
        <f t="shared" si="1399"/>
        <v/>
      </c>
      <c r="U1184" s="6" t="str">
        <f t="shared" si="1400"/>
        <v/>
      </c>
      <c r="V1184" s="6"/>
      <c r="W1184" s="49"/>
      <c r="X1184" s="8"/>
      <c r="Y1184" s="53" t="str">
        <f t="shared" si="1401"/>
        <v>1.74</v>
      </c>
      <c r="Z1184" s="6">
        <f t="shared" si="1386"/>
        <v>1.2188116637522841</v>
      </c>
      <c r="AA1184" s="54">
        <f t="shared" ca="1" si="1402"/>
        <v>4.7660993418372897</v>
      </c>
      <c r="AB1184" s="55">
        <f t="shared" si="1403"/>
        <v>0.55400921816349402</v>
      </c>
      <c r="AC1184" s="6">
        <f t="shared" ca="1" si="1389"/>
        <v>3.5942960410630338</v>
      </c>
      <c r="AD1184" s="6">
        <f t="shared" ca="1" si="1390"/>
        <v>1.5324772425368913</v>
      </c>
      <c r="AE1184" s="6" t="str">
        <f t="shared" si="1404"/>
        <v/>
      </c>
      <c r="AF1184" s="113"/>
      <c r="AG1184" s="52"/>
      <c r="AH1184" s="6" t="str">
        <f t="shared" si="1405"/>
        <v/>
      </c>
      <c r="AI1184" s="6" t="str">
        <f t="shared" si="1406"/>
        <v/>
      </c>
      <c r="AJ1184" s="14" t="str">
        <f t="shared" si="1407"/>
        <v/>
      </c>
      <c r="AK1184" s="56">
        <f t="shared" ca="1" si="1377"/>
        <v>81.237634088463736</v>
      </c>
      <c r="AL1184" s="49">
        <f t="shared" ca="1" si="1378"/>
        <v>3.6367417071619923</v>
      </c>
      <c r="AM1184" s="65"/>
      <c r="AN1184" s="61"/>
      <c r="AO1184" s="61"/>
      <c r="AP1184" s="61"/>
      <c r="AQ1184" s="62"/>
    </row>
    <row r="1185" spans="1:43" x14ac:dyDescent="0.3">
      <c r="A1185" t="str">
        <f t="shared" si="1346"/>
        <v/>
      </c>
      <c r="B1185" s="1" t="s">
        <v>67</v>
      </c>
      <c r="C1185" s="1"/>
      <c r="D1185">
        <v>0.54</v>
      </c>
      <c r="E1185">
        <v>158.63999999999999</v>
      </c>
      <c r="F1185">
        <v>-47.47</v>
      </c>
      <c r="G1185" s="47"/>
      <c r="H1185" s="47"/>
      <c r="I1185" s="47"/>
      <c r="J1185" s="47"/>
      <c r="K1185" s="47"/>
      <c r="L1185" s="23">
        <f t="shared" si="1395"/>
        <v>81.759999999999991</v>
      </c>
      <c r="M1185" s="6">
        <f t="shared" si="1396"/>
        <v>0.36502712235022028</v>
      </c>
      <c r="N1185" s="6">
        <f t="shared" si="1397"/>
        <v>-0.39793868868045157</v>
      </c>
      <c r="O1185" s="23">
        <f t="shared" si="1381"/>
        <v>-0.32777039483873927</v>
      </c>
      <c r="P1185" s="23" t="str">
        <f t="shared" si="1398"/>
        <v/>
      </c>
      <c r="Q1185" s="23"/>
      <c r="R1185" s="6"/>
      <c r="S1185" s="6"/>
      <c r="T1185" s="6" t="str">
        <f t="shared" si="1399"/>
        <v/>
      </c>
      <c r="U1185" s="6" t="str">
        <f t="shared" si="1400"/>
        <v/>
      </c>
      <c r="V1185" s="6"/>
      <c r="W1185" s="49"/>
      <c r="X1185" s="8"/>
      <c r="Y1185" s="53" t="str">
        <f t="shared" si="1401"/>
        <v>1.74</v>
      </c>
      <c r="Z1185" s="6" t="str">
        <f t="shared" si="1386"/>
        <v/>
      </c>
      <c r="AA1185" s="54" t="str">
        <f t="shared" ca="1" si="1402"/>
        <v/>
      </c>
      <c r="AB1185" s="55">
        <f t="shared" si="1403"/>
        <v>0.36502712235022028</v>
      </c>
      <c r="AC1185" s="6">
        <f t="shared" si="1389"/>
        <v>-0.39793868868045157</v>
      </c>
      <c r="AD1185" s="6">
        <f t="shared" si="1390"/>
        <v>0.32777039483873927</v>
      </c>
      <c r="AE1185" s="6" t="str">
        <f t="shared" si="1404"/>
        <v/>
      </c>
      <c r="AF1185" s="113"/>
      <c r="AG1185" s="52"/>
      <c r="AH1185" s="6" t="str">
        <f t="shared" si="1405"/>
        <v/>
      </c>
      <c r="AI1185" s="6" t="str">
        <f t="shared" si="1406"/>
        <v/>
      </c>
      <c r="AJ1185" s="14" t="str">
        <f t="shared" si="1407"/>
        <v/>
      </c>
      <c r="AK1185" s="56">
        <f t="shared" si="1377"/>
        <v>-47.47</v>
      </c>
      <c r="AL1185" s="49">
        <f t="shared" si="1378"/>
        <v>0.54</v>
      </c>
      <c r="AM1185" s="65"/>
      <c r="AN1185" s="61"/>
      <c r="AO1185" s="61"/>
      <c r="AP1185" s="61"/>
      <c r="AQ1185" s="62"/>
    </row>
    <row r="1186" spans="1:43" x14ac:dyDescent="0.3">
      <c r="A1186" t="str">
        <f t="shared" si="1346"/>
        <v/>
      </c>
      <c r="B1186" s="1" t="s">
        <v>67</v>
      </c>
      <c r="C1186" s="1"/>
      <c r="D1186">
        <v>1.1299999999999999</v>
      </c>
      <c r="E1186">
        <v>130.88999999999999</v>
      </c>
      <c r="F1186">
        <v>-79.959999999999994</v>
      </c>
      <c r="G1186" s="47"/>
      <c r="H1186" s="47"/>
      <c r="I1186" s="47"/>
      <c r="J1186" s="47"/>
      <c r="K1186" s="47"/>
      <c r="L1186" s="23">
        <f t="shared" si="1395"/>
        <v>54.009999999999991</v>
      </c>
      <c r="M1186" s="6">
        <f t="shared" si="1396"/>
        <v>0.19699929671037864</v>
      </c>
      <c r="N1186" s="6">
        <f t="shared" si="1397"/>
        <v>-1.1126955006180335</v>
      </c>
      <c r="O1186" s="23">
        <f t="shared" si="1381"/>
        <v>-0.52874986568357252</v>
      </c>
      <c r="P1186" s="23" t="str">
        <f t="shared" si="1398"/>
        <v/>
      </c>
      <c r="Q1186" s="23"/>
      <c r="R1186" s="6"/>
      <c r="S1186" s="6"/>
      <c r="T1186" s="6" t="str">
        <f t="shared" si="1399"/>
        <v/>
      </c>
      <c r="U1186" s="6" t="str">
        <f t="shared" si="1400"/>
        <v/>
      </c>
      <c r="V1186" s="6"/>
      <c r="W1186" s="49"/>
      <c r="X1186" s="8"/>
      <c r="Y1186" s="53" t="str">
        <f t="shared" si="1401"/>
        <v>1.74</v>
      </c>
      <c r="Z1186" s="6" t="str">
        <f t="shared" si="1386"/>
        <v/>
      </c>
      <c r="AA1186" s="54" t="str">
        <f t="shared" ca="1" si="1402"/>
        <v/>
      </c>
      <c r="AB1186" s="55">
        <f t="shared" si="1403"/>
        <v>0.19699929671037864</v>
      </c>
      <c r="AC1186" s="6">
        <f t="shared" si="1389"/>
        <v>-1.1126955006180335</v>
      </c>
      <c r="AD1186" s="6">
        <f t="shared" si="1390"/>
        <v>0.52874986568357252</v>
      </c>
      <c r="AE1186" s="6" t="str">
        <f t="shared" si="1404"/>
        <v/>
      </c>
      <c r="AF1186" s="113"/>
      <c r="AG1186" s="52"/>
      <c r="AH1186" s="6" t="str">
        <f t="shared" si="1405"/>
        <v/>
      </c>
      <c r="AI1186" s="6" t="str">
        <f t="shared" si="1406"/>
        <v/>
      </c>
      <c r="AJ1186" s="14" t="str">
        <f t="shared" si="1407"/>
        <v/>
      </c>
      <c r="AK1186" s="56">
        <f t="shared" si="1377"/>
        <v>-79.959999999999994</v>
      </c>
      <c r="AL1186" s="49">
        <f t="shared" si="1378"/>
        <v>1.1299999999999999</v>
      </c>
      <c r="AM1186" s="65"/>
      <c r="AN1186" s="61"/>
      <c r="AO1186" s="61"/>
      <c r="AP1186" s="61"/>
      <c r="AQ1186" s="62"/>
    </row>
    <row r="1187" spans="1:43" ht="15" thickBot="1" x14ac:dyDescent="0.35">
      <c r="A1187">
        <f t="shared" si="1346"/>
        <v>1</v>
      </c>
      <c r="B1187" s="1" t="s">
        <v>67</v>
      </c>
      <c r="C1187" s="1" t="s">
        <v>68</v>
      </c>
      <c r="D1187">
        <v>7.9290000000000003</v>
      </c>
      <c r="E1187">
        <v>66.05</v>
      </c>
      <c r="F1187">
        <v>-15.26</v>
      </c>
      <c r="G1187" s="34"/>
      <c r="H1187" s="34"/>
      <c r="I1187" s="34"/>
      <c r="J1187" s="34"/>
      <c r="K1187" s="34"/>
      <c r="L1187" s="13"/>
      <c r="M1187" s="4"/>
      <c r="N1187" s="4"/>
      <c r="O1187" s="13">
        <f>ABS(SUM(O1175:O1186))/2</f>
        <v>5.805279098674478</v>
      </c>
      <c r="P1187" s="13">
        <f t="shared" si="1398"/>
        <v>46.030057973389937</v>
      </c>
      <c r="Q1187" s="13">
        <f>SQRT(((MAX(M1175:M1186)-MIN(M1175:M1186))^2)+((VLOOKUP(MAX(M1175:M1186),M1175:N1186,2,FALSE)-VLOOKUP(MIN(M1175:M1186),M1175:N1186,2,FALSE))^2))</f>
        <v>4.7338674175149089</v>
      </c>
      <c r="R1187" s="13">
        <f>ABS(MIN(N1175:N1186))+MAX(N1175:N1186)</f>
        <v>6.3619426250322553</v>
      </c>
      <c r="S1187" s="12">
        <f>SQRT(ABS(((M1176-M1175)^2)-((N1176-N1175)^2))+ABS(((M1177-M1176)^2)-((N1177-N1176)^2))+ABS(((M1178-M1177)^2)-((N1178-N1177)^2))+ABS(((M1179-M1178)^2)-((N1179-N1178)^2))+ABS(((M1180-M1179)^2)-((N1180-N1179)^2))+ABS(((M1181-M1180)^2)-((N1181-N1180)^2))+ABS(((M1182-M1181)^2)-((N1182-N1181)^2))+ABS(((M1183-M1182)^2)-((N1183-N1182)^2))+ABS(((M1184-M1183)^2)-((N1184-N1183)^2))+ABS(((M1185-M1184)^2)-((N1185-N1184)^2))+ABS(((M1186-M1185)^2)-((N1186-N1185)^2)))</f>
        <v>4.1551097483318191</v>
      </c>
      <c r="T1187" s="4">
        <f>IF(A1187=1,S1187/Q1187,"")</f>
        <v>0.87774104803997355</v>
      </c>
      <c r="U1187" s="4">
        <f>IF(A1187=1,4*PI()*(O1187/(S1187^2)),"")</f>
        <v>4.2254013777372164</v>
      </c>
      <c r="V1187" s="21">
        <f>IF($H$9=FALSE,(($F$3)*($Q1187^2))/(2*$F$7*COS(RADIANS($F$8))),IF(G1187&lt;&gt;"",(3*($F$3)*(I1187^2))/(2*J1187*(COS(RADIANS(K1187)))),(($F$3)*($Q1187^2))/(2*$J1187*COS(RADIANS($K1187)))))</f>
        <v>140.17382100166969</v>
      </c>
      <c r="W1187" s="51" t="str">
        <f>IF(G1187&lt;&gt;"",IF(V1187&lt;H1187,"STABLE","UNSTABLE"),IF(V1187&lt;$F$6,"STABLE","UNSTABLE"))</f>
        <v>UNSTABLE</v>
      </c>
      <c r="X1187" s="8"/>
      <c r="Y1187" s="57"/>
      <c r="Z1187" s="4"/>
      <c r="AA1187" s="16" t="str">
        <f t="shared" ca="1" si="1402"/>
        <v/>
      </c>
      <c r="AB1187" s="15"/>
      <c r="AC1187" s="17"/>
      <c r="AD1187" s="4">
        <f ca="1">IF(W1187="Stable",O1187,ABS(SUM(AD1175:AD1186)/2))</f>
        <v>23.830976220978542</v>
      </c>
      <c r="AE1187" s="4">
        <f t="shared" ca="1" si="1404"/>
        <v>188.95581045613886</v>
      </c>
      <c r="AF1187" s="13">
        <f ca="1">IF(W1187="Stable",Q1187,SQRT(((MAX(AB1175:AB1186)-MIN(AB1175:AB1186))^2)+((VLOOKUP(MAX(AB1175:AB1186),AB1175:AC1186,2,FALSE)-VLOOKUP(MIN(AB1175:AB1186),AB1175:AC1186,2,FALSE))^2)))</f>
        <v>16.848172635234143</v>
      </c>
      <c r="AG1187" s="12">
        <f ca="1">IF(W1187="Stable",S1187,SQRT(ABS(((AB1176-AB1175)^2)-((AC1176-AC1175)^2))+ABS(((AB1177-AB1176)^2)-((AC1177-AC1176)^2))+ABS(((AB1178-AB1177)^2)-((AC1178-AC1177)^2))+ABS(((AB1179-AB1178)^2)-((AC1179-AC1178)^2))+ABS(((AB1180-AB1179)^2)-((AC1180-AC1179)^2))+ABS(((AB1181-AB1180)^2)-((AC1181-AC1180)^2))+ABS(((AB1182-AB1181)^2)-((AC1182-AC1181)^2))+ABS(((AB1183-AB1182)^2)-((AC1183-AC1182)^2))+ABS(((AB1184-AB1183)^2)-((AC1184-AC1183)^2))+ABS(((AB1185-AB1184)^2)-((AC1185-AC1184)^2))+ABS(((AB1186-AB1185)^2)-((AC1186-AC1185)^2))))</f>
        <v>17.534391607685453</v>
      </c>
      <c r="AH1187" s="4">
        <f ca="1">IF(W1187="Stable",T1187,IF(A1187=1,AG1187/AF1187,""))</f>
        <v>1.0407295786497486</v>
      </c>
      <c r="AI1187" s="4">
        <f ca="1">IF(W1187="Stable",U1187,IF(A1187=1,4*PI()*(AD1187/(AG1187^2)),""))</f>
        <v>0.97402542603402542</v>
      </c>
      <c r="AJ1187" s="5">
        <f ca="1">IF(A1187=1,(O1187/AD1187)*100,"")</f>
        <v>24.360223621741767</v>
      </c>
      <c r="AK1187" s="56">
        <f t="shared" si="1377"/>
        <v>-15.26</v>
      </c>
      <c r="AL1187" s="49">
        <f t="shared" si="1378"/>
        <v>7.9290000000000003</v>
      </c>
      <c r="AM1187" s="65"/>
      <c r="AN1187" s="61"/>
      <c r="AO1187" s="61"/>
      <c r="AP1187" s="61"/>
      <c r="AQ1187" s="62"/>
    </row>
    <row r="1188" spans="1:43" ht="15" thickTop="1" x14ac:dyDescent="0.3">
      <c r="A1188" t="str">
        <f t="shared" si="1346"/>
        <v/>
      </c>
      <c r="B1188" s="1" t="s">
        <v>68</v>
      </c>
      <c r="C1188" s="1"/>
      <c r="D1188">
        <v>1.177</v>
      </c>
      <c r="E1188">
        <v>91.9</v>
      </c>
      <c r="F1188">
        <v>-69.03</v>
      </c>
      <c r="G1188" s="47"/>
      <c r="H1188" s="47"/>
      <c r="I1188" s="47"/>
      <c r="J1188" s="47"/>
      <c r="K1188" s="47"/>
      <c r="L1188" s="23">
        <f t="shared" ref="L1188:L1191" si="1408">IF(AND(B1188&lt;&gt;"",C1188&lt;&gt;""),"",IF(E1188-$E$1187&lt;0,(360-($E$1187-E1188)),E1188-$E$1187))</f>
        <v>25.850000000000009</v>
      </c>
      <c r="M1188" s="6">
        <f t="shared" ref="M1188:M1191" si="1409">IF(AND(B1188&lt;&gt;"",C1188&lt;&gt;""),"",IF(L1188&gt;180,(COS(RADIANS(F1188))*D1188)*(-1),(COS(RADIANS(F1188))*D1188)))</f>
        <v>0.42122367583598841</v>
      </c>
      <c r="N1188" s="6">
        <f t="shared" ref="N1188:N1191" si="1410">IF(AND(B1188&lt;&gt;"",C1188&lt;&gt;""),"",SIN(RADIANS(F1188))*D1188)</f>
        <v>-1.0990448648327411</v>
      </c>
      <c r="O1188" s="23">
        <f t="shared" ref="O1188:O1203" si="1411">IF(A1189=1,M1188*VLOOKUP(B1189,$B$13:$N$1389,13,FALSE)-N1188*VLOOKUP(B1189,$B$13:$N$1389,12,FALSE),M1188*N1189-N1188*M1189)</f>
        <v>-1.668209299599428</v>
      </c>
      <c r="P1188" s="23" t="str">
        <f t="shared" si="1398"/>
        <v/>
      </c>
      <c r="Q1188" s="23"/>
      <c r="R1188" s="6"/>
      <c r="S1188" s="6"/>
      <c r="T1188" s="6" t="str">
        <f t="shared" ref="T1188:T1191" si="1412">IF(A1188=1,S1188/Q1188,"")</f>
        <v/>
      </c>
      <c r="U1188" s="6" t="str">
        <f t="shared" ref="U1188:U1191" si="1413">IF(A1188=1,4*PI()*(O1188/(S1188^2)),"")</f>
        <v/>
      </c>
      <c r="V1188" s="6"/>
      <c r="W1188" s="49"/>
      <c r="X1188" s="8"/>
      <c r="Y1188" s="53" t="str">
        <f t="shared" ref="Y1188:Y1191" si="1414">IF(A1188=1,"",B1188)</f>
        <v>1.75</v>
      </c>
      <c r="Z1188" s="6" t="str">
        <f t="shared" ref="Z1188:Z1203" si="1415">IF(F1188&lt;$R$8,"",(SQRT(((N1188-MIN($N$1188:$N$1203))^2))))</f>
        <v/>
      </c>
      <c r="AA1188" s="54" t="str">
        <f t="shared" ca="1" si="1402"/>
        <v/>
      </c>
      <c r="AB1188" s="55">
        <f t="shared" ref="AB1188:AB1191" si="1416">IF(A1188=1,"",M1188)</f>
        <v>0.42122367583598841</v>
      </c>
      <c r="AC1188" s="6">
        <f t="shared" ref="AC1188:AC1203" si="1417">IF($W$1204="STABLE",N1188,IF(F1188&lt;$R$8,N1188,(AA1188+MIN($N$1188:$N$1203))))</f>
        <v>-1.0990448648327411</v>
      </c>
      <c r="AD1188" s="6">
        <f t="shared" ref="AD1188:AD1203" si="1418">IF(A1189=1,ABS(AB1188*VLOOKUP(B1189,$B$13:$AD$1389,28,FALSE)-AC1188*VLOOKUP(B1189,$B$13:$AD$1389,27,FALSE)),ABS(AB1188*AC1189-AC1188*AB1189))</f>
        <v>1.668209299599428</v>
      </c>
      <c r="AE1188" s="6" t="str">
        <f t="shared" si="1404"/>
        <v/>
      </c>
      <c r="AF1188" s="113"/>
      <c r="AG1188" s="52"/>
      <c r="AH1188" s="6" t="str">
        <f t="shared" ref="AH1188:AH1191" si="1419">IF(A1188=1,AG1188/AF1188,"")</f>
        <v/>
      </c>
      <c r="AI1188" s="6" t="str">
        <f t="shared" ref="AI1188:AI1191" si="1420">IF(A1188=1,4*PI()*(AD1188/(AG1188^2)),"")</f>
        <v/>
      </c>
      <c r="AJ1188" s="14" t="str">
        <f t="shared" ref="AJ1188:AJ1191" si="1421">IF(A1188=1,(O1188/AD1188)*100,"")</f>
        <v/>
      </c>
      <c r="AK1188" s="56">
        <f t="shared" si="1377"/>
        <v>-69.03</v>
      </c>
      <c r="AL1188" s="49">
        <f t="shared" si="1378"/>
        <v>1.177</v>
      </c>
      <c r="AM1188" s="65"/>
      <c r="AN1188" s="61"/>
      <c r="AO1188" s="61"/>
      <c r="AP1188" s="61"/>
      <c r="AQ1188" s="62"/>
    </row>
    <row r="1189" spans="1:43" x14ac:dyDescent="0.3">
      <c r="A1189" t="str">
        <f t="shared" si="1346"/>
        <v/>
      </c>
      <c r="B1189" s="1" t="s">
        <v>68</v>
      </c>
      <c r="C1189" s="1"/>
      <c r="D1189">
        <v>1.4530000000000001</v>
      </c>
      <c r="E1189">
        <v>320.5</v>
      </c>
      <c r="F1189">
        <v>-33.69</v>
      </c>
      <c r="G1189" s="47"/>
      <c r="H1189" s="47"/>
      <c r="I1189" s="47"/>
      <c r="J1189" s="47"/>
      <c r="K1189" s="47"/>
      <c r="L1189" s="23">
        <f t="shared" si="1408"/>
        <v>254.45</v>
      </c>
      <c r="M1189" s="6">
        <f t="shared" si="1409"/>
        <v>-1.208970027559598</v>
      </c>
      <c r="N1189" s="6">
        <f t="shared" si="1410"/>
        <v>-0.80597796028337199</v>
      </c>
      <c r="O1189" s="23">
        <f t="shared" si="1411"/>
        <v>-1.3644107598747779</v>
      </c>
      <c r="P1189" s="23" t="str">
        <f t="shared" si="1398"/>
        <v/>
      </c>
      <c r="Q1189" s="23"/>
      <c r="R1189" s="6"/>
      <c r="S1189" s="6"/>
      <c r="T1189" s="6" t="str">
        <f t="shared" si="1412"/>
        <v/>
      </c>
      <c r="U1189" s="6" t="str">
        <f t="shared" si="1413"/>
        <v/>
      </c>
      <c r="V1189" s="6"/>
      <c r="W1189" s="49"/>
      <c r="X1189" s="8"/>
      <c r="Y1189" s="53" t="str">
        <f t="shared" si="1414"/>
        <v>1.75</v>
      </c>
      <c r="Z1189" s="6" t="str">
        <f t="shared" si="1415"/>
        <v/>
      </c>
      <c r="AA1189" s="54" t="str">
        <f t="shared" ca="1" si="1402"/>
        <v/>
      </c>
      <c r="AB1189" s="55">
        <f t="shared" si="1416"/>
        <v>-1.208970027559598</v>
      </c>
      <c r="AC1189" s="6">
        <f t="shared" si="1417"/>
        <v>-0.80597796028337199</v>
      </c>
      <c r="AD1189" s="6">
        <f t="shared" ca="1" si="1418"/>
        <v>5.4456968975793068</v>
      </c>
      <c r="AE1189" s="6" t="str">
        <f t="shared" si="1404"/>
        <v/>
      </c>
      <c r="AF1189" s="113"/>
      <c r="AG1189" s="52"/>
      <c r="AH1189" s="6" t="str">
        <f t="shared" si="1419"/>
        <v/>
      </c>
      <c r="AI1189" s="6" t="str">
        <f t="shared" si="1420"/>
        <v/>
      </c>
      <c r="AJ1189" s="14" t="str">
        <f t="shared" si="1421"/>
        <v/>
      </c>
      <c r="AK1189" s="56">
        <f t="shared" si="1377"/>
        <v>-33.69</v>
      </c>
      <c r="AL1189" s="49">
        <f t="shared" si="1378"/>
        <v>1.4530000000000001</v>
      </c>
      <c r="AM1189" s="65"/>
      <c r="AN1189" s="61"/>
      <c r="AO1189" s="61"/>
      <c r="AP1189" s="61"/>
      <c r="AQ1189" s="62"/>
    </row>
    <row r="1190" spans="1:43" x14ac:dyDescent="0.3">
      <c r="A1190" t="str">
        <f t="shared" si="1346"/>
        <v/>
      </c>
      <c r="B1190" s="1" t="s">
        <v>68</v>
      </c>
      <c r="C1190" s="1"/>
      <c r="D1190">
        <v>1.681</v>
      </c>
      <c r="E1190">
        <v>328.6</v>
      </c>
      <c r="F1190">
        <v>0.27</v>
      </c>
      <c r="G1190" s="47"/>
      <c r="H1190" s="47"/>
      <c r="I1190" s="47"/>
      <c r="J1190" s="47"/>
      <c r="K1190" s="47"/>
      <c r="L1190" s="23">
        <f t="shared" si="1408"/>
        <v>262.55</v>
      </c>
      <c r="M1190" s="6">
        <f t="shared" si="1409"/>
        <v>-1.6809813353789169</v>
      </c>
      <c r="N1190" s="6">
        <f t="shared" si="1410"/>
        <v>7.9214965576867233E-3</v>
      </c>
      <c r="O1190" s="23">
        <f t="shared" si="1411"/>
        <v>-0.7696375598330536</v>
      </c>
      <c r="P1190" s="23" t="str">
        <f t="shared" si="1398"/>
        <v/>
      </c>
      <c r="Q1190" s="23"/>
      <c r="R1190" s="6"/>
      <c r="S1190" s="6"/>
      <c r="T1190" s="6" t="str">
        <f t="shared" si="1412"/>
        <v/>
      </c>
      <c r="U1190" s="6" t="str">
        <f t="shared" si="1413"/>
        <v/>
      </c>
      <c r="V1190" s="6"/>
      <c r="W1190" s="49"/>
      <c r="X1190" s="8"/>
      <c r="Y1190" s="53" t="str">
        <f t="shared" si="1414"/>
        <v>1.75</v>
      </c>
      <c r="Z1190" s="6">
        <f t="shared" si="1415"/>
        <v>1.159903079153173</v>
      </c>
      <c r="AA1190" s="54">
        <f t="shared" ca="1" si="1402"/>
        <v>4.5357403990765865</v>
      </c>
      <c r="AB1190" s="55">
        <f t="shared" si="1416"/>
        <v>-1.6809813353789169</v>
      </c>
      <c r="AC1190" s="6">
        <f t="shared" ca="1" si="1417"/>
        <v>3.3837588164811003</v>
      </c>
      <c r="AD1190" s="6">
        <f t="shared" ca="1" si="1418"/>
        <v>2.0771926132443701</v>
      </c>
      <c r="AE1190" s="6" t="str">
        <f t="shared" si="1404"/>
        <v/>
      </c>
      <c r="AF1190" s="113"/>
      <c r="AG1190" s="52"/>
      <c r="AH1190" s="6" t="str">
        <f t="shared" si="1419"/>
        <v/>
      </c>
      <c r="AI1190" s="6" t="str">
        <f t="shared" si="1420"/>
        <v/>
      </c>
      <c r="AJ1190" s="14" t="str">
        <f t="shared" si="1421"/>
        <v/>
      </c>
      <c r="AK1190" s="56">
        <f t="shared" ca="1" si="1377"/>
        <v>63.582764949033638</v>
      </c>
      <c r="AL1190" s="49">
        <f t="shared" ca="1" si="1378"/>
        <v>3.7782961739394998</v>
      </c>
      <c r="AM1190" s="65"/>
      <c r="AN1190" s="61"/>
      <c r="AO1190" s="61"/>
      <c r="AP1190" s="61"/>
      <c r="AQ1190" s="62"/>
    </row>
    <row r="1191" spans="1:43" x14ac:dyDescent="0.3">
      <c r="A1191" t="str">
        <f t="shared" si="1346"/>
        <v/>
      </c>
      <c r="B1191" s="1" t="s">
        <v>68</v>
      </c>
      <c r="C1191" s="1"/>
      <c r="D1191">
        <v>2.0139999999999998</v>
      </c>
      <c r="E1191">
        <v>329.95</v>
      </c>
      <c r="F1191">
        <v>13.41</v>
      </c>
      <c r="G1191" s="47"/>
      <c r="H1191" s="47"/>
      <c r="I1191" s="47"/>
      <c r="J1191" s="47"/>
      <c r="K1191" s="47"/>
      <c r="L1191" s="23">
        <f t="shared" si="1408"/>
        <v>263.89999999999998</v>
      </c>
      <c r="M1191" s="6">
        <f t="shared" si="1409"/>
        <v>-1.9590891273282987</v>
      </c>
      <c r="N1191" s="6">
        <f t="shared" si="1410"/>
        <v>0.46708221030568481</v>
      </c>
      <c r="O1191" s="23">
        <f t="shared" si="1411"/>
        <v>-0.38538588869764345</v>
      </c>
      <c r="P1191" s="23" t="str">
        <f t="shared" si="1398"/>
        <v/>
      </c>
      <c r="Q1191" s="23"/>
      <c r="R1191" s="6"/>
      <c r="S1191" s="6"/>
      <c r="T1191" s="6" t="str">
        <f t="shared" si="1412"/>
        <v/>
      </c>
      <c r="U1191" s="6" t="str">
        <f t="shared" si="1413"/>
        <v/>
      </c>
      <c r="V1191" s="6"/>
      <c r="W1191" s="49"/>
      <c r="X1191" s="8"/>
      <c r="Y1191" s="53" t="str">
        <f t="shared" si="1414"/>
        <v>1.75</v>
      </c>
      <c r="Z1191" s="6">
        <f t="shared" si="1415"/>
        <v>1.6190637929011711</v>
      </c>
      <c r="AA1191" s="54">
        <f t="shared" ca="1" si="1402"/>
        <v>6.3312643841806979</v>
      </c>
      <c r="AB1191" s="55">
        <f t="shared" si="1416"/>
        <v>-1.9590891273282987</v>
      </c>
      <c r="AC1191" s="6">
        <f t="shared" ca="1" si="1417"/>
        <v>5.1792828015852113</v>
      </c>
      <c r="AD1191" s="6">
        <f t="shared" ca="1" si="1418"/>
        <v>3.6386087240206626</v>
      </c>
      <c r="AE1191" s="6" t="str">
        <f t="shared" si="1404"/>
        <v/>
      </c>
      <c r="AF1191" s="113"/>
      <c r="AG1191" s="52"/>
      <c r="AH1191" s="6" t="str">
        <f t="shared" si="1419"/>
        <v/>
      </c>
      <c r="AI1191" s="6" t="str">
        <f t="shared" si="1420"/>
        <v/>
      </c>
      <c r="AJ1191" s="14" t="str">
        <f t="shared" si="1421"/>
        <v/>
      </c>
      <c r="AK1191" s="56">
        <f t="shared" ca="1" si="1377"/>
        <v>69.280629851282569</v>
      </c>
      <c r="AL1191" s="49">
        <f t="shared" ca="1" si="1378"/>
        <v>5.5374182203994948</v>
      </c>
      <c r="AM1191" s="65"/>
      <c r="AN1191" s="61"/>
      <c r="AO1191" s="61"/>
      <c r="AP1191" s="61"/>
      <c r="AQ1191" s="62"/>
    </row>
    <row r="1192" spans="1:43" x14ac:dyDescent="0.3">
      <c r="A1192" t="str">
        <f t="shared" si="1346"/>
        <v/>
      </c>
      <c r="B1192" s="1" t="s">
        <v>68</v>
      </c>
      <c r="C1192" s="1"/>
      <c r="D1192">
        <v>1.419</v>
      </c>
      <c r="E1192">
        <v>331.61</v>
      </c>
      <c r="F1192">
        <v>21.16</v>
      </c>
      <c r="G1192" s="47"/>
      <c r="H1192" s="47"/>
      <c r="I1192" s="47"/>
      <c r="J1192" s="47"/>
      <c r="K1192" s="47"/>
      <c r="L1192" s="23">
        <f t="shared" ref="L1192:L1195" si="1422">IF(AND(B1192&lt;&gt;"",C1192&lt;&gt;""),"",IF(E1192-$E$1187&lt;0,(360-($E$1187-E1192)),E1192-$E$1187))</f>
        <v>265.56</v>
      </c>
      <c r="M1192" s="6">
        <f t="shared" ref="M1192:M1196" si="1423">IF(AND(B1192&lt;&gt;"",C1192&lt;&gt;""),"",IF(L1192&gt;180,(COS(RADIANS(F1192))*D1192)*(-1),(COS(RADIANS(F1192))*D1192)))</f>
        <v>-1.3233253944731471</v>
      </c>
      <c r="N1192" s="6">
        <f t="shared" ref="N1192:N1196" si="1424">IF(AND(B1192&lt;&gt;"",C1192&lt;&gt;""),"",SIN(RADIANS(F1192))*D1192)</f>
        <v>0.5122215344384593</v>
      </c>
      <c r="O1192" s="23">
        <f t="shared" si="1411"/>
        <v>-0.32520430107431003</v>
      </c>
      <c r="P1192" s="23" t="str">
        <f t="shared" ref="P1192:P1196" si="1425">IF(A1192=1,D1192*O1192,"")</f>
        <v/>
      </c>
      <c r="Q1192" s="23"/>
      <c r="R1192" s="6"/>
      <c r="S1192" s="6"/>
      <c r="T1192" s="6" t="str">
        <f t="shared" ref="T1192:T1196" si="1426">IF(A1192=1,S1192/Q1192,"")</f>
        <v/>
      </c>
      <c r="U1192" s="6" t="str">
        <f t="shared" ref="U1192:U1196" si="1427">IF(A1192=1,4*PI()*(O1192/(S1192^2)),"")</f>
        <v/>
      </c>
      <c r="V1192" s="6"/>
      <c r="W1192" s="49"/>
      <c r="X1192" s="8"/>
      <c r="Y1192" s="53" t="str">
        <f t="shared" ref="Y1192:Y1196" si="1428">IF(A1192=1,"",B1192)</f>
        <v>1.75</v>
      </c>
      <c r="Z1192" s="6">
        <f t="shared" si="1415"/>
        <v>1.6642031170339455</v>
      </c>
      <c r="AA1192" s="54">
        <f t="shared" ca="1" si="1387"/>
        <v>6.5077793531775168</v>
      </c>
      <c r="AB1192" s="55">
        <f t="shared" ref="AB1192:AB1196" si="1429">IF(A1192=1,"",M1192)</f>
        <v>-1.3233253944731471</v>
      </c>
      <c r="AC1192" s="6">
        <f t="shared" ca="1" si="1417"/>
        <v>5.355797770582031</v>
      </c>
      <c r="AD1192" s="6">
        <f t="shared" ca="1" si="1418"/>
        <v>3.1161136421135796</v>
      </c>
      <c r="AE1192" s="6" t="str">
        <f t="shared" ref="AE1192:AE1196" si="1430">IF(Y1192="",$D1192*AD1192,"")</f>
        <v/>
      </c>
      <c r="AF1192" s="113"/>
      <c r="AG1192" s="52"/>
      <c r="AH1192" s="6" t="str">
        <f t="shared" ref="AH1192:AH1196" si="1431">IF(A1192=1,AG1192/AF1192,"")</f>
        <v/>
      </c>
      <c r="AI1192" s="6" t="str">
        <f t="shared" ref="AI1192:AI1196" si="1432">IF(A1192=1,4*PI()*(AD1192/(AG1192^2)),"")</f>
        <v/>
      </c>
      <c r="AJ1192" s="14" t="str">
        <f t="shared" ref="AJ1192:AJ1196" si="1433">IF(A1192=1,(O1192/AD1192)*100,"")</f>
        <v/>
      </c>
      <c r="AK1192" s="56">
        <f t="shared" ca="1" si="1377"/>
        <v>76.121176639467947</v>
      </c>
      <c r="AL1192" s="49">
        <f t="shared" ca="1" si="1378"/>
        <v>5.5168614137957972</v>
      </c>
      <c r="AM1192" s="65"/>
      <c r="AN1192" s="61"/>
      <c r="AO1192" s="61"/>
      <c r="AP1192" s="61"/>
      <c r="AQ1192" s="62"/>
    </row>
    <row r="1193" spans="1:43" x14ac:dyDescent="0.3">
      <c r="A1193" t="str">
        <f t="shared" si="1346"/>
        <v/>
      </c>
      <c r="B1193" s="1" t="s">
        <v>68</v>
      </c>
      <c r="C1193" s="1"/>
      <c r="D1193">
        <v>0.94599999999999995</v>
      </c>
      <c r="E1193">
        <v>339.24</v>
      </c>
      <c r="F1193">
        <v>35.18</v>
      </c>
      <c r="G1193" s="47"/>
      <c r="H1193" s="47"/>
      <c r="I1193" s="47"/>
      <c r="J1193" s="47"/>
      <c r="K1193" s="47"/>
      <c r="L1193" s="23">
        <f t="shared" si="1422"/>
        <v>273.19</v>
      </c>
      <c r="M1193" s="6">
        <f t="shared" si="1423"/>
        <v>-0.77320937406961388</v>
      </c>
      <c r="N1193" s="6">
        <f t="shared" si="1424"/>
        <v>0.5450351033198465</v>
      </c>
      <c r="O1193" s="23">
        <f t="shared" si="1411"/>
        <v>-1.3103891491639716</v>
      </c>
      <c r="P1193" s="23" t="str">
        <f t="shared" si="1425"/>
        <v/>
      </c>
      <c r="Q1193" s="23"/>
      <c r="R1193" s="6"/>
      <c r="S1193" s="6"/>
      <c r="T1193" s="6" t="str">
        <f t="shared" si="1426"/>
        <v/>
      </c>
      <c r="U1193" s="6" t="str">
        <f t="shared" si="1427"/>
        <v/>
      </c>
      <c r="V1193" s="6"/>
      <c r="W1193" s="49"/>
      <c r="X1193" s="8"/>
      <c r="Y1193" s="53" t="str">
        <f t="shared" si="1428"/>
        <v>1.75</v>
      </c>
      <c r="Z1193" s="6">
        <f t="shared" si="1415"/>
        <v>1.6970166859153326</v>
      </c>
      <c r="AA1193" s="54">
        <f t="shared" ca="1" si="1387"/>
        <v>6.6360951001465232</v>
      </c>
      <c r="AB1193" s="55">
        <f t="shared" si="1429"/>
        <v>-0.77320937406961388</v>
      </c>
      <c r="AC1193" s="6">
        <f t="shared" ca="1" si="1417"/>
        <v>5.4841135175510374</v>
      </c>
      <c r="AD1193" s="6">
        <f t="shared" ca="1" si="1418"/>
        <v>5.5057142132404451</v>
      </c>
      <c r="AE1193" s="6" t="str">
        <f t="shared" si="1430"/>
        <v/>
      </c>
      <c r="AF1193" s="113"/>
      <c r="AG1193" s="52"/>
      <c r="AH1193" s="6" t="str">
        <f t="shared" si="1431"/>
        <v/>
      </c>
      <c r="AI1193" s="6" t="str">
        <f t="shared" si="1432"/>
        <v/>
      </c>
      <c r="AJ1193" s="14" t="str">
        <f t="shared" si="1433"/>
        <v/>
      </c>
      <c r="AK1193" s="56">
        <f t="shared" ca="1" si="1377"/>
        <v>81.974721639209875</v>
      </c>
      <c r="AL1193" s="49">
        <f t="shared" ca="1" si="1378"/>
        <v>5.5383529870833561</v>
      </c>
      <c r="AM1193" s="65"/>
      <c r="AN1193" s="61"/>
      <c r="AO1193" s="61"/>
      <c r="AP1193" s="61"/>
      <c r="AQ1193" s="62"/>
    </row>
    <row r="1194" spans="1:43" x14ac:dyDescent="0.3">
      <c r="A1194" t="str">
        <f t="shared" si="1346"/>
        <v/>
      </c>
      <c r="B1194" s="1" t="s">
        <v>68</v>
      </c>
      <c r="C1194" s="1"/>
      <c r="D1194">
        <v>2.258</v>
      </c>
      <c r="E1194">
        <v>23.03</v>
      </c>
      <c r="F1194">
        <v>73.02</v>
      </c>
      <c r="G1194" s="47"/>
      <c r="H1194" s="47"/>
      <c r="I1194" s="47"/>
      <c r="J1194" s="47"/>
      <c r="K1194" s="47"/>
      <c r="L1194" s="23">
        <f t="shared" si="1422"/>
        <v>316.98</v>
      </c>
      <c r="M1194" s="6">
        <f t="shared" si="1423"/>
        <v>-0.65942151855342257</v>
      </c>
      <c r="N1194" s="6">
        <f t="shared" si="1424"/>
        <v>2.1595664520613154</v>
      </c>
      <c r="O1194" s="23">
        <f t="shared" si="1411"/>
        <v>-3.5590748379576072</v>
      </c>
      <c r="P1194" s="23" t="str">
        <f t="shared" si="1425"/>
        <v/>
      </c>
      <c r="Q1194" s="23"/>
      <c r="R1194" s="6"/>
      <c r="S1194" s="6"/>
      <c r="T1194" s="6" t="str">
        <f t="shared" si="1426"/>
        <v/>
      </c>
      <c r="U1194" s="6" t="str">
        <f t="shared" si="1427"/>
        <v/>
      </c>
      <c r="V1194" s="6"/>
      <c r="W1194" s="49"/>
      <c r="X1194" s="8"/>
      <c r="Y1194" s="53" t="str">
        <f t="shared" si="1428"/>
        <v>1.75</v>
      </c>
      <c r="Z1194" s="6">
        <f t="shared" si="1415"/>
        <v>3.3115480346568016</v>
      </c>
      <c r="AA1194" s="54">
        <f t="shared" ca="1" si="1387"/>
        <v>12.949635598210177</v>
      </c>
      <c r="AB1194" s="55">
        <f t="shared" si="1429"/>
        <v>-0.65942151855342257</v>
      </c>
      <c r="AC1194" s="6">
        <f t="shared" ca="1" si="1417"/>
        <v>11.797654015614691</v>
      </c>
      <c r="AD1194" s="6">
        <f t="shared" ca="1" si="1418"/>
        <v>17.21821554757075</v>
      </c>
      <c r="AE1194" s="6" t="str">
        <f t="shared" si="1430"/>
        <v/>
      </c>
      <c r="AF1194" s="113"/>
      <c r="AG1194" s="52"/>
      <c r="AH1194" s="6" t="str">
        <f t="shared" si="1431"/>
        <v/>
      </c>
      <c r="AI1194" s="6" t="str">
        <f t="shared" si="1432"/>
        <v/>
      </c>
      <c r="AJ1194" s="14" t="str">
        <f t="shared" si="1433"/>
        <v/>
      </c>
      <c r="AK1194" s="56">
        <f t="shared" ca="1" si="1377"/>
        <v>86.800821792230408</v>
      </c>
      <c r="AL1194" s="49">
        <f t="shared" ca="1" si="1378"/>
        <v>11.816068593710886</v>
      </c>
      <c r="AM1194" s="65"/>
      <c r="AN1194" s="61"/>
      <c r="AO1194" s="61"/>
      <c r="AP1194" s="61"/>
      <c r="AQ1194" s="62"/>
    </row>
    <row r="1195" spans="1:43" x14ac:dyDescent="0.3">
      <c r="A1195" t="str">
        <f t="shared" si="1346"/>
        <v/>
      </c>
      <c r="B1195" s="1" t="s">
        <v>68</v>
      </c>
      <c r="C1195" s="1"/>
      <c r="D1195">
        <v>4.3449999999999998</v>
      </c>
      <c r="E1195">
        <v>126.87</v>
      </c>
      <c r="F1195">
        <v>85.71</v>
      </c>
      <c r="G1195" s="47"/>
      <c r="H1195" s="47"/>
      <c r="I1195" s="47"/>
      <c r="J1195" s="47"/>
      <c r="K1195" s="47"/>
      <c r="L1195" s="23">
        <f t="shared" si="1422"/>
        <v>60.820000000000007</v>
      </c>
      <c r="M1195" s="6">
        <f t="shared" si="1423"/>
        <v>0.32502635218378279</v>
      </c>
      <c r="N1195" s="6">
        <f t="shared" si="1424"/>
        <v>4.3328261989590704</v>
      </c>
      <c r="O1195" s="23">
        <f t="shared" si="1411"/>
        <v>-1.6566079326969887</v>
      </c>
      <c r="P1195" s="23" t="str">
        <f t="shared" si="1425"/>
        <v/>
      </c>
      <c r="Q1195" s="23"/>
      <c r="R1195" s="6"/>
      <c r="S1195" s="6"/>
      <c r="T1195" s="6" t="str">
        <f t="shared" si="1426"/>
        <v/>
      </c>
      <c r="U1195" s="6" t="str">
        <f t="shared" si="1427"/>
        <v/>
      </c>
      <c r="V1195" s="6"/>
      <c r="W1195" s="49"/>
      <c r="X1195" s="8"/>
      <c r="Y1195" s="53" t="str">
        <f t="shared" si="1428"/>
        <v>1.75</v>
      </c>
      <c r="Z1195" s="6">
        <f t="shared" si="1415"/>
        <v>5.4848077815545562</v>
      </c>
      <c r="AA1195" s="54">
        <f t="shared" ca="1" si="1387"/>
        <v>21.448054309959605</v>
      </c>
      <c r="AB1195" s="55">
        <f t="shared" si="1429"/>
        <v>0.32502635218378279</v>
      </c>
      <c r="AC1195" s="6">
        <f t="shared" ca="1" si="1417"/>
        <v>20.29607272736412</v>
      </c>
      <c r="AD1195" s="6">
        <f t="shared" ca="1" si="1418"/>
        <v>8.935088857349113</v>
      </c>
      <c r="AE1195" s="6" t="str">
        <f t="shared" si="1430"/>
        <v/>
      </c>
      <c r="AF1195" s="113"/>
      <c r="AG1195" s="52"/>
      <c r="AH1195" s="6" t="str">
        <f t="shared" si="1431"/>
        <v/>
      </c>
      <c r="AI1195" s="6" t="str">
        <f t="shared" si="1432"/>
        <v/>
      </c>
      <c r="AJ1195" s="14" t="str">
        <f t="shared" si="1433"/>
        <v/>
      </c>
      <c r="AK1195" s="56">
        <f t="shared" ca="1" si="1377"/>
        <v>89.082529573956577</v>
      </c>
      <c r="AL1195" s="49">
        <f t="shared" ca="1" si="1378"/>
        <v>20.298675086913125</v>
      </c>
      <c r="AM1195" s="65"/>
      <c r="AN1195" s="61"/>
      <c r="AO1195" s="61"/>
      <c r="AP1195" s="61"/>
      <c r="AQ1195" s="62"/>
    </row>
    <row r="1196" spans="1:43" x14ac:dyDescent="0.3">
      <c r="A1196" t="str">
        <f t="shared" si="1346"/>
        <v/>
      </c>
      <c r="B1196" s="1" t="s">
        <v>68</v>
      </c>
      <c r="C1196" s="1"/>
      <c r="D1196">
        <v>9.0670000000000002</v>
      </c>
      <c r="E1196">
        <v>134.5</v>
      </c>
      <c r="F1196">
        <v>83.3</v>
      </c>
      <c r="G1196" s="47"/>
      <c r="H1196" s="47"/>
      <c r="I1196" s="47"/>
      <c r="J1196" s="47"/>
      <c r="K1196" s="47"/>
      <c r="L1196" s="23">
        <f>IF(AND(B1196&lt;&gt;"",C1196&lt;&gt;""),"",IF(E1196-$E$1187&lt;0,(360-($E$1187-E1196)),E1196-$E$1187))</f>
        <v>68.45</v>
      </c>
      <c r="M1196" s="6">
        <f t="shared" si="1423"/>
        <v>1.0578535732796548</v>
      </c>
      <c r="N1196" s="6">
        <f t="shared" si="1424"/>
        <v>9.0050782793654527</v>
      </c>
      <c r="O1196" s="23">
        <f t="shared" si="1411"/>
        <v>-3.0949863691178408</v>
      </c>
      <c r="P1196" s="23" t="str">
        <f t="shared" si="1425"/>
        <v/>
      </c>
      <c r="Q1196" s="23"/>
      <c r="R1196" s="6"/>
      <c r="S1196" s="6"/>
      <c r="T1196" s="6" t="str">
        <f t="shared" si="1426"/>
        <v/>
      </c>
      <c r="U1196" s="6" t="str">
        <f t="shared" si="1427"/>
        <v/>
      </c>
      <c r="V1196" s="6"/>
      <c r="W1196" s="49"/>
      <c r="X1196" s="8"/>
      <c r="Y1196" s="53" t="str">
        <f t="shared" si="1428"/>
        <v>1.75</v>
      </c>
      <c r="Z1196" s="6">
        <f t="shared" si="1415"/>
        <v>10.157059861960938</v>
      </c>
      <c r="AA1196" s="54">
        <f t="shared" ca="1" si="1387"/>
        <v>39.71865199751889</v>
      </c>
      <c r="AB1196" s="55">
        <f t="shared" si="1429"/>
        <v>1.0578535732796548</v>
      </c>
      <c r="AC1196" s="6">
        <f t="shared" ca="1" si="1417"/>
        <v>38.566670414923401</v>
      </c>
      <c r="AD1196" s="6">
        <f t="shared" ca="1" si="1418"/>
        <v>11.385491477716261</v>
      </c>
      <c r="AE1196" s="6" t="str">
        <f t="shared" si="1430"/>
        <v/>
      </c>
      <c r="AF1196" s="113"/>
      <c r="AG1196" s="52"/>
      <c r="AH1196" s="6" t="str">
        <f t="shared" si="1431"/>
        <v/>
      </c>
      <c r="AI1196" s="6" t="str">
        <f t="shared" si="1432"/>
        <v/>
      </c>
      <c r="AJ1196" s="14" t="str">
        <f t="shared" si="1433"/>
        <v/>
      </c>
      <c r="AK1196" s="56">
        <f t="shared" ca="1" si="1377"/>
        <v>88.428815582420256</v>
      </c>
      <c r="AL1196" s="49">
        <f t="shared" ca="1" si="1378"/>
        <v>38.581175734752158</v>
      </c>
      <c r="AM1196" s="65"/>
      <c r="AN1196" s="61"/>
      <c r="AO1196" s="61"/>
      <c r="AP1196" s="61"/>
      <c r="AQ1196" s="62"/>
    </row>
    <row r="1197" spans="1:43" x14ac:dyDescent="0.3">
      <c r="A1197" t="str">
        <f t="shared" si="1346"/>
        <v/>
      </c>
      <c r="B1197" s="1" t="s">
        <v>68</v>
      </c>
      <c r="C1197" s="1"/>
      <c r="D1197">
        <v>4.3410000000000002</v>
      </c>
      <c r="E1197">
        <v>132.41</v>
      </c>
      <c r="F1197">
        <v>78.790000000000006</v>
      </c>
      <c r="G1197" s="47"/>
      <c r="H1197" s="47"/>
      <c r="I1197" s="47"/>
      <c r="J1197" s="47"/>
      <c r="K1197" s="47"/>
      <c r="L1197" s="23">
        <f t="shared" ref="L1197:L1203" si="1434">IF(AND(B1197&lt;&gt;"",C1197&lt;&gt;""),"",IF(E1197-$E$1187&lt;0,(360-($E$1187-E1197)),E1197-$E$1187))</f>
        <v>66.36</v>
      </c>
      <c r="M1197" s="6">
        <f t="shared" ref="M1197:M1203" si="1435">IF(AND(B1197&lt;&gt;"",C1197&lt;&gt;""),"",IF(L1197&gt;180,(COS(RADIANS(F1197))*D1197)*(-1),(COS(RADIANS(F1197))*D1197)))</f>
        <v>0.84391452395060995</v>
      </c>
      <c r="N1197" s="6">
        <f t="shared" ref="N1197:N1203" si="1436">IF(AND(B1197&lt;&gt;"",C1197&lt;&gt;""),"",SIN(RADIANS(F1197))*D1197)</f>
        <v>4.2581791033568814</v>
      </c>
      <c r="O1197" s="23">
        <f t="shared" si="1411"/>
        <v>-1.5610281126820662</v>
      </c>
      <c r="P1197" s="23" t="str">
        <f t="shared" ref="P1197:P1204" si="1437">IF(A1197=1,D1197*O1197,"")</f>
        <v/>
      </c>
      <c r="Q1197" s="23"/>
      <c r="R1197" s="6"/>
      <c r="S1197" s="6"/>
      <c r="T1197" s="6" t="str">
        <f t="shared" ref="T1197:T1203" si="1438">IF(A1197=1,S1197/Q1197,"")</f>
        <v/>
      </c>
      <c r="U1197" s="6" t="str">
        <f t="shared" ref="U1197:U1203" si="1439">IF(A1197=1,4*PI()*(O1197/(S1197^2)),"")</f>
        <v/>
      </c>
      <c r="V1197" s="6"/>
      <c r="W1197" s="49"/>
      <c r="X1197" s="8"/>
      <c r="Y1197" s="53" t="str">
        <f t="shared" ref="Y1197:Y1203" si="1440">IF(A1197=1,"",B1197)</f>
        <v>1.75</v>
      </c>
      <c r="Z1197" s="6">
        <f t="shared" si="1415"/>
        <v>5.4101606859523681</v>
      </c>
      <c r="AA1197" s="54">
        <f t="shared" ref="AA1197:AA1204" ca="1" si="1441">IF(Z1197="","",IF($K$9=TRUE,(Z1197*($F$3/($F$3-(RANDBETWEEN($N$8,$M$8)/100)))),Z1197*($F$3/($F$3-$F$4))))</f>
        <v>21.156150742082392</v>
      </c>
      <c r="AB1197" s="55">
        <f t="shared" ref="AB1197:AB1203" si="1442">IF(A1197=1,"",M1197)</f>
        <v>0.84391452395060995</v>
      </c>
      <c r="AC1197" s="6">
        <f t="shared" ca="1" si="1417"/>
        <v>20.004169159486906</v>
      </c>
      <c r="AD1197" s="6">
        <f t="shared" ca="1" si="1418"/>
        <v>5.1440637887540701</v>
      </c>
      <c r="AE1197" s="6" t="str">
        <f t="shared" ref="AE1197:AE1204" si="1443">IF(Y1197="",$D1197*AD1197,"")</f>
        <v/>
      </c>
      <c r="AF1197" s="113"/>
      <c r="AG1197" s="52"/>
      <c r="AH1197" s="6" t="str">
        <f t="shared" ref="AH1197:AH1203" si="1444">IF(A1197=1,AG1197/AF1197,"")</f>
        <v/>
      </c>
      <c r="AI1197" s="6" t="str">
        <f t="shared" ref="AI1197:AI1203" si="1445">IF(A1197=1,4*PI()*(AD1197/(AG1197^2)),"")</f>
        <v/>
      </c>
      <c r="AJ1197" s="14" t="str">
        <f t="shared" ref="AJ1197:AJ1203" si="1446">IF(A1197=1,(O1197/AD1197)*100,"")</f>
        <v/>
      </c>
      <c r="AK1197" s="56">
        <f t="shared" ca="1" si="1377"/>
        <v>87.584299270735613</v>
      </c>
      <c r="AL1197" s="49">
        <f t="shared" ca="1" si="1378"/>
        <v>20.021962328530684</v>
      </c>
      <c r="AM1197" s="65"/>
      <c r="AN1197" s="61"/>
      <c r="AO1197" s="61"/>
      <c r="AP1197" s="61"/>
      <c r="AQ1197" s="62"/>
    </row>
    <row r="1198" spans="1:43" x14ac:dyDescent="0.3">
      <c r="A1198" t="str">
        <f t="shared" si="1346"/>
        <v/>
      </c>
      <c r="B1198" s="1" t="s">
        <v>68</v>
      </c>
      <c r="C1198" s="1"/>
      <c r="D1198">
        <v>1.113</v>
      </c>
      <c r="E1198">
        <v>147.31</v>
      </c>
      <c r="F1198">
        <v>59.94</v>
      </c>
      <c r="G1198" s="47"/>
      <c r="H1198" s="47"/>
      <c r="I1198" s="47"/>
      <c r="J1198" s="47"/>
      <c r="K1198" s="47"/>
      <c r="L1198" s="23">
        <f t="shared" si="1434"/>
        <v>81.260000000000005</v>
      </c>
      <c r="M1198" s="6">
        <f t="shared" si="1435"/>
        <v>0.55750907402647021</v>
      </c>
      <c r="N1198" s="6">
        <f t="shared" si="1436"/>
        <v>0.96330298057161001</v>
      </c>
      <c r="O1198" s="23">
        <f t="shared" si="1411"/>
        <v>-0.63938938411800572</v>
      </c>
      <c r="P1198" s="23" t="str">
        <f t="shared" si="1437"/>
        <v/>
      </c>
      <c r="Q1198" s="23"/>
      <c r="R1198" s="6"/>
      <c r="S1198" s="6"/>
      <c r="T1198" s="6" t="str">
        <f t="shared" si="1438"/>
        <v/>
      </c>
      <c r="U1198" s="6" t="str">
        <f t="shared" si="1439"/>
        <v/>
      </c>
      <c r="V1198" s="6"/>
      <c r="W1198" s="49"/>
      <c r="X1198" s="8"/>
      <c r="Y1198" s="53" t="str">
        <f t="shared" si="1440"/>
        <v>1.75</v>
      </c>
      <c r="Z1198" s="6">
        <f t="shared" si="1415"/>
        <v>2.115284563167096</v>
      </c>
      <c r="AA1198" s="54">
        <f t="shared" ca="1" si="1441"/>
        <v>8.2717097843250613</v>
      </c>
      <c r="AB1198" s="55">
        <f t="shared" si="1442"/>
        <v>0.55750907402647021</v>
      </c>
      <c r="AC1198" s="6">
        <f t="shared" ca="1" si="1417"/>
        <v>7.1197282017295755</v>
      </c>
      <c r="AD1198" s="6">
        <f t="shared" ca="1" si="1418"/>
        <v>3.65220552945441</v>
      </c>
      <c r="AE1198" s="6" t="str">
        <f t="shared" si="1443"/>
        <v/>
      </c>
      <c r="AF1198" s="113"/>
      <c r="AG1198" s="52"/>
      <c r="AH1198" s="6" t="str">
        <f t="shared" si="1444"/>
        <v/>
      </c>
      <c r="AI1198" s="6" t="str">
        <f t="shared" si="1445"/>
        <v/>
      </c>
      <c r="AJ1198" s="14" t="str">
        <f t="shared" si="1446"/>
        <v/>
      </c>
      <c r="AK1198" s="56">
        <f t="shared" ca="1" si="1377"/>
        <v>85.522600347357951</v>
      </c>
      <c r="AL1198" s="49">
        <f t="shared" ca="1" si="1378"/>
        <v>7.1415226691599401</v>
      </c>
      <c r="AM1198" s="65"/>
      <c r="AN1198" s="61"/>
      <c r="AO1198" s="61"/>
      <c r="AP1198" s="61"/>
      <c r="AQ1198" s="62"/>
    </row>
    <row r="1199" spans="1:43" x14ac:dyDescent="0.3">
      <c r="A1199" t="str">
        <f t="shared" si="1346"/>
        <v/>
      </c>
      <c r="B1199" s="1" t="s">
        <v>68</v>
      </c>
      <c r="C1199" s="1"/>
      <c r="D1199">
        <v>0.99</v>
      </c>
      <c r="E1199">
        <v>155.54</v>
      </c>
      <c r="F1199">
        <v>24.47</v>
      </c>
      <c r="G1199" s="47"/>
      <c r="H1199" s="47"/>
      <c r="I1199" s="47"/>
      <c r="J1199" s="47"/>
      <c r="K1199" s="47"/>
      <c r="L1199" s="23">
        <f t="shared" si="1434"/>
        <v>89.49</v>
      </c>
      <c r="M1199" s="6">
        <f t="shared" si="1435"/>
        <v>0.90107649621515185</v>
      </c>
      <c r="N1199" s="6">
        <f t="shared" si="1436"/>
        <v>0.41007456391322955</v>
      </c>
      <c r="O1199" s="23">
        <f t="shared" si="1411"/>
        <v>-0.58289662793000574</v>
      </c>
      <c r="P1199" s="23" t="str">
        <f t="shared" si="1437"/>
        <v/>
      </c>
      <c r="Q1199" s="23"/>
      <c r="R1199" s="6"/>
      <c r="S1199" s="6"/>
      <c r="T1199" s="6" t="str">
        <f t="shared" si="1438"/>
        <v/>
      </c>
      <c r="U1199" s="6" t="str">
        <f t="shared" si="1439"/>
        <v/>
      </c>
      <c r="V1199" s="6"/>
      <c r="W1199" s="49"/>
      <c r="X1199" s="8"/>
      <c r="Y1199" s="53" t="str">
        <f t="shared" si="1440"/>
        <v>1.75</v>
      </c>
      <c r="Z1199" s="6">
        <f t="shared" si="1415"/>
        <v>1.5620561465087157</v>
      </c>
      <c r="AA1199" s="54">
        <f t="shared" ca="1" si="1441"/>
        <v>6.1083389609743799</v>
      </c>
      <c r="AB1199" s="55">
        <f t="shared" si="1442"/>
        <v>0.90107649621515185</v>
      </c>
      <c r="AC1199" s="6">
        <f t="shared" ca="1" si="1417"/>
        <v>4.9563573783788932</v>
      </c>
      <c r="AD1199" s="6">
        <f t="shared" ca="1" si="1418"/>
        <v>5.5560297103056193</v>
      </c>
      <c r="AE1199" s="6" t="str">
        <f t="shared" si="1443"/>
        <v/>
      </c>
      <c r="AF1199" s="113"/>
      <c r="AG1199" s="52"/>
      <c r="AH1199" s="6" t="str">
        <f t="shared" si="1444"/>
        <v/>
      </c>
      <c r="AI1199" s="6" t="str">
        <f t="shared" si="1445"/>
        <v/>
      </c>
      <c r="AJ1199" s="14" t="str">
        <f t="shared" si="1446"/>
        <v/>
      </c>
      <c r="AK1199" s="56">
        <f t="shared" ca="1" si="1377"/>
        <v>79.696041927194699</v>
      </c>
      <c r="AL1199" s="49">
        <f t="shared" ca="1" si="1378"/>
        <v>5.0376003527713733</v>
      </c>
      <c r="AM1199" s="65"/>
      <c r="AN1199" s="61"/>
      <c r="AO1199" s="61"/>
      <c r="AP1199" s="61"/>
      <c r="AQ1199" s="62"/>
    </row>
    <row r="1200" spans="1:43" x14ac:dyDescent="0.3">
      <c r="A1200" t="str">
        <f t="shared" si="1346"/>
        <v/>
      </c>
      <c r="B1200" s="1" t="s">
        <v>68</v>
      </c>
      <c r="C1200" s="1"/>
      <c r="D1200">
        <v>1.1040000000000001</v>
      </c>
      <c r="E1200">
        <v>137.41</v>
      </c>
      <c r="F1200">
        <v>-7.76</v>
      </c>
      <c r="G1200" s="47"/>
      <c r="H1200" s="47"/>
      <c r="I1200" s="47"/>
      <c r="J1200" s="47"/>
      <c r="K1200" s="47"/>
      <c r="L1200" s="23">
        <f t="shared" si="1434"/>
        <v>71.36</v>
      </c>
      <c r="M1200" s="6">
        <f t="shared" si="1435"/>
        <v>1.0938899503901889</v>
      </c>
      <c r="N1200" s="6">
        <f t="shared" si="1436"/>
        <v>-0.14906634910451907</v>
      </c>
      <c r="O1200" s="23">
        <f t="shared" si="1411"/>
        <v>-0.26084951789962174</v>
      </c>
      <c r="P1200" s="23" t="str">
        <f t="shared" si="1437"/>
        <v/>
      </c>
      <c r="Q1200" s="23"/>
      <c r="R1200" s="6"/>
      <c r="S1200" s="6"/>
      <c r="T1200" s="6" t="str">
        <f t="shared" si="1438"/>
        <v/>
      </c>
      <c r="U1200" s="6" t="str">
        <f t="shared" si="1439"/>
        <v/>
      </c>
      <c r="V1200" s="6"/>
      <c r="W1200" s="49"/>
      <c r="X1200" s="8"/>
      <c r="Y1200" s="53" t="str">
        <f t="shared" si="1440"/>
        <v>1.75</v>
      </c>
      <c r="Z1200" s="6" t="str">
        <f t="shared" si="1415"/>
        <v/>
      </c>
      <c r="AA1200" s="54" t="str">
        <f t="shared" ca="1" si="1441"/>
        <v/>
      </c>
      <c r="AB1200" s="55">
        <f t="shared" si="1442"/>
        <v>1.0938899503901889</v>
      </c>
      <c r="AC1200" s="6">
        <f t="shared" si="1417"/>
        <v>-0.14906634910451907</v>
      </c>
      <c r="AD1200" s="6">
        <f t="shared" si="1418"/>
        <v>0.26084951789962174</v>
      </c>
      <c r="AE1200" s="6" t="str">
        <f t="shared" si="1443"/>
        <v/>
      </c>
      <c r="AF1200" s="113"/>
      <c r="AG1200" s="52"/>
      <c r="AH1200" s="6" t="str">
        <f t="shared" si="1444"/>
        <v/>
      </c>
      <c r="AI1200" s="6" t="str">
        <f t="shared" si="1445"/>
        <v/>
      </c>
      <c r="AJ1200" s="14" t="str">
        <f t="shared" si="1446"/>
        <v/>
      </c>
      <c r="AK1200" s="56">
        <f t="shared" si="1377"/>
        <v>-7.76</v>
      </c>
      <c r="AL1200" s="49">
        <f t="shared" si="1378"/>
        <v>1.1040000000000001</v>
      </c>
      <c r="AM1200" s="65"/>
      <c r="AN1200" s="61"/>
      <c r="AO1200" s="61"/>
      <c r="AP1200" s="61"/>
      <c r="AQ1200" s="62"/>
    </row>
    <row r="1201" spans="1:43" x14ac:dyDescent="0.3">
      <c r="A1201" t="str">
        <f t="shared" si="1346"/>
        <v/>
      </c>
      <c r="B1201" s="1" t="s">
        <v>68</v>
      </c>
      <c r="C1201" s="1"/>
      <c r="D1201">
        <v>0.624</v>
      </c>
      <c r="E1201">
        <v>146.4</v>
      </c>
      <c r="F1201">
        <v>-30.01</v>
      </c>
      <c r="G1201" s="47"/>
      <c r="H1201" s="47"/>
      <c r="I1201" s="47"/>
      <c r="J1201" s="47"/>
      <c r="K1201" s="47"/>
      <c r="L1201" s="23">
        <f t="shared" si="1434"/>
        <v>80.350000000000009</v>
      </c>
      <c r="M1201" s="6">
        <f t="shared" si="1435"/>
        <v>0.54034538945834354</v>
      </c>
      <c r="N1201" s="6">
        <f t="shared" si="1436"/>
        <v>-0.31209431281442962</v>
      </c>
      <c r="O1201" s="23">
        <f t="shared" si="1411"/>
        <v>-0.49601965785322943</v>
      </c>
      <c r="P1201" s="23" t="str">
        <f t="shared" si="1437"/>
        <v/>
      </c>
      <c r="Q1201" s="23"/>
      <c r="R1201" s="6"/>
      <c r="S1201" s="6"/>
      <c r="T1201" s="6" t="str">
        <f t="shared" si="1438"/>
        <v/>
      </c>
      <c r="U1201" s="6" t="str">
        <f t="shared" si="1439"/>
        <v/>
      </c>
      <c r="V1201" s="6"/>
      <c r="W1201" s="49"/>
      <c r="X1201" s="8"/>
      <c r="Y1201" s="53" t="str">
        <f t="shared" si="1440"/>
        <v>1.75</v>
      </c>
      <c r="Z1201" s="6" t="str">
        <f t="shared" si="1415"/>
        <v/>
      </c>
      <c r="AA1201" s="54" t="str">
        <f t="shared" ca="1" si="1441"/>
        <v/>
      </c>
      <c r="AB1201" s="55">
        <f t="shared" si="1442"/>
        <v>0.54034538945834354</v>
      </c>
      <c r="AC1201" s="6">
        <f t="shared" si="1417"/>
        <v>-0.31209431281442962</v>
      </c>
      <c r="AD1201" s="6">
        <f t="shared" si="1418"/>
        <v>0.49601965785322943</v>
      </c>
      <c r="AE1201" s="6" t="str">
        <f t="shared" si="1443"/>
        <v/>
      </c>
      <c r="AF1201" s="113"/>
      <c r="AG1201" s="52"/>
      <c r="AH1201" s="6" t="str">
        <f t="shared" si="1444"/>
        <v/>
      </c>
      <c r="AI1201" s="6" t="str">
        <f t="shared" si="1445"/>
        <v/>
      </c>
      <c r="AJ1201" s="14" t="str">
        <f t="shared" si="1446"/>
        <v/>
      </c>
      <c r="AK1201" s="56">
        <f t="shared" si="1377"/>
        <v>-30.01</v>
      </c>
      <c r="AL1201" s="49">
        <f t="shared" si="1378"/>
        <v>0.624</v>
      </c>
      <c r="AM1201" s="65"/>
      <c r="AN1201" s="61"/>
      <c r="AO1201" s="61"/>
      <c r="AP1201" s="61"/>
      <c r="AQ1201" s="62"/>
    </row>
    <row r="1202" spans="1:43" x14ac:dyDescent="0.3">
      <c r="A1202" t="str">
        <f t="shared" si="1346"/>
        <v/>
      </c>
      <c r="B1202" s="1" t="s">
        <v>68</v>
      </c>
      <c r="C1202" s="1"/>
      <c r="D1202">
        <v>1.155</v>
      </c>
      <c r="E1202">
        <v>123.3</v>
      </c>
      <c r="F1202">
        <v>-73.5</v>
      </c>
      <c r="G1202" s="47"/>
      <c r="H1202" s="47"/>
      <c r="I1202" s="47"/>
      <c r="J1202" s="47"/>
      <c r="K1202" s="47"/>
      <c r="L1202" s="23">
        <f t="shared" si="1434"/>
        <v>57.25</v>
      </c>
      <c r="M1202" s="6">
        <f t="shared" si="1435"/>
        <v>0.32803772313303081</v>
      </c>
      <c r="N1202" s="6">
        <f t="shared" si="1436"/>
        <v>-1.1074367937727629</v>
      </c>
      <c r="O1202" s="23">
        <f t="shared" si="1411"/>
        <v>-0.59138021186433709</v>
      </c>
      <c r="P1202" s="23" t="str">
        <f t="shared" si="1437"/>
        <v/>
      </c>
      <c r="Q1202" s="23"/>
      <c r="R1202" s="6"/>
      <c r="S1202" s="6"/>
      <c r="T1202" s="6" t="str">
        <f t="shared" si="1438"/>
        <v/>
      </c>
      <c r="U1202" s="6" t="str">
        <f t="shared" si="1439"/>
        <v/>
      </c>
      <c r="V1202" s="6"/>
      <c r="W1202" s="49"/>
      <c r="X1202" s="8"/>
      <c r="Y1202" s="53" t="str">
        <f t="shared" si="1440"/>
        <v>1.75</v>
      </c>
      <c r="Z1202" s="6" t="str">
        <f t="shared" si="1415"/>
        <v/>
      </c>
      <c r="AA1202" s="54" t="str">
        <f t="shared" ca="1" si="1441"/>
        <v/>
      </c>
      <c r="AB1202" s="55">
        <f t="shared" si="1442"/>
        <v>0.32803772313303081</v>
      </c>
      <c r="AC1202" s="6">
        <f t="shared" si="1417"/>
        <v>-1.1074367937727629</v>
      </c>
      <c r="AD1202" s="6">
        <f t="shared" si="1418"/>
        <v>0.59138021186433709</v>
      </c>
      <c r="AE1202" s="6" t="str">
        <f t="shared" si="1443"/>
        <v/>
      </c>
      <c r="AF1202" s="113"/>
      <c r="AG1202" s="52"/>
      <c r="AH1202" s="6" t="str">
        <f t="shared" si="1444"/>
        <v/>
      </c>
      <c r="AI1202" s="6" t="str">
        <f t="shared" si="1445"/>
        <v/>
      </c>
      <c r="AJ1202" s="14" t="str">
        <f t="shared" si="1446"/>
        <v/>
      </c>
      <c r="AK1202" s="56">
        <f t="shared" si="1377"/>
        <v>-73.5</v>
      </c>
      <c r="AL1202" s="49">
        <f t="shared" si="1378"/>
        <v>1.155</v>
      </c>
      <c r="AM1202" s="65"/>
      <c r="AN1202" s="61"/>
      <c r="AO1202" s="61"/>
      <c r="AP1202" s="61"/>
      <c r="AQ1202" s="62"/>
    </row>
    <row r="1203" spans="1:43" x14ac:dyDescent="0.3">
      <c r="A1203" t="str">
        <f t="shared" si="1346"/>
        <v/>
      </c>
      <c r="B1203" s="1" t="s">
        <v>68</v>
      </c>
      <c r="C1203" s="1"/>
      <c r="D1203">
        <v>1.1679999999999999</v>
      </c>
      <c r="E1203">
        <v>55.57</v>
      </c>
      <c r="F1203">
        <v>-80.5</v>
      </c>
      <c r="G1203" s="47"/>
      <c r="H1203" s="47"/>
      <c r="I1203" s="47"/>
      <c r="J1203" s="47"/>
      <c r="K1203" s="47"/>
      <c r="L1203" s="23">
        <f t="shared" si="1434"/>
        <v>349.52</v>
      </c>
      <c r="M1203" s="6">
        <f t="shared" si="1435"/>
        <v>-0.19277560364527141</v>
      </c>
      <c r="N1203" s="6">
        <f t="shared" si="1436"/>
        <v>-1.1519815825954862</v>
      </c>
      <c r="O1203" s="23">
        <f t="shared" si="1411"/>
        <v>0.69711095396759737</v>
      </c>
      <c r="P1203" s="23" t="str">
        <f t="shared" si="1437"/>
        <v/>
      </c>
      <c r="Q1203" s="23"/>
      <c r="R1203" s="6"/>
      <c r="S1203" s="6"/>
      <c r="T1203" s="6" t="str">
        <f t="shared" si="1438"/>
        <v/>
      </c>
      <c r="U1203" s="6" t="str">
        <f t="shared" si="1439"/>
        <v/>
      </c>
      <c r="V1203" s="6"/>
      <c r="W1203" s="49"/>
      <c r="X1203" s="8"/>
      <c r="Y1203" s="53" t="str">
        <f t="shared" si="1440"/>
        <v>1.75</v>
      </c>
      <c r="Z1203" s="6" t="str">
        <f t="shared" si="1415"/>
        <v/>
      </c>
      <c r="AA1203" s="54" t="str">
        <f t="shared" ca="1" si="1441"/>
        <v/>
      </c>
      <c r="AB1203" s="55">
        <f t="shared" si="1442"/>
        <v>-0.19277560364527141</v>
      </c>
      <c r="AC1203" s="6">
        <f t="shared" si="1417"/>
        <v>-1.1519815825954862</v>
      </c>
      <c r="AD1203" s="6">
        <f t="shared" si="1418"/>
        <v>0.69711095396759737</v>
      </c>
      <c r="AE1203" s="6" t="str">
        <f t="shared" si="1443"/>
        <v/>
      </c>
      <c r="AF1203" s="113"/>
      <c r="AG1203" s="52"/>
      <c r="AH1203" s="6" t="str">
        <f t="shared" si="1444"/>
        <v/>
      </c>
      <c r="AI1203" s="6" t="str">
        <f t="shared" si="1445"/>
        <v/>
      </c>
      <c r="AJ1203" s="14" t="str">
        <f t="shared" si="1446"/>
        <v/>
      </c>
      <c r="AK1203" s="56">
        <f t="shared" si="1377"/>
        <v>-80.5</v>
      </c>
      <c r="AL1203" s="49">
        <f t="shared" si="1378"/>
        <v>1.1679999999999999</v>
      </c>
      <c r="AM1203" s="65"/>
      <c r="AN1203" s="61"/>
      <c r="AO1203" s="61"/>
      <c r="AP1203" s="61"/>
      <c r="AQ1203" s="62"/>
    </row>
    <row r="1204" spans="1:43" ht="15" thickBot="1" x14ac:dyDescent="0.35">
      <c r="A1204">
        <f t="shared" si="1346"/>
        <v>1</v>
      </c>
      <c r="B1204" s="1" t="s">
        <v>68</v>
      </c>
      <c r="C1204" s="1" t="s">
        <v>69</v>
      </c>
      <c r="D1204">
        <v>6.74</v>
      </c>
      <c r="E1204">
        <v>69.180000000000007</v>
      </c>
      <c r="F1204">
        <v>-6.24</v>
      </c>
      <c r="G1204" s="34"/>
      <c r="H1204" s="34"/>
      <c r="I1204" s="34"/>
      <c r="J1204" s="34"/>
      <c r="K1204" s="34"/>
      <c r="L1204" s="13"/>
      <c r="M1204" s="4"/>
      <c r="N1204" s="4"/>
      <c r="O1204" s="13">
        <f>ABS(SUM(O1188:O1203))/2</f>
        <v>8.7841793281976432</v>
      </c>
      <c r="P1204" s="13">
        <f t="shared" si="1437"/>
        <v>59.205368672052117</v>
      </c>
      <c r="Q1204" s="13">
        <f>SQRT(((MAX(M1188:M1203)-MIN(M1188:M1203))^2)+((VLOOKUP(MAX(M1188:M1203),M1188:N1203,2,FALSE)-VLOOKUP(MIN(M1188:M1203),M1188:N1203,2,FALSE))^2))</f>
        <v>3.1145337205190278</v>
      </c>
      <c r="R1204" s="13">
        <f>ABS(MIN(N1188:N1203))+MAX(N1188:N1203)</f>
        <v>10.157059861960938</v>
      </c>
      <c r="S1204" s="12">
        <f>SQRT(ABS(((M1189-M1188)^2)-((N1189-N1188)^2))+ABS(((M1190-M1189)^2)-((N1190-N1189)^2))+ABS(((M1191-M1190)^2)-((N1191-N1190)^2))+ABS(((M1192-M1191)^2)-((N1192-N1191)^2))+ABS(((M1193-M1192)^2)-((N1193-N1192)^2))+ABS(((M1194-M1193)^2)-((N1194-N1193)^2))+ABS(((M1195-M1194)^2)-((N1195-N1194)^2))+ABS(((M1196-M1195)^2)-((N1196-N1195)^2))+ABS(((M1197-M1196)^2)-((N1197-N1196)^2))+ABS(((M1198-M1197)^2)-((N1198-N1197)^2))+ABS(((M1199-M1198)^2)-((N1199-N1198)^2))+ABS(((M1200-M1199)^2)-((N1200-N1199)^2))+ABS(((M1201-M1200)^2)-((N1201-N1200)^2))+ABS(((M1202-M1201)^2)-((N1202-N1201)^2))+ABS(((M1203-M1202)^2)-((N1203-N1202)^2)))</f>
        <v>8.1455877799264336</v>
      </c>
      <c r="T1204" s="4">
        <f>IF(A1204=1,S1204/Q1204,"")</f>
        <v>2.6153474358816688</v>
      </c>
      <c r="U1204" s="4">
        <f>IF(A1204=1,4*PI()*(O1204/(S1204^2)),"")</f>
        <v>1.663666229310476</v>
      </c>
      <c r="V1204" s="21">
        <f>IF($H$9=FALSE,(($F$3)*($Q1204^2))/(2*$F$7*COS(RADIANS($F$8))),IF(G1204&lt;&gt;"",(3*($F$3)*(I1204^2))/(2*J1204*(COS(RADIANS(K1204)))),(($F$3)*($Q1204^2))/(2*$J1204*COS(RADIANS($K1204)))))</f>
        <v>60.676539716517034</v>
      </c>
      <c r="W1204" s="51" t="str">
        <f>IF(G1204&lt;&gt;"",IF(V1204&lt;H1204,"STABLE","UNSTABLE"),IF(V1204&lt;$F$6,"STABLE","UNSTABLE"))</f>
        <v>UNSTABLE</v>
      </c>
      <c r="X1204" s="8"/>
      <c r="Y1204" s="57"/>
      <c r="Z1204" s="4"/>
      <c r="AA1204" s="16" t="str">
        <f t="shared" ca="1" si="1441"/>
        <v/>
      </c>
      <c r="AB1204" s="15"/>
      <c r="AC1204" s="17"/>
      <c r="AD1204" s="4">
        <f ca="1">IF(W1204="Stable",O1204,ABS(SUM(AD1188:AD1203)/2))</f>
        <v>37.693995321266392</v>
      </c>
      <c r="AE1204" s="4">
        <f t="shared" ca="1" si="1443"/>
        <v>254.05752846533548</v>
      </c>
      <c r="AF1204" s="13">
        <f ca="1">IF(W1204="Stable",Q1204,SQRT(((MAX(AB1188:AB1203)-MIN(AB1188:AB1203))^2)+((VLOOKUP(MAX(AB1188:AB1203),AB1188:AC1203,2,FALSE)-VLOOKUP(MIN(AB1188:AB1203),AB1188:AC1203,2,FALSE))^2)))</f>
        <v>6.1410085426290362</v>
      </c>
      <c r="AG1204" s="12">
        <f ca="1">IF(W1204="Stable",S1204,SQRT(ABS(((AB1189-AB1188)^2)-((AC1189-AC1188)^2))+ABS(((AB1190-AB1189)^2)-((AC1190-AC1189)^2))+ABS(((AB1191-AB1190)^2)-((AC1191-AC1190)^2))+ABS(((AB1192-AB1191)^2)-((AC1192-AC1191)^2))+ABS(((AB1193-AB1192)^2)-((AC1193-AC1192)^2))+ABS(((AB1194-AB1193)^2)-((AC1194-AC1193)^2))+ABS(((AB1195-AB1194)^2)-((AC1195-AC1194)^2))+ABS(((AB1196-AB1195)^2)-((AC1196-AC1195)^2))+ABS(((AB1197-AB1196)^2)-((AC1197-AC1196)^2))+ABS(((AB1198-AB1197)^2)-((AC1198-AC1197)^2))+ABS(((AB1199-AB1198)^2)-((AC1199-AC1198)^2))+ABS(((AB1200-AB1199)^2)-((AC1200-AC1199)^2))+ABS(((AB1201-AB1200)^2)-((AC1201-AC1200)^2))+ABS(((AB1202-AB1201)^2)-((AC1202-AC1201)^2))+ABS(((AB1203-AB1202)^2)-((AC1203-AC1202)^2))))</f>
        <v>31.784625414612925</v>
      </c>
      <c r="AH1204" s="4">
        <f ca="1">IF(W1204="Stable",T1204,IF(A1204=1,AG1204/AF1204,""))</f>
        <v>5.1757989252048109</v>
      </c>
      <c r="AI1204" s="4">
        <f ca="1">IF(W1204="Stable",U1204,IF(A1204=1,4*PI()*(AD1204/(AG1204^2)),""))</f>
        <v>0.46886502869572377</v>
      </c>
      <c r="AJ1204" s="5">
        <f ca="1">IF(A1204=1,(O1204/AD1204)*100,"")</f>
        <v>23.303922158768188</v>
      </c>
      <c r="AK1204" s="56">
        <f t="shared" si="1377"/>
        <v>-6.24</v>
      </c>
      <c r="AL1204" s="49">
        <f t="shared" si="1378"/>
        <v>6.74</v>
      </c>
      <c r="AM1204" s="65"/>
      <c r="AN1204" s="61"/>
      <c r="AO1204" s="61"/>
      <c r="AP1204" s="61"/>
      <c r="AQ1204" s="62"/>
    </row>
    <row r="1205" spans="1:43" ht="15" thickTop="1" x14ac:dyDescent="0.3">
      <c r="A1205" t="str">
        <f t="shared" si="1346"/>
        <v/>
      </c>
      <c r="B1205" s="1" t="s">
        <v>69</v>
      </c>
      <c r="C1205" s="1"/>
      <c r="D1205">
        <v>1.0980000000000001</v>
      </c>
      <c r="E1205">
        <v>351.95</v>
      </c>
      <c r="F1205">
        <v>-79.510000000000005</v>
      </c>
      <c r="G1205" s="47"/>
      <c r="H1205" s="47"/>
      <c r="I1205" s="47"/>
      <c r="J1205" s="47"/>
      <c r="K1205" s="47"/>
      <c r="L1205" s="23">
        <f>IF(AND(B1205&lt;&gt;"",C1205&lt;&gt;""),"",IF(E1205-$E$1204&lt;0,(360-($E$1204-E1205)),E1205-$E$1204))</f>
        <v>282.77</v>
      </c>
      <c r="M1205" s="6">
        <f t="shared" ref="M1205" si="1447">IF(AND(B1205&lt;&gt;"",C1205&lt;&gt;""),"",IF(L1205&gt;180,(COS(RADIANS(F1205))*D1205)*(-1),(COS(RADIANS(F1205))*D1205)))</f>
        <v>-0.19990617577367265</v>
      </c>
      <c r="N1205" s="6">
        <f t="shared" ref="N1205" si="1448">IF(AND(B1205&lt;&gt;"",C1205&lt;&gt;""),"",SIN(RADIANS(F1205))*D1205)</f>
        <v>-1.0796487951586597</v>
      </c>
      <c r="O1205" s="23">
        <f t="shared" ref="O1205:O1217" si="1449">IF(A1206=1,M1205*VLOOKUP(B1206,$B$13:$N$1389,13,FALSE)-N1205*VLOOKUP(B1206,$B$13:$N$1389,12,FALSE),M1205*N1206-N1205*M1206)</f>
        <v>-0.93926279797613876</v>
      </c>
      <c r="P1205" s="23" t="str">
        <f t="shared" ref="P1205" si="1450">IF(A1205=1,D1205*O1205,"")</f>
        <v/>
      </c>
      <c r="Q1205" s="23"/>
      <c r="R1205" s="6"/>
      <c r="S1205" s="6"/>
      <c r="T1205" s="6" t="str">
        <f t="shared" ref="T1205" si="1451">IF(A1205=1,S1205/Q1205,"")</f>
        <v/>
      </c>
      <c r="U1205" s="6" t="str">
        <f t="shared" ref="U1205" si="1452">IF(A1205=1,4*PI()*(O1205/(S1205^2)),"")</f>
        <v/>
      </c>
      <c r="V1205" s="6"/>
      <c r="W1205" s="49"/>
      <c r="X1205" s="8"/>
      <c r="Y1205" s="53" t="str">
        <f t="shared" ref="Y1205" si="1453">IF(A1205=1,"",B1205)</f>
        <v>1.76</v>
      </c>
      <c r="Z1205" s="6" t="str">
        <f t="shared" ref="Z1205:Z1217" si="1454">IF(F1205&lt;$R$8,"",(SQRT(((N1205-MIN($N$1205:$N$1217))^2))))</f>
        <v/>
      </c>
      <c r="AA1205" s="54" t="str">
        <f t="shared" ca="1" si="1387"/>
        <v/>
      </c>
      <c r="AB1205" s="55">
        <f t="shared" ref="AB1205" si="1455">IF(A1205=1,"",M1205)</f>
        <v>-0.19990617577367265</v>
      </c>
      <c r="AC1205" s="6">
        <f t="shared" ref="AC1205:AC1217" si="1456">IF($W$1218="STABLE",N1205,IF(F1205&lt;$R$8,N1205,(AA1205+MIN($N$1205:$N$1217))))</f>
        <v>-1.0796487951586597</v>
      </c>
      <c r="AD1205" s="6">
        <f t="shared" ref="AD1205:AD1217" si="1457">IF(A1206=1,ABS(AB1205*VLOOKUP(B1206,$B$13:$AD$1389,28,FALSE)-AC1205*VLOOKUP(B1206,$B$13:$AD$1389,27,FALSE)),ABS(AB1205*AC1206-AC1205*AB1206))</f>
        <v>0.93926279797613876</v>
      </c>
      <c r="AE1205" s="6" t="str">
        <f t="shared" ref="AE1205" si="1458">IF(Y1205="",$D1205*AD1205,"")</f>
        <v/>
      </c>
      <c r="AF1205" s="113"/>
      <c r="AG1205" s="52"/>
      <c r="AH1205" s="6" t="str">
        <f t="shared" ref="AH1205" si="1459">IF(A1205=1,AG1205/AF1205,"")</f>
        <v/>
      </c>
      <c r="AI1205" s="6" t="str">
        <f t="shared" ref="AI1205" si="1460">IF(A1205=1,4*PI()*(AD1205/(AG1205^2)),"")</f>
        <v/>
      </c>
      <c r="AJ1205" s="14" t="str">
        <f t="shared" ref="AJ1205" si="1461">IF(A1205=1,(O1205/AD1205)*100,"")</f>
        <v/>
      </c>
      <c r="AK1205" s="56">
        <f t="shared" si="1377"/>
        <v>-79.510000000000005</v>
      </c>
      <c r="AL1205" s="49">
        <f t="shared" si="1378"/>
        <v>1.0980000000000001</v>
      </c>
      <c r="AM1205" s="65"/>
      <c r="AN1205" s="61"/>
      <c r="AO1205" s="61"/>
      <c r="AP1205" s="61"/>
      <c r="AQ1205" s="62"/>
    </row>
    <row r="1206" spans="1:43" x14ac:dyDescent="0.3">
      <c r="A1206" t="str">
        <f t="shared" si="1346"/>
        <v/>
      </c>
      <c r="B1206" s="1" t="s">
        <v>69</v>
      </c>
      <c r="C1206" s="1"/>
      <c r="D1206">
        <v>1.379</v>
      </c>
      <c r="E1206">
        <v>318.94</v>
      </c>
      <c r="F1206">
        <v>-41.17</v>
      </c>
      <c r="G1206" s="47"/>
      <c r="H1206" s="47"/>
      <c r="I1206" s="47"/>
      <c r="J1206" s="47"/>
      <c r="K1206" s="47"/>
      <c r="L1206" s="23">
        <f t="shared" ref="L1206:L1216" si="1462">IF(AND(B1206&lt;&gt;"",C1206&lt;&gt;""),"",IF(E1206-$E$1204&lt;0,(360-($E$1204-E1206)),E1206-$E$1204))</f>
        <v>249.76</v>
      </c>
      <c r="M1206" s="6">
        <f t="shared" ref="M1206:M1217" si="1463">IF(AND(B1206&lt;&gt;"",C1206&lt;&gt;""),"",IF(L1206&gt;180,(COS(RADIANS(F1206))*D1206)*(-1),(COS(RADIANS(F1206))*D1206)))</f>
        <v>-1.0380556190400834</v>
      </c>
      <c r="N1206" s="6">
        <f t="shared" ref="N1206:N1217" si="1464">IF(AND(B1206&lt;&gt;"",C1206&lt;&gt;""),"",SIN(RADIANS(F1206))*D1206)</f>
        <v>-0.90778936531516463</v>
      </c>
      <c r="O1206" s="23">
        <f t="shared" si="1449"/>
        <v>-0.56136474903816747</v>
      </c>
      <c r="P1206" s="23" t="str">
        <f t="shared" ref="P1206:P1218" si="1465">IF(A1206=1,D1206*O1206,"")</f>
        <v/>
      </c>
      <c r="Q1206" s="23"/>
      <c r="R1206" s="6"/>
      <c r="S1206" s="6"/>
      <c r="T1206" s="6" t="str">
        <f t="shared" ref="T1206:T1217" si="1466">IF(A1206=1,S1206/Q1206,"")</f>
        <v/>
      </c>
      <c r="U1206" s="6" t="str">
        <f t="shared" ref="U1206:U1217" si="1467">IF(A1206=1,4*PI()*(O1206/(S1206^2)),"")</f>
        <v/>
      </c>
      <c r="V1206" s="6"/>
      <c r="W1206" s="49"/>
      <c r="X1206" s="8"/>
      <c r="Y1206" s="53" t="str">
        <f t="shared" ref="Y1206:Y1217" si="1468">IF(A1206=1,"",B1206)</f>
        <v>1.76</v>
      </c>
      <c r="Z1206" s="6" t="str">
        <f t="shared" si="1454"/>
        <v/>
      </c>
      <c r="AA1206" s="54" t="str">
        <f t="shared" ref="AA1206:AA1218" ca="1" si="1469">IF(Z1206="","",IF($K$9=TRUE,(Z1206*($F$3/($F$3-(RANDBETWEEN($N$8,$M$8)/100)))),Z1206*($F$3/($F$3-$F$4))))</f>
        <v/>
      </c>
      <c r="AB1206" s="55">
        <f t="shared" ref="AB1206:AB1217" si="1470">IF(A1206=1,"",M1206)</f>
        <v>-1.0380556190400834</v>
      </c>
      <c r="AC1206" s="6">
        <f t="shared" si="1456"/>
        <v>-0.90778936531516463</v>
      </c>
      <c r="AD1206" s="6">
        <f t="shared" si="1457"/>
        <v>0.56136474903816747</v>
      </c>
      <c r="AE1206" s="6" t="str">
        <f t="shared" ref="AE1206:AE1218" si="1471">IF(Y1206="",$D1206*AD1206,"")</f>
        <v/>
      </c>
      <c r="AF1206" s="113"/>
      <c r="AG1206" s="52"/>
      <c r="AH1206" s="6" t="str">
        <f t="shared" ref="AH1206:AH1217" si="1472">IF(A1206=1,AG1206/AF1206,"")</f>
        <v/>
      </c>
      <c r="AI1206" s="6" t="str">
        <f t="shared" ref="AI1206:AI1217" si="1473">IF(A1206=1,4*PI()*(AD1206/(AG1206^2)),"")</f>
        <v/>
      </c>
      <c r="AJ1206" s="14" t="str">
        <f t="shared" ref="AJ1206:AJ1217" si="1474">IF(A1206=1,(O1206/AD1206)*100,"")</f>
        <v/>
      </c>
      <c r="AK1206" s="56">
        <f t="shared" si="1377"/>
        <v>-41.17</v>
      </c>
      <c r="AL1206" s="49">
        <f t="shared" si="1378"/>
        <v>1.379</v>
      </c>
      <c r="AM1206" s="65"/>
      <c r="AN1206" s="61"/>
      <c r="AO1206" s="61"/>
      <c r="AP1206" s="61"/>
      <c r="AQ1206" s="62"/>
    </row>
    <row r="1207" spans="1:43" x14ac:dyDescent="0.3">
      <c r="A1207" t="str">
        <f t="shared" si="1346"/>
        <v/>
      </c>
      <c r="B1207" s="1" t="s">
        <v>69</v>
      </c>
      <c r="C1207" s="1"/>
      <c r="D1207">
        <v>0.623</v>
      </c>
      <c r="E1207">
        <v>313.05</v>
      </c>
      <c r="F1207">
        <v>-0.37</v>
      </c>
      <c r="G1207" s="47"/>
      <c r="H1207" s="47"/>
      <c r="I1207" s="47"/>
      <c r="J1207" s="47"/>
      <c r="K1207" s="47"/>
      <c r="L1207" s="23">
        <f t="shared" si="1462"/>
        <v>243.87</v>
      </c>
      <c r="M1207" s="6">
        <f t="shared" si="1463"/>
        <v>-0.62298700983327782</v>
      </c>
      <c r="N1207" s="6">
        <f t="shared" si="1464"/>
        <v>-4.0231304964544311E-3</v>
      </c>
      <c r="O1207" s="23">
        <f t="shared" si="1449"/>
        <v>-0.74361186144133806</v>
      </c>
      <c r="P1207" s="23" t="str">
        <f t="shared" si="1465"/>
        <v/>
      </c>
      <c r="Q1207" s="23"/>
      <c r="R1207" s="6"/>
      <c r="S1207" s="6"/>
      <c r="T1207" s="6" t="str">
        <f t="shared" si="1466"/>
        <v/>
      </c>
      <c r="U1207" s="6" t="str">
        <f t="shared" si="1467"/>
        <v/>
      </c>
      <c r="V1207" s="6"/>
      <c r="W1207" s="49"/>
      <c r="X1207" s="8"/>
      <c r="Y1207" s="53" t="str">
        <f t="shared" si="1468"/>
        <v>1.76</v>
      </c>
      <c r="Z1207" s="6" t="str">
        <f t="shared" si="1454"/>
        <v/>
      </c>
      <c r="AA1207" s="54" t="str">
        <f t="shared" ca="1" si="1469"/>
        <v/>
      </c>
      <c r="AB1207" s="55">
        <f t="shared" si="1470"/>
        <v>-0.62298700983327782</v>
      </c>
      <c r="AC1207" s="6">
        <f t="shared" si="1456"/>
        <v>-4.0231304964544311E-3</v>
      </c>
      <c r="AD1207" s="6">
        <f t="shared" ca="1" si="1457"/>
        <v>5.04602824144302</v>
      </c>
      <c r="AE1207" s="6" t="str">
        <f t="shared" si="1471"/>
        <v/>
      </c>
      <c r="AF1207" s="113"/>
      <c r="AG1207" s="52"/>
      <c r="AH1207" s="6" t="str">
        <f t="shared" si="1472"/>
        <v/>
      </c>
      <c r="AI1207" s="6" t="str">
        <f t="shared" si="1473"/>
        <v/>
      </c>
      <c r="AJ1207" s="14" t="str">
        <f t="shared" si="1474"/>
        <v/>
      </c>
      <c r="AK1207" s="56">
        <f t="shared" si="1377"/>
        <v>-0.37</v>
      </c>
      <c r="AL1207" s="49">
        <f t="shared" si="1378"/>
        <v>0.62300000000000011</v>
      </c>
      <c r="AM1207" s="65"/>
      <c r="AN1207" s="61"/>
      <c r="AO1207" s="61"/>
      <c r="AP1207" s="61"/>
      <c r="AQ1207" s="62"/>
    </row>
    <row r="1208" spans="1:43" x14ac:dyDescent="0.3">
      <c r="A1208" t="str">
        <f t="shared" si="1346"/>
        <v/>
      </c>
      <c r="B1208" s="1" t="s">
        <v>69</v>
      </c>
      <c r="C1208" s="1"/>
      <c r="D1208">
        <v>1.3280000000000001</v>
      </c>
      <c r="E1208">
        <v>330.79</v>
      </c>
      <c r="F1208">
        <v>63.63</v>
      </c>
      <c r="G1208" s="47"/>
      <c r="H1208" s="47"/>
      <c r="I1208" s="47"/>
      <c r="J1208" s="47"/>
      <c r="K1208" s="47"/>
      <c r="L1208" s="23">
        <f t="shared" si="1462"/>
        <v>261.61</v>
      </c>
      <c r="M1208" s="6">
        <f t="shared" si="1463"/>
        <v>-0.58985261356943408</v>
      </c>
      <c r="N1208" s="6">
        <f t="shared" si="1464"/>
        <v>1.1898142267872358</v>
      </c>
      <c r="O1208" s="23">
        <f t="shared" si="1449"/>
        <v>-2.2008442318770407</v>
      </c>
      <c r="P1208" s="23" t="str">
        <f t="shared" si="1465"/>
        <v/>
      </c>
      <c r="Q1208" s="23"/>
      <c r="R1208" s="6"/>
      <c r="S1208" s="6"/>
      <c r="T1208" s="6" t="str">
        <f t="shared" si="1466"/>
        <v/>
      </c>
      <c r="U1208" s="6" t="str">
        <f t="shared" si="1467"/>
        <v/>
      </c>
      <c r="V1208" s="6"/>
      <c r="W1208" s="49"/>
      <c r="X1208" s="8"/>
      <c r="Y1208" s="53" t="str">
        <f t="shared" si="1468"/>
        <v>1.76</v>
      </c>
      <c r="Z1208" s="6">
        <f t="shared" si="1454"/>
        <v>2.3728683222732063</v>
      </c>
      <c r="AA1208" s="54">
        <f t="shared" ca="1" si="1469"/>
        <v>9.2789776184414912</v>
      </c>
      <c r="AB1208" s="55">
        <f t="shared" si="1470"/>
        <v>-0.58985261356943408</v>
      </c>
      <c r="AC1208" s="6">
        <f t="shared" ca="1" si="1456"/>
        <v>8.0959235229555198</v>
      </c>
      <c r="AD1208" s="6">
        <f t="shared" ca="1" si="1457"/>
        <v>9.0529285993227315</v>
      </c>
      <c r="AE1208" s="6" t="str">
        <f t="shared" si="1471"/>
        <v/>
      </c>
      <c r="AF1208" s="113"/>
      <c r="AG1208" s="52"/>
      <c r="AH1208" s="6" t="str">
        <f t="shared" si="1472"/>
        <v/>
      </c>
      <c r="AI1208" s="6" t="str">
        <f t="shared" si="1473"/>
        <v/>
      </c>
      <c r="AJ1208" s="14" t="str">
        <f t="shared" si="1474"/>
        <v/>
      </c>
      <c r="AK1208" s="56">
        <f t="shared" ca="1" si="1377"/>
        <v>85.832908349039357</v>
      </c>
      <c r="AL1208" s="49">
        <f t="shared" ca="1" si="1378"/>
        <v>8.1173828168492346</v>
      </c>
      <c r="AM1208" s="65"/>
      <c r="AN1208" s="61"/>
      <c r="AO1208" s="61"/>
      <c r="AP1208" s="61"/>
      <c r="AQ1208" s="62"/>
    </row>
    <row r="1209" spans="1:43" x14ac:dyDescent="0.3">
      <c r="A1209" t="str">
        <f t="shared" ref="A1209:A1239" si="1475">IF(C1209&lt;&gt;"",1,"")</f>
        <v/>
      </c>
      <c r="B1209" s="1" t="s">
        <v>69</v>
      </c>
      <c r="C1209" s="1"/>
      <c r="D1209">
        <v>4.6820000000000004</v>
      </c>
      <c r="E1209">
        <v>29.13</v>
      </c>
      <c r="F1209">
        <v>84.36</v>
      </c>
      <c r="G1209" s="47"/>
      <c r="H1209" s="47"/>
      <c r="I1209" s="47"/>
      <c r="J1209" s="47"/>
      <c r="K1209" s="47"/>
      <c r="L1209" s="23">
        <f t="shared" si="1462"/>
        <v>319.95</v>
      </c>
      <c r="M1209" s="6">
        <f t="shared" si="1463"/>
        <v>-0.46013607772000897</v>
      </c>
      <c r="N1209" s="6">
        <f t="shared" si="1464"/>
        <v>4.6593345866100293</v>
      </c>
      <c r="O1209" s="23">
        <f t="shared" si="1449"/>
        <v>-7.2262107185716538</v>
      </c>
      <c r="P1209" s="23" t="str">
        <f t="shared" si="1465"/>
        <v/>
      </c>
      <c r="Q1209" s="23"/>
      <c r="R1209" s="6"/>
      <c r="S1209" s="6"/>
      <c r="T1209" s="6" t="str">
        <f t="shared" si="1466"/>
        <v/>
      </c>
      <c r="U1209" s="6" t="str">
        <f t="shared" si="1467"/>
        <v/>
      </c>
      <c r="V1209" s="6"/>
      <c r="W1209" s="49"/>
      <c r="X1209" s="8"/>
      <c r="Y1209" s="53" t="str">
        <f t="shared" si="1468"/>
        <v>1.76</v>
      </c>
      <c r="Z1209" s="6">
        <f t="shared" si="1454"/>
        <v>5.8423886820959998</v>
      </c>
      <c r="AA1209" s="54">
        <f t="shared" ca="1" si="1469"/>
        <v>22.846355741927638</v>
      </c>
      <c r="AB1209" s="55">
        <f t="shared" si="1470"/>
        <v>-0.46013607772000897</v>
      </c>
      <c r="AC1209" s="6">
        <f t="shared" ca="1" si="1456"/>
        <v>21.663301646441667</v>
      </c>
      <c r="AD1209" s="6">
        <f t="shared" ca="1" si="1457"/>
        <v>32.441238532055507</v>
      </c>
      <c r="AE1209" s="6" t="str">
        <f t="shared" si="1471"/>
        <v/>
      </c>
      <c r="AF1209" s="113"/>
      <c r="AG1209" s="52"/>
      <c r="AH1209" s="6" t="str">
        <f t="shared" si="1472"/>
        <v/>
      </c>
      <c r="AI1209" s="6" t="str">
        <f t="shared" si="1473"/>
        <v/>
      </c>
      <c r="AJ1209" s="14" t="str">
        <f t="shared" si="1474"/>
        <v/>
      </c>
      <c r="AK1209" s="56">
        <f t="shared" ca="1" si="1377"/>
        <v>88.783200637993488</v>
      </c>
      <c r="AL1209" s="49">
        <f t="shared" ca="1" si="1378"/>
        <v>21.668187820737153</v>
      </c>
      <c r="AM1209" s="65"/>
      <c r="AN1209" s="61"/>
      <c r="AO1209" s="61"/>
      <c r="AP1209" s="61"/>
      <c r="AQ1209" s="62"/>
    </row>
    <row r="1210" spans="1:43" x14ac:dyDescent="0.3">
      <c r="A1210" t="str">
        <f t="shared" si="1475"/>
        <v/>
      </c>
      <c r="B1210" s="1" t="s">
        <v>69</v>
      </c>
      <c r="C1210" s="1"/>
      <c r="D1210">
        <v>8.0960000000000001</v>
      </c>
      <c r="E1210">
        <v>123.37</v>
      </c>
      <c r="F1210">
        <v>84.65</v>
      </c>
      <c r="G1210" s="47"/>
      <c r="H1210" s="47"/>
      <c r="I1210" s="47"/>
      <c r="J1210" s="47"/>
      <c r="K1210" s="47"/>
      <c r="L1210" s="23">
        <f>IF(AND(B1210&lt;&gt;"",C1210&lt;&gt;""),"",IF(E1210-$E$1204&lt;0,(360-($E$1204-E1210)),E1210-$E$1204))</f>
        <v>54.19</v>
      </c>
      <c r="M1210" s="6">
        <f t="shared" si="1463"/>
        <v>0.75486687772900996</v>
      </c>
      <c r="N1210" s="6">
        <f t="shared" si="1464"/>
        <v>8.0607314802632928</v>
      </c>
      <c r="O1210" s="23">
        <f t="shared" si="1449"/>
        <v>-3.4379267103407836</v>
      </c>
      <c r="P1210" s="23" t="str">
        <f t="shared" si="1465"/>
        <v/>
      </c>
      <c r="Q1210" s="23"/>
      <c r="R1210" s="6"/>
      <c r="S1210" s="6"/>
      <c r="T1210" s="6" t="str">
        <f t="shared" si="1466"/>
        <v/>
      </c>
      <c r="U1210" s="6" t="str">
        <f t="shared" si="1467"/>
        <v/>
      </c>
      <c r="V1210" s="6"/>
      <c r="W1210" s="49"/>
      <c r="X1210" s="8"/>
      <c r="Y1210" s="53" t="str">
        <f t="shared" si="1468"/>
        <v>1.76</v>
      </c>
      <c r="Z1210" s="6">
        <f t="shared" si="1454"/>
        <v>9.2437855757492642</v>
      </c>
      <c r="AA1210" s="54">
        <f t="shared" ca="1" si="1469"/>
        <v>36.147340609646371</v>
      </c>
      <c r="AB1210" s="55">
        <f t="shared" si="1470"/>
        <v>0.75486687772900996</v>
      </c>
      <c r="AC1210" s="6">
        <f t="shared" ca="1" si="1456"/>
        <v>34.964286514160399</v>
      </c>
      <c r="AD1210" s="6">
        <f t="shared" ca="1" si="1457"/>
        <v>14.052213850322087</v>
      </c>
      <c r="AE1210" s="6" t="str">
        <f t="shared" si="1471"/>
        <v/>
      </c>
      <c r="AF1210" s="113"/>
      <c r="AG1210" s="52"/>
      <c r="AH1210" s="6" t="str">
        <f t="shared" si="1472"/>
        <v/>
      </c>
      <c r="AI1210" s="6" t="str">
        <f t="shared" si="1473"/>
        <v/>
      </c>
      <c r="AJ1210" s="14" t="str">
        <f t="shared" si="1474"/>
        <v/>
      </c>
      <c r="AK1210" s="56">
        <f t="shared" ca="1" si="1377"/>
        <v>88.76319603592944</v>
      </c>
      <c r="AL1210" s="49">
        <f t="shared" ca="1" si="1378"/>
        <v>34.972434222504319</v>
      </c>
      <c r="AM1210" s="65"/>
      <c r="AN1210" s="61"/>
      <c r="AO1210" s="61"/>
      <c r="AP1210" s="61"/>
      <c r="AQ1210" s="62"/>
    </row>
    <row r="1211" spans="1:43" x14ac:dyDescent="0.3">
      <c r="A1211" t="str">
        <f t="shared" si="1475"/>
        <v/>
      </c>
      <c r="B1211" s="1" t="s">
        <v>69</v>
      </c>
      <c r="C1211" s="1"/>
      <c r="D1211">
        <v>5.4729999999999999</v>
      </c>
      <c r="E1211">
        <v>125.26</v>
      </c>
      <c r="F1211">
        <v>80.2</v>
      </c>
      <c r="G1211" s="47"/>
      <c r="H1211" s="47"/>
      <c r="I1211" s="47"/>
      <c r="J1211" s="47"/>
      <c r="K1211" s="47"/>
      <c r="L1211" s="23">
        <f>IF(AND(B1211&lt;&gt;"",C1211&lt;&gt;""),"",IF(E1211-$E$1204&lt;0,(360-($E$1204-E1211)),E1211-$E$1204))</f>
        <v>56.08</v>
      </c>
      <c r="M1211" s="6">
        <f t="shared" si="1463"/>
        <v>0.93155658893569648</v>
      </c>
      <c r="N1211" s="6">
        <f t="shared" si="1464"/>
        <v>5.3931374284001414</v>
      </c>
      <c r="O1211" s="23">
        <f t="shared" si="1449"/>
        <v>-2.4421251902960446</v>
      </c>
      <c r="P1211" s="23" t="str">
        <f t="shared" si="1465"/>
        <v/>
      </c>
      <c r="Q1211" s="23"/>
      <c r="R1211" s="6"/>
      <c r="S1211" s="6"/>
      <c r="T1211" s="6" t="str">
        <f t="shared" si="1466"/>
        <v/>
      </c>
      <c r="U1211" s="6" t="str">
        <f t="shared" si="1467"/>
        <v/>
      </c>
      <c r="V1211" s="6"/>
      <c r="W1211" s="49"/>
      <c r="X1211" s="8"/>
      <c r="Y1211" s="53" t="str">
        <f t="shared" si="1468"/>
        <v>1.76</v>
      </c>
      <c r="Z1211" s="6">
        <f t="shared" si="1454"/>
        <v>6.5761915238861119</v>
      </c>
      <c r="AA1211" s="54">
        <f t="shared" ca="1" si="1469"/>
        <v>25.715853421763597</v>
      </c>
      <c r="AB1211" s="55">
        <f t="shared" si="1470"/>
        <v>0.93155658893569648</v>
      </c>
      <c r="AC1211" s="6">
        <f t="shared" ca="1" si="1456"/>
        <v>24.532799326277626</v>
      </c>
      <c r="AD1211" s="6">
        <f t="shared" ca="1" si="1457"/>
        <v>9.938004215166254</v>
      </c>
      <c r="AE1211" s="6" t="str">
        <f t="shared" si="1471"/>
        <v/>
      </c>
      <c r="AF1211" s="113"/>
      <c r="AG1211" s="52"/>
      <c r="AH1211" s="6" t="str">
        <f t="shared" si="1472"/>
        <v/>
      </c>
      <c r="AI1211" s="6" t="str">
        <f t="shared" si="1473"/>
        <v/>
      </c>
      <c r="AJ1211" s="14" t="str">
        <f t="shared" si="1474"/>
        <v/>
      </c>
      <c r="AK1211" s="56">
        <f t="shared" ca="1" si="1377"/>
        <v>87.825416106121523</v>
      </c>
      <c r="AL1211" s="49">
        <f t="shared" ca="1" si="1378"/>
        <v>24.550479434459064</v>
      </c>
      <c r="AM1211" s="65"/>
      <c r="AN1211" s="61"/>
      <c r="AO1211" s="61"/>
      <c r="AP1211" s="61"/>
      <c r="AQ1211" s="62"/>
    </row>
    <row r="1212" spans="1:43" x14ac:dyDescent="0.3">
      <c r="A1212" t="str">
        <f t="shared" si="1475"/>
        <v/>
      </c>
      <c r="B1212" s="1" t="s">
        <v>69</v>
      </c>
      <c r="C1212" s="1"/>
      <c r="D1212">
        <v>3.58</v>
      </c>
      <c r="E1212">
        <v>134.11000000000001</v>
      </c>
      <c r="F1212">
        <v>73.040000000000006</v>
      </c>
      <c r="G1212" s="47"/>
      <c r="H1212" s="47"/>
      <c r="I1212" s="47"/>
      <c r="J1212" s="47"/>
      <c r="K1212" s="47"/>
      <c r="L1212" s="23">
        <f t="shared" si="1462"/>
        <v>64.930000000000007</v>
      </c>
      <c r="M1212" s="6">
        <f t="shared" si="1463"/>
        <v>1.0443003445659556</v>
      </c>
      <c r="N1212" s="6">
        <f t="shared" si="1464"/>
        <v>3.424300919945475</v>
      </c>
      <c r="O1212" s="23">
        <f t="shared" si="1449"/>
        <v>-1.3123468644916243</v>
      </c>
      <c r="P1212" s="23" t="str">
        <f t="shared" si="1465"/>
        <v/>
      </c>
      <c r="Q1212" s="23"/>
      <c r="R1212" s="6"/>
      <c r="S1212" s="6"/>
      <c r="T1212" s="6" t="str">
        <f t="shared" si="1466"/>
        <v/>
      </c>
      <c r="U1212" s="6" t="str">
        <f t="shared" si="1467"/>
        <v/>
      </c>
      <c r="V1212" s="6"/>
      <c r="W1212" s="49"/>
      <c r="X1212" s="8"/>
      <c r="Y1212" s="53" t="str">
        <f t="shared" si="1468"/>
        <v>1.76</v>
      </c>
      <c r="Z1212" s="6">
        <f t="shared" si="1454"/>
        <v>4.6073550154314455</v>
      </c>
      <c r="AA1212" s="54">
        <f t="shared" ca="1" si="1469"/>
        <v>18.016821105119977</v>
      </c>
      <c r="AB1212" s="55">
        <f t="shared" si="1470"/>
        <v>1.0443003445659556</v>
      </c>
      <c r="AC1212" s="6">
        <f t="shared" ca="1" si="1456"/>
        <v>16.833767009634006</v>
      </c>
      <c r="AD1212" s="6">
        <f t="shared" ca="1" si="1457"/>
        <v>4.0630201966776589</v>
      </c>
      <c r="AE1212" s="6" t="str">
        <f t="shared" si="1471"/>
        <v/>
      </c>
      <c r="AF1212" s="113"/>
      <c r="AG1212" s="52"/>
      <c r="AH1212" s="6" t="str">
        <f t="shared" si="1472"/>
        <v/>
      </c>
      <c r="AI1212" s="6" t="str">
        <f t="shared" si="1473"/>
        <v/>
      </c>
      <c r="AJ1212" s="14" t="str">
        <f t="shared" si="1474"/>
        <v/>
      </c>
      <c r="AK1212" s="56">
        <f t="shared" ca="1" si="1377"/>
        <v>86.450145559784701</v>
      </c>
      <c r="AL1212" s="49">
        <f t="shared" ca="1" si="1378"/>
        <v>16.866128036520497</v>
      </c>
      <c r="AM1212" s="65"/>
      <c r="AN1212" s="61"/>
      <c r="AO1212" s="61"/>
      <c r="AP1212" s="61"/>
      <c r="AQ1212" s="62"/>
    </row>
    <row r="1213" spans="1:43" x14ac:dyDescent="0.3">
      <c r="A1213" t="str">
        <f t="shared" si="1475"/>
        <v/>
      </c>
      <c r="B1213" s="1" t="s">
        <v>69</v>
      </c>
      <c r="C1213" s="1"/>
      <c r="D1213">
        <v>1.3640000000000001</v>
      </c>
      <c r="E1213">
        <v>154.76</v>
      </c>
      <c r="F1213">
        <v>57.45</v>
      </c>
      <c r="G1213" s="47"/>
      <c r="H1213" s="47"/>
      <c r="I1213" s="47"/>
      <c r="J1213" s="47"/>
      <c r="K1213" s="47"/>
      <c r="L1213" s="23">
        <f t="shared" si="1462"/>
        <v>85.579999999999984</v>
      </c>
      <c r="M1213" s="6">
        <f t="shared" si="1463"/>
        <v>0.73388028770809643</v>
      </c>
      <c r="N1213" s="6">
        <f t="shared" si="1464"/>
        <v>1.1497459385940365</v>
      </c>
      <c r="O1213" s="23">
        <f t="shared" si="1449"/>
        <v>-0.51186250289062574</v>
      </c>
      <c r="P1213" s="23" t="str">
        <f t="shared" si="1465"/>
        <v/>
      </c>
      <c r="Q1213" s="23"/>
      <c r="R1213" s="6"/>
      <c r="S1213" s="6"/>
      <c r="T1213" s="6" t="str">
        <f t="shared" si="1466"/>
        <v/>
      </c>
      <c r="U1213" s="6" t="str">
        <f t="shared" si="1467"/>
        <v/>
      </c>
      <c r="V1213" s="6"/>
      <c r="W1213" s="49"/>
      <c r="X1213" s="8"/>
      <c r="Y1213" s="53" t="str">
        <f t="shared" si="1468"/>
        <v>1.76</v>
      </c>
      <c r="Z1213" s="6">
        <f t="shared" si="1454"/>
        <v>2.332800034080007</v>
      </c>
      <c r="AA1213" s="54">
        <f t="shared" ca="1" si="1469"/>
        <v>9.122292670581519</v>
      </c>
      <c r="AB1213" s="55">
        <f t="shared" si="1470"/>
        <v>0.73388028770809643</v>
      </c>
      <c r="AC1213" s="6">
        <f t="shared" ca="1" si="1456"/>
        <v>7.9392385750955485</v>
      </c>
      <c r="AD1213" s="6">
        <f t="shared" ca="1" si="1457"/>
        <v>1.3636046591039395</v>
      </c>
      <c r="AE1213" s="6" t="str">
        <f t="shared" si="1471"/>
        <v/>
      </c>
      <c r="AF1213" s="113"/>
      <c r="AG1213" s="52"/>
      <c r="AH1213" s="6" t="str">
        <f t="shared" si="1472"/>
        <v/>
      </c>
      <c r="AI1213" s="6" t="str">
        <f t="shared" si="1473"/>
        <v/>
      </c>
      <c r="AJ1213" s="14" t="str">
        <f t="shared" si="1474"/>
        <v/>
      </c>
      <c r="AK1213" s="56">
        <f t="shared" ca="1" si="1377"/>
        <v>84.718751559804772</v>
      </c>
      <c r="AL1213" s="49">
        <f t="shared" ca="1" si="1378"/>
        <v>7.9730853142915583</v>
      </c>
      <c r="AM1213" s="65"/>
      <c r="AN1213" s="61"/>
      <c r="AO1213" s="61"/>
      <c r="AP1213" s="61"/>
      <c r="AQ1213" s="62"/>
    </row>
    <row r="1214" spans="1:43" x14ac:dyDescent="0.3">
      <c r="A1214" t="str">
        <f t="shared" si="1475"/>
        <v/>
      </c>
      <c r="B1214" s="1" t="s">
        <v>69</v>
      </c>
      <c r="C1214" s="1"/>
      <c r="D1214">
        <v>0.57199999999999995</v>
      </c>
      <c r="E1214">
        <v>161.72999999999999</v>
      </c>
      <c r="F1214">
        <v>16.45</v>
      </c>
      <c r="G1214" s="47"/>
      <c r="H1214" s="47"/>
      <c r="I1214" s="47"/>
      <c r="J1214" s="47"/>
      <c r="K1214" s="47"/>
      <c r="L1214" s="23">
        <f t="shared" si="1462"/>
        <v>92.549999999999983</v>
      </c>
      <c r="M1214" s="6">
        <f t="shared" si="1463"/>
        <v>0.54858644977698245</v>
      </c>
      <c r="N1214" s="6">
        <f t="shared" si="1464"/>
        <v>0.16197810691907186</v>
      </c>
      <c r="O1214" s="23">
        <f t="shared" si="1449"/>
        <v>-0.33450773484756202</v>
      </c>
      <c r="P1214" s="23" t="str">
        <f t="shared" si="1465"/>
        <v/>
      </c>
      <c r="Q1214" s="23"/>
      <c r="R1214" s="6"/>
      <c r="S1214" s="6"/>
      <c r="T1214" s="6" t="str">
        <f t="shared" si="1466"/>
        <v/>
      </c>
      <c r="U1214" s="6" t="str">
        <f t="shared" si="1467"/>
        <v/>
      </c>
      <c r="V1214" s="6"/>
      <c r="W1214" s="49"/>
      <c r="X1214" s="8"/>
      <c r="Y1214" s="53" t="str">
        <f t="shared" si="1468"/>
        <v>1.76</v>
      </c>
      <c r="Z1214" s="6">
        <f t="shared" si="1454"/>
        <v>1.3450322024050423</v>
      </c>
      <c r="AA1214" s="54">
        <f t="shared" ca="1" si="1469"/>
        <v>5.2596781646286717</v>
      </c>
      <c r="AB1214" s="55">
        <f t="shared" si="1470"/>
        <v>0.54858644977698245</v>
      </c>
      <c r="AC1214" s="6">
        <f t="shared" ca="1" si="1456"/>
        <v>4.0766240691427011</v>
      </c>
      <c r="AD1214" s="6">
        <f t="shared" ca="1" si="1457"/>
        <v>2.5979720895628127</v>
      </c>
      <c r="AE1214" s="6" t="str">
        <f t="shared" si="1471"/>
        <v/>
      </c>
      <c r="AF1214" s="113"/>
      <c r="AG1214" s="52"/>
      <c r="AH1214" s="6" t="str">
        <f t="shared" si="1472"/>
        <v/>
      </c>
      <c r="AI1214" s="6" t="str">
        <f t="shared" si="1473"/>
        <v/>
      </c>
      <c r="AJ1214" s="14" t="str">
        <f t="shared" si="1474"/>
        <v/>
      </c>
      <c r="AK1214" s="56">
        <f t="shared" ca="1" si="1377"/>
        <v>82.335816787043797</v>
      </c>
      <c r="AL1214" s="49">
        <f t="shared" ca="1" si="1378"/>
        <v>4.1133697735545862</v>
      </c>
      <c r="AM1214" s="65"/>
      <c r="AN1214" s="61"/>
      <c r="AO1214" s="61"/>
      <c r="AP1214" s="61"/>
      <c r="AQ1214" s="62"/>
    </row>
    <row r="1215" spans="1:43" x14ac:dyDescent="0.3">
      <c r="A1215" t="str">
        <f t="shared" si="1475"/>
        <v/>
      </c>
      <c r="B1215" s="1" t="s">
        <v>69</v>
      </c>
      <c r="C1215" s="1"/>
      <c r="D1215">
        <v>0.72599999999999998</v>
      </c>
      <c r="E1215">
        <v>162.38</v>
      </c>
      <c r="F1215">
        <v>-37.21</v>
      </c>
      <c r="G1215" s="47"/>
      <c r="H1215" s="47"/>
      <c r="I1215" s="47"/>
      <c r="J1215" s="47"/>
      <c r="K1215" s="47"/>
      <c r="L1215" s="23">
        <f t="shared" si="1462"/>
        <v>93.199999999999989</v>
      </c>
      <c r="M1215" s="6">
        <f t="shared" si="1463"/>
        <v>0.57820410237801911</v>
      </c>
      <c r="N1215" s="6">
        <f t="shared" si="1464"/>
        <v>-0.4390398797298819</v>
      </c>
      <c r="O1215" s="23">
        <f t="shared" si="1449"/>
        <v>-0.51377621647990124</v>
      </c>
      <c r="P1215" s="23" t="str">
        <f t="shared" si="1465"/>
        <v/>
      </c>
      <c r="Q1215" s="23"/>
      <c r="R1215" s="6"/>
      <c r="S1215" s="6"/>
      <c r="T1215" s="6" t="str">
        <f t="shared" si="1466"/>
        <v/>
      </c>
      <c r="U1215" s="6" t="str">
        <f t="shared" si="1467"/>
        <v/>
      </c>
      <c r="V1215" s="6"/>
      <c r="W1215" s="49"/>
      <c r="X1215" s="8"/>
      <c r="Y1215" s="53" t="str">
        <f t="shared" si="1468"/>
        <v>1.76</v>
      </c>
      <c r="Z1215" s="6" t="str">
        <f t="shared" si="1454"/>
        <v/>
      </c>
      <c r="AA1215" s="54" t="str">
        <f t="shared" ca="1" si="1469"/>
        <v/>
      </c>
      <c r="AB1215" s="55">
        <f t="shared" si="1470"/>
        <v>0.57820410237801911</v>
      </c>
      <c r="AC1215" s="6">
        <f t="shared" si="1456"/>
        <v>-0.4390398797298819</v>
      </c>
      <c r="AD1215" s="6">
        <f t="shared" si="1457"/>
        <v>0.51377621647990124</v>
      </c>
      <c r="AE1215" s="6" t="str">
        <f t="shared" si="1471"/>
        <v/>
      </c>
      <c r="AF1215" s="113"/>
      <c r="AG1215" s="52"/>
      <c r="AH1215" s="6" t="str">
        <f t="shared" si="1472"/>
        <v/>
      </c>
      <c r="AI1215" s="6" t="str">
        <f t="shared" si="1473"/>
        <v/>
      </c>
      <c r="AJ1215" s="14" t="str">
        <f t="shared" si="1474"/>
        <v/>
      </c>
      <c r="AK1215" s="56">
        <f t="shared" si="1377"/>
        <v>-37.21</v>
      </c>
      <c r="AL1215" s="49">
        <f t="shared" si="1378"/>
        <v>0.72599999999999998</v>
      </c>
      <c r="AM1215" s="65"/>
      <c r="AN1215" s="61"/>
      <c r="AO1215" s="61"/>
      <c r="AP1215" s="61"/>
      <c r="AQ1215" s="62"/>
    </row>
    <row r="1216" spans="1:43" x14ac:dyDescent="0.3">
      <c r="A1216" t="str">
        <f t="shared" si="1475"/>
        <v/>
      </c>
      <c r="B1216" s="1" t="s">
        <v>69</v>
      </c>
      <c r="C1216" s="1"/>
      <c r="D1216">
        <v>1.2450000000000001</v>
      </c>
      <c r="E1216">
        <v>153.83000000000001</v>
      </c>
      <c r="F1216">
        <v>-71.849999999999994</v>
      </c>
      <c r="G1216" s="47"/>
      <c r="H1216" s="47"/>
      <c r="I1216" s="47"/>
      <c r="J1216" s="47"/>
      <c r="K1216" s="47"/>
      <c r="L1216" s="23">
        <f t="shared" si="1462"/>
        <v>84.65</v>
      </c>
      <c r="M1216" s="6">
        <f t="shared" si="1463"/>
        <v>0.38782471189168988</v>
      </c>
      <c r="N1216" s="6">
        <f t="shared" si="1464"/>
        <v>-1.1830540954859705</v>
      </c>
      <c r="O1216" s="23">
        <f t="shared" si="1449"/>
        <v>-0.3755864737244512</v>
      </c>
      <c r="P1216" s="23" t="str">
        <f t="shared" si="1465"/>
        <v/>
      </c>
      <c r="Q1216" s="23"/>
      <c r="R1216" s="6"/>
      <c r="S1216" s="6"/>
      <c r="T1216" s="6" t="str">
        <f t="shared" si="1466"/>
        <v/>
      </c>
      <c r="U1216" s="6" t="str">
        <f t="shared" si="1467"/>
        <v/>
      </c>
      <c r="V1216" s="6"/>
      <c r="W1216" s="49"/>
      <c r="X1216" s="8"/>
      <c r="Y1216" s="53" t="str">
        <f t="shared" si="1468"/>
        <v>1.76</v>
      </c>
      <c r="Z1216" s="6" t="str">
        <f t="shared" si="1454"/>
        <v/>
      </c>
      <c r="AA1216" s="54" t="str">
        <f t="shared" ca="1" si="1469"/>
        <v/>
      </c>
      <c r="AB1216" s="55">
        <f t="shared" si="1470"/>
        <v>0.38782471189168988</v>
      </c>
      <c r="AC1216" s="6">
        <f t="shared" si="1456"/>
        <v>-1.1830540954859705</v>
      </c>
      <c r="AD1216" s="6">
        <f t="shared" si="1457"/>
        <v>0.3755864737244512</v>
      </c>
      <c r="AE1216" s="6" t="str">
        <f t="shared" si="1471"/>
        <v/>
      </c>
      <c r="AF1216" s="113"/>
      <c r="AG1216" s="52"/>
      <c r="AH1216" s="6" t="str">
        <f t="shared" si="1472"/>
        <v/>
      </c>
      <c r="AI1216" s="6" t="str">
        <f t="shared" si="1473"/>
        <v/>
      </c>
      <c r="AJ1216" s="14" t="str">
        <f t="shared" si="1474"/>
        <v/>
      </c>
      <c r="AK1216" s="56">
        <f t="shared" si="1377"/>
        <v>-71.849999999999994</v>
      </c>
      <c r="AL1216" s="49">
        <f t="shared" si="1378"/>
        <v>1.2449999999999999</v>
      </c>
      <c r="AM1216" s="65"/>
      <c r="AN1216" s="61"/>
      <c r="AO1216" s="61"/>
      <c r="AP1216" s="61"/>
      <c r="AQ1216" s="62"/>
    </row>
    <row r="1217" spans="1:43" x14ac:dyDescent="0.3">
      <c r="A1217" t="str">
        <f t="shared" si="1475"/>
        <v/>
      </c>
      <c r="B1217" s="1" t="s">
        <v>69</v>
      </c>
      <c r="C1217" s="1"/>
      <c r="D1217">
        <v>1.1739999999999999</v>
      </c>
      <c r="E1217">
        <v>128.93</v>
      </c>
      <c r="F1217">
        <v>-86.74</v>
      </c>
      <c r="G1217" s="47"/>
      <c r="H1217" s="47"/>
      <c r="I1217" s="47"/>
      <c r="J1217" s="47"/>
      <c r="K1217" s="47"/>
      <c r="L1217" s="23">
        <f>IF(AND(B1217&lt;&gt;"",C1217&lt;&gt;""),"",IF(E1217-$E$1204&lt;0,(360-($E$1204-E1217)),E1217-$E$1204))</f>
        <v>59.75</v>
      </c>
      <c r="M1217" s="6">
        <f t="shared" si="1463"/>
        <v>6.6761903689461388E-2</v>
      </c>
      <c r="N1217" s="6">
        <f t="shared" si="1464"/>
        <v>-1.1721001869361505</v>
      </c>
      <c r="O1217" s="23">
        <f t="shared" si="1449"/>
        <v>-0.30638947487483814</v>
      </c>
      <c r="P1217" s="23" t="str">
        <f t="shared" si="1465"/>
        <v/>
      </c>
      <c r="Q1217" s="23"/>
      <c r="R1217" s="6"/>
      <c r="S1217" s="6"/>
      <c r="T1217" s="6" t="str">
        <f t="shared" si="1466"/>
        <v/>
      </c>
      <c r="U1217" s="6" t="str">
        <f t="shared" si="1467"/>
        <v/>
      </c>
      <c r="V1217" s="6"/>
      <c r="W1217" s="49"/>
      <c r="X1217" s="8"/>
      <c r="Y1217" s="53" t="str">
        <f t="shared" si="1468"/>
        <v>1.76</v>
      </c>
      <c r="Z1217" s="6" t="str">
        <f t="shared" si="1454"/>
        <v/>
      </c>
      <c r="AA1217" s="54" t="str">
        <f t="shared" ca="1" si="1469"/>
        <v/>
      </c>
      <c r="AB1217" s="55">
        <f t="shared" si="1470"/>
        <v>6.6761903689461388E-2</v>
      </c>
      <c r="AC1217" s="6">
        <f t="shared" si="1456"/>
        <v>-1.1721001869361505</v>
      </c>
      <c r="AD1217" s="6">
        <f t="shared" si="1457"/>
        <v>0.30638947487483814</v>
      </c>
      <c r="AE1217" s="6" t="str">
        <f t="shared" si="1471"/>
        <v/>
      </c>
      <c r="AF1217" s="113"/>
      <c r="AG1217" s="52"/>
      <c r="AH1217" s="6" t="str">
        <f t="shared" si="1472"/>
        <v/>
      </c>
      <c r="AI1217" s="6" t="str">
        <f t="shared" si="1473"/>
        <v/>
      </c>
      <c r="AJ1217" s="14" t="str">
        <f t="shared" si="1474"/>
        <v/>
      </c>
      <c r="AK1217" s="56">
        <f t="shared" si="1377"/>
        <v>-86.74</v>
      </c>
      <c r="AL1217" s="49">
        <f t="shared" si="1378"/>
        <v>1.1739999999999999</v>
      </c>
      <c r="AM1217" s="65"/>
      <c r="AN1217" s="61"/>
      <c r="AO1217" s="61"/>
      <c r="AP1217" s="61"/>
      <c r="AQ1217" s="62"/>
    </row>
    <row r="1218" spans="1:43" ht="15" thickBot="1" x14ac:dyDescent="0.35">
      <c r="A1218">
        <f t="shared" si="1475"/>
        <v>1</v>
      </c>
      <c r="B1218" s="1" t="s">
        <v>69</v>
      </c>
      <c r="C1218" s="1" t="s">
        <v>104</v>
      </c>
      <c r="D1218">
        <v>4.5419999999999998</v>
      </c>
      <c r="E1218">
        <v>70.14</v>
      </c>
      <c r="F1218">
        <v>-3.05</v>
      </c>
      <c r="G1218" s="34"/>
      <c r="H1218" s="34"/>
      <c r="I1218" s="34"/>
      <c r="J1218" s="34"/>
      <c r="K1218" s="34"/>
      <c r="L1218" s="13"/>
      <c r="M1218" s="4"/>
      <c r="N1218" s="4"/>
      <c r="O1218" s="13">
        <f>ABS(SUM(O1205:O1217))/2</f>
        <v>10.452907763425085</v>
      </c>
      <c r="P1218" s="13">
        <f t="shared" si="1465"/>
        <v>47.47710706147673</v>
      </c>
      <c r="Q1218" s="13">
        <f>SQRT(((MAX(M1205:M1217)-MIN(M1205:M1217))^2)+((VLOOKUP(MAX(M1205:M1217),M1205:N1217,2,FALSE)-VLOOKUP(MIN(M1205:M1217),M1205:N1217,2,FALSE))^2))</f>
        <v>4.8065801354825295</v>
      </c>
      <c r="R1218" s="13">
        <f>ABS(MIN(N1205:N1217))+MAX(N1205:N1217)</f>
        <v>9.2437855757492642</v>
      </c>
      <c r="S1218" s="12">
        <f>SQRT(ABS(((M1206-M1205)^2)-((N1206-N1205)^2))+ABS(((M1207-M1206)^2)-((N1207-N1206)^2))+ABS(((M1208-M1207)^2)-((N1208-N1207)^2))+ABS(((M1209-M1208)^2)-((N1209-N1208)^2))+ABS(((M1210-M1209)^2)-((N1210-N1209)^2))+ABS(((M1211-M1210)^2)-((N1211-N1210)^2))+ABS(((M1212-M1211)^2)-((N1212-N1211)^2))+ABS(((M1213-M1212)^2)-((N1213-N1212)^2))+ABS(((M1214-M1213)^2)-((N1214-N1213)^2))+ABS(((M1215-M1214)^2)-((N1215-N1214)^2))+ABS(((M1216-M1215)^2)-((N1216-N1215)^2))+ABS(((M1217-M1216)^2)-((N1217-N1216)^2)))</f>
        <v>6.5424222935315424</v>
      </c>
      <c r="T1218" s="4">
        <f>IF(A1218=1,S1218/Q1218,"")</f>
        <v>1.3611387117495239</v>
      </c>
      <c r="U1218" s="4">
        <f>IF(A1218=1,4*PI()*(O1218/(S1218^2)),"")</f>
        <v>3.0688088366314448</v>
      </c>
      <c r="V1218" s="21">
        <f>IF($H$9=FALSE,(($F$3)*($Q1218^2))/(2*$F$7*COS(RADIANS($F$8))),IF(G1218&lt;&gt;"",(3*($F$3)*(I1218^2))/(2*J1218*(COS(RADIANS(K1218)))),(($F$3)*($Q1218^2))/(2*$J1218*COS(RADIANS($K1218)))))</f>
        <v>144.51306287000236</v>
      </c>
      <c r="W1218" s="51" t="str">
        <f>IF(G1218&lt;&gt;"",IF(V1218&lt;H1218,"STABLE","UNSTABLE"),IF(V1218&lt;$F$6,"STABLE","UNSTABLE"))</f>
        <v>UNSTABLE</v>
      </c>
      <c r="X1218" s="8"/>
      <c r="Y1218" s="57"/>
      <c r="Z1218" s="4"/>
      <c r="AA1218" s="16" t="str">
        <f t="shared" ca="1" si="1469"/>
        <v/>
      </c>
      <c r="AB1218" s="15"/>
      <c r="AC1218" s="17"/>
      <c r="AD1218" s="4">
        <f ca="1">IF(W1218="Stable",O1218,ABS(SUM(AD1205:AD1217)/2))</f>
        <v>40.625695047873755</v>
      </c>
      <c r="AE1218" s="4">
        <f t="shared" ca="1" si="1471"/>
        <v>184.5219069074426</v>
      </c>
      <c r="AF1218" s="13">
        <f ca="1">IF(W1218="Stable",Q1218,SQRT(((MAX(AB1205:AB1217)-MIN(AB1205:AB1217))^2)+((VLOOKUP(MAX(AB1205:AB1217),AB1205:AC1217,2,FALSE)-VLOOKUP(MIN(AB1205:AB1217),AB1205:AC1217,2,FALSE))^2)))</f>
        <v>17.863343163155804</v>
      </c>
      <c r="AG1218" s="12">
        <f ca="1">IF(W1218="Stable",S1218,SQRT(ABS(((AB1206-AB1205)^2)-((AC1206-AC1205)^2))+ABS(((AB1207-AB1206)^2)-((AC1207-AC1206)^2))+ABS(((AB1208-AB1207)^2)-((AC1208-AC1207)^2))+ABS(((AB1209-AB1208)^2)-((AC1209-AC1208)^2))+ABS(((AB1210-AB1209)^2)-((AC1210-AC1209)^2))+ABS(((AB1211-AB1210)^2)-((AC1211-AC1210)^2))+ABS(((AB1212-AB1211)^2)-((AC1212-AC1211)^2))+ABS(((AB1213-AB1212)^2)-((AC1213-AC1212)^2))+ABS(((AB1214-AB1213)^2)-((AC1214-AC1213)^2))+ABS(((AB1215-AB1214)^2)-((AC1215-AC1214)^2))+ABS(((AB1216-AB1215)^2)-((AC1216-AC1215)^2))+ABS(((AB1217-AB1216)^2)-((AC1217-AC1216)^2))))</f>
        <v>26.634223110943186</v>
      </c>
      <c r="AH1218" s="4">
        <f ca="1">IF(W1218="Stable",T1218,IF(A1218=1,AG1218/AF1218,""))</f>
        <v>1.4909987938807467</v>
      </c>
      <c r="AI1218" s="4">
        <f ca="1">IF(W1218="Stable",U1218,IF(A1218=1,4*PI()*(AD1218/(AG1218^2)),""))</f>
        <v>0.71966536374379109</v>
      </c>
      <c r="AJ1218" s="5">
        <f ca="1">IF(A1218=1,(O1218/AD1218)*100,"")</f>
        <v>25.729794286860241</v>
      </c>
      <c r="AK1218" s="56">
        <f t="shared" si="1377"/>
        <v>-3.05</v>
      </c>
      <c r="AL1218" s="49">
        <f t="shared" si="1378"/>
        <v>4.5419999999999998</v>
      </c>
      <c r="AM1218" s="65"/>
      <c r="AN1218" s="61"/>
      <c r="AO1218" s="61"/>
      <c r="AP1218" s="61"/>
      <c r="AQ1218" s="62"/>
    </row>
    <row r="1219" spans="1:43" ht="15" thickTop="1" x14ac:dyDescent="0.3">
      <c r="A1219">
        <f t="shared" si="1475"/>
        <v>1</v>
      </c>
      <c r="B1219" s="1" t="s">
        <v>103</v>
      </c>
      <c r="C1219" s="1" t="s">
        <v>70</v>
      </c>
      <c r="D1219">
        <v>4.8719999999999999</v>
      </c>
      <c r="E1219">
        <v>107.66</v>
      </c>
      <c r="F1219">
        <v>-4.05</v>
      </c>
      <c r="G1219" s="47"/>
      <c r="H1219" s="47"/>
      <c r="I1219" s="47"/>
      <c r="J1219" s="47"/>
      <c r="K1219" s="47"/>
      <c r="L1219" s="23"/>
      <c r="M1219" s="6"/>
      <c r="N1219" s="6"/>
      <c r="O1219" s="23"/>
      <c r="P1219" s="23"/>
      <c r="Q1219" s="23"/>
      <c r="R1219" s="6"/>
      <c r="S1219" s="6"/>
      <c r="T1219" s="6"/>
      <c r="U1219" s="6"/>
      <c r="V1219" s="6"/>
      <c r="W1219" s="49"/>
      <c r="X1219" s="8"/>
      <c r="Y1219" s="53"/>
      <c r="Z1219" s="6"/>
      <c r="AA1219" s="54"/>
      <c r="AB1219" s="55"/>
      <c r="AC1219" s="6"/>
      <c r="AD1219" s="6"/>
      <c r="AE1219" s="6"/>
      <c r="AF1219" s="113"/>
      <c r="AG1219" s="52"/>
      <c r="AH1219" s="6"/>
      <c r="AI1219" s="6"/>
      <c r="AJ1219" s="14"/>
      <c r="AK1219" s="56">
        <f t="shared" si="1377"/>
        <v>-4.05</v>
      </c>
      <c r="AL1219" s="49">
        <f t="shared" si="1378"/>
        <v>4.8719999999999999</v>
      </c>
      <c r="AM1219" s="65"/>
      <c r="AN1219" s="61"/>
      <c r="AO1219" s="61"/>
      <c r="AP1219" s="61"/>
      <c r="AQ1219" s="62"/>
    </row>
    <row r="1220" spans="1:43" x14ac:dyDescent="0.3">
      <c r="A1220" t="str">
        <f t="shared" si="1475"/>
        <v/>
      </c>
      <c r="B1220" s="1" t="s">
        <v>70</v>
      </c>
      <c r="C1220" s="1"/>
      <c r="D1220">
        <v>1.1319999999999999</v>
      </c>
      <c r="E1220">
        <v>14.45</v>
      </c>
      <c r="F1220">
        <v>-81.45</v>
      </c>
      <c r="G1220" s="47"/>
      <c r="H1220" s="47"/>
      <c r="I1220" s="47"/>
      <c r="J1220" s="47"/>
      <c r="K1220" s="47"/>
      <c r="L1220" s="23">
        <f t="shared" ref="L1220:L1228" si="1476">IF(AND(B1220&lt;&gt;"",C1220&lt;&gt;""),"",IF(E1220-$E$1219&lt;0,(360-($E$1219-E1220)),E1220-$E$1219))</f>
        <v>266.79000000000002</v>
      </c>
      <c r="M1220" s="6">
        <f t="shared" ref="M1220" si="1477">IF(AND(B1220&lt;&gt;"",C1220&lt;&gt;""),"",IF(L1220&gt;180,(COS(RADIANS(F1220))*D1220)*(-1),(COS(RADIANS(F1220))*D1220)))</f>
        <v>-0.16829719517131667</v>
      </c>
      <c r="N1220" s="6">
        <f t="shared" ref="N1220" si="1478">IF(AND(B1220&lt;&gt;"",C1220&lt;&gt;""),"",SIN(RADIANS(F1220))*D1220)</f>
        <v>-1.119419516578779</v>
      </c>
      <c r="O1220" s="23">
        <f t="shared" ref="O1220:O1228" si="1479">IF(A1221=1,M1220*VLOOKUP(B1221,$B$13:$N$1389,13,FALSE)-N1220*VLOOKUP(B1221,$B$13:$N$1389,12,FALSE),M1220*N1221-N1220*M1221)</f>
        <v>-0.94339134137324521</v>
      </c>
      <c r="P1220" s="23" t="str">
        <f t="shared" ref="P1220" si="1480">IF(A1220=1,D1220*O1220,"")</f>
        <v/>
      </c>
      <c r="Q1220" s="23"/>
      <c r="R1220" s="6"/>
      <c r="S1220" s="6"/>
      <c r="T1220" s="6" t="str">
        <f t="shared" ref="T1220" si="1481">IF(A1220=1,S1220/Q1220,"")</f>
        <v/>
      </c>
      <c r="U1220" s="6" t="str">
        <f t="shared" ref="U1220" si="1482">IF(A1220=1,4*PI()*(O1220/(S1220^2)),"")</f>
        <v/>
      </c>
      <c r="V1220" s="6"/>
      <c r="W1220" s="49"/>
      <c r="X1220" s="8"/>
      <c r="Y1220" s="53" t="str">
        <f t="shared" ref="Y1220" si="1483">IF(A1220=1,"",B1220)</f>
        <v>1.78</v>
      </c>
      <c r="Z1220" s="6" t="str">
        <f t="shared" ref="Z1220:Z1228" si="1484">IF(F1220&lt;$R$8,"",(SQRT(((N1220-MIN($N$1220:$N$1228))^2))))</f>
        <v/>
      </c>
      <c r="AA1220" s="54" t="str">
        <f t="shared" ca="1" si="1387"/>
        <v/>
      </c>
      <c r="AB1220" s="55">
        <f t="shared" ref="AB1220" si="1485">IF(A1220=1,"",M1220)</f>
        <v>-0.16829719517131667</v>
      </c>
      <c r="AC1220" s="6">
        <f t="shared" ref="AC1220:AC1228" si="1486">IF($W$1229="STABLE",N1220,IF(F1220&lt;$R$8,N1220,(AA1220+MIN($N$1220:$N$1228))))</f>
        <v>-1.119419516578779</v>
      </c>
      <c r="AD1220" s="6">
        <f t="shared" ref="AD1220:AD1228" si="1487">IF(A1221=1,ABS(AB1220*VLOOKUP(B1221,$B$13:$AD$1389,28,FALSE)-AC1220*VLOOKUP(B1221,$B$13:$AD$1389,27,FALSE)),ABS(AB1220*AC1221-AC1220*AB1221))</f>
        <v>0.94339134137324521</v>
      </c>
      <c r="AE1220" s="6" t="str">
        <f t="shared" ref="AE1220" si="1488">IF(Y1220="",$D1220*AD1220,"")</f>
        <v/>
      </c>
      <c r="AF1220" s="113"/>
      <c r="AG1220" s="52"/>
      <c r="AH1220" s="6" t="str">
        <f t="shared" ref="AH1220" si="1489">IF(A1220=1,AG1220/AF1220,"")</f>
        <v/>
      </c>
      <c r="AI1220" s="6" t="str">
        <f t="shared" ref="AI1220" si="1490">IF(A1220=1,4*PI()*(AD1220/(AG1220^2)),"")</f>
        <v/>
      </c>
      <c r="AJ1220" s="14" t="str">
        <f t="shared" ref="AJ1220" si="1491">IF(A1220=1,(O1220/AD1220)*100,"")</f>
        <v/>
      </c>
      <c r="AK1220" s="56">
        <f t="shared" si="1377"/>
        <v>-81.45</v>
      </c>
      <c r="AL1220" s="49">
        <f t="shared" si="1378"/>
        <v>1.1319999999999997</v>
      </c>
      <c r="AM1220" s="65"/>
      <c r="AN1220" s="61"/>
      <c r="AO1220" s="61"/>
      <c r="AP1220" s="61"/>
      <c r="AQ1220" s="62"/>
    </row>
    <row r="1221" spans="1:43" x14ac:dyDescent="0.3">
      <c r="A1221" t="str">
        <f t="shared" si="1475"/>
        <v/>
      </c>
      <c r="B1221" s="1" t="s">
        <v>70</v>
      </c>
      <c r="C1221" s="1"/>
      <c r="D1221">
        <v>0.89400000000000002</v>
      </c>
      <c r="E1221">
        <v>309.18</v>
      </c>
      <c r="F1221">
        <v>-12.67</v>
      </c>
      <c r="G1221" s="47"/>
      <c r="H1221" s="47"/>
      <c r="I1221" s="47"/>
      <c r="J1221" s="47"/>
      <c r="K1221" s="47"/>
      <c r="L1221" s="23">
        <f t="shared" si="1476"/>
        <v>201.52</v>
      </c>
      <c r="M1221" s="6">
        <f t="shared" ref="M1221:M1228" si="1492">IF(AND(B1221&lt;&gt;"",C1221&lt;&gt;""),"",IF(L1221&gt;180,(COS(RADIANS(F1221))*D1221)*(-1),(COS(RADIANS(F1221))*D1221)))</f>
        <v>-0.87223067214934769</v>
      </c>
      <c r="N1221" s="6">
        <f t="shared" ref="N1221:N1228" si="1493">IF(AND(B1221&lt;&gt;"",C1221&lt;&gt;""),"",SIN(RADIANS(F1221))*D1221)</f>
        <v>-0.19608583467934967</v>
      </c>
      <c r="O1221" s="23">
        <f t="shared" si="1479"/>
        <v>-0.95361337208537289</v>
      </c>
      <c r="P1221" s="23" t="str">
        <f t="shared" ref="P1221:P1239" si="1494">IF(A1221=1,D1221*O1221,"")</f>
        <v/>
      </c>
      <c r="Q1221" s="23"/>
      <c r="R1221" s="6"/>
      <c r="S1221" s="6"/>
      <c r="T1221" s="6" t="str">
        <f t="shared" ref="T1221:T1228" si="1495">IF(A1221=1,S1221/Q1221,"")</f>
        <v/>
      </c>
      <c r="U1221" s="6" t="str">
        <f t="shared" ref="U1221:U1228" si="1496">IF(A1221=1,4*PI()*(O1221/(S1221^2)),"")</f>
        <v/>
      </c>
      <c r="V1221" s="6"/>
      <c r="W1221" s="49"/>
      <c r="X1221" s="8"/>
      <c r="Y1221" s="53" t="str">
        <f t="shared" ref="Y1221:Y1228" si="1497">IF(A1221=1,"",B1221)</f>
        <v>1.78</v>
      </c>
      <c r="Z1221" s="6" t="str">
        <f t="shared" si="1484"/>
        <v/>
      </c>
      <c r="AA1221" s="54" t="str">
        <f t="shared" ref="AA1221:AA1239" ca="1" si="1498">IF(Z1221="","",IF($K$9=TRUE,(Z1221*($F$3/($F$3-(RANDBETWEEN($N$8,$M$8)/100)))),Z1221*($F$3/($F$3-$F$4))))</f>
        <v/>
      </c>
      <c r="AB1221" s="55">
        <f t="shared" ref="AB1221:AB1228" si="1499">IF(A1221=1,"",M1221)</f>
        <v>-0.87223067214934769</v>
      </c>
      <c r="AC1221" s="6">
        <f t="shared" si="1486"/>
        <v>-0.19608583467934967</v>
      </c>
      <c r="AD1221" s="6">
        <f t="shared" ca="1" si="1487"/>
        <v>6.7363822240918392</v>
      </c>
      <c r="AE1221" s="6" t="str">
        <f t="shared" ref="AE1221:AE1239" si="1500">IF(Y1221="",$D1221*AD1221,"")</f>
        <v/>
      </c>
      <c r="AF1221" s="113"/>
      <c r="AG1221" s="52"/>
      <c r="AH1221" s="6" t="str">
        <f t="shared" ref="AH1221:AH1228" si="1501">IF(A1221=1,AG1221/AF1221,"")</f>
        <v/>
      </c>
      <c r="AI1221" s="6" t="str">
        <f t="shared" ref="AI1221:AI1228" si="1502">IF(A1221=1,4*PI()*(AD1221/(AG1221^2)),"")</f>
        <v/>
      </c>
      <c r="AJ1221" s="14" t="str">
        <f t="shared" ref="AJ1221:AJ1228" si="1503">IF(A1221=1,(O1221/AD1221)*100,"")</f>
        <v/>
      </c>
      <c r="AK1221" s="56">
        <f t="shared" si="1377"/>
        <v>-12.67</v>
      </c>
      <c r="AL1221" s="49">
        <f t="shared" si="1378"/>
        <v>0.89400000000000002</v>
      </c>
      <c r="AM1221" s="65"/>
      <c r="AN1221" s="61"/>
      <c r="AO1221" s="61"/>
      <c r="AP1221" s="61"/>
      <c r="AQ1221" s="62"/>
    </row>
    <row r="1222" spans="1:43" x14ac:dyDescent="0.3">
      <c r="A1222" t="str">
        <f t="shared" si="1475"/>
        <v/>
      </c>
      <c r="B1222" s="1" t="s">
        <v>70</v>
      </c>
      <c r="C1222" s="1"/>
      <c r="D1222">
        <v>1.0780000000000001</v>
      </c>
      <c r="E1222">
        <v>18.11</v>
      </c>
      <c r="F1222">
        <v>69.02</v>
      </c>
      <c r="G1222" s="47"/>
      <c r="H1222" s="47"/>
      <c r="I1222" s="47"/>
      <c r="J1222" s="47"/>
      <c r="K1222" s="47"/>
      <c r="L1222" s="23">
        <f t="shared" si="1476"/>
        <v>270.45</v>
      </c>
      <c r="M1222" s="6">
        <f t="shared" si="1492"/>
        <v>-0.38596932631392905</v>
      </c>
      <c r="N1222" s="6">
        <f t="shared" si="1493"/>
        <v>1.0065344897939523</v>
      </c>
      <c r="O1222" s="23">
        <f t="shared" si="1479"/>
        <v>-0.5579261312694852</v>
      </c>
      <c r="P1222" s="23" t="str">
        <f t="shared" si="1494"/>
        <v/>
      </c>
      <c r="Q1222" s="23"/>
      <c r="R1222" s="6"/>
      <c r="S1222" s="6"/>
      <c r="T1222" s="6" t="str">
        <f t="shared" si="1495"/>
        <v/>
      </c>
      <c r="U1222" s="6" t="str">
        <f t="shared" si="1496"/>
        <v/>
      </c>
      <c r="V1222" s="6"/>
      <c r="W1222" s="49"/>
      <c r="X1222" s="8"/>
      <c r="Y1222" s="53" t="str">
        <f t="shared" si="1497"/>
        <v>1.78</v>
      </c>
      <c r="Z1222" s="6">
        <f t="shared" si="1484"/>
        <v>2.2779525308408912</v>
      </c>
      <c r="AA1222" s="54">
        <f t="shared" ca="1" si="1498"/>
        <v>8.9078143743330358</v>
      </c>
      <c r="AB1222" s="55">
        <f t="shared" si="1499"/>
        <v>-0.38596932631392905</v>
      </c>
      <c r="AC1222" s="6">
        <f t="shared" ca="1" si="1486"/>
        <v>7.6363963332860969</v>
      </c>
      <c r="AD1222" s="6">
        <f t="shared" ca="1" si="1487"/>
        <v>3.089184256911313</v>
      </c>
      <c r="AE1222" s="6" t="str">
        <f t="shared" si="1500"/>
        <v/>
      </c>
      <c r="AF1222" s="113"/>
      <c r="AG1222" s="52"/>
      <c r="AH1222" s="6" t="str">
        <f t="shared" si="1501"/>
        <v/>
      </c>
      <c r="AI1222" s="6" t="str">
        <f t="shared" si="1502"/>
        <v/>
      </c>
      <c r="AJ1222" s="14" t="str">
        <f t="shared" si="1503"/>
        <v/>
      </c>
      <c r="AK1222" s="56">
        <f t="shared" ca="1" si="1377"/>
        <v>87.106539543381615</v>
      </c>
      <c r="AL1222" s="49">
        <f t="shared" ca="1" si="1378"/>
        <v>7.6461442099845707</v>
      </c>
      <c r="AM1222" s="65"/>
      <c r="AN1222" s="61"/>
      <c r="AO1222" s="61"/>
      <c r="AP1222" s="61"/>
      <c r="AQ1222" s="62"/>
    </row>
    <row r="1223" spans="1:43" x14ac:dyDescent="0.3">
      <c r="A1223" t="str">
        <f t="shared" si="1475"/>
        <v/>
      </c>
      <c r="B1223" s="1" t="s">
        <v>70</v>
      </c>
      <c r="C1223" s="1"/>
      <c r="D1223">
        <v>1.8180000000000001</v>
      </c>
      <c r="E1223">
        <v>353.48</v>
      </c>
      <c r="F1223">
        <v>85.56</v>
      </c>
      <c r="G1223" s="47"/>
      <c r="H1223" s="47"/>
      <c r="I1223" s="47"/>
      <c r="J1223" s="47"/>
      <c r="K1223" s="47"/>
      <c r="L1223" s="23">
        <f t="shared" si="1476"/>
        <v>245.82000000000002</v>
      </c>
      <c r="M1223" s="6">
        <f t="shared" si="1492"/>
        <v>-0.14074062181756511</v>
      </c>
      <c r="N1223" s="6">
        <f t="shared" si="1493"/>
        <v>1.8125440897728267</v>
      </c>
      <c r="O1223" s="23">
        <f t="shared" si="1479"/>
        <v>-1.1949268679701084</v>
      </c>
      <c r="P1223" s="23" t="str">
        <f t="shared" si="1494"/>
        <v/>
      </c>
      <c r="Q1223" s="23"/>
      <c r="R1223" s="6"/>
      <c r="S1223" s="6"/>
      <c r="T1223" s="6" t="str">
        <f t="shared" si="1495"/>
        <v/>
      </c>
      <c r="U1223" s="6" t="str">
        <f t="shared" si="1496"/>
        <v/>
      </c>
      <c r="V1223" s="6"/>
      <c r="W1223" s="49"/>
      <c r="X1223" s="8"/>
      <c r="Y1223" s="53" t="str">
        <f t="shared" si="1497"/>
        <v>1.78</v>
      </c>
      <c r="Z1223" s="6">
        <f t="shared" si="1484"/>
        <v>3.0839621308197653</v>
      </c>
      <c r="AA1223" s="54">
        <f t="shared" ca="1" si="1498"/>
        <v>12.059672810071319</v>
      </c>
      <c r="AB1223" s="55">
        <f t="shared" si="1499"/>
        <v>-0.14074062181756511</v>
      </c>
      <c r="AC1223" s="6">
        <f t="shared" ca="1" si="1486"/>
        <v>10.78825476902438</v>
      </c>
      <c r="AD1223" s="6">
        <f t="shared" ca="1" si="1487"/>
        <v>6.9681687465040305</v>
      </c>
      <c r="AE1223" s="6" t="str">
        <f t="shared" si="1500"/>
        <v/>
      </c>
      <c r="AF1223" s="113"/>
      <c r="AG1223" s="52"/>
      <c r="AH1223" s="6" t="str">
        <f t="shared" si="1501"/>
        <v/>
      </c>
      <c r="AI1223" s="6" t="str">
        <f t="shared" si="1502"/>
        <v/>
      </c>
      <c r="AJ1223" s="14" t="str">
        <f t="shared" si="1503"/>
        <v/>
      </c>
      <c r="AK1223" s="56">
        <f t="shared" ca="1" si="1377"/>
        <v>89.252577326819775</v>
      </c>
      <c r="AL1223" s="49">
        <f t="shared" ca="1" si="1378"/>
        <v>10.789172761801847</v>
      </c>
      <c r="AM1223" s="65"/>
      <c r="AN1223" s="61"/>
      <c r="AO1223" s="61"/>
      <c r="AP1223" s="61"/>
      <c r="AQ1223" s="62"/>
    </row>
    <row r="1224" spans="1:43" x14ac:dyDescent="0.3">
      <c r="A1224" t="str">
        <f t="shared" si="1475"/>
        <v/>
      </c>
      <c r="B1224" s="1" t="s">
        <v>70</v>
      </c>
      <c r="C1224" s="1"/>
      <c r="D1224">
        <v>2.363</v>
      </c>
      <c r="E1224">
        <v>143.82</v>
      </c>
      <c r="F1224">
        <v>78.290000000000006</v>
      </c>
      <c r="G1224" s="47"/>
      <c r="H1224" s="47"/>
      <c r="I1224" s="47"/>
      <c r="J1224" s="47"/>
      <c r="K1224" s="47"/>
      <c r="L1224" s="23">
        <f t="shared" si="1476"/>
        <v>36.159999999999997</v>
      </c>
      <c r="M1224" s="6">
        <f t="shared" si="1492"/>
        <v>0.4795902239737086</v>
      </c>
      <c r="N1224" s="6">
        <f t="shared" si="1493"/>
        <v>2.3138198324564616</v>
      </c>
      <c r="O1224" s="23">
        <f t="shared" si="1479"/>
        <v>-0.7045949233704607</v>
      </c>
      <c r="P1224" s="23" t="str">
        <f t="shared" si="1494"/>
        <v/>
      </c>
      <c r="Q1224" s="23"/>
      <c r="R1224" s="6"/>
      <c r="S1224" s="6"/>
      <c r="T1224" s="6" t="str">
        <f t="shared" si="1495"/>
        <v/>
      </c>
      <c r="U1224" s="6" t="str">
        <f t="shared" si="1496"/>
        <v/>
      </c>
      <c r="V1224" s="6"/>
      <c r="W1224" s="49"/>
      <c r="X1224" s="8"/>
      <c r="Y1224" s="53" t="str">
        <f t="shared" si="1497"/>
        <v>1.78</v>
      </c>
      <c r="Z1224" s="6">
        <f t="shared" si="1484"/>
        <v>3.5852378735034005</v>
      </c>
      <c r="AA1224" s="54">
        <f t="shared" ca="1" si="1498"/>
        <v>14.019885415789414</v>
      </c>
      <c r="AB1224" s="55">
        <f t="shared" si="1499"/>
        <v>0.4795902239737086</v>
      </c>
      <c r="AC1224" s="6">
        <f t="shared" ca="1" si="1486"/>
        <v>12.748467374742475</v>
      </c>
      <c r="AD1224" s="6">
        <f t="shared" ca="1" si="1487"/>
        <v>2.9618717138346145</v>
      </c>
      <c r="AE1224" s="6" t="str">
        <f t="shared" si="1500"/>
        <v/>
      </c>
      <c r="AF1224" s="113"/>
      <c r="AG1224" s="52"/>
      <c r="AH1224" s="6" t="str">
        <f t="shared" si="1501"/>
        <v/>
      </c>
      <c r="AI1224" s="6" t="str">
        <f t="shared" si="1502"/>
        <v/>
      </c>
      <c r="AJ1224" s="14" t="str">
        <f t="shared" si="1503"/>
        <v/>
      </c>
      <c r="AK1224" s="56">
        <f t="shared" ca="1" si="1377"/>
        <v>87.845580712519492</v>
      </c>
      <c r="AL1224" s="49">
        <f t="shared" ca="1" si="1378"/>
        <v>12.757485143546296</v>
      </c>
      <c r="AM1224" s="65"/>
      <c r="AN1224" s="61"/>
      <c r="AO1224" s="61"/>
      <c r="AP1224" s="61"/>
      <c r="AQ1224" s="62"/>
    </row>
    <row r="1225" spans="1:43" x14ac:dyDescent="0.3">
      <c r="A1225" t="str">
        <f t="shared" si="1475"/>
        <v/>
      </c>
      <c r="B1225" s="1" t="s">
        <v>70</v>
      </c>
      <c r="C1225" s="1"/>
      <c r="D1225">
        <v>1.236</v>
      </c>
      <c r="E1225">
        <v>156.79</v>
      </c>
      <c r="F1225">
        <v>64.33</v>
      </c>
      <c r="G1225" s="47"/>
      <c r="H1225" s="47"/>
      <c r="I1225" s="47"/>
      <c r="J1225" s="47"/>
      <c r="K1225" s="47"/>
      <c r="L1225" s="23">
        <f t="shared" si="1476"/>
        <v>49.129999999999995</v>
      </c>
      <c r="M1225" s="6">
        <f t="shared" si="1492"/>
        <v>0.53541940681096634</v>
      </c>
      <c r="N1225" s="6">
        <f t="shared" si="1493"/>
        <v>1.1140116959934454</v>
      </c>
      <c r="O1225" s="23">
        <f t="shared" si="1479"/>
        <v>-0.24197127711860145</v>
      </c>
      <c r="P1225" s="23" t="str">
        <f t="shared" si="1494"/>
        <v/>
      </c>
      <c r="Q1225" s="23"/>
      <c r="R1225" s="6"/>
      <c r="S1225" s="6"/>
      <c r="T1225" s="6" t="str">
        <f t="shared" si="1495"/>
        <v/>
      </c>
      <c r="U1225" s="6" t="str">
        <f t="shared" si="1496"/>
        <v/>
      </c>
      <c r="V1225" s="6"/>
      <c r="W1225" s="49"/>
      <c r="X1225" s="8"/>
      <c r="Y1225" s="53" t="str">
        <f t="shared" si="1497"/>
        <v>1.78</v>
      </c>
      <c r="Z1225" s="6">
        <f t="shared" si="1484"/>
        <v>2.3854297370403845</v>
      </c>
      <c r="AA1225" s="54">
        <f t="shared" ca="1" si="1498"/>
        <v>9.3280983746952337</v>
      </c>
      <c r="AB1225" s="55">
        <f t="shared" si="1499"/>
        <v>0.53541940681096634</v>
      </c>
      <c r="AC1225" s="6">
        <f t="shared" ca="1" si="1486"/>
        <v>8.0566803336482948</v>
      </c>
      <c r="AD1225" s="6">
        <f t="shared" ca="1" si="1487"/>
        <v>0.20807359476762999</v>
      </c>
      <c r="AE1225" s="6" t="str">
        <f t="shared" si="1500"/>
        <v/>
      </c>
      <c r="AF1225" s="113"/>
      <c r="AG1225" s="52"/>
      <c r="AH1225" s="6" t="str">
        <f t="shared" si="1501"/>
        <v/>
      </c>
      <c r="AI1225" s="6" t="str">
        <f t="shared" si="1502"/>
        <v/>
      </c>
      <c r="AJ1225" s="14" t="str">
        <f t="shared" si="1503"/>
        <v/>
      </c>
      <c r="AK1225" s="56">
        <f t="shared" ca="1" si="1377"/>
        <v>86.197909251922013</v>
      </c>
      <c r="AL1225" s="49">
        <f t="shared" ca="1" si="1378"/>
        <v>8.0744518042889464</v>
      </c>
      <c r="AM1225" s="65"/>
      <c r="AN1225" s="61"/>
      <c r="AO1225" s="61"/>
      <c r="AP1225" s="61"/>
      <c r="AQ1225" s="62"/>
    </row>
    <row r="1226" spans="1:43" x14ac:dyDescent="0.3">
      <c r="A1226" t="str">
        <f t="shared" si="1475"/>
        <v/>
      </c>
      <c r="B1226" s="1" t="s">
        <v>70</v>
      </c>
      <c r="C1226" s="1"/>
      <c r="D1226">
        <v>0.41699999999999998</v>
      </c>
      <c r="E1226">
        <v>165.34</v>
      </c>
      <c r="F1226">
        <v>36.33</v>
      </c>
      <c r="G1226" s="47"/>
      <c r="H1226" s="47"/>
      <c r="I1226" s="47"/>
      <c r="J1226" s="47"/>
      <c r="K1226" s="47"/>
      <c r="L1226" s="23">
        <f t="shared" si="1476"/>
        <v>57.680000000000007</v>
      </c>
      <c r="M1226" s="6">
        <f t="shared" si="1492"/>
        <v>0.33594278706989467</v>
      </c>
      <c r="N1226" s="6">
        <f t="shared" si="1493"/>
        <v>0.24704542864767079</v>
      </c>
      <c r="O1226" s="23">
        <f t="shared" si="1479"/>
        <v>-0.57013404169983051</v>
      </c>
      <c r="P1226" s="23" t="str">
        <f t="shared" si="1494"/>
        <v/>
      </c>
      <c r="Q1226" s="23"/>
      <c r="R1226" s="6"/>
      <c r="S1226" s="6"/>
      <c r="T1226" s="6" t="str">
        <f t="shared" si="1495"/>
        <v/>
      </c>
      <c r="U1226" s="6" t="str">
        <f t="shared" si="1496"/>
        <v/>
      </c>
      <c r="V1226" s="6"/>
      <c r="W1226" s="49"/>
      <c r="X1226" s="8"/>
      <c r="Y1226" s="53" t="str">
        <f t="shared" si="1497"/>
        <v>1.78</v>
      </c>
      <c r="Z1226" s="6">
        <f t="shared" si="1484"/>
        <v>1.5184634696946098</v>
      </c>
      <c r="AA1226" s="54">
        <f t="shared" ca="1" si="1498"/>
        <v>5.9378720755222041</v>
      </c>
      <c r="AB1226" s="55">
        <f t="shared" si="1499"/>
        <v>0.33594278706989467</v>
      </c>
      <c r="AC1226" s="6">
        <f t="shared" ca="1" si="1486"/>
        <v>4.6664540344752652</v>
      </c>
      <c r="AD1226" s="6">
        <f t="shared" ca="1" si="1487"/>
        <v>3.1284531688349126</v>
      </c>
      <c r="AE1226" s="6" t="str">
        <f t="shared" si="1500"/>
        <v/>
      </c>
      <c r="AF1226" s="113"/>
      <c r="AG1226" s="52"/>
      <c r="AH1226" s="6" t="str">
        <f t="shared" si="1501"/>
        <v/>
      </c>
      <c r="AI1226" s="6" t="str">
        <f t="shared" si="1502"/>
        <v/>
      </c>
      <c r="AJ1226" s="14" t="str">
        <f t="shared" si="1503"/>
        <v/>
      </c>
      <c r="AK1226" s="56">
        <f t="shared" ca="1" si="1377"/>
        <v>85.882322142516827</v>
      </c>
      <c r="AL1226" s="49">
        <f t="shared" ca="1" si="1378"/>
        <v>4.6785308390620628</v>
      </c>
      <c r="AM1226" s="65"/>
      <c r="AN1226" s="61"/>
      <c r="AO1226" s="61"/>
      <c r="AP1226" s="61"/>
      <c r="AQ1226" s="62"/>
    </row>
    <row r="1227" spans="1:43" x14ac:dyDescent="0.3">
      <c r="A1227" t="str">
        <f t="shared" si="1475"/>
        <v/>
      </c>
      <c r="B1227" s="1" t="s">
        <v>70</v>
      </c>
      <c r="C1227" s="1"/>
      <c r="D1227">
        <v>1.397</v>
      </c>
      <c r="E1227">
        <v>167.52</v>
      </c>
      <c r="F1227">
        <v>-65.52</v>
      </c>
      <c r="G1227" s="47"/>
      <c r="H1227" s="47"/>
      <c r="I1227" s="47"/>
      <c r="J1227" s="47"/>
      <c r="K1227" s="47"/>
      <c r="L1227" s="23">
        <f t="shared" si="1476"/>
        <v>59.860000000000014</v>
      </c>
      <c r="M1227" s="6">
        <f t="shared" si="1492"/>
        <v>0.57888268664761811</v>
      </c>
      <c r="N1227" s="6">
        <f t="shared" si="1493"/>
        <v>-1.2714180410469389</v>
      </c>
      <c r="O1227" s="23">
        <f t="shared" si="1479"/>
        <v>-0.50692715327314086</v>
      </c>
      <c r="P1227" s="23" t="str">
        <f t="shared" si="1494"/>
        <v/>
      </c>
      <c r="Q1227" s="23"/>
      <c r="R1227" s="6"/>
      <c r="S1227" s="6"/>
      <c r="T1227" s="6" t="str">
        <f t="shared" si="1495"/>
        <v/>
      </c>
      <c r="U1227" s="6" t="str">
        <f t="shared" si="1496"/>
        <v/>
      </c>
      <c r="V1227" s="6"/>
      <c r="W1227" s="49"/>
      <c r="X1227" s="8"/>
      <c r="Y1227" s="53" t="str">
        <f t="shared" si="1497"/>
        <v>1.78</v>
      </c>
      <c r="Z1227" s="6" t="str">
        <f t="shared" si="1484"/>
        <v/>
      </c>
      <c r="AA1227" s="54" t="str">
        <f t="shared" ca="1" si="1498"/>
        <v/>
      </c>
      <c r="AB1227" s="55">
        <f t="shared" si="1499"/>
        <v>0.57888268664761811</v>
      </c>
      <c r="AC1227" s="6">
        <f t="shared" si="1486"/>
        <v>-1.2714180410469389</v>
      </c>
      <c r="AD1227" s="6">
        <f t="shared" si="1487"/>
        <v>0.50692715327314086</v>
      </c>
      <c r="AE1227" s="6" t="str">
        <f t="shared" si="1500"/>
        <v/>
      </c>
      <c r="AF1227" s="113"/>
      <c r="AG1227" s="52"/>
      <c r="AH1227" s="6" t="str">
        <f t="shared" si="1501"/>
        <v/>
      </c>
      <c r="AI1227" s="6" t="str">
        <f t="shared" si="1502"/>
        <v/>
      </c>
      <c r="AJ1227" s="14" t="str">
        <f t="shared" si="1503"/>
        <v/>
      </c>
      <c r="AK1227" s="56">
        <f t="shared" si="1377"/>
        <v>-65.52</v>
      </c>
      <c r="AL1227" s="49">
        <f t="shared" si="1378"/>
        <v>1.397</v>
      </c>
      <c r="AM1227" s="65"/>
      <c r="AN1227" s="61"/>
      <c r="AO1227" s="61"/>
      <c r="AP1227" s="61"/>
      <c r="AQ1227" s="62"/>
    </row>
    <row r="1228" spans="1:43" x14ac:dyDescent="0.3">
      <c r="A1228" t="str">
        <f t="shared" si="1475"/>
        <v/>
      </c>
      <c r="B1228" s="1" t="s">
        <v>70</v>
      </c>
      <c r="C1228" s="1"/>
      <c r="D1228">
        <v>1.143</v>
      </c>
      <c r="E1228">
        <v>161.87</v>
      </c>
      <c r="F1228">
        <v>-84.03</v>
      </c>
      <c r="G1228" s="47"/>
      <c r="H1228" s="47"/>
      <c r="I1228" s="47"/>
      <c r="J1228" s="47"/>
      <c r="K1228" s="47"/>
      <c r="L1228" s="23">
        <f t="shared" si="1476"/>
        <v>54.210000000000008</v>
      </c>
      <c r="M1228" s="6">
        <f t="shared" si="1492"/>
        <v>0.11888082226400629</v>
      </c>
      <c r="N1228" s="6">
        <f t="shared" si="1493"/>
        <v>-1.1368009280862827</v>
      </c>
      <c r="O1228" s="23">
        <f t="shared" si="1479"/>
        <v>-0.32439792025433273</v>
      </c>
      <c r="P1228" s="23" t="str">
        <f t="shared" si="1494"/>
        <v/>
      </c>
      <c r="Q1228" s="23"/>
      <c r="R1228" s="6"/>
      <c r="S1228" s="6"/>
      <c r="T1228" s="6" t="str">
        <f t="shared" si="1495"/>
        <v/>
      </c>
      <c r="U1228" s="6" t="str">
        <f t="shared" si="1496"/>
        <v/>
      </c>
      <c r="V1228" s="6"/>
      <c r="W1228" s="49"/>
      <c r="X1228" s="8"/>
      <c r="Y1228" s="53" t="str">
        <f t="shared" si="1497"/>
        <v>1.78</v>
      </c>
      <c r="Z1228" s="6" t="str">
        <f t="shared" si="1484"/>
        <v/>
      </c>
      <c r="AA1228" s="54" t="str">
        <f t="shared" ca="1" si="1498"/>
        <v/>
      </c>
      <c r="AB1228" s="55">
        <f t="shared" si="1499"/>
        <v>0.11888082226400629</v>
      </c>
      <c r="AC1228" s="6">
        <f t="shared" si="1486"/>
        <v>-1.1368009280862827</v>
      </c>
      <c r="AD1228" s="6">
        <f t="shared" si="1487"/>
        <v>0.32439792025433273</v>
      </c>
      <c r="AE1228" s="6" t="str">
        <f t="shared" si="1500"/>
        <v/>
      </c>
      <c r="AF1228" s="113"/>
      <c r="AG1228" s="52"/>
      <c r="AH1228" s="6" t="str">
        <f t="shared" si="1501"/>
        <v/>
      </c>
      <c r="AI1228" s="6" t="str">
        <f t="shared" si="1502"/>
        <v/>
      </c>
      <c r="AJ1228" s="14" t="str">
        <f t="shared" si="1503"/>
        <v/>
      </c>
      <c r="AK1228" s="56">
        <f t="shared" si="1377"/>
        <v>-84.03</v>
      </c>
      <c r="AL1228" s="49">
        <f t="shared" si="1378"/>
        <v>1.143</v>
      </c>
      <c r="AM1228" s="65"/>
      <c r="AN1228" s="61"/>
      <c r="AO1228" s="61"/>
      <c r="AP1228" s="61"/>
      <c r="AQ1228" s="62"/>
    </row>
    <row r="1229" spans="1:43" ht="15" thickBot="1" x14ac:dyDescent="0.35">
      <c r="A1229">
        <f t="shared" si="1475"/>
        <v>1</v>
      </c>
      <c r="B1229" s="1" t="s">
        <v>70</v>
      </c>
      <c r="C1229" s="1" t="s">
        <v>105</v>
      </c>
      <c r="D1229">
        <v>9.7420000000000009</v>
      </c>
      <c r="E1229">
        <v>65</v>
      </c>
      <c r="F1229">
        <v>-2</v>
      </c>
      <c r="G1229" s="34"/>
      <c r="H1229" s="34"/>
      <c r="I1229" s="34"/>
      <c r="J1229" s="34"/>
      <c r="K1229" s="34"/>
      <c r="L1229" s="13"/>
      <c r="M1229" s="4"/>
      <c r="N1229" s="4"/>
      <c r="O1229" s="13">
        <f>ABS(SUM(O1220:O1228))/2</f>
        <v>2.998941514207289</v>
      </c>
      <c r="P1229" s="13">
        <f t="shared" si="1494"/>
        <v>29.215688231407412</v>
      </c>
      <c r="Q1229" s="13">
        <f>SQRT(((MAX(M1220:M1228)-MIN(M1220:M1228))^2)+((VLOOKUP(MAX(M1220:M1228),M1220:N1228,2,FALSE)-VLOOKUP(MIN(M1220:M1228),M1220:N1228,2,FALSE))^2))</f>
        <v>1.8061199667049801</v>
      </c>
      <c r="R1229" s="13">
        <f>ABS(MIN(N1220:N1228))+MAX(N1220:N1228)</f>
        <v>3.5852378735034005</v>
      </c>
      <c r="S1229" s="12">
        <f>SQRT(ABS(((M1221-M1220)^2)-((N1221-N1220)^2))+ABS(((M1222-M1221)^2)-((N1222-N1221)^2))+ABS(((M1223-M1222)^2)-((N1223-N1222)^2))+ABS(((M1224-M1223)^2)-((N1224-N1223)^2))+ABS(((M1225-M1224)^2)-((N1225-N1224)^2))+ABS(((M1226-M1225)^2)-((N1226-N1225)^2))+ABS(((M1227-M1226)^2)-((N1227-N1226)^2))+ABS(((M1228-M1227)^2)-((N1228-N1227)^2)))</f>
        <v>2.6226645530779988</v>
      </c>
      <c r="T1229" s="4">
        <f>IF(A1229=1,S1229/Q1229,"")</f>
        <v>1.4520987539176</v>
      </c>
      <c r="U1229" s="4">
        <f>IF(A1229=1,4*PI()*(O1229/(S1229^2)),"")</f>
        <v>5.4788872997405376</v>
      </c>
      <c r="V1229" s="21">
        <f>IF($H$9=FALSE,(($F$3)*($Q1229^2))/(2*$F$7*COS(RADIANS($F$8))),IF(G1229&lt;&gt;"",(3*($F$3)*(I1229^2))/(2*J1229*(COS(RADIANS(K1229)))),(($F$3)*($Q1229^2))/(2*$J1229*COS(RADIANS($K1229)))))</f>
        <v>20.404592164540237</v>
      </c>
      <c r="W1229" s="51" t="str">
        <f>IF(G1229&lt;&gt;"",IF(V1229&lt;H1229,"STABLE","UNSTABLE"),IF(V1229&lt;$F$6,"STABLE","UNSTABLE"))</f>
        <v>UNSTABLE</v>
      </c>
      <c r="X1229" s="8"/>
      <c r="Y1229" s="57"/>
      <c r="Z1229" s="4"/>
      <c r="AA1229" s="16" t="str">
        <f t="shared" ca="1" si="1498"/>
        <v/>
      </c>
      <c r="AB1229" s="15"/>
      <c r="AC1229" s="17"/>
      <c r="AD1229" s="4">
        <f ca="1">IF(W1229="Stable",O1229,ABS(SUM(AD1220:AD1228)/2))</f>
        <v>12.433425059922529</v>
      </c>
      <c r="AE1229" s="4">
        <f t="shared" ca="1" si="1500"/>
        <v>121.12642693376529</v>
      </c>
      <c r="AF1229" s="13">
        <f>IF(W1229="Stable",Q1229,SQRT(((MAX(AB1220:AB1228)-MIN(AB1220:AB1228))^2)+((VLOOKUP(MAX(AB1220:AB1228),AB1220:AC1228,2,FALSE)-VLOOKUP(MIN(AB1220:AB1228),AB1220:AC1228,2,FALSE))^2)))</f>
        <v>1.8061199667049801</v>
      </c>
      <c r="AG1229" s="12">
        <f ca="1">IF(W1229="Stable",S1229,SQRT(ABS(((AB1221-AB1220)^2)-((AC1221-AC1220)^2))+ABS(((AB1222-AB1221)^2)-((AC1222-AC1221)^2))+ABS(((AB1223-AB1222)^2)-((AC1223-AC1222)^2))+ABS(((AB1224-AB1223)^2)-((AC1224-AC1223)^2))+ABS(((AB1225-AB1224)^2)-((AC1225-AC1224)^2))+ABS(((AB1226-AB1225)^2)-((AC1226-AC1225)^2))+ABS(((AB1227-AB1226)^2)-((AC1227-AC1226)^2))+ABS(((AB1228-AB1227)^2)-((AC1228-AC1227)^2))))</f>
        <v>11.985675795033938</v>
      </c>
      <c r="AH1229" s="4">
        <f ca="1">IF(W1229="Stable",T1229,IF(A1229=1,AG1229/AF1229,""))</f>
        <v>6.6361460013645557</v>
      </c>
      <c r="AI1229" s="4">
        <f ca="1">IF(W1229="Stable",U1229,IF(A1229=1,4*PI()*(AD1229/(AG1229^2)),""))</f>
        <v>1.0876160123690948</v>
      </c>
      <c r="AJ1229" s="5">
        <f ca="1">IF(A1229=1,(O1229/AD1229)*100,"")</f>
        <v>24.119995091891237</v>
      </c>
      <c r="AK1229" s="56">
        <f t="shared" ref="AK1229:AK1239" si="1504">IF(A1229=1,F1229,IF(Z1229="",F1229,ABS(DEGREES(ATAN(AC1229/AB1229)))))</f>
        <v>-2</v>
      </c>
      <c r="AL1229" s="49">
        <f t="shared" ref="AL1229:AL1239" si="1505">IF(A1229=1,D1229,SQRT(((AB1229-0)^2)+((AC1229-0)^2)))</f>
        <v>9.7420000000000009</v>
      </c>
      <c r="AM1229" s="65"/>
      <c r="AN1229" s="61"/>
      <c r="AO1229" s="61"/>
      <c r="AP1229" s="61"/>
      <c r="AQ1229" s="62"/>
    </row>
    <row r="1230" spans="1:43" ht="15" thickTop="1" x14ac:dyDescent="0.3">
      <c r="A1230">
        <f t="shared" si="1475"/>
        <v>1</v>
      </c>
      <c r="B1230" s="1" t="s">
        <v>105</v>
      </c>
      <c r="C1230" s="1" t="s">
        <v>71</v>
      </c>
      <c r="D1230">
        <v>6.1</v>
      </c>
      <c r="E1230">
        <v>63.2</v>
      </c>
      <c r="F1230">
        <v>-2.57</v>
      </c>
      <c r="G1230" s="47"/>
      <c r="H1230" s="47"/>
      <c r="I1230" s="47"/>
      <c r="J1230" s="47"/>
      <c r="K1230" s="47"/>
      <c r="L1230" s="23"/>
      <c r="M1230" s="6"/>
      <c r="N1230" s="6"/>
      <c r="O1230" s="23"/>
      <c r="P1230" s="23"/>
      <c r="Q1230" s="23"/>
      <c r="R1230" s="6"/>
      <c r="S1230" s="6"/>
      <c r="T1230" s="6"/>
      <c r="U1230" s="6"/>
      <c r="V1230" s="6"/>
      <c r="W1230" s="49"/>
      <c r="X1230" s="8"/>
      <c r="Y1230" s="53"/>
      <c r="Z1230" s="6"/>
      <c r="AA1230" s="54"/>
      <c r="AB1230" s="55"/>
      <c r="AC1230" s="6"/>
      <c r="AD1230" s="6"/>
      <c r="AE1230" s="6"/>
      <c r="AF1230" s="113"/>
      <c r="AG1230" s="52"/>
      <c r="AH1230" s="6"/>
      <c r="AI1230" s="6"/>
      <c r="AJ1230" s="14"/>
      <c r="AK1230" s="56">
        <f t="shared" si="1504"/>
        <v>-2.57</v>
      </c>
      <c r="AL1230" s="49">
        <f t="shared" si="1505"/>
        <v>6.1</v>
      </c>
      <c r="AM1230" s="65"/>
      <c r="AN1230" s="61"/>
      <c r="AO1230" s="61"/>
      <c r="AP1230" s="61"/>
      <c r="AQ1230" s="62"/>
    </row>
    <row r="1231" spans="1:43" x14ac:dyDescent="0.3">
      <c r="A1231" t="str">
        <f t="shared" si="1475"/>
        <v/>
      </c>
      <c r="B1231" s="1" t="s">
        <v>71</v>
      </c>
      <c r="C1231" s="1"/>
      <c r="D1231">
        <v>0.39400000000000002</v>
      </c>
      <c r="E1231">
        <v>208.25</v>
      </c>
      <c r="F1231">
        <v>-67.260000000000005</v>
      </c>
      <c r="G1231" s="47"/>
      <c r="H1231" s="47"/>
      <c r="I1231" s="47"/>
      <c r="J1231" s="47"/>
      <c r="K1231" s="47"/>
      <c r="L1231" s="23">
        <f t="shared" ref="L1231:L1239" si="1506">IF(AND(B1231&lt;&gt;"",C1231&lt;&gt;""),"",IF(E1231-$E$1230&lt;0,(360-($E$1230-E1231)),E1231-$E$1230))</f>
        <v>145.05000000000001</v>
      </c>
      <c r="M1231" s="6">
        <f t="shared" ref="M1231:M1239" si="1507">IF(AND(B1231&lt;&gt;"",C1231&lt;&gt;""),"",IF(L1231&gt;180,(COS(RADIANS(F1231))*D1231)*(-1),(COS(RADIANS(F1231))*D1231)))</f>
        <v>0.15230070051790734</v>
      </c>
      <c r="N1231" s="6">
        <f t="shared" ref="N1231:N1239" si="1508">IF(AND(B1231&lt;&gt;"",C1231&lt;&gt;""),"",SIN(RADIANS(F1231))*D1231)</f>
        <v>-0.36337376985929337</v>
      </c>
      <c r="O1231" s="23">
        <f t="shared" ref="O1231:O1239" si="1509">IF(A1232=1,M1231*VLOOKUP(B1232,$B$13:$N$1389,13,FALSE)-N1231*VLOOKUP(B1232,$B$13:$N$1389,12,FALSE),M1231*N1232-N1231*M1232)</f>
        <v>0.52391458846349204</v>
      </c>
      <c r="P1231" s="23" t="str">
        <f t="shared" si="1494"/>
        <v/>
      </c>
      <c r="Q1231" s="23"/>
      <c r="R1231" s="6"/>
      <c r="S1231" s="6"/>
      <c r="T1231" s="6" t="str">
        <f t="shared" ref="T1231:T1239" si="1510">IF(A1231=1,S1231/Q1231,"")</f>
        <v/>
      </c>
      <c r="U1231" s="6" t="str">
        <f t="shared" ref="U1231:U1239" si="1511">IF(A1231=1,4*PI()*(O1231/(S1231^2)),"")</f>
        <v/>
      </c>
      <c r="V1231" s="6"/>
      <c r="W1231" s="49"/>
      <c r="X1231" s="8"/>
      <c r="Y1231" s="53" t="str">
        <f t="shared" ref="Y1231:Y1239" si="1512">IF(A1231=1,"",B1231)</f>
        <v>1.80</v>
      </c>
      <c r="Z1231" s="6" t="str">
        <f t="shared" ref="Z1231:Z1239" si="1513">IF(F1231&lt;$R$8,"",(SQRT(((N1231-MIN($N$1231:$N$1239))^2))))</f>
        <v/>
      </c>
      <c r="AA1231" s="54" t="str">
        <f t="shared" ca="1" si="1498"/>
        <v/>
      </c>
      <c r="AB1231" s="55">
        <f t="shared" ref="AB1231:AB1239" si="1514">IF(A1231=1,"",M1231)</f>
        <v>0.15230070051790734</v>
      </c>
      <c r="AC1231" s="6">
        <f t="shared" ref="AC1231:AC1239" si="1515">IF($W$1240="STABLE",N1231,IF(F1231&lt;$R$8,N1231,(AA1231+MIN($N$1231:$N$1239))))</f>
        <v>-0.36337376985929337</v>
      </c>
      <c r="AD1231" s="6">
        <f t="shared" ref="AD1231:AD1239" si="1516">IF(A1232=1,ABS(AB1231*VLOOKUP(B1232,$B$13:$AD$1389,28,FALSE)-AC1231*VLOOKUP(B1232,$B$13:$AD$1389,27,FALSE)),ABS(AB1231*AC1232-AC1231*AB1232))</f>
        <v>0.52391458846349204</v>
      </c>
      <c r="AE1231" s="6" t="str">
        <f t="shared" si="1500"/>
        <v/>
      </c>
      <c r="AF1231" s="113"/>
      <c r="AG1231" s="52"/>
      <c r="AH1231" s="6" t="str">
        <f t="shared" ref="AH1231:AH1239" si="1517">IF(A1231=1,AG1231/AF1231,"")</f>
        <v/>
      </c>
      <c r="AI1231" s="6" t="str">
        <f t="shared" ref="AI1231:AI1239" si="1518">IF(A1231=1,4*PI()*(AD1231/(AG1231^2)),"")</f>
        <v/>
      </c>
      <c r="AJ1231" s="14" t="str">
        <f t="shared" ref="AJ1231:AJ1239" si="1519">IF(A1231=1,(O1231/AD1231)*100,"")</f>
        <v/>
      </c>
      <c r="AK1231" s="56">
        <f t="shared" si="1504"/>
        <v>-67.260000000000005</v>
      </c>
      <c r="AL1231" s="49">
        <f t="shared" si="1505"/>
        <v>0.39400000000000002</v>
      </c>
      <c r="AM1231" s="65"/>
      <c r="AN1231" s="61"/>
      <c r="AO1231" s="61"/>
      <c r="AP1231" s="61"/>
      <c r="AQ1231" s="62"/>
    </row>
    <row r="1232" spans="1:43" x14ac:dyDescent="0.3">
      <c r="A1232" t="str">
        <f t="shared" si="1475"/>
        <v/>
      </c>
      <c r="B1232" s="1" t="s">
        <v>71</v>
      </c>
      <c r="C1232" s="1"/>
      <c r="D1232">
        <v>1.577</v>
      </c>
      <c r="E1232">
        <v>227.5</v>
      </c>
      <c r="F1232">
        <v>-9.7799999999999994</v>
      </c>
      <c r="G1232" s="47"/>
      <c r="H1232" s="47"/>
      <c r="I1232" s="47"/>
      <c r="J1232" s="47"/>
      <c r="K1232" s="47"/>
      <c r="L1232" s="23">
        <f t="shared" si="1506"/>
        <v>164.3</v>
      </c>
      <c r="M1232" s="6">
        <f t="shared" si="1507"/>
        <v>1.5540818576204571</v>
      </c>
      <c r="N1232" s="6">
        <f t="shared" si="1508"/>
        <v>-0.26787791961068608</v>
      </c>
      <c r="O1232" s="23">
        <f t="shared" si="1509"/>
        <v>0.69390795405837613</v>
      </c>
      <c r="P1232" s="23" t="str">
        <f t="shared" si="1494"/>
        <v/>
      </c>
      <c r="Q1232" s="23"/>
      <c r="R1232" s="6"/>
      <c r="S1232" s="6"/>
      <c r="T1232" s="6" t="str">
        <f t="shared" si="1510"/>
        <v/>
      </c>
      <c r="U1232" s="6" t="str">
        <f t="shared" si="1511"/>
        <v/>
      </c>
      <c r="V1232" s="6"/>
      <c r="W1232" s="49"/>
      <c r="X1232" s="8"/>
      <c r="Y1232" s="53" t="str">
        <f t="shared" si="1512"/>
        <v>1.80</v>
      </c>
      <c r="Z1232" s="6" t="str">
        <f t="shared" si="1513"/>
        <v/>
      </c>
      <c r="AA1232" s="54" t="str">
        <f t="shared" ca="1" si="1498"/>
        <v/>
      </c>
      <c r="AB1232" s="55">
        <f t="shared" si="1514"/>
        <v>1.5540818576204571</v>
      </c>
      <c r="AC1232" s="6">
        <f t="shared" si="1515"/>
        <v>-0.26787791961068608</v>
      </c>
      <c r="AD1232" s="6">
        <f t="shared" si="1516"/>
        <v>0.69390795405837613</v>
      </c>
      <c r="AE1232" s="6" t="str">
        <f t="shared" si="1500"/>
        <v/>
      </c>
      <c r="AF1232" s="113"/>
      <c r="AG1232" s="52"/>
      <c r="AH1232" s="6" t="str">
        <f t="shared" si="1517"/>
        <v/>
      </c>
      <c r="AI1232" s="6" t="str">
        <f t="shared" si="1518"/>
        <v/>
      </c>
      <c r="AJ1232" s="14" t="str">
        <f t="shared" si="1519"/>
        <v/>
      </c>
      <c r="AK1232" s="56">
        <f t="shared" si="1504"/>
        <v>-9.7799999999999994</v>
      </c>
      <c r="AL1232" s="49">
        <f t="shared" si="1505"/>
        <v>1.5770000000000002</v>
      </c>
      <c r="AM1232" s="65"/>
      <c r="AN1232" s="61"/>
      <c r="AO1232" s="61"/>
      <c r="AP1232" s="61"/>
      <c r="AQ1232" s="62"/>
    </row>
    <row r="1233" spans="1:43" x14ac:dyDescent="0.3">
      <c r="A1233" t="str">
        <f t="shared" si="1475"/>
        <v/>
      </c>
      <c r="B1233" s="1" t="s">
        <v>71</v>
      </c>
      <c r="C1233" s="1"/>
      <c r="D1233">
        <v>2.9089999999999998</v>
      </c>
      <c r="E1233">
        <v>64.55</v>
      </c>
      <c r="F1233">
        <v>-1.08</v>
      </c>
      <c r="G1233" s="47"/>
      <c r="H1233" s="47"/>
      <c r="I1233" s="47"/>
      <c r="J1233" s="47"/>
      <c r="K1233" s="47"/>
      <c r="L1233" s="23">
        <f t="shared" si="1506"/>
        <v>1.3499999999999943</v>
      </c>
      <c r="M1233" s="6">
        <f t="shared" si="1507"/>
        <v>2.9084832230757729</v>
      </c>
      <c r="N1233" s="6">
        <f t="shared" si="1508"/>
        <v>-5.4830111132122376E-2</v>
      </c>
      <c r="O1233" s="23">
        <f t="shared" si="1509"/>
        <v>0.38175943533461165</v>
      </c>
      <c r="P1233" s="23" t="str">
        <f t="shared" si="1494"/>
        <v/>
      </c>
      <c r="Q1233" s="23"/>
      <c r="R1233" s="6"/>
      <c r="S1233" s="6"/>
      <c r="T1233" s="6" t="str">
        <f t="shared" si="1510"/>
        <v/>
      </c>
      <c r="U1233" s="6" t="str">
        <f t="shared" si="1511"/>
        <v/>
      </c>
      <c r="V1233" s="6"/>
      <c r="W1233" s="49"/>
      <c r="X1233" s="8"/>
      <c r="Y1233" s="53" t="str">
        <f t="shared" si="1512"/>
        <v>1.80</v>
      </c>
      <c r="Z1233" s="6" t="str">
        <f t="shared" si="1513"/>
        <v/>
      </c>
      <c r="AA1233" s="54" t="str">
        <f t="shared" ca="1" si="1498"/>
        <v/>
      </c>
      <c r="AB1233" s="55">
        <f t="shared" si="1514"/>
        <v>2.9084832230757729</v>
      </c>
      <c r="AC1233" s="6">
        <f t="shared" si="1515"/>
        <v>-5.4830111132122376E-2</v>
      </c>
      <c r="AD1233" s="6">
        <f t="shared" ca="1" si="1516"/>
        <v>4.0667375561655286</v>
      </c>
      <c r="AE1233" s="6" t="str">
        <f t="shared" si="1500"/>
        <v/>
      </c>
      <c r="AF1233" s="113"/>
      <c r="AG1233" s="52"/>
      <c r="AH1233" s="6" t="str">
        <f t="shared" si="1517"/>
        <v/>
      </c>
      <c r="AI1233" s="6" t="str">
        <f t="shared" si="1518"/>
        <v/>
      </c>
      <c r="AJ1233" s="14" t="str">
        <f t="shared" si="1519"/>
        <v/>
      </c>
      <c r="AK1233" s="56">
        <f t="shared" si="1504"/>
        <v>-1.08</v>
      </c>
      <c r="AL1233" s="49">
        <f t="shared" si="1505"/>
        <v>2.9089999999999994</v>
      </c>
      <c r="AM1233" s="65"/>
      <c r="AN1233" s="61"/>
      <c r="AO1233" s="61"/>
      <c r="AP1233" s="61"/>
      <c r="AQ1233" s="62"/>
    </row>
    <row r="1234" spans="1:43" x14ac:dyDescent="0.3">
      <c r="A1234" t="str">
        <f t="shared" si="1475"/>
        <v/>
      </c>
      <c r="B1234" s="1" t="s">
        <v>71</v>
      </c>
      <c r="C1234" s="1"/>
      <c r="D1234">
        <v>3.1469999999999998</v>
      </c>
      <c r="E1234">
        <v>229.02</v>
      </c>
      <c r="F1234">
        <v>1.31</v>
      </c>
      <c r="G1234" s="47"/>
      <c r="H1234" s="47"/>
      <c r="I1234" s="47"/>
      <c r="J1234" s="47"/>
      <c r="K1234" s="47"/>
      <c r="L1234" s="23">
        <f t="shared" si="1506"/>
        <v>165.82</v>
      </c>
      <c r="M1234" s="6">
        <f t="shared" si="1507"/>
        <v>3.1461774824853568</v>
      </c>
      <c r="N1234" s="6">
        <f t="shared" si="1508"/>
        <v>7.1946151405772416E-2</v>
      </c>
      <c r="O1234" s="23">
        <f t="shared" si="1509"/>
        <v>0.69751261641188844</v>
      </c>
      <c r="P1234" s="23" t="str">
        <f t="shared" si="1494"/>
        <v/>
      </c>
      <c r="Q1234" s="23"/>
      <c r="R1234" s="6"/>
      <c r="S1234" s="6"/>
      <c r="T1234" s="6" t="str">
        <f t="shared" si="1510"/>
        <v/>
      </c>
      <c r="U1234" s="6" t="str">
        <f t="shared" si="1511"/>
        <v/>
      </c>
      <c r="V1234" s="6"/>
      <c r="W1234" s="49"/>
      <c r="X1234" s="8"/>
      <c r="Y1234" s="53" t="str">
        <f t="shared" si="1512"/>
        <v>1.80</v>
      </c>
      <c r="Z1234" s="6">
        <f t="shared" si="1513"/>
        <v>0.4353199212650658</v>
      </c>
      <c r="AA1234" s="54">
        <f t="shared" ca="1" si="1498"/>
        <v>1.7022958115141376</v>
      </c>
      <c r="AB1234" s="55">
        <f t="shared" si="1514"/>
        <v>3.1461774824853568</v>
      </c>
      <c r="AC1234" s="6">
        <f t="shared" ca="1" si="1515"/>
        <v>1.3389220416548442</v>
      </c>
      <c r="AD1234" s="6">
        <f t="shared" ca="1" si="1516"/>
        <v>3.2098910453193881</v>
      </c>
      <c r="AE1234" s="6" t="str">
        <f t="shared" si="1500"/>
        <v/>
      </c>
      <c r="AF1234" s="113"/>
      <c r="AG1234" s="52"/>
      <c r="AH1234" s="6" t="str">
        <f t="shared" si="1517"/>
        <v/>
      </c>
      <c r="AI1234" s="6" t="str">
        <f t="shared" si="1518"/>
        <v/>
      </c>
      <c r="AJ1234" s="14" t="str">
        <f t="shared" si="1519"/>
        <v/>
      </c>
      <c r="AK1234" s="56">
        <f t="shared" ca="1" si="1504"/>
        <v>23.053199189260951</v>
      </c>
      <c r="AL1234" s="49">
        <f t="shared" ca="1" si="1505"/>
        <v>3.4192316366293576</v>
      </c>
      <c r="AM1234" s="65"/>
      <c r="AN1234" s="61"/>
      <c r="AO1234" s="61"/>
      <c r="AP1234" s="61"/>
      <c r="AQ1234" s="62"/>
    </row>
    <row r="1235" spans="1:43" x14ac:dyDescent="0.3">
      <c r="A1235" t="str">
        <f t="shared" si="1475"/>
        <v/>
      </c>
      <c r="B1235" s="1" t="s">
        <v>71</v>
      </c>
      <c r="C1235" s="1"/>
      <c r="D1235">
        <v>2.7050000000000001</v>
      </c>
      <c r="E1235">
        <v>228.22</v>
      </c>
      <c r="F1235">
        <v>6.01</v>
      </c>
      <c r="G1235" s="47"/>
      <c r="H1235" s="47"/>
      <c r="I1235" s="47"/>
      <c r="J1235" s="47"/>
      <c r="K1235" s="47"/>
      <c r="L1235" s="23">
        <f t="shared" si="1506"/>
        <v>165.01999999999998</v>
      </c>
      <c r="M1235" s="6">
        <f t="shared" si="1507"/>
        <v>2.6901323369014833</v>
      </c>
      <c r="N1235" s="6">
        <f t="shared" si="1508"/>
        <v>0.28321901411622419</v>
      </c>
      <c r="O1235" s="23">
        <f t="shared" si="1509"/>
        <v>0.57554373060229191</v>
      </c>
      <c r="P1235" s="23" t="str">
        <f t="shared" si="1494"/>
        <v/>
      </c>
      <c r="Q1235" s="23"/>
      <c r="R1235" s="6"/>
      <c r="S1235" s="6"/>
      <c r="T1235" s="6" t="str">
        <f t="shared" si="1510"/>
        <v/>
      </c>
      <c r="U1235" s="6" t="str">
        <f t="shared" si="1511"/>
        <v/>
      </c>
      <c r="V1235" s="6"/>
      <c r="W1235" s="49"/>
      <c r="X1235" s="8"/>
      <c r="Y1235" s="53" t="str">
        <f t="shared" si="1512"/>
        <v>1.80</v>
      </c>
      <c r="Z1235" s="6">
        <f t="shared" si="1513"/>
        <v>0.64659278397551756</v>
      </c>
      <c r="AA1235" s="54">
        <f t="shared" ca="1" si="1498"/>
        <v>2.5284673045012771</v>
      </c>
      <c r="AB1235" s="55">
        <f t="shared" si="1514"/>
        <v>2.6901323369014833</v>
      </c>
      <c r="AC1235" s="6">
        <f t="shared" ca="1" si="1515"/>
        <v>2.1650935346419837</v>
      </c>
      <c r="AD1235" s="6">
        <f t="shared" ca="1" si="1516"/>
        <v>3.3961766551334835</v>
      </c>
      <c r="AE1235" s="6" t="str">
        <f t="shared" si="1500"/>
        <v/>
      </c>
      <c r="AF1235" s="113"/>
      <c r="AG1235" s="52"/>
      <c r="AH1235" s="6" t="str">
        <f t="shared" si="1517"/>
        <v/>
      </c>
      <c r="AI1235" s="6" t="str">
        <f t="shared" si="1518"/>
        <v/>
      </c>
      <c r="AJ1235" s="14" t="str">
        <f t="shared" si="1519"/>
        <v/>
      </c>
      <c r="AK1235" s="56">
        <f t="shared" ca="1" si="1504"/>
        <v>38.828080845115636</v>
      </c>
      <c r="AL1235" s="49">
        <f t="shared" ca="1" si="1505"/>
        <v>3.453178536333092</v>
      </c>
      <c r="AM1235" s="65"/>
      <c r="AN1235" s="61"/>
      <c r="AO1235" s="61"/>
      <c r="AP1235" s="61"/>
      <c r="AQ1235" s="62"/>
    </row>
    <row r="1236" spans="1:43" x14ac:dyDescent="0.3">
      <c r="A1236" t="str">
        <f t="shared" si="1475"/>
        <v/>
      </c>
      <c r="B1236" s="1" t="s">
        <v>71</v>
      </c>
      <c r="C1236" s="1"/>
      <c r="D1236">
        <v>1.6519999999999999</v>
      </c>
      <c r="E1236">
        <v>228.25</v>
      </c>
      <c r="F1236">
        <v>13.41</v>
      </c>
      <c r="G1236" s="47"/>
      <c r="H1236" s="47"/>
      <c r="I1236" s="47"/>
      <c r="J1236" s="47"/>
      <c r="K1236" s="47"/>
      <c r="L1236" s="23">
        <f t="shared" si="1506"/>
        <v>165.05</v>
      </c>
      <c r="M1236" s="6">
        <f t="shared" si="1507"/>
        <v>1.6069589068253971</v>
      </c>
      <c r="N1236" s="6">
        <f t="shared" si="1508"/>
        <v>0.38312800964498078</v>
      </c>
      <c r="O1236" s="23">
        <f t="shared" si="1509"/>
        <v>0.78446222767304419</v>
      </c>
      <c r="P1236" s="23" t="str">
        <f t="shared" si="1494"/>
        <v/>
      </c>
      <c r="Q1236" s="23"/>
      <c r="R1236" s="6"/>
      <c r="S1236" s="6"/>
      <c r="T1236" s="6" t="str">
        <f t="shared" si="1510"/>
        <v/>
      </c>
      <c r="U1236" s="6" t="str">
        <f t="shared" si="1511"/>
        <v/>
      </c>
      <c r="V1236" s="6"/>
      <c r="W1236" s="49"/>
      <c r="X1236" s="8"/>
      <c r="Y1236" s="53" t="str">
        <f t="shared" si="1512"/>
        <v>1.80</v>
      </c>
      <c r="Z1236" s="6">
        <f t="shared" si="1513"/>
        <v>0.7465017795042741</v>
      </c>
      <c r="AA1236" s="54">
        <f t="shared" ca="1" si="1498"/>
        <v>2.9191562123898476</v>
      </c>
      <c r="AB1236" s="55">
        <f t="shared" si="1514"/>
        <v>1.6069589068253971</v>
      </c>
      <c r="AC1236" s="6">
        <f t="shared" ca="1" si="1515"/>
        <v>2.5557824425305542</v>
      </c>
      <c r="AD1236" s="6">
        <f t="shared" ca="1" si="1516"/>
        <v>4.5268079419888876</v>
      </c>
      <c r="AE1236" s="6" t="str">
        <f t="shared" si="1500"/>
        <v/>
      </c>
      <c r="AF1236" s="113"/>
      <c r="AG1236" s="52"/>
      <c r="AH1236" s="6" t="str">
        <f t="shared" si="1517"/>
        <v/>
      </c>
      <c r="AI1236" s="6" t="str">
        <f t="shared" si="1518"/>
        <v/>
      </c>
      <c r="AJ1236" s="14" t="str">
        <f t="shared" si="1519"/>
        <v/>
      </c>
      <c r="AK1236" s="56">
        <f t="shared" ca="1" si="1504"/>
        <v>57.840199807083486</v>
      </c>
      <c r="AL1236" s="49">
        <f t="shared" ca="1" si="1505"/>
        <v>3.0189966581254972</v>
      </c>
      <c r="AM1236" s="65"/>
      <c r="AN1236" s="61"/>
      <c r="AO1236" s="61"/>
      <c r="AP1236" s="61"/>
      <c r="AQ1236" s="62"/>
    </row>
    <row r="1237" spans="1:43" x14ac:dyDescent="0.3">
      <c r="A1237" t="str">
        <f t="shared" si="1475"/>
        <v/>
      </c>
      <c r="B1237" s="1" t="s">
        <v>71</v>
      </c>
      <c r="C1237" s="1"/>
      <c r="D1237">
        <v>0.58799999999999997</v>
      </c>
      <c r="E1237">
        <v>203.63</v>
      </c>
      <c r="F1237">
        <v>67.27</v>
      </c>
      <c r="G1237" s="47"/>
      <c r="H1237" s="47"/>
      <c r="I1237" s="47"/>
      <c r="J1237" s="47"/>
      <c r="K1237" s="47"/>
      <c r="L1237" s="23">
        <f t="shared" si="1506"/>
        <v>140.43</v>
      </c>
      <c r="M1237" s="6">
        <f t="shared" si="1507"/>
        <v>0.2271967491796926</v>
      </c>
      <c r="N1237" s="6">
        <f t="shared" si="1508"/>
        <v>0.54233351100792193</v>
      </c>
      <c r="O1237" s="23">
        <f t="shared" si="1509"/>
        <v>-0.47542718924717053</v>
      </c>
      <c r="P1237" s="23" t="str">
        <f t="shared" si="1494"/>
        <v/>
      </c>
      <c r="Q1237" s="23"/>
      <c r="R1237" s="6"/>
      <c r="S1237" s="6"/>
      <c r="T1237" s="6" t="str">
        <f t="shared" si="1510"/>
        <v/>
      </c>
      <c r="U1237" s="6" t="str">
        <f t="shared" si="1511"/>
        <v/>
      </c>
      <c r="V1237" s="6"/>
      <c r="W1237" s="49"/>
      <c r="X1237" s="8"/>
      <c r="Y1237" s="53" t="str">
        <f t="shared" si="1512"/>
        <v>1.80</v>
      </c>
      <c r="Z1237" s="6">
        <f t="shared" si="1513"/>
        <v>0.9057072808672153</v>
      </c>
      <c r="AA1237" s="54">
        <f t="shared" ca="1" si="1498"/>
        <v>3.541721008764334</v>
      </c>
      <c r="AB1237" s="55">
        <f t="shared" si="1514"/>
        <v>0.2271967491796926</v>
      </c>
      <c r="AC1237" s="6">
        <f t="shared" ca="1" si="1515"/>
        <v>3.1783472389050407</v>
      </c>
      <c r="AD1237" s="6">
        <f t="shared" ca="1" si="1516"/>
        <v>2.9593952465758129</v>
      </c>
      <c r="AE1237" s="6" t="str">
        <f t="shared" si="1500"/>
        <v/>
      </c>
      <c r="AF1237" s="113"/>
      <c r="AG1237" s="52"/>
      <c r="AH1237" s="6" t="str">
        <f t="shared" si="1517"/>
        <v/>
      </c>
      <c r="AI1237" s="6" t="str">
        <f t="shared" si="1518"/>
        <v/>
      </c>
      <c r="AJ1237" s="14" t="str">
        <f t="shared" si="1519"/>
        <v/>
      </c>
      <c r="AK1237" s="56">
        <f t="shared" ca="1" si="1504"/>
        <v>85.911299303925603</v>
      </c>
      <c r="AL1237" s="49">
        <f t="shared" ca="1" si="1505"/>
        <v>3.1864572072904283</v>
      </c>
      <c r="AM1237" s="65"/>
      <c r="AN1237" s="61"/>
      <c r="AO1237" s="61"/>
      <c r="AP1237" s="61"/>
      <c r="AQ1237" s="62"/>
    </row>
    <row r="1238" spans="1:43" x14ac:dyDescent="0.3">
      <c r="A1238" t="str">
        <f t="shared" si="1475"/>
        <v/>
      </c>
      <c r="B1238" s="1" t="s">
        <v>71</v>
      </c>
      <c r="C1238" s="1"/>
      <c r="D1238">
        <v>1.5740000000000001</v>
      </c>
      <c r="E1238">
        <v>92.53</v>
      </c>
      <c r="F1238">
        <v>36.36</v>
      </c>
      <c r="G1238" s="47"/>
      <c r="H1238" s="47"/>
      <c r="I1238" s="47"/>
      <c r="J1238" s="47"/>
      <c r="K1238" s="47"/>
      <c r="L1238" s="23">
        <f t="shared" si="1506"/>
        <v>29.33</v>
      </c>
      <c r="M1238" s="6">
        <f t="shared" si="1507"/>
        <v>1.267554612109306</v>
      </c>
      <c r="N1238" s="6">
        <f t="shared" si="1508"/>
        <v>0.93315663493350731</v>
      </c>
      <c r="O1238" s="23">
        <f t="shared" si="1509"/>
        <v>3.0031103847127825</v>
      </c>
      <c r="P1238" s="23" t="str">
        <f t="shared" si="1494"/>
        <v/>
      </c>
      <c r="Q1238" s="23"/>
      <c r="R1238" s="6"/>
      <c r="S1238" s="6"/>
      <c r="T1238" s="6" t="str">
        <f t="shared" si="1510"/>
        <v/>
      </c>
      <c r="U1238" s="6" t="str">
        <f t="shared" si="1511"/>
        <v/>
      </c>
      <c r="V1238" s="6"/>
      <c r="W1238" s="49"/>
      <c r="X1238" s="8"/>
      <c r="Y1238" s="53" t="str">
        <f t="shared" si="1512"/>
        <v>1.80</v>
      </c>
      <c r="Z1238" s="6">
        <f t="shared" si="1513"/>
        <v>1.2965304047928008</v>
      </c>
      <c r="AA1238" s="54">
        <f t="shared" ca="1" si="1498"/>
        <v>5.0700144187419962</v>
      </c>
      <c r="AB1238" s="55">
        <f t="shared" si="1514"/>
        <v>1.267554612109306</v>
      </c>
      <c r="AC1238" s="6">
        <f t="shared" ca="1" si="1515"/>
        <v>4.7066406488827024</v>
      </c>
      <c r="AD1238" s="6">
        <f t="shared" ca="1" si="1516"/>
        <v>16.276266661342014</v>
      </c>
      <c r="AE1238" s="6" t="str">
        <f t="shared" si="1500"/>
        <v/>
      </c>
      <c r="AF1238" s="113"/>
      <c r="AG1238" s="52"/>
      <c r="AH1238" s="6" t="str">
        <f t="shared" si="1517"/>
        <v/>
      </c>
      <c r="AI1238" s="6" t="str">
        <f t="shared" si="1518"/>
        <v/>
      </c>
      <c r="AJ1238" s="14" t="str">
        <f t="shared" si="1519"/>
        <v/>
      </c>
      <c r="AK1238" s="56">
        <f t="shared" ca="1" si="1504"/>
        <v>74.927174512747499</v>
      </c>
      <c r="AL1238" s="49">
        <f t="shared" ca="1" si="1505"/>
        <v>4.874336969516424</v>
      </c>
      <c r="AM1238" s="65"/>
      <c r="AN1238" s="61"/>
      <c r="AO1238" s="61"/>
      <c r="AP1238" s="61"/>
      <c r="AQ1238" s="62"/>
    </row>
    <row r="1239" spans="1:43" x14ac:dyDescent="0.3">
      <c r="A1239" t="str">
        <f t="shared" si="1475"/>
        <v/>
      </c>
      <c r="B1239" s="1" t="s">
        <v>71</v>
      </c>
      <c r="C1239" s="1"/>
      <c r="D1239">
        <v>3.0219999999999998</v>
      </c>
      <c r="E1239">
        <v>62.53</v>
      </c>
      <c r="F1239">
        <v>2.79</v>
      </c>
      <c r="G1239" s="47"/>
      <c r="H1239" s="47"/>
      <c r="I1239" s="47"/>
      <c r="J1239" s="47"/>
      <c r="K1239" s="47"/>
      <c r="L1239" s="23">
        <f t="shared" si="1506"/>
        <v>359.33</v>
      </c>
      <c r="M1239" s="6">
        <f t="shared" si="1507"/>
        <v>-3.0184178663222454</v>
      </c>
      <c r="N1239" s="6">
        <f t="shared" si="1508"/>
        <v>0.1470971932657528</v>
      </c>
      <c r="O1239" s="23">
        <f t="shared" si="1509"/>
        <v>1.0744108735175668</v>
      </c>
      <c r="P1239" s="23" t="str">
        <f t="shared" si="1494"/>
        <v/>
      </c>
      <c r="Q1239" s="23"/>
      <c r="R1239" s="6"/>
      <c r="S1239" s="6"/>
      <c r="T1239" s="6" t="str">
        <f t="shared" si="1510"/>
        <v/>
      </c>
      <c r="U1239" s="6" t="str">
        <f t="shared" si="1511"/>
        <v/>
      </c>
      <c r="V1239" s="6"/>
      <c r="W1239" s="49"/>
      <c r="X1239" s="8"/>
      <c r="Y1239" s="53" t="str">
        <f t="shared" si="1512"/>
        <v>1.80</v>
      </c>
      <c r="Z1239" s="6">
        <f t="shared" si="1513"/>
        <v>0.51047096312504614</v>
      </c>
      <c r="AA1239" s="54">
        <f t="shared" ca="1" si="1498"/>
        <v>1.9961700349068965</v>
      </c>
      <c r="AB1239" s="55">
        <f t="shared" si="1514"/>
        <v>-3.0184178663222454</v>
      </c>
      <c r="AC1239" s="6">
        <f t="shared" ca="1" si="1515"/>
        <v>1.6327962650476031</v>
      </c>
      <c r="AD1239" s="6">
        <f t="shared" ca="1" si="1516"/>
        <v>0.84813786412638636</v>
      </c>
      <c r="AE1239" s="6" t="str">
        <f t="shared" si="1500"/>
        <v/>
      </c>
      <c r="AF1239" s="113"/>
      <c r="AG1239" s="52"/>
      <c r="AH1239" s="6" t="str">
        <f t="shared" si="1517"/>
        <v/>
      </c>
      <c r="AI1239" s="6" t="str">
        <f t="shared" si="1518"/>
        <v/>
      </c>
      <c r="AJ1239" s="14" t="str">
        <f t="shared" si="1519"/>
        <v/>
      </c>
      <c r="AK1239" s="56">
        <f t="shared" ca="1" si="1504"/>
        <v>28.410923973629679</v>
      </c>
      <c r="AL1239" s="49">
        <f t="shared" ca="1" si="1505"/>
        <v>3.4317444629352489</v>
      </c>
      <c r="AM1239" s="65"/>
      <c r="AN1239" s="61"/>
      <c r="AO1239" s="61"/>
      <c r="AP1239" s="61"/>
      <c r="AQ1239" s="62"/>
    </row>
    <row r="1240" spans="1:43" ht="15" thickBot="1" x14ac:dyDescent="0.35">
      <c r="A1240">
        <f t="shared" ref="A1240:A1267" si="1520">IF(C1240&lt;&gt;"",1,"")</f>
        <v>1</v>
      </c>
      <c r="B1240" s="1" t="s">
        <v>71</v>
      </c>
      <c r="C1240" s="1" t="s">
        <v>72</v>
      </c>
      <c r="D1240">
        <v>2.7149999999999999</v>
      </c>
      <c r="E1240">
        <v>141.18</v>
      </c>
      <c r="F1240">
        <v>-8.15</v>
      </c>
      <c r="G1240" s="34"/>
      <c r="H1240" s="34"/>
      <c r="I1240" s="34"/>
      <c r="J1240" s="34"/>
      <c r="K1240" s="34"/>
      <c r="L1240" s="13"/>
      <c r="M1240" s="4"/>
      <c r="N1240" s="4"/>
      <c r="O1240" s="13">
        <f>ABS(SUM(O1231:O1239))/2</f>
        <v>3.6295973107634416</v>
      </c>
      <c r="P1240" s="13">
        <f t="shared" ref="P1240:P1266" si="1521">IF(A1240=1,D1240*O1240,"")</f>
        <v>9.8543566987227429</v>
      </c>
      <c r="Q1240" s="13">
        <f>SQRT(((MAX(M1231:M1239)-MIN(M1231:M1239))^2)+((VLOOKUP(MAX(M1231:M1239),M1231:N1239,2,FALSE)-VLOOKUP(MIN(M1231:M1239),M1231:N1239,2,FALSE))^2))</f>
        <v>6.1650534055783295</v>
      </c>
      <c r="R1240" s="13">
        <f>ABS(MIN(N1231:N1239))+MAX(N1231:N1239)</f>
        <v>1.2965304047928008</v>
      </c>
      <c r="S1240" s="12">
        <f>SQRT(ABS(((M1232-M1231)^2)-((N1232-N1231)^2))+ABS(((M1233-M1232)^2)-((N1233-N1232)^2))+ABS(((M1234-M1233)^2)-((N1234-N1233)^2))+ABS(((M1235-M1234)^2)-((N1235-N1234)^2))+ABS(((M1236-M1235)^2)-((N1236-N1235)^2))+ABS(((M1237-M1236)^2)-((N1237-N1236)^2))+ABS(((M1238-M1237)^2)-((N1238-N1237)^2))+ABS(((M1239-M1238)^2)-((N1239-N1238)^2)))</f>
        <v>5.0667153500658619</v>
      </c>
      <c r="T1240" s="4">
        <f t="shared" ref="T1240:T1266" si="1522">IF(A1240=1,S1240/Q1240,"")</f>
        <v>0.82184451889440935</v>
      </c>
      <c r="U1240" s="4">
        <f t="shared" ref="U1240:U1266" si="1523">IF(A1240=1,4*PI()*(O1240/(S1240^2)),"")</f>
        <v>1.7767048840689663</v>
      </c>
      <c r="V1240" s="21">
        <f>IF($H$9=FALSE,(($F$3)*($Q1240^2))/(2*$F$7*COS(RADIANS($F$8))),IF(G1240&lt;&gt;"",(3*($F$3)*(I1240^2))/(2*J1240*(COS(RADIANS(K1240)))),(($F$3)*($Q1240^2))/(2*$J1240*COS(RADIANS($K1240)))))</f>
        <v>237.74337154966798</v>
      </c>
      <c r="W1240" s="51" t="str">
        <f>IF(G1240&lt;&gt;"",IF(V1240&lt;H1240,"STABLE","UNSTABLE"),IF(V1240&lt;$F$6,"STABLE","UNSTABLE"))</f>
        <v>UNSTABLE</v>
      </c>
      <c r="X1240" s="8"/>
      <c r="Y1240" s="57"/>
      <c r="Z1240" s="4"/>
      <c r="AA1240" s="16" t="str">
        <f t="shared" ref="AA1240:AA1273" ca="1" si="1524">IF(Z1240="","",IF($K$9=TRUE,(Z1240*($F$3/($F$3-(RANDBETWEEN($N$8,$M$8)/100)))),Z1240*($F$3/($F$3-$F$4))))</f>
        <v/>
      </c>
      <c r="AB1240" s="15"/>
      <c r="AC1240" s="17"/>
      <c r="AD1240" s="4">
        <f ca="1">IF(W1240="Stable",O1240,ABS(SUM(AD1231:AD1239)/2))</f>
        <v>18.250617756586685</v>
      </c>
      <c r="AE1240" s="4">
        <f ca="1">IF(Y1240="",$D1240*AD1240,"")</f>
        <v>49.550427209132849</v>
      </c>
      <c r="AF1240" s="13">
        <f ca="1">IF(W1240="Stable",Q1240,SQRT(((MAX(AB1231:AB1239)-MIN(AB1231:AB1239))^2)+((VLOOKUP(MAX(AB1231:AB1239),AB1231:AC1239,2,FALSE)-VLOOKUP(MIN(AB1231:AB1239),AB1231:AC1239,2,FALSE))^2)))</f>
        <v>6.1715960556176244</v>
      </c>
      <c r="AG1240" s="12">
        <f ca="1">IF(W1240="Stable",S1240,SQRT(ABS(((AB1232-AB1231)^2)-((AC1232-AC1231)^2))+ABS(((AB1233-AB1232)^2)-((AC1233-AC1232)^2))+ABS(((AB1234-AB1233)^2)-((AC1234-AC1233)^2))+ABS(((AB1235-AB1234)^2)-((AC1235-AC1234)^2))+ABS(((AB1236-AB1235)^2)-((AC1236-AC1235)^2))+ABS(((AB1237-AB1236)^2)-((AC1237-AC1236)^2))+ABS(((AB1238-AB1237)^2)-((AC1238-AC1237)^2))+ABS(((AB1239-AB1238)^2)-((AC1239-AC1238)^2))))</f>
        <v>4.337819026333456</v>
      </c>
      <c r="AH1240" s="4">
        <f ca="1">IF(W1240="Stable",T1240,IF(A1240=1,AG1240/AF1240,""))</f>
        <v>0.70286826733985708</v>
      </c>
      <c r="AI1240" s="4">
        <f ca="1">IF(W1240="Stable",U1240,IF(A1240=1,4*PI()*(AD1240/(AG1240^2)),""))</f>
        <v>12.188340395623428</v>
      </c>
      <c r="AJ1240" s="5">
        <f t="shared" ref="AJ1240:AJ1266" ca="1" si="1525">IF(A1240=1,(O1240/AD1240)*100,"")</f>
        <v>19.887531256050291</v>
      </c>
      <c r="AK1240" s="56">
        <f t="shared" ref="AK1240:AK1271" si="1526">IF(A1240=1,F1240,IF(Z1240="",F1240,ABS(DEGREES(ATAN(AC1240/AB1240)))))</f>
        <v>-8.15</v>
      </c>
      <c r="AL1240" s="49">
        <f t="shared" ref="AL1240:AL1271" si="1527">IF(A1240=1,D1240,SQRT(((AB1240-0)^2)+((AC1240-0)^2)))</f>
        <v>2.7149999999999999</v>
      </c>
      <c r="AM1240" s="65"/>
      <c r="AN1240" s="61"/>
      <c r="AO1240" s="61"/>
      <c r="AP1240" s="61"/>
      <c r="AQ1240" s="62"/>
    </row>
    <row r="1241" spans="1:43" ht="15" thickTop="1" x14ac:dyDescent="0.3">
      <c r="A1241" t="str">
        <f t="shared" si="1520"/>
        <v/>
      </c>
      <c r="B1241" s="1" t="s">
        <v>72</v>
      </c>
      <c r="C1241" s="1"/>
      <c r="D1241">
        <v>1.198</v>
      </c>
      <c r="E1241">
        <v>345.67</v>
      </c>
      <c r="F1241">
        <v>-44.34</v>
      </c>
      <c r="G1241" s="47"/>
      <c r="H1241" s="47"/>
      <c r="I1241" s="47"/>
      <c r="J1241" s="47"/>
      <c r="K1241" s="47"/>
      <c r="L1241" s="23">
        <f>IF(AND(B1241&lt;&gt;"",C1241&lt;&gt;""),"",IF(E1241-$E$1240&lt;0,(360-($E$1240-E1241)),E1241-$E$1240))</f>
        <v>204.49</v>
      </c>
      <c r="M1241" s="6">
        <f t="shared" ref="M1241" si="1528">IF(AND(B1241&lt;&gt;"",C1241&lt;&gt;""),"",IF(L1241&gt;180,(COS(RADIANS(F1241))*D1241)*(-1),(COS(RADIANS(F1241))*D1241)))</f>
        <v>-0.85681555823178335</v>
      </c>
      <c r="N1241" s="6">
        <f t="shared" ref="N1241" si="1529">IF(AND(B1241&lt;&gt;"",C1241&lt;&gt;""),"",SIN(RADIANS(F1241))*D1241)</f>
        <v>-0.83729988604558958</v>
      </c>
      <c r="O1241" s="23">
        <f t="shared" ref="O1241:O1249" si="1530">IF(A1242=1,M1241*VLOOKUP(B1242,$B$13:$N$1389,13,FALSE)-N1241*VLOOKUP(B1242,$B$13:$N$1389,12,FALSE),M1241*N1242-N1241*M1242)</f>
        <v>-1.8307328262214764</v>
      </c>
      <c r="P1241" s="23" t="str">
        <f t="shared" si="1521"/>
        <v/>
      </c>
      <c r="Q1241" s="23"/>
      <c r="R1241" s="6"/>
      <c r="S1241" s="6"/>
      <c r="T1241" s="6" t="str">
        <f t="shared" si="1522"/>
        <v/>
      </c>
      <c r="U1241" s="6" t="str">
        <f t="shared" si="1523"/>
        <v/>
      </c>
      <c r="V1241" s="6"/>
      <c r="W1241" s="49"/>
      <c r="X1241" s="8"/>
      <c r="Y1241" s="53" t="str">
        <f t="shared" ref="Y1241:Y1249" si="1531">IF(A1241=1,"",B1241)</f>
        <v>1.81</v>
      </c>
      <c r="Z1241" s="6" t="str">
        <f t="shared" ref="Z1241:Z1249" si="1532">IF(F1241&lt;$R$8,"",(SQRT(((N1241-MIN($N$1241:$N$1249))^2))))</f>
        <v/>
      </c>
      <c r="AA1241" s="54" t="str">
        <f ca="1">IF(Z1241="","",IF($K$9=TRUE,(Z1241*($F$3/($F$3-(RANDBETWEEN($N$8,$M$8)/100)))),Z1241*($F$3/($F$3-$F$4))))</f>
        <v/>
      </c>
      <c r="AB1241" s="55">
        <f t="shared" ref="AB1241:AB1249" si="1533">IF(A1241=1,"",M1241)</f>
        <v>-0.85681555823178335</v>
      </c>
      <c r="AC1241" s="6">
        <f t="shared" ref="AC1241:AC1249" si="1534">IF($W$1240="STABLE",N1241,IF(F1241&lt;$R$8,N1241,(AA1241+MIN($N$1241:$N$1249))))</f>
        <v>-0.83729988604558958</v>
      </c>
      <c r="AD1241" s="6">
        <f t="shared" ref="AD1241:AD1249" ca="1" si="1535">IF(A1242=1,ABS(AB1241*VLOOKUP(B1242,$B$13:$AD$1389,28,FALSE)-AC1241*VLOOKUP(B1242,$B$13:$AD$1389,27,FALSE)),ABS(AB1241*AC1242-AC1241*AB1242))</f>
        <v>9.5174233142520386</v>
      </c>
      <c r="AE1241" s="6" t="str">
        <f t="shared" ref="AE1241" si="1536">IF(Y1241="",$D1241*AD1241,"")</f>
        <v/>
      </c>
      <c r="AF1241" s="113"/>
      <c r="AG1241" s="52"/>
      <c r="AH1241" s="6" t="str">
        <f t="shared" ref="AH1241:AH1249" si="1537">IF(A1241=1,AG1241/AF1241,"")</f>
        <v/>
      </c>
      <c r="AI1241" s="6" t="str">
        <f t="shared" ref="AI1241:AI1249" si="1538">IF(A1241=1,4*PI()*(AD1241/(AG1241^2)),"")</f>
        <v/>
      </c>
      <c r="AJ1241" s="14" t="str">
        <f t="shared" si="1525"/>
        <v/>
      </c>
      <c r="AK1241" s="56">
        <f t="shared" si="1526"/>
        <v>-44.34</v>
      </c>
      <c r="AL1241" s="49">
        <f t="shared" si="1527"/>
        <v>1.198</v>
      </c>
      <c r="AM1241" s="65"/>
      <c r="AN1241" s="61"/>
      <c r="AO1241" s="61"/>
      <c r="AP1241" s="61"/>
      <c r="AQ1241" s="62"/>
    </row>
    <row r="1242" spans="1:43" x14ac:dyDescent="0.3">
      <c r="A1242" t="str">
        <f t="shared" si="1520"/>
        <v/>
      </c>
      <c r="B1242" s="1" t="s">
        <v>72</v>
      </c>
      <c r="C1242" s="1"/>
      <c r="D1242">
        <v>1.903</v>
      </c>
      <c r="E1242">
        <v>7.37</v>
      </c>
      <c r="F1242">
        <v>82.24</v>
      </c>
      <c r="G1242" s="47"/>
      <c r="H1242" s="47"/>
      <c r="I1242" s="47"/>
      <c r="J1242" s="47"/>
      <c r="K1242" s="47"/>
      <c r="L1242" s="23">
        <f t="shared" ref="L1242:L1249" si="1539">IF(AND(B1242&lt;&gt;"",C1242&lt;&gt;""),"",IF(E1242-$E$1240&lt;0,(360-($E$1240-E1242)),E1242-$E$1240))</f>
        <v>226.19</v>
      </c>
      <c r="M1242" s="6">
        <f t="shared" ref="M1242:M1249" si="1540">IF(AND(B1242&lt;&gt;"",C1242&lt;&gt;""),"",IF(L1242&gt;180,(COS(RADIANS(F1242))*D1242)*(-1),(COS(RADIANS(F1242))*D1242)))</f>
        <v>-0.2569504187915761</v>
      </c>
      <c r="N1242" s="6">
        <f t="shared" ref="N1242:N1249" si="1541">IF(AND(B1242&lt;&gt;"",C1242&lt;&gt;""),"",SIN(RADIANS(F1242))*D1242)</f>
        <v>1.8855729851381604</v>
      </c>
      <c r="O1242" s="23">
        <f t="shared" si="1530"/>
        <v>-2.9786616678503917</v>
      </c>
      <c r="P1242" s="23" t="str">
        <f t="shared" si="1521"/>
        <v/>
      </c>
      <c r="Q1242" s="23"/>
      <c r="R1242" s="6"/>
      <c r="S1242" s="6"/>
      <c r="T1242" s="6" t="str">
        <f t="shared" si="1522"/>
        <v/>
      </c>
      <c r="U1242" s="6" t="str">
        <f t="shared" si="1523"/>
        <v/>
      </c>
      <c r="V1242" s="6"/>
      <c r="W1242" s="49"/>
      <c r="X1242" s="8"/>
      <c r="Y1242" s="53" t="str">
        <f t="shared" si="1531"/>
        <v>1.81</v>
      </c>
      <c r="Z1242" s="6">
        <f t="shared" si="1532"/>
        <v>3.0824230354623046</v>
      </c>
      <c r="AA1242" s="54">
        <f t="shared" ref="AA1242:AA1250" ca="1" si="1542">IF(Z1242="","",IF($K$9=TRUE,(Z1242*($F$3/($F$3-(RANDBETWEEN($N$8,$M$8)/100)))),Z1242*($F$3/($F$3-$F$4))))</f>
        <v>12.053654258076472</v>
      </c>
      <c r="AB1242" s="55">
        <f t="shared" si="1533"/>
        <v>-0.2569504187915761</v>
      </c>
      <c r="AC1242" s="6">
        <f t="shared" ca="1" si="1534"/>
        <v>10.856804207752328</v>
      </c>
      <c r="AD1242" s="6">
        <f t="shared" ca="1" si="1535"/>
        <v>15.982578303956968</v>
      </c>
      <c r="AE1242" s="6" t="str">
        <f t="shared" ref="AE1242:AE1250" si="1543">IF(Y1242="",$D1242*AD1242,"")</f>
        <v/>
      </c>
      <c r="AF1242" s="113"/>
      <c r="AG1242" s="52"/>
      <c r="AH1242" s="6" t="str">
        <f t="shared" si="1537"/>
        <v/>
      </c>
      <c r="AI1242" s="6" t="str">
        <f t="shared" si="1538"/>
        <v/>
      </c>
      <c r="AJ1242" s="14" t="str">
        <f t="shared" si="1525"/>
        <v/>
      </c>
      <c r="AK1242" s="56">
        <f t="shared" ca="1" si="1526"/>
        <v>88.64422104620671</v>
      </c>
      <c r="AL1242" s="49">
        <f t="shared" ca="1" si="1527"/>
        <v>10.859844433654922</v>
      </c>
      <c r="AM1242" s="65"/>
      <c r="AN1242" s="61"/>
      <c r="AO1242" s="61"/>
      <c r="AP1242" s="61"/>
      <c r="AQ1242" s="62"/>
    </row>
    <row r="1243" spans="1:43" x14ac:dyDescent="0.3">
      <c r="A1243" t="str">
        <f t="shared" si="1520"/>
        <v/>
      </c>
      <c r="B1243" s="1" t="s">
        <v>72</v>
      </c>
      <c r="C1243" s="1"/>
      <c r="D1243">
        <v>4.4569999999999999</v>
      </c>
      <c r="E1243">
        <v>149.72</v>
      </c>
      <c r="F1243">
        <v>77.2</v>
      </c>
      <c r="G1243" s="47"/>
      <c r="H1243" s="47"/>
      <c r="I1243" s="47"/>
      <c r="J1243" s="47"/>
      <c r="K1243" s="47"/>
      <c r="L1243" s="23">
        <f t="shared" si="1539"/>
        <v>8.539999999999992</v>
      </c>
      <c r="M1243" s="6">
        <f t="shared" si="1540"/>
        <v>0.98744165388996541</v>
      </c>
      <c r="N1243" s="6">
        <f t="shared" si="1541"/>
        <v>4.3462406721398956</v>
      </c>
      <c r="O1243" s="23">
        <f t="shared" si="1530"/>
        <v>-1.3843163977727717</v>
      </c>
      <c r="P1243" s="23" t="str">
        <f t="shared" si="1521"/>
        <v/>
      </c>
      <c r="Q1243" s="23"/>
      <c r="R1243" s="6"/>
      <c r="S1243" s="6"/>
      <c r="T1243" s="6" t="str">
        <f t="shared" si="1522"/>
        <v/>
      </c>
      <c r="U1243" s="6" t="str">
        <f t="shared" si="1523"/>
        <v/>
      </c>
      <c r="V1243" s="6"/>
      <c r="W1243" s="49"/>
      <c r="X1243" s="8"/>
      <c r="Y1243" s="53" t="str">
        <f t="shared" si="1531"/>
        <v>1.81</v>
      </c>
      <c r="Z1243" s="6">
        <f t="shared" si="1532"/>
        <v>5.54309072246404</v>
      </c>
      <c r="AA1243" s="54">
        <f t="shared" ca="1" si="1542"/>
        <v>21.675966705754899</v>
      </c>
      <c r="AB1243" s="55">
        <f t="shared" si="1533"/>
        <v>0.98744165388996541</v>
      </c>
      <c r="AC1243" s="6">
        <f t="shared" ca="1" si="1534"/>
        <v>20.479116655430754</v>
      </c>
      <c r="AD1243" s="6">
        <f t="shared" ca="1" si="1535"/>
        <v>4.839602273955764</v>
      </c>
      <c r="AE1243" s="6" t="str">
        <f t="shared" si="1543"/>
        <v/>
      </c>
      <c r="AF1243" s="113"/>
      <c r="AG1243" s="52"/>
      <c r="AH1243" s="6" t="str">
        <f t="shared" si="1537"/>
        <v/>
      </c>
      <c r="AI1243" s="6" t="str">
        <f t="shared" si="1538"/>
        <v/>
      </c>
      <c r="AJ1243" s="14" t="str">
        <f t="shared" si="1525"/>
        <v/>
      </c>
      <c r="AK1243" s="56">
        <f t="shared" ca="1" si="1526"/>
        <v>87.239507104730251</v>
      </c>
      <c r="AL1243" s="49">
        <f t="shared" ca="1" si="1527"/>
        <v>20.502908574311554</v>
      </c>
      <c r="AM1243" s="65"/>
      <c r="AN1243" s="61"/>
      <c r="AO1243" s="61"/>
      <c r="AP1243" s="61"/>
      <c r="AQ1243" s="62"/>
    </row>
    <row r="1244" spans="1:43" x14ac:dyDescent="0.3">
      <c r="A1244" t="str">
        <f t="shared" si="1520"/>
        <v/>
      </c>
      <c r="B1244" s="1" t="s">
        <v>72</v>
      </c>
      <c r="C1244" s="1"/>
      <c r="D1244">
        <v>2.367</v>
      </c>
      <c r="E1244">
        <v>144.4</v>
      </c>
      <c r="F1244">
        <v>69.66</v>
      </c>
      <c r="G1244" s="47"/>
      <c r="H1244" s="47"/>
      <c r="I1244" s="47"/>
      <c r="J1244" s="47"/>
      <c r="K1244" s="47"/>
      <c r="L1244" s="23">
        <f t="shared" si="1539"/>
        <v>3.2199999999999989</v>
      </c>
      <c r="M1244" s="6">
        <f t="shared" si="1540"/>
        <v>0.82274632761044508</v>
      </c>
      <c r="N1244" s="6">
        <f t="shared" si="1541"/>
        <v>2.2194092638365563</v>
      </c>
      <c r="O1244" s="23">
        <f t="shared" si="1530"/>
        <v>-0.74950432018876012</v>
      </c>
      <c r="P1244" s="23" t="str">
        <f t="shared" si="1521"/>
        <v/>
      </c>
      <c r="Q1244" s="23"/>
      <c r="R1244" s="6"/>
      <c r="S1244" s="6"/>
      <c r="T1244" s="6" t="str">
        <f t="shared" si="1522"/>
        <v/>
      </c>
      <c r="U1244" s="6" t="str">
        <f t="shared" si="1523"/>
        <v/>
      </c>
      <c r="V1244" s="6"/>
      <c r="W1244" s="49"/>
      <c r="X1244" s="8"/>
      <c r="Y1244" s="53" t="str">
        <f t="shared" si="1531"/>
        <v>1.81</v>
      </c>
      <c r="Z1244" s="6">
        <f t="shared" si="1532"/>
        <v>3.4162593141607003</v>
      </c>
      <c r="AA1244" s="54">
        <f t="shared" ca="1" si="1542"/>
        <v>13.359103586717961</v>
      </c>
      <c r="AB1244" s="55">
        <f t="shared" si="1533"/>
        <v>0.82274632761044508</v>
      </c>
      <c r="AC1244" s="6">
        <f t="shared" ca="1" si="1534"/>
        <v>12.162253536393816</v>
      </c>
      <c r="AD1244" s="6">
        <f t="shared" ca="1" si="1535"/>
        <v>1.7516238423484927</v>
      </c>
      <c r="AE1244" s="6" t="str">
        <f t="shared" si="1543"/>
        <v/>
      </c>
      <c r="AF1244" s="113"/>
      <c r="AG1244" s="52"/>
      <c r="AH1244" s="6" t="str">
        <f t="shared" si="1537"/>
        <v/>
      </c>
      <c r="AI1244" s="6" t="str">
        <f t="shared" si="1538"/>
        <v/>
      </c>
      <c r="AJ1244" s="14" t="str">
        <f t="shared" si="1525"/>
        <v/>
      </c>
      <c r="AK1244" s="56">
        <f t="shared" ca="1" si="1526"/>
        <v>86.129978556965554</v>
      </c>
      <c r="AL1244" s="49">
        <f t="shared" ca="1" si="1527"/>
        <v>12.190050147686858</v>
      </c>
      <c r="AM1244" s="65"/>
      <c r="AN1244" s="61"/>
      <c r="AO1244" s="61"/>
      <c r="AP1244" s="61"/>
      <c r="AQ1244" s="62"/>
    </row>
    <row r="1245" spans="1:43" x14ac:dyDescent="0.3">
      <c r="A1245" t="str">
        <f t="shared" si="1520"/>
        <v/>
      </c>
      <c r="B1245" s="1" t="s">
        <v>72</v>
      </c>
      <c r="C1245" s="1"/>
      <c r="D1245">
        <v>0.625</v>
      </c>
      <c r="E1245">
        <v>150.94999999999999</v>
      </c>
      <c r="F1245">
        <v>39.22</v>
      </c>
      <c r="G1245" s="47"/>
      <c r="H1245" s="47"/>
      <c r="I1245" s="47"/>
      <c r="J1245" s="47"/>
      <c r="K1245" s="47"/>
      <c r="L1245" s="23">
        <f t="shared" si="1539"/>
        <v>9.7699999999999818</v>
      </c>
      <c r="M1245" s="6">
        <f t="shared" si="1540"/>
        <v>0.48420238853145664</v>
      </c>
      <c r="N1245" s="6">
        <f t="shared" si="1541"/>
        <v>0.39518735675680761</v>
      </c>
      <c r="O1245" s="23">
        <f t="shared" si="1530"/>
        <v>-0.2226232206475916</v>
      </c>
      <c r="P1245" s="23" t="str">
        <f t="shared" si="1521"/>
        <v/>
      </c>
      <c r="Q1245" s="23"/>
      <c r="R1245" s="6"/>
      <c r="S1245" s="6"/>
      <c r="T1245" s="6" t="str">
        <f t="shared" si="1522"/>
        <v/>
      </c>
      <c r="U1245" s="6" t="str">
        <f t="shared" si="1523"/>
        <v/>
      </c>
      <c r="V1245" s="6"/>
      <c r="W1245" s="49"/>
      <c r="X1245" s="8"/>
      <c r="Y1245" s="53" t="str">
        <f t="shared" si="1531"/>
        <v>1.81</v>
      </c>
      <c r="Z1245" s="6">
        <f t="shared" si="1532"/>
        <v>1.5920374070809515</v>
      </c>
      <c r="AA1245" s="54">
        <f t="shared" ca="1" si="1542"/>
        <v>6.2255791142568544</v>
      </c>
      <c r="AB1245" s="55">
        <f t="shared" si="1533"/>
        <v>0.48420238853145664</v>
      </c>
      <c r="AC1245" s="6">
        <f t="shared" ca="1" si="1534"/>
        <v>5.02872906393271</v>
      </c>
      <c r="AD1245" s="6">
        <f t="shared" ca="1" si="1535"/>
        <v>1.2613478989864841</v>
      </c>
      <c r="AE1245" s="6" t="str">
        <f t="shared" si="1543"/>
        <v/>
      </c>
      <c r="AF1245" s="113"/>
      <c r="AG1245" s="52"/>
      <c r="AH1245" s="6" t="str">
        <f t="shared" si="1537"/>
        <v/>
      </c>
      <c r="AI1245" s="6" t="str">
        <f t="shared" si="1538"/>
        <v/>
      </c>
      <c r="AJ1245" s="14" t="str">
        <f t="shared" si="1525"/>
        <v/>
      </c>
      <c r="AK1245" s="56">
        <f t="shared" ca="1" si="1526"/>
        <v>84.500103257073604</v>
      </c>
      <c r="AL1245" s="49">
        <f t="shared" ca="1" si="1527"/>
        <v>5.051986535166253</v>
      </c>
      <c r="AM1245" s="65"/>
      <c r="AN1245" s="61"/>
      <c r="AO1245" s="61"/>
      <c r="AP1245" s="61"/>
      <c r="AQ1245" s="62"/>
    </row>
    <row r="1246" spans="1:43" x14ac:dyDescent="0.3">
      <c r="A1246" t="str">
        <f t="shared" si="1520"/>
        <v/>
      </c>
      <c r="B1246" s="1" t="s">
        <v>72</v>
      </c>
      <c r="C1246" s="1"/>
      <c r="D1246">
        <v>0.59699999999999998</v>
      </c>
      <c r="E1246">
        <v>305.79000000000002</v>
      </c>
      <c r="F1246">
        <v>2.59</v>
      </c>
      <c r="G1246" s="47"/>
      <c r="H1246" s="47"/>
      <c r="I1246" s="47"/>
      <c r="J1246" s="47"/>
      <c r="K1246" s="47"/>
      <c r="L1246" s="23">
        <f t="shared" si="1539"/>
        <v>164.61</v>
      </c>
      <c r="M1246" s="6">
        <f t="shared" si="1540"/>
        <v>0.59639014773056642</v>
      </c>
      <c r="N1246" s="6">
        <f t="shared" si="1541"/>
        <v>2.6977614607541993E-2</v>
      </c>
      <c r="O1246" s="23">
        <f t="shared" si="1530"/>
        <v>-0.1079682266625952</v>
      </c>
      <c r="P1246" s="23" t="str">
        <f t="shared" si="1521"/>
        <v/>
      </c>
      <c r="Q1246" s="23"/>
      <c r="R1246" s="6"/>
      <c r="S1246" s="6"/>
      <c r="T1246" s="6" t="str">
        <f t="shared" si="1522"/>
        <v/>
      </c>
      <c r="U1246" s="6" t="str">
        <f t="shared" si="1523"/>
        <v/>
      </c>
      <c r="V1246" s="6"/>
      <c r="W1246" s="49"/>
      <c r="X1246" s="8"/>
      <c r="Y1246" s="53" t="str">
        <f t="shared" si="1531"/>
        <v>1.81</v>
      </c>
      <c r="Z1246" s="6">
        <f t="shared" si="1532"/>
        <v>1.2238276649316859</v>
      </c>
      <c r="AA1246" s="54">
        <f t="shared" ca="1" si="1542"/>
        <v>4.7857141524194278</v>
      </c>
      <c r="AB1246" s="55">
        <f t="shared" si="1533"/>
        <v>0.59639014773056642</v>
      </c>
      <c r="AC1246" s="6">
        <f t="shared" ca="1" si="1534"/>
        <v>3.5888641020952838</v>
      </c>
      <c r="AD1246" s="6">
        <f t="shared" ca="1" si="1535"/>
        <v>1.6845422970089867</v>
      </c>
      <c r="AE1246" s="6" t="str">
        <f t="shared" si="1543"/>
        <v/>
      </c>
      <c r="AF1246" s="113"/>
      <c r="AG1246" s="52"/>
      <c r="AH1246" s="6" t="str">
        <f t="shared" si="1537"/>
        <v/>
      </c>
      <c r="AI1246" s="6" t="str">
        <f t="shared" si="1538"/>
        <v/>
      </c>
      <c r="AJ1246" s="14" t="str">
        <f t="shared" si="1525"/>
        <v/>
      </c>
      <c r="AK1246" s="56">
        <f t="shared" ca="1" si="1526"/>
        <v>80.564923494084852</v>
      </c>
      <c r="AL1246" s="49">
        <f t="shared" ca="1" si="1527"/>
        <v>3.6380800914243592</v>
      </c>
      <c r="AM1246" s="65"/>
      <c r="AN1246" s="61"/>
      <c r="AO1246" s="61"/>
      <c r="AP1246" s="61"/>
      <c r="AQ1246" s="62"/>
    </row>
    <row r="1247" spans="1:43" x14ac:dyDescent="0.3">
      <c r="A1247" t="str">
        <f t="shared" si="1520"/>
        <v/>
      </c>
      <c r="B1247" s="1" t="s">
        <v>72</v>
      </c>
      <c r="C1247" s="1"/>
      <c r="D1247">
        <v>0.47099999999999997</v>
      </c>
      <c r="E1247">
        <v>144.66</v>
      </c>
      <c r="F1247">
        <v>-19.989999999999998</v>
      </c>
      <c r="G1247" s="47"/>
      <c r="H1247" s="47"/>
      <c r="I1247" s="47"/>
      <c r="J1247" s="47"/>
      <c r="K1247" s="47"/>
      <c r="L1247" s="23">
        <f t="shared" si="1539"/>
        <v>3.4799999999999898</v>
      </c>
      <c r="M1247" s="6">
        <f t="shared" si="1540"/>
        <v>0.44262333341744858</v>
      </c>
      <c r="N1247" s="6">
        <f t="shared" si="1541"/>
        <v>-0.16101423761402636</v>
      </c>
      <c r="O1247" s="23">
        <f t="shared" si="1530"/>
        <v>-0.56151846755828683</v>
      </c>
      <c r="P1247" s="23" t="str">
        <f t="shared" si="1521"/>
        <v/>
      </c>
      <c r="Q1247" s="23"/>
      <c r="R1247" s="6"/>
      <c r="S1247" s="6"/>
      <c r="T1247" s="6" t="str">
        <f t="shared" si="1522"/>
        <v/>
      </c>
      <c r="U1247" s="6" t="str">
        <f t="shared" si="1523"/>
        <v/>
      </c>
      <c r="V1247" s="6"/>
      <c r="W1247" s="49"/>
      <c r="X1247" s="8"/>
      <c r="Y1247" s="53" t="str">
        <f t="shared" si="1531"/>
        <v>1.81</v>
      </c>
      <c r="Z1247" s="6" t="str">
        <f t="shared" si="1532"/>
        <v/>
      </c>
      <c r="AA1247" s="54" t="str">
        <f t="shared" ca="1" si="1542"/>
        <v/>
      </c>
      <c r="AB1247" s="55">
        <f t="shared" si="1533"/>
        <v>0.44262333341744858</v>
      </c>
      <c r="AC1247" s="6">
        <f t="shared" si="1534"/>
        <v>-0.16101423761402636</v>
      </c>
      <c r="AD1247" s="6">
        <f t="shared" si="1535"/>
        <v>0.56151846755828683</v>
      </c>
      <c r="AE1247" s="6" t="str">
        <f t="shared" si="1543"/>
        <v/>
      </c>
      <c r="AF1247" s="113"/>
      <c r="AG1247" s="52"/>
      <c r="AH1247" s="6" t="str">
        <f t="shared" si="1537"/>
        <v/>
      </c>
      <c r="AI1247" s="6" t="str">
        <f t="shared" si="1538"/>
        <v/>
      </c>
      <c r="AJ1247" s="14" t="str">
        <f t="shared" si="1525"/>
        <v/>
      </c>
      <c r="AK1247" s="56">
        <f t="shared" si="1526"/>
        <v>-19.989999999999998</v>
      </c>
      <c r="AL1247" s="49">
        <f t="shared" si="1527"/>
        <v>0.47099999999999997</v>
      </c>
      <c r="AM1247" s="65"/>
      <c r="AN1247" s="61"/>
      <c r="AO1247" s="61"/>
      <c r="AP1247" s="61"/>
      <c r="AQ1247" s="62"/>
    </row>
    <row r="1248" spans="1:43" x14ac:dyDescent="0.3">
      <c r="A1248" t="str">
        <f t="shared" si="1520"/>
        <v/>
      </c>
      <c r="B1248" s="1" t="s">
        <v>72</v>
      </c>
      <c r="C1248" s="1"/>
      <c r="D1248">
        <v>1.2130000000000001</v>
      </c>
      <c r="E1248">
        <v>357.09</v>
      </c>
      <c r="F1248">
        <v>-80.64</v>
      </c>
      <c r="G1248" s="47"/>
      <c r="H1248" s="47"/>
      <c r="I1248" s="47"/>
      <c r="J1248" s="47"/>
      <c r="K1248" s="47"/>
      <c r="L1248" s="23">
        <f t="shared" si="1539"/>
        <v>215.90999999999997</v>
      </c>
      <c r="M1248" s="6">
        <f t="shared" si="1540"/>
        <v>-0.19727888138139396</v>
      </c>
      <c r="N1248" s="6">
        <f t="shared" si="1541"/>
        <v>-1.1968500503241439</v>
      </c>
      <c r="O1248" s="23">
        <f t="shared" si="1530"/>
        <v>-0.25818617831564988</v>
      </c>
      <c r="P1248" s="23" t="str">
        <f t="shared" si="1521"/>
        <v/>
      </c>
      <c r="Q1248" s="23"/>
      <c r="R1248" s="6"/>
      <c r="S1248" s="6"/>
      <c r="T1248" s="6" t="str">
        <f t="shared" si="1522"/>
        <v/>
      </c>
      <c r="U1248" s="6" t="str">
        <f t="shared" si="1523"/>
        <v/>
      </c>
      <c r="V1248" s="6"/>
      <c r="W1248" s="49"/>
      <c r="X1248" s="8"/>
      <c r="Y1248" s="53" t="str">
        <f t="shared" si="1531"/>
        <v>1.81</v>
      </c>
      <c r="Z1248" s="6" t="str">
        <f t="shared" si="1532"/>
        <v/>
      </c>
      <c r="AA1248" s="54" t="str">
        <f t="shared" ca="1" si="1542"/>
        <v/>
      </c>
      <c r="AB1248" s="55">
        <f t="shared" si="1533"/>
        <v>-0.19727888138139396</v>
      </c>
      <c r="AC1248" s="6">
        <f t="shared" si="1534"/>
        <v>-1.1968500503241439</v>
      </c>
      <c r="AD1248" s="6">
        <f t="shared" si="1535"/>
        <v>0.25818617831564988</v>
      </c>
      <c r="AE1248" s="6" t="str">
        <f t="shared" si="1543"/>
        <v/>
      </c>
      <c r="AF1248" s="113"/>
      <c r="AG1248" s="52"/>
      <c r="AH1248" s="6" t="str">
        <f t="shared" si="1537"/>
        <v/>
      </c>
      <c r="AI1248" s="6" t="str">
        <f t="shared" si="1538"/>
        <v/>
      </c>
      <c r="AJ1248" s="14" t="str">
        <f t="shared" si="1525"/>
        <v/>
      </c>
      <c r="AK1248" s="56">
        <f t="shared" si="1526"/>
        <v>-80.64</v>
      </c>
      <c r="AL1248" s="49">
        <f t="shared" si="1527"/>
        <v>1.2130000000000001</v>
      </c>
      <c r="AM1248" s="65"/>
      <c r="AN1248" s="61"/>
      <c r="AO1248" s="61"/>
      <c r="AP1248" s="61"/>
      <c r="AQ1248" s="62"/>
    </row>
    <row r="1249" spans="1:43" x14ac:dyDescent="0.3">
      <c r="A1249" t="str">
        <f t="shared" si="1520"/>
        <v/>
      </c>
      <c r="B1249" s="1" t="s">
        <v>72</v>
      </c>
      <c r="C1249" s="1"/>
      <c r="D1249">
        <v>1.2090000000000001</v>
      </c>
      <c r="E1249">
        <v>83.32</v>
      </c>
      <c r="F1249">
        <v>-70.5</v>
      </c>
      <c r="G1249" s="47"/>
      <c r="H1249" s="47"/>
      <c r="I1249" s="47"/>
      <c r="J1249" s="47"/>
      <c r="K1249" s="47"/>
      <c r="L1249" s="23">
        <f t="shared" si="1539"/>
        <v>302.14</v>
      </c>
      <c r="M1249" s="6">
        <f t="shared" si="1540"/>
        <v>-0.40357249281362906</v>
      </c>
      <c r="N1249" s="6">
        <f t="shared" si="1541"/>
        <v>-1.1396535627304438</v>
      </c>
      <c r="O1249" s="23">
        <f t="shared" si="1530"/>
        <v>-0.63856170129773981</v>
      </c>
      <c r="P1249" s="23" t="str">
        <f t="shared" si="1521"/>
        <v/>
      </c>
      <c r="Q1249" s="23"/>
      <c r="R1249" s="6"/>
      <c r="S1249" s="6"/>
      <c r="T1249" s="6" t="str">
        <f t="shared" si="1522"/>
        <v/>
      </c>
      <c r="U1249" s="6" t="str">
        <f t="shared" si="1523"/>
        <v/>
      </c>
      <c r="V1249" s="6"/>
      <c r="W1249" s="49"/>
      <c r="X1249" s="8"/>
      <c r="Y1249" s="53" t="str">
        <f t="shared" si="1531"/>
        <v>1.81</v>
      </c>
      <c r="Z1249" s="6" t="str">
        <f t="shared" si="1532"/>
        <v/>
      </c>
      <c r="AA1249" s="54" t="str">
        <f t="shared" ca="1" si="1542"/>
        <v/>
      </c>
      <c r="AB1249" s="55">
        <f t="shared" si="1533"/>
        <v>-0.40357249281362906</v>
      </c>
      <c r="AC1249" s="6">
        <f t="shared" si="1534"/>
        <v>-1.1396535627304438</v>
      </c>
      <c r="AD1249" s="6">
        <f t="shared" si="1535"/>
        <v>0.63856170129773981</v>
      </c>
      <c r="AE1249" s="6" t="str">
        <f t="shared" si="1543"/>
        <v/>
      </c>
      <c r="AF1249" s="113"/>
      <c r="AG1249" s="52"/>
      <c r="AH1249" s="6" t="str">
        <f t="shared" si="1537"/>
        <v/>
      </c>
      <c r="AI1249" s="6" t="str">
        <f t="shared" si="1538"/>
        <v/>
      </c>
      <c r="AJ1249" s="14" t="str">
        <f t="shared" si="1525"/>
        <v/>
      </c>
      <c r="AK1249" s="56">
        <f t="shared" si="1526"/>
        <v>-70.5</v>
      </c>
      <c r="AL1249" s="49">
        <f t="shared" si="1527"/>
        <v>1.2090000000000003</v>
      </c>
      <c r="AM1249" s="65"/>
      <c r="AN1249" s="61"/>
      <c r="AO1249" s="61"/>
      <c r="AP1249" s="61"/>
      <c r="AQ1249" s="62"/>
    </row>
    <row r="1250" spans="1:43" ht="15" thickBot="1" x14ac:dyDescent="0.35">
      <c r="A1250">
        <f t="shared" si="1520"/>
        <v>1</v>
      </c>
      <c r="B1250" s="1" t="s">
        <v>72</v>
      </c>
      <c r="C1250" s="1" t="s">
        <v>73</v>
      </c>
      <c r="D1250">
        <v>5.7089999999999996</v>
      </c>
      <c r="E1250">
        <v>61.55</v>
      </c>
      <c r="F1250">
        <v>-7.35</v>
      </c>
      <c r="G1250" s="34"/>
      <c r="H1250" s="34"/>
      <c r="I1250" s="34"/>
      <c r="J1250" s="34"/>
      <c r="K1250" s="34"/>
      <c r="L1250" s="13"/>
      <c r="M1250" s="4"/>
      <c r="N1250" s="4"/>
      <c r="O1250" s="13">
        <f>ABS(SUM(O1241:O1249))/2</f>
        <v>4.3660365032576314</v>
      </c>
      <c r="P1250" s="13">
        <f t="shared" si="1521"/>
        <v>24.925702397097815</v>
      </c>
      <c r="Q1250" s="13">
        <f>SQRT(((MAX(M1241:M1249)-MIN(M1241:M1249))^2)+((VLOOKUP(MAX(M1241:M1249),M1241:N1249,2,FALSE)-VLOOKUP(MIN(M1241:M1249),M1241:N1249,2,FALSE))^2))</f>
        <v>5.5018521774777787</v>
      </c>
      <c r="R1250" s="13">
        <f>ABS(MIN(N1241:N1249))+MAX(N1241:N1249)</f>
        <v>5.54309072246404</v>
      </c>
      <c r="S1250" s="12">
        <f>SQRT(ABS(((M1242-M1241)^2)-((N1242-N1241)^2))+ABS(((M1243-M1242)^2)-((N1243-N1242)^2))+ABS(((M1244-M1243)^2)-((N1244-N1243)^2))+ABS(((M1245-M1244)^2)-((N1245-N1244)^2))+ABS(((M1246-M1245)^2)-((N1246-N1245)^2))+ABS(((M1247-M1246)^2)-((N1247-N1246)^2))+ABS(((M1248-M1247)^2)-((N1248-N1247)^2))+ABS(((M1249-M1248)^2)-((N1249-N1248)^2)))</f>
        <v>4.4841374650399262</v>
      </c>
      <c r="T1250" s="4">
        <f t="shared" si="1522"/>
        <v>0.81502325405907128</v>
      </c>
      <c r="U1250" s="4">
        <f t="shared" si="1523"/>
        <v>2.7285969594119974</v>
      </c>
      <c r="V1250" s="21">
        <f>IF($H$9=FALSE,(($F$3)*($Q1250^2))/(2*$F$7*COS(RADIANS($F$8))),IF(G1250&lt;&gt;"",(3*($F$3)*(I1250^2))/(2*J1250*(COS(RADIANS(K1250)))),(($F$3)*($Q1250^2))/(2*$J1250*COS(RADIANS($K1250)))))</f>
        <v>189.34444424608085</v>
      </c>
      <c r="W1250" s="51" t="str">
        <f>IF(G1250&lt;&gt;"",IF(V1250&lt;H1250,"STABLE","UNSTABLE"),IF(V1250&lt;$F$6,"STABLE","UNSTABLE"))</f>
        <v>UNSTABLE</v>
      </c>
      <c r="X1250" s="8"/>
      <c r="Y1250" s="57"/>
      <c r="Z1250" s="4"/>
      <c r="AA1250" s="16" t="str">
        <f t="shared" ca="1" si="1542"/>
        <v/>
      </c>
      <c r="AB1250" s="15"/>
      <c r="AC1250" s="17"/>
      <c r="AD1250" s="4">
        <f ca="1">IF(W1250="Stable",O1250,ABS(SUM(AD1241:AD1249)/2))</f>
        <v>18.247692138840204</v>
      </c>
      <c r="AE1250" s="4">
        <f t="shared" ca="1" si="1543"/>
        <v>104.17607442063871</v>
      </c>
      <c r="AF1250" s="13">
        <f ca="1">IF(W1250="Stable",Q1250,SQRT(((MAX(AB1241:AB1249)-MIN(AB1241:AB1249))^2)+((VLOOKUP(MAX(AB1241:AB1249),AB1241:AC1249,2,FALSE)-VLOOKUP(MIN(AB1241:AB1249),AB1241:AC1249,2,FALSE))^2)))</f>
        <v>21.396048673392695</v>
      </c>
      <c r="AG1250" s="12">
        <f ca="1">IF(W1250="Stable",S1250,SQRT(ABS(((AB1242-AB1241)^2)-((AC1242-AC1241)^2))+ABS(((AB1243-AB1242)^2)-((AC1243-AC1242)^2))+ABS(((AB1244-AB1243)^2)-((AC1244-AC1243)^2))+ABS(((AB1245-AB1244)^2)-((AC1245-AC1244)^2))+ABS(((AB1246-AB1245)^2)-((AC1246-AC1245)^2))+ABS(((AB1247-AB1246)^2)-((AC1247-AC1246)^2))+ABS(((AB1248-AB1247)^2)-((AC1248-AC1247)^2))+ABS(((AB1249-AB1248)^2)-((AC1249-AC1248)^2))))</f>
        <v>19.082704198274314</v>
      </c>
      <c r="AH1250" s="4">
        <f ca="1">IF(W1250="Stable",T1250,IF(A1250=1,AG1250/AF1250,""))</f>
        <v>0.89187982741901461</v>
      </c>
      <c r="AI1250" s="4">
        <f ca="1">IF(W1250="Stable",U1250,IF(A1250=1,4*PI()*(AD1250/(AG1250^2)),""))</f>
        <v>0.62970620474768146</v>
      </c>
      <c r="AJ1250" s="5">
        <f t="shared" ca="1" si="1525"/>
        <v>23.926513391600491</v>
      </c>
      <c r="AK1250" s="56">
        <f t="shared" si="1526"/>
        <v>-7.35</v>
      </c>
      <c r="AL1250" s="49">
        <f t="shared" si="1527"/>
        <v>5.7089999999999996</v>
      </c>
      <c r="AM1250" s="65"/>
      <c r="AN1250" s="61"/>
      <c r="AO1250" s="61"/>
      <c r="AP1250" s="61"/>
      <c r="AQ1250" s="62"/>
    </row>
    <row r="1251" spans="1:43" ht="15" thickTop="1" x14ac:dyDescent="0.3">
      <c r="A1251" t="str">
        <f t="shared" si="1520"/>
        <v/>
      </c>
      <c r="B1251" s="1" t="s">
        <v>73</v>
      </c>
      <c r="C1251" s="1"/>
      <c r="D1251">
        <v>1.1399999999999999</v>
      </c>
      <c r="E1251">
        <v>153.26</v>
      </c>
      <c r="F1251">
        <v>-58.11</v>
      </c>
      <c r="G1251" s="47"/>
      <c r="H1251" s="47"/>
      <c r="I1251" s="47"/>
      <c r="J1251" s="47"/>
      <c r="K1251" s="47"/>
      <c r="L1251" s="23">
        <f t="shared" ref="L1251:L1261" si="1544">IF(AND(B1251&lt;&gt;"",C1251&lt;&gt;""),"",IF(E1251-$E$1250&lt;0,(360-($E$1250-E1251)),E1251-$E$1250))</f>
        <v>91.71</v>
      </c>
      <c r="M1251" s="6">
        <f t="shared" ref="M1251:M1263" si="1545">IF(AND(B1251&lt;&gt;"",C1251&lt;&gt;""),"",IF(L1251&gt;180,(COS(RADIANS(F1251))*D1251)*(-1),(COS(RADIANS(F1251))*D1251)))</f>
        <v>0.6022507746052157</v>
      </c>
      <c r="N1251" s="6">
        <f t="shared" ref="N1251:N1263" si="1546">IF(AND(B1251&lt;&gt;"",C1251&lt;&gt;""),"",SIN(RADIANS(F1251))*D1251)</f>
        <v>-0.96793285122854344</v>
      </c>
      <c r="O1251" s="23">
        <f t="shared" ref="O1251:O1261" si="1547">IF(A1252=1,M1251*VLOOKUP(B1252,$B$13:$N$1389,13,FALSE)-N1251*VLOOKUP(B1252,$B$13:$N$1389,12,FALSE),M1251*N1252-N1251*M1252)</f>
        <v>0.35234393230501704</v>
      </c>
      <c r="P1251" s="23" t="str">
        <f t="shared" si="1521"/>
        <v/>
      </c>
      <c r="Q1251" s="23"/>
      <c r="R1251" s="6"/>
      <c r="S1251" s="6"/>
      <c r="T1251" s="6" t="str">
        <f t="shared" si="1522"/>
        <v/>
      </c>
      <c r="U1251" s="6" t="str">
        <f t="shared" si="1523"/>
        <v/>
      </c>
      <c r="V1251" s="6"/>
      <c r="W1251" s="49"/>
      <c r="X1251" s="8"/>
      <c r="Y1251" s="53" t="str">
        <f t="shared" ref="Y1251:Y1261" si="1548">IF(A1251=1,"",B1251)</f>
        <v>1.82</v>
      </c>
      <c r="Z1251" s="6" t="str">
        <f t="shared" ref="Z1251:Z1261" si="1549">IF(F1251&lt;$R$8,"",(SQRT(((N1251-MIN($N$1251:$N$1261))^2))))</f>
        <v/>
      </c>
      <c r="AA1251" s="54" t="str">
        <f t="shared" ca="1" si="1524"/>
        <v/>
      </c>
      <c r="AB1251" s="55">
        <f t="shared" ref="AB1251:AB1261" si="1550">IF(A1251=1,"",M1251)</f>
        <v>0.6022507746052157</v>
      </c>
      <c r="AC1251" s="6">
        <f t="shared" ref="AC1251:AC1261" si="1551">IF($W$1262="STABLE",N1251,IF(F1251&lt;$R$8,N1251,(AA1251+MIN($N$1251:$N$1261))))</f>
        <v>-0.96793285122854344</v>
      </c>
      <c r="AD1251" s="6">
        <f t="shared" ref="AD1251:AD1261" si="1552">IF(A1252=1,ABS(AB1251*VLOOKUP(B1252,$B$13:$AD$1389,28,FALSE)-AC1251*VLOOKUP(B1252,$B$13:$AD$1389,27,FALSE)),ABS(AB1251*AC1252-AC1251*AB1252))</f>
        <v>0.35234393230501704</v>
      </c>
      <c r="AE1251" s="6" t="str">
        <f t="shared" ref="AE1251:AE1263" si="1553">IF(Y1251="",$D1251*AD1251,"")</f>
        <v/>
      </c>
      <c r="AF1251" s="113"/>
      <c r="AG1251" s="52"/>
      <c r="AH1251" s="6" t="str">
        <f t="shared" ref="AH1251:AH1261" si="1554">IF(A1251=1,AG1251/AF1251,"")</f>
        <v/>
      </c>
      <c r="AI1251" s="6" t="str">
        <f t="shared" ref="AI1251:AI1261" si="1555">IF(A1251=1,4*PI()*(AD1251/(AG1251^2)),"")</f>
        <v/>
      </c>
      <c r="AJ1251" s="14" t="str">
        <f t="shared" si="1525"/>
        <v/>
      </c>
      <c r="AK1251" s="56">
        <f t="shared" si="1526"/>
        <v>-58.11</v>
      </c>
      <c r="AL1251" s="49">
        <f t="shared" si="1527"/>
        <v>1.1399999999999999</v>
      </c>
      <c r="AM1251" s="65"/>
      <c r="AN1251" s="61"/>
      <c r="AO1251" s="61"/>
      <c r="AP1251" s="61"/>
      <c r="AQ1251" s="62"/>
    </row>
    <row r="1252" spans="1:43" x14ac:dyDescent="0.3">
      <c r="A1252" t="str">
        <f t="shared" si="1520"/>
        <v/>
      </c>
      <c r="B1252" s="1" t="s">
        <v>73</v>
      </c>
      <c r="C1252" s="1"/>
      <c r="D1252">
        <v>0.55300000000000005</v>
      </c>
      <c r="E1252">
        <v>152.62</v>
      </c>
      <c r="F1252">
        <v>-24.13</v>
      </c>
      <c r="G1252" s="47"/>
      <c r="H1252" s="47"/>
      <c r="I1252" s="47"/>
      <c r="J1252" s="47"/>
      <c r="K1252" s="47"/>
      <c r="L1252" s="23">
        <f t="shared" si="1544"/>
        <v>91.070000000000007</v>
      </c>
      <c r="M1252" s="6">
        <f t="shared" ref="M1252:M1261" si="1556">IF(AND(B1252&lt;&gt;"",C1252&lt;&gt;""),"",IF(L1252&gt;180,(COS(RADIANS(F1252))*D1252)*(-1),(COS(RADIANS(F1252))*D1252)))</f>
        <v>0.50467899868376409</v>
      </c>
      <c r="N1252" s="6">
        <f t="shared" ref="N1252:N1261" si="1557">IF(AND(B1252&lt;&gt;"",C1252&lt;&gt;""),"",SIN(RADIANS(F1252))*D1252)</f>
        <v>-0.22607102487393946</v>
      </c>
      <c r="O1252" s="23">
        <f t="shared" si="1547"/>
        <v>0.48295898400916126</v>
      </c>
      <c r="P1252" s="23" t="str">
        <f t="shared" si="1521"/>
        <v/>
      </c>
      <c r="Q1252" s="23"/>
      <c r="R1252" s="6"/>
      <c r="S1252" s="6"/>
      <c r="T1252" s="6" t="str">
        <f t="shared" si="1522"/>
        <v/>
      </c>
      <c r="U1252" s="6" t="str">
        <f t="shared" si="1523"/>
        <v/>
      </c>
      <c r="V1252" s="6"/>
      <c r="W1252" s="49"/>
      <c r="X1252" s="8"/>
      <c r="Y1252" s="53" t="str">
        <f t="shared" si="1548"/>
        <v>1.82</v>
      </c>
      <c r="Z1252" s="6" t="str">
        <f t="shared" si="1549"/>
        <v/>
      </c>
      <c r="AA1252" s="54" t="str">
        <f t="shared" ref="AA1252:AA1262" ca="1" si="1558">IF(Z1252="","",IF($K$9=TRUE,(Z1252*($F$3/($F$3-(RANDBETWEEN($N$8,$M$8)/100)))),Z1252*($F$3/($F$3-$F$4))))</f>
        <v/>
      </c>
      <c r="AB1252" s="55">
        <f t="shared" si="1550"/>
        <v>0.50467899868376409</v>
      </c>
      <c r="AC1252" s="6">
        <f t="shared" si="1551"/>
        <v>-0.22607102487393946</v>
      </c>
      <c r="AD1252" s="6">
        <f t="shared" ca="1" si="1552"/>
        <v>3.093533639874873</v>
      </c>
      <c r="AE1252" s="6" t="str">
        <f t="shared" ref="AE1252:AE1262" si="1559">IF(Y1252="",$D1252*AD1252,"")</f>
        <v/>
      </c>
      <c r="AF1252" s="113"/>
      <c r="AG1252" s="52"/>
      <c r="AH1252" s="6" t="str">
        <f t="shared" si="1554"/>
        <v/>
      </c>
      <c r="AI1252" s="6" t="str">
        <f t="shared" si="1555"/>
        <v/>
      </c>
      <c r="AJ1252" s="14" t="str">
        <f t="shared" si="1525"/>
        <v/>
      </c>
      <c r="AK1252" s="56">
        <f t="shared" si="1526"/>
        <v>-24.13</v>
      </c>
      <c r="AL1252" s="49">
        <f t="shared" si="1527"/>
        <v>0.55300000000000005</v>
      </c>
      <c r="AM1252" s="65"/>
      <c r="AN1252" s="61"/>
      <c r="AO1252" s="61"/>
      <c r="AP1252" s="61"/>
      <c r="AQ1252" s="62"/>
    </row>
    <row r="1253" spans="1:43" x14ac:dyDescent="0.3">
      <c r="A1253" t="str">
        <f t="shared" si="1520"/>
        <v/>
      </c>
      <c r="B1253" s="1" t="s">
        <v>73</v>
      </c>
      <c r="C1253" s="1"/>
      <c r="D1253">
        <v>0.995</v>
      </c>
      <c r="E1253">
        <v>152.88</v>
      </c>
      <c r="F1253">
        <v>37.24</v>
      </c>
      <c r="G1253" s="47"/>
      <c r="H1253" s="47"/>
      <c r="I1253" s="47"/>
      <c r="J1253" s="47"/>
      <c r="K1253" s="47"/>
      <c r="L1253" s="23">
        <f t="shared" si="1544"/>
        <v>91.33</v>
      </c>
      <c r="M1253" s="6">
        <f t="shared" si="1556"/>
        <v>0.79212709596991748</v>
      </c>
      <c r="N1253" s="6">
        <f t="shared" si="1557"/>
        <v>0.60212927501514579</v>
      </c>
      <c r="O1253" s="23">
        <f t="shared" si="1547"/>
        <v>2.1463706615225369</v>
      </c>
      <c r="P1253" s="23" t="str">
        <f t="shared" si="1521"/>
        <v/>
      </c>
      <c r="Q1253" s="23"/>
      <c r="R1253" s="6"/>
      <c r="S1253" s="6"/>
      <c r="T1253" s="6" t="str">
        <f t="shared" si="1522"/>
        <v/>
      </c>
      <c r="U1253" s="6" t="str">
        <f t="shared" si="1523"/>
        <v/>
      </c>
      <c r="V1253" s="6"/>
      <c r="W1253" s="49"/>
      <c r="X1253" s="8"/>
      <c r="Y1253" s="53" t="str">
        <f t="shared" si="1548"/>
        <v>1.82</v>
      </c>
      <c r="Z1253" s="6">
        <f t="shared" si="1549"/>
        <v>1.7773013717038575</v>
      </c>
      <c r="AA1253" s="54">
        <f t="shared" ca="1" si="1558"/>
        <v>6.9500441699464268</v>
      </c>
      <c r="AB1253" s="55">
        <f t="shared" si="1550"/>
        <v>0.79212709596991748</v>
      </c>
      <c r="AC1253" s="6">
        <f t="shared" ca="1" si="1551"/>
        <v>5.7748720732577148</v>
      </c>
      <c r="AD1253" s="6">
        <f t="shared" ca="1" si="1552"/>
        <v>4.4738781010249742</v>
      </c>
      <c r="AE1253" s="6" t="str">
        <f t="shared" si="1559"/>
        <v/>
      </c>
      <c r="AF1253" s="113"/>
      <c r="AG1253" s="52"/>
      <c r="AH1253" s="6" t="str">
        <f t="shared" si="1554"/>
        <v/>
      </c>
      <c r="AI1253" s="6" t="str">
        <f t="shared" si="1555"/>
        <v/>
      </c>
      <c r="AJ1253" s="14" t="str">
        <f t="shared" si="1525"/>
        <v/>
      </c>
      <c r="AK1253" s="56">
        <f t="shared" ca="1" si="1526"/>
        <v>82.189598979467675</v>
      </c>
      <c r="AL1253" s="49">
        <f t="shared" ca="1" si="1527"/>
        <v>5.8289461138924237</v>
      </c>
      <c r="AM1253" s="65"/>
      <c r="AN1253" s="61"/>
      <c r="AO1253" s="61"/>
      <c r="AP1253" s="61"/>
      <c r="AQ1253" s="62"/>
    </row>
    <row r="1254" spans="1:43" x14ac:dyDescent="0.3">
      <c r="A1254" t="str">
        <f t="shared" si="1520"/>
        <v/>
      </c>
      <c r="B1254" s="1" t="s">
        <v>73</v>
      </c>
      <c r="C1254" s="1"/>
      <c r="D1254">
        <v>4.6100000000000003</v>
      </c>
      <c r="E1254">
        <v>150.88</v>
      </c>
      <c r="F1254">
        <v>65.14</v>
      </c>
      <c r="G1254" s="47"/>
      <c r="H1254" s="47"/>
      <c r="I1254" s="47"/>
      <c r="J1254" s="47"/>
      <c r="K1254" s="47"/>
      <c r="L1254" s="23">
        <f t="shared" si="1544"/>
        <v>89.33</v>
      </c>
      <c r="M1254" s="6">
        <f t="shared" si="1556"/>
        <v>1.938055408065799</v>
      </c>
      <c r="N1254" s="6">
        <f t="shared" si="1557"/>
        <v>4.1828269430215386</v>
      </c>
      <c r="O1254" s="23">
        <f t="shared" si="1547"/>
        <v>2.0951615646983148</v>
      </c>
      <c r="P1254" s="23" t="str">
        <f t="shared" si="1521"/>
        <v/>
      </c>
      <c r="Q1254" s="23"/>
      <c r="R1254" s="6"/>
      <c r="S1254" s="6"/>
      <c r="T1254" s="6" t="str">
        <f t="shared" si="1522"/>
        <v/>
      </c>
      <c r="U1254" s="6" t="str">
        <f t="shared" si="1523"/>
        <v/>
      </c>
      <c r="V1254" s="6"/>
      <c r="W1254" s="49"/>
      <c r="X1254" s="8"/>
      <c r="Y1254" s="53" t="str">
        <f t="shared" si="1548"/>
        <v>1.82</v>
      </c>
      <c r="Z1254" s="6">
        <f t="shared" si="1549"/>
        <v>5.3579990397102506</v>
      </c>
      <c r="AA1254" s="54">
        <f t="shared" ca="1" si="1558"/>
        <v>20.952175349314707</v>
      </c>
      <c r="AB1254" s="55">
        <f t="shared" si="1550"/>
        <v>1.938055408065799</v>
      </c>
      <c r="AC1254" s="6">
        <f t="shared" ca="1" si="1551"/>
        <v>19.777003252625995</v>
      </c>
      <c r="AD1254" s="6">
        <f t="shared" ca="1" si="1552"/>
        <v>9.7079765689987916</v>
      </c>
      <c r="AE1254" s="6" t="str">
        <f t="shared" si="1559"/>
        <v/>
      </c>
      <c r="AF1254" s="113"/>
      <c r="AG1254" s="52"/>
      <c r="AH1254" s="6" t="str">
        <f t="shared" si="1554"/>
        <v/>
      </c>
      <c r="AI1254" s="6" t="str">
        <f t="shared" si="1555"/>
        <v/>
      </c>
      <c r="AJ1254" s="14" t="str">
        <f t="shared" si="1525"/>
        <v/>
      </c>
      <c r="AK1254" s="56">
        <f t="shared" ca="1" si="1526"/>
        <v>84.403147045694965</v>
      </c>
      <c r="AL1254" s="49">
        <f t="shared" ca="1" si="1527"/>
        <v>19.871736623131664</v>
      </c>
      <c r="AM1254" s="65"/>
      <c r="AN1254" s="61"/>
      <c r="AO1254" s="61"/>
      <c r="AP1254" s="61"/>
      <c r="AQ1254" s="62"/>
    </row>
    <row r="1255" spans="1:43" x14ac:dyDescent="0.3">
      <c r="A1255" t="str">
        <f t="shared" si="1520"/>
        <v/>
      </c>
      <c r="B1255" s="1" t="s">
        <v>73</v>
      </c>
      <c r="C1255" s="1"/>
      <c r="D1255">
        <v>4.5599999999999996</v>
      </c>
      <c r="E1255">
        <v>150.72999999999999</v>
      </c>
      <c r="F1255">
        <v>70.86</v>
      </c>
      <c r="G1255" s="47"/>
      <c r="H1255" s="47"/>
      <c r="I1255" s="47"/>
      <c r="J1255" s="47"/>
      <c r="K1255" s="47"/>
      <c r="L1255" s="23">
        <f t="shared" si="1544"/>
        <v>89.179999999999993</v>
      </c>
      <c r="M1255" s="6">
        <f t="shared" si="1556"/>
        <v>1.49512148196925</v>
      </c>
      <c r="N1255" s="6">
        <f t="shared" si="1557"/>
        <v>4.3079242976350072</v>
      </c>
      <c r="O1255" s="23">
        <f t="shared" si="1547"/>
        <v>1.7447399343174435</v>
      </c>
      <c r="P1255" s="23" t="str">
        <f t="shared" si="1521"/>
        <v/>
      </c>
      <c r="Q1255" s="23"/>
      <c r="R1255" s="6"/>
      <c r="S1255" s="6"/>
      <c r="T1255" s="6" t="str">
        <f t="shared" si="1522"/>
        <v/>
      </c>
      <c r="U1255" s="6" t="str">
        <f t="shared" si="1523"/>
        <v/>
      </c>
      <c r="V1255" s="6"/>
      <c r="W1255" s="49"/>
      <c r="X1255" s="8"/>
      <c r="Y1255" s="53" t="str">
        <f t="shared" si="1548"/>
        <v>1.82</v>
      </c>
      <c r="Z1255" s="6">
        <f t="shared" si="1549"/>
        <v>5.4830963943237183</v>
      </c>
      <c r="AA1255" s="54">
        <f t="shared" ca="1" si="1558"/>
        <v>21.441362019594237</v>
      </c>
      <c r="AB1255" s="55">
        <f t="shared" si="1550"/>
        <v>1.49512148196925</v>
      </c>
      <c r="AC1255" s="6">
        <f t="shared" ca="1" si="1551"/>
        <v>20.266189922905525</v>
      </c>
      <c r="AD1255" s="6">
        <f t="shared" ca="1" si="1552"/>
        <v>10.616900211814301</v>
      </c>
      <c r="AE1255" s="6" t="str">
        <f t="shared" si="1559"/>
        <v/>
      </c>
      <c r="AF1255" s="113"/>
      <c r="AG1255" s="52"/>
      <c r="AH1255" s="6" t="str">
        <f t="shared" si="1554"/>
        <v/>
      </c>
      <c r="AI1255" s="6" t="str">
        <f t="shared" si="1555"/>
        <v/>
      </c>
      <c r="AJ1255" s="14" t="str">
        <f t="shared" si="1525"/>
        <v/>
      </c>
      <c r="AK1255" s="56">
        <f t="shared" ca="1" si="1526"/>
        <v>85.780694648904557</v>
      </c>
      <c r="AL1255" s="49">
        <f t="shared" ca="1" si="1527"/>
        <v>20.321265763655653</v>
      </c>
      <c r="AM1255" s="65"/>
      <c r="AN1255" s="61"/>
      <c r="AO1255" s="61"/>
      <c r="AP1255" s="61"/>
      <c r="AQ1255" s="62"/>
    </row>
    <row r="1256" spans="1:43" x14ac:dyDescent="0.3">
      <c r="A1256" t="str">
        <f t="shared" si="1520"/>
        <v/>
      </c>
      <c r="B1256" s="1" t="s">
        <v>73</v>
      </c>
      <c r="C1256" s="1"/>
      <c r="D1256">
        <v>2.3109999999999999</v>
      </c>
      <c r="E1256">
        <v>152.04</v>
      </c>
      <c r="F1256">
        <v>80.39</v>
      </c>
      <c r="G1256" s="47"/>
      <c r="H1256" s="47"/>
      <c r="I1256" s="47"/>
      <c r="J1256" s="47"/>
      <c r="K1256" s="47"/>
      <c r="L1256" s="23">
        <f t="shared" si="1544"/>
        <v>90.49</v>
      </c>
      <c r="M1256" s="6">
        <f t="shared" si="1556"/>
        <v>0.38580026494232034</v>
      </c>
      <c r="N1256" s="6">
        <f t="shared" si="1557"/>
        <v>2.2785695415260943</v>
      </c>
      <c r="O1256" s="23">
        <f t="shared" si="1547"/>
        <v>0.65401518287740656</v>
      </c>
      <c r="P1256" s="23" t="str">
        <f t="shared" si="1521"/>
        <v/>
      </c>
      <c r="Q1256" s="23"/>
      <c r="R1256" s="6"/>
      <c r="S1256" s="6"/>
      <c r="T1256" s="6" t="str">
        <f t="shared" si="1522"/>
        <v/>
      </c>
      <c r="U1256" s="6" t="str">
        <f t="shared" si="1523"/>
        <v/>
      </c>
      <c r="V1256" s="6"/>
      <c r="W1256" s="49"/>
      <c r="X1256" s="8"/>
      <c r="Y1256" s="53" t="str">
        <f t="shared" si="1548"/>
        <v>1.82</v>
      </c>
      <c r="Z1256" s="6">
        <f t="shared" si="1549"/>
        <v>3.4537416382148058</v>
      </c>
      <c r="AA1256" s="54">
        <f t="shared" ca="1" si="1558"/>
        <v>13.505676256899687</v>
      </c>
      <c r="AB1256" s="55">
        <f t="shared" si="1550"/>
        <v>0.38580026494232034</v>
      </c>
      <c r="AC1256" s="6">
        <f t="shared" ca="1" si="1551"/>
        <v>12.330504160210975</v>
      </c>
      <c r="AD1256" s="6">
        <f t="shared" ca="1" si="1552"/>
        <v>4.2510838651713163</v>
      </c>
      <c r="AE1256" s="6" t="str">
        <f t="shared" si="1559"/>
        <v/>
      </c>
      <c r="AF1256" s="113"/>
      <c r="AG1256" s="52"/>
      <c r="AH1256" s="6" t="str">
        <f t="shared" si="1554"/>
        <v/>
      </c>
      <c r="AI1256" s="6" t="str">
        <f t="shared" si="1555"/>
        <v/>
      </c>
      <c r="AJ1256" s="14" t="str">
        <f t="shared" si="1525"/>
        <v/>
      </c>
      <c r="AK1256" s="56">
        <f t="shared" ca="1" si="1526"/>
        <v>88.207898259908092</v>
      </c>
      <c r="AL1256" s="49">
        <f t="shared" ca="1" si="1527"/>
        <v>12.336538197136575</v>
      </c>
      <c r="AM1256" s="65"/>
      <c r="AN1256" s="61"/>
      <c r="AO1256" s="61"/>
      <c r="AP1256" s="61"/>
      <c r="AQ1256" s="62"/>
    </row>
    <row r="1257" spans="1:43" x14ac:dyDescent="0.3">
      <c r="A1257" t="str">
        <f t="shared" si="1520"/>
        <v/>
      </c>
      <c r="B1257" s="1" t="s">
        <v>73</v>
      </c>
      <c r="C1257" s="1"/>
      <c r="D1257">
        <v>1.0549999999999999</v>
      </c>
      <c r="E1257">
        <v>18.100000000000001</v>
      </c>
      <c r="F1257">
        <v>84.05</v>
      </c>
      <c r="G1257" s="47"/>
      <c r="H1257" s="47"/>
      <c r="I1257" s="47"/>
      <c r="J1257" s="47"/>
      <c r="K1257" s="47"/>
      <c r="L1257" s="23">
        <f t="shared" si="1544"/>
        <v>316.55</v>
      </c>
      <c r="M1257" s="6">
        <f t="shared" si="1556"/>
        <v>-0.1093618691708703</v>
      </c>
      <c r="N1257" s="6">
        <f t="shared" si="1557"/>
        <v>1.0493164353861295</v>
      </c>
      <c r="O1257" s="23">
        <f t="shared" si="1547"/>
        <v>0.60462173545712972</v>
      </c>
      <c r="P1257" s="23" t="str">
        <f t="shared" si="1521"/>
        <v/>
      </c>
      <c r="Q1257" s="23"/>
      <c r="R1257" s="6"/>
      <c r="S1257" s="6"/>
      <c r="T1257" s="6" t="str">
        <f t="shared" si="1522"/>
        <v/>
      </c>
      <c r="U1257" s="6" t="str">
        <f t="shared" si="1523"/>
        <v/>
      </c>
      <c r="V1257" s="6"/>
      <c r="W1257" s="49"/>
      <c r="X1257" s="8"/>
      <c r="Y1257" s="53" t="str">
        <f t="shared" si="1548"/>
        <v>1.82</v>
      </c>
      <c r="Z1257" s="6">
        <f t="shared" si="1549"/>
        <v>2.2244885320748411</v>
      </c>
      <c r="AA1257" s="54">
        <f t="shared" ca="1" si="1558"/>
        <v>8.6987462000538542</v>
      </c>
      <c r="AB1257" s="55">
        <f t="shared" si="1550"/>
        <v>-0.1093618691708703</v>
      </c>
      <c r="AC1257" s="6">
        <f t="shared" ca="1" si="1551"/>
        <v>7.5235741033651422</v>
      </c>
      <c r="AD1257" s="6">
        <f t="shared" ca="1" si="1552"/>
        <v>4.0594922136991309</v>
      </c>
      <c r="AE1257" s="6" t="str">
        <f t="shared" si="1559"/>
        <v/>
      </c>
      <c r="AF1257" s="113"/>
      <c r="AG1257" s="52"/>
      <c r="AH1257" s="6" t="str">
        <f t="shared" si="1554"/>
        <v/>
      </c>
      <c r="AI1257" s="6" t="str">
        <f t="shared" si="1555"/>
        <v/>
      </c>
      <c r="AJ1257" s="14" t="str">
        <f t="shared" si="1525"/>
        <v/>
      </c>
      <c r="AK1257" s="56">
        <f t="shared" ca="1" si="1526"/>
        <v>89.167213322295751</v>
      </c>
      <c r="AL1257" s="49">
        <f t="shared" ca="1" si="1527"/>
        <v>7.5243688976056422</v>
      </c>
      <c r="AM1257" s="65"/>
      <c r="AN1257" s="61"/>
      <c r="AO1257" s="61"/>
      <c r="AP1257" s="61"/>
      <c r="AQ1257" s="62"/>
    </row>
    <row r="1258" spans="1:43" x14ac:dyDescent="0.3">
      <c r="A1258" t="str">
        <f t="shared" si="1520"/>
        <v/>
      </c>
      <c r="B1258" s="1" t="s">
        <v>73</v>
      </c>
      <c r="C1258" s="1"/>
      <c r="D1258">
        <v>0.66500000000000004</v>
      </c>
      <c r="E1258">
        <v>352.69</v>
      </c>
      <c r="F1258">
        <v>24.53</v>
      </c>
      <c r="G1258" s="47"/>
      <c r="H1258" s="47"/>
      <c r="I1258" s="47"/>
      <c r="J1258" s="47"/>
      <c r="K1258" s="47"/>
      <c r="L1258" s="23">
        <f t="shared" si="1544"/>
        <v>291.14</v>
      </c>
      <c r="M1258" s="6">
        <f t="shared" si="1556"/>
        <v>-0.6049797688290981</v>
      </c>
      <c r="N1258" s="6">
        <f t="shared" si="1557"/>
        <v>0.2760878108636653</v>
      </c>
      <c r="O1258" s="23">
        <f t="shared" si="1547"/>
        <v>0.30598185544661344</v>
      </c>
      <c r="P1258" s="23" t="str">
        <f t="shared" si="1521"/>
        <v/>
      </c>
      <c r="Q1258" s="23"/>
      <c r="R1258" s="6"/>
      <c r="S1258" s="6"/>
      <c r="T1258" s="6" t="str">
        <f t="shared" si="1522"/>
        <v/>
      </c>
      <c r="U1258" s="6" t="str">
        <f t="shared" si="1523"/>
        <v/>
      </c>
      <c r="V1258" s="6"/>
      <c r="W1258" s="49"/>
      <c r="X1258" s="8"/>
      <c r="Y1258" s="53" t="str">
        <f t="shared" si="1548"/>
        <v>1.82</v>
      </c>
      <c r="Z1258" s="6">
        <f t="shared" si="1549"/>
        <v>1.4512599075523769</v>
      </c>
      <c r="AA1258" s="54">
        <f t="shared" ca="1" si="1558"/>
        <v>5.6750760563988463</v>
      </c>
      <c r="AB1258" s="55">
        <f t="shared" si="1550"/>
        <v>-0.6049797688290981</v>
      </c>
      <c r="AC1258" s="6">
        <f t="shared" ca="1" si="1551"/>
        <v>4.4999039597101351</v>
      </c>
      <c r="AD1258" s="6">
        <f t="shared" ca="1" si="1552"/>
        <v>2.5257979502864583</v>
      </c>
      <c r="AE1258" s="6" t="str">
        <f t="shared" si="1559"/>
        <v/>
      </c>
      <c r="AF1258" s="113"/>
      <c r="AG1258" s="52"/>
      <c r="AH1258" s="6" t="str">
        <f t="shared" si="1554"/>
        <v/>
      </c>
      <c r="AI1258" s="6" t="str">
        <f t="shared" si="1555"/>
        <v/>
      </c>
      <c r="AJ1258" s="14" t="str">
        <f t="shared" si="1525"/>
        <v/>
      </c>
      <c r="AK1258" s="56">
        <f t="shared" ca="1" si="1526"/>
        <v>82.342907319054021</v>
      </c>
      <c r="AL1258" s="49">
        <f t="shared" ca="1" si="1527"/>
        <v>4.5403894290366171</v>
      </c>
      <c r="AM1258" s="65"/>
      <c r="AN1258" s="61"/>
      <c r="AO1258" s="61"/>
      <c r="AP1258" s="61"/>
      <c r="AQ1258" s="62"/>
    </row>
    <row r="1259" spans="1:43" x14ac:dyDescent="0.3">
      <c r="A1259" t="str">
        <f t="shared" si="1520"/>
        <v/>
      </c>
      <c r="B1259" s="1" t="s">
        <v>73</v>
      </c>
      <c r="C1259" s="1"/>
      <c r="D1259">
        <v>0.58899999999999997</v>
      </c>
      <c r="E1259">
        <v>349.59</v>
      </c>
      <c r="F1259">
        <v>-26.84</v>
      </c>
      <c r="G1259" s="47"/>
      <c r="H1259" s="47"/>
      <c r="I1259" s="47"/>
      <c r="J1259" s="47"/>
      <c r="K1259" s="47"/>
      <c r="L1259" s="23">
        <f t="shared" si="1544"/>
        <v>288.03999999999996</v>
      </c>
      <c r="M1259" s="6">
        <f t="shared" si="1556"/>
        <v>-0.5255475183137599</v>
      </c>
      <c r="N1259" s="6">
        <f t="shared" si="1557"/>
        <v>-0.26593383762554218</v>
      </c>
      <c r="O1259" s="23">
        <f t="shared" si="1547"/>
        <v>0.36350588465796674</v>
      </c>
      <c r="P1259" s="23" t="str">
        <f t="shared" si="1521"/>
        <v/>
      </c>
      <c r="Q1259" s="23"/>
      <c r="R1259" s="6"/>
      <c r="S1259" s="6"/>
      <c r="T1259" s="6" t="str">
        <f t="shared" si="1522"/>
        <v/>
      </c>
      <c r="U1259" s="6" t="str">
        <f t="shared" si="1523"/>
        <v/>
      </c>
      <c r="V1259" s="6"/>
      <c r="W1259" s="49"/>
      <c r="X1259" s="8"/>
      <c r="Y1259" s="53" t="str">
        <f t="shared" si="1548"/>
        <v>1.82</v>
      </c>
      <c r="Z1259" s="6" t="str">
        <f t="shared" si="1549"/>
        <v/>
      </c>
      <c r="AA1259" s="54" t="str">
        <f t="shared" ca="1" si="1558"/>
        <v/>
      </c>
      <c r="AB1259" s="55">
        <f t="shared" si="1550"/>
        <v>-0.5255475183137599</v>
      </c>
      <c r="AC1259" s="6">
        <f t="shared" si="1551"/>
        <v>-0.26593383762554218</v>
      </c>
      <c r="AD1259" s="6">
        <f t="shared" si="1552"/>
        <v>0.36350588465796674</v>
      </c>
      <c r="AE1259" s="6" t="str">
        <f t="shared" si="1559"/>
        <v/>
      </c>
      <c r="AF1259" s="113"/>
      <c r="AG1259" s="52"/>
      <c r="AH1259" s="6" t="str">
        <f t="shared" si="1554"/>
        <v/>
      </c>
      <c r="AI1259" s="6" t="str">
        <f t="shared" si="1555"/>
        <v/>
      </c>
      <c r="AJ1259" s="14" t="str">
        <f t="shared" si="1525"/>
        <v/>
      </c>
      <c r="AK1259" s="56">
        <f t="shared" si="1526"/>
        <v>-26.84</v>
      </c>
      <c r="AL1259" s="49">
        <f t="shared" si="1527"/>
        <v>0.58900000000000008</v>
      </c>
      <c r="AM1259" s="65"/>
      <c r="AN1259" s="61"/>
      <c r="AO1259" s="61"/>
      <c r="AP1259" s="61"/>
      <c r="AQ1259" s="62"/>
    </row>
    <row r="1260" spans="1:43" x14ac:dyDescent="0.3">
      <c r="A1260" t="str">
        <f t="shared" si="1520"/>
        <v/>
      </c>
      <c r="B1260" s="1" t="s">
        <v>73</v>
      </c>
      <c r="C1260" s="1"/>
      <c r="D1260">
        <v>1.4179999999999999</v>
      </c>
      <c r="E1260">
        <v>353.59</v>
      </c>
      <c r="F1260">
        <v>-52.64</v>
      </c>
      <c r="G1260" s="47"/>
      <c r="H1260" s="47"/>
      <c r="I1260" s="47"/>
      <c r="J1260" s="47"/>
      <c r="K1260" s="47"/>
      <c r="L1260" s="23">
        <f t="shared" si="1544"/>
        <v>292.03999999999996</v>
      </c>
      <c r="M1260" s="6">
        <f t="shared" si="1556"/>
        <v>-0.86047229955714555</v>
      </c>
      <c r="N1260" s="6">
        <f t="shared" si="1557"/>
        <v>-1.1270809295231812</v>
      </c>
      <c r="O1260" s="23">
        <f t="shared" si="1547"/>
        <v>0.57956408432231532</v>
      </c>
      <c r="P1260" s="23" t="str">
        <f t="shared" si="1521"/>
        <v/>
      </c>
      <c r="Q1260" s="23"/>
      <c r="R1260" s="6"/>
      <c r="S1260" s="6"/>
      <c r="T1260" s="6" t="str">
        <f t="shared" si="1522"/>
        <v/>
      </c>
      <c r="U1260" s="6" t="str">
        <f t="shared" si="1523"/>
        <v/>
      </c>
      <c r="V1260" s="6"/>
      <c r="W1260" s="49"/>
      <c r="X1260" s="8"/>
      <c r="Y1260" s="53" t="str">
        <f t="shared" si="1548"/>
        <v>1.82</v>
      </c>
      <c r="Z1260" s="6" t="str">
        <f t="shared" si="1549"/>
        <v/>
      </c>
      <c r="AA1260" s="54" t="str">
        <f t="shared" ca="1" si="1558"/>
        <v/>
      </c>
      <c r="AB1260" s="55">
        <f t="shared" si="1550"/>
        <v>-0.86047229955714555</v>
      </c>
      <c r="AC1260" s="6">
        <f t="shared" si="1551"/>
        <v>-1.1270809295231812</v>
      </c>
      <c r="AD1260" s="6">
        <f t="shared" si="1552"/>
        <v>0.57956408432231532</v>
      </c>
      <c r="AE1260" s="6" t="str">
        <f t="shared" si="1559"/>
        <v/>
      </c>
      <c r="AF1260" s="113"/>
      <c r="AG1260" s="52"/>
      <c r="AH1260" s="6" t="str">
        <f t="shared" si="1554"/>
        <v/>
      </c>
      <c r="AI1260" s="6" t="str">
        <f t="shared" si="1555"/>
        <v/>
      </c>
      <c r="AJ1260" s="14" t="str">
        <f t="shared" si="1525"/>
        <v/>
      </c>
      <c r="AK1260" s="56">
        <f t="shared" si="1526"/>
        <v>-52.64</v>
      </c>
      <c r="AL1260" s="49">
        <f t="shared" si="1527"/>
        <v>1.4180000000000001</v>
      </c>
      <c r="AM1260" s="65"/>
      <c r="AN1260" s="61"/>
      <c r="AO1260" s="61"/>
      <c r="AP1260" s="61"/>
      <c r="AQ1260" s="62"/>
    </row>
    <row r="1261" spans="1:43" x14ac:dyDescent="0.3">
      <c r="A1261" t="str">
        <f t="shared" si="1520"/>
        <v/>
      </c>
      <c r="B1261" s="1" t="s">
        <v>73</v>
      </c>
      <c r="C1261" s="1"/>
      <c r="D1261">
        <v>1.236</v>
      </c>
      <c r="E1261">
        <v>11.75</v>
      </c>
      <c r="F1261">
        <v>-71.95</v>
      </c>
      <c r="G1261" s="47"/>
      <c r="H1261" s="47"/>
      <c r="I1261" s="47"/>
      <c r="J1261" s="47"/>
      <c r="K1261" s="47"/>
      <c r="L1261" s="23">
        <f t="shared" si="1544"/>
        <v>310.2</v>
      </c>
      <c r="M1261" s="6">
        <f t="shared" si="1556"/>
        <v>-0.38297068185992666</v>
      </c>
      <c r="N1261" s="6">
        <f t="shared" si="1557"/>
        <v>-1.1751720966887116</v>
      </c>
      <c r="O1261" s="23">
        <f t="shared" si="1547"/>
        <v>1.0784382095548302</v>
      </c>
      <c r="P1261" s="23" t="str">
        <f t="shared" si="1521"/>
        <v/>
      </c>
      <c r="Q1261" s="23"/>
      <c r="R1261" s="6"/>
      <c r="S1261" s="6"/>
      <c r="T1261" s="6" t="str">
        <f t="shared" si="1522"/>
        <v/>
      </c>
      <c r="U1261" s="6" t="str">
        <f t="shared" si="1523"/>
        <v/>
      </c>
      <c r="V1261" s="6"/>
      <c r="W1261" s="49"/>
      <c r="X1261" s="8"/>
      <c r="Y1261" s="53" t="str">
        <f t="shared" si="1548"/>
        <v>1.82</v>
      </c>
      <c r="Z1261" s="6" t="str">
        <f t="shared" si="1549"/>
        <v/>
      </c>
      <c r="AA1261" s="54" t="str">
        <f t="shared" ca="1" si="1558"/>
        <v/>
      </c>
      <c r="AB1261" s="55">
        <f t="shared" si="1550"/>
        <v>-0.38297068185992666</v>
      </c>
      <c r="AC1261" s="6">
        <f t="shared" si="1551"/>
        <v>-1.1751720966887116</v>
      </c>
      <c r="AD1261" s="6">
        <f t="shared" si="1552"/>
        <v>1.0784382095548302</v>
      </c>
      <c r="AE1261" s="6" t="str">
        <f t="shared" si="1559"/>
        <v/>
      </c>
      <c r="AF1261" s="113"/>
      <c r="AG1261" s="52"/>
      <c r="AH1261" s="6" t="str">
        <f t="shared" si="1554"/>
        <v/>
      </c>
      <c r="AI1261" s="6" t="str">
        <f t="shared" si="1555"/>
        <v/>
      </c>
      <c r="AJ1261" s="14" t="str">
        <f t="shared" si="1525"/>
        <v/>
      </c>
      <c r="AK1261" s="56">
        <f t="shared" si="1526"/>
        <v>-71.95</v>
      </c>
      <c r="AL1261" s="49">
        <f t="shared" si="1527"/>
        <v>1.2359999999999998</v>
      </c>
      <c r="AM1261" s="65"/>
      <c r="AN1261" s="61"/>
      <c r="AO1261" s="61"/>
      <c r="AP1261" s="61"/>
      <c r="AQ1261" s="62"/>
    </row>
    <row r="1262" spans="1:43" ht="15" thickBot="1" x14ac:dyDescent="0.35">
      <c r="A1262">
        <f t="shared" si="1520"/>
        <v>1</v>
      </c>
      <c r="B1262" s="1" t="s">
        <v>73</v>
      </c>
      <c r="C1262" s="1" t="s">
        <v>106</v>
      </c>
      <c r="D1262">
        <v>5.782</v>
      </c>
      <c r="E1262">
        <v>67.290000000000006</v>
      </c>
      <c r="F1262">
        <v>-5</v>
      </c>
      <c r="G1262" s="34"/>
      <c r="H1262" s="34"/>
      <c r="I1262" s="34"/>
      <c r="J1262" s="34"/>
      <c r="K1262" s="34"/>
      <c r="L1262" s="13"/>
      <c r="M1262" s="4"/>
      <c r="N1262" s="4"/>
      <c r="O1262" s="13">
        <f>ABS(SUM(O1251:O1261))/2</f>
        <v>5.2038510145843686</v>
      </c>
      <c r="P1262" s="13">
        <f t="shared" si="1521"/>
        <v>30.088666566326818</v>
      </c>
      <c r="Q1262" s="13">
        <f>SQRT(((MAX(M1251:M1261)-MIN(M1251:M1261))^2)+((VLOOKUP(MAX(M1251:M1261),M1251:N1261,2,FALSE)-VLOOKUP(MIN(M1251:M1261),M1251:N1261,2,FALSE))^2))</f>
        <v>6.0022394941593031</v>
      </c>
      <c r="R1262" s="13">
        <f>ABS(MIN(N1251:N1261))+MAX(N1251:N1261)</f>
        <v>5.4830963943237183</v>
      </c>
      <c r="S1262" s="12">
        <f>SQRT(ABS(((M1252-M1251)^2)-((N1252-N1251)^2))+ABS(((M1253-M1252)^2)-((N1253-N1252)^2))+ABS(((M1254-M1253)^2)-((N1254-N1253)^2))+ABS(((M1255-M1254)^2)-((N1255-N1254)^2))+ABS(((M1256-M1255)^2)-((N1256-N1255)^2))+ABS(((M1257-M1256)^2)-((N1257-N1256)^2))+ABS(((M1258-M1257)^2)-((N1258-N1257)^2))+ABS(((M1259-M1258)^2)-((N1259-N1258)^2))+ABS(((M1260-M1259)^2)-((N1260-N1259)^2))+ABS(((M1261-M1260)^2)-((N1261-N1260)^2)))</f>
        <v>4.2989878117022391</v>
      </c>
      <c r="T1262" s="4">
        <f t="shared" si="1522"/>
        <v>0.71623063622928163</v>
      </c>
      <c r="U1262" s="4">
        <f t="shared" si="1523"/>
        <v>3.5383622309404168</v>
      </c>
      <c r="V1262" s="21">
        <f>IF($H$9=FALSE,(($F$3)*($Q1262^2))/(2*$F$7*COS(RADIANS($F$8))),IF(G1262&lt;&gt;"",(3*($F$3)*(I1262^2))/(2*J1262*(COS(RADIANS(K1262)))),(($F$3)*($Q1262^2))/(2*$J1262*COS(RADIANS($K1262)))))</f>
        <v>225.35197647323062</v>
      </c>
      <c r="W1262" s="51" t="str">
        <f>IF(G1262&lt;&gt;"",IF(V1262&lt;H1262,"STABLE","UNSTABLE"),IF(V1262&lt;$F$6,"STABLE","UNSTABLE"))</f>
        <v>UNSTABLE</v>
      </c>
      <c r="X1262" s="8"/>
      <c r="Y1262" s="57"/>
      <c r="Z1262" s="4"/>
      <c r="AA1262" s="16" t="str">
        <f t="shared" ca="1" si="1558"/>
        <v/>
      </c>
      <c r="AB1262" s="15"/>
      <c r="AC1262" s="17"/>
      <c r="AD1262" s="4">
        <f ca="1">IF(W1262="Stable",O1262,ABS(SUM(AD1251:AD1261)/2))</f>
        <v>20.551257330854988</v>
      </c>
      <c r="AE1262" s="4">
        <f t="shared" ca="1" si="1559"/>
        <v>118.82736988700354</v>
      </c>
      <c r="AF1262" s="13">
        <f ca="1">IF(W1262="Stable",Q1262,SQRT(((MAX(AB1251:AB1261)-MIN(AB1251:AB1261))^2)+((VLOOKUP(MAX(AB1251:AB1261),AB1251:AC1261,2,FALSE)-VLOOKUP(MIN(AB1251:AB1261),AB1251:AC1261,2,FALSE))^2)))</f>
        <v>21.090578295170399</v>
      </c>
      <c r="AG1262" s="12">
        <f ca="1">IF(W1262="Stable",S1262,SQRT(ABS(((AB1252-AB1251)^2)-((AC1252-AC1251)^2))+ABS(((AB1253-AB1252)^2)-((AC1253-AC1252)^2))+ABS(((AB1254-AB1253)^2)-((AC1254-AC1253)^2))+ABS(((AB1255-AB1254)^2)-((AC1255-AC1254)^2))+ABS(((AB1256-AB1255)^2)-((AC1256-AC1255)^2))+ABS(((AB1257-AB1256)^2)-((AC1257-AC1256)^2))+ABS(((AB1258-AB1257)^2)-((AC1258-AC1257)^2))+ABS(((AB1259-AB1258)^2)-((AC1259-AC1258)^2))+ABS(((AB1260-AB1259)^2)-((AC1260-AC1259)^2))+ABS(((AB1261-AB1260)^2)-((AC1261-AC1260)^2))))</f>
        <v>18.663440587850495</v>
      </c>
      <c r="AH1262" s="4">
        <f ca="1">IF(W1262="Stable",T1262,IF(A1262=1,AG1262/AF1262,""))</f>
        <v>0.88491838993927907</v>
      </c>
      <c r="AI1262" s="4">
        <f ca="1">IF(W1262="Stable",U1262,IF(A1262=1,4*PI()*(AD1262/(AG1262^2)),""))</f>
        <v>0.74142093396800424</v>
      </c>
      <c r="AJ1262" s="5">
        <f t="shared" ca="1" si="1525"/>
        <v>25.321326723749777</v>
      </c>
      <c r="AK1262" s="56">
        <f t="shared" si="1526"/>
        <v>-5</v>
      </c>
      <c r="AL1262" s="49">
        <f t="shared" si="1527"/>
        <v>5.782</v>
      </c>
      <c r="AM1262" s="65"/>
      <c r="AN1262" s="61"/>
      <c r="AO1262" s="61"/>
      <c r="AP1262" s="61"/>
      <c r="AQ1262" s="62"/>
    </row>
    <row r="1263" spans="1:43" ht="15" thickTop="1" x14ac:dyDescent="0.3">
      <c r="A1263" t="str">
        <f t="shared" si="1520"/>
        <v/>
      </c>
      <c r="B1263" s="1" t="s">
        <v>72</v>
      </c>
      <c r="C1263" s="1"/>
      <c r="D1263">
        <v>2.8149999999999999</v>
      </c>
      <c r="E1263">
        <v>225.49</v>
      </c>
      <c r="F1263">
        <v>-0.88</v>
      </c>
      <c r="G1263" s="47"/>
      <c r="H1263" s="47"/>
      <c r="I1263" s="47"/>
      <c r="J1263" s="47"/>
      <c r="K1263" s="47"/>
      <c r="L1263" s="23">
        <f>IF(AND(B1263&lt;&gt;"",C1263&lt;&gt;""),"",IF(E1263-$E$1262&lt;0,(360-($E$1262-E1263)),E1263-$E$1262))</f>
        <v>158.19999999999999</v>
      </c>
      <c r="M1263" s="6">
        <f t="shared" si="1545"/>
        <v>2.8146679832870438</v>
      </c>
      <c r="N1263" s="6">
        <f t="shared" si="1546"/>
        <v>-4.3233596413492469E-2</v>
      </c>
      <c r="O1263" s="23">
        <f>IF(A1264=1,M1263*VLOOKUP(B1264,$B$13:$N$1389,13,FALSE)-N1263*VLOOKUP(B1264,$B$13:$N$1389,12,FALSE),M1263*N1264-N1263*M1264)</f>
        <v>0.42417368824581525</v>
      </c>
      <c r="P1263" s="23" t="str">
        <f t="shared" si="1521"/>
        <v/>
      </c>
      <c r="Q1263" s="23"/>
      <c r="R1263" s="6"/>
      <c r="S1263" s="6"/>
      <c r="T1263" s="6" t="str">
        <f t="shared" si="1522"/>
        <v/>
      </c>
      <c r="U1263" s="6" t="str">
        <f t="shared" si="1523"/>
        <v/>
      </c>
      <c r="V1263" s="6"/>
      <c r="W1263" s="49"/>
      <c r="X1263" s="8"/>
      <c r="Y1263" s="53" t="str">
        <f>IF(A1263=1,"",B1263)</f>
        <v>1.81</v>
      </c>
      <c r="Z1263" s="6" t="str">
        <f>IF(F1263&lt;$R$8,"",(SQRT(((N1263-MIN($N$1263:$N$1265))^2))))</f>
        <v/>
      </c>
      <c r="AA1263" s="54" t="str">
        <f t="shared" ca="1" si="1524"/>
        <v/>
      </c>
      <c r="AB1263" s="55">
        <f>IF(A1263=1,"",M1263)</f>
        <v>2.8146679832870438</v>
      </c>
      <c r="AC1263" s="6">
        <f>IF($W$1266="STABLE",N1263,IF(F1263&lt;$R$8,N1263,(AA1263+MIN($N$1263:$N$1265))))</f>
        <v>-4.3233596413492469E-2</v>
      </c>
      <c r="AD1263" s="6">
        <f>IF(A1264=1,ABS(AB1263*VLOOKUP(B1264,$B$13:$AD$1389,28,FALSE)-AC1263*VLOOKUP(B1264,$B$13:$AD$1389,27,FALSE)),ABS(AB1263*AC1264-AC1263*AB1264))</f>
        <v>0.42417368824581525</v>
      </c>
      <c r="AE1263" s="6" t="str">
        <f t="shared" si="1553"/>
        <v/>
      </c>
      <c r="AF1263" s="113"/>
      <c r="AG1263" s="52"/>
      <c r="AH1263" s="6" t="str">
        <f>IF(A1263=1,AG1263/AF1263,"")</f>
        <v/>
      </c>
      <c r="AI1263" s="6" t="str">
        <f>IF(A1263=1,4*PI()*(AD1263/(AG1263^2)),"")</f>
        <v/>
      </c>
      <c r="AJ1263" s="14" t="str">
        <f t="shared" si="1525"/>
        <v/>
      </c>
      <c r="AK1263" s="56">
        <f t="shared" si="1526"/>
        <v>-0.88</v>
      </c>
      <c r="AL1263" s="49">
        <f t="shared" si="1527"/>
        <v>2.8149999999999999</v>
      </c>
      <c r="AM1263" s="65"/>
      <c r="AN1263" s="61"/>
      <c r="AO1263" s="61"/>
      <c r="AP1263" s="61"/>
      <c r="AQ1263" s="62"/>
    </row>
    <row r="1264" spans="1:43" x14ac:dyDescent="0.3">
      <c r="A1264" t="str">
        <f t="shared" si="1520"/>
        <v/>
      </c>
      <c r="B1264" s="1" t="s">
        <v>72</v>
      </c>
      <c r="C1264" s="1"/>
      <c r="D1264">
        <v>2.8319999999999999</v>
      </c>
      <c r="E1264">
        <v>225.77</v>
      </c>
      <c r="F1264">
        <v>2.17</v>
      </c>
      <c r="G1264" s="47"/>
      <c r="H1264" s="47"/>
      <c r="I1264" s="47"/>
      <c r="J1264" s="47"/>
      <c r="K1264" s="47"/>
      <c r="L1264" s="23">
        <f>IF(AND(B1264&lt;&gt;"",C1264&lt;&gt;""),"",IF(E1264-$E$1262&lt;0,(360-($E$1262-E1264)),E1264-$E$1262))</f>
        <v>158.48000000000002</v>
      </c>
      <c r="M1264" s="6">
        <f t="shared" ref="M1264:M1265" si="1560">IF(AND(B1264&lt;&gt;"",C1264&lt;&gt;""),"",IF(L1264&gt;180,(COS(RADIANS(F1264))*D1264)*(-1),(COS(RADIANS(F1264))*D1264)))</f>
        <v>2.8299691140154422</v>
      </c>
      <c r="N1264" s="6">
        <f t="shared" ref="N1264:N1265" si="1561">IF(AND(B1264&lt;&gt;"",C1264&lt;&gt;""),"",SIN(RADIANS(F1264))*D1264)</f>
        <v>0.10723252173968482</v>
      </c>
      <c r="O1264" s="23">
        <f>IF(A1265=1,M1264*VLOOKUP(B1265,$B$13:$N$1389,13,FALSE)-N1264*VLOOKUP(B1265,$B$13:$N$1389,12,FALSE),M1264*N1265-N1264*M1265)</f>
        <v>-1.9555565428700405E-2</v>
      </c>
      <c r="P1264" s="23" t="str">
        <f t="shared" si="1521"/>
        <v/>
      </c>
      <c r="Q1264" s="23"/>
      <c r="R1264" s="6"/>
      <c r="S1264" s="6"/>
      <c r="T1264" s="6" t="str">
        <f t="shared" si="1522"/>
        <v/>
      </c>
      <c r="U1264" s="6" t="str">
        <f t="shared" si="1523"/>
        <v/>
      </c>
      <c r="V1264" s="6"/>
      <c r="W1264" s="49"/>
      <c r="X1264" s="8"/>
      <c r="Y1264" s="53" t="str">
        <f>IF(A1264=1,"",B1264)</f>
        <v>1.81</v>
      </c>
      <c r="Z1264" s="6">
        <f>IF(F1264&lt;$R$8,"",(SQRT(((N1264-MIN($N$1263:$N$1265))^2))))</f>
        <v>0.15046611815317729</v>
      </c>
      <c r="AA1264" s="54">
        <f t="shared" ref="AA1264:AA1266" ca="1" si="1562">IF(Z1264="","",IF($K$9=TRUE,(Z1264*($F$3/($F$3-(RANDBETWEEN($N$8,$M$8)/100)))),Z1264*($F$3/($F$3-$F$4))))</f>
        <v>0.58838989486764837</v>
      </c>
      <c r="AB1264" s="55">
        <f>IF(A1264=1,"",M1264)</f>
        <v>2.8299691140154422</v>
      </c>
      <c r="AC1264" s="6">
        <f>IF($W$1266="STABLE",N1264,IF(F1264&lt;$R$8,N1264,(AA1264+MIN($N$1263:$N$1265))))</f>
        <v>0.10723252173968482</v>
      </c>
      <c r="AD1264" s="6">
        <f>IF(A1265=1,ABS(AB1264*VLOOKUP(B1265,$B$13:$AD$1389,28,FALSE)-AC1264*VLOOKUP(B1265,$B$13:$AD$1389,27,FALSE)),ABS(AB1264*AC1265-AC1264*AB1265))</f>
        <v>1.9555565428700405E-2</v>
      </c>
      <c r="AE1264" s="6" t="str">
        <f t="shared" ref="AE1264:AE1266" si="1563">IF(Y1264="",$D1264*AD1264,"")</f>
        <v/>
      </c>
      <c r="AF1264" s="113"/>
      <c r="AG1264" s="52"/>
      <c r="AH1264" s="6" t="str">
        <f>IF(A1264=1,AG1264/AF1264,"")</f>
        <v/>
      </c>
      <c r="AI1264" s="6" t="str">
        <f>IF(A1264=1,4*PI()*(AD1264/(AG1264^2)),"")</f>
        <v/>
      </c>
      <c r="AJ1264" s="14" t="str">
        <f t="shared" si="1525"/>
        <v/>
      </c>
      <c r="AK1264" s="56">
        <f t="shared" si="1526"/>
        <v>2.17</v>
      </c>
      <c r="AL1264" s="49">
        <f t="shared" si="1527"/>
        <v>2.8319999999999994</v>
      </c>
      <c r="AM1264" s="65"/>
      <c r="AN1264" s="61"/>
      <c r="AO1264" s="61"/>
      <c r="AP1264" s="61"/>
      <c r="AQ1264" s="62"/>
    </row>
    <row r="1265" spans="1:43" x14ac:dyDescent="0.3">
      <c r="A1265" t="str">
        <f t="shared" si="1520"/>
        <v/>
      </c>
      <c r="B1265" s="1" t="s">
        <v>72</v>
      </c>
      <c r="C1265" s="1"/>
      <c r="D1265">
        <v>2.8260000000000001</v>
      </c>
      <c r="E1265">
        <v>225.6</v>
      </c>
      <c r="F1265">
        <v>2.0299999999999998</v>
      </c>
      <c r="G1265" s="47"/>
      <c r="H1265" s="47"/>
      <c r="I1265" s="47"/>
      <c r="J1265" s="47"/>
      <c r="K1265" s="47"/>
      <c r="L1265" s="23">
        <f>IF(AND(B1265&lt;&gt;"",C1265&lt;&gt;""),"",IF(E1265-$E$1262&lt;0,(360-($E$1262-E1265)),E1265-$E$1262))</f>
        <v>158.31</v>
      </c>
      <c r="M1265" s="6">
        <f t="shared" si="1560"/>
        <v>2.8242264495711868</v>
      </c>
      <c r="N1265" s="6">
        <f t="shared" si="1561"/>
        <v>0.10010475284684994</v>
      </c>
      <c r="O1265" s="23">
        <f>IF(A1266=1,M1265*VLOOKUP(B1266,$B$13:$N$1389,13,FALSE)-N1265*VLOOKUP(B1266,$B$13:$N$1389,12,FALSE),M1265*N1266-N1265*M1266)</f>
        <v>-2.2789531747007663</v>
      </c>
      <c r="P1265" s="23" t="str">
        <f t="shared" si="1521"/>
        <v/>
      </c>
      <c r="Q1265" s="23"/>
      <c r="R1265" s="6"/>
      <c r="S1265" s="6"/>
      <c r="T1265" s="6" t="str">
        <f t="shared" si="1522"/>
        <v/>
      </c>
      <c r="U1265" s="6" t="str">
        <f t="shared" si="1523"/>
        <v/>
      </c>
      <c r="V1265" s="6"/>
      <c r="W1265" s="49"/>
      <c r="X1265" s="8"/>
      <c r="Y1265" s="53" t="str">
        <f>IF(A1265=1,"",B1265)</f>
        <v>1.81</v>
      </c>
      <c r="Z1265" s="6">
        <f>IF(F1265&lt;$R$8,"",(SQRT(((N1265-MIN($N$1263:$N$1265))^2))))</f>
        <v>0.14333834926034242</v>
      </c>
      <c r="AA1265" s="54">
        <f t="shared" ca="1" si="1562"/>
        <v>0.56051712695835387</v>
      </c>
      <c r="AB1265" s="55">
        <f>IF(A1265=1,"",M1265)</f>
        <v>2.8242264495711868</v>
      </c>
      <c r="AC1265" s="6">
        <f>IF($W$1266="STABLE",N1265,IF(F1265&lt;$R$8,N1265,(AA1265+MIN($N$1263:$N$1265))))</f>
        <v>0.10010475284684994</v>
      </c>
      <c r="AD1265" s="6">
        <f>IF(A1266=1,ABS(AB1265*VLOOKUP(B1266,$B$13:$AD$1389,28,FALSE)-AC1265*VLOOKUP(B1266,$B$13:$AD$1389,27,FALSE)),ABS(AB1265*AC1266-AC1265*AB1266))</f>
        <v>2.2789531747007663</v>
      </c>
      <c r="AE1265" s="6" t="str">
        <f t="shared" si="1563"/>
        <v/>
      </c>
      <c r="AF1265" s="113"/>
      <c r="AG1265" s="52"/>
      <c r="AH1265" s="6" t="str">
        <f>IF(A1265=1,AG1265/AF1265,"")</f>
        <v/>
      </c>
      <c r="AI1265" s="6" t="str">
        <f>IF(A1265=1,4*PI()*(AD1265/(AG1265^2)),"")</f>
        <v/>
      </c>
      <c r="AJ1265" s="14" t="str">
        <f t="shared" si="1525"/>
        <v/>
      </c>
      <c r="AK1265" s="56">
        <f t="shared" si="1526"/>
        <v>2.0299999999999998</v>
      </c>
      <c r="AL1265" s="49">
        <f t="shared" si="1527"/>
        <v>2.8260000000000001</v>
      </c>
      <c r="AM1265" s="65"/>
      <c r="AN1265" s="61"/>
      <c r="AO1265" s="61"/>
      <c r="AP1265" s="61"/>
      <c r="AQ1265" s="62"/>
    </row>
    <row r="1266" spans="1:43" ht="15" thickBot="1" x14ac:dyDescent="0.35">
      <c r="A1266">
        <f t="shared" si="1520"/>
        <v>1</v>
      </c>
      <c r="B1266" s="1" t="s">
        <v>72</v>
      </c>
      <c r="C1266" s="1" t="s">
        <v>107</v>
      </c>
      <c r="D1266">
        <v>2.9159999999999999</v>
      </c>
      <c r="E1266">
        <v>226.29</v>
      </c>
      <c r="F1266">
        <v>2.44</v>
      </c>
      <c r="G1266" s="34"/>
      <c r="H1266" s="34"/>
      <c r="I1266" s="34"/>
      <c r="J1266" s="34"/>
      <c r="K1266" s="34"/>
      <c r="L1266" s="13"/>
      <c r="M1266" s="4"/>
      <c r="N1266" s="4"/>
      <c r="O1266" s="13">
        <f>ABS(SUM(O1263:O1265))/2</f>
        <v>0.93716752594182573</v>
      </c>
      <c r="P1266" s="13">
        <f t="shared" si="1521"/>
        <v>2.7327805056463639</v>
      </c>
      <c r="Q1266" s="13">
        <f>SQRT(((MAX(M1263:M1265)-MIN(M1263:M1265))^2)+((VLOOKUP(MAX(M1263:M1265),M1263:N1265,2,FALSE)-VLOOKUP(MIN(M1263:M1265),M1263:N1265,2,FALSE))^2))</f>
        <v>0.15124211488092015</v>
      </c>
      <c r="R1266" s="13">
        <f>ABS(MIN(N1263:N1265))+MAX(N1263:N1265)</f>
        <v>0.15046611815317729</v>
      </c>
      <c r="S1266" s="12">
        <f>SQRT(ABS(((M1264-M1263)^2)-((N1264-N1263)^2))+ABS(((M1265-M1264)^2)-((N1265-N1264)^2)))</f>
        <v>0.149745634343672</v>
      </c>
      <c r="T1266" s="4">
        <f t="shared" si="1522"/>
        <v>0.99010539796784514</v>
      </c>
      <c r="U1266" s="4">
        <f t="shared" si="1523"/>
        <v>525.19279023994898</v>
      </c>
      <c r="V1266" s="21">
        <f>IF($H$9=FALSE,(($F$3)*($Q1266^2))/(2*$F$7*COS(RADIANS($F$8))),IF(G1266&lt;&gt;"",(3*($F$3)*(I1266^2))/(2*J1266*(COS(RADIANS(K1266)))),(($F$3)*($Q1266^2))/(2*$J1266*COS(RADIANS($K1266)))))</f>
        <v>0.14308042269398918</v>
      </c>
      <c r="W1266" s="51" t="str">
        <f>IF(G1266&lt;&gt;"",IF(V1266&lt;H1266,"STABLE","UNSTABLE"),IF(V1266&lt;$F$6,"STABLE","UNSTABLE"))</f>
        <v>STABLE</v>
      </c>
      <c r="X1266" s="8"/>
      <c r="Y1266" s="57"/>
      <c r="Z1266" s="4"/>
      <c r="AA1266" s="16" t="str">
        <f t="shared" ca="1" si="1562"/>
        <v/>
      </c>
      <c r="AB1266" s="15"/>
      <c r="AC1266" s="17"/>
      <c r="AD1266" s="4">
        <f>IF(W1266="Stable",O1266,ABS(SUM(AD1263:AD1265)/2))</f>
        <v>0.93716752594182573</v>
      </c>
      <c r="AE1266" s="4">
        <f t="shared" si="1563"/>
        <v>2.7327805056463639</v>
      </c>
      <c r="AF1266" s="13">
        <f>IF(W1266="Stable",Q1266,SQRT(((MAX(AB1263:AB1265)-MIN(AB1263:AB1265))^2)+((VLOOKUP(MAX(AB1263:AB1265),AB1263:AC1265,2,FALSE)-VLOOKUP(MIN(AB1263:AB1265),AB1263:AC1265,2,FALSE))^2)))</f>
        <v>0.15124211488092015</v>
      </c>
      <c r="AG1266" s="12">
        <f>IF(W1266="Stable",S1266,SQRT(ABS(((AB1264-AB1263)^2)-((AC1264-AC1263)^2))+ABS(((AB1265-AB1264)^2)-((AC1265-AC1264)^2))))</f>
        <v>0.149745634343672</v>
      </c>
      <c r="AH1266" s="4">
        <f>IF(W1266="Stable",T1266,IF(A1266=1,AG1266/AF1266,""))</f>
        <v>0.99010539796784514</v>
      </c>
      <c r="AI1266" s="4">
        <f>IF(W1266="Stable",U1266,IF(A1266=1,4*PI()*(AD1266/(AG1266^2)),""))</f>
        <v>525.19279023994898</v>
      </c>
      <c r="AJ1266" s="5">
        <f t="shared" si="1525"/>
        <v>100</v>
      </c>
      <c r="AK1266" s="56">
        <f t="shared" si="1526"/>
        <v>2.44</v>
      </c>
      <c r="AL1266" s="49">
        <f t="shared" si="1527"/>
        <v>2.9159999999999999</v>
      </c>
      <c r="AM1266" s="65"/>
      <c r="AN1266" s="61"/>
      <c r="AO1266" s="61"/>
      <c r="AP1266" s="61"/>
      <c r="AQ1266" s="62"/>
    </row>
    <row r="1267" spans="1:43" ht="15" thickTop="1" x14ac:dyDescent="0.3">
      <c r="A1267" t="str">
        <f t="shared" si="1520"/>
        <v/>
      </c>
      <c r="B1267" s="1" t="s">
        <v>107</v>
      </c>
      <c r="C1267" s="1"/>
      <c r="D1267">
        <v>5.7069999999999999</v>
      </c>
      <c r="E1267">
        <v>231.25</v>
      </c>
      <c r="F1267">
        <v>-3.39</v>
      </c>
      <c r="G1267" s="47"/>
      <c r="H1267" s="47"/>
      <c r="I1267" s="47"/>
      <c r="J1267" s="47"/>
      <c r="K1267" s="47"/>
      <c r="L1267" s="23"/>
      <c r="M1267" s="6"/>
      <c r="N1267" s="6"/>
      <c r="O1267" s="23"/>
      <c r="P1267" s="23"/>
      <c r="Q1267" s="23"/>
      <c r="R1267" s="6"/>
      <c r="S1267" s="6"/>
      <c r="T1267" s="6"/>
      <c r="U1267" s="6"/>
      <c r="V1267" s="6"/>
      <c r="W1267" s="49"/>
      <c r="X1267" s="8"/>
      <c r="Y1267" s="53"/>
      <c r="Z1267" s="6"/>
      <c r="AA1267" s="54"/>
      <c r="AB1267" s="55"/>
      <c r="AC1267" s="6"/>
      <c r="AD1267" s="6"/>
      <c r="AE1267" s="6"/>
      <c r="AF1267" s="113"/>
      <c r="AG1267" s="52"/>
      <c r="AH1267" s="6"/>
      <c r="AI1267" s="6"/>
      <c r="AJ1267" s="14"/>
      <c r="AK1267" s="56">
        <f t="shared" si="1526"/>
        <v>-3.39</v>
      </c>
      <c r="AL1267" s="49">
        <f t="shared" si="1527"/>
        <v>0</v>
      </c>
      <c r="AM1267" s="65"/>
      <c r="AN1267" s="61"/>
      <c r="AO1267" s="61"/>
      <c r="AP1267" s="61"/>
      <c r="AQ1267" s="62"/>
    </row>
    <row r="1268" spans="1:43" x14ac:dyDescent="0.3">
      <c r="A1268" t="str">
        <f t="shared" ref="A1268:A1318" si="1564">IF(C1268&lt;&gt;"",1,"")</f>
        <v/>
      </c>
      <c r="B1268" s="1" t="s">
        <v>107</v>
      </c>
      <c r="C1268" s="1"/>
      <c r="D1268">
        <v>5.6950000000000003</v>
      </c>
      <c r="E1268">
        <v>231.31</v>
      </c>
      <c r="F1268">
        <v>-3.62</v>
      </c>
      <c r="G1268" s="47"/>
      <c r="H1268" s="47"/>
      <c r="I1268" s="47"/>
      <c r="J1268" s="47"/>
      <c r="K1268" s="47"/>
      <c r="L1268" s="23"/>
      <c r="M1268" s="6"/>
      <c r="N1268" s="6"/>
      <c r="O1268" s="23"/>
      <c r="P1268" s="23"/>
      <c r="Q1268" s="23"/>
      <c r="R1268" s="6"/>
      <c r="S1268" s="6"/>
      <c r="T1268" s="6"/>
      <c r="U1268" s="6"/>
      <c r="V1268" s="6"/>
      <c r="W1268" s="49"/>
      <c r="X1268" s="8"/>
      <c r="Y1268" s="53"/>
      <c r="Z1268" s="6"/>
      <c r="AA1268" s="54"/>
      <c r="AB1268" s="55"/>
      <c r="AC1268" s="6"/>
      <c r="AD1268" s="6"/>
      <c r="AE1268" s="6"/>
      <c r="AF1268" s="113"/>
      <c r="AG1268" s="52"/>
      <c r="AH1268" s="6"/>
      <c r="AI1268" s="6"/>
      <c r="AJ1268" s="14"/>
      <c r="AK1268" s="56">
        <f t="shared" si="1526"/>
        <v>-3.62</v>
      </c>
      <c r="AL1268" s="49">
        <f t="shared" si="1527"/>
        <v>0</v>
      </c>
      <c r="AM1268" s="65"/>
      <c r="AN1268" s="61"/>
      <c r="AO1268" s="61"/>
      <c r="AP1268" s="61"/>
      <c r="AQ1268" s="62"/>
    </row>
    <row r="1269" spans="1:43" x14ac:dyDescent="0.3">
      <c r="A1269" t="str">
        <f t="shared" si="1564"/>
        <v/>
      </c>
      <c r="B1269" s="82" t="s">
        <v>103</v>
      </c>
      <c r="C1269" s="82"/>
      <c r="D1269" s="83">
        <v>5.4870000000000001</v>
      </c>
      <c r="E1269" s="83">
        <v>232.9</v>
      </c>
      <c r="F1269" s="83">
        <v>2.72</v>
      </c>
      <c r="G1269" s="47"/>
      <c r="H1269" s="47"/>
      <c r="I1269" s="47"/>
      <c r="J1269" s="47"/>
      <c r="K1269" s="47"/>
      <c r="L1269" s="23"/>
      <c r="M1269" s="6"/>
      <c r="N1269" s="6"/>
      <c r="O1269" s="23"/>
      <c r="P1269" s="23"/>
      <c r="Q1269" s="23"/>
      <c r="R1269" s="6"/>
      <c r="S1269" s="6"/>
      <c r="T1269" s="6"/>
      <c r="U1269" s="6"/>
      <c r="V1269" s="6"/>
      <c r="W1269" s="49"/>
      <c r="X1269" s="8"/>
      <c r="Y1269" s="53"/>
      <c r="Z1269" s="6"/>
      <c r="AA1269" s="54"/>
      <c r="AB1269" s="55"/>
      <c r="AC1269" s="6"/>
      <c r="AD1269" s="6"/>
      <c r="AE1269" s="6"/>
      <c r="AF1269" s="113"/>
      <c r="AG1269" s="52"/>
      <c r="AH1269" s="6"/>
      <c r="AI1269" s="6"/>
      <c r="AJ1269" s="14"/>
      <c r="AK1269" s="56">
        <f t="shared" si="1526"/>
        <v>2.72</v>
      </c>
      <c r="AL1269" s="49">
        <f t="shared" si="1527"/>
        <v>0</v>
      </c>
      <c r="AM1269" s="65"/>
      <c r="AN1269" s="61"/>
      <c r="AO1269" s="61"/>
      <c r="AP1269" s="61"/>
      <c r="AQ1269" s="62"/>
    </row>
    <row r="1270" spans="1:43" x14ac:dyDescent="0.3">
      <c r="A1270" t="str">
        <f t="shared" si="1564"/>
        <v/>
      </c>
      <c r="B1270" s="82" t="s">
        <v>103</v>
      </c>
      <c r="C1270" s="82"/>
      <c r="D1270" s="83">
        <v>5.556</v>
      </c>
      <c r="E1270" s="83">
        <v>233.25</v>
      </c>
      <c r="F1270" s="83">
        <v>2.2599999999999998</v>
      </c>
      <c r="G1270" s="47"/>
      <c r="H1270" s="47"/>
      <c r="I1270" s="47"/>
      <c r="J1270" s="47"/>
      <c r="K1270" s="47"/>
      <c r="L1270" s="23"/>
      <c r="M1270" s="6"/>
      <c r="N1270" s="6"/>
      <c r="O1270" s="23"/>
      <c r="P1270" s="23"/>
      <c r="Q1270" s="23"/>
      <c r="R1270" s="6"/>
      <c r="S1270" s="6"/>
      <c r="T1270" s="6"/>
      <c r="U1270" s="6"/>
      <c r="V1270" s="6"/>
      <c r="W1270" s="49"/>
      <c r="X1270" s="8"/>
      <c r="Y1270" s="53"/>
      <c r="Z1270" s="6"/>
      <c r="AA1270" s="54"/>
      <c r="AB1270" s="55"/>
      <c r="AC1270" s="6"/>
      <c r="AD1270" s="6"/>
      <c r="AE1270" s="6"/>
      <c r="AF1270" s="113"/>
      <c r="AG1270" s="52"/>
      <c r="AH1270" s="6"/>
      <c r="AI1270" s="6"/>
      <c r="AJ1270" s="14"/>
      <c r="AK1270" s="56">
        <f t="shared" si="1526"/>
        <v>2.2599999999999998</v>
      </c>
      <c r="AL1270" s="49">
        <f t="shared" si="1527"/>
        <v>0</v>
      </c>
      <c r="AM1270" s="65"/>
      <c r="AN1270" s="61"/>
      <c r="AO1270" s="61"/>
      <c r="AP1270" s="61"/>
      <c r="AQ1270" s="62"/>
    </row>
    <row r="1271" spans="1:43" x14ac:dyDescent="0.3">
      <c r="A1271" t="str">
        <f t="shared" si="1564"/>
        <v/>
      </c>
      <c r="B1271" s="82" t="s">
        <v>103</v>
      </c>
      <c r="C1271" s="82"/>
      <c r="D1271" s="83">
        <v>5.4859999999999998</v>
      </c>
      <c r="E1271" s="83">
        <v>232.71</v>
      </c>
      <c r="F1271" s="83">
        <v>2.73</v>
      </c>
      <c r="G1271" s="47"/>
      <c r="H1271" s="47"/>
      <c r="I1271" s="47"/>
      <c r="J1271" s="47"/>
      <c r="K1271" s="47"/>
      <c r="L1271" s="23"/>
      <c r="M1271" s="6"/>
      <c r="N1271" s="6"/>
      <c r="O1271" s="96"/>
      <c r="P1271" s="23"/>
      <c r="Q1271" s="23"/>
      <c r="R1271" s="6"/>
      <c r="S1271" s="6"/>
      <c r="T1271" s="6"/>
      <c r="U1271" s="6"/>
      <c r="V1271" s="6"/>
      <c r="W1271" s="49"/>
      <c r="X1271" s="8"/>
      <c r="Y1271" s="53"/>
      <c r="Z1271" s="6"/>
      <c r="AA1271" s="54"/>
      <c r="AB1271" s="55"/>
      <c r="AC1271" s="6"/>
      <c r="AD1271" s="6"/>
      <c r="AE1271" s="6"/>
      <c r="AF1271" s="113"/>
      <c r="AG1271" s="52"/>
      <c r="AH1271" s="6"/>
      <c r="AI1271" s="6"/>
      <c r="AJ1271" s="14"/>
      <c r="AK1271" s="56">
        <f t="shared" si="1526"/>
        <v>2.73</v>
      </c>
      <c r="AL1271" s="49">
        <f t="shared" si="1527"/>
        <v>0</v>
      </c>
      <c r="AM1271" s="65"/>
      <c r="AN1271" s="61"/>
      <c r="AO1271" s="61"/>
      <c r="AP1271" s="61"/>
      <c r="AQ1271" s="62"/>
    </row>
    <row r="1272" spans="1:43" ht="15" thickBot="1" x14ac:dyDescent="0.35">
      <c r="A1272">
        <f t="shared" si="1564"/>
        <v>1</v>
      </c>
      <c r="B1272" s="1" t="s">
        <v>103</v>
      </c>
      <c r="C1272" s="1" t="s">
        <v>74</v>
      </c>
      <c r="D1272">
        <v>5.45</v>
      </c>
      <c r="E1272">
        <v>233.19</v>
      </c>
      <c r="F1272">
        <v>3.32</v>
      </c>
      <c r="G1272" s="34"/>
      <c r="H1272" s="34"/>
      <c r="I1272" s="34"/>
      <c r="J1272" s="34"/>
      <c r="K1272" s="34"/>
      <c r="L1272" s="13"/>
      <c r="M1272" s="4"/>
      <c r="N1272" s="4"/>
      <c r="O1272" s="13"/>
      <c r="P1272" s="13"/>
      <c r="Q1272" s="13"/>
      <c r="R1272" s="13"/>
      <c r="S1272" s="12"/>
      <c r="T1272" s="4"/>
      <c r="U1272" s="4"/>
      <c r="V1272" s="21"/>
      <c r="W1272" s="51"/>
      <c r="X1272" s="8"/>
      <c r="Y1272" s="57"/>
      <c r="Z1272" s="4"/>
      <c r="AA1272" s="16"/>
      <c r="AB1272" s="15"/>
      <c r="AC1272" s="17"/>
      <c r="AD1272" s="4"/>
      <c r="AE1272" s="4"/>
      <c r="AF1272" s="13"/>
      <c r="AG1272" s="12"/>
      <c r="AH1272" s="4"/>
      <c r="AI1272" s="4"/>
      <c r="AJ1272" s="5"/>
      <c r="AK1272" s="56">
        <f t="shared" ref="AK1272:AK1303" si="1565">IF(A1272=1,F1272,IF(Z1272="",F1272,ABS(DEGREES(ATAN(AC1272/AB1272)))))</f>
        <v>3.32</v>
      </c>
      <c r="AL1272" s="49">
        <f t="shared" ref="AL1272:AL1303" si="1566">IF(A1272=1,D1272,SQRT(((AB1272-0)^2)+((AC1272-0)^2)))</f>
        <v>5.45</v>
      </c>
      <c r="AM1272" s="65"/>
      <c r="AN1272" s="61"/>
      <c r="AO1272" s="61"/>
      <c r="AP1272" s="61"/>
      <c r="AQ1272" s="62"/>
    </row>
    <row r="1273" spans="1:43" ht="15" thickTop="1" x14ac:dyDescent="0.3">
      <c r="A1273" t="str">
        <f t="shared" si="1564"/>
        <v/>
      </c>
      <c r="B1273" s="1" t="s">
        <v>74</v>
      </c>
      <c r="C1273" s="1"/>
      <c r="D1273">
        <v>1.0289999999999999</v>
      </c>
      <c r="E1273">
        <v>233.79</v>
      </c>
      <c r="F1273">
        <v>-70.3</v>
      </c>
      <c r="G1273" s="47"/>
      <c r="H1273" s="47"/>
      <c r="I1273" s="47"/>
      <c r="J1273" s="47"/>
      <c r="K1273" s="47"/>
      <c r="L1273" s="23">
        <f t="shared" ref="L1273:L1286" si="1567">IF(AND(B1273&lt;&gt;"",C1273&lt;&gt;""),"",IF(E1273-$E$1272&lt;0,(360-($E$1272-E1273)),E1273-$E$1272))</f>
        <v>0.59999999999999432</v>
      </c>
      <c r="M1273" s="6">
        <f t="shared" ref="M1273" si="1568">IF(AND(B1273&lt;&gt;"",C1273&lt;&gt;""),"",IF(L1273&gt;180,(COS(RADIANS(F1273))*D1273)*(-1),(COS(RADIANS(F1273))*D1273)))</f>
        <v>0.34687102091735145</v>
      </c>
      <c r="N1273" s="6">
        <f t="shared" ref="N1273" si="1569">IF(AND(B1273&lt;&gt;"",C1273&lt;&gt;""),"",SIN(RADIANS(F1273))*D1273)</f>
        <v>-0.96877319061158695</v>
      </c>
      <c r="O1273" s="23">
        <f t="shared" ref="O1273:O1286" si="1570">IF(A1274=1,M1273*VLOOKUP(B1274,$B$13:$N$1389,13,FALSE)-N1273*VLOOKUP(B1274,$B$13:$N$1389,12,FALSE),M1273*N1274-N1273*M1274)</f>
        <v>-2.0165220678134683</v>
      </c>
      <c r="P1273" s="23" t="str">
        <f t="shared" ref="P1273:P1304" si="1571">IF(A1273=1,D1273*O1273,"")</f>
        <v/>
      </c>
      <c r="Q1273" s="23"/>
      <c r="R1273" s="6"/>
      <c r="S1273" s="6"/>
      <c r="T1273" s="6" t="str">
        <f t="shared" ref="T1273:T1304" si="1572">IF(A1273=1,S1273/Q1273,"")</f>
        <v/>
      </c>
      <c r="U1273" s="6" t="str">
        <f t="shared" ref="U1273:U1304" si="1573">IF(A1273=1,4*PI()*(O1273/(S1273^2)),"")</f>
        <v/>
      </c>
      <c r="V1273" s="6"/>
      <c r="W1273" s="49"/>
      <c r="X1273" s="8"/>
      <c r="Y1273" s="53" t="str">
        <f t="shared" ref="Y1273:Y1286" si="1574">IF(A1273=1,"",B1273)</f>
        <v>1.85</v>
      </c>
      <c r="Z1273" s="6" t="str">
        <f t="shared" ref="Z1273:Z1286" si="1575">IF(F1273&lt;$R$8,"",(SQRT(((N1273-MIN($N$1273:$N$1286))^2))))</f>
        <v/>
      </c>
      <c r="AA1273" s="54" t="str">
        <f t="shared" ca="1" si="1524"/>
        <v/>
      </c>
      <c r="AB1273" s="55">
        <f t="shared" ref="AB1273:AB1286" si="1576">IF(A1273=1,"",M1273)</f>
        <v>0.34687102091735145</v>
      </c>
      <c r="AC1273" s="6">
        <f t="shared" ref="AC1273:AC1286" si="1577">IF($W$1287="STABLE",N1273,IF(F1273&lt;$R$8,N1273,(AA1273+MIN($N$1273:$N$1286))))</f>
        <v>-0.96877319061158695</v>
      </c>
      <c r="AD1273" s="6">
        <f t="shared" ref="AD1273:AD1286" si="1578">IF(A1274=1,ABS(AB1273*VLOOKUP(B1274,$B$13:$AD$1389,28,FALSE)-AC1273*VLOOKUP(B1274,$B$13:$AD$1389,27,FALSE)),ABS(AB1273*AC1274-AC1273*AB1274))</f>
        <v>2.0165220678134683</v>
      </c>
      <c r="AE1273" s="6" t="str">
        <f t="shared" ref="AE1273" si="1579">IF(Y1273="",$D1273*AD1273,"")</f>
        <v/>
      </c>
      <c r="AF1273" s="113"/>
      <c r="AG1273" s="52"/>
      <c r="AH1273" s="6" t="str">
        <f t="shared" ref="AH1273:AH1286" si="1580">IF(A1273=1,AG1273/AF1273,"")</f>
        <v/>
      </c>
      <c r="AI1273" s="6" t="str">
        <f t="shared" ref="AI1273:AI1286" si="1581">IF(A1273=1,4*PI()*(AD1273/(AG1273^2)),"")</f>
        <v/>
      </c>
      <c r="AJ1273" s="14" t="str">
        <f t="shared" ref="AJ1273:AJ1304" si="1582">IF(A1273=1,(O1273/AD1273)*100,"")</f>
        <v/>
      </c>
      <c r="AK1273" s="56">
        <f t="shared" si="1565"/>
        <v>-70.3</v>
      </c>
      <c r="AL1273" s="49">
        <f t="shared" si="1566"/>
        <v>1.0289999999999999</v>
      </c>
      <c r="AM1273" s="65"/>
      <c r="AN1273" s="61"/>
      <c r="AO1273" s="61"/>
      <c r="AP1273" s="61"/>
      <c r="AQ1273" s="62"/>
    </row>
    <row r="1274" spans="1:43" x14ac:dyDescent="0.3">
      <c r="A1274" t="str">
        <f t="shared" si="1564"/>
        <v/>
      </c>
      <c r="B1274" s="1" t="s">
        <v>74</v>
      </c>
      <c r="C1274" s="1"/>
      <c r="D1274">
        <v>2.0499999999999998</v>
      </c>
      <c r="E1274">
        <v>161.5</v>
      </c>
      <c r="F1274">
        <v>-36.770000000000003</v>
      </c>
      <c r="G1274" s="47"/>
      <c r="H1274" s="47"/>
      <c r="I1274" s="47"/>
      <c r="J1274" s="47"/>
      <c r="K1274" s="47"/>
      <c r="L1274" s="23">
        <f t="shared" si="1567"/>
        <v>288.31</v>
      </c>
      <c r="M1274" s="6">
        <f t="shared" ref="M1274:M1286" si="1583">IF(AND(B1274&lt;&gt;"",C1274&lt;&gt;""),"",IF(L1274&gt;180,(COS(RADIANS(F1274))*D1274)*(-1),(COS(RADIANS(F1274))*D1274)))</f>
        <v>-1.6421420638489626</v>
      </c>
      <c r="N1274" s="6">
        <f t="shared" ref="N1274:N1286" si="1584">IF(AND(B1274&lt;&gt;"",C1274&lt;&gt;""),"",SIN(RADIANS(F1274))*D1274)</f>
        <v>-1.227138721635769</v>
      </c>
      <c r="O1274" s="23">
        <f t="shared" si="1570"/>
        <v>-2.7144195778633886</v>
      </c>
      <c r="P1274" s="23" t="str">
        <f t="shared" si="1571"/>
        <v/>
      </c>
      <c r="Q1274" s="23"/>
      <c r="R1274" s="6"/>
      <c r="S1274" s="6"/>
      <c r="T1274" s="6" t="str">
        <f t="shared" si="1572"/>
        <v/>
      </c>
      <c r="U1274" s="6" t="str">
        <f t="shared" si="1573"/>
        <v/>
      </c>
      <c r="V1274" s="6"/>
      <c r="W1274" s="49"/>
      <c r="X1274" s="8"/>
      <c r="Y1274" s="53" t="str">
        <f t="shared" si="1574"/>
        <v>1.85</v>
      </c>
      <c r="Z1274" s="6" t="str">
        <f t="shared" si="1575"/>
        <v/>
      </c>
      <c r="AA1274" s="54" t="str">
        <f t="shared" ref="AA1274:AA1294" ca="1" si="1585">IF(Z1274="","",IF($K$9=TRUE,(Z1274*($F$3/($F$3-(RANDBETWEEN($N$8,$M$8)/100)))),Z1274*($F$3/($F$3-$F$4))))</f>
        <v/>
      </c>
      <c r="AB1274" s="55">
        <f t="shared" si="1576"/>
        <v>-1.6421420638489626</v>
      </c>
      <c r="AC1274" s="6">
        <f t="shared" si="1577"/>
        <v>-1.227138721635769</v>
      </c>
      <c r="AD1274" s="6">
        <f t="shared" ca="1" si="1578"/>
        <v>9.1675490528475461</v>
      </c>
      <c r="AE1274" s="6" t="str">
        <f t="shared" ref="AE1274:AE1294" si="1586">IF(Y1274="",$D1274*AD1274,"")</f>
        <v/>
      </c>
      <c r="AF1274" s="113"/>
      <c r="AG1274" s="52"/>
      <c r="AH1274" s="6" t="str">
        <f t="shared" si="1580"/>
        <v/>
      </c>
      <c r="AI1274" s="6" t="str">
        <f t="shared" si="1581"/>
        <v/>
      </c>
      <c r="AJ1274" s="14" t="str">
        <f t="shared" si="1582"/>
        <v/>
      </c>
      <c r="AK1274" s="56">
        <f t="shared" si="1565"/>
        <v>-36.770000000000003</v>
      </c>
      <c r="AL1274" s="49">
        <f t="shared" si="1566"/>
        <v>2.0499999999999998</v>
      </c>
      <c r="AM1274" s="65"/>
      <c r="AN1274" s="61"/>
      <c r="AO1274" s="61"/>
      <c r="AP1274" s="61"/>
      <c r="AQ1274" s="62"/>
    </row>
    <row r="1275" spans="1:43" x14ac:dyDescent="0.3">
      <c r="A1275" t="str">
        <f t="shared" si="1564"/>
        <v/>
      </c>
      <c r="B1275" s="1" t="s">
        <v>74</v>
      </c>
      <c r="C1275" s="1"/>
      <c r="D1275">
        <v>2.0510000000000002</v>
      </c>
      <c r="E1275">
        <v>160.07</v>
      </c>
      <c r="F1275">
        <v>3.44</v>
      </c>
      <c r="G1275" s="47"/>
      <c r="H1275" s="47"/>
      <c r="I1275" s="47"/>
      <c r="J1275" s="47"/>
      <c r="K1275" s="47"/>
      <c r="L1275" s="23">
        <f t="shared" si="1567"/>
        <v>286.88</v>
      </c>
      <c r="M1275" s="6">
        <f t="shared" si="1583"/>
        <v>-2.0473044692365239</v>
      </c>
      <c r="N1275" s="6">
        <f t="shared" si="1584"/>
        <v>0.12306669022995814</v>
      </c>
      <c r="O1275" s="23">
        <f t="shared" si="1570"/>
        <v>-9.27196618098613</v>
      </c>
      <c r="P1275" s="23" t="str">
        <f t="shared" si="1571"/>
        <v/>
      </c>
      <c r="Q1275" s="23"/>
      <c r="R1275" s="6"/>
      <c r="S1275" s="6"/>
      <c r="T1275" s="6" t="str">
        <f t="shared" si="1572"/>
        <v/>
      </c>
      <c r="U1275" s="6" t="str">
        <f t="shared" si="1573"/>
        <v/>
      </c>
      <c r="V1275" s="6"/>
      <c r="W1275" s="49"/>
      <c r="X1275" s="8"/>
      <c r="Y1275" s="53" t="str">
        <f t="shared" si="1574"/>
        <v>1.85</v>
      </c>
      <c r="Z1275" s="6">
        <f t="shared" si="1575"/>
        <v>1.3502054118657272</v>
      </c>
      <c r="AA1275" s="54">
        <f t="shared" ca="1" si="1585"/>
        <v>5.2799077299823951</v>
      </c>
      <c r="AB1275" s="55">
        <f t="shared" si="1576"/>
        <v>-2.0473044692365239</v>
      </c>
      <c r="AC1275" s="6">
        <f t="shared" ca="1" si="1577"/>
        <v>4.0527690083466261</v>
      </c>
      <c r="AD1275" s="6">
        <f t="shared" ca="1" si="1578"/>
        <v>33.879005693296584</v>
      </c>
      <c r="AE1275" s="6" t="str">
        <f t="shared" si="1586"/>
        <v/>
      </c>
      <c r="AF1275" s="113"/>
      <c r="AG1275" s="52"/>
      <c r="AH1275" s="6" t="str">
        <f t="shared" si="1580"/>
        <v/>
      </c>
      <c r="AI1275" s="6" t="str">
        <f t="shared" si="1581"/>
        <v/>
      </c>
      <c r="AJ1275" s="14" t="str">
        <f t="shared" si="1582"/>
        <v/>
      </c>
      <c r="AK1275" s="56">
        <f t="shared" ca="1" si="1565"/>
        <v>63.1988338783407</v>
      </c>
      <c r="AL1275" s="49">
        <f t="shared" ca="1" si="1566"/>
        <v>4.5405277473847399</v>
      </c>
      <c r="AM1275" s="65"/>
      <c r="AN1275" s="61"/>
      <c r="AO1275" s="61"/>
      <c r="AP1275" s="61"/>
      <c r="AQ1275" s="62"/>
    </row>
    <row r="1276" spans="1:43" x14ac:dyDescent="0.3">
      <c r="A1276" t="str">
        <f t="shared" si="1564"/>
        <v/>
      </c>
      <c r="B1276" s="1" t="s">
        <v>74</v>
      </c>
      <c r="C1276" s="1"/>
      <c r="D1276">
        <v>5.42</v>
      </c>
      <c r="E1276">
        <v>163.78</v>
      </c>
      <c r="F1276">
        <v>59.96</v>
      </c>
      <c r="G1276" s="47"/>
      <c r="H1276" s="47"/>
      <c r="I1276" s="47"/>
      <c r="J1276" s="47"/>
      <c r="K1276" s="47"/>
      <c r="L1276" s="23">
        <f t="shared" si="1567"/>
        <v>290.59000000000003</v>
      </c>
      <c r="M1276" s="6">
        <f t="shared" si="1583"/>
        <v>-2.7132762701746547</v>
      </c>
      <c r="N1276" s="6">
        <f t="shared" si="1584"/>
        <v>4.6919646078915722</v>
      </c>
      <c r="O1276" s="23">
        <f t="shared" si="1570"/>
        <v>-12.399006965889477</v>
      </c>
      <c r="P1276" s="23" t="str">
        <f t="shared" si="1571"/>
        <v/>
      </c>
      <c r="Q1276" s="23"/>
      <c r="R1276" s="6"/>
      <c r="S1276" s="6"/>
      <c r="T1276" s="6" t="str">
        <f t="shared" si="1572"/>
        <v/>
      </c>
      <c r="U1276" s="6" t="str">
        <f t="shared" si="1573"/>
        <v/>
      </c>
      <c r="V1276" s="6"/>
      <c r="W1276" s="49"/>
      <c r="X1276" s="8"/>
      <c r="Y1276" s="53" t="str">
        <f t="shared" si="1574"/>
        <v>1.85</v>
      </c>
      <c r="Z1276" s="6">
        <f t="shared" si="1575"/>
        <v>5.9191033295273412</v>
      </c>
      <c r="AA1276" s="54">
        <f t="shared" ca="1" si="1585"/>
        <v>23.146344363226316</v>
      </c>
      <c r="AB1276" s="55">
        <f t="shared" si="1576"/>
        <v>-2.7132762701746547</v>
      </c>
      <c r="AC1276" s="6">
        <f t="shared" ca="1" si="1577"/>
        <v>21.919205641590548</v>
      </c>
      <c r="AD1276" s="6">
        <f t="shared" ca="1" si="1578"/>
        <v>55.100195001458708</v>
      </c>
      <c r="AE1276" s="6" t="str">
        <f t="shared" si="1586"/>
        <v/>
      </c>
      <c r="AF1276" s="113"/>
      <c r="AG1276" s="52"/>
      <c r="AH1276" s="6" t="str">
        <f t="shared" si="1580"/>
        <v/>
      </c>
      <c r="AI1276" s="6" t="str">
        <f t="shared" si="1581"/>
        <v/>
      </c>
      <c r="AJ1276" s="14" t="str">
        <f t="shared" si="1582"/>
        <v/>
      </c>
      <c r="AK1276" s="56">
        <f t="shared" ca="1" si="1565"/>
        <v>82.943518200659611</v>
      </c>
      <c r="AL1276" s="49">
        <f t="shared" ca="1" si="1566"/>
        <v>22.086499135821136</v>
      </c>
      <c r="AM1276" s="65"/>
      <c r="AN1276" s="61"/>
      <c r="AO1276" s="61"/>
      <c r="AP1276" s="61"/>
      <c r="AQ1276" s="62"/>
    </row>
    <row r="1277" spans="1:43" x14ac:dyDescent="0.3">
      <c r="A1277" t="str">
        <f t="shared" si="1564"/>
        <v/>
      </c>
      <c r="B1277" s="1" t="s">
        <v>74</v>
      </c>
      <c r="C1277" s="1"/>
      <c r="D1277">
        <v>6.12</v>
      </c>
      <c r="E1277">
        <v>156.08000000000001</v>
      </c>
      <c r="F1277">
        <v>81.91</v>
      </c>
      <c r="G1277" s="47"/>
      <c r="H1277" s="47"/>
      <c r="I1277" s="47"/>
      <c r="J1277" s="47"/>
      <c r="K1277" s="47"/>
      <c r="L1277" s="23">
        <f t="shared" si="1567"/>
        <v>282.89</v>
      </c>
      <c r="M1277" s="6">
        <f t="shared" si="1583"/>
        <v>-0.86125804097257164</v>
      </c>
      <c r="N1277" s="6">
        <f t="shared" si="1584"/>
        <v>6.0590951953951091</v>
      </c>
      <c r="O1277" s="23">
        <f t="shared" si="1570"/>
        <v>-9.0495487700972426</v>
      </c>
      <c r="P1277" s="23" t="str">
        <f t="shared" si="1571"/>
        <v/>
      </c>
      <c r="Q1277" s="23"/>
      <c r="R1277" s="6"/>
      <c r="S1277" s="6"/>
      <c r="T1277" s="6" t="str">
        <f t="shared" si="1572"/>
        <v/>
      </c>
      <c r="U1277" s="6" t="str">
        <f t="shared" si="1573"/>
        <v/>
      </c>
      <c r="V1277" s="6"/>
      <c r="W1277" s="49"/>
      <c r="X1277" s="8"/>
      <c r="Y1277" s="53" t="str">
        <f t="shared" si="1574"/>
        <v>1.85</v>
      </c>
      <c r="Z1277" s="6">
        <f t="shared" si="1575"/>
        <v>7.2862339170308781</v>
      </c>
      <c r="AA1277" s="54">
        <f t="shared" ca="1" si="1585"/>
        <v>28.492437108389399</v>
      </c>
      <c r="AB1277" s="55">
        <f t="shared" si="1576"/>
        <v>-0.86125804097257164</v>
      </c>
      <c r="AC1277" s="6">
        <f t="shared" ca="1" si="1577"/>
        <v>27.265298386753631</v>
      </c>
      <c r="AD1277" s="6">
        <f t="shared" ca="1" si="1578"/>
        <v>40.029586082278506</v>
      </c>
      <c r="AE1277" s="6" t="str">
        <f t="shared" si="1586"/>
        <v/>
      </c>
      <c r="AF1277" s="113"/>
      <c r="AG1277" s="52"/>
      <c r="AH1277" s="6" t="str">
        <f t="shared" si="1580"/>
        <v/>
      </c>
      <c r="AI1277" s="6" t="str">
        <f t="shared" si="1581"/>
        <v/>
      </c>
      <c r="AJ1277" s="14" t="str">
        <f t="shared" si="1582"/>
        <v/>
      </c>
      <c r="AK1277" s="56">
        <f t="shared" ca="1" si="1565"/>
        <v>88.190738747397376</v>
      </c>
      <c r="AL1277" s="49">
        <f t="shared" ca="1" si="1566"/>
        <v>27.278897733080235</v>
      </c>
      <c r="AM1277" s="65"/>
      <c r="AN1277" s="61"/>
      <c r="AO1277" s="61"/>
      <c r="AP1277" s="61"/>
      <c r="AQ1277" s="62"/>
    </row>
    <row r="1278" spans="1:43" x14ac:dyDescent="0.3">
      <c r="A1278" t="str">
        <f t="shared" si="1564"/>
        <v/>
      </c>
      <c r="B1278" s="1" t="s">
        <v>74</v>
      </c>
      <c r="C1278" s="1"/>
      <c r="D1278">
        <v>7.4359999999999999</v>
      </c>
      <c r="E1278">
        <v>255.2</v>
      </c>
      <c r="F1278">
        <v>86.62</v>
      </c>
      <c r="G1278" s="47"/>
      <c r="H1278" s="47"/>
      <c r="I1278" s="47"/>
      <c r="J1278" s="47"/>
      <c r="K1278" s="47"/>
      <c r="L1278" s="23">
        <f t="shared" si="1567"/>
        <v>22.009999999999991</v>
      </c>
      <c r="M1278" s="6">
        <f t="shared" si="1583"/>
        <v>0.43841108222961195</v>
      </c>
      <c r="N1278" s="6">
        <f t="shared" si="1584"/>
        <v>7.4230648470142215</v>
      </c>
      <c r="O1278" s="23">
        <f t="shared" si="1570"/>
        <v>-4.3722935736371298</v>
      </c>
      <c r="P1278" s="23" t="str">
        <f t="shared" si="1571"/>
        <v/>
      </c>
      <c r="Q1278" s="23"/>
      <c r="R1278" s="6"/>
      <c r="S1278" s="6"/>
      <c r="T1278" s="6" t="str">
        <f t="shared" si="1572"/>
        <v/>
      </c>
      <c r="U1278" s="6" t="str">
        <f t="shared" si="1573"/>
        <v/>
      </c>
      <c r="V1278" s="6"/>
      <c r="W1278" s="49"/>
      <c r="X1278" s="8"/>
      <c r="Y1278" s="53" t="str">
        <f t="shared" si="1574"/>
        <v>1.85</v>
      </c>
      <c r="Z1278" s="6">
        <f t="shared" si="1575"/>
        <v>8.6502035686499905</v>
      </c>
      <c r="AA1278" s="54">
        <f t="shared" ca="1" si="1585"/>
        <v>33.82616917889996</v>
      </c>
      <c r="AB1278" s="55">
        <f t="shared" si="1576"/>
        <v>0.43841108222961195</v>
      </c>
      <c r="AC1278" s="6">
        <f t="shared" ca="1" si="1577"/>
        <v>32.599030457264192</v>
      </c>
      <c r="AD1278" s="6">
        <f t="shared" ca="1" si="1578"/>
        <v>18.758723707657765</v>
      </c>
      <c r="AE1278" s="6" t="str">
        <f t="shared" si="1586"/>
        <v/>
      </c>
      <c r="AF1278" s="113"/>
      <c r="AG1278" s="52"/>
      <c r="AH1278" s="6" t="str">
        <f t="shared" si="1580"/>
        <v/>
      </c>
      <c r="AI1278" s="6" t="str">
        <f t="shared" si="1581"/>
        <v/>
      </c>
      <c r="AJ1278" s="14" t="str">
        <f t="shared" si="1582"/>
        <v/>
      </c>
      <c r="AK1278" s="56">
        <f t="shared" ca="1" si="1565"/>
        <v>89.229498849213286</v>
      </c>
      <c r="AL1278" s="49">
        <f t="shared" ca="1" si="1566"/>
        <v>32.601978330013353</v>
      </c>
      <c r="AM1278" s="65"/>
      <c r="AN1278" s="61"/>
      <c r="AO1278" s="61"/>
      <c r="AP1278" s="61"/>
      <c r="AQ1278" s="62"/>
    </row>
    <row r="1279" spans="1:43" x14ac:dyDescent="0.3">
      <c r="A1279" t="str">
        <f t="shared" si="1564"/>
        <v/>
      </c>
      <c r="B1279" s="1" t="s">
        <v>74</v>
      </c>
      <c r="C1279" s="1"/>
      <c r="D1279">
        <v>5.4009999999999998</v>
      </c>
      <c r="E1279">
        <v>304.04000000000002</v>
      </c>
      <c r="F1279">
        <v>80.37</v>
      </c>
      <c r="G1279" s="47"/>
      <c r="H1279" s="47"/>
      <c r="I1279" s="47"/>
      <c r="J1279" s="47"/>
      <c r="K1279" s="47"/>
      <c r="L1279" s="23">
        <f t="shared" si="1567"/>
        <v>70.850000000000023</v>
      </c>
      <c r="M1279" s="6">
        <f t="shared" si="1583"/>
        <v>0.90350623179998135</v>
      </c>
      <c r="N1279" s="6">
        <f t="shared" si="1584"/>
        <v>5.3248922514074026</v>
      </c>
      <c r="O1279" s="23">
        <f t="shared" si="1570"/>
        <v>-7.3709997482884049</v>
      </c>
      <c r="P1279" s="23" t="str">
        <f t="shared" si="1571"/>
        <v/>
      </c>
      <c r="Q1279" s="23"/>
      <c r="R1279" s="6"/>
      <c r="S1279" s="6"/>
      <c r="T1279" s="6" t="str">
        <f t="shared" si="1572"/>
        <v/>
      </c>
      <c r="U1279" s="6" t="str">
        <f t="shared" si="1573"/>
        <v/>
      </c>
      <c r="V1279" s="6"/>
      <c r="W1279" s="49"/>
      <c r="X1279" s="8"/>
      <c r="Y1279" s="53" t="str">
        <f t="shared" si="1574"/>
        <v>1.85</v>
      </c>
      <c r="Z1279" s="6">
        <f t="shared" si="1575"/>
        <v>6.5520309730431716</v>
      </c>
      <c r="AA1279" s="54">
        <f t="shared" ca="1" si="1585"/>
        <v>25.621374849810607</v>
      </c>
      <c r="AB1279" s="55">
        <f t="shared" si="1576"/>
        <v>0.90350623179998135</v>
      </c>
      <c r="AC1279" s="6">
        <f t="shared" ca="1" si="1577"/>
        <v>24.394236128174839</v>
      </c>
      <c r="AD1279" s="6">
        <f t="shared" ca="1" si="1578"/>
        <v>31.797921594739421</v>
      </c>
      <c r="AE1279" s="6" t="str">
        <f t="shared" si="1586"/>
        <v/>
      </c>
      <c r="AF1279" s="113"/>
      <c r="AG1279" s="52"/>
      <c r="AH1279" s="6" t="str">
        <f t="shared" si="1580"/>
        <v/>
      </c>
      <c r="AI1279" s="6" t="str">
        <f t="shared" si="1581"/>
        <v/>
      </c>
      <c r="AJ1279" s="14" t="str">
        <f t="shared" si="1582"/>
        <v/>
      </c>
      <c r="AK1279" s="56">
        <f t="shared" ca="1" si="1565"/>
        <v>87.878866063608342</v>
      </c>
      <c r="AL1279" s="49">
        <f t="shared" ca="1" si="1566"/>
        <v>24.410962287219483</v>
      </c>
      <c r="AM1279" s="65"/>
      <c r="AN1279" s="61"/>
      <c r="AO1279" s="61"/>
      <c r="AP1279" s="61"/>
      <c r="AQ1279" s="62"/>
    </row>
    <row r="1280" spans="1:43" x14ac:dyDescent="0.3">
      <c r="A1280" t="str">
        <f t="shared" si="1564"/>
        <v/>
      </c>
      <c r="B1280" s="1" t="s">
        <v>74</v>
      </c>
      <c r="C1280" s="1"/>
      <c r="D1280">
        <v>2.7050000000000001</v>
      </c>
      <c r="E1280">
        <v>305.17</v>
      </c>
      <c r="F1280">
        <v>50.07</v>
      </c>
      <c r="G1280" s="47"/>
      <c r="H1280" s="47"/>
      <c r="I1280" s="47"/>
      <c r="J1280" s="47"/>
      <c r="K1280" s="47"/>
      <c r="L1280" s="23">
        <f t="shared" si="1567"/>
        <v>71.980000000000018</v>
      </c>
      <c r="M1280" s="6">
        <f t="shared" si="1583"/>
        <v>1.7362075781141937</v>
      </c>
      <c r="N1280" s="6">
        <f t="shared" si="1584"/>
        <v>2.0742729438766845</v>
      </c>
      <c r="O1280" s="23">
        <f t="shared" si="1570"/>
        <v>-3.1539429497979907</v>
      </c>
      <c r="P1280" s="23" t="str">
        <f t="shared" si="1571"/>
        <v/>
      </c>
      <c r="Q1280" s="23"/>
      <c r="R1280" s="6"/>
      <c r="S1280" s="6"/>
      <c r="T1280" s="6" t="str">
        <f t="shared" si="1572"/>
        <v/>
      </c>
      <c r="U1280" s="6" t="str">
        <f t="shared" si="1573"/>
        <v/>
      </c>
      <c r="V1280" s="6"/>
      <c r="W1280" s="49"/>
      <c r="X1280" s="8"/>
      <c r="Y1280" s="53" t="str">
        <f t="shared" si="1574"/>
        <v>1.85</v>
      </c>
      <c r="Z1280" s="6">
        <f t="shared" si="1575"/>
        <v>3.3014116655124535</v>
      </c>
      <c r="AA1280" s="54">
        <f t="shared" ca="1" si="1585"/>
        <v>12.909997856183026</v>
      </c>
      <c r="AB1280" s="55">
        <f t="shared" si="1576"/>
        <v>1.7362075781141937</v>
      </c>
      <c r="AC1280" s="6">
        <f t="shared" ca="1" si="1577"/>
        <v>11.682859134547257</v>
      </c>
      <c r="AD1280" s="6">
        <f t="shared" ca="1" si="1578"/>
        <v>13.171441432630354</v>
      </c>
      <c r="AE1280" s="6" t="str">
        <f t="shared" si="1586"/>
        <v/>
      </c>
      <c r="AF1280" s="113"/>
      <c r="AG1280" s="52"/>
      <c r="AH1280" s="6" t="str">
        <f t="shared" si="1580"/>
        <v/>
      </c>
      <c r="AI1280" s="6" t="str">
        <f t="shared" si="1581"/>
        <v/>
      </c>
      <c r="AJ1280" s="14" t="str">
        <f t="shared" si="1582"/>
        <v/>
      </c>
      <c r="AK1280" s="56">
        <f t="shared" ca="1" si="1565"/>
        <v>81.547053063226443</v>
      </c>
      <c r="AL1280" s="49">
        <f t="shared" ca="1" si="1566"/>
        <v>11.811164816053303</v>
      </c>
      <c r="AM1280" s="65"/>
      <c r="AN1280" s="61"/>
      <c r="AO1280" s="61"/>
      <c r="AP1280" s="61"/>
      <c r="AQ1280" s="62"/>
    </row>
    <row r="1281" spans="1:43" x14ac:dyDescent="0.3">
      <c r="A1281" t="str">
        <f t="shared" si="1564"/>
        <v/>
      </c>
      <c r="B1281" s="1" t="s">
        <v>74</v>
      </c>
      <c r="C1281" s="1"/>
      <c r="D1281">
        <v>2.0430000000000001</v>
      </c>
      <c r="E1281">
        <v>304.77</v>
      </c>
      <c r="F1281">
        <v>15.27</v>
      </c>
      <c r="G1281" s="47"/>
      <c r="H1281" s="47"/>
      <c r="I1281" s="47"/>
      <c r="J1281" s="47"/>
      <c r="K1281" s="47"/>
      <c r="L1281" s="23">
        <f t="shared" si="1567"/>
        <v>71.579999999999984</v>
      </c>
      <c r="M1281" s="6">
        <f t="shared" si="1583"/>
        <v>1.9708728040188643</v>
      </c>
      <c r="N1281" s="6">
        <f t="shared" si="1584"/>
        <v>0.53806076829557059</v>
      </c>
      <c r="O1281" s="23">
        <f t="shared" si="1570"/>
        <v>-1.9204213293938184</v>
      </c>
      <c r="P1281" s="23" t="str">
        <f t="shared" si="1571"/>
        <v/>
      </c>
      <c r="Q1281" s="23"/>
      <c r="R1281" s="6"/>
      <c r="S1281" s="6"/>
      <c r="T1281" s="6" t="str">
        <f t="shared" si="1572"/>
        <v/>
      </c>
      <c r="U1281" s="6" t="str">
        <f t="shared" si="1573"/>
        <v/>
      </c>
      <c r="V1281" s="6"/>
      <c r="W1281" s="49"/>
      <c r="X1281" s="8"/>
      <c r="Y1281" s="53" t="str">
        <f t="shared" si="1574"/>
        <v>1.85</v>
      </c>
      <c r="Z1281" s="6">
        <f t="shared" si="1575"/>
        <v>1.7651994899313395</v>
      </c>
      <c r="AA1281" s="54">
        <f t="shared" ca="1" si="1585"/>
        <v>6.9027203934628485</v>
      </c>
      <c r="AB1281" s="55">
        <f t="shared" si="1576"/>
        <v>1.9708728040188643</v>
      </c>
      <c r="AC1281" s="6">
        <f t="shared" ca="1" si="1577"/>
        <v>5.6755816718270795</v>
      </c>
      <c r="AD1281" s="6">
        <f t="shared" ca="1" si="1578"/>
        <v>18.564715607660144</v>
      </c>
      <c r="AE1281" s="6" t="str">
        <f t="shared" si="1586"/>
        <v/>
      </c>
      <c r="AF1281" s="113"/>
      <c r="AG1281" s="52"/>
      <c r="AH1281" s="6" t="str">
        <f t="shared" si="1580"/>
        <v/>
      </c>
      <c r="AI1281" s="6" t="str">
        <f t="shared" si="1581"/>
        <v/>
      </c>
      <c r="AJ1281" s="14" t="str">
        <f t="shared" si="1582"/>
        <v/>
      </c>
      <c r="AK1281" s="56">
        <f t="shared" ca="1" si="1565"/>
        <v>70.850198387364742</v>
      </c>
      <c r="AL1281" s="49">
        <f t="shared" ca="1" si="1566"/>
        <v>6.0080418543149854</v>
      </c>
      <c r="AM1281" s="65"/>
      <c r="AN1281" s="61"/>
      <c r="AO1281" s="61"/>
      <c r="AP1281" s="61"/>
      <c r="AQ1281" s="62"/>
    </row>
    <row r="1282" spans="1:43" x14ac:dyDescent="0.3">
      <c r="A1282" t="str">
        <f t="shared" si="1564"/>
        <v/>
      </c>
      <c r="B1282" s="1" t="s">
        <v>74</v>
      </c>
      <c r="C1282" s="1"/>
      <c r="D1282">
        <v>3.2410000000000001</v>
      </c>
      <c r="E1282">
        <v>302.87</v>
      </c>
      <c r="F1282">
        <v>-1.59</v>
      </c>
      <c r="G1282" s="47"/>
      <c r="H1282" s="47"/>
      <c r="I1282" s="47"/>
      <c r="J1282" s="47"/>
      <c r="K1282" s="47"/>
      <c r="L1282" s="23">
        <f t="shared" si="1567"/>
        <v>69.680000000000007</v>
      </c>
      <c r="M1282" s="6">
        <f t="shared" si="1583"/>
        <v>3.239752127689663</v>
      </c>
      <c r="N1282" s="6">
        <f t="shared" si="1584"/>
        <v>-8.992858905988145E-2</v>
      </c>
      <c r="O1282" s="23">
        <f t="shared" si="1570"/>
        <v>-1.0088739082706151</v>
      </c>
      <c r="P1282" s="23" t="str">
        <f t="shared" si="1571"/>
        <v/>
      </c>
      <c r="Q1282" s="23"/>
      <c r="R1282" s="6"/>
      <c r="S1282" s="6"/>
      <c r="T1282" s="6" t="str">
        <f t="shared" si="1572"/>
        <v/>
      </c>
      <c r="U1282" s="6" t="str">
        <f t="shared" si="1573"/>
        <v/>
      </c>
      <c r="V1282" s="6"/>
      <c r="W1282" s="49"/>
      <c r="X1282" s="8"/>
      <c r="Y1282" s="53" t="str">
        <f t="shared" si="1574"/>
        <v>1.85</v>
      </c>
      <c r="Z1282" s="6" t="str">
        <f t="shared" si="1575"/>
        <v/>
      </c>
      <c r="AA1282" s="54" t="str">
        <f t="shared" ca="1" si="1585"/>
        <v/>
      </c>
      <c r="AB1282" s="55">
        <f t="shared" si="1576"/>
        <v>3.239752127689663</v>
      </c>
      <c r="AC1282" s="6">
        <f t="shared" si="1577"/>
        <v>-8.992858905988145E-2</v>
      </c>
      <c r="AD1282" s="6">
        <f t="shared" si="1578"/>
        <v>1.0088739082706151</v>
      </c>
      <c r="AE1282" s="6" t="str">
        <f t="shared" si="1586"/>
        <v/>
      </c>
      <c r="AF1282" s="113"/>
      <c r="AG1282" s="52"/>
      <c r="AH1282" s="6" t="str">
        <f t="shared" si="1580"/>
        <v/>
      </c>
      <c r="AI1282" s="6" t="str">
        <f t="shared" si="1581"/>
        <v/>
      </c>
      <c r="AJ1282" s="14" t="str">
        <f t="shared" si="1582"/>
        <v/>
      </c>
      <c r="AK1282" s="56">
        <f t="shared" si="1565"/>
        <v>-1.59</v>
      </c>
      <c r="AL1282" s="49">
        <f t="shared" si="1566"/>
        <v>3.2410000000000001</v>
      </c>
      <c r="AM1282" s="65"/>
      <c r="AN1282" s="61"/>
      <c r="AO1282" s="61"/>
      <c r="AP1282" s="61"/>
      <c r="AQ1282" s="62"/>
    </row>
    <row r="1283" spans="1:43" x14ac:dyDescent="0.3">
      <c r="A1283" t="str">
        <f t="shared" si="1564"/>
        <v/>
      </c>
      <c r="B1283" s="1" t="s">
        <v>74</v>
      </c>
      <c r="C1283" s="1"/>
      <c r="D1283">
        <v>2.0649999999999999</v>
      </c>
      <c r="E1283">
        <v>301.97000000000003</v>
      </c>
      <c r="F1283">
        <v>-10.26</v>
      </c>
      <c r="G1283" s="47"/>
      <c r="H1283" s="47"/>
      <c r="I1283" s="47"/>
      <c r="J1283" s="47"/>
      <c r="K1283" s="47"/>
      <c r="L1283" s="23">
        <f t="shared" si="1567"/>
        <v>68.78000000000003</v>
      </c>
      <c r="M1283" s="6">
        <f t="shared" si="1583"/>
        <v>2.0319798769696034</v>
      </c>
      <c r="N1283" s="6">
        <f t="shared" si="1584"/>
        <v>-0.36780807439559388</v>
      </c>
      <c r="O1283" s="23">
        <f t="shared" si="1570"/>
        <v>-1.6359013371843871</v>
      </c>
      <c r="P1283" s="23" t="str">
        <f t="shared" si="1571"/>
        <v/>
      </c>
      <c r="Q1283" s="23"/>
      <c r="R1283" s="6"/>
      <c r="S1283" s="6"/>
      <c r="T1283" s="6" t="str">
        <f t="shared" si="1572"/>
        <v/>
      </c>
      <c r="U1283" s="6" t="str">
        <f t="shared" si="1573"/>
        <v/>
      </c>
      <c r="V1283" s="6"/>
      <c r="W1283" s="49"/>
      <c r="X1283" s="8"/>
      <c r="Y1283" s="53" t="str">
        <f t="shared" si="1574"/>
        <v>1.85</v>
      </c>
      <c r="Z1283" s="6" t="str">
        <f t="shared" si="1575"/>
        <v/>
      </c>
      <c r="AA1283" s="54" t="str">
        <f t="shared" ca="1" si="1585"/>
        <v/>
      </c>
      <c r="AB1283" s="55">
        <f t="shared" si="1576"/>
        <v>2.0319798769696034</v>
      </c>
      <c r="AC1283" s="6">
        <f t="shared" si="1577"/>
        <v>-0.36780807439559388</v>
      </c>
      <c r="AD1283" s="6">
        <f t="shared" si="1578"/>
        <v>1.6359013371843871</v>
      </c>
      <c r="AE1283" s="6" t="str">
        <f t="shared" si="1586"/>
        <v/>
      </c>
      <c r="AF1283" s="113"/>
      <c r="AG1283" s="52"/>
      <c r="AH1283" s="6" t="str">
        <f t="shared" si="1580"/>
        <v/>
      </c>
      <c r="AI1283" s="6" t="str">
        <f t="shared" si="1581"/>
        <v/>
      </c>
      <c r="AJ1283" s="14" t="str">
        <f t="shared" si="1582"/>
        <v/>
      </c>
      <c r="AK1283" s="56">
        <f t="shared" si="1565"/>
        <v>-10.26</v>
      </c>
      <c r="AL1283" s="49">
        <f t="shared" si="1566"/>
        <v>2.0649999999999999</v>
      </c>
      <c r="AM1283" s="65"/>
      <c r="AN1283" s="61"/>
      <c r="AO1283" s="61"/>
      <c r="AP1283" s="61"/>
      <c r="AQ1283" s="62"/>
    </row>
    <row r="1284" spans="1:43" x14ac:dyDescent="0.3">
      <c r="A1284" t="str">
        <f t="shared" si="1564"/>
        <v/>
      </c>
      <c r="B1284" s="1" t="s">
        <v>74</v>
      </c>
      <c r="C1284" s="1"/>
      <c r="D1284">
        <v>2.1520000000000001</v>
      </c>
      <c r="E1284">
        <v>304.95</v>
      </c>
      <c r="F1284">
        <v>-31.86</v>
      </c>
      <c r="G1284" s="47"/>
      <c r="H1284" s="47"/>
      <c r="I1284" s="47"/>
      <c r="J1284" s="47"/>
      <c r="K1284" s="47"/>
      <c r="L1284" s="23">
        <f t="shared" si="1567"/>
        <v>71.759999999999991</v>
      </c>
      <c r="M1284" s="6">
        <f t="shared" si="1583"/>
        <v>1.8277805413666575</v>
      </c>
      <c r="N1284" s="6">
        <f t="shared" si="1584"/>
        <v>-1.1359235417057831</v>
      </c>
      <c r="O1284" s="23">
        <f t="shared" si="1570"/>
        <v>-1.2686180443480897</v>
      </c>
      <c r="P1284" s="23" t="str">
        <f t="shared" si="1571"/>
        <v/>
      </c>
      <c r="Q1284" s="23"/>
      <c r="R1284" s="6"/>
      <c r="S1284" s="6"/>
      <c r="T1284" s="6" t="str">
        <f t="shared" si="1572"/>
        <v/>
      </c>
      <c r="U1284" s="6" t="str">
        <f t="shared" si="1573"/>
        <v/>
      </c>
      <c r="V1284" s="6"/>
      <c r="W1284" s="49"/>
      <c r="X1284" s="8"/>
      <c r="Y1284" s="53" t="str">
        <f t="shared" si="1574"/>
        <v>1.85</v>
      </c>
      <c r="Z1284" s="6" t="str">
        <f t="shared" si="1575"/>
        <v/>
      </c>
      <c r="AA1284" s="54" t="str">
        <f t="shared" ca="1" si="1585"/>
        <v/>
      </c>
      <c r="AB1284" s="55">
        <f t="shared" si="1576"/>
        <v>1.8277805413666575</v>
      </c>
      <c r="AC1284" s="6">
        <f t="shared" si="1577"/>
        <v>-1.1359235417057831</v>
      </c>
      <c r="AD1284" s="6">
        <f t="shared" si="1578"/>
        <v>1.2686180443480897</v>
      </c>
      <c r="AE1284" s="6" t="str">
        <f t="shared" si="1586"/>
        <v/>
      </c>
      <c r="AF1284" s="113"/>
      <c r="AG1284" s="52"/>
      <c r="AH1284" s="6" t="str">
        <f t="shared" si="1580"/>
        <v/>
      </c>
      <c r="AI1284" s="6" t="str">
        <f t="shared" si="1581"/>
        <v/>
      </c>
      <c r="AJ1284" s="14" t="str">
        <f t="shared" si="1582"/>
        <v/>
      </c>
      <c r="AK1284" s="56">
        <f t="shared" si="1565"/>
        <v>-31.86</v>
      </c>
      <c r="AL1284" s="49">
        <f t="shared" si="1566"/>
        <v>2.1520000000000001</v>
      </c>
      <c r="AM1284" s="65"/>
      <c r="AN1284" s="61"/>
      <c r="AO1284" s="61"/>
      <c r="AP1284" s="61"/>
      <c r="AQ1284" s="62"/>
    </row>
    <row r="1285" spans="1:43" x14ac:dyDescent="0.3">
      <c r="A1285" t="str">
        <f t="shared" si="1564"/>
        <v/>
      </c>
      <c r="B1285" s="1" t="s">
        <v>74</v>
      </c>
      <c r="C1285" s="1"/>
      <c r="D1285">
        <v>1.3120000000000001</v>
      </c>
      <c r="E1285">
        <v>307.87</v>
      </c>
      <c r="F1285">
        <v>-58.56</v>
      </c>
      <c r="G1285" s="47"/>
      <c r="H1285" s="47"/>
      <c r="I1285" s="47"/>
      <c r="J1285" s="47"/>
      <c r="K1285" s="47"/>
      <c r="L1285" s="23">
        <f t="shared" si="1567"/>
        <v>74.680000000000007</v>
      </c>
      <c r="M1285" s="6">
        <f t="shared" si="1583"/>
        <v>0.68434627915198132</v>
      </c>
      <c r="N1285" s="6">
        <f t="shared" si="1584"/>
        <v>-1.1193811550186283</v>
      </c>
      <c r="O1285" s="23">
        <f t="shared" si="1570"/>
        <v>-0.49842158188247088</v>
      </c>
      <c r="P1285" s="23" t="str">
        <f t="shared" si="1571"/>
        <v/>
      </c>
      <c r="Q1285" s="23"/>
      <c r="R1285" s="6"/>
      <c r="S1285" s="6"/>
      <c r="T1285" s="6" t="str">
        <f t="shared" si="1572"/>
        <v/>
      </c>
      <c r="U1285" s="6" t="str">
        <f t="shared" si="1573"/>
        <v/>
      </c>
      <c r="V1285" s="6"/>
      <c r="W1285" s="49"/>
      <c r="X1285" s="8"/>
      <c r="Y1285" s="53" t="str">
        <f t="shared" si="1574"/>
        <v>1.85</v>
      </c>
      <c r="Z1285" s="6" t="str">
        <f t="shared" si="1575"/>
        <v/>
      </c>
      <c r="AA1285" s="54" t="str">
        <f t="shared" ca="1" si="1585"/>
        <v/>
      </c>
      <c r="AB1285" s="55">
        <f t="shared" si="1576"/>
        <v>0.68434627915198132</v>
      </c>
      <c r="AC1285" s="6">
        <f t="shared" si="1577"/>
        <v>-1.1193811550186283</v>
      </c>
      <c r="AD1285" s="6">
        <f t="shared" si="1578"/>
        <v>0.49842158188247088</v>
      </c>
      <c r="AE1285" s="6" t="str">
        <f t="shared" si="1586"/>
        <v/>
      </c>
      <c r="AF1285" s="113"/>
      <c r="AG1285" s="52"/>
      <c r="AH1285" s="6" t="str">
        <f t="shared" si="1580"/>
        <v/>
      </c>
      <c r="AI1285" s="6" t="str">
        <f t="shared" si="1581"/>
        <v/>
      </c>
      <c r="AJ1285" s="14" t="str">
        <f t="shared" si="1582"/>
        <v/>
      </c>
      <c r="AK1285" s="56">
        <f t="shared" si="1565"/>
        <v>-58.56</v>
      </c>
      <c r="AL1285" s="49">
        <f t="shared" si="1566"/>
        <v>1.3120000000000001</v>
      </c>
      <c r="AM1285" s="65"/>
      <c r="AN1285" s="61"/>
      <c r="AO1285" s="61"/>
      <c r="AP1285" s="61"/>
      <c r="AQ1285" s="62"/>
    </row>
    <row r="1286" spans="1:43" x14ac:dyDescent="0.3">
      <c r="A1286" t="str">
        <f t="shared" si="1564"/>
        <v/>
      </c>
      <c r="B1286" s="1" t="s">
        <v>74</v>
      </c>
      <c r="C1286" s="1"/>
      <c r="D1286">
        <v>1.0620000000000001</v>
      </c>
      <c r="E1286">
        <v>309.54000000000002</v>
      </c>
      <c r="F1286">
        <v>-79.52</v>
      </c>
      <c r="G1286" s="47"/>
      <c r="H1286" s="47"/>
      <c r="I1286" s="47"/>
      <c r="J1286" s="47"/>
      <c r="K1286" s="47"/>
      <c r="L1286" s="23">
        <f t="shared" si="1567"/>
        <v>76.350000000000023</v>
      </c>
      <c r="M1286" s="6">
        <f t="shared" si="1583"/>
        <v>0.19316961589477294</v>
      </c>
      <c r="N1286" s="6">
        <f t="shared" si="1584"/>
        <v>-1.0442842043692253</v>
      </c>
      <c r="O1286" s="23">
        <f t="shared" si="1570"/>
        <v>0.17509438297782337</v>
      </c>
      <c r="P1286" s="23" t="str">
        <f t="shared" si="1571"/>
        <v/>
      </c>
      <c r="Q1286" s="23"/>
      <c r="R1286" s="6"/>
      <c r="S1286" s="6"/>
      <c r="T1286" s="6" t="str">
        <f t="shared" si="1572"/>
        <v/>
      </c>
      <c r="U1286" s="6" t="str">
        <f t="shared" si="1573"/>
        <v/>
      </c>
      <c r="V1286" s="6"/>
      <c r="W1286" s="49"/>
      <c r="X1286" s="8"/>
      <c r="Y1286" s="53" t="str">
        <f t="shared" si="1574"/>
        <v>1.85</v>
      </c>
      <c r="Z1286" s="6" t="str">
        <f t="shared" si="1575"/>
        <v/>
      </c>
      <c r="AA1286" s="54" t="str">
        <f t="shared" ca="1" si="1585"/>
        <v/>
      </c>
      <c r="AB1286" s="55">
        <f t="shared" si="1576"/>
        <v>0.19316961589477294</v>
      </c>
      <c r="AC1286" s="6">
        <f t="shared" si="1577"/>
        <v>-1.0442842043692253</v>
      </c>
      <c r="AD1286" s="6">
        <f t="shared" si="1578"/>
        <v>0.17509438297782337</v>
      </c>
      <c r="AE1286" s="6" t="str">
        <f t="shared" si="1586"/>
        <v/>
      </c>
      <c r="AF1286" s="113"/>
      <c r="AG1286" s="52"/>
      <c r="AH1286" s="6" t="str">
        <f t="shared" si="1580"/>
        <v/>
      </c>
      <c r="AI1286" s="6" t="str">
        <f t="shared" si="1581"/>
        <v/>
      </c>
      <c r="AJ1286" s="14" t="str">
        <f t="shared" si="1582"/>
        <v/>
      </c>
      <c r="AK1286" s="56">
        <f t="shared" si="1565"/>
        <v>-79.52</v>
      </c>
      <c r="AL1286" s="49">
        <f t="shared" si="1566"/>
        <v>1.0619999999999998</v>
      </c>
      <c r="AM1286" s="65"/>
      <c r="AN1286" s="61"/>
      <c r="AO1286" s="61"/>
      <c r="AP1286" s="61"/>
      <c r="AQ1286" s="62"/>
    </row>
    <row r="1287" spans="1:43" ht="15" thickBot="1" x14ac:dyDescent="0.35">
      <c r="A1287">
        <f t="shared" si="1564"/>
        <v>1</v>
      </c>
      <c r="B1287" s="1" t="s">
        <v>74</v>
      </c>
      <c r="C1287" s="1" t="s">
        <v>75</v>
      </c>
      <c r="D1287">
        <v>8.3829999999999991</v>
      </c>
      <c r="E1287">
        <v>228.23</v>
      </c>
      <c r="F1287">
        <v>13.41</v>
      </c>
      <c r="G1287" s="34"/>
      <c r="H1287" s="34"/>
      <c r="I1287" s="34"/>
      <c r="J1287" s="34"/>
      <c r="K1287" s="34"/>
      <c r="L1287" s="13"/>
      <c r="M1287" s="4"/>
      <c r="N1287" s="4"/>
      <c r="O1287" s="13">
        <f>ABS(SUM(O1273:O1286))/2</f>
        <v>28.252920826237393</v>
      </c>
      <c r="P1287" s="13">
        <f t="shared" si="1571"/>
        <v>236.84423528634804</v>
      </c>
      <c r="Q1287" s="13">
        <f>SQRT(((MAX(M1273:M1286)-MIN(M1273:M1286))^2)+((VLOOKUP(MAX(M1273:M1286),M1273:N1286,2,FALSE)-VLOOKUP(MIN(M1273:M1286),M1273:N1286,2,FALSE))^2))</f>
        <v>7.6357743322357026</v>
      </c>
      <c r="R1287" s="13">
        <f>ABS(MIN(N1273:N1286))+MAX(N1273:N1286)</f>
        <v>8.6502035686499905</v>
      </c>
      <c r="S1287" s="12">
        <f>SQRT(ABS(((M1274-M1273)^2)-((N1274-N1273)^2))+ABS(((M1275-M1274)^2)-((N1275-N1274)^2))+ABS(((M1276-M1275)^2)-((N1276-N1275)^2))+ABS(((M1277-M1276)^2)-((N1277-N1276)^2))+ABS(((M1278-M1277)^2)-((N1278-N1277)^2))+ABS(((M1279-M1278)^2)-((N1279-N1278)^2))+ABS(((M1280-M1279)^2)-((N1280-N1279)^2))+ABS(((M1281-M1280)^2)-((N1281-N1280)^2))+ABS(((M1282-M1281)^2)-((N1282-N1281)^2))+ABS(((M1283-M1282)^2)-((N1283-N1282)^2))+ABS(((M1284-M1283)^2)-((N1284-N1283)^2))+ABS(((M1285-M1284)^2)-((N1285-N1284)^2))+ABS(((M1286-M1285)^2)-((N1286-N1285)^2)))</f>
        <v>6.9831314100777213</v>
      </c>
      <c r="T1287" s="4">
        <f t="shared" si="1572"/>
        <v>0.91452825951092609</v>
      </c>
      <c r="U1287" s="4">
        <f t="shared" si="1573"/>
        <v>7.2806941415830595</v>
      </c>
      <c r="V1287" s="21">
        <f>IF($H$9=FALSE,(($F$3)*($Q1287^2))/(2*$F$7*COS(RADIANS($F$8))),IF(G1287&lt;&gt;"",(3*($F$3)*(I1287^2))/(2*J1287*(COS(RADIANS(K1287)))),(($F$3)*($Q1287^2))/(2*$J1287*COS(RADIANS($K1287)))))</f>
        <v>364.70431417620483</v>
      </c>
      <c r="W1287" s="51" t="str">
        <f>IF(G1287&lt;&gt;"",IF(V1287&lt;H1287,"STABLE","UNSTABLE"),IF(V1287&lt;$F$6,"STABLE","UNSTABLE"))</f>
        <v>UNSTABLE</v>
      </c>
      <c r="X1287" s="8"/>
      <c r="Y1287" s="57"/>
      <c r="Z1287" s="4"/>
      <c r="AA1287" s="16" t="str">
        <f t="shared" ca="1" si="1585"/>
        <v/>
      </c>
      <c r="AB1287" s="15"/>
      <c r="AC1287" s="17"/>
      <c r="AD1287" s="4">
        <f ca="1">IF(W1287="Stable",O1287,ABS(SUM(AD1273:AD1286)/2))</f>
        <v>113.53628474752293</v>
      </c>
      <c r="AE1287" s="4">
        <f t="shared" ca="1" si="1586"/>
        <v>951.77467503848459</v>
      </c>
      <c r="AF1287" s="13">
        <f ca="1">IF(W1287="Stable",Q1287,SQRT(((MAX(AB1273:AB1286)-MIN(AB1273:AB1286))^2)+((VLOOKUP(MAX(AB1273:AB1286),AB1273:AC1286,2,FALSE)-VLOOKUP(MIN(AB1273:AB1286),AB1273:AC1286,2,FALSE))^2)))</f>
        <v>22.800011769483092</v>
      </c>
      <c r="AG1287" s="12">
        <f ca="1">IF(W1287="Stable",S1287,SQRT(ABS(((AB1274-AB1273)^2)-((AC1274-AC1273)^2))+ABS(((AB1275-AB1274)^2)-((AC1275-AC1274)^2))+ABS(((AB1276-AB1275)^2)-((AC1276-AC1275)^2))+ABS(((AB1277-AB1276)^2)-((AC1277-AC1276)^2))+ABS(((AB1278-AB1277)^2)-((AC1278-AC1277)^2))+ABS(((AB1279-AB1278)^2)-((AC1279-AC1278)^2))+ABS(((AB1280-AB1279)^2)-((AC1280-AC1279)^2))+ABS(((AB1281-AB1280)^2)-((AC1281-AC1280)^2))+ABS(((AB1282-AB1281)^2)-((AC1282-AC1281)^2))+ABS(((AB1283-AB1282)^2)-((AC1283-AC1282)^2))+ABS(((AB1284-AB1283)^2)-((AC1284-AC1283)^2))+ABS(((AB1285-AB1284)^2)-((AC1285-AC1284)^2))+ABS(((AB1286-AB1285)^2)-((AC1286-AC1285)^2))))</f>
        <v>26.484014529813173</v>
      </c>
      <c r="AH1287" s="4">
        <f ca="1">IF(W1287="Stable",T1287,IF(A1287=1,AG1287/AF1287,""))</f>
        <v>1.1615789850275855</v>
      </c>
      <c r="AI1287" s="4">
        <f ca="1">IF(W1287="Stable",U1287,IF(A1287=1,4*PI()*(AD1287/(AG1287^2)),""))</f>
        <v>2.0341215823286189</v>
      </c>
      <c r="AJ1287" s="5">
        <f t="shared" ca="1" si="1582"/>
        <v>24.884485950077558</v>
      </c>
      <c r="AK1287" s="56">
        <f t="shared" si="1565"/>
        <v>13.41</v>
      </c>
      <c r="AL1287" s="49">
        <f t="shared" si="1566"/>
        <v>8.3829999999999991</v>
      </c>
      <c r="AM1287" s="65"/>
      <c r="AN1287" s="61"/>
      <c r="AO1287" s="61"/>
      <c r="AP1287" s="61"/>
      <c r="AQ1287" s="62"/>
    </row>
    <row r="1288" spans="1:43" ht="15" thickTop="1" x14ac:dyDescent="0.3">
      <c r="A1288" t="str">
        <f t="shared" si="1564"/>
        <v/>
      </c>
      <c r="B1288" s="1" t="s">
        <v>75</v>
      </c>
      <c r="C1288" s="1"/>
      <c r="D1288">
        <v>1.083</v>
      </c>
      <c r="E1288">
        <v>210.69</v>
      </c>
      <c r="F1288">
        <v>-78.42</v>
      </c>
      <c r="G1288" s="47"/>
      <c r="H1288" s="47"/>
      <c r="I1288" s="47"/>
      <c r="J1288" s="47"/>
      <c r="K1288" s="47"/>
      <c r="L1288" s="23">
        <f t="shared" ref="L1288:L1294" si="1587">IF(AND(B1288&lt;&gt;"",C1288&lt;&gt;""),"",IF(E1288-$E$1287&lt;0,(360-($E$1287-E1288)),E1288-$E$1287))</f>
        <v>342.46000000000004</v>
      </c>
      <c r="M1288" s="6">
        <f t="shared" ref="M1288:M1294" si="1588">IF(AND(B1288&lt;&gt;"",C1288&lt;&gt;""),"",IF(L1288&gt;180,(COS(RADIANS(F1288))*D1288)*(-1),(COS(RADIANS(F1288))*D1288)))</f>
        <v>-0.21739705836371595</v>
      </c>
      <c r="N1288" s="6">
        <f t="shared" ref="N1288:N1294" si="1589">IF(AND(B1288&lt;&gt;"",C1288&lt;&gt;""),"",SIN(RADIANS(F1288))*D1288)</f>
        <v>-1.0609559458407323</v>
      </c>
      <c r="O1288" s="23">
        <f t="shared" ref="O1288:O1300" si="1590">IF(A1289=1,M1288*VLOOKUP(B1289,$B$13:$N$1389,13,FALSE)-N1288*VLOOKUP(B1289,$B$13:$N$1389,12,FALSE),M1288*N1289-N1288*M1289)</f>
        <v>-0.69145098735423161</v>
      </c>
      <c r="P1288" s="23" t="str">
        <f t="shared" si="1571"/>
        <v/>
      </c>
      <c r="Q1288" s="23"/>
      <c r="R1288" s="6"/>
      <c r="S1288" s="6"/>
      <c r="T1288" s="6" t="str">
        <f t="shared" si="1572"/>
        <v/>
      </c>
      <c r="U1288" s="6" t="str">
        <f t="shared" si="1573"/>
        <v/>
      </c>
      <c r="V1288" s="6"/>
      <c r="W1288" s="49"/>
      <c r="X1288" s="8"/>
      <c r="Y1288" s="53" t="str">
        <f t="shared" ref="Y1288:Y1300" si="1591">IF(A1288=1,"",B1288)</f>
        <v>1.86</v>
      </c>
      <c r="Z1288" s="6" t="str">
        <f t="shared" ref="Z1288:Z1300" si="1592">IF(F1288&lt;$R$8,"",(SQRT(((N1288-MIN($N$1288:$N$1300))^2))))</f>
        <v/>
      </c>
      <c r="AA1288" s="54" t="str">
        <f t="shared" ca="1" si="1585"/>
        <v/>
      </c>
      <c r="AB1288" s="55">
        <f t="shared" ref="AB1288:AB1300" si="1593">IF(A1288=1,"",M1288)</f>
        <v>-0.21739705836371595</v>
      </c>
      <c r="AC1288" s="6">
        <f t="shared" ref="AC1288:AC1300" si="1594">IF($W$1301="STABLE",N1288,IF(F1288&lt;$R$8,N1288,(AA1288+MIN($N$1288:$N$1300))))</f>
        <v>-1.0609559458407323</v>
      </c>
      <c r="AD1288" s="6">
        <f t="shared" ref="AD1288:AD1300" si="1595">IF(A1289=1,ABS(AB1288*VLOOKUP(B1289,$B$13:$AD$1389,28,FALSE)-AC1288*VLOOKUP(B1289,$B$13:$AD$1389,27,FALSE)),ABS(AB1288*AC1289-AC1288*AB1289))</f>
        <v>0.69145098735423161</v>
      </c>
      <c r="AE1288" s="6" t="str">
        <f t="shared" si="1586"/>
        <v/>
      </c>
      <c r="AF1288" s="113"/>
      <c r="AG1288" s="52"/>
      <c r="AH1288" s="6" t="str">
        <f t="shared" ref="AH1288:AH1300" si="1596">IF(A1288=1,AG1288/AF1288,"")</f>
        <v/>
      </c>
      <c r="AI1288" s="6" t="str">
        <f t="shared" ref="AI1288:AI1300" si="1597">IF(A1288=1,4*PI()*(AD1288/(AG1288^2)),"")</f>
        <v/>
      </c>
      <c r="AJ1288" s="14" t="str">
        <f t="shared" si="1582"/>
        <v/>
      </c>
      <c r="AK1288" s="56">
        <f t="shared" si="1565"/>
        <v>-78.42</v>
      </c>
      <c r="AL1288" s="49">
        <f t="shared" si="1566"/>
        <v>1.083</v>
      </c>
      <c r="AM1288" s="65"/>
      <c r="AN1288" s="61"/>
      <c r="AO1288" s="61"/>
      <c r="AP1288" s="61"/>
      <c r="AQ1288" s="62"/>
    </row>
    <row r="1289" spans="1:43" x14ac:dyDescent="0.3">
      <c r="A1289" t="str">
        <f t="shared" si="1564"/>
        <v/>
      </c>
      <c r="B1289" s="1" t="s">
        <v>75</v>
      </c>
      <c r="C1289" s="1"/>
      <c r="D1289">
        <v>1.458</v>
      </c>
      <c r="E1289">
        <v>158</v>
      </c>
      <c r="F1289">
        <v>-52.45</v>
      </c>
      <c r="G1289" s="47"/>
      <c r="H1289" s="47"/>
      <c r="I1289" s="47"/>
      <c r="J1289" s="47"/>
      <c r="K1289" s="47"/>
      <c r="L1289" s="23">
        <f t="shared" si="1587"/>
        <v>289.77</v>
      </c>
      <c r="M1289" s="6">
        <f t="shared" si="1588"/>
        <v>-0.88858324457877902</v>
      </c>
      <c r="N1289" s="6">
        <f t="shared" si="1589"/>
        <v>-1.1559341752253238</v>
      </c>
      <c r="O1289" s="23">
        <f t="shared" si="1590"/>
        <v>-1.5897351285632519</v>
      </c>
      <c r="P1289" s="23" t="str">
        <f t="shared" si="1571"/>
        <v/>
      </c>
      <c r="Q1289" s="23"/>
      <c r="R1289" s="6"/>
      <c r="S1289" s="6"/>
      <c r="T1289" s="6" t="str">
        <f t="shared" si="1572"/>
        <v/>
      </c>
      <c r="U1289" s="6" t="str">
        <f t="shared" si="1573"/>
        <v/>
      </c>
      <c r="V1289" s="6"/>
      <c r="W1289" s="49"/>
      <c r="X1289" s="8"/>
      <c r="Y1289" s="53" t="str">
        <f t="shared" si="1591"/>
        <v>1.86</v>
      </c>
      <c r="Z1289" s="6" t="str">
        <f t="shared" si="1592"/>
        <v/>
      </c>
      <c r="AA1289" s="54" t="str">
        <f t="shared" ca="1" si="1585"/>
        <v/>
      </c>
      <c r="AB1289" s="55">
        <f t="shared" si="1593"/>
        <v>-0.88858324457877902</v>
      </c>
      <c r="AC1289" s="6">
        <f t="shared" si="1594"/>
        <v>-1.1559341752253238</v>
      </c>
      <c r="AD1289" s="6">
        <f t="shared" ca="1" si="1595"/>
        <v>4.8275341085560806</v>
      </c>
      <c r="AE1289" s="6" t="str">
        <f t="shared" si="1586"/>
        <v/>
      </c>
      <c r="AF1289" s="113"/>
      <c r="AG1289" s="52"/>
      <c r="AH1289" s="6" t="str">
        <f t="shared" si="1596"/>
        <v/>
      </c>
      <c r="AI1289" s="6" t="str">
        <f t="shared" si="1597"/>
        <v/>
      </c>
      <c r="AJ1289" s="14" t="str">
        <f t="shared" si="1582"/>
        <v/>
      </c>
      <c r="AK1289" s="56">
        <f t="shared" si="1565"/>
        <v>-52.45</v>
      </c>
      <c r="AL1289" s="49">
        <f t="shared" si="1566"/>
        <v>1.458</v>
      </c>
      <c r="AM1289" s="65"/>
      <c r="AN1289" s="61"/>
      <c r="AO1289" s="61"/>
      <c r="AP1289" s="61"/>
      <c r="AQ1289" s="62"/>
    </row>
    <row r="1290" spans="1:43" x14ac:dyDescent="0.3">
      <c r="A1290" t="str">
        <f t="shared" si="1564"/>
        <v/>
      </c>
      <c r="B1290" s="1" t="s">
        <v>75</v>
      </c>
      <c r="C1290" s="1"/>
      <c r="D1290">
        <v>1.3049999999999999</v>
      </c>
      <c r="E1290">
        <v>158.68</v>
      </c>
      <c r="F1290">
        <v>4.22</v>
      </c>
      <c r="G1290" s="47"/>
      <c r="H1290" s="47"/>
      <c r="I1290" s="47"/>
      <c r="J1290" s="47"/>
      <c r="K1290" s="47"/>
      <c r="L1290" s="23">
        <f t="shared" si="1587"/>
        <v>290.45000000000005</v>
      </c>
      <c r="M1290" s="6">
        <f t="shared" si="1588"/>
        <v>-1.301461951222564</v>
      </c>
      <c r="N1290" s="6">
        <f t="shared" si="1589"/>
        <v>9.6030149015590024E-2</v>
      </c>
      <c r="O1290" s="23">
        <f t="shared" si="1590"/>
        <v>-3.9454325332842868</v>
      </c>
      <c r="P1290" s="23" t="str">
        <f t="shared" si="1571"/>
        <v/>
      </c>
      <c r="Q1290" s="23"/>
      <c r="R1290" s="6"/>
      <c r="S1290" s="6"/>
      <c r="T1290" s="6" t="str">
        <f t="shared" si="1572"/>
        <v/>
      </c>
      <c r="U1290" s="6" t="str">
        <f t="shared" si="1573"/>
        <v/>
      </c>
      <c r="V1290" s="6"/>
      <c r="W1290" s="49"/>
      <c r="X1290" s="8"/>
      <c r="Y1290" s="53" t="str">
        <f t="shared" si="1591"/>
        <v>1.86</v>
      </c>
      <c r="Z1290" s="6">
        <f t="shared" si="1592"/>
        <v>1.2519643242409138</v>
      </c>
      <c r="AA1290" s="54">
        <f t="shared" ca="1" si="1585"/>
        <v>4.8957410888226764</v>
      </c>
      <c r="AB1290" s="55">
        <f t="shared" si="1593"/>
        <v>-1.301461951222564</v>
      </c>
      <c r="AC1290" s="6">
        <f t="shared" ca="1" si="1594"/>
        <v>3.7398069135973526</v>
      </c>
      <c r="AD1290" s="6">
        <f t="shared" ca="1" si="1595"/>
        <v>14.539638709794698</v>
      </c>
      <c r="AE1290" s="6" t="str">
        <f t="shared" si="1586"/>
        <v/>
      </c>
      <c r="AF1290" s="113"/>
      <c r="AG1290" s="52"/>
      <c r="AH1290" s="6" t="str">
        <f t="shared" si="1596"/>
        <v/>
      </c>
      <c r="AI1290" s="6" t="str">
        <f t="shared" si="1597"/>
        <v/>
      </c>
      <c r="AJ1290" s="14" t="str">
        <f t="shared" si="1582"/>
        <v/>
      </c>
      <c r="AK1290" s="56">
        <f t="shared" ca="1" si="1565"/>
        <v>70.811978419915093</v>
      </c>
      <c r="AL1290" s="49">
        <f t="shared" ca="1" si="1566"/>
        <v>3.9597927927444134</v>
      </c>
      <c r="AM1290" s="65"/>
      <c r="AN1290" s="61"/>
      <c r="AO1290" s="61"/>
      <c r="AP1290" s="61"/>
      <c r="AQ1290" s="62"/>
    </row>
    <row r="1291" spans="1:43" x14ac:dyDescent="0.3">
      <c r="A1291" t="str">
        <f t="shared" si="1564"/>
        <v/>
      </c>
      <c r="B1291" s="1" t="s">
        <v>75</v>
      </c>
      <c r="C1291" s="1"/>
      <c r="D1291">
        <v>3.5150000000000001</v>
      </c>
      <c r="E1291">
        <v>147.94</v>
      </c>
      <c r="F1291">
        <v>63.55</v>
      </c>
      <c r="G1291" s="47"/>
      <c r="H1291" s="47"/>
      <c r="I1291" s="47"/>
      <c r="J1291" s="47"/>
      <c r="K1291" s="47"/>
      <c r="L1291" s="23">
        <f t="shared" si="1587"/>
        <v>279.71000000000004</v>
      </c>
      <c r="M1291" s="6">
        <f t="shared" si="1588"/>
        <v>-1.5656395801093226</v>
      </c>
      <c r="N1291" s="6">
        <f t="shared" si="1589"/>
        <v>3.147061757448542</v>
      </c>
      <c r="O1291" s="23">
        <f t="shared" si="1590"/>
        <v>-4.215804172637589</v>
      </c>
      <c r="P1291" s="23" t="str">
        <f t="shared" si="1571"/>
        <v/>
      </c>
      <c r="Q1291" s="23"/>
      <c r="R1291" s="6"/>
      <c r="S1291" s="6"/>
      <c r="T1291" s="6" t="str">
        <f t="shared" si="1572"/>
        <v/>
      </c>
      <c r="U1291" s="6" t="str">
        <f t="shared" si="1573"/>
        <v/>
      </c>
      <c r="V1291" s="6"/>
      <c r="W1291" s="49"/>
      <c r="X1291" s="8"/>
      <c r="Y1291" s="53" t="str">
        <f t="shared" si="1591"/>
        <v>1.86</v>
      </c>
      <c r="Z1291" s="6">
        <f t="shared" si="1592"/>
        <v>4.3029959326738663</v>
      </c>
      <c r="AA1291" s="54">
        <f t="shared" ca="1" si="1585"/>
        <v>16.826640811351535</v>
      </c>
      <c r="AB1291" s="55">
        <f t="shared" si="1593"/>
        <v>-1.5656395801093226</v>
      </c>
      <c r="AC1291" s="6">
        <f t="shared" ca="1" si="1594"/>
        <v>15.67070663612621</v>
      </c>
      <c r="AD1291" s="6">
        <f t="shared" ca="1" si="1595"/>
        <v>20.774787386104222</v>
      </c>
      <c r="AE1291" s="6" t="str">
        <f t="shared" si="1586"/>
        <v/>
      </c>
      <c r="AF1291" s="113"/>
      <c r="AG1291" s="52"/>
      <c r="AH1291" s="6" t="str">
        <f t="shared" si="1596"/>
        <v/>
      </c>
      <c r="AI1291" s="6" t="str">
        <f t="shared" si="1597"/>
        <v/>
      </c>
      <c r="AJ1291" s="14" t="str">
        <f t="shared" si="1582"/>
        <v/>
      </c>
      <c r="AK1291" s="56">
        <f t="shared" ca="1" si="1565"/>
        <v>84.294587480608755</v>
      </c>
      <c r="AL1291" s="49">
        <f t="shared" ca="1" si="1566"/>
        <v>15.748722925060779</v>
      </c>
      <c r="AM1291" s="65"/>
      <c r="AN1291" s="61"/>
      <c r="AO1291" s="61"/>
      <c r="AP1291" s="61"/>
      <c r="AQ1291" s="62"/>
    </row>
    <row r="1292" spans="1:43" x14ac:dyDescent="0.3">
      <c r="A1292" t="str">
        <f t="shared" si="1564"/>
        <v/>
      </c>
      <c r="B1292" s="1" t="s">
        <v>75</v>
      </c>
      <c r="C1292" s="1"/>
      <c r="D1292">
        <v>3.29</v>
      </c>
      <c r="E1292">
        <v>179.41</v>
      </c>
      <c r="F1292">
        <v>84.93</v>
      </c>
      <c r="G1292" s="47"/>
      <c r="H1292" s="47"/>
      <c r="I1292" s="47"/>
      <c r="J1292" s="47"/>
      <c r="K1292" s="47"/>
      <c r="L1292" s="23">
        <f t="shared" si="1587"/>
        <v>311.18</v>
      </c>
      <c r="M1292" s="6">
        <f t="shared" si="1588"/>
        <v>-0.29074637652615248</v>
      </c>
      <c r="N1292" s="6">
        <f t="shared" si="1589"/>
        <v>3.2771277888628196</v>
      </c>
      <c r="O1292" s="23">
        <f t="shared" si="1590"/>
        <v>-3.1003506709856214</v>
      </c>
      <c r="P1292" s="23" t="str">
        <f t="shared" si="1571"/>
        <v/>
      </c>
      <c r="Q1292" s="23"/>
      <c r="R1292" s="6"/>
      <c r="S1292" s="6"/>
      <c r="T1292" s="6" t="str">
        <f t="shared" si="1572"/>
        <v/>
      </c>
      <c r="U1292" s="6" t="str">
        <f t="shared" si="1573"/>
        <v/>
      </c>
      <c r="V1292" s="6"/>
      <c r="W1292" s="49"/>
      <c r="X1292" s="8"/>
      <c r="Y1292" s="53" t="str">
        <f t="shared" si="1591"/>
        <v>1.86</v>
      </c>
      <c r="Z1292" s="6">
        <f t="shared" si="1592"/>
        <v>4.433061964088143</v>
      </c>
      <c r="AA1292" s="54">
        <f t="shared" ca="1" si="1585"/>
        <v>17.335257232702883</v>
      </c>
      <c r="AB1292" s="55">
        <f t="shared" si="1593"/>
        <v>-0.29074637652615248</v>
      </c>
      <c r="AC1292" s="6">
        <f t="shared" ca="1" si="1594"/>
        <v>16.179323057477561</v>
      </c>
      <c r="AD1292" s="6">
        <f t="shared" ca="1" si="1595"/>
        <v>15.323624374222199</v>
      </c>
      <c r="AE1292" s="6" t="str">
        <f t="shared" si="1586"/>
        <v/>
      </c>
      <c r="AF1292" s="113"/>
      <c r="AG1292" s="52"/>
      <c r="AH1292" s="6" t="str">
        <f t="shared" si="1596"/>
        <v/>
      </c>
      <c r="AI1292" s="6" t="str">
        <f t="shared" si="1597"/>
        <v/>
      </c>
      <c r="AJ1292" s="14" t="str">
        <f t="shared" si="1582"/>
        <v/>
      </c>
      <c r="AK1292" s="56">
        <f t="shared" ca="1" si="1565"/>
        <v>88.970491695297099</v>
      </c>
      <c r="AL1292" s="49">
        <f t="shared" ca="1" si="1566"/>
        <v>16.181935238212027</v>
      </c>
      <c r="AM1292" s="65"/>
      <c r="AN1292" s="61"/>
      <c r="AO1292" s="61"/>
      <c r="AP1292" s="61"/>
      <c r="AQ1292" s="62"/>
    </row>
    <row r="1293" spans="1:43" x14ac:dyDescent="0.3">
      <c r="A1293" t="str">
        <f t="shared" si="1564"/>
        <v/>
      </c>
      <c r="B1293" s="1" t="s">
        <v>75</v>
      </c>
      <c r="C1293" s="1"/>
      <c r="D1293">
        <v>3.2869999999999999</v>
      </c>
      <c r="E1293">
        <v>307.06</v>
      </c>
      <c r="F1293">
        <v>78.41</v>
      </c>
      <c r="G1293" s="47"/>
      <c r="H1293" s="47"/>
      <c r="I1293" s="47"/>
      <c r="J1293" s="47"/>
      <c r="K1293" s="47"/>
      <c r="L1293" s="23">
        <f t="shared" si="1587"/>
        <v>78.830000000000013</v>
      </c>
      <c r="M1293" s="6">
        <f t="shared" si="1588"/>
        <v>0.66038114448721263</v>
      </c>
      <c r="N1293" s="6">
        <f t="shared" si="1589"/>
        <v>3.2199791527284396</v>
      </c>
      <c r="O1293" s="23">
        <f t="shared" si="1590"/>
        <v>-0.85434163422933107</v>
      </c>
      <c r="P1293" s="23" t="str">
        <f t="shared" si="1571"/>
        <v/>
      </c>
      <c r="Q1293" s="23"/>
      <c r="R1293" s="6"/>
      <c r="S1293" s="6"/>
      <c r="T1293" s="6" t="str">
        <f t="shared" si="1572"/>
        <v/>
      </c>
      <c r="U1293" s="6" t="str">
        <f t="shared" si="1573"/>
        <v/>
      </c>
      <c r="V1293" s="6"/>
      <c r="W1293" s="49"/>
      <c r="X1293" s="8"/>
      <c r="Y1293" s="53" t="str">
        <f t="shared" si="1591"/>
        <v>1.86</v>
      </c>
      <c r="Z1293" s="6">
        <f t="shared" si="1592"/>
        <v>4.3759133279537634</v>
      </c>
      <c r="AA1293" s="54">
        <f t="shared" ca="1" si="1585"/>
        <v>17.111780476475907</v>
      </c>
      <c r="AB1293" s="55">
        <f t="shared" si="1593"/>
        <v>0.66038114448721263</v>
      </c>
      <c r="AC1293" s="6">
        <f t="shared" ca="1" si="1594"/>
        <v>15.955846301250583</v>
      </c>
      <c r="AD1293" s="6">
        <f t="shared" ca="1" si="1595"/>
        <v>5.2837130093920024</v>
      </c>
      <c r="AE1293" s="6" t="str">
        <f t="shared" si="1586"/>
        <v/>
      </c>
      <c r="AF1293" s="113"/>
      <c r="AG1293" s="52"/>
      <c r="AH1293" s="6" t="str">
        <f t="shared" si="1596"/>
        <v/>
      </c>
      <c r="AI1293" s="6" t="str">
        <f t="shared" si="1597"/>
        <v/>
      </c>
      <c r="AJ1293" s="14" t="str">
        <f t="shared" si="1582"/>
        <v/>
      </c>
      <c r="AK1293" s="56">
        <f t="shared" ca="1" si="1565"/>
        <v>87.629992835226091</v>
      </c>
      <c r="AL1293" s="49">
        <f t="shared" ca="1" si="1566"/>
        <v>15.969506393283613</v>
      </c>
      <c r="AM1293" s="65"/>
      <c r="AN1293" s="61"/>
      <c r="AO1293" s="61"/>
      <c r="AP1293" s="61"/>
      <c r="AQ1293" s="62"/>
    </row>
    <row r="1294" spans="1:43" x14ac:dyDescent="0.3">
      <c r="A1294" t="str">
        <f t="shared" si="1564"/>
        <v/>
      </c>
      <c r="B1294" s="1" t="s">
        <v>75</v>
      </c>
      <c r="C1294" s="1"/>
      <c r="D1294">
        <v>4.9009999999999998</v>
      </c>
      <c r="E1294">
        <v>316.57</v>
      </c>
      <c r="F1294">
        <v>75.37</v>
      </c>
      <c r="G1294" s="47"/>
      <c r="H1294" s="47"/>
      <c r="I1294" s="47"/>
      <c r="J1294" s="47"/>
      <c r="K1294" s="47"/>
      <c r="L1294" s="23">
        <f t="shared" si="1587"/>
        <v>88.34</v>
      </c>
      <c r="M1294" s="6">
        <f t="shared" si="1588"/>
        <v>1.2378750495328348</v>
      </c>
      <c r="N1294" s="6">
        <f t="shared" si="1589"/>
        <v>4.7420951447376165</v>
      </c>
      <c r="O1294" s="23">
        <f t="shared" si="1590"/>
        <v>-3.3951437840216965</v>
      </c>
      <c r="P1294" s="23" t="str">
        <f t="shared" si="1571"/>
        <v/>
      </c>
      <c r="Q1294" s="23"/>
      <c r="R1294" s="6"/>
      <c r="S1294" s="6"/>
      <c r="T1294" s="6" t="str">
        <f t="shared" si="1572"/>
        <v/>
      </c>
      <c r="U1294" s="6" t="str">
        <f t="shared" si="1573"/>
        <v/>
      </c>
      <c r="V1294" s="6"/>
      <c r="W1294" s="49"/>
      <c r="X1294" s="8"/>
      <c r="Y1294" s="53" t="str">
        <f t="shared" si="1591"/>
        <v>1.86</v>
      </c>
      <c r="Z1294" s="6">
        <f t="shared" si="1592"/>
        <v>5.8980293199629408</v>
      </c>
      <c r="AA1294" s="54">
        <f t="shared" ca="1" si="1585"/>
        <v>23.063935549705825</v>
      </c>
      <c r="AB1294" s="55">
        <f t="shared" si="1593"/>
        <v>1.2378750495328348</v>
      </c>
      <c r="AC1294" s="6">
        <f t="shared" ca="1" si="1594"/>
        <v>21.908001374480502</v>
      </c>
      <c r="AD1294" s="6">
        <f t="shared" ca="1" si="1595"/>
        <v>13.937183485687076</v>
      </c>
      <c r="AE1294" s="6" t="str">
        <f t="shared" si="1586"/>
        <v/>
      </c>
      <c r="AF1294" s="113"/>
      <c r="AG1294" s="52"/>
      <c r="AH1294" s="6" t="str">
        <f t="shared" si="1596"/>
        <v/>
      </c>
      <c r="AI1294" s="6" t="str">
        <f t="shared" si="1597"/>
        <v/>
      </c>
      <c r="AJ1294" s="14" t="str">
        <f t="shared" si="1582"/>
        <v/>
      </c>
      <c r="AK1294" s="56">
        <f t="shared" ca="1" si="1565"/>
        <v>86.766036302323116</v>
      </c>
      <c r="AL1294" s="49">
        <f t="shared" ca="1" si="1566"/>
        <v>21.942945537518327</v>
      </c>
      <c r="AM1294" s="65"/>
      <c r="AN1294" s="61"/>
      <c r="AO1294" s="61"/>
      <c r="AP1294" s="61"/>
      <c r="AQ1294" s="62"/>
    </row>
    <row r="1295" spans="1:43" x14ac:dyDescent="0.3">
      <c r="A1295" t="str">
        <f t="shared" si="1564"/>
        <v/>
      </c>
      <c r="B1295" s="1" t="s">
        <v>75</v>
      </c>
      <c r="C1295" s="1"/>
      <c r="D1295">
        <v>3.1030000000000002</v>
      </c>
      <c r="E1295">
        <v>306.04000000000002</v>
      </c>
      <c r="F1295">
        <v>62.47</v>
      </c>
      <c r="G1295" s="47"/>
      <c r="H1295" s="47"/>
      <c r="I1295" s="47"/>
      <c r="J1295" s="47"/>
      <c r="K1295" s="47"/>
      <c r="L1295" s="23">
        <f t="shared" ref="L1295:L1300" si="1598">IF(AND(B1295&lt;&gt;"",C1295&lt;&gt;""),"",IF(E1295-$E$1287&lt;0,(360-($E$1287-E1295)),E1295-$E$1287))</f>
        <v>77.810000000000031</v>
      </c>
      <c r="M1295" s="6">
        <f t="shared" ref="M1295:M1300" si="1599">IF(AND(B1295&lt;&gt;"",C1295&lt;&gt;""),"",IF(L1295&gt;180,(COS(RADIANS(F1295))*D1295)*(-1),(COS(RADIANS(F1295))*D1295)))</f>
        <v>1.4342469008470842</v>
      </c>
      <c r="N1295" s="6">
        <f t="shared" ref="N1295:N1300" si="1600">IF(AND(B1295&lt;&gt;"",C1295&lt;&gt;""),"",SIN(RADIANS(F1295))*D1295)</f>
        <v>2.751644022654554</v>
      </c>
      <c r="O1295" s="23">
        <f t="shared" si="1590"/>
        <v>-2.70651996582985</v>
      </c>
      <c r="P1295" s="23" t="str">
        <f t="shared" si="1571"/>
        <v/>
      </c>
      <c r="Q1295" s="23"/>
      <c r="R1295" s="6"/>
      <c r="S1295" s="6"/>
      <c r="T1295" s="6" t="str">
        <f t="shared" si="1572"/>
        <v/>
      </c>
      <c r="U1295" s="6" t="str">
        <f t="shared" si="1573"/>
        <v/>
      </c>
      <c r="V1295" s="6"/>
      <c r="W1295" s="49"/>
      <c r="X1295" s="8"/>
      <c r="Y1295" s="53" t="str">
        <f t="shared" si="1591"/>
        <v>1.86</v>
      </c>
      <c r="Z1295" s="6">
        <f t="shared" si="1592"/>
        <v>3.9075781978798778</v>
      </c>
      <c r="AA1295" s="54">
        <f t="shared" ref="AA1295:AA1328" ca="1" si="1601">IF(Z1295="","",IF($K$9=TRUE,(Z1295*($F$3/($F$3-(RANDBETWEEN($N$8,$M$8)/100)))),Z1295*($F$3/($F$3-$F$4))))</f>
        <v>15.280380415589967</v>
      </c>
      <c r="AB1295" s="55">
        <f t="shared" si="1593"/>
        <v>1.4342469008470842</v>
      </c>
      <c r="AC1295" s="6">
        <f t="shared" ca="1" si="1594"/>
        <v>14.124446240364643</v>
      </c>
      <c r="AD1295" s="6">
        <f t="shared" ca="1" si="1595"/>
        <v>11.497932909034311</v>
      </c>
      <c r="AE1295" s="6" t="str">
        <f t="shared" ref="AE1295:AE1300" si="1602">IF(Y1295="",$D1295*AD1295,"")</f>
        <v/>
      </c>
      <c r="AF1295" s="113"/>
      <c r="AG1295" s="52"/>
      <c r="AH1295" s="6" t="str">
        <f t="shared" si="1596"/>
        <v/>
      </c>
      <c r="AI1295" s="6" t="str">
        <f t="shared" si="1597"/>
        <v/>
      </c>
      <c r="AJ1295" s="14" t="str">
        <f t="shared" si="1582"/>
        <v/>
      </c>
      <c r="AK1295" s="56">
        <f t="shared" ca="1" si="1565"/>
        <v>84.201855084183791</v>
      </c>
      <c r="AL1295" s="49">
        <f t="shared" ca="1" si="1566"/>
        <v>14.197078775915148</v>
      </c>
      <c r="AM1295" s="65"/>
      <c r="AN1295" s="61"/>
      <c r="AO1295" s="61"/>
      <c r="AP1295" s="61"/>
      <c r="AQ1295" s="62"/>
    </row>
    <row r="1296" spans="1:43" x14ac:dyDescent="0.3">
      <c r="A1296" t="str">
        <f t="shared" si="1564"/>
        <v/>
      </c>
      <c r="B1296" s="1" t="s">
        <v>75</v>
      </c>
      <c r="C1296" s="1"/>
      <c r="D1296">
        <v>2.198</v>
      </c>
      <c r="E1296">
        <v>296.94</v>
      </c>
      <c r="F1296">
        <v>39.090000000000003</v>
      </c>
      <c r="G1296" s="47"/>
      <c r="H1296" s="47"/>
      <c r="I1296" s="47"/>
      <c r="J1296" s="47"/>
      <c r="K1296" s="47"/>
      <c r="L1296" s="23">
        <f t="shared" si="1598"/>
        <v>68.710000000000008</v>
      </c>
      <c r="M1296" s="6">
        <f t="shared" si="1599"/>
        <v>1.7059919187293462</v>
      </c>
      <c r="N1296" s="6">
        <f t="shared" si="1600"/>
        <v>1.3859276940844223</v>
      </c>
      <c r="O1296" s="23">
        <f t="shared" si="1590"/>
        <v>-2.7920112250917057</v>
      </c>
      <c r="P1296" s="23" t="str">
        <f t="shared" si="1571"/>
        <v/>
      </c>
      <c r="Q1296" s="23"/>
      <c r="R1296" s="6"/>
      <c r="S1296" s="6"/>
      <c r="T1296" s="6" t="str">
        <f t="shared" si="1572"/>
        <v/>
      </c>
      <c r="U1296" s="6" t="str">
        <f t="shared" si="1573"/>
        <v/>
      </c>
      <c r="V1296" s="6"/>
      <c r="W1296" s="49"/>
      <c r="X1296" s="8"/>
      <c r="Y1296" s="53" t="str">
        <f t="shared" si="1591"/>
        <v>1.86</v>
      </c>
      <c r="Z1296" s="6">
        <f t="shared" si="1592"/>
        <v>2.5418618693097459</v>
      </c>
      <c r="AA1296" s="54">
        <f t="shared" ca="1" si="1601"/>
        <v>9.9398180561067662</v>
      </c>
      <c r="AB1296" s="55">
        <f t="shared" si="1593"/>
        <v>1.7059919187293462</v>
      </c>
      <c r="AC1296" s="6">
        <f t="shared" ca="1" si="1594"/>
        <v>8.7838838808814419</v>
      </c>
      <c r="AD1296" s="6">
        <f t="shared" ca="1" si="1595"/>
        <v>17.022580028883024</v>
      </c>
      <c r="AE1296" s="6" t="str">
        <f t="shared" si="1602"/>
        <v/>
      </c>
      <c r="AF1296" s="113"/>
      <c r="AG1296" s="52"/>
      <c r="AH1296" s="6" t="str">
        <f t="shared" si="1596"/>
        <v/>
      </c>
      <c r="AI1296" s="6" t="str">
        <f t="shared" si="1597"/>
        <v/>
      </c>
      <c r="AJ1296" s="14" t="str">
        <f t="shared" si="1582"/>
        <v/>
      </c>
      <c r="AK1296" s="56">
        <f t="shared" ca="1" si="1565"/>
        <v>79.008938947512647</v>
      </c>
      <c r="AL1296" s="49">
        <f t="shared" ca="1" si="1566"/>
        <v>8.9480179067533534</v>
      </c>
      <c r="AM1296" s="65"/>
      <c r="AN1296" s="61"/>
      <c r="AO1296" s="61"/>
      <c r="AP1296" s="61"/>
      <c r="AQ1296" s="62"/>
    </row>
    <row r="1297" spans="1:43" x14ac:dyDescent="0.3">
      <c r="A1297" t="str">
        <f t="shared" si="1564"/>
        <v/>
      </c>
      <c r="B1297" s="1" t="s">
        <v>75</v>
      </c>
      <c r="C1297" s="1"/>
      <c r="D1297">
        <v>1.925</v>
      </c>
      <c r="E1297">
        <v>295.73</v>
      </c>
      <c r="F1297">
        <v>-2.2000000000000002</v>
      </c>
      <c r="G1297" s="47"/>
      <c r="H1297" s="47"/>
      <c r="I1297" s="47"/>
      <c r="J1297" s="47"/>
      <c r="K1297" s="47"/>
      <c r="L1297" s="23">
        <f t="shared" si="1598"/>
        <v>67.500000000000028</v>
      </c>
      <c r="M1297" s="6">
        <f t="shared" si="1599"/>
        <v>1.9235811140904457</v>
      </c>
      <c r="N1297" s="6">
        <f t="shared" si="1600"/>
        <v>-7.38965324934759E-2</v>
      </c>
      <c r="O1297" s="23">
        <f t="shared" si="1590"/>
        <v>-1.076863284616179</v>
      </c>
      <c r="P1297" s="23" t="str">
        <f t="shared" si="1571"/>
        <v/>
      </c>
      <c r="Q1297" s="23"/>
      <c r="R1297" s="6"/>
      <c r="S1297" s="6"/>
      <c r="T1297" s="6" t="str">
        <f t="shared" si="1572"/>
        <v/>
      </c>
      <c r="U1297" s="6" t="str">
        <f t="shared" si="1573"/>
        <v/>
      </c>
      <c r="V1297" s="6"/>
      <c r="W1297" s="49"/>
      <c r="X1297" s="8"/>
      <c r="Y1297" s="53" t="str">
        <f t="shared" si="1591"/>
        <v>1.86</v>
      </c>
      <c r="Z1297" s="6" t="str">
        <f t="shared" si="1592"/>
        <v/>
      </c>
      <c r="AA1297" s="54" t="str">
        <f t="shared" ca="1" si="1601"/>
        <v/>
      </c>
      <c r="AB1297" s="55">
        <f t="shared" si="1593"/>
        <v>1.9235811140904457</v>
      </c>
      <c r="AC1297" s="6">
        <f t="shared" si="1594"/>
        <v>-7.38965324934759E-2</v>
      </c>
      <c r="AD1297" s="6">
        <f t="shared" si="1595"/>
        <v>1.076863284616179</v>
      </c>
      <c r="AE1297" s="6" t="str">
        <f t="shared" si="1602"/>
        <v/>
      </c>
      <c r="AF1297" s="113"/>
      <c r="AG1297" s="52"/>
      <c r="AH1297" s="6" t="str">
        <f t="shared" si="1596"/>
        <v/>
      </c>
      <c r="AI1297" s="6" t="str">
        <f t="shared" si="1597"/>
        <v/>
      </c>
      <c r="AJ1297" s="14" t="str">
        <f t="shared" si="1582"/>
        <v/>
      </c>
      <c r="AK1297" s="56">
        <f t="shared" si="1565"/>
        <v>-2.2000000000000002</v>
      </c>
      <c r="AL1297" s="49">
        <f t="shared" si="1566"/>
        <v>1.9249999999999998</v>
      </c>
      <c r="AM1297" s="65"/>
      <c r="AN1297" s="61"/>
      <c r="AO1297" s="61"/>
      <c r="AP1297" s="61"/>
      <c r="AQ1297" s="62"/>
    </row>
    <row r="1298" spans="1:43" x14ac:dyDescent="0.3">
      <c r="A1298" t="str">
        <f t="shared" si="1564"/>
        <v/>
      </c>
      <c r="B1298" s="1" t="s">
        <v>75</v>
      </c>
      <c r="C1298" s="1"/>
      <c r="D1298">
        <v>2.9449999999999998</v>
      </c>
      <c r="E1298">
        <v>301.58</v>
      </c>
      <c r="F1298">
        <v>-13.15</v>
      </c>
      <c r="G1298" s="47"/>
      <c r="H1298" s="47"/>
      <c r="I1298" s="47"/>
      <c r="J1298" s="47"/>
      <c r="K1298" s="47"/>
      <c r="L1298" s="23">
        <f t="shared" si="1598"/>
        <v>73.349999999999994</v>
      </c>
      <c r="M1298" s="6">
        <f t="shared" si="1599"/>
        <v>2.8677756382670818</v>
      </c>
      <c r="N1298" s="6">
        <f t="shared" si="1600"/>
        <v>-0.66999096155234095</v>
      </c>
      <c r="O1298" s="23">
        <f t="shared" si="1590"/>
        <v>-2.3808339295424426</v>
      </c>
      <c r="P1298" s="23" t="str">
        <f t="shared" si="1571"/>
        <v/>
      </c>
      <c r="Q1298" s="23"/>
      <c r="R1298" s="6"/>
      <c r="S1298" s="6"/>
      <c r="T1298" s="6" t="str">
        <f t="shared" si="1572"/>
        <v/>
      </c>
      <c r="U1298" s="6" t="str">
        <f t="shared" si="1573"/>
        <v/>
      </c>
      <c r="V1298" s="6"/>
      <c r="W1298" s="49"/>
      <c r="X1298" s="8"/>
      <c r="Y1298" s="53" t="str">
        <f t="shared" si="1591"/>
        <v>1.86</v>
      </c>
      <c r="Z1298" s="6" t="str">
        <f t="shared" si="1592"/>
        <v/>
      </c>
      <c r="AA1298" s="54" t="str">
        <f t="shared" ca="1" si="1601"/>
        <v/>
      </c>
      <c r="AB1298" s="55">
        <f t="shared" si="1593"/>
        <v>2.8677756382670818</v>
      </c>
      <c r="AC1298" s="6">
        <f t="shared" si="1594"/>
        <v>-0.66999096155234095</v>
      </c>
      <c r="AD1298" s="6">
        <f t="shared" si="1595"/>
        <v>2.3808339295424426</v>
      </c>
      <c r="AE1298" s="6" t="str">
        <f t="shared" si="1602"/>
        <v/>
      </c>
      <c r="AF1298" s="113"/>
      <c r="AG1298" s="52"/>
      <c r="AH1298" s="6" t="str">
        <f t="shared" si="1596"/>
        <v/>
      </c>
      <c r="AI1298" s="6" t="str">
        <f t="shared" si="1597"/>
        <v/>
      </c>
      <c r="AJ1298" s="14" t="str">
        <f t="shared" si="1582"/>
        <v/>
      </c>
      <c r="AK1298" s="56">
        <f t="shared" si="1565"/>
        <v>-13.15</v>
      </c>
      <c r="AL1298" s="49">
        <f t="shared" si="1566"/>
        <v>2.9449999999999998</v>
      </c>
      <c r="AM1298" s="65"/>
      <c r="AN1298" s="61"/>
      <c r="AO1298" s="61"/>
      <c r="AP1298" s="61"/>
      <c r="AQ1298" s="62"/>
    </row>
    <row r="1299" spans="1:43" x14ac:dyDescent="0.3">
      <c r="A1299" t="str">
        <f t="shared" si="1564"/>
        <v/>
      </c>
      <c r="B1299" s="1" t="s">
        <v>75</v>
      </c>
      <c r="C1299" s="1"/>
      <c r="D1299">
        <v>1.738</v>
      </c>
      <c r="E1299">
        <v>300.76</v>
      </c>
      <c r="F1299">
        <v>-40.869999999999997</v>
      </c>
      <c r="G1299" s="47"/>
      <c r="H1299" s="47"/>
      <c r="I1299" s="47"/>
      <c r="J1299" s="47"/>
      <c r="K1299" s="47"/>
      <c r="L1299" s="23">
        <f t="shared" si="1598"/>
        <v>72.53</v>
      </c>
      <c r="M1299" s="6">
        <f t="shared" si="1599"/>
        <v>1.3142689730574693</v>
      </c>
      <c r="N1299" s="6">
        <f t="shared" si="1600"/>
        <v>-1.1372515405390597</v>
      </c>
      <c r="O1299" s="23">
        <f t="shared" si="1590"/>
        <v>-1.2244582767829877</v>
      </c>
      <c r="P1299" s="23" t="str">
        <f t="shared" si="1571"/>
        <v/>
      </c>
      <c r="Q1299" s="23"/>
      <c r="R1299" s="6"/>
      <c r="S1299" s="6"/>
      <c r="T1299" s="6" t="str">
        <f t="shared" si="1572"/>
        <v/>
      </c>
      <c r="U1299" s="6" t="str">
        <f t="shared" si="1573"/>
        <v/>
      </c>
      <c r="V1299" s="6"/>
      <c r="W1299" s="49"/>
      <c r="X1299" s="8"/>
      <c r="Y1299" s="53" t="str">
        <f t="shared" si="1591"/>
        <v>1.86</v>
      </c>
      <c r="Z1299" s="6" t="str">
        <f t="shared" si="1592"/>
        <v/>
      </c>
      <c r="AA1299" s="54" t="str">
        <f t="shared" ca="1" si="1601"/>
        <v/>
      </c>
      <c r="AB1299" s="55">
        <f t="shared" si="1593"/>
        <v>1.3142689730574693</v>
      </c>
      <c r="AC1299" s="6">
        <f t="shared" si="1594"/>
        <v>-1.1372515405390597</v>
      </c>
      <c r="AD1299" s="6">
        <f t="shared" si="1595"/>
        <v>1.2244582767829877</v>
      </c>
      <c r="AE1299" s="6" t="str">
        <f t="shared" si="1602"/>
        <v/>
      </c>
      <c r="AF1299" s="113"/>
      <c r="AG1299" s="52"/>
      <c r="AH1299" s="6" t="str">
        <f t="shared" si="1596"/>
        <v/>
      </c>
      <c r="AI1299" s="6" t="str">
        <f t="shared" si="1597"/>
        <v/>
      </c>
      <c r="AJ1299" s="14" t="str">
        <f t="shared" si="1582"/>
        <v/>
      </c>
      <c r="AK1299" s="56">
        <f t="shared" si="1565"/>
        <v>-40.869999999999997</v>
      </c>
      <c r="AL1299" s="49">
        <f t="shared" si="1566"/>
        <v>1.7379999999999998</v>
      </c>
      <c r="AM1299" s="65"/>
      <c r="AN1299" s="61"/>
      <c r="AO1299" s="61"/>
      <c r="AP1299" s="61"/>
      <c r="AQ1299" s="62"/>
    </row>
    <row r="1300" spans="1:43" x14ac:dyDescent="0.3">
      <c r="A1300" t="str">
        <f t="shared" si="1564"/>
        <v/>
      </c>
      <c r="B1300" s="1" t="s">
        <v>75</v>
      </c>
      <c r="C1300" s="1"/>
      <c r="D1300">
        <v>1.1299999999999999</v>
      </c>
      <c r="E1300">
        <v>270.83</v>
      </c>
      <c r="F1300">
        <v>-79.44</v>
      </c>
      <c r="G1300" s="47"/>
      <c r="H1300" s="47"/>
      <c r="I1300" s="47"/>
      <c r="J1300" s="47"/>
      <c r="K1300" s="47"/>
      <c r="L1300" s="23">
        <f t="shared" si="1598"/>
        <v>42.599999999999994</v>
      </c>
      <c r="M1300" s="6">
        <f t="shared" si="1599"/>
        <v>0.20708954889032269</v>
      </c>
      <c r="N1300" s="6">
        <f t="shared" si="1600"/>
        <v>-1.1108617910165073</v>
      </c>
      <c r="O1300" s="23">
        <f t="shared" si="1590"/>
        <v>-0.46121097383230053</v>
      </c>
      <c r="P1300" s="23" t="str">
        <f t="shared" si="1571"/>
        <v/>
      </c>
      <c r="Q1300" s="23"/>
      <c r="R1300" s="6"/>
      <c r="S1300" s="6"/>
      <c r="T1300" s="6" t="str">
        <f t="shared" si="1572"/>
        <v/>
      </c>
      <c r="U1300" s="6" t="str">
        <f t="shared" si="1573"/>
        <v/>
      </c>
      <c r="V1300" s="6"/>
      <c r="W1300" s="49"/>
      <c r="X1300" s="8"/>
      <c r="Y1300" s="53" t="str">
        <f t="shared" si="1591"/>
        <v>1.86</v>
      </c>
      <c r="Z1300" s="6" t="str">
        <f t="shared" si="1592"/>
        <v/>
      </c>
      <c r="AA1300" s="54" t="str">
        <f t="shared" ca="1" si="1601"/>
        <v/>
      </c>
      <c r="AB1300" s="55">
        <f t="shared" si="1593"/>
        <v>0.20708954889032269</v>
      </c>
      <c r="AC1300" s="6">
        <f t="shared" si="1594"/>
        <v>-1.1108617910165073</v>
      </c>
      <c r="AD1300" s="6">
        <f t="shared" si="1595"/>
        <v>0.46121097383230053</v>
      </c>
      <c r="AE1300" s="6" t="str">
        <f t="shared" si="1602"/>
        <v/>
      </c>
      <c r="AF1300" s="113"/>
      <c r="AG1300" s="52"/>
      <c r="AH1300" s="6" t="str">
        <f t="shared" si="1596"/>
        <v/>
      </c>
      <c r="AI1300" s="6" t="str">
        <f t="shared" si="1597"/>
        <v/>
      </c>
      <c r="AJ1300" s="14" t="str">
        <f t="shared" si="1582"/>
        <v/>
      </c>
      <c r="AK1300" s="56">
        <f t="shared" si="1565"/>
        <v>-79.44</v>
      </c>
      <c r="AL1300" s="49">
        <f t="shared" si="1566"/>
        <v>1.1299999999999997</v>
      </c>
      <c r="AM1300" s="65"/>
      <c r="AN1300" s="61"/>
      <c r="AO1300" s="61"/>
      <c r="AP1300" s="61"/>
      <c r="AQ1300" s="62"/>
    </row>
    <row r="1301" spans="1:43" ht="15" thickBot="1" x14ac:dyDescent="0.35">
      <c r="A1301">
        <f t="shared" si="1564"/>
        <v>1</v>
      </c>
      <c r="B1301" s="1" t="s">
        <v>75</v>
      </c>
      <c r="C1301" s="1" t="s">
        <v>76</v>
      </c>
      <c r="D1301">
        <v>5.7110000000000003</v>
      </c>
      <c r="E1301">
        <v>227.2</v>
      </c>
      <c r="F1301">
        <v>11.66</v>
      </c>
      <c r="G1301" s="34"/>
      <c r="H1301" s="34"/>
      <c r="I1301" s="34"/>
      <c r="J1301" s="34"/>
      <c r="K1301" s="34"/>
      <c r="L1301" s="13"/>
      <c r="M1301" s="4"/>
      <c r="N1301" s="4"/>
      <c r="O1301" s="13">
        <f>ABS(SUM(O1288:O1300))/2</f>
        <v>14.217078283385735</v>
      </c>
      <c r="P1301" s="13">
        <f t="shared" si="1571"/>
        <v>81.193734076415936</v>
      </c>
      <c r="Q1301" s="13">
        <f>SQRT(((MAX(M1288:M1300)-MIN(M1288:M1300))^2)+((VLOOKUP(MAX(M1288:M1300),M1288:N1300,2,FALSE)-VLOOKUP(MIN(M1288:M1300),M1288:N1300,2,FALSE))^2))</f>
        <v>5.8502189666852242</v>
      </c>
      <c r="R1301" s="13">
        <f>ABS(MIN(N1288:N1300))+MAX(N1288:N1300)</f>
        <v>5.8980293199629408</v>
      </c>
      <c r="S1301" s="12">
        <f>SQRT(ABS(((M1289-M1288)^2)-((N1289-N1288)^2))+ABS(((M1290-M1289)^2)-((N1290-N1289)^2))+ABS(((M1291-M1290)^2)-((N1291-N1290)^2))+ABS(((M1292-M1291)^2)-((N1292-N1291)^2))+ABS(((M1293-M1292)^2)-((N1293-N1292)^2))+ABS(((M1294-M1293)^2)-((N1294-N1293)^2))+ABS(((M1295-M1294)^2)-((N1295-N1294)^2))+ABS(((M1296-M1295)^2)-((N1296-N1295)^2))+ABS(((M1297-M1296)^2)-((N1297-N1296)^2))+ABS(((M1298-M1297)^2)-((N1298-N1297)^2))+ABS(((M1299-M1298)^2)-((N1299-N1298)^2))+ABS(((M1300-M1299)^2)-((N1300-N1299)^2)))</f>
        <v>5.2273661849744215</v>
      </c>
      <c r="T1301" s="4">
        <f t="shared" si="1572"/>
        <v>0.89353342408930114</v>
      </c>
      <c r="U1301" s="4">
        <f t="shared" si="1573"/>
        <v>6.5381423286345086</v>
      </c>
      <c r="V1301" s="21">
        <f>IF($H$9=FALSE,(($F$3)*($Q1301^2))/(2*$F$7*COS(RADIANS($F$8))),IF(G1301&lt;&gt;"",(3*($F$3)*(I1301^2))/(2*J1301*(COS(RADIANS(K1301)))),(($F$3)*($Q1301^2))/(2*$J1301*COS(RADIANS($K1301)))))</f>
        <v>214.0814187349618</v>
      </c>
      <c r="W1301" s="51" t="str">
        <f>IF(G1301&lt;&gt;"",IF(V1301&lt;H1301,"STABLE","UNSTABLE"),IF(V1301&lt;$F$6,"STABLE","UNSTABLE"))</f>
        <v>UNSTABLE</v>
      </c>
      <c r="X1301" s="8"/>
      <c r="Y1301" s="57"/>
      <c r="Z1301" s="4"/>
      <c r="AA1301" s="16" t="str">
        <f t="shared" ref="AA1301" ca="1" si="1603">IF(Z1301="","",IF($K$9=TRUE,(Z1301*($F$3/($F$3-(RANDBETWEEN($N$8,$M$8)/100)))),Z1301*($F$3/($F$3-$F$4))))</f>
        <v/>
      </c>
      <c r="AB1301" s="15"/>
      <c r="AC1301" s="17"/>
      <c r="AD1301" s="4">
        <f ca="1">IF(W1301="Stable",O1301,ABS(SUM(AD1288:AD1300)/2))</f>
        <v>54.520905731900875</v>
      </c>
      <c r="AE1301" s="4">
        <f t="shared" ref="AE1301" ca="1" si="1604">IF(Y1301="",$D1301*AD1301,"")</f>
        <v>311.36889263488592</v>
      </c>
      <c r="AF1301" s="13">
        <f ca="1">IF(W1301="Stable",Q1301,SQRT(((MAX(AB1288:AB1300)-MIN(AB1288:AB1300))^2)+((VLOOKUP(MAX(AB1288:AB1300),AB1288:AC1300,2,FALSE)-VLOOKUP(MIN(AB1288:AB1300),AB1288:AC1300,2,FALSE))^2)))</f>
        <v>16.93143728327011</v>
      </c>
      <c r="AG1301" s="12">
        <f ca="1">IF(W1301="Stable",S1301,SQRT(ABS(((AB1289-AB1288)^2)-((AC1289-AC1288)^2))+ABS(((AB1290-AB1289)^2)-((AC1290-AC1289)^2))+ABS(((AB1291-AB1290)^2)-((AC1291-AC1290)^2))+ABS(((AB1292-AB1291)^2)-((AC1292-AC1291)^2))+ABS(((AB1293-AB1292)^2)-((AC1293-AC1292)^2))+ABS(((AB1294-AB1293)^2)-((AC1294-AC1293)^2))+ABS(((AB1295-AB1294)^2)-((AC1295-AC1294)^2))+ABS(((AB1296-AB1295)^2)-((AC1296-AC1295)^2))+ABS(((AB1297-AB1296)^2)-((AC1297-AC1296)^2))+ABS(((AB1298-AB1297)^2)-((AC1298-AC1297)^2))+ABS(((AB1299-AB1298)^2)-((AC1299-AC1298)^2))+ABS(((AB1300-AB1299)^2)-((AC1300-AC1299)^2))))</f>
        <v>19.369927939536719</v>
      </c>
      <c r="AH1301" s="4">
        <f ca="1">IF(W1301="Stable",T1301,IF(A1301=1,AG1301/AF1301,""))</f>
        <v>1.1440214800119817</v>
      </c>
      <c r="AI1301" s="4">
        <f ca="1">IF(W1301="Stable",U1301,IF(A1301=1,4*PI()*(AD1301/(AG1301^2)),""))</f>
        <v>1.8260678735352218</v>
      </c>
      <c r="AJ1301" s="5">
        <f t="shared" ca="1" si="1582"/>
        <v>26.076379496144618</v>
      </c>
      <c r="AK1301" s="56">
        <f t="shared" si="1565"/>
        <v>11.66</v>
      </c>
      <c r="AL1301" s="49">
        <f t="shared" si="1566"/>
        <v>5.7110000000000003</v>
      </c>
      <c r="AM1301" s="65"/>
      <c r="AN1301" s="61"/>
      <c r="AO1301" s="61"/>
      <c r="AP1301" s="61"/>
      <c r="AQ1301" s="62"/>
    </row>
    <row r="1302" spans="1:43" ht="15" thickTop="1" x14ac:dyDescent="0.3">
      <c r="A1302" t="str">
        <f t="shared" si="1564"/>
        <v/>
      </c>
      <c r="B1302" s="1" t="s">
        <v>76</v>
      </c>
      <c r="C1302" s="1"/>
      <c r="D1302">
        <v>1.032</v>
      </c>
      <c r="E1302">
        <v>194.3</v>
      </c>
      <c r="F1302">
        <v>-78.23</v>
      </c>
      <c r="G1302" s="47"/>
      <c r="H1302" s="47"/>
      <c r="I1302" s="47"/>
      <c r="J1302" s="47"/>
      <c r="K1302" s="47"/>
      <c r="L1302" s="23">
        <f t="shared" ref="L1302:L1313" si="1605">IF(AND(B1302&lt;&gt;"",C1302&lt;&gt;""),"",IF(E1302-$E$1301&lt;0,(360-($E$1301-E1302)),E1302-$E$1301))</f>
        <v>327.10000000000002</v>
      </c>
      <c r="M1302" s="6">
        <f t="shared" ref="M1302" si="1606">IF(AND(B1302&lt;&gt;"",C1302&lt;&gt;""),"",IF(L1302&gt;180,(COS(RADIANS(F1302))*D1302)*(-1),(COS(RADIANS(F1302))*D1302)))</f>
        <v>-0.21051096174925168</v>
      </c>
      <c r="N1302" s="6">
        <f t="shared" ref="N1302" si="1607">IF(AND(B1302&lt;&gt;"",C1302&lt;&gt;""),"",SIN(RADIANS(F1302))*D1302)</f>
        <v>-1.0103015069687886</v>
      </c>
      <c r="O1302" s="23">
        <f t="shared" ref="O1302:O1313" si="1608">IF(A1303=1,M1302*VLOOKUP(B1303,$B$13:$N$1389,13,FALSE)-N1302*VLOOKUP(B1303,$B$13:$N$1389,12,FALSE),M1302*N1303-N1302*M1303)</f>
        <v>-0.667832796024729</v>
      </c>
      <c r="P1302" s="23" t="str">
        <f t="shared" si="1571"/>
        <v/>
      </c>
      <c r="Q1302" s="23"/>
      <c r="R1302" s="6"/>
      <c r="S1302" s="6"/>
      <c r="T1302" s="6" t="str">
        <f t="shared" si="1572"/>
        <v/>
      </c>
      <c r="U1302" s="6" t="str">
        <f t="shared" si="1573"/>
        <v/>
      </c>
      <c r="V1302" s="6"/>
      <c r="W1302" s="49"/>
      <c r="X1302" s="8"/>
      <c r="Y1302" s="53" t="str">
        <f t="shared" ref="Y1302:Y1313" si="1609">IF(A1302=1,"",B1302)</f>
        <v>1.87</v>
      </c>
      <c r="Z1302" s="6" t="str">
        <f t="shared" ref="Z1302:Z1313" si="1610">IF(F1302&lt;$R$8,"",(SQRT(((N1302-MIN($N$1302:$N$1313))^2))))</f>
        <v/>
      </c>
      <c r="AA1302" s="54" t="str">
        <f t="shared" ca="1" si="1601"/>
        <v/>
      </c>
      <c r="AB1302" s="55">
        <f t="shared" ref="AB1302:AB1313" si="1611">IF(A1302=1,"",M1302)</f>
        <v>-0.21051096174925168</v>
      </c>
      <c r="AC1302" s="6">
        <f t="shared" ref="AC1302:AC1313" si="1612">IF($W$1314="STABLE",N1302,IF(F1302&lt;$R$8,N1302,(AA1302+MIN($N$1302:$N$1313))))</f>
        <v>-1.0103015069687886</v>
      </c>
      <c r="AD1302" s="6">
        <f t="shared" ref="AD1302:AD1313" si="1613">IF(A1303=1,ABS(AB1302*VLOOKUP(B1303,$B$13:$AD$1389,28,FALSE)-AC1302*VLOOKUP(B1303,$B$13:$AD$1389,27,FALSE)),ABS(AB1302*AC1303-AC1302*AB1303))</f>
        <v>0.667832796024729</v>
      </c>
      <c r="AE1302" s="6" t="str">
        <f t="shared" ref="AE1302" si="1614">IF(Y1302="",$D1302*AD1302,"")</f>
        <v/>
      </c>
      <c r="AF1302" s="113"/>
      <c r="AG1302" s="52"/>
      <c r="AH1302" s="6" t="str">
        <f t="shared" ref="AH1302:AH1313" si="1615">IF(A1302=1,AG1302/AF1302,"")</f>
        <v/>
      </c>
      <c r="AI1302" s="6" t="str">
        <f t="shared" ref="AI1302:AI1313" si="1616">IF(A1302=1,4*PI()*(AD1302/(AG1302^2)),"")</f>
        <v/>
      </c>
      <c r="AJ1302" s="14" t="str">
        <f t="shared" si="1582"/>
        <v/>
      </c>
      <c r="AK1302" s="56">
        <f t="shared" si="1565"/>
        <v>-78.23</v>
      </c>
      <c r="AL1302" s="49">
        <f t="shared" si="1566"/>
        <v>1.032</v>
      </c>
      <c r="AM1302" s="65"/>
      <c r="AN1302" s="61"/>
      <c r="AO1302" s="61"/>
      <c r="AP1302" s="61"/>
      <c r="AQ1302" s="62"/>
    </row>
    <row r="1303" spans="1:43" x14ac:dyDescent="0.3">
      <c r="A1303" t="str">
        <f t="shared" si="1564"/>
        <v/>
      </c>
      <c r="B1303" s="1" t="s">
        <v>76</v>
      </c>
      <c r="C1303" s="1"/>
      <c r="D1303">
        <v>0.88700000000000001</v>
      </c>
      <c r="E1303">
        <v>168.81</v>
      </c>
      <c r="F1303">
        <v>-31.38</v>
      </c>
      <c r="G1303" s="47"/>
      <c r="H1303" s="47"/>
      <c r="I1303" s="47"/>
      <c r="J1303" s="47"/>
      <c r="K1303" s="47"/>
      <c r="L1303" s="23">
        <f t="shared" si="1605"/>
        <v>301.61</v>
      </c>
      <c r="M1303" s="6">
        <f t="shared" ref="M1303:M1313" si="1617">IF(AND(B1303&lt;&gt;"",C1303&lt;&gt;""),"",IF(L1303&gt;180,(COS(RADIANS(F1303))*D1303)*(-1),(COS(RADIANS(F1303))*D1303)))</f>
        <v>-0.75726082679126849</v>
      </c>
      <c r="N1303" s="6">
        <f t="shared" ref="N1303:N1313" si="1618">IF(AND(B1303&lt;&gt;"",C1303&lt;&gt;""),"",SIN(RADIANS(F1303))*D1303)</f>
        <v>-0.46187123769228627</v>
      </c>
      <c r="O1303" s="23">
        <f t="shared" si="1608"/>
        <v>-0.73202391169693382</v>
      </c>
      <c r="P1303" s="23" t="str">
        <f t="shared" si="1571"/>
        <v/>
      </c>
      <c r="Q1303" s="23"/>
      <c r="R1303" s="6"/>
      <c r="S1303" s="6"/>
      <c r="T1303" s="6" t="str">
        <f t="shared" si="1572"/>
        <v/>
      </c>
      <c r="U1303" s="6" t="str">
        <f t="shared" si="1573"/>
        <v/>
      </c>
      <c r="V1303" s="6"/>
      <c r="W1303" s="49"/>
      <c r="X1303" s="8"/>
      <c r="Y1303" s="53" t="str">
        <f t="shared" si="1609"/>
        <v>1.87</v>
      </c>
      <c r="Z1303" s="6" t="str">
        <f t="shared" si="1610"/>
        <v/>
      </c>
      <c r="AA1303" s="54" t="str">
        <f t="shared" ref="AA1303:AA1314" ca="1" si="1619">IF(Z1303="","",IF($K$9=TRUE,(Z1303*($F$3/($F$3-(RANDBETWEEN($N$8,$M$8)/100)))),Z1303*($F$3/($F$3-$F$4))))</f>
        <v/>
      </c>
      <c r="AB1303" s="55">
        <f t="shared" si="1611"/>
        <v>-0.75726082679126849</v>
      </c>
      <c r="AC1303" s="6">
        <f t="shared" si="1612"/>
        <v>-0.46187123769228627</v>
      </c>
      <c r="AD1303" s="6">
        <f t="shared" ca="1" si="1613"/>
        <v>4.0330007804131638</v>
      </c>
      <c r="AE1303" s="6" t="str">
        <f t="shared" ref="AE1303:AE1314" si="1620">IF(Y1303="",$D1303*AD1303,"")</f>
        <v/>
      </c>
      <c r="AF1303" s="113"/>
      <c r="AG1303" s="52"/>
      <c r="AH1303" s="6" t="str">
        <f t="shared" si="1615"/>
        <v/>
      </c>
      <c r="AI1303" s="6" t="str">
        <f t="shared" si="1616"/>
        <v/>
      </c>
      <c r="AJ1303" s="14" t="str">
        <f t="shared" si="1582"/>
        <v/>
      </c>
      <c r="AK1303" s="56">
        <f t="shared" si="1565"/>
        <v>-31.38</v>
      </c>
      <c r="AL1303" s="49">
        <f t="shared" si="1566"/>
        <v>0.88700000000000001</v>
      </c>
      <c r="AM1303" s="65"/>
      <c r="AN1303" s="61"/>
      <c r="AO1303" s="61"/>
      <c r="AP1303" s="61"/>
      <c r="AQ1303" s="62"/>
    </row>
    <row r="1304" spans="1:43" x14ac:dyDescent="0.3">
      <c r="A1304" t="str">
        <f t="shared" si="1564"/>
        <v/>
      </c>
      <c r="B1304" s="1" t="s">
        <v>76</v>
      </c>
      <c r="C1304" s="1"/>
      <c r="D1304">
        <v>0.995</v>
      </c>
      <c r="E1304">
        <v>163.09</v>
      </c>
      <c r="F1304">
        <v>24.66</v>
      </c>
      <c r="G1304" s="47"/>
      <c r="H1304" s="47"/>
      <c r="I1304" s="47"/>
      <c r="J1304" s="47"/>
      <c r="K1304" s="47"/>
      <c r="L1304" s="23">
        <f t="shared" si="1605"/>
        <v>295.89</v>
      </c>
      <c r="M1304" s="6">
        <f t="shared" si="1617"/>
        <v>-0.90425568394425992</v>
      </c>
      <c r="N1304" s="6">
        <f t="shared" si="1618"/>
        <v>0.41514655009345641</v>
      </c>
      <c r="O1304" s="23">
        <f t="shared" si="1608"/>
        <v>-0.82210987469864483</v>
      </c>
      <c r="P1304" s="23" t="str">
        <f t="shared" si="1571"/>
        <v/>
      </c>
      <c r="Q1304" s="23"/>
      <c r="R1304" s="6"/>
      <c r="S1304" s="6"/>
      <c r="T1304" s="6" t="str">
        <f t="shared" si="1572"/>
        <v/>
      </c>
      <c r="U1304" s="6" t="str">
        <f t="shared" si="1573"/>
        <v/>
      </c>
      <c r="V1304" s="6"/>
      <c r="W1304" s="49"/>
      <c r="X1304" s="8"/>
      <c r="Y1304" s="53" t="str">
        <f t="shared" si="1609"/>
        <v>1.87</v>
      </c>
      <c r="Z1304" s="6">
        <f t="shared" si="1610"/>
        <v>1.4977425951422028</v>
      </c>
      <c r="AA1304" s="54">
        <f t="shared" ca="1" si="1619"/>
        <v>5.8568441780187621</v>
      </c>
      <c r="AB1304" s="55">
        <f t="shared" si="1611"/>
        <v>-0.90425568394425992</v>
      </c>
      <c r="AC1304" s="6">
        <f t="shared" ca="1" si="1612"/>
        <v>4.7742481329700155</v>
      </c>
      <c r="AD1304" s="6">
        <f t="shared" ca="1" si="1613"/>
        <v>3.9387753778969361</v>
      </c>
      <c r="AE1304" s="6" t="str">
        <f t="shared" si="1620"/>
        <v/>
      </c>
      <c r="AF1304" s="113"/>
      <c r="AG1304" s="52"/>
      <c r="AH1304" s="6" t="str">
        <f t="shared" si="1615"/>
        <v/>
      </c>
      <c r="AI1304" s="6" t="str">
        <f t="shared" si="1616"/>
        <v/>
      </c>
      <c r="AJ1304" s="14" t="str">
        <f t="shared" si="1582"/>
        <v/>
      </c>
      <c r="AK1304" s="56">
        <f t="shared" ref="AK1304:AK1335" ca="1" si="1621">IF(A1304=1,F1304,IF(Z1304="",F1304,ABS(DEGREES(ATAN(AC1304/AB1304)))))</f>
        <v>79.27506461554421</v>
      </c>
      <c r="AL1304" s="49">
        <f t="shared" ref="AL1304:AL1335" ca="1" si="1622">IF(A1304=1,D1304,SQRT(((AB1304-0)^2)+((AC1304-0)^2)))</f>
        <v>4.8591278617786111</v>
      </c>
      <c r="AM1304" s="65"/>
      <c r="AN1304" s="61"/>
      <c r="AO1304" s="61"/>
      <c r="AP1304" s="61"/>
      <c r="AQ1304" s="62"/>
    </row>
    <row r="1305" spans="1:43" x14ac:dyDescent="0.3">
      <c r="A1305" t="str">
        <f t="shared" si="1564"/>
        <v/>
      </c>
      <c r="B1305" s="1" t="s">
        <v>76</v>
      </c>
      <c r="C1305" s="1"/>
      <c r="D1305">
        <v>1.393</v>
      </c>
      <c r="E1305">
        <v>154.16</v>
      </c>
      <c r="F1305">
        <v>61.04</v>
      </c>
      <c r="G1305" s="47"/>
      <c r="H1305" s="47"/>
      <c r="I1305" s="47"/>
      <c r="J1305" s="47"/>
      <c r="K1305" s="47"/>
      <c r="L1305" s="23">
        <f t="shared" si="1605"/>
        <v>286.96000000000004</v>
      </c>
      <c r="M1305" s="6">
        <f t="shared" si="1617"/>
        <v>-0.67448907105306366</v>
      </c>
      <c r="N1305" s="6">
        <f t="shared" si="1618"/>
        <v>1.2188164312274328</v>
      </c>
      <c r="O1305" s="23">
        <f t="shared" si="1608"/>
        <v>-0.78019078508378792</v>
      </c>
      <c r="P1305" s="23" t="str">
        <f t="shared" ref="P1305:P1336" si="1623">IF(A1305=1,D1305*O1305,"")</f>
        <v/>
      </c>
      <c r="Q1305" s="23"/>
      <c r="R1305" s="6"/>
      <c r="S1305" s="6"/>
      <c r="T1305" s="6" t="str">
        <f t="shared" ref="T1305:T1336" si="1624">IF(A1305=1,S1305/Q1305,"")</f>
        <v/>
      </c>
      <c r="U1305" s="6" t="str">
        <f t="shared" ref="U1305:U1336" si="1625">IF(A1305=1,4*PI()*(O1305/(S1305^2)),"")</f>
        <v/>
      </c>
      <c r="V1305" s="6"/>
      <c r="W1305" s="49"/>
      <c r="X1305" s="8"/>
      <c r="Y1305" s="53" t="str">
        <f t="shared" si="1609"/>
        <v>1.87</v>
      </c>
      <c r="Z1305" s="6">
        <f t="shared" si="1610"/>
        <v>2.3014124762761794</v>
      </c>
      <c r="AA1305" s="54">
        <f t="shared" ca="1" si="1619"/>
        <v>8.9995532654381929</v>
      </c>
      <c r="AB1305" s="55">
        <f t="shared" si="1611"/>
        <v>-0.67448907105306366</v>
      </c>
      <c r="AC1305" s="6">
        <f t="shared" ca="1" si="1612"/>
        <v>7.9169572203894463</v>
      </c>
      <c r="AD1305" s="6">
        <f t="shared" ca="1" si="1613"/>
        <v>4.5988635137338028</v>
      </c>
      <c r="AE1305" s="6" t="str">
        <f t="shared" si="1620"/>
        <v/>
      </c>
      <c r="AF1305" s="113"/>
      <c r="AG1305" s="52"/>
      <c r="AH1305" s="6" t="str">
        <f t="shared" si="1615"/>
        <v/>
      </c>
      <c r="AI1305" s="6" t="str">
        <f t="shared" si="1616"/>
        <v/>
      </c>
      <c r="AJ1305" s="14" t="str">
        <f t="shared" ref="AJ1305:AJ1336" si="1626">IF(A1305=1,(O1305/AD1305)*100,"")</f>
        <v/>
      </c>
      <c r="AK1305" s="56">
        <f t="shared" ca="1" si="1621"/>
        <v>85.130416704144523</v>
      </c>
      <c r="AL1305" s="49">
        <f t="shared" ca="1" si="1622"/>
        <v>7.9456369874571173</v>
      </c>
      <c r="AM1305" s="65"/>
      <c r="AN1305" s="61"/>
      <c r="AO1305" s="61"/>
      <c r="AP1305" s="61"/>
      <c r="AQ1305" s="62"/>
    </row>
    <row r="1306" spans="1:43" x14ac:dyDescent="0.3">
      <c r="A1306" t="str">
        <f t="shared" si="1564"/>
        <v/>
      </c>
      <c r="B1306" s="1" t="s">
        <v>76</v>
      </c>
      <c r="C1306" s="1"/>
      <c r="D1306">
        <v>1.4990000000000001</v>
      </c>
      <c r="E1306">
        <v>225.66</v>
      </c>
      <c r="F1306">
        <v>82.98</v>
      </c>
      <c r="G1306" s="47"/>
      <c r="H1306" s="47"/>
      <c r="I1306" s="47"/>
      <c r="J1306" s="47"/>
      <c r="K1306" s="47"/>
      <c r="L1306" s="23">
        <f t="shared" si="1605"/>
        <v>358.46000000000004</v>
      </c>
      <c r="M1306" s="6">
        <f t="shared" si="1617"/>
        <v>-0.18320148410989426</v>
      </c>
      <c r="N1306" s="6">
        <f t="shared" si="1618"/>
        <v>1.4877628225694888</v>
      </c>
      <c r="O1306" s="23">
        <f t="shared" si="1608"/>
        <v>-1.3066447348367773</v>
      </c>
      <c r="P1306" s="23" t="str">
        <f t="shared" si="1623"/>
        <v/>
      </c>
      <c r="Q1306" s="23"/>
      <c r="R1306" s="6"/>
      <c r="S1306" s="6"/>
      <c r="T1306" s="6" t="str">
        <f t="shared" si="1624"/>
        <v/>
      </c>
      <c r="U1306" s="6" t="str">
        <f t="shared" si="1625"/>
        <v/>
      </c>
      <c r="V1306" s="6"/>
      <c r="W1306" s="49"/>
      <c r="X1306" s="8"/>
      <c r="Y1306" s="53" t="str">
        <f t="shared" si="1609"/>
        <v>1.87</v>
      </c>
      <c r="Z1306" s="6">
        <f t="shared" si="1610"/>
        <v>2.5703588676182352</v>
      </c>
      <c r="AA1306" s="54">
        <f t="shared" ca="1" si="1619"/>
        <v>10.051254079342948</v>
      </c>
      <c r="AB1306" s="55">
        <f t="shared" si="1611"/>
        <v>-0.18320148410989426</v>
      </c>
      <c r="AC1306" s="6">
        <f t="shared" ca="1" si="1612"/>
        <v>8.9686580342942026</v>
      </c>
      <c r="AD1306" s="6">
        <f t="shared" ca="1" si="1613"/>
        <v>7.9844845606202632</v>
      </c>
      <c r="AE1306" s="6" t="str">
        <f t="shared" si="1620"/>
        <v/>
      </c>
      <c r="AF1306" s="113"/>
      <c r="AG1306" s="52"/>
      <c r="AH1306" s="6" t="str">
        <f t="shared" si="1615"/>
        <v/>
      </c>
      <c r="AI1306" s="6" t="str">
        <f t="shared" si="1616"/>
        <v/>
      </c>
      <c r="AJ1306" s="14" t="str">
        <f t="shared" si="1626"/>
        <v/>
      </c>
      <c r="AK1306" s="56">
        <f t="shared" ca="1" si="1621"/>
        <v>88.829790116797795</v>
      </c>
      <c r="AL1306" s="49">
        <f t="shared" ca="1" si="1622"/>
        <v>8.970528954297512</v>
      </c>
      <c r="AM1306" s="65"/>
      <c r="AN1306" s="61"/>
      <c r="AO1306" s="61"/>
      <c r="AP1306" s="61"/>
      <c r="AQ1306" s="62"/>
    </row>
    <row r="1307" spans="1:43" x14ac:dyDescent="0.3">
      <c r="A1307" t="str">
        <f t="shared" si="1564"/>
        <v/>
      </c>
      <c r="B1307" s="1" t="s">
        <v>76</v>
      </c>
      <c r="C1307" s="1"/>
      <c r="D1307">
        <v>1.413</v>
      </c>
      <c r="E1307">
        <v>310.05</v>
      </c>
      <c r="F1307">
        <v>58.93</v>
      </c>
      <c r="G1307" s="47"/>
      <c r="H1307" s="47"/>
      <c r="I1307" s="47"/>
      <c r="J1307" s="47"/>
      <c r="K1307" s="47"/>
      <c r="L1307" s="23">
        <f t="shared" si="1605"/>
        <v>82.850000000000023</v>
      </c>
      <c r="M1307" s="6">
        <f t="shared" si="1617"/>
        <v>0.72922798868858718</v>
      </c>
      <c r="N1307" s="6">
        <f t="shared" si="1618"/>
        <v>1.2102873793084012</v>
      </c>
      <c r="O1307" s="23">
        <f t="shared" si="1608"/>
        <v>-0.3785578117261279</v>
      </c>
      <c r="P1307" s="23" t="str">
        <f t="shared" si="1623"/>
        <v/>
      </c>
      <c r="Q1307" s="23"/>
      <c r="R1307" s="6"/>
      <c r="S1307" s="6"/>
      <c r="T1307" s="6" t="str">
        <f t="shared" si="1624"/>
        <v/>
      </c>
      <c r="U1307" s="6" t="str">
        <f t="shared" si="1625"/>
        <v/>
      </c>
      <c r="V1307" s="6"/>
      <c r="W1307" s="49"/>
      <c r="X1307" s="8"/>
      <c r="Y1307" s="53" t="str">
        <f t="shared" si="1609"/>
        <v>1.87</v>
      </c>
      <c r="Z1307" s="6">
        <f t="shared" si="1610"/>
        <v>2.2928834243571474</v>
      </c>
      <c r="AA1307" s="54">
        <f t="shared" ca="1" si="1619"/>
        <v>8.9662008534563054</v>
      </c>
      <c r="AB1307" s="55">
        <f t="shared" si="1611"/>
        <v>0.72922798868858718</v>
      </c>
      <c r="AC1307" s="6">
        <f t="shared" ca="1" si="1612"/>
        <v>7.8836048084075587</v>
      </c>
      <c r="AD1307" s="6">
        <f t="shared" ca="1" si="1613"/>
        <v>3.7773950920192254</v>
      </c>
      <c r="AE1307" s="6" t="str">
        <f t="shared" si="1620"/>
        <v/>
      </c>
      <c r="AF1307" s="113"/>
      <c r="AG1307" s="52"/>
      <c r="AH1307" s="6" t="str">
        <f t="shared" si="1615"/>
        <v/>
      </c>
      <c r="AI1307" s="6" t="str">
        <f t="shared" si="1616"/>
        <v/>
      </c>
      <c r="AJ1307" s="14" t="str">
        <f t="shared" si="1626"/>
        <v/>
      </c>
      <c r="AK1307" s="56">
        <f t="shared" ca="1" si="1621"/>
        <v>84.715218224379782</v>
      </c>
      <c r="AL1307" s="49">
        <f t="shared" ca="1" si="1622"/>
        <v>7.9172595154278973</v>
      </c>
      <c r="AM1307" s="65"/>
      <c r="AN1307" s="61"/>
      <c r="AO1307" s="61"/>
      <c r="AP1307" s="61"/>
      <c r="AQ1307" s="62"/>
    </row>
    <row r="1308" spans="1:43" x14ac:dyDescent="0.3">
      <c r="A1308" t="str">
        <f t="shared" si="1564"/>
        <v/>
      </c>
      <c r="B1308" s="1" t="s">
        <v>76</v>
      </c>
      <c r="C1308" s="1"/>
      <c r="D1308">
        <v>2.3959999999999999</v>
      </c>
      <c r="E1308">
        <v>308.70999999999998</v>
      </c>
      <c r="F1308">
        <v>52.51</v>
      </c>
      <c r="G1308" s="47"/>
      <c r="H1308" s="47"/>
      <c r="I1308" s="47"/>
      <c r="J1308" s="47"/>
      <c r="K1308" s="47"/>
      <c r="L1308" s="23">
        <f t="shared" si="1605"/>
        <v>81.509999999999991</v>
      </c>
      <c r="M1308" s="6">
        <f t="shared" si="1617"/>
        <v>1.4582605964859887</v>
      </c>
      <c r="N1308" s="6">
        <f t="shared" si="1618"/>
        <v>1.9011291467799674</v>
      </c>
      <c r="O1308" s="23">
        <f t="shared" si="1608"/>
        <v>-2.1503149333050899</v>
      </c>
      <c r="P1308" s="23" t="str">
        <f t="shared" si="1623"/>
        <v/>
      </c>
      <c r="Q1308" s="23"/>
      <c r="R1308" s="6"/>
      <c r="S1308" s="6"/>
      <c r="T1308" s="6" t="str">
        <f t="shared" si="1624"/>
        <v/>
      </c>
      <c r="U1308" s="6" t="str">
        <f t="shared" si="1625"/>
        <v/>
      </c>
      <c r="V1308" s="6"/>
      <c r="W1308" s="49"/>
      <c r="X1308" s="8"/>
      <c r="Y1308" s="53" t="str">
        <f t="shared" si="1609"/>
        <v>1.87</v>
      </c>
      <c r="Z1308" s="6">
        <f t="shared" si="1610"/>
        <v>2.9837251918287135</v>
      </c>
      <c r="AA1308" s="54">
        <f t="shared" ca="1" si="1619"/>
        <v>11.667701496404819</v>
      </c>
      <c r="AB1308" s="55">
        <f t="shared" si="1611"/>
        <v>1.4582605964859887</v>
      </c>
      <c r="AC1308" s="6">
        <f t="shared" ca="1" si="1612"/>
        <v>10.585105451356073</v>
      </c>
      <c r="AD1308" s="6">
        <f t="shared" ca="1" si="1613"/>
        <v>8.9654524307215819</v>
      </c>
      <c r="AE1308" s="6" t="str">
        <f t="shared" si="1620"/>
        <v/>
      </c>
      <c r="AF1308" s="113"/>
      <c r="AG1308" s="52"/>
      <c r="AH1308" s="6" t="str">
        <f t="shared" si="1615"/>
        <v/>
      </c>
      <c r="AI1308" s="6" t="str">
        <f t="shared" si="1616"/>
        <v/>
      </c>
      <c r="AJ1308" s="14" t="str">
        <f t="shared" si="1626"/>
        <v/>
      </c>
      <c r="AK1308" s="56">
        <f t="shared" ca="1" si="1621"/>
        <v>82.156003550062721</v>
      </c>
      <c r="AL1308" s="49">
        <f t="shared" ca="1" si="1622"/>
        <v>10.685082188902046</v>
      </c>
      <c r="AM1308" s="65"/>
      <c r="AN1308" s="61"/>
      <c r="AO1308" s="61"/>
      <c r="AP1308" s="61"/>
      <c r="AQ1308" s="62"/>
    </row>
    <row r="1309" spans="1:43" x14ac:dyDescent="0.3">
      <c r="A1309" t="str">
        <f t="shared" si="1564"/>
        <v/>
      </c>
      <c r="B1309" s="1" t="s">
        <v>76</v>
      </c>
      <c r="C1309" s="1"/>
      <c r="D1309">
        <v>1.762</v>
      </c>
      <c r="E1309">
        <v>310.68</v>
      </c>
      <c r="F1309">
        <v>21.89</v>
      </c>
      <c r="G1309" s="47"/>
      <c r="H1309" s="47"/>
      <c r="I1309" s="47"/>
      <c r="J1309" s="47"/>
      <c r="K1309" s="47"/>
      <c r="L1309" s="23">
        <f t="shared" si="1605"/>
        <v>83.480000000000018</v>
      </c>
      <c r="M1309" s="6">
        <f t="shared" si="1617"/>
        <v>1.634962158288273</v>
      </c>
      <c r="N1309" s="6">
        <f t="shared" si="1618"/>
        <v>0.65691912817739806</v>
      </c>
      <c r="O1309" s="23">
        <f t="shared" si="1608"/>
        <v>-1.8361430802197485</v>
      </c>
      <c r="P1309" s="23" t="str">
        <f t="shared" si="1623"/>
        <v/>
      </c>
      <c r="Q1309" s="23"/>
      <c r="R1309" s="6"/>
      <c r="S1309" s="6"/>
      <c r="T1309" s="6" t="str">
        <f t="shared" si="1624"/>
        <v/>
      </c>
      <c r="U1309" s="6" t="str">
        <f t="shared" si="1625"/>
        <v/>
      </c>
      <c r="V1309" s="6"/>
      <c r="W1309" s="49"/>
      <c r="X1309" s="8"/>
      <c r="Y1309" s="53" t="str">
        <f t="shared" si="1609"/>
        <v>1.87</v>
      </c>
      <c r="Z1309" s="6">
        <f t="shared" si="1610"/>
        <v>1.7395151732261445</v>
      </c>
      <c r="AA1309" s="54">
        <f t="shared" ca="1" si="1619"/>
        <v>6.8022832147052208</v>
      </c>
      <c r="AB1309" s="55">
        <f t="shared" si="1611"/>
        <v>1.634962158288273</v>
      </c>
      <c r="AC1309" s="6">
        <f t="shared" ca="1" si="1612"/>
        <v>5.7196871696564742</v>
      </c>
      <c r="AD1309" s="6">
        <f t="shared" ca="1" si="1613"/>
        <v>10.784113326591489</v>
      </c>
      <c r="AE1309" s="6" t="str">
        <f t="shared" si="1620"/>
        <v/>
      </c>
      <c r="AF1309" s="113"/>
      <c r="AG1309" s="52"/>
      <c r="AH1309" s="6" t="str">
        <f t="shared" si="1615"/>
        <v/>
      </c>
      <c r="AI1309" s="6" t="str">
        <f t="shared" si="1616"/>
        <v/>
      </c>
      <c r="AJ1309" s="14" t="str">
        <f t="shared" si="1626"/>
        <v/>
      </c>
      <c r="AK1309" s="56">
        <f t="shared" ca="1" si="1621"/>
        <v>74.04751184584137</v>
      </c>
      <c r="AL1309" s="49">
        <f t="shared" ca="1" si="1622"/>
        <v>5.9487748804075222</v>
      </c>
      <c r="AM1309" s="65"/>
      <c r="AN1309" s="61"/>
      <c r="AO1309" s="61"/>
      <c r="AP1309" s="61"/>
      <c r="AQ1309" s="62"/>
    </row>
    <row r="1310" spans="1:43" x14ac:dyDescent="0.3">
      <c r="A1310" t="str">
        <f t="shared" si="1564"/>
        <v/>
      </c>
      <c r="B1310" s="1" t="s">
        <v>76</v>
      </c>
      <c r="C1310" s="1"/>
      <c r="D1310">
        <v>1.8149999999999999</v>
      </c>
      <c r="E1310">
        <v>314.86</v>
      </c>
      <c r="F1310">
        <v>-13.15</v>
      </c>
      <c r="G1310" s="47"/>
      <c r="H1310" s="47"/>
      <c r="I1310" s="47"/>
      <c r="J1310" s="47"/>
      <c r="K1310" s="47"/>
      <c r="L1310" s="23">
        <f t="shared" si="1605"/>
        <v>87.660000000000025</v>
      </c>
      <c r="M1310" s="6">
        <f t="shared" si="1617"/>
        <v>1.7674067176416821</v>
      </c>
      <c r="N1310" s="6">
        <f t="shared" si="1618"/>
        <v>-0.41291463335059381</v>
      </c>
      <c r="O1310" s="23">
        <f t="shared" si="1608"/>
        <v>-1.0805023208504299</v>
      </c>
      <c r="P1310" s="23" t="str">
        <f t="shared" si="1623"/>
        <v/>
      </c>
      <c r="Q1310" s="23"/>
      <c r="R1310" s="6"/>
      <c r="S1310" s="6"/>
      <c r="T1310" s="6" t="str">
        <f t="shared" si="1624"/>
        <v/>
      </c>
      <c r="U1310" s="6" t="str">
        <f t="shared" si="1625"/>
        <v/>
      </c>
      <c r="V1310" s="6"/>
      <c r="W1310" s="49"/>
      <c r="X1310" s="8"/>
      <c r="Y1310" s="53" t="str">
        <f t="shared" si="1609"/>
        <v>1.87</v>
      </c>
      <c r="Z1310" s="6" t="str">
        <f t="shared" si="1610"/>
        <v/>
      </c>
      <c r="AA1310" s="54" t="str">
        <f t="shared" ca="1" si="1619"/>
        <v/>
      </c>
      <c r="AB1310" s="55">
        <f t="shared" si="1611"/>
        <v>1.7674067176416821</v>
      </c>
      <c r="AC1310" s="6">
        <f t="shared" si="1612"/>
        <v>-0.41291463335059381</v>
      </c>
      <c r="AD1310" s="6">
        <f t="shared" si="1613"/>
        <v>1.0805023208504299</v>
      </c>
      <c r="AE1310" s="6" t="str">
        <f t="shared" si="1620"/>
        <v/>
      </c>
      <c r="AF1310" s="113"/>
      <c r="AG1310" s="52"/>
      <c r="AH1310" s="6" t="str">
        <f t="shared" si="1615"/>
        <v/>
      </c>
      <c r="AI1310" s="6" t="str">
        <f t="shared" si="1616"/>
        <v/>
      </c>
      <c r="AJ1310" s="14" t="str">
        <f t="shared" si="1626"/>
        <v/>
      </c>
      <c r="AK1310" s="56">
        <f t="shared" si="1621"/>
        <v>-13.15</v>
      </c>
      <c r="AL1310" s="49">
        <f t="shared" si="1622"/>
        <v>1.8149999999999999</v>
      </c>
      <c r="AM1310" s="65"/>
      <c r="AN1310" s="61"/>
      <c r="AO1310" s="61"/>
      <c r="AP1310" s="61"/>
      <c r="AQ1310" s="62"/>
    </row>
    <row r="1311" spans="1:43" x14ac:dyDescent="0.3">
      <c r="A1311" t="str">
        <f t="shared" si="1564"/>
        <v/>
      </c>
      <c r="B1311" s="1" t="s">
        <v>76</v>
      </c>
      <c r="C1311" s="1"/>
      <c r="D1311">
        <v>1.9570000000000001</v>
      </c>
      <c r="E1311">
        <v>314.37</v>
      </c>
      <c r="F1311">
        <v>-30.86</v>
      </c>
      <c r="G1311" s="47"/>
      <c r="H1311" s="47"/>
      <c r="I1311" s="47"/>
      <c r="J1311" s="47"/>
      <c r="K1311" s="47"/>
      <c r="L1311" s="23">
        <f t="shared" si="1605"/>
        <v>87.170000000000016</v>
      </c>
      <c r="M1311" s="6">
        <f t="shared" si="1617"/>
        <v>1.6799342337453573</v>
      </c>
      <c r="N1311" s="6">
        <f t="shared" si="1618"/>
        <v>-1.0038276596559785</v>
      </c>
      <c r="O1311" s="23">
        <f t="shared" si="1608"/>
        <v>-0.45202395094287295</v>
      </c>
      <c r="P1311" s="23" t="str">
        <f t="shared" si="1623"/>
        <v/>
      </c>
      <c r="Q1311" s="23"/>
      <c r="R1311" s="6"/>
      <c r="S1311" s="6"/>
      <c r="T1311" s="6" t="str">
        <f t="shared" si="1624"/>
        <v/>
      </c>
      <c r="U1311" s="6" t="str">
        <f t="shared" si="1625"/>
        <v/>
      </c>
      <c r="V1311" s="6"/>
      <c r="W1311" s="49"/>
      <c r="X1311" s="8"/>
      <c r="Y1311" s="53" t="str">
        <f t="shared" si="1609"/>
        <v>1.87</v>
      </c>
      <c r="Z1311" s="6" t="str">
        <f t="shared" si="1610"/>
        <v/>
      </c>
      <c r="AA1311" s="54" t="str">
        <f t="shared" ca="1" si="1619"/>
        <v/>
      </c>
      <c r="AB1311" s="55">
        <f t="shared" si="1611"/>
        <v>1.6799342337453573</v>
      </c>
      <c r="AC1311" s="6">
        <f t="shared" si="1612"/>
        <v>-1.0038276596559785</v>
      </c>
      <c r="AD1311" s="6">
        <f t="shared" si="1613"/>
        <v>0.45202395094287295</v>
      </c>
      <c r="AE1311" s="6" t="str">
        <f t="shared" si="1620"/>
        <v/>
      </c>
      <c r="AF1311" s="113"/>
      <c r="AG1311" s="52"/>
      <c r="AH1311" s="6" t="str">
        <f t="shared" si="1615"/>
        <v/>
      </c>
      <c r="AI1311" s="6" t="str">
        <f t="shared" si="1616"/>
        <v/>
      </c>
      <c r="AJ1311" s="14" t="str">
        <f t="shared" si="1626"/>
        <v/>
      </c>
      <c r="AK1311" s="56">
        <f t="shared" si="1621"/>
        <v>-30.86</v>
      </c>
      <c r="AL1311" s="49">
        <f t="shared" si="1622"/>
        <v>1.9569999999999999</v>
      </c>
      <c r="AM1311" s="65"/>
      <c r="AN1311" s="61"/>
      <c r="AO1311" s="61"/>
      <c r="AP1311" s="61"/>
      <c r="AQ1311" s="62"/>
    </row>
    <row r="1312" spans="1:43" x14ac:dyDescent="0.3">
      <c r="A1312" t="str">
        <f t="shared" si="1564"/>
        <v/>
      </c>
      <c r="B1312" s="1" t="s">
        <v>76</v>
      </c>
      <c r="C1312" s="1"/>
      <c r="D1312">
        <v>1.093</v>
      </c>
      <c r="E1312">
        <v>315.14999999999998</v>
      </c>
      <c r="F1312">
        <v>-43.06</v>
      </c>
      <c r="G1312" s="47"/>
      <c r="H1312" s="47"/>
      <c r="I1312" s="47"/>
      <c r="J1312" s="47"/>
      <c r="K1312" s="47"/>
      <c r="L1312" s="23">
        <f t="shared" si="1605"/>
        <v>87.949999999999989</v>
      </c>
      <c r="M1312" s="6">
        <f t="shared" si="1617"/>
        <v>0.79858855130429107</v>
      </c>
      <c r="N1312" s="6">
        <f t="shared" si="1618"/>
        <v>-0.74626089655408956</v>
      </c>
      <c r="O1312" s="23">
        <f t="shared" si="1608"/>
        <v>-0.73702375189045266</v>
      </c>
      <c r="P1312" s="23" t="str">
        <f t="shared" si="1623"/>
        <v/>
      </c>
      <c r="Q1312" s="23"/>
      <c r="R1312" s="6"/>
      <c r="S1312" s="6"/>
      <c r="T1312" s="6" t="str">
        <f t="shared" si="1624"/>
        <v/>
      </c>
      <c r="U1312" s="6" t="str">
        <f t="shared" si="1625"/>
        <v/>
      </c>
      <c r="V1312" s="6"/>
      <c r="W1312" s="49"/>
      <c r="X1312" s="8"/>
      <c r="Y1312" s="53" t="str">
        <f t="shared" si="1609"/>
        <v>1.87</v>
      </c>
      <c r="Z1312" s="6" t="str">
        <f t="shared" si="1610"/>
        <v/>
      </c>
      <c r="AA1312" s="54" t="str">
        <f t="shared" ca="1" si="1619"/>
        <v/>
      </c>
      <c r="AB1312" s="55">
        <f t="shared" si="1611"/>
        <v>0.79858855130429107</v>
      </c>
      <c r="AC1312" s="6">
        <f t="shared" si="1612"/>
        <v>-0.74626089655408956</v>
      </c>
      <c r="AD1312" s="6">
        <f t="shared" si="1613"/>
        <v>0.73702375189045266</v>
      </c>
      <c r="AE1312" s="6" t="str">
        <f t="shared" si="1620"/>
        <v/>
      </c>
      <c r="AF1312" s="113"/>
      <c r="AG1312" s="52"/>
      <c r="AH1312" s="6" t="str">
        <f t="shared" si="1615"/>
        <v/>
      </c>
      <c r="AI1312" s="6" t="str">
        <f t="shared" si="1616"/>
        <v/>
      </c>
      <c r="AJ1312" s="14" t="str">
        <f t="shared" si="1626"/>
        <v/>
      </c>
      <c r="AK1312" s="56">
        <f t="shared" si="1621"/>
        <v>-43.06</v>
      </c>
      <c r="AL1312" s="49">
        <f t="shared" si="1622"/>
        <v>1.093</v>
      </c>
      <c r="AM1312" s="65"/>
      <c r="AN1312" s="61"/>
      <c r="AO1312" s="61"/>
      <c r="AP1312" s="61"/>
      <c r="AQ1312" s="62"/>
    </row>
    <row r="1313" spans="1:43" x14ac:dyDescent="0.3">
      <c r="A1313" t="str">
        <f t="shared" si="1564"/>
        <v/>
      </c>
      <c r="B1313" s="1" t="s">
        <v>76</v>
      </c>
      <c r="C1313" s="1"/>
      <c r="D1313">
        <v>1.0960000000000001</v>
      </c>
      <c r="E1313">
        <v>298.66000000000003</v>
      </c>
      <c r="F1313">
        <v>-81.03</v>
      </c>
      <c r="G1313" s="47"/>
      <c r="H1313" s="47"/>
      <c r="I1313" s="47"/>
      <c r="J1313" s="47"/>
      <c r="K1313" s="47"/>
      <c r="L1313" s="23">
        <f t="shared" si="1605"/>
        <v>71.460000000000036</v>
      </c>
      <c r="M1313" s="6">
        <f t="shared" si="1617"/>
        <v>0.17088535117093284</v>
      </c>
      <c r="N1313" s="6">
        <f t="shared" si="1618"/>
        <v>-1.0825960450487464</v>
      </c>
      <c r="O1313" s="23">
        <f t="shared" si="1608"/>
        <v>-0.40054406243603191</v>
      </c>
      <c r="P1313" s="23" t="str">
        <f t="shared" si="1623"/>
        <v/>
      </c>
      <c r="Q1313" s="23"/>
      <c r="R1313" s="6"/>
      <c r="S1313" s="6"/>
      <c r="T1313" s="6" t="str">
        <f t="shared" si="1624"/>
        <v/>
      </c>
      <c r="U1313" s="6" t="str">
        <f t="shared" si="1625"/>
        <v/>
      </c>
      <c r="V1313" s="6"/>
      <c r="W1313" s="49"/>
      <c r="X1313" s="8"/>
      <c r="Y1313" s="53" t="str">
        <f t="shared" si="1609"/>
        <v>1.87</v>
      </c>
      <c r="Z1313" s="6" t="str">
        <f t="shared" si="1610"/>
        <v/>
      </c>
      <c r="AA1313" s="54" t="str">
        <f t="shared" ca="1" si="1619"/>
        <v/>
      </c>
      <c r="AB1313" s="55">
        <f t="shared" si="1611"/>
        <v>0.17088535117093284</v>
      </c>
      <c r="AC1313" s="6">
        <f t="shared" si="1612"/>
        <v>-1.0825960450487464</v>
      </c>
      <c r="AD1313" s="6">
        <f t="shared" si="1613"/>
        <v>0.40054406243603191</v>
      </c>
      <c r="AE1313" s="6" t="str">
        <f t="shared" si="1620"/>
        <v/>
      </c>
      <c r="AF1313" s="113"/>
      <c r="AG1313" s="52"/>
      <c r="AH1313" s="6" t="str">
        <f t="shared" si="1615"/>
        <v/>
      </c>
      <c r="AI1313" s="6" t="str">
        <f t="shared" si="1616"/>
        <v/>
      </c>
      <c r="AJ1313" s="14" t="str">
        <f t="shared" si="1626"/>
        <v/>
      </c>
      <c r="AK1313" s="56">
        <f t="shared" si="1621"/>
        <v>-81.03</v>
      </c>
      <c r="AL1313" s="49">
        <f t="shared" si="1622"/>
        <v>1.0960000000000003</v>
      </c>
      <c r="AM1313" s="65"/>
      <c r="AN1313" s="61"/>
      <c r="AO1313" s="61"/>
      <c r="AP1313" s="61"/>
      <c r="AQ1313" s="62"/>
    </row>
    <row r="1314" spans="1:43" ht="15" thickBot="1" x14ac:dyDescent="0.35">
      <c r="A1314">
        <f t="shared" si="1564"/>
        <v>1</v>
      </c>
      <c r="B1314" s="1" t="s">
        <v>76</v>
      </c>
      <c r="C1314" s="1" t="s">
        <v>77</v>
      </c>
      <c r="D1314">
        <v>2.7440000000000002</v>
      </c>
      <c r="E1314">
        <v>245.04</v>
      </c>
      <c r="F1314">
        <v>5.88</v>
      </c>
      <c r="G1314" s="34"/>
      <c r="H1314" s="34"/>
      <c r="I1314" s="34"/>
      <c r="J1314" s="34"/>
      <c r="K1314" s="34"/>
      <c r="L1314" s="13"/>
      <c r="M1314" s="4"/>
      <c r="N1314" s="4"/>
      <c r="O1314" s="13">
        <f>ABS(SUM(O1302:O1313))/2</f>
        <v>5.6719560068558135</v>
      </c>
      <c r="P1314" s="13">
        <f t="shared" si="1623"/>
        <v>15.563847282812354</v>
      </c>
      <c r="Q1314" s="13">
        <f>SQRT(((MAX(M1302:M1313)-MIN(M1302:M1313))^2)+((VLOOKUP(MAX(M1302:M1313),M1302:N1313,2,FALSE)-VLOOKUP(MIN(M1302:M1313),M1302:N1313,2,FALSE))^2))</f>
        <v>2.7970458186405751</v>
      </c>
      <c r="R1314" s="13">
        <f>ABS(MIN(N1302:N1313))+MAX(N1302:N1313)</f>
        <v>2.9837251918287135</v>
      </c>
      <c r="S1314" s="12">
        <f>SQRT(ABS(((M1303-M1302)^2)-((N1303-N1302)^2))+ABS(((M1304-M1303)^2)-((N1304-N1303)^2))+ABS(((M1305-M1304)^2)-((N1305-N1304)^2))+ABS(((M1306-M1305)^2)-((N1306-N1305)^2))+ABS(((M1307-M1306)^2)-((N1307-N1306)^2))+ABS(((M1308-M1307)^2)-((N1308-N1307)^2))+ABS(((M1309-M1308)^2)-((N1309-N1308)^2))+ABS(((M1310-M1309)^2)-((N1310-N1309)^2))+ABS(((M1311-M1310)^2)-((N1311-N1310)^2))+ABS(((M1312-M1311)^2)-((N1312-N1311)^2))+ABS(((M1313-M1312)^2)-((N1313-N1312)^2)))</f>
        <v>2.509574117413683</v>
      </c>
      <c r="T1314" s="4">
        <f t="shared" si="1624"/>
        <v>0.89722309898855723</v>
      </c>
      <c r="U1314" s="4">
        <f t="shared" si="1625"/>
        <v>11.31729573030071</v>
      </c>
      <c r="V1314" s="21">
        <f>IF($H$9=FALSE,(($F$3)*($Q1314^2))/(2*$F$7*COS(RADIANS($F$8))),IF(G1314&lt;&gt;"",(3*($F$3)*(I1314^2))/(2*J1314*(COS(RADIANS(K1314)))),(($F$3)*($Q1314^2))/(2*$J1314*COS(RADIANS($K1314)))))</f>
        <v>48.936611287161789</v>
      </c>
      <c r="W1314" s="51" t="str">
        <f>IF(G1314&lt;&gt;"",IF(V1314&lt;H1314,"STABLE","UNSTABLE"),IF(V1314&lt;$F$6,"STABLE","UNSTABLE"))</f>
        <v>UNSTABLE</v>
      </c>
      <c r="X1314" s="8"/>
      <c r="Y1314" s="57"/>
      <c r="Z1314" s="4"/>
      <c r="AA1314" s="16" t="str">
        <f t="shared" ca="1" si="1619"/>
        <v/>
      </c>
      <c r="AB1314" s="15"/>
      <c r="AC1314" s="17"/>
      <c r="AD1314" s="4">
        <f ca="1">IF(W1314="Stable",O1314,ABS(SUM(AD1302:AD1313)/2))</f>
        <v>23.710005982070491</v>
      </c>
      <c r="AE1314" s="4">
        <f t="shared" ca="1" si="1620"/>
        <v>65.06025641480143</v>
      </c>
      <c r="AF1314" s="13">
        <f ca="1">IF(W1314="Stable",Q1314,SQRT(((MAX(AB1302:AB1313)-MIN(AB1302:AB1313))^2)+((VLOOKUP(MAX(AB1302:AB1313),AB1302:AC1313,2,FALSE)-VLOOKUP(MIN(AB1302:AB1313),AB1302:AC1313,2,FALSE))^2)))</f>
        <v>5.8347611392713281</v>
      </c>
      <c r="AG1314" s="12">
        <f ca="1">IF(W1314="Stable",S1314,SQRT(ABS(((AB1303-AB1302)^2)-((AC1303-AC1302)^2))+ABS(((AB1304-AB1303)^2)-((AC1304-AC1303)^2))+ABS(((AB1305-AB1304)^2)-((AC1305-AC1304)^2))+ABS(((AB1306-AB1305)^2)-((AC1306-AC1305)^2))+ABS(((AB1307-AB1306)^2)-((AC1307-AC1306)^2))+ABS(((AB1308-AB1307)^2)-((AC1308-AC1307)^2))+ABS(((AB1309-AB1308)^2)-((AC1309-AC1308)^2))+ABS(((AB1310-AB1309)^2)-((AC1310-AC1309)^2))+ABS(((AB1311-AB1310)^2)-((AC1311-AC1310)^2))+ABS(((AB1312-AB1311)^2)-((AC1312-AC1311)^2))+ABS(((AB1313-AB1312)^2)-((AC1313-AC1312)^2))))</f>
        <v>10.380863602250098</v>
      </c>
      <c r="AH1314" s="4">
        <f ca="1">IF(W1314="Stable",T1314,IF(A1314=1,AG1314/AF1314,""))</f>
        <v>1.7791411429648529</v>
      </c>
      <c r="AI1314" s="4">
        <f ca="1">IF(W1314="Stable",U1314,IF(A1314=1,4*PI()*(AD1314/(AG1314^2)),""))</f>
        <v>2.7648689931713282</v>
      </c>
      <c r="AJ1314" s="5">
        <f t="shared" ca="1" si="1626"/>
        <v>23.922204031264048</v>
      </c>
      <c r="AK1314" s="56">
        <f t="shared" si="1621"/>
        <v>5.88</v>
      </c>
      <c r="AL1314" s="49">
        <f t="shared" si="1622"/>
        <v>2.7440000000000002</v>
      </c>
      <c r="AM1314" s="65"/>
      <c r="AN1314" s="61"/>
      <c r="AO1314" s="61"/>
      <c r="AP1314" s="61"/>
      <c r="AQ1314" s="62"/>
    </row>
    <row r="1315" spans="1:43" ht="15" thickTop="1" x14ac:dyDescent="0.3">
      <c r="A1315" t="str">
        <f t="shared" si="1564"/>
        <v/>
      </c>
      <c r="B1315" s="1" t="s">
        <v>77</v>
      </c>
      <c r="C1315" s="1"/>
      <c r="D1315">
        <v>1.01</v>
      </c>
      <c r="E1315">
        <v>230.19</v>
      </c>
      <c r="F1315">
        <v>-70.59</v>
      </c>
      <c r="G1315" s="47"/>
      <c r="H1315" s="47"/>
      <c r="I1315" s="47"/>
      <c r="J1315" s="47"/>
      <c r="K1315" s="47"/>
      <c r="L1315" s="23">
        <f t="shared" ref="L1315:L1326" si="1627">IF(AND(B1315&lt;&gt;"",C1315&lt;&gt;""),"",IF(E1315-$E$1314&lt;0,(360-($E$1314-E1315)),E1315-$E$1314))</f>
        <v>345.15</v>
      </c>
      <c r="M1315" s="6">
        <f t="shared" ref="M1315:M1326" si="1628">IF(AND(B1315&lt;&gt;"",C1315&lt;&gt;""),"",IF(L1315&gt;180,(COS(RADIANS(F1315))*D1315)*(-1),(COS(RADIANS(F1315))*D1315)))</f>
        <v>-0.33564900773570394</v>
      </c>
      <c r="N1315" s="6">
        <f t="shared" ref="N1315:N1326" si="1629">IF(AND(B1315&lt;&gt;"",C1315&lt;&gt;""),"",SIN(RADIANS(F1315))*D1315)</f>
        <v>-0.95259631723308558</v>
      </c>
      <c r="O1315" s="23">
        <f t="shared" ref="O1315:O1326" si="1630">IF(A1316=1,M1315*VLOOKUP(B1316,$B$13:$N$1389,13,FALSE)-N1315*VLOOKUP(B1316,$B$13:$N$1389,12,FALSE),M1315*N1316-N1315*M1316)</f>
        <v>-1.3747312602164174</v>
      </c>
      <c r="P1315" s="23" t="str">
        <f t="shared" si="1623"/>
        <v/>
      </c>
      <c r="Q1315" s="23"/>
      <c r="R1315" s="6"/>
      <c r="S1315" s="6"/>
      <c r="T1315" s="6" t="str">
        <f t="shared" si="1624"/>
        <v/>
      </c>
      <c r="U1315" s="6" t="str">
        <f t="shared" si="1625"/>
        <v/>
      </c>
      <c r="V1315" s="6"/>
      <c r="W1315" s="49"/>
      <c r="X1315" s="8"/>
      <c r="Y1315" s="53" t="str">
        <f t="shared" ref="Y1315:Y1326" si="1631">IF(A1315=1,"",B1315)</f>
        <v>1.88</v>
      </c>
      <c r="Z1315" s="6" t="str">
        <f t="shared" ref="Z1315:Z1326" si="1632">IF(F1315&lt;$R$8,"",(SQRT(((N1315-MIN($N$1315:$N$1326))^2))))</f>
        <v/>
      </c>
      <c r="AA1315" s="54" t="str">
        <f t="shared" ref="AA1315:AA1327" ca="1" si="1633">IF(Z1315="","",IF($K$9=TRUE,(Z1315*($F$3/($F$3-(RANDBETWEEN($N$8,$M$8)/100)))),Z1315*($F$3/($F$3-$F$4))))</f>
        <v/>
      </c>
      <c r="AB1315" s="55">
        <f t="shared" ref="AB1315:AB1326" si="1634">IF(A1315=1,"",M1315)</f>
        <v>-0.33564900773570394</v>
      </c>
      <c r="AC1315" s="6">
        <f t="shared" ref="AC1315:AC1326" si="1635">IF($W$1327="STABLE",N1315,IF(F1315&lt;$R$8,N1315,(AA1315+MIN($N$1315:$N$1326))))</f>
        <v>-0.95259631723308558</v>
      </c>
      <c r="AD1315" s="6">
        <f t="shared" ref="AD1315:AD1326" si="1636">IF(A1316=1,ABS(AB1315*VLOOKUP(B1316,$B$13:$AD$1389,28,FALSE)-AC1315*VLOOKUP(B1316,$B$13:$AD$1389,27,FALSE)),ABS(AB1315*AC1316-AC1315*AB1316))</f>
        <v>1.3747312602164174</v>
      </c>
      <c r="AE1315" s="6" t="str">
        <f t="shared" ref="AE1315:AE1327" si="1637">IF(Y1315="",$D1315*AD1315,"")</f>
        <v/>
      </c>
      <c r="AF1315" s="113"/>
      <c r="AG1315" s="52"/>
      <c r="AH1315" s="6" t="str">
        <f t="shared" ref="AH1315:AH1326" si="1638">IF(A1315=1,AG1315/AF1315,"")</f>
        <v/>
      </c>
      <c r="AI1315" s="6" t="str">
        <f t="shared" ref="AI1315:AI1326" si="1639">IF(A1315=1,4*PI()*(AD1315/(AG1315^2)),"")</f>
        <v/>
      </c>
      <c r="AJ1315" s="14" t="str">
        <f t="shared" si="1626"/>
        <v/>
      </c>
      <c r="AK1315" s="56">
        <f t="shared" si="1621"/>
        <v>-70.59</v>
      </c>
      <c r="AL1315" s="49">
        <f t="shared" si="1622"/>
        <v>1.01</v>
      </c>
      <c r="AM1315" s="65"/>
      <c r="AN1315" s="61"/>
      <c r="AO1315" s="61"/>
      <c r="AP1315" s="61"/>
      <c r="AQ1315" s="62"/>
    </row>
    <row r="1316" spans="1:43" x14ac:dyDescent="0.3">
      <c r="A1316" t="str">
        <f t="shared" si="1564"/>
        <v/>
      </c>
      <c r="B1316" s="1" t="s">
        <v>77</v>
      </c>
      <c r="C1316" s="1"/>
      <c r="D1316">
        <v>1.883</v>
      </c>
      <c r="E1316">
        <v>170.58</v>
      </c>
      <c r="F1316">
        <v>-24.3</v>
      </c>
      <c r="G1316" s="47"/>
      <c r="H1316" s="47"/>
      <c r="I1316" s="47"/>
      <c r="J1316" s="47"/>
      <c r="K1316" s="47"/>
      <c r="L1316" s="23">
        <f t="shared" si="1627"/>
        <v>285.54000000000002</v>
      </c>
      <c r="M1316" s="6">
        <f t="shared" si="1628"/>
        <v>-1.7161723699045435</v>
      </c>
      <c r="N1316" s="6">
        <f t="shared" si="1629"/>
        <v>-0.77488153725341991</v>
      </c>
      <c r="O1316" s="23">
        <f t="shared" si="1630"/>
        <v>-1.6288673123655557</v>
      </c>
      <c r="P1316" s="23" t="str">
        <f t="shared" si="1623"/>
        <v/>
      </c>
      <c r="Q1316" s="23"/>
      <c r="R1316" s="6"/>
      <c r="S1316" s="6"/>
      <c r="T1316" s="6" t="str">
        <f t="shared" si="1624"/>
        <v/>
      </c>
      <c r="U1316" s="6" t="str">
        <f t="shared" si="1625"/>
        <v/>
      </c>
      <c r="V1316" s="6"/>
      <c r="W1316" s="49"/>
      <c r="X1316" s="8"/>
      <c r="Y1316" s="53" t="str">
        <f t="shared" si="1631"/>
        <v>1.88</v>
      </c>
      <c r="Z1316" s="6" t="str">
        <f t="shared" si="1632"/>
        <v/>
      </c>
      <c r="AA1316" s="54" t="str">
        <f t="shared" ca="1" si="1633"/>
        <v/>
      </c>
      <c r="AB1316" s="55">
        <f t="shared" si="1634"/>
        <v>-1.7161723699045435</v>
      </c>
      <c r="AC1316" s="6">
        <f t="shared" si="1635"/>
        <v>-0.77488153725341991</v>
      </c>
      <c r="AD1316" s="6">
        <f t="shared" si="1636"/>
        <v>1.6288673123655557</v>
      </c>
      <c r="AE1316" s="6" t="str">
        <f t="shared" si="1637"/>
        <v/>
      </c>
      <c r="AF1316" s="113"/>
      <c r="AG1316" s="52"/>
      <c r="AH1316" s="6" t="str">
        <f t="shared" si="1638"/>
        <v/>
      </c>
      <c r="AI1316" s="6" t="str">
        <f t="shared" si="1639"/>
        <v/>
      </c>
      <c r="AJ1316" s="14" t="str">
        <f t="shared" si="1626"/>
        <v/>
      </c>
      <c r="AK1316" s="56">
        <f t="shared" si="1621"/>
        <v>-24.3</v>
      </c>
      <c r="AL1316" s="49">
        <f t="shared" si="1622"/>
        <v>1.883</v>
      </c>
      <c r="AM1316" s="65"/>
      <c r="AN1316" s="61"/>
      <c r="AO1316" s="61"/>
      <c r="AP1316" s="61"/>
      <c r="AQ1316" s="62"/>
    </row>
    <row r="1317" spans="1:43" x14ac:dyDescent="0.3">
      <c r="A1317" t="str">
        <f t="shared" si="1564"/>
        <v/>
      </c>
      <c r="B1317" s="1" t="s">
        <v>77</v>
      </c>
      <c r="C1317" s="1"/>
      <c r="D1317">
        <v>2.375</v>
      </c>
      <c r="E1317">
        <v>166.22</v>
      </c>
      <c r="F1317">
        <v>-2.94</v>
      </c>
      <c r="G1317" s="47"/>
      <c r="H1317" s="47"/>
      <c r="I1317" s="47"/>
      <c r="J1317" s="47"/>
      <c r="K1317" s="47"/>
      <c r="L1317" s="23">
        <f t="shared" si="1627"/>
        <v>281.18</v>
      </c>
      <c r="M1317" s="6">
        <f t="shared" si="1628"/>
        <v>-2.3718740090160368</v>
      </c>
      <c r="N1317" s="6">
        <f t="shared" si="1629"/>
        <v>-0.12181414266904374</v>
      </c>
      <c r="O1317" s="23">
        <f t="shared" si="1630"/>
        <v>-0.83403670126596374</v>
      </c>
      <c r="P1317" s="23" t="str">
        <f t="shared" si="1623"/>
        <v/>
      </c>
      <c r="Q1317" s="23"/>
      <c r="R1317" s="6"/>
      <c r="S1317" s="6"/>
      <c r="T1317" s="6" t="str">
        <f t="shared" si="1624"/>
        <v/>
      </c>
      <c r="U1317" s="6" t="str">
        <f t="shared" si="1625"/>
        <v/>
      </c>
      <c r="V1317" s="6"/>
      <c r="W1317" s="49"/>
      <c r="X1317" s="8"/>
      <c r="Y1317" s="53" t="str">
        <f t="shared" si="1631"/>
        <v>1.88</v>
      </c>
      <c r="Z1317" s="6" t="str">
        <f t="shared" si="1632"/>
        <v/>
      </c>
      <c r="AA1317" s="54" t="str">
        <f t="shared" ca="1" si="1633"/>
        <v/>
      </c>
      <c r="AB1317" s="55">
        <f t="shared" si="1634"/>
        <v>-2.3718740090160368</v>
      </c>
      <c r="AC1317" s="6">
        <f t="shared" si="1635"/>
        <v>-0.12181414266904374</v>
      </c>
      <c r="AD1317" s="6">
        <f t="shared" ca="1" si="1636"/>
        <v>9.5041459219608964</v>
      </c>
      <c r="AE1317" s="6" t="str">
        <f t="shared" si="1637"/>
        <v/>
      </c>
      <c r="AF1317" s="113"/>
      <c r="AG1317" s="52"/>
      <c r="AH1317" s="6" t="str">
        <f t="shared" si="1638"/>
        <v/>
      </c>
      <c r="AI1317" s="6" t="str">
        <f t="shared" si="1639"/>
        <v/>
      </c>
      <c r="AJ1317" s="14" t="str">
        <f t="shared" si="1626"/>
        <v/>
      </c>
      <c r="AK1317" s="56">
        <f t="shared" si="1621"/>
        <v>-2.94</v>
      </c>
      <c r="AL1317" s="49">
        <f t="shared" si="1622"/>
        <v>2.375</v>
      </c>
      <c r="AM1317" s="65"/>
      <c r="AN1317" s="61"/>
      <c r="AO1317" s="61"/>
      <c r="AP1317" s="61"/>
      <c r="AQ1317" s="62"/>
    </row>
    <row r="1318" spans="1:43" x14ac:dyDescent="0.3">
      <c r="A1318" t="str">
        <f t="shared" si="1564"/>
        <v/>
      </c>
      <c r="B1318" s="1" t="s">
        <v>77</v>
      </c>
      <c r="C1318" s="1"/>
      <c r="D1318">
        <v>1.9179999999999999</v>
      </c>
      <c r="E1318">
        <v>164.28</v>
      </c>
      <c r="F1318">
        <v>7.61</v>
      </c>
      <c r="G1318" s="47"/>
      <c r="H1318" s="47"/>
      <c r="I1318" s="47"/>
      <c r="J1318" s="47"/>
      <c r="K1318" s="47"/>
      <c r="L1318" s="23">
        <f t="shared" si="1627"/>
        <v>279.24</v>
      </c>
      <c r="M1318" s="6">
        <f t="shared" si="1628"/>
        <v>-1.9011071038709171</v>
      </c>
      <c r="N1318" s="6">
        <f t="shared" si="1629"/>
        <v>0.25399956616406688</v>
      </c>
      <c r="O1318" s="23">
        <f t="shared" si="1630"/>
        <v>-0.66894748073912547</v>
      </c>
      <c r="P1318" s="23" t="str">
        <f t="shared" si="1623"/>
        <v/>
      </c>
      <c r="Q1318" s="23"/>
      <c r="R1318" s="6"/>
      <c r="S1318" s="6"/>
      <c r="T1318" s="6" t="str">
        <f t="shared" si="1624"/>
        <v/>
      </c>
      <c r="U1318" s="6" t="str">
        <f t="shared" si="1625"/>
        <v/>
      </c>
      <c r="V1318" s="6"/>
      <c r="W1318" s="49"/>
      <c r="X1318" s="8"/>
      <c r="Y1318" s="53" t="str">
        <f t="shared" si="1631"/>
        <v>1.88</v>
      </c>
      <c r="Z1318" s="6">
        <f t="shared" si="1632"/>
        <v>1.2559522945611494</v>
      </c>
      <c r="AA1318" s="54">
        <f t="shared" ca="1" si="1633"/>
        <v>4.9113358384331507</v>
      </c>
      <c r="AB1318" s="55">
        <f t="shared" si="1634"/>
        <v>-1.9011071038709171</v>
      </c>
      <c r="AC1318" s="6">
        <f t="shared" ca="1" si="1635"/>
        <v>3.9093831100360683</v>
      </c>
      <c r="AD1318" s="6">
        <f t="shared" ca="1" si="1636"/>
        <v>5.7154322668323507</v>
      </c>
      <c r="AE1318" s="6" t="str">
        <f t="shared" si="1637"/>
        <v/>
      </c>
      <c r="AF1318" s="113"/>
      <c r="AG1318" s="52"/>
      <c r="AH1318" s="6" t="str">
        <f t="shared" si="1638"/>
        <v/>
      </c>
      <c r="AI1318" s="6" t="str">
        <f t="shared" si="1639"/>
        <v/>
      </c>
      <c r="AJ1318" s="14" t="str">
        <f t="shared" si="1626"/>
        <v/>
      </c>
      <c r="AK1318" s="56">
        <f t="shared" ca="1" si="1621"/>
        <v>64.066652219593635</v>
      </c>
      <c r="AL1318" s="49">
        <f t="shared" ca="1" si="1622"/>
        <v>4.3471237067081203</v>
      </c>
      <c r="AM1318" s="65"/>
      <c r="AN1318" s="61"/>
      <c r="AO1318" s="61"/>
      <c r="AP1318" s="61"/>
      <c r="AQ1318" s="62"/>
    </row>
    <row r="1319" spans="1:43" x14ac:dyDescent="0.3">
      <c r="A1319" t="str">
        <f t="shared" ref="A1319:A1363" si="1640">IF(C1319&lt;&gt;"",1,"")</f>
        <v/>
      </c>
      <c r="B1319" s="1" t="s">
        <v>77</v>
      </c>
      <c r="C1319" s="1"/>
      <c r="D1319">
        <v>0.95799999999999996</v>
      </c>
      <c r="E1319">
        <v>161.5</v>
      </c>
      <c r="F1319">
        <v>28.96</v>
      </c>
      <c r="G1319" s="47"/>
      <c r="H1319" s="47"/>
      <c r="I1319" s="47"/>
      <c r="J1319" s="47"/>
      <c r="K1319" s="47"/>
      <c r="L1319" s="23">
        <f t="shared" si="1627"/>
        <v>276.46000000000004</v>
      </c>
      <c r="M1319" s="6">
        <f t="shared" si="1628"/>
        <v>-0.83820972082977796</v>
      </c>
      <c r="N1319" s="6">
        <f t="shared" si="1629"/>
        <v>0.4638625485059833</v>
      </c>
      <c r="O1319" s="23">
        <f t="shared" si="1630"/>
        <v>-0.64191665014534327</v>
      </c>
      <c r="P1319" s="23" t="str">
        <f t="shared" si="1623"/>
        <v/>
      </c>
      <c r="Q1319" s="23"/>
      <c r="R1319" s="6"/>
      <c r="S1319" s="6"/>
      <c r="T1319" s="6" t="str">
        <f t="shared" si="1624"/>
        <v/>
      </c>
      <c r="U1319" s="6" t="str">
        <f t="shared" si="1625"/>
        <v/>
      </c>
      <c r="V1319" s="6"/>
      <c r="W1319" s="49"/>
      <c r="X1319" s="8"/>
      <c r="Y1319" s="53" t="str">
        <f t="shared" si="1631"/>
        <v>1.88</v>
      </c>
      <c r="Z1319" s="6">
        <f t="shared" si="1632"/>
        <v>1.4658152769030659</v>
      </c>
      <c r="AA1319" s="54">
        <f t="shared" ca="1" si="1633"/>
        <v>5.7319940678896</v>
      </c>
      <c r="AB1319" s="55">
        <f t="shared" si="1634"/>
        <v>-0.83820972082977796</v>
      </c>
      <c r="AC1319" s="6">
        <f t="shared" ca="1" si="1635"/>
        <v>4.7300413394925176</v>
      </c>
      <c r="AD1319" s="6">
        <f t="shared" ca="1" si="1636"/>
        <v>4.4928016831838011</v>
      </c>
      <c r="AE1319" s="6" t="str">
        <f t="shared" si="1637"/>
        <v/>
      </c>
      <c r="AF1319" s="113"/>
      <c r="AG1319" s="52"/>
      <c r="AH1319" s="6" t="str">
        <f t="shared" si="1638"/>
        <v/>
      </c>
      <c r="AI1319" s="6" t="str">
        <f t="shared" si="1639"/>
        <v/>
      </c>
      <c r="AJ1319" s="14" t="str">
        <f t="shared" si="1626"/>
        <v/>
      </c>
      <c r="AK1319" s="56">
        <f t="shared" ca="1" si="1621"/>
        <v>79.950950343692313</v>
      </c>
      <c r="AL1319" s="49">
        <f t="shared" ca="1" si="1622"/>
        <v>4.8037367339813395</v>
      </c>
      <c r="AM1319" s="65"/>
      <c r="AN1319" s="61"/>
      <c r="AO1319" s="61"/>
      <c r="AP1319" s="61"/>
      <c r="AQ1319" s="62"/>
    </row>
    <row r="1320" spans="1:43" x14ac:dyDescent="0.3">
      <c r="A1320" t="str">
        <f t="shared" si="1640"/>
        <v/>
      </c>
      <c r="B1320" s="1" t="s">
        <v>77</v>
      </c>
      <c r="C1320" s="1"/>
      <c r="D1320">
        <v>0.86799999999999999</v>
      </c>
      <c r="E1320">
        <v>189.82</v>
      </c>
      <c r="F1320">
        <v>79.489999999999995</v>
      </c>
      <c r="G1320" s="47"/>
      <c r="H1320" s="47"/>
      <c r="I1320" s="47"/>
      <c r="J1320" s="47"/>
      <c r="K1320" s="47"/>
      <c r="L1320" s="23">
        <f t="shared" si="1627"/>
        <v>304.77999999999997</v>
      </c>
      <c r="M1320" s="6">
        <f t="shared" si="1628"/>
        <v>-0.15832939150554506</v>
      </c>
      <c r="N1320" s="6">
        <f t="shared" si="1629"/>
        <v>0.85343763907240688</v>
      </c>
      <c r="O1320" s="23">
        <f t="shared" si="1630"/>
        <v>-0.42437210685043403</v>
      </c>
      <c r="P1320" s="23" t="str">
        <f t="shared" si="1623"/>
        <v/>
      </c>
      <c r="Q1320" s="23"/>
      <c r="R1320" s="6"/>
      <c r="S1320" s="6"/>
      <c r="T1320" s="6" t="str">
        <f t="shared" si="1624"/>
        <v/>
      </c>
      <c r="U1320" s="6" t="str">
        <f t="shared" si="1625"/>
        <v/>
      </c>
      <c r="V1320" s="6"/>
      <c r="W1320" s="49"/>
      <c r="X1320" s="8"/>
      <c r="Y1320" s="53" t="str">
        <f t="shared" si="1631"/>
        <v>1.88</v>
      </c>
      <c r="Z1320" s="6">
        <f t="shared" si="1632"/>
        <v>1.8553903674694894</v>
      </c>
      <c r="AA1320" s="54">
        <f t="shared" ca="1" si="1633"/>
        <v>7.2554071086120322</v>
      </c>
      <c r="AB1320" s="55">
        <f t="shared" si="1634"/>
        <v>-0.15832939150554506</v>
      </c>
      <c r="AC1320" s="6">
        <f t="shared" ca="1" si="1635"/>
        <v>6.2534543802149498</v>
      </c>
      <c r="AD1320" s="6">
        <f t="shared" ca="1" si="1636"/>
        <v>1.4498485121300331</v>
      </c>
      <c r="AE1320" s="6" t="str">
        <f t="shared" si="1637"/>
        <v/>
      </c>
      <c r="AF1320" s="113"/>
      <c r="AG1320" s="52"/>
      <c r="AH1320" s="6" t="str">
        <f t="shared" si="1638"/>
        <v/>
      </c>
      <c r="AI1320" s="6" t="str">
        <f t="shared" si="1639"/>
        <v/>
      </c>
      <c r="AJ1320" s="14" t="str">
        <f t="shared" si="1626"/>
        <v/>
      </c>
      <c r="AK1320" s="56">
        <f t="shared" ca="1" si="1621"/>
        <v>88.549654688726648</v>
      </c>
      <c r="AL1320" s="49">
        <f t="shared" ca="1" si="1622"/>
        <v>6.255458406994971</v>
      </c>
      <c r="AM1320" s="65"/>
      <c r="AN1320" s="61"/>
      <c r="AO1320" s="61"/>
      <c r="AP1320" s="61"/>
      <c r="AQ1320" s="62"/>
    </row>
    <row r="1321" spans="1:43" x14ac:dyDescent="0.3">
      <c r="A1321" t="str">
        <f t="shared" si="1640"/>
        <v/>
      </c>
      <c r="B1321" s="1" t="s">
        <v>77</v>
      </c>
      <c r="C1321" s="1"/>
      <c r="D1321">
        <v>3.9279999999999999</v>
      </c>
      <c r="E1321">
        <v>107.73</v>
      </c>
      <c r="F1321">
        <v>86.64</v>
      </c>
      <c r="G1321" s="47"/>
      <c r="H1321" s="47"/>
      <c r="I1321" s="47"/>
      <c r="J1321" s="47"/>
      <c r="K1321" s="47"/>
      <c r="L1321" s="23">
        <f t="shared" si="1627"/>
        <v>222.69</v>
      </c>
      <c r="M1321" s="6">
        <f t="shared" si="1628"/>
        <v>-0.23021794438998688</v>
      </c>
      <c r="N1321" s="6">
        <f t="shared" si="1629"/>
        <v>3.9212477221008171</v>
      </c>
      <c r="O1321" s="23">
        <f t="shared" si="1630"/>
        <v>-6.0672530489096488E-3</v>
      </c>
      <c r="P1321" s="23" t="str">
        <f t="shared" si="1623"/>
        <v/>
      </c>
      <c r="Q1321" s="23"/>
      <c r="R1321" s="6"/>
      <c r="S1321" s="6"/>
      <c r="T1321" s="6" t="str">
        <f t="shared" si="1624"/>
        <v/>
      </c>
      <c r="U1321" s="6" t="str">
        <f t="shared" si="1625"/>
        <v/>
      </c>
      <c r="V1321" s="6"/>
      <c r="W1321" s="49"/>
      <c r="X1321" s="8"/>
      <c r="Y1321" s="53" t="str">
        <f t="shared" si="1631"/>
        <v>1.88</v>
      </c>
      <c r="Z1321" s="6">
        <f t="shared" si="1632"/>
        <v>4.9232004504978999</v>
      </c>
      <c r="AA1321" s="54">
        <f t="shared" ca="1" si="1633"/>
        <v>19.251918179558949</v>
      </c>
      <c r="AB1321" s="55">
        <f t="shared" si="1634"/>
        <v>-0.23021794438998688</v>
      </c>
      <c r="AC1321" s="6">
        <f t="shared" ca="1" si="1635"/>
        <v>18.249965451161867</v>
      </c>
      <c r="AD1321" s="6">
        <f t="shared" ca="1" si="1636"/>
        <v>5.6721406870155811E-2</v>
      </c>
      <c r="AE1321" s="6" t="str">
        <f t="shared" si="1637"/>
        <v/>
      </c>
      <c r="AF1321" s="113"/>
      <c r="AG1321" s="52"/>
      <c r="AH1321" s="6" t="str">
        <f t="shared" si="1638"/>
        <v/>
      </c>
      <c r="AI1321" s="6" t="str">
        <f t="shared" si="1639"/>
        <v/>
      </c>
      <c r="AJ1321" s="14" t="str">
        <f t="shared" si="1626"/>
        <v/>
      </c>
      <c r="AK1321" s="56">
        <f t="shared" ca="1" si="1621"/>
        <v>89.277268934490621</v>
      </c>
      <c r="AL1321" s="49">
        <f t="shared" ca="1" si="1622"/>
        <v>18.25141745921453</v>
      </c>
      <c r="AM1321" s="65"/>
      <c r="AN1321" s="61"/>
      <c r="AO1321" s="61"/>
      <c r="AP1321" s="61"/>
      <c r="AQ1321" s="62"/>
    </row>
    <row r="1322" spans="1:43" x14ac:dyDescent="0.3">
      <c r="A1322" t="str">
        <f t="shared" si="1640"/>
        <v/>
      </c>
      <c r="B1322" s="1" t="s">
        <v>77</v>
      </c>
      <c r="C1322" s="1"/>
      <c r="D1322">
        <v>4.4249999999999998</v>
      </c>
      <c r="E1322">
        <v>97.35</v>
      </c>
      <c r="F1322">
        <v>86.66</v>
      </c>
      <c r="G1322" s="47"/>
      <c r="H1322" s="47"/>
      <c r="I1322" s="47"/>
      <c r="J1322" s="47"/>
      <c r="K1322" s="47"/>
      <c r="L1322" s="23">
        <f t="shared" si="1627"/>
        <v>212.31</v>
      </c>
      <c r="M1322" s="6">
        <f t="shared" si="1628"/>
        <v>-0.25780486723320772</v>
      </c>
      <c r="N1322" s="6">
        <f t="shared" si="1629"/>
        <v>4.4174836332951894</v>
      </c>
      <c r="O1322" s="23">
        <f t="shared" si="1630"/>
        <v>-1.9513153864437669</v>
      </c>
      <c r="P1322" s="23" t="str">
        <f t="shared" si="1623"/>
        <v/>
      </c>
      <c r="Q1322" s="23"/>
      <c r="R1322" s="6"/>
      <c r="S1322" s="6"/>
      <c r="T1322" s="6" t="str">
        <f t="shared" si="1624"/>
        <v/>
      </c>
      <c r="U1322" s="6" t="str">
        <f t="shared" si="1625"/>
        <v/>
      </c>
      <c r="V1322" s="6"/>
      <c r="W1322" s="49"/>
      <c r="X1322" s="8"/>
      <c r="Y1322" s="53" t="str">
        <f t="shared" si="1631"/>
        <v>1.88</v>
      </c>
      <c r="Z1322" s="6">
        <f t="shared" si="1632"/>
        <v>5.4194363616922718</v>
      </c>
      <c r="AA1322" s="54">
        <f t="shared" ca="1" si="1633"/>
        <v>21.19242278751306</v>
      </c>
      <c r="AB1322" s="55">
        <f t="shared" si="1634"/>
        <v>-0.25780486723320772</v>
      </c>
      <c r="AC1322" s="6">
        <f t="shared" ca="1" si="1635"/>
        <v>20.190470059115977</v>
      </c>
      <c r="AD1322" s="6">
        <f t="shared" ca="1" si="1636"/>
        <v>9.4561303850653289</v>
      </c>
      <c r="AE1322" s="6" t="str">
        <f t="shared" si="1637"/>
        <v/>
      </c>
      <c r="AF1322" s="113"/>
      <c r="AG1322" s="52"/>
      <c r="AH1322" s="6" t="str">
        <f t="shared" si="1638"/>
        <v/>
      </c>
      <c r="AI1322" s="6" t="str">
        <f t="shared" si="1639"/>
        <v/>
      </c>
      <c r="AJ1322" s="14" t="str">
        <f t="shared" si="1626"/>
        <v/>
      </c>
      <c r="AK1322" s="56">
        <f t="shared" ca="1" si="1621"/>
        <v>89.268450505965546</v>
      </c>
      <c r="AL1322" s="49">
        <f t="shared" ca="1" si="1622"/>
        <v>20.192115900955695</v>
      </c>
      <c r="AM1322" s="65"/>
      <c r="AN1322" s="61"/>
      <c r="AO1322" s="61"/>
      <c r="AP1322" s="61"/>
      <c r="AQ1322" s="62"/>
    </row>
    <row r="1323" spans="1:43" x14ac:dyDescent="0.3">
      <c r="A1323" t="str">
        <f t="shared" si="1640"/>
        <v/>
      </c>
      <c r="B1323" s="1" t="s">
        <v>77</v>
      </c>
      <c r="C1323" s="1"/>
      <c r="D1323">
        <v>1.3120000000000001</v>
      </c>
      <c r="E1323">
        <v>312.14</v>
      </c>
      <c r="F1323">
        <v>73.7</v>
      </c>
      <c r="G1323" s="47"/>
      <c r="H1323" s="47"/>
      <c r="I1323" s="47"/>
      <c r="J1323" s="47"/>
      <c r="K1323" s="47"/>
      <c r="L1323" s="23">
        <f t="shared" si="1627"/>
        <v>67.099999999999994</v>
      </c>
      <c r="M1323" s="6">
        <f t="shared" si="1628"/>
        <v>0.36823472210407349</v>
      </c>
      <c r="N1323" s="6">
        <f t="shared" si="1629"/>
        <v>1.2592645430714453</v>
      </c>
      <c r="O1323" s="23">
        <f t="shared" si="1630"/>
        <v>-0.75996354740764749</v>
      </c>
      <c r="P1323" s="23" t="str">
        <f t="shared" si="1623"/>
        <v/>
      </c>
      <c r="Q1323" s="23"/>
      <c r="R1323" s="6"/>
      <c r="S1323" s="6"/>
      <c r="T1323" s="6" t="str">
        <f t="shared" si="1624"/>
        <v/>
      </c>
      <c r="U1323" s="6" t="str">
        <f t="shared" si="1625"/>
        <v/>
      </c>
      <c r="V1323" s="6"/>
      <c r="W1323" s="49"/>
      <c r="X1323" s="8"/>
      <c r="Y1323" s="53" t="str">
        <f t="shared" si="1631"/>
        <v>1.88</v>
      </c>
      <c r="Z1323" s="6">
        <f t="shared" si="1632"/>
        <v>2.2612172714685279</v>
      </c>
      <c r="AA1323" s="54">
        <f t="shared" ca="1" si="1633"/>
        <v>8.8423720167873761</v>
      </c>
      <c r="AB1323" s="55">
        <f t="shared" si="1634"/>
        <v>0.36823472210407349</v>
      </c>
      <c r="AC1323" s="6">
        <f t="shared" ca="1" si="1635"/>
        <v>7.8404192883902937</v>
      </c>
      <c r="AD1323" s="6">
        <f t="shared" ca="1" si="1636"/>
        <v>3.7694981084312706</v>
      </c>
      <c r="AE1323" s="6" t="str">
        <f t="shared" si="1637"/>
        <v/>
      </c>
      <c r="AF1323" s="113"/>
      <c r="AG1323" s="52"/>
      <c r="AH1323" s="6" t="str">
        <f t="shared" si="1638"/>
        <v/>
      </c>
      <c r="AI1323" s="6" t="str">
        <f t="shared" si="1639"/>
        <v/>
      </c>
      <c r="AJ1323" s="14" t="str">
        <f t="shared" si="1626"/>
        <v/>
      </c>
      <c r="AK1323" s="56">
        <f t="shared" ca="1" si="1621"/>
        <v>87.311010785671655</v>
      </c>
      <c r="AL1323" s="49">
        <f t="shared" ca="1" si="1622"/>
        <v>7.8490618183529186</v>
      </c>
      <c r="AM1323" s="65"/>
      <c r="AN1323" s="61"/>
      <c r="AO1323" s="61"/>
      <c r="AP1323" s="61"/>
      <c r="AQ1323" s="62"/>
    </row>
    <row r="1324" spans="1:43" x14ac:dyDescent="0.3">
      <c r="A1324" t="str">
        <f t="shared" si="1640"/>
        <v/>
      </c>
      <c r="B1324" s="1" t="s">
        <v>77</v>
      </c>
      <c r="C1324" s="1"/>
      <c r="D1324">
        <v>0.65500000000000003</v>
      </c>
      <c r="E1324">
        <v>320.31</v>
      </c>
      <c r="F1324">
        <v>11.53</v>
      </c>
      <c r="G1324" s="47"/>
      <c r="H1324" s="47"/>
      <c r="I1324" s="47"/>
      <c r="J1324" s="47"/>
      <c r="K1324" s="47"/>
      <c r="L1324" s="23">
        <f t="shared" si="1627"/>
        <v>75.27000000000001</v>
      </c>
      <c r="M1324" s="6">
        <f t="shared" si="1628"/>
        <v>0.64178221887810316</v>
      </c>
      <c r="N1324" s="6">
        <f t="shared" si="1629"/>
        <v>0.13092205135842655</v>
      </c>
      <c r="O1324" s="23">
        <f t="shared" si="1630"/>
        <v>-0.53789959039773338</v>
      </c>
      <c r="P1324" s="23" t="str">
        <f t="shared" si="1623"/>
        <v/>
      </c>
      <c r="Q1324" s="23"/>
      <c r="R1324" s="6"/>
      <c r="S1324" s="6"/>
      <c r="T1324" s="6" t="str">
        <f t="shared" si="1624"/>
        <v/>
      </c>
      <c r="U1324" s="6" t="str">
        <f t="shared" si="1625"/>
        <v/>
      </c>
      <c r="V1324" s="6"/>
      <c r="W1324" s="49"/>
      <c r="X1324" s="8"/>
      <c r="Y1324" s="53" t="str">
        <f t="shared" si="1631"/>
        <v>1.88</v>
      </c>
      <c r="Z1324" s="6">
        <f t="shared" si="1632"/>
        <v>1.1328747797555092</v>
      </c>
      <c r="AA1324" s="54">
        <f t="shared" ca="1" si="1633"/>
        <v>4.4300476462081102</v>
      </c>
      <c r="AB1324" s="55">
        <f t="shared" si="1634"/>
        <v>0.64178221887810316</v>
      </c>
      <c r="AC1324" s="6">
        <f t="shared" ca="1" si="1635"/>
        <v>3.4280949178110278</v>
      </c>
      <c r="AD1324" s="6">
        <f t="shared" ca="1" si="1636"/>
        <v>2.9451084167889716</v>
      </c>
      <c r="AE1324" s="6" t="str">
        <f t="shared" si="1637"/>
        <v/>
      </c>
      <c r="AF1324" s="113"/>
      <c r="AG1324" s="52"/>
      <c r="AH1324" s="6" t="str">
        <f t="shared" si="1638"/>
        <v/>
      </c>
      <c r="AI1324" s="6" t="str">
        <f t="shared" si="1639"/>
        <v/>
      </c>
      <c r="AJ1324" s="14" t="str">
        <f t="shared" si="1626"/>
        <v/>
      </c>
      <c r="AK1324" s="56">
        <f t="shared" ca="1" si="1621"/>
        <v>79.396258659028717</v>
      </c>
      <c r="AL1324" s="49">
        <f t="shared" ca="1" si="1622"/>
        <v>3.4876523883537907</v>
      </c>
      <c r="AM1324" s="65"/>
      <c r="AN1324" s="61"/>
      <c r="AO1324" s="61"/>
      <c r="AP1324" s="61"/>
      <c r="AQ1324" s="62"/>
    </row>
    <row r="1325" spans="1:43" x14ac:dyDescent="0.3">
      <c r="A1325" t="str">
        <f t="shared" si="1640"/>
        <v/>
      </c>
      <c r="B1325" s="1" t="s">
        <v>77</v>
      </c>
      <c r="C1325" s="1"/>
      <c r="D1325">
        <v>1.004</v>
      </c>
      <c r="E1325">
        <v>316.11</v>
      </c>
      <c r="F1325">
        <v>-43.35</v>
      </c>
      <c r="G1325" s="47"/>
      <c r="H1325" s="47"/>
      <c r="I1325" s="47"/>
      <c r="J1325" s="47"/>
      <c r="K1325" s="47"/>
      <c r="L1325" s="23">
        <f t="shared" si="1627"/>
        <v>71.070000000000022</v>
      </c>
      <c r="M1325" s="6">
        <f t="shared" si="1628"/>
        <v>0.73008268716621239</v>
      </c>
      <c r="N1325" s="6">
        <f t="shared" si="1629"/>
        <v>-0.68919900602087525</v>
      </c>
      <c r="O1325" s="23">
        <f t="shared" si="1630"/>
        <v>-0.5761406107812127</v>
      </c>
      <c r="P1325" s="23" t="str">
        <f t="shared" si="1623"/>
        <v/>
      </c>
      <c r="Q1325" s="23"/>
      <c r="R1325" s="6"/>
      <c r="S1325" s="6"/>
      <c r="T1325" s="6" t="str">
        <f t="shared" si="1624"/>
        <v/>
      </c>
      <c r="U1325" s="6" t="str">
        <f t="shared" si="1625"/>
        <v/>
      </c>
      <c r="V1325" s="6"/>
      <c r="W1325" s="49"/>
      <c r="X1325" s="8"/>
      <c r="Y1325" s="53" t="str">
        <f t="shared" si="1631"/>
        <v>1.88</v>
      </c>
      <c r="Z1325" s="6" t="str">
        <f t="shared" si="1632"/>
        <v/>
      </c>
      <c r="AA1325" s="54" t="str">
        <f t="shared" ca="1" si="1633"/>
        <v/>
      </c>
      <c r="AB1325" s="55">
        <f t="shared" si="1634"/>
        <v>0.73008268716621239</v>
      </c>
      <c r="AC1325" s="6">
        <f t="shared" si="1635"/>
        <v>-0.68919900602087525</v>
      </c>
      <c r="AD1325" s="6">
        <f t="shared" si="1636"/>
        <v>0.5761406107812127</v>
      </c>
      <c r="AE1325" s="6" t="str">
        <f t="shared" si="1637"/>
        <v/>
      </c>
      <c r="AF1325" s="113"/>
      <c r="AG1325" s="52"/>
      <c r="AH1325" s="6" t="str">
        <f t="shared" si="1638"/>
        <v/>
      </c>
      <c r="AI1325" s="6" t="str">
        <f t="shared" si="1639"/>
        <v/>
      </c>
      <c r="AJ1325" s="14" t="str">
        <f t="shared" si="1626"/>
        <v/>
      </c>
      <c r="AK1325" s="56">
        <f t="shared" si="1621"/>
        <v>-43.35</v>
      </c>
      <c r="AL1325" s="49">
        <f t="shared" si="1622"/>
        <v>1.004</v>
      </c>
      <c r="AM1325" s="65"/>
      <c r="AN1325" s="61"/>
      <c r="AO1325" s="61"/>
      <c r="AP1325" s="61"/>
      <c r="AQ1325" s="62"/>
    </row>
    <row r="1326" spans="1:43" x14ac:dyDescent="0.3">
      <c r="A1326" t="str">
        <f t="shared" si="1640"/>
        <v/>
      </c>
      <c r="B1326" s="1" t="s">
        <v>77</v>
      </c>
      <c r="C1326" s="1"/>
      <c r="D1326">
        <v>1.0269999999999999</v>
      </c>
      <c r="E1326">
        <v>297.47000000000003</v>
      </c>
      <c r="F1326">
        <v>-77.319999999999993</v>
      </c>
      <c r="G1326" s="47"/>
      <c r="H1326" s="47"/>
      <c r="I1326" s="47"/>
      <c r="J1326" s="47"/>
      <c r="K1326" s="47"/>
      <c r="L1326" s="23">
        <f t="shared" si="1627"/>
        <v>52.430000000000035</v>
      </c>
      <c r="M1326" s="6">
        <f t="shared" si="1628"/>
        <v>0.22543231813039147</v>
      </c>
      <c r="N1326" s="6">
        <f t="shared" si="1629"/>
        <v>-1.0019527283970826</v>
      </c>
      <c r="O1326" s="23">
        <f t="shared" si="1630"/>
        <v>-0.55105043512089025</v>
      </c>
      <c r="P1326" s="23" t="str">
        <f t="shared" si="1623"/>
        <v/>
      </c>
      <c r="Q1326" s="23"/>
      <c r="R1326" s="6"/>
      <c r="S1326" s="6"/>
      <c r="T1326" s="6" t="str">
        <f t="shared" si="1624"/>
        <v/>
      </c>
      <c r="U1326" s="6" t="str">
        <f t="shared" si="1625"/>
        <v/>
      </c>
      <c r="V1326" s="6"/>
      <c r="W1326" s="49"/>
      <c r="X1326" s="8"/>
      <c r="Y1326" s="53" t="str">
        <f t="shared" si="1631"/>
        <v>1.88</v>
      </c>
      <c r="Z1326" s="6" t="str">
        <f t="shared" si="1632"/>
        <v/>
      </c>
      <c r="AA1326" s="54" t="str">
        <f t="shared" ca="1" si="1633"/>
        <v/>
      </c>
      <c r="AB1326" s="55">
        <f t="shared" si="1634"/>
        <v>0.22543231813039147</v>
      </c>
      <c r="AC1326" s="6">
        <f t="shared" si="1635"/>
        <v>-1.0019527283970826</v>
      </c>
      <c r="AD1326" s="6">
        <f t="shared" si="1636"/>
        <v>0.55105043512089025</v>
      </c>
      <c r="AE1326" s="6" t="str">
        <f t="shared" si="1637"/>
        <v/>
      </c>
      <c r="AF1326" s="113"/>
      <c r="AG1326" s="52"/>
      <c r="AH1326" s="6" t="str">
        <f t="shared" si="1638"/>
        <v/>
      </c>
      <c r="AI1326" s="6" t="str">
        <f t="shared" si="1639"/>
        <v/>
      </c>
      <c r="AJ1326" s="14" t="str">
        <f t="shared" si="1626"/>
        <v/>
      </c>
      <c r="AK1326" s="56">
        <f t="shared" si="1621"/>
        <v>-77.319999999999993</v>
      </c>
      <c r="AL1326" s="49">
        <f t="shared" si="1622"/>
        <v>1.0269999999999999</v>
      </c>
      <c r="AM1326" s="65"/>
      <c r="AN1326" s="61"/>
      <c r="AO1326" s="61"/>
      <c r="AP1326" s="61"/>
      <c r="AQ1326" s="62"/>
    </row>
    <row r="1327" spans="1:43" ht="15" thickBot="1" x14ac:dyDescent="0.35">
      <c r="A1327">
        <f t="shared" si="1640"/>
        <v>1</v>
      </c>
      <c r="B1327" s="1" t="s">
        <v>77</v>
      </c>
      <c r="C1327" s="1" t="s">
        <v>78</v>
      </c>
      <c r="D1327">
        <v>5.33</v>
      </c>
      <c r="E1327">
        <v>233.26</v>
      </c>
      <c r="F1327">
        <v>12.93</v>
      </c>
      <c r="G1327" s="34"/>
      <c r="H1327" s="34"/>
      <c r="I1327" s="34"/>
      <c r="J1327" s="34"/>
      <c r="K1327" s="34"/>
      <c r="L1327" s="13"/>
      <c r="M1327" s="4"/>
      <c r="N1327" s="4"/>
      <c r="O1327" s="13">
        <f>ABS(SUM(O1315:O1326))/2</f>
        <v>4.9776541673915</v>
      </c>
      <c r="P1327" s="13">
        <f t="shared" si="1623"/>
        <v>26.530896712196697</v>
      </c>
      <c r="Q1327" s="13">
        <f>SQRT(((MAX(M1315:M1326)-MIN(M1315:M1326))^2)+((VLOOKUP(MAX(M1315:M1326),M1315:N1326,2,FALSE)-VLOOKUP(MIN(M1315:M1326),M1315:N1326,2,FALSE))^2))</f>
        <v>3.1534205124199137</v>
      </c>
      <c r="R1327" s="13">
        <f>ABS(MIN(N1315:N1326))+MAX(N1315:N1326)</f>
        <v>5.4194363616922718</v>
      </c>
      <c r="S1327" s="12">
        <f>SQRT(ABS(((M1316-M1315)^2)-((N1316-N1315)^2))+ABS(((M1317-M1316)^2)-((N1317-N1316)^2))+ABS(((M1318-M1317)^2)-((N1318-N1317)^2))+ABS(((M1319-M1318)^2)-((N1319-N1318)^2))+ABS(((M1320-M1319)^2)-((N1320-N1319)^2))+ABS(((M1321-M1320)^2)-((N1321-N1320)^2))+ABS(((M1322-M1321)^2)-((N1322-N1321)^2))+ABS(((M1323-M1322)^2)-((N1323-N1322)^2))+ABS(((M1324-M1323)^2)-((N1324-N1323)^2))+ABS(((M1325-M1324)^2)-((N1325-N1324)^2))+ABS(((M1326-M1325)^2)-((N1326-N1325)^2)))</f>
        <v>4.9606916365417391</v>
      </c>
      <c r="T1327" s="4">
        <f t="shared" si="1624"/>
        <v>1.5731145329345682</v>
      </c>
      <c r="U1327" s="4">
        <f t="shared" si="1625"/>
        <v>2.5418511850029764</v>
      </c>
      <c r="V1327" s="21">
        <f>IF($H$9=FALSE,(($F$3)*($Q1327^2))/(2*$F$7*COS(RADIANS($F$8))),IF(G1327&lt;&gt;"",(3*($F$3)*(I1327^2))/(2*J1327*(COS(RADIANS(K1327)))),(($F$3)*($Q1327^2))/(2*$J1327*COS(RADIANS($K1327)))))</f>
        <v>62.20116340732045</v>
      </c>
      <c r="W1327" s="51" t="str">
        <f>IF(G1327&lt;&gt;"",IF(V1327&lt;H1327,"STABLE","UNSTABLE"),IF(V1327&lt;$F$6,"STABLE","UNSTABLE"))</f>
        <v>UNSTABLE</v>
      </c>
      <c r="X1327" s="8"/>
      <c r="Y1327" s="57"/>
      <c r="Z1327" s="4"/>
      <c r="AA1327" s="16" t="str">
        <f t="shared" ca="1" si="1633"/>
        <v/>
      </c>
      <c r="AB1327" s="15"/>
      <c r="AC1327" s="17"/>
      <c r="AD1327" s="4">
        <f ca="1">IF(W1327="Stable",O1327,ABS(SUM(AD1315:AD1326)/2))</f>
        <v>20.760238159873438</v>
      </c>
      <c r="AE1327" s="4">
        <f t="shared" ca="1" si="1637"/>
        <v>110.65206939212543</v>
      </c>
      <c r="AF1327" s="13">
        <f>IF(W1327="Stable",Q1327,SQRT(((MAX(AB1315:AB1326)-MIN(AB1315:AB1326))^2)+((VLOOKUP(MAX(AB1315:AB1326),AB1315:AC1326,2,FALSE)-VLOOKUP(MIN(AB1315:AB1326),AB1315:AC1326,2,FALSE))^2)))</f>
        <v>3.1534205124199137</v>
      </c>
      <c r="AG1327" s="12">
        <f ca="1">IF(W1327="Stable",S1327,SQRT(ABS(((AB1316-AB1315)^2)-((AC1316-AC1315)^2))+ABS(((AB1317-AB1316)^2)-((AC1317-AC1316)^2))+ABS(((AB1318-AB1317)^2)-((AC1318-AC1317)^2))+ABS(((AB1319-AB1318)^2)-((AC1319-AC1318)^2))+ABS(((AB1320-AB1319)^2)-((AC1320-AC1319)^2))+ABS(((AB1321-AB1320)^2)-((AC1321-AC1320)^2))+ABS(((AB1322-AB1321)^2)-((AC1322-AC1321)^2))+ABS(((AB1323-AB1322)^2)-((AC1323-AC1322)^2))+ABS(((AB1324-AB1323)^2)-((AC1324-AC1323)^2))+ABS(((AB1325-AB1324)^2)-((AC1325-AC1324)^2))+ABS(((AB1326-AB1325)^2)-((AC1326-AC1325)^2))))</f>
        <v>18.881846932187056</v>
      </c>
      <c r="AH1327" s="4">
        <f ca="1">IF(W1327="Stable",T1327,IF(A1327=1,AG1327/AF1327,""))</f>
        <v>5.9877351776649839</v>
      </c>
      <c r="AI1327" s="4">
        <f ca="1">IF(W1327="Stable",U1327,IF(A1327=1,4*PI()*(AD1327/(AG1327^2)),""))</f>
        <v>0.73173402549023647</v>
      </c>
      <c r="AJ1327" s="5">
        <f t="shared" ca="1" si="1626"/>
        <v>23.976864470719761</v>
      </c>
      <c r="AK1327" s="56">
        <f t="shared" si="1621"/>
        <v>12.93</v>
      </c>
      <c r="AL1327" s="49">
        <f t="shared" si="1622"/>
        <v>5.33</v>
      </c>
      <c r="AM1327" s="65"/>
      <c r="AN1327" s="61"/>
      <c r="AO1327" s="61"/>
      <c r="AP1327" s="61"/>
      <c r="AQ1327" s="62"/>
    </row>
    <row r="1328" spans="1:43" ht="15" thickTop="1" x14ac:dyDescent="0.3">
      <c r="A1328" t="str">
        <f t="shared" si="1640"/>
        <v/>
      </c>
      <c r="B1328" s="1" t="s">
        <v>78</v>
      </c>
      <c r="C1328" s="1"/>
      <c r="D1328">
        <v>0.19900000000000001</v>
      </c>
      <c r="E1328">
        <v>183.63</v>
      </c>
      <c r="F1328">
        <v>-71.53</v>
      </c>
      <c r="G1328" s="47"/>
      <c r="H1328" s="47"/>
      <c r="I1328" s="47"/>
      <c r="J1328" s="47"/>
      <c r="K1328" s="47"/>
      <c r="L1328" s="23">
        <f t="shared" ref="L1328:L1335" si="1641">IF(AND(B1328&lt;&gt;"",C1328&lt;&gt;""),"",IF(E1328-$E$1327&lt;0,(360-($E$1327-E1328)),E1328-$E$1327))</f>
        <v>310.37</v>
      </c>
      <c r="M1328" s="6">
        <f t="shared" ref="M1328" si="1642">IF(AND(B1328&lt;&gt;"",C1328&lt;&gt;""),"",IF(L1328&gt;180,(COS(RADIANS(F1328))*D1328)*(-1),(COS(RADIANS(F1328))*D1328)))</f>
        <v>-6.3044806293693981E-2</v>
      </c>
      <c r="N1328" s="6">
        <f t="shared" ref="N1328" si="1643">IF(AND(B1328&lt;&gt;"",C1328&lt;&gt;""),"",SIN(RADIANS(F1328))*D1328)</f>
        <v>-0.18874944344127378</v>
      </c>
      <c r="O1328" s="23">
        <f t="shared" ref="O1328:O1335" si="1644">IF(A1329=1,M1328*VLOOKUP(B1329,$B$13:$N$1389,13,FALSE)-N1328*VLOOKUP(B1329,$B$13:$N$1389,12,FALSE),M1328*N1329-N1328*M1329)</f>
        <v>-5.5970798308050088E-2</v>
      </c>
      <c r="P1328" s="23" t="str">
        <f t="shared" si="1623"/>
        <v/>
      </c>
      <c r="Q1328" s="23"/>
      <c r="R1328" s="6"/>
      <c r="S1328" s="6"/>
      <c r="T1328" s="6" t="str">
        <f t="shared" si="1624"/>
        <v/>
      </c>
      <c r="U1328" s="6" t="str">
        <f t="shared" si="1625"/>
        <v/>
      </c>
      <c r="V1328" s="6"/>
      <c r="W1328" s="49"/>
      <c r="X1328" s="8"/>
      <c r="Y1328" s="53" t="str">
        <f t="shared" ref="Y1328:Y1335" si="1645">IF(A1328=1,"",B1328)</f>
        <v>1.89</v>
      </c>
      <c r="Z1328" s="6" t="str">
        <f t="shared" ref="Z1328:Z1335" si="1646">IF(F1328&lt;$R$8,"",(SQRT(((N1328-MIN($N$1328:$N$1335))^2))))</f>
        <v/>
      </c>
      <c r="AA1328" s="54" t="str">
        <f t="shared" ca="1" si="1601"/>
        <v/>
      </c>
      <c r="AB1328" s="55">
        <f t="shared" ref="AB1328:AB1335" si="1647">IF(A1328=1,"",M1328)</f>
        <v>-6.3044806293693981E-2</v>
      </c>
      <c r="AC1328" s="6">
        <f t="shared" ref="AC1328:AC1335" si="1648">IF($W$1336="STABLE",N1328,IF(F1328&lt;$R$8,N1328,(AA1328+MIN($N$1328:$N$1335))))</f>
        <v>-0.18874944344127378</v>
      </c>
      <c r="AD1328" s="6">
        <f t="shared" ref="AD1328:AD1335" si="1649">IF(A1329=1,ABS(AB1328*VLOOKUP(B1329,$B$13:$AD$1389,28,FALSE)-AC1328*VLOOKUP(B1329,$B$13:$AD$1389,27,FALSE)),ABS(AB1328*AC1329-AC1328*AB1329))</f>
        <v>5.5970798308050088E-2</v>
      </c>
      <c r="AE1328" s="6" t="str">
        <f t="shared" ref="AE1328" si="1650">IF(Y1328="",$D1328*AD1328,"")</f>
        <v/>
      </c>
      <c r="AF1328" s="113"/>
      <c r="AG1328" s="52"/>
      <c r="AH1328" s="6" t="str">
        <f t="shared" ref="AH1328:AH1335" si="1651">IF(A1328=1,AG1328/AF1328,"")</f>
        <v/>
      </c>
      <c r="AI1328" s="6" t="str">
        <f t="shared" ref="AI1328:AI1335" si="1652">IF(A1328=1,4*PI()*(AD1328/(AG1328^2)),"")</f>
        <v/>
      </c>
      <c r="AJ1328" s="14" t="str">
        <f t="shared" si="1626"/>
        <v/>
      </c>
      <c r="AK1328" s="56">
        <f t="shared" si="1621"/>
        <v>-71.53</v>
      </c>
      <c r="AL1328" s="49">
        <f t="shared" si="1622"/>
        <v>0.19900000000000001</v>
      </c>
      <c r="AM1328" s="65"/>
      <c r="AN1328" s="61"/>
      <c r="AO1328" s="61"/>
      <c r="AP1328" s="61"/>
      <c r="AQ1328" s="62"/>
    </row>
    <row r="1329" spans="1:43" x14ac:dyDescent="0.3">
      <c r="A1329" t="str">
        <f t="shared" si="1640"/>
        <v/>
      </c>
      <c r="B1329" s="1" t="s">
        <v>78</v>
      </c>
      <c r="C1329" s="1"/>
      <c r="D1329">
        <v>0.51600000000000001</v>
      </c>
      <c r="E1329">
        <v>150.13</v>
      </c>
      <c r="F1329">
        <v>-38.5</v>
      </c>
      <c r="G1329" s="47"/>
      <c r="H1329" s="47"/>
      <c r="I1329" s="47"/>
      <c r="J1329" s="47"/>
      <c r="K1329" s="47"/>
      <c r="L1329" s="23">
        <f t="shared" si="1641"/>
        <v>276.87</v>
      </c>
      <c r="M1329" s="6">
        <f t="shared" ref="M1329:M1335" si="1653">IF(AND(B1329&lt;&gt;"",C1329&lt;&gt;""),"",IF(L1329&gt;180,(COS(RADIANS(F1329))*D1329)*(-1),(COS(RADIANS(F1329))*D1329)))</f>
        <v>-0.40382580893584558</v>
      </c>
      <c r="N1329" s="6">
        <f t="shared" ref="N1329:N1335" si="1654">IF(AND(B1329&lt;&gt;"",C1329&lt;&gt;""),"",SIN(RADIANS(F1329))*D1329)</f>
        <v>-0.32121755250501166</v>
      </c>
      <c r="O1329" s="23">
        <f t="shared" si="1644"/>
        <v>-9.1399271718576189E-2</v>
      </c>
      <c r="P1329" s="23" t="str">
        <f t="shared" si="1623"/>
        <v/>
      </c>
      <c r="Q1329" s="23"/>
      <c r="R1329" s="6"/>
      <c r="S1329" s="6"/>
      <c r="T1329" s="6" t="str">
        <f t="shared" si="1624"/>
        <v/>
      </c>
      <c r="U1329" s="6" t="str">
        <f t="shared" si="1625"/>
        <v/>
      </c>
      <c r="V1329" s="6"/>
      <c r="W1329" s="49"/>
      <c r="X1329" s="8"/>
      <c r="Y1329" s="53" t="str">
        <f t="shared" si="1645"/>
        <v>1.89</v>
      </c>
      <c r="Z1329" s="6" t="str">
        <f t="shared" si="1646"/>
        <v/>
      </c>
      <c r="AA1329" s="54" t="str">
        <f t="shared" ref="AA1329:AA1345" ca="1" si="1655">IF(Z1329="","",IF($K$9=TRUE,(Z1329*($F$3/($F$3-(RANDBETWEEN($N$8,$M$8)/100)))),Z1329*($F$3/($F$3-$F$4))))</f>
        <v/>
      </c>
      <c r="AB1329" s="55">
        <f t="shared" si="1647"/>
        <v>-0.40382580893584558</v>
      </c>
      <c r="AC1329" s="6">
        <f t="shared" si="1648"/>
        <v>-0.32121755250501166</v>
      </c>
      <c r="AD1329" s="6">
        <f t="shared" si="1649"/>
        <v>9.1399271718576189E-2</v>
      </c>
      <c r="AE1329" s="6" t="str">
        <f t="shared" ref="AE1329:AE1345" si="1656">IF(Y1329="",$D1329*AD1329,"")</f>
        <v/>
      </c>
      <c r="AF1329" s="113"/>
      <c r="AG1329" s="52"/>
      <c r="AH1329" s="6" t="str">
        <f t="shared" si="1651"/>
        <v/>
      </c>
      <c r="AI1329" s="6" t="str">
        <f t="shared" si="1652"/>
        <v/>
      </c>
      <c r="AJ1329" s="14" t="str">
        <f t="shared" si="1626"/>
        <v/>
      </c>
      <c r="AK1329" s="56">
        <f t="shared" si="1621"/>
        <v>-38.5</v>
      </c>
      <c r="AL1329" s="49">
        <f t="shared" si="1622"/>
        <v>0.51600000000000001</v>
      </c>
      <c r="AM1329" s="65"/>
      <c r="AN1329" s="61"/>
      <c r="AO1329" s="61"/>
      <c r="AP1329" s="61"/>
      <c r="AQ1329" s="62"/>
    </row>
    <row r="1330" spans="1:43" x14ac:dyDescent="0.3">
      <c r="A1330" t="str">
        <f t="shared" si="1640"/>
        <v/>
      </c>
      <c r="B1330" s="1" t="s">
        <v>78</v>
      </c>
      <c r="C1330" s="1"/>
      <c r="D1330">
        <v>0.252</v>
      </c>
      <c r="E1330">
        <v>144.28</v>
      </c>
      <c r="F1330">
        <v>6.16</v>
      </c>
      <c r="G1330" s="47"/>
      <c r="H1330" s="47"/>
      <c r="I1330" s="47"/>
      <c r="J1330" s="47"/>
      <c r="K1330" s="47"/>
      <c r="L1330" s="23">
        <f t="shared" si="1641"/>
        <v>271.02</v>
      </c>
      <c r="M1330" s="6">
        <f t="shared" si="1653"/>
        <v>-0.25054498210682391</v>
      </c>
      <c r="N1330" s="6">
        <f t="shared" si="1654"/>
        <v>2.7040930847352228E-2</v>
      </c>
      <c r="O1330" s="23">
        <f t="shared" si="1644"/>
        <v>-0.62224247018350642</v>
      </c>
      <c r="P1330" s="23" t="str">
        <f t="shared" si="1623"/>
        <v/>
      </c>
      <c r="Q1330" s="23"/>
      <c r="R1330" s="6"/>
      <c r="S1330" s="6"/>
      <c r="T1330" s="6" t="str">
        <f t="shared" si="1624"/>
        <v/>
      </c>
      <c r="U1330" s="6" t="str">
        <f t="shared" si="1625"/>
        <v/>
      </c>
      <c r="V1330" s="6"/>
      <c r="W1330" s="49"/>
      <c r="X1330" s="8"/>
      <c r="Y1330" s="53" t="str">
        <f t="shared" si="1645"/>
        <v>1.89</v>
      </c>
      <c r="Z1330" s="6">
        <f t="shared" si="1646"/>
        <v>0.88996192418167142</v>
      </c>
      <c r="AA1330" s="54">
        <f t="shared" ca="1" si="1655"/>
        <v>3.4801496139641475</v>
      </c>
      <c r="AB1330" s="55">
        <f t="shared" si="1647"/>
        <v>-0.25054498210682391</v>
      </c>
      <c r="AC1330" s="6">
        <f t="shared" si="1648"/>
        <v>2.7040930847352228E-2</v>
      </c>
      <c r="AD1330" s="6">
        <f t="shared" si="1649"/>
        <v>0.62224247018350642</v>
      </c>
      <c r="AE1330" s="6" t="str">
        <f t="shared" si="1656"/>
        <v/>
      </c>
      <c r="AF1330" s="113"/>
      <c r="AG1330" s="52"/>
      <c r="AH1330" s="6" t="str">
        <f t="shared" si="1651"/>
        <v/>
      </c>
      <c r="AI1330" s="6" t="str">
        <f t="shared" si="1652"/>
        <v/>
      </c>
      <c r="AJ1330" s="14" t="str">
        <f t="shared" si="1626"/>
        <v/>
      </c>
      <c r="AK1330" s="56">
        <f t="shared" si="1621"/>
        <v>6.160000000000001</v>
      </c>
      <c r="AL1330" s="49">
        <f t="shared" si="1622"/>
        <v>0.252</v>
      </c>
      <c r="AM1330" s="65"/>
      <c r="AN1330" s="61"/>
      <c r="AO1330" s="61"/>
      <c r="AP1330" s="61"/>
      <c r="AQ1330" s="62"/>
    </row>
    <row r="1331" spans="1:43" x14ac:dyDescent="0.3">
      <c r="A1331" t="str">
        <f t="shared" si="1640"/>
        <v/>
      </c>
      <c r="B1331" s="1" t="s">
        <v>78</v>
      </c>
      <c r="C1331" s="1"/>
      <c r="D1331">
        <v>2.5190000000000001</v>
      </c>
      <c r="E1331">
        <v>124.03</v>
      </c>
      <c r="F1331">
        <v>84.75</v>
      </c>
      <c r="G1331" s="47"/>
      <c r="H1331" s="47"/>
      <c r="I1331" s="47"/>
      <c r="J1331" s="47"/>
      <c r="K1331" s="47"/>
      <c r="L1331" s="23">
        <f t="shared" si="1641"/>
        <v>250.77</v>
      </c>
      <c r="M1331" s="6">
        <f t="shared" si="1653"/>
        <v>-0.23049257741311097</v>
      </c>
      <c r="N1331" s="6">
        <f t="shared" si="1654"/>
        <v>2.5084326125605729</v>
      </c>
      <c r="O1331" s="23">
        <f t="shared" si="1644"/>
        <v>-0.60835344842884953</v>
      </c>
      <c r="P1331" s="23" t="str">
        <f t="shared" si="1623"/>
        <v/>
      </c>
      <c r="Q1331" s="23"/>
      <c r="R1331" s="6"/>
      <c r="S1331" s="6"/>
      <c r="T1331" s="6" t="str">
        <f t="shared" si="1624"/>
        <v/>
      </c>
      <c r="U1331" s="6" t="str">
        <f t="shared" si="1625"/>
        <v/>
      </c>
      <c r="V1331" s="6"/>
      <c r="W1331" s="49"/>
      <c r="X1331" s="8"/>
      <c r="Y1331" s="53" t="str">
        <f t="shared" si="1645"/>
        <v>1.89</v>
      </c>
      <c r="Z1331" s="6">
        <f t="shared" si="1646"/>
        <v>3.3713536058948921</v>
      </c>
      <c r="AA1331" s="54">
        <f t="shared" ca="1" si="1655"/>
        <v>13.183502160365098</v>
      </c>
      <c r="AB1331" s="55">
        <f t="shared" si="1647"/>
        <v>-0.23049257741311097</v>
      </c>
      <c r="AC1331" s="6">
        <f t="shared" si="1648"/>
        <v>2.5084326125605729</v>
      </c>
      <c r="AD1331" s="6">
        <f t="shared" si="1649"/>
        <v>0.60835344842884953</v>
      </c>
      <c r="AE1331" s="6" t="str">
        <f t="shared" si="1656"/>
        <v/>
      </c>
      <c r="AF1331" s="113"/>
      <c r="AG1331" s="52"/>
      <c r="AH1331" s="6" t="str">
        <f t="shared" si="1651"/>
        <v/>
      </c>
      <c r="AI1331" s="6" t="str">
        <f t="shared" si="1652"/>
        <v/>
      </c>
      <c r="AJ1331" s="14" t="str">
        <f t="shared" si="1626"/>
        <v/>
      </c>
      <c r="AK1331" s="56">
        <f t="shared" si="1621"/>
        <v>84.75</v>
      </c>
      <c r="AL1331" s="49">
        <f t="shared" si="1622"/>
        <v>2.5190000000000001</v>
      </c>
      <c r="AM1331" s="65"/>
      <c r="AN1331" s="61"/>
      <c r="AO1331" s="61"/>
      <c r="AP1331" s="61"/>
      <c r="AQ1331" s="62"/>
    </row>
    <row r="1332" spans="1:43" x14ac:dyDescent="0.3">
      <c r="A1332" t="str">
        <f t="shared" si="1640"/>
        <v/>
      </c>
      <c r="B1332" s="1" t="s">
        <v>78</v>
      </c>
      <c r="C1332" s="1"/>
      <c r="D1332">
        <v>1.1539999999999999</v>
      </c>
      <c r="E1332">
        <v>316.18</v>
      </c>
      <c r="F1332">
        <v>83.17</v>
      </c>
      <c r="G1332" s="47"/>
      <c r="H1332" s="47"/>
      <c r="I1332" s="47"/>
      <c r="J1332" s="47"/>
      <c r="K1332" s="47"/>
      <c r="L1332" s="23">
        <f t="shared" si="1641"/>
        <v>82.920000000000016</v>
      </c>
      <c r="M1332" s="6">
        <f t="shared" si="1653"/>
        <v>0.1372381431832127</v>
      </c>
      <c r="N1332" s="6">
        <f t="shared" si="1654"/>
        <v>1.1458104956997137</v>
      </c>
      <c r="O1332" s="23">
        <f t="shared" si="1644"/>
        <v>-0.31592299835573412</v>
      </c>
      <c r="P1332" s="23" t="str">
        <f t="shared" si="1623"/>
        <v/>
      </c>
      <c r="Q1332" s="23"/>
      <c r="R1332" s="6"/>
      <c r="S1332" s="6"/>
      <c r="T1332" s="6" t="str">
        <f t="shared" si="1624"/>
        <v/>
      </c>
      <c r="U1332" s="6" t="str">
        <f t="shared" si="1625"/>
        <v/>
      </c>
      <c r="V1332" s="6"/>
      <c r="W1332" s="49"/>
      <c r="X1332" s="8"/>
      <c r="Y1332" s="53" t="str">
        <f t="shared" si="1645"/>
        <v>1.89</v>
      </c>
      <c r="Z1332" s="6">
        <f t="shared" si="1646"/>
        <v>2.0087314890340329</v>
      </c>
      <c r="AA1332" s="54">
        <f t="shared" ca="1" si="1655"/>
        <v>7.8550395541330822</v>
      </c>
      <c r="AB1332" s="55">
        <f t="shared" si="1647"/>
        <v>0.1372381431832127</v>
      </c>
      <c r="AC1332" s="6">
        <f t="shared" si="1648"/>
        <v>1.1458104956997137</v>
      </c>
      <c r="AD1332" s="6">
        <f t="shared" si="1649"/>
        <v>0.31592299835573412</v>
      </c>
      <c r="AE1332" s="6" t="str">
        <f t="shared" si="1656"/>
        <v/>
      </c>
      <c r="AF1332" s="113"/>
      <c r="AG1332" s="52"/>
      <c r="AH1332" s="6" t="str">
        <f t="shared" si="1651"/>
        <v/>
      </c>
      <c r="AI1332" s="6" t="str">
        <f t="shared" si="1652"/>
        <v/>
      </c>
      <c r="AJ1332" s="14" t="str">
        <f t="shared" si="1626"/>
        <v/>
      </c>
      <c r="AK1332" s="56">
        <f t="shared" si="1621"/>
        <v>83.17</v>
      </c>
      <c r="AL1332" s="49">
        <f t="shared" si="1622"/>
        <v>1.1539999999999999</v>
      </c>
      <c r="AM1332" s="65"/>
      <c r="AN1332" s="61"/>
      <c r="AO1332" s="61"/>
      <c r="AP1332" s="61"/>
      <c r="AQ1332" s="62"/>
    </row>
    <row r="1333" spans="1:43" x14ac:dyDescent="0.3">
      <c r="A1333" t="str">
        <f t="shared" si="1640"/>
        <v/>
      </c>
      <c r="B1333" s="1" t="s">
        <v>78</v>
      </c>
      <c r="C1333" s="1"/>
      <c r="D1333">
        <v>0.38</v>
      </c>
      <c r="E1333">
        <v>323.32</v>
      </c>
      <c r="F1333">
        <v>37.08</v>
      </c>
      <c r="G1333" s="47"/>
      <c r="H1333" s="47"/>
      <c r="I1333" s="47"/>
      <c r="J1333" s="47"/>
      <c r="K1333" s="47"/>
      <c r="L1333" s="23">
        <f t="shared" si="1641"/>
        <v>90.06</v>
      </c>
      <c r="M1333" s="6">
        <f t="shared" si="1653"/>
        <v>0.30316188702465702</v>
      </c>
      <c r="N1333" s="6">
        <f t="shared" si="1654"/>
        <v>0.22911322584182939</v>
      </c>
      <c r="O1333" s="23">
        <f t="shared" si="1644"/>
        <v>-0.19433861869160945</v>
      </c>
      <c r="P1333" s="23" t="str">
        <f t="shared" si="1623"/>
        <v/>
      </c>
      <c r="Q1333" s="23"/>
      <c r="R1333" s="6"/>
      <c r="S1333" s="6"/>
      <c r="T1333" s="6" t="str">
        <f t="shared" si="1624"/>
        <v/>
      </c>
      <c r="U1333" s="6" t="str">
        <f t="shared" si="1625"/>
        <v/>
      </c>
      <c r="V1333" s="6"/>
      <c r="W1333" s="49"/>
      <c r="X1333" s="8"/>
      <c r="Y1333" s="53" t="str">
        <f t="shared" si="1645"/>
        <v>1.89</v>
      </c>
      <c r="Z1333" s="6">
        <f t="shared" si="1646"/>
        <v>1.0920342191761485</v>
      </c>
      <c r="AA1333" s="54">
        <f t="shared" ca="1" si="1655"/>
        <v>4.2703427675246397</v>
      </c>
      <c r="AB1333" s="55">
        <f t="shared" si="1647"/>
        <v>0.30316188702465702</v>
      </c>
      <c r="AC1333" s="6">
        <f t="shared" si="1648"/>
        <v>0.22911322584182939</v>
      </c>
      <c r="AD1333" s="6">
        <f t="shared" si="1649"/>
        <v>0.19433861869160945</v>
      </c>
      <c r="AE1333" s="6" t="str">
        <f t="shared" si="1656"/>
        <v/>
      </c>
      <c r="AF1333" s="113"/>
      <c r="AG1333" s="52"/>
      <c r="AH1333" s="6" t="str">
        <f t="shared" si="1651"/>
        <v/>
      </c>
      <c r="AI1333" s="6" t="str">
        <f t="shared" si="1652"/>
        <v/>
      </c>
      <c r="AJ1333" s="14" t="str">
        <f t="shared" si="1626"/>
        <v/>
      </c>
      <c r="AK1333" s="56">
        <f t="shared" si="1621"/>
        <v>37.08</v>
      </c>
      <c r="AL1333" s="49">
        <f t="shared" si="1622"/>
        <v>0.38000000000000006</v>
      </c>
      <c r="AM1333" s="65"/>
      <c r="AN1333" s="61"/>
      <c r="AO1333" s="61"/>
      <c r="AP1333" s="61"/>
      <c r="AQ1333" s="62"/>
    </row>
    <row r="1334" spans="1:43" x14ac:dyDescent="0.3">
      <c r="A1334" t="str">
        <f t="shared" si="1640"/>
        <v/>
      </c>
      <c r="B1334" s="1" t="s">
        <v>78</v>
      </c>
      <c r="C1334" s="1"/>
      <c r="D1334">
        <v>0.54700000000000004</v>
      </c>
      <c r="E1334">
        <v>320.43</v>
      </c>
      <c r="F1334">
        <v>-32.14</v>
      </c>
      <c r="G1334" s="47"/>
      <c r="H1334" s="47"/>
      <c r="I1334" s="47"/>
      <c r="J1334" s="47"/>
      <c r="K1334" s="47"/>
      <c r="L1334" s="23">
        <f t="shared" si="1641"/>
        <v>87.170000000000016</v>
      </c>
      <c r="M1334" s="6">
        <f t="shared" si="1653"/>
        <v>0.46317264864248808</v>
      </c>
      <c r="N1334" s="6">
        <f t="shared" si="1654"/>
        <v>-0.29099844939363906</v>
      </c>
      <c r="O1334" s="23">
        <f t="shared" si="1644"/>
        <v>-0.2733319800003825</v>
      </c>
      <c r="P1334" s="23" t="str">
        <f t="shared" si="1623"/>
        <v/>
      </c>
      <c r="Q1334" s="23"/>
      <c r="R1334" s="6"/>
      <c r="S1334" s="6"/>
      <c r="T1334" s="6" t="str">
        <f t="shared" si="1624"/>
        <v/>
      </c>
      <c r="U1334" s="6" t="str">
        <f t="shared" si="1625"/>
        <v/>
      </c>
      <c r="V1334" s="6"/>
      <c r="W1334" s="49"/>
      <c r="X1334" s="8"/>
      <c r="Y1334" s="53" t="str">
        <f t="shared" si="1645"/>
        <v>1.89</v>
      </c>
      <c r="Z1334" s="6" t="str">
        <f t="shared" si="1646"/>
        <v/>
      </c>
      <c r="AA1334" s="54" t="str">
        <f t="shared" ca="1" si="1655"/>
        <v/>
      </c>
      <c r="AB1334" s="55">
        <f t="shared" si="1647"/>
        <v>0.46317264864248808</v>
      </c>
      <c r="AC1334" s="6">
        <f t="shared" si="1648"/>
        <v>-0.29099844939363906</v>
      </c>
      <c r="AD1334" s="6">
        <f t="shared" si="1649"/>
        <v>0.2733319800003825</v>
      </c>
      <c r="AE1334" s="6" t="str">
        <f t="shared" si="1656"/>
        <v/>
      </c>
      <c r="AF1334" s="113"/>
      <c r="AG1334" s="52"/>
      <c r="AH1334" s="6" t="str">
        <f t="shared" si="1651"/>
        <v/>
      </c>
      <c r="AI1334" s="6" t="str">
        <f t="shared" si="1652"/>
        <v/>
      </c>
      <c r="AJ1334" s="14" t="str">
        <f t="shared" si="1626"/>
        <v/>
      </c>
      <c r="AK1334" s="56">
        <f t="shared" si="1621"/>
        <v>-32.14</v>
      </c>
      <c r="AL1334" s="49">
        <f t="shared" si="1622"/>
        <v>0.54700000000000004</v>
      </c>
      <c r="AM1334" s="65"/>
      <c r="AN1334" s="61"/>
      <c r="AO1334" s="61"/>
      <c r="AP1334" s="61"/>
      <c r="AQ1334" s="62"/>
    </row>
    <row r="1335" spans="1:43" x14ac:dyDescent="0.3">
      <c r="A1335" t="str">
        <f t="shared" si="1640"/>
        <v/>
      </c>
      <c r="B1335" s="1" t="s">
        <v>78</v>
      </c>
      <c r="C1335" s="1"/>
      <c r="D1335">
        <v>0.96599999999999997</v>
      </c>
      <c r="E1335">
        <v>315.37</v>
      </c>
      <c r="F1335">
        <v>-63.29</v>
      </c>
      <c r="G1335" s="47"/>
      <c r="H1335" s="47"/>
      <c r="I1335" s="47"/>
      <c r="J1335" s="47"/>
      <c r="K1335" s="47"/>
      <c r="L1335" s="23">
        <f t="shared" si="1641"/>
        <v>82.110000000000014</v>
      </c>
      <c r="M1335" s="6">
        <f t="shared" si="1653"/>
        <v>0.43419276740050822</v>
      </c>
      <c r="N1335" s="6">
        <f t="shared" si="1654"/>
        <v>-0.86292099333431915</v>
      </c>
      <c r="O1335" s="23">
        <f t="shared" si="1644"/>
        <v>-0.13635633006459652</v>
      </c>
      <c r="P1335" s="23" t="str">
        <f t="shared" si="1623"/>
        <v/>
      </c>
      <c r="Q1335" s="23"/>
      <c r="R1335" s="6"/>
      <c r="S1335" s="6"/>
      <c r="T1335" s="6" t="str">
        <f t="shared" si="1624"/>
        <v/>
      </c>
      <c r="U1335" s="6" t="str">
        <f t="shared" si="1625"/>
        <v/>
      </c>
      <c r="V1335" s="6"/>
      <c r="W1335" s="49"/>
      <c r="X1335" s="8"/>
      <c r="Y1335" s="53" t="str">
        <f t="shared" si="1645"/>
        <v>1.89</v>
      </c>
      <c r="Z1335" s="6" t="str">
        <f t="shared" si="1646"/>
        <v/>
      </c>
      <c r="AA1335" s="54" t="str">
        <f t="shared" ca="1" si="1655"/>
        <v/>
      </c>
      <c r="AB1335" s="55">
        <f t="shared" si="1647"/>
        <v>0.43419276740050822</v>
      </c>
      <c r="AC1335" s="6">
        <f t="shared" si="1648"/>
        <v>-0.86292099333431915</v>
      </c>
      <c r="AD1335" s="6">
        <f t="shared" si="1649"/>
        <v>0.13635633006459652</v>
      </c>
      <c r="AE1335" s="6" t="str">
        <f t="shared" si="1656"/>
        <v/>
      </c>
      <c r="AF1335" s="113"/>
      <c r="AG1335" s="52"/>
      <c r="AH1335" s="6" t="str">
        <f t="shared" si="1651"/>
        <v/>
      </c>
      <c r="AI1335" s="6" t="str">
        <f t="shared" si="1652"/>
        <v/>
      </c>
      <c r="AJ1335" s="14" t="str">
        <f t="shared" si="1626"/>
        <v/>
      </c>
      <c r="AK1335" s="56">
        <f t="shared" si="1621"/>
        <v>-63.29</v>
      </c>
      <c r="AL1335" s="49">
        <f t="shared" si="1622"/>
        <v>0.96599999999999997</v>
      </c>
      <c r="AM1335" s="65"/>
      <c r="AN1335" s="61"/>
      <c r="AO1335" s="61"/>
      <c r="AP1335" s="61"/>
      <c r="AQ1335" s="62"/>
    </row>
    <row r="1336" spans="1:43" ht="15" thickBot="1" x14ac:dyDescent="0.35">
      <c r="A1336">
        <f t="shared" si="1640"/>
        <v>1</v>
      </c>
      <c r="B1336" s="1" t="s">
        <v>78</v>
      </c>
      <c r="C1336" s="1" t="s">
        <v>79</v>
      </c>
      <c r="D1336">
        <v>1.865</v>
      </c>
      <c r="E1336">
        <v>224.76</v>
      </c>
      <c r="F1336">
        <v>1.1399999999999999</v>
      </c>
      <c r="G1336" s="34"/>
      <c r="H1336" s="34"/>
      <c r="I1336" s="34"/>
      <c r="J1336" s="34"/>
      <c r="K1336" s="34"/>
      <c r="L1336" s="13"/>
      <c r="M1336" s="4"/>
      <c r="N1336" s="4"/>
      <c r="O1336" s="13">
        <f>ABS(SUM(O1328:O1335))/2</f>
        <v>1.1489579578756526</v>
      </c>
      <c r="P1336" s="13">
        <f t="shared" si="1623"/>
        <v>2.142806591438092</v>
      </c>
      <c r="Q1336" s="13">
        <f>SQRT(((MAX(M1328:M1335)-MIN(M1328:M1335))^2)+((VLOOKUP(MAX(M1328:M1335),M1328:N1335,2,FALSE)-VLOOKUP(MIN(M1328:M1335),M1328:N1335,2,FALSE))^2))</f>
        <v>0.86752493891303506</v>
      </c>
      <c r="R1336" s="13">
        <f>ABS(MIN(N1328:N1335))+MAX(N1328:N1335)</f>
        <v>3.3713536058948921</v>
      </c>
      <c r="S1336" s="12">
        <f>SQRT(ABS(((M1329-M1328)^2)-((N1329-N1328)^2))+ABS(((M1330-M1329)^2)-((N1330-N1329)^2))+ABS(((M1331-M1330)^2)-((N1331-N1330)^2))+ABS(((M1332-M1331)^2)-((N1332-N1331)^2))+ABS(((M1333-M1332)^2)-((N1333-N1332)^2))+ABS(((M1334-M1333)^2)-((N1334-N1333)^2))+ABS(((M1335-M1334)^2)-((N1335-N1334)^2)))</f>
        <v>3.0755097220223599</v>
      </c>
      <c r="T1336" s="4">
        <f t="shared" si="1624"/>
        <v>3.5451542475260922</v>
      </c>
      <c r="U1336" s="4">
        <f t="shared" si="1625"/>
        <v>1.526440193246569</v>
      </c>
      <c r="V1336" s="21">
        <f>IF($H$9=FALSE,(($F$3)*($Q1336^2))/(2*$F$7*COS(RADIANS($F$8))),IF(G1336&lt;&gt;"",(3*($F$3)*(I1336^2))/(2*J1336*(COS(RADIANS(K1336)))),(($F$3)*($Q1336^2))/(2*$J1336*COS(RADIANS($K1336)))))</f>
        <v>4.7075903938432173</v>
      </c>
      <c r="W1336" s="51" t="str">
        <f>IF(G1336&lt;&gt;"",IF(V1336&lt;H1336,"STABLE","UNSTABLE"),IF(V1336&lt;$F$6,"STABLE","UNSTABLE"))</f>
        <v>STABLE</v>
      </c>
      <c r="X1336" s="8"/>
      <c r="Y1336" s="57"/>
      <c r="Z1336" s="4"/>
      <c r="AA1336" s="16" t="str">
        <f t="shared" ca="1" si="1655"/>
        <v/>
      </c>
      <c r="AB1336" s="15"/>
      <c r="AC1336" s="17"/>
      <c r="AD1336" s="4">
        <f>IF(W1336="Stable",O1336,ABS(SUM(AD1328:AD1335)/2))</f>
        <v>1.1489579578756526</v>
      </c>
      <c r="AE1336" s="4">
        <f t="shared" si="1656"/>
        <v>2.142806591438092</v>
      </c>
      <c r="AF1336" s="13">
        <f>IF(W1336="Stable",Q1336,SQRT(((MAX(AB1328:AB1335)-MIN(AB1328:AB1335))^2)+((VLOOKUP(MAX(AB1328:AB1335),AB1328:AC1335,2,FALSE)-VLOOKUP(MIN(AB1328:AB1335),AB1328:AC1335,2,FALSE))^2)))</f>
        <v>0.86752493891303506</v>
      </c>
      <c r="AG1336" s="12">
        <f>IF(W1336="Stable",S1336,SQRT(ABS(((AB1329-AB1328)^2)-((AC1329-AC1328)^2))+ABS(((AB1330-AB1329)^2)-((AC1330-AC1329)^2))+ABS(((AB1331-AB1330)^2)-((AC1331-AC1330)^2))+ABS(((AB1332-AB1331)^2)-((AC1332-AC1331)^2))+ABS(((AB1333-AB1332)^2)-((AC1333-AC1332)^2))+ABS(((AB1334-AB1333)^2)-((AC1334-AC1333)^2))+ABS(((AB1335-AB1334)^2)-((AC1335-AC1334)^2))))</f>
        <v>3.0755097220223599</v>
      </c>
      <c r="AH1336" s="4">
        <f>IF(W1336="Stable",T1336,IF(A1336=1,AG1336/AF1336,""))</f>
        <v>3.5451542475260922</v>
      </c>
      <c r="AI1336" s="4">
        <f>IF(W1336="Stable",U1336,IF(A1336=1,4*PI()*(AD1336/(AG1336^2)),""))</f>
        <v>1.526440193246569</v>
      </c>
      <c r="AJ1336" s="5">
        <f t="shared" si="1626"/>
        <v>100</v>
      </c>
      <c r="AK1336" s="56">
        <f t="shared" ref="AK1336:AK1364" si="1657">IF(A1336=1,F1336,IF(Z1336="",F1336,ABS(DEGREES(ATAN(AC1336/AB1336)))))</f>
        <v>1.1399999999999999</v>
      </c>
      <c r="AL1336" s="49">
        <f t="shared" ref="AL1336:AL1364" si="1658">IF(A1336=1,D1336,SQRT(((AB1336-0)^2)+((AC1336-0)^2)))</f>
        <v>1.865</v>
      </c>
      <c r="AM1336" s="65"/>
      <c r="AN1336" s="61"/>
      <c r="AO1336" s="61"/>
      <c r="AP1336" s="61"/>
      <c r="AQ1336" s="62"/>
    </row>
    <row r="1337" spans="1:43" ht="15" thickTop="1" x14ac:dyDescent="0.3">
      <c r="A1337" t="str">
        <f t="shared" si="1640"/>
        <v/>
      </c>
      <c r="B1337" s="1" t="s">
        <v>79</v>
      </c>
      <c r="C1337" s="1"/>
      <c r="D1337">
        <v>1.0389999999999999</v>
      </c>
      <c r="E1337">
        <v>209.51</v>
      </c>
      <c r="F1337">
        <v>-72.95</v>
      </c>
      <c r="G1337" s="47"/>
      <c r="H1337" s="47"/>
      <c r="I1337" s="47"/>
      <c r="J1337" s="47"/>
      <c r="K1337" s="47"/>
      <c r="L1337" s="23">
        <f t="shared" ref="L1337:L1345" si="1659">IF(AND(B1337&lt;&gt;"",C1337&lt;&gt;""),"",IF(E1337-$E$1336&lt;0,(360-($E$1336-E1337)),E1337-$E$1336))</f>
        <v>344.75</v>
      </c>
      <c r="M1337" s="6">
        <f t="shared" ref="M1337:M1345" si="1660">IF(AND(B1337&lt;&gt;"",C1337&lt;&gt;""),"",IF(L1337&gt;180,(COS(RADIANS(F1337))*D1337)*(-1),(COS(RADIANS(F1337))*D1337)))</f>
        <v>-0.3046411655603935</v>
      </c>
      <c r="N1337" s="6">
        <f t="shared" ref="N1337:N1345" si="1661">IF(AND(B1337&lt;&gt;"",C1337&lt;&gt;""),"",SIN(RADIANS(F1337))*D1337)</f>
        <v>-0.99333517014450101</v>
      </c>
      <c r="O1337" s="23">
        <f t="shared" ref="O1337:O1349" si="1662">IF(A1338=1,M1337*VLOOKUP(B1338,$B$13:$N$1389,13,FALSE)-N1337*VLOOKUP(B1338,$B$13:$N$1389,12,FALSE),M1337*N1338-N1337*M1338)</f>
        <v>-1.3838174680516877</v>
      </c>
      <c r="P1337" s="23" t="str">
        <f t="shared" ref="P1337:P1364" si="1663">IF(A1337=1,D1337*O1337,"")</f>
        <v/>
      </c>
      <c r="Q1337" s="23"/>
      <c r="R1337" s="6"/>
      <c r="S1337" s="6"/>
      <c r="T1337" s="6" t="str">
        <f t="shared" ref="T1337:T1364" si="1664">IF(A1337=1,S1337/Q1337,"")</f>
        <v/>
      </c>
      <c r="U1337" s="6" t="str">
        <f t="shared" ref="U1337:U1364" si="1665">IF(A1337=1,4*PI()*(O1337/(S1337^2)),"")</f>
        <v/>
      </c>
      <c r="V1337" s="6"/>
      <c r="W1337" s="49"/>
      <c r="X1337" s="8"/>
      <c r="Y1337" s="53" t="str">
        <f t="shared" ref="Y1337:Y1349" si="1666">IF(A1337=1,"",B1337)</f>
        <v>1.90</v>
      </c>
      <c r="Z1337" s="6" t="str">
        <f t="shared" ref="Z1337:Z1349" si="1667">IF(F1337&lt;$R$8,"",(SQRT(((N1337-MIN($N$1337:$N$1349))^2))))</f>
        <v/>
      </c>
      <c r="AA1337" s="54" t="str">
        <f t="shared" ca="1" si="1655"/>
        <v/>
      </c>
      <c r="AB1337" s="55">
        <f t="shared" ref="AB1337:AB1349" si="1668">IF(A1337=1,"",M1337)</f>
        <v>-0.3046411655603935</v>
      </c>
      <c r="AC1337" s="6">
        <f t="shared" ref="AC1337:AC1349" si="1669">IF($W$1336="STABLE",N1337,IF(F1337&lt;$R$8,N1337,(AA1337+MIN($N$1337:$N$1349))))</f>
        <v>-0.99333517014450101</v>
      </c>
      <c r="AD1337" s="6">
        <f t="shared" ref="AD1337:AD1349" si="1670">IF(A1338=1,ABS(AB1337*VLOOKUP(B1338,$B$13:$AD$1389,28,FALSE)-AC1337*VLOOKUP(B1338,$B$13:$AD$1389,27,FALSE)),ABS(AB1337*AC1338-AC1337*AB1338))</f>
        <v>1.3838174680516877</v>
      </c>
      <c r="AE1337" s="6" t="str">
        <f t="shared" si="1656"/>
        <v/>
      </c>
      <c r="AF1337" s="113"/>
      <c r="AG1337" s="52"/>
      <c r="AH1337" s="6" t="str">
        <f t="shared" ref="AH1337:AH1349" si="1671">IF(A1337=1,AG1337/AF1337,"")</f>
        <v/>
      </c>
      <c r="AI1337" s="6" t="str">
        <f t="shared" ref="AI1337:AI1349" si="1672">IF(A1337=1,4*PI()*(AD1337/(AG1337^2)),"")</f>
        <v/>
      </c>
      <c r="AJ1337" s="14" t="str">
        <f t="shared" ref="AJ1337:AJ1364" si="1673">IF(A1337=1,(O1337/AD1337)*100,"")</f>
        <v/>
      </c>
      <c r="AK1337" s="56">
        <f t="shared" si="1657"/>
        <v>-72.95</v>
      </c>
      <c r="AL1337" s="49">
        <f t="shared" si="1658"/>
        <v>1.0389999999999999</v>
      </c>
      <c r="AM1337" s="65"/>
      <c r="AN1337" s="61"/>
      <c r="AO1337" s="61"/>
      <c r="AP1337" s="61"/>
      <c r="AQ1337" s="62"/>
    </row>
    <row r="1338" spans="1:43" x14ac:dyDescent="0.3">
      <c r="A1338" t="str">
        <f t="shared" si="1640"/>
        <v/>
      </c>
      <c r="B1338" s="1" t="s">
        <v>79</v>
      </c>
      <c r="C1338" s="1"/>
      <c r="D1338">
        <v>1.992</v>
      </c>
      <c r="E1338">
        <v>167.28</v>
      </c>
      <c r="F1338">
        <v>-30.99</v>
      </c>
      <c r="G1338" s="47"/>
      <c r="H1338" s="47"/>
      <c r="I1338" s="47"/>
      <c r="J1338" s="47"/>
      <c r="K1338" s="47"/>
      <c r="L1338" s="23">
        <f t="shared" si="1659"/>
        <v>302.52</v>
      </c>
      <c r="M1338" s="6">
        <f t="shared" si="1660"/>
        <v>-1.7076563000661247</v>
      </c>
      <c r="N1338" s="6">
        <f t="shared" si="1661"/>
        <v>-1.0256578185947172</v>
      </c>
      <c r="O1338" s="23">
        <f t="shared" si="1662"/>
        <v>-1.4089086283520116</v>
      </c>
      <c r="P1338" s="23" t="str">
        <f t="shared" si="1663"/>
        <v/>
      </c>
      <c r="Q1338" s="23"/>
      <c r="R1338" s="6"/>
      <c r="S1338" s="6"/>
      <c r="T1338" s="6" t="str">
        <f t="shared" si="1664"/>
        <v/>
      </c>
      <c r="U1338" s="6" t="str">
        <f t="shared" si="1665"/>
        <v/>
      </c>
      <c r="V1338" s="6"/>
      <c r="W1338" s="49"/>
      <c r="X1338" s="8"/>
      <c r="Y1338" s="53" t="str">
        <f t="shared" si="1666"/>
        <v>1.90</v>
      </c>
      <c r="Z1338" s="6" t="str">
        <f t="shared" si="1667"/>
        <v/>
      </c>
      <c r="AA1338" s="54" t="str">
        <f t="shared" ca="1" si="1655"/>
        <v/>
      </c>
      <c r="AB1338" s="55">
        <f t="shared" si="1668"/>
        <v>-1.7076563000661247</v>
      </c>
      <c r="AC1338" s="6">
        <f t="shared" si="1669"/>
        <v>-1.0256578185947172</v>
      </c>
      <c r="AD1338" s="6">
        <f t="shared" si="1670"/>
        <v>1.4089086283520116</v>
      </c>
      <c r="AE1338" s="6" t="str">
        <f t="shared" si="1656"/>
        <v/>
      </c>
      <c r="AF1338" s="113"/>
      <c r="AG1338" s="52"/>
      <c r="AH1338" s="6" t="str">
        <f t="shared" si="1671"/>
        <v/>
      </c>
      <c r="AI1338" s="6" t="str">
        <f t="shared" si="1672"/>
        <v/>
      </c>
      <c r="AJ1338" s="14" t="str">
        <f t="shared" si="1673"/>
        <v/>
      </c>
      <c r="AK1338" s="56">
        <f t="shared" si="1657"/>
        <v>-30.99</v>
      </c>
      <c r="AL1338" s="49">
        <f t="shared" si="1658"/>
        <v>1.992</v>
      </c>
      <c r="AM1338" s="65"/>
      <c r="AN1338" s="61"/>
      <c r="AO1338" s="61"/>
      <c r="AP1338" s="61"/>
      <c r="AQ1338" s="62"/>
    </row>
    <row r="1339" spans="1:43" x14ac:dyDescent="0.3">
      <c r="A1339" t="str">
        <f t="shared" si="1640"/>
        <v/>
      </c>
      <c r="B1339" s="1" t="s">
        <v>79</v>
      </c>
      <c r="C1339" s="1"/>
      <c r="D1339">
        <v>2.0640000000000001</v>
      </c>
      <c r="E1339">
        <v>164.57</v>
      </c>
      <c r="F1339">
        <v>-10.95</v>
      </c>
      <c r="G1339" s="47"/>
      <c r="H1339" s="47"/>
      <c r="I1339" s="47"/>
      <c r="J1339" s="47"/>
      <c r="K1339" s="47"/>
      <c r="L1339" s="23">
        <f t="shared" si="1659"/>
        <v>299.81</v>
      </c>
      <c r="M1339" s="6">
        <f t="shared" si="1660"/>
        <v>-2.0264214164247494</v>
      </c>
      <c r="N1339" s="6">
        <f t="shared" si="1661"/>
        <v>-0.39206152968011704</v>
      </c>
      <c r="O1339" s="23">
        <f t="shared" si="1662"/>
        <v>-1.168072789390914</v>
      </c>
      <c r="P1339" s="23" t="str">
        <f t="shared" si="1663"/>
        <v/>
      </c>
      <c r="Q1339" s="23"/>
      <c r="R1339" s="6"/>
      <c r="S1339" s="6"/>
      <c r="T1339" s="6" t="str">
        <f t="shared" si="1664"/>
        <v/>
      </c>
      <c r="U1339" s="6" t="str">
        <f t="shared" si="1665"/>
        <v/>
      </c>
      <c r="V1339" s="6"/>
      <c r="W1339" s="49"/>
      <c r="X1339" s="8"/>
      <c r="Y1339" s="53" t="str">
        <f t="shared" si="1666"/>
        <v>1.90</v>
      </c>
      <c r="Z1339" s="6" t="str">
        <f t="shared" si="1667"/>
        <v/>
      </c>
      <c r="AA1339" s="54" t="str">
        <f t="shared" ca="1" si="1655"/>
        <v/>
      </c>
      <c r="AB1339" s="55">
        <f t="shared" si="1668"/>
        <v>-2.0264214164247494</v>
      </c>
      <c r="AC1339" s="6">
        <f t="shared" si="1669"/>
        <v>-0.39206152968011704</v>
      </c>
      <c r="AD1339" s="6">
        <f t="shared" si="1670"/>
        <v>1.168072789390914</v>
      </c>
      <c r="AE1339" s="6" t="str">
        <f t="shared" si="1656"/>
        <v/>
      </c>
      <c r="AF1339" s="113"/>
      <c r="AG1339" s="52"/>
      <c r="AH1339" s="6" t="str">
        <f t="shared" si="1671"/>
        <v/>
      </c>
      <c r="AI1339" s="6" t="str">
        <f t="shared" si="1672"/>
        <v/>
      </c>
      <c r="AJ1339" s="14" t="str">
        <f t="shared" si="1673"/>
        <v/>
      </c>
      <c r="AK1339" s="56">
        <f t="shared" si="1657"/>
        <v>-10.95</v>
      </c>
      <c r="AL1339" s="49">
        <f t="shared" si="1658"/>
        <v>2.0640000000000001</v>
      </c>
      <c r="AM1339" s="65"/>
      <c r="AN1339" s="61"/>
      <c r="AO1339" s="61"/>
      <c r="AP1339" s="61"/>
      <c r="AQ1339" s="62"/>
    </row>
    <row r="1340" spans="1:43" x14ac:dyDescent="0.3">
      <c r="A1340" t="str">
        <f t="shared" si="1640"/>
        <v/>
      </c>
      <c r="B1340" s="1" t="s">
        <v>79</v>
      </c>
      <c r="C1340" s="1"/>
      <c r="D1340">
        <v>2.0670000000000002</v>
      </c>
      <c r="E1340">
        <v>165.98</v>
      </c>
      <c r="F1340">
        <v>4.9400000000000004</v>
      </c>
      <c r="G1340" s="47"/>
      <c r="H1340" s="47"/>
      <c r="I1340" s="47"/>
      <c r="J1340" s="47"/>
      <c r="K1340" s="47"/>
      <c r="L1340" s="23">
        <f t="shared" si="1659"/>
        <v>301.22000000000003</v>
      </c>
      <c r="M1340" s="6">
        <f t="shared" si="1660"/>
        <v>-2.0593219654770056</v>
      </c>
      <c r="N1340" s="6">
        <f t="shared" si="1661"/>
        <v>0.17799450133058153</v>
      </c>
      <c r="O1340" s="23">
        <f t="shared" si="1662"/>
        <v>-0.83968629863240385</v>
      </c>
      <c r="P1340" s="23" t="str">
        <f t="shared" si="1663"/>
        <v/>
      </c>
      <c r="Q1340" s="23"/>
      <c r="R1340" s="6"/>
      <c r="S1340" s="6"/>
      <c r="T1340" s="6" t="str">
        <f t="shared" si="1664"/>
        <v/>
      </c>
      <c r="U1340" s="6" t="str">
        <f t="shared" si="1665"/>
        <v/>
      </c>
      <c r="V1340" s="6"/>
      <c r="W1340" s="49"/>
      <c r="X1340" s="8"/>
      <c r="Y1340" s="53" t="str">
        <f t="shared" si="1666"/>
        <v>1.90</v>
      </c>
      <c r="Z1340" s="6">
        <f t="shared" si="1667"/>
        <v>1.3631781040085422</v>
      </c>
      <c r="AA1340" s="54">
        <f t="shared" ca="1" si="1655"/>
        <v>5.3306367649289257</v>
      </c>
      <c r="AB1340" s="55">
        <f t="shared" si="1668"/>
        <v>-2.0593219654770056</v>
      </c>
      <c r="AC1340" s="6">
        <f t="shared" si="1669"/>
        <v>0.17799450133058153</v>
      </c>
      <c r="AD1340" s="6">
        <f t="shared" si="1670"/>
        <v>0.83968629863240385</v>
      </c>
      <c r="AE1340" s="6" t="str">
        <f t="shared" si="1656"/>
        <v/>
      </c>
      <c r="AF1340" s="113"/>
      <c r="AG1340" s="52"/>
      <c r="AH1340" s="6" t="str">
        <f t="shared" si="1671"/>
        <v/>
      </c>
      <c r="AI1340" s="6" t="str">
        <f t="shared" si="1672"/>
        <v/>
      </c>
      <c r="AJ1340" s="14" t="str">
        <f t="shared" si="1673"/>
        <v/>
      </c>
      <c r="AK1340" s="56">
        <f t="shared" si="1657"/>
        <v>4.9400000000000004</v>
      </c>
      <c r="AL1340" s="49">
        <f t="shared" si="1658"/>
        <v>2.0669999999999997</v>
      </c>
      <c r="AM1340" s="65"/>
      <c r="AN1340" s="61"/>
      <c r="AO1340" s="61"/>
      <c r="AP1340" s="61"/>
      <c r="AQ1340" s="62"/>
    </row>
    <row r="1341" spans="1:43" x14ac:dyDescent="0.3">
      <c r="A1341" t="str">
        <f t="shared" si="1640"/>
        <v/>
      </c>
      <c r="B1341" s="1" t="s">
        <v>79</v>
      </c>
      <c r="C1341" s="1"/>
      <c r="D1341">
        <v>2.19</v>
      </c>
      <c r="E1341">
        <v>167.57</v>
      </c>
      <c r="F1341">
        <v>15.63</v>
      </c>
      <c r="G1341" s="47"/>
      <c r="H1341" s="47"/>
      <c r="I1341" s="47"/>
      <c r="J1341" s="47"/>
      <c r="K1341" s="47"/>
      <c r="L1341" s="23">
        <f t="shared" si="1659"/>
        <v>302.81</v>
      </c>
      <c r="M1341" s="6">
        <f t="shared" si="1660"/>
        <v>-2.1090173668246255</v>
      </c>
      <c r="N1341" s="6">
        <f t="shared" si="1661"/>
        <v>0.59003876688919665</v>
      </c>
      <c r="O1341" s="23">
        <f t="shared" si="1662"/>
        <v>-0.46564079310008244</v>
      </c>
      <c r="P1341" s="23" t="str">
        <f t="shared" si="1663"/>
        <v/>
      </c>
      <c r="Q1341" s="23"/>
      <c r="R1341" s="6"/>
      <c r="S1341" s="6"/>
      <c r="T1341" s="6" t="str">
        <f t="shared" si="1664"/>
        <v/>
      </c>
      <c r="U1341" s="6" t="str">
        <f t="shared" si="1665"/>
        <v/>
      </c>
      <c r="V1341" s="6"/>
      <c r="W1341" s="49"/>
      <c r="X1341" s="8"/>
      <c r="Y1341" s="53" t="str">
        <f t="shared" si="1666"/>
        <v>1.90</v>
      </c>
      <c r="Z1341" s="6">
        <f t="shared" si="1667"/>
        <v>1.7752223695671574</v>
      </c>
      <c r="AA1341" s="54">
        <f t="shared" ca="1" si="1655"/>
        <v>6.9419143406954502</v>
      </c>
      <c r="AB1341" s="55">
        <f t="shared" si="1668"/>
        <v>-2.1090173668246255</v>
      </c>
      <c r="AC1341" s="6">
        <f t="shared" si="1669"/>
        <v>0.59003876688919665</v>
      </c>
      <c r="AD1341" s="6">
        <f t="shared" si="1670"/>
        <v>0.46564079310008244</v>
      </c>
      <c r="AE1341" s="6" t="str">
        <f t="shared" si="1656"/>
        <v/>
      </c>
      <c r="AF1341" s="113"/>
      <c r="AG1341" s="52"/>
      <c r="AH1341" s="6" t="str">
        <f t="shared" si="1671"/>
        <v/>
      </c>
      <c r="AI1341" s="6" t="str">
        <f t="shared" si="1672"/>
        <v/>
      </c>
      <c r="AJ1341" s="14" t="str">
        <f t="shared" si="1673"/>
        <v/>
      </c>
      <c r="AK1341" s="56">
        <f t="shared" si="1657"/>
        <v>15.63</v>
      </c>
      <c r="AL1341" s="49">
        <f t="shared" si="1658"/>
        <v>2.1900000000000004</v>
      </c>
      <c r="AM1341" s="65"/>
      <c r="AN1341" s="61"/>
      <c r="AO1341" s="61"/>
      <c r="AP1341" s="61"/>
      <c r="AQ1341" s="62"/>
    </row>
    <row r="1342" spans="1:43" x14ac:dyDescent="0.3">
      <c r="A1342" t="str">
        <f t="shared" si="1640"/>
        <v/>
      </c>
      <c r="B1342" s="1" t="s">
        <v>79</v>
      </c>
      <c r="C1342" s="1"/>
      <c r="D1342">
        <v>1.087</v>
      </c>
      <c r="E1342">
        <v>166.09</v>
      </c>
      <c r="F1342">
        <v>26.91</v>
      </c>
      <c r="G1342" s="47"/>
      <c r="H1342" s="47"/>
      <c r="I1342" s="47"/>
      <c r="J1342" s="47"/>
      <c r="K1342" s="47"/>
      <c r="L1342" s="23">
        <f t="shared" si="1659"/>
        <v>301.33000000000004</v>
      </c>
      <c r="M1342" s="6">
        <f t="shared" si="1660"/>
        <v>-0.96929806522992901</v>
      </c>
      <c r="N1342" s="6">
        <f t="shared" si="1661"/>
        <v>0.49196571094082986</v>
      </c>
      <c r="O1342" s="23">
        <f t="shared" si="1662"/>
        <v>-0.21323935183846637</v>
      </c>
      <c r="P1342" s="23" t="str">
        <f t="shared" si="1663"/>
        <v/>
      </c>
      <c r="Q1342" s="23"/>
      <c r="R1342" s="6"/>
      <c r="S1342" s="6"/>
      <c r="T1342" s="6" t="str">
        <f t="shared" si="1664"/>
        <v/>
      </c>
      <c r="U1342" s="6" t="str">
        <f t="shared" si="1665"/>
        <v/>
      </c>
      <c r="V1342" s="6"/>
      <c r="W1342" s="49"/>
      <c r="X1342" s="8"/>
      <c r="Y1342" s="53" t="str">
        <f t="shared" si="1666"/>
        <v>1.90</v>
      </c>
      <c r="Z1342" s="6">
        <f t="shared" si="1667"/>
        <v>1.6771493136187905</v>
      </c>
      <c r="AA1342" s="54">
        <f t="shared" ca="1" si="1655"/>
        <v>6.5584047786287023</v>
      </c>
      <c r="AB1342" s="55">
        <f t="shared" si="1668"/>
        <v>-0.96929806522992901</v>
      </c>
      <c r="AC1342" s="6">
        <f t="shared" si="1669"/>
        <v>0.49196571094082986</v>
      </c>
      <c r="AD1342" s="6">
        <f t="shared" si="1670"/>
        <v>0.21323935183846637</v>
      </c>
      <c r="AE1342" s="6" t="str">
        <f t="shared" si="1656"/>
        <v/>
      </c>
      <c r="AF1342" s="113"/>
      <c r="AG1342" s="52"/>
      <c r="AH1342" s="6" t="str">
        <f t="shared" si="1671"/>
        <v/>
      </c>
      <c r="AI1342" s="6" t="str">
        <f t="shared" si="1672"/>
        <v/>
      </c>
      <c r="AJ1342" s="14" t="str">
        <f t="shared" si="1673"/>
        <v/>
      </c>
      <c r="AK1342" s="56">
        <f t="shared" si="1657"/>
        <v>26.91</v>
      </c>
      <c r="AL1342" s="49">
        <f t="shared" si="1658"/>
        <v>1.087</v>
      </c>
      <c r="AM1342" s="65"/>
      <c r="AN1342" s="61"/>
      <c r="AO1342" s="61"/>
      <c r="AP1342" s="61"/>
      <c r="AQ1342" s="62"/>
    </row>
    <row r="1343" spans="1:43" x14ac:dyDescent="0.3">
      <c r="A1343" t="str">
        <f t="shared" si="1640"/>
        <v/>
      </c>
      <c r="B1343" s="1" t="s">
        <v>79</v>
      </c>
      <c r="C1343" s="1"/>
      <c r="D1343">
        <v>0.85399999999999998</v>
      </c>
      <c r="E1343">
        <v>164.98</v>
      </c>
      <c r="F1343">
        <v>40.19</v>
      </c>
      <c r="G1343" s="47"/>
      <c r="H1343" s="47"/>
      <c r="I1343" s="47"/>
      <c r="J1343" s="47"/>
      <c r="K1343" s="47"/>
      <c r="L1343" s="23">
        <f t="shared" si="1659"/>
        <v>300.22000000000003</v>
      </c>
      <c r="M1343" s="6">
        <f t="shared" si="1660"/>
        <v>-0.65237800470873064</v>
      </c>
      <c r="N1343" s="6">
        <f t="shared" si="1661"/>
        <v>0.55110701226917402</v>
      </c>
      <c r="O1343" s="23">
        <f t="shared" si="1662"/>
        <v>-0.74197958115650176</v>
      </c>
      <c r="P1343" s="23" t="str">
        <f t="shared" si="1663"/>
        <v/>
      </c>
      <c r="Q1343" s="23"/>
      <c r="R1343" s="6"/>
      <c r="S1343" s="6"/>
      <c r="T1343" s="6" t="str">
        <f t="shared" si="1664"/>
        <v/>
      </c>
      <c r="U1343" s="6" t="str">
        <f t="shared" si="1665"/>
        <v/>
      </c>
      <c r="V1343" s="6"/>
      <c r="W1343" s="49"/>
      <c r="X1343" s="8"/>
      <c r="Y1343" s="53" t="str">
        <f t="shared" si="1666"/>
        <v>1.90</v>
      </c>
      <c r="Z1343" s="6">
        <f t="shared" si="1667"/>
        <v>1.7362906149471349</v>
      </c>
      <c r="AA1343" s="54">
        <f t="shared" ca="1" si="1655"/>
        <v>6.7896737480022278</v>
      </c>
      <c r="AB1343" s="55">
        <f t="shared" si="1668"/>
        <v>-0.65237800470873064</v>
      </c>
      <c r="AC1343" s="6">
        <f t="shared" si="1669"/>
        <v>0.55110701226917402</v>
      </c>
      <c r="AD1343" s="6">
        <f t="shared" si="1670"/>
        <v>0.74197958115650176</v>
      </c>
      <c r="AE1343" s="6" t="str">
        <f t="shared" si="1656"/>
        <v/>
      </c>
      <c r="AF1343" s="113"/>
      <c r="AG1343" s="52"/>
      <c r="AH1343" s="6" t="str">
        <f t="shared" si="1671"/>
        <v/>
      </c>
      <c r="AI1343" s="6" t="str">
        <f t="shared" si="1672"/>
        <v/>
      </c>
      <c r="AJ1343" s="14" t="str">
        <f t="shared" si="1673"/>
        <v/>
      </c>
      <c r="AK1343" s="56">
        <f t="shared" si="1657"/>
        <v>40.19</v>
      </c>
      <c r="AL1343" s="49">
        <f t="shared" si="1658"/>
        <v>0.85400000000000009</v>
      </c>
      <c r="AM1343" s="65"/>
      <c r="AN1343" s="61"/>
      <c r="AO1343" s="61"/>
      <c r="AP1343" s="61"/>
      <c r="AQ1343" s="62"/>
    </row>
    <row r="1344" spans="1:43" x14ac:dyDescent="0.3">
      <c r="A1344" t="str">
        <f t="shared" si="1640"/>
        <v/>
      </c>
      <c r="B1344" s="1" t="s">
        <v>79</v>
      </c>
      <c r="C1344" s="1"/>
      <c r="D1344">
        <v>1.603</v>
      </c>
      <c r="E1344">
        <v>175.47</v>
      </c>
      <c r="F1344">
        <v>73.010000000000005</v>
      </c>
      <c r="G1344" s="47"/>
      <c r="H1344" s="47"/>
      <c r="I1344" s="47"/>
      <c r="J1344" s="47"/>
      <c r="K1344" s="47"/>
      <c r="L1344" s="23">
        <f t="shared" si="1659"/>
        <v>310.71000000000004</v>
      </c>
      <c r="M1344" s="6">
        <f t="shared" si="1660"/>
        <v>-0.46840428414732116</v>
      </c>
      <c r="N1344" s="6">
        <f t="shared" si="1661"/>
        <v>1.5330382991277276</v>
      </c>
      <c r="O1344" s="23">
        <f t="shared" si="1662"/>
        <v>-0.8319655278093806</v>
      </c>
      <c r="P1344" s="23" t="str">
        <f t="shared" si="1663"/>
        <v/>
      </c>
      <c r="Q1344" s="23"/>
      <c r="R1344" s="6"/>
      <c r="S1344" s="6"/>
      <c r="T1344" s="6" t="str">
        <f t="shared" si="1664"/>
        <v/>
      </c>
      <c r="U1344" s="6" t="str">
        <f t="shared" si="1665"/>
        <v/>
      </c>
      <c r="V1344" s="6"/>
      <c r="W1344" s="49"/>
      <c r="X1344" s="8"/>
      <c r="Y1344" s="53" t="str">
        <f t="shared" si="1666"/>
        <v>1.90</v>
      </c>
      <c r="Z1344" s="6">
        <f t="shared" si="1667"/>
        <v>2.7182219018056886</v>
      </c>
      <c r="AA1344" s="54">
        <f t="shared" ca="1" si="1655"/>
        <v>10.629464750344631</v>
      </c>
      <c r="AB1344" s="55">
        <f t="shared" si="1668"/>
        <v>-0.46840428414732116</v>
      </c>
      <c r="AC1344" s="6">
        <f t="shared" si="1669"/>
        <v>1.5330382991277276</v>
      </c>
      <c r="AD1344" s="6">
        <f t="shared" si="1670"/>
        <v>0.8319655278093806</v>
      </c>
      <c r="AE1344" s="6" t="str">
        <f t="shared" si="1656"/>
        <v/>
      </c>
      <c r="AF1344" s="113"/>
      <c r="AG1344" s="52"/>
      <c r="AH1344" s="6" t="str">
        <f t="shared" si="1671"/>
        <v/>
      </c>
      <c r="AI1344" s="6" t="str">
        <f t="shared" si="1672"/>
        <v/>
      </c>
      <c r="AJ1344" s="14" t="str">
        <f t="shared" si="1673"/>
        <v/>
      </c>
      <c r="AK1344" s="56">
        <f t="shared" si="1657"/>
        <v>73.010000000000005</v>
      </c>
      <c r="AL1344" s="49">
        <f t="shared" si="1658"/>
        <v>1.603</v>
      </c>
      <c r="AM1344" s="65"/>
      <c r="AN1344" s="61"/>
      <c r="AO1344" s="61"/>
      <c r="AP1344" s="61"/>
      <c r="AQ1344" s="62"/>
    </row>
    <row r="1345" spans="1:43" x14ac:dyDescent="0.3">
      <c r="A1345" t="str">
        <f t="shared" si="1640"/>
        <v/>
      </c>
      <c r="B1345" s="1" t="s">
        <v>79</v>
      </c>
      <c r="C1345" s="1"/>
      <c r="D1345">
        <v>3.04</v>
      </c>
      <c r="E1345">
        <v>188.96</v>
      </c>
      <c r="F1345">
        <v>82.84</v>
      </c>
      <c r="G1345" s="47"/>
      <c r="H1345" s="47"/>
      <c r="I1345" s="47"/>
      <c r="J1345" s="47"/>
      <c r="K1345" s="47"/>
      <c r="L1345" s="23">
        <f t="shared" si="1659"/>
        <v>324.20000000000005</v>
      </c>
      <c r="M1345" s="6">
        <f t="shared" si="1660"/>
        <v>-0.37890735211556548</v>
      </c>
      <c r="N1345" s="6">
        <f t="shared" si="1661"/>
        <v>3.0162939542612173</v>
      </c>
      <c r="O1345" s="23">
        <f t="shared" si="1662"/>
        <v>-0.87157348673749802</v>
      </c>
      <c r="P1345" s="23" t="str">
        <f t="shared" si="1663"/>
        <v/>
      </c>
      <c r="Q1345" s="23"/>
      <c r="R1345" s="6"/>
      <c r="S1345" s="6"/>
      <c r="T1345" s="6" t="str">
        <f t="shared" si="1664"/>
        <v/>
      </c>
      <c r="U1345" s="6" t="str">
        <f t="shared" si="1665"/>
        <v/>
      </c>
      <c r="V1345" s="6"/>
      <c r="W1345" s="49"/>
      <c r="X1345" s="8"/>
      <c r="Y1345" s="53" t="str">
        <f t="shared" si="1666"/>
        <v>1.90</v>
      </c>
      <c r="Z1345" s="6">
        <f t="shared" si="1667"/>
        <v>4.201477556939178</v>
      </c>
      <c r="AA1345" s="54">
        <f t="shared" ca="1" si="1655"/>
        <v>16.429658506239768</v>
      </c>
      <c r="AB1345" s="55">
        <f t="shared" si="1668"/>
        <v>-0.37890735211556548</v>
      </c>
      <c r="AC1345" s="6">
        <f t="shared" si="1669"/>
        <v>3.0162939542612173</v>
      </c>
      <c r="AD1345" s="6">
        <f t="shared" si="1670"/>
        <v>0.87157348673749802</v>
      </c>
      <c r="AE1345" s="6" t="str">
        <f t="shared" si="1656"/>
        <v/>
      </c>
      <c r="AF1345" s="113"/>
      <c r="AG1345" s="52"/>
      <c r="AH1345" s="6" t="str">
        <f t="shared" si="1671"/>
        <v/>
      </c>
      <c r="AI1345" s="6" t="str">
        <f t="shared" si="1672"/>
        <v/>
      </c>
      <c r="AJ1345" s="14" t="str">
        <f t="shared" si="1673"/>
        <v/>
      </c>
      <c r="AK1345" s="56">
        <f t="shared" si="1657"/>
        <v>82.84</v>
      </c>
      <c r="AL1345" s="49">
        <f t="shared" si="1658"/>
        <v>3.04</v>
      </c>
      <c r="AM1345" s="65"/>
      <c r="AN1345" s="61"/>
      <c r="AO1345" s="61"/>
      <c r="AP1345" s="61"/>
      <c r="AQ1345" s="62"/>
    </row>
    <row r="1346" spans="1:43" x14ac:dyDescent="0.3">
      <c r="A1346" t="str">
        <f t="shared" si="1640"/>
        <v/>
      </c>
      <c r="B1346" s="1" t="s">
        <v>79</v>
      </c>
      <c r="C1346" s="1"/>
      <c r="D1346">
        <v>1.395</v>
      </c>
      <c r="E1346">
        <v>307.17</v>
      </c>
      <c r="F1346">
        <v>85.3</v>
      </c>
      <c r="G1346" s="47"/>
      <c r="H1346" s="47"/>
      <c r="I1346" s="47"/>
      <c r="J1346" s="47"/>
      <c r="K1346" s="47"/>
      <c r="L1346" s="23">
        <f t="shared" ref="L1346:L1349" si="1674">IF(AND(B1346&lt;&gt;"",C1346&lt;&gt;""),"",IF(E1346-$E$1336&lt;0,(360-($E$1336-E1346)),E1346-$E$1336))</f>
        <v>82.410000000000025</v>
      </c>
      <c r="M1346" s="6">
        <f t="shared" ref="M1346:M1349" si="1675">IF(AND(B1346&lt;&gt;"",C1346&lt;&gt;""),"",IF(L1346&gt;180,(COS(RADIANS(F1346))*D1346)*(-1),(COS(RADIANS(F1346))*D1346)))</f>
        <v>0.11430421953890718</v>
      </c>
      <c r="N1346" s="6">
        <f t="shared" ref="N1346:N1349" si="1676">IF(AND(B1346&lt;&gt;"",C1346&lt;&gt;""),"",SIN(RADIANS(F1346))*D1346)</f>
        <v>1.390309154611161</v>
      </c>
      <c r="O1346" s="23">
        <f t="shared" si="1662"/>
        <v>-0.52149589276378761</v>
      </c>
      <c r="P1346" s="23" t="str">
        <f t="shared" si="1663"/>
        <v/>
      </c>
      <c r="Q1346" s="23"/>
      <c r="R1346" s="6"/>
      <c r="S1346" s="6"/>
      <c r="T1346" s="6" t="str">
        <f t="shared" si="1664"/>
        <v/>
      </c>
      <c r="U1346" s="6" t="str">
        <f t="shared" si="1665"/>
        <v/>
      </c>
      <c r="V1346" s="6"/>
      <c r="W1346" s="49"/>
      <c r="X1346" s="8"/>
      <c r="Y1346" s="53" t="str">
        <f t="shared" si="1666"/>
        <v>1.90</v>
      </c>
      <c r="Z1346" s="6">
        <f t="shared" si="1667"/>
        <v>2.5754927572891217</v>
      </c>
      <c r="AA1346" s="54">
        <f t="shared" ref="AA1346:AA1351" ca="1" si="1677">IF(Z1346="","",IF($K$9=TRUE,(Z1346*($F$3/($F$3-(RANDBETWEEN($N$8,$M$8)/100)))),Z1346*($F$3/($F$3-$F$4))))</f>
        <v>10.071329886712682</v>
      </c>
      <c r="AB1346" s="55">
        <f t="shared" si="1668"/>
        <v>0.11430421953890718</v>
      </c>
      <c r="AC1346" s="6">
        <f t="shared" si="1669"/>
        <v>1.390309154611161</v>
      </c>
      <c r="AD1346" s="6">
        <f t="shared" si="1670"/>
        <v>0.52149589276378761</v>
      </c>
      <c r="AE1346" s="6" t="str">
        <f t="shared" ref="AE1346:AE1349" si="1678">IF(Y1346="",$D1346*AD1346,"")</f>
        <v/>
      </c>
      <c r="AF1346" s="113"/>
      <c r="AG1346" s="52"/>
      <c r="AH1346" s="6" t="str">
        <f t="shared" si="1671"/>
        <v/>
      </c>
      <c r="AI1346" s="6" t="str">
        <f t="shared" si="1672"/>
        <v/>
      </c>
      <c r="AJ1346" s="14" t="str">
        <f t="shared" si="1673"/>
        <v/>
      </c>
      <c r="AK1346" s="56">
        <f t="shared" si="1657"/>
        <v>85.3</v>
      </c>
      <c r="AL1346" s="49">
        <f t="shared" si="1658"/>
        <v>1.395</v>
      </c>
      <c r="AM1346" s="65"/>
      <c r="AN1346" s="61"/>
      <c r="AO1346" s="61"/>
      <c r="AP1346" s="61"/>
      <c r="AQ1346" s="62"/>
    </row>
    <row r="1347" spans="1:43" x14ac:dyDescent="0.3">
      <c r="A1347" t="str">
        <f t="shared" si="1640"/>
        <v/>
      </c>
      <c r="B1347" s="1" t="s">
        <v>79</v>
      </c>
      <c r="C1347" s="1"/>
      <c r="D1347">
        <v>0.54600000000000004</v>
      </c>
      <c r="E1347">
        <v>319.89999999999998</v>
      </c>
      <c r="F1347">
        <v>42.09</v>
      </c>
      <c r="G1347" s="47"/>
      <c r="H1347" s="47"/>
      <c r="I1347" s="47"/>
      <c r="J1347" s="47"/>
      <c r="K1347" s="47"/>
      <c r="L1347" s="23">
        <f t="shared" si="1674"/>
        <v>95.139999999999986</v>
      </c>
      <c r="M1347" s="6">
        <f t="shared" si="1675"/>
        <v>0.40518269129139028</v>
      </c>
      <c r="N1347" s="6">
        <f t="shared" si="1676"/>
        <v>0.36598222180574014</v>
      </c>
      <c r="O1347" s="23">
        <f t="shared" si="1662"/>
        <v>-0.48047645802996758</v>
      </c>
      <c r="P1347" s="23" t="str">
        <f t="shared" si="1663"/>
        <v/>
      </c>
      <c r="Q1347" s="23"/>
      <c r="R1347" s="6"/>
      <c r="S1347" s="6"/>
      <c r="T1347" s="6" t="str">
        <f t="shared" si="1664"/>
        <v/>
      </c>
      <c r="U1347" s="6" t="str">
        <f t="shared" si="1665"/>
        <v/>
      </c>
      <c r="V1347" s="6"/>
      <c r="W1347" s="49"/>
      <c r="X1347" s="8"/>
      <c r="Y1347" s="53" t="str">
        <f t="shared" si="1666"/>
        <v>1.90</v>
      </c>
      <c r="Z1347" s="6">
        <f t="shared" si="1667"/>
        <v>1.551165824483701</v>
      </c>
      <c r="AA1347" s="54">
        <f t="shared" ca="1" si="1677"/>
        <v>6.065752925592979</v>
      </c>
      <c r="AB1347" s="55">
        <f t="shared" si="1668"/>
        <v>0.40518269129139028</v>
      </c>
      <c r="AC1347" s="6">
        <f t="shared" si="1669"/>
        <v>0.36598222180574014</v>
      </c>
      <c r="AD1347" s="6">
        <f t="shared" si="1670"/>
        <v>0.48047645802996758</v>
      </c>
      <c r="AE1347" s="6" t="str">
        <f t="shared" si="1678"/>
        <v/>
      </c>
      <c r="AF1347" s="113"/>
      <c r="AG1347" s="52"/>
      <c r="AH1347" s="6" t="str">
        <f t="shared" si="1671"/>
        <v/>
      </c>
      <c r="AI1347" s="6" t="str">
        <f t="shared" si="1672"/>
        <v/>
      </c>
      <c r="AJ1347" s="14" t="str">
        <f t="shared" si="1673"/>
        <v/>
      </c>
      <c r="AK1347" s="56">
        <f t="shared" si="1657"/>
        <v>42.090000000000011</v>
      </c>
      <c r="AL1347" s="49">
        <f t="shared" si="1658"/>
        <v>0.54600000000000004</v>
      </c>
      <c r="AM1347" s="65"/>
      <c r="AN1347" s="61"/>
      <c r="AO1347" s="61"/>
      <c r="AP1347" s="61"/>
      <c r="AQ1347" s="62"/>
    </row>
    <row r="1348" spans="1:43" x14ac:dyDescent="0.3">
      <c r="A1348" t="str">
        <f t="shared" si="1640"/>
        <v/>
      </c>
      <c r="B1348" s="1" t="s">
        <v>79</v>
      </c>
      <c r="C1348" s="1"/>
      <c r="D1348">
        <v>0.88</v>
      </c>
      <c r="E1348">
        <v>315.41000000000003</v>
      </c>
      <c r="F1348">
        <v>-47.69</v>
      </c>
      <c r="G1348" s="47"/>
      <c r="H1348" s="47"/>
      <c r="I1348" s="47"/>
      <c r="J1348" s="47"/>
      <c r="K1348" s="47"/>
      <c r="L1348" s="23">
        <f t="shared" si="1674"/>
        <v>90.650000000000034</v>
      </c>
      <c r="M1348" s="6">
        <f t="shared" si="1675"/>
        <v>0.59236460204867114</v>
      </c>
      <c r="N1348" s="6">
        <f t="shared" si="1676"/>
        <v>-0.65077198636674538</v>
      </c>
      <c r="O1348" s="23">
        <f t="shared" si="1662"/>
        <v>-0.5083275908476107</v>
      </c>
      <c r="P1348" s="23" t="str">
        <f t="shared" si="1663"/>
        <v/>
      </c>
      <c r="Q1348" s="23"/>
      <c r="R1348" s="6"/>
      <c r="S1348" s="6"/>
      <c r="T1348" s="6" t="str">
        <f t="shared" si="1664"/>
        <v/>
      </c>
      <c r="U1348" s="6" t="str">
        <f t="shared" si="1665"/>
        <v/>
      </c>
      <c r="V1348" s="6"/>
      <c r="W1348" s="49"/>
      <c r="X1348" s="8"/>
      <c r="Y1348" s="53" t="str">
        <f t="shared" si="1666"/>
        <v>1.90</v>
      </c>
      <c r="Z1348" s="6" t="str">
        <f t="shared" si="1667"/>
        <v/>
      </c>
      <c r="AA1348" s="54" t="str">
        <f t="shared" ca="1" si="1677"/>
        <v/>
      </c>
      <c r="AB1348" s="55">
        <f t="shared" si="1668"/>
        <v>0.59236460204867114</v>
      </c>
      <c r="AC1348" s="6">
        <f t="shared" si="1669"/>
        <v>-0.65077198636674538</v>
      </c>
      <c r="AD1348" s="6">
        <f t="shared" si="1670"/>
        <v>0.5083275908476107</v>
      </c>
      <c r="AE1348" s="6" t="str">
        <f t="shared" si="1678"/>
        <v/>
      </c>
      <c r="AF1348" s="113"/>
      <c r="AG1348" s="52"/>
      <c r="AH1348" s="6" t="str">
        <f t="shared" si="1671"/>
        <v/>
      </c>
      <c r="AI1348" s="6" t="str">
        <f t="shared" si="1672"/>
        <v/>
      </c>
      <c r="AJ1348" s="14" t="str">
        <f t="shared" si="1673"/>
        <v/>
      </c>
      <c r="AK1348" s="56">
        <f t="shared" si="1657"/>
        <v>-47.69</v>
      </c>
      <c r="AL1348" s="49">
        <f t="shared" si="1658"/>
        <v>0.88</v>
      </c>
      <c r="AM1348" s="65"/>
      <c r="AN1348" s="61"/>
      <c r="AO1348" s="61"/>
      <c r="AP1348" s="61"/>
      <c r="AQ1348" s="62"/>
    </row>
    <row r="1349" spans="1:43" x14ac:dyDescent="0.3">
      <c r="A1349" t="str">
        <f t="shared" si="1640"/>
        <v/>
      </c>
      <c r="B1349" s="1" t="s">
        <v>79</v>
      </c>
      <c r="C1349" s="1"/>
      <c r="D1349">
        <v>1.222</v>
      </c>
      <c r="E1349">
        <v>311.45999999999998</v>
      </c>
      <c r="F1349">
        <v>-75.900000000000006</v>
      </c>
      <c r="G1349" s="47"/>
      <c r="H1349" s="47"/>
      <c r="I1349" s="47"/>
      <c r="J1349" s="47"/>
      <c r="K1349" s="47"/>
      <c r="L1349" s="23">
        <f t="shared" si="1674"/>
        <v>86.699999999999989</v>
      </c>
      <c r="M1349" s="6">
        <f t="shared" si="1675"/>
        <v>0.29769754440251933</v>
      </c>
      <c r="N1349" s="6">
        <f t="shared" si="1676"/>
        <v>-1.1851836026779607</v>
      </c>
      <c r="O1349" s="23">
        <f t="shared" si="1662"/>
        <v>-0.65676915504355704</v>
      </c>
      <c r="P1349" s="23" t="str">
        <f t="shared" si="1663"/>
        <v/>
      </c>
      <c r="Q1349" s="23"/>
      <c r="R1349" s="6"/>
      <c r="S1349" s="6"/>
      <c r="T1349" s="6" t="str">
        <f t="shared" si="1664"/>
        <v/>
      </c>
      <c r="U1349" s="6" t="str">
        <f t="shared" si="1665"/>
        <v/>
      </c>
      <c r="V1349" s="6"/>
      <c r="W1349" s="49"/>
      <c r="X1349" s="8"/>
      <c r="Y1349" s="53" t="str">
        <f t="shared" si="1666"/>
        <v>1.90</v>
      </c>
      <c r="Z1349" s="6" t="str">
        <f t="shared" si="1667"/>
        <v/>
      </c>
      <c r="AA1349" s="54" t="str">
        <f t="shared" ca="1" si="1677"/>
        <v/>
      </c>
      <c r="AB1349" s="55">
        <f t="shared" si="1668"/>
        <v>0.29769754440251933</v>
      </c>
      <c r="AC1349" s="6">
        <f t="shared" si="1669"/>
        <v>-1.1851836026779607</v>
      </c>
      <c r="AD1349" s="6">
        <f t="shared" si="1670"/>
        <v>0.65676915504355704</v>
      </c>
      <c r="AE1349" s="6" t="str">
        <f t="shared" si="1678"/>
        <v/>
      </c>
      <c r="AF1349" s="113"/>
      <c r="AG1349" s="52"/>
      <c r="AH1349" s="6" t="str">
        <f t="shared" si="1671"/>
        <v/>
      </c>
      <c r="AI1349" s="6" t="str">
        <f t="shared" si="1672"/>
        <v/>
      </c>
      <c r="AJ1349" s="14" t="str">
        <f t="shared" si="1673"/>
        <v/>
      </c>
      <c r="AK1349" s="56">
        <f t="shared" si="1657"/>
        <v>-75.900000000000006</v>
      </c>
      <c r="AL1349" s="49">
        <f t="shared" si="1658"/>
        <v>1.2220000000000002</v>
      </c>
      <c r="AM1349" s="65"/>
      <c r="AN1349" s="61"/>
      <c r="AO1349" s="61"/>
      <c r="AP1349" s="61"/>
      <c r="AQ1349" s="62"/>
    </row>
    <row r="1350" spans="1:43" ht="15" thickBot="1" x14ac:dyDescent="0.35">
      <c r="A1350">
        <f t="shared" si="1640"/>
        <v>1</v>
      </c>
      <c r="B1350" s="1" t="s">
        <v>79</v>
      </c>
      <c r="C1350" s="1" t="s">
        <v>80</v>
      </c>
      <c r="D1350">
        <v>1.87</v>
      </c>
      <c r="E1350">
        <v>218.34</v>
      </c>
      <c r="F1350">
        <v>3.4</v>
      </c>
      <c r="G1350" s="34"/>
      <c r="H1350" s="34"/>
      <c r="I1350" s="34"/>
      <c r="J1350" s="34"/>
      <c r="K1350" s="34"/>
      <c r="L1350" s="13"/>
      <c r="M1350" s="4"/>
      <c r="N1350" s="4"/>
      <c r="O1350" s="13">
        <f>ABS(SUM(O1337:O1349))/2</f>
        <v>5.0459765108769341</v>
      </c>
      <c r="P1350" s="13">
        <f t="shared" si="1663"/>
        <v>9.4359760753398678</v>
      </c>
      <c r="Q1350" s="13">
        <f>SQRT(((MAX(M1337:M1349)-MIN(M1337:M1349))^2)+((VLOOKUP(MAX(M1337:M1349),M1337:N1349,2,FALSE)-VLOOKUP(MIN(M1337:M1349),M1337:N1349,2,FALSE))^2))</f>
        <v>2.9727219626378361</v>
      </c>
      <c r="R1350" s="13">
        <f>ABS(MIN(N1337:N1349))+MAX(N1337:N1349)</f>
        <v>4.201477556939178</v>
      </c>
      <c r="S1350" s="12">
        <f>SQRT(ABS(((M1338-M1337)^2)-((N1338-N1337)^2))+ABS(((M1339-M1338)^2)-((N1339-N1338)^2))+ABS(((M1340-M1339)^2)-((N1340-N1339)^2))+ABS(((M1341-M1340)^2)-((N1341-N1340)^2))+ABS(((M1342-M1341)^2)-((N1342-N1341)^2))+ABS(((M1343-M1342)^2)-((N1343-N1342)^2))+ABS(((M1344-M1343)^2)-((N1344-N1343)^2))+ABS(((M1345-M1344)^2)-((N1345-N1344)^2))+ABS(((M1346-M1345)^2)-((N1346-N1345)^2))+ABS(((M1347-M1346)^2)-((N1347-N1346)^2))+ABS(((M1348-M1347)^2)-((N1348-N1347)^2))+ABS(((M1349-M1348)^2)-((N1349-N1348)^2)))</f>
        <v>3.4394502829064209</v>
      </c>
      <c r="T1350" s="4">
        <f t="shared" si="1664"/>
        <v>1.1570036909386692</v>
      </c>
      <c r="U1350" s="4">
        <f t="shared" si="1665"/>
        <v>5.3601509012714406</v>
      </c>
      <c r="V1350" s="21">
        <f>IF($H$9=FALSE,(($F$3)*($Q1350^2))/(2*$F$7*COS(RADIANS($F$8))),IF(G1350&lt;&gt;"",(3*($F$3)*(I1350^2))/(2*J1350*(COS(RADIANS(K1350)))),(($F$3)*($Q1350^2))/(2*$J1350*COS(RADIANS($K1350)))))</f>
        <v>55.276853594024558</v>
      </c>
      <c r="W1350" s="51" t="str">
        <f>IF(G1350&lt;&gt;"",IF(V1350&lt;H1350,"STABLE","UNSTABLE"),IF(V1350&lt;$F$6,"STABLE","UNSTABLE"))</f>
        <v>UNSTABLE</v>
      </c>
      <c r="X1350" s="8"/>
      <c r="Y1350" s="57"/>
      <c r="Z1350" s="4"/>
      <c r="AA1350" s="16" t="str">
        <f t="shared" ref="AA1350" ca="1" si="1679">IF(Z1350="","",IF($K$9=TRUE,(Z1350*($F$3/($F$3-(RANDBETWEEN($N$8,$M$8)/100)))),Z1350*($F$3/($F$3-$F$4))))</f>
        <v/>
      </c>
      <c r="AB1350" s="15"/>
      <c r="AC1350" s="17"/>
      <c r="AD1350" s="4">
        <f>IF(W1350="Stable",O1350,ABS(SUM(AD1337:AD1349)/2))</f>
        <v>5.0459765108769341</v>
      </c>
      <c r="AE1350" s="4">
        <f t="shared" ref="AE1350" si="1680">IF(Y1350="",$D1350*AD1350,"")</f>
        <v>9.4359760753398678</v>
      </c>
      <c r="AF1350" s="13">
        <f>IF(W1350="Stable",Q1350,SQRT(((MAX(AB1337:AB1349)-MIN(AB1337:AB1349))^2)+((VLOOKUP(MAX(AB1337:AB1349),AB1337:AC1349,2,FALSE)-VLOOKUP(MIN(AB1337:AB1349),AB1337:AC1349,2,FALSE))^2)))</f>
        <v>2.9727219626378361</v>
      </c>
      <c r="AG1350" s="12">
        <f>IF(W1350="Stable",S1350,SQRT(ABS(((AB1338-AB1337)^2)-((AC1338-AC1337)^2))+ABS(((AB1339-AB1338)^2)-((AC1339-AC1338)^2))+ABS(((AB1340-AB1339)^2)-((AC1340-AC1339)^2))+ABS(((AB1341-AB1340)^2)-((AC1341-AC1340)^2))+ABS(((AB1342-AB1341)^2)-((AC1342-AC1341)^2))+ABS(((AB1343-AB1342)^2)-((AC1343-AC1342)^2))+ABS(((AB1344-AB1343)^2)-((AC1344-AC1343)^2))+ABS(((AB1345-AB1344)^2)-((AC1345-AC1344)^2))+ABS(((AB1346-AB1345)^2)-((AC1346-AC1345)^2))+ABS(((AB1347-AB1346)^2)-((AC1347-AC1346)^2))+ABS(((AB1348-AB1347)^2)-((AC1348-AC1347)^2))+ABS(((AB1349-AB1348)^2)-((AC1349-AC1348)^2))))</f>
        <v>3.4394502829064209</v>
      </c>
      <c r="AH1350" s="4">
        <f>IF(W1350="Stable",T1350,IF(A1350=1,AG1350/AF1350,""))</f>
        <v>1.1570036909386692</v>
      </c>
      <c r="AI1350" s="4">
        <f>IF(W1350="Stable",U1350,IF(A1350=1,4*PI()*(AD1350/(AG1350^2)),""))</f>
        <v>5.3601509012714406</v>
      </c>
      <c r="AJ1350" s="5">
        <f t="shared" si="1673"/>
        <v>100</v>
      </c>
      <c r="AK1350" s="56">
        <f t="shared" si="1657"/>
        <v>3.4</v>
      </c>
      <c r="AL1350" s="49">
        <f t="shared" si="1658"/>
        <v>1.87</v>
      </c>
      <c r="AM1350" s="65"/>
      <c r="AN1350" s="61"/>
      <c r="AO1350" s="61"/>
      <c r="AP1350" s="61"/>
      <c r="AQ1350" s="62"/>
    </row>
    <row r="1351" spans="1:43" ht="15" thickTop="1" x14ac:dyDescent="0.3">
      <c r="A1351" t="str">
        <f t="shared" si="1640"/>
        <v/>
      </c>
      <c r="B1351" s="1" t="s">
        <v>80</v>
      </c>
      <c r="C1351" s="1"/>
      <c r="D1351">
        <v>0.86399999999999999</v>
      </c>
      <c r="E1351">
        <v>193.23</v>
      </c>
      <c r="F1351">
        <v>-75.05</v>
      </c>
      <c r="G1351" s="47"/>
      <c r="H1351" s="47"/>
      <c r="I1351" s="47"/>
      <c r="J1351" s="47"/>
      <c r="K1351" s="47"/>
      <c r="L1351" s="23">
        <f>IF(AND(B1351&lt;&gt;"",C1351&lt;&gt;""),"",IF(E1351-$E$1350&lt;0,(360-($E$1350-E1351)),E1351-$E$1350))</f>
        <v>334.89</v>
      </c>
      <c r="M1351" s="6">
        <f t="shared" ref="M1351" si="1681">IF(AND(B1351&lt;&gt;"",C1351&lt;&gt;""),"",IF(L1351&gt;180,(COS(RADIANS(F1351))*D1351)*(-1),(COS(RADIANS(F1351))*D1351)))</f>
        <v>-0.22289127899782027</v>
      </c>
      <c r="N1351" s="6">
        <f t="shared" ref="N1351" si="1682">IF(AND(B1351&lt;&gt;"",C1351&lt;&gt;""),"",SIN(RADIANS(F1351))*D1351)</f>
        <v>-0.83475474107471581</v>
      </c>
      <c r="O1351" s="23">
        <f t="shared" ref="O1351:O1363" si="1683">IF(A1352=1,M1351*VLOOKUP(B1352,$B$13:$N$1389,13,FALSE)-N1351*VLOOKUP(B1352,$B$13:$N$1389,12,FALSE),M1351*N1352-N1351*M1352)</f>
        <v>-0.70202016170394355</v>
      </c>
      <c r="P1351" s="23" t="str">
        <f t="shared" si="1663"/>
        <v/>
      </c>
      <c r="Q1351" s="23"/>
      <c r="R1351" s="6"/>
      <c r="S1351" s="6"/>
      <c r="T1351" s="6" t="str">
        <f t="shared" si="1664"/>
        <v/>
      </c>
      <c r="U1351" s="6" t="str">
        <f t="shared" si="1665"/>
        <v/>
      </c>
      <c r="V1351" s="6"/>
      <c r="W1351" s="49"/>
      <c r="X1351" s="8"/>
      <c r="Y1351" s="53" t="str">
        <f t="shared" ref="Y1351:Y1363" si="1684">IF(A1351=1,"",B1351)</f>
        <v>1.91</v>
      </c>
      <c r="Z1351" s="6" t="str">
        <f t="shared" ref="Z1351:Z1363" si="1685">IF(F1351&lt;$R$8,"",(SQRT(((N1351-MIN($N$1351:$N$1363))^2))))</f>
        <v/>
      </c>
      <c r="AA1351" s="54" t="str">
        <f t="shared" ca="1" si="1677"/>
        <v/>
      </c>
      <c r="AB1351" s="55">
        <f t="shared" ref="AB1351:AB1363" si="1686">IF(A1351=1,"",M1351)</f>
        <v>-0.22289127899782027</v>
      </c>
      <c r="AC1351" s="6">
        <f t="shared" ref="AC1351:AC1363" si="1687">IF($W$1364="STABLE",N1351,IF(F1351&lt;$R$8,N1351,(AA1351+MIN($N$1351:$N$1363))))</f>
        <v>-0.83475474107471581</v>
      </c>
      <c r="AD1351" s="6">
        <f t="shared" ref="AD1351:AD1363" si="1688">IF(A1352=1,ABS(AB1351*VLOOKUP(B1352,$B$13:$AD$1389,28,FALSE)-AC1351*VLOOKUP(B1352,$B$13:$AD$1389,27,FALSE)),ABS(AB1351*AC1352-AC1351*AB1352))</f>
        <v>0.70202016170394355</v>
      </c>
      <c r="AE1351" s="6" t="str">
        <f t="shared" ref="AE1351" si="1689">IF(Y1351="",$D1351*AD1351,"")</f>
        <v/>
      </c>
      <c r="AF1351" s="113"/>
      <c r="AG1351" s="52"/>
      <c r="AH1351" s="6" t="str">
        <f t="shared" ref="AH1351:AH1363" si="1690">IF(A1351=1,AG1351/AF1351,"")</f>
        <v/>
      </c>
      <c r="AI1351" s="6" t="str">
        <f t="shared" ref="AI1351:AI1363" si="1691">IF(A1351=1,4*PI()*(AD1351/(AG1351^2)),"")</f>
        <v/>
      </c>
      <c r="AJ1351" s="14" t="str">
        <f t="shared" si="1673"/>
        <v/>
      </c>
      <c r="AK1351" s="56">
        <f t="shared" si="1657"/>
        <v>-75.05</v>
      </c>
      <c r="AL1351" s="49">
        <f t="shared" si="1658"/>
        <v>0.86399999999999999</v>
      </c>
      <c r="AM1351" s="65"/>
      <c r="AN1351" s="61"/>
      <c r="AO1351" s="61"/>
      <c r="AP1351" s="61"/>
      <c r="AQ1351" s="62"/>
    </row>
    <row r="1352" spans="1:43" x14ac:dyDescent="0.3">
      <c r="A1352" t="str">
        <f t="shared" si="1640"/>
        <v/>
      </c>
      <c r="B1352" s="1" t="s">
        <v>80</v>
      </c>
      <c r="C1352" s="1"/>
      <c r="D1352">
        <v>1.202</v>
      </c>
      <c r="E1352">
        <v>170.4</v>
      </c>
      <c r="F1352">
        <v>-32.520000000000003</v>
      </c>
      <c r="G1352" s="47"/>
      <c r="H1352" s="47"/>
      <c r="I1352" s="47"/>
      <c r="J1352" s="47"/>
      <c r="K1352" s="47"/>
      <c r="L1352" s="23">
        <f t="shared" ref="L1352:L1363" si="1692">IF(AND(B1352&lt;&gt;"",C1352&lt;&gt;""),"",IF(E1352-$E$1350&lt;0,(360-($E$1350-E1352)),E1352-$E$1350))</f>
        <v>312.06</v>
      </c>
      <c r="M1352" s="6">
        <f t="shared" ref="M1352:M1363" si="1693">IF(AND(B1352&lt;&gt;"",C1352&lt;&gt;""),"",IF(L1352&gt;180,(COS(RADIANS(F1352))*D1352)*(-1),(COS(RADIANS(F1352))*D1352)))</f>
        <v>-1.0135310174705512</v>
      </c>
      <c r="N1352" s="6">
        <f t="shared" ref="N1352:N1363" si="1694">IF(AND(B1352&lt;&gt;"",C1352&lt;&gt;""),"",SIN(RADIANS(F1352))*D1352)</f>
        <v>-0.64618795766023784</v>
      </c>
      <c r="O1352" s="23">
        <f t="shared" si="1683"/>
        <v>-1.2387932691113468</v>
      </c>
      <c r="P1352" s="23" t="str">
        <f t="shared" si="1663"/>
        <v/>
      </c>
      <c r="Q1352" s="23"/>
      <c r="R1352" s="6"/>
      <c r="S1352" s="6"/>
      <c r="T1352" s="6" t="str">
        <f t="shared" si="1664"/>
        <v/>
      </c>
      <c r="U1352" s="6" t="str">
        <f t="shared" si="1665"/>
        <v/>
      </c>
      <c r="V1352" s="6"/>
      <c r="W1352" s="49"/>
      <c r="X1352" s="8"/>
      <c r="Y1352" s="53" t="str">
        <f t="shared" si="1684"/>
        <v>1.91</v>
      </c>
      <c r="Z1352" s="6" t="str">
        <f t="shared" si="1685"/>
        <v/>
      </c>
      <c r="AA1352" s="54" t="str">
        <f t="shared" ref="AA1352:AA1364" ca="1" si="1695">IF(Z1352="","",IF($K$9=TRUE,(Z1352*($F$3/($F$3-(RANDBETWEEN($N$8,$M$8)/100)))),Z1352*($F$3/($F$3-$F$4))))</f>
        <v/>
      </c>
      <c r="AB1352" s="55">
        <f t="shared" si="1686"/>
        <v>-1.0135310174705512</v>
      </c>
      <c r="AC1352" s="6">
        <f t="shared" si="1687"/>
        <v>-0.64618795766023784</v>
      </c>
      <c r="AD1352" s="6">
        <f t="shared" si="1688"/>
        <v>1.2387932691113468</v>
      </c>
      <c r="AE1352" s="6" t="str">
        <f t="shared" ref="AE1352:AE1364" si="1696">IF(Y1352="",$D1352*AD1352,"")</f>
        <v/>
      </c>
      <c r="AF1352" s="113"/>
      <c r="AG1352" s="52"/>
      <c r="AH1352" s="6" t="str">
        <f t="shared" si="1690"/>
        <v/>
      </c>
      <c r="AI1352" s="6" t="str">
        <f t="shared" si="1691"/>
        <v/>
      </c>
      <c r="AJ1352" s="14" t="str">
        <f t="shared" si="1673"/>
        <v/>
      </c>
      <c r="AK1352" s="56">
        <f t="shared" si="1657"/>
        <v>-32.520000000000003</v>
      </c>
      <c r="AL1352" s="49">
        <f t="shared" si="1658"/>
        <v>1.202</v>
      </c>
      <c r="AM1352" s="65"/>
      <c r="AN1352" s="61"/>
      <c r="AO1352" s="61"/>
      <c r="AP1352" s="61"/>
      <c r="AQ1352" s="62"/>
    </row>
    <row r="1353" spans="1:43" x14ac:dyDescent="0.3">
      <c r="A1353" t="str">
        <f t="shared" si="1640"/>
        <v/>
      </c>
      <c r="B1353" s="1" t="s">
        <v>80</v>
      </c>
      <c r="C1353" s="1"/>
      <c r="D1353">
        <v>2.331</v>
      </c>
      <c r="E1353">
        <v>166.27</v>
      </c>
      <c r="F1353">
        <v>-6.28</v>
      </c>
      <c r="G1353" s="47"/>
      <c r="H1353" s="47"/>
      <c r="I1353" s="47"/>
      <c r="J1353" s="47"/>
      <c r="K1353" s="47"/>
      <c r="L1353" s="23">
        <f t="shared" si="1692"/>
        <v>307.93</v>
      </c>
      <c r="M1353" s="6">
        <f t="shared" si="1693"/>
        <v>-2.3170121338001342</v>
      </c>
      <c r="N1353" s="6">
        <f t="shared" si="1694"/>
        <v>-0.25498190489316769</v>
      </c>
      <c r="O1353" s="23">
        <f t="shared" si="1683"/>
        <v>-1.6536259537051847</v>
      </c>
      <c r="P1353" s="23" t="str">
        <f t="shared" si="1663"/>
        <v/>
      </c>
      <c r="Q1353" s="23"/>
      <c r="R1353" s="6"/>
      <c r="S1353" s="6"/>
      <c r="T1353" s="6" t="str">
        <f t="shared" si="1664"/>
        <v/>
      </c>
      <c r="U1353" s="6" t="str">
        <f t="shared" si="1665"/>
        <v/>
      </c>
      <c r="V1353" s="6"/>
      <c r="W1353" s="49"/>
      <c r="X1353" s="8"/>
      <c r="Y1353" s="53" t="str">
        <f t="shared" si="1684"/>
        <v>1.91</v>
      </c>
      <c r="Z1353" s="6" t="str">
        <f t="shared" si="1685"/>
        <v/>
      </c>
      <c r="AA1353" s="54" t="str">
        <f t="shared" ca="1" si="1695"/>
        <v/>
      </c>
      <c r="AB1353" s="55">
        <f t="shared" si="1686"/>
        <v>-2.3170121338001342</v>
      </c>
      <c r="AC1353" s="6">
        <f t="shared" si="1687"/>
        <v>-0.25498190489316769</v>
      </c>
      <c r="AD1353" s="6">
        <f t="shared" ca="1" si="1688"/>
        <v>11.430295807831001</v>
      </c>
      <c r="AE1353" s="6" t="str">
        <f t="shared" si="1696"/>
        <v/>
      </c>
      <c r="AF1353" s="113"/>
      <c r="AG1353" s="52"/>
      <c r="AH1353" s="6" t="str">
        <f t="shared" si="1690"/>
        <v/>
      </c>
      <c r="AI1353" s="6" t="str">
        <f t="shared" si="1691"/>
        <v/>
      </c>
      <c r="AJ1353" s="14" t="str">
        <f t="shared" si="1673"/>
        <v/>
      </c>
      <c r="AK1353" s="56">
        <f t="shared" si="1657"/>
        <v>-6.28</v>
      </c>
      <c r="AL1353" s="49">
        <f t="shared" si="1658"/>
        <v>2.331</v>
      </c>
      <c r="AM1353" s="65"/>
      <c r="AN1353" s="61"/>
      <c r="AO1353" s="61"/>
      <c r="AP1353" s="61"/>
      <c r="AQ1353" s="62"/>
    </row>
    <row r="1354" spans="1:43" x14ac:dyDescent="0.3">
      <c r="A1354" t="str">
        <f t="shared" si="1640"/>
        <v/>
      </c>
      <c r="B1354" s="1" t="s">
        <v>80</v>
      </c>
      <c r="C1354" s="1"/>
      <c r="D1354">
        <v>2.367</v>
      </c>
      <c r="E1354">
        <v>165.59</v>
      </c>
      <c r="F1354">
        <v>11.16</v>
      </c>
      <c r="G1354" s="47"/>
      <c r="H1354" s="47"/>
      <c r="I1354" s="47"/>
      <c r="J1354" s="47"/>
      <c r="K1354" s="47"/>
      <c r="L1354" s="23">
        <f t="shared" si="1692"/>
        <v>307.25</v>
      </c>
      <c r="M1354" s="6">
        <f t="shared" si="1693"/>
        <v>-2.3222412547883717</v>
      </c>
      <c r="N1354" s="6">
        <f t="shared" si="1694"/>
        <v>0.45813159087638622</v>
      </c>
      <c r="O1354" s="23">
        <f t="shared" si="1683"/>
        <v>-0.84480685538464717</v>
      </c>
      <c r="P1354" s="23" t="str">
        <f t="shared" si="1663"/>
        <v/>
      </c>
      <c r="Q1354" s="23"/>
      <c r="R1354" s="6"/>
      <c r="S1354" s="6"/>
      <c r="T1354" s="6" t="str">
        <f t="shared" si="1664"/>
        <v/>
      </c>
      <c r="U1354" s="6" t="str">
        <f t="shared" si="1665"/>
        <v/>
      </c>
      <c r="V1354" s="6"/>
      <c r="W1354" s="49"/>
      <c r="X1354" s="8"/>
      <c r="Y1354" s="53" t="str">
        <f t="shared" si="1684"/>
        <v>1.91</v>
      </c>
      <c r="Z1354" s="6">
        <f t="shared" si="1685"/>
        <v>1.4497824328745734</v>
      </c>
      <c r="AA1354" s="54">
        <f t="shared" ca="1" si="1695"/>
        <v>5.6692984688528085</v>
      </c>
      <c r="AB1354" s="55">
        <f t="shared" si="1686"/>
        <v>-2.3222412547883717</v>
      </c>
      <c r="AC1354" s="6">
        <f t="shared" ca="1" si="1687"/>
        <v>4.6776476268546219</v>
      </c>
      <c r="AD1354" s="6">
        <f t="shared" ca="1" si="1688"/>
        <v>6.5186690491331936</v>
      </c>
      <c r="AE1354" s="6" t="str">
        <f t="shared" si="1696"/>
        <v/>
      </c>
      <c r="AF1354" s="113"/>
      <c r="AG1354" s="52"/>
      <c r="AH1354" s="6" t="str">
        <f t="shared" si="1690"/>
        <v/>
      </c>
      <c r="AI1354" s="6" t="str">
        <f t="shared" si="1691"/>
        <v/>
      </c>
      <c r="AJ1354" s="14" t="str">
        <f t="shared" si="1673"/>
        <v/>
      </c>
      <c r="AK1354" s="56">
        <f t="shared" ca="1" si="1657"/>
        <v>63.597672881770485</v>
      </c>
      <c r="AL1354" s="49">
        <f t="shared" ca="1" si="1658"/>
        <v>5.2223741503706673</v>
      </c>
      <c r="AM1354" s="65"/>
      <c r="AN1354" s="61"/>
      <c r="AO1354" s="61"/>
      <c r="AP1354" s="61"/>
      <c r="AQ1354" s="62"/>
    </row>
    <row r="1355" spans="1:43" x14ac:dyDescent="0.3">
      <c r="A1355" t="str">
        <f t="shared" si="1640"/>
        <v/>
      </c>
      <c r="B1355" s="1" t="s">
        <v>80</v>
      </c>
      <c r="C1355" s="1"/>
      <c r="D1355">
        <v>1.35</v>
      </c>
      <c r="E1355">
        <v>166.75</v>
      </c>
      <c r="F1355">
        <v>26.49</v>
      </c>
      <c r="G1355" s="47"/>
      <c r="H1355" s="47"/>
      <c r="I1355" s="47"/>
      <c r="J1355" s="47"/>
      <c r="K1355" s="47"/>
      <c r="L1355" s="23">
        <f t="shared" si="1692"/>
        <v>308.40999999999997</v>
      </c>
      <c r="M1355" s="6">
        <f t="shared" si="1693"/>
        <v>-1.2082665026437285</v>
      </c>
      <c r="N1355" s="6">
        <f t="shared" si="1694"/>
        <v>0.60215617458354864</v>
      </c>
      <c r="O1355" s="23">
        <f t="shared" si="1683"/>
        <v>-0.63386845805334735</v>
      </c>
      <c r="P1355" s="23" t="str">
        <f t="shared" si="1663"/>
        <v/>
      </c>
      <c r="Q1355" s="23"/>
      <c r="R1355" s="6"/>
      <c r="S1355" s="6"/>
      <c r="T1355" s="6" t="str">
        <f t="shared" si="1664"/>
        <v/>
      </c>
      <c r="U1355" s="6" t="str">
        <f t="shared" si="1665"/>
        <v/>
      </c>
      <c r="V1355" s="6"/>
      <c r="W1355" s="49"/>
      <c r="X1355" s="8"/>
      <c r="Y1355" s="53" t="str">
        <f t="shared" si="1684"/>
        <v>1.91</v>
      </c>
      <c r="Z1355" s="6">
        <f t="shared" si="1685"/>
        <v>1.5938070165817357</v>
      </c>
      <c r="AA1355" s="54">
        <f t="shared" ca="1" si="1695"/>
        <v>6.2324990797673836</v>
      </c>
      <c r="AB1355" s="55">
        <f t="shared" si="1686"/>
        <v>-1.2082665026437285</v>
      </c>
      <c r="AC1355" s="6">
        <f t="shared" ca="1" si="1687"/>
        <v>5.2408482377691961</v>
      </c>
      <c r="AD1355" s="6">
        <f t="shared" ca="1" si="1688"/>
        <v>4.2255315508723745</v>
      </c>
      <c r="AE1355" s="6" t="str">
        <f t="shared" si="1696"/>
        <v/>
      </c>
      <c r="AF1355" s="113"/>
      <c r="AG1355" s="52"/>
      <c r="AH1355" s="6" t="str">
        <f t="shared" si="1690"/>
        <v/>
      </c>
      <c r="AI1355" s="6" t="str">
        <f t="shared" si="1691"/>
        <v/>
      </c>
      <c r="AJ1355" s="14" t="str">
        <f t="shared" si="1673"/>
        <v/>
      </c>
      <c r="AK1355" s="56">
        <f t="shared" ca="1" si="1657"/>
        <v>77.017424468504373</v>
      </c>
      <c r="AL1355" s="49">
        <f t="shared" ca="1" si="1658"/>
        <v>5.3783267093715494</v>
      </c>
      <c r="AM1355" s="65"/>
      <c r="AN1355" s="61"/>
      <c r="AO1355" s="61"/>
      <c r="AP1355" s="61"/>
      <c r="AQ1355" s="62"/>
    </row>
    <row r="1356" spans="1:43" x14ac:dyDescent="0.3">
      <c r="A1356" t="str">
        <f t="shared" si="1640"/>
        <v/>
      </c>
      <c r="B1356" s="1" t="s">
        <v>80</v>
      </c>
      <c r="C1356" s="1"/>
      <c r="D1356">
        <v>1.022</v>
      </c>
      <c r="E1356">
        <v>165.6</v>
      </c>
      <c r="F1356">
        <v>53.84</v>
      </c>
      <c r="G1356" s="47"/>
      <c r="H1356" s="47"/>
      <c r="I1356" s="47"/>
      <c r="J1356" s="47"/>
      <c r="K1356" s="47"/>
      <c r="L1356" s="23">
        <f t="shared" si="1692"/>
        <v>307.26</v>
      </c>
      <c r="M1356" s="6">
        <f t="shared" si="1693"/>
        <v>-0.60302308666507776</v>
      </c>
      <c r="N1356" s="6">
        <f t="shared" si="1694"/>
        <v>0.82513462959017925</v>
      </c>
      <c r="O1356" s="23">
        <f t="shared" si="1683"/>
        <v>-0.25436792975825745</v>
      </c>
      <c r="P1356" s="23" t="str">
        <f t="shared" si="1663"/>
        <v/>
      </c>
      <c r="Q1356" s="23"/>
      <c r="R1356" s="6"/>
      <c r="S1356" s="6"/>
      <c r="T1356" s="6" t="str">
        <f t="shared" si="1664"/>
        <v/>
      </c>
      <c r="U1356" s="6" t="str">
        <f t="shared" si="1665"/>
        <v/>
      </c>
      <c r="V1356" s="6"/>
      <c r="W1356" s="49"/>
      <c r="X1356" s="8"/>
      <c r="Y1356" s="53" t="str">
        <f t="shared" si="1684"/>
        <v>1.91</v>
      </c>
      <c r="Z1356" s="6">
        <f t="shared" si="1685"/>
        <v>1.8167854715883665</v>
      </c>
      <c r="AA1356" s="54">
        <f t="shared" ca="1" si="1695"/>
        <v>7.1044446799425662</v>
      </c>
      <c r="AB1356" s="55">
        <f t="shared" si="1686"/>
        <v>-0.60302308666507776</v>
      </c>
      <c r="AC1356" s="6">
        <f t="shared" ca="1" si="1687"/>
        <v>6.1127938379443787</v>
      </c>
      <c r="AD1356" s="6">
        <f t="shared" ca="1" si="1688"/>
        <v>2.0113696519192219</v>
      </c>
      <c r="AE1356" s="6" t="str">
        <f t="shared" si="1696"/>
        <v/>
      </c>
      <c r="AF1356" s="113"/>
      <c r="AG1356" s="52"/>
      <c r="AH1356" s="6" t="str">
        <f t="shared" si="1690"/>
        <v/>
      </c>
      <c r="AI1356" s="6" t="str">
        <f t="shared" si="1691"/>
        <v/>
      </c>
      <c r="AJ1356" s="14" t="str">
        <f t="shared" si="1673"/>
        <v/>
      </c>
      <c r="AK1356" s="56">
        <f t="shared" ca="1" si="1657"/>
        <v>84.366037889559934</v>
      </c>
      <c r="AL1356" s="49">
        <f t="shared" ca="1" si="1658"/>
        <v>6.1424657384687009</v>
      </c>
      <c r="AM1356" s="65"/>
      <c r="AN1356" s="61"/>
      <c r="AO1356" s="61"/>
      <c r="AP1356" s="61"/>
      <c r="AQ1356" s="62"/>
    </row>
    <row r="1357" spans="1:43" x14ac:dyDescent="0.3">
      <c r="A1357" t="str">
        <f t="shared" si="1640"/>
        <v/>
      </c>
      <c r="B1357" s="1" t="s">
        <v>80</v>
      </c>
      <c r="C1357" s="1"/>
      <c r="D1357">
        <v>0.80500000000000005</v>
      </c>
      <c r="E1357">
        <v>184.57</v>
      </c>
      <c r="F1357">
        <v>71.849999999999994</v>
      </c>
      <c r="G1357" s="47"/>
      <c r="H1357" s="47"/>
      <c r="I1357" s="47"/>
      <c r="J1357" s="47"/>
      <c r="K1357" s="47"/>
      <c r="L1357" s="23">
        <f t="shared" si="1692"/>
        <v>326.23</v>
      </c>
      <c r="M1357" s="6">
        <f t="shared" si="1693"/>
        <v>-0.25076216311069105</v>
      </c>
      <c r="N1357" s="6">
        <f t="shared" si="1694"/>
        <v>0.76494662398892077</v>
      </c>
      <c r="O1357" s="23">
        <f t="shared" si="1683"/>
        <v>-0.42172845311200802</v>
      </c>
      <c r="P1357" s="23" t="str">
        <f t="shared" si="1663"/>
        <v/>
      </c>
      <c r="Q1357" s="23"/>
      <c r="R1357" s="6"/>
      <c r="S1357" s="6"/>
      <c r="T1357" s="6" t="str">
        <f t="shared" si="1664"/>
        <v/>
      </c>
      <c r="U1357" s="6" t="str">
        <f t="shared" si="1665"/>
        <v/>
      </c>
      <c r="V1357" s="6"/>
      <c r="W1357" s="49"/>
      <c r="X1357" s="8"/>
      <c r="Y1357" s="53" t="str">
        <f t="shared" si="1684"/>
        <v>1.91</v>
      </c>
      <c r="Z1357" s="6">
        <f t="shared" si="1685"/>
        <v>1.7565974659871078</v>
      </c>
      <c r="AA1357" s="54">
        <f t="shared" ca="1" si="1695"/>
        <v>6.8690826281883899</v>
      </c>
      <c r="AB1357" s="55">
        <f t="shared" si="1686"/>
        <v>-0.25076216311069105</v>
      </c>
      <c r="AC1357" s="6">
        <f t="shared" ca="1" si="1687"/>
        <v>5.8774317861902023</v>
      </c>
      <c r="AD1357" s="6">
        <f t="shared" ca="1" si="1688"/>
        <v>2.7596813315447819</v>
      </c>
      <c r="AE1357" s="6" t="str">
        <f t="shared" si="1696"/>
        <v/>
      </c>
      <c r="AF1357" s="113"/>
      <c r="AG1357" s="52"/>
      <c r="AH1357" s="6" t="str">
        <f t="shared" si="1690"/>
        <v/>
      </c>
      <c r="AI1357" s="6" t="str">
        <f t="shared" si="1691"/>
        <v/>
      </c>
      <c r="AJ1357" s="14" t="str">
        <f t="shared" si="1673"/>
        <v/>
      </c>
      <c r="AK1357" s="56">
        <f t="shared" ca="1" si="1657"/>
        <v>87.556942261010803</v>
      </c>
      <c r="AL1357" s="49">
        <f t="shared" ca="1" si="1658"/>
        <v>5.882778770595313</v>
      </c>
      <c r="AM1357" s="65"/>
      <c r="AN1357" s="61"/>
      <c r="AO1357" s="61"/>
      <c r="AP1357" s="61"/>
      <c r="AQ1357" s="62"/>
    </row>
    <row r="1358" spans="1:43" x14ac:dyDescent="0.3">
      <c r="A1358" t="str">
        <f t="shared" si="1640"/>
        <v/>
      </c>
      <c r="B1358" s="1" t="s">
        <v>80</v>
      </c>
      <c r="C1358" s="1"/>
      <c r="D1358">
        <v>1.28</v>
      </c>
      <c r="E1358">
        <v>229.54</v>
      </c>
      <c r="F1358">
        <v>83.99</v>
      </c>
      <c r="G1358" s="47"/>
      <c r="H1358" s="47"/>
      <c r="I1358" s="47"/>
      <c r="J1358" s="47"/>
      <c r="K1358" s="47"/>
      <c r="L1358" s="23">
        <f t="shared" si="1692"/>
        <v>11.199999999999989</v>
      </c>
      <c r="M1358" s="6">
        <f t="shared" si="1693"/>
        <v>0.13401860926756659</v>
      </c>
      <c r="N1358" s="6">
        <f t="shared" si="1694"/>
        <v>1.2729646547999622</v>
      </c>
      <c r="O1358" s="23">
        <f t="shared" si="1683"/>
        <v>-0.15395687167501637</v>
      </c>
      <c r="P1358" s="23" t="str">
        <f t="shared" si="1663"/>
        <v/>
      </c>
      <c r="Q1358" s="23"/>
      <c r="R1358" s="6"/>
      <c r="S1358" s="6"/>
      <c r="T1358" s="6" t="str">
        <f t="shared" si="1664"/>
        <v/>
      </c>
      <c r="U1358" s="6" t="str">
        <f t="shared" si="1665"/>
        <v/>
      </c>
      <c r="V1358" s="6"/>
      <c r="W1358" s="49"/>
      <c r="X1358" s="8"/>
      <c r="Y1358" s="53" t="str">
        <f t="shared" si="1684"/>
        <v>1.91</v>
      </c>
      <c r="Z1358" s="6">
        <f t="shared" si="1685"/>
        <v>2.2646154967981493</v>
      </c>
      <c r="AA1358" s="54">
        <f t="shared" ca="1" si="1695"/>
        <v>8.8556605994196271</v>
      </c>
      <c r="AB1358" s="55">
        <f t="shared" si="1686"/>
        <v>0.13401860926756659</v>
      </c>
      <c r="AC1358" s="6">
        <f t="shared" ca="1" si="1687"/>
        <v>7.8640097574214405</v>
      </c>
      <c r="AD1358" s="6">
        <f t="shared" ca="1" si="1688"/>
        <v>1.2494087330195909</v>
      </c>
      <c r="AE1358" s="6" t="str">
        <f t="shared" si="1696"/>
        <v/>
      </c>
      <c r="AF1358" s="113"/>
      <c r="AG1358" s="52"/>
      <c r="AH1358" s="6" t="str">
        <f t="shared" si="1690"/>
        <v/>
      </c>
      <c r="AI1358" s="6" t="str">
        <f t="shared" si="1691"/>
        <v/>
      </c>
      <c r="AJ1358" s="14" t="str">
        <f t="shared" si="1673"/>
        <v/>
      </c>
      <c r="AK1358" s="56">
        <f t="shared" ca="1" si="1657"/>
        <v>89.023658708792638</v>
      </c>
      <c r="AL1358" s="49">
        <f t="shared" ca="1" si="1658"/>
        <v>7.8651516484076538</v>
      </c>
      <c r="AM1358" s="65"/>
      <c r="AN1358" s="61"/>
      <c r="AO1358" s="61"/>
      <c r="AP1358" s="61"/>
      <c r="AQ1358" s="62"/>
    </row>
    <row r="1359" spans="1:43" x14ac:dyDescent="0.3">
      <c r="A1359" t="str">
        <f t="shared" si="1640"/>
        <v/>
      </c>
      <c r="B1359" s="1" t="s">
        <v>80</v>
      </c>
      <c r="C1359" s="1"/>
      <c r="D1359">
        <v>2.2829999999999999</v>
      </c>
      <c r="E1359">
        <v>307.29000000000002</v>
      </c>
      <c r="F1359">
        <v>80.97</v>
      </c>
      <c r="G1359" s="47"/>
      <c r="H1359" s="47"/>
      <c r="I1359" s="47"/>
      <c r="J1359" s="47"/>
      <c r="K1359" s="47"/>
      <c r="L1359" s="23">
        <f t="shared" si="1692"/>
        <v>88.950000000000017</v>
      </c>
      <c r="M1359" s="6">
        <f t="shared" si="1693"/>
        <v>0.35832049361939783</v>
      </c>
      <c r="N1359" s="6">
        <f t="shared" si="1694"/>
        <v>2.2547051744856468</v>
      </c>
      <c r="O1359" s="23">
        <f t="shared" si="1683"/>
        <v>-1.9911069612138004</v>
      </c>
      <c r="P1359" s="23" t="str">
        <f t="shared" si="1663"/>
        <v/>
      </c>
      <c r="Q1359" s="23"/>
      <c r="R1359" s="6"/>
      <c r="S1359" s="6"/>
      <c r="T1359" s="6" t="str">
        <f t="shared" si="1664"/>
        <v/>
      </c>
      <c r="U1359" s="6" t="str">
        <f t="shared" si="1665"/>
        <v/>
      </c>
      <c r="V1359" s="6"/>
      <c r="W1359" s="49"/>
      <c r="X1359" s="8"/>
      <c r="Y1359" s="53" t="str">
        <f t="shared" si="1684"/>
        <v>1.91</v>
      </c>
      <c r="Z1359" s="6">
        <f t="shared" si="1685"/>
        <v>3.2463560164838339</v>
      </c>
      <c r="AA1359" s="54">
        <f t="shared" ca="1" si="1695"/>
        <v>12.694705616697975</v>
      </c>
      <c r="AB1359" s="55">
        <f t="shared" si="1686"/>
        <v>0.35832049361939783</v>
      </c>
      <c r="AC1359" s="6">
        <f t="shared" ca="1" si="1687"/>
        <v>11.703054774699789</v>
      </c>
      <c r="AD1359" s="6">
        <f t="shared" ca="1" si="1688"/>
        <v>9.5084059676632364</v>
      </c>
      <c r="AE1359" s="6" t="str">
        <f t="shared" si="1696"/>
        <v/>
      </c>
      <c r="AF1359" s="113"/>
      <c r="AG1359" s="52"/>
      <c r="AH1359" s="6" t="str">
        <f t="shared" si="1690"/>
        <v/>
      </c>
      <c r="AI1359" s="6" t="str">
        <f t="shared" si="1691"/>
        <v/>
      </c>
      <c r="AJ1359" s="14" t="str">
        <f t="shared" si="1673"/>
        <v/>
      </c>
      <c r="AK1359" s="56">
        <f t="shared" ca="1" si="1657"/>
        <v>88.246283497292055</v>
      </c>
      <c r="AL1359" s="49">
        <f t="shared" ca="1" si="1658"/>
        <v>11.708538962473977</v>
      </c>
      <c r="AM1359" s="65"/>
      <c r="AN1359" s="61"/>
      <c r="AO1359" s="61"/>
      <c r="AP1359" s="61"/>
      <c r="AQ1359" s="62"/>
    </row>
    <row r="1360" spans="1:43" x14ac:dyDescent="0.3">
      <c r="A1360" t="str">
        <f t="shared" si="1640"/>
        <v/>
      </c>
      <c r="B1360" s="1" t="s">
        <v>80</v>
      </c>
      <c r="C1360" s="1"/>
      <c r="D1360">
        <v>1.0569999999999999</v>
      </c>
      <c r="E1360">
        <v>305.45</v>
      </c>
      <c r="F1360">
        <v>25.37</v>
      </c>
      <c r="G1360" s="47"/>
      <c r="H1360" s="47"/>
      <c r="I1360" s="47"/>
      <c r="J1360" s="47"/>
      <c r="K1360" s="47"/>
      <c r="L1360" s="23">
        <f t="shared" si="1692"/>
        <v>87.109999999999985</v>
      </c>
      <c r="M1360" s="6">
        <f t="shared" si="1693"/>
        <v>0.9550626651958305</v>
      </c>
      <c r="N1360" s="6">
        <f t="shared" si="1694"/>
        <v>0.45288442846827581</v>
      </c>
      <c r="O1360" s="23">
        <f t="shared" si="1683"/>
        <v>-1.3270172592212401</v>
      </c>
      <c r="P1360" s="23" t="str">
        <f t="shared" si="1663"/>
        <v/>
      </c>
      <c r="Q1360" s="23"/>
      <c r="R1360" s="6"/>
      <c r="S1360" s="6"/>
      <c r="T1360" s="6" t="str">
        <f t="shared" si="1664"/>
        <v/>
      </c>
      <c r="U1360" s="6" t="str">
        <f t="shared" si="1665"/>
        <v/>
      </c>
      <c r="V1360" s="6"/>
      <c r="W1360" s="49"/>
      <c r="X1360" s="8"/>
      <c r="Y1360" s="53" t="str">
        <f t="shared" si="1684"/>
        <v>1.91</v>
      </c>
      <c r="Z1360" s="6">
        <f t="shared" si="1685"/>
        <v>1.4445352704664629</v>
      </c>
      <c r="AA1360" s="54">
        <f t="shared" ca="1" si="1695"/>
        <v>5.6487797143613916</v>
      </c>
      <c r="AB1360" s="55">
        <f t="shared" si="1686"/>
        <v>0.9550626651958305</v>
      </c>
      <c r="AC1360" s="6">
        <f t="shared" ca="1" si="1687"/>
        <v>4.6571288723632041</v>
      </c>
      <c r="AD1360" s="6">
        <f t="shared" ca="1" si="1688"/>
        <v>5.792229415430123</v>
      </c>
      <c r="AE1360" s="6" t="str">
        <f t="shared" si="1696"/>
        <v/>
      </c>
      <c r="AF1360" s="113"/>
      <c r="AG1360" s="52"/>
      <c r="AH1360" s="6" t="str">
        <f t="shared" si="1690"/>
        <v/>
      </c>
      <c r="AI1360" s="6" t="str">
        <f t="shared" si="1691"/>
        <v/>
      </c>
      <c r="AJ1360" s="14" t="str">
        <f t="shared" si="1673"/>
        <v/>
      </c>
      <c r="AK1360" s="56">
        <f t="shared" ca="1" si="1657"/>
        <v>78.41072679813972</v>
      </c>
      <c r="AL1360" s="49">
        <f t="shared" ca="1" si="1658"/>
        <v>4.7540502761592593</v>
      </c>
      <c r="AM1360" s="65"/>
      <c r="AN1360" s="61"/>
      <c r="AO1360" s="61"/>
      <c r="AP1360" s="61"/>
      <c r="AQ1360" s="62"/>
    </row>
    <row r="1361" spans="1:43" x14ac:dyDescent="0.3">
      <c r="A1361" t="str">
        <f t="shared" si="1640"/>
        <v/>
      </c>
      <c r="B1361" s="1" t="s">
        <v>80</v>
      </c>
      <c r="C1361" s="1"/>
      <c r="D1361">
        <v>1.383</v>
      </c>
      <c r="E1361">
        <v>313.47000000000003</v>
      </c>
      <c r="F1361">
        <v>-39.83</v>
      </c>
      <c r="G1361" s="47"/>
      <c r="H1361" s="47"/>
      <c r="I1361" s="47"/>
      <c r="J1361" s="47"/>
      <c r="K1361" s="47"/>
      <c r="L1361" s="23">
        <f t="shared" si="1692"/>
        <v>95.130000000000024</v>
      </c>
      <c r="M1361" s="6">
        <f t="shared" si="1693"/>
        <v>1.0620724403151467</v>
      </c>
      <c r="N1361" s="6">
        <f t="shared" si="1694"/>
        <v>-0.88582793561900564</v>
      </c>
      <c r="O1361" s="23">
        <f t="shared" si="1683"/>
        <v>-0.66369257853627239</v>
      </c>
      <c r="P1361" s="23" t="str">
        <f t="shared" si="1663"/>
        <v/>
      </c>
      <c r="Q1361" s="23"/>
      <c r="R1361" s="6"/>
      <c r="S1361" s="6"/>
      <c r="T1361" s="6" t="str">
        <f t="shared" si="1664"/>
        <v/>
      </c>
      <c r="U1361" s="6" t="str">
        <f t="shared" si="1665"/>
        <v/>
      </c>
      <c r="V1361" s="6"/>
      <c r="W1361" s="49"/>
      <c r="X1361" s="8"/>
      <c r="Y1361" s="53" t="str">
        <f t="shared" si="1684"/>
        <v>1.91</v>
      </c>
      <c r="Z1361" s="6" t="str">
        <f t="shared" si="1685"/>
        <v/>
      </c>
      <c r="AA1361" s="54" t="str">
        <f t="shared" ca="1" si="1695"/>
        <v/>
      </c>
      <c r="AB1361" s="55">
        <f t="shared" si="1686"/>
        <v>1.0620724403151467</v>
      </c>
      <c r="AC1361" s="6">
        <f t="shared" si="1687"/>
        <v>-0.88582793561900564</v>
      </c>
      <c r="AD1361" s="6">
        <f t="shared" si="1688"/>
        <v>0.66369257853627239</v>
      </c>
      <c r="AE1361" s="6" t="str">
        <f t="shared" si="1696"/>
        <v/>
      </c>
      <c r="AF1361" s="113"/>
      <c r="AG1361" s="52"/>
      <c r="AH1361" s="6" t="str">
        <f t="shared" si="1690"/>
        <v/>
      </c>
      <c r="AI1361" s="6" t="str">
        <f t="shared" si="1691"/>
        <v/>
      </c>
      <c r="AJ1361" s="14" t="str">
        <f t="shared" si="1673"/>
        <v/>
      </c>
      <c r="AK1361" s="56">
        <f t="shared" si="1657"/>
        <v>-39.83</v>
      </c>
      <c r="AL1361" s="49">
        <f t="shared" si="1658"/>
        <v>1.383</v>
      </c>
      <c r="AM1361" s="65"/>
      <c r="AN1361" s="61"/>
      <c r="AO1361" s="61"/>
      <c r="AP1361" s="61"/>
      <c r="AQ1361" s="62"/>
    </row>
    <row r="1362" spans="1:43" x14ac:dyDescent="0.3">
      <c r="A1362" t="str">
        <f t="shared" si="1640"/>
        <v/>
      </c>
      <c r="B1362" s="1" t="s">
        <v>80</v>
      </c>
      <c r="C1362" s="1"/>
      <c r="D1362">
        <v>1.008</v>
      </c>
      <c r="E1362">
        <v>301.86</v>
      </c>
      <c r="F1362">
        <v>-68.260000000000005</v>
      </c>
      <c r="G1362" s="47"/>
      <c r="H1362" s="47"/>
      <c r="I1362" s="47"/>
      <c r="J1362" s="47"/>
      <c r="K1362" s="47"/>
      <c r="L1362" s="23">
        <f t="shared" si="1692"/>
        <v>83.52000000000001</v>
      </c>
      <c r="M1362" s="6">
        <f t="shared" si="1693"/>
        <v>0.37335848661067905</v>
      </c>
      <c r="N1362" s="6">
        <f t="shared" si="1694"/>
        <v>-0.93630520690412877</v>
      </c>
      <c r="O1362" s="23">
        <f t="shared" si="1683"/>
        <v>-0.14664536447865864</v>
      </c>
      <c r="P1362" s="23" t="str">
        <f t="shared" si="1663"/>
        <v/>
      </c>
      <c r="Q1362" s="23"/>
      <c r="R1362" s="6"/>
      <c r="S1362" s="6"/>
      <c r="T1362" s="6" t="str">
        <f t="shared" si="1664"/>
        <v/>
      </c>
      <c r="U1362" s="6" t="str">
        <f t="shared" si="1665"/>
        <v/>
      </c>
      <c r="V1362" s="6"/>
      <c r="W1362" s="49"/>
      <c r="X1362" s="8"/>
      <c r="Y1362" s="53" t="str">
        <f t="shared" si="1684"/>
        <v>1.91</v>
      </c>
      <c r="Z1362" s="6" t="str">
        <f t="shared" si="1685"/>
        <v/>
      </c>
      <c r="AA1362" s="54" t="str">
        <f t="shared" ca="1" si="1695"/>
        <v/>
      </c>
      <c r="AB1362" s="55">
        <f t="shared" si="1686"/>
        <v>0.37335848661067905</v>
      </c>
      <c r="AC1362" s="6">
        <f t="shared" si="1687"/>
        <v>-0.93630520690412877</v>
      </c>
      <c r="AD1362" s="6">
        <f t="shared" si="1688"/>
        <v>0.14664536447865864</v>
      </c>
      <c r="AE1362" s="6" t="str">
        <f t="shared" si="1696"/>
        <v/>
      </c>
      <c r="AF1362" s="113"/>
      <c r="AG1362" s="52"/>
      <c r="AH1362" s="6" t="str">
        <f t="shared" si="1690"/>
        <v/>
      </c>
      <c r="AI1362" s="6" t="str">
        <f t="shared" si="1691"/>
        <v/>
      </c>
      <c r="AJ1362" s="14" t="str">
        <f t="shared" si="1673"/>
        <v/>
      </c>
      <c r="AK1362" s="56">
        <f t="shared" si="1657"/>
        <v>-68.260000000000005</v>
      </c>
      <c r="AL1362" s="49">
        <f t="shared" si="1658"/>
        <v>1.008</v>
      </c>
      <c r="AM1362" s="65"/>
      <c r="AN1362" s="61"/>
      <c r="AO1362" s="61"/>
      <c r="AP1362" s="61"/>
      <c r="AQ1362" s="62"/>
    </row>
    <row r="1363" spans="1:43" x14ac:dyDescent="0.3">
      <c r="A1363" t="str">
        <f t="shared" si="1640"/>
        <v/>
      </c>
      <c r="B1363" s="1" t="s">
        <v>80</v>
      </c>
      <c r="C1363" s="1"/>
      <c r="D1363">
        <v>1.02</v>
      </c>
      <c r="E1363">
        <v>258.41000000000003</v>
      </c>
      <c r="F1363">
        <v>-76.459999999999994</v>
      </c>
      <c r="G1363" s="47"/>
      <c r="H1363" s="47"/>
      <c r="I1363" s="47"/>
      <c r="J1363" s="47"/>
      <c r="K1363" s="47"/>
      <c r="L1363" s="23">
        <f t="shared" si="1692"/>
        <v>40.070000000000022</v>
      </c>
      <c r="M1363" s="6">
        <f t="shared" si="1693"/>
        <v>0.23880663216143452</v>
      </c>
      <c r="N1363" s="6">
        <f t="shared" si="1694"/>
        <v>-0.99165084199818709</v>
      </c>
      <c r="O1363" s="23">
        <f t="shared" si="1683"/>
        <v>-0.42037529288908448</v>
      </c>
      <c r="P1363" s="23" t="str">
        <f t="shared" si="1663"/>
        <v/>
      </c>
      <c r="Q1363" s="23"/>
      <c r="R1363" s="6"/>
      <c r="S1363" s="6"/>
      <c r="T1363" s="6" t="str">
        <f t="shared" si="1664"/>
        <v/>
      </c>
      <c r="U1363" s="6" t="str">
        <f t="shared" si="1665"/>
        <v/>
      </c>
      <c r="V1363" s="6"/>
      <c r="W1363" s="49"/>
      <c r="X1363" s="8"/>
      <c r="Y1363" s="53" t="str">
        <f t="shared" si="1684"/>
        <v>1.91</v>
      </c>
      <c r="Z1363" s="6" t="str">
        <f t="shared" si="1685"/>
        <v/>
      </c>
      <c r="AA1363" s="54" t="str">
        <f t="shared" ca="1" si="1695"/>
        <v/>
      </c>
      <c r="AB1363" s="55">
        <f t="shared" si="1686"/>
        <v>0.23880663216143452</v>
      </c>
      <c r="AC1363" s="6">
        <f t="shared" si="1687"/>
        <v>-0.99165084199818709</v>
      </c>
      <c r="AD1363" s="6">
        <f t="shared" si="1688"/>
        <v>0.42037529288908448</v>
      </c>
      <c r="AE1363" s="6" t="str">
        <f t="shared" si="1696"/>
        <v/>
      </c>
      <c r="AF1363" s="113"/>
      <c r="AG1363" s="52"/>
      <c r="AH1363" s="6" t="str">
        <f t="shared" si="1690"/>
        <v/>
      </c>
      <c r="AI1363" s="6" t="str">
        <f t="shared" si="1691"/>
        <v/>
      </c>
      <c r="AJ1363" s="14" t="str">
        <f t="shared" si="1673"/>
        <v/>
      </c>
      <c r="AK1363" s="56">
        <f t="shared" si="1657"/>
        <v>-76.459999999999994</v>
      </c>
      <c r="AL1363" s="49">
        <f t="shared" si="1658"/>
        <v>1.02</v>
      </c>
      <c r="AM1363" s="65"/>
      <c r="AN1363" s="61"/>
      <c r="AO1363" s="61"/>
      <c r="AP1363" s="61"/>
      <c r="AQ1363" s="62"/>
    </row>
    <row r="1364" spans="1:43" ht="15" thickBot="1" x14ac:dyDescent="0.35">
      <c r="A1364">
        <f t="shared" ref="A1364" si="1697">IF(C1364&lt;&gt;"",1,"")</f>
        <v>1</v>
      </c>
      <c r="B1364" s="1" t="s">
        <v>80</v>
      </c>
      <c r="C1364" s="1" t="s">
        <v>108</v>
      </c>
      <c r="D1364">
        <v>4.0449999999999999</v>
      </c>
      <c r="E1364">
        <v>237.44</v>
      </c>
      <c r="F1364">
        <v>10.31</v>
      </c>
      <c r="G1364" s="34"/>
      <c r="H1364" s="34"/>
      <c r="I1364" s="34"/>
      <c r="J1364" s="34"/>
      <c r="K1364" s="34"/>
      <c r="L1364" s="13"/>
      <c r="M1364" s="4"/>
      <c r="N1364" s="4"/>
      <c r="O1364" s="13">
        <f>ABS(SUM(O1351:O1363))/2</f>
        <v>5.2260027044214041</v>
      </c>
      <c r="P1364" s="13">
        <f t="shared" si="1663"/>
        <v>21.13918093938458</v>
      </c>
      <c r="Q1364" s="13">
        <f>SQRT(((MAX(M1351:M1363)-MIN(M1351:M1363))^2)+((VLOOKUP(MAX(M1351:M1363),M1351:N1363,2,FALSE)-VLOOKUP(MIN(M1351:M1363),M1351:N1363,2,FALSE))^2))</f>
        <v>3.6414017075465526</v>
      </c>
      <c r="R1364" s="13">
        <f>ABS(MIN(N1351:N1363))+MAX(N1351:N1363)</f>
        <v>3.2463560164838339</v>
      </c>
      <c r="S1364" s="12">
        <f>SQRT(ABS(((M1352-M1351)^2)-((N1352-N1351)^2))+ABS(((M1353-M1352)^2)-((N1353-N1352)^2))+ABS(((M1354-M1353)^2)-((N1354-N1353)^2))+ABS(((M1355-M1354)^2)-((N1355-N1354)^2))+ABS(((M1356-M1355)^2)-((N1356-N1355)^2))+ABS(((M1357-M1356)^2)-((N1357-N1356)^2))+ABS(((M1358-M1357)^2)-((N1358-N1357)^2))+ABS(((M1359-M1358)^2)-((N1359-N1358)^2))+ABS(((M1360-M1359)^2)-((N1360-N1359)^2))+ABS(((M1361-M1360)^2)-((N1361-N1360)^2))+ABS(((M1362-M1361)^2)-((N1362-N1361)^2))+ABS(((M1363-M1362)^2)-((N1363-N1362)^2)))</f>
        <v>3.2377223235616279</v>
      </c>
      <c r="T1364" s="4">
        <f t="shared" si="1664"/>
        <v>0.88914176012266732</v>
      </c>
      <c r="U1364" s="4">
        <f t="shared" si="1665"/>
        <v>6.2647002340424134</v>
      </c>
      <c r="V1364" s="21">
        <f>IF($H$9=FALSE,(($F$3)*($Q1364^2))/(2*$F$7*COS(RADIANS($F$8))),IF(G1364&lt;&gt;"",(3*($F$3)*(I1364^2))/(2*J1364*(COS(RADIANS(K1364)))),(($F$3)*($Q1364^2))/(2*$J1364*COS(RADIANS($K1364)))))</f>
        <v>82.941505520640646</v>
      </c>
      <c r="W1364" s="51" t="str">
        <f>IF(G1364&lt;&gt;"",IF(V1364&lt;H1364,"STABLE","UNSTABLE"),IF(V1364&lt;$F$6,"STABLE","UNSTABLE"))</f>
        <v>UNSTABLE</v>
      </c>
      <c r="X1364" s="8"/>
      <c r="Y1364" s="57"/>
      <c r="Z1364" s="4"/>
      <c r="AA1364" s="16" t="str">
        <f t="shared" ca="1" si="1695"/>
        <v/>
      </c>
      <c r="AB1364" s="15"/>
      <c r="AC1364" s="17"/>
      <c r="AD1364" s="4">
        <f ca="1">IF(W1364="Stable",O1364,ABS(SUM(AD1351:AD1363)/2))</f>
        <v>23.333559087066412</v>
      </c>
      <c r="AE1364" s="4">
        <f t="shared" ca="1" si="1696"/>
        <v>94.384246507183633</v>
      </c>
      <c r="AF1364" s="13">
        <f ca="1">IF(W1364="Stable",Q1364,SQRT(((MAX(AB1351:AB1363)-MIN(AB1351:AB1363))^2)+((VLOOKUP(MAX(AB1351:AB1363),AB1351:AC1363,2,FALSE)-VLOOKUP(MIN(AB1351:AB1363),AB1351:AC1363,2,FALSE))^2)))</f>
        <v>6.5119766216646138</v>
      </c>
      <c r="AG1364" s="12">
        <f ca="1">IF(W1364="Stable",S1364,SQRT(ABS(((AB1352-AB1351)^2)-((AC1352-AC1351)^2))+ABS(((AB1353-AB1352)^2)-((AC1353-AC1352)^2))+ABS(((AB1354-AB1353)^2)-((AC1354-AC1353)^2))+ABS(((AB1355-AB1354)^2)-((AC1355-AC1354)^2))+ABS(((AB1356-AB1355)^2)-((AC1356-AC1355)^2))+ABS(((AB1357-AB1356)^2)-((AC1357-AC1356)^2))+ABS(((AB1358-AB1357)^2)-((AC1358-AC1357)^2))+ABS(((AB1359-AB1358)^2)-((AC1359-AC1358)^2))+ABS(((AB1360-AB1359)^2)-((AC1360-AC1359)^2))+ABS(((AB1361-AB1360)^2)-((AC1361-AC1360)^2))+ABS(((AB1362-AB1361)^2)-((AC1362-AC1361)^2))+ABS(((AB1363-AB1362)^2)-((AC1363-AC1362)^2))))</f>
        <v>11.261788889331752</v>
      </c>
      <c r="AH1364" s="4">
        <f ca="1">IF(W1364="Stable",T1364,IF(A1364=1,AG1364/AF1364,""))</f>
        <v>1.7293963943090715</v>
      </c>
      <c r="AI1364" s="4">
        <f ca="1">IF(W1364="Stable",U1364,IF(A1364=1,4*PI()*(AD1364/(AG1364^2)),""))</f>
        <v>2.3119374893021711</v>
      </c>
      <c r="AJ1364" s="5">
        <f t="shared" ca="1" si="1673"/>
        <v>22.396937753564274</v>
      </c>
      <c r="AK1364" s="56">
        <f t="shared" si="1657"/>
        <v>10.31</v>
      </c>
      <c r="AL1364" s="49">
        <f t="shared" si="1658"/>
        <v>4.0449999999999999</v>
      </c>
      <c r="AM1364" s="65"/>
      <c r="AN1364" s="61"/>
      <c r="AO1364" s="61"/>
      <c r="AP1364" s="61"/>
      <c r="AQ1364" s="62"/>
    </row>
    <row r="1365" spans="1:43" ht="15" thickTop="1" x14ac:dyDescent="0.3"/>
  </sheetData>
  <mergeCells count="30">
    <mergeCell ref="AN4:AN5"/>
    <mergeCell ref="AO4:AO5"/>
    <mergeCell ref="AN3:AP3"/>
    <mergeCell ref="B1:AL1"/>
    <mergeCell ref="Y10:AL10"/>
    <mergeCell ref="B3:E3"/>
    <mergeCell ref="B6:E6"/>
    <mergeCell ref="B4:E4"/>
    <mergeCell ref="B7:E7"/>
    <mergeCell ref="B8:E8"/>
    <mergeCell ref="K3:N3"/>
    <mergeCell ref="H3:I3"/>
    <mergeCell ref="P3:R3"/>
    <mergeCell ref="P4:Q4"/>
    <mergeCell ref="AK11:AL11"/>
    <mergeCell ref="L11:W11"/>
    <mergeCell ref="AP4:AP5"/>
    <mergeCell ref="Y11:AJ11"/>
    <mergeCell ref="X10:X12"/>
    <mergeCell ref="K7:L7"/>
    <mergeCell ref="P8:Q8"/>
    <mergeCell ref="P5:Q5"/>
    <mergeCell ref="K6:L6"/>
    <mergeCell ref="M4:N4"/>
    <mergeCell ref="K4:L5"/>
    <mergeCell ref="K8:L8"/>
    <mergeCell ref="G11:K11"/>
    <mergeCell ref="B10:W10"/>
    <mergeCell ref="B11:F11"/>
    <mergeCell ref="H4:I4"/>
  </mergeCells>
  <pageMargins left="0.7" right="0.7" top="0.75" bottom="0.75" header="0.3" footer="0.3"/>
  <pageSetup paperSize="9" orientation="portrait"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1036" r:id="rId4" name="Spinner 12">
              <controlPr defaultSize="0" autoPict="0">
                <anchor moveWithCells="1" sizeWithCells="1">
                  <from>
                    <xdr:col>6</xdr:col>
                    <xdr:colOff>0</xdr:colOff>
                    <xdr:row>2</xdr:row>
                    <xdr:rowOff>7620</xdr:rowOff>
                  </from>
                  <to>
                    <xdr:col>6</xdr:col>
                    <xdr:colOff>594360</xdr:colOff>
                    <xdr:row>2</xdr:row>
                    <xdr:rowOff>213360</xdr:rowOff>
                  </to>
                </anchor>
              </controlPr>
            </control>
          </mc:Choice>
        </mc:AlternateContent>
        <mc:AlternateContent xmlns:mc="http://schemas.openxmlformats.org/markup-compatibility/2006">
          <mc:Choice Requires="x14">
            <control shapeId="1037" r:id="rId5" name="Spinner 13">
              <controlPr defaultSize="0" autoPict="0">
                <anchor moveWithCells="1" sizeWithCells="1">
                  <from>
                    <xdr:col>6</xdr:col>
                    <xdr:colOff>7620</xdr:colOff>
                    <xdr:row>3</xdr:row>
                    <xdr:rowOff>7620</xdr:rowOff>
                  </from>
                  <to>
                    <xdr:col>6</xdr:col>
                    <xdr:colOff>594360</xdr:colOff>
                    <xdr:row>4</xdr:row>
                    <xdr:rowOff>0</xdr:rowOff>
                  </to>
                </anchor>
              </controlPr>
            </control>
          </mc:Choice>
        </mc:AlternateContent>
        <mc:AlternateContent xmlns:mc="http://schemas.openxmlformats.org/markup-compatibility/2006">
          <mc:Choice Requires="x14">
            <control shapeId="1043" r:id="rId6" name="Check Box 19">
              <controlPr defaultSize="0" autoFill="0" autoLine="0" autoPict="0" altText="Individual measurements">
                <anchor moveWithCells="1">
                  <from>
                    <xdr:col>6</xdr:col>
                    <xdr:colOff>312420</xdr:colOff>
                    <xdr:row>5</xdr:row>
                    <xdr:rowOff>0</xdr:rowOff>
                  </from>
                  <to>
                    <xdr:col>8</xdr:col>
                    <xdr:colOff>381000</xdr:colOff>
                    <xdr:row>8</xdr:row>
                    <xdr:rowOff>7620</xdr:rowOff>
                  </to>
                </anchor>
              </controlPr>
            </control>
          </mc:Choice>
        </mc:AlternateContent>
        <mc:AlternateContent xmlns:mc="http://schemas.openxmlformats.org/markup-compatibility/2006">
          <mc:Choice Requires="x14">
            <control shapeId="1044" r:id="rId7" name="Check Box 20">
              <controlPr defaultSize="0" autoFill="0" autoLine="0" autoPict="0">
                <anchor moveWithCells="1">
                  <from>
                    <xdr:col>10</xdr:col>
                    <xdr:colOff>38100</xdr:colOff>
                    <xdr:row>3</xdr:row>
                    <xdr:rowOff>38100</xdr:rowOff>
                  </from>
                  <to>
                    <xdr:col>12</xdr:col>
                    <xdr:colOff>0</xdr:colOff>
                    <xdr:row>5</xdr:row>
                    <xdr:rowOff>7620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F47AF-332E-408A-A597-D260AEC55485}">
  <dimension ref="A1:E16"/>
  <sheetViews>
    <sheetView workbookViewId="0">
      <selection activeCell="B12" sqref="B12:C12"/>
    </sheetView>
  </sheetViews>
  <sheetFormatPr defaultRowHeight="14.4" x14ac:dyDescent="0.3"/>
  <cols>
    <col min="1" max="1" width="25.109375" bestFit="1" customWidth="1"/>
    <col min="2" max="2" width="20.109375" bestFit="1" customWidth="1"/>
    <col min="3" max="3" width="15.44140625" bestFit="1" customWidth="1"/>
    <col min="4" max="4" width="10.109375" customWidth="1"/>
  </cols>
  <sheetData>
    <row r="1" spans="1:5" ht="15.6" x14ac:dyDescent="0.35">
      <c r="A1" s="118" t="s">
        <v>163</v>
      </c>
      <c r="B1" s="119" t="s">
        <v>164</v>
      </c>
      <c r="C1" s="119" t="s">
        <v>179</v>
      </c>
      <c r="D1" s="118"/>
    </row>
    <row r="2" spans="1:5" x14ac:dyDescent="0.3">
      <c r="A2" s="104" t="s">
        <v>176</v>
      </c>
      <c r="B2" s="105">
        <v>0.5</v>
      </c>
      <c r="C2" s="103">
        <v>0.05</v>
      </c>
      <c r="D2" s="84">
        <f>B2*C2</f>
        <v>2.5000000000000001E-2</v>
      </c>
    </row>
    <row r="3" spans="1:5" x14ac:dyDescent="0.3">
      <c r="A3" s="104" t="s">
        <v>177</v>
      </c>
      <c r="B3" s="106">
        <v>0.3</v>
      </c>
      <c r="C3" s="97">
        <v>0.15</v>
      </c>
      <c r="D3" s="84">
        <f>B3*C3</f>
        <v>4.4999999999999998E-2</v>
      </c>
    </row>
    <row r="4" spans="1:5" x14ac:dyDescent="0.3">
      <c r="A4" s="107" t="s">
        <v>178</v>
      </c>
      <c r="B4" s="108">
        <v>0.2</v>
      </c>
      <c r="C4" s="98">
        <v>0.3</v>
      </c>
      <c r="D4" s="84">
        <f>B4*C4</f>
        <v>0.06</v>
      </c>
    </row>
    <row r="5" spans="1:5" x14ac:dyDescent="0.3">
      <c r="A5" s="104" t="s">
        <v>165</v>
      </c>
      <c r="B5" s="106">
        <v>0</v>
      </c>
      <c r="C5" s="98">
        <v>1</v>
      </c>
      <c r="D5" s="84">
        <f>B5*C5</f>
        <v>0</v>
      </c>
    </row>
    <row r="6" spans="1:5" ht="15" thickBot="1" x14ac:dyDescent="0.35">
      <c r="A6" s="196" t="s">
        <v>170</v>
      </c>
      <c r="B6" s="197"/>
      <c r="C6" s="197"/>
      <c r="D6" s="99">
        <f>SUM(D2:D5)</f>
        <v>0.13</v>
      </c>
    </row>
    <row r="7" spans="1:5" ht="15" thickTop="1" x14ac:dyDescent="0.3">
      <c r="A7" s="85"/>
      <c r="B7" s="85"/>
      <c r="C7" s="85"/>
      <c r="D7" s="84"/>
    </row>
    <row r="8" spans="1:5" x14ac:dyDescent="0.3">
      <c r="A8" s="100"/>
    </row>
    <row r="9" spans="1:5" x14ac:dyDescent="0.3">
      <c r="A9" s="110" t="s">
        <v>168</v>
      </c>
      <c r="B9" s="111">
        <f>'Forward collapse simulation'!AN6</f>
        <v>10828.756452054067</v>
      </c>
      <c r="C9" s="85"/>
      <c r="D9" s="101"/>
    </row>
    <row r="10" spans="1:5" x14ac:dyDescent="0.3">
      <c r="A10" s="110" t="s">
        <v>169</v>
      </c>
      <c r="B10" s="111">
        <f>B9/D6</f>
        <v>83298.126554262053</v>
      </c>
      <c r="C10" s="85"/>
      <c r="D10" s="102"/>
    </row>
    <row r="11" spans="1:5" s="85" customFormat="1" x14ac:dyDescent="0.3">
      <c r="A11" s="113"/>
      <c r="B11" s="101"/>
      <c r="D11" s="102"/>
    </row>
    <row r="12" spans="1:5" x14ac:dyDescent="0.3">
      <c r="B12" s="198" t="s">
        <v>166</v>
      </c>
      <c r="C12" s="198"/>
      <c r="E12" s="102"/>
    </row>
    <row r="13" spans="1:5" x14ac:dyDescent="0.3">
      <c r="B13" s="114" t="s">
        <v>172</v>
      </c>
      <c r="C13" s="114" t="s">
        <v>167</v>
      </c>
      <c r="D13" s="117" t="s">
        <v>171</v>
      </c>
    </row>
    <row r="14" spans="1:5" x14ac:dyDescent="0.3">
      <c r="A14" s="104" t="str">
        <f>A2</f>
        <v>PKF-5: DS</v>
      </c>
      <c r="B14" s="109">
        <f>B10*B2</f>
        <v>41649.063277131027</v>
      </c>
      <c r="C14" s="104"/>
      <c r="D14" s="3" t="s">
        <v>174</v>
      </c>
    </row>
    <row r="15" spans="1:5" x14ac:dyDescent="0.3">
      <c r="A15" s="104" t="str">
        <f t="shared" ref="A15:A16" si="0">A3</f>
        <v>PKF-4: HDS</v>
      </c>
      <c r="B15" s="109">
        <f>(B10*B3)+B16</f>
        <v>41649.063277131027</v>
      </c>
      <c r="C15" s="112">
        <f>B9/(B15+B16)</f>
        <v>0.18571428571428572</v>
      </c>
      <c r="D15" t="str">
        <f>_xlfn.CONCAT("Target ɸ= ",ROUND(C15,2),"  for collapse simulation and point cloud generation")</f>
        <v>Target ɸ= 0.19  for collapse simulation and point cloud generation</v>
      </c>
    </row>
    <row r="16" spans="1:5" x14ac:dyDescent="0.3">
      <c r="A16" s="104" t="str">
        <f t="shared" si="0"/>
        <v>PKF-3: CCB</v>
      </c>
      <c r="B16" s="109">
        <f>B10*B4</f>
        <v>16659.625310852411</v>
      </c>
      <c r="C16" s="112">
        <f>B9/B16</f>
        <v>0.65</v>
      </c>
      <c r="D16" s="85" t="str">
        <f>_xlfn.CONCAT("Target ɸ= ",ROUND(C16,2),"  for collapse simulation and point cloud generation")</f>
        <v>Target ɸ= 0.65  for collapse simulation and point cloud generation</v>
      </c>
    </row>
  </sheetData>
  <mergeCells count="2">
    <mergeCell ref="A6:C6"/>
    <mergeCell ref="B12:C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2EBC7-2BAE-453D-8355-73D388D84BDB}">
  <dimension ref="A1:BM1400"/>
  <sheetViews>
    <sheetView topLeftCell="A4" zoomScale="85" zoomScaleNormal="85" workbookViewId="0">
      <selection activeCell="BI3" sqref="BI3:BM1354"/>
    </sheetView>
  </sheetViews>
  <sheetFormatPr defaultRowHeight="14.4" x14ac:dyDescent="0.3"/>
  <cols>
    <col min="4" max="4" width="10.44140625" bestFit="1" customWidth="1"/>
    <col min="10" max="10" width="10.44140625" bestFit="1" customWidth="1"/>
    <col min="16" max="16" width="10.44140625" bestFit="1" customWidth="1"/>
  </cols>
  <sheetData>
    <row r="1" spans="1:65" s="85" customFormat="1" x14ac:dyDescent="0.3">
      <c r="A1" s="199" t="s">
        <v>162</v>
      </c>
      <c r="B1" s="199"/>
      <c r="C1" s="199"/>
      <c r="D1" s="199"/>
      <c r="E1" s="199"/>
      <c r="G1" s="200">
        <v>0.95</v>
      </c>
      <c r="H1" s="199"/>
      <c r="I1" s="199"/>
      <c r="J1" s="199"/>
      <c r="K1" s="199"/>
      <c r="M1" s="200">
        <v>0.9</v>
      </c>
      <c r="N1" s="199"/>
      <c r="O1" s="199"/>
      <c r="P1" s="199"/>
      <c r="Q1" s="199"/>
      <c r="S1" s="199">
        <v>85</v>
      </c>
      <c r="T1" s="199"/>
      <c r="U1" s="199"/>
      <c r="V1" s="199"/>
      <c r="W1" s="199"/>
      <c r="Y1" s="199">
        <v>80</v>
      </c>
      <c r="Z1" s="199"/>
      <c r="AA1" s="199"/>
      <c r="AB1" s="199"/>
      <c r="AC1" s="199"/>
      <c r="AE1" s="199">
        <v>75</v>
      </c>
      <c r="AF1" s="199"/>
      <c r="AG1" s="199"/>
      <c r="AH1" s="199"/>
      <c r="AI1" s="199"/>
      <c r="AK1" s="199">
        <v>70</v>
      </c>
      <c r="AL1" s="199"/>
      <c r="AM1" s="199"/>
      <c r="AN1" s="199"/>
      <c r="AO1" s="199"/>
      <c r="AQ1" s="199">
        <v>60</v>
      </c>
      <c r="AR1" s="199"/>
      <c r="AS1" s="199"/>
      <c r="AT1" s="199"/>
      <c r="AU1" s="199"/>
      <c r="AW1" s="199">
        <v>50</v>
      </c>
      <c r="AX1" s="199"/>
      <c r="AY1" s="199"/>
      <c r="AZ1" s="199"/>
      <c r="BA1" s="199"/>
      <c r="BC1" s="199">
        <v>30</v>
      </c>
      <c r="BD1" s="199"/>
      <c r="BE1" s="199"/>
      <c r="BF1" s="199"/>
      <c r="BG1" s="199"/>
      <c r="BI1" s="199">
        <v>10</v>
      </c>
      <c r="BJ1" s="199"/>
      <c r="BK1" s="199"/>
      <c r="BL1" s="199"/>
      <c r="BM1" s="199"/>
    </row>
    <row r="2" spans="1:65" s="85" customFormat="1" x14ac:dyDescent="0.3">
      <c r="A2" s="85" t="s">
        <v>157</v>
      </c>
      <c r="B2" s="85" t="s">
        <v>158</v>
      </c>
      <c r="C2" s="85" t="s">
        <v>159</v>
      </c>
      <c r="D2" s="85" t="s">
        <v>160</v>
      </c>
      <c r="E2" s="85" t="s">
        <v>161</v>
      </c>
      <c r="G2" s="85" t="s">
        <v>157</v>
      </c>
      <c r="H2" s="85" t="s">
        <v>158</v>
      </c>
      <c r="I2" s="85" t="s">
        <v>159</v>
      </c>
      <c r="J2" s="85" t="s">
        <v>160</v>
      </c>
      <c r="K2" s="85" t="s">
        <v>161</v>
      </c>
      <c r="M2" s="85" t="s">
        <v>157</v>
      </c>
      <c r="N2" s="85" t="s">
        <v>158</v>
      </c>
      <c r="O2" s="85" t="s">
        <v>159</v>
      </c>
      <c r="P2" s="85" t="s">
        <v>160</v>
      </c>
      <c r="Q2" s="85" t="s">
        <v>161</v>
      </c>
      <c r="S2" s="85" t="s">
        <v>157</v>
      </c>
      <c r="T2" s="85" t="s">
        <v>158</v>
      </c>
      <c r="U2" s="85" t="s">
        <v>159</v>
      </c>
      <c r="V2" s="85" t="s">
        <v>160</v>
      </c>
      <c r="W2" s="85" t="s">
        <v>161</v>
      </c>
      <c r="Y2" s="85" t="s">
        <v>157</v>
      </c>
      <c r="Z2" s="85" t="s">
        <v>158</v>
      </c>
      <c r="AA2" s="85" t="s">
        <v>159</v>
      </c>
      <c r="AB2" s="85" t="s">
        <v>160</v>
      </c>
      <c r="AC2" s="85" t="s">
        <v>161</v>
      </c>
      <c r="AE2" s="85" t="s">
        <v>157</v>
      </c>
      <c r="AF2" s="85" t="s">
        <v>158</v>
      </c>
      <c r="AG2" s="85" t="s">
        <v>159</v>
      </c>
      <c r="AH2" s="85" t="s">
        <v>160</v>
      </c>
      <c r="AI2" s="85" t="s">
        <v>161</v>
      </c>
      <c r="AK2" s="85" t="s">
        <v>157</v>
      </c>
      <c r="AL2" s="85" t="s">
        <v>158</v>
      </c>
      <c r="AM2" s="85" t="s">
        <v>159</v>
      </c>
      <c r="AN2" s="85" t="s">
        <v>160</v>
      </c>
      <c r="AO2" s="85" t="s">
        <v>161</v>
      </c>
      <c r="AQ2" s="85" t="s">
        <v>157</v>
      </c>
      <c r="AR2" s="85" t="s">
        <v>158</v>
      </c>
      <c r="AS2" s="85" t="s">
        <v>159</v>
      </c>
      <c r="AT2" s="85" t="s">
        <v>160</v>
      </c>
      <c r="AU2" s="85" t="s">
        <v>161</v>
      </c>
      <c r="AW2" s="85" t="s">
        <v>157</v>
      </c>
      <c r="AX2" s="85" t="s">
        <v>158</v>
      </c>
      <c r="AY2" s="85" t="s">
        <v>159</v>
      </c>
      <c r="AZ2" s="85" t="s">
        <v>160</v>
      </c>
      <c r="BA2" s="85" t="s">
        <v>161</v>
      </c>
      <c r="BC2" s="85" t="s">
        <v>157</v>
      </c>
      <c r="BD2" s="85" t="s">
        <v>158</v>
      </c>
      <c r="BE2" s="85" t="s">
        <v>159</v>
      </c>
      <c r="BF2" s="85" t="s">
        <v>160</v>
      </c>
      <c r="BG2" s="85" t="s">
        <v>161</v>
      </c>
      <c r="BI2" s="85" t="s">
        <v>157</v>
      </c>
      <c r="BJ2" s="85" t="s">
        <v>158</v>
      </c>
      <c r="BK2" s="85" t="s">
        <v>159</v>
      </c>
      <c r="BL2" s="85" t="s">
        <v>160</v>
      </c>
      <c r="BM2" s="85" t="s">
        <v>161</v>
      </c>
    </row>
    <row r="3" spans="1:65" x14ac:dyDescent="0.3">
      <c r="A3" s="3" t="str">
        <f>'Forward collapse simulation'!B13</f>
        <v>1.0</v>
      </c>
      <c r="B3" s="3" t="str">
        <f>IF('Forward collapse simulation'!C13="","-",'Forward collapse simulation'!C13)</f>
        <v>-</v>
      </c>
      <c r="C3" s="3">
        <f>'Forward collapse simulation'!E13</f>
        <v>290.33</v>
      </c>
      <c r="D3" s="3">
        <f>'Forward collapse simulation'!AK13</f>
        <v>-42.6</v>
      </c>
      <c r="E3" s="84">
        <f>'Forward collapse simulation'!AL13</f>
        <v>0.52</v>
      </c>
      <c r="G3" s="3" t="str">
        <f>A3</f>
        <v>1.0</v>
      </c>
      <c r="H3" s="3" t="str">
        <f>B3</f>
        <v>-</v>
      </c>
      <c r="I3" s="3">
        <f t="shared" ref="I3:J3" si="0">C3</f>
        <v>290.33</v>
      </c>
      <c r="J3" s="3">
        <f t="shared" si="0"/>
        <v>-42.6</v>
      </c>
      <c r="K3" s="3">
        <f>IF(B3="-",E3*0.95,E3)</f>
        <v>0.49399999999999999</v>
      </c>
      <c r="M3" s="3" t="str">
        <f>G3</f>
        <v>1.0</v>
      </c>
      <c r="N3" s="3" t="str">
        <f>H3</f>
        <v>-</v>
      </c>
      <c r="O3" s="3">
        <f t="shared" ref="O3" si="1">I3</f>
        <v>290.33</v>
      </c>
      <c r="P3" s="3">
        <f t="shared" ref="P3" si="2">J3</f>
        <v>-42.6</v>
      </c>
      <c r="Q3" s="3">
        <f>IF(H3="-",$E3*0.9,$E3)</f>
        <v>0.46800000000000003</v>
      </c>
      <c r="S3" s="3" t="str">
        <f>M3</f>
        <v>1.0</v>
      </c>
      <c r="T3" s="3" t="str">
        <f>N3</f>
        <v>-</v>
      </c>
      <c r="U3" s="3">
        <f t="shared" ref="U3" si="3">O3</f>
        <v>290.33</v>
      </c>
      <c r="V3" s="3">
        <f t="shared" ref="V3" si="4">P3</f>
        <v>-42.6</v>
      </c>
      <c r="W3" s="3">
        <f>IF(N3="-",$E3*0.85,$E3)</f>
        <v>0.442</v>
      </c>
      <c r="Y3" s="3" t="str">
        <f>S3</f>
        <v>1.0</v>
      </c>
      <c r="Z3" s="3" t="str">
        <f>T3</f>
        <v>-</v>
      </c>
      <c r="AA3" s="3">
        <f t="shared" ref="AA3" si="5">U3</f>
        <v>290.33</v>
      </c>
      <c r="AB3" s="3">
        <f t="shared" ref="AB3" si="6">V3</f>
        <v>-42.6</v>
      </c>
      <c r="AC3" s="3">
        <f>IF(T3="-",$E3*0.8,$E3)</f>
        <v>0.41600000000000004</v>
      </c>
      <c r="AE3" s="3" t="str">
        <f>Y3</f>
        <v>1.0</v>
      </c>
      <c r="AF3" s="3" t="str">
        <f>Z3</f>
        <v>-</v>
      </c>
      <c r="AG3" s="3">
        <f t="shared" ref="AG3" si="7">AA3</f>
        <v>290.33</v>
      </c>
      <c r="AH3" s="3">
        <f t="shared" ref="AH3" si="8">AB3</f>
        <v>-42.6</v>
      </c>
      <c r="AI3" s="3">
        <f>IF(Z3="-",$E3*0.75,$E3)</f>
        <v>0.39</v>
      </c>
      <c r="AK3" s="3" t="str">
        <f>AE3</f>
        <v>1.0</v>
      </c>
      <c r="AL3" s="3" t="str">
        <f>AF3</f>
        <v>-</v>
      </c>
      <c r="AM3" s="3">
        <f t="shared" ref="AM3" si="9">AG3</f>
        <v>290.33</v>
      </c>
      <c r="AN3" s="3">
        <f t="shared" ref="AN3" si="10">AH3</f>
        <v>-42.6</v>
      </c>
      <c r="AO3" s="3">
        <f>IF(AF3="-",$E3*0.7,$E3)</f>
        <v>0.36399999999999999</v>
      </c>
      <c r="AQ3" s="3" t="str">
        <f>AK3</f>
        <v>1.0</v>
      </c>
      <c r="AR3" s="3" t="str">
        <f>AL3</f>
        <v>-</v>
      </c>
      <c r="AS3" s="3">
        <f t="shared" ref="AS3" si="11">AM3</f>
        <v>290.33</v>
      </c>
      <c r="AT3" s="3">
        <f t="shared" ref="AT3" si="12">AN3</f>
        <v>-42.6</v>
      </c>
      <c r="AU3" s="3">
        <f>IF(AL3="-",$E3*0.6,$E3)</f>
        <v>0.312</v>
      </c>
      <c r="AW3" s="3" t="str">
        <f>AQ3</f>
        <v>1.0</v>
      </c>
      <c r="AX3" s="3" t="str">
        <f>AR3</f>
        <v>-</v>
      </c>
      <c r="AY3" s="3">
        <f t="shared" ref="AY3" si="13">AS3</f>
        <v>290.33</v>
      </c>
      <c r="AZ3" s="3">
        <f t="shared" ref="AZ3" si="14">AT3</f>
        <v>-42.6</v>
      </c>
      <c r="BA3" s="3">
        <f>IF(AR3="-",$E3*0.5,$E3)</f>
        <v>0.26</v>
      </c>
      <c r="BC3" s="3" t="str">
        <f>AW3</f>
        <v>1.0</v>
      </c>
      <c r="BD3" s="3" t="str">
        <f>AX3</f>
        <v>-</v>
      </c>
      <c r="BE3" s="3">
        <f t="shared" ref="BE3" si="15">AY3</f>
        <v>290.33</v>
      </c>
      <c r="BF3" s="3">
        <f t="shared" ref="BF3" si="16">AZ3</f>
        <v>-42.6</v>
      </c>
      <c r="BG3" s="3">
        <f>IF(AX3="-",$E3*0.3,$E3)</f>
        <v>0.156</v>
      </c>
      <c r="BI3" s="3" t="str">
        <f>BC3</f>
        <v>1.0</v>
      </c>
      <c r="BJ3" s="3" t="str">
        <f>BD3</f>
        <v>-</v>
      </c>
      <c r="BK3" s="3">
        <f t="shared" ref="BK3" si="17">BE3</f>
        <v>290.33</v>
      </c>
      <c r="BL3" s="3">
        <f t="shared" ref="BL3" si="18">BF3</f>
        <v>-42.6</v>
      </c>
      <c r="BM3" s="3">
        <f>IF(BD3="-",$E3*0.1,$E3)</f>
        <v>5.2000000000000005E-2</v>
      </c>
    </row>
    <row r="4" spans="1:65" x14ac:dyDescent="0.3">
      <c r="A4" s="3" t="str">
        <f>'Forward collapse simulation'!B14</f>
        <v>1.0</v>
      </c>
      <c r="B4" s="3" t="str">
        <f>IF('Forward collapse simulation'!C14="","-",'Forward collapse simulation'!C14)</f>
        <v>-</v>
      </c>
      <c r="C4" s="3">
        <f>'Forward collapse simulation'!E14</f>
        <v>290.27999999999997</v>
      </c>
      <c r="D4" s="3">
        <f ca="1">'Forward collapse simulation'!AK14</f>
        <v>67.015764758631846</v>
      </c>
      <c r="E4" s="84">
        <f ca="1">'Forward collapse simulation'!AL14</f>
        <v>1.7362653449360166</v>
      </c>
      <c r="G4" s="3" t="str">
        <f t="shared" ref="G4:G67" si="19">A4</f>
        <v>1.0</v>
      </c>
      <c r="H4" s="3" t="str">
        <f t="shared" ref="H4:H67" si="20">B4</f>
        <v>-</v>
      </c>
      <c r="I4" s="3">
        <f t="shared" ref="I4:I67" si="21">C4</f>
        <v>290.27999999999997</v>
      </c>
      <c r="J4" s="3">
        <f t="shared" ref="J4:J67" ca="1" si="22">D4</f>
        <v>67.015764758631846</v>
      </c>
      <c r="K4" s="3">
        <f t="shared" ref="K4:K67" ca="1" si="23">IF(B4="-",E4*0.95,E4)</f>
        <v>1.6494520776892156</v>
      </c>
      <c r="M4" s="3" t="str">
        <f t="shared" ref="M4:M67" si="24">G4</f>
        <v>1.0</v>
      </c>
      <c r="N4" s="3" t="str">
        <f t="shared" ref="N4:N67" si="25">H4</f>
        <v>-</v>
      </c>
      <c r="O4" s="3">
        <f t="shared" ref="O4:O67" si="26">I4</f>
        <v>290.27999999999997</v>
      </c>
      <c r="P4" s="3">
        <f t="shared" ref="P4:P67" ca="1" si="27">J4</f>
        <v>67.015764758631846</v>
      </c>
      <c r="Q4" s="3">
        <f t="shared" ref="Q4:Q67" ca="1" si="28">IF(H4="-",$E4*0.9,$E4)</f>
        <v>1.5626388104424149</v>
      </c>
      <c r="R4" s="85"/>
      <c r="S4" s="3" t="str">
        <f t="shared" ref="S4:S67" si="29">M4</f>
        <v>1.0</v>
      </c>
      <c r="T4" s="3" t="str">
        <f t="shared" ref="T4:T67" si="30">N4</f>
        <v>-</v>
      </c>
      <c r="U4" s="3">
        <f t="shared" ref="U4:U67" si="31">O4</f>
        <v>290.27999999999997</v>
      </c>
      <c r="V4" s="3">
        <f t="shared" ref="V4:V67" ca="1" si="32">P4</f>
        <v>67.015764758631846</v>
      </c>
      <c r="W4" s="3">
        <f t="shared" ref="W4:W67" ca="1" si="33">IF(N4="-",$E4*0.85,$E4)</f>
        <v>1.475825543195614</v>
      </c>
      <c r="X4" s="85"/>
      <c r="Y4" s="3" t="str">
        <f t="shared" ref="Y4:Y67" si="34">S4</f>
        <v>1.0</v>
      </c>
      <c r="Z4" s="3" t="str">
        <f t="shared" ref="Z4:Z67" si="35">T4</f>
        <v>-</v>
      </c>
      <c r="AA4" s="3">
        <f t="shared" ref="AA4:AA67" si="36">U4</f>
        <v>290.27999999999997</v>
      </c>
      <c r="AB4" s="3">
        <f t="shared" ref="AB4:AB67" ca="1" si="37">V4</f>
        <v>67.015764758631846</v>
      </c>
      <c r="AC4" s="3">
        <f t="shared" ref="AC4:AC67" ca="1" si="38">IF(T4="-",$E4*0.8,$E4)</f>
        <v>1.3890122759488133</v>
      </c>
      <c r="AE4" s="3" t="str">
        <f t="shared" ref="AE4:AE67" si="39">Y4</f>
        <v>1.0</v>
      </c>
      <c r="AF4" s="3" t="str">
        <f t="shared" ref="AF4:AF67" si="40">Z4</f>
        <v>-</v>
      </c>
      <c r="AG4" s="3">
        <f t="shared" ref="AG4:AG67" si="41">AA4</f>
        <v>290.27999999999997</v>
      </c>
      <c r="AH4" s="3">
        <f t="shared" ref="AH4:AH67" ca="1" si="42">AB4</f>
        <v>67.015764758631846</v>
      </c>
      <c r="AI4" s="3">
        <f t="shared" ref="AI4:AI67" ca="1" si="43">IF(Z4="-",$E4*0.75,$E4)</f>
        <v>1.3021990087020123</v>
      </c>
      <c r="AK4" s="3" t="str">
        <f t="shared" ref="AK4:AK67" si="44">AE4</f>
        <v>1.0</v>
      </c>
      <c r="AL4" s="3" t="str">
        <f t="shared" ref="AL4:AL67" si="45">AF4</f>
        <v>-</v>
      </c>
      <c r="AM4" s="3">
        <f t="shared" ref="AM4:AM67" si="46">AG4</f>
        <v>290.27999999999997</v>
      </c>
      <c r="AN4" s="3">
        <f t="shared" ref="AN4:AN67" ca="1" si="47">AH4</f>
        <v>67.015764758631846</v>
      </c>
      <c r="AO4" s="3">
        <f t="shared" ref="AO4:AO67" ca="1" si="48">IF(AF4="-",$E4*0.7,$E4)</f>
        <v>1.2153857414552116</v>
      </c>
      <c r="AQ4" s="3" t="str">
        <f t="shared" ref="AQ4:AQ67" si="49">AK4</f>
        <v>1.0</v>
      </c>
      <c r="AR4" s="3" t="str">
        <f t="shared" ref="AR4:AR67" si="50">AL4</f>
        <v>-</v>
      </c>
      <c r="AS4" s="3">
        <f t="shared" ref="AS4:AS67" si="51">AM4</f>
        <v>290.27999999999997</v>
      </c>
      <c r="AT4" s="3">
        <f t="shared" ref="AT4:AT67" ca="1" si="52">AN4</f>
        <v>67.015764758631846</v>
      </c>
      <c r="AU4" s="3">
        <f t="shared" ref="AU4:AU67" ca="1" si="53">IF(AL4="-",$E4*0.6,$E4)</f>
        <v>1.04175920696161</v>
      </c>
      <c r="AW4" s="3" t="str">
        <f t="shared" ref="AW4:AW67" si="54">AQ4</f>
        <v>1.0</v>
      </c>
      <c r="AX4" s="3" t="str">
        <f t="shared" ref="AX4:AX67" si="55">AR4</f>
        <v>-</v>
      </c>
      <c r="AY4" s="3">
        <f t="shared" ref="AY4:AY67" si="56">AS4</f>
        <v>290.27999999999997</v>
      </c>
      <c r="AZ4" s="3">
        <f t="shared" ref="AZ4:AZ67" ca="1" si="57">AT4</f>
        <v>67.015764758631846</v>
      </c>
      <c r="BA4" s="3">
        <f t="shared" ref="BA4:BA67" ca="1" si="58">IF(AR4="-",$E4*0.5,$E4)</f>
        <v>0.86813267246800829</v>
      </c>
      <c r="BC4" s="3" t="str">
        <f t="shared" ref="BC4:BC67" si="59">AW4</f>
        <v>1.0</v>
      </c>
      <c r="BD4" s="3" t="str">
        <f t="shared" ref="BD4:BD67" si="60">AX4</f>
        <v>-</v>
      </c>
      <c r="BE4" s="3">
        <f t="shared" ref="BE4:BE67" si="61">AY4</f>
        <v>290.27999999999997</v>
      </c>
      <c r="BF4" s="3">
        <f t="shared" ref="BF4:BF67" ca="1" si="62">AZ4</f>
        <v>67.015764758631846</v>
      </c>
      <c r="BG4" s="3">
        <f t="shared" ref="BG4:BG67" ca="1" si="63">IF(AX4="-",$E4*0.3,$E4)</f>
        <v>0.52087960348080498</v>
      </c>
      <c r="BI4" s="3" t="str">
        <f t="shared" ref="BI4:BI67" si="64">BC4</f>
        <v>1.0</v>
      </c>
      <c r="BJ4" s="3" t="str">
        <f t="shared" ref="BJ4:BJ67" si="65">BD4</f>
        <v>-</v>
      </c>
      <c r="BK4" s="3">
        <f t="shared" ref="BK4:BK67" si="66">BE4</f>
        <v>290.27999999999997</v>
      </c>
      <c r="BL4" s="3">
        <f t="shared" ref="BL4:BL67" ca="1" si="67">BF4</f>
        <v>67.015764758631846</v>
      </c>
      <c r="BM4" s="3">
        <f t="shared" ref="BM4:BM67" ca="1" si="68">IF(BD4="-",$E4*0.1,$E4)</f>
        <v>0.17362653449360166</v>
      </c>
    </row>
    <row r="5" spans="1:65" x14ac:dyDescent="0.3">
      <c r="A5" s="3" t="str">
        <f>'Forward collapse simulation'!B15</f>
        <v>1.0</v>
      </c>
      <c r="B5" s="3" t="str">
        <f>IF('Forward collapse simulation'!C15="","-",'Forward collapse simulation'!C15)</f>
        <v>-</v>
      </c>
      <c r="C5" s="3">
        <f>'Forward collapse simulation'!E15</f>
        <v>299.08999999999997</v>
      </c>
      <c r="D5" s="3">
        <f ca="1">'Forward collapse simulation'!AK15</f>
        <v>87.063627123451369</v>
      </c>
      <c r="E5" s="84">
        <f ca="1">'Forward collapse simulation'!AL15</f>
        <v>3.1697217891534026</v>
      </c>
      <c r="G5" s="3" t="str">
        <f t="shared" si="19"/>
        <v>1.0</v>
      </c>
      <c r="H5" s="3" t="str">
        <f t="shared" si="20"/>
        <v>-</v>
      </c>
      <c r="I5" s="3">
        <f t="shared" si="21"/>
        <v>299.08999999999997</v>
      </c>
      <c r="J5" s="3">
        <f t="shared" ca="1" si="22"/>
        <v>87.063627123451369</v>
      </c>
      <c r="K5" s="3">
        <f t="shared" ca="1" si="23"/>
        <v>3.0112356996957326</v>
      </c>
      <c r="M5" s="3" t="str">
        <f t="shared" si="24"/>
        <v>1.0</v>
      </c>
      <c r="N5" s="3" t="str">
        <f t="shared" si="25"/>
        <v>-</v>
      </c>
      <c r="O5" s="3">
        <f t="shared" si="26"/>
        <v>299.08999999999997</v>
      </c>
      <c r="P5" s="3">
        <f t="shared" ca="1" si="27"/>
        <v>87.063627123451369</v>
      </c>
      <c r="Q5" s="3">
        <f t="shared" ca="1" si="28"/>
        <v>2.8527496102380625</v>
      </c>
      <c r="R5" s="85"/>
      <c r="S5" s="3" t="str">
        <f t="shared" si="29"/>
        <v>1.0</v>
      </c>
      <c r="T5" s="3" t="str">
        <f t="shared" si="30"/>
        <v>-</v>
      </c>
      <c r="U5" s="3">
        <f t="shared" si="31"/>
        <v>299.08999999999997</v>
      </c>
      <c r="V5" s="3">
        <f t="shared" ca="1" si="32"/>
        <v>87.063627123451369</v>
      </c>
      <c r="W5" s="3">
        <f t="shared" ca="1" si="33"/>
        <v>2.694263520780392</v>
      </c>
      <c r="X5" s="85"/>
      <c r="Y5" s="3" t="str">
        <f t="shared" si="34"/>
        <v>1.0</v>
      </c>
      <c r="Z5" s="3" t="str">
        <f t="shared" si="35"/>
        <v>-</v>
      </c>
      <c r="AA5" s="3">
        <f t="shared" si="36"/>
        <v>299.08999999999997</v>
      </c>
      <c r="AB5" s="3">
        <f t="shared" ca="1" si="37"/>
        <v>87.063627123451369</v>
      </c>
      <c r="AC5" s="3">
        <f t="shared" ca="1" si="38"/>
        <v>2.5357774313227224</v>
      </c>
      <c r="AE5" s="3" t="str">
        <f t="shared" si="39"/>
        <v>1.0</v>
      </c>
      <c r="AF5" s="3" t="str">
        <f t="shared" si="40"/>
        <v>-</v>
      </c>
      <c r="AG5" s="3">
        <f t="shared" si="41"/>
        <v>299.08999999999997</v>
      </c>
      <c r="AH5" s="3">
        <f t="shared" ca="1" si="42"/>
        <v>87.063627123451369</v>
      </c>
      <c r="AI5" s="3">
        <f t="shared" ca="1" si="43"/>
        <v>2.3772913418650519</v>
      </c>
      <c r="AK5" s="3" t="str">
        <f t="shared" si="44"/>
        <v>1.0</v>
      </c>
      <c r="AL5" s="3" t="str">
        <f t="shared" si="45"/>
        <v>-</v>
      </c>
      <c r="AM5" s="3">
        <f t="shared" si="46"/>
        <v>299.08999999999997</v>
      </c>
      <c r="AN5" s="3">
        <f t="shared" ca="1" si="47"/>
        <v>87.063627123451369</v>
      </c>
      <c r="AO5" s="3">
        <f t="shared" ca="1" si="48"/>
        <v>2.2188052524073818</v>
      </c>
      <c r="AQ5" s="3" t="str">
        <f t="shared" si="49"/>
        <v>1.0</v>
      </c>
      <c r="AR5" s="3" t="str">
        <f t="shared" si="50"/>
        <v>-</v>
      </c>
      <c r="AS5" s="3">
        <f t="shared" si="51"/>
        <v>299.08999999999997</v>
      </c>
      <c r="AT5" s="3">
        <f t="shared" ca="1" si="52"/>
        <v>87.063627123451369</v>
      </c>
      <c r="AU5" s="3">
        <f t="shared" ca="1" si="53"/>
        <v>1.9018330734920414</v>
      </c>
      <c r="AW5" s="3" t="str">
        <f t="shared" si="54"/>
        <v>1.0</v>
      </c>
      <c r="AX5" s="3" t="str">
        <f t="shared" si="55"/>
        <v>-</v>
      </c>
      <c r="AY5" s="3">
        <f t="shared" si="56"/>
        <v>299.08999999999997</v>
      </c>
      <c r="AZ5" s="3">
        <f t="shared" ca="1" si="57"/>
        <v>87.063627123451369</v>
      </c>
      <c r="BA5" s="3">
        <f t="shared" ca="1" si="58"/>
        <v>1.5848608945767013</v>
      </c>
      <c r="BC5" s="3" t="str">
        <f t="shared" si="59"/>
        <v>1.0</v>
      </c>
      <c r="BD5" s="3" t="str">
        <f t="shared" si="60"/>
        <v>-</v>
      </c>
      <c r="BE5" s="3">
        <f t="shared" si="61"/>
        <v>299.08999999999997</v>
      </c>
      <c r="BF5" s="3">
        <f t="shared" ca="1" si="62"/>
        <v>87.063627123451369</v>
      </c>
      <c r="BG5" s="3">
        <f t="shared" ca="1" si="63"/>
        <v>0.95091653674602072</v>
      </c>
      <c r="BI5" s="3" t="str">
        <f t="shared" si="64"/>
        <v>1.0</v>
      </c>
      <c r="BJ5" s="3" t="str">
        <f t="shared" si="65"/>
        <v>-</v>
      </c>
      <c r="BK5" s="3">
        <f t="shared" si="66"/>
        <v>299.08999999999997</v>
      </c>
      <c r="BL5" s="3">
        <f t="shared" ca="1" si="67"/>
        <v>87.063627123451369</v>
      </c>
      <c r="BM5" s="3">
        <f t="shared" ca="1" si="68"/>
        <v>0.3169721789153403</v>
      </c>
    </row>
    <row r="6" spans="1:65" x14ac:dyDescent="0.3">
      <c r="A6" s="3" t="str">
        <f>'Forward collapse simulation'!B16</f>
        <v>1.0</v>
      </c>
      <c r="B6" s="3" t="str">
        <f>IF('Forward collapse simulation'!C16="","-",'Forward collapse simulation'!C16)</f>
        <v>-</v>
      </c>
      <c r="C6" s="3">
        <f>'Forward collapse simulation'!E16</f>
        <v>127.28</v>
      </c>
      <c r="D6" s="3">
        <f ca="1">'Forward collapse simulation'!AK16</f>
        <v>87.962025863397656</v>
      </c>
      <c r="E6" s="84">
        <f ca="1">'Forward collapse simulation'!AL16</f>
        <v>3.1085166118696219</v>
      </c>
      <c r="G6" s="3" t="str">
        <f t="shared" si="19"/>
        <v>1.0</v>
      </c>
      <c r="H6" s="3" t="str">
        <f t="shared" si="20"/>
        <v>-</v>
      </c>
      <c r="I6" s="3">
        <f t="shared" si="21"/>
        <v>127.28</v>
      </c>
      <c r="J6" s="3">
        <f t="shared" ca="1" si="22"/>
        <v>87.962025863397656</v>
      </c>
      <c r="K6" s="3">
        <f t="shared" ca="1" si="23"/>
        <v>2.9530907812761407</v>
      </c>
      <c r="M6" s="3" t="str">
        <f t="shared" si="24"/>
        <v>1.0</v>
      </c>
      <c r="N6" s="3" t="str">
        <f t="shared" si="25"/>
        <v>-</v>
      </c>
      <c r="O6" s="3">
        <f t="shared" si="26"/>
        <v>127.28</v>
      </c>
      <c r="P6" s="3">
        <f t="shared" ca="1" si="27"/>
        <v>87.962025863397656</v>
      </c>
      <c r="Q6" s="3">
        <f t="shared" ca="1" si="28"/>
        <v>2.7976649506826599</v>
      </c>
      <c r="R6" s="85"/>
      <c r="S6" s="3" t="str">
        <f t="shared" si="29"/>
        <v>1.0</v>
      </c>
      <c r="T6" s="3" t="str">
        <f t="shared" si="30"/>
        <v>-</v>
      </c>
      <c r="U6" s="3">
        <f t="shared" si="31"/>
        <v>127.28</v>
      </c>
      <c r="V6" s="3">
        <f t="shared" ca="1" si="32"/>
        <v>87.962025863397656</v>
      </c>
      <c r="W6" s="3">
        <f t="shared" ca="1" si="33"/>
        <v>2.6422391200891786</v>
      </c>
      <c r="X6" s="85"/>
      <c r="Y6" s="3" t="str">
        <f t="shared" si="34"/>
        <v>1.0</v>
      </c>
      <c r="Z6" s="3" t="str">
        <f t="shared" si="35"/>
        <v>-</v>
      </c>
      <c r="AA6" s="3">
        <f t="shared" si="36"/>
        <v>127.28</v>
      </c>
      <c r="AB6" s="3">
        <f t="shared" ca="1" si="37"/>
        <v>87.962025863397656</v>
      </c>
      <c r="AC6" s="3">
        <f t="shared" ca="1" si="38"/>
        <v>2.4868132894956978</v>
      </c>
      <c r="AE6" s="3" t="str">
        <f t="shared" si="39"/>
        <v>1.0</v>
      </c>
      <c r="AF6" s="3" t="str">
        <f t="shared" si="40"/>
        <v>-</v>
      </c>
      <c r="AG6" s="3">
        <f t="shared" si="41"/>
        <v>127.28</v>
      </c>
      <c r="AH6" s="3">
        <f t="shared" ca="1" si="42"/>
        <v>87.962025863397656</v>
      </c>
      <c r="AI6" s="3">
        <f t="shared" ca="1" si="43"/>
        <v>2.3313874589022165</v>
      </c>
      <c r="AK6" s="3" t="str">
        <f t="shared" si="44"/>
        <v>1.0</v>
      </c>
      <c r="AL6" s="3" t="str">
        <f t="shared" si="45"/>
        <v>-</v>
      </c>
      <c r="AM6" s="3">
        <f t="shared" si="46"/>
        <v>127.28</v>
      </c>
      <c r="AN6" s="3">
        <f t="shared" ca="1" si="47"/>
        <v>87.962025863397656</v>
      </c>
      <c r="AO6" s="3">
        <f t="shared" ca="1" si="48"/>
        <v>2.1759616283087353</v>
      </c>
      <c r="AQ6" s="3" t="str">
        <f t="shared" si="49"/>
        <v>1.0</v>
      </c>
      <c r="AR6" s="3" t="str">
        <f t="shared" si="50"/>
        <v>-</v>
      </c>
      <c r="AS6" s="3">
        <f t="shared" si="51"/>
        <v>127.28</v>
      </c>
      <c r="AT6" s="3">
        <f t="shared" ca="1" si="52"/>
        <v>87.962025863397656</v>
      </c>
      <c r="AU6" s="3">
        <f t="shared" ca="1" si="53"/>
        <v>1.865109967121773</v>
      </c>
      <c r="AW6" s="3" t="str">
        <f t="shared" si="54"/>
        <v>1.0</v>
      </c>
      <c r="AX6" s="3" t="str">
        <f t="shared" si="55"/>
        <v>-</v>
      </c>
      <c r="AY6" s="3">
        <f t="shared" si="56"/>
        <v>127.28</v>
      </c>
      <c r="AZ6" s="3">
        <f t="shared" ca="1" si="57"/>
        <v>87.962025863397656</v>
      </c>
      <c r="BA6" s="3">
        <f t="shared" ca="1" si="58"/>
        <v>1.554258305934811</v>
      </c>
      <c r="BC6" s="3" t="str">
        <f t="shared" si="59"/>
        <v>1.0</v>
      </c>
      <c r="BD6" s="3" t="str">
        <f t="shared" si="60"/>
        <v>-</v>
      </c>
      <c r="BE6" s="3">
        <f t="shared" si="61"/>
        <v>127.28</v>
      </c>
      <c r="BF6" s="3">
        <f t="shared" ca="1" si="62"/>
        <v>87.962025863397656</v>
      </c>
      <c r="BG6" s="3">
        <f t="shared" ca="1" si="63"/>
        <v>0.93255498356088651</v>
      </c>
      <c r="BI6" s="3" t="str">
        <f t="shared" si="64"/>
        <v>1.0</v>
      </c>
      <c r="BJ6" s="3" t="str">
        <f t="shared" si="65"/>
        <v>-</v>
      </c>
      <c r="BK6" s="3">
        <f t="shared" si="66"/>
        <v>127.28</v>
      </c>
      <c r="BL6" s="3">
        <f t="shared" ca="1" si="67"/>
        <v>87.962025863397656</v>
      </c>
      <c r="BM6" s="3">
        <f t="shared" ca="1" si="68"/>
        <v>0.31085166118696222</v>
      </c>
    </row>
    <row r="7" spans="1:65" x14ac:dyDescent="0.3">
      <c r="A7" s="3" t="str">
        <f>'Forward collapse simulation'!B17</f>
        <v>1.0</v>
      </c>
      <c r="B7" s="3" t="str">
        <f>IF('Forward collapse simulation'!C17="","-",'Forward collapse simulation'!C17)</f>
        <v>-</v>
      </c>
      <c r="C7" s="3">
        <f>'Forward collapse simulation'!E17</f>
        <v>127.1</v>
      </c>
      <c r="D7" s="3">
        <f ca="1">'Forward collapse simulation'!AK17</f>
        <v>84.972757511698674</v>
      </c>
      <c r="E7" s="84">
        <f ca="1">'Forward collapse simulation'!AL17</f>
        <v>2.8165702952281571</v>
      </c>
      <c r="G7" s="3" t="str">
        <f t="shared" si="19"/>
        <v>1.0</v>
      </c>
      <c r="H7" s="3" t="str">
        <f t="shared" si="20"/>
        <v>-</v>
      </c>
      <c r="I7" s="3">
        <f t="shared" si="21"/>
        <v>127.1</v>
      </c>
      <c r="J7" s="3">
        <f t="shared" ca="1" si="22"/>
        <v>84.972757511698674</v>
      </c>
      <c r="K7" s="3">
        <f t="shared" ca="1" si="23"/>
        <v>2.6757417804667489</v>
      </c>
      <c r="M7" s="3" t="str">
        <f t="shared" si="24"/>
        <v>1.0</v>
      </c>
      <c r="N7" s="3" t="str">
        <f t="shared" si="25"/>
        <v>-</v>
      </c>
      <c r="O7" s="3">
        <f t="shared" si="26"/>
        <v>127.1</v>
      </c>
      <c r="P7" s="3">
        <f t="shared" ca="1" si="27"/>
        <v>84.972757511698674</v>
      </c>
      <c r="Q7" s="3">
        <f t="shared" ca="1" si="28"/>
        <v>2.5349132657053413</v>
      </c>
      <c r="R7" s="85"/>
      <c r="S7" s="3" t="str">
        <f t="shared" si="29"/>
        <v>1.0</v>
      </c>
      <c r="T7" s="3" t="str">
        <f t="shared" si="30"/>
        <v>-</v>
      </c>
      <c r="U7" s="3">
        <f t="shared" si="31"/>
        <v>127.1</v>
      </c>
      <c r="V7" s="3">
        <f t="shared" ca="1" si="32"/>
        <v>84.972757511698674</v>
      </c>
      <c r="W7" s="3">
        <f t="shared" ca="1" si="33"/>
        <v>2.3940847509439336</v>
      </c>
      <c r="X7" s="85"/>
      <c r="Y7" s="3" t="str">
        <f t="shared" si="34"/>
        <v>1.0</v>
      </c>
      <c r="Z7" s="3" t="str">
        <f t="shared" si="35"/>
        <v>-</v>
      </c>
      <c r="AA7" s="3">
        <f t="shared" si="36"/>
        <v>127.1</v>
      </c>
      <c r="AB7" s="3">
        <f t="shared" ca="1" si="37"/>
        <v>84.972757511698674</v>
      </c>
      <c r="AC7" s="3">
        <f t="shared" ca="1" si="38"/>
        <v>2.2532562361825259</v>
      </c>
      <c r="AE7" s="3" t="str">
        <f t="shared" si="39"/>
        <v>1.0</v>
      </c>
      <c r="AF7" s="3" t="str">
        <f t="shared" si="40"/>
        <v>-</v>
      </c>
      <c r="AG7" s="3">
        <f t="shared" si="41"/>
        <v>127.1</v>
      </c>
      <c r="AH7" s="3">
        <f t="shared" ca="1" si="42"/>
        <v>84.972757511698674</v>
      </c>
      <c r="AI7" s="3">
        <f t="shared" ca="1" si="43"/>
        <v>2.1124277214211178</v>
      </c>
      <c r="AK7" s="3" t="str">
        <f t="shared" si="44"/>
        <v>1.0</v>
      </c>
      <c r="AL7" s="3" t="str">
        <f t="shared" si="45"/>
        <v>-</v>
      </c>
      <c r="AM7" s="3">
        <f t="shared" si="46"/>
        <v>127.1</v>
      </c>
      <c r="AN7" s="3">
        <f t="shared" ca="1" si="47"/>
        <v>84.972757511698674</v>
      </c>
      <c r="AO7" s="3">
        <f t="shared" ca="1" si="48"/>
        <v>1.9715992066597099</v>
      </c>
      <c r="AQ7" s="3" t="str">
        <f t="shared" si="49"/>
        <v>1.0</v>
      </c>
      <c r="AR7" s="3" t="str">
        <f t="shared" si="50"/>
        <v>-</v>
      </c>
      <c r="AS7" s="3">
        <f t="shared" si="51"/>
        <v>127.1</v>
      </c>
      <c r="AT7" s="3">
        <f t="shared" ca="1" si="52"/>
        <v>84.972757511698674</v>
      </c>
      <c r="AU7" s="3">
        <f t="shared" ca="1" si="53"/>
        <v>1.6899421771368941</v>
      </c>
      <c r="AW7" s="3" t="str">
        <f t="shared" si="54"/>
        <v>1.0</v>
      </c>
      <c r="AX7" s="3" t="str">
        <f t="shared" si="55"/>
        <v>-</v>
      </c>
      <c r="AY7" s="3">
        <f t="shared" si="56"/>
        <v>127.1</v>
      </c>
      <c r="AZ7" s="3">
        <f t="shared" ca="1" si="57"/>
        <v>84.972757511698674</v>
      </c>
      <c r="BA7" s="3">
        <f t="shared" ca="1" si="58"/>
        <v>1.4082851476140785</v>
      </c>
      <c r="BC7" s="3" t="str">
        <f t="shared" si="59"/>
        <v>1.0</v>
      </c>
      <c r="BD7" s="3" t="str">
        <f t="shared" si="60"/>
        <v>-</v>
      </c>
      <c r="BE7" s="3">
        <f t="shared" si="61"/>
        <v>127.1</v>
      </c>
      <c r="BF7" s="3">
        <f t="shared" ca="1" si="62"/>
        <v>84.972757511698674</v>
      </c>
      <c r="BG7" s="3">
        <f t="shared" ca="1" si="63"/>
        <v>0.84497108856844705</v>
      </c>
      <c r="BI7" s="3" t="str">
        <f t="shared" si="64"/>
        <v>1.0</v>
      </c>
      <c r="BJ7" s="3" t="str">
        <f t="shared" si="65"/>
        <v>-</v>
      </c>
      <c r="BK7" s="3">
        <f t="shared" si="66"/>
        <v>127.1</v>
      </c>
      <c r="BL7" s="3">
        <f t="shared" ca="1" si="67"/>
        <v>84.972757511698674</v>
      </c>
      <c r="BM7" s="3">
        <f t="shared" ca="1" si="68"/>
        <v>0.28165702952281574</v>
      </c>
    </row>
    <row r="8" spans="1:65" x14ac:dyDescent="0.3">
      <c r="A8" s="3" t="str">
        <f>'Forward collapse simulation'!B18</f>
        <v>1.0</v>
      </c>
      <c r="B8" s="3" t="str">
        <f>IF('Forward collapse simulation'!C18="","-",'Forward collapse simulation'!C18)</f>
        <v>-</v>
      </c>
      <c r="C8" s="3">
        <f>'Forward collapse simulation'!E18</f>
        <v>139.94999999999999</v>
      </c>
      <c r="D8" s="3">
        <f ca="1">'Forward collapse simulation'!AK18</f>
        <v>69.977761087250187</v>
      </c>
      <c r="E8" s="84">
        <f ca="1">'Forward collapse simulation'!AL18</f>
        <v>2.9917639235524311</v>
      </c>
      <c r="G8" s="3" t="str">
        <f t="shared" si="19"/>
        <v>1.0</v>
      </c>
      <c r="H8" s="3" t="str">
        <f t="shared" si="20"/>
        <v>-</v>
      </c>
      <c r="I8" s="3">
        <f t="shared" si="21"/>
        <v>139.94999999999999</v>
      </c>
      <c r="J8" s="3">
        <f t="shared" ca="1" si="22"/>
        <v>69.977761087250187</v>
      </c>
      <c r="K8" s="3">
        <f t="shared" ca="1" si="23"/>
        <v>2.8421757273748094</v>
      </c>
      <c r="M8" s="3" t="str">
        <f t="shared" si="24"/>
        <v>1.0</v>
      </c>
      <c r="N8" s="3" t="str">
        <f t="shared" si="25"/>
        <v>-</v>
      </c>
      <c r="O8" s="3">
        <f t="shared" si="26"/>
        <v>139.94999999999999</v>
      </c>
      <c r="P8" s="3">
        <f t="shared" ca="1" si="27"/>
        <v>69.977761087250187</v>
      </c>
      <c r="Q8" s="3">
        <f t="shared" ca="1" si="28"/>
        <v>2.6925875311971881</v>
      </c>
      <c r="R8" s="85"/>
      <c r="S8" s="3" t="str">
        <f t="shared" si="29"/>
        <v>1.0</v>
      </c>
      <c r="T8" s="3" t="str">
        <f t="shared" si="30"/>
        <v>-</v>
      </c>
      <c r="U8" s="3">
        <f t="shared" si="31"/>
        <v>139.94999999999999</v>
      </c>
      <c r="V8" s="3">
        <f t="shared" ca="1" si="32"/>
        <v>69.977761087250187</v>
      </c>
      <c r="W8" s="3">
        <f t="shared" ca="1" si="33"/>
        <v>2.5429993350195663</v>
      </c>
      <c r="X8" s="85"/>
      <c r="Y8" s="3" t="str">
        <f t="shared" si="34"/>
        <v>1.0</v>
      </c>
      <c r="Z8" s="3" t="str">
        <f t="shared" si="35"/>
        <v>-</v>
      </c>
      <c r="AA8" s="3">
        <f t="shared" si="36"/>
        <v>139.94999999999999</v>
      </c>
      <c r="AB8" s="3">
        <f t="shared" ca="1" si="37"/>
        <v>69.977761087250187</v>
      </c>
      <c r="AC8" s="3">
        <f t="shared" ca="1" si="38"/>
        <v>2.393411138841945</v>
      </c>
      <c r="AE8" s="3" t="str">
        <f t="shared" si="39"/>
        <v>1.0</v>
      </c>
      <c r="AF8" s="3" t="str">
        <f t="shared" si="40"/>
        <v>-</v>
      </c>
      <c r="AG8" s="3">
        <f t="shared" si="41"/>
        <v>139.94999999999999</v>
      </c>
      <c r="AH8" s="3">
        <f t="shared" ca="1" si="42"/>
        <v>69.977761087250187</v>
      </c>
      <c r="AI8" s="3">
        <f t="shared" ca="1" si="43"/>
        <v>2.2438229426643233</v>
      </c>
      <c r="AK8" s="3" t="str">
        <f t="shared" si="44"/>
        <v>1.0</v>
      </c>
      <c r="AL8" s="3" t="str">
        <f t="shared" si="45"/>
        <v>-</v>
      </c>
      <c r="AM8" s="3">
        <f t="shared" si="46"/>
        <v>139.94999999999999</v>
      </c>
      <c r="AN8" s="3">
        <f t="shared" ca="1" si="47"/>
        <v>69.977761087250187</v>
      </c>
      <c r="AO8" s="3">
        <f t="shared" ca="1" si="48"/>
        <v>2.0942347464867015</v>
      </c>
      <c r="AQ8" s="3" t="str">
        <f t="shared" si="49"/>
        <v>1.0</v>
      </c>
      <c r="AR8" s="3" t="str">
        <f t="shared" si="50"/>
        <v>-</v>
      </c>
      <c r="AS8" s="3">
        <f t="shared" si="51"/>
        <v>139.94999999999999</v>
      </c>
      <c r="AT8" s="3">
        <f t="shared" ca="1" si="52"/>
        <v>69.977761087250187</v>
      </c>
      <c r="AU8" s="3">
        <f t="shared" ca="1" si="53"/>
        <v>1.7950583541314586</v>
      </c>
      <c r="AW8" s="3" t="str">
        <f t="shared" si="54"/>
        <v>1.0</v>
      </c>
      <c r="AX8" s="3" t="str">
        <f t="shared" si="55"/>
        <v>-</v>
      </c>
      <c r="AY8" s="3">
        <f t="shared" si="56"/>
        <v>139.94999999999999</v>
      </c>
      <c r="AZ8" s="3">
        <f t="shared" ca="1" si="57"/>
        <v>69.977761087250187</v>
      </c>
      <c r="BA8" s="3">
        <f t="shared" ca="1" si="58"/>
        <v>1.4958819617762156</v>
      </c>
      <c r="BC8" s="3" t="str">
        <f t="shared" si="59"/>
        <v>1.0</v>
      </c>
      <c r="BD8" s="3" t="str">
        <f t="shared" si="60"/>
        <v>-</v>
      </c>
      <c r="BE8" s="3">
        <f t="shared" si="61"/>
        <v>139.94999999999999</v>
      </c>
      <c r="BF8" s="3">
        <f t="shared" ca="1" si="62"/>
        <v>69.977761087250187</v>
      </c>
      <c r="BG8" s="3">
        <f t="shared" ca="1" si="63"/>
        <v>0.89752917706572932</v>
      </c>
      <c r="BI8" s="3" t="str">
        <f t="shared" si="64"/>
        <v>1.0</v>
      </c>
      <c r="BJ8" s="3" t="str">
        <f t="shared" si="65"/>
        <v>-</v>
      </c>
      <c r="BK8" s="3">
        <f t="shared" si="66"/>
        <v>139.94999999999999</v>
      </c>
      <c r="BL8" s="3">
        <f t="shared" ca="1" si="67"/>
        <v>69.977761087250187</v>
      </c>
      <c r="BM8" s="3">
        <f t="shared" ca="1" si="68"/>
        <v>0.29917639235524313</v>
      </c>
    </row>
    <row r="9" spans="1:65" x14ac:dyDescent="0.3">
      <c r="A9" s="3" t="str">
        <f>'Forward collapse simulation'!B19</f>
        <v>1.0</v>
      </c>
      <c r="B9" s="3" t="str">
        <f>IF('Forward collapse simulation'!C19="","-",'Forward collapse simulation'!C19)</f>
        <v>-</v>
      </c>
      <c r="C9" s="3">
        <f>'Forward collapse simulation'!E19</f>
        <v>141.91</v>
      </c>
      <c r="D9" s="3">
        <f>'Forward collapse simulation'!AK19</f>
        <v>-10.94</v>
      </c>
      <c r="E9" s="84">
        <f>'Forward collapse simulation'!AL19</f>
        <v>0.57499999999999996</v>
      </c>
      <c r="G9" s="3" t="str">
        <f t="shared" si="19"/>
        <v>1.0</v>
      </c>
      <c r="H9" s="3" t="str">
        <f t="shared" si="20"/>
        <v>-</v>
      </c>
      <c r="I9" s="3">
        <f t="shared" si="21"/>
        <v>141.91</v>
      </c>
      <c r="J9" s="3">
        <f t="shared" si="22"/>
        <v>-10.94</v>
      </c>
      <c r="K9" s="3">
        <f t="shared" si="23"/>
        <v>0.5462499999999999</v>
      </c>
      <c r="M9" s="3" t="str">
        <f t="shared" si="24"/>
        <v>1.0</v>
      </c>
      <c r="N9" s="3" t="str">
        <f t="shared" si="25"/>
        <v>-</v>
      </c>
      <c r="O9" s="3">
        <f t="shared" si="26"/>
        <v>141.91</v>
      </c>
      <c r="P9" s="3">
        <f t="shared" si="27"/>
        <v>-10.94</v>
      </c>
      <c r="Q9" s="3">
        <f t="shared" si="28"/>
        <v>0.51749999999999996</v>
      </c>
      <c r="R9" s="85"/>
      <c r="S9" s="3" t="str">
        <f t="shared" si="29"/>
        <v>1.0</v>
      </c>
      <c r="T9" s="3" t="str">
        <f t="shared" si="30"/>
        <v>-</v>
      </c>
      <c r="U9" s="3">
        <f t="shared" si="31"/>
        <v>141.91</v>
      </c>
      <c r="V9" s="3">
        <f t="shared" si="32"/>
        <v>-10.94</v>
      </c>
      <c r="W9" s="3">
        <f t="shared" si="33"/>
        <v>0.48874999999999996</v>
      </c>
      <c r="X9" s="85"/>
      <c r="Y9" s="3" t="str">
        <f t="shared" si="34"/>
        <v>1.0</v>
      </c>
      <c r="Z9" s="3" t="str">
        <f t="shared" si="35"/>
        <v>-</v>
      </c>
      <c r="AA9" s="3">
        <f t="shared" si="36"/>
        <v>141.91</v>
      </c>
      <c r="AB9" s="3">
        <f t="shared" si="37"/>
        <v>-10.94</v>
      </c>
      <c r="AC9" s="3">
        <f t="shared" si="38"/>
        <v>0.45999999999999996</v>
      </c>
      <c r="AE9" s="3" t="str">
        <f t="shared" si="39"/>
        <v>1.0</v>
      </c>
      <c r="AF9" s="3" t="str">
        <f t="shared" si="40"/>
        <v>-</v>
      </c>
      <c r="AG9" s="3">
        <f t="shared" si="41"/>
        <v>141.91</v>
      </c>
      <c r="AH9" s="3">
        <f t="shared" si="42"/>
        <v>-10.94</v>
      </c>
      <c r="AI9" s="3">
        <f t="shared" si="43"/>
        <v>0.43124999999999997</v>
      </c>
      <c r="AK9" s="3" t="str">
        <f t="shared" si="44"/>
        <v>1.0</v>
      </c>
      <c r="AL9" s="3" t="str">
        <f t="shared" si="45"/>
        <v>-</v>
      </c>
      <c r="AM9" s="3">
        <f t="shared" si="46"/>
        <v>141.91</v>
      </c>
      <c r="AN9" s="3">
        <f t="shared" si="47"/>
        <v>-10.94</v>
      </c>
      <c r="AO9" s="3">
        <f t="shared" si="48"/>
        <v>0.40249999999999997</v>
      </c>
      <c r="AQ9" s="3" t="str">
        <f t="shared" si="49"/>
        <v>1.0</v>
      </c>
      <c r="AR9" s="3" t="str">
        <f t="shared" si="50"/>
        <v>-</v>
      </c>
      <c r="AS9" s="3">
        <f t="shared" si="51"/>
        <v>141.91</v>
      </c>
      <c r="AT9" s="3">
        <f t="shared" si="52"/>
        <v>-10.94</v>
      </c>
      <c r="AU9" s="3">
        <f t="shared" si="53"/>
        <v>0.34499999999999997</v>
      </c>
      <c r="AW9" s="3" t="str">
        <f t="shared" si="54"/>
        <v>1.0</v>
      </c>
      <c r="AX9" s="3" t="str">
        <f t="shared" si="55"/>
        <v>-</v>
      </c>
      <c r="AY9" s="3">
        <f t="shared" si="56"/>
        <v>141.91</v>
      </c>
      <c r="AZ9" s="3">
        <f t="shared" si="57"/>
        <v>-10.94</v>
      </c>
      <c r="BA9" s="3">
        <f t="shared" si="58"/>
        <v>0.28749999999999998</v>
      </c>
      <c r="BC9" s="3" t="str">
        <f t="shared" si="59"/>
        <v>1.0</v>
      </c>
      <c r="BD9" s="3" t="str">
        <f t="shared" si="60"/>
        <v>-</v>
      </c>
      <c r="BE9" s="3">
        <f t="shared" si="61"/>
        <v>141.91</v>
      </c>
      <c r="BF9" s="3">
        <f t="shared" si="62"/>
        <v>-10.94</v>
      </c>
      <c r="BG9" s="3">
        <f t="shared" si="63"/>
        <v>0.17249999999999999</v>
      </c>
      <c r="BI9" s="3" t="str">
        <f t="shared" si="64"/>
        <v>1.0</v>
      </c>
      <c r="BJ9" s="3" t="str">
        <f t="shared" si="65"/>
        <v>-</v>
      </c>
      <c r="BK9" s="3">
        <f t="shared" si="66"/>
        <v>141.91</v>
      </c>
      <c r="BL9" s="3">
        <f t="shared" si="67"/>
        <v>-10.94</v>
      </c>
      <c r="BM9" s="3">
        <f t="shared" si="68"/>
        <v>5.7499999999999996E-2</v>
      </c>
    </row>
    <row r="10" spans="1:65" x14ac:dyDescent="0.3">
      <c r="A10" s="3" t="str">
        <f>'Forward collapse simulation'!B20</f>
        <v>1.0</v>
      </c>
      <c r="B10" s="3" t="str">
        <f>IF('Forward collapse simulation'!C20="","-",'Forward collapse simulation'!C20)</f>
        <v>-</v>
      </c>
      <c r="C10" s="3">
        <f>'Forward collapse simulation'!E20</f>
        <v>109.2</v>
      </c>
      <c r="D10" s="3">
        <f>'Forward collapse simulation'!AK20</f>
        <v>-70.790000000000006</v>
      </c>
      <c r="E10" s="84">
        <f>'Forward collapse simulation'!AL20</f>
        <v>0.57299999999999995</v>
      </c>
      <c r="G10" s="3" t="str">
        <f t="shared" si="19"/>
        <v>1.0</v>
      </c>
      <c r="H10" s="3" t="str">
        <f t="shared" si="20"/>
        <v>-</v>
      </c>
      <c r="I10" s="3">
        <f t="shared" si="21"/>
        <v>109.2</v>
      </c>
      <c r="J10" s="3">
        <f t="shared" si="22"/>
        <v>-70.790000000000006</v>
      </c>
      <c r="K10" s="3">
        <f t="shared" si="23"/>
        <v>0.54434999999999989</v>
      </c>
      <c r="M10" s="3" t="str">
        <f t="shared" si="24"/>
        <v>1.0</v>
      </c>
      <c r="N10" s="3" t="str">
        <f t="shared" si="25"/>
        <v>-</v>
      </c>
      <c r="O10" s="3">
        <f t="shared" si="26"/>
        <v>109.2</v>
      </c>
      <c r="P10" s="3">
        <f t="shared" si="27"/>
        <v>-70.790000000000006</v>
      </c>
      <c r="Q10" s="3">
        <f t="shared" si="28"/>
        <v>0.51569999999999994</v>
      </c>
      <c r="R10" s="85"/>
      <c r="S10" s="3" t="str">
        <f t="shared" si="29"/>
        <v>1.0</v>
      </c>
      <c r="T10" s="3" t="str">
        <f t="shared" si="30"/>
        <v>-</v>
      </c>
      <c r="U10" s="3">
        <f t="shared" si="31"/>
        <v>109.2</v>
      </c>
      <c r="V10" s="3">
        <f t="shared" si="32"/>
        <v>-70.790000000000006</v>
      </c>
      <c r="W10" s="3">
        <f t="shared" si="33"/>
        <v>0.48704999999999993</v>
      </c>
      <c r="X10" s="85"/>
      <c r="Y10" s="3" t="str">
        <f t="shared" si="34"/>
        <v>1.0</v>
      </c>
      <c r="Z10" s="3" t="str">
        <f t="shared" si="35"/>
        <v>-</v>
      </c>
      <c r="AA10" s="3">
        <f t="shared" si="36"/>
        <v>109.2</v>
      </c>
      <c r="AB10" s="3">
        <f t="shared" si="37"/>
        <v>-70.790000000000006</v>
      </c>
      <c r="AC10" s="3">
        <f t="shared" si="38"/>
        <v>0.45839999999999997</v>
      </c>
      <c r="AE10" s="3" t="str">
        <f t="shared" si="39"/>
        <v>1.0</v>
      </c>
      <c r="AF10" s="3" t="str">
        <f t="shared" si="40"/>
        <v>-</v>
      </c>
      <c r="AG10" s="3">
        <f t="shared" si="41"/>
        <v>109.2</v>
      </c>
      <c r="AH10" s="3">
        <f t="shared" si="42"/>
        <v>-70.790000000000006</v>
      </c>
      <c r="AI10" s="3">
        <f t="shared" si="43"/>
        <v>0.42974999999999997</v>
      </c>
      <c r="AK10" s="3" t="str">
        <f t="shared" si="44"/>
        <v>1.0</v>
      </c>
      <c r="AL10" s="3" t="str">
        <f t="shared" si="45"/>
        <v>-</v>
      </c>
      <c r="AM10" s="3">
        <f t="shared" si="46"/>
        <v>109.2</v>
      </c>
      <c r="AN10" s="3">
        <f t="shared" si="47"/>
        <v>-70.790000000000006</v>
      </c>
      <c r="AO10" s="3">
        <f t="shared" si="48"/>
        <v>0.40109999999999996</v>
      </c>
      <c r="AQ10" s="3" t="str">
        <f t="shared" si="49"/>
        <v>1.0</v>
      </c>
      <c r="AR10" s="3" t="str">
        <f t="shared" si="50"/>
        <v>-</v>
      </c>
      <c r="AS10" s="3">
        <f t="shared" si="51"/>
        <v>109.2</v>
      </c>
      <c r="AT10" s="3">
        <f t="shared" si="52"/>
        <v>-70.790000000000006</v>
      </c>
      <c r="AU10" s="3">
        <f t="shared" si="53"/>
        <v>0.34379999999999994</v>
      </c>
      <c r="AW10" s="3" t="str">
        <f t="shared" si="54"/>
        <v>1.0</v>
      </c>
      <c r="AX10" s="3" t="str">
        <f t="shared" si="55"/>
        <v>-</v>
      </c>
      <c r="AY10" s="3">
        <f t="shared" si="56"/>
        <v>109.2</v>
      </c>
      <c r="AZ10" s="3">
        <f t="shared" si="57"/>
        <v>-70.790000000000006</v>
      </c>
      <c r="BA10" s="3">
        <f t="shared" si="58"/>
        <v>0.28649999999999998</v>
      </c>
      <c r="BC10" s="3" t="str">
        <f t="shared" si="59"/>
        <v>1.0</v>
      </c>
      <c r="BD10" s="3" t="str">
        <f t="shared" si="60"/>
        <v>-</v>
      </c>
      <c r="BE10" s="3">
        <f t="shared" si="61"/>
        <v>109.2</v>
      </c>
      <c r="BF10" s="3">
        <f t="shared" si="62"/>
        <v>-70.790000000000006</v>
      </c>
      <c r="BG10" s="3">
        <f t="shared" si="63"/>
        <v>0.17189999999999997</v>
      </c>
      <c r="BI10" s="3" t="str">
        <f t="shared" si="64"/>
        <v>1.0</v>
      </c>
      <c r="BJ10" s="3" t="str">
        <f t="shared" si="65"/>
        <v>-</v>
      </c>
      <c r="BK10" s="3">
        <f t="shared" si="66"/>
        <v>109.2</v>
      </c>
      <c r="BL10" s="3">
        <f t="shared" si="67"/>
        <v>-70.790000000000006</v>
      </c>
      <c r="BM10" s="3">
        <f t="shared" si="68"/>
        <v>5.7299999999999997E-2</v>
      </c>
    </row>
    <row r="11" spans="1:65" x14ac:dyDescent="0.3">
      <c r="A11" s="3" t="str">
        <f>'Forward collapse simulation'!B21</f>
        <v>1.0</v>
      </c>
      <c r="B11" s="3" t="str">
        <f>IF('Forward collapse simulation'!C21="","-",'Forward collapse simulation'!C21)</f>
        <v>1.1</v>
      </c>
      <c r="C11" s="3">
        <f>'Forward collapse simulation'!E21</f>
        <v>32.18</v>
      </c>
      <c r="D11" s="3">
        <f>'Forward collapse simulation'!AK21</f>
        <v>-1.95</v>
      </c>
      <c r="E11" s="84">
        <f>'Forward collapse simulation'!AL21</f>
        <v>2.4390000000000001</v>
      </c>
      <c r="G11" s="3" t="str">
        <f t="shared" si="19"/>
        <v>1.0</v>
      </c>
      <c r="H11" s="3" t="str">
        <f t="shared" si="20"/>
        <v>1.1</v>
      </c>
      <c r="I11" s="3">
        <f t="shared" si="21"/>
        <v>32.18</v>
      </c>
      <c r="J11" s="3">
        <f t="shared" si="22"/>
        <v>-1.95</v>
      </c>
      <c r="K11" s="3">
        <f t="shared" si="23"/>
        <v>2.4390000000000001</v>
      </c>
      <c r="M11" s="3" t="str">
        <f t="shared" si="24"/>
        <v>1.0</v>
      </c>
      <c r="N11" s="3" t="str">
        <f t="shared" si="25"/>
        <v>1.1</v>
      </c>
      <c r="O11" s="3">
        <f t="shared" si="26"/>
        <v>32.18</v>
      </c>
      <c r="P11" s="3">
        <f t="shared" si="27"/>
        <v>-1.95</v>
      </c>
      <c r="Q11" s="3">
        <f t="shared" si="28"/>
        <v>2.4390000000000001</v>
      </c>
      <c r="R11" s="85"/>
      <c r="S11" s="3" t="str">
        <f t="shared" si="29"/>
        <v>1.0</v>
      </c>
      <c r="T11" s="3" t="str">
        <f t="shared" si="30"/>
        <v>1.1</v>
      </c>
      <c r="U11" s="3">
        <f t="shared" si="31"/>
        <v>32.18</v>
      </c>
      <c r="V11" s="3">
        <f t="shared" si="32"/>
        <v>-1.95</v>
      </c>
      <c r="W11" s="3">
        <f t="shared" si="33"/>
        <v>2.4390000000000001</v>
      </c>
      <c r="X11" s="85"/>
      <c r="Y11" s="3" t="str">
        <f t="shared" si="34"/>
        <v>1.0</v>
      </c>
      <c r="Z11" s="3" t="str">
        <f t="shared" si="35"/>
        <v>1.1</v>
      </c>
      <c r="AA11" s="3">
        <f t="shared" si="36"/>
        <v>32.18</v>
      </c>
      <c r="AB11" s="3">
        <f t="shared" si="37"/>
        <v>-1.95</v>
      </c>
      <c r="AC11" s="3">
        <f t="shared" si="38"/>
        <v>2.4390000000000001</v>
      </c>
      <c r="AE11" s="3" t="str">
        <f t="shared" si="39"/>
        <v>1.0</v>
      </c>
      <c r="AF11" s="3" t="str">
        <f t="shared" si="40"/>
        <v>1.1</v>
      </c>
      <c r="AG11" s="3">
        <f t="shared" si="41"/>
        <v>32.18</v>
      </c>
      <c r="AH11" s="3">
        <f t="shared" si="42"/>
        <v>-1.95</v>
      </c>
      <c r="AI11" s="3">
        <f t="shared" si="43"/>
        <v>2.4390000000000001</v>
      </c>
      <c r="AK11" s="3" t="str">
        <f t="shared" si="44"/>
        <v>1.0</v>
      </c>
      <c r="AL11" s="3" t="str">
        <f t="shared" si="45"/>
        <v>1.1</v>
      </c>
      <c r="AM11" s="3">
        <f t="shared" si="46"/>
        <v>32.18</v>
      </c>
      <c r="AN11" s="3">
        <f t="shared" si="47"/>
        <v>-1.95</v>
      </c>
      <c r="AO11" s="3">
        <f t="shared" si="48"/>
        <v>2.4390000000000001</v>
      </c>
      <c r="AQ11" s="3" t="str">
        <f t="shared" si="49"/>
        <v>1.0</v>
      </c>
      <c r="AR11" s="3" t="str">
        <f t="shared" si="50"/>
        <v>1.1</v>
      </c>
      <c r="AS11" s="3">
        <f t="shared" si="51"/>
        <v>32.18</v>
      </c>
      <c r="AT11" s="3">
        <f t="shared" si="52"/>
        <v>-1.95</v>
      </c>
      <c r="AU11" s="3">
        <f t="shared" si="53"/>
        <v>2.4390000000000001</v>
      </c>
      <c r="AW11" s="3" t="str">
        <f t="shared" si="54"/>
        <v>1.0</v>
      </c>
      <c r="AX11" s="3" t="str">
        <f t="shared" si="55"/>
        <v>1.1</v>
      </c>
      <c r="AY11" s="3">
        <f t="shared" si="56"/>
        <v>32.18</v>
      </c>
      <c r="AZ11" s="3">
        <f t="shared" si="57"/>
        <v>-1.95</v>
      </c>
      <c r="BA11" s="3">
        <f t="shared" si="58"/>
        <v>2.4390000000000001</v>
      </c>
      <c r="BC11" s="3" t="str">
        <f t="shared" si="59"/>
        <v>1.0</v>
      </c>
      <c r="BD11" s="3" t="str">
        <f t="shared" si="60"/>
        <v>1.1</v>
      </c>
      <c r="BE11" s="3">
        <f t="shared" si="61"/>
        <v>32.18</v>
      </c>
      <c r="BF11" s="3">
        <f t="shared" si="62"/>
        <v>-1.95</v>
      </c>
      <c r="BG11" s="3">
        <f t="shared" si="63"/>
        <v>2.4390000000000001</v>
      </c>
      <c r="BI11" s="3" t="str">
        <f t="shared" si="64"/>
        <v>1.0</v>
      </c>
      <c r="BJ11" s="3" t="str">
        <f t="shared" si="65"/>
        <v>1.1</v>
      </c>
      <c r="BK11" s="3">
        <f t="shared" si="66"/>
        <v>32.18</v>
      </c>
      <c r="BL11" s="3">
        <f t="shared" si="67"/>
        <v>-1.95</v>
      </c>
      <c r="BM11" s="3">
        <f t="shared" si="68"/>
        <v>2.4390000000000001</v>
      </c>
    </row>
    <row r="12" spans="1:65" x14ac:dyDescent="0.3">
      <c r="A12" s="3" t="str">
        <f>'Forward collapse simulation'!B22</f>
        <v>1.1</v>
      </c>
      <c r="B12" s="3" t="str">
        <f>IF('Forward collapse simulation'!C22="","-",'Forward collapse simulation'!C22)</f>
        <v>-</v>
      </c>
      <c r="C12" s="3">
        <f>'Forward collapse simulation'!E22</f>
        <v>275.49</v>
      </c>
      <c r="D12" s="3">
        <f>'Forward collapse simulation'!AK22</f>
        <v>-71.069999999999993</v>
      </c>
      <c r="E12" s="84">
        <f>'Forward collapse simulation'!AL22</f>
        <v>0.48299999999999998</v>
      </c>
      <c r="G12" s="3" t="str">
        <f t="shared" si="19"/>
        <v>1.1</v>
      </c>
      <c r="H12" s="3" t="str">
        <f t="shared" si="20"/>
        <v>-</v>
      </c>
      <c r="I12" s="3">
        <f t="shared" si="21"/>
        <v>275.49</v>
      </c>
      <c r="J12" s="3">
        <f t="shared" si="22"/>
        <v>-71.069999999999993</v>
      </c>
      <c r="K12" s="3">
        <f t="shared" si="23"/>
        <v>0.45884999999999998</v>
      </c>
      <c r="M12" s="3" t="str">
        <f t="shared" si="24"/>
        <v>1.1</v>
      </c>
      <c r="N12" s="3" t="str">
        <f t="shared" si="25"/>
        <v>-</v>
      </c>
      <c r="O12" s="3">
        <f t="shared" si="26"/>
        <v>275.49</v>
      </c>
      <c r="P12" s="3">
        <f t="shared" si="27"/>
        <v>-71.069999999999993</v>
      </c>
      <c r="Q12" s="3">
        <f t="shared" si="28"/>
        <v>0.43469999999999998</v>
      </c>
      <c r="R12" s="85"/>
      <c r="S12" s="3" t="str">
        <f t="shared" si="29"/>
        <v>1.1</v>
      </c>
      <c r="T12" s="3" t="str">
        <f t="shared" si="30"/>
        <v>-</v>
      </c>
      <c r="U12" s="3">
        <f t="shared" si="31"/>
        <v>275.49</v>
      </c>
      <c r="V12" s="3">
        <f t="shared" si="32"/>
        <v>-71.069999999999993</v>
      </c>
      <c r="W12" s="3">
        <f t="shared" si="33"/>
        <v>0.41054999999999997</v>
      </c>
      <c r="X12" s="85"/>
      <c r="Y12" s="3" t="str">
        <f t="shared" si="34"/>
        <v>1.1</v>
      </c>
      <c r="Z12" s="3" t="str">
        <f t="shared" si="35"/>
        <v>-</v>
      </c>
      <c r="AA12" s="3">
        <f t="shared" si="36"/>
        <v>275.49</v>
      </c>
      <c r="AB12" s="3">
        <f t="shared" si="37"/>
        <v>-71.069999999999993</v>
      </c>
      <c r="AC12" s="3">
        <f t="shared" si="38"/>
        <v>0.38640000000000002</v>
      </c>
      <c r="AE12" s="3" t="str">
        <f t="shared" si="39"/>
        <v>1.1</v>
      </c>
      <c r="AF12" s="3" t="str">
        <f t="shared" si="40"/>
        <v>-</v>
      </c>
      <c r="AG12" s="3">
        <f t="shared" si="41"/>
        <v>275.49</v>
      </c>
      <c r="AH12" s="3">
        <f t="shared" si="42"/>
        <v>-71.069999999999993</v>
      </c>
      <c r="AI12" s="3">
        <f t="shared" si="43"/>
        <v>0.36224999999999996</v>
      </c>
      <c r="AK12" s="3" t="str">
        <f t="shared" si="44"/>
        <v>1.1</v>
      </c>
      <c r="AL12" s="3" t="str">
        <f t="shared" si="45"/>
        <v>-</v>
      </c>
      <c r="AM12" s="3">
        <f t="shared" si="46"/>
        <v>275.49</v>
      </c>
      <c r="AN12" s="3">
        <f t="shared" si="47"/>
        <v>-71.069999999999993</v>
      </c>
      <c r="AO12" s="3">
        <f t="shared" si="48"/>
        <v>0.33809999999999996</v>
      </c>
      <c r="AQ12" s="3" t="str">
        <f t="shared" si="49"/>
        <v>1.1</v>
      </c>
      <c r="AR12" s="3" t="str">
        <f t="shared" si="50"/>
        <v>-</v>
      </c>
      <c r="AS12" s="3">
        <f t="shared" si="51"/>
        <v>275.49</v>
      </c>
      <c r="AT12" s="3">
        <f t="shared" si="52"/>
        <v>-71.069999999999993</v>
      </c>
      <c r="AU12" s="3">
        <f t="shared" si="53"/>
        <v>0.2898</v>
      </c>
      <c r="AW12" s="3" t="str">
        <f t="shared" si="54"/>
        <v>1.1</v>
      </c>
      <c r="AX12" s="3" t="str">
        <f t="shared" si="55"/>
        <v>-</v>
      </c>
      <c r="AY12" s="3">
        <f t="shared" si="56"/>
        <v>275.49</v>
      </c>
      <c r="AZ12" s="3">
        <f t="shared" si="57"/>
        <v>-71.069999999999993</v>
      </c>
      <c r="BA12" s="3">
        <f t="shared" si="58"/>
        <v>0.24149999999999999</v>
      </c>
      <c r="BC12" s="3" t="str">
        <f t="shared" si="59"/>
        <v>1.1</v>
      </c>
      <c r="BD12" s="3" t="str">
        <f t="shared" si="60"/>
        <v>-</v>
      </c>
      <c r="BE12" s="3">
        <f t="shared" si="61"/>
        <v>275.49</v>
      </c>
      <c r="BF12" s="3">
        <f t="shared" si="62"/>
        <v>-71.069999999999993</v>
      </c>
      <c r="BG12" s="3">
        <f t="shared" si="63"/>
        <v>0.1449</v>
      </c>
      <c r="BI12" s="3" t="str">
        <f t="shared" si="64"/>
        <v>1.1</v>
      </c>
      <c r="BJ12" s="3" t="str">
        <f t="shared" si="65"/>
        <v>-</v>
      </c>
      <c r="BK12" s="3">
        <f t="shared" si="66"/>
        <v>275.49</v>
      </c>
      <c r="BL12" s="3">
        <f t="shared" si="67"/>
        <v>-71.069999999999993</v>
      </c>
      <c r="BM12" s="3">
        <f t="shared" si="68"/>
        <v>4.8300000000000003E-2</v>
      </c>
    </row>
    <row r="13" spans="1:65" x14ac:dyDescent="0.3">
      <c r="A13" s="3" t="str">
        <f>'Forward collapse simulation'!B23</f>
        <v>1.1</v>
      </c>
      <c r="B13" s="3" t="str">
        <f>IF('Forward collapse simulation'!C23="","-",'Forward collapse simulation'!C23)</f>
        <v>-</v>
      </c>
      <c r="C13" s="3">
        <f>'Forward collapse simulation'!E23</f>
        <v>284.39999999999998</v>
      </c>
      <c r="D13" s="3">
        <f>'Forward collapse simulation'!AK23</f>
        <v>-29.45</v>
      </c>
      <c r="E13" s="84">
        <f>'Forward collapse simulation'!AL23</f>
        <v>0.66500000000000004</v>
      </c>
      <c r="G13" s="3" t="str">
        <f t="shared" si="19"/>
        <v>1.1</v>
      </c>
      <c r="H13" s="3" t="str">
        <f t="shared" si="20"/>
        <v>-</v>
      </c>
      <c r="I13" s="3">
        <f t="shared" si="21"/>
        <v>284.39999999999998</v>
      </c>
      <c r="J13" s="3">
        <f t="shared" si="22"/>
        <v>-29.45</v>
      </c>
      <c r="K13" s="3">
        <f t="shared" si="23"/>
        <v>0.63175000000000003</v>
      </c>
      <c r="M13" s="3" t="str">
        <f t="shared" si="24"/>
        <v>1.1</v>
      </c>
      <c r="N13" s="3" t="str">
        <f t="shared" si="25"/>
        <v>-</v>
      </c>
      <c r="O13" s="3">
        <f t="shared" si="26"/>
        <v>284.39999999999998</v>
      </c>
      <c r="P13" s="3">
        <f t="shared" si="27"/>
        <v>-29.45</v>
      </c>
      <c r="Q13" s="3">
        <f t="shared" si="28"/>
        <v>0.59850000000000003</v>
      </c>
      <c r="R13" s="85"/>
      <c r="S13" s="3" t="str">
        <f t="shared" si="29"/>
        <v>1.1</v>
      </c>
      <c r="T13" s="3" t="str">
        <f t="shared" si="30"/>
        <v>-</v>
      </c>
      <c r="U13" s="3">
        <f t="shared" si="31"/>
        <v>284.39999999999998</v>
      </c>
      <c r="V13" s="3">
        <f t="shared" si="32"/>
        <v>-29.45</v>
      </c>
      <c r="W13" s="3">
        <f t="shared" si="33"/>
        <v>0.56525000000000003</v>
      </c>
      <c r="X13" s="85"/>
      <c r="Y13" s="3" t="str">
        <f t="shared" si="34"/>
        <v>1.1</v>
      </c>
      <c r="Z13" s="3" t="str">
        <f t="shared" si="35"/>
        <v>-</v>
      </c>
      <c r="AA13" s="3">
        <f t="shared" si="36"/>
        <v>284.39999999999998</v>
      </c>
      <c r="AB13" s="3">
        <f t="shared" si="37"/>
        <v>-29.45</v>
      </c>
      <c r="AC13" s="3">
        <f t="shared" si="38"/>
        <v>0.53200000000000003</v>
      </c>
      <c r="AE13" s="3" t="str">
        <f t="shared" si="39"/>
        <v>1.1</v>
      </c>
      <c r="AF13" s="3" t="str">
        <f t="shared" si="40"/>
        <v>-</v>
      </c>
      <c r="AG13" s="3">
        <f t="shared" si="41"/>
        <v>284.39999999999998</v>
      </c>
      <c r="AH13" s="3">
        <f t="shared" si="42"/>
        <v>-29.45</v>
      </c>
      <c r="AI13" s="3">
        <f t="shared" si="43"/>
        <v>0.49875000000000003</v>
      </c>
      <c r="AK13" s="3" t="str">
        <f t="shared" si="44"/>
        <v>1.1</v>
      </c>
      <c r="AL13" s="3" t="str">
        <f t="shared" si="45"/>
        <v>-</v>
      </c>
      <c r="AM13" s="3">
        <f t="shared" si="46"/>
        <v>284.39999999999998</v>
      </c>
      <c r="AN13" s="3">
        <f t="shared" si="47"/>
        <v>-29.45</v>
      </c>
      <c r="AO13" s="3">
        <f t="shared" si="48"/>
        <v>0.46549999999999997</v>
      </c>
      <c r="AQ13" s="3" t="str">
        <f t="shared" si="49"/>
        <v>1.1</v>
      </c>
      <c r="AR13" s="3" t="str">
        <f t="shared" si="50"/>
        <v>-</v>
      </c>
      <c r="AS13" s="3">
        <f t="shared" si="51"/>
        <v>284.39999999999998</v>
      </c>
      <c r="AT13" s="3">
        <f t="shared" si="52"/>
        <v>-29.45</v>
      </c>
      <c r="AU13" s="3">
        <f t="shared" si="53"/>
        <v>0.39900000000000002</v>
      </c>
      <c r="AW13" s="3" t="str">
        <f t="shared" si="54"/>
        <v>1.1</v>
      </c>
      <c r="AX13" s="3" t="str">
        <f t="shared" si="55"/>
        <v>-</v>
      </c>
      <c r="AY13" s="3">
        <f t="shared" si="56"/>
        <v>284.39999999999998</v>
      </c>
      <c r="AZ13" s="3">
        <f t="shared" si="57"/>
        <v>-29.45</v>
      </c>
      <c r="BA13" s="3">
        <f t="shared" si="58"/>
        <v>0.33250000000000002</v>
      </c>
      <c r="BC13" s="3" t="str">
        <f t="shared" si="59"/>
        <v>1.1</v>
      </c>
      <c r="BD13" s="3" t="str">
        <f t="shared" si="60"/>
        <v>-</v>
      </c>
      <c r="BE13" s="3">
        <f t="shared" si="61"/>
        <v>284.39999999999998</v>
      </c>
      <c r="BF13" s="3">
        <f t="shared" si="62"/>
        <v>-29.45</v>
      </c>
      <c r="BG13" s="3">
        <f t="shared" si="63"/>
        <v>0.19950000000000001</v>
      </c>
      <c r="BI13" s="3" t="str">
        <f t="shared" si="64"/>
        <v>1.1</v>
      </c>
      <c r="BJ13" s="3" t="str">
        <f t="shared" si="65"/>
        <v>-</v>
      </c>
      <c r="BK13" s="3">
        <f t="shared" si="66"/>
        <v>284.39999999999998</v>
      </c>
      <c r="BL13" s="3">
        <f t="shared" si="67"/>
        <v>-29.45</v>
      </c>
      <c r="BM13" s="3">
        <f t="shared" si="68"/>
        <v>6.6500000000000004E-2</v>
      </c>
    </row>
    <row r="14" spans="1:65" x14ac:dyDescent="0.3">
      <c r="A14" s="3" t="str">
        <f>'Forward collapse simulation'!B24</f>
        <v>1.1</v>
      </c>
      <c r="B14" s="3" t="str">
        <f>IF('Forward collapse simulation'!C24="","-",'Forward collapse simulation'!C24)</f>
        <v>-</v>
      </c>
      <c r="C14" s="3">
        <f>'Forward collapse simulation'!E24</f>
        <v>285.99</v>
      </c>
      <c r="D14" s="3">
        <f>'Forward collapse simulation'!AK24</f>
        <v>-2.5499999999999998</v>
      </c>
      <c r="E14" s="84">
        <f>'Forward collapse simulation'!AL24</f>
        <v>0.58499999999999996</v>
      </c>
      <c r="G14" s="3" t="str">
        <f t="shared" si="19"/>
        <v>1.1</v>
      </c>
      <c r="H14" s="3" t="str">
        <f t="shared" si="20"/>
        <v>-</v>
      </c>
      <c r="I14" s="3">
        <f t="shared" si="21"/>
        <v>285.99</v>
      </c>
      <c r="J14" s="3">
        <f t="shared" si="22"/>
        <v>-2.5499999999999998</v>
      </c>
      <c r="K14" s="3">
        <f t="shared" si="23"/>
        <v>0.55574999999999997</v>
      </c>
      <c r="M14" s="3" t="str">
        <f t="shared" si="24"/>
        <v>1.1</v>
      </c>
      <c r="N14" s="3" t="str">
        <f t="shared" si="25"/>
        <v>-</v>
      </c>
      <c r="O14" s="3">
        <f t="shared" si="26"/>
        <v>285.99</v>
      </c>
      <c r="P14" s="3">
        <f t="shared" si="27"/>
        <v>-2.5499999999999998</v>
      </c>
      <c r="Q14" s="3">
        <f t="shared" si="28"/>
        <v>0.52649999999999997</v>
      </c>
      <c r="R14" s="85"/>
      <c r="S14" s="3" t="str">
        <f t="shared" si="29"/>
        <v>1.1</v>
      </c>
      <c r="T14" s="3" t="str">
        <f t="shared" si="30"/>
        <v>-</v>
      </c>
      <c r="U14" s="3">
        <f t="shared" si="31"/>
        <v>285.99</v>
      </c>
      <c r="V14" s="3">
        <f t="shared" si="32"/>
        <v>-2.5499999999999998</v>
      </c>
      <c r="W14" s="3">
        <f t="shared" si="33"/>
        <v>0.49724999999999997</v>
      </c>
      <c r="X14" s="85"/>
      <c r="Y14" s="3" t="str">
        <f t="shared" si="34"/>
        <v>1.1</v>
      </c>
      <c r="Z14" s="3" t="str">
        <f t="shared" si="35"/>
        <v>-</v>
      </c>
      <c r="AA14" s="3">
        <f t="shared" si="36"/>
        <v>285.99</v>
      </c>
      <c r="AB14" s="3">
        <f t="shared" si="37"/>
        <v>-2.5499999999999998</v>
      </c>
      <c r="AC14" s="3">
        <f t="shared" si="38"/>
        <v>0.46799999999999997</v>
      </c>
      <c r="AE14" s="3" t="str">
        <f t="shared" si="39"/>
        <v>1.1</v>
      </c>
      <c r="AF14" s="3" t="str">
        <f t="shared" si="40"/>
        <v>-</v>
      </c>
      <c r="AG14" s="3">
        <f t="shared" si="41"/>
        <v>285.99</v>
      </c>
      <c r="AH14" s="3">
        <f t="shared" si="42"/>
        <v>-2.5499999999999998</v>
      </c>
      <c r="AI14" s="3">
        <f t="shared" si="43"/>
        <v>0.43874999999999997</v>
      </c>
      <c r="AK14" s="3" t="str">
        <f t="shared" si="44"/>
        <v>1.1</v>
      </c>
      <c r="AL14" s="3" t="str">
        <f t="shared" si="45"/>
        <v>-</v>
      </c>
      <c r="AM14" s="3">
        <f t="shared" si="46"/>
        <v>285.99</v>
      </c>
      <c r="AN14" s="3">
        <f t="shared" si="47"/>
        <v>-2.5499999999999998</v>
      </c>
      <c r="AO14" s="3">
        <f t="shared" si="48"/>
        <v>0.40949999999999998</v>
      </c>
      <c r="AQ14" s="3" t="str">
        <f t="shared" si="49"/>
        <v>1.1</v>
      </c>
      <c r="AR14" s="3" t="str">
        <f t="shared" si="50"/>
        <v>-</v>
      </c>
      <c r="AS14" s="3">
        <f t="shared" si="51"/>
        <v>285.99</v>
      </c>
      <c r="AT14" s="3">
        <f t="shared" si="52"/>
        <v>-2.5499999999999998</v>
      </c>
      <c r="AU14" s="3">
        <f t="shared" si="53"/>
        <v>0.35099999999999998</v>
      </c>
      <c r="AW14" s="3" t="str">
        <f t="shared" si="54"/>
        <v>1.1</v>
      </c>
      <c r="AX14" s="3" t="str">
        <f t="shared" si="55"/>
        <v>-</v>
      </c>
      <c r="AY14" s="3">
        <f t="shared" si="56"/>
        <v>285.99</v>
      </c>
      <c r="AZ14" s="3">
        <f t="shared" si="57"/>
        <v>-2.5499999999999998</v>
      </c>
      <c r="BA14" s="3">
        <f t="shared" si="58"/>
        <v>0.29249999999999998</v>
      </c>
      <c r="BC14" s="3" t="str">
        <f t="shared" si="59"/>
        <v>1.1</v>
      </c>
      <c r="BD14" s="3" t="str">
        <f t="shared" si="60"/>
        <v>-</v>
      </c>
      <c r="BE14" s="3">
        <f t="shared" si="61"/>
        <v>285.99</v>
      </c>
      <c r="BF14" s="3">
        <f t="shared" si="62"/>
        <v>-2.5499999999999998</v>
      </c>
      <c r="BG14" s="3">
        <f t="shared" si="63"/>
        <v>0.17549999999999999</v>
      </c>
      <c r="BI14" s="3" t="str">
        <f t="shared" si="64"/>
        <v>1.1</v>
      </c>
      <c r="BJ14" s="3" t="str">
        <f t="shared" si="65"/>
        <v>-</v>
      </c>
      <c r="BK14" s="3">
        <f t="shared" si="66"/>
        <v>285.99</v>
      </c>
      <c r="BL14" s="3">
        <f t="shared" si="67"/>
        <v>-2.5499999999999998</v>
      </c>
      <c r="BM14" s="3">
        <f t="shared" si="68"/>
        <v>5.8499999999999996E-2</v>
      </c>
    </row>
    <row r="15" spans="1:65" x14ac:dyDescent="0.3">
      <c r="A15" s="3" t="str">
        <f>'Forward collapse simulation'!B25</f>
        <v>1.1</v>
      </c>
      <c r="B15" s="3" t="str">
        <f>IF('Forward collapse simulation'!C25="","-",'Forward collapse simulation'!C25)</f>
        <v>-</v>
      </c>
      <c r="C15" s="3">
        <f>'Forward collapse simulation'!E25</f>
        <v>289.38</v>
      </c>
      <c r="D15" s="3">
        <f ca="1">'Forward collapse simulation'!AK25</f>
        <v>77.891245347409679</v>
      </c>
      <c r="E15" s="84">
        <f ca="1">'Forward collapse simulation'!AL25</f>
        <v>3.2038516164917574</v>
      </c>
      <c r="G15" s="3" t="str">
        <f t="shared" si="19"/>
        <v>1.1</v>
      </c>
      <c r="H15" s="3" t="str">
        <f t="shared" si="20"/>
        <v>-</v>
      </c>
      <c r="I15" s="3">
        <f t="shared" si="21"/>
        <v>289.38</v>
      </c>
      <c r="J15" s="3">
        <f t="shared" ca="1" si="22"/>
        <v>77.891245347409679</v>
      </c>
      <c r="K15" s="3">
        <f t="shared" ca="1" si="23"/>
        <v>3.0436590356671696</v>
      </c>
      <c r="M15" s="3" t="str">
        <f t="shared" si="24"/>
        <v>1.1</v>
      </c>
      <c r="N15" s="3" t="str">
        <f t="shared" si="25"/>
        <v>-</v>
      </c>
      <c r="O15" s="3">
        <f t="shared" si="26"/>
        <v>289.38</v>
      </c>
      <c r="P15" s="3">
        <f t="shared" ca="1" si="27"/>
        <v>77.891245347409679</v>
      </c>
      <c r="Q15" s="3">
        <f t="shared" ca="1" si="28"/>
        <v>2.8834664548425817</v>
      </c>
      <c r="R15" s="85"/>
      <c r="S15" s="3" t="str">
        <f t="shared" si="29"/>
        <v>1.1</v>
      </c>
      <c r="T15" s="3" t="str">
        <f t="shared" si="30"/>
        <v>-</v>
      </c>
      <c r="U15" s="3">
        <f t="shared" si="31"/>
        <v>289.38</v>
      </c>
      <c r="V15" s="3">
        <f t="shared" ca="1" si="32"/>
        <v>77.891245347409679</v>
      </c>
      <c r="W15" s="3">
        <f t="shared" ca="1" si="33"/>
        <v>2.7232738740179938</v>
      </c>
      <c r="X15" s="85"/>
      <c r="Y15" s="3" t="str">
        <f t="shared" si="34"/>
        <v>1.1</v>
      </c>
      <c r="Z15" s="3" t="str">
        <f t="shared" si="35"/>
        <v>-</v>
      </c>
      <c r="AA15" s="3">
        <f t="shared" si="36"/>
        <v>289.38</v>
      </c>
      <c r="AB15" s="3">
        <f t="shared" ca="1" si="37"/>
        <v>77.891245347409679</v>
      </c>
      <c r="AC15" s="3">
        <f t="shared" ca="1" si="38"/>
        <v>2.5630812931934059</v>
      </c>
      <c r="AE15" s="3" t="str">
        <f t="shared" si="39"/>
        <v>1.1</v>
      </c>
      <c r="AF15" s="3" t="str">
        <f t="shared" si="40"/>
        <v>-</v>
      </c>
      <c r="AG15" s="3">
        <f t="shared" si="41"/>
        <v>289.38</v>
      </c>
      <c r="AH15" s="3">
        <f t="shared" ca="1" si="42"/>
        <v>77.891245347409679</v>
      </c>
      <c r="AI15" s="3">
        <f t="shared" ca="1" si="43"/>
        <v>2.4028887123688181</v>
      </c>
      <c r="AK15" s="3" t="str">
        <f t="shared" si="44"/>
        <v>1.1</v>
      </c>
      <c r="AL15" s="3" t="str">
        <f t="shared" si="45"/>
        <v>-</v>
      </c>
      <c r="AM15" s="3">
        <f t="shared" si="46"/>
        <v>289.38</v>
      </c>
      <c r="AN15" s="3">
        <f t="shared" ca="1" si="47"/>
        <v>77.891245347409679</v>
      </c>
      <c r="AO15" s="3">
        <f t="shared" ca="1" si="48"/>
        <v>2.2426961315442302</v>
      </c>
      <c r="AQ15" s="3" t="str">
        <f t="shared" si="49"/>
        <v>1.1</v>
      </c>
      <c r="AR15" s="3" t="str">
        <f t="shared" si="50"/>
        <v>-</v>
      </c>
      <c r="AS15" s="3">
        <f t="shared" si="51"/>
        <v>289.38</v>
      </c>
      <c r="AT15" s="3">
        <f t="shared" ca="1" si="52"/>
        <v>77.891245347409679</v>
      </c>
      <c r="AU15" s="3">
        <f t="shared" ca="1" si="53"/>
        <v>1.9223109698950545</v>
      </c>
      <c r="AW15" s="3" t="str">
        <f t="shared" si="54"/>
        <v>1.1</v>
      </c>
      <c r="AX15" s="3" t="str">
        <f t="shared" si="55"/>
        <v>-</v>
      </c>
      <c r="AY15" s="3">
        <f t="shared" si="56"/>
        <v>289.38</v>
      </c>
      <c r="AZ15" s="3">
        <f t="shared" ca="1" si="57"/>
        <v>77.891245347409679</v>
      </c>
      <c r="BA15" s="3">
        <f t="shared" ca="1" si="58"/>
        <v>1.6019258082458787</v>
      </c>
      <c r="BC15" s="3" t="str">
        <f t="shared" si="59"/>
        <v>1.1</v>
      </c>
      <c r="BD15" s="3" t="str">
        <f t="shared" si="60"/>
        <v>-</v>
      </c>
      <c r="BE15" s="3">
        <f t="shared" si="61"/>
        <v>289.38</v>
      </c>
      <c r="BF15" s="3">
        <f t="shared" ca="1" si="62"/>
        <v>77.891245347409679</v>
      </c>
      <c r="BG15" s="3">
        <f t="shared" ca="1" si="63"/>
        <v>0.96115548494752723</v>
      </c>
      <c r="BI15" s="3" t="str">
        <f t="shared" si="64"/>
        <v>1.1</v>
      </c>
      <c r="BJ15" s="3" t="str">
        <f t="shared" si="65"/>
        <v>-</v>
      </c>
      <c r="BK15" s="3">
        <f t="shared" si="66"/>
        <v>289.38</v>
      </c>
      <c r="BL15" s="3">
        <f t="shared" ca="1" si="67"/>
        <v>77.891245347409679</v>
      </c>
      <c r="BM15" s="3">
        <f t="shared" ca="1" si="68"/>
        <v>0.32038516164917574</v>
      </c>
    </row>
    <row r="16" spans="1:65" x14ac:dyDescent="0.3">
      <c r="A16" s="3" t="str">
        <f>'Forward collapse simulation'!B26</f>
        <v>1.1</v>
      </c>
      <c r="B16" s="3" t="str">
        <f>IF('Forward collapse simulation'!C26="","-",'Forward collapse simulation'!C26)</f>
        <v>-</v>
      </c>
      <c r="C16" s="3">
        <f>'Forward collapse simulation'!E26</f>
        <v>302.61</v>
      </c>
      <c r="D16" s="3">
        <f ca="1">'Forward collapse simulation'!AK26</f>
        <v>83.219145002804453</v>
      </c>
      <c r="E16" s="84">
        <f ca="1">'Forward collapse simulation'!AL26</f>
        <v>3.3795850531001408</v>
      </c>
      <c r="G16" s="3" t="str">
        <f t="shared" si="19"/>
        <v>1.1</v>
      </c>
      <c r="H16" s="3" t="str">
        <f t="shared" si="20"/>
        <v>-</v>
      </c>
      <c r="I16" s="3">
        <f t="shared" si="21"/>
        <v>302.61</v>
      </c>
      <c r="J16" s="3">
        <f t="shared" ca="1" si="22"/>
        <v>83.219145002804453</v>
      </c>
      <c r="K16" s="3">
        <f t="shared" ca="1" si="23"/>
        <v>3.2106058004451334</v>
      </c>
      <c r="M16" s="3" t="str">
        <f t="shared" si="24"/>
        <v>1.1</v>
      </c>
      <c r="N16" s="3" t="str">
        <f t="shared" si="25"/>
        <v>-</v>
      </c>
      <c r="O16" s="3">
        <f t="shared" si="26"/>
        <v>302.61</v>
      </c>
      <c r="P16" s="3">
        <f t="shared" ca="1" si="27"/>
        <v>83.219145002804453</v>
      </c>
      <c r="Q16" s="3">
        <f t="shared" ca="1" si="28"/>
        <v>3.041626547790127</v>
      </c>
      <c r="R16" s="85"/>
      <c r="S16" s="3" t="str">
        <f t="shared" si="29"/>
        <v>1.1</v>
      </c>
      <c r="T16" s="3" t="str">
        <f t="shared" si="30"/>
        <v>-</v>
      </c>
      <c r="U16" s="3">
        <f t="shared" si="31"/>
        <v>302.61</v>
      </c>
      <c r="V16" s="3">
        <f t="shared" ca="1" si="32"/>
        <v>83.219145002804453</v>
      </c>
      <c r="W16" s="3">
        <f t="shared" ca="1" si="33"/>
        <v>2.8726472951351196</v>
      </c>
      <c r="X16" s="85"/>
      <c r="Y16" s="3" t="str">
        <f t="shared" si="34"/>
        <v>1.1</v>
      </c>
      <c r="Z16" s="3" t="str">
        <f t="shared" si="35"/>
        <v>-</v>
      </c>
      <c r="AA16" s="3">
        <f t="shared" si="36"/>
        <v>302.61</v>
      </c>
      <c r="AB16" s="3">
        <f t="shared" ca="1" si="37"/>
        <v>83.219145002804453</v>
      </c>
      <c r="AC16" s="3">
        <f t="shared" ca="1" si="38"/>
        <v>2.7036680424801127</v>
      </c>
      <c r="AE16" s="3" t="str">
        <f t="shared" si="39"/>
        <v>1.1</v>
      </c>
      <c r="AF16" s="3" t="str">
        <f t="shared" si="40"/>
        <v>-</v>
      </c>
      <c r="AG16" s="3">
        <f t="shared" si="41"/>
        <v>302.61</v>
      </c>
      <c r="AH16" s="3">
        <f t="shared" ca="1" si="42"/>
        <v>83.219145002804453</v>
      </c>
      <c r="AI16" s="3">
        <f t="shared" ca="1" si="43"/>
        <v>2.5346887898251058</v>
      </c>
      <c r="AK16" s="3" t="str">
        <f t="shared" si="44"/>
        <v>1.1</v>
      </c>
      <c r="AL16" s="3" t="str">
        <f t="shared" si="45"/>
        <v>-</v>
      </c>
      <c r="AM16" s="3">
        <f t="shared" si="46"/>
        <v>302.61</v>
      </c>
      <c r="AN16" s="3">
        <f t="shared" ca="1" si="47"/>
        <v>83.219145002804453</v>
      </c>
      <c r="AO16" s="3">
        <f t="shared" ca="1" si="48"/>
        <v>2.3657095371700985</v>
      </c>
      <c r="AQ16" s="3" t="str">
        <f t="shared" si="49"/>
        <v>1.1</v>
      </c>
      <c r="AR16" s="3" t="str">
        <f t="shared" si="50"/>
        <v>-</v>
      </c>
      <c r="AS16" s="3">
        <f t="shared" si="51"/>
        <v>302.61</v>
      </c>
      <c r="AT16" s="3">
        <f t="shared" ca="1" si="52"/>
        <v>83.219145002804453</v>
      </c>
      <c r="AU16" s="3">
        <f t="shared" ca="1" si="53"/>
        <v>2.0277510318600842</v>
      </c>
      <c r="AW16" s="3" t="str">
        <f t="shared" si="54"/>
        <v>1.1</v>
      </c>
      <c r="AX16" s="3" t="str">
        <f t="shared" si="55"/>
        <v>-</v>
      </c>
      <c r="AY16" s="3">
        <f t="shared" si="56"/>
        <v>302.61</v>
      </c>
      <c r="AZ16" s="3">
        <f t="shared" ca="1" si="57"/>
        <v>83.219145002804453</v>
      </c>
      <c r="BA16" s="3">
        <f t="shared" ca="1" si="58"/>
        <v>1.6897925265500704</v>
      </c>
      <c r="BC16" s="3" t="str">
        <f t="shared" si="59"/>
        <v>1.1</v>
      </c>
      <c r="BD16" s="3" t="str">
        <f t="shared" si="60"/>
        <v>-</v>
      </c>
      <c r="BE16" s="3">
        <f t="shared" si="61"/>
        <v>302.61</v>
      </c>
      <c r="BF16" s="3">
        <f t="shared" ca="1" si="62"/>
        <v>83.219145002804453</v>
      </c>
      <c r="BG16" s="3">
        <f t="shared" ca="1" si="63"/>
        <v>1.0138755159300421</v>
      </c>
      <c r="BI16" s="3" t="str">
        <f t="shared" si="64"/>
        <v>1.1</v>
      </c>
      <c r="BJ16" s="3" t="str">
        <f t="shared" si="65"/>
        <v>-</v>
      </c>
      <c r="BK16" s="3">
        <f t="shared" si="66"/>
        <v>302.61</v>
      </c>
      <c r="BL16" s="3">
        <f t="shared" ca="1" si="67"/>
        <v>83.219145002804453</v>
      </c>
      <c r="BM16" s="3">
        <f t="shared" ca="1" si="68"/>
        <v>0.33795850531001409</v>
      </c>
    </row>
    <row r="17" spans="1:65" x14ac:dyDescent="0.3">
      <c r="A17" s="3" t="str">
        <f>'Forward collapse simulation'!B27</f>
        <v>1.1</v>
      </c>
      <c r="B17" s="3" t="str">
        <f>IF('Forward collapse simulation'!C27="","-",'Forward collapse simulation'!C27)</f>
        <v>-</v>
      </c>
      <c r="C17" s="3">
        <f>'Forward collapse simulation'!E27</f>
        <v>38.97</v>
      </c>
      <c r="D17" s="3">
        <f ca="1">'Forward collapse simulation'!AK27</f>
        <v>88.903885532440086</v>
      </c>
      <c r="E17" s="84">
        <f ca="1">'Forward collapse simulation'!AL27</f>
        <v>4.5777723464549211</v>
      </c>
      <c r="G17" s="3" t="str">
        <f t="shared" si="19"/>
        <v>1.1</v>
      </c>
      <c r="H17" s="3" t="str">
        <f t="shared" si="20"/>
        <v>-</v>
      </c>
      <c r="I17" s="3">
        <f t="shared" si="21"/>
        <v>38.97</v>
      </c>
      <c r="J17" s="3">
        <f t="shared" ca="1" si="22"/>
        <v>88.903885532440086</v>
      </c>
      <c r="K17" s="3">
        <f t="shared" ca="1" si="23"/>
        <v>4.3488837291321749</v>
      </c>
      <c r="M17" s="3" t="str">
        <f t="shared" si="24"/>
        <v>1.1</v>
      </c>
      <c r="N17" s="3" t="str">
        <f t="shared" si="25"/>
        <v>-</v>
      </c>
      <c r="O17" s="3">
        <f t="shared" si="26"/>
        <v>38.97</v>
      </c>
      <c r="P17" s="3">
        <f t="shared" ca="1" si="27"/>
        <v>88.903885532440086</v>
      </c>
      <c r="Q17" s="3">
        <f t="shared" ca="1" si="28"/>
        <v>4.1199951118094296</v>
      </c>
      <c r="R17" s="85"/>
      <c r="S17" s="3" t="str">
        <f t="shared" si="29"/>
        <v>1.1</v>
      </c>
      <c r="T17" s="3" t="str">
        <f t="shared" si="30"/>
        <v>-</v>
      </c>
      <c r="U17" s="3">
        <f t="shared" si="31"/>
        <v>38.97</v>
      </c>
      <c r="V17" s="3">
        <f t="shared" ca="1" si="32"/>
        <v>88.903885532440086</v>
      </c>
      <c r="W17" s="3">
        <f t="shared" ca="1" si="33"/>
        <v>3.8911064944866829</v>
      </c>
      <c r="X17" s="85"/>
      <c r="Y17" s="3" t="str">
        <f t="shared" si="34"/>
        <v>1.1</v>
      </c>
      <c r="Z17" s="3" t="str">
        <f t="shared" si="35"/>
        <v>-</v>
      </c>
      <c r="AA17" s="3">
        <f t="shared" si="36"/>
        <v>38.97</v>
      </c>
      <c r="AB17" s="3">
        <f t="shared" ca="1" si="37"/>
        <v>88.903885532440086</v>
      </c>
      <c r="AC17" s="3">
        <f t="shared" ca="1" si="38"/>
        <v>3.6622178771639371</v>
      </c>
      <c r="AE17" s="3" t="str">
        <f t="shared" si="39"/>
        <v>1.1</v>
      </c>
      <c r="AF17" s="3" t="str">
        <f t="shared" si="40"/>
        <v>-</v>
      </c>
      <c r="AG17" s="3">
        <f t="shared" si="41"/>
        <v>38.97</v>
      </c>
      <c r="AH17" s="3">
        <f t="shared" ca="1" si="42"/>
        <v>88.903885532440086</v>
      </c>
      <c r="AI17" s="3">
        <f t="shared" ca="1" si="43"/>
        <v>3.4333292598411909</v>
      </c>
      <c r="AK17" s="3" t="str">
        <f t="shared" si="44"/>
        <v>1.1</v>
      </c>
      <c r="AL17" s="3" t="str">
        <f t="shared" si="45"/>
        <v>-</v>
      </c>
      <c r="AM17" s="3">
        <f t="shared" si="46"/>
        <v>38.97</v>
      </c>
      <c r="AN17" s="3">
        <f t="shared" ca="1" si="47"/>
        <v>88.903885532440086</v>
      </c>
      <c r="AO17" s="3">
        <f t="shared" ca="1" si="48"/>
        <v>3.2044406425184446</v>
      </c>
      <c r="AQ17" s="3" t="str">
        <f t="shared" si="49"/>
        <v>1.1</v>
      </c>
      <c r="AR17" s="3" t="str">
        <f t="shared" si="50"/>
        <v>-</v>
      </c>
      <c r="AS17" s="3">
        <f t="shared" si="51"/>
        <v>38.97</v>
      </c>
      <c r="AT17" s="3">
        <f t="shared" ca="1" si="52"/>
        <v>88.903885532440086</v>
      </c>
      <c r="AU17" s="3">
        <f t="shared" ca="1" si="53"/>
        <v>2.7466634078729526</v>
      </c>
      <c r="AW17" s="3" t="str">
        <f t="shared" si="54"/>
        <v>1.1</v>
      </c>
      <c r="AX17" s="3" t="str">
        <f t="shared" si="55"/>
        <v>-</v>
      </c>
      <c r="AY17" s="3">
        <f t="shared" si="56"/>
        <v>38.97</v>
      </c>
      <c r="AZ17" s="3">
        <f t="shared" ca="1" si="57"/>
        <v>88.903885532440086</v>
      </c>
      <c r="BA17" s="3">
        <f t="shared" ca="1" si="58"/>
        <v>2.2888861732274606</v>
      </c>
      <c r="BC17" s="3" t="str">
        <f t="shared" si="59"/>
        <v>1.1</v>
      </c>
      <c r="BD17" s="3" t="str">
        <f t="shared" si="60"/>
        <v>-</v>
      </c>
      <c r="BE17" s="3">
        <f t="shared" si="61"/>
        <v>38.97</v>
      </c>
      <c r="BF17" s="3">
        <f t="shared" ca="1" si="62"/>
        <v>88.903885532440086</v>
      </c>
      <c r="BG17" s="3">
        <f t="shared" ca="1" si="63"/>
        <v>1.3733317039364763</v>
      </c>
      <c r="BI17" s="3" t="str">
        <f t="shared" si="64"/>
        <v>1.1</v>
      </c>
      <c r="BJ17" s="3" t="str">
        <f t="shared" si="65"/>
        <v>-</v>
      </c>
      <c r="BK17" s="3">
        <f t="shared" si="66"/>
        <v>38.97</v>
      </c>
      <c r="BL17" s="3">
        <f t="shared" ca="1" si="67"/>
        <v>88.903885532440086</v>
      </c>
      <c r="BM17" s="3">
        <f t="shared" ca="1" si="68"/>
        <v>0.45777723464549214</v>
      </c>
    </row>
    <row r="18" spans="1:65" x14ac:dyDescent="0.3">
      <c r="A18" s="3" t="str">
        <f>'Forward collapse simulation'!B28</f>
        <v>1.1</v>
      </c>
      <c r="B18" s="3" t="str">
        <f>IF('Forward collapse simulation'!C28="","-",'Forward collapse simulation'!C28)</f>
        <v>-</v>
      </c>
      <c r="C18" s="3">
        <f>'Forward collapse simulation'!E28</f>
        <v>115</v>
      </c>
      <c r="D18" s="3">
        <f ca="1">'Forward collapse simulation'!AK28</f>
        <v>84.684307163075346</v>
      </c>
      <c r="E18" s="84">
        <f ca="1">'Forward collapse simulation'!AL28</f>
        <v>4.7743425057371018</v>
      </c>
      <c r="G18" s="3" t="str">
        <f t="shared" si="19"/>
        <v>1.1</v>
      </c>
      <c r="H18" s="3" t="str">
        <f t="shared" si="20"/>
        <v>-</v>
      </c>
      <c r="I18" s="3">
        <f t="shared" si="21"/>
        <v>115</v>
      </c>
      <c r="J18" s="3">
        <f t="shared" ca="1" si="22"/>
        <v>84.684307163075346</v>
      </c>
      <c r="K18" s="3">
        <f t="shared" ca="1" si="23"/>
        <v>4.5356253804502469</v>
      </c>
      <c r="M18" s="3" t="str">
        <f t="shared" si="24"/>
        <v>1.1</v>
      </c>
      <c r="N18" s="3" t="str">
        <f t="shared" si="25"/>
        <v>-</v>
      </c>
      <c r="O18" s="3">
        <f t="shared" si="26"/>
        <v>115</v>
      </c>
      <c r="P18" s="3">
        <f t="shared" ca="1" si="27"/>
        <v>84.684307163075346</v>
      </c>
      <c r="Q18" s="3">
        <f t="shared" ca="1" si="28"/>
        <v>4.2969082551633919</v>
      </c>
      <c r="R18" s="85"/>
      <c r="S18" s="3" t="str">
        <f t="shared" si="29"/>
        <v>1.1</v>
      </c>
      <c r="T18" s="3" t="str">
        <f t="shared" si="30"/>
        <v>-</v>
      </c>
      <c r="U18" s="3">
        <f t="shared" si="31"/>
        <v>115</v>
      </c>
      <c r="V18" s="3">
        <f t="shared" ca="1" si="32"/>
        <v>84.684307163075346</v>
      </c>
      <c r="W18" s="3">
        <f t="shared" ca="1" si="33"/>
        <v>4.0581911298765361</v>
      </c>
      <c r="X18" s="85"/>
      <c r="Y18" s="3" t="str">
        <f t="shared" si="34"/>
        <v>1.1</v>
      </c>
      <c r="Z18" s="3" t="str">
        <f t="shared" si="35"/>
        <v>-</v>
      </c>
      <c r="AA18" s="3">
        <f t="shared" si="36"/>
        <v>115</v>
      </c>
      <c r="AB18" s="3">
        <f t="shared" ca="1" si="37"/>
        <v>84.684307163075346</v>
      </c>
      <c r="AC18" s="3">
        <f t="shared" ca="1" si="38"/>
        <v>3.8194740045896816</v>
      </c>
      <c r="AE18" s="3" t="str">
        <f t="shared" si="39"/>
        <v>1.1</v>
      </c>
      <c r="AF18" s="3" t="str">
        <f t="shared" si="40"/>
        <v>-</v>
      </c>
      <c r="AG18" s="3">
        <f t="shared" si="41"/>
        <v>115</v>
      </c>
      <c r="AH18" s="3">
        <f t="shared" ca="1" si="42"/>
        <v>84.684307163075346</v>
      </c>
      <c r="AI18" s="3">
        <f t="shared" ca="1" si="43"/>
        <v>3.5807568793028262</v>
      </c>
      <c r="AK18" s="3" t="str">
        <f t="shared" si="44"/>
        <v>1.1</v>
      </c>
      <c r="AL18" s="3" t="str">
        <f t="shared" si="45"/>
        <v>-</v>
      </c>
      <c r="AM18" s="3">
        <f t="shared" si="46"/>
        <v>115</v>
      </c>
      <c r="AN18" s="3">
        <f t="shared" ca="1" si="47"/>
        <v>84.684307163075346</v>
      </c>
      <c r="AO18" s="3">
        <f t="shared" ca="1" si="48"/>
        <v>3.3420397540159712</v>
      </c>
      <c r="AQ18" s="3" t="str">
        <f t="shared" si="49"/>
        <v>1.1</v>
      </c>
      <c r="AR18" s="3" t="str">
        <f t="shared" si="50"/>
        <v>-</v>
      </c>
      <c r="AS18" s="3">
        <f t="shared" si="51"/>
        <v>115</v>
      </c>
      <c r="AT18" s="3">
        <f t="shared" ca="1" si="52"/>
        <v>84.684307163075346</v>
      </c>
      <c r="AU18" s="3">
        <f t="shared" ca="1" si="53"/>
        <v>2.8646055034422608</v>
      </c>
      <c r="AW18" s="3" t="str">
        <f t="shared" si="54"/>
        <v>1.1</v>
      </c>
      <c r="AX18" s="3" t="str">
        <f t="shared" si="55"/>
        <v>-</v>
      </c>
      <c r="AY18" s="3">
        <f t="shared" si="56"/>
        <v>115</v>
      </c>
      <c r="AZ18" s="3">
        <f t="shared" ca="1" si="57"/>
        <v>84.684307163075346</v>
      </c>
      <c r="BA18" s="3">
        <f t="shared" ca="1" si="58"/>
        <v>2.3871712528685509</v>
      </c>
      <c r="BC18" s="3" t="str">
        <f t="shared" si="59"/>
        <v>1.1</v>
      </c>
      <c r="BD18" s="3" t="str">
        <f t="shared" si="60"/>
        <v>-</v>
      </c>
      <c r="BE18" s="3">
        <f t="shared" si="61"/>
        <v>115</v>
      </c>
      <c r="BF18" s="3">
        <f t="shared" ca="1" si="62"/>
        <v>84.684307163075346</v>
      </c>
      <c r="BG18" s="3">
        <f t="shared" ca="1" si="63"/>
        <v>1.4323027517211304</v>
      </c>
      <c r="BI18" s="3" t="str">
        <f t="shared" si="64"/>
        <v>1.1</v>
      </c>
      <c r="BJ18" s="3" t="str">
        <f t="shared" si="65"/>
        <v>-</v>
      </c>
      <c r="BK18" s="3">
        <f t="shared" si="66"/>
        <v>115</v>
      </c>
      <c r="BL18" s="3">
        <f t="shared" ca="1" si="67"/>
        <v>84.684307163075346</v>
      </c>
      <c r="BM18" s="3">
        <f t="shared" ca="1" si="68"/>
        <v>0.47743425057371019</v>
      </c>
    </row>
    <row r="19" spans="1:65" x14ac:dyDescent="0.3">
      <c r="A19" s="3" t="str">
        <f>'Forward collapse simulation'!B29</f>
        <v>1.1</v>
      </c>
      <c r="B19" s="3" t="str">
        <f>IF('Forward collapse simulation'!C29="","-",'Forward collapse simulation'!C29)</f>
        <v>-</v>
      </c>
      <c r="C19" s="3">
        <f>'Forward collapse simulation'!E29</f>
        <v>129.63999999999999</v>
      </c>
      <c r="D19" s="3">
        <f ca="1">'Forward collapse simulation'!AK29</f>
        <v>71.843380124231345</v>
      </c>
      <c r="E19" s="84">
        <f ca="1">'Forward collapse simulation'!AL29</f>
        <v>5.3659137204286678</v>
      </c>
      <c r="G19" s="3" t="str">
        <f t="shared" si="19"/>
        <v>1.1</v>
      </c>
      <c r="H19" s="3" t="str">
        <f t="shared" si="20"/>
        <v>-</v>
      </c>
      <c r="I19" s="3">
        <f t="shared" si="21"/>
        <v>129.63999999999999</v>
      </c>
      <c r="J19" s="3">
        <f t="shared" ca="1" si="22"/>
        <v>71.843380124231345</v>
      </c>
      <c r="K19" s="3">
        <f t="shared" ca="1" si="23"/>
        <v>5.0976180344072342</v>
      </c>
      <c r="M19" s="3" t="str">
        <f t="shared" si="24"/>
        <v>1.1</v>
      </c>
      <c r="N19" s="3" t="str">
        <f t="shared" si="25"/>
        <v>-</v>
      </c>
      <c r="O19" s="3">
        <f t="shared" si="26"/>
        <v>129.63999999999999</v>
      </c>
      <c r="P19" s="3">
        <f t="shared" ca="1" si="27"/>
        <v>71.843380124231345</v>
      </c>
      <c r="Q19" s="3">
        <f t="shared" ca="1" si="28"/>
        <v>4.8293223483858014</v>
      </c>
      <c r="R19" s="85"/>
      <c r="S19" s="3" t="str">
        <f t="shared" si="29"/>
        <v>1.1</v>
      </c>
      <c r="T19" s="3" t="str">
        <f t="shared" si="30"/>
        <v>-</v>
      </c>
      <c r="U19" s="3">
        <f t="shared" si="31"/>
        <v>129.63999999999999</v>
      </c>
      <c r="V19" s="3">
        <f t="shared" ca="1" si="32"/>
        <v>71.843380124231345</v>
      </c>
      <c r="W19" s="3">
        <f t="shared" ca="1" si="33"/>
        <v>4.5610266623643678</v>
      </c>
      <c r="X19" s="85"/>
      <c r="Y19" s="3" t="str">
        <f t="shared" si="34"/>
        <v>1.1</v>
      </c>
      <c r="Z19" s="3" t="str">
        <f t="shared" si="35"/>
        <v>-</v>
      </c>
      <c r="AA19" s="3">
        <f t="shared" si="36"/>
        <v>129.63999999999999</v>
      </c>
      <c r="AB19" s="3">
        <f t="shared" ca="1" si="37"/>
        <v>71.843380124231345</v>
      </c>
      <c r="AC19" s="3">
        <f t="shared" ca="1" si="38"/>
        <v>4.2927309763429342</v>
      </c>
      <c r="AE19" s="3" t="str">
        <f t="shared" si="39"/>
        <v>1.1</v>
      </c>
      <c r="AF19" s="3" t="str">
        <f t="shared" si="40"/>
        <v>-</v>
      </c>
      <c r="AG19" s="3">
        <f t="shared" si="41"/>
        <v>129.63999999999999</v>
      </c>
      <c r="AH19" s="3">
        <f t="shared" ca="1" si="42"/>
        <v>71.843380124231345</v>
      </c>
      <c r="AI19" s="3">
        <f t="shared" ca="1" si="43"/>
        <v>4.0244352903215006</v>
      </c>
      <c r="AK19" s="3" t="str">
        <f t="shared" si="44"/>
        <v>1.1</v>
      </c>
      <c r="AL19" s="3" t="str">
        <f t="shared" si="45"/>
        <v>-</v>
      </c>
      <c r="AM19" s="3">
        <f t="shared" si="46"/>
        <v>129.63999999999999</v>
      </c>
      <c r="AN19" s="3">
        <f t="shared" ca="1" si="47"/>
        <v>71.843380124231345</v>
      </c>
      <c r="AO19" s="3">
        <f t="shared" ca="1" si="48"/>
        <v>3.756139604300067</v>
      </c>
      <c r="AQ19" s="3" t="str">
        <f t="shared" si="49"/>
        <v>1.1</v>
      </c>
      <c r="AR19" s="3" t="str">
        <f t="shared" si="50"/>
        <v>-</v>
      </c>
      <c r="AS19" s="3">
        <f t="shared" si="51"/>
        <v>129.63999999999999</v>
      </c>
      <c r="AT19" s="3">
        <f t="shared" ca="1" si="52"/>
        <v>71.843380124231345</v>
      </c>
      <c r="AU19" s="3">
        <f t="shared" ca="1" si="53"/>
        <v>3.2195482322572007</v>
      </c>
      <c r="AW19" s="3" t="str">
        <f t="shared" si="54"/>
        <v>1.1</v>
      </c>
      <c r="AX19" s="3" t="str">
        <f t="shared" si="55"/>
        <v>-</v>
      </c>
      <c r="AY19" s="3">
        <f t="shared" si="56"/>
        <v>129.63999999999999</v>
      </c>
      <c r="AZ19" s="3">
        <f t="shared" ca="1" si="57"/>
        <v>71.843380124231345</v>
      </c>
      <c r="BA19" s="3">
        <f t="shared" ca="1" si="58"/>
        <v>2.6829568602143339</v>
      </c>
      <c r="BC19" s="3" t="str">
        <f t="shared" si="59"/>
        <v>1.1</v>
      </c>
      <c r="BD19" s="3" t="str">
        <f t="shared" si="60"/>
        <v>-</v>
      </c>
      <c r="BE19" s="3">
        <f t="shared" si="61"/>
        <v>129.63999999999999</v>
      </c>
      <c r="BF19" s="3">
        <f t="shared" ca="1" si="62"/>
        <v>71.843380124231345</v>
      </c>
      <c r="BG19" s="3">
        <f t="shared" ca="1" si="63"/>
        <v>1.6097741161286003</v>
      </c>
      <c r="BI19" s="3" t="str">
        <f t="shared" si="64"/>
        <v>1.1</v>
      </c>
      <c r="BJ19" s="3" t="str">
        <f t="shared" si="65"/>
        <v>-</v>
      </c>
      <c r="BK19" s="3">
        <f t="shared" si="66"/>
        <v>129.63999999999999</v>
      </c>
      <c r="BL19" s="3">
        <f t="shared" ca="1" si="67"/>
        <v>71.843380124231345</v>
      </c>
      <c r="BM19" s="3">
        <f t="shared" ca="1" si="68"/>
        <v>0.53659137204286678</v>
      </c>
    </row>
    <row r="20" spans="1:65" x14ac:dyDescent="0.3">
      <c r="A20" s="3" t="str">
        <f>'Forward collapse simulation'!B30</f>
        <v>1.1</v>
      </c>
      <c r="B20" s="3" t="str">
        <f>IF('Forward collapse simulation'!C30="","-",'Forward collapse simulation'!C30)</f>
        <v>-</v>
      </c>
      <c r="C20" s="3">
        <f>'Forward collapse simulation'!E30</f>
        <v>133.81</v>
      </c>
      <c r="D20" s="3">
        <f ca="1">'Forward collapse simulation'!AK30</f>
        <v>56.491105744304768</v>
      </c>
      <c r="E20" s="84">
        <f ca="1">'Forward collapse simulation'!AL30</f>
        <v>2.4677163326096694</v>
      </c>
      <c r="G20" s="3" t="str">
        <f t="shared" si="19"/>
        <v>1.1</v>
      </c>
      <c r="H20" s="3" t="str">
        <f t="shared" si="20"/>
        <v>-</v>
      </c>
      <c r="I20" s="3">
        <f t="shared" si="21"/>
        <v>133.81</v>
      </c>
      <c r="J20" s="3">
        <f t="shared" ca="1" si="22"/>
        <v>56.491105744304768</v>
      </c>
      <c r="K20" s="3">
        <f t="shared" ca="1" si="23"/>
        <v>2.3443305159791858</v>
      </c>
      <c r="M20" s="3" t="str">
        <f t="shared" si="24"/>
        <v>1.1</v>
      </c>
      <c r="N20" s="3" t="str">
        <f t="shared" si="25"/>
        <v>-</v>
      </c>
      <c r="O20" s="3">
        <f t="shared" si="26"/>
        <v>133.81</v>
      </c>
      <c r="P20" s="3">
        <f t="shared" ca="1" si="27"/>
        <v>56.491105744304768</v>
      </c>
      <c r="Q20" s="3">
        <f t="shared" ca="1" si="28"/>
        <v>2.2209446993487023</v>
      </c>
      <c r="R20" s="85"/>
      <c r="S20" s="3" t="str">
        <f t="shared" si="29"/>
        <v>1.1</v>
      </c>
      <c r="T20" s="3" t="str">
        <f t="shared" si="30"/>
        <v>-</v>
      </c>
      <c r="U20" s="3">
        <f t="shared" si="31"/>
        <v>133.81</v>
      </c>
      <c r="V20" s="3">
        <f t="shared" ca="1" si="32"/>
        <v>56.491105744304768</v>
      </c>
      <c r="W20" s="3">
        <f t="shared" ca="1" si="33"/>
        <v>2.0975588827182188</v>
      </c>
      <c r="X20" s="85"/>
      <c r="Y20" s="3" t="str">
        <f t="shared" si="34"/>
        <v>1.1</v>
      </c>
      <c r="Z20" s="3" t="str">
        <f t="shared" si="35"/>
        <v>-</v>
      </c>
      <c r="AA20" s="3">
        <f t="shared" si="36"/>
        <v>133.81</v>
      </c>
      <c r="AB20" s="3">
        <f t="shared" ca="1" si="37"/>
        <v>56.491105744304768</v>
      </c>
      <c r="AC20" s="3">
        <f t="shared" ca="1" si="38"/>
        <v>1.9741730660877357</v>
      </c>
      <c r="AE20" s="3" t="str">
        <f t="shared" si="39"/>
        <v>1.1</v>
      </c>
      <c r="AF20" s="3" t="str">
        <f t="shared" si="40"/>
        <v>-</v>
      </c>
      <c r="AG20" s="3">
        <f t="shared" si="41"/>
        <v>133.81</v>
      </c>
      <c r="AH20" s="3">
        <f t="shared" ca="1" si="42"/>
        <v>56.491105744304768</v>
      </c>
      <c r="AI20" s="3">
        <f t="shared" ca="1" si="43"/>
        <v>1.8507872494572521</v>
      </c>
      <c r="AK20" s="3" t="str">
        <f t="shared" si="44"/>
        <v>1.1</v>
      </c>
      <c r="AL20" s="3" t="str">
        <f t="shared" si="45"/>
        <v>-</v>
      </c>
      <c r="AM20" s="3">
        <f t="shared" si="46"/>
        <v>133.81</v>
      </c>
      <c r="AN20" s="3">
        <f t="shared" ca="1" si="47"/>
        <v>56.491105744304768</v>
      </c>
      <c r="AO20" s="3">
        <f t="shared" ca="1" si="48"/>
        <v>1.7274014328267684</v>
      </c>
      <c r="AQ20" s="3" t="str">
        <f t="shared" si="49"/>
        <v>1.1</v>
      </c>
      <c r="AR20" s="3" t="str">
        <f t="shared" si="50"/>
        <v>-</v>
      </c>
      <c r="AS20" s="3">
        <f t="shared" si="51"/>
        <v>133.81</v>
      </c>
      <c r="AT20" s="3">
        <f t="shared" ca="1" si="52"/>
        <v>56.491105744304768</v>
      </c>
      <c r="AU20" s="3">
        <f t="shared" ca="1" si="53"/>
        <v>1.4806297995658015</v>
      </c>
      <c r="AW20" s="3" t="str">
        <f t="shared" si="54"/>
        <v>1.1</v>
      </c>
      <c r="AX20" s="3" t="str">
        <f t="shared" si="55"/>
        <v>-</v>
      </c>
      <c r="AY20" s="3">
        <f t="shared" si="56"/>
        <v>133.81</v>
      </c>
      <c r="AZ20" s="3">
        <f t="shared" ca="1" si="57"/>
        <v>56.491105744304768</v>
      </c>
      <c r="BA20" s="3">
        <f t="shared" ca="1" si="58"/>
        <v>1.2338581663048347</v>
      </c>
      <c r="BC20" s="3" t="str">
        <f t="shared" si="59"/>
        <v>1.1</v>
      </c>
      <c r="BD20" s="3" t="str">
        <f t="shared" si="60"/>
        <v>-</v>
      </c>
      <c r="BE20" s="3">
        <f t="shared" si="61"/>
        <v>133.81</v>
      </c>
      <c r="BF20" s="3">
        <f t="shared" ca="1" si="62"/>
        <v>56.491105744304768</v>
      </c>
      <c r="BG20" s="3">
        <f t="shared" ca="1" si="63"/>
        <v>0.74031489978290077</v>
      </c>
      <c r="BI20" s="3" t="str">
        <f t="shared" si="64"/>
        <v>1.1</v>
      </c>
      <c r="BJ20" s="3" t="str">
        <f t="shared" si="65"/>
        <v>-</v>
      </c>
      <c r="BK20" s="3">
        <f t="shared" si="66"/>
        <v>133.81</v>
      </c>
      <c r="BL20" s="3">
        <f t="shared" ca="1" si="67"/>
        <v>56.491105744304768</v>
      </c>
      <c r="BM20" s="3">
        <f t="shared" ca="1" si="68"/>
        <v>0.24677163326096696</v>
      </c>
    </row>
    <row r="21" spans="1:65" x14ac:dyDescent="0.3">
      <c r="A21" s="3" t="str">
        <f>'Forward collapse simulation'!B31</f>
        <v>1.1</v>
      </c>
      <c r="B21" s="3" t="str">
        <f>IF('Forward collapse simulation'!C31="","-",'Forward collapse simulation'!C31)</f>
        <v>-</v>
      </c>
      <c r="C21" s="3">
        <f>'Forward collapse simulation'!E31</f>
        <v>134.03</v>
      </c>
      <c r="D21" s="3">
        <f>'Forward collapse simulation'!AK31</f>
        <v>-20.239999999999998</v>
      </c>
      <c r="E21" s="84">
        <f>'Forward collapse simulation'!AL31</f>
        <v>0.80400000000000005</v>
      </c>
      <c r="G21" s="3" t="str">
        <f t="shared" si="19"/>
        <v>1.1</v>
      </c>
      <c r="H21" s="3" t="str">
        <f t="shared" si="20"/>
        <v>-</v>
      </c>
      <c r="I21" s="3">
        <f t="shared" si="21"/>
        <v>134.03</v>
      </c>
      <c r="J21" s="3">
        <f t="shared" si="22"/>
        <v>-20.239999999999998</v>
      </c>
      <c r="K21" s="3">
        <f t="shared" si="23"/>
        <v>0.76380000000000003</v>
      </c>
      <c r="M21" s="3" t="str">
        <f t="shared" si="24"/>
        <v>1.1</v>
      </c>
      <c r="N21" s="3" t="str">
        <f t="shared" si="25"/>
        <v>-</v>
      </c>
      <c r="O21" s="3">
        <f t="shared" si="26"/>
        <v>134.03</v>
      </c>
      <c r="P21" s="3">
        <f t="shared" si="27"/>
        <v>-20.239999999999998</v>
      </c>
      <c r="Q21" s="3">
        <f t="shared" si="28"/>
        <v>0.72360000000000002</v>
      </c>
      <c r="R21" s="85"/>
      <c r="S21" s="3" t="str">
        <f t="shared" si="29"/>
        <v>1.1</v>
      </c>
      <c r="T21" s="3" t="str">
        <f t="shared" si="30"/>
        <v>-</v>
      </c>
      <c r="U21" s="3">
        <f t="shared" si="31"/>
        <v>134.03</v>
      </c>
      <c r="V21" s="3">
        <f t="shared" si="32"/>
        <v>-20.239999999999998</v>
      </c>
      <c r="W21" s="3">
        <f t="shared" si="33"/>
        <v>0.68340000000000001</v>
      </c>
      <c r="X21" s="85"/>
      <c r="Y21" s="3" t="str">
        <f t="shared" si="34"/>
        <v>1.1</v>
      </c>
      <c r="Z21" s="3" t="str">
        <f t="shared" si="35"/>
        <v>-</v>
      </c>
      <c r="AA21" s="3">
        <f t="shared" si="36"/>
        <v>134.03</v>
      </c>
      <c r="AB21" s="3">
        <f t="shared" si="37"/>
        <v>-20.239999999999998</v>
      </c>
      <c r="AC21" s="3">
        <f t="shared" si="38"/>
        <v>0.6432000000000001</v>
      </c>
      <c r="AE21" s="3" t="str">
        <f t="shared" si="39"/>
        <v>1.1</v>
      </c>
      <c r="AF21" s="3" t="str">
        <f t="shared" si="40"/>
        <v>-</v>
      </c>
      <c r="AG21" s="3">
        <f t="shared" si="41"/>
        <v>134.03</v>
      </c>
      <c r="AH21" s="3">
        <f t="shared" si="42"/>
        <v>-20.239999999999998</v>
      </c>
      <c r="AI21" s="3">
        <f t="shared" si="43"/>
        <v>0.60299999999999998</v>
      </c>
      <c r="AK21" s="3" t="str">
        <f t="shared" si="44"/>
        <v>1.1</v>
      </c>
      <c r="AL21" s="3" t="str">
        <f t="shared" si="45"/>
        <v>-</v>
      </c>
      <c r="AM21" s="3">
        <f t="shared" si="46"/>
        <v>134.03</v>
      </c>
      <c r="AN21" s="3">
        <f t="shared" si="47"/>
        <v>-20.239999999999998</v>
      </c>
      <c r="AO21" s="3">
        <f t="shared" si="48"/>
        <v>0.56279999999999997</v>
      </c>
      <c r="AQ21" s="3" t="str">
        <f t="shared" si="49"/>
        <v>1.1</v>
      </c>
      <c r="AR21" s="3" t="str">
        <f t="shared" si="50"/>
        <v>-</v>
      </c>
      <c r="AS21" s="3">
        <f t="shared" si="51"/>
        <v>134.03</v>
      </c>
      <c r="AT21" s="3">
        <f t="shared" si="52"/>
        <v>-20.239999999999998</v>
      </c>
      <c r="AU21" s="3">
        <f t="shared" si="53"/>
        <v>0.4824</v>
      </c>
      <c r="AW21" s="3" t="str">
        <f t="shared" si="54"/>
        <v>1.1</v>
      </c>
      <c r="AX21" s="3" t="str">
        <f t="shared" si="55"/>
        <v>-</v>
      </c>
      <c r="AY21" s="3">
        <f t="shared" si="56"/>
        <v>134.03</v>
      </c>
      <c r="AZ21" s="3">
        <f t="shared" si="57"/>
        <v>-20.239999999999998</v>
      </c>
      <c r="BA21" s="3">
        <f t="shared" si="58"/>
        <v>0.40200000000000002</v>
      </c>
      <c r="BC21" s="3" t="str">
        <f t="shared" si="59"/>
        <v>1.1</v>
      </c>
      <c r="BD21" s="3" t="str">
        <f t="shared" si="60"/>
        <v>-</v>
      </c>
      <c r="BE21" s="3">
        <f t="shared" si="61"/>
        <v>134.03</v>
      </c>
      <c r="BF21" s="3">
        <f t="shared" si="62"/>
        <v>-20.239999999999998</v>
      </c>
      <c r="BG21" s="3">
        <f t="shared" si="63"/>
        <v>0.2412</v>
      </c>
      <c r="BI21" s="3" t="str">
        <f t="shared" si="64"/>
        <v>1.1</v>
      </c>
      <c r="BJ21" s="3" t="str">
        <f t="shared" si="65"/>
        <v>-</v>
      </c>
      <c r="BK21" s="3">
        <f t="shared" si="66"/>
        <v>134.03</v>
      </c>
      <c r="BL21" s="3">
        <f t="shared" si="67"/>
        <v>-20.239999999999998</v>
      </c>
      <c r="BM21" s="3">
        <f t="shared" si="68"/>
        <v>8.0400000000000013E-2</v>
      </c>
    </row>
    <row r="22" spans="1:65" x14ac:dyDescent="0.3">
      <c r="A22" s="3" t="str">
        <f>'Forward collapse simulation'!B32</f>
        <v>1.1</v>
      </c>
      <c r="B22" s="3" t="str">
        <f>IF('Forward collapse simulation'!C32="","-",'Forward collapse simulation'!C32)</f>
        <v>-</v>
      </c>
      <c r="C22" s="3">
        <f>'Forward collapse simulation'!E32</f>
        <v>134.31</v>
      </c>
      <c r="D22" s="3">
        <f>'Forward collapse simulation'!AK32</f>
        <v>-56.9</v>
      </c>
      <c r="E22" s="84">
        <f>'Forward collapse simulation'!AL32</f>
        <v>0.53500000000000003</v>
      </c>
      <c r="G22" s="3" t="str">
        <f t="shared" si="19"/>
        <v>1.1</v>
      </c>
      <c r="H22" s="3" t="str">
        <f t="shared" si="20"/>
        <v>-</v>
      </c>
      <c r="I22" s="3">
        <f t="shared" si="21"/>
        <v>134.31</v>
      </c>
      <c r="J22" s="3">
        <f t="shared" si="22"/>
        <v>-56.9</v>
      </c>
      <c r="K22" s="3">
        <f t="shared" si="23"/>
        <v>0.50824999999999998</v>
      </c>
      <c r="M22" s="3" t="str">
        <f t="shared" si="24"/>
        <v>1.1</v>
      </c>
      <c r="N22" s="3" t="str">
        <f t="shared" si="25"/>
        <v>-</v>
      </c>
      <c r="O22" s="3">
        <f t="shared" si="26"/>
        <v>134.31</v>
      </c>
      <c r="P22" s="3">
        <f t="shared" si="27"/>
        <v>-56.9</v>
      </c>
      <c r="Q22" s="3">
        <f t="shared" si="28"/>
        <v>0.48150000000000004</v>
      </c>
      <c r="R22" s="85"/>
      <c r="S22" s="3" t="str">
        <f t="shared" si="29"/>
        <v>1.1</v>
      </c>
      <c r="T22" s="3" t="str">
        <f t="shared" si="30"/>
        <v>-</v>
      </c>
      <c r="U22" s="3">
        <f t="shared" si="31"/>
        <v>134.31</v>
      </c>
      <c r="V22" s="3">
        <f t="shared" si="32"/>
        <v>-56.9</v>
      </c>
      <c r="W22" s="3">
        <f t="shared" si="33"/>
        <v>0.45474999999999999</v>
      </c>
      <c r="X22" s="85"/>
      <c r="Y22" s="3" t="str">
        <f t="shared" si="34"/>
        <v>1.1</v>
      </c>
      <c r="Z22" s="3" t="str">
        <f t="shared" si="35"/>
        <v>-</v>
      </c>
      <c r="AA22" s="3">
        <f t="shared" si="36"/>
        <v>134.31</v>
      </c>
      <c r="AB22" s="3">
        <f t="shared" si="37"/>
        <v>-56.9</v>
      </c>
      <c r="AC22" s="3">
        <f t="shared" si="38"/>
        <v>0.42800000000000005</v>
      </c>
      <c r="AE22" s="3" t="str">
        <f t="shared" si="39"/>
        <v>1.1</v>
      </c>
      <c r="AF22" s="3" t="str">
        <f t="shared" si="40"/>
        <v>-</v>
      </c>
      <c r="AG22" s="3">
        <f t="shared" si="41"/>
        <v>134.31</v>
      </c>
      <c r="AH22" s="3">
        <f t="shared" si="42"/>
        <v>-56.9</v>
      </c>
      <c r="AI22" s="3">
        <f t="shared" si="43"/>
        <v>0.40125</v>
      </c>
      <c r="AK22" s="3" t="str">
        <f t="shared" si="44"/>
        <v>1.1</v>
      </c>
      <c r="AL22" s="3" t="str">
        <f t="shared" si="45"/>
        <v>-</v>
      </c>
      <c r="AM22" s="3">
        <f t="shared" si="46"/>
        <v>134.31</v>
      </c>
      <c r="AN22" s="3">
        <f t="shared" si="47"/>
        <v>-56.9</v>
      </c>
      <c r="AO22" s="3">
        <f t="shared" si="48"/>
        <v>0.3745</v>
      </c>
      <c r="AQ22" s="3" t="str">
        <f t="shared" si="49"/>
        <v>1.1</v>
      </c>
      <c r="AR22" s="3" t="str">
        <f t="shared" si="50"/>
        <v>-</v>
      </c>
      <c r="AS22" s="3">
        <f t="shared" si="51"/>
        <v>134.31</v>
      </c>
      <c r="AT22" s="3">
        <f t="shared" si="52"/>
        <v>-56.9</v>
      </c>
      <c r="AU22" s="3">
        <f t="shared" si="53"/>
        <v>0.32100000000000001</v>
      </c>
      <c r="AW22" s="3" t="str">
        <f t="shared" si="54"/>
        <v>1.1</v>
      </c>
      <c r="AX22" s="3" t="str">
        <f t="shared" si="55"/>
        <v>-</v>
      </c>
      <c r="AY22" s="3">
        <f t="shared" si="56"/>
        <v>134.31</v>
      </c>
      <c r="AZ22" s="3">
        <f t="shared" si="57"/>
        <v>-56.9</v>
      </c>
      <c r="BA22" s="3">
        <f t="shared" si="58"/>
        <v>0.26750000000000002</v>
      </c>
      <c r="BC22" s="3" t="str">
        <f t="shared" si="59"/>
        <v>1.1</v>
      </c>
      <c r="BD22" s="3" t="str">
        <f t="shared" si="60"/>
        <v>-</v>
      </c>
      <c r="BE22" s="3">
        <f t="shared" si="61"/>
        <v>134.31</v>
      </c>
      <c r="BF22" s="3">
        <f t="shared" si="62"/>
        <v>-56.9</v>
      </c>
      <c r="BG22" s="3">
        <f t="shared" si="63"/>
        <v>0.1605</v>
      </c>
      <c r="BI22" s="3" t="str">
        <f t="shared" si="64"/>
        <v>1.1</v>
      </c>
      <c r="BJ22" s="3" t="str">
        <f t="shared" si="65"/>
        <v>-</v>
      </c>
      <c r="BK22" s="3">
        <f t="shared" si="66"/>
        <v>134.31</v>
      </c>
      <c r="BL22" s="3">
        <f t="shared" si="67"/>
        <v>-56.9</v>
      </c>
      <c r="BM22" s="3">
        <f t="shared" si="68"/>
        <v>5.3500000000000006E-2</v>
      </c>
    </row>
    <row r="23" spans="1:65" x14ac:dyDescent="0.3">
      <c r="A23" s="3" t="str">
        <f>'Forward collapse simulation'!B33</f>
        <v>1.1</v>
      </c>
      <c r="B23" s="3" t="str">
        <f>IF('Forward collapse simulation'!C33="","-",'Forward collapse simulation'!C33)</f>
        <v>1.2</v>
      </c>
      <c r="C23" s="3">
        <f>'Forward collapse simulation'!E33</f>
        <v>23.16</v>
      </c>
      <c r="D23" s="3">
        <f>'Forward collapse simulation'!AK33</f>
        <v>6.97</v>
      </c>
      <c r="E23" s="84">
        <f>'Forward collapse simulation'!AL33</f>
        <v>1.754</v>
      </c>
      <c r="G23" s="3" t="str">
        <f t="shared" si="19"/>
        <v>1.1</v>
      </c>
      <c r="H23" s="3" t="str">
        <f t="shared" si="20"/>
        <v>1.2</v>
      </c>
      <c r="I23" s="3">
        <f t="shared" si="21"/>
        <v>23.16</v>
      </c>
      <c r="J23" s="3">
        <f t="shared" si="22"/>
        <v>6.97</v>
      </c>
      <c r="K23" s="3">
        <f t="shared" si="23"/>
        <v>1.754</v>
      </c>
      <c r="M23" s="3" t="str">
        <f t="shared" si="24"/>
        <v>1.1</v>
      </c>
      <c r="N23" s="3" t="str">
        <f t="shared" si="25"/>
        <v>1.2</v>
      </c>
      <c r="O23" s="3">
        <f t="shared" si="26"/>
        <v>23.16</v>
      </c>
      <c r="P23" s="3">
        <f t="shared" si="27"/>
        <v>6.97</v>
      </c>
      <c r="Q23" s="3">
        <f t="shared" si="28"/>
        <v>1.754</v>
      </c>
      <c r="R23" s="85"/>
      <c r="S23" s="3" t="str">
        <f t="shared" si="29"/>
        <v>1.1</v>
      </c>
      <c r="T23" s="3" t="str">
        <f t="shared" si="30"/>
        <v>1.2</v>
      </c>
      <c r="U23" s="3">
        <f t="shared" si="31"/>
        <v>23.16</v>
      </c>
      <c r="V23" s="3">
        <f t="shared" si="32"/>
        <v>6.97</v>
      </c>
      <c r="W23" s="3">
        <f t="shared" si="33"/>
        <v>1.754</v>
      </c>
      <c r="X23" s="85"/>
      <c r="Y23" s="3" t="str">
        <f t="shared" si="34"/>
        <v>1.1</v>
      </c>
      <c r="Z23" s="3" t="str">
        <f t="shared" si="35"/>
        <v>1.2</v>
      </c>
      <c r="AA23" s="3">
        <f t="shared" si="36"/>
        <v>23.16</v>
      </c>
      <c r="AB23" s="3">
        <f t="shared" si="37"/>
        <v>6.97</v>
      </c>
      <c r="AC23" s="3">
        <f t="shared" si="38"/>
        <v>1.754</v>
      </c>
      <c r="AE23" s="3" t="str">
        <f t="shared" si="39"/>
        <v>1.1</v>
      </c>
      <c r="AF23" s="3" t="str">
        <f t="shared" si="40"/>
        <v>1.2</v>
      </c>
      <c r="AG23" s="3">
        <f t="shared" si="41"/>
        <v>23.16</v>
      </c>
      <c r="AH23" s="3">
        <f t="shared" si="42"/>
        <v>6.97</v>
      </c>
      <c r="AI23" s="3">
        <f t="shared" si="43"/>
        <v>1.754</v>
      </c>
      <c r="AK23" s="3" t="str">
        <f t="shared" si="44"/>
        <v>1.1</v>
      </c>
      <c r="AL23" s="3" t="str">
        <f t="shared" si="45"/>
        <v>1.2</v>
      </c>
      <c r="AM23" s="3">
        <f t="shared" si="46"/>
        <v>23.16</v>
      </c>
      <c r="AN23" s="3">
        <f t="shared" si="47"/>
        <v>6.97</v>
      </c>
      <c r="AO23" s="3">
        <f t="shared" si="48"/>
        <v>1.754</v>
      </c>
      <c r="AQ23" s="3" t="str">
        <f t="shared" si="49"/>
        <v>1.1</v>
      </c>
      <c r="AR23" s="3" t="str">
        <f t="shared" si="50"/>
        <v>1.2</v>
      </c>
      <c r="AS23" s="3">
        <f t="shared" si="51"/>
        <v>23.16</v>
      </c>
      <c r="AT23" s="3">
        <f t="shared" si="52"/>
        <v>6.97</v>
      </c>
      <c r="AU23" s="3">
        <f t="shared" si="53"/>
        <v>1.754</v>
      </c>
      <c r="AW23" s="3" t="str">
        <f t="shared" si="54"/>
        <v>1.1</v>
      </c>
      <c r="AX23" s="3" t="str">
        <f t="shared" si="55"/>
        <v>1.2</v>
      </c>
      <c r="AY23" s="3">
        <f t="shared" si="56"/>
        <v>23.16</v>
      </c>
      <c r="AZ23" s="3">
        <f t="shared" si="57"/>
        <v>6.97</v>
      </c>
      <c r="BA23" s="3">
        <f t="shared" si="58"/>
        <v>1.754</v>
      </c>
      <c r="BC23" s="3" t="str">
        <f t="shared" si="59"/>
        <v>1.1</v>
      </c>
      <c r="BD23" s="3" t="str">
        <f t="shared" si="60"/>
        <v>1.2</v>
      </c>
      <c r="BE23" s="3">
        <f t="shared" si="61"/>
        <v>23.16</v>
      </c>
      <c r="BF23" s="3">
        <f t="shared" si="62"/>
        <v>6.97</v>
      </c>
      <c r="BG23" s="3">
        <f t="shared" si="63"/>
        <v>1.754</v>
      </c>
      <c r="BI23" s="3" t="str">
        <f t="shared" si="64"/>
        <v>1.1</v>
      </c>
      <c r="BJ23" s="3" t="str">
        <f t="shared" si="65"/>
        <v>1.2</v>
      </c>
      <c r="BK23" s="3">
        <f t="shared" si="66"/>
        <v>23.16</v>
      </c>
      <c r="BL23" s="3">
        <f t="shared" si="67"/>
        <v>6.97</v>
      </c>
      <c r="BM23" s="3">
        <f t="shared" si="68"/>
        <v>1.754</v>
      </c>
    </row>
    <row r="24" spans="1:65" x14ac:dyDescent="0.3">
      <c r="A24" s="3" t="str">
        <f>'Forward collapse simulation'!B34</f>
        <v>1.2</v>
      </c>
      <c r="B24" s="3" t="str">
        <f>IF('Forward collapse simulation'!C34="","-",'Forward collapse simulation'!C34)</f>
        <v>-</v>
      </c>
      <c r="C24" s="3">
        <f>'Forward collapse simulation'!E34</f>
        <v>208.55</v>
      </c>
      <c r="D24" s="3">
        <f>'Forward collapse simulation'!AK34</f>
        <v>-60.75</v>
      </c>
      <c r="E24" s="84">
        <f>'Forward collapse simulation'!AL34</f>
        <v>0.501</v>
      </c>
      <c r="G24" s="3" t="str">
        <f t="shared" si="19"/>
        <v>1.2</v>
      </c>
      <c r="H24" s="3" t="str">
        <f t="shared" si="20"/>
        <v>-</v>
      </c>
      <c r="I24" s="3">
        <f t="shared" si="21"/>
        <v>208.55</v>
      </c>
      <c r="J24" s="3">
        <f t="shared" si="22"/>
        <v>-60.75</v>
      </c>
      <c r="K24" s="3">
        <f t="shared" si="23"/>
        <v>0.47594999999999998</v>
      </c>
      <c r="M24" s="3" t="str">
        <f t="shared" si="24"/>
        <v>1.2</v>
      </c>
      <c r="N24" s="3" t="str">
        <f t="shared" si="25"/>
        <v>-</v>
      </c>
      <c r="O24" s="3">
        <f t="shared" si="26"/>
        <v>208.55</v>
      </c>
      <c r="P24" s="3">
        <f t="shared" si="27"/>
        <v>-60.75</v>
      </c>
      <c r="Q24" s="3">
        <f t="shared" si="28"/>
        <v>0.45090000000000002</v>
      </c>
      <c r="R24" s="85"/>
      <c r="S24" s="3" t="str">
        <f t="shared" si="29"/>
        <v>1.2</v>
      </c>
      <c r="T24" s="3" t="str">
        <f t="shared" si="30"/>
        <v>-</v>
      </c>
      <c r="U24" s="3">
        <f t="shared" si="31"/>
        <v>208.55</v>
      </c>
      <c r="V24" s="3">
        <f t="shared" si="32"/>
        <v>-60.75</v>
      </c>
      <c r="W24" s="3">
        <f t="shared" si="33"/>
        <v>0.42585000000000001</v>
      </c>
      <c r="X24" s="85"/>
      <c r="Y24" s="3" t="str">
        <f t="shared" si="34"/>
        <v>1.2</v>
      </c>
      <c r="Z24" s="3" t="str">
        <f t="shared" si="35"/>
        <v>-</v>
      </c>
      <c r="AA24" s="3">
        <f t="shared" si="36"/>
        <v>208.55</v>
      </c>
      <c r="AB24" s="3">
        <f t="shared" si="37"/>
        <v>-60.75</v>
      </c>
      <c r="AC24" s="3">
        <f t="shared" si="38"/>
        <v>0.40080000000000005</v>
      </c>
      <c r="AE24" s="3" t="str">
        <f t="shared" si="39"/>
        <v>1.2</v>
      </c>
      <c r="AF24" s="3" t="str">
        <f t="shared" si="40"/>
        <v>-</v>
      </c>
      <c r="AG24" s="3">
        <f t="shared" si="41"/>
        <v>208.55</v>
      </c>
      <c r="AH24" s="3">
        <f t="shared" si="42"/>
        <v>-60.75</v>
      </c>
      <c r="AI24" s="3">
        <f t="shared" si="43"/>
        <v>0.37575000000000003</v>
      </c>
      <c r="AK24" s="3" t="str">
        <f t="shared" si="44"/>
        <v>1.2</v>
      </c>
      <c r="AL24" s="3" t="str">
        <f t="shared" si="45"/>
        <v>-</v>
      </c>
      <c r="AM24" s="3">
        <f t="shared" si="46"/>
        <v>208.55</v>
      </c>
      <c r="AN24" s="3">
        <f t="shared" si="47"/>
        <v>-60.75</v>
      </c>
      <c r="AO24" s="3">
        <f t="shared" si="48"/>
        <v>0.35069999999999996</v>
      </c>
      <c r="AQ24" s="3" t="str">
        <f t="shared" si="49"/>
        <v>1.2</v>
      </c>
      <c r="AR24" s="3" t="str">
        <f t="shared" si="50"/>
        <v>-</v>
      </c>
      <c r="AS24" s="3">
        <f t="shared" si="51"/>
        <v>208.55</v>
      </c>
      <c r="AT24" s="3">
        <f t="shared" si="52"/>
        <v>-60.75</v>
      </c>
      <c r="AU24" s="3">
        <f t="shared" si="53"/>
        <v>0.30059999999999998</v>
      </c>
      <c r="AW24" s="3" t="str">
        <f t="shared" si="54"/>
        <v>1.2</v>
      </c>
      <c r="AX24" s="3" t="str">
        <f t="shared" si="55"/>
        <v>-</v>
      </c>
      <c r="AY24" s="3">
        <f t="shared" si="56"/>
        <v>208.55</v>
      </c>
      <c r="AZ24" s="3">
        <f t="shared" si="57"/>
        <v>-60.75</v>
      </c>
      <c r="BA24" s="3">
        <f t="shared" si="58"/>
        <v>0.2505</v>
      </c>
      <c r="BC24" s="3" t="str">
        <f t="shared" si="59"/>
        <v>1.2</v>
      </c>
      <c r="BD24" s="3" t="str">
        <f t="shared" si="60"/>
        <v>-</v>
      </c>
      <c r="BE24" s="3">
        <f t="shared" si="61"/>
        <v>208.55</v>
      </c>
      <c r="BF24" s="3">
        <f t="shared" si="62"/>
        <v>-60.75</v>
      </c>
      <c r="BG24" s="3">
        <f t="shared" si="63"/>
        <v>0.15029999999999999</v>
      </c>
      <c r="BI24" s="3" t="str">
        <f t="shared" si="64"/>
        <v>1.2</v>
      </c>
      <c r="BJ24" s="3" t="str">
        <f t="shared" si="65"/>
        <v>-</v>
      </c>
      <c r="BK24" s="3">
        <f t="shared" si="66"/>
        <v>208.55</v>
      </c>
      <c r="BL24" s="3">
        <f t="shared" si="67"/>
        <v>-60.75</v>
      </c>
      <c r="BM24" s="3">
        <f t="shared" si="68"/>
        <v>5.0100000000000006E-2</v>
      </c>
    </row>
    <row r="25" spans="1:65" x14ac:dyDescent="0.3">
      <c r="A25" s="3" t="str">
        <f>'Forward collapse simulation'!B35</f>
        <v>1.2</v>
      </c>
      <c r="B25" s="3" t="str">
        <f>IF('Forward collapse simulation'!C35="","-",'Forward collapse simulation'!C35)</f>
        <v>-</v>
      </c>
      <c r="C25" s="3">
        <f>'Forward collapse simulation'!E35</f>
        <v>217.39</v>
      </c>
      <c r="D25" s="3">
        <f>'Forward collapse simulation'!AK35</f>
        <v>-27.83</v>
      </c>
      <c r="E25" s="84">
        <f>'Forward collapse simulation'!AL35</f>
        <v>1.026</v>
      </c>
      <c r="G25" s="3" t="str">
        <f t="shared" si="19"/>
        <v>1.2</v>
      </c>
      <c r="H25" s="3" t="str">
        <f t="shared" si="20"/>
        <v>-</v>
      </c>
      <c r="I25" s="3">
        <f t="shared" si="21"/>
        <v>217.39</v>
      </c>
      <c r="J25" s="3">
        <f t="shared" si="22"/>
        <v>-27.83</v>
      </c>
      <c r="K25" s="3">
        <f t="shared" si="23"/>
        <v>0.97470000000000001</v>
      </c>
      <c r="M25" s="3" t="str">
        <f t="shared" si="24"/>
        <v>1.2</v>
      </c>
      <c r="N25" s="3" t="str">
        <f t="shared" si="25"/>
        <v>-</v>
      </c>
      <c r="O25" s="3">
        <f t="shared" si="26"/>
        <v>217.39</v>
      </c>
      <c r="P25" s="3">
        <f t="shared" si="27"/>
        <v>-27.83</v>
      </c>
      <c r="Q25" s="3">
        <f t="shared" si="28"/>
        <v>0.9234</v>
      </c>
      <c r="R25" s="85"/>
      <c r="S25" s="3" t="str">
        <f t="shared" si="29"/>
        <v>1.2</v>
      </c>
      <c r="T25" s="3" t="str">
        <f t="shared" si="30"/>
        <v>-</v>
      </c>
      <c r="U25" s="3">
        <f t="shared" si="31"/>
        <v>217.39</v>
      </c>
      <c r="V25" s="3">
        <f t="shared" si="32"/>
        <v>-27.83</v>
      </c>
      <c r="W25" s="3">
        <f t="shared" si="33"/>
        <v>0.87209999999999999</v>
      </c>
      <c r="X25" s="85"/>
      <c r="Y25" s="3" t="str">
        <f t="shared" si="34"/>
        <v>1.2</v>
      </c>
      <c r="Z25" s="3" t="str">
        <f t="shared" si="35"/>
        <v>-</v>
      </c>
      <c r="AA25" s="3">
        <f t="shared" si="36"/>
        <v>217.39</v>
      </c>
      <c r="AB25" s="3">
        <f t="shared" si="37"/>
        <v>-27.83</v>
      </c>
      <c r="AC25" s="3">
        <f t="shared" si="38"/>
        <v>0.82080000000000009</v>
      </c>
      <c r="AE25" s="3" t="str">
        <f t="shared" si="39"/>
        <v>1.2</v>
      </c>
      <c r="AF25" s="3" t="str">
        <f t="shared" si="40"/>
        <v>-</v>
      </c>
      <c r="AG25" s="3">
        <f t="shared" si="41"/>
        <v>217.39</v>
      </c>
      <c r="AH25" s="3">
        <f t="shared" si="42"/>
        <v>-27.83</v>
      </c>
      <c r="AI25" s="3">
        <f t="shared" si="43"/>
        <v>0.76950000000000007</v>
      </c>
      <c r="AK25" s="3" t="str">
        <f t="shared" si="44"/>
        <v>1.2</v>
      </c>
      <c r="AL25" s="3" t="str">
        <f t="shared" si="45"/>
        <v>-</v>
      </c>
      <c r="AM25" s="3">
        <f t="shared" si="46"/>
        <v>217.39</v>
      </c>
      <c r="AN25" s="3">
        <f t="shared" si="47"/>
        <v>-27.83</v>
      </c>
      <c r="AO25" s="3">
        <f t="shared" si="48"/>
        <v>0.71819999999999995</v>
      </c>
      <c r="AQ25" s="3" t="str">
        <f t="shared" si="49"/>
        <v>1.2</v>
      </c>
      <c r="AR25" s="3" t="str">
        <f t="shared" si="50"/>
        <v>-</v>
      </c>
      <c r="AS25" s="3">
        <f t="shared" si="51"/>
        <v>217.39</v>
      </c>
      <c r="AT25" s="3">
        <f t="shared" si="52"/>
        <v>-27.83</v>
      </c>
      <c r="AU25" s="3">
        <f t="shared" si="53"/>
        <v>0.61560000000000004</v>
      </c>
      <c r="AW25" s="3" t="str">
        <f t="shared" si="54"/>
        <v>1.2</v>
      </c>
      <c r="AX25" s="3" t="str">
        <f t="shared" si="55"/>
        <v>-</v>
      </c>
      <c r="AY25" s="3">
        <f t="shared" si="56"/>
        <v>217.39</v>
      </c>
      <c r="AZ25" s="3">
        <f t="shared" si="57"/>
        <v>-27.83</v>
      </c>
      <c r="BA25" s="3">
        <f t="shared" si="58"/>
        <v>0.51300000000000001</v>
      </c>
      <c r="BC25" s="3" t="str">
        <f t="shared" si="59"/>
        <v>1.2</v>
      </c>
      <c r="BD25" s="3" t="str">
        <f t="shared" si="60"/>
        <v>-</v>
      </c>
      <c r="BE25" s="3">
        <f t="shared" si="61"/>
        <v>217.39</v>
      </c>
      <c r="BF25" s="3">
        <f t="shared" si="62"/>
        <v>-27.83</v>
      </c>
      <c r="BG25" s="3">
        <f t="shared" si="63"/>
        <v>0.30780000000000002</v>
      </c>
      <c r="BI25" s="3" t="str">
        <f t="shared" si="64"/>
        <v>1.2</v>
      </c>
      <c r="BJ25" s="3" t="str">
        <f t="shared" si="65"/>
        <v>-</v>
      </c>
      <c r="BK25" s="3">
        <f t="shared" si="66"/>
        <v>217.39</v>
      </c>
      <c r="BL25" s="3">
        <f t="shared" si="67"/>
        <v>-27.83</v>
      </c>
      <c r="BM25" s="3">
        <f t="shared" si="68"/>
        <v>0.10260000000000001</v>
      </c>
    </row>
    <row r="26" spans="1:65" x14ac:dyDescent="0.3">
      <c r="A26" s="3" t="str">
        <f>'Forward collapse simulation'!B36</f>
        <v>1.2</v>
      </c>
      <c r="B26" s="3" t="str">
        <f>IF('Forward collapse simulation'!C36="","-",'Forward collapse simulation'!C36)</f>
        <v>-</v>
      </c>
      <c r="C26" s="3">
        <f>'Forward collapse simulation'!E36</f>
        <v>224.78</v>
      </c>
      <c r="D26" s="3">
        <f ca="1">'Forward collapse simulation'!AK36</f>
        <v>54.835428001532826</v>
      </c>
      <c r="E26" s="84">
        <f ca="1">'Forward collapse simulation'!AL36</f>
        <v>3.7691562970199386</v>
      </c>
      <c r="G26" s="3" t="str">
        <f t="shared" si="19"/>
        <v>1.2</v>
      </c>
      <c r="H26" s="3" t="str">
        <f t="shared" si="20"/>
        <v>-</v>
      </c>
      <c r="I26" s="3">
        <f t="shared" si="21"/>
        <v>224.78</v>
      </c>
      <c r="J26" s="3">
        <f t="shared" ca="1" si="22"/>
        <v>54.835428001532826</v>
      </c>
      <c r="K26" s="3">
        <f t="shared" ca="1" si="23"/>
        <v>3.5806984821689416</v>
      </c>
      <c r="M26" s="3" t="str">
        <f t="shared" si="24"/>
        <v>1.2</v>
      </c>
      <c r="N26" s="3" t="str">
        <f t="shared" si="25"/>
        <v>-</v>
      </c>
      <c r="O26" s="3">
        <f t="shared" si="26"/>
        <v>224.78</v>
      </c>
      <c r="P26" s="3">
        <f t="shared" ca="1" si="27"/>
        <v>54.835428001532826</v>
      </c>
      <c r="Q26" s="3">
        <f t="shared" ca="1" si="28"/>
        <v>3.3922406673179446</v>
      </c>
      <c r="R26" s="85"/>
      <c r="S26" s="3" t="str">
        <f t="shared" si="29"/>
        <v>1.2</v>
      </c>
      <c r="T26" s="3" t="str">
        <f t="shared" si="30"/>
        <v>-</v>
      </c>
      <c r="U26" s="3">
        <f t="shared" si="31"/>
        <v>224.78</v>
      </c>
      <c r="V26" s="3">
        <f t="shared" ca="1" si="32"/>
        <v>54.835428001532826</v>
      </c>
      <c r="W26" s="3">
        <f t="shared" ca="1" si="33"/>
        <v>3.2037828524669476</v>
      </c>
      <c r="X26" s="85"/>
      <c r="Y26" s="3" t="str">
        <f t="shared" si="34"/>
        <v>1.2</v>
      </c>
      <c r="Z26" s="3" t="str">
        <f t="shared" si="35"/>
        <v>-</v>
      </c>
      <c r="AA26" s="3">
        <f t="shared" si="36"/>
        <v>224.78</v>
      </c>
      <c r="AB26" s="3">
        <f t="shared" ca="1" si="37"/>
        <v>54.835428001532826</v>
      </c>
      <c r="AC26" s="3">
        <f t="shared" ca="1" si="38"/>
        <v>3.0153250376159511</v>
      </c>
      <c r="AE26" s="3" t="str">
        <f t="shared" si="39"/>
        <v>1.2</v>
      </c>
      <c r="AF26" s="3" t="str">
        <f t="shared" si="40"/>
        <v>-</v>
      </c>
      <c r="AG26" s="3">
        <f t="shared" si="41"/>
        <v>224.78</v>
      </c>
      <c r="AH26" s="3">
        <f t="shared" ca="1" si="42"/>
        <v>54.835428001532826</v>
      </c>
      <c r="AI26" s="3">
        <f t="shared" ca="1" si="43"/>
        <v>2.8268672227649541</v>
      </c>
      <c r="AK26" s="3" t="str">
        <f t="shared" si="44"/>
        <v>1.2</v>
      </c>
      <c r="AL26" s="3" t="str">
        <f t="shared" si="45"/>
        <v>-</v>
      </c>
      <c r="AM26" s="3">
        <f t="shared" si="46"/>
        <v>224.78</v>
      </c>
      <c r="AN26" s="3">
        <f t="shared" ca="1" si="47"/>
        <v>54.835428001532826</v>
      </c>
      <c r="AO26" s="3">
        <f t="shared" ca="1" si="48"/>
        <v>2.6384094079139571</v>
      </c>
      <c r="AQ26" s="3" t="str">
        <f t="shared" si="49"/>
        <v>1.2</v>
      </c>
      <c r="AR26" s="3" t="str">
        <f t="shared" si="50"/>
        <v>-</v>
      </c>
      <c r="AS26" s="3">
        <f t="shared" si="51"/>
        <v>224.78</v>
      </c>
      <c r="AT26" s="3">
        <f t="shared" ca="1" si="52"/>
        <v>54.835428001532826</v>
      </c>
      <c r="AU26" s="3">
        <f t="shared" ca="1" si="53"/>
        <v>2.2614937782119631</v>
      </c>
      <c r="AW26" s="3" t="str">
        <f t="shared" si="54"/>
        <v>1.2</v>
      </c>
      <c r="AX26" s="3" t="str">
        <f t="shared" si="55"/>
        <v>-</v>
      </c>
      <c r="AY26" s="3">
        <f t="shared" si="56"/>
        <v>224.78</v>
      </c>
      <c r="AZ26" s="3">
        <f t="shared" ca="1" si="57"/>
        <v>54.835428001532826</v>
      </c>
      <c r="BA26" s="3">
        <f t="shared" ca="1" si="58"/>
        <v>1.8845781485099693</v>
      </c>
      <c r="BC26" s="3" t="str">
        <f t="shared" si="59"/>
        <v>1.2</v>
      </c>
      <c r="BD26" s="3" t="str">
        <f t="shared" si="60"/>
        <v>-</v>
      </c>
      <c r="BE26" s="3">
        <f t="shared" si="61"/>
        <v>224.78</v>
      </c>
      <c r="BF26" s="3">
        <f t="shared" ca="1" si="62"/>
        <v>54.835428001532826</v>
      </c>
      <c r="BG26" s="3">
        <f t="shared" ca="1" si="63"/>
        <v>1.1307468891059815</v>
      </c>
      <c r="BI26" s="3" t="str">
        <f t="shared" si="64"/>
        <v>1.2</v>
      </c>
      <c r="BJ26" s="3" t="str">
        <f t="shared" si="65"/>
        <v>-</v>
      </c>
      <c r="BK26" s="3">
        <f t="shared" si="66"/>
        <v>224.78</v>
      </c>
      <c r="BL26" s="3">
        <f t="shared" ca="1" si="67"/>
        <v>54.835428001532826</v>
      </c>
      <c r="BM26" s="3">
        <f t="shared" ca="1" si="68"/>
        <v>0.37691562970199388</v>
      </c>
    </row>
    <row r="27" spans="1:65" x14ac:dyDescent="0.3">
      <c r="A27" s="3" t="str">
        <f>'Forward collapse simulation'!B37</f>
        <v>1.2</v>
      </c>
      <c r="B27" s="3" t="str">
        <f>IF('Forward collapse simulation'!C37="","-",'Forward collapse simulation'!C37)</f>
        <v>-</v>
      </c>
      <c r="C27" s="3">
        <f>'Forward collapse simulation'!E37</f>
        <v>226.54</v>
      </c>
      <c r="D27" s="3">
        <f ca="1">'Forward collapse simulation'!AK37</f>
        <v>65.89395892562257</v>
      </c>
      <c r="E27" s="84">
        <f ca="1">'Forward collapse simulation'!AL37</f>
        <v>6.8240030367352738</v>
      </c>
      <c r="G27" s="3" t="str">
        <f t="shared" si="19"/>
        <v>1.2</v>
      </c>
      <c r="H27" s="3" t="str">
        <f t="shared" si="20"/>
        <v>-</v>
      </c>
      <c r="I27" s="3">
        <f t="shared" si="21"/>
        <v>226.54</v>
      </c>
      <c r="J27" s="3">
        <f t="shared" ca="1" si="22"/>
        <v>65.89395892562257</v>
      </c>
      <c r="K27" s="3">
        <f t="shared" ca="1" si="23"/>
        <v>6.4828028848985095</v>
      </c>
      <c r="M27" s="3" t="str">
        <f t="shared" si="24"/>
        <v>1.2</v>
      </c>
      <c r="N27" s="3" t="str">
        <f t="shared" si="25"/>
        <v>-</v>
      </c>
      <c r="O27" s="3">
        <f t="shared" si="26"/>
        <v>226.54</v>
      </c>
      <c r="P27" s="3">
        <f t="shared" ca="1" si="27"/>
        <v>65.89395892562257</v>
      </c>
      <c r="Q27" s="3">
        <f t="shared" ca="1" si="28"/>
        <v>6.1416027330617462</v>
      </c>
      <c r="R27" s="85"/>
      <c r="S27" s="3" t="str">
        <f t="shared" si="29"/>
        <v>1.2</v>
      </c>
      <c r="T27" s="3" t="str">
        <f t="shared" si="30"/>
        <v>-</v>
      </c>
      <c r="U27" s="3">
        <f t="shared" si="31"/>
        <v>226.54</v>
      </c>
      <c r="V27" s="3">
        <f t="shared" ca="1" si="32"/>
        <v>65.89395892562257</v>
      </c>
      <c r="W27" s="3">
        <f t="shared" ca="1" si="33"/>
        <v>5.8004025812249829</v>
      </c>
      <c r="X27" s="85"/>
      <c r="Y27" s="3" t="str">
        <f t="shared" si="34"/>
        <v>1.2</v>
      </c>
      <c r="Z27" s="3" t="str">
        <f t="shared" si="35"/>
        <v>-</v>
      </c>
      <c r="AA27" s="3">
        <f t="shared" si="36"/>
        <v>226.54</v>
      </c>
      <c r="AB27" s="3">
        <f t="shared" ca="1" si="37"/>
        <v>65.89395892562257</v>
      </c>
      <c r="AC27" s="3">
        <f t="shared" ca="1" si="38"/>
        <v>5.4592024293882195</v>
      </c>
      <c r="AE27" s="3" t="str">
        <f t="shared" si="39"/>
        <v>1.2</v>
      </c>
      <c r="AF27" s="3" t="str">
        <f t="shared" si="40"/>
        <v>-</v>
      </c>
      <c r="AG27" s="3">
        <f t="shared" si="41"/>
        <v>226.54</v>
      </c>
      <c r="AH27" s="3">
        <f t="shared" ca="1" si="42"/>
        <v>65.89395892562257</v>
      </c>
      <c r="AI27" s="3">
        <f t="shared" ca="1" si="43"/>
        <v>5.1180022775514553</v>
      </c>
      <c r="AK27" s="3" t="str">
        <f t="shared" si="44"/>
        <v>1.2</v>
      </c>
      <c r="AL27" s="3" t="str">
        <f t="shared" si="45"/>
        <v>-</v>
      </c>
      <c r="AM27" s="3">
        <f t="shared" si="46"/>
        <v>226.54</v>
      </c>
      <c r="AN27" s="3">
        <f t="shared" ca="1" si="47"/>
        <v>65.89395892562257</v>
      </c>
      <c r="AO27" s="3">
        <f t="shared" ca="1" si="48"/>
        <v>4.7768021257146911</v>
      </c>
      <c r="AQ27" s="3" t="str">
        <f t="shared" si="49"/>
        <v>1.2</v>
      </c>
      <c r="AR27" s="3" t="str">
        <f t="shared" si="50"/>
        <v>-</v>
      </c>
      <c r="AS27" s="3">
        <f t="shared" si="51"/>
        <v>226.54</v>
      </c>
      <c r="AT27" s="3">
        <f t="shared" ca="1" si="52"/>
        <v>65.89395892562257</v>
      </c>
      <c r="AU27" s="3">
        <f t="shared" ca="1" si="53"/>
        <v>4.0944018220411644</v>
      </c>
      <c r="AW27" s="3" t="str">
        <f t="shared" si="54"/>
        <v>1.2</v>
      </c>
      <c r="AX27" s="3" t="str">
        <f t="shared" si="55"/>
        <v>-</v>
      </c>
      <c r="AY27" s="3">
        <f t="shared" si="56"/>
        <v>226.54</v>
      </c>
      <c r="AZ27" s="3">
        <f t="shared" ca="1" si="57"/>
        <v>65.89395892562257</v>
      </c>
      <c r="BA27" s="3">
        <f t="shared" ca="1" si="58"/>
        <v>3.4120015183676369</v>
      </c>
      <c r="BC27" s="3" t="str">
        <f t="shared" si="59"/>
        <v>1.2</v>
      </c>
      <c r="BD27" s="3" t="str">
        <f t="shared" si="60"/>
        <v>-</v>
      </c>
      <c r="BE27" s="3">
        <f t="shared" si="61"/>
        <v>226.54</v>
      </c>
      <c r="BF27" s="3">
        <f t="shared" ca="1" si="62"/>
        <v>65.89395892562257</v>
      </c>
      <c r="BG27" s="3">
        <f t="shared" ca="1" si="63"/>
        <v>2.0472009110205822</v>
      </c>
      <c r="BI27" s="3" t="str">
        <f t="shared" si="64"/>
        <v>1.2</v>
      </c>
      <c r="BJ27" s="3" t="str">
        <f t="shared" si="65"/>
        <v>-</v>
      </c>
      <c r="BK27" s="3">
        <f t="shared" si="66"/>
        <v>226.54</v>
      </c>
      <c r="BL27" s="3">
        <f t="shared" ca="1" si="67"/>
        <v>65.89395892562257</v>
      </c>
      <c r="BM27" s="3">
        <f t="shared" ca="1" si="68"/>
        <v>0.68240030367352744</v>
      </c>
    </row>
    <row r="28" spans="1:65" x14ac:dyDescent="0.3">
      <c r="A28" s="3" t="str">
        <f>'Forward collapse simulation'!B38</f>
        <v>1.2</v>
      </c>
      <c r="B28" s="3" t="str">
        <f>IF('Forward collapse simulation'!C38="","-",'Forward collapse simulation'!C38)</f>
        <v>-</v>
      </c>
      <c r="C28" s="3">
        <f>'Forward collapse simulation'!E38</f>
        <v>234.67</v>
      </c>
      <c r="D28" s="3">
        <f ca="1">'Forward collapse simulation'!AK38</f>
        <v>77.347058627836418</v>
      </c>
      <c r="E28" s="84">
        <f ca="1">'Forward collapse simulation'!AL38</f>
        <v>6.2848931047613643</v>
      </c>
      <c r="G28" s="3" t="str">
        <f t="shared" si="19"/>
        <v>1.2</v>
      </c>
      <c r="H28" s="3" t="str">
        <f t="shared" si="20"/>
        <v>-</v>
      </c>
      <c r="I28" s="3">
        <f t="shared" si="21"/>
        <v>234.67</v>
      </c>
      <c r="J28" s="3">
        <f t="shared" ca="1" si="22"/>
        <v>77.347058627836418</v>
      </c>
      <c r="K28" s="3">
        <f t="shared" ca="1" si="23"/>
        <v>5.9706484495232957</v>
      </c>
      <c r="M28" s="3" t="str">
        <f t="shared" si="24"/>
        <v>1.2</v>
      </c>
      <c r="N28" s="3" t="str">
        <f t="shared" si="25"/>
        <v>-</v>
      </c>
      <c r="O28" s="3">
        <f t="shared" si="26"/>
        <v>234.67</v>
      </c>
      <c r="P28" s="3">
        <f t="shared" ca="1" si="27"/>
        <v>77.347058627836418</v>
      </c>
      <c r="Q28" s="3">
        <f t="shared" ca="1" si="28"/>
        <v>5.6564037942852279</v>
      </c>
      <c r="R28" s="85"/>
      <c r="S28" s="3" t="str">
        <f t="shared" si="29"/>
        <v>1.2</v>
      </c>
      <c r="T28" s="3" t="str">
        <f t="shared" si="30"/>
        <v>-</v>
      </c>
      <c r="U28" s="3">
        <f t="shared" si="31"/>
        <v>234.67</v>
      </c>
      <c r="V28" s="3">
        <f t="shared" ca="1" si="32"/>
        <v>77.347058627836418</v>
      </c>
      <c r="W28" s="3">
        <f t="shared" ca="1" si="33"/>
        <v>5.3421591390471592</v>
      </c>
      <c r="X28" s="85"/>
      <c r="Y28" s="3" t="str">
        <f t="shared" si="34"/>
        <v>1.2</v>
      </c>
      <c r="Z28" s="3" t="str">
        <f t="shared" si="35"/>
        <v>-</v>
      </c>
      <c r="AA28" s="3">
        <f t="shared" si="36"/>
        <v>234.67</v>
      </c>
      <c r="AB28" s="3">
        <f t="shared" ca="1" si="37"/>
        <v>77.347058627836418</v>
      </c>
      <c r="AC28" s="3">
        <f t="shared" ca="1" si="38"/>
        <v>5.0279144838090915</v>
      </c>
      <c r="AE28" s="3" t="str">
        <f t="shared" si="39"/>
        <v>1.2</v>
      </c>
      <c r="AF28" s="3" t="str">
        <f t="shared" si="40"/>
        <v>-</v>
      </c>
      <c r="AG28" s="3">
        <f t="shared" si="41"/>
        <v>234.67</v>
      </c>
      <c r="AH28" s="3">
        <f t="shared" ca="1" si="42"/>
        <v>77.347058627836418</v>
      </c>
      <c r="AI28" s="3">
        <f t="shared" ca="1" si="43"/>
        <v>4.7136698285710228</v>
      </c>
      <c r="AK28" s="3" t="str">
        <f t="shared" si="44"/>
        <v>1.2</v>
      </c>
      <c r="AL28" s="3" t="str">
        <f t="shared" si="45"/>
        <v>-</v>
      </c>
      <c r="AM28" s="3">
        <f t="shared" si="46"/>
        <v>234.67</v>
      </c>
      <c r="AN28" s="3">
        <f t="shared" ca="1" si="47"/>
        <v>77.347058627836418</v>
      </c>
      <c r="AO28" s="3">
        <f t="shared" ca="1" si="48"/>
        <v>4.399425173332955</v>
      </c>
      <c r="AQ28" s="3" t="str">
        <f t="shared" si="49"/>
        <v>1.2</v>
      </c>
      <c r="AR28" s="3" t="str">
        <f t="shared" si="50"/>
        <v>-</v>
      </c>
      <c r="AS28" s="3">
        <f t="shared" si="51"/>
        <v>234.67</v>
      </c>
      <c r="AT28" s="3">
        <f t="shared" ca="1" si="52"/>
        <v>77.347058627836418</v>
      </c>
      <c r="AU28" s="3">
        <f t="shared" ca="1" si="53"/>
        <v>3.7709358628568186</v>
      </c>
      <c r="AW28" s="3" t="str">
        <f t="shared" si="54"/>
        <v>1.2</v>
      </c>
      <c r="AX28" s="3" t="str">
        <f t="shared" si="55"/>
        <v>-</v>
      </c>
      <c r="AY28" s="3">
        <f t="shared" si="56"/>
        <v>234.67</v>
      </c>
      <c r="AZ28" s="3">
        <f t="shared" ca="1" si="57"/>
        <v>77.347058627836418</v>
      </c>
      <c r="BA28" s="3">
        <f t="shared" ca="1" si="58"/>
        <v>3.1424465523806822</v>
      </c>
      <c r="BC28" s="3" t="str">
        <f t="shared" si="59"/>
        <v>1.2</v>
      </c>
      <c r="BD28" s="3" t="str">
        <f t="shared" si="60"/>
        <v>-</v>
      </c>
      <c r="BE28" s="3">
        <f t="shared" si="61"/>
        <v>234.67</v>
      </c>
      <c r="BF28" s="3">
        <f t="shared" ca="1" si="62"/>
        <v>77.347058627836418</v>
      </c>
      <c r="BG28" s="3">
        <f t="shared" ca="1" si="63"/>
        <v>1.8854679314284093</v>
      </c>
      <c r="BI28" s="3" t="str">
        <f t="shared" si="64"/>
        <v>1.2</v>
      </c>
      <c r="BJ28" s="3" t="str">
        <f t="shared" si="65"/>
        <v>-</v>
      </c>
      <c r="BK28" s="3">
        <f t="shared" si="66"/>
        <v>234.67</v>
      </c>
      <c r="BL28" s="3">
        <f t="shared" ca="1" si="67"/>
        <v>77.347058627836418</v>
      </c>
      <c r="BM28" s="3">
        <f t="shared" ca="1" si="68"/>
        <v>0.62848931047613643</v>
      </c>
    </row>
    <row r="29" spans="1:65" x14ac:dyDescent="0.3">
      <c r="A29" s="3" t="str">
        <f>'Forward collapse simulation'!B39</f>
        <v>1.2</v>
      </c>
      <c r="B29" s="3" t="str">
        <f>IF('Forward collapse simulation'!C39="","-",'Forward collapse simulation'!C39)</f>
        <v>-</v>
      </c>
      <c r="C29" s="3">
        <f>'Forward collapse simulation'!E39</f>
        <v>257.06</v>
      </c>
      <c r="D29" s="3">
        <f ca="1">'Forward collapse simulation'!AK39</f>
        <v>85.505831855447582</v>
      </c>
      <c r="E29" s="84">
        <f ca="1">'Forward collapse simulation'!AL39</f>
        <v>6.7839327694859719</v>
      </c>
      <c r="G29" s="3" t="str">
        <f t="shared" si="19"/>
        <v>1.2</v>
      </c>
      <c r="H29" s="3" t="str">
        <f t="shared" si="20"/>
        <v>-</v>
      </c>
      <c r="I29" s="3">
        <f t="shared" si="21"/>
        <v>257.06</v>
      </c>
      <c r="J29" s="3">
        <f t="shared" ca="1" si="22"/>
        <v>85.505831855447582</v>
      </c>
      <c r="K29" s="3">
        <f t="shared" ca="1" si="23"/>
        <v>6.4447361310116733</v>
      </c>
      <c r="M29" s="3" t="str">
        <f t="shared" si="24"/>
        <v>1.2</v>
      </c>
      <c r="N29" s="3" t="str">
        <f t="shared" si="25"/>
        <v>-</v>
      </c>
      <c r="O29" s="3">
        <f t="shared" si="26"/>
        <v>257.06</v>
      </c>
      <c r="P29" s="3">
        <f t="shared" ca="1" si="27"/>
        <v>85.505831855447582</v>
      </c>
      <c r="Q29" s="3">
        <f t="shared" ca="1" si="28"/>
        <v>6.1055394925373747</v>
      </c>
      <c r="R29" s="85"/>
      <c r="S29" s="3" t="str">
        <f t="shared" si="29"/>
        <v>1.2</v>
      </c>
      <c r="T29" s="3" t="str">
        <f t="shared" si="30"/>
        <v>-</v>
      </c>
      <c r="U29" s="3">
        <f t="shared" si="31"/>
        <v>257.06</v>
      </c>
      <c r="V29" s="3">
        <f t="shared" ca="1" si="32"/>
        <v>85.505831855447582</v>
      </c>
      <c r="W29" s="3">
        <f t="shared" ca="1" si="33"/>
        <v>5.7663428540630761</v>
      </c>
      <c r="X29" s="85"/>
      <c r="Y29" s="3" t="str">
        <f t="shared" si="34"/>
        <v>1.2</v>
      </c>
      <c r="Z29" s="3" t="str">
        <f t="shared" si="35"/>
        <v>-</v>
      </c>
      <c r="AA29" s="3">
        <f t="shared" si="36"/>
        <v>257.06</v>
      </c>
      <c r="AB29" s="3">
        <f t="shared" ca="1" si="37"/>
        <v>85.505831855447582</v>
      </c>
      <c r="AC29" s="3">
        <f t="shared" ca="1" si="38"/>
        <v>5.4271462155887775</v>
      </c>
      <c r="AE29" s="3" t="str">
        <f t="shared" si="39"/>
        <v>1.2</v>
      </c>
      <c r="AF29" s="3" t="str">
        <f t="shared" si="40"/>
        <v>-</v>
      </c>
      <c r="AG29" s="3">
        <f t="shared" si="41"/>
        <v>257.06</v>
      </c>
      <c r="AH29" s="3">
        <f t="shared" ca="1" si="42"/>
        <v>85.505831855447582</v>
      </c>
      <c r="AI29" s="3">
        <f t="shared" ca="1" si="43"/>
        <v>5.0879495771144789</v>
      </c>
      <c r="AK29" s="3" t="str">
        <f t="shared" si="44"/>
        <v>1.2</v>
      </c>
      <c r="AL29" s="3" t="str">
        <f t="shared" si="45"/>
        <v>-</v>
      </c>
      <c r="AM29" s="3">
        <f t="shared" si="46"/>
        <v>257.06</v>
      </c>
      <c r="AN29" s="3">
        <f t="shared" ca="1" si="47"/>
        <v>85.505831855447582</v>
      </c>
      <c r="AO29" s="3">
        <f t="shared" ca="1" si="48"/>
        <v>4.7487529386401803</v>
      </c>
      <c r="AQ29" s="3" t="str">
        <f t="shared" si="49"/>
        <v>1.2</v>
      </c>
      <c r="AR29" s="3" t="str">
        <f t="shared" si="50"/>
        <v>-</v>
      </c>
      <c r="AS29" s="3">
        <f t="shared" si="51"/>
        <v>257.06</v>
      </c>
      <c r="AT29" s="3">
        <f t="shared" ca="1" si="52"/>
        <v>85.505831855447582</v>
      </c>
      <c r="AU29" s="3">
        <f t="shared" ca="1" si="53"/>
        <v>4.0703596616915831</v>
      </c>
      <c r="AW29" s="3" t="str">
        <f t="shared" si="54"/>
        <v>1.2</v>
      </c>
      <c r="AX29" s="3" t="str">
        <f t="shared" si="55"/>
        <v>-</v>
      </c>
      <c r="AY29" s="3">
        <f t="shared" si="56"/>
        <v>257.06</v>
      </c>
      <c r="AZ29" s="3">
        <f t="shared" ca="1" si="57"/>
        <v>85.505831855447582</v>
      </c>
      <c r="BA29" s="3">
        <f t="shared" ca="1" si="58"/>
        <v>3.391966384742986</v>
      </c>
      <c r="BC29" s="3" t="str">
        <f t="shared" si="59"/>
        <v>1.2</v>
      </c>
      <c r="BD29" s="3" t="str">
        <f t="shared" si="60"/>
        <v>-</v>
      </c>
      <c r="BE29" s="3">
        <f t="shared" si="61"/>
        <v>257.06</v>
      </c>
      <c r="BF29" s="3">
        <f t="shared" ca="1" si="62"/>
        <v>85.505831855447582</v>
      </c>
      <c r="BG29" s="3">
        <f t="shared" ca="1" si="63"/>
        <v>2.0351798308457916</v>
      </c>
      <c r="BI29" s="3" t="str">
        <f t="shared" si="64"/>
        <v>1.2</v>
      </c>
      <c r="BJ29" s="3" t="str">
        <f t="shared" si="65"/>
        <v>-</v>
      </c>
      <c r="BK29" s="3">
        <f t="shared" si="66"/>
        <v>257.06</v>
      </c>
      <c r="BL29" s="3">
        <f t="shared" ca="1" si="67"/>
        <v>85.505831855447582</v>
      </c>
      <c r="BM29" s="3">
        <f t="shared" ca="1" si="68"/>
        <v>0.67839327694859719</v>
      </c>
    </row>
    <row r="30" spans="1:65" x14ac:dyDescent="0.3">
      <c r="A30" s="3" t="str">
        <f>'Forward collapse simulation'!B40</f>
        <v>1.2</v>
      </c>
      <c r="B30" s="3" t="str">
        <f>IF('Forward collapse simulation'!C40="","-",'Forward collapse simulation'!C40)</f>
        <v>-</v>
      </c>
      <c r="C30" s="3">
        <f>'Forward collapse simulation'!E40</f>
        <v>28.39</v>
      </c>
      <c r="D30" s="3">
        <f ca="1">'Forward collapse simulation'!AK40</f>
        <v>85.588071649604345</v>
      </c>
      <c r="E30" s="84">
        <f ca="1">'Forward collapse simulation'!AL40</f>
        <v>6.5632881219968109</v>
      </c>
      <c r="G30" s="3" t="str">
        <f t="shared" si="19"/>
        <v>1.2</v>
      </c>
      <c r="H30" s="3" t="str">
        <f t="shared" si="20"/>
        <v>-</v>
      </c>
      <c r="I30" s="3">
        <f t="shared" si="21"/>
        <v>28.39</v>
      </c>
      <c r="J30" s="3">
        <f t="shared" ca="1" si="22"/>
        <v>85.588071649604345</v>
      </c>
      <c r="K30" s="3">
        <f t="shared" ca="1" si="23"/>
        <v>6.2351237158969699</v>
      </c>
      <c r="M30" s="3" t="str">
        <f t="shared" si="24"/>
        <v>1.2</v>
      </c>
      <c r="N30" s="3" t="str">
        <f t="shared" si="25"/>
        <v>-</v>
      </c>
      <c r="O30" s="3">
        <f t="shared" si="26"/>
        <v>28.39</v>
      </c>
      <c r="P30" s="3">
        <f t="shared" ca="1" si="27"/>
        <v>85.588071649604345</v>
      </c>
      <c r="Q30" s="3">
        <f t="shared" ca="1" si="28"/>
        <v>5.9069593097971298</v>
      </c>
      <c r="R30" s="85"/>
      <c r="S30" s="3" t="str">
        <f t="shared" si="29"/>
        <v>1.2</v>
      </c>
      <c r="T30" s="3" t="str">
        <f t="shared" si="30"/>
        <v>-</v>
      </c>
      <c r="U30" s="3">
        <f t="shared" si="31"/>
        <v>28.39</v>
      </c>
      <c r="V30" s="3">
        <f t="shared" ca="1" si="32"/>
        <v>85.588071649604345</v>
      </c>
      <c r="W30" s="3">
        <f t="shared" ca="1" si="33"/>
        <v>5.5787949036972888</v>
      </c>
      <c r="X30" s="85"/>
      <c r="Y30" s="3" t="str">
        <f t="shared" si="34"/>
        <v>1.2</v>
      </c>
      <c r="Z30" s="3" t="str">
        <f t="shared" si="35"/>
        <v>-</v>
      </c>
      <c r="AA30" s="3">
        <f t="shared" si="36"/>
        <v>28.39</v>
      </c>
      <c r="AB30" s="3">
        <f t="shared" ca="1" si="37"/>
        <v>85.588071649604345</v>
      </c>
      <c r="AC30" s="3">
        <f t="shared" ca="1" si="38"/>
        <v>5.2506304975974487</v>
      </c>
      <c r="AE30" s="3" t="str">
        <f t="shared" si="39"/>
        <v>1.2</v>
      </c>
      <c r="AF30" s="3" t="str">
        <f t="shared" si="40"/>
        <v>-</v>
      </c>
      <c r="AG30" s="3">
        <f t="shared" si="41"/>
        <v>28.39</v>
      </c>
      <c r="AH30" s="3">
        <f t="shared" ca="1" si="42"/>
        <v>85.588071649604345</v>
      </c>
      <c r="AI30" s="3">
        <f t="shared" ca="1" si="43"/>
        <v>4.9224660914976077</v>
      </c>
      <c r="AK30" s="3" t="str">
        <f t="shared" si="44"/>
        <v>1.2</v>
      </c>
      <c r="AL30" s="3" t="str">
        <f t="shared" si="45"/>
        <v>-</v>
      </c>
      <c r="AM30" s="3">
        <f t="shared" si="46"/>
        <v>28.39</v>
      </c>
      <c r="AN30" s="3">
        <f t="shared" ca="1" si="47"/>
        <v>85.588071649604345</v>
      </c>
      <c r="AO30" s="3">
        <f t="shared" ca="1" si="48"/>
        <v>4.5943016853977676</v>
      </c>
      <c r="AQ30" s="3" t="str">
        <f t="shared" si="49"/>
        <v>1.2</v>
      </c>
      <c r="AR30" s="3" t="str">
        <f t="shared" si="50"/>
        <v>-</v>
      </c>
      <c r="AS30" s="3">
        <f t="shared" si="51"/>
        <v>28.39</v>
      </c>
      <c r="AT30" s="3">
        <f t="shared" ca="1" si="52"/>
        <v>85.588071649604345</v>
      </c>
      <c r="AU30" s="3">
        <f t="shared" ca="1" si="53"/>
        <v>3.9379728731980865</v>
      </c>
      <c r="AW30" s="3" t="str">
        <f t="shared" si="54"/>
        <v>1.2</v>
      </c>
      <c r="AX30" s="3" t="str">
        <f t="shared" si="55"/>
        <v>-</v>
      </c>
      <c r="AY30" s="3">
        <f t="shared" si="56"/>
        <v>28.39</v>
      </c>
      <c r="AZ30" s="3">
        <f t="shared" ca="1" si="57"/>
        <v>85.588071649604345</v>
      </c>
      <c r="BA30" s="3">
        <f t="shared" ca="1" si="58"/>
        <v>3.2816440609984054</v>
      </c>
      <c r="BC30" s="3" t="str">
        <f t="shared" si="59"/>
        <v>1.2</v>
      </c>
      <c r="BD30" s="3" t="str">
        <f t="shared" si="60"/>
        <v>-</v>
      </c>
      <c r="BE30" s="3">
        <f t="shared" si="61"/>
        <v>28.39</v>
      </c>
      <c r="BF30" s="3">
        <f t="shared" ca="1" si="62"/>
        <v>85.588071649604345</v>
      </c>
      <c r="BG30" s="3">
        <f t="shared" ca="1" si="63"/>
        <v>1.9689864365990433</v>
      </c>
      <c r="BI30" s="3" t="str">
        <f t="shared" si="64"/>
        <v>1.2</v>
      </c>
      <c r="BJ30" s="3" t="str">
        <f t="shared" si="65"/>
        <v>-</v>
      </c>
      <c r="BK30" s="3">
        <f t="shared" si="66"/>
        <v>28.39</v>
      </c>
      <c r="BL30" s="3">
        <f t="shared" ca="1" si="67"/>
        <v>85.588071649604345</v>
      </c>
      <c r="BM30" s="3">
        <f t="shared" ca="1" si="68"/>
        <v>0.65632881219968109</v>
      </c>
    </row>
    <row r="31" spans="1:65" x14ac:dyDescent="0.3">
      <c r="A31" s="3" t="str">
        <f>'Forward collapse simulation'!B41</f>
        <v>1.2</v>
      </c>
      <c r="B31" s="3" t="str">
        <f>IF('Forward collapse simulation'!C41="","-",'Forward collapse simulation'!C41)</f>
        <v>-</v>
      </c>
      <c r="C31" s="3">
        <f>'Forward collapse simulation'!E41</f>
        <v>47.72</v>
      </c>
      <c r="D31" s="3">
        <f ca="1">'Forward collapse simulation'!AK41</f>
        <v>75.060882246524443</v>
      </c>
      <c r="E31" s="84">
        <f ca="1">'Forward collapse simulation'!AL41</f>
        <v>5.9044443064660541</v>
      </c>
      <c r="G31" s="3" t="str">
        <f t="shared" si="19"/>
        <v>1.2</v>
      </c>
      <c r="H31" s="3" t="str">
        <f t="shared" si="20"/>
        <v>-</v>
      </c>
      <c r="I31" s="3">
        <f t="shared" si="21"/>
        <v>47.72</v>
      </c>
      <c r="J31" s="3">
        <f t="shared" ca="1" si="22"/>
        <v>75.060882246524443</v>
      </c>
      <c r="K31" s="3">
        <f t="shared" ca="1" si="23"/>
        <v>5.6092220911427511</v>
      </c>
      <c r="M31" s="3" t="str">
        <f t="shared" si="24"/>
        <v>1.2</v>
      </c>
      <c r="N31" s="3" t="str">
        <f t="shared" si="25"/>
        <v>-</v>
      </c>
      <c r="O31" s="3">
        <f t="shared" si="26"/>
        <v>47.72</v>
      </c>
      <c r="P31" s="3">
        <f t="shared" ca="1" si="27"/>
        <v>75.060882246524443</v>
      </c>
      <c r="Q31" s="3">
        <f t="shared" ca="1" si="28"/>
        <v>5.3139998758194489</v>
      </c>
      <c r="R31" s="85"/>
      <c r="S31" s="3" t="str">
        <f t="shared" si="29"/>
        <v>1.2</v>
      </c>
      <c r="T31" s="3" t="str">
        <f t="shared" si="30"/>
        <v>-</v>
      </c>
      <c r="U31" s="3">
        <f t="shared" si="31"/>
        <v>47.72</v>
      </c>
      <c r="V31" s="3">
        <f t="shared" ca="1" si="32"/>
        <v>75.060882246524443</v>
      </c>
      <c r="W31" s="3">
        <f t="shared" ca="1" si="33"/>
        <v>5.0187776604961458</v>
      </c>
      <c r="X31" s="85"/>
      <c r="Y31" s="3" t="str">
        <f t="shared" si="34"/>
        <v>1.2</v>
      </c>
      <c r="Z31" s="3" t="str">
        <f t="shared" si="35"/>
        <v>-</v>
      </c>
      <c r="AA31" s="3">
        <f t="shared" si="36"/>
        <v>47.72</v>
      </c>
      <c r="AB31" s="3">
        <f t="shared" ca="1" si="37"/>
        <v>75.060882246524443</v>
      </c>
      <c r="AC31" s="3">
        <f t="shared" ca="1" si="38"/>
        <v>4.7235554451728436</v>
      </c>
      <c r="AE31" s="3" t="str">
        <f t="shared" si="39"/>
        <v>1.2</v>
      </c>
      <c r="AF31" s="3" t="str">
        <f t="shared" si="40"/>
        <v>-</v>
      </c>
      <c r="AG31" s="3">
        <f t="shared" si="41"/>
        <v>47.72</v>
      </c>
      <c r="AH31" s="3">
        <f t="shared" ca="1" si="42"/>
        <v>75.060882246524443</v>
      </c>
      <c r="AI31" s="3">
        <f t="shared" ca="1" si="43"/>
        <v>4.4283332298495406</v>
      </c>
      <c r="AK31" s="3" t="str">
        <f t="shared" si="44"/>
        <v>1.2</v>
      </c>
      <c r="AL31" s="3" t="str">
        <f t="shared" si="45"/>
        <v>-</v>
      </c>
      <c r="AM31" s="3">
        <f t="shared" si="46"/>
        <v>47.72</v>
      </c>
      <c r="AN31" s="3">
        <f t="shared" ca="1" si="47"/>
        <v>75.060882246524443</v>
      </c>
      <c r="AO31" s="3">
        <f t="shared" ca="1" si="48"/>
        <v>4.1331110145262375</v>
      </c>
      <c r="AQ31" s="3" t="str">
        <f t="shared" si="49"/>
        <v>1.2</v>
      </c>
      <c r="AR31" s="3" t="str">
        <f t="shared" si="50"/>
        <v>-</v>
      </c>
      <c r="AS31" s="3">
        <f t="shared" si="51"/>
        <v>47.72</v>
      </c>
      <c r="AT31" s="3">
        <f t="shared" ca="1" si="52"/>
        <v>75.060882246524443</v>
      </c>
      <c r="AU31" s="3">
        <f t="shared" ca="1" si="53"/>
        <v>3.5426665838796323</v>
      </c>
      <c r="AW31" s="3" t="str">
        <f t="shared" si="54"/>
        <v>1.2</v>
      </c>
      <c r="AX31" s="3" t="str">
        <f t="shared" si="55"/>
        <v>-</v>
      </c>
      <c r="AY31" s="3">
        <f t="shared" si="56"/>
        <v>47.72</v>
      </c>
      <c r="AZ31" s="3">
        <f t="shared" ca="1" si="57"/>
        <v>75.060882246524443</v>
      </c>
      <c r="BA31" s="3">
        <f t="shared" ca="1" si="58"/>
        <v>2.9522221532330271</v>
      </c>
      <c r="BC31" s="3" t="str">
        <f t="shared" si="59"/>
        <v>1.2</v>
      </c>
      <c r="BD31" s="3" t="str">
        <f t="shared" si="60"/>
        <v>-</v>
      </c>
      <c r="BE31" s="3">
        <f t="shared" si="61"/>
        <v>47.72</v>
      </c>
      <c r="BF31" s="3">
        <f t="shared" ca="1" si="62"/>
        <v>75.060882246524443</v>
      </c>
      <c r="BG31" s="3">
        <f t="shared" ca="1" si="63"/>
        <v>1.7713332919398161</v>
      </c>
      <c r="BI31" s="3" t="str">
        <f t="shared" si="64"/>
        <v>1.2</v>
      </c>
      <c r="BJ31" s="3" t="str">
        <f t="shared" si="65"/>
        <v>-</v>
      </c>
      <c r="BK31" s="3">
        <f t="shared" si="66"/>
        <v>47.72</v>
      </c>
      <c r="BL31" s="3">
        <f t="shared" ca="1" si="67"/>
        <v>75.060882246524443</v>
      </c>
      <c r="BM31" s="3">
        <f t="shared" ca="1" si="68"/>
        <v>0.59044443064660546</v>
      </c>
    </row>
    <row r="32" spans="1:65" x14ac:dyDescent="0.3">
      <c r="A32" s="3" t="str">
        <f>'Forward collapse simulation'!B42</f>
        <v>1.2</v>
      </c>
      <c r="B32" s="3" t="str">
        <f>IF('Forward collapse simulation'!C42="","-",'Forward collapse simulation'!C42)</f>
        <v>-</v>
      </c>
      <c r="C32" s="3">
        <f>'Forward collapse simulation'!E42</f>
        <v>53.3</v>
      </c>
      <c r="D32" s="3">
        <f ca="1">'Forward collapse simulation'!AK42</f>
        <v>59.00892552178739</v>
      </c>
      <c r="E32" s="84">
        <f ca="1">'Forward collapse simulation'!AL42</f>
        <v>4.6016027089161371</v>
      </c>
      <c r="G32" s="3" t="str">
        <f t="shared" si="19"/>
        <v>1.2</v>
      </c>
      <c r="H32" s="3" t="str">
        <f t="shared" si="20"/>
        <v>-</v>
      </c>
      <c r="I32" s="3">
        <f t="shared" si="21"/>
        <v>53.3</v>
      </c>
      <c r="J32" s="3">
        <f t="shared" ca="1" si="22"/>
        <v>59.00892552178739</v>
      </c>
      <c r="K32" s="3">
        <f t="shared" ca="1" si="23"/>
        <v>4.3715225734703305</v>
      </c>
      <c r="M32" s="3" t="str">
        <f t="shared" si="24"/>
        <v>1.2</v>
      </c>
      <c r="N32" s="3" t="str">
        <f t="shared" si="25"/>
        <v>-</v>
      </c>
      <c r="O32" s="3">
        <f t="shared" si="26"/>
        <v>53.3</v>
      </c>
      <c r="P32" s="3">
        <f t="shared" ca="1" si="27"/>
        <v>59.00892552178739</v>
      </c>
      <c r="Q32" s="3">
        <f t="shared" ca="1" si="28"/>
        <v>4.1414424380245238</v>
      </c>
      <c r="R32" s="85"/>
      <c r="S32" s="3" t="str">
        <f t="shared" si="29"/>
        <v>1.2</v>
      </c>
      <c r="T32" s="3" t="str">
        <f t="shared" si="30"/>
        <v>-</v>
      </c>
      <c r="U32" s="3">
        <f t="shared" si="31"/>
        <v>53.3</v>
      </c>
      <c r="V32" s="3">
        <f t="shared" ca="1" si="32"/>
        <v>59.00892552178739</v>
      </c>
      <c r="W32" s="3">
        <f t="shared" ca="1" si="33"/>
        <v>3.9113623025787163</v>
      </c>
      <c r="X32" s="85"/>
      <c r="Y32" s="3" t="str">
        <f t="shared" si="34"/>
        <v>1.2</v>
      </c>
      <c r="Z32" s="3" t="str">
        <f t="shared" si="35"/>
        <v>-</v>
      </c>
      <c r="AA32" s="3">
        <f t="shared" si="36"/>
        <v>53.3</v>
      </c>
      <c r="AB32" s="3">
        <f t="shared" ca="1" si="37"/>
        <v>59.00892552178739</v>
      </c>
      <c r="AC32" s="3">
        <f t="shared" ca="1" si="38"/>
        <v>3.6812821671329097</v>
      </c>
      <c r="AE32" s="3" t="str">
        <f t="shared" si="39"/>
        <v>1.2</v>
      </c>
      <c r="AF32" s="3" t="str">
        <f t="shared" si="40"/>
        <v>-</v>
      </c>
      <c r="AG32" s="3">
        <f t="shared" si="41"/>
        <v>53.3</v>
      </c>
      <c r="AH32" s="3">
        <f t="shared" ca="1" si="42"/>
        <v>59.00892552178739</v>
      </c>
      <c r="AI32" s="3">
        <f t="shared" ca="1" si="43"/>
        <v>3.451202031687103</v>
      </c>
      <c r="AK32" s="3" t="str">
        <f t="shared" si="44"/>
        <v>1.2</v>
      </c>
      <c r="AL32" s="3" t="str">
        <f t="shared" si="45"/>
        <v>-</v>
      </c>
      <c r="AM32" s="3">
        <f t="shared" si="46"/>
        <v>53.3</v>
      </c>
      <c r="AN32" s="3">
        <f t="shared" ca="1" si="47"/>
        <v>59.00892552178739</v>
      </c>
      <c r="AO32" s="3">
        <f t="shared" ca="1" si="48"/>
        <v>3.221121896241296</v>
      </c>
      <c r="AQ32" s="3" t="str">
        <f t="shared" si="49"/>
        <v>1.2</v>
      </c>
      <c r="AR32" s="3" t="str">
        <f t="shared" si="50"/>
        <v>-</v>
      </c>
      <c r="AS32" s="3">
        <f t="shared" si="51"/>
        <v>53.3</v>
      </c>
      <c r="AT32" s="3">
        <f t="shared" ca="1" si="52"/>
        <v>59.00892552178739</v>
      </c>
      <c r="AU32" s="3">
        <f t="shared" ca="1" si="53"/>
        <v>2.7609616253496823</v>
      </c>
      <c r="AW32" s="3" t="str">
        <f t="shared" si="54"/>
        <v>1.2</v>
      </c>
      <c r="AX32" s="3" t="str">
        <f t="shared" si="55"/>
        <v>-</v>
      </c>
      <c r="AY32" s="3">
        <f t="shared" si="56"/>
        <v>53.3</v>
      </c>
      <c r="AZ32" s="3">
        <f t="shared" ca="1" si="57"/>
        <v>59.00892552178739</v>
      </c>
      <c r="BA32" s="3">
        <f t="shared" ca="1" si="58"/>
        <v>2.3008013544580685</v>
      </c>
      <c r="BC32" s="3" t="str">
        <f t="shared" si="59"/>
        <v>1.2</v>
      </c>
      <c r="BD32" s="3" t="str">
        <f t="shared" si="60"/>
        <v>-</v>
      </c>
      <c r="BE32" s="3">
        <f t="shared" si="61"/>
        <v>53.3</v>
      </c>
      <c r="BF32" s="3">
        <f t="shared" ca="1" si="62"/>
        <v>59.00892552178739</v>
      </c>
      <c r="BG32" s="3">
        <f t="shared" ca="1" si="63"/>
        <v>1.3804808126748411</v>
      </c>
      <c r="BI32" s="3" t="str">
        <f t="shared" si="64"/>
        <v>1.2</v>
      </c>
      <c r="BJ32" s="3" t="str">
        <f t="shared" si="65"/>
        <v>-</v>
      </c>
      <c r="BK32" s="3">
        <f t="shared" si="66"/>
        <v>53.3</v>
      </c>
      <c r="BL32" s="3">
        <f t="shared" ca="1" si="67"/>
        <v>59.00892552178739</v>
      </c>
      <c r="BM32" s="3">
        <f t="shared" ca="1" si="68"/>
        <v>0.46016027089161371</v>
      </c>
    </row>
    <row r="33" spans="1:65" x14ac:dyDescent="0.3">
      <c r="A33" s="3" t="str">
        <f>'Forward collapse simulation'!B43</f>
        <v>1.2</v>
      </c>
      <c r="B33" s="3" t="str">
        <f>IF('Forward collapse simulation'!C43="","-",'Forward collapse simulation'!C43)</f>
        <v>-</v>
      </c>
      <c r="C33" s="3">
        <f>'Forward collapse simulation'!E43</f>
        <v>52.95</v>
      </c>
      <c r="D33" s="3">
        <f>'Forward collapse simulation'!AK43</f>
        <v>-3.64</v>
      </c>
      <c r="E33" s="84">
        <f>'Forward collapse simulation'!AL43</f>
        <v>3.4159999999999999</v>
      </c>
      <c r="G33" s="3" t="str">
        <f t="shared" si="19"/>
        <v>1.2</v>
      </c>
      <c r="H33" s="3" t="str">
        <f t="shared" si="20"/>
        <v>-</v>
      </c>
      <c r="I33" s="3">
        <f t="shared" si="21"/>
        <v>52.95</v>
      </c>
      <c r="J33" s="3">
        <f t="shared" si="22"/>
        <v>-3.64</v>
      </c>
      <c r="K33" s="3">
        <f t="shared" si="23"/>
        <v>3.2451999999999996</v>
      </c>
      <c r="M33" s="3" t="str">
        <f t="shared" si="24"/>
        <v>1.2</v>
      </c>
      <c r="N33" s="3" t="str">
        <f t="shared" si="25"/>
        <v>-</v>
      </c>
      <c r="O33" s="3">
        <f t="shared" si="26"/>
        <v>52.95</v>
      </c>
      <c r="P33" s="3">
        <f t="shared" si="27"/>
        <v>-3.64</v>
      </c>
      <c r="Q33" s="3">
        <f t="shared" si="28"/>
        <v>3.0743999999999998</v>
      </c>
      <c r="R33" s="85"/>
      <c r="S33" s="3" t="str">
        <f t="shared" si="29"/>
        <v>1.2</v>
      </c>
      <c r="T33" s="3" t="str">
        <f t="shared" si="30"/>
        <v>-</v>
      </c>
      <c r="U33" s="3">
        <f t="shared" si="31"/>
        <v>52.95</v>
      </c>
      <c r="V33" s="3">
        <f t="shared" si="32"/>
        <v>-3.64</v>
      </c>
      <c r="W33" s="3">
        <f t="shared" si="33"/>
        <v>2.9036</v>
      </c>
      <c r="X33" s="85"/>
      <c r="Y33" s="3" t="str">
        <f t="shared" si="34"/>
        <v>1.2</v>
      </c>
      <c r="Z33" s="3" t="str">
        <f t="shared" si="35"/>
        <v>-</v>
      </c>
      <c r="AA33" s="3">
        <f t="shared" si="36"/>
        <v>52.95</v>
      </c>
      <c r="AB33" s="3">
        <f t="shared" si="37"/>
        <v>-3.64</v>
      </c>
      <c r="AC33" s="3">
        <f t="shared" si="38"/>
        <v>2.7328000000000001</v>
      </c>
      <c r="AE33" s="3" t="str">
        <f t="shared" si="39"/>
        <v>1.2</v>
      </c>
      <c r="AF33" s="3" t="str">
        <f t="shared" si="40"/>
        <v>-</v>
      </c>
      <c r="AG33" s="3">
        <f t="shared" si="41"/>
        <v>52.95</v>
      </c>
      <c r="AH33" s="3">
        <f t="shared" si="42"/>
        <v>-3.64</v>
      </c>
      <c r="AI33" s="3">
        <f t="shared" si="43"/>
        <v>2.5619999999999998</v>
      </c>
      <c r="AK33" s="3" t="str">
        <f t="shared" si="44"/>
        <v>1.2</v>
      </c>
      <c r="AL33" s="3" t="str">
        <f t="shared" si="45"/>
        <v>-</v>
      </c>
      <c r="AM33" s="3">
        <f t="shared" si="46"/>
        <v>52.95</v>
      </c>
      <c r="AN33" s="3">
        <f t="shared" si="47"/>
        <v>-3.64</v>
      </c>
      <c r="AO33" s="3">
        <f t="shared" si="48"/>
        <v>2.3912</v>
      </c>
      <c r="AQ33" s="3" t="str">
        <f t="shared" si="49"/>
        <v>1.2</v>
      </c>
      <c r="AR33" s="3" t="str">
        <f t="shared" si="50"/>
        <v>-</v>
      </c>
      <c r="AS33" s="3">
        <f t="shared" si="51"/>
        <v>52.95</v>
      </c>
      <c r="AT33" s="3">
        <f t="shared" si="52"/>
        <v>-3.64</v>
      </c>
      <c r="AU33" s="3">
        <f t="shared" si="53"/>
        <v>2.0495999999999999</v>
      </c>
      <c r="AW33" s="3" t="str">
        <f t="shared" si="54"/>
        <v>1.2</v>
      </c>
      <c r="AX33" s="3" t="str">
        <f t="shared" si="55"/>
        <v>-</v>
      </c>
      <c r="AY33" s="3">
        <f t="shared" si="56"/>
        <v>52.95</v>
      </c>
      <c r="AZ33" s="3">
        <f t="shared" si="57"/>
        <v>-3.64</v>
      </c>
      <c r="BA33" s="3">
        <f t="shared" si="58"/>
        <v>1.708</v>
      </c>
      <c r="BC33" s="3" t="str">
        <f t="shared" si="59"/>
        <v>1.2</v>
      </c>
      <c r="BD33" s="3" t="str">
        <f t="shared" si="60"/>
        <v>-</v>
      </c>
      <c r="BE33" s="3">
        <f t="shared" si="61"/>
        <v>52.95</v>
      </c>
      <c r="BF33" s="3">
        <f t="shared" si="62"/>
        <v>-3.64</v>
      </c>
      <c r="BG33" s="3">
        <f t="shared" si="63"/>
        <v>1.0247999999999999</v>
      </c>
      <c r="BI33" s="3" t="str">
        <f t="shared" si="64"/>
        <v>1.2</v>
      </c>
      <c r="BJ33" s="3" t="str">
        <f t="shared" si="65"/>
        <v>-</v>
      </c>
      <c r="BK33" s="3">
        <f t="shared" si="66"/>
        <v>52.95</v>
      </c>
      <c r="BL33" s="3">
        <f t="shared" si="67"/>
        <v>-3.64</v>
      </c>
      <c r="BM33" s="3">
        <f t="shared" si="68"/>
        <v>0.34160000000000001</v>
      </c>
    </row>
    <row r="34" spans="1:65" x14ac:dyDescent="0.3">
      <c r="A34" s="3" t="str">
        <f>'Forward collapse simulation'!B44</f>
        <v>1.2</v>
      </c>
      <c r="B34" s="3" t="str">
        <f>IF('Forward collapse simulation'!C44="","-",'Forward collapse simulation'!C44)</f>
        <v>-</v>
      </c>
      <c r="C34" s="3">
        <f>'Forward collapse simulation'!E44</f>
        <v>58.23</v>
      </c>
      <c r="D34" s="3">
        <f>'Forward collapse simulation'!AK44</f>
        <v>-18.62</v>
      </c>
      <c r="E34" s="84">
        <f>'Forward collapse simulation'!AL44</f>
        <v>1.669</v>
      </c>
      <c r="G34" s="3" t="str">
        <f t="shared" si="19"/>
        <v>1.2</v>
      </c>
      <c r="H34" s="3" t="str">
        <f t="shared" si="20"/>
        <v>-</v>
      </c>
      <c r="I34" s="3">
        <f t="shared" si="21"/>
        <v>58.23</v>
      </c>
      <c r="J34" s="3">
        <f t="shared" si="22"/>
        <v>-18.62</v>
      </c>
      <c r="K34" s="3">
        <f t="shared" si="23"/>
        <v>1.58555</v>
      </c>
      <c r="M34" s="3" t="str">
        <f t="shared" si="24"/>
        <v>1.2</v>
      </c>
      <c r="N34" s="3" t="str">
        <f t="shared" si="25"/>
        <v>-</v>
      </c>
      <c r="O34" s="3">
        <f t="shared" si="26"/>
        <v>58.23</v>
      </c>
      <c r="P34" s="3">
        <f t="shared" si="27"/>
        <v>-18.62</v>
      </c>
      <c r="Q34" s="3">
        <f t="shared" si="28"/>
        <v>1.5021</v>
      </c>
      <c r="R34" s="85"/>
      <c r="S34" s="3" t="str">
        <f t="shared" si="29"/>
        <v>1.2</v>
      </c>
      <c r="T34" s="3" t="str">
        <f t="shared" si="30"/>
        <v>-</v>
      </c>
      <c r="U34" s="3">
        <f t="shared" si="31"/>
        <v>58.23</v>
      </c>
      <c r="V34" s="3">
        <f t="shared" si="32"/>
        <v>-18.62</v>
      </c>
      <c r="W34" s="3">
        <f t="shared" si="33"/>
        <v>1.41865</v>
      </c>
      <c r="X34" s="85"/>
      <c r="Y34" s="3" t="str">
        <f t="shared" si="34"/>
        <v>1.2</v>
      </c>
      <c r="Z34" s="3" t="str">
        <f t="shared" si="35"/>
        <v>-</v>
      </c>
      <c r="AA34" s="3">
        <f t="shared" si="36"/>
        <v>58.23</v>
      </c>
      <c r="AB34" s="3">
        <f t="shared" si="37"/>
        <v>-18.62</v>
      </c>
      <c r="AC34" s="3">
        <f t="shared" si="38"/>
        <v>1.3352000000000002</v>
      </c>
      <c r="AE34" s="3" t="str">
        <f t="shared" si="39"/>
        <v>1.2</v>
      </c>
      <c r="AF34" s="3" t="str">
        <f t="shared" si="40"/>
        <v>-</v>
      </c>
      <c r="AG34" s="3">
        <f t="shared" si="41"/>
        <v>58.23</v>
      </c>
      <c r="AH34" s="3">
        <f t="shared" si="42"/>
        <v>-18.62</v>
      </c>
      <c r="AI34" s="3">
        <f t="shared" si="43"/>
        <v>1.2517499999999999</v>
      </c>
      <c r="AK34" s="3" t="str">
        <f t="shared" si="44"/>
        <v>1.2</v>
      </c>
      <c r="AL34" s="3" t="str">
        <f t="shared" si="45"/>
        <v>-</v>
      </c>
      <c r="AM34" s="3">
        <f t="shared" si="46"/>
        <v>58.23</v>
      </c>
      <c r="AN34" s="3">
        <f t="shared" si="47"/>
        <v>-18.62</v>
      </c>
      <c r="AO34" s="3">
        <f t="shared" si="48"/>
        <v>1.1682999999999999</v>
      </c>
      <c r="AQ34" s="3" t="str">
        <f t="shared" si="49"/>
        <v>1.2</v>
      </c>
      <c r="AR34" s="3" t="str">
        <f t="shared" si="50"/>
        <v>-</v>
      </c>
      <c r="AS34" s="3">
        <f t="shared" si="51"/>
        <v>58.23</v>
      </c>
      <c r="AT34" s="3">
        <f t="shared" si="52"/>
        <v>-18.62</v>
      </c>
      <c r="AU34" s="3">
        <f t="shared" si="53"/>
        <v>1.0014000000000001</v>
      </c>
      <c r="AW34" s="3" t="str">
        <f t="shared" si="54"/>
        <v>1.2</v>
      </c>
      <c r="AX34" s="3" t="str">
        <f t="shared" si="55"/>
        <v>-</v>
      </c>
      <c r="AY34" s="3">
        <f t="shared" si="56"/>
        <v>58.23</v>
      </c>
      <c r="AZ34" s="3">
        <f t="shared" si="57"/>
        <v>-18.62</v>
      </c>
      <c r="BA34" s="3">
        <f t="shared" si="58"/>
        <v>0.83450000000000002</v>
      </c>
      <c r="BC34" s="3" t="str">
        <f t="shared" si="59"/>
        <v>1.2</v>
      </c>
      <c r="BD34" s="3" t="str">
        <f t="shared" si="60"/>
        <v>-</v>
      </c>
      <c r="BE34" s="3">
        <f t="shared" si="61"/>
        <v>58.23</v>
      </c>
      <c r="BF34" s="3">
        <f t="shared" si="62"/>
        <v>-18.62</v>
      </c>
      <c r="BG34" s="3">
        <f t="shared" si="63"/>
        <v>0.50070000000000003</v>
      </c>
      <c r="BI34" s="3" t="str">
        <f t="shared" si="64"/>
        <v>1.2</v>
      </c>
      <c r="BJ34" s="3" t="str">
        <f t="shared" si="65"/>
        <v>-</v>
      </c>
      <c r="BK34" s="3">
        <f t="shared" si="66"/>
        <v>58.23</v>
      </c>
      <c r="BL34" s="3">
        <f t="shared" si="67"/>
        <v>-18.62</v>
      </c>
      <c r="BM34" s="3">
        <f t="shared" si="68"/>
        <v>0.16690000000000002</v>
      </c>
    </row>
    <row r="35" spans="1:65" x14ac:dyDescent="0.3">
      <c r="A35" s="3" t="str">
        <f>'Forward collapse simulation'!B45</f>
        <v>1.2</v>
      </c>
      <c r="B35" s="3" t="str">
        <f>IF('Forward collapse simulation'!C45="","-",'Forward collapse simulation'!C45)</f>
        <v>-</v>
      </c>
      <c r="C35" s="3">
        <f>'Forward collapse simulation'!E45</f>
        <v>57.26</v>
      </c>
      <c r="D35" s="3">
        <f>'Forward collapse simulation'!AK45</f>
        <v>-37.85</v>
      </c>
      <c r="E35" s="84">
        <f>'Forward collapse simulation'!AL45</f>
        <v>0.97</v>
      </c>
      <c r="G35" s="3" t="str">
        <f t="shared" si="19"/>
        <v>1.2</v>
      </c>
      <c r="H35" s="3" t="str">
        <f t="shared" si="20"/>
        <v>-</v>
      </c>
      <c r="I35" s="3">
        <f t="shared" si="21"/>
        <v>57.26</v>
      </c>
      <c r="J35" s="3">
        <f t="shared" si="22"/>
        <v>-37.85</v>
      </c>
      <c r="K35" s="3">
        <f t="shared" si="23"/>
        <v>0.92149999999999999</v>
      </c>
      <c r="M35" s="3" t="str">
        <f t="shared" si="24"/>
        <v>1.2</v>
      </c>
      <c r="N35" s="3" t="str">
        <f t="shared" si="25"/>
        <v>-</v>
      </c>
      <c r="O35" s="3">
        <f t="shared" si="26"/>
        <v>57.26</v>
      </c>
      <c r="P35" s="3">
        <f t="shared" si="27"/>
        <v>-37.85</v>
      </c>
      <c r="Q35" s="3">
        <f t="shared" si="28"/>
        <v>0.873</v>
      </c>
      <c r="R35" s="85"/>
      <c r="S35" s="3" t="str">
        <f t="shared" si="29"/>
        <v>1.2</v>
      </c>
      <c r="T35" s="3" t="str">
        <f t="shared" si="30"/>
        <v>-</v>
      </c>
      <c r="U35" s="3">
        <f t="shared" si="31"/>
        <v>57.26</v>
      </c>
      <c r="V35" s="3">
        <f t="shared" si="32"/>
        <v>-37.85</v>
      </c>
      <c r="W35" s="3">
        <f t="shared" si="33"/>
        <v>0.82450000000000001</v>
      </c>
      <c r="X35" s="85"/>
      <c r="Y35" s="3" t="str">
        <f t="shared" si="34"/>
        <v>1.2</v>
      </c>
      <c r="Z35" s="3" t="str">
        <f t="shared" si="35"/>
        <v>-</v>
      </c>
      <c r="AA35" s="3">
        <f t="shared" si="36"/>
        <v>57.26</v>
      </c>
      <c r="AB35" s="3">
        <f t="shared" si="37"/>
        <v>-37.85</v>
      </c>
      <c r="AC35" s="3">
        <f t="shared" si="38"/>
        <v>0.77600000000000002</v>
      </c>
      <c r="AE35" s="3" t="str">
        <f t="shared" si="39"/>
        <v>1.2</v>
      </c>
      <c r="AF35" s="3" t="str">
        <f t="shared" si="40"/>
        <v>-</v>
      </c>
      <c r="AG35" s="3">
        <f t="shared" si="41"/>
        <v>57.26</v>
      </c>
      <c r="AH35" s="3">
        <f t="shared" si="42"/>
        <v>-37.85</v>
      </c>
      <c r="AI35" s="3">
        <f t="shared" si="43"/>
        <v>0.72750000000000004</v>
      </c>
      <c r="AK35" s="3" t="str">
        <f t="shared" si="44"/>
        <v>1.2</v>
      </c>
      <c r="AL35" s="3" t="str">
        <f t="shared" si="45"/>
        <v>-</v>
      </c>
      <c r="AM35" s="3">
        <f t="shared" si="46"/>
        <v>57.26</v>
      </c>
      <c r="AN35" s="3">
        <f t="shared" si="47"/>
        <v>-37.85</v>
      </c>
      <c r="AO35" s="3">
        <f t="shared" si="48"/>
        <v>0.67899999999999994</v>
      </c>
      <c r="AQ35" s="3" t="str">
        <f t="shared" si="49"/>
        <v>1.2</v>
      </c>
      <c r="AR35" s="3" t="str">
        <f t="shared" si="50"/>
        <v>-</v>
      </c>
      <c r="AS35" s="3">
        <f t="shared" si="51"/>
        <v>57.26</v>
      </c>
      <c r="AT35" s="3">
        <f t="shared" si="52"/>
        <v>-37.85</v>
      </c>
      <c r="AU35" s="3">
        <f t="shared" si="53"/>
        <v>0.58199999999999996</v>
      </c>
      <c r="AW35" s="3" t="str">
        <f t="shared" si="54"/>
        <v>1.2</v>
      </c>
      <c r="AX35" s="3" t="str">
        <f t="shared" si="55"/>
        <v>-</v>
      </c>
      <c r="AY35" s="3">
        <f t="shared" si="56"/>
        <v>57.26</v>
      </c>
      <c r="AZ35" s="3">
        <f t="shared" si="57"/>
        <v>-37.85</v>
      </c>
      <c r="BA35" s="3">
        <f t="shared" si="58"/>
        <v>0.48499999999999999</v>
      </c>
      <c r="BC35" s="3" t="str">
        <f t="shared" si="59"/>
        <v>1.2</v>
      </c>
      <c r="BD35" s="3" t="str">
        <f t="shared" si="60"/>
        <v>-</v>
      </c>
      <c r="BE35" s="3">
        <f t="shared" si="61"/>
        <v>57.26</v>
      </c>
      <c r="BF35" s="3">
        <f t="shared" si="62"/>
        <v>-37.85</v>
      </c>
      <c r="BG35" s="3">
        <f t="shared" si="63"/>
        <v>0.29099999999999998</v>
      </c>
      <c r="BI35" s="3" t="str">
        <f t="shared" si="64"/>
        <v>1.2</v>
      </c>
      <c r="BJ35" s="3" t="str">
        <f t="shared" si="65"/>
        <v>-</v>
      </c>
      <c r="BK35" s="3">
        <f t="shared" si="66"/>
        <v>57.26</v>
      </c>
      <c r="BL35" s="3">
        <f t="shared" si="67"/>
        <v>-37.85</v>
      </c>
      <c r="BM35" s="3">
        <f t="shared" si="68"/>
        <v>9.7000000000000003E-2</v>
      </c>
    </row>
    <row r="36" spans="1:65" x14ac:dyDescent="0.3">
      <c r="A36" s="3" t="str">
        <f>'Forward collapse simulation'!B46</f>
        <v>1.2</v>
      </c>
      <c r="B36" s="3" t="str">
        <f>IF('Forward collapse simulation'!C46="","-",'Forward collapse simulation'!C46)</f>
        <v>1.3</v>
      </c>
      <c r="C36" s="3">
        <f>'Forward collapse simulation'!E46</f>
        <v>322.05</v>
      </c>
      <c r="D36" s="3">
        <f>'Forward collapse simulation'!AK46</f>
        <v>10.01</v>
      </c>
      <c r="E36" s="84">
        <f>'Forward collapse simulation'!AL46</f>
        <v>3.2330000000000001</v>
      </c>
      <c r="G36" s="3" t="str">
        <f t="shared" si="19"/>
        <v>1.2</v>
      </c>
      <c r="H36" s="3" t="str">
        <f t="shared" si="20"/>
        <v>1.3</v>
      </c>
      <c r="I36" s="3">
        <f t="shared" si="21"/>
        <v>322.05</v>
      </c>
      <c r="J36" s="3">
        <f t="shared" si="22"/>
        <v>10.01</v>
      </c>
      <c r="K36" s="3">
        <f t="shared" si="23"/>
        <v>3.2330000000000001</v>
      </c>
      <c r="M36" s="3" t="str">
        <f t="shared" si="24"/>
        <v>1.2</v>
      </c>
      <c r="N36" s="3" t="str">
        <f t="shared" si="25"/>
        <v>1.3</v>
      </c>
      <c r="O36" s="3">
        <f t="shared" si="26"/>
        <v>322.05</v>
      </c>
      <c r="P36" s="3">
        <f t="shared" si="27"/>
        <v>10.01</v>
      </c>
      <c r="Q36" s="3">
        <f t="shared" si="28"/>
        <v>3.2330000000000001</v>
      </c>
      <c r="R36" s="85"/>
      <c r="S36" s="3" t="str">
        <f t="shared" si="29"/>
        <v>1.2</v>
      </c>
      <c r="T36" s="3" t="str">
        <f t="shared" si="30"/>
        <v>1.3</v>
      </c>
      <c r="U36" s="3">
        <f t="shared" si="31"/>
        <v>322.05</v>
      </c>
      <c r="V36" s="3">
        <f t="shared" si="32"/>
        <v>10.01</v>
      </c>
      <c r="W36" s="3">
        <f t="shared" si="33"/>
        <v>3.2330000000000001</v>
      </c>
      <c r="X36" s="85"/>
      <c r="Y36" s="3" t="str">
        <f t="shared" si="34"/>
        <v>1.2</v>
      </c>
      <c r="Z36" s="3" t="str">
        <f t="shared" si="35"/>
        <v>1.3</v>
      </c>
      <c r="AA36" s="3">
        <f t="shared" si="36"/>
        <v>322.05</v>
      </c>
      <c r="AB36" s="3">
        <f t="shared" si="37"/>
        <v>10.01</v>
      </c>
      <c r="AC36" s="3">
        <f t="shared" si="38"/>
        <v>3.2330000000000001</v>
      </c>
      <c r="AE36" s="3" t="str">
        <f t="shared" si="39"/>
        <v>1.2</v>
      </c>
      <c r="AF36" s="3" t="str">
        <f t="shared" si="40"/>
        <v>1.3</v>
      </c>
      <c r="AG36" s="3">
        <f t="shared" si="41"/>
        <v>322.05</v>
      </c>
      <c r="AH36" s="3">
        <f t="shared" si="42"/>
        <v>10.01</v>
      </c>
      <c r="AI36" s="3">
        <f t="shared" si="43"/>
        <v>3.2330000000000001</v>
      </c>
      <c r="AK36" s="3" t="str">
        <f t="shared" si="44"/>
        <v>1.2</v>
      </c>
      <c r="AL36" s="3" t="str">
        <f t="shared" si="45"/>
        <v>1.3</v>
      </c>
      <c r="AM36" s="3">
        <f t="shared" si="46"/>
        <v>322.05</v>
      </c>
      <c r="AN36" s="3">
        <f t="shared" si="47"/>
        <v>10.01</v>
      </c>
      <c r="AO36" s="3">
        <f t="shared" si="48"/>
        <v>3.2330000000000001</v>
      </c>
      <c r="AQ36" s="3" t="str">
        <f t="shared" si="49"/>
        <v>1.2</v>
      </c>
      <c r="AR36" s="3" t="str">
        <f t="shared" si="50"/>
        <v>1.3</v>
      </c>
      <c r="AS36" s="3">
        <f t="shared" si="51"/>
        <v>322.05</v>
      </c>
      <c r="AT36" s="3">
        <f t="shared" si="52"/>
        <v>10.01</v>
      </c>
      <c r="AU36" s="3">
        <f t="shared" si="53"/>
        <v>3.2330000000000001</v>
      </c>
      <c r="AW36" s="3" t="str">
        <f t="shared" si="54"/>
        <v>1.2</v>
      </c>
      <c r="AX36" s="3" t="str">
        <f t="shared" si="55"/>
        <v>1.3</v>
      </c>
      <c r="AY36" s="3">
        <f t="shared" si="56"/>
        <v>322.05</v>
      </c>
      <c r="AZ36" s="3">
        <f t="shared" si="57"/>
        <v>10.01</v>
      </c>
      <c r="BA36" s="3">
        <f t="shared" si="58"/>
        <v>3.2330000000000001</v>
      </c>
      <c r="BC36" s="3" t="str">
        <f t="shared" si="59"/>
        <v>1.2</v>
      </c>
      <c r="BD36" s="3" t="str">
        <f t="shared" si="60"/>
        <v>1.3</v>
      </c>
      <c r="BE36" s="3">
        <f t="shared" si="61"/>
        <v>322.05</v>
      </c>
      <c r="BF36" s="3">
        <f t="shared" si="62"/>
        <v>10.01</v>
      </c>
      <c r="BG36" s="3">
        <f t="shared" si="63"/>
        <v>3.2330000000000001</v>
      </c>
      <c r="BI36" s="3" t="str">
        <f t="shared" si="64"/>
        <v>1.2</v>
      </c>
      <c r="BJ36" s="3" t="str">
        <f t="shared" si="65"/>
        <v>1.3</v>
      </c>
      <c r="BK36" s="3">
        <f t="shared" si="66"/>
        <v>322.05</v>
      </c>
      <c r="BL36" s="3">
        <f t="shared" si="67"/>
        <v>10.01</v>
      </c>
      <c r="BM36" s="3">
        <f t="shared" si="68"/>
        <v>3.2330000000000001</v>
      </c>
    </row>
    <row r="37" spans="1:65" x14ac:dyDescent="0.3">
      <c r="A37" s="3" t="str">
        <f>'Forward collapse simulation'!B47</f>
        <v>1.3</v>
      </c>
      <c r="B37" s="3" t="str">
        <f>IF('Forward collapse simulation'!C47="","-",'Forward collapse simulation'!C47)</f>
        <v>-</v>
      </c>
      <c r="C37" s="3">
        <f>'Forward collapse simulation'!E47</f>
        <v>278.86</v>
      </c>
      <c r="D37" s="3">
        <f>'Forward collapse simulation'!AK47</f>
        <v>-51.41</v>
      </c>
      <c r="E37" s="84">
        <f>'Forward collapse simulation'!AL47</f>
        <v>0.70699999999999996</v>
      </c>
      <c r="G37" s="3" t="str">
        <f t="shared" si="19"/>
        <v>1.3</v>
      </c>
      <c r="H37" s="3" t="str">
        <f t="shared" si="20"/>
        <v>-</v>
      </c>
      <c r="I37" s="3">
        <f t="shared" si="21"/>
        <v>278.86</v>
      </c>
      <c r="J37" s="3">
        <f t="shared" si="22"/>
        <v>-51.41</v>
      </c>
      <c r="K37" s="3">
        <f t="shared" si="23"/>
        <v>0.67164999999999997</v>
      </c>
      <c r="M37" s="3" t="str">
        <f t="shared" si="24"/>
        <v>1.3</v>
      </c>
      <c r="N37" s="3" t="str">
        <f t="shared" si="25"/>
        <v>-</v>
      </c>
      <c r="O37" s="3">
        <f t="shared" si="26"/>
        <v>278.86</v>
      </c>
      <c r="P37" s="3">
        <f t="shared" si="27"/>
        <v>-51.41</v>
      </c>
      <c r="Q37" s="3">
        <f t="shared" si="28"/>
        <v>0.63629999999999998</v>
      </c>
      <c r="R37" s="85"/>
      <c r="S37" s="3" t="str">
        <f t="shared" si="29"/>
        <v>1.3</v>
      </c>
      <c r="T37" s="3" t="str">
        <f t="shared" si="30"/>
        <v>-</v>
      </c>
      <c r="U37" s="3">
        <f t="shared" si="31"/>
        <v>278.86</v>
      </c>
      <c r="V37" s="3">
        <f t="shared" si="32"/>
        <v>-51.41</v>
      </c>
      <c r="W37" s="3">
        <f t="shared" si="33"/>
        <v>0.60094999999999998</v>
      </c>
      <c r="X37" s="85"/>
      <c r="Y37" s="3" t="str">
        <f t="shared" si="34"/>
        <v>1.3</v>
      </c>
      <c r="Z37" s="3" t="str">
        <f t="shared" si="35"/>
        <v>-</v>
      </c>
      <c r="AA37" s="3">
        <f t="shared" si="36"/>
        <v>278.86</v>
      </c>
      <c r="AB37" s="3">
        <f t="shared" si="37"/>
        <v>-51.41</v>
      </c>
      <c r="AC37" s="3">
        <f t="shared" si="38"/>
        <v>0.56559999999999999</v>
      </c>
      <c r="AE37" s="3" t="str">
        <f t="shared" si="39"/>
        <v>1.3</v>
      </c>
      <c r="AF37" s="3" t="str">
        <f t="shared" si="40"/>
        <v>-</v>
      </c>
      <c r="AG37" s="3">
        <f t="shared" si="41"/>
        <v>278.86</v>
      </c>
      <c r="AH37" s="3">
        <f t="shared" si="42"/>
        <v>-51.41</v>
      </c>
      <c r="AI37" s="3">
        <f t="shared" si="43"/>
        <v>0.53025</v>
      </c>
      <c r="AK37" s="3" t="str">
        <f t="shared" si="44"/>
        <v>1.3</v>
      </c>
      <c r="AL37" s="3" t="str">
        <f t="shared" si="45"/>
        <v>-</v>
      </c>
      <c r="AM37" s="3">
        <f t="shared" si="46"/>
        <v>278.86</v>
      </c>
      <c r="AN37" s="3">
        <f t="shared" si="47"/>
        <v>-51.41</v>
      </c>
      <c r="AO37" s="3">
        <f t="shared" si="48"/>
        <v>0.49489999999999995</v>
      </c>
      <c r="AQ37" s="3" t="str">
        <f t="shared" si="49"/>
        <v>1.3</v>
      </c>
      <c r="AR37" s="3" t="str">
        <f t="shared" si="50"/>
        <v>-</v>
      </c>
      <c r="AS37" s="3">
        <f t="shared" si="51"/>
        <v>278.86</v>
      </c>
      <c r="AT37" s="3">
        <f t="shared" si="52"/>
        <v>-51.41</v>
      </c>
      <c r="AU37" s="3">
        <f t="shared" si="53"/>
        <v>0.42419999999999997</v>
      </c>
      <c r="AW37" s="3" t="str">
        <f t="shared" si="54"/>
        <v>1.3</v>
      </c>
      <c r="AX37" s="3" t="str">
        <f t="shared" si="55"/>
        <v>-</v>
      </c>
      <c r="AY37" s="3">
        <f t="shared" si="56"/>
        <v>278.86</v>
      </c>
      <c r="AZ37" s="3">
        <f t="shared" si="57"/>
        <v>-51.41</v>
      </c>
      <c r="BA37" s="3">
        <f t="shared" si="58"/>
        <v>0.35349999999999998</v>
      </c>
      <c r="BC37" s="3" t="str">
        <f t="shared" si="59"/>
        <v>1.3</v>
      </c>
      <c r="BD37" s="3" t="str">
        <f t="shared" si="60"/>
        <v>-</v>
      </c>
      <c r="BE37" s="3">
        <f t="shared" si="61"/>
        <v>278.86</v>
      </c>
      <c r="BF37" s="3">
        <f t="shared" si="62"/>
        <v>-51.41</v>
      </c>
      <c r="BG37" s="3">
        <f t="shared" si="63"/>
        <v>0.21209999999999998</v>
      </c>
      <c r="BI37" s="3" t="str">
        <f t="shared" si="64"/>
        <v>1.3</v>
      </c>
      <c r="BJ37" s="3" t="str">
        <f t="shared" si="65"/>
        <v>-</v>
      </c>
      <c r="BK37" s="3">
        <f t="shared" si="66"/>
        <v>278.86</v>
      </c>
      <c r="BL37" s="3">
        <f t="shared" si="67"/>
        <v>-51.41</v>
      </c>
      <c r="BM37" s="3">
        <f t="shared" si="68"/>
        <v>7.0699999999999999E-2</v>
      </c>
    </row>
    <row r="38" spans="1:65" x14ac:dyDescent="0.3">
      <c r="A38" s="3" t="str">
        <f>'Forward collapse simulation'!B48</f>
        <v>1.3</v>
      </c>
      <c r="B38" s="3" t="str">
        <f>IF('Forward collapse simulation'!C48="","-",'Forward collapse simulation'!C48)</f>
        <v>-</v>
      </c>
      <c r="C38" s="3">
        <f>'Forward collapse simulation'!E48</f>
        <v>278.31</v>
      </c>
      <c r="D38" s="3">
        <f>'Forward collapse simulation'!AK48</f>
        <v>-19.43</v>
      </c>
      <c r="E38" s="84">
        <f>'Forward collapse simulation'!AL48</f>
        <v>1.8640000000000001</v>
      </c>
      <c r="G38" s="3" t="str">
        <f t="shared" si="19"/>
        <v>1.3</v>
      </c>
      <c r="H38" s="3" t="str">
        <f t="shared" si="20"/>
        <v>-</v>
      </c>
      <c r="I38" s="3">
        <f t="shared" si="21"/>
        <v>278.31</v>
      </c>
      <c r="J38" s="3">
        <f t="shared" si="22"/>
        <v>-19.43</v>
      </c>
      <c r="K38" s="3">
        <f t="shared" si="23"/>
        <v>1.7707999999999999</v>
      </c>
      <c r="M38" s="3" t="str">
        <f t="shared" si="24"/>
        <v>1.3</v>
      </c>
      <c r="N38" s="3" t="str">
        <f t="shared" si="25"/>
        <v>-</v>
      </c>
      <c r="O38" s="3">
        <f t="shared" si="26"/>
        <v>278.31</v>
      </c>
      <c r="P38" s="3">
        <f t="shared" si="27"/>
        <v>-19.43</v>
      </c>
      <c r="Q38" s="3">
        <f t="shared" si="28"/>
        <v>1.6776000000000002</v>
      </c>
      <c r="R38" s="85"/>
      <c r="S38" s="3" t="str">
        <f t="shared" si="29"/>
        <v>1.3</v>
      </c>
      <c r="T38" s="3" t="str">
        <f t="shared" si="30"/>
        <v>-</v>
      </c>
      <c r="U38" s="3">
        <f t="shared" si="31"/>
        <v>278.31</v>
      </c>
      <c r="V38" s="3">
        <f t="shared" si="32"/>
        <v>-19.43</v>
      </c>
      <c r="W38" s="3">
        <f t="shared" si="33"/>
        <v>1.5844</v>
      </c>
      <c r="X38" s="85"/>
      <c r="Y38" s="3" t="str">
        <f t="shared" si="34"/>
        <v>1.3</v>
      </c>
      <c r="Z38" s="3" t="str">
        <f t="shared" si="35"/>
        <v>-</v>
      </c>
      <c r="AA38" s="3">
        <f t="shared" si="36"/>
        <v>278.31</v>
      </c>
      <c r="AB38" s="3">
        <f t="shared" si="37"/>
        <v>-19.43</v>
      </c>
      <c r="AC38" s="3">
        <f t="shared" si="38"/>
        <v>1.4912000000000001</v>
      </c>
      <c r="AE38" s="3" t="str">
        <f t="shared" si="39"/>
        <v>1.3</v>
      </c>
      <c r="AF38" s="3" t="str">
        <f t="shared" si="40"/>
        <v>-</v>
      </c>
      <c r="AG38" s="3">
        <f t="shared" si="41"/>
        <v>278.31</v>
      </c>
      <c r="AH38" s="3">
        <f t="shared" si="42"/>
        <v>-19.43</v>
      </c>
      <c r="AI38" s="3">
        <f t="shared" si="43"/>
        <v>1.3980000000000001</v>
      </c>
      <c r="AK38" s="3" t="str">
        <f t="shared" si="44"/>
        <v>1.3</v>
      </c>
      <c r="AL38" s="3" t="str">
        <f t="shared" si="45"/>
        <v>-</v>
      </c>
      <c r="AM38" s="3">
        <f t="shared" si="46"/>
        <v>278.31</v>
      </c>
      <c r="AN38" s="3">
        <f t="shared" si="47"/>
        <v>-19.43</v>
      </c>
      <c r="AO38" s="3">
        <f t="shared" si="48"/>
        <v>1.3048</v>
      </c>
      <c r="AQ38" s="3" t="str">
        <f t="shared" si="49"/>
        <v>1.3</v>
      </c>
      <c r="AR38" s="3" t="str">
        <f t="shared" si="50"/>
        <v>-</v>
      </c>
      <c r="AS38" s="3">
        <f t="shared" si="51"/>
        <v>278.31</v>
      </c>
      <c r="AT38" s="3">
        <f t="shared" si="52"/>
        <v>-19.43</v>
      </c>
      <c r="AU38" s="3">
        <f t="shared" si="53"/>
        <v>1.1184000000000001</v>
      </c>
      <c r="AW38" s="3" t="str">
        <f t="shared" si="54"/>
        <v>1.3</v>
      </c>
      <c r="AX38" s="3" t="str">
        <f t="shared" si="55"/>
        <v>-</v>
      </c>
      <c r="AY38" s="3">
        <f t="shared" si="56"/>
        <v>278.31</v>
      </c>
      <c r="AZ38" s="3">
        <f t="shared" si="57"/>
        <v>-19.43</v>
      </c>
      <c r="BA38" s="3">
        <f t="shared" si="58"/>
        <v>0.93200000000000005</v>
      </c>
      <c r="BC38" s="3" t="str">
        <f t="shared" si="59"/>
        <v>1.3</v>
      </c>
      <c r="BD38" s="3" t="str">
        <f t="shared" si="60"/>
        <v>-</v>
      </c>
      <c r="BE38" s="3">
        <f t="shared" si="61"/>
        <v>278.31</v>
      </c>
      <c r="BF38" s="3">
        <f t="shared" si="62"/>
        <v>-19.43</v>
      </c>
      <c r="BG38" s="3">
        <f t="shared" si="63"/>
        <v>0.55920000000000003</v>
      </c>
      <c r="BI38" s="3" t="str">
        <f t="shared" si="64"/>
        <v>1.3</v>
      </c>
      <c r="BJ38" s="3" t="str">
        <f t="shared" si="65"/>
        <v>-</v>
      </c>
      <c r="BK38" s="3">
        <f t="shared" si="66"/>
        <v>278.31</v>
      </c>
      <c r="BL38" s="3">
        <f t="shared" si="67"/>
        <v>-19.43</v>
      </c>
      <c r="BM38" s="3">
        <f t="shared" si="68"/>
        <v>0.18640000000000001</v>
      </c>
    </row>
    <row r="39" spans="1:65" x14ac:dyDescent="0.3">
      <c r="A39" s="3" t="str">
        <f>'Forward collapse simulation'!B49</f>
        <v>1.3</v>
      </c>
      <c r="B39" s="3" t="str">
        <f>IF('Forward collapse simulation'!C49="","-",'Forward collapse simulation'!C49)</f>
        <v>-</v>
      </c>
      <c r="C39" s="3">
        <f>'Forward collapse simulation'!E49</f>
        <v>282.02999999999997</v>
      </c>
      <c r="D39" s="3">
        <f ca="1">'Forward collapse simulation'!AK49</f>
        <v>52.771853999386579</v>
      </c>
      <c r="E39" s="84">
        <f ca="1">'Forward collapse simulation'!AL49</f>
        <v>2.8219592841949819</v>
      </c>
      <c r="G39" s="3" t="str">
        <f t="shared" si="19"/>
        <v>1.3</v>
      </c>
      <c r="H39" s="3" t="str">
        <f t="shared" si="20"/>
        <v>-</v>
      </c>
      <c r="I39" s="3">
        <f t="shared" si="21"/>
        <v>282.02999999999997</v>
      </c>
      <c r="J39" s="3">
        <f t="shared" ca="1" si="22"/>
        <v>52.771853999386579</v>
      </c>
      <c r="K39" s="3">
        <f t="shared" ca="1" si="23"/>
        <v>2.6808613199852327</v>
      </c>
      <c r="M39" s="3" t="str">
        <f t="shared" si="24"/>
        <v>1.3</v>
      </c>
      <c r="N39" s="3" t="str">
        <f t="shared" si="25"/>
        <v>-</v>
      </c>
      <c r="O39" s="3">
        <f t="shared" si="26"/>
        <v>282.02999999999997</v>
      </c>
      <c r="P39" s="3">
        <f t="shared" ca="1" si="27"/>
        <v>52.771853999386579</v>
      </c>
      <c r="Q39" s="3">
        <f t="shared" ca="1" si="28"/>
        <v>2.539763355775484</v>
      </c>
      <c r="R39" s="85"/>
      <c r="S39" s="3" t="str">
        <f t="shared" si="29"/>
        <v>1.3</v>
      </c>
      <c r="T39" s="3" t="str">
        <f t="shared" si="30"/>
        <v>-</v>
      </c>
      <c r="U39" s="3">
        <f t="shared" si="31"/>
        <v>282.02999999999997</v>
      </c>
      <c r="V39" s="3">
        <f t="shared" ca="1" si="32"/>
        <v>52.771853999386579</v>
      </c>
      <c r="W39" s="3">
        <f t="shared" ca="1" si="33"/>
        <v>2.3986653915657343</v>
      </c>
      <c r="X39" s="85"/>
      <c r="Y39" s="3" t="str">
        <f t="shared" si="34"/>
        <v>1.3</v>
      </c>
      <c r="Z39" s="3" t="str">
        <f t="shared" si="35"/>
        <v>-</v>
      </c>
      <c r="AA39" s="3">
        <f t="shared" si="36"/>
        <v>282.02999999999997</v>
      </c>
      <c r="AB39" s="3">
        <f t="shared" ca="1" si="37"/>
        <v>52.771853999386579</v>
      </c>
      <c r="AC39" s="3">
        <f t="shared" ca="1" si="38"/>
        <v>2.2575674273559856</v>
      </c>
      <c r="AE39" s="3" t="str">
        <f t="shared" si="39"/>
        <v>1.3</v>
      </c>
      <c r="AF39" s="3" t="str">
        <f t="shared" si="40"/>
        <v>-</v>
      </c>
      <c r="AG39" s="3">
        <f t="shared" si="41"/>
        <v>282.02999999999997</v>
      </c>
      <c r="AH39" s="3">
        <f t="shared" ca="1" si="42"/>
        <v>52.771853999386579</v>
      </c>
      <c r="AI39" s="3">
        <f t="shared" ca="1" si="43"/>
        <v>2.1164694631462364</v>
      </c>
      <c r="AK39" s="3" t="str">
        <f t="shared" si="44"/>
        <v>1.3</v>
      </c>
      <c r="AL39" s="3" t="str">
        <f t="shared" si="45"/>
        <v>-</v>
      </c>
      <c r="AM39" s="3">
        <f t="shared" si="46"/>
        <v>282.02999999999997</v>
      </c>
      <c r="AN39" s="3">
        <f t="shared" ca="1" si="47"/>
        <v>52.771853999386579</v>
      </c>
      <c r="AO39" s="3">
        <f t="shared" ca="1" si="48"/>
        <v>1.9753714989364872</v>
      </c>
      <c r="AQ39" s="3" t="str">
        <f t="shared" si="49"/>
        <v>1.3</v>
      </c>
      <c r="AR39" s="3" t="str">
        <f t="shared" si="50"/>
        <v>-</v>
      </c>
      <c r="AS39" s="3">
        <f t="shared" si="51"/>
        <v>282.02999999999997</v>
      </c>
      <c r="AT39" s="3">
        <f t="shared" ca="1" si="52"/>
        <v>52.771853999386579</v>
      </c>
      <c r="AU39" s="3">
        <f t="shared" ca="1" si="53"/>
        <v>1.6931755705169891</v>
      </c>
      <c r="AW39" s="3" t="str">
        <f t="shared" si="54"/>
        <v>1.3</v>
      </c>
      <c r="AX39" s="3" t="str">
        <f t="shared" si="55"/>
        <v>-</v>
      </c>
      <c r="AY39" s="3">
        <f t="shared" si="56"/>
        <v>282.02999999999997</v>
      </c>
      <c r="AZ39" s="3">
        <f t="shared" ca="1" si="57"/>
        <v>52.771853999386579</v>
      </c>
      <c r="BA39" s="3">
        <f t="shared" ca="1" si="58"/>
        <v>1.4109796420974909</v>
      </c>
      <c r="BC39" s="3" t="str">
        <f t="shared" si="59"/>
        <v>1.3</v>
      </c>
      <c r="BD39" s="3" t="str">
        <f t="shared" si="60"/>
        <v>-</v>
      </c>
      <c r="BE39" s="3">
        <f t="shared" si="61"/>
        <v>282.02999999999997</v>
      </c>
      <c r="BF39" s="3">
        <f t="shared" ca="1" si="62"/>
        <v>52.771853999386579</v>
      </c>
      <c r="BG39" s="3">
        <f t="shared" ca="1" si="63"/>
        <v>0.84658778525849454</v>
      </c>
      <c r="BI39" s="3" t="str">
        <f t="shared" si="64"/>
        <v>1.3</v>
      </c>
      <c r="BJ39" s="3" t="str">
        <f t="shared" si="65"/>
        <v>-</v>
      </c>
      <c r="BK39" s="3">
        <f t="shared" si="66"/>
        <v>282.02999999999997</v>
      </c>
      <c r="BL39" s="3">
        <f t="shared" ca="1" si="67"/>
        <v>52.771853999386579</v>
      </c>
      <c r="BM39" s="3">
        <f t="shared" ca="1" si="68"/>
        <v>0.2821959284194982</v>
      </c>
    </row>
    <row r="40" spans="1:65" x14ac:dyDescent="0.3">
      <c r="A40" s="3" t="str">
        <f>'Forward collapse simulation'!B50</f>
        <v>1.3</v>
      </c>
      <c r="B40" s="3" t="str">
        <f>IF('Forward collapse simulation'!C50="","-",'Forward collapse simulation'!C50)</f>
        <v>-</v>
      </c>
      <c r="C40" s="3">
        <f>'Forward collapse simulation'!E50</f>
        <v>279.86</v>
      </c>
      <c r="D40" s="3">
        <f ca="1">'Forward collapse simulation'!AK50</f>
        <v>62.291684424510912</v>
      </c>
      <c r="E40" s="84">
        <f ca="1">'Forward collapse simulation'!AL50</f>
        <v>5.0105798821810685</v>
      </c>
      <c r="G40" s="3" t="str">
        <f t="shared" si="19"/>
        <v>1.3</v>
      </c>
      <c r="H40" s="3" t="str">
        <f t="shared" si="20"/>
        <v>-</v>
      </c>
      <c r="I40" s="3">
        <f t="shared" si="21"/>
        <v>279.86</v>
      </c>
      <c r="J40" s="3">
        <f t="shared" ca="1" si="22"/>
        <v>62.291684424510912</v>
      </c>
      <c r="K40" s="3">
        <f t="shared" ca="1" si="23"/>
        <v>4.7600508880720147</v>
      </c>
      <c r="M40" s="3" t="str">
        <f t="shared" si="24"/>
        <v>1.3</v>
      </c>
      <c r="N40" s="3" t="str">
        <f t="shared" si="25"/>
        <v>-</v>
      </c>
      <c r="O40" s="3">
        <f t="shared" si="26"/>
        <v>279.86</v>
      </c>
      <c r="P40" s="3">
        <f t="shared" ca="1" si="27"/>
        <v>62.291684424510912</v>
      </c>
      <c r="Q40" s="3">
        <f t="shared" ca="1" si="28"/>
        <v>4.5095218939629618</v>
      </c>
      <c r="R40" s="85"/>
      <c r="S40" s="3" t="str">
        <f t="shared" si="29"/>
        <v>1.3</v>
      </c>
      <c r="T40" s="3" t="str">
        <f t="shared" si="30"/>
        <v>-</v>
      </c>
      <c r="U40" s="3">
        <f t="shared" si="31"/>
        <v>279.86</v>
      </c>
      <c r="V40" s="3">
        <f t="shared" ca="1" si="32"/>
        <v>62.291684424510912</v>
      </c>
      <c r="W40" s="3">
        <f t="shared" ca="1" si="33"/>
        <v>4.2589928998539079</v>
      </c>
      <c r="X40" s="85"/>
      <c r="Y40" s="3" t="str">
        <f t="shared" si="34"/>
        <v>1.3</v>
      </c>
      <c r="Z40" s="3" t="str">
        <f t="shared" si="35"/>
        <v>-</v>
      </c>
      <c r="AA40" s="3">
        <f t="shared" si="36"/>
        <v>279.86</v>
      </c>
      <c r="AB40" s="3">
        <f t="shared" ca="1" si="37"/>
        <v>62.291684424510912</v>
      </c>
      <c r="AC40" s="3">
        <f t="shared" ca="1" si="38"/>
        <v>4.008463905744855</v>
      </c>
      <c r="AE40" s="3" t="str">
        <f t="shared" si="39"/>
        <v>1.3</v>
      </c>
      <c r="AF40" s="3" t="str">
        <f t="shared" si="40"/>
        <v>-</v>
      </c>
      <c r="AG40" s="3">
        <f t="shared" si="41"/>
        <v>279.86</v>
      </c>
      <c r="AH40" s="3">
        <f t="shared" ca="1" si="42"/>
        <v>62.291684424510912</v>
      </c>
      <c r="AI40" s="3">
        <f t="shared" ca="1" si="43"/>
        <v>3.7579349116358012</v>
      </c>
      <c r="AK40" s="3" t="str">
        <f t="shared" si="44"/>
        <v>1.3</v>
      </c>
      <c r="AL40" s="3" t="str">
        <f t="shared" si="45"/>
        <v>-</v>
      </c>
      <c r="AM40" s="3">
        <f t="shared" si="46"/>
        <v>279.86</v>
      </c>
      <c r="AN40" s="3">
        <f t="shared" ca="1" si="47"/>
        <v>62.291684424510912</v>
      </c>
      <c r="AO40" s="3">
        <f t="shared" ca="1" si="48"/>
        <v>3.5074059175267478</v>
      </c>
      <c r="AQ40" s="3" t="str">
        <f t="shared" si="49"/>
        <v>1.3</v>
      </c>
      <c r="AR40" s="3" t="str">
        <f t="shared" si="50"/>
        <v>-</v>
      </c>
      <c r="AS40" s="3">
        <f t="shared" si="51"/>
        <v>279.86</v>
      </c>
      <c r="AT40" s="3">
        <f t="shared" ca="1" si="52"/>
        <v>62.291684424510912</v>
      </c>
      <c r="AU40" s="3">
        <f t="shared" ca="1" si="53"/>
        <v>3.006347929308641</v>
      </c>
      <c r="AW40" s="3" t="str">
        <f t="shared" si="54"/>
        <v>1.3</v>
      </c>
      <c r="AX40" s="3" t="str">
        <f t="shared" si="55"/>
        <v>-</v>
      </c>
      <c r="AY40" s="3">
        <f t="shared" si="56"/>
        <v>279.86</v>
      </c>
      <c r="AZ40" s="3">
        <f t="shared" ca="1" si="57"/>
        <v>62.291684424510912</v>
      </c>
      <c r="BA40" s="3">
        <f t="shared" ca="1" si="58"/>
        <v>2.5052899410905343</v>
      </c>
      <c r="BC40" s="3" t="str">
        <f t="shared" si="59"/>
        <v>1.3</v>
      </c>
      <c r="BD40" s="3" t="str">
        <f t="shared" si="60"/>
        <v>-</v>
      </c>
      <c r="BE40" s="3">
        <f t="shared" si="61"/>
        <v>279.86</v>
      </c>
      <c r="BF40" s="3">
        <f t="shared" ca="1" si="62"/>
        <v>62.291684424510912</v>
      </c>
      <c r="BG40" s="3">
        <f t="shared" ca="1" si="63"/>
        <v>1.5031739646543205</v>
      </c>
      <c r="BI40" s="3" t="str">
        <f t="shared" si="64"/>
        <v>1.3</v>
      </c>
      <c r="BJ40" s="3" t="str">
        <f t="shared" si="65"/>
        <v>-</v>
      </c>
      <c r="BK40" s="3">
        <f t="shared" si="66"/>
        <v>279.86</v>
      </c>
      <c r="BL40" s="3">
        <f t="shared" ca="1" si="67"/>
        <v>62.291684424510912</v>
      </c>
      <c r="BM40" s="3">
        <f t="shared" ca="1" si="68"/>
        <v>0.50105798821810688</v>
      </c>
    </row>
    <row r="41" spans="1:65" x14ac:dyDescent="0.3">
      <c r="A41" s="3" t="str">
        <f>'Forward collapse simulation'!B51</f>
        <v>1.3</v>
      </c>
      <c r="B41" s="3" t="str">
        <f>IF('Forward collapse simulation'!C51="","-",'Forward collapse simulation'!C51)</f>
        <v>-</v>
      </c>
      <c r="C41" s="3">
        <f>'Forward collapse simulation'!E51</f>
        <v>280.99</v>
      </c>
      <c r="D41" s="3">
        <f ca="1">'Forward collapse simulation'!AK51</f>
        <v>79.281480657051389</v>
      </c>
      <c r="E41" s="84">
        <f ca="1">'Forward collapse simulation'!AL51</f>
        <v>6.4009234110447766</v>
      </c>
      <c r="G41" s="3" t="str">
        <f t="shared" si="19"/>
        <v>1.3</v>
      </c>
      <c r="H41" s="3" t="str">
        <f t="shared" si="20"/>
        <v>-</v>
      </c>
      <c r="I41" s="3">
        <f t="shared" si="21"/>
        <v>280.99</v>
      </c>
      <c r="J41" s="3">
        <f t="shared" ca="1" si="22"/>
        <v>79.281480657051389</v>
      </c>
      <c r="K41" s="3">
        <f t="shared" ca="1" si="23"/>
        <v>6.0808772404925371</v>
      </c>
      <c r="M41" s="3" t="str">
        <f t="shared" si="24"/>
        <v>1.3</v>
      </c>
      <c r="N41" s="3" t="str">
        <f t="shared" si="25"/>
        <v>-</v>
      </c>
      <c r="O41" s="3">
        <f t="shared" si="26"/>
        <v>280.99</v>
      </c>
      <c r="P41" s="3">
        <f t="shared" ca="1" si="27"/>
        <v>79.281480657051389</v>
      </c>
      <c r="Q41" s="3">
        <f t="shared" ca="1" si="28"/>
        <v>5.7608310699402994</v>
      </c>
      <c r="R41" s="85"/>
      <c r="S41" s="3" t="str">
        <f t="shared" si="29"/>
        <v>1.3</v>
      </c>
      <c r="T41" s="3" t="str">
        <f t="shared" si="30"/>
        <v>-</v>
      </c>
      <c r="U41" s="3">
        <f t="shared" si="31"/>
        <v>280.99</v>
      </c>
      <c r="V41" s="3">
        <f t="shared" ca="1" si="32"/>
        <v>79.281480657051389</v>
      </c>
      <c r="W41" s="3">
        <f t="shared" ca="1" si="33"/>
        <v>5.4407848993880599</v>
      </c>
      <c r="X41" s="85"/>
      <c r="Y41" s="3" t="str">
        <f t="shared" si="34"/>
        <v>1.3</v>
      </c>
      <c r="Z41" s="3" t="str">
        <f t="shared" si="35"/>
        <v>-</v>
      </c>
      <c r="AA41" s="3">
        <f t="shared" si="36"/>
        <v>280.99</v>
      </c>
      <c r="AB41" s="3">
        <f t="shared" ca="1" si="37"/>
        <v>79.281480657051389</v>
      </c>
      <c r="AC41" s="3">
        <f t="shared" ca="1" si="38"/>
        <v>5.1207387288358213</v>
      </c>
      <c r="AE41" s="3" t="str">
        <f t="shared" si="39"/>
        <v>1.3</v>
      </c>
      <c r="AF41" s="3" t="str">
        <f t="shared" si="40"/>
        <v>-</v>
      </c>
      <c r="AG41" s="3">
        <f t="shared" si="41"/>
        <v>280.99</v>
      </c>
      <c r="AH41" s="3">
        <f t="shared" ca="1" si="42"/>
        <v>79.281480657051389</v>
      </c>
      <c r="AI41" s="3">
        <f t="shared" ca="1" si="43"/>
        <v>4.8006925582835827</v>
      </c>
      <c r="AK41" s="3" t="str">
        <f t="shared" si="44"/>
        <v>1.3</v>
      </c>
      <c r="AL41" s="3" t="str">
        <f t="shared" si="45"/>
        <v>-</v>
      </c>
      <c r="AM41" s="3">
        <f t="shared" si="46"/>
        <v>280.99</v>
      </c>
      <c r="AN41" s="3">
        <f t="shared" ca="1" si="47"/>
        <v>79.281480657051389</v>
      </c>
      <c r="AO41" s="3">
        <f t="shared" ca="1" si="48"/>
        <v>4.4806463877313432</v>
      </c>
      <c r="AQ41" s="3" t="str">
        <f t="shared" si="49"/>
        <v>1.3</v>
      </c>
      <c r="AR41" s="3" t="str">
        <f t="shared" si="50"/>
        <v>-</v>
      </c>
      <c r="AS41" s="3">
        <f t="shared" si="51"/>
        <v>280.99</v>
      </c>
      <c r="AT41" s="3">
        <f t="shared" ca="1" si="52"/>
        <v>79.281480657051389</v>
      </c>
      <c r="AU41" s="3">
        <f t="shared" ca="1" si="53"/>
        <v>3.8405540466268659</v>
      </c>
      <c r="AW41" s="3" t="str">
        <f t="shared" si="54"/>
        <v>1.3</v>
      </c>
      <c r="AX41" s="3" t="str">
        <f t="shared" si="55"/>
        <v>-</v>
      </c>
      <c r="AY41" s="3">
        <f t="shared" si="56"/>
        <v>280.99</v>
      </c>
      <c r="AZ41" s="3">
        <f t="shared" ca="1" si="57"/>
        <v>79.281480657051389</v>
      </c>
      <c r="BA41" s="3">
        <f t="shared" ca="1" si="58"/>
        <v>3.2004617055223883</v>
      </c>
      <c r="BC41" s="3" t="str">
        <f t="shared" si="59"/>
        <v>1.3</v>
      </c>
      <c r="BD41" s="3" t="str">
        <f t="shared" si="60"/>
        <v>-</v>
      </c>
      <c r="BE41" s="3">
        <f t="shared" si="61"/>
        <v>280.99</v>
      </c>
      <c r="BF41" s="3">
        <f t="shared" ca="1" si="62"/>
        <v>79.281480657051389</v>
      </c>
      <c r="BG41" s="3">
        <f t="shared" ca="1" si="63"/>
        <v>1.920277023313433</v>
      </c>
      <c r="BI41" s="3" t="str">
        <f t="shared" si="64"/>
        <v>1.3</v>
      </c>
      <c r="BJ41" s="3" t="str">
        <f t="shared" si="65"/>
        <v>-</v>
      </c>
      <c r="BK41" s="3">
        <f t="shared" si="66"/>
        <v>280.99</v>
      </c>
      <c r="BL41" s="3">
        <f t="shared" ca="1" si="67"/>
        <v>79.281480657051389</v>
      </c>
      <c r="BM41" s="3">
        <f t="shared" ca="1" si="68"/>
        <v>0.64009234110447766</v>
      </c>
    </row>
    <row r="42" spans="1:65" x14ac:dyDescent="0.3">
      <c r="A42" s="3" t="str">
        <f>'Forward collapse simulation'!B52</f>
        <v>1.3</v>
      </c>
      <c r="B42" s="3" t="str">
        <f>IF('Forward collapse simulation'!C52="","-",'Forward collapse simulation'!C52)</f>
        <v>-</v>
      </c>
      <c r="C42" s="3">
        <f>'Forward collapse simulation'!E52</f>
        <v>302.32</v>
      </c>
      <c r="D42" s="3">
        <f ca="1">'Forward collapse simulation'!AK52</f>
        <v>86.156531139732039</v>
      </c>
      <c r="E42" s="84">
        <f ca="1">'Forward collapse simulation'!AL52</f>
        <v>6.9193448467989498</v>
      </c>
      <c r="G42" s="3" t="str">
        <f t="shared" si="19"/>
        <v>1.3</v>
      </c>
      <c r="H42" s="3" t="str">
        <f t="shared" si="20"/>
        <v>-</v>
      </c>
      <c r="I42" s="3">
        <f t="shared" si="21"/>
        <v>302.32</v>
      </c>
      <c r="J42" s="3">
        <f t="shared" ca="1" si="22"/>
        <v>86.156531139732039</v>
      </c>
      <c r="K42" s="3">
        <f t="shared" ca="1" si="23"/>
        <v>6.5733776044590018</v>
      </c>
      <c r="M42" s="3" t="str">
        <f t="shared" si="24"/>
        <v>1.3</v>
      </c>
      <c r="N42" s="3" t="str">
        <f t="shared" si="25"/>
        <v>-</v>
      </c>
      <c r="O42" s="3">
        <f t="shared" si="26"/>
        <v>302.32</v>
      </c>
      <c r="P42" s="3">
        <f t="shared" ca="1" si="27"/>
        <v>86.156531139732039</v>
      </c>
      <c r="Q42" s="3">
        <f t="shared" ca="1" si="28"/>
        <v>6.2274103621190546</v>
      </c>
      <c r="R42" s="85"/>
      <c r="S42" s="3" t="str">
        <f t="shared" si="29"/>
        <v>1.3</v>
      </c>
      <c r="T42" s="3" t="str">
        <f t="shared" si="30"/>
        <v>-</v>
      </c>
      <c r="U42" s="3">
        <f t="shared" si="31"/>
        <v>302.32</v>
      </c>
      <c r="V42" s="3">
        <f t="shared" ca="1" si="32"/>
        <v>86.156531139732039</v>
      </c>
      <c r="W42" s="3">
        <f t="shared" ca="1" si="33"/>
        <v>5.8814431197791075</v>
      </c>
      <c r="X42" s="85"/>
      <c r="Y42" s="3" t="str">
        <f t="shared" si="34"/>
        <v>1.3</v>
      </c>
      <c r="Z42" s="3" t="str">
        <f t="shared" si="35"/>
        <v>-</v>
      </c>
      <c r="AA42" s="3">
        <f t="shared" si="36"/>
        <v>302.32</v>
      </c>
      <c r="AB42" s="3">
        <f t="shared" ca="1" si="37"/>
        <v>86.156531139732039</v>
      </c>
      <c r="AC42" s="3">
        <f t="shared" ca="1" si="38"/>
        <v>5.5354758774391604</v>
      </c>
      <c r="AE42" s="3" t="str">
        <f t="shared" si="39"/>
        <v>1.3</v>
      </c>
      <c r="AF42" s="3" t="str">
        <f t="shared" si="40"/>
        <v>-</v>
      </c>
      <c r="AG42" s="3">
        <f t="shared" si="41"/>
        <v>302.32</v>
      </c>
      <c r="AH42" s="3">
        <f t="shared" ca="1" si="42"/>
        <v>86.156531139732039</v>
      </c>
      <c r="AI42" s="3">
        <f t="shared" ca="1" si="43"/>
        <v>5.1895086350992123</v>
      </c>
      <c r="AK42" s="3" t="str">
        <f t="shared" si="44"/>
        <v>1.3</v>
      </c>
      <c r="AL42" s="3" t="str">
        <f t="shared" si="45"/>
        <v>-</v>
      </c>
      <c r="AM42" s="3">
        <f t="shared" si="46"/>
        <v>302.32</v>
      </c>
      <c r="AN42" s="3">
        <f t="shared" ca="1" si="47"/>
        <v>86.156531139732039</v>
      </c>
      <c r="AO42" s="3">
        <f t="shared" ca="1" si="48"/>
        <v>4.8435413927592643</v>
      </c>
      <c r="AQ42" s="3" t="str">
        <f t="shared" si="49"/>
        <v>1.3</v>
      </c>
      <c r="AR42" s="3" t="str">
        <f t="shared" si="50"/>
        <v>-</v>
      </c>
      <c r="AS42" s="3">
        <f t="shared" si="51"/>
        <v>302.32</v>
      </c>
      <c r="AT42" s="3">
        <f t="shared" ca="1" si="52"/>
        <v>86.156531139732039</v>
      </c>
      <c r="AU42" s="3">
        <f t="shared" ca="1" si="53"/>
        <v>4.1516069080793701</v>
      </c>
      <c r="AW42" s="3" t="str">
        <f t="shared" si="54"/>
        <v>1.3</v>
      </c>
      <c r="AX42" s="3" t="str">
        <f t="shared" si="55"/>
        <v>-</v>
      </c>
      <c r="AY42" s="3">
        <f t="shared" si="56"/>
        <v>302.32</v>
      </c>
      <c r="AZ42" s="3">
        <f t="shared" ca="1" si="57"/>
        <v>86.156531139732039</v>
      </c>
      <c r="BA42" s="3">
        <f t="shared" ca="1" si="58"/>
        <v>3.4596724233994749</v>
      </c>
      <c r="BC42" s="3" t="str">
        <f t="shared" si="59"/>
        <v>1.3</v>
      </c>
      <c r="BD42" s="3" t="str">
        <f t="shared" si="60"/>
        <v>-</v>
      </c>
      <c r="BE42" s="3">
        <f t="shared" si="61"/>
        <v>302.32</v>
      </c>
      <c r="BF42" s="3">
        <f t="shared" ca="1" si="62"/>
        <v>86.156531139732039</v>
      </c>
      <c r="BG42" s="3">
        <f t="shared" ca="1" si="63"/>
        <v>2.075803454039685</v>
      </c>
      <c r="BI42" s="3" t="str">
        <f t="shared" si="64"/>
        <v>1.3</v>
      </c>
      <c r="BJ42" s="3" t="str">
        <f t="shared" si="65"/>
        <v>-</v>
      </c>
      <c r="BK42" s="3">
        <f t="shared" si="66"/>
        <v>302.32</v>
      </c>
      <c r="BL42" s="3">
        <f t="shared" ca="1" si="67"/>
        <v>86.156531139732039</v>
      </c>
      <c r="BM42" s="3">
        <f t="shared" ca="1" si="68"/>
        <v>0.69193448467989505</v>
      </c>
    </row>
    <row r="43" spans="1:65" x14ac:dyDescent="0.3">
      <c r="A43" s="3" t="str">
        <f>'Forward collapse simulation'!B53</f>
        <v>1.3</v>
      </c>
      <c r="B43" s="3" t="str">
        <f>IF('Forward collapse simulation'!C53="","-",'Forward collapse simulation'!C53)</f>
        <v>-</v>
      </c>
      <c r="C43" s="3">
        <f>'Forward collapse simulation'!E53</f>
        <v>55.28</v>
      </c>
      <c r="D43" s="3">
        <f ca="1">'Forward collapse simulation'!AK53</f>
        <v>87.420422260390737</v>
      </c>
      <c r="E43" s="84">
        <f ca="1">'Forward collapse simulation'!AL53</f>
        <v>6.514679246091303</v>
      </c>
      <c r="G43" s="3" t="str">
        <f t="shared" si="19"/>
        <v>1.3</v>
      </c>
      <c r="H43" s="3" t="str">
        <f t="shared" si="20"/>
        <v>-</v>
      </c>
      <c r="I43" s="3">
        <f t="shared" si="21"/>
        <v>55.28</v>
      </c>
      <c r="J43" s="3">
        <f t="shared" ca="1" si="22"/>
        <v>87.420422260390737</v>
      </c>
      <c r="K43" s="3">
        <f t="shared" ca="1" si="23"/>
        <v>6.1889452837867376</v>
      </c>
      <c r="M43" s="3" t="str">
        <f t="shared" si="24"/>
        <v>1.3</v>
      </c>
      <c r="N43" s="3" t="str">
        <f t="shared" si="25"/>
        <v>-</v>
      </c>
      <c r="O43" s="3">
        <f t="shared" si="26"/>
        <v>55.28</v>
      </c>
      <c r="P43" s="3">
        <f t="shared" ca="1" si="27"/>
        <v>87.420422260390737</v>
      </c>
      <c r="Q43" s="3">
        <f t="shared" ca="1" si="28"/>
        <v>5.8632113214821731</v>
      </c>
      <c r="R43" s="85"/>
      <c r="S43" s="3" t="str">
        <f t="shared" si="29"/>
        <v>1.3</v>
      </c>
      <c r="T43" s="3" t="str">
        <f t="shared" si="30"/>
        <v>-</v>
      </c>
      <c r="U43" s="3">
        <f t="shared" si="31"/>
        <v>55.28</v>
      </c>
      <c r="V43" s="3">
        <f t="shared" ca="1" si="32"/>
        <v>87.420422260390737</v>
      </c>
      <c r="W43" s="3">
        <f t="shared" ca="1" si="33"/>
        <v>5.5374773591776076</v>
      </c>
      <c r="X43" s="85"/>
      <c r="Y43" s="3" t="str">
        <f t="shared" si="34"/>
        <v>1.3</v>
      </c>
      <c r="Z43" s="3" t="str">
        <f t="shared" si="35"/>
        <v>-</v>
      </c>
      <c r="AA43" s="3">
        <f t="shared" si="36"/>
        <v>55.28</v>
      </c>
      <c r="AB43" s="3">
        <f t="shared" ca="1" si="37"/>
        <v>87.420422260390737</v>
      </c>
      <c r="AC43" s="3">
        <f t="shared" ca="1" si="38"/>
        <v>5.2117433968730431</v>
      </c>
      <c r="AE43" s="3" t="str">
        <f t="shared" si="39"/>
        <v>1.3</v>
      </c>
      <c r="AF43" s="3" t="str">
        <f t="shared" si="40"/>
        <v>-</v>
      </c>
      <c r="AG43" s="3">
        <f t="shared" si="41"/>
        <v>55.28</v>
      </c>
      <c r="AH43" s="3">
        <f t="shared" ca="1" si="42"/>
        <v>87.420422260390737</v>
      </c>
      <c r="AI43" s="3">
        <f t="shared" ca="1" si="43"/>
        <v>4.8860094345684768</v>
      </c>
      <c r="AK43" s="3" t="str">
        <f t="shared" si="44"/>
        <v>1.3</v>
      </c>
      <c r="AL43" s="3" t="str">
        <f t="shared" si="45"/>
        <v>-</v>
      </c>
      <c r="AM43" s="3">
        <f t="shared" si="46"/>
        <v>55.28</v>
      </c>
      <c r="AN43" s="3">
        <f t="shared" ca="1" si="47"/>
        <v>87.420422260390737</v>
      </c>
      <c r="AO43" s="3">
        <f t="shared" ca="1" si="48"/>
        <v>4.5602754722639114</v>
      </c>
      <c r="AQ43" s="3" t="str">
        <f t="shared" si="49"/>
        <v>1.3</v>
      </c>
      <c r="AR43" s="3" t="str">
        <f t="shared" si="50"/>
        <v>-</v>
      </c>
      <c r="AS43" s="3">
        <f t="shared" si="51"/>
        <v>55.28</v>
      </c>
      <c r="AT43" s="3">
        <f t="shared" ca="1" si="52"/>
        <v>87.420422260390737</v>
      </c>
      <c r="AU43" s="3">
        <f t="shared" ca="1" si="53"/>
        <v>3.9088075476547814</v>
      </c>
      <c r="AW43" s="3" t="str">
        <f t="shared" si="54"/>
        <v>1.3</v>
      </c>
      <c r="AX43" s="3" t="str">
        <f t="shared" si="55"/>
        <v>-</v>
      </c>
      <c r="AY43" s="3">
        <f t="shared" si="56"/>
        <v>55.28</v>
      </c>
      <c r="AZ43" s="3">
        <f t="shared" ca="1" si="57"/>
        <v>87.420422260390737</v>
      </c>
      <c r="BA43" s="3">
        <f t="shared" ca="1" si="58"/>
        <v>3.2573396230456515</v>
      </c>
      <c r="BC43" s="3" t="str">
        <f t="shared" si="59"/>
        <v>1.3</v>
      </c>
      <c r="BD43" s="3" t="str">
        <f t="shared" si="60"/>
        <v>-</v>
      </c>
      <c r="BE43" s="3">
        <f t="shared" si="61"/>
        <v>55.28</v>
      </c>
      <c r="BF43" s="3">
        <f t="shared" ca="1" si="62"/>
        <v>87.420422260390737</v>
      </c>
      <c r="BG43" s="3">
        <f t="shared" ca="1" si="63"/>
        <v>1.9544037738273907</v>
      </c>
      <c r="BI43" s="3" t="str">
        <f t="shared" si="64"/>
        <v>1.3</v>
      </c>
      <c r="BJ43" s="3" t="str">
        <f t="shared" si="65"/>
        <v>-</v>
      </c>
      <c r="BK43" s="3">
        <f t="shared" si="66"/>
        <v>55.28</v>
      </c>
      <c r="BL43" s="3">
        <f t="shared" ca="1" si="67"/>
        <v>87.420422260390737</v>
      </c>
      <c r="BM43" s="3">
        <f t="shared" ca="1" si="68"/>
        <v>0.65146792460913039</v>
      </c>
    </row>
    <row r="44" spans="1:65" x14ac:dyDescent="0.3">
      <c r="A44" s="3" t="str">
        <f>'Forward collapse simulation'!B54</f>
        <v>1.3</v>
      </c>
      <c r="B44" s="3" t="str">
        <f>IF('Forward collapse simulation'!C54="","-",'Forward collapse simulation'!C54)</f>
        <v>-</v>
      </c>
      <c r="C44" s="3">
        <f>'Forward collapse simulation'!E54</f>
        <v>95.97</v>
      </c>
      <c r="D44" s="3">
        <f ca="1">'Forward collapse simulation'!AK54</f>
        <v>79.773797355876567</v>
      </c>
      <c r="E44" s="84">
        <f ca="1">'Forward collapse simulation'!AL54</f>
        <v>6.38675997931586</v>
      </c>
      <c r="G44" s="3" t="str">
        <f t="shared" si="19"/>
        <v>1.3</v>
      </c>
      <c r="H44" s="3" t="str">
        <f t="shared" si="20"/>
        <v>-</v>
      </c>
      <c r="I44" s="3">
        <f t="shared" si="21"/>
        <v>95.97</v>
      </c>
      <c r="J44" s="3">
        <f t="shared" ca="1" si="22"/>
        <v>79.773797355876567</v>
      </c>
      <c r="K44" s="3">
        <f t="shared" ca="1" si="23"/>
        <v>6.0674219803500664</v>
      </c>
      <c r="M44" s="3" t="str">
        <f t="shared" si="24"/>
        <v>1.3</v>
      </c>
      <c r="N44" s="3" t="str">
        <f t="shared" si="25"/>
        <v>-</v>
      </c>
      <c r="O44" s="3">
        <f t="shared" si="26"/>
        <v>95.97</v>
      </c>
      <c r="P44" s="3">
        <f t="shared" ca="1" si="27"/>
        <v>79.773797355876567</v>
      </c>
      <c r="Q44" s="3">
        <f t="shared" ca="1" si="28"/>
        <v>5.7480839813842746</v>
      </c>
      <c r="R44" s="85"/>
      <c r="S44" s="3" t="str">
        <f t="shared" si="29"/>
        <v>1.3</v>
      </c>
      <c r="T44" s="3" t="str">
        <f t="shared" si="30"/>
        <v>-</v>
      </c>
      <c r="U44" s="3">
        <f t="shared" si="31"/>
        <v>95.97</v>
      </c>
      <c r="V44" s="3">
        <f t="shared" ca="1" si="32"/>
        <v>79.773797355876567</v>
      </c>
      <c r="W44" s="3">
        <f t="shared" ca="1" si="33"/>
        <v>5.4287459824184809</v>
      </c>
      <c r="X44" s="85"/>
      <c r="Y44" s="3" t="str">
        <f t="shared" si="34"/>
        <v>1.3</v>
      </c>
      <c r="Z44" s="3" t="str">
        <f t="shared" si="35"/>
        <v>-</v>
      </c>
      <c r="AA44" s="3">
        <f t="shared" si="36"/>
        <v>95.97</v>
      </c>
      <c r="AB44" s="3">
        <f t="shared" ca="1" si="37"/>
        <v>79.773797355876567</v>
      </c>
      <c r="AC44" s="3">
        <f t="shared" ca="1" si="38"/>
        <v>5.1094079834526882</v>
      </c>
      <c r="AE44" s="3" t="str">
        <f t="shared" si="39"/>
        <v>1.3</v>
      </c>
      <c r="AF44" s="3" t="str">
        <f t="shared" si="40"/>
        <v>-</v>
      </c>
      <c r="AG44" s="3">
        <f t="shared" si="41"/>
        <v>95.97</v>
      </c>
      <c r="AH44" s="3">
        <f t="shared" ca="1" si="42"/>
        <v>79.773797355876567</v>
      </c>
      <c r="AI44" s="3">
        <f t="shared" ca="1" si="43"/>
        <v>4.7900699844868946</v>
      </c>
      <c r="AK44" s="3" t="str">
        <f t="shared" si="44"/>
        <v>1.3</v>
      </c>
      <c r="AL44" s="3" t="str">
        <f t="shared" si="45"/>
        <v>-</v>
      </c>
      <c r="AM44" s="3">
        <f t="shared" si="46"/>
        <v>95.97</v>
      </c>
      <c r="AN44" s="3">
        <f t="shared" ca="1" si="47"/>
        <v>79.773797355876567</v>
      </c>
      <c r="AO44" s="3">
        <f t="shared" ca="1" si="48"/>
        <v>4.4707319855211018</v>
      </c>
      <c r="AQ44" s="3" t="str">
        <f t="shared" si="49"/>
        <v>1.3</v>
      </c>
      <c r="AR44" s="3" t="str">
        <f t="shared" si="50"/>
        <v>-</v>
      </c>
      <c r="AS44" s="3">
        <f t="shared" si="51"/>
        <v>95.97</v>
      </c>
      <c r="AT44" s="3">
        <f t="shared" ca="1" si="52"/>
        <v>79.773797355876567</v>
      </c>
      <c r="AU44" s="3">
        <f t="shared" ca="1" si="53"/>
        <v>3.8320559875895159</v>
      </c>
      <c r="AW44" s="3" t="str">
        <f t="shared" si="54"/>
        <v>1.3</v>
      </c>
      <c r="AX44" s="3" t="str">
        <f t="shared" si="55"/>
        <v>-</v>
      </c>
      <c r="AY44" s="3">
        <f t="shared" si="56"/>
        <v>95.97</v>
      </c>
      <c r="AZ44" s="3">
        <f t="shared" ca="1" si="57"/>
        <v>79.773797355876567</v>
      </c>
      <c r="BA44" s="3">
        <f t="shared" ca="1" si="58"/>
        <v>3.19337998965793</v>
      </c>
      <c r="BC44" s="3" t="str">
        <f t="shared" si="59"/>
        <v>1.3</v>
      </c>
      <c r="BD44" s="3" t="str">
        <f t="shared" si="60"/>
        <v>-</v>
      </c>
      <c r="BE44" s="3">
        <f t="shared" si="61"/>
        <v>95.97</v>
      </c>
      <c r="BF44" s="3">
        <f t="shared" ca="1" si="62"/>
        <v>79.773797355876567</v>
      </c>
      <c r="BG44" s="3">
        <f t="shared" ca="1" si="63"/>
        <v>1.916027993794758</v>
      </c>
      <c r="BI44" s="3" t="str">
        <f t="shared" si="64"/>
        <v>1.3</v>
      </c>
      <c r="BJ44" s="3" t="str">
        <f t="shared" si="65"/>
        <v>-</v>
      </c>
      <c r="BK44" s="3">
        <f t="shared" si="66"/>
        <v>95.97</v>
      </c>
      <c r="BL44" s="3">
        <f t="shared" ca="1" si="67"/>
        <v>79.773797355876567</v>
      </c>
      <c r="BM44" s="3">
        <f t="shared" ca="1" si="68"/>
        <v>0.63867599793158603</v>
      </c>
    </row>
    <row r="45" spans="1:65" x14ac:dyDescent="0.3">
      <c r="A45" s="3" t="str">
        <f>'Forward collapse simulation'!B55</f>
        <v>1.3</v>
      </c>
      <c r="B45" s="3" t="str">
        <f>IF('Forward collapse simulation'!C55="","-",'Forward collapse simulation'!C55)</f>
        <v>-</v>
      </c>
      <c r="C45" s="3">
        <f>'Forward collapse simulation'!E55</f>
        <v>106.85</v>
      </c>
      <c r="D45" s="3">
        <f ca="1">'Forward collapse simulation'!AK55</f>
        <v>69.907937930817567</v>
      </c>
      <c r="E45" s="84">
        <f ca="1">'Forward collapse simulation'!AL55</f>
        <v>4.8195738770553334</v>
      </c>
      <c r="G45" s="3" t="str">
        <f t="shared" si="19"/>
        <v>1.3</v>
      </c>
      <c r="H45" s="3" t="str">
        <f t="shared" si="20"/>
        <v>-</v>
      </c>
      <c r="I45" s="3">
        <f t="shared" si="21"/>
        <v>106.85</v>
      </c>
      <c r="J45" s="3">
        <f t="shared" ca="1" si="22"/>
        <v>69.907937930817567</v>
      </c>
      <c r="K45" s="3">
        <f t="shared" ca="1" si="23"/>
        <v>4.5785951832025669</v>
      </c>
      <c r="M45" s="3" t="str">
        <f t="shared" si="24"/>
        <v>1.3</v>
      </c>
      <c r="N45" s="3" t="str">
        <f t="shared" si="25"/>
        <v>-</v>
      </c>
      <c r="O45" s="3">
        <f t="shared" si="26"/>
        <v>106.85</v>
      </c>
      <c r="P45" s="3">
        <f t="shared" ca="1" si="27"/>
        <v>69.907937930817567</v>
      </c>
      <c r="Q45" s="3">
        <f t="shared" ca="1" si="28"/>
        <v>4.3376164893498004</v>
      </c>
      <c r="R45" s="85"/>
      <c r="S45" s="3" t="str">
        <f t="shared" si="29"/>
        <v>1.3</v>
      </c>
      <c r="T45" s="3" t="str">
        <f t="shared" si="30"/>
        <v>-</v>
      </c>
      <c r="U45" s="3">
        <f t="shared" si="31"/>
        <v>106.85</v>
      </c>
      <c r="V45" s="3">
        <f t="shared" ca="1" si="32"/>
        <v>69.907937930817567</v>
      </c>
      <c r="W45" s="3">
        <f t="shared" ca="1" si="33"/>
        <v>4.096637795497033</v>
      </c>
      <c r="X45" s="85"/>
      <c r="Y45" s="3" t="str">
        <f t="shared" si="34"/>
        <v>1.3</v>
      </c>
      <c r="Z45" s="3" t="str">
        <f t="shared" si="35"/>
        <v>-</v>
      </c>
      <c r="AA45" s="3">
        <f t="shared" si="36"/>
        <v>106.85</v>
      </c>
      <c r="AB45" s="3">
        <f t="shared" ca="1" si="37"/>
        <v>69.907937930817567</v>
      </c>
      <c r="AC45" s="3">
        <f t="shared" ca="1" si="38"/>
        <v>3.855659101644267</v>
      </c>
      <c r="AE45" s="3" t="str">
        <f t="shared" si="39"/>
        <v>1.3</v>
      </c>
      <c r="AF45" s="3" t="str">
        <f t="shared" si="40"/>
        <v>-</v>
      </c>
      <c r="AG45" s="3">
        <f t="shared" si="41"/>
        <v>106.85</v>
      </c>
      <c r="AH45" s="3">
        <f t="shared" ca="1" si="42"/>
        <v>69.907937930817567</v>
      </c>
      <c r="AI45" s="3">
        <f t="shared" ca="1" si="43"/>
        <v>3.6146804077915</v>
      </c>
      <c r="AK45" s="3" t="str">
        <f t="shared" si="44"/>
        <v>1.3</v>
      </c>
      <c r="AL45" s="3" t="str">
        <f t="shared" si="45"/>
        <v>-</v>
      </c>
      <c r="AM45" s="3">
        <f t="shared" si="46"/>
        <v>106.85</v>
      </c>
      <c r="AN45" s="3">
        <f t="shared" ca="1" si="47"/>
        <v>69.907937930817567</v>
      </c>
      <c r="AO45" s="3">
        <f t="shared" ca="1" si="48"/>
        <v>3.3737017139387331</v>
      </c>
      <c r="AQ45" s="3" t="str">
        <f t="shared" si="49"/>
        <v>1.3</v>
      </c>
      <c r="AR45" s="3" t="str">
        <f t="shared" si="50"/>
        <v>-</v>
      </c>
      <c r="AS45" s="3">
        <f t="shared" si="51"/>
        <v>106.85</v>
      </c>
      <c r="AT45" s="3">
        <f t="shared" ca="1" si="52"/>
        <v>69.907937930817567</v>
      </c>
      <c r="AU45" s="3">
        <f t="shared" ca="1" si="53"/>
        <v>2.8917443262332001</v>
      </c>
      <c r="AW45" s="3" t="str">
        <f t="shared" si="54"/>
        <v>1.3</v>
      </c>
      <c r="AX45" s="3" t="str">
        <f t="shared" si="55"/>
        <v>-</v>
      </c>
      <c r="AY45" s="3">
        <f t="shared" si="56"/>
        <v>106.85</v>
      </c>
      <c r="AZ45" s="3">
        <f t="shared" ca="1" si="57"/>
        <v>69.907937930817567</v>
      </c>
      <c r="BA45" s="3">
        <f t="shared" ca="1" si="58"/>
        <v>2.4097869385276667</v>
      </c>
      <c r="BC45" s="3" t="str">
        <f t="shared" si="59"/>
        <v>1.3</v>
      </c>
      <c r="BD45" s="3" t="str">
        <f t="shared" si="60"/>
        <v>-</v>
      </c>
      <c r="BE45" s="3">
        <f t="shared" si="61"/>
        <v>106.85</v>
      </c>
      <c r="BF45" s="3">
        <f t="shared" ca="1" si="62"/>
        <v>69.907937930817567</v>
      </c>
      <c r="BG45" s="3">
        <f t="shared" ca="1" si="63"/>
        <v>1.4458721631166001</v>
      </c>
      <c r="BI45" s="3" t="str">
        <f t="shared" si="64"/>
        <v>1.3</v>
      </c>
      <c r="BJ45" s="3" t="str">
        <f t="shared" si="65"/>
        <v>-</v>
      </c>
      <c r="BK45" s="3">
        <f t="shared" si="66"/>
        <v>106.85</v>
      </c>
      <c r="BL45" s="3">
        <f t="shared" ca="1" si="67"/>
        <v>69.907937930817567</v>
      </c>
      <c r="BM45" s="3">
        <f t="shared" ca="1" si="68"/>
        <v>0.48195738770553337</v>
      </c>
    </row>
    <row r="46" spans="1:65" x14ac:dyDescent="0.3">
      <c r="A46" s="3" t="str">
        <f>'Forward collapse simulation'!B56</f>
        <v>1.3</v>
      </c>
      <c r="B46" s="3" t="str">
        <f>IF('Forward collapse simulation'!C56="","-",'Forward collapse simulation'!C56)</f>
        <v>-</v>
      </c>
      <c r="C46" s="3">
        <f>'Forward collapse simulation'!E56</f>
        <v>105.27</v>
      </c>
      <c r="D46" s="3">
        <f>'Forward collapse simulation'!AK56</f>
        <v>-2.8</v>
      </c>
      <c r="E46" s="84">
        <f>'Forward collapse simulation'!AL56</f>
        <v>2.581</v>
      </c>
      <c r="G46" s="3" t="str">
        <f t="shared" si="19"/>
        <v>1.3</v>
      </c>
      <c r="H46" s="3" t="str">
        <f t="shared" si="20"/>
        <v>-</v>
      </c>
      <c r="I46" s="3">
        <f t="shared" si="21"/>
        <v>105.27</v>
      </c>
      <c r="J46" s="3">
        <f t="shared" si="22"/>
        <v>-2.8</v>
      </c>
      <c r="K46" s="3">
        <f t="shared" si="23"/>
        <v>2.4519499999999996</v>
      </c>
      <c r="M46" s="3" t="str">
        <f t="shared" si="24"/>
        <v>1.3</v>
      </c>
      <c r="N46" s="3" t="str">
        <f t="shared" si="25"/>
        <v>-</v>
      </c>
      <c r="O46" s="3">
        <f t="shared" si="26"/>
        <v>105.27</v>
      </c>
      <c r="P46" s="3">
        <f t="shared" si="27"/>
        <v>-2.8</v>
      </c>
      <c r="Q46" s="3">
        <f t="shared" si="28"/>
        <v>2.3229000000000002</v>
      </c>
      <c r="R46" s="85"/>
      <c r="S46" s="3" t="str">
        <f t="shared" si="29"/>
        <v>1.3</v>
      </c>
      <c r="T46" s="3" t="str">
        <f t="shared" si="30"/>
        <v>-</v>
      </c>
      <c r="U46" s="3">
        <f t="shared" si="31"/>
        <v>105.27</v>
      </c>
      <c r="V46" s="3">
        <f t="shared" si="32"/>
        <v>-2.8</v>
      </c>
      <c r="W46" s="3">
        <f t="shared" si="33"/>
        <v>2.1938499999999999</v>
      </c>
      <c r="X46" s="85"/>
      <c r="Y46" s="3" t="str">
        <f t="shared" si="34"/>
        <v>1.3</v>
      </c>
      <c r="Z46" s="3" t="str">
        <f t="shared" si="35"/>
        <v>-</v>
      </c>
      <c r="AA46" s="3">
        <f t="shared" si="36"/>
        <v>105.27</v>
      </c>
      <c r="AB46" s="3">
        <f t="shared" si="37"/>
        <v>-2.8</v>
      </c>
      <c r="AC46" s="3">
        <f t="shared" si="38"/>
        <v>2.0648</v>
      </c>
      <c r="AE46" s="3" t="str">
        <f t="shared" si="39"/>
        <v>1.3</v>
      </c>
      <c r="AF46" s="3" t="str">
        <f t="shared" si="40"/>
        <v>-</v>
      </c>
      <c r="AG46" s="3">
        <f t="shared" si="41"/>
        <v>105.27</v>
      </c>
      <c r="AH46" s="3">
        <f t="shared" si="42"/>
        <v>-2.8</v>
      </c>
      <c r="AI46" s="3">
        <f t="shared" si="43"/>
        <v>1.9357500000000001</v>
      </c>
      <c r="AK46" s="3" t="str">
        <f t="shared" si="44"/>
        <v>1.3</v>
      </c>
      <c r="AL46" s="3" t="str">
        <f t="shared" si="45"/>
        <v>-</v>
      </c>
      <c r="AM46" s="3">
        <f t="shared" si="46"/>
        <v>105.27</v>
      </c>
      <c r="AN46" s="3">
        <f t="shared" si="47"/>
        <v>-2.8</v>
      </c>
      <c r="AO46" s="3">
        <f t="shared" si="48"/>
        <v>1.8066999999999998</v>
      </c>
      <c r="AQ46" s="3" t="str">
        <f t="shared" si="49"/>
        <v>1.3</v>
      </c>
      <c r="AR46" s="3" t="str">
        <f t="shared" si="50"/>
        <v>-</v>
      </c>
      <c r="AS46" s="3">
        <f t="shared" si="51"/>
        <v>105.27</v>
      </c>
      <c r="AT46" s="3">
        <f t="shared" si="52"/>
        <v>-2.8</v>
      </c>
      <c r="AU46" s="3">
        <f t="shared" si="53"/>
        <v>1.5486</v>
      </c>
      <c r="AW46" s="3" t="str">
        <f t="shared" si="54"/>
        <v>1.3</v>
      </c>
      <c r="AX46" s="3" t="str">
        <f t="shared" si="55"/>
        <v>-</v>
      </c>
      <c r="AY46" s="3">
        <f t="shared" si="56"/>
        <v>105.27</v>
      </c>
      <c r="AZ46" s="3">
        <f t="shared" si="57"/>
        <v>-2.8</v>
      </c>
      <c r="BA46" s="3">
        <f t="shared" si="58"/>
        <v>1.2905</v>
      </c>
      <c r="BC46" s="3" t="str">
        <f t="shared" si="59"/>
        <v>1.3</v>
      </c>
      <c r="BD46" s="3" t="str">
        <f t="shared" si="60"/>
        <v>-</v>
      </c>
      <c r="BE46" s="3">
        <f t="shared" si="61"/>
        <v>105.27</v>
      </c>
      <c r="BF46" s="3">
        <f t="shared" si="62"/>
        <v>-2.8</v>
      </c>
      <c r="BG46" s="3">
        <f t="shared" si="63"/>
        <v>0.77429999999999999</v>
      </c>
      <c r="BI46" s="3" t="str">
        <f t="shared" si="64"/>
        <v>1.3</v>
      </c>
      <c r="BJ46" s="3" t="str">
        <f t="shared" si="65"/>
        <v>-</v>
      </c>
      <c r="BK46" s="3">
        <f t="shared" si="66"/>
        <v>105.27</v>
      </c>
      <c r="BL46" s="3">
        <f t="shared" si="67"/>
        <v>-2.8</v>
      </c>
      <c r="BM46" s="3">
        <f t="shared" si="68"/>
        <v>0.2581</v>
      </c>
    </row>
    <row r="47" spans="1:65" x14ac:dyDescent="0.3">
      <c r="A47" s="3" t="str">
        <f>'Forward collapse simulation'!B57</f>
        <v>1.3</v>
      </c>
      <c r="B47" s="3" t="str">
        <f>IF('Forward collapse simulation'!C57="","-",'Forward collapse simulation'!C57)</f>
        <v>-</v>
      </c>
      <c r="C47" s="3">
        <f>'Forward collapse simulation'!E57</f>
        <v>104.3</v>
      </c>
      <c r="D47" s="3">
        <f>'Forward collapse simulation'!AK57</f>
        <v>-15.14</v>
      </c>
      <c r="E47" s="84">
        <f>'Forward collapse simulation'!AL57</f>
        <v>2.3620000000000001</v>
      </c>
      <c r="G47" s="3" t="str">
        <f t="shared" si="19"/>
        <v>1.3</v>
      </c>
      <c r="H47" s="3" t="str">
        <f t="shared" si="20"/>
        <v>-</v>
      </c>
      <c r="I47" s="3">
        <f t="shared" si="21"/>
        <v>104.3</v>
      </c>
      <c r="J47" s="3">
        <f t="shared" si="22"/>
        <v>-15.14</v>
      </c>
      <c r="K47" s="3">
        <f t="shared" si="23"/>
        <v>2.2439</v>
      </c>
      <c r="M47" s="3" t="str">
        <f t="shared" si="24"/>
        <v>1.3</v>
      </c>
      <c r="N47" s="3" t="str">
        <f t="shared" si="25"/>
        <v>-</v>
      </c>
      <c r="O47" s="3">
        <f t="shared" si="26"/>
        <v>104.3</v>
      </c>
      <c r="P47" s="3">
        <f t="shared" si="27"/>
        <v>-15.14</v>
      </c>
      <c r="Q47" s="3">
        <f t="shared" si="28"/>
        <v>2.1258000000000004</v>
      </c>
      <c r="R47" s="85"/>
      <c r="S47" s="3" t="str">
        <f t="shared" si="29"/>
        <v>1.3</v>
      </c>
      <c r="T47" s="3" t="str">
        <f t="shared" si="30"/>
        <v>-</v>
      </c>
      <c r="U47" s="3">
        <f t="shared" si="31"/>
        <v>104.3</v>
      </c>
      <c r="V47" s="3">
        <f t="shared" si="32"/>
        <v>-15.14</v>
      </c>
      <c r="W47" s="3">
        <f t="shared" si="33"/>
        <v>2.0076999999999998</v>
      </c>
      <c r="X47" s="85"/>
      <c r="Y47" s="3" t="str">
        <f t="shared" si="34"/>
        <v>1.3</v>
      </c>
      <c r="Z47" s="3" t="str">
        <f t="shared" si="35"/>
        <v>-</v>
      </c>
      <c r="AA47" s="3">
        <f t="shared" si="36"/>
        <v>104.3</v>
      </c>
      <c r="AB47" s="3">
        <f t="shared" si="37"/>
        <v>-15.14</v>
      </c>
      <c r="AC47" s="3">
        <f t="shared" si="38"/>
        <v>1.8896000000000002</v>
      </c>
      <c r="AE47" s="3" t="str">
        <f t="shared" si="39"/>
        <v>1.3</v>
      </c>
      <c r="AF47" s="3" t="str">
        <f t="shared" si="40"/>
        <v>-</v>
      </c>
      <c r="AG47" s="3">
        <f t="shared" si="41"/>
        <v>104.3</v>
      </c>
      <c r="AH47" s="3">
        <f t="shared" si="42"/>
        <v>-15.14</v>
      </c>
      <c r="AI47" s="3">
        <f t="shared" si="43"/>
        <v>1.7715000000000001</v>
      </c>
      <c r="AK47" s="3" t="str">
        <f t="shared" si="44"/>
        <v>1.3</v>
      </c>
      <c r="AL47" s="3" t="str">
        <f t="shared" si="45"/>
        <v>-</v>
      </c>
      <c r="AM47" s="3">
        <f t="shared" si="46"/>
        <v>104.3</v>
      </c>
      <c r="AN47" s="3">
        <f t="shared" si="47"/>
        <v>-15.14</v>
      </c>
      <c r="AO47" s="3">
        <f t="shared" si="48"/>
        <v>1.6534</v>
      </c>
      <c r="AQ47" s="3" t="str">
        <f t="shared" si="49"/>
        <v>1.3</v>
      </c>
      <c r="AR47" s="3" t="str">
        <f t="shared" si="50"/>
        <v>-</v>
      </c>
      <c r="AS47" s="3">
        <f t="shared" si="51"/>
        <v>104.3</v>
      </c>
      <c r="AT47" s="3">
        <f t="shared" si="52"/>
        <v>-15.14</v>
      </c>
      <c r="AU47" s="3">
        <f t="shared" si="53"/>
        <v>1.4172</v>
      </c>
      <c r="AW47" s="3" t="str">
        <f t="shared" si="54"/>
        <v>1.3</v>
      </c>
      <c r="AX47" s="3" t="str">
        <f t="shared" si="55"/>
        <v>-</v>
      </c>
      <c r="AY47" s="3">
        <f t="shared" si="56"/>
        <v>104.3</v>
      </c>
      <c r="AZ47" s="3">
        <f t="shared" si="57"/>
        <v>-15.14</v>
      </c>
      <c r="BA47" s="3">
        <f t="shared" si="58"/>
        <v>1.181</v>
      </c>
      <c r="BC47" s="3" t="str">
        <f t="shared" si="59"/>
        <v>1.3</v>
      </c>
      <c r="BD47" s="3" t="str">
        <f t="shared" si="60"/>
        <v>-</v>
      </c>
      <c r="BE47" s="3">
        <f t="shared" si="61"/>
        <v>104.3</v>
      </c>
      <c r="BF47" s="3">
        <f t="shared" si="62"/>
        <v>-15.14</v>
      </c>
      <c r="BG47" s="3">
        <f t="shared" si="63"/>
        <v>0.70860000000000001</v>
      </c>
      <c r="BI47" s="3" t="str">
        <f t="shared" si="64"/>
        <v>1.3</v>
      </c>
      <c r="BJ47" s="3" t="str">
        <f t="shared" si="65"/>
        <v>-</v>
      </c>
      <c r="BK47" s="3">
        <f t="shared" si="66"/>
        <v>104.3</v>
      </c>
      <c r="BL47" s="3">
        <f t="shared" si="67"/>
        <v>-15.14</v>
      </c>
      <c r="BM47" s="3">
        <f t="shared" si="68"/>
        <v>0.23620000000000002</v>
      </c>
    </row>
    <row r="48" spans="1:65" x14ac:dyDescent="0.3">
      <c r="A48" s="3" t="str">
        <f>'Forward collapse simulation'!B58</f>
        <v>1.3</v>
      </c>
      <c r="B48" s="3" t="str">
        <f>IF('Forward collapse simulation'!C58="","-",'Forward collapse simulation'!C58)</f>
        <v>-</v>
      </c>
      <c r="C48" s="3">
        <f>'Forward collapse simulation'!E58</f>
        <v>102.91</v>
      </c>
      <c r="D48" s="3">
        <f>'Forward collapse simulation'!AK58</f>
        <v>-34.9</v>
      </c>
      <c r="E48" s="84">
        <f>'Forward collapse simulation'!AL58</f>
        <v>1.07</v>
      </c>
      <c r="G48" s="3" t="str">
        <f t="shared" si="19"/>
        <v>1.3</v>
      </c>
      <c r="H48" s="3" t="str">
        <f t="shared" si="20"/>
        <v>-</v>
      </c>
      <c r="I48" s="3">
        <f t="shared" si="21"/>
        <v>102.91</v>
      </c>
      <c r="J48" s="3">
        <f t="shared" si="22"/>
        <v>-34.9</v>
      </c>
      <c r="K48" s="3">
        <f t="shared" si="23"/>
        <v>1.0165</v>
      </c>
      <c r="M48" s="3" t="str">
        <f t="shared" si="24"/>
        <v>1.3</v>
      </c>
      <c r="N48" s="3" t="str">
        <f t="shared" si="25"/>
        <v>-</v>
      </c>
      <c r="O48" s="3">
        <f t="shared" si="26"/>
        <v>102.91</v>
      </c>
      <c r="P48" s="3">
        <f t="shared" si="27"/>
        <v>-34.9</v>
      </c>
      <c r="Q48" s="3">
        <f t="shared" si="28"/>
        <v>0.96300000000000008</v>
      </c>
      <c r="R48" s="85"/>
      <c r="S48" s="3" t="str">
        <f t="shared" si="29"/>
        <v>1.3</v>
      </c>
      <c r="T48" s="3" t="str">
        <f t="shared" si="30"/>
        <v>-</v>
      </c>
      <c r="U48" s="3">
        <f t="shared" si="31"/>
        <v>102.91</v>
      </c>
      <c r="V48" s="3">
        <f t="shared" si="32"/>
        <v>-34.9</v>
      </c>
      <c r="W48" s="3">
        <f t="shared" si="33"/>
        <v>0.90949999999999998</v>
      </c>
      <c r="X48" s="85"/>
      <c r="Y48" s="3" t="str">
        <f t="shared" si="34"/>
        <v>1.3</v>
      </c>
      <c r="Z48" s="3" t="str">
        <f t="shared" si="35"/>
        <v>-</v>
      </c>
      <c r="AA48" s="3">
        <f t="shared" si="36"/>
        <v>102.91</v>
      </c>
      <c r="AB48" s="3">
        <f t="shared" si="37"/>
        <v>-34.9</v>
      </c>
      <c r="AC48" s="3">
        <f t="shared" si="38"/>
        <v>0.85600000000000009</v>
      </c>
      <c r="AE48" s="3" t="str">
        <f t="shared" si="39"/>
        <v>1.3</v>
      </c>
      <c r="AF48" s="3" t="str">
        <f t="shared" si="40"/>
        <v>-</v>
      </c>
      <c r="AG48" s="3">
        <f t="shared" si="41"/>
        <v>102.91</v>
      </c>
      <c r="AH48" s="3">
        <f t="shared" si="42"/>
        <v>-34.9</v>
      </c>
      <c r="AI48" s="3">
        <f t="shared" si="43"/>
        <v>0.80249999999999999</v>
      </c>
      <c r="AK48" s="3" t="str">
        <f t="shared" si="44"/>
        <v>1.3</v>
      </c>
      <c r="AL48" s="3" t="str">
        <f t="shared" si="45"/>
        <v>-</v>
      </c>
      <c r="AM48" s="3">
        <f t="shared" si="46"/>
        <v>102.91</v>
      </c>
      <c r="AN48" s="3">
        <f t="shared" si="47"/>
        <v>-34.9</v>
      </c>
      <c r="AO48" s="3">
        <f t="shared" si="48"/>
        <v>0.749</v>
      </c>
      <c r="AQ48" s="3" t="str">
        <f t="shared" si="49"/>
        <v>1.3</v>
      </c>
      <c r="AR48" s="3" t="str">
        <f t="shared" si="50"/>
        <v>-</v>
      </c>
      <c r="AS48" s="3">
        <f t="shared" si="51"/>
        <v>102.91</v>
      </c>
      <c r="AT48" s="3">
        <f t="shared" si="52"/>
        <v>-34.9</v>
      </c>
      <c r="AU48" s="3">
        <f t="shared" si="53"/>
        <v>0.64200000000000002</v>
      </c>
      <c r="AW48" s="3" t="str">
        <f t="shared" si="54"/>
        <v>1.3</v>
      </c>
      <c r="AX48" s="3" t="str">
        <f t="shared" si="55"/>
        <v>-</v>
      </c>
      <c r="AY48" s="3">
        <f t="shared" si="56"/>
        <v>102.91</v>
      </c>
      <c r="AZ48" s="3">
        <f t="shared" si="57"/>
        <v>-34.9</v>
      </c>
      <c r="BA48" s="3">
        <f t="shared" si="58"/>
        <v>0.53500000000000003</v>
      </c>
      <c r="BC48" s="3" t="str">
        <f t="shared" si="59"/>
        <v>1.3</v>
      </c>
      <c r="BD48" s="3" t="str">
        <f t="shared" si="60"/>
        <v>-</v>
      </c>
      <c r="BE48" s="3">
        <f t="shared" si="61"/>
        <v>102.91</v>
      </c>
      <c r="BF48" s="3">
        <f t="shared" si="62"/>
        <v>-34.9</v>
      </c>
      <c r="BG48" s="3">
        <f t="shared" si="63"/>
        <v>0.32100000000000001</v>
      </c>
      <c r="BI48" s="3" t="str">
        <f t="shared" si="64"/>
        <v>1.3</v>
      </c>
      <c r="BJ48" s="3" t="str">
        <f t="shared" si="65"/>
        <v>-</v>
      </c>
      <c r="BK48" s="3">
        <f t="shared" si="66"/>
        <v>102.91</v>
      </c>
      <c r="BL48" s="3">
        <f t="shared" si="67"/>
        <v>-34.9</v>
      </c>
      <c r="BM48" s="3">
        <f t="shared" si="68"/>
        <v>0.10700000000000001</v>
      </c>
    </row>
    <row r="49" spans="1:65" x14ac:dyDescent="0.3">
      <c r="A49" s="3" t="str">
        <f>'Forward collapse simulation'!B59</f>
        <v>1.3</v>
      </c>
      <c r="B49" s="3" t="str">
        <f>IF('Forward collapse simulation'!C59="","-",'Forward collapse simulation'!C59)</f>
        <v>1.31</v>
      </c>
      <c r="C49" s="3">
        <f>'Forward collapse simulation'!E59</f>
        <v>238.68</v>
      </c>
      <c r="D49" s="3">
        <f>'Forward collapse simulation'!AK59</f>
        <v>1.2</v>
      </c>
      <c r="E49" s="84">
        <f>'Forward collapse simulation'!AL59</f>
        <v>5.6829999999999998</v>
      </c>
      <c r="G49" s="3" t="str">
        <f t="shared" si="19"/>
        <v>1.3</v>
      </c>
      <c r="H49" s="3" t="str">
        <f t="shared" si="20"/>
        <v>1.31</v>
      </c>
      <c r="I49" s="3">
        <f t="shared" si="21"/>
        <v>238.68</v>
      </c>
      <c r="J49" s="3">
        <f t="shared" si="22"/>
        <v>1.2</v>
      </c>
      <c r="K49" s="3">
        <f t="shared" si="23"/>
        <v>5.6829999999999998</v>
      </c>
      <c r="M49" s="3" t="str">
        <f t="shared" si="24"/>
        <v>1.3</v>
      </c>
      <c r="N49" s="3" t="str">
        <f t="shared" si="25"/>
        <v>1.31</v>
      </c>
      <c r="O49" s="3">
        <f t="shared" si="26"/>
        <v>238.68</v>
      </c>
      <c r="P49" s="3">
        <f t="shared" si="27"/>
        <v>1.2</v>
      </c>
      <c r="Q49" s="3">
        <f t="shared" si="28"/>
        <v>5.6829999999999998</v>
      </c>
      <c r="R49" s="85"/>
      <c r="S49" s="3" t="str">
        <f t="shared" si="29"/>
        <v>1.3</v>
      </c>
      <c r="T49" s="3" t="str">
        <f t="shared" si="30"/>
        <v>1.31</v>
      </c>
      <c r="U49" s="3">
        <f t="shared" si="31"/>
        <v>238.68</v>
      </c>
      <c r="V49" s="3">
        <f t="shared" si="32"/>
        <v>1.2</v>
      </c>
      <c r="W49" s="3">
        <f t="shared" si="33"/>
        <v>5.6829999999999998</v>
      </c>
      <c r="X49" s="85"/>
      <c r="Y49" s="3" t="str">
        <f t="shared" si="34"/>
        <v>1.3</v>
      </c>
      <c r="Z49" s="3" t="str">
        <f t="shared" si="35"/>
        <v>1.31</v>
      </c>
      <c r="AA49" s="3">
        <f t="shared" si="36"/>
        <v>238.68</v>
      </c>
      <c r="AB49" s="3">
        <f t="shared" si="37"/>
        <v>1.2</v>
      </c>
      <c r="AC49" s="3">
        <f t="shared" si="38"/>
        <v>5.6829999999999998</v>
      </c>
      <c r="AE49" s="3" t="str">
        <f t="shared" si="39"/>
        <v>1.3</v>
      </c>
      <c r="AF49" s="3" t="str">
        <f t="shared" si="40"/>
        <v>1.31</v>
      </c>
      <c r="AG49" s="3">
        <f t="shared" si="41"/>
        <v>238.68</v>
      </c>
      <c r="AH49" s="3">
        <f t="shared" si="42"/>
        <v>1.2</v>
      </c>
      <c r="AI49" s="3">
        <f t="shared" si="43"/>
        <v>5.6829999999999998</v>
      </c>
      <c r="AK49" s="3" t="str">
        <f t="shared" si="44"/>
        <v>1.3</v>
      </c>
      <c r="AL49" s="3" t="str">
        <f t="shared" si="45"/>
        <v>1.31</v>
      </c>
      <c r="AM49" s="3">
        <f t="shared" si="46"/>
        <v>238.68</v>
      </c>
      <c r="AN49" s="3">
        <f t="shared" si="47"/>
        <v>1.2</v>
      </c>
      <c r="AO49" s="3">
        <f t="shared" si="48"/>
        <v>5.6829999999999998</v>
      </c>
      <c r="AQ49" s="3" t="str">
        <f t="shared" si="49"/>
        <v>1.3</v>
      </c>
      <c r="AR49" s="3" t="str">
        <f t="shared" si="50"/>
        <v>1.31</v>
      </c>
      <c r="AS49" s="3">
        <f t="shared" si="51"/>
        <v>238.68</v>
      </c>
      <c r="AT49" s="3">
        <f t="shared" si="52"/>
        <v>1.2</v>
      </c>
      <c r="AU49" s="3">
        <f t="shared" si="53"/>
        <v>5.6829999999999998</v>
      </c>
      <c r="AW49" s="3" t="str">
        <f t="shared" si="54"/>
        <v>1.3</v>
      </c>
      <c r="AX49" s="3" t="str">
        <f t="shared" si="55"/>
        <v>1.31</v>
      </c>
      <c r="AY49" s="3">
        <f t="shared" si="56"/>
        <v>238.68</v>
      </c>
      <c r="AZ49" s="3">
        <f t="shared" si="57"/>
        <v>1.2</v>
      </c>
      <c r="BA49" s="3">
        <f t="shared" si="58"/>
        <v>5.6829999999999998</v>
      </c>
      <c r="BC49" s="3" t="str">
        <f t="shared" si="59"/>
        <v>1.3</v>
      </c>
      <c r="BD49" s="3" t="str">
        <f t="shared" si="60"/>
        <v>1.31</v>
      </c>
      <c r="BE49" s="3">
        <f t="shared" si="61"/>
        <v>238.68</v>
      </c>
      <c r="BF49" s="3">
        <f t="shared" si="62"/>
        <v>1.2</v>
      </c>
      <c r="BG49" s="3">
        <f t="shared" si="63"/>
        <v>5.6829999999999998</v>
      </c>
      <c r="BI49" s="3" t="str">
        <f t="shared" si="64"/>
        <v>1.3</v>
      </c>
      <c r="BJ49" s="3" t="str">
        <f t="shared" si="65"/>
        <v>1.31</v>
      </c>
      <c r="BK49" s="3">
        <f t="shared" si="66"/>
        <v>238.68</v>
      </c>
      <c r="BL49" s="3">
        <f t="shared" si="67"/>
        <v>1.2</v>
      </c>
      <c r="BM49" s="3">
        <f t="shared" si="68"/>
        <v>5.6829999999999998</v>
      </c>
    </row>
    <row r="50" spans="1:65" x14ac:dyDescent="0.3">
      <c r="A50" s="3" t="str">
        <f>'Forward collapse simulation'!B60</f>
        <v>1.31</v>
      </c>
      <c r="B50" s="3" t="str">
        <f>IF('Forward collapse simulation'!C60="","-",'Forward collapse simulation'!C60)</f>
        <v>-</v>
      </c>
      <c r="C50" s="3">
        <f>'Forward collapse simulation'!E60</f>
        <v>152.82</v>
      </c>
      <c r="D50" s="3">
        <f>'Forward collapse simulation'!AK60</f>
        <v>-29.27</v>
      </c>
      <c r="E50" s="84">
        <f>'Forward collapse simulation'!AL60</f>
        <v>0.76300000000000012</v>
      </c>
      <c r="G50" s="3" t="str">
        <f t="shared" si="19"/>
        <v>1.31</v>
      </c>
      <c r="H50" s="3" t="str">
        <f t="shared" si="20"/>
        <v>-</v>
      </c>
      <c r="I50" s="3">
        <f t="shared" si="21"/>
        <v>152.82</v>
      </c>
      <c r="J50" s="3">
        <f t="shared" si="22"/>
        <v>-29.27</v>
      </c>
      <c r="K50" s="3">
        <f t="shared" si="23"/>
        <v>0.72485000000000011</v>
      </c>
      <c r="M50" s="3" t="str">
        <f t="shared" si="24"/>
        <v>1.31</v>
      </c>
      <c r="N50" s="3" t="str">
        <f t="shared" si="25"/>
        <v>-</v>
      </c>
      <c r="O50" s="3">
        <f t="shared" si="26"/>
        <v>152.82</v>
      </c>
      <c r="P50" s="3">
        <f t="shared" si="27"/>
        <v>-29.27</v>
      </c>
      <c r="Q50" s="3">
        <f t="shared" si="28"/>
        <v>0.68670000000000009</v>
      </c>
      <c r="R50" s="85"/>
      <c r="S50" s="3" t="str">
        <f t="shared" si="29"/>
        <v>1.31</v>
      </c>
      <c r="T50" s="3" t="str">
        <f t="shared" si="30"/>
        <v>-</v>
      </c>
      <c r="U50" s="3">
        <f t="shared" si="31"/>
        <v>152.82</v>
      </c>
      <c r="V50" s="3">
        <f t="shared" si="32"/>
        <v>-29.27</v>
      </c>
      <c r="W50" s="3">
        <f t="shared" si="33"/>
        <v>0.64855000000000007</v>
      </c>
      <c r="X50" s="85"/>
      <c r="Y50" s="3" t="str">
        <f t="shared" si="34"/>
        <v>1.31</v>
      </c>
      <c r="Z50" s="3" t="str">
        <f t="shared" si="35"/>
        <v>-</v>
      </c>
      <c r="AA50" s="3">
        <f t="shared" si="36"/>
        <v>152.82</v>
      </c>
      <c r="AB50" s="3">
        <f t="shared" si="37"/>
        <v>-29.27</v>
      </c>
      <c r="AC50" s="3">
        <f t="shared" si="38"/>
        <v>0.61040000000000016</v>
      </c>
      <c r="AE50" s="3" t="str">
        <f t="shared" si="39"/>
        <v>1.31</v>
      </c>
      <c r="AF50" s="3" t="str">
        <f t="shared" si="40"/>
        <v>-</v>
      </c>
      <c r="AG50" s="3">
        <f t="shared" si="41"/>
        <v>152.82</v>
      </c>
      <c r="AH50" s="3">
        <f t="shared" si="42"/>
        <v>-29.27</v>
      </c>
      <c r="AI50" s="3">
        <f t="shared" si="43"/>
        <v>0.57225000000000015</v>
      </c>
      <c r="AK50" s="3" t="str">
        <f t="shared" si="44"/>
        <v>1.31</v>
      </c>
      <c r="AL50" s="3" t="str">
        <f t="shared" si="45"/>
        <v>-</v>
      </c>
      <c r="AM50" s="3">
        <f t="shared" si="46"/>
        <v>152.82</v>
      </c>
      <c r="AN50" s="3">
        <f t="shared" si="47"/>
        <v>-29.27</v>
      </c>
      <c r="AO50" s="3">
        <f t="shared" si="48"/>
        <v>0.53410000000000002</v>
      </c>
      <c r="AQ50" s="3" t="str">
        <f t="shared" si="49"/>
        <v>1.31</v>
      </c>
      <c r="AR50" s="3" t="str">
        <f t="shared" si="50"/>
        <v>-</v>
      </c>
      <c r="AS50" s="3">
        <f t="shared" si="51"/>
        <v>152.82</v>
      </c>
      <c r="AT50" s="3">
        <f t="shared" si="52"/>
        <v>-29.27</v>
      </c>
      <c r="AU50" s="3">
        <f t="shared" si="53"/>
        <v>0.45780000000000004</v>
      </c>
      <c r="AW50" s="3" t="str">
        <f t="shared" si="54"/>
        <v>1.31</v>
      </c>
      <c r="AX50" s="3" t="str">
        <f t="shared" si="55"/>
        <v>-</v>
      </c>
      <c r="AY50" s="3">
        <f t="shared" si="56"/>
        <v>152.82</v>
      </c>
      <c r="AZ50" s="3">
        <f t="shared" si="57"/>
        <v>-29.27</v>
      </c>
      <c r="BA50" s="3">
        <f t="shared" si="58"/>
        <v>0.38150000000000006</v>
      </c>
      <c r="BC50" s="3" t="str">
        <f t="shared" si="59"/>
        <v>1.31</v>
      </c>
      <c r="BD50" s="3" t="str">
        <f t="shared" si="60"/>
        <v>-</v>
      </c>
      <c r="BE50" s="3">
        <f t="shared" si="61"/>
        <v>152.82</v>
      </c>
      <c r="BF50" s="3">
        <f t="shared" si="62"/>
        <v>-29.27</v>
      </c>
      <c r="BG50" s="3">
        <f t="shared" si="63"/>
        <v>0.22890000000000002</v>
      </c>
      <c r="BI50" s="3" t="str">
        <f t="shared" si="64"/>
        <v>1.31</v>
      </c>
      <c r="BJ50" s="3" t="str">
        <f t="shared" si="65"/>
        <v>-</v>
      </c>
      <c r="BK50" s="3">
        <f t="shared" si="66"/>
        <v>152.82</v>
      </c>
      <c r="BL50" s="3">
        <f t="shared" si="67"/>
        <v>-29.27</v>
      </c>
      <c r="BM50" s="3">
        <f t="shared" si="68"/>
        <v>7.6300000000000021E-2</v>
      </c>
    </row>
    <row r="51" spans="1:65" x14ac:dyDescent="0.3">
      <c r="A51" s="3" t="str">
        <f>'Forward collapse simulation'!B61</f>
        <v>1.31</v>
      </c>
      <c r="B51" s="3" t="str">
        <f>IF('Forward collapse simulation'!C61="","-",'Forward collapse simulation'!C61)</f>
        <v>-</v>
      </c>
      <c r="C51" s="3">
        <f>'Forward collapse simulation'!E61</f>
        <v>159.63</v>
      </c>
      <c r="D51" s="3">
        <f>'Forward collapse simulation'!AK61</f>
        <v>-3.7</v>
      </c>
      <c r="E51" s="84">
        <f>'Forward collapse simulation'!AL61</f>
        <v>1.2410000000000001</v>
      </c>
      <c r="G51" s="3" t="str">
        <f t="shared" si="19"/>
        <v>1.31</v>
      </c>
      <c r="H51" s="3" t="str">
        <f t="shared" si="20"/>
        <v>-</v>
      </c>
      <c r="I51" s="3">
        <f t="shared" si="21"/>
        <v>159.63</v>
      </c>
      <c r="J51" s="3">
        <f t="shared" si="22"/>
        <v>-3.7</v>
      </c>
      <c r="K51" s="3">
        <f t="shared" si="23"/>
        <v>1.1789499999999999</v>
      </c>
      <c r="M51" s="3" t="str">
        <f t="shared" si="24"/>
        <v>1.31</v>
      </c>
      <c r="N51" s="3" t="str">
        <f t="shared" si="25"/>
        <v>-</v>
      </c>
      <c r="O51" s="3">
        <f t="shared" si="26"/>
        <v>159.63</v>
      </c>
      <c r="P51" s="3">
        <f t="shared" si="27"/>
        <v>-3.7</v>
      </c>
      <c r="Q51" s="3">
        <f t="shared" si="28"/>
        <v>1.1169000000000002</v>
      </c>
      <c r="R51" s="85"/>
      <c r="S51" s="3" t="str">
        <f t="shared" si="29"/>
        <v>1.31</v>
      </c>
      <c r="T51" s="3" t="str">
        <f t="shared" si="30"/>
        <v>-</v>
      </c>
      <c r="U51" s="3">
        <f t="shared" si="31"/>
        <v>159.63</v>
      </c>
      <c r="V51" s="3">
        <f t="shared" si="32"/>
        <v>-3.7</v>
      </c>
      <c r="W51" s="3">
        <f t="shared" si="33"/>
        <v>1.0548500000000001</v>
      </c>
      <c r="X51" s="85"/>
      <c r="Y51" s="3" t="str">
        <f t="shared" si="34"/>
        <v>1.31</v>
      </c>
      <c r="Z51" s="3" t="str">
        <f t="shared" si="35"/>
        <v>-</v>
      </c>
      <c r="AA51" s="3">
        <f t="shared" si="36"/>
        <v>159.63</v>
      </c>
      <c r="AB51" s="3">
        <f t="shared" si="37"/>
        <v>-3.7</v>
      </c>
      <c r="AC51" s="3">
        <f t="shared" si="38"/>
        <v>0.99280000000000013</v>
      </c>
      <c r="AE51" s="3" t="str">
        <f t="shared" si="39"/>
        <v>1.31</v>
      </c>
      <c r="AF51" s="3" t="str">
        <f t="shared" si="40"/>
        <v>-</v>
      </c>
      <c r="AG51" s="3">
        <f t="shared" si="41"/>
        <v>159.63</v>
      </c>
      <c r="AH51" s="3">
        <f t="shared" si="42"/>
        <v>-3.7</v>
      </c>
      <c r="AI51" s="3">
        <f t="shared" si="43"/>
        <v>0.93075000000000008</v>
      </c>
      <c r="AK51" s="3" t="str">
        <f t="shared" si="44"/>
        <v>1.31</v>
      </c>
      <c r="AL51" s="3" t="str">
        <f t="shared" si="45"/>
        <v>-</v>
      </c>
      <c r="AM51" s="3">
        <f t="shared" si="46"/>
        <v>159.63</v>
      </c>
      <c r="AN51" s="3">
        <f t="shared" si="47"/>
        <v>-3.7</v>
      </c>
      <c r="AO51" s="3">
        <f t="shared" si="48"/>
        <v>0.86870000000000003</v>
      </c>
      <c r="AQ51" s="3" t="str">
        <f t="shared" si="49"/>
        <v>1.31</v>
      </c>
      <c r="AR51" s="3" t="str">
        <f t="shared" si="50"/>
        <v>-</v>
      </c>
      <c r="AS51" s="3">
        <f t="shared" si="51"/>
        <v>159.63</v>
      </c>
      <c r="AT51" s="3">
        <f t="shared" si="52"/>
        <v>-3.7</v>
      </c>
      <c r="AU51" s="3">
        <f t="shared" si="53"/>
        <v>0.74460000000000004</v>
      </c>
      <c r="AW51" s="3" t="str">
        <f t="shared" si="54"/>
        <v>1.31</v>
      </c>
      <c r="AX51" s="3" t="str">
        <f t="shared" si="55"/>
        <v>-</v>
      </c>
      <c r="AY51" s="3">
        <f t="shared" si="56"/>
        <v>159.63</v>
      </c>
      <c r="AZ51" s="3">
        <f t="shared" si="57"/>
        <v>-3.7</v>
      </c>
      <c r="BA51" s="3">
        <f t="shared" si="58"/>
        <v>0.62050000000000005</v>
      </c>
      <c r="BC51" s="3" t="str">
        <f t="shared" si="59"/>
        <v>1.31</v>
      </c>
      <c r="BD51" s="3" t="str">
        <f t="shared" si="60"/>
        <v>-</v>
      </c>
      <c r="BE51" s="3">
        <f t="shared" si="61"/>
        <v>159.63</v>
      </c>
      <c r="BF51" s="3">
        <f t="shared" si="62"/>
        <v>-3.7</v>
      </c>
      <c r="BG51" s="3">
        <f t="shared" si="63"/>
        <v>0.37230000000000002</v>
      </c>
      <c r="BI51" s="3" t="str">
        <f t="shared" si="64"/>
        <v>1.31</v>
      </c>
      <c r="BJ51" s="3" t="str">
        <f t="shared" si="65"/>
        <v>-</v>
      </c>
      <c r="BK51" s="3">
        <f t="shared" si="66"/>
        <v>159.63</v>
      </c>
      <c r="BL51" s="3">
        <f t="shared" si="67"/>
        <v>-3.7</v>
      </c>
      <c r="BM51" s="3">
        <f t="shared" si="68"/>
        <v>0.12410000000000002</v>
      </c>
    </row>
    <row r="52" spans="1:65" x14ac:dyDescent="0.3">
      <c r="A52" s="3" t="str">
        <f>'Forward collapse simulation'!B62</f>
        <v>1.31</v>
      </c>
      <c r="B52" s="3" t="str">
        <f>IF('Forward collapse simulation'!C62="","-",'Forward collapse simulation'!C62)</f>
        <v>-</v>
      </c>
      <c r="C52" s="3">
        <f>'Forward collapse simulation'!E62</f>
        <v>162.32</v>
      </c>
      <c r="D52" s="3">
        <f ca="1">'Forward collapse simulation'!AK62</f>
        <v>36.270872448676307</v>
      </c>
      <c r="E52" s="84">
        <f ca="1">'Forward collapse simulation'!AL62</f>
        <v>3.0916185979761428</v>
      </c>
      <c r="G52" s="3" t="str">
        <f t="shared" si="19"/>
        <v>1.31</v>
      </c>
      <c r="H52" s="3" t="str">
        <f t="shared" si="20"/>
        <v>-</v>
      </c>
      <c r="I52" s="3">
        <f t="shared" si="21"/>
        <v>162.32</v>
      </c>
      <c r="J52" s="3">
        <f t="shared" ca="1" si="22"/>
        <v>36.270872448676307</v>
      </c>
      <c r="K52" s="3">
        <f t="shared" ca="1" si="23"/>
        <v>2.9370376680773354</v>
      </c>
      <c r="M52" s="3" t="str">
        <f t="shared" si="24"/>
        <v>1.31</v>
      </c>
      <c r="N52" s="3" t="str">
        <f t="shared" si="25"/>
        <v>-</v>
      </c>
      <c r="O52" s="3">
        <f t="shared" si="26"/>
        <v>162.32</v>
      </c>
      <c r="P52" s="3">
        <f t="shared" ca="1" si="27"/>
        <v>36.270872448676307</v>
      </c>
      <c r="Q52" s="3">
        <f t="shared" ca="1" si="28"/>
        <v>2.7824567381785288</v>
      </c>
      <c r="R52" s="85"/>
      <c r="S52" s="3" t="str">
        <f t="shared" si="29"/>
        <v>1.31</v>
      </c>
      <c r="T52" s="3" t="str">
        <f t="shared" si="30"/>
        <v>-</v>
      </c>
      <c r="U52" s="3">
        <f t="shared" si="31"/>
        <v>162.32</v>
      </c>
      <c r="V52" s="3">
        <f t="shared" ca="1" si="32"/>
        <v>36.270872448676307</v>
      </c>
      <c r="W52" s="3">
        <f t="shared" ca="1" si="33"/>
        <v>2.6278758082797213</v>
      </c>
      <c r="X52" s="85"/>
      <c r="Y52" s="3" t="str">
        <f t="shared" si="34"/>
        <v>1.31</v>
      </c>
      <c r="Z52" s="3" t="str">
        <f t="shared" si="35"/>
        <v>-</v>
      </c>
      <c r="AA52" s="3">
        <f t="shared" si="36"/>
        <v>162.32</v>
      </c>
      <c r="AB52" s="3">
        <f t="shared" ca="1" si="37"/>
        <v>36.270872448676307</v>
      </c>
      <c r="AC52" s="3">
        <f t="shared" ca="1" si="38"/>
        <v>2.4732948783809143</v>
      </c>
      <c r="AE52" s="3" t="str">
        <f t="shared" si="39"/>
        <v>1.31</v>
      </c>
      <c r="AF52" s="3" t="str">
        <f t="shared" si="40"/>
        <v>-</v>
      </c>
      <c r="AG52" s="3">
        <f t="shared" si="41"/>
        <v>162.32</v>
      </c>
      <c r="AH52" s="3">
        <f t="shared" ca="1" si="42"/>
        <v>36.270872448676307</v>
      </c>
      <c r="AI52" s="3">
        <f t="shared" ca="1" si="43"/>
        <v>2.3187139484821069</v>
      </c>
      <c r="AK52" s="3" t="str">
        <f t="shared" si="44"/>
        <v>1.31</v>
      </c>
      <c r="AL52" s="3" t="str">
        <f t="shared" si="45"/>
        <v>-</v>
      </c>
      <c r="AM52" s="3">
        <f t="shared" si="46"/>
        <v>162.32</v>
      </c>
      <c r="AN52" s="3">
        <f t="shared" ca="1" si="47"/>
        <v>36.270872448676307</v>
      </c>
      <c r="AO52" s="3">
        <f t="shared" ca="1" si="48"/>
        <v>2.1641330185832999</v>
      </c>
      <c r="AQ52" s="3" t="str">
        <f t="shared" si="49"/>
        <v>1.31</v>
      </c>
      <c r="AR52" s="3" t="str">
        <f t="shared" si="50"/>
        <v>-</v>
      </c>
      <c r="AS52" s="3">
        <f t="shared" si="51"/>
        <v>162.32</v>
      </c>
      <c r="AT52" s="3">
        <f t="shared" ca="1" si="52"/>
        <v>36.270872448676307</v>
      </c>
      <c r="AU52" s="3">
        <f t="shared" ca="1" si="53"/>
        <v>1.8549711587856856</v>
      </c>
      <c r="AW52" s="3" t="str">
        <f t="shared" si="54"/>
        <v>1.31</v>
      </c>
      <c r="AX52" s="3" t="str">
        <f t="shared" si="55"/>
        <v>-</v>
      </c>
      <c r="AY52" s="3">
        <f t="shared" si="56"/>
        <v>162.32</v>
      </c>
      <c r="AZ52" s="3">
        <f t="shared" ca="1" si="57"/>
        <v>36.270872448676307</v>
      </c>
      <c r="BA52" s="3">
        <f t="shared" ca="1" si="58"/>
        <v>1.5458092989880714</v>
      </c>
      <c r="BC52" s="3" t="str">
        <f t="shared" si="59"/>
        <v>1.31</v>
      </c>
      <c r="BD52" s="3" t="str">
        <f t="shared" si="60"/>
        <v>-</v>
      </c>
      <c r="BE52" s="3">
        <f t="shared" si="61"/>
        <v>162.32</v>
      </c>
      <c r="BF52" s="3">
        <f t="shared" ca="1" si="62"/>
        <v>36.270872448676307</v>
      </c>
      <c r="BG52" s="3">
        <f t="shared" ca="1" si="63"/>
        <v>0.92748557939284282</v>
      </c>
      <c r="BI52" s="3" t="str">
        <f t="shared" si="64"/>
        <v>1.31</v>
      </c>
      <c r="BJ52" s="3" t="str">
        <f t="shared" si="65"/>
        <v>-</v>
      </c>
      <c r="BK52" s="3">
        <f t="shared" si="66"/>
        <v>162.32</v>
      </c>
      <c r="BL52" s="3">
        <f t="shared" ca="1" si="67"/>
        <v>36.270872448676307</v>
      </c>
      <c r="BM52" s="3">
        <f t="shared" ca="1" si="68"/>
        <v>0.30916185979761429</v>
      </c>
    </row>
    <row r="53" spans="1:65" x14ac:dyDescent="0.3">
      <c r="A53" s="3" t="str">
        <f>'Forward collapse simulation'!B63</f>
        <v>1.31</v>
      </c>
      <c r="B53" s="3" t="str">
        <f>IF('Forward collapse simulation'!C63="","-",'Forward collapse simulation'!C63)</f>
        <v>-</v>
      </c>
      <c r="C53" s="3">
        <f>'Forward collapse simulation'!E63</f>
        <v>167.36</v>
      </c>
      <c r="D53" s="3">
        <f ca="1">'Forward collapse simulation'!AK63</f>
        <v>70.042349180727172</v>
      </c>
      <c r="E53" s="84">
        <f ca="1">'Forward collapse simulation'!AL63</f>
        <v>3.3068187973339369</v>
      </c>
      <c r="G53" s="3" t="str">
        <f t="shared" si="19"/>
        <v>1.31</v>
      </c>
      <c r="H53" s="3" t="str">
        <f t="shared" si="20"/>
        <v>-</v>
      </c>
      <c r="I53" s="3">
        <f t="shared" si="21"/>
        <v>167.36</v>
      </c>
      <c r="J53" s="3">
        <f t="shared" ca="1" si="22"/>
        <v>70.042349180727172</v>
      </c>
      <c r="K53" s="3">
        <f t="shared" ca="1" si="23"/>
        <v>3.14147785746724</v>
      </c>
      <c r="M53" s="3" t="str">
        <f t="shared" si="24"/>
        <v>1.31</v>
      </c>
      <c r="N53" s="3" t="str">
        <f t="shared" si="25"/>
        <v>-</v>
      </c>
      <c r="O53" s="3">
        <f t="shared" si="26"/>
        <v>167.36</v>
      </c>
      <c r="P53" s="3">
        <f t="shared" ca="1" si="27"/>
        <v>70.042349180727172</v>
      </c>
      <c r="Q53" s="3">
        <f t="shared" ca="1" si="28"/>
        <v>2.9761369176005434</v>
      </c>
      <c r="R53" s="85"/>
      <c r="S53" s="3" t="str">
        <f t="shared" si="29"/>
        <v>1.31</v>
      </c>
      <c r="T53" s="3" t="str">
        <f t="shared" si="30"/>
        <v>-</v>
      </c>
      <c r="U53" s="3">
        <f t="shared" si="31"/>
        <v>167.36</v>
      </c>
      <c r="V53" s="3">
        <f t="shared" ca="1" si="32"/>
        <v>70.042349180727172</v>
      </c>
      <c r="W53" s="3">
        <f t="shared" ca="1" si="33"/>
        <v>2.8107959777338465</v>
      </c>
      <c r="X53" s="85"/>
      <c r="Y53" s="3" t="str">
        <f t="shared" si="34"/>
        <v>1.31</v>
      </c>
      <c r="Z53" s="3" t="str">
        <f t="shared" si="35"/>
        <v>-</v>
      </c>
      <c r="AA53" s="3">
        <f t="shared" si="36"/>
        <v>167.36</v>
      </c>
      <c r="AB53" s="3">
        <f t="shared" ca="1" si="37"/>
        <v>70.042349180727172</v>
      </c>
      <c r="AC53" s="3">
        <f t="shared" ca="1" si="38"/>
        <v>2.6454550378671495</v>
      </c>
      <c r="AE53" s="3" t="str">
        <f t="shared" si="39"/>
        <v>1.31</v>
      </c>
      <c r="AF53" s="3" t="str">
        <f t="shared" si="40"/>
        <v>-</v>
      </c>
      <c r="AG53" s="3">
        <f t="shared" si="41"/>
        <v>167.36</v>
      </c>
      <c r="AH53" s="3">
        <f t="shared" ca="1" si="42"/>
        <v>70.042349180727172</v>
      </c>
      <c r="AI53" s="3">
        <f t="shared" ca="1" si="43"/>
        <v>2.4801140980004526</v>
      </c>
      <c r="AK53" s="3" t="str">
        <f t="shared" si="44"/>
        <v>1.31</v>
      </c>
      <c r="AL53" s="3" t="str">
        <f t="shared" si="45"/>
        <v>-</v>
      </c>
      <c r="AM53" s="3">
        <f t="shared" si="46"/>
        <v>167.36</v>
      </c>
      <c r="AN53" s="3">
        <f t="shared" ca="1" si="47"/>
        <v>70.042349180727172</v>
      </c>
      <c r="AO53" s="3">
        <f t="shared" ca="1" si="48"/>
        <v>2.3147731581337556</v>
      </c>
      <c r="AQ53" s="3" t="str">
        <f t="shared" si="49"/>
        <v>1.31</v>
      </c>
      <c r="AR53" s="3" t="str">
        <f t="shared" si="50"/>
        <v>-</v>
      </c>
      <c r="AS53" s="3">
        <f t="shared" si="51"/>
        <v>167.36</v>
      </c>
      <c r="AT53" s="3">
        <f t="shared" ca="1" si="52"/>
        <v>70.042349180727172</v>
      </c>
      <c r="AU53" s="3">
        <f t="shared" ca="1" si="53"/>
        <v>1.9840912784003621</v>
      </c>
      <c r="AW53" s="3" t="str">
        <f t="shared" si="54"/>
        <v>1.31</v>
      </c>
      <c r="AX53" s="3" t="str">
        <f t="shared" si="55"/>
        <v>-</v>
      </c>
      <c r="AY53" s="3">
        <f t="shared" si="56"/>
        <v>167.36</v>
      </c>
      <c r="AZ53" s="3">
        <f t="shared" ca="1" si="57"/>
        <v>70.042349180727172</v>
      </c>
      <c r="BA53" s="3">
        <f t="shared" ca="1" si="58"/>
        <v>1.6534093986669685</v>
      </c>
      <c r="BC53" s="3" t="str">
        <f t="shared" si="59"/>
        <v>1.31</v>
      </c>
      <c r="BD53" s="3" t="str">
        <f t="shared" si="60"/>
        <v>-</v>
      </c>
      <c r="BE53" s="3">
        <f t="shared" si="61"/>
        <v>167.36</v>
      </c>
      <c r="BF53" s="3">
        <f t="shared" ca="1" si="62"/>
        <v>70.042349180727172</v>
      </c>
      <c r="BG53" s="3">
        <f t="shared" ca="1" si="63"/>
        <v>0.99204563920018107</v>
      </c>
      <c r="BI53" s="3" t="str">
        <f t="shared" si="64"/>
        <v>1.31</v>
      </c>
      <c r="BJ53" s="3" t="str">
        <f t="shared" si="65"/>
        <v>-</v>
      </c>
      <c r="BK53" s="3">
        <f t="shared" si="66"/>
        <v>167.36</v>
      </c>
      <c r="BL53" s="3">
        <f t="shared" ca="1" si="67"/>
        <v>70.042349180727172</v>
      </c>
      <c r="BM53" s="3">
        <f t="shared" ca="1" si="68"/>
        <v>0.33068187973339369</v>
      </c>
    </row>
    <row r="54" spans="1:65" x14ac:dyDescent="0.3">
      <c r="A54" s="3" t="str">
        <f>'Forward collapse simulation'!B64</f>
        <v>1.31</v>
      </c>
      <c r="B54" s="3" t="str">
        <f>IF('Forward collapse simulation'!C64="","-",'Forward collapse simulation'!C64)</f>
        <v>-</v>
      </c>
      <c r="C54" s="3">
        <f>'Forward collapse simulation'!E64</f>
        <v>176.45</v>
      </c>
      <c r="D54" s="3">
        <f ca="1">'Forward collapse simulation'!AK64</f>
        <v>82.15823687626569</v>
      </c>
      <c r="E54" s="84">
        <f ca="1">'Forward collapse simulation'!AL64</f>
        <v>4.8532345083029069</v>
      </c>
      <c r="G54" s="3" t="str">
        <f t="shared" si="19"/>
        <v>1.31</v>
      </c>
      <c r="H54" s="3" t="str">
        <f t="shared" si="20"/>
        <v>-</v>
      </c>
      <c r="I54" s="3">
        <f t="shared" si="21"/>
        <v>176.45</v>
      </c>
      <c r="J54" s="3">
        <f t="shared" ca="1" si="22"/>
        <v>82.15823687626569</v>
      </c>
      <c r="K54" s="3">
        <f t="shared" ca="1" si="23"/>
        <v>4.6105727828877612</v>
      </c>
      <c r="M54" s="3" t="str">
        <f t="shared" si="24"/>
        <v>1.31</v>
      </c>
      <c r="N54" s="3" t="str">
        <f t="shared" si="25"/>
        <v>-</v>
      </c>
      <c r="O54" s="3">
        <f t="shared" si="26"/>
        <v>176.45</v>
      </c>
      <c r="P54" s="3">
        <f t="shared" ca="1" si="27"/>
        <v>82.15823687626569</v>
      </c>
      <c r="Q54" s="3">
        <f t="shared" ca="1" si="28"/>
        <v>4.3679110574726163</v>
      </c>
      <c r="R54" s="85"/>
      <c r="S54" s="3" t="str">
        <f t="shared" si="29"/>
        <v>1.31</v>
      </c>
      <c r="T54" s="3" t="str">
        <f t="shared" si="30"/>
        <v>-</v>
      </c>
      <c r="U54" s="3">
        <f t="shared" si="31"/>
        <v>176.45</v>
      </c>
      <c r="V54" s="3">
        <f t="shared" ca="1" si="32"/>
        <v>82.15823687626569</v>
      </c>
      <c r="W54" s="3">
        <f t="shared" ca="1" si="33"/>
        <v>4.1252493320574706</v>
      </c>
      <c r="X54" s="85"/>
      <c r="Y54" s="3" t="str">
        <f t="shared" si="34"/>
        <v>1.31</v>
      </c>
      <c r="Z54" s="3" t="str">
        <f t="shared" si="35"/>
        <v>-</v>
      </c>
      <c r="AA54" s="3">
        <f t="shared" si="36"/>
        <v>176.45</v>
      </c>
      <c r="AB54" s="3">
        <f t="shared" ca="1" si="37"/>
        <v>82.15823687626569</v>
      </c>
      <c r="AC54" s="3">
        <f t="shared" ca="1" si="38"/>
        <v>3.8825876066423257</v>
      </c>
      <c r="AE54" s="3" t="str">
        <f t="shared" si="39"/>
        <v>1.31</v>
      </c>
      <c r="AF54" s="3" t="str">
        <f t="shared" si="40"/>
        <v>-</v>
      </c>
      <c r="AG54" s="3">
        <f t="shared" si="41"/>
        <v>176.45</v>
      </c>
      <c r="AH54" s="3">
        <f t="shared" ca="1" si="42"/>
        <v>82.15823687626569</v>
      </c>
      <c r="AI54" s="3">
        <f t="shared" ca="1" si="43"/>
        <v>3.63992588122718</v>
      </c>
      <c r="AK54" s="3" t="str">
        <f t="shared" si="44"/>
        <v>1.31</v>
      </c>
      <c r="AL54" s="3" t="str">
        <f t="shared" si="45"/>
        <v>-</v>
      </c>
      <c r="AM54" s="3">
        <f t="shared" si="46"/>
        <v>176.45</v>
      </c>
      <c r="AN54" s="3">
        <f t="shared" ca="1" si="47"/>
        <v>82.15823687626569</v>
      </c>
      <c r="AO54" s="3">
        <f t="shared" ca="1" si="48"/>
        <v>3.3972641558120347</v>
      </c>
      <c r="AQ54" s="3" t="str">
        <f t="shared" si="49"/>
        <v>1.31</v>
      </c>
      <c r="AR54" s="3" t="str">
        <f t="shared" si="50"/>
        <v>-</v>
      </c>
      <c r="AS54" s="3">
        <f t="shared" si="51"/>
        <v>176.45</v>
      </c>
      <c r="AT54" s="3">
        <f t="shared" ca="1" si="52"/>
        <v>82.15823687626569</v>
      </c>
      <c r="AU54" s="3">
        <f t="shared" ca="1" si="53"/>
        <v>2.9119407049817441</v>
      </c>
      <c r="AW54" s="3" t="str">
        <f t="shared" si="54"/>
        <v>1.31</v>
      </c>
      <c r="AX54" s="3" t="str">
        <f t="shared" si="55"/>
        <v>-</v>
      </c>
      <c r="AY54" s="3">
        <f t="shared" si="56"/>
        <v>176.45</v>
      </c>
      <c r="AZ54" s="3">
        <f t="shared" ca="1" si="57"/>
        <v>82.15823687626569</v>
      </c>
      <c r="BA54" s="3">
        <f t="shared" ca="1" si="58"/>
        <v>2.4266172541514535</v>
      </c>
      <c r="BC54" s="3" t="str">
        <f t="shared" si="59"/>
        <v>1.31</v>
      </c>
      <c r="BD54" s="3" t="str">
        <f t="shared" si="60"/>
        <v>-</v>
      </c>
      <c r="BE54" s="3">
        <f t="shared" si="61"/>
        <v>176.45</v>
      </c>
      <c r="BF54" s="3">
        <f t="shared" ca="1" si="62"/>
        <v>82.15823687626569</v>
      </c>
      <c r="BG54" s="3">
        <f t="shared" ca="1" si="63"/>
        <v>1.455970352490872</v>
      </c>
      <c r="BI54" s="3" t="str">
        <f t="shared" si="64"/>
        <v>1.31</v>
      </c>
      <c r="BJ54" s="3" t="str">
        <f t="shared" si="65"/>
        <v>-</v>
      </c>
      <c r="BK54" s="3">
        <f t="shared" si="66"/>
        <v>176.45</v>
      </c>
      <c r="BL54" s="3">
        <f t="shared" ca="1" si="67"/>
        <v>82.15823687626569</v>
      </c>
      <c r="BM54" s="3">
        <f t="shared" ca="1" si="68"/>
        <v>0.48532345083029071</v>
      </c>
    </row>
    <row r="55" spans="1:65" x14ac:dyDescent="0.3">
      <c r="A55" s="3" t="str">
        <f>'Forward collapse simulation'!B65</f>
        <v>1.31</v>
      </c>
      <c r="B55" s="3" t="str">
        <f>IF('Forward collapse simulation'!C65="","-",'Forward collapse simulation'!C65)</f>
        <v>-</v>
      </c>
      <c r="C55" s="3">
        <f>'Forward collapse simulation'!E65</f>
        <v>222.83</v>
      </c>
      <c r="D55" s="3">
        <f ca="1">'Forward collapse simulation'!AK65</f>
        <v>87.361677364867717</v>
      </c>
      <c r="E55" s="84">
        <f ca="1">'Forward collapse simulation'!AL65</f>
        <v>6.0694952914774269</v>
      </c>
      <c r="G55" s="3" t="str">
        <f t="shared" si="19"/>
        <v>1.31</v>
      </c>
      <c r="H55" s="3" t="str">
        <f t="shared" si="20"/>
        <v>-</v>
      </c>
      <c r="I55" s="3">
        <f t="shared" si="21"/>
        <v>222.83</v>
      </c>
      <c r="J55" s="3">
        <f t="shared" ca="1" si="22"/>
        <v>87.361677364867717</v>
      </c>
      <c r="K55" s="3">
        <f t="shared" ca="1" si="23"/>
        <v>5.7660205269035556</v>
      </c>
      <c r="M55" s="3" t="str">
        <f t="shared" si="24"/>
        <v>1.31</v>
      </c>
      <c r="N55" s="3" t="str">
        <f t="shared" si="25"/>
        <v>-</v>
      </c>
      <c r="O55" s="3">
        <f t="shared" si="26"/>
        <v>222.83</v>
      </c>
      <c r="P55" s="3">
        <f t="shared" ca="1" si="27"/>
        <v>87.361677364867717</v>
      </c>
      <c r="Q55" s="3">
        <f t="shared" ca="1" si="28"/>
        <v>5.4625457623296843</v>
      </c>
      <c r="R55" s="85"/>
      <c r="S55" s="3" t="str">
        <f t="shared" si="29"/>
        <v>1.31</v>
      </c>
      <c r="T55" s="3" t="str">
        <f t="shared" si="30"/>
        <v>-</v>
      </c>
      <c r="U55" s="3">
        <f t="shared" si="31"/>
        <v>222.83</v>
      </c>
      <c r="V55" s="3">
        <f t="shared" ca="1" si="32"/>
        <v>87.361677364867717</v>
      </c>
      <c r="W55" s="3">
        <f t="shared" ca="1" si="33"/>
        <v>5.1590709977558129</v>
      </c>
      <c r="X55" s="85"/>
      <c r="Y55" s="3" t="str">
        <f t="shared" si="34"/>
        <v>1.31</v>
      </c>
      <c r="Z55" s="3" t="str">
        <f t="shared" si="35"/>
        <v>-</v>
      </c>
      <c r="AA55" s="3">
        <f t="shared" si="36"/>
        <v>222.83</v>
      </c>
      <c r="AB55" s="3">
        <f t="shared" ca="1" si="37"/>
        <v>87.361677364867717</v>
      </c>
      <c r="AC55" s="3">
        <f t="shared" ca="1" si="38"/>
        <v>4.8555962331819416</v>
      </c>
      <c r="AE55" s="3" t="str">
        <f t="shared" si="39"/>
        <v>1.31</v>
      </c>
      <c r="AF55" s="3" t="str">
        <f t="shared" si="40"/>
        <v>-</v>
      </c>
      <c r="AG55" s="3">
        <f t="shared" si="41"/>
        <v>222.83</v>
      </c>
      <c r="AH55" s="3">
        <f t="shared" ca="1" si="42"/>
        <v>87.361677364867717</v>
      </c>
      <c r="AI55" s="3">
        <f t="shared" ca="1" si="43"/>
        <v>4.5521214686080702</v>
      </c>
      <c r="AK55" s="3" t="str">
        <f t="shared" si="44"/>
        <v>1.31</v>
      </c>
      <c r="AL55" s="3" t="str">
        <f t="shared" si="45"/>
        <v>-</v>
      </c>
      <c r="AM55" s="3">
        <f t="shared" si="46"/>
        <v>222.83</v>
      </c>
      <c r="AN55" s="3">
        <f t="shared" ca="1" si="47"/>
        <v>87.361677364867717</v>
      </c>
      <c r="AO55" s="3">
        <f t="shared" ca="1" si="48"/>
        <v>4.2486467040341989</v>
      </c>
      <c r="AQ55" s="3" t="str">
        <f t="shared" si="49"/>
        <v>1.31</v>
      </c>
      <c r="AR55" s="3" t="str">
        <f t="shared" si="50"/>
        <v>-</v>
      </c>
      <c r="AS55" s="3">
        <f t="shared" si="51"/>
        <v>222.83</v>
      </c>
      <c r="AT55" s="3">
        <f t="shared" ca="1" si="52"/>
        <v>87.361677364867717</v>
      </c>
      <c r="AU55" s="3">
        <f t="shared" ca="1" si="53"/>
        <v>3.6416971748864562</v>
      </c>
      <c r="AW55" s="3" t="str">
        <f t="shared" si="54"/>
        <v>1.31</v>
      </c>
      <c r="AX55" s="3" t="str">
        <f t="shared" si="55"/>
        <v>-</v>
      </c>
      <c r="AY55" s="3">
        <f t="shared" si="56"/>
        <v>222.83</v>
      </c>
      <c r="AZ55" s="3">
        <f t="shared" ca="1" si="57"/>
        <v>87.361677364867717</v>
      </c>
      <c r="BA55" s="3">
        <f t="shared" ca="1" si="58"/>
        <v>3.0347476457387135</v>
      </c>
      <c r="BC55" s="3" t="str">
        <f t="shared" si="59"/>
        <v>1.31</v>
      </c>
      <c r="BD55" s="3" t="str">
        <f t="shared" si="60"/>
        <v>-</v>
      </c>
      <c r="BE55" s="3">
        <f t="shared" si="61"/>
        <v>222.83</v>
      </c>
      <c r="BF55" s="3">
        <f t="shared" ca="1" si="62"/>
        <v>87.361677364867717</v>
      </c>
      <c r="BG55" s="3">
        <f t="shared" ca="1" si="63"/>
        <v>1.8208485874432281</v>
      </c>
      <c r="BI55" s="3" t="str">
        <f t="shared" si="64"/>
        <v>1.31</v>
      </c>
      <c r="BJ55" s="3" t="str">
        <f t="shared" si="65"/>
        <v>-</v>
      </c>
      <c r="BK55" s="3">
        <f t="shared" si="66"/>
        <v>222.83</v>
      </c>
      <c r="BL55" s="3">
        <f t="shared" ca="1" si="67"/>
        <v>87.361677364867717</v>
      </c>
      <c r="BM55" s="3">
        <f t="shared" ca="1" si="68"/>
        <v>0.60694952914774269</v>
      </c>
    </row>
    <row r="56" spans="1:65" x14ac:dyDescent="0.3">
      <c r="A56" s="3" t="str">
        <f>'Forward collapse simulation'!B66</f>
        <v>1.31</v>
      </c>
      <c r="B56" s="3" t="str">
        <f>IF('Forward collapse simulation'!C66="","-",'Forward collapse simulation'!C66)</f>
        <v>-</v>
      </c>
      <c r="C56" s="3">
        <f>'Forward collapse simulation'!E66</f>
        <v>310.95</v>
      </c>
      <c r="D56" s="3">
        <f ca="1">'Forward collapse simulation'!AK66</f>
        <v>85.561064976072785</v>
      </c>
      <c r="E56" s="84">
        <f ca="1">'Forward collapse simulation'!AL66</f>
        <v>5.6990535308189676</v>
      </c>
      <c r="G56" s="3" t="str">
        <f t="shared" si="19"/>
        <v>1.31</v>
      </c>
      <c r="H56" s="3" t="str">
        <f t="shared" si="20"/>
        <v>-</v>
      </c>
      <c r="I56" s="3">
        <f t="shared" si="21"/>
        <v>310.95</v>
      </c>
      <c r="J56" s="3">
        <f t="shared" ca="1" si="22"/>
        <v>85.561064976072785</v>
      </c>
      <c r="K56" s="3">
        <f t="shared" ca="1" si="23"/>
        <v>5.4141008542780193</v>
      </c>
      <c r="M56" s="3" t="str">
        <f t="shared" si="24"/>
        <v>1.31</v>
      </c>
      <c r="N56" s="3" t="str">
        <f t="shared" si="25"/>
        <v>-</v>
      </c>
      <c r="O56" s="3">
        <f t="shared" si="26"/>
        <v>310.95</v>
      </c>
      <c r="P56" s="3">
        <f t="shared" ca="1" si="27"/>
        <v>85.561064976072785</v>
      </c>
      <c r="Q56" s="3">
        <f t="shared" ca="1" si="28"/>
        <v>5.1291481777370711</v>
      </c>
      <c r="R56" s="85"/>
      <c r="S56" s="3" t="str">
        <f t="shared" si="29"/>
        <v>1.31</v>
      </c>
      <c r="T56" s="3" t="str">
        <f t="shared" si="30"/>
        <v>-</v>
      </c>
      <c r="U56" s="3">
        <f t="shared" si="31"/>
        <v>310.95</v>
      </c>
      <c r="V56" s="3">
        <f t="shared" ca="1" si="32"/>
        <v>85.561064976072785</v>
      </c>
      <c r="W56" s="3">
        <f t="shared" ca="1" si="33"/>
        <v>4.844195501196122</v>
      </c>
      <c r="X56" s="85"/>
      <c r="Y56" s="3" t="str">
        <f t="shared" si="34"/>
        <v>1.31</v>
      </c>
      <c r="Z56" s="3" t="str">
        <f t="shared" si="35"/>
        <v>-</v>
      </c>
      <c r="AA56" s="3">
        <f t="shared" si="36"/>
        <v>310.95</v>
      </c>
      <c r="AB56" s="3">
        <f t="shared" ca="1" si="37"/>
        <v>85.561064976072785</v>
      </c>
      <c r="AC56" s="3">
        <f t="shared" ca="1" si="38"/>
        <v>4.5592428246551746</v>
      </c>
      <c r="AE56" s="3" t="str">
        <f t="shared" si="39"/>
        <v>1.31</v>
      </c>
      <c r="AF56" s="3" t="str">
        <f t="shared" si="40"/>
        <v>-</v>
      </c>
      <c r="AG56" s="3">
        <f t="shared" si="41"/>
        <v>310.95</v>
      </c>
      <c r="AH56" s="3">
        <f t="shared" ca="1" si="42"/>
        <v>85.561064976072785</v>
      </c>
      <c r="AI56" s="3">
        <f t="shared" ca="1" si="43"/>
        <v>4.2742901481142255</v>
      </c>
      <c r="AK56" s="3" t="str">
        <f t="shared" si="44"/>
        <v>1.31</v>
      </c>
      <c r="AL56" s="3" t="str">
        <f t="shared" si="45"/>
        <v>-</v>
      </c>
      <c r="AM56" s="3">
        <f t="shared" si="46"/>
        <v>310.95</v>
      </c>
      <c r="AN56" s="3">
        <f t="shared" ca="1" si="47"/>
        <v>85.561064976072785</v>
      </c>
      <c r="AO56" s="3">
        <f t="shared" ca="1" si="48"/>
        <v>3.9893374715732772</v>
      </c>
      <c r="AQ56" s="3" t="str">
        <f t="shared" si="49"/>
        <v>1.31</v>
      </c>
      <c r="AR56" s="3" t="str">
        <f t="shared" si="50"/>
        <v>-</v>
      </c>
      <c r="AS56" s="3">
        <f t="shared" si="51"/>
        <v>310.95</v>
      </c>
      <c r="AT56" s="3">
        <f t="shared" ca="1" si="52"/>
        <v>85.561064976072785</v>
      </c>
      <c r="AU56" s="3">
        <f t="shared" ca="1" si="53"/>
        <v>3.4194321184913803</v>
      </c>
      <c r="AW56" s="3" t="str">
        <f t="shared" si="54"/>
        <v>1.31</v>
      </c>
      <c r="AX56" s="3" t="str">
        <f t="shared" si="55"/>
        <v>-</v>
      </c>
      <c r="AY56" s="3">
        <f t="shared" si="56"/>
        <v>310.95</v>
      </c>
      <c r="AZ56" s="3">
        <f t="shared" ca="1" si="57"/>
        <v>85.561064976072785</v>
      </c>
      <c r="BA56" s="3">
        <f t="shared" ca="1" si="58"/>
        <v>2.8495267654094838</v>
      </c>
      <c r="BC56" s="3" t="str">
        <f t="shared" si="59"/>
        <v>1.31</v>
      </c>
      <c r="BD56" s="3" t="str">
        <f t="shared" si="60"/>
        <v>-</v>
      </c>
      <c r="BE56" s="3">
        <f t="shared" si="61"/>
        <v>310.95</v>
      </c>
      <c r="BF56" s="3">
        <f t="shared" ca="1" si="62"/>
        <v>85.561064976072785</v>
      </c>
      <c r="BG56" s="3">
        <f t="shared" ca="1" si="63"/>
        <v>1.7097160592456901</v>
      </c>
      <c r="BI56" s="3" t="str">
        <f t="shared" si="64"/>
        <v>1.31</v>
      </c>
      <c r="BJ56" s="3" t="str">
        <f t="shared" si="65"/>
        <v>-</v>
      </c>
      <c r="BK56" s="3">
        <f t="shared" si="66"/>
        <v>310.95</v>
      </c>
      <c r="BL56" s="3">
        <f t="shared" ca="1" si="67"/>
        <v>85.561064976072785</v>
      </c>
      <c r="BM56" s="3">
        <f t="shared" ca="1" si="68"/>
        <v>0.56990535308189683</v>
      </c>
    </row>
    <row r="57" spans="1:65" x14ac:dyDescent="0.3">
      <c r="A57" s="3" t="str">
        <f>'Forward collapse simulation'!B67</f>
        <v>1.31</v>
      </c>
      <c r="B57" s="3" t="str">
        <f>IF('Forward collapse simulation'!C67="","-",'Forward collapse simulation'!C67)</f>
        <v>-</v>
      </c>
      <c r="C57" s="3">
        <f>'Forward collapse simulation'!E67</f>
        <v>319.91000000000003</v>
      </c>
      <c r="D57" s="3">
        <f ca="1">'Forward collapse simulation'!AK67</f>
        <v>78.36127064546028</v>
      </c>
      <c r="E57" s="84">
        <f ca="1">'Forward collapse simulation'!AL67</f>
        <v>3.8470260423254845</v>
      </c>
      <c r="G57" s="3" t="str">
        <f t="shared" si="19"/>
        <v>1.31</v>
      </c>
      <c r="H57" s="3" t="str">
        <f t="shared" si="20"/>
        <v>-</v>
      </c>
      <c r="I57" s="3">
        <f t="shared" si="21"/>
        <v>319.91000000000003</v>
      </c>
      <c r="J57" s="3">
        <f t="shared" ca="1" si="22"/>
        <v>78.36127064546028</v>
      </c>
      <c r="K57" s="3">
        <f t="shared" ca="1" si="23"/>
        <v>3.6546747402092099</v>
      </c>
      <c r="M57" s="3" t="str">
        <f t="shared" si="24"/>
        <v>1.31</v>
      </c>
      <c r="N57" s="3" t="str">
        <f t="shared" si="25"/>
        <v>-</v>
      </c>
      <c r="O57" s="3">
        <f t="shared" si="26"/>
        <v>319.91000000000003</v>
      </c>
      <c r="P57" s="3">
        <f t="shared" ca="1" si="27"/>
        <v>78.36127064546028</v>
      </c>
      <c r="Q57" s="3">
        <f t="shared" ca="1" si="28"/>
        <v>3.4623234380929362</v>
      </c>
      <c r="R57" s="85"/>
      <c r="S57" s="3" t="str">
        <f t="shared" si="29"/>
        <v>1.31</v>
      </c>
      <c r="T57" s="3" t="str">
        <f t="shared" si="30"/>
        <v>-</v>
      </c>
      <c r="U57" s="3">
        <f t="shared" si="31"/>
        <v>319.91000000000003</v>
      </c>
      <c r="V57" s="3">
        <f t="shared" ca="1" si="32"/>
        <v>78.36127064546028</v>
      </c>
      <c r="W57" s="3">
        <f t="shared" ca="1" si="33"/>
        <v>3.2699721359766616</v>
      </c>
      <c r="X57" s="85"/>
      <c r="Y57" s="3" t="str">
        <f t="shared" si="34"/>
        <v>1.31</v>
      </c>
      <c r="Z57" s="3" t="str">
        <f t="shared" si="35"/>
        <v>-</v>
      </c>
      <c r="AA57" s="3">
        <f t="shared" si="36"/>
        <v>319.91000000000003</v>
      </c>
      <c r="AB57" s="3">
        <f t="shared" ca="1" si="37"/>
        <v>78.36127064546028</v>
      </c>
      <c r="AC57" s="3">
        <f t="shared" ca="1" si="38"/>
        <v>3.0776208338603879</v>
      </c>
      <c r="AE57" s="3" t="str">
        <f t="shared" si="39"/>
        <v>1.31</v>
      </c>
      <c r="AF57" s="3" t="str">
        <f t="shared" si="40"/>
        <v>-</v>
      </c>
      <c r="AG57" s="3">
        <f t="shared" si="41"/>
        <v>319.91000000000003</v>
      </c>
      <c r="AH57" s="3">
        <f t="shared" ca="1" si="42"/>
        <v>78.36127064546028</v>
      </c>
      <c r="AI57" s="3">
        <f t="shared" ca="1" si="43"/>
        <v>2.8852695317441133</v>
      </c>
      <c r="AK57" s="3" t="str">
        <f t="shared" si="44"/>
        <v>1.31</v>
      </c>
      <c r="AL57" s="3" t="str">
        <f t="shared" si="45"/>
        <v>-</v>
      </c>
      <c r="AM57" s="3">
        <f t="shared" si="46"/>
        <v>319.91000000000003</v>
      </c>
      <c r="AN57" s="3">
        <f t="shared" ca="1" si="47"/>
        <v>78.36127064546028</v>
      </c>
      <c r="AO57" s="3">
        <f t="shared" ca="1" si="48"/>
        <v>2.6929182296278391</v>
      </c>
      <c r="AQ57" s="3" t="str">
        <f t="shared" si="49"/>
        <v>1.31</v>
      </c>
      <c r="AR57" s="3" t="str">
        <f t="shared" si="50"/>
        <v>-</v>
      </c>
      <c r="AS57" s="3">
        <f t="shared" si="51"/>
        <v>319.91000000000003</v>
      </c>
      <c r="AT57" s="3">
        <f t="shared" ca="1" si="52"/>
        <v>78.36127064546028</v>
      </c>
      <c r="AU57" s="3">
        <f t="shared" ca="1" si="53"/>
        <v>2.3082156253952908</v>
      </c>
      <c r="AW57" s="3" t="str">
        <f t="shared" si="54"/>
        <v>1.31</v>
      </c>
      <c r="AX57" s="3" t="str">
        <f t="shared" si="55"/>
        <v>-</v>
      </c>
      <c r="AY57" s="3">
        <f t="shared" si="56"/>
        <v>319.91000000000003</v>
      </c>
      <c r="AZ57" s="3">
        <f t="shared" ca="1" si="57"/>
        <v>78.36127064546028</v>
      </c>
      <c r="BA57" s="3">
        <f t="shared" ca="1" si="58"/>
        <v>1.9235130211627423</v>
      </c>
      <c r="BC57" s="3" t="str">
        <f t="shared" si="59"/>
        <v>1.31</v>
      </c>
      <c r="BD57" s="3" t="str">
        <f t="shared" si="60"/>
        <v>-</v>
      </c>
      <c r="BE57" s="3">
        <f t="shared" si="61"/>
        <v>319.91000000000003</v>
      </c>
      <c r="BF57" s="3">
        <f t="shared" ca="1" si="62"/>
        <v>78.36127064546028</v>
      </c>
      <c r="BG57" s="3">
        <f t="shared" ca="1" si="63"/>
        <v>1.1541078126976454</v>
      </c>
      <c r="BI57" s="3" t="str">
        <f t="shared" si="64"/>
        <v>1.31</v>
      </c>
      <c r="BJ57" s="3" t="str">
        <f t="shared" si="65"/>
        <v>-</v>
      </c>
      <c r="BK57" s="3">
        <f t="shared" si="66"/>
        <v>319.91000000000003</v>
      </c>
      <c r="BL57" s="3">
        <f t="shared" ca="1" si="67"/>
        <v>78.36127064546028</v>
      </c>
      <c r="BM57" s="3">
        <f t="shared" ca="1" si="68"/>
        <v>0.38470260423254848</v>
      </c>
    </row>
    <row r="58" spans="1:65" x14ac:dyDescent="0.3">
      <c r="A58" s="3" t="str">
        <f>'Forward collapse simulation'!B68</f>
        <v>1.31</v>
      </c>
      <c r="B58" s="3" t="str">
        <f>IF('Forward collapse simulation'!C68="","-",'Forward collapse simulation'!C68)</f>
        <v>-</v>
      </c>
      <c r="C58" s="3">
        <f>'Forward collapse simulation'!E68</f>
        <v>320.97000000000003</v>
      </c>
      <c r="D58" s="3">
        <f ca="1">'Forward collapse simulation'!AK68</f>
        <v>55.392533367480759</v>
      </c>
      <c r="E58" s="84">
        <f ca="1">'Forward collapse simulation'!AL68</f>
        <v>2.0606836799668753</v>
      </c>
      <c r="G58" s="3" t="str">
        <f t="shared" si="19"/>
        <v>1.31</v>
      </c>
      <c r="H58" s="3" t="str">
        <f t="shared" si="20"/>
        <v>-</v>
      </c>
      <c r="I58" s="3">
        <f t="shared" si="21"/>
        <v>320.97000000000003</v>
      </c>
      <c r="J58" s="3">
        <f t="shared" ca="1" si="22"/>
        <v>55.392533367480759</v>
      </c>
      <c r="K58" s="3">
        <f t="shared" ca="1" si="23"/>
        <v>1.9576494959685313</v>
      </c>
      <c r="M58" s="3" t="str">
        <f t="shared" si="24"/>
        <v>1.31</v>
      </c>
      <c r="N58" s="3" t="str">
        <f t="shared" si="25"/>
        <v>-</v>
      </c>
      <c r="O58" s="3">
        <f t="shared" si="26"/>
        <v>320.97000000000003</v>
      </c>
      <c r="P58" s="3">
        <f t="shared" ca="1" si="27"/>
        <v>55.392533367480759</v>
      </c>
      <c r="Q58" s="3">
        <f t="shared" ca="1" si="28"/>
        <v>1.8546153119701878</v>
      </c>
      <c r="R58" s="85"/>
      <c r="S58" s="3" t="str">
        <f t="shared" si="29"/>
        <v>1.31</v>
      </c>
      <c r="T58" s="3" t="str">
        <f t="shared" si="30"/>
        <v>-</v>
      </c>
      <c r="U58" s="3">
        <f t="shared" si="31"/>
        <v>320.97000000000003</v>
      </c>
      <c r="V58" s="3">
        <f t="shared" ca="1" si="32"/>
        <v>55.392533367480759</v>
      </c>
      <c r="W58" s="3">
        <f t="shared" ca="1" si="33"/>
        <v>1.7515811279718438</v>
      </c>
      <c r="X58" s="85"/>
      <c r="Y58" s="3" t="str">
        <f t="shared" si="34"/>
        <v>1.31</v>
      </c>
      <c r="Z58" s="3" t="str">
        <f t="shared" si="35"/>
        <v>-</v>
      </c>
      <c r="AA58" s="3">
        <f t="shared" si="36"/>
        <v>320.97000000000003</v>
      </c>
      <c r="AB58" s="3">
        <f t="shared" ca="1" si="37"/>
        <v>55.392533367480759</v>
      </c>
      <c r="AC58" s="3">
        <f t="shared" ca="1" si="38"/>
        <v>1.6485469439735003</v>
      </c>
      <c r="AE58" s="3" t="str">
        <f t="shared" si="39"/>
        <v>1.31</v>
      </c>
      <c r="AF58" s="3" t="str">
        <f t="shared" si="40"/>
        <v>-</v>
      </c>
      <c r="AG58" s="3">
        <f t="shared" si="41"/>
        <v>320.97000000000003</v>
      </c>
      <c r="AH58" s="3">
        <f t="shared" ca="1" si="42"/>
        <v>55.392533367480759</v>
      </c>
      <c r="AI58" s="3">
        <f t="shared" ca="1" si="43"/>
        <v>1.5455127599751566</v>
      </c>
      <c r="AK58" s="3" t="str">
        <f t="shared" si="44"/>
        <v>1.31</v>
      </c>
      <c r="AL58" s="3" t="str">
        <f t="shared" si="45"/>
        <v>-</v>
      </c>
      <c r="AM58" s="3">
        <f t="shared" si="46"/>
        <v>320.97000000000003</v>
      </c>
      <c r="AN58" s="3">
        <f t="shared" ca="1" si="47"/>
        <v>55.392533367480759</v>
      </c>
      <c r="AO58" s="3">
        <f t="shared" ca="1" si="48"/>
        <v>1.4424785759768126</v>
      </c>
      <c r="AQ58" s="3" t="str">
        <f t="shared" si="49"/>
        <v>1.31</v>
      </c>
      <c r="AR58" s="3" t="str">
        <f t="shared" si="50"/>
        <v>-</v>
      </c>
      <c r="AS58" s="3">
        <f t="shared" si="51"/>
        <v>320.97000000000003</v>
      </c>
      <c r="AT58" s="3">
        <f t="shared" ca="1" si="52"/>
        <v>55.392533367480759</v>
      </c>
      <c r="AU58" s="3">
        <f t="shared" ca="1" si="53"/>
        <v>1.2364102079801251</v>
      </c>
      <c r="AW58" s="3" t="str">
        <f t="shared" si="54"/>
        <v>1.31</v>
      </c>
      <c r="AX58" s="3" t="str">
        <f t="shared" si="55"/>
        <v>-</v>
      </c>
      <c r="AY58" s="3">
        <f t="shared" si="56"/>
        <v>320.97000000000003</v>
      </c>
      <c r="AZ58" s="3">
        <f t="shared" ca="1" si="57"/>
        <v>55.392533367480759</v>
      </c>
      <c r="BA58" s="3">
        <f t="shared" ca="1" si="58"/>
        <v>1.0303418399834376</v>
      </c>
      <c r="BC58" s="3" t="str">
        <f t="shared" si="59"/>
        <v>1.31</v>
      </c>
      <c r="BD58" s="3" t="str">
        <f t="shared" si="60"/>
        <v>-</v>
      </c>
      <c r="BE58" s="3">
        <f t="shared" si="61"/>
        <v>320.97000000000003</v>
      </c>
      <c r="BF58" s="3">
        <f t="shared" ca="1" si="62"/>
        <v>55.392533367480759</v>
      </c>
      <c r="BG58" s="3">
        <f t="shared" ca="1" si="63"/>
        <v>0.61820510399006257</v>
      </c>
      <c r="BI58" s="3" t="str">
        <f t="shared" si="64"/>
        <v>1.31</v>
      </c>
      <c r="BJ58" s="3" t="str">
        <f t="shared" si="65"/>
        <v>-</v>
      </c>
      <c r="BK58" s="3">
        <f t="shared" si="66"/>
        <v>320.97000000000003</v>
      </c>
      <c r="BL58" s="3">
        <f t="shared" ca="1" si="67"/>
        <v>55.392533367480759</v>
      </c>
      <c r="BM58" s="3">
        <f t="shared" ca="1" si="68"/>
        <v>0.20606836799668754</v>
      </c>
    </row>
    <row r="59" spans="1:65" x14ac:dyDescent="0.3">
      <c r="A59" s="3" t="str">
        <f>'Forward collapse simulation'!B69</f>
        <v>1.31</v>
      </c>
      <c r="B59" s="3" t="str">
        <f>IF('Forward collapse simulation'!C69="","-",'Forward collapse simulation'!C69)</f>
        <v>-</v>
      </c>
      <c r="C59" s="3">
        <f>'Forward collapse simulation'!E69</f>
        <v>323.83999999999997</v>
      </c>
      <c r="D59" s="3">
        <f>'Forward collapse simulation'!AK69</f>
        <v>-13.55</v>
      </c>
      <c r="E59" s="84">
        <f>'Forward collapse simulation'!AL69</f>
        <v>0.82799999999999996</v>
      </c>
      <c r="G59" s="3" t="str">
        <f t="shared" si="19"/>
        <v>1.31</v>
      </c>
      <c r="H59" s="3" t="str">
        <f t="shared" si="20"/>
        <v>-</v>
      </c>
      <c r="I59" s="3">
        <f t="shared" si="21"/>
        <v>323.83999999999997</v>
      </c>
      <c r="J59" s="3">
        <f t="shared" si="22"/>
        <v>-13.55</v>
      </c>
      <c r="K59" s="3">
        <f t="shared" si="23"/>
        <v>0.78659999999999997</v>
      </c>
      <c r="M59" s="3" t="str">
        <f t="shared" si="24"/>
        <v>1.31</v>
      </c>
      <c r="N59" s="3" t="str">
        <f t="shared" si="25"/>
        <v>-</v>
      </c>
      <c r="O59" s="3">
        <f t="shared" si="26"/>
        <v>323.83999999999997</v>
      </c>
      <c r="P59" s="3">
        <f t="shared" si="27"/>
        <v>-13.55</v>
      </c>
      <c r="Q59" s="3">
        <f t="shared" si="28"/>
        <v>0.74519999999999997</v>
      </c>
      <c r="R59" s="85"/>
      <c r="S59" s="3" t="str">
        <f t="shared" si="29"/>
        <v>1.31</v>
      </c>
      <c r="T59" s="3" t="str">
        <f t="shared" si="30"/>
        <v>-</v>
      </c>
      <c r="U59" s="3">
        <f t="shared" si="31"/>
        <v>323.83999999999997</v>
      </c>
      <c r="V59" s="3">
        <f t="shared" si="32"/>
        <v>-13.55</v>
      </c>
      <c r="W59" s="3">
        <f t="shared" si="33"/>
        <v>0.70379999999999998</v>
      </c>
      <c r="X59" s="85"/>
      <c r="Y59" s="3" t="str">
        <f t="shared" si="34"/>
        <v>1.31</v>
      </c>
      <c r="Z59" s="3" t="str">
        <f t="shared" si="35"/>
        <v>-</v>
      </c>
      <c r="AA59" s="3">
        <f t="shared" si="36"/>
        <v>323.83999999999997</v>
      </c>
      <c r="AB59" s="3">
        <f t="shared" si="37"/>
        <v>-13.55</v>
      </c>
      <c r="AC59" s="3">
        <f t="shared" si="38"/>
        <v>0.66239999999999999</v>
      </c>
      <c r="AE59" s="3" t="str">
        <f t="shared" si="39"/>
        <v>1.31</v>
      </c>
      <c r="AF59" s="3" t="str">
        <f t="shared" si="40"/>
        <v>-</v>
      </c>
      <c r="AG59" s="3">
        <f t="shared" si="41"/>
        <v>323.83999999999997</v>
      </c>
      <c r="AH59" s="3">
        <f t="shared" si="42"/>
        <v>-13.55</v>
      </c>
      <c r="AI59" s="3">
        <f t="shared" si="43"/>
        <v>0.621</v>
      </c>
      <c r="AK59" s="3" t="str">
        <f t="shared" si="44"/>
        <v>1.31</v>
      </c>
      <c r="AL59" s="3" t="str">
        <f t="shared" si="45"/>
        <v>-</v>
      </c>
      <c r="AM59" s="3">
        <f t="shared" si="46"/>
        <v>323.83999999999997</v>
      </c>
      <c r="AN59" s="3">
        <f t="shared" si="47"/>
        <v>-13.55</v>
      </c>
      <c r="AO59" s="3">
        <f t="shared" si="48"/>
        <v>0.57959999999999989</v>
      </c>
      <c r="AQ59" s="3" t="str">
        <f t="shared" si="49"/>
        <v>1.31</v>
      </c>
      <c r="AR59" s="3" t="str">
        <f t="shared" si="50"/>
        <v>-</v>
      </c>
      <c r="AS59" s="3">
        <f t="shared" si="51"/>
        <v>323.83999999999997</v>
      </c>
      <c r="AT59" s="3">
        <f t="shared" si="52"/>
        <v>-13.55</v>
      </c>
      <c r="AU59" s="3">
        <f t="shared" si="53"/>
        <v>0.49679999999999996</v>
      </c>
      <c r="AW59" s="3" t="str">
        <f t="shared" si="54"/>
        <v>1.31</v>
      </c>
      <c r="AX59" s="3" t="str">
        <f t="shared" si="55"/>
        <v>-</v>
      </c>
      <c r="AY59" s="3">
        <f t="shared" si="56"/>
        <v>323.83999999999997</v>
      </c>
      <c r="AZ59" s="3">
        <f t="shared" si="57"/>
        <v>-13.55</v>
      </c>
      <c r="BA59" s="3">
        <f t="shared" si="58"/>
        <v>0.41399999999999998</v>
      </c>
      <c r="BC59" s="3" t="str">
        <f t="shared" si="59"/>
        <v>1.31</v>
      </c>
      <c r="BD59" s="3" t="str">
        <f t="shared" si="60"/>
        <v>-</v>
      </c>
      <c r="BE59" s="3">
        <f t="shared" si="61"/>
        <v>323.83999999999997</v>
      </c>
      <c r="BF59" s="3">
        <f t="shared" si="62"/>
        <v>-13.55</v>
      </c>
      <c r="BG59" s="3">
        <f t="shared" si="63"/>
        <v>0.24839999999999998</v>
      </c>
      <c r="BI59" s="3" t="str">
        <f t="shared" si="64"/>
        <v>1.31</v>
      </c>
      <c r="BJ59" s="3" t="str">
        <f t="shared" si="65"/>
        <v>-</v>
      </c>
      <c r="BK59" s="3">
        <f t="shared" si="66"/>
        <v>323.83999999999997</v>
      </c>
      <c r="BL59" s="3">
        <f t="shared" si="67"/>
        <v>-13.55</v>
      </c>
      <c r="BM59" s="3">
        <f t="shared" si="68"/>
        <v>8.2799999999999999E-2</v>
      </c>
    </row>
    <row r="60" spans="1:65" x14ac:dyDescent="0.3">
      <c r="A60" s="3" t="str">
        <f>'Forward collapse simulation'!B70</f>
        <v>1.31</v>
      </c>
      <c r="B60" s="3" t="str">
        <f>IF('Forward collapse simulation'!C70="","-",'Forward collapse simulation'!C70)</f>
        <v>-</v>
      </c>
      <c r="C60" s="3">
        <f>'Forward collapse simulation'!E70</f>
        <v>329.64</v>
      </c>
      <c r="D60" s="3">
        <f>'Forward collapse simulation'!AK70</f>
        <v>-38.700000000000003</v>
      </c>
      <c r="E60" s="84">
        <f>'Forward collapse simulation'!AL70</f>
        <v>0.68500000000000005</v>
      </c>
      <c r="G60" s="3" t="str">
        <f t="shared" si="19"/>
        <v>1.31</v>
      </c>
      <c r="H60" s="3" t="str">
        <f t="shared" si="20"/>
        <v>-</v>
      </c>
      <c r="I60" s="3">
        <f t="shared" si="21"/>
        <v>329.64</v>
      </c>
      <c r="J60" s="3">
        <f t="shared" si="22"/>
        <v>-38.700000000000003</v>
      </c>
      <c r="K60" s="3">
        <f t="shared" si="23"/>
        <v>0.65075000000000005</v>
      </c>
      <c r="M60" s="3" t="str">
        <f t="shared" si="24"/>
        <v>1.31</v>
      </c>
      <c r="N60" s="3" t="str">
        <f t="shared" si="25"/>
        <v>-</v>
      </c>
      <c r="O60" s="3">
        <f t="shared" si="26"/>
        <v>329.64</v>
      </c>
      <c r="P60" s="3">
        <f t="shared" si="27"/>
        <v>-38.700000000000003</v>
      </c>
      <c r="Q60" s="3">
        <f t="shared" si="28"/>
        <v>0.61650000000000005</v>
      </c>
      <c r="R60" s="85"/>
      <c r="S60" s="3" t="str">
        <f t="shared" si="29"/>
        <v>1.31</v>
      </c>
      <c r="T60" s="3" t="str">
        <f t="shared" si="30"/>
        <v>-</v>
      </c>
      <c r="U60" s="3">
        <f t="shared" si="31"/>
        <v>329.64</v>
      </c>
      <c r="V60" s="3">
        <f t="shared" si="32"/>
        <v>-38.700000000000003</v>
      </c>
      <c r="W60" s="3">
        <f t="shared" si="33"/>
        <v>0.58225000000000005</v>
      </c>
      <c r="X60" s="85"/>
      <c r="Y60" s="3" t="str">
        <f t="shared" si="34"/>
        <v>1.31</v>
      </c>
      <c r="Z60" s="3" t="str">
        <f t="shared" si="35"/>
        <v>-</v>
      </c>
      <c r="AA60" s="3">
        <f t="shared" si="36"/>
        <v>329.64</v>
      </c>
      <c r="AB60" s="3">
        <f t="shared" si="37"/>
        <v>-38.700000000000003</v>
      </c>
      <c r="AC60" s="3">
        <f t="shared" si="38"/>
        <v>0.54800000000000004</v>
      </c>
      <c r="AE60" s="3" t="str">
        <f t="shared" si="39"/>
        <v>1.31</v>
      </c>
      <c r="AF60" s="3" t="str">
        <f t="shared" si="40"/>
        <v>-</v>
      </c>
      <c r="AG60" s="3">
        <f t="shared" si="41"/>
        <v>329.64</v>
      </c>
      <c r="AH60" s="3">
        <f t="shared" si="42"/>
        <v>-38.700000000000003</v>
      </c>
      <c r="AI60" s="3">
        <f t="shared" si="43"/>
        <v>0.51375000000000004</v>
      </c>
      <c r="AK60" s="3" t="str">
        <f t="shared" si="44"/>
        <v>1.31</v>
      </c>
      <c r="AL60" s="3" t="str">
        <f t="shared" si="45"/>
        <v>-</v>
      </c>
      <c r="AM60" s="3">
        <f t="shared" si="46"/>
        <v>329.64</v>
      </c>
      <c r="AN60" s="3">
        <f t="shared" si="47"/>
        <v>-38.700000000000003</v>
      </c>
      <c r="AO60" s="3">
        <f t="shared" si="48"/>
        <v>0.47949999999999998</v>
      </c>
      <c r="AQ60" s="3" t="str">
        <f t="shared" si="49"/>
        <v>1.31</v>
      </c>
      <c r="AR60" s="3" t="str">
        <f t="shared" si="50"/>
        <v>-</v>
      </c>
      <c r="AS60" s="3">
        <f t="shared" si="51"/>
        <v>329.64</v>
      </c>
      <c r="AT60" s="3">
        <f t="shared" si="52"/>
        <v>-38.700000000000003</v>
      </c>
      <c r="AU60" s="3">
        <f t="shared" si="53"/>
        <v>0.41100000000000003</v>
      </c>
      <c r="AW60" s="3" t="str">
        <f t="shared" si="54"/>
        <v>1.31</v>
      </c>
      <c r="AX60" s="3" t="str">
        <f t="shared" si="55"/>
        <v>-</v>
      </c>
      <c r="AY60" s="3">
        <f t="shared" si="56"/>
        <v>329.64</v>
      </c>
      <c r="AZ60" s="3">
        <f t="shared" si="57"/>
        <v>-38.700000000000003</v>
      </c>
      <c r="BA60" s="3">
        <f t="shared" si="58"/>
        <v>0.34250000000000003</v>
      </c>
      <c r="BC60" s="3" t="str">
        <f t="shared" si="59"/>
        <v>1.31</v>
      </c>
      <c r="BD60" s="3" t="str">
        <f t="shared" si="60"/>
        <v>-</v>
      </c>
      <c r="BE60" s="3">
        <f t="shared" si="61"/>
        <v>329.64</v>
      </c>
      <c r="BF60" s="3">
        <f t="shared" si="62"/>
        <v>-38.700000000000003</v>
      </c>
      <c r="BG60" s="3">
        <f t="shared" si="63"/>
        <v>0.20550000000000002</v>
      </c>
      <c r="BI60" s="3" t="str">
        <f t="shared" si="64"/>
        <v>1.31</v>
      </c>
      <c r="BJ60" s="3" t="str">
        <f t="shared" si="65"/>
        <v>-</v>
      </c>
      <c r="BK60" s="3">
        <f t="shared" si="66"/>
        <v>329.64</v>
      </c>
      <c r="BL60" s="3">
        <f t="shared" si="67"/>
        <v>-38.700000000000003</v>
      </c>
      <c r="BM60" s="3">
        <f t="shared" si="68"/>
        <v>6.8500000000000005E-2</v>
      </c>
    </row>
    <row r="61" spans="1:65" x14ac:dyDescent="0.3">
      <c r="A61" s="3" t="str">
        <f>'Forward collapse simulation'!B71</f>
        <v>1.31</v>
      </c>
      <c r="B61" s="3" t="str">
        <f>IF('Forward collapse simulation'!C71="","-",'Forward collapse simulation'!C71)</f>
        <v>1.32</v>
      </c>
      <c r="C61" s="3">
        <f>'Forward collapse simulation'!E71</f>
        <v>239.53</v>
      </c>
      <c r="D61" s="3">
        <f>'Forward collapse simulation'!AK71</f>
        <v>0.74</v>
      </c>
      <c r="E61" s="84">
        <f>'Forward collapse simulation'!AL71</f>
        <v>6.11</v>
      </c>
      <c r="G61" s="3" t="str">
        <f t="shared" si="19"/>
        <v>1.31</v>
      </c>
      <c r="H61" s="3" t="str">
        <f t="shared" si="20"/>
        <v>1.32</v>
      </c>
      <c r="I61" s="3">
        <f t="shared" si="21"/>
        <v>239.53</v>
      </c>
      <c r="J61" s="3">
        <f t="shared" si="22"/>
        <v>0.74</v>
      </c>
      <c r="K61" s="3">
        <f t="shared" si="23"/>
        <v>6.11</v>
      </c>
      <c r="M61" s="3" t="str">
        <f t="shared" si="24"/>
        <v>1.31</v>
      </c>
      <c r="N61" s="3" t="str">
        <f t="shared" si="25"/>
        <v>1.32</v>
      </c>
      <c r="O61" s="3">
        <f t="shared" si="26"/>
        <v>239.53</v>
      </c>
      <c r="P61" s="3">
        <f t="shared" si="27"/>
        <v>0.74</v>
      </c>
      <c r="Q61" s="3">
        <f t="shared" si="28"/>
        <v>6.11</v>
      </c>
      <c r="R61" s="85"/>
      <c r="S61" s="3" t="str">
        <f t="shared" si="29"/>
        <v>1.31</v>
      </c>
      <c r="T61" s="3" t="str">
        <f t="shared" si="30"/>
        <v>1.32</v>
      </c>
      <c r="U61" s="3">
        <f t="shared" si="31"/>
        <v>239.53</v>
      </c>
      <c r="V61" s="3">
        <f t="shared" si="32"/>
        <v>0.74</v>
      </c>
      <c r="W61" s="3">
        <f t="shared" si="33"/>
        <v>6.11</v>
      </c>
      <c r="X61" s="85"/>
      <c r="Y61" s="3" t="str">
        <f t="shared" si="34"/>
        <v>1.31</v>
      </c>
      <c r="Z61" s="3" t="str">
        <f t="shared" si="35"/>
        <v>1.32</v>
      </c>
      <c r="AA61" s="3">
        <f t="shared" si="36"/>
        <v>239.53</v>
      </c>
      <c r="AB61" s="3">
        <f t="shared" si="37"/>
        <v>0.74</v>
      </c>
      <c r="AC61" s="3">
        <f t="shared" si="38"/>
        <v>6.11</v>
      </c>
      <c r="AE61" s="3" t="str">
        <f t="shared" si="39"/>
        <v>1.31</v>
      </c>
      <c r="AF61" s="3" t="str">
        <f t="shared" si="40"/>
        <v>1.32</v>
      </c>
      <c r="AG61" s="3">
        <f t="shared" si="41"/>
        <v>239.53</v>
      </c>
      <c r="AH61" s="3">
        <f t="shared" si="42"/>
        <v>0.74</v>
      </c>
      <c r="AI61" s="3">
        <f t="shared" si="43"/>
        <v>6.11</v>
      </c>
      <c r="AK61" s="3" t="str">
        <f t="shared" si="44"/>
        <v>1.31</v>
      </c>
      <c r="AL61" s="3" t="str">
        <f t="shared" si="45"/>
        <v>1.32</v>
      </c>
      <c r="AM61" s="3">
        <f t="shared" si="46"/>
        <v>239.53</v>
      </c>
      <c r="AN61" s="3">
        <f t="shared" si="47"/>
        <v>0.74</v>
      </c>
      <c r="AO61" s="3">
        <f t="shared" si="48"/>
        <v>6.11</v>
      </c>
      <c r="AQ61" s="3" t="str">
        <f t="shared" si="49"/>
        <v>1.31</v>
      </c>
      <c r="AR61" s="3" t="str">
        <f t="shared" si="50"/>
        <v>1.32</v>
      </c>
      <c r="AS61" s="3">
        <f t="shared" si="51"/>
        <v>239.53</v>
      </c>
      <c r="AT61" s="3">
        <f t="shared" si="52"/>
        <v>0.74</v>
      </c>
      <c r="AU61" s="3">
        <f t="shared" si="53"/>
        <v>6.11</v>
      </c>
      <c r="AW61" s="3" t="str">
        <f t="shared" si="54"/>
        <v>1.31</v>
      </c>
      <c r="AX61" s="3" t="str">
        <f t="shared" si="55"/>
        <v>1.32</v>
      </c>
      <c r="AY61" s="3">
        <f t="shared" si="56"/>
        <v>239.53</v>
      </c>
      <c r="AZ61" s="3">
        <f t="shared" si="57"/>
        <v>0.74</v>
      </c>
      <c r="BA61" s="3">
        <f t="shared" si="58"/>
        <v>6.11</v>
      </c>
      <c r="BC61" s="3" t="str">
        <f t="shared" si="59"/>
        <v>1.31</v>
      </c>
      <c r="BD61" s="3" t="str">
        <f t="shared" si="60"/>
        <v>1.32</v>
      </c>
      <c r="BE61" s="3">
        <f t="shared" si="61"/>
        <v>239.53</v>
      </c>
      <c r="BF61" s="3">
        <f t="shared" si="62"/>
        <v>0.74</v>
      </c>
      <c r="BG61" s="3">
        <f t="shared" si="63"/>
        <v>6.11</v>
      </c>
      <c r="BI61" s="3" t="str">
        <f t="shared" si="64"/>
        <v>1.31</v>
      </c>
      <c r="BJ61" s="3" t="str">
        <f t="shared" si="65"/>
        <v>1.32</v>
      </c>
      <c r="BK61" s="3">
        <f t="shared" si="66"/>
        <v>239.53</v>
      </c>
      <c r="BL61" s="3">
        <f t="shared" si="67"/>
        <v>0.74</v>
      </c>
      <c r="BM61" s="3">
        <f t="shared" si="68"/>
        <v>6.11</v>
      </c>
    </row>
    <row r="62" spans="1:65" x14ac:dyDescent="0.3">
      <c r="A62" s="3" t="str">
        <f>'Forward collapse simulation'!B72</f>
        <v>1.32</v>
      </c>
      <c r="B62" s="3" t="str">
        <f>IF('Forward collapse simulation'!C72="","-",'Forward collapse simulation'!C72)</f>
        <v>-</v>
      </c>
      <c r="C62" s="3">
        <f>'Forward collapse simulation'!E72</f>
        <v>134.51</v>
      </c>
      <c r="D62" s="3">
        <f>'Forward collapse simulation'!AK72</f>
        <v>-54.5</v>
      </c>
      <c r="E62" s="84">
        <f>'Forward collapse simulation'!AL72</f>
        <v>0.28699999999999998</v>
      </c>
      <c r="G62" s="3" t="str">
        <f t="shared" si="19"/>
        <v>1.32</v>
      </c>
      <c r="H62" s="3" t="str">
        <f t="shared" si="20"/>
        <v>-</v>
      </c>
      <c r="I62" s="3">
        <f t="shared" si="21"/>
        <v>134.51</v>
      </c>
      <c r="J62" s="3">
        <f t="shared" si="22"/>
        <v>-54.5</v>
      </c>
      <c r="K62" s="3">
        <f t="shared" si="23"/>
        <v>0.27264999999999995</v>
      </c>
      <c r="M62" s="3" t="str">
        <f t="shared" si="24"/>
        <v>1.32</v>
      </c>
      <c r="N62" s="3" t="str">
        <f t="shared" si="25"/>
        <v>-</v>
      </c>
      <c r="O62" s="3">
        <f t="shared" si="26"/>
        <v>134.51</v>
      </c>
      <c r="P62" s="3">
        <f t="shared" si="27"/>
        <v>-54.5</v>
      </c>
      <c r="Q62" s="3">
        <f t="shared" si="28"/>
        <v>0.25829999999999997</v>
      </c>
      <c r="R62" s="85"/>
      <c r="S62" s="3" t="str">
        <f t="shared" si="29"/>
        <v>1.32</v>
      </c>
      <c r="T62" s="3" t="str">
        <f t="shared" si="30"/>
        <v>-</v>
      </c>
      <c r="U62" s="3">
        <f t="shared" si="31"/>
        <v>134.51</v>
      </c>
      <c r="V62" s="3">
        <f t="shared" si="32"/>
        <v>-54.5</v>
      </c>
      <c r="W62" s="3">
        <f t="shared" si="33"/>
        <v>0.24394999999999997</v>
      </c>
      <c r="X62" s="85"/>
      <c r="Y62" s="3" t="str">
        <f t="shared" si="34"/>
        <v>1.32</v>
      </c>
      <c r="Z62" s="3" t="str">
        <f t="shared" si="35"/>
        <v>-</v>
      </c>
      <c r="AA62" s="3">
        <f t="shared" si="36"/>
        <v>134.51</v>
      </c>
      <c r="AB62" s="3">
        <f t="shared" si="37"/>
        <v>-54.5</v>
      </c>
      <c r="AC62" s="3">
        <f t="shared" si="38"/>
        <v>0.2296</v>
      </c>
      <c r="AE62" s="3" t="str">
        <f t="shared" si="39"/>
        <v>1.32</v>
      </c>
      <c r="AF62" s="3" t="str">
        <f t="shared" si="40"/>
        <v>-</v>
      </c>
      <c r="AG62" s="3">
        <f t="shared" si="41"/>
        <v>134.51</v>
      </c>
      <c r="AH62" s="3">
        <f t="shared" si="42"/>
        <v>-54.5</v>
      </c>
      <c r="AI62" s="3">
        <f t="shared" si="43"/>
        <v>0.21525</v>
      </c>
      <c r="AK62" s="3" t="str">
        <f t="shared" si="44"/>
        <v>1.32</v>
      </c>
      <c r="AL62" s="3" t="str">
        <f t="shared" si="45"/>
        <v>-</v>
      </c>
      <c r="AM62" s="3">
        <f t="shared" si="46"/>
        <v>134.51</v>
      </c>
      <c r="AN62" s="3">
        <f t="shared" si="47"/>
        <v>-54.5</v>
      </c>
      <c r="AO62" s="3">
        <f t="shared" si="48"/>
        <v>0.20089999999999997</v>
      </c>
      <c r="AQ62" s="3" t="str">
        <f t="shared" si="49"/>
        <v>1.32</v>
      </c>
      <c r="AR62" s="3" t="str">
        <f t="shared" si="50"/>
        <v>-</v>
      </c>
      <c r="AS62" s="3">
        <f t="shared" si="51"/>
        <v>134.51</v>
      </c>
      <c r="AT62" s="3">
        <f t="shared" si="52"/>
        <v>-54.5</v>
      </c>
      <c r="AU62" s="3">
        <f t="shared" si="53"/>
        <v>0.17219999999999999</v>
      </c>
      <c r="AW62" s="3" t="str">
        <f t="shared" si="54"/>
        <v>1.32</v>
      </c>
      <c r="AX62" s="3" t="str">
        <f t="shared" si="55"/>
        <v>-</v>
      </c>
      <c r="AY62" s="3">
        <f t="shared" si="56"/>
        <v>134.51</v>
      </c>
      <c r="AZ62" s="3">
        <f t="shared" si="57"/>
        <v>-54.5</v>
      </c>
      <c r="BA62" s="3">
        <f t="shared" si="58"/>
        <v>0.14349999999999999</v>
      </c>
      <c r="BC62" s="3" t="str">
        <f t="shared" si="59"/>
        <v>1.32</v>
      </c>
      <c r="BD62" s="3" t="str">
        <f t="shared" si="60"/>
        <v>-</v>
      </c>
      <c r="BE62" s="3">
        <f t="shared" si="61"/>
        <v>134.51</v>
      </c>
      <c r="BF62" s="3">
        <f t="shared" si="62"/>
        <v>-54.5</v>
      </c>
      <c r="BG62" s="3">
        <f t="shared" si="63"/>
        <v>8.6099999999999996E-2</v>
      </c>
      <c r="BI62" s="3" t="str">
        <f t="shared" si="64"/>
        <v>1.32</v>
      </c>
      <c r="BJ62" s="3" t="str">
        <f t="shared" si="65"/>
        <v>-</v>
      </c>
      <c r="BK62" s="3">
        <f t="shared" si="66"/>
        <v>134.51</v>
      </c>
      <c r="BL62" s="3">
        <f t="shared" si="67"/>
        <v>-54.5</v>
      </c>
      <c r="BM62" s="3">
        <f t="shared" si="68"/>
        <v>2.87E-2</v>
      </c>
    </row>
    <row r="63" spans="1:65" x14ac:dyDescent="0.3">
      <c r="A63" s="3" t="str">
        <f>'Forward collapse simulation'!B73</f>
        <v>1.32</v>
      </c>
      <c r="B63" s="3" t="str">
        <f>IF('Forward collapse simulation'!C73="","-",'Forward collapse simulation'!C73)</f>
        <v>-</v>
      </c>
      <c r="C63" s="3">
        <f>'Forward collapse simulation'!E73</f>
        <v>144.31</v>
      </c>
      <c r="D63" s="3">
        <f>'Forward collapse simulation'!AK73</f>
        <v>-29.7</v>
      </c>
      <c r="E63" s="84">
        <f>'Forward collapse simulation'!AL73</f>
        <v>0.71399999999999997</v>
      </c>
      <c r="G63" s="3" t="str">
        <f t="shared" si="19"/>
        <v>1.32</v>
      </c>
      <c r="H63" s="3" t="str">
        <f t="shared" si="20"/>
        <v>-</v>
      </c>
      <c r="I63" s="3">
        <f t="shared" si="21"/>
        <v>144.31</v>
      </c>
      <c r="J63" s="3">
        <f t="shared" si="22"/>
        <v>-29.7</v>
      </c>
      <c r="K63" s="3">
        <f t="shared" si="23"/>
        <v>0.6782999999999999</v>
      </c>
      <c r="M63" s="3" t="str">
        <f t="shared" si="24"/>
        <v>1.32</v>
      </c>
      <c r="N63" s="3" t="str">
        <f t="shared" si="25"/>
        <v>-</v>
      </c>
      <c r="O63" s="3">
        <f t="shared" si="26"/>
        <v>144.31</v>
      </c>
      <c r="P63" s="3">
        <f t="shared" si="27"/>
        <v>-29.7</v>
      </c>
      <c r="Q63" s="3">
        <f t="shared" si="28"/>
        <v>0.64259999999999995</v>
      </c>
      <c r="R63" s="85"/>
      <c r="S63" s="3" t="str">
        <f t="shared" si="29"/>
        <v>1.32</v>
      </c>
      <c r="T63" s="3" t="str">
        <f t="shared" si="30"/>
        <v>-</v>
      </c>
      <c r="U63" s="3">
        <f t="shared" si="31"/>
        <v>144.31</v>
      </c>
      <c r="V63" s="3">
        <f t="shared" si="32"/>
        <v>-29.7</v>
      </c>
      <c r="W63" s="3">
        <f t="shared" si="33"/>
        <v>0.6069</v>
      </c>
      <c r="X63" s="85"/>
      <c r="Y63" s="3" t="str">
        <f t="shared" si="34"/>
        <v>1.32</v>
      </c>
      <c r="Z63" s="3" t="str">
        <f t="shared" si="35"/>
        <v>-</v>
      </c>
      <c r="AA63" s="3">
        <f t="shared" si="36"/>
        <v>144.31</v>
      </c>
      <c r="AB63" s="3">
        <f t="shared" si="37"/>
        <v>-29.7</v>
      </c>
      <c r="AC63" s="3">
        <f t="shared" si="38"/>
        <v>0.57120000000000004</v>
      </c>
      <c r="AE63" s="3" t="str">
        <f t="shared" si="39"/>
        <v>1.32</v>
      </c>
      <c r="AF63" s="3" t="str">
        <f t="shared" si="40"/>
        <v>-</v>
      </c>
      <c r="AG63" s="3">
        <f t="shared" si="41"/>
        <v>144.31</v>
      </c>
      <c r="AH63" s="3">
        <f t="shared" si="42"/>
        <v>-29.7</v>
      </c>
      <c r="AI63" s="3">
        <f t="shared" si="43"/>
        <v>0.53549999999999998</v>
      </c>
      <c r="AK63" s="3" t="str">
        <f t="shared" si="44"/>
        <v>1.32</v>
      </c>
      <c r="AL63" s="3" t="str">
        <f t="shared" si="45"/>
        <v>-</v>
      </c>
      <c r="AM63" s="3">
        <f t="shared" si="46"/>
        <v>144.31</v>
      </c>
      <c r="AN63" s="3">
        <f t="shared" si="47"/>
        <v>-29.7</v>
      </c>
      <c r="AO63" s="3">
        <f t="shared" si="48"/>
        <v>0.49979999999999997</v>
      </c>
      <c r="AQ63" s="3" t="str">
        <f t="shared" si="49"/>
        <v>1.32</v>
      </c>
      <c r="AR63" s="3" t="str">
        <f t="shared" si="50"/>
        <v>-</v>
      </c>
      <c r="AS63" s="3">
        <f t="shared" si="51"/>
        <v>144.31</v>
      </c>
      <c r="AT63" s="3">
        <f t="shared" si="52"/>
        <v>-29.7</v>
      </c>
      <c r="AU63" s="3">
        <f t="shared" si="53"/>
        <v>0.42839999999999995</v>
      </c>
      <c r="AW63" s="3" t="str">
        <f t="shared" si="54"/>
        <v>1.32</v>
      </c>
      <c r="AX63" s="3" t="str">
        <f t="shared" si="55"/>
        <v>-</v>
      </c>
      <c r="AY63" s="3">
        <f t="shared" si="56"/>
        <v>144.31</v>
      </c>
      <c r="AZ63" s="3">
        <f t="shared" si="57"/>
        <v>-29.7</v>
      </c>
      <c r="BA63" s="3">
        <f t="shared" si="58"/>
        <v>0.35699999999999998</v>
      </c>
      <c r="BC63" s="3" t="str">
        <f t="shared" si="59"/>
        <v>1.32</v>
      </c>
      <c r="BD63" s="3" t="str">
        <f t="shared" si="60"/>
        <v>-</v>
      </c>
      <c r="BE63" s="3">
        <f t="shared" si="61"/>
        <v>144.31</v>
      </c>
      <c r="BF63" s="3">
        <f t="shared" si="62"/>
        <v>-29.7</v>
      </c>
      <c r="BG63" s="3">
        <f t="shared" si="63"/>
        <v>0.21419999999999997</v>
      </c>
      <c r="BI63" s="3" t="str">
        <f t="shared" si="64"/>
        <v>1.32</v>
      </c>
      <c r="BJ63" s="3" t="str">
        <f t="shared" si="65"/>
        <v>-</v>
      </c>
      <c r="BK63" s="3">
        <f t="shared" si="66"/>
        <v>144.31</v>
      </c>
      <c r="BL63" s="3">
        <f t="shared" si="67"/>
        <v>-29.7</v>
      </c>
      <c r="BM63" s="3">
        <f t="shared" si="68"/>
        <v>7.1400000000000005E-2</v>
      </c>
    </row>
    <row r="64" spans="1:65" x14ac:dyDescent="0.3">
      <c r="A64" s="3" t="str">
        <f>'Forward collapse simulation'!B74</f>
        <v>1.32</v>
      </c>
      <c r="B64" s="3" t="str">
        <f>IF('Forward collapse simulation'!C74="","-",'Forward collapse simulation'!C74)</f>
        <v>-</v>
      </c>
      <c r="C64" s="3">
        <f>'Forward collapse simulation'!E74</f>
        <v>155.12</v>
      </c>
      <c r="D64" s="3">
        <f ca="1">'Forward collapse simulation'!AK74</f>
        <v>65.578322862121368</v>
      </c>
      <c r="E64" s="84">
        <f ca="1">'Forward collapse simulation'!AL74</f>
        <v>1.3972171057682299</v>
      </c>
      <c r="G64" s="3" t="str">
        <f t="shared" si="19"/>
        <v>1.32</v>
      </c>
      <c r="H64" s="3" t="str">
        <f t="shared" si="20"/>
        <v>-</v>
      </c>
      <c r="I64" s="3">
        <f t="shared" si="21"/>
        <v>155.12</v>
      </c>
      <c r="J64" s="3">
        <f t="shared" ca="1" si="22"/>
        <v>65.578322862121368</v>
      </c>
      <c r="K64" s="3">
        <f t="shared" ca="1" si="23"/>
        <v>1.3273562504798184</v>
      </c>
      <c r="M64" s="3" t="str">
        <f t="shared" si="24"/>
        <v>1.32</v>
      </c>
      <c r="N64" s="3" t="str">
        <f t="shared" si="25"/>
        <v>-</v>
      </c>
      <c r="O64" s="3">
        <f t="shared" si="26"/>
        <v>155.12</v>
      </c>
      <c r="P64" s="3">
        <f t="shared" ca="1" si="27"/>
        <v>65.578322862121368</v>
      </c>
      <c r="Q64" s="3">
        <f t="shared" ca="1" si="28"/>
        <v>1.257495395191407</v>
      </c>
      <c r="R64" s="85"/>
      <c r="S64" s="3" t="str">
        <f t="shared" si="29"/>
        <v>1.32</v>
      </c>
      <c r="T64" s="3" t="str">
        <f t="shared" si="30"/>
        <v>-</v>
      </c>
      <c r="U64" s="3">
        <f t="shared" si="31"/>
        <v>155.12</v>
      </c>
      <c r="V64" s="3">
        <f t="shared" ca="1" si="32"/>
        <v>65.578322862121368</v>
      </c>
      <c r="W64" s="3">
        <f t="shared" ca="1" si="33"/>
        <v>1.1876345399029953</v>
      </c>
      <c r="X64" s="85"/>
      <c r="Y64" s="3" t="str">
        <f t="shared" si="34"/>
        <v>1.32</v>
      </c>
      <c r="Z64" s="3" t="str">
        <f t="shared" si="35"/>
        <v>-</v>
      </c>
      <c r="AA64" s="3">
        <f t="shared" si="36"/>
        <v>155.12</v>
      </c>
      <c r="AB64" s="3">
        <f t="shared" ca="1" si="37"/>
        <v>65.578322862121368</v>
      </c>
      <c r="AC64" s="3">
        <f t="shared" ca="1" si="38"/>
        <v>1.117773684614584</v>
      </c>
      <c r="AE64" s="3" t="str">
        <f t="shared" si="39"/>
        <v>1.32</v>
      </c>
      <c r="AF64" s="3" t="str">
        <f t="shared" si="40"/>
        <v>-</v>
      </c>
      <c r="AG64" s="3">
        <f t="shared" si="41"/>
        <v>155.12</v>
      </c>
      <c r="AH64" s="3">
        <f t="shared" ca="1" si="42"/>
        <v>65.578322862121368</v>
      </c>
      <c r="AI64" s="3">
        <f t="shared" ca="1" si="43"/>
        <v>1.0479128293261724</v>
      </c>
      <c r="AK64" s="3" t="str">
        <f t="shared" si="44"/>
        <v>1.32</v>
      </c>
      <c r="AL64" s="3" t="str">
        <f t="shared" si="45"/>
        <v>-</v>
      </c>
      <c r="AM64" s="3">
        <f t="shared" si="46"/>
        <v>155.12</v>
      </c>
      <c r="AN64" s="3">
        <f t="shared" ca="1" si="47"/>
        <v>65.578322862121368</v>
      </c>
      <c r="AO64" s="3">
        <f t="shared" ca="1" si="48"/>
        <v>0.9780519740377609</v>
      </c>
      <c r="AQ64" s="3" t="str">
        <f t="shared" si="49"/>
        <v>1.32</v>
      </c>
      <c r="AR64" s="3" t="str">
        <f t="shared" si="50"/>
        <v>-</v>
      </c>
      <c r="AS64" s="3">
        <f t="shared" si="51"/>
        <v>155.12</v>
      </c>
      <c r="AT64" s="3">
        <f t="shared" ca="1" si="52"/>
        <v>65.578322862121368</v>
      </c>
      <c r="AU64" s="3">
        <f t="shared" ca="1" si="53"/>
        <v>0.83833026346093786</v>
      </c>
      <c r="AW64" s="3" t="str">
        <f t="shared" si="54"/>
        <v>1.32</v>
      </c>
      <c r="AX64" s="3" t="str">
        <f t="shared" si="55"/>
        <v>-</v>
      </c>
      <c r="AY64" s="3">
        <f t="shared" si="56"/>
        <v>155.12</v>
      </c>
      <c r="AZ64" s="3">
        <f t="shared" ca="1" si="57"/>
        <v>65.578322862121368</v>
      </c>
      <c r="BA64" s="3">
        <f t="shared" ca="1" si="58"/>
        <v>0.69860855288411494</v>
      </c>
      <c r="BC64" s="3" t="str">
        <f t="shared" si="59"/>
        <v>1.32</v>
      </c>
      <c r="BD64" s="3" t="str">
        <f t="shared" si="60"/>
        <v>-</v>
      </c>
      <c r="BE64" s="3">
        <f t="shared" si="61"/>
        <v>155.12</v>
      </c>
      <c r="BF64" s="3">
        <f t="shared" ca="1" si="62"/>
        <v>65.578322862121368</v>
      </c>
      <c r="BG64" s="3">
        <f t="shared" ca="1" si="63"/>
        <v>0.41916513173046893</v>
      </c>
      <c r="BI64" s="3" t="str">
        <f t="shared" si="64"/>
        <v>1.32</v>
      </c>
      <c r="BJ64" s="3" t="str">
        <f t="shared" si="65"/>
        <v>-</v>
      </c>
      <c r="BK64" s="3">
        <f t="shared" si="66"/>
        <v>155.12</v>
      </c>
      <c r="BL64" s="3">
        <f t="shared" ca="1" si="67"/>
        <v>65.578322862121368</v>
      </c>
      <c r="BM64" s="3">
        <f t="shared" ca="1" si="68"/>
        <v>0.139721710576823</v>
      </c>
    </row>
    <row r="65" spans="1:65" x14ac:dyDescent="0.3">
      <c r="A65" s="3" t="str">
        <f>'Forward collapse simulation'!B75</f>
        <v>1.32</v>
      </c>
      <c r="B65" s="3" t="str">
        <f>IF('Forward collapse simulation'!C75="","-",'Forward collapse simulation'!C75)</f>
        <v>-</v>
      </c>
      <c r="C65" s="3">
        <f>'Forward collapse simulation'!E75</f>
        <v>166.88</v>
      </c>
      <c r="D65" s="3">
        <f ca="1">'Forward collapse simulation'!AK75</f>
        <v>82.967264914263623</v>
      </c>
      <c r="E65" s="84">
        <f ca="1">'Forward collapse simulation'!AL75</f>
        <v>3.3462120838609186</v>
      </c>
      <c r="G65" s="3" t="str">
        <f t="shared" si="19"/>
        <v>1.32</v>
      </c>
      <c r="H65" s="3" t="str">
        <f t="shared" si="20"/>
        <v>-</v>
      </c>
      <c r="I65" s="3">
        <f t="shared" si="21"/>
        <v>166.88</v>
      </c>
      <c r="J65" s="3">
        <f t="shared" ca="1" si="22"/>
        <v>82.967264914263623</v>
      </c>
      <c r="K65" s="3">
        <f t="shared" ca="1" si="23"/>
        <v>3.1789014796678727</v>
      </c>
      <c r="M65" s="3" t="str">
        <f t="shared" si="24"/>
        <v>1.32</v>
      </c>
      <c r="N65" s="3" t="str">
        <f t="shared" si="25"/>
        <v>-</v>
      </c>
      <c r="O65" s="3">
        <f t="shared" si="26"/>
        <v>166.88</v>
      </c>
      <c r="P65" s="3">
        <f t="shared" ca="1" si="27"/>
        <v>82.967264914263623</v>
      </c>
      <c r="Q65" s="3">
        <f t="shared" ca="1" si="28"/>
        <v>3.0115908754748268</v>
      </c>
      <c r="R65" s="85"/>
      <c r="S65" s="3" t="str">
        <f t="shared" si="29"/>
        <v>1.32</v>
      </c>
      <c r="T65" s="3" t="str">
        <f t="shared" si="30"/>
        <v>-</v>
      </c>
      <c r="U65" s="3">
        <f t="shared" si="31"/>
        <v>166.88</v>
      </c>
      <c r="V65" s="3">
        <f t="shared" ca="1" si="32"/>
        <v>82.967264914263623</v>
      </c>
      <c r="W65" s="3">
        <f t="shared" ca="1" si="33"/>
        <v>2.844280271281781</v>
      </c>
      <c r="X65" s="85"/>
      <c r="Y65" s="3" t="str">
        <f t="shared" si="34"/>
        <v>1.32</v>
      </c>
      <c r="Z65" s="3" t="str">
        <f t="shared" si="35"/>
        <v>-</v>
      </c>
      <c r="AA65" s="3">
        <f t="shared" si="36"/>
        <v>166.88</v>
      </c>
      <c r="AB65" s="3">
        <f t="shared" ca="1" si="37"/>
        <v>82.967264914263623</v>
      </c>
      <c r="AC65" s="3">
        <f t="shared" ca="1" si="38"/>
        <v>2.6769696670887351</v>
      </c>
      <c r="AE65" s="3" t="str">
        <f t="shared" si="39"/>
        <v>1.32</v>
      </c>
      <c r="AF65" s="3" t="str">
        <f t="shared" si="40"/>
        <v>-</v>
      </c>
      <c r="AG65" s="3">
        <f t="shared" si="41"/>
        <v>166.88</v>
      </c>
      <c r="AH65" s="3">
        <f t="shared" ca="1" si="42"/>
        <v>82.967264914263623</v>
      </c>
      <c r="AI65" s="3">
        <f t="shared" ca="1" si="43"/>
        <v>2.5096590628956887</v>
      </c>
      <c r="AK65" s="3" t="str">
        <f t="shared" si="44"/>
        <v>1.32</v>
      </c>
      <c r="AL65" s="3" t="str">
        <f t="shared" si="45"/>
        <v>-</v>
      </c>
      <c r="AM65" s="3">
        <f t="shared" si="46"/>
        <v>166.88</v>
      </c>
      <c r="AN65" s="3">
        <f t="shared" ca="1" si="47"/>
        <v>82.967264914263623</v>
      </c>
      <c r="AO65" s="3">
        <f t="shared" ca="1" si="48"/>
        <v>2.3423484587026429</v>
      </c>
      <c r="AQ65" s="3" t="str">
        <f t="shared" si="49"/>
        <v>1.32</v>
      </c>
      <c r="AR65" s="3" t="str">
        <f t="shared" si="50"/>
        <v>-</v>
      </c>
      <c r="AS65" s="3">
        <f t="shared" si="51"/>
        <v>166.88</v>
      </c>
      <c r="AT65" s="3">
        <f t="shared" ca="1" si="52"/>
        <v>82.967264914263623</v>
      </c>
      <c r="AU65" s="3">
        <f t="shared" ca="1" si="53"/>
        <v>2.0077272503165511</v>
      </c>
      <c r="AW65" s="3" t="str">
        <f t="shared" si="54"/>
        <v>1.32</v>
      </c>
      <c r="AX65" s="3" t="str">
        <f t="shared" si="55"/>
        <v>-</v>
      </c>
      <c r="AY65" s="3">
        <f t="shared" si="56"/>
        <v>166.88</v>
      </c>
      <c r="AZ65" s="3">
        <f t="shared" ca="1" si="57"/>
        <v>82.967264914263623</v>
      </c>
      <c r="BA65" s="3">
        <f t="shared" ca="1" si="58"/>
        <v>1.6731060419304593</v>
      </c>
      <c r="BC65" s="3" t="str">
        <f t="shared" si="59"/>
        <v>1.32</v>
      </c>
      <c r="BD65" s="3" t="str">
        <f t="shared" si="60"/>
        <v>-</v>
      </c>
      <c r="BE65" s="3">
        <f t="shared" si="61"/>
        <v>166.88</v>
      </c>
      <c r="BF65" s="3">
        <f t="shared" ca="1" si="62"/>
        <v>82.967264914263623</v>
      </c>
      <c r="BG65" s="3">
        <f t="shared" ca="1" si="63"/>
        <v>1.0038636251582755</v>
      </c>
      <c r="BI65" s="3" t="str">
        <f t="shared" si="64"/>
        <v>1.32</v>
      </c>
      <c r="BJ65" s="3" t="str">
        <f t="shared" si="65"/>
        <v>-</v>
      </c>
      <c r="BK65" s="3">
        <f t="shared" si="66"/>
        <v>166.88</v>
      </c>
      <c r="BL65" s="3">
        <f t="shared" ca="1" si="67"/>
        <v>82.967264914263623</v>
      </c>
      <c r="BM65" s="3">
        <f t="shared" ca="1" si="68"/>
        <v>0.33462120838609188</v>
      </c>
    </row>
    <row r="66" spans="1:65" x14ac:dyDescent="0.3">
      <c r="A66" s="3" t="str">
        <f>'Forward collapse simulation'!B76</f>
        <v>1.32</v>
      </c>
      <c r="B66" s="3" t="str">
        <f>IF('Forward collapse simulation'!C76="","-",'Forward collapse simulation'!C76)</f>
        <v>-</v>
      </c>
      <c r="C66" s="3">
        <f>'Forward collapse simulation'!E76</f>
        <v>220.89</v>
      </c>
      <c r="D66" s="3">
        <f ca="1">'Forward collapse simulation'!AK76</f>
        <v>87.647898777913895</v>
      </c>
      <c r="E66" s="84">
        <f ca="1">'Forward collapse simulation'!AL76</f>
        <v>2.6427734582846116</v>
      </c>
      <c r="G66" s="3" t="str">
        <f t="shared" si="19"/>
        <v>1.32</v>
      </c>
      <c r="H66" s="3" t="str">
        <f t="shared" si="20"/>
        <v>-</v>
      </c>
      <c r="I66" s="3">
        <f t="shared" si="21"/>
        <v>220.89</v>
      </c>
      <c r="J66" s="3">
        <f t="shared" ca="1" si="22"/>
        <v>87.647898777913895</v>
      </c>
      <c r="K66" s="3">
        <f t="shared" ca="1" si="23"/>
        <v>2.5106347853703808</v>
      </c>
      <c r="M66" s="3" t="str">
        <f t="shared" si="24"/>
        <v>1.32</v>
      </c>
      <c r="N66" s="3" t="str">
        <f t="shared" si="25"/>
        <v>-</v>
      </c>
      <c r="O66" s="3">
        <f t="shared" si="26"/>
        <v>220.89</v>
      </c>
      <c r="P66" s="3">
        <f t="shared" ca="1" si="27"/>
        <v>87.647898777913895</v>
      </c>
      <c r="Q66" s="3">
        <f t="shared" ca="1" si="28"/>
        <v>2.3784961124561503</v>
      </c>
      <c r="R66" s="85"/>
      <c r="S66" s="3" t="str">
        <f t="shared" si="29"/>
        <v>1.32</v>
      </c>
      <c r="T66" s="3" t="str">
        <f t="shared" si="30"/>
        <v>-</v>
      </c>
      <c r="U66" s="3">
        <f t="shared" si="31"/>
        <v>220.89</v>
      </c>
      <c r="V66" s="3">
        <f t="shared" ca="1" si="32"/>
        <v>87.647898777913895</v>
      </c>
      <c r="W66" s="3">
        <f t="shared" ca="1" si="33"/>
        <v>2.2463574395419199</v>
      </c>
      <c r="X66" s="85"/>
      <c r="Y66" s="3" t="str">
        <f t="shared" si="34"/>
        <v>1.32</v>
      </c>
      <c r="Z66" s="3" t="str">
        <f t="shared" si="35"/>
        <v>-</v>
      </c>
      <c r="AA66" s="3">
        <f t="shared" si="36"/>
        <v>220.89</v>
      </c>
      <c r="AB66" s="3">
        <f t="shared" ca="1" si="37"/>
        <v>87.647898777913895</v>
      </c>
      <c r="AC66" s="3">
        <f t="shared" ca="1" si="38"/>
        <v>2.1142187666276895</v>
      </c>
      <c r="AE66" s="3" t="str">
        <f t="shared" si="39"/>
        <v>1.32</v>
      </c>
      <c r="AF66" s="3" t="str">
        <f t="shared" si="40"/>
        <v>-</v>
      </c>
      <c r="AG66" s="3">
        <f t="shared" si="41"/>
        <v>220.89</v>
      </c>
      <c r="AH66" s="3">
        <f t="shared" ca="1" si="42"/>
        <v>87.647898777913895</v>
      </c>
      <c r="AI66" s="3">
        <f t="shared" ca="1" si="43"/>
        <v>1.9820800937134586</v>
      </c>
      <c r="AK66" s="3" t="str">
        <f t="shared" si="44"/>
        <v>1.32</v>
      </c>
      <c r="AL66" s="3" t="str">
        <f t="shared" si="45"/>
        <v>-</v>
      </c>
      <c r="AM66" s="3">
        <f t="shared" si="46"/>
        <v>220.89</v>
      </c>
      <c r="AN66" s="3">
        <f t="shared" ca="1" si="47"/>
        <v>87.647898777913895</v>
      </c>
      <c r="AO66" s="3">
        <f t="shared" ca="1" si="48"/>
        <v>1.849941420799228</v>
      </c>
      <c r="AQ66" s="3" t="str">
        <f t="shared" si="49"/>
        <v>1.32</v>
      </c>
      <c r="AR66" s="3" t="str">
        <f t="shared" si="50"/>
        <v>-</v>
      </c>
      <c r="AS66" s="3">
        <f t="shared" si="51"/>
        <v>220.89</v>
      </c>
      <c r="AT66" s="3">
        <f t="shared" ca="1" si="52"/>
        <v>87.647898777913895</v>
      </c>
      <c r="AU66" s="3">
        <f t="shared" ca="1" si="53"/>
        <v>1.5856640749707669</v>
      </c>
      <c r="AW66" s="3" t="str">
        <f t="shared" si="54"/>
        <v>1.32</v>
      </c>
      <c r="AX66" s="3" t="str">
        <f t="shared" si="55"/>
        <v>-</v>
      </c>
      <c r="AY66" s="3">
        <f t="shared" si="56"/>
        <v>220.89</v>
      </c>
      <c r="AZ66" s="3">
        <f t="shared" ca="1" si="57"/>
        <v>87.647898777913895</v>
      </c>
      <c r="BA66" s="3">
        <f t="shared" ca="1" si="58"/>
        <v>1.3213867291423058</v>
      </c>
      <c r="BC66" s="3" t="str">
        <f t="shared" si="59"/>
        <v>1.32</v>
      </c>
      <c r="BD66" s="3" t="str">
        <f t="shared" si="60"/>
        <v>-</v>
      </c>
      <c r="BE66" s="3">
        <f t="shared" si="61"/>
        <v>220.89</v>
      </c>
      <c r="BF66" s="3">
        <f t="shared" ca="1" si="62"/>
        <v>87.647898777913895</v>
      </c>
      <c r="BG66" s="3">
        <f t="shared" ca="1" si="63"/>
        <v>0.79283203748538345</v>
      </c>
      <c r="BI66" s="3" t="str">
        <f t="shared" si="64"/>
        <v>1.32</v>
      </c>
      <c r="BJ66" s="3" t="str">
        <f t="shared" si="65"/>
        <v>-</v>
      </c>
      <c r="BK66" s="3">
        <f t="shared" si="66"/>
        <v>220.89</v>
      </c>
      <c r="BL66" s="3">
        <f t="shared" ca="1" si="67"/>
        <v>87.647898777913895</v>
      </c>
      <c r="BM66" s="3">
        <f t="shared" ca="1" si="68"/>
        <v>0.26427734582846119</v>
      </c>
    </row>
    <row r="67" spans="1:65" x14ac:dyDescent="0.3">
      <c r="A67" s="3" t="str">
        <f>'Forward collapse simulation'!B77</f>
        <v>1.32</v>
      </c>
      <c r="B67" s="3" t="str">
        <f>IF('Forward collapse simulation'!C77="","-",'Forward collapse simulation'!C77)</f>
        <v>-</v>
      </c>
      <c r="C67" s="3">
        <f>'Forward collapse simulation'!E77</f>
        <v>304.16000000000003</v>
      </c>
      <c r="D67" s="3">
        <f ca="1">'Forward collapse simulation'!AK77</f>
        <v>84.648438508117721</v>
      </c>
      <c r="E67" s="84">
        <f ca="1">'Forward collapse simulation'!AL77</f>
        <v>3.9507484904592056</v>
      </c>
      <c r="G67" s="3" t="str">
        <f t="shared" si="19"/>
        <v>1.32</v>
      </c>
      <c r="H67" s="3" t="str">
        <f t="shared" si="20"/>
        <v>-</v>
      </c>
      <c r="I67" s="3">
        <f t="shared" si="21"/>
        <v>304.16000000000003</v>
      </c>
      <c r="J67" s="3">
        <f t="shared" ca="1" si="22"/>
        <v>84.648438508117721</v>
      </c>
      <c r="K67" s="3">
        <f t="shared" ca="1" si="23"/>
        <v>3.7532110659362452</v>
      </c>
      <c r="M67" s="3" t="str">
        <f t="shared" si="24"/>
        <v>1.32</v>
      </c>
      <c r="N67" s="3" t="str">
        <f t="shared" si="25"/>
        <v>-</v>
      </c>
      <c r="O67" s="3">
        <f t="shared" si="26"/>
        <v>304.16000000000003</v>
      </c>
      <c r="P67" s="3">
        <f t="shared" ca="1" si="27"/>
        <v>84.648438508117721</v>
      </c>
      <c r="Q67" s="3">
        <f t="shared" ca="1" si="28"/>
        <v>3.5556736414132852</v>
      </c>
      <c r="R67" s="85"/>
      <c r="S67" s="3" t="str">
        <f t="shared" si="29"/>
        <v>1.32</v>
      </c>
      <c r="T67" s="3" t="str">
        <f t="shared" si="30"/>
        <v>-</v>
      </c>
      <c r="U67" s="3">
        <f t="shared" si="31"/>
        <v>304.16000000000003</v>
      </c>
      <c r="V67" s="3">
        <f t="shared" ca="1" si="32"/>
        <v>84.648438508117721</v>
      </c>
      <c r="W67" s="3">
        <f t="shared" ca="1" si="33"/>
        <v>3.3581362168903248</v>
      </c>
      <c r="X67" s="85"/>
      <c r="Y67" s="3" t="str">
        <f t="shared" si="34"/>
        <v>1.32</v>
      </c>
      <c r="Z67" s="3" t="str">
        <f t="shared" si="35"/>
        <v>-</v>
      </c>
      <c r="AA67" s="3">
        <f t="shared" si="36"/>
        <v>304.16000000000003</v>
      </c>
      <c r="AB67" s="3">
        <f t="shared" ca="1" si="37"/>
        <v>84.648438508117721</v>
      </c>
      <c r="AC67" s="3">
        <f t="shared" ca="1" si="38"/>
        <v>3.1605987923673649</v>
      </c>
      <c r="AE67" s="3" t="str">
        <f t="shared" si="39"/>
        <v>1.32</v>
      </c>
      <c r="AF67" s="3" t="str">
        <f t="shared" si="40"/>
        <v>-</v>
      </c>
      <c r="AG67" s="3">
        <f t="shared" si="41"/>
        <v>304.16000000000003</v>
      </c>
      <c r="AH67" s="3">
        <f t="shared" ca="1" si="42"/>
        <v>84.648438508117721</v>
      </c>
      <c r="AI67" s="3">
        <f t="shared" ca="1" si="43"/>
        <v>2.9630613678444044</v>
      </c>
      <c r="AK67" s="3" t="str">
        <f t="shared" si="44"/>
        <v>1.32</v>
      </c>
      <c r="AL67" s="3" t="str">
        <f t="shared" si="45"/>
        <v>-</v>
      </c>
      <c r="AM67" s="3">
        <f t="shared" si="46"/>
        <v>304.16000000000003</v>
      </c>
      <c r="AN67" s="3">
        <f t="shared" ca="1" si="47"/>
        <v>84.648438508117721</v>
      </c>
      <c r="AO67" s="3">
        <f t="shared" ca="1" si="48"/>
        <v>2.7655239433214436</v>
      </c>
      <c r="AQ67" s="3" t="str">
        <f t="shared" si="49"/>
        <v>1.32</v>
      </c>
      <c r="AR67" s="3" t="str">
        <f t="shared" si="50"/>
        <v>-</v>
      </c>
      <c r="AS67" s="3">
        <f t="shared" si="51"/>
        <v>304.16000000000003</v>
      </c>
      <c r="AT67" s="3">
        <f t="shared" ca="1" si="52"/>
        <v>84.648438508117721</v>
      </c>
      <c r="AU67" s="3">
        <f t="shared" ca="1" si="53"/>
        <v>2.3704490942755232</v>
      </c>
      <c r="AW67" s="3" t="str">
        <f t="shared" si="54"/>
        <v>1.32</v>
      </c>
      <c r="AX67" s="3" t="str">
        <f t="shared" si="55"/>
        <v>-</v>
      </c>
      <c r="AY67" s="3">
        <f t="shared" si="56"/>
        <v>304.16000000000003</v>
      </c>
      <c r="AZ67" s="3">
        <f t="shared" ca="1" si="57"/>
        <v>84.648438508117721</v>
      </c>
      <c r="BA67" s="3">
        <f t="shared" ca="1" si="58"/>
        <v>1.9753742452296028</v>
      </c>
      <c r="BC67" s="3" t="str">
        <f t="shared" si="59"/>
        <v>1.32</v>
      </c>
      <c r="BD67" s="3" t="str">
        <f t="shared" si="60"/>
        <v>-</v>
      </c>
      <c r="BE67" s="3">
        <f t="shared" si="61"/>
        <v>304.16000000000003</v>
      </c>
      <c r="BF67" s="3">
        <f t="shared" ca="1" si="62"/>
        <v>84.648438508117721</v>
      </c>
      <c r="BG67" s="3">
        <f t="shared" ca="1" si="63"/>
        <v>1.1852245471377616</v>
      </c>
      <c r="BI67" s="3" t="str">
        <f t="shared" si="64"/>
        <v>1.32</v>
      </c>
      <c r="BJ67" s="3" t="str">
        <f t="shared" si="65"/>
        <v>-</v>
      </c>
      <c r="BK67" s="3">
        <f t="shared" si="66"/>
        <v>304.16000000000003</v>
      </c>
      <c r="BL67" s="3">
        <f t="shared" ca="1" si="67"/>
        <v>84.648438508117721</v>
      </c>
      <c r="BM67" s="3">
        <f t="shared" ca="1" si="68"/>
        <v>0.39507484904592061</v>
      </c>
    </row>
    <row r="68" spans="1:65" x14ac:dyDescent="0.3">
      <c r="A68" s="3" t="str">
        <f>'Forward collapse simulation'!B78</f>
        <v>1.32</v>
      </c>
      <c r="B68" s="3" t="str">
        <f>IF('Forward collapse simulation'!C78="","-",'Forward collapse simulation'!C78)</f>
        <v>-</v>
      </c>
      <c r="C68" s="3">
        <f>'Forward collapse simulation'!E78</f>
        <v>307.95</v>
      </c>
      <c r="D68" s="3">
        <f ca="1">'Forward collapse simulation'!AK78</f>
        <v>78.852569879025452</v>
      </c>
      <c r="E68" s="84">
        <f ca="1">'Forward collapse simulation'!AL78</f>
        <v>2.6240160944327351</v>
      </c>
      <c r="G68" s="3" t="str">
        <f t="shared" ref="G68:G131" si="69">A68</f>
        <v>1.32</v>
      </c>
      <c r="H68" s="3" t="str">
        <f t="shared" ref="H68:H131" si="70">B68</f>
        <v>-</v>
      </c>
      <c r="I68" s="3">
        <f t="shared" ref="I68:I131" si="71">C68</f>
        <v>307.95</v>
      </c>
      <c r="J68" s="3">
        <f t="shared" ref="J68:J131" ca="1" si="72">D68</f>
        <v>78.852569879025452</v>
      </c>
      <c r="K68" s="3">
        <f t="shared" ref="K68:K131" ca="1" si="73">IF(B68="-",E68*0.95,E68)</f>
        <v>2.492815289711098</v>
      </c>
      <c r="M68" s="3" t="str">
        <f t="shared" ref="M68:M131" si="74">G68</f>
        <v>1.32</v>
      </c>
      <c r="N68" s="3" t="str">
        <f t="shared" ref="N68:N131" si="75">H68</f>
        <v>-</v>
      </c>
      <c r="O68" s="3">
        <f t="shared" ref="O68:O131" si="76">I68</f>
        <v>307.95</v>
      </c>
      <c r="P68" s="3">
        <f t="shared" ref="P68:P131" ca="1" si="77">J68</f>
        <v>78.852569879025452</v>
      </c>
      <c r="Q68" s="3">
        <f t="shared" ref="Q68:Q131" ca="1" si="78">IF(H68="-",$E68*0.9,$E68)</f>
        <v>2.3616144849894618</v>
      </c>
      <c r="R68" s="85"/>
      <c r="S68" s="3" t="str">
        <f t="shared" ref="S68:S131" si="79">M68</f>
        <v>1.32</v>
      </c>
      <c r="T68" s="3" t="str">
        <f t="shared" ref="T68:T131" si="80">N68</f>
        <v>-</v>
      </c>
      <c r="U68" s="3">
        <f t="shared" ref="U68:U131" si="81">O68</f>
        <v>307.95</v>
      </c>
      <c r="V68" s="3">
        <f t="shared" ref="V68:V131" ca="1" si="82">P68</f>
        <v>78.852569879025452</v>
      </c>
      <c r="W68" s="3">
        <f t="shared" ref="W68:W131" ca="1" si="83">IF(N68="-",$E68*0.85,$E68)</f>
        <v>2.2304136802678247</v>
      </c>
      <c r="X68" s="85"/>
      <c r="Y68" s="3" t="str">
        <f t="shared" ref="Y68:Y131" si="84">S68</f>
        <v>1.32</v>
      </c>
      <c r="Z68" s="3" t="str">
        <f t="shared" ref="Z68:Z131" si="85">T68</f>
        <v>-</v>
      </c>
      <c r="AA68" s="3">
        <f t="shared" ref="AA68:AA131" si="86">U68</f>
        <v>307.95</v>
      </c>
      <c r="AB68" s="3">
        <f t="shared" ref="AB68:AB131" ca="1" si="87">V68</f>
        <v>78.852569879025452</v>
      </c>
      <c r="AC68" s="3">
        <f t="shared" ref="AC68:AC131" ca="1" si="88">IF(T68="-",$E68*0.8,$E68)</f>
        <v>2.0992128755461881</v>
      </c>
      <c r="AE68" s="3" t="str">
        <f t="shared" ref="AE68:AE131" si="89">Y68</f>
        <v>1.32</v>
      </c>
      <c r="AF68" s="3" t="str">
        <f t="shared" ref="AF68:AF131" si="90">Z68</f>
        <v>-</v>
      </c>
      <c r="AG68" s="3">
        <f t="shared" ref="AG68:AG131" si="91">AA68</f>
        <v>307.95</v>
      </c>
      <c r="AH68" s="3">
        <f t="shared" ref="AH68:AH131" ca="1" si="92">AB68</f>
        <v>78.852569879025452</v>
      </c>
      <c r="AI68" s="3">
        <f t="shared" ref="AI68:AI131" ca="1" si="93">IF(Z68="-",$E68*0.75,$E68)</f>
        <v>1.9680120708245514</v>
      </c>
      <c r="AK68" s="3" t="str">
        <f t="shared" ref="AK68:AK131" si="94">AE68</f>
        <v>1.32</v>
      </c>
      <c r="AL68" s="3" t="str">
        <f t="shared" ref="AL68:AL131" si="95">AF68</f>
        <v>-</v>
      </c>
      <c r="AM68" s="3">
        <f t="shared" ref="AM68:AM131" si="96">AG68</f>
        <v>307.95</v>
      </c>
      <c r="AN68" s="3">
        <f t="shared" ref="AN68:AN131" ca="1" si="97">AH68</f>
        <v>78.852569879025452</v>
      </c>
      <c r="AO68" s="3">
        <f t="shared" ref="AO68:AO131" ca="1" si="98">IF(AF68="-",$E68*0.7,$E68)</f>
        <v>1.8368112661029143</v>
      </c>
      <c r="AQ68" s="3" t="str">
        <f t="shared" ref="AQ68:AQ131" si="99">AK68</f>
        <v>1.32</v>
      </c>
      <c r="AR68" s="3" t="str">
        <f t="shared" ref="AR68:AR131" si="100">AL68</f>
        <v>-</v>
      </c>
      <c r="AS68" s="3">
        <f t="shared" ref="AS68:AS131" si="101">AM68</f>
        <v>307.95</v>
      </c>
      <c r="AT68" s="3">
        <f t="shared" ref="AT68:AT131" ca="1" si="102">AN68</f>
        <v>78.852569879025452</v>
      </c>
      <c r="AU68" s="3">
        <f t="shared" ref="AU68:AU131" ca="1" si="103">IF(AL68="-",$E68*0.6,$E68)</f>
        <v>1.5744096566596411</v>
      </c>
      <c r="AW68" s="3" t="str">
        <f t="shared" ref="AW68:AW131" si="104">AQ68</f>
        <v>1.32</v>
      </c>
      <c r="AX68" s="3" t="str">
        <f t="shared" ref="AX68:AX131" si="105">AR68</f>
        <v>-</v>
      </c>
      <c r="AY68" s="3">
        <f t="shared" ref="AY68:AY131" si="106">AS68</f>
        <v>307.95</v>
      </c>
      <c r="AZ68" s="3">
        <f t="shared" ref="AZ68:AZ131" ca="1" si="107">AT68</f>
        <v>78.852569879025452</v>
      </c>
      <c r="BA68" s="3">
        <f t="shared" ref="BA68:BA131" ca="1" si="108">IF(AR68="-",$E68*0.5,$E68)</f>
        <v>1.3120080472163675</v>
      </c>
      <c r="BC68" s="3" t="str">
        <f t="shared" ref="BC68:BC131" si="109">AW68</f>
        <v>1.32</v>
      </c>
      <c r="BD68" s="3" t="str">
        <f t="shared" ref="BD68:BD131" si="110">AX68</f>
        <v>-</v>
      </c>
      <c r="BE68" s="3">
        <f t="shared" ref="BE68:BE131" si="111">AY68</f>
        <v>307.95</v>
      </c>
      <c r="BF68" s="3">
        <f t="shared" ref="BF68:BF131" ca="1" si="112">AZ68</f>
        <v>78.852569879025452</v>
      </c>
      <c r="BG68" s="3">
        <f t="shared" ref="BG68:BG131" ca="1" si="113">IF(AX68="-",$E68*0.3,$E68)</f>
        <v>0.78720482832982053</v>
      </c>
      <c r="BI68" s="3" t="str">
        <f t="shared" ref="BI68:BI131" si="114">BC68</f>
        <v>1.32</v>
      </c>
      <c r="BJ68" s="3" t="str">
        <f t="shared" ref="BJ68:BJ131" si="115">BD68</f>
        <v>-</v>
      </c>
      <c r="BK68" s="3">
        <f t="shared" ref="BK68:BK131" si="116">BE68</f>
        <v>307.95</v>
      </c>
      <c r="BL68" s="3">
        <f t="shared" ref="BL68:BL131" ca="1" si="117">BF68</f>
        <v>78.852569879025452</v>
      </c>
      <c r="BM68" s="3">
        <f t="shared" ref="BM68:BM131" ca="1" si="118">IF(BD68="-",$E68*0.1,$E68)</f>
        <v>0.26240160944327351</v>
      </c>
    </row>
    <row r="69" spans="1:65" x14ac:dyDescent="0.3">
      <c r="A69" s="3" t="str">
        <f>'Forward collapse simulation'!B79</f>
        <v>1.32</v>
      </c>
      <c r="B69" s="3" t="str">
        <f>IF('Forward collapse simulation'!C79="","-",'Forward collapse simulation'!C79)</f>
        <v>-</v>
      </c>
      <c r="C69" s="3">
        <f>'Forward collapse simulation'!E79</f>
        <v>312.08999999999997</v>
      </c>
      <c r="D69" s="3">
        <f ca="1">'Forward collapse simulation'!AK79</f>
        <v>65.085796062698918</v>
      </c>
      <c r="E69" s="84">
        <f ca="1">'Forward collapse simulation'!AL79</f>
        <v>1.3206560909237548</v>
      </c>
      <c r="G69" s="3" t="str">
        <f t="shared" si="69"/>
        <v>1.32</v>
      </c>
      <c r="H69" s="3" t="str">
        <f t="shared" si="70"/>
        <v>-</v>
      </c>
      <c r="I69" s="3">
        <f t="shared" si="71"/>
        <v>312.08999999999997</v>
      </c>
      <c r="J69" s="3">
        <f t="shared" ca="1" si="72"/>
        <v>65.085796062698918</v>
      </c>
      <c r="K69" s="3">
        <f t="shared" ca="1" si="73"/>
        <v>1.254623286377567</v>
      </c>
      <c r="M69" s="3" t="str">
        <f t="shared" si="74"/>
        <v>1.32</v>
      </c>
      <c r="N69" s="3" t="str">
        <f t="shared" si="75"/>
        <v>-</v>
      </c>
      <c r="O69" s="3">
        <f t="shared" si="76"/>
        <v>312.08999999999997</v>
      </c>
      <c r="P69" s="3">
        <f t="shared" ca="1" si="77"/>
        <v>65.085796062698918</v>
      </c>
      <c r="Q69" s="3">
        <f t="shared" ca="1" si="78"/>
        <v>1.1885904818313793</v>
      </c>
      <c r="R69" s="85"/>
      <c r="S69" s="3" t="str">
        <f t="shared" si="79"/>
        <v>1.32</v>
      </c>
      <c r="T69" s="3" t="str">
        <f t="shared" si="80"/>
        <v>-</v>
      </c>
      <c r="U69" s="3">
        <f t="shared" si="81"/>
        <v>312.08999999999997</v>
      </c>
      <c r="V69" s="3">
        <f t="shared" ca="1" si="82"/>
        <v>65.085796062698918</v>
      </c>
      <c r="W69" s="3">
        <f t="shared" ca="1" si="83"/>
        <v>1.1225576772851915</v>
      </c>
      <c r="X69" s="85"/>
      <c r="Y69" s="3" t="str">
        <f t="shared" si="84"/>
        <v>1.32</v>
      </c>
      <c r="Z69" s="3" t="str">
        <f t="shared" si="85"/>
        <v>-</v>
      </c>
      <c r="AA69" s="3">
        <f t="shared" si="86"/>
        <v>312.08999999999997</v>
      </c>
      <c r="AB69" s="3">
        <f t="shared" ca="1" si="87"/>
        <v>65.085796062698918</v>
      </c>
      <c r="AC69" s="3">
        <f t="shared" ca="1" si="88"/>
        <v>1.056524872739004</v>
      </c>
      <c r="AE69" s="3" t="str">
        <f t="shared" si="89"/>
        <v>1.32</v>
      </c>
      <c r="AF69" s="3" t="str">
        <f t="shared" si="90"/>
        <v>-</v>
      </c>
      <c r="AG69" s="3">
        <f t="shared" si="91"/>
        <v>312.08999999999997</v>
      </c>
      <c r="AH69" s="3">
        <f t="shared" ca="1" si="92"/>
        <v>65.085796062698918</v>
      </c>
      <c r="AI69" s="3">
        <f t="shared" ca="1" si="93"/>
        <v>0.9904920681928161</v>
      </c>
      <c r="AK69" s="3" t="str">
        <f t="shared" si="94"/>
        <v>1.32</v>
      </c>
      <c r="AL69" s="3" t="str">
        <f t="shared" si="95"/>
        <v>-</v>
      </c>
      <c r="AM69" s="3">
        <f t="shared" si="96"/>
        <v>312.08999999999997</v>
      </c>
      <c r="AN69" s="3">
        <f t="shared" ca="1" si="97"/>
        <v>65.085796062698918</v>
      </c>
      <c r="AO69" s="3">
        <f t="shared" ca="1" si="98"/>
        <v>0.92445926364662834</v>
      </c>
      <c r="AQ69" s="3" t="str">
        <f t="shared" si="99"/>
        <v>1.32</v>
      </c>
      <c r="AR69" s="3" t="str">
        <f t="shared" si="100"/>
        <v>-</v>
      </c>
      <c r="AS69" s="3">
        <f t="shared" si="101"/>
        <v>312.08999999999997</v>
      </c>
      <c r="AT69" s="3">
        <f t="shared" ca="1" si="102"/>
        <v>65.085796062698918</v>
      </c>
      <c r="AU69" s="3">
        <f t="shared" ca="1" si="103"/>
        <v>0.79239365455425281</v>
      </c>
      <c r="AW69" s="3" t="str">
        <f t="shared" si="104"/>
        <v>1.32</v>
      </c>
      <c r="AX69" s="3" t="str">
        <f t="shared" si="105"/>
        <v>-</v>
      </c>
      <c r="AY69" s="3">
        <f t="shared" si="106"/>
        <v>312.08999999999997</v>
      </c>
      <c r="AZ69" s="3">
        <f t="shared" ca="1" si="107"/>
        <v>65.085796062698918</v>
      </c>
      <c r="BA69" s="3">
        <f t="shared" ca="1" si="108"/>
        <v>0.6603280454618774</v>
      </c>
      <c r="BC69" s="3" t="str">
        <f t="shared" si="109"/>
        <v>1.32</v>
      </c>
      <c r="BD69" s="3" t="str">
        <f t="shared" si="110"/>
        <v>-</v>
      </c>
      <c r="BE69" s="3">
        <f t="shared" si="111"/>
        <v>312.08999999999997</v>
      </c>
      <c r="BF69" s="3">
        <f t="shared" ca="1" si="112"/>
        <v>65.085796062698918</v>
      </c>
      <c r="BG69" s="3">
        <f t="shared" ca="1" si="113"/>
        <v>0.39619682727712641</v>
      </c>
      <c r="BI69" s="3" t="str">
        <f t="shared" si="114"/>
        <v>1.32</v>
      </c>
      <c r="BJ69" s="3" t="str">
        <f t="shared" si="115"/>
        <v>-</v>
      </c>
      <c r="BK69" s="3">
        <f t="shared" si="116"/>
        <v>312.08999999999997</v>
      </c>
      <c r="BL69" s="3">
        <f t="shared" ca="1" si="117"/>
        <v>65.085796062698918</v>
      </c>
      <c r="BM69" s="3">
        <f t="shared" ca="1" si="118"/>
        <v>0.1320656090923755</v>
      </c>
    </row>
    <row r="70" spans="1:65" x14ac:dyDescent="0.3">
      <c r="A70" s="3" t="str">
        <f>'Forward collapse simulation'!B80</f>
        <v>1.32</v>
      </c>
      <c r="B70" s="3" t="str">
        <f>IF('Forward collapse simulation'!C80="","-",'Forward collapse simulation'!C80)</f>
        <v>-</v>
      </c>
      <c r="C70" s="3">
        <f>'Forward collapse simulation'!E80</f>
        <v>318.62</v>
      </c>
      <c r="D70" s="3">
        <f>'Forward collapse simulation'!AK80</f>
        <v>-15.73</v>
      </c>
      <c r="E70" s="84">
        <f>'Forward collapse simulation'!AL80</f>
        <v>0.6160000000000001</v>
      </c>
      <c r="G70" s="3" t="str">
        <f t="shared" si="69"/>
        <v>1.32</v>
      </c>
      <c r="H70" s="3" t="str">
        <f t="shared" si="70"/>
        <v>-</v>
      </c>
      <c r="I70" s="3">
        <f t="shared" si="71"/>
        <v>318.62</v>
      </c>
      <c r="J70" s="3">
        <f t="shared" si="72"/>
        <v>-15.73</v>
      </c>
      <c r="K70" s="3">
        <f t="shared" si="73"/>
        <v>0.58520000000000005</v>
      </c>
      <c r="M70" s="3" t="str">
        <f t="shared" si="74"/>
        <v>1.32</v>
      </c>
      <c r="N70" s="3" t="str">
        <f t="shared" si="75"/>
        <v>-</v>
      </c>
      <c r="O70" s="3">
        <f t="shared" si="76"/>
        <v>318.62</v>
      </c>
      <c r="P70" s="3">
        <f t="shared" si="77"/>
        <v>-15.73</v>
      </c>
      <c r="Q70" s="3">
        <f t="shared" si="78"/>
        <v>0.55440000000000011</v>
      </c>
      <c r="R70" s="85"/>
      <c r="S70" s="3" t="str">
        <f t="shared" si="79"/>
        <v>1.32</v>
      </c>
      <c r="T70" s="3" t="str">
        <f t="shared" si="80"/>
        <v>-</v>
      </c>
      <c r="U70" s="3">
        <f t="shared" si="81"/>
        <v>318.62</v>
      </c>
      <c r="V70" s="3">
        <f t="shared" si="82"/>
        <v>-15.73</v>
      </c>
      <c r="W70" s="3">
        <f t="shared" si="83"/>
        <v>0.52360000000000007</v>
      </c>
      <c r="X70" s="85"/>
      <c r="Y70" s="3" t="str">
        <f t="shared" si="84"/>
        <v>1.32</v>
      </c>
      <c r="Z70" s="3" t="str">
        <f t="shared" si="85"/>
        <v>-</v>
      </c>
      <c r="AA70" s="3">
        <f t="shared" si="86"/>
        <v>318.62</v>
      </c>
      <c r="AB70" s="3">
        <f t="shared" si="87"/>
        <v>-15.73</v>
      </c>
      <c r="AC70" s="3">
        <f t="shared" si="88"/>
        <v>0.49280000000000013</v>
      </c>
      <c r="AE70" s="3" t="str">
        <f t="shared" si="89"/>
        <v>1.32</v>
      </c>
      <c r="AF70" s="3" t="str">
        <f t="shared" si="90"/>
        <v>-</v>
      </c>
      <c r="AG70" s="3">
        <f t="shared" si="91"/>
        <v>318.62</v>
      </c>
      <c r="AH70" s="3">
        <f t="shared" si="92"/>
        <v>-15.73</v>
      </c>
      <c r="AI70" s="3">
        <f t="shared" si="93"/>
        <v>0.46200000000000008</v>
      </c>
      <c r="AK70" s="3" t="str">
        <f t="shared" si="94"/>
        <v>1.32</v>
      </c>
      <c r="AL70" s="3" t="str">
        <f t="shared" si="95"/>
        <v>-</v>
      </c>
      <c r="AM70" s="3">
        <f t="shared" si="96"/>
        <v>318.62</v>
      </c>
      <c r="AN70" s="3">
        <f t="shared" si="97"/>
        <v>-15.73</v>
      </c>
      <c r="AO70" s="3">
        <f t="shared" si="98"/>
        <v>0.43120000000000003</v>
      </c>
      <c r="AQ70" s="3" t="str">
        <f t="shared" si="99"/>
        <v>1.32</v>
      </c>
      <c r="AR70" s="3" t="str">
        <f t="shared" si="100"/>
        <v>-</v>
      </c>
      <c r="AS70" s="3">
        <f t="shared" si="101"/>
        <v>318.62</v>
      </c>
      <c r="AT70" s="3">
        <f t="shared" si="102"/>
        <v>-15.73</v>
      </c>
      <c r="AU70" s="3">
        <f t="shared" si="103"/>
        <v>0.36960000000000004</v>
      </c>
      <c r="AW70" s="3" t="str">
        <f t="shared" si="104"/>
        <v>1.32</v>
      </c>
      <c r="AX70" s="3" t="str">
        <f t="shared" si="105"/>
        <v>-</v>
      </c>
      <c r="AY70" s="3">
        <f t="shared" si="106"/>
        <v>318.62</v>
      </c>
      <c r="AZ70" s="3">
        <f t="shared" si="107"/>
        <v>-15.73</v>
      </c>
      <c r="BA70" s="3">
        <f t="shared" si="108"/>
        <v>0.30800000000000005</v>
      </c>
      <c r="BC70" s="3" t="str">
        <f t="shared" si="109"/>
        <v>1.32</v>
      </c>
      <c r="BD70" s="3" t="str">
        <f t="shared" si="110"/>
        <v>-</v>
      </c>
      <c r="BE70" s="3">
        <f t="shared" si="111"/>
        <v>318.62</v>
      </c>
      <c r="BF70" s="3">
        <f t="shared" si="112"/>
        <v>-15.73</v>
      </c>
      <c r="BG70" s="3">
        <f t="shared" si="113"/>
        <v>0.18480000000000002</v>
      </c>
      <c r="BI70" s="3" t="str">
        <f t="shared" si="114"/>
        <v>1.32</v>
      </c>
      <c r="BJ70" s="3" t="str">
        <f t="shared" si="115"/>
        <v>-</v>
      </c>
      <c r="BK70" s="3">
        <f t="shared" si="116"/>
        <v>318.62</v>
      </c>
      <c r="BL70" s="3">
        <f t="shared" si="117"/>
        <v>-15.73</v>
      </c>
      <c r="BM70" s="3">
        <f t="shared" si="118"/>
        <v>6.1600000000000016E-2</v>
      </c>
    </row>
    <row r="71" spans="1:65" x14ac:dyDescent="0.3">
      <c r="A71" s="3" t="str">
        <f>'Forward collapse simulation'!B81</f>
        <v>1.32</v>
      </c>
      <c r="B71" s="3" t="str">
        <f>IF('Forward collapse simulation'!C81="","-",'Forward collapse simulation'!C81)</f>
        <v>1.33</v>
      </c>
      <c r="C71" s="3">
        <f>'Forward collapse simulation'!E81</f>
        <v>231.07</v>
      </c>
      <c r="D71" s="3">
        <f>'Forward collapse simulation'!AK81</f>
        <v>-10.92</v>
      </c>
      <c r="E71" s="84">
        <f>'Forward collapse simulation'!AL81</f>
        <v>3.71</v>
      </c>
      <c r="G71" s="3" t="str">
        <f t="shared" si="69"/>
        <v>1.32</v>
      </c>
      <c r="H71" s="3" t="str">
        <f t="shared" si="70"/>
        <v>1.33</v>
      </c>
      <c r="I71" s="3">
        <f t="shared" si="71"/>
        <v>231.07</v>
      </c>
      <c r="J71" s="3">
        <f t="shared" si="72"/>
        <v>-10.92</v>
      </c>
      <c r="K71" s="3">
        <f t="shared" si="73"/>
        <v>3.71</v>
      </c>
      <c r="M71" s="3" t="str">
        <f t="shared" si="74"/>
        <v>1.32</v>
      </c>
      <c r="N71" s="3" t="str">
        <f t="shared" si="75"/>
        <v>1.33</v>
      </c>
      <c r="O71" s="3">
        <f t="shared" si="76"/>
        <v>231.07</v>
      </c>
      <c r="P71" s="3">
        <f t="shared" si="77"/>
        <v>-10.92</v>
      </c>
      <c r="Q71" s="3">
        <f t="shared" si="78"/>
        <v>3.71</v>
      </c>
      <c r="R71" s="85"/>
      <c r="S71" s="3" t="str">
        <f t="shared" si="79"/>
        <v>1.32</v>
      </c>
      <c r="T71" s="3" t="str">
        <f t="shared" si="80"/>
        <v>1.33</v>
      </c>
      <c r="U71" s="3">
        <f t="shared" si="81"/>
        <v>231.07</v>
      </c>
      <c r="V71" s="3">
        <f t="shared" si="82"/>
        <v>-10.92</v>
      </c>
      <c r="W71" s="3">
        <f t="shared" si="83"/>
        <v>3.71</v>
      </c>
      <c r="X71" s="85"/>
      <c r="Y71" s="3" t="str">
        <f t="shared" si="84"/>
        <v>1.32</v>
      </c>
      <c r="Z71" s="3" t="str">
        <f t="shared" si="85"/>
        <v>1.33</v>
      </c>
      <c r="AA71" s="3">
        <f t="shared" si="86"/>
        <v>231.07</v>
      </c>
      <c r="AB71" s="3">
        <f t="shared" si="87"/>
        <v>-10.92</v>
      </c>
      <c r="AC71" s="3">
        <f t="shared" si="88"/>
        <v>3.71</v>
      </c>
      <c r="AE71" s="3" t="str">
        <f t="shared" si="89"/>
        <v>1.32</v>
      </c>
      <c r="AF71" s="3" t="str">
        <f t="shared" si="90"/>
        <v>1.33</v>
      </c>
      <c r="AG71" s="3">
        <f t="shared" si="91"/>
        <v>231.07</v>
      </c>
      <c r="AH71" s="3">
        <f t="shared" si="92"/>
        <v>-10.92</v>
      </c>
      <c r="AI71" s="3">
        <f t="shared" si="93"/>
        <v>3.71</v>
      </c>
      <c r="AK71" s="3" t="str">
        <f t="shared" si="94"/>
        <v>1.32</v>
      </c>
      <c r="AL71" s="3" t="str">
        <f t="shared" si="95"/>
        <v>1.33</v>
      </c>
      <c r="AM71" s="3">
        <f t="shared" si="96"/>
        <v>231.07</v>
      </c>
      <c r="AN71" s="3">
        <f t="shared" si="97"/>
        <v>-10.92</v>
      </c>
      <c r="AO71" s="3">
        <f t="shared" si="98"/>
        <v>3.71</v>
      </c>
      <c r="AQ71" s="3" t="str">
        <f t="shared" si="99"/>
        <v>1.32</v>
      </c>
      <c r="AR71" s="3" t="str">
        <f t="shared" si="100"/>
        <v>1.33</v>
      </c>
      <c r="AS71" s="3">
        <f t="shared" si="101"/>
        <v>231.07</v>
      </c>
      <c r="AT71" s="3">
        <f t="shared" si="102"/>
        <v>-10.92</v>
      </c>
      <c r="AU71" s="3">
        <f t="shared" si="103"/>
        <v>3.71</v>
      </c>
      <c r="AW71" s="3" t="str">
        <f t="shared" si="104"/>
        <v>1.32</v>
      </c>
      <c r="AX71" s="3" t="str">
        <f t="shared" si="105"/>
        <v>1.33</v>
      </c>
      <c r="AY71" s="3">
        <f t="shared" si="106"/>
        <v>231.07</v>
      </c>
      <c r="AZ71" s="3">
        <f t="shared" si="107"/>
        <v>-10.92</v>
      </c>
      <c r="BA71" s="3">
        <f t="shared" si="108"/>
        <v>3.71</v>
      </c>
      <c r="BC71" s="3" t="str">
        <f t="shared" si="109"/>
        <v>1.32</v>
      </c>
      <c r="BD71" s="3" t="str">
        <f t="shared" si="110"/>
        <v>1.33</v>
      </c>
      <c r="BE71" s="3">
        <f t="shared" si="111"/>
        <v>231.07</v>
      </c>
      <c r="BF71" s="3">
        <f t="shared" si="112"/>
        <v>-10.92</v>
      </c>
      <c r="BG71" s="3">
        <f t="shared" si="113"/>
        <v>3.71</v>
      </c>
      <c r="BI71" s="3" t="str">
        <f t="shared" si="114"/>
        <v>1.32</v>
      </c>
      <c r="BJ71" s="3" t="str">
        <f t="shared" si="115"/>
        <v>1.33</v>
      </c>
      <c r="BK71" s="3">
        <f t="shared" si="116"/>
        <v>231.07</v>
      </c>
      <c r="BL71" s="3">
        <f t="shared" si="117"/>
        <v>-10.92</v>
      </c>
      <c r="BM71" s="3">
        <f t="shared" si="118"/>
        <v>3.71</v>
      </c>
    </row>
    <row r="72" spans="1:65" x14ac:dyDescent="0.3">
      <c r="A72" s="3" t="str">
        <f>'Forward collapse simulation'!B82</f>
        <v>1.3</v>
      </c>
      <c r="B72" s="3" t="str">
        <f>IF('Forward collapse simulation'!C82="","-",'Forward collapse simulation'!C82)</f>
        <v>1.4</v>
      </c>
      <c r="C72" s="3">
        <f>'Forward collapse simulation'!E82</f>
        <v>50.11</v>
      </c>
      <c r="D72" s="3">
        <f>'Forward collapse simulation'!AK82</f>
        <v>-10.210000000000001</v>
      </c>
      <c r="E72" s="84">
        <f>'Forward collapse simulation'!AL82</f>
        <v>7.5119999999999996</v>
      </c>
      <c r="G72" s="3" t="str">
        <f t="shared" si="69"/>
        <v>1.3</v>
      </c>
      <c r="H72" s="3" t="str">
        <f t="shared" si="70"/>
        <v>1.4</v>
      </c>
      <c r="I72" s="3">
        <f t="shared" si="71"/>
        <v>50.11</v>
      </c>
      <c r="J72" s="3">
        <f t="shared" si="72"/>
        <v>-10.210000000000001</v>
      </c>
      <c r="K72" s="3">
        <f t="shared" si="73"/>
        <v>7.5119999999999996</v>
      </c>
      <c r="M72" s="3" t="str">
        <f t="shared" si="74"/>
        <v>1.3</v>
      </c>
      <c r="N72" s="3" t="str">
        <f t="shared" si="75"/>
        <v>1.4</v>
      </c>
      <c r="O72" s="3">
        <f t="shared" si="76"/>
        <v>50.11</v>
      </c>
      <c r="P72" s="3">
        <f t="shared" si="77"/>
        <v>-10.210000000000001</v>
      </c>
      <c r="Q72" s="3">
        <f t="shared" si="78"/>
        <v>7.5119999999999996</v>
      </c>
      <c r="R72" s="85"/>
      <c r="S72" s="3" t="str">
        <f t="shared" si="79"/>
        <v>1.3</v>
      </c>
      <c r="T72" s="3" t="str">
        <f t="shared" si="80"/>
        <v>1.4</v>
      </c>
      <c r="U72" s="3">
        <f t="shared" si="81"/>
        <v>50.11</v>
      </c>
      <c r="V72" s="3">
        <f t="shared" si="82"/>
        <v>-10.210000000000001</v>
      </c>
      <c r="W72" s="3">
        <f t="shared" si="83"/>
        <v>7.5119999999999996</v>
      </c>
      <c r="X72" s="85"/>
      <c r="Y72" s="3" t="str">
        <f t="shared" si="84"/>
        <v>1.3</v>
      </c>
      <c r="Z72" s="3" t="str">
        <f t="shared" si="85"/>
        <v>1.4</v>
      </c>
      <c r="AA72" s="3">
        <f t="shared" si="86"/>
        <v>50.11</v>
      </c>
      <c r="AB72" s="3">
        <f t="shared" si="87"/>
        <v>-10.210000000000001</v>
      </c>
      <c r="AC72" s="3">
        <f t="shared" si="88"/>
        <v>7.5119999999999996</v>
      </c>
      <c r="AE72" s="3" t="str">
        <f t="shared" si="89"/>
        <v>1.3</v>
      </c>
      <c r="AF72" s="3" t="str">
        <f t="shared" si="90"/>
        <v>1.4</v>
      </c>
      <c r="AG72" s="3">
        <f t="shared" si="91"/>
        <v>50.11</v>
      </c>
      <c r="AH72" s="3">
        <f t="shared" si="92"/>
        <v>-10.210000000000001</v>
      </c>
      <c r="AI72" s="3">
        <f t="shared" si="93"/>
        <v>7.5119999999999996</v>
      </c>
      <c r="AK72" s="3" t="str">
        <f t="shared" si="94"/>
        <v>1.3</v>
      </c>
      <c r="AL72" s="3" t="str">
        <f t="shared" si="95"/>
        <v>1.4</v>
      </c>
      <c r="AM72" s="3">
        <f t="shared" si="96"/>
        <v>50.11</v>
      </c>
      <c r="AN72" s="3">
        <f t="shared" si="97"/>
        <v>-10.210000000000001</v>
      </c>
      <c r="AO72" s="3">
        <f t="shared" si="98"/>
        <v>7.5119999999999996</v>
      </c>
      <c r="AQ72" s="3" t="str">
        <f t="shared" si="99"/>
        <v>1.3</v>
      </c>
      <c r="AR72" s="3" t="str">
        <f t="shared" si="100"/>
        <v>1.4</v>
      </c>
      <c r="AS72" s="3">
        <f t="shared" si="101"/>
        <v>50.11</v>
      </c>
      <c r="AT72" s="3">
        <f t="shared" si="102"/>
        <v>-10.210000000000001</v>
      </c>
      <c r="AU72" s="3">
        <f t="shared" si="103"/>
        <v>7.5119999999999996</v>
      </c>
      <c r="AW72" s="3" t="str">
        <f t="shared" si="104"/>
        <v>1.3</v>
      </c>
      <c r="AX72" s="3" t="str">
        <f t="shared" si="105"/>
        <v>1.4</v>
      </c>
      <c r="AY72" s="3">
        <f t="shared" si="106"/>
        <v>50.11</v>
      </c>
      <c r="AZ72" s="3">
        <f t="shared" si="107"/>
        <v>-10.210000000000001</v>
      </c>
      <c r="BA72" s="3">
        <f t="shared" si="108"/>
        <v>7.5119999999999996</v>
      </c>
      <c r="BC72" s="3" t="str">
        <f t="shared" si="109"/>
        <v>1.3</v>
      </c>
      <c r="BD72" s="3" t="str">
        <f t="shared" si="110"/>
        <v>1.4</v>
      </c>
      <c r="BE72" s="3">
        <f t="shared" si="111"/>
        <v>50.11</v>
      </c>
      <c r="BF72" s="3">
        <f t="shared" si="112"/>
        <v>-10.210000000000001</v>
      </c>
      <c r="BG72" s="3">
        <f t="shared" si="113"/>
        <v>7.5119999999999996</v>
      </c>
      <c r="BI72" s="3" t="str">
        <f t="shared" si="114"/>
        <v>1.3</v>
      </c>
      <c r="BJ72" s="3" t="str">
        <f t="shared" si="115"/>
        <v>1.4</v>
      </c>
      <c r="BK72" s="3">
        <f t="shared" si="116"/>
        <v>50.11</v>
      </c>
      <c r="BL72" s="3">
        <f t="shared" si="117"/>
        <v>-10.210000000000001</v>
      </c>
      <c r="BM72" s="3">
        <f t="shared" si="118"/>
        <v>7.5119999999999996</v>
      </c>
    </row>
    <row r="73" spans="1:65" x14ac:dyDescent="0.3">
      <c r="A73" s="3" t="str">
        <f>'Forward collapse simulation'!B83</f>
        <v>1.4</v>
      </c>
      <c r="B73" s="3" t="str">
        <f>IF('Forward collapse simulation'!C83="","-",'Forward collapse simulation'!C83)</f>
        <v>-</v>
      </c>
      <c r="C73" s="3">
        <f>'Forward collapse simulation'!E83</f>
        <v>317.47000000000003</v>
      </c>
      <c r="D73" s="3">
        <f>'Forward collapse simulation'!AK83</f>
        <v>-52.96</v>
      </c>
      <c r="E73" s="84">
        <f>'Forward collapse simulation'!AL83</f>
        <v>0.92600000000000005</v>
      </c>
      <c r="G73" s="3" t="str">
        <f t="shared" si="69"/>
        <v>1.4</v>
      </c>
      <c r="H73" s="3" t="str">
        <f t="shared" si="70"/>
        <v>-</v>
      </c>
      <c r="I73" s="3">
        <f t="shared" si="71"/>
        <v>317.47000000000003</v>
      </c>
      <c r="J73" s="3">
        <f t="shared" si="72"/>
        <v>-52.96</v>
      </c>
      <c r="K73" s="3">
        <f t="shared" si="73"/>
        <v>0.87970000000000004</v>
      </c>
      <c r="M73" s="3" t="str">
        <f t="shared" si="74"/>
        <v>1.4</v>
      </c>
      <c r="N73" s="3" t="str">
        <f t="shared" si="75"/>
        <v>-</v>
      </c>
      <c r="O73" s="3">
        <f t="shared" si="76"/>
        <v>317.47000000000003</v>
      </c>
      <c r="P73" s="3">
        <f t="shared" si="77"/>
        <v>-52.96</v>
      </c>
      <c r="Q73" s="3">
        <f t="shared" si="78"/>
        <v>0.83340000000000003</v>
      </c>
      <c r="R73" s="85"/>
      <c r="S73" s="3" t="str">
        <f t="shared" si="79"/>
        <v>1.4</v>
      </c>
      <c r="T73" s="3" t="str">
        <f t="shared" si="80"/>
        <v>-</v>
      </c>
      <c r="U73" s="3">
        <f t="shared" si="81"/>
        <v>317.47000000000003</v>
      </c>
      <c r="V73" s="3">
        <f t="shared" si="82"/>
        <v>-52.96</v>
      </c>
      <c r="W73" s="3">
        <f t="shared" si="83"/>
        <v>0.78710000000000002</v>
      </c>
      <c r="X73" s="85"/>
      <c r="Y73" s="3" t="str">
        <f t="shared" si="84"/>
        <v>1.4</v>
      </c>
      <c r="Z73" s="3" t="str">
        <f t="shared" si="85"/>
        <v>-</v>
      </c>
      <c r="AA73" s="3">
        <f t="shared" si="86"/>
        <v>317.47000000000003</v>
      </c>
      <c r="AB73" s="3">
        <f t="shared" si="87"/>
        <v>-52.96</v>
      </c>
      <c r="AC73" s="3">
        <f t="shared" si="88"/>
        <v>0.74080000000000013</v>
      </c>
      <c r="AE73" s="3" t="str">
        <f t="shared" si="89"/>
        <v>1.4</v>
      </c>
      <c r="AF73" s="3" t="str">
        <f t="shared" si="90"/>
        <v>-</v>
      </c>
      <c r="AG73" s="3">
        <f t="shared" si="91"/>
        <v>317.47000000000003</v>
      </c>
      <c r="AH73" s="3">
        <f t="shared" si="92"/>
        <v>-52.96</v>
      </c>
      <c r="AI73" s="3">
        <f t="shared" si="93"/>
        <v>0.69450000000000001</v>
      </c>
      <c r="AK73" s="3" t="str">
        <f t="shared" si="94"/>
        <v>1.4</v>
      </c>
      <c r="AL73" s="3" t="str">
        <f t="shared" si="95"/>
        <v>-</v>
      </c>
      <c r="AM73" s="3">
        <f t="shared" si="96"/>
        <v>317.47000000000003</v>
      </c>
      <c r="AN73" s="3">
        <f t="shared" si="97"/>
        <v>-52.96</v>
      </c>
      <c r="AO73" s="3">
        <f t="shared" si="98"/>
        <v>0.6482</v>
      </c>
      <c r="AQ73" s="3" t="str">
        <f t="shared" si="99"/>
        <v>1.4</v>
      </c>
      <c r="AR73" s="3" t="str">
        <f t="shared" si="100"/>
        <v>-</v>
      </c>
      <c r="AS73" s="3">
        <f t="shared" si="101"/>
        <v>317.47000000000003</v>
      </c>
      <c r="AT73" s="3">
        <f t="shared" si="102"/>
        <v>-52.96</v>
      </c>
      <c r="AU73" s="3">
        <f t="shared" si="103"/>
        <v>0.55559999999999998</v>
      </c>
      <c r="AW73" s="3" t="str">
        <f t="shared" si="104"/>
        <v>1.4</v>
      </c>
      <c r="AX73" s="3" t="str">
        <f t="shared" si="105"/>
        <v>-</v>
      </c>
      <c r="AY73" s="3">
        <f t="shared" si="106"/>
        <v>317.47000000000003</v>
      </c>
      <c r="AZ73" s="3">
        <f t="shared" si="107"/>
        <v>-52.96</v>
      </c>
      <c r="BA73" s="3">
        <f t="shared" si="108"/>
        <v>0.46300000000000002</v>
      </c>
      <c r="BC73" s="3" t="str">
        <f t="shared" si="109"/>
        <v>1.4</v>
      </c>
      <c r="BD73" s="3" t="str">
        <f t="shared" si="110"/>
        <v>-</v>
      </c>
      <c r="BE73" s="3">
        <f t="shared" si="111"/>
        <v>317.47000000000003</v>
      </c>
      <c r="BF73" s="3">
        <f t="shared" si="112"/>
        <v>-52.96</v>
      </c>
      <c r="BG73" s="3">
        <f t="shared" si="113"/>
        <v>0.27779999999999999</v>
      </c>
      <c r="BI73" s="3" t="str">
        <f t="shared" si="114"/>
        <v>1.4</v>
      </c>
      <c r="BJ73" s="3" t="str">
        <f t="shared" si="115"/>
        <v>-</v>
      </c>
      <c r="BK73" s="3">
        <f t="shared" si="116"/>
        <v>317.47000000000003</v>
      </c>
      <c r="BL73" s="3">
        <f t="shared" si="117"/>
        <v>-52.96</v>
      </c>
      <c r="BM73" s="3">
        <f t="shared" si="118"/>
        <v>9.2600000000000016E-2</v>
      </c>
    </row>
    <row r="74" spans="1:65" x14ac:dyDescent="0.3">
      <c r="A74" s="3" t="str">
        <f>'Forward collapse simulation'!B84</f>
        <v>1.4</v>
      </c>
      <c r="B74" s="3" t="str">
        <f>IF('Forward collapse simulation'!C84="","-",'Forward collapse simulation'!C84)</f>
        <v>-</v>
      </c>
      <c r="C74" s="3">
        <f>'Forward collapse simulation'!E84</f>
        <v>322.14</v>
      </c>
      <c r="D74" s="3">
        <f>'Forward collapse simulation'!AK84</f>
        <v>-31.62</v>
      </c>
      <c r="E74" s="84">
        <f>'Forward collapse simulation'!AL84</f>
        <v>1.2019999999999997</v>
      </c>
      <c r="G74" s="3" t="str">
        <f t="shared" si="69"/>
        <v>1.4</v>
      </c>
      <c r="H74" s="3" t="str">
        <f t="shared" si="70"/>
        <v>-</v>
      </c>
      <c r="I74" s="3">
        <f t="shared" si="71"/>
        <v>322.14</v>
      </c>
      <c r="J74" s="3">
        <f t="shared" si="72"/>
        <v>-31.62</v>
      </c>
      <c r="K74" s="3">
        <f t="shared" si="73"/>
        <v>1.1418999999999997</v>
      </c>
      <c r="M74" s="3" t="str">
        <f t="shared" si="74"/>
        <v>1.4</v>
      </c>
      <c r="N74" s="3" t="str">
        <f t="shared" si="75"/>
        <v>-</v>
      </c>
      <c r="O74" s="3">
        <f t="shared" si="76"/>
        <v>322.14</v>
      </c>
      <c r="P74" s="3">
        <f t="shared" si="77"/>
        <v>-31.62</v>
      </c>
      <c r="Q74" s="3">
        <f t="shared" si="78"/>
        <v>1.0817999999999999</v>
      </c>
      <c r="R74" s="85"/>
      <c r="S74" s="3" t="str">
        <f t="shared" si="79"/>
        <v>1.4</v>
      </c>
      <c r="T74" s="3" t="str">
        <f t="shared" si="80"/>
        <v>-</v>
      </c>
      <c r="U74" s="3">
        <f t="shared" si="81"/>
        <v>322.14</v>
      </c>
      <c r="V74" s="3">
        <f t="shared" si="82"/>
        <v>-31.62</v>
      </c>
      <c r="W74" s="3">
        <f t="shared" si="83"/>
        <v>1.0216999999999998</v>
      </c>
      <c r="X74" s="85"/>
      <c r="Y74" s="3" t="str">
        <f t="shared" si="84"/>
        <v>1.4</v>
      </c>
      <c r="Z74" s="3" t="str">
        <f t="shared" si="85"/>
        <v>-</v>
      </c>
      <c r="AA74" s="3">
        <f t="shared" si="86"/>
        <v>322.14</v>
      </c>
      <c r="AB74" s="3">
        <f t="shared" si="87"/>
        <v>-31.62</v>
      </c>
      <c r="AC74" s="3">
        <f t="shared" si="88"/>
        <v>0.96159999999999979</v>
      </c>
      <c r="AE74" s="3" t="str">
        <f t="shared" si="89"/>
        <v>1.4</v>
      </c>
      <c r="AF74" s="3" t="str">
        <f t="shared" si="90"/>
        <v>-</v>
      </c>
      <c r="AG74" s="3">
        <f t="shared" si="91"/>
        <v>322.14</v>
      </c>
      <c r="AH74" s="3">
        <f t="shared" si="92"/>
        <v>-31.62</v>
      </c>
      <c r="AI74" s="3">
        <f t="shared" si="93"/>
        <v>0.90149999999999975</v>
      </c>
      <c r="AK74" s="3" t="str">
        <f t="shared" si="94"/>
        <v>1.4</v>
      </c>
      <c r="AL74" s="3" t="str">
        <f t="shared" si="95"/>
        <v>-</v>
      </c>
      <c r="AM74" s="3">
        <f t="shared" si="96"/>
        <v>322.14</v>
      </c>
      <c r="AN74" s="3">
        <f t="shared" si="97"/>
        <v>-31.62</v>
      </c>
      <c r="AO74" s="3">
        <f t="shared" si="98"/>
        <v>0.84139999999999981</v>
      </c>
      <c r="AQ74" s="3" t="str">
        <f t="shared" si="99"/>
        <v>1.4</v>
      </c>
      <c r="AR74" s="3" t="str">
        <f t="shared" si="100"/>
        <v>-</v>
      </c>
      <c r="AS74" s="3">
        <f t="shared" si="101"/>
        <v>322.14</v>
      </c>
      <c r="AT74" s="3">
        <f t="shared" si="102"/>
        <v>-31.62</v>
      </c>
      <c r="AU74" s="3">
        <f t="shared" si="103"/>
        <v>0.72119999999999984</v>
      </c>
      <c r="AW74" s="3" t="str">
        <f t="shared" si="104"/>
        <v>1.4</v>
      </c>
      <c r="AX74" s="3" t="str">
        <f t="shared" si="105"/>
        <v>-</v>
      </c>
      <c r="AY74" s="3">
        <f t="shared" si="106"/>
        <v>322.14</v>
      </c>
      <c r="AZ74" s="3">
        <f t="shared" si="107"/>
        <v>-31.62</v>
      </c>
      <c r="BA74" s="3">
        <f t="shared" si="108"/>
        <v>0.60099999999999987</v>
      </c>
      <c r="BC74" s="3" t="str">
        <f t="shared" si="109"/>
        <v>1.4</v>
      </c>
      <c r="BD74" s="3" t="str">
        <f t="shared" si="110"/>
        <v>-</v>
      </c>
      <c r="BE74" s="3">
        <f t="shared" si="111"/>
        <v>322.14</v>
      </c>
      <c r="BF74" s="3">
        <f t="shared" si="112"/>
        <v>-31.62</v>
      </c>
      <c r="BG74" s="3">
        <f t="shared" si="113"/>
        <v>0.36059999999999992</v>
      </c>
      <c r="BI74" s="3" t="str">
        <f t="shared" si="114"/>
        <v>1.4</v>
      </c>
      <c r="BJ74" s="3" t="str">
        <f t="shared" si="115"/>
        <v>-</v>
      </c>
      <c r="BK74" s="3">
        <f t="shared" si="116"/>
        <v>322.14</v>
      </c>
      <c r="BL74" s="3">
        <f t="shared" si="117"/>
        <v>-31.62</v>
      </c>
      <c r="BM74" s="3">
        <f t="shared" si="118"/>
        <v>0.12019999999999997</v>
      </c>
    </row>
    <row r="75" spans="1:65" x14ac:dyDescent="0.3">
      <c r="A75" s="3" t="str">
        <f>'Forward collapse simulation'!B85</f>
        <v>1.4</v>
      </c>
      <c r="B75" s="3" t="str">
        <f>IF('Forward collapse simulation'!C85="","-",'Forward collapse simulation'!C85)</f>
        <v>-</v>
      </c>
      <c r="C75" s="3">
        <f>'Forward collapse simulation'!E85</f>
        <v>323.93</v>
      </c>
      <c r="D75" s="3">
        <f>'Forward collapse simulation'!AK85</f>
        <v>-6.66</v>
      </c>
      <c r="E75" s="84">
        <f>'Forward collapse simulation'!AL85</f>
        <v>1.2239999999999998</v>
      </c>
      <c r="G75" s="3" t="str">
        <f t="shared" si="69"/>
        <v>1.4</v>
      </c>
      <c r="H75" s="3" t="str">
        <f t="shared" si="70"/>
        <v>-</v>
      </c>
      <c r="I75" s="3">
        <f t="shared" si="71"/>
        <v>323.93</v>
      </c>
      <c r="J75" s="3">
        <f t="shared" si="72"/>
        <v>-6.66</v>
      </c>
      <c r="K75" s="3">
        <f t="shared" si="73"/>
        <v>1.1627999999999996</v>
      </c>
      <c r="M75" s="3" t="str">
        <f t="shared" si="74"/>
        <v>1.4</v>
      </c>
      <c r="N75" s="3" t="str">
        <f t="shared" si="75"/>
        <v>-</v>
      </c>
      <c r="O75" s="3">
        <f t="shared" si="76"/>
        <v>323.93</v>
      </c>
      <c r="P75" s="3">
        <f t="shared" si="77"/>
        <v>-6.66</v>
      </c>
      <c r="Q75" s="3">
        <f t="shared" si="78"/>
        <v>1.1015999999999999</v>
      </c>
      <c r="R75" s="85"/>
      <c r="S75" s="3" t="str">
        <f t="shared" si="79"/>
        <v>1.4</v>
      </c>
      <c r="T75" s="3" t="str">
        <f t="shared" si="80"/>
        <v>-</v>
      </c>
      <c r="U75" s="3">
        <f t="shared" si="81"/>
        <v>323.93</v>
      </c>
      <c r="V75" s="3">
        <f t="shared" si="82"/>
        <v>-6.66</v>
      </c>
      <c r="W75" s="3">
        <f t="shared" si="83"/>
        <v>1.0403999999999998</v>
      </c>
      <c r="X75" s="85"/>
      <c r="Y75" s="3" t="str">
        <f t="shared" si="84"/>
        <v>1.4</v>
      </c>
      <c r="Z75" s="3" t="str">
        <f t="shared" si="85"/>
        <v>-</v>
      </c>
      <c r="AA75" s="3">
        <f t="shared" si="86"/>
        <v>323.93</v>
      </c>
      <c r="AB75" s="3">
        <f t="shared" si="87"/>
        <v>-6.66</v>
      </c>
      <c r="AC75" s="3">
        <f t="shared" si="88"/>
        <v>0.97919999999999985</v>
      </c>
      <c r="AE75" s="3" t="str">
        <f t="shared" si="89"/>
        <v>1.4</v>
      </c>
      <c r="AF75" s="3" t="str">
        <f t="shared" si="90"/>
        <v>-</v>
      </c>
      <c r="AG75" s="3">
        <f t="shared" si="91"/>
        <v>323.93</v>
      </c>
      <c r="AH75" s="3">
        <f t="shared" si="92"/>
        <v>-6.66</v>
      </c>
      <c r="AI75" s="3">
        <f t="shared" si="93"/>
        <v>0.91799999999999982</v>
      </c>
      <c r="AK75" s="3" t="str">
        <f t="shared" si="94"/>
        <v>1.4</v>
      </c>
      <c r="AL75" s="3" t="str">
        <f t="shared" si="95"/>
        <v>-</v>
      </c>
      <c r="AM75" s="3">
        <f t="shared" si="96"/>
        <v>323.93</v>
      </c>
      <c r="AN75" s="3">
        <f t="shared" si="97"/>
        <v>-6.66</v>
      </c>
      <c r="AO75" s="3">
        <f t="shared" si="98"/>
        <v>0.85679999999999978</v>
      </c>
      <c r="AQ75" s="3" t="str">
        <f t="shared" si="99"/>
        <v>1.4</v>
      </c>
      <c r="AR75" s="3" t="str">
        <f t="shared" si="100"/>
        <v>-</v>
      </c>
      <c r="AS75" s="3">
        <f t="shared" si="101"/>
        <v>323.93</v>
      </c>
      <c r="AT75" s="3">
        <f t="shared" si="102"/>
        <v>-6.66</v>
      </c>
      <c r="AU75" s="3">
        <f t="shared" si="103"/>
        <v>0.73439999999999983</v>
      </c>
      <c r="AW75" s="3" t="str">
        <f t="shared" si="104"/>
        <v>1.4</v>
      </c>
      <c r="AX75" s="3" t="str">
        <f t="shared" si="105"/>
        <v>-</v>
      </c>
      <c r="AY75" s="3">
        <f t="shared" si="106"/>
        <v>323.93</v>
      </c>
      <c r="AZ75" s="3">
        <f t="shared" si="107"/>
        <v>-6.66</v>
      </c>
      <c r="BA75" s="3">
        <f t="shared" si="108"/>
        <v>0.61199999999999988</v>
      </c>
      <c r="BC75" s="3" t="str">
        <f t="shared" si="109"/>
        <v>1.4</v>
      </c>
      <c r="BD75" s="3" t="str">
        <f t="shared" si="110"/>
        <v>-</v>
      </c>
      <c r="BE75" s="3">
        <f t="shared" si="111"/>
        <v>323.93</v>
      </c>
      <c r="BF75" s="3">
        <f t="shared" si="112"/>
        <v>-6.66</v>
      </c>
      <c r="BG75" s="3">
        <f t="shared" si="113"/>
        <v>0.36719999999999992</v>
      </c>
      <c r="BI75" s="3" t="str">
        <f t="shared" si="114"/>
        <v>1.4</v>
      </c>
      <c r="BJ75" s="3" t="str">
        <f t="shared" si="115"/>
        <v>-</v>
      </c>
      <c r="BK75" s="3">
        <f t="shared" si="116"/>
        <v>323.93</v>
      </c>
      <c r="BL75" s="3">
        <f t="shared" si="117"/>
        <v>-6.66</v>
      </c>
      <c r="BM75" s="3">
        <f t="shared" si="118"/>
        <v>0.12239999999999998</v>
      </c>
    </row>
    <row r="76" spans="1:65" x14ac:dyDescent="0.3">
      <c r="A76" s="3" t="str">
        <f>'Forward collapse simulation'!B86</f>
        <v>1.4</v>
      </c>
      <c r="B76" s="3" t="str">
        <f>IF('Forward collapse simulation'!C86="","-",'Forward collapse simulation'!C86)</f>
        <v>-</v>
      </c>
      <c r="C76" s="3">
        <f>'Forward collapse simulation'!E86</f>
        <v>323.13</v>
      </c>
      <c r="D76" s="3">
        <f ca="1">'Forward collapse simulation'!AK86</f>
        <v>73.051473559474687</v>
      </c>
      <c r="E76" s="84">
        <f ca="1">'Forward collapse simulation'!AL86</f>
        <v>7.2565875057410718</v>
      </c>
      <c r="G76" s="3" t="str">
        <f t="shared" si="69"/>
        <v>1.4</v>
      </c>
      <c r="H76" s="3" t="str">
        <f t="shared" si="70"/>
        <v>-</v>
      </c>
      <c r="I76" s="3">
        <f t="shared" si="71"/>
        <v>323.13</v>
      </c>
      <c r="J76" s="3">
        <f t="shared" ca="1" si="72"/>
        <v>73.051473559474687</v>
      </c>
      <c r="K76" s="3">
        <f t="shared" ca="1" si="73"/>
        <v>6.8937581304540183</v>
      </c>
      <c r="M76" s="3" t="str">
        <f t="shared" si="74"/>
        <v>1.4</v>
      </c>
      <c r="N76" s="3" t="str">
        <f t="shared" si="75"/>
        <v>-</v>
      </c>
      <c r="O76" s="3">
        <f t="shared" si="76"/>
        <v>323.13</v>
      </c>
      <c r="P76" s="3">
        <f t="shared" ca="1" si="77"/>
        <v>73.051473559474687</v>
      </c>
      <c r="Q76" s="3">
        <f t="shared" ca="1" si="78"/>
        <v>6.5309287551669648</v>
      </c>
      <c r="R76" s="85"/>
      <c r="S76" s="3" t="str">
        <f t="shared" si="79"/>
        <v>1.4</v>
      </c>
      <c r="T76" s="3" t="str">
        <f t="shared" si="80"/>
        <v>-</v>
      </c>
      <c r="U76" s="3">
        <f t="shared" si="81"/>
        <v>323.13</v>
      </c>
      <c r="V76" s="3">
        <f t="shared" ca="1" si="82"/>
        <v>73.051473559474687</v>
      </c>
      <c r="W76" s="3">
        <f t="shared" ca="1" si="83"/>
        <v>6.1680993798799113</v>
      </c>
      <c r="X76" s="85"/>
      <c r="Y76" s="3" t="str">
        <f t="shared" si="84"/>
        <v>1.4</v>
      </c>
      <c r="Z76" s="3" t="str">
        <f t="shared" si="85"/>
        <v>-</v>
      </c>
      <c r="AA76" s="3">
        <f t="shared" si="86"/>
        <v>323.13</v>
      </c>
      <c r="AB76" s="3">
        <f t="shared" ca="1" si="87"/>
        <v>73.051473559474687</v>
      </c>
      <c r="AC76" s="3">
        <f t="shared" ca="1" si="88"/>
        <v>5.8052700045928578</v>
      </c>
      <c r="AE76" s="3" t="str">
        <f t="shared" si="89"/>
        <v>1.4</v>
      </c>
      <c r="AF76" s="3" t="str">
        <f t="shared" si="90"/>
        <v>-</v>
      </c>
      <c r="AG76" s="3">
        <f t="shared" si="91"/>
        <v>323.13</v>
      </c>
      <c r="AH76" s="3">
        <f t="shared" ca="1" si="92"/>
        <v>73.051473559474687</v>
      </c>
      <c r="AI76" s="3">
        <f t="shared" ca="1" si="93"/>
        <v>5.4424406293058034</v>
      </c>
      <c r="AK76" s="3" t="str">
        <f t="shared" si="94"/>
        <v>1.4</v>
      </c>
      <c r="AL76" s="3" t="str">
        <f t="shared" si="95"/>
        <v>-</v>
      </c>
      <c r="AM76" s="3">
        <f t="shared" si="96"/>
        <v>323.13</v>
      </c>
      <c r="AN76" s="3">
        <f t="shared" ca="1" si="97"/>
        <v>73.051473559474687</v>
      </c>
      <c r="AO76" s="3">
        <f t="shared" ca="1" si="98"/>
        <v>5.0796112540187499</v>
      </c>
      <c r="AQ76" s="3" t="str">
        <f t="shared" si="99"/>
        <v>1.4</v>
      </c>
      <c r="AR76" s="3" t="str">
        <f t="shared" si="100"/>
        <v>-</v>
      </c>
      <c r="AS76" s="3">
        <f t="shared" si="101"/>
        <v>323.13</v>
      </c>
      <c r="AT76" s="3">
        <f t="shared" ca="1" si="102"/>
        <v>73.051473559474687</v>
      </c>
      <c r="AU76" s="3">
        <f t="shared" ca="1" si="103"/>
        <v>4.3539525034446429</v>
      </c>
      <c r="AW76" s="3" t="str">
        <f t="shared" si="104"/>
        <v>1.4</v>
      </c>
      <c r="AX76" s="3" t="str">
        <f t="shared" si="105"/>
        <v>-</v>
      </c>
      <c r="AY76" s="3">
        <f t="shared" si="106"/>
        <v>323.13</v>
      </c>
      <c r="AZ76" s="3">
        <f t="shared" ca="1" si="107"/>
        <v>73.051473559474687</v>
      </c>
      <c r="BA76" s="3">
        <f t="shared" ca="1" si="108"/>
        <v>3.6282937528705359</v>
      </c>
      <c r="BC76" s="3" t="str">
        <f t="shared" si="109"/>
        <v>1.4</v>
      </c>
      <c r="BD76" s="3" t="str">
        <f t="shared" si="110"/>
        <v>-</v>
      </c>
      <c r="BE76" s="3">
        <f t="shared" si="111"/>
        <v>323.13</v>
      </c>
      <c r="BF76" s="3">
        <f t="shared" ca="1" si="112"/>
        <v>73.051473559474687</v>
      </c>
      <c r="BG76" s="3">
        <f t="shared" ca="1" si="113"/>
        <v>2.1769762517223215</v>
      </c>
      <c r="BI76" s="3" t="str">
        <f t="shared" si="114"/>
        <v>1.4</v>
      </c>
      <c r="BJ76" s="3" t="str">
        <f t="shared" si="115"/>
        <v>-</v>
      </c>
      <c r="BK76" s="3">
        <f t="shared" si="116"/>
        <v>323.13</v>
      </c>
      <c r="BL76" s="3">
        <f t="shared" ca="1" si="117"/>
        <v>73.051473559474687</v>
      </c>
      <c r="BM76" s="3">
        <f t="shared" ca="1" si="118"/>
        <v>0.72565875057410723</v>
      </c>
    </row>
    <row r="77" spans="1:65" x14ac:dyDescent="0.3">
      <c r="A77" s="3" t="str">
        <f>'Forward collapse simulation'!B87</f>
        <v>1.4</v>
      </c>
      <c r="B77" s="3" t="str">
        <f>IF('Forward collapse simulation'!C87="","-",'Forward collapse simulation'!C87)</f>
        <v>-</v>
      </c>
      <c r="C77" s="3">
        <f>'Forward collapse simulation'!E87</f>
        <v>331.42</v>
      </c>
      <c r="D77" s="3">
        <f ca="1">'Forward collapse simulation'!AK87</f>
        <v>81.322636596187323</v>
      </c>
      <c r="E77" s="84">
        <f ca="1">'Forward collapse simulation'!AL87</f>
        <v>10.043188356104283</v>
      </c>
      <c r="G77" s="3" t="str">
        <f t="shared" si="69"/>
        <v>1.4</v>
      </c>
      <c r="H77" s="3" t="str">
        <f t="shared" si="70"/>
        <v>-</v>
      </c>
      <c r="I77" s="3">
        <f t="shared" si="71"/>
        <v>331.42</v>
      </c>
      <c r="J77" s="3">
        <f t="shared" ca="1" si="72"/>
        <v>81.322636596187323</v>
      </c>
      <c r="K77" s="3">
        <f t="shared" ca="1" si="73"/>
        <v>9.5410289382990676</v>
      </c>
      <c r="M77" s="3" t="str">
        <f t="shared" si="74"/>
        <v>1.4</v>
      </c>
      <c r="N77" s="3" t="str">
        <f t="shared" si="75"/>
        <v>-</v>
      </c>
      <c r="O77" s="3">
        <f t="shared" si="76"/>
        <v>331.42</v>
      </c>
      <c r="P77" s="3">
        <f t="shared" ca="1" si="77"/>
        <v>81.322636596187323</v>
      </c>
      <c r="Q77" s="3">
        <f t="shared" ca="1" si="78"/>
        <v>9.0388695204938543</v>
      </c>
      <c r="R77" s="85"/>
      <c r="S77" s="3" t="str">
        <f t="shared" si="79"/>
        <v>1.4</v>
      </c>
      <c r="T77" s="3" t="str">
        <f t="shared" si="80"/>
        <v>-</v>
      </c>
      <c r="U77" s="3">
        <f t="shared" si="81"/>
        <v>331.42</v>
      </c>
      <c r="V77" s="3">
        <f t="shared" ca="1" si="82"/>
        <v>81.322636596187323</v>
      </c>
      <c r="W77" s="3">
        <f t="shared" ca="1" si="83"/>
        <v>8.5367101026886409</v>
      </c>
      <c r="X77" s="85"/>
      <c r="Y77" s="3" t="str">
        <f t="shared" si="84"/>
        <v>1.4</v>
      </c>
      <c r="Z77" s="3" t="str">
        <f t="shared" si="85"/>
        <v>-</v>
      </c>
      <c r="AA77" s="3">
        <f t="shared" si="86"/>
        <v>331.42</v>
      </c>
      <c r="AB77" s="3">
        <f t="shared" ca="1" si="87"/>
        <v>81.322636596187323</v>
      </c>
      <c r="AC77" s="3">
        <f t="shared" ca="1" si="88"/>
        <v>8.0345506848834258</v>
      </c>
      <c r="AE77" s="3" t="str">
        <f t="shared" si="89"/>
        <v>1.4</v>
      </c>
      <c r="AF77" s="3" t="str">
        <f t="shared" si="90"/>
        <v>-</v>
      </c>
      <c r="AG77" s="3">
        <f t="shared" si="91"/>
        <v>331.42</v>
      </c>
      <c r="AH77" s="3">
        <f t="shared" ca="1" si="92"/>
        <v>81.322636596187323</v>
      </c>
      <c r="AI77" s="3">
        <f t="shared" ca="1" si="93"/>
        <v>7.5323912670782125</v>
      </c>
      <c r="AK77" s="3" t="str">
        <f t="shared" si="94"/>
        <v>1.4</v>
      </c>
      <c r="AL77" s="3" t="str">
        <f t="shared" si="95"/>
        <v>-</v>
      </c>
      <c r="AM77" s="3">
        <f t="shared" si="96"/>
        <v>331.42</v>
      </c>
      <c r="AN77" s="3">
        <f t="shared" ca="1" si="97"/>
        <v>81.322636596187323</v>
      </c>
      <c r="AO77" s="3">
        <f t="shared" ca="1" si="98"/>
        <v>7.0302318492729974</v>
      </c>
      <c r="AQ77" s="3" t="str">
        <f t="shared" si="99"/>
        <v>1.4</v>
      </c>
      <c r="AR77" s="3" t="str">
        <f t="shared" si="100"/>
        <v>-</v>
      </c>
      <c r="AS77" s="3">
        <f t="shared" si="101"/>
        <v>331.42</v>
      </c>
      <c r="AT77" s="3">
        <f t="shared" ca="1" si="102"/>
        <v>81.322636596187323</v>
      </c>
      <c r="AU77" s="3">
        <f t="shared" ca="1" si="103"/>
        <v>6.0259130136625698</v>
      </c>
      <c r="AW77" s="3" t="str">
        <f t="shared" si="104"/>
        <v>1.4</v>
      </c>
      <c r="AX77" s="3" t="str">
        <f t="shared" si="105"/>
        <v>-</v>
      </c>
      <c r="AY77" s="3">
        <f t="shared" si="106"/>
        <v>331.42</v>
      </c>
      <c r="AZ77" s="3">
        <f t="shared" ca="1" si="107"/>
        <v>81.322636596187323</v>
      </c>
      <c r="BA77" s="3">
        <f t="shared" ca="1" si="108"/>
        <v>5.0215941780521414</v>
      </c>
      <c r="BC77" s="3" t="str">
        <f t="shared" si="109"/>
        <v>1.4</v>
      </c>
      <c r="BD77" s="3" t="str">
        <f t="shared" si="110"/>
        <v>-</v>
      </c>
      <c r="BE77" s="3">
        <f t="shared" si="111"/>
        <v>331.42</v>
      </c>
      <c r="BF77" s="3">
        <f t="shared" ca="1" si="112"/>
        <v>81.322636596187323</v>
      </c>
      <c r="BG77" s="3">
        <f t="shared" ca="1" si="113"/>
        <v>3.0129565068312849</v>
      </c>
      <c r="BI77" s="3" t="str">
        <f t="shared" si="114"/>
        <v>1.4</v>
      </c>
      <c r="BJ77" s="3" t="str">
        <f t="shared" si="115"/>
        <v>-</v>
      </c>
      <c r="BK77" s="3">
        <f t="shared" si="116"/>
        <v>331.42</v>
      </c>
      <c r="BL77" s="3">
        <f t="shared" ca="1" si="117"/>
        <v>81.322636596187323</v>
      </c>
      <c r="BM77" s="3">
        <f t="shared" ca="1" si="118"/>
        <v>1.0043188356104282</v>
      </c>
    </row>
    <row r="78" spans="1:65" x14ac:dyDescent="0.3">
      <c r="A78" s="3" t="str">
        <f>'Forward collapse simulation'!B88</f>
        <v>1.4</v>
      </c>
      <c r="B78" s="3" t="str">
        <f>IF('Forward collapse simulation'!C88="","-",'Forward collapse simulation'!C88)</f>
        <v>-</v>
      </c>
      <c r="C78" s="3">
        <f>'Forward collapse simulation'!E88</f>
        <v>352.49</v>
      </c>
      <c r="D78" s="3">
        <f ca="1">'Forward collapse simulation'!AK88</f>
        <v>86.056913530476407</v>
      </c>
      <c r="E78" s="84">
        <f ca="1">'Forward collapse simulation'!AL88</f>
        <v>12.233102116894294</v>
      </c>
      <c r="G78" s="3" t="str">
        <f t="shared" si="69"/>
        <v>1.4</v>
      </c>
      <c r="H78" s="3" t="str">
        <f t="shared" si="70"/>
        <v>-</v>
      </c>
      <c r="I78" s="3">
        <f t="shared" si="71"/>
        <v>352.49</v>
      </c>
      <c r="J78" s="3">
        <f t="shared" ca="1" si="72"/>
        <v>86.056913530476407</v>
      </c>
      <c r="K78" s="3">
        <f t="shared" ca="1" si="73"/>
        <v>11.621447011049579</v>
      </c>
      <c r="M78" s="3" t="str">
        <f t="shared" si="74"/>
        <v>1.4</v>
      </c>
      <c r="N78" s="3" t="str">
        <f t="shared" si="75"/>
        <v>-</v>
      </c>
      <c r="O78" s="3">
        <f t="shared" si="76"/>
        <v>352.49</v>
      </c>
      <c r="P78" s="3">
        <f t="shared" ca="1" si="77"/>
        <v>86.056913530476407</v>
      </c>
      <c r="Q78" s="3">
        <f t="shared" ca="1" si="78"/>
        <v>11.009791905204866</v>
      </c>
      <c r="R78" s="85"/>
      <c r="S78" s="3" t="str">
        <f t="shared" si="79"/>
        <v>1.4</v>
      </c>
      <c r="T78" s="3" t="str">
        <f t="shared" si="80"/>
        <v>-</v>
      </c>
      <c r="U78" s="3">
        <f t="shared" si="81"/>
        <v>352.49</v>
      </c>
      <c r="V78" s="3">
        <f t="shared" ca="1" si="82"/>
        <v>86.056913530476407</v>
      </c>
      <c r="W78" s="3">
        <f t="shared" ca="1" si="83"/>
        <v>10.398136799360149</v>
      </c>
      <c r="X78" s="85"/>
      <c r="Y78" s="3" t="str">
        <f t="shared" si="84"/>
        <v>1.4</v>
      </c>
      <c r="Z78" s="3" t="str">
        <f t="shared" si="85"/>
        <v>-</v>
      </c>
      <c r="AA78" s="3">
        <f t="shared" si="86"/>
        <v>352.49</v>
      </c>
      <c r="AB78" s="3">
        <f t="shared" ca="1" si="87"/>
        <v>86.056913530476407</v>
      </c>
      <c r="AC78" s="3">
        <f t="shared" ca="1" si="88"/>
        <v>9.7864816935154355</v>
      </c>
      <c r="AE78" s="3" t="str">
        <f t="shared" si="89"/>
        <v>1.4</v>
      </c>
      <c r="AF78" s="3" t="str">
        <f t="shared" si="90"/>
        <v>-</v>
      </c>
      <c r="AG78" s="3">
        <f t="shared" si="91"/>
        <v>352.49</v>
      </c>
      <c r="AH78" s="3">
        <f t="shared" ca="1" si="92"/>
        <v>86.056913530476407</v>
      </c>
      <c r="AI78" s="3">
        <f t="shared" ca="1" si="93"/>
        <v>9.1748265876707205</v>
      </c>
      <c r="AK78" s="3" t="str">
        <f t="shared" si="94"/>
        <v>1.4</v>
      </c>
      <c r="AL78" s="3" t="str">
        <f t="shared" si="95"/>
        <v>-</v>
      </c>
      <c r="AM78" s="3">
        <f t="shared" si="96"/>
        <v>352.49</v>
      </c>
      <c r="AN78" s="3">
        <f t="shared" ca="1" si="97"/>
        <v>86.056913530476407</v>
      </c>
      <c r="AO78" s="3">
        <f t="shared" ca="1" si="98"/>
        <v>8.5631714818260054</v>
      </c>
      <c r="AQ78" s="3" t="str">
        <f t="shared" si="99"/>
        <v>1.4</v>
      </c>
      <c r="AR78" s="3" t="str">
        <f t="shared" si="100"/>
        <v>-</v>
      </c>
      <c r="AS78" s="3">
        <f t="shared" si="101"/>
        <v>352.49</v>
      </c>
      <c r="AT78" s="3">
        <f t="shared" ca="1" si="102"/>
        <v>86.056913530476407</v>
      </c>
      <c r="AU78" s="3">
        <f t="shared" ca="1" si="103"/>
        <v>7.3398612701365762</v>
      </c>
      <c r="AW78" s="3" t="str">
        <f t="shared" si="104"/>
        <v>1.4</v>
      </c>
      <c r="AX78" s="3" t="str">
        <f t="shared" si="105"/>
        <v>-</v>
      </c>
      <c r="AY78" s="3">
        <f t="shared" si="106"/>
        <v>352.49</v>
      </c>
      <c r="AZ78" s="3">
        <f t="shared" ca="1" si="107"/>
        <v>86.056913530476407</v>
      </c>
      <c r="BA78" s="3">
        <f t="shared" ca="1" si="108"/>
        <v>6.116551058447147</v>
      </c>
      <c r="BC78" s="3" t="str">
        <f t="shared" si="109"/>
        <v>1.4</v>
      </c>
      <c r="BD78" s="3" t="str">
        <f t="shared" si="110"/>
        <v>-</v>
      </c>
      <c r="BE78" s="3">
        <f t="shared" si="111"/>
        <v>352.49</v>
      </c>
      <c r="BF78" s="3">
        <f t="shared" ca="1" si="112"/>
        <v>86.056913530476407</v>
      </c>
      <c r="BG78" s="3">
        <f t="shared" ca="1" si="113"/>
        <v>3.6699306350682881</v>
      </c>
      <c r="BI78" s="3" t="str">
        <f t="shared" si="114"/>
        <v>1.4</v>
      </c>
      <c r="BJ78" s="3" t="str">
        <f t="shared" si="115"/>
        <v>-</v>
      </c>
      <c r="BK78" s="3">
        <f t="shared" si="116"/>
        <v>352.49</v>
      </c>
      <c r="BL78" s="3">
        <f t="shared" ca="1" si="117"/>
        <v>86.056913530476407</v>
      </c>
      <c r="BM78" s="3">
        <f t="shared" ca="1" si="118"/>
        <v>1.2233102116894294</v>
      </c>
    </row>
    <row r="79" spans="1:65" x14ac:dyDescent="0.3">
      <c r="A79" s="3" t="str">
        <f>'Forward collapse simulation'!B89</f>
        <v>1.4</v>
      </c>
      <c r="B79" s="3" t="str">
        <f>IF('Forward collapse simulation'!C89="","-",'Forward collapse simulation'!C89)</f>
        <v>-</v>
      </c>
      <c r="C79" s="3">
        <f>'Forward collapse simulation'!E89</f>
        <v>124.89</v>
      </c>
      <c r="D79" s="3">
        <f ca="1">'Forward collapse simulation'!AK89</f>
        <v>86.925252442294905</v>
      </c>
      <c r="E79" s="84">
        <f ca="1">'Forward collapse simulation'!AL89</f>
        <v>12.612788780949455</v>
      </c>
      <c r="G79" s="3" t="str">
        <f t="shared" si="69"/>
        <v>1.4</v>
      </c>
      <c r="H79" s="3" t="str">
        <f t="shared" si="70"/>
        <v>-</v>
      </c>
      <c r="I79" s="3">
        <f t="shared" si="71"/>
        <v>124.89</v>
      </c>
      <c r="J79" s="3">
        <f t="shared" ca="1" si="72"/>
        <v>86.925252442294905</v>
      </c>
      <c r="K79" s="3">
        <f t="shared" ca="1" si="73"/>
        <v>11.982149341901982</v>
      </c>
      <c r="M79" s="3" t="str">
        <f t="shared" si="74"/>
        <v>1.4</v>
      </c>
      <c r="N79" s="3" t="str">
        <f t="shared" si="75"/>
        <v>-</v>
      </c>
      <c r="O79" s="3">
        <f t="shared" si="76"/>
        <v>124.89</v>
      </c>
      <c r="P79" s="3">
        <f t="shared" ca="1" si="77"/>
        <v>86.925252442294905</v>
      </c>
      <c r="Q79" s="3">
        <f t="shared" ca="1" si="78"/>
        <v>11.351509902854509</v>
      </c>
      <c r="R79" s="85"/>
      <c r="S79" s="3" t="str">
        <f t="shared" si="79"/>
        <v>1.4</v>
      </c>
      <c r="T79" s="3" t="str">
        <f t="shared" si="80"/>
        <v>-</v>
      </c>
      <c r="U79" s="3">
        <f t="shared" si="81"/>
        <v>124.89</v>
      </c>
      <c r="V79" s="3">
        <f t="shared" ca="1" si="82"/>
        <v>86.925252442294905</v>
      </c>
      <c r="W79" s="3">
        <f t="shared" ca="1" si="83"/>
        <v>10.720870463807037</v>
      </c>
      <c r="X79" s="85"/>
      <c r="Y79" s="3" t="str">
        <f t="shared" si="84"/>
        <v>1.4</v>
      </c>
      <c r="Z79" s="3" t="str">
        <f t="shared" si="85"/>
        <v>-</v>
      </c>
      <c r="AA79" s="3">
        <f t="shared" si="86"/>
        <v>124.89</v>
      </c>
      <c r="AB79" s="3">
        <f t="shared" ca="1" si="87"/>
        <v>86.925252442294905</v>
      </c>
      <c r="AC79" s="3">
        <f t="shared" ca="1" si="88"/>
        <v>10.090231024759564</v>
      </c>
      <c r="AE79" s="3" t="str">
        <f t="shared" si="89"/>
        <v>1.4</v>
      </c>
      <c r="AF79" s="3" t="str">
        <f t="shared" si="90"/>
        <v>-</v>
      </c>
      <c r="AG79" s="3">
        <f t="shared" si="91"/>
        <v>124.89</v>
      </c>
      <c r="AH79" s="3">
        <f t="shared" ca="1" si="92"/>
        <v>86.925252442294905</v>
      </c>
      <c r="AI79" s="3">
        <f t="shared" ca="1" si="93"/>
        <v>9.45959158571209</v>
      </c>
      <c r="AK79" s="3" t="str">
        <f t="shared" si="94"/>
        <v>1.4</v>
      </c>
      <c r="AL79" s="3" t="str">
        <f t="shared" si="95"/>
        <v>-</v>
      </c>
      <c r="AM79" s="3">
        <f t="shared" si="96"/>
        <v>124.89</v>
      </c>
      <c r="AN79" s="3">
        <f t="shared" ca="1" si="97"/>
        <v>86.925252442294905</v>
      </c>
      <c r="AO79" s="3">
        <f t="shared" ca="1" si="98"/>
        <v>8.8289521466646175</v>
      </c>
      <c r="AQ79" s="3" t="str">
        <f t="shared" si="99"/>
        <v>1.4</v>
      </c>
      <c r="AR79" s="3" t="str">
        <f t="shared" si="100"/>
        <v>-</v>
      </c>
      <c r="AS79" s="3">
        <f t="shared" si="101"/>
        <v>124.89</v>
      </c>
      <c r="AT79" s="3">
        <f t="shared" ca="1" si="102"/>
        <v>86.925252442294905</v>
      </c>
      <c r="AU79" s="3">
        <f t="shared" ca="1" si="103"/>
        <v>7.5676732685696724</v>
      </c>
      <c r="AW79" s="3" t="str">
        <f t="shared" si="104"/>
        <v>1.4</v>
      </c>
      <c r="AX79" s="3" t="str">
        <f t="shared" si="105"/>
        <v>-</v>
      </c>
      <c r="AY79" s="3">
        <f t="shared" si="106"/>
        <v>124.89</v>
      </c>
      <c r="AZ79" s="3">
        <f t="shared" ca="1" si="107"/>
        <v>86.925252442294905</v>
      </c>
      <c r="BA79" s="3">
        <f t="shared" ca="1" si="108"/>
        <v>6.3063943904747273</v>
      </c>
      <c r="BC79" s="3" t="str">
        <f t="shared" si="109"/>
        <v>1.4</v>
      </c>
      <c r="BD79" s="3" t="str">
        <f t="shared" si="110"/>
        <v>-</v>
      </c>
      <c r="BE79" s="3">
        <f t="shared" si="111"/>
        <v>124.89</v>
      </c>
      <c r="BF79" s="3">
        <f t="shared" ca="1" si="112"/>
        <v>86.925252442294905</v>
      </c>
      <c r="BG79" s="3">
        <f t="shared" ca="1" si="113"/>
        <v>3.7838366342848362</v>
      </c>
      <c r="BI79" s="3" t="str">
        <f t="shared" si="114"/>
        <v>1.4</v>
      </c>
      <c r="BJ79" s="3" t="str">
        <f t="shared" si="115"/>
        <v>-</v>
      </c>
      <c r="BK79" s="3">
        <f t="shared" si="116"/>
        <v>124.89</v>
      </c>
      <c r="BL79" s="3">
        <f t="shared" ca="1" si="117"/>
        <v>86.925252442294905</v>
      </c>
      <c r="BM79" s="3">
        <f t="shared" ca="1" si="118"/>
        <v>1.2612788780949455</v>
      </c>
    </row>
    <row r="80" spans="1:65" x14ac:dyDescent="0.3">
      <c r="A80" s="3" t="str">
        <f>'Forward collapse simulation'!B90</f>
        <v>1.4</v>
      </c>
      <c r="B80" s="3" t="str">
        <f>IF('Forward collapse simulation'!C90="","-",'Forward collapse simulation'!C90)</f>
        <v>-</v>
      </c>
      <c r="C80" s="3">
        <f>'Forward collapse simulation'!E90</f>
        <v>146.24</v>
      </c>
      <c r="D80" s="3">
        <f ca="1">'Forward collapse simulation'!AK90</f>
        <v>82.429667997580594</v>
      </c>
      <c r="E80" s="84">
        <f ca="1">'Forward collapse simulation'!AL90</f>
        <v>12.879073493261094</v>
      </c>
      <c r="G80" s="3" t="str">
        <f t="shared" si="69"/>
        <v>1.4</v>
      </c>
      <c r="H80" s="3" t="str">
        <f t="shared" si="70"/>
        <v>-</v>
      </c>
      <c r="I80" s="3">
        <f t="shared" si="71"/>
        <v>146.24</v>
      </c>
      <c r="J80" s="3">
        <f t="shared" ca="1" si="72"/>
        <v>82.429667997580594</v>
      </c>
      <c r="K80" s="3">
        <f t="shared" ca="1" si="73"/>
        <v>12.235119818598038</v>
      </c>
      <c r="M80" s="3" t="str">
        <f t="shared" si="74"/>
        <v>1.4</v>
      </c>
      <c r="N80" s="3" t="str">
        <f t="shared" si="75"/>
        <v>-</v>
      </c>
      <c r="O80" s="3">
        <f t="shared" si="76"/>
        <v>146.24</v>
      </c>
      <c r="P80" s="3">
        <f t="shared" ca="1" si="77"/>
        <v>82.429667997580594</v>
      </c>
      <c r="Q80" s="3">
        <f t="shared" ca="1" si="78"/>
        <v>11.591166143934984</v>
      </c>
      <c r="R80" s="85"/>
      <c r="S80" s="3" t="str">
        <f t="shared" si="79"/>
        <v>1.4</v>
      </c>
      <c r="T80" s="3" t="str">
        <f t="shared" si="80"/>
        <v>-</v>
      </c>
      <c r="U80" s="3">
        <f t="shared" si="81"/>
        <v>146.24</v>
      </c>
      <c r="V80" s="3">
        <f t="shared" ca="1" si="82"/>
        <v>82.429667997580594</v>
      </c>
      <c r="W80" s="3">
        <f t="shared" ca="1" si="83"/>
        <v>10.94721246927193</v>
      </c>
      <c r="X80" s="85"/>
      <c r="Y80" s="3" t="str">
        <f t="shared" si="84"/>
        <v>1.4</v>
      </c>
      <c r="Z80" s="3" t="str">
        <f t="shared" si="85"/>
        <v>-</v>
      </c>
      <c r="AA80" s="3">
        <f t="shared" si="86"/>
        <v>146.24</v>
      </c>
      <c r="AB80" s="3">
        <f t="shared" ca="1" si="87"/>
        <v>82.429667997580594</v>
      </c>
      <c r="AC80" s="3">
        <f t="shared" ca="1" si="88"/>
        <v>10.303258794608876</v>
      </c>
      <c r="AE80" s="3" t="str">
        <f t="shared" si="89"/>
        <v>1.4</v>
      </c>
      <c r="AF80" s="3" t="str">
        <f t="shared" si="90"/>
        <v>-</v>
      </c>
      <c r="AG80" s="3">
        <f t="shared" si="91"/>
        <v>146.24</v>
      </c>
      <c r="AH80" s="3">
        <f t="shared" ca="1" si="92"/>
        <v>82.429667997580594</v>
      </c>
      <c r="AI80" s="3">
        <f t="shared" ca="1" si="93"/>
        <v>9.6593051199458202</v>
      </c>
      <c r="AK80" s="3" t="str">
        <f t="shared" si="94"/>
        <v>1.4</v>
      </c>
      <c r="AL80" s="3" t="str">
        <f t="shared" si="95"/>
        <v>-</v>
      </c>
      <c r="AM80" s="3">
        <f t="shared" si="96"/>
        <v>146.24</v>
      </c>
      <c r="AN80" s="3">
        <f t="shared" ca="1" si="97"/>
        <v>82.429667997580594</v>
      </c>
      <c r="AO80" s="3">
        <f t="shared" ca="1" si="98"/>
        <v>9.0153514452827661</v>
      </c>
      <c r="AQ80" s="3" t="str">
        <f t="shared" si="99"/>
        <v>1.4</v>
      </c>
      <c r="AR80" s="3" t="str">
        <f t="shared" si="100"/>
        <v>-</v>
      </c>
      <c r="AS80" s="3">
        <f t="shared" si="101"/>
        <v>146.24</v>
      </c>
      <c r="AT80" s="3">
        <f t="shared" ca="1" si="102"/>
        <v>82.429667997580594</v>
      </c>
      <c r="AU80" s="3">
        <f t="shared" ca="1" si="103"/>
        <v>7.7274440959566562</v>
      </c>
      <c r="AW80" s="3" t="str">
        <f t="shared" si="104"/>
        <v>1.4</v>
      </c>
      <c r="AX80" s="3" t="str">
        <f t="shared" si="105"/>
        <v>-</v>
      </c>
      <c r="AY80" s="3">
        <f t="shared" si="106"/>
        <v>146.24</v>
      </c>
      <c r="AZ80" s="3">
        <f t="shared" ca="1" si="107"/>
        <v>82.429667997580594</v>
      </c>
      <c r="BA80" s="3">
        <f t="shared" ca="1" si="108"/>
        <v>6.4395367466305471</v>
      </c>
      <c r="BC80" s="3" t="str">
        <f t="shared" si="109"/>
        <v>1.4</v>
      </c>
      <c r="BD80" s="3" t="str">
        <f t="shared" si="110"/>
        <v>-</v>
      </c>
      <c r="BE80" s="3">
        <f t="shared" si="111"/>
        <v>146.24</v>
      </c>
      <c r="BF80" s="3">
        <f t="shared" ca="1" si="112"/>
        <v>82.429667997580594</v>
      </c>
      <c r="BG80" s="3">
        <f t="shared" ca="1" si="113"/>
        <v>3.8637220479783281</v>
      </c>
      <c r="BI80" s="3" t="str">
        <f t="shared" si="114"/>
        <v>1.4</v>
      </c>
      <c r="BJ80" s="3" t="str">
        <f t="shared" si="115"/>
        <v>-</v>
      </c>
      <c r="BK80" s="3">
        <f t="shared" si="116"/>
        <v>146.24</v>
      </c>
      <c r="BL80" s="3">
        <f t="shared" ca="1" si="117"/>
        <v>82.429667997580594</v>
      </c>
      <c r="BM80" s="3">
        <f t="shared" ca="1" si="118"/>
        <v>1.2879073493261095</v>
      </c>
    </row>
    <row r="81" spans="1:65" x14ac:dyDescent="0.3">
      <c r="A81" s="3" t="str">
        <f>'Forward collapse simulation'!B91</f>
        <v>1.4</v>
      </c>
      <c r="B81" s="3" t="str">
        <f>IF('Forward collapse simulation'!C91="","-",'Forward collapse simulation'!C91)</f>
        <v>-</v>
      </c>
      <c r="C81" s="3">
        <f>'Forward collapse simulation'!E91</f>
        <v>148.82</v>
      </c>
      <c r="D81" s="3">
        <f ca="1">'Forward collapse simulation'!AK91</f>
        <v>74.876105311173305</v>
      </c>
      <c r="E81" s="84">
        <f ca="1">'Forward collapse simulation'!AL91</f>
        <v>8.9272541382921826</v>
      </c>
      <c r="G81" s="3" t="str">
        <f t="shared" si="69"/>
        <v>1.4</v>
      </c>
      <c r="H81" s="3" t="str">
        <f t="shared" si="70"/>
        <v>-</v>
      </c>
      <c r="I81" s="3">
        <f t="shared" si="71"/>
        <v>148.82</v>
      </c>
      <c r="J81" s="3">
        <f t="shared" ca="1" si="72"/>
        <v>74.876105311173305</v>
      </c>
      <c r="K81" s="3">
        <f t="shared" ca="1" si="73"/>
        <v>8.4808914313775734</v>
      </c>
      <c r="M81" s="3" t="str">
        <f t="shared" si="74"/>
        <v>1.4</v>
      </c>
      <c r="N81" s="3" t="str">
        <f t="shared" si="75"/>
        <v>-</v>
      </c>
      <c r="O81" s="3">
        <f t="shared" si="76"/>
        <v>148.82</v>
      </c>
      <c r="P81" s="3">
        <f t="shared" ca="1" si="77"/>
        <v>74.876105311173305</v>
      </c>
      <c r="Q81" s="3">
        <f t="shared" ca="1" si="78"/>
        <v>8.0345287244629642</v>
      </c>
      <c r="R81" s="85"/>
      <c r="S81" s="3" t="str">
        <f t="shared" si="79"/>
        <v>1.4</v>
      </c>
      <c r="T81" s="3" t="str">
        <f t="shared" si="80"/>
        <v>-</v>
      </c>
      <c r="U81" s="3">
        <f t="shared" si="81"/>
        <v>148.82</v>
      </c>
      <c r="V81" s="3">
        <f t="shared" ca="1" si="82"/>
        <v>74.876105311173305</v>
      </c>
      <c r="W81" s="3">
        <f t="shared" ca="1" si="83"/>
        <v>7.588166017548355</v>
      </c>
      <c r="X81" s="85"/>
      <c r="Y81" s="3" t="str">
        <f t="shared" si="84"/>
        <v>1.4</v>
      </c>
      <c r="Z81" s="3" t="str">
        <f t="shared" si="85"/>
        <v>-</v>
      </c>
      <c r="AA81" s="3">
        <f t="shared" si="86"/>
        <v>148.82</v>
      </c>
      <c r="AB81" s="3">
        <f t="shared" ca="1" si="87"/>
        <v>74.876105311173305</v>
      </c>
      <c r="AC81" s="3">
        <f t="shared" ca="1" si="88"/>
        <v>7.1418033106337466</v>
      </c>
      <c r="AE81" s="3" t="str">
        <f t="shared" si="89"/>
        <v>1.4</v>
      </c>
      <c r="AF81" s="3" t="str">
        <f t="shared" si="90"/>
        <v>-</v>
      </c>
      <c r="AG81" s="3">
        <f t="shared" si="91"/>
        <v>148.82</v>
      </c>
      <c r="AH81" s="3">
        <f t="shared" ca="1" si="92"/>
        <v>74.876105311173305</v>
      </c>
      <c r="AI81" s="3">
        <f t="shared" ca="1" si="93"/>
        <v>6.6954406037191365</v>
      </c>
      <c r="AK81" s="3" t="str">
        <f t="shared" si="94"/>
        <v>1.4</v>
      </c>
      <c r="AL81" s="3" t="str">
        <f t="shared" si="95"/>
        <v>-</v>
      </c>
      <c r="AM81" s="3">
        <f t="shared" si="96"/>
        <v>148.82</v>
      </c>
      <c r="AN81" s="3">
        <f t="shared" ca="1" si="97"/>
        <v>74.876105311173305</v>
      </c>
      <c r="AO81" s="3">
        <f t="shared" ca="1" si="98"/>
        <v>6.2490778968045273</v>
      </c>
      <c r="AQ81" s="3" t="str">
        <f t="shared" si="99"/>
        <v>1.4</v>
      </c>
      <c r="AR81" s="3" t="str">
        <f t="shared" si="100"/>
        <v>-</v>
      </c>
      <c r="AS81" s="3">
        <f t="shared" si="101"/>
        <v>148.82</v>
      </c>
      <c r="AT81" s="3">
        <f t="shared" ca="1" si="102"/>
        <v>74.876105311173305</v>
      </c>
      <c r="AU81" s="3">
        <f t="shared" ca="1" si="103"/>
        <v>5.3563524829753097</v>
      </c>
      <c r="AW81" s="3" t="str">
        <f t="shared" si="104"/>
        <v>1.4</v>
      </c>
      <c r="AX81" s="3" t="str">
        <f t="shared" si="105"/>
        <v>-</v>
      </c>
      <c r="AY81" s="3">
        <f t="shared" si="106"/>
        <v>148.82</v>
      </c>
      <c r="AZ81" s="3">
        <f t="shared" ca="1" si="107"/>
        <v>74.876105311173305</v>
      </c>
      <c r="BA81" s="3">
        <f t="shared" ca="1" si="108"/>
        <v>4.4636270691460913</v>
      </c>
      <c r="BC81" s="3" t="str">
        <f t="shared" si="109"/>
        <v>1.4</v>
      </c>
      <c r="BD81" s="3" t="str">
        <f t="shared" si="110"/>
        <v>-</v>
      </c>
      <c r="BE81" s="3">
        <f t="shared" si="111"/>
        <v>148.82</v>
      </c>
      <c r="BF81" s="3">
        <f t="shared" ca="1" si="112"/>
        <v>74.876105311173305</v>
      </c>
      <c r="BG81" s="3">
        <f t="shared" ca="1" si="113"/>
        <v>2.6781762414876549</v>
      </c>
      <c r="BI81" s="3" t="str">
        <f t="shared" si="114"/>
        <v>1.4</v>
      </c>
      <c r="BJ81" s="3" t="str">
        <f t="shared" si="115"/>
        <v>-</v>
      </c>
      <c r="BK81" s="3">
        <f t="shared" si="116"/>
        <v>148.82</v>
      </c>
      <c r="BL81" s="3">
        <f t="shared" ca="1" si="117"/>
        <v>74.876105311173305</v>
      </c>
      <c r="BM81" s="3">
        <f t="shared" ca="1" si="118"/>
        <v>0.89272541382921833</v>
      </c>
    </row>
    <row r="82" spans="1:65" x14ac:dyDescent="0.3">
      <c r="A82" s="3" t="str">
        <f>'Forward collapse simulation'!B92</f>
        <v>1.4</v>
      </c>
      <c r="B82" s="3" t="str">
        <f>IF('Forward collapse simulation'!C92="","-",'Forward collapse simulation'!C92)</f>
        <v>-</v>
      </c>
      <c r="C82" s="3">
        <f>'Forward collapse simulation'!E92</f>
        <v>150.52000000000001</v>
      </c>
      <c r="D82" s="3">
        <f ca="1">'Forward collapse simulation'!AK92</f>
        <v>61.066321857445253</v>
      </c>
      <c r="E82" s="84">
        <f ca="1">'Forward collapse simulation'!AL92</f>
        <v>4.9555652256306049</v>
      </c>
      <c r="G82" s="3" t="str">
        <f t="shared" si="69"/>
        <v>1.4</v>
      </c>
      <c r="H82" s="3" t="str">
        <f t="shared" si="70"/>
        <v>-</v>
      </c>
      <c r="I82" s="3">
        <f t="shared" si="71"/>
        <v>150.52000000000001</v>
      </c>
      <c r="J82" s="3">
        <f t="shared" ca="1" si="72"/>
        <v>61.066321857445253</v>
      </c>
      <c r="K82" s="3">
        <f t="shared" ca="1" si="73"/>
        <v>4.7077869643490748</v>
      </c>
      <c r="M82" s="3" t="str">
        <f t="shared" si="74"/>
        <v>1.4</v>
      </c>
      <c r="N82" s="3" t="str">
        <f t="shared" si="75"/>
        <v>-</v>
      </c>
      <c r="O82" s="3">
        <f t="shared" si="76"/>
        <v>150.52000000000001</v>
      </c>
      <c r="P82" s="3">
        <f t="shared" ca="1" si="77"/>
        <v>61.066321857445253</v>
      </c>
      <c r="Q82" s="3">
        <f t="shared" ca="1" si="78"/>
        <v>4.4600087030675448</v>
      </c>
      <c r="R82" s="85"/>
      <c r="S82" s="3" t="str">
        <f t="shared" si="79"/>
        <v>1.4</v>
      </c>
      <c r="T82" s="3" t="str">
        <f t="shared" si="80"/>
        <v>-</v>
      </c>
      <c r="U82" s="3">
        <f t="shared" si="81"/>
        <v>150.52000000000001</v>
      </c>
      <c r="V82" s="3">
        <f t="shared" ca="1" si="82"/>
        <v>61.066321857445253</v>
      </c>
      <c r="W82" s="3">
        <f t="shared" ca="1" si="83"/>
        <v>4.2122304417860139</v>
      </c>
      <c r="X82" s="85"/>
      <c r="Y82" s="3" t="str">
        <f t="shared" si="84"/>
        <v>1.4</v>
      </c>
      <c r="Z82" s="3" t="str">
        <f t="shared" si="85"/>
        <v>-</v>
      </c>
      <c r="AA82" s="3">
        <f t="shared" si="86"/>
        <v>150.52000000000001</v>
      </c>
      <c r="AB82" s="3">
        <f t="shared" ca="1" si="87"/>
        <v>61.066321857445253</v>
      </c>
      <c r="AC82" s="3">
        <f t="shared" ca="1" si="88"/>
        <v>3.9644521805044839</v>
      </c>
      <c r="AE82" s="3" t="str">
        <f t="shared" si="89"/>
        <v>1.4</v>
      </c>
      <c r="AF82" s="3" t="str">
        <f t="shared" si="90"/>
        <v>-</v>
      </c>
      <c r="AG82" s="3">
        <f t="shared" si="91"/>
        <v>150.52000000000001</v>
      </c>
      <c r="AH82" s="3">
        <f t="shared" ca="1" si="92"/>
        <v>61.066321857445253</v>
      </c>
      <c r="AI82" s="3">
        <f t="shared" ca="1" si="93"/>
        <v>3.7166739192229539</v>
      </c>
      <c r="AK82" s="3" t="str">
        <f t="shared" si="94"/>
        <v>1.4</v>
      </c>
      <c r="AL82" s="3" t="str">
        <f t="shared" si="95"/>
        <v>-</v>
      </c>
      <c r="AM82" s="3">
        <f t="shared" si="96"/>
        <v>150.52000000000001</v>
      </c>
      <c r="AN82" s="3">
        <f t="shared" ca="1" si="97"/>
        <v>61.066321857445253</v>
      </c>
      <c r="AO82" s="3">
        <f t="shared" ca="1" si="98"/>
        <v>3.4688956579414234</v>
      </c>
      <c r="AQ82" s="3" t="str">
        <f t="shared" si="99"/>
        <v>1.4</v>
      </c>
      <c r="AR82" s="3" t="str">
        <f t="shared" si="100"/>
        <v>-</v>
      </c>
      <c r="AS82" s="3">
        <f t="shared" si="101"/>
        <v>150.52000000000001</v>
      </c>
      <c r="AT82" s="3">
        <f t="shared" ca="1" si="102"/>
        <v>61.066321857445253</v>
      </c>
      <c r="AU82" s="3">
        <f t="shared" ca="1" si="103"/>
        <v>2.9733391353783629</v>
      </c>
      <c r="AW82" s="3" t="str">
        <f t="shared" si="104"/>
        <v>1.4</v>
      </c>
      <c r="AX82" s="3" t="str">
        <f t="shared" si="105"/>
        <v>-</v>
      </c>
      <c r="AY82" s="3">
        <f t="shared" si="106"/>
        <v>150.52000000000001</v>
      </c>
      <c r="AZ82" s="3">
        <f t="shared" ca="1" si="107"/>
        <v>61.066321857445253</v>
      </c>
      <c r="BA82" s="3">
        <f t="shared" ca="1" si="108"/>
        <v>2.4777826128153024</v>
      </c>
      <c r="BC82" s="3" t="str">
        <f t="shared" si="109"/>
        <v>1.4</v>
      </c>
      <c r="BD82" s="3" t="str">
        <f t="shared" si="110"/>
        <v>-</v>
      </c>
      <c r="BE82" s="3">
        <f t="shared" si="111"/>
        <v>150.52000000000001</v>
      </c>
      <c r="BF82" s="3">
        <f t="shared" ca="1" si="112"/>
        <v>61.066321857445253</v>
      </c>
      <c r="BG82" s="3">
        <f t="shared" ca="1" si="113"/>
        <v>1.4866695676891815</v>
      </c>
      <c r="BI82" s="3" t="str">
        <f t="shared" si="114"/>
        <v>1.4</v>
      </c>
      <c r="BJ82" s="3" t="str">
        <f t="shared" si="115"/>
        <v>-</v>
      </c>
      <c r="BK82" s="3">
        <f t="shared" si="116"/>
        <v>150.52000000000001</v>
      </c>
      <c r="BL82" s="3">
        <f t="shared" ca="1" si="117"/>
        <v>61.066321857445253</v>
      </c>
      <c r="BM82" s="3">
        <f t="shared" ca="1" si="118"/>
        <v>0.49555652256306049</v>
      </c>
    </row>
    <row r="83" spans="1:65" x14ac:dyDescent="0.3">
      <c r="A83" s="3" t="str">
        <f>'Forward collapse simulation'!B93</f>
        <v>1.4</v>
      </c>
      <c r="B83" s="3" t="str">
        <f>IF('Forward collapse simulation'!C93="","-",'Forward collapse simulation'!C93)</f>
        <v>-</v>
      </c>
      <c r="C83" s="3">
        <f>'Forward collapse simulation'!E93</f>
        <v>150.21</v>
      </c>
      <c r="D83" s="3">
        <f>'Forward collapse simulation'!AK93</f>
        <v>-7.73</v>
      </c>
      <c r="E83" s="84">
        <f>'Forward collapse simulation'!AL93</f>
        <v>2.4969999999999999</v>
      </c>
      <c r="G83" s="3" t="str">
        <f t="shared" si="69"/>
        <v>1.4</v>
      </c>
      <c r="H83" s="3" t="str">
        <f t="shared" si="70"/>
        <v>-</v>
      </c>
      <c r="I83" s="3">
        <f t="shared" si="71"/>
        <v>150.21</v>
      </c>
      <c r="J83" s="3">
        <f t="shared" si="72"/>
        <v>-7.73</v>
      </c>
      <c r="K83" s="3">
        <f t="shared" si="73"/>
        <v>2.37215</v>
      </c>
      <c r="M83" s="3" t="str">
        <f t="shared" si="74"/>
        <v>1.4</v>
      </c>
      <c r="N83" s="3" t="str">
        <f t="shared" si="75"/>
        <v>-</v>
      </c>
      <c r="O83" s="3">
        <f t="shared" si="76"/>
        <v>150.21</v>
      </c>
      <c r="P83" s="3">
        <f t="shared" si="77"/>
        <v>-7.73</v>
      </c>
      <c r="Q83" s="3">
        <f t="shared" si="78"/>
        <v>2.2473000000000001</v>
      </c>
      <c r="R83" s="85"/>
      <c r="S83" s="3" t="str">
        <f t="shared" si="79"/>
        <v>1.4</v>
      </c>
      <c r="T83" s="3" t="str">
        <f t="shared" si="80"/>
        <v>-</v>
      </c>
      <c r="U83" s="3">
        <f t="shared" si="81"/>
        <v>150.21</v>
      </c>
      <c r="V83" s="3">
        <f t="shared" si="82"/>
        <v>-7.73</v>
      </c>
      <c r="W83" s="3">
        <f t="shared" si="83"/>
        <v>2.1224499999999997</v>
      </c>
      <c r="X83" s="85"/>
      <c r="Y83" s="3" t="str">
        <f t="shared" si="84"/>
        <v>1.4</v>
      </c>
      <c r="Z83" s="3" t="str">
        <f t="shared" si="85"/>
        <v>-</v>
      </c>
      <c r="AA83" s="3">
        <f t="shared" si="86"/>
        <v>150.21</v>
      </c>
      <c r="AB83" s="3">
        <f t="shared" si="87"/>
        <v>-7.73</v>
      </c>
      <c r="AC83" s="3">
        <f t="shared" si="88"/>
        <v>1.9976</v>
      </c>
      <c r="AE83" s="3" t="str">
        <f t="shared" si="89"/>
        <v>1.4</v>
      </c>
      <c r="AF83" s="3" t="str">
        <f t="shared" si="90"/>
        <v>-</v>
      </c>
      <c r="AG83" s="3">
        <f t="shared" si="91"/>
        <v>150.21</v>
      </c>
      <c r="AH83" s="3">
        <f t="shared" si="92"/>
        <v>-7.73</v>
      </c>
      <c r="AI83" s="3">
        <f t="shared" si="93"/>
        <v>1.8727499999999999</v>
      </c>
      <c r="AK83" s="3" t="str">
        <f t="shared" si="94"/>
        <v>1.4</v>
      </c>
      <c r="AL83" s="3" t="str">
        <f t="shared" si="95"/>
        <v>-</v>
      </c>
      <c r="AM83" s="3">
        <f t="shared" si="96"/>
        <v>150.21</v>
      </c>
      <c r="AN83" s="3">
        <f t="shared" si="97"/>
        <v>-7.73</v>
      </c>
      <c r="AO83" s="3">
        <f t="shared" si="98"/>
        <v>1.7478999999999998</v>
      </c>
      <c r="AQ83" s="3" t="str">
        <f t="shared" si="99"/>
        <v>1.4</v>
      </c>
      <c r="AR83" s="3" t="str">
        <f t="shared" si="100"/>
        <v>-</v>
      </c>
      <c r="AS83" s="3">
        <f t="shared" si="101"/>
        <v>150.21</v>
      </c>
      <c r="AT83" s="3">
        <f t="shared" si="102"/>
        <v>-7.73</v>
      </c>
      <c r="AU83" s="3">
        <f t="shared" si="103"/>
        <v>1.4982</v>
      </c>
      <c r="AW83" s="3" t="str">
        <f t="shared" si="104"/>
        <v>1.4</v>
      </c>
      <c r="AX83" s="3" t="str">
        <f t="shared" si="105"/>
        <v>-</v>
      </c>
      <c r="AY83" s="3">
        <f t="shared" si="106"/>
        <v>150.21</v>
      </c>
      <c r="AZ83" s="3">
        <f t="shared" si="107"/>
        <v>-7.73</v>
      </c>
      <c r="BA83" s="3">
        <f t="shared" si="108"/>
        <v>1.2484999999999999</v>
      </c>
      <c r="BC83" s="3" t="str">
        <f t="shared" si="109"/>
        <v>1.4</v>
      </c>
      <c r="BD83" s="3" t="str">
        <f t="shared" si="110"/>
        <v>-</v>
      </c>
      <c r="BE83" s="3">
        <f t="shared" si="111"/>
        <v>150.21</v>
      </c>
      <c r="BF83" s="3">
        <f t="shared" si="112"/>
        <v>-7.73</v>
      </c>
      <c r="BG83" s="3">
        <f t="shared" si="113"/>
        <v>0.74909999999999999</v>
      </c>
      <c r="BI83" s="3" t="str">
        <f t="shared" si="114"/>
        <v>1.4</v>
      </c>
      <c r="BJ83" s="3" t="str">
        <f t="shared" si="115"/>
        <v>-</v>
      </c>
      <c r="BK83" s="3">
        <f t="shared" si="116"/>
        <v>150.21</v>
      </c>
      <c r="BL83" s="3">
        <f t="shared" si="117"/>
        <v>-7.73</v>
      </c>
      <c r="BM83" s="3">
        <f t="shared" si="118"/>
        <v>0.24970000000000001</v>
      </c>
    </row>
    <row r="84" spans="1:65" x14ac:dyDescent="0.3">
      <c r="A84" s="3" t="str">
        <f>'Forward collapse simulation'!B94</f>
        <v>1.4</v>
      </c>
      <c r="B84" s="3" t="str">
        <f>IF('Forward collapse simulation'!C94="","-",'Forward collapse simulation'!C94)</f>
        <v>-</v>
      </c>
      <c r="C84" s="3">
        <f>'Forward collapse simulation'!E94</f>
        <v>146.94</v>
      </c>
      <c r="D84" s="3">
        <f>'Forward collapse simulation'!AK94</f>
        <v>-28.04</v>
      </c>
      <c r="E84" s="84">
        <f>'Forward collapse simulation'!AL94</f>
        <v>2.1890000000000001</v>
      </c>
      <c r="G84" s="3" t="str">
        <f t="shared" si="69"/>
        <v>1.4</v>
      </c>
      <c r="H84" s="3" t="str">
        <f t="shared" si="70"/>
        <v>-</v>
      </c>
      <c r="I84" s="3">
        <f t="shared" si="71"/>
        <v>146.94</v>
      </c>
      <c r="J84" s="3">
        <f t="shared" si="72"/>
        <v>-28.04</v>
      </c>
      <c r="K84" s="3">
        <f t="shared" si="73"/>
        <v>2.0795499999999998</v>
      </c>
      <c r="M84" s="3" t="str">
        <f t="shared" si="74"/>
        <v>1.4</v>
      </c>
      <c r="N84" s="3" t="str">
        <f t="shared" si="75"/>
        <v>-</v>
      </c>
      <c r="O84" s="3">
        <f t="shared" si="76"/>
        <v>146.94</v>
      </c>
      <c r="P84" s="3">
        <f t="shared" si="77"/>
        <v>-28.04</v>
      </c>
      <c r="Q84" s="3">
        <f t="shared" si="78"/>
        <v>1.9701000000000002</v>
      </c>
      <c r="R84" s="85"/>
      <c r="S84" s="3" t="str">
        <f t="shared" si="79"/>
        <v>1.4</v>
      </c>
      <c r="T84" s="3" t="str">
        <f t="shared" si="80"/>
        <v>-</v>
      </c>
      <c r="U84" s="3">
        <f t="shared" si="81"/>
        <v>146.94</v>
      </c>
      <c r="V84" s="3">
        <f t="shared" si="82"/>
        <v>-28.04</v>
      </c>
      <c r="W84" s="3">
        <f t="shared" si="83"/>
        <v>1.8606499999999999</v>
      </c>
      <c r="X84" s="85"/>
      <c r="Y84" s="3" t="str">
        <f t="shared" si="84"/>
        <v>1.4</v>
      </c>
      <c r="Z84" s="3" t="str">
        <f t="shared" si="85"/>
        <v>-</v>
      </c>
      <c r="AA84" s="3">
        <f t="shared" si="86"/>
        <v>146.94</v>
      </c>
      <c r="AB84" s="3">
        <f t="shared" si="87"/>
        <v>-28.04</v>
      </c>
      <c r="AC84" s="3">
        <f t="shared" si="88"/>
        <v>1.7512000000000001</v>
      </c>
      <c r="AE84" s="3" t="str">
        <f t="shared" si="89"/>
        <v>1.4</v>
      </c>
      <c r="AF84" s="3" t="str">
        <f t="shared" si="90"/>
        <v>-</v>
      </c>
      <c r="AG84" s="3">
        <f t="shared" si="91"/>
        <v>146.94</v>
      </c>
      <c r="AH84" s="3">
        <f t="shared" si="92"/>
        <v>-28.04</v>
      </c>
      <c r="AI84" s="3">
        <f t="shared" si="93"/>
        <v>1.64175</v>
      </c>
      <c r="AK84" s="3" t="str">
        <f t="shared" si="94"/>
        <v>1.4</v>
      </c>
      <c r="AL84" s="3" t="str">
        <f t="shared" si="95"/>
        <v>-</v>
      </c>
      <c r="AM84" s="3">
        <f t="shared" si="96"/>
        <v>146.94</v>
      </c>
      <c r="AN84" s="3">
        <f t="shared" si="97"/>
        <v>-28.04</v>
      </c>
      <c r="AO84" s="3">
        <f t="shared" si="98"/>
        <v>1.5323</v>
      </c>
      <c r="AQ84" s="3" t="str">
        <f t="shared" si="99"/>
        <v>1.4</v>
      </c>
      <c r="AR84" s="3" t="str">
        <f t="shared" si="100"/>
        <v>-</v>
      </c>
      <c r="AS84" s="3">
        <f t="shared" si="101"/>
        <v>146.94</v>
      </c>
      <c r="AT84" s="3">
        <f t="shared" si="102"/>
        <v>-28.04</v>
      </c>
      <c r="AU84" s="3">
        <f t="shared" si="103"/>
        <v>1.3133999999999999</v>
      </c>
      <c r="AW84" s="3" t="str">
        <f t="shared" si="104"/>
        <v>1.4</v>
      </c>
      <c r="AX84" s="3" t="str">
        <f t="shared" si="105"/>
        <v>-</v>
      </c>
      <c r="AY84" s="3">
        <f t="shared" si="106"/>
        <v>146.94</v>
      </c>
      <c r="AZ84" s="3">
        <f t="shared" si="107"/>
        <v>-28.04</v>
      </c>
      <c r="BA84" s="3">
        <f t="shared" si="108"/>
        <v>1.0945</v>
      </c>
      <c r="BC84" s="3" t="str">
        <f t="shared" si="109"/>
        <v>1.4</v>
      </c>
      <c r="BD84" s="3" t="str">
        <f t="shared" si="110"/>
        <v>-</v>
      </c>
      <c r="BE84" s="3">
        <f t="shared" si="111"/>
        <v>146.94</v>
      </c>
      <c r="BF84" s="3">
        <f t="shared" si="112"/>
        <v>-28.04</v>
      </c>
      <c r="BG84" s="3">
        <f t="shared" si="113"/>
        <v>0.65669999999999995</v>
      </c>
      <c r="BI84" s="3" t="str">
        <f t="shared" si="114"/>
        <v>1.4</v>
      </c>
      <c r="BJ84" s="3" t="str">
        <f t="shared" si="115"/>
        <v>-</v>
      </c>
      <c r="BK84" s="3">
        <f t="shared" si="116"/>
        <v>146.94</v>
      </c>
      <c r="BL84" s="3">
        <f t="shared" si="117"/>
        <v>-28.04</v>
      </c>
      <c r="BM84" s="3">
        <f t="shared" si="118"/>
        <v>0.21890000000000001</v>
      </c>
    </row>
    <row r="85" spans="1:65" x14ac:dyDescent="0.3">
      <c r="A85" s="3" t="str">
        <f>'Forward collapse simulation'!B95</f>
        <v>1.4</v>
      </c>
      <c r="B85" s="3" t="str">
        <f>IF('Forward collapse simulation'!C95="","-",'Forward collapse simulation'!C95)</f>
        <v>-</v>
      </c>
      <c r="C85" s="3">
        <f>'Forward collapse simulation'!E95</f>
        <v>145.83000000000001</v>
      </c>
      <c r="D85" s="3">
        <f>'Forward collapse simulation'!AK95</f>
        <v>-45.82</v>
      </c>
      <c r="E85" s="84">
        <f>'Forward collapse simulation'!AL95</f>
        <v>1.722</v>
      </c>
      <c r="G85" s="3" t="str">
        <f t="shared" si="69"/>
        <v>1.4</v>
      </c>
      <c r="H85" s="3" t="str">
        <f t="shared" si="70"/>
        <v>-</v>
      </c>
      <c r="I85" s="3">
        <f t="shared" si="71"/>
        <v>145.83000000000001</v>
      </c>
      <c r="J85" s="3">
        <f t="shared" si="72"/>
        <v>-45.82</v>
      </c>
      <c r="K85" s="3">
        <f t="shared" si="73"/>
        <v>1.6358999999999999</v>
      </c>
      <c r="M85" s="3" t="str">
        <f t="shared" si="74"/>
        <v>1.4</v>
      </c>
      <c r="N85" s="3" t="str">
        <f t="shared" si="75"/>
        <v>-</v>
      </c>
      <c r="O85" s="3">
        <f t="shared" si="76"/>
        <v>145.83000000000001</v>
      </c>
      <c r="P85" s="3">
        <f t="shared" si="77"/>
        <v>-45.82</v>
      </c>
      <c r="Q85" s="3">
        <f t="shared" si="78"/>
        <v>1.5498000000000001</v>
      </c>
      <c r="R85" s="85"/>
      <c r="S85" s="3" t="str">
        <f t="shared" si="79"/>
        <v>1.4</v>
      </c>
      <c r="T85" s="3" t="str">
        <f t="shared" si="80"/>
        <v>-</v>
      </c>
      <c r="U85" s="3">
        <f t="shared" si="81"/>
        <v>145.83000000000001</v>
      </c>
      <c r="V85" s="3">
        <f t="shared" si="82"/>
        <v>-45.82</v>
      </c>
      <c r="W85" s="3">
        <f t="shared" si="83"/>
        <v>1.4637</v>
      </c>
      <c r="X85" s="85"/>
      <c r="Y85" s="3" t="str">
        <f t="shared" si="84"/>
        <v>1.4</v>
      </c>
      <c r="Z85" s="3" t="str">
        <f t="shared" si="85"/>
        <v>-</v>
      </c>
      <c r="AA85" s="3">
        <f t="shared" si="86"/>
        <v>145.83000000000001</v>
      </c>
      <c r="AB85" s="3">
        <f t="shared" si="87"/>
        <v>-45.82</v>
      </c>
      <c r="AC85" s="3">
        <f t="shared" si="88"/>
        <v>1.3776000000000002</v>
      </c>
      <c r="AE85" s="3" t="str">
        <f t="shared" si="89"/>
        <v>1.4</v>
      </c>
      <c r="AF85" s="3" t="str">
        <f t="shared" si="90"/>
        <v>-</v>
      </c>
      <c r="AG85" s="3">
        <f t="shared" si="91"/>
        <v>145.83000000000001</v>
      </c>
      <c r="AH85" s="3">
        <f t="shared" si="92"/>
        <v>-45.82</v>
      </c>
      <c r="AI85" s="3">
        <f t="shared" si="93"/>
        <v>1.2915000000000001</v>
      </c>
      <c r="AK85" s="3" t="str">
        <f t="shared" si="94"/>
        <v>1.4</v>
      </c>
      <c r="AL85" s="3" t="str">
        <f t="shared" si="95"/>
        <v>-</v>
      </c>
      <c r="AM85" s="3">
        <f t="shared" si="96"/>
        <v>145.83000000000001</v>
      </c>
      <c r="AN85" s="3">
        <f t="shared" si="97"/>
        <v>-45.82</v>
      </c>
      <c r="AO85" s="3">
        <f t="shared" si="98"/>
        <v>1.2053999999999998</v>
      </c>
      <c r="AQ85" s="3" t="str">
        <f t="shared" si="99"/>
        <v>1.4</v>
      </c>
      <c r="AR85" s="3" t="str">
        <f t="shared" si="100"/>
        <v>-</v>
      </c>
      <c r="AS85" s="3">
        <f t="shared" si="101"/>
        <v>145.83000000000001</v>
      </c>
      <c r="AT85" s="3">
        <f t="shared" si="102"/>
        <v>-45.82</v>
      </c>
      <c r="AU85" s="3">
        <f t="shared" si="103"/>
        <v>1.0331999999999999</v>
      </c>
      <c r="AW85" s="3" t="str">
        <f t="shared" si="104"/>
        <v>1.4</v>
      </c>
      <c r="AX85" s="3" t="str">
        <f t="shared" si="105"/>
        <v>-</v>
      </c>
      <c r="AY85" s="3">
        <f t="shared" si="106"/>
        <v>145.83000000000001</v>
      </c>
      <c r="AZ85" s="3">
        <f t="shared" si="107"/>
        <v>-45.82</v>
      </c>
      <c r="BA85" s="3">
        <f t="shared" si="108"/>
        <v>0.86099999999999999</v>
      </c>
      <c r="BC85" s="3" t="str">
        <f t="shared" si="109"/>
        <v>1.4</v>
      </c>
      <c r="BD85" s="3" t="str">
        <f t="shared" si="110"/>
        <v>-</v>
      </c>
      <c r="BE85" s="3">
        <f t="shared" si="111"/>
        <v>145.83000000000001</v>
      </c>
      <c r="BF85" s="3">
        <f t="shared" si="112"/>
        <v>-45.82</v>
      </c>
      <c r="BG85" s="3">
        <f t="shared" si="113"/>
        <v>0.51659999999999995</v>
      </c>
      <c r="BI85" s="3" t="str">
        <f t="shared" si="114"/>
        <v>1.4</v>
      </c>
      <c r="BJ85" s="3" t="str">
        <f t="shared" si="115"/>
        <v>-</v>
      </c>
      <c r="BK85" s="3">
        <f t="shared" si="116"/>
        <v>145.83000000000001</v>
      </c>
      <c r="BL85" s="3">
        <f t="shared" si="117"/>
        <v>-45.82</v>
      </c>
      <c r="BM85" s="3">
        <f t="shared" si="118"/>
        <v>0.17220000000000002</v>
      </c>
    </row>
    <row r="86" spans="1:65" x14ac:dyDescent="0.3">
      <c r="A86" s="3" t="str">
        <f>'Forward collapse simulation'!B96</f>
        <v>1.4</v>
      </c>
      <c r="B86" s="3" t="str">
        <f>IF('Forward collapse simulation'!C96="","-",'Forward collapse simulation'!C96)</f>
        <v>1.5</v>
      </c>
      <c r="C86" s="3">
        <f>'Forward collapse simulation'!E96</f>
        <v>45.65</v>
      </c>
      <c r="D86" s="3">
        <f>'Forward collapse simulation'!AK96</f>
        <v>6.82</v>
      </c>
      <c r="E86" s="84">
        <f>'Forward collapse simulation'!AL96</f>
        <v>5.0439999999999996</v>
      </c>
      <c r="G86" s="3" t="str">
        <f t="shared" si="69"/>
        <v>1.4</v>
      </c>
      <c r="H86" s="3" t="str">
        <f t="shared" si="70"/>
        <v>1.5</v>
      </c>
      <c r="I86" s="3">
        <f t="shared" si="71"/>
        <v>45.65</v>
      </c>
      <c r="J86" s="3">
        <f t="shared" si="72"/>
        <v>6.82</v>
      </c>
      <c r="K86" s="3">
        <f t="shared" si="73"/>
        <v>5.0439999999999996</v>
      </c>
      <c r="M86" s="3" t="str">
        <f t="shared" si="74"/>
        <v>1.4</v>
      </c>
      <c r="N86" s="3" t="str">
        <f t="shared" si="75"/>
        <v>1.5</v>
      </c>
      <c r="O86" s="3">
        <f t="shared" si="76"/>
        <v>45.65</v>
      </c>
      <c r="P86" s="3">
        <f t="shared" si="77"/>
        <v>6.82</v>
      </c>
      <c r="Q86" s="3">
        <f t="shared" si="78"/>
        <v>5.0439999999999996</v>
      </c>
      <c r="R86" s="85"/>
      <c r="S86" s="3" t="str">
        <f t="shared" si="79"/>
        <v>1.4</v>
      </c>
      <c r="T86" s="3" t="str">
        <f t="shared" si="80"/>
        <v>1.5</v>
      </c>
      <c r="U86" s="3">
        <f t="shared" si="81"/>
        <v>45.65</v>
      </c>
      <c r="V86" s="3">
        <f t="shared" si="82"/>
        <v>6.82</v>
      </c>
      <c r="W86" s="3">
        <f t="shared" si="83"/>
        <v>5.0439999999999996</v>
      </c>
      <c r="X86" s="85"/>
      <c r="Y86" s="3" t="str">
        <f t="shared" si="84"/>
        <v>1.4</v>
      </c>
      <c r="Z86" s="3" t="str">
        <f t="shared" si="85"/>
        <v>1.5</v>
      </c>
      <c r="AA86" s="3">
        <f t="shared" si="86"/>
        <v>45.65</v>
      </c>
      <c r="AB86" s="3">
        <f t="shared" si="87"/>
        <v>6.82</v>
      </c>
      <c r="AC86" s="3">
        <f t="shared" si="88"/>
        <v>5.0439999999999996</v>
      </c>
      <c r="AE86" s="3" t="str">
        <f t="shared" si="89"/>
        <v>1.4</v>
      </c>
      <c r="AF86" s="3" t="str">
        <f t="shared" si="90"/>
        <v>1.5</v>
      </c>
      <c r="AG86" s="3">
        <f t="shared" si="91"/>
        <v>45.65</v>
      </c>
      <c r="AH86" s="3">
        <f t="shared" si="92"/>
        <v>6.82</v>
      </c>
      <c r="AI86" s="3">
        <f t="shared" si="93"/>
        <v>5.0439999999999996</v>
      </c>
      <c r="AK86" s="3" t="str">
        <f t="shared" si="94"/>
        <v>1.4</v>
      </c>
      <c r="AL86" s="3" t="str">
        <f t="shared" si="95"/>
        <v>1.5</v>
      </c>
      <c r="AM86" s="3">
        <f t="shared" si="96"/>
        <v>45.65</v>
      </c>
      <c r="AN86" s="3">
        <f t="shared" si="97"/>
        <v>6.82</v>
      </c>
      <c r="AO86" s="3">
        <f t="shared" si="98"/>
        <v>5.0439999999999996</v>
      </c>
      <c r="AQ86" s="3" t="str">
        <f t="shared" si="99"/>
        <v>1.4</v>
      </c>
      <c r="AR86" s="3" t="str">
        <f t="shared" si="100"/>
        <v>1.5</v>
      </c>
      <c r="AS86" s="3">
        <f t="shared" si="101"/>
        <v>45.65</v>
      </c>
      <c r="AT86" s="3">
        <f t="shared" si="102"/>
        <v>6.82</v>
      </c>
      <c r="AU86" s="3">
        <f t="shared" si="103"/>
        <v>5.0439999999999996</v>
      </c>
      <c r="AW86" s="3" t="str">
        <f t="shared" si="104"/>
        <v>1.4</v>
      </c>
      <c r="AX86" s="3" t="str">
        <f t="shared" si="105"/>
        <v>1.5</v>
      </c>
      <c r="AY86" s="3">
        <f t="shared" si="106"/>
        <v>45.65</v>
      </c>
      <c r="AZ86" s="3">
        <f t="shared" si="107"/>
        <v>6.82</v>
      </c>
      <c r="BA86" s="3">
        <f t="shared" si="108"/>
        <v>5.0439999999999996</v>
      </c>
      <c r="BC86" s="3" t="str">
        <f t="shared" si="109"/>
        <v>1.4</v>
      </c>
      <c r="BD86" s="3" t="str">
        <f t="shared" si="110"/>
        <v>1.5</v>
      </c>
      <c r="BE86" s="3">
        <f t="shared" si="111"/>
        <v>45.65</v>
      </c>
      <c r="BF86" s="3">
        <f t="shared" si="112"/>
        <v>6.82</v>
      </c>
      <c r="BG86" s="3">
        <f t="shared" si="113"/>
        <v>5.0439999999999996</v>
      </c>
      <c r="BI86" s="3" t="str">
        <f t="shared" si="114"/>
        <v>1.4</v>
      </c>
      <c r="BJ86" s="3" t="str">
        <f t="shared" si="115"/>
        <v>1.5</v>
      </c>
      <c r="BK86" s="3">
        <f t="shared" si="116"/>
        <v>45.65</v>
      </c>
      <c r="BL86" s="3">
        <f t="shared" si="117"/>
        <v>6.82</v>
      </c>
      <c r="BM86" s="3">
        <f t="shared" si="118"/>
        <v>5.0439999999999996</v>
      </c>
    </row>
    <row r="87" spans="1:65" x14ac:dyDescent="0.3">
      <c r="A87" s="3" t="str">
        <f>'Forward collapse simulation'!B97</f>
        <v>1.5</v>
      </c>
      <c r="B87" s="3" t="str">
        <f>IF('Forward collapse simulation'!C97="","-",'Forward collapse simulation'!C97)</f>
        <v>-</v>
      </c>
      <c r="C87" s="3">
        <f>'Forward collapse simulation'!E97</f>
        <v>305.01</v>
      </c>
      <c r="D87" s="3">
        <f>'Forward collapse simulation'!AK97</f>
        <v>-71.36</v>
      </c>
      <c r="E87" s="84">
        <f>'Forward collapse simulation'!AL97</f>
        <v>0.98199999999999998</v>
      </c>
      <c r="G87" s="3" t="str">
        <f t="shared" si="69"/>
        <v>1.5</v>
      </c>
      <c r="H87" s="3" t="str">
        <f t="shared" si="70"/>
        <v>-</v>
      </c>
      <c r="I87" s="3">
        <f t="shared" si="71"/>
        <v>305.01</v>
      </c>
      <c r="J87" s="3">
        <f t="shared" si="72"/>
        <v>-71.36</v>
      </c>
      <c r="K87" s="3">
        <f t="shared" si="73"/>
        <v>0.93289999999999995</v>
      </c>
      <c r="M87" s="3" t="str">
        <f t="shared" si="74"/>
        <v>1.5</v>
      </c>
      <c r="N87" s="3" t="str">
        <f t="shared" si="75"/>
        <v>-</v>
      </c>
      <c r="O87" s="3">
        <f t="shared" si="76"/>
        <v>305.01</v>
      </c>
      <c r="P87" s="3">
        <f t="shared" si="77"/>
        <v>-71.36</v>
      </c>
      <c r="Q87" s="3">
        <f t="shared" si="78"/>
        <v>0.88380000000000003</v>
      </c>
      <c r="R87" s="85"/>
      <c r="S87" s="3" t="str">
        <f t="shared" si="79"/>
        <v>1.5</v>
      </c>
      <c r="T87" s="3" t="str">
        <f t="shared" si="80"/>
        <v>-</v>
      </c>
      <c r="U87" s="3">
        <f t="shared" si="81"/>
        <v>305.01</v>
      </c>
      <c r="V87" s="3">
        <f t="shared" si="82"/>
        <v>-71.36</v>
      </c>
      <c r="W87" s="3">
        <f t="shared" si="83"/>
        <v>0.8347</v>
      </c>
      <c r="X87" s="85"/>
      <c r="Y87" s="3" t="str">
        <f t="shared" si="84"/>
        <v>1.5</v>
      </c>
      <c r="Z87" s="3" t="str">
        <f t="shared" si="85"/>
        <v>-</v>
      </c>
      <c r="AA87" s="3">
        <f t="shared" si="86"/>
        <v>305.01</v>
      </c>
      <c r="AB87" s="3">
        <f t="shared" si="87"/>
        <v>-71.36</v>
      </c>
      <c r="AC87" s="3">
        <f t="shared" si="88"/>
        <v>0.78560000000000008</v>
      </c>
      <c r="AE87" s="3" t="str">
        <f t="shared" si="89"/>
        <v>1.5</v>
      </c>
      <c r="AF87" s="3" t="str">
        <f t="shared" si="90"/>
        <v>-</v>
      </c>
      <c r="AG87" s="3">
        <f t="shared" si="91"/>
        <v>305.01</v>
      </c>
      <c r="AH87" s="3">
        <f t="shared" si="92"/>
        <v>-71.36</v>
      </c>
      <c r="AI87" s="3">
        <f t="shared" si="93"/>
        <v>0.73649999999999993</v>
      </c>
      <c r="AK87" s="3" t="str">
        <f t="shared" si="94"/>
        <v>1.5</v>
      </c>
      <c r="AL87" s="3" t="str">
        <f t="shared" si="95"/>
        <v>-</v>
      </c>
      <c r="AM87" s="3">
        <f t="shared" si="96"/>
        <v>305.01</v>
      </c>
      <c r="AN87" s="3">
        <f t="shared" si="97"/>
        <v>-71.36</v>
      </c>
      <c r="AO87" s="3">
        <f t="shared" si="98"/>
        <v>0.6873999999999999</v>
      </c>
      <c r="AQ87" s="3" t="str">
        <f t="shared" si="99"/>
        <v>1.5</v>
      </c>
      <c r="AR87" s="3" t="str">
        <f t="shared" si="100"/>
        <v>-</v>
      </c>
      <c r="AS87" s="3">
        <f t="shared" si="101"/>
        <v>305.01</v>
      </c>
      <c r="AT87" s="3">
        <f t="shared" si="102"/>
        <v>-71.36</v>
      </c>
      <c r="AU87" s="3">
        <f t="shared" si="103"/>
        <v>0.58919999999999995</v>
      </c>
      <c r="AW87" s="3" t="str">
        <f t="shared" si="104"/>
        <v>1.5</v>
      </c>
      <c r="AX87" s="3" t="str">
        <f t="shared" si="105"/>
        <v>-</v>
      </c>
      <c r="AY87" s="3">
        <f t="shared" si="106"/>
        <v>305.01</v>
      </c>
      <c r="AZ87" s="3">
        <f t="shared" si="107"/>
        <v>-71.36</v>
      </c>
      <c r="BA87" s="3">
        <f t="shared" si="108"/>
        <v>0.49099999999999999</v>
      </c>
      <c r="BC87" s="3" t="str">
        <f t="shared" si="109"/>
        <v>1.5</v>
      </c>
      <c r="BD87" s="3" t="str">
        <f t="shared" si="110"/>
        <v>-</v>
      </c>
      <c r="BE87" s="3">
        <f t="shared" si="111"/>
        <v>305.01</v>
      </c>
      <c r="BF87" s="3">
        <f t="shared" si="112"/>
        <v>-71.36</v>
      </c>
      <c r="BG87" s="3">
        <f t="shared" si="113"/>
        <v>0.29459999999999997</v>
      </c>
      <c r="BI87" s="3" t="str">
        <f t="shared" si="114"/>
        <v>1.5</v>
      </c>
      <c r="BJ87" s="3" t="str">
        <f t="shared" si="115"/>
        <v>-</v>
      </c>
      <c r="BK87" s="3">
        <f t="shared" si="116"/>
        <v>305.01</v>
      </c>
      <c r="BL87" s="3">
        <f t="shared" si="117"/>
        <v>-71.36</v>
      </c>
      <c r="BM87" s="3">
        <f t="shared" si="118"/>
        <v>9.820000000000001E-2</v>
      </c>
    </row>
    <row r="88" spans="1:65" x14ac:dyDescent="0.3">
      <c r="A88" s="3" t="str">
        <f>'Forward collapse simulation'!B98</f>
        <v>1.5</v>
      </c>
      <c r="B88" s="3" t="str">
        <f>IF('Forward collapse simulation'!C98="","-",'Forward collapse simulation'!C98)</f>
        <v>-</v>
      </c>
      <c r="C88" s="3">
        <f>'Forward collapse simulation'!E98</f>
        <v>302.95999999999998</v>
      </c>
      <c r="D88" s="3">
        <f>'Forward collapse simulation'!AK98</f>
        <v>-46.04</v>
      </c>
      <c r="E88" s="84">
        <f>'Forward collapse simulation'!AL98</f>
        <v>1.1279999999999999</v>
      </c>
      <c r="G88" s="3" t="str">
        <f t="shared" si="69"/>
        <v>1.5</v>
      </c>
      <c r="H88" s="3" t="str">
        <f t="shared" si="70"/>
        <v>-</v>
      </c>
      <c r="I88" s="3">
        <f t="shared" si="71"/>
        <v>302.95999999999998</v>
      </c>
      <c r="J88" s="3">
        <f t="shared" si="72"/>
        <v>-46.04</v>
      </c>
      <c r="K88" s="3">
        <f t="shared" si="73"/>
        <v>1.0715999999999999</v>
      </c>
      <c r="M88" s="3" t="str">
        <f t="shared" si="74"/>
        <v>1.5</v>
      </c>
      <c r="N88" s="3" t="str">
        <f t="shared" si="75"/>
        <v>-</v>
      </c>
      <c r="O88" s="3">
        <f t="shared" si="76"/>
        <v>302.95999999999998</v>
      </c>
      <c r="P88" s="3">
        <f t="shared" si="77"/>
        <v>-46.04</v>
      </c>
      <c r="Q88" s="3">
        <f t="shared" si="78"/>
        <v>1.0151999999999999</v>
      </c>
      <c r="R88" s="85"/>
      <c r="S88" s="3" t="str">
        <f t="shared" si="79"/>
        <v>1.5</v>
      </c>
      <c r="T88" s="3" t="str">
        <f t="shared" si="80"/>
        <v>-</v>
      </c>
      <c r="U88" s="3">
        <f t="shared" si="81"/>
        <v>302.95999999999998</v>
      </c>
      <c r="V88" s="3">
        <f t="shared" si="82"/>
        <v>-46.04</v>
      </c>
      <c r="W88" s="3">
        <f t="shared" si="83"/>
        <v>0.95879999999999987</v>
      </c>
      <c r="X88" s="85"/>
      <c r="Y88" s="3" t="str">
        <f t="shared" si="84"/>
        <v>1.5</v>
      </c>
      <c r="Z88" s="3" t="str">
        <f t="shared" si="85"/>
        <v>-</v>
      </c>
      <c r="AA88" s="3">
        <f t="shared" si="86"/>
        <v>302.95999999999998</v>
      </c>
      <c r="AB88" s="3">
        <f t="shared" si="87"/>
        <v>-46.04</v>
      </c>
      <c r="AC88" s="3">
        <f t="shared" si="88"/>
        <v>0.90239999999999998</v>
      </c>
      <c r="AE88" s="3" t="str">
        <f t="shared" si="89"/>
        <v>1.5</v>
      </c>
      <c r="AF88" s="3" t="str">
        <f t="shared" si="90"/>
        <v>-</v>
      </c>
      <c r="AG88" s="3">
        <f t="shared" si="91"/>
        <v>302.95999999999998</v>
      </c>
      <c r="AH88" s="3">
        <f t="shared" si="92"/>
        <v>-46.04</v>
      </c>
      <c r="AI88" s="3">
        <f t="shared" si="93"/>
        <v>0.84599999999999986</v>
      </c>
      <c r="AK88" s="3" t="str">
        <f t="shared" si="94"/>
        <v>1.5</v>
      </c>
      <c r="AL88" s="3" t="str">
        <f t="shared" si="95"/>
        <v>-</v>
      </c>
      <c r="AM88" s="3">
        <f t="shared" si="96"/>
        <v>302.95999999999998</v>
      </c>
      <c r="AN88" s="3">
        <f t="shared" si="97"/>
        <v>-46.04</v>
      </c>
      <c r="AO88" s="3">
        <f t="shared" si="98"/>
        <v>0.78959999999999986</v>
      </c>
      <c r="AQ88" s="3" t="str">
        <f t="shared" si="99"/>
        <v>1.5</v>
      </c>
      <c r="AR88" s="3" t="str">
        <f t="shared" si="100"/>
        <v>-</v>
      </c>
      <c r="AS88" s="3">
        <f t="shared" si="101"/>
        <v>302.95999999999998</v>
      </c>
      <c r="AT88" s="3">
        <f t="shared" si="102"/>
        <v>-46.04</v>
      </c>
      <c r="AU88" s="3">
        <f t="shared" si="103"/>
        <v>0.67679999999999996</v>
      </c>
      <c r="AW88" s="3" t="str">
        <f t="shared" si="104"/>
        <v>1.5</v>
      </c>
      <c r="AX88" s="3" t="str">
        <f t="shared" si="105"/>
        <v>-</v>
      </c>
      <c r="AY88" s="3">
        <f t="shared" si="106"/>
        <v>302.95999999999998</v>
      </c>
      <c r="AZ88" s="3">
        <f t="shared" si="107"/>
        <v>-46.04</v>
      </c>
      <c r="BA88" s="3">
        <f t="shared" si="108"/>
        <v>0.56399999999999995</v>
      </c>
      <c r="BC88" s="3" t="str">
        <f t="shared" si="109"/>
        <v>1.5</v>
      </c>
      <c r="BD88" s="3" t="str">
        <f t="shared" si="110"/>
        <v>-</v>
      </c>
      <c r="BE88" s="3">
        <f t="shared" si="111"/>
        <v>302.95999999999998</v>
      </c>
      <c r="BF88" s="3">
        <f t="shared" si="112"/>
        <v>-46.04</v>
      </c>
      <c r="BG88" s="3">
        <f t="shared" si="113"/>
        <v>0.33839999999999998</v>
      </c>
      <c r="BI88" s="3" t="str">
        <f t="shared" si="114"/>
        <v>1.5</v>
      </c>
      <c r="BJ88" s="3" t="str">
        <f t="shared" si="115"/>
        <v>-</v>
      </c>
      <c r="BK88" s="3">
        <f t="shared" si="116"/>
        <v>302.95999999999998</v>
      </c>
      <c r="BL88" s="3">
        <f t="shared" si="117"/>
        <v>-46.04</v>
      </c>
      <c r="BM88" s="3">
        <f t="shared" si="118"/>
        <v>0.1128</v>
      </c>
    </row>
    <row r="89" spans="1:65" x14ac:dyDescent="0.3">
      <c r="A89" s="3" t="str">
        <f>'Forward collapse simulation'!B99</f>
        <v>1.5</v>
      </c>
      <c r="B89" s="3" t="str">
        <f>IF('Forward collapse simulation'!C99="","-",'Forward collapse simulation'!C99)</f>
        <v>-</v>
      </c>
      <c r="C89" s="3">
        <f>'Forward collapse simulation'!E99</f>
        <v>299.47000000000003</v>
      </c>
      <c r="D89" s="3">
        <f>'Forward collapse simulation'!AK99</f>
        <v>-26.16</v>
      </c>
      <c r="E89" s="84">
        <f>'Forward collapse simulation'!AL99</f>
        <v>1.542</v>
      </c>
      <c r="G89" s="3" t="str">
        <f t="shared" si="69"/>
        <v>1.5</v>
      </c>
      <c r="H89" s="3" t="str">
        <f t="shared" si="70"/>
        <v>-</v>
      </c>
      <c r="I89" s="3">
        <f t="shared" si="71"/>
        <v>299.47000000000003</v>
      </c>
      <c r="J89" s="3">
        <f t="shared" si="72"/>
        <v>-26.16</v>
      </c>
      <c r="K89" s="3">
        <f t="shared" si="73"/>
        <v>1.4648999999999999</v>
      </c>
      <c r="M89" s="3" t="str">
        <f t="shared" si="74"/>
        <v>1.5</v>
      </c>
      <c r="N89" s="3" t="str">
        <f t="shared" si="75"/>
        <v>-</v>
      </c>
      <c r="O89" s="3">
        <f t="shared" si="76"/>
        <v>299.47000000000003</v>
      </c>
      <c r="P89" s="3">
        <f t="shared" si="77"/>
        <v>-26.16</v>
      </c>
      <c r="Q89" s="3">
        <f t="shared" si="78"/>
        <v>1.3878000000000001</v>
      </c>
      <c r="R89" s="85"/>
      <c r="S89" s="3" t="str">
        <f t="shared" si="79"/>
        <v>1.5</v>
      </c>
      <c r="T89" s="3" t="str">
        <f t="shared" si="80"/>
        <v>-</v>
      </c>
      <c r="U89" s="3">
        <f t="shared" si="81"/>
        <v>299.47000000000003</v>
      </c>
      <c r="V89" s="3">
        <f t="shared" si="82"/>
        <v>-26.16</v>
      </c>
      <c r="W89" s="3">
        <f t="shared" si="83"/>
        <v>1.3107</v>
      </c>
      <c r="X89" s="85"/>
      <c r="Y89" s="3" t="str">
        <f t="shared" si="84"/>
        <v>1.5</v>
      </c>
      <c r="Z89" s="3" t="str">
        <f t="shared" si="85"/>
        <v>-</v>
      </c>
      <c r="AA89" s="3">
        <f t="shared" si="86"/>
        <v>299.47000000000003</v>
      </c>
      <c r="AB89" s="3">
        <f t="shared" si="87"/>
        <v>-26.16</v>
      </c>
      <c r="AC89" s="3">
        <f t="shared" si="88"/>
        <v>1.2336</v>
      </c>
      <c r="AE89" s="3" t="str">
        <f t="shared" si="89"/>
        <v>1.5</v>
      </c>
      <c r="AF89" s="3" t="str">
        <f t="shared" si="90"/>
        <v>-</v>
      </c>
      <c r="AG89" s="3">
        <f t="shared" si="91"/>
        <v>299.47000000000003</v>
      </c>
      <c r="AH89" s="3">
        <f t="shared" si="92"/>
        <v>-26.16</v>
      </c>
      <c r="AI89" s="3">
        <f t="shared" si="93"/>
        <v>1.1565000000000001</v>
      </c>
      <c r="AK89" s="3" t="str">
        <f t="shared" si="94"/>
        <v>1.5</v>
      </c>
      <c r="AL89" s="3" t="str">
        <f t="shared" si="95"/>
        <v>-</v>
      </c>
      <c r="AM89" s="3">
        <f t="shared" si="96"/>
        <v>299.47000000000003</v>
      </c>
      <c r="AN89" s="3">
        <f t="shared" si="97"/>
        <v>-26.16</v>
      </c>
      <c r="AO89" s="3">
        <f t="shared" si="98"/>
        <v>1.0793999999999999</v>
      </c>
      <c r="AQ89" s="3" t="str">
        <f t="shared" si="99"/>
        <v>1.5</v>
      </c>
      <c r="AR89" s="3" t="str">
        <f t="shared" si="100"/>
        <v>-</v>
      </c>
      <c r="AS89" s="3">
        <f t="shared" si="101"/>
        <v>299.47000000000003</v>
      </c>
      <c r="AT89" s="3">
        <f t="shared" si="102"/>
        <v>-26.16</v>
      </c>
      <c r="AU89" s="3">
        <f t="shared" si="103"/>
        <v>0.92520000000000002</v>
      </c>
      <c r="AW89" s="3" t="str">
        <f t="shared" si="104"/>
        <v>1.5</v>
      </c>
      <c r="AX89" s="3" t="str">
        <f t="shared" si="105"/>
        <v>-</v>
      </c>
      <c r="AY89" s="3">
        <f t="shared" si="106"/>
        <v>299.47000000000003</v>
      </c>
      <c r="AZ89" s="3">
        <f t="shared" si="107"/>
        <v>-26.16</v>
      </c>
      <c r="BA89" s="3">
        <f t="shared" si="108"/>
        <v>0.77100000000000002</v>
      </c>
      <c r="BC89" s="3" t="str">
        <f t="shared" si="109"/>
        <v>1.5</v>
      </c>
      <c r="BD89" s="3" t="str">
        <f t="shared" si="110"/>
        <v>-</v>
      </c>
      <c r="BE89" s="3">
        <f t="shared" si="111"/>
        <v>299.47000000000003</v>
      </c>
      <c r="BF89" s="3">
        <f t="shared" si="112"/>
        <v>-26.16</v>
      </c>
      <c r="BG89" s="3">
        <f t="shared" si="113"/>
        <v>0.46260000000000001</v>
      </c>
      <c r="BI89" s="3" t="str">
        <f t="shared" si="114"/>
        <v>1.5</v>
      </c>
      <c r="BJ89" s="3" t="str">
        <f t="shared" si="115"/>
        <v>-</v>
      </c>
      <c r="BK89" s="3">
        <f t="shared" si="116"/>
        <v>299.47000000000003</v>
      </c>
      <c r="BL89" s="3">
        <f t="shared" si="117"/>
        <v>-26.16</v>
      </c>
      <c r="BM89" s="3">
        <f t="shared" si="118"/>
        <v>0.1542</v>
      </c>
    </row>
    <row r="90" spans="1:65" x14ac:dyDescent="0.3">
      <c r="A90" s="3" t="str">
        <f>'Forward collapse simulation'!B100</f>
        <v>1.5</v>
      </c>
      <c r="B90" s="3" t="str">
        <f>IF('Forward collapse simulation'!C100="","-",'Forward collapse simulation'!C100)</f>
        <v>-</v>
      </c>
      <c r="C90" s="3">
        <f>'Forward collapse simulation'!E100</f>
        <v>297.51</v>
      </c>
      <c r="D90" s="3">
        <f>'Forward collapse simulation'!AK100</f>
        <v>-5.32</v>
      </c>
      <c r="E90" s="84">
        <f>'Forward collapse simulation'!AL100</f>
        <v>1.5850000000000002</v>
      </c>
      <c r="G90" s="3" t="str">
        <f t="shared" si="69"/>
        <v>1.5</v>
      </c>
      <c r="H90" s="3" t="str">
        <f t="shared" si="70"/>
        <v>-</v>
      </c>
      <c r="I90" s="3">
        <f t="shared" si="71"/>
        <v>297.51</v>
      </c>
      <c r="J90" s="3">
        <f t="shared" si="72"/>
        <v>-5.32</v>
      </c>
      <c r="K90" s="3">
        <f t="shared" si="73"/>
        <v>1.5057500000000001</v>
      </c>
      <c r="M90" s="3" t="str">
        <f t="shared" si="74"/>
        <v>1.5</v>
      </c>
      <c r="N90" s="3" t="str">
        <f t="shared" si="75"/>
        <v>-</v>
      </c>
      <c r="O90" s="3">
        <f t="shared" si="76"/>
        <v>297.51</v>
      </c>
      <c r="P90" s="3">
        <f t="shared" si="77"/>
        <v>-5.32</v>
      </c>
      <c r="Q90" s="3">
        <f t="shared" si="78"/>
        <v>1.4265000000000001</v>
      </c>
      <c r="R90" s="85"/>
      <c r="S90" s="3" t="str">
        <f t="shared" si="79"/>
        <v>1.5</v>
      </c>
      <c r="T90" s="3" t="str">
        <f t="shared" si="80"/>
        <v>-</v>
      </c>
      <c r="U90" s="3">
        <f t="shared" si="81"/>
        <v>297.51</v>
      </c>
      <c r="V90" s="3">
        <f t="shared" si="82"/>
        <v>-5.32</v>
      </c>
      <c r="W90" s="3">
        <f t="shared" si="83"/>
        <v>1.3472500000000001</v>
      </c>
      <c r="X90" s="85"/>
      <c r="Y90" s="3" t="str">
        <f t="shared" si="84"/>
        <v>1.5</v>
      </c>
      <c r="Z90" s="3" t="str">
        <f t="shared" si="85"/>
        <v>-</v>
      </c>
      <c r="AA90" s="3">
        <f t="shared" si="86"/>
        <v>297.51</v>
      </c>
      <c r="AB90" s="3">
        <f t="shared" si="87"/>
        <v>-5.32</v>
      </c>
      <c r="AC90" s="3">
        <f t="shared" si="88"/>
        <v>1.2680000000000002</v>
      </c>
      <c r="AE90" s="3" t="str">
        <f t="shared" si="89"/>
        <v>1.5</v>
      </c>
      <c r="AF90" s="3" t="str">
        <f t="shared" si="90"/>
        <v>-</v>
      </c>
      <c r="AG90" s="3">
        <f t="shared" si="91"/>
        <v>297.51</v>
      </c>
      <c r="AH90" s="3">
        <f t="shared" si="92"/>
        <v>-5.32</v>
      </c>
      <c r="AI90" s="3">
        <f t="shared" si="93"/>
        <v>1.1887500000000002</v>
      </c>
      <c r="AK90" s="3" t="str">
        <f t="shared" si="94"/>
        <v>1.5</v>
      </c>
      <c r="AL90" s="3" t="str">
        <f t="shared" si="95"/>
        <v>-</v>
      </c>
      <c r="AM90" s="3">
        <f t="shared" si="96"/>
        <v>297.51</v>
      </c>
      <c r="AN90" s="3">
        <f t="shared" si="97"/>
        <v>-5.32</v>
      </c>
      <c r="AO90" s="3">
        <f t="shared" si="98"/>
        <v>1.1095000000000002</v>
      </c>
      <c r="AQ90" s="3" t="str">
        <f t="shared" si="99"/>
        <v>1.5</v>
      </c>
      <c r="AR90" s="3" t="str">
        <f t="shared" si="100"/>
        <v>-</v>
      </c>
      <c r="AS90" s="3">
        <f t="shared" si="101"/>
        <v>297.51</v>
      </c>
      <c r="AT90" s="3">
        <f t="shared" si="102"/>
        <v>-5.32</v>
      </c>
      <c r="AU90" s="3">
        <f t="shared" si="103"/>
        <v>0.95100000000000007</v>
      </c>
      <c r="AW90" s="3" t="str">
        <f t="shared" si="104"/>
        <v>1.5</v>
      </c>
      <c r="AX90" s="3" t="str">
        <f t="shared" si="105"/>
        <v>-</v>
      </c>
      <c r="AY90" s="3">
        <f t="shared" si="106"/>
        <v>297.51</v>
      </c>
      <c r="AZ90" s="3">
        <f t="shared" si="107"/>
        <v>-5.32</v>
      </c>
      <c r="BA90" s="3">
        <f t="shared" si="108"/>
        <v>0.79250000000000009</v>
      </c>
      <c r="BC90" s="3" t="str">
        <f t="shared" si="109"/>
        <v>1.5</v>
      </c>
      <c r="BD90" s="3" t="str">
        <f t="shared" si="110"/>
        <v>-</v>
      </c>
      <c r="BE90" s="3">
        <f t="shared" si="111"/>
        <v>297.51</v>
      </c>
      <c r="BF90" s="3">
        <f t="shared" si="112"/>
        <v>-5.32</v>
      </c>
      <c r="BG90" s="3">
        <f t="shared" si="113"/>
        <v>0.47550000000000003</v>
      </c>
      <c r="BI90" s="3" t="str">
        <f t="shared" si="114"/>
        <v>1.5</v>
      </c>
      <c r="BJ90" s="3" t="str">
        <f t="shared" si="115"/>
        <v>-</v>
      </c>
      <c r="BK90" s="3">
        <f t="shared" si="116"/>
        <v>297.51</v>
      </c>
      <c r="BL90" s="3">
        <f t="shared" si="117"/>
        <v>-5.32</v>
      </c>
      <c r="BM90" s="3">
        <f t="shared" si="118"/>
        <v>0.15850000000000003</v>
      </c>
    </row>
    <row r="91" spans="1:65" x14ac:dyDescent="0.3">
      <c r="A91" s="3" t="str">
        <f>'Forward collapse simulation'!B101</f>
        <v>1.5</v>
      </c>
      <c r="B91" s="3" t="str">
        <f>IF('Forward collapse simulation'!C101="","-",'Forward collapse simulation'!C101)</f>
        <v>-</v>
      </c>
      <c r="C91" s="3">
        <f>'Forward collapse simulation'!E101</f>
        <v>299.05</v>
      </c>
      <c r="D91" s="3">
        <f ca="1">'Forward collapse simulation'!AK101</f>
        <v>69.542039669083223</v>
      </c>
      <c r="E91" s="84">
        <f ca="1">'Forward collapse simulation'!AL101</f>
        <v>4.4762135055763048</v>
      </c>
      <c r="G91" s="3" t="str">
        <f t="shared" si="69"/>
        <v>1.5</v>
      </c>
      <c r="H91" s="3" t="str">
        <f t="shared" si="70"/>
        <v>-</v>
      </c>
      <c r="I91" s="3">
        <f t="shared" si="71"/>
        <v>299.05</v>
      </c>
      <c r="J91" s="3">
        <f t="shared" ca="1" si="72"/>
        <v>69.542039669083223</v>
      </c>
      <c r="K91" s="3">
        <f t="shared" ca="1" si="73"/>
        <v>4.2524028302974894</v>
      </c>
      <c r="M91" s="3" t="str">
        <f t="shared" si="74"/>
        <v>1.5</v>
      </c>
      <c r="N91" s="3" t="str">
        <f t="shared" si="75"/>
        <v>-</v>
      </c>
      <c r="O91" s="3">
        <f t="shared" si="76"/>
        <v>299.05</v>
      </c>
      <c r="P91" s="3">
        <f t="shared" ca="1" si="77"/>
        <v>69.542039669083223</v>
      </c>
      <c r="Q91" s="3">
        <f t="shared" ca="1" si="78"/>
        <v>4.0285921550186741</v>
      </c>
      <c r="R91" s="85"/>
      <c r="S91" s="3" t="str">
        <f t="shared" si="79"/>
        <v>1.5</v>
      </c>
      <c r="T91" s="3" t="str">
        <f t="shared" si="80"/>
        <v>-</v>
      </c>
      <c r="U91" s="3">
        <f t="shared" si="81"/>
        <v>299.05</v>
      </c>
      <c r="V91" s="3">
        <f t="shared" ca="1" si="82"/>
        <v>69.542039669083223</v>
      </c>
      <c r="W91" s="3">
        <f t="shared" ca="1" si="83"/>
        <v>3.8047814797398591</v>
      </c>
      <c r="X91" s="85"/>
      <c r="Y91" s="3" t="str">
        <f t="shared" si="84"/>
        <v>1.5</v>
      </c>
      <c r="Z91" s="3" t="str">
        <f t="shared" si="85"/>
        <v>-</v>
      </c>
      <c r="AA91" s="3">
        <f t="shared" si="86"/>
        <v>299.05</v>
      </c>
      <c r="AB91" s="3">
        <f t="shared" ca="1" si="87"/>
        <v>69.542039669083223</v>
      </c>
      <c r="AC91" s="3">
        <f t="shared" ca="1" si="88"/>
        <v>3.5809708044610442</v>
      </c>
      <c r="AE91" s="3" t="str">
        <f t="shared" si="89"/>
        <v>1.5</v>
      </c>
      <c r="AF91" s="3" t="str">
        <f t="shared" si="90"/>
        <v>-</v>
      </c>
      <c r="AG91" s="3">
        <f t="shared" si="91"/>
        <v>299.05</v>
      </c>
      <c r="AH91" s="3">
        <f t="shared" ca="1" si="92"/>
        <v>69.542039669083223</v>
      </c>
      <c r="AI91" s="3">
        <f t="shared" ca="1" si="93"/>
        <v>3.3571601291822288</v>
      </c>
      <c r="AK91" s="3" t="str">
        <f t="shared" si="94"/>
        <v>1.5</v>
      </c>
      <c r="AL91" s="3" t="str">
        <f t="shared" si="95"/>
        <v>-</v>
      </c>
      <c r="AM91" s="3">
        <f t="shared" si="96"/>
        <v>299.05</v>
      </c>
      <c r="AN91" s="3">
        <f t="shared" ca="1" si="97"/>
        <v>69.542039669083223</v>
      </c>
      <c r="AO91" s="3">
        <f t="shared" ca="1" si="98"/>
        <v>3.133349453903413</v>
      </c>
      <c r="AQ91" s="3" t="str">
        <f t="shared" si="99"/>
        <v>1.5</v>
      </c>
      <c r="AR91" s="3" t="str">
        <f t="shared" si="100"/>
        <v>-</v>
      </c>
      <c r="AS91" s="3">
        <f t="shared" si="101"/>
        <v>299.05</v>
      </c>
      <c r="AT91" s="3">
        <f t="shared" ca="1" si="102"/>
        <v>69.542039669083223</v>
      </c>
      <c r="AU91" s="3">
        <f t="shared" ca="1" si="103"/>
        <v>2.6857281033457827</v>
      </c>
      <c r="AW91" s="3" t="str">
        <f t="shared" si="104"/>
        <v>1.5</v>
      </c>
      <c r="AX91" s="3" t="str">
        <f t="shared" si="105"/>
        <v>-</v>
      </c>
      <c r="AY91" s="3">
        <f t="shared" si="106"/>
        <v>299.05</v>
      </c>
      <c r="AZ91" s="3">
        <f t="shared" ca="1" si="107"/>
        <v>69.542039669083223</v>
      </c>
      <c r="BA91" s="3">
        <f t="shared" ca="1" si="108"/>
        <v>2.2381067527881524</v>
      </c>
      <c r="BC91" s="3" t="str">
        <f t="shared" si="109"/>
        <v>1.5</v>
      </c>
      <c r="BD91" s="3" t="str">
        <f t="shared" si="110"/>
        <v>-</v>
      </c>
      <c r="BE91" s="3">
        <f t="shared" si="111"/>
        <v>299.05</v>
      </c>
      <c r="BF91" s="3">
        <f t="shared" ca="1" si="112"/>
        <v>69.542039669083223</v>
      </c>
      <c r="BG91" s="3">
        <f t="shared" ca="1" si="113"/>
        <v>1.3428640516728914</v>
      </c>
      <c r="BI91" s="3" t="str">
        <f t="shared" si="114"/>
        <v>1.5</v>
      </c>
      <c r="BJ91" s="3" t="str">
        <f t="shared" si="115"/>
        <v>-</v>
      </c>
      <c r="BK91" s="3">
        <f t="shared" si="116"/>
        <v>299.05</v>
      </c>
      <c r="BL91" s="3">
        <f t="shared" ca="1" si="117"/>
        <v>69.542039669083223</v>
      </c>
      <c r="BM91" s="3">
        <f t="shared" ca="1" si="118"/>
        <v>0.44762135055763053</v>
      </c>
    </row>
    <row r="92" spans="1:65" x14ac:dyDescent="0.3">
      <c r="A92" s="3" t="str">
        <f>'Forward collapse simulation'!B102</f>
        <v>1.5</v>
      </c>
      <c r="B92" s="3" t="str">
        <f>IF('Forward collapse simulation'!C102="","-",'Forward collapse simulation'!C102)</f>
        <v>-</v>
      </c>
      <c r="C92" s="3">
        <f>'Forward collapse simulation'!E102</f>
        <v>299.8</v>
      </c>
      <c r="D92" s="3">
        <f ca="1">'Forward collapse simulation'!AK102</f>
        <v>74.372717755275218</v>
      </c>
      <c r="E92" s="84">
        <f ca="1">'Forward collapse simulation'!AL102</f>
        <v>5.2894840710840851</v>
      </c>
      <c r="G92" s="3" t="str">
        <f t="shared" si="69"/>
        <v>1.5</v>
      </c>
      <c r="H92" s="3" t="str">
        <f t="shared" si="70"/>
        <v>-</v>
      </c>
      <c r="I92" s="3">
        <f t="shared" si="71"/>
        <v>299.8</v>
      </c>
      <c r="J92" s="3">
        <f t="shared" ca="1" si="72"/>
        <v>74.372717755275218</v>
      </c>
      <c r="K92" s="3">
        <f t="shared" ca="1" si="73"/>
        <v>5.0250098675298807</v>
      </c>
      <c r="M92" s="3" t="str">
        <f t="shared" si="74"/>
        <v>1.5</v>
      </c>
      <c r="N92" s="3" t="str">
        <f t="shared" si="75"/>
        <v>-</v>
      </c>
      <c r="O92" s="3">
        <f t="shared" si="76"/>
        <v>299.8</v>
      </c>
      <c r="P92" s="3">
        <f t="shared" ca="1" si="77"/>
        <v>74.372717755275218</v>
      </c>
      <c r="Q92" s="3">
        <f t="shared" ca="1" si="78"/>
        <v>4.7605356639756771</v>
      </c>
      <c r="R92" s="85"/>
      <c r="S92" s="3" t="str">
        <f t="shared" si="79"/>
        <v>1.5</v>
      </c>
      <c r="T92" s="3" t="str">
        <f t="shared" si="80"/>
        <v>-</v>
      </c>
      <c r="U92" s="3">
        <f t="shared" si="81"/>
        <v>299.8</v>
      </c>
      <c r="V92" s="3">
        <f t="shared" ca="1" si="82"/>
        <v>74.372717755275218</v>
      </c>
      <c r="W92" s="3">
        <f t="shared" ca="1" si="83"/>
        <v>4.4960614604214726</v>
      </c>
      <c r="X92" s="85"/>
      <c r="Y92" s="3" t="str">
        <f t="shared" si="84"/>
        <v>1.5</v>
      </c>
      <c r="Z92" s="3" t="str">
        <f t="shared" si="85"/>
        <v>-</v>
      </c>
      <c r="AA92" s="3">
        <f t="shared" si="86"/>
        <v>299.8</v>
      </c>
      <c r="AB92" s="3">
        <f t="shared" ca="1" si="87"/>
        <v>74.372717755275218</v>
      </c>
      <c r="AC92" s="3">
        <f t="shared" ca="1" si="88"/>
        <v>4.2315872568672681</v>
      </c>
      <c r="AE92" s="3" t="str">
        <f t="shared" si="89"/>
        <v>1.5</v>
      </c>
      <c r="AF92" s="3" t="str">
        <f t="shared" si="90"/>
        <v>-</v>
      </c>
      <c r="AG92" s="3">
        <f t="shared" si="91"/>
        <v>299.8</v>
      </c>
      <c r="AH92" s="3">
        <f t="shared" ca="1" si="92"/>
        <v>74.372717755275218</v>
      </c>
      <c r="AI92" s="3">
        <f t="shared" ca="1" si="93"/>
        <v>3.9671130533130636</v>
      </c>
      <c r="AK92" s="3" t="str">
        <f t="shared" si="94"/>
        <v>1.5</v>
      </c>
      <c r="AL92" s="3" t="str">
        <f t="shared" si="95"/>
        <v>-</v>
      </c>
      <c r="AM92" s="3">
        <f t="shared" si="96"/>
        <v>299.8</v>
      </c>
      <c r="AN92" s="3">
        <f t="shared" ca="1" si="97"/>
        <v>74.372717755275218</v>
      </c>
      <c r="AO92" s="3">
        <f t="shared" ca="1" si="98"/>
        <v>3.7026388497588592</v>
      </c>
      <c r="AQ92" s="3" t="str">
        <f t="shared" si="99"/>
        <v>1.5</v>
      </c>
      <c r="AR92" s="3" t="str">
        <f t="shared" si="100"/>
        <v>-</v>
      </c>
      <c r="AS92" s="3">
        <f t="shared" si="101"/>
        <v>299.8</v>
      </c>
      <c r="AT92" s="3">
        <f t="shared" ca="1" si="102"/>
        <v>74.372717755275218</v>
      </c>
      <c r="AU92" s="3">
        <f t="shared" ca="1" si="103"/>
        <v>3.1736904426504511</v>
      </c>
      <c r="AW92" s="3" t="str">
        <f t="shared" si="104"/>
        <v>1.5</v>
      </c>
      <c r="AX92" s="3" t="str">
        <f t="shared" si="105"/>
        <v>-</v>
      </c>
      <c r="AY92" s="3">
        <f t="shared" si="106"/>
        <v>299.8</v>
      </c>
      <c r="AZ92" s="3">
        <f t="shared" ca="1" si="107"/>
        <v>74.372717755275218</v>
      </c>
      <c r="BA92" s="3">
        <f t="shared" ca="1" si="108"/>
        <v>2.6447420355420426</v>
      </c>
      <c r="BC92" s="3" t="str">
        <f t="shared" si="109"/>
        <v>1.5</v>
      </c>
      <c r="BD92" s="3" t="str">
        <f t="shared" si="110"/>
        <v>-</v>
      </c>
      <c r="BE92" s="3">
        <f t="shared" si="111"/>
        <v>299.8</v>
      </c>
      <c r="BF92" s="3">
        <f t="shared" ca="1" si="112"/>
        <v>74.372717755275218</v>
      </c>
      <c r="BG92" s="3">
        <f t="shared" ca="1" si="113"/>
        <v>1.5868452213252255</v>
      </c>
      <c r="BI92" s="3" t="str">
        <f t="shared" si="114"/>
        <v>1.5</v>
      </c>
      <c r="BJ92" s="3" t="str">
        <f t="shared" si="115"/>
        <v>-</v>
      </c>
      <c r="BK92" s="3">
        <f t="shared" si="116"/>
        <v>299.8</v>
      </c>
      <c r="BL92" s="3">
        <f t="shared" ca="1" si="117"/>
        <v>74.372717755275218</v>
      </c>
      <c r="BM92" s="3">
        <f t="shared" ca="1" si="118"/>
        <v>0.52894840710840851</v>
      </c>
    </row>
    <row r="93" spans="1:65" x14ac:dyDescent="0.3">
      <c r="A93" s="3" t="str">
        <f>'Forward collapse simulation'!B103</f>
        <v>1.5</v>
      </c>
      <c r="B93" s="3" t="str">
        <f>IF('Forward collapse simulation'!C103="","-",'Forward collapse simulation'!C103)</f>
        <v>-</v>
      </c>
      <c r="C93" s="3">
        <f>'Forward collapse simulation'!E103</f>
        <v>301.95999999999998</v>
      </c>
      <c r="D93" s="3">
        <f ca="1">'Forward collapse simulation'!AK103</f>
        <v>80.591940821279806</v>
      </c>
      <c r="E93" s="84">
        <f ca="1">'Forward collapse simulation'!AL103</f>
        <v>5.4457139461508302</v>
      </c>
      <c r="G93" s="3" t="str">
        <f t="shared" si="69"/>
        <v>1.5</v>
      </c>
      <c r="H93" s="3" t="str">
        <f t="shared" si="70"/>
        <v>-</v>
      </c>
      <c r="I93" s="3">
        <f t="shared" si="71"/>
        <v>301.95999999999998</v>
      </c>
      <c r="J93" s="3">
        <f t="shared" ca="1" si="72"/>
        <v>80.591940821279806</v>
      </c>
      <c r="K93" s="3">
        <f t="shared" ca="1" si="73"/>
        <v>5.1734282488432886</v>
      </c>
      <c r="M93" s="3" t="str">
        <f t="shared" si="74"/>
        <v>1.5</v>
      </c>
      <c r="N93" s="3" t="str">
        <f t="shared" si="75"/>
        <v>-</v>
      </c>
      <c r="O93" s="3">
        <f t="shared" si="76"/>
        <v>301.95999999999998</v>
      </c>
      <c r="P93" s="3">
        <f t="shared" ca="1" si="77"/>
        <v>80.591940821279806</v>
      </c>
      <c r="Q93" s="3">
        <f t="shared" ca="1" si="78"/>
        <v>4.901142551535747</v>
      </c>
      <c r="R93" s="85"/>
      <c r="S93" s="3" t="str">
        <f t="shared" si="79"/>
        <v>1.5</v>
      </c>
      <c r="T93" s="3" t="str">
        <f t="shared" si="80"/>
        <v>-</v>
      </c>
      <c r="U93" s="3">
        <f t="shared" si="81"/>
        <v>301.95999999999998</v>
      </c>
      <c r="V93" s="3">
        <f t="shared" ca="1" si="82"/>
        <v>80.591940821279806</v>
      </c>
      <c r="W93" s="3">
        <f t="shared" ca="1" si="83"/>
        <v>4.6288568542282054</v>
      </c>
      <c r="X93" s="85"/>
      <c r="Y93" s="3" t="str">
        <f t="shared" si="84"/>
        <v>1.5</v>
      </c>
      <c r="Z93" s="3" t="str">
        <f t="shared" si="85"/>
        <v>-</v>
      </c>
      <c r="AA93" s="3">
        <f t="shared" si="86"/>
        <v>301.95999999999998</v>
      </c>
      <c r="AB93" s="3">
        <f t="shared" ca="1" si="87"/>
        <v>80.591940821279806</v>
      </c>
      <c r="AC93" s="3">
        <f t="shared" ca="1" si="88"/>
        <v>4.3565711569206647</v>
      </c>
      <c r="AE93" s="3" t="str">
        <f t="shared" si="89"/>
        <v>1.5</v>
      </c>
      <c r="AF93" s="3" t="str">
        <f t="shared" si="90"/>
        <v>-</v>
      </c>
      <c r="AG93" s="3">
        <f t="shared" si="91"/>
        <v>301.95999999999998</v>
      </c>
      <c r="AH93" s="3">
        <f t="shared" ca="1" si="92"/>
        <v>80.591940821279806</v>
      </c>
      <c r="AI93" s="3">
        <f t="shared" ca="1" si="93"/>
        <v>4.0842854596131222</v>
      </c>
      <c r="AK93" s="3" t="str">
        <f t="shared" si="94"/>
        <v>1.5</v>
      </c>
      <c r="AL93" s="3" t="str">
        <f t="shared" si="95"/>
        <v>-</v>
      </c>
      <c r="AM93" s="3">
        <f t="shared" si="96"/>
        <v>301.95999999999998</v>
      </c>
      <c r="AN93" s="3">
        <f t="shared" ca="1" si="97"/>
        <v>80.591940821279806</v>
      </c>
      <c r="AO93" s="3">
        <f t="shared" ca="1" si="98"/>
        <v>3.811999762305581</v>
      </c>
      <c r="AQ93" s="3" t="str">
        <f t="shared" si="99"/>
        <v>1.5</v>
      </c>
      <c r="AR93" s="3" t="str">
        <f t="shared" si="100"/>
        <v>-</v>
      </c>
      <c r="AS93" s="3">
        <f t="shared" si="101"/>
        <v>301.95999999999998</v>
      </c>
      <c r="AT93" s="3">
        <f t="shared" ca="1" si="102"/>
        <v>80.591940821279806</v>
      </c>
      <c r="AU93" s="3">
        <f t="shared" ca="1" si="103"/>
        <v>3.2674283676904978</v>
      </c>
      <c r="AW93" s="3" t="str">
        <f t="shared" si="104"/>
        <v>1.5</v>
      </c>
      <c r="AX93" s="3" t="str">
        <f t="shared" si="105"/>
        <v>-</v>
      </c>
      <c r="AY93" s="3">
        <f t="shared" si="106"/>
        <v>301.95999999999998</v>
      </c>
      <c r="AZ93" s="3">
        <f t="shared" ca="1" si="107"/>
        <v>80.591940821279806</v>
      </c>
      <c r="BA93" s="3">
        <f t="shared" ca="1" si="108"/>
        <v>2.7228569730754151</v>
      </c>
      <c r="BC93" s="3" t="str">
        <f t="shared" si="109"/>
        <v>1.5</v>
      </c>
      <c r="BD93" s="3" t="str">
        <f t="shared" si="110"/>
        <v>-</v>
      </c>
      <c r="BE93" s="3">
        <f t="shared" si="111"/>
        <v>301.95999999999998</v>
      </c>
      <c r="BF93" s="3">
        <f t="shared" ca="1" si="112"/>
        <v>80.591940821279806</v>
      </c>
      <c r="BG93" s="3">
        <f t="shared" ca="1" si="113"/>
        <v>1.6337141838452489</v>
      </c>
      <c r="BI93" s="3" t="str">
        <f t="shared" si="114"/>
        <v>1.5</v>
      </c>
      <c r="BJ93" s="3" t="str">
        <f t="shared" si="115"/>
        <v>-</v>
      </c>
      <c r="BK93" s="3">
        <f t="shared" si="116"/>
        <v>301.95999999999998</v>
      </c>
      <c r="BL93" s="3">
        <f t="shared" ca="1" si="117"/>
        <v>80.591940821279806</v>
      </c>
      <c r="BM93" s="3">
        <f t="shared" ca="1" si="118"/>
        <v>0.54457139461508308</v>
      </c>
    </row>
    <row r="94" spans="1:65" x14ac:dyDescent="0.3">
      <c r="A94" s="3" t="str">
        <f>'Forward collapse simulation'!B104</f>
        <v>1.5</v>
      </c>
      <c r="B94" s="3" t="str">
        <f>IF('Forward collapse simulation'!C104="","-",'Forward collapse simulation'!C104)</f>
        <v>-</v>
      </c>
      <c r="C94" s="3">
        <f>'Forward collapse simulation'!E104</f>
        <v>319.14</v>
      </c>
      <c r="D94" s="3">
        <f ca="1">'Forward collapse simulation'!AK104</f>
        <v>86.462190201037188</v>
      </c>
      <c r="E94" s="84">
        <f ca="1">'Forward collapse simulation'!AL104</f>
        <v>6.1934823502625198</v>
      </c>
      <c r="G94" s="3" t="str">
        <f t="shared" si="69"/>
        <v>1.5</v>
      </c>
      <c r="H94" s="3" t="str">
        <f t="shared" si="70"/>
        <v>-</v>
      </c>
      <c r="I94" s="3">
        <f t="shared" si="71"/>
        <v>319.14</v>
      </c>
      <c r="J94" s="3">
        <f t="shared" ca="1" si="72"/>
        <v>86.462190201037188</v>
      </c>
      <c r="K94" s="3">
        <f t="shared" ca="1" si="73"/>
        <v>5.8838082327493932</v>
      </c>
      <c r="M94" s="3" t="str">
        <f t="shared" si="74"/>
        <v>1.5</v>
      </c>
      <c r="N94" s="3" t="str">
        <f t="shared" si="75"/>
        <v>-</v>
      </c>
      <c r="O94" s="3">
        <f t="shared" si="76"/>
        <v>319.14</v>
      </c>
      <c r="P94" s="3">
        <f t="shared" ca="1" si="77"/>
        <v>86.462190201037188</v>
      </c>
      <c r="Q94" s="3">
        <f t="shared" ca="1" si="78"/>
        <v>5.5741341152362676</v>
      </c>
      <c r="R94" s="85"/>
      <c r="S94" s="3" t="str">
        <f t="shared" si="79"/>
        <v>1.5</v>
      </c>
      <c r="T94" s="3" t="str">
        <f t="shared" si="80"/>
        <v>-</v>
      </c>
      <c r="U94" s="3">
        <f t="shared" si="81"/>
        <v>319.14</v>
      </c>
      <c r="V94" s="3">
        <f t="shared" ca="1" si="82"/>
        <v>86.462190201037188</v>
      </c>
      <c r="W94" s="3">
        <f t="shared" ca="1" si="83"/>
        <v>5.2644599977231419</v>
      </c>
      <c r="X94" s="85"/>
      <c r="Y94" s="3" t="str">
        <f t="shared" si="84"/>
        <v>1.5</v>
      </c>
      <c r="Z94" s="3" t="str">
        <f t="shared" si="85"/>
        <v>-</v>
      </c>
      <c r="AA94" s="3">
        <f t="shared" si="86"/>
        <v>319.14</v>
      </c>
      <c r="AB94" s="3">
        <f t="shared" ca="1" si="87"/>
        <v>86.462190201037188</v>
      </c>
      <c r="AC94" s="3">
        <f t="shared" ca="1" si="88"/>
        <v>4.9547858802100162</v>
      </c>
      <c r="AE94" s="3" t="str">
        <f t="shared" si="89"/>
        <v>1.5</v>
      </c>
      <c r="AF94" s="3" t="str">
        <f t="shared" si="90"/>
        <v>-</v>
      </c>
      <c r="AG94" s="3">
        <f t="shared" si="91"/>
        <v>319.14</v>
      </c>
      <c r="AH94" s="3">
        <f t="shared" ca="1" si="92"/>
        <v>86.462190201037188</v>
      </c>
      <c r="AI94" s="3">
        <f t="shared" ca="1" si="93"/>
        <v>4.6451117626968896</v>
      </c>
      <c r="AK94" s="3" t="str">
        <f t="shared" si="94"/>
        <v>1.5</v>
      </c>
      <c r="AL94" s="3" t="str">
        <f t="shared" si="95"/>
        <v>-</v>
      </c>
      <c r="AM94" s="3">
        <f t="shared" si="96"/>
        <v>319.14</v>
      </c>
      <c r="AN94" s="3">
        <f t="shared" ca="1" si="97"/>
        <v>86.462190201037188</v>
      </c>
      <c r="AO94" s="3">
        <f t="shared" ca="1" si="98"/>
        <v>4.335437645183764</v>
      </c>
      <c r="AQ94" s="3" t="str">
        <f t="shared" si="99"/>
        <v>1.5</v>
      </c>
      <c r="AR94" s="3" t="str">
        <f t="shared" si="100"/>
        <v>-</v>
      </c>
      <c r="AS94" s="3">
        <f t="shared" si="101"/>
        <v>319.14</v>
      </c>
      <c r="AT94" s="3">
        <f t="shared" ca="1" si="102"/>
        <v>86.462190201037188</v>
      </c>
      <c r="AU94" s="3">
        <f t="shared" ca="1" si="103"/>
        <v>3.7160894101575117</v>
      </c>
      <c r="AW94" s="3" t="str">
        <f t="shared" si="104"/>
        <v>1.5</v>
      </c>
      <c r="AX94" s="3" t="str">
        <f t="shared" si="105"/>
        <v>-</v>
      </c>
      <c r="AY94" s="3">
        <f t="shared" si="106"/>
        <v>319.14</v>
      </c>
      <c r="AZ94" s="3">
        <f t="shared" ca="1" si="107"/>
        <v>86.462190201037188</v>
      </c>
      <c r="BA94" s="3">
        <f t="shared" ca="1" si="108"/>
        <v>3.0967411751312599</v>
      </c>
      <c r="BC94" s="3" t="str">
        <f t="shared" si="109"/>
        <v>1.5</v>
      </c>
      <c r="BD94" s="3" t="str">
        <f t="shared" si="110"/>
        <v>-</v>
      </c>
      <c r="BE94" s="3">
        <f t="shared" si="111"/>
        <v>319.14</v>
      </c>
      <c r="BF94" s="3">
        <f t="shared" ca="1" si="112"/>
        <v>86.462190201037188</v>
      </c>
      <c r="BG94" s="3">
        <f t="shared" ca="1" si="113"/>
        <v>1.8580447050787559</v>
      </c>
      <c r="BI94" s="3" t="str">
        <f t="shared" si="114"/>
        <v>1.5</v>
      </c>
      <c r="BJ94" s="3" t="str">
        <f t="shared" si="115"/>
        <v>-</v>
      </c>
      <c r="BK94" s="3">
        <f t="shared" si="116"/>
        <v>319.14</v>
      </c>
      <c r="BL94" s="3">
        <f t="shared" ca="1" si="117"/>
        <v>86.462190201037188</v>
      </c>
      <c r="BM94" s="3">
        <f t="shared" ca="1" si="118"/>
        <v>0.61934823502625203</v>
      </c>
    </row>
    <row r="95" spans="1:65" x14ac:dyDescent="0.3">
      <c r="A95" s="3" t="str">
        <f>'Forward collapse simulation'!B105</f>
        <v>1.5</v>
      </c>
      <c r="B95" s="3" t="str">
        <f>IF('Forward collapse simulation'!C105="","-",'Forward collapse simulation'!C105)</f>
        <v>-</v>
      </c>
      <c r="C95" s="3">
        <f>'Forward collapse simulation'!E105</f>
        <v>17.57</v>
      </c>
      <c r="D95" s="3">
        <f ca="1">'Forward collapse simulation'!AK105</f>
        <v>88.876110925652384</v>
      </c>
      <c r="E95" s="84">
        <f ca="1">'Forward collapse simulation'!AL105</f>
        <v>6.4191455959017691</v>
      </c>
      <c r="G95" s="3" t="str">
        <f t="shared" si="69"/>
        <v>1.5</v>
      </c>
      <c r="H95" s="3" t="str">
        <f t="shared" si="70"/>
        <v>-</v>
      </c>
      <c r="I95" s="3">
        <f t="shared" si="71"/>
        <v>17.57</v>
      </c>
      <c r="J95" s="3">
        <f t="shared" ca="1" si="72"/>
        <v>88.876110925652384</v>
      </c>
      <c r="K95" s="3">
        <f t="shared" ca="1" si="73"/>
        <v>6.0981883161066808</v>
      </c>
      <c r="M95" s="3" t="str">
        <f t="shared" si="74"/>
        <v>1.5</v>
      </c>
      <c r="N95" s="3" t="str">
        <f t="shared" si="75"/>
        <v>-</v>
      </c>
      <c r="O95" s="3">
        <f t="shared" si="76"/>
        <v>17.57</v>
      </c>
      <c r="P95" s="3">
        <f t="shared" ca="1" si="77"/>
        <v>88.876110925652384</v>
      </c>
      <c r="Q95" s="3">
        <f t="shared" ca="1" si="78"/>
        <v>5.7772310363115924</v>
      </c>
      <c r="R95" s="85"/>
      <c r="S95" s="3" t="str">
        <f t="shared" si="79"/>
        <v>1.5</v>
      </c>
      <c r="T95" s="3" t="str">
        <f t="shared" si="80"/>
        <v>-</v>
      </c>
      <c r="U95" s="3">
        <f t="shared" si="81"/>
        <v>17.57</v>
      </c>
      <c r="V95" s="3">
        <f t="shared" ca="1" si="82"/>
        <v>88.876110925652384</v>
      </c>
      <c r="W95" s="3">
        <f t="shared" ca="1" si="83"/>
        <v>5.456273756516504</v>
      </c>
      <c r="X95" s="85"/>
      <c r="Y95" s="3" t="str">
        <f t="shared" si="84"/>
        <v>1.5</v>
      </c>
      <c r="Z95" s="3" t="str">
        <f t="shared" si="85"/>
        <v>-</v>
      </c>
      <c r="AA95" s="3">
        <f t="shared" si="86"/>
        <v>17.57</v>
      </c>
      <c r="AB95" s="3">
        <f t="shared" ca="1" si="87"/>
        <v>88.876110925652384</v>
      </c>
      <c r="AC95" s="3">
        <f t="shared" ca="1" si="88"/>
        <v>5.1353164767214157</v>
      </c>
      <c r="AE95" s="3" t="str">
        <f t="shared" si="89"/>
        <v>1.5</v>
      </c>
      <c r="AF95" s="3" t="str">
        <f t="shared" si="90"/>
        <v>-</v>
      </c>
      <c r="AG95" s="3">
        <f t="shared" si="91"/>
        <v>17.57</v>
      </c>
      <c r="AH95" s="3">
        <f t="shared" ca="1" si="92"/>
        <v>88.876110925652384</v>
      </c>
      <c r="AI95" s="3">
        <f t="shared" ca="1" si="93"/>
        <v>4.8143591969263273</v>
      </c>
      <c r="AK95" s="3" t="str">
        <f t="shared" si="94"/>
        <v>1.5</v>
      </c>
      <c r="AL95" s="3" t="str">
        <f t="shared" si="95"/>
        <v>-</v>
      </c>
      <c r="AM95" s="3">
        <f t="shared" si="96"/>
        <v>17.57</v>
      </c>
      <c r="AN95" s="3">
        <f t="shared" ca="1" si="97"/>
        <v>88.876110925652384</v>
      </c>
      <c r="AO95" s="3">
        <f t="shared" ca="1" si="98"/>
        <v>4.493401917131238</v>
      </c>
      <c r="AQ95" s="3" t="str">
        <f t="shared" si="99"/>
        <v>1.5</v>
      </c>
      <c r="AR95" s="3" t="str">
        <f t="shared" si="100"/>
        <v>-</v>
      </c>
      <c r="AS95" s="3">
        <f t="shared" si="101"/>
        <v>17.57</v>
      </c>
      <c r="AT95" s="3">
        <f t="shared" ca="1" si="102"/>
        <v>88.876110925652384</v>
      </c>
      <c r="AU95" s="3">
        <f t="shared" ca="1" si="103"/>
        <v>3.8514873575410613</v>
      </c>
      <c r="AW95" s="3" t="str">
        <f t="shared" si="104"/>
        <v>1.5</v>
      </c>
      <c r="AX95" s="3" t="str">
        <f t="shared" si="105"/>
        <v>-</v>
      </c>
      <c r="AY95" s="3">
        <f t="shared" si="106"/>
        <v>17.57</v>
      </c>
      <c r="AZ95" s="3">
        <f t="shared" ca="1" si="107"/>
        <v>88.876110925652384</v>
      </c>
      <c r="BA95" s="3">
        <f t="shared" ca="1" si="108"/>
        <v>3.2095727979508846</v>
      </c>
      <c r="BC95" s="3" t="str">
        <f t="shared" si="109"/>
        <v>1.5</v>
      </c>
      <c r="BD95" s="3" t="str">
        <f t="shared" si="110"/>
        <v>-</v>
      </c>
      <c r="BE95" s="3">
        <f t="shared" si="111"/>
        <v>17.57</v>
      </c>
      <c r="BF95" s="3">
        <f t="shared" ca="1" si="112"/>
        <v>88.876110925652384</v>
      </c>
      <c r="BG95" s="3">
        <f t="shared" ca="1" si="113"/>
        <v>1.9257436787705307</v>
      </c>
      <c r="BI95" s="3" t="str">
        <f t="shared" si="114"/>
        <v>1.5</v>
      </c>
      <c r="BJ95" s="3" t="str">
        <f t="shared" si="115"/>
        <v>-</v>
      </c>
      <c r="BK95" s="3">
        <f t="shared" si="116"/>
        <v>17.57</v>
      </c>
      <c r="BL95" s="3">
        <f t="shared" ca="1" si="117"/>
        <v>88.876110925652384</v>
      </c>
      <c r="BM95" s="3">
        <f t="shared" ca="1" si="118"/>
        <v>0.64191455959017696</v>
      </c>
    </row>
    <row r="96" spans="1:65" x14ac:dyDescent="0.3">
      <c r="A96" s="3" t="str">
        <f>'Forward collapse simulation'!B106</f>
        <v>1.5</v>
      </c>
      <c r="B96" s="3" t="str">
        <f>IF('Forward collapse simulation'!C106="","-",'Forward collapse simulation'!C106)</f>
        <v>-</v>
      </c>
      <c r="C96" s="3">
        <f>'Forward collapse simulation'!E106</f>
        <v>118.83</v>
      </c>
      <c r="D96" s="3">
        <f ca="1">'Forward collapse simulation'!AK106</f>
        <v>85.940271220339284</v>
      </c>
      <c r="E96" s="84">
        <f ca="1">'Forward collapse simulation'!AL106</f>
        <v>6.5592070824167052</v>
      </c>
      <c r="G96" s="3" t="str">
        <f t="shared" si="69"/>
        <v>1.5</v>
      </c>
      <c r="H96" s="3" t="str">
        <f t="shared" si="70"/>
        <v>-</v>
      </c>
      <c r="I96" s="3">
        <f t="shared" si="71"/>
        <v>118.83</v>
      </c>
      <c r="J96" s="3">
        <f t="shared" ca="1" si="72"/>
        <v>85.940271220339284</v>
      </c>
      <c r="K96" s="3">
        <f t="shared" ca="1" si="73"/>
        <v>6.2312467282958695</v>
      </c>
      <c r="M96" s="3" t="str">
        <f t="shared" si="74"/>
        <v>1.5</v>
      </c>
      <c r="N96" s="3" t="str">
        <f t="shared" si="75"/>
        <v>-</v>
      </c>
      <c r="O96" s="3">
        <f t="shared" si="76"/>
        <v>118.83</v>
      </c>
      <c r="P96" s="3">
        <f t="shared" ca="1" si="77"/>
        <v>85.940271220339284</v>
      </c>
      <c r="Q96" s="3">
        <f t="shared" ca="1" si="78"/>
        <v>5.9032863741750345</v>
      </c>
      <c r="R96" s="85"/>
      <c r="S96" s="3" t="str">
        <f t="shared" si="79"/>
        <v>1.5</v>
      </c>
      <c r="T96" s="3" t="str">
        <f t="shared" si="80"/>
        <v>-</v>
      </c>
      <c r="U96" s="3">
        <f t="shared" si="81"/>
        <v>118.83</v>
      </c>
      <c r="V96" s="3">
        <f t="shared" ca="1" si="82"/>
        <v>85.940271220339284</v>
      </c>
      <c r="W96" s="3">
        <f t="shared" ca="1" si="83"/>
        <v>5.5753260200541996</v>
      </c>
      <c r="X96" s="85"/>
      <c r="Y96" s="3" t="str">
        <f t="shared" si="84"/>
        <v>1.5</v>
      </c>
      <c r="Z96" s="3" t="str">
        <f t="shared" si="85"/>
        <v>-</v>
      </c>
      <c r="AA96" s="3">
        <f t="shared" si="86"/>
        <v>118.83</v>
      </c>
      <c r="AB96" s="3">
        <f t="shared" ca="1" si="87"/>
        <v>85.940271220339284</v>
      </c>
      <c r="AC96" s="3">
        <f t="shared" ca="1" si="88"/>
        <v>5.2473656659333647</v>
      </c>
      <c r="AE96" s="3" t="str">
        <f t="shared" si="89"/>
        <v>1.5</v>
      </c>
      <c r="AF96" s="3" t="str">
        <f t="shared" si="90"/>
        <v>-</v>
      </c>
      <c r="AG96" s="3">
        <f t="shared" si="91"/>
        <v>118.83</v>
      </c>
      <c r="AH96" s="3">
        <f t="shared" ca="1" si="92"/>
        <v>85.940271220339284</v>
      </c>
      <c r="AI96" s="3">
        <f t="shared" ca="1" si="93"/>
        <v>4.9194053118125289</v>
      </c>
      <c r="AK96" s="3" t="str">
        <f t="shared" si="94"/>
        <v>1.5</v>
      </c>
      <c r="AL96" s="3" t="str">
        <f t="shared" si="95"/>
        <v>-</v>
      </c>
      <c r="AM96" s="3">
        <f t="shared" si="96"/>
        <v>118.83</v>
      </c>
      <c r="AN96" s="3">
        <f t="shared" ca="1" si="97"/>
        <v>85.940271220339284</v>
      </c>
      <c r="AO96" s="3">
        <f t="shared" ca="1" si="98"/>
        <v>4.5914449576916931</v>
      </c>
      <c r="AQ96" s="3" t="str">
        <f t="shared" si="99"/>
        <v>1.5</v>
      </c>
      <c r="AR96" s="3" t="str">
        <f t="shared" si="100"/>
        <v>-</v>
      </c>
      <c r="AS96" s="3">
        <f t="shared" si="101"/>
        <v>118.83</v>
      </c>
      <c r="AT96" s="3">
        <f t="shared" ca="1" si="102"/>
        <v>85.940271220339284</v>
      </c>
      <c r="AU96" s="3">
        <f t="shared" ca="1" si="103"/>
        <v>3.9355242494500229</v>
      </c>
      <c r="AW96" s="3" t="str">
        <f t="shared" si="104"/>
        <v>1.5</v>
      </c>
      <c r="AX96" s="3" t="str">
        <f t="shared" si="105"/>
        <v>-</v>
      </c>
      <c r="AY96" s="3">
        <f t="shared" si="106"/>
        <v>118.83</v>
      </c>
      <c r="AZ96" s="3">
        <f t="shared" ca="1" si="107"/>
        <v>85.940271220339284</v>
      </c>
      <c r="BA96" s="3">
        <f t="shared" ca="1" si="108"/>
        <v>3.2796035412083526</v>
      </c>
      <c r="BC96" s="3" t="str">
        <f t="shared" si="109"/>
        <v>1.5</v>
      </c>
      <c r="BD96" s="3" t="str">
        <f t="shared" si="110"/>
        <v>-</v>
      </c>
      <c r="BE96" s="3">
        <f t="shared" si="111"/>
        <v>118.83</v>
      </c>
      <c r="BF96" s="3">
        <f t="shared" ca="1" si="112"/>
        <v>85.940271220339284</v>
      </c>
      <c r="BG96" s="3">
        <f t="shared" ca="1" si="113"/>
        <v>1.9677621247250114</v>
      </c>
      <c r="BI96" s="3" t="str">
        <f t="shared" si="114"/>
        <v>1.5</v>
      </c>
      <c r="BJ96" s="3" t="str">
        <f t="shared" si="115"/>
        <v>-</v>
      </c>
      <c r="BK96" s="3">
        <f t="shared" si="116"/>
        <v>118.83</v>
      </c>
      <c r="BL96" s="3">
        <f t="shared" ca="1" si="117"/>
        <v>85.940271220339284</v>
      </c>
      <c r="BM96" s="3">
        <f t="shared" ca="1" si="118"/>
        <v>0.65592070824167059</v>
      </c>
    </row>
    <row r="97" spans="1:65" x14ac:dyDescent="0.3">
      <c r="A97" s="3" t="str">
        <f>'Forward collapse simulation'!B107</f>
        <v>1.5</v>
      </c>
      <c r="B97" s="3" t="str">
        <f>IF('Forward collapse simulation'!C107="","-",'Forward collapse simulation'!C107)</f>
        <v>-</v>
      </c>
      <c r="C97" s="3">
        <f>'Forward collapse simulation'!E107</f>
        <v>133.93</v>
      </c>
      <c r="D97" s="3">
        <f ca="1">'Forward collapse simulation'!AK107</f>
        <v>78.771217848462243</v>
      </c>
      <c r="E97" s="84">
        <f ca="1">'Forward collapse simulation'!AL107</f>
        <v>5.8543607222775149</v>
      </c>
      <c r="G97" s="3" t="str">
        <f t="shared" si="69"/>
        <v>1.5</v>
      </c>
      <c r="H97" s="3" t="str">
        <f t="shared" si="70"/>
        <v>-</v>
      </c>
      <c r="I97" s="3">
        <f t="shared" si="71"/>
        <v>133.93</v>
      </c>
      <c r="J97" s="3">
        <f t="shared" ca="1" si="72"/>
        <v>78.771217848462243</v>
      </c>
      <c r="K97" s="3">
        <f t="shared" ca="1" si="73"/>
        <v>5.5616426861636388</v>
      </c>
      <c r="M97" s="3" t="str">
        <f t="shared" si="74"/>
        <v>1.5</v>
      </c>
      <c r="N97" s="3" t="str">
        <f t="shared" si="75"/>
        <v>-</v>
      </c>
      <c r="O97" s="3">
        <f t="shared" si="76"/>
        <v>133.93</v>
      </c>
      <c r="P97" s="3">
        <f t="shared" ca="1" si="77"/>
        <v>78.771217848462243</v>
      </c>
      <c r="Q97" s="3">
        <f t="shared" ca="1" si="78"/>
        <v>5.2689246500497635</v>
      </c>
      <c r="R97" s="85"/>
      <c r="S97" s="3" t="str">
        <f t="shared" si="79"/>
        <v>1.5</v>
      </c>
      <c r="T97" s="3" t="str">
        <f t="shared" si="80"/>
        <v>-</v>
      </c>
      <c r="U97" s="3">
        <f t="shared" si="81"/>
        <v>133.93</v>
      </c>
      <c r="V97" s="3">
        <f t="shared" ca="1" si="82"/>
        <v>78.771217848462243</v>
      </c>
      <c r="W97" s="3">
        <f t="shared" ca="1" si="83"/>
        <v>4.9762066139358874</v>
      </c>
      <c r="X97" s="85"/>
      <c r="Y97" s="3" t="str">
        <f t="shared" si="84"/>
        <v>1.5</v>
      </c>
      <c r="Z97" s="3" t="str">
        <f t="shared" si="85"/>
        <v>-</v>
      </c>
      <c r="AA97" s="3">
        <f t="shared" si="86"/>
        <v>133.93</v>
      </c>
      <c r="AB97" s="3">
        <f t="shared" ca="1" si="87"/>
        <v>78.771217848462243</v>
      </c>
      <c r="AC97" s="3">
        <f t="shared" ca="1" si="88"/>
        <v>4.6834885778220121</v>
      </c>
      <c r="AE97" s="3" t="str">
        <f t="shared" si="89"/>
        <v>1.5</v>
      </c>
      <c r="AF97" s="3" t="str">
        <f t="shared" si="90"/>
        <v>-</v>
      </c>
      <c r="AG97" s="3">
        <f t="shared" si="91"/>
        <v>133.93</v>
      </c>
      <c r="AH97" s="3">
        <f t="shared" ca="1" si="92"/>
        <v>78.771217848462243</v>
      </c>
      <c r="AI97" s="3">
        <f t="shared" ca="1" si="93"/>
        <v>4.390770541708136</v>
      </c>
      <c r="AK97" s="3" t="str">
        <f t="shared" si="94"/>
        <v>1.5</v>
      </c>
      <c r="AL97" s="3" t="str">
        <f t="shared" si="95"/>
        <v>-</v>
      </c>
      <c r="AM97" s="3">
        <f t="shared" si="96"/>
        <v>133.93</v>
      </c>
      <c r="AN97" s="3">
        <f t="shared" ca="1" si="97"/>
        <v>78.771217848462243</v>
      </c>
      <c r="AO97" s="3">
        <f t="shared" ca="1" si="98"/>
        <v>4.0980525055942598</v>
      </c>
      <c r="AQ97" s="3" t="str">
        <f t="shared" si="99"/>
        <v>1.5</v>
      </c>
      <c r="AR97" s="3" t="str">
        <f t="shared" si="100"/>
        <v>-</v>
      </c>
      <c r="AS97" s="3">
        <f t="shared" si="101"/>
        <v>133.93</v>
      </c>
      <c r="AT97" s="3">
        <f t="shared" ca="1" si="102"/>
        <v>78.771217848462243</v>
      </c>
      <c r="AU97" s="3">
        <f t="shared" ca="1" si="103"/>
        <v>3.5126164333665089</v>
      </c>
      <c r="AW97" s="3" t="str">
        <f t="shared" si="104"/>
        <v>1.5</v>
      </c>
      <c r="AX97" s="3" t="str">
        <f t="shared" si="105"/>
        <v>-</v>
      </c>
      <c r="AY97" s="3">
        <f t="shared" si="106"/>
        <v>133.93</v>
      </c>
      <c r="AZ97" s="3">
        <f t="shared" ca="1" si="107"/>
        <v>78.771217848462243</v>
      </c>
      <c r="BA97" s="3">
        <f t="shared" ca="1" si="108"/>
        <v>2.9271803611387575</v>
      </c>
      <c r="BC97" s="3" t="str">
        <f t="shared" si="109"/>
        <v>1.5</v>
      </c>
      <c r="BD97" s="3" t="str">
        <f t="shared" si="110"/>
        <v>-</v>
      </c>
      <c r="BE97" s="3">
        <f t="shared" si="111"/>
        <v>133.93</v>
      </c>
      <c r="BF97" s="3">
        <f t="shared" ca="1" si="112"/>
        <v>78.771217848462243</v>
      </c>
      <c r="BG97" s="3">
        <f t="shared" ca="1" si="113"/>
        <v>1.7563082166832544</v>
      </c>
      <c r="BI97" s="3" t="str">
        <f t="shared" si="114"/>
        <v>1.5</v>
      </c>
      <c r="BJ97" s="3" t="str">
        <f t="shared" si="115"/>
        <v>-</v>
      </c>
      <c r="BK97" s="3">
        <f t="shared" si="116"/>
        <v>133.93</v>
      </c>
      <c r="BL97" s="3">
        <f t="shared" ca="1" si="117"/>
        <v>78.771217848462243</v>
      </c>
      <c r="BM97" s="3">
        <f t="shared" ca="1" si="118"/>
        <v>0.58543607222775151</v>
      </c>
    </row>
    <row r="98" spans="1:65" x14ac:dyDescent="0.3">
      <c r="A98" s="3" t="str">
        <f>'Forward collapse simulation'!B108</f>
        <v>1.5</v>
      </c>
      <c r="B98" s="3" t="str">
        <f>IF('Forward collapse simulation'!C108="","-",'Forward collapse simulation'!C108)</f>
        <v>-</v>
      </c>
      <c r="C98" s="3">
        <f>'Forward collapse simulation'!E108</f>
        <v>133.58000000000001</v>
      </c>
      <c r="D98" s="3">
        <f ca="1">'Forward collapse simulation'!AK108</f>
        <v>67.713132898788061</v>
      </c>
      <c r="E98" s="84">
        <f ca="1">'Forward collapse simulation'!AL108</f>
        <v>4.503025005723833</v>
      </c>
      <c r="G98" s="3" t="str">
        <f t="shared" si="69"/>
        <v>1.5</v>
      </c>
      <c r="H98" s="3" t="str">
        <f t="shared" si="70"/>
        <v>-</v>
      </c>
      <c r="I98" s="3">
        <f t="shared" si="71"/>
        <v>133.58000000000001</v>
      </c>
      <c r="J98" s="3">
        <f t="shared" ca="1" si="72"/>
        <v>67.713132898788061</v>
      </c>
      <c r="K98" s="3">
        <f t="shared" ca="1" si="73"/>
        <v>4.2778737554376409</v>
      </c>
      <c r="M98" s="3" t="str">
        <f t="shared" si="74"/>
        <v>1.5</v>
      </c>
      <c r="N98" s="3" t="str">
        <f t="shared" si="75"/>
        <v>-</v>
      </c>
      <c r="O98" s="3">
        <f t="shared" si="76"/>
        <v>133.58000000000001</v>
      </c>
      <c r="P98" s="3">
        <f t="shared" ca="1" si="77"/>
        <v>67.713132898788061</v>
      </c>
      <c r="Q98" s="3">
        <f t="shared" ca="1" si="78"/>
        <v>4.0527225051514497</v>
      </c>
      <c r="R98" s="85"/>
      <c r="S98" s="3" t="str">
        <f t="shared" si="79"/>
        <v>1.5</v>
      </c>
      <c r="T98" s="3" t="str">
        <f t="shared" si="80"/>
        <v>-</v>
      </c>
      <c r="U98" s="3">
        <f t="shared" si="81"/>
        <v>133.58000000000001</v>
      </c>
      <c r="V98" s="3">
        <f t="shared" ca="1" si="82"/>
        <v>67.713132898788061</v>
      </c>
      <c r="W98" s="3">
        <f t="shared" ca="1" si="83"/>
        <v>3.8275712548652581</v>
      </c>
      <c r="X98" s="85"/>
      <c r="Y98" s="3" t="str">
        <f t="shared" si="84"/>
        <v>1.5</v>
      </c>
      <c r="Z98" s="3" t="str">
        <f t="shared" si="85"/>
        <v>-</v>
      </c>
      <c r="AA98" s="3">
        <f t="shared" si="86"/>
        <v>133.58000000000001</v>
      </c>
      <c r="AB98" s="3">
        <f t="shared" ca="1" si="87"/>
        <v>67.713132898788061</v>
      </c>
      <c r="AC98" s="3">
        <f t="shared" ca="1" si="88"/>
        <v>3.6024200045790664</v>
      </c>
      <c r="AE98" s="3" t="str">
        <f t="shared" si="89"/>
        <v>1.5</v>
      </c>
      <c r="AF98" s="3" t="str">
        <f t="shared" si="90"/>
        <v>-</v>
      </c>
      <c r="AG98" s="3">
        <f t="shared" si="91"/>
        <v>133.58000000000001</v>
      </c>
      <c r="AH98" s="3">
        <f t="shared" ca="1" si="92"/>
        <v>67.713132898788061</v>
      </c>
      <c r="AI98" s="3">
        <f t="shared" ca="1" si="93"/>
        <v>3.3772687542928748</v>
      </c>
      <c r="AK98" s="3" t="str">
        <f t="shared" si="94"/>
        <v>1.5</v>
      </c>
      <c r="AL98" s="3" t="str">
        <f t="shared" si="95"/>
        <v>-</v>
      </c>
      <c r="AM98" s="3">
        <f t="shared" si="96"/>
        <v>133.58000000000001</v>
      </c>
      <c r="AN98" s="3">
        <f t="shared" ca="1" si="97"/>
        <v>67.713132898788061</v>
      </c>
      <c r="AO98" s="3">
        <f t="shared" ca="1" si="98"/>
        <v>3.1521175040066831</v>
      </c>
      <c r="AQ98" s="3" t="str">
        <f t="shared" si="99"/>
        <v>1.5</v>
      </c>
      <c r="AR98" s="3" t="str">
        <f t="shared" si="100"/>
        <v>-</v>
      </c>
      <c r="AS98" s="3">
        <f t="shared" si="101"/>
        <v>133.58000000000001</v>
      </c>
      <c r="AT98" s="3">
        <f t="shared" ca="1" si="102"/>
        <v>67.713132898788061</v>
      </c>
      <c r="AU98" s="3">
        <f t="shared" ca="1" si="103"/>
        <v>2.7018150034342998</v>
      </c>
      <c r="AW98" s="3" t="str">
        <f t="shared" si="104"/>
        <v>1.5</v>
      </c>
      <c r="AX98" s="3" t="str">
        <f t="shared" si="105"/>
        <v>-</v>
      </c>
      <c r="AY98" s="3">
        <f t="shared" si="106"/>
        <v>133.58000000000001</v>
      </c>
      <c r="AZ98" s="3">
        <f t="shared" ca="1" si="107"/>
        <v>67.713132898788061</v>
      </c>
      <c r="BA98" s="3">
        <f t="shared" ca="1" si="108"/>
        <v>2.2515125028619165</v>
      </c>
      <c r="BC98" s="3" t="str">
        <f t="shared" si="109"/>
        <v>1.5</v>
      </c>
      <c r="BD98" s="3" t="str">
        <f t="shared" si="110"/>
        <v>-</v>
      </c>
      <c r="BE98" s="3">
        <f t="shared" si="111"/>
        <v>133.58000000000001</v>
      </c>
      <c r="BF98" s="3">
        <f t="shared" ca="1" si="112"/>
        <v>67.713132898788061</v>
      </c>
      <c r="BG98" s="3">
        <f t="shared" ca="1" si="113"/>
        <v>1.3509075017171499</v>
      </c>
      <c r="BI98" s="3" t="str">
        <f t="shared" si="114"/>
        <v>1.5</v>
      </c>
      <c r="BJ98" s="3" t="str">
        <f t="shared" si="115"/>
        <v>-</v>
      </c>
      <c r="BK98" s="3">
        <f t="shared" si="116"/>
        <v>133.58000000000001</v>
      </c>
      <c r="BL98" s="3">
        <f t="shared" ca="1" si="117"/>
        <v>67.713132898788061</v>
      </c>
      <c r="BM98" s="3">
        <f t="shared" ca="1" si="118"/>
        <v>0.4503025005723833</v>
      </c>
    </row>
    <row r="99" spans="1:65" x14ac:dyDescent="0.3">
      <c r="A99" s="3" t="str">
        <f>'Forward collapse simulation'!B109</f>
        <v>1.5</v>
      </c>
      <c r="B99" s="3" t="str">
        <f>IF('Forward collapse simulation'!C109="","-",'Forward collapse simulation'!C109)</f>
        <v>-</v>
      </c>
      <c r="C99" s="3">
        <f>'Forward collapse simulation'!E109</f>
        <v>136.05000000000001</v>
      </c>
      <c r="D99" s="3">
        <f>'Forward collapse simulation'!AK109</f>
        <v>-0.1</v>
      </c>
      <c r="E99" s="84">
        <f>'Forward collapse simulation'!AL109</f>
        <v>1.6539999999999999</v>
      </c>
      <c r="G99" s="3" t="str">
        <f t="shared" si="69"/>
        <v>1.5</v>
      </c>
      <c r="H99" s="3" t="str">
        <f t="shared" si="70"/>
        <v>-</v>
      </c>
      <c r="I99" s="3">
        <f t="shared" si="71"/>
        <v>136.05000000000001</v>
      </c>
      <c r="J99" s="3">
        <f t="shared" si="72"/>
        <v>-0.1</v>
      </c>
      <c r="K99" s="3">
        <f t="shared" si="73"/>
        <v>1.5712999999999999</v>
      </c>
      <c r="M99" s="3" t="str">
        <f t="shared" si="74"/>
        <v>1.5</v>
      </c>
      <c r="N99" s="3" t="str">
        <f t="shared" si="75"/>
        <v>-</v>
      </c>
      <c r="O99" s="3">
        <f t="shared" si="76"/>
        <v>136.05000000000001</v>
      </c>
      <c r="P99" s="3">
        <f t="shared" si="77"/>
        <v>-0.1</v>
      </c>
      <c r="Q99" s="3">
        <f t="shared" si="78"/>
        <v>1.4885999999999999</v>
      </c>
      <c r="R99" s="85"/>
      <c r="S99" s="3" t="str">
        <f t="shared" si="79"/>
        <v>1.5</v>
      </c>
      <c r="T99" s="3" t="str">
        <f t="shared" si="80"/>
        <v>-</v>
      </c>
      <c r="U99" s="3">
        <f t="shared" si="81"/>
        <v>136.05000000000001</v>
      </c>
      <c r="V99" s="3">
        <f t="shared" si="82"/>
        <v>-0.1</v>
      </c>
      <c r="W99" s="3">
        <f t="shared" si="83"/>
        <v>1.4058999999999999</v>
      </c>
      <c r="X99" s="85"/>
      <c r="Y99" s="3" t="str">
        <f t="shared" si="84"/>
        <v>1.5</v>
      </c>
      <c r="Z99" s="3" t="str">
        <f t="shared" si="85"/>
        <v>-</v>
      </c>
      <c r="AA99" s="3">
        <f t="shared" si="86"/>
        <v>136.05000000000001</v>
      </c>
      <c r="AB99" s="3">
        <f t="shared" si="87"/>
        <v>-0.1</v>
      </c>
      <c r="AC99" s="3">
        <f t="shared" si="88"/>
        <v>1.3231999999999999</v>
      </c>
      <c r="AE99" s="3" t="str">
        <f t="shared" si="89"/>
        <v>1.5</v>
      </c>
      <c r="AF99" s="3" t="str">
        <f t="shared" si="90"/>
        <v>-</v>
      </c>
      <c r="AG99" s="3">
        <f t="shared" si="91"/>
        <v>136.05000000000001</v>
      </c>
      <c r="AH99" s="3">
        <f t="shared" si="92"/>
        <v>-0.1</v>
      </c>
      <c r="AI99" s="3">
        <f t="shared" si="93"/>
        <v>1.2404999999999999</v>
      </c>
      <c r="AK99" s="3" t="str">
        <f t="shared" si="94"/>
        <v>1.5</v>
      </c>
      <c r="AL99" s="3" t="str">
        <f t="shared" si="95"/>
        <v>-</v>
      </c>
      <c r="AM99" s="3">
        <f t="shared" si="96"/>
        <v>136.05000000000001</v>
      </c>
      <c r="AN99" s="3">
        <f t="shared" si="97"/>
        <v>-0.1</v>
      </c>
      <c r="AO99" s="3">
        <f t="shared" si="98"/>
        <v>1.1577999999999999</v>
      </c>
      <c r="AQ99" s="3" t="str">
        <f t="shared" si="99"/>
        <v>1.5</v>
      </c>
      <c r="AR99" s="3" t="str">
        <f t="shared" si="100"/>
        <v>-</v>
      </c>
      <c r="AS99" s="3">
        <f t="shared" si="101"/>
        <v>136.05000000000001</v>
      </c>
      <c r="AT99" s="3">
        <f t="shared" si="102"/>
        <v>-0.1</v>
      </c>
      <c r="AU99" s="3">
        <f t="shared" si="103"/>
        <v>0.99239999999999995</v>
      </c>
      <c r="AW99" s="3" t="str">
        <f t="shared" si="104"/>
        <v>1.5</v>
      </c>
      <c r="AX99" s="3" t="str">
        <f t="shared" si="105"/>
        <v>-</v>
      </c>
      <c r="AY99" s="3">
        <f t="shared" si="106"/>
        <v>136.05000000000001</v>
      </c>
      <c r="AZ99" s="3">
        <f t="shared" si="107"/>
        <v>-0.1</v>
      </c>
      <c r="BA99" s="3">
        <f t="shared" si="108"/>
        <v>0.82699999999999996</v>
      </c>
      <c r="BC99" s="3" t="str">
        <f t="shared" si="109"/>
        <v>1.5</v>
      </c>
      <c r="BD99" s="3" t="str">
        <f t="shared" si="110"/>
        <v>-</v>
      </c>
      <c r="BE99" s="3">
        <f t="shared" si="111"/>
        <v>136.05000000000001</v>
      </c>
      <c r="BF99" s="3">
        <f t="shared" si="112"/>
        <v>-0.1</v>
      </c>
      <c r="BG99" s="3">
        <f t="shared" si="113"/>
        <v>0.49619999999999997</v>
      </c>
      <c r="BI99" s="3" t="str">
        <f t="shared" si="114"/>
        <v>1.5</v>
      </c>
      <c r="BJ99" s="3" t="str">
        <f t="shared" si="115"/>
        <v>-</v>
      </c>
      <c r="BK99" s="3">
        <f t="shared" si="116"/>
        <v>136.05000000000001</v>
      </c>
      <c r="BL99" s="3">
        <f t="shared" si="117"/>
        <v>-0.1</v>
      </c>
      <c r="BM99" s="3">
        <f t="shared" si="118"/>
        <v>0.16539999999999999</v>
      </c>
    </row>
    <row r="100" spans="1:65" x14ac:dyDescent="0.3">
      <c r="A100" s="3" t="str">
        <f>'Forward collapse simulation'!B110</f>
        <v>1.5</v>
      </c>
      <c r="B100" s="3" t="str">
        <f>IF('Forward collapse simulation'!C110="","-",'Forward collapse simulation'!C110)</f>
        <v>-</v>
      </c>
      <c r="C100" s="3">
        <f>'Forward collapse simulation'!E110</f>
        <v>136.18</v>
      </c>
      <c r="D100" s="3">
        <f>'Forward collapse simulation'!AK110</f>
        <v>-8.3699999999999992</v>
      </c>
      <c r="E100" s="84">
        <f>'Forward collapse simulation'!AL110</f>
        <v>1.25</v>
      </c>
      <c r="G100" s="3" t="str">
        <f t="shared" si="69"/>
        <v>1.5</v>
      </c>
      <c r="H100" s="3" t="str">
        <f t="shared" si="70"/>
        <v>-</v>
      </c>
      <c r="I100" s="3">
        <f t="shared" si="71"/>
        <v>136.18</v>
      </c>
      <c r="J100" s="3">
        <f t="shared" si="72"/>
        <v>-8.3699999999999992</v>
      </c>
      <c r="K100" s="3">
        <f t="shared" si="73"/>
        <v>1.1875</v>
      </c>
      <c r="M100" s="3" t="str">
        <f t="shared" si="74"/>
        <v>1.5</v>
      </c>
      <c r="N100" s="3" t="str">
        <f t="shared" si="75"/>
        <v>-</v>
      </c>
      <c r="O100" s="3">
        <f t="shared" si="76"/>
        <v>136.18</v>
      </c>
      <c r="P100" s="3">
        <f t="shared" si="77"/>
        <v>-8.3699999999999992</v>
      </c>
      <c r="Q100" s="3">
        <f t="shared" si="78"/>
        <v>1.125</v>
      </c>
      <c r="R100" s="85"/>
      <c r="S100" s="3" t="str">
        <f t="shared" si="79"/>
        <v>1.5</v>
      </c>
      <c r="T100" s="3" t="str">
        <f t="shared" si="80"/>
        <v>-</v>
      </c>
      <c r="U100" s="3">
        <f t="shared" si="81"/>
        <v>136.18</v>
      </c>
      <c r="V100" s="3">
        <f t="shared" si="82"/>
        <v>-8.3699999999999992</v>
      </c>
      <c r="W100" s="3">
        <f t="shared" si="83"/>
        <v>1.0625</v>
      </c>
      <c r="X100" s="85"/>
      <c r="Y100" s="3" t="str">
        <f t="shared" si="84"/>
        <v>1.5</v>
      </c>
      <c r="Z100" s="3" t="str">
        <f t="shared" si="85"/>
        <v>-</v>
      </c>
      <c r="AA100" s="3">
        <f t="shared" si="86"/>
        <v>136.18</v>
      </c>
      <c r="AB100" s="3">
        <f t="shared" si="87"/>
        <v>-8.3699999999999992</v>
      </c>
      <c r="AC100" s="3">
        <f t="shared" si="88"/>
        <v>1</v>
      </c>
      <c r="AE100" s="3" t="str">
        <f t="shared" si="89"/>
        <v>1.5</v>
      </c>
      <c r="AF100" s="3" t="str">
        <f t="shared" si="90"/>
        <v>-</v>
      </c>
      <c r="AG100" s="3">
        <f t="shared" si="91"/>
        <v>136.18</v>
      </c>
      <c r="AH100" s="3">
        <f t="shared" si="92"/>
        <v>-8.3699999999999992</v>
      </c>
      <c r="AI100" s="3">
        <f t="shared" si="93"/>
        <v>0.9375</v>
      </c>
      <c r="AK100" s="3" t="str">
        <f t="shared" si="94"/>
        <v>1.5</v>
      </c>
      <c r="AL100" s="3" t="str">
        <f t="shared" si="95"/>
        <v>-</v>
      </c>
      <c r="AM100" s="3">
        <f t="shared" si="96"/>
        <v>136.18</v>
      </c>
      <c r="AN100" s="3">
        <f t="shared" si="97"/>
        <v>-8.3699999999999992</v>
      </c>
      <c r="AO100" s="3">
        <f t="shared" si="98"/>
        <v>0.875</v>
      </c>
      <c r="AQ100" s="3" t="str">
        <f t="shared" si="99"/>
        <v>1.5</v>
      </c>
      <c r="AR100" s="3" t="str">
        <f t="shared" si="100"/>
        <v>-</v>
      </c>
      <c r="AS100" s="3">
        <f t="shared" si="101"/>
        <v>136.18</v>
      </c>
      <c r="AT100" s="3">
        <f t="shared" si="102"/>
        <v>-8.3699999999999992</v>
      </c>
      <c r="AU100" s="3">
        <f t="shared" si="103"/>
        <v>0.75</v>
      </c>
      <c r="AW100" s="3" t="str">
        <f t="shared" si="104"/>
        <v>1.5</v>
      </c>
      <c r="AX100" s="3" t="str">
        <f t="shared" si="105"/>
        <v>-</v>
      </c>
      <c r="AY100" s="3">
        <f t="shared" si="106"/>
        <v>136.18</v>
      </c>
      <c r="AZ100" s="3">
        <f t="shared" si="107"/>
        <v>-8.3699999999999992</v>
      </c>
      <c r="BA100" s="3">
        <f t="shared" si="108"/>
        <v>0.625</v>
      </c>
      <c r="BC100" s="3" t="str">
        <f t="shared" si="109"/>
        <v>1.5</v>
      </c>
      <c r="BD100" s="3" t="str">
        <f t="shared" si="110"/>
        <v>-</v>
      </c>
      <c r="BE100" s="3">
        <f t="shared" si="111"/>
        <v>136.18</v>
      </c>
      <c r="BF100" s="3">
        <f t="shared" si="112"/>
        <v>-8.3699999999999992</v>
      </c>
      <c r="BG100" s="3">
        <f t="shared" si="113"/>
        <v>0.375</v>
      </c>
      <c r="BI100" s="3" t="str">
        <f t="shared" si="114"/>
        <v>1.5</v>
      </c>
      <c r="BJ100" s="3" t="str">
        <f t="shared" si="115"/>
        <v>-</v>
      </c>
      <c r="BK100" s="3">
        <f t="shared" si="116"/>
        <v>136.18</v>
      </c>
      <c r="BL100" s="3">
        <f t="shared" si="117"/>
        <v>-8.3699999999999992</v>
      </c>
      <c r="BM100" s="3">
        <f t="shared" si="118"/>
        <v>0.125</v>
      </c>
    </row>
    <row r="101" spans="1:65" x14ac:dyDescent="0.3">
      <c r="A101" s="3" t="str">
        <f>'Forward collapse simulation'!B111</f>
        <v>1.5</v>
      </c>
      <c r="B101" s="3" t="str">
        <f>IF('Forward collapse simulation'!C111="","-",'Forward collapse simulation'!C111)</f>
        <v>-</v>
      </c>
      <c r="C101" s="3">
        <f>'Forward collapse simulation'!E111</f>
        <v>137.32</v>
      </c>
      <c r="D101" s="3">
        <f>'Forward collapse simulation'!AK111</f>
        <v>-24.75</v>
      </c>
      <c r="E101" s="84">
        <f>'Forward collapse simulation'!AL111</f>
        <v>1.2130000000000001</v>
      </c>
      <c r="G101" s="3" t="str">
        <f t="shared" si="69"/>
        <v>1.5</v>
      </c>
      <c r="H101" s="3" t="str">
        <f t="shared" si="70"/>
        <v>-</v>
      </c>
      <c r="I101" s="3">
        <f t="shared" si="71"/>
        <v>137.32</v>
      </c>
      <c r="J101" s="3">
        <f t="shared" si="72"/>
        <v>-24.75</v>
      </c>
      <c r="K101" s="3">
        <f t="shared" si="73"/>
        <v>1.15235</v>
      </c>
      <c r="M101" s="3" t="str">
        <f t="shared" si="74"/>
        <v>1.5</v>
      </c>
      <c r="N101" s="3" t="str">
        <f t="shared" si="75"/>
        <v>-</v>
      </c>
      <c r="O101" s="3">
        <f t="shared" si="76"/>
        <v>137.32</v>
      </c>
      <c r="P101" s="3">
        <f t="shared" si="77"/>
        <v>-24.75</v>
      </c>
      <c r="Q101" s="3">
        <f t="shared" si="78"/>
        <v>1.0917000000000001</v>
      </c>
      <c r="R101" s="85"/>
      <c r="S101" s="3" t="str">
        <f t="shared" si="79"/>
        <v>1.5</v>
      </c>
      <c r="T101" s="3" t="str">
        <f t="shared" si="80"/>
        <v>-</v>
      </c>
      <c r="U101" s="3">
        <f t="shared" si="81"/>
        <v>137.32</v>
      </c>
      <c r="V101" s="3">
        <f t="shared" si="82"/>
        <v>-24.75</v>
      </c>
      <c r="W101" s="3">
        <f t="shared" si="83"/>
        <v>1.03105</v>
      </c>
      <c r="X101" s="85"/>
      <c r="Y101" s="3" t="str">
        <f t="shared" si="84"/>
        <v>1.5</v>
      </c>
      <c r="Z101" s="3" t="str">
        <f t="shared" si="85"/>
        <v>-</v>
      </c>
      <c r="AA101" s="3">
        <f t="shared" si="86"/>
        <v>137.32</v>
      </c>
      <c r="AB101" s="3">
        <f t="shared" si="87"/>
        <v>-24.75</v>
      </c>
      <c r="AC101" s="3">
        <f t="shared" si="88"/>
        <v>0.97040000000000015</v>
      </c>
      <c r="AE101" s="3" t="str">
        <f t="shared" si="89"/>
        <v>1.5</v>
      </c>
      <c r="AF101" s="3" t="str">
        <f t="shared" si="90"/>
        <v>-</v>
      </c>
      <c r="AG101" s="3">
        <f t="shared" si="91"/>
        <v>137.32</v>
      </c>
      <c r="AH101" s="3">
        <f t="shared" si="92"/>
        <v>-24.75</v>
      </c>
      <c r="AI101" s="3">
        <f t="shared" si="93"/>
        <v>0.90975000000000006</v>
      </c>
      <c r="AK101" s="3" t="str">
        <f t="shared" si="94"/>
        <v>1.5</v>
      </c>
      <c r="AL101" s="3" t="str">
        <f t="shared" si="95"/>
        <v>-</v>
      </c>
      <c r="AM101" s="3">
        <f t="shared" si="96"/>
        <v>137.32</v>
      </c>
      <c r="AN101" s="3">
        <f t="shared" si="97"/>
        <v>-24.75</v>
      </c>
      <c r="AO101" s="3">
        <f t="shared" si="98"/>
        <v>0.84909999999999997</v>
      </c>
      <c r="AQ101" s="3" t="str">
        <f t="shared" si="99"/>
        <v>1.5</v>
      </c>
      <c r="AR101" s="3" t="str">
        <f t="shared" si="100"/>
        <v>-</v>
      </c>
      <c r="AS101" s="3">
        <f t="shared" si="101"/>
        <v>137.32</v>
      </c>
      <c r="AT101" s="3">
        <f t="shared" si="102"/>
        <v>-24.75</v>
      </c>
      <c r="AU101" s="3">
        <f t="shared" si="103"/>
        <v>0.7278</v>
      </c>
      <c r="AW101" s="3" t="str">
        <f t="shared" si="104"/>
        <v>1.5</v>
      </c>
      <c r="AX101" s="3" t="str">
        <f t="shared" si="105"/>
        <v>-</v>
      </c>
      <c r="AY101" s="3">
        <f t="shared" si="106"/>
        <v>137.32</v>
      </c>
      <c r="AZ101" s="3">
        <f t="shared" si="107"/>
        <v>-24.75</v>
      </c>
      <c r="BA101" s="3">
        <f t="shared" si="108"/>
        <v>0.60650000000000004</v>
      </c>
      <c r="BC101" s="3" t="str">
        <f t="shared" si="109"/>
        <v>1.5</v>
      </c>
      <c r="BD101" s="3" t="str">
        <f t="shared" si="110"/>
        <v>-</v>
      </c>
      <c r="BE101" s="3">
        <f t="shared" si="111"/>
        <v>137.32</v>
      </c>
      <c r="BF101" s="3">
        <f t="shared" si="112"/>
        <v>-24.75</v>
      </c>
      <c r="BG101" s="3">
        <f t="shared" si="113"/>
        <v>0.3639</v>
      </c>
      <c r="BI101" s="3" t="str">
        <f t="shared" si="114"/>
        <v>1.5</v>
      </c>
      <c r="BJ101" s="3" t="str">
        <f t="shared" si="115"/>
        <v>-</v>
      </c>
      <c r="BK101" s="3">
        <f t="shared" si="116"/>
        <v>137.32</v>
      </c>
      <c r="BL101" s="3">
        <f t="shared" si="117"/>
        <v>-24.75</v>
      </c>
      <c r="BM101" s="3">
        <f t="shared" si="118"/>
        <v>0.12130000000000002</v>
      </c>
    </row>
    <row r="102" spans="1:65" x14ac:dyDescent="0.3">
      <c r="A102" s="3" t="str">
        <f>'Forward collapse simulation'!B112</f>
        <v>1.5</v>
      </c>
      <c r="B102" s="3" t="str">
        <f>IF('Forward collapse simulation'!C112="","-",'Forward collapse simulation'!C112)</f>
        <v>-</v>
      </c>
      <c r="C102" s="3">
        <f>'Forward collapse simulation'!E112</f>
        <v>139.44999999999999</v>
      </c>
      <c r="D102" s="3">
        <f>'Forward collapse simulation'!AK112</f>
        <v>-48.05</v>
      </c>
      <c r="E102" s="84">
        <f>'Forward collapse simulation'!AL112</f>
        <v>1.077</v>
      </c>
      <c r="G102" s="3" t="str">
        <f t="shared" si="69"/>
        <v>1.5</v>
      </c>
      <c r="H102" s="3" t="str">
        <f t="shared" si="70"/>
        <v>-</v>
      </c>
      <c r="I102" s="3">
        <f t="shared" si="71"/>
        <v>139.44999999999999</v>
      </c>
      <c r="J102" s="3">
        <f t="shared" si="72"/>
        <v>-48.05</v>
      </c>
      <c r="K102" s="3">
        <f t="shared" si="73"/>
        <v>1.02315</v>
      </c>
      <c r="M102" s="3" t="str">
        <f t="shared" si="74"/>
        <v>1.5</v>
      </c>
      <c r="N102" s="3" t="str">
        <f t="shared" si="75"/>
        <v>-</v>
      </c>
      <c r="O102" s="3">
        <f t="shared" si="76"/>
        <v>139.44999999999999</v>
      </c>
      <c r="P102" s="3">
        <f t="shared" si="77"/>
        <v>-48.05</v>
      </c>
      <c r="Q102" s="3">
        <f t="shared" si="78"/>
        <v>0.96929999999999994</v>
      </c>
      <c r="R102" s="85"/>
      <c r="S102" s="3" t="str">
        <f t="shared" si="79"/>
        <v>1.5</v>
      </c>
      <c r="T102" s="3" t="str">
        <f t="shared" si="80"/>
        <v>-</v>
      </c>
      <c r="U102" s="3">
        <f t="shared" si="81"/>
        <v>139.44999999999999</v>
      </c>
      <c r="V102" s="3">
        <f t="shared" si="82"/>
        <v>-48.05</v>
      </c>
      <c r="W102" s="3">
        <f t="shared" si="83"/>
        <v>0.91544999999999999</v>
      </c>
      <c r="X102" s="85"/>
      <c r="Y102" s="3" t="str">
        <f t="shared" si="84"/>
        <v>1.5</v>
      </c>
      <c r="Z102" s="3" t="str">
        <f t="shared" si="85"/>
        <v>-</v>
      </c>
      <c r="AA102" s="3">
        <f t="shared" si="86"/>
        <v>139.44999999999999</v>
      </c>
      <c r="AB102" s="3">
        <f t="shared" si="87"/>
        <v>-48.05</v>
      </c>
      <c r="AC102" s="3">
        <f t="shared" si="88"/>
        <v>0.86160000000000003</v>
      </c>
      <c r="AE102" s="3" t="str">
        <f t="shared" si="89"/>
        <v>1.5</v>
      </c>
      <c r="AF102" s="3" t="str">
        <f t="shared" si="90"/>
        <v>-</v>
      </c>
      <c r="AG102" s="3">
        <f t="shared" si="91"/>
        <v>139.44999999999999</v>
      </c>
      <c r="AH102" s="3">
        <f t="shared" si="92"/>
        <v>-48.05</v>
      </c>
      <c r="AI102" s="3">
        <f t="shared" si="93"/>
        <v>0.80774999999999997</v>
      </c>
      <c r="AK102" s="3" t="str">
        <f t="shared" si="94"/>
        <v>1.5</v>
      </c>
      <c r="AL102" s="3" t="str">
        <f t="shared" si="95"/>
        <v>-</v>
      </c>
      <c r="AM102" s="3">
        <f t="shared" si="96"/>
        <v>139.44999999999999</v>
      </c>
      <c r="AN102" s="3">
        <f t="shared" si="97"/>
        <v>-48.05</v>
      </c>
      <c r="AO102" s="3">
        <f t="shared" si="98"/>
        <v>0.7538999999999999</v>
      </c>
      <c r="AQ102" s="3" t="str">
        <f t="shared" si="99"/>
        <v>1.5</v>
      </c>
      <c r="AR102" s="3" t="str">
        <f t="shared" si="100"/>
        <v>-</v>
      </c>
      <c r="AS102" s="3">
        <f t="shared" si="101"/>
        <v>139.44999999999999</v>
      </c>
      <c r="AT102" s="3">
        <f t="shared" si="102"/>
        <v>-48.05</v>
      </c>
      <c r="AU102" s="3">
        <f t="shared" si="103"/>
        <v>0.6462</v>
      </c>
      <c r="AW102" s="3" t="str">
        <f t="shared" si="104"/>
        <v>1.5</v>
      </c>
      <c r="AX102" s="3" t="str">
        <f t="shared" si="105"/>
        <v>-</v>
      </c>
      <c r="AY102" s="3">
        <f t="shared" si="106"/>
        <v>139.44999999999999</v>
      </c>
      <c r="AZ102" s="3">
        <f t="shared" si="107"/>
        <v>-48.05</v>
      </c>
      <c r="BA102" s="3">
        <f t="shared" si="108"/>
        <v>0.53849999999999998</v>
      </c>
      <c r="BC102" s="3" t="str">
        <f t="shared" si="109"/>
        <v>1.5</v>
      </c>
      <c r="BD102" s="3" t="str">
        <f t="shared" si="110"/>
        <v>-</v>
      </c>
      <c r="BE102" s="3">
        <f t="shared" si="111"/>
        <v>139.44999999999999</v>
      </c>
      <c r="BF102" s="3">
        <f t="shared" si="112"/>
        <v>-48.05</v>
      </c>
      <c r="BG102" s="3">
        <f t="shared" si="113"/>
        <v>0.3231</v>
      </c>
      <c r="BI102" s="3" t="str">
        <f t="shared" si="114"/>
        <v>1.5</v>
      </c>
      <c r="BJ102" s="3" t="str">
        <f t="shared" si="115"/>
        <v>-</v>
      </c>
      <c r="BK102" s="3">
        <f t="shared" si="116"/>
        <v>139.44999999999999</v>
      </c>
      <c r="BL102" s="3">
        <f t="shared" si="117"/>
        <v>-48.05</v>
      </c>
      <c r="BM102" s="3">
        <f t="shared" si="118"/>
        <v>0.1077</v>
      </c>
    </row>
    <row r="103" spans="1:65" x14ac:dyDescent="0.3">
      <c r="A103" s="3" t="str">
        <f>'Forward collapse simulation'!B113</f>
        <v>1.5</v>
      </c>
      <c r="B103" s="3" t="str">
        <f>IF('Forward collapse simulation'!C113="","-",'Forward collapse simulation'!C113)</f>
        <v>1.6</v>
      </c>
      <c r="C103" s="3">
        <f>'Forward collapse simulation'!E113</f>
        <v>53.86</v>
      </c>
      <c r="D103" s="3">
        <f>'Forward collapse simulation'!AK113</f>
        <v>-0.24</v>
      </c>
      <c r="E103" s="84">
        <f>'Forward collapse simulation'!AL113</f>
        <v>9.06</v>
      </c>
      <c r="G103" s="3" t="str">
        <f t="shared" si="69"/>
        <v>1.5</v>
      </c>
      <c r="H103" s="3" t="str">
        <f t="shared" si="70"/>
        <v>1.6</v>
      </c>
      <c r="I103" s="3">
        <f t="shared" si="71"/>
        <v>53.86</v>
      </c>
      <c r="J103" s="3">
        <f t="shared" si="72"/>
        <v>-0.24</v>
      </c>
      <c r="K103" s="3">
        <f t="shared" si="73"/>
        <v>9.06</v>
      </c>
      <c r="M103" s="3" t="str">
        <f t="shared" si="74"/>
        <v>1.5</v>
      </c>
      <c r="N103" s="3" t="str">
        <f t="shared" si="75"/>
        <v>1.6</v>
      </c>
      <c r="O103" s="3">
        <f t="shared" si="76"/>
        <v>53.86</v>
      </c>
      <c r="P103" s="3">
        <f t="shared" si="77"/>
        <v>-0.24</v>
      </c>
      <c r="Q103" s="3">
        <f t="shared" si="78"/>
        <v>9.06</v>
      </c>
      <c r="R103" s="85"/>
      <c r="S103" s="3" t="str">
        <f t="shared" si="79"/>
        <v>1.5</v>
      </c>
      <c r="T103" s="3" t="str">
        <f t="shared" si="80"/>
        <v>1.6</v>
      </c>
      <c r="U103" s="3">
        <f t="shared" si="81"/>
        <v>53.86</v>
      </c>
      <c r="V103" s="3">
        <f t="shared" si="82"/>
        <v>-0.24</v>
      </c>
      <c r="W103" s="3">
        <f t="shared" si="83"/>
        <v>9.06</v>
      </c>
      <c r="X103" s="85"/>
      <c r="Y103" s="3" t="str">
        <f t="shared" si="84"/>
        <v>1.5</v>
      </c>
      <c r="Z103" s="3" t="str">
        <f t="shared" si="85"/>
        <v>1.6</v>
      </c>
      <c r="AA103" s="3">
        <f t="shared" si="86"/>
        <v>53.86</v>
      </c>
      <c r="AB103" s="3">
        <f t="shared" si="87"/>
        <v>-0.24</v>
      </c>
      <c r="AC103" s="3">
        <f t="shared" si="88"/>
        <v>9.06</v>
      </c>
      <c r="AE103" s="3" t="str">
        <f t="shared" si="89"/>
        <v>1.5</v>
      </c>
      <c r="AF103" s="3" t="str">
        <f t="shared" si="90"/>
        <v>1.6</v>
      </c>
      <c r="AG103" s="3">
        <f t="shared" si="91"/>
        <v>53.86</v>
      </c>
      <c r="AH103" s="3">
        <f t="shared" si="92"/>
        <v>-0.24</v>
      </c>
      <c r="AI103" s="3">
        <f t="shared" si="93"/>
        <v>9.06</v>
      </c>
      <c r="AK103" s="3" t="str">
        <f t="shared" si="94"/>
        <v>1.5</v>
      </c>
      <c r="AL103" s="3" t="str">
        <f t="shared" si="95"/>
        <v>1.6</v>
      </c>
      <c r="AM103" s="3">
        <f t="shared" si="96"/>
        <v>53.86</v>
      </c>
      <c r="AN103" s="3">
        <f t="shared" si="97"/>
        <v>-0.24</v>
      </c>
      <c r="AO103" s="3">
        <f t="shared" si="98"/>
        <v>9.06</v>
      </c>
      <c r="AQ103" s="3" t="str">
        <f t="shared" si="99"/>
        <v>1.5</v>
      </c>
      <c r="AR103" s="3" t="str">
        <f t="shared" si="100"/>
        <v>1.6</v>
      </c>
      <c r="AS103" s="3">
        <f t="shared" si="101"/>
        <v>53.86</v>
      </c>
      <c r="AT103" s="3">
        <f t="shared" si="102"/>
        <v>-0.24</v>
      </c>
      <c r="AU103" s="3">
        <f t="shared" si="103"/>
        <v>9.06</v>
      </c>
      <c r="AW103" s="3" t="str">
        <f t="shared" si="104"/>
        <v>1.5</v>
      </c>
      <c r="AX103" s="3" t="str">
        <f t="shared" si="105"/>
        <v>1.6</v>
      </c>
      <c r="AY103" s="3">
        <f t="shared" si="106"/>
        <v>53.86</v>
      </c>
      <c r="AZ103" s="3">
        <f t="shared" si="107"/>
        <v>-0.24</v>
      </c>
      <c r="BA103" s="3">
        <f t="shared" si="108"/>
        <v>9.06</v>
      </c>
      <c r="BC103" s="3" t="str">
        <f t="shared" si="109"/>
        <v>1.5</v>
      </c>
      <c r="BD103" s="3" t="str">
        <f t="shared" si="110"/>
        <v>1.6</v>
      </c>
      <c r="BE103" s="3">
        <f t="shared" si="111"/>
        <v>53.86</v>
      </c>
      <c r="BF103" s="3">
        <f t="shared" si="112"/>
        <v>-0.24</v>
      </c>
      <c r="BG103" s="3">
        <f t="shared" si="113"/>
        <v>9.06</v>
      </c>
      <c r="BI103" s="3" t="str">
        <f t="shared" si="114"/>
        <v>1.5</v>
      </c>
      <c r="BJ103" s="3" t="str">
        <f t="shared" si="115"/>
        <v>1.6</v>
      </c>
      <c r="BK103" s="3">
        <f t="shared" si="116"/>
        <v>53.86</v>
      </c>
      <c r="BL103" s="3">
        <f t="shared" si="117"/>
        <v>-0.24</v>
      </c>
      <c r="BM103" s="3">
        <f t="shared" si="118"/>
        <v>9.06</v>
      </c>
    </row>
    <row r="104" spans="1:65" x14ac:dyDescent="0.3">
      <c r="A104" s="3" t="str">
        <f>'Forward collapse simulation'!B114</f>
        <v>1.6</v>
      </c>
      <c r="B104" s="3" t="str">
        <f>IF('Forward collapse simulation'!C114="","-",'Forward collapse simulation'!C114)</f>
        <v>-</v>
      </c>
      <c r="C104" s="3">
        <f>'Forward collapse simulation'!E114</f>
        <v>329.86</v>
      </c>
      <c r="D104" s="3">
        <f>'Forward collapse simulation'!AK114</f>
        <v>-61.85</v>
      </c>
      <c r="E104" s="84">
        <f>'Forward collapse simulation'!AL114</f>
        <v>0.65400000000000003</v>
      </c>
      <c r="G104" s="3" t="str">
        <f t="shared" si="69"/>
        <v>1.6</v>
      </c>
      <c r="H104" s="3" t="str">
        <f t="shared" si="70"/>
        <v>-</v>
      </c>
      <c r="I104" s="3">
        <f t="shared" si="71"/>
        <v>329.86</v>
      </c>
      <c r="J104" s="3">
        <f t="shared" si="72"/>
        <v>-61.85</v>
      </c>
      <c r="K104" s="3">
        <f t="shared" si="73"/>
        <v>0.62129999999999996</v>
      </c>
      <c r="M104" s="3" t="str">
        <f t="shared" si="74"/>
        <v>1.6</v>
      </c>
      <c r="N104" s="3" t="str">
        <f t="shared" si="75"/>
        <v>-</v>
      </c>
      <c r="O104" s="3">
        <f t="shared" si="76"/>
        <v>329.86</v>
      </c>
      <c r="P104" s="3">
        <f t="shared" si="77"/>
        <v>-61.85</v>
      </c>
      <c r="Q104" s="3">
        <f t="shared" si="78"/>
        <v>0.58860000000000001</v>
      </c>
      <c r="R104" s="85"/>
      <c r="S104" s="3" t="str">
        <f t="shared" si="79"/>
        <v>1.6</v>
      </c>
      <c r="T104" s="3" t="str">
        <f t="shared" si="80"/>
        <v>-</v>
      </c>
      <c r="U104" s="3">
        <f t="shared" si="81"/>
        <v>329.86</v>
      </c>
      <c r="V104" s="3">
        <f t="shared" si="82"/>
        <v>-61.85</v>
      </c>
      <c r="W104" s="3">
        <f t="shared" si="83"/>
        <v>0.55590000000000006</v>
      </c>
      <c r="X104" s="85"/>
      <c r="Y104" s="3" t="str">
        <f t="shared" si="84"/>
        <v>1.6</v>
      </c>
      <c r="Z104" s="3" t="str">
        <f t="shared" si="85"/>
        <v>-</v>
      </c>
      <c r="AA104" s="3">
        <f t="shared" si="86"/>
        <v>329.86</v>
      </c>
      <c r="AB104" s="3">
        <f t="shared" si="87"/>
        <v>-61.85</v>
      </c>
      <c r="AC104" s="3">
        <f t="shared" si="88"/>
        <v>0.5232</v>
      </c>
      <c r="AE104" s="3" t="str">
        <f t="shared" si="89"/>
        <v>1.6</v>
      </c>
      <c r="AF104" s="3" t="str">
        <f t="shared" si="90"/>
        <v>-</v>
      </c>
      <c r="AG104" s="3">
        <f t="shared" si="91"/>
        <v>329.86</v>
      </c>
      <c r="AH104" s="3">
        <f t="shared" si="92"/>
        <v>-61.85</v>
      </c>
      <c r="AI104" s="3">
        <f t="shared" si="93"/>
        <v>0.49050000000000005</v>
      </c>
      <c r="AK104" s="3" t="str">
        <f t="shared" si="94"/>
        <v>1.6</v>
      </c>
      <c r="AL104" s="3" t="str">
        <f t="shared" si="95"/>
        <v>-</v>
      </c>
      <c r="AM104" s="3">
        <f t="shared" si="96"/>
        <v>329.86</v>
      </c>
      <c r="AN104" s="3">
        <f t="shared" si="97"/>
        <v>-61.85</v>
      </c>
      <c r="AO104" s="3">
        <f t="shared" si="98"/>
        <v>0.45779999999999998</v>
      </c>
      <c r="AQ104" s="3" t="str">
        <f t="shared" si="99"/>
        <v>1.6</v>
      </c>
      <c r="AR104" s="3" t="str">
        <f t="shared" si="100"/>
        <v>-</v>
      </c>
      <c r="AS104" s="3">
        <f t="shared" si="101"/>
        <v>329.86</v>
      </c>
      <c r="AT104" s="3">
        <f t="shared" si="102"/>
        <v>-61.85</v>
      </c>
      <c r="AU104" s="3">
        <f t="shared" si="103"/>
        <v>0.39240000000000003</v>
      </c>
      <c r="AW104" s="3" t="str">
        <f t="shared" si="104"/>
        <v>1.6</v>
      </c>
      <c r="AX104" s="3" t="str">
        <f t="shared" si="105"/>
        <v>-</v>
      </c>
      <c r="AY104" s="3">
        <f t="shared" si="106"/>
        <v>329.86</v>
      </c>
      <c r="AZ104" s="3">
        <f t="shared" si="107"/>
        <v>-61.85</v>
      </c>
      <c r="BA104" s="3">
        <f t="shared" si="108"/>
        <v>0.32700000000000001</v>
      </c>
      <c r="BC104" s="3" t="str">
        <f t="shared" si="109"/>
        <v>1.6</v>
      </c>
      <c r="BD104" s="3" t="str">
        <f t="shared" si="110"/>
        <v>-</v>
      </c>
      <c r="BE104" s="3">
        <f t="shared" si="111"/>
        <v>329.86</v>
      </c>
      <c r="BF104" s="3">
        <f t="shared" si="112"/>
        <v>-61.85</v>
      </c>
      <c r="BG104" s="3">
        <f t="shared" si="113"/>
        <v>0.19620000000000001</v>
      </c>
      <c r="BI104" s="3" t="str">
        <f t="shared" si="114"/>
        <v>1.6</v>
      </c>
      <c r="BJ104" s="3" t="str">
        <f t="shared" si="115"/>
        <v>-</v>
      </c>
      <c r="BK104" s="3">
        <f t="shared" si="116"/>
        <v>329.86</v>
      </c>
      <c r="BL104" s="3">
        <f t="shared" si="117"/>
        <v>-61.85</v>
      </c>
      <c r="BM104" s="3">
        <f t="shared" si="118"/>
        <v>6.54E-2</v>
      </c>
    </row>
    <row r="105" spans="1:65" x14ac:dyDescent="0.3">
      <c r="A105" s="3" t="str">
        <f>'Forward collapse simulation'!B115</f>
        <v>1.6</v>
      </c>
      <c r="B105" s="3" t="str">
        <f>IF('Forward collapse simulation'!C115="","-",'Forward collapse simulation'!C115)</f>
        <v>-</v>
      </c>
      <c r="C105" s="3">
        <f>'Forward collapse simulation'!E115</f>
        <v>320.69</v>
      </c>
      <c r="D105" s="3">
        <f>'Forward collapse simulation'!AK115</f>
        <v>-25.17</v>
      </c>
      <c r="E105" s="84">
        <f>'Forward collapse simulation'!AL115</f>
        <v>1.3169999999999999</v>
      </c>
      <c r="G105" s="3" t="str">
        <f t="shared" si="69"/>
        <v>1.6</v>
      </c>
      <c r="H105" s="3" t="str">
        <f t="shared" si="70"/>
        <v>-</v>
      </c>
      <c r="I105" s="3">
        <f t="shared" si="71"/>
        <v>320.69</v>
      </c>
      <c r="J105" s="3">
        <f t="shared" si="72"/>
        <v>-25.17</v>
      </c>
      <c r="K105" s="3">
        <f t="shared" si="73"/>
        <v>1.25115</v>
      </c>
      <c r="M105" s="3" t="str">
        <f t="shared" si="74"/>
        <v>1.6</v>
      </c>
      <c r="N105" s="3" t="str">
        <f t="shared" si="75"/>
        <v>-</v>
      </c>
      <c r="O105" s="3">
        <f t="shared" si="76"/>
        <v>320.69</v>
      </c>
      <c r="P105" s="3">
        <f t="shared" si="77"/>
        <v>-25.17</v>
      </c>
      <c r="Q105" s="3">
        <f t="shared" si="78"/>
        <v>1.1853</v>
      </c>
      <c r="R105" s="85"/>
      <c r="S105" s="3" t="str">
        <f t="shared" si="79"/>
        <v>1.6</v>
      </c>
      <c r="T105" s="3" t="str">
        <f t="shared" si="80"/>
        <v>-</v>
      </c>
      <c r="U105" s="3">
        <f t="shared" si="81"/>
        <v>320.69</v>
      </c>
      <c r="V105" s="3">
        <f t="shared" si="82"/>
        <v>-25.17</v>
      </c>
      <c r="W105" s="3">
        <f t="shared" si="83"/>
        <v>1.1194499999999998</v>
      </c>
      <c r="X105" s="85"/>
      <c r="Y105" s="3" t="str">
        <f t="shared" si="84"/>
        <v>1.6</v>
      </c>
      <c r="Z105" s="3" t="str">
        <f t="shared" si="85"/>
        <v>-</v>
      </c>
      <c r="AA105" s="3">
        <f t="shared" si="86"/>
        <v>320.69</v>
      </c>
      <c r="AB105" s="3">
        <f t="shared" si="87"/>
        <v>-25.17</v>
      </c>
      <c r="AC105" s="3">
        <f t="shared" si="88"/>
        <v>1.0536000000000001</v>
      </c>
      <c r="AE105" s="3" t="str">
        <f t="shared" si="89"/>
        <v>1.6</v>
      </c>
      <c r="AF105" s="3" t="str">
        <f t="shared" si="90"/>
        <v>-</v>
      </c>
      <c r="AG105" s="3">
        <f t="shared" si="91"/>
        <v>320.69</v>
      </c>
      <c r="AH105" s="3">
        <f t="shared" si="92"/>
        <v>-25.17</v>
      </c>
      <c r="AI105" s="3">
        <f t="shared" si="93"/>
        <v>0.98774999999999991</v>
      </c>
      <c r="AK105" s="3" t="str">
        <f t="shared" si="94"/>
        <v>1.6</v>
      </c>
      <c r="AL105" s="3" t="str">
        <f t="shared" si="95"/>
        <v>-</v>
      </c>
      <c r="AM105" s="3">
        <f t="shared" si="96"/>
        <v>320.69</v>
      </c>
      <c r="AN105" s="3">
        <f t="shared" si="97"/>
        <v>-25.17</v>
      </c>
      <c r="AO105" s="3">
        <f t="shared" si="98"/>
        <v>0.92189999999999994</v>
      </c>
      <c r="AQ105" s="3" t="str">
        <f t="shared" si="99"/>
        <v>1.6</v>
      </c>
      <c r="AR105" s="3" t="str">
        <f t="shared" si="100"/>
        <v>-</v>
      </c>
      <c r="AS105" s="3">
        <f t="shared" si="101"/>
        <v>320.69</v>
      </c>
      <c r="AT105" s="3">
        <f t="shared" si="102"/>
        <v>-25.17</v>
      </c>
      <c r="AU105" s="3">
        <f t="shared" si="103"/>
        <v>0.7901999999999999</v>
      </c>
      <c r="AW105" s="3" t="str">
        <f t="shared" si="104"/>
        <v>1.6</v>
      </c>
      <c r="AX105" s="3" t="str">
        <f t="shared" si="105"/>
        <v>-</v>
      </c>
      <c r="AY105" s="3">
        <f t="shared" si="106"/>
        <v>320.69</v>
      </c>
      <c r="AZ105" s="3">
        <f t="shared" si="107"/>
        <v>-25.17</v>
      </c>
      <c r="BA105" s="3">
        <f t="shared" si="108"/>
        <v>0.65849999999999997</v>
      </c>
      <c r="BC105" s="3" t="str">
        <f t="shared" si="109"/>
        <v>1.6</v>
      </c>
      <c r="BD105" s="3" t="str">
        <f t="shared" si="110"/>
        <v>-</v>
      </c>
      <c r="BE105" s="3">
        <f t="shared" si="111"/>
        <v>320.69</v>
      </c>
      <c r="BF105" s="3">
        <f t="shared" si="112"/>
        <v>-25.17</v>
      </c>
      <c r="BG105" s="3">
        <f t="shared" si="113"/>
        <v>0.39509999999999995</v>
      </c>
      <c r="BI105" s="3" t="str">
        <f t="shared" si="114"/>
        <v>1.6</v>
      </c>
      <c r="BJ105" s="3" t="str">
        <f t="shared" si="115"/>
        <v>-</v>
      </c>
      <c r="BK105" s="3">
        <f t="shared" si="116"/>
        <v>320.69</v>
      </c>
      <c r="BL105" s="3">
        <f t="shared" si="117"/>
        <v>-25.17</v>
      </c>
      <c r="BM105" s="3">
        <f t="shared" si="118"/>
        <v>0.13170000000000001</v>
      </c>
    </row>
    <row r="106" spans="1:65" x14ac:dyDescent="0.3">
      <c r="A106" s="3" t="str">
        <f>'Forward collapse simulation'!B116</f>
        <v>1.6</v>
      </c>
      <c r="B106" s="3" t="str">
        <f>IF('Forward collapse simulation'!C116="","-",'Forward collapse simulation'!C116)</f>
        <v>-</v>
      </c>
      <c r="C106" s="3">
        <f>'Forward collapse simulation'!E116</f>
        <v>315.98</v>
      </c>
      <c r="D106" s="3">
        <f>'Forward collapse simulation'!AK116</f>
        <v>-12.72</v>
      </c>
      <c r="E106" s="84">
        <f>'Forward collapse simulation'!AL116</f>
        <v>2.375</v>
      </c>
      <c r="G106" s="3" t="str">
        <f t="shared" si="69"/>
        <v>1.6</v>
      </c>
      <c r="H106" s="3" t="str">
        <f t="shared" si="70"/>
        <v>-</v>
      </c>
      <c r="I106" s="3">
        <f t="shared" si="71"/>
        <v>315.98</v>
      </c>
      <c r="J106" s="3">
        <f t="shared" si="72"/>
        <v>-12.72</v>
      </c>
      <c r="K106" s="3">
        <f t="shared" si="73"/>
        <v>2.2562500000000001</v>
      </c>
      <c r="M106" s="3" t="str">
        <f t="shared" si="74"/>
        <v>1.6</v>
      </c>
      <c r="N106" s="3" t="str">
        <f t="shared" si="75"/>
        <v>-</v>
      </c>
      <c r="O106" s="3">
        <f t="shared" si="76"/>
        <v>315.98</v>
      </c>
      <c r="P106" s="3">
        <f t="shared" si="77"/>
        <v>-12.72</v>
      </c>
      <c r="Q106" s="3">
        <f t="shared" si="78"/>
        <v>2.1375000000000002</v>
      </c>
      <c r="R106" s="85"/>
      <c r="S106" s="3" t="str">
        <f t="shared" si="79"/>
        <v>1.6</v>
      </c>
      <c r="T106" s="3" t="str">
        <f t="shared" si="80"/>
        <v>-</v>
      </c>
      <c r="U106" s="3">
        <f t="shared" si="81"/>
        <v>315.98</v>
      </c>
      <c r="V106" s="3">
        <f t="shared" si="82"/>
        <v>-12.72</v>
      </c>
      <c r="W106" s="3">
        <f t="shared" si="83"/>
        <v>2.0187499999999998</v>
      </c>
      <c r="X106" s="85"/>
      <c r="Y106" s="3" t="str">
        <f t="shared" si="84"/>
        <v>1.6</v>
      </c>
      <c r="Z106" s="3" t="str">
        <f t="shared" si="85"/>
        <v>-</v>
      </c>
      <c r="AA106" s="3">
        <f t="shared" si="86"/>
        <v>315.98</v>
      </c>
      <c r="AB106" s="3">
        <f t="shared" si="87"/>
        <v>-12.72</v>
      </c>
      <c r="AC106" s="3">
        <f t="shared" si="88"/>
        <v>1.9000000000000001</v>
      </c>
      <c r="AE106" s="3" t="str">
        <f t="shared" si="89"/>
        <v>1.6</v>
      </c>
      <c r="AF106" s="3" t="str">
        <f t="shared" si="90"/>
        <v>-</v>
      </c>
      <c r="AG106" s="3">
        <f t="shared" si="91"/>
        <v>315.98</v>
      </c>
      <c r="AH106" s="3">
        <f t="shared" si="92"/>
        <v>-12.72</v>
      </c>
      <c r="AI106" s="3">
        <f t="shared" si="93"/>
        <v>1.78125</v>
      </c>
      <c r="AK106" s="3" t="str">
        <f t="shared" si="94"/>
        <v>1.6</v>
      </c>
      <c r="AL106" s="3" t="str">
        <f t="shared" si="95"/>
        <v>-</v>
      </c>
      <c r="AM106" s="3">
        <f t="shared" si="96"/>
        <v>315.98</v>
      </c>
      <c r="AN106" s="3">
        <f t="shared" si="97"/>
        <v>-12.72</v>
      </c>
      <c r="AO106" s="3">
        <f t="shared" si="98"/>
        <v>1.6624999999999999</v>
      </c>
      <c r="AQ106" s="3" t="str">
        <f t="shared" si="99"/>
        <v>1.6</v>
      </c>
      <c r="AR106" s="3" t="str">
        <f t="shared" si="100"/>
        <v>-</v>
      </c>
      <c r="AS106" s="3">
        <f t="shared" si="101"/>
        <v>315.98</v>
      </c>
      <c r="AT106" s="3">
        <f t="shared" si="102"/>
        <v>-12.72</v>
      </c>
      <c r="AU106" s="3">
        <f t="shared" si="103"/>
        <v>1.425</v>
      </c>
      <c r="AW106" s="3" t="str">
        <f t="shared" si="104"/>
        <v>1.6</v>
      </c>
      <c r="AX106" s="3" t="str">
        <f t="shared" si="105"/>
        <v>-</v>
      </c>
      <c r="AY106" s="3">
        <f t="shared" si="106"/>
        <v>315.98</v>
      </c>
      <c r="AZ106" s="3">
        <f t="shared" si="107"/>
        <v>-12.72</v>
      </c>
      <c r="BA106" s="3">
        <f t="shared" si="108"/>
        <v>1.1875</v>
      </c>
      <c r="BC106" s="3" t="str">
        <f t="shared" si="109"/>
        <v>1.6</v>
      </c>
      <c r="BD106" s="3" t="str">
        <f t="shared" si="110"/>
        <v>-</v>
      </c>
      <c r="BE106" s="3">
        <f t="shared" si="111"/>
        <v>315.98</v>
      </c>
      <c r="BF106" s="3">
        <f t="shared" si="112"/>
        <v>-12.72</v>
      </c>
      <c r="BG106" s="3">
        <f t="shared" si="113"/>
        <v>0.71250000000000002</v>
      </c>
      <c r="BI106" s="3" t="str">
        <f t="shared" si="114"/>
        <v>1.6</v>
      </c>
      <c r="BJ106" s="3" t="str">
        <f t="shared" si="115"/>
        <v>-</v>
      </c>
      <c r="BK106" s="3">
        <f t="shared" si="116"/>
        <v>315.98</v>
      </c>
      <c r="BL106" s="3">
        <f t="shared" si="117"/>
        <v>-12.72</v>
      </c>
      <c r="BM106" s="3">
        <f t="shared" si="118"/>
        <v>0.23750000000000002</v>
      </c>
    </row>
    <row r="107" spans="1:65" x14ac:dyDescent="0.3">
      <c r="A107" s="3" t="str">
        <f>'Forward collapse simulation'!B117</f>
        <v>1.6</v>
      </c>
      <c r="B107" s="3" t="str">
        <f>IF('Forward collapse simulation'!C117="","-",'Forward collapse simulation'!C117)</f>
        <v>-</v>
      </c>
      <c r="C107" s="3">
        <f>'Forward collapse simulation'!E117</f>
        <v>314.19</v>
      </c>
      <c r="D107" s="3">
        <f>'Forward collapse simulation'!AK117</f>
        <v>-2.65</v>
      </c>
      <c r="E107" s="84">
        <f>'Forward collapse simulation'!AL117</f>
        <v>1.4479999999999997</v>
      </c>
      <c r="G107" s="3" t="str">
        <f t="shared" si="69"/>
        <v>1.6</v>
      </c>
      <c r="H107" s="3" t="str">
        <f t="shared" si="70"/>
        <v>-</v>
      </c>
      <c r="I107" s="3">
        <f t="shared" si="71"/>
        <v>314.19</v>
      </c>
      <c r="J107" s="3">
        <f t="shared" si="72"/>
        <v>-2.65</v>
      </c>
      <c r="K107" s="3">
        <f t="shared" si="73"/>
        <v>1.3755999999999997</v>
      </c>
      <c r="M107" s="3" t="str">
        <f t="shared" si="74"/>
        <v>1.6</v>
      </c>
      <c r="N107" s="3" t="str">
        <f t="shared" si="75"/>
        <v>-</v>
      </c>
      <c r="O107" s="3">
        <f t="shared" si="76"/>
        <v>314.19</v>
      </c>
      <c r="P107" s="3">
        <f t="shared" si="77"/>
        <v>-2.65</v>
      </c>
      <c r="Q107" s="3">
        <f t="shared" si="78"/>
        <v>1.3031999999999997</v>
      </c>
      <c r="R107" s="85"/>
      <c r="S107" s="3" t="str">
        <f t="shared" si="79"/>
        <v>1.6</v>
      </c>
      <c r="T107" s="3" t="str">
        <f t="shared" si="80"/>
        <v>-</v>
      </c>
      <c r="U107" s="3">
        <f t="shared" si="81"/>
        <v>314.19</v>
      </c>
      <c r="V107" s="3">
        <f t="shared" si="82"/>
        <v>-2.65</v>
      </c>
      <c r="W107" s="3">
        <f t="shared" si="83"/>
        <v>1.2307999999999997</v>
      </c>
      <c r="X107" s="85"/>
      <c r="Y107" s="3" t="str">
        <f t="shared" si="84"/>
        <v>1.6</v>
      </c>
      <c r="Z107" s="3" t="str">
        <f t="shared" si="85"/>
        <v>-</v>
      </c>
      <c r="AA107" s="3">
        <f t="shared" si="86"/>
        <v>314.19</v>
      </c>
      <c r="AB107" s="3">
        <f t="shared" si="87"/>
        <v>-2.65</v>
      </c>
      <c r="AC107" s="3">
        <f t="shared" si="88"/>
        <v>1.1583999999999999</v>
      </c>
      <c r="AE107" s="3" t="str">
        <f t="shared" si="89"/>
        <v>1.6</v>
      </c>
      <c r="AF107" s="3" t="str">
        <f t="shared" si="90"/>
        <v>-</v>
      </c>
      <c r="AG107" s="3">
        <f t="shared" si="91"/>
        <v>314.19</v>
      </c>
      <c r="AH107" s="3">
        <f t="shared" si="92"/>
        <v>-2.65</v>
      </c>
      <c r="AI107" s="3">
        <f t="shared" si="93"/>
        <v>1.0859999999999999</v>
      </c>
      <c r="AK107" s="3" t="str">
        <f t="shared" si="94"/>
        <v>1.6</v>
      </c>
      <c r="AL107" s="3" t="str">
        <f t="shared" si="95"/>
        <v>-</v>
      </c>
      <c r="AM107" s="3">
        <f t="shared" si="96"/>
        <v>314.19</v>
      </c>
      <c r="AN107" s="3">
        <f t="shared" si="97"/>
        <v>-2.65</v>
      </c>
      <c r="AO107" s="3">
        <f t="shared" si="98"/>
        <v>1.0135999999999998</v>
      </c>
      <c r="AQ107" s="3" t="str">
        <f t="shared" si="99"/>
        <v>1.6</v>
      </c>
      <c r="AR107" s="3" t="str">
        <f t="shared" si="100"/>
        <v>-</v>
      </c>
      <c r="AS107" s="3">
        <f t="shared" si="101"/>
        <v>314.19</v>
      </c>
      <c r="AT107" s="3">
        <f t="shared" si="102"/>
        <v>-2.65</v>
      </c>
      <c r="AU107" s="3">
        <f t="shared" si="103"/>
        <v>0.86879999999999979</v>
      </c>
      <c r="AW107" s="3" t="str">
        <f t="shared" si="104"/>
        <v>1.6</v>
      </c>
      <c r="AX107" s="3" t="str">
        <f t="shared" si="105"/>
        <v>-</v>
      </c>
      <c r="AY107" s="3">
        <f t="shared" si="106"/>
        <v>314.19</v>
      </c>
      <c r="AZ107" s="3">
        <f t="shared" si="107"/>
        <v>-2.65</v>
      </c>
      <c r="BA107" s="3">
        <f t="shared" si="108"/>
        <v>0.72399999999999987</v>
      </c>
      <c r="BC107" s="3" t="str">
        <f t="shared" si="109"/>
        <v>1.6</v>
      </c>
      <c r="BD107" s="3" t="str">
        <f t="shared" si="110"/>
        <v>-</v>
      </c>
      <c r="BE107" s="3">
        <f t="shared" si="111"/>
        <v>314.19</v>
      </c>
      <c r="BF107" s="3">
        <f t="shared" si="112"/>
        <v>-2.65</v>
      </c>
      <c r="BG107" s="3">
        <f t="shared" si="113"/>
        <v>0.4343999999999999</v>
      </c>
      <c r="BI107" s="3" t="str">
        <f t="shared" si="114"/>
        <v>1.6</v>
      </c>
      <c r="BJ107" s="3" t="str">
        <f t="shared" si="115"/>
        <v>-</v>
      </c>
      <c r="BK107" s="3">
        <f t="shared" si="116"/>
        <v>314.19</v>
      </c>
      <c r="BL107" s="3">
        <f t="shared" si="117"/>
        <v>-2.65</v>
      </c>
      <c r="BM107" s="3">
        <f t="shared" si="118"/>
        <v>0.14479999999999998</v>
      </c>
    </row>
    <row r="108" spans="1:65" x14ac:dyDescent="0.3">
      <c r="A108" s="3" t="str">
        <f>'Forward collapse simulation'!B118</f>
        <v>1.6</v>
      </c>
      <c r="B108" s="3" t="str">
        <f>IF('Forward collapse simulation'!C118="","-",'Forward collapse simulation'!C118)</f>
        <v>-</v>
      </c>
      <c r="C108" s="3">
        <f>'Forward collapse simulation'!E118</f>
        <v>310.2</v>
      </c>
      <c r="D108" s="3">
        <f ca="1">'Forward collapse simulation'!AK118</f>
        <v>59.354526368415421</v>
      </c>
      <c r="E108" s="84">
        <f ca="1">'Forward collapse simulation'!AL118</f>
        <v>3.1640741617480619</v>
      </c>
      <c r="G108" s="3" t="str">
        <f t="shared" si="69"/>
        <v>1.6</v>
      </c>
      <c r="H108" s="3" t="str">
        <f t="shared" si="70"/>
        <v>-</v>
      </c>
      <c r="I108" s="3">
        <f t="shared" si="71"/>
        <v>310.2</v>
      </c>
      <c r="J108" s="3">
        <f t="shared" ca="1" si="72"/>
        <v>59.354526368415421</v>
      </c>
      <c r="K108" s="3">
        <f t="shared" ca="1" si="73"/>
        <v>3.0058704536606586</v>
      </c>
      <c r="M108" s="3" t="str">
        <f t="shared" si="74"/>
        <v>1.6</v>
      </c>
      <c r="N108" s="3" t="str">
        <f t="shared" si="75"/>
        <v>-</v>
      </c>
      <c r="O108" s="3">
        <f t="shared" si="76"/>
        <v>310.2</v>
      </c>
      <c r="P108" s="3">
        <f t="shared" ca="1" si="77"/>
        <v>59.354526368415421</v>
      </c>
      <c r="Q108" s="3">
        <f t="shared" ca="1" si="78"/>
        <v>2.8476667455732558</v>
      </c>
      <c r="R108" s="85"/>
      <c r="S108" s="3" t="str">
        <f t="shared" si="79"/>
        <v>1.6</v>
      </c>
      <c r="T108" s="3" t="str">
        <f t="shared" si="80"/>
        <v>-</v>
      </c>
      <c r="U108" s="3">
        <f t="shared" si="81"/>
        <v>310.2</v>
      </c>
      <c r="V108" s="3">
        <f t="shared" ca="1" si="82"/>
        <v>59.354526368415421</v>
      </c>
      <c r="W108" s="3">
        <f t="shared" ca="1" si="83"/>
        <v>2.6894630374858526</v>
      </c>
      <c r="X108" s="85"/>
      <c r="Y108" s="3" t="str">
        <f t="shared" si="84"/>
        <v>1.6</v>
      </c>
      <c r="Z108" s="3" t="str">
        <f t="shared" si="85"/>
        <v>-</v>
      </c>
      <c r="AA108" s="3">
        <f t="shared" si="86"/>
        <v>310.2</v>
      </c>
      <c r="AB108" s="3">
        <f t="shared" ca="1" si="87"/>
        <v>59.354526368415421</v>
      </c>
      <c r="AC108" s="3">
        <f t="shared" ca="1" si="88"/>
        <v>2.5312593293984498</v>
      </c>
      <c r="AE108" s="3" t="str">
        <f t="shared" si="89"/>
        <v>1.6</v>
      </c>
      <c r="AF108" s="3" t="str">
        <f t="shared" si="90"/>
        <v>-</v>
      </c>
      <c r="AG108" s="3">
        <f t="shared" si="91"/>
        <v>310.2</v>
      </c>
      <c r="AH108" s="3">
        <f t="shared" ca="1" si="92"/>
        <v>59.354526368415421</v>
      </c>
      <c r="AI108" s="3">
        <f t="shared" ca="1" si="93"/>
        <v>2.3730556213110465</v>
      </c>
      <c r="AK108" s="3" t="str">
        <f t="shared" si="94"/>
        <v>1.6</v>
      </c>
      <c r="AL108" s="3" t="str">
        <f t="shared" si="95"/>
        <v>-</v>
      </c>
      <c r="AM108" s="3">
        <f t="shared" si="96"/>
        <v>310.2</v>
      </c>
      <c r="AN108" s="3">
        <f t="shared" ca="1" si="97"/>
        <v>59.354526368415421</v>
      </c>
      <c r="AO108" s="3">
        <f t="shared" ca="1" si="98"/>
        <v>2.2148519132236433</v>
      </c>
      <c r="AQ108" s="3" t="str">
        <f t="shared" si="99"/>
        <v>1.6</v>
      </c>
      <c r="AR108" s="3" t="str">
        <f t="shared" si="100"/>
        <v>-</v>
      </c>
      <c r="AS108" s="3">
        <f t="shared" si="101"/>
        <v>310.2</v>
      </c>
      <c r="AT108" s="3">
        <f t="shared" ca="1" si="102"/>
        <v>59.354526368415421</v>
      </c>
      <c r="AU108" s="3">
        <f t="shared" ca="1" si="103"/>
        <v>1.898444497048837</v>
      </c>
      <c r="AW108" s="3" t="str">
        <f t="shared" si="104"/>
        <v>1.6</v>
      </c>
      <c r="AX108" s="3" t="str">
        <f t="shared" si="105"/>
        <v>-</v>
      </c>
      <c r="AY108" s="3">
        <f t="shared" si="106"/>
        <v>310.2</v>
      </c>
      <c r="AZ108" s="3">
        <f t="shared" ca="1" si="107"/>
        <v>59.354526368415421</v>
      </c>
      <c r="BA108" s="3">
        <f t="shared" ca="1" si="108"/>
        <v>1.5820370808740309</v>
      </c>
      <c r="BC108" s="3" t="str">
        <f t="shared" si="109"/>
        <v>1.6</v>
      </c>
      <c r="BD108" s="3" t="str">
        <f t="shared" si="110"/>
        <v>-</v>
      </c>
      <c r="BE108" s="3">
        <f t="shared" si="111"/>
        <v>310.2</v>
      </c>
      <c r="BF108" s="3">
        <f t="shared" ca="1" si="112"/>
        <v>59.354526368415421</v>
      </c>
      <c r="BG108" s="3">
        <f t="shared" ca="1" si="113"/>
        <v>0.9492222485244185</v>
      </c>
      <c r="BI108" s="3" t="str">
        <f t="shared" si="114"/>
        <v>1.6</v>
      </c>
      <c r="BJ108" s="3" t="str">
        <f t="shared" si="115"/>
        <v>-</v>
      </c>
      <c r="BK108" s="3">
        <f t="shared" si="116"/>
        <v>310.2</v>
      </c>
      <c r="BL108" s="3">
        <f t="shared" ca="1" si="117"/>
        <v>59.354526368415421</v>
      </c>
      <c r="BM108" s="3">
        <f t="shared" ca="1" si="118"/>
        <v>0.31640741617480622</v>
      </c>
    </row>
    <row r="109" spans="1:65" x14ac:dyDescent="0.3">
      <c r="A109" s="3" t="str">
        <f>'Forward collapse simulation'!B119</f>
        <v>1.6</v>
      </c>
      <c r="B109" s="3" t="str">
        <f>IF('Forward collapse simulation'!C119="","-",'Forward collapse simulation'!C119)</f>
        <v>-</v>
      </c>
      <c r="C109" s="3">
        <f>'Forward collapse simulation'!E119</f>
        <v>311.45</v>
      </c>
      <c r="D109" s="3">
        <f ca="1">'Forward collapse simulation'!AK119</f>
        <v>67.815408532346638</v>
      </c>
      <c r="E109" s="84">
        <f ca="1">'Forward collapse simulation'!AL119</f>
        <v>5.0770878693105086</v>
      </c>
      <c r="G109" s="3" t="str">
        <f t="shared" si="69"/>
        <v>1.6</v>
      </c>
      <c r="H109" s="3" t="str">
        <f t="shared" si="70"/>
        <v>-</v>
      </c>
      <c r="I109" s="3">
        <f t="shared" si="71"/>
        <v>311.45</v>
      </c>
      <c r="J109" s="3">
        <f t="shared" ca="1" si="72"/>
        <v>67.815408532346638</v>
      </c>
      <c r="K109" s="3">
        <f t="shared" ca="1" si="73"/>
        <v>4.8232334758449831</v>
      </c>
      <c r="M109" s="3" t="str">
        <f t="shared" si="74"/>
        <v>1.6</v>
      </c>
      <c r="N109" s="3" t="str">
        <f t="shared" si="75"/>
        <v>-</v>
      </c>
      <c r="O109" s="3">
        <f t="shared" si="76"/>
        <v>311.45</v>
      </c>
      <c r="P109" s="3">
        <f t="shared" ca="1" si="77"/>
        <v>67.815408532346638</v>
      </c>
      <c r="Q109" s="3">
        <f t="shared" ca="1" si="78"/>
        <v>4.5693790823794576</v>
      </c>
      <c r="R109" s="85"/>
      <c r="S109" s="3" t="str">
        <f t="shared" si="79"/>
        <v>1.6</v>
      </c>
      <c r="T109" s="3" t="str">
        <f t="shared" si="80"/>
        <v>-</v>
      </c>
      <c r="U109" s="3">
        <f t="shared" si="81"/>
        <v>311.45</v>
      </c>
      <c r="V109" s="3">
        <f t="shared" ca="1" si="82"/>
        <v>67.815408532346638</v>
      </c>
      <c r="W109" s="3">
        <f t="shared" ca="1" si="83"/>
        <v>4.315524688913932</v>
      </c>
      <c r="X109" s="85"/>
      <c r="Y109" s="3" t="str">
        <f t="shared" si="84"/>
        <v>1.6</v>
      </c>
      <c r="Z109" s="3" t="str">
        <f t="shared" si="85"/>
        <v>-</v>
      </c>
      <c r="AA109" s="3">
        <f t="shared" si="86"/>
        <v>311.45</v>
      </c>
      <c r="AB109" s="3">
        <f t="shared" ca="1" si="87"/>
        <v>67.815408532346638</v>
      </c>
      <c r="AC109" s="3">
        <f t="shared" ca="1" si="88"/>
        <v>4.0616702954484074</v>
      </c>
      <c r="AE109" s="3" t="str">
        <f t="shared" si="89"/>
        <v>1.6</v>
      </c>
      <c r="AF109" s="3" t="str">
        <f t="shared" si="90"/>
        <v>-</v>
      </c>
      <c r="AG109" s="3">
        <f t="shared" si="91"/>
        <v>311.45</v>
      </c>
      <c r="AH109" s="3">
        <f t="shared" ca="1" si="92"/>
        <v>67.815408532346638</v>
      </c>
      <c r="AI109" s="3">
        <f t="shared" ca="1" si="93"/>
        <v>3.8078159019828814</v>
      </c>
      <c r="AK109" s="3" t="str">
        <f t="shared" si="94"/>
        <v>1.6</v>
      </c>
      <c r="AL109" s="3" t="str">
        <f t="shared" si="95"/>
        <v>-</v>
      </c>
      <c r="AM109" s="3">
        <f t="shared" si="96"/>
        <v>311.45</v>
      </c>
      <c r="AN109" s="3">
        <f t="shared" ca="1" si="97"/>
        <v>67.815408532346638</v>
      </c>
      <c r="AO109" s="3">
        <f t="shared" ca="1" si="98"/>
        <v>3.5539615085173559</v>
      </c>
      <c r="AQ109" s="3" t="str">
        <f t="shared" si="99"/>
        <v>1.6</v>
      </c>
      <c r="AR109" s="3" t="str">
        <f t="shared" si="100"/>
        <v>-</v>
      </c>
      <c r="AS109" s="3">
        <f t="shared" si="101"/>
        <v>311.45</v>
      </c>
      <c r="AT109" s="3">
        <f t="shared" ca="1" si="102"/>
        <v>67.815408532346638</v>
      </c>
      <c r="AU109" s="3">
        <f t="shared" ca="1" si="103"/>
        <v>3.0462527215863049</v>
      </c>
      <c r="AW109" s="3" t="str">
        <f t="shared" si="104"/>
        <v>1.6</v>
      </c>
      <c r="AX109" s="3" t="str">
        <f t="shared" si="105"/>
        <v>-</v>
      </c>
      <c r="AY109" s="3">
        <f t="shared" si="106"/>
        <v>311.45</v>
      </c>
      <c r="AZ109" s="3">
        <f t="shared" ca="1" si="107"/>
        <v>67.815408532346638</v>
      </c>
      <c r="BA109" s="3">
        <f t="shared" ca="1" si="108"/>
        <v>2.5385439346552543</v>
      </c>
      <c r="BC109" s="3" t="str">
        <f t="shared" si="109"/>
        <v>1.6</v>
      </c>
      <c r="BD109" s="3" t="str">
        <f t="shared" si="110"/>
        <v>-</v>
      </c>
      <c r="BE109" s="3">
        <f t="shared" si="111"/>
        <v>311.45</v>
      </c>
      <c r="BF109" s="3">
        <f t="shared" ca="1" si="112"/>
        <v>67.815408532346638</v>
      </c>
      <c r="BG109" s="3">
        <f t="shared" ca="1" si="113"/>
        <v>1.5231263607931524</v>
      </c>
      <c r="BI109" s="3" t="str">
        <f t="shared" si="114"/>
        <v>1.6</v>
      </c>
      <c r="BJ109" s="3" t="str">
        <f t="shared" si="115"/>
        <v>-</v>
      </c>
      <c r="BK109" s="3">
        <f t="shared" si="116"/>
        <v>311.45</v>
      </c>
      <c r="BL109" s="3">
        <f t="shared" ca="1" si="117"/>
        <v>67.815408532346638</v>
      </c>
      <c r="BM109" s="3">
        <f t="shared" ca="1" si="118"/>
        <v>0.50770878693105093</v>
      </c>
    </row>
    <row r="110" spans="1:65" x14ac:dyDescent="0.3">
      <c r="A110" s="3" t="str">
        <f>'Forward collapse simulation'!B120</f>
        <v>1.6</v>
      </c>
      <c r="B110" s="3" t="str">
        <f>IF('Forward collapse simulation'!C120="","-",'Forward collapse simulation'!C120)</f>
        <v>-</v>
      </c>
      <c r="C110" s="3">
        <f>'Forward collapse simulation'!E120</f>
        <v>313.42</v>
      </c>
      <c r="D110" s="3">
        <f ca="1">'Forward collapse simulation'!AK120</f>
        <v>75.719676457462114</v>
      </c>
      <c r="E110" s="84">
        <f ca="1">'Forward collapse simulation'!AL120</f>
        <v>7.0661025615966011</v>
      </c>
      <c r="G110" s="3" t="str">
        <f t="shared" si="69"/>
        <v>1.6</v>
      </c>
      <c r="H110" s="3" t="str">
        <f t="shared" si="70"/>
        <v>-</v>
      </c>
      <c r="I110" s="3">
        <f t="shared" si="71"/>
        <v>313.42</v>
      </c>
      <c r="J110" s="3">
        <f t="shared" ca="1" si="72"/>
        <v>75.719676457462114</v>
      </c>
      <c r="K110" s="3">
        <f t="shared" ca="1" si="73"/>
        <v>6.7127974335167711</v>
      </c>
      <c r="M110" s="3" t="str">
        <f t="shared" si="74"/>
        <v>1.6</v>
      </c>
      <c r="N110" s="3" t="str">
        <f t="shared" si="75"/>
        <v>-</v>
      </c>
      <c r="O110" s="3">
        <f t="shared" si="76"/>
        <v>313.42</v>
      </c>
      <c r="P110" s="3">
        <f t="shared" ca="1" si="77"/>
        <v>75.719676457462114</v>
      </c>
      <c r="Q110" s="3">
        <f t="shared" ca="1" si="78"/>
        <v>6.359492305436941</v>
      </c>
      <c r="R110" s="85"/>
      <c r="S110" s="3" t="str">
        <f t="shared" si="79"/>
        <v>1.6</v>
      </c>
      <c r="T110" s="3" t="str">
        <f t="shared" si="80"/>
        <v>-</v>
      </c>
      <c r="U110" s="3">
        <f t="shared" si="81"/>
        <v>313.42</v>
      </c>
      <c r="V110" s="3">
        <f t="shared" ca="1" si="82"/>
        <v>75.719676457462114</v>
      </c>
      <c r="W110" s="3">
        <f t="shared" ca="1" si="83"/>
        <v>6.0061871773571109</v>
      </c>
      <c r="X110" s="85"/>
      <c r="Y110" s="3" t="str">
        <f t="shared" si="84"/>
        <v>1.6</v>
      </c>
      <c r="Z110" s="3" t="str">
        <f t="shared" si="85"/>
        <v>-</v>
      </c>
      <c r="AA110" s="3">
        <f t="shared" si="86"/>
        <v>313.42</v>
      </c>
      <c r="AB110" s="3">
        <f t="shared" ca="1" si="87"/>
        <v>75.719676457462114</v>
      </c>
      <c r="AC110" s="3">
        <f t="shared" ca="1" si="88"/>
        <v>5.6528820492772809</v>
      </c>
      <c r="AE110" s="3" t="str">
        <f t="shared" si="89"/>
        <v>1.6</v>
      </c>
      <c r="AF110" s="3" t="str">
        <f t="shared" si="90"/>
        <v>-</v>
      </c>
      <c r="AG110" s="3">
        <f t="shared" si="91"/>
        <v>313.42</v>
      </c>
      <c r="AH110" s="3">
        <f t="shared" ca="1" si="92"/>
        <v>75.719676457462114</v>
      </c>
      <c r="AI110" s="3">
        <f t="shared" ca="1" si="93"/>
        <v>5.2995769211974508</v>
      </c>
      <c r="AK110" s="3" t="str">
        <f t="shared" si="94"/>
        <v>1.6</v>
      </c>
      <c r="AL110" s="3" t="str">
        <f t="shared" si="95"/>
        <v>-</v>
      </c>
      <c r="AM110" s="3">
        <f t="shared" si="96"/>
        <v>313.42</v>
      </c>
      <c r="AN110" s="3">
        <f t="shared" ca="1" si="97"/>
        <v>75.719676457462114</v>
      </c>
      <c r="AO110" s="3">
        <f t="shared" ca="1" si="98"/>
        <v>4.9462717931176208</v>
      </c>
      <c r="AQ110" s="3" t="str">
        <f t="shared" si="99"/>
        <v>1.6</v>
      </c>
      <c r="AR110" s="3" t="str">
        <f t="shared" si="100"/>
        <v>-</v>
      </c>
      <c r="AS110" s="3">
        <f t="shared" si="101"/>
        <v>313.42</v>
      </c>
      <c r="AT110" s="3">
        <f t="shared" ca="1" si="102"/>
        <v>75.719676457462114</v>
      </c>
      <c r="AU110" s="3">
        <f t="shared" ca="1" si="103"/>
        <v>4.2396615369579607</v>
      </c>
      <c r="AW110" s="3" t="str">
        <f t="shared" si="104"/>
        <v>1.6</v>
      </c>
      <c r="AX110" s="3" t="str">
        <f t="shared" si="105"/>
        <v>-</v>
      </c>
      <c r="AY110" s="3">
        <f t="shared" si="106"/>
        <v>313.42</v>
      </c>
      <c r="AZ110" s="3">
        <f t="shared" ca="1" si="107"/>
        <v>75.719676457462114</v>
      </c>
      <c r="BA110" s="3">
        <f t="shared" ca="1" si="108"/>
        <v>3.5330512807983006</v>
      </c>
      <c r="BC110" s="3" t="str">
        <f t="shared" si="109"/>
        <v>1.6</v>
      </c>
      <c r="BD110" s="3" t="str">
        <f t="shared" si="110"/>
        <v>-</v>
      </c>
      <c r="BE110" s="3">
        <f t="shared" si="111"/>
        <v>313.42</v>
      </c>
      <c r="BF110" s="3">
        <f t="shared" ca="1" si="112"/>
        <v>75.719676457462114</v>
      </c>
      <c r="BG110" s="3">
        <f t="shared" ca="1" si="113"/>
        <v>2.1198307684789803</v>
      </c>
      <c r="BI110" s="3" t="str">
        <f t="shared" si="114"/>
        <v>1.6</v>
      </c>
      <c r="BJ110" s="3" t="str">
        <f t="shared" si="115"/>
        <v>-</v>
      </c>
      <c r="BK110" s="3">
        <f t="shared" si="116"/>
        <v>313.42</v>
      </c>
      <c r="BL110" s="3">
        <f t="shared" ca="1" si="117"/>
        <v>75.719676457462114</v>
      </c>
      <c r="BM110" s="3">
        <f t="shared" ca="1" si="118"/>
        <v>0.70661025615966011</v>
      </c>
    </row>
    <row r="111" spans="1:65" x14ac:dyDescent="0.3">
      <c r="A111" s="3" t="str">
        <f>'Forward collapse simulation'!B121</f>
        <v>1.6</v>
      </c>
      <c r="B111" s="3" t="str">
        <f>IF('Forward collapse simulation'!C121="","-",'Forward collapse simulation'!C121)</f>
        <v>-</v>
      </c>
      <c r="C111" s="3">
        <f>'Forward collapse simulation'!E121</f>
        <v>320.20999999999998</v>
      </c>
      <c r="D111" s="3">
        <f ca="1">'Forward collapse simulation'!AK121</f>
        <v>82.703308082045865</v>
      </c>
      <c r="E111" s="84">
        <f ca="1">'Forward collapse simulation'!AL121</f>
        <v>6.0061700581418958</v>
      </c>
      <c r="G111" s="3" t="str">
        <f t="shared" si="69"/>
        <v>1.6</v>
      </c>
      <c r="H111" s="3" t="str">
        <f t="shared" si="70"/>
        <v>-</v>
      </c>
      <c r="I111" s="3">
        <f t="shared" si="71"/>
        <v>320.20999999999998</v>
      </c>
      <c r="J111" s="3">
        <f t="shared" ca="1" si="72"/>
        <v>82.703308082045865</v>
      </c>
      <c r="K111" s="3">
        <f t="shared" ca="1" si="73"/>
        <v>5.7058615552348009</v>
      </c>
      <c r="M111" s="3" t="str">
        <f t="shared" si="74"/>
        <v>1.6</v>
      </c>
      <c r="N111" s="3" t="str">
        <f t="shared" si="75"/>
        <v>-</v>
      </c>
      <c r="O111" s="3">
        <f t="shared" si="76"/>
        <v>320.20999999999998</v>
      </c>
      <c r="P111" s="3">
        <f t="shared" ca="1" si="77"/>
        <v>82.703308082045865</v>
      </c>
      <c r="Q111" s="3">
        <f t="shared" ca="1" si="78"/>
        <v>5.405553052327706</v>
      </c>
      <c r="R111" s="85"/>
      <c r="S111" s="3" t="str">
        <f t="shared" si="79"/>
        <v>1.6</v>
      </c>
      <c r="T111" s="3" t="str">
        <f t="shared" si="80"/>
        <v>-</v>
      </c>
      <c r="U111" s="3">
        <f t="shared" si="81"/>
        <v>320.20999999999998</v>
      </c>
      <c r="V111" s="3">
        <f t="shared" ca="1" si="82"/>
        <v>82.703308082045865</v>
      </c>
      <c r="W111" s="3">
        <f t="shared" ca="1" si="83"/>
        <v>5.1052445494206111</v>
      </c>
      <c r="X111" s="85"/>
      <c r="Y111" s="3" t="str">
        <f t="shared" si="84"/>
        <v>1.6</v>
      </c>
      <c r="Z111" s="3" t="str">
        <f t="shared" si="85"/>
        <v>-</v>
      </c>
      <c r="AA111" s="3">
        <f t="shared" si="86"/>
        <v>320.20999999999998</v>
      </c>
      <c r="AB111" s="3">
        <f t="shared" ca="1" si="87"/>
        <v>82.703308082045865</v>
      </c>
      <c r="AC111" s="3">
        <f t="shared" ca="1" si="88"/>
        <v>4.8049360465135171</v>
      </c>
      <c r="AE111" s="3" t="str">
        <f t="shared" si="89"/>
        <v>1.6</v>
      </c>
      <c r="AF111" s="3" t="str">
        <f t="shared" si="90"/>
        <v>-</v>
      </c>
      <c r="AG111" s="3">
        <f t="shared" si="91"/>
        <v>320.20999999999998</v>
      </c>
      <c r="AH111" s="3">
        <f t="shared" ca="1" si="92"/>
        <v>82.703308082045865</v>
      </c>
      <c r="AI111" s="3">
        <f t="shared" ca="1" si="93"/>
        <v>4.5046275436064214</v>
      </c>
      <c r="AK111" s="3" t="str">
        <f t="shared" si="94"/>
        <v>1.6</v>
      </c>
      <c r="AL111" s="3" t="str">
        <f t="shared" si="95"/>
        <v>-</v>
      </c>
      <c r="AM111" s="3">
        <f t="shared" si="96"/>
        <v>320.20999999999998</v>
      </c>
      <c r="AN111" s="3">
        <f t="shared" ca="1" si="97"/>
        <v>82.703308082045865</v>
      </c>
      <c r="AO111" s="3">
        <f t="shared" ca="1" si="98"/>
        <v>4.2043190406993265</v>
      </c>
      <c r="AQ111" s="3" t="str">
        <f t="shared" si="99"/>
        <v>1.6</v>
      </c>
      <c r="AR111" s="3" t="str">
        <f t="shared" si="100"/>
        <v>-</v>
      </c>
      <c r="AS111" s="3">
        <f t="shared" si="101"/>
        <v>320.20999999999998</v>
      </c>
      <c r="AT111" s="3">
        <f t="shared" ca="1" si="102"/>
        <v>82.703308082045865</v>
      </c>
      <c r="AU111" s="3">
        <f t="shared" ca="1" si="103"/>
        <v>3.6037020348851372</v>
      </c>
      <c r="AW111" s="3" t="str">
        <f t="shared" si="104"/>
        <v>1.6</v>
      </c>
      <c r="AX111" s="3" t="str">
        <f t="shared" si="105"/>
        <v>-</v>
      </c>
      <c r="AY111" s="3">
        <f t="shared" si="106"/>
        <v>320.20999999999998</v>
      </c>
      <c r="AZ111" s="3">
        <f t="shared" ca="1" si="107"/>
        <v>82.703308082045865</v>
      </c>
      <c r="BA111" s="3">
        <f t="shared" ca="1" si="108"/>
        <v>3.0030850290709479</v>
      </c>
      <c r="BC111" s="3" t="str">
        <f t="shared" si="109"/>
        <v>1.6</v>
      </c>
      <c r="BD111" s="3" t="str">
        <f t="shared" si="110"/>
        <v>-</v>
      </c>
      <c r="BE111" s="3">
        <f t="shared" si="111"/>
        <v>320.20999999999998</v>
      </c>
      <c r="BF111" s="3">
        <f t="shared" ca="1" si="112"/>
        <v>82.703308082045865</v>
      </c>
      <c r="BG111" s="3">
        <f t="shared" ca="1" si="113"/>
        <v>1.8018510174425686</v>
      </c>
      <c r="BI111" s="3" t="str">
        <f t="shared" si="114"/>
        <v>1.6</v>
      </c>
      <c r="BJ111" s="3" t="str">
        <f t="shared" si="115"/>
        <v>-</v>
      </c>
      <c r="BK111" s="3">
        <f t="shared" si="116"/>
        <v>320.20999999999998</v>
      </c>
      <c r="BL111" s="3">
        <f t="shared" ca="1" si="117"/>
        <v>82.703308082045865</v>
      </c>
      <c r="BM111" s="3">
        <f t="shared" ca="1" si="118"/>
        <v>0.60061700581418964</v>
      </c>
    </row>
    <row r="112" spans="1:65" x14ac:dyDescent="0.3">
      <c r="A112" s="3" t="str">
        <f>'Forward collapse simulation'!B122</f>
        <v>1.6</v>
      </c>
      <c r="B112" s="3" t="str">
        <f>IF('Forward collapse simulation'!C122="","-",'Forward collapse simulation'!C122)</f>
        <v>-</v>
      </c>
      <c r="C112" s="3">
        <f>'Forward collapse simulation'!E122</f>
        <v>345.31</v>
      </c>
      <c r="D112" s="3">
        <f ca="1">'Forward collapse simulation'!AK122</f>
        <v>88.468702709881427</v>
      </c>
      <c r="E112" s="84">
        <f ca="1">'Forward collapse simulation'!AL122</f>
        <v>5.6051702842783673</v>
      </c>
      <c r="G112" s="3" t="str">
        <f t="shared" si="69"/>
        <v>1.6</v>
      </c>
      <c r="H112" s="3" t="str">
        <f t="shared" si="70"/>
        <v>-</v>
      </c>
      <c r="I112" s="3">
        <f t="shared" si="71"/>
        <v>345.31</v>
      </c>
      <c r="J112" s="3">
        <f t="shared" ca="1" si="72"/>
        <v>88.468702709881427</v>
      </c>
      <c r="K112" s="3">
        <f t="shared" ca="1" si="73"/>
        <v>5.3249117700644488</v>
      </c>
      <c r="M112" s="3" t="str">
        <f t="shared" si="74"/>
        <v>1.6</v>
      </c>
      <c r="N112" s="3" t="str">
        <f t="shared" si="75"/>
        <v>-</v>
      </c>
      <c r="O112" s="3">
        <f t="shared" si="76"/>
        <v>345.31</v>
      </c>
      <c r="P112" s="3">
        <f t="shared" ca="1" si="77"/>
        <v>88.468702709881427</v>
      </c>
      <c r="Q112" s="3">
        <f t="shared" ca="1" si="78"/>
        <v>5.0446532558505304</v>
      </c>
      <c r="R112" s="85"/>
      <c r="S112" s="3" t="str">
        <f t="shared" si="79"/>
        <v>1.6</v>
      </c>
      <c r="T112" s="3" t="str">
        <f t="shared" si="80"/>
        <v>-</v>
      </c>
      <c r="U112" s="3">
        <f t="shared" si="81"/>
        <v>345.31</v>
      </c>
      <c r="V112" s="3">
        <f t="shared" ca="1" si="82"/>
        <v>88.468702709881427</v>
      </c>
      <c r="W112" s="3">
        <f t="shared" ca="1" si="83"/>
        <v>4.7643947416366119</v>
      </c>
      <c r="X112" s="85"/>
      <c r="Y112" s="3" t="str">
        <f t="shared" si="84"/>
        <v>1.6</v>
      </c>
      <c r="Z112" s="3" t="str">
        <f t="shared" si="85"/>
        <v>-</v>
      </c>
      <c r="AA112" s="3">
        <f t="shared" si="86"/>
        <v>345.31</v>
      </c>
      <c r="AB112" s="3">
        <f t="shared" ca="1" si="87"/>
        <v>88.468702709881427</v>
      </c>
      <c r="AC112" s="3">
        <f t="shared" ca="1" si="88"/>
        <v>4.4841362274226944</v>
      </c>
      <c r="AE112" s="3" t="str">
        <f t="shared" si="89"/>
        <v>1.6</v>
      </c>
      <c r="AF112" s="3" t="str">
        <f t="shared" si="90"/>
        <v>-</v>
      </c>
      <c r="AG112" s="3">
        <f t="shared" si="91"/>
        <v>345.31</v>
      </c>
      <c r="AH112" s="3">
        <f t="shared" ca="1" si="92"/>
        <v>88.468702709881427</v>
      </c>
      <c r="AI112" s="3">
        <f t="shared" ca="1" si="93"/>
        <v>4.2038777132087759</v>
      </c>
      <c r="AK112" s="3" t="str">
        <f t="shared" si="94"/>
        <v>1.6</v>
      </c>
      <c r="AL112" s="3" t="str">
        <f t="shared" si="95"/>
        <v>-</v>
      </c>
      <c r="AM112" s="3">
        <f t="shared" si="96"/>
        <v>345.31</v>
      </c>
      <c r="AN112" s="3">
        <f t="shared" ca="1" si="97"/>
        <v>88.468702709881427</v>
      </c>
      <c r="AO112" s="3">
        <f t="shared" ca="1" si="98"/>
        <v>3.923619198994857</v>
      </c>
      <c r="AQ112" s="3" t="str">
        <f t="shared" si="99"/>
        <v>1.6</v>
      </c>
      <c r="AR112" s="3" t="str">
        <f t="shared" si="100"/>
        <v>-</v>
      </c>
      <c r="AS112" s="3">
        <f t="shared" si="101"/>
        <v>345.31</v>
      </c>
      <c r="AT112" s="3">
        <f t="shared" ca="1" si="102"/>
        <v>88.468702709881427</v>
      </c>
      <c r="AU112" s="3">
        <f t="shared" ca="1" si="103"/>
        <v>3.3631021705670201</v>
      </c>
      <c r="AW112" s="3" t="str">
        <f t="shared" si="104"/>
        <v>1.6</v>
      </c>
      <c r="AX112" s="3" t="str">
        <f t="shared" si="105"/>
        <v>-</v>
      </c>
      <c r="AY112" s="3">
        <f t="shared" si="106"/>
        <v>345.31</v>
      </c>
      <c r="AZ112" s="3">
        <f t="shared" ca="1" si="107"/>
        <v>88.468702709881427</v>
      </c>
      <c r="BA112" s="3">
        <f t="shared" ca="1" si="108"/>
        <v>2.8025851421391836</v>
      </c>
      <c r="BC112" s="3" t="str">
        <f t="shared" si="109"/>
        <v>1.6</v>
      </c>
      <c r="BD112" s="3" t="str">
        <f t="shared" si="110"/>
        <v>-</v>
      </c>
      <c r="BE112" s="3">
        <f t="shared" si="111"/>
        <v>345.31</v>
      </c>
      <c r="BF112" s="3">
        <f t="shared" ca="1" si="112"/>
        <v>88.468702709881427</v>
      </c>
      <c r="BG112" s="3">
        <f t="shared" ca="1" si="113"/>
        <v>1.68155108528351</v>
      </c>
      <c r="BI112" s="3" t="str">
        <f t="shared" si="114"/>
        <v>1.6</v>
      </c>
      <c r="BJ112" s="3" t="str">
        <f t="shared" si="115"/>
        <v>-</v>
      </c>
      <c r="BK112" s="3">
        <f t="shared" si="116"/>
        <v>345.31</v>
      </c>
      <c r="BL112" s="3">
        <f t="shared" ca="1" si="117"/>
        <v>88.468702709881427</v>
      </c>
      <c r="BM112" s="3">
        <f t="shared" ca="1" si="118"/>
        <v>0.56051702842783679</v>
      </c>
    </row>
    <row r="113" spans="1:65" x14ac:dyDescent="0.3">
      <c r="A113" s="3" t="str">
        <f>'Forward collapse simulation'!B123</f>
        <v>1.6</v>
      </c>
      <c r="B113" s="3" t="str">
        <f>IF('Forward collapse simulation'!C123="","-",'Forward collapse simulation'!C123)</f>
        <v>-</v>
      </c>
      <c r="C113" s="3">
        <f>'Forward collapse simulation'!E123</f>
        <v>143.29</v>
      </c>
      <c r="D113" s="3">
        <f ca="1">'Forward collapse simulation'!AK123</f>
        <v>85.513228376086815</v>
      </c>
      <c r="E113" s="84">
        <f ca="1">'Forward collapse simulation'!AL123</f>
        <v>5.5834928679392242</v>
      </c>
      <c r="G113" s="3" t="str">
        <f t="shared" si="69"/>
        <v>1.6</v>
      </c>
      <c r="H113" s="3" t="str">
        <f t="shared" si="70"/>
        <v>-</v>
      </c>
      <c r="I113" s="3">
        <f t="shared" si="71"/>
        <v>143.29</v>
      </c>
      <c r="J113" s="3">
        <f t="shared" ca="1" si="72"/>
        <v>85.513228376086815</v>
      </c>
      <c r="K113" s="3">
        <f t="shared" ca="1" si="73"/>
        <v>5.3043182245422624</v>
      </c>
      <c r="M113" s="3" t="str">
        <f t="shared" si="74"/>
        <v>1.6</v>
      </c>
      <c r="N113" s="3" t="str">
        <f t="shared" si="75"/>
        <v>-</v>
      </c>
      <c r="O113" s="3">
        <f t="shared" si="76"/>
        <v>143.29</v>
      </c>
      <c r="P113" s="3">
        <f t="shared" ca="1" si="77"/>
        <v>85.513228376086815</v>
      </c>
      <c r="Q113" s="3">
        <f t="shared" ca="1" si="78"/>
        <v>5.0251435811453016</v>
      </c>
      <c r="R113" s="85"/>
      <c r="S113" s="3" t="str">
        <f t="shared" si="79"/>
        <v>1.6</v>
      </c>
      <c r="T113" s="3" t="str">
        <f t="shared" si="80"/>
        <v>-</v>
      </c>
      <c r="U113" s="3">
        <f t="shared" si="81"/>
        <v>143.29</v>
      </c>
      <c r="V113" s="3">
        <f t="shared" ca="1" si="82"/>
        <v>85.513228376086815</v>
      </c>
      <c r="W113" s="3">
        <f t="shared" ca="1" si="83"/>
        <v>4.7459689377483407</v>
      </c>
      <c r="X113" s="85"/>
      <c r="Y113" s="3" t="str">
        <f t="shared" si="84"/>
        <v>1.6</v>
      </c>
      <c r="Z113" s="3" t="str">
        <f t="shared" si="85"/>
        <v>-</v>
      </c>
      <c r="AA113" s="3">
        <f t="shared" si="86"/>
        <v>143.29</v>
      </c>
      <c r="AB113" s="3">
        <f t="shared" ca="1" si="87"/>
        <v>85.513228376086815</v>
      </c>
      <c r="AC113" s="3">
        <f t="shared" ca="1" si="88"/>
        <v>4.4667942943513799</v>
      </c>
      <c r="AE113" s="3" t="str">
        <f t="shared" si="89"/>
        <v>1.6</v>
      </c>
      <c r="AF113" s="3" t="str">
        <f t="shared" si="90"/>
        <v>-</v>
      </c>
      <c r="AG113" s="3">
        <f t="shared" si="91"/>
        <v>143.29</v>
      </c>
      <c r="AH113" s="3">
        <f t="shared" ca="1" si="92"/>
        <v>85.513228376086815</v>
      </c>
      <c r="AI113" s="3">
        <f t="shared" ca="1" si="93"/>
        <v>4.1876196509544181</v>
      </c>
      <c r="AK113" s="3" t="str">
        <f t="shared" si="94"/>
        <v>1.6</v>
      </c>
      <c r="AL113" s="3" t="str">
        <f t="shared" si="95"/>
        <v>-</v>
      </c>
      <c r="AM113" s="3">
        <f t="shared" si="96"/>
        <v>143.29</v>
      </c>
      <c r="AN113" s="3">
        <f t="shared" ca="1" si="97"/>
        <v>85.513228376086815</v>
      </c>
      <c r="AO113" s="3">
        <f t="shared" ca="1" si="98"/>
        <v>3.9084450075574568</v>
      </c>
      <c r="AQ113" s="3" t="str">
        <f t="shared" si="99"/>
        <v>1.6</v>
      </c>
      <c r="AR113" s="3" t="str">
        <f t="shared" si="100"/>
        <v>-</v>
      </c>
      <c r="AS113" s="3">
        <f t="shared" si="101"/>
        <v>143.29</v>
      </c>
      <c r="AT113" s="3">
        <f t="shared" ca="1" si="102"/>
        <v>85.513228376086815</v>
      </c>
      <c r="AU113" s="3">
        <f t="shared" ca="1" si="103"/>
        <v>3.3500957207635342</v>
      </c>
      <c r="AW113" s="3" t="str">
        <f t="shared" si="104"/>
        <v>1.6</v>
      </c>
      <c r="AX113" s="3" t="str">
        <f t="shared" si="105"/>
        <v>-</v>
      </c>
      <c r="AY113" s="3">
        <f t="shared" si="106"/>
        <v>143.29</v>
      </c>
      <c r="AZ113" s="3">
        <f t="shared" ca="1" si="107"/>
        <v>85.513228376086815</v>
      </c>
      <c r="BA113" s="3">
        <f t="shared" ca="1" si="108"/>
        <v>2.7917464339696121</v>
      </c>
      <c r="BC113" s="3" t="str">
        <f t="shared" si="109"/>
        <v>1.6</v>
      </c>
      <c r="BD113" s="3" t="str">
        <f t="shared" si="110"/>
        <v>-</v>
      </c>
      <c r="BE113" s="3">
        <f t="shared" si="111"/>
        <v>143.29</v>
      </c>
      <c r="BF113" s="3">
        <f t="shared" ca="1" si="112"/>
        <v>85.513228376086815</v>
      </c>
      <c r="BG113" s="3">
        <f t="shared" ca="1" si="113"/>
        <v>1.6750478603817671</v>
      </c>
      <c r="BI113" s="3" t="str">
        <f t="shared" si="114"/>
        <v>1.6</v>
      </c>
      <c r="BJ113" s="3" t="str">
        <f t="shared" si="115"/>
        <v>-</v>
      </c>
      <c r="BK113" s="3">
        <f t="shared" si="116"/>
        <v>143.29</v>
      </c>
      <c r="BL113" s="3">
        <f t="shared" ca="1" si="117"/>
        <v>85.513228376086815</v>
      </c>
      <c r="BM113" s="3">
        <f t="shared" ca="1" si="118"/>
        <v>0.55834928679392248</v>
      </c>
    </row>
    <row r="114" spans="1:65" x14ac:dyDescent="0.3">
      <c r="A114" s="3" t="str">
        <f>'Forward collapse simulation'!B124</f>
        <v>1.6</v>
      </c>
      <c r="B114" s="3" t="str">
        <f>IF('Forward collapse simulation'!C124="","-",'Forward collapse simulation'!C124)</f>
        <v>-</v>
      </c>
      <c r="C114" s="3">
        <f>'Forward collapse simulation'!E124</f>
        <v>152.87</v>
      </c>
      <c r="D114" s="3">
        <f ca="1">'Forward collapse simulation'!AK124</f>
        <v>75.807540934954318</v>
      </c>
      <c r="E114" s="84">
        <f ca="1">'Forward collapse simulation'!AL124</f>
        <v>5.1801071172339892</v>
      </c>
      <c r="G114" s="3" t="str">
        <f t="shared" si="69"/>
        <v>1.6</v>
      </c>
      <c r="H114" s="3" t="str">
        <f t="shared" si="70"/>
        <v>-</v>
      </c>
      <c r="I114" s="3">
        <f t="shared" si="71"/>
        <v>152.87</v>
      </c>
      <c r="J114" s="3">
        <f t="shared" ca="1" si="72"/>
        <v>75.807540934954318</v>
      </c>
      <c r="K114" s="3">
        <f t="shared" ca="1" si="73"/>
        <v>4.9211017613722898</v>
      </c>
      <c r="M114" s="3" t="str">
        <f t="shared" si="74"/>
        <v>1.6</v>
      </c>
      <c r="N114" s="3" t="str">
        <f t="shared" si="75"/>
        <v>-</v>
      </c>
      <c r="O114" s="3">
        <f t="shared" si="76"/>
        <v>152.87</v>
      </c>
      <c r="P114" s="3">
        <f t="shared" ca="1" si="77"/>
        <v>75.807540934954318</v>
      </c>
      <c r="Q114" s="3">
        <f t="shared" ca="1" si="78"/>
        <v>4.6620964055105905</v>
      </c>
      <c r="R114" s="85"/>
      <c r="S114" s="3" t="str">
        <f t="shared" si="79"/>
        <v>1.6</v>
      </c>
      <c r="T114" s="3" t="str">
        <f t="shared" si="80"/>
        <v>-</v>
      </c>
      <c r="U114" s="3">
        <f t="shared" si="81"/>
        <v>152.87</v>
      </c>
      <c r="V114" s="3">
        <f t="shared" ca="1" si="82"/>
        <v>75.807540934954318</v>
      </c>
      <c r="W114" s="3">
        <f t="shared" ca="1" si="83"/>
        <v>4.4030910496488911</v>
      </c>
      <c r="X114" s="85"/>
      <c r="Y114" s="3" t="str">
        <f t="shared" si="84"/>
        <v>1.6</v>
      </c>
      <c r="Z114" s="3" t="str">
        <f t="shared" si="85"/>
        <v>-</v>
      </c>
      <c r="AA114" s="3">
        <f t="shared" si="86"/>
        <v>152.87</v>
      </c>
      <c r="AB114" s="3">
        <f t="shared" ca="1" si="87"/>
        <v>75.807540934954318</v>
      </c>
      <c r="AC114" s="3">
        <f t="shared" ca="1" si="88"/>
        <v>4.1440856937871917</v>
      </c>
      <c r="AE114" s="3" t="str">
        <f t="shared" si="89"/>
        <v>1.6</v>
      </c>
      <c r="AF114" s="3" t="str">
        <f t="shared" si="90"/>
        <v>-</v>
      </c>
      <c r="AG114" s="3">
        <f t="shared" si="91"/>
        <v>152.87</v>
      </c>
      <c r="AH114" s="3">
        <f t="shared" ca="1" si="92"/>
        <v>75.807540934954318</v>
      </c>
      <c r="AI114" s="3">
        <f t="shared" ca="1" si="93"/>
        <v>3.8850803379254919</v>
      </c>
      <c r="AK114" s="3" t="str">
        <f t="shared" si="94"/>
        <v>1.6</v>
      </c>
      <c r="AL114" s="3" t="str">
        <f t="shared" si="95"/>
        <v>-</v>
      </c>
      <c r="AM114" s="3">
        <f t="shared" si="96"/>
        <v>152.87</v>
      </c>
      <c r="AN114" s="3">
        <f t="shared" ca="1" si="97"/>
        <v>75.807540934954318</v>
      </c>
      <c r="AO114" s="3">
        <f t="shared" ca="1" si="98"/>
        <v>3.6260749820637921</v>
      </c>
      <c r="AQ114" s="3" t="str">
        <f t="shared" si="99"/>
        <v>1.6</v>
      </c>
      <c r="AR114" s="3" t="str">
        <f t="shared" si="100"/>
        <v>-</v>
      </c>
      <c r="AS114" s="3">
        <f t="shared" si="101"/>
        <v>152.87</v>
      </c>
      <c r="AT114" s="3">
        <f t="shared" ca="1" si="102"/>
        <v>75.807540934954318</v>
      </c>
      <c r="AU114" s="3">
        <f t="shared" ca="1" si="103"/>
        <v>3.1080642703403933</v>
      </c>
      <c r="AW114" s="3" t="str">
        <f t="shared" si="104"/>
        <v>1.6</v>
      </c>
      <c r="AX114" s="3" t="str">
        <f t="shared" si="105"/>
        <v>-</v>
      </c>
      <c r="AY114" s="3">
        <f t="shared" si="106"/>
        <v>152.87</v>
      </c>
      <c r="AZ114" s="3">
        <f t="shared" ca="1" si="107"/>
        <v>75.807540934954318</v>
      </c>
      <c r="BA114" s="3">
        <f t="shared" ca="1" si="108"/>
        <v>2.5900535586169946</v>
      </c>
      <c r="BC114" s="3" t="str">
        <f t="shared" si="109"/>
        <v>1.6</v>
      </c>
      <c r="BD114" s="3" t="str">
        <f t="shared" si="110"/>
        <v>-</v>
      </c>
      <c r="BE114" s="3">
        <f t="shared" si="111"/>
        <v>152.87</v>
      </c>
      <c r="BF114" s="3">
        <f t="shared" ca="1" si="112"/>
        <v>75.807540934954318</v>
      </c>
      <c r="BG114" s="3">
        <f t="shared" ca="1" si="113"/>
        <v>1.5540321351701967</v>
      </c>
      <c r="BI114" s="3" t="str">
        <f t="shared" si="114"/>
        <v>1.6</v>
      </c>
      <c r="BJ114" s="3" t="str">
        <f t="shared" si="115"/>
        <v>-</v>
      </c>
      <c r="BK114" s="3">
        <f t="shared" si="116"/>
        <v>152.87</v>
      </c>
      <c r="BL114" s="3">
        <f t="shared" ca="1" si="117"/>
        <v>75.807540934954318</v>
      </c>
      <c r="BM114" s="3">
        <f t="shared" ca="1" si="118"/>
        <v>0.51801071172339896</v>
      </c>
    </row>
    <row r="115" spans="1:65" x14ac:dyDescent="0.3">
      <c r="A115" s="3" t="str">
        <f>'Forward collapse simulation'!B125</f>
        <v>1.6</v>
      </c>
      <c r="B115" s="3" t="str">
        <f>IF('Forward collapse simulation'!C125="","-",'Forward collapse simulation'!C125)</f>
        <v>-</v>
      </c>
      <c r="C115" s="3">
        <f>'Forward collapse simulation'!E125</f>
        <v>155.91</v>
      </c>
      <c r="D115" s="3">
        <f ca="1">'Forward collapse simulation'!AK125</f>
        <v>55.837997986956054</v>
      </c>
      <c r="E115" s="84">
        <f ca="1">'Forward collapse simulation'!AL125</f>
        <v>3.9125601332711648</v>
      </c>
      <c r="G115" s="3" t="str">
        <f t="shared" si="69"/>
        <v>1.6</v>
      </c>
      <c r="H115" s="3" t="str">
        <f t="shared" si="70"/>
        <v>-</v>
      </c>
      <c r="I115" s="3">
        <f t="shared" si="71"/>
        <v>155.91</v>
      </c>
      <c r="J115" s="3">
        <f t="shared" ca="1" si="72"/>
        <v>55.837997986956054</v>
      </c>
      <c r="K115" s="3">
        <f t="shared" ca="1" si="73"/>
        <v>3.7169321266076065</v>
      </c>
      <c r="M115" s="3" t="str">
        <f t="shared" si="74"/>
        <v>1.6</v>
      </c>
      <c r="N115" s="3" t="str">
        <f t="shared" si="75"/>
        <v>-</v>
      </c>
      <c r="O115" s="3">
        <f t="shared" si="76"/>
        <v>155.91</v>
      </c>
      <c r="P115" s="3">
        <f t="shared" ca="1" si="77"/>
        <v>55.837997986956054</v>
      </c>
      <c r="Q115" s="3">
        <f t="shared" ca="1" si="78"/>
        <v>3.5213041199440482</v>
      </c>
      <c r="R115" s="85"/>
      <c r="S115" s="3" t="str">
        <f t="shared" si="79"/>
        <v>1.6</v>
      </c>
      <c r="T115" s="3" t="str">
        <f t="shared" si="80"/>
        <v>-</v>
      </c>
      <c r="U115" s="3">
        <f t="shared" si="81"/>
        <v>155.91</v>
      </c>
      <c r="V115" s="3">
        <f t="shared" ca="1" si="82"/>
        <v>55.837997986956054</v>
      </c>
      <c r="W115" s="3">
        <f t="shared" ca="1" si="83"/>
        <v>3.32567611328049</v>
      </c>
      <c r="X115" s="85"/>
      <c r="Y115" s="3" t="str">
        <f t="shared" si="84"/>
        <v>1.6</v>
      </c>
      <c r="Z115" s="3" t="str">
        <f t="shared" si="85"/>
        <v>-</v>
      </c>
      <c r="AA115" s="3">
        <f t="shared" si="86"/>
        <v>155.91</v>
      </c>
      <c r="AB115" s="3">
        <f t="shared" ca="1" si="87"/>
        <v>55.837997986956054</v>
      </c>
      <c r="AC115" s="3">
        <f t="shared" ca="1" si="88"/>
        <v>3.1300481066169321</v>
      </c>
      <c r="AE115" s="3" t="str">
        <f t="shared" si="89"/>
        <v>1.6</v>
      </c>
      <c r="AF115" s="3" t="str">
        <f t="shared" si="90"/>
        <v>-</v>
      </c>
      <c r="AG115" s="3">
        <f t="shared" si="91"/>
        <v>155.91</v>
      </c>
      <c r="AH115" s="3">
        <f t="shared" ca="1" si="92"/>
        <v>55.837997986956054</v>
      </c>
      <c r="AI115" s="3">
        <f t="shared" ca="1" si="93"/>
        <v>2.9344200999533738</v>
      </c>
      <c r="AK115" s="3" t="str">
        <f t="shared" si="94"/>
        <v>1.6</v>
      </c>
      <c r="AL115" s="3" t="str">
        <f t="shared" si="95"/>
        <v>-</v>
      </c>
      <c r="AM115" s="3">
        <f t="shared" si="96"/>
        <v>155.91</v>
      </c>
      <c r="AN115" s="3">
        <f t="shared" ca="1" si="97"/>
        <v>55.837997986956054</v>
      </c>
      <c r="AO115" s="3">
        <f t="shared" ca="1" si="98"/>
        <v>2.7387920932898151</v>
      </c>
      <c r="AQ115" s="3" t="str">
        <f t="shared" si="99"/>
        <v>1.6</v>
      </c>
      <c r="AR115" s="3" t="str">
        <f t="shared" si="100"/>
        <v>-</v>
      </c>
      <c r="AS115" s="3">
        <f t="shared" si="101"/>
        <v>155.91</v>
      </c>
      <c r="AT115" s="3">
        <f t="shared" ca="1" si="102"/>
        <v>55.837997986956054</v>
      </c>
      <c r="AU115" s="3">
        <f t="shared" ca="1" si="103"/>
        <v>2.347536079962699</v>
      </c>
      <c r="AW115" s="3" t="str">
        <f t="shared" si="104"/>
        <v>1.6</v>
      </c>
      <c r="AX115" s="3" t="str">
        <f t="shared" si="105"/>
        <v>-</v>
      </c>
      <c r="AY115" s="3">
        <f t="shared" si="106"/>
        <v>155.91</v>
      </c>
      <c r="AZ115" s="3">
        <f t="shared" ca="1" si="107"/>
        <v>55.837997986956054</v>
      </c>
      <c r="BA115" s="3">
        <f t="shared" ca="1" si="108"/>
        <v>1.9562800666355824</v>
      </c>
      <c r="BC115" s="3" t="str">
        <f t="shared" si="109"/>
        <v>1.6</v>
      </c>
      <c r="BD115" s="3" t="str">
        <f t="shared" si="110"/>
        <v>-</v>
      </c>
      <c r="BE115" s="3">
        <f t="shared" si="111"/>
        <v>155.91</v>
      </c>
      <c r="BF115" s="3">
        <f t="shared" ca="1" si="112"/>
        <v>55.837997986956054</v>
      </c>
      <c r="BG115" s="3">
        <f t="shared" ca="1" si="113"/>
        <v>1.1737680399813495</v>
      </c>
      <c r="BI115" s="3" t="str">
        <f t="shared" si="114"/>
        <v>1.6</v>
      </c>
      <c r="BJ115" s="3" t="str">
        <f t="shared" si="115"/>
        <v>-</v>
      </c>
      <c r="BK115" s="3">
        <f t="shared" si="116"/>
        <v>155.91</v>
      </c>
      <c r="BL115" s="3">
        <f t="shared" ca="1" si="117"/>
        <v>55.837997986956054</v>
      </c>
      <c r="BM115" s="3">
        <f t="shared" ca="1" si="118"/>
        <v>0.39125601332711651</v>
      </c>
    </row>
    <row r="116" spans="1:65" x14ac:dyDescent="0.3">
      <c r="A116" s="3" t="str">
        <f>'Forward collapse simulation'!B126</f>
        <v>1.6</v>
      </c>
      <c r="B116" s="3" t="str">
        <f>IF('Forward collapse simulation'!C126="","-",'Forward collapse simulation'!C126)</f>
        <v>-</v>
      </c>
      <c r="C116" s="3">
        <f>'Forward collapse simulation'!E126</f>
        <v>156.4</v>
      </c>
      <c r="D116" s="3">
        <f>'Forward collapse simulation'!AK126</f>
        <v>-3.69</v>
      </c>
      <c r="E116" s="84">
        <f>'Forward collapse simulation'!AL126</f>
        <v>3.927</v>
      </c>
      <c r="G116" s="3" t="str">
        <f t="shared" si="69"/>
        <v>1.6</v>
      </c>
      <c r="H116" s="3" t="str">
        <f t="shared" si="70"/>
        <v>-</v>
      </c>
      <c r="I116" s="3">
        <f t="shared" si="71"/>
        <v>156.4</v>
      </c>
      <c r="J116" s="3">
        <f t="shared" si="72"/>
        <v>-3.69</v>
      </c>
      <c r="K116" s="3">
        <f t="shared" si="73"/>
        <v>3.7306499999999998</v>
      </c>
      <c r="M116" s="3" t="str">
        <f t="shared" si="74"/>
        <v>1.6</v>
      </c>
      <c r="N116" s="3" t="str">
        <f t="shared" si="75"/>
        <v>-</v>
      </c>
      <c r="O116" s="3">
        <f t="shared" si="76"/>
        <v>156.4</v>
      </c>
      <c r="P116" s="3">
        <f t="shared" si="77"/>
        <v>-3.69</v>
      </c>
      <c r="Q116" s="3">
        <f t="shared" si="78"/>
        <v>3.5343</v>
      </c>
      <c r="R116" s="85"/>
      <c r="S116" s="3" t="str">
        <f t="shared" si="79"/>
        <v>1.6</v>
      </c>
      <c r="T116" s="3" t="str">
        <f t="shared" si="80"/>
        <v>-</v>
      </c>
      <c r="U116" s="3">
        <f t="shared" si="81"/>
        <v>156.4</v>
      </c>
      <c r="V116" s="3">
        <f t="shared" si="82"/>
        <v>-3.69</v>
      </c>
      <c r="W116" s="3">
        <f t="shared" si="83"/>
        <v>3.3379499999999998</v>
      </c>
      <c r="X116" s="85"/>
      <c r="Y116" s="3" t="str">
        <f t="shared" si="84"/>
        <v>1.6</v>
      </c>
      <c r="Z116" s="3" t="str">
        <f t="shared" si="85"/>
        <v>-</v>
      </c>
      <c r="AA116" s="3">
        <f t="shared" si="86"/>
        <v>156.4</v>
      </c>
      <c r="AB116" s="3">
        <f t="shared" si="87"/>
        <v>-3.69</v>
      </c>
      <c r="AC116" s="3">
        <f t="shared" si="88"/>
        <v>3.1416000000000004</v>
      </c>
      <c r="AE116" s="3" t="str">
        <f t="shared" si="89"/>
        <v>1.6</v>
      </c>
      <c r="AF116" s="3" t="str">
        <f t="shared" si="90"/>
        <v>-</v>
      </c>
      <c r="AG116" s="3">
        <f t="shared" si="91"/>
        <v>156.4</v>
      </c>
      <c r="AH116" s="3">
        <f t="shared" si="92"/>
        <v>-3.69</v>
      </c>
      <c r="AI116" s="3">
        <f t="shared" si="93"/>
        <v>2.9452500000000001</v>
      </c>
      <c r="AK116" s="3" t="str">
        <f t="shared" si="94"/>
        <v>1.6</v>
      </c>
      <c r="AL116" s="3" t="str">
        <f t="shared" si="95"/>
        <v>-</v>
      </c>
      <c r="AM116" s="3">
        <f t="shared" si="96"/>
        <v>156.4</v>
      </c>
      <c r="AN116" s="3">
        <f t="shared" si="97"/>
        <v>-3.69</v>
      </c>
      <c r="AO116" s="3">
        <f t="shared" si="98"/>
        <v>2.7488999999999999</v>
      </c>
      <c r="AQ116" s="3" t="str">
        <f t="shared" si="99"/>
        <v>1.6</v>
      </c>
      <c r="AR116" s="3" t="str">
        <f t="shared" si="100"/>
        <v>-</v>
      </c>
      <c r="AS116" s="3">
        <f t="shared" si="101"/>
        <v>156.4</v>
      </c>
      <c r="AT116" s="3">
        <f t="shared" si="102"/>
        <v>-3.69</v>
      </c>
      <c r="AU116" s="3">
        <f t="shared" si="103"/>
        <v>2.3561999999999999</v>
      </c>
      <c r="AW116" s="3" t="str">
        <f t="shared" si="104"/>
        <v>1.6</v>
      </c>
      <c r="AX116" s="3" t="str">
        <f t="shared" si="105"/>
        <v>-</v>
      </c>
      <c r="AY116" s="3">
        <f t="shared" si="106"/>
        <v>156.4</v>
      </c>
      <c r="AZ116" s="3">
        <f t="shared" si="107"/>
        <v>-3.69</v>
      </c>
      <c r="BA116" s="3">
        <f t="shared" si="108"/>
        <v>1.9635</v>
      </c>
      <c r="BC116" s="3" t="str">
        <f t="shared" si="109"/>
        <v>1.6</v>
      </c>
      <c r="BD116" s="3" t="str">
        <f t="shared" si="110"/>
        <v>-</v>
      </c>
      <c r="BE116" s="3">
        <f t="shared" si="111"/>
        <v>156.4</v>
      </c>
      <c r="BF116" s="3">
        <f t="shared" si="112"/>
        <v>-3.69</v>
      </c>
      <c r="BG116" s="3">
        <f t="shared" si="113"/>
        <v>1.1780999999999999</v>
      </c>
      <c r="BI116" s="3" t="str">
        <f t="shared" si="114"/>
        <v>1.6</v>
      </c>
      <c r="BJ116" s="3" t="str">
        <f t="shared" si="115"/>
        <v>-</v>
      </c>
      <c r="BK116" s="3">
        <f t="shared" si="116"/>
        <v>156.4</v>
      </c>
      <c r="BL116" s="3">
        <f t="shared" si="117"/>
        <v>-3.69</v>
      </c>
      <c r="BM116" s="3">
        <f t="shared" si="118"/>
        <v>0.39270000000000005</v>
      </c>
    </row>
    <row r="117" spans="1:65" x14ac:dyDescent="0.3">
      <c r="A117" s="3" t="str">
        <f>'Forward collapse simulation'!B127</f>
        <v>1.6</v>
      </c>
      <c r="B117" s="3" t="str">
        <f>IF('Forward collapse simulation'!C127="","-",'Forward collapse simulation'!C127)</f>
        <v>-</v>
      </c>
      <c r="C117" s="3">
        <f>'Forward collapse simulation'!E127</f>
        <v>155.41999999999999</v>
      </c>
      <c r="D117" s="3">
        <f>'Forward collapse simulation'!AK127</f>
        <v>-6.23</v>
      </c>
      <c r="E117" s="84">
        <f>'Forward collapse simulation'!AL127</f>
        <v>3.4489999999999994</v>
      </c>
      <c r="G117" s="3" t="str">
        <f t="shared" si="69"/>
        <v>1.6</v>
      </c>
      <c r="H117" s="3" t="str">
        <f t="shared" si="70"/>
        <v>-</v>
      </c>
      <c r="I117" s="3">
        <f t="shared" si="71"/>
        <v>155.41999999999999</v>
      </c>
      <c r="J117" s="3">
        <f t="shared" si="72"/>
        <v>-6.23</v>
      </c>
      <c r="K117" s="3">
        <f t="shared" si="73"/>
        <v>3.2765499999999994</v>
      </c>
      <c r="M117" s="3" t="str">
        <f t="shared" si="74"/>
        <v>1.6</v>
      </c>
      <c r="N117" s="3" t="str">
        <f t="shared" si="75"/>
        <v>-</v>
      </c>
      <c r="O117" s="3">
        <f t="shared" si="76"/>
        <v>155.41999999999999</v>
      </c>
      <c r="P117" s="3">
        <f t="shared" si="77"/>
        <v>-6.23</v>
      </c>
      <c r="Q117" s="3">
        <f t="shared" si="78"/>
        <v>3.1040999999999994</v>
      </c>
      <c r="R117" s="85"/>
      <c r="S117" s="3" t="str">
        <f t="shared" si="79"/>
        <v>1.6</v>
      </c>
      <c r="T117" s="3" t="str">
        <f t="shared" si="80"/>
        <v>-</v>
      </c>
      <c r="U117" s="3">
        <f t="shared" si="81"/>
        <v>155.41999999999999</v>
      </c>
      <c r="V117" s="3">
        <f t="shared" si="82"/>
        <v>-6.23</v>
      </c>
      <c r="W117" s="3">
        <f t="shared" si="83"/>
        <v>2.9316499999999994</v>
      </c>
      <c r="X117" s="85"/>
      <c r="Y117" s="3" t="str">
        <f t="shared" si="84"/>
        <v>1.6</v>
      </c>
      <c r="Z117" s="3" t="str">
        <f t="shared" si="85"/>
        <v>-</v>
      </c>
      <c r="AA117" s="3">
        <f t="shared" si="86"/>
        <v>155.41999999999999</v>
      </c>
      <c r="AB117" s="3">
        <f t="shared" si="87"/>
        <v>-6.23</v>
      </c>
      <c r="AC117" s="3">
        <f t="shared" si="88"/>
        <v>2.7591999999999999</v>
      </c>
      <c r="AE117" s="3" t="str">
        <f t="shared" si="89"/>
        <v>1.6</v>
      </c>
      <c r="AF117" s="3" t="str">
        <f t="shared" si="90"/>
        <v>-</v>
      </c>
      <c r="AG117" s="3">
        <f t="shared" si="91"/>
        <v>155.41999999999999</v>
      </c>
      <c r="AH117" s="3">
        <f t="shared" si="92"/>
        <v>-6.23</v>
      </c>
      <c r="AI117" s="3">
        <f t="shared" si="93"/>
        <v>2.5867499999999994</v>
      </c>
      <c r="AK117" s="3" t="str">
        <f t="shared" si="94"/>
        <v>1.6</v>
      </c>
      <c r="AL117" s="3" t="str">
        <f t="shared" si="95"/>
        <v>-</v>
      </c>
      <c r="AM117" s="3">
        <f t="shared" si="96"/>
        <v>155.41999999999999</v>
      </c>
      <c r="AN117" s="3">
        <f t="shared" si="97"/>
        <v>-6.23</v>
      </c>
      <c r="AO117" s="3">
        <f t="shared" si="98"/>
        <v>2.4142999999999994</v>
      </c>
      <c r="AQ117" s="3" t="str">
        <f t="shared" si="99"/>
        <v>1.6</v>
      </c>
      <c r="AR117" s="3" t="str">
        <f t="shared" si="100"/>
        <v>-</v>
      </c>
      <c r="AS117" s="3">
        <f t="shared" si="101"/>
        <v>155.41999999999999</v>
      </c>
      <c r="AT117" s="3">
        <f t="shared" si="102"/>
        <v>-6.23</v>
      </c>
      <c r="AU117" s="3">
        <f t="shared" si="103"/>
        <v>2.0693999999999995</v>
      </c>
      <c r="AW117" s="3" t="str">
        <f t="shared" si="104"/>
        <v>1.6</v>
      </c>
      <c r="AX117" s="3" t="str">
        <f t="shared" si="105"/>
        <v>-</v>
      </c>
      <c r="AY117" s="3">
        <f t="shared" si="106"/>
        <v>155.41999999999999</v>
      </c>
      <c r="AZ117" s="3">
        <f t="shared" si="107"/>
        <v>-6.23</v>
      </c>
      <c r="BA117" s="3">
        <f t="shared" si="108"/>
        <v>1.7244999999999997</v>
      </c>
      <c r="BC117" s="3" t="str">
        <f t="shared" si="109"/>
        <v>1.6</v>
      </c>
      <c r="BD117" s="3" t="str">
        <f t="shared" si="110"/>
        <v>-</v>
      </c>
      <c r="BE117" s="3">
        <f t="shared" si="111"/>
        <v>155.41999999999999</v>
      </c>
      <c r="BF117" s="3">
        <f t="shared" si="112"/>
        <v>-6.23</v>
      </c>
      <c r="BG117" s="3">
        <f t="shared" si="113"/>
        <v>1.0346999999999997</v>
      </c>
      <c r="BI117" s="3" t="str">
        <f t="shared" si="114"/>
        <v>1.6</v>
      </c>
      <c r="BJ117" s="3" t="str">
        <f t="shared" si="115"/>
        <v>-</v>
      </c>
      <c r="BK117" s="3">
        <f t="shared" si="116"/>
        <v>155.41999999999999</v>
      </c>
      <c r="BL117" s="3">
        <f t="shared" si="117"/>
        <v>-6.23</v>
      </c>
      <c r="BM117" s="3">
        <f t="shared" si="118"/>
        <v>0.34489999999999998</v>
      </c>
    </row>
    <row r="118" spans="1:65" x14ac:dyDescent="0.3">
      <c r="A118" s="3" t="str">
        <f>'Forward collapse simulation'!B128</f>
        <v>1.6</v>
      </c>
      <c r="B118" s="3" t="str">
        <f>IF('Forward collapse simulation'!C128="","-",'Forward collapse simulation'!C128)</f>
        <v>-</v>
      </c>
      <c r="C118" s="3">
        <f>'Forward collapse simulation'!E128</f>
        <v>155.16999999999999</v>
      </c>
      <c r="D118" s="3">
        <f>'Forward collapse simulation'!AK128</f>
        <v>-8.17</v>
      </c>
      <c r="E118" s="84">
        <f>'Forward collapse simulation'!AL128</f>
        <v>2.153</v>
      </c>
      <c r="G118" s="3" t="str">
        <f t="shared" si="69"/>
        <v>1.6</v>
      </c>
      <c r="H118" s="3" t="str">
        <f t="shared" si="70"/>
        <v>-</v>
      </c>
      <c r="I118" s="3">
        <f t="shared" si="71"/>
        <v>155.16999999999999</v>
      </c>
      <c r="J118" s="3">
        <f t="shared" si="72"/>
        <v>-8.17</v>
      </c>
      <c r="K118" s="3">
        <f t="shared" si="73"/>
        <v>2.04535</v>
      </c>
      <c r="M118" s="3" t="str">
        <f t="shared" si="74"/>
        <v>1.6</v>
      </c>
      <c r="N118" s="3" t="str">
        <f t="shared" si="75"/>
        <v>-</v>
      </c>
      <c r="O118" s="3">
        <f t="shared" si="76"/>
        <v>155.16999999999999</v>
      </c>
      <c r="P118" s="3">
        <f t="shared" si="77"/>
        <v>-8.17</v>
      </c>
      <c r="Q118" s="3">
        <f t="shared" si="78"/>
        <v>1.9377</v>
      </c>
      <c r="R118" s="85"/>
      <c r="S118" s="3" t="str">
        <f t="shared" si="79"/>
        <v>1.6</v>
      </c>
      <c r="T118" s="3" t="str">
        <f t="shared" si="80"/>
        <v>-</v>
      </c>
      <c r="U118" s="3">
        <f t="shared" si="81"/>
        <v>155.16999999999999</v>
      </c>
      <c r="V118" s="3">
        <f t="shared" si="82"/>
        <v>-8.17</v>
      </c>
      <c r="W118" s="3">
        <f t="shared" si="83"/>
        <v>1.83005</v>
      </c>
      <c r="X118" s="85"/>
      <c r="Y118" s="3" t="str">
        <f t="shared" si="84"/>
        <v>1.6</v>
      </c>
      <c r="Z118" s="3" t="str">
        <f t="shared" si="85"/>
        <v>-</v>
      </c>
      <c r="AA118" s="3">
        <f t="shared" si="86"/>
        <v>155.16999999999999</v>
      </c>
      <c r="AB118" s="3">
        <f t="shared" si="87"/>
        <v>-8.17</v>
      </c>
      <c r="AC118" s="3">
        <f t="shared" si="88"/>
        <v>1.7224000000000002</v>
      </c>
      <c r="AE118" s="3" t="str">
        <f t="shared" si="89"/>
        <v>1.6</v>
      </c>
      <c r="AF118" s="3" t="str">
        <f t="shared" si="90"/>
        <v>-</v>
      </c>
      <c r="AG118" s="3">
        <f t="shared" si="91"/>
        <v>155.16999999999999</v>
      </c>
      <c r="AH118" s="3">
        <f t="shared" si="92"/>
        <v>-8.17</v>
      </c>
      <c r="AI118" s="3">
        <f t="shared" si="93"/>
        <v>1.6147499999999999</v>
      </c>
      <c r="AK118" s="3" t="str">
        <f t="shared" si="94"/>
        <v>1.6</v>
      </c>
      <c r="AL118" s="3" t="str">
        <f t="shared" si="95"/>
        <v>-</v>
      </c>
      <c r="AM118" s="3">
        <f t="shared" si="96"/>
        <v>155.16999999999999</v>
      </c>
      <c r="AN118" s="3">
        <f t="shared" si="97"/>
        <v>-8.17</v>
      </c>
      <c r="AO118" s="3">
        <f t="shared" si="98"/>
        <v>1.5070999999999999</v>
      </c>
      <c r="AQ118" s="3" t="str">
        <f t="shared" si="99"/>
        <v>1.6</v>
      </c>
      <c r="AR118" s="3" t="str">
        <f t="shared" si="100"/>
        <v>-</v>
      </c>
      <c r="AS118" s="3">
        <f t="shared" si="101"/>
        <v>155.16999999999999</v>
      </c>
      <c r="AT118" s="3">
        <f t="shared" si="102"/>
        <v>-8.17</v>
      </c>
      <c r="AU118" s="3">
        <f t="shared" si="103"/>
        <v>1.2918000000000001</v>
      </c>
      <c r="AW118" s="3" t="str">
        <f t="shared" si="104"/>
        <v>1.6</v>
      </c>
      <c r="AX118" s="3" t="str">
        <f t="shared" si="105"/>
        <v>-</v>
      </c>
      <c r="AY118" s="3">
        <f t="shared" si="106"/>
        <v>155.16999999999999</v>
      </c>
      <c r="AZ118" s="3">
        <f t="shared" si="107"/>
        <v>-8.17</v>
      </c>
      <c r="BA118" s="3">
        <f t="shared" si="108"/>
        <v>1.0765</v>
      </c>
      <c r="BC118" s="3" t="str">
        <f t="shared" si="109"/>
        <v>1.6</v>
      </c>
      <c r="BD118" s="3" t="str">
        <f t="shared" si="110"/>
        <v>-</v>
      </c>
      <c r="BE118" s="3">
        <f t="shared" si="111"/>
        <v>155.16999999999999</v>
      </c>
      <c r="BF118" s="3">
        <f t="shared" si="112"/>
        <v>-8.17</v>
      </c>
      <c r="BG118" s="3">
        <f t="shared" si="113"/>
        <v>0.64590000000000003</v>
      </c>
      <c r="BI118" s="3" t="str">
        <f t="shared" si="114"/>
        <v>1.6</v>
      </c>
      <c r="BJ118" s="3" t="str">
        <f t="shared" si="115"/>
        <v>-</v>
      </c>
      <c r="BK118" s="3">
        <f t="shared" si="116"/>
        <v>155.16999999999999</v>
      </c>
      <c r="BL118" s="3">
        <f t="shared" si="117"/>
        <v>-8.17</v>
      </c>
      <c r="BM118" s="3">
        <f t="shared" si="118"/>
        <v>0.21530000000000002</v>
      </c>
    </row>
    <row r="119" spans="1:65" x14ac:dyDescent="0.3">
      <c r="A119" s="3" t="str">
        <f>'Forward collapse simulation'!B129</f>
        <v>1.6</v>
      </c>
      <c r="B119" s="3" t="str">
        <f>IF('Forward collapse simulation'!C129="","-",'Forward collapse simulation'!C129)</f>
        <v>-</v>
      </c>
      <c r="C119" s="3">
        <f>'Forward collapse simulation'!E129</f>
        <v>154.68</v>
      </c>
      <c r="D119" s="3">
        <f>'Forward collapse simulation'!AK129</f>
        <v>-11.47</v>
      </c>
      <c r="E119" s="84">
        <f>'Forward collapse simulation'!AL129</f>
        <v>1.72</v>
      </c>
      <c r="G119" s="3" t="str">
        <f t="shared" si="69"/>
        <v>1.6</v>
      </c>
      <c r="H119" s="3" t="str">
        <f t="shared" si="70"/>
        <v>-</v>
      </c>
      <c r="I119" s="3">
        <f t="shared" si="71"/>
        <v>154.68</v>
      </c>
      <c r="J119" s="3">
        <f t="shared" si="72"/>
        <v>-11.47</v>
      </c>
      <c r="K119" s="3">
        <f t="shared" si="73"/>
        <v>1.6339999999999999</v>
      </c>
      <c r="M119" s="3" t="str">
        <f t="shared" si="74"/>
        <v>1.6</v>
      </c>
      <c r="N119" s="3" t="str">
        <f t="shared" si="75"/>
        <v>-</v>
      </c>
      <c r="O119" s="3">
        <f t="shared" si="76"/>
        <v>154.68</v>
      </c>
      <c r="P119" s="3">
        <f t="shared" si="77"/>
        <v>-11.47</v>
      </c>
      <c r="Q119" s="3">
        <f t="shared" si="78"/>
        <v>1.548</v>
      </c>
      <c r="R119" s="85"/>
      <c r="S119" s="3" t="str">
        <f t="shared" si="79"/>
        <v>1.6</v>
      </c>
      <c r="T119" s="3" t="str">
        <f t="shared" si="80"/>
        <v>-</v>
      </c>
      <c r="U119" s="3">
        <f t="shared" si="81"/>
        <v>154.68</v>
      </c>
      <c r="V119" s="3">
        <f t="shared" si="82"/>
        <v>-11.47</v>
      </c>
      <c r="W119" s="3">
        <f t="shared" si="83"/>
        <v>1.462</v>
      </c>
      <c r="X119" s="85"/>
      <c r="Y119" s="3" t="str">
        <f t="shared" si="84"/>
        <v>1.6</v>
      </c>
      <c r="Z119" s="3" t="str">
        <f t="shared" si="85"/>
        <v>-</v>
      </c>
      <c r="AA119" s="3">
        <f t="shared" si="86"/>
        <v>154.68</v>
      </c>
      <c r="AB119" s="3">
        <f t="shared" si="87"/>
        <v>-11.47</v>
      </c>
      <c r="AC119" s="3">
        <f t="shared" si="88"/>
        <v>1.3760000000000001</v>
      </c>
      <c r="AE119" s="3" t="str">
        <f t="shared" si="89"/>
        <v>1.6</v>
      </c>
      <c r="AF119" s="3" t="str">
        <f t="shared" si="90"/>
        <v>-</v>
      </c>
      <c r="AG119" s="3">
        <f t="shared" si="91"/>
        <v>154.68</v>
      </c>
      <c r="AH119" s="3">
        <f t="shared" si="92"/>
        <v>-11.47</v>
      </c>
      <c r="AI119" s="3">
        <f t="shared" si="93"/>
        <v>1.29</v>
      </c>
      <c r="AK119" s="3" t="str">
        <f t="shared" si="94"/>
        <v>1.6</v>
      </c>
      <c r="AL119" s="3" t="str">
        <f t="shared" si="95"/>
        <v>-</v>
      </c>
      <c r="AM119" s="3">
        <f t="shared" si="96"/>
        <v>154.68</v>
      </c>
      <c r="AN119" s="3">
        <f t="shared" si="97"/>
        <v>-11.47</v>
      </c>
      <c r="AO119" s="3">
        <f t="shared" si="98"/>
        <v>1.204</v>
      </c>
      <c r="AQ119" s="3" t="str">
        <f t="shared" si="99"/>
        <v>1.6</v>
      </c>
      <c r="AR119" s="3" t="str">
        <f t="shared" si="100"/>
        <v>-</v>
      </c>
      <c r="AS119" s="3">
        <f t="shared" si="101"/>
        <v>154.68</v>
      </c>
      <c r="AT119" s="3">
        <f t="shared" si="102"/>
        <v>-11.47</v>
      </c>
      <c r="AU119" s="3">
        <f t="shared" si="103"/>
        <v>1.032</v>
      </c>
      <c r="AW119" s="3" t="str">
        <f t="shared" si="104"/>
        <v>1.6</v>
      </c>
      <c r="AX119" s="3" t="str">
        <f t="shared" si="105"/>
        <v>-</v>
      </c>
      <c r="AY119" s="3">
        <f t="shared" si="106"/>
        <v>154.68</v>
      </c>
      <c r="AZ119" s="3">
        <f t="shared" si="107"/>
        <v>-11.47</v>
      </c>
      <c r="BA119" s="3">
        <f t="shared" si="108"/>
        <v>0.86</v>
      </c>
      <c r="BC119" s="3" t="str">
        <f t="shared" si="109"/>
        <v>1.6</v>
      </c>
      <c r="BD119" s="3" t="str">
        <f t="shared" si="110"/>
        <v>-</v>
      </c>
      <c r="BE119" s="3">
        <f t="shared" si="111"/>
        <v>154.68</v>
      </c>
      <c r="BF119" s="3">
        <f t="shared" si="112"/>
        <v>-11.47</v>
      </c>
      <c r="BG119" s="3">
        <f t="shared" si="113"/>
        <v>0.51600000000000001</v>
      </c>
      <c r="BI119" s="3" t="str">
        <f t="shared" si="114"/>
        <v>1.6</v>
      </c>
      <c r="BJ119" s="3" t="str">
        <f t="shared" si="115"/>
        <v>-</v>
      </c>
      <c r="BK119" s="3">
        <f t="shared" si="116"/>
        <v>154.68</v>
      </c>
      <c r="BL119" s="3">
        <f t="shared" si="117"/>
        <v>-11.47</v>
      </c>
      <c r="BM119" s="3">
        <f t="shared" si="118"/>
        <v>0.17200000000000001</v>
      </c>
    </row>
    <row r="120" spans="1:65" x14ac:dyDescent="0.3">
      <c r="A120" s="3" t="str">
        <f>'Forward collapse simulation'!B130</f>
        <v>1.6</v>
      </c>
      <c r="B120" s="3" t="str">
        <f>IF('Forward collapse simulation'!C130="","-",'Forward collapse simulation'!C130)</f>
        <v>-</v>
      </c>
      <c r="C120" s="3">
        <f>'Forward collapse simulation'!E130</f>
        <v>154.87</v>
      </c>
      <c r="D120" s="3">
        <f>'Forward collapse simulation'!AK130</f>
        <v>-21.13</v>
      </c>
      <c r="E120" s="84">
        <f>'Forward collapse simulation'!AL130</f>
        <v>1.401</v>
      </c>
      <c r="G120" s="3" t="str">
        <f t="shared" si="69"/>
        <v>1.6</v>
      </c>
      <c r="H120" s="3" t="str">
        <f t="shared" si="70"/>
        <v>-</v>
      </c>
      <c r="I120" s="3">
        <f t="shared" si="71"/>
        <v>154.87</v>
      </c>
      <c r="J120" s="3">
        <f t="shared" si="72"/>
        <v>-21.13</v>
      </c>
      <c r="K120" s="3">
        <f t="shared" si="73"/>
        <v>1.3309499999999999</v>
      </c>
      <c r="M120" s="3" t="str">
        <f t="shared" si="74"/>
        <v>1.6</v>
      </c>
      <c r="N120" s="3" t="str">
        <f t="shared" si="75"/>
        <v>-</v>
      </c>
      <c r="O120" s="3">
        <f t="shared" si="76"/>
        <v>154.87</v>
      </c>
      <c r="P120" s="3">
        <f t="shared" si="77"/>
        <v>-21.13</v>
      </c>
      <c r="Q120" s="3">
        <f t="shared" si="78"/>
        <v>1.2609000000000001</v>
      </c>
      <c r="R120" s="85"/>
      <c r="S120" s="3" t="str">
        <f t="shared" si="79"/>
        <v>1.6</v>
      </c>
      <c r="T120" s="3" t="str">
        <f t="shared" si="80"/>
        <v>-</v>
      </c>
      <c r="U120" s="3">
        <f t="shared" si="81"/>
        <v>154.87</v>
      </c>
      <c r="V120" s="3">
        <f t="shared" si="82"/>
        <v>-21.13</v>
      </c>
      <c r="W120" s="3">
        <f t="shared" si="83"/>
        <v>1.19085</v>
      </c>
      <c r="X120" s="85"/>
      <c r="Y120" s="3" t="str">
        <f t="shared" si="84"/>
        <v>1.6</v>
      </c>
      <c r="Z120" s="3" t="str">
        <f t="shared" si="85"/>
        <v>-</v>
      </c>
      <c r="AA120" s="3">
        <f t="shared" si="86"/>
        <v>154.87</v>
      </c>
      <c r="AB120" s="3">
        <f t="shared" si="87"/>
        <v>-21.13</v>
      </c>
      <c r="AC120" s="3">
        <f t="shared" si="88"/>
        <v>1.1208</v>
      </c>
      <c r="AE120" s="3" t="str">
        <f t="shared" si="89"/>
        <v>1.6</v>
      </c>
      <c r="AF120" s="3" t="str">
        <f t="shared" si="90"/>
        <v>-</v>
      </c>
      <c r="AG120" s="3">
        <f t="shared" si="91"/>
        <v>154.87</v>
      </c>
      <c r="AH120" s="3">
        <f t="shared" si="92"/>
        <v>-21.13</v>
      </c>
      <c r="AI120" s="3">
        <f t="shared" si="93"/>
        <v>1.0507500000000001</v>
      </c>
      <c r="AK120" s="3" t="str">
        <f t="shared" si="94"/>
        <v>1.6</v>
      </c>
      <c r="AL120" s="3" t="str">
        <f t="shared" si="95"/>
        <v>-</v>
      </c>
      <c r="AM120" s="3">
        <f t="shared" si="96"/>
        <v>154.87</v>
      </c>
      <c r="AN120" s="3">
        <f t="shared" si="97"/>
        <v>-21.13</v>
      </c>
      <c r="AO120" s="3">
        <f t="shared" si="98"/>
        <v>0.98069999999999991</v>
      </c>
      <c r="AQ120" s="3" t="str">
        <f t="shared" si="99"/>
        <v>1.6</v>
      </c>
      <c r="AR120" s="3" t="str">
        <f t="shared" si="100"/>
        <v>-</v>
      </c>
      <c r="AS120" s="3">
        <f t="shared" si="101"/>
        <v>154.87</v>
      </c>
      <c r="AT120" s="3">
        <f t="shared" si="102"/>
        <v>-21.13</v>
      </c>
      <c r="AU120" s="3">
        <f t="shared" si="103"/>
        <v>0.84060000000000001</v>
      </c>
      <c r="AW120" s="3" t="str">
        <f t="shared" si="104"/>
        <v>1.6</v>
      </c>
      <c r="AX120" s="3" t="str">
        <f t="shared" si="105"/>
        <v>-</v>
      </c>
      <c r="AY120" s="3">
        <f t="shared" si="106"/>
        <v>154.87</v>
      </c>
      <c r="AZ120" s="3">
        <f t="shared" si="107"/>
        <v>-21.13</v>
      </c>
      <c r="BA120" s="3">
        <f t="shared" si="108"/>
        <v>0.70050000000000001</v>
      </c>
      <c r="BC120" s="3" t="str">
        <f t="shared" si="109"/>
        <v>1.6</v>
      </c>
      <c r="BD120" s="3" t="str">
        <f t="shared" si="110"/>
        <v>-</v>
      </c>
      <c r="BE120" s="3">
        <f t="shared" si="111"/>
        <v>154.87</v>
      </c>
      <c r="BF120" s="3">
        <f t="shared" si="112"/>
        <v>-21.13</v>
      </c>
      <c r="BG120" s="3">
        <f t="shared" si="113"/>
        <v>0.42030000000000001</v>
      </c>
      <c r="BI120" s="3" t="str">
        <f t="shared" si="114"/>
        <v>1.6</v>
      </c>
      <c r="BJ120" s="3" t="str">
        <f t="shared" si="115"/>
        <v>-</v>
      </c>
      <c r="BK120" s="3">
        <f t="shared" si="116"/>
        <v>154.87</v>
      </c>
      <c r="BL120" s="3">
        <f t="shared" si="117"/>
        <v>-21.13</v>
      </c>
      <c r="BM120" s="3">
        <f t="shared" si="118"/>
        <v>0.1401</v>
      </c>
    </row>
    <row r="121" spans="1:65" x14ac:dyDescent="0.3">
      <c r="A121" s="3" t="str">
        <f>'Forward collapse simulation'!B131</f>
        <v>1.6</v>
      </c>
      <c r="B121" s="3" t="str">
        <f>IF('Forward collapse simulation'!C131="","-",'Forward collapse simulation'!C131)</f>
        <v>-</v>
      </c>
      <c r="C121" s="3">
        <f>'Forward collapse simulation'!E131</f>
        <v>154.12</v>
      </c>
      <c r="D121" s="3">
        <f>'Forward collapse simulation'!AK131</f>
        <v>-41.93</v>
      </c>
      <c r="E121" s="84">
        <f>'Forward collapse simulation'!AL131</f>
        <v>0.85599999999999998</v>
      </c>
      <c r="G121" s="3" t="str">
        <f t="shared" si="69"/>
        <v>1.6</v>
      </c>
      <c r="H121" s="3" t="str">
        <f t="shared" si="70"/>
        <v>-</v>
      </c>
      <c r="I121" s="3">
        <f t="shared" si="71"/>
        <v>154.12</v>
      </c>
      <c r="J121" s="3">
        <f t="shared" si="72"/>
        <v>-41.93</v>
      </c>
      <c r="K121" s="3">
        <f t="shared" si="73"/>
        <v>0.81319999999999992</v>
      </c>
      <c r="M121" s="3" t="str">
        <f t="shared" si="74"/>
        <v>1.6</v>
      </c>
      <c r="N121" s="3" t="str">
        <f t="shared" si="75"/>
        <v>-</v>
      </c>
      <c r="O121" s="3">
        <f t="shared" si="76"/>
        <v>154.12</v>
      </c>
      <c r="P121" s="3">
        <f t="shared" si="77"/>
        <v>-41.93</v>
      </c>
      <c r="Q121" s="3">
        <f t="shared" si="78"/>
        <v>0.77039999999999997</v>
      </c>
      <c r="R121" s="85"/>
      <c r="S121" s="3" t="str">
        <f t="shared" si="79"/>
        <v>1.6</v>
      </c>
      <c r="T121" s="3" t="str">
        <f t="shared" si="80"/>
        <v>-</v>
      </c>
      <c r="U121" s="3">
        <f t="shared" si="81"/>
        <v>154.12</v>
      </c>
      <c r="V121" s="3">
        <f t="shared" si="82"/>
        <v>-41.93</v>
      </c>
      <c r="W121" s="3">
        <f t="shared" si="83"/>
        <v>0.72759999999999991</v>
      </c>
      <c r="X121" s="85"/>
      <c r="Y121" s="3" t="str">
        <f t="shared" si="84"/>
        <v>1.6</v>
      </c>
      <c r="Z121" s="3" t="str">
        <f t="shared" si="85"/>
        <v>-</v>
      </c>
      <c r="AA121" s="3">
        <f t="shared" si="86"/>
        <v>154.12</v>
      </c>
      <c r="AB121" s="3">
        <f t="shared" si="87"/>
        <v>-41.93</v>
      </c>
      <c r="AC121" s="3">
        <f t="shared" si="88"/>
        <v>0.68480000000000008</v>
      </c>
      <c r="AE121" s="3" t="str">
        <f t="shared" si="89"/>
        <v>1.6</v>
      </c>
      <c r="AF121" s="3" t="str">
        <f t="shared" si="90"/>
        <v>-</v>
      </c>
      <c r="AG121" s="3">
        <f t="shared" si="91"/>
        <v>154.12</v>
      </c>
      <c r="AH121" s="3">
        <f t="shared" si="92"/>
        <v>-41.93</v>
      </c>
      <c r="AI121" s="3">
        <f t="shared" si="93"/>
        <v>0.64200000000000002</v>
      </c>
      <c r="AK121" s="3" t="str">
        <f t="shared" si="94"/>
        <v>1.6</v>
      </c>
      <c r="AL121" s="3" t="str">
        <f t="shared" si="95"/>
        <v>-</v>
      </c>
      <c r="AM121" s="3">
        <f t="shared" si="96"/>
        <v>154.12</v>
      </c>
      <c r="AN121" s="3">
        <f t="shared" si="97"/>
        <v>-41.93</v>
      </c>
      <c r="AO121" s="3">
        <f t="shared" si="98"/>
        <v>0.59919999999999995</v>
      </c>
      <c r="AQ121" s="3" t="str">
        <f t="shared" si="99"/>
        <v>1.6</v>
      </c>
      <c r="AR121" s="3" t="str">
        <f t="shared" si="100"/>
        <v>-</v>
      </c>
      <c r="AS121" s="3">
        <f t="shared" si="101"/>
        <v>154.12</v>
      </c>
      <c r="AT121" s="3">
        <f t="shared" si="102"/>
        <v>-41.93</v>
      </c>
      <c r="AU121" s="3">
        <f t="shared" si="103"/>
        <v>0.51359999999999995</v>
      </c>
      <c r="AW121" s="3" t="str">
        <f t="shared" si="104"/>
        <v>1.6</v>
      </c>
      <c r="AX121" s="3" t="str">
        <f t="shared" si="105"/>
        <v>-</v>
      </c>
      <c r="AY121" s="3">
        <f t="shared" si="106"/>
        <v>154.12</v>
      </c>
      <c r="AZ121" s="3">
        <f t="shared" si="107"/>
        <v>-41.93</v>
      </c>
      <c r="BA121" s="3">
        <f t="shared" si="108"/>
        <v>0.42799999999999999</v>
      </c>
      <c r="BC121" s="3" t="str">
        <f t="shared" si="109"/>
        <v>1.6</v>
      </c>
      <c r="BD121" s="3" t="str">
        <f t="shared" si="110"/>
        <v>-</v>
      </c>
      <c r="BE121" s="3">
        <f t="shared" si="111"/>
        <v>154.12</v>
      </c>
      <c r="BF121" s="3">
        <f t="shared" si="112"/>
        <v>-41.93</v>
      </c>
      <c r="BG121" s="3">
        <f t="shared" si="113"/>
        <v>0.25679999999999997</v>
      </c>
      <c r="BI121" s="3" t="str">
        <f t="shared" si="114"/>
        <v>1.6</v>
      </c>
      <c r="BJ121" s="3" t="str">
        <f t="shared" si="115"/>
        <v>-</v>
      </c>
      <c r="BK121" s="3">
        <f t="shared" si="116"/>
        <v>154.12</v>
      </c>
      <c r="BL121" s="3">
        <f t="shared" si="117"/>
        <v>-41.93</v>
      </c>
      <c r="BM121" s="3">
        <f t="shared" si="118"/>
        <v>8.5600000000000009E-2</v>
      </c>
    </row>
    <row r="122" spans="1:65" x14ac:dyDescent="0.3">
      <c r="A122" s="3" t="str">
        <f>'Forward collapse simulation'!B132</f>
        <v>1.6</v>
      </c>
      <c r="B122" s="3" t="str">
        <f>IF('Forward collapse simulation'!C132="","-",'Forward collapse simulation'!C132)</f>
        <v>-</v>
      </c>
      <c r="C122" s="3">
        <f>'Forward collapse simulation'!E132</f>
        <v>150.44999999999999</v>
      </c>
      <c r="D122" s="3">
        <f>'Forward collapse simulation'!AK132</f>
        <v>-66.459999999999994</v>
      </c>
      <c r="E122" s="84">
        <f>'Forward collapse simulation'!AL132</f>
        <v>0.64500000000000002</v>
      </c>
      <c r="G122" s="3" t="str">
        <f t="shared" si="69"/>
        <v>1.6</v>
      </c>
      <c r="H122" s="3" t="str">
        <f t="shared" si="70"/>
        <v>-</v>
      </c>
      <c r="I122" s="3">
        <f t="shared" si="71"/>
        <v>150.44999999999999</v>
      </c>
      <c r="J122" s="3">
        <f t="shared" si="72"/>
        <v>-66.459999999999994</v>
      </c>
      <c r="K122" s="3">
        <f t="shared" si="73"/>
        <v>0.61275000000000002</v>
      </c>
      <c r="M122" s="3" t="str">
        <f t="shared" si="74"/>
        <v>1.6</v>
      </c>
      <c r="N122" s="3" t="str">
        <f t="shared" si="75"/>
        <v>-</v>
      </c>
      <c r="O122" s="3">
        <f t="shared" si="76"/>
        <v>150.44999999999999</v>
      </c>
      <c r="P122" s="3">
        <f t="shared" si="77"/>
        <v>-66.459999999999994</v>
      </c>
      <c r="Q122" s="3">
        <f t="shared" si="78"/>
        <v>0.58050000000000002</v>
      </c>
      <c r="R122" s="85"/>
      <c r="S122" s="3" t="str">
        <f t="shared" si="79"/>
        <v>1.6</v>
      </c>
      <c r="T122" s="3" t="str">
        <f t="shared" si="80"/>
        <v>-</v>
      </c>
      <c r="U122" s="3">
        <f t="shared" si="81"/>
        <v>150.44999999999999</v>
      </c>
      <c r="V122" s="3">
        <f t="shared" si="82"/>
        <v>-66.459999999999994</v>
      </c>
      <c r="W122" s="3">
        <f t="shared" si="83"/>
        <v>0.54825000000000002</v>
      </c>
      <c r="X122" s="85"/>
      <c r="Y122" s="3" t="str">
        <f t="shared" si="84"/>
        <v>1.6</v>
      </c>
      <c r="Z122" s="3" t="str">
        <f t="shared" si="85"/>
        <v>-</v>
      </c>
      <c r="AA122" s="3">
        <f t="shared" si="86"/>
        <v>150.44999999999999</v>
      </c>
      <c r="AB122" s="3">
        <f t="shared" si="87"/>
        <v>-66.459999999999994</v>
      </c>
      <c r="AC122" s="3">
        <f t="shared" si="88"/>
        <v>0.51600000000000001</v>
      </c>
      <c r="AE122" s="3" t="str">
        <f t="shared" si="89"/>
        <v>1.6</v>
      </c>
      <c r="AF122" s="3" t="str">
        <f t="shared" si="90"/>
        <v>-</v>
      </c>
      <c r="AG122" s="3">
        <f t="shared" si="91"/>
        <v>150.44999999999999</v>
      </c>
      <c r="AH122" s="3">
        <f t="shared" si="92"/>
        <v>-66.459999999999994</v>
      </c>
      <c r="AI122" s="3">
        <f t="shared" si="93"/>
        <v>0.48375000000000001</v>
      </c>
      <c r="AK122" s="3" t="str">
        <f t="shared" si="94"/>
        <v>1.6</v>
      </c>
      <c r="AL122" s="3" t="str">
        <f t="shared" si="95"/>
        <v>-</v>
      </c>
      <c r="AM122" s="3">
        <f t="shared" si="96"/>
        <v>150.44999999999999</v>
      </c>
      <c r="AN122" s="3">
        <f t="shared" si="97"/>
        <v>-66.459999999999994</v>
      </c>
      <c r="AO122" s="3">
        <f t="shared" si="98"/>
        <v>0.45149999999999996</v>
      </c>
      <c r="AQ122" s="3" t="str">
        <f t="shared" si="99"/>
        <v>1.6</v>
      </c>
      <c r="AR122" s="3" t="str">
        <f t="shared" si="100"/>
        <v>-</v>
      </c>
      <c r="AS122" s="3">
        <f t="shared" si="101"/>
        <v>150.44999999999999</v>
      </c>
      <c r="AT122" s="3">
        <f t="shared" si="102"/>
        <v>-66.459999999999994</v>
      </c>
      <c r="AU122" s="3">
        <f t="shared" si="103"/>
        <v>0.38700000000000001</v>
      </c>
      <c r="AW122" s="3" t="str">
        <f t="shared" si="104"/>
        <v>1.6</v>
      </c>
      <c r="AX122" s="3" t="str">
        <f t="shared" si="105"/>
        <v>-</v>
      </c>
      <c r="AY122" s="3">
        <f t="shared" si="106"/>
        <v>150.44999999999999</v>
      </c>
      <c r="AZ122" s="3">
        <f t="shared" si="107"/>
        <v>-66.459999999999994</v>
      </c>
      <c r="BA122" s="3">
        <f t="shared" si="108"/>
        <v>0.32250000000000001</v>
      </c>
      <c r="BC122" s="3" t="str">
        <f t="shared" si="109"/>
        <v>1.6</v>
      </c>
      <c r="BD122" s="3" t="str">
        <f t="shared" si="110"/>
        <v>-</v>
      </c>
      <c r="BE122" s="3">
        <f t="shared" si="111"/>
        <v>150.44999999999999</v>
      </c>
      <c r="BF122" s="3">
        <f t="shared" si="112"/>
        <v>-66.459999999999994</v>
      </c>
      <c r="BG122" s="3">
        <f t="shared" si="113"/>
        <v>0.19350000000000001</v>
      </c>
      <c r="BI122" s="3" t="str">
        <f t="shared" si="114"/>
        <v>1.6</v>
      </c>
      <c r="BJ122" s="3" t="str">
        <f t="shared" si="115"/>
        <v>-</v>
      </c>
      <c r="BK122" s="3">
        <f t="shared" si="116"/>
        <v>150.44999999999999</v>
      </c>
      <c r="BL122" s="3">
        <f t="shared" si="117"/>
        <v>-66.459999999999994</v>
      </c>
      <c r="BM122" s="3">
        <f t="shared" si="118"/>
        <v>6.4500000000000002E-2</v>
      </c>
    </row>
    <row r="123" spans="1:65" x14ac:dyDescent="0.3">
      <c r="A123" s="3" t="str">
        <f>'Forward collapse simulation'!B133</f>
        <v>1.6</v>
      </c>
      <c r="B123" s="3" t="str">
        <f>IF('Forward collapse simulation'!C133="","-",'Forward collapse simulation'!C133)</f>
        <v>1.7</v>
      </c>
      <c r="C123" s="3">
        <f>'Forward collapse simulation'!E133</f>
        <v>79.05</v>
      </c>
      <c r="D123" s="3">
        <f>'Forward collapse simulation'!AK133</f>
        <v>6.81</v>
      </c>
      <c r="E123" s="84">
        <f>'Forward collapse simulation'!AL133</f>
        <v>9.3539999999999992</v>
      </c>
      <c r="G123" s="3" t="str">
        <f t="shared" si="69"/>
        <v>1.6</v>
      </c>
      <c r="H123" s="3" t="str">
        <f t="shared" si="70"/>
        <v>1.7</v>
      </c>
      <c r="I123" s="3">
        <f t="shared" si="71"/>
        <v>79.05</v>
      </c>
      <c r="J123" s="3">
        <f t="shared" si="72"/>
        <v>6.81</v>
      </c>
      <c r="K123" s="3">
        <f t="shared" si="73"/>
        <v>9.3539999999999992</v>
      </c>
      <c r="M123" s="3" t="str">
        <f t="shared" si="74"/>
        <v>1.6</v>
      </c>
      <c r="N123" s="3" t="str">
        <f t="shared" si="75"/>
        <v>1.7</v>
      </c>
      <c r="O123" s="3">
        <f t="shared" si="76"/>
        <v>79.05</v>
      </c>
      <c r="P123" s="3">
        <f t="shared" si="77"/>
        <v>6.81</v>
      </c>
      <c r="Q123" s="3">
        <f t="shared" si="78"/>
        <v>9.3539999999999992</v>
      </c>
      <c r="R123" s="85"/>
      <c r="S123" s="3" t="str">
        <f t="shared" si="79"/>
        <v>1.6</v>
      </c>
      <c r="T123" s="3" t="str">
        <f t="shared" si="80"/>
        <v>1.7</v>
      </c>
      <c r="U123" s="3">
        <f t="shared" si="81"/>
        <v>79.05</v>
      </c>
      <c r="V123" s="3">
        <f t="shared" si="82"/>
        <v>6.81</v>
      </c>
      <c r="W123" s="3">
        <f t="shared" si="83"/>
        <v>9.3539999999999992</v>
      </c>
      <c r="X123" s="85"/>
      <c r="Y123" s="3" t="str">
        <f t="shared" si="84"/>
        <v>1.6</v>
      </c>
      <c r="Z123" s="3" t="str">
        <f t="shared" si="85"/>
        <v>1.7</v>
      </c>
      <c r="AA123" s="3">
        <f t="shared" si="86"/>
        <v>79.05</v>
      </c>
      <c r="AB123" s="3">
        <f t="shared" si="87"/>
        <v>6.81</v>
      </c>
      <c r="AC123" s="3">
        <f t="shared" si="88"/>
        <v>9.3539999999999992</v>
      </c>
      <c r="AE123" s="3" t="str">
        <f t="shared" si="89"/>
        <v>1.6</v>
      </c>
      <c r="AF123" s="3" t="str">
        <f t="shared" si="90"/>
        <v>1.7</v>
      </c>
      <c r="AG123" s="3">
        <f t="shared" si="91"/>
        <v>79.05</v>
      </c>
      <c r="AH123" s="3">
        <f t="shared" si="92"/>
        <v>6.81</v>
      </c>
      <c r="AI123" s="3">
        <f t="shared" si="93"/>
        <v>9.3539999999999992</v>
      </c>
      <c r="AK123" s="3" t="str">
        <f t="shared" si="94"/>
        <v>1.6</v>
      </c>
      <c r="AL123" s="3" t="str">
        <f t="shared" si="95"/>
        <v>1.7</v>
      </c>
      <c r="AM123" s="3">
        <f t="shared" si="96"/>
        <v>79.05</v>
      </c>
      <c r="AN123" s="3">
        <f t="shared" si="97"/>
        <v>6.81</v>
      </c>
      <c r="AO123" s="3">
        <f t="shared" si="98"/>
        <v>9.3539999999999992</v>
      </c>
      <c r="AQ123" s="3" t="str">
        <f t="shared" si="99"/>
        <v>1.6</v>
      </c>
      <c r="AR123" s="3" t="str">
        <f t="shared" si="100"/>
        <v>1.7</v>
      </c>
      <c r="AS123" s="3">
        <f t="shared" si="101"/>
        <v>79.05</v>
      </c>
      <c r="AT123" s="3">
        <f t="shared" si="102"/>
        <v>6.81</v>
      </c>
      <c r="AU123" s="3">
        <f t="shared" si="103"/>
        <v>9.3539999999999992</v>
      </c>
      <c r="AW123" s="3" t="str">
        <f t="shared" si="104"/>
        <v>1.6</v>
      </c>
      <c r="AX123" s="3" t="str">
        <f t="shared" si="105"/>
        <v>1.7</v>
      </c>
      <c r="AY123" s="3">
        <f t="shared" si="106"/>
        <v>79.05</v>
      </c>
      <c r="AZ123" s="3">
        <f t="shared" si="107"/>
        <v>6.81</v>
      </c>
      <c r="BA123" s="3">
        <f t="shared" si="108"/>
        <v>9.3539999999999992</v>
      </c>
      <c r="BC123" s="3" t="str">
        <f t="shared" si="109"/>
        <v>1.6</v>
      </c>
      <c r="BD123" s="3" t="str">
        <f t="shared" si="110"/>
        <v>1.7</v>
      </c>
      <c r="BE123" s="3">
        <f t="shared" si="111"/>
        <v>79.05</v>
      </c>
      <c r="BF123" s="3">
        <f t="shared" si="112"/>
        <v>6.81</v>
      </c>
      <c r="BG123" s="3">
        <f t="shared" si="113"/>
        <v>9.3539999999999992</v>
      </c>
      <c r="BI123" s="3" t="str">
        <f t="shared" si="114"/>
        <v>1.6</v>
      </c>
      <c r="BJ123" s="3" t="str">
        <f t="shared" si="115"/>
        <v>1.7</v>
      </c>
      <c r="BK123" s="3">
        <f t="shared" si="116"/>
        <v>79.05</v>
      </c>
      <c r="BL123" s="3">
        <f t="shared" si="117"/>
        <v>6.81</v>
      </c>
      <c r="BM123" s="3">
        <f t="shared" si="118"/>
        <v>9.3539999999999992</v>
      </c>
    </row>
    <row r="124" spans="1:65" x14ac:dyDescent="0.3">
      <c r="A124" s="3" t="str">
        <f>'Forward collapse simulation'!B134</f>
        <v>1.7</v>
      </c>
      <c r="B124" s="3" t="str">
        <f>IF('Forward collapse simulation'!C134="","-",'Forward collapse simulation'!C134)</f>
        <v>-</v>
      </c>
      <c r="C124" s="3">
        <f>'Forward collapse simulation'!E134</f>
        <v>339.9</v>
      </c>
      <c r="D124" s="3">
        <f>'Forward collapse simulation'!AK134</f>
        <v>-68.400000000000006</v>
      </c>
      <c r="E124" s="84">
        <f>'Forward collapse simulation'!AL134</f>
        <v>0.88500000000000001</v>
      </c>
      <c r="G124" s="3" t="str">
        <f t="shared" si="69"/>
        <v>1.7</v>
      </c>
      <c r="H124" s="3" t="str">
        <f t="shared" si="70"/>
        <v>-</v>
      </c>
      <c r="I124" s="3">
        <f t="shared" si="71"/>
        <v>339.9</v>
      </c>
      <c r="J124" s="3">
        <f t="shared" si="72"/>
        <v>-68.400000000000006</v>
      </c>
      <c r="K124" s="3">
        <f t="shared" si="73"/>
        <v>0.84075</v>
      </c>
      <c r="M124" s="3" t="str">
        <f t="shared" si="74"/>
        <v>1.7</v>
      </c>
      <c r="N124" s="3" t="str">
        <f t="shared" si="75"/>
        <v>-</v>
      </c>
      <c r="O124" s="3">
        <f t="shared" si="76"/>
        <v>339.9</v>
      </c>
      <c r="P124" s="3">
        <f t="shared" si="77"/>
        <v>-68.400000000000006</v>
      </c>
      <c r="Q124" s="3">
        <f t="shared" si="78"/>
        <v>0.79649999999999999</v>
      </c>
      <c r="R124" s="85"/>
      <c r="S124" s="3" t="str">
        <f t="shared" si="79"/>
        <v>1.7</v>
      </c>
      <c r="T124" s="3" t="str">
        <f t="shared" si="80"/>
        <v>-</v>
      </c>
      <c r="U124" s="3">
        <f t="shared" si="81"/>
        <v>339.9</v>
      </c>
      <c r="V124" s="3">
        <f t="shared" si="82"/>
        <v>-68.400000000000006</v>
      </c>
      <c r="W124" s="3">
        <f t="shared" si="83"/>
        <v>0.75224999999999997</v>
      </c>
      <c r="X124" s="85"/>
      <c r="Y124" s="3" t="str">
        <f t="shared" si="84"/>
        <v>1.7</v>
      </c>
      <c r="Z124" s="3" t="str">
        <f t="shared" si="85"/>
        <v>-</v>
      </c>
      <c r="AA124" s="3">
        <f t="shared" si="86"/>
        <v>339.9</v>
      </c>
      <c r="AB124" s="3">
        <f t="shared" si="87"/>
        <v>-68.400000000000006</v>
      </c>
      <c r="AC124" s="3">
        <f t="shared" si="88"/>
        <v>0.70800000000000007</v>
      </c>
      <c r="AE124" s="3" t="str">
        <f t="shared" si="89"/>
        <v>1.7</v>
      </c>
      <c r="AF124" s="3" t="str">
        <f t="shared" si="90"/>
        <v>-</v>
      </c>
      <c r="AG124" s="3">
        <f t="shared" si="91"/>
        <v>339.9</v>
      </c>
      <c r="AH124" s="3">
        <f t="shared" si="92"/>
        <v>-68.400000000000006</v>
      </c>
      <c r="AI124" s="3">
        <f t="shared" si="93"/>
        <v>0.66375000000000006</v>
      </c>
      <c r="AK124" s="3" t="str">
        <f t="shared" si="94"/>
        <v>1.7</v>
      </c>
      <c r="AL124" s="3" t="str">
        <f t="shared" si="95"/>
        <v>-</v>
      </c>
      <c r="AM124" s="3">
        <f t="shared" si="96"/>
        <v>339.9</v>
      </c>
      <c r="AN124" s="3">
        <f t="shared" si="97"/>
        <v>-68.400000000000006</v>
      </c>
      <c r="AO124" s="3">
        <f t="shared" si="98"/>
        <v>0.61949999999999994</v>
      </c>
      <c r="AQ124" s="3" t="str">
        <f t="shared" si="99"/>
        <v>1.7</v>
      </c>
      <c r="AR124" s="3" t="str">
        <f t="shared" si="100"/>
        <v>-</v>
      </c>
      <c r="AS124" s="3">
        <f t="shared" si="101"/>
        <v>339.9</v>
      </c>
      <c r="AT124" s="3">
        <f t="shared" si="102"/>
        <v>-68.400000000000006</v>
      </c>
      <c r="AU124" s="3">
        <f t="shared" si="103"/>
        <v>0.53100000000000003</v>
      </c>
      <c r="AW124" s="3" t="str">
        <f t="shared" si="104"/>
        <v>1.7</v>
      </c>
      <c r="AX124" s="3" t="str">
        <f t="shared" si="105"/>
        <v>-</v>
      </c>
      <c r="AY124" s="3">
        <f t="shared" si="106"/>
        <v>339.9</v>
      </c>
      <c r="AZ124" s="3">
        <f t="shared" si="107"/>
        <v>-68.400000000000006</v>
      </c>
      <c r="BA124" s="3">
        <f t="shared" si="108"/>
        <v>0.4425</v>
      </c>
      <c r="BC124" s="3" t="str">
        <f t="shared" si="109"/>
        <v>1.7</v>
      </c>
      <c r="BD124" s="3" t="str">
        <f t="shared" si="110"/>
        <v>-</v>
      </c>
      <c r="BE124" s="3">
        <f t="shared" si="111"/>
        <v>339.9</v>
      </c>
      <c r="BF124" s="3">
        <f t="shared" si="112"/>
        <v>-68.400000000000006</v>
      </c>
      <c r="BG124" s="3">
        <f t="shared" si="113"/>
        <v>0.26550000000000001</v>
      </c>
      <c r="BI124" s="3" t="str">
        <f t="shared" si="114"/>
        <v>1.7</v>
      </c>
      <c r="BJ124" s="3" t="str">
        <f t="shared" si="115"/>
        <v>-</v>
      </c>
      <c r="BK124" s="3">
        <f t="shared" si="116"/>
        <v>339.9</v>
      </c>
      <c r="BL124" s="3">
        <f t="shared" si="117"/>
        <v>-68.400000000000006</v>
      </c>
      <c r="BM124" s="3">
        <f t="shared" si="118"/>
        <v>8.8500000000000009E-2</v>
      </c>
    </row>
    <row r="125" spans="1:65" x14ac:dyDescent="0.3">
      <c r="A125" s="3" t="str">
        <f>'Forward collapse simulation'!B135</f>
        <v>1.7</v>
      </c>
      <c r="B125" s="3" t="str">
        <f>IF('Forward collapse simulation'!C135="","-",'Forward collapse simulation'!C135)</f>
        <v>-</v>
      </c>
      <c r="C125" s="3">
        <f>'Forward collapse simulation'!E135</f>
        <v>337.84</v>
      </c>
      <c r="D125" s="3">
        <f>'Forward collapse simulation'!AK135</f>
        <v>-61.89</v>
      </c>
      <c r="E125" s="84">
        <f>'Forward collapse simulation'!AL135</f>
        <v>1.3109999999999999</v>
      </c>
      <c r="G125" s="3" t="str">
        <f t="shared" si="69"/>
        <v>1.7</v>
      </c>
      <c r="H125" s="3" t="str">
        <f t="shared" si="70"/>
        <v>-</v>
      </c>
      <c r="I125" s="3">
        <f t="shared" si="71"/>
        <v>337.84</v>
      </c>
      <c r="J125" s="3">
        <f t="shared" si="72"/>
        <v>-61.89</v>
      </c>
      <c r="K125" s="3">
        <f t="shared" si="73"/>
        <v>1.2454499999999999</v>
      </c>
      <c r="M125" s="3" t="str">
        <f t="shared" si="74"/>
        <v>1.7</v>
      </c>
      <c r="N125" s="3" t="str">
        <f t="shared" si="75"/>
        <v>-</v>
      </c>
      <c r="O125" s="3">
        <f t="shared" si="76"/>
        <v>337.84</v>
      </c>
      <c r="P125" s="3">
        <f t="shared" si="77"/>
        <v>-61.89</v>
      </c>
      <c r="Q125" s="3">
        <f t="shared" si="78"/>
        <v>1.1798999999999999</v>
      </c>
      <c r="R125" s="85"/>
      <c r="S125" s="3" t="str">
        <f t="shared" si="79"/>
        <v>1.7</v>
      </c>
      <c r="T125" s="3" t="str">
        <f t="shared" si="80"/>
        <v>-</v>
      </c>
      <c r="U125" s="3">
        <f t="shared" si="81"/>
        <v>337.84</v>
      </c>
      <c r="V125" s="3">
        <f t="shared" si="82"/>
        <v>-61.89</v>
      </c>
      <c r="W125" s="3">
        <f t="shared" si="83"/>
        <v>1.11435</v>
      </c>
      <c r="X125" s="85"/>
      <c r="Y125" s="3" t="str">
        <f t="shared" si="84"/>
        <v>1.7</v>
      </c>
      <c r="Z125" s="3" t="str">
        <f t="shared" si="85"/>
        <v>-</v>
      </c>
      <c r="AA125" s="3">
        <f t="shared" si="86"/>
        <v>337.84</v>
      </c>
      <c r="AB125" s="3">
        <f t="shared" si="87"/>
        <v>-61.89</v>
      </c>
      <c r="AC125" s="3">
        <f t="shared" si="88"/>
        <v>1.0488</v>
      </c>
      <c r="AE125" s="3" t="str">
        <f t="shared" si="89"/>
        <v>1.7</v>
      </c>
      <c r="AF125" s="3" t="str">
        <f t="shared" si="90"/>
        <v>-</v>
      </c>
      <c r="AG125" s="3">
        <f t="shared" si="91"/>
        <v>337.84</v>
      </c>
      <c r="AH125" s="3">
        <f t="shared" si="92"/>
        <v>-61.89</v>
      </c>
      <c r="AI125" s="3">
        <f t="shared" si="93"/>
        <v>0.98324999999999996</v>
      </c>
      <c r="AK125" s="3" t="str">
        <f t="shared" si="94"/>
        <v>1.7</v>
      </c>
      <c r="AL125" s="3" t="str">
        <f t="shared" si="95"/>
        <v>-</v>
      </c>
      <c r="AM125" s="3">
        <f t="shared" si="96"/>
        <v>337.84</v>
      </c>
      <c r="AN125" s="3">
        <f t="shared" si="97"/>
        <v>-61.89</v>
      </c>
      <c r="AO125" s="3">
        <f t="shared" si="98"/>
        <v>0.91769999999999985</v>
      </c>
      <c r="AQ125" s="3" t="str">
        <f t="shared" si="99"/>
        <v>1.7</v>
      </c>
      <c r="AR125" s="3" t="str">
        <f t="shared" si="100"/>
        <v>-</v>
      </c>
      <c r="AS125" s="3">
        <f t="shared" si="101"/>
        <v>337.84</v>
      </c>
      <c r="AT125" s="3">
        <f t="shared" si="102"/>
        <v>-61.89</v>
      </c>
      <c r="AU125" s="3">
        <f t="shared" si="103"/>
        <v>0.78659999999999997</v>
      </c>
      <c r="AW125" s="3" t="str">
        <f t="shared" si="104"/>
        <v>1.7</v>
      </c>
      <c r="AX125" s="3" t="str">
        <f t="shared" si="105"/>
        <v>-</v>
      </c>
      <c r="AY125" s="3">
        <f t="shared" si="106"/>
        <v>337.84</v>
      </c>
      <c r="AZ125" s="3">
        <f t="shared" si="107"/>
        <v>-61.89</v>
      </c>
      <c r="BA125" s="3">
        <f t="shared" si="108"/>
        <v>0.65549999999999997</v>
      </c>
      <c r="BC125" s="3" t="str">
        <f t="shared" si="109"/>
        <v>1.7</v>
      </c>
      <c r="BD125" s="3" t="str">
        <f t="shared" si="110"/>
        <v>-</v>
      </c>
      <c r="BE125" s="3">
        <f t="shared" si="111"/>
        <v>337.84</v>
      </c>
      <c r="BF125" s="3">
        <f t="shared" si="112"/>
        <v>-61.89</v>
      </c>
      <c r="BG125" s="3">
        <f t="shared" si="113"/>
        <v>0.39329999999999998</v>
      </c>
      <c r="BI125" s="3" t="str">
        <f t="shared" si="114"/>
        <v>1.7</v>
      </c>
      <c r="BJ125" s="3" t="str">
        <f t="shared" si="115"/>
        <v>-</v>
      </c>
      <c r="BK125" s="3">
        <f t="shared" si="116"/>
        <v>337.84</v>
      </c>
      <c r="BL125" s="3">
        <f t="shared" si="117"/>
        <v>-61.89</v>
      </c>
      <c r="BM125" s="3">
        <f t="shared" si="118"/>
        <v>0.13109999999999999</v>
      </c>
    </row>
    <row r="126" spans="1:65" x14ac:dyDescent="0.3">
      <c r="A126" s="3" t="str">
        <f>'Forward collapse simulation'!B136</f>
        <v>1.7</v>
      </c>
      <c r="B126" s="3" t="str">
        <f>IF('Forward collapse simulation'!C136="","-",'Forward collapse simulation'!C136)</f>
        <v>-</v>
      </c>
      <c r="C126" s="3">
        <f>'Forward collapse simulation'!E136</f>
        <v>335.43</v>
      </c>
      <c r="D126" s="3">
        <f>'Forward collapse simulation'!AK136</f>
        <v>-45.1</v>
      </c>
      <c r="E126" s="84">
        <f>'Forward collapse simulation'!AL136</f>
        <v>1.3089999999999999</v>
      </c>
      <c r="G126" s="3" t="str">
        <f t="shared" si="69"/>
        <v>1.7</v>
      </c>
      <c r="H126" s="3" t="str">
        <f t="shared" si="70"/>
        <v>-</v>
      </c>
      <c r="I126" s="3">
        <f t="shared" si="71"/>
        <v>335.43</v>
      </c>
      <c r="J126" s="3">
        <f t="shared" si="72"/>
        <v>-45.1</v>
      </c>
      <c r="K126" s="3">
        <f t="shared" si="73"/>
        <v>1.2435499999999999</v>
      </c>
      <c r="M126" s="3" t="str">
        <f t="shared" si="74"/>
        <v>1.7</v>
      </c>
      <c r="N126" s="3" t="str">
        <f t="shared" si="75"/>
        <v>-</v>
      </c>
      <c r="O126" s="3">
        <f t="shared" si="76"/>
        <v>335.43</v>
      </c>
      <c r="P126" s="3">
        <f t="shared" si="77"/>
        <v>-45.1</v>
      </c>
      <c r="Q126" s="3">
        <f t="shared" si="78"/>
        <v>1.1780999999999999</v>
      </c>
      <c r="R126" s="85"/>
      <c r="S126" s="3" t="str">
        <f t="shared" si="79"/>
        <v>1.7</v>
      </c>
      <c r="T126" s="3" t="str">
        <f t="shared" si="80"/>
        <v>-</v>
      </c>
      <c r="U126" s="3">
        <f t="shared" si="81"/>
        <v>335.43</v>
      </c>
      <c r="V126" s="3">
        <f t="shared" si="82"/>
        <v>-45.1</v>
      </c>
      <c r="W126" s="3">
        <f t="shared" si="83"/>
        <v>1.1126499999999999</v>
      </c>
      <c r="X126" s="85"/>
      <c r="Y126" s="3" t="str">
        <f t="shared" si="84"/>
        <v>1.7</v>
      </c>
      <c r="Z126" s="3" t="str">
        <f t="shared" si="85"/>
        <v>-</v>
      </c>
      <c r="AA126" s="3">
        <f t="shared" si="86"/>
        <v>335.43</v>
      </c>
      <c r="AB126" s="3">
        <f t="shared" si="87"/>
        <v>-45.1</v>
      </c>
      <c r="AC126" s="3">
        <f t="shared" si="88"/>
        <v>1.0471999999999999</v>
      </c>
      <c r="AE126" s="3" t="str">
        <f t="shared" si="89"/>
        <v>1.7</v>
      </c>
      <c r="AF126" s="3" t="str">
        <f t="shared" si="90"/>
        <v>-</v>
      </c>
      <c r="AG126" s="3">
        <f t="shared" si="91"/>
        <v>335.43</v>
      </c>
      <c r="AH126" s="3">
        <f t="shared" si="92"/>
        <v>-45.1</v>
      </c>
      <c r="AI126" s="3">
        <f t="shared" si="93"/>
        <v>0.9817499999999999</v>
      </c>
      <c r="AK126" s="3" t="str">
        <f t="shared" si="94"/>
        <v>1.7</v>
      </c>
      <c r="AL126" s="3" t="str">
        <f t="shared" si="95"/>
        <v>-</v>
      </c>
      <c r="AM126" s="3">
        <f t="shared" si="96"/>
        <v>335.43</v>
      </c>
      <c r="AN126" s="3">
        <f t="shared" si="97"/>
        <v>-45.1</v>
      </c>
      <c r="AO126" s="3">
        <f t="shared" si="98"/>
        <v>0.91629999999999989</v>
      </c>
      <c r="AQ126" s="3" t="str">
        <f t="shared" si="99"/>
        <v>1.7</v>
      </c>
      <c r="AR126" s="3" t="str">
        <f t="shared" si="100"/>
        <v>-</v>
      </c>
      <c r="AS126" s="3">
        <f t="shared" si="101"/>
        <v>335.43</v>
      </c>
      <c r="AT126" s="3">
        <f t="shared" si="102"/>
        <v>-45.1</v>
      </c>
      <c r="AU126" s="3">
        <f t="shared" si="103"/>
        <v>0.78539999999999999</v>
      </c>
      <c r="AW126" s="3" t="str">
        <f t="shared" si="104"/>
        <v>1.7</v>
      </c>
      <c r="AX126" s="3" t="str">
        <f t="shared" si="105"/>
        <v>-</v>
      </c>
      <c r="AY126" s="3">
        <f t="shared" si="106"/>
        <v>335.43</v>
      </c>
      <c r="AZ126" s="3">
        <f t="shared" si="107"/>
        <v>-45.1</v>
      </c>
      <c r="BA126" s="3">
        <f t="shared" si="108"/>
        <v>0.65449999999999997</v>
      </c>
      <c r="BC126" s="3" t="str">
        <f t="shared" si="109"/>
        <v>1.7</v>
      </c>
      <c r="BD126" s="3" t="str">
        <f t="shared" si="110"/>
        <v>-</v>
      </c>
      <c r="BE126" s="3">
        <f t="shared" si="111"/>
        <v>335.43</v>
      </c>
      <c r="BF126" s="3">
        <f t="shared" si="112"/>
        <v>-45.1</v>
      </c>
      <c r="BG126" s="3">
        <f t="shared" si="113"/>
        <v>0.39269999999999999</v>
      </c>
      <c r="BI126" s="3" t="str">
        <f t="shared" si="114"/>
        <v>1.7</v>
      </c>
      <c r="BJ126" s="3" t="str">
        <f t="shared" si="115"/>
        <v>-</v>
      </c>
      <c r="BK126" s="3">
        <f t="shared" si="116"/>
        <v>335.43</v>
      </c>
      <c r="BL126" s="3">
        <f t="shared" si="117"/>
        <v>-45.1</v>
      </c>
      <c r="BM126" s="3">
        <f t="shared" si="118"/>
        <v>0.13089999999999999</v>
      </c>
    </row>
    <row r="127" spans="1:65" x14ac:dyDescent="0.3">
      <c r="A127" s="3" t="str">
        <f>'Forward collapse simulation'!B137</f>
        <v>1.7</v>
      </c>
      <c r="B127" s="3" t="str">
        <f>IF('Forward collapse simulation'!C137="","-",'Forward collapse simulation'!C137)</f>
        <v>-</v>
      </c>
      <c r="C127" s="3">
        <f>'Forward collapse simulation'!E137</f>
        <v>331.46</v>
      </c>
      <c r="D127" s="3">
        <f>'Forward collapse simulation'!AK137</f>
        <v>-28.44</v>
      </c>
      <c r="E127" s="84">
        <f>'Forward collapse simulation'!AL137</f>
        <v>1.8729999999999998</v>
      </c>
      <c r="G127" s="3" t="str">
        <f t="shared" si="69"/>
        <v>1.7</v>
      </c>
      <c r="H127" s="3" t="str">
        <f t="shared" si="70"/>
        <v>-</v>
      </c>
      <c r="I127" s="3">
        <f t="shared" si="71"/>
        <v>331.46</v>
      </c>
      <c r="J127" s="3">
        <f t="shared" si="72"/>
        <v>-28.44</v>
      </c>
      <c r="K127" s="3">
        <f t="shared" si="73"/>
        <v>1.7793499999999998</v>
      </c>
      <c r="M127" s="3" t="str">
        <f t="shared" si="74"/>
        <v>1.7</v>
      </c>
      <c r="N127" s="3" t="str">
        <f t="shared" si="75"/>
        <v>-</v>
      </c>
      <c r="O127" s="3">
        <f t="shared" si="76"/>
        <v>331.46</v>
      </c>
      <c r="P127" s="3">
        <f t="shared" si="77"/>
        <v>-28.44</v>
      </c>
      <c r="Q127" s="3">
        <f t="shared" si="78"/>
        <v>1.6856999999999998</v>
      </c>
      <c r="R127" s="85"/>
      <c r="S127" s="3" t="str">
        <f t="shared" si="79"/>
        <v>1.7</v>
      </c>
      <c r="T127" s="3" t="str">
        <f t="shared" si="80"/>
        <v>-</v>
      </c>
      <c r="U127" s="3">
        <f t="shared" si="81"/>
        <v>331.46</v>
      </c>
      <c r="V127" s="3">
        <f t="shared" si="82"/>
        <v>-28.44</v>
      </c>
      <c r="W127" s="3">
        <f t="shared" si="83"/>
        <v>1.5920499999999997</v>
      </c>
      <c r="X127" s="85"/>
      <c r="Y127" s="3" t="str">
        <f t="shared" si="84"/>
        <v>1.7</v>
      </c>
      <c r="Z127" s="3" t="str">
        <f t="shared" si="85"/>
        <v>-</v>
      </c>
      <c r="AA127" s="3">
        <f t="shared" si="86"/>
        <v>331.46</v>
      </c>
      <c r="AB127" s="3">
        <f t="shared" si="87"/>
        <v>-28.44</v>
      </c>
      <c r="AC127" s="3">
        <f t="shared" si="88"/>
        <v>1.4984</v>
      </c>
      <c r="AE127" s="3" t="str">
        <f t="shared" si="89"/>
        <v>1.7</v>
      </c>
      <c r="AF127" s="3" t="str">
        <f t="shared" si="90"/>
        <v>-</v>
      </c>
      <c r="AG127" s="3">
        <f t="shared" si="91"/>
        <v>331.46</v>
      </c>
      <c r="AH127" s="3">
        <f t="shared" si="92"/>
        <v>-28.44</v>
      </c>
      <c r="AI127" s="3">
        <f t="shared" si="93"/>
        <v>1.4047499999999999</v>
      </c>
      <c r="AK127" s="3" t="str">
        <f t="shared" si="94"/>
        <v>1.7</v>
      </c>
      <c r="AL127" s="3" t="str">
        <f t="shared" si="95"/>
        <v>-</v>
      </c>
      <c r="AM127" s="3">
        <f t="shared" si="96"/>
        <v>331.46</v>
      </c>
      <c r="AN127" s="3">
        <f t="shared" si="97"/>
        <v>-28.44</v>
      </c>
      <c r="AO127" s="3">
        <f t="shared" si="98"/>
        <v>1.3110999999999997</v>
      </c>
      <c r="AQ127" s="3" t="str">
        <f t="shared" si="99"/>
        <v>1.7</v>
      </c>
      <c r="AR127" s="3" t="str">
        <f t="shared" si="100"/>
        <v>-</v>
      </c>
      <c r="AS127" s="3">
        <f t="shared" si="101"/>
        <v>331.46</v>
      </c>
      <c r="AT127" s="3">
        <f t="shared" si="102"/>
        <v>-28.44</v>
      </c>
      <c r="AU127" s="3">
        <f t="shared" si="103"/>
        <v>1.1237999999999999</v>
      </c>
      <c r="AW127" s="3" t="str">
        <f t="shared" si="104"/>
        <v>1.7</v>
      </c>
      <c r="AX127" s="3" t="str">
        <f t="shared" si="105"/>
        <v>-</v>
      </c>
      <c r="AY127" s="3">
        <f t="shared" si="106"/>
        <v>331.46</v>
      </c>
      <c r="AZ127" s="3">
        <f t="shared" si="107"/>
        <v>-28.44</v>
      </c>
      <c r="BA127" s="3">
        <f t="shared" si="108"/>
        <v>0.93649999999999989</v>
      </c>
      <c r="BC127" s="3" t="str">
        <f t="shared" si="109"/>
        <v>1.7</v>
      </c>
      <c r="BD127" s="3" t="str">
        <f t="shared" si="110"/>
        <v>-</v>
      </c>
      <c r="BE127" s="3">
        <f t="shared" si="111"/>
        <v>331.46</v>
      </c>
      <c r="BF127" s="3">
        <f t="shared" si="112"/>
        <v>-28.44</v>
      </c>
      <c r="BG127" s="3">
        <f t="shared" si="113"/>
        <v>0.56189999999999996</v>
      </c>
      <c r="BI127" s="3" t="str">
        <f t="shared" si="114"/>
        <v>1.7</v>
      </c>
      <c r="BJ127" s="3" t="str">
        <f t="shared" si="115"/>
        <v>-</v>
      </c>
      <c r="BK127" s="3">
        <f t="shared" si="116"/>
        <v>331.46</v>
      </c>
      <c r="BL127" s="3">
        <f t="shared" si="117"/>
        <v>-28.44</v>
      </c>
      <c r="BM127" s="3">
        <f t="shared" si="118"/>
        <v>0.18729999999999999</v>
      </c>
    </row>
    <row r="128" spans="1:65" x14ac:dyDescent="0.3">
      <c r="A128" s="3" t="str">
        <f>'Forward collapse simulation'!B138</f>
        <v>1.7</v>
      </c>
      <c r="B128" s="3" t="str">
        <f>IF('Forward collapse simulation'!C138="","-",'Forward collapse simulation'!C138)</f>
        <v>-</v>
      </c>
      <c r="C128" s="3">
        <f>'Forward collapse simulation'!E138</f>
        <v>330.23</v>
      </c>
      <c r="D128" s="3">
        <f>'Forward collapse simulation'!AK138</f>
        <v>-13.83</v>
      </c>
      <c r="E128" s="84">
        <f>'Forward collapse simulation'!AL138</f>
        <v>2.2509999999999999</v>
      </c>
      <c r="G128" s="3" t="str">
        <f t="shared" si="69"/>
        <v>1.7</v>
      </c>
      <c r="H128" s="3" t="str">
        <f t="shared" si="70"/>
        <v>-</v>
      </c>
      <c r="I128" s="3">
        <f t="shared" si="71"/>
        <v>330.23</v>
      </c>
      <c r="J128" s="3">
        <f t="shared" si="72"/>
        <v>-13.83</v>
      </c>
      <c r="K128" s="3">
        <f t="shared" si="73"/>
        <v>2.1384499999999997</v>
      </c>
      <c r="M128" s="3" t="str">
        <f t="shared" si="74"/>
        <v>1.7</v>
      </c>
      <c r="N128" s="3" t="str">
        <f t="shared" si="75"/>
        <v>-</v>
      </c>
      <c r="O128" s="3">
        <f t="shared" si="76"/>
        <v>330.23</v>
      </c>
      <c r="P128" s="3">
        <f t="shared" si="77"/>
        <v>-13.83</v>
      </c>
      <c r="Q128" s="3">
        <f t="shared" si="78"/>
        <v>2.0259</v>
      </c>
      <c r="R128" s="85"/>
      <c r="S128" s="3" t="str">
        <f t="shared" si="79"/>
        <v>1.7</v>
      </c>
      <c r="T128" s="3" t="str">
        <f t="shared" si="80"/>
        <v>-</v>
      </c>
      <c r="U128" s="3">
        <f t="shared" si="81"/>
        <v>330.23</v>
      </c>
      <c r="V128" s="3">
        <f t="shared" si="82"/>
        <v>-13.83</v>
      </c>
      <c r="W128" s="3">
        <f t="shared" si="83"/>
        <v>1.9133499999999999</v>
      </c>
      <c r="X128" s="85"/>
      <c r="Y128" s="3" t="str">
        <f t="shared" si="84"/>
        <v>1.7</v>
      </c>
      <c r="Z128" s="3" t="str">
        <f t="shared" si="85"/>
        <v>-</v>
      </c>
      <c r="AA128" s="3">
        <f t="shared" si="86"/>
        <v>330.23</v>
      </c>
      <c r="AB128" s="3">
        <f t="shared" si="87"/>
        <v>-13.83</v>
      </c>
      <c r="AC128" s="3">
        <f t="shared" si="88"/>
        <v>1.8008</v>
      </c>
      <c r="AE128" s="3" t="str">
        <f t="shared" si="89"/>
        <v>1.7</v>
      </c>
      <c r="AF128" s="3" t="str">
        <f t="shared" si="90"/>
        <v>-</v>
      </c>
      <c r="AG128" s="3">
        <f t="shared" si="91"/>
        <v>330.23</v>
      </c>
      <c r="AH128" s="3">
        <f t="shared" si="92"/>
        <v>-13.83</v>
      </c>
      <c r="AI128" s="3">
        <f t="shared" si="93"/>
        <v>1.68825</v>
      </c>
      <c r="AK128" s="3" t="str">
        <f t="shared" si="94"/>
        <v>1.7</v>
      </c>
      <c r="AL128" s="3" t="str">
        <f t="shared" si="95"/>
        <v>-</v>
      </c>
      <c r="AM128" s="3">
        <f t="shared" si="96"/>
        <v>330.23</v>
      </c>
      <c r="AN128" s="3">
        <f t="shared" si="97"/>
        <v>-13.83</v>
      </c>
      <c r="AO128" s="3">
        <f t="shared" si="98"/>
        <v>1.5756999999999999</v>
      </c>
      <c r="AQ128" s="3" t="str">
        <f t="shared" si="99"/>
        <v>1.7</v>
      </c>
      <c r="AR128" s="3" t="str">
        <f t="shared" si="100"/>
        <v>-</v>
      </c>
      <c r="AS128" s="3">
        <f t="shared" si="101"/>
        <v>330.23</v>
      </c>
      <c r="AT128" s="3">
        <f t="shared" si="102"/>
        <v>-13.83</v>
      </c>
      <c r="AU128" s="3">
        <f t="shared" si="103"/>
        <v>1.3505999999999998</v>
      </c>
      <c r="AW128" s="3" t="str">
        <f t="shared" si="104"/>
        <v>1.7</v>
      </c>
      <c r="AX128" s="3" t="str">
        <f t="shared" si="105"/>
        <v>-</v>
      </c>
      <c r="AY128" s="3">
        <f t="shared" si="106"/>
        <v>330.23</v>
      </c>
      <c r="AZ128" s="3">
        <f t="shared" si="107"/>
        <v>-13.83</v>
      </c>
      <c r="BA128" s="3">
        <f t="shared" si="108"/>
        <v>1.1254999999999999</v>
      </c>
      <c r="BC128" s="3" t="str">
        <f t="shared" si="109"/>
        <v>1.7</v>
      </c>
      <c r="BD128" s="3" t="str">
        <f t="shared" si="110"/>
        <v>-</v>
      </c>
      <c r="BE128" s="3">
        <f t="shared" si="111"/>
        <v>330.23</v>
      </c>
      <c r="BF128" s="3">
        <f t="shared" si="112"/>
        <v>-13.83</v>
      </c>
      <c r="BG128" s="3">
        <f t="shared" si="113"/>
        <v>0.6752999999999999</v>
      </c>
      <c r="BI128" s="3" t="str">
        <f t="shared" si="114"/>
        <v>1.7</v>
      </c>
      <c r="BJ128" s="3" t="str">
        <f t="shared" si="115"/>
        <v>-</v>
      </c>
      <c r="BK128" s="3">
        <f t="shared" si="116"/>
        <v>330.23</v>
      </c>
      <c r="BL128" s="3">
        <f t="shared" si="117"/>
        <v>-13.83</v>
      </c>
      <c r="BM128" s="3">
        <f t="shared" si="118"/>
        <v>0.22509999999999999</v>
      </c>
    </row>
    <row r="129" spans="1:65" x14ac:dyDescent="0.3">
      <c r="A129" s="3" t="str">
        <f>'Forward collapse simulation'!B139</f>
        <v>1.7</v>
      </c>
      <c r="B129" s="3" t="str">
        <f>IF('Forward collapse simulation'!C139="","-",'Forward collapse simulation'!C139)</f>
        <v>-</v>
      </c>
      <c r="C129" s="3">
        <f>'Forward collapse simulation'!E139</f>
        <v>328.93</v>
      </c>
      <c r="D129" s="3">
        <f ca="1">'Forward collapse simulation'!AK139</f>
        <v>58.421143581578768</v>
      </c>
      <c r="E129" s="84">
        <f ca="1">'Forward collapse simulation'!AL139</f>
        <v>4.1563042355585038</v>
      </c>
      <c r="G129" s="3" t="str">
        <f t="shared" si="69"/>
        <v>1.7</v>
      </c>
      <c r="H129" s="3" t="str">
        <f t="shared" si="70"/>
        <v>-</v>
      </c>
      <c r="I129" s="3">
        <f t="shared" si="71"/>
        <v>328.93</v>
      </c>
      <c r="J129" s="3">
        <f t="shared" ca="1" si="72"/>
        <v>58.421143581578768</v>
      </c>
      <c r="K129" s="3">
        <f t="shared" ca="1" si="73"/>
        <v>3.9484890237805783</v>
      </c>
      <c r="M129" s="3" t="str">
        <f t="shared" si="74"/>
        <v>1.7</v>
      </c>
      <c r="N129" s="3" t="str">
        <f t="shared" si="75"/>
        <v>-</v>
      </c>
      <c r="O129" s="3">
        <f t="shared" si="76"/>
        <v>328.93</v>
      </c>
      <c r="P129" s="3">
        <f t="shared" ca="1" si="77"/>
        <v>58.421143581578768</v>
      </c>
      <c r="Q129" s="3">
        <f t="shared" ca="1" si="78"/>
        <v>3.7406738120026537</v>
      </c>
      <c r="R129" s="85"/>
      <c r="S129" s="3" t="str">
        <f t="shared" si="79"/>
        <v>1.7</v>
      </c>
      <c r="T129" s="3" t="str">
        <f t="shared" si="80"/>
        <v>-</v>
      </c>
      <c r="U129" s="3">
        <f t="shared" si="81"/>
        <v>328.93</v>
      </c>
      <c r="V129" s="3">
        <f t="shared" ca="1" si="82"/>
        <v>58.421143581578768</v>
      </c>
      <c r="W129" s="3">
        <f t="shared" ca="1" si="83"/>
        <v>3.5328586002247282</v>
      </c>
      <c r="X129" s="85"/>
      <c r="Y129" s="3" t="str">
        <f t="shared" si="84"/>
        <v>1.7</v>
      </c>
      <c r="Z129" s="3" t="str">
        <f t="shared" si="85"/>
        <v>-</v>
      </c>
      <c r="AA129" s="3">
        <f t="shared" si="86"/>
        <v>328.93</v>
      </c>
      <c r="AB129" s="3">
        <f t="shared" ca="1" si="87"/>
        <v>58.421143581578768</v>
      </c>
      <c r="AC129" s="3">
        <f t="shared" ca="1" si="88"/>
        <v>3.3250433884468031</v>
      </c>
      <c r="AE129" s="3" t="str">
        <f t="shared" si="89"/>
        <v>1.7</v>
      </c>
      <c r="AF129" s="3" t="str">
        <f t="shared" si="90"/>
        <v>-</v>
      </c>
      <c r="AG129" s="3">
        <f t="shared" si="91"/>
        <v>328.93</v>
      </c>
      <c r="AH129" s="3">
        <f t="shared" ca="1" si="92"/>
        <v>58.421143581578768</v>
      </c>
      <c r="AI129" s="3">
        <f t="shared" ca="1" si="93"/>
        <v>3.1172281766688776</v>
      </c>
      <c r="AK129" s="3" t="str">
        <f t="shared" si="94"/>
        <v>1.7</v>
      </c>
      <c r="AL129" s="3" t="str">
        <f t="shared" si="95"/>
        <v>-</v>
      </c>
      <c r="AM129" s="3">
        <f t="shared" si="96"/>
        <v>328.93</v>
      </c>
      <c r="AN129" s="3">
        <f t="shared" ca="1" si="97"/>
        <v>58.421143581578768</v>
      </c>
      <c r="AO129" s="3">
        <f t="shared" ca="1" si="98"/>
        <v>2.9094129648909526</v>
      </c>
      <c r="AQ129" s="3" t="str">
        <f t="shared" si="99"/>
        <v>1.7</v>
      </c>
      <c r="AR129" s="3" t="str">
        <f t="shared" si="100"/>
        <v>-</v>
      </c>
      <c r="AS129" s="3">
        <f t="shared" si="101"/>
        <v>328.93</v>
      </c>
      <c r="AT129" s="3">
        <f t="shared" ca="1" si="102"/>
        <v>58.421143581578768</v>
      </c>
      <c r="AU129" s="3">
        <f t="shared" ca="1" si="103"/>
        <v>2.493782541335102</v>
      </c>
      <c r="AW129" s="3" t="str">
        <f t="shared" si="104"/>
        <v>1.7</v>
      </c>
      <c r="AX129" s="3" t="str">
        <f t="shared" si="105"/>
        <v>-</v>
      </c>
      <c r="AY129" s="3">
        <f t="shared" si="106"/>
        <v>328.93</v>
      </c>
      <c r="AZ129" s="3">
        <f t="shared" ca="1" si="107"/>
        <v>58.421143581578768</v>
      </c>
      <c r="BA129" s="3">
        <f t="shared" ca="1" si="108"/>
        <v>2.0781521177792519</v>
      </c>
      <c r="BC129" s="3" t="str">
        <f t="shared" si="109"/>
        <v>1.7</v>
      </c>
      <c r="BD129" s="3" t="str">
        <f t="shared" si="110"/>
        <v>-</v>
      </c>
      <c r="BE129" s="3">
        <f t="shared" si="111"/>
        <v>328.93</v>
      </c>
      <c r="BF129" s="3">
        <f t="shared" ca="1" si="112"/>
        <v>58.421143581578768</v>
      </c>
      <c r="BG129" s="3">
        <f t="shared" ca="1" si="113"/>
        <v>1.246891270667551</v>
      </c>
      <c r="BI129" s="3" t="str">
        <f t="shared" si="114"/>
        <v>1.7</v>
      </c>
      <c r="BJ129" s="3" t="str">
        <f t="shared" si="115"/>
        <v>-</v>
      </c>
      <c r="BK129" s="3">
        <f t="shared" si="116"/>
        <v>328.93</v>
      </c>
      <c r="BL129" s="3">
        <f t="shared" ca="1" si="117"/>
        <v>58.421143581578768</v>
      </c>
      <c r="BM129" s="3">
        <f t="shared" ca="1" si="118"/>
        <v>0.41563042355585039</v>
      </c>
    </row>
    <row r="130" spans="1:65" x14ac:dyDescent="0.3">
      <c r="A130" s="3" t="str">
        <f>'Forward collapse simulation'!B140</f>
        <v>1.7</v>
      </c>
      <c r="B130" s="3" t="str">
        <f>IF('Forward collapse simulation'!C140="","-",'Forward collapse simulation'!C140)</f>
        <v>-</v>
      </c>
      <c r="C130" s="3">
        <f>'Forward collapse simulation'!E140</f>
        <v>328.96</v>
      </c>
      <c r="D130" s="3">
        <f ca="1">'Forward collapse simulation'!AK140</f>
        <v>68.629594158206785</v>
      </c>
      <c r="E130" s="84">
        <f ca="1">'Forward collapse simulation'!AL140</f>
        <v>5.8810792633754394</v>
      </c>
      <c r="G130" s="3" t="str">
        <f t="shared" si="69"/>
        <v>1.7</v>
      </c>
      <c r="H130" s="3" t="str">
        <f t="shared" si="70"/>
        <v>-</v>
      </c>
      <c r="I130" s="3">
        <f t="shared" si="71"/>
        <v>328.96</v>
      </c>
      <c r="J130" s="3">
        <f t="shared" ca="1" si="72"/>
        <v>68.629594158206785</v>
      </c>
      <c r="K130" s="3">
        <f t="shared" ca="1" si="73"/>
        <v>5.5870253002066672</v>
      </c>
      <c r="M130" s="3" t="str">
        <f t="shared" si="74"/>
        <v>1.7</v>
      </c>
      <c r="N130" s="3" t="str">
        <f t="shared" si="75"/>
        <v>-</v>
      </c>
      <c r="O130" s="3">
        <f t="shared" si="76"/>
        <v>328.96</v>
      </c>
      <c r="P130" s="3">
        <f t="shared" ca="1" si="77"/>
        <v>68.629594158206785</v>
      </c>
      <c r="Q130" s="3">
        <f t="shared" ca="1" si="78"/>
        <v>5.2929713370378959</v>
      </c>
      <c r="R130" s="85"/>
      <c r="S130" s="3" t="str">
        <f t="shared" si="79"/>
        <v>1.7</v>
      </c>
      <c r="T130" s="3" t="str">
        <f t="shared" si="80"/>
        <v>-</v>
      </c>
      <c r="U130" s="3">
        <f t="shared" si="81"/>
        <v>328.96</v>
      </c>
      <c r="V130" s="3">
        <f t="shared" ca="1" si="82"/>
        <v>68.629594158206785</v>
      </c>
      <c r="W130" s="3">
        <f t="shared" ca="1" si="83"/>
        <v>4.9989173738691237</v>
      </c>
      <c r="X130" s="85"/>
      <c r="Y130" s="3" t="str">
        <f t="shared" si="84"/>
        <v>1.7</v>
      </c>
      <c r="Z130" s="3" t="str">
        <f t="shared" si="85"/>
        <v>-</v>
      </c>
      <c r="AA130" s="3">
        <f t="shared" si="86"/>
        <v>328.96</v>
      </c>
      <c r="AB130" s="3">
        <f t="shared" ca="1" si="87"/>
        <v>68.629594158206785</v>
      </c>
      <c r="AC130" s="3">
        <f t="shared" ca="1" si="88"/>
        <v>4.7048634107003515</v>
      </c>
      <c r="AE130" s="3" t="str">
        <f t="shared" si="89"/>
        <v>1.7</v>
      </c>
      <c r="AF130" s="3" t="str">
        <f t="shared" si="90"/>
        <v>-</v>
      </c>
      <c r="AG130" s="3">
        <f t="shared" si="91"/>
        <v>328.96</v>
      </c>
      <c r="AH130" s="3">
        <f t="shared" ca="1" si="92"/>
        <v>68.629594158206785</v>
      </c>
      <c r="AI130" s="3">
        <f t="shared" ca="1" si="93"/>
        <v>4.4108094475315793</v>
      </c>
      <c r="AK130" s="3" t="str">
        <f t="shared" si="94"/>
        <v>1.7</v>
      </c>
      <c r="AL130" s="3" t="str">
        <f t="shared" si="95"/>
        <v>-</v>
      </c>
      <c r="AM130" s="3">
        <f t="shared" si="96"/>
        <v>328.96</v>
      </c>
      <c r="AN130" s="3">
        <f t="shared" ca="1" si="97"/>
        <v>68.629594158206785</v>
      </c>
      <c r="AO130" s="3">
        <f t="shared" ca="1" si="98"/>
        <v>4.1167554843628071</v>
      </c>
      <c r="AQ130" s="3" t="str">
        <f t="shared" si="99"/>
        <v>1.7</v>
      </c>
      <c r="AR130" s="3" t="str">
        <f t="shared" si="100"/>
        <v>-</v>
      </c>
      <c r="AS130" s="3">
        <f t="shared" si="101"/>
        <v>328.96</v>
      </c>
      <c r="AT130" s="3">
        <f t="shared" ca="1" si="102"/>
        <v>68.629594158206785</v>
      </c>
      <c r="AU130" s="3">
        <f t="shared" ca="1" si="103"/>
        <v>3.5286475580252636</v>
      </c>
      <c r="AW130" s="3" t="str">
        <f t="shared" si="104"/>
        <v>1.7</v>
      </c>
      <c r="AX130" s="3" t="str">
        <f t="shared" si="105"/>
        <v>-</v>
      </c>
      <c r="AY130" s="3">
        <f t="shared" si="106"/>
        <v>328.96</v>
      </c>
      <c r="AZ130" s="3">
        <f t="shared" ca="1" si="107"/>
        <v>68.629594158206785</v>
      </c>
      <c r="BA130" s="3">
        <f t="shared" ca="1" si="108"/>
        <v>2.9405396316877197</v>
      </c>
      <c r="BC130" s="3" t="str">
        <f t="shared" si="109"/>
        <v>1.7</v>
      </c>
      <c r="BD130" s="3" t="str">
        <f t="shared" si="110"/>
        <v>-</v>
      </c>
      <c r="BE130" s="3">
        <f t="shared" si="111"/>
        <v>328.96</v>
      </c>
      <c r="BF130" s="3">
        <f t="shared" ca="1" si="112"/>
        <v>68.629594158206785</v>
      </c>
      <c r="BG130" s="3">
        <f t="shared" ca="1" si="113"/>
        <v>1.7643237790126318</v>
      </c>
      <c r="BI130" s="3" t="str">
        <f t="shared" si="114"/>
        <v>1.7</v>
      </c>
      <c r="BJ130" s="3" t="str">
        <f t="shared" si="115"/>
        <v>-</v>
      </c>
      <c r="BK130" s="3">
        <f t="shared" si="116"/>
        <v>328.96</v>
      </c>
      <c r="BL130" s="3">
        <f t="shared" ca="1" si="117"/>
        <v>68.629594158206785</v>
      </c>
      <c r="BM130" s="3">
        <f t="shared" ca="1" si="118"/>
        <v>0.58810792633754394</v>
      </c>
    </row>
    <row r="131" spans="1:65" x14ac:dyDescent="0.3">
      <c r="A131" s="3" t="str">
        <f>'Forward collapse simulation'!B141</f>
        <v>1.7</v>
      </c>
      <c r="B131" s="3" t="str">
        <f>IF('Forward collapse simulation'!C141="","-",'Forward collapse simulation'!C141)</f>
        <v>-</v>
      </c>
      <c r="C131" s="3">
        <f>'Forward collapse simulation'!E141</f>
        <v>331.92</v>
      </c>
      <c r="D131" s="3">
        <f ca="1">'Forward collapse simulation'!AK141</f>
        <v>76.525582257507381</v>
      </c>
      <c r="E131" s="84">
        <f ca="1">'Forward collapse simulation'!AL141</f>
        <v>7.0204246089627143</v>
      </c>
      <c r="G131" s="3" t="str">
        <f t="shared" si="69"/>
        <v>1.7</v>
      </c>
      <c r="H131" s="3" t="str">
        <f t="shared" si="70"/>
        <v>-</v>
      </c>
      <c r="I131" s="3">
        <f t="shared" si="71"/>
        <v>331.92</v>
      </c>
      <c r="J131" s="3">
        <f t="shared" ca="1" si="72"/>
        <v>76.525582257507381</v>
      </c>
      <c r="K131" s="3">
        <f t="shared" ca="1" si="73"/>
        <v>6.6694033785145779</v>
      </c>
      <c r="M131" s="3" t="str">
        <f t="shared" si="74"/>
        <v>1.7</v>
      </c>
      <c r="N131" s="3" t="str">
        <f t="shared" si="75"/>
        <v>-</v>
      </c>
      <c r="O131" s="3">
        <f t="shared" si="76"/>
        <v>331.92</v>
      </c>
      <c r="P131" s="3">
        <f t="shared" ca="1" si="77"/>
        <v>76.525582257507381</v>
      </c>
      <c r="Q131" s="3">
        <f t="shared" ca="1" si="78"/>
        <v>6.3183821480664433</v>
      </c>
      <c r="R131" s="85"/>
      <c r="S131" s="3" t="str">
        <f t="shared" si="79"/>
        <v>1.7</v>
      </c>
      <c r="T131" s="3" t="str">
        <f t="shared" si="80"/>
        <v>-</v>
      </c>
      <c r="U131" s="3">
        <f t="shared" si="81"/>
        <v>331.92</v>
      </c>
      <c r="V131" s="3">
        <f t="shared" ca="1" si="82"/>
        <v>76.525582257507381</v>
      </c>
      <c r="W131" s="3">
        <f t="shared" ca="1" si="83"/>
        <v>5.9673609176183069</v>
      </c>
      <c r="X131" s="85"/>
      <c r="Y131" s="3" t="str">
        <f t="shared" si="84"/>
        <v>1.7</v>
      </c>
      <c r="Z131" s="3" t="str">
        <f t="shared" si="85"/>
        <v>-</v>
      </c>
      <c r="AA131" s="3">
        <f t="shared" si="86"/>
        <v>331.92</v>
      </c>
      <c r="AB131" s="3">
        <f t="shared" ca="1" si="87"/>
        <v>76.525582257507381</v>
      </c>
      <c r="AC131" s="3">
        <f t="shared" ca="1" si="88"/>
        <v>5.6163396871701714</v>
      </c>
      <c r="AE131" s="3" t="str">
        <f t="shared" si="89"/>
        <v>1.7</v>
      </c>
      <c r="AF131" s="3" t="str">
        <f t="shared" si="90"/>
        <v>-</v>
      </c>
      <c r="AG131" s="3">
        <f t="shared" si="91"/>
        <v>331.92</v>
      </c>
      <c r="AH131" s="3">
        <f t="shared" ca="1" si="92"/>
        <v>76.525582257507381</v>
      </c>
      <c r="AI131" s="3">
        <f t="shared" ca="1" si="93"/>
        <v>5.2653184567220359</v>
      </c>
      <c r="AK131" s="3" t="str">
        <f t="shared" si="94"/>
        <v>1.7</v>
      </c>
      <c r="AL131" s="3" t="str">
        <f t="shared" si="95"/>
        <v>-</v>
      </c>
      <c r="AM131" s="3">
        <f t="shared" si="96"/>
        <v>331.92</v>
      </c>
      <c r="AN131" s="3">
        <f t="shared" ca="1" si="97"/>
        <v>76.525582257507381</v>
      </c>
      <c r="AO131" s="3">
        <f t="shared" ca="1" si="98"/>
        <v>4.9142972262738995</v>
      </c>
      <c r="AQ131" s="3" t="str">
        <f t="shared" si="99"/>
        <v>1.7</v>
      </c>
      <c r="AR131" s="3" t="str">
        <f t="shared" si="100"/>
        <v>-</v>
      </c>
      <c r="AS131" s="3">
        <f t="shared" si="101"/>
        <v>331.92</v>
      </c>
      <c r="AT131" s="3">
        <f t="shared" ca="1" si="102"/>
        <v>76.525582257507381</v>
      </c>
      <c r="AU131" s="3">
        <f t="shared" ca="1" si="103"/>
        <v>4.2122547653776286</v>
      </c>
      <c r="AW131" s="3" t="str">
        <f t="shared" si="104"/>
        <v>1.7</v>
      </c>
      <c r="AX131" s="3" t="str">
        <f t="shared" si="105"/>
        <v>-</v>
      </c>
      <c r="AY131" s="3">
        <f t="shared" si="106"/>
        <v>331.92</v>
      </c>
      <c r="AZ131" s="3">
        <f t="shared" ca="1" si="107"/>
        <v>76.525582257507381</v>
      </c>
      <c r="BA131" s="3">
        <f t="shared" ca="1" si="108"/>
        <v>3.5102123044813571</v>
      </c>
      <c r="BC131" s="3" t="str">
        <f t="shared" si="109"/>
        <v>1.7</v>
      </c>
      <c r="BD131" s="3" t="str">
        <f t="shared" si="110"/>
        <v>-</v>
      </c>
      <c r="BE131" s="3">
        <f t="shared" si="111"/>
        <v>331.92</v>
      </c>
      <c r="BF131" s="3">
        <f t="shared" ca="1" si="112"/>
        <v>76.525582257507381</v>
      </c>
      <c r="BG131" s="3">
        <f t="shared" ca="1" si="113"/>
        <v>2.1061273826888143</v>
      </c>
      <c r="BI131" s="3" t="str">
        <f t="shared" si="114"/>
        <v>1.7</v>
      </c>
      <c r="BJ131" s="3" t="str">
        <f t="shared" si="115"/>
        <v>-</v>
      </c>
      <c r="BK131" s="3">
        <f t="shared" si="116"/>
        <v>331.92</v>
      </c>
      <c r="BL131" s="3">
        <f t="shared" ca="1" si="117"/>
        <v>76.525582257507381</v>
      </c>
      <c r="BM131" s="3">
        <f t="shared" ca="1" si="118"/>
        <v>0.70204246089627143</v>
      </c>
    </row>
    <row r="132" spans="1:65" x14ac:dyDescent="0.3">
      <c r="A132" s="3" t="str">
        <f>'Forward collapse simulation'!B142</f>
        <v>1.7</v>
      </c>
      <c r="B132" s="3" t="str">
        <f>IF('Forward collapse simulation'!C142="","-",'Forward collapse simulation'!C142)</f>
        <v>-</v>
      </c>
      <c r="C132" s="3">
        <f>'Forward collapse simulation'!E142</f>
        <v>340.3</v>
      </c>
      <c r="D132" s="3">
        <f ca="1">'Forward collapse simulation'!AK142</f>
        <v>82.88135769339921</v>
      </c>
      <c r="E132" s="84">
        <f ca="1">'Forward collapse simulation'!AL142</f>
        <v>7.4239618081364336</v>
      </c>
      <c r="G132" s="3" t="str">
        <f t="shared" ref="G132:G195" si="119">A132</f>
        <v>1.7</v>
      </c>
      <c r="H132" s="3" t="str">
        <f t="shared" ref="H132:H195" si="120">B132</f>
        <v>-</v>
      </c>
      <c r="I132" s="3">
        <f t="shared" ref="I132:I195" si="121">C132</f>
        <v>340.3</v>
      </c>
      <c r="J132" s="3">
        <f t="shared" ref="J132:J195" ca="1" si="122">D132</f>
        <v>82.88135769339921</v>
      </c>
      <c r="K132" s="3">
        <f t="shared" ref="K132:K195" ca="1" si="123">IF(B132="-",E132*0.95,E132)</f>
        <v>7.0527637177296114</v>
      </c>
      <c r="M132" s="3" t="str">
        <f t="shared" ref="M132:M195" si="124">G132</f>
        <v>1.7</v>
      </c>
      <c r="N132" s="3" t="str">
        <f t="shared" ref="N132:N195" si="125">H132</f>
        <v>-</v>
      </c>
      <c r="O132" s="3">
        <f t="shared" ref="O132:O195" si="126">I132</f>
        <v>340.3</v>
      </c>
      <c r="P132" s="3">
        <f t="shared" ref="P132:P195" ca="1" si="127">J132</f>
        <v>82.88135769339921</v>
      </c>
      <c r="Q132" s="3">
        <f t="shared" ref="Q132:Q195" ca="1" si="128">IF(H132="-",$E132*0.9,$E132)</f>
        <v>6.6815656273227901</v>
      </c>
      <c r="R132" s="85"/>
      <c r="S132" s="3" t="str">
        <f t="shared" ref="S132:S195" si="129">M132</f>
        <v>1.7</v>
      </c>
      <c r="T132" s="3" t="str">
        <f t="shared" ref="T132:T195" si="130">N132</f>
        <v>-</v>
      </c>
      <c r="U132" s="3">
        <f t="shared" ref="U132:U195" si="131">O132</f>
        <v>340.3</v>
      </c>
      <c r="V132" s="3">
        <f t="shared" ref="V132:V195" ca="1" si="132">P132</f>
        <v>82.88135769339921</v>
      </c>
      <c r="W132" s="3">
        <f t="shared" ref="W132:W195" ca="1" si="133">IF(N132="-",$E132*0.85,$E132)</f>
        <v>6.310367536915968</v>
      </c>
      <c r="X132" s="85"/>
      <c r="Y132" s="3" t="str">
        <f t="shared" ref="Y132:Y195" si="134">S132</f>
        <v>1.7</v>
      </c>
      <c r="Z132" s="3" t="str">
        <f t="shared" ref="Z132:Z195" si="135">T132</f>
        <v>-</v>
      </c>
      <c r="AA132" s="3">
        <f t="shared" ref="AA132:AA195" si="136">U132</f>
        <v>340.3</v>
      </c>
      <c r="AB132" s="3">
        <f t="shared" ref="AB132:AB195" ca="1" si="137">V132</f>
        <v>82.88135769339921</v>
      </c>
      <c r="AC132" s="3">
        <f t="shared" ref="AC132:AC195" ca="1" si="138">IF(T132="-",$E132*0.8,$E132)</f>
        <v>5.9391694465091476</v>
      </c>
      <c r="AE132" s="3" t="str">
        <f t="shared" ref="AE132:AE195" si="139">Y132</f>
        <v>1.7</v>
      </c>
      <c r="AF132" s="3" t="str">
        <f t="shared" ref="AF132:AF195" si="140">Z132</f>
        <v>-</v>
      </c>
      <c r="AG132" s="3">
        <f t="shared" ref="AG132:AG195" si="141">AA132</f>
        <v>340.3</v>
      </c>
      <c r="AH132" s="3">
        <f t="shared" ref="AH132:AH195" ca="1" si="142">AB132</f>
        <v>82.88135769339921</v>
      </c>
      <c r="AI132" s="3">
        <f t="shared" ref="AI132:AI195" ca="1" si="143">IF(Z132="-",$E132*0.75,$E132)</f>
        <v>5.5679713561023254</v>
      </c>
      <c r="AK132" s="3" t="str">
        <f t="shared" ref="AK132:AK195" si="144">AE132</f>
        <v>1.7</v>
      </c>
      <c r="AL132" s="3" t="str">
        <f t="shared" ref="AL132:AL195" si="145">AF132</f>
        <v>-</v>
      </c>
      <c r="AM132" s="3">
        <f t="shared" ref="AM132:AM195" si="146">AG132</f>
        <v>340.3</v>
      </c>
      <c r="AN132" s="3">
        <f t="shared" ref="AN132:AN195" ca="1" si="147">AH132</f>
        <v>82.88135769339921</v>
      </c>
      <c r="AO132" s="3">
        <f t="shared" ref="AO132:AO195" ca="1" si="148">IF(AF132="-",$E132*0.7,$E132)</f>
        <v>5.1967732656955032</v>
      </c>
      <c r="AQ132" s="3" t="str">
        <f t="shared" ref="AQ132:AQ195" si="149">AK132</f>
        <v>1.7</v>
      </c>
      <c r="AR132" s="3" t="str">
        <f t="shared" ref="AR132:AR195" si="150">AL132</f>
        <v>-</v>
      </c>
      <c r="AS132" s="3">
        <f t="shared" ref="AS132:AS195" si="151">AM132</f>
        <v>340.3</v>
      </c>
      <c r="AT132" s="3">
        <f t="shared" ref="AT132:AT195" ca="1" si="152">AN132</f>
        <v>82.88135769339921</v>
      </c>
      <c r="AU132" s="3">
        <f t="shared" ref="AU132:AU195" ca="1" si="153">IF(AL132="-",$E132*0.6,$E132)</f>
        <v>4.4543770848818598</v>
      </c>
      <c r="AW132" s="3" t="str">
        <f t="shared" ref="AW132:AW195" si="154">AQ132</f>
        <v>1.7</v>
      </c>
      <c r="AX132" s="3" t="str">
        <f t="shared" ref="AX132:AX195" si="155">AR132</f>
        <v>-</v>
      </c>
      <c r="AY132" s="3">
        <f t="shared" ref="AY132:AY195" si="156">AS132</f>
        <v>340.3</v>
      </c>
      <c r="AZ132" s="3">
        <f t="shared" ref="AZ132:AZ195" ca="1" si="157">AT132</f>
        <v>82.88135769339921</v>
      </c>
      <c r="BA132" s="3">
        <f t="shared" ref="BA132:BA195" ca="1" si="158">IF(AR132="-",$E132*0.5,$E132)</f>
        <v>3.7119809040682168</v>
      </c>
      <c r="BC132" s="3" t="str">
        <f t="shared" ref="BC132:BC195" si="159">AW132</f>
        <v>1.7</v>
      </c>
      <c r="BD132" s="3" t="str">
        <f t="shared" ref="BD132:BD195" si="160">AX132</f>
        <v>-</v>
      </c>
      <c r="BE132" s="3">
        <f t="shared" ref="BE132:BE195" si="161">AY132</f>
        <v>340.3</v>
      </c>
      <c r="BF132" s="3">
        <f t="shared" ref="BF132:BF195" ca="1" si="162">AZ132</f>
        <v>82.88135769339921</v>
      </c>
      <c r="BG132" s="3">
        <f t="shared" ref="BG132:BG195" ca="1" si="163">IF(AX132="-",$E132*0.3,$E132)</f>
        <v>2.2271885424409299</v>
      </c>
      <c r="BI132" s="3" t="str">
        <f t="shared" ref="BI132:BI195" si="164">BC132</f>
        <v>1.7</v>
      </c>
      <c r="BJ132" s="3" t="str">
        <f t="shared" ref="BJ132:BJ195" si="165">BD132</f>
        <v>-</v>
      </c>
      <c r="BK132" s="3">
        <f t="shared" ref="BK132:BK195" si="166">BE132</f>
        <v>340.3</v>
      </c>
      <c r="BL132" s="3">
        <f t="shared" ref="BL132:BL195" ca="1" si="167">BF132</f>
        <v>82.88135769339921</v>
      </c>
      <c r="BM132" s="3">
        <f t="shared" ref="BM132:BM195" ca="1" si="168">IF(BD132="-",$E132*0.1,$E132)</f>
        <v>0.74239618081364345</v>
      </c>
    </row>
    <row r="133" spans="1:65" x14ac:dyDescent="0.3">
      <c r="A133" s="3" t="str">
        <f>'Forward collapse simulation'!B143</f>
        <v>1.7</v>
      </c>
      <c r="B133" s="3" t="str">
        <f>IF('Forward collapse simulation'!C143="","-",'Forward collapse simulation'!C143)</f>
        <v>-</v>
      </c>
      <c r="C133" s="3">
        <f>'Forward collapse simulation'!E143</f>
        <v>352.25</v>
      </c>
      <c r="D133" s="3">
        <f ca="1">'Forward collapse simulation'!AK143</f>
        <v>86.483291247368982</v>
      </c>
      <c r="E133" s="84">
        <f ca="1">'Forward collapse simulation'!AL143</f>
        <v>7.7330021013260115</v>
      </c>
      <c r="G133" s="3" t="str">
        <f t="shared" si="119"/>
        <v>1.7</v>
      </c>
      <c r="H133" s="3" t="str">
        <f t="shared" si="120"/>
        <v>-</v>
      </c>
      <c r="I133" s="3">
        <f t="shared" si="121"/>
        <v>352.25</v>
      </c>
      <c r="J133" s="3">
        <f t="shared" ca="1" si="122"/>
        <v>86.483291247368982</v>
      </c>
      <c r="K133" s="3">
        <f t="shared" ca="1" si="123"/>
        <v>7.3463519962597106</v>
      </c>
      <c r="M133" s="3" t="str">
        <f t="shared" si="124"/>
        <v>1.7</v>
      </c>
      <c r="N133" s="3" t="str">
        <f t="shared" si="125"/>
        <v>-</v>
      </c>
      <c r="O133" s="3">
        <f t="shared" si="126"/>
        <v>352.25</v>
      </c>
      <c r="P133" s="3">
        <f t="shared" ca="1" si="127"/>
        <v>86.483291247368982</v>
      </c>
      <c r="Q133" s="3">
        <f t="shared" ca="1" si="128"/>
        <v>6.9597018911934105</v>
      </c>
      <c r="R133" s="85"/>
      <c r="S133" s="3" t="str">
        <f t="shared" si="129"/>
        <v>1.7</v>
      </c>
      <c r="T133" s="3" t="str">
        <f t="shared" si="130"/>
        <v>-</v>
      </c>
      <c r="U133" s="3">
        <f t="shared" si="131"/>
        <v>352.25</v>
      </c>
      <c r="V133" s="3">
        <f t="shared" ca="1" si="132"/>
        <v>86.483291247368982</v>
      </c>
      <c r="W133" s="3">
        <f t="shared" ca="1" si="133"/>
        <v>6.5730517861271096</v>
      </c>
      <c r="X133" s="85"/>
      <c r="Y133" s="3" t="str">
        <f t="shared" si="134"/>
        <v>1.7</v>
      </c>
      <c r="Z133" s="3" t="str">
        <f t="shared" si="135"/>
        <v>-</v>
      </c>
      <c r="AA133" s="3">
        <f t="shared" si="136"/>
        <v>352.25</v>
      </c>
      <c r="AB133" s="3">
        <f t="shared" ca="1" si="137"/>
        <v>86.483291247368982</v>
      </c>
      <c r="AC133" s="3">
        <f t="shared" ca="1" si="138"/>
        <v>6.1864016810608096</v>
      </c>
      <c r="AE133" s="3" t="str">
        <f t="shared" si="139"/>
        <v>1.7</v>
      </c>
      <c r="AF133" s="3" t="str">
        <f t="shared" si="140"/>
        <v>-</v>
      </c>
      <c r="AG133" s="3">
        <f t="shared" si="141"/>
        <v>352.25</v>
      </c>
      <c r="AH133" s="3">
        <f t="shared" ca="1" si="142"/>
        <v>86.483291247368982</v>
      </c>
      <c r="AI133" s="3">
        <f t="shared" ca="1" si="143"/>
        <v>5.7997515759945086</v>
      </c>
      <c r="AK133" s="3" t="str">
        <f t="shared" si="144"/>
        <v>1.7</v>
      </c>
      <c r="AL133" s="3" t="str">
        <f t="shared" si="145"/>
        <v>-</v>
      </c>
      <c r="AM133" s="3">
        <f t="shared" si="146"/>
        <v>352.25</v>
      </c>
      <c r="AN133" s="3">
        <f t="shared" ca="1" si="147"/>
        <v>86.483291247368982</v>
      </c>
      <c r="AO133" s="3">
        <f t="shared" ca="1" si="148"/>
        <v>5.4131014709282077</v>
      </c>
      <c r="AQ133" s="3" t="str">
        <f t="shared" si="149"/>
        <v>1.7</v>
      </c>
      <c r="AR133" s="3" t="str">
        <f t="shared" si="150"/>
        <v>-</v>
      </c>
      <c r="AS133" s="3">
        <f t="shared" si="151"/>
        <v>352.25</v>
      </c>
      <c r="AT133" s="3">
        <f t="shared" ca="1" si="152"/>
        <v>86.483291247368982</v>
      </c>
      <c r="AU133" s="3">
        <f t="shared" ca="1" si="153"/>
        <v>4.6398012607956067</v>
      </c>
      <c r="AW133" s="3" t="str">
        <f t="shared" si="154"/>
        <v>1.7</v>
      </c>
      <c r="AX133" s="3" t="str">
        <f t="shared" si="155"/>
        <v>-</v>
      </c>
      <c r="AY133" s="3">
        <f t="shared" si="156"/>
        <v>352.25</v>
      </c>
      <c r="AZ133" s="3">
        <f t="shared" ca="1" si="157"/>
        <v>86.483291247368982</v>
      </c>
      <c r="BA133" s="3">
        <f t="shared" ca="1" si="158"/>
        <v>3.8665010506630058</v>
      </c>
      <c r="BC133" s="3" t="str">
        <f t="shared" si="159"/>
        <v>1.7</v>
      </c>
      <c r="BD133" s="3" t="str">
        <f t="shared" si="160"/>
        <v>-</v>
      </c>
      <c r="BE133" s="3">
        <f t="shared" si="161"/>
        <v>352.25</v>
      </c>
      <c r="BF133" s="3">
        <f t="shared" ca="1" si="162"/>
        <v>86.483291247368982</v>
      </c>
      <c r="BG133" s="3">
        <f t="shared" ca="1" si="163"/>
        <v>2.3199006303978034</v>
      </c>
      <c r="BI133" s="3" t="str">
        <f t="shared" si="164"/>
        <v>1.7</v>
      </c>
      <c r="BJ133" s="3" t="str">
        <f t="shared" si="165"/>
        <v>-</v>
      </c>
      <c r="BK133" s="3">
        <f t="shared" si="166"/>
        <v>352.25</v>
      </c>
      <c r="BL133" s="3">
        <f t="shared" ca="1" si="167"/>
        <v>86.483291247368982</v>
      </c>
      <c r="BM133" s="3">
        <f t="shared" ca="1" si="168"/>
        <v>0.7733002101326012</v>
      </c>
    </row>
    <row r="134" spans="1:65" x14ac:dyDescent="0.3">
      <c r="A134" s="3" t="str">
        <f>'Forward collapse simulation'!B144</f>
        <v>1.7</v>
      </c>
      <c r="B134" s="3" t="str">
        <f>IF('Forward collapse simulation'!C144="","-",'Forward collapse simulation'!C144)</f>
        <v>-</v>
      </c>
      <c r="C134" s="3">
        <f>'Forward collapse simulation'!E144</f>
        <v>78.28</v>
      </c>
      <c r="D134" s="3">
        <f ca="1">'Forward collapse simulation'!AK144</f>
        <v>89.01125446476459</v>
      </c>
      <c r="E134" s="84">
        <f ca="1">'Forward collapse simulation'!AL144</f>
        <v>7.9927260788261298</v>
      </c>
      <c r="G134" s="3" t="str">
        <f t="shared" si="119"/>
        <v>1.7</v>
      </c>
      <c r="H134" s="3" t="str">
        <f t="shared" si="120"/>
        <v>-</v>
      </c>
      <c r="I134" s="3">
        <f t="shared" si="121"/>
        <v>78.28</v>
      </c>
      <c r="J134" s="3">
        <f t="shared" ca="1" si="122"/>
        <v>89.01125446476459</v>
      </c>
      <c r="K134" s="3">
        <f t="shared" ca="1" si="123"/>
        <v>7.593089774884823</v>
      </c>
      <c r="M134" s="3" t="str">
        <f t="shared" si="124"/>
        <v>1.7</v>
      </c>
      <c r="N134" s="3" t="str">
        <f t="shared" si="125"/>
        <v>-</v>
      </c>
      <c r="O134" s="3">
        <f t="shared" si="126"/>
        <v>78.28</v>
      </c>
      <c r="P134" s="3">
        <f t="shared" ca="1" si="127"/>
        <v>89.01125446476459</v>
      </c>
      <c r="Q134" s="3">
        <f t="shared" ca="1" si="128"/>
        <v>7.1934534709435169</v>
      </c>
      <c r="R134" s="85"/>
      <c r="S134" s="3" t="str">
        <f t="shared" si="129"/>
        <v>1.7</v>
      </c>
      <c r="T134" s="3" t="str">
        <f t="shared" si="130"/>
        <v>-</v>
      </c>
      <c r="U134" s="3">
        <f t="shared" si="131"/>
        <v>78.28</v>
      </c>
      <c r="V134" s="3">
        <f t="shared" ca="1" si="132"/>
        <v>89.01125446476459</v>
      </c>
      <c r="W134" s="3">
        <f t="shared" ca="1" si="133"/>
        <v>6.7938171670022101</v>
      </c>
      <c r="X134" s="85"/>
      <c r="Y134" s="3" t="str">
        <f t="shared" si="134"/>
        <v>1.7</v>
      </c>
      <c r="Z134" s="3" t="str">
        <f t="shared" si="135"/>
        <v>-</v>
      </c>
      <c r="AA134" s="3">
        <f t="shared" si="136"/>
        <v>78.28</v>
      </c>
      <c r="AB134" s="3">
        <f t="shared" ca="1" si="137"/>
        <v>89.01125446476459</v>
      </c>
      <c r="AC134" s="3">
        <f t="shared" ca="1" si="138"/>
        <v>6.3941808630609041</v>
      </c>
      <c r="AE134" s="3" t="str">
        <f t="shared" si="139"/>
        <v>1.7</v>
      </c>
      <c r="AF134" s="3" t="str">
        <f t="shared" si="140"/>
        <v>-</v>
      </c>
      <c r="AG134" s="3">
        <f t="shared" si="141"/>
        <v>78.28</v>
      </c>
      <c r="AH134" s="3">
        <f t="shared" ca="1" si="142"/>
        <v>89.01125446476459</v>
      </c>
      <c r="AI134" s="3">
        <f t="shared" ca="1" si="143"/>
        <v>5.9945445591195972</v>
      </c>
      <c r="AK134" s="3" t="str">
        <f t="shared" si="144"/>
        <v>1.7</v>
      </c>
      <c r="AL134" s="3" t="str">
        <f t="shared" si="145"/>
        <v>-</v>
      </c>
      <c r="AM134" s="3">
        <f t="shared" si="146"/>
        <v>78.28</v>
      </c>
      <c r="AN134" s="3">
        <f t="shared" ca="1" si="147"/>
        <v>89.01125446476459</v>
      </c>
      <c r="AO134" s="3">
        <f t="shared" ca="1" si="148"/>
        <v>5.5949082551782903</v>
      </c>
      <c r="AQ134" s="3" t="str">
        <f t="shared" si="149"/>
        <v>1.7</v>
      </c>
      <c r="AR134" s="3" t="str">
        <f t="shared" si="150"/>
        <v>-</v>
      </c>
      <c r="AS134" s="3">
        <f t="shared" si="151"/>
        <v>78.28</v>
      </c>
      <c r="AT134" s="3">
        <f t="shared" ca="1" si="152"/>
        <v>89.01125446476459</v>
      </c>
      <c r="AU134" s="3">
        <f t="shared" ca="1" si="153"/>
        <v>4.7956356472956774</v>
      </c>
      <c r="AW134" s="3" t="str">
        <f t="shared" si="154"/>
        <v>1.7</v>
      </c>
      <c r="AX134" s="3" t="str">
        <f t="shared" si="155"/>
        <v>-</v>
      </c>
      <c r="AY134" s="3">
        <f t="shared" si="156"/>
        <v>78.28</v>
      </c>
      <c r="AZ134" s="3">
        <f t="shared" ca="1" si="157"/>
        <v>89.01125446476459</v>
      </c>
      <c r="BA134" s="3">
        <f t="shared" ca="1" si="158"/>
        <v>3.9963630394130649</v>
      </c>
      <c r="BC134" s="3" t="str">
        <f t="shared" si="159"/>
        <v>1.7</v>
      </c>
      <c r="BD134" s="3" t="str">
        <f t="shared" si="160"/>
        <v>-</v>
      </c>
      <c r="BE134" s="3">
        <f t="shared" si="161"/>
        <v>78.28</v>
      </c>
      <c r="BF134" s="3">
        <f t="shared" ca="1" si="162"/>
        <v>89.01125446476459</v>
      </c>
      <c r="BG134" s="3">
        <f t="shared" ca="1" si="163"/>
        <v>2.3978178236478387</v>
      </c>
      <c r="BI134" s="3" t="str">
        <f t="shared" si="164"/>
        <v>1.7</v>
      </c>
      <c r="BJ134" s="3" t="str">
        <f t="shared" si="165"/>
        <v>-</v>
      </c>
      <c r="BK134" s="3">
        <f t="shared" si="166"/>
        <v>78.28</v>
      </c>
      <c r="BL134" s="3">
        <f t="shared" ca="1" si="167"/>
        <v>89.01125446476459</v>
      </c>
      <c r="BM134" s="3">
        <f t="shared" ca="1" si="168"/>
        <v>0.79927260788261301</v>
      </c>
    </row>
    <row r="135" spans="1:65" x14ac:dyDescent="0.3">
      <c r="A135" s="3" t="str">
        <f>'Forward collapse simulation'!B145</f>
        <v>1.7</v>
      </c>
      <c r="B135" s="3" t="str">
        <f>IF('Forward collapse simulation'!C145="","-",'Forward collapse simulation'!C145)</f>
        <v>-</v>
      </c>
      <c r="C135" s="3">
        <f>'Forward collapse simulation'!E145</f>
        <v>154.58000000000001</v>
      </c>
      <c r="D135" s="3">
        <f ca="1">'Forward collapse simulation'!AK145</f>
        <v>86.15262081882959</v>
      </c>
      <c r="E135" s="84">
        <f ca="1">'Forward collapse simulation'!AL145</f>
        <v>8.0159547093337213</v>
      </c>
      <c r="G135" s="3" t="str">
        <f t="shared" si="119"/>
        <v>1.7</v>
      </c>
      <c r="H135" s="3" t="str">
        <f t="shared" si="120"/>
        <v>-</v>
      </c>
      <c r="I135" s="3">
        <f t="shared" si="121"/>
        <v>154.58000000000001</v>
      </c>
      <c r="J135" s="3">
        <f t="shared" ca="1" si="122"/>
        <v>86.15262081882959</v>
      </c>
      <c r="K135" s="3">
        <f t="shared" ca="1" si="123"/>
        <v>7.6151569738670348</v>
      </c>
      <c r="M135" s="3" t="str">
        <f t="shared" si="124"/>
        <v>1.7</v>
      </c>
      <c r="N135" s="3" t="str">
        <f t="shared" si="125"/>
        <v>-</v>
      </c>
      <c r="O135" s="3">
        <f t="shared" si="126"/>
        <v>154.58000000000001</v>
      </c>
      <c r="P135" s="3">
        <f t="shared" ca="1" si="127"/>
        <v>86.15262081882959</v>
      </c>
      <c r="Q135" s="3">
        <f t="shared" ca="1" si="128"/>
        <v>7.2143592384003492</v>
      </c>
      <c r="R135" s="85"/>
      <c r="S135" s="3" t="str">
        <f t="shared" si="129"/>
        <v>1.7</v>
      </c>
      <c r="T135" s="3" t="str">
        <f t="shared" si="130"/>
        <v>-</v>
      </c>
      <c r="U135" s="3">
        <f t="shared" si="131"/>
        <v>154.58000000000001</v>
      </c>
      <c r="V135" s="3">
        <f t="shared" ca="1" si="132"/>
        <v>86.15262081882959</v>
      </c>
      <c r="W135" s="3">
        <f t="shared" ca="1" si="133"/>
        <v>6.8135615029336627</v>
      </c>
      <c r="X135" s="85"/>
      <c r="Y135" s="3" t="str">
        <f t="shared" si="134"/>
        <v>1.7</v>
      </c>
      <c r="Z135" s="3" t="str">
        <f t="shared" si="135"/>
        <v>-</v>
      </c>
      <c r="AA135" s="3">
        <f t="shared" si="136"/>
        <v>154.58000000000001</v>
      </c>
      <c r="AB135" s="3">
        <f t="shared" ca="1" si="137"/>
        <v>86.15262081882959</v>
      </c>
      <c r="AC135" s="3">
        <f t="shared" ca="1" si="138"/>
        <v>6.4127637674669771</v>
      </c>
      <c r="AE135" s="3" t="str">
        <f t="shared" si="139"/>
        <v>1.7</v>
      </c>
      <c r="AF135" s="3" t="str">
        <f t="shared" si="140"/>
        <v>-</v>
      </c>
      <c r="AG135" s="3">
        <f t="shared" si="141"/>
        <v>154.58000000000001</v>
      </c>
      <c r="AH135" s="3">
        <f t="shared" ca="1" si="142"/>
        <v>86.15262081882959</v>
      </c>
      <c r="AI135" s="3">
        <f t="shared" ca="1" si="143"/>
        <v>6.0119660320002914</v>
      </c>
      <c r="AK135" s="3" t="str">
        <f t="shared" si="144"/>
        <v>1.7</v>
      </c>
      <c r="AL135" s="3" t="str">
        <f t="shared" si="145"/>
        <v>-</v>
      </c>
      <c r="AM135" s="3">
        <f t="shared" si="146"/>
        <v>154.58000000000001</v>
      </c>
      <c r="AN135" s="3">
        <f t="shared" ca="1" si="147"/>
        <v>86.15262081882959</v>
      </c>
      <c r="AO135" s="3">
        <f t="shared" ca="1" si="148"/>
        <v>5.6111682965336049</v>
      </c>
      <c r="AQ135" s="3" t="str">
        <f t="shared" si="149"/>
        <v>1.7</v>
      </c>
      <c r="AR135" s="3" t="str">
        <f t="shared" si="150"/>
        <v>-</v>
      </c>
      <c r="AS135" s="3">
        <f t="shared" si="151"/>
        <v>154.58000000000001</v>
      </c>
      <c r="AT135" s="3">
        <f t="shared" ca="1" si="152"/>
        <v>86.15262081882959</v>
      </c>
      <c r="AU135" s="3">
        <f t="shared" ca="1" si="153"/>
        <v>4.8095728256002328</v>
      </c>
      <c r="AW135" s="3" t="str">
        <f t="shared" si="154"/>
        <v>1.7</v>
      </c>
      <c r="AX135" s="3" t="str">
        <f t="shared" si="155"/>
        <v>-</v>
      </c>
      <c r="AY135" s="3">
        <f t="shared" si="156"/>
        <v>154.58000000000001</v>
      </c>
      <c r="AZ135" s="3">
        <f t="shared" ca="1" si="157"/>
        <v>86.15262081882959</v>
      </c>
      <c r="BA135" s="3">
        <f t="shared" ca="1" si="158"/>
        <v>4.0079773546668607</v>
      </c>
      <c r="BC135" s="3" t="str">
        <f t="shared" si="159"/>
        <v>1.7</v>
      </c>
      <c r="BD135" s="3" t="str">
        <f t="shared" si="160"/>
        <v>-</v>
      </c>
      <c r="BE135" s="3">
        <f t="shared" si="161"/>
        <v>154.58000000000001</v>
      </c>
      <c r="BF135" s="3">
        <f t="shared" ca="1" si="162"/>
        <v>86.15262081882959</v>
      </c>
      <c r="BG135" s="3">
        <f t="shared" ca="1" si="163"/>
        <v>2.4047864128001164</v>
      </c>
      <c r="BI135" s="3" t="str">
        <f t="shared" si="164"/>
        <v>1.7</v>
      </c>
      <c r="BJ135" s="3" t="str">
        <f t="shared" si="165"/>
        <v>-</v>
      </c>
      <c r="BK135" s="3">
        <f t="shared" si="166"/>
        <v>154.58000000000001</v>
      </c>
      <c r="BL135" s="3">
        <f t="shared" ca="1" si="167"/>
        <v>86.15262081882959</v>
      </c>
      <c r="BM135" s="3">
        <f t="shared" ca="1" si="168"/>
        <v>0.80159547093337213</v>
      </c>
    </row>
    <row r="136" spans="1:65" x14ac:dyDescent="0.3">
      <c r="A136" s="3" t="str">
        <f>'Forward collapse simulation'!B146</f>
        <v>1.7</v>
      </c>
      <c r="B136" s="3" t="str">
        <f>IF('Forward collapse simulation'!C146="","-",'Forward collapse simulation'!C146)</f>
        <v>-</v>
      </c>
      <c r="C136" s="3">
        <f>'Forward collapse simulation'!E146</f>
        <v>161.91</v>
      </c>
      <c r="D136" s="3">
        <f ca="1">'Forward collapse simulation'!AK146</f>
        <v>80.850709620472713</v>
      </c>
      <c r="E136" s="84">
        <f ca="1">'Forward collapse simulation'!AL146</f>
        <v>8.2847831088229889</v>
      </c>
      <c r="G136" s="3" t="str">
        <f t="shared" si="119"/>
        <v>1.7</v>
      </c>
      <c r="H136" s="3" t="str">
        <f t="shared" si="120"/>
        <v>-</v>
      </c>
      <c r="I136" s="3">
        <f t="shared" si="121"/>
        <v>161.91</v>
      </c>
      <c r="J136" s="3">
        <f t="shared" ca="1" si="122"/>
        <v>80.850709620472713</v>
      </c>
      <c r="K136" s="3">
        <f t="shared" ca="1" si="123"/>
        <v>7.8705439533818389</v>
      </c>
      <c r="M136" s="3" t="str">
        <f t="shared" si="124"/>
        <v>1.7</v>
      </c>
      <c r="N136" s="3" t="str">
        <f t="shared" si="125"/>
        <v>-</v>
      </c>
      <c r="O136" s="3">
        <f t="shared" si="126"/>
        <v>161.91</v>
      </c>
      <c r="P136" s="3">
        <f t="shared" ca="1" si="127"/>
        <v>80.850709620472713</v>
      </c>
      <c r="Q136" s="3">
        <f t="shared" ca="1" si="128"/>
        <v>7.4563047979406898</v>
      </c>
      <c r="R136" s="85"/>
      <c r="S136" s="3" t="str">
        <f t="shared" si="129"/>
        <v>1.7</v>
      </c>
      <c r="T136" s="3" t="str">
        <f t="shared" si="130"/>
        <v>-</v>
      </c>
      <c r="U136" s="3">
        <f t="shared" si="131"/>
        <v>161.91</v>
      </c>
      <c r="V136" s="3">
        <f t="shared" ca="1" si="132"/>
        <v>80.850709620472713</v>
      </c>
      <c r="W136" s="3">
        <f t="shared" ca="1" si="133"/>
        <v>7.0420656424995407</v>
      </c>
      <c r="X136" s="85"/>
      <c r="Y136" s="3" t="str">
        <f t="shared" si="134"/>
        <v>1.7</v>
      </c>
      <c r="Z136" s="3" t="str">
        <f t="shared" si="135"/>
        <v>-</v>
      </c>
      <c r="AA136" s="3">
        <f t="shared" si="136"/>
        <v>161.91</v>
      </c>
      <c r="AB136" s="3">
        <f t="shared" ca="1" si="137"/>
        <v>80.850709620472713</v>
      </c>
      <c r="AC136" s="3">
        <f t="shared" ca="1" si="138"/>
        <v>6.6278264870583916</v>
      </c>
      <c r="AE136" s="3" t="str">
        <f t="shared" si="139"/>
        <v>1.7</v>
      </c>
      <c r="AF136" s="3" t="str">
        <f t="shared" si="140"/>
        <v>-</v>
      </c>
      <c r="AG136" s="3">
        <f t="shared" si="141"/>
        <v>161.91</v>
      </c>
      <c r="AH136" s="3">
        <f t="shared" ca="1" si="142"/>
        <v>80.850709620472713</v>
      </c>
      <c r="AI136" s="3">
        <f t="shared" ca="1" si="143"/>
        <v>6.2135873316172416</v>
      </c>
      <c r="AK136" s="3" t="str">
        <f t="shared" si="144"/>
        <v>1.7</v>
      </c>
      <c r="AL136" s="3" t="str">
        <f t="shared" si="145"/>
        <v>-</v>
      </c>
      <c r="AM136" s="3">
        <f t="shared" si="146"/>
        <v>161.91</v>
      </c>
      <c r="AN136" s="3">
        <f t="shared" ca="1" si="147"/>
        <v>80.850709620472713</v>
      </c>
      <c r="AO136" s="3">
        <f t="shared" ca="1" si="148"/>
        <v>5.7993481761760917</v>
      </c>
      <c r="AQ136" s="3" t="str">
        <f t="shared" si="149"/>
        <v>1.7</v>
      </c>
      <c r="AR136" s="3" t="str">
        <f t="shared" si="150"/>
        <v>-</v>
      </c>
      <c r="AS136" s="3">
        <f t="shared" si="151"/>
        <v>161.91</v>
      </c>
      <c r="AT136" s="3">
        <f t="shared" ca="1" si="152"/>
        <v>80.850709620472713</v>
      </c>
      <c r="AU136" s="3">
        <f t="shared" ca="1" si="153"/>
        <v>4.9708698652937935</v>
      </c>
      <c r="AW136" s="3" t="str">
        <f t="shared" si="154"/>
        <v>1.7</v>
      </c>
      <c r="AX136" s="3" t="str">
        <f t="shared" si="155"/>
        <v>-</v>
      </c>
      <c r="AY136" s="3">
        <f t="shared" si="156"/>
        <v>161.91</v>
      </c>
      <c r="AZ136" s="3">
        <f t="shared" ca="1" si="157"/>
        <v>80.850709620472713</v>
      </c>
      <c r="BA136" s="3">
        <f t="shared" ca="1" si="158"/>
        <v>4.1423915544114944</v>
      </c>
      <c r="BC136" s="3" t="str">
        <f t="shared" si="159"/>
        <v>1.7</v>
      </c>
      <c r="BD136" s="3" t="str">
        <f t="shared" si="160"/>
        <v>-</v>
      </c>
      <c r="BE136" s="3">
        <f t="shared" si="161"/>
        <v>161.91</v>
      </c>
      <c r="BF136" s="3">
        <f t="shared" ca="1" si="162"/>
        <v>80.850709620472713</v>
      </c>
      <c r="BG136" s="3">
        <f t="shared" ca="1" si="163"/>
        <v>2.4854349326468967</v>
      </c>
      <c r="BI136" s="3" t="str">
        <f t="shared" si="164"/>
        <v>1.7</v>
      </c>
      <c r="BJ136" s="3" t="str">
        <f t="shared" si="165"/>
        <v>-</v>
      </c>
      <c r="BK136" s="3">
        <f t="shared" si="166"/>
        <v>161.91</v>
      </c>
      <c r="BL136" s="3">
        <f t="shared" ca="1" si="167"/>
        <v>80.850709620472713</v>
      </c>
      <c r="BM136" s="3">
        <f t="shared" ca="1" si="168"/>
        <v>0.82847831088229895</v>
      </c>
    </row>
    <row r="137" spans="1:65" x14ac:dyDescent="0.3">
      <c r="A137" s="3" t="str">
        <f>'Forward collapse simulation'!B147</f>
        <v>1.7</v>
      </c>
      <c r="B137" s="3" t="str">
        <f>IF('Forward collapse simulation'!C147="","-",'Forward collapse simulation'!C147)</f>
        <v>-</v>
      </c>
      <c r="C137" s="3">
        <f>'Forward collapse simulation'!E147</f>
        <v>161.30000000000001</v>
      </c>
      <c r="D137" s="3">
        <f ca="1">'Forward collapse simulation'!AK147</f>
        <v>75.870730790307448</v>
      </c>
      <c r="E137" s="84">
        <f ca="1">'Forward collapse simulation'!AL147</f>
        <v>8.1523528789994373</v>
      </c>
      <c r="G137" s="3" t="str">
        <f t="shared" si="119"/>
        <v>1.7</v>
      </c>
      <c r="H137" s="3" t="str">
        <f t="shared" si="120"/>
        <v>-</v>
      </c>
      <c r="I137" s="3">
        <f t="shared" si="121"/>
        <v>161.30000000000001</v>
      </c>
      <c r="J137" s="3">
        <f t="shared" ca="1" si="122"/>
        <v>75.870730790307448</v>
      </c>
      <c r="K137" s="3">
        <f t="shared" ca="1" si="123"/>
        <v>7.7447352350494647</v>
      </c>
      <c r="M137" s="3" t="str">
        <f t="shared" si="124"/>
        <v>1.7</v>
      </c>
      <c r="N137" s="3" t="str">
        <f t="shared" si="125"/>
        <v>-</v>
      </c>
      <c r="O137" s="3">
        <f t="shared" si="126"/>
        <v>161.30000000000001</v>
      </c>
      <c r="P137" s="3">
        <f t="shared" ca="1" si="127"/>
        <v>75.870730790307448</v>
      </c>
      <c r="Q137" s="3">
        <f t="shared" ca="1" si="128"/>
        <v>7.3371175910994939</v>
      </c>
      <c r="R137" s="85"/>
      <c r="S137" s="3" t="str">
        <f t="shared" si="129"/>
        <v>1.7</v>
      </c>
      <c r="T137" s="3" t="str">
        <f t="shared" si="130"/>
        <v>-</v>
      </c>
      <c r="U137" s="3">
        <f t="shared" si="131"/>
        <v>161.30000000000001</v>
      </c>
      <c r="V137" s="3">
        <f t="shared" ca="1" si="132"/>
        <v>75.870730790307448</v>
      </c>
      <c r="W137" s="3">
        <f t="shared" ca="1" si="133"/>
        <v>6.9294999471495213</v>
      </c>
      <c r="X137" s="85"/>
      <c r="Y137" s="3" t="str">
        <f t="shared" si="134"/>
        <v>1.7</v>
      </c>
      <c r="Z137" s="3" t="str">
        <f t="shared" si="135"/>
        <v>-</v>
      </c>
      <c r="AA137" s="3">
        <f t="shared" si="136"/>
        <v>161.30000000000001</v>
      </c>
      <c r="AB137" s="3">
        <f t="shared" ca="1" si="137"/>
        <v>75.870730790307448</v>
      </c>
      <c r="AC137" s="3">
        <f t="shared" ca="1" si="138"/>
        <v>6.5218823031995505</v>
      </c>
      <c r="AE137" s="3" t="str">
        <f t="shared" si="139"/>
        <v>1.7</v>
      </c>
      <c r="AF137" s="3" t="str">
        <f t="shared" si="140"/>
        <v>-</v>
      </c>
      <c r="AG137" s="3">
        <f t="shared" si="141"/>
        <v>161.30000000000001</v>
      </c>
      <c r="AH137" s="3">
        <f t="shared" ca="1" si="142"/>
        <v>75.870730790307448</v>
      </c>
      <c r="AI137" s="3">
        <f t="shared" ca="1" si="143"/>
        <v>6.114264659249578</v>
      </c>
      <c r="AK137" s="3" t="str">
        <f t="shared" si="144"/>
        <v>1.7</v>
      </c>
      <c r="AL137" s="3" t="str">
        <f t="shared" si="145"/>
        <v>-</v>
      </c>
      <c r="AM137" s="3">
        <f t="shared" si="146"/>
        <v>161.30000000000001</v>
      </c>
      <c r="AN137" s="3">
        <f t="shared" ca="1" si="147"/>
        <v>75.870730790307448</v>
      </c>
      <c r="AO137" s="3">
        <f t="shared" ca="1" si="148"/>
        <v>5.7066470152996054</v>
      </c>
      <c r="AQ137" s="3" t="str">
        <f t="shared" si="149"/>
        <v>1.7</v>
      </c>
      <c r="AR137" s="3" t="str">
        <f t="shared" si="150"/>
        <v>-</v>
      </c>
      <c r="AS137" s="3">
        <f t="shared" si="151"/>
        <v>161.30000000000001</v>
      </c>
      <c r="AT137" s="3">
        <f t="shared" ca="1" si="152"/>
        <v>75.870730790307448</v>
      </c>
      <c r="AU137" s="3">
        <f t="shared" ca="1" si="153"/>
        <v>4.891411727399662</v>
      </c>
      <c r="AW137" s="3" t="str">
        <f t="shared" si="154"/>
        <v>1.7</v>
      </c>
      <c r="AX137" s="3" t="str">
        <f t="shared" si="155"/>
        <v>-</v>
      </c>
      <c r="AY137" s="3">
        <f t="shared" si="156"/>
        <v>161.30000000000001</v>
      </c>
      <c r="AZ137" s="3">
        <f t="shared" ca="1" si="157"/>
        <v>75.870730790307448</v>
      </c>
      <c r="BA137" s="3">
        <f t="shared" ca="1" si="158"/>
        <v>4.0761764394997186</v>
      </c>
      <c r="BC137" s="3" t="str">
        <f t="shared" si="159"/>
        <v>1.7</v>
      </c>
      <c r="BD137" s="3" t="str">
        <f t="shared" si="160"/>
        <v>-</v>
      </c>
      <c r="BE137" s="3">
        <f t="shared" si="161"/>
        <v>161.30000000000001</v>
      </c>
      <c r="BF137" s="3">
        <f t="shared" ca="1" si="162"/>
        <v>75.870730790307448</v>
      </c>
      <c r="BG137" s="3">
        <f t="shared" ca="1" si="163"/>
        <v>2.445705863699831</v>
      </c>
      <c r="BI137" s="3" t="str">
        <f t="shared" si="164"/>
        <v>1.7</v>
      </c>
      <c r="BJ137" s="3" t="str">
        <f t="shared" si="165"/>
        <v>-</v>
      </c>
      <c r="BK137" s="3">
        <f t="shared" si="166"/>
        <v>161.30000000000001</v>
      </c>
      <c r="BL137" s="3">
        <f t="shared" ca="1" si="167"/>
        <v>75.870730790307448</v>
      </c>
      <c r="BM137" s="3">
        <f t="shared" ca="1" si="168"/>
        <v>0.81523528789994382</v>
      </c>
    </row>
    <row r="138" spans="1:65" x14ac:dyDescent="0.3">
      <c r="A138" s="3" t="str">
        <f>'Forward collapse simulation'!B148</f>
        <v>1.7</v>
      </c>
      <c r="B138" s="3" t="str">
        <f>IF('Forward collapse simulation'!C148="","-",'Forward collapse simulation'!C148)</f>
        <v>-</v>
      </c>
      <c r="C138" s="3">
        <f>'Forward collapse simulation'!E148</f>
        <v>165.5</v>
      </c>
      <c r="D138" s="3">
        <f ca="1">'Forward collapse simulation'!AK148</f>
        <v>50.535934955170497</v>
      </c>
      <c r="E138" s="84">
        <f ca="1">'Forward collapse simulation'!AL148</f>
        <v>8.1669298577607314</v>
      </c>
      <c r="G138" s="3" t="str">
        <f t="shared" si="119"/>
        <v>1.7</v>
      </c>
      <c r="H138" s="3" t="str">
        <f t="shared" si="120"/>
        <v>-</v>
      </c>
      <c r="I138" s="3">
        <f t="shared" si="121"/>
        <v>165.5</v>
      </c>
      <c r="J138" s="3">
        <f t="shared" ca="1" si="122"/>
        <v>50.535934955170497</v>
      </c>
      <c r="K138" s="3">
        <f t="shared" ca="1" si="123"/>
        <v>7.7585833648726945</v>
      </c>
      <c r="M138" s="3" t="str">
        <f t="shared" si="124"/>
        <v>1.7</v>
      </c>
      <c r="N138" s="3" t="str">
        <f t="shared" si="125"/>
        <v>-</v>
      </c>
      <c r="O138" s="3">
        <f t="shared" si="126"/>
        <v>165.5</v>
      </c>
      <c r="P138" s="3">
        <f t="shared" ca="1" si="127"/>
        <v>50.535934955170497</v>
      </c>
      <c r="Q138" s="3">
        <f t="shared" ca="1" si="128"/>
        <v>7.3502368719846585</v>
      </c>
      <c r="R138" s="85"/>
      <c r="S138" s="3" t="str">
        <f t="shared" si="129"/>
        <v>1.7</v>
      </c>
      <c r="T138" s="3" t="str">
        <f t="shared" si="130"/>
        <v>-</v>
      </c>
      <c r="U138" s="3">
        <f t="shared" si="131"/>
        <v>165.5</v>
      </c>
      <c r="V138" s="3">
        <f t="shared" ca="1" si="132"/>
        <v>50.535934955170497</v>
      </c>
      <c r="W138" s="3">
        <f t="shared" ca="1" si="133"/>
        <v>6.9418903790966215</v>
      </c>
      <c r="X138" s="85"/>
      <c r="Y138" s="3" t="str">
        <f t="shared" si="134"/>
        <v>1.7</v>
      </c>
      <c r="Z138" s="3" t="str">
        <f t="shared" si="135"/>
        <v>-</v>
      </c>
      <c r="AA138" s="3">
        <f t="shared" si="136"/>
        <v>165.5</v>
      </c>
      <c r="AB138" s="3">
        <f t="shared" ca="1" si="137"/>
        <v>50.535934955170497</v>
      </c>
      <c r="AC138" s="3">
        <f t="shared" ca="1" si="138"/>
        <v>6.5335438862085855</v>
      </c>
      <c r="AE138" s="3" t="str">
        <f t="shared" si="139"/>
        <v>1.7</v>
      </c>
      <c r="AF138" s="3" t="str">
        <f t="shared" si="140"/>
        <v>-</v>
      </c>
      <c r="AG138" s="3">
        <f t="shared" si="141"/>
        <v>165.5</v>
      </c>
      <c r="AH138" s="3">
        <f t="shared" ca="1" si="142"/>
        <v>50.535934955170497</v>
      </c>
      <c r="AI138" s="3">
        <f t="shared" ca="1" si="143"/>
        <v>6.1251973933205486</v>
      </c>
      <c r="AK138" s="3" t="str">
        <f t="shared" si="144"/>
        <v>1.7</v>
      </c>
      <c r="AL138" s="3" t="str">
        <f t="shared" si="145"/>
        <v>-</v>
      </c>
      <c r="AM138" s="3">
        <f t="shared" si="146"/>
        <v>165.5</v>
      </c>
      <c r="AN138" s="3">
        <f t="shared" ca="1" si="147"/>
        <v>50.535934955170497</v>
      </c>
      <c r="AO138" s="3">
        <f t="shared" ca="1" si="148"/>
        <v>5.7168509004325117</v>
      </c>
      <c r="AQ138" s="3" t="str">
        <f t="shared" si="149"/>
        <v>1.7</v>
      </c>
      <c r="AR138" s="3" t="str">
        <f t="shared" si="150"/>
        <v>-</v>
      </c>
      <c r="AS138" s="3">
        <f t="shared" si="151"/>
        <v>165.5</v>
      </c>
      <c r="AT138" s="3">
        <f t="shared" ca="1" si="152"/>
        <v>50.535934955170497</v>
      </c>
      <c r="AU138" s="3">
        <f t="shared" ca="1" si="153"/>
        <v>4.9001579146564387</v>
      </c>
      <c r="AW138" s="3" t="str">
        <f t="shared" si="154"/>
        <v>1.7</v>
      </c>
      <c r="AX138" s="3" t="str">
        <f t="shared" si="155"/>
        <v>-</v>
      </c>
      <c r="AY138" s="3">
        <f t="shared" si="156"/>
        <v>165.5</v>
      </c>
      <c r="AZ138" s="3">
        <f t="shared" ca="1" si="157"/>
        <v>50.535934955170497</v>
      </c>
      <c r="BA138" s="3">
        <f t="shared" ca="1" si="158"/>
        <v>4.0834649288803657</v>
      </c>
      <c r="BC138" s="3" t="str">
        <f t="shared" si="159"/>
        <v>1.7</v>
      </c>
      <c r="BD138" s="3" t="str">
        <f t="shared" si="160"/>
        <v>-</v>
      </c>
      <c r="BE138" s="3">
        <f t="shared" si="161"/>
        <v>165.5</v>
      </c>
      <c r="BF138" s="3">
        <f t="shared" ca="1" si="162"/>
        <v>50.535934955170497</v>
      </c>
      <c r="BG138" s="3">
        <f t="shared" ca="1" si="163"/>
        <v>2.4500789573282193</v>
      </c>
      <c r="BI138" s="3" t="str">
        <f t="shared" si="164"/>
        <v>1.7</v>
      </c>
      <c r="BJ138" s="3" t="str">
        <f t="shared" si="165"/>
        <v>-</v>
      </c>
      <c r="BK138" s="3">
        <f t="shared" si="166"/>
        <v>165.5</v>
      </c>
      <c r="BL138" s="3">
        <f t="shared" ca="1" si="167"/>
        <v>50.535934955170497</v>
      </c>
      <c r="BM138" s="3">
        <f t="shared" ca="1" si="168"/>
        <v>0.81669298577607319</v>
      </c>
    </row>
    <row r="139" spans="1:65" x14ac:dyDescent="0.3">
      <c r="A139" s="3" t="str">
        <f>'Forward collapse simulation'!B149</f>
        <v>1.7</v>
      </c>
      <c r="B139" s="3" t="str">
        <f>IF('Forward collapse simulation'!C149="","-",'Forward collapse simulation'!C149)</f>
        <v>-</v>
      </c>
      <c r="C139" s="3">
        <f>'Forward collapse simulation'!E149</f>
        <v>165.95</v>
      </c>
      <c r="D139" s="3">
        <f>'Forward collapse simulation'!AK149</f>
        <v>-5.96</v>
      </c>
      <c r="E139" s="84">
        <f>'Forward collapse simulation'!AL149</f>
        <v>6.8010000000000002</v>
      </c>
      <c r="G139" s="3" t="str">
        <f t="shared" si="119"/>
        <v>1.7</v>
      </c>
      <c r="H139" s="3" t="str">
        <f t="shared" si="120"/>
        <v>-</v>
      </c>
      <c r="I139" s="3">
        <f t="shared" si="121"/>
        <v>165.95</v>
      </c>
      <c r="J139" s="3">
        <f t="shared" si="122"/>
        <v>-5.96</v>
      </c>
      <c r="K139" s="3">
        <f t="shared" si="123"/>
        <v>6.4609499999999995</v>
      </c>
      <c r="M139" s="3" t="str">
        <f t="shared" si="124"/>
        <v>1.7</v>
      </c>
      <c r="N139" s="3" t="str">
        <f t="shared" si="125"/>
        <v>-</v>
      </c>
      <c r="O139" s="3">
        <f t="shared" si="126"/>
        <v>165.95</v>
      </c>
      <c r="P139" s="3">
        <f t="shared" si="127"/>
        <v>-5.96</v>
      </c>
      <c r="Q139" s="3">
        <f t="shared" si="128"/>
        <v>6.1209000000000007</v>
      </c>
      <c r="R139" s="85"/>
      <c r="S139" s="3" t="str">
        <f t="shared" si="129"/>
        <v>1.7</v>
      </c>
      <c r="T139" s="3" t="str">
        <f t="shared" si="130"/>
        <v>-</v>
      </c>
      <c r="U139" s="3">
        <f t="shared" si="131"/>
        <v>165.95</v>
      </c>
      <c r="V139" s="3">
        <f t="shared" si="132"/>
        <v>-5.96</v>
      </c>
      <c r="W139" s="3">
        <f t="shared" si="133"/>
        <v>5.78085</v>
      </c>
      <c r="X139" s="85"/>
      <c r="Y139" s="3" t="str">
        <f t="shared" si="134"/>
        <v>1.7</v>
      </c>
      <c r="Z139" s="3" t="str">
        <f t="shared" si="135"/>
        <v>-</v>
      </c>
      <c r="AA139" s="3">
        <f t="shared" si="136"/>
        <v>165.95</v>
      </c>
      <c r="AB139" s="3">
        <f t="shared" si="137"/>
        <v>-5.96</v>
      </c>
      <c r="AC139" s="3">
        <f t="shared" si="138"/>
        <v>5.4408000000000003</v>
      </c>
      <c r="AE139" s="3" t="str">
        <f t="shared" si="139"/>
        <v>1.7</v>
      </c>
      <c r="AF139" s="3" t="str">
        <f t="shared" si="140"/>
        <v>-</v>
      </c>
      <c r="AG139" s="3">
        <f t="shared" si="141"/>
        <v>165.95</v>
      </c>
      <c r="AH139" s="3">
        <f t="shared" si="142"/>
        <v>-5.96</v>
      </c>
      <c r="AI139" s="3">
        <f t="shared" si="143"/>
        <v>5.1007499999999997</v>
      </c>
      <c r="AK139" s="3" t="str">
        <f t="shared" si="144"/>
        <v>1.7</v>
      </c>
      <c r="AL139" s="3" t="str">
        <f t="shared" si="145"/>
        <v>-</v>
      </c>
      <c r="AM139" s="3">
        <f t="shared" si="146"/>
        <v>165.95</v>
      </c>
      <c r="AN139" s="3">
        <f t="shared" si="147"/>
        <v>-5.96</v>
      </c>
      <c r="AO139" s="3">
        <f t="shared" si="148"/>
        <v>4.7606999999999999</v>
      </c>
      <c r="AQ139" s="3" t="str">
        <f t="shared" si="149"/>
        <v>1.7</v>
      </c>
      <c r="AR139" s="3" t="str">
        <f t="shared" si="150"/>
        <v>-</v>
      </c>
      <c r="AS139" s="3">
        <f t="shared" si="151"/>
        <v>165.95</v>
      </c>
      <c r="AT139" s="3">
        <f t="shared" si="152"/>
        <v>-5.96</v>
      </c>
      <c r="AU139" s="3">
        <f t="shared" si="153"/>
        <v>4.0805999999999996</v>
      </c>
      <c r="AW139" s="3" t="str">
        <f t="shared" si="154"/>
        <v>1.7</v>
      </c>
      <c r="AX139" s="3" t="str">
        <f t="shared" si="155"/>
        <v>-</v>
      </c>
      <c r="AY139" s="3">
        <f t="shared" si="156"/>
        <v>165.95</v>
      </c>
      <c r="AZ139" s="3">
        <f t="shared" si="157"/>
        <v>-5.96</v>
      </c>
      <c r="BA139" s="3">
        <f t="shared" si="158"/>
        <v>3.4005000000000001</v>
      </c>
      <c r="BC139" s="3" t="str">
        <f t="shared" si="159"/>
        <v>1.7</v>
      </c>
      <c r="BD139" s="3" t="str">
        <f t="shared" si="160"/>
        <v>-</v>
      </c>
      <c r="BE139" s="3">
        <f t="shared" si="161"/>
        <v>165.95</v>
      </c>
      <c r="BF139" s="3">
        <f t="shared" si="162"/>
        <v>-5.96</v>
      </c>
      <c r="BG139" s="3">
        <f t="shared" si="163"/>
        <v>2.0402999999999998</v>
      </c>
      <c r="BI139" s="3" t="str">
        <f t="shared" si="164"/>
        <v>1.7</v>
      </c>
      <c r="BJ139" s="3" t="str">
        <f t="shared" si="165"/>
        <v>-</v>
      </c>
      <c r="BK139" s="3">
        <f t="shared" si="166"/>
        <v>165.95</v>
      </c>
      <c r="BL139" s="3">
        <f t="shared" si="167"/>
        <v>-5.96</v>
      </c>
      <c r="BM139" s="3">
        <f t="shared" si="168"/>
        <v>0.68010000000000004</v>
      </c>
    </row>
    <row r="140" spans="1:65" x14ac:dyDescent="0.3">
      <c r="A140" s="3" t="str">
        <f>'Forward collapse simulation'!B150</f>
        <v>1.7</v>
      </c>
      <c r="B140" s="3" t="str">
        <f>IF('Forward collapse simulation'!C150="","-",'Forward collapse simulation'!C150)</f>
        <v>-</v>
      </c>
      <c r="C140" s="3">
        <f>'Forward collapse simulation'!E150</f>
        <v>166.07</v>
      </c>
      <c r="D140" s="3">
        <f>'Forward collapse simulation'!AK150</f>
        <v>-11.37</v>
      </c>
      <c r="E140" s="84">
        <f>'Forward collapse simulation'!AL150</f>
        <v>4.4479999999999995</v>
      </c>
      <c r="G140" s="3" t="str">
        <f t="shared" si="119"/>
        <v>1.7</v>
      </c>
      <c r="H140" s="3" t="str">
        <f t="shared" si="120"/>
        <v>-</v>
      </c>
      <c r="I140" s="3">
        <f t="shared" si="121"/>
        <v>166.07</v>
      </c>
      <c r="J140" s="3">
        <f t="shared" si="122"/>
        <v>-11.37</v>
      </c>
      <c r="K140" s="3">
        <f t="shared" si="123"/>
        <v>4.2255999999999991</v>
      </c>
      <c r="M140" s="3" t="str">
        <f t="shared" si="124"/>
        <v>1.7</v>
      </c>
      <c r="N140" s="3" t="str">
        <f t="shared" si="125"/>
        <v>-</v>
      </c>
      <c r="O140" s="3">
        <f t="shared" si="126"/>
        <v>166.07</v>
      </c>
      <c r="P140" s="3">
        <f t="shared" si="127"/>
        <v>-11.37</v>
      </c>
      <c r="Q140" s="3">
        <f t="shared" si="128"/>
        <v>4.0031999999999996</v>
      </c>
      <c r="R140" s="85"/>
      <c r="S140" s="3" t="str">
        <f t="shared" si="129"/>
        <v>1.7</v>
      </c>
      <c r="T140" s="3" t="str">
        <f t="shared" si="130"/>
        <v>-</v>
      </c>
      <c r="U140" s="3">
        <f t="shared" si="131"/>
        <v>166.07</v>
      </c>
      <c r="V140" s="3">
        <f t="shared" si="132"/>
        <v>-11.37</v>
      </c>
      <c r="W140" s="3">
        <f t="shared" si="133"/>
        <v>3.7807999999999993</v>
      </c>
      <c r="X140" s="85"/>
      <c r="Y140" s="3" t="str">
        <f t="shared" si="134"/>
        <v>1.7</v>
      </c>
      <c r="Z140" s="3" t="str">
        <f t="shared" si="135"/>
        <v>-</v>
      </c>
      <c r="AA140" s="3">
        <f t="shared" si="136"/>
        <v>166.07</v>
      </c>
      <c r="AB140" s="3">
        <f t="shared" si="137"/>
        <v>-11.37</v>
      </c>
      <c r="AC140" s="3">
        <f t="shared" si="138"/>
        <v>3.5583999999999998</v>
      </c>
      <c r="AE140" s="3" t="str">
        <f t="shared" si="139"/>
        <v>1.7</v>
      </c>
      <c r="AF140" s="3" t="str">
        <f t="shared" si="140"/>
        <v>-</v>
      </c>
      <c r="AG140" s="3">
        <f t="shared" si="141"/>
        <v>166.07</v>
      </c>
      <c r="AH140" s="3">
        <f t="shared" si="142"/>
        <v>-11.37</v>
      </c>
      <c r="AI140" s="3">
        <f t="shared" si="143"/>
        <v>3.3359999999999994</v>
      </c>
      <c r="AK140" s="3" t="str">
        <f t="shared" si="144"/>
        <v>1.7</v>
      </c>
      <c r="AL140" s="3" t="str">
        <f t="shared" si="145"/>
        <v>-</v>
      </c>
      <c r="AM140" s="3">
        <f t="shared" si="146"/>
        <v>166.07</v>
      </c>
      <c r="AN140" s="3">
        <f t="shared" si="147"/>
        <v>-11.37</v>
      </c>
      <c r="AO140" s="3">
        <f t="shared" si="148"/>
        <v>3.1135999999999995</v>
      </c>
      <c r="AQ140" s="3" t="str">
        <f t="shared" si="149"/>
        <v>1.7</v>
      </c>
      <c r="AR140" s="3" t="str">
        <f t="shared" si="150"/>
        <v>-</v>
      </c>
      <c r="AS140" s="3">
        <f t="shared" si="151"/>
        <v>166.07</v>
      </c>
      <c r="AT140" s="3">
        <f t="shared" si="152"/>
        <v>-11.37</v>
      </c>
      <c r="AU140" s="3">
        <f t="shared" si="153"/>
        <v>2.6687999999999996</v>
      </c>
      <c r="AW140" s="3" t="str">
        <f t="shared" si="154"/>
        <v>1.7</v>
      </c>
      <c r="AX140" s="3" t="str">
        <f t="shared" si="155"/>
        <v>-</v>
      </c>
      <c r="AY140" s="3">
        <f t="shared" si="156"/>
        <v>166.07</v>
      </c>
      <c r="AZ140" s="3">
        <f t="shared" si="157"/>
        <v>-11.37</v>
      </c>
      <c r="BA140" s="3">
        <f t="shared" si="158"/>
        <v>2.2239999999999998</v>
      </c>
      <c r="BC140" s="3" t="str">
        <f t="shared" si="159"/>
        <v>1.7</v>
      </c>
      <c r="BD140" s="3" t="str">
        <f t="shared" si="160"/>
        <v>-</v>
      </c>
      <c r="BE140" s="3">
        <f t="shared" si="161"/>
        <v>166.07</v>
      </c>
      <c r="BF140" s="3">
        <f t="shared" si="162"/>
        <v>-11.37</v>
      </c>
      <c r="BG140" s="3">
        <f t="shared" si="163"/>
        <v>1.3343999999999998</v>
      </c>
      <c r="BI140" s="3" t="str">
        <f t="shared" si="164"/>
        <v>1.7</v>
      </c>
      <c r="BJ140" s="3" t="str">
        <f t="shared" si="165"/>
        <v>-</v>
      </c>
      <c r="BK140" s="3">
        <f t="shared" si="166"/>
        <v>166.07</v>
      </c>
      <c r="BL140" s="3">
        <f t="shared" si="167"/>
        <v>-11.37</v>
      </c>
      <c r="BM140" s="3">
        <f t="shared" si="168"/>
        <v>0.44479999999999997</v>
      </c>
    </row>
    <row r="141" spans="1:65" x14ac:dyDescent="0.3">
      <c r="A141" s="3" t="str">
        <f>'Forward collapse simulation'!B151</f>
        <v>1.7</v>
      </c>
      <c r="B141" s="3" t="str">
        <f>IF('Forward collapse simulation'!C151="","-",'Forward collapse simulation'!C151)</f>
        <v>-</v>
      </c>
      <c r="C141" s="3">
        <f>'Forward collapse simulation'!E151</f>
        <v>164.86</v>
      </c>
      <c r="D141" s="3">
        <f>'Forward collapse simulation'!AK151</f>
        <v>-20.53</v>
      </c>
      <c r="E141" s="84">
        <f>'Forward collapse simulation'!AL151</f>
        <v>2.6040000000000001</v>
      </c>
      <c r="G141" s="3" t="str">
        <f t="shared" si="119"/>
        <v>1.7</v>
      </c>
      <c r="H141" s="3" t="str">
        <f t="shared" si="120"/>
        <v>-</v>
      </c>
      <c r="I141" s="3">
        <f t="shared" si="121"/>
        <v>164.86</v>
      </c>
      <c r="J141" s="3">
        <f t="shared" si="122"/>
        <v>-20.53</v>
      </c>
      <c r="K141" s="3">
        <f t="shared" si="123"/>
        <v>2.4737999999999998</v>
      </c>
      <c r="M141" s="3" t="str">
        <f t="shared" si="124"/>
        <v>1.7</v>
      </c>
      <c r="N141" s="3" t="str">
        <f t="shared" si="125"/>
        <v>-</v>
      </c>
      <c r="O141" s="3">
        <f t="shared" si="126"/>
        <v>164.86</v>
      </c>
      <c r="P141" s="3">
        <f t="shared" si="127"/>
        <v>-20.53</v>
      </c>
      <c r="Q141" s="3">
        <f t="shared" si="128"/>
        <v>2.3436000000000003</v>
      </c>
      <c r="R141" s="85"/>
      <c r="S141" s="3" t="str">
        <f t="shared" si="129"/>
        <v>1.7</v>
      </c>
      <c r="T141" s="3" t="str">
        <f t="shared" si="130"/>
        <v>-</v>
      </c>
      <c r="U141" s="3">
        <f t="shared" si="131"/>
        <v>164.86</v>
      </c>
      <c r="V141" s="3">
        <f t="shared" si="132"/>
        <v>-20.53</v>
      </c>
      <c r="W141" s="3">
        <f t="shared" si="133"/>
        <v>2.2134</v>
      </c>
      <c r="X141" s="85"/>
      <c r="Y141" s="3" t="str">
        <f t="shared" si="134"/>
        <v>1.7</v>
      </c>
      <c r="Z141" s="3" t="str">
        <f t="shared" si="135"/>
        <v>-</v>
      </c>
      <c r="AA141" s="3">
        <f t="shared" si="136"/>
        <v>164.86</v>
      </c>
      <c r="AB141" s="3">
        <f t="shared" si="137"/>
        <v>-20.53</v>
      </c>
      <c r="AC141" s="3">
        <f t="shared" si="138"/>
        <v>2.0832000000000002</v>
      </c>
      <c r="AE141" s="3" t="str">
        <f t="shared" si="139"/>
        <v>1.7</v>
      </c>
      <c r="AF141" s="3" t="str">
        <f t="shared" si="140"/>
        <v>-</v>
      </c>
      <c r="AG141" s="3">
        <f t="shared" si="141"/>
        <v>164.86</v>
      </c>
      <c r="AH141" s="3">
        <f t="shared" si="142"/>
        <v>-20.53</v>
      </c>
      <c r="AI141" s="3">
        <f t="shared" si="143"/>
        <v>1.9530000000000001</v>
      </c>
      <c r="AK141" s="3" t="str">
        <f t="shared" si="144"/>
        <v>1.7</v>
      </c>
      <c r="AL141" s="3" t="str">
        <f t="shared" si="145"/>
        <v>-</v>
      </c>
      <c r="AM141" s="3">
        <f t="shared" si="146"/>
        <v>164.86</v>
      </c>
      <c r="AN141" s="3">
        <f t="shared" si="147"/>
        <v>-20.53</v>
      </c>
      <c r="AO141" s="3">
        <f t="shared" si="148"/>
        <v>1.8228</v>
      </c>
      <c r="AQ141" s="3" t="str">
        <f t="shared" si="149"/>
        <v>1.7</v>
      </c>
      <c r="AR141" s="3" t="str">
        <f t="shared" si="150"/>
        <v>-</v>
      </c>
      <c r="AS141" s="3">
        <f t="shared" si="151"/>
        <v>164.86</v>
      </c>
      <c r="AT141" s="3">
        <f t="shared" si="152"/>
        <v>-20.53</v>
      </c>
      <c r="AU141" s="3">
        <f t="shared" si="153"/>
        <v>1.5624</v>
      </c>
      <c r="AW141" s="3" t="str">
        <f t="shared" si="154"/>
        <v>1.7</v>
      </c>
      <c r="AX141" s="3" t="str">
        <f t="shared" si="155"/>
        <v>-</v>
      </c>
      <c r="AY141" s="3">
        <f t="shared" si="156"/>
        <v>164.86</v>
      </c>
      <c r="AZ141" s="3">
        <f t="shared" si="157"/>
        <v>-20.53</v>
      </c>
      <c r="BA141" s="3">
        <f t="shared" si="158"/>
        <v>1.302</v>
      </c>
      <c r="BC141" s="3" t="str">
        <f t="shared" si="159"/>
        <v>1.7</v>
      </c>
      <c r="BD141" s="3" t="str">
        <f t="shared" si="160"/>
        <v>-</v>
      </c>
      <c r="BE141" s="3">
        <f t="shared" si="161"/>
        <v>164.86</v>
      </c>
      <c r="BF141" s="3">
        <f t="shared" si="162"/>
        <v>-20.53</v>
      </c>
      <c r="BG141" s="3">
        <f t="shared" si="163"/>
        <v>0.78120000000000001</v>
      </c>
      <c r="BI141" s="3" t="str">
        <f t="shared" si="164"/>
        <v>1.7</v>
      </c>
      <c r="BJ141" s="3" t="str">
        <f t="shared" si="165"/>
        <v>-</v>
      </c>
      <c r="BK141" s="3">
        <f t="shared" si="166"/>
        <v>164.86</v>
      </c>
      <c r="BL141" s="3">
        <f t="shared" si="167"/>
        <v>-20.53</v>
      </c>
      <c r="BM141" s="3">
        <f t="shared" si="168"/>
        <v>0.26040000000000002</v>
      </c>
    </row>
    <row r="142" spans="1:65" x14ac:dyDescent="0.3">
      <c r="A142" s="3" t="str">
        <f>'Forward collapse simulation'!B152</f>
        <v>1.7</v>
      </c>
      <c r="B142" s="3" t="str">
        <f>IF('Forward collapse simulation'!C152="","-",'Forward collapse simulation'!C152)</f>
        <v>-</v>
      </c>
      <c r="C142" s="3">
        <f>'Forward collapse simulation'!E152</f>
        <v>164.08</v>
      </c>
      <c r="D142" s="3">
        <f>'Forward collapse simulation'!AK152</f>
        <v>-32.96</v>
      </c>
      <c r="E142" s="84">
        <f>'Forward collapse simulation'!AL152</f>
        <v>1.5029999999999999</v>
      </c>
      <c r="G142" s="3" t="str">
        <f t="shared" si="119"/>
        <v>1.7</v>
      </c>
      <c r="H142" s="3" t="str">
        <f t="shared" si="120"/>
        <v>-</v>
      </c>
      <c r="I142" s="3">
        <f t="shared" si="121"/>
        <v>164.08</v>
      </c>
      <c r="J142" s="3">
        <f t="shared" si="122"/>
        <v>-32.96</v>
      </c>
      <c r="K142" s="3">
        <f t="shared" si="123"/>
        <v>1.4278499999999998</v>
      </c>
      <c r="M142" s="3" t="str">
        <f t="shared" si="124"/>
        <v>1.7</v>
      </c>
      <c r="N142" s="3" t="str">
        <f t="shared" si="125"/>
        <v>-</v>
      </c>
      <c r="O142" s="3">
        <f t="shared" si="126"/>
        <v>164.08</v>
      </c>
      <c r="P142" s="3">
        <f t="shared" si="127"/>
        <v>-32.96</v>
      </c>
      <c r="Q142" s="3">
        <f t="shared" si="128"/>
        <v>1.3527</v>
      </c>
      <c r="R142" s="85"/>
      <c r="S142" s="3" t="str">
        <f t="shared" si="129"/>
        <v>1.7</v>
      </c>
      <c r="T142" s="3" t="str">
        <f t="shared" si="130"/>
        <v>-</v>
      </c>
      <c r="U142" s="3">
        <f t="shared" si="131"/>
        <v>164.08</v>
      </c>
      <c r="V142" s="3">
        <f t="shared" si="132"/>
        <v>-32.96</v>
      </c>
      <c r="W142" s="3">
        <f t="shared" si="133"/>
        <v>1.27755</v>
      </c>
      <c r="X142" s="85"/>
      <c r="Y142" s="3" t="str">
        <f t="shared" si="134"/>
        <v>1.7</v>
      </c>
      <c r="Z142" s="3" t="str">
        <f t="shared" si="135"/>
        <v>-</v>
      </c>
      <c r="AA142" s="3">
        <f t="shared" si="136"/>
        <v>164.08</v>
      </c>
      <c r="AB142" s="3">
        <f t="shared" si="137"/>
        <v>-32.96</v>
      </c>
      <c r="AC142" s="3">
        <f t="shared" si="138"/>
        <v>1.2023999999999999</v>
      </c>
      <c r="AE142" s="3" t="str">
        <f t="shared" si="139"/>
        <v>1.7</v>
      </c>
      <c r="AF142" s="3" t="str">
        <f t="shared" si="140"/>
        <v>-</v>
      </c>
      <c r="AG142" s="3">
        <f t="shared" si="141"/>
        <v>164.08</v>
      </c>
      <c r="AH142" s="3">
        <f t="shared" si="142"/>
        <v>-32.96</v>
      </c>
      <c r="AI142" s="3">
        <f t="shared" si="143"/>
        <v>1.1272499999999999</v>
      </c>
      <c r="AK142" s="3" t="str">
        <f t="shared" si="144"/>
        <v>1.7</v>
      </c>
      <c r="AL142" s="3" t="str">
        <f t="shared" si="145"/>
        <v>-</v>
      </c>
      <c r="AM142" s="3">
        <f t="shared" si="146"/>
        <v>164.08</v>
      </c>
      <c r="AN142" s="3">
        <f t="shared" si="147"/>
        <v>-32.96</v>
      </c>
      <c r="AO142" s="3">
        <f t="shared" si="148"/>
        <v>1.0520999999999998</v>
      </c>
      <c r="AQ142" s="3" t="str">
        <f t="shared" si="149"/>
        <v>1.7</v>
      </c>
      <c r="AR142" s="3" t="str">
        <f t="shared" si="150"/>
        <v>-</v>
      </c>
      <c r="AS142" s="3">
        <f t="shared" si="151"/>
        <v>164.08</v>
      </c>
      <c r="AT142" s="3">
        <f t="shared" si="152"/>
        <v>-32.96</v>
      </c>
      <c r="AU142" s="3">
        <f t="shared" si="153"/>
        <v>0.90179999999999993</v>
      </c>
      <c r="AW142" s="3" t="str">
        <f t="shared" si="154"/>
        <v>1.7</v>
      </c>
      <c r="AX142" s="3" t="str">
        <f t="shared" si="155"/>
        <v>-</v>
      </c>
      <c r="AY142" s="3">
        <f t="shared" si="156"/>
        <v>164.08</v>
      </c>
      <c r="AZ142" s="3">
        <f t="shared" si="157"/>
        <v>-32.96</v>
      </c>
      <c r="BA142" s="3">
        <f t="shared" si="158"/>
        <v>0.75149999999999995</v>
      </c>
      <c r="BC142" s="3" t="str">
        <f t="shared" si="159"/>
        <v>1.7</v>
      </c>
      <c r="BD142" s="3" t="str">
        <f t="shared" si="160"/>
        <v>-</v>
      </c>
      <c r="BE142" s="3">
        <f t="shared" si="161"/>
        <v>164.08</v>
      </c>
      <c r="BF142" s="3">
        <f t="shared" si="162"/>
        <v>-32.96</v>
      </c>
      <c r="BG142" s="3">
        <f t="shared" si="163"/>
        <v>0.45089999999999997</v>
      </c>
      <c r="BI142" s="3" t="str">
        <f t="shared" si="164"/>
        <v>1.7</v>
      </c>
      <c r="BJ142" s="3" t="str">
        <f t="shared" si="165"/>
        <v>-</v>
      </c>
      <c r="BK142" s="3">
        <f t="shared" si="166"/>
        <v>164.08</v>
      </c>
      <c r="BL142" s="3">
        <f t="shared" si="167"/>
        <v>-32.96</v>
      </c>
      <c r="BM142" s="3">
        <f t="shared" si="168"/>
        <v>0.15029999999999999</v>
      </c>
    </row>
    <row r="143" spans="1:65" x14ac:dyDescent="0.3">
      <c r="A143" s="3" t="str">
        <f>'Forward collapse simulation'!B153</f>
        <v>1.7</v>
      </c>
      <c r="B143" s="3" t="str">
        <f>IF('Forward collapse simulation'!C153="","-",'Forward collapse simulation'!C153)</f>
        <v>-</v>
      </c>
      <c r="C143" s="3">
        <f>'Forward collapse simulation'!E153</f>
        <v>162.07</v>
      </c>
      <c r="D143" s="3">
        <f>'Forward collapse simulation'!AK153</f>
        <v>-53.12</v>
      </c>
      <c r="E143" s="84">
        <f>'Forward collapse simulation'!AL153</f>
        <v>0.95299999999999996</v>
      </c>
      <c r="G143" s="3" t="str">
        <f t="shared" si="119"/>
        <v>1.7</v>
      </c>
      <c r="H143" s="3" t="str">
        <f t="shared" si="120"/>
        <v>-</v>
      </c>
      <c r="I143" s="3">
        <f t="shared" si="121"/>
        <v>162.07</v>
      </c>
      <c r="J143" s="3">
        <f t="shared" si="122"/>
        <v>-53.12</v>
      </c>
      <c r="K143" s="3">
        <f t="shared" si="123"/>
        <v>0.90534999999999988</v>
      </c>
      <c r="M143" s="3" t="str">
        <f t="shared" si="124"/>
        <v>1.7</v>
      </c>
      <c r="N143" s="3" t="str">
        <f t="shared" si="125"/>
        <v>-</v>
      </c>
      <c r="O143" s="3">
        <f t="shared" si="126"/>
        <v>162.07</v>
      </c>
      <c r="P143" s="3">
        <f t="shared" si="127"/>
        <v>-53.12</v>
      </c>
      <c r="Q143" s="3">
        <f t="shared" si="128"/>
        <v>0.85770000000000002</v>
      </c>
      <c r="R143" s="85"/>
      <c r="S143" s="3" t="str">
        <f t="shared" si="129"/>
        <v>1.7</v>
      </c>
      <c r="T143" s="3" t="str">
        <f t="shared" si="130"/>
        <v>-</v>
      </c>
      <c r="U143" s="3">
        <f t="shared" si="131"/>
        <v>162.07</v>
      </c>
      <c r="V143" s="3">
        <f t="shared" si="132"/>
        <v>-53.12</v>
      </c>
      <c r="W143" s="3">
        <f t="shared" si="133"/>
        <v>0.81004999999999994</v>
      </c>
      <c r="X143" s="85"/>
      <c r="Y143" s="3" t="str">
        <f t="shared" si="134"/>
        <v>1.7</v>
      </c>
      <c r="Z143" s="3" t="str">
        <f t="shared" si="135"/>
        <v>-</v>
      </c>
      <c r="AA143" s="3">
        <f t="shared" si="136"/>
        <v>162.07</v>
      </c>
      <c r="AB143" s="3">
        <f t="shared" si="137"/>
        <v>-53.12</v>
      </c>
      <c r="AC143" s="3">
        <f t="shared" si="138"/>
        <v>0.76239999999999997</v>
      </c>
      <c r="AE143" s="3" t="str">
        <f t="shared" si="139"/>
        <v>1.7</v>
      </c>
      <c r="AF143" s="3" t="str">
        <f t="shared" si="140"/>
        <v>-</v>
      </c>
      <c r="AG143" s="3">
        <f t="shared" si="141"/>
        <v>162.07</v>
      </c>
      <c r="AH143" s="3">
        <f t="shared" si="142"/>
        <v>-53.12</v>
      </c>
      <c r="AI143" s="3">
        <f t="shared" si="143"/>
        <v>0.71475</v>
      </c>
      <c r="AK143" s="3" t="str">
        <f t="shared" si="144"/>
        <v>1.7</v>
      </c>
      <c r="AL143" s="3" t="str">
        <f t="shared" si="145"/>
        <v>-</v>
      </c>
      <c r="AM143" s="3">
        <f t="shared" si="146"/>
        <v>162.07</v>
      </c>
      <c r="AN143" s="3">
        <f t="shared" si="147"/>
        <v>-53.12</v>
      </c>
      <c r="AO143" s="3">
        <f t="shared" si="148"/>
        <v>0.66709999999999992</v>
      </c>
      <c r="AQ143" s="3" t="str">
        <f t="shared" si="149"/>
        <v>1.7</v>
      </c>
      <c r="AR143" s="3" t="str">
        <f t="shared" si="150"/>
        <v>-</v>
      </c>
      <c r="AS143" s="3">
        <f t="shared" si="151"/>
        <v>162.07</v>
      </c>
      <c r="AT143" s="3">
        <f t="shared" si="152"/>
        <v>-53.12</v>
      </c>
      <c r="AU143" s="3">
        <f t="shared" si="153"/>
        <v>0.57179999999999997</v>
      </c>
      <c r="AW143" s="3" t="str">
        <f t="shared" si="154"/>
        <v>1.7</v>
      </c>
      <c r="AX143" s="3" t="str">
        <f t="shared" si="155"/>
        <v>-</v>
      </c>
      <c r="AY143" s="3">
        <f t="shared" si="156"/>
        <v>162.07</v>
      </c>
      <c r="AZ143" s="3">
        <f t="shared" si="157"/>
        <v>-53.12</v>
      </c>
      <c r="BA143" s="3">
        <f t="shared" si="158"/>
        <v>0.47649999999999998</v>
      </c>
      <c r="BC143" s="3" t="str">
        <f t="shared" si="159"/>
        <v>1.7</v>
      </c>
      <c r="BD143" s="3" t="str">
        <f t="shared" si="160"/>
        <v>-</v>
      </c>
      <c r="BE143" s="3">
        <f t="shared" si="161"/>
        <v>162.07</v>
      </c>
      <c r="BF143" s="3">
        <f t="shared" si="162"/>
        <v>-53.12</v>
      </c>
      <c r="BG143" s="3">
        <f t="shared" si="163"/>
        <v>0.28589999999999999</v>
      </c>
      <c r="BI143" s="3" t="str">
        <f t="shared" si="164"/>
        <v>1.7</v>
      </c>
      <c r="BJ143" s="3" t="str">
        <f t="shared" si="165"/>
        <v>-</v>
      </c>
      <c r="BK143" s="3">
        <f t="shared" si="166"/>
        <v>162.07</v>
      </c>
      <c r="BL143" s="3">
        <f t="shared" si="167"/>
        <v>-53.12</v>
      </c>
      <c r="BM143" s="3">
        <f t="shared" si="168"/>
        <v>9.5299999999999996E-2</v>
      </c>
    </row>
    <row r="144" spans="1:65" x14ac:dyDescent="0.3">
      <c r="A144" s="3" t="str">
        <f>'Forward collapse simulation'!B154</f>
        <v>1.7</v>
      </c>
      <c r="B144" s="3" t="str">
        <f>IF('Forward collapse simulation'!C154="","-",'Forward collapse simulation'!C154)</f>
        <v>1.8</v>
      </c>
      <c r="C144" s="3">
        <f>'Forward collapse simulation'!E154</f>
        <v>95.17</v>
      </c>
      <c r="D144" s="3">
        <f>'Forward collapse simulation'!AK154</f>
        <v>0.52</v>
      </c>
      <c r="E144" s="84">
        <f>'Forward collapse simulation'!AL154</f>
        <v>12.318</v>
      </c>
      <c r="G144" s="3" t="str">
        <f t="shared" si="119"/>
        <v>1.7</v>
      </c>
      <c r="H144" s="3" t="str">
        <f t="shared" si="120"/>
        <v>1.8</v>
      </c>
      <c r="I144" s="3">
        <f t="shared" si="121"/>
        <v>95.17</v>
      </c>
      <c r="J144" s="3">
        <f t="shared" si="122"/>
        <v>0.52</v>
      </c>
      <c r="K144" s="3">
        <f t="shared" si="123"/>
        <v>12.318</v>
      </c>
      <c r="M144" s="3" t="str">
        <f t="shared" si="124"/>
        <v>1.7</v>
      </c>
      <c r="N144" s="3" t="str">
        <f t="shared" si="125"/>
        <v>1.8</v>
      </c>
      <c r="O144" s="3">
        <f t="shared" si="126"/>
        <v>95.17</v>
      </c>
      <c r="P144" s="3">
        <f t="shared" si="127"/>
        <v>0.52</v>
      </c>
      <c r="Q144" s="3">
        <f t="shared" si="128"/>
        <v>12.318</v>
      </c>
      <c r="R144" s="85"/>
      <c r="S144" s="3" t="str">
        <f t="shared" si="129"/>
        <v>1.7</v>
      </c>
      <c r="T144" s="3" t="str">
        <f t="shared" si="130"/>
        <v>1.8</v>
      </c>
      <c r="U144" s="3">
        <f t="shared" si="131"/>
        <v>95.17</v>
      </c>
      <c r="V144" s="3">
        <f t="shared" si="132"/>
        <v>0.52</v>
      </c>
      <c r="W144" s="3">
        <f t="shared" si="133"/>
        <v>12.318</v>
      </c>
      <c r="X144" s="85"/>
      <c r="Y144" s="3" t="str">
        <f t="shared" si="134"/>
        <v>1.7</v>
      </c>
      <c r="Z144" s="3" t="str">
        <f t="shared" si="135"/>
        <v>1.8</v>
      </c>
      <c r="AA144" s="3">
        <f t="shared" si="136"/>
        <v>95.17</v>
      </c>
      <c r="AB144" s="3">
        <f t="shared" si="137"/>
        <v>0.52</v>
      </c>
      <c r="AC144" s="3">
        <f t="shared" si="138"/>
        <v>12.318</v>
      </c>
      <c r="AE144" s="3" t="str">
        <f t="shared" si="139"/>
        <v>1.7</v>
      </c>
      <c r="AF144" s="3" t="str">
        <f t="shared" si="140"/>
        <v>1.8</v>
      </c>
      <c r="AG144" s="3">
        <f t="shared" si="141"/>
        <v>95.17</v>
      </c>
      <c r="AH144" s="3">
        <f t="shared" si="142"/>
        <v>0.52</v>
      </c>
      <c r="AI144" s="3">
        <f t="shared" si="143"/>
        <v>12.318</v>
      </c>
      <c r="AK144" s="3" t="str">
        <f t="shared" si="144"/>
        <v>1.7</v>
      </c>
      <c r="AL144" s="3" t="str">
        <f t="shared" si="145"/>
        <v>1.8</v>
      </c>
      <c r="AM144" s="3">
        <f t="shared" si="146"/>
        <v>95.17</v>
      </c>
      <c r="AN144" s="3">
        <f t="shared" si="147"/>
        <v>0.52</v>
      </c>
      <c r="AO144" s="3">
        <f t="shared" si="148"/>
        <v>12.318</v>
      </c>
      <c r="AQ144" s="3" t="str">
        <f t="shared" si="149"/>
        <v>1.7</v>
      </c>
      <c r="AR144" s="3" t="str">
        <f t="shared" si="150"/>
        <v>1.8</v>
      </c>
      <c r="AS144" s="3">
        <f t="shared" si="151"/>
        <v>95.17</v>
      </c>
      <c r="AT144" s="3">
        <f t="shared" si="152"/>
        <v>0.52</v>
      </c>
      <c r="AU144" s="3">
        <f t="shared" si="153"/>
        <v>12.318</v>
      </c>
      <c r="AW144" s="3" t="str">
        <f t="shared" si="154"/>
        <v>1.7</v>
      </c>
      <c r="AX144" s="3" t="str">
        <f t="shared" si="155"/>
        <v>1.8</v>
      </c>
      <c r="AY144" s="3">
        <f t="shared" si="156"/>
        <v>95.17</v>
      </c>
      <c r="AZ144" s="3">
        <f t="shared" si="157"/>
        <v>0.52</v>
      </c>
      <c r="BA144" s="3">
        <f t="shared" si="158"/>
        <v>12.318</v>
      </c>
      <c r="BC144" s="3" t="str">
        <f t="shared" si="159"/>
        <v>1.7</v>
      </c>
      <c r="BD144" s="3" t="str">
        <f t="shared" si="160"/>
        <v>1.8</v>
      </c>
      <c r="BE144" s="3">
        <f t="shared" si="161"/>
        <v>95.17</v>
      </c>
      <c r="BF144" s="3">
        <f t="shared" si="162"/>
        <v>0.52</v>
      </c>
      <c r="BG144" s="3">
        <f t="shared" si="163"/>
        <v>12.318</v>
      </c>
      <c r="BI144" s="3" t="str">
        <f t="shared" si="164"/>
        <v>1.7</v>
      </c>
      <c r="BJ144" s="3" t="str">
        <f t="shared" si="165"/>
        <v>1.8</v>
      </c>
      <c r="BK144" s="3">
        <f t="shared" si="166"/>
        <v>95.17</v>
      </c>
      <c r="BL144" s="3">
        <f t="shared" si="167"/>
        <v>0.52</v>
      </c>
      <c r="BM144" s="3">
        <f t="shared" si="168"/>
        <v>12.318</v>
      </c>
    </row>
    <row r="145" spans="1:65" x14ac:dyDescent="0.3">
      <c r="A145" s="3" t="str">
        <f>'Forward collapse simulation'!B155</f>
        <v>1.8</v>
      </c>
      <c r="B145" s="3" t="str">
        <f>IF('Forward collapse simulation'!C155="","-",'Forward collapse simulation'!C155)</f>
        <v>-</v>
      </c>
      <c r="C145" s="3">
        <f>'Forward collapse simulation'!E155</f>
        <v>350.63</v>
      </c>
      <c r="D145" s="3">
        <f>'Forward collapse simulation'!AK155</f>
        <v>-53.64</v>
      </c>
      <c r="E145" s="84">
        <f>'Forward collapse simulation'!AL155</f>
        <v>1.2430000000000001</v>
      </c>
      <c r="G145" s="3" t="str">
        <f t="shared" si="119"/>
        <v>1.8</v>
      </c>
      <c r="H145" s="3" t="str">
        <f t="shared" si="120"/>
        <v>-</v>
      </c>
      <c r="I145" s="3">
        <f t="shared" si="121"/>
        <v>350.63</v>
      </c>
      <c r="J145" s="3">
        <f t="shared" si="122"/>
        <v>-53.64</v>
      </c>
      <c r="K145" s="3">
        <f t="shared" si="123"/>
        <v>1.18085</v>
      </c>
      <c r="M145" s="3" t="str">
        <f t="shared" si="124"/>
        <v>1.8</v>
      </c>
      <c r="N145" s="3" t="str">
        <f t="shared" si="125"/>
        <v>-</v>
      </c>
      <c r="O145" s="3">
        <f t="shared" si="126"/>
        <v>350.63</v>
      </c>
      <c r="P145" s="3">
        <f t="shared" si="127"/>
        <v>-53.64</v>
      </c>
      <c r="Q145" s="3">
        <f t="shared" si="128"/>
        <v>1.1187</v>
      </c>
      <c r="R145" s="85"/>
      <c r="S145" s="3" t="str">
        <f t="shared" si="129"/>
        <v>1.8</v>
      </c>
      <c r="T145" s="3" t="str">
        <f t="shared" si="130"/>
        <v>-</v>
      </c>
      <c r="U145" s="3">
        <f t="shared" si="131"/>
        <v>350.63</v>
      </c>
      <c r="V145" s="3">
        <f t="shared" si="132"/>
        <v>-53.64</v>
      </c>
      <c r="W145" s="3">
        <f t="shared" si="133"/>
        <v>1.0565500000000001</v>
      </c>
      <c r="X145" s="85"/>
      <c r="Y145" s="3" t="str">
        <f t="shared" si="134"/>
        <v>1.8</v>
      </c>
      <c r="Z145" s="3" t="str">
        <f t="shared" si="135"/>
        <v>-</v>
      </c>
      <c r="AA145" s="3">
        <f t="shared" si="136"/>
        <v>350.63</v>
      </c>
      <c r="AB145" s="3">
        <f t="shared" si="137"/>
        <v>-53.64</v>
      </c>
      <c r="AC145" s="3">
        <f t="shared" si="138"/>
        <v>0.99440000000000017</v>
      </c>
      <c r="AE145" s="3" t="str">
        <f t="shared" si="139"/>
        <v>1.8</v>
      </c>
      <c r="AF145" s="3" t="str">
        <f t="shared" si="140"/>
        <v>-</v>
      </c>
      <c r="AG145" s="3">
        <f t="shared" si="141"/>
        <v>350.63</v>
      </c>
      <c r="AH145" s="3">
        <f t="shared" si="142"/>
        <v>-53.64</v>
      </c>
      <c r="AI145" s="3">
        <f t="shared" si="143"/>
        <v>0.93225000000000002</v>
      </c>
      <c r="AK145" s="3" t="str">
        <f t="shared" si="144"/>
        <v>1.8</v>
      </c>
      <c r="AL145" s="3" t="str">
        <f t="shared" si="145"/>
        <v>-</v>
      </c>
      <c r="AM145" s="3">
        <f t="shared" si="146"/>
        <v>350.63</v>
      </c>
      <c r="AN145" s="3">
        <f t="shared" si="147"/>
        <v>-53.64</v>
      </c>
      <c r="AO145" s="3">
        <f t="shared" si="148"/>
        <v>0.87009999999999998</v>
      </c>
      <c r="AQ145" s="3" t="str">
        <f t="shared" si="149"/>
        <v>1.8</v>
      </c>
      <c r="AR145" s="3" t="str">
        <f t="shared" si="150"/>
        <v>-</v>
      </c>
      <c r="AS145" s="3">
        <f t="shared" si="151"/>
        <v>350.63</v>
      </c>
      <c r="AT145" s="3">
        <f t="shared" si="152"/>
        <v>-53.64</v>
      </c>
      <c r="AU145" s="3">
        <f t="shared" si="153"/>
        <v>0.74580000000000002</v>
      </c>
      <c r="AW145" s="3" t="str">
        <f t="shared" si="154"/>
        <v>1.8</v>
      </c>
      <c r="AX145" s="3" t="str">
        <f t="shared" si="155"/>
        <v>-</v>
      </c>
      <c r="AY145" s="3">
        <f t="shared" si="156"/>
        <v>350.63</v>
      </c>
      <c r="AZ145" s="3">
        <f t="shared" si="157"/>
        <v>-53.64</v>
      </c>
      <c r="BA145" s="3">
        <f t="shared" si="158"/>
        <v>0.62150000000000005</v>
      </c>
      <c r="BC145" s="3" t="str">
        <f t="shared" si="159"/>
        <v>1.8</v>
      </c>
      <c r="BD145" s="3" t="str">
        <f t="shared" si="160"/>
        <v>-</v>
      </c>
      <c r="BE145" s="3">
        <f t="shared" si="161"/>
        <v>350.63</v>
      </c>
      <c r="BF145" s="3">
        <f t="shared" si="162"/>
        <v>-53.64</v>
      </c>
      <c r="BG145" s="3">
        <f t="shared" si="163"/>
        <v>0.37290000000000001</v>
      </c>
      <c r="BI145" s="3" t="str">
        <f t="shared" si="164"/>
        <v>1.8</v>
      </c>
      <c r="BJ145" s="3" t="str">
        <f t="shared" si="165"/>
        <v>-</v>
      </c>
      <c r="BK145" s="3">
        <f t="shared" si="166"/>
        <v>350.63</v>
      </c>
      <c r="BL145" s="3">
        <f t="shared" si="167"/>
        <v>-53.64</v>
      </c>
      <c r="BM145" s="3">
        <f t="shared" si="168"/>
        <v>0.12430000000000002</v>
      </c>
    </row>
    <row r="146" spans="1:65" x14ac:dyDescent="0.3">
      <c r="A146" s="3" t="str">
        <f>'Forward collapse simulation'!B156</f>
        <v>1.8</v>
      </c>
      <c r="B146" s="3" t="str">
        <f>IF('Forward collapse simulation'!C156="","-",'Forward collapse simulation'!C156)</f>
        <v>-</v>
      </c>
      <c r="C146" s="3">
        <f>'Forward collapse simulation'!E156</f>
        <v>347.54</v>
      </c>
      <c r="D146" s="3">
        <f>'Forward collapse simulation'!AK156</f>
        <v>-28.22</v>
      </c>
      <c r="E146" s="84">
        <f>'Forward collapse simulation'!AL156</f>
        <v>2.1680000000000001</v>
      </c>
      <c r="G146" s="3" t="str">
        <f t="shared" si="119"/>
        <v>1.8</v>
      </c>
      <c r="H146" s="3" t="str">
        <f t="shared" si="120"/>
        <v>-</v>
      </c>
      <c r="I146" s="3">
        <f t="shared" si="121"/>
        <v>347.54</v>
      </c>
      <c r="J146" s="3">
        <f t="shared" si="122"/>
        <v>-28.22</v>
      </c>
      <c r="K146" s="3">
        <f t="shared" si="123"/>
        <v>2.0596000000000001</v>
      </c>
      <c r="M146" s="3" t="str">
        <f t="shared" si="124"/>
        <v>1.8</v>
      </c>
      <c r="N146" s="3" t="str">
        <f t="shared" si="125"/>
        <v>-</v>
      </c>
      <c r="O146" s="3">
        <f t="shared" si="126"/>
        <v>347.54</v>
      </c>
      <c r="P146" s="3">
        <f t="shared" si="127"/>
        <v>-28.22</v>
      </c>
      <c r="Q146" s="3">
        <f t="shared" si="128"/>
        <v>1.9512000000000003</v>
      </c>
      <c r="R146" s="85"/>
      <c r="S146" s="3" t="str">
        <f t="shared" si="129"/>
        <v>1.8</v>
      </c>
      <c r="T146" s="3" t="str">
        <f t="shared" si="130"/>
        <v>-</v>
      </c>
      <c r="U146" s="3">
        <f t="shared" si="131"/>
        <v>347.54</v>
      </c>
      <c r="V146" s="3">
        <f t="shared" si="132"/>
        <v>-28.22</v>
      </c>
      <c r="W146" s="3">
        <f t="shared" si="133"/>
        <v>1.8428</v>
      </c>
      <c r="X146" s="85"/>
      <c r="Y146" s="3" t="str">
        <f t="shared" si="134"/>
        <v>1.8</v>
      </c>
      <c r="Z146" s="3" t="str">
        <f t="shared" si="135"/>
        <v>-</v>
      </c>
      <c r="AA146" s="3">
        <f t="shared" si="136"/>
        <v>347.54</v>
      </c>
      <c r="AB146" s="3">
        <f t="shared" si="137"/>
        <v>-28.22</v>
      </c>
      <c r="AC146" s="3">
        <f t="shared" si="138"/>
        <v>1.7344000000000002</v>
      </c>
      <c r="AE146" s="3" t="str">
        <f t="shared" si="139"/>
        <v>1.8</v>
      </c>
      <c r="AF146" s="3" t="str">
        <f t="shared" si="140"/>
        <v>-</v>
      </c>
      <c r="AG146" s="3">
        <f t="shared" si="141"/>
        <v>347.54</v>
      </c>
      <c r="AH146" s="3">
        <f t="shared" si="142"/>
        <v>-28.22</v>
      </c>
      <c r="AI146" s="3">
        <f t="shared" si="143"/>
        <v>1.6260000000000001</v>
      </c>
      <c r="AK146" s="3" t="str">
        <f t="shared" si="144"/>
        <v>1.8</v>
      </c>
      <c r="AL146" s="3" t="str">
        <f t="shared" si="145"/>
        <v>-</v>
      </c>
      <c r="AM146" s="3">
        <f t="shared" si="146"/>
        <v>347.54</v>
      </c>
      <c r="AN146" s="3">
        <f t="shared" si="147"/>
        <v>-28.22</v>
      </c>
      <c r="AO146" s="3">
        <f t="shared" si="148"/>
        <v>1.5176000000000001</v>
      </c>
      <c r="AQ146" s="3" t="str">
        <f t="shared" si="149"/>
        <v>1.8</v>
      </c>
      <c r="AR146" s="3" t="str">
        <f t="shared" si="150"/>
        <v>-</v>
      </c>
      <c r="AS146" s="3">
        <f t="shared" si="151"/>
        <v>347.54</v>
      </c>
      <c r="AT146" s="3">
        <f t="shared" si="152"/>
        <v>-28.22</v>
      </c>
      <c r="AU146" s="3">
        <f t="shared" si="153"/>
        <v>1.3008</v>
      </c>
      <c r="AW146" s="3" t="str">
        <f t="shared" si="154"/>
        <v>1.8</v>
      </c>
      <c r="AX146" s="3" t="str">
        <f t="shared" si="155"/>
        <v>-</v>
      </c>
      <c r="AY146" s="3">
        <f t="shared" si="156"/>
        <v>347.54</v>
      </c>
      <c r="AZ146" s="3">
        <f t="shared" si="157"/>
        <v>-28.22</v>
      </c>
      <c r="BA146" s="3">
        <f t="shared" si="158"/>
        <v>1.0840000000000001</v>
      </c>
      <c r="BC146" s="3" t="str">
        <f t="shared" si="159"/>
        <v>1.8</v>
      </c>
      <c r="BD146" s="3" t="str">
        <f t="shared" si="160"/>
        <v>-</v>
      </c>
      <c r="BE146" s="3">
        <f t="shared" si="161"/>
        <v>347.54</v>
      </c>
      <c r="BF146" s="3">
        <f t="shared" si="162"/>
        <v>-28.22</v>
      </c>
      <c r="BG146" s="3">
        <f t="shared" si="163"/>
        <v>0.65039999999999998</v>
      </c>
      <c r="BI146" s="3" t="str">
        <f t="shared" si="164"/>
        <v>1.8</v>
      </c>
      <c r="BJ146" s="3" t="str">
        <f t="shared" si="165"/>
        <v>-</v>
      </c>
      <c r="BK146" s="3">
        <f t="shared" si="166"/>
        <v>347.54</v>
      </c>
      <c r="BL146" s="3">
        <f t="shared" si="167"/>
        <v>-28.22</v>
      </c>
      <c r="BM146" s="3">
        <f t="shared" si="168"/>
        <v>0.21680000000000002</v>
      </c>
    </row>
    <row r="147" spans="1:65" x14ac:dyDescent="0.3">
      <c r="A147" s="3" t="str">
        <f>'Forward collapse simulation'!B157</f>
        <v>1.8</v>
      </c>
      <c r="B147" s="3" t="str">
        <f>IF('Forward collapse simulation'!C157="","-",'Forward collapse simulation'!C157)</f>
        <v>-</v>
      </c>
      <c r="C147" s="3">
        <f>'Forward collapse simulation'!E157</f>
        <v>343.14</v>
      </c>
      <c r="D147" s="3">
        <f>'Forward collapse simulation'!AK157</f>
        <v>-12.18</v>
      </c>
      <c r="E147" s="84">
        <f>'Forward collapse simulation'!AL157</f>
        <v>4.1719999999999997</v>
      </c>
      <c r="G147" s="3" t="str">
        <f t="shared" si="119"/>
        <v>1.8</v>
      </c>
      <c r="H147" s="3" t="str">
        <f t="shared" si="120"/>
        <v>-</v>
      </c>
      <c r="I147" s="3">
        <f t="shared" si="121"/>
        <v>343.14</v>
      </c>
      <c r="J147" s="3">
        <f t="shared" si="122"/>
        <v>-12.18</v>
      </c>
      <c r="K147" s="3">
        <f t="shared" si="123"/>
        <v>3.9633999999999996</v>
      </c>
      <c r="M147" s="3" t="str">
        <f t="shared" si="124"/>
        <v>1.8</v>
      </c>
      <c r="N147" s="3" t="str">
        <f t="shared" si="125"/>
        <v>-</v>
      </c>
      <c r="O147" s="3">
        <f t="shared" si="126"/>
        <v>343.14</v>
      </c>
      <c r="P147" s="3">
        <f t="shared" si="127"/>
        <v>-12.18</v>
      </c>
      <c r="Q147" s="3">
        <f t="shared" si="128"/>
        <v>3.7547999999999999</v>
      </c>
      <c r="R147" s="85"/>
      <c r="S147" s="3" t="str">
        <f t="shared" si="129"/>
        <v>1.8</v>
      </c>
      <c r="T147" s="3" t="str">
        <f t="shared" si="130"/>
        <v>-</v>
      </c>
      <c r="U147" s="3">
        <f t="shared" si="131"/>
        <v>343.14</v>
      </c>
      <c r="V147" s="3">
        <f t="shared" si="132"/>
        <v>-12.18</v>
      </c>
      <c r="W147" s="3">
        <f t="shared" si="133"/>
        <v>3.5461999999999998</v>
      </c>
      <c r="X147" s="85"/>
      <c r="Y147" s="3" t="str">
        <f t="shared" si="134"/>
        <v>1.8</v>
      </c>
      <c r="Z147" s="3" t="str">
        <f t="shared" si="135"/>
        <v>-</v>
      </c>
      <c r="AA147" s="3">
        <f t="shared" si="136"/>
        <v>343.14</v>
      </c>
      <c r="AB147" s="3">
        <f t="shared" si="137"/>
        <v>-12.18</v>
      </c>
      <c r="AC147" s="3">
        <f t="shared" si="138"/>
        <v>3.3376000000000001</v>
      </c>
      <c r="AE147" s="3" t="str">
        <f t="shared" si="139"/>
        <v>1.8</v>
      </c>
      <c r="AF147" s="3" t="str">
        <f t="shared" si="140"/>
        <v>-</v>
      </c>
      <c r="AG147" s="3">
        <f t="shared" si="141"/>
        <v>343.14</v>
      </c>
      <c r="AH147" s="3">
        <f t="shared" si="142"/>
        <v>-12.18</v>
      </c>
      <c r="AI147" s="3">
        <f t="shared" si="143"/>
        <v>3.1289999999999996</v>
      </c>
      <c r="AK147" s="3" t="str">
        <f t="shared" si="144"/>
        <v>1.8</v>
      </c>
      <c r="AL147" s="3" t="str">
        <f t="shared" si="145"/>
        <v>-</v>
      </c>
      <c r="AM147" s="3">
        <f t="shared" si="146"/>
        <v>343.14</v>
      </c>
      <c r="AN147" s="3">
        <f t="shared" si="147"/>
        <v>-12.18</v>
      </c>
      <c r="AO147" s="3">
        <f t="shared" si="148"/>
        <v>2.9203999999999994</v>
      </c>
      <c r="AQ147" s="3" t="str">
        <f t="shared" si="149"/>
        <v>1.8</v>
      </c>
      <c r="AR147" s="3" t="str">
        <f t="shared" si="150"/>
        <v>-</v>
      </c>
      <c r="AS147" s="3">
        <f t="shared" si="151"/>
        <v>343.14</v>
      </c>
      <c r="AT147" s="3">
        <f t="shared" si="152"/>
        <v>-12.18</v>
      </c>
      <c r="AU147" s="3">
        <f t="shared" si="153"/>
        <v>2.5031999999999996</v>
      </c>
      <c r="AW147" s="3" t="str">
        <f t="shared" si="154"/>
        <v>1.8</v>
      </c>
      <c r="AX147" s="3" t="str">
        <f t="shared" si="155"/>
        <v>-</v>
      </c>
      <c r="AY147" s="3">
        <f t="shared" si="156"/>
        <v>343.14</v>
      </c>
      <c r="AZ147" s="3">
        <f t="shared" si="157"/>
        <v>-12.18</v>
      </c>
      <c r="BA147" s="3">
        <f t="shared" si="158"/>
        <v>2.0859999999999999</v>
      </c>
      <c r="BC147" s="3" t="str">
        <f t="shared" si="159"/>
        <v>1.8</v>
      </c>
      <c r="BD147" s="3" t="str">
        <f t="shared" si="160"/>
        <v>-</v>
      </c>
      <c r="BE147" s="3">
        <f t="shared" si="161"/>
        <v>343.14</v>
      </c>
      <c r="BF147" s="3">
        <f t="shared" si="162"/>
        <v>-12.18</v>
      </c>
      <c r="BG147" s="3">
        <f t="shared" si="163"/>
        <v>1.2515999999999998</v>
      </c>
      <c r="BI147" s="3" t="str">
        <f t="shared" si="164"/>
        <v>1.8</v>
      </c>
      <c r="BJ147" s="3" t="str">
        <f t="shared" si="165"/>
        <v>-</v>
      </c>
      <c r="BK147" s="3">
        <f t="shared" si="166"/>
        <v>343.14</v>
      </c>
      <c r="BL147" s="3">
        <f t="shared" si="167"/>
        <v>-12.18</v>
      </c>
      <c r="BM147" s="3">
        <f t="shared" si="168"/>
        <v>0.41720000000000002</v>
      </c>
    </row>
    <row r="148" spans="1:65" x14ac:dyDescent="0.3">
      <c r="A148" s="3" t="str">
        <f>'Forward collapse simulation'!B158</f>
        <v>1.8</v>
      </c>
      <c r="B148" s="3" t="str">
        <f>IF('Forward collapse simulation'!C158="","-",'Forward collapse simulation'!C158)</f>
        <v>-</v>
      </c>
      <c r="C148" s="3">
        <f>'Forward collapse simulation'!E158</f>
        <v>346.9</v>
      </c>
      <c r="D148" s="3">
        <f>'Forward collapse simulation'!AK158</f>
        <v>-5.99</v>
      </c>
      <c r="E148" s="84">
        <f>'Forward collapse simulation'!AL158</f>
        <v>6.9149999999999991</v>
      </c>
      <c r="G148" s="3" t="str">
        <f t="shared" si="119"/>
        <v>1.8</v>
      </c>
      <c r="H148" s="3" t="str">
        <f t="shared" si="120"/>
        <v>-</v>
      </c>
      <c r="I148" s="3">
        <f t="shared" si="121"/>
        <v>346.9</v>
      </c>
      <c r="J148" s="3">
        <f t="shared" si="122"/>
        <v>-5.99</v>
      </c>
      <c r="K148" s="3">
        <f t="shared" si="123"/>
        <v>6.5692499999999985</v>
      </c>
      <c r="M148" s="3" t="str">
        <f t="shared" si="124"/>
        <v>1.8</v>
      </c>
      <c r="N148" s="3" t="str">
        <f t="shared" si="125"/>
        <v>-</v>
      </c>
      <c r="O148" s="3">
        <f t="shared" si="126"/>
        <v>346.9</v>
      </c>
      <c r="P148" s="3">
        <f t="shared" si="127"/>
        <v>-5.99</v>
      </c>
      <c r="Q148" s="3">
        <f t="shared" si="128"/>
        <v>6.2234999999999996</v>
      </c>
      <c r="R148" s="85"/>
      <c r="S148" s="3" t="str">
        <f t="shared" si="129"/>
        <v>1.8</v>
      </c>
      <c r="T148" s="3" t="str">
        <f t="shared" si="130"/>
        <v>-</v>
      </c>
      <c r="U148" s="3">
        <f t="shared" si="131"/>
        <v>346.9</v>
      </c>
      <c r="V148" s="3">
        <f t="shared" si="132"/>
        <v>-5.99</v>
      </c>
      <c r="W148" s="3">
        <f t="shared" si="133"/>
        <v>5.8777499999999989</v>
      </c>
      <c r="X148" s="85"/>
      <c r="Y148" s="3" t="str">
        <f t="shared" si="134"/>
        <v>1.8</v>
      </c>
      <c r="Z148" s="3" t="str">
        <f t="shared" si="135"/>
        <v>-</v>
      </c>
      <c r="AA148" s="3">
        <f t="shared" si="136"/>
        <v>346.9</v>
      </c>
      <c r="AB148" s="3">
        <f t="shared" si="137"/>
        <v>-5.99</v>
      </c>
      <c r="AC148" s="3">
        <f t="shared" si="138"/>
        <v>5.532</v>
      </c>
      <c r="AE148" s="3" t="str">
        <f t="shared" si="139"/>
        <v>1.8</v>
      </c>
      <c r="AF148" s="3" t="str">
        <f t="shared" si="140"/>
        <v>-</v>
      </c>
      <c r="AG148" s="3">
        <f t="shared" si="141"/>
        <v>346.9</v>
      </c>
      <c r="AH148" s="3">
        <f t="shared" si="142"/>
        <v>-5.99</v>
      </c>
      <c r="AI148" s="3">
        <f t="shared" si="143"/>
        <v>5.1862499999999994</v>
      </c>
      <c r="AK148" s="3" t="str">
        <f t="shared" si="144"/>
        <v>1.8</v>
      </c>
      <c r="AL148" s="3" t="str">
        <f t="shared" si="145"/>
        <v>-</v>
      </c>
      <c r="AM148" s="3">
        <f t="shared" si="146"/>
        <v>346.9</v>
      </c>
      <c r="AN148" s="3">
        <f t="shared" si="147"/>
        <v>-5.99</v>
      </c>
      <c r="AO148" s="3">
        <f t="shared" si="148"/>
        <v>4.8404999999999987</v>
      </c>
      <c r="AQ148" s="3" t="str">
        <f t="shared" si="149"/>
        <v>1.8</v>
      </c>
      <c r="AR148" s="3" t="str">
        <f t="shared" si="150"/>
        <v>-</v>
      </c>
      <c r="AS148" s="3">
        <f t="shared" si="151"/>
        <v>346.9</v>
      </c>
      <c r="AT148" s="3">
        <f t="shared" si="152"/>
        <v>-5.99</v>
      </c>
      <c r="AU148" s="3">
        <f t="shared" si="153"/>
        <v>4.1489999999999991</v>
      </c>
      <c r="AW148" s="3" t="str">
        <f t="shared" si="154"/>
        <v>1.8</v>
      </c>
      <c r="AX148" s="3" t="str">
        <f t="shared" si="155"/>
        <v>-</v>
      </c>
      <c r="AY148" s="3">
        <f t="shared" si="156"/>
        <v>346.9</v>
      </c>
      <c r="AZ148" s="3">
        <f t="shared" si="157"/>
        <v>-5.99</v>
      </c>
      <c r="BA148" s="3">
        <f t="shared" si="158"/>
        <v>3.4574999999999996</v>
      </c>
      <c r="BC148" s="3" t="str">
        <f t="shared" si="159"/>
        <v>1.8</v>
      </c>
      <c r="BD148" s="3" t="str">
        <f t="shared" si="160"/>
        <v>-</v>
      </c>
      <c r="BE148" s="3">
        <f t="shared" si="161"/>
        <v>346.9</v>
      </c>
      <c r="BF148" s="3">
        <f t="shared" si="162"/>
        <v>-5.99</v>
      </c>
      <c r="BG148" s="3">
        <f t="shared" si="163"/>
        <v>2.0744999999999996</v>
      </c>
      <c r="BI148" s="3" t="str">
        <f t="shared" si="164"/>
        <v>1.8</v>
      </c>
      <c r="BJ148" s="3" t="str">
        <f t="shared" si="165"/>
        <v>-</v>
      </c>
      <c r="BK148" s="3">
        <f t="shared" si="166"/>
        <v>346.9</v>
      </c>
      <c r="BL148" s="3">
        <f t="shared" si="167"/>
        <v>-5.99</v>
      </c>
      <c r="BM148" s="3">
        <f t="shared" si="168"/>
        <v>0.6915</v>
      </c>
    </row>
    <row r="149" spans="1:65" x14ac:dyDescent="0.3">
      <c r="A149" s="3" t="str">
        <f>'Forward collapse simulation'!B159</f>
        <v>1.8</v>
      </c>
      <c r="B149" s="3" t="str">
        <f>IF('Forward collapse simulation'!C159="","-",'Forward collapse simulation'!C159)</f>
        <v>-</v>
      </c>
      <c r="C149" s="3">
        <f>'Forward collapse simulation'!E159</f>
        <v>346.45</v>
      </c>
      <c r="D149" s="3">
        <f>'Forward collapse simulation'!AK159</f>
        <v>-2.7</v>
      </c>
      <c r="E149" s="84">
        <f>'Forward collapse simulation'!AL159</f>
        <v>11.026999999999999</v>
      </c>
      <c r="G149" s="3" t="str">
        <f t="shared" si="119"/>
        <v>1.8</v>
      </c>
      <c r="H149" s="3" t="str">
        <f t="shared" si="120"/>
        <v>-</v>
      </c>
      <c r="I149" s="3">
        <f t="shared" si="121"/>
        <v>346.45</v>
      </c>
      <c r="J149" s="3">
        <f t="shared" si="122"/>
        <v>-2.7</v>
      </c>
      <c r="K149" s="3">
        <f t="shared" si="123"/>
        <v>10.475649999999998</v>
      </c>
      <c r="M149" s="3" t="str">
        <f t="shared" si="124"/>
        <v>1.8</v>
      </c>
      <c r="N149" s="3" t="str">
        <f t="shared" si="125"/>
        <v>-</v>
      </c>
      <c r="O149" s="3">
        <f t="shared" si="126"/>
        <v>346.45</v>
      </c>
      <c r="P149" s="3">
        <f t="shared" si="127"/>
        <v>-2.7</v>
      </c>
      <c r="Q149" s="3">
        <f t="shared" si="128"/>
        <v>9.9242999999999988</v>
      </c>
      <c r="R149" s="85"/>
      <c r="S149" s="3" t="str">
        <f t="shared" si="129"/>
        <v>1.8</v>
      </c>
      <c r="T149" s="3" t="str">
        <f t="shared" si="130"/>
        <v>-</v>
      </c>
      <c r="U149" s="3">
        <f t="shared" si="131"/>
        <v>346.45</v>
      </c>
      <c r="V149" s="3">
        <f t="shared" si="132"/>
        <v>-2.7</v>
      </c>
      <c r="W149" s="3">
        <f t="shared" si="133"/>
        <v>9.3729499999999994</v>
      </c>
      <c r="X149" s="85"/>
      <c r="Y149" s="3" t="str">
        <f t="shared" si="134"/>
        <v>1.8</v>
      </c>
      <c r="Z149" s="3" t="str">
        <f t="shared" si="135"/>
        <v>-</v>
      </c>
      <c r="AA149" s="3">
        <f t="shared" si="136"/>
        <v>346.45</v>
      </c>
      <c r="AB149" s="3">
        <f t="shared" si="137"/>
        <v>-2.7</v>
      </c>
      <c r="AC149" s="3">
        <f t="shared" si="138"/>
        <v>8.8216000000000001</v>
      </c>
      <c r="AE149" s="3" t="str">
        <f t="shared" si="139"/>
        <v>1.8</v>
      </c>
      <c r="AF149" s="3" t="str">
        <f t="shared" si="140"/>
        <v>-</v>
      </c>
      <c r="AG149" s="3">
        <f t="shared" si="141"/>
        <v>346.45</v>
      </c>
      <c r="AH149" s="3">
        <f t="shared" si="142"/>
        <v>-2.7</v>
      </c>
      <c r="AI149" s="3">
        <f t="shared" si="143"/>
        <v>8.270249999999999</v>
      </c>
      <c r="AK149" s="3" t="str">
        <f t="shared" si="144"/>
        <v>1.8</v>
      </c>
      <c r="AL149" s="3" t="str">
        <f t="shared" si="145"/>
        <v>-</v>
      </c>
      <c r="AM149" s="3">
        <f t="shared" si="146"/>
        <v>346.45</v>
      </c>
      <c r="AN149" s="3">
        <f t="shared" si="147"/>
        <v>-2.7</v>
      </c>
      <c r="AO149" s="3">
        <f t="shared" si="148"/>
        <v>7.7188999999999988</v>
      </c>
      <c r="AQ149" s="3" t="str">
        <f t="shared" si="149"/>
        <v>1.8</v>
      </c>
      <c r="AR149" s="3" t="str">
        <f t="shared" si="150"/>
        <v>-</v>
      </c>
      <c r="AS149" s="3">
        <f t="shared" si="151"/>
        <v>346.45</v>
      </c>
      <c r="AT149" s="3">
        <f t="shared" si="152"/>
        <v>-2.7</v>
      </c>
      <c r="AU149" s="3">
        <f t="shared" si="153"/>
        <v>6.6161999999999992</v>
      </c>
      <c r="AW149" s="3" t="str">
        <f t="shared" si="154"/>
        <v>1.8</v>
      </c>
      <c r="AX149" s="3" t="str">
        <f t="shared" si="155"/>
        <v>-</v>
      </c>
      <c r="AY149" s="3">
        <f t="shared" si="156"/>
        <v>346.45</v>
      </c>
      <c r="AZ149" s="3">
        <f t="shared" si="157"/>
        <v>-2.7</v>
      </c>
      <c r="BA149" s="3">
        <f t="shared" si="158"/>
        <v>5.5134999999999996</v>
      </c>
      <c r="BC149" s="3" t="str">
        <f t="shared" si="159"/>
        <v>1.8</v>
      </c>
      <c r="BD149" s="3" t="str">
        <f t="shared" si="160"/>
        <v>-</v>
      </c>
      <c r="BE149" s="3">
        <f t="shared" si="161"/>
        <v>346.45</v>
      </c>
      <c r="BF149" s="3">
        <f t="shared" si="162"/>
        <v>-2.7</v>
      </c>
      <c r="BG149" s="3">
        <f t="shared" si="163"/>
        <v>3.3080999999999996</v>
      </c>
      <c r="BI149" s="3" t="str">
        <f t="shared" si="164"/>
        <v>1.8</v>
      </c>
      <c r="BJ149" s="3" t="str">
        <f t="shared" si="165"/>
        <v>-</v>
      </c>
      <c r="BK149" s="3">
        <f t="shared" si="166"/>
        <v>346.45</v>
      </c>
      <c r="BL149" s="3">
        <f t="shared" si="167"/>
        <v>-2.7</v>
      </c>
      <c r="BM149" s="3">
        <f t="shared" si="168"/>
        <v>1.1027</v>
      </c>
    </row>
    <row r="150" spans="1:65" x14ac:dyDescent="0.3">
      <c r="A150" s="3" t="str">
        <f>'Forward collapse simulation'!B160</f>
        <v>1.8</v>
      </c>
      <c r="B150" s="3" t="str">
        <f>IF('Forward collapse simulation'!C160="","-",'Forward collapse simulation'!C160)</f>
        <v>-</v>
      </c>
      <c r="C150" s="3">
        <f>'Forward collapse simulation'!E160</f>
        <v>346.67</v>
      </c>
      <c r="D150" s="3">
        <f ca="1">'Forward collapse simulation'!AK160</f>
        <v>29.207416650535446</v>
      </c>
      <c r="E150" s="84">
        <f ca="1">'Forward collapse simulation'!AL160</f>
        <v>12.446800593780175</v>
      </c>
      <c r="G150" s="3" t="str">
        <f t="shared" si="119"/>
        <v>1.8</v>
      </c>
      <c r="H150" s="3" t="str">
        <f t="shared" si="120"/>
        <v>-</v>
      </c>
      <c r="I150" s="3">
        <f t="shared" si="121"/>
        <v>346.67</v>
      </c>
      <c r="J150" s="3">
        <f t="shared" ca="1" si="122"/>
        <v>29.207416650535446</v>
      </c>
      <c r="K150" s="3">
        <f t="shared" ca="1" si="123"/>
        <v>11.824460564091165</v>
      </c>
      <c r="M150" s="3" t="str">
        <f t="shared" si="124"/>
        <v>1.8</v>
      </c>
      <c r="N150" s="3" t="str">
        <f t="shared" si="125"/>
        <v>-</v>
      </c>
      <c r="O150" s="3">
        <f t="shared" si="126"/>
        <v>346.67</v>
      </c>
      <c r="P150" s="3">
        <f t="shared" ca="1" si="127"/>
        <v>29.207416650535446</v>
      </c>
      <c r="Q150" s="3">
        <f t="shared" ca="1" si="128"/>
        <v>11.202120534402157</v>
      </c>
      <c r="R150" s="85"/>
      <c r="S150" s="3" t="str">
        <f t="shared" si="129"/>
        <v>1.8</v>
      </c>
      <c r="T150" s="3" t="str">
        <f t="shared" si="130"/>
        <v>-</v>
      </c>
      <c r="U150" s="3">
        <f t="shared" si="131"/>
        <v>346.67</v>
      </c>
      <c r="V150" s="3">
        <f t="shared" ca="1" si="132"/>
        <v>29.207416650535446</v>
      </c>
      <c r="W150" s="3">
        <f t="shared" ca="1" si="133"/>
        <v>10.579780504713149</v>
      </c>
      <c r="X150" s="85"/>
      <c r="Y150" s="3" t="str">
        <f t="shared" si="134"/>
        <v>1.8</v>
      </c>
      <c r="Z150" s="3" t="str">
        <f t="shared" si="135"/>
        <v>-</v>
      </c>
      <c r="AA150" s="3">
        <f t="shared" si="136"/>
        <v>346.67</v>
      </c>
      <c r="AB150" s="3">
        <f t="shared" ca="1" si="137"/>
        <v>29.207416650535446</v>
      </c>
      <c r="AC150" s="3">
        <f t="shared" ca="1" si="138"/>
        <v>9.957440475024141</v>
      </c>
      <c r="AE150" s="3" t="str">
        <f t="shared" si="139"/>
        <v>1.8</v>
      </c>
      <c r="AF150" s="3" t="str">
        <f t="shared" si="140"/>
        <v>-</v>
      </c>
      <c r="AG150" s="3">
        <f t="shared" si="141"/>
        <v>346.67</v>
      </c>
      <c r="AH150" s="3">
        <f t="shared" ca="1" si="142"/>
        <v>29.207416650535446</v>
      </c>
      <c r="AI150" s="3">
        <f t="shared" ca="1" si="143"/>
        <v>9.3351004453351312</v>
      </c>
      <c r="AK150" s="3" t="str">
        <f t="shared" si="144"/>
        <v>1.8</v>
      </c>
      <c r="AL150" s="3" t="str">
        <f t="shared" si="145"/>
        <v>-</v>
      </c>
      <c r="AM150" s="3">
        <f t="shared" si="146"/>
        <v>346.67</v>
      </c>
      <c r="AN150" s="3">
        <f t="shared" ca="1" si="147"/>
        <v>29.207416650535446</v>
      </c>
      <c r="AO150" s="3">
        <f t="shared" ca="1" si="148"/>
        <v>8.7127604156461214</v>
      </c>
      <c r="AQ150" s="3" t="str">
        <f t="shared" si="149"/>
        <v>1.8</v>
      </c>
      <c r="AR150" s="3" t="str">
        <f t="shared" si="150"/>
        <v>-</v>
      </c>
      <c r="AS150" s="3">
        <f t="shared" si="151"/>
        <v>346.67</v>
      </c>
      <c r="AT150" s="3">
        <f t="shared" ca="1" si="152"/>
        <v>29.207416650535446</v>
      </c>
      <c r="AU150" s="3">
        <f t="shared" ca="1" si="153"/>
        <v>7.4680803562681044</v>
      </c>
      <c r="AW150" s="3" t="str">
        <f t="shared" si="154"/>
        <v>1.8</v>
      </c>
      <c r="AX150" s="3" t="str">
        <f t="shared" si="155"/>
        <v>-</v>
      </c>
      <c r="AY150" s="3">
        <f t="shared" si="156"/>
        <v>346.67</v>
      </c>
      <c r="AZ150" s="3">
        <f t="shared" ca="1" si="157"/>
        <v>29.207416650535446</v>
      </c>
      <c r="BA150" s="3">
        <f t="shared" ca="1" si="158"/>
        <v>6.2234002968900874</v>
      </c>
      <c r="BC150" s="3" t="str">
        <f t="shared" si="159"/>
        <v>1.8</v>
      </c>
      <c r="BD150" s="3" t="str">
        <f t="shared" si="160"/>
        <v>-</v>
      </c>
      <c r="BE150" s="3">
        <f t="shared" si="161"/>
        <v>346.67</v>
      </c>
      <c r="BF150" s="3">
        <f t="shared" ca="1" si="162"/>
        <v>29.207416650535446</v>
      </c>
      <c r="BG150" s="3">
        <f t="shared" ca="1" si="163"/>
        <v>3.7340401781340522</v>
      </c>
      <c r="BI150" s="3" t="str">
        <f t="shared" si="164"/>
        <v>1.8</v>
      </c>
      <c r="BJ150" s="3" t="str">
        <f t="shared" si="165"/>
        <v>-</v>
      </c>
      <c r="BK150" s="3">
        <f t="shared" si="166"/>
        <v>346.67</v>
      </c>
      <c r="BL150" s="3">
        <f t="shared" ca="1" si="167"/>
        <v>29.207416650535446</v>
      </c>
      <c r="BM150" s="3">
        <f t="shared" ca="1" si="168"/>
        <v>1.2446800593780176</v>
      </c>
    </row>
    <row r="151" spans="1:65" x14ac:dyDescent="0.3">
      <c r="A151" s="3" t="str">
        <f>'Forward collapse simulation'!B161</f>
        <v>1.8</v>
      </c>
      <c r="B151" s="3" t="str">
        <f>IF('Forward collapse simulation'!C161="","-",'Forward collapse simulation'!C161)</f>
        <v>-</v>
      </c>
      <c r="C151" s="3">
        <f>'Forward collapse simulation'!E161</f>
        <v>346.4</v>
      </c>
      <c r="D151" s="3">
        <f ca="1">'Forward collapse simulation'!AK161</f>
        <v>53.485226335190077</v>
      </c>
      <c r="E151" s="84">
        <f ca="1">'Forward collapse simulation'!AL161</f>
        <v>13.689816949055567</v>
      </c>
      <c r="G151" s="3" t="str">
        <f t="shared" si="119"/>
        <v>1.8</v>
      </c>
      <c r="H151" s="3" t="str">
        <f t="shared" si="120"/>
        <v>-</v>
      </c>
      <c r="I151" s="3">
        <f t="shared" si="121"/>
        <v>346.4</v>
      </c>
      <c r="J151" s="3">
        <f t="shared" ca="1" si="122"/>
        <v>53.485226335190077</v>
      </c>
      <c r="K151" s="3">
        <f t="shared" ca="1" si="123"/>
        <v>13.005326101602789</v>
      </c>
      <c r="M151" s="3" t="str">
        <f t="shared" si="124"/>
        <v>1.8</v>
      </c>
      <c r="N151" s="3" t="str">
        <f t="shared" si="125"/>
        <v>-</v>
      </c>
      <c r="O151" s="3">
        <f t="shared" si="126"/>
        <v>346.4</v>
      </c>
      <c r="P151" s="3">
        <f t="shared" ca="1" si="127"/>
        <v>53.485226335190077</v>
      </c>
      <c r="Q151" s="3">
        <f t="shared" ca="1" si="128"/>
        <v>12.32083525415001</v>
      </c>
      <c r="R151" s="85"/>
      <c r="S151" s="3" t="str">
        <f t="shared" si="129"/>
        <v>1.8</v>
      </c>
      <c r="T151" s="3" t="str">
        <f t="shared" si="130"/>
        <v>-</v>
      </c>
      <c r="U151" s="3">
        <f t="shared" si="131"/>
        <v>346.4</v>
      </c>
      <c r="V151" s="3">
        <f t="shared" ca="1" si="132"/>
        <v>53.485226335190077</v>
      </c>
      <c r="W151" s="3">
        <f t="shared" ca="1" si="133"/>
        <v>11.636344406697232</v>
      </c>
      <c r="X151" s="85"/>
      <c r="Y151" s="3" t="str">
        <f t="shared" si="134"/>
        <v>1.8</v>
      </c>
      <c r="Z151" s="3" t="str">
        <f t="shared" si="135"/>
        <v>-</v>
      </c>
      <c r="AA151" s="3">
        <f t="shared" si="136"/>
        <v>346.4</v>
      </c>
      <c r="AB151" s="3">
        <f t="shared" ca="1" si="137"/>
        <v>53.485226335190077</v>
      </c>
      <c r="AC151" s="3">
        <f t="shared" ca="1" si="138"/>
        <v>10.951853559244455</v>
      </c>
      <c r="AE151" s="3" t="str">
        <f t="shared" si="139"/>
        <v>1.8</v>
      </c>
      <c r="AF151" s="3" t="str">
        <f t="shared" si="140"/>
        <v>-</v>
      </c>
      <c r="AG151" s="3">
        <f t="shared" si="141"/>
        <v>346.4</v>
      </c>
      <c r="AH151" s="3">
        <f t="shared" ca="1" si="142"/>
        <v>53.485226335190077</v>
      </c>
      <c r="AI151" s="3">
        <f t="shared" ca="1" si="143"/>
        <v>10.267362711791675</v>
      </c>
      <c r="AK151" s="3" t="str">
        <f t="shared" si="144"/>
        <v>1.8</v>
      </c>
      <c r="AL151" s="3" t="str">
        <f t="shared" si="145"/>
        <v>-</v>
      </c>
      <c r="AM151" s="3">
        <f t="shared" si="146"/>
        <v>346.4</v>
      </c>
      <c r="AN151" s="3">
        <f t="shared" ca="1" si="147"/>
        <v>53.485226335190077</v>
      </c>
      <c r="AO151" s="3">
        <f t="shared" ca="1" si="148"/>
        <v>9.5828718643388964</v>
      </c>
      <c r="AQ151" s="3" t="str">
        <f t="shared" si="149"/>
        <v>1.8</v>
      </c>
      <c r="AR151" s="3" t="str">
        <f t="shared" si="150"/>
        <v>-</v>
      </c>
      <c r="AS151" s="3">
        <f t="shared" si="151"/>
        <v>346.4</v>
      </c>
      <c r="AT151" s="3">
        <f t="shared" ca="1" si="152"/>
        <v>53.485226335190077</v>
      </c>
      <c r="AU151" s="3">
        <f t="shared" ca="1" si="153"/>
        <v>8.2138901694333395</v>
      </c>
      <c r="AW151" s="3" t="str">
        <f t="shared" si="154"/>
        <v>1.8</v>
      </c>
      <c r="AX151" s="3" t="str">
        <f t="shared" si="155"/>
        <v>-</v>
      </c>
      <c r="AY151" s="3">
        <f t="shared" si="156"/>
        <v>346.4</v>
      </c>
      <c r="AZ151" s="3">
        <f t="shared" ca="1" si="157"/>
        <v>53.485226335190077</v>
      </c>
      <c r="BA151" s="3">
        <f t="shared" ca="1" si="158"/>
        <v>6.8449084745277835</v>
      </c>
      <c r="BC151" s="3" t="str">
        <f t="shared" si="159"/>
        <v>1.8</v>
      </c>
      <c r="BD151" s="3" t="str">
        <f t="shared" si="160"/>
        <v>-</v>
      </c>
      <c r="BE151" s="3">
        <f t="shared" si="161"/>
        <v>346.4</v>
      </c>
      <c r="BF151" s="3">
        <f t="shared" ca="1" si="162"/>
        <v>53.485226335190077</v>
      </c>
      <c r="BG151" s="3">
        <f t="shared" ca="1" si="163"/>
        <v>4.1069450847166697</v>
      </c>
      <c r="BI151" s="3" t="str">
        <f t="shared" si="164"/>
        <v>1.8</v>
      </c>
      <c r="BJ151" s="3" t="str">
        <f t="shared" si="165"/>
        <v>-</v>
      </c>
      <c r="BK151" s="3">
        <f t="shared" si="166"/>
        <v>346.4</v>
      </c>
      <c r="BL151" s="3">
        <f t="shared" ca="1" si="167"/>
        <v>53.485226335190077</v>
      </c>
      <c r="BM151" s="3">
        <f t="shared" ca="1" si="168"/>
        <v>1.3689816949055569</v>
      </c>
    </row>
    <row r="152" spans="1:65" x14ac:dyDescent="0.3">
      <c r="A152" s="3" t="str">
        <f>'Forward collapse simulation'!B162</f>
        <v>1.8</v>
      </c>
      <c r="B152" s="3" t="str">
        <f>IF('Forward collapse simulation'!C162="","-",'Forward collapse simulation'!C162)</f>
        <v>-</v>
      </c>
      <c r="C152" s="3">
        <f>'Forward collapse simulation'!E162</f>
        <v>347.78</v>
      </c>
      <c r="D152" s="3">
        <f ca="1">'Forward collapse simulation'!AK162</f>
        <v>63.845914323523232</v>
      </c>
      <c r="E152" s="84">
        <f ca="1">'Forward collapse simulation'!AL162</f>
        <v>13.800162541643784</v>
      </c>
      <c r="G152" s="3" t="str">
        <f t="shared" si="119"/>
        <v>1.8</v>
      </c>
      <c r="H152" s="3" t="str">
        <f t="shared" si="120"/>
        <v>-</v>
      </c>
      <c r="I152" s="3">
        <f t="shared" si="121"/>
        <v>347.78</v>
      </c>
      <c r="J152" s="3">
        <f t="shared" ca="1" si="122"/>
        <v>63.845914323523232</v>
      </c>
      <c r="K152" s="3">
        <f t="shared" ca="1" si="123"/>
        <v>13.110154414561595</v>
      </c>
      <c r="M152" s="3" t="str">
        <f t="shared" si="124"/>
        <v>1.8</v>
      </c>
      <c r="N152" s="3" t="str">
        <f t="shared" si="125"/>
        <v>-</v>
      </c>
      <c r="O152" s="3">
        <f t="shared" si="126"/>
        <v>347.78</v>
      </c>
      <c r="P152" s="3">
        <f t="shared" ca="1" si="127"/>
        <v>63.845914323523232</v>
      </c>
      <c r="Q152" s="3">
        <f t="shared" ca="1" si="128"/>
        <v>12.420146287479406</v>
      </c>
      <c r="R152" s="85"/>
      <c r="S152" s="3" t="str">
        <f t="shared" si="129"/>
        <v>1.8</v>
      </c>
      <c r="T152" s="3" t="str">
        <f t="shared" si="130"/>
        <v>-</v>
      </c>
      <c r="U152" s="3">
        <f t="shared" si="131"/>
        <v>347.78</v>
      </c>
      <c r="V152" s="3">
        <f t="shared" ca="1" si="132"/>
        <v>63.845914323523232</v>
      </c>
      <c r="W152" s="3">
        <f t="shared" ca="1" si="133"/>
        <v>11.730138160397216</v>
      </c>
      <c r="X152" s="85"/>
      <c r="Y152" s="3" t="str">
        <f t="shared" si="134"/>
        <v>1.8</v>
      </c>
      <c r="Z152" s="3" t="str">
        <f t="shared" si="135"/>
        <v>-</v>
      </c>
      <c r="AA152" s="3">
        <f t="shared" si="136"/>
        <v>347.78</v>
      </c>
      <c r="AB152" s="3">
        <f t="shared" ca="1" si="137"/>
        <v>63.845914323523232</v>
      </c>
      <c r="AC152" s="3">
        <f t="shared" ca="1" si="138"/>
        <v>11.040130033315029</v>
      </c>
      <c r="AE152" s="3" t="str">
        <f t="shared" si="139"/>
        <v>1.8</v>
      </c>
      <c r="AF152" s="3" t="str">
        <f t="shared" si="140"/>
        <v>-</v>
      </c>
      <c r="AG152" s="3">
        <f t="shared" si="141"/>
        <v>347.78</v>
      </c>
      <c r="AH152" s="3">
        <f t="shared" ca="1" si="142"/>
        <v>63.845914323523232</v>
      </c>
      <c r="AI152" s="3">
        <f t="shared" ca="1" si="143"/>
        <v>10.350121906232838</v>
      </c>
      <c r="AK152" s="3" t="str">
        <f t="shared" si="144"/>
        <v>1.8</v>
      </c>
      <c r="AL152" s="3" t="str">
        <f t="shared" si="145"/>
        <v>-</v>
      </c>
      <c r="AM152" s="3">
        <f t="shared" si="146"/>
        <v>347.78</v>
      </c>
      <c r="AN152" s="3">
        <f t="shared" ca="1" si="147"/>
        <v>63.845914323523232</v>
      </c>
      <c r="AO152" s="3">
        <f t="shared" ca="1" si="148"/>
        <v>9.6601137791506488</v>
      </c>
      <c r="AQ152" s="3" t="str">
        <f t="shared" si="149"/>
        <v>1.8</v>
      </c>
      <c r="AR152" s="3" t="str">
        <f t="shared" si="150"/>
        <v>-</v>
      </c>
      <c r="AS152" s="3">
        <f t="shared" si="151"/>
        <v>347.78</v>
      </c>
      <c r="AT152" s="3">
        <f t="shared" ca="1" si="152"/>
        <v>63.845914323523232</v>
      </c>
      <c r="AU152" s="3">
        <f t="shared" ca="1" si="153"/>
        <v>8.2800975249862709</v>
      </c>
      <c r="AW152" s="3" t="str">
        <f t="shared" si="154"/>
        <v>1.8</v>
      </c>
      <c r="AX152" s="3" t="str">
        <f t="shared" si="155"/>
        <v>-</v>
      </c>
      <c r="AY152" s="3">
        <f t="shared" si="156"/>
        <v>347.78</v>
      </c>
      <c r="AZ152" s="3">
        <f t="shared" ca="1" si="157"/>
        <v>63.845914323523232</v>
      </c>
      <c r="BA152" s="3">
        <f t="shared" ca="1" si="158"/>
        <v>6.9000812708218922</v>
      </c>
      <c r="BC152" s="3" t="str">
        <f t="shared" si="159"/>
        <v>1.8</v>
      </c>
      <c r="BD152" s="3" t="str">
        <f t="shared" si="160"/>
        <v>-</v>
      </c>
      <c r="BE152" s="3">
        <f t="shared" si="161"/>
        <v>347.78</v>
      </c>
      <c r="BF152" s="3">
        <f t="shared" ca="1" si="162"/>
        <v>63.845914323523232</v>
      </c>
      <c r="BG152" s="3">
        <f t="shared" ca="1" si="163"/>
        <v>4.1400487624931355</v>
      </c>
      <c r="BI152" s="3" t="str">
        <f t="shared" si="164"/>
        <v>1.8</v>
      </c>
      <c r="BJ152" s="3" t="str">
        <f t="shared" si="165"/>
        <v>-</v>
      </c>
      <c r="BK152" s="3">
        <f t="shared" si="166"/>
        <v>347.78</v>
      </c>
      <c r="BL152" s="3">
        <f t="shared" ca="1" si="167"/>
        <v>63.845914323523232</v>
      </c>
      <c r="BM152" s="3">
        <f t="shared" ca="1" si="168"/>
        <v>1.3800162541643786</v>
      </c>
    </row>
    <row r="153" spans="1:65" x14ac:dyDescent="0.3">
      <c r="A153" s="3" t="str">
        <f>'Forward collapse simulation'!B163</f>
        <v>1.8</v>
      </c>
      <c r="B153" s="3" t="str">
        <f>IF('Forward collapse simulation'!C163="","-",'Forward collapse simulation'!C163)</f>
        <v>-</v>
      </c>
      <c r="C153" s="3">
        <f>'Forward collapse simulation'!E163</f>
        <v>350.54</v>
      </c>
      <c r="D153" s="3">
        <f ca="1">'Forward collapse simulation'!AK163</f>
        <v>75.418500413598991</v>
      </c>
      <c r="E153" s="84">
        <f ca="1">'Forward collapse simulation'!AL163</f>
        <v>14.085543609388971</v>
      </c>
      <c r="G153" s="3" t="str">
        <f t="shared" si="119"/>
        <v>1.8</v>
      </c>
      <c r="H153" s="3" t="str">
        <f t="shared" si="120"/>
        <v>-</v>
      </c>
      <c r="I153" s="3">
        <f t="shared" si="121"/>
        <v>350.54</v>
      </c>
      <c r="J153" s="3">
        <f t="shared" ca="1" si="122"/>
        <v>75.418500413598991</v>
      </c>
      <c r="K153" s="3">
        <f t="shared" ca="1" si="123"/>
        <v>13.381266428919522</v>
      </c>
      <c r="M153" s="3" t="str">
        <f t="shared" si="124"/>
        <v>1.8</v>
      </c>
      <c r="N153" s="3" t="str">
        <f t="shared" si="125"/>
        <v>-</v>
      </c>
      <c r="O153" s="3">
        <f t="shared" si="126"/>
        <v>350.54</v>
      </c>
      <c r="P153" s="3">
        <f t="shared" ca="1" si="127"/>
        <v>75.418500413598991</v>
      </c>
      <c r="Q153" s="3">
        <f t="shared" ca="1" si="128"/>
        <v>12.676989248450074</v>
      </c>
      <c r="R153" s="85"/>
      <c r="S153" s="3" t="str">
        <f t="shared" si="129"/>
        <v>1.8</v>
      </c>
      <c r="T153" s="3" t="str">
        <f t="shared" si="130"/>
        <v>-</v>
      </c>
      <c r="U153" s="3">
        <f t="shared" si="131"/>
        <v>350.54</v>
      </c>
      <c r="V153" s="3">
        <f t="shared" ca="1" si="132"/>
        <v>75.418500413598991</v>
      </c>
      <c r="W153" s="3">
        <f t="shared" ca="1" si="133"/>
        <v>11.972712067980625</v>
      </c>
      <c r="X153" s="85"/>
      <c r="Y153" s="3" t="str">
        <f t="shared" si="134"/>
        <v>1.8</v>
      </c>
      <c r="Z153" s="3" t="str">
        <f t="shared" si="135"/>
        <v>-</v>
      </c>
      <c r="AA153" s="3">
        <f t="shared" si="136"/>
        <v>350.54</v>
      </c>
      <c r="AB153" s="3">
        <f t="shared" ca="1" si="137"/>
        <v>75.418500413598991</v>
      </c>
      <c r="AC153" s="3">
        <f t="shared" ca="1" si="138"/>
        <v>11.268434887511177</v>
      </c>
      <c r="AE153" s="3" t="str">
        <f t="shared" si="139"/>
        <v>1.8</v>
      </c>
      <c r="AF153" s="3" t="str">
        <f t="shared" si="140"/>
        <v>-</v>
      </c>
      <c r="AG153" s="3">
        <f t="shared" si="141"/>
        <v>350.54</v>
      </c>
      <c r="AH153" s="3">
        <f t="shared" ca="1" si="142"/>
        <v>75.418500413598991</v>
      </c>
      <c r="AI153" s="3">
        <f t="shared" ca="1" si="143"/>
        <v>10.564157707041728</v>
      </c>
      <c r="AK153" s="3" t="str">
        <f t="shared" si="144"/>
        <v>1.8</v>
      </c>
      <c r="AL153" s="3" t="str">
        <f t="shared" si="145"/>
        <v>-</v>
      </c>
      <c r="AM153" s="3">
        <f t="shared" si="146"/>
        <v>350.54</v>
      </c>
      <c r="AN153" s="3">
        <f t="shared" ca="1" si="147"/>
        <v>75.418500413598991</v>
      </c>
      <c r="AO153" s="3">
        <f t="shared" ca="1" si="148"/>
        <v>9.8598805265722795</v>
      </c>
      <c r="AQ153" s="3" t="str">
        <f t="shared" si="149"/>
        <v>1.8</v>
      </c>
      <c r="AR153" s="3" t="str">
        <f t="shared" si="150"/>
        <v>-</v>
      </c>
      <c r="AS153" s="3">
        <f t="shared" si="151"/>
        <v>350.54</v>
      </c>
      <c r="AT153" s="3">
        <f t="shared" ca="1" si="152"/>
        <v>75.418500413598991</v>
      </c>
      <c r="AU153" s="3">
        <f t="shared" ca="1" si="153"/>
        <v>8.4513261656333825</v>
      </c>
      <c r="AW153" s="3" t="str">
        <f t="shared" si="154"/>
        <v>1.8</v>
      </c>
      <c r="AX153" s="3" t="str">
        <f t="shared" si="155"/>
        <v>-</v>
      </c>
      <c r="AY153" s="3">
        <f t="shared" si="156"/>
        <v>350.54</v>
      </c>
      <c r="AZ153" s="3">
        <f t="shared" ca="1" si="157"/>
        <v>75.418500413598991</v>
      </c>
      <c r="BA153" s="3">
        <f t="shared" ca="1" si="158"/>
        <v>7.0427718046944854</v>
      </c>
      <c r="BC153" s="3" t="str">
        <f t="shared" si="159"/>
        <v>1.8</v>
      </c>
      <c r="BD153" s="3" t="str">
        <f t="shared" si="160"/>
        <v>-</v>
      </c>
      <c r="BE153" s="3">
        <f t="shared" si="161"/>
        <v>350.54</v>
      </c>
      <c r="BF153" s="3">
        <f t="shared" ca="1" si="162"/>
        <v>75.418500413598991</v>
      </c>
      <c r="BG153" s="3">
        <f t="shared" ca="1" si="163"/>
        <v>4.2256630828166912</v>
      </c>
      <c r="BI153" s="3" t="str">
        <f t="shared" si="164"/>
        <v>1.8</v>
      </c>
      <c r="BJ153" s="3" t="str">
        <f t="shared" si="165"/>
        <v>-</v>
      </c>
      <c r="BK153" s="3">
        <f t="shared" si="166"/>
        <v>350.54</v>
      </c>
      <c r="BL153" s="3">
        <f t="shared" ca="1" si="167"/>
        <v>75.418500413598991</v>
      </c>
      <c r="BM153" s="3">
        <f t="shared" ca="1" si="168"/>
        <v>1.4085543609388971</v>
      </c>
    </row>
    <row r="154" spans="1:65" x14ac:dyDescent="0.3">
      <c r="A154" s="3" t="str">
        <f>'Forward collapse simulation'!B164</f>
        <v>1.8</v>
      </c>
      <c r="B154" s="3" t="str">
        <f>IF('Forward collapse simulation'!C164="","-",'Forward collapse simulation'!C164)</f>
        <v>-</v>
      </c>
      <c r="C154" s="3">
        <f>'Forward collapse simulation'!E164</f>
        <v>351.78</v>
      </c>
      <c r="D154" s="3">
        <f ca="1">'Forward collapse simulation'!AK164</f>
        <v>81.456992053667875</v>
      </c>
      <c r="E154" s="84">
        <f ca="1">'Forward collapse simulation'!AL164</f>
        <v>14.45353012815813</v>
      </c>
      <c r="G154" s="3" t="str">
        <f t="shared" si="119"/>
        <v>1.8</v>
      </c>
      <c r="H154" s="3" t="str">
        <f t="shared" si="120"/>
        <v>-</v>
      </c>
      <c r="I154" s="3">
        <f t="shared" si="121"/>
        <v>351.78</v>
      </c>
      <c r="J154" s="3">
        <f t="shared" ca="1" si="122"/>
        <v>81.456992053667875</v>
      </c>
      <c r="K154" s="3">
        <f t="shared" ca="1" si="123"/>
        <v>13.730853621750223</v>
      </c>
      <c r="M154" s="3" t="str">
        <f t="shared" si="124"/>
        <v>1.8</v>
      </c>
      <c r="N154" s="3" t="str">
        <f t="shared" si="125"/>
        <v>-</v>
      </c>
      <c r="O154" s="3">
        <f t="shared" si="126"/>
        <v>351.78</v>
      </c>
      <c r="P154" s="3">
        <f t="shared" ca="1" si="127"/>
        <v>81.456992053667875</v>
      </c>
      <c r="Q154" s="3">
        <f t="shared" ca="1" si="128"/>
        <v>13.008177115342317</v>
      </c>
      <c r="R154" s="85"/>
      <c r="S154" s="3" t="str">
        <f t="shared" si="129"/>
        <v>1.8</v>
      </c>
      <c r="T154" s="3" t="str">
        <f t="shared" si="130"/>
        <v>-</v>
      </c>
      <c r="U154" s="3">
        <f t="shared" si="131"/>
        <v>351.78</v>
      </c>
      <c r="V154" s="3">
        <f t="shared" ca="1" si="132"/>
        <v>81.456992053667875</v>
      </c>
      <c r="W154" s="3">
        <f t="shared" ca="1" si="133"/>
        <v>12.285500608934409</v>
      </c>
      <c r="X154" s="85"/>
      <c r="Y154" s="3" t="str">
        <f t="shared" si="134"/>
        <v>1.8</v>
      </c>
      <c r="Z154" s="3" t="str">
        <f t="shared" si="135"/>
        <v>-</v>
      </c>
      <c r="AA154" s="3">
        <f t="shared" si="136"/>
        <v>351.78</v>
      </c>
      <c r="AB154" s="3">
        <f t="shared" ca="1" si="137"/>
        <v>81.456992053667875</v>
      </c>
      <c r="AC154" s="3">
        <f t="shared" ca="1" si="138"/>
        <v>11.562824102526505</v>
      </c>
      <c r="AE154" s="3" t="str">
        <f t="shared" si="139"/>
        <v>1.8</v>
      </c>
      <c r="AF154" s="3" t="str">
        <f t="shared" si="140"/>
        <v>-</v>
      </c>
      <c r="AG154" s="3">
        <f t="shared" si="141"/>
        <v>351.78</v>
      </c>
      <c r="AH154" s="3">
        <f t="shared" ca="1" si="142"/>
        <v>81.456992053667875</v>
      </c>
      <c r="AI154" s="3">
        <f t="shared" ca="1" si="143"/>
        <v>10.840147596118598</v>
      </c>
      <c r="AK154" s="3" t="str">
        <f t="shared" si="144"/>
        <v>1.8</v>
      </c>
      <c r="AL154" s="3" t="str">
        <f t="shared" si="145"/>
        <v>-</v>
      </c>
      <c r="AM154" s="3">
        <f t="shared" si="146"/>
        <v>351.78</v>
      </c>
      <c r="AN154" s="3">
        <f t="shared" ca="1" si="147"/>
        <v>81.456992053667875</v>
      </c>
      <c r="AO154" s="3">
        <f t="shared" ca="1" si="148"/>
        <v>10.117471089710691</v>
      </c>
      <c r="AQ154" s="3" t="str">
        <f t="shared" si="149"/>
        <v>1.8</v>
      </c>
      <c r="AR154" s="3" t="str">
        <f t="shared" si="150"/>
        <v>-</v>
      </c>
      <c r="AS154" s="3">
        <f t="shared" si="151"/>
        <v>351.78</v>
      </c>
      <c r="AT154" s="3">
        <f t="shared" ca="1" si="152"/>
        <v>81.456992053667875</v>
      </c>
      <c r="AU154" s="3">
        <f t="shared" ca="1" si="153"/>
        <v>8.6721180768948773</v>
      </c>
      <c r="AW154" s="3" t="str">
        <f t="shared" si="154"/>
        <v>1.8</v>
      </c>
      <c r="AX154" s="3" t="str">
        <f t="shared" si="155"/>
        <v>-</v>
      </c>
      <c r="AY154" s="3">
        <f t="shared" si="156"/>
        <v>351.78</v>
      </c>
      <c r="AZ154" s="3">
        <f t="shared" ca="1" si="157"/>
        <v>81.456992053667875</v>
      </c>
      <c r="BA154" s="3">
        <f t="shared" ca="1" si="158"/>
        <v>7.226765064079065</v>
      </c>
      <c r="BC154" s="3" t="str">
        <f t="shared" si="159"/>
        <v>1.8</v>
      </c>
      <c r="BD154" s="3" t="str">
        <f t="shared" si="160"/>
        <v>-</v>
      </c>
      <c r="BE154" s="3">
        <f t="shared" si="161"/>
        <v>351.78</v>
      </c>
      <c r="BF154" s="3">
        <f t="shared" ca="1" si="162"/>
        <v>81.456992053667875</v>
      </c>
      <c r="BG154" s="3">
        <f t="shared" ca="1" si="163"/>
        <v>4.3360590384474387</v>
      </c>
      <c r="BI154" s="3" t="str">
        <f t="shared" si="164"/>
        <v>1.8</v>
      </c>
      <c r="BJ154" s="3" t="str">
        <f t="shared" si="165"/>
        <v>-</v>
      </c>
      <c r="BK154" s="3">
        <f t="shared" si="166"/>
        <v>351.78</v>
      </c>
      <c r="BL154" s="3">
        <f t="shared" ca="1" si="167"/>
        <v>81.456992053667875</v>
      </c>
      <c r="BM154" s="3">
        <f t="shared" ca="1" si="168"/>
        <v>1.4453530128158132</v>
      </c>
    </row>
    <row r="155" spans="1:65" x14ac:dyDescent="0.3">
      <c r="A155" s="3" t="str">
        <f>'Forward collapse simulation'!B165</f>
        <v>1.8</v>
      </c>
      <c r="B155" s="3" t="str">
        <f>IF('Forward collapse simulation'!C165="","-",'Forward collapse simulation'!C165)</f>
        <v>-</v>
      </c>
      <c r="C155" s="3">
        <f>'Forward collapse simulation'!E165</f>
        <v>0.62</v>
      </c>
      <c r="D155" s="3">
        <f ca="1">'Forward collapse simulation'!AK165</f>
        <v>85.992100612974014</v>
      </c>
      <c r="E155" s="84">
        <f ca="1">'Forward collapse simulation'!AL165</f>
        <v>13.192761465978776</v>
      </c>
      <c r="G155" s="3" t="str">
        <f t="shared" si="119"/>
        <v>1.8</v>
      </c>
      <c r="H155" s="3" t="str">
        <f t="shared" si="120"/>
        <v>-</v>
      </c>
      <c r="I155" s="3">
        <f t="shared" si="121"/>
        <v>0.62</v>
      </c>
      <c r="J155" s="3">
        <f t="shared" ca="1" si="122"/>
        <v>85.992100612974014</v>
      </c>
      <c r="K155" s="3">
        <f t="shared" ca="1" si="123"/>
        <v>12.533123392679837</v>
      </c>
      <c r="M155" s="3" t="str">
        <f t="shared" si="124"/>
        <v>1.8</v>
      </c>
      <c r="N155" s="3" t="str">
        <f t="shared" si="125"/>
        <v>-</v>
      </c>
      <c r="O155" s="3">
        <f t="shared" si="126"/>
        <v>0.62</v>
      </c>
      <c r="P155" s="3">
        <f t="shared" ca="1" si="127"/>
        <v>85.992100612974014</v>
      </c>
      <c r="Q155" s="3">
        <f t="shared" ca="1" si="128"/>
        <v>11.873485319380899</v>
      </c>
      <c r="R155" s="85"/>
      <c r="S155" s="3" t="str">
        <f t="shared" si="129"/>
        <v>1.8</v>
      </c>
      <c r="T155" s="3" t="str">
        <f t="shared" si="130"/>
        <v>-</v>
      </c>
      <c r="U155" s="3">
        <f t="shared" si="131"/>
        <v>0.62</v>
      </c>
      <c r="V155" s="3">
        <f t="shared" ca="1" si="132"/>
        <v>85.992100612974014</v>
      </c>
      <c r="W155" s="3">
        <f t="shared" ca="1" si="133"/>
        <v>11.21384724608196</v>
      </c>
      <c r="X155" s="85"/>
      <c r="Y155" s="3" t="str">
        <f t="shared" si="134"/>
        <v>1.8</v>
      </c>
      <c r="Z155" s="3" t="str">
        <f t="shared" si="135"/>
        <v>-</v>
      </c>
      <c r="AA155" s="3">
        <f t="shared" si="136"/>
        <v>0.62</v>
      </c>
      <c r="AB155" s="3">
        <f t="shared" ca="1" si="137"/>
        <v>85.992100612974014</v>
      </c>
      <c r="AC155" s="3">
        <f t="shared" ca="1" si="138"/>
        <v>10.554209172783022</v>
      </c>
      <c r="AE155" s="3" t="str">
        <f t="shared" si="139"/>
        <v>1.8</v>
      </c>
      <c r="AF155" s="3" t="str">
        <f t="shared" si="140"/>
        <v>-</v>
      </c>
      <c r="AG155" s="3">
        <f t="shared" si="141"/>
        <v>0.62</v>
      </c>
      <c r="AH155" s="3">
        <f t="shared" ca="1" si="142"/>
        <v>85.992100612974014</v>
      </c>
      <c r="AI155" s="3">
        <f t="shared" ca="1" si="143"/>
        <v>9.8945710994840823</v>
      </c>
      <c r="AK155" s="3" t="str">
        <f t="shared" si="144"/>
        <v>1.8</v>
      </c>
      <c r="AL155" s="3" t="str">
        <f t="shared" si="145"/>
        <v>-</v>
      </c>
      <c r="AM155" s="3">
        <f t="shared" si="146"/>
        <v>0.62</v>
      </c>
      <c r="AN155" s="3">
        <f t="shared" ca="1" si="147"/>
        <v>85.992100612974014</v>
      </c>
      <c r="AO155" s="3">
        <f t="shared" ca="1" si="148"/>
        <v>9.2349330261851428</v>
      </c>
      <c r="AQ155" s="3" t="str">
        <f t="shared" si="149"/>
        <v>1.8</v>
      </c>
      <c r="AR155" s="3" t="str">
        <f t="shared" si="150"/>
        <v>-</v>
      </c>
      <c r="AS155" s="3">
        <f t="shared" si="151"/>
        <v>0.62</v>
      </c>
      <c r="AT155" s="3">
        <f t="shared" ca="1" si="152"/>
        <v>85.992100612974014</v>
      </c>
      <c r="AU155" s="3">
        <f t="shared" ca="1" si="153"/>
        <v>7.9156568795872655</v>
      </c>
      <c r="AW155" s="3" t="str">
        <f t="shared" si="154"/>
        <v>1.8</v>
      </c>
      <c r="AX155" s="3" t="str">
        <f t="shared" si="155"/>
        <v>-</v>
      </c>
      <c r="AY155" s="3">
        <f t="shared" si="156"/>
        <v>0.62</v>
      </c>
      <c r="AZ155" s="3">
        <f t="shared" ca="1" si="157"/>
        <v>85.992100612974014</v>
      </c>
      <c r="BA155" s="3">
        <f t="shared" ca="1" si="158"/>
        <v>6.5963807329893882</v>
      </c>
      <c r="BC155" s="3" t="str">
        <f t="shared" si="159"/>
        <v>1.8</v>
      </c>
      <c r="BD155" s="3" t="str">
        <f t="shared" si="160"/>
        <v>-</v>
      </c>
      <c r="BE155" s="3">
        <f t="shared" si="161"/>
        <v>0.62</v>
      </c>
      <c r="BF155" s="3">
        <f t="shared" ca="1" si="162"/>
        <v>85.992100612974014</v>
      </c>
      <c r="BG155" s="3">
        <f t="shared" ca="1" si="163"/>
        <v>3.9578284397936327</v>
      </c>
      <c r="BI155" s="3" t="str">
        <f t="shared" si="164"/>
        <v>1.8</v>
      </c>
      <c r="BJ155" s="3" t="str">
        <f t="shared" si="165"/>
        <v>-</v>
      </c>
      <c r="BK155" s="3">
        <f t="shared" si="166"/>
        <v>0.62</v>
      </c>
      <c r="BL155" s="3">
        <f t="shared" ca="1" si="167"/>
        <v>85.992100612974014</v>
      </c>
      <c r="BM155" s="3">
        <f t="shared" ca="1" si="168"/>
        <v>1.3192761465978777</v>
      </c>
    </row>
    <row r="156" spans="1:65" x14ac:dyDescent="0.3">
      <c r="A156" s="3" t="str">
        <f>'Forward collapse simulation'!B166</f>
        <v>1.8</v>
      </c>
      <c r="B156" s="3" t="str">
        <f>IF('Forward collapse simulation'!C166="","-",'Forward collapse simulation'!C166)</f>
        <v>-</v>
      </c>
      <c r="C156" s="3">
        <f>'Forward collapse simulation'!E166</f>
        <v>120.07</v>
      </c>
      <c r="D156" s="3">
        <f ca="1">'Forward collapse simulation'!AK166</f>
        <v>88.259205327318895</v>
      </c>
      <c r="E156" s="84">
        <f ca="1">'Forward collapse simulation'!AL166</f>
        <v>14.184851480387008</v>
      </c>
      <c r="G156" s="3" t="str">
        <f t="shared" si="119"/>
        <v>1.8</v>
      </c>
      <c r="H156" s="3" t="str">
        <f t="shared" si="120"/>
        <v>-</v>
      </c>
      <c r="I156" s="3">
        <f t="shared" si="121"/>
        <v>120.07</v>
      </c>
      <c r="J156" s="3">
        <f t="shared" ca="1" si="122"/>
        <v>88.259205327318895</v>
      </c>
      <c r="K156" s="3">
        <f t="shared" ca="1" si="123"/>
        <v>13.475608906367658</v>
      </c>
      <c r="M156" s="3" t="str">
        <f t="shared" si="124"/>
        <v>1.8</v>
      </c>
      <c r="N156" s="3" t="str">
        <f t="shared" si="125"/>
        <v>-</v>
      </c>
      <c r="O156" s="3">
        <f t="shared" si="126"/>
        <v>120.07</v>
      </c>
      <c r="P156" s="3">
        <f t="shared" ca="1" si="127"/>
        <v>88.259205327318895</v>
      </c>
      <c r="Q156" s="3">
        <f t="shared" ca="1" si="128"/>
        <v>12.766366332348309</v>
      </c>
      <c r="R156" s="85"/>
      <c r="S156" s="3" t="str">
        <f t="shared" si="129"/>
        <v>1.8</v>
      </c>
      <c r="T156" s="3" t="str">
        <f t="shared" si="130"/>
        <v>-</v>
      </c>
      <c r="U156" s="3">
        <f t="shared" si="131"/>
        <v>120.07</v>
      </c>
      <c r="V156" s="3">
        <f t="shared" ca="1" si="132"/>
        <v>88.259205327318895</v>
      </c>
      <c r="W156" s="3">
        <f t="shared" ca="1" si="133"/>
        <v>12.057123758328958</v>
      </c>
      <c r="X156" s="85"/>
      <c r="Y156" s="3" t="str">
        <f t="shared" si="134"/>
        <v>1.8</v>
      </c>
      <c r="Z156" s="3" t="str">
        <f t="shared" si="135"/>
        <v>-</v>
      </c>
      <c r="AA156" s="3">
        <f t="shared" si="136"/>
        <v>120.07</v>
      </c>
      <c r="AB156" s="3">
        <f t="shared" ca="1" si="137"/>
        <v>88.259205327318895</v>
      </c>
      <c r="AC156" s="3">
        <f t="shared" ca="1" si="138"/>
        <v>11.347881184309607</v>
      </c>
      <c r="AE156" s="3" t="str">
        <f t="shared" si="139"/>
        <v>1.8</v>
      </c>
      <c r="AF156" s="3" t="str">
        <f t="shared" si="140"/>
        <v>-</v>
      </c>
      <c r="AG156" s="3">
        <f t="shared" si="141"/>
        <v>120.07</v>
      </c>
      <c r="AH156" s="3">
        <f t="shared" ca="1" si="142"/>
        <v>88.259205327318895</v>
      </c>
      <c r="AI156" s="3">
        <f t="shared" ca="1" si="143"/>
        <v>10.638638610290256</v>
      </c>
      <c r="AK156" s="3" t="str">
        <f t="shared" si="144"/>
        <v>1.8</v>
      </c>
      <c r="AL156" s="3" t="str">
        <f t="shared" si="145"/>
        <v>-</v>
      </c>
      <c r="AM156" s="3">
        <f t="shared" si="146"/>
        <v>120.07</v>
      </c>
      <c r="AN156" s="3">
        <f t="shared" ca="1" si="147"/>
        <v>88.259205327318895</v>
      </c>
      <c r="AO156" s="3">
        <f t="shared" ca="1" si="148"/>
        <v>9.9293960362709051</v>
      </c>
      <c r="AQ156" s="3" t="str">
        <f t="shared" si="149"/>
        <v>1.8</v>
      </c>
      <c r="AR156" s="3" t="str">
        <f t="shared" si="150"/>
        <v>-</v>
      </c>
      <c r="AS156" s="3">
        <f t="shared" si="151"/>
        <v>120.07</v>
      </c>
      <c r="AT156" s="3">
        <f t="shared" ca="1" si="152"/>
        <v>88.259205327318895</v>
      </c>
      <c r="AU156" s="3">
        <f t="shared" ca="1" si="153"/>
        <v>8.5109108882322051</v>
      </c>
      <c r="AW156" s="3" t="str">
        <f t="shared" si="154"/>
        <v>1.8</v>
      </c>
      <c r="AX156" s="3" t="str">
        <f t="shared" si="155"/>
        <v>-</v>
      </c>
      <c r="AY156" s="3">
        <f t="shared" si="156"/>
        <v>120.07</v>
      </c>
      <c r="AZ156" s="3">
        <f t="shared" ca="1" si="157"/>
        <v>88.259205327318895</v>
      </c>
      <c r="BA156" s="3">
        <f t="shared" ca="1" si="158"/>
        <v>7.0924257401935042</v>
      </c>
      <c r="BC156" s="3" t="str">
        <f t="shared" si="159"/>
        <v>1.8</v>
      </c>
      <c r="BD156" s="3" t="str">
        <f t="shared" si="160"/>
        <v>-</v>
      </c>
      <c r="BE156" s="3">
        <f t="shared" si="161"/>
        <v>120.07</v>
      </c>
      <c r="BF156" s="3">
        <f t="shared" ca="1" si="162"/>
        <v>88.259205327318895</v>
      </c>
      <c r="BG156" s="3">
        <f t="shared" ca="1" si="163"/>
        <v>4.2554554441161025</v>
      </c>
      <c r="BI156" s="3" t="str">
        <f t="shared" si="164"/>
        <v>1.8</v>
      </c>
      <c r="BJ156" s="3" t="str">
        <f t="shared" si="165"/>
        <v>-</v>
      </c>
      <c r="BK156" s="3">
        <f t="shared" si="166"/>
        <v>120.07</v>
      </c>
      <c r="BL156" s="3">
        <f t="shared" ca="1" si="167"/>
        <v>88.259205327318895</v>
      </c>
      <c r="BM156" s="3">
        <f t="shared" ca="1" si="168"/>
        <v>1.4184851480387008</v>
      </c>
    </row>
    <row r="157" spans="1:65" x14ac:dyDescent="0.3">
      <c r="A157" s="3" t="str">
        <f>'Forward collapse simulation'!B167</f>
        <v>1.8</v>
      </c>
      <c r="B157" s="3" t="str">
        <f>IF('Forward collapse simulation'!C167="","-",'Forward collapse simulation'!C167)</f>
        <v>-</v>
      </c>
      <c r="C157" s="3">
        <f>'Forward collapse simulation'!E167</f>
        <v>160.15</v>
      </c>
      <c r="D157" s="3">
        <f ca="1">'Forward collapse simulation'!AK167</f>
        <v>83.445744371349221</v>
      </c>
      <c r="E157" s="84">
        <f ca="1">'Forward collapse simulation'!AL167</f>
        <v>14.679845341930069</v>
      </c>
      <c r="G157" s="3" t="str">
        <f t="shared" si="119"/>
        <v>1.8</v>
      </c>
      <c r="H157" s="3" t="str">
        <f t="shared" si="120"/>
        <v>-</v>
      </c>
      <c r="I157" s="3">
        <f t="shared" si="121"/>
        <v>160.15</v>
      </c>
      <c r="J157" s="3">
        <f t="shared" ca="1" si="122"/>
        <v>83.445744371349221</v>
      </c>
      <c r="K157" s="3">
        <f t="shared" ca="1" si="123"/>
        <v>13.945853074833565</v>
      </c>
      <c r="M157" s="3" t="str">
        <f t="shared" si="124"/>
        <v>1.8</v>
      </c>
      <c r="N157" s="3" t="str">
        <f t="shared" si="125"/>
        <v>-</v>
      </c>
      <c r="O157" s="3">
        <f t="shared" si="126"/>
        <v>160.15</v>
      </c>
      <c r="P157" s="3">
        <f t="shared" ca="1" si="127"/>
        <v>83.445744371349221</v>
      </c>
      <c r="Q157" s="3">
        <f t="shared" ca="1" si="128"/>
        <v>13.211860807737063</v>
      </c>
      <c r="R157" s="85"/>
      <c r="S157" s="3" t="str">
        <f t="shared" si="129"/>
        <v>1.8</v>
      </c>
      <c r="T157" s="3" t="str">
        <f t="shared" si="130"/>
        <v>-</v>
      </c>
      <c r="U157" s="3">
        <f t="shared" si="131"/>
        <v>160.15</v>
      </c>
      <c r="V157" s="3">
        <f t="shared" ca="1" si="132"/>
        <v>83.445744371349221</v>
      </c>
      <c r="W157" s="3">
        <f t="shared" ca="1" si="133"/>
        <v>12.477868540640557</v>
      </c>
      <c r="X157" s="85"/>
      <c r="Y157" s="3" t="str">
        <f t="shared" si="134"/>
        <v>1.8</v>
      </c>
      <c r="Z157" s="3" t="str">
        <f t="shared" si="135"/>
        <v>-</v>
      </c>
      <c r="AA157" s="3">
        <f t="shared" si="136"/>
        <v>160.15</v>
      </c>
      <c r="AB157" s="3">
        <f t="shared" ca="1" si="137"/>
        <v>83.445744371349221</v>
      </c>
      <c r="AC157" s="3">
        <f t="shared" ca="1" si="138"/>
        <v>11.743876273544055</v>
      </c>
      <c r="AE157" s="3" t="str">
        <f t="shared" si="139"/>
        <v>1.8</v>
      </c>
      <c r="AF157" s="3" t="str">
        <f t="shared" si="140"/>
        <v>-</v>
      </c>
      <c r="AG157" s="3">
        <f t="shared" si="141"/>
        <v>160.15</v>
      </c>
      <c r="AH157" s="3">
        <f t="shared" ca="1" si="142"/>
        <v>83.445744371349221</v>
      </c>
      <c r="AI157" s="3">
        <f t="shared" ca="1" si="143"/>
        <v>11.009884006447551</v>
      </c>
      <c r="AK157" s="3" t="str">
        <f t="shared" si="144"/>
        <v>1.8</v>
      </c>
      <c r="AL157" s="3" t="str">
        <f t="shared" si="145"/>
        <v>-</v>
      </c>
      <c r="AM157" s="3">
        <f t="shared" si="146"/>
        <v>160.15</v>
      </c>
      <c r="AN157" s="3">
        <f t="shared" ca="1" si="147"/>
        <v>83.445744371349221</v>
      </c>
      <c r="AO157" s="3">
        <f t="shared" ca="1" si="148"/>
        <v>10.275891739351048</v>
      </c>
      <c r="AQ157" s="3" t="str">
        <f t="shared" si="149"/>
        <v>1.8</v>
      </c>
      <c r="AR157" s="3" t="str">
        <f t="shared" si="150"/>
        <v>-</v>
      </c>
      <c r="AS157" s="3">
        <f t="shared" si="151"/>
        <v>160.15</v>
      </c>
      <c r="AT157" s="3">
        <f t="shared" ca="1" si="152"/>
        <v>83.445744371349221</v>
      </c>
      <c r="AU157" s="3">
        <f t="shared" ca="1" si="153"/>
        <v>8.80790720515804</v>
      </c>
      <c r="AW157" s="3" t="str">
        <f t="shared" si="154"/>
        <v>1.8</v>
      </c>
      <c r="AX157" s="3" t="str">
        <f t="shared" si="155"/>
        <v>-</v>
      </c>
      <c r="AY157" s="3">
        <f t="shared" si="156"/>
        <v>160.15</v>
      </c>
      <c r="AZ157" s="3">
        <f t="shared" ca="1" si="157"/>
        <v>83.445744371349221</v>
      </c>
      <c r="BA157" s="3">
        <f t="shared" ca="1" si="158"/>
        <v>7.3399226709650343</v>
      </c>
      <c r="BC157" s="3" t="str">
        <f t="shared" si="159"/>
        <v>1.8</v>
      </c>
      <c r="BD157" s="3" t="str">
        <f t="shared" si="160"/>
        <v>-</v>
      </c>
      <c r="BE157" s="3">
        <f t="shared" si="161"/>
        <v>160.15</v>
      </c>
      <c r="BF157" s="3">
        <f t="shared" ca="1" si="162"/>
        <v>83.445744371349221</v>
      </c>
      <c r="BG157" s="3">
        <f t="shared" ca="1" si="163"/>
        <v>4.40395360257902</v>
      </c>
      <c r="BI157" s="3" t="str">
        <f t="shared" si="164"/>
        <v>1.8</v>
      </c>
      <c r="BJ157" s="3" t="str">
        <f t="shared" si="165"/>
        <v>-</v>
      </c>
      <c r="BK157" s="3">
        <f t="shared" si="166"/>
        <v>160.15</v>
      </c>
      <c r="BL157" s="3">
        <f t="shared" ca="1" si="167"/>
        <v>83.445744371349221</v>
      </c>
      <c r="BM157" s="3">
        <f t="shared" ca="1" si="168"/>
        <v>1.4679845341930069</v>
      </c>
    </row>
    <row r="158" spans="1:65" x14ac:dyDescent="0.3">
      <c r="A158" s="3" t="str">
        <f>'Forward collapse simulation'!B168</f>
        <v>1.8</v>
      </c>
      <c r="B158" s="3" t="str">
        <f>IF('Forward collapse simulation'!C168="","-",'Forward collapse simulation'!C168)</f>
        <v>-</v>
      </c>
      <c r="C158" s="3">
        <f>'Forward collapse simulation'!E168</f>
        <v>167.49</v>
      </c>
      <c r="D158" s="3">
        <f ca="1">'Forward collapse simulation'!AK168</f>
        <v>77.366564517840388</v>
      </c>
      <c r="E158" s="84">
        <f ca="1">'Forward collapse simulation'!AL168</f>
        <v>13.23261082116511</v>
      </c>
      <c r="G158" s="3" t="str">
        <f t="shared" si="119"/>
        <v>1.8</v>
      </c>
      <c r="H158" s="3" t="str">
        <f t="shared" si="120"/>
        <v>-</v>
      </c>
      <c r="I158" s="3">
        <f t="shared" si="121"/>
        <v>167.49</v>
      </c>
      <c r="J158" s="3">
        <f t="shared" ca="1" si="122"/>
        <v>77.366564517840388</v>
      </c>
      <c r="K158" s="3">
        <f t="shared" ca="1" si="123"/>
        <v>12.570980280106854</v>
      </c>
      <c r="M158" s="3" t="str">
        <f t="shared" si="124"/>
        <v>1.8</v>
      </c>
      <c r="N158" s="3" t="str">
        <f t="shared" si="125"/>
        <v>-</v>
      </c>
      <c r="O158" s="3">
        <f t="shared" si="126"/>
        <v>167.49</v>
      </c>
      <c r="P158" s="3">
        <f t="shared" ca="1" si="127"/>
        <v>77.366564517840388</v>
      </c>
      <c r="Q158" s="3">
        <f t="shared" ca="1" si="128"/>
        <v>11.909349739048599</v>
      </c>
      <c r="R158" s="85"/>
      <c r="S158" s="3" t="str">
        <f t="shared" si="129"/>
        <v>1.8</v>
      </c>
      <c r="T158" s="3" t="str">
        <f t="shared" si="130"/>
        <v>-</v>
      </c>
      <c r="U158" s="3">
        <f t="shared" si="131"/>
        <v>167.49</v>
      </c>
      <c r="V158" s="3">
        <f t="shared" ca="1" si="132"/>
        <v>77.366564517840388</v>
      </c>
      <c r="W158" s="3">
        <f t="shared" ca="1" si="133"/>
        <v>11.247719197990344</v>
      </c>
      <c r="X158" s="85"/>
      <c r="Y158" s="3" t="str">
        <f t="shared" si="134"/>
        <v>1.8</v>
      </c>
      <c r="Z158" s="3" t="str">
        <f t="shared" si="135"/>
        <v>-</v>
      </c>
      <c r="AA158" s="3">
        <f t="shared" si="136"/>
        <v>167.49</v>
      </c>
      <c r="AB158" s="3">
        <f t="shared" ca="1" si="137"/>
        <v>77.366564517840388</v>
      </c>
      <c r="AC158" s="3">
        <f t="shared" ca="1" si="138"/>
        <v>10.586088656932089</v>
      </c>
      <c r="AE158" s="3" t="str">
        <f t="shared" si="139"/>
        <v>1.8</v>
      </c>
      <c r="AF158" s="3" t="str">
        <f t="shared" si="140"/>
        <v>-</v>
      </c>
      <c r="AG158" s="3">
        <f t="shared" si="141"/>
        <v>167.49</v>
      </c>
      <c r="AH158" s="3">
        <f t="shared" ca="1" si="142"/>
        <v>77.366564517840388</v>
      </c>
      <c r="AI158" s="3">
        <f t="shared" ca="1" si="143"/>
        <v>9.9244581158738328</v>
      </c>
      <c r="AK158" s="3" t="str">
        <f t="shared" si="144"/>
        <v>1.8</v>
      </c>
      <c r="AL158" s="3" t="str">
        <f t="shared" si="145"/>
        <v>-</v>
      </c>
      <c r="AM158" s="3">
        <f t="shared" si="146"/>
        <v>167.49</v>
      </c>
      <c r="AN158" s="3">
        <f t="shared" ca="1" si="147"/>
        <v>77.366564517840388</v>
      </c>
      <c r="AO158" s="3">
        <f t="shared" ca="1" si="148"/>
        <v>9.2628275748155762</v>
      </c>
      <c r="AQ158" s="3" t="str">
        <f t="shared" si="149"/>
        <v>1.8</v>
      </c>
      <c r="AR158" s="3" t="str">
        <f t="shared" si="150"/>
        <v>-</v>
      </c>
      <c r="AS158" s="3">
        <f t="shared" si="151"/>
        <v>167.49</v>
      </c>
      <c r="AT158" s="3">
        <f t="shared" ca="1" si="152"/>
        <v>77.366564517840388</v>
      </c>
      <c r="AU158" s="3">
        <f t="shared" ca="1" si="153"/>
        <v>7.9395664926990657</v>
      </c>
      <c r="AW158" s="3" t="str">
        <f t="shared" si="154"/>
        <v>1.8</v>
      </c>
      <c r="AX158" s="3" t="str">
        <f t="shared" si="155"/>
        <v>-</v>
      </c>
      <c r="AY158" s="3">
        <f t="shared" si="156"/>
        <v>167.49</v>
      </c>
      <c r="AZ158" s="3">
        <f t="shared" ca="1" si="157"/>
        <v>77.366564517840388</v>
      </c>
      <c r="BA158" s="3">
        <f t="shared" ca="1" si="158"/>
        <v>6.6163054105825552</v>
      </c>
      <c r="BC158" s="3" t="str">
        <f t="shared" si="159"/>
        <v>1.8</v>
      </c>
      <c r="BD158" s="3" t="str">
        <f t="shared" si="160"/>
        <v>-</v>
      </c>
      <c r="BE158" s="3">
        <f t="shared" si="161"/>
        <v>167.49</v>
      </c>
      <c r="BF158" s="3">
        <f t="shared" ca="1" si="162"/>
        <v>77.366564517840388</v>
      </c>
      <c r="BG158" s="3">
        <f t="shared" ca="1" si="163"/>
        <v>3.9697832463495328</v>
      </c>
      <c r="BI158" s="3" t="str">
        <f t="shared" si="164"/>
        <v>1.8</v>
      </c>
      <c r="BJ158" s="3" t="str">
        <f t="shared" si="165"/>
        <v>-</v>
      </c>
      <c r="BK158" s="3">
        <f t="shared" si="166"/>
        <v>167.49</v>
      </c>
      <c r="BL158" s="3">
        <f t="shared" ca="1" si="167"/>
        <v>77.366564517840388</v>
      </c>
      <c r="BM158" s="3">
        <f t="shared" ca="1" si="168"/>
        <v>1.3232610821165112</v>
      </c>
    </row>
    <row r="159" spans="1:65" x14ac:dyDescent="0.3">
      <c r="A159" s="3" t="str">
        <f>'Forward collapse simulation'!B169</f>
        <v>1.8</v>
      </c>
      <c r="B159" s="3" t="str">
        <f>IF('Forward collapse simulation'!C169="","-",'Forward collapse simulation'!C169)</f>
        <v>-</v>
      </c>
      <c r="C159" s="3">
        <f>'Forward collapse simulation'!E169</f>
        <v>169.2</v>
      </c>
      <c r="D159" s="3">
        <f ca="1">'Forward collapse simulation'!AK169</f>
        <v>69.398059293659472</v>
      </c>
      <c r="E159" s="84">
        <f ca="1">'Forward collapse simulation'!AL169</f>
        <v>11.112351841794876</v>
      </c>
      <c r="G159" s="3" t="str">
        <f t="shared" si="119"/>
        <v>1.8</v>
      </c>
      <c r="H159" s="3" t="str">
        <f t="shared" si="120"/>
        <v>-</v>
      </c>
      <c r="I159" s="3">
        <f t="shared" si="121"/>
        <v>169.2</v>
      </c>
      <c r="J159" s="3">
        <f t="shared" ca="1" si="122"/>
        <v>69.398059293659472</v>
      </c>
      <c r="K159" s="3">
        <f t="shared" ca="1" si="123"/>
        <v>10.556734249705132</v>
      </c>
      <c r="M159" s="3" t="str">
        <f t="shared" si="124"/>
        <v>1.8</v>
      </c>
      <c r="N159" s="3" t="str">
        <f t="shared" si="125"/>
        <v>-</v>
      </c>
      <c r="O159" s="3">
        <f t="shared" si="126"/>
        <v>169.2</v>
      </c>
      <c r="P159" s="3">
        <f t="shared" ca="1" si="127"/>
        <v>69.398059293659472</v>
      </c>
      <c r="Q159" s="3">
        <f t="shared" ca="1" si="128"/>
        <v>10.001116657615389</v>
      </c>
      <c r="R159" s="85"/>
      <c r="S159" s="3" t="str">
        <f t="shared" si="129"/>
        <v>1.8</v>
      </c>
      <c r="T159" s="3" t="str">
        <f t="shared" si="130"/>
        <v>-</v>
      </c>
      <c r="U159" s="3">
        <f t="shared" si="131"/>
        <v>169.2</v>
      </c>
      <c r="V159" s="3">
        <f t="shared" ca="1" si="132"/>
        <v>69.398059293659472</v>
      </c>
      <c r="W159" s="3">
        <f t="shared" ca="1" si="133"/>
        <v>9.4454990655256434</v>
      </c>
      <c r="X159" s="85"/>
      <c r="Y159" s="3" t="str">
        <f t="shared" si="134"/>
        <v>1.8</v>
      </c>
      <c r="Z159" s="3" t="str">
        <f t="shared" si="135"/>
        <v>-</v>
      </c>
      <c r="AA159" s="3">
        <f t="shared" si="136"/>
        <v>169.2</v>
      </c>
      <c r="AB159" s="3">
        <f t="shared" ca="1" si="137"/>
        <v>69.398059293659472</v>
      </c>
      <c r="AC159" s="3">
        <f t="shared" ca="1" si="138"/>
        <v>8.8898814734359011</v>
      </c>
      <c r="AE159" s="3" t="str">
        <f t="shared" si="139"/>
        <v>1.8</v>
      </c>
      <c r="AF159" s="3" t="str">
        <f t="shared" si="140"/>
        <v>-</v>
      </c>
      <c r="AG159" s="3">
        <f t="shared" si="141"/>
        <v>169.2</v>
      </c>
      <c r="AH159" s="3">
        <f t="shared" ca="1" si="142"/>
        <v>69.398059293659472</v>
      </c>
      <c r="AI159" s="3">
        <f t="shared" ca="1" si="143"/>
        <v>8.3342638813461569</v>
      </c>
      <c r="AK159" s="3" t="str">
        <f t="shared" si="144"/>
        <v>1.8</v>
      </c>
      <c r="AL159" s="3" t="str">
        <f t="shared" si="145"/>
        <v>-</v>
      </c>
      <c r="AM159" s="3">
        <f t="shared" si="146"/>
        <v>169.2</v>
      </c>
      <c r="AN159" s="3">
        <f t="shared" ca="1" si="147"/>
        <v>69.398059293659472</v>
      </c>
      <c r="AO159" s="3">
        <f t="shared" ca="1" si="148"/>
        <v>7.7786462892564128</v>
      </c>
      <c r="AQ159" s="3" t="str">
        <f t="shared" si="149"/>
        <v>1.8</v>
      </c>
      <c r="AR159" s="3" t="str">
        <f t="shared" si="150"/>
        <v>-</v>
      </c>
      <c r="AS159" s="3">
        <f t="shared" si="151"/>
        <v>169.2</v>
      </c>
      <c r="AT159" s="3">
        <f t="shared" ca="1" si="152"/>
        <v>69.398059293659472</v>
      </c>
      <c r="AU159" s="3">
        <f t="shared" ca="1" si="153"/>
        <v>6.6674111050769254</v>
      </c>
      <c r="AW159" s="3" t="str">
        <f t="shared" si="154"/>
        <v>1.8</v>
      </c>
      <c r="AX159" s="3" t="str">
        <f t="shared" si="155"/>
        <v>-</v>
      </c>
      <c r="AY159" s="3">
        <f t="shared" si="156"/>
        <v>169.2</v>
      </c>
      <c r="AZ159" s="3">
        <f t="shared" ca="1" si="157"/>
        <v>69.398059293659472</v>
      </c>
      <c r="BA159" s="3">
        <f t="shared" ca="1" si="158"/>
        <v>5.5561759208974379</v>
      </c>
      <c r="BC159" s="3" t="str">
        <f t="shared" si="159"/>
        <v>1.8</v>
      </c>
      <c r="BD159" s="3" t="str">
        <f t="shared" si="160"/>
        <v>-</v>
      </c>
      <c r="BE159" s="3">
        <f t="shared" si="161"/>
        <v>169.2</v>
      </c>
      <c r="BF159" s="3">
        <f t="shared" ca="1" si="162"/>
        <v>69.398059293659472</v>
      </c>
      <c r="BG159" s="3">
        <f t="shared" ca="1" si="163"/>
        <v>3.3337055525384627</v>
      </c>
      <c r="BI159" s="3" t="str">
        <f t="shared" si="164"/>
        <v>1.8</v>
      </c>
      <c r="BJ159" s="3" t="str">
        <f t="shared" si="165"/>
        <v>-</v>
      </c>
      <c r="BK159" s="3">
        <f t="shared" si="166"/>
        <v>169.2</v>
      </c>
      <c r="BL159" s="3">
        <f t="shared" ca="1" si="167"/>
        <v>69.398059293659472</v>
      </c>
      <c r="BM159" s="3">
        <f t="shared" ca="1" si="168"/>
        <v>1.1112351841794876</v>
      </c>
    </row>
    <row r="160" spans="1:65" x14ac:dyDescent="0.3">
      <c r="A160" s="3" t="str">
        <f>'Forward collapse simulation'!B170</f>
        <v>1.8</v>
      </c>
      <c r="B160" s="3" t="str">
        <f>IF('Forward collapse simulation'!C170="","-",'Forward collapse simulation'!C170)</f>
        <v>-</v>
      </c>
      <c r="C160" s="3">
        <f>'Forward collapse simulation'!E170</f>
        <v>169.4</v>
      </c>
      <c r="D160" s="3">
        <f ca="1">'Forward collapse simulation'!AK170</f>
        <v>61.772761538968844</v>
      </c>
      <c r="E160" s="84">
        <f ca="1">'Forward collapse simulation'!AL170</f>
        <v>8.8421713011647025</v>
      </c>
      <c r="G160" s="3" t="str">
        <f t="shared" si="119"/>
        <v>1.8</v>
      </c>
      <c r="H160" s="3" t="str">
        <f t="shared" si="120"/>
        <v>-</v>
      </c>
      <c r="I160" s="3">
        <f t="shared" si="121"/>
        <v>169.4</v>
      </c>
      <c r="J160" s="3">
        <f t="shared" ca="1" si="122"/>
        <v>61.772761538968844</v>
      </c>
      <c r="K160" s="3">
        <f t="shared" ca="1" si="123"/>
        <v>8.4000627361064666</v>
      </c>
      <c r="M160" s="3" t="str">
        <f t="shared" si="124"/>
        <v>1.8</v>
      </c>
      <c r="N160" s="3" t="str">
        <f t="shared" si="125"/>
        <v>-</v>
      </c>
      <c r="O160" s="3">
        <f t="shared" si="126"/>
        <v>169.4</v>
      </c>
      <c r="P160" s="3">
        <f t="shared" ca="1" si="127"/>
        <v>61.772761538968844</v>
      </c>
      <c r="Q160" s="3">
        <f t="shared" ca="1" si="128"/>
        <v>7.9579541710482324</v>
      </c>
      <c r="R160" s="85"/>
      <c r="S160" s="3" t="str">
        <f t="shared" si="129"/>
        <v>1.8</v>
      </c>
      <c r="T160" s="3" t="str">
        <f t="shared" si="130"/>
        <v>-</v>
      </c>
      <c r="U160" s="3">
        <f t="shared" si="131"/>
        <v>169.4</v>
      </c>
      <c r="V160" s="3">
        <f t="shared" ca="1" si="132"/>
        <v>61.772761538968844</v>
      </c>
      <c r="W160" s="3">
        <f t="shared" ca="1" si="133"/>
        <v>7.5158456059899965</v>
      </c>
      <c r="X160" s="85"/>
      <c r="Y160" s="3" t="str">
        <f t="shared" si="134"/>
        <v>1.8</v>
      </c>
      <c r="Z160" s="3" t="str">
        <f t="shared" si="135"/>
        <v>-</v>
      </c>
      <c r="AA160" s="3">
        <f t="shared" si="136"/>
        <v>169.4</v>
      </c>
      <c r="AB160" s="3">
        <f t="shared" ca="1" si="137"/>
        <v>61.772761538968844</v>
      </c>
      <c r="AC160" s="3">
        <f t="shared" ca="1" si="138"/>
        <v>7.0737370409317624</v>
      </c>
      <c r="AE160" s="3" t="str">
        <f t="shared" si="139"/>
        <v>1.8</v>
      </c>
      <c r="AF160" s="3" t="str">
        <f t="shared" si="140"/>
        <v>-</v>
      </c>
      <c r="AG160" s="3">
        <f t="shared" si="141"/>
        <v>169.4</v>
      </c>
      <c r="AH160" s="3">
        <f t="shared" ca="1" si="142"/>
        <v>61.772761538968844</v>
      </c>
      <c r="AI160" s="3">
        <f t="shared" ca="1" si="143"/>
        <v>6.6316284758735264</v>
      </c>
      <c r="AK160" s="3" t="str">
        <f t="shared" si="144"/>
        <v>1.8</v>
      </c>
      <c r="AL160" s="3" t="str">
        <f t="shared" si="145"/>
        <v>-</v>
      </c>
      <c r="AM160" s="3">
        <f t="shared" si="146"/>
        <v>169.4</v>
      </c>
      <c r="AN160" s="3">
        <f t="shared" ca="1" si="147"/>
        <v>61.772761538968844</v>
      </c>
      <c r="AO160" s="3">
        <f t="shared" ca="1" si="148"/>
        <v>6.1895199108152914</v>
      </c>
      <c r="AQ160" s="3" t="str">
        <f t="shared" si="149"/>
        <v>1.8</v>
      </c>
      <c r="AR160" s="3" t="str">
        <f t="shared" si="150"/>
        <v>-</v>
      </c>
      <c r="AS160" s="3">
        <f t="shared" si="151"/>
        <v>169.4</v>
      </c>
      <c r="AT160" s="3">
        <f t="shared" ca="1" si="152"/>
        <v>61.772761538968844</v>
      </c>
      <c r="AU160" s="3">
        <f t="shared" ca="1" si="153"/>
        <v>5.3053027806988213</v>
      </c>
      <c r="AW160" s="3" t="str">
        <f t="shared" si="154"/>
        <v>1.8</v>
      </c>
      <c r="AX160" s="3" t="str">
        <f t="shared" si="155"/>
        <v>-</v>
      </c>
      <c r="AY160" s="3">
        <f t="shared" si="156"/>
        <v>169.4</v>
      </c>
      <c r="AZ160" s="3">
        <f t="shared" ca="1" si="157"/>
        <v>61.772761538968844</v>
      </c>
      <c r="BA160" s="3">
        <f t="shared" ca="1" si="158"/>
        <v>4.4210856505823513</v>
      </c>
      <c r="BC160" s="3" t="str">
        <f t="shared" si="159"/>
        <v>1.8</v>
      </c>
      <c r="BD160" s="3" t="str">
        <f t="shared" si="160"/>
        <v>-</v>
      </c>
      <c r="BE160" s="3">
        <f t="shared" si="161"/>
        <v>169.4</v>
      </c>
      <c r="BF160" s="3">
        <f t="shared" ca="1" si="162"/>
        <v>61.772761538968844</v>
      </c>
      <c r="BG160" s="3">
        <f t="shared" ca="1" si="163"/>
        <v>2.6526513903494107</v>
      </c>
      <c r="BI160" s="3" t="str">
        <f t="shared" si="164"/>
        <v>1.8</v>
      </c>
      <c r="BJ160" s="3" t="str">
        <f t="shared" si="165"/>
        <v>-</v>
      </c>
      <c r="BK160" s="3">
        <f t="shared" si="166"/>
        <v>169.4</v>
      </c>
      <c r="BL160" s="3">
        <f t="shared" ca="1" si="167"/>
        <v>61.772761538968844</v>
      </c>
      <c r="BM160" s="3">
        <f t="shared" ca="1" si="168"/>
        <v>0.8842171301164703</v>
      </c>
    </row>
    <row r="161" spans="1:65" x14ac:dyDescent="0.3">
      <c r="A161" s="3" t="str">
        <f>'Forward collapse simulation'!B171</f>
        <v>1.8</v>
      </c>
      <c r="B161" s="3" t="str">
        <f>IF('Forward collapse simulation'!C171="","-",'Forward collapse simulation'!C171)</f>
        <v>-</v>
      </c>
      <c r="C161" s="3">
        <f>'Forward collapse simulation'!E171</f>
        <v>170.42</v>
      </c>
      <c r="D161" s="3">
        <f ca="1">'Forward collapse simulation'!AK171</f>
        <v>29.366307812884305</v>
      </c>
      <c r="E161" s="84">
        <f ca="1">'Forward collapse simulation'!AL171</f>
        <v>12.941177944986752</v>
      </c>
      <c r="G161" s="3" t="str">
        <f t="shared" si="119"/>
        <v>1.8</v>
      </c>
      <c r="H161" s="3" t="str">
        <f t="shared" si="120"/>
        <v>-</v>
      </c>
      <c r="I161" s="3">
        <f t="shared" si="121"/>
        <v>170.42</v>
      </c>
      <c r="J161" s="3">
        <f t="shared" ca="1" si="122"/>
        <v>29.366307812884305</v>
      </c>
      <c r="K161" s="3">
        <f t="shared" ca="1" si="123"/>
        <v>12.294119047737414</v>
      </c>
      <c r="M161" s="3" t="str">
        <f t="shared" si="124"/>
        <v>1.8</v>
      </c>
      <c r="N161" s="3" t="str">
        <f t="shared" si="125"/>
        <v>-</v>
      </c>
      <c r="O161" s="3">
        <f t="shared" si="126"/>
        <v>170.42</v>
      </c>
      <c r="P161" s="3">
        <f t="shared" ca="1" si="127"/>
        <v>29.366307812884305</v>
      </c>
      <c r="Q161" s="3">
        <f t="shared" ca="1" si="128"/>
        <v>11.647060150488077</v>
      </c>
      <c r="R161" s="85"/>
      <c r="S161" s="3" t="str">
        <f t="shared" si="129"/>
        <v>1.8</v>
      </c>
      <c r="T161" s="3" t="str">
        <f t="shared" si="130"/>
        <v>-</v>
      </c>
      <c r="U161" s="3">
        <f t="shared" si="131"/>
        <v>170.42</v>
      </c>
      <c r="V161" s="3">
        <f t="shared" ca="1" si="132"/>
        <v>29.366307812884305</v>
      </c>
      <c r="W161" s="3">
        <f t="shared" ca="1" si="133"/>
        <v>11.000001253238739</v>
      </c>
      <c r="X161" s="85"/>
      <c r="Y161" s="3" t="str">
        <f t="shared" si="134"/>
        <v>1.8</v>
      </c>
      <c r="Z161" s="3" t="str">
        <f t="shared" si="135"/>
        <v>-</v>
      </c>
      <c r="AA161" s="3">
        <f t="shared" si="136"/>
        <v>170.42</v>
      </c>
      <c r="AB161" s="3">
        <f t="shared" ca="1" si="137"/>
        <v>29.366307812884305</v>
      </c>
      <c r="AC161" s="3">
        <f t="shared" ca="1" si="138"/>
        <v>10.352942355989402</v>
      </c>
      <c r="AE161" s="3" t="str">
        <f t="shared" si="139"/>
        <v>1.8</v>
      </c>
      <c r="AF161" s="3" t="str">
        <f t="shared" si="140"/>
        <v>-</v>
      </c>
      <c r="AG161" s="3">
        <f t="shared" si="141"/>
        <v>170.42</v>
      </c>
      <c r="AH161" s="3">
        <f t="shared" ca="1" si="142"/>
        <v>29.366307812884305</v>
      </c>
      <c r="AI161" s="3">
        <f t="shared" ca="1" si="143"/>
        <v>9.7058834587400646</v>
      </c>
      <c r="AK161" s="3" t="str">
        <f t="shared" si="144"/>
        <v>1.8</v>
      </c>
      <c r="AL161" s="3" t="str">
        <f t="shared" si="145"/>
        <v>-</v>
      </c>
      <c r="AM161" s="3">
        <f t="shared" si="146"/>
        <v>170.42</v>
      </c>
      <c r="AN161" s="3">
        <f t="shared" ca="1" si="147"/>
        <v>29.366307812884305</v>
      </c>
      <c r="AO161" s="3">
        <f t="shared" ca="1" si="148"/>
        <v>9.0588245614907255</v>
      </c>
      <c r="AQ161" s="3" t="str">
        <f t="shared" si="149"/>
        <v>1.8</v>
      </c>
      <c r="AR161" s="3" t="str">
        <f t="shared" si="150"/>
        <v>-</v>
      </c>
      <c r="AS161" s="3">
        <f t="shared" si="151"/>
        <v>170.42</v>
      </c>
      <c r="AT161" s="3">
        <f t="shared" ca="1" si="152"/>
        <v>29.366307812884305</v>
      </c>
      <c r="AU161" s="3">
        <f t="shared" ca="1" si="153"/>
        <v>7.7647067669920506</v>
      </c>
      <c r="AW161" s="3" t="str">
        <f t="shared" si="154"/>
        <v>1.8</v>
      </c>
      <c r="AX161" s="3" t="str">
        <f t="shared" si="155"/>
        <v>-</v>
      </c>
      <c r="AY161" s="3">
        <f t="shared" si="156"/>
        <v>170.42</v>
      </c>
      <c r="AZ161" s="3">
        <f t="shared" ca="1" si="157"/>
        <v>29.366307812884305</v>
      </c>
      <c r="BA161" s="3">
        <f t="shared" ca="1" si="158"/>
        <v>6.4705889724933758</v>
      </c>
      <c r="BC161" s="3" t="str">
        <f t="shared" si="159"/>
        <v>1.8</v>
      </c>
      <c r="BD161" s="3" t="str">
        <f t="shared" si="160"/>
        <v>-</v>
      </c>
      <c r="BE161" s="3">
        <f t="shared" si="161"/>
        <v>170.42</v>
      </c>
      <c r="BF161" s="3">
        <f t="shared" ca="1" si="162"/>
        <v>29.366307812884305</v>
      </c>
      <c r="BG161" s="3">
        <f t="shared" ca="1" si="163"/>
        <v>3.8823533834960253</v>
      </c>
      <c r="BI161" s="3" t="str">
        <f t="shared" si="164"/>
        <v>1.8</v>
      </c>
      <c r="BJ161" s="3" t="str">
        <f t="shared" si="165"/>
        <v>-</v>
      </c>
      <c r="BK161" s="3">
        <f t="shared" si="166"/>
        <v>170.42</v>
      </c>
      <c r="BL161" s="3">
        <f t="shared" ca="1" si="167"/>
        <v>29.366307812884305</v>
      </c>
      <c r="BM161" s="3">
        <f t="shared" ca="1" si="168"/>
        <v>1.2941177944986753</v>
      </c>
    </row>
    <row r="162" spans="1:65" x14ac:dyDescent="0.3">
      <c r="A162" s="3" t="str">
        <f>'Forward collapse simulation'!B172</f>
        <v>1.8</v>
      </c>
      <c r="B162" s="3" t="str">
        <f>IF('Forward collapse simulation'!C172="","-",'Forward collapse simulation'!C172)</f>
        <v>-</v>
      </c>
      <c r="C162" s="3">
        <f>'Forward collapse simulation'!E172</f>
        <v>170.27</v>
      </c>
      <c r="D162" s="3">
        <f ca="1">'Forward collapse simulation'!AK172</f>
        <v>13.728812188880584</v>
      </c>
      <c r="E162" s="84">
        <f ca="1">'Forward collapse simulation'!AL172</f>
        <v>12.786299045317266</v>
      </c>
      <c r="G162" s="3" t="str">
        <f t="shared" si="119"/>
        <v>1.8</v>
      </c>
      <c r="H162" s="3" t="str">
        <f t="shared" si="120"/>
        <v>-</v>
      </c>
      <c r="I162" s="3">
        <f t="shared" si="121"/>
        <v>170.27</v>
      </c>
      <c r="J162" s="3">
        <f t="shared" ca="1" si="122"/>
        <v>13.728812188880584</v>
      </c>
      <c r="K162" s="3">
        <f t="shared" ca="1" si="123"/>
        <v>12.146984093051403</v>
      </c>
      <c r="M162" s="3" t="str">
        <f t="shared" si="124"/>
        <v>1.8</v>
      </c>
      <c r="N162" s="3" t="str">
        <f t="shared" si="125"/>
        <v>-</v>
      </c>
      <c r="O162" s="3">
        <f t="shared" si="126"/>
        <v>170.27</v>
      </c>
      <c r="P162" s="3">
        <f t="shared" ca="1" si="127"/>
        <v>13.728812188880584</v>
      </c>
      <c r="Q162" s="3">
        <f t="shared" ca="1" si="128"/>
        <v>11.50766914078554</v>
      </c>
      <c r="R162" s="85"/>
      <c r="S162" s="3" t="str">
        <f t="shared" si="129"/>
        <v>1.8</v>
      </c>
      <c r="T162" s="3" t="str">
        <f t="shared" si="130"/>
        <v>-</v>
      </c>
      <c r="U162" s="3">
        <f t="shared" si="131"/>
        <v>170.27</v>
      </c>
      <c r="V162" s="3">
        <f t="shared" ca="1" si="132"/>
        <v>13.728812188880584</v>
      </c>
      <c r="W162" s="3">
        <f t="shared" ca="1" si="133"/>
        <v>10.868354188519676</v>
      </c>
      <c r="X162" s="85"/>
      <c r="Y162" s="3" t="str">
        <f t="shared" si="134"/>
        <v>1.8</v>
      </c>
      <c r="Z162" s="3" t="str">
        <f t="shared" si="135"/>
        <v>-</v>
      </c>
      <c r="AA162" s="3">
        <f t="shared" si="136"/>
        <v>170.27</v>
      </c>
      <c r="AB162" s="3">
        <f t="shared" ca="1" si="137"/>
        <v>13.728812188880584</v>
      </c>
      <c r="AC162" s="3">
        <f t="shared" ca="1" si="138"/>
        <v>10.229039236253813</v>
      </c>
      <c r="AE162" s="3" t="str">
        <f t="shared" si="139"/>
        <v>1.8</v>
      </c>
      <c r="AF162" s="3" t="str">
        <f t="shared" si="140"/>
        <v>-</v>
      </c>
      <c r="AG162" s="3">
        <f t="shared" si="141"/>
        <v>170.27</v>
      </c>
      <c r="AH162" s="3">
        <f t="shared" ca="1" si="142"/>
        <v>13.728812188880584</v>
      </c>
      <c r="AI162" s="3">
        <f t="shared" ca="1" si="143"/>
        <v>9.58972428398795</v>
      </c>
      <c r="AK162" s="3" t="str">
        <f t="shared" si="144"/>
        <v>1.8</v>
      </c>
      <c r="AL162" s="3" t="str">
        <f t="shared" si="145"/>
        <v>-</v>
      </c>
      <c r="AM162" s="3">
        <f t="shared" si="146"/>
        <v>170.27</v>
      </c>
      <c r="AN162" s="3">
        <f t="shared" ca="1" si="147"/>
        <v>13.728812188880584</v>
      </c>
      <c r="AO162" s="3">
        <f t="shared" ca="1" si="148"/>
        <v>8.950409331722085</v>
      </c>
      <c r="AQ162" s="3" t="str">
        <f t="shared" si="149"/>
        <v>1.8</v>
      </c>
      <c r="AR162" s="3" t="str">
        <f t="shared" si="150"/>
        <v>-</v>
      </c>
      <c r="AS162" s="3">
        <f t="shared" si="151"/>
        <v>170.27</v>
      </c>
      <c r="AT162" s="3">
        <f t="shared" ca="1" si="152"/>
        <v>13.728812188880584</v>
      </c>
      <c r="AU162" s="3">
        <f t="shared" ca="1" si="153"/>
        <v>7.6717794271903594</v>
      </c>
      <c r="AW162" s="3" t="str">
        <f t="shared" si="154"/>
        <v>1.8</v>
      </c>
      <c r="AX162" s="3" t="str">
        <f t="shared" si="155"/>
        <v>-</v>
      </c>
      <c r="AY162" s="3">
        <f t="shared" si="156"/>
        <v>170.27</v>
      </c>
      <c r="AZ162" s="3">
        <f t="shared" ca="1" si="157"/>
        <v>13.728812188880584</v>
      </c>
      <c r="BA162" s="3">
        <f t="shared" ca="1" si="158"/>
        <v>6.393149522658633</v>
      </c>
      <c r="BC162" s="3" t="str">
        <f t="shared" si="159"/>
        <v>1.8</v>
      </c>
      <c r="BD162" s="3" t="str">
        <f t="shared" si="160"/>
        <v>-</v>
      </c>
      <c r="BE162" s="3">
        <f t="shared" si="161"/>
        <v>170.27</v>
      </c>
      <c r="BF162" s="3">
        <f t="shared" ca="1" si="162"/>
        <v>13.728812188880584</v>
      </c>
      <c r="BG162" s="3">
        <f t="shared" ca="1" si="163"/>
        <v>3.8358897135951797</v>
      </c>
      <c r="BI162" s="3" t="str">
        <f t="shared" si="164"/>
        <v>1.8</v>
      </c>
      <c r="BJ162" s="3" t="str">
        <f t="shared" si="165"/>
        <v>-</v>
      </c>
      <c r="BK162" s="3">
        <f t="shared" si="166"/>
        <v>170.27</v>
      </c>
      <c r="BL162" s="3">
        <f t="shared" ca="1" si="167"/>
        <v>13.728812188880584</v>
      </c>
      <c r="BM162" s="3">
        <f t="shared" ca="1" si="168"/>
        <v>1.2786299045317266</v>
      </c>
    </row>
    <row r="163" spans="1:65" x14ac:dyDescent="0.3">
      <c r="A163" s="3" t="str">
        <f>'Forward collapse simulation'!B173</f>
        <v>1.8</v>
      </c>
      <c r="B163" s="3" t="str">
        <f>IF('Forward collapse simulation'!C173="","-",'Forward collapse simulation'!C173)</f>
        <v>-</v>
      </c>
      <c r="C163" s="3">
        <f>'Forward collapse simulation'!E173</f>
        <v>169.77</v>
      </c>
      <c r="D163" s="3">
        <f>'Forward collapse simulation'!AK173</f>
        <v>-4.1399999999999997</v>
      </c>
      <c r="E163" s="84">
        <f>'Forward collapse simulation'!AL173</f>
        <v>9.9370000000000012</v>
      </c>
      <c r="G163" s="3" t="str">
        <f t="shared" si="119"/>
        <v>1.8</v>
      </c>
      <c r="H163" s="3" t="str">
        <f t="shared" si="120"/>
        <v>-</v>
      </c>
      <c r="I163" s="3">
        <f t="shared" si="121"/>
        <v>169.77</v>
      </c>
      <c r="J163" s="3">
        <f t="shared" si="122"/>
        <v>-4.1399999999999997</v>
      </c>
      <c r="K163" s="3">
        <f t="shared" si="123"/>
        <v>9.4401500000000009</v>
      </c>
      <c r="M163" s="3" t="str">
        <f t="shared" si="124"/>
        <v>1.8</v>
      </c>
      <c r="N163" s="3" t="str">
        <f t="shared" si="125"/>
        <v>-</v>
      </c>
      <c r="O163" s="3">
        <f t="shared" si="126"/>
        <v>169.77</v>
      </c>
      <c r="P163" s="3">
        <f t="shared" si="127"/>
        <v>-4.1399999999999997</v>
      </c>
      <c r="Q163" s="3">
        <f t="shared" si="128"/>
        <v>8.9433000000000007</v>
      </c>
      <c r="R163" s="85"/>
      <c r="S163" s="3" t="str">
        <f t="shared" si="129"/>
        <v>1.8</v>
      </c>
      <c r="T163" s="3" t="str">
        <f t="shared" si="130"/>
        <v>-</v>
      </c>
      <c r="U163" s="3">
        <f t="shared" si="131"/>
        <v>169.77</v>
      </c>
      <c r="V163" s="3">
        <f t="shared" si="132"/>
        <v>-4.1399999999999997</v>
      </c>
      <c r="W163" s="3">
        <f t="shared" si="133"/>
        <v>8.4464500000000005</v>
      </c>
      <c r="X163" s="85"/>
      <c r="Y163" s="3" t="str">
        <f t="shared" si="134"/>
        <v>1.8</v>
      </c>
      <c r="Z163" s="3" t="str">
        <f t="shared" si="135"/>
        <v>-</v>
      </c>
      <c r="AA163" s="3">
        <f t="shared" si="136"/>
        <v>169.77</v>
      </c>
      <c r="AB163" s="3">
        <f t="shared" si="137"/>
        <v>-4.1399999999999997</v>
      </c>
      <c r="AC163" s="3">
        <f t="shared" si="138"/>
        <v>7.9496000000000011</v>
      </c>
      <c r="AE163" s="3" t="str">
        <f t="shared" si="139"/>
        <v>1.8</v>
      </c>
      <c r="AF163" s="3" t="str">
        <f t="shared" si="140"/>
        <v>-</v>
      </c>
      <c r="AG163" s="3">
        <f t="shared" si="141"/>
        <v>169.77</v>
      </c>
      <c r="AH163" s="3">
        <f t="shared" si="142"/>
        <v>-4.1399999999999997</v>
      </c>
      <c r="AI163" s="3">
        <f t="shared" si="143"/>
        <v>7.4527500000000009</v>
      </c>
      <c r="AK163" s="3" t="str">
        <f t="shared" si="144"/>
        <v>1.8</v>
      </c>
      <c r="AL163" s="3" t="str">
        <f t="shared" si="145"/>
        <v>-</v>
      </c>
      <c r="AM163" s="3">
        <f t="shared" si="146"/>
        <v>169.77</v>
      </c>
      <c r="AN163" s="3">
        <f t="shared" si="147"/>
        <v>-4.1399999999999997</v>
      </c>
      <c r="AO163" s="3">
        <f t="shared" si="148"/>
        <v>6.9559000000000006</v>
      </c>
      <c r="AQ163" s="3" t="str">
        <f t="shared" si="149"/>
        <v>1.8</v>
      </c>
      <c r="AR163" s="3" t="str">
        <f t="shared" si="150"/>
        <v>-</v>
      </c>
      <c r="AS163" s="3">
        <f t="shared" si="151"/>
        <v>169.77</v>
      </c>
      <c r="AT163" s="3">
        <f t="shared" si="152"/>
        <v>-4.1399999999999997</v>
      </c>
      <c r="AU163" s="3">
        <f t="shared" si="153"/>
        <v>5.9622000000000002</v>
      </c>
      <c r="AW163" s="3" t="str">
        <f t="shared" si="154"/>
        <v>1.8</v>
      </c>
      <c r="AX163" s="3" t="str">
        <f t="shared" si="155"/>
        <v>-</v>
      </c>
      <c r="AY163" s="3">
        <f t="shared" si="156"/>
        <v>169.77</v>
      </c>
      <c r="AZ163" s="3">
        <f t="shared" si="157"/>
        <v>-4.1399999999999997</v>
      </c>
      <c r="BA163" s="3">
        <f t="shared" si="158"/>
        <v>4.9685000000000006</v>
      </c>
      <c r="BC163" s="3" t="str">
        <f t="shared" si="159"/>
        <v>1.8</v>
      </c>
      <c r="BD163" s="3" t="str">
        <f t="shared" si="160"/>
        <v>-</v>
      </c>
      <c r="BE163" s="3">
        <f t="shared" si="161"/>
        <v>169.77</v>
      </c>
      <c r="BF163" s="3">
        <f t="shared" si="162"/>
        <v>-4.1399999999999997</v>
      </c>
      <c r="BG163" s="3">
        <f t="shared" si="163"/>
        <v>2.9811000000000001</v>
      </c>
      <c r="BI163" s="3" t="str">
        <f t="shared" si="164"/>
        <v>1.8</v>
      </c>
      <c r="BJ163" s="3" t="str">
        <f t="shared" si="165"/>
        <v>-</v>
      </c>
      <c r="BK163" s="3">
        <f t="shared" si="166"/>
        <v>169.77</v>
      </c>
      <c r="BL163" s="3">
        <f t="shared" si="167"/>
        <v>-4.1399999999999997</v>
      </c>
      <c r="BM163" s="3">
        <f t="shared" si="168"/>
        <v>0.99370000000000014</v>
      </c>
    </row>
    <row r="164" spans="1:65" x14ac:dyDescent="0.3">
      <c r="A164" s="3" t="str">
        <f>'Forward collapse simulation'!B174</f>
        <v>1.8</v>
      </c>
      <c r="B164" s="3" t="str">
        <f>IF('Forward collapse simulation'!C174="","-",'Forward collapse simulation'!C174)</f>
        <v>-</v>
      </c>
      <c r="C164" s="3">
        <f>'Forward collapse simulation'!E174</f>
        <v>168.94</v>
      </c>
      <c r="D164" s="3">
        <f>'Forward collapse simulation'!AK174</f>
        <v>-6.79</v>
      </c>
      <c r="E164" s="84">
        <f>'Forward collapse simulation'!AL174</f>
        <v>8.2100000000000009</v>
      </c>
      <c r="G164" s="3" t="str">
        <f t="shared" si="119"/>
        <v>1.8</v>
      </c>
      <c r="H164" s="3" t="str">
        <f t="shared" si="120"/>
        <v>-</v>
      </c>
      <c r="I164" s="3">
        <f t="shared" si="121"/>
        <v>168.94</v>
      </c>
      <c r="J164" s="3">
        <f t="shared" si="122"/>
        <v>-6.79</v>
      </c>
      <c r="K164" s="3">
        <f t="shared" si="123"/>
        <v>7.7995000000000001</v>
      </c>
      <c r="M164" s="3" t="str">
        <f t="shared" si="124"/>
        <v>1.8</v>
      </c>
      <c r="N164" s="3" t="str">
        <f t="shared" si="125"/>
        <v>-</v>
      </c>
      <c r="O164" s="3">
        <f t="shared" si="126"/>
        <v>168.94</v>
      </c>
      <c r="P164" s="3">
        <f t="shared" si="127"/>
        <v>-6.79</v>
      </c>
      <c r="Q164" s="3">
        <f t="shared" si="128"/>
        <v>7.3890000000000011</v>
      </c>
      <c r="R164" s="85"/>
      <c r="S164" s="3" t="str">
        <f t="shared" si="129"/>
        <v>1.8</v>
      </c>
      <c r="T164" s="3" t="str">
        <f t="shared" si="130"/>
        <v>-</v>
      </c>
      <c r="U164" s="3">
        <f t="shared" si="131"/>
        <v>168.94</v>
      </c>
      <c r="V164" s="3">
        <f t="shared" si="132"/>
        <v>-6.79</v>
      </c>
      <c r="W164" s="3">
        <f t="shared" si="133"/>
        <v>6.9785000000000004</v>
      </c>
      <c r="X164" s="85"/>
      <c r="Y164" s="3" t="str">
        <f t="shared" si="134"/>
        <v>1.8</v>
      </c>
      <c r="Z164" s="3" t="str">
        <f t="shared" si="135"/>
        <v>-</v>
      </c>
      <c r="AA164" s="3">
        <f t="shared" si="136"/>
        <v>168.94</v>
      </c>
      <c r="AB164" s="3">
        <f t="shared" si="137"/>
        <v>-6.79</v>
      </c>
      <c r="AC164" s="3">
        <f t="shared" si="138"/>
        <v>6.5680000000000014</v>
      </c>
      <c r="AE164" s="3" t="str">
        <f t="shared" si="139"/>
        <v>1.8</v>
      </c>
      <c r="AF164" s="3" t="str">
        <f t="shared" si="140"/>
        <v>-</v>
      </c>
      <c r="AG164" s="3">
        <f t="shared" si="141"/>
        <v>168.94</v>
      </c>
      <c r="AH164" s="3">
        <f t="shared" si="142"/>
        <v>-6.79</v>
      </c>
      <c r="AI164" s="3">
        <f t="shared" si="143"/>
        <v>6.1575000000000006</v>
      </c>
      <c r="AK164" s="3" t="str">
        <f t="shared" si="144"/>
        <v>1.8</v>
      </c>
      <c r="AL164" s="3" t="str">
        <f t="shared" si="145"/>
        <v>-</v>
      </c>
      <c r="AM164" s="3">
        <f t="shared" si="146"/>
        <v>168.94</v>
      </c>
      <c r="AN164" s="3">
        <f t="shared" si="147"/>
        <v>-6.79</v>
      </c>
      <c r="AO164" s="3">
        <f t="shared" si="148"/>
        <v>5.7469999999999999</v>
      </c>
      <c r="AQ164" s="3" t="str">
        <f t="shared" si="149"/>
        <v>1.8</v>
      </c>
      <c r="AR164" s="3" t="str">
        <f t="shared" si="150"/>
        <v>-</v>
      </c>
      <c r="AS164" s="3">
        <f t="shared" si="151"/>
        <v>168.94</v>
      </c>
      <c r="AT164" s="3">
        <f t="shared" si="152"/>
        <v>-6.79</v>
      </c>
      <c r="AU164" s="3">
        <f t="shared" si="153"/>
        <v>4.9260000000000002</v>
      </c>
      <c r="AW164" s="3" t="str">
        <f t="shared" si="154"/>
        <v>1.8</v>
      </c>
      <c r="AX164" s="3" t="str">
        <f t="shared" si="155"/>
        <v>-</v>
      </c>
      <c r="AY164" s="3">
        <f t="shared" si="156"/>
        <v>168.94</v>
      </c>
      <c r="AZ164" s="3">
        <f t="shared" si="157"/>
        <v>-6.79</v>
      </c>
      <c r="BA164" s="3">
        <f t="shared" si="158"/>
        <v>4.1050000000000004</v>
      </c>
      <c r="BC164" s="3" t="str">
        <f t="shared" si="159"/>
        <v>1.8</v>
      </c>
      <c r="BD164" s="3" t="str">
        <f t="shared" si="160"/>
        <v>-</v>
      </c>
      <c r="BE164" s="3">
        <f t="shared" si="161"/>
        <v>168.94</v>
      </c>
      <c r="BF164" s="3">
        <f t="shared" si="162"/>
        <v>-6.79</v>
      </c>
      <c r="BG164" s="3">
        <f t="shared" si="163"/>
        <v>2.4630000000000001</v>
      </c>
      <c r="BI164" s="3" t="str">
        <f t="shared" si="164"/>
        <v>1.8</v>
      </c>
      <c r="BJ164" s="3" t="str">
        <f t="shared" si="165"/>
        <v>-</v>
      </c>
      <c r="BK164" s="3">
        <f t="shared" si="166"/>
        <v>168.94</v>
      </c>
      <c r="BL164" s="3">
        <f t="shared" si="167"/>
        <v>-6.79</v>
      </c>
      <c r="BM164" s="3">
        <f t="shared" si="168"/>
        <v>0.82100000000000017</v>
      </c>
    </row>
    <row r="165" spans="1:65" x14ac:dyDescent="0.3">
      <c r="A165" s="3" t="str">
        <f>'Forward collapse simulation'!B175</f>
        <v>1.8</v>
      </c>
      <c r="B165" s="3" t="str">
        <f>IF('Forward collapse simulation'!C175="","-",'Forward collapse simulation'!C175)</f>
        <v>-</v>
      </c>
      <c r="C165" s="3">
        <f>'Forward collapse simulation'!E175</f>
        <v>167.75</v>
      </c>
      <c r="D165" s="3">
        <f>'Forward collapse simulation'!AK175</f>
        <v>-9.68</v>
      </c>
      <c r="E165" s="84">
        <f>'Forward collapse simulation'!AL175</f>
        <v>6.0949999999999998</v>
      </c>
      <c r="G165" s="3" t="str">
        <f t="shared" si="119"/>
        <v>1.8</v>
      </c>
      <c r="H165" s="3" t="str">
        <f t="shared" si="120"/>
        <v>-</v>
      </c>
      <c r="I165" s="3">
        <f t="shared" si="121"/>
        <v>167.75</v>
      </c>
      <c r="J165" s="3">
        <f t="shared" si="122"/>
        <v>-9.68</v>
      </c>
      <c r="K165" s="3">
        <f t="shared" si="123"/>
        <v>5.7902499999999995</v>
      </c>
      <c r="M165" s="3" t="str">
        <f t="shared" si="124"/>
        <v>1.8</v>
      </c>
      <c r="N165" s="3" t="str">
        <f t="shared" si="125"/>
        <v>-</v>
      </c>
      <c r="O165" s="3">
        <f t="shared" si="126"/>
        <v>167.75</v>
      </c>
      <c r="P165" s="3">
        <f t="shared" si="127"/>
        <v>-9.68</v>
      </c>
      <c r="Q165" s="3">
        <f t="shared" si="128"/>
        <v>5.4855</v>
      </c>
      <c r="R165" s="85"/>
      <c r="S165" s="3" t="str">
        <f t="shared" si="129"/>
        <v>1.8</v>
      </c>
      <c r="T165" s="3" t="str">
        <f t="shared" si="130"/>
        <v>-</v>
      </c>
      <c r="U165" s="3">
        <f t="shared" si="131"/>
        <v>167.75</v>
      </c>
      <c r="V165" s="3">
        <f t="shared" si="132"/>
        <v>-9.68</v>
      </c>
      <c r="W165" s="3">
        <f t="shared" si="133"/>
        <v>5.1807499999999997</v>
      </c>
      <c r="X165" s="85"/>
      <c r="Y165" s="3" t="str">
        <f t="shared" si="134"/>
        <v>1.8</v>
      </c>
      <c r="Z165" s="3" t="str">
        <f t="shared" si="135"/>
        <v>-</v>
      </c>
      <c r="AA165" s="3">
        <f t="shared" si="136"/>
        <v>167.75</v>
      </c>
      <c r="AB165" s="3">
        <f t="shared" si="137"/>
        <v>-9.68</v>
      </c>
      <c r="AC165" s="3">
        <f t="shared" si="138"/>
        <v>4.8760000000000003</v>
      </c>
      <c r="AE165" s="3" t="str">
        <f t="shared" si="139"/>
        <v>1.8</v>
      </c>
      <c r="AF165" s="3" t="str">
        <f t="shared" si="140"/>
        <v>-</v>
      </c>
      <c r="AG165" s="3">
        <f t="shared" si="141"/>
        <v>167.75</v>
      </c>
      <c r="AH165" s="3">
        <f t="shared" si="142"/>
        <v>-9.68</v>
      </c>
      <c r="AI165" s="3">
        <f t="shared" si="143"/>
        <v>4.57125</v>
      </c>
      <c r="AK165" s="3" t="str">
        <f t="shared" si="144"/>
        <v>1.8</v>
      </c>
      <c r="AL165" s="3" t="str">
        <f t="shared" si="145"/>
        <v>-</v>
      </c>
      <c r="AM165" s="3">
        <f t="shared" si="146"/>
        <v>167.75</v>
      </c>
      <c r="AN165" s="3">
        <f t="shared" si="147"/>
        <v>-9.68</v>
      </c>
      <c r="AO165" s="3">
        <f t="shared" si="148"/>
        <v>4.2664999999999997</v>
      </c>
      <c r="AQ165" s="3" t="str">
        <f t="shared" si="149"/>
        <v>1.8</v>
      </c>
      <c r="AR165" s="3" t="str">
        <f t="shared" si="150"/>
        <v>-</v>
      </c>
      <c r="AS165" s="3">
        <f t="shared" si="151"/>
        <v>167.75</v>
      </c>
      <c r="AT165" s="3">
        <f t="shared" si="152"/>
        <v>-9.68</v>
      </c>
      <c r="AU165" s="3">
        <f t="shared" si="153"/>
        <v>3.6569999999999996</v>
      </c>
      <c r="AW165" s="3" t="str">
        <f t="shared" si="154"/>
        <v>1.8</v>
      </c>
      <c r="AX165" s="3" t="str">
        <f t="shared" si="155"/>
        <v>-</v>
      </c>
      <c r="AY165" s="3">
        <f t="shared" si="156"/>
        <v>167.75</v>
      </c>
      <c r="AZ165" s="3">
        <f t="shared" si="157"/>
        <v>-9.68</v>
      </c>
      <c r="BA165" s="3">
        <f t="shared" si="158"/>
        <v>3.0474999999999999</v>
      </c>
      <c r="BC165" s="3" t="str">
        <f t="shared" si="159"/>
        <v>1.8</v>
      </c>
      <c r="BD165" s="3" t="str">
        <f t="shared" si="160"/>
        <v>-</v>
      </c>
      <c r="BE165" s="3">
        <f t="shared" si="161"/>
        <v>167.75</v>
      </c>
      <c r="BF165" s="3">
        <f t="shared" si="162"/>
        <v>-9.68</v>
      </c>
      <c r="BG165" s="3">
        <f t="shared" si="163"/>
        <v>1.8284999999999998</v>
      </c>
      <c r="BI165" s="3" t="str">
        <f t="shared" si="164"/>
        <v>1.8</v>
      </c>
      <c r="BJ165" s="3" t="str">
        <f t="shared" si="165"/>
        <v>-</v>
      </c>
      <c r="BK165" s="3">
        <f t="shared" si="166"/>
        <v>167.75</v>
      </c>
      <c r="BL165" s="3">
        <f t="shared" si="167"/>
        <v>-9.68</v>
      </c>
      <c r="BM165" s="3">
        <f t="shared" si="168"/>
        <v>0.60950000000000004</v>
      </c>
    </row>
    <row r="166" spans="1:65" x14ac:dyDescent="0.3">
      <c r="A166" s="3" t="str">
        <f>'Forward collapse simulation'!B176</f>
        <v>1.8</v>
      </c>
      <c r="B166" s="3" t="str">
        <f>IF('Forward collapse simulation'!C176="","-",'Forward collapse simulation'!C176)</f>
        <v>-</v>
      </c>
      <c r="C166" s="3">
        <f>'Forward collapse simulation'!E176</f>
        <v>167.18</v>
      </c>
      <c r="D166" s="3">
        <f>'Forward collapse simulation'!AK176</f>
        <v>-12.88</v>
      </c>
      <c r="E166" s="84">
        <f>'Forward collapse simulation'!AL176</f>
        <v>3.6339999999999999</v>
      </c>
      <c r="G166" s="3" t="str">
        <f t="shared" si="119"/>
        <v>1.8</v>
      </c>
      <c r="H166" s="3" t="str">
        <f t="shared" si="120"/>
        <v>-</v>
      </c>
      <c r="I166" s="3">
        <f t="shared" si="121"/>
        <v>167.18</v>
      </c>
      <c r="J166" s="3">
        <f t="shared" si="122"/>
        <v>-12.88</v>
      </c>
      <c r="K166" s="3">
        <f t="shared" si="123"/>
        <v>3.4522999999999997</v>
      </c>
      <c r="M166" s="3" t="str">
        <f t="shared" si="124"/>
        <v>1.8</v>
      </c>
      <c r="N166" s="3" t="str">
        <f t="shared" si="125"/>
        <v>-</v>
      </c>
      <c r="O166" s="3">
        <f t="shared" si="126"/>
        <v>167.18</v>
      </c>
      <c r="P166" s="3">
        <f t="shared" si="127"/>
        <v>-12.88</v>
      </c>
      <c r="Q166" s="3">
        <f t="shared" si="128"/>
        <v>3.2706</v>
      </c>
      <c r="R166" s="85"/>
      <c r="S166" s="3" t="str">
        <f t="shared" si="129"/>
        <v>1.8</v>
      </c>
      <c r="T166" s="3" t="str">
        <f t="shared" si="130"/>
        <v>-</v>
      </c>
      <c r="U166" s="3">
        <f t="shared" si="131"/>
        <v>167.18</v>
      </c>
      <c r="V166" s="3">
        <f t="shared" si="132"/>
        <v>-12.88</v>
      </c>
      <c r="W166" s="3">
        <f t="shared" si="133"/>
        <v>3.0888999999999998</v>
      </c>
      <c r="X166" s="85"/>
      <c r="Y166" s="3" t="str">
        <f t="shared" si="134"/>
        <v>1.8</v>
      </c>
      <c r="Z166" s="3" t="str">
        <f t="shared" si="135"/>
        <v>-</v>
      </c>
      <c r="AA166" s="3">
        <f t="shared" si="136"/>
        <v>167.18</v>
      </c>
      <c r="AB166" s="3">
        <f t="shared" si="137"/>
        <v>-12.88</v>
      </c>
      <c r="AC166" s="3">
        <f t="shared" si="138"/>
        <v>2.9072</v>
      </c>
      <c r="AE166" s="3" t="str">
        <f t="shared" si="139"/>
        <v>1.8</v>
      </c>
      <c r="AF166" s="3" t="str">
        <f t="shared" si="140"/>
        <v>-</v>
      </c>
      <c r="AG166" s="3">
        <f t="shared" si="141"/>
        <v>167.18</v>
      </c>
      <c r="AH166" s="3">
        <f t="shared" si="142"/>
        <v>-12.88</v>
      </c>
      <c r="AI166" s="3">
        <f t="shared" si="143"/>
        <v>2.7254999999999998</v>
      </c>
      <c r="AK166" s="3" t="str">
        <f t="shared" si="144"/>
        <v>1.8</v>
      </c>
      <c r="AL166" s="3" t="str">
        <f t="shared" si="145"/>
        <v>-</v>
      </c>
      <c r="AM166" s="3">
        <f t="shared" si="146"/>
        <v>167.18</v>
      </c>
      <c r="AN166" s="3">
        <f t="shared" si="147"/>
        <v>-12.88</v>
      </c>
      <c r="AO166" s="3">
        <f t="shared" si="148"/>
        <v>2.5437999999999996</v>
      </c>
      <c r="AQ166" s="3" t="str">
        <f t="shared" si="149"/>
        <v>1.8</v>
      </c>
      <c r="AR166" s="3" t="str">
        <f t="shared" si="150"/>
        <v>-</v>
      </c>
      <c r="AS166" s="3">
        <f t="shared" si="151"/>
        <v>167.18</v>
      </c>
      <c r="AT166" s="3">
        <f t="shared" si="152"/>
        <v>-12.88</v>
      </c>
      <c r="AU166" s="3">
        <f t="shared" si="153"/>
        <v>2.1803999999999997</v>
      </c>
      <c r="AW166" s="3" t="str">
        <f t="shared" si="154"/>
        <v>1.8</v>
      </c>
      <c r="AX166" s="3" t="str">
        <f t="shared" si="155"/>
        <v>-</v>
      </c>
      <c r="AY166" s="3">
        <f t="shared" si="156"/>
        <v>167.18</v>
      </c>
      <c r="AZ166" s="3">
        <f t="shared" si="157"/>
        <v>-12.88</v>
      </c>
      <c r="BA166" s="3">
        <f t="shared" si="158"/>
        <v>1.8169999999999999</v>
      </c>
      <c r="BC166" s="3" t="str">
        <f t="shared" si="159"/>
        <v>1.8</v>
      </c>
      <c r="BD166" s="3" t="str">
        <f t="shared" si="160"/>
        <v>-</v>
      </c>
      <c r="BE166" s="3">
        <f t="shared" si="161"/>
        <v>167.18</v>
      </c>
      <c r="BF166" s="3">
        <f t="shared" si="162"/>
        <v>-12.88</v>
      </c>
      <c r="BG166" s="3">
        <f t="shared" si="163"/>
        <v>1.0901999999999998</v>
      </c>
      <c r="BI166" s="3" t="str">
        <f t="shared" si="164"/>
        <v>1.8</v>
      </c>
      <c r="BJ166" s="3" t="str">
        <f t="shared" si="165"/>
        <v>-</v>
      </c>
      <c r="BK166" s="3">
        <f t="shared" si="166"/>
        <v>167.18</v>
      </c>
      <c r="BL166" s="3">
        <f t="shared" si="167"/>
        <v>-12.88</v>
      </c>
      <c r="BM166" s="3">
        <f t="shared" si="168"/>
        <v>0.3634</v>
      </c>
    </row>
    <row r="167" spans="1:65" x14ac:dyDescent="0.3">
      <c r="A167" s="3" t="str">
        <f>'Forward collapse simulation'!B177</f>
        <v>1.8</v>
      </c>
      <c r="B167" s="3" t="str">
        <f>IF('Forward collapse simulation'!C177="","-",'Forward collapse simulation'!C177)</f>
        <v>-</v>
      </c>
      <c r="C167" s="3">
        <f>'Forward collapse simulation'!E177</f>
        <v>163.92</v>
      </c>
      <c r="D167" s="3">
        <f>'Forward collapse simulation'!AK177</f>
        <v>-21.62</v>
      </c>
      <c r="E167" s="84">
        <f>'Forward collapse simulation'!AL177</f>
        <v>2.2559999999999998</v>
      </c>
      <c r="G167" s="3" t="str">
        <f t="shared" si="119"/>
        <v>1.8</v>
      </c>
      <c r="H167" s="3" t="str">
        <f t="shared" si="120"/>
        <v>-</v>
      </c>
      <c r="I167" s="3">
        <f t="shared" si="121"/>
        <v>163.92</v>
      </c>
      <c r="J167" s="3">
        <f t="shared" si="122"/>
        <v>-21.62</v>
      </c>
      <c r="K167" s="3">
        <f t="shared" si="123"/>
        <v>2.1431999999999998</v>
      </c>
      <c r="M167" s="3" t="str">
        <f t="shared" si="124"/>
        <v>1.8</v>
      </c>
      <c r="N167" s="3" t="str">
        <f t="shared" si="125"/>
        <v>-</v>
      </c>
      <c r="O167" s="3">
        <f t="shared" si="126"/>
        <v>163.92</v>
      </c>
      <c r="P167" s="3">
        <f t="shared" si="127"/>
        <v>-21.62</v>
      </c>
      <c r="Q167" s="3">
        <f t="shared" si="128"/>
        <v>2.0303999999999998</v>
      </c>
      <c r="R167" s="85"/>
      <c r="S167" s="3" t="str">
        <f t="shared" si="129"/>
        <v>1.8</v>
      </c>
      <c r="T167" s="3" t="str">
        <f t="shared" si="130"/>
        <v>-</v>
      </c>
      <c r="U167" s="3">
        <f t="shared" si="131"/>
        <v>163.92</v>
      </c>
      <c r="V167" s="3">
        <f t="shared" si="132"/>
        <v>-21.62</v>
      </c>
      <c r="W167" s="3">
        <f t="shared" si="133"/>
        <v>1.9175999999999997</v>
      </c>
      <c r="X167" s="85"/>
      <c r="Y167" s="3" t="str">
        <f t="shared" si="134"/>
        <v>1.8</v>
      </c>
      <c r="Z167" s="3" t="str">
        <f t="shared" si="135"/>
        <v>-</v>
      </c>
      <c r="AA167" s="3">
        <f t="shared" si="136"/>
        <v>163.92</v>
      </c>
      <c r="AB167" s="3">
        <f t="shared" si="137"/>
        <v>-21.62</v>
      </c>
      <c r="AC167" s="3">
        <f t="shared" si="138"/>
        <v>1.8048</v>
      </c>
      <c r="AE167" s="3" t="str">
        <f t="shared" si="139"/>
        <v>1.8</v>
      </c>
      <c r="AF167" s="3" t="str">
        <f t="shared" si="140"/>
        <v>-</v>
      </c>
      <c r="AG167" s="3">
        <f t="shared" si="141"/>
        <v>163.92</v>
      </c>
      <c r="AH167" s="3">
        <f t="shared" si="142"/>
        <v>-21.62</v>
      </c>
      <c r="AI167" s="3">
        <f t="shared" si="143"/>
        <v>1.6919999999999997</v>
      </c>
      <c r="AK167" s="3" t="str">
        <f t="shared" si="144"/>
        <v>1.8</v>
      </c>
      <c r="AL167" s="3" t="str">
        <f t="shared" si="145"/>
        <v>-</v>
      </c>
      <c r="AM167" s="3">
        <f t="shared" si="146"/>
        <v>163.92</v>
      </c>
      <c r="AN167" s="3">
        <f t="shared" si="147"/>
        <v>-21.62</v>
      </c>
      <c r="AO167" s="3">
        <f t="shared" si="148"/>
        <v>1.5791999999999997</v>
      </c>
      <c r="AQ167" s="3" t="str">
        <f t="shared" si="149"/>
        <v>1.8</v>
      </c>
      <c r="AR167" s="3" t="str">
        <f t="shared" si="150"/>
        <v>-</v>
      </c>
      <c r="AS167" s="3">
        <f t="shared" si="151"/>
        <v>163.92</v>
      </c>
      <c r="AT167" s="3">
        <f t="shared" si="152"/>
        <v>-21.62</v>
      </c>
      <c r="AU167" s="3">
        <f t="shared" si="153"/>
        <v>1.3535999999999999</v>
      </c>
      <c r="AW167" s="3" t="str">
        <f t="shared" si="154"/>
        <v>1.8</v>
      </c>
      <c r="AX167" s="3" t="str">
        <f t="shared" si="155"/>
        <v>-</v>
      </c>
      <c r="AY167" s="3">
        <f t="shared" si="156"/>
        <v>163.92</v>
      </c>
      <c r="AZ167" s="3">
        <f t="shared" si="157"/>
        <v>-21.62</v>
      </c>
      <c r="BA167" s="3">
        <f t="shared" si="158"/>
        <v>1.1279999999999999</v>
      </c>
      <c r="BC167" s="3" t="str">
        <f t="shared" si="159"/>
        <v>1.8</v>
      </c>
      <c r="BD167" s="3" t="str">
        <f t="shared" si="160"/>
        <v>-</v>
      </c>
      <c r="BE167" s="3">
        <f t="shared" si="161"/>
        <v>163.92</v>
      </c>
      <c r="BF167" s="3">
        <f t="shared" si="162"/>
        <v>-21.62</v>
      </c>
      <c r="BG167" s="3">
        <f t="shared" si="163"/>
        <v>0.67679999999999996</v>
      </c>
      <c r="BI167" s="3" t="str">
        <f t="shared" si="164"/>
        <v>1.8</v>
      </c>
      <c r="BJ167" s="3" t="str">
        <f t="shared" si="165"/>
        <v>-</v>
      </c>
      <c r="BK167" s="3">
        <f t="shared" si="166"/>
        <v>163.92</v>
      </c>
      <c r="BL167" s="3">
        <f t="shared" si="167"/>
        <v>-21.62</v>
      </c>
      <c r="BM167" s="3">
        <f t="shared" si="168"/>
        <v>0.22559999999999999</v>
      </c>
    </row>
    <row r="168" spans="1:65" x14ac:dyDescent="0.3">
      <c r="A168" s="3" t="str">
        <f>'Forward collapse simulation'!B178</f>
        <v>1.8</v>
      </c>
      <c r="B168" s="3" t="str">
        <f>IF('Forward collapse simulation'!C178="","-",'Forward collapse simulation'!C178)</f>
        <v>-</v>
      </c>
      <c r="C168" s="3">
        <f>'Forward collapse simulation'!E178</f>
        <v>158.53</v>
      </c>
      <c r="D168" s="3">
        <f>'Forward collapse simulation'!AK178</f>
        <v>-36.9</v>
      </c>
      <c r="E168" s="84">
        <f>'Forward collapse simulation'!AL178</f>
        <v>1.599</v>
      </c>
      <c r="G168" s="3" t="str">
        <f t="shared" si="119"/>
        <v>1.8</v>
      </c>
      <c r="H168" s="3" t="str">
        <f t="shared" si="120"/>
        <v>-</v>
      </c>
      <c r="I168" s="3">
        <f t="shared" si="121"/>
        <v>158.53</v>
      </c>
      <c r="J168" s="3">
        <f t="shared" si="122"/>
        <v>-36.9</v>
      </c>
      <c r="K168" s="3">
        <f t="shared" si="123"/>
        <v>1.51905</v>
      </c>
      <c r="M168" s="3" t="str">
        <f t="shared" si="124"/>
        <v>1.8</v>
      </c>
      <c r="N168" s="3" t="str">
        <f t="shared" si="125"/>
        <v>-</v>
      </c>
      <c r="O168" s="3">
        <f t="shared" si="126"/>
        <v>158.53</v>
      </c>
      <c r="P168" s="3">
        <f t="shared" si="127"/>
        <v>-36.9</v>
      </c>
      <c r="Q168" s="3">
        <f t="shared" si="128"/>
        <v>1.4391</v>
      </c>
      <c r="R168" s="85"/>
      <c r="S168" s="3" t="str">
        <f t="shared" si="129"/>
        <v>1.8</v>
      </c>
      <c r="T168" s="3" t="str">
        <f t="shared" si="130"/>
        <v>-</v>
      </c>
      <c r="U168" s="3">
        <f t="shared" si="131"/>
        <v>158.53</v>
      </c>
      <c r="V168" s="3">
        <f t="shared" si="132"/>
        <v>-36.9</v>
      </c>
      <c r="W168" s="3">
        <f t="shared" si="133"/>
        <v>1.3591499999999999</v>
      </c>
      <c r="X168" s="85"/>
      <c r="Y168" s="3" t="str">
        <f t="shared" si="134"/>
        <v>1.8</v>
      </c>
      <c r="Z168" s="3" t="str">
        <f t="shared" si="135"/>
        <v>-</v>
      </c>
      <c r="AA168" s="3">
        <f t="shared" si="136"/>
        <v>158.53</v>
      </c>
      <c r="AB168" s="3">
        <f t="shared" si="137"/>
        <v>-36.9</v>
      </c>
      <c r="AC168" s="3">
        <f t="shared" si="138"/>
        <v>1.2792000000000001</v>
      </c>
      <c r="AE168" s="3" t="str">
        <f t="shared" si="139"/>
        <v>1.8</v>
      </c>
      <c r="AF168" s="3" t="str">
        <f t="shared" si="140"/>
        <v>-</v>
      </c>
      <c r="AG168" s="3">
        <f t="shared" si="141"/>
        <v>158.53</v>
      </c>
      <c r="AH168" s="3">
        <f t="shared" si="142"/>
        <v>-36.9</v>
      </c>
      <c r="AI168" s="3">
        <f t="shared" si="143"/>
        <v>1.1992499999999999</v>
      </c>
      <c r="AK168" s="3" t="str">
        <f t="shared" si="144"/>
        <v>1.8</v>
      </c>
      <c r="AL168" s="3" t="str">
        <f t="shared" si="145"/>
        <v>-</v>
      </c>
      <c r="AM168" s="3">
        <f t="shared" si="146"/>
        <v>158.53</v>
      </c>
      <c r="AN168" s="3">
        <f t="shared" si="147"/>
        <v>-36.9</v>
      </c>
      <c r="AO168" s="3">
        <f t="shared" si="148"/>
        <v>1.1193</v>
      </c>
      <c r="AQ168" s="3" t="str">
        <f t="shared" si="149"/>
        <v>1.8</v>
      </c>
      <c r="AR168" s="3" t="str">
        <f t="shared" si="150"/>
        <v>-</v>
      </c>
      <c r="AS168" s="3">
        <f t="shared" si="151"/>
        <v>158.53</v>
      </c>
      <c r="AT168" s="3">
        <f t="shared" si="152"/>
        <v>-36.9</v>
      </c>
      <c r="AU168" s="3">
        <f t="shared" si="153"/>
        <v>0.95939999999999992</v>
      </c>
      <c r="AW168" s="3" t="str">
        <f t="shared" si="154"/>
        <v>1.8</v>
      </c>
      <c r="AX168" s="3" t="str">
        <f t="shared" si="155"/>
        <v>-</v>
      </c>
      <c r="AY168" s="3">
        <f t="shared" si="156"/>
        <v>158.53</v>
      </c>
      <c r="AZ168" s="3">
        <f t="shared" si="157"/>
        <v>-36.9</v>
      </c>
      <c r="BA168" s="3">
        <f t="shared" si="158"/>
        <v>0.79949999999999999</v>
      </c>
      <c r="BC168" s="3" t="str">
        <f t="shared" si="159"/>
        <v>1.8</v>
      </c>
      <c r="BD168" s="3" t="str">
        <f t="shared" si="160"/>
        <v>-</v>
      </c>
      <c r="BE168" s="3">
        <f t="shared" si="161"/>
        <v>158.53</v>
      </c>
      <c r="BF168" s="3">
        <f t="shared" si="162"/>
        <v>-36.9</v>
      </c>
      <c r="BG168" s="3">
        <f t="shared" si="163"/>
        <v>0.47969999999999996</v>
      </c>
      <c r="BI168" s="3" t="str">
        <f t="shared" si="164"/>
        <v>1.8</v>
      </c>
      <c r="BJ168" s="3" t="str">
        <f t="shared" si="165"/>
        <v>-</v>
      </c>
      <c r="BK168" s="3">
        <f t="shared" si="166"/>
        <v>158.53</v>
      </c>
      <c r="BL168" s="3">
        <f t="shared" si="167"/>
        <v>-36.9</v>
      </c>
      <c r="BM168" s="3">
        <f t="shared" si="168"/>
        <v>0.15990000000000001</v>
      </c>
    </row>
    <row r="169" spans="1:65" x14ac:dyDescent="0.3">
      <c r="A169" s="3" t="str">
        <f>'Forward collapse simulation'!B179</f>
        <v>1.8</v>
      </c>
      <c r="B169" s="3" t="str">
        <f>IF('Forward collapse simulation'!C179="","-",'Forward collapse simulation'!C179)</f>
        <v>-</v>
      </c>
      <c r="C169" s="3">
        <f>'Forward collapse simulation'!E179</f>
        <v>150.04</v>
      </c>
      <c r="D169" s="3">
        <f>'Forward collapse simulation'!AK179</f>
        <v>-55.71</v>
      </c>
      <c r="E169" s="84">
        <f>'Forward collapse simulation'!AL179</f>
        <v>1.127</v>
      </c>
      <c r="G169" s="3" t="str">
        <f t="shared" si="119"/>
        <v>1.8</v>
      </c>
      <c r="H169" s="3" t="str">
        <f t="shared" si="120"/>
        <v>-</v>
      </c>
      <c r="I169" s="3">
        <f t="shared" si="121"/>
        <v>150.04</v>
      </c>
      <c r="J169" s="3">
        <f t="shared" si="122"/>
        <v>-55.71</v>
      </c>
      <c r="K169" s="3">
        <f t="shared" si="123"/>
        <v>1.0706499999999999</v>
      </c>
      <c r="M169" s="3" t="str">
        <f t="shared" si="124"/>
        <v>1.8</v>
      </c>
      <c r="N169" s="3" t="str">
        <f t="shared" si="125"/>
        <v>-</v>
      </c>
      <c r="O169" s="3">
        <f t="shared" si="126"/>
        <v>150.04</v>
      </c>
      <c r="P169" s="3">
        <f t="shared" si="127"/>
        <v>-55.71</v>
      </c>
      <c r="Q169" s="3">
        <f t="shared" si="128"/>
        <v>1.0143</v>
      </c>
      <c r="R169" s="85"/>
      <c r="S169" s="3" t="str">
        <f t="shared" si="129"/>
        <v>1.8</v>
      </c>
      <c r="T169" s="3" t="str">
        <f t="shared" si="130"/>
        <v>-</v>
      </c>
      <c r="U169" s="3">
        <f t="shared" si="131"/>
        <v>150.04</v>
      </c>
      <c r="V169" s="3">
        <f t="shared" si="132"/>
        <v>-55.71</v>
      </c>
      <c r="W169" s="3">
        <f t="shared" si="133"/>
        <v>0.95794999999999997</v>
      </c>
      <c r="X169" s="85"/>
      <c r="Y169" s="3" t="str">
        <f t="shared" si="134"/>
        <v>1.8</v>
      </c>
      <c r="Z169" s="3" t="str">
        <f t="shared" si="135"/>
        <v>-</v>
      </c>
      <c r="AA169" s="3">
        <f t="shared" si="136"/>
        <v>150.04</v>
      </c>
      <c r="AB169" s="3">
        <f t="shared" si="137"/>
        <v>-55.71</v>
      </c>
      <c r="AC169" s="3">
        <f t="shared" si="138"/>
        <v>0.90160000000000007</v>
      </c>
      <c r="AE169" s="3" t="str">
        <f t="shared" si="139"/>
        <v>1.8</v>
      </c>
      <c r="AF169" s="3" t="str">
        <f t="shared" si="140"/>
        <v>-</v>
      </c>
      <c r="AG169" s="3">
        <f t="shared" si="141"/>
        <v>150.04</v>
      </c>
      <c r="AH169" s="3">
        <f t="shared" si="142"/>
        <v>-55.71</v>
      </c>
      <c r="AI169" s="3">
        <f t="shared" si="143"/>
        <v>0.84525000000000006</v>
      </c>
      <c r="AK169" s="3" t="str">
        <f t="shared" si="144"/>
        <v>1.8</v>
      </c>
      <c r="AL169" s="3" t="str">
        <f t="shared" si="145"/>
        <v>-</v>
      </c>
      <c r="AM169" s="3">
        <f t="shared" si="146"/>
        <v>150.04</v>
      </c>
      <c r="AN169" s="3">
        <f t="shared" si="147"/>
        <v>-55.71</v>
      </c>
      <c r="AO169" s="3">
        <f t="shared" si="148"/>
        <v>0.78889999999999993</v>
      </c>
      <c r="AQ169" s="3" t="str">
        <f t="shared" si="149"/>
        <v>1.8</v>
      </c>
      <c r="AR169" s="3" t="str">
        <f t="shared" si="150"/>
        <v>-</v>
      </c>
      <c r="AS169" s="3">
        <f t="shared" si="151"/>
        <v>150.04</v>
      </c>
      <c r="AT169" s="3">
        <f t="shared" si="152"/>
        <v>-55.71</v>
      </c>
      <c r="AU169" s="3">
        <f t="shared" si="153"/>
        <v>0.67620000000000002</v>
      </c>
      <c r="AW169" s="3" t="str">
        <f t="shared" si="154"/>
        <v>1.8</v>
      </c>
      <c r="AX169" s="3" t="str">
        <f t="shared" si="155"/>
        <v>-</v>
      </c>
      <c r="AY169" s="3">
        <f t="shared" si="156"/>
        <v>150.04</v>
      </c>
      <c r="AZ169" s="3">
        <f t="shared" si="157"/>
        <v>-55.71</v>
      </c>
      <c r="BA169" s="3">
        <f t="shared" si="158"/>
        <v>0.5635</v>
      </c>
      <c r="BC169" s="3" t="str">
        <f t="shared" si="159"/>
        <v>1.8</v>
      </c>
      <c r="BD169" s="3" t="str">
        <f t="shared" si="160"/>
        <v>-</v>
      </c>
      <c r="BE169" s="3">
        <f t="shared" si="161"/>
        <v>150.04</v>
      </c>
      <c r="BF169" s="3">
        <f t="shared" si="162"/>
        <v>-55.71</v>
      </c>
      <c r="BG169" s="3">
        <f t="shared" si="163"/>
        <v>0.33810000000000001</v>
      </c>
      <c r="BI169" s="3" t="str">
        <f t="shared" si="164"/>
        <v>1.8</v>
      </c>
      <c r="BJ169" s="3" t="str">
        <f t="shared" si="165"/>
        <v>-</v>
      </c>
      <c r="BK169" s="3">
        <f t="shared" si="166"/>
        <v>150.04</v>
      </c>
      <c r="BL169" s="3">
        <f t="shared" si="167"/>
        <v>-55.71</v>
      </c>
      <c r="BM169" s="3">
        <f t="shared" si="168"/>
        <v>0.11270000000000001</v>
      </c>
    </row>
    <row r="170" spans="1:65" x14ac:dyDescent="0.3">
      <c r="A170" s="3" t="str">
        <f>'Forward collapse simulation'!B180</f>
        <v>1.8</v>
      </c>
      <c r="B170" s="3" t="str">
        <f>IF('Forward collapse simulation'!C180="","-",'Forward collapse simulation'!C180)</f>
        <v>1.9</v>
      </c>
      <c r="C170" s="3">
        <f>'Forward collapse simulation'!E180</f>
        <v>81.540000000000006</v>
      </c>
      <c r="D170" s="3">
        <f>'Forward collapse simulation'!AK180</f>
        <v>1.77</v>
      </c>
      <c r="E170" s="84">
        <f>'Forward collapse simulation'!AL180</f>
        <v>4.0439999999999996</v>
      </c>
      <c r="G170" s="3" t="str">
        <f t="shared" si="119"/>
        <v>1.8</v>
      </c>
      <c r="H170" s="3" t="str">
        <f t="shared" si="120"/>
        <v>1.9</v>
      </c>
      <c r="I170" s="3">
        <f t="shared" si="121"/>
        <v>81.540000000000006</v>
      </c>
      <c r="J170" s="3">
        <f t="shared" si="122"/>
        <v>1.77</v>
      </c>
      <c r="K170" s="3">
        <f t="shared" si="123"/>
        <v>4.0439999999999996</v>
      </c>
      <c r="M170" s="3" t="str">
        <f t="shared" si="124"/>
        <v>1.8</v>
      </c>
      <c r="N170" s="3" t="str">
        <f t="shared" si="125"/>
        <v>1.9</v>
      </c>
      <c r="O170" s="3">
        <f t="shared" si="126"/>
        <v>81.540000000000006</v>
      </c>
      <c r="P170" s="3">
        <f t="shared" si="127"/>
        <v>1.77</v>
      </c>
      <c r="Q170" s="3">
        <f t="shared" si="128"/>
        <v>4.0439999999999996</v>
      </c>
      <c r="R170" s="85"/>
      <c r="S170" s="3" t="str">
        <f t="shared" si="129"/>
        <v>1.8</v>
      </c>
      <c r="T170" s="3" t="str">
        <f t="shared" si="130"/>
        <v>1.9</v>
      </c>
      <c r="U170" s="3">
        <f t="shared" si="131"/>
        <v>81.540000000000006</v>
      </c>
      <c r="V170" s="3">
        <f t="shared" si="132"/>
        <v>1.77</v>
      </c>
      <c r="W170" s="3">
        <f t="shared" si="133"/>
        <v>4.0439999999999996</v>
      </c>
      <c r="X170" s="85"/>
      <c r="Y170" s="3" t="str">
        <f t="shared" si="134"/>
        <v>1.8</v>
      </c>
      <c r="Z170" s="3" t="str">
        <f t="shared" si="135"/>
        <v>1.9</v>
      </c>
      <c r="AA170" s="3">
        <f t="shared" si="136"/>
        <v>81.540000000000006</v>
      </c>
      <c r="AB170" s="3">
        <f t="shared" si="137"/>
        <v>1.77</v>
      </c>
      <c r="AC170" s="3">
        <f t="shared" si="138"/>
        <v>4.0439999999999996</v>
      </c>
      <c r="AE170" s="3" t="str">
        <f t="shared" si="139"/>
        <v>1.8</v>
      </c>
      <c r="AF170" s="3" t="str">
        <f t="shared" si="140"/>
        <v>1.9</v>
      </c>
      <c r="AG170" s="3">
        <f t="shared" si="141"/>
        <v>81.540000000000006</v>
      </c>
      <c r="AH170" s="3">
        <f t="shared" si="142"/>
        <v>1.77</v>
      </c>
      <c r="AI170" s="3">
        <f t="shared" si="143"/>
        <v>4.0439999999999996</v>
      </c>
      <c r="AK170" s="3" t="str">
        <f t="shared" si="144"/>
        <v>1.8</v>
      </c>
      <c r="AL170" s="3" t="str">
        <f t="shared" si="145"/>
        <v>1.9</v>
      </c>
      <c r="AM170" s="3">
        <f t="shared" si="146"/>
        <v>81.540000000000006</v>
      </c>
      <c r="AN170" s="3">
        <f t="shared" si="147"/>
        <v>1.77</v>
      </c>
      <c r="AO170" s="3">
        <f t="shared" si="148"/>
        <v>4.0439999999999996</v>
      </c>
      <c r="AQ170" s="3" t="str">
        <f t="shared" si="149"/>
        <v>1.8</v>
      </c>
      <c r="AR170" s="3" t="str">
        <f t="shared" si="150"/>
        <v>1.9</v>
      </c>
      <c r="AS170" s="3">
        <f t="shared" si="151"/>
        <v>81.540000000000006</v>
      </c>
      <c r="AT170" s="3">
        <f t="shared" si="152"/>
        <v>1.77</v>
      </c>
      <c r="AU170" s="3">
        <f t="shared" si="153"/>
        <v>4.0439999999999996</v>
      </c>
      <c r="AW170" s="3" t="str">
        <f t="shared" si="154"/>
        <v>1.8</v>
      </c>
      <c r="AX170" s="3" t="str">
        <f t="shared" si="155"/>
        <v>1.9</v>
      </c>
      <c r="AY170" s="3">
        <f t="shared" si="156"/>
        <v>81.540000000000006</v>
      </c>
      <c r="AZ170" s="3">
        <f t="shared" si="157"/>
        <v>1.77</v>
      </c>
      <c r="BA170" s="3">
        <f t="shared" si="158"/>
        <v>4.0439999999999996</v>
      </c>
      <c r="BC170" s="3" t="str">
        <f t="shared" si="159"/>
        <v>1.8</v>
      </c>
      <c r="BD170" s="3" t="str">
        <f t="shared" si="160"/>
        <v>1.9</v>
      </c>
      <c r="BE170" s="3">
        <f t="shared" si="161"/>
        <v>81.540000000000006</v>
      </c>
      <c r="BF170" s="3">
        <f t="shared" si="162"/>
        <v>1.77</v>
      </c>
      <c r="BG170" s="3">
        <f t="shared" si="163"/>
        <v>4.0439999999999996</v>
      </c>
      <c r="BI170" s="3" t="str">
        <f t="shared" si="164"/>
        <v>1.8</v>
      </c>
      <c r="BJ170" s="3" t="str">
        <f t="shared" si="165"/>
        <v>1.9</v>
      </c>
      <c r="BK170" s="3">
        <f t="shared" si="166"/>
        <v>81.540000000000006</v>
      </c>
      <c r="BL170" s="3">
        <f t="shared" si="167"/>
        <v>1.77</v>
      </c>
      <c r="BM170" s="3">
        <f t="shared" si="168"/>
        <v>4.0439999999999996</v>
      </c>
    </row>
    <row r="171" spans="1:65" x14ac:dyDescent="0.3">
      <c r="A171" s="3" t="str">
        <f>'Forward collapse simulation'!B181</f>
        <v>1.9</v>
      </c>
      <c r="B171" s="3" t="str">
        <f>IF('Forward collapse simulation'!C181="","-",'Forward collapse simulation'!C181)</f>
        <v>-</v>
      </c>
      <c r="C171" s="3">
        <f>'Forward collapse simulation'!E181</f>
        <v>14.22</v>
      </c>
      <c r="D171" s="3">
        <f>'Forward collapse simulation'!AK181</f>
        <v>-60</v>
      </c>
      <c r="E171" s="84">
        <f>'Forward collapse simulation'!AL181</f>
        <v>1.2379999999999998</v>
      </c>
      <c r="G171" s="3" t="str">
        <f t="shared" si="119"/>
        <v>1.9</v>
      </c>
      <c r="H171" s="3" t="str">
        <f t="shared" si="120"/>
        <v>-</v>
      </c>
      <c r="I171" s="3">
        <f t="shared" si="121"/>
        <v>14.22</v>
      </c>
      <c r="J171" s="3">
        <f t="shared" si="122"/>
        <v>-60</v>
      </c>
      <c r="K171" s="3">
        <f t="shared" si="123"/>
        <v>1.1760999999999997</v>
      </c>
      <c r="M171" s="3" t="str">
        <f t="shared" si="124"/>
        <v>1.9</v>
      </c>
      <c r="N171" s="3" t="str">
        <f t="shared" si="125"/>
        <v>-</v>
      </c>
      <c r="O171" s="3">
        <f t="shared" si="126"/>
        <v>14.22</v>
      </c>
      <c r="P171" s="3">
        <f t="shared" si="127"/>
        <v>-60</v>
      </c>
      <c r="Q171" s="3">
        <f t="shared" si="128"/>
        <v>1.1141999999999999</v>
      </c>
      <c r="R171" s="85"/>
      <c r="S171" s="3" t="str">
        <f t="shared" si="129"/>
        <v>1.9</v>
      </c>
      <c r="T171" s="3" t="str">
        <f t="shared" si="130"/>
        <v>-</v>
      </c>
      <c r="U171" s="3">
        <f t="shared" si="131"/>
        <v>14.22</v>
      </c>
      <c r="V171" s="3">
        <f t="shared" si="132"/>
        <v>-60</v>
      </c>
      <c r="W171" s="3">
        <f t="shared" si="133"/>
        <v>1.0522999999999998</v>
      </c>
      <c r="X171" s="85"/>
      <c r="Y171" s="3" t="str">
        <f t="shared" si="134"/>
        <v>1.9</v>
      </c>
      <c r="Z171" s="3" t="str">
        <f t="shared" si="135"/>
        <v>-</v>
      </c>
      <c r="AA171" s="3">
        <f t="shared" si="136"/>
        <v>14.22</v>
      </c>
      <c r="AB171" s="3">
        <f t="shared" si="137"/>
        <v>-60</v>
      </c>
      <c r="AC171" s="3">
        <f t="shared" si="138"/>
        <v>0.99039999999999984</v>
      </c>
      <c r="AE171" s="3" t="str">
        <f t="shared" si="139"/>
        <v>1.9</v>
      </c>
      <c r="AF171" s="3" t="str">
        <f t="shared" si="140"/>
        <v>-</v>
      </c>
      <c r="AG171" s="3">
        <f t="shared" si="141"/>
        <v>14.22</v>
      </c>
      <c r="AH171" s="3">
        <f t="shared" si="142"/>
        <v>-60</v>
      </c>
      <c r="AI171" s="3">
        <f t="shared" si="143"/>
        <v>0.92849999999999988</v>
      </c>
      <c r="AK171" s="3" t="str">
        <f t="shared" si="144"/>
        <v>1.9</v>
      </c>
      <c r="AL171" s="3" t="str">
        <f t="shared" si="145"/>
        <v>-</v>
      </c>
      <c r="AM171" s="3">
        <f t="shared" si="146"/>
        <v>14.22</v>
      </c>
      <c r="AN171" s="3">
        <f t="shared" si="147"/>
        <v>-60</v>
      </c>
      <c r="AO171" s="3">
        <f t="shared" si="148"/>
        <v>0.86659999999999981</v>
      </c>
      <c r="AQ171" s="3" t="str">
        <f t="shared" si="149"/>
        <v>1.9</v>
      </c>
      <c r="AR171" s="3" t="str">
        <f t="shared" si="150"/>
        <v>-</v>
      </c>
      <c r="AS171" s="3">
        <f t="shared" si="151"/>
        <v>14.22</v>
      </c>
      <c r="AT171" s="3">
        <f t="shared" si="152"/>
        <v>-60</v>
      </c>
      <c r="AU171" s="3">
        <f t="shared" si="153"/>
        <v>0.74279999999999979</v>
      </c>
      <c r="AW171" s="3" t="str">
        <f t="shared" si="154"/>
        <v>1.9</v>
      </c>
      <c r="AX171" s="3" t="str">
        <f t="shared" si="155"/>
        <v>-</v>
      </c>
      <c r="AY171" s="3">
        <f t="shared" si="156"/>
        <v>14.22</v>
      </c>
      <c r="AZ171" s="3">
        <f t="shared" si="157"/>
        <v>-60</v>
      </c>
      <c r="BA171" s="3">
        <f t="shared" si="158"/>
        <v>0.61899999999999988</v>
      </c>
      <c r="BC171" s="3" t="str">
        <f t="shared" si="159"/>
        <v>1.9</v>
      </c>
      <c r="BD171" s="3" t="str">
        <f t="shared" si="160"/>
        <v>-</v>
      </c>
      <c r="BE171" s="3">
        <f t="shared" si="161"/>
        <v>14.22</v>
      </c>
      <c r="BF171" s="3">
        <f t="shared" si="162"/>
        <v>-60</v>
      </c>
      <c r="BG171" s="3">
        <f t="shared" si="163"/>
        <v>0.3713999999999999</v>
      </c>
      <c r="BI171" s="3" t="str">
        <f t="shared" si="164"/>
        <v>1.9</v>
      </c>
      <c r="BJ171" s="3" t="str">
        <f t="shared" si="165"/>
        <v>-</v>
      </c>
      <c r="BK171" s="3">
        <f t="shared" si="166"/>
        <v>14.22</v>
      </c>
      <c r="BL171" s="3">
        <f t="shared" si="167"/>
        <v>-60</v>
      </c>
      <c r="BM171" s="3">
        <f t="shared" si="168"/>
        <v>0.12379999999999998</v>
      </c>
    </row>
    <row r="172" spans="1:65" x14ac:dyDescent="0.3">
      <c r="A172" s="3" t="str">
        <f>'Forward collapse simulation'!B182</f>
        <v>1.9</v>
      </c>
      <c r="B172" s="3" t="str">
        <f>IF('Forward collapse simulation'!C182="","-",'Forward collapse simulation'!C182)</f>
        <v>-</v>
      </c>
      <c r="C172" s="3">
        <f>'Forward collapse simulation'!E182</f>
        <v>13.65</v>
      </c>
      <c r="D172" s="3">
        <f>'Forward collapse simulation'!AK182</f>
        <v>-40.25</v>
      </c>
      <c r="E172" s="84">
        <f>'Forward collapse simulation'!AL182</f>
        <v>1.7769999999999999</v>
      </c>
      <c r="G172" s="3" t="str">
        <f t="shared" si="119"/>
        <v>1.9</v>
      </c>
      <c r="H172" s="3" t="str">
        <f t="shared" si="120"/>
        <v>-</v>
      </c>
      <c r="I172" s="3">
        <f t="shared" si="121"/>
        <v>13.65</v>
      </c>
      <c r="J172" s="3">
        <f t="shared" si="122"/>
        <v>-40.25</v>
      </c>
      <c r="K172" s="3">
        <f t="shared" si="123"/>
        <v>1.6881499999999998</v>
      </c>
      <c r="M172" s="3" t="str">
        <f t="shared" si="124"/>
        <v>1.9</v>
      </c>
      <c r="N172" s="3" t="str">
        <f t="shared" si="125"/>
        <v>-</v>
      </c>
      <c r="O172" s="3">
        <f t="shared" si="126"/>
        <v>13.65</v>
      </c>
      <c r="P172" s="3">
        <f t="shared" si="127"/>
        <v>-40.25</v>
      </c>
      <c r="Q172" s="3">
        <f t="shared" si="128"/>
        <v>1.5992999999999999</v>
      </c>
      <c r="R172" s="85"/>
      <c r="S172" s="3" t="str">
        <f t="shared" si="129"/>
        <v>1.9</v>
      </c>
      <c r="T172" s="3" t="str">
        <f t="shared" si="130"/>
        <v>-</v>
      </c>
      <c r="U172" s="3">
        <f t="shared" si="131"/>
        <v>13.65</v>
      </c>
      <c r="V172" s="3">
        <f t="shared" si="132"/>
        <v>-40.25</v>
      </c>
      <c r="W172" s="3">
        <f t="shared" si="133"/>
        <v>1.5104499999999998</v>
      </c>
      <c r="X172" s="85"/>
      <c r="Y172" s="3" t="str">
        <f t="shared" si="134"/>
        <v>1.9</v>
      </c>
      <c r="Z172" s="3" t="str">
        <f t="shared" si="135"/>
        <v>-</v>
      </c>
      <c r="AA172" s="3">
        <f t="shared" si="136"/>
        <v>13.65</v>
      </c>
      <c r="AB172" s="3">
        <f t="shared" si="137"/>
        <v>-40.25</v>
      </c>
      <c r="AC172" s="3">
        <f t="shared" si="138"/>
        <v>1.4216</v>
      </c>
      <c r="AE172" s="3" t="str">
        <f t="shared" si="139"/>
        <v>1.9</v>
      </c>
      <c r="AF172" s="3" t="str">
        <f t="shared" si="140"/>
        <v>-</v>
      </c>
      <c r="AG172" s="3">
        <f t="shared" si="141"/>
        <v>13.65</v>
      </c>
      <c r="AH172" s="3">
        <f t="shared" si="142"/>
        <v>-40.25</v>
      </c>
      <c r="AI172" s="3">
        <f t="shared" si="143"/>
        <v>1.3327499999999999</v>
      </c>
      <c r="AK172" s="3" t="str">
        <f t="shared" si="144"/>
        <v>1.9</v>
      </c>
      <c r="AL172" s="3" t="str">
        <f t="shared" si="145"/>
        <v>-</v>
      </c>
      <c r="AM172" s="3">
        <f t="shared" si="146"/>
        <v>13.65</v>
      </c>
      <c r="AN172" s="3">
        <f t="shared" si="147"/>
        <v>-40.25</v>
      </c>
      <c r="AO172" s="3">
        <f t="shared" si="148"/>
        <v>1.2438999999999998</v>
      </c>
      <c r="AQ172" s="3" t="str">
        <f t="shared" si="149"/>
        <v>1.9</v>
      </c>
      <c r="AR172" s="3" t="str">
        <f t="shared" si="150"/>
        <v>-</v>
      </c>
      <c r="AS172" s="3">
        <f t="shared" si="151"/>
        <v>13.65</v>
      </c>
      <c r="AT172" s="3">
        <f t="shared" si="152"/>
        <v>-40.25</v>
      </c>
      <c r="AU172" s="3">
        <f t="shared" si="153"/>
        <v>1.0661999999999998</v>
      </c>
      <c r="AW172" s="3" t="str">
        <f t="shared" si="154"/>
        <v>1.9</v>
      </c>
      <c r="AX172" s="3" t="str">
        <f t="shared" si="155"/>
        <v>-</v>
      </c>
      <c r="AY172" s="3">
        <f t="shared" si="156"/>
        <v>13.65</v>
      </c>
      <c r="AZ172" s="3">
        <f t="shared" si="157"/>
        <v>-40.25</v>
      </c>
      <c r="BA172" s="3">
        <f t="shared" si="158"/>
        <v>0.88849999999999996</v>
      </c>
      <c r="BC172" s="3" t="str">
        <f t="shared" si="159"/>
        <v>1.9</v>
      </c>
      <c r="BD172" s="3" t="str">
        <f t="shared" si="160"/>
        <v>-</v>
      </c>
      <c r="BE172" s="3">
        <f t="shared" si="161"/>
        <v>13.65</v>
      </c>
      <c r="BF172" s="3">
        <f t="shared" si="162"/>
        <v>-40.25</v>
      </c>
      <c r="BG172" s="3">
        <f t="shared" si="163"/>
        <v>0.53309999999999991</v>
      </c>
      <c r="BI172" s="3" t="str">
        <f t="shared" si="164"/>
        <v>1.9</v>
      </c>
      <c r="BJ172" s="3" t="str">
        <f t="shared" si="165"/>
        <v>-</v>
      </c>
      <c r="BK172" s="3">
        <f t="shared" si="166"/>
        <v>13.65</v>
      </c>
      <c r="BL172" s="3">
        <f t="shared" si="167"/>
        <v>-40.25</v>
      </c>
      <c r="BM172" s="3">
        <f t="shared" si="168"/>
        <v>0.1777</v>
      </c>
    </row>
    <row r="173" spans="1:65" x14ac:dyDescent="0.3">
      <c r="A173" s="3" t="str">
        <f>'Forward collapse simulation'!B183</f>
        <v>1.9</v>
      </c>
      <c r="B173" s="3" t="str">
        <f>IF('Forward collapse simulation'!C183="","-",'Forward collapse simulation'!C183)</f>
        <v>-</v>
      </c>
      <c r="C173" s="3">
        <f>'Forward collapse simulation'!E183</f>
        <v>10.98</v>
      </c>
      <c r="D173" s="3">
        <f>'Forward collapse simulation'!AK183</f>
        <v>-12.71</v>
      </c>
      <c r="E173" s="84">
        <f>'Forward collapse simulation'!AL183</f>
        <v>4.2569999999999997</v>
      </c>
      <c r="G173" s="3" t="str">
        <f t="shared" si="119"/>
        <v>1.9</v>
      </c>
      <c r="H173" s="3" t="str">
        <f t="shared" si="120"/>
        <v>-</v>
      </c>
      <c r="I173" s="3">
        <f t="shared" si="121"/>
        <v>10.98</v>
      </c>
      <c r="J173" s="3">
        <f t="shared" si="122"/>
        <v>-12.71</v>
      </c>
      <c r="K173" s="3">
        <f t="shared" si="123"/>
        <v>4.0441499999999992</v>
      </c>
      <c r="M173" s="3" t="str">
        <f t="shared" si="124"/>
        <v>1.9</v>
      </c>
      <c r="N173" s="3" t="str">
        <f t="shared" si="125"/>
        <v>-</v>
      </c>
      <c r="O173" s="3">
        <f t="shared" si="126"/>
        <v>10.98</v>
      </c>
      <c r="P173" s="3">
        <f t="shared" si="127"/>
        <v>-12.71</v>
      </c>
      <c r="Q173" s="3">
        <f t="shared" si="128"/>
        <v>3.8312999999999997</v>
      </c>
      <c r="R173" s="85"/>
      <c r="S173" s="3" t="str">
        <f t="shared" si="129"/>
        <v>1.9</v>
      </c>
      <c r="T173" s="3" t="str">
        <f t="shared" si="130"/>
        <v>-</v>
      </c>
      <c r="U173" s="3">
        <f t="shared" si="131"/>
        <v>10.98</v>
      </c>
      <c r="V173" s="3">
        <f t="shared" si="132"/>
        <v>-12.71</v>
      </c>
      <c r="W173" s="3">
        <f t="shared" si="133"/>
        <v>3.6184499999999997</v>
      </c>
      <c r="X173" s="85"/>
      <c r="Y173" s="3" t="str">
        <f t="shared" si="134"/>
        <v>1.9</v>
      </c>
      <c r="Z173" s="3" t="str">
        <f t="shared" si="135"/>
        <v>-</v>
      </c>
      <c r="AA173" s="3">
        <f t="shared" si="136"/>
        <v>10.98</v>
      </c>
      <c r="AB173" s="3">
        <f t="shared" si="137"/>
        <v>-12.71</v>
      </c>
      <c r="AC173" s="3">
        <f t="shared" si="138"/>
        <v>3.4055999999999997</v>
      </c>
      <c r="AE173" s="3" t="str">
        <f t="shared" si="139"/>
        <v>1.9</v>
      </c>
      <c r="AF173" s="3" t="str">
        <f t="shared" si="140"/>
        <v>-</v>
      </c>
      <c r="AG173" s="3">
        <f t="shared" si="141"/>
        <v>10.98</v>
      </c>
      <c r="AH173" s="3">
        <f t="shared" si="142"/>
        <v>-12.71</v>
      </c>
      <c r="AI173" s="3">
        <f t="shared" si="143"/>
        <v>3.1927499999999998</v>
      </c>
      <c r="AK173" s="3" t="str">
        <f t="shared" si="144"/>
        <v>1.9</v>
      </c>
      <c r="AL173" s="3" t="str">
        <f t="shared" si="145"/>
        <v>-</v>
      </c>
      <c r="AM173" s="3">
        <f t="shared" si="146"/>
        <v>10.98</v>
      </c>
      <c r="AN173" s="3">
        <f t="shared" si="147"/>
        <v>-12.71</v>
      </c>
      <c r="AO173" s="3">
        <f t="shared" si="148"/>
        <v>2.9798999999999998</v>
      </c>
      <c r="AQ173" s="3" t="str">
        <f t="shared" si="149"/>
        <v>1.9</v>
      </c>
      <c r="AR173" s="3" t="str">
        <f t="shared" si="150"/>
        <v>-</v>
      </c>
      <c r="AS173" s="3">
        <f t="shared" si="151"/>
        <v>10.98</v>
      </c>
      <c r="AT173" s="3">
        <f t="shared" si="152"/>
        <v>-12.71</v>
      </c>
      <c r="AU173" s="3">
        <f t="shared" si="153"/>
        <v>2.5541999999999998</v>
      </c>
      <c r="AW173" s="3" t="str">
        <f t="shared" si="154"/>
        <v>1.9</v>
      </c>
      <c r="AX173" s="3" t="str">
        <f t="shared" si="155"/>
        <v>-</v>
      </c>
      <c r="AY173" s="3">
        <f t="shared" si="156"/>
        <v>10.98</v>
      </c>
      <c r="AZ173" s="3">
        <f t="shared" si="157"/>
        <v>-12.71</v>
      </c>
      <c r="BA173" s="3">
        <f t="shared" si="158"/>
        <v>2.1284999999999998</v>
      </c>
      <c r="BC173" s="3" t="str">
        <f t="shared" si="159"/>
        <v>1.9</v>
      </c>
      <c r="BD173" s="3" t="str">
        <f t="shared" si="160"/>
        <v>-</v>
      </c>
      <c r="BE173" s="3">
        <f t="shared" si="161"/>
        <v>10.98</v>
      </c>
      <c r="BF173" s="3">
        <f t="shared" si="162"/>
        <v>-12.71</v>
      </c>
      <c r="BG173" s="3">
        <f t="shared" si="163"/>
        <v>1.2770999999999999</v>
      </c>
      <c r="BI173" s="3" t="str">
        <f t="shared" si="164"/>
        <v>1.9</v>
      </c>
      <c r="BJ173" s="3" t="str">
        <f t="shared" si="165"/>
        <v>-</v>
      </c>
      <c r="BK173" s="3">
        <f t="shared" si="166"/>
        <v>10.98</v>
      </c>
      <c r="BL173" s="3">
        <f t="shared" si="167"/>
        <v>-12.71</v>
      </c>
      <c r="BM173" s="3">
        <f t="shared" si="168"/>
        <v>0.42569999999999997</v>
      </c>
    </row>
    <row r="174" spans="1:65" x14ac:dyDescent="0.3">
      <c r="A174" s="3" t="str">
        <f>'Forward collapse simulation'!B184</f>
        <v>1.9</v>
      </c>
      <c r="B174" s="3" t="str">
        <f>IF('Forward collapse simulation'!C184="","-",'Forward collapse simulation'!C184)</f>
        <v>-</v>
      </c>
      <c r="C174" s="3">
        <f>'Forward collapse simulation'!E184</f>
        <v>9.35</v>
      </c>
      <c r="D174" s="3">
        <f>'Forward collapse simulation'!AK184</f>
        <v>-9.17</v>
      </c>
      <c r="E174" s="84">
        <f>'Forward collapse simulation'!AL184</f>
        <v>7.4409999999999998</v>
      </c>
      <c r="G174" s="3" t="str">
        <f t="shared" si="119"/>
        <v>1.9</v>
      </c>
      <c r="H174" s="3" t="str">
        <f t="shared" si="120"/>
        <v>-</v>
      </c>
      <c r="I174" s="3">
        <f t="shared" si="121"/>
        <v>9.35</v>
      </c>
      <c r="J174" s="3">
        <f t="shared" si="122"/>
        <v>-9.17</v>
      </c>
      <c r="K174" s="3">
        <f t="shared" si="123"/>
        <v>7.0689499999999992</v>
      </c>
      <c r="M174" s="3" t="str">
        <f t="shared" si="124"/>
        <v>1.9</v>
      </c>
      <c r="N174" s="3" t="str">
        <f t="shared" si="125"/>
        <v>-</v>
      </c>
      <c r="O174" s="3">
        <f t="shared" si="126"/>
        <v>9.35</v>
      </c>
      <c r="P174" s="3">
        <f t="shared" si="127"/>
        <v>-9.17</v>
      </c>
      <c r="Q174" s="3">
        <f t="shared" si="128"/>
        <v>6.6969000000000003</v>
      </c>
      <c r="R174" s="85"/>
      <c r="S174" s="3" t="str">
        <f t="shared" si="129"/>
        <v>1.9</v>
      </c>
      <c r="T174" s="3" t="str">
        <f t="shared" si="130"/>
        <v>-</v>
      </c>
      <c r="U174" s="3">
        <f t="shared" si="131"/>
        <v>9.35</v>
      </c>
      <c r="V174" s="3">
        <f t="shared" si="132"/>
        <v>-9.17</v>
      </c>
      <c r="W174" s="3">
        <f t="shared" si="133"/>
        <v>6.3248499999999996</v>
      </c>
      <c r="X174" s="85"/>
      <c r="Y174" s="3" t="str">
        <f t="shared" si="134"/>
        <v>1.9</v>
      </c>
      <c r="Z174" s="3" t="str">
        <f t="shared" si="135"/>
        <v>-</v>
      </c>
      <c r="AA174" s="3">
        <f t="shared" si="136"/>
        <v>9.35</v>
      </c>
      <c r="AB174" s="3">
        <f t="shared" si="137"/>
        <v>-9.17</v>
      </c>
      <c r="AC174" s="3">
        <f t="shared" si="138"/>
        <v>5.9527999999999999</v>
      </c>
      <c r="AE174" s="3" t="str">
        <f t="shared" si="139"/>
        <v>1.9</v>
      </c>
      <c r="AF174" s="3" t="str">
        <f t="shared" si="140"/>
        <v>-</v>
      </c>
      <c r="AG174" s="3">
        <f t="shared" si="141"/>
        <v>9.35</v>
      </c>
      <c r="AH174" s="3">
        <f t="shared" si="142"/>
        <v>-9.17</v>
      </c>
      <c r="AI174" s="3">
        <f t="shared" si="143"/>
        <v>5.5807500000000001</v>
      </c>
      <c r="AK174" s="3" t="str">
        <f t="shared" si="144"/>
        <v>1.9</v>
      </c>
      <c r="AL174" s="3" t="str">
        <f t="shared" si="145"/>
        <v>-</v>
      </c>
      <c r="AM174" s="3">
        <f t="shared" si="146"/>
        <v>9.35</v>
      </c>
      <c r="AN174" s="3">
        <f t="shared" si="147"/>
        <v>-9.17</v>
      </c>
      <c r="AO174" s="3">
        <f t="shared" si="148"/>
        <v>5.2086999999999994</v>
      </c>
      <c r="AQ174" s="3" t="str">
        <f t="shared" si="149"/>
        <v>1.9</v>
      </c>
      <c r="AR174" s="3" t="str">
        <f t="shared" si="150"/>
        <v>-</v>
      </c>
      <c r="AS174" s="3">
        <f t="shared" si="151"/>
        <v>9.35</v>
      </c>
      <c r="AT174" s="3">
        <f t="shared" si="152"/>
        <v>-9.17</v>
      </c>
      <c r="AU174" s="3">
        <f t="shared" si="153"/>
        <v>4.4645999999999999</v>
      </c>
      <c r="AW174" s="3" t="str">
        <f t="shared" si="154"/>
        <v>1.9</v>
      </c>
      <c r="AX174" s="3" t="str">
        <f t="shared" si="155"/>
        <v>-</v>
      </c>
      <c r="AY174" s="3">
        <f t="shared" si="156"/>
        <v>9.35</v>
      </c>
      <c r="AZ174" s="3">
        <f t="shared" si="157"/>
        <v>-9.17</v>
      </c>
      <c r="BA174" s="3">
        <f t="shared" si="158"/>
        <v>3.7204999999999999</v>
      </c>
      <c r="BC174" s="3" t="str">
        <f t="shared" si="159"/>
        <v>1.9</v>
      </c>
      <c r="BD174" s="3" t="str">
        <f t="shared" si="160"/>
        <v>-</v>
      </c>
      <c r="BE174" s="3">
        <f t="shared" si="161"/>
        <v>9.35</v>
      </c>
      <c r="BF174" s="3">
        <f t="shared" si="162"/>
        <v>-9.17</v>
      </c>
      <c r="BG174" s="3">
        <f t="shared" si="163"/>
        <v>2.2323</v>
      </c>
      <c r="BI174" s="3" t="str">
        <f t="shared" si="164"/>
        <v>1.9</v>
      </c>
      <c r="BJ174" s="3" t="str">
        <f t="shared" si="165"/>
        <v>-</v>
      </c>
      <c r="BK174" s="3">
        <f t="shared" si="166"/>
        <v>9.35</v>
      </c>
      <c r="BL174" s="3">
        <f t="shared" si="167"/>
        <v>-9.17</v>
      </c>
      <c r="BM174" s="3">
        <f t="shared" si="168"/>
        <v>0.74409999999999998</v>
      </c>
    </row>
    <row r="175" spans="1:65" x14ac:dyDescent="0.3">
      <c r="A175" s="3" t="str">
        <f>'Forward collapse simulation'!B185</f>
        <v>1.9</v>
      </c>
      <c r="B175" s="3" t="str">
        <f>IF('Forward collapse simulation'!C185="","-",'Forward collapse simulation'!C185)</f>
        <v>-</v>
      </c>
      <c r="C175" s="3">
        <f>'Forward collapse simulation'!E185</f>
        <v>7.38</v>
      </c>
      <c r="D175" s="3">
        <f>'Forward collapse simulation'!AK185</f>
        <v>-4.92</v>
      </c>
      <c r="E175" s="84">
        <f>'Forward collapse simulation'!AL185</f>
        <v>13.105000000000002</v>
      </c>
      <c r="G175" s="3" t="str">
        <f t="shared" si="119"/>
        <v>1.9</v>
      </c>
      <c r="H175" s="3" t="str">
        <f t="shared" si="120"/>
        <v>-</v>
      </c>
      <c r="I175" s="3">
        <f t="shared" si="121"/>
        <v>7.38</v>
      </c>
      <c r="J175" s="3">
        <f t="shared" si="122"/>
        <v>-4.92</v>
      </c>
      <c r="K175" s="3">
        <f t="shared" si="123"/>
        <v>12.449750000000002</v>
      </c>
      <c r="M175" s="3" t="str">
        <f t="shared" si="124"/>
        <v>1.9</v>
      </c>
      <c r="N175" s="3" t="str">
        <f t="shared" si="125"/>
        <v>-</v>
      </c>
      <c r="O175" s="3">
        <f t="shared" si="126"/>
        <v>7.38</v>
      </c>
      <c r="P175" s="3">
        <f t="shared" si="127"/>
        <v>-4.92</v>
      </c>
      <c r="Q175" s="3">
        <f t="shared" si="128"/>
        <v>11.794500000000003</v>
      </c>
      <c r="R175" s="85"/>
      <c r="S175" s="3" t="str">
        <f t="shared" si="129"/>
        <v>1.9</v>
      </c>
      <c r="T175" s="3" t="str">
        <f t="shared" si="130"/>
        <v>-</v>
      </c>
      <c r="U175" s="3">
        <f t="shared" si="131"/>
        <v>7.38</v>
      </c>
      <c r="V175" s="3">
        <f t="shared" si="132"/>
        <v>-4.92</v>
      </c>
      <c r="W175" s="3">
        <f t="shared" si="133"/>
        <v>11.139250000000002</v>
      </c>
      <c r="X175" s="85"/>
      <c r="Y175" s="3" t="str">
        <f t="shared" si="134"/>
        <v>1.9</v>
      </c>
      <c r="Z175" s="3" t="str">
        <f t="shared" si="135"/>
        <v>-</v>
      </c>
      <c r="AA175" s="3">
        <f t="shared" si="136"/>
        <v>7.38</v>
      </c>
      <c r="AB175" s="3">
        <f t="shared" si="137"/>
        <v>-4.92</v>
      </c>
      <c r="AC175" s="3">
        <f t="shared" si="138"/>
        <v>10.484000000000002</v>
      </c>
      <c r="AE175" s="3" t="str">
        <f t="shared" si="139"/>
        <v>1.9</v>
      </c>
      <c r="AF175" s="3" t="str">
        <f t="shared" si="140"/>
        <v>-</v>
      </c>
      <c r="AG175" s="3">
        <f t="shared" si="141"/>
        <v>7.38</v>
      </c>
      <c r="AH175" s="3">
        <f t="shared" si="142"/>
        <v>-4.92</v>
      </c>
      <c r="AI175" s="3">
        <f t="shared" si="143"/>
        <v>9.8287500000000012</v>
      </c>
      <c r="AK175" s="3" t="str">
        <f t="shared" si="144"/>
        <v>1.9</v>
      </c>
      <c r="AL175" s="3" t="str">
        <f t="shared" si="145"/>
        <v>-</v>
      </c>
      <c r="AM175" s="3">
        <f t="shared" si="146"/>
        <v>7.38</v>
      </c>
      <c r="AN175" s="3">
        <f t="shared" si="147"/>
        <v>-4.92</v>
      </c>
      <c r="AO175" s="3">
        <f t="shared" si="148"/>
        <v>9.1735000000000007</v>
      </c>
      <c r="AQ175" s="3" t="str">
        <f t="shared" si="149"/>
        <v>1.9</v>
      </c>
      <c r="AR175" s="3" t="str">
        <f t="shared" si="150"/>
        <v>-</v>
      </c>
      <c r="AS175" s="3">
        <f t="shared" si="151"/>
        <v>7.38</v>
      </c>
      <c r="AT175" s="3">
        <f t="shared" si="152"/>
        <v>-4.92</v>
      </c>
      <c r="AU175" s="3">
        <f t="shared" si="153"/>
        <v>7.8630000000000013</v>
      </c>
      <c r="AW175" s="3" t="str">
        <f t="shared" si="154"/>
        <v>1.9</v>
      </c>
      <c r="AX175" s="3" t="str">
        <f t="shared" si="155"/>
        <v>-</v>
      </c>
      <c r="AY175" s="3">
        <f t="shared" si="156"/>
        <v>7.38</v>
      </c>
      <c r="AZ175" s="3">
        <f t="shared" si="157"/>
        <v>-4.92</v>
      </c>
      <c r="BA175" s="3">
        <f t="shared" si="158"/>
        <v>6.5525000000000011</v>
      </c>
      <c r="BC175" s="3" t="str">
        <f t="shared" si="159"/>
        <v>1.9</v>
      </c>
      <c r="BD175" s="3" t="str">
        <f t="shared" si="160"/>
        <v>-</v>
      </c>
      <c r="BE175" s="3">
        <f t="shared" si="161"/>
        <v>7.38</v>
      </c>
      <c r="BF175" s="3">
        <f t="shared" si="162"/>
        <v>-4.92</v>
      </c>
      <c r="BG175" s="3">
        <f t="shared" si="163"/>
        <v>3.9315000000000007</v>
      </c>
      <c r="BI175" s="3" t="str">
        <f t="shared" si="164"/>
        <v>1.9</v>
      </c>
      <c r="BJ175" s="3" t="str">
        <f t="shared" si="165"/>
        <v>-</v>
      </c>
      <c r="BK175" s="3">
        <f t="shared" si="166"/>
        <v>7.38</v>
      </c>
      <c r="BL175" s="3">
        <f t="shared" si="167"/>
        <v>-4.92</v>
      </c>
      <c r="BM175" s="3">
        <f t="shared" si="168"/>
        <v>1.3105000000000002</v>
      </c>
    </row>
    <row r="176" spans="1:65" x14ac:dyDescent="0.3">
      <c r="A176" s="3" t="str">
        <f>'Forward collapse simulation'!B186</f>
        <v>1.9</v>
      </c>
      <c r="B176" s="3" t="str">
        <f>IF('Forward collapse simulation'!C186="","-",'Forward collapse simulation'!C186)</f>
        <v>-</v>
      </c>
      <c r="C176" s="3">
        <f>'Forward collapse simulation'!E186</f>
        <v>7.38</v>
      </c>
      <c r="D176" s="3">
        <f>'Forward collapse simulation'!AK186</f>
        <v>-1.65</v>
      </c>
      <c r="E176" s="84">
        <f>'Forward collapse simulation'!AL186</f>
        <v>17.192999999999998</v>
      </c>
      <c r="G176" s="3" t="str">
        <f t="shared" si="119"/>
        <v>1.9</v>
      </c>
      <c r="H176" s="3" t="str">
        <f t="shared" si="120"/>
        <v>-</v>
      </c>
      <c r="I176" s="3">
        <f t="shared" si="121"/>
        <v>7.38</v>
      </c>
      <c r="J176" s="3">
        <f t="shared" si="122"/>
        <v>-1.65</v>
      </c>
      <c r="K176" s="3">
        <f t="shared" si="123"/>
        <v>16.333349999999996</v>
      </c>
      <c r="M176" s="3" t="str">
        <f t="shared" si="124"/>
        <v>1.9</v>
      </c>
      <c r="N176" s="3" t="str">
        <f t="shared" si="125"/>
        <v>-</v>
      </c>
      <c r="O176" s="3">
        <f t="shared" si="126"/>
        <v>7.38</v>
      </c>
      <c r="P176" s="3">
        <f t="shared" si="127"/>
        <v>-1.65</v>
      </c>
      <c r="Q176" s="3">
        <f t="shared" si="128"/>
        <v>15.473699999999999</v>
      </c>
      <c r="R176" s="85"/>
      <c r="S176" s="3" t="str">
        <f t="shared" si="129"/>
        <v>1.9</v>
      </c>
      <c r="T176" s="3" t="str">
        <f t="shared" si="130"/>
        <v>-</v>
      </c>
      <c r="U176" s="3">
        <f t="shared" si="131"/>
        <v>7.38</v>
      </c>
      <c r="V176" s="3">
        <f t="shared" si="132"/>
        <v>-1.65</v>
      </c>
      <c r="W176" s="3">
        <f t="shared" si="133"/>
        <v>14.614049999999997</v>
      </c>
      <c r="X176" s="85"/>
      <c r="Y176" s="3" t="str">
        <f t="shared" si="134"/>
        <v>1.9</v>
      </c>
      <c r="Z176" s="3" t="str">
        <f t="shared" si="135"/>
        <v>-</v>
      </c>
      <c r="AA176" s="3">
        <f t="shared" si="136"/>
        <v>7.38</v>
      </c>
      <c r="AB176" s="3">
        <f t="shared" si="137"/>
        <v>-1.65</v>
      </c>
      <c r="AC176" s="3">
        <f t="shared" si="138"/>
        <v>13.754399999999999</v>
      </c>
      <c r="AE176" s="3" t="str">
        <f t="shared" si="139"/>
        <v>1.9</v>
      </c>
      <c r="AF176" s="3" t="str">
        <f t="shared" si="140"/>
        <v>-</v>
      </c>
      <c r="AG176" s="3">
        <f t="shared" si="141"/>
        <v>7.38</v>
      </c>
      <c r="AH176" s="3">
        <f t="shared" si="142"/>
        <v>-1.65</v>
      </c>
      <c r="AI176" s="3">
        <f t="shared" si="143"/>
        <v>12.894749999999998</v>
      </c>
      <c r="AK176" s="3" t="str">
        <f t="shared" si="144"/>
        <v>1.9</v>
      </c>
      <c r="AL176" s="3" t="str">
        <f t="shared" si="145"/>
        <v>-</v>
      </c>
      <c r="AM176" s="3">
        <f t="shared" si="146"/>
        <v>7.38</v>
      </c>
      <c r="AN176" s="3">
        <f t="shared" si="147"/>
        <v>-1.65</v>
      </c>
      <c r="AO176" s="3">
        <f t="shared" si="148"/>
        <v>12.035099999999998</v>
      </c>
      <c r="AQ176" s="3" t="str">
        <f t="shared" si="149"/>
        <v>1.9</v>
      </c>
      <c r="AR176" s="3" t="str">
        <f t="shared" si="150"/>
        <v>-</v>
      </c>
      <c r="AS176" s="3">
        <f t="shared" si="151"/>
        <v>7.38</v>
      </c>
      <c r="AT176" s="3">
        <f t="shared" si="152"/>
        <v>-1.65</v>
      </c>
      <c r="AU176" s="3">
        <f t="shared" si="153"/>
        <v>10.315799999999998</v>
      </c>
      <c r="AW176" s="3" t="str">
        <f t="shared" si="154"/>
        <v>1.9</v>
      </c>
      <c r="AX176" s="3" t="str">
        <f t="shared" si="155"/>
        <v>-</v>
      </c>
      <c r="AY176" s="3">
        <f t="shared" si="156"/>
        <v>7.38</v>
      </c>
      <c r="AZ176" s="3">
        <f t="shared" si="157"/>
        <v>-1.65</v>
      </c>
      <c r="BA176" s="3">
        <f t="shared" si="158"/>
        <v>8.5964999999999989</v>
      </c>
      <c r="BC176" s="3" t="str">
        <f t="shared" si="159"/>
        <v>1.9</v>
      </c>
      <c r="BD176" s="3" t="str">
        <f t="shared" si="160"/>
        <v>-</v>
      </c>
      <c r="BE176" s="3">
        <f t="shared" si="161"/>
        <v>7.38</v>
      </c>
      <c r="BF176" s="3">
        <f t="shared" si="162"/>
        <v>-1.65</v>
      </c>
      <c r="BG176" s="3">
        <f t="shared" si="163"/>
        <v>5.1578999999999988</v>
      </c>
      <c r="BI176" s="3" t="str">
        <f t="shared" si="164"/>
        <v>1.9</v>
      </c>
      <c r="BJ176" s="3" t="str">
        <f t="shared" si="165"/>
        <v>-</v>
      </c>
      <c r="BK176" s="3">
        <f t="shared" si="166"/>
        <v>7.38</v>
      </c>
      <c r="BL176" s="3">
        <f t="shared" si="167"/>
        <v>-1.65</v>
      </c>
      <c r="BM176" s="3">
        <f t="shared" si="168"/>
        <v>1.7192999999999998</v>
      </c>
    </row>
    <row r="177" spans="1:65" x14ac:dyDescent="0.3">
      <c r="A177" s="3" t="str">
        <f>'Forward collapse simulation'!B187</f>
        <v>1.9</v>
      </c>
      <c r="B177" s="3" t="str">
        <f>IF('Forward collapse simulation'!C187="","-",'Forward collapse simulation'!C187)</f>
        <v>-</v>
      </c>
      <c r="C177" s="3">
        <f>'Forward collapse simulation'!E187</f>
        <v>7.41</v>
      </c>
      <c r="D177" s="3">
        <f ca="1">'Forward collapse simulation'!AK187</f>
        <v>31.719137040478103</v>
      </c>
      <c r="E177" s="84">
        <f ca="1">'Forward collapse simulation'!AL187</f>
        <v>15.977701784587348</v>
      </c>
      <c r="G177" s="3" t="str">
        <f t="shared" si="119"/>
        <v>1.9</v>
      </c>
      <c r="H177" s="3" t="str">
        <f t="shared" si="120"/>
        <v>-</v>
      </c>
      <c r="I177" s="3">
        <f t="shared" si="121"/>
        <v>7.41</v>
      </c>
      <c r="J177" s="3">
        <f t="shared" ca="1" si="122"/>
        <v>31.719137040478103</v>
      </c>
      <c r="K177" s="3">
        <f t="shared" ca="1" si="123"/>
        <v>15.17881669535798</v>
      </c>
      <c r="M177" s="3" t="str">
        <f t="shared" si="124"/>
        <v>1.9</v>
      </c>
      <c r="N177" s="3" t="str">
        <f t="shared" si="125"/>
        <v>-</v>
      </c>
      <c r="O177" s="3">
        <f t="shared" si="126"/>
        <v>7.41</v>
      </c>
      <c r="P177" s="3">
        <f t="shared" ca="1" si="127"/>
        <v>31.719137040478103</v>
      </c>
      <c r="Q177" s="3">
        <f t="shared" ca="1" si="128"/>
        <v>14.379931606128613</v>
      </c>
      <c r="R177" s="85"/>
      <c r="S177" s="3" t="str">
        <f t="shared" si="129"/>
        <v>1.9</v>
      </c>
      <c r="T177" s="3" t="str">
        <f t="shared" si="130"/>
        <v>-</v>
      </c>
      <c r="U177" s="3">
        <f t="shared" si="131"/>
        <v>7.41</v>
      </c>
      <c r="V177" s="3">
        <f t="shared" ca="1" si="132"/>
        <v>31.719137040478103</v>
      </c>
      <c r="W177" s="3">
        <f t="shared" ca="1" si="133"/>
        <v>13.581046516899246</v>
      </c>
      <c r="X177" s="85"/>
      <c r="Y177" s="3" t="str">
        <f t="shared" si="134"/>
        <v>1.9</v>
      </c>
      <c r="Z177" s="3" t="str">
        <f t="shared" si="135"/>
        <v>-</v>
      </c>
      <c r="AA177" s="3">
        <f t="shared" si="136"/>
        <v>7.41</v>
      </c>
      <c r="AB177" s="3">
        <f t="shared" ca="1" si="137"/>
        <v>31.719137040478103</v>
      </c>
      <c r="AC177" s="3">
        <f t="shared" ca="1" si="138"/>
        <v>12.782161427669879</v>
      </c>
      <c r="AE177" s="3" t="str">
        <f t="shared" si="139"/>
        <v>1.9</v>
      </c>
      <c r="AF177" s="3" t="str">
        <f t="shared" si="140"/>
        <v>-</v>
      </c>
      <c r="AG177" s="3">
        <f t="shared" si="141"/>
        <v>7.41</v>
      </c>
      <c r="AH177" s="3">
        <f t="shared" ca="1" si="142"/>
        <v>31.719137040478103</v>
      </c>
      <c r="AI177" s="3">
        <f t="shared" ca="1" si="143"/>
        <v>11.983276338440511</v>
      </c>
      <c r="AK177" s="3" t="str">
        <f t="shared" si="144"/>
        <v>1.9</v>
      </c>
      <c r="AL177" s="3" t="str">
        <f t="shared" si="145"/>
        <v>-</v>
      </c>
      <c r="AM177" s="3">
        <f t="shared" si="146"/>
        <v>7.41</v>
      </c>
      <c r="AN177" s="3">
        <f t="shared" ca="1" si="147"/>
        <v>31.719137040478103</v>
      </c>
      <c r="AO177" s="3">
        <f t="shared" ca="1" si="148"/>
        <v>11.184391249211142</v>
      </c>
      <c r="AQ177" s="3" t="str">
        <f t="shared" si="149"/>
        <v>1.9</v>
      </c>
      <c r="AR177" s="3" t="str">
        <f t="shared" si="150"/>
        <v>-</v>
      </c>
      <c r="AS177" s="3">
        <f t="shared" si="151"/>
        <v>7.41</v>
      </c>
      <c r="AT177" s="3">
        <f t="shared" ca="1" si="152"/>
        <v>31.719137040478103</v>
      </c>
      <c r="AU177" s="3">
        <f t="shared" ca="1" si="153"/>
        <v>9.5866210707524075</v>
      </c>
      <c r="AW177" s="3" t="str">
        <f t="shared" si="154"/>
        <v>1.9</v>
      </c>
      <c r="AX177" s="3" t="str">
        <f t="shared" si="155"/>
        <v>-</v>
      </c>
      <c r="AY177" s="3">
        <f t="shared" si="156"/>
        <v>7.41</v>
      </c>
      <c r="AZ177" s="3">
        <f t="shared" ca="1" si="157"/>
        <v>31.719137040478103</v>
      </c>
      <c r="BA177" s="3">
        <f t="shared" ca="1" si="158"/>
        <v>7.9888508922936738</v>
      </c>
      <c r="BC177" s="3" t="str">
        <f t="shared" si="159"/>
        <v>1.9</v>
      </c>
      <c r="BD177" s="3" t="str">
        <f t="shared" si="160"/>
        <v>-</v>
      </c>
      <c r="BE177" s="3">
        <f t="shared" si="161"/>
        <v>7.41</v>
      </c>
      <c r="BF177" s="3">
        <f t="shared" ca="1" si="162"/>
        <v>31.719137040478103</v>
      </c>
      <c r="BG177" s="3">
        <f t="shared" ca="1" si="163"/>
        <v>4.7933105353762038</v>
      </c>
      <c r="BI177" s="3" t="str">
        <f t="shared" si="164"/>
        <v>1.9</v>
      </c>
      <c r="BJ177" s="3" t="str">
        <f t="shared" si="165"/>
        <v>-</v>
      </c>
      <c r="BK177" s="3">
        <f t="shared" si="166"/>
        <v>7.41</v>
      </c>
      <c r="BL177" s="3">
        <f t="shared" ca="1" si="167"/>
        <v>31.719137040478103</v>
      </c>
      <c r="BM177" s="3">
        <f t="shared" ca="1" si="168"/>
        <v>1.5977701784587348</v>
      </c>
    </row>
    <row r="178" spans="1:65" x14ac:dyDescent="0.3">
      <c r="A178" s="3" t="str">
        <f>'Forward collapse simulation'!B188</f>
        <v>1.9</v>
      </c>
      <c r="B178" s="3" t="str">
        <f>IF('Forward collapse simulation'!C188="","-",'Forward collapse simulation'!C188)</f>
        <v>-</v>
      </c>
      <c r="C178" s="3">
        <f>'Forward collapse simulation'!E188</f>
        <v>7.69</v>
      </c>
      <c r="D178" s="3">
        <f ca="1">'Forward collapse simulation'!AK188</f>
        <v>41.086675097462049</v>
      </c>
      <c r="E178" s="84">
        <f ca="1">'Forward collapse simulation'!AL188</f>
        <v>16.081780940779673</v>
      </c>
      <c r="G178" s="3" t="str">
        <f t="shared" si="119"/>
        <v>1.9</v>
      </c>
      <c r="H178" s="3" t="str">
        <f t="shared" si="120"/>
        <v>-</v>
      </c>
      <c r="I178" s="3">
        <f t="shared" si="121"/>
        <v>7.69</v>
      </c>
      <c r="J178" s="3">
        <f t="shared" ca="1" si="122"/>
        <v>41.086675097462049</v>
      </c>
      <c r="K178" s="3">
        <f t="shared" ca="1" si="123"/>
        <v>15.277691893740689</v>
      </c>
      <c r="M178" s="3" t="str">
        <f t="shared" si="124"/>
        <v>1.9</v>
      </c>
      <c r="N178" s="3" t="str">
        <f t="shared" si="125"/>
        <v>-</v>
      </c>
      <c r="O178" s="3">
        <f t="shared" si="126"/>
        <v>7.69</v>
      </c>
      <c r="P178" s="3">
        <f t="shared" ca="1" si="127"/>
        <v>41.086675097462049</v>
      </c>
      <c r="Q178" s="3">
        <f t="shared" ca="1" si="128"/>
        <v>14.473602846701706</v>
      </c>
      <c r="R178" s="85"/>
      <c r="S178" s="3" t="str">
        <f t="shared" si="129"/>
        <v>1.9</v>
      </c>
      <c r="T178" s="3" t="str">
        <f t="shared" si="130"/>
        <v>-</v>
      </c>
      <c r="U178" s="3">
        <f t="shared" si="131"/>
        <v>7.69</v>
      </c>
      <c r="V178" s="3">
        <f t="shared" ca="1" si="132"/>
        <v>41.086675097462049</v>
      </c>
      <c r="W178" s="3">
        <f t="shared" ca="1" si="133"/>
        <v>13.669513799662722</v>
      </c>
      <c r="X178" s="85"/>
      <c r="Y178" s="3" t="str">
        <f t="shared" si="134"/>
        <v>1.9</v>
      </c>
      <c r="Z178" s="3" t="str">
        <f t="shared" si="135"/>
        <v>-</v>
      </c>
      <c r="AA178" s="3">
        <f t="shared" si="136"/>
        <v>7.69</v>
      </c>
      <c r="AB178" s="3">
        <f t="shared" ca="1" si="137"/>
        <v>41.086675097462049</v>
      </c>
      <c r="AC178" s="3">
        <f t="shared" ca="1" si="138"/>
        <v>12.865424752623738</v>
      </c>
      <c r="AE178" s="3" t="str">
        <f t="shared" si="139"/>
        <v>1.9</v>
      </c>
      <c r="AF178" s="3" t="str">
        <f t="shared" si="140"/>
        <v>-</v>
      </c>
      <c r="AG178" s="3">
        <f t="shared" si="141"/>
        <v>7.69</v>
      </c>
      <c r="AH178" s="3">
        <f t="shared" ca="1" si="142"/>
        <v>41.086675097462049</v>
      </c>
      <c r="AI178" s="3">
        <f t="shared" ca="1" si="143"/>
        <v>12.061335705584755</v>
      </c>
      <c r="AK178" s="3" t="str">
        <f t="shared" si="144"/>
        <v>1.9</v>
      </c>
      <c r="AL178" s="3" t="str">
        <f t="shared" si="145"/>
        <v>-</v>
      </c>
      <c r="AM178" s="3">
        <f t="shared" si="146"/>
        <v>7.69</v>
      </c>
      <c r="AN178" s="3">
        <f t="shared" ca="1" si="147"/>
        <v>41.086675097462049</v>
      </c>
      <c r="AO178" s="3">
        <f t="shared" ca="1" si="148"/>
        <v>11.257246658545771</v>
      </c>
      <c r="AQ178" s="3" t="str">
        <f t="shared" si="149"/>
        <v>1.9</v>
      </c>
      <c r="AR178" s="3" t="str">
        <f t="shared" si="150"/>
        <v>-</v>
      </c>
      <c r="AS178" s="3">
        <f t="shared" si="151"/>
        <v>7.69</v>
      </c>
      <c r="AT178" s="3">
        <f t="shared" ca="1" si="152"/>
        <v>41.086675097462049</v>
      </c>
      <c r="AU178" s="3">
        <f t="shared" ca="1" si="153"/>
        <v>9.6490685644678038</v>
      </c>
      <c r="AW178" s="3" t="str">
        <f t="shared" si="154"/>
        <v>1.9</v>
      </c>
      <c r="AX178" s="3" t="str">
        <f t="shared" si="155"/>
        <v>-</v>
      </c>
      <c r="AY178" s="3">
        <f t="shared" si="156"/>
        <v>7.69</v>
      </c>
      <c r="AZ178" s="3">
        <f t="shared" ca="1" si="157"/>
        <v>41.086675097462049</v>
      </c>
      <c r="BA178" s="3">
        <f t="shared" ca="1" si="158"/>
        <v>8.0408904703898365</v>
      </c>
      <c r="BC178" s="3" t="str">
        <f t="shared" si="159"/>
        <v>1.9</v>
      </c>
      <c r="BD178" s="3" t="str">
        <f t="shared" si="160"/>
        <v>-</v>
      </c>
      <c r="BE178" s="3">
        <f t="shared" si="161"/>
        <v>7.69</v>
      </c>
      <c r="BF178" s="3">
        <f t="shared" ca="1" si="162"/>
        <v>41.086675097462049</v>
      </c>
      <c r="BG178" s="3">
        <f t="shared" ca="1" si="163"/>
        <v>4.8245342822339019</v>
      </c>
      <c r="BI178" s="3" t="str">
        <f t="shared" si="164"/>
        <v>1.9</v>
      </c>
      <c r="BJ178" s="3" t="str">
        <f t="shared" si="165"/>
        <v>-</v>
      </c>
      <c r="BK178" s="3">
        <f t="shared" si="166"/>
        <v>7.69</v>
      </c>
      <c r="BL178" s="3">
        <f t="shared" ca="1" si="167"/>
        <v>41.086675097462049</v>
      </c>
      <c r="BM178" s="3">
        <f t="shared" ca="1" si="168"/>
        <v>1.6081780940779673</v>
      </c>
    </row>
    <row r="179" spans="1:65" x14ac:dyDescent="0.3">
      <c r="A179" s="3" t="str">
        <f>'Forward collapse simulation'!B189</f>
        <v>1.9</v>
      </c>
      <c r="B179" s="3" t="str">
        <f>IF('Forward collapse simulation'!C189="","-",'Forward collapse simulation'!C189)</f>
        <v>-</v>
      </c>
      <c r="C179" s="3">
        <f>'Forward collapse simulation'!E189</f>
        <v>7.36</v>
      </c>
      <c r="D179" s="3">
        <f ca="1">'Forward collapse simulation'!AK189</f>
        <v>48.912282712240227</v>
      </c>
      <c r="E179" s="84">
        <f ca="1">'Forward collapse simulation'!AL189</f>
        <v>15.749015804553936</v>
      </c>
      <c r="G179" s="3" t="str">
        <f t="shared" si="119"/>
        <v>1.9</v>
      </c>
      <c r="H179" s="3" t="str">
        <f t="shared" si="120"/>
        <v>-</v>
      </c>
      <c r="I179" s="3">
        <f t="shared" si="121"/>
        <v>7.36</v>
      </c>
      <c r="J179" s="3">
        <f t="shared" ca="1" si="122"/>
        <v>48.912282712240227</v>
      </c>
      <c r="K179" s="3">
        <f t="shared" ca="1" si="123"/>
        <v>14.961565014326238</v>
      </c>
      <c r="M179" s="3" t="str">
        <f t="shared" si="124"/>
        <v>1.9</v>
      </c>
      <c r="N179" s="3" t="str">
        <f t="shared" si="125"/>
        <v>-</v>
      </c>
      <c r="O179" s="3">
        <f t="shared" si="126"/>
        <v>7.36</v>
      </c>
      <c r="P179" s="3">
        <f t="shared" ca="1" si="127"/>
        <v>48.912282712240227</v>
      </c>
      <c r="Q179" s="3">
        <f t="shared" ca="1" si="128"/>
        <v>14.174114224098544</v>
      </c>
      <c r="R179" s="85"/>
      <c r="S179" s="3" t="str">
        <f t="shared" si="129"/>
        <v>1.9</v>
      </c>
      <c r="T179" s="3" t="str">
        <f t="shared" si="130"/>
        <v>-</v>
      </c>
      <c r="U179" s="3">
        <f t="shared" si="131"/>
        <v>7.36</v>
      </c>
      <c r="V179" s="3">
        <f t="shared" ca="1" si="132"/>
        <v>48.912282712240227</v>
      </c>
      <c r="W179" s="3">
        <f t="shared" ca="1" si="133"/>
        <v>13.386663433870845</v>
      </c>
      <c r="X179" s="85"/>
      <c r="Y179" s="3" t="str">
        <f t="shared" si="134"/>
        <v>1.9</v>
      </c>
      <c r="Z179" s="3" t="str">
        <f t="shared" si="135"/>
        <v>-</v>
      </c>
      <c r="AA179" s="3">
        <f t="shared" si="136"/>
        <v>7.36</v>
      </c>
      <c r="AB179" s="3">
        <f t="shared" ca="1" si="137"/>
        <v>48.912282712240227</v>
      </c>
      <c r="AC179" s="3">
        <f t="shared" ca="1" si="138"/>
        <v>12.599212643643149</v>
      </c>
      <c r="AE179" s="3" t="str">
        <f t="shared" si="139"/>
        <v>1.9</v>
      </c>
      <c r="AF179" s="3" t="str">
        <f t="shared" si="140"/>
        <v>-</v>
      </c>
      <c r="AG179" s="3">
        <f t="shared" si="141"/>
        <v>7.36</v>
      </c>
      <c r="AH179" s="3">
        <f t="shared" ca="1" si="142"/>
        <v>48.912282712240227</v>
      </c>
      <c r="AI179" s="3">
        <f t="shared" ca="1" si="143"/>
        <v>11.811761853415453</v>
      </c>
      <c r="AK179" s="3" t="str">
        <f t="shared" si="144"/>
        <v>1.9</v>
      </c>
      <c r="AL179" s="3" t="str">
        <f t="shared" si="145"/>
        <v>-</v>
      </c>
      <c r="AM179" s="3">
        <f t="shared" si="146"/>
        <v>7.36</v>
      </c>
      <c r="AN179" s="3">
        <f t="shared" ca="1" si="147"/>
        <v>48.912282712240227</v>
      </c>
      <c r="AO179" s="3">
        <f t="shared" ca="1" si="148"/>
        <v>11.024311063187755</v>
      </c>
      <c r="AQ179" s="3" t="str">
        <f t="shared" si="149"/>
        <v>1.9</v>
      </c>
      <c r="AR179" s="3" t="str">
        <f t="shared" si="150"/>
        <v>-</v>
      </c>
      <c r="AS179" s="3">
        <f t="shared" si="151"/>
        <v>7.36</v>
      </c>
      <c r="AT179" s="3">
        <f t="shared" ca="1" si="152"/>
        <v>48.912282712240227</v>
      </c>
      <c r="AU179" s="3">
        <f t="shared" ca="1" si="153"/>
        <v>9.4494094827323618</v>
      </c>
      <c r="AW179" s="3" t="str">
        <f t="shared" si="154"/>
        <v>1.9</v>
      </c>
      <c r="AX179" s="3" t="str">
        <f t="shared" si="155"/>
        <v>-</v>
      </c>
      <c r="AY179" s="3">
        <f t="shared" si="156"/>
        <v>7.36</v>
      </c>
      <c r="AZ179" s="3">
        <f t="shared" ca="1" si="157"/>
        <v>48.912282712240227</v>
      </c>
      <c r="BA179" s="3">
        <f t="shared" ca="1" si="158"/>
        <v>7.8745079022769682</v>
      </c>
      <c r="BC179" s="3" t="str">
        <f t="shared" si="159"/>
        <v>1.9</v>
      </c>
      <c r="BD179" s="3" t="str">
        <f t="shared" si="160"/>
        <v>-</v>
      </c>
      <c r="BE179" s="3">
        <f t="shared" si="161"/>
        <v>7.36</v>
      </c>
      <c r="BF179" s="3">
        <f t="shared" ca="1" si="162"/>
        <v>48.912282712240227</v>
      </c>
      <c r="BG179" s="3">
        <f t="shared" ca="1" si="163"/>
        <v>4.7247047413661809</v>
      </c>
      <c r="BI179" s="3" t="str">
        <f t="shared" si="164"/>
        <v>1.9</v>
      </c>
      <c r="BJ179" s="3" t="str">
        <f t="shared" si="165"/>
        <v>-</v>
      </c>
      <c r="BK179" s="3">
        <f t="shared" si="166"/>
        <v>7.36</v>
      </c>
      <c r="BL179" s="3">
        <f t="shared" ca="1" si="167"/>
        <v>48.912282712240227</v>
      </c>
      <c r="BM179" s="3">
        <f t="shared" ca="1" si="168"/>
        <v>1.5749015804553936</v>
      </c>
    </row>
    <row r="180" spans="1:65" x14ac:dyDescent="0.3">
      <c r="A180" s="3" t="str">
        <f>'Forward collapse simulation'!B190</f>
        <v>1.9</v>
      </c>
      <c r="B180" s="3" t="str">
        <f>IF('Forward collapse simulation'!C190="","-",'Forward collapse simulation'!C190)</f>
        <v>-</v>
      </c>
      <c r="C180" s="3">
        <f>'Forward collapse simulation'!E190</f>
        <v>10.25</v>
      </c>
      <c r="D180" s="3">
        <f ca="1">'Forward collapse simulation'!AK190</f>
        <v>68.91414941639637</v>
      </c>
      <c r="E180" s="84">
        <f ca="1">'Forward collapse simulation'!AL190</f>
        <v>16.264943281867424</v>
      </c>
      <c r="G180" s="3" t="str">
        <f t="shared" si="119"/>
        <v>1.9</v>
      </c>
      <c r="H180" s="3" t="str">
        <f t="shared" si="120"/>
        <v>-</v>
      </c>
      <c r="I180" s="3">
        <f t="shared" si="121"/>
        <v>10.25</v>
      </c>
      <c r="J180" s="3">
        <f t="shared" ca="1" si="122"/>
        <v>68.91414941639637</v>
      </c>
      <c r="K180" s="3">
        <f t="shared" ca="1" si="123"/>
        <v>15.451696117774052</v>
      </c>
      <c r="M180" s="3" t="str">
        <f t="shared" si="124"/>
        <v>1.9</v>
      </c>
      <c r="N180" s="3" t="str">
        <f t="shared" si="125"/>
        <v>-</v>
      </c>
      <c r="O180" s="3">
        <f t="shared" si="126"/>
        <v>10.25</v>
      </c>
      <c r="P180" s="3">
        <f t="shared" ca="1" si="127"/>
        <v>68.91414941639637</v>
      </c>
      <c r="Q180" s="3">
        <f t="shared" ca="1" si="128"/>
        <v>14.638448953680681</v>
      </c>
      <c r="R180" s="85"/>
      <c r="S180" s="3" t="str">
        <f t="shared" si="129"/>
        <v>1.9</v>
      </c>
      <c r="T180" s="3" t="str">
        <f t="shared" si="130"/>
        <v>-</v>
      </c>
      <c r="U180" s="3">
        <f t="shared" si="131"/>
        <v>10.25</v>
      </c>
      <c r="V180" s="3">
        <f t="shared" ca="1" si="132"/>
        <v>68.91414941639637</v>
      </c>
      <c r="W180" s="3">
        <f t="shared" ca="1" si="133"/>
        <v>13.825201789587311</v>
      </c>
      <c r="X180" s="85"/>
      <c r="Y180" s="3" t="str">
        <f t="shared" si="134"/>
        <v>1.9</v>
      </c>
      <c r="Z180" s="3" t="str">
        <f t="shared" si="135"/>
        <v>-</v>
      </c>
      <c r="AA180" s="3">
        <f t="shared" si="136"/>
        <v>10.25</v>
      </c>
      <c r="AB180" s="3">
        <f t="shared" ca="1" si="137"/>
        <v>68.91414941639637</v>
      </c>
      <c r="AC180" s="3">
        <f t="shared" ca="1" si="138"/>
        <v>13.01195462549394</v>
      </c>
      <c r="AE180" s="3" t="str">
        <f t="shared" si="139"/>
        <v>1.9</v>
      </c>
      <c r="AF180" s="3" t="str">
        <f t="shared" si="140"/>
        <v>-</v>
      </c>
      <c r="AG180" s="3">
        <f t="shared" si="141"/>
        <v>10.25</v>
      </c>
      <c r="AH180" s="3">
        <f t="shared" ca="1" si="142"/>
        <v>68.91414941639637</v>
      </c>
      <c r="AI180" s="3">
        <f t="shared" ca="1" si="143"/>
        <v>12.198707461400568</v>
      </c>
      <c r="AK180" s="3" t="str">
        <f t="shared" si="144"/>
        <v>1.9</v>
      </c>
      <c r="AL180" s="3" t="str">
        <f t="shared" si="145"/>
        <v>-</v>
      </c>
      <c r="AM180" s="3">
        <f t="shared" si="146"/>
        <v>10.25</v>
      </c>
      <c r="AN180" s="3">
        <f t="shared" ca="1" si="147"/>
        <v>68.91414941639637</v>
      </c>
      <c r="AO180" s="3">
        <f t="shared" ca="1" si="148"/>
        <v>11.385460297307196</v>
      </c>
      <c r="AQ180" s="3" t="str">
        <f t="shared" si="149"/>
        <v>1.9</v>
      </c>
      <c r="AR180" s="3" t="str">
        <f t="shared" si="150"/>
        <v>-</v>
      </c>
      <c r="AS180" s="3">
        <f t="shared" si="151"/>
        <v>10.25</v>
      </c>
      <c r="AT180" s="3">
        <f t="shared" ca="1" si="152"/>
        <v>68.91414941639637</v>
      </c>
      <c r="AU180" s="3">
        <f t="shared" ca="1" si="153"/>
        <v>9.7589659691204549</v>
      </c>
      <c r="AW180" s="3" t="str">
        <f t="shared" si="154"/>
        <v>1.9</v>
      </c>
      <c r="AX180" s="3" t="str">
        <f t="shared" si="155"/>
        <v>-</v>
      </c>
      <c r="AY180" s="3">
        <f t="shared" si="156"/>
        <v>10.25</v>
      </c>
      <c r="AZ180" s="3">
        <f t="shared" ca="1" si="157"/>
        <v>68.91414941639637</v>
      </c>
      <c r="BA180" s="3">
        <f t="shared" ca="1" si="158"/>
        <v>8.1324716409337121</v>
      </c>
      <c r="BC180" s="3" t="str">
        <f t="shared" si="159"/>
        <v>1.9</v>
      </c>
      <c r="BD180" s="3" t="str">
        <f t="shared" si="160"/>
        <v>-</v>
      </c>
      <c r="BE180" s="3">
        <f t="shared" si="161"/>
        <v>10.25</v>
      </c>
      <c r="BF180" s="3">
        <f t="shared" ca="1" si="162"/>
        <v>68.91414941639637</v>
      </c>
      <c r="BG180" s="3">
        <f t="shared" ca="1" si="163"/>
        <v>4.8794829845602274</v>
      </c>
      <c r="BI180" s="3" t="str">
        <f t="shared" si="164"/>
        <v>1.9</v>
      </c>
      <c r="BJ180" s="3" t="str">
        <f t="shared" si="165"/>
        <v>-</v>
      </c>
      <c r="BK180" s="3">
        <f t="shared" si="166"/>
        <v>10.25</v>
      </c>
      <c r="BL180" s="3">
        <f t="shared" ca="1" si="167"/>
        <v>68.91414941639637</v>
      </c>
      <c r="BM180" s="3">
        <f t="shared" ca="1" si="168"/>
        <v>1.6264943281867426</v>
      </c>
    </row>
    <row r="181" spans="1:65" x14ac:dyDescent="0.3">
      <c r="A181" s="3" t="str">
        <f>'Forward collapse simulation'!B191</f>
        <v>1.9</v>
      </c>
      <c r="B181" s="3" t="str">
        <f>IF('Forward collapse simulation'!C191="","-",'Forward collapse simulation'!C191)</f>
        <v>-</v>
      </c>
      <c r="C181" s="3">
        <f>'Forward collapse simulation'!E191</f>
        <v>14.2</v>
      </c>
      <c r="D181" s="3">
        <f ca="1">'Forward collapse simulation'!AK191</f>
        <v>77.154594209440916</v>
      </c>
      <c r="E181" s="84">
        <f ca="1">'Forward collapse simulation'!AL191</f>
        <v>15.572248484127082</v>
      </c>
      <c r="G181" s="3" t="str">
        <f t="shared" si="119"/>
        <v>1.9</v>
      </c>
      <c r="H181" s="3" t="str">
        <f t="shared" si="120"/>
        <v>-</v>
      </c>
      <c r="I181" s="3">
        <f t="shared" si="121"/>
        <v>14.2</v>
      </c>
      <c r="J181" s="3">
        <f t="shared" ca="1" si="122"/>
        <v>77.154594209440916</v>
      </c>
      <c r="K181" s="3">
        <f t="shared" ca="1" si="123"/>
        <v>14.793636059920727</v>
      </c>
      <c r="M181" s="3" t="str">
        <f t="shared" si="124"/>
        <v>1.9</v>
      </c>
      <c r="N181" s="3" t="str">
        <f t="shared" si="125"/>
        <v>-</v>
      </c>
      <c r="O181" s="3">
        <f t="shared" si="126"/>
        <v>14.2</v>
      </c>
      <c r="P181" s="3">
        <f t="shared" ca="1" si="127"/>
        <v>77.154594209440916</v>
      </c>
      <c r="Q181" s="3">
        <f t="shared" ca="1" si="128"/>
        <v>14.015023635714373</v>
      </c>
      <c r="R181" s="85"/>
      <c r="S181" s="3" t="str">
        <f t="shared" si="129"/>
        <v>1.9</v>
      </c>
      <c r="T181" s="3" t="str">
        <f t="shared" si="130"/>
        <v>-</v>
      </c>
      <c r="U181" s="3">
        <f t="shared" si="131"/>
        <v>14.2</v>
      </c>
      <c r="V181" s="3">
        <f t="shared" ca="1" si="132"/>
        <v>77.154594209440916</v>
      </c>
      <c r="W181" s="3">
        <f t="shared" ca="1" si="133"/>
        <v>13.236411211508019</v>
      </c>
      <c r="X181" s="85"/>
      <c r="Y181" s="3" t="str">
        <f t="shared" si="134"/>
        <v>1.9</v>
      </c>
      <c r="Z181" s="3" t="str">
        <f t="shared" si="135"/>
        <v>-</v>
      </c>
      <c r="AA181" s="3">
        <f t="shared" si="136"/>
        <v>14.2</v>
      </c>
      <c r="AB181" s="3">
        <f t="shared" ca="1" si="137"/>
        <v>77.154594209440916</v>
      </c>
      <c r="AC181" s="3">
        <f t="shared" ca="1" si="138"/>
        <v>12.457798787301666</v>
      </c>
      <c r="AE181" s="3" t="str">
        <f t="shared" si="139"/>
        <v>1.9</v>
      </c>
      <c r="AF181" s="3" t="str">
        <f t="shared" si="140"/>
        <v>-</v>
      </c>
      <c r="AG181" s="3">
        <f t="shared" si="141"/>
        <v>14.2</v>
      </c>
      <c r="AH181" s="3">
        <f t="shared" ca="1" si="142"/>
        <v>77.154594209440916</v>
      </c>
      <c r="AI181" s="3">
        <f t="shared" ca="1" si="143"/>
        <v>11.679186363095312</v>
      </c>
      <c r="AK181" s="3" t="str">
        <f t="shared" si="144"/>
        <v>1.9</v>
      </c>
      <c r="AL181" s="3" t="str">
        <f t="shared" si="145"/>
        <v>-</v>
      </c>
      <c r="AM181" s="3">
        <f t="shared" si="146"/>
        <v>14.2</v>
      </c>
      <c r="AN181" s="3">
        <f t="shared" ca="1" si="147"/>
        <v>77.154594209440916</v>
      </c>
      <c r="AO181" s="3">
        <f t="shared" ca="1" si="148"/>
        <v>10.900573938888957</v>
      </c>
      <c r="AQ181" s="3" t="str">
        <f t="shared" si="149"/>
        <v>1.9</v>
      </c>
      <c r="AR181" s="3" t="str">
        <f t="shared" si="150"/>
        <v>-</v>
      </c>
      <c r="AS181" s="3">
        <f t="shared" si="151"/>
        <v>14.2</v>
      </c>
      <c r="AT181" s="3">
        <f t="shared" ca="1" si="152"/>
        <v>77.154594209440916</v>
      </c>
      <c r="AU181" s="3">
        <f t="shared" ca="1" si="153"/>
        <v>9.3433490904762486</v>
      </c>
      <c r="AW181" s="3" t="str">
        <f t="shared" si="154"/>
        <v>1.9</v>
      </c>
      <c r="AX181" s="3" t="str">
        <f t="shared" si="155"/>
        <v>-</v>
      </c>
      <c r="AY181" s="3">
        <f t="shared" si="156"/>
        <v>14.2</v>
      </c>
      <c r="AZ181" s="3">
        <f t="shared" ca="1" si="157"/>
        <v>77.154594209440916</v>
      </c>
      <c r="BA181" s="3">
        <f t="shared" ca="1" si="158"/>
        <v>7.7861242420635408</v>
      </c>
      <c r="BC181" s="3" t="str">
        <f t="shared" si="159"/>
        <v>1.9</v>
      </c>
      <c r="BD181" s="3" t="str">
        <f t="shared" si="160"/>
        <v>-</v>
      </c>
      <c r="BE181" s="3">
        <f t="shared" si="161"/>
        <v>14.2</v>
      </c>
      <c r="BF181" s="3">
        <f t="shared" ca="1" si="162"/>
        <v>77.154594209440916</v>
      </c>
      <c r="BG181" s="3">
        <f t="shared" ca="1" si="163"/>
        <v>4.6716745452381243</v>
      </c>
      <c r="BI181" s="3" t="str">
        <f t="shared" si="164"/>
        <v>1.9</v>
      </c>
      <c r="BJ181" s="3" t="str">
        <f t="shared" si="165"/>
        <v>-</v>
      </c>
      <c r="BK181" s="3">
        <f t="shared" si="166"/>
        <v>14.2</v>
      </c>
      <c r="BL181" s="3">
        <f t="shared" ca="1" si="167"/>
        <v>77.154594209440916</v>
      </c>
      <c r="BM181" s="3">
        <f t="shared" ca="1" si="168"/>
        <v>1.5572248484127083</v>
      </c>
    </row>
    <row r="182" spans="1:65" x14ac:dyDescent="0.3">
      <c r="A182" s="3" t="str">
        <f>'Forward collapse simulation'!B192</f>
        <v>1.9</v>
      </c>
      <c r="B182" s="3" t="str">
        <f>IF('Forward collapse simulation'!C192="","-",'Forward collapse simulation'!C192)</f>
        <v>-</v>
      </c>
      <c r="C182" s="3">
        <f>'Forward collapse simulation'!E192</f>
        <v>24.94</v>
      </c>
      <c r="D182" s="3">
        <f ca="1">'Forward collapse simulation'!AK192</f>
        <v>83.118728258438296</v>
      </c>
      <c r="E182" s="84">
        <f ca="1">'Forward collapse simulation'!AL192</f>
        <v>15.8792080233801</v>
      </c>
      <c r="G182" s="3" t="str">
        <f t="shared" si="119"/>
        <v>1.9</v>
      </c>
      <c r="H182" s="3" t="str">
        <f t="shared" si="120"/>
        <v>-</v>
      </c>
      <c r="I182" s="3">
        <f t="shared" si="121"/>
        <v>24.94</v>
      </c>
      <c r="J182" s="3">
        <f t="shared" ca="1" si="122"/>
        <v>83.118728258438296</v>
      </c>
      <c r="K182" s="3">
        <f t="shared" ca="1" si="123"/>
        <v>15.085247622211094</v>
      </c>
      <c r="M182" s="3" t="str">
        <f t="shared" si="124"/>
        <v>1.9</v>
      </c>
      <c r="N182" s="3" t="str">
        <f t="shared" si="125"/>
        <v>-</v>
      </c>
      <c r="O182" s="3">
        <f t="shared" si="126"/>
        <v>24.94</v>
      </c>
      <c r="P182" s="3">
        <f t="shared" ca="1" si="127"/>
        <v>83.118728258438296</v>
      </c>
      <c r="Q182" s="3">
        <f t="shared" ca="1" si="128"/>
        <v>14.29128722104209</v>
      </c>
      <c r="R182" s="85"/>
      <c r="S182" s="3" t="str">
        <f t="shared" si="129"/>
        <v>1.9</v>
      </c>
      <c r="T182" s="3" t="str">
        <f t="shared" si="130"/>
        <v>-</v>
      </c>
      <c r="U182" s="3">
        <f t="shared" si="131"/>
        <v>24.94</v>
      </c>
      <c r="V182" s="3">
        <f t="shared" ca="1" si="132"/>
        <v>83.118728258438296</v>
      </c>
      <c r="W182" s="3">
        <f t="shared" ca="1" si="133"/>
        <v>13.497326819873084</v>
      </c>
      <c r="X182" s="85"/>
      <c r="Y182" s="3" t="str">
        <f t="shared" si="134"/>
        <v>1.9</v>
      </c>
      <c r="Z182" s="3" t="str">
        <f t="shared" si="135"/>
        <v>-</v>
      </c>
      <c r="AA182" s="3">
        <f t="shared" si="136"/>
        <v>24.94</v>
      </c>
      <c r="AB182" s="3">
        <f t="shared" ca="1" si="137"/>
        <v>83.118728258438296</v>
      </c>
      <c r="AC182" s="3">
        <f t="shared" ca="1" si="138"/>
        <v>12.70336641870408</v>
      </c>
      <c r="AE182" s="3" t="str">
        <f t="shared" si="139"/>
        <v>1.9</v>
      </c>
      <c r="AF182" s="3" t="str">
        <f t="shared" si="140"/>
        <v>-</v>
      </c>
      <c r="AG182" s="3">
        <f t="shared" si="141"/>
        <v>24.94</v>
      </c>
      <c r="AH182" s="3">
        <f t="shared" ca="1" si="142"/>
        <v>83.118728258438296</v>
      </c>
      <c r="AI182" s="3">
        <f t="shared" ca="1" si="143"/>
        <v>11.909406017535074</v>
      </c>
      <c r="AK182" s="3" t="str">
        <f t="shared" si="144"/>
        <v>1.9</v>
      </c>
      <c r="AL182" s="3" t="str">
        <f t="shared" si="145"/>
        <v>-</v>
      </c>
      <c r="AM182" s="3">
        <f t="shared" si="146"/>
        <v>24.94</v>
      </c>
      <c r="AN182" s="3">
        <f t="shared" ca="1" si="147"/>
        <v>83.118728258438296</v>
      </c>
      <c r="AO182" s="3">
        <f t="shared" ca="1" si="148"/>
        <v>11.115445616366069</v>
      </c>
      <c r="AQ182" s="3" t="str">
        <f t="shared" si="149"/>
        <v>1.9</v>
      </c>
      <c r="AR182" s="3" t="str">
        <f t="shared" si="150"/>
        <v>-</v>
      </c>
      <c r="AS182" s="3">
        <f t="shared" si="151"/>
        <v>24.94</v>
      </c>
      <c r="AT182" s="3">
        <f t="shared" ca="1" si="152"/>
        <v>83.118728258438296</v>
      </c>
      <c r="AU182" s="3">
        <f t="shared" ca="1" si="153"/>
        <v>9.5275248140280588</v>
      </c>
      <c r="AW182" s="3" t="str">
        <f t="shared" si="154"/>
        <v>1.9</v>
      </c>
      <c r="AX182" s="3" t="str">
        <f t="shared" si="155"/>
        <v>-</v>
      </c>
      <c r="AY182" s="3">
        <f t="shared" si="156"/>
        <v>24.94</v>
      </c>
      <c r="AZ182" s="3">
        <f t="shared" ca="1" si="157"/>
        <v>83.118728258438296</v>
      </c>
      <c r="BA182" s="3">
        <f t="shared" ca="1" si="158"/>
        <v>7.9396040116900499</v>
      </c>
      <c r="BC182" s="3" t="str">
        <f t="shared" si="159"/>
        <v>1.9</v>
      </c>
      <c r="BD182" s="3" t="str">
        <f t="shared" si="160"/>
        <v>-</v>
      </c>
      <c r="BE182" s="3">
        <f t="shared" si="161"/>
        <v>24.94</v>
      </c>
      <c r="BF182" s="3">
        <f t="shared" ca="1" si="162"/>
        <v>83.118728258438296</v>
      </c>
      <c r="BG182" s="3">
        <f t="shared" ca="1" si="163"/>
        <v>4.7637624070140294</v>
      </c>
      <c r="BI182" s="3" t="str">
        <f t="shared" si="164"/>
        <v>1.9</v>
      </c>
      <c r="BJ182" s="3" t="str">
        <f t="shared" si="165"/>
        <v>-</v>
      </c>
      <c r="BK182" s="3">
        <f t="shared" si="166"/>
        <v>24.94</v>
      </c>
      <c r="BL182" s="3">
        <f t="shared" ca="1" si="167"/>
        <v>83.118728258438296</v>
      </c>
      <c r="BM182" s="3">
        <f t="shared" ca="1" si="168"/>
        <v>1.58792080233801</v>
      </c>
    </row>
    <row r="183" spans="1:65" x14ac:dyDescent="0.3">
      <c r="A183" s="3" t="str">
        <f>'Forward collapse simulation'!B193</f>
        <v>1.9</v>
      </c>
      <c r="B183" s="3" t="str">
        <f>IF('Forward collapse simulation'!C193="","-",'Forward collapse simulation'!C193)</f>
        <v>-</v>
      </c>
      <c r="C183" s="3">
        <f>'Forward collapse simulation'!E193</f>
        <v>73.12</v>
      </c>
      <c r="D183" s="3">
        <f ca="1">'Forward collapse simulation'!AK193</f>
        <v>86.975529006430264</v>
      </c>
      <c r="E183" s="84">
        <f ca="1">'Forward collapse simulation'!AL193</f>
        <v>22.576669552562379</v>
      </c>
      <c r="G183" s="3" t="str">
        <f t="shared" si="119"/>
        <v>1.9</v>
      </c>
      <c r="H183" s="3" t="str">
        <f t="shared" si="120"/>
        <v>-</v>
      </c>
      <c r="I183" s="3">
        <f t="shared" si="121"/>
        <v>73.12</v>
      </c>
      <c r="J183" s="3">
        <f t="shared" ca="1" si="122"/>
        <v>86.975529006430264</v>
      </c>
      <c r="K183" s="3">
        <f t="shared" ca="1" si="123"/>
        <v>21.447836074934258</v>
      </c>
      <c r="M183" s="3" t="str">
        <f t="shared" si="124"/>
        <v>1.9</v>
      </c>
      <c r="N183" s="3" t="str">
        <f t="shared" si="125"/>
        <v>-</v>
      </c>
      <c r="O183" s="3">
        <f t="shared" si="126"/>
        <v>73.12</v>
      </c>
      <c r="P183" s="3">
        <f t="shared" ca="1" si="127"/>
        <v>86.975529006430264</v>
      </c>
      <c r="Q183" s="3">
        <f t="shared" ca="1" si="128"/>
        <v>20.319002597306142</v>
      </c>
      <c r="R183" s="85"/>
      <c r="S183" s="3" t="str">
        <f t="shared" si="129"/>
        <v>1.9</v>
      </c>
      <c r="T183" s="3" t="str">
        <f t="shared" si="130"/>
        <v>-</v>
      </c>
      <c r="U183" s="3">
        <f t="shared" si="131"/>
        <v>73.12</v>
      </c>
      <c r="V183" s="3">
        <f t="shared" ca="1" si="132"/>
        <v>86.975529006430264</v>
      </c>
      <c r="W183" s="3">
        <f t="shared" ca="1" si="133"/>
        <v>19.190169119678021</v>
      </c>
      <c r="X183" s="85"/>
      <c r="Y183" s="3" t="str">
        <f t="shared" si="134"/>
        <v>1.9</v>
      </c>
      <c r="Z183" s="3" t="str">
        <f t="shared" si="135"/>
        <v>-</v>
      </c>
      <c r="AA183" s="3">
        <f t="shared" si="136"/>
        <v>73.12</v>
      </c>
      <c r="AB183" s="3">
        <f t="shared" ca="1" si="137"/>
        <v>86.975529006430264</v>
      </c>
      <c r="AC183" s="3">
        <f t="shared" ca="1" si="138"/>
        <v>18.061335642049904</v>
      </c>
      <c r="AE183" s="3" t="str">
        <f t="shared" si="139"/>
        <v>1.9</v>
      </c>
      <c r="AF183" s="3" t="str">
        <f t="shared" si="140"/>
        <v>-</v>
      </c>
      <c r="AG183" s="3">
        <f t="shared" si="141"/>
        <v>73.12</v>
      </c>
      <c r="AH183" s="3">
        <f t="shared" ca="1" si="142"/>
        <v>86.975529006430264</v>
      </c>
      <c r="AI183" s="3">
        <f t="shared" ca="1" si="143"/>
        <v>16.932502164421784</v>
      </c>
      <c r="AK183" s="3" t="str">
        <f t="shared" si="144"/>
        <v>1.9</v>
      </c>
      <c r="AL183" s="3" t="str">
        <f t="shared" si="145"/>
        <v>-</v>
      </c>
      <c r="AM183" s="3">
        <f t="shared" si="146"/>
        <v>73.12</v>
      </c>
      <c r="AN183" s="3">
        <f t="shared" ca="1" si="147"/>
        <v>86.975529006430264</v>
      </c>
      <c r="AO183" s="3">
        <f t="shared" ca="1" si="148"/>
        <v>15.803668686793664</v>
      </c>
      <c r="AQ183" s="3" t="str">
        <f t="shared" si="149"/>
        <v>1.9</v>
      </c>
      <c r="AR183" s="3" t="str">
        <f t="shared" si="150"/>
        <v>-</v>
      </c>
      <c r="AS183" s="3">
        <f t="shared" si="151"/>
        <v>73.12</v>
      </c>
      <c r="AT183" s="3">
        <f t="shared" ca="1" si="152"/>
        <v>86.975529006430264</v>
      </c>
      <c r="AU183" s="3">
        <f t="shared" ca="1" si="153"/>
        <v>13.546001731537427</v>
      </c>
      <c r="AW183" s="3" t="str">
        <f t="shared" si="154"/>
        <v>1.9</v>
      </c>
      <c r="AX183" s="3" t="str">
        <f t="shared" si="155"/>
        <v>-</v>
      </c>
      <c r="AY183" s="3">
        <f t="shared" si="156"/>
        <v>73.12</v>
      </c>
      <c r="AZ183" s="3">
        <f t="shared" ca="1" si="157"/>
        <v>86.975529006430264</v>
      </c>
      <c r="BA183" s="3">
        <f t="shared" ca="1" si="158"/>
        <v>11.288334776281189</v>
      </c>
      <c r="BC183" s="3" t="str">
        <f t="shared" si="159"/>
        <v>1.9</v>
      </c>
      <c r="BD183" s="3" t="str">
        <f t="shared" si="160"/>
        <v>-</v>
      </c>
      <c r="BE183" s="3">
        <f t="shared" si="161"/>
        <v>73.12</v>
      </c>
      <c r="BF183" s="3">
        <f t="shared" ca="1" si="162"/>
        <v>86.975529006430264</v>
      </c>
      <c r="BG183" s="3">
        <f t="shared" ca="1" si="163"/>
        <v>6.7730008657687133</v>
      </c>
      <c r="BI183" s="3" t="str">
        <f t="shared" si="164"/>
        <v>1.9</v>
      </c>
      <c r="BJ183" s="3" t="str">
        <f t="shared" si="165"/>
        <v>-</v>
      </c>
      <c r="BK183" s="3">
        <f t="shared" si="166"/>
        <v>73.12</v>
      </c>
      <c r="BL183" s="3">
        <f t="shared" ca="1" si="167"/>
        <v>86.975529006430264</v>
      </c>
      <c r="BM183" s="3">
        <f t="shared" ca="1" si="168"/>
        <v>2.2576669552562381</v>
      </c>
    </row>
    <row r="184" spans="1:65" x14ac:dyDescent="0.3">
      <c r="A184" s="3" t="str">
        <f>'Forward collapse simulation'!B194</f>
        <v>1.9</v>
      </c>
      <c r="B184" s="3" t="str">
        <f>IF('Forward collapse simulation'!C194="","-",'Forward collapse simulation'!C194)</f>
        <v>-</v>
      </c>
      <c r="C184" s="3">
        <f>'Forward collapse simulation'!E194</f>
        <v>140.55000000000001</v>
      </c>
      <c r="D184" s="3">
        <f ca="1">'Forward collapse simulation'!AK194</f>
        <v>85.314984803669347</v>
      </c>
      <c r="E184" s="84">
        <f ca="1">'Forward collapse simulation'!AL194</f>
        <v>21.656693094602399</v>
      </c>
      <c r="G184" s="3" t="str">
        <f t="shared" si="119"/>
        <v>1.9</v>
      </c>
      <c r="H184" s="3" t="str">
        <f t="shared" si="120"/>
        <v>-</v>
      </c>
      <c r="I184" s="3">
        <f t="shared" si="121"/>
        <v>140.55000000000001</v>
      </c>
      <c r="J184" s="3">
        <f t="shared" ca="1" si="122"/>
        <v>85.314984803669347</v>
      </c>
      <c r="K184" s="3">
        <f t="shared" ca="1" si="123"/>
        <v>20.573858439872279</v>
      </c>
      <c r="M184" s="3" t="str">
        <f t="shared" si="124"/>
        <v>1.9</v>
      </c>
      <c r="N184" s="3" t="str">
        <f t="shared" si="125"/>
        <v>-</v>
      </c>
      <c r="O184" s="3">
        <f t="shared" si="126"/>
        <v>140.55000000000001</v>
      </c>
      <c r="P184" s="3">
        <f t="shared" ca="1" si="127"/>
        <v>85.314984803669347</v>
      </c>
      <c r="Q184" s="3">
        <f t="shared" ca="1" si="128"/>
        <v>19.491023785142161</v>
      </c>
      <c r="R184" s="85"/>
      <c r="S184" s="3" t="str">
        <f t="shared" si="129"/>
        <v>1.9</v>
      </c>
      <c r="T184" s="3" t="str">
        <f t="shared" si="130"/>
        <v>-</v>
      </c>
      <c r="U184" s="3">
        <f t="shared" si="131"/>
        <v>140.55000000000001</v>
      </c>
      <c r="V184" s="3">
        <f t="shared" ca="1" si="132"/>
        <v>85.314984803669347</v>
      </c>
      <c r="W184" s="3">
        <f t="shared" ca="1" si="133"/>
        <v>18.40818913041204</v>
      </c>
      <c r="X184" s="85"/>
      <c r="Y184" s="3" t="str">
        <f t="shared" si="134"/>
        <v>1.9</v>
      </c>
      <c r="Z184" s="3" t="str">
        <f t="shared" si="135"/>
        <v>-</v>
      </c>
      <c r="AA184" s="3">
        <f t="shared" si="136"/>
        <v>140.55000000000001</v>
      </c>
      <c r="AB184" s="3">
        <f t="shared" ca="1" si="137"/>
        <v>85.314984803669347</v>
      </c>
      <c r="AC184" s="3">
        <f t="shared" ca="1" si="138"/>
        <v>17.32535447568192</v>
      </c>
      <c r="AE184" s="3" t="str">
        <f t="shared" si="139"/>
        <v>1.9</v>
      </c>
      <c r="AF184" s="3" t="str">
        <f t="shared" si="140"/>
        <v>-</v>
      </c>
      <c r="AG184" s="3">
        <f t="shared" si="141"/>
        <v>140.55000000000001</v>
      </c>
      <c r="AH184" s="3">
        <f t="shared" ca="1" si="142"/>
        <v>85.314984803669347</v>
      </c>
      <c r="AI184" s="3">
        <f t="shared" ca="1" si="143"/>
        <v>16.242519820951799</v>
      </c>
      <c r="AK184" s="3" t="str">
        <f t="shared" si="144"/>
        <v>1.9</v>
      </c>
      <c r="AL184" s="3" t="str">
        <f t="shared" si="145"/>
        <v>-</v>
      </c>
      <c r="AM184" s="3">
        <f t="shared" si="146"/>
        <v>140.55000000000001</v>
      </c>
      <c r="AN184" s="3">
        <f t="shared" ca="1" si="147"/>
        <v>85.314984803669347</v>
      </c>
      <c r="AO184" s="3">
        <f t="shared" ca="1" si="148"/>
        <v>15.159685166221678</v>
      </c>
      <c r="AQ184" s="3" t="str">
        <f t="shared" si="149"/>
        <v>1.9</v>
      </c>
      <c r="AR184" s="3" t="str">
        <f t="shared" si="150"/>
        <v>-</v>
      </c>
      <c r="AS184" s="3">
        <f t="shared" si="151"/>
        <v>140.55000000000001</v>
      </c>
      <c r="AT184" s="3">
        <f t="shared" ca="1" si="152"/>
        <v>85.314984803669347</v>
      </c>
      <c r="AU184" s="3">
        <f t="shared" ca="1" si="153"/>
        <v>12.99401585676144</v>
      </c>
      <c r="AW184" s="3" t="str">
        <f t="shared" si="154"/>
        <v>1.9</v>
      </c>
      <c r="AX184" s="3" t="str">
        <f t="shared" si="155"/>
        <v>-</v>
      </c>
      <c r="AY184" s="3">
        <f t="shared" si="156"/>
        <v>140.55000000000001</v>
      </c>
      <c r="AZ184" s="3">
        <f t="shared" ca="1" si="157"/>
        <v>85.314984803669347</v>
      </c>
      <c r="BA184" s="3">
        <f t="shared" ca="1" si="158"/>
        <v>10.8283465473012</v>
      </c>
      <c r="BC184" s="3" t="str">
        <f t="shared" si="159"/>
        <v>1.9</v>
      </c>
      <c r="BD184" s="3" t="str">
        <f t="shared" si="160"/>
        <v>-</v>
      </c>
      <c r="BE184" s="3">
        <f t="shared" si="161"/>
        <v>140.55000000000001</v>
      </c>
      <c r="BF184" s="3">
        <f t="shared" ca="1" si="162"/>
        <v>85.314984803669347</v>
      </c>
      <c r="BG184" s="3">
        <f t="shared" ca="1" si="163"/>
        <v>6.4970079283807198</v>
      </c>
      <c r="BI184" s="3" t="str">
        <f t="shared" si="164"/>
        <v>1.9</v>
      </c>
      <c r="BJ184" s="3" t="str">
        <f t="shared" si="165"/>
        <v>-</v>
      </c>
      <c r="BK184" s="3">
        <f t="shared" si="166"/>
        <v>140.55000000000001</v>
      </c>
      <c r="BL184" s="3">
        <f t="shared" ca="1" si="167"/>
        <v>85.314984803669347</v>
      </c>
      <c r="BM184" s="3">
        <f t="shared" ca="1" si="168"/>
        <v>2.1656693094602399</v>
      </c>
    </row>
    <row r="185" spans="1:65" x14ac:dyDescent="0.3">
      <c r="A185" s="3" t="str">
        <f>'Forward collapse simulation'!B195</f>
        <v>1.9</v>
      </c>
      <c r="B185" s="3" t="str">
        <f>IF('Forward collapse simulation'!C195="","-",'Forward collapse simulation'!C195)</f>
        <v>-</v>
      </c>
      <c r="C185" s="3">
        <f>'Forward collapse simulation'!E195</f>
        <v>151.1</v>
      </c>
      <c r="D185" s="3">
        <f ca="1">'Forward collapse simulation'!AK195</f>
        <v>83.306983931069823</v>
      </c>
      <c r="E185" s="84">
        <f ca="1">'Forward collapse simulation'!AL195</f>
        <v>20.936869499646395</v>
      </c>
      <c r="G185" s="3" t="str">
        <f t="shared" si="119"/>
        <v>1.9</v>
      </c>
      <c r="H185" s="3" t="str">
        <f t="shared" si="120"/>
        <v>-</v>
      </c>
      <c r="I185" s="3">
        <f t="shared" si="121"/>
        <v>151.1</v>
      </c>
      <c r="J185" s="3">
        <f t="shared" ca="1" si="122"/>
        <v>83.306983931069823</v>
      </c>
      <c r="K185" s="3">
        <f t="shared" ca="1" si="123"/>
        <v>19.890026024664074</v>
      </c>
      <c r="M185" s="3" t="str">
        <f t="shared" si="124"/>
        <v>1.9</v>
      </c>
      <c r="N185" s="3" t="str">
        <f t="shared" si="125"/>
        <v>-</v>
      </c>
      <c r="O185" s="3">
        <f t="shared" si="126"/>
        <v>151.1</v>
      </c>
      <c r="P185" s="3">
        <f t="shared" ca="1" si="127"/>
        <v>83.306983931069823</v>
      </c>
      <c r="Q185" s="3">
        <f t="shared" ca="1" si="128"/>
        <v>18.843182549681757</v>
      </c>
      <c r="R185" s="85"/>
      <c r="S185" s="3" t="str">
        <f t="shared" si="129"/>
        <v>1.9</v>
      </c>
      <c r="T185" s="3" t="str">
        <f t="shared" si="130"/>
        <v>-</v>
      </c>
      <c r="U185" s="3">
        <f t="shared" si="131"/>
        <v>151.1</v>
      </c>
      <c r="V185" s="3">
        <f t="shared" ca="1" si="132"/>
        <v>83.306983931069823</v>
      </c>
      <c r="W185" s="3">
        <f t="shared" ca="1" si="133"/>
        <v>17.796339074699436</v>
      </c>
      <c r="X185" s="85"/>
      <c r="Y185" s="3" t="str">
        <f t="shared" si="134"/>
        <v>1.9</v>
      </c>
      <c r="Z185" s="3" t="str">
        <f t="shared" si="135"/>
        <v>-</v>
      </c>
      <c r="AA185" s="3">
        <f t="shared" si="136"/>
        <v>151.1</v>
      </c>
      <c r="AB185" s="3">
        <f t="shared" ca="1" si="137"/>
        <v>83.306983931069823</v>
      </c>
      <c r="AC185" s="3">
        <f t="shared" ca="1" si="138"/>
        <v>16.749495599717118</v>
      </c>
      <c r="AE185" s="3" t="str">
        <f t="shared" si="139"/>
        <v>1.9</v>
      </c>
      <c r="AF185" s="3" t="str">
        <f t="shared" si="140"/>
        <v>-</v>
      </c>
      <c r="AG185" s="3">
        <f t="shared" si="141"/>
        <v>151.1</v>
      </c>
      <c r="AH185" s="3">
        <f t="shared" ca="1" si="142"/>
        <v>83.306983931069823</v>
      </c>
      <c r="AI185" s="3">
        <f t="shared" ca="1" si="143"/>
        <v>15.702652124734797</v>
      </c>
      <c r="AK185" s="3" t="str">
        <f t="shared" si="144"/>
        <v>1.9</v>
      </c>
      <c r="AL185" s="3" t="str">
        <f t="shared" si="145"/>
        <v>-</v>
      </c>
      <c r="AM185" s="3">
        <f t="shared" si="146"/>
        <v>151.1</v>
      </c>
      <c r="AN185" s="3">
        <f t="shared" ca="1" si="147"/>
        <v>83.306983931069823</v>
      </c>
      <c r="AO185" s="3">
        <f t="shared" ca="1" si="148"/>
        <v>14.655808649752476</v>
      </c>
      <c r="AQ185" s="3" t="str">
        <f t="shared" si="149"/>
        <v>1.9</v>
      </c>
      <c r="AR185" s="3" t="str">
        <f t="shared" si="150"/>
        <v>-</v>
      </c>
      <c r="AS185" s="3">
        <f t="shared" si="151"/>
        <v>151.1</v>
      </c>
      <c r="AT185" s="3">
        <f t="shared" ca="1" si="152"/>
        <v>83.306983931069823</v>
      </c>
      <c r="AU185" s="3">
        <f t="shared" ca="1" si="153"/>
        <v>12.562121699787836</v>
      </c>
      <c r="AW185" s="3" t="str">
        <f t="shared" si="154"/>
        <v>1.9</v>
      </c>
      <c r="AX185" s="3" t="str">
        <f t="shared" si="155"/>
        <v>-</v>
      </c>
      <c r="AY185" s="3">
        <f t="shared" si="156"/>
        <v>151.1</v>
      </c>
      <c r="AZ185" s="3">
        <f t="shared" ca="1" si="157"/>
        <v>83.306983931069823</v>
      </c>
      <c r="BA185" s="3">
        <f t="shared" ca="1" si="158"/>
        <v>10.468434749823198</v>
      </c>
      <c r="BC185" s="3" t="str">
        <f t="shared" si="159"/>
        <v>1.9</v>
      </c>
      <c r="BD185" s="3" t="str">
        <f t="shared" si="160"/>
        <v>-</v>
      </c>
      <c r="BE185" s="3">
        <f t="shared" si="161"/>
        <v>151.1</v>
      </c>
      <c r="BF185" s="3">
        <f t="shared" ca="1" si="162"/>
        <v>83.306983931069823</v>
      </c>
      <c r="BG185" s="3">
        <f t="shared" ca="1" si="163"/>
        <v>6.281060849893918</v>
      </c>
      <c r="BI185" s="3" t="str">
        <f t="shared" si="164"/>
        <v>1.9</v>
      </c>
      <c r="BJ185" s="3" t="str">
        <f t="shared" si="165"/>
        <v>-</v>
      </c>
      <c r="BK185" s="3">
        <f t="shared" si="166"/>
        <v>151.1</v>
      </c>
      <c r="BL185" s="3">
        <f t="shared" ca="1" si="167"/>
        <v>83.306983931069823</v>
      </c>
      <c r="BM185" s="3">
        <f t="shared" ca="1" si="168"/>
        <v>2.0936869499646398</v>
      </c>
    </row>
    <row r="186" spans="1:65" x14ac:dyDescent="0.3">
      <c r="A186" s="3" t="str">
        <f>'Forward collapse simulation'!B196</f>
        <v>1.9</v>
      </c>
      <c r="B186" s="3" t="str">
        <f>IF('Forward collapse simulation'!C196="","-",'Forward collapse simulation'!C196)</f>
        <v>-</v>
      </c>
      <c r="C186" s="3">
        <f>'Forward collapse simulation'!E196</f>
        <v>159.06</v>
      </c>
      <c r="D186" s="3">
        <f ca="1">'Forward collapse simulation'!AK196</f>
        <v>77.430719744939026</v>
      </c>
      <c r="E186" s="84">
        <f ca="1">'Forward collapse simulation'!AL196</f>
        <v>22.293099435064605</v>
      </c>
      <c r="G186" s="3" t="str">
        <f t="shared" si="119"/>
        <v>1.9</v>
      </c>
      <c r="H186" s="3" t="str">
        <f t="shared" si="120"/>
        <v>-</v>
      </c>
      <c r="I186" s="3">
        <f t="shared" si="121"/>
        <v>159.06</v>
      </c>
      <c r="J186" s="3">
        <f t="shared" ca="1" si="122"/>
        <v>77.430719744939026</v>
      </c>
      <c r="K186" s="3">
        <f t="shared" ca="1" si="123"/>
        <v>21.178444463311372</v>
      </c>
      <c r="M186" s="3" t="str">
        <f t="shared" si="124"/>
        <v>1.9</v>
      </c>
      <c r="N186" s="3" t="str">
        <f t="shared" si="125"/>
        <v>-</v>
      </c>
      <c r="O186" s="3">
        <f t="shared" si="126"/>
        <v>159.06</v>
      </c>
      <c r="P186" s="3">
        <f t="shared" ca="1" si="127"/>
        <v>77.430719744939026</v>
      </c>
      <c r="Q186" s="3">
        <f t="shared" ca="1" si="128"/>
        <v>20.063789491558143</v>
      </c>
      <c r="R186" s="85"/>
      <c r="S186" s="3" t="str">
        <f t="shared" si="129"/>
        <v>1.9</v>
      </c>
      <c r="T186" s="3" t="str">
        <f t="shared" si="130"/>
        <v>-</v>
      </c>
      <c r="U186" s="3">
        <f t="shared" si="131"/>
        <v>159.06</v>
      </c>
      <c r="V186" s="3">
        <f t="shared" ca="1" si="132"/>
        <v>77.430719744939026</v>
      </c>
      <c r="W186" s="3">
        <f t="shared" ca="1" si="133"/>
        <v>18.949134519804915</v>
      </c>
      <c r="X186" s="85"/>
      <c r="Y186" s="3" t="str">
        <f t="shared" si="134"/>
        <v>1.9</v>
      </c>
      <c r="Z186" s="3" t="str">
        <f t="shared" si="135"/>
        <v>-</v>
      </c>
      <c r="AA186" s="3">
        <f t="shared" si="136"/>
        <v>159.06</v>
      </c>
      <c r="AB186" s="3">
        <f t="shared" ca="1" si="137"/>
        <v>77.430719744939026</v>
      </c>
      <c r="AC186" s="3">
        <f t="shared" ca="1" si="138"/>
        <v>17.834479548051686</v>
      </c>
      <c r="AE186" s="3" t="str">
        <f t="shared" si="139"/>
        <v>1.9</v>
      </c>
      <c r="AF186" s="3" t="str">
        <f t="shared" si="140"/>
        <v>-</v>
      </c>
      <c r="AG186" s="3">
        <f t="shared" si="141"/>
        <v>159.06</v>
      </c>
      <c r="AH186" s="3">
        <f t="shared" ca="1" si="142"/>
        <v>77.430719744939026</v>
      </c>
      <c r="AI186" s="3">
        <f t="shared" ca="1" si="143"/>
        <v>16.719824576298453</v>
      </c>
      <c r="AK186" s="3" t="str">
        <f t="shared" si="144"/>
        <v>1.9</v>
      </c>
      <c r="AL186" s="3" t="str">
        <f t="shared" si="145"/>
        <v>-</v>
      </c>
      <c r="AM186" s="3">
        <f t="shared" si="146"/>
        <v>159.06</v>
      </c>
      <c r="AN186" s="3">
        <f t="shared" ca="1" si="147"/>
        <v>77.430719744939026</v>
      </c>
      <c r="AO186" s="3">
        <f t="shared" ca="1" si="148"/>
        <v>15.605169604545223</v>
      </c>
      <c r="AQ186" s="3" t="str">
        <f t="shared" si="149"/>
        <v>1.9</v>
      </c>
      <c r="AR186" s="3" t="str">
        <f t="shared" si="150"/>
        <v>-</v>
      </c>
      <c r="AS186" s="3">
        <f t="shared" si="151"/>
        <v>159.06</v>
      </c>
      <c r="AT186" s="3">
        <f t="shared" ca="1" si="152"/>
        <v>77.430719744939026</v>
      </c>
      <c r="AU186" s="3">
        <f t="shared" ca="1" si="153"/>
        <v>13.375859661038762</v>
      </c>
      <c r="AW186" s="3" t="str">
        <f t="shared" si="154"/>
        <v>1.9</v>
      </c>
      <c r="AX186" s="3" t="str">
        <f t="shared" si="155"/>
        <v>-</v>
      </c>
      <c r="AY186" s="3">
        <f t="shared" si="156"/>
        <v>159.06</v>
      </c>
      <c r="AZ186" s="3">
        <f t="shared" ca="1" si="157"/>
        <v>77.430719744939026</v>
      </c>
      <c r="BA186" s="3">
        <f t="shared" ca="1" si="158"/>
        <v>11.146549717532302</v>
      </c>
      <c r="BC186" s="3" t="str">
        <f t="shared" si="159"/>
        <v>1.9</v>
      </c>
      <c r="BD186" s="3" t="str">
        <f t="shared" si="160"/>
        <v>-</v>
      </c>
      <c r="BE186" s="3">
        <f t="shared" si="161"/>
        <v>159.06</v>
      </c>
      <c r="BF186" s="3">
        <f t="shared" ca="1" si="162"/>
        <v>77.430719744939026</v>
      </c>
      <c r="BG186" s="3">
        <f t="shared" ca="1" si="163"/>
        <v>6.6879298305193808</v>
      </c>
      <c r="BI186" s="3" t="str">
        <f t="shared" si="164"/>
        <v>1.9</v>
      </c>
      <c r="BJ186" s="3" t="str">
        <f t="shared" si="165"/>
        <v>-</v>
      </c>
      <c r="BK186" s="3">
        <f t="shared" si="166"/>
        <v>159.06</v>
      </c>
      <c r="BL186" s="3">
        <f t="shared" ca="1" si="167"/>
        <v>77.430719744939026</v>
      </c>
      <c r="BM186" s="3">
        <f t="shared" ca="1" si="168"/>
        <v>2.2293099435064607</v>
      </c>
    </row>
    <row r="187" spans="1:65" x14ac:dyDescent="0.3">
      <c r="A187" s="3" t="str">
        <f>'Forward collapse simulation'!B197</f>
        <v>1.9</v>
      </c>
      <c r="B187" s="3" t="str">
        <f>IF('Forward collapse simulation'!C197="","-",'Forward collapse simulation'!C197)</f>
        <v>-</v>
      </c>
      <c r="C187" s="3">
        <f>'Forward collapse simulation'!E197</f>
        <v>161.25</v>
      </c>
      <c r="D187" s="3">
        <f ca="1">'Forward collapse simulation'!AK197</f>
        <v>68.875270914090038</v>
      </c>
      <c r="E187" s="84">
        <f ca="1">'Forward collapse simulation'!AL197</f>
        <v>25.543084274103904</v>
      </c>
      <c r="G187" s="3" t="str">
        <f t="shared" si="119"/>
        <v>1.9</v>
      </c>
      <c r="H187" s="3" t="str">
        <f t="shared" si="120"/>
        <v>-</v>
      </c>
      <c r="I187" s="3">
        <f t="shared" si="121"/>
        <v>161.25</v>
      </c>
      <c r="J187" s="3">
        <f t="shared" ca="1" si="122"/>
        <v>68.875270914090038</v>
      </c>
      <c r="K187" s="3">
        <f t="shared" ca="1" si="123"/>
        <v>24.265930060398709</v>
      </c>
      <c r="M187" s="3" t="str">
        <f t="shared" si="124"/>
        <v>1.9</v>
      </c>
      <c r="N187" s="3" t="str">
        <f t="shared" si="125"/>
        <v>-</v>
      </c>
      <c r="O187" s="3">
        <f t="shared" si="126"/>
        <v>161.25</v>
      </c>
      <c r="P187" s="3">
        <f t="shared" ca="1" si="127"/>
        <v>68.875270914090038</v>
      </c>
      <c r="Q187" s="3">
        <f t="shared" ca="1" si="128"/>
        <v>22.988775846693514</v>
      </c>
      <c r="R187" s="85"/>
      <c r="S187" s="3" t="str">
        <f t="shared" si="129"/>
        <v>1.9</v>
      </c>
      <c r="T187" s="3" t="str">
        <f t="shared" si="130"/>
        <v>-</v>
      </c>
      <c r="U187" s="3">
        <f t="shared" si="131"/>
        <v>161.25</v>
      </c>
      <c r="V187" s="3">
        <f t="shared" ca="1" si="132"/>
        <v>68.875270914090038</v>
      </c>
      <c r="W187" s="3">
        <f t="shared" ca="1" si="133"/>
        <v>21.711621632988319</v>
      </c>
      <c r="X187" s="85"/>
      <c r="Y187" s="3" t="str">
        <f t="shared" si="134"/>
        <v>1.9</v>
      </c>
      <c r="Z187" s="3" t="str">
        <f t="shared" si="135"/>
        <v>-</v>
      </c>
      <c r="AA187" s="3">
        <f t="shared" si="136"/>
        <v>161.25</v>
      </c>
      <c r="AB187" s="3">
        <f t="shared" ca="1" si="137"/>
        <v>68.875270914090038</v>
      </c>
      <c r="AC187" s="3">
        <f t="shared" ca="1" si="138"/>
        <v>20.434467419283123</v>
      </c>
      <c r="AE187" s="3" t="str">
        <f t="shared" si="139"/>
        <v>1.9</v>
      </c>
      <c r="AF187" s="3" t="str">
        <f t="shared" si="140"/>
        <v>-</v>
      </c>
      <c r="AG187" s="3">
        <f t="shared" si="141"/>
        <v>161.25</v>
      </c>
      <c r="AH187" s="3">
        <f t="shared" ca="1" si="142"/>
        <v>68.875270914090038</v>
      </c>
      <c r="AI187" s="3">
        <f t="shared" ca="1" si="143"/>
        <v>19.157313205577928</v>
      </c>
      <c r="AK187" s="3" t="str">
        <f t="shared" si="144"/>
        <v>1.9</v>
      </c>
      <c r="AL187" s="3" t="str">
        <f t="shared" si="145"/>
        <v>-</v>
      </c>
      <c r="AM187" s="3">
        <f t="shared" si="146"/>
        <v>161.25</v>
      </c>
      <c r="AN187" s="3">
        <f t="shared" ca="1" si="147"/>
        <v>68.875270914090038</v>
      </c>
      <c r="AO187" s="3">
        <f t="shared" ca="1" si="148"/>
        <v>17.880158991872733</v>
      </c>
      <c r="AQ187" s="3" t="str">
        <f t="shared" si="149"/>
        <v>1.9</v>
      </c>
      <c r="AR187" s="3" t="str">
        <f t="shared" si="150"/>
        <v>-</v>
      </c>
      <c r="AS187" s="3">
        <f t="shared" si="151"/>
        <v>161.25</v>
      </c>
      <c r="AT187" s="3">
        <f t="shared" ca="1" si="152"/>
        <v>68.875270914090038</v>
      </c>
      <c r="AU187" s="3">
        <f t="shared" ca="1" si="153"/>
        <v>15.325850564462343</v>
      </c>
      <c r="AW187" s="3" t="str">
        <f t="shared" si="154"/>
        <v>1.9</v>
      </c>
      <c r="AX187" s="3" t="str">
        <f t="shared" si="155"/>
        <v>-</v>
      </c>
      <c r="AY187" s="3">
        <f t="shared" si="156"/>
        <v>161.25</v>
      </c>
      <c r="AZ187" s="3">
        <f t="shared" ca="1" si="157"/>
        <v>68.875270914090038</v>
      </c>
      <c r="BA187" s="3">
        <f t="shared" ca="1" si="158"/>
        <v>12.771542137051952</v>
      </c>
      <c r="BC187" s="3" t="str">
        <f t="shared" si="159"/>
        <v>1.9</v>
      </c>
      <c r="BD187" s="3" t="str">
        <f t="shared" si="160"/>
        <v>-</v>
      </c>
      <c r="BE187" s="3">
        <f t="shared" si="161"/>
        <v>161.25</v>
      </c>
      <c r="BF187" s="3">
        <f t="shared" ca="1" si="162"/>
        <v>68.875270914090038</v>
      </c>
      <c r="BG187" s="3">
        <f t="shared" ca="1" si="163"/>
        <v>7.6629252822311713</v>
      </c>
      <c r="BI187" s="3" t="str">
        <f t="shared" si="164"/>
        <v>1.9</v>
      </c>
      <c r="BJ187" s="3" t="str">
        <f t="shared" si="165"/>
        <v>-</v>
      </c>
      <c r="BK187" s="3">
        <f t="shared" si="166"/>
        <v>161.25</v>
      </c>
      <c r="BL187" s="3">
        <f t="shared" ca="1" si="167"/>
        <v>68.875270914090038</v>
      </c>
      <c r="BM187" s="3">
        <f t="shared" ca="1" si="168"/>
        <v>2.5543084274103904</v>
      </c>
    </row>
    <row r="188" spans="1:65" x14ac:dyDescent="0.3">
      <c r="A188" s="3" t="str">
        <f>'Forward collapse simulation'!B198</f>
        <v>1.9</v>
      </c>
      <c r="B188" s="3" t="str">
        <f>IF('Forward collapse simulation'!C198="","-",'Forward collapse simulation'!C198)</f>
        <v>-</v>
      </c>
      <c r="C188" s="3">
        <f>'Forward collapse simulation'!E198</f>
        <v>161.46</v>
      </c>
      <c r="D188" s="3">
        <f ca="1">'Forward collapse simulation'!AK198</f>
        <v>67.197057158302187</v>
      </c>
      <c r="E188" s="84">
        <f ca="1">'Forward collapse simulation'!AL198</f>
        <v>24.369920407981247</v>
      </c>
      <c r="G188" s="3" t="str">
        <f t="shared" si="119"/>
        <v>1.9</v>
      </c>
      <c r="H188" s="3" t="str">
        <f t="shared" si="120"/>
        <v>-</v>
      </c>
      <c r="I188" s="3">
        <f t="shared" si="121"/>
        <v>161.46</v>
      </c>
      <c r="J188" s="3">
        <f t="shared" ca="1" si="122"/>
        <v>67.197057158302187</v>
      </c>
      <c r="K188" s="3">
        <f t="shared" ca="1" si="123"/>
        <v>23.151424387582185</v>
      </c>
      <c r="M188" s="3" t="str">
        <f t="shared" si="124"/>
        <v>1.9</v>
      </c>
      <c r="N188" s="3" t="str">
        <f t="shared" si="125"/>
        <v>-</v>
      </c>
      <c r="O188" s="3">
        <f t="shared" si="126"/>
        <v>161.46</v>
      </c>
      <c r="P188" s="3">
        <f t="shared" ca="1" si="127"/>
        <v>67.197057158302187</v>
      </c>
      <c r="Q188" s="3">
        <f t="shared" ca="1" si="128"/>
        <v>21.932928367183123</v>
      </c>
      <c r="R188" s="85"/>
      <c r="S188" s="3" t="str">
        <f t="shared" si="129"/>
        <v>1.9</v>
      </c>
      <c r="T188" s="3" t="str">
        <f t="shared" si="130"/>
        <v>-</v>
      </c>
      <c r="U188" s="3">
        <f t="shared" si="131"/>
        <v>161.46</v>
      </c>
      <c r="V188" s="3">
        <f t="shared" ca="1" si="132"/>
        <v>67.197057158302187</v>
      </c>
      <c r="W188" s="3">
        <f t="shared" ca="1" si="133"/>
        <v>20.714432346784061</v>
      </c>
      <c r="X188" s="85"/>
      <c r="Y188" s="3" t="str">
        <f t="shared" si="134"/>
        <v>1.9</v>
      </c>
      <c r="Z188" s="3" t="str">
        <f t="shared" si="135"/>
        <v>-</v>
      </c>
      <c r="AA188" s="3">
        <f t="shared" si="136"/>
        <v>161.46</v>
      </c>
      <c r="AB188" s="3">
        <f t="shared" ca="1" si="137"/>
        <v>67.197057158302187</v>
      </c>
      <c r="AC188" s="3">
        <f t="shared" ca="1" si="138"/>
        <v>19.495936326384999</v>
      </c>
      <c r="AE188" s="3" t="str">
        <f t="shared" si="139"/>
        <v>1.9</v>
      </c>
      <c r="AF188" s="3" t="str">
        <f t="shared" si="140"/>
        <v>-</v>
      </c>
      <c r="AG188" s="3">
        <f t="shared" si="141"/>
        <v>161.46</v>
      </c>
      <c r="AH188" s="3">
        <f t="shared" ca="1" si="142"/>
        <v>67.197057158302187</v>
      </c>
      <c r="AI188" s="3">
        <f t="shared" ca="1" si="143"/>
        <v>18.277440305985934</v>
      </c>
      <c r="AK188" s="3" t="str">
        <f t="shared" si="144"/>
        <v>1.9</v>
      </c>
      <c r="AL188" s="3" t="str">
        <f t="shared" si="145"/>
        <v>-</v>
      </c>
      <c r="AM188" s="3">
        <f t="shared" si="146"/>
        <v>161.46</v>
      </c>
      <c r="AN188" s="3">
        <f t="shared" ca="1" si="147"/>
        <v>67.197057158302187</v>
      </c>
      <c r="AO188" s="3">
        <f t="shared" ca="1" si="148"/>
        <v>17.058944285586872</v>
      </c>
      <c r="AQ188" s="3" t="str">
        <f t="shared" si="149"/>
        <v>1.9</v>
      </c>
      <c r="AR188" s="3" t="str">
        <f t="shared" si="150"/>
        <v>-</v>
      </c>
      <c r="AS188" s="3">
        <f t="shared" si="151"/>
        <v>161.46</v>
      </c>
      <c r="AT188" s="3">
        <f t="shared" ca="1" si="152"/>
        <v>67.197057158302187</v>
      </c>
      <c r="AU188" s="3">
        <f t="shared" ca="1" si="153"/>
        <v>14.621952244788748</v>
      </c>
      <c r="AW188" s="3" t="str">
        <f t="shared" si="154"/>
        <v>1.9</v>
      </c>
      <c r="AX188" s="3" t="str">
        <f t="shared" si="155"/>
        <v>-</v>
      </c>
      <c r="AY188" s="3">
        <f t="shared" si="156"/>
        <v>161.46</v>
      </c>
      <c r="AZ188" s="3">
        <f t="shared" ca="1" si="157"/>
        <v>67.197057158302187</v>
      </c>
      <c r="BA188" s="3">
        <f t="shared" ca="1" si="158"/>
        <v>12.184960203990624</v>
      </c>
      <c r="BC188" s="3" t="str">
        <f t="shared" si="159"/>
        <v>1.9</v>
      </c>
      <c r="BD188" s="3" t="str">
        <f t="shared" si="160"/>
        <v>-</v>
      </c>
      <c r="BE188" s="3">
        <f t="shared" si="161"/>
        <v>161.46</v>
      </c>
      <c r="BF188" s="3">
        <f t="shared" ca="1" si="162"/>
        <v>67.197057158302187</v>
      </c>
      <c r="BG188" s="3">
        <f t="shared" ca="1" si="163"/>
        <v>7.3109761223943739</v>
      </c>
      <c r="BI188" s="3" t="str">
        <f t="shared" si="164"/>
        <v>1.9</v>
      </c>
      <c r="BJ188" s="3" t="str">
        <f t="shared" si="165"/>
        <v>-</v>
      </c>
      <c r="BK188" s="3">
        <f t="shared" si="166"/>
        <v>161.46</v>
      </c>
      <c r="BL188" s="3">
        <f t="shared" ca="1" si="167"/>
        <v>67.197057158302187</v>
      </c>
      <c r="BM188" s="3">
        <f t="shared" ca="1" si="168"/>
        <v>2.4369920407981249</v>
      </c>
    </row>
    <row r="189" spans="1:65" x14ac:dyDescent="0.3">
      <c r="A189" s="3" t="str">
        <f>'Forward collapse simulation'!B199</f>
        <v>1.9</v>
      </c>
      <c r="B189" s="3" t="str">
        <f>IF('Forward collapse simulation'!C199="","-",'Forward collapse simulation'!C199)</f>
        <v>-</v>
      </c>
      <c r="C189" s="3">
        <f>'Forward collapse simulation'!E199</f>
        <v>162.57</v>
      </c>
      <c r="D189" s="3">
        <f ca="1">'Forward collapse simulation'!AK199</f>
        <v>60.285575363097031</v>
      </c>
      <c r="E189" s="84">
        <f ca="1">'Forward collapse simulation'!AL199</f>
        <v>19.650677959463831</v>
      </c>
      <c r="G189" s="3" t="str">
        <f t="shared" si="119"/>
        <v>1.9</v>
      </c>
      <c r="H189" s="3" t="str">
        <f t="shared" si="120"/>
        <v>-</v>
      </c>
      <c r="I189" s="3">
        <f t="shared" si="121"/>
        <v>162.57</v>
      </c>
      <c r="J189" s="3">
        <f t="shared" ca="1" si="122"/>
        <v>60.285575363097031</v>
      </c>
      <c r="K189" s="3">
        <f t="shared" ca="1" si="123"/>
        <v>18.66814406149064</v>
      </c>
      <c r="M189" s="3" t="str">
        <f t="shared" si="124"/>
        <v>1.9</v>
      </c>
      <c r="N189" s="3" t="str">
        <f t="shared" si="125"/>
        <v>-</v>
      </c>
      <c r="O189" s="3">
        <f t="shared" si="126"/>
        <v>162.57</v>
      </c>
      <c r="P189" s="3">
        <f t="shared" ca="1" si="127"/>
        <v>60.285575363097031</v>
      </c>
      <c r="Q189" s="3">
        <f t="shared" ca="1" si="128"/>
        <v>17.685610163517449</v>
      </c>
      <c r="R189" s="85"/>
      <c r="S189" s="3" t="str">
        <f t="shared" si="129"/>
        <v>1.9</v>
      </c>
      <c r="T189" s="3" t="str">
        <f t="shared" si="130"/>
        <v>-</v>
      </c>
      <c r="U189" s="3">
        <f t="shared" si="131"/>
        <v>162.57</v>
      </c>
      <c r="V189" s="3">
        <f t="shared" ca="1" si="132"/>
        <v>60.285575363097031</v>
      </c>
      <c r="W189" s="3">
        <f t="shared" ca="1" si="133"/>
        <v>16.703076265544254</v>
      </c>
      <c r="X189" s="85"/>
      <c r="Y189" s="3" t="str">
        <f t="shared" si="134"/>
        <v>1.9</v>
      </c>
      <c r="Z189" s="3" t="str">
        <f t="shared" si="135"/>
        <v>-</v>
      </c>
      <c r="AA189" s="3">
        <f t="shared" si="136"/>
        <v>162.57</v>
      </c>
      <c r="AB189" s="3">
        <f t="shared" ca="1" si="137"/>
        <v>60.285575363097031</v>
      </c>
      <c r="AC189" s="3">
        <f t="shared" ca="1" si="138"/>
        <v>15.720542367571065</v>
      </c>
      <c r="AE189" s="3" t="str">
        <f t="shared" si="139"/>
        <v>1.9</v>
      </c>
      <c r="AF189" s="3" t="str">
        <f t="shared" si="140"/>
        <v>-</v>
      </c>
      <c r="AG189" s="3">
        <f t="shared" si="141"/>
        <v>162.57</v>
      </c>
      <c r="AH189" s="3">
        <f t="shared" ca="1" si="142"/>
        <v>60.285575363097031</v>
      </c>
      <c r="AI189" s="3">
        <f t="shared" ca="1" si="143"/>
        <v>14.738008469597872</v>
      </c>
      <c r="AK189" s="3" t="str">
        <f t="shared" si="144"/>
        <v>1.9</v>
      </c>
      <c r="AL189" s="3" t="str">
        <f t="shared" si="145"/>
        <v>-</v>
      </c>
      <c r="AM189" s="3">
        <f t="shared" si="146"/>
        <v>162.57</v>
      </c>
      <c r="AN189" s="3">
        <f t="shared" ca="1" si="147"/>
        <v>60.285575363097031</v>
      </c>
      <c r="AO189" s="3">
        <f t="shared" ca="1" si="148"/>
        <v>13.755474571624681</v>
      </c>
      <c r="AQ189" s="3" t="str">
        <f t="shared" si="149"/>
        <v>1.9</v>
      </c>
      <c r="AR189" s="3" t="str">
        <f t="shared" si="150"/>
        <v>-</v>
      </c>
      <c r="AS189" s="3">
        <f t="shared" si="151"/>
        <v>162.57</v>
      </c>
      <c r="AT189" s="3">
        <f t="shared" ca="1" si="152"/>
        <v>60.285575363097031</v>
      </c>
      <c r="AU189" s="3">
        <f t="shared" ca="1" si="153"/>
        <v>11.790406775678298</v>
      </c>
      <c r="AW189" s="3" t="str">
        <f t="shared" si="154"/>
        <v>1.9</v>
      </c>
      <c r="AX189" s="3" t="str">
        <f t="shared" si="155"/>
        <v>-</v>
      </c>
      <c r="AY189" s="3">
        <f t="shared" si="156"/>
        <v>162.57</v>
      </c>
      <c r="AZ189" s="3">
        <f t="shared" ca="1" si="157"/>
        <v>60.285575363097031</v>
      </c>
      <c r="BA189" s="3">
        <f t="shared" ca="1" si="158"/>
        <v>9.8253389797319155</v>
      </c>
      <c r="BC189" s="3" t="str">
        <f t="shared" si="159"/>
        <v>1.9</v>
      </c>
      <c r="BD189" s="3" t="str">
        <f t="shared" si="160"/>
        <v>-</v>
      </c>
      <c r="BE189" s="3">
        <f t="shared" si="161"/>
        <v>162.57</v>
      </c>
      <c r="BF189" s="3">
        <f t="shared" ca="1" si="162"/>
        <v>60.285575363097031</v>
      </c>
      <c r="BG189" s="3">
        <f t="shared" ca="1" si="163"/>
        <v>5.8952033878391488</v>
      </c>
      <c r="BI189" s="3" t="str">
        <f t="shared" si="164"/>
        <v>1.9</v>
      </c>
      <c r="BJ189" s="3" t="str">
        <f t="shared" si="165"/>
        <v>-</v>
      </c>
      <c r="BK189" s="3">
        <f t="shared" si="166"/>
        <v>162.57</v>
      </c>
      <c r="BL189" s="3">
        <f t="shared" ca="1" si="167"/>
        <v>60.285575363097031</v>
      </c>
      <c r="BM189" s="3">
        <f t="shared" ca="1" si="168"/>
        <v>1.9650677959463831</v>
      </c>
    </row>
    <row r="190" spans="1:65" x14ac:dyDescent="0.3">
      <c r="A190" s="3" t="str">
        <f>'Forward collapse simulation'!B200</f>
        <v>1.9</v>
      </c>
      <c r="B190" s="3" t="str">
        <f>IF('Forward collapse simulation'!C200="","-",'Forward collapse simulation'!C200)</f>
        <v>-</v>
      </c>
      <c r="C190" s="3">
        <f>'Forward collapse simulation'!E200</f>
        <v>163.53</v>
      </c>
      <c r="D190" s="3">
        <f ca="1">'Forward collapse simulation'!AK200</f>
        <v>51.996724475869513</v>
      </c>
      <c r="E190" s="84">
        <f ca="1">'Forward collapse simulation'!AL200</f>
        <v>19.118106243413603</v>
      </c>
      <c r="G190" s="3" t="str">
        <f t="shared" si="119"/>
        <v>1.9</v>
      </c>
      <c r="H190" s="3" t="str">
        <f t="shared" si="120"/>
        <v>-</v>
      </c>
      <c r="I190" s="3">
        <f t="shared" si="121"/>
        <v>163.53</v>
      </c>
      <c r="J190" s="3">
        <f t="shared" ca="1" si="122"/>
        <v>51.996724475869513</v>
      </c>
      <c r="K190" s="3">
        <f t="shared" ca="1" si="123"/>
        <v>18.162200931242921</v>
      </c>
      <c r="M190" s="3" t="str">
        <f t="shared" si="124"/>
        <v>1.9</v>
      </c>
      <c r="N190" s="3" t="str">
        <f t="shared" si="125"/>
        <v>-</v>
      </c>
      <c r="O190" s="3">
        <f t="shared" si="126"/>
        <v>163.53</v>
      </c>
      <c r="P190" s="3">
        <f t="shared" ca="1" si="127"/>
        <v>51.996724475869513</v>
      </c>
      <c r="Q190" s="3">
        <f t="shared" ca="1" si="128"/>
        <v>17.206295619072243</v>
      </c>
      <c r="R190" s="85"/>
      <c r="S190" s="3" t="str">
        <f t="shared" si="129"/>
        <v>1.9</v>
      </c>
      <c r="T190" s="3" t="str">
        <f t="shared" si="130"/>
        <v>-</v>
      </c>
      <c r="U190" s="3">
        <f t="shared" si="131"/>
        <v>163.53</v>
      </c>
      <c r="V190" s="3">
        <f t="shared" ca="1" si="132"/>
        <v>51.996724475869513</v>
      </c>
      <c r="W190" s="3">
        <f t="shared" ca="1" si="133"/>
        <v>16.250390306901561</v>
      </c>
      <c r="X190" s="85"/>
      <c r="Y190" s="3" t="str">
        <f t="shared" si="134"/>
        <v>1.9</v>
      </c>
      <c r="Z190" s="3" t="str">
        <f t="shared" si="135"/>
        <v>-</v>
      </c>
      <c r="AA190" s="3">
        <f t="shared" si="136"/>
        <v>163.53</v>
      </c>
      <c r="AB190" s="3">
        <f t="shared" ca="1" si="137"/>
        <v>51.996724475869513</v>
      </c>
      <c r="AC190" s="3">
        <f t="shared" ca="1" si="138"/>
        <v>15.294484994730883</v>
      </c>
      <c r="AE190" s="3" t="str">
        <f t="shared" si="139"/>
        <v>1.9</v>
      </c>
      <c r="AF190" s="3" t="str">
        <f t="shared" si="140"/>
        <v>-</v>
      </c>
      <c r="AG190" s="3">
        <f t="shared" si="141"/>
        <v>163.53</v>
      </c>
      <c r="AH190" s="3">
        <f t="shared" ca="1" si="142"/>
        <v>51.996724475869513</v>
      </c>
      <c r="AI190" s="3">
        <f t="shared" ca="1" si="143"/>
        <v>14.338579682560201</v>
      </c>
      <c r="AK190" s="3" t="str">
        <f t="shared" si="144"/>
        <v>1.9</v>
      </c>
      <c r="AL190" s="3" t="str">
        <f t="shared" si="145"/>
        <v>-</v>
      </c>
      <c r="AM190" s="3">
        <f t="shared" si="146"/>
        <v>163.53</v>
      </c>
      <c r="AN190" s="3">
        <f t="shared" ca="1" si="147"/>
        <v>51.996724475869513</v>
      </c>
      <c r="AO190" s="3">
        <f t="shared" ca="1" si="148"/>
        <v>13.382674370389521</v>
      </c>
      <c r="AQ190" s="3" t="str">
        <f t="shared" si="149"/>
        <v>1.9</v>
      </c>
      <c r="AR190" s="3" t="str">
        <f t="shared" si="150"/>
        <v>-</v>
      </c>
      <c r="AS190" s="3">
        <f t="shared" si="151"/>
        <v>163.53</v>
      </c>
      <c r="AT190" s="3">
        <f t="shared" ca="1" si="152"/>
        <v>51.996724475869513</v>
      </c>
      <c r="AU190" s="3">
        <f t="shared" ca="1" si="153"/>
        <v>11.470863746048162</v>
      </c>
      <c r="AW190" s="3" t="str">
        <f t="shared" si="154"/>
        <v>1.9</v>
      </c>
      <c r="AX190" s="3" t="str">
        <f t="shared" si="155"/>
        <v>-</v>
      </c>
      <c r="AY190" s="3">
        <f t="shared" si="156"/>
        <v>163.53</v>
      </c>
      <c r="AZ190" s="3">
        <f t="shared" ca="1" si="157"/>
        <v>51.996724475869513</v>
      </c>
      <c r="BA190" s="3">
        <f t="shared" ca="1" si="158"/>
        <v>9.5590531217068015</v>
      </c>
      <c r="BC190" s="3" t="str">
        <f t="shared" si="159"/>
        <v>1.9</v>
      </c>
      <c r="BD190" s="3" t="str">
        <f t="shared" si="160"/>
        <v>-</v>
      </c>
      <c r="BE190" s="3">
        <f t="shared" si="161"/>
        <v>163.53</v>
      </c>
      <c r="BF190" s="3">
        <f t="shared" ca="1" si="162"/>
        <v>51.996724475869513</v>
      </c>
      <c r="BG190" s="3">
        <f t="shared" ca="1" si="163"/>
        <v>5.7354318730240808</v>
      </c>
      <c r="BI190" s="3" t="str">
        <f t="shared" si="164"/>
        <v>1.9</v>
      </c>
      <c r="BJ190" s="3" t="str">
        <f t="shared" si="165"/>
        <v>-</v>
      </c>
      <c r="BK190" s="3">
        <f t="shared" si="166"/>
        <v>163.53</v>
      </c>
      <c r="BL190" s="3">
        <f t="shared" ca="1" si="167"/>
        <v>51.996724475869513</v>
      </c>
      <c r="BM190" s="3">
        <f t="shared" ca="1" si="168"/>
        <v>1.9118106243413604</v>
      </c>
    </row>
    <row r="191" spans="1:65" x14ac:dyDescent="0.3">
      <c r="A191" s="3" t="str">
        <f>'Forward collapse simulation'!B201</f>
        <v>1.9</v>
      </c>
      <c r="B191" s="3" t="str">
        <f>IF('Forward collapse simulation'!C201="","-",'Forward collapse simulation'!C201)</f>
        <v>-</v>
      </c>
      <c r="C191" s="3">
        <f>'Forward collapse simulation'!E201</f>
        <v>164.18</v>
      </c>
      <c r="D191" s="3">
        <f ca="1">'Forward collapse simulation'!AK201</f>
        <v>40.116707264945298</v>
      </c>
      <c r="E191" s="84">
        <f ca="1">'Forward collapse simulation'!AL201</f>
        <v>16.011800209255831</v>
      </c>
      <c r="G191" s="3" t="str">
        <f t="shared" si="119"/>
        <v>1.9</v>
      </c>
      <c r="H191" s="3" t="str">
        <f t="shared" si="120"/>
        <v>-</v>
      </c>
      <c r="I191" s="3">
        <f t="shared" si="121"/>
        <v>164.18</v>
      </c>
      <c r="J191" s="3">
        <f t="shared" ca="1" si="122"/>
        <v>40.116707264945298</v>
      </c>
      <c r="K191" s="3">
        <f t="shared" ca="1" si="123"/>
        <v>15.211210198793038</v>
      </c>
      <c r="M191" s="3" t="str">
        <f t="shared" si="124"/>
        <v>1.9</v>
      </c>
      <c r="N191" s="3" t="str">
        <f t="shared" si="125"/>
        <v>-</v>
      </c>
      <c r="O191" s="3">
        <f t="shared" si="126"/>
        <v>164.18</v>
      </c>
      <c r="P191" s="3">
        <f t="shared" ca="1" si="127"/>
        <v>40.116707264945298</v>
      </c>
      <c r="Q191" s="3">
        <f t="shared" ca="1" si="128"/>
        <v>14.410620188330249</v>
      </c>
      <c r="R191" s="85"/>
      <c r="S191" s="3" t="str">
        <f t="shared" si="129"/>
        <v>1.9</v>
      </c>
      <c r="T191" s="3" t="str">
        <f t="shared" si="130"/>
        <v>-</v>
      </c>
      <c r="U191" s="3">
        <f t="shared" si="131"/>
        <v>164.18</v>
      </c>
      <c r="V191" s="3">
        <f t="shared" ca="1" si="132"/>
        <v>40.116707264945298</v>
      </c>
      <c r="W191" s="3">
        <f t="shared" ca="1" si="133"/>
        <v>13.610030177867456</v>
      </c>
      <c r="X191" s="85"/>
      <c r="Y191" s="3" t="str">
        <f t="shared" si="134"/>
        <v>1.9</v>
      </c>
      <c r="Z191" s="3" t="str">
        <f t="shared" si="135"/>
        <v>-</v>
      </c>
      <c r="AA191" s="3">
        <f t="shared" si="136"/>
        <v>164.18</v>
      </c>
      <c r="AB191" s="3">
        <f t="shared" ca="1" si="137"/>
        <v>40.116707264945298</v>
      </c>
      <c r="AC191" s="3">
        <f t="shared" ca="1" si="138"/>
        <v>12.809440167404667</v>
      </c>
      <c r="AE191" s="3" t="str">
        <f t="shared" si="139"/>
        <v>1.9</v>
      </c>
      <c r="AF191" s="3" t="str">
        <f t="shared" si="140"/>
        <v>-</v>
      </c>
      <c r="AG191" s="3">
        <f t="shared" si="141"/>
        <v>164.18</v>
      </c>
      <c r="AH191" s="3">
        <f t="shared" ca="1" si="142"/>
        <v>40.116707264945298</v>
      </c>
      <c r="AI191" s="3">
        <f t="shared" ca="1" si="143"/>
        <v>12.008850156941874</v>
      </c>
      <c r="AK191" s="3" t="str">
        <f t="shared" si="144"/>
        <v>1.9</v>
      </c>
      <c r="AL191" s="3" t="str">
        <f t="shared" si="145"/>
        <v>-</v>
      </c>
      <c r="AM191" s="3">
        <f t="shared" si="146"/>
        <v>164.18</v>
      </c>
      <c r="AN191" s="3">
        <f t="shared" ca="1" si="147"/>
        <v>40.116707264945298</v>
      </c>
      <c r="AO191" s="3">
        <f t="shared" ca="1" si="148"/>
        <v>11.208260146479081</v>
      </c>
      <c r="AQ191" s="3" t="str">
        <f t="shared" si="149"/>
        <v>1.9</v>
      </c>
      <c r="AR191" s="3" t="str">
        <f t="shared" si="150"/>
        <v>-</v>
      </c>
      <c r="AS191" s="3">
        <f t="shared" si="151"/>
        <v>164.18</v>
      </c>
      <c r="AT191" s="3">
        <f t="shared" ca="1" si="152"/>
        <v>40.116707264945298</v>
      </c>
      <c r="AU191" s="3">
        <f t="shared" ca="1" si="153"/>
        <v>9.6070801255534981</v>
      </c>
      <c r="AW191" s="3" t="str">
        <f t="shared" si="154"/>
        <v>1.9</v>
      </c>
      <c r="AX191" s="3" t="str">
        <f t="shared" si="155"/>
        <v>-</v>
      </c>
      <c r="AY191" s="3">
        <f t="shared" si="156"/>
        <v>164.18</v>
      </c>
      <c r="AZ191" s="3">
        <f t="shared" ca="1" si="157"/>
        <v>40.116707264945298</v>
      </c>
      <c r="BA191" s="3">
        <f t="shared" ca="1" si="158"/>
        <v>8.0059001046279157</v>
      </c>
      <c r="BC191" s="3" t="str">
        <f t="shared" si="159"/>
        <v>1.9</v>
      </c>
      <c r="BD191" s="3" t="str">
        <f t="shared" si="160"/>
        <v>-</v>
      </c>
      <c r="BE191" s="3">
        <f t="shared" si="161"/>
        <v>164.18</v>
      </c>
      <c r="BF191" s="3">
        <f t="shared" ca="1" si="162"/>
        <v>40.116707264945298</v>
      </c>
      <c r="BG191" s="3">
        <f t="shared" ca="1" si="163"/>
        <v>4.8035400627767491</v>
      </c>
      <c r="BI191" s="3" t="str">
        <f t="shared" si="164"/>
        <v>1.9</v>
      </c>
      <c r="BJ191" s="3" t="str">
        <f t="shared" si="165"/>
        <v>-</v>
      </c>
      <c r="BK191" s="3">
        <f t="shared" si="166"/>
        <v>164.18</v>
      </c>
      <c r="BL191" s="3">
        <f t="shared" ca="1" si="167"/>
        <v>40.116707264945298</v>
      </c>
      <c r="BM191" s="3">
        <f t="shared" ca="1" si="168"/>
        <v>1.6011800209255833</v>
      </c>
    </row>
    <row r="192" spans="1:65" x14ac:dyDescent="0.3">
      <c r="A192" s="3" t="str">
        <f>'Forward collapse simulation'!B202</f>
        <v>1.9</v>
      </c>
      <c r="B192" s="3" t="str">
        <f>IF('Forward collapse simulation'!C202="","-",'Forward collapse simulation'!C202)</f>
        <v>-</v>
      </c>
      <c r="C192" s="3">
        <f>'Forward collapse simulation'!E202</f>
        <v>165.45</v>
      </c>
      <c r="D192" s="3">
        <f ca="1">'Forward collapse simulation'!AK202</f>
        <v>19.387402748521524</v>
      </c>
      <c r="E192" s="84">
        <f ca="1">'Forward collapse simulation'!AL202</f>
        <v>11.7920287065926</v>
      </c>
      <c r="G192" s="3" t="str">
        <f t="shared" si="119"/>
        <v>1.9</v>
      </c>
      <c r="H192" s="3" t="str">
        <f t="shared" si="120"/>
        <v>-</v>
      </c>
      <c r="I192" s="3">
        <f t="shared" si="121"/>
        <v>165.45</v>
      </c>
      <c r="J192" s="3">
        <f t="shared" ca="1" si="122"/>
        <v>19.387402748521524</v>
      </c>
      <c r="K192" s="3">
        <f t="shared" ca="1" si="123"/>
        <v>11.20242727126297</v>
      </c>
      <c r="M192" s="3" t="str">
        <f t="shared" si="124"/>
        <v>1.9</v>
      </c>
      <c r="N192" s="3" t="str">
        <f t="shared" si="125"/>
        <v>-</v>
      </c>
      <c r="O192" s="3">
        <f t="shared" si="126"/>
        <v>165.45</v>
      </c>
      <c r="P192" s="3">
        <f t="shared" ca="1" si="127"/>
        <v>19.387402748521524</v>
      </c>
      <c r="Q192" s="3">
        <f t="shared" ca="1" si="128"/>
        <v>10.612825835933339</v>
      </c>
      <c r="R192" s="85"/>
      <c r="S192" s="3" t="str">
        <f t="shared" si="129"/>
        <v>1.9</v>
      </c>
      <c r="T192" s="3" t="str">
        <f t="shared" si="130"/>
        <v>-</v>
      </c>
      <c r="U192" s="3">
        <f t="shared" si="131"/>
        <v>165.45</v>
      </c>
      <c r="V192" s="3">
        <f t="shared" ca="1" si="132"/>
        <v>19.387402748521524</v>
      </c>
      <c r="W192" s="3">
        <f t="shared" ca="1" si="133"/>
        <v>10.023224400603709</v>
      </c>
      <c r="X192" s="85"/>
      <c r="Y192" s="3" t="str">
        <f t="shared" si="134"/>
        <v>1.9</v>
      </c>
      <c r="Z192" s="3" t="str">
        <f t="shared" si="135"/>
        <v>-</v>
      </c>
      <c r="AA192" s="3">
        <f t="shared" si="136"/>
        <v>165.45</v>
      </c>
      <c r="AB192" s="3">
        <f t="shared" ca="1" si="137"/>
        <v>19.387402748521524</v>
      </c>
      <c r="AC192" s="3">
        <f t="shared" ca="1" si="138"/>
        <v>9.4336229652740808</v>
      </c>
      <c r="AE192" s="3" t="str">
        <f t="shared" si="139"/>
        <v>1.9</v>
      </c>
      <c r="AF192" s="3" t="str">
        <f t="shared" si="140"/>
        <v>-</v>
      </c>
      <c r="AG192" s="3">
        <f t="shared" si="141"/>
        <v>165.45</v>
      </c>
      <c r="AH192" s="3">
        <f t="shared" ca="1" si="142"/>
        <v>19.387402748521524</v>
      </c>
      <c r="AI192" s="3">
        <f t="shared" ca="1" si="143"/>
        <v>8.8440215299444489</v>
      </c>
      <c r="AK192" s="3" t="str">
        <f t="shared" si="144"/>
        <v>1.9</v>
      </c>
      <c r="AL192" s="3" t="str">
        <f t="shared" si="145"/>
        <v>-</v>
      </c>
      <c r="AM192" s="3">
        <f t="shared" si="146"/>
        <v>165.45</v>
      </c>
      <c r="AN192" s="3">
        <f t="shared" ca="1" si="147"/>
        <v>19.387402748521524</v>
      </c>
      <c r="AO192" s="3">
        <f t="shared" ca="1" si="148"/>
        <v>8.2544200946148187</v>
      </c>
      <c r="AQ192" s="3" t="str">
        <f t="shared" si="149"/>
        <v>1.9</v>
      </c>
      <c r="AR192" s="3" t="str">
        <f t="shared" si="150"/>
        <v>-</v>
      </c>
      <c r="AS192" s="3">
        <f t="shared" si="151"/>
        <v>165.45</v>
      </c>
      <c r="AT192" s="3">
        <f t="shared" ca="1" si="152"/>
        <v>19.387402748521524</v>
      </c>
      <c r="AU192" s="3">
        <f t="shared" ca="1" si="153"/>
        <v>7.0752172239555593</v>
      </c>
      <c r="AW192" s="3" t="str">
        <f t="shared" si="154"/>
        <v>1.9</v>
      </c>
      <c r="AX192" s="3" t="str">
        <f t="shared" si="155"/>
        <v>-</v>
      </c>
      <c r="AY192" s="3">
        <f t="shared" si="156"/>
        <v>165.45</v>
      </c>
      <c r="AZ192" s="3">
        <f t="shared" ca="1" si="157"/>
        <v>19.387402748521524</v>
      </c>
      <c r="BA192" s="3">
        <f t="shared" ca="1" si="158"/>
        <v>5.8960143532962999</v>
      </c>
      <c r="BC192" s="3" t="str">
        <f t="shared" si="159"/>
        <v>1.9</v>
      </c>
      <c r="BD192" s="3" t="str">
        <f t="shared" si="160"/>
        <v>-</v>
      </c>
      <c r="BE192" s="3">
        <f t="shared" si="161"/>
        <v>165.45</v>
      </c>
      <c r="BF192" s="3">
        <f t="shared" ca="1" si="162"/>
        <v>19.387402748521524</v>
      </c>
      <c r="BG192" s="3">
        <f t="shared" ca="1" si="163"/>
        <v>3.5376086119777796</v>
      </c>
      <c r="BI192" s="3" t="str">
        <f t="shared" si="164"/>
        <v>1.9</v>
      </c>
      <c r="BJ192" s="3" t="str">
        <f t="shared" si="165"/>
        <v>-</v>
      </c>
      <c r="BK192" s="3">
        <f t="shared" si="166"/>
        <v>165.45</v>
      </c>
      <c r="BL192" s="3">
        <f t="shared" ca="1" si="167"/>
        <v>19.387402748521524</v>
      </c>
      <c r="BM192" s="3">
        <f t="shared" ca="1" si="168"/>
        <v>1.1792028706592601</v>
      </c>
    </row>
    <row r="193" spans="1:65" x14ac:dyDescent="0.3">
      <c r="A193" s="3" t="str">
        <f>'Forward collapse simulation'!B203</f>
        <v>1.9</v>
      </c>
      <c r="B193" s="3" t="str">
        <f>IF('Forward collapse simulation'!C203="","-",'Forward collapse simulation'!C203)</f>
        <v>-</v>
      </c>
      <c r="C193" s="3">
        <f>'Forward collapse simulation'!E203</f>
        <v>164.31</v>
      </c>
      <c r="D193" s="3">
        <f>'Forward collapse simulation'!AK203</f>
        <v>-5.63</v>
      </c>
      <c r="E193" s="84">
        <f>'Forward collapse simulation'!AL203</f>
        <v>8.2810000000000006</v>
      </c>
      <c r="G193" s="3" t="str">
        <f t="shared" si="119"/>
        <v>1.9</v>
      </c>
      <c r="H193" s="3" t="str">
        <f t="shared" si="120"/>
        <v>-</v>
      </c>
      <c r="I193" s="3">
        <f t="shared" si="121"/>
        <v>164.31</v>
      </c>
      <c r="J193" s="3">
        <f t="shared" si="122"/>
        <v>-5.63</v>
      </c>
      <c r="K193" s="3">
        <f t="shared" si="123"/>
        <v>7.8669500000000001</v>
      </c>
      <c r="M193" s="3" t="str">
        <f t="shared" si="124"/>
        <v>1.9</v>
      </c>
      <c r="N193" s="3" t="str">
        <f t="shared" si="125"/>
        <v>-</v>
      </c>
      <c r="O193" s="3">
        <f t="shared" si="126"/>
        <v>164.31</v>
      </c>
      <c r="P193" s="3">
        <f t="shared" si="127"/>
        <v>-5.63</v>
      </c>
      <c r="Q193" s="3">
        <f t="shared" si="128"/>
        <v>7.4529000000000005</v>
      </c>
      <c r="R193" s="85"/>
      <c r="S193" s="3" t="str">
        <f t="shared" si="129"/>
        <v>1.9</v>
      </c>
      <c r="T193" s="3" t="str">
        <f t="shared" si="130"/>
        <v>-</v>
      </c>
      <c r="U193" s="3">
        <f t="shared" si="131"/>
        <v>164.31</v>
      </c>
      <c r="V193" s="3">
        <f t="shared" si="132"/>
        <v>-5.63</v>
      </c>
      <c r="W193" s="3">
        <f t="shared" si="133"/>
        <v>7.0388500000000001</v>
      </c>
      <c r="X193" s="85"/>
      <c r="Y193" s="3" t="str">
        <f t="shared" si="134"/>
        <v>1.9</v>
      </c>
      <c r="Z193" s="3" t="str">
        <f t="shared" si="135"/>
        <v>-</v>
      </c>
      <c r="AA193" s="3">
        <f t="shared" si="136"/>
        <v>164.31</v>
      </c>
      <c r="AB193" s="3">
        <f t="shared" si="137"/>
        <v>-5.63</v>
      </c>
      <c r="AC193" s="3">
        <f t="shared" si="138"/>
        <v>6.6248000000000005</v>
      </c>
      <c r="AE193" s="3" t="str">
        <f t="shared" si="139"/>
        <v>1.9</v>
      </c>
      <c r="AF193" s="3" t="str">
        <f t="shared" si="140"/>
        <v>-</v>
      </c>
      <c r="AG193" s="3">
        <f t="shared" si="141"/>
        <v>164.31</v>
      </c>
      <c r="AH193" s="3">
        <f t="shared" si="142"/>
        <v>-5.63</v>
      </c>
      <c r="AI193" s="3">
        <f t="shared" si="143"/>
        <v>6.2107500000000009</v>
      </c>
      <c r="AK193" s="3" t="str">
        <f t="shared" si="144"/>
        <v>1.9</v>
      </c>
      <c r="AL193" s="3" t="str">
        <f t="shared" si="145"/>
        <v>-</v>
      </c>
      <c r="AM193" s="3">
        <f t="shared" si="146"/>
        <v>164.31</v>
      </c>
      <c r="AN193" s="3">
        <f t="shared" si="147"/>
        <v>-5.63</v>
      </c>
      <c r="AO193" s="3">
        <f t="shared" si="148"/>
        <v>5.7967000000000004</v>
      </c>
      <c r="AQ193" s="3" t="str">
        <f t="shared" si="149"/>
        <v>1.9</v>
      </c>
      <c r="AR193" s="3" t="str">
        <f t="shared" si="150"/>
        <v>-</v>
      </c>
      <c r="AS193" s="3">
        <f t="shared" si="151"/>
        <v>164.31</v>
      </c>
      <c r="AT193" s="3">
        <f t="shared" si="152"/>
        <v>-5.63</v>
      </c>
      <c r="AU193" s="3">
        <f t="shared" si="153"/>
        <v>4.9686000000000003</v>
      </c>
      <c r="AW193" s="3" t="str">
        <f t="shared" si="154"/>
        <v>1.9</v>
      </c>
      <c r="AX193" s="3" t="str">
        <f t="shared" si="155"/>
        <v>-</v>
      </c>
      <c r="AY193" s="3">
        <f t="shared" si="156"/>
        <v>164.31</v>
      </c>
      <c r="AZ193" s="3">
        <f t="shared" si="157"/>
        <v>-5.63</v>
      </c>
      <c r="BA193" s="3">
        <f t="shared" si="158"/>
        <v>4.1405000000000003</v>
      </c>
      <c r="BC193" s="3" t="str">
        <f t="shared" si="159"/>
        <v>1.9</v>
      </c>
      <c r="BD193" s="3" t="str">
        <f t="shared" si="160"/>
        <v>-</v>
      </c>
      <c r="BE193" s="3">
        <f t="shared" si="161"/>
        <v>164.31</v>
      </c>
      <c r="BF193" s="3">
        <f t="shared" si="162"/>
        <v>-5.63</v>
      </c>
      <c r="BG193" s="3">
        <f t="shared" si="163"/>
        <v>2.4843000000000002</v>
      </c>
      <c r="BI193" s="3" t="str">
        <f t="shared" si="164"/>
        <v>1.9</v>
      </c>
      <c r="BJ193" s="3" t="str">
        <f t="shared" si="165"/>
        <v>-</v>
      </c>
      <c r="BK193" s="3">
        <f t="shared" si="166"/>
        <v>164.31</v>
      </c>
      <c r="BL193" s="3">
        <f t="shared" si="167"/>
        <v>-5.63</v>
      </c>
      <c r="BM193" s="3">
        <f t="shared" si="168"/>
        <v>0.82810000000000006</v>
      </c>
    </row>
    <row r="194" spans="1:65" x14ac:dyDescent="0.3">
      <c r="A194" s="3" t="str">
        <f>'Forward collapse simulation'!B204</f>
        <v>1.9</v>
      </c>
      <c r="B194" s="3" t="str">
        <f>IF('Forward collapse simulation'!C204="","-",'Forward collapse simulation'!C204)</f>
        <v>-</v>
      </c>
      <c r="C194" s="3">
        <f>'Forward collapse simulation'!E204</f>
        <v>162.75</v>
      </c>
      <c r="D194" s="3">
        <f>'Forward collapse simulation'!AK204</f>
        <v>-9.67</v>
      </c>
      <c r="E194" s="84">
        <f>'Forward collapse simulation'!AL204</f>
        <v>6.1769999999999996</v>
      </c>
      <c r="G194" s="3" t="str">
        <f t="shared" si="119"/>
        <v>1.9</v>
      </c>
      <c r="H194" s="3" t="str">
        <f t="shared" si="120"/>
        <v>-</v>
      </c>
      <c r="I194" s="3">
        <f t="shared" si="121"/>
        <v>162.75</v>
      </c>
      <c r="J194" s="3">
        <f t="shared" si="122"/>
        <v>-9.67</v>
      </c>
      <c r="K194" s="3">
        <f t="shared" si="123"/>
        <v>5.8681499999999991</v>
      </c>
      <c r="M194" s="3" t="str">
        <f t="shared" si="124"/>
        <v>1.9</v>
      </c>
      <c r="N194" s="3" t="str">
        <f t="shared" si="125"/>
        <v>-</v>
      </c>
      <c r="O194" s="3">
        <f t="shared" si="126"/>
        <v>162.75</v>
      </c>
      <c r="P194" s="3">
        <f t="shared" si="127"/>
        <v>-9.67</v>
      </c>
      <c r="Q194" s="3">
        <f t="shared" si="128"/>
        <v>5.5592999999999995</v>
      </c>
      <c r="R194" s="85"/>
      <c r="S194" s="3" t="str">
        <f t="shared" si="129"/>
        <v>1.9</v>
      </c>
      <c r="T194" s="3" t="str">
        <f t="shared" si="130"/>
        <v>-</v>
      </c>
      <c r="U194" s="3">
        <f t="shared" si="131"/>
        <v>162.75</v>
      </c>
      <c r="V194" s="3">
        <f t="shared" si="132"/>
        <v>-9.67</v>
      </c>
      <c r="W194" s="3">
        <f t="shared" si="133"/>
        <v>5.2504499999999998</v>
      </c>
      <c r="X194" s="85"/>
      <c r="Y194" s="3" t="str">
        <f t="shared" si="134"/>
        <v>1.9</v>
      </c>
      <c r="Z194" s="3" t="str">
        <f t="shared" si="135"/>
        <v>-</v>
      </c>
      <c r="AA194" s="3">
        <f t="shared" si="136"/>
        <v>162.75</v>
      </c>
      <c r="AB194" s="3">
        <f t="shared" si="137"/>
        <v>-9.67</v>
      </c>
      <c r="AC194" s="3">
        <f t="shared" si="138"/>
        <v>4.9416000000000002</v>
      </c>
      <c r="AE194" s="3" t="str">
        <f t="shared" si="139"/>
        <v>1.9</v>
      </c>
      <c r="AF194" s="3" t="str">
        <f t="shared" si="140"/>
        <v>-</v>
      </c>
      <c r="AG194" s="3">
        <f t="shared" si="141"/>
        <v>162.75</v>
      </c>
      <c r="AH194" s="3">
        <f t="shared" si="142"/>
        <v>-9.67</v>
      </c>
      <c r="AI194" s="3">
        <f t="shared" si="143"/>
        <v>4.6327499999999997</v>
      </c>
      <c r="AK194" s="3" t="str">
        <f t="shared" si="144"/>
        <v>1.9</v>
      </c>
      <c r="AL194" s="3" t="str">
        <f t="shared" si="145"/>
        <v>-</v>
      </c>
      <c r="AM194" s="3">
        <f t="shared" si="146"/>
        <v>162.75</v>
      </c>
      <c r="AN194" s="3">
        <f t="shared" si="147"/>
        <v>-9.67</v>
      </c>
      <c r="AO194" s="3">
        <f t="shared" si="148"/>
        <v>4.3238999999999992</v>
      </c>
      <c r="AQ194" s="3" t="str">
        <f t="shared" si="149"/>
        <v>1.9</v>
      </c>
      <c r="AR194" s="3" t="str">
        <f t="shared" si="150"/>
        <v>-</v>
      </c>
      <c r="AS194" s="3">
        <f t="shared" si="151"/>
        <v>162.75</v>
      </c>
      <c r="AT194" s="3">
        <f t="shared" si="152"/>
        <v>-9.67</v>
      </c>
      <c r="AU194" s="3">
        <f t="shared" si="153"/>
        <v>3.7061999999999995</v>
      </c>
      <c r="AW194" s="3" t="str">
        <f t="shared" si="154"/>
        <v>1.9</v>
      </c>
      <c r="AX194" s="3" t="str">
        <f t="shared" si="155"/>
        <v>-</v>
      </c>
      <c r="AY194" s="3">
        <f t="shared" si="156"/>
        <v>162.75</v>
      </c>
      <c r="AZ194" s="3">
        <f t="shared" si="157"/>
        <v>-9.67</v>
      </c>
      <c r="BA194" s="3">
        <f t="shared" si="158"/>
        <v>3.0884999999999998</v>
      </c>
      <c r="BC194" s="3" t="str">
        <f t="shared" si="159"/>
        <v>1.9</v>
      </c>
      <c r="BD194" s="3" t="str">
        <f t="shared" si="160"/>
        <v>-</v>
      </c>
      <c r="BE194" s="3">
        <f t="shared" si="161"/>
        <v>162.75</v>
      </c>
      <c r="BF194" s="3">
        <f t="shared" si="162"/>
        <v>-9.67</v>
      </c>
      <c r="BG194" s="3">
        <f t="shared" si="163"/>
        <v>1.8530999999999997</v>
      </c>
      <c r="BI194" s="3" t="str">
        <f t="shared" si="164"/>
        <v>1.9</v>
      </c>
      <c r="BJ194" s="3" t="str">
        <f t="shared" si="165"/>
        <v>-</v>
      </c>
      <c r="BK194" s="3">
        <f t="shared" si="166"/>
        <v>162.75</v>
      </c>
      <c r="BL194" s="3">
        <f t="shared" si="167"/>
        <v>-9.67</v>
      </c>
      <c r="BM194" s="3">
        <f t="shared" si="168"/>
        <v>0.61770000000000003</v>
      </c>
    </row>
    <row r="195" spans="1:65" x14ac:dyDescent="0.3">
      <c r="A195" s="3" t="str">
        <f>'Forward collapse simulation'!B205</f>
        <v>1.9</v>
      </c>
      <c r="B195" s="3" t="str">
        <f>IF('Forward collapse simulation'!C205="","-",'Forward collapse simulation'!C205)</f>
        <v>-</v>
      </c>
      <c r="C195" s="3">
        <f>'Forward collapse simulation'!E205</f>
        <v>161.71</v>
      </c>
      <c r="D195" s="3">
        <f>'Forward collapse simulation'!AK205</f>
        <v>-13.96</v>
      </c>
      <c r="E195" s="84">
        <f>'Forward collapse simulation'!AL205</f>
        <v>3.2989999999999995</v>
      </c>
      <c r="G195" s="3" t="str">
        <f t="shared" si="119"/>
        <v>1.9</v>
      </c>
      <c r="H195" s="3" t="str">
        <f t="shared" si="120"/>
        <v>-</v>
      </c>
      <c r="I195" s="3">
        <f t="shared" si="121"/>
        <v>161.71</v>
      </c>
      <c r="J195" s="3">
        <f t="shared" si="122"/>
        <v>-13.96</v>
      </c>
      <c r="K195" s="3">
        <f t="shared" si="123"/>
        <v>3.1340499999999993</v>
      </c>
      <c r="M195" s="3" t="str">
        <f t="shared" si="124"/>
        <v>1.9</v>
      </c>
      <c r="N195" s="3" t="str">
        <f t="shared" si="125"/>
        <v>-</v>
      </c>
      <c r="O195" s="3">
        <f t="shared" si="126"/>
        <v>161.71</v>
      </c>
      <c r="P195" s="3">
        <f t="shared" si="127"/>
        <v>-13.96</v>
      </c>
      <c r="Q195" s="3">
        <f t="shared" si="128"/>
        <v>2.9690999999999996</v>
      </c>
      <c r="R195" s="85"/>
      <c r="S195" s="3" t="str">
        <f t="shared" si="129"/>
        <v>1.9</v>
      </c>
      <c r="T195" s="3" t="str">
        <f t="shared" si="130"/>
        <v>-</v>
      </c>
      <c r="U195" s="3">
        <f t="shared" si="131"/>
        <v>161.71</v>
      </c>
      <c r="V195" s="3">
        <f t="shared" si="132"/>
        <v>-13.96</v>
      </c>
      <c r="W195" s="3">
        <f t="shared" si="133"/>
        <v>2.8041499999999995</v>
      </c>
      <c r="X195" s="85"/>
      <c r="Y195" s="3" t="str">
        <f t="shared" si="134"/>
        <v>1.9</v>
      </c>
      <c r="Z195" s="3" t="str">
        <f t="shared" si="135"/>
        <v>-</v>
      </c>
      <c r="AA195" s="3">
        <f t="shared" si="136"/>
        <v>161.71</v>
      </c>
      <c r="AB195" s="3">
        <f t="shared" si="137"/>
        <v>-13.96</v>
      </c>
      <c r="AC195" s="3">
        <f t="shared" si="138"/>
        <v>2.6391999999999998</v>
      </c>
      <c r="AE195" s="3" t="str">
        <f t="shared" si="139"/>
        <v>1.9</v>
      </c>
      <c r="AF195" s="3" t="str">
        <f t="shared" si="140"/>
        <v>-</v>
      </c>
      <c r="AG195" s="3">
        <f t="shared" si="141"/>
        <v>161.71</v>
      </c>
      <c r="AH195" s="3">
        <f t="shared" si="142"/>
        <v>-13.96</v>
      </c>
      <c r="AI195" s="3">
        <f t="shared" si="143"/>
        <v>2.4742499999999996</v>
      </c>
      <c r="AK195" s="3" t="str">
        <f t="shared" si="144"/>
        <v>1.9</v>
      </c>
      <c r="AL195" s="3" t="str">
        <f t="shared" si="145"/>
        <v>-</v>
      </c>
      <c r="AM195" s="3">
        <f t="shared" si="146"/>
        <v>161.71</v>
      </c>
      <c r="AN195" s="3">
        <f t="shared" si="147"/>
        <v>-13.96</v>
      </c>
      <c r="AO195" s="3">
        <f t="shared" si="148"/>
        <v>2.3092999999999995</v>
      </c>
      <c r="AQ195" s="3" t="str">
        <f t="shared" si="149"/>
        <v>1.9</v>
      </c>
      <c r="AR195" s="3" t="str">
        <f t="shared" si="150"/>
        <v>-</v>
      </c>
      <c r="AS195" s="3">
        <f t="shared" si="151"/>
        <v>161.71</v>
      </c>
      <c r="AT195" s="3">
        <f t="shared" si="152"/>
        <v>-13.96</v>
      </c>
      <c r="AU195" s="3">
        <f t="shared" si="153"/>
        <v>1.9793999999999996</v>
      </c>
      <c r="AW195" s="3" t="str">
        <f t="shared" si="154"/>
        <v>1.9</v>
      </c>
      <c r="AX195" s="3" t="str">
        <f t="shared" si="155"/>
        <v>-</v>
      </c>
      <c r="AY195" s="3">
        <f t="shared" si="156"/>
        <v>161.71</v>
      </c>
      <c r="AZ195" s="3">
        <f t="shared" si="157"/>
        <v>-13.96</v>
      </c>
      <c r="BA195" s="3">
        <f t="shared" si="158"/>
        <v>1.6494999999999997</v>
      </c>
      <c r="BC195" s="3" t="str">
        <f t="shared" si="159"/>
        <v>1.9</v>
      </c>
      <c r="BD195" s="3" t="str">
        <f t="shared" si="160"/>
        <v>-</v>
      </c>
      <c r="BE195" s="3">
        <f t="shared" si="161"/>
        <v>161.71</v>
      </c>
      <c r="BF195" s="3">
        <f t="shared" si="162"/>
        <v>-13.96</v>
      </c>
      <c r="BG195" s="3">
        <f t="shared" si="163"/>
        <v>0.9896999999999998</v>
      </c>
      <c r="BI195" s="3" t="str">
        <f t="shared" si="164"/>
        <v>1.9</v>
      </c>
      <c r="BJ195" s="3" t="str">
        <f t="shared" si="165"/>
        <v>-</v>
      </c>
      <c r="BK195" s="3">
        <f t="shared" si="166"/>
        <v>161.71</v>
      </c>
      <c r="BL195" s="3">
        <f t="shared" si="167"/>
        <v>-13.96</v>
      </c>
      <c r="BM195" s="3">
        <f t="shared" si="168"/>
        <v>0.32989999999999997</v>
      </c>
    </row>
    <row r="196" spans="1:65" x14ac:dyDescent="0.3">
      <c r="A196" s="3" t="str">
        <f>'Forward collapse simulation'!B206</f>
        <v>1.9</v>
      </c>
      <c r="B196" s="3" t="str">
        <f>IF('Forward collapse simulation'!C206="","-",'Forward collapse simulation'!C206)</f>
        <v>-</v>
      </c>
      <c r="C196" s="3">
        <f>'Forward collapse simulation'!E206</f>
        <v>156.94</v>
      </c>
      <c r="D196" s="3">
        <f>'Forward collapse simulation'!AK206</f>
        <v>-27.25</v>
      </c>
      <c r="E196" s="84">
        <f>'Forward collapse simulation'!AL206</f>
        <v>2.1329999999999996</v>
      </c>
      <c r="G196" s="3" t="str">
        <f t="shared" ref="G196:G259" si="169">A196</f>
        <v>1.9</v>
      </c>
      <c r="H196" s="3" t="str">
        <f t="shared" ref="H196:H259" si="170">B196</f>
        <v>-</v>
      </c>
      <c r="I196" s="3">
        <f t="shared" ref="I196:I259" si="171">C196</f>
        <v>156.94</v>
      </c>
      <c r="J196" s="3">
        <f t="shared" ref="J196:J259" si="172">D196</f>
        <v>-27.25</v>
      </c>
      <c r="K196" s="3">
        <f t="shared" ref="K196:K259" si="173">IF(B196="-",E196*0.95,E196)</f>
        <v>2.0263499999999994</v>
      </c>
      <c r="M196" s="3" t="str">
        <f t="shared" ref="M196:M259" si="174">G196</f>
        <v>1.9</v>
      </c>
      <c r="N196" s="3" t="str">
        <f t="shared" ref="N196:N259" si="175">H196</f>
        <v>-</v>
      </c>
      <c r="O196" s="3">
        <f t="shared" ref="O196:O259" si="176">I196</f>
        <v>156.94</v>
      </c>
      <c r="P196" s="3">
        <f t="shared" ref="P196:P259" si="177">J196</f>
        <v>-27.25</v>
      </c>
      <c r="Q196" s="3">
        <f t="shared" ref="Q196:Q259" si="178">IF(H196="-",$E196*0.9,$E196)</f>
        <v>1.9196999999999997</v>
      </c>
      <c r="R196" s="85"/>
      <c r="S196" s="3" t="str">
        <f t="shared" ref="S196:S259" si="179">M196</f>
        <v>1.9</v>
      </c>
      <c r="T196" s="3" t="str">
        <f t="shared" ref="T196:T259" si="180">N196</f>
        <v>-</v>
      </c>
      <c r="U196" s="3">
        <f t="shared" ref="U196:U259" si="181">O196</f>
        <v>156.94</v>
      </c>
      <c r="V196" s="3">
        <f t="shared" ref="V196:V259" si="182">P196</f>
        <v>-27.25</v>
      </c>
      <c r="W196" s="3">
        <f t="shared" ref="W196:W259" si="183">IF(N196="-",$E196*0.85,$E196)</f>
        <v>1.8130499999999996</v>
      </c>
      <c r="X196" s="85"/>
      <c r="Y196" s="3" t="str">
        <f t="shared" ref="Y196:Y259" si="184">S196</f>
        <v>1.9</v>
      </c>
      <c r="Z196" s="3" t="str">
        <f t="shared" ref="Z196:Z259" si="185">T196</f>
        <v>-</v>
      </c>
      <c r="AA196" s="3">
        <f t="shared" ref="AA196:AA259" si="186">U196</f>
        <v>156.94</v>
      </c>
      <c r="AB196" s="3">
        <f t="shared" ref="AB196:AB259" si="187">V196</f>
        <v>-27.25</v>
      </c>
      <c r="AC196" s="3">
        <f t="shared" ref="AC196:AC259" si="188">IF(T196="-",$E196*0.8,$E196)</f>
        <v>1.7063999999999997</v>
      </c>
      <c r="AE196" s="3" t="str">
        <f t="shared" ref="AE196:AE259" si="189">Y196</f>
        <v>1.9</v>
      </c>
      <c r="AF196" s="3" t="str">
        <f t="shared" ref="AF196:AF259" si="190">Z196</f>
        <v>-</v>
      </c>
      <c r="AG196" s="3">
        <f t="shared" ref="AG196:AG259" si="191">AA196</f>
        <v>156.94</v>
      </c>
      <c r="AH196" s="3">
        <f t="shared" ref="AH196:AH259" si="192">AB196</f>
        <v>-27.25</v>
      </c>
      <c r="AI196" s="3">
        <f t="shared" ref="AI196:AI259" si="193">IF(Z196="-",$E196*0.75,$E196)</f>
        <v>1.5997499999999998</v>
      </c>
      <c r="AK196" s="3" t="str">
        <f t="shared" ref="AK196:AK259" si="194">AE196</f>
        <v>1.9</v>
      </c>
      <c r="AL196" s="3" t="str">
        <f t="shared" ref="AL196:AL259" si="195">AF196</f>
        <v>-</v>
      </c>
      <c r="AM196" s="3">
        <f t="shared" ref="AM196:AM259" si="196">AG196</f>
        <v>156.94</v>
      </c>
      <c r="AN196" s="3">
        <f t="shared" ref="AN196:AN259" si="197">AH196</f>
        <v>-27.25</v>
      </c>
      <c r="AO196" s="3">
        <f t="shared" ref="AO196:AO259" si="198">IF(AF196="-",$E196*0.7,$E196)</f>
        <v>1.4930999999999996</v>
      </c>
      <c r="AQ196" s="3" t="str">
        <f t="shared" ref="AQ196:AQ259" si="199">AK196</f>
        <v>1.9</v>
      </c>
      <c r="AR196" s="3" t="str">
        <f t="shared" ref="AR196:AR259" si="200">AL196</f>
        <v>-</v>
      </c>
      <c r="AS196" s="3">
        <f t="shared" ref="AS196:AS259" si="201">AM196</f>
        <v>156.94</v>
      </c>
      <c r="AT196" s="3">
        <f t="shared" ref="AT196:AT259" si="202">AN196</f>
        <v>-27.25</v>
      </c>
      <c r="AU196" s="3">
        <f t="shared" ref="AU196:AU259" si="203">IF(AL196="-",$E196*0.6,$E196)</f>
        <v>1.2797999999999996</v>
      </c>
      <c r="AW196" s="3" t="str">
        <f t="shared" ref="AW196:AW259" si="204">AQ196</f>
        <v>1.9</v>
      </c>
      <c r="AX196" s="3" t="str">
        <f t="shared" ref="AX196:AX259" si="205">AR196</f>
        <v>-</v>
      </c>
      <c r="AY196" s="3">
        <f t="shared" ref="AY196:AY259" si="206">AS196</f>
        <v>156.94</v>
      </c>
      <c r="AZ196" s="3">
        <f t="shared" ref="AZ196:AZ259" si="207">AT196</f>
        <v>-27.25</v>
      </c>
      <c r="BA196" s="3">
        <f t="shared" ref="BA196:BA259" si="208">IF(AR196="-",$E196*0.5,$E196)</f>
        <v>1.0664999999999998</v>
      </c>
      <c r="BC196" s="3" t="str">
        <f t="shared" ref="BC196:BC259" si="209">AW196</f>
        <v>1.9</v>
      </c>
      <c r="BD196" s="3" t="str">
        <f t="shared" ref="BD196:BD259" si="210">AX196</f>
        <v>-</v>
      </c>
      <c r="BE196" s="3">
        <f t="shared" ref="BE196:BE259" si="211">AY196</f>
        <v>156.94</v>
      </c>
      <c r="BF196" s="3">
        <f t="shared" ref="BF196:BF259" si="212">AZ196</f>
        <v>-27.25</v>
      </c>
      <c r="BG196" s="3">
        <f t="shared" ref="BG196:BG259" si="213">IF(AX196="-",$E196*0.3,$E196)</f>
        <v>0.6398999999999998</v>
      </c>
      <c r="BI196" s="3" t="str">
        <f t="shared" ref="BI196:BI259" si="214">BC196</f>
        <v>1.9</v>
      </c>
      <c r="BJ196" s="3" t="str">
        <f t="shared" ref="BJ196:BJ259" si="215">BD196</f>
        <v>-</v>
      </c>
      <c r="BK196" s="3">
        <f t="shared" ref="BK196:BK259" si="216">BE196</f>
        <v>156.94</v>
      </c>
      <c r="BL196" s="3">
        <f t="shared" ref="BL196:BL259" si="217">BF196</f>
        <v>-27.25</v>
      </c>
      <c r="BM196" s="3">
        <f t="shared" ref="BM196:BM259" si="218">IF(BD196="-",$E196*0.1,$E196)</f>
        <v>0.21329999999999996</v>
      </c>
    </row>
    <row r="197" spans="1:65" x14ac:dyDescent="0.3">
      <c r="A197" s="3" t="str">
        <f>'Forward collapse simulation'!B207</f>
        <v>1.9</v>
      </c>
      <c r="B197" s="3" t="str">
        <f>IF('Forward collapse simulation'!C207="","-",'Forward collapse simulation'!C207)</f>
        <v>-</v>
      </c>
      <c r="C197" s="3">
        <f>'Forward collapse simulation'!E207</f>
        <v>154.68</v>
      </c>
      <c r="D197" s="3">
        <f>'Forward collapse simulation'!AK207</f>
        <v>-51.32</v>
      </c>
      <c r="E197" s="84">
        <f>'Forward collapse simulation'!AL207</f>
        <v>1.3169999999999997</v>
      </c>
      <c r="G197" s="3" t="str">
        <f t="shared" si="169"/>
        <v>1.9</v>
      </c>
      <c r="H197" s="3" t="str">
        <f t="shared" si="170"/>
        <v>-</v>
      </c>
      <c r="I197" s="3">
        <f t="shared" si="171"/>
        <v>154.68</v>
      </c>
      <c r="J197" s="3">
        <f t="shared" si="172"/>
        <v>-51.32</v>
      </c>
      <c r="K197" s="3">
        <f t="shared" si="173"/>
        <v>1.2511499999999998</v>
      </c>
      <c r="M197" s="3" t="str">
        <f t="shared" si="174"/>
        <v>1.9</v>
      </c>
      <c r="N197" s="3" t="str">
        <f t="shared" si="175"/>
        <v>-</v>
      </c>
      <c r="O197" s="3">
        <f t="shared" si="176"/>
        <v>154.68</v>
      </c>
      <c r="P197" s="3">
        <f t="shared" si="177"/>
        <v>-51.32</v>
      </c>
      <c r="Q197" s="3">
        <f t="shared" si="178"/>
        <v>1.1852999999999998</v>
      </c>
      <c r="R197" s="85"/>
      <c r="S197" s="3" t="str">
        <f t="shared" si="179"/>
        <v>1.9</v>
      </c>
      <c r="T197" s="3" t="str">
        <f t="shared" si="180"/>
        <v>-</v>
      </c>
      <c r="U197" s="3">
        <f t="shared" si="181"/>
        <v>154.68</v>
      </c>
      <c r="V197" s="3">
        <f t="shared" si="182"/>
        <v>-51.32</v>
      </c>
      <c r="W197" s="3">
        <f t="shared" si="183"/>
        <v>1.1194499999999998</v>
      </c>
      <c r="X197" s="85"/>
      <c r="Y197" s="3" t="str">
        <f t="shared" si="184"/>
        <v>1.9</v>
      </c>
      <c r="Z197" s="3" t="str">
        <f t="shared" si="185"/>
        <v>-</v>
      </c>
      <c r="AA197" s="3">
        <f t="shared" si="186"/>
        <v>154.68</v>
      </c>
      <c r="AB197" s="3">
        <f t="shared" si="187"/>
        <v>-51.32</v>
      </c>
      <c r="AC197" s="3">
        <f t="shared" si="188"/>
        <v>1.0535999999999999</v>
      </c>
      <c r="AE197" s="3" t="str">
        <f t="shared" si="189"/>
        <v>1.9</v>
      </c>
      <c r="AF197" s="3" t="str">
        <f t="shared" si="190"/>
        <v>-</v>
      </c>
      <c r="AG197" s="3">
        <f t="shared" si="191"/>
        <v>154.68</v>
      </c>
      <c r="AH197" s="3">
        <f t="shared" si="192"/>
        <v>-51.32</v>
      </c>
      <c r="AI197" s="3">
        <f t="shared" si="193"/>
        <v>0.98774999999999979</v>
      </c>
      <c r="AK197" s="3" t="str">
        <f t="shared" si="194"/>
        <v>1.9</v>
      </c>
      <c r="AL197" s="3" t="str">
        <f t="shared" si="195"/>
        <v>-</v>
      </c>
      <c r="AM197" s="3">
        <f t="shared" si="196"/>
        <v>154.68</v>
      </c>
      <c r="AN197" s="3">
        <f t="shared" si="197"/>
        <v>-51.32</v>
      </c>
      <c r="AO197" s="3">
        <f t="shared" si="198"/>
        <v>0.92189999999999972</v>
      </c>
      <c r="AQ197" s="3" t="str">
        <f t="shared" si="199"/>
        <v>1.9</v>
      </c>
      <c r="AR197" s="3" t="str">
        <f t="shared" si="200"/>
        <v>-</v>
      </c>
      <c r="AS197" s="3">
        <f t="shared" si="201"/>
        <v>154.68</v>
      </c>
      <c r="AT197" s="3">
        <f t="shared" si="202"/>
        <v>-51.32</v>
      </c>
      <c r="AU197" s="3">
        <f t="shared" si="203"/>
        <v>0.79019999999999979</v>
      </c>
      <c r="AW197" s="3" t="str">
        <f t="shared" si="204"/>
        <v>1.9</v>
      </c>
      <c r="AX197" s="3" t="str">
        <f t="shared" si="205"/>
        <v>-</v>
      </c>
      <c r="AY197" s="3">
        <f t="shared" si="206"/>
        <v>154.68</v>
      </c>
      <c r="AZ197" s="3">
        <f t="shared" si="207"/>
        <v>-51.32</v>
      </c>
      <c r="BA197" s="3">
        <f t="shared" si="208"/>
        <v>0.65849999999999986</v>
      </c>
      <c r="BC197" s="3" t="str">
        <f t="shared" si="209"/>
        <v>1.9</v>
      </c>
      <c r="BD197" s="3" t="str">
        <f t="shared" si="210"/>
        <v>-</v>
      </c>
      <c r="BE197" s="3">
        <f t="shared" si="211"/>
        <v>154.68</v>
      </c>
      <c r="BF197" s="3">
        <f t="shared" si="212"/>
        <v>-51.32</v>
      </c>
      <c r="BG197" s="3">
        <f t="shared" si="213"/>
        <v>0.3950999999999999</v>
      </c>
      <c r="BI197" s="3" t="str">
        <f t="shared" si="214"/>
        <v>1.9</v>
      </c>
      <c r="BJ197" s="3" t="str">
        <f t="shared" si="215"/>
        <v>-</v>
      </c>
      <c r="BK197" s="3">
        <f t="shared" si="216"/>
        <v>154.68</v>
      </c>
      <c r="BL197" s="3">
        <f t="shared" si="217"/>
        <v>-51.32</v>
      </c>
      <c r="BM197" s="3">
        <f t="shared" si="218"/>
        <v>0.13169999999999998</v>
      </c>
    </row>
    <row r="198" spans="1:65" x14ac:dyDescent="0.3">
      <c r="A198" s="3" t="str">
        <f>'Forward collapse simulation'!B208</f>
        <v>1.9</v>
      </c>
      <c r="B198" s="3" t="str">
        <f>IF('Forward collapse simulation'!C208="","-",'Forward collapse simulation'!C208)</f>
        <v>1.10</v>
      </c>
      <c r="C198" s="3">
        <f>'Forward collapse simulation'!E208</f>
        <v>93.22</v>
      </c>
      <c r="D198" s="3">
        <f>'Forward collapse simulation'!AK208</f>
        <v>0.24</v>
      </c>
      <c r="E198" s="84">
        <f>'Forward collapse simulation'!AL208</f>
        <v>8.6579999999999995</v>
      </c>
      <c r="G198" s="3" t="str">
        <f t="shared" si="169"/>
        <v>1.9</v>
      </c>
      <c r="H198" s="3" t="str">
        <f t="shared" si="170"/>
        <v>1.10</v>
      </c>
      <c r="I198" s="3">
        <f t="shared" si="171"/>
        <v>93.22</v>
      </c>
      <c r="J198" s="3">
        <f t="shared" si="172"/>
        <v>0.24</v>
      </c>
      <c r="K198" s="3">
        <f t="shared" si="173"/>
        <v>8.6579999999999995</v>
      </c>
      <c r="M198" s="3" t="str">
        <f t="shared" si="174"/>
        <v>1.9</v>
      </c>
      <c r="N198" s="3" t="str">
        <f t="shared" si="175"/>
        <v>1.10</v>
      </c>
      <c r="O198" s="3">
        <f t="shared" si="176"/>
        <v>93.22</v>
      </c>
      <c r="P198" s="3">
        <f t="shared" si="177"/>
        <v>0.24</v>
      </c>
      <c r="Q198" s="3">
        <f t="shared" si="178"/>
        <v>8.6579999999999995</v>
      </c>
      <c r="R198" s="85"/>
      <c r="S198" s="3" t="str">
        <f t="shared" si="179"/>
        <v>1.9</v>
      </c>
      <c r="T198" s="3" t="str">
        <f t="shared" si="180"/>
        <v>1.10</v>
      </c>
      <c r="U198" s="3">
        <f t="shared" si="181"/>
        <v>93.22</v>
      </c>
      <c r="V198" s="3">
        <f t="shared" si="182"/>
        <v>0.24</v>
      </c>
      <c r="W198" s="3">
        <f t="shared" si="183"/>
        <v>8.6579999999999995</v>
      </c>
      <c r="X198" s="85"/>
      <c r="Y198" s="3" t="str">
        <f t="shared" si="184"/>
        <v>1.9</v>
      </c>
      <c r="Z198" s="3" t="str">
        <f t="shared" si="185"/>
        <v>1.10</v>
      </c>
      <c r="AA198" s="3">
        <f t="shared" si="186"/>
        <v>93.22</v>
      </c>
      <c r="AB198" s="3">
        <f t="shared" si="187"/>
        <v>0.24</v>
      </c>
      <c r="AC198" s="3">
        <f t="shared" si="188"/>
        <v>8.6579999999999995</v>
      </c>
      <c r="AE198" s="3" t="str">
        <f t="shared" si="189"/>
        <v>1.9</v>
      </c>
      <c r="AF198" s="3" t="str">
        <f t="shared" si="190"/>
        <v>1.10</v>
      </c>
      <c r="AG198" s="3">
        <f t="shared" si="191"/>
        <v>93.22</v>
      </c>
      <c r="AH198" s="3">
        <f t="shared" si="192"/>
        <v>0.24</v>
      </c>
      <c r="AI198" s="3">
        <f t="shared" si="193"/>
        <v>8.6579999999999995</v>
      </c>
      <c r="AK198" s="3" t="str">
        <f t="shared" si="194"/>
        <v>1.9</v>
      </c>
      <c r="AL198" s="3" t="str">
        <f t="shared" si="195"/>
        <v>1.10</v>
      </c>
      <c r="AM198" s="3">
        <f t="shared" si="196"/>
        <v>93.22</v>
      </c>
      <c r="AN198" s="3">
        <f t="shared" si="197"/>
        <v>0.24</v>
      </c>
      <c r="AO198" s="3">
        <f t="shared" si="198"/>
        <v>8.6579999999999995</v>
      </c>
      <c r="AQ198" s="3" t="str">
        <f t="shared" si="199"/>
        <v>1.9</v>
      </c>
      <c r="AR198" s="3" t="str">
        <f t="shared" si="200"/>
        <v>1.10</v>
      </c>
      <c r="AS198" s="3">
        <f t="shared" si="201"/>
        <v>93.22</v>
      </c>
      <c r="AT198" s="3">
        <f t="shared" si="202"/>
        <v>0.24</v>
      </c>
      <c r="AU198" s="3">
        <f t="shared" si="203"/>
        <v>8.6579999999999995</v>
      </c>
      <c r="AW198" s="3" t="str">
        <f t="shared" si="204"/>
        <v>1.9</v>
      </c>
      <c r="AX198" s="3" t="str">
        <f t="shared" si="205"/>
        <v>1.10</v>
      </c>
      <c r="AY198" s="3">
        <f t="shared" si="206"/>
        <v>93.22</v>
      </c>
      <c r="AZ198" s="3">
        <f t="shared" si="207"/>
        <v>0.24</v>
      </c>
      <c r="BA198" s="3">
        <f t="shared" si="208"/>
        <v>8.6579999999999995</v>
      </c>
      <c r="BC198" s="3" t="str">
        <f t="shared" si="209"/>
        <v>1.9</v>
      </c>
      <c r="BD198" s="3" t="str">
        <f t="shared" si="210"/>
        <v>1.10</v>
      </c>
      <c r="BE198" s="3">
        <f t="shared" si="211"/>
        <v>93.22</v>
      </c>
      <c r="BF198" s="3">
        <f t="shared" si="212"/>
        <v>0.24</v>
      </c>
      <c r="BG198" s="3">
        <f t="shared" si="213"/>
        <v>8.6579999999999995</v>
      </c>
      <c r="BI198" s="3" t="str">
        <f t="shared" si="214"/>
        <v>1.9</v>
      </c>
      <c r="BJ198" s="3" t="str">
        <f t="shared" si="215"/>
        <v>1.10</v>
      </c>
      <c r="BK198" s="3">
        <f t="shared" si="216"/>
        <v>93.22</v>
      </c>
      <c r="BL198" s="3">
        <f t="shared" si="217"/>
        <v>0.24</v>
      </c>
      <c r="BM198" s="3">
        <f t="shared" si="218"/>
        <v>8.6579999999999995</v>
      </c>
    </row>
    <row r="199" spans="1:65" x14ac:dyDescent="0.3">
      <c r="A199" s="3" t="str">
        <f>'Forward collapse simulation'!B209</f>
        <v>1.10</v>
      </c>
      <c r="B199" s="3" t="str">
        <f>IF('Forward collapse simulation'!C209="","-",'Forward collapse simulation'!C209)</f>
        <v>-</v>
      </c>
      <c r="C199" s="3">
        <f>'Forward collapse simulation'!E209</f>
        <v>333.9</v>
      </c>
      <c r="D199" s="3">
        <f>'Forward collapse simulation'!AK209</f>
        <v>-60.62</v>
      </c>
      <c r="E199" s="84">
        <f>'Forward collapse simulation'!AL209</f>
        <v>1.0099999999999998</v>
      </c>
      <c r="G199" s="3" t="str">
        <f t="shared" si="169"/>
        <v>1.10</v>
      </c>
      <c r="H199" s="3" t="str">
        <f t="shared" si="170"/>
        <v>-</v>
      </c>
      <c r="I199" s="3">
        <f t="shared" si="171"/>
        <v>333.9</v>
      </c>
      <c r="J199" s="3">
        <f t="shared" si="172"/>
        <v>-60.62</v>
      </c>
      <c r="K199" s="3">
        <f t="shared" si="173"/>
        <v>0.9594999999999998</v>
      </c>
      <c r="M199" s="3" t="str">
        <f t="shared" si="174"/>
        <v>1.10</v>
      </c>
      <c r="N199" s="3" t="str">
        <f t="shared" si="175"/>
        <v>-</v>
      </c>
      <c r="O199" s="3">
        <f t="shared" si="176"/>
        <v>333.9</v>
      </c>
      <c r="P199" s="3">
        <f t="shared" si="177"/>
        <v>-60.62</v>
      </c>
      <c r="Q199" s="3">
        <f t="shared" si="178"/>
        <v>0.90899999999999981</v>
      </c>
      <c r="R199" s="85"/>
      <c r="S199" s="3" t="str">
        <f t="shared" si="179"/>
        <v>1.10</v>
      </c>
      <c r="T199" s="3" t="str">
        <f t="shared" si="180"/>
        <v>-</v>
      </c>
      <c r="U199" s="3">
        <f t="shared" si="181"/>
        <v>333.9</v>
      </c>
      <c r="V199" s="3">
        <f t="shared" si="182"/>
        <v>-60.62</v>
      </c>
      <c r="W199" s="3">
        <f t="shared" si="183"/>
        <v>0.85849999999999982</v>
      </c>
      <c r="X199" s="85"/>
      <c r="Y199" s="3" t="str">
        <f t="shared" si="184"/>
        <v>1.10</v>
      </c>
      <c r="Z199" s="3" t="str">
        <f t="shared" si="185"/>
        <v>-</v>
      </c>
      <c r="AA199" s="3">
        <f t="shared" si="186"/>
        <v>333.9</v>
      </c>
      <c r="AB199" s="3">
        <f t="shared" si="187"/>
        <v>-60.62</v>
      </c>
      <c r="AC199" s="3">
        <f t="shared" si="188"/>
        <v>0.80799999999999983</v>
      </c>
      <c r="AE199" s="3" t="str">
        <f t="shared" si="189"/>
        <v>1.10</v>
      </c>
      <c r="AF199" s="3" t="str">
        <f t="shared" si="190"/>
        <v>-</v>
      </c>
      <c r="AG199" s="3">
        <f t="shared" si="191"/>
        <v>333.9</v>
      </c>
      <c r="AH199" s="3">
        <f t="shared" si="192"/>
        <v>-60.62</v>
      </c>
      <c r="AI199" s="3">
        <f t="shared" si="193"/>
        <v>0.75749999999999984</v>
      </c>
      <c r="AK199" s="3" t="str">
        <f t="shared" si="194"/>
        <v>1.10</v>
      </c>
      <c r="AL199" s="3" t="str">
        <f t="shared" si="195"/>
        <v>-</v>
      </c>
      <c r="AM199" s="3">
        <f t="shared" si="196"/>
        <v>333.9</v>
      </c>
      <c r="AN199" s="3">
        <f t="shared" si="197"/>
        <v>-60.62</v>
      </c>
      <c r="AO199" s="3">
        <f t="shared" si="198"/>
        <v>0.70699999999999985</v>
      </c>
      <c r="AQ199" s="3" t="str">
        <f t="shared" si="199"/>
        <v>1.10</v>
      </c>
      <c r="AR199" s="3" t="str">
        <f t="shared" si="200"/>
        <v>-</v>
      </c>
      <c r="AS199" s="3">
        <f t="shared" si="201"/>
        <v>333.9</v>
      </c>
      <c r="AT199" s="3">
        <f t="shared" si="202"/>
        <v>-60.62</v>
      </c>
      <c r="AU199" s="3">
        <f t="shared" si="203"/>
        <v>0.60599999999999987</v>
      </c>
      <c r="AW199" s="3" t="str">
        <f t="shared" si="204"/>
        <v>1.10</v>
      </c>
      <c r="AX199" s="3" t="str">
        <f t="shared" si="205"/>
        <v>-</v>
      </c>
      <c r="AY199" s="3">
        <f t="shared" si="206"/>
        <v>333.9</v>
      </c>
      <c r="AZ199" s="3">
        <f t="shared" si="207"/>
        <v>-60.62</v>
      </c>
      <c r="BA199" s="3">
        <f t="shared" si="208"/>
        <v>0.50499999999999989</v>
      </c>
      <c r="BC199" s="3" t="str">
        <f t="shared" si="209"/>
        <v>1.10</v>
      </c>
      <c r="BD199" s="3" t="str">
        <f t="shared" si="210"/>
        <v>-</v>
      </c>
      <c r="BE199" s="3">
        <f t="shared" si="211"/>
        <v>333.9</v>
      </c>
      <c r="BF199" s="3">
        <f t="shared" si="212"/>
        <v>-60.62</v>
      </c>
      <c r="BG199" s="3">
        <f t="shared" si="213"/>
        <v>0.30299999999999994</v>
      </c>
      <c r="BI199" s="3" t="str">
        <f t="shared" si="214"/>
        <v>1.10</v>
      </c>
      <c r="BJ199" s="3" t="str">
        <f t="shared" si="215"/>
        <v>-</v>
      </c>
      <c r="BK199" s="3">
        <f t="shared" si="216"/>
        <v>333.9</v>
      </c>
      <c r="BL199" s="3">
        <f t="shared" si="217"/>
        <v>-60.62</v>
      </c>
      <c r="BM199" s="3">
        <f t="shared" si="218"/>
        <v>0.10099999999999998</v>
      </c>
    </row>
    <row r="200" spans="1:65" x14ac:dyDescent="0.3">
      <c r="A200" s="3" t="str">
        <f>'Forward collapse simulation'!B210</f>
        <v>1.10</v>
      </c>
      <c r="B200" s="3" t="str">
        <f>IF('Forward collapse simulation'!C210="","-",'Forward collapse simulation'!C210)</f>
        <v>-</v>
      </c>
      <c r="C200" s="3">
        <f>'Forward collapse simulation'!E210</f>
        <v>331.98</v>
      </c>
      <c r="D200" s="3">
        <f>'Forward collapse simulation'!AK210</f>
        <v>-31.92</v>
      </c>
      <c r="E200" s="84">
        <f>'Forward collapse simulation'!AL210</f>
        <v>2.3220000000000001</v>
      </c>
      <c r="G200" s="3" t="str">
        <f t="shared" si="169"/>
        <v>1.10</v>
      </c>
      <c r="H200" s="3" t="str">
        <f t="shared" si="170"/>
        <v>-</v>
      </c>
      <c r="I200" s="3">
        <f t="shared" si="171"/>
        <v>331.98</v>
      </c>
      <c r="J200" s="3">
        <f t="shared" si="172"/>
        <v>-31.92</v>
      </c>
      <c r="K200" s="3">
        <f t="shared" si="173"/>
        <v>2.2058999999999997</v>
      </c>
      <c r="M200" s="3" t="str">
        <f t="shared" si="174"/>
        <v>1.10</v>
      </c>
      <c r="N200" s="3" t="str">
        <f t="shared" si="175"/>
        <v>-</v>
      </c>
      <c r="O200" s="3">
        <f t="shared" si="176"/>
        <v>331.98</v>
      </c>
      <c r="P200" s="3">
        <f t="shared" si="177"/>
        <v>-31.92</v>
      </c>
      <c r="Q200" s="3">
        <f t="shared" si="178"/>
        <v>2.0898000000000003</v>
      </c>
      <c r="R200" s="85"/>
      <c r="S200" s="3" t="str">
        <f t="shared" si="179"/>
        <v>1.10</v>
      </c>
      <c r="T200" s="3" t="str">
        <f t="shared" si="180"/>
        <v>-</v>
      </c>
      <c r="U200" s="3">
        <f t="shared" si="181"/>
        <v>331.98</v>
      </c>
      <c r="V200" s="3">
        <f t="shared" si="182"/>
        <v>-31.92</v>
      </c>
      <c r="W200" s="3">
        <f t="shared" si="183"/>
        <v>1.9737</v>
      </c>
      <c r="X200" s="85"/>
      <c r="Y200" s="3" t="str">
        <f t="shared" si="184"/>
        <v>1.10</v>
      </c>
      <c r="Z200" s="3" t="str">
        <f t="shared" si="185"/>
        <v>-</v>
      </c>
      <c r="AA200" s="3">
        <f t="shared" si="186"/>
        <v>331.98</v>
      </c>
      <c r="AB200" s="3">
        <f t="shared" si="187"/>
        <v>-31.92</v>
      </c>
      <c r="AC200" s="3">
        <f t="shared" si="188"/>
        <v>1.8576000000000001</v>
      </c>
      <c r="AE200" s="3" t="str">
        <f t="shared" si="189"/>
        <v>1.10</v>
      </c>
      <c r="AF200" s="3" t="str">
        <f t="shared" si="190"/>
        <v>-</v>
      </c>
      <c r="AG200" s="3">
        <f t="shared" si="191"/>
        <v>331.98</v>
      </c>
      <c r="AH200" s="3">
        <f t="shared" si="192"/>
        <v>-31.92</v>
      </c>
      <c r="AI200" s="3">
        <f t="shared" si="193"/>
        <v>1.7415</v>
      </c>
      <c r="AK200" s="3" t="str">
        <f t="shared" si="194"/>
        <v>1.10</v>
      </c>
      <c r="AL200" s="3" t="str">
        <f t="shared" si="195"/>
        <v>-</v>
      </c>
      <c r="AM200" s="3">
        <f t="shared" si="196"/>
        <v>331.98</v>
      </c>
      <c r="AN200" s="3">
        <f t="shared" si="197"/>
        <v>-31.92</v>
      </c>
      <c r="AO200" s="3">
        <f t="shared" si="198"/>
        <v>1.6254</v>
      </c>
      <c r="AQ200" s="3" t="str">
        <f t="shared" si="199"/>
        <v>1.10</v>
      </c>
      <c r="AR200" s="3" t="str">
        <f t="shared" si="200"/>
        <v>-</v>
      </c>
      <c r="AS200" s="3">
        <f t="shared" si="201"/>
        <v>331.98</v>
      </c>
      <c r="AT200" s="3">
        <f t="shared" si="202"/>
        <v>-31.92</v>
      </c>
      <c r="AU200" s="3">
        <f t="shared" si="203"/>
        <v>1.3932</v>
      </c>
      <c r="AW200" s="3" t="str">
        <f t="shared" si="204"/>
        <v>1.10</v>
      </c>
      <c r="AX200" s="3" t="str">
        <f t="shared" si="205"/>
        <v>-</v>
      </c>
      <c r="AY200" s="3">
        <f t="shared" si="206"/>
        <v>331.98</v>
      </c>
      <c r="AZ200" s="3">
        <f t="shared" si="207"/>
        <v>-31.92</v>
      </c>
      <c r="BA200" s="3">
        <f t="shared" si="208"/>
        <v>1.161</v>
      </c>
      <c r="BC200" s="3" t="str">
        <f t="shared" si="209"/>
        <v>1.10</v>
      </c>
      <c r="BD200" s="3" t="str">
        <f t="shared" si="210"/>
        <v>-</v>
      </c>
      <c r="BE200" s="3">
        <f t="shared" si="211"/>
        <v>331.98</v>
      </c>
      <c r="BF200" s="3">
        <f t="shared" si="212"/>
        <v>-31.92</v>
      </c>
      <c r="BG200" s="3">
        <f t="shared" si="213"/>
        <v>0.6966</v>
      </c>
      <c r="BI200" s="3" t="str">
        <f t="shared" si="214"/>
        <v>1.10</v>
      </c>
      <c r="BJ200" s="3" t="str">
        <f t="shared" si="215"/>
        <v>-</v>
      </c>
      <c r="BK200" s="3">
        <f t="shared" si="216"/>
        <v>331.98</v>
      </c>
      <c r="BL200" s="3">
        <f t="shared" si="217"/>
        <v>-31.92</v>
      </c>
      <c r="BM200" s="3">
        <f t="shared" si="218"/>
        <v>0.23220000000000002</v>
      </c>
    </row>
    <row r="201" spans="1:65" x14ac:dyDescent="0.3">
      <c r="A201" s="3" t="str">
        <f>'Forward collapse simulation'!B211</f>
        <v>1.10</v>
      </c>
      <c r="B201" s="3" t="str">
        <f>IF('Forward collapse simulation'!C211="","-",'Forward collapse simulation'!C211)</f>
        <v>-</v>
      </c>
      <c r="C201" s="3">
        <f>'Forward collapse simulation'!E211</f>
        <v>331.87</v>
      </c>
      <c r="D201" s="3">
        <f>'Forward collapse simulation'!AK211</f>
        <v>-16.52</v>
      </c>
      <c r="E201" s="84">
        <f>'Forward collapse simulation'!AL211</f>
        <v>4.7690000000000001</v>
      </c>
      <c r="G201" s="3" t="str">
        <f t="shared" si="169"/>
        <v>1.10</v>
      </c>
      <c r="H201" s="3" t="str">
        <f t="shared" si="170"/>
        <v>-</v>
      </c>
      <c r="I201" s="3">
        <f t="shared" si="171"/>
        <v>331.87</v>
      </c>
      <c r="J201" s="3">
        <f t="shared" si="172"/>
        <v>-16.52</v>
      </c>
      <c r="K201" s="3">
        <f t="shared" si="173"/>
        <v>4.5305499999999999</v>
      </c>
      <c r="M201" s="3" t="str">
        <f t="shared" si="174"/>
        <v>1.10</v>
      </c>
      <c r="N201" s="3" t="str">
        <f t="shared" si="175"/>
        <v>-</v>
      </c>
      <c r="O201" s="3">
        <f t="shared" si="176"/>
        <v>331.87</v>
      </c>
      <c r="P201" s="3">
        <f t="shared" si="177"/>
        <v>-16.52</v>
      </c>
      <c r="Q201" s="3">
        <f t="shared" si="178"/>
        <v>4.2921000000000005</v>
      </c>
      <c r="R201" s="85"/>
      <c r="S201" s="3" t="str">
        <f t="shared" si="179"/>
        <v>1.10</v>
      </c>
      <c r="T201" s="3" t="str">
        <f t="shared" si="180"/>
        <v>-</v>
      </c>
      <c r="U201" s="3">
        <f t="shared" si="181"/>
        <v>331.87</v>
      </c>
      <c r="V201" s="3">
        <f t="shared" si="182"/>
        <v>-16.52</v>
      </c>
      <c r="W201" s="3">
        <f t="shared" si="183"/>
        <v>4.0536500000000002</v>
      </c>
      <c r="X201" s="85"/>
      <c r="Y201" s="3" t="str">
        <f t="shared" si="184"/>
        <v>1.10</v>
      </c>
      <c r="Z201" s="3" t="str">
        <f t="shared" si="185"/>
        <v>-</v>
      </c>
      <c r="AA201" s="3">
        <f t="shared" si="186"/>
        <v>331.87</v>
      </c>
      <c r="AB201" s="3">
        <f t="shared" si="187"/>
        <v>-16.52</v>
      </c>
      <c r="AC201" s="3">
        <f t="shared" si="188"/>
        <v>3.8152000000000004</v>
      </c>
      <c r="AE201" s="3" t="str">
        <f t="shared" si="189"/>
        <v>1.10</v>
      </c>
      <c r="AF201" s="3" t="str">
        <f t="shared" si="190"/>
        <v>-</v>
      </c>
      <c r="AG201" s="3">
        <f t="shared" si="191"/>
        <v>331.87</v>
      </c>
      <c r="AH201" s="3">
        <f t="shared" si="192"/>
        <v>-16.52</v>
      </c>
      <c r="AI201" s="3">
        <f t="shared" si="193"/>
        <v>3.5767500000000001</v>
      </c>
      <c r="AK201" s="3" t="str">
        <f t="shared" si="194"/>
        <v>1.10</v>
      </c>
      <c r="AL201" s="3" t="str">
        <f t="shared" si="195"/>
        <v>-</v>
      </c>
      <c r="AM201" s="3">
        <f t="shared" si="196"/>
        <v>331.87</v>
      </c>
      <c r="AN201" s="3">
        <f t="shared" si="197"/>
        <v>-16.52</v>
      </c>
      <c r="AO201" s="3">
        <f t="shared" si="198"/>
        <v>3.3382999999999998</v>
      </c>
      <c r="AQ201" s="3" t="str">
        <f t="shared" si="199"/>
        <v>1.10</v>
      </c>
      <c r="AR201" s="3" t="str">
        <f t="shared" si="200"/>
        <v>-</v>
      </c>
      <c r="AS201" s="3">
        <f t="shared" si="201"/>
        <v>331.87</v>
      </c>
      <c r="AT201" s="3">
        <f t="shared" si="202"/>
        <v>-16.52</v>
      </c>
      <c r="AU201" s="3">
        <f t="shared" si="203"/>
        <v>2.8614000000000002</v>
      </c>
      <c r="AW201" s="3" t="str">
        <f t="shared" si="204"/>
        <v>1.10</v>
      </c>
      <c r="AX201" s="3" t="str">
        <f t="shared" si="205"/>
        <v>-</v>
      </c>
      <c r="AY201" s="3">
        <f t="shared" si="206"/>
        <v>331.87</v>
      </c>
      <c r="AZ201" s="3">
        <f t="shared" si="207"/>
        <v>-16.52</v>
      </c>
      <c r="BA201" s="3">
        <f t="shared" si="208"/>
        <v>2.3845000000000001</v>
      </c>
      <c r="BC201" s="3" t="str">
        <f t="shared" si="209"/>
        <v>1.10</v>
      </c>
      <c r="BD201" s="3" t="str">
        <f t="shared" si="210"/>
        <v>-</v>
      </c>
      <c r="BE201" s="3">
        <f t="shared" si="211"/>
        <v>331.87</v>
      </c>
      <c r="BF201" s="3">
        <f t="shared" si="212"/>
        <v>-16.52</v>
      </c>
      <c r="BG201" s="3">
        <f t="shared" si="213"/>
        <v>1.4307000000000001</v>
      </c>
      <c r="BI201" s="3" t="str">
        <f t="shared" si="214"/>
        <v>1.10</v>
      </c>
      <c r="BJ201" s="3" t="str">
        <f t="shared" si="215"/>
        <v>-</v>
      </c>
      <c r="BK201" s="3">
        <f t="shared" si="216"/>
        <v>331.87</v>
      </c>
      <c r="BL201" s="3">
        <f t="shared" si="217"/>
        <v>-16.52</v>
      </c>
      <c r="BM201" s="3">
        <f t="shared" si="218"/>
        <v>0.47690000000000005</v>
      </c>
    </row>
    <row r="202" spans="1:65" x14ac:dyDescent="0.3">
      <c r="A202" s="3" t="str">
        <f>'Forward collapse simulation'!B212</f>
        <v>1.10</v>
      </c>
      <c r="B202" s="3" t="str">
        <f>IF('Forward collapse simulation'!C212="","-",'Forward collapse simulation'!C212)</f>
        <v>-</v>
      </c>
      <c r="C202" s="3">
        <f>'Forward collapse simulation'!E212</f>
        <v>332.35</v>
      </c>
      <c r="D202" s="3">
        <f>'Forward collapse simulation'!AK212</f>
        <v>-7.29</v>
      </c>
      <c r="E202" s="84">
        <f>'Forward collapse simulation'!AL212</f>
        <v>8.66</v>
      </c>
      <c r="G202" s="3" t="str">
        <f t="shared" si="169"/>
        <v>1.10</v>
      </c>
      <c r="H202" s="3" t="str">
        <f t="shared" si="170"/>
        <v>-</v>
      </c>
      <c r="I202" s="3">
        <f t="shared" si="171"/>
        <v>332.35</v>
      </c>
      <c r="J202" s="3">
        <f t="shared" si="172"/>
        <v>-7.29</v>
      </c>
      <c r="K202" s="3">
        <f t="shared" si="173"/>
        <v>8.2270000000000003</v>
      </c>
      <c r="M202" s="3" t="str">
        <f t="shared" si="174"/>
        <v>1.10</v>
      </c>
      <c r="N202" s="3" t="str">
        <f t="shared" si="175"/>
        <v>-</v>
      </c>
      <c r="O202" s="3">
        <f t="shared" si="176"/>
        <v>332.35</v>
      </c>
      <c r="P202" s="3">
        <f t="shared" si="177"/>
        <v>-7.29</v>
      </c>
      <c r="Q202" s="3">
        <f t="shared" si="178"/>
        <v>7.7940000000000005</v>
      </c>
      <c r="R202" s="85"/>
      <c r="S202" s="3" t="str">
        <f t="shared" si="179"/>
        <v>1.10</v>
      </c>
      <c r="T202" s="3" t="str">
        <f t="shared" si="180"/>
        <v>-</v>
      </c>
      <c r="U202" s="3">
        <f t="shared" si="181"/>
        <v>332.35</v>
      </c>
      <c r="V202" s="3">
        <f t="shared" si="182"/>
        <v>-7.29</v>
      </c>
      <c r="W202" s="3">
        <f t="shared" si="183"/>
        <v>7.3609999999999998</v>
      </c>
      <c r="X202" s="85"/>
      <c r="Y202" s="3" t="str">
        <f t="shared" si="184"/>
        <v>1.10</v>
      </c>
      <c r="Z202" s="3" t="str">
        <f t="shared" si="185"/>
        <v>-</v>
      </c>
      <c r="AA202" s="3">
        <f t="shared" si="186"/>
        <v>332.35</v>
      </c>
      <c r="AB202" s="3">
        <f t="shared" si="187"/>
        <v>-7.29</v>
      </c>
      <c r="AC202" s="3">
        <f t="shared" si="188"/>
        <v>6.9280000000000008</v>
      </c>
      <c r="AE202" s="3" t="str">
        <f t="shared" si="189"/>
        <v>1.10</v>
      </c>
      <c r="AF202" s="3" t="str">
        <f t="shared" si="190"/>
        <v>-</v>
      </c>
      <c r="AG202" s="3">
        <f t="shared" si="191"/>
        <v>332.35</v>
      </c>
      <c r="AH202" s="3">
        <f t="shared" si="192"/>
        <v>-7.29</v>
      </c>
      <c r="AI202" s="3">
        <f t="shared" si="193"/>
        <v>6.4950000000000001</v>
      </c>
      <c r="AK202" s="3" t="str">
        <f t="shared" si="194"/>
        <v>1.10</v>
      </c>
      <c r="AL202" s="3" t="str">
        <f t="shared" si="195"/>
        <v>-</v>
      </c>
      <c r="AM202" s="3">
        <f t="shared" si="196"/>
        <v>332.35</v>
      </c>
      <c r="AN202" s="3">
        <f t="shared" si="197"/>
        <v>-7.29</v>
      </c>
      <c r="AO202" s="3">
        <f t="shared" si="198"/>
        <v>6.0619999999999994</v>
      </c>
      <c r="AQ202" s="3" t="str">
        <f t="shared" si="199"/>
        <v>1.10</v>
      </c>
      <c r="AR202" s="3" t="str">
        <f t="shared" si="200"/>
        <v>-</v>
      </c>
      <c r="AS202" s="3">
        <f t="shared" si="201"/>
        <v>332.35</v>
      </c>
      <c r="AT202" s="3">
        <f t="shared" si="202"/>
        <v>-7.29</v>
      </c>
      <c r="AU202" s="3">
        <f t="shared" si="203"/>
        <v>5.1959999999999997</v>
      </c>
      <c r="AW202" s="3" t="str">
        <f t="shared" si="204"/>
        <v>1.10</v>
      </c>
      <c r="AX202" s="3" t="str">
        <f t="shared" si="205"/>
        <v>-</v>
      </c>
      <c r="AY202" s="3">
        <f t="shared" si="206"/>
        <v>332.35</v>
      </c>
      <c r="AZ202" s="3">
        <f t="shared" si="207"/>
        <v>-7.29</v>
      </c>
      <c r="BA202" s="3">
        <f t="shared" si="208"/>
        <v>4.33</v>
      </c>
      <c r="BC202" s="3" t="str">
        <f t="shared" si="209"/>
        <v>1.10</v>
      </c>
      <c r="BD202" s="3" t="str">
        <f t="shared" si="210"/>
        <v>-</v>
      </c>
      <c r="BE202" s="3">
        <f t="shared" si="211"/>
        <v>332.35</v>
      </c>
      <c r="BF202" s="3">
        <f t="shared" si="212"/>
        <v>-7.29</v>
      </c>
      <c r="BG202" s="3">
        <f t="shared" si="213"/>
        <v>2.5979999999999999</v>
      </c>
      <c r="BI202" s="3" t="str">
        <f t="shared" si="214"/>
        <v>1.10</v>
      </c>
      <c r="BJ202" s="3" t="str">
        <f t="shared" si="215"/>
        <v>-</v>
      </c>
      <c r="BK202" s="3">
        <f t="shared" si="216"/>
        <v>332.35</v>
      </c>
      <c r="BL202" s="3">
        <f t="shared" si="217"/>
        <v>-7.29</v>
      </c>
      <c r="BM202" s="3">
        <f t="shared" si="218"/>
        <v>0.8660000000000001</v>
      </c>
    </row>
    <row r="203" spans="1:65" x14ac:dyDescent="0.3">
      <c r="A203" s="3" t="str">
        <f>'Forward collapse simulation'!B213</f>
        <v>1.10</v>
      </c>
      <c r="B203" s="3" t="str">
        <f>IF('Forward collapse simulation'!C213="","-",'Forward collapse simulation'!C213)</f>
        <v>-</v>
      </c>
      <c r="C203" s="3">
        <f>'Forward collapse simulation'!E213</f>
        <v>331.15</v>
      </c>
      <c r="D203" s="3">
        <f>'Forward collapse simulation'!AK213</f>
        <v>-5.31</v>
      </c>
      <c r="E203" s="84">
        <f>'Forward collapse simulation'!AL213</f>
        <v>16.042000000000002</v>
      </c>
      <c r="G203" s="3" t="str">
        <f t="shared" si="169"/>
        <v>1.10</v>
      </c>
      <c r="H203" s="3" t="str">
        <f t="shared" si="170"/>
        <v>-</v>
      </c>
      <c r="I203" s="3">
        <f t="shared" si="171"/>
        <v>331.15</v>
      </c>
      <c r="J203" s="3">
        <f t="shared" si="172"/>
        <v>-5.31</v>
      </c>
      <c r="K203" s="3">
        <f t="shared" si="173"/>
        <v>15.2399</v>
      </c>
      <c r="M203" s="3" t="str">
        <f t="shared" si="174"/>
        <v>1.10</v>
      </c>
      <c r="N203" s="3" t="str">
        <f t="shared" si="175"/>
        <v>-</v>
      </c>
      <c r="O203" s="3">
        <f t="shared" si="176"/>
        <v>331.15</v>
      </c>
      <c r="P203" s="3">
        <f t="shared" si="177"/>
        <v>-5.31</v>
      </c>
      <c r="Q203" s="3">
        <f t="shared" si="178"/>
        <v>14.437800000000001</v>
      </c>
      <c r="R203" s="85"/>
      <c r="S203" s="3" t="str">
        <f t="shared" si="179"/>
        <v>1.10</v>
      </c>
      <c r="T203" s="3" t="str">
        <f t="shared" si="180"/>
        <v>-</v>
      </c>
      <c r="U203" s="3">
        <f t="shared" si="181"/>
        <v>331.15</v>
      </c>
      <c r="V203" s="3">
        <f t="shared" si="182"/>
        <v>-5.31</v>
      </c>
      <c r="W203" s="3">
        <f t="shared" si="183"/>
        <v>13.635700000000002</v>
      </c>
      <c r="X203" s="85"/>
      <c r="Y203" s="3" t="str">
        <f t="shared" si="184"/>
        <v>1.10</v>
      </c>
      <c r="Z203" s="3" t="str">
        <f t="shared" si="185"/>
        <v>-</v>
      </c>
      <c r="AA203" s="3">
        <f t="shared" si="186"/>
        <v>331.15</v>
      </c>
      <c r="AB203" s="3">
        <f t="shared" si="187"/>
        <v>-5.31</v>
      </c>
      <c r="AC203" s="3">
        <f t="shared" si="188"/>
        <v>12.833600000000002</v>
      </c>
      <c r="AE203" s="3" t="str">
        <f t="shared" si="189"/>
        <v>1.10</v>
      </c>
      <c r="AF203" s="3" t="str">
        <f t="shared" si="190"/>
        <v>-</v>
      </c>
      <c r="AG203" s="3">
        <f t="shared" si="191"/>
        <v>331.15</v>
      </c>
      <c r="AH203" s="3">
        <f t="shared" si="192"/>
        <v>-5.31</v>
      </c>
      <c r="AI203" s="3">
        <f t="shared" si="193"/>
        <v>12.031500000000001</v>
      </c>
      <c r="AK203" s="3" t="str">
        <f t="shared" si="194"/>
        <v>1.10</v>
      </c>
      <c r="AL203" s="3" t="str">
        <f t="shared" si="195"/>
        <v>-</v>
      </c>
      <c r="AM203" s="3">
        <f t="shared" si="196"/>
        <v>331.15</v>
      </c>
      <c r="AN203" s="3">
        <f t="shared" si="197"/>
        <v>-5.31</v>
      </c>
      <c r="AO203" s="3">
        <f t="shared" si="198"/>
        <v>11.2294</v>
      </c>
      <c r="AQ203" s="3" t="str">
        <f t="shared" si="199"/>
        <v>1.10</v>
      </c>
      <c r="AR203" s="3" t="str">
        <f t="shared" si="200"/>
        <v>-</v>
      </c>
      <c r="AS203" s="3">
        <f t="shared" si="201"/>
        <v>331.15</v>
      </c>
      <c r="AT203" s="3">
        <f t="shared" si="202"/>
        <v>-5.31</v>
      </c>
      <c r="AU203" s="3">
        <f t="shared" si="203"/>
        <v>9.6252000000000013</v>
      </c>
      <c r="AW203" s="3" t="str">
        <f t="shared" si="204"/>
        <v>1.10</v>
      </c>
      <c r="AX203" s="3" t="str">
        <f t="shared" si="205"/>
        <v>-</v>
      </c>
      <c r="AY203" s="3">
        <f t="shared" si="206"/>
        <v>331.15</v>
      </c>
      <c r="AZ203" s="3">
        <f t="shared" si="207"/>
        <v>-5.31</v>
      </c>
      <c r="BA203" s="3">
        <f t="shared" si="208"/>
        <v>8.0210000000000008</v>
      </c>
      <c r="BC203" s="3" t="str">
        <f t="shared" si="209"/>
        <v>1.10</v>
      </c>
      <c r="BD203" s="3" t="str">
        <f t="shared" si="210"/>
        <v>-</v>
      </c>
      <c r="BE203" s="3">
        <f t="shared" si="211"/>
        <v>331.15</v>
      </c>
      <c r="BF203" s="3">
        <f t="shared" si="212"/>
        <v>-5.31</v>
      </c>
      <c r="BG203" s="3">
        <f t="shared" si="213"/>
        <v>4.8126000000000007</v>
      </c>
      <c r="BI203" s="3" t="str">
        <f t="shared" si="214"/>
        <v>1.10</v>
      </c>
      <c r="BJ203" s="3" t="str">
        <f t="shared" si="215"/>
        <v>-</v>
      </c>
      <c r="BK203" s="3">
        <f t="shared" si="216"/>
        <v>331.15</v>
      </c>
      <c r="BL203" s="3">
        <f t="shared" si="217"/>
        <v>-5.31</v>
      </c>
      <c r="BM203" s="3">
        <f t="shared" si="218"/>
        <v>1.6042000000000003</v>
      </c>
    </row>
    <row r="204" spans="1:65" x14ac:dyDescent="0.3">
      <c r="A204" s="3" t="str">
        <f>'Forward collapse simulation'!B214</f>
        <v>1.10</v>
      </c>
      <c r="B204" s="3" t="str">
        <f>IF('Forward collapse simulation'!C214="","-",'Forward collapse simulation'!C214)</f>
        <v>-</v>
      </c>
      <c r="C204" s="3">
        <f>'Forward collapse simulation'!E214</f>
        <v>330.51</v>
      </c>
      <c r="D204" s="3">
        <f>'Forward collapse simulation'!AK214</f>
        <v>-2.58</v>
      </c>
      <c r="E204" s="84">
        <f>'Forward collapse simulation'!AL214</f>
        <v>19.207000000000001</v>
      </c>
      <c r="G204" s="3" t="str">
        <f t="shared" si="169"/>
        <v>1.10</v>
      </c>
      <c r="H204" s="3" t="str">
        <f t="shared" si="170"/>
        <v>-</v>
      </c>
      <c r="I204" s="3">
        <f t="shared" si="171"/>
        <v>330.51</v>
      </c>
      <c r="J204" s="3">
        <f t="shared" si="172"/>
        <v>-2.58</v>
      </c>
      <c r="K204" s="3">
        <f t="shared" si="173"/>
        <v>18.246649999999999</v>
      </c>
      <c r="M204" s="3" t="str">
        <f t="shared" si="174"/>
        <v>1.10</v>
      </c>
      <c r="N204" s="3" t="str">
        <f t="shared" si="175"/>
        <v>-</v>
      </c>
      <c r="O204" s="3">
        <f t="shared" si="176"/>
        <v>330.51</v>
      </c>
      <c r="P204" s="3">
        <f t="shared" si="177"/>
        <v>-2.58</v>
      </c>
      <c r="Q204" s="3">
        <f t="shared" si="178"/>
        <v>17.286300000000001</v>
      </c>
      <c r="R204" s="85"/>
      <c r="S204" s="3" t="str">
        <f t="shared" si="179"/>
        <v>1.10</v>
      </c>
      <c r="T204" s="3" t="str">
        <f t="shared" si="180"/>
        <v>-</v>
      </c>
      <c r="U204" s="3">
        <f t="shared" si="181"/>
        <v>330.51</v>
      </c>
      <c r="V204" s="3">
        <f t="shared" si="182"/>
        <v>-2.58</v>
      </c>
      <c r="W204" s="3">
        <f t="shared" si="183"/>
        <v>16.325949999999999</v>
      </c>
      <c r="X204" s="85"/>
      <c r="Y204" s="3" t="str">
        <f t="shared" si="184"/>
        <v>1.10</v>
      </c>
      <c r="Z204" s="3" t="str">
        <f t="shared" si="185"/>
        <v>-</v>
      </c>
      <c r="AA204" s="3">
        <f t="shared" si="186"/>
        <v>330.51</v>
      </c>
      <c r="AB204" s="3">
        <f t="shared" si="187"/>
        <v>-2.58</v>
      </c>
      <c r="AC204" s="3">
        <f t="shared" si="188"/>
        <v>15.365600000000001</v>
      </c>
      <c r="AE204" s="3" t="str">
        <f t="shared" si="189"/>
        <v>1.10</v>
      </c>
      <c r="AF204" s="3" t="str">
        <f t="shared" si="190"/>
        <v>-</v>
      </c>
      <c r="AG204" s="3">
        <f t="shared" si="191"/>
        <v>330.51</v>
      </c>
      <c r="AH204" s="3">
        <f t="shared" si="192"/>
        <v>-2.58</v>
      </c>
      <c r="AI204" s="3">
        <f t="shared" si="193"/>
        <v>14.405250000000001</v>
      </c>
      <c r="AK204" s="3" t="str">
        <f t="shared" si="194"/>
        <v>1.10</v>
      </c>
      <c r="AL204" s="3" t="str">
        <f t="shared" si="195"/>
        <v>-</v>
      </c>
      <c r="AM204" s="3">
        <f t="shared" si="196"/>
        <v>330.51</v>
      </c>
      <c r="AN204" s="3">
        <f t="shared" si="197"/>
        <v>-2.58</v>
      </c>
      <c r="AO204" s="3">
        <f t="shared" si="198"/>
        <v>13.444900000000001</v>
      </c>
      <c r="AQ204" s="3" t="str">
        <f t="shared" si="199"/>
        <v>1.10</v>
      </c>
      <c r="AR204" s="3" t="str">
        <f t="shared" si="200"/>
        <v>-</v>
      </c>
      <c r="AS204" s="3">
        <f t="shared" si="201"/>
        <v>330.51</v>
      </c>
      <c r="AT204" s="3">
        <f t="shared" si="202"/>
        <v>-2.58</v>
      </c>
      <c r="AU204" s="3">
        <f t="shared" si="203"/>
        <v>11.5242</v>
      </c>
      <c r="AW204" s="3" t="str">
        <f t="shared" si="204"/>
        <v>1.10</v>
      </c>
      <c r="AX204" s="3" t="str">
        <f t="shared" si="205"/>
        <v>-</v>
      </c>
      <c r="AY204" s="3">
        <f t="shared" si="206"/>
        <v>330.51</v>
      </c>
      <c r="AZ204" s="3">
        <f t="shared" si="207"/>
        <v>-2.58</v>
      </c>
      <c r="BA204" s="3">
        <f t="shared" si="208"/>
        <v>9.6035000000000004</v>
      </c>
      <c r="BC204" s="3" t="str">
        <f t="shared" si="209"/>
        <v>1.10</v>
      </c>
      <c r="BD204" s="3" t="str">
        <f t="shared" si="210"/>
        <v>-</v>
      </c>
      <c r="BE204" s="3">
        <f t="shared" si="211"/>
        <v>330.51</v>
      </c>
      <c r="BF204" s="3">
        <f t="shared" si="212"/>
        <v>-2.58</v>
      </c>
      <c r="BG204" s="3">
        <f t="shared" si="213"/>
        <v>5.7621000000000002</v>
      </c>
      <c r="BI204" s="3" t="str">
        <f t="shared" si="214"/>
        <v>1.10</v>
      </c>
      <c r="BJ204" s="3" t="str">
        <f t="shared" si="215"/>
        <v>-</v>
      </c>
      <c r="BK204" s="3">
        <f t="shared" si="216"/>
        <v>330.51</v>
      </c>
      <c r="BL204" s="3">
        <f t="shared" si="217"/>
        <v>-2.58</v>
      </c>
      <c r="BM204" s="3">
        <f t="shared" si="218"/>
        <v>1.9207000000000001</v>
      </c>
    </row>
    <row r="205" spans="1:65" x14ac:dyDescent="0.3">
      <c r="A205" s="3" t="str">
        <f>'Forward collapse simulation'!B215</f>
        <v>1.10</v>
      </c>
      <c r="B205" s="3" t="str">
        <f>IF('Forward collapse simulation'!C215="","-",'Forward collapse simulation'!C215)</f>
        <v>-</v>
      </c>
      <c r="C205" s="3">
        <f>'Forward collapse simulation'!E215</f>
        <v>329.83</v>
      </c>
      <c r="D205" s="3">
        <f ca="1">'Forward collapse simulation'!AK215</f>
        <v>20.710564737662171</v>
      </c>
      <c r="E205" s="84">
        <f ca="1">'Forward collapse simulation'!AL215</f>
        <v>16.470546237912604</v>
      </c>
      <c r="G205" s="3" t="str">
        <f t="shared" si="169"/>
        <v>1.10</v>
      </c>
      <c r="H205" s="3" t="str">
        <f t="shared" si="170"/>
        <v>-</v>
      </c>
      <c r="I205" s="3">
        <f t="shared" si="171"/>
        <v>329.83</v>
      </c>
      <c r="J205" s="3">
        <f t="shared" ca="1" si="172"/>
        <v>20.710564737662171</v>
      </c>
      <c r="K205" s="3">
        <f t="shared" ca="1" si="173"/>
        <v>15.647018926016973</v>
      </c>
      <c r="M205" s="3" t="str">
        <f t="shared" si="174"/>
        <v>1.10</v>
      </c>
      <c r="N205" s="3" t="str">
        <f t="shared" si="175"/>
        <v>-</v>
      </c>
      <c r="O205" s="3">
        <f t="shared" si="176"/>
        <v>329.83</v>
      </c>
      <c r="P205" s="3">
        <f t="shared" ca="1" si="177"/>
        <v>20.710564737662171</v>
      </c>
      <c r="Q205" s="3">
        <f t="shared" ca="1" si="178"/>
        <v>14.823491614121345</v>
      </c>
      <c r="R205" s="85"/>
      <c r="S205" s="3" t="str">
        <f t="shared" si="179"/>
        <v>1.10</v>
      </c>
      <c r="T205" s="3" t="str">
        <f t="shared" si="180"/>
        <v>-</v>
      </c>
      <c r="U205" s="3">
        <f t="shared" si="181"/>
        <v>329.83</v>
      </c>
      <c r="V205" s="3">
        <f t="shared" ca="1" si="182"/>
        <v>20.710564737662171</v>
      </c>
      <c r="W205" s="3">
        <f t="shared" ca="1" si="183"/>
        <v>13.999964302225713</v>
      </c>
      <c r="X205" s="85"/>
      <c r="Y205" s="3" t="str">
        <f t="shared" si="184"/>
        <v>1.10</v>
      </c>
      <c r="Z205" s="3" t="str">
        <f t="shared" si="185"/>
        <v>-</v>
      </c>
      <c r="AA205" s="3">
        <f t="shared" si="186"/>
        <v>329.83</v>
      </c>
      <c r="AB205" s="3">
        <f t="shared" ca="1" si="187"/>
        <v>20.710564737662171</v>
      </c>
      <c r="AC205" s="3">
        <f t="shared" ca="1" si="188"/>
        <v>13.176436990330084</v>
      </c>
      <c r="AE205" s="3" t="str">
        <f t="shared" si="189"/>
        <v>1.10</v>
      </c>
      <c r="AF205" s="3" t="str">
        <f t="shared" si="190"/>
        <v>-</v>
      </c>
      <c r="AG205" s="3">
        <f t="shared" si="191"/>
        <v>329.83</v>
      </c>
      <c r="AH205" s="3">
        <f t="shared" ca="1" si="192"/>
        <v>20.710564737662171</v>
      </c>
      <c r="AI205" s="3">
        <f t="shared" ca="1" si="193"/>
        <v>12.352909678434454</v>
      </c>
      <c r="AK205" s="3" t="str">
        <f t="shared" si="194"/>
        <v>1.10</v>
      </c>
      <c r="AL205" s="3" t="str">
        <f t="shared" si="195"/>
        <v>-</v>
      </c>
      <c r="AM205" s="3">
        <f t="shared" si="196"/>
        <v>329.83</v>
      </c>
      <c r="AN205" s="3">
        <f t="shared" ca="1" si="197"/>
        <v>20.710564737662171</v>
      </c>
      <c r="AO205" s="3">
        <f t="shared" ca="1" si="198"/>
        <v>11.529382366538822</v>
      </c>
      <c r="AQ205" s="3" t="str">
        <f t="shared" si="199"/>
        <v>1.10</v>
      </c>
      <c r="AR205" s="3" t="str">
        <f t="shared" si="200"/>
        <v>-</v>
      </c>
      <c r="AS205" s="3">
        <f t="shared" si="201"/>
        <v>329.83</v>
      </c>
      <c r="AT205" s="3">
        <f t="shared" ca="1" si="202"/>
        <v>20.710564737662171</v>
      </c>
      <c r="AU205" s="3">
        <f t="shared" ca="1" si="203"/>
        <v>9.8823277427475613</v>
      </c>
      <c r="AW205" s="3" t="str">
        <f t="shared" si="204"/>
        <v>1.10</v>
      </c>
      <c r="AX205" s="3" t="str">
        <f t="shared" si="205"/>
        <v>-</v>
      </c>
      <c r="AY205" s="3">
        <f t="shared" si="206"/>
        <v>329.83</v>
      </c>
      <c r="AZ205" s="3">
        <f t="shared" ca="1" si="207"/>
        <v>20.710564737662171</v>
      </c>
      <c r="BA205" s="3">
        <f t="shared" ca="1" si="208"/>
        <v>8.235273118956302</v>
      </c>
      <c r="BC205" s="3" t="str">
        <f t="shared" si="209"/>
        <v>1.10</v>
      </c>
      <c r="BD205" s="3" t="str">
        <f t="shared" si="210"/>
        <v>-</v>
      </c>
      <c r="BE205" s="3">
        <f t="shared" si="211"/>
        <v>329.83</v>
      </c>
      <c r="BF205" s="3">
        <f t="shared" ca="1" si="212"/>
        <v>20.710564737662171</v>
      </c>
      <c r="BG205" s="3">
        <f t="shared" ca="1" si="213"/>
        <v>4.9411638713737807</v>
      </c>
      <c r="BI205" s="3" t="str">
        <f t="shared" si="214"/>
        <v>1.10</v>
      </c>
      <c r="BJ205" s="3" t="str">
        <f t="shared" si="215"/>
        <v>-</v>
      </c>
      <c r="BK205" s="3">
        <f t="shared" si="216"/>
        <v>329.83</v>
      </c>
      <c r="BL205" s="3">
        <f t="shared" ca="1" si="217"/>
        <v>20.710564737662171</v>
      </c>
      <c r="BM205" s="3">
        <f t="shared" ca="1" si="218"/>
        <v>1.6470546237912604</v>
      </c>
    </row>
    <row r="206" spans="1:65" x14ac:dyDescent="0.3">
      <c r="A206" s="3" t="str">
        <f>'Forward collapse simulation'!B216</f>
        <v>1.10</v>
      </c>
      <c r="B206" s="3" t="str">
        <f>IF('Forward collapse simulation'!C216="","-",'Forward collapse simulation'!C216)</f>
        <v>-</v>
      </c>
      <c r="C206" s="3">
        <f>'Forward collapse simulation'!E216</f>
        <v>333.69</v>
      </c>
      <c r="D206" s="3">
        <f ca="1">'Forward collapse simulation'!AK216</f>
        <v>46.117214094381936</v>
      </c>
      <c r="E206" s="84">
        <f ca="1">'Forward collapse simulation'!AL216</f>
        <v>19.395954963641891</v>
      </c>
      <c r="G206" s="3" t="str">
        <f t="shared" si="169"/>
        <v>1.10</v>
      </c>
      <c r="H206" s="3" t="str">
        <f t="shared" si="170"/>
        <v>-</v>
      </c>
      <c r="I206" s="3">
        <f t="shared" si="171"/>
        <v>333.69</v>
      </c>
      <c r="J206" s="3">
        <f t="shared" ca="1" si="172"/>
        <v>46.117214094381936</v>
      </c>
      <c r="K206" s="3">
        <f t="shared" ca="1" si="173"/>
        <v>18.426157215459796</v>
      </c>
      <c r="M206" s="3" t="str">
        <f t="shared" si="174"/>
        <v>1.10</v>
      </c>
      <c r="N206" s="3" t="str">
        <f t="shared" si="175"/>
        <v>-</v>
      </c>
      <c r="O206" s="3">
        <f t="shared" si="176"/>
        <v>333.69</v>
      </c>
      <c r="P206" s="3">
        <f t="shared" ca="1" si="177"/>
        <v>46.117214094381936</v>
      </c>
      <c r="Q206" s="3">
        <f t="shared" ca="1" si="178"/>
        <v>17.456359467277704</v>
      </c>
      <c r="R206" s="85"/>
      <c r="S206" s="3" t="str">
        <f t="shared" si="179"/>
        <v>1.10</v>
      </c>
      <c r="T206" s="3" t="str">
        <f t="shared" si="180"/>
        <v>-</v>
      </c>
      <c r="U206" s="3">
        <f t="shared" si="181"/>
        <v>333.69</v>
      </c>
      <c r="V206" s="3">
        <f t="shared" ca="1" si="182"/>
        <v>46.117214094381936</v>
      </c>
      <c r="W206" s="3">
        <f t="shared" ca="1" si="183"/>
        <v>16.486561719095608</v>
      </c>
      <c r="X206" s="85"/>
      <c r="Y206" s="3" t="str">
        <f t="shared" si="184"/>
        <v>1.10</v>
      </c>
      <c r="Z206" s="3" t="str">
        <f t="shared" si="185"/>
        <v>-</v>
      </c>
      <c r="AA206" s="3">
        <f t="shared" si="186"/>
        <v>333.69</v>
      </c>
      <c r="AB206" s="3">
        <f t="shared" ca="1" si="187"/>
        <v>46.117214094381936</v>
      </c>
      <c r="AC206" s="3">
        <f t="shared" ca="1" si="188"/>
        <v>15.516763970913514</v>
      </c>
      <c r="AE206" s="3" t="str">
        <f t="shared" si="189"/>
        <v>1.10</v>
      </c>
      <c r="AF206" s="3" t="str">
        <f t="shared" si="190"/>
        <v>-</v>
      </c>
      <c r="AG206" s="3">
        <f t="shared" si="191"/>
        <v>333.69</v>
      </c>
      <c r="AH206" s="3">
        <f t="shared" ca="1" si="192"/>
        <v>46.117214094381936</v>
      </c>
      <c r="AI206" s="3">
        <f t="shared" ca="1" si="193"/>
        <v>14.546966222731418</v>
      </c>
      <c r="AK206" s="3" t="str">
        <f t="shared" si="194"/>
        <v>1.10</v>
      </c>
      <c r="AL206" s="3" t="str">
        <f t="shared" si="195"/>
        <v>-</v>
      </c>
      <c r="AM206" s="3">
        <f t="shared" si="196"/>
        <v>333.69</v>
      </c>
      <c r="AN206" s="3">
        <f t="shared" ca="1" si="197"/>
        <v>46.117214094381936</v>
      </c>
      <c r="AO206" s="3">
        <f t="shared" ca="1" si="198"/>
        <v>13.577168474549323</v>
      </c>
      <c r="AQ206" s="3" t="str">
        <f t="shared" si="199"/>
        <v>1.10</v>
      </c>
      <c r="AR206" s="3" t="str">
        <f t="shared" si="200"/>
        <v>-</v>
      </c>
      <c r="AS206" s="3">
        <f t="shared" si="201"/>
        <v>333.69</v>
      </c>
      <c r="AT206" s="3">
        <f t="shared" ca="1" si="202"/>
        <v>46.117214094381936</v>
      </c>
      <c r="AU206" s="3">
        <f t="shared" ca="1" si="203"/>
        <v>11.637572978185135</v>
      </c>
      <c r="AW206" s="3" t="str">
        <f t="shared" si="204"/>
        <v>1.10</v>
      </c>
      <c r="AX206" s="3" t="str">
        <f t="shared" si="205"/>
        <v>-</v>
      </c>
      <c r="AY206" s="3">
        <f t="shared" si="206"/>
        <v>333.69</v>
      </c>
      <c r="AZ206" s="3">
        <f t="shared" ca="1" si="207"/>
        <v>46.117214094381936</v>
      </c>
      <c r="BA206" s="3">
        <f t="shared" ca="1" si="208"/>
        <v>9.6979774818209457</v>
      </c>
      <c r="BC206" s="3" t="str">
        <f t="shared" si="209"/>
        <v>1.10</v>
      </c>
      <c r="BD206" s="3" t="str">
        <f t="shared" si="210"/>
        <v>-</v>
      </c>
      <c r="BE206" s="3">
        <f t="shared" si="211"/>
        <v>333.69</v>
      </c>
      <c r="BF206" s="3">
        <f t="shared" ca="1" si="212"/>
        <v>46.117214094381936</v>
      </c>
      <c r="BG206" s="3">
        <f t="shared" ca="1" si="213"/>
        <v>5.8187864890925676</v>
      </c>
      <c r="BI206" s="3" t="str">
        <f t="shared" si="214"/>
        <v>1.10</v>
      </c>
      <c r="BJ206" s="3" t="str">
        <f t="shared" si="215"/>
        <v>-</v>
      </c>
      <c r="BK206" s="3">
        <f t="shared" si="216"/>
        <v>333.69</v>
      </c>
      <c r="BL206" s="3">
        <f t="shared" ca="1" si="217"/>
        <v>46.117214094381936</v>
      </c>
      <c r="BM206" s="3">
        <f t="shared" ca="1" si="218"/>
        <v>1.9395954963641893</v>
      </c>
    </row>
    <row r="207" spans="1:65" x14ac:dyDescent="0.3">
      <c r="A207" s="3" t="str">
        <f>'Forward collapse simulation'!B217</f>
        <v>1.10</v>
      </c>
      <c r="B207" s="3" t="str">
        <f>IF('Forward collapse simulation'!C217="","-",'Forward collapse simulation'!C217)</f>
        <v>-</v>
      </c>
      <c r="C207" s="3">
        <f>'Forward collapse simulation'!E217</f>
        <v>333.93</v>
      </c>
      <c r="D207" s="3">
        <f ca="1">'Forward collapse simulation'!AK217</f>
        <v>54.401159795057289</v>
      </c>
      <c r="E207" s="84">
        <f ca="1">'Forward collapse simulation'!AL217</f>
        <v>19.814933543009385</v>
      </c>
      <c r="G207" s="3" t="str">
        <f t="shared" si="169"/>
        <v>1.10</v>
      </c>
      <c r="H207" s="3" t="str">
        <f t="shared" si="170"/>
        <v>-</v>
      </c>
      <c r="I207" s="3">
        <f t="shared" si="171"/>
        <v>333.93</v>
      </c>
      <c r="J207" s="3">
        <f t="shared" ca="1" si="172"/>
        <v>54.401159795057289</v>
      </c>
      <c r="K207" s="3">
        <f t="shared" ca="1" si="173"/>
        <v>18.824186865858916</v>
      </c>
      <c r="M207" s="3" t="str">
        <f t="shared" si="174"/>
        <v>1.10</v>
      </c>
      <c r="N207" s="3" t="str">
        <f t="shared" si="175"/>
        <v>-</v>
      </c>
      <c r="O207" s="3">
        <f t="shared" si="176"/>
        <v>333.93</v>
      </c>
      <c r="P207" s="3">
        <f t="shared" ca="1" si="177"/>
        <v>54.401159795057289</v>
      </c>
      <c r="Q207" s="3">
        <f t="shared" ca="1" si="178"/>
        <v>17.833440188708447</v>
      </c>
      <c r="R207" s="85"/>
      <c r="S207" s="3" t="str">
        <f t="shared" si="179"/>
        <v>1.10</v>
      </c>
      <c r="T207" s="3" t="str">
        <f t="shared" si="180"/>
        <v>-</v>
      </c>
      <c r="U207" s="3">
        <f t="shared" si="181"/>
        <v>333.93</v>
      </c>
      <c r="V207" s="3">
        <f t="shared" ca="1" si="182"/>
        <v>54.401159795057289</v>
      </c>
      <c r="W207" s="3">
        <f t="shared" ca="1" si="183"/>
        <v>16.842693511557975</v>
      </c>
      <c r="X207" s="85"/>
      <c r="Y207" s="3" t="str">
        <f t="shared" si="184"/>
        <v>1.10</v>
      </c>
      <c r="Z207" s="3" t="str">
        <f t="shared" si="185"/>
        <v>-</v>
      </c>
      <c r="AA207" s="3">
        <f t="shared" si="186"/>
        <v>333.93</v>
      </c>
      <c r="AB207" s="3">
        <f t="shared" ca="1" si="187"/>
        <v>54.401159795057289</v>
      </c>
      <c r="AC207" s="3">
        <f t="shared" ca="1" si="188"/>
        <v>15.851946834407508</v>
      </c>
      <c r="AE207" s="3" t="str">
        <f t="shared" si="189"/>
        <v>1.10</v>
      </c>
      <c r="AF207" s="3" t="str">
        <f t="shared" si="190"/>
        <v>-</v>
      </c>
      <c r="AG207" s="3">
        <f t="shared" si="191"/>
        <v>333.93</v>
      </c>
      <c r="AH207" s="3">
        <f t="shared" ca="1" si="192"/>
        <v>54.401159795057289</v>
      </c>
      <c r="AI207" s="3">
        <f t="shared" ca="1" si="193"/>
        <v>14.861200157257038</v>
      </c>
      <c r="AK207" s="3" t="str">
        <f t="shared" si="194"/>
        <v>1.10</v>
      </c>
      <c r="AL207" s="3" t="str">
        <f t="shared" si="195"/>
        <v>-</v>
      </c>
      <c r="AM207" s="3">
        <f t="shared" si="196"/>
        <v>333.93</v>
      </c>
      <c r="AN207" s="3">
        <f t="shared" ca="1" si="197"/>
        <v>54.401159795057289</v>
      </c>
      <c r="AO207" s="3">
        <f t="shared" ca="1" si="198"/>
        <v>13.870453480106569</v>
      </c>
      <c r="AQ207" s="3" t="str">
        <f t="shared" si="199"/>
        <v>1.10</v>
      </c>
      <c r="AR207" s="3" t="str">
        <f t="shared" si="200"/>
        <v>-</v>
      </c>
      <c r="AS207" s="3">
        <f t="shared" si="201"/>
        <v>333.93</v>
      </c>
      <c r="AT207" s="3">
        <f t="shared" ca="1" si="202"/>
        <v>54.401159795057289</v>
      </c>
      <c r="AU207" s="3">
        <f t="shared" ca="1" si="203"/>
        <v>11.88896012580563</v>
      </c>
      <c r="AW207" s="3" t="str">
        <f t="shared" si="204"/>
        <v>1.10</v>
      </c>
      <c r="AX207" s="3" t="str">
        <f t="shared" si="205"/>
        <v>-</v>
      </c>
      <c r="AY207" s="3">
        <f t="shared" si="206"/>
        <v>333.93</v>
      </c>
      <c r="AZ207" s="3">
        <f t="shared" ca="1" si="207"/>
        <v>54.401159795057289</v>
      </c>
      <c r="BA207" s="3">
        <f t="shared" ca="1" si="208"/>
        <v>9.9074667715046925</v>
      </c>
      <c r="BC207" s="3" t="str">
        <f t="shared" si="209"/>
        <v>1.10</v>
      </c>
      <c r="BD207" s="3" t="str">
        <f t="shared" si="210"/>
        <v>-</v>
      </c>
      <c r="BE207" s="3">
        <f t="shared" si="211"/>
        <v>333.93</v>
      </c>
      <c r="BF207" s="3">
        <f t="shared" ca="1" si="212"/>
        <v>54.401159795057289</v>
      </c>
      <c r="BG207" s="3">
        <f t="shared" ca="1" si="213"/>
        <v>5.9444800629028149</v>
      </c>
      <c r="BI207" s="3" t="str">
        <f t="shared" si="214"/>
        <v>1.10</v>
      </c>
      <c r="BJ207" s="3" t="str">
        <f t="shared" si="215"/>
        <v>-</v>
      </c>
      <c r="BK207" s="3">
        <f t="shared" si="216"/>
        <v>333.93</v>
      </c>
      <c r="BL207" s="3">
        <f t="shared" ca="1" si="217"/>
        <v>54.401159795057289</v>
      </c>
      <c r="BM207" s="3">
        <f t="shared" ca="1" si="218"/>
        <v>1.9814933543009385</v>
      </c>
    </row>
    <row r="208" spans="1:65" x14ac:dyDescent="0.3">
      <c r="A208" s="3" t="str">
        <f>'Forward collapse simulation'!B218</f>
        <v>1.10</v>
      </c>
      <c r="B208" s="3" t="str">
        <f>IF('Forward collapse simulation'!C218="","-",'Forward collapse simulation'!C218)</f>
        <v>-</v>
      </c>
      <c r="C208" s="3">
        <f>'Forward collapse simulation'!E218</f>
        <v>335.35</v>
      </c>
      <c r="D208" s="3">
        <f ca="1">'Forward collapse simulation'!AK218</f>
        <v>61.08278954037236</v>
      </c>
      <c r="E208" s="84">
        <f ca="1">'Forward collapse simulation'!AL218</f>
        <v>21.155909358368916</v>
      </c>
      <c r="G208" s="3" t="str">
        <f t="shared" si="169"/>
        <v>1.10</v>
      </c>
      <c r="H208" s="3" t="str">
        <f t="shared" si="170"/>
        <v>-</v>
      </c>
      <c r="I208" s="3">
        <f t="shared" si="171"/>
        <v>335.35</v>
      </c>
      <c r="J208" s="3">
        <f t="shared" ca="1" si="172"/>
        <v>61.08278954037236</v>
      </c>
      <c r="K208" s="3">
        <f t="shared" ca="1" si="173"/>
        <v>20.09811389045047</v>
      </c>
      <c r="M208" s="3" t="str">
        <f t="shared" si="174"/>
        <v>1.10</v>
      </c>
      <c r="N208" s="3" t="str">
        <f t="shared" si="175"/>
        <v>-</v>
      </c>
      <c r="O208" s="3">
        <f t="shared" si="176"/>
        <v>335.35</v>
      </c>
      <c r="P208" s="3">
        <f t="shared" ca="1" si="177"/>
        <v>61.08278954037236</v>
      </c>
      <c r="Q208" s="3">
        <f t="shared" ca="1" si="178"/>
        <v>19.040318422532025</v>
      </c>
      <c r="R208" s="85"/>
      <c r="S208" s="3" t="str">
        <f t="shared" si="179"/>
        <v>1.10</v>
      </c>
      <c r="T208" s="3" t="str">
        <f t="shared" si="180"/>
        <v>-</v>
      </c>
      <c r="U208" s="3">
        <f t="shared" si="181"/>
        <v>335.35</v>
      </c>
      <c r="V208" s="3">
        <f t="shared" ca="1" si="182"/>
        <v>61.08278954037236</v>
      </c>
      <c r="W208" s="3">
        <f t="shared" ca="1" si="183"/>
        <v>17.982522954613579</v>
      </c>
      <c r="X208" s="85"/>
      <c r="Y208" s="3" t="str">
        <f t="shared" si="184"/>
        <v>1.10</v>
      </c>
      <c r="Z208" s="3" t="str">
        <f t="shared" si="185"/>
        <v>-</v>
      </c>
      <c r="AA208" s="3">
        <f t="shared" si="186"/>
        <v>335.35</v>
      </c>
      <c r="AB208" s="3">
        <f t="shared" ca="1" si="187"/>
        <v>61.08278954037236</v>
      </c>
      <c r="AC208" s="3">
        <f t="shared" ca="1" si="188"/>
        <v>16.924727486695133</v>
      </c>
      <c r="AE208" s="3" t="str">
        <f t="shared" si="189"/>
        <v>1.10</v>
      </c>
      <c r="AF208" s="3" t="str">
        <f t="shared" si="190"/>
        <v>-</v>
      </c>
      <c r="AG208" s="3">
        <f t="shared" si="191"/>
        <v>335.35</v>
      </c>
      <c r="AH208" s="3">
        <f t="shared" ca="1" si="192"/>
        <v>61.08278954037236</v>
      </c>
      <c r="AI208" s="3">
        <f t="shared" ca="1" si="193"/>
        <v>15.866932018776687</v>
      </c>
      <c r="AK208" s="3" t="str">
        <f t="shared" si="194"/>
        <v>1.10</v>
      </c>
      <c r="AL208" s="3" t="str">
        <f t="shared" si="195"/>
        <v>-</v>
      </c>
      <c r="AM208" s="3">
        <f t="shared" si="196"/>
        <v>335.35</v>
      </c>
      <c r="AN208" s="3">
        <f t="shared" ca="1" si="197"/>
        <v>61.08278954037236</v>
      </c>
      <c r="AO208" s="3">
        <f t="shared" ca="1" si="198"/>
        <v>14.80913655085824</v>
      </c>
      <c r="AQ208" s="3" t="str">
        <f t="shared" si="199"/>
        <v>1.10</v>
      </c>
      <c r="AR208" s="3" t="str">
        <f t="shared" si="200"/>
        <v>-</v>
      </c>
      <c r="AS208" s="3">
        <f t="shared" si="201"/>
        <v>335.35</v>
      </c>
      <c r="AT208" s="3">
        <f t="shared" ca="1" si="202"/>
        <v>61.08278954037236</v>
      </c>
      <c r="AU208" s="3">
        <f t="shared" ca="1" si="203"/>
        <v>12.69354561502135</v>
      </c>
      <c r="AW208" s="3" t="str">
        <f t="shared" si="204"/>
        <v>1.10</v>
      </c>
      <c r="AX208" s="3" t="str">
        <f t="shared" si="205"/>
        <v>-</v>
      </c>
      <c r="AY208" s="3">
        <f t="shared" si="206"/>
        <v>335.35</v>
      </c>
      <c r="AZ208" s="3">
        <f t="shared" ca="1" si="207"/>
        <v>61.08278954037236</v>
      </c>
      <c r="BA208" s="3">
        <f t="shared" ca="1" si="208"/>
        <v>10.577954679184458</v>
      </c>
      <c r="BC208" s="3" t="str">
        <f t="shared" si="209"/>
        <v>1.10</v>
      </c>
      <c r="BD208" s="3" t="str">
        <f t="shared" si="210"/>
        <v>-</v>
      </c>
      <c r="BE208" s="3">
        <f t="shared" si="211"/>
        <v>335.35</v>
      </c>
      <c r="BF208" s="3">
        <f t="shared" ca="1" si="212"/>
        <v>61.08278954037236</v>
      </c>
      <c r="BG208" s="3">
        <f t="shared" ca="1" si="213"/>
        <v>6.3467728075106749</v>
      </c>
      <c r="BI208" s="3" t="str">
        <f t="shared" si="214"/>
        <v>1.10</v>
      </c>
      <c r="BJ208" s="3" t="str">
        <f t="shared" si="215"/>
        <v>-</v>
      </c>
      <c r="BK208" s="3">
        <f t="shared" si="216"/>
        <v>335.35</v>
      </c>
      <c r="BL208" s="3">
        <f t="shared" ca="1" si="217"/>
        <v>61.08278954037236</v>
      </c>
      <c r="BM208" s="3">
        <f t="shared" ca="1" si="218"/>
        <v>2.1155909358368916</v>
      </c>
    </row>
    <row r="209" spans="1:65" x14ac:dyDescent="0.3">
      <c r="A209" s="3" t="str">
        <f>'Forward collapse simulation'!B219</f>
        <v>1.10</v>
      </c>
      <c r="B209" s="3" t="str">
        <f>IF('Forward collapse simulation'!C219="","-",'Forward collapse simulation'!C219)</f>
        <v>-</v>
      </c>
      <c r="C209" s="3">
        <f>'Forward collapse simulation'!E219</f>
        <v>336.32</v>
      </c>
      <c r="D209" s="3">
        <f ca="1">'Forward collapse simulation'!AK219</f>
        <v>66.197666667395097</v>
      </c>
      <c r="E209" s="84">
        <f ca="1">'Forward collapse simulation'!AL219</f>
        <v>21.04175209239293</v>
      </c>
      <c r="G209" s="3" t="str">
        <f t="shared" si="169"/>
        <v>1.10</v>
      </c>
      <c r="H209" s="3" t="str">
        <f t="shared" si="170"/>
        <v>-</v>
      </c>
      <c r="I209" s="3">
        <f t="shared" si="171"/>
        <v>336.32</v>
      </c>
      <c r="J209" s="3">
        <f t="shared" ca="1" si="172"/>
        <v>66.197666667395097</v>
      </c>
      <c r="K209" s="3">
        <f t="shared" ca="1" si="173"/>
        <v>19.989664487773283</v>
      </c>
      <c r="M209" s="3" t="str">
        <f t="shared" si="174"/>
        <v>1.10</v>
      </c>
      <c r="N209" s="3" t="str">
        <f t="shared" si="175"/>
        <v>-</v>
      </c>
      <c r="O209" s="3">
        <f t="shared" si="176"/>
        <v>336.32</v>
      </c>
      <c r="P209" s="3">
        <f t="shared" ca="1" si="177"/>
        <v>66.197666667395097</v>
      </c>
      <c r="Q209" s="3">
        <f t="shared" ca="1" si="178"/>
        <v>18.937576883153636</v>
      </c>
      <c r="R209" s="85"/>
      <c r="S209" s="3" t="str">
        <f t="shared" si="179"/>
        <v>1.10</v>
      </c>
      <c r="T209" s="3" t="str">
        <f t="shared" si="180"/>
        <v>-</v>
      </c>
      <c r="U209" s="3">
        <f t="shared" si="181"/>
        <v>336.32</v>
      </c>
      <c r="V209" s="3">
        <f t="shared" ca="1" si="182"/>
        <v>66.197666667395097</v>
      </c>
      <c r="W209" s="3">
        <f t="shared" ca="1" si="183"/>
        <v>17.885489278533989</v>
      </c>
      <c r="X209" s="85"/>
      <c r="Y209" s="3" t="str">
        <f t="shared" si="184"/>
        <v>1.10</v>
      </c>
      <c r="Z209" s="3" t="str">
        <f t="shared" si="185"/>
        <v>-</v>
      </c>
      <c r="AA209" s="3">
        <f t="shared" si="186"/>
        <v>336.32</v>
      </c>
      <c r="AB209" s="3">
        <f t="shared" ca="1" si="187"/>
        <v>66.197666667395097</v>
      </c>
      <c r="AC209" s="3">
        <f t="shared" ca="1" si="188"/>
        <v>16.833401673914345</v>
      </c>
      <c r="AE209" s="3" t="str">
        <f t="shared" si="189"/>
        <v>1.10</v>
      </c>
      <c r="AF209" s="3" t="str">
        <f t="shared" si="190"/>
        <v>-</v>
      </c>
      <c r="AG209" s="3">
        <f t="shared" si="191"/>
        <v>336.32</v>
      </c>
      <c r="AH209" s="3">
        <f t="shared" ca="1" si="192"/>
        <v>66.197666667395097</v>
      </c>
      <c r="AI209" s="3">
        <f t="shared" ca="1" si="193"/>
        <v>15.781314069294698</v>
      </c>
      <c r="AK209" s="3" t="str">
        <f t="shared" si="194"/>
        <v>1.10</v>
      </c>
      <c r="AL209" s="3" t="str">
        <f t="shared" si="195"/>
        <v>-</v>
      </c>
      <c r="AM209" s="3">
        <f t="shared" si="196"/>
        <v>336.32</v>
      </c>
      <c r="AN209" s="3">
        <f t="shared" ca="1" si="197"/>
        <v>66.197666667395097</v>
      </c>
      <c r="AO209" s="3">
        <f t="shared" ca="1" si="198"/>
        <v>14.729226464675049</v>
      </c>
      <c r="AQ209" s="3" t="str">
        <f t="shared" si="199"/>
        <v>1.10</v>
      </c>
      <c r="AR209" s="3" t="str">
        <f t="shared" si="200"/>
        <v>-</v>
      </c>
      <c r="AS209" s="3">
        <f t="shared" si="201"/>
        <v>336.32</v>
      </c>
      <c r="AT209" s="3">
        <f t="shared" ca="1" si="202"/>
        <v>66.197666667395097</v>
      </c>
      <c r="AU209" s="3">
        <f t="shared" ca="1" si="203"/>
        <v>12.625051255435757</v>
      </c>
      <c r="AW209" s="3" t="str">
        <f t="shared" si="204"/>
        <v>1.10</v>
      </c>
      <c r="AX209" s="3" t="str">
        <f t="shared" si="205"/>
        <v>-</v>
      </c>
      <c r="AY209" s="3">
        <f t="shared" si="206"/>
        <v>336.32</v>
      </c>
      <c r="AZ209" s="3">
        <f t="shared" ca="1" si="207"/>
        <v>66.197666667395097</v>
      </c>
      <c r="BA209" s="3">
        <f t="shared" ca="1" si="208"/>
        <v>10.520876046196465</v>
      </c>
      <c r="BC209" s="3" t="str">
        <f t="shared" si="209"/>
        <v>1.10</v>
      </c>
      <c r="BD209" s="3" t="str">
        <f t="shared" si="210"/>
        <v>-</v>
      </c>
      <c r="BE209" s="3">
        <f t="shared" si="211"/>
        <v>336.32</v>
      </c>
      <c r="BF209" s="3">
        <f t="shared" ca="1" si="212"/>
        <v>66.197666667395097</v>
      </c>
      <c r="BG209" s="3">
        <f t="shared" ca="1" si="213"/>
        <v>6.3125256277178785</v>
      </c>
      <c r="BI209" s="3" t="str">
        <f t="shared" si="214"/>
        <v>1.10</v>
      </c>
      <c r="BJ209" s="3" t="str">
        <f t="shared" si="215"/>
        <v>-</v>
      </c>
      <c r="BK209" s="3">
        <f t="shared" si="216"/>
        <v>336.32</v>
      </c>
      <c r="BL209" s="3">
        <f t="shared" ca="1" si="217"/>
        <v>66.197666667395097</v>
      </c>
      <c r="BM209" s="3">
        <f t="shared" ca="1" si="218"/>
        <v>2.1041752092392931</v>
      </c>
    </row>
    <row r="210" spans="1:65" x14ac:dyDescent="0.3">
      <c r="A210" s="3" t="str">
        <f>'Forward collapse simulation'!B220</f>
        <v>1.10</v>
      </c>
      <c r="B210" s="3" t="str">
        <f>IF('Forward collapse simulation'!C220="","-",'Forward collapse simulation'!C220)</f>
        <v>-</v>
      </c>
      <c r="C210" s="3">
        <f>'Forward collapse simulation'!E220</f>
        <v>336.65</v>
      </c>
      <c r="D210" s="3">
        <f ca="1">'Forward collapse simulation'!AK220</f>
        <v>71.392347368673313</v>
      </c>
      <c r="E210" s="84">
        <f ca="1">'Forward collapse simulation'!AL220</f>
        <v>22.92541848193413</v>
      </c>
      <c r="G210" s="3" t="str">
        <f t="shared" si="169"/>
        <v>1.10</v>
      </c>
      <c r="H210" s="3" t="str">
        <f t="shared" si="170"/>
        <v>-</v>
      </c>
      <c r="I210" s="3">
        <f t="shared" si="171"/>
        <v>336.65</v>
      </c>
      <c r="J210" s="3">
        <f t="shared" ca="1" si="172"/>
        <v>71.392347368673313</v>
      </c>
      <c r="K210" s="3">
        <f t="shared" ca="1" si="173"/>
        <v>21.779147557837423</v>
      </c>
      <c r="M210" s="3" t="str">
        <f t="shared" si="174"/>
        <v>1.10</v>
      </c>
      <c r="N210" s="3" t="str">
        <f t="shared" si="175"/>
        <v>-</v>
      </c>
      <c r="O210" s="3">
        <f t="shared" si="176"/>
        <v>336.65</v>
      </c>
      <c r="P210" s="3">
        <f t="shared" ca="1" si="177"/>
        <v>71.392347368673313</v>
      </c>
      <c r="Q210" s="3">
        <f t="shared" ca="1" si="178"/>
        <v>20.632876633740718</v>
      </c>
      <c r="R210" s="85"/>
      <c r="S210" s="3" t="str">
        <f t="shared" si="179"/>
        <v>1.10</v>
      </c>
      <c r="T210" s="3" t="str">
        <f t="shared" si="180"/>
        <v>-</v>
      </c>
      <c r="U210" s="3">
        <f t="shared" si="181"/>
        <v>336.65</v>
      </c>
      <c r="V210" s="3">
        <f t="shared" ca="1" si="182"/>
        <v>71.392347368673313</v>
      </c>
      <c r="W210" s="3">
        <f t="shared" ca="1" si="183"/>
        <v>19.48660570964401</v>
      </c>
      <c r="X210" s="85"/>
      <c r="Y210" s="3" t="str">
        <f t="shared" si="184"/>
        <v>1.10</v>
      </c>
      <c r="Z210" s="3" t="str">
        <f t="shared" si="185"/>
        <v>-</v>
      </c>
      <c r="AA210" s="3">
        <f t="shared" si="186"/>
        <v>336.65</v>
      </c>
      <c r="AB210" s="3">
        <f t="shared" ca="1" si="187"/>
        <v>71.392347368673313</v>
      </c>
      <c r="AC210" s="3">
        <f t="shared" ca="1" si="188"/>
        <v>18.340334785547306</v>
      </c>
      <c r="AE210" s="3" t="str">
        <f t="shared" si="189"/>
        <v>1.10</v>
      </c>
      <c r="AF210" s="3" t="str">
        <f t="shared" si="190"/>
        <v>-</v>
      </c>
      <c r="AG210" s="3">
        <f t="shared" si="191"/>
        <v>336.65</v>
      </c>
      <c r="AH210" s="3">
        <f t="shared" ca="1" si="192"/>
        <v>71.392347368673313</v>
      </c>
      <c r="AI210" s="3">
        <f t="shared" ca="1" si="193"/>
        <v>17.194063861450598</v>
      </c>
      <c r="AK210" s="3" t="str">
        <f t="shared" si="194"/>
        <v>1.10</v>
      </c>
      <c r="AL210" s="3" t="str">
        <f t="shared" si="195"/>
        <v>-</v>
      </c>
      <c r="AM210" s="3">
        <f t="shared" si="196"/>
        <v>336.65</v>
      </c>
      <c r="AN210" s="3">
        <f t="shared" ca="1" si="197"/>
        <v>71.392347368673313</v>
      </c>
      <c r="AO210" s="3">
        <f t="shared" ca="1" si="198"/>
        <v>16.04779293735389</v>
      </c>
      <c r="AQ210" s="3" t="str">
        <f t="shared" si="199"/>
        <v>1.10</v>
      </c>
      <c r="AR210" s="3" t="str">
        <f t="shared" si="200"/>
        <v>-</v>
      </c>
      <c r="AS210" s="3">
        <f t="shared" si="201"/>
        <v>336.65</v>
      </c>
      <c r="AT210" s="3">
        <f t="shared" ca="1" si="202"/>
        <v>71.392347368673313</v>
      </c>
      <c r="AU210" s="3">
        <f t="shared" ca="1" si="203"/>
        <v>13.755251089160478</v>
      </c>
      <c r="AW210" s="3" t="str">
        <f t="shared" si="204"/>
        <v>1.10</v>
      </c>
      <c r="AX210" s="3" t="str">
        <f t="shared" si="205"/>
        <v>-</v>
      </c>
      <c r="AY210" s="3">
        <f t="shared" si="206"/>
        <v>336.65</v>
      </c>
      <c r="AZ210" s="3">
        <f t="shared" ca="1" si="207"/>
        <v>71.392347368673313</v>
      </c>
      <c r="BA210" s="3">
        <f t="shared" ca="1" si="208"/>
        <v>11.462709240967065</v>
      </c>
      <c r="BC210" s="3" t="str">
        <f t="shared" si="209"/>
        <v>1.10</v>
      </c>
      <c r="BD210" s="3" t="str">
        <f t="shared" si="210"/>
        <v>-</v>
      </c>
      <c r="BE210" s="3">
        <f t="shared" si="211"/>
        <v>336.65</v>
      </c>
      <c r="BF210" s="3">
        <f t="shared" ca="1" si="212"/>
        <v>71.392347368673313</v>
      </c>
      <c r="BG210" s="3">
        <f t="shared" ca="1" si="213"/>
        <v>6.8776255445802388</v>
      </c>
      <c r="BI210" s="3" t="str">
        <f t="shared" si="214"/>
        <v>1.10</v>
      </c>
      <c r="BJ210" s="3" t="str">
        <f t="shared" si="215"/>
        <v>-</v>
      </c>
      <c r="BK210" s="3">
        <f t="shared" si="216"/>
        <v>336.65</v>
      </c>
      <c r="BL210" s="3">
        <f t="shared" ca="1" si="217"/>
        <v>71.392347368673313</v>
      </c>
      <c r="BM210" s="3">
        <f t="shared" ca="1" si="218"/>
        <v>2.2925418481934132</v>
      </c>
    </row>
    <row r="211" spans="1:65" x14ac:dyDescent="0.3">
      <c r="A211" s="3" t="str">
        <f>'Forward collapse simulation'!B221</f>
        <v>1.10</v>
      </c>
      <c r="B211" s="3" t="str">
        <f>IF('Forward collapse simulation'!C221="","-",'Forward collapse simulation'!C221)</f>
        <v>-</v>
      </c>
      <c r="C211" s="3">
        <f>'Forward collapse simulation'!E221</f>
        <v>337.09</v>
      </c>
      <c r="D211" s="3">
        <f ca="1">'Forward collapse simulation'!AK221</f>
        <v>74.807910425121236</v>
      </c>
      <c r="E211" s="84">
        <f ca="1">'Forward collapse simulation'!AL221</f>
        <v>25.960392586747968</v>
      </c>
      <c r="G211" s="3" t="str">
        <f t="shared" si="169"/>
        <v>1.10</v>
      </c>
      <c r="H211" s="3" t="str">
        <f t="shared" si="170"/>
        <v>-</v>
      </c>
      <c r="I211" s="3">
        <f t="shared" si="171"/>
        <v>337.09</v>
      </c>
      <c r="J211" s="3">
        <f t="shared" ca="1" si="172"/>
        <v>74.807910425121236</v>
      </c>
      <c r="K211" s="3">
        <f t="shared" ca="1" si="173"/>
        <v>24.662372957410568</v>
      </c>
      <c r="M211" s="3" t="str">
        <f t="shared" si="174"/>
        <v>1.10</v>
      </c>
      <c r="N211" s="3" t="str">
        <f t="shared" si="175"/>
        <v>-</v>
      </c>
      <c r="O211" s="3">
        <f t="shared" si="176"/>
        <v>337.09</v>
      </c>
      <c r="P211" s="3">
        <f t="shared" ca="1" si="177"/>
        <v>74.807910425121236</v>
      </c>
      <c r="Q211" s="3">
        <f t="shared" ca="1" si="178"/>
        <v>23.364353328073172</v>
      </c>
      <c r="R211" s="85"/>
      <c r="S211" s="3" t="str">
        <f t="shared" si="179"/>
        <v>1.10</v>
      </c>
      <c r="T211" s="3" t="str">
        <f t="shared" si="180"/>
        <v>-</v>
      </c>
      <c r="U211" s="3">
        <f t="shared" si="181"/>
        <v>337.09</v>
      </c>
      <c r="V211" s="3">
        <f t="shared" ca="1" si="182"/>
        <v>74.807910425121236</v>
      </c>
      <c r="W211" s="3">
        <f t="shared" ca="1" si="183"/>
        <v>22.066333698735772</v>
      </c>
      <c r="X211" s="85"/>
      <c r="Y211" s="3" t="str">
        <f t="shared" si="184"/>
        <v>1.10</v>
      </c>
      <c r="Z211" s="3" t="str">
        <f t="shared" si="185"/>
        <v>-</v>
      </c>
      <c r="AA211" s="3">
        <f t="shared" si="186"/>
        <v>337.09</v>
      </c>
      <c r="AB211" s="3">
        <f t="shared" ca="1" si="187"/>
        <v>74.807910425121236</v>
      </c>
      <c r="AC211" s="3">
        <f t="shared" ca="1" si="188"/>
        <v>20.768314069398375</v>
      </c>
      <c r="AE211" s="3" t="str">
        <f t="shared" si="189"/>
        <v>1.10</v>
      </c>
      <c r="AF211" s="3" t="str">
        <f t="shared" si="190"/>
        <v>-</v>
      </c>
      <c r="AG211" s="3">
        <f t="shared" si="191"/>
        <v>337.09</v>
      </c>
      <c r="AH211" s="3">
        <f t="shared" ca="1" si="192"/>
        <v>74.807910425121236</v>
      </c>
      <c r="AI211" s="3">
        <f t="shared" ca="1" si="193"/>
        <v>19.470294440060975</v>
      </c>
      <c r="AK211" s="3" t="str">
        <f t="shared" si="194"/>
        <v>1.10</v>
      </c>
      <c r="AL211" s="3" t="str">
        <f t="shared" si="195"/>
        <v>-</v>
      </c>
      <c r="AM211" s="3">
        <f t="shared" si="196"/>
        <v>337.09</v>
      </c>
      <c r="AN211" s="3">
        <f t="shared" ca="1" si="197"/>
        <v>74.807910425121236</v>
      </c>
      <c r="AO211" s="3">
        <f t="shared" ca="1" si="198"/>
        <v>18.172274810723575</v>
      </c>
      <c r="AQ211" s="3" t="str">
        <f t="shared" si="199"/>
        <v>1.10</v>
      </c>
      <c r="AR211" s="3" t="str">
        <f t="shared" si="200"/>
        <v>-</v>
      </c>
      <c r="AS211" s="3">
        <f t="shared" si="201"/>
        <v>337.09</v>
      </c>
      <c r="AT211" s="3">
        <f t="shared" ca="1" si="202"/>
        <v>74.807910425121236</v>
      </c>
      <c r="AU211" s="3">
        <f t="shared" ca="1" si="203"/>
        <v>15.576235552048781</v>
      </c>
      <c r="AW211" s="3" t="str">
        <f t="shared" si="204"/>
        <v>1.10</v>
      </c>
      <c r="AX211" s="3" t="str">
        <f t="shared" si="205"/>
        <v>-</v>
      </c>
      <c r="AY211" s="3">
        <f t="shared" si="206"/>
        <v>337.09</v>
      </c>
      <c r="AZ211" s="3">
        <f t="shared" ca="1" si="207"/>
        <v>74.807910425121236</v>
      </c>
      <c r="BA211" s="3">
        <f t="shared" ca="1" si="208"/>
        <v>12.980196293373984</v>
      </c>
      <c r="BC211" s="3" t="str">
        <f t="shared" si="209"/>
        <v>1.10</v>
      </c>
      <c r="BD211" s="3" t="str">
        <f t="shared" si="210"/>
        <v>-</v>
      </c>
      <c r="BE211" s="3">
        <f t="shared" si="211"/>
        <v>337.09</v>
      </c>
      <c r="BF211" s="3">
        <f t="shared" ca="1" si="212"/>
        <v>74.807910425121236</v>
      </c>
      <c r="BG211" s="3">
        <f t="shared" ca="1" si="213"/>
        <v>7.7881177760243903</v>
      </c>
      <c r="BI211" s="3" t="str">
        <f t="shared" si="214"/>
        <v>1.10</v>
      </c>
      <c r="BJ211" s="3" t="str">
        <f t="shared" si="215"/>
        <v>-</v>
      </c>
      <c r="BK211" s="3">
        <f t="shared" si="216"/>
        <v>337.09</v>
      </c>
      <c r="BL211" s="3">
        <f t="shared" ca="1" si="217"/>
        <v>74.807910425121236</v>
      </c>
      <c r="BM211" s="3">
        <f t="shared" ca="1" si="218"/>
        <v>2.5960392586747969</v>
      </c>
    </row>
    <row r="212" spans="1:65" x14ac:dyDescent="0.3">
      <c r="A212" s="3" t="str">
        <f>'Forward collapse simulation'!B222</f>
        <v>1.10</v>
      </c>
      <c r="B212" s="3" t="str">
        <f>IF('Forward collapse simulation'!C222="","-",'Forward collapse simulation'!C222)</f>
        <v>-</v>
      </c>
      <c r="C212" s="3">
        <f>'Forward collapse simulation'!E222</f>
        <v>338.29</v>
      </c>
      <c r="D212" s="3">
        <f ca="1">'Forward collapse simulation'!AK222</f>
        <v>78.392016236020154</v>
      </c>
      <c r="E212" s="84">
        <f ca="1">'Forward collapse simulation'!AL222</f>
        <v>29.066901266646511</v>
      </c>
      <c r="G212" s="3" t="str">
        <f t="shared" si="169"/>
        <v>1.10</v>
      </c>
      <c r="H212" s="3" t="str">
        <f t="shared" si="170"/>
        <v>-</v>
      </c>
      <c r="I212" s="3">
        <f t="shared" si="171"/>
        <v>338.29</v>
      </c>
      <c r="J212" s="3">
        <f t="shared" ca="1" si="172"/>
        <v>78.392016236020154</v>
      </c>
      <c r="K212" s="3">
        <f t="shared" ca="1" si="173"/>
        <v>27.613556203314182</v>
      </c>
      <c r="M212" s="3" t="str">
        <f t="shared" si="174"/>
        <v>1.10</v>
      </c>
      <c r="N212" s="3" t="str">
        <f t="shared" si="175"/>
        <v>-</v>
      </c>
      <c r="O212" s="3">
        <f t="shared" si="176"/>
        <v>338.29</v>
      </c>
      <c r="P212" s="3">
        <f t="shared" ca="1" si="177"/>
        <v>78.392016236020154</v>
      </c>
      <c r="Q212" s="3">
        <f t="shared" ca="1" si="178"/>
        <v>26.160211139981861</v>
      </c>
      <c r="R212" s="85"/>
      <c r="S212" s="3" t="str">
        <f t="shared" si="179"/>
        <v>1.10</v>
      </c>
      <c r="T212" s="3" t="str">
        <f t="shared" si="180"/>
        <v>-</v>
      </c>
      <c r="U212" s="3">
        <f t="shared" si="181"/>
        <v>338.29</v>
      </c>
      <c r="V212" s="3">
        <f t="shared" ca="1" si="182"/>
        <v>78.392016236020154</v>
      </c>
      <c r="W212" s="3">
        <f t="shared" ca="1" si="183"/>
        <v>24.706866076649533</v>
      </c>
      <c r="X212" s="85"/>
      <c r="Y212" s="3" t="str">
        <f t="shared" si="184"/>
        <v>1.10</v>
      </c>
      <c r="Z212" s="3" t="str">
        <f t="shared" si="185"/>
        <v>-</v>
      </c>
      <c r="AA212" s="3">
        <f t="shared" si="186"/>
        <v>338.29</v>
      </c>
      <c r="AB212" s="3">
        <f t="shared" ca="1" si="187"/>
        <v>78.392016236020154</v>
      </c>
      <c r="AC212" s="3">
        <f t="shared" ca="1" si="188"/>
        <v>23.253521013317211</v>
      </c>
      <c r="AE212" s="3" t="str">
        <f t="shared" si="189"/>
        <v>1.10</v>
      </c>
      <c r="AF212" s="3" t="str">
        <f t="shared" si="190"/>
        <v>-</v>
      </c>
      <c r="AG212" s="3">
        <f t="shared" si="191"/>
        <v>338.29</v>
      </c>
      <c r="AH212" s="3">
        <f t="shared" ca="1" si="192"/>
        <v>78.392016236020154</v>
      </c>
      <c r="AI212" s="3">
        <f t="shared" ca="1" si="193"/>
        <v>21.800175949984883</v>
      </c>
      <c r="AK212" s="3" t="str">
        <f t="shared" si="194"/>
        <v>1.10</v>
      </c>
      <c r="AL212" s="3" t="str">
        <f t="shared" si="195"/>
        <v>-</v>
      </c>
      <c r="AM212" s="3">
        <f t="shared" si="196"/>
        <v>338.29</v>
      </c>
      <c r="AN212" s="3">
        <f t="shared" ca="1" si="197"/>
        <v>78.392016236020154</v>
      </c>
      <c r="AO212" s="3">
        <f t="shared" ca="1" si="198"/>
        <v>20.346830886652555</v>
      </c>
      <c r="AQ212" s="3" t="str">
        <f t="shared" si="199"/>
        <v>1.10</v>
      </c>
      <c r="AR212" s="3" t="str">
        <f t="shared" si="200"/>
        <v>-</v>
      </c>
      <c r="AS212" s="3">
        <f t="shared" si="201"/>
        <v>338.29</v>
      </c>
      <c r="AT212" s="3">
        <f t="shared" ca="1" si="202"/>
        <v>78.392016236020154</v>
      </c>
      <c r="AU212" s="3">
        <f t="shared" ca="1" si="203"/>
        <v>17.440140759987905</v>
      </c>
      <c r="AW212" s="3" t="str">
        <f t="shared" si="204"/>
        <v>1.10</v>
      </c>
      <c r="AX212" s="3" t="str">
        <f t="shared" si="205"/>
        <v>-</v>
      </c>
      <c r="AY212" s="3">
        <f t="shared" si="206"/>
        <v>338.29</v>
      </c>
      <c r="AZ212" s="3">
        <f t="shared" ca="1" si="207"/>
        <v>78.392016236020154</v>
      </c>
      <c r="BA212" s="3">
        <f t="shared" ca="1" si="208"/>
        <v>14.533450633323255</v>
      </c>
      <c r="BC212" s="3" t="str">
        <f t="shared" si="209"/>
        <v>1.10</v>
      </c>
      <c r="BD212" s="3" t="str">
        <f t="shared" si="210"/>
        <v>-</v>
      </c>
      <c r="BE212" s="3">
        <f t="shared" si="211"/>
        <v>338.29</v>
      </c>
      <c r="BF212" s="3">
        <f t="shared" ca="1" si="212"/>
        <v>78.392016236020154</v>
      </c>
      <c r="BG212" s="3">
        <f t="shared" ca="1" si="213"/>
        <v>8.7200703799939525</v>
      </c>
      <c r="BI212" s="3" t="str">
        <f t="shared" si="214"/>
        <v>1.10</v>
      </c>
      <c r="BJ212" s="3" t="str">
        <f t="shared" si="215"/>
        <v>-</v>
      </c>
      <c r="BK212" s="3">
        <f t="shared" si="216"/>
        <v>338.29</v>
      </c>
      <c r="BL212" s="3">
        <f t="shared" ca="1" si="217"/>
        <v>78.392016236020154</v>
      </c>
      <c r="BM212" s="3">
        <f t="shared" ca="1" si="218"/>
        <v>2.9066901266646514</v>
      </c>
    </row>
    <row r="213" spans="1:65" x14ac:dyDescent="0.3">
      <c r="A213" s="3" t="str">
        <f>'Forward collapse simulation'!B223</f>
        <v>1.10</v>
      </c>
      <c r="B213" s="3" t="str">
        <f>IF('Forward collapse simulation'!C223="","-",'Forward collapse simulation'!C223)</f>
        <v>-</v>
      </c>
      <c r="C213" s="3">
        <f>'Forward collapse simulation'!E223</f>
        <v>340.71</v>
      </c>
      <c r="D213" s="3">
        <f ca="1">'Forward collapse simulation'!AK223</f>
        <v>82.085945856648905</v>
      </c>
      <c r="E213" s="84">
        <f ca="1">'Forward collapse simulation'!AL223</f>
        <v>28.893724188080931</v>
      </c>
      <c r="G213" s="3" t="str">
        <f t="shared" si="169"/>
        <v>1.10</v>
      </c>
      <c r="H213" s="3" t="str">
        <f t="shared" si="170"/>
        <v>-</v>
      </c>
      <c r="I213" s="3">
        <f t="shared" si="171"/>
        <v>340.71</v>
      </c>
      <c r="J213" s="3">
        <f t="shared" ca="1" si="172"/>
        <v>82.085945856648905</v>
      </c>
      <c r="K213" s="3">
        <f t="shared" ca="1" si="173"/>
        <v>27.449037978676884</v>
      </c>
      <c r="M213" s="3" t="str">
        <f t="shared" si="174"/>
        <v>1.10</v>
      </c>
      <c r="N213" s="3" t="str">
        <f t="shared" si="175"/>
        <v>-</v>
      </c>
      <c r="O213" s="3">
        <f t="shared" si="176"/>
        <v>340.71</v>
      </c>
      <c r="P213" s="3">
        <f t="shared" ca="1" si="177"/>
        <v>82.085945856648905</v>
      </c>
      <c r="Q213" s="3">
        <f t="shared" ca="1" si="178"/>
        <v>26.004351769272837</v>
      </c>
      <c r="R213" s="85"/>
      <c r="S213" s="3" t="str">
        <f t="shared" si="179"/>
        <v>1.10</v>
      </c>
      <c r="T213" s="3" t="str">
        <f t="shared" si="180"/>
        <v>-</v>
      </c>
      <c r="U213" s="3">
        <f t="shared" si="181"/>
        <v>340.71</v>
      </c>
      <c r="V213" s="3">
        <f t="shared" ca="1" si="182"/>
        <v>82.085945856648905</v>
      </c>
      <c r="W213" s="3">
        <f t="shared" ca="1" si="183"/>
        <v>24.55966555986879</v>
      </c>
      <c r="X213" s="85"/>
      <c r="Y213" s="3" t="str">
        <f t="shared" si="184"/>
        <v>1.10</v>
      </c>
      <c r="Z213" s="3" t="str">
        <f t="shared" si="185"/>
        <v>-</v>
      </c>
      <c r="AA213" s="3">
        <f t="shared" si="186"/>
        <v>340.71</v>
      </c>
      <c r="AB213" s="3">
        <f t="shared" ca="1" si="187"/>
        <v>82.085945856648905</v>
      </c>
      <c r="AC213" s="3">
        <f t="shared" ca="1" si="188"/>
        <v>23.114979350464747</v>
      </c>
      <c r="AE213" s="3" t="str">
        <f t="shared" si="189"/>
        <v>1.10</v>
      </c>
      <c r="AF213" s="3" t="str">
        <f t="shared" si="190"/>
        <v>-</v>
      </c>
      <c r="AG213" s="3">
        <f t="shared" si="191"/>
        <v>340.71</v>
      </c>
      <c r="AH213" s="3">
        <f t="shared" ca="1" si="192"/>
        <v>82.085945856648905</v>
      </c>
      <c r="AI213" s="3">
        <f t="shared" ca="1" si="193"/>
        <v>21.670293141060696</v>
      </c>
      <c r="AK213" s="3" t="str">
        <f t="shared" si="194"/>
        <v>1.10</v>
      </c>
      <c r="AL213" s="3" t="str">
        <f t="shared" si="195"/>
        <v>-</v>
      </c>
      <c r="AM213" s="3">
        <f t="shared" si="196"/>
        <v>340.71</v>
      </c>
      <c r="AN213" s="3">
        <f t="shared" ca="1" si="197"/>
        <v>82.085945856648905</v>
      </c>
      <c r="AO213" s="3">
        <f t="shared" ca="1" si="198"/>
        <v>20.22560693165665</v>
      </c>
      <c r="AQ213" s="3" t="str">
        <f t="shared" si="199"/>
        <v>1.10</v>
      </c>
      <c r="AR213" s="3" t="str">
        <f t="shared" si="200"/>
        <v>-</v>
      </c>
      <c r="AS213" s="3">
        <f t="shared" si="201"/>
        <v>340.71</v>
      </c>
      <c r="AT213" s="3">
        <f t="shared" ca="1" si="202"/>
        <v>82.085945856648905</v>
      </c>
      <c r="AU213" s="3">
        <f t="shared" ca="1" si="203"/>
        <v>17.336234512848559</v>
      </c>
      <c r="AW213" s="3" t="str">
        <f t="shared" si="204"/>
        <v>1.10</v>
      </c>
      <c r="AX213" s="3" t="str">
        <f t="shared" si="205"/>
        <v>-</v>
      </c>
      <c r="AY213" s="3">
        <f t="shared" si="206"/>
        <v>340.71</v>
      </c>
      <c r="AZ213" s="3">
        <f t="shared" ca="1" si="207"/>
        <v>82.085945856648905</v>
      </c>
      <c r="BA213" s="3">
        <f t="shared" ca="1" si="208"/>
        <v>14.446862094040466</v>
      </c>
      <c r="BC213" s="3" t="str">
        <f t="shared" si="209"/>
        <v>1.10</v>
      </c>
      <c r="BD213" s="3" t="str">
        <f t="shared" si="210"/>
        <v>-</v>
      </c>
      <c r="BE213" s="3">
        <f t="shared" si="211"/>
        <v>340.71</v>
      </c>
      <c r="BF213" s="3">
        <f t="shared" ca="1" si="212"/>
        <v>82.085945856648905</v>
      </c>
      <c r="BG213" s="3">
        <f t="shared" ca="1" si="213"/>
        <v>8.6681172564242797</v>
      </c>
      <c r="BI213" s="3" t="str">
        <f t="shared" si="214"/>
        <v>1.10</v>
      </c>
      <c r="BJ213" s="3" t="str">
        <f t="shared" si="215"/>
        <v>-</v>
      </c>
      <c r="BK213" s="3">
        <f t="shared" si="216"/>
        <v>340.71</v>
      </c>
      <c r="BL213" s="3">
        <f t="shared" ca="1" si="217"/>
        <v>82.085945856648905</v>
      </c>
      <c r="BM213" s="3">
        <f t="shared" ca="1" si="218"/>
        <v>2.8893724188080934</v>
      </c>
    </row>
    <row r="214" spans="1:65" x14ac:dyDescent="0.3">
      <c r="A214" s="3" t="str">
        <f>'Forward collapse simulation'!B224</f>
        <v>1.10</v>
      </c>
      <c r="B214" s="3" t="str">
        <f>IF('Forward collapse simulation'!C224="","-",'Forward collapse simulation'!C224)</f>
        <v>-</v>
      </c>
      <c r="C214" s="3">
        <f>'Forward collapse simulation'!E224</f>
        <v>344.46</v>
      </c>
      <c r="D214" s="3">
        <f ca="1">'Forward collapse simulation'!AK224</f>
        <v>83.359779905322512</v>
      </c>
      <c r="E214" s="84">
        <f ca="1">'Forward collapse simulation'!AL224</f>
        <v>28.946903938717405</v>
      </c>
      <c r="G214" s="3" t="str">
        <f t="shared" si="169"/>
        <v>1.10</v>
      </c>
      <c r="H214" s="3" t="str">
        <f t="shared" si="170"/>
        <v>-</v>
      </c>
      <c r="I214" s="3">
        <f t="shared" si="171"/>
        <v>344.46</v>
      </c>
      <c r="J214" s="3">
        <f t="shared" ca="1" si="172"/>
        <v>83.359779905322512</v>
      </c>
      <c r="K214" s="3">
        <f t="shared" ca="1" si="173"/>
        <v>27.499558741781534</v>
      </c>
      <c r="M214" s="3" t="str">
        <f t="shared" si="174"/>
        <v>1.10</v>
      </c>
      <c r="N214" s="3" t="str">
        <f t="shared" si="175"/>
        <v>-</v>
      </c>
      <c r="O214" s="3">
        <f t="shared" si="176"/>
        <v>344.46</v>
      </c>
      <c r="P214" s="3">
        <f t="shared" ca="1" si="177"/>
        <v>83.359779905322512</v>
      </c>
      <c r="Q214" s="3">
        <f t="shared" ca="1" si="178"/>
        <v>26.052213544845664</v>
      </c>
      <c r="R214" s="85"/>
      <c r="S214" s="3" t="str">
        <f t="shared" si="179"/>
        <v>1.10</v>
      </c>
      <c r="T214" s="3" t="str">
        <f t="shared" si="180"/>
        <v>-</v>
      </c>
      <c r="U214" s="3">
        <f t="shared" si="181"/>
        <v>344.46</v>
      </c>
      <c r="V214" s="3">
        <f t="shared" ca="1" si="182"/>
        <v>83.359779905322512</v>
      </c>
      <c r="W214" s="3">
        <f t="shared" ca="1" si="183"/>
        <v>24.604868347909793</v>
      </c>
      <c r="X214" s="85"/>
      <c r="Y214" s="3" t="str">
        <f t="shared" si="184"/>
        <v>1.10</v>
      </c>
      <c r="Z214" s="3" t="str">
        <f t="shared" si="185"/>
        <v>-</v>
      </c>
      <c r="AA214" s="3">
        <f t="shared" si="186"/>
        <v>344.46</v>
      </c>
      <c r="AB214" s="3">
        <f t="shared" ca="1" si="187"/>
        <v>83.359779905322512</v>
      </c>
      <c r="AC214" s="3">
        <f t="shared" ca="1" si="188"/>
        <v>23.157523150973926</v>
      </c>
      <c r="AE214" s="3" t="str">
        <f t="shared" si="189"/>
        <v>1.10</v>
      </c>
      <c r="AF214" s="3" t="str">
        <f t="shared" si="190"/>
        <v>-</v>
      </c>
      <c r="AG214" s="3">
        <f t="shared" si="191"/>
        <v>344.46</v>
      </c>
      <c r="AH214" s="3">
        <f t="shared" ca="1" si="192"/>
        <v>83.359779905322512</v>
      </c>
      <c r="AI214" s="3">
        <f t="shared" ca="1" si="193"/>
        <v>21.710177954038052</v>
      </c>
      <c r="AK214" s="3" t="str">
        <f t="shared" si="194"/>
        <v>1.10</v>
      </c>
      <c r="AL214" s="3" t="str">
        <f t="shared" si="195"/>
        <v>-</v>
      </c>
      <c r="AM214" s="3">
        <f t="shared" si="196"/>
        <v>344.46</v>
      </c>
      <c r="AN214" s="3">
        <f t="shared" ca="1" si="197"/>
        <v>83.359779905322512</v>
      </c>
      <c r="AO214" s="3">
        <f t="shared" ca="1" si="198"/>
        <v>20.262832757102181</v>
      </c>
      <c r="AQ214" s="3" t="str">
        <f t="shared" si="199"/>
        <v>1.10</v>
      </c>
      <c r="AR214" s="3" t="str">
        <f t="shared" si="200"/>
        <v>-</v>
      </c>
      <c r="AS214" s="3">
        <f t="shared" si="201"/>
        <v>344.46</v>
      </c>
      <c r="AT214" s="3">
        <f t="shared" ca="1" si="202"/>
        <v>83.359779905322512</v>
      </c>
      <c r="AU214" s="3">
        <f t="shared" ca="1" si="203"/>
        <v>17.368142363230444</v>
      </c>
      <c r="AW214" s="3" t="str">
        <f t="shared" si="204"/>
        <v>1.10</v>
      </c>
      <c r="AX214" s="3" t="str">
        <f t="shared" si="205"/>
        <v>-</v>
      </c>
      <c r="AY214" s="3">
        <f t="shared" si="206"/>
        <v>344.46</v>
      </c>
      <c r="AZ214" s="3">
        <f t="shared" ca="1" si="207"/>
        <v>83.359779905322512</v>
      </c>
      <c r="BA214" s="3">
        <f t="shared" ca="1" si="208"/>
        <v>14.473451969358702</v>
      </c>
      <c r="BC214" s="3" t="str">
        <f t="shared" si="209"/>
        <v>1.10</v>
      </c>
      <c r="BD214" s="3" t="str">
        <f t="shared" si="210"/>
        <v>-</v>
      </c>
      <c r="BE214" s="3">
        <f t="shared" si="211"/>
        <v>344.46</v>
      </c>
      <c r="BF214" s="3">
        <f t="shared" ca="1" si="212"/>
        <v>83.359779905322512</v>
      </c>
      <c r="BG214" s="3">
        <f t="shared" ca="1" si="213"/>
        <v>8.6840711816152218</v>
      </c>
      <c r="BI214" s="3" t="str">
        <f t="shared" si="214"/>
        <v>1.10</v>
      </c>
      <c r="BJ214" s="3" t="str">
        <f t="shared" si="215"/>
        <v>-</v>
      </c>
      <c r="BK214" s="3">
        <f t="shared" si="216"/>
        <v>344.46</v>
      </c>
      <c r="BL214" s="3">
        <f t="shared" ca="1" si="217"/>
        <v>83.359779905322512</v>
      </c>
      <c r="BM214" s="3">
        <f t="shared" ca="1" si="218"/>
        <v>2.8946903938717408</v>
      </c>
    </row>
    <row r="215" spans="1:65" x14ac:dyDescent="0.3">
      <c r="A215" s="3" t="str">
        <f>'Forward collapse simulation'!B225</f>
        <v>1.10</v>
      </c>
      <c r="B215" s="3" t="str">
        <f>IF('Forward collapse simulation'!C225="","-",'Forward collapse simulation'!C225)</f>
        <v>-</v>
      </c>
      <c r="C215" s="3">
        <f>'Forward collapse simulation'!E225</f>
        <v>350.36</v>
      </c>
      <c r="D215" s="3">
        <f ca="1">'Forward collapse simulation'!AK225</f>
        <v>86.490634868718914</v>
      </c>
      <c r="E215" s="84">
        <f ca="1">'Forward collapse simulation'!AL225</f>
        <v>32.005727270786821</v>
      </c>
      <c r="G215" s="3" t="str">
        <f t="shared" si="169"/>
        <v>1.10</v>
      </c>
      <c r="H215" s="3" t="str">
        <f t="shared" si="170"/>
        <v>-</v>
      </c>
      <c r="I215" s="3">
        <f t="shared" si="171"/>
        <v>350.36</v>
      </c>
      <c r="J215" s="3">
        <f t="shared" ca="1" si="172"/>
        <v>86.490634868718914</v>
      </c>
      <c r="K215" s="3">
        <f t="shared" ca="1" si="173"/>
        <v>30.405440907247478</v>
      </c>
      <c r="M215" s="3" t="str">
        <f t="shared" si="174"/>
        <v>1.10</v>
      </c>
      <c r="N215" s="3" t="str">
        <f t="shared" si="175"/>
        <v>-</v>
      </c>
      <c r="O215" s="3">
        <f t="shared" si="176"/>
        <v>350.36</v>
      </c>
      <c r="P215" s="3">
        <f t="shared" ca="1" si="177"/>
        <v>86.490634868718914</v>
      </c>
      <c r="Q215" s="3">
        <f t="shared" ca="1" si="178"/>
        <v>28.805154543708138</v>
      </c>
      <c r="R215" s="85"/>
      <c r="S215" s="3" t="str">
        <f t="shared" si="179"/>
        <v>1.10</v>
      </c>
      <c r="T215" s="3" t="str">
        <f t="shared" si="180"/>
        <v>-</v>
      </c>
      <c r="U215" s="3">
        <f t="shared" si="181"/>
        <v>350.36</v>
      </c>
      <c r="V215" s="3">
        <f t="shared" ca="1" si="182"/>
        <v>86.490634868718914</v>
      </c>
      <c r="W215" s="3">
        <f t="shared" ca="1" si="183"/>
        <v>27.204868180168798</v>
      </c>
      <c r="X215" s="85"/>
      <c r="Y215" s="3" t="str">
        <f t="shared" si="184"/>
        <v>1.10</v>
      </c>
      <c r="Z215" s="3" t="str">
        <f t="shared" si="185"/>
        <v>-</v>
      </c>
      <c r="AA215" s="3">
        <f t="shared" si="186"/>
        <v>350.36</v>
      </c>
      <c r="AB215" s="3">
        <f t="shared" ca="1" si="187"/>
        <v>86.490634868718914</v>
      </c>
      <c r="AC215" s="3">
        <f t="shared" ca="1" si="188"/>
        <v>25.604581816629459</v>
      </c>
      <c r="AE215" s="3" t="str">
        <f t="shared" si="189"/>
        <v>1.10</v>
      </c>
      <c r="AF215" s="3" t="str">
        <f t="shared" si="190"/>
        <v>-</v>
      </c>
      <c r="AG215" s="3">
        <f t="shared" si="191"/>
        <v>350.36</v>
      </c>
      <c r="AH215" s="3">
        <f t="shared" ca="1" si="192"/>
        <v>86.490634868718914</v>
      </c>
      <c r="AI215" s="3">
        <f t="shared" ca="1" si="193"/>
        <v>24.004295453090116</v>
      </c>
      <c r="AK215" s="3" t="str">
        <f t="shared" si="194"/>
        <v>1.10</v>
      </c>
      <c r="AL215" s="3" t="str">
        <f t="shared" si="195"/>
        <v>-</v>
      </c>
      <c r="AM215" s="3">
        <f t="shared" si="196"/>
        <v>350.36</v>
      </c>
      <c r="AN215" s="3">
        <f t="shared" ca="1" si="197"/>
        <v>86.490634868718914</v>
      </c>
      <c r="AO215" s="3">
        <f t="shared" ca="1" si="198"/>
        <v>22.404009089550772</v>
      </c>
      <c r="AQ215" s="3" t="str">
        <f t="shared" si="199"/>
        <v>1.10</v>
      </c>
      <c r="AR215" s="3" t="str">
        <f t="shared" si="200"/>
        <v>-</v>
      </c>
      <c r="AS215" s="3">
        <f t="shared" si="201"/>
        <v>350.36</v>
      </c>
      <c r="AT215" s="3">
        <f t="shared" ca="1" si="202"/>
        <v>86.490634868718914</v>
      </c>
      <c r="AU215" s="3">
        <f t="shared" ca="1" si="203"/>
        <v>19.203436362472093</v>
      </c>
      <c r="AW215" s="3" t="str">
        <f t="shared" si="204"/>
        <v>1.10</v>
      </c>
      <c r="AX215" s="3" t="str">
        <f t="shared" si="205"/>
        <v>-</v>
      </c>
      <c r="AY215" s="3">
        <f t="shared" si="206"/>
        <v>350.36</v>
      </c>
      <c r="AZ215" s="3">
        <f t="shared" ca="1" si="207"/>
        <v>86.490634868718914</v>
      </c>
      <c r="BA215" s="3">
        <f t="shared" ca="1" si="208"/>
        <v>16.00286363539341</v>
      </c>
      <c r="BC215" s="3" t="str">
        <f t="shared" si="209"/>
        <v>1.10</v>
      </c>
      <c r="BD215" s="3" t="str">
        <f t="shared" si="210"/>
        <v>-</v>
      </c>
      <c r="BE215" s="3">
        <f t="shared" si="211"/>
        <v>350.36</v>
      </c>
      <c r="BF215" s="3">
        <f t="shared" ca="1" si="212"/>
        <v>86.490634868718914</v>
      </c>
      <c r="BG215" s="3">
        <f t="shared" ca="1" si="213"/>
        <v>9.6017181812360466</v>
      </c>
      <c r="BI215" s="3" t="str">
        <f t="shared" si="214"/>
        <v>1.10</v>
      </c>
      <c r="BJ215" s="3" t="str">
        <f t="shared" si="215"/>
        <v>-</v>
      </c>
      <c r="BK215" s="3">
        <f t="shared" si="216"/>
        <v>350.36</v>
      </c>
      <c r="BL215" s="3">
        <f t="shared" ca="1" si="217"/>
        <v>86.490634868718914</v>
      </c>
      <c r="BM215" s="3">
        <f t="shared" ca="1" si="218"/>
        <v>3.2005727270786823</v>
      </c>
    </row>
    <row r="216" spans="1:65" x14ac:dyDescent="0.3">
      <c r="A216" s="3" t="str">
        <f>'Forward collapse simulation'!B226</f>
        <v>1.10</v>
      </c>
      <c r="B216" s="3" t="str">
        <f>IF('Forward collapse simulation'!C226="","-",'Forward collapse simulation'!C226)</f>
        <v>-</v>
      </c>
      <c r="C216" s="3">
        <f>'Forward collapse simulation'!E226</f>
        <v>358.25</v>
      </c>
      <c r="D216" s="3">
        <f ca="1">'Forward collapse simulation'!AK226</f>
        <v>88.124860468991045</v>
      </c>
      <c r="E216" s="84">
        <f ca="1">'Forward collapse simulation'!AL226</f>
        <v>35.943812401277476</v>
      </c>
      <c r="G216" s="3" t="str">
        <f t="shared" si="169"/>
        <v>1.10</v>
      </c>
      <c r="H216" s="3" t="str">
        <f t="shared" si="170"/>
        <v>-</v>
      </c>
      <c r="I216" s="3">
        <f t="shared" si="171"/>
        <v>358.25</v>
      </c>
      <c r="J216" s="3">
        <f t="shared" ca="1" si="172"/>
        <v>88.124860468991045</v>
      </c>
      <c r="K216" s="3">
        <f t="shared" ca="1" si="173"/>
        <v>34.146621781213604</v>
      </c>
      <c r="M216" s="3" t="str">
        <f t="shared" si="174"/>
        <v>1.10</v>
      </c>
      <c r="N216" s="3" t="str">
        <f t="shared" si="175"/>
        <v>-</v>
      </c>
      <c r="O216" s="3">
        <f t="shared" si="176"/>
        <v>358.25</v>
      </c>
      <c r="P216" s="3">
        <f t="shared" ca="1" si="177"/>
        <v>88.124860468991045</v>
      </c>
      <c r="Q216" s="3">
        <f t="shared" ca="1" si="178"/>
        <v>32.349431161149731</v>
      </c>
      <c r="R216" s="85"/>
      <c r="S216" s="3" t="str">
        <f t="shared" si="179"/>
        <v>1.10</v>
      </c>
      <c r="T216" s="3" t="str">
        <f t="shared" si="180"/>
        <v>-</v>
      </c>
      <c r="U216" s="3">
        <f t="shared" si="181"/>
        <v>358.25</v>
      </c>
      <c r="V216" s="3">
        <f t="shared" ca="1" si="182"/>
        <v>88.124860468991045</v>
      </c>
      <c r="W216" s="3">
        <f t="shared" ca="1" si="183"/>
        <v>30.552240541085855</v>
      </c>
      <c r="X216" s="85"/>
      <c r="Y216" s="3" t="str">
        <f t="shared" si="184"/>
        <v>1.10</v>
      </c>
      <c r="Z216" s="3" t="str">
        <f t="shared" si="185"/>
        <v>-</v>
      </c>
      <c r="AA216" s="3">
        <f t="shared" si="186"/>
        <v>358.25</v>
      </c>
      <c r="AB216" s="3">
        <f t="shared" ca="1" si="187"/>
        <v>88.124860468991045</v>
      </c>
      <c r="AC216" s="3">
        <f t="shared" ca="1" si="188"/>
        <v>28.755049921021982</v>
      </c>
      <c r="AE216" s="3" t="str">
        <f t="shared" si="189"/>
        <v>1.10</v>
      </c>
      <c r="AF216" s="3" t="str">
        <f t="shared" si="190"/>
        <v>-</v>
      </c>
      <c r="AG216" s="3">
        <f t="shared" si="191"/>
        <v>358.25</v>
      </c>
      <c r="AH216" s="3">
        <f t="shared" ca="1" si="192"/>
        <v>88.124860468991045</v>
      </c>
      <c r="AI216" s="3">
        <f t="shared" ca="1" si="193"/>
        <v>26.957859300958106</v>
      </c>
      <c r="AK216" s="3" t="str">
        <f t="shared" si="194"/>
        <v>1.10</v>
      </c>
      <c r="AL216" s="3" t="str">
        <f t="shared" si="195"/>
        <v>-</v>
      </c>
      <c r="AM216" s="3">
        <f t="shared" si="196"/>
        <v>358.25</v>
      </c>
      <c r="AN216" s="3">
        <f t="shared" ca="1" si="197"/>
        <v>88.124860468991045</v>
      </c>
      <c r="AO216" s="3">
        <f t="shared" ca="1" si="198"/>
        <v>25.160668680894233</v>
      </c>
      <c r="AQ216" s="3" t="str">
        <f t="shared" si="199"/>
        <v>1.10</v>
      </c>
      <c r="AR216" s="3" t="str">
        <f t="shared" si="200"/>
        <v>-</v>
      </c>
      <c r="AS216" s="3">
        <f t="shared" si="201"/>
        <v>358.25</v>
      </c>
      <c r="AT216" s="3">
        <f t="shared" ca="1" si="202"/>
        <v>88.124860468991045</v>
      </c>
      <c r="AU216" s="3">
        <f t="shared" ca="1" si="203"/>
        <v>21.566287440766484</v>
      </c>
      <c r="AW216" s="3" t="str">
        <f t="shared" si="204"/>
        <v>1.10</v>
      </c>
      <c r="AX216" s="3" t="str">
        <f t="shared" si="205"/>
        <v>-</v>
      </c>
      <c r="AY216" s="3">
        <f t="shared" si="206"/>
        <v>358.25</v>
      </c>
      <c r="AZ216" s="3">
        <f t="shared" ca="1" si="207"/>
        <v>88.124860468991045</v>
      </c>
      <c r="BA216" s="3">
        <f t="shared" ca="1" si="208"/>
        <v>17.971906200638738</v>
      </c>
      <c r="BC216" s="3" t="str">
        <f t="shared" si="209"/>
        <v>1.10</v>
      </c>
      <c r="BD216" s="3" t="str">
        <f t="shared" si="210"/>
        <v>-</v>
      </c>
      <c r="BE216" s="3">
        <f t="shared" si="211"/>
        <v>358.25</v>
      </c>
      <c r="BF216" s="3">
        <f t="shared" ca="1" si="212"/>
        <v>88.124860468991045</v>
      </c>
      <c r="BG216" s="3">
        <f t="shared" ca="1" si="213"/>
        <v>10.783143720383242</v>
      </c>
      <c r="BI216" s="3" t="str">
        <f t="shared" si="214"/>
        <v>1.10</v>
      </c>
      <c r="BJ216" s="3" t="str">
        <f t="shared" si="215"/>
        <v>-</v>
      </c>
      <c r="BK216" s="3">
        <f t="shared" si="216"/>
        <v>358.25</v>
      </c>
      <c r="BL216" s="3">
        <f t="shared" ca="1" si="217"/>
        <v>88.124860468991045</v>
      </c>
      <c r="BM216" s="3">
        <f t="shared" ca="1" si="218"/>
        <v>3.5943812401277477</v>
      </c>
    </row>
    <row r="217" spans="1:65" x14ac:dyDescent="0.3">
      <c r="A217" s="3" t="str">
        <f>'Forward collapse simulation'!B227</f>
        <v>1.10</v>
      </c>
      <c r="B217" s="3" t="str">
        <f>IF('Forward collapse simulation'!C227="","-",'Forward collapse simulation'!C227)</f>
        <v>-</v>
      </c>
      <c r="C217" s="3">
        <f>'Forward collapse simulation'!E227</f>
        <v>355.5</v>
      </c>
      <c r="D217" s="3">
        <f ca="1">'Forward collapse simulation'!AK227</f>
        <v>89.200255635605799</v>
      </c>
      <c r="E217" s="84">
        <f ca="1">'Forward collapse simulation'!AL227</f>
        <v>38.374966094217577</v>
      </c>
      <c r="G217" s="3" t="str">
        <f t="shared" si="169"/>
        <v>1.10</v>
      </c>
      <c r="H217" s="3" t="str">
        <f t="shared" si="170"/>
        <v>-</v>
      </c>
      <c r="I217" s="3">
        <f t="shared" si="171"/>
        <v>355.5</v>
      </c>
      <c r="J217" s="3">
        <f t="shared" ca="1" si="172"/>
        <v>89.200255635605799</v>
      </c>
      <c r="K217" s="3">
        <f t="shared" ca="1" si="173"/>
        <v>36.456217789506695</v>
      </c>
      <c r="M217" s="3" t="str">
        <f t="shared" si="174"/>
        <v>1.10</v>
      </c>
      <c r="N217" s="3" t="str">
        <f t="shared" si="175"/>
        <v>-</v>
      </c>
      <c r="O217" s="3">
        <f t="shared" si="176"/>
        <v>355.5</v>
      </c>
      <c r="P217" s="3">
        <f t="shared" ca="1" si="177"/>
        <v>89.200255635605799</v>
      </c>
      <c r="Q217" s="3">
        <f t="shared" ca="1" si="178"/>
        <v>34.537469484795821</v>
      </c>
      <c r="R217" s="85"/>
      <c r="S217" s="3" t="str">
        <f t="shared" si="179"/>
        <v>1.10</v>
      </c>
      <c r="T217" s="3" t="str">
        <f t="shared" si="180"/>
        <v>-</v>
      </c>
      <c r="U217" s="3">
        <f t="shared" si="181"/>
        <v>355.5</v>
      </c>
      <c r="V217" s="3">
        <f t="shared" ca="1" si="182"/>
        <v>89.200255635605799</v>
      </c>
      <c r="W217" s="3">
        <f t="shared" ca="1" si="183"/>
        <v>32.61872118008494</v>
      </c>
      <c r="X217" s="85"/>
      <c r="Y217" s="3" t="str">
        <f t="shared" si="184"/>
        <v>1.10</v>
      </c>
      <c r="Z217" s="3" t="str">
        <f t="shared" si="185"/>
        <v>-</v>
      </c>
      <c r="AA217" s="3">
        <f t="shared" si="186"/>
        <v>355.5</v>
      </c>
      <c r="AB217" s="3">
        <f t="shared" ca="1" si="187"/>
        <v>89.200255635605799</v>
      </c>
      <c r="AC217" s="3">
        <f t="shared" ca="1" si="188"/>
        <v>30.699972875374062</v>
      </c>
      <c r="AE217" s="3" t="str">
        <f t="shared" si="189"/>
        <v>1.10</v>
      </c>
      <c r="AF217" s="3" t="str">
        <f t="shared" si="190"/>
        <v>-</v>
      </c>
      <c r="AG217" s="3">
        <f t="shared" si="191"/>
        <v>355.5</v>
      </c>
      <c r="AH217" s="3">
        <f t="shared" ca="1" si="192"/>
        <v>89.200255635605799</v>
      </c>
      <c r="AI217" s="3">
        <f t="shared" ca="1" si="193"/>
        <v>28.781224570663184</v>
      </c>
      <c r="AK217" s="3" t="str">
        <f t="shared" si="194"/>
        <v>1.10</v>
      </c>
      <c r="AL217" s="3" t="str">
        <f t="shared" si="195"/>
        <v>-</v>
      </c>
      <c r="AM217" s="3">
        <f t="shared" si="196"/>
        <v>355.5</v>
      </c>
      <c r="AN217" s="3">
        <f t="shared" ca="1" si="197"/>
        <v>89.200255635605799</v>
      </c>
      <c r="AO217" s="3">
        <f t="shared" ca="1" si="198"/>
        <v>26.862476265952303</v>
      </c>
      <c r="AQ217" s="3" t="str">
        <f t="shared" si="199"/>
        <v>1.10</v>
      </c>
      <c r="AR217" s="3" t="str">
        <f t="shared" si="200"/>
        <v>-</v>
      </c>
      <c r="AS217" s="3">
        <f t="shared" si="201"/>
        <v>355.5</v>
      </c>
      <c r="AT217" s="3">
        <f t="shared" ca="1" si="202"/>
        <v>89.200255635605799</v>
      </c>
      <c r="AU217" s="3">
        <f t="shared" ca="1" si="203"/>
        <v>23.024979656530544</v>
      </c>
      <c r="AW217" s="3" t="str">
        <f t="shared" si="204"/>
        <v>1.10</v>
      </c>
      <c r="AX217" s="3" t="str">
        <f t="shared" si="205"/>
        <v>-</v>
      </c>
      <c r="AY217" s="3">
        <f t="shared" si="206"/>
        <v>355.5</v>
      </c>
      <c r="AZ217" s="3">
        <f t="shared" ca="1" si="207"/>
        <v>89.200255635605799</v>
      </c>
      <c r="BA217" s="3">
        <f t="shared" ca="1" si="208"/>
        <v>19.187483047108788</v>
      </c>
      <c r="BC217" s="3" t="str">
        <f t="shared" si="209"/>
        <v>1.10</v>
      </c>
      <c r="BD217" s="3" t="str">
        <f t="shared" si="210"/>
        <v>-</v>
      </c>
      <c r="BE217" s="3">
        <f t="shared" si="211"/>
        <v>355.5</v>
      </c>
      <c r="BF217" s="3">
        <f t="shared" ca="1" si="212"/>
        <v>89.200255635605799</v>
      </c>
      <c r="BG217" s="3">
        <f t="shared" ca="1" si="213"/>
        <v>11.512489828265272</v>
      </c>
      <c r="BI217" s="3" t="str">
        <f t="shared" si="214"/>
        <v>1.10</v>
      </c>
      <c r="BJ217" s="3" t="str">
        <f t="shared" si="215"/>
        <v>-</v>
      </c>
      <c r="BK217" s="3">
        <f t="shared" si="216"/>
        <v>355.5</v>
      </c>
      <c r="BL217" s="3">
        <f t="shared" ca="1" si="217"/>
        <v>89.200255635605799</v>
      </c>
      <c r="BM217" s="3">
        <f t="shared" ca="1" si="218"/>
        <v>3.8374966094217577</v>
      </c>
    </row>
    <row r="218" spans="1:65" x14ac:dyDescent="0.3">
      <c r="A218" s="3" t="str">
        <f>'Forward collapse simulation'!B228</f>
        <v>1.10</v>
      </c>
      <c r="B218" s="3" t="str">
        <f>IF('Forward collapse simulation'!C228="","-",'Forward collapse simulation'!C228)</f>
        <v>-</v>
      </c>
      <c r="C218" s="3">
        <f>'Forward collapse simulation'!E228</f>
        <v>17.45</v>
      </c>
      <c r="D218" s="3">
        <f ca="1">'Forward collapse simulation'!AK228</f>
        <v>89.680249911601024</v>
      </c>
      <c r="E218" s="84">
        <f ca="1">'Forward collapse simulation'!AL228</f>
        <v>42.941455935286157</v>
      </c>
      <c r="G218" s="3" t="str">
        <f t="shared" si="169"/>
        <v>1.10</v>
      </c>
      <c r="H218" s="3" t="str">
        <f t="shared" si="170"/>
        <v>-</v>
      </c>
      <c r="I218" s="3">
        <f t="shared" si="171"/>
        <v>17.45</v>
      </c>
      <c r="J218" s="3">
        <f t="shared" ca="1" si="172"/>
        <v>89.680249911601024</v>
      </c>
      <c r="K218" s="3">
        <f t="shared" ca="1" si="173"/>
        <v>40.794383138521845</v>
      </c>
      <c r="M218" s="3" t="str">
        <f t="shared" si="174"/>
        <v>1.10</v>
      </c>
      <c r="N218" s="3" t="str">
        <f t="shared" si="175"/>
        <v>-</v>
      </c>
      <c r="O218" s="3">
        <f t="shared" si="176"/>
        <v>17.45</v>
      </c>
      <c r="P218" s="3">
        <f t="shared" ca="1" si="177"/>
        <v>89.680249911601024</v>
      </c>
      <c r="Q218" s="3">
        <f t="shared" ca="1" si="178"/>
        <v>38.647310341757546</v>
      </c>
      <c r="R218" s="85"/>
      <c r="S218" s="3" t="str">
        <f t="shared" si="179"/>
        <v>1.10</v>
      </c>
      <c r="T218" s="3" t="str">
        <f t="shared" si="180"/>
        <v>-</v>
      </c>
      <c r="U218" s="3">
        <f t="shared" si="181"/>
        <v>17.45</v>
      </c>
      <c r="V218" s="3">
        <f t="shared" ca="1" si="182"/>
        <v>89.680249911601024</v>
      </c>
      <c r="W218" s="3">
        <f t="shared" ca="1" si="183"/>
        <v>36.500237544993233</v>
      </c>
      <c r="X218" s="85"/>
      <c r="Y218" s="3" t="str">
        <f t="shared" si="184"/>
        <v>1.10</v>
      </c>
      <c r="Z218" s="3" t="str">
        <f t="shared" si="185"/>
        <v>-</v>
      </c>
      <c r="AA218" s="3">
        <f t="shared" si="186"/>
        <v>17.45</v>
      </c>
      <c r="AB218" s="3">
        <f t="shared" ca="1" si="187"/>
        <v>89.680249911601024</v>
      </c>
      <c r="AC218" s="3">
        <f t="shared" ca="1" si="188"/>
        <v>34.353164748228927</v>
      </c>
      <c r="AE218" s="3" t="str">
        <f t="shared" si="189"/>
        <v>1.10</v>
      </c>
      <c r="AF218" s="3" t="str">
        <f t="shared" si="190"/>
        <v>-</v>
      </c>
      <c r="AG218" s="3">
        <f t="shared" si="191"/>
        <v>17.45</v>
      </c>
      <c r="AH218" s="3">
        <f t="shared" ca="1" si="192"/>
        <v>89.680249911601024</v>
      </c>
      <c r="AI218" s="3">
        <f t="shared" ca="1" si="193"/>
        <v>32.206091951464614</v>
      </c>
      <c r="AK218" s="3" t="str">
        <f t="shared" si="194"/>
        <v>1.10</v>
      </c>
      <c r="AL218" s="3" t="str">
        <f t="shared" si="195"/>
        <v>-</v>
      </c>
      <c r="AM218" s="3">
        <f t="shared" si="196"/>
        <v>17.45</v>
      </c>
      <c r="AN218" s="3">
        <f t="shared" ca="1" si="197"/>
        <v>89.680249911601024</v>
      </c>
      <c r="AO218" s="3">
        <f t="shared" ca="1" si="198"/>
        <v>30.059019154700309</v>
      </c>
      <c r="AQ218" s="3" t="str">
        <f t="shared" si="199"/>
        <v>1.10</v>
      </c>
      <c r="AR218" s="3" t="str">
        <f t="shared" si="200"/>
        <v>-</v>
      </c>
      <c r="AS218" s="3">
        <f t="shared" si="201"/>
        <v>17.45</v>
      </c>
      <c r="AT218" s="3">
        <f t="shared" ca="1" si="202"/>
        <v>89.680249911601024</v>
      </c>
      <c r="AU218" s="3">
        <f t="shared" ca="1" si="203"/>
        <v>25.764873561171694</v>
      </c>
      <c r="AW218" s="3" t="str">
        <f t="shared" si="204"/>
        <v>1.10</v>
      </c>
      <c r="AX218" s="3" t="str">
        <f t="shared" si="205"/>
        <v>-</v>
      </c>
      <c r="AY218" s="3">
        <f t="shared" si="206"/>
        <v>17.45</v>
      </c>
      <c r="AZ218" s="3">
        <f t="shared" ca="1" si="207"/>
        <v>89.680249911601024</v>
      </c>
      <c r="BA218" s="3">
        <f t="shared" ca="1" si="208"/>
        <v>21.470727967643079</v>
      </c>
      <c r="BC218" s="3" t="str">
        <f t="shared" si="209"/>
        <v>1.10</v>
      </c>
      <c r="BD218" s="3" t="str">
        <f t="shared" si="210"/>
        <v>-</v>
      </c>
      <c r="BE218" s="3">
        <f t="shared" si="211"/>
        <v>17.45</v>
      </c>
      <c r="BF218" s="3">
        <f t="shared" ca="1" si="212"/>
        <v>89.680249911601024</v>
      </c>
      <c r="BG218" s="3">
        <f t="shared" ca="1" si="213"/>
        <v>12.882436780585847</v>
      </c>
      <c r="BI218" s="3" t="str">
        <f t="shared" si="214"/>
        <v>1.10</v>
      </c>
      <c r="BJ218" s="3" t="str">
        <f t="shared" si="215"/>
        <v>-</v>
      </c>
      <c r="BK218" s="3">
        <f t="shared" si="216"/>
        <v>17.45</v>
      </c>
      <c r="BL218" s="3">
        <f t="shared" ca="1" si="217"/>
        <v>89.680249911601024</v>
      </c>
      <c r="BM218" s="3">
        <f t="shared" ca="1" si="218"/>
        <v>4.2941455935286159</v>
      </c>
    </row>
    <row r="219" spans="1:65" x14ac:dyDescent="0.3">
      <c r="A219" s="3" t="str">
        <f>'Forward collapse simulation'!B229</f>
        <v>1.10</v>
      </c>
      <c r="B219" s="3" t="str">
        <f>IF('Forward collapse simulation'!C229="","-",'Forward collapse simulation'!C229)</f>
        <v>-</v>
      </c>
      <c r="C219" s="3">
        <f>'Forward collapse simulation'!E229</f>
        <v>140.85</v>
      </c>
      <c r="D219" s="3">
        <f ca="1">'Forward collapse simulation'!AK229</f>
        <v>89.454453756561193</v>
      </c>
      <c r="E219" s="84">
        <f ca="1">'Forward collapse simulation'!AL229</f>
        <v>40.052594180133362</v>
      </c>
      <c r="G219" s="3" t="str">
        <f t="shared" si="169"/>
        <v>1.10</v>
      </c>
      <c r="H219" s="3" t="str">
        <f t="shared" si="170"/>
        <v>-</v>
      </c>
      <c r="I219" s="3">
        <f t="shared" si="171"/>
        <v>140.85</v>
      </c>
      <c r="J219" s="3">
        <f t="shared" ca="1" si="172"/>
        <v>89.454453756561193</v>
      </c>
      <c r="K219" s="3">
        <f t="shared" ca="1" si="173"/>
        <v>38.049964471126692</v>
      </c>
      <c r="M219" s="3" t="str">
        <f t="shared" si="174"/>
        <v>1.10</v>
      </c>
      <c r="N219" s="3" t="str">
        <f t="shared" si="175"/>
        <v>-</v>
      </c>
      <c r="O219" s="3">
        <f t="shared" si="176"/>
        <v>140.85</v>
      </c>
      <c r="P219" s="3">
        <f t="shared" ca="1" si="177"/>
        <v>89.454453756561193</v>
      </c>
      <c r="Q219" s="3">
        <f t="shared" ca="1" si="178"/>
        <v>36.047334762120023</v>
      </c>
      <c r="R219" s="85"/>
      <c r="S219" s="3" t="str">
        <f t="shared" si="179"/>
        <v>1.10</v>
      </c>
      <c r="T219" s="3" t="str">
        <f t="shared" si="180"/>
        <v>-</v>
      </c>
      <c r="U219" s="3">
        <f t="shared" si="181"/>
        <v>140.85</v>
      </c>
      <c r="V219" s="3">
        <f t="shared" ca="1" si="182"/>
        <v>89.454453756561193</v>
      </c>
      <c r="W219" s="3">
        <f t="shared" ca="1" si="183"/>
        <v>34.044705053113354</v>
      </c>
      <c r="X219" s="85"/>
      <c r="Y219" s="3" t="str">
        <f t="shared" si="184"/>
        <v>1.10</v>
      </c>
      <c r="Z219" s="3" t="str">
        <f t="shared" si="185"/>
        <v>-</v>
      </c>
      <c r="AA219" s="3">
        <f t="shared" si="186"/>
        <v>140.85</v>
      </c>
      <c r="AB219" s="3">
        <f t="shared" ca="1" si="187"/>
        <v>89.454453756561193</v>
      </c>
      <c r="AC219" s="3">
        <f t="shared" ca="1" si="188"/>
        <v>32.042075344106692</v>
      </c>
      <c r="AE219" s="3" t="str">
        <f t="shared" si="189"/>
        <v>1.10</v>
      </c>
      <c r="AF219" s="3" t="str">
        <f t="shared" si="190"/>
        <v>-</v>
      </c>
      <c r="AG219" s="3">
        <f t="shared" si="191"/>
        <v>140.85</v>
      </c>
      <c r="AH219" s="3">
        <f t="shared" ca="1" si="192"/>
        <v>89.454453756561193</v>
      </c>
      <c r="AI219" s="3">
        <f t="shared" ca="1" si="193"/>
        <v>30.039445635100023</v>
      </c>
      <c r="AK219" s="3" t="str">
        <f t="shared" si="194"/>
        <v>1.10</v>
      </c>
      <c r="AL219" s="3" t="str">
        <f t="shared" si="195"/>
        <v>-</v>
      </c>
      <c r="AM219" s="3">
        <f t="shared" si="196"/>
        <v>140.85</v>
      </c>
      <c r="AN219" s="3">
        <f t="shared" ca="1" si="197"/>
        <v>89.454453756561193</v>
      </c>
      <c r="AO219" s="3">
        <f t="shared" ca="1" si="198"/>
        <v>28.03681592609335</v>
      </c>
      <c r="AQ219" s="3" t="str">
        <f t="shared" si="199"/>
        <v>1.10</v>
      </c>
      <c r="AR219" s="3" t="str">
        <f t="shared" si="200"/>
        <v>-</v>
      </c>
      <c r="AS219" s="3">
        <f t="shared" si="201"/>
        <v>140.85</v>
      </c>
      <c r="AT219" s="3">
        <f t="shared" ca="1" si="202"/>
        <v>89.454453756561193</v>
      </c>
      <c r="AU219" s="3">
        <f t="shared" ca="1" si="203"/>
        <v>24.031556508080016</v>
      </c>
      <c r="AW219" s="3" t="str">
        <f t="shared" si="204"/>
        <v>1.10</v>
      </c>
      <c r="AX219" s="3" t="str">
        <f t="shared" si="205"/>
        <v>-</v>
      </c>
      <c r="AY219" s="3">
        <f t="shared" si="206"/>
        <v>140.85</v>
      </c>
      <c r="AZ219" s="3">
        <f t="shared" ca="1" si="207"/>
        <v>89.454453756561193</v>
      </c>
      <c r="BA219" s="3">
        <f t="shared" ca="1" si="208"/>
        <v>20.026297090066681</v>
      </c>
      <c r="BC219" s="3" t="str">
        <f t="shared" si="209"/>
        <v>1.10</v>
      </c>
      <c r="BD219" s="3" t="str">
        <f t="shared" si="210"/>
        <v>-</v>
      </c>
      <c r="BE219" s="3">
        <f t="shared" si="211"/>
        <v>140.85</v>
      </c>
      <c r="BF219" s="3">
        <f t="shared" ca="1" si="212"/>
        <v>89.454453756561193</v>
      </c>
      <c r="BG219" s="3">
        <f t="shared" ca="1" si="213"/>
        <v>12.015778254040008</v>
      </c>
      <c r="BI219" s="3" t="str">
        <f t="shared" si="214"/>
        <v>1.10</v>
      </c>
      <c r="BJ219" s="3" t="str">
        <f t="shared" si="215"/>
        <v>-</v>
      </c>
      <c r="BK219" s="3">
        <f t="shared" si="216"/>
        <v>140.85</v>
      </c>
      <c r="BL219" s="3">
        <f t="shared" ca="1" si="217"/>
        <v>89.454453756561193</v>
      </c>
      <c r="BM219" s="3">
        <f t="shared" ca="1" si="218"/>
        <v>4.0052594180133365</v>
      </c>
    </row>
    <row r="220" spans="1:65" x14ac:dyDescent="0.3">
      <c r="A220" s="3" t="str">
        <f>'Forward collapse simulation'!B230</f>
        <v>1.10</v>
      </c>
      <c r="B220" s="3" t="str">
        <f>IF('Forward collapse simulation'!C230="","-",'Forward collapse simulation'!C230)</f>
        <v>-</v>
      </c>
      <c r="C220" s="3">
        <f>'Forward collapse simulation'!E230</f>
        <v>152.80000000000001</v>
      </c>
      <c r="D220" s="3">
        <f ca="1">'Forward collapse simulation'!AK230</f>
        <v>88.373665165335467</v>
      </c>
      <c r="E220" s="84">
        <f ca="1">'Forward collapse simulation'!AL230</f>
        <v>35.686367176243124</v>
      </c>
      <c r="G220" s="3" t="str">
        <f t="shared" si="169"/>
        <v>1.10</v>
      </c>
      <c r="H220" s="3" t="str">
        <f t="shared" si="170"/>
        <v>-</v>
      </c>
      <c r="I220" s="3">
        <f t="shared" si="171"/>
        <v>152.80000000000001</v>
      </c>
      <c r="J220" s="3">
        <f t="shared" ca="1" si="172"/>
        <v>88.373665165335467</v>
      </c>
      <c r="K220" s="3">
        <f t="shared" ca="1" si="173"/>
        <v>33.902048817430966</v>
      </c>
      <c r="M220" s="3" t="str">
        <f t="shared" si="174"/>
        <v>1.10</v>
      </c>
      <c r="N220" s="3" t="str">
        <f t="shared" si="175"/>
        <v>-</v>
      </c>
      <c r="O220" s="3">
        <f t="shared" si="176"/>
        <v>152.80000000000001</v>
      </c>
      <c r="P220" s="3">
        <f t="shared" ca="1" si="177"/>
        <v>88.373665165335467</v>
      </c>
      <c r="Q220" s="3">
        <f t="shared" ca="1" si="178"/>
        <v>32.117730458618816</v>
      </c>
      <c r="R220" s="85"/>
      <c r="S220" s="3" t="str">
        <f t="shared" si="179"/>
        <v>1.10</v>
      </c>
      <c r="T220" s="3" t="str">
        <f t="shared" si="180"/>
        <v>-</v>
      </c>
      <c r="U220" s="3">
        <f t="shared" si="181"/>
        <v>152.80000000000001</v>
      </c>
      <c r="V220" s="3">
        <f t="shared" ca="1" si="182"/>
        <v>88.373665165335467</v>
      </c>
      <c r="W220" s="3">
        <f t="shared" ca="1" si="183"/>
        <v>30.333412099806655</v>
      </c>
      <c r="X220" s="85"/>
      <c r="Y220" s="3" t="str">
        <f t="shared" si="184"/>
        <v>1.10</v>
      </c>
      <c r="Z220" s="3" t="str">
        <f t="shared" si="185"/>
        <v>-</v>
      </c>
      <c r="AA220" s="3">
        <f t="shared" si="186"/>
        <v>152.80000000000001</v>
      </c>
      <c r="AB220" s="3">
        <f t="shared" ca="1" si="187"/>
        <v>88.373665165335467</v>
      </c>
      <c r="AC220" s="3">
        <f t="shared" ca="1" si="188"/>
        <v>28.5490937409945</v>
      </c>
      <c r="AE220" s="3" t="str">
        <f t="shared" si="189"/>
        <v>1.10</v>
      </c>
      <c r="AF220" s="3" t="str">
        <f t="shared" si="190"/>
        <v>-</v>
      </c>
      <c r="AG220" s="3">
        <f t="shared" si="191"/>
        <v>152.80000000000001</v>
      </c>
      <c r="AH220" s="3">
        <f t="shared" ca="1" si="192"/>
        <v>88.373665165335467</v>
      </c>
      <c r="AI220" s="3">
        <f t="shared" ca="1" si="193"/>
        <v>26.764775382182343</v>
      </c>
      <c r="AK220" s="3" t="str">
        <f t="shared" si="194"/>
        <v>1.10</v>
      </c>
      <c r="AL220" s="3" t="str">
        <f t="shared" si="195"/>
        <v>-</v>
      </c>
      <c r="AM220" s="3">
        <f t="shared" si="196"/>
        <v>152.80000000000001</v>
      </c>
      <c r="AN220" s="3">
        <f t="shared" ca="1" si="197"/>
        <v>88.373665165335467</v>
      </c>
      <c r="AO220" s="3">
        <f t="shared" ca="1" si="198"/>
        <v>24.980457023370185</v>
      </c>
      <c r="AQ220" s="3" t="str">
        <f t="shared" si="199"/>
        <v>1.10</v>
      </c>
      <c r="AR220" s="3" t="str">
        <f t="shared" si="200"/>
        <v>-</v>
      </c>
      <c r="AS220" s="3">
        <f t="shared" si="201"/>
        <v>152.80000000000001</v>
      </c>
      <c r="AT220" s="3">
        <f t="shared" ca="1" si="202"/>
        <v>88.373665165335467</v>
      </c>
      <c r="AU220" s="3">
        <f t="shared" ca="1" si="203"/>
        <v>21.411820305745874</v>
      </c>
      <c r="AW220" s="3" t="str">
        <f t="shared" si="204"/>
        <v>1.10</v>
      </c>
      <c r="AX220" s="3" t="str">
        <f t="shared" si="205"/>
        <v>-</v>
      </c>
      <c r="AY220" s="3">
        <f t="shared" si="206"/>
        <v>152.80000000000001</v>
      </c>
      <c r="AZ220" s="3">
        <f t="shared" ca="1" si="207"/>
        <v>88.373665165335467</v>
      </c>
      <c r="BA220" s="3">
        <f t="shared" ca="1" si="208"/>
        <v>17.843183588121562</v>
      </c>
      <c r="BC220" s="3" t="str">
        <f t="shared" si="209"/>
        <v>1.10</v>
      </c>
      <c r="BD220" s="3" t="str">
        <f t="shared" si="210"/>
        <v>-</v>
      </c>
      <c r="BE220" s="3">
        <f t="shared" si="211"/>
        <v>152.80000000000001</v>
      </c>
      <c r="BF220" s="3">
        <f t="shared" ca="1" si="212"/>
        <v>88.373665165335467</v>
      </c>
      <c r="BG220" s="3">
        <f t="shared" ca="1" si="213"/>
        <v>10.705910152872937</v>
      </c>
      <c r="BI220" s="3" t="str">
        <f t="shared" si="214"/>
        <v>1.10</v>
      </c>
      <c r="BJ220" s="3" t="str">
        <f t="shared" si="215"/>
        <v>-</v>
      </c>
      <c r="BK220" s="3">
        <f t="shared" si="216"/>
        <v>152.80000000000001</v>
      </c>
      <c r="BL220" s="3">
        <f t="shared" ca="1" si="217"/>
        <v>88.373665165335467</v>
      </c>
      <c r="BM220" s="3">
        <f t="shared" ca="1" si="218"/>
        <v>3.5686367176243126</v>
      </c>
    </row>
    <row r="221" spans="1:65" x14ac:dyDescent="0.3">
      <c r="A221" s="3" t="str">
        <f>'Forward collapse simulation'!B231</f>
        <v>1.10</v>
      </c>
      <c r="B221" s="3" t="str">
        <f>IF('Forward collapse simulation'!C231="","-",'Forward collapse simulation'!C231)</f>
        <v>-</v>
      </c>
      <c r="C221" s="3">
        <f>'Forward collapse simulation'!E231</f>
        <v>151.34</v>
      </c>
      <c r="D221" s="3">
        <f ca="1">'Forward collapse simulation'!AK231</f>
        <v>85.888819384255655</v>
      </c>
      <c r="E221" s="84">
        <f ca="1">'Forward collapse simulation'!AL231</f>
        <v>32.59784047867641</v>
      </c>
      <c r="G221" s="3" t="str">
        <f t="shared" si="169"/>
        <v>1.10</v>
      </c>
      <c r="H221" s="3" t="str">
        <f t="shared" si="170"/>
        <v>-</v>
      </c>
      <c r="I221" s="3">
        <f t="shared" si="171"/>
        <v>151.34</v>
      </c>
      <c r="J221" s="3">
        <f t="shared" ca="1" si="172"/>
        <v>85.888819384255655</v>
      </c>
      <c r="K221" s="3">
        <f t="shared" ca="1" si="173"/>
        <v>30.967948454742587</v>
      </c>
      <c r="M221" s="3" t="str">
        <f t="shared" si="174"/>
        <v>1.10</v>
      </c>
      <c r="N221" s="3" t="str">
        <f t="shared" si="175"/>
        <v>-</v>
      </c>
      <c r="O221" s="3">
        <f t="shared" si="176"/>
        <v>151.34</v>
      </c>
      <c r="P221" s="3">
        <f t="shared" ca="1" si="177"/>
        <v>85.888819384255655</v>
      </c>
      <c r="Q221" s="3">
        <f t="shared" ca="1" si="178"/>
        <v>29.33805643080877</v>
      </c>
      <c r="R221" s="85"/>
      <c r="S221" s="3" t="str">
        <f t="shared" si="179"/>
        <v>1.10</v>
      </c>
      <c r="T221" s="3" t="str">
        <f t="shared" si="180"/>
        <v>-</v>
      </c>
      <c r="U221" s="3">
        <f t="shared" si="181"/>
        <v>151.34</v>
      </c>
      <c r="V221" s="3">
        <f t="shared" ca="1" si="182"/>
        <v>85.888819384255655</v>
      </c>
      <c r="W221" s="3">
        <f t="shared" ca="1" si="183"/>
        <v>27.708164406874946</v>
      </c>
      <c r="X221" s="85"/>
      <c r="Y221" s="3" t="str">
        <f t="shared" si="184"/>
        <v>1.10</v>
      </c>
      <c r="Z221" s="3" t="str">
        <f t="shared" si="185"/>
        <v>-</v>
      </c>
      <c r="AA221" s="3">
        <f t="shared" si="186"/>
        <v>151.34</v>
      </c>
      <c r="AB221" s="3">
        <f t="shared" ca="1" si="187"/>
        <v>85.888819384255655</v>
      </c>
      <c r="AC221" s="3">
        <f t="shared" ca="1" si="188"/>
        <v>26.07827238294113</v>
      </c>
      <c r="AE221" s="3" t="str">
        <f t="shared" si="189"/>
        <v>1.10</v>
      </c>
      <c r="AF221" s="3" t="str">
        <f t="shared" si="190"/>
        <v>-</v>
      </c>
      <c r="AG221" s="3">
        <f t="shared" si="191"/>
        <v>151.34</v>
      </c>
      <c r="AH221" s="3">
        <f t="shared" ca="1" si="192"/>
        <v>85.888819384255655</v>
      </c>
      <c r="AI221" s="3">
        <f t="shared" ca="1" si="193"/>
        <v>24.448380359007309</v>
      </c>
      <c r="AK221" s="3" t="str">
        <f t="shared" si="194"/>
        <v>1.10</v>
      </c>
      <c r="AL221" s="3" t="str">
        <f t="shared" si="195"/>
        <v>-</v>
      </c>
      <c r="AM221" s="3">
        <f t="shared" si="196"/>
        <v>151.34</v>
      </c>
      <c r="AN221" s="3">
        <f t="shared" ca="1" si="197"/>
        <v>85.888819384255655</v>
      </c>
      <c r="AO221" s="3">
        <f t="shared" ca="1" si="198"/>
        <v>22.818488335073486</v>
      </c>
      <c r="AQ221" s="3" t="str">
        <f t="shared" si="199"/>
        <v>1.10</v>
      </c>
      <c r="AR221" s="3" t="str">
        <f t="shared" si="200"/>
        <v>-</v>
      </c>
      <c r="AS221" s="3">
        <f t="shared" si="201"/>
        <v>151.34</v>
      </c>
      <c r="AT221" s="3">
        <f t="shared" ca="1" si="202"/>
        <v>85.888819384255655</v>
      </c>
      <c r="AU221" s="3">
        <f t="shared" ca="1" si="203"/>
        <v>19.558704287205845</v>
      </c>
      <c r="AW221" s="3" t="str">
        <f t="shared" si="204"/>
        <v>1.10</v>
      </c>
      <c r="AX221" s="3" t="str">
        <f t="shared" si="205"/>
        <v>-</v>
      </c>
      <c r="AY221" s="3">
        <f t="shared" si="206"/>
        <v>151.34</v>
      </c>
      <c r="AZ221" s="3">
        <f t="shared" ca="1" si="207"/>
        <v>85.888819384255655</v>
      </c>
      <c r="BA221" s="3">
        <f t="shared" ca="1" si="208"/>
        <v>16.298920239338205</v>
      </c>
      <c r="BC221" s="3" t="str">
        <f t="shared" si="209"/>
        <v>1.10</v>
      </c>
      <c r="BD221" s="3" t="str">
        <f t="shared" si="210"/>
        <v>-</v>
      </c>
      <c r="BE221" s="3">
        <f t="shared" si="211"/>
        <v>151.34</v>
      </c>
      <c r="BF221" s="3">
        <f t="shared" ca="1" si="212"/>
        <v>85.888819384255655</v>
      </c>
      <c r="BG221" s="3">
        <f t="shared" ca="1" si="213"/>
        <v>9.7793521436029227</v>
      </c>
      <c r="BI221" s="3" t="str">
        <f t="shared" si="214"/>
        <v>1.10</v>
      </c>
      <c r="BJ221" s="3" t="str">
        <f t="shared" si="215"/>
        <v>-</v>
      </c>
      <c r="BK221" s="3">
        <f t="shared" si="216"/>
        <v>151.34</v>
      </c>
      <c r="BL221" s="3">
        <f t="shared" ca="1" si="217"/>
        <v>85.888819384255655</v>
      </c>
      <c r="BM221" s="3">
        <f t="shared" ca="1" si="218"/>
        <v>3.2597840478676412</v>
      </c>
    </row>
    <row r="222" spans="1:65" x14ac:dyDescent="0.3">
      <c r="A222" s="3" t="str">
        <f>'Forward collapse simulation'!B232</f>
        <v>1.10</v>
      </c>
      <c r="B222" s="3" t="str">
        <f>IF('Forward collapse simulation'!C232="","-",'Forward collapse simulation'!C232)</f>
        <v>-</v>
      </c>
      <c r="C222" s="3">
        <f>'Forward collapse simulation'!E232</f>
        <v>162.88999999999999</v>
      </c>
      <c r="D222" s="3">
        <f ca="1">'Forward collapse simulation'!AK232</f>
        <v>83.516190802282551</v>
      </c>
      <c r="E222" s="84">
        <f ca="1">'Forward collapse simulation'!AL232</f>
        <v>34.439510863584822</v>
      </c>
      <c r="G222" s="3" t="str">
        <f t="shared" si="169"/>
        <v>1.10</v>
      </c>
      <c r="H222" s="3" t="str">
        <f t="shared" si="170"/>
        <v>-</v>
      </c>
      <c r="I222" s="3">
        <f t="shared" si="171"/>
        <v>162.88999999999999</v>
      </c>
      <c r="J222" s="3">
        <f t="shared" ca="1" si="172"/>
        <v>83.516190802282551</v>
      </c>
      <c r="K222" s="3">
        <f t="shared" ca="1" si="173"/>
        <v>32.717535320405581</v>
      </c>
      <c r="M222" s="3" t="str">
        <f t="shared" si="174"/>
        <v>1.10</v>
      </c>
      <c r="N222" s="3" t="str">
        <f t="shared" si="175"/>
        <v>-</v>
      </c>
      <c r="O222" s="3">
        <f t="shared" si="176"/>
        <v>162.88999999999999</v>
      </c>
      <c r="P222" s="3">
        <f t="shared" ca="1" si="177"/>
        <v>83.516190802282551</v>
      </c>
      <c r="Q222" s="3">
        <f t="shared" ca="1" si="178"/>
        <v>30.99555977722634</v>
      </c>
      <c r="R222" s="85"/>
      <c r="S222" s="3" t="str">
        <f t="shared" si="179"/>
        <v>1.10</v>
      </c>
      <c r="T222" s="3" t="str">
        <f t="shared" si="180"/>
        <v>-</v>
      </c>
      <c r="U222" s="3">
        <f t="shared" si="181"/>
        <v>162.88999999999999</v>
      </c>
      <c r="V222" s="3">
        <f t="shared" ca="1" si="182"/>
        <v>83.516190802282551</v>
      </c>
      <c r="W222" s="3">
        <f t="shared" ca="1" si="183"/>
        <v>29.273584234047096</v>
      </c>
      <c r="X222" s="85"/>
      <c r="Y222" s="3" t="str">
        <f t="shared" si="184"/>
        <v>1.10</v>
      </c>
      <c r="Z222" s="3" t="str">
        <f t="shared" si="185"/>
        <v>-</v>
      </c>
      <c r="AA222" s="3">
        <f t="shared" si="186"/>
        <v>162.88999999999999</v>
      </c>
      <c r="AB222" s="3">
        <f t="shared" ca="1" si="187"/>
        <v>83.516190802282551</v>
      </c>
      <c r="AC222" s="3">
        <f t="shared" ca="1" si="188"/>
        <v>27.551608690867859</v>
      </c>
      <c r="AE222" s="3" t="str">
        <f t="shared" si="189"/>
        <v>1.10</v>
      </c>
      <c r="AF222" s="3" t="str">
        <f t="shared" si="190"/>
        <v>-</v>
      </c>
      <c r="AG222" s="3">
        <f t="shared" si="191"/>
        <v>162.88999999999999</v>
      </c>
      <c r="AH222" s="3">
        <f t="shared" ca="1" si="192"/>
        <v>83.516190802282551</v>
      </c>
      <c r="AI222" s="3">
        <f t="shared" ca="1" si="193"/>
        <v>25.829633147688618</v>
      </c>
      <c r="AK222" s="3" t="str">
        <f t="shared" si="194"/>
        <v>1.10</v>
      </c>
      <c r="AL222" s="3" t="str">
        <f t="shared" si="195"/>
        <v>-</v>
      </c>
      <c r="AM222" s="3">
        <f t="shared" si="196"/>
        <v>162.88999999999999</v>
      </c>
      <c r="AN222" s="3">
        <f t="shared" ca="1" si="197"/>
        <v>83.516190802282551</v>
      </c>
      <c r="AO222" s="3">
        <f t="shared" ca="1" si="198"/>
        <v>24.107657604509374</v>
      </c>
      <c r="AQ222" s="3" t="str">
        <f t="shared" si="199"/>
        <v>1.10</v>
      </c>
      <c r="AR222" s="3" t="str">
        <f t="shared" si="200"/>
        <v>-</v>
      </c>
      <c r="AS222" s="3">
        <f t="shared" si="201"/>
        <v>162.88999999999999</v>
      </c>
      <c r="AT222" s="3">
        <f t="shared" ca="1" si="202"/>
        <v>83.516190802282551</v>
      </c>
      <c r="AU222" s="3">
        <f t="shared" ca="1" si="203"/>
        <v>20.663706518150892</v>
      </c>
      <c r="AW222" s="3" t="str">
        <f t="shared" si="204"/>
        <v>1.10</v>
      </c>
      <c r="AX222" s="3" t="str">
        <f t="shared" si="205"/>
        <v>-</v>
      </c>
      <c r="AY222" s="3">
        <f t="shared" si="206"/>
        <v>162.88999999999999</v>
      </c>
      <c r="AZ222" s="3">
        <f t="shared" ca="1" si="207"/>
        <v>83.516190802282551</v>
      </c>
      <c r="BA222" s="3">
        <f t="shared" ca="1" si="208"/>
        <v>17.219755431792411</v>
      </c>
      <c r="BC222" s="3" t="str">
        <f t="shared" si="209"/>
        <v>1.10</v>
      </c>
      <c r="BD222" s="3" t="str">
        <f t="shared" si="210"/>
        <v>-</v>
      </c>
      <c r="BE222" s="3">
        <f t="shared" si="211"/>
        <v>162.88999999999999</v>
      </c>
      <c r="BF222" s="3">
        <f t="shared" ca="1" si="212"/>
        <v>83.516190802282551</v>
      </c>
      <c r="BG222" s="3">
        <f t="shared" ca="1" si="213"/>
        <v>10.331853259075446</v>
      </c>
      <c r="BI222" s="3" t="str">
        <f t="shared" si="214"/>
        <v>1.10</v>
      </c>
      <c r="BJ222" s="3" t="str">
        <f t="shared" si="215"/>
        <v>-</v>
      </c>
      <c r="BK222" s="3">
        <f t="shared" si="216"/>
        <v>162.88999999999999</v>
      </c>
      <c r="BL222" s="3">
        <f t="shared" ca="1" si="217"/>
        <v>83.516190802282551</v>
      </c>
      <c r="BM222" s="3">
        <f t="shared" ca="1" si="218"/>
        <v>3.4439510863584823</v>
      </c>
    </row>
    <row r="223" spans="1:65" x14ac:dyDescent="0.3">
      <c r="A223" s="3" t="str">
        <f>'Forward collapse simulation'!B233</f>
        <v>1.10</v>
      </c>
      <c r="B223" s="3" t="str">
        <f>IF('Forward collapse simulation'!C233="","-",'Forward collapse simulation'!C233)</f>
        <v>-</v>
      </c>
      <c r="C223" s="3">
        <f>'Forward collapse simulation'!E233</f>
        <v>166.77</v>
      </c>
      <c r="D223" s="3">
        <f ca="1">'Forward collapse simulation'!AK233</f>
        <v>78.977090747767591</v>
      </c>
      <c r="E223" s="84">
        <f ca="1">'Forward collapse simulation'!AL233</f>
        <v>33.421982517358188</v>
      </c>
      <c r="G223" s="3" t="str">
        <f t="shared" si="169"/>
        <v>1.10</v>
      </c>
      <c r="H223" s="3" t="str">
        <f t="shared" si="170"/>
        <v>-</v>
      </c>
      <c r="I223" s="3">
        <f t="shared" si="171"/>
        <v>166.77</v>
      </c>
      <c r="J223" s="3">
        <f t="shared" ca="1" si="172"/>
        <v>78.977090747767591</v>
      </c>
      <c r="K223" s="3">
        <f t="shared" ca="1" si="173"/>
        <v>31.750883391490277</v>
      </c>
      <c r="M223" s="3" t="str">
        <f t="shared" si="174"/>
        <v>1.10</v>
      </c>
      <c r="N223" s="3" t="str">
        <f t="shared" si="175"/>
        <v>-</v>
      </c>
      <c r="O223" s="3">
        <f t="shared" si="176"/>
        <v>166.77</v>
      </c>
      <c r="P223" s="3">
        <f t="shared" ca="1" si="177"/>
        <v>78.977090747767591</v>
      </c>
      <c r="Q223" s="3">
        <f t="shared" ca="1" si="178"/>
        <v>30.079784265622369</v>
      </c>
      <c r="R223" s="85"/>
      <c r="S223" s="3" t="str">
        <f t="shared" si="179"/>
        <v>1.10</v>
      </c>
      <c r="T223" s="3" t="str">
        <f t="shared" si="180"/>
        <v>-</v>
      </c>
      <c r="U223" s="3">
        <f t="shared" si="181"/>
        <v>166.77</v>
      </c>
      <c r="V223" s="3">
        <f t="shared" ca="1" si="182"/>
        <v>78.977090747767591</v>
      </c>
      <c r="W223" s="3">
        <f t="shared" ca="1" si="183"/>
        <v>28.408685139754461</v>
      </c>
      <c r="X223" s="85"/>
      <c r="Y223" s="3" t="str">
        <f t="shared" si="184"/>
        <v>1.10</v>
      </c>
      <c r="Z223" s="3" t="str">
        <f t="shared" si="185"/>
        <v>-</v>
      </c>
      <c r="AA223" s="3">
        <f t="shared" si="186"/>
        <v>166.77</v>
      </c>
      <c r="AB223" s="3">
        <f t="shared" ca="1" si="187"/>
        <v>78.977090747767591</v>
      </c>
      <c r="AC223" s="3">
        <f t="shared" ca="1" si="188"/>
        <v>26.737586013886553</v>
      </c>
      <c r="AE223" s="3" t="str">
        <f t="shared" si="189"/>
        <v>1.10</v>
      </c>
      <c r="AF223" s="3" t="str">
        <f t="shared" si="190"/>
        <v>-</v>
      </c>
      <c r="AG223" s="3">
        <f t="shared" si="191"/>
        <v>166.77</v>
      </c>
      <c r="AH223" s="3">
        <f t="shared" ca="1" si="192"/>
        <v>78.977090747767591</v>
      </c>
      <c r="AI223" s="3">
        <f t="shared" ca="1" si="193"/>
        <v>25.066486888018641</v>
      </c>
      <c r="AK223" s="3" t="str">
        <f t="shared" si="194"/>
        <v>1.10</v>
      </c>
      <c r="AL223" s="3" t="str">
        <f t="shared" si="195"/>
        <v>-</v>
      </c>
      <c r="AM223" s="3">
        <f t="shared" si="196"/>
        <v>166.77</v>
      </c>
      <c r="AN223" s="3">
        <f t="shared" ca="1" si="197"/>
        <v>78.977090747767591</v>
      </c>
      <c r="AO223" s="3">
        <f t="shared" ca="1" si="198"/>
        <v>23.39538776215073</v>
      </c>
      <c r="AQ223" s="3" t="str">
        <f t="shared" si="199"/>
        <v>1.10</v>
      </c>
      <c r="AR223" s="3" t="str">
        <f t="shared" si="200"/>
        <v>-</v>
      </c>
      <c r="AS223" s="3">
        <f t="shared" si="201"/>
        <v>166.77</v>
      </c>
      <c r="AT223" s="3">
        <f t="shared" ca="1" si="202"/>
        <v>78.977090747767591</v>
      </c>
      <c r="AU223" s="3">
        <f t="shared" ca="1" si="203"/>
        <v>20.053189510414914</v>
      </c>
      <c r="AW223" s="3" t="str">
        <f t="shared" si="204"/>
        <v>1.10</v>
      </c>
      <c r="AX223" s="3" t="str">
        <f t="shared" si="205"/>
        <v>-</v>
      </c>
      <c r="AY223" s="3">
        <f t="shared" si="206"/>
        <v>166.77</v>
      </c>
      <c r="AZ223" s="3">
        <f t="shared" ca="1" si="207"/>
        <v>78.977090747767591</v>
      </c>
      <c r="BA223" s="3">
        <f t="shared" ca="1" si="208"/>
        <v>16.710991258679094</v>
      </c>
      <c r="BC223" s="3" t="str">
        <f t="shared" si="209"/>
        <v>1.10</v>
      </c>
      <c r="BD223" s="3" t="str">
        <f t="shared" si="210"/>
        <v>-</v>
      </c>
      <c r="BE223" s="3">
        <f t="shared" si="211"/>
        <v>166.77</v>
      </c>
      <c r="BF223" s="3">
        <f t="shared" ca="1" si="212"/>
        <v>78.977090747767591</v>
      </c>
      <c r="BG223" s="3">
        <f t="shared" ca="1" si="213"/>
        <v>10.026594755207457</v>
      </c>
      <c r="BI223" s="3" t="str">
        <f t="shared" si="214"/>
        <v>1.10</v>
      </c>
      <c r="BJ223" s="3" t="str">
        <f t="shared" si="215"/>
        <v>-</v>
      </c>
      <c r="BK223" s="3">
        <f t="shared" si="216"/>
        <v>166.77</v>
      </c>
      <c r="BL223" s="3">
        <f t="shared" ca="1" si="217"/>
        <v>78.977090747767591</v>
      </c>
      <c r="BM223" s="3">
        <f t="shared" ca="1" si="218"/>
        <v>3.3421982517358191</v>
      </c>
    </row>
    <row r="224" spans="1:65" x14ac:dyDescent="0.3">
      <c r="A224" s="3" t="str">
        <f>'Forward collapse simulation'!B234</f>
        <v>1.10</v>
      </c>
      <c r="B224" s="3" t="str">
        <f>IF('Forward collapse simulation'!C234="","-",'Forward collapse simulation'!C234)</f>
        <v>-</v>
      </c>
      <c r="C224" s="3">
        <f>'Forward collapse simulation'!E234</f>
        <v>163.99</v>
      </c>
      <c r="D224" s="3">
        <f ca="1">'Forward collapse simulation'!AK234</f>
        <v>75.517983814203617</v>
      </c>
      <c r="E224" s="84">
        <f ca="1">'Forward collapse simulation'!AL234</f>
        <v>33.298666068383234</v>
      </c>
      <c r="G224" s="3" t="str">
        <f t="shared" si="169"/>
        <v>1.10</v>
      </c>
      <c r="H224" s="3" t="str">
        <f t="shared" si="170"/>
        <v>-</v>
      </c>
      <c r="I224" s="3">
        <f t="shared" si="171"/>
        <v>163.99</v>
      </c>
      <c r="J224" s="3">
        <f t="shared" ca="1" si="172"/>
        <v>75.517983814203617</v>
      </c>
      <c r="K224" s="3">
        <f t="shared" ca="1" si="173"/>
        <v>31.633732764964069</v>
      </c>
      <c r="M224" s="3" t="str">
        <f t="shared" si="174"/>
        <v>1.10</v>
      </c>
      <c r="N224" s="3" t="str">
        <f t="shared" si="175"/>
        <v>-</v>
      </c>
      <c r="O224" s="3">
        <f t="shared" si="176"/>
        <v>163.99</v>
      </c>
      <c r="P224" s="3">
        <f t="shared" ca="1" si="177"/>
        <v>75.517983814203617</v>
      </c>
      <c r="Q224" s="3">
        <f t="shared" ca="1" si="178"/>
        <v>29.968799461544911</v>
      </c>
      <c r="R224" s="85"/>
      <c r="S224" s="3" t="str">
        <f t="shared" si="179"/>
        <v>1.10</v>
      </c>
      <c r="T224" s="3" t="str">
        <f t="shared" si="180"/>
        <v>-</v>
      </c>
      <c r="U224" s="3">
        <f t="shared" si="181"/>
        <v>163.99</v>
      </c>
      <c r="V224" s="3">
        <f t="shared" ca="1" si="182"/>
        <v>75.517983814203617</v>
      </c>
      <c r="W224" s="3">
        <f t="shared" ca="1" si="183"/>
        <v>28.303866158125746</v>
      </c>
      <c r="X224" s="85"/>
      <c r="Y224" s="3" t="str">
        <f t="shared" si="184"/>
        <v>1.10</v>
      </c>
      <c r="Z224" s="3" t="str">
        <f t="shared" si="185"/>
        <v>-</v>
      </c>
      <c r="AA224" s="3">
        <f t="shared" si="186"/>
        <v>163.99</v>
      </c>
      <c r="AB224" s="3">
        <f t="shared" ca="1" si="187"/>
        <v>75.517983814203617</v>
      </c>
      <c r="AC224" s="3">
        <f t="shared" ca="1" si="188"/>
        <v>26.638932854706589</v>
      </c>
      <c r="AE224" s="3" t="str">
        <f t="shared" si="189"/>
        <v>1.10</v>
      </c>
      <c r="AF224" s="3" t="str">
        <f t="shared" si="190"/>
        <v>-</v>
      </c>
      <c r="AG224" s="3">
        <f t="shared" si="191"/>
        <v>163.99</v>
      </c>
      <c r="AH224" s="3">
        <f t="shared" ca="1" si="192"/>
        <v>75.517983814203617</v>
      </c>
      <c r="AI224" s="3">
        <f t="shared" ca="1" si="193"/>
        <v>24.973999551287427</v>
      </c>
      <c r="AK224" s="3" t="str">
        <f t="shared" si="194"/>
        <v>1.10</v>
      </c>
      <c r="AL224" s="3" t="str">
        <f t="shared" si="195"/>
        <v>-</v>
      </c>
      <c r="AM224" s="3">
        <f t="shared" si="196"/>
        <v>163.99</v>
      </c>
      <c r="AN224" s="3">
        <f t="shared" ca="1" si="197"/>
        <v>75.517983814203617</v>
      </c>
      <c r="AO224" s="3">
        <f t="shared" ca="1" si="198"/>
        <v>23.309066247868262</v>
      </c>
      <c r="AQ224" s="3" t="str">
        <f t="shared" si="199"/>
        <v>1.10</v>
      </c>
      <c r="AR224" s="3" t="str">
        <f t="shared" si="200"/>
        <v>-</v>
      </c>
      <c r="AS224" s="3">
        <f t="shared" si="201"/>
        <v>163.99</v>
      </c>
      <c r="AT224" s="3">
        <f t="shared" ca="1" si="202"/>
        <v>75.517983814203617</v>
      </c>
      <c r="AU224" s="3">
        <f t="shared" ca="1" si="203"/>
        <v>19.97919964102994</v>
      </c>
      <c r="AW224" s="3" t="str">
        <f t="shared" si="204"/>
        <v>1.10</v>
      </c>
      <c r="AX224" s="3" t="str">
        <f t="shared" si="205"/>
        <v>-</v>
      </c>
      <c r="AY224" s="3">
        <f t="shared" si="206"/>
        <v>163.99</v>
      </c>
      <c r="AZ224" s="3">
        <f t="shared" ca="1" si="207"/>
        <v>75.517983814203617</v>
      </c>
      <c r="BA224" s="3">
        <f t="shared" ca="1" si="208"/>
        <v>16.649333034191617</v>
      </c>
      <c r="BC224" s="3" t="str">
        <f t="shared" si="209"/>
        <v>1.10</v>
      </c>
      <c r="BD224" s="3" t="str">
        <f t="shared" si="210"/>
        <v>-</v>
      </c>
      <c r="BE224" s="3">
        <f t="shared" si="211"/>
        <v>163.99</v>
      </c>
      <c r="BF224" s="3">
        <f t="shared" ca="1" si="212"/>
        <v>75.517983814203617</v>
      </c>
      <c r="BG224" s="3">
        <f t="shared" ca="1" si="213"/>
        <v>9.9895998205149699</v>
      </c>
      <c r="BI224" s="3" t="str">
        <f t="shared" si="214"/>
        <v>1.10</v>
      </c>
      <c r="BJ224" s="3" t="str">
        <f t="shared" si="215"/>
        <v>-</v>
      </c>
      <c r="BK224" s="3">
        <f t="shared" si="216"/>
        <v>163.99</v>
      </c>
      <c r="BL224" s="3">
        <f t="shared" ca="1" si="217"/>
        <v>75.517983814203617</v>
      </c>
      <c r="BM224" s="3">
        <f t="shared" ca="1" si="218"/>
        <v>3.3298666068383236</v>
      </c>
    </row>
    <row r="225" spans="1:65" x14ac:dyDescent="0.3">
      <c r="A225" s="3" t="str">
        <f>'Forward collapse simulation'!B235</f>
        <v>1.10</v>
      </c>
      <c r="B225" s="3" t="str">
        <f>IF('Forward collapse simulation'!C235="","-",'Forward collapse simulation'!C235)</f>
        <v>-</v>
      </c>
      <c r="C225" s="3">
        <f>'Forward collapse simulation'!E235</f>
        <v>162.62</v>
      </c>
      <c r="D225" s="3">
        <f ca="1">'Forward collapse simulation'!AK235</f>
        <v>71.795428003151656</v>
      </c>
      <c r="E225" s="84">
        <f ca="1">'Forward collapse simulation'!AL235</f>
        <v>33.329378653565371</v>
      </c>
      <c r="G225" s="3" t="str">
        <f t="shared" si="169"/>
        <v>1.10</v>
      </c>
      <c r="H225" s="3" t="str">
        <f t="shared" si="170"/>
        <v>-</v>
      </c>
      <c r="I225" s="3">
        <f t="shared" si="171"/>
        <v>162.62</v>
      </c>
      <c r="J225" s="3">
        <f t="shared" ca="1" si="172"/>
        <v>71.795428003151656</v>
      </c>
      <c r="K225" s="3">
        <f t="shared" ca="1" si="173"/>
        <v>31.6629097208871</v>
      </c>
      <c r="M225" s="3" t="str">
        <f t="shared" si="174"/>
        <v>1.10</v>
      </c>
      <c r="N225" s="3" t="str">
        <f t="shared" si="175"/>
        <v>-</v>
      </c>
      <c r="O225" s="3">
        <f t="shared" si="176"/>
        <v>162.62</v>
      </c>
      <c r="P225" s="3">
        <f t="shared" ca="1" si="177"/>
        <v>71.795428003151656</v>
      </c>
      <c r="Q225" s="3">
        <f t="shared" ca="1" si="178"/>
        <v>29.996440788208833</v>
      </c>
      <c r="R225" s="85"/>
      <c r="S225" s="3" t="str">
        <f t="shared" si="179"/>
        <v>1.10</v>
      </c>
      <c r="T225" s="3" t="str">
        <f t="shared" si="180"/>
        <v>-</v>
      </c>
      <c r="U225" s="3">
        <f t="shared" si="181"/>
        <v>162.62</v>
      </c>
      <c r="V225" s="3">
        <f t="shared" ca="1" si="182"/>
        <v>71.795428003151656</v>
      </c>
      <c r="W225" s="3">
        <f t="shared" ca="1" si="183"/>
        <v>28.329971855530566</v>
      </c>
      <c r="X225" s="85"/>
      <c r="Y225" s="3" t="str">
        <f t="shared" si="184"/>
        <v>1.10</v>
      </c>
      <c r="Z225" s="3" t="str">
        <f t="shared" si="185"/>
        <v>-</v>
      </c>
      <c r="AA225" s="3">
        <f t="shared" si="186"/>
        <v>162.62</v>
      </c>
      <c r="AB225" s="3">
        <f t="shared" ca="1" si="187"/>
        <v>71.795428003151656</v>
      </c>
      <c r="AC225" s="3">
        <f t="shared" ca="1" si="188"/>
        <v>26.663502922852299</v>
      </c>
      <c r="AE225" s="3" t="str">
        <f t="shared" si="189"/>
        <v>1.10</v>
      </c>
      <c r="AF225" s="3" t="str">
        <f t="shared" si="190"/>
        <v>-</v>
      </c>
      <c r="AG225" s="3">
        <f t="shared" si="191"/>
        <v>162.62</v>
      </c>
      <c r="AH225" s="3">
        <f t="shared" ca="1" si="192"/>
        <v>71.795428003151656</v>
      </c>
      <c r="AI225" s="3">
        <f t="shared" ca="1" si="193"/>
        <v>24.997033990174028</v>
      </c>
      <c r="AK225" s="3" t="str">
        <f t="shared" si="194"/>
        <v>1.10</v>
      </c>
      <c r="AL225" s="3" t="str">
        <f t="shared" si="195"/>
        <v>-</v>
      </c>
      <c r="AM225" s="3">
        <f t="shared" si="196"/>
        <v>162.62</v>
      </c>
      <c r="AN225" s="3">
        <f t="shared" ca="1" si="197"/>
        <v>71.795428003151656</v>
      </c>
      <c r="AO225" s="3">
        <f t="shared" ca="1" si="198"/>
        <v>23.330565057495757</v>
      </c>
      <c r="AQ225" s="3" t="str">
        <f t="shared" si="199"/>
        <v>1.10</v>
      </c>
      <c r="AR225" s="3" t="str">
        <f t="shared" si="200"/>
        <v>-</v>
      </c>
      <c r="AS225" s="3">
        <f t="shared" si="201"/>
        <v>162.62</v>
      </c>
      <c r="AT225" s="3">
        <f t="shared" ca="1" si="202"/>
        <v>71.795428003151656</v>
      </c>
      <c r="AU225" s="3">
        <f t="shared" ca="1" si="203"/>
        <v>19.997627192139223</v>
      </c>
      <c r="AW225" s="3" t="str">
        <f t="shared" si="204"/>
        <v>1.10</v>
      </c>
      <c r="AX225" s="3" t="str">
        <f t="shared" si="205"/>
        <v>-</v>
      </c>
      <c r="AY225" s="3">
        <f t="shared" si="206"/>
        <v>162.62</v>
      </c>
      <c r="AZ225" s="3">
        <f t="shared" ca="1" si="207"/>
        <v>71.795428003151656</v>
      </c>
      <c r="BA225" s="3">
        <f t="shared" ca="1" si="208"/>
        <v>16.664689326782685</v>
      </c>
      <c r="BC225" s="3" t="str">
        <f t="shared" si="209"/>
        <v>1.10</v>
      </c>
      <c r="BD225" s="3" t="str">
        <f t="shared" si="210"/>
        <v>-</v>
      </c>
      <c r="BE225" s="3">
        <f t="shared" si="211"/>
        <v>162.62</v>
      </c>
      <c r="BF225" s="3">
        <f t="shared" ca="1" si="212"/>
        <v>71.795428003151656</v>
      </c>
      <c r="BG225" s="3">
        <f t="shared" ca="1" si="213"/>
        <v>9.9988135960696116</v>
      </c>
      <c r="BI225" s="3" t="str">
        <f t="shared" si="214"/>
        <v>1.10</v>
      </c>
      <c r="BJ225" s="3" t="str">
        <f t="shared" si="215"/>
        <v>-</v>
      </c>
      <c r="BK225" s="3">
        <f t="shared" si="216"/>
        <v>162.62</v>
      </c>
      <c r="BL225" s="3">
        <f t="shared" ca="1" si="217"/>
        <v>71.795428003151656</v>
      </c>
      <c r="BM225" s="3">
        <f t="shared" ca="1" si="218"/>
        <v>3.3329378653565374</v>
      </c>
    </row>
    <row r="226" spans="1:65" x14ac:dyDescent="0.3">
      <c r="A226" s="3" t="str">
        <f>'Forward collapse simulation'!B236</f>
        <v>1.10</v>
      </c>
      <c r="B226" s="3" t="str">
        <f>IF('Forward collapse simulation'!C236="","-",'Forward collapse simulation'!C236)</f>
        <v>-</v>
      </c>
      <c r="C226" s="3">
        <f>'Forward collapse simulation'!E236</f>
        <v>162.26</v>
      </c>
      <c r="D226" s="3">
        <f ca="1">'Forward collapse simulation'!AK236</f>
        <v>67.049829887844567</v>
      </c>
      <c r="E226" s="84">
        <f ca="1">'Forward collapse simulation'!AL236</f>
        <v>27.414259510282474</v>
      </c>
      <c r="G226" s="3" t="str">
        <f t="shared" si="169"/>
        <v>1.10</v>
      </c>
      <c r="H226" s="3" t="str">
        <f t="shared" si="170"/>
        <v>-</v>
      </c>
      <c r="I226" s="3">
        <f t="shared" si="171"/>
        <v>162.26</v>
      </c>
      <c r="J226" s="3">
        <f t="shared" ca="1" si="172"/>
        <v>67.049829887844567</v>
      </c>
      <c r="K226" s="3">
        <f t="shared" ca="1" si="173"/>
        <v>26.04354653476835</v>
      </c>
      <c r="M226" s="3" t="str">
        <f t="shared" si="174"/>
        <v>1.10</v>
      </c>
      <c r="N226" s="3" t="str">
        <f t="shared" si="175"/>
        <v>-</v>
      </c>
      <c r="O226" s="3">
        <f t="shared" si="176"/>
        <v>162.26</v>
      </c>
      <c r="P226" s="3">
        <f t="shared" ca="1" si="177"/>
        <v>67.049829887844567</v>
      </c>
      <c r="Q226" s="3">
        <f t="shared" ca="1" si="178"/>
        <v>24.672833559254226</v>
      </c>
      <c r="R226" s="85"/>
      <c r="S226" s="3" t="str">
        <f t="shared" si="179"/>
        <v>1.10</v>
      </c>
      <c r="T226" s="3" t="str">
        <f t="shared" si="180"/>
        <v>-</v>
      </c>
      <c r="U226" s="3">
        <f t="shared" si="181"/>
        <v>162.26</v>
      </c>
      <c r="V226" s="3">
        <f t="shared" ca="1" si="182"/>
        <v>67.049829887844567</v>
      </c>
      <c r="W226" s="3">
        <f t="shared" ca="1" si="183"/>
        <v>23.302120583740102</v>
      </c>
      <c r="X226" s="85"/>
      <c r="Y226" s="3" t="str">
        <f t="shared" si="184"/>
        <v>1.10</v>
      </c>
      <c r="Z226" s="3" t="str">
        <f t="shared" si="185"/>
        <v>-</v>
      </c>
      <c r="AA226" s="3">
        <f t="shared" si="186"/>
        <v>162.26</v>
      </c>
      <c r="AB226" s="3">
        <f t="shared" ca="1" si="187"/>
        <v>67.049829887844567</v>
      </c>
      <c r="AC226" s="3">
        <f t="shared" ca="1" si="188"/>
        <v>21.931407608225982</v>
      </c>
      <c r="AE226" s="3" t="str">
        <f t="shared" si="189"/>
        <v>1.10</v>
      </c>
      <c r="AF226" s="3" t="str">
        <f t="shared" si="190"/>
        <v>-</v>
      </c>
      <c r="AG226" s="3">
        <f t="shared" si="191"/>
        <v>162.26</v>
      </c>
      <c r="AH226" s="3">
        <f t="shared" ca="1" si="192"/>
        <v>67.049829887844567</v>
      </c>
      <c r="AI226" s="3">
        <f t="shared" ca="1" si="193"/>
        <v>20.560694632711854</v>
      </c>
      <c r="AK226" s="3" t="str">
        <f t="shared" si="194"/>
        <v>1.10</v>
      </c>
      <c r="AL226" s="3" t="str">
        <f t="shared" si="195"/>
        <v>-</v>
      </c>
      <c r="AM226" s="3">
        <f t="shared" si="196"/>
        <v>162.26</v>
      </c>
      <c r="AN226" s="3">
        <f t="shared" ca="1" si="197"/>
        <v>67.049829887844567</v>
      </c>
      <c r="AO226" s="3">
        <f t="shared" ca="1" si="198"/>
        <v>19.18998165719773</v>
      </c>
      <c r="AQ226" s="3" t="str">
        <f t="shared" si="199"/>
        <v>1.10</v>
      </c>
      <c r="AR226" s="3" t="str">
        <f t="shared" si="200"/>
        <v>-</v>
      </c>
      <c r="AS226" s="3">
        <f t="shared" si="201"/>
        <v>162.26</v>
      </c>
      <c r="AT226" s="3">
        <f t="shared" ca="1" si="202"/>
        <v>67.049829887844567</v>
      </c>
      <c r="AU226" s="3">
        <f t="shared" ca="1" si="203"/>
        <v>16.448555706169483</v>
      </c>
      <c r="AW226" s="3" t="str">
        <f t="shared" si="204"/>
        <v>1.10</v>
      </c>
      <c r="AX226" s="3" t="str">
        <f t="shared" si="205"/>
        <v>-</v>
      </c>
      <c r="AY226" s="3">
        <f t="shared" si="206"/>
        <v>162.26</v>
      </c>
      <c r="AZ226" s="3">
        <f t="shared" ca="1" si="207"/>
        <v>67.049829887844567</v>
      </c>
      <c r="BA226" s="3">
        <f t="shared" ca="1" si="208"/>
        <v>13.707129755141237</v>
      </c>
      <c r="BC226" s="3" t="str">
        <f t="shared" si="209"/>
        <v>1.10</v>
      </c>
      <c r="BD226" s="3" t="str">
        <f t="shared" si="210"/>
        <v>-</v>
      </c>
      <c r="BE226" s="3">
        <f t="shared" si="211"/>
        <v>162.26</v>
      </c>
      <c r="BF226" s="3">
        <f t="shared" ca="1" si="212"/>
        <v>67.049829887844567</v>
      </c>
      <c r="BG226" s="3">
        <f t="shared" ca="1" si="213"/>
        <v>8.2242778530847414</v>
      </c>
      <c r="BI226" s="3" t="str">
        <f t="shared" si="214"/>
        <v>1.10</v>
      </c>
      <c r="BJ226" s="3" t="str">
        <f t="shared" si="215"/>
        <v>-</v>
      </c>
      <c r="BK226" s="3">
        <f t="shared" si="216"/>
        <v>162.26</v>
      </c>
      <c r="BL226" s="3">
        <f t="shared" ca="1" si="217"/>
        <v>67.049829887844567</v>
      </c>
      <c r="BM226" s="3">
        <f t="shared" ca="1" si="218"/>
        <v>2.7414259510282477</v>
      </c>
    </row>
    <row r="227" spans="1:65" x14ac:dyDescent="0.3">
      <c r="A227" s="3" t="str">
        <f>'Forward collapse simulation'!B237</f>
        <v>1.10</v>
      </c>
      <c r="B227" s="3" t="str">
        <f>IF('Forward collapse simulation'!C237="","-",'Forward collapse simulation'!C237)</f>
        <v>-</v>
      </c>
      <c r="C227" s="3">
        <f>'Forward collapse simulation'!E237</f>
        <v>160.72999999999999</v>
      </c>
      <c r="D227" s="3">
        <f ca="1">'Forward collapse simulation'!AK237</f>
        <v>60.256847917483633</v>
      </c>
      <c r="E227" s="84">
        <f ca="1">'Forward collapse simulation'!AL237</f>
        <v>22.121050568580721</v>
      </c>
      <c r="G227" s="3" t="str">
        <f t="shared" si="169"/>
        <v>1.10</v>
      </c>
      <c r="H227" s="3" t="str">
        <f t="shared" si="170"/>
        <v>-</v>
      </c>
      <c r="I227" s="3">
        <f t="shared" si="171"/>
        <v>160.72999999999999</v>
      </c>
      <c r="J227" s="3">
        <f t="shared" ca="1" si="172"/>
        <v>60.256847917483633</v>
      </c>
      <c r="K227" s="3">
        <f t="shared" ca="1" si="173"/>
        <v>21.014998040151685</v>
      </c>
      <c r="M227" s="3" t="str">
        <f t="shared" si="174"/>
        <v>1.10</v>
      </c>
      <c r="N227" s="3" t="str">
        <f t="shared" si="175"/>
        <v>-</v>
      </c>
      <c r="O227" s="3">
        <f t="shared" si="176"/>
        <v>160.72999999999999</v>
      </c>
      <c r="P227" s="3">
        <f t="shared" ca="1" si="177"/>
        <v>60.256847917483633</v>
      </c>
      <c r="Q227" s="3">
        <f t="shared" ca="1" si="178"/>
        <v>19.908945511722649</v>
      </c>
      <c r="R227" s="85"/>
      <c r="S227" s="3" t="str">
        <f t="shared" si="179"/>
        <v>1.10</v>
      </c>
      <c r="T227" s="3" t="str">
        <f t="shared" si="180"/>
        <v>-</v>
      </c>
      <c r="U227" s="3">
        <f t="shared" si="181"/>
        <v>160.72999999999999</v>
      </c>
      <c r="V227" s="3">
        <f t="shared" ca="1" si="182"/>
        <v>60.256847917483633</v>
      </c>
      <c r="W227" s="3">
        <f t="shared" ca="1" si="183"/>
        <v>18.802892983293614</v>
      </c>
      <c r="X227" s="85"/>
      <c r="Y227" s="3" t="str">
        <f t="shared" si="184"/>
        <v>1.10</v>
      </c>
      <c r="Z227" s="3" t="str">
        <f t="shared" si="185"/>
        <v>-</v>
      </c>
      <c r="AA227" s="3">
        <f t="shared" si="186"/>
        <v>160.72999999999999</v>
      </c>
      <c r="AB227" s="3">
        <f t="shared" ca="1" si="187"/>
        <v>60.256847917483633</v>
      </c>
      <c r="AC227" s="3">
        <f t="shared" ca="1" si="188"/>
        <v>17.696840454864578</v>
      </c>
      <c r="AE227" s="3" t="str">
        <f t="shared" si="189"/>
        <v>1.10</v>
      </c>
      <c r="AF227" s="3" t="str">
        <f t="shared" si="190"/>
        <v>-</v>
      </c>
      <c r="AG227" s="3">
        <f t="shared" si="191"/>
        <v>160.72999999999999</v>
      </c>
      <c r="AH227" s="3">
        <f t="shared" ca="1" si="192"/>
        <v>60.256847917483633</v>
      </c>
      <c r="AI227" s="3">
        <f t="shared" ca="1" si="193"/>
        <v>16.590787926435539</v>
      </c>
      <c r="AK227" s="3" t="str">
        <f t="shared" si="194"/>
        <v>1.10</v>
      </c>
      <c r="AL227" s="3" t="str">
        <f t="shared" si="195"/>
        <v>-</v>
      </c>
      <c r="AM227" s="3">
        <f t="shared" si="196"/>
        <v>160.72999999999999</v>
      </c>
      <c r="AN227" s="3">
        <f t="shared" ca="1" si="197"/>
        <v>60.256847917483633</v>
      </c>
      <c r="AO227" s="3">
        <f t="shared" ca="1" si="198"/>
        <v>15.484735398006503</v>
      </c>
      <c r="AQ227" s="3" t="str">
        <f t="shared" si="199"/>
        <v>1.10</v>
      </c>
      <c r="AR227" s="3" t="str">
        <f t="shared" si="200"/>
        <v>-</v>
      </c>
      <c r="AS227" s="3">
        <f t="shared" si="201"/>
        <v>160.72999999999999</v>
      </c>
      <c r="AT227" s="3">
        <f t="shared" ca="1" si="202"/>
        <v>60.256847917483633</v>
      </c>
      <c r="AU227" s="3">
        <f t="shared" ca="1" si="203"/>
        <v>13.272630341148432</v>
      </c>
      <c r="AW227" s="3" t="str">
        <f t="shared" si="204"/>
        <v>1.10</v>
      </c>
      <c r="AX227" s="3" t="str">
        <f t="shared" si="205"/>
        <v>-</v>
      </c>
      <c r="AY227" s="3">
        <f t="shared" si="206"/>
        <v>160.72999999999999</v>
      </c>
      <c r="AZ227" s="3">
        <f t="shared" ca="1" si="207"/>
        <v>60.256847917483633</v>
      </c>
      <c r="BA227" s="3">
        <f t="shared" ca="1" si="208"/>
        <v>11.06052528429036</v>
      </c>
      <c r="BC227" s="3" t="str">
        <f t="shared" si="209"/>
        <v>1.10</v>
      </c>
      <c r="BD227" s="3" t="str">
        <f t="shared" si="210"/>
        <v>-</v>
      </c>
      <c r="BE227" s="3">
        <f t="shared" si="211"/>
        <v>160.72999999999999</v>
      </c>
      <c r="BF227" s="3">
        <f t="shared" ca="1" si="212"/>
        <v>60.256847917483633</v>
      </c>
      <c r="BG227" s="3">
        <f t="shared" ca="1" si="213"/>
        <v>6.6363151705742158</v>
      </c>
      <c r="BI227" s="3" t="str">
        <f t="shared" si="214"/>
        <v>1.10</v>
      </c>
      <c r="BJ227" s="3" t="str">
        <f t="shared" si="215"/>
        <v>-</v>
      </c>
      <c r="BK227" s="3">
        <f t="shared" si="216"/>
        <v>160.72999999999999</v>
      </c>
      <c r="BL227" s="3">
        <f t="shared" ca="1" si="217"/>
        <v>60.256847917483633</v>
      </c>
      <c r="BM227" s="3">
        <f t="shared" ca="1" si="218"/>
        <v>2.2121050568580722</v>
      </c>
    </row>
    <row r="228" spans="1:65" x14ac:dyDescent="0.3">
      <c r="A228" s="3" t="str">
        <f>'Forward collapse simulation'!B238</f>
        <v>1.10</v>
      </c>
      <c r="B228" s="3" t="str">
        <f>IF('Forward collapse simulation'!C238="","-",'Forward collapse simulation'!C238)</f>
        <v>-</v>
      </c>
      <c r="C228" s="3">
        <f>'Forward collapse simulation'!E238</f>
        <v>159.81</v>
      </c>
      <c r="D228" s="3">
        <f ca="1">'Forward collapse simulation'!AK238</f>
        <v>53.648721539480547</v>
      </c>
      <c r="E228" s="84">
        <f ca="1">'Forward collapse simulation'!AL238</f>
        <v>17.599735571242103</v>
      </c>
      <c r="G228" s="3" t="str">
        <f t="shared" si="169"/>
        <v>1.10</v>
      </c>
      <c r="H228" s="3" t="str">
        <f t="shared" si="170"/>
        <v>-</v>
      </c>
      <c r="I228" s="3">
        <f t="shared" si="171"/>
        <v>159.81</v>
      </c>
      <c r="J228" s="3">
        <f t="shared" ca="1" si="172"/>
        <v>53.648721539480547</v>
      </c>
      <c r="K228" s="3">
        <f t="shared" ca="1" si="173"/>
        <v>16.719748792679997</v>
      </c>
      <c r="M228" s="3" t="str">
        <f t="shared" si="174"/>
        <v>1.10</v>
      </c>
      <c r="N228" s="3" t="str">
        <f t="shared" si="175"/>
        <v>-</v>
      </c>
      <c r="O228" s="3">
        <f t="shared" si="176"/>
        <v>159.81</v>
      </c>
      <c r="P228" s="3">
        <f t="shared" ca="1" si="177"/>
        <v>53.648721539480547</v>
      </c>
      <c r="Q228" s="3">
        <f t="shared" ca="1" si="178"/>
        <v>15.839762014117893</v>
      </c>
      <c r="R228" s="85"/>
      <c r="S228" s="3" t="str">
        <f t="shared" si="179"/>
        <v>1.10</v>
      </c>
      <c r="T228" s="3" t="str">
        <f t="shared" si="180"/>
        <v>-</v>
      </c>
      <c r="U228" s="3">
        <f t="shared" si="181"/>
        <v>159.81</v>
      </c>
      <c r="V228" s="3">
        <f t="shared" ca="1" si="182"/>
        <v>53.648721539480547</v>
      </c>
      <c r="W228" s="3">
        <f t="shared" ca="1" si="183"/>
        <v>14.959775235555787</v>
      </c>
      <c r="X228" s="85"/>
      <c r="Y228" s="3" t="str">
        <f t="shared" si="184"/>
        <v>1.10</v>
      </c>
      <c r="Z228" s="3" t="str">
        <f t="shared" si="185"/>
        <v>-</v>
      </c>
      <c r="AA228" s="3">
        <f t="shared" si="186"/>
        <v>159.81</v>
      </c>
      <c r="AB228" s="3">
        <f t="shared" ca="1" si="187"/>
        <v>53.648721539480547</v>
      </c>
      <c r="AC228" s="3">
        <f t="shared" ca="1" si="188"/>
        <v>14.079788456993683</v>
      </c>
      <c r="AE228" s="3" t="str">
        <f t="shared" si="189"/>
        <v>1.10</v>
      </c>
      <c r="AF228" s="3" t="str">
        <f t="shared" si="190"/>
        <v>-</v>
      </c>
      <c r="AG228" s="3">
        <f t="shared" si="191"/>
        <v>159.81</v>
      </c>
      <c r="AH228" s="3">
        <f t="shared" ca="1" si="192"/>
        <v>53.648721539480547</v>
      </c>
      <c r="AI228" s="3">
        <f t="shared" ca="1" si="193"/>
        <v>13.199801678431577</v>
      </c>
      <c r="AK228" s="3" t="str">
        <f t="shared" si="194"/>
        <v>1.10</v>
      </c>
      <c r="AL228" s="3" t="str">
        <f t="shared" si="195"/>
        <v>-</v>
      </c>
      <c r="AM228" s="3">
        <f t="shared" si="196"/>
        <v>159.81</v>
      </c>
      <c r="AN228" s="3">
        <f t="shared" ca="1" si="197"/>
        <v>53.648721539480547</v>
      </c>
      <c r="AO228" s="3">
        <f t="shared" ca="1" si="198"/>
        <v>12.319814899869472</v>
      </c>
      <c r="AQ228" s="3" t="str">
        <f t="shared" si="199"/>
        <v>1.10</v>
      </c>
      <c r="AR228" s="3" t="str">
        <f t="shared" si="200"/>
        <v>-</v>
      </c>
      <c r="AS228" s="3">
        <f t="shared" si="201"/>
        <v>159.81</v>
      </c>
      <c r="AT228" s="3">
        <f t="shared" ca="1" si="202"/>
        <v>53.648721539480547</v>
      </c>
      <c r="AU228" s="3">
        <f t="shared" ca="1" si="203"/>
        <v>10.559841342745262</v>
      </c>
      <c r="AW228" s="3" t="str">
        <f t="shared" si="204"/>
        <v>1.10</v>
      </c>
      <c r="AX228" s="3" t="str">
        <f t="shared" si="205"/>
        <v>-</v>
      </c>
      <c r="AY228" s="3">
        <f t="shared" si="206"/>
        <v>159.81</v>
      </c>
      <c r="AZ228" s="3">
        <f t="shared" ca="1" si="207"/>
        <v>53.648721539480547</v>
      </c>
      <c r="BA228" s="3">
        <f t="shared" ca="1" si="208"/>
        <v>8.7998677856210517</v>
      </c>
      <c r="BC228" s="3" t="str">
        <f t="shared" si="209"/>
        <v>1.10</v>
      </c>
      <c r="BD228" s="3" t="str">
        <f t="shared" si="210"/>
        <v>-</v>
      </c>
      <c r="BE228" s="3">
        <f t="shared" si="211"/>
        <v>159.81</v>
      </c>
      <c r="BF228" s="3">
        <f t="shared" ca="1" si="212"/>
        <v>53.648721539480547</v>
      </c>
      <c r="BG228" s="3">
        <f t="shared" ca="1" si="213"/>
        <v>5.279920671372631</v>
      </c>
      <c r="BI228" s="3" t="str">
        <f t="shared" si="214"/>
        <v>1.10</v>
      </c>
      <c r="BJ228" s="3" t="str">
        <f t="shared" si="215"/>
        <v>-</v>
      </c>
      <c r="BK228" s="3">
        <f t="shared" si="216"/>
        <v>159.81</v>
      </c>
      <c r="BL228" s="3">
        <f t="shared" ca="1" si="217"/>
        <v>53.648721539480547</v>
      </c>
      <c r="BM228" s="3">
        <f t="shared" ca="1" si="218"/>
        <v>1.7599735571242103</v>
      </c>
    </row>
    <row r="229" spans="1:65" x14ac:dyDescent="0.3">
      <c r="A229" s="3" t="str">
        <f>'Forward collapse simulation'!B239</f>
        <v>1.10</v>
      </c>
      <c r="B229" s="3" t="str">
        <f>IF('Forward collapse simulation'!C239="","-",'Forward collapse simulation'!C239)</f>
        <v>-</v>
      </c>
      <c r="C229" s="3">
        <f>'Forward collapse simulation'!E239</f>
        <v>159.16</v>
      </c>
      <c r="D229" s="3">
        <f ca="1">'Forward collapse simulation'!AK239</f>
        <v>42.341124830780565</v>
      </c>
      <c r="E229" s="84">
        <f ca="1">'Forward collapse simulation'!AL239</f>
        <v>13.494913461909578</v>
      </c>
      <c r="G229" s="3" t="str">
        <f t="shared" si="169"/>
        <v>1.10</v>
      </c>
      <c r="H229" s="3" t="str">
        <f t="shared" si="170"/>
        <v>-</v>
      </c>
      <c r="I229" s="3">
        <f t="shared" si="171"/>
        <v>159.16</v>
      </c>
      <c r="J229" s="3">
        <f t="shared" ca="1" si="172"/>
        <v>42.341124830780565</v>
      </c>
      <c r="K229" s="3">
        <f t="shared" ca="1" si="173"/>
        <v>12.820167788814098</v>
      </c>
      <c r="M229" s="3" t="str">
        <f t="shared" si="174"/>
        <v>1.10</v>
      </c>
      <c r="N229" s="3" t="str">
        <f t="shared" si="175"/>
        <v>-</v>
      </c>
      <c r="O229" s="3">
        <f t="shared" si="176"/>
        <v>159.16</v>
      </c>
      <c r="P229" s="3">
        <f t="shared" ca="1" si="177"/>
        <v>42.341124830780565</v>
      </c>
      <c r="Q229" s="3">
        <f t="shared" ca="1" si="178"/>
        <v>12.14542211571862</v>
      </c>
      <c r="R229" s="85"/>
      <c r="S229" s="3" t="str">
        <f t="shared" si="179"/>
        <v>1.10</v>
      </c>
      <c r="T229" s="3" t="str">
        <f t="shared" si="180"/>
        <v>-</v>
      </c>
      <c r="U229" s="3">
        <f t="shared" si="181"/>
        <v>159.16</v>
      </c>
      <c r="V229" s="3">
        <f t="shared" ca="1" si="182"/>
        <v>42.341124830780565</v>
      </c>
      <c r="W229" s="3">
        <f t="shared" ca="1" si="183"/>
        <v>11.470676442623141</v>
      </c>
      <c r="X229" s="85"/>
      <c r="Y229" s="3" t="str">
        <f t="shared" si="184"/>
        <v>1.10</v>
      </c>
      <c r="Z229" s="3" t="str">
        <f t="shared" si="185"/>
        <v>-</v>
      </c>
      <c r="AA229" s="3">
        <f t="shared" si="186"/>
        <v>159.16</v>
      </c>
      <c r="AB229" s="3">
        <f t="shared" ca="1" si="187"/>
        <v>42.341124830780565</v>
      </c>
      <c r="AC229" s="3">
        <f t="shared" ca="1" si="188"/>
        <v>10.795930769527663</v>
      </c>
      <c r="AE229" s="3" t="str">
        <f t="shared" si="189"/>
        <v>1.10</v>
      </c>
      <c r="AF229" s="3" t="str">
        <f t="shared" si="190"/>
        <v>-</v>
      </c>
      <c r="AG229" s="3">
        <f t="shared" si="191"/>
        <v>159.16</v>
      </c>
      <c r="AH229" s="3">
        <f t="shared" ca="1" si="192"/>
        <v>42.341124830780565</v>
      </c>
      <c r="AI229" s="3">
        <f t="shared" ca="1" si="193"/>
        <v>10.121185096432184</v>
      </c>
      <c r="AK229" s="3" t="str">
        <f t="shared" si="194"/>
        <v>1.10</v>
      </c>
      <c r="AL229" s="3" t="str">
        <f t="shared" si="195"/>
        <v>-</v>
      </c>
      <c r="AM229" s="3">
        <f t="shared" si="196"/>
        <v>159.16</v>
      </c>
      <c r="AN229" s="3">
        <f t="shared" ca="1" si="197"/>
        <v>42.341124830780565</v>
      </c>
      <c r="AO229" s="3">
        <f t="shared" ca="1" si="198"/>
        <v>9.4464394233367042</v>
      </c>
      <c r="AQ229" s="3" t="str">
        <f t="shared" si="199"/>
        <v>1.10</v>
      </c>
      <c r="AR229" s="3" t="str">
        <f t="shared" si="200"/>
        <v>-</v>
      </c>
      <c r="AS229" s="3">
        <f t="shared" si="201"/>
        <v>159.16</v>
      </c>
      <c r="AT229" s="3">
        <f t="shared" ca="1" si="202"/>
        <v>42.341124830780565</v>
      </c>
      <c r="AU229" s="3">
        <f t="shared" ca="1" si="203"/>
        <v>8.0969480771457469</v>
      </c>
      <c r="AW229" s="3" t="str">
        <f t="shared" si="204"/>
        <v>1.10</v>
      </c>
      <c r="AX229" s="3" t="str">
        <f t="shared" si="205"/>
        <v>-</v>
      </c>
      <c r="AY229" s="3">
        <f t="shared" si="206"/>
        <v>159.16</v>
      </c>
      <c r="AZ229" s="3">
        <f t="shared" ca="1" si="207"/>
        <v>42.341124830780565</v>
      </c>
      <c r="BA229" s="3">
        <f t="shared" ca="1" si="208"/>
        <v>6.7474567309547888</v>
      </c>
      <c r="BC229" s="3" t="str">
        <f t="shared" si="209"/>
        <v>1.10</v>
      </c>
      <c r="BD229" s="3" t="str">
        <f t="shared" si="210"/>
        <v>-</v>
      </c>
      <c r="BE229" s="3">
        <f t="shared" si="211"/>
        <v>159.16</v>
      </c>
      <c r="BF229" s="3">
        <f t="shared" ca="1" si="212"/>
        <v>42.341124830780565</v>
      </c>
      <c r="BG229" s="3">
        <f t="shared" ca="1" si="213"/>
        <v>4.0484740385728735</v>
      </c>
      <c r="BI229" s="3" t="str">
        <f t="shared" si="214"/>
        <v>1.10</v>
      </c>
      <c r="BJ229" s="3" t="str">
        <f t="shared" si="215"/>
        <v>-</v>
      </c>
      <c r="BK229" s="3">
        <f t="shared" si="216"/>
        <v>159.16</v>
      </c>
      <c r="BL229" s="3">
        <f t="shared" ca="1" si="217"/>
        <v>42.341124830780565</v>
      </c>
      <c r="BM229" s="3">
        <f t="shared" ca="1" si="218"/>
        <v>1.3494913461909579</v>
      </c>
    </row>
    <row r="230" spans="1:65" x14ac:dyDescent="0.3">
      <c r="A230" s="3" t="str">
        <f>'Forward collapse simulation'!B240</f>
        <v>1.10</v>
      </c>
      <c r="B230" s="3" t="str">
        <f>IF('Forward collapse simulation'!C240="","-",'Forward collapse simulation'!C240)</f>
        <v>-</v>
      </c>
      <c r="C230" s="3">
        <f>'Forward collapse simulation'!E240</f>
        <v>157.29</v>
      </c>
      <c r="D230" s="3">
        <f ca="1">'Forward collapse simulation'!AK240</f>
        <v>29.1967533853486</v>
      </c>
      <c r="E230" s="84">
        <f ca="1">'Forward collapse simulation'!AL240</f>
        <v>10.062108714962896</v>
      </c>
      <c r="G230" s="3" t="str">
        <f t="shared" si="169"/>
        <v>1.10</v>
      </c>
      <c r="H230" s="3" t="str">
        <f t="shared" si="170"/>
        <v>-</v>
      </c>
      <c r="I230" s="3">
        <f t="shared" si="171"/>
        <v>157.29</v>
      </c>
      <c r="J230" s="3">
        <f t="shared" ca="1" si="172"/>
        <v>29.1967533853486</v>
      </c>
      <c r="K230" s="3">
        <f t="shared" ca="1" si="173"/>
        <v>9.5590032792147515</v>
      </c>
      <c r="M230" s="3" t="str">
        <f t="shared" si="174"/>
        <v>1.10</v>
      </c>
      <c r="N230" s="3" t="str">
        <f t="shared" si="175"/>
        <v>-</v>
      </c>
      <c r="O230" s="3">
        <f t="shared" si="176"/>
        <v>157.29</v>
      </c>
      <c r="P230" s="3">
        <f t="shared" ca="1" si="177"/>
        <v>29.1967533853486</v>
      </c>
      <c r="Q230" s="3">
        <f t="shared" ca="1" si="178"/>
        <v>9.0558978434666066</v>
      </c>
      <c r="R230" s="85"/>
      <c r="S230" s="3" t="str">
        <f t="shared" si="179"/>
        <v>1.10</v>
      </c>
      <c r="T230" s="3" t="str">
        <f t="shared" si="180"/>
        <v>-</v>
      </c>
      <c r="U230" s="3">
        <f t="shared" si="181"/>
        <v>157.29</v>
      </c>
      <c r="V230" s="3">
        <f t="shared" ca="1" si="182"/>
        <v>29.1967533853486</v>
      </c>
      <c r="W230" s="3">
        <f t="shared" ca="1" si="183"/>
        <v>8.5527924077184618</v>
      </c>
      <c r="X230" s="85"/>
      <c r="Y230" s="3" t="str">
        <f t="shared" si="184"/>
        <v>1.10</v>
      </c>
      <c r="Z230" s="3" t="str">
        <f t="shared" si="185"/>
        <v>-</v>
      </c>
      <c r="AA230" s="3">
        <f t="shared" si="186"/>
        <v>157.29</v>
      </c>
      <c r="AB230" s="3">
        <f t="shared" ca="1" si="187"/>
        <v>29.1967533853486</v>
      </c>
      <c r="AC230" s="3">
        <f t="shared" ca="1" si="188"/>
        <v>8.049686971970317</v>
      </c>
      <c r="AE230" s="3" t="str">
        <f t="shared" si="189"/>
        <v>1.10</v>
      </c>
      <c r="AF230" s="3" t="str">
        <f t="shared" si="190"/>
        <v>-</v>
      </c>
      <c r="AG230" s="3">
        <f t="shared" si="191"/>
        <v>157.29</v>
      </c>
      <c r="AH230" s="3">
        <f t="shared" ca="1" si="192"/>
        <v>29.1967533853486</v>
      </c>
      <c r="AI230" s="3">
        <f t="shared" ca="1" si="193"/>
        <v>7.5465815362221722</v>
      </c>
      <c r="AK230" s="3" t="str">
        <f t="shared" si="194"/>
        <v>1.10</v>
      </c>
      <c r="AL230" s="3" t="str">
        <f t="shared" si="195"/>
        <v>-</v>
      </c>
      <c r="AM230" s="3">
        <f t="shared" si="196"/>
        <v>157.29</v>
      </c>
      <c r="AN230" s="3">
        <f t="shared" ca="1" si="197"/>
        <v>29.1967533853486</v>
      </c>
      <c r="AO230" s="3">
        <f t="shared" ca="1" si="198"/>
        <v>7.0434761004740265</v>
      </c>
      <c r="AQ230" s="3" t="str">
        <f t="shared" si="199"/>
        <v>1.10</v>
      </c>
      <c r="AR230" s="3" t="str">
        <f t="shared" si="200"/>
        <v>-</v>
      </c>
      <c r="AS230" s="3">
        <f t="shared" si="201"/>
        <v>157.29</v>
      </c>
      <c r="AT230" s="3">
        <f t="shared" ca="1" si="202"/>
        <v>29.1967533853486</v>
      </c>
      <c r="AU230" s="3">
        <f t="shared" ca="1" si="203"/>
        <v>6.0372652289777378</v>
      </c>
      <c r="AW230" s="3" t="str">
        <f t="shared" si="204"/>
        <v>1.10</v>
      </c>
      <c r="AX230" s="3" t="str">
        <f t="shared" si="205"/>
        <v>-</v>
      </c>
      <c r="AY230" s="3">
        <f t="shared" si="206"/>
        <v>157.29</v>
      </c>
      <c r="AZ230" s="3">
        <f t="shared" ca="1" si="207"/>
        <v>29.1967533853486</v>
      </c>
      <c r="BA230" s="3">
        <f t="shared" ca="1" si="208"/>
        <v>5.0310543574814481</v>
      </c>
      <c r="BC230" s="3" t="str">
        <f t="shared" si="209"/>
        <v>1.10</v>
      </c>
      <c r="BD230" s="3" t="str">
        <f t="shared" si="210"/>
        <v>-</v>
      </c>
      <c r="BE230" s="3">
        <f t="shared" si="211"/>
        <v>157.29</v>
      </c>
      <c r="BF230" s="3">
        <f t="shared" ca="1" si="212"/>
        <v>29.1967533853486</v>
      </c>
      <c r="BG230" s="3">
        <f t="shared" ca="1" si="213"/>
        <v>3.0186326144888689</v>
      </c>
      <c r="BI230" s="3" t="str">
        <f t="shared" si="214"/>
        <v>1.10</v>
      </c>
      <c r="BJ230" s="3" t="str">
        <f t="shared" si="215"/>
        <v>-</v>
      </c>
      <c r="BK230" s="3">
        <f t="shared" si="216"/>
        <v>157.29</v>
      </c>
      <c r="BL230" s="3">
        <f t="shared" ca="1" si="217"/>
        <v>29.1967533853486</v>
      </c>
      <c r="BM230" s="3">
        <f t="shared" ca="1" si="218"/>
        <v>1.0062108714962896</v>
      </c>
    </row>
    <row r="231" spans="1:65" x14ac:dyDescent="0.3">
      <c r="A231" s="3" t="str">
        <f>'Forward collapse simulation'!B241</f>
        <v>1.10</v>
      </c>
      <c r="B231" s="3" t="str">
        <f>IF('Forward collapse simulation'!C241="","-",'Forward collapse simulation'!C241)</f>
        <v>-</v>
      </c>
      <c r="C231" s="3">
        <f>'Forward collapse simulation'!E241</f>
        <v>156.05000000000001</v>
      </c>
      <c r="D231" s="3">
        <f>'Forward collapse simulation'!AK241</f>
        <v>-3.14</v>
      </c>
      <c r="E231" s="84">
        <f>'Forward collapse simulation'!AL241</f>
        <v>7.6859999999999999</v>
      </c>
      <c r="G231" s="3" t="str">
        <f t="shared" si="169"/>
        <v>1.10</v>
      </c>
      <c r="H231" s="3" t="str">
        <f t="shared" si="170"/>
        <v>-</v>
      </c>
      <c r="I231" s="3">
        <f t="shared" si="171"/>
        <v>156.05000000000001</v>
      </c>
      <c r="J231" s="3">
        <f t="shared" si="172"/>
        <v>-3.14</v>
      </c>
      <c r="K231" s="3">
        <f t="shared" si="173"/>
        <v>7.3016999999999994</v>
      </c>
      <c r="M231" s="3" t="str">
        <f t="shared" si="174"/>
        <v>1.10</v>
      </c>
      <c r="N231" s="3" t="str">
        <f t="shared" si="175"/>
        <v>-</v>
      </c>
      <c r="O231" s="3">
        <f t="shared" si="176"/>
        <v>156.05000000000001</v>
      </c>
      <c r="P231" s="3">
        <f t="shared" si="177"/>
        <v>-3.14</v>
      </c>
      <c r="Q231" s="3">
        <f t="shared" si="178"/>
        <v>6.9173999999999998</v>
      </c>
      <c r="R231" s="85"/>
      <c r="S231" s="3" t="str">
        <f t="shared" si="179"/>
        <v>1.10</v>
      </c>
      <c r="T231" s="3" t="str">
        <f t="shared" si="180"/>
        <v>-</v>
      </c>
      <c r="U231" s="3">
        <f t="shared" si="181"/>
        <v>156.05000000000001</v>
      </c>
      <c r="V231" s="3">
        <f t="shared" si="182"/>
        <v>-3.14</v>
      </c>
      <c r="W231" s="3">
        <f t="shared" si="183"/>
        <v>6.5331000000000001</v>
      </c>
      <c r="X231" s="85"/>
      <c r="Y231" s="3" t="str">
        <f t="shared" si="184"/>
        <v>1.10</v>
      </c>
      <c r="Z231" s="3" t="str">
        <f t="shared" si="185"/>
        <v>-</v>
      </c>
      <c r="AA231" s="3">
        <f t="shared" si="186"/>
        <v>156.05000000000001</v>
      </c>
      <c r="AB231" s="3">
        <f t="shared" si="187"/>
        <v>-3.14</v>
      </c>
      <c r="AC231" s="3">
        <f t="shared" si="188"/>
        <v>6.1488000000000005</v>
      </c>
      <c r="AE231" s="3" t="str">
        <f t="shared" si="189"/>
        <v>1.10</v>
      </c>
      <c r="AF231" s="3" t="str">
        <f t="shared" si="190"/>
        <v>-</v>
      </c>
      <c r="AG231" s="3">
        <f t="shared" si="191"/>
        <v>156.05000000000001</v>
      </c>
      <c r="AH231" s="3">
        <f t="shared" si="192"/>
        <v>-3.14</v>
      </c>
      <c r="AI231" s="3">
        <f t="shared" si="193"/>
        <v>5.7645</v>
      </c>
      <c r="AK231" s="3" t="str">
        <f t="shared" si="194"/>
        <v>1.10</v>
      </c>
      <c r="AL231" s="3" t="str">
        <f t="shared" si="195"/>
        <v>-</v>
      </c>
      <c r="AM231" s="3">
        <f t="shared" si="196"/>
        <v>156.05000000000001</v>
      </c>
      <c r="AN231" s="3">
        <f t="shared" si="197"/>
        <v>-3.14</v>
      </c>
      <c r="AO231" s="3">
        <f t="shared" si="198"/>
        <v>5.3801999999999994</v>
      </c>
      <c r="AQ231" s="3" t="str">
        <f t="shared" si="199"/>
        <v>1.10</v>
      </c>
      <c r="AR231" s="3" t="str">
        <f t="shared" si="200"/>
        <v>-</v>
      </c>
      <c r="AS231" s="3">
        <f t="shared" si="201"/>
        <v>156.05000000000001</v>
      </c>
      <c r="AT231" s="3">
        <f t="shared" si="202"/>
        <v>-3.14</v>
      </c>
      <c r="AU231" s="3">
        <f t="shared" si="203"/>
        <v>4.6116000000000001</v>
      </c>
      <c r="AW231" s="3" t="str">
        <f t="shared" si="204"/>
        <v>1.10</v>
      </c>
      <c r="AX231" s="3" t="str">
        <f t="shared" si="205"/>
        <v>-</v>
      </c>
      <c r="AY231" s="3">
        <f t="shared" si="206"/>
        <v>156.05000000000001</v>
      </c>
      <c r="AZ231" s="3">
        <f t="shared" si="207"/>
        <v>-3.14</v>
      </c>
      <c r="BA231" s="3">
        <f t="shared" si="208"/>
        <v>3.843</v>
      </c>
      <c r="BC231" s="3" t="str">
        <f t="shared" si="209"/>
        <v>1.10</v>
      </c>
      <c r="BD231" s="3" t="str">
        <f t="shared" si="210"/>
        <v>-</v>
      </c>
      <c r="BE231" s="3">
        <f t="shared" si="211"/>
        <v>156.05000000000001</v>
      </c>
      <c r="BF231" s="3">
        <f t="shared" si="212"/>
        <v>-3.14</v>
      </c>
      <c r="BG231" s="3">
        <f t="shared" si="213"/>
        <v>2.3058000000000001</v>
      </c>
      <c r="BI231" s="3" t="str">
        <f t="shared" si="214"/>
        <v>1.10</v>
      </c>
      <c r="BJ231" s="3" t="str">
        <f t="shared" si="215"/>
        <v>-</v>
      </c>
      <c r="BK231" s="3">
        <f t="shared" si="216"/>
        <v>156.05000000000001</v>
      </c>
      <c r="BL231" s="3">
        <f t="shared" si="217"/>
        <v>-3.14</v>
      </c>
      <c r="BM231" s="3">
        <f t="shared" si="218"/>
        <v>0.76860000000000006</v>
      </c>
    </row>
    <row r="232" spans="1:65" x14ac:dyDescent="0.3">
      <c r="A232" s="3" t="str">
        <f>'Forward collapse simulation'!B242</f>
        <v>1.10</v>
      </c>
      <c r="B232" s="3" t="str">
        <f>IF('Forward collapse simulation'!C242="","-",'Forward collapse simulation'!C242)</f>
        <v>-</v>
      </c>
      <c r="C232" s="3">
        <f>'Forward collapse simulation'!E242</f>
        <v>153.24</v>
      </c>
      <c r="D232" s="3">
        <f>'Forward collapse simulation'!AK242</f>
        <v>-9.14</v>
      </c>
      <c r="E232" s="84">
        <f>'Forward collapse simulation'!AL242</f>
        <v>5.6260000000000003</v>
      </c>
      <c r="G232" s="3" t="str">
        <f t="shared" si="169"/>
        <v>1.10</v>
      </c>
      <c r="H232" s="3" t="str">
        <f t="shared" si="170"/>
        <v>-</v>
      </c>
      <c r="I232" s="3">
        <f t="shared" si="171"/>
        <v>153.24</v>
      </c>
      <c r="J232" s="3">
        <f t="shared" si="172"/>
        <v>-9.14</v>
      </c>
      <c r="K232" s="3">
        <f t="shared" si="173"/>
        <v>5.3447000000000005</v>
      </c>
      <c r="M232" s="3" t="str">
        <f t="shared" si="174"/>
        <v>1.10</v>
      </c>
      <c r="N232" s="3" t="str">
        <f t="shared" si="175"/>
        <v>-</v>
      </c>
      <c r="O232" s="3">
        <f t="shared" si="176"/>
        <v>153.24</v>
      </c>
      <c r="P232" s="3">
        <f t="shared" si="177"/>
        <v>-9.14</v>
      </c>
      <c r="Q232" s="3">
        <f t="shared" si="178"/>
        <v>5.0634000000000006</v>
      </c>
      <c r="R232" s="85"/>
      <c r="S232" s="3" t="str">
        <f t="shared" si="179"/>
        <v>1.10</v>
      </c>
      <c r="T232" s="3" t="str">
        <f t="shared" si="180"/>
        <v>-</v>
      </c>
      <c r="U232" s="3">
        <f t="shared" si="181"/>
        <v>153.24</v>
      </c>
      <c r="V232" s="3">
        <f t="shared" si="182"/>
        <v>-9.14</v>
      </c>
      <c r="W232" s="3">
        <f t="shared" si="183"/>
        <v>4.7820999999999998</v>
      </c>
      <c r="X232" s="85"/>
      <c r="Y232" s="3" t="str">
        <f t="shared" si="184"/>
        <v>1.10</v>
      </c>
      <c r="Z232" s="3" t="str">
        <f t="shared" si="185"/>
        <v>-</v>
      </c>
      <c r="AA232" s="3">
        <f t="shared" si="186"/>
        <v>153.24</v>
      </c>
      <c r="AB232" s="3">
        <f t="shared" si="187"/>
        <v>-9.14</v>
      </c>
      <c r="AC232" s="3">
        <f t="shared" si="188"/>
        <v>4.5008000000000008</v>
      </c>
      <c r="AE232" s="3" t="str">
        <f t="shared" si="189"/>
        <v>1.10</v>
      </c>
      <c r="AF232" s="3" t="str">
        <f t="shared" si="190"/>
        <v>-</v>
      </c>
      <c r="AG232" s="3">
        <f t="shared" si="191"/>
        <v>153.24</v>
      </c>
      <c r="AH232" s="3">
        <f t="shared" si="192"/>
        <v>-9.14</v>
      </c>
      <c r="AI232" s="3">
        <f t="shared" si="193"/>
        <v>4.2195</v>
      </c>
      <c r="AK232" s="3" t="str">
        <f t="shared" si="194"/>
        <v>1.10</v>
      </c>
      <c r="AL232" s="3" t="str">
        <f t="shared" si="195"/>
        <v>-</v>
      </c>
      <c r="AM232" s="3">
        <f t="shared" si="196"/>
        <v>153.24</v>
      </c>
      <c r="AN232" s="3">
        <f t="shared" si="197"/>
        <v>-9.14</v>
      </c>
      <c r="AO232" s="3">
        <f t="shared" si="198"/>
        <v>3.9382000000000001</v>
      </c>
      <c r="AQ232" s="3" t="str">
        <f t="shared" si="199"/>
        <v>1.10</v>
      </c>
      <c r="AR232" s="3" t="str">
        <f t="shared" si="200"/>
        <v>-</v>
      </c>
      <c r="AS232" s="3">
        <f t="shared" si="201"/>
        <v>153.24</v>
      </c>
      <c r="AT232" s="3">
        <f t="shared" si="202"/>
        <v>-9.14</v>
      </c>
      <c r="AU232" s="3">
        <f t="shared" si="203"/>
        <v>3.3755999999999999</v>
      </c>
      <c r="AW232" s="3" t="str">
        <f t="shared" si="204"/>
        <v>1.10</v>
      </c>
      <c r="AX232" s="3" t="str">
        <f t="shared" si="205"/>
        <v>-</v>
      </c>
      <c r="AY232" s="3">
        <f t="shared" si="206"/>
        <v>153.24</v>
      </c>
      <c r="AZ232" s="3">
        <f t="shared" si="207"/>
        <v>-9.14</v>
      </c>
      <c r="BA232" s="3">
        <f t="shared" si="208"/>
        <v>2.8130000000000002</v>
      </c>
      <c r="BC232" s="3" t="str">
        <f t="shared" si="209"/>
        <v>1.10</v>
      </c>
      <c r="BD232" s="3" t="str">
        <f t="shared" si="210"/>
        <v>-</v>
      </c>
      <c r="BE232" s="3">
        <f t="shared" si="211"/>
        <v>153.24</v>
      </c>
      <c r="BF232" s="3">
        <f t="shared" si="212"/>
        <v>-9.14</v>
      </c>
      <c r="BG232" s="3">
        <f t="shared" si="213"/>
        <v>1.6878</v>
      </c>
      <c r="BI232" s="3" t="str">
        <f t="shared" si="214"/>
        <v>1.10</v>
      </c>
      <c r="BJ232" s="3" t="str">
        <f t="shared" si="215"/>
        <v>-</v>
      </c>
      <c r="BK232" s="3">
        <f t="shared" si="216"/>
        <v>153.24</v>
      </c>
      <c r="BL232" s="3">
        <f t="shared" si="217"/>
        <v>-9.14</v>
      </c>
      <c r="BM232" s="3">
        <f t="shared" si="218"/>
        <v>0.5626000000000001</v>
      </c>
    </row>
    <row r="233" spans="1:65" x14ac:dyDescent="0.3">
      <c r="A233" s="3" t="str">
        <f>'Forward collapse simulation'!B243</f>
        <v>1.10</v>
      </c>
      <c r="B233" s="3" t="str">
        <f>IF('Forward collapse simulation'!C243="","-",'Forward collapse simulation'!C243)</f>
        <v>-</v>
      </c>
      <c r="C233" s="3">
        <f>'Forward collapse simulation'!E243</f>
        <v>151.33000000000001</v>
      </c>
      <c r="D233" s="3">
        <f>'Forward collapse simulation'!AK243</f>
        <v>-15.18</v>
      </c>
      <c r="E233" s="84">
        <f>'Forward collapse simulation'!AL243</f>
        <v>3.6500000000000004</v>
      </c>
      <c r="G233" s="3" t="str">
        <f t="shared" si="169"/>
        <v>1.10</v>
      </c>
      <c r="H233" s="3" t="str">
        <f t="shared" si="170"/>
        <v>-</v>
      </c>
      <c r="I233" s="3">
        <f t="shared" si="171"/>
        <v>151.33000000000001</v>
      </c>
      <c r="J233" s="3">
        <f t="shared" si="172"/>
        <v>-15.18</v>
      </c>
      <c r="K233" s="3">
        <f t="shared" si="173"/>
        <v>3.4675000000000002</v>
      </c>
      <c r="M233" s="3" t="str">
        <f t="shared" si="174"/>
        <v>1.10</v>
      </c>
      <c r="N233" s="3" t="str">
        <f t="shared" si="175"/>
        <v>-</v>
      </c>
      <c r="O233" s="3">
        <f t="shared" si="176"/>
        <v>151.33000000000001</v>
      </c>
      <c r="P233" s="3">
        <f t="shared" si="177"/>
        <v>-15.18</v>
      </c>
      <c r="Q233" s="3">
        <f t="shared" si="178"/>
        <v>3.2850000000000006</v>
      </c>
      <c r="R233" s="85"/>
      <c r="S233" s="3" t="str">
        <f t="shared" si="179"/>
        <v>1.10</v>
      </c>
      <c r="T233" s="3" t="str">
        <f t="shared" si="180"/>
        <v>-</v>
      </c>
      <c r="U233" s="3">
        <f t="shared" si="181"/>
        <v>151.33000000000001</v>
      </c>
      <c r="V233" s="3">
        <f t="shared" si="182"/>
        <v>-15.18</v>
      </c>
      <c r="W233" s="3">
        <f t="shared" si="183"/>
        <v>3.1025</v>
      </c>
      <c r="X233" s="85"/>
      <c r="Y233" s="3" t="str">
        <f t="shared" si="184"/>
        <v>1.10</v>
      </c>
      <c r="Z233" s="3" t="str">
        <f t="shared" si="185"/>
        <v>-</v>
      </c>
      <c r="AA233" s="3">
        <f t="shared" si="186"/>
        <v>151.33000000000001</v>
      </c>
      <c r="AB233" s="3">
        <f t="shared" si="187"/>
        <v>-15.18</v>
      </c>
      <c r="AC233" s="3">
        <f t="shared" si="188"/>
        <v>2.9200000000000004</v>
      </c>
      <c r="AE233" s="3" t="str">
        <f t="shared" si="189"/>
        <v>1.10</v>
      </c>
      <c r="AF233" s="3" t="str">
        <f t="shared" si="190"/>
        <v>-</v>
      </c>
      <c r="AG233" s="3">
        <f t="shared" si="191"/>
        <v>151.33000000000001</v>
      </c>
      <c r="AH233" s="3">
        <f t="shared" si="192"/>
        <v>-15.18</v>
      </c>
      <c r="AI233" s="3">
        <f t="shared" si="193"/>
        <v>2.7375000000000003</v>
      </c>
      <c r="AK233" s="3" t="str">
        <f t="shared" si="194"/>
        <v>1.10</v>
      </c>
      <c r="AL233" s="3" t="str">
        <f t="shared" si="195"/>
        <v>-</v>
      </c>
      <c r="AM233" s="3">
        <f t="shared" si="196"/>
        <v>151.33000000000001</v>
      </c>
      <c r="AN233" s="3">
        <f t="shared" si="197"/>
        <v>-15.18</v>
      </c>
      <c r="AO233" s="3">
        <f t="shared" si="198"/>
        <v>2.5550000000000002</v>
      </c>
      <c r="AQ233" s="3" t="str">
        <f t="shared" si="199"/>
        <v>1.10</v>
      </c>
      <c r="AR233" s="3" t="str">
        <f t="shared" si="200"/>
        <v>-</v>
      </c>
      <c r="AS233" s="3">
        <f t="shared" si="201"/>
        <v>151.33000000000001</v>
      </c>
      <c r="AT233" s="3">
        <f t="shared" si="202"/>
        <v>-15.18</v>
      </c>
      <c r="AU233" s="3">
        <f t="shared" si="203"/>
        <v>2.19</v>
      </c>
      <c r="AW233" s="3" t="str">
        <f t="shared" si="204"/>
        <v>1.10</v>
      </c>
      <c r="AX233" s="3" t="str">
        <f t="shared" si="205"/>
        <v>-</v>
      </c>
      <c r="AY233" s="3">
        <f t="shared" si="206"/>
        <v>151.33000000000001</v>
      </c>
      <c r="AZ233" s="3">
        <f t="shared" si="207"/>
        <v>-15.18</v>
      </c>
      <c r="BA233" s="3">
        <f t="shared" si="208"/>
        <v>1.8250000000000002</v>
      </c>
      <c r="BC233" s="3" t="str">
        <f t="shared" si="209"/>
        <v>1.10</v>
      </c>
      <c r="BD233" s="3" t="str">
        <f t="shared" si="210"/>
        <v>-</v>
      </c>
      <c r="BE233" s="3">
        <f t="shared" si="211"/>
        <v>151.33000000000001</v>
      </c>
      <c r="BF233" s="3">
        <f t="shared" si="212"/>
        <v>-15.18</v>
      </c>
      <c r="BG233" s="3">
        <f t="shared" si="213"/>
        <v>1.095</v>
      </c>
      <c r="BI233" s="3" t="str">
        <f t="shared" si="214"/>
        <v>1.10</v>
      </c>
      <c r="BJ233" s="3" t="str">
        <f t="shared" si="215"/>
        <v>-</v>
      </c>
      <c r="BK233" s="3">
        <f t="shared" si="216"/>
        <v>151.33000000000001</v>
      </c>
      <c r="BL233" s="3">
        <f t="shared" si="217"/>
        <v>-15.18</v>
      </c>
      <c r="BM233" s="3">
        <f t="shared" si="218"/>
        <v>0.36500000000000005</v>
      </c>
    </row>
    <row r="234" spans="1:65" x14ac:dyDescent="0.3">
      <c r="A234" s="3" t="str">
        <f>'Forward collapse simulation'!B244</f>
        <v>1.10</v>
      </c>
      <c r="B234" s="3" t="str">
        <f>IF('Forward collapse simulation'!C244="","-",'Forward collapse simulation'!C244)</f>
        <v>-</v>
      </c>
      <c r="C234" s="3">
        <f>'Forward collapse simulation'!E244</f>
        <v>148.4</v>
      </c>
      <c r="D234" s="3">
        <f>'Forward collapse simulation'!AK244</f>
        <v>-25.02</v>
      </c>
      <c r="E234" s="84">
        <f>'Forward collapse simulation'!AL244</f>
        <v>2.3359999999999999</v>
      </c>
      <c r="G234" s="3" t="str">
        <f t="shared" si="169"/>
        <v>1.10</v>
      </c>
      <c r="H234" s="3" t="str">
        <f t="shared" si="170"/>
        <v>-</v>
      </c>
      <c r="I234" s="3">
        <f t="shared" si="171"/>
        <v>148.4</v>
      </c>
      <c r="J234" s="3">
        <f t="shared" si="172"/>
        <v>-25.02</v>
      </c>
      <c r="K234" s="3">
        <f t="shared" si="173"/>
        <v>2.2191999999999998</v>
      </c>
      <c r="M234" s="3" t="str">
        <f t="shared" si="174"/>
        <v>1.10</v>
      </c>
      <c r="N234" s="3" t="str">
        <f t="shared" si="175"/>
        <v>-</v>
      </c>
      <c r="O234" s="3">
        <f t="shared" si="176"/>
        <v>148.4</v>
      </c>
      <c r="P234" s="3">
        <f t="shared" si="177"/>
        <v>-25.02</v>
      </c>
      <c r="Q234" s="3">
        <f t="shared" si="178"/>
        <v>2.1023999999999998</v>
      </c>
      <c r="R234" s="85"/>
      <c r="S234" s="3" t="str">
        <f t="shared" si="179"/>
        <v>1.10</v>
      </c>
      <c r="T234" s="3" t="str">
        <f t="shared" si="180"/>
        <v>-</v>
      </c>
      <c r="U234" s="3">
        <f t="shared" si="181"/>
        <v>148.4</v>
      </c>
      <c r="V234" s="3">
        <f t="shared" si="182"/>
        <v>-25.02</v>
      </c>
      <c r="W234" s="3">
        <f t="shared" si="183"/>
        <v>1.9855999999999998</v>
      </c>
      <c r="X234" s="85"/>
      <c r="Y234" s="3" t="str">
        <f t="shared" si="184"/>
        <v>1.10</v>
      </c>
      <c r="Z234" s="3" t="str">
        <f t="shared" si="185"/>
        <v>-</v>
      </c>
      <c r="AA234" s="3">
        <f t="shared" si="186"/>
        <v>148.4</v>
      </c>
      <c r="AB234" s="3">
        <f t="shared" si="187"/>
        <v>-25.02</v>
      </c>
      <c r="AC234" s="3">
        <f t="shared" si="188"/>
        <v>1.8688</v>
      </c>
      <c r="AE234" s="3" t="str">
        <f t="shared" si="189"/>
        <v>1.10</v>
      </c>
      <c r="AF234" s="3" t="str">
        <f t="shared" si="190"/>
        <v>-</v>
      </c>
      <c r="AG234" s="3">
        <f t="shared" si="191"/>
        <v>148.4</v>
      </c>
      <c r="AH234" s="3">
        <f t="shared" si="192"/>
        <v>-25.02</v>
      </c>
      <c r="AI234" s="3">
        <f t="shared" si="193"/>
        <v>1.7519999999999998</v>
      </c>
      <c r="AK234" s="3" t="str">
        <f t="shared" si="194"/>
        <v>1.10</v>
      </c>
      <c r="AL234" s="3" t="str">
        <f t="shared" si="195"/>
        <v>-</v>
      </c>
      <c r="AM234" s="3">
        <f t="shared" si="196"/>
        <v>148.4</v>
      </c>
      <c r="AN234" s="3">
        <f t="shared" si="197"/>
        <v>-25.02</v>
      </c>
      <c r="AO234" s="3">
        <f t="shared" si="198"/>
        <v>1.6351999999999998</v>
      </c>
      <c r="AQ234" s="3" t="str">
        <f t="shared" si="199"/>
        <v>1.10</v>
      </c>
      <c r="AR234" s="3" t="str">
        <f t="shared" si="200"/>
        <v>-</v>
      </c>
      <c r="AS234" s="3">
        <f t="shared" si="201"/>
        <v>148.4</v>
      </c>
      <c r="AT234" s="3">
        <f t="shared" si="202"/>
        <v>-25.02</v>
      </c>
      <c r="AU234" s="3">
        <f t="shared" si="203"/>
        <v>1.4016</v>
      </c>
      <c r="AW234" s="3" t="str">
        <f t="shared" si="204"/>
        <v>1.10</v>
      </c>
      <c r="AX234" s="3" t="str">
        <f t="shared" si="205"/>
        <v>-</v>
      </c>
      <c r="AY234" s="3">
        <f t="shared" si="206"/>
        <v>148.4</v>
      </c>
      <c r="AZ234" s="3">
        <f t="shared" si="207"/>
        <v>-25.02</v>
      </c>
      <c r="BA234" s="3">
        <f t="shared" si="208"/>
        <v>1.1679999999999999</v>
      </c>
      <c r="BC234" s="3" t="str">
        <f t="shared" si="209"/>
        <v>1.10</v>
      </c>
      <c r="BD234" s="3" t="str">
        <f t="shared" si="210"/>
        <v>-</v>
      </c>
      <c r="BE234" s="3">
        <f t="shared" si="211"/>
        <v>148.4</v>
      </c>
      <c r="BF234" s="3">
        <f t="shared" si="212"/>
        <v>-25.02</v>
      </c>
      <c r="BG234" s="3">
        <f t="shared" si="213"/>
        <v>0.70079999999999998</v>
      </c>
      <c r="BI234" s="3" t="str">
        <f t="shared" si="214"/>
        <v>1.10</v>
      </c>
      <c r="BJ234" s="3" t="str">
        <f t="shared" si="215"/>
        <v>-</v>
      </c>
      <c r="BK234" s="3">
        <f t="shared" si="216"/>
        <v>148.4</v>
      </c>
      <c r="BL234" s="3">
        <f t="shared" si="217"/>
        <v>-25.02</v>
      </c>
      <c r="BM234" s="3">
        <f t="shared" si="218"/>
        <v>0.2336</v>
      </c>
    </row>
    <row r="235" spans="1:65" x14ac:dyDescent="0.3">
      <c r="A235" s="3" t="str">
        <f>'Forward collapse simulation'!B245</f>
        <v>1.10</v>
      </c>
      <c r="B235" s="3" t="str">
        <f>IF('Forward collapse simulation'!C245="","-",'Forward collapse simulation'!C245)</f>
        <v>-</v>
      </c>
      <c r="C235" s="3">
        <f>'Forward collapse simulation'!E245</f>
        <v>140.05000000000001</v>
      </c>
      <c r="D235" s="3">
        <f>'Forward collapse simulation'!AK245</f>
        <v>-40.49</v>
      </c>
      <c r="E235" s="84">
        <f>'Forward collapse simulation'!AL245</f>
        <v>1.659</v>
      </c>
      <c r="G235" s="3" t="str">
        <f t="shared" si="169"/>
        <v>1.10</v>
      </c>
      <c r="H235" s="3" t="str">
        <f t="shared" si="170"/>
        <v>-</v>
      </c>
      <c r="I235" s="3">
        <f t="shared" si="171"/>
        <v>140.05000000000001</v>
      </c>
      <c r="J235" s="3">
        <f t="shared" si="172"/>
        <v>-40.49</v>
      </c>
      <c r="K235" s="3">
        <f t="shared" si="173"/>
        <v>1.57605</v>
      </c>
      <c r="M235" s="3" t="str">
        <f t="shared" si="174"/>
        <v>1.10</v>
      </c>
      <c r="N235" s="3" t="str">
        <f t="shared" si="175"/>
        <v>-</v>
      </c>
      <c r="O235" s="3">
        <f t="shared" si="176"/>
        <v>140.05000000000001</v>
      </c>
      <c r="P235" s="3">
        <f t="shared" si="177"/>
        <v>-40.49</v>
      </c>
      <c r="Q235" s="3">
        <f t="shared" si="178"/>
        <v>1.4931000000000001</v>
      </c>
      <c r="R235" s="85"/>
      <c r="S235" s="3" t="str">
        <f t="shared" si="179"/>
        <v>1.10</v>
      </c>
      <c r="T235" s="3" t="str">
        <f t="shared" si="180"/>
        <v>-</v>
      </c>
      <c r="U235" s="3">
        <f t="shared" si="181"/>
        <v>140.05000000000001</v>
      </c>
      <c r="V235" s="3">
        <f t="shared" si="182"/>
        <v>-40.49</v>
      </c>
      <c r="W235" s="3">
        <f t="shared" si="183"/>
        <v>1.41015</v>
      </c>
      <c r="X235" s="85"/>
      <c r="Y235" s="3" t="str">
        <f t="shared" si="184"/>
        <v>1.10</v>
      </c>
      <c r="Z235" s="3" t="str">
        <f t="shared" si="185"/>
        <v>-</v>
      </c>
      <c r="AA235" s="3">
        <f t="shared" si="186"/>
        <v>140.05000000000001</v>
      </c>
      <c r="AB235" s="3">
        <f t="shared" si="187"/>
        <v>-40.49</v>
      </c>
      <c r="AC235" s="3">
        <f t="shared" si="188"/>
        <v>1.3272000000000002</v>
      </c>
      <c r="AE235" s="3" t="str">
        <f t="shared" si="189"/>
        <v>1.10</v>
      </c>
      <c r="AF235" s="3" t="str">
        <f t="shared" si="190"/>
        <v>-</v>
      </c>
      <c r="AG235" s="3">
        <f t="shared" si="191"/>
        <v>140.05000000000001</v>
      </c>
      <c r="AH235" s="3">
        <f t="shared" si="192"/>
        <v>-40.49</v>
      </c>
      <c r="AI235" s="3">
        <f t="shared" si="193"/>
        <v>1.2442500000000001</v>
      </c>
      <c r="AK235" s="3" t="str">
        <f t="shared" si="194"/>
        <v>1.10</v>
      </c>
      <c r="AL235" s="3" t="str">
        <f t="shared" si="195"/>
        <v>-</v>
      </c>
      <c r="AM235" s="3">
        <f t="shared" si="196"/>
        <v>140.05000000000001</v>
      </c>
      <c r="AN235" s="3">
        <f t="shared" si="197"/>
        <v>-40.49</v>
      </c>
      <c r="AO235" s="3">
        <f t="shared" si="198"/>
        <v>1.1613</v>
      </c>
      <c r="AQ235" s="3" t="str">
        <f t="shared" si="199"/>
        <v>1.10</v>
      </c>
      <c r="AR235" s="3" t="str">
        <f t="shared" si="200"/>
        <v>-</v>
      </c>
      <c r="AS235" s="3">
        <f t="shared" si="201"/>
        <v>140.05000000000001</v>
      </c>
      <c r="AT235" s="3">
        <f t="shared" si="202"/>
        <v>-40.49</v>
      </c>
      <c r="AU235" s="3">
        <f t="shared" si="203"/>
        <v>0.99539999999999995</v>
      </c>
      <c r="AW235" s="3" t="str">
        <f t="shared" si="204"/>
        <v>1.10</v>
      </c>
      <c r="AX235" s="3" t="str">
        <f t="shared" si="205"/>
        <v>-</v>
      </c>
      <c r="AY235" s="3">
        <f t="shared" si="206"/>
        <v>140.05000000000001</v>
      </c>
      <c r="AZ235" s="3">
        <f t="shared" si="207"/>
        <v>-40.49</v>
      </c>
      <c r="BA235" s="3">
        <f t="shared" si="208"/>
        <v>0.82950000000000002</v>
      </c>
      <c r="BC235" s="3" t="str">
        <f t="shared" si="209"/>
        <v>1.10</v>
      </c>
      <c r="BD235" s="3" t="str">
        <f t="shared" si="210"/>
        <v>-</v>
      </c>
      <c r="BE235" s="3">
        <f t="shared" si="211"/>
        <v>140.05000000000001</v>
      </c>
      <c r="BF235" s="3">
        <f t="shared" si="212"/>
        <v>-40.49</v>
      </c>
      <c r="BG235" s="3">
        <f t="shared" si="213"/>
        <v>0.49769999999999998</v>
      </c>
      <c r="BI235" s="3" t="str">
        <f t="shared" si="214"/>
        <v>1.10</v>
      </c>
      <c r="BJ235" s="3" t="str">
        <f t="shared" si="215"/>
        <v>-</v>
      </c>
      <c r="BK235" s="3">
        <f t="shared" si="216"/>
        <v>140.05000000000001</v>
      </c>
      <c r="BL235" s="3">
        <f t="shared" si="217"/>
        <v>-40.49</v>
      </c>
      <c r="BM235" s="3">
        <f t="shared" si="218"/>
        <v>0.16590000000000002</v>
      </c>
    </row>
    <row r="236" spans="1:65" x14ac:dyDescent="0.3">
      <c r="A236" s="3" t="str">
        <f>'Forward collapse simulation'!B246</f>
        <v>1.10</v>
      </c>
      <c r="B236" s="3" t="str">
        <f>IF('Forward collapse simulation'!C246="","-",'Forward collapse simulation'!C246)</f>
        <v>-</v>
      </c>
      <c r="C236" s="3">
        <f>'Forward collapse simulation'!E246</f>
        <v>123.83</v>
      </c>
      <c r="D236" s="3">
        <f>'Forward collapse simulation'!AK246</f>
        <v>-62.26</v>
      </c>
      <c r="E236" s="84">
        <f>'Forward collapse simulation'!AL246</f>
        <v>1.208</v>
      </c>
      <c r="G236" s="3" t="str">
        <f t="shared" si="169"/>
        <v>1.10</v>
      </c>
      <c r="H236" s="3" t="str">
        <f t="shared" si="170"/>
        <v>-</v>
      </c>
      <c r="I236" s="3">
        <f t="shared" si="171"/>
        <v>123.83</v>
      </c>
      <c r="J236" s="3">
        <f t="shared" si="172"/>
        <v>-62.26</v>
      </c>
      <c r="K236" s="3">
        <f t="shared" si="173"/>
        <v>1.1476</v>
      </c>
      <c r="M236" s="3" t="str">
        <f t="shared" si="174"/>
        <v>1.10</v>
      </c>
      <c r="N236" s="3" t="str">
        <f t="shared" si="175"/>
        <v>-</v>
      </c>
      <c r="O236" s="3">
        <f t="shared" si="176"/>
        <v>123.83</v>
      </c>
      <c r="P236" s="3">
        <f t="shared" si="177"/>
        <v>-62.26</v>
      </c>
      <c r="Q236" s="3">
        <f t="shared" si="178"/>
        <v>1.0871999999999999</v>
      </c>
      <c r="R236" s="85"/>
      <c r="S236" s="3" t="str">
        <f t="shared" si="179"/>
        <v>1.10</v>
      </c>
      <c r="T236" s="3" t="str">
        <f t="shared" si="180"/>
        <v>-</v>
      </c>
      <c r="U236" s="3">
        <f t="shared" si="181"/>
        <v>123.83</v>
      </c>
      <c r="V236" s="3">
        <f t="shared" si="182"/>
        <v>-62.26</v>
      </c>
      <c r="W236" s="3">
        <f t="shared" si="183"/>
        <v>1.0267999999999999</v>
      </c>
      <c r="X236" s="85"/>
      <c r="Y236" s="3" t="str">
        <f t="shared" si="184"/>
        <v>1.10</v>
      </c>
      <c r="Z236" s="3" t="str">
        <f t="shared" si="185"/>
        <v>-</v>
      </c>
      <c r="AA236" s="3">
        <f t="shared" si="186"/>
        <v>123.83</v>
      </c>
      <c r="AB236" s="3">
        <f t="shared" si="187"/>
        <v>-62.26</v>
      </c>
      <c r="AC236" s="3">
        <f t="shared" si="188"/>
        <v>0.96640000000000004</v>
      </c>
      <c r="AE236" s="3" t="str">
        <f t="shared" si="189"/>
        <v>1.10</v>
      </c>
      <c r="AF236" s="3" t="str">
        <f t="shared" si="190"/>
        <v>-</v>
      </c>
      <c r="AG236" s="3">
        <f t="shared" si="191"/>
        <v>123.83</v>
      </c>
      <c r="AH236" s="3">
        <f t="shared" si="192"/>
        <v>-62.26</v>
      </c>
      <c r="AI236" s="3">
        <f t="shared" si="193"/>
        <v>0.90599999999999992</v>
      </c>
      <c r="AK236" s="3" t="str">
        <f t="shared" si="194"/>
        <v>1.10</v>
      </c>
      <c r="AL236" s="3" t="str">
        <f t="shared" si="195"/>
        <v>-</v>
      </c>
      <c r="AM236" s="3">
        <f t="shared" si="196"/>
        <v>123.83</v>
      </c>
      <c r="AN236" s="3">
        <f t="shared" si="197"/>
        <v>-62.26</v>
      </c>
      <c r="AO236" s="3">
        <f t="shared" si="198"/>
        <v>0.84559999999999991</v>
      </c>
      <c r="AQ236" s="3" t="str">
        <f t="shared" si="199"/>
        <v>1.10</v>
      </c>
      <c r="AR236" s="3" t="str">
        <f t="shared" si="200"/>
        <v>-</v>
      </c>
      <c r="AS236" s="3">
        <f t="shared" si="201"/>
        <v>123.83</v>
      </c>
      <c r="AT236" s="3">
        <f t="shared" si="202"/>
        <v>-62.26</v>
      </c>
      <c r="AU236" s="3">
        <f t="shared" si="203"/>
        <v>0.7248</v>
      </c>
      <c r="AW236" s="3" t="str">
        <f t="shared" si="204"/>
        <v>1.10</v>
      </c>
      <c r="AX236" s="3" t="str">
        <f t="shared" si="205"/>
        <v>-</v>
      </c>
      <c r="AY236" s="3">
        <f t="shared" si="206"/>
        <v>123.83</v>
      </c>
      <c r="AZ236" s="3">
        <f t="shared" si="207"/>
        <v>-62.26</v>
      </c>
      <c r="BA236" s="3">
        <f t="shared" si="208"/>
        <v>0.60399999999999998</v>
      </c>
      <c r="BC236" s="3" t="str">
        <f t="shared" si="209"/>
        <v>1.10</v>
      </c>
      <c r="BD236" s="3" t="str">
        <f t="shared" si="210"/>
        <v>-</v>
      </c>
      <c r="BE236" s="3">
        <f t="shared" si="211"/>
        <v>123.83</v>
      </c>
      <c r="BF236" s="3">
        <f t="shared" si="212"/>
        <v>-62.26</v>
      </c>
      <c r="BG236" s="3">
        <f t="shared" si="213"/>
        <v>0.3624</v>
      </c>
      <c r="BI236" s="3" t="str">
        <f t="shared" si="214"/>
        <v>1.10</v>
      </c>
      <c r="BJ236" s="3" t="str">
        <f t="shared" si="215"/>
        <v>-</v>
      </c>
      <c r="BK236" s="3">
        <f t="shared" si="216"/>
        <v>123.83</v>
      </c>
      <c r="BL236" s="3">
        <f t="shared" si="217"/>
        <v>-62.26</v>
      </c>
      <c r="BM236" s="3">
        <f t="shared" si="218"/>
        <v>0.1208</v>
      </c>
    </row>
    <row r="237" spans="1:65" x14ac:dyDescent="0.3">
      <c r="A237" s="3" t="str">
        <f>'Forward collapse simulation'!B247</f>
        <v>1.10</v>
      </c>
      <c r="B237" s="3" t="str">
        <f>IF('Forward collapse simulation'!C247="","-",'Forward collapse simulation'!C247)</f>
        <v>1.11</v>
      </c>
      <c r="C237" s="3">
        <f>'Forward collapse simulation'!E247</f>
        <v>238.6</v>
      </c>
      <c r="D237" s="3">
        <f>'Forward collapse simulation'!AK247</f>
        <v>-13.89</v>
      </c>
      <c r="E237" s="84">
        <f>'Forward collapse simulation'!AL247</f>
        <v>3.49</v>
      </c>
      <c r="G237" s="3" t="str">
        <f t="shared" si="169"/>
        <v>1.10</v>
      </c>
      <c r="H237" s="3" t="str">
        <f t="shared" si="170"/>
        <v>1.11</v>
      </c>
      <c r="I237" s="3">
        <f t="shared" si="171"/>
        <v>238.6</v>
      </c>
      <c r="J237" s="3">
        <f t="shared" si="172"/>
        <v>-13.89</v>
      </c>
      <c r="K237" s="3">
        <f t="shared" si="173"/>
        <v>3.49</v>
      </c>
      <c r="M237" s="3" t="str">
        <f t="shared" si="174"/>
        <v>1.10</v>
      </c>
      <c r="N237" s="3" t="str">
        <f t="shared" si="175"/>
        <v>1.11</v>
      </c>
      <c r="O237" s="3">
        <f t="shared" si="176"/>
        <v>238.6</v>
      </c>
      <c r="P237" s="3">
        <f t="shared" si="177"/>
        <v>-13.89</v>
      </c>
      <c r="Q237" s="3">
        <f t="shared" si="178"/>
        <v>3.49</v>
      </c>
      <c r="R237" s="85"/>
      <c r="S237" s="3" t="str">
        <f t="shared" si="179"/>
        <v>1.10</v>
      </c>
      <c r="T237" s="3" t="str">
        <f t="shared" si="180"/>
        <v>1.11</v>
      </c>
      <c r="U237" s="3">
        <f t="shared" si="181"/>
        <v>238.6</v>
      </c>
      <c r="V237" s="3">
        <f t="shared" si="182"/>
        <v>-13.89</v>
      </c>
      <c r="W237" s="3">
        <f t="shared" si="183"/>
        <v>3.49</v>
      </c>
      <c r="X237" s="85"/>
      <c r="Y237" s="3" t="str">
        <f t="shared" si="184"/>
        <v>1.10</v>
      </c>
      <c r="Z237" s="3" t="str">
        <f t="shared" si="185"/>
        <v>1.11</v>
      </c>
      <c r="AA237" s="3">
        <f t="shared" si="186"/>
        <v>238.6</v>
      </c>
      <c r="AB237" s="3">
        <f t="shared" si="187"/>
        <v>-13.89</v>
      </c>
      <c r="AC237" s="3">
        <f t="shared" si="188"/>
        <v>3.49</v>
      </c>
      <c r="AE237" s="3" t="str">
        <f t="shared" si="189"/>
        <v>1.10</v>
      </c>
      <c r="AF237" s="3" t="str">
        <f t="shared" si="190"/>
        <v>1.11</v>
      </c>
      <c r="AG237" s="3">
        <f t="shared" si="191"/>
        <v>238.6</v>
      </c>
      <c r="AH237" s="3">
        <f t="shared" si="192"/>
        <v>-13.89</v>
      </c>
      <c r="AI237" s="3">
        <f t="shared" si="193"/>
        <v>3.49</v>
      </c>
      <c r="AK237" s="3" t="str">
        <f t="shared" si="194"/>
        <v>1.10</v>
      </c>
      <c r="AL237" s="3" t="str">
        <f t="shared" si="195"/>
        <v>1.11</v>
      </c>
      <c r="AM237" s="3">
        <f t="shared" si="196"/>
        <v>238.6</v>
      </c>
      <c r="AN237" s="3">
        <f t="shared" si="197"/>
        <v>-13.89</v>
      </c>
      <c r="AO237" s="3">
        <f t="shared" si="198"/>
        <v>3.49</v>
      </c>
      <c r="AQ237" s="3" t="str">
        <f t="shared" si="199"/>
        <v>1.10</v>
      </c>
      <c r="AR237" s="3" t="str">
        <f t="shared" si="200"/>
        <v>1.11</v>
      </c>
      <c r="AS237" s="3">
        <f t="shared" si="201"/>
        <v>238.6</v>
      </c>
      <c r="AT237" s="3">
        <f t="shared" si="202"/>
        <v>-13.89</v>
      </c>
      <c r="AU237" s="3">
        <f t="shared" si="203"/>
        <v>3.49</v>
      </c>
      <c r="AW237" s="3" t="str">
        <f t="shared" si="204"/>
        <v>1.10</v>
      </c>
      <c r="AX237" s="3" t="str">
        <f t="shared" si="205"/>
        <v>1.11</v>
      </c>
      <c r="AY237" s="3">
        <f t="shared" si="206"/>
        <v>238.6</v>
      </c>
      <c r="AZ237" s="3">
        <f t="shared" si="207"/>
        <v>-13.89</v>
      </c>
      <c r="BA237" s="3">
        <f t="shared" si="208"/>
        <v>3.49</v>
      </c>
      <c r="BC237" s="3" t="str">
        <f t="shared" si="209"/>
        <v>1.10</v>
      </c>
      <c r="BD237" s="3" t="str">
        <f t="shared" si="210"/>
        <v>1.11</v>
      </c>
      <c r="BE237" s="3">
        <f t="shared" si="211"/>
        <v>238.6</v>
      </c>
      <c r="BF237" s="3">
        <f t="shared" si="212"/>
        <v>-13.89</v>
      </c>
      <c r="BG237" s="3">
        <f t="shared" si="213"/>
        <v>3.49</v>
      </c>
      <c r="BI237" s="3" t="str">
        <f t="shared" si="214"/>
        <v>1.10</v>
      </c>
      <c r="BJ237" s="3" t="str">
        <f t="shared" si="215"/>
        <v>1.11</v>
      </c>
      <c r="BK237" s="3">
        <f t="shared" si="216"/>
        <v>238.6</v>
      </c>
      <c r="BL237" s="3">
        <f t="shared" si="217"/>
        <v>-13.89</v>
      </c>
      <c r="BM237" s="3">
        <f t="shared" si="218"/>
        <v>3.49</v>
      </c>
    </row>
    <row r="238" spans="1:65" x14ac:dyDescent="0.3">
      <c r="A238" s="3" t="str">
        <f>'Forward collapse simulation'!B248</f>
        <v>1.11</v>
      </c>
      <c r="B238" s="3" t="str">
        <f>IF('Forward collapse simulation'!C248="","-",'Forward collapse simulation'!C248)</f>
        <v>-</v>
      </c>
      <c r="C238" s="3">
        <f>'Forward collapse simulation'!E248</f>
        <v>74.05</v>
      </c>
      <c r="D238" s="3">
        <f>'Forward collapse simulation'!AK248</f>
        <v>-88.21</v>
      </c>
      <c r="E238" s="84">
        <f>'Forward collapse simulation'!AL248</f>
        <v>0.23299999999999998</v>
      </c>
      <c r="G238" s="3" t="str">
        <f t="shared" si="169"/>
        <v>1.11</v>
      </c>
      <c r="H238" s="3" t="str">
        <f t="shared" si="170"/>
        <v>-</v>
      </c>
      <c r="I238" s="3">
        <f t="shared" si="171"/>
        <v>74.05</v>
      </c>
      <c r="J238" s="3">
        <f t="shared" si="172"/>
        <v>-88.21</v>
      </c>
      <c r="K238" s="3">
        <f t="shared" si="173"/>
        <v>0.22134999999999996</v>
      </c>
      <c r="M238" s="3" t="str">
        <f t="shared" si="174"/>
        <v>1.11</v>
      </c>
      <c r="N238" s="3" t="str">
        <f t="shared" si="175"/>
        <v>-</v>
      </c>
      <c r="O238" s="3">
        <f t="shared" si="176"/>
        <v>74.05</v>
      </c>
      <c r="P238" s="3">
        <f t="shared" si="177"/>
        <v>-88.21</v>
      </c>
      <c r="Q238" s="3">
        <f t="shared" si="178"/>
        <v>0.2097</v>
      </c>
      <c r="R238" s="85"/>
      <c r="S238" s="3" t="str">
        <f t="shared" si="179"/>
        <v>1.11</v>
      </c>
      <c r="T238" s="3" t="str">
        <f t="shared" si="180"/>
        <v>-</v>
      </c>
      <c r="U238" s="3">
        <f t="shared" si="181"/>
        <v>74.05</v>
      </c>
      <c r="V238" s="3">
        <f t="shared" si="182"/>
        <v>-88.21</v>
      </c>
      <c r="W238" s="3">
        <f t="shared" si="183"/>
        <v>0.19804999999999998</v>
      </c>
      <c r="X238" s="85"/>
      <c r="Y238" s="3" t="str">
        <f t="shared" si="184"/>
        <v>1.11</v>
      </c>
      <c r="Z238" s="3" t="str">
        <f t="shared" si="185"/>
        <v>-</v>
      </c>
      <c r="AA238" s="3">
        <f t="shared" si="186"/>
        <v>74.05</v>
      </c>
      <c r="AB238" s="3">
        <f t="shared" si="187"/>
        <v>-88.21</v>
      </c>
      <c r="AC238" s="3">
        <f t="shared" si="188"/>
        <v>0.18640000000000001</v>
      </c>
      <c r="AE238" s="3" t="str">
        <f t="shared" si="189"/>
        <v>1.11</v>
      </c>
      <c r="AF238" s="3" t="str">
        <f t="shared" si="190"/>
        <v>-</v>
      </c>
      <c r="AG238" s="3">
        <f t="shared" si="191"/>
        <v>74.05</v>
      </c>
      <c r="AH238" s="3">
        <f t="shared" si="192"/>
        <v>-88.21</v>
      </c>
      <c r="AI238" s="3">
        <f t="shared" si="193"/>
        <v>0.17474999999999999</v>
      </c>
      <c r="AK238" s="3" t="str">
        <f t="shared" si="194"/>
        <v>1.11</v>
      </c>
      <c r="AL238" s="3" t="str">
        <f t="shared" si="195"/>
        <v>-</v>
      </c>
      <c r="AM238" s="3">
        <f t="shared" si="196"/>
        <v>74.05</v>
      </c>
      <c r="AN238" s="3">
        <f t="shared" si="197"/>
        <v>-88.21</v>
      </c>
      <c r="AO238" s="3">
        <f t="shared" si="198"/>
        <v>0.16309999999999997</v>
      </c>
      <c r="AQ238" s="3" t="str">
        <f t="shared" si="199"/>
        <v>1.11</v>
      </c>
      <c r="AR238" s="3" t="str">
        <f t="shared" si="200"/>
        <v>-</v>
      </c>
      <c r="AS238" s="3">
        <f t="shared" si="201"/>
        <v>74.05</v>
      </c>
      <c r="AT238" s="3">
        <f t="shared" si="202"/>
        <v>-88.21</v>
      </c>
      <c r="AU238" s="3">
        <f t="shared" si="203"/>
        <v>0.13979999999999998</v>
      </c>
      <c r="AW238" s="3" t="str">
        <f t="shared" si="204"/>
        <v>1.11</v>
      </c>
      <c r="AX238" s="3" t="str">
        <f t="shared" si="205"/>
        <v>-</v>
      </c>
      <c r="AY238" s="3">
        <f t="shared" si="206"/>
        <v>74.05</v>
      </c>
      <c r="AZ238" s="3">
        <f t="shared" si="207"/>
        <v>-88.21</v>
      </c>
      <c r="BA238" s="3">
        <f t="shared" si="208"/>
        <v>0.11649999999999999</v>
      </c>
      <c r="BC238" s="3" t="str">
        <f t="shared" si="209"/>
        <v>1.11</v>
      </c>
      <c r="BD238" s="3" t="str">
        <f t="shared" si="210"/>
        <v>-</v>
      </c>
      <c r="BE238" s="3">
        <f t="shared" si="211"/>
        <v>74.05</v>
      </c>
      <c r="BF238" s="3">
        <f t="shared" si="212"/>
        <v>-88.21</v>
      </c>
      <c r="BG238" s="3">
        <f t="shared" si="213"/>
        <v>6.989999999999999E-2</v>
      </c>
      <c r="BI238" s="3" t="str">
        <f t="shared" si="214"/>
        <v>1.11</v>
      </c>
      <c r="BJ238" s="3" t="str">
        <f t="shared" si="215"/>
        <v>-</v>
      </c>
      <c r="BK238" s="3">
        <f t="shared" si="216"/>
        <v>74.05</v>
      </c>
      <c r="BL238" s="3">
        <f t="shared" si="217"/>
        <v>-88.21</v>
      </c>
      <c r="BM238" s="3">
        <f t="shared" si="218"/>
        <v>2.3300000000000001E-2</v>
      </c>
    </row>
    <row r="239" spans="1:65" x14ac:dyDescent="0.3">
      <c r="A239" s="3" t="str">
        <f>'Forward collapse simulation'!B249</f>
        <v>1.11</v>
      </c>
      <c r="B239" s="3" t="str">
        <f>IF('Forward collapse simulation'!C249="","-",'Forward collapse simulation'!C249)</f>
        <v>-</v>
      </c>
      <c r="C239" s="3">
        <f>'Forward collapse simulation'!E249</f>
        <v>319.39999999999998</v>
      </c>
      <c r="D239" s="3">
        <f>'Forward collapse simulation'!AK249</f>
        <v>-63.15</v>
      </c>
      <c r="E239" s="84">
        <f>'Forward collapse simulation'!AL249</f>
        <v>0.38800000000000007</v>
      </c>
      <c r="G239" s="3" t="str">
        <f t="shared" si="169"/>
        <v>1.11</v>
      </c>
      <c r="H239" s="3" t="str">
        <f t="shared" si="170"/>
        <v>-</v>
      </c>
      <c r="I239" s="3">
        <f t="shared" si="171"/>
        <v>319.39999999999998</v>
      </c>
      <c r="J239" s="3">
        <f t="shared" si="172"/>
        <v>-63.15</v>
      </c>
      <c r="K239" s="3">
        <f t="shared" si="173"/>
        <v>0.36860000000000004</v>
      </c>
      <c r="M239" s="3" t="str">
        <f t="shared" si="174"/>
        <v>1.11</v>
      </c>
      <c r="N239" s="3" t="str">
        <f t="shared" si="175"/>
        <v>-</v>
      </c>
      <c r="O239" s="3">
        <f t="shared" si="176"/>
        <v>319.39999999999998</v>
      </c>
      <c r="P239" s="3">
        <f t="shared" si="177"/>
        <v>-63.15</v>
      </c>
      <c r="Q239" s="3">
        <f t="shared" si="178"/>
        <v>0.34920000000000007</v>
      </c>
      <c r="R239" s="85"/>
      <c r="S239" s="3" t="str">
        <f t="shared" si="179"/>
        <v>1.11</v>
      </c>
      <c r="T239" s="3" t="str">
        <f t="shared" si="180"/>
        <v>-</v>
      </c>
      <c r="U239" s="3">
        <f t="shared" si="181"/>
        <v>319.39999999999998</v>
      </c>
      <c r="V239" s="3">
        <f t="shared" si="182"/>
        <v>-63.15</v>
      </c>
      <c r="W239" s="3">
        <f t="shared" si="183"/>
        <v>0.32980000000000004</v>
      </c>
      <c r="X239" s="85"/>
      <c r="Y239" s="3" t="str">
        <f t="shared" si="184"/>
        <v>1.11</v>
      </c>
      <c r="Z239" s="3" t="str">
        <f t="shared" si="185"/>
        <v>-</v>
      </c>
      <c r="AA239" s="3">
        <f t="shared" si="186"/>
        <v>319.39999999999998</v>
      </c>
      <c r="AB239" s="3">
        <f t="shared" si="187"/>
        <v>-63.15</v>
      </c>
      <c r="AC239" s="3">
        <f t="shared" si="188"/>
        <v>0.31040000000000006</v>
      </c>
      <c r="AE239" s="3" t="str">
        <f t="shared" si="189"/>
        <v>1.11</v>
      </c>
      <c r="AF239" s="3" t="str">
        <f t="shared" si="190"/>
        <v>-</v>
      </c>
      <c r="AG239" s="3">
        <f t="shared" si="191"/>
        <v>319.39999999999998</v>
      </c>
      <c r="AH239" s="3">
        <f t="shared" si="192"/>
        <v>-63.15</v>
      </c>
      <c r="AI239" s="3">
        <f t="shared" si="193"/>
        <v>0.29100000000000004</v>
      </c>
      <c r="AK239" s="3" t="str">
        <f t="shared" si="194"/>
        <v>1.11</v>
      </c>
      <c r="AL239" s="3" t="str">
        <f t="shared" si="195"/>
        <v>-</v>
      </c>
      <c r="AM239" s="3">
        <f t="shared" si="196"/>
        <v>319.39999999999998</v>
      </c>
      <c r="AN239" s="3">
        <f t="shared" si="197"/>
        <v>-63.15</v>
      </c>
      <c r="AO239" s="3">
        <f t="shared" si="198"/>
        <v>0.27160000000000001</v>
      </c>
      <c r="AQ239" s="3" t="str">
        <f t="shared" si="199"/>
        <v>1.11</v>
      </c>
      <c r="AR239" s="3" t="str">
        <f t="shared" si="200"/>
        <v>-</v>
      </c>
      <c r="AS239" s="3">
        <f t="shared" si="201"/>
        <v>319.39999999999998</v>
      </c>
      <c r="AT239" s="3">
        <f t="shared" si="202"/>
        <v>-63.15</v>
      </c>
      <c r="AU239" s="3">
        <f t="shared" si="203"/>
        <v>0.23280000000000003</v>
      </c>
      <c r="AW239" s="3" t="str">
        <f t="shared" si="204"/>
        <v>1.11</v>
      </c>
      <c r="AX239" s="3" t="str">
        <f t="shared" si="205"/>
        <v>-</v>
      </c>
      <c r="AY239" s="3">
        <f t="shared" si="206"/>
        <v>319.39999999999998</v>
      </c>
      <c r="AZ239" s="3">
        <f t="shared" si="207"/>
        <v>-63.15</v>
      </c>
      <c r="BA239" s="3">
        <f t="shared" si="208"/>
        <v>0.19400000000000003</v>
      </c>
      <c r="BC239" s="3" t="str">
        <f t="shared" si="209"/>
        <v>1.11</v>
      </c>
      <c r="BD239" s="3" t="str">
        <f t="shared" si="210"/>
        <v>-</v>
      </c>
      <c r="BE239" s="3">
        <f t="shared" si="211"/>
        <v>319.39999999999998</v>
      </c>
      <c r="BF239" s="3">
        <f t="shared" si="212"/>
        <v>-63.15</v>
      </c>
      <c r="BG239" s="3">
        <f t="shared" si="213"/>
        <v>0.11640000000000002</v>
      </c>
      <c r="BI239" s="3" t="str">
        <f t="shared" si="214"/>
        <v>1.11</v>
      </c>
      <c r="BJ239" s="3" t="str">
        <f t="shared" si="215"/>
        <v>-</v>
      </c>
      <c r="BK239" s="3">
        <f t="shared" si="216"/>
        <v>319.39999999999998</v>
      </c>
      <c r="BL239" s="3">
        <f t="shared" si="217"/>
        <v>-63.15</v>
      </c>
      <c r="BM239" s="3">
        <f t="shared" si="218"/>
        <v>3.8800000000000008E-2</v>
      </c>
    </row>
    <row r="240" spans="1:65" x14ac:dyDescent="0.3">
      <c r="A240" s="3" t="str">
        <f>'Forward collapse simulation'!B250</f>
        <v>1.11</v>
      </c>
      <c r="B240" s="3" t="str">
        <f>IF('Forward collapse simulation'!C250="","-",'Forward collapse simulation'!C250)</f>
        <v>-</v>
      </c>
      <c r="C240" s="3">
        <f>'Forward collapse simulation'!E250</f>
        <v>317.44</v>
      </c>
      <c r="D240" s="3">
        <f>'Forward collapse simulation'!AK250</f>
        <v>-17.5</v>
      </c>
      <c r="E240" s="84">
        <f>'Forward collapse simulation'!AL250</f>
        <v>1.0109999999999999</v>
      </c>
      <c r="G240" s="3" t="str">
        <f t="shared" si="169"/>
        <v>1.11</v>
      </c>
      <c r="H240" s="3" t="str">
        <f t="shared" si="170"/>
        <v>-</v>
      </c>
      <c r="I240" s="3">
        <f t="shared" si="171"/>
        <v>317.44</v>
      </c>
      <c r="J240" s="3">
        <f t="shared" si="172"/>
        <v>-17.5</v>
      </c>
      <c r="K240" s="3">
        <f t="shared" si="173"/>
        <v>0.9604499999999998</v>
      </c>
      <c r="M240" s="3" t="str">
        <f t="shared" si="174"/>
        <v>1.11</v>
      </c>
      <c r="N240" s="3" t="str">
        <f t="shared" si="175"/>
        <v>-</v>
      </c>
      <c r="O240" s="3">
        <f t="shared" si="176"/>
        <v>317.44</v>
      </c>
      <c r="P240" s="3">
        <f t="shared" si="177"/>
        <v>-17.5</v>
      </c>
      <c r="Q240" s="3">
        <f t="shared" si="178"/>
        <v>0.90989999999999993</v>
      </c>
      <c r="R240" s="85"/>
      <c r="S240" s="3" t="str">
        <f t="shared" si="179"/>
        <v>1.11</v>
      </c>
      <c r="T240" s="3" t="str">
        <f t="shared" si="180"/>
        <v>-</v>
      </c>
      <c r="U240" s="3">
        <f t="shared" si="181"/>
        <v>317.44</v>
      </c>
      <c r="V240" s="3">
        <f t="shared" si="182"/>
        <v>-17.5</v>
      </c>
      <c r="W240" s="3">
        <f t="shared" si="183"/>
        <v>0.85934999999999984</v>
      </c>
      <c r="X240" s="85"/>
      <c r="Y240" s="3" t="str">
        <f t="shared" si="184"/>
        <v>1.11</v>
      </c>
      <c r="Z240" s="3" t="str">
        <f t="shared" si="185"/>
        <v>-</v>
      </c>
      <c r="AA240" s="3">
        <f t="shared" si="186"/>
        <v>317.44</v>
      </c>
      <c r="AB240" s="3">
        <f t="shared" si="187"/>
        <v>-17.5</v>
      </c>
      <c r="AC240" s="3">
        <f t="shared" si="188"/>
        <v>0.80879999999999996</v>
      </c>
      <c r="AE240" s="3" t="str">
        <f t="shared" si="189"/>
        <v>1.11</v>
      </c>
      <c r="AF240" s="3" t="str">
        <f t="shared" si="190"/>
        <v>-</v>
      </c>
      <c r="AG240" s="3">
        <f t="shared" si="191"/>
        <v>317.44</v>
      </c>
      <c r="AH240" s="3">
        <f t="shared" si="192"/>
        <v>-17.5</v>
      </c>
      <c r="AI240" s="3">
        <f t="shared" si="193"/>
        <v>0.75824999999999987</v>
      </c>
      <c r="AK240" s="3" t="str">
        <f t="shared" si="194"/>
        <v>1.11</v>
      </c>
      <c r="AL240" s="3" t="str">
        <f t="shared" si="195"/>
        <v>-</v>
      </c>
      <c r="AM240" s="3">
        <f t="shared" si="196"/>
        <v>317.44</v>
      </c>
      <c r="AN240" s="3">
        <f t="shared" si="197"/>
        <v>-17.5</v>
      </c>
      <c r="AO240" s="3">
        <f t="shared" si="198"/>
        <v>0.70769999999999988</v>
      </c>
      <c r="AQ240" s="3" t="str">
        <f t="shared" si="199"/>
        <v>1.11</v>
      </c>
      <c r="AR240" s="3" t="str">
        <f t="shared" si="200"/>
        <v>-</v>
      </c>
      <c r="AS240" s="3">
        <f t="shared" si="201"/>
        <v>317.44</v>
      </c>
      <c r="AT240" s="3">
        <f t="shared" si="202"/>
        <v>-17.5</v>
      </c>
      <c r="AU240" s="3">
        <f t="shared" si="203"/>
        <v>0.60659999999999992</v>
      </c>
      <c r="AW240" s="3" t="str">
        <f t="shared" si="204"/>
        <v>1.11</v>
      </c>
      <c r="AX240" s="3" t="str">
        <f t="shared" si="205"/>
        <v>-</v>
      </c>
      <c r="AY240" s="3">
        <f t="shared" si="206"/>
        <v>317.44</v>
      </c>
      <c r="AZ240" s="3">
        <f t="shared" si="207"/>
        <v>-17.5</v>
      </c>
      <c r="BA240" s="3">
        <f t="shared" si="208"/>
        <v>0.50549999999999995</v>
      </c>
      <c r="BC240" s="3" t="str">
        <f t="shared" si="209"/>
        <v>1.11</v>
      </c>
      <c r="BD240" s="3" t="str">
        <f t="shared" si="210"/>
        <v>-</v>
      </c>
      <c r="BE240" s="3">
        <f t="shared" si="211"/>
        <v>317.44</v>
      </c>
      <c r="BF240" s="3">
        <f t="shared" si="212"/>
        <v>-17.5</v>
      </c>
      <c r="BG240" s="3">
        <f t="shared" si="213"/>
        <v>0.30329999999999996</v>
      </c>
      <c r="BI240" s="3" t="str">
        <f t="shared" si="214"/>
        <v>1.11</v>
      </c>
      <c r="BJ240" s="3" t="str">
        <f t="shared" si="215"/>
        <v>-</v>
      </c>
      <c r="BK240" s="3">
        <f t="shared" si="216"/>
        <v>317.44</v>
      </c>
      <c r="BL240" s="3">
        <f t="shared" si="217"/>
        <v>-17.5</v>
      </c>
      <c r="BM240" s="3">
        <f t="shared" si="218"/>
        <v>0.1011</v>
      </c>
    </row>
    <row r="241" spans="1:65" x14ac:dyDescent="0.3">
      <c r="A241" s="3" t="str">
        <f>'Forward collapse simulation'!B251</f>
        <v>1.11</v>
      </c>
      <c r="B241" s="3" t="str">
        <f>IF('Forward collapse simulation'!C251="","-",'Forward collapse simulation'!C251)</f>
        <v>-</v>
      </c>
      <c r="C241" s="3">
        <f>'Forward collapse simulation'!E251</f>
        <v>316.77999999999997</v>
      </c>
      <c r="D241" s="3">
        <f>'Forward collapse simulation'!AK251</f>
        <v>-7.22</v>
      </c>
      <c r="E241" s="84">
        <f>'Forward collapse simulation'!AL251</f>
        <v>2.9369999999999998</v>
      </c>
      <c r="G241" s="3" t="str">
        <f t="shared" si="169"/>
        <v>1.11</v>
      </c>
      <c r="H241" s="3" t="str">
        <f t="shared" si="170"/>
        <v>-</v>
      </c>
      <c r="I241" s="3">
        <f t="shared" si="171"/>
        <v>316.77999999999997</v>
      </c>
      <c r="J241" s="3">
        <f t="shared" si="172"/>
        <v>-7.22</v>
      </c>
      <c r="K241" s="3">
        <f t="shared" si="173"/>
        <v>2.7901499999999997</v>
      </c>
      <c r="M241" s="3" t="str">
        <f t="shared" si="174"/>
        <v>1.11</v>
      </c>
      <c r="N241" s="3" t="str">
        <f t="shared" si="175"/>
        <v>-</v>
      </c>
      <c r="O241" s="3">
        <f t="shared" si="176"/>
        <v>316.77999999999997</v>
      </c>
      <c r="P241" s="3">
        <f t="shared" si="177"/>
        <v>-7.22</v>
      </c>
      <c r="Q241" s="3">
        <f t="shared" si="178"/>
        <v>2.6433</v>
      </c>
      <c r="R241" s="85"/>
      <c r="S241" s="3" t="str">
        <f t="shared" si="179"/>
        <v>1.11</v>
      </c>
      <c r="T241" s="3" t="str">
        <f t="shared" si="180"/>
        <v>-</v>
      </c>
      <c r="U241" s="3">
        <f t="shared" si="181"/>
        <v>316.77999999999997</v>
      </c>
      <c r="V241" s="3">
        <f t="shared" si="182"/>
        <v>-7.22</v>
      </c>
      <c r="W241" s="3">
        <f t="shared" si="183"/>
        <v>2.4964499999999998</v>
      </c>
      <c r="X241" s="85"/>
      <c r="Y241" s="3" t="str">
        <f t="shared" si="184"/>
        <v>1.11</v>
      </c>
      <c r="Z241" s="3" t="str">
        <f t="shared" si="185"/>
        <v>-</v>
      </c>
      <c r="AA241" s="3">
        <f t="shared" si="186"/>
        <v>316.77999999999997</v>
      </c>
      <c r="AB241" s="3">
        <f t="shared" si="187"/>
        <v>-7.22</v>
      </c>
      <c r="AC241" s="3">
        <f t="shared" si="188"/>
        <v>2.3496000000000001</v>
      </c>
      <c r="AE241" s="3" t="str">
        <f t="shared" si="189"/>
        <v>1.11</v>
      </c>
      <c r="AF241" s="3" t="str">
        <f t="shared" si="190"/>
        <v>-</v>
      </c>
      <c r="AG241" s="3">
        <f t="shared" si="191"/>
        <v>316.77999999999997</v>
      </c>
      <c r="AH241" s="3">
        <f t="shared" si="192"/>
        <v>-7.22</v>
      </c>
      <c r="AI241" s="3">
        <f t="shared" si="193"/>
        <v>2.20275</v>
      </c>
      <c r="AK241" s="3" t="str">
        <f t="shared" si="194"/>
        <v>1.11</v>
      </c>
      <c r="AL241" s="3" t="str">
        <f t="shared" si="195"/>
        <v>-</v>
      </c>
      <c r="AM241" s="3">
        <f t="shared" si="196"/>
        <v>316.77999999999997</v>
      </c>
      <c r="AN241" s="3">
        <f t="shared" si="197"/>
        <v>-7.22</v>
      </c>
      <c r="AO241" s="3">
        <f t="shared" si="198"/>
        <v>2.0558999999999998</v>
      </c>
      <c r="AQ241" s="3" t="str">
        <f t="shared" si="199"/>
        <v>1.11</v>
      </c>
      <c r="AR241" s="3" t="str">
        <f t="shared" si="200"/>
        <v>-</v>
      </c>
      <c r="AS241" s="3">
        <f t="shared" si="201"/>
        <v>316.77999999999997</v>
      </c>
      <c r="AT241" s="3">
        <f t="shared" si="202"/>
        <v>-7.22</v>
      </c>
      <c r="AU241" s="3">
        <f t="shared" si="203"/>
        <v>1.7621999999999998</v>
      </c>
      <c r="AW241" s="3" t="str">
        <f t="shared" si="204"/>
        <v>1.11</v>
      </c>
      <c r="AX241" s="3" t="str">
        <f t="shared" si="205"/>
        <v>-</v>
      </c>
      <c r="AY241" s="3">
        <f t="shared" si="206"/>
        <v>316.77999999999997</v>
      </c>
      <c r="AZ241" s="3">
        <f t="shared" si="207"/>
        <v>-7.22</v>
      </c>
      <c r="BA241" s="3">
        <f t="shared" si="208"/>
        <v>1.4684999999999999</v>
      </c>
      <c r="BC241" s="3" t="str">
        <f t="shared" si="209"/>
        <v>1.11</v>
      </c>
      <c r="BD241" s="3" t="str">
        <f t="shared" si="210"/>
        <v>-</v>
      </c>
      <c r="BE241" s="3">
        <f t="shared" si="211"/>
        <v>316.77999999999997</v>
      </c>
      <c r="BF241" s="3">
        <f t="shared" si="212"/>
        <v>-7.22</v>
      </c>
      <c r="BG241" s="3">
        <f t="shared" si="213"/>
        <v>0.88109999999999988</v>
      </c>
      <c r="BI241" s="3" t="str">
        <f t="shared" si="214"/>
        <v>1.11</v>
      </c>
      <c r="BJ241" s="3" t="str">
        <f t="shared" si="215"/>
        <v>-</v>
      </c>
      <c r="BK241" s="3">
        <f t="shared" si="216"/>
        <v>316.77999999999997</v>
      </c>
      <c r="BL241" s="3">
        <f t="shared" si="217"/>
        <v>-7.22</v>
      </c>
      <c r="BM241" s="3">
        <f t="shared" si="218"/>
        <v>0.29370000000000002</v>
      </c>
    </row>
    <row r="242" spans="1:65" x14ac:dyDescent="0.3">
      <c r="A242" s="3" t="str">
        <f>'Forward collapse simulation'!B252</f>
        <v>1.11</v>
      </c>
      <c r="B242" s="3" t="str">
        <f>IF('Forward collapse simulation'!C252="","-",'Forward collapse simulation'!C252)</f>
        <v>-</v>
      </c>
      <c r="C242" s="3">
        <f>'Forward collapse simulation'!E252</f>
        <v>315.62</v>
      </c>
      <c r="D242" s="3">
        <f>'Forward collapse simulation'!AK252</f>
        <v>-3.51</v>
      </c>
      <c r="E242" s="84">
        <f>'Forward collapse simulation'!AL252</f>
        <v>3.6760000000000002</v>
      </c>
      <c r="G242" s="3" t="str">
        <f t="shared" si="169"/>
        <v>1.11</v>
      </c>
      <c r="H242" s="3" t="str">
        <f t="shared" si="170"/>
        <v>-</v>
      </c>
      <c r="I242" s="3">
        <f t="shared" si="171"/>
        <v>315.62</v>
      </c>
      <c r="J242" s="3">
        <f t="shared" si="172"/>
        <v>-3.51</v>
      </c>
      <c r="K242" s="3">
        <f t="shared" si="173"/>
        <v>3.4922</v>
      </c>
      <c r="M242" s="3" t="str">
        <f t="shared" si="174"/>
        <v>1.11</v>
      </c>
      <c r="N242" s="3" t="str">
        <f t="shared" si="175"/>
        <v>-</v>
      </c>
      <c r="O242" s="3">
        <f t="shared" si="176"/>
        <v>315.62</v>
      </c>
      <c r="P242" s="3">
        <f t="shared" si="177"/>
        <v>-3.51</v>
      </c>
      <c r="Q242" s="3">
        <f t="shared" si="178"/>
        <v>3.3084000000000002</v>
      </c>
      <c r="R242" s="85"/>
      <c r="S242" s="3" t="str">
        <f t="shared" si="179"/>
        <v>1.11</v>
      </c>
      <c r="T242" s="3" t="str">
        <f t="shared" si="180"/>
        <v>-</v>
      </c>
      <c r="U242" s="3">
        <f t="shared" si="181"/>
        <v>315.62</v>
      </c>
      <c r="V242" s="3">
        <f t="shared" si="182"/>
        <v>-3.51</v>
      </c>
      <c r="W242" s="3">
        <f t="shared" si="183"/>
        <v>3.1246</v>
      </c>
      <c r="X242" s="85"/>
      <c r="Y242" s="3" t="str">
        <f t="shared" si="184"/>
        <v>1.11</v>
      </c>
      <c r="Z242" s="3" t="str">
        <f t="shared" si="185"/>
        <v>-</v>
      </c>
      <c r="AA242" s="3">
        <f t="shared" si="186"/>
        <v>315.62</v>
      </c>
      <c r="AB242" s="3">
        <f t="shared" si="187"/>
        <v>-3.51</v>
      </c>
      <c r="AC242" s="3">
        <f t="shared" si="188"/>
        <v>2.9408000000000003</v>
      </c>
      <c r="AE242" s="3" t="str">
        <f t="shared" si="189"/>
        <v>1.11</v>
      </c>
      <c r="AF242" s="3" t="str">
        <f t="shared" si="190"/>
        <v>-</v>
      </c>
      <c r="AG242" s="3">
        <f t="shared" si="191"/>
        <v>315.62</v>
      </c>
      <c r="AH242" s="3">
        <f t="shared" si="192"/>
        <v>-3.51</v>
      </c>
      <c r="AI242" s="3">
        <f t="shared" si="193"/>
        <v>2.7570000000000001</v>
      </c>
      <c r="AK242" s="3" t="str">
        <f t="shared" si="194"/>
        <v>1.11</v>
      </c>
      <c r="AL242" s="3" t="str">
        <f t="shared" si="195"/>
        <v>-</v>
      </c>
      <c r="AM242" s="3">
        <f t="shared" si="196"/>
        <v>315.62</v>
      </c>
      <c r="AN242" s="3">
        <f t="shared" si="197"/>
        <v>-3.51</v>
      </c>
      <c r="AO242" s="3">
        <f t="shared" si="198"/>
        <v>2.5731999999999999</v>
      </c>
      <c r="AQ242" s="3" t="str">
        <f t="shared" si="199"/>
        <v>1.11</v>
      </c>
      <c r="AR242" s="3" t="str">
        <f t="shared" si="200"/>
        <v>-</v>
      </c>
      <c r="AS242" s="3">
        <f t="shared" si="201"/>
        <v>315.62</v>
      </c>
      <c r="AT242" s="3">
        <f t="shared" si="202"/>
        <v>-3.51</v>
      </c>
      <c r="AU242" s="3">
        <f t="shared" si="203"/>
        <v>2.2056</v>
      </c>
      <c r="AW242" s="3" t="str">
        <f t="shared" si="204"/>
        <v>1.11</v>
      </c>
      <c r="AX242" s="3" t="str">
        <f t="shared" si="205"/>
        <v>-</v>
      </c>
      <c r="AY242" s="3">
        <f t="shared" si="206"/>
        <v>315.62</v>
      </c>
      <c r="AZ242" s="3">
        <f t="shared" si="207"/>
        <v>-3.51</v>
      </c>
      <c r="BA242" s="3">
        <f t="shared" si="208"/>
        <v>1.8380000000000001</v>
      </c>
      <c r="BC242" s="3" t="str">
        <f t="shared" si="209"/>
        <v>1.11</v>
      </c>
      <c r="BD242" s="3" t="str">
        <f t="shared" si="210"/>
        <v>-</v>
      </c>
      <c r="BE242" s="3">
        <f t="shared" si="211"/>
        <v>315.62</v>
      </c>
      <c r="BF242" s="3">
        <f t="shared" si="212"/>
        <v>-3.51</v>
      </c>
      <c r="BG242" s="3">
        <f t="shared" si="213"/>
        <v>1.1028</v>
      </c>
      <c r="BI242" s="3" t="str">
        <f t="shared" si="214"/>
        <v>1.11</v>
      </c>
      <c r="BJ242" s="3" t="str">
        <f t="shared" si="215"/>
        <v>-</v>
      </c>
      <c r="BK242" s="3">
        <f t="shared" si="216"/>
        <v>315.62</v>
      </c>
      <c r="BL242" s="3">
        <f t="shared" si="217"/>
        <v>-3.51</v>
      </c>
      <c r="BM242" s="3">
        <f t="shared" si="218"/>
        <v>0.36760000000000004</v>
      </c>
    </row>
    <row r="243" spans="1:65" x14ac:dyDescent="0.3">
      <c r="A243" s="3" t="str">
        <f>'Forward collapse simulation'!B253</f>
        <v>1.11</v>
      </c>
      <c r="B243" s="3" t="str">
        <f>IF('Forward collapse simulation'!C253="","-",'Forward collapse simulation'!C253)</f>
        <v>-</v>
      </c>
      <c r="C243" s="3">
        <f>'Forward collapse simulation'!E253</f>
        <v>315.43</v>
      </c>
      <c r="D243" s="3">
        <f>'Forward collapse simulation'!AK253</f>
        <v>-1.94</v>
      </c>
      <c r="E243" s="84">
        <f>'Forward collapse simulation'!AL253</f>
        <v>6.6529999999999996</v>
      </c>
      <c r="G243" s="3" t="str">
        <f t="shared" si="169"/>
        <v>1.11</v>
      </c>
      <c r="H243" s="3" t="str">
        <f t="shared" si="170"/>
        <v>-</v>
      </c>
      <c r="I243" s="3">
        <f t="shared" si="171"/>
        <v>315.43</v>
      </c>
      <c r="J243" s="3">
        <f t="shared" si="172"/>
        <v>-1.94</v>
      </c>
      <c r="K243" s="3">
        <f t="shared" si="173"/>
        <v>6.3203499999999995</v>
      </c>
      <c r="M243" s="3" t="str">
        <f t="shared" si="174"/>
        <v>1.11</v>
      </c>
      <c r="N243" s="3" t="str">
        <f t="shared" si="175"/>
        <v>-</v>
      </c>
      <c r="O243" s="3">
        <f t="shared" si="176"/>
        <v>315.43</v>
      </c>
      <c r="P243" s="3">
        <f t="shared" si="177"/>
        <v>-1.94</v>
      </c>
      <c r="Q243" s="3">
        <f t="shared" si="178"/>
        <v>5.9876999999999994</v>
      </c>
      <c r="R243" s="85"/>
      <c r="S243" s="3" t="str">
        <f t="shared" si="179"/>
        <v>1.11</v>
      </c>
      <c r="T243" s="3" t="str">
        <f t="shared" si="180"/>
        <v>-</v>
      </c>
      <c r="U243" s="3">
        <f t="shared" si="181"/>
        <v>315.43</v>
      </c>
      <c r="V243" s="3">
        <f t="shared" si="182"/>
        <v>-1.94</v>
      </c>
      <c r="W243" s="3">
        <f t="shared" si="183"/>
        <v>5.6550499999999992</v>
      </c>
      <c r="X243" s="85"/>
      <c r="Y243" s="3" t="str">
        <f t="shared" si="184"/>
        <v>1.11</v>
      </c>
      <c r="Z243" s="3" t="str">
        <f t="shared" si="185"/>
        <v>-</v>
      </c>
      <c r="AA243" s="3">
        <f t="shared" si="186"/>
        <v>315.43</v>
      </c>
      <c r="AB243" s="3">
        <f t="shared" si="187"/>
        <v>-1.94</v>
      </c>
      <c r="AC243" s="3">
        <f t="shared" si="188"/>
        <v>5.3224</v>
      </c>
      <c r="AE243" s="3" t="str">
        <f t="shared" si="189"/>
        <v>1.11</v>
      </c>
      <c r="AF243" s="3" t="str">
        <f t="shared" si="190"/>
        <v>-</v>
      </c>
      <c r="AG243" s="3">
        <f t="shared" si="191"/>
        <v>315.43</v>
      </c>
      <c r="AH243" s="3">
        <f t="shared" si="192"/>
        <v>-1.94</v>
      </c>
      <c r="AI243" s="3">
        <f t="shared" si="193"/>
        <v>4.9897499999999999</v>
      </c>
      <c r="AK243" s="3" t="str">
        <f t="shared" si="194"/>
        <v>1.11</v>
      </c>
      <c r="AL243" s="3" t="str">
        <f t="shared" si="195"/>
        <v>-</v>
      </c>
      <c r="AM243" s="3">
        <f t="shared" si="196"/>
        <v>315.43</v>
      </c>
      <c r="AN243" s="3">
        <f t="shared" si="197"/>
        <v>-1.94</v>
      </c>
      <c r="AO243" s="3">
        <f t="shared" si="198"/>
        <v>4.6570999999999998</v>
      </c>
      <c r="AQ243" s="3" t="str">
        <f t="shared" si="199"/>
        <v>1.11</v>
      </c>
      <c r="AR243" s="3" t="str">
        <f t="shared" si="200"/>
        <v>-</v>
      </c>
      <c r="AS243" s="3">
        <f t="shared" si="201"/>
        <v>315.43</v>
      </c>
      <c r="AT243" s="3">
        <f t="shared" si="202"/>
        <v>-1.94</v>
      </c>
      <c r="AU243" s="3">
        <f t="shared" si="203"/>
        <v>3.9917999999999996</v>
      </c>
      <c r="AW243" s="3" t="str">
        <f t="shared" si="204"/>
        <v>1.11</v>
      </c>
      <c r="AX243" s="3" t="str">
        <f t="shared" si="205"/>
        <v>-</v>
      </c>
      <c r="AY243" s="3">
        <f t="shared" si="206"/>
        <v>315.43</v>
      </c>
      <c r="AZ243" s="3">
        <f t="shared" si="207"/>
        <v>-1.94</v>
      </c>
      <c r="BA243" s="3">
        <f t="shared" si="208"/>
        <v>3.3264999999999998</v>
      </c>
      <c r="BC243" s="3" t="str">
        <f t="shared" si="209"/>
        <v>1.11</v>
      </c>
      <c r="BD243" s="3" t="str">
        <f t="shared" si="210"/>
        <v>-</v>
      </c>
      <c r="BE243" s="3">
        <f t="shared" si="211"/>
        <v>315.43</v>
      </c>
      <c r="BF243" s="3">
        <f t="shared" si="212"/>
        <v>-1.94</v>
      </c>
      <c r="BG243" s="3">
        <f t="shared" si="213"/>
        <v>1.9958999999999998</v>
      </c>
      <c r="BI243" s="3" t="str">
        <f t="shared" si="214"/>
        <v>1.11</v>
      </c>
      <c r="BJ243" s="3" t="str">
        <f t="shared" si="215"/>
        <v>-</v>
      </c>
      <c r="BK243" s="3">
        <f t="shared" si="216"/>
        <v>315.43</v>
      </c>
      <c r="BL243" s="3">
        <f t="shared" si="217"/>
        <v>-1.94</v>
      </c>
      <c r="BM243" s="3">
        <f t="shared" si="218"/>
        <v>0.6653</v>
      </c>
    </row>
    <row r="244" spans="1:65" x14ac:dyDescent="0.3">
      <c r="A244" s="3" t="str">
        <f>'Forward collapse simulation'!B254</f>
        <v>1.11</v>
      </c>
      <c r="B244" s="3" t="str">
        <f>IF('Forward collapse simulation'!C254="","-",'Forward collapse simulation'!C254)</f>
        <v>-</v>
      </c>
      <c r="C244" s="3">
        <f>'Forward collapse simulation'!E254</f>
        <v>314.93</v>
      </c>
      <c r="D244" s="3">
        <f ca="1">'Forward collapse simulation'!AK254</f>
        <v>8.5589293684600953</v>
      </c>
      <c r="E244" s="84">
        <f ca="1">'Forward collapse simulation'!AL254</f>
        <v>7.3518737183393403</v>
      </c>
      <c r="G244" s="3" t="str">
        <f t="shared" si="169"/>
        <v>1.11</v>
      </c>
      <c r="H244" s="3" t="str">
        <f t="shared" si="170"/>
        <v>-</v>
      </c>
      <c r="I244" s="3">
        <f t="shared" si="171"/>
        <v>314.93</v>
      </c>
      <c r="J244" s="3">
        <f t="shared" ca="1" si="172"/>
        <v>8.5589293684600953</v>
      </c>
      <c r="K244" s="3">
        <f t="shared" ca="1" si="173"/>
        <v>6.9842800324223733</v>
      </c>
      <c r="M244" s="3" t="str">
        <f t="shared" si="174"/>
        <v>1.11</v>
      </c>
      <c r="N244" s="3" t="str">
        <f t="shared" si="175"/>
        <v>-</v>
      </c>
      <c r="O244" s="3">
        <f t="shared" si="176"/>
        <v>314.93</v>
      </c>
      <c r="P244" s="3">
        <f t="shared" ca="1" si="177"/>
        <v>8.5589293684600953</v>
      </c>
      <c r="Q244" s="3">
        <f t="shared" ca="1" si="178"/>
        <v>6.6166863465054062</v>
      </c>
      <c r="R244" s="85"/>
      <c r="S244" s="3" t="str">
        <f t="shared" si="179"/>
        <v>1.11</v>
      </c>
      <c r="T244" s="3" t="str">
        <f t="shared" si="180"/>
        <v>-</v>
      </c>
      <c r="U244" s="3">
        <f t="shared" si="181"/>
        <v>314.93</v>
      </c>
      <c r="V244" s="3">
        <f t="shared" ca="1" si="182"/>
        <v>8.5589293684600953</v>
      </c>
      <c r="W244" s="3">
        <f t="shared" ca="1" si="183"/>
        <v>6.2490926605884392</v>
      </c>
      <c r="X244" s="85"/>
      <c r="Y244" s="3" t="str">
        <f t="shared" si="184"/>
        <v>1.11</v>
      </c>
      <c r="Z244" s="3" t="str">
        <f t="shared" si="185"/>
        <v>-</v>
      </c>
      <c r="AA244" s="3">
        <f t="shared" si="186"/>
        <v>314.93</v>
      </c>
      <c r="AB244" s="3">
        <f t="shared" ca="1" si="187"/>
        <v>8.5589293684600953</v>
      </c>
      <c r="AC244" s="3">
        <f t="shared" ca="1" si="188"/>
        <v>5.881498974671473</v>
      </c>
      <c r="AE244" s="3" t="str">
        <f t="shared" si="189"/>
        <v>1.11</v>
      </c>
      <c r="AF244" s="3" t="str">
        <f t="shared" si="190"/>
        <v>-</v>
      </c>
      <c r="AG244" s="3">
        <f t="shared" si="191"/>
        <v>314.93</v>
      </c>
      <c r="AH244" s="3">
        <f t="shared" ca="1" si="192"/>
        <v>8.5589293684600953</v>
      </c>
      <c r="AI244" s="3">
        <f t="shared" ca="1" si="193"/>
        <v>5.513905288754505</v>
      </c>
      <c r="AK244" s="3" t="str">
        <f t="shared" si="194"/>
        <v>1.11</v>
      </c>
      <c r="AL244" s="3" t="str">
        <f t="shared" si="195"/>
        <v>-</v>
      </c>
      <c r="AM244" s="3">
        <f t="shared" si="196"/>
        <v>314.93</v>
      </c>
      <c r="AN244" s="3">
        <f t="shared" ca="1" si="197"/>
        <v>8.5589293684600953</v>
      </c>
      <c r="AO244" s="3">
        <f t="shared" ca="1" si="198"/>
        <v>5.146311602837538</v>
      </c>
      <c r="AQ244" s="3" t="str">
        <f t="shared" si="199"/>
        <v>1.11</v>
      </c>
      <c r="AR244" s="3" t="str">
        <f t="shared" si="200"/>
        <v>-</v>
      </c>
      <c r="AS244" s="3">
        <f t="shared" si="201"/>
        <v>314.93</v>
      </c>
      <c r="AT244" s="3">
        <f t="shared" ca="1" si="202"/>
        <v>8.5589293684600953</v>
      </c>
      <c r="AU244" s="3">
        <f t="shared" ca="1" si="203"/>
        <v>4.4111242310036038</v>
      </c>
      <c r="AW244" s="3" t="str">
        <f t="shared" si="204"/>
        <v>1.11</v>
      </c>
      <c r="AX244" s="3" t="str">
        <f t="shared" si="205"/>
        <v>-</v>
      </c>
      <c r="AY244" s="3">
        <f t="shared" si="206"/>
        <v>314.93</v>
      </c>
      <c r="AZ244" s="3">
        <f t="shared" ca="1" si="207"/>
        <v>8.5589293684600953</v>
      </c>
      <c r="BA244" s="3">
        <f t="shared" ca="1" si="208"/>
        <v>3.6759368591696702</v>
      </c>
      <c r="BC244" s="3" t="str">
        <f t="shared" si="209"/>
        <v>1.11</v>
      </c>
      <c r="BD244" s="3" t="str">
        <f t="shared" si="210"/>
        <v>-</v>
      </c>
      <c r="BE244" s="3">
        <f t="shared" si="211"/>
        <v>314.93</v>
      </c>
      <c r="BF244" s="3">
        <f t="shared" ca="1" si="212"/>
        <v>8.5589293684600953</v>
      </c>
      <c r="BG244" s="3">
        <f t="shared" ca="1" si="213"/>
        <v>2.2055621155018019</v>
      </c>
      <c r="BI244" s="3" t="str">
        <f t="shared" si="214"/>
        <v>1.11</v>
      </c>
      <c r="BJ244" s="3" t="str">
        <f t="shared" si="215"/>
        <v>-</v>
      </c>
      <c r="BK244" s="3">
        <f t="shared" si="216"/>
        <v>314.93</v>
      </c>
      <c r="BL244" s="3">
        <f t="shared" ca="1" si="217"/>
        <v>8.5589293684600953</v>
      </c>
      <c r="BM244" s="3">
        <f t="shared" ca="1" si="218"/>
        <v>0.73518737183393412</v>
      </c>
    </row>
    <row r="245" spans="1:65" x14ac:dyDescent="0.3">
      <c r="A245" s="3" t="str">
        <f>'Forward collapse simulation'!B255</f>
        <v>1.11</v>
      </c>
      <c r="B245" s="3" t="str">
        <f>IF('Forward collapse simulation'!C255="","-",'Forward collapse simulation'!C255)</f>
        <v>-</v>
      </c>
      <c r="C245" s="3">
        <f>'Forward collapse simulation'!E255</f>
        <v>314.43</v>
      </c>
      <c r="D245" s="3">
        <f ca="1">'Forward collapse simulation'!AK255</f>
        <v>6.6211952057627244</v>
      </c>
      <c r="E245" s="84">
        <f ca="1">'Forward collapse simulation'!AL255</f>
        <v>16.157500309289428</v>
      </c>
      <c r="G245" s="3" t="str">
        <f t="shared" si="169"/>
        <v>1.11</v>
      </c>
      <c r="H245" s="3" t="str">
        <f t="shared" si="170"/>
        <v>-</v>
      </c>
      <c r="I245" s="3">
        <f t="shared" si="171"/>
        <v>314.43</v>
      </c>
      <c r="J245" s="3">
        <f t="shared" ca="1" si="172"/>
        <v>6.6211952057627244</v>
      </c>
      <c r="K245" s="3">
        <f t="shared" ca="1" si="173"/>
        <v>15.349625293824957</v>
      </c>
      <c r="M245" s="3" t="str">
        <f t="shared" si="174"/>
        <v>1.11</v>
      </c>
      <c r="N245" s="3" t="str">
        <f t="shared" si="175"/>
        <v>-</v>
      </c>
      <c r="O245" s="3">
        <f t="shared" si="176"/>
        <v>314.43</v>
      </c>
      <c r="P245" s="3">
        <f t="shared" ca="1" si="177"/>
        <v>6.6211952057627244</v>
      </c>
      <c r="Q245" s="3">
        <f t="shared" ca="1" si="178"/>
        <v>14.541750278360485</v>
      </c>
      <c r="R245" s="85"/>
      <c r="S245" s="3" t="str">
        <f t="shared" si="179"/>
        <v>1.11</v>
      </c>
      <c r="T245" s="3" t="str">
        <f t="shared" si="180"/>
        <v>-</v>
      </c>
      <c r="U245" s="3">
        <f t="shared" si="181"/>
        <v>314.43</v>
      </c>
      <c r="V245" s="3">
        <f t="shared" ca="1" si="182"/>
        <v>6.6211952057627244</v>
      </c>
      <c r="W245" s="3">
        <f t="shared" ca="1" si="183"/>
        <v>13.733875262896014</v>
      </c>
      <c r="X245" s="85"/>
      <c r="Y245" s="3" t="str">
        <f t="shared" si="184"/>
        <v>1.11</v>
      </c>
      <c r="Z245" s="3" t="str">
        <f t="shared" si="185"/>
        <v>-</v>
      </c>
      <c r="AA245" s="3">
        <f t="shared" si="186"/>
        <v>314.43</v>
      </c>
      <c r="AB245" s="3">
        <f t="shared" ca="1" si="187"/>
        <v>6.6211952057627244</v>
      </c>
      <c r="AC245" s="3">
        <f t="shared" ca="1" si="188"/>
        <v>12.926000247431544</v>
      </c>
      <c r="AE245" s="3" t="str">
        <f t="shared" si="189"/>
        <v>1.11</v>
      </c>
      <c r="AF245" s="3" t="str">
        <f t="shared" si="190"/>
        <v>-</v>
      </c>
      <c r="AG245" s="3">
        <f t="shared" si="191"/>
        <v>314.43</v>
      </c>
      <c r="AH245" s="3">
        <f t="shared" ca="1" si="192"/>
        <v>6.6211952057627244</v>
      </c>
      <c r="AI245" s="3">
        <f t="shared" ca="1" si="193"/>
        <v>12.11812523196707</v>
      </c>
      <c r="AK245" s="3" t="str">
        <f t="shared" si="194"/>
        <v>1.11</v>
      </c>
      <c r="AL245" s="3" t="str">
        <f t="shared" si="195"/>
        <v>-</v>
      </c>
      <c r="AM245" s="3">
        <f t="shared" si="196"/>
        <v>314.43</v>
      </c>
      <c r="AN245" s="3">
        <f t="shared" ca="1" si="197"/>
        <v>6.6211952057627244</v>
      </c>
      <c r="AO245" s="3">
        <f t="shared" ca="1" si="198"/>
        <v>11.310250216502599</v>
      </c>
      <c r="AQ245" s="3" t="str">
        <f t="shared" si="199"/>
        <v>1.11</v>
      </c>
      <c r="AR245" s="3" t="str">
        <f t="shared" si="200"/>
        <v>-</v>
      </c>
      <c r="AS245" s="3">
        <f t="shared" si="201"/>
        <v>314.43</v>
      </c>
      <c r="AT245" s="3">
        <f t="shared" ca="1" si="202"/>
        <v>6.6211952057627244</v>
      </c>
      <c r="AU245" s="3">
        <f t="shared" ca="1" si="203"/>
        <v>9.6945001855736574</v>
      </c>
      <c r="AW245" s="3" t="str">
        <f t="shared" si="204"/>
        <v>1.11</v>
      </c>
      <c r="AX245" s="3" t="str">
        <f t="shared" si="205"/>
        <v>-</v>
      </c>
      <c r="AY245" s="3">
        <f t="shared" si="206"/>
        <v>314.43</v>
      </c>
      <c r="AZ245" s="3">
        <f t="shared" ca="1" si="207"/>
        <v>6.6211952057627244</v>
      </c>
      <c r="BA245" s="3">
        <f t="shared" ca="1" si="208"/>
        <v>8.0787501546447142</v>
      </c>
      <c r="BC245" s="3" t="str">
        <f t="shared" si="209"/>
        <v>1.11</v>
      </c>
      <c r="BD245" s="3" t="str">
        <f t="shared" si="210"/>
        <v>-</v>
      </c>
      <c r="BE245" s="3">
        <f t="shared" si="211"/>
        <v>314.43</v>
      </c>
      <c r="BF245" s="3">
        <f t="shared" ca="1" si="212"/>
        <v>6.6211952057627244</v>
      </c>
      <c r="BG245" s="3">
        <f t="shared" ca="1" si="213"/>
        <v>4.8472500927868287</v>
      </c>
      <c r="BI245" s="3" t="str">
        <f t="shared" si="214"/>
        <v>1.11</v>
      </c>
      <c r="BJ245" s="3" t="str">
        <f t="shared" si="215"/>
        <v>-</v>
      </c>
      <c r="BK245" s="3">
        <f t="shared" si="216"/>
        <v>314.43</v>
      </c>
      <c r="BL245" s="3">
        <f t="shared" ca="1" si="217"/>
        <v>6.6211952057627244</v>
      </c>
      <c r="BM245" s="3">
        <f t="shared" ca="1" si="218"/>
        <v>1.615750030928943</v>
      </c>
    </row>
    <row r="246" spans="1:65" x14ac:dyDescent="0.3">
      <c r="A246" s="3" t="str">
        <f>'Forward collapse simulation'!B256</f>
        <v>1.11</v>
      </c>
      <c r="B246" s="3" t="str">
        <f>IF('Forward collapse simulation'!C256="","-",'Forward collapse simulation'!C256)</f>
        <v>-</v>
      </c>
      <c r="C246" s="3">
        <f>'Forward collapse simulation'!E256</f>
        <v>314.10000000000002</v>
      </c>
      <c r="D246" s="3">
        <f ca="1">'Forward collapse simulation'!AK256</f>
        <v>20.414497287302947</v>
      </c>
      <c r="E246" s="84">
        <f ca="1">'Forward collapse simulation'!AL256</f>
        <v>16.723141061668542</v>
      </c>
      <c r="G246" s="3" t="str">
        <f t="shared" si="169"/>
        <v>1.11</v>
      </c>
      <c r="H246" s="3" t="str">
        <f t="shared" si="170"/>
        <v>-</v>
      </c>
      <c r="I246" s="3">
        <f t="shared" si="171"/>
        <v>314.10000000000002</v>
      </c>
      <c r="J246" s="3">
        <f t="shared" ca="1" si="172"/>
        <v>20.414497287302947</v>
      </c>
      <c r="K246" s="3">
        <f t="shared" ca="1" si="173"/>
        <v>15.886984008585115</v>
      </c>
      <c r="M246" s="3" t="str">
        <f t="shared" si="174"/>
        <v>1.11</v>
      </c>
      <c r="N246" s="3" t="str">
        <f t="shared" si="175"/>
        <v>-</v>
      </c>
      <c r="O246" s="3">
        <f t="shared" si="176"/>
        <v>314.10000000000002</v>
      </c>
      <c r="P246" s="3">
        <f t="shared" ca="1" si="177"/>
        <v>20.414497287302947</v>
      </c>
      <c r="Q246" s="3">
        <f t="shared" ca="1" si="178"/>
        <v>15.050826955501689</v>
      </c>
      <c r="R246" s="85"/>
      <c r="S246" s="3" t="str">
        <f t="shared" si="179"/>
        <v>1.11</v>
      </c>
      <c r="T246" s="3" t="str">
        <f t="shared" si="180"/>
        <v>-</v>
      </c>
      <c r="U246" s="3">
        <f t="shared" si="181"/>
        <v>314.10000000000002</v>
      </c>
      <c r="V246" s="3">
        <f t="shared" ca="1" si="182"/>
        <v>20.414497287302947</v>
      </c>
      <c r="W246" s="3">
        <f t="shared" ca="1" si="183"/>
        <v>14.21466990241826</v>
      </c>
      <c r="X246" s="85"/>
      <c r="Y246" s="3" t="str">
        <f t="shared" si="184"/>
        <v>1.11</v>
      </c>
      <c r="Z246" s="3" t="str">
        <f t="shared" si="185"/>
        <v>-</v>
      </c>
      <c r="AA246" s="3">
        <f t="shared" si="186"/>
        <v>314.10000000000002</v>
      </c>
      <c r="AB246" s="3">
        <f t="shared" ca="1" si="187"/>
        <v>20.414497287302947</v>
      </c>
      <c r="AC246" s="3">
        <f t="shared" ca="1" si="188"/>
        <v>13.378512849334834</v>
      </c>
      <c r="AE246" s="3" t="str">
        <f t="shared" si="189"/>
        <v>1.11</v>
      </c>
      <c r="AF246" s="3" t="str">
        <f t="shared" si="190"/>
        <v>-</v>
      </c>
      <c r="AG246" s="3">
        <f t="shared" si="191"/>
        <v>314.10000000000002</v>
      </c>
      <c r="AH246" s="3">
        <f t="shared" ca="1" si="192"/>
        <v>20.414497287302947</v>
      </c>
      <c r="AI246" s="3">
        <f t="shared" ca="1" si="193"/>
        <v>12.542355796251407</v>
      </c>
      <c r="AK246" s="3" t="str">
        <f t="shared" si="194"/>
        <v>1.11</v>
      </c>
      <c r="AL246" s="3" t="str">
        <f t="shared" si="195"/>
        <v>-</v>
      </c>
      <c r="AM246" s="3">
        <f t="shared" si="196"/>
        <v>314.10000000000002</v>
      </c>
      <c r="AN246" s="3">
        <f t="shared" ca="1" si="197"/>
        <v>20.414497287302947</v>
      </c>
      <c r="AO246" s="3">
        <f t="shared" ca="1" si="198"/>
        <v>11.706198743167979</v>
      </c>
      <c r="AQ246" s="3" t="str">
        <f t="shared" si="199"/>
        <v>1.11</v>
      </c>
      <c r="AR246" s="3" t="str">
        <f t="shared" si="200"/>
        <v>-</v>
      </c>
      <c r="AS246" s="3">
        <f t="shared" si="201"/>
        <v>314.10000000000002</v>
      </c>
      <c r="AT246" s="3">
        <f t="shared" ca="1" si="202"/>
        <v>20.414497287302947</v>
      </c>
      <c r="AU246" s="3">
        <f t="shared" ca="1" si="203"/>
        <v>10.033884637001124</v>
      </c>
      <c r="AW246" s="3" t="str">
        <f t="shared" si="204"/>
        <v>1.11</v>
      </c>
      <c r="AX246" s="3" t="str">
        <f t="shared" si="205"/>
        <v>-</v>
      </c>
      <c r="AY246" s="3">
        <f t="shared" si="206"/>
        <v>314.10000000000002</v>
      </c>
      <c r="AZ246" s="3">
        <f t="shared" ca="1" si="207"/>
        <v>20.414497287302947</v>
      </c>
      <c r="BA246" s="3">
        <f t="shared" ca="1" si="208"/>
        <v>8.3615705308342712</v>
      </c>
      <c r="BC246" s="3" t="str">
        <f t="shared" si="209"/>
        <v>1.11</v>
      </c>
      <c r="BD246" s="3" t="str">
        <f t="shared" si="210"/>
        <v>-</v>
      </c>
      <c r="BE246" s="3">
        <f t="shared" si="211"/>
        <v>314.10000000000002</v>
      </c>
      <c r="BF246" s="3">
        <f t="shared" ca="1" si="212"/>
        <v>20.414497287302947</v>
      </c>
      <c r="BG246" s="3">
        <f t="shared" ca="1" si="213"/>
        <v>5.0169423185005622</v>
      </c>
      <c r="BI246" s="3" t="str">
        <f t="shared" si="214"/>
        <v>1.11</v>
      </c>
      <c r="BJ246" s="3" t="str">
        <f t="shared" si="215"/>
        <v>-</v>
      </c>
      <c r="BK246" s="3">
        <f t="shared" si="216"/>
        <v>314.10000000000002</v>
      </c>
      <c r="BL246" s="3">
        <f t="shared" ca="1" si="217"/>
        <v>20.414497287302947</v>
      </c>
      <c r="BM246" s="3">
        <f t="shared" ca="1" si="218"/>
        <v>1.6723141061668543</v>
      </c>
    </row>
    <row r="247" spans="1:65" x14ac:dyDescent="0.3">
      <c r="A247" s="3" t="str">
        <f>'Forward collapse simulation'!B257</f>
        <v>1.11</v>
      </c>
      <c r="B247" s="3" t="str">
        <f>IF('Forward collapse simulation'!C257="","-",'Forward collapse simulation'!C257)</f>
        <v>-</v>
      </c>
      <c r="C247" s="3">
        <f>'Forward collapse simulation'!E257</f>
        <v>313.44</v>
      </c>
      <c r="D247" s="3">
        <f ca="1">'Forward collapse simulation'!AK257</f>
        <v>35.935145655473086</v>
      </c>
      <c r="E247" s="84">
        <f ca="1">'Forward collapse simulation'!AL257</f>
        <v>17.448684844656277</v>
      </c>
      <c r="G247" s="3" t="str">
        <f t="shared" si="169"/>
        <v>1.11</v>
      </c>
      <c r="H247" s="3" t="str">
        <f t="shared" si="170"/>
        <v>-</v>
      </c>
      <c r="I247" s="3">
        <f t="shared" si="171"/>
        <v>313.44</v>
      </c>
      <c r="J247" s="3">
        <f t="shared" ca="1" si="172"/>
        <v>35.935145655473086</v>
      </c>
      <c r="K247" s="3">
        <f t="shared" ca="1" si="173"/>
        <v>16.576250602423464</v>
      </c>
      <c r="M247" s="3" t="str">
        <f t="shared" si="174"/>
        <v>1.11</v>
      </c>
      <c r="N247" s="3" t="str">
        <f t="shared" si="175"/>
        <v>-</v>
      </c>
      <c r="O247" s="3">
        <f t="shared" si="176"/>
        <v>313.44</v>
      </c>
      <c r="P247" s="3">
        <f t="shared" ca="1" si="177"/>
        <v>35.935145655473086</v>
      </c>
      <c r="Q247" s="3">
        <f t="shared" ca="1" si="178"/>
        <v>15.70381636019065</v>
      </c>
      <c r="R247" s="85"/>
      <c r="S247" s="3" t="str">
        <f t="shared" si="179"/>
        <v>1.11</v>
      </c>
      <c r="T247" s="3" t="str">
        <f t="shared" si="180"/>
        <v>-</v>
      </c>
      <c r="U247" s="3">
        <f t="shared" si="181"/>
        <v>313.44</v>
      </c>
      <c r="V247" s="3">
        <f t="shared" ca="1" si="182"/>
        <v>35.935145655473086</v>
      </c>
      <c r="W247" s="3">
        <f t="shared" ca="1" si="183"/>
        <v>14.831382117957835</v>
      </c>
      <c r="X247" s="85"/>
      <c r="Y247" s="3" t="str">
        <f t="shared" si="184"/>
        <v>1.11</v>
      </c>
      <c r="Z247" s="3" t="str">
        <f t="shared" si="185"/>
        <v>-</v>
      </c>
      <c r="AA247" s="3">
        <f t="shared" si="186"/>
        <v>313.44</v>
      </c>
      <c r="AB247" s="3">
        <f t="shared" ca="1" si="187"/>
        <v>35.935145655473086</v>
      </c>
      <c r="AC247" s="3">
        <f t="shared" ca="1" si="188"/>
        <v>13.958947875725023</v>
      </c>
      <c r="AE247" s="3" t="str">
        <f t="shared" si="189"/>
        <v>1.11</v>
      </c>
      <c r="AF247" s="3" t="str">
        <f t="shared" si="190"/>
        <v>-</v>
      </c>
      <c r="AG247" s="3">
        <f t="shared" si="191"/>
        <v>313.44</v>
      </c>
      <c r="AH247" s="3">
        <f t="shared" ca="1" si="192"/>
        <v>35.935145655473086</v>
      </c>
      <c r="AI247" s="3">
        <f t="shared" ca="1" si="193"/>
        <v>13.086513633492208</v>
      </c>
      <c r="AK247" s="3" t="str">
        <f t="shared" si="194"/>
        <v>1.11</v>
      </c>
      <c r="AL247" s="3" t="str">
        <f t="shared" si="195"/>
        <v>-</v>
      </c>
      <c r="AM247" s="3">
        <f t="shared" si="196"/>
        <v>313.44</v>
      </c>
      <c r="AN247" s="3">
        <f t="shared" ca="1" si="197"/>
        <v>35.935145655473086</v>
      </c>
      <c r="AO247" s="3">
        <f t="shared" ca="1" si="198"/>
        <v>12.214079391259393</v>
      </c>
      <c r="AQ247" s="3" t="str">
        <f t="shared" si="199"/>
        <v>1.11</v>
      </c>
      <c r="AR247" s="3" t="str">
        <f t="shared" si="200"/>
        <v>-</v>
      </c>
      <c r="AS247" s="3">
        <f t="shared" si="201"/>
        <v>313.44</v>
      </c>
      <c r="AT247" s="3">
        <f t="shared" ca="1" si="202"/>
        <v>35.935145655473086</v>
      </c>
      <c r="AU247" s="3">
        <f t="shared" ca="1" si="203"/>
        <v>10.469210906793766</v>
      </c>
      <c r="AW247" s="3" t="str">
        <f t="shared" si="204"/>
        <v>1.11</v>
      </c>
      <c r="AX247" s="3" t="str">
        <f t="shared" si="205"/>
        <v>-</v>
      </c>
      <c r="AY247" s="3">
        <f t="shared" si="206"/>
        <v>313.44</v>
      </c>
      <c r="AZ247" s="3">
        <f t="shared" ca="1" si="207"/>
        <v>35.935145655473086</v>
      </c>
      <c r="BA247" s="3">
        <f t="shared" ca="1" si="208"/>
        <v>8.7243424223281387</v>
      </c>
      <c r="BC247" s="3" t="str">
        <f t="shared" si="209"/>
        <v>1.11</v>
      </c>
      <c r="BD247" s="3" t="str">
        <f t="shared" si="210"/>
        <v>-</v>
      </c>
      <c r="BE247" s="3">
        <f t="shared" si="211"/>
        <v>313.44</v>
      </c>
      <c r="BF247" s="3">
        <f t="shared" ca="1" si="212"/>
        <v>35.935145655473086</v>
      </c>
      <c r="BG247" s="3">
        <f t="shared" ca="1" si="213"/>
        <v>5.2346054533968829</v>
      </c>
      <c r="BI247" s="3" t="str">
        <f t="shared" si="214"/>
        <v>1.11</v>
      </c>
      <c r="BJ247" s="3" t="str">
        <f t="shared" si="215"/>
        <v>-</v>
      </c>
      <c r="BK247" s="3">
        <f t="shared" si="216"/>
        <v>313.44</v>
      </c>
      <c r="BL247" s="3">
        <f t="shared" ca="1" si="217"/>
        <v>35.935145655473086</v>
      </c>
      <c r="BM247" s="3">
        <f t="shared" ca="1" si="218"/>
        <v>1.7448684844656279</v>
      </c>
    </row>
    <row r="248" spans="1:65" x14ac:dyDescent="0.3">
      <c r="A248" s="3" t="str">
        <f>'Forward collapse simulation'!B258</f>
        <v>1.11</v>
      </c>
      <c r="B248" s="3" t="str">
        <f>IF('Forward collapse simulation'!C258="","-",'Forward collapse simulation'!C258)</f>
        <v>-</v>
      </c>
      <c r="C248" s="3">
        <f>'Forward collapse simulation'!E258</f>
        <v>313.44</v>
      </c>
      <c r="D248" s="3">
        <f ca="1">'Forward collapse simulation'!AK258</f>
        <v>49.960032605082198</v>
      </c>
      <c r="E248" s="84">
        <f ca="1">'Forward collapse simulation'!AL258</f>
        <v>19.478423997480924</v>
      </c>
      <c r="G248" s="3" t="str">
        <f t="shared" si="169"/>
        <v>1.11</v>
      </c>
      <c r="H248" s="3" t="str">
        <f t="shared" si="170"/>
        <v>-</v>
      </c>
      <c r="I248" s="3">
        <f t="shared" si="171"/>
        <v>313.44</v>
      </c>
      <c r="J248" s="3">
        <f t="shared" ca="1" si="172"/>
        <v>49.960032605082198</v>
      </c>
      <c r="K248" s="3">
        <f t="shared" ca="1" si="173"/>
        <v>18.504502797606875</v>
      </c>
      <c r="M248" s="3" t="str">
        <f t="shared" si="174"/>
        <v>1.11</v>
      </c>
      <c r="N248" s="3" t="str">
        <f t="shared" si="175"/>
        <v>-</v>
      </c>
      <c r="O248" s="3">
        <f t="shared" si="176"/>
        <v>313.44</v>
      </c>
      <c r="P248" s="3">
        <f t="shared" ca="1" si="177"/>
        <v>49.960032605082198</v>
      </c>
      <c r="Q248" s="3">
        <f t="shared" ca="1" si="178"/>
        <v>17.530581597732834</v>
      </c>
      <c r="R248" s="85"/>
      <c r="S248" s="3" t="str">
        <f t="shared" si="179"/>
        <v>1.11</v>
      </c>
      <c r="T248" s="3" t="str">
        <f t="shared" si="180"/>
        <v>-</v>
      </c>
      <c r="U248" s="3">
        <f t="shared" si="181"/>
        <v>313.44</v>
      </c>
      <c r="V248" s="3">
        <f t="shared" ca="1" si="182"/>
        <v>49.960032605082198</v>
      </c>
      <c r="W248" s="3">
        <f t="shared" ca="1" si="183"/>
        <v>16.556660397858785</v>
      </c>
      <c r="X248" s="85"/>
      <c r="Y248" s="3" t="str">
        <f t="shared" si="184"/>
        <v>1.11</v>
      </c>
      <c r="Z248" s="3" t="str">
        <f t="shared" si="185"/>
        <v>-</v>
      </c>
      <c r="AA248" s="3">
        <f t="shared" si="186"/>
        <v>313.44</v>
      </c>
      <c r="AB248" s="3">
        <f t="shared" ca="1" si="187"/>
        <v>49.960032605082198</v>
      </c>
      <c r="AC248" s="3">
        <f t="shared" ca="1" si="188"/>
        <v>15.58273919798474</v>
      </c>
      <c r="AE248" s="3" t="str">
        <f t="shared" si="189"/>
        <v>1.11</v>
      </c>
      <c r="AF248" s="3" t="str">
        <f t="shared" si="190"/>
        <v>-</v>
      </c>
      <c r="AG248" s="3">
        <f t="shared" si="191"/>
        <v>313.44</v>
      </c>
      <c r="AH248" s="3">
        <f t="shared" ca="1" si="192"/>
        <v>49.960032605082198</v>
      </c>
      <c r="AI248" s="3">
        <f t="shared" ca="1" si="193"/>
        <v>14.608817998110693</v>
      </c>
      <c r="AK248" s="3" t="str">
        <f t="shared" si="194"/>
        <v>1.11</v>
      </c>
      <c r="AL248" s="3" t="str">
        <f t="shared" si="195"/>
        <v>-</v>
      </c>
      <c r="AM248" s="3">
        <f t="shared" si="196"/>
        <v>313.44</v>
      </c>
      <c r="AN248" s="3">
        <f t="shared" ca="1" si="197"/>
        <v>49.960032605082198</v>
      </c>
      <c r="AO248" s="3">
        <f t="shared" ca="1" si="198"/>
        <v>13.634896798236646</v>
      </c>
      <c r="AQ248" s="3" t="str">
        <f t="shared" si="199"/>
        <v>1.11</v>
      </c>
      <c r="AR248" s="3" t="str">
        <f t="shared" si="200"/>
        <v>-</v>
      </c>
      <c r="AS248" s="3">
        <f t="shared" si="201"/>
        <v>313.44</v>
      </c>
      <c r="AT248" s="3">
        <f t="shared" ca="1" si="202"/>
        <v>49.960032605082198</v>
      </c>
      <c r="AU248" s="3">
        <f t="shared" ca="1" si="203"/>
        <v>11.687054398488554</v>
      </c>
      <c r="AW248" s="3" t="str">
        <f t="shared" si="204"/>
        <v>1.11</v>
      </c>
      <c r="AX248" s="3" t="str">
        <f t="shared" si="205"/>
        <v>-</v>
      </c>
      <c r="AY248" s="3">
        <f t="shared" si="206"/>
        <v>313.44</v>
      </c>
      <c r="AZ248" s="3">
        <f t="shared" ca="1" si="207"/>
        <v>49.960032605082198</v>
      </c>
      <c r="BA248" s="3">
        <f t="shared" ca="1" si="208"/>
        <v>9.739211998740462</v>
      </c>
      <c r="BC248" s="3" t="str">
        <f t="shared" si="209"/>
        <v>1.11</v>
      </c>
      <c r="BD248" s="3" t="str">
        <f t="shared" si="210"/>
        <v>-</v>
      </c>
      <c r="BE248" s="3">
        <f t="shared" si="211"/>
        <v>313.44</v>
      </c>
      <c r="BF248" s="3">
        <f t="shared" ca="1" si="212"/>
        <v>49.960032605082198</v>
      </c>
      <c r="BG248" s="3">
        <f t="shared" ca="1" si="213"/>
        <v>5.843527199244277</v>
      </c>
      <c r="BI248" s="3" t="str">
        <f t="shared" si="214"/>
        <v>1.11</v>
      </c>
      <c r="BJ248" s="3" t="str">
        <f t="shared" si="215"/>
        <v>-</v>
      </c>
      <c r="BK248" s="3">
        <f t="shared" si="216"/>
        <v>313.44</v>
      </c>
      <c r="BL248" s="3">
        <f t="shared" ca="1" si="217"/>
        <v>49.960032605082198</v>
      </c>
      <c r="BM248" s="3">
        <f t="shared" ca="1" si="218"/>
        <v>1.9478423997480925</v>
      </c>
    </row>
    <row r="249" spans="1:65" x14ac:dyDescent="0.3">
      <c r="A249" s="3" t="str">
        <f>'Forward collapse simulation'!B259</f>
        <v>1.11</v>
      </c>
      <c r="B249" s="3" t="str">
        <f>IF('Forward collapse simulation'!C259="","-",'Forward collapse simulation'!C259)</f>
        <v>-</v>
      </c>
      <c r="C249" s="3">
        <f>'Forward collapse simulation'!E259</f>
        <v>314.3</v>
      </c>
      <c r="D249" s="3">
        <f ca="1">'Forward collapse simulation'!AK259</f>
        <v>61.618928954279447</v>
      </c>
      <c r="E249" s="84">
        <f ca="1">'Forward collapse simulation'!AL259</f>
        <v>18.629985731084773</v>
      </c>
      <c r="G249" s="3" t="str">
        <f t="shared" si="169"/>
        <v>1.11</v>
      </c>
      <c r="H249" s="3" t="str">
        <f t="shared" si="170"/>
        <v>-</v>
      </c>
      <c r="I249" s="3">
        <f t="shared" si="171"/>
        <v>314.3</v>
      </c>
      <c r="J249" s="3">
        <f t="shared" ca="1" si="172"/>
        <v>61.618928954279447</v>
      </c>
      <c r="K249" s="3">
        <f t="shared" ca="1" si="173"/>
        <v>17.698486444530534</v>
      </c>
      <c r="M249" s="3" t="str">
        <f t="shared" si="174"/>
        <v>1.11</v>
      </c>
      <c r="N249" s="3" t="str">
        <f t="shared" si="175"/>
        <v>-</v>
      </c>
      <c r="O249" s="3">
        <f t="shared" si="176"/>
        <v>314.3</v>
      </c>
      <c r="P249" s="3">
        <f t="shared" ca="1" si="177"/>
        <v>61.618928954279447</v>
      </c>
      <c r="Q249" s="3">
        <f t="shared" ca="1" si="178"/>
        <v>16.766987157976295</v>
      </c>
      <c r="R249" s="85"/>
      <c r="S249" s="3" t="str">
        <f t="shared" si="179"/>
        <v>1.11</v>
      </c>
      <c r="T249" s="3" t="str">
        <f t="shared" si="180"/>
        <v>-</v>
      </c>
      <c r="U249" s="3">
        <f t="shared" si="181"/>
        <v>314.3</v>
      </c>
      <c r="V249" s="3">
        <f t="shared" ca="1" si="182"/>
        <v>61.618928954279447</v>
      </c>
      <c r="W249" s="3">
        <f t="shared" ca="1" si="183"/>
        <v>15.835487871422057</v>
      </c>
      <c r="X249" s="85"/>
      <c r="Y249" s="3" t="str">
        <f t="shared" si="184"/>
        <v>1.11</v>
      </c>
      <c r="Z249" s="3" t="str">
        <f t="shared" si="185"/>
        <v>-</v>
      </c>
      <c r="AA249" s="3">
        <f t="shared" si="186"/>
        <v>314.3</v>
      </c>
      <c r="AB249" s="3">
        <f t="shared" ca="1" si="187"/>
        <v>61.618928954279447</v>
      </c>
      <c r="AC249" s="3">
        <f t="shared" ca="1" si="188"/>
        <v>14.903988584867818</v>
      </c>
      <c r="AE249" s="3" t="str">
        <f t="shared" si="189"/>
        <v>1.11</v>
      </c>
      <c r="AF249" s="3" t="str">
        <f t="shared" si="190"/>
        <v>-</v>
      </c>
      <c r="AG249" s="3">
        <f t="shared" si="191"/>
        <v>314.3</v>
      </c>
      <c r="AH249" s="3">
        <f t="shared" ca="1" si="192"/>
        <v>61.618928954279447</v>
      </c>
      <c r="AI249" s="3">
        <f t="shared" ca="1" si="193"/>
        <v>13.97248929831358</v>
      </c>
      <c r="AK249" s="3" t="str">
        <f t="shared" si="194"/>
        <v>1.11</v>
      </c>
      <c r="AL249" s="3" t="str">
        <f t="shared" si="195"/>
        <v>-</v>
      </c>
      <c r="AM249" s="3">
        <f t="shared" si="196"/>
        <v>314.3</v>
      </c>
      <c r="AN249" s="3">
        <f t="shared" ca="1" si="197"/>
        <v>61.618928954279447</v>
      </c>
      <c r="AO249" s="3">
        <f t="shared" ca="1" si="198"/>
        <v>13.040990011759341</v>
      </c>
      <c r="AQ249" s="3" t="str">
        <f t="shared" si="199"/>
        <v>1.11</v>
      </c>
      <c r="AR249" s="3" t="str">
        <f t="shared" si="200"/>
        <v>-</v>
      </c>
      <c r="AS249" s="3">
        <f t="shared" si="201"/>
        <v>314.3</v>
      </c>
      <c r="AT249" s="3">
        <f t="shared" ca="1" si="202"/>
        <v>61.618928954279447</v>
      </c>
      <c r="AU249" s="3">
        <f t="shared" ca="1" si="203"/>
        <v>11.177991438650864</v>
      </c>
      <c r="AW249" s="3" t="str">
        <f t="shared" si="204"/>
        <v>1.11</v>
      </c>
      <c r="AX249" s="3" t="str">
        <f t="shared" si="205"/>
        <v>-</v>
      </c>
      <c r="AY249" s="3">
        <f t="shared" si="206"/>
        <v>314.3</v>
      </c>
      <c r="AZ249" s="3">
        <f t="shared" ca="1" si="207"/>
        <v>61.618928954279447</v>
      </c>
      <c r="BA249" s="3">
        <f t="shared" ca="1" si="208"/>
        <v>9.3149928655423864</v>
      </c>
      <c r="BC249" s="3" t="str">
        <f t="shared" si="209"/>
        <v>1.11</v>
      </c>
      <c r="BD249" s="3" t="str">
        <f t="shared" si="210"/>
        <v>-</v>
      </c>
      <c r="BE249" s="3">
        <f t="shared" si="211"/>
        <v>314.3</v>
      </c>
      <c r="BF249" s="3">
        <f t="shared" ca="1" si="212"/>
        <v>61.618928954279447</v>
      </c>
      <c r="BG249" s="3">
        <f t="shared" ca="1" si="213"/>
        <v>5.5889957193254318</v>
      </c>
      <c r="BI249" s="3" t="str">
        <f t="shared" si="214"/>
        <v>1.11</v>
      </c>
      <c r="BJ249" s="3" t="str">
        <f t="shared" si="215"/>
        <v>-</v>
      </c>
      <c r="BK249" s="3">
        <f t="shared" si="216"/>
        <v>314.3</v>
      </c>
      <c r="BL249" s="3">
        <f t="shared" ca="1" si="217"/>
        <v>61.618928954279447</v>
      </c>
      <c r="BM249" s="3">
        <f t="shared" ca="1" si="218"/>
        <v>1.8629985731084773</v>
      </c>
    </row>
    <row r="250" spans="1:65" x14ac:dyDescent="0.3">
      <c r="A250" s="3" t="str">
        <f>'Forward collapse simulation'!B260</f>
        <v>1.11</v>
      </c>
      <c r="B250" s="3" t="str">
        <f>IF('Forward collapse simulation'!C260="","-",'Forward collapse simulation'!C260)</f>
        <v>-</v>
      </c>
      <c r="C250" s="3">
        <f>'Forward collapse simulation'!E260</f>
        <v>316.24</v>
      </c>
      <c r="D250" s="3">
        <f ca="1">'Forward collapse simulation'!AK260</f>
        <v>70.126225749182325</v>
      </c>
      <c r="E250" s="84">
        <f ca="1">'Forward collapse simulation'!AL260</f>
        <v>20.065442763065043</v>
      </c>
      <c r="G250" s="3" t="str">
        <f t="shared" si="169"/>
        <v>1.11</v>
      </c>
      <c r="H250" s="3" t="str">
        <f t="shared" si="170"/>
        <v>-</v>
      </c>
      <c r="I250" s="3">
        <f t="shared" si="171"/>
        <v>316.24</v>
      </c>
      <c r="J250" s="3">
        <f t="shared" ca="1" si="172"/>
        <v>70.126225749182325</v>
      </c>
      <c r="K250" s="3">
        <f t="shared" ca="1" si="173"/>
        <v>19.06217062491179</v>
      </c>
      <c r="M250" s="3" t="str">
        <f t="shared" si="174"/>
        <v>1.11</v>
      </c>
      <c r="N250" s="3" t="str">
        <f t="shared" si="175"/>
        <v>-</v>
      </c>
      <c r="O250" s="3">
        <f t="shared" si="176"/>
        <v>316.24</v>
      </c>
      <c r="P250" s="3">
        <f t="shared" ca="1" si="177"/>
        <v>70.126225749182325</v>
      </c>
      <c r="Q250" s="3">
        <f t="shared" ca="1" si="178"/>
        <v>18.05889848675854</v>
      </c>
      <c r="R250" s="85"/>
      <c r="S250" s="3" t="str">
        <f t="shared" si="179"/>
        <v>1.11</v>
      </c>
      <c r="T250" s="3" t="str">
        <f t="shared" si="180"/>
        <v>-</v>
      </c>
      <c r="U250" s="3">
        <f t="shared" si="181"/>
        <v>316.24</v>
      </c>
      <c r="V250" s="3">
        <f t="shared" ca="1" si="182"/>
        <v>70.126225749182325</v>
      </c>
      <c r="W250" s="3">
        <f t="shared" ca="1" si="183"/>
        <v>17.055626348605287</v>
      </c>
      <c r="X250" s="85"/>
      <c r="Y250" s="3" t="str">
        <f t="shared" si="184"/>
        <v>1.11</v>
      </c>
      <c r="Z250" s="3" t="str">
        <f t="shared" si="185"/>
        <v>-</v>
      </c>
      <c r="AA250" s="3">
        <f t="shared" si="186"/>
        <v>316.24</v>
      </c>
      <c r="AB250" s="3">
        <f t="shared" ca="1" si="187"/>
        <v>70.126225749182325</v>
      </c>
      <c r="AC250" s="3">
        <f t="shared" ca="1" si="188"/>
        <v>16.052354210452034</v>
      </c>
      <c r="AE250" s="3" t="str">
        <f t="shared" si="189"/>
        <v>1.11</v>
      </c>
      <c r="AF250" s="3" t="str">
        <f t="shared" si="190"/>
        <v>-</v>
      </c>
      <c r="AG250" s="3">
        <f t="shared" si="191"/>
        <v>316.24</v>
      </c>
      <c r="AH250" s="3">
        <f t="shared" ca="1" si="192"/>
        <v>70.126225749182325</v>
      </c>
      <c r="AI250" s="3">
        <f t="shared" ca="1" si="193"/>
        <v>15.049082072298782</v>
      </c>
      <c r="AK250" s="3" t="str">
        <f t="shared" si="194"/>
        <v>1.11</v>
      </c>
      <c r="AL250" s="3" t="str">
        <f t="shared" si="195"/>
        <v>-</v>
      </c>
      <c r="AM250" s="3">
        <f t="shared" si="196"/>
        <v>316.24</v>
      </c>
      <c r="AN250" s="3">
        <f t="shared" ca="1" si="197"/>
        <v>70.126225749182325</v>
      </c>
      <c r="AO250" s="3">
        <f t="shared" ca="1" si="198"/>
        <v>14.045809934145529</v>
      </c>
      <c r="AQ250" s="3" t="str">
        <f t="shared" si="199"/>
        <v>1.11</v>
      </c>
      <c r="AR250" s="3" t="str">
        <f t="shared" si="200"/>
        <v>-</v>
      </c>
      <c r="AS250" s="3">
        <f t="shared" si="201"/>
        <v>316.24</v>
      </c>
      <c r="AT250" s="3">
        <f t="shared" ca="1" si="202"/>
        <v>70.126225749182325</v>
      </c>
      <c r="AU250" s="3">
        <f t="shared" ca="1" si="203"/>
        <v>12.039265657839026</v>
      </c>
      <c r="AW250" s="3" t="str">
        <f t="shared" si="204"/>
        <v>1.11</v>
      </c>
      <c r="AX250" s="3" t="str">
        <f t="shared" si="205"/>
        <v>-</v>
      </c>
      <c r="AY250" s="3">
        <f t="shared" si="206"/>
        <v>316.24</v>
      </c>
      <c r="AZ250" s="3">
        <f t="shared" ca="1" si="207"/>
        <v>70.126225749182325</v>
      </c>
      <c r="BA250" s="3">
        <f t="shared" ca="1" si="208"/>
        <v>10.032721381532522</v>
      </c>
      <c r="BC250" s="3" t="str">
        <f t="shared" si="209"/>
        <v>1.11</v>
      </c>
      <c r="BD250" s="3" t="str">
        <f t="shared" si="210"/>
        <v>-</v>
      </c>
      <c r="BE250" s="3">
        <f t="shared" si="211"/>
        <v>316.24</v>
      </c>
      <c r="BF250" s="3">
        <f t="shared" ca="1" si="212"/>
        <v>70.126225749182325</v>
      </c>
      <c r="BG250" s="3">
        <f t="shared" ca="1" si="213"/>
        <v>6.0196328289195131</v>
      </c>
      <c r="BI250" s="3" t="str">
        <f t="shared" si="214"/>
        <v>1.11</v>
      </c>
      <c r="BJ250" s="3" t="str">
        <f t="shared" si="215"/>
        <v>-</v>
      </c>
      <c r="BK250" s="3">
        <f t="shared" si="216"/>
        <v>316.24</v>
      </c>
      <c r="BL250" s="3">
        <f t="shared" ca="1" si="217"/>
        <v>70.126225749182325</v>
      </c>
      <c r="BM250" s="3">
        <f t="shared" ca="1" si="218"/>
        <v>2.0065442763065042</v>
      </c>
    </row>
    <row r="251" spans="1:65" x14ac:dyDescent="0.3">
      <c r="A251" s="3" t="str">
        <f>'Forward collapse simulation'!B261</f>
        <v>1.11</v>
      </c>
      <c r="B251" s="3" t="str">
        <f>IF('Forward collapse simulation'!C261="","-",'Forward collapse simulation'!C261)</f>
        <v>-</v>
      </c>
      <c r="C251" s="3">
        <f>'Forward collapse simulation'!E261</f>
        <v>318.29000000000002</v>
      </c>
      <c r="D251" s="3">
        <f ca="1">'Forward collapse simulation'!AK261</f>
        <v>74.299622600298008</v>
      </c>
      <c r="E251" s="84">
        <f ca="1">'Forward collapse simulation'!AL261</f>
        <v>19.855878292671441</v>
      </c>
      <c r="G251" s="3" t="str">
        <f t="shared" si="169"/>
        <v>1.11</v>
      </c>
      <c r="H251" s="3" t="str">
        <f t="shared" si="170"/>
        <v>-</v>
      </c>
      <c r="I251" s="3">
        <f t="shared" si="171"/>
        <v>318.29000000000002</v>
      </c>
      <c r="J251" s="3">
        <f t="shared" ca="1" si="172"/>
        <v>74.299622600298008</v>
      </c>
      <c r="K251" s="3">
        <f t="shared" ca="1" si="173"/>
        <v>18.863084378037868</v>
      </c>
      <c r="M251" s="3" t="str">
        <f t="shared" si="174"/>
        <v>1.11</v>
      </c>
      <c r="N251" s="3" t="str">
        <f t="shared" si="175"/>
        <v>-</v>
      </c>
      <c r="O251" s="3">
        <f t="shared" si="176"/>
        <v>318.29000000000002</v>
      </c>
      <c r="P251" s="3">
        <f t="shared" ca="1" si="177"/>
        <v>74.299622600298008</v>
      </c>
      <c r="Q251" s="3">
        <f t="shared" ca="1" si="178"/>
        <v>17.870290463404299</v>
      </c>
      <c r="R251" s="85"/>
      <c r="S251" s="3" t="str">
        <f t="shared" si="179"/>
        <v>1.11</v>
      </c>
      <c r="T251" s="3" t="str">
        <f t="shared" si="180"/>
        <v>-</v>
      </c>
      <c r="U251" s="3">
        <f t="shared" si="181"/>
        <v>318.29000000000002</v>
      </c>
      <c r="V251" s="3">
        <f t="shared" ca="1" si="182"/>
        <v>74.299622600298008</v>
      </c>
      <c r="W251" s="3">
        <f t="shared" ca="1" si="183"/>
        <v>16.877496548770726</v>
      </c>
      <c r="X251" s="85"/>
      <c r="Y251" s="3" t="str">
        <f t="shared" si="184"/>
        <v>1.11</v>
      </c>
      <c r="Z251" s="3" t="str">
        <f t="shared" si="185"/>
        <v>-</v>
      </c>
      <c r="AA251" s="3">
        <f t="shared" si="186"/>
        <v>318.29000000000002</v>
      </c>
      <c r="AB251" s="3">
        <f t="shared" ca="1" si="187"/>
        <v>74.299622600298008</v>
      </c>
      <c r="AC251" s="3">
        <f t="shared" ca="1" si="188"/>
        <v>15.884702634137154</v>
      </c>
      <c r="AE251" s="3" t="str">
        <f t="shared" si="189"/>
        <v>1.11</v>
      </c>
      <c r="AF251" s="3" t="str">
        <f t="shared" si="190"/>
        <v>-</v>
      </c>
      <c r="AG251" s="3">
        <f t="shared" si="191"/>
        <v>318.29000000000002</v>
      </c>
      <c r="AH251" s="3">
        <f t="shared" ca="1" si="192"/>
        <v>74.299622600298008</v>
      </c>
      <c r="AI251" s="3">
        <f t="shared" ca="1" si="193"/>
        <v>14.891908719503581</v>
      </c>
      <c r="AK251" s="3" t="str">
        <f t="shared" si="194"/>
        <v>1.11</v>
      </c>
      <c r="AL251" s="3" t="str">
        <f t="shared" si="195"/>
        <v>-</v>
      </c>
      <c r="AM251" s="3">
        <f t="shared" si="196"/>
        <v>318.29000000000002</v>
      </c>
      <c r="AN251" s="3">
        <f t="shared" ca="1" si="197"/>
        <v>74.299622600298008</v>
      </c>
      <c r="AO251" s="3">
        <f t="shared" ca="1" si="198"/>
        <v>13.899114804870008</v>
      </c>
      <c r="AQ251" s="3" t="str">
        <f t="shared" si="199"/>
        <v>1.11</v>
      </c>
      <c r="AR251" s="3" t="str">
        <f t="shared" si="200"/>
        <v>-</v>
      </c>
      <c r="AS251" s="3">
        <f t="shared" si="201"/>
        <v>318.29000000000002</v>
      </c>
      <c r="AT251" s="3">
        <f t="shared" ca="1" si="202"/>
        <v>74.299622600298008</v>
      </c>
      <c r="AU251" s="3">
        <f t="shared" ca="1" si="203"/>
        <v>11.913526975602865</v>
      </c>
      <c r="AW251" s="3" t="str">
        <f t="shared" si="204"/>
        <v>1.11</v>
      </c>
      <c r="AX251" s="3" t="str">
        <f t="shared" si="205"/>
        <v>-</v>
      </c>
      <c r="AY251" s="3">
        <f t="shared" si="206"/>
        <v>318.29000000000002</v>
      </c>
      <c r="AZ251" s="3">
        <f t="shared" ca="1" si="207"/>
        <v>74.299622600298008</v>
      </c>
      <c r="BA251" s="3">
        <f t="shared" ca="1" si="208"/>
        <v>9.9279391463357207</v>
      </c>
      <c r="BC251" s="3" t="str">
        <f t="shared" si="209"/>
        <v>1.11</v>
      </c>
      <c r="BD251" s="3" t="str">
        <f t="shared" si="210"/>
        <v>-</v>
      </c>
      <c r="BE251" s="3">
        <f t="shared" si="211"/>
        <v>318.29000000000002</v>
      </c>
      <c r="BF251" s="3">
        <f t="shared" ca="1" si="212"/>
        <v>74.299622600298008</v>
      </c>
      <c r="BG251" s="3">
        <f t="shared" ca="1" si="213"/>
        <v>5.9567634878014326</v>
      </c>
      <c r="BI251" s="3" t="str">
        <f t="shared" si="214"/>
        <v>1.11</v>
      </c>
      <c r="BJ251" s="3" t="str">
        <f t="shared" si="215"/>
        <v>-</v>
      </c>
      <c r="BK251" s="3">
        <f t="shared" si="216"/>
        <v>318.29000000000002</v>
      </c>
      <c r="BL251" s="3">
        <f t="shared" ca="1" si="217"/>
        <v>74.299622600298008</v>
      </c>
      <c r="BM251" s="3">
        <f t="shared" ca="1" si="218"/>
        <v>1.9855878292671443</v>
      </c>
    </row>
    <row r="252" spans="1:65" x14ac:dyDescent="0.3">
      <c r="A252" s="3" t="str">
        <f>'Forward collapse simulation'!B262</f>
        <v>1.11</v>
      </c>
      <c r="B252" s="3" t="str">
        <f>IF('Forward collapse simulation'!C262="","-",'Forward collapse simulation'!C262)</f>
        <v>-</v>
      </c>
      <c r="C252" s="3">
        <f>'Forward collapse simulation'!E262</f>
        <v>328.65</v>
      </c>
      <c r="D252" s="3">
        <f ca="1">'Forward collapse simulation'!AK262</f>
        <v>81.318286570893065</v>
      </c>
      <c r="E252" s="84">
        <f ca="1">'Forward collapse simulation'!AL262</f>
        <v>20.827245340918338</v>
      </c>
      <c r="G252" s="3" t="str">
        <f t="shared" si="169"/>
        <v>1.11</v>
      </c>
      <c r="H252" s="3" t="str">
        <f t="shared" si="170"/>
        <v>-</v>
      </c>
      <c r="I252" s="3">
        <f t="shared" si="171"/>
        <v>328.65</v>
      </c>
      <c r="J252" s="3">
        <f t="shared" ca="1" si="172"/>
        <v>81.318286570893065</v>
      </c>
      <c r="K252" s="3">
        <f t="shared" ca="1" si="173"/>
        <v>19.785883073872419</v>
      </c>
      <c r="M252" s="3" t="str">
        <f t="shared" si="174"/>
        <v>1.11</v>
      </c>
      <c r="N252" s="3" t="str">
        <f t="shared" si="175"/>
        <v>-</v>
      </c>
      <c r="O252" s="3">
        <f t="shared" si="176"/>
        <v>328.65</v>
      </c>
      <c r="P252" s="3">
        <f t="shared" ca="1" si="177"/>
        <v>81.318286570893065</v>
      </c>
      <c r="Q252" s="3">
        <f t="shared" ca="1" si="178"/>
        <v>18.744520806826504</v>
      </c>
      <c r="R252" s="85"/>
      <c r="S252" s="3" t="str">
        <f t="shared" si="179"/>
        <v>1.11</v>
      </c>
      <c r="T252" s="3" t="str">
        <f t="shared" si="180"/>
        <v>-</v>
      </c>
      <c r="U252" s="3">
        <f t="shared" si="181"/>
        <v>328.65</v>
      </c>
      <c r="V252" s="3">
        <f t="shared" ca="1" si="182"/>
        <v>81.318286570893065</v>
      </c>
      <c r="W252" s="3">
        <f t="shared" ca="1" si="183"/>
        <v>17.703158539780588</v>
      </c>
      <c r="X252" s="85"/>
      <c r="Y252" s="3" t="str">
        <f t="shared" si="184"/>
        <v>1.11</v>
      </c>
      <c r="Z252" s="3" t="str">
        <f t="shared" si="185"/>
        <v>-</v>
      </c>
      <c r="AA252" s="3">
        <f t="shared" si="186"/>
        <v>328.65</v>
      </c>
      <c r="AB252" s="3">
        <f t="shared" ca="1" si="187"/>
        <v>81.318286570893065</v>
      </c>
      <c r="AC252" s="3">
        <f t="shared" ca="1" si="188"/>
        <v>16.661796272734673</v>
      </c>
      <c r="AE252" s="3" t="str">
        <f t="shared" si="189"/>
        <v>1.11</v>
      </c>
      <c r="AF252" s="3" t="str">
        <f t="shared" si="190"/>
        <v>-</v>
      </c>
      <c r="AG252" s="3">
        <f t="shared" si="191"/>
        <v>328.65</v>
      </c>
      <c r="AH252" s="3">
        <f t="shared" ca="1" si="192"/>
        <v>81.318286570893065</v>
      </c>
      <c r="AI252" s="3">
        <f t="shared" ca="1" si="193"/>
        <v>15.620434005688754</v>
      </c>
      <c r="AK252" s="3" t="str">
        <f t="shared" si="194"/>
        <v>1.11</v>
      </c>
      <c r="AL252" s="3" t="str">
        <f t="shared" si="195"/>
        <v>-</v>
      </c>
      <c r="AM252" s="3">
        <f t="shared" si="196"/>
        <v>328.65</v>
      </c>
      <c r="AN252" s="3">
        <f t="shared" ca="1" si="197"/>
        <v>81.318286570893065</v>
      </c>
      <c r="AO252" s="3">
        <f t="shared" ca="1" si="198"/>
        <v>14.579071738642837</v>
      </c>
      <c r="AQ252" s="3" t="str">
        <f t="shared" si="199"/>
        <v>1.11</v>
      </c>
      <c r="AR252" s="3" t="str">
        <f t="shared" si="200"/>
        <v>-</v>
      </c>
      <c r="AS252" s="3">
        <f t="shared" si="201"/>
        <v>328.65</v>
      </c>
      <c r="AT252" s="3">
        <f t="shared" ca="1" si="202"/>
        <v>81.318286570893065</v>
      </c>
      <c r="AU252" s="3">
        <f t="shared" ca="1" si="203"/>
        <v>12.496347204551002</v>
      </c>
      <c r="AW252" s="3" t="str">
        <f t="shared" si="204"/>
        <v>1.11</v>
      </c>
      <c r="AX252" s="3" t="str">
        <f t="shared" si="205"/>
        <v>-</v>
      </c>
      <c r="AY252" s="3">
        <f t="shared" si="206"/>
        <v>328.65</v>
      </c>
      <c r="AZ252" s="3">
        <f t="shared" ca="1" si="207"/>
        <v>81.318286570893065</v>
      </c>
      <c r="BA252" s="3">
        <f t="shared" ca="1" si="208"/>
        <v>10.413622670459169</v>
      </c>
      <c r="BC252" s="3" t="str">
        <f t="shared" si="209"/>
        <v>1.11</v>
      </c>
      <c r="BD252" s="3" t="str">
        <f t="shared" si="210"/>
        <v>-</v>
      </c>
      <c r="BE252" s="3">
        <f t="shared" si="211"/>
        <v>328.65</v>
      </c>
      <c r="BF252" s="3">
        <f t="shared" ca="1" si="212"/>
        <v>81.318286570893065</v>
      </c>
      <c r="BG252" s="3">
        <f t="shared" ca="1" si="213"/>
        <v>6.248173602275501</v>
      </c>
      <c r="BI252" s="3" t="str">
        <f t="shared" si="214"/>
        <v>1.11</v>
      </c>
      <c r="BJ252" s="3" t="str">
        <f t="shared" si="215"/>
        <v>-</v>
      </c>
      <c r="BK252" s="3">
        <f t="shared" si="216"/>
        <v>328.65</v>
      </c>
      <c r="BL252" s="3">
        <f t="shared" ca="1" si="217"/>
        <v>81.318286570893065</v>
      </c>
      <c r="BM252" s="3">
        <f t="shared" ca="1" si="218"/>
        <v>2.0827245340918341</v>
      </c>
    </row>
    <row r="253" spans="1:65" x14ac:dyDescent="0.3">
      <c r="A253" s="3" t="str">
        <f>'Forward collapse simulation'!B263</f>
        <v>1.11</v>
      </c>
      <c r="B253" s="3" t="str">
        <f>IF('Forward collapse simulation'!C263="","-",'Forward collapse simulation'!C263)</f>
        <v>-</v>
      </c>
      <c r="C253" s="3">
        <f>'Forward collapse simulation'!E263</f>
        <v>327.33999999999997</v>
      </c>
      <c r="D253" s="3">
        <f ca="1">'Forward collapse simulation'!AK263</f>
        <v>83.363876094744086</v>
      </c>
      <c r="E253" s="84">
        <f ca="1">'Forward collapse simulation'!AL263</f>
        <v>22.1919228931988</v>
      </c>
      <c r="G253" s="3" t="str">
        <f t="shared" si="169"/>
        <v>1.11</v>
      </c>
      <c r="H253" s="3" t="str">
        <f t="shared" si="170"/>
        <v>-</v>
      </c>
      <c r="I253" s="3">
        <f t="shared" si="171"/>
        <v>327.33999999999997</v>
      </c>
      <c r="J253" s="3">
        <f t="shared" ca="1" si="172"/>
        <v>83.363876094744086</v>
      </c>
      <c r="K253" s="3">
        <f t="shared" ca="1" si="173"/>
        <v>21.082326748538858</v>
      </c>
      <c r="M253" s="3" t="str">
        <f t="shared" si="174"/>
        <v>1.11</v>
      </c>
      <c r="N253" s="3" t="str">
        <f t="shared" si="175"/>
        <v>-</v>
      </c>
      <c r="O253" s="3">
        <f t="shared" si="176"/>
        <v>327.33999999999997</v>
      </c>
      <c r="P253" s="3">
        <f t="shared" ca="1" si="177"/>
        <v>83.363876094744086</v>
      </c>
      <c r="Q253" s="3">
        <f t="shared" ca="1" si="178"/>
        <v>19.972730603878922</v>
      </c>
      <c r="R253" s="85"/>
      <c r="S253" s="3" t="str">
        <f t="shared" si="179"/>
        <v>1.11</v>
      </c>
      <c r="T253" s="3" t="str">
        <f t="shared" si="180"/>
        <v>-</v>
      </c>
      <c r="U253" s="3">
        <f t="shared" si="181"/>
        <v>327.33999999999997</v>
      </c>
      <c r="V253" s="3">
        <f t="shared" ca="1" si="182"/>
        <v>83.363876094744086</v>
      </c>
      <c r="W253" s="3">
        <f t="shared" ca="1" si="183"/>
        <v>18.86313445921898</v>
      </c>
      <c r="X253" s="85"/>
      <c r="Y253" s="3" t="str">
        <f t="shared" si="184"/>
        <v>1.11</v>
      </c>
      <c r="Z253" s="3" t="str">
        <f t="shared" si="185"/>
        <v>-</v>
      </c>
      <c r="AA253" s="3">
        <f t="shared" si="186"/>
        <v>327.33999999999997</v>
      </c>
      <c r="AB253" s="3">
        <f t="shared" ca="1" si="187"/>
        <v>83.363876094744086</v>
      </c>
      <c r="AC253" s="3">
        <f t="shared" ca="1" si="188"/>
        <v>17.753538314559041</v>
      </c>
      <c r="AE253" s="3" t="str">
        <f t="shared" si="189"/>
        <v>1.11</v>
      </c>
      <c r="AF253" s="3" t="str">
        <f t="shared" si="190"/>
        <v>-</v>
      </c>
      <c r="AG253" s="3">
        <f t="shared" si="191"/>
        <v>327.33999999999997</v>
      </c>
      <c r="AH253" s="3">
        <f t="shared" ca="1" si="192"/>
        <v>83.363876094744086</v>
      </c>
      <c r="AI253" s="3">
        <f t="shared" ca="1" si="193"/>
        <v>16.643942169899098</v>
      </c>
      <c r="AK253" s="3" t="str">
        <f t="shared" si="194"/>
        <v>1.11</v>
      </c>
      <c r="AL253" s="3" t="str">
        <f t="shared" si="195"/>
        <v>-</v>
      </c>
      <c r="AM253" s="3">
        <f t="shared" si="196"/>
        <v>327.33999999999997</v>
      </c>
      <c r="AN253" s="3">
        <f t="shared" ca="1" si="197"/>
        <v>83.363876094744086</v>
      </c>
      <c r="AO253" s="3">
        <f t="shared" ca="1" si="198"/>
        <v>15.534346025239159</v>
      </c>
      <c r="AQ253" s="3" t="str">
        <f t="shared" si="199"/>
        <v>1.11</v>
      </c>
      <c r="AR253" s="3" t="str">
        <f t="shared" si="200"/>
        <v>-</v>
      </c>
      <c r="AS253" s="3">
        <f t="shared" si="201"/>
        <v>327.33999999999997</v>
      </c>
      <c r="AT253" s="3">
        <f t="shared" ca="1" si="202"/>
        <v>83.363876094744086</v>
      </c>
      <c r="AU253" s="3">
        <f t="shared" ca="1" si="203"/>
        <v>13.31515373591928</v>
      </c>
      <c r="AW253" s="3" t="str">
        <f t="shared" si="204"/>
        <v>1.11</v>
      </c>
      <c r="AX253" s="3" t="str">
        <f t="shared" si="205"/>
        <v>-</v>
      </c>
      <c r="AY253" s="3">
        <f t="shared" si="206"/>
        <v>327.33999999999997</v>
      </c>
      <c r="AZ253" s="3">
        <f t="shared" ca="1" si="207"/>
        <v>83.363876094744086</v>
      </c>
      <c r="BA253" s="3">
        <f t="shared" ca="1" si="208"/>
        <v>11.0959614465994</v>
      </c>
      <c r="BC253" s="3" t="str">
        <f t="shared" si="209"/>
        <v>1.11</v>
      </c>
      <c r="BD253" s="3" t="str">
        <f t="shared" si="210"/>
        <v>-</v>
      </c>
      <c r="BE253" s="3">
        <f t="shared" si="211"/>
        <v>327.33999999999997</v>
      </c>
      <c r="BF253" s="3">
        <f t="shared" ca="1" si="212"/>
        <v>83.363876094744086</v>
      </c>
      <c r="BG253" s="3">
        <f t="shared" ca="1" si="213"/>
        <v>6.6575768679596399</v>
      </c>
      <c r="BI253" s="3" t="str">
        <f t="shared" si="214"/>
        <v>1.11</v>
      </c>
      <c r="BJ253" s="3" t="str">
        <f t="shared" si="215"/>
        <v>-</v>
      </c>
      <c r="BK253" s="3">
        <f t="shared" si="216"/>
        <v>327.33999999999997</v>
      </c>
      <c r="BL253" s="3">
        <f t="shared" ca="1" si="217"/>
        <v>83.363876094744086</v>
      </c>
      <c r="BM253" s="3">
        <f t="shared" ca="1" si="218"/>
        <v>2.2191922893198801</v>
      </c>
    </row>
    <row r="254" spans="1:65" x14ac:dyDescent="0.3">
      <c r="A254" s="3" t="str">
        <f>'Forward collapse simulation'!B264</f>
        <v>1.11</v>
      </c>
      <c r="B254" s="3" t="str">
        <f>IF('Forward collapse simulation'!C264="","-",'Forward collapse simulation'!C264)</f>
        <v>-</v>
      </c>
      <c r="C254" s="3">
        <f>'Forward collapse simulation'!E264</f>
        <v>327.22000000000003</v>
      </c>
      <c r="D254" s="3">
        <f ca="1">'Forward collapse simulation'!AK264</f>
        <v>86.122015479037387</v>
      </c>
      <c r="E254" s="84">
        <f ca="1">'Forward collapse simulation'!AL264</f>
        <v>31.347616706813191</v>
      </c>
      <c r="G254" s="3" t="str">
        <f t="shared" si="169"/>
        <v>1.11</v>
      </c>
      <c r="H254" s="3" t="str">
        <f t="shared" si="170"/>
        <v>-</v>
      </c>
      <c r="I254" s="3">
        <f t="shared" si="171"/>
        <v>327.22000000000003</v>
      </c>
      <c r="J254" s="3">
        <f t="shared" ca="1" si="172"/>
        <v>86.122015479037387</v>
      </c>
      <c r="K254" s="3">
        <f t="shared" ca="1" si="173"/>
        <v>29.780235871472531</v>
      </c>
      <c r="M254" s="3" t="str">
        <f t="shared" si="174"/>
        <v>1.11</v>
      </c>
      <c r="N254" s="3" t="str">
        <f t="shared" si="175"/>
        <v>-</v>
      </c>
      <c r="O254" s="3">
        <f t="shared" si="176"/>
        <v>327.22000000000003</v>
      </c>
      <c r="P254" s="3">
        <f t="shared" ca="1" si="177"/>
        <v>86.122015479037387</v>
      </c>
      <c r="Q254" s="3">
        <f t="shared" ca="1" si="178"/>
        <v>28.212855036131874</v>
      </c>
      <c r="R254" s="85"/>
      <c r="S254" s="3" t="str">
        <f t="shared" si="179"/>
        <v>1.11</v>
      </c>
      <c r="T254" s="3" t="str">
        <f t="shared" si="180"/>
        <v>-</v>
      </c>
      <c r="U254" s="3">
        <f t="shared" si="181"/>
        <v>327.22000000000003</v>
      </c>
      <c r="V254" s="3">
        <f t="shared" ca="1" si="182"/>
        <v>86.122015479037387</v>
      </c>
      <c r="W254" s="3">
        <f t="shared" ca="1" si="183"/>
        <v>26.645474200791213</v>
      </c>
      <c r="X254" s="85"/>
      <c r="Y254" s="3" t="str">
        <f t="shared" si="184"/>
        <v>1.11</v>
      </c>
      <c r="Z254" s="3" t="str">
        <f t="shared" si="185"/>
        <v>-</v>
      </c>
      <c r="AA254" s="3">
        <f t="shared" si="186"/>
        <v>327.22000000000003</v>
      </c>
      <c r="AB254" s="3">
        <f t="shared" ca="1" si="187"/>
        <v>86.122015479037387</v>
      </c>
      <c r="AC254" s="3">
        <f t="shared" ca="1" si="188"/>
        <v>25.078093365450556</v>
      </c>
      <c r="AE254" s="3" t="str">
        <f t="shared" si="189"/>
        <v>1.11</v>
      </c>
      <c r="AF254" s="3" t="str">
        <f t="shared" si="190"/>
        <v>-</v>
      </c>
      <c r="AG254" s="3">
        <f t="shared" si="191"/>
        <v>327.22000000000003</v>
      </c>
      <c r="AH254" s="3">
        <f t="shared" ca="1" si="192"/>
        <v>86.122015479037387</v>
      </c>
      <c r="AI254" s="3">
        <f t="shared" ca="1" si="193"/>
        <v>23.510712530109892</v>
      </c>
      <c r="AK254" s="3" t="str">
        <f t="shared" si="194"/>
        <v>1.11</v>
      </c>
      <c r="AL254" s="3" t="str">
        <f t="shared" si="195"/>
        <v>-</v>
      </c>
      <c r="AM254" s="3">
        <f t="shared" si="196"/>
        <v>327.22000000000003</v>
      </c>
      <c r="AN254" s="3">
        <f t="shared" ca="1" si="197"/>
        <v>86.122015479037387</v>
      </c>
      <c r="AO254" s="3">
        <f t="shared" ca="1" si="198"/>
        <v>21.943331694769231</v>
      </c>
      <c r="AQ254" s="3" t="str">
        <f t="shared" si="199"/>
        <v>1.11</v>
      </c>
      <c r="AR254" s="3" t="str">
        <f t="shared" si="200"/>
        <v>-</v>
      </c>
      <c r="AS254" s="3">
        <f t="shared" si="201"/>
        <v>327.22000000000003</v>
      </c>
      <c r="AT254" s="3">
        <f t="shared" ca="1" si="202"/>
        <v>86.122015479037387</v>
      </c>
      <c r="AU254" s="3">
        <f t="shared" ca="1" si="203"/>
        <v>18.808570024087913</v>
      </c>
      <c r="AW254" s="3" t="str">
        <f t="shared" si="204"/>
        <v>1.11</v>
      </c>
      <c r="AX254" s="3" t="str">
        <f t="shared" si="205"/>
        <v>-</v>
      </c>
      <c r="AY254" s="3">
        <f t="shared" si="206"/>
        <v>327.22000000000003</v>
      </c>
      <c r="AZ254" s="3">
        <f t="shared" ca="1" si="207"/>
        <v>86.122015479037387</v>
      </c>
      <c r="BA254" s="3">
        <f t="shared" ca="1" si="208"/>
        <v>15.673808353406596</v>
      </c>
      <c r="BC254" s="3" t="str">
        <f t="shared" si="209"/>
        <v>1.11</v>
      </c>
      <c r="BD254" s="3" t="str">
        <f t="shared" si="210"/>
        <v>-</v>
      </c>
      <c r="BE254" s="3">
        <f t="shared" si="211"/>
        <v>327.22000000000003</v>
      </c>
      <c r="BF254" s="3">
        <f t="shared" ca="1" si="212"/>
        <v>86.122015479037387</v>
      </c>
      <c r="BG254" s="3">
        <f t="shared" ca="1" si="213"/>
        <v>9.4042850120439567</v>
      </c>
      <c r="BI254" s="3" t="str">
        <f t="shared" si="214"/>
        <v>1.11</v>
      </c>
      <c r="BJ254" s="3" t="str">
        <f t="shared" si="215"/>
        <v>-</v>
      </c>
      <c r="BK254" s="3">
        <f t="shared" si="216"/>
        <v>327.22000000000003</v>
      </c>
      <c r="BL254" s="3">
        <f t="shared" ca="1" si="217"/>
        <v>86.122015479037387</v>
      </c>
      <c r="BM254" s="3">
        <f t="shared" ca="1" si="218"/>
        <v>3.1347616706813195</v>
      </c>
    </row>
    <row r="255" spans="1:65" x14ac:dyDescent="0.3">
      <c r="A255" s="3" t="str">
        <f>'Forward collapse simulation'!B265</f>
        <v>1.11</v>
      </c>
      <c r="B255" s="3" t="str">
        <f>IF('Forward collapse simulation'!C265="","-",'Forward collapse simulation'!C265)</f>
        <v>-</v>
      </c>
      <c r="C255" s="3">
        <f>'Forward collapse simulation'!E265</f>
        <v>326.83</v>
      </c>
      <c r="D255" s="3">
        <f ca="1">'Forward collapse simulation'!AK265</f>
        <v>87.430496175176472</v>
      </c>
      <c r="E255" s="84">
        <f ca="1">'Forward collapse simulation'!AL265</f>
        <v>34.165078032876849</v>
      </c>
      <c r="G255" s="3" t="str">
        <f t="shared" si="169"/>
        <v>1.11</v>
      </c>
      <c r="H255" s="3" t="str">
        <f t="shared" si="170"/>
        <v>-</v>
      </c>
      <c r="I255" s="3">
        <f t="shared" si="171"/>
        <v>326.83</v>
      </c>
      <c r="J255" s="3">
        <f t="shared" ca="1" si="172"/>
        <v>87.430496175176472</v>
      </c>
      <c r="K255" s="3">
        <f t="shared" ca="1" si="173"/>
        <v>32.456824131233006</v>
      </c>
      <c r="M255" s="3" t="str">
        <f t="shared" si="174"/>
        <v>1.11</v>
      </c>
      <c r="N255" s="3" t="str">
        <f t="shared" si="175"/>
        <v>-</v>
      </c>
      <c r="O255" s="3">
        <f t="shared" si="176"/>
        <v>326.83</v>
      </c>
      <c r="P255" s="3">
        <f t="shared" ca="1" si="177"/>
        <v>87.430496175176472</v>
      </c>
      <c r="Q255" s="3">
        <f t="shared" ca="1" si="178"/>
        <v>30.748570229589166</v>
      </c>
      <c r="R255" s="85"/>
      <c r="S255" s="3" t="str">
        <f t="shared" si="179"/>
        <v>1.11</v>
      </c>
      <c r="T255" s="3" t="str">
        <f t="shared" si="180"/>
        <v>-</v>
      </c>
      <c r="U255" s="3">
        <f t="shared" si="181"/>
        <v>326.83</v>
      </c>
      <c r="V255" s="3">
        <f t="shared" ca="1" si="182"/>
        <v>87.430496175176472</v>
      </c>
      <c r="W255" s="3">
        <f t="shared" ca="1" si="183"/>
        <v>29.04031632794532</v>
      </c>
      <c r="X255" s="85"/>
      <c r="Y255" s="3" t="str">
        <f t="shared" si="184"/>
        <v>1.11</v>
      </c>
      <c r="Z255" s="3" t="str">
        <f t="shared" si="185"/>
        <v>-</v>
      </c>
      <c r="AA255" s="3">
        <f t="shared" si="186"/>
        <v>326.83</v>
      </c>
      <c r="AB255" s="3">
        <f t="shared" ca="1" si="187"/>
        <v>87.430496175176472</v>
      </c>
      <c r="AC255" s="3">
        <f t="shared" ca="1" si="188"/>
        <v>27.33206242630148</v>
      </c>
      <c r="AE255" s="3" t="str">
        <f t="shared" si="189"/>
        <v>1.11</v>
      </c>
      <c r="AF255" s="3" t="str">
        <f t="shared" si="190"/>
        <v>-</v>
      </c>
      <c r="AG255" s="3">
        <f t="shared" si="191"/>
        <v>326.83</v>
      </c>
      <c r="AH255" s="3">
        <f t="shared" ca="1" si="192"/>
        <v>87.430496175176472</v>
      </c>
      <c r="AI255" s="3">
        <f t="shared" ca="1" si="193"/>
        <v>25.623808524657637</v>
      </c>
      <c r="AK255" s="3" t="str">
        <f t="shared" si="194"/>
        <v>1.11</v>
      </c>
      <c r="AL255" s="3" t="str">
        <f t="shared" si="195"/>
        <v>-</v>
      </c>
      <c r="AM255" s="3">
        <f t="shared" si="196"/>
        <v>326.83</v>
      </c>
      <c r="AN255" s="3">
        <f t="shared" ca="1" si="197"/>
        <v>87.430496175176472</v>
      </c>
      <c r="AO255" s="3">
        <f t="shared" ca="1" si="198"/>
        <v>23.915554623013794</v>
      </c>
      <c r="AQ255" s="3" t="str">
        <f t="shared" si="199"/>
        <v>1.11</v>
      </c>
      <c r="AR255" s="3" t="str">
        <f t="shared" si="200"/>
        <v>-</v>
      </c>
      <c r="AS255" s="3">
        <f t="shared" si="201"/>
        <v>326.83</v>
      </c>
      <c r="AT255" s="3">
        <f t="shared" ca="1" si="202"/>
        <v>87.430496175176472</v>
      </c>
      <c r="AU255" s="3">
        <f t="shared" ca="1" si="203"/>
        <v>20.499046819726107</v>
      </c>
      <c r="AW255" s="3" t="str">
        <f t="shared" si="204"/>
        <v>1.11</v>
      </c>
      <c r="AX255" s="3" t="str">
        <f t="shared" si="205"/>
        <v>-</v>
      </c>
      <c r="AY255" s="3">
        <f t="shared" si="206"/>
        <v>326.83</v>
      </c>
      <c r="AZ255" s="3">
        <f t="shared" ca="1" si="207"/>
        <v>87.430496175176472</v>
      </c>
      <c r="BA255" s="3">
        <f t="shared" ca="1" si="208"/>
        <v>17.082539016438425</v>
      </c>
      <c r="BC255" s="3" t="str">
        <f t="shared" si="209"/>
        <v>1.11</v>
      </c>
      <c r="BD255" s="3" t="str">
        <f t="shared" si="210"/>
        <v>-</v>
      </c>
      <c r="BE255" s="3">
        <f t="shared" si="211"/>
        <v>326.83</v>
      </c>
      <c r="BF255" s="3">
        <f t="shared" ca="1" si="212"/>
        <v>87.430496175176472</v>
      </c>
      <c r="BG255" s="3">
        <f t="shared" ca="1" si="213"/>
        <v>10.249523409863054</v>
      </c>
      <c r="BI255" s="3" t="str">
        <f t="shared" si="214"/>
        <v>1.11</v>
      </c>
      <c r="BJ255" s="3" t="str">
        <f t="shared" si="215"/>
        <v>-</v>
      </c>
      <c r="BK255" s="3">
        <f t="shared" si="216"/>
        <v>326.83</v>
      </c>
      <c r="BL255" s="3">
        <f t="shared" ca="1" si="217"/>
        <v>87.430496175176472</v>
      </c>
      <c r="BM255" s="3">
        <f t="shared" ca="1" si="218"/>
        <v>3.416507803287685</v>
      </c>
    </row>
    <row r="256" spans="1:65" x14ac:dyDescent="0.3">
      <c r="A256" s="3" t="str">
        <f>'Forward collapse simulation'!B266</f>
        <v>1.11</v>
      </c>
      <c r="B256" s="3" t="str">
        <f>IF('Forward collapse simulation'!C266="","-",'Forward collapse simulation'!C266)</f>
        <v>-</v>
      </c>
      <c r="C256" s="3">
        <f>'Forward collapse simulation'!E266</f>
        <v>335.3</v>
      </c>
      <c r="D256" s="3">
        <f ca="1">'Forward collapse simulation'!AK266</f>
        <v>88.287157818723543</v>
      </c>
      <c r="E256" s="84">
        <f ca="1">'Forward collapse simulation'!AL266</f>
        <v>40.457398177150658</v>
      </c>
      <c r="G256" s="3" t="str">
        <f t="shared" si="169"/>
        <v>1.11</v>
      </c>
      <c r="H256" s="3" t="str">
        <f t="shared" si="170"/>
        <v>-</v>
      </c>
      <c r="I256" s="3">
        <f t="shared" si="171"/>
        <v>335.3</v>
      </c>
      <c r="J256" s="3">
        <f t="shared" ca="1" si="172"/>
        <v>88.287157818723543</v>
      </c>
      <c r="K256" s="3">
        <f t="shared" ca="1" si="173"/>
        <v>38.434528268293121</v>
      </c>
      <c r="M256" s="3" t="str">
        <f t="shared" si="174"/>
        <v>1.11</v>
      </c>
      <c r="N256" s="3" t="str">
        <f t="shared" si="175"/>
        <v>-</v>
      </c>
      <c r="O256" s="3">
        <f t="shared" si="176"/>
        <v>335.3</v>
      </c>
      <c r="P256" s="3">
        <f t="shared" ca="1" si="177"/>
        <v>88.287157818723543</v>
      </c>
      <c r="Q256" s="3">
        <f t="shared" ca="1" si="178"/>
        <v>36.411658359435592</v>
      </c>
      <c r="R256" s="85"/>
      <c r="S256" s="3" t="str">
        <f t="shared" si="179"/>
        <v>1.11</v>
      </c>
      <c r="T256" s="3" t="str">
        <f t="shared" si="180"/>
        <v>-</v>
      </c>
      <c r="U256" s="3">
        <f t="shared" si="181"/>
        <v>335.3</v>
      </c>
      <c r="V256" s="3">
        <f t="shared" ca="1" si="182"/>
        <v>88.287157818723543</v>
      </c>
      <c r="W256" s="3">
        <f t="shared" ca="1" si="183"/>
        <v>34.388788450578062</v>
      </c>
      <c r="X256" s="85"/>
      <c r="Y256" s="3" t="str">
        <f t="shared" si="184"/>
        <v>1.11</v>
      </c>
      <c r="Z256" s="3" t="str">
        <f t="shared" si="185"/>
        <v>-</v>
      </c>
      <c r="AA256" s="3">
        <f t="shared" si="186"/>
        <v>335.3</v>
      </c>
      <c r="AB256" s="3">
        <f t="shared" ca="1" si="187"/>
        <v>88.287157818723543</v>
      </c>
      <c r="AC256" s="3">
        <f t="shared" ca="1" si="188"/>
        <v>32.365918541720525</v>
      </c>
      <c r="AE256" s="3" t="str">
        <f t="shared" si="189"/>
        <v>1.11</v>
      </c>
      <c r="AF256" s="3" t="str">
        <f t="shared" si="190"/>
        <v>-</v>
      </c>
      <c r="AG256" s="3">
        <f t="shared" si="191"/>
        <v>335.3</v>
      </c>
      <c r="AH256" s="3">
        <f t="shared" ca="1" si="192"/>
        <v>88.287157818723543</v>
      </c>
      <c r="AI256" s="3">
        <f t="shared" ca="1" si="193"/>
        <v>30.343048632862995</v>
      </c>
      <c r="AK256" s="3" t="str">
        <f t="shared" si="194"/>
        <v>1.11</v>
      </c>
      <c r="AL256" s="3" t="str">
        <f t="shared" si="195"/>
        <v>-</v>
      </c>
      <c r="AM256" s="3">
        <f t="shared" si="196"/>
        <v>335.3</v>
      </c>
      <c r="AN256" s="3">
        <f t="shared" ca="1" si="197"/>
        <v>88.287157818723543</v>
      </c>
      <c r="AO256" s="3">
        <f t="shared" ca="1" si="198"/>
        <v>28.320178724005459</v>
      </c>
      <c r="AQ256" s="3" t="str">
        <f t="shared" si="199"/>
        <v>1.11</v>
      </c>
      <c r="AR256" s="3" t="str">
        <f t="shared" si="200"/>
        <v>-</v>
      </c>
      <c r="AS256" s="3">
        <f t="shared" si="201"/>
        <v>335.3</v>
      </c>
      <c r="AT256" s="3">
        <f t="shared" ca="1" si="202"/>
        <v>88.287157818723543</v>
      </c>
      <c r="AU256" s="3">
        <f t="shared" ca="1" si="203"/>
        <v>24.274438906290396</v>
      </c>
      <c r="AW256" s="3" t="str">
        <f t="shared" si="204"/>
        <v>1.11</v>
      </c>
      <c r="AX256" s="3" t="str">
        <f t="shared" si="205"/>
        <v>-</v>
      </c>
      <c r="AY256" s="3">
        <f t="shared" si="206"/>
        <v>335.3</v>
      </c>
      <c r="AZ256" s="3">
        <f t="shared" ca="1" si="207"/>
        <v>88.287157818723543</v>
      </c>
      <c r="BA256" s="3">
        <f t="shared" ca="1" si="208"/>
        <v>20.228699088575329</v>
      </c>
      <c r="BC256" s="3" t="str">
        <f t="shared" si="209"/>
        <v>1.11</v>
      </c>
      <c r="BD256" s="3" t="str">
        <f t="shared" si="210"/>
        <v>-</v>
      </c>
      <c r="BE256" s="3">
        <f t="shared" si="211"/>
        <v>335.3</v>
      </c>
      <c r="BF256" s="3">
        <f t="shared" ca="1" si="212"/>
        <v>88.287157818723543</v>
      </c>
      <c r="BG256" s="3">
        <f t="shared" ca="1" si="213"/>
        <v>12.137219453145198</v>
      </c>
      <c r="BI256" s="3" t="str">
        <f t="shared" si="214"/>
        <v>1.11</v>
      </c>
      <c r="BJ256" s="3" t="str">
        <f t="shared" si="215"/>
        <v>-</v>
      </c>
      <c r="BK256" s="3">
        <f t="shared" si="216"/>
        <v>335.3</v>
      </c>
      <c r="BL256" s="3">
        <f t="shared" ca="1" si="217"/>
        <v>88.287157818723543</v>
      </c>
      <c r="BM256" s="3">
        <f t="shared" ca="1" si="218"/>
        <v>4.0457398177150656</v>
      </c>
    </row>
    <row r="257" spans="1:65" x14ac:dyDescent="0.3">
      <c r="A257" s="3" t="str">
        <f>'Forward collapse simulation'!B267</f>
        <v>1.11</v>
      </c>
      <c r="B257" s="3" t="str">
        <f>IF('Forward collapse simulation'!C267="","-",'Forward collapse simulation'!C267)</f>
        <v>-</v>
      </c>
      <c r="C257" s="3">
        <f>'Forward collapse simulation'!E267</f>
        <v>352.4</v>
      </c>
      <c r="D257" s="3">
        <f ca="1">'Forward collapse simulation'!AK267</f>
        <v>89.335135659033142</v>
      </c>
      <c r="E257" s="84">
        <f ca="1">'Forward collapse simulation'!AL267</f>
        <v>46.217862363687331</v>
      </c>
      <c r="G257" s="3" t="str">
        <f t="shared" si="169"/>
        <v>1.11</v>
      </c>
      <c r="H257" s="3" t="str">
        <f t="shared" si="170"/>
        <v>-</v>
      </c>
      <c r="I257" s="3">
        <f t="shared" si="171"/>
        <v>352.4</v>
      </c>
      <c r="J257" s="3">
        <f t="shared" ca="1" si="172"/>
        <v>89.335135659033142</v>
      </c>
      <c r="K257" s="3">
        <f t="shared" ca="1" si="173"/>
        <v>43.906969245502964</v>
      </c>
      <c r="M257" s="3" t="str">
        <f t="shared" si="174"/>
        <v>1.11</v>
      </c>
      <c r="N257" s="3" t="str">
        <f t="shared" si="175"/>
        <v>-</v>
      </c>
      <c r="O257" s="3">
        <f t="shared" si="176"/>
        <v>352.4</v>
      </c>
      <c r="P257" s="3">
        <f t="shared" ca="1" si="177"/>
        <v>89.335135659033142</v>
      </c>
      <c r="Q257" s="3">
        <f t="shared" ca="1" si="178"/>
        <v>41.596076127318597</v>
      </c>
      <c r="R257" s="85"/>
      <c r="S257" s="3" t="str">
        <f t="shared" si="179"/>
        <v>1.11</v>
      </c>
      <c r="T257" s="3" t="str">
        <f t="shared" si="180"/>
        <v>-</v>
      </c>
      <c r="U257" s="3">
        <f t="shared" si="181"/>
        <v>352.4</v>
      </c>
      <c r="V257" s="3">
        <f t="shared" ca="1" si="182"/>
        <v>89.335135659033142</v>
      </c>
      <c r="W257" s="3">
        <f t="shared" ca="1" si="183"/>
        <v>39.285183009134229</v>
      </c>
      <c r="X257" s="85"/>
      <c r="Y257" s="3" t="str">
        <f t="shared" si="184"/>
        <v>1.11</v>
      </c>
      <c r="Z257" s="3" t="str">
        <f t="shared" si="185"/>
        <v>-</v>
      </c>
      <c r="AA257" s="3">
        <f t="shared" si="186"/>
        <v>352.4</v>
      </c>
      <c r="AB257" s="3">
        <f t="shared" ca="1" si="187"/>
        <v>89.335135659033142</v>
      </c>
      <c r="AC257" s="3">
        <f t="shared" ca="1" si="188"/>
        <v>36.974289890949869</v>
      </c>
      <c r="AE257" s="3" t="str">
        <f t="shared" si="189"/>
        <v>1.11</v>
      </c>
      <c r="AF257" s="3" t="str">
        <f t="shared" si="190"/>
        <v>-</v>
      </c>
      <c r="AG257" s="3">
        <f t="shared" si="191"/>
        <v>352.4</v>
      </c>
      <c r="AH257" s="3">
        <f t="shared" ca="1" si="192"/>
        <v>89.335135659033142</v>
      </c>
      <c r="AI257" s="3">
        <f t="shared" ca="1" si="193"/>
        <v>34.663396772765495</v>
      </c>
      <c r="AK257" s="3" t="str">
        <f t="shared" si="194"/>
        <v>1.11</v>
      </c>
      <c r="AL257" s="3" t="str">
        <f t="shared" si="195"/>
        <v>-</v>
      </c>
      <c r="AM257" s="3">
        <f t="shared" si="196"/>
        <v>352.4</v>
      </c>
      <c r="AN257" s="3">
        <f t="shared" ca="1" si="197"/>
        <v>89.335135659033142</v>
      </c>
      <c r="AO257" s="3">
        <f t="shared" ca="1" si="198"/>
        <v>32.352503654581128</v>
      </c>
      <c r="AQ257" s="3" t="str">
        <f t="shared" si="199"/>
        <v>1.11</v>
      </c>
      <c r="AR257" s="3" t="str">
        <f t="shared" si="200"/>
        <v>-</v>
      </c>
      <c r="AS257" s="3">
        <f t="shared" si="201"/>
        <v>352.4</v>
      </c>
      <c r="AT257" s="3">
        <f t="shared" ca="1" si="202"/>
        <v>89.335135659033142</v>
      </c>
      <c r="AU257" s="3">
        <f t="shared" ca="1" si="203"/>
        <v>27.730717418212397</v>
      </c>
      <c r="AW257" s="3" t="str">
        <f t="shared" si="204"/>
        <v>1.11</v>
      </c>
      <c r="AX257" s="3" t="str">
        <f t="shared" si="205"/>
        <v>-</v>
      </c>
      <c r="AY257" s="3">
        <f t="shared" si="206"/>
        <v>352.4</v>
      </c>
      <c r="AZ257" s="3">
        <f t="shared" ca="1" si="207"/>
        <v>89.335135659033142</v>
      </c>
      <c r="BA257" s="3">
        <f t="shared" ca="1" si="208"/>
        <v>23.108931181843666</v>
      </c>
      <c r="BC257" s="3" t="str">
        <f t="shared" si="209"/>
        <v>1.11</v>
      </c>
      <c r="BD257" s="3" t="str">
        <f t="shared" si="210"/>
        <v>-</v>
      </c>
      <c r="BE257" s="3">
        <f t="shared" si="211"/>
        <v>352.4</v>
      </c>
      <c r="BF257" s="3">
        <f t="shared" ca="1" si="212"/>
        <v>89.335135659033142</v>
      </c>
      <c r="BG257" s="3">
        <f t="shared" ca="1" si="213"/>
        <v>13.865358709106198</v>
      </c>
      <c r="BI257" s="3" t="str">
        <f t="shared" si="214"/>
        <v>1.11</v>
      </c>
      <c r="BJ257" s="3" t="str">
        <f t="shared" si="215"/>
        <v>-</v>
      </c>
      <c r="BK257" s="3">
        <f t="shared" si="216"/>
        <v>352.4</v>
      </c>
      <c r="BL257" s="3">
        <f t="shared" ca="1" si="217"/>
        <v>89.335135659033142</v>
      </c>
      <c r="BM257" s="3">
        <f t="shared" ca="1" si="218"/>
        <v>4.6217862363687336</v>
      </c>
    </row>
    <row r="258" spans="1:65" x14ac:dyDescent="0.3">
      <c r="A258" s="3" t="str">
        <f>'Forward collapse simulation'!B268</f>
        <v>1.11</v>
      </c>
      <c r="B258" s="3" t="str">
        <f>IF('Forward collapse simulation'!C268="","-",'Forward collapse simulation'!C268)</f>
        <v>-</v>
      </c>
      <c r="C258" s="3">
        <f>'Forward collapse simulation'!E268</f>
        <v>129.51</v>
      </c>
      <c r="D258" s="3">
        <f ca="1">'Forward collapse simulation'!AK268</f>
        <v>89.475292668089708</v>
      </c>
      <c r="E258" s="84">
        <f ca="1">'Forward collapse simulation'!AL268</f>
        <v>46.023999415185173</v>
      </c>
      <c r="G258" s="3" t="str">
        <f t="shared" si="169"/>
        <v>1.11</v>
      </c>
      <c r="H258" s="3" t="str">
        <f t="shared" si="170"/>
        <v>-</v>
      </c>
      <c r="I258" s="3">
        <f t="shared" si="171"/>
        <v>129.51</v>
      </c>
      <c r="J258" s="3">
        <f t="shared" ca="1" si="172"/>
        <v>89.475292668089708</v>
      </c>
      <c r="K258" s="3">
        <f t="shared" ca="1" si="173"/>
        <v>43.72279944442591</v>
      </c>
      <c r="M258" s="3" t="str">
        <f t="shared" si="174"/>
        <v>1.11</v>
      </c>
      <c r="N258" s="3" t="str">
        <f t="shared" si="175"/>
        <v>-</v>
      </c>
      <c r="O258" s="3">
        <f t="shared" si="176"/>
        <v>129.51</v>
      </c>
      <c r="P258" s="3">
        <f t="shared" ca="1" si="177"/>
        <v>89.475292668089708</v>
      </c>
      <c r="Q258" s="3">
        <f t="shared" ca="1" si="178"/>
        <v>41.42159947366666</v>
      </c>
      <c r="R258" s="85"/>
      <c r="S258" s="3" t="str">
        <f t="shared" si="179"/>
        <v>1.11</v>
      </c>
      <c r="T258" s="3" t="str">
        <f t="shared" si="180"/>
        <v>-</v>
      </c>
      <c r="U258" s="3">
        <f t="shared" si="181"/>
        <v>129.51</v>
      </c>
      <c r="V258" s="3">
        <f t="shared" ca="1" si="182"/>
        <v>89.475292668089708</v>
      </c>
      <c r="W258" s="3">
        <f t="shared" ca="1" si="183"/>
        <v>39.120399502907397</v>
      </c>
      <c r="X258" s="85"/>
      <c r="Y258" s="3" t="str">
        <f t="shared" si="184"/>
        <v>1.11</v>
      </c>
      <c r="Z258" s="3" t="str">
        <f t="shared" si="185"/>
        <v>-</v>
      </c>
      <c r="AA258" s="3">
        <f t="shared" si="186"/>
        <v>129.51</v>
      </c>
      <c r="AB258" s="3">
        <f t="shared" ca="1" si="187"/>
        <v>89.475292668089708</v>
      </c>
      <c r="AC258" s="3">
        <f t="shared" ca="1" si="188"/>
        <v>36.81919953214814</v>
      </c>
      <c r="AE258" s="3" t="str">
        <f t="shared" si="189"/>
        <v>1.11</v>
      </c>
      <c r="AF258" s="3" t="str">
        <f t="shared" si="190"/>
        <v>-</v>
      </c>
      <c r="AG258" s="3">
        <f t="shared" si="191"/>
        <v>129.51</v>
      </c>
      <c r="AH258" s="3">
        <f t="shared" ca="1" si="192"/>
        <v>89.475292668089708</v>
      </c>
      <c r="AI258" s="3">
        <f t="shared" ca="1" si="193"/>
        <v>34.517999561388876</v>
      </c>
      <c r="AK258" s="3" t="str">
        <f t="shared" si="194"/>
        <v>1.11</v>
      </c>
      <c r="AL258" s="3" t="str">
        <f t="shared" si="195"/>
        <v>-</v>
      </c>
      <c r="AM258" s="3">
        <f t="shared" si="196"/>
        <v>129.51</v>
      </c>
      <c r="AN258" s="3">
        <f t="shared" ca="1" si="197"/>
        <v>89.475292668089708</v>
      </c>
      <c r="AO258" s="3">
        <f t="shared" ca="1" si="198"/>
        <v>32.21679959062962</v>
      </c>
      <c r="AQ258" s="3" t="str">
        <f t="shared" si="199"/>
        <v>1.11</v>
      </c>
      <c r="AR258" s="3" t="str">
        <f t="shared" si="200"/>
        <v>-</v>
      </c>
      <c r="AS258" s="3">
        <f t="shared" si="201"/>
        <v>129.51</v>
      </c>
      <c r="AT258" s="3">
        <f t="shared" ca="1" si="202"/>
        <v>89.475292668089708</v>
      </c>
      <c r="AU258" s="3">
        <f t="shared" ca="1" si="203"/>
        <v>27.614399649111103</v>
      </c>
      <c r="AW258" s="3" t="str">
        <f t="shared" si="204"/>
        <v>1.11</v>
      </c>
      <c r="AX258" s="3" t="str">
        <f t="shared" si="205"/>
        <v>-</v>
      </c>
      <c r="AY258" s="3">
        <f t="shared" si="206"/>
        <v>129.51</v>
      </c>
      <c r="AZ258" s="3">
        <f t="shared" ca="1" si="207"/>
        <v>89.475292668089708</v>
      </c>
      <c r="BA258" s="3">
        <f t="shared" ca="1" si="208"/>
        <v>23.011999707592587</v>
      </c>
      <c r="BC258" s="3" t="str">
        <f t="shared" si="209"/>
        <v>1.11</v>
      </c>
      <c r="BD258" s="3" t="str">
        <f t="shared" si="210"/>
        <v>-</v>
      </c>
      <c r="BE258" s="3">
        <f t="shared" si="211"/>
        <v>129.51</v>
      </c>
      <c r="BF258" s="3">
        <f t="shared" ca="1" si="212"/>
        <v>89.475292668089708</v>
      </c>
      <c r="BG258" s="3">
        <f t="shared" ca="1" si="213"/>
        <v>13.807199824555552</v>
      </c>
      <c r="BI258" s="3" t="str">
        <f t="shared" si="214"/>
        <v>1.11</v>
      </c>
      <c r="BJ258" s="3" t="str">
        <f t="shared" si="215"/>
        <v>-</v>
      </c>
      <c r="BK258" s="3">
        <f t="shared" si="216"/>
        <v>129.51</v>
      </c>
      <c r="BL258" s="3">
        <f t="shared" ca="1" si="217"/>
        <v>89.475292668089708</v>
      </c>
      <c r="BM258" s="3">
        <f t="shared" ca="1" si="218"/>
        <v>4.6023999415185175</v>
      </c>
    </row>
    <row r="259" spans="1:65" x14ac:dyDescent="0.3">
      <c r="A259" s="3" t="str">
        <f>'Forward collapse simulation'!B269</f>
        <v>1.11</v>
      </c>
      <c r="B259" s="3" t="str">
        <f>IF('Forward collapse simulation'!C269="","-",'Forward collapse simulation'!C269)</f>
        <v>-</v>
      </c>
      <c r="C259" s="3">
        <f>'Forward collapse simulation'!E269</f>
        <v>110.17</v>
      </c>
      <c r="D259" s="3">
        <f ca="1">'Forward collapse simulation'!AK269</f>
        <v>88.357837030918432</v>
      </c>
      <c r="E259" s="84">
        <f ca="1">'Forward collapse simulation'!AL269</f>
        <v>40.389198854626642</v>
      </c>
      <c r="G259" s="3" t="str">
        <f t="shared" si="169"/>
        <v>1.11</v>
      </c>
      <c r="H259" s="3" t="str">
        <f t="shared" si="170"/>
        <v>-</v>
      </c>
      <c r="I259" s="3">
        <f t="shared" si="171"/>
        <v>110.17</v>
      </c>
      <c r="J259" s="3">
        <f t="shared" ca="1" si="172"/>
        <v>88.357837030918432</v>
      </c>
      <c r="K259" s="3">
        <f t="shared" ca="1" si="173"/>
        <v>38.369738911895311</v>
      </c>
      <c r="M259" s="3" t="str">
        <f t="shared" si="174"/>
        <v>1.11</v>
      </c>
      <c r="N259" s="3" t="str">
        <f t="shared" si="175"/>
        <v>-</v>
      </c>
      <c r="O259" s="3">
        <f t="shared" si="176"/>
        <v>110.17</v>
      </c>
      <c r="P259" s="3">
        <f t="shared" ca="1" si="177"/>
        <v>88.357837030918432</v>
      </c>
      <c r="Q259" s="3">
        <f t="shared" ca="1" si="178"/>
        <v>36.35027896916398</v>
      </c>
      <c r="R259" s="85"/>
      <c r="S259" s="3" t="str">
        <f t="shared" si="179"/>
        <v>1.11</v>
      </c>
      <c r="T259" s="3" t="str">
        <f t="shared" si="180"/>
        <v>-</v>
      </c>
      <c r="U259" s="3">
        <f t="shared" si="181"/>
        <v>110.17</v>
      </c>
      <c r="V259" s="3">
        <f t="shared" ca="1" si="182"/>
        <v>88.357837030918432</v>
      </c>
      <c r="W259" s="3">
        <f t="shared" ca="1" si="183"/>
        <v>34.330819026432643</v>
      </c>
      <c r="X259" s="85"/>
      <c r="Y259" s="3" t="str">
        <f t="shared" si="184"/>
        <v>1.11</v>
      </c>
      <c r="Z259" s="3" t="str">
        <f t="shared" si="185"/>
        <v>-</v>
      </c>
      <c r="AA259" s="3">
        <f t="shared" si="186"/>
        <v>110.17</v>
      </c>
      <c r="AB259" s="3">
        <f t="shared" ca="1" si="187"/>
        <v>88.357837030918432</v>
      </c>
      <c r="AC259" s="3">
        <f t="shared" ca="1" si="188"/>
        <v>32.311359083701312</v>
      </c>
      <c r="AE259" s="3" t="str">
        <f t="shared" si="189"/>
        <v>1.11</v>
      </c>
      <c r="AF259" s="3" t="str">
        <f t="shared" si="190"/>
        <v>-</v>
      </c>
      <c r="AG259" s="3">
        <f t="shared" si="191"/>
        <v>110.17</v>
      </c>
      <c r="AH259" s="3">
        <f t="shared" ca="1" si="192"/>
        <v>88.357837030918432</v>
      </c>
      <c r="AI259" s="3">
        <f t="shared" ca="1" si="193"/>
        <v>30.291899140969981</v>
      </c>
      <c r="AK259" s="3" t="str">
        <f t="shared" si="194"/>
        <v>1.11</v>
      </c>
      <c r="AL259" s="3" t="str">
        <f t="shared" si="195"/>
        <v>-</v>
      </c>
      <c r="AM259" s="3">
        <f t="shared" si="196"/>
        <v>110.17</v>
      </c>
      <c r="AN259" s="3">
        <f t="shared" ca="1" si="197"/>
        <v>88.357837030918432</v>
      </c>
      <c r="AO259" s="3">
        <f t="shared" ca="1" si="198"/>
        <v>28.272439198238647</v>
      </c>
      <c r="AQ259" s="3" t="str">
        <f t="shared" si="199"/>
        <v>1.11</v>
      </c>
      <c r="AR259" s="3" t="str">
        <f t="shared" si="200"/>
        <v>-</v>
      </c>
      <c r="AS259" s="3">
        <f t="shared" si="201"/>
        <v>110.17</v>
      </c>
      <c r="AT259" s="3">
        <f t="shared" ca="1" si="202"/>
        <v>88.357837030918432</v>
      </c>
      <c r="AU259" s="3">
        <f t="shared" ca="1" si="203"/>
        <v>24.233519312775986</v>
      </c>
      <c r="AW259" s="3" t="str">
        <f t="shared" si="204"/>
        <v>1.11</v>
      </c>
      <c r="AX259" s="3" t="str">
        <f t="shared" si="205"/>
        <v>-</v>
      </c>
      <c r="AY259" s="3">
        <f t="shared" si="206"/>
        <v>110.17</v>
      </c>
      <c r="AZ259" s="3">
        <f t="shared" ca="1" si="207"/>
        <v>88.357837030918432</v>
      </c>
      <c r="BA259" s="3">
        <f t="shared" ca="1" si="208"/>
        <v>20.194599427313321</v>
      </c>
      <c r="BC259" s="3" t="str">
        <f t="shared" si="209"/>
        <v>1.11</v>
      </c>
      <c r="BD259" s="3" t="str">
        <f t="shared" si="210"/>
        <v>-</v>
      </c>
      <c r="BE259" s="3">
        <f t="shared" si="211"/>
        <v>110.17</v>
      </c>
      <c r="BF259" s="3">
        <f t="shared" ca="1" si="212"/>
        <v>88.357837030918432</v>
      </c>
      <c r="BG259" s="3">
        <f t="shared" ca="1" si="213"/>
        <v>12.116759656387993</v>
      </c>
      <c r="BI259" s="3" t="str">
        <f t="shared" si="214"/>
        <v>1.11</v>
      </c>
      <c r="BJ259" s="3" t="str">
        <f t="shared" si="215"/>
        <v>-</v>
      </c>
      <c r="BK259" s="3">
        <f t="shared" si="216"/>
        <v>110.17</v>
      </c>
      <c r="BL259" s="3">
        <f t="shared" ca="1" si="217"/>
        <v>88.357837030918432</v>
      </c>
      <c r="BM259" s="3">
        <f t="shared" ca="1" si="218"/>
        <v>4.038919885462664</v>
      </c>
    </row>
    <row r="260" spans="1:65" x14ac:dyDescent="0.3">
      <c r="A260" s="3" t="str">
        <f>'Forward collapse simulation'!B270</f>
        <v>1.11</v>
      </c>
      <c r="B260" s="3" t="str">
        <f>IF('Forward collapse simulation'!C270="","-",'Forward collapse simulation'!C270)</f>
        <v>-</v>
      </c>
      <c r="C260" s="3">
        <f>'Forward collapse simulation'!E270</f>
        <v>157.76</v>
      </c>
      <c r="D260" s="3">
        <f ca="1">'Forward collapse simulation'!AK270</f>
        <v>83.092908472150967</v>
      </c>
      <c r="E260" s="84">
        <f ca="1">'Forward collapse simulation'!AL270</f>
        <v>32.332085276063083</v>
      </c>
      <c r="G260" s="3" t="str">
        <f t="shared" ref="G260:G323" si="219">A260</f>
        <v>1.11</v>
      </c>
      <c r="H260" s="3" t="str">
        <f t="shared" ref="H260:H323" si="220">B260</f>
        <v>-</v>
      </c>
      <c r="I260" s="3">
        <f t="shared" ref="I260:I323" si="221">C260</f>
        <v>157.76</v>
      </c>
      <c r="J260" s="3">
        <f t="shared" ref="J260:J323" ca="1" si="222">D260</f>
        <v>83.092908472150967</v>
      </c>
      <c r="K260" s="3">
        <f t="shared" ref="K260:K323" ca="1" si="223">IF(B260="-",E260*0.95,E260)</f>
        <v>30.715481012259929</v>
      </c>
      <c r="M260" s="3" t="str">
        <f t="shared" ref="M260:M323" si="224">G260</f>
        <v>1.11</v>
      </c>
      <c r="N260" s="3" t="str">
        <f t="shared" ref="N260:N323" si="225">H260</f>
        <v>-</v>
      </c>
      <c r="O260" s="3">
        <f t="shared" ref="O260:O323" si="226">I260</f>
        <v>157.76</v>
      </c>
      <c r="P260" s="3">
        <f t="shared" ref="P260:P323" ca="1" si="227">J260</f>
        <v>83.092908472150967</v>
      </c>
      <c r="Q260" s="3">
        <f t="shared" ref="Q260:Q323" ca="1" si="228">IF(H260="-",$E260*0.9,$E260)</f>
        <v>29.098876748456775</v>
      </c>
      <c r="R260" s="85"/>
      <c r="S260" s="3" t="str">
        <f t="shared" ref="S260:S323" si="229">M260</f>
        <v>1.11</v>
      </c>
      <c r="T260" s="3" t="str">
        <f t="shared" ref="T260:T323" si="230">N260</f>
        <v>-</v>
      </c>
      <c r="U260" s="3">
        <f t="shared" ref="U260:U323" si="231">O260</f>
        <v>157.76</v>
      </c>
      <c r="V260" s="3">
        <f t="shared" ref="V260:V323" ca="1" si="232">P260</f>
        <v>83.092908472150967</v>
      </c>
      <c r="W260" s="3">
        <f t="shared" ref="W260:W323" ca="1" si="233">IF(N260="-",$E260*0.85,$E260)</f>
        <v>27.48227248465362</v>
      </c>
      <c r="X260" s="85"/>
      <c r="Y260" s="3" t="str">
        <f t="shared" ref="Y260:Y323" si="234">S260</f>
        <v>1.11</v>
      </c>
      <c r="Z260" s="3" t="str">
        <f t="shared" ref="Z260:Z323" si="235">T260</f>
        <v>-</v>
      </c>
      <c r="AA260" s="3">
        <f t="shared" ref="AA260:AA323" si="236">U260</f>
        <v>157.76</v>
      </c>
      <c r="AB260" s="3">
        <f t="shared" ref="AB260:AB323" ca="1" si="237">V260</f>
        <v>83.092908472150967</v>
      </c>
      <c r="AC260" s="3">
        <f t="shared" ref="AC260:AC323" ca="1" si="238">IF(T260="-",$E260*0.8,$E260)</f>
        <v>25.865668220850466</v>
      </c>
      <c r="AE260" s="3" t="str">
        <f t="shared" ref="AE260:AE323" si="239">Y260</f>
        <v>1.11</v>
      </c>
      <c r="AF260" s="3" t="str">
        <f t="shared" ref="AF260:AF323" si="240">Z260</f>
        <v>-</v>
      </c>
      <c r="AG260" s="3">
        <f t="shared" ref="AG260:AG323" si="241">AA260</f>
        <v>157.76</v>
      </c>
      <c r="AH260" s="3">
        <f t="shared" ref="AH260:AH323" ca="1" si="242">AB260</f>
        <v>83.092908472150967</v>
      </c>
      <c r="AI260" s="3">
        <f t="shared" ref="AI260:AI323" ca="1" si="243">IF(Z260="-",$E260*0.75,$E260)</f>
        <v>24.249063957047312</v>
      </c>
      <c r="AK260" s="3" t="str">
        <f t="shared" ref="AK260:AK323" si="244">AE260</f>
        <v>1.11</v>
      </c>
      <c r="AL260" s="3" t="str">
        <f t="shared" ref="AL260:AL323" si="245">AF260</f>
        <v>-</v>
      </c>
      <c r="AM260" s="3">
        <f t="shared" ref="AM260:AM323" si="246">AG260</f>
        <v>157.76</v>
      </c>
      <c r="AN260" s="3">
        <f t="shared" ref="AN260:AN323" ca="1" si="247">AH260</f>
        <v>83.092908472150967</v>
      </c>
      <c r="AO260" s="3">
        <f t="shared" ref="AO260:AO323" ca="1" si="248">IF(AF260="-",$E260*0.7,$E260)</f>
        <v>22.632459693244158</v>
      </c>
      <c r="AQ260" s="3" t="str">
        <f t="shared" ref="AQ260:AQ323" si="249">AK260</f>
        <v>1.11</v>
      </c>
      <c r="AR260" s="3" t="str">
        <f t="shared" ref="AR260:AR323" si="250">AL260</f>
        <v>-</v>
      </c>
      <c r="AS260" s="3">
        <f t="shared" ref="AS260:AS323" si="251">AM260</f>
        <v>157.76</v>
      </c>
      <c r="AT260" s="3">
        <f t="shared" ref="AT260:AT323" ca="1" si="252">AN260</f>
        <v>83.092908472150967</v>
      </c>
      <c r="AU260" s="3">
        <f t="shared" ref="AU260:AU323" ca="1" si="253">IF(AL260="-",$E260*0.6,$E260)</f>
        <v>19.39925116563785</v>
      </c>
      <c r="AW260" s="3" t="str">
        <f t="shared" ref="AW260:AW323" si="254">AQ260</f>
        <v>1.11</v>
      </c>
      <c r="AX260" s="3" t="str">
        <f t="shared" ref="AX260:AX323" si="255">AR260</f>
        <v>-</v>
      </c>
      <c r="AY260" s="3">
        <f t="shared" ref="AY260:AY323" si="256">AS260</f>
        <v>157.76</v>
      </c>
      <c r="AZ260" s="3">
        <f t="shared" ref="AZ260:AZ323" ca="1" si="257">AT260</f>
        <v>83.092908472150967</v>
      </c>
      <c r="BA260" s="3">
        <f t="shared" ref="BA260:BA323" ca="1" si="258">IF(AR260="-",$E260*0.5,$E260)</f>
        <v>16.166042638031541</v>
      </c>
      <c r="BC260" s="3" t="str">
        <f t="shared" ref="BC260:BC323" si="259">AW260</f>
        <v>1.11</v>
      </c>
      <c r="BD260" s="3" t="str">
        <f t="shared" ref="BD260:BD323" si="260">AX260</f>
        <v>-</v>
      </c>
      <c r="BE260" s="3">
        <f t="shared" ref="BE260:BE323" si="261">AY260</f>
        <v>157.76</v>
      </c>
      <c r="BF260" s="3">
        <f t="shared" ref="BF260:BF323" ca="1" si="262">AZ260</f>
        <v>83.092908472150967</v>
      </c>
      <c r="BG260" s="3">
        <f t="shared" ref="BG260:BG323" ca="1" si="263">IF(AX260="-",$E260*0.3,$E260)</f>
        <v>9.6996255828189248</v>
      </c>
      <c r="BI260" s="3" t="str">
        <f t="shared" ref="BI260:BI323" si="264">BC260</f>
        <v>1.11</v>
      </c>
      <c r="BJ260" s="3" t="str">
        <f t="shared" ref="BJ260:BJ323" si="265">BD260</f>
        <v>-</v>
      </c>
      <c r="BK260" s="3">
        <f t="shared" ref="BK260:BK323" si="266">BE260</f>
        <v>157.76</v>
      </c>
      <c r="BL260" s="3">
        <f t="shared" ref="BL260:BL323" ca="1" si="267">BF260</f>
        <v>83.092908472150967</v>
      </c>
      <c r="BM260" s="3">
        <f t="shared" ref="BM260:BM323" ca="1" si="268">IF(BD260="-",$E260*0.1,$E260)</f>
        <v>3.2332085276063083</v>
      </c>
    </row>
    <row r="261" spans="1:65" x14ac:dyDescent="0.3">
      <c r="A261" s="3" t="str">
        <f>'Forward collapse simulation'!B271</f>
        <v>1.11</v>
      </c>
      <c r="B261" s="3" t="str">
        <f>IF('Forward collapse simulation'!C271="","-",'Forward collapse simulation'!C271)</f>
        <v>-</v>
      </c>
      <c r="C261" s="3">
        <f>'Forward collapse simulation'!E271</f>
        <v>158.62</v>
      </c>
      <c r="D261" s="3">
        <f ca="1">'Forward collapse simulation'!AK271</f>
        <v>80.697202195433178</v>
      </c>
      <c r="E261" s="84">
        <f ca="1">'Forward collapse simulation'!AL271</f>
        <v>32.667029378078119</v>
      </c>
      <c r="G261" s="3" t="str">
        <f t="shared" si="219"/>
        <v>1.11</v>
      </c>
      <c r="H261" s="3" t="str">
        <f t="shared" si="220"/>
        <v>-</v>
      </c>
      <c r="I261" s="3">
        <f t="shared" si="221"/>
        <v>158.62</v>
      </c>
      <c r="J261" s="3">
        <f t="shared" ca="1" si="222"/>
        <v>80.697202195433178</v>
      </c>
      <c r="K261" s="3">
        <f t="shared" ca="1" si="223"/>
        <v>31.033677909174212</v>
      </c>
      <c r="M261" s="3" t="str">
        <f t="shared" si="224"/>
        <v>1.11</v>
      </c>
      <c r="N261" s="3" t="str">
        <f t="shared" si="225"/>
        <v>-</v>
      </c>
      <c r="O261" s="3">
        <f t="shared" si="226"/>
        <v>158.62</v>
      </c>
      <c r="P261" s="3">
        <f t="shared" ca="1" si="227"/>
        <v>80.697202195433178</v>
      </c>
      <c r="Q261" s="3">
        <f t="shared" ca="1" si="228"/>
        <v>29.400326440270309</v>
      </c>
      <c r="R261" s="85"/>
      <c r="S261" s="3" t="str">
        <f t="shared" si="229"/>
        <v>1.11</v>
      </c>
      <c r="T261" s="3" t="str">
        <f t="shared" si="230"/>
        <v>-</v>
      </c>
      <c r="U261" s="3">
        <f t="shared" si="231"/>
        <v>158.62</v>
      </c>
      <c r="V261" s="3">
        <f t="shared" ca="1" si="232"/>
        <v>80.697202195433178</v>
      </c>
      <c r="W261" s="3">
        <f t="shared" ca="1" si="233"/>
        <v>27.766974971366402</v>
      </c>
      <c r="X261" s="85"/>
      <c r="Y261" s="3" t="str">
        <f t="shared" si="234"/>
        <v>1.11</v>
      </c>
      <c r="Z261" s="3" t="str">
        <f t="shared" si="235"/>
        <v>-</v>
      </c>
      <c r="AA261" s="3">
        <f t="shared" si="236"/>
        <v>158.62</v>
      </c>
      <c r="AB261" s="3">
        <f t="shared" ca="1" si="237"/>
        <v>80.697202195433178</v>
      </c>
      <c r="AC261" s="3">
        <f t="shared" ca="1" si="238"/>
        <v>26.133623502462498</v>
      </c>
      <c r="AE261" s="3" t="str">
        <f t="shared" si="239"/>
        <v>1.11</v>
      </c>
      <c r="AF261" s="3" t="str">
        <f t="shared" si="240"/>
        <v>-</v>
      </c>
      <c r="AG261" s="3">
        <f t="shared" si="241"/>
        <v>158.62</v>
      </c>
      <c r="AH261" s="3">
        <f t="shared" ca="1" si="242"/>
        <v>80.697202195433178</v>
      </c>
      <c r="AI261" s="3">
        <f t="shared" ca="1" si="243"/>
        <v>24.500272033558588</v>
      </c>
      <c r="AK261" s="3" t="str">
        <f t="shared" si="244"/>
        <v>1.11</v>
      </c>
      <c r="AL261" s="3" t="str">
        <f t="shared" si="245"/>
        <v>-</v>
      </c>
      <c r="AM261" s="3">
        <f t="shared" si="246"/>
        <v>158.62</v>
      </c>
      <c r="AN261" s="3">
        <f t="shared" ca="1" si="247"/>
        <v>80.697202195433178</v>
      </c>
      <c r="AO261" s="3">
        <f t="shared" ca="1" si="248"/>
        <v>22.866920564654681</v>
      </c>
      <c r="AQ261" s="3" t="str">
        <f t="shared" si="249"/>
        <v>1.11</v>
      </c>
      <c r="AR261" s="3" t="str">
        <f t="shared" si="250"/>
        <v>-</v>
      </c>
      <c r="AS261" s="3">
        <f t="shared" si="251"/>
        <v>158.62</v>
      </c>
      <c r="AT261" s="3">
        <f t="shared" ca="1" si="252"/>
        <v>80.697202195433178</v>
      </c>
      <c r="AU261" s="3">
        <f t="shared" ca="1" si="253"/>
        <v>19.60021762684687</v>
      </c>
      <c r="AW261" s="3" t="str">
        <f t="shared" si="254"/>
        <v>1.11</v>
      </c>
      <c r="AX261" s="3" t="str">
        <f t="shared" si="255"/>
        <v>-</v>
      </c>
      <c r="AY261" s="3">
        <f t="shared" si="256"/>
        <v>158.62</v>
      </c>
      <c r="AZ261" s="3">
        <f t="shared" ca="1" si="257"/>
        <v>80.697202195433178</v>
      </c>
      <c r="BA261" s="3">
        <f t="shared" ca="1" si="258"/>
        <v>16.33351468903906</v>
      </c>
      <c r="BC261" s="3" t="str">
        <f t="shared" si="259"/>
        <v>1.11</v>
      </c>
      <c r="BD261" s="3" t="str">
        <f t="shared" si="260"/>
        <v>-</v>
      </c>
      <c r="BE261" s="3">
        <f t="shared" si="261"/>
        <v>158.62</v>
      </c>
      <c r="BF261" s="3">
        <f t="shared" ca="1" si="262"/>
        <v>80.697202195433178</v>
      </c>
      <c r="BG261" s="3">
        <f t="shared" ca="1" si="263"/>
        <v>9.8001088134234351</v>
      </c>
      <c r="BI261" s="3" t="str">
        <f t="shared" si="264"/>
        <v>1.11</v>
      </c>
      <c r="BJ261" s="3" t="str">
        <f t="shared" si="265"/>
        <v>-</v>
      </c>
      <c r="BK261" s="3">
        <f t="shared" si="266"/>
        <v>158.62</v>
      </c>
      <c r="BL261" s="3">
        <f t="shared" ca="1" si="267"/>
        <v>80.697202195433178</v>
      </c>
      <c r="BM261" s="3">
        <f t="shared" ca="1" si="268"/>
        <v>3.2667029378078123</v>
      </c>
    </row>
    <row r="262" spans="1:65" x14ac:dyDescent="0.3">
      <c r="A262" s="3" t="str">
        <f>'Forward collapse simulation'!B272</f>
        <v>1.11</v>
      </c>
      <c r="B262" s="3" t="str">
        <f>IF('Forward collapse simulation'!C272="","-",'Forward collapse simulation'!C272)</f>
        <v>-</v>
      </c>
      <c r="C262" s="3">
        <f>'Forward collapse simulation'!E272</f>
        <v>160.66999999999999</v>
      </c>
      <c r="D262" s="3">
        <f ca="1">'Forward collapse simulation'!AK272</f>
        <v>75.854591013891763</v>
      </c>
      <c r="E262" s="84">
        <f ca="1">'Forward collapse simulation'!AL272</f>
        <v>30.28772837904971</v>
      </c>
      <c r="G262" s="3" t="str">
        <f t="shared" si="219"/>
        <v>1.11</v>
      </c>
      <c r="H262" s="3" t="str">
        <f t="shared" si="220"/>
        <v>-</v>
      </c>
      <c r="I262" s="3">
        <f t="shared" si="221"/>
        <v>160.66999999999999</v>
      </c>
      <c r="J262" s="3">
        <f t="shared" ca="1" si="222"/>
        <v>75.854591013891763</v>
      </c>
      <c r="K262" s="3">
        <f t="shared" ca="1" si="223"/>
        <v>28.773341960097223</v>
      </c>
      <c r="M262" s="3" t="str">
        <f t="shared" si="224"/>
        <v>1.11</v>
      </c>
      <c r="N262" s="3" t="str">
        <f t="shared" si="225"/>
        <v>-</v>
      </c>
      <c r="O262" s="3">
        <f t="shared" si="226"/>
        <v>160.66999999999999</v>
      </c>
      <c r="P262" s="3">
        <f t="shared" ca="1" si="227"/>
        <v>75.854591013891763</v>
      </c>
      <c r="Q262" s="3">
        <f t="shared" ca="1" si="228"/>
        <v>27.25895554114474</v>
      </c>
      <c r="R262" s="85"/>
      <c r="S262" s="3" t="str">
        <f t="shared" si="229"/>
        <v>1.11</v>
      </c>
      <c r="T262" s="3" t="str">
        <f t="shared" si="230"/>
        <v>-</v>
      </c>
      <c r="U262" s="3">
        <f t="shared" si="231"/>
        <v>160.66999999999999</v>
      </c>
      <c r="V262" s="3">
        <f t="shared" ca="1" si="232"/>
        <v>75.854591013891763</v>
      </c>
      <c r="W262" s="3">
        <f t="shared" ca="1" si="233"/>
        <v>25.744569122192253</v>
      </c>
      <c r="X262" s="85"/>
      <c r="Y262" s="3" t="str">
        <f t="shared" si="234"/>
        <v>1.11</v>
      </c>
      <c r="Z262" s="3" t="str">
        <f t="shared" si="235"/>
        <v>-</v>
      </c>
      <c r="AA262" s="3">
        <f t="shared" si="236"/>
        <v>160.66999999999999</v>
      </c>
      <c r="AB262" s="3">
        <f t="shared" ca="1" si="237"/>
        <v>75.854591013891763</v>
      </c>
      <c r="AC262" s="3">
        <f t="shared" ca="1" si="238"/>
        <v>24.23018270323977</v>
      </c>
      <c r="AE262" s="3" t="str">
        <f t="shared" si="239"/>
        <v>1.11</v>
      </c>
      <c r="AF262" s="3" t="str">
        <f t="shared" si="240"/>
        <v>-</v>
      </c>
      <c r="AG262" s="3">
        <f t="shared" si="241"/>
        <v>160.66999999999999</v>
      </c>
      <c r="AH262" s="3">
        <f t="shared" ca="1" si="242"/>
        <v>75.854591013891763</v>
      </c>
      <c r="AI262" s="3">
        <f t="shared" ca="1" si="243"/>
        <v>22.715796284287283</v>
      </c>
      <c r="AK262" s="3" t="str">
        <f t="shared" si="244"/>
        <v>1.11</v>
      </c>
      <c r="AL262" s="3" t="str">
        <f t="shared" si="245"/>
        <v>-</v>
      </c>
      <c r="AM262" s="3">
        <f t="shared" si="246"/>
        <v>160.66999999999999</v>
      </c>
      <c r="AN262" s="3">
        <f t="shared" ca="1" si="247"/>
        <v>75.854591013891763</v>
      </c>
      <c r="AO262" s="3">
        <f t="shared" ca="1" si="248"/>
        <v>21.201409865334796</v>
      </c>
      <c r="AQ262" s="3" t="str">
        <f t="shared" si="249"/>
        <v>1.11</v>
      </c>
      <c r="AR262" s="3" t="str">
        <f t="shared" si="250"/>
        <v>-</v>
      </c>
      <c r="AS262" s="3">
        <f t="shared" si="251"/>
        <v>160.66999999999999</v>
      </c>
      <c r="AT262" s="3">
        <f t="shared" ca="1" si="252"/>
        <v>75.854591013891763</v>
      </c>
      <c r="AU262" s="3">
        <f t="shared" ca="1" si="253"/>
        <v>18.172637027429825</v>
      </c>
      <c r="AW262" s="3" t="str">
        <f t="shared" si="254"/>
        <v>1.11</v>
      </c>
      <c r="AX262" s="3" t="str">
        <f t="shared" si="255"/>
        <v>-</v>
      </c>
      <c r="AY262" s="3">
        <f t="shared" si="256"/>
        <v>160.66999999999999</v>
      </c>
      <c r="AZ262" s="3">
        <f t="shared" ca="1" si="257"/>
        <v>75.854591013891763</v>
      </c>
      <c r="BA262" s="3">
        <f t="shared" ca="1" si="258"/>
        <v>15.143864189524855</v>
      </c>
      <c r="BC262" s="3" t="str">
        <f t="shared" si="259"/>
        <v>1.11</v>
      </c>
      <c r="BD262" s="3" t="str">
        <f t="shared" si="260"/>
        <v>-</v>
      </c>
      <c r="BE262" s="3">
        <f t="shared" si="261"/>
        <v>160.66999999999999</v>
      </c>
      <c r="BF262" s="3">
        <f t="shared" ca="1" si="262"/>
        <v>75.854591013891763</v>
      </c>
      <c r="BG262" s="3">
        <f t="shared" ca="1" si="263"/>
        <v>9.0863185137149127</v>
      </c>
      <c r="BI262" s="3" t="str">
        <f t="shared" si="264"/>
        <v>1.11</v>
      </c>
      <c r="BJ262" s="3" t="str">
        <f t="shared" si="265"/>
        <v>-</v>
      </c>
      <c r="BK262" s="3">
        <f t="shared" si="266"/>
        <v>160.66999999999999</v>
      </c>
      <c r="BL262" s="3">
        <f t="shared" ca="1" si="267"/>
        <v>75.854591013891763</v>
      </c>
      <c r="BM262" s="3">
        <f t="shared" ca="1" si="268"/>
        <v>3.0287728379049712</v>
      </c>
    </row>
    <row r="263" spans="1:65" x14ac:dyDescent="0.3">
      <c r="A263" s="3" t="str">
        <f>'Forward collapse simulation'!B273</f>
        <v>1.11</v>
      </c>
      <c r="B263" s="3" t="str">
        <f>IF('Forward collapse simulation'!C273="","-",'Forward collapse simulation'!C273)</f>
        <v>-</v>
      </c>
      <c r="C263" s="3">
        <f>'Forward collapse simulation'!E273</f>
        <v>161.08000000000001</v>
      </c>
      <c r="D263" s="3">
        <f ca="1">'Forward collapse simulation'!AK273</f>
        <v>72.449049035324677</v>
      </c>
      <c r="E263" s="84">
        <f ca="1">'Forward collapse simulation'!AL273</f>
        <v>25.953092108836554</v>
      </c>
      <c r="G263" s="3" t="str">
        <f t="shared" si="219"/>
        <v>1.11</v>
      </c>
      <c r="H263" s="3" t="str">
        <f t="shared" si="220"/>
        <v>-</v>
      </c>
      <c r="I263" s="3">
        <f t="shared" si="221"/>
        <v>161.08000000000001</v>
      </c>
      <c r="J263" s="3">
        <f t="shared" ca="1" si="222"/>
        <v>72.449049035324677</v>
      </c>
      <c r="K263" s="3">
        <f t="shared" ca="1" si="223"/>
        <v>24.655437503394726</v>
      </c>
      <c r="M263" s="3" t="str">
        <f t="shared" si="224"/>
        <v>1.11</v>
      </c>
      <c r="N263" s="3" t="str">
        <f t="shared" si="225"/>
        <v>-</v>
      </c>
      <c r="O263" s="3">
        <f t="shared" si="226"/>
        <v>161.08000000000001</v>
      </c>
      <c r="P263" s="3">
        <f t="shared" ca="1" si="227"/>
        <v>72.449049035324677</v>
      </c>
      <c r="Q263" s="3">
        <f t="shared" ca="1" si="228"/>
        <v>23.357782897952898</v>
      </c>
      <c r="R263" s="85"/>
      <c r="S263" s="3" t="str">
        <f t="shared" si="229"/>
        <v>1.11</v>
      </c>
      <c r="T263" s="3" t="str">
        <f t="shared" si="230"/>
        <v>-</v>
      </c>
      <c r="U263" s="3">
        <f t="shared" si="231"/>
        <v>161.08000000000001</v>
      </c>
      <c r="V263" s="3">
        <f t="shared" ca="1" si="232"/>
        <v>72.449049035324677</v>
      </c>
      <c r="W263" s="3">
        <f t="shared" ca="1" si="233"/>
        <v>22.06012829251107</v>
      </c>
      <c r="X263" s="85"/>
      <c r="Y263" s="3" t="str">
        <f t="shared" si="234"/>
        <v>1.11</v>
      </c>
      <c r="Z263" s="3" t="str">
        <f t="shared" si="235"/>
        <v>-</v>
      </c>
      <c r="AA263" s="3">
        <f t="shared" si="236"/>
        <v>161.08000000000001</v>
      </c>
      <c r="AB263" s="3">
        <f t="shared" ca="1" si="237"/>
        <v>72.449049035324677</v>
      </c>
      <c r="AC263" s="3">
        <f t="shared" ca="1" si="238"/>
        <v>20.762473687069246</v>
      </c>
      <c r="AE263" s="3" t="str">
        <f t="shared" si="239"/>
        <v>1.11</v>
      </c>
      <c r="AF263" s="3" t="str">
        <f t="shared" si="240"/>
        <v>-</v>
      </c>
      <c r="AG263" s="3">
        <f t="shared" si="241"/>
        <v>161.08000000000001</v>
      </c>
      <c r="AH263" s="3">
        <f t="shared" ca="1" si="242"/>
        <v>72.449049035324677</v>
      </c>
      <c r="AI263" s="3">
        <f t="shared" ca="1" si="243"/>
        <v>19.464819081627414</v>
      </c>
      <c r="AK263" s="3" t="str">
        <f t="shared" si="244"/>
        <v>1.11</v>
      </c>
      <c r="AL263" s="3" t="str">
        <f t="shared" si="245"/>
        <v>-</v>
      </c>
      <c r="AM263" s="3">
        <f t="shared" si="246"/>
        <v>161.08000000000001</v>
      </c>
      <c r="AN263" s="3">
        <f t="shared" ca="1" si="247"/>
        <v>72.449049035324677</v>
      </c>
      <c r="AO263" s="3">
        <f t="shared" ca="1" si="248"/>
        <v>18.167164476185587</v>
      </c>
      <c r="AQ263" s="3" t="str">
        <f t="shared" si="249"/>
        <v>1.11</v>
      </c>
      <c r="AR263" s="3" t="str">
        <f t="shared" si="250"/>
        <v>-</v>
      </c>
      <c r="AS263" s="3">
        <f t="shared" si="251"/>
        <v>161.08000000000001</v>
      </c>
      <c r="AT263" s="3">
        <f t="shared" ca="1" si="252"/>
        <v>72.449049035324677</v>
      </c>
      <c r="AU263" s="3">
        <f t="shared" ca="1" si="253"/>
        <v>15.571855265301931</v>
      </c>
      <c r="AW263" s="3" t="str">
        <f t="shared" si="254"/>
        <v>1.11</v>
      </c>
      <c r="AX263" s="3" t="str">
        <f t="shared" si="255"/>
        <v>-</v>
      </c>
      <c r="AY263" s="3">
        <f t="shared" si="256"/>
        <v>161.08000000000001</v>
      </c>
      <c r="AZ263" s="3">
        <f t="shared" ca="1" si="257"/>
        <v>72.449049035324677</v>
      </c>
      <c r="BA263" s="3">
        <f t="shared" ca="1" si="258"/>
        <v>12.976546054418277</v>
      </c>
      <c r="BC263" s="3" t="str">
        <f t="shared" si="259"/>
        <v>1.11</v>
      </c>
      <c r="BD263" s="3" t="str">
        <f t="shared" si="260"/>
        <v>-</v>
      </c>
      <c r="BE263" s="3">
        <f t="shared" si="261"/>
        <v>161.08000000000001</v>
      </c>
      <c r="BF263" s="3">
        <f t="shared" ca="1" si="262"/>
        <v>72.449049035324677</v>
      </c>
      <c r="BG263" s="3">
        <f t="shared" ca="1" si="263"/>
        <v>7.7859276326509654</v>
      </c>
      <c r="BI263" s="3" t="str">
        <f t="shared" si="264"/>
        <v>1.11</v>
      </c>
      <c r="BJ263" s="3" t="str">
        <f t="shared" si="265"/>
        <v>-</v>
      </c>
      <c r="BK263" s="3">
        <f t="shared" si="266"/>
        <v>161.08000000000001</v>
      </c>
      <c r="BL263" s="3">
        <f t="shared" ca="1" si="267"/>
        <v>72.449049035324677</v>
      </c>
      <c r="BM263" s="3">
        <f t="shared" ca="1" si="268"/>
        <v>2.5953092108836557</v>
      </c>
    </row>
    <row r="264" spans="1:65" x14ac:dyDescent="0.3">
      <c r="A264" s="3" t="str">
        <f>'Forward collapse simulation'!B274</f>
        <v>1.11</v>
      </c>
      <c r="B264" s="3" t="str">
        <f>IF('Forward collapse simulation'!C274="","-",'Forward collapse simulation'!C274)</f>
        <v>-</v>
      </c>
      <c r="C264" s="3">
        <f>'Forward collapse simulation'!E274</f>
        <v>162.52000000000001</v>
      </c>
      <c r="D264" s="3">
        <f ca="1">'Forward collapse simulation'!AK274</f>
        <v>68.006281076764623</v>
      </c>
      <c r="E264" s="84">
        <f ca="1">'Forward collapse simulation'!AL274</f>
        <v>21.764149823153566</v>
      </c>
      <c r="G264" s="3" t="str">
        <f t="shared" si="219"/>
        <v>1.11</v>
      </c>
      <c r="H264" s="3" t="str">
        <f t="shared" si="220"/>
        <v>-</v>
      </c>
      <c r="I264" s="3">
        <f t="shared" si="221"/>
        <v>162.52000000000001</v>
      </c>
      <c r="J264" s="3">
        <f t="shared" ca="1" si="222"/>
        <v>68.006281076764623</v>
      </c>
      <c r="K264" s="3">
        <f t="shared" ca="1" si="223"/>
        <v>20.675942331995888</v>
      </c>
      <c r="M264" s="3" t="str">
        <f t="shared" si="224"/>
        <v>1.11</v>
      </c>
      <c r="N264" s="3" t="str">
        <f t="shared" si="225"/>
        <v>-</v>
      </c>
      <c r="O264" s="3">
        <f t="shared" si="226"/>
        <v>162.52000000000001</v>
      </c>
      <c r="P264" s="3">
        <f t="shared" ca="1" si="227"/>
        <v>68.006281076764623</v>
      </c>
      <c r="Q264" s="3">
        <f t="shared" ca="1" si="228"/>
        <v>19.587734840838209</v>
      </c>
      <c r="R264" s="85"/>
      <c r="S264" s="3" t="str">
        <f t="shared" si="229"/>
        <v>1.11</v>
      </c>
      <c r="T264" s="3" t="str">
        <f t="shared" si="230"/>
        <v>-</v>
      </c>
      <c r="U264" s="3">
        <f t="shared" si="231"/>
        <v>162.52000000000001</v>
      </c>
      <c r="V264" s="3">
        <f t="shared" ca="1" si="232"/>
        <v>68.006281076764623</v>
      </c>
      <c r="W264" s="3">
        <f t="shared" ca="1" si="233"/>
        <v>18.49952734968053</v>
      </c>
      <c r="X264" s="85"/>
      <c r="Y264" s="3" t="str">
        <f t="shared" si="234"/>
        <v>1.11</v>
      </c>
      <c r="Z264" s="3" t="str">
        <f t="shared" si="235"/>
        <v>-</v>
      </c>
      <c r="AA264" s="3">
        <f t="shared" si="236"/>
        <v>162.52000000000001</v>
      </c>
      <c r="AB264" s="3">
        <f t="shared" ca="1" si="237"/>
        <v>68.006281076764623</v>
      </c>
      <c r="AC264" s="3">
        <f t="shared" ca="1" si="238"/>
        <v>17.411319858522855</v>
      </c>
      <c r="AE264" s="3" t="str">
        <f t="shared" si="239"/>
        <v>1.11</v>
      </c>
      <c r="AF264" s="3" t="str">
        <f t="shared" si="240"/>
        <v>-</v>
      </c>
      <c r="AG264" s="3">
        <f t="shared" si="241"/>
        <v>162.52000000000001</v>
      </c>
      <c r="AH264" s="3">
        <f t="shared" ca="1" si="242"/>
        <v>68.006281076764623</v>
      </c>
      <c r="AI264" s="3">
        <f t="shared" ca="1" si="243"/>
        <v>16.323112367365177</v>
      </c>
      <c r="AK264" s="3" t="str">
        <f t="shared" si="244"/>
        <v>1.11</v>
      </c>
      <c r="AL264" s="3" t="str">
        <f t="shared" si="245"/>
        <v>-</v>
      </c>
      <c r="AM264" s="3">
        <f t="shared" si="246"/>
        <v>162.52000000000001</v>
      </c>
      <c r="AN264" s="3">
        <f t="shared" ca="1" si="247"/>
        <v>68.006281076764623</v>
      </c>
      <c r="AO264" s="3">
        <f t="shared" ca="1" si="248"/>
        <v>15.234904876207496</v>
      </c>
      <c r="AQ264" s="3" t="str">
        <f t="shared" si="249"/>
        <v>1.11</v>
      </c>
      <c r="AR264" s="3" t="str">
        <f t="shared" si="250"/>
        <v>-</v>
      </c>
      <c r="AS264" s="3">
        <f t="shared" si="251"/>
        <v>162.52000000000001</v>
      </c>
      <c r="AT264" s="3">
        <f t="shared" ca="1" si="252"/>
        <v>68.006281076764623</v>
      </c>
      <c r="AU264" s="3">
        <f t="shared" ca="1" si="253"/>
        <v>13.058489893892139</v>
      </c>
      <c r="AW264" s="3" t="str">
        <f t="shared" si="254"/>
        <v>1.11</v>
      </c>
      <c r="AX264" s="3" t="str">
        <f t="shared" si="255"/>
        <v>-</v>
      </c>
      <c r="AY264" s="3">
        <f t="shared" si="256"/>
        <v>162.52000000000001</v>
      </c>
      <c r="AZ264" s="3">
        <f t="shared" ca="1" si="257"/>
        <v>68.006281076764623</v>
      </c>
      <c r="BA264" s="3">
        <f t="shared" ca="1" si="258"/>
        <v>10.882074911576783</v>
      </c>
      <c r="BC264" s="3" t="str">
        <f t="shared" si="259"/>
        <v>1.11</v>
      </c>
      <c r="BD264" s="3" t="str">
        <f t="shared" si="260"/>
        <v>-</v>
      </c>
      <c r="BE264" s="3">
        <f t="shared" si="261"/>
        <v>162.52000000000001</v>
      </c>
      <c r="BF264" s="3">
        <f t="shared" ca="1" si="262"/>
        <v>68.006281076764623</v>
      </c>
      <c r="BG264" s="3">
        <f t="shared" ca="1" si="263"/>
        <v>6.5292449469460694</v>
      </c>
      <c r="BI264" s="3" t="str">
        <f t="shared" si="264"/>
        <v>1.11</v>
      </c>
      <c r="BJ264" s="3" t="str">
        <f t="shared" si="265"/>
        <v>-</v>
      </c>
      <c r="BK264" s="3">
        <f t="shared" si="266"/>
        <v>162.52000000000001</v>
      </c>
      <c r="BL264" s="3">
        <f t="shared" ca="1" si="267"/>
        <v>68.006281076764623</v>
      </c>
      <c r="BM264" s="3">
        <f t="shared" ca="1" si="268"/>
        <v>2.1764149823153569</v>
      </c>
    </row>
    <row r="265" spans="1:65" x14ac:dyDescent="0.3">
      <c r="A265" s="3" t="str">
        <f>'Forward collapse simulation'!B275</f>
        <v>1.11</v>
      </c>
      <c r="B265" s="3" t="str">
        <f>IF('Forward collapse simulation'!C275="","-",'Forward collapse simulation'!C275)</f>
        <v>-</v>
      </c>
      <c r="C265" s="3">
        <f>'Forward collapse simulation'!E275</f>
        <v>161.94999999999999</v>
      </c>
      <c r="D265" s="3">
        <f ca="1">'Forward collapse simulation'!AK275</f>
        <v>65.334820768512031</v>
      </c>
      <c r="E265" s="84">
        <f ca="1">'Forward collapse simulation'!AL275</f>
        <v>23.26352623749257</v>
      </c>
      <c r="G265" s="3" t="str">
        <f t="shared" si="219"/>
        <v>1.11</v>
      </c>
      <c r="H265" s="3" t="str">
        <f t="shared" si="220"/>
        <v>-</v>
      </c>
      <c r="I265" s="3">
        <f t="shared" si="221"/>
        <v>161.94999999999999</v>
      </c>
      <c r="J265" s="3">
        <f t="shared" ca="1" si="222"/>
        <v>65.334820768512031</v>
      </c>
      <c r="K265" s="3">
        <f t="shared" ca="1" si="223"/>
        <v>22.100349925617941</v>
      </c>
      <c r="M265" s="3" t="str">
        <f t="shared" si="224"/>
        <v>1.11</v>
      </c>
      <c r="N265" s="3" t="str">
        <f t="shared" si="225"/>
        <v>-</v>
      </c>
      <c r="O265" s="3">
        <f t="shared" si="226"/>
        <v>161.94999999999999</v>
      </c>
      <c r="P265" s="3">
        <f t="shared" ca="1" si="227"/>
        <v>65.334820768512031</v>
      </c>
      <c r="Q265" s="3">
        <f t="shared" ca="1" si="228"/>
        <v>20.937173613743315</v>
      </c>
      <c r="R265" s="85"/>
      <c r="S265" s="3" t="str">
        <f t="shared" si="229"/>
        <v>1.11</v>
      </c>
      <c r="T265" s="3" t="str">
        <f t="shared" si="230"/>
        <v>-</v>
      </c>
      <c r="U265" s="3">
        <f t="shared" si="231"/>
        <v>161.94999999999999</v>
      </c>
      <c r="V265" s="3">
        <f t="shared" ca="1" si="232"/>
        <v>65.334820768512031</v>
      </c>
      <c r="W265" s="3">
        <f t="shared" ca="1" si="233"/>
        <v>19.773997301868683</v>
      </c>
      <c r="X265" s="85"/>
      <c r="Y265" s="3" t="str">
        <f t="shared" si="234"/>
        <v>1.11</v>
      </c>
      <c r="Z265" s="3" t="str">
        <f t="shared" si="235"/>
        <v>-</v>
      </c>
      <c r="AA265" s="3">
        <f t="shared" si="236"/>
        <v>161.94999999999999</v>
      </c>
      <c r="AB265" s="3">
        <f t="shared" ca="1" si="237"/>
        <v>65.334820768512031</v>
      </c>
      <c r="AC265" s="3">
        <f t="shared" ca="1" si="238"/>
        <v>18.610820989994057</v>
      </c>
      <c r="AE265" s="3" t="str">
        <f t="shared" si="239"/>
        <v>1.11</v>
      </c>
      <c r="AF265" s="3" t="str">
        <f t="shared" si="240"/>
        <v>-</v>
      </c>
      <c r="AG265" s="3">
        <f t="shared" si="241"/>
        <v>161.94999999999999</v>
      </c>
      <c r="AH265" s="3">
        <f t="shared" ca="1" si="242"/>
        <v>65.334820768512031</v>
      </c>
      <c r="AI265" s="3">
        <f t="shared" ca="1" si="243"/>
        <v>17.447644678119428</v>
      </c>
      <c r="AK265" s="3" t="str">
        <f t="shared" si="244"/>
        <v>1.11</v>
      </c>
      <c r="AL265" s="3" t="str">
        <f t="shared" si="245"/>
        <v>-</v>
      </c>
      <c r="AM265" s="3">
        <f t="shared" si="246"/>
        <v>161.94999999999999</v>
      </c>
      <c r="AN265" s="3">
        <f t="shared" ca="1" si="247"/>
        <v>65.334820768512031</v>
      </c>
      <c r="AO265" s="3">
        <f t="shared" ca="1" si="248"/>
        <v>16.284468366244798</v>
      </c>
      <c r="AQ265" s="3" t="str">
        <f t="shared" si="249"/>
        <v>1.11</v>
      </c>
      <c r="AR265" s="3" t="str">
        <f t="shared" si="250"/>
        <v>-</v>
      </c>
      <c r="AS265" s="3">
        <f t="shared" si="251"/>
        <v>161.94999999999999</v>
      </c>
      <c r="AT265" s="3">
        <f t="shared" ca="1" si="252"/>
        <v>65.334820768512031</v>
      </c>
      <c r="AU265" s="3">
        <f t="shared" ca="1" si="253"/>
        <v>13.958115742495542</v>
      </c>
      <c r="AW265" s="3" t="str">
        <f t="shared" si="254"/>
        <v>1.11</v>
      </c>
      <c r="AX265" s="3" t="str">
        <f t="shared" si="255"/>
        <v>-</v>
      </c>
      <c r="AY265" s="3">
        <f t="shared" si="256"/>
        <v>161.94999999999999</v>
      </c>
      <c r="AZ265" s="3">
        <f t="shared" ca="1" si="257"/>
        <v>65.334820768512031</v>
      </c>
      <c r="BA265" s="3">
        <f t="shared" ca="1" si="258"/>
        <v>11.631763118746285</v>
      </c>
      <c r="BC265" s="3" t="str">
        <f t="shared" si="259"/>
        <v>1.11</v>
      </c>
      <c r="BD265" s="3" t="str">
        <f t="shared" si="260"/>
        <v>-</v>
      </c>
      <c r="BE265" s="3">
        <f t="shared" si="261"/>
        <v>161.94999999999999</v>
      </c>
      <c r="BF265" s="3">
        <f t="shared" ca="1" si="262"/>
        <v>65.334820768512031</v>
      </c>
      <c r="BG265" s="3">
        <f t="shared" ca="1" si="263"/>
        <v>6.9790578712477709</v>
      </c>
      <c r="BI265" s="3" t="str">
        <f t="shared" si="264"/>
        <v>1.11</v>
      </c>
      <c r="BJ265" s="3" t="str">
        <f t="shared" si="265"/>
        <v>-</v>
      </c>
      <c r="BK265" s="3">
        <f t="shared" si="266"/>
        <v>161.94999999999999</v>
      </c>
      <c r="BL265" s="3">
        <f t="shared" ca="1" si="267"/>
        <v>65.334820768512031</v>
      </c>
      <c r="BM265" s="3">
        <f t="shared" ca="1" si="268"/>
        <v>2.3263526237492571</v>
      </c>
    </row>
    <row r="266" spans="1:65" x14ac:dyDescent="0.3">
      <c r="A266" s="3" t="str">
        <f>'Forward collapse simulation'!B276</f>
        <v>1.11</v>
      </c>
      <c r="B266" s="3" t="str">
        <f>IF('Forward collapse simulation'!C276="","-",'Forward collapse simulation'!C276)</f>
        <v>-</v>
      </c>
      <c r="C266" s="3">
        <f>'Forward collapse simulation'!E276</f>
        <v>162.72</v>
      </c>
      <c r="D266" s="3">
        <f ca="1">'Forward collapse simulation'!AK276</f>
        <v>61.353355555894304</v>
      </c>
      <c r="E266" s="84">
        <f ca="1">'Forward collapse simulation'!AL276</f>
        <v>20.08467749171869</v>
      </c>
      <c r="G266" s="3" t="str">
        <f t="shared" si="219"/>
        <v>1.11</v>
      </c>
      <c r="H266" s="3" t="str">
        <f t="shared" si="220"/>
        <v>-</v>
      </c>
      <c r="I266" s="3">
        <f t="shared" si="221"/>
        <v>162.72</v>
      </c>
      <c r="J266" s="3">
        <f t="shared" ca="1" si="222"/>
        <v>61.353355555894304</v>
      </c>
      <c r="K266" s="3">
        <f t="shared" ca="1" si="223"/>
        <v>19.080443617132754</v>
      </c>
      <c r="M266" s="3" t="str">
        <f t="shared" si="224"/>
        <v>1.11</v>
      </c>
      <c r="N266" s="3" t="str">
        <f t="shared" si="225"/>
        <v>-</v>
      </c>
      <c r="O266" s="3">
        <f t="shared" si="226"/>
        <v>162.72</v>
      </c>
      <c r="P266" s="3">
        <f t="shared" ca="1" si="227"/>
        <v>61.353355555894304</v>
      </c>
      <c r="Q266" s="3">
        <f t="shared" ca="1" si="228"/>
        <v>18.076209742546823</v>
      </c>
      <c r="R266" s="85"/>
      <c r="S266" s="3" t="str">
        <f t="shared" si="229"/>
        <v>1.11</v>
      </c>
      <c r="T266" s="3" t="str">
        <f t="shared" si="230"/>
        <v>-</v>
      </c>
      <c r="U266" s="3">
        <f t="shared" si="231"/>
        <v>162.72</v>
      </c>
      <c r="V266" s="3">
        <f t="shared" ca="1" si="232"/>
        <v>61.353355555894304</v>
      </c>
      <c r="W266" s="3">
        <f t="shared" ca="1" si="233"/>
        <v>17.071975867960887</v>
      </c>
      <c r="X266" s="85"/>
      <c r="Y266" s="3" t="str">
        <f t="shared" si="234"/>
        <v>1.11</v>
      </c>
      <c r="Z266" s="3" t="str">
        <f t="shared" si="235"/>
        <v>-</v>
      </c>
      <c r="AA266" s="3">
        <f t="shared" si="236"/>
        <v>162.72</v>
      </c>
      <c r="AB266" s="3">
        <f t="shared" ca="1" si="237"/>
        <v>61.353355555894304</v>
      </c>
      <c r="AC266" s="3">
        <f t="shared" ca="1" si="238"/>
        <v>16.067741993374952</v>
      </c>
      <c r="AE266" s="3" t="str">
        <f t="shared" si="239"/>
        <v>1.11</v>
      </c>
      <c r="AF266" s="3" t="str">
        <f t="shared" si="240"/>
        <v>-</v>
      </c>
      <c r="AG266" s="3">
        <f t="shared" si="241"/>
        <v>162.72</v>
      </c>
      <c r="AH266" s="3">
        <f t="shared" ca="1" si="242"/>
        <v>61.353355555894304</v>
      </c>
      <c r="AI266" s="3">
        <f t="shared" ca="1" si="243"/>
        <v>15.063508118789017</v>
      </c>
      <c r="AK266" s="3" t="str">
        <f t="shared" si="244"/>
        <v>1.11</v>
      </c>
      <c r="AL266" s="3" t="str">
        <f t="shared" si="245"/>
        <v>-</v>
      </c>
      <c r="AM266" s="3">
        <f t="shared" si="246"/>
        <v>162.72</v>
      </c>
      <c r="AN266" s="3">
        <f t="shared" ca="1" si="247"/>
        <v>61.353355555894304</v>
      </c>
      <c r="AO266" s="3">
        <f t="shared" ca="1" si="248"/>
        <v>14.059274244203081</v>
      </c>
      <c r="AQ266" s="3" t="str">
        <f t="shared" si="249"/>
        <v>1.11</v>
      </c>
      <c r="AR266" s="3" t="str">
        <f t="shared" si="250"/>
        <v>-</v>
      </c>
      <c r="AS266" s="3">
        <f t="shared" si="251"/>
        <v>162.72</v>
      </c>
      <c r="AT266" s="3">
        <f t="shared" ca="1" si="252"/>
        <v>61.353355555894304</v>
      </c>
      <c r="AU266" s="3">
        <f t="shared" ca="1" si="253"/>
        <v>12.050806495031214</v>
      </c>
      <c r="AW266" s="3" t="str">
        <f t="shared" si="254"/>
        <v>1.11</v>
      </c>
      <c r="AX266" s="3" t="str">
        <f t="shared" si="255"/>
        <v>-</v>
      </c>
      <c r="AY266" s="3">
        <f t="shared" si="256"/>
        <v>162.72</v>
      </c>
      <c r="AZ266" s="3">
        <f t="shared" ca="1" si="257"/>
        <v>61.353355555894304</v>
      </c>
      <c r="BA266" s="3">
        <f t="shared" ca="1" si="258"/>
        <v>10.042338745859345</v>
      </c>
      <c r="BC266" s="3" t="str">
        <f t="shared" si="259"/>
        <v>1.11</v>
      </c>
      <c r="BD266" s="3" t="str">
        <f t="shared" si="260"/>
        <v>-</v>
      </c>
      <c r="BE266" s="3">
        <f t="shared" si="261"/>
        <v>162.72</v>
      </c>
      <c r="BF266" s="3">
        <f t="shared" ca="1" si="262"/>
        <v>61.353355555894304</v>
      </c>
      <c r="BG266" s="3">
        <f t="shared" ca="1" si="263"/>
        <v>6.025403247515607</v>
      </c>
      <c r="BI266" s="3" t="str">
        <f t="shared" si="264"/>
        <v>1.11</v>
      </c>
      <c r="BJ266" s="3" t="str">
        <f t="shared" si="265"/>
        <v>-</v>
      </c>
      <c r="BK266" s="3">
        <f t="shared" si="266"/>
        <v>162.72</v>
      </c>
      <c r="BL266" s="3">
        <f t="shared" ca="1" si="267"/>
        <v>61.353355555894304</v>
      </c>
      <c r="BM266" s="3">
        <f t="shared" ca="1" si="268"/>
        <v>2.008467749171869</v>
      </c>
    </row>
    <row r="267" spans="1:65" x14ac:dyDescent="0.3">
      <c r="A267" s="3" t="str">
        <f>'Forward collapse simulation'!B277</f>
        <v>1.11</v>
      </c>
      <c r="B267" s="3" t="str">
        <f>IF('Forward collapse simulation'!C277="","-",'Forward collapse simulation'!C277)</f>
        <v>-</v>
      </c>
      <c r="C267" s="3">
        <f>'Forward collapse simulation'!E277</f>
        <v>162.97999999999999</v>
      </c>
      <c r="D267" s="3">
        <f ca="1">'Forward collapse simulation'!AK277</f>
        <v>53.642833395483095</v>
      </c>
      <c r="E267" s="84">
        <f ca="1">'Forward collapse simulation'!AL277</f>
        <v>16.511084227161771</v>
      </c>
      <c r="G267" s="3" t="str">
        <f t="shared" si="219"/>
        <v>1.11</v>
      </c>
      <c r="H267" s="3" t="str">
        <f t="shared" si="220"/>
        <v>-</v>
      </c>
      <c r="I267" s="3">
        <f t="shared" si="221"/>
        <v>162.97999999999999</v>
      </c>
      <c r="J267" s="3">
        <f t="shared" ca="1" si="222"/>
        <v>53.642833395483095</v>
      </c>
      <c r="K267" s="3">
        <f t="shared" ca="1" si="223"/>
        <v>15.685530015803682</v>
      </c>
      <c r="M267" s="3" t="str">
        <f t="shared" si="224"/>
        <v>1.11</v>
      </c>
      <c r="N267" s="3" t="str">
        <f t="shared" si="225"/>
        <v>-</v>
      </c>
      <c r="O267" s="3">
        <f t="shared" si="226"/>
        <v>162.97999999999999</v>
      </c>
      <c r="P267" s="3">
        <f t="shared" ca="1" si="227"/>
        <v>53.642833395483095</v>
      </c>
      <c r="Q267" s="3">
        <f t="shared" ca="1" si="228"/>
        <v>14.859975804445593</v>
      </c>
      <c r="R267" s="85"/>
      <c r="S267" s="3" t="str">
        <f t="shared" si="229"/>
        <v>1.11</v>
      </c>
      <c r="T267" s="3" t="str">
        <f t="shared" si="230"/>
        <v>-</v>
      </c>
      <c r="U267" s="3">
        <f t="shared" si="231"/>
        <v>162.97999999999999</v>
      </c>
      <c r="V267" s="3">
        <f t="shared" ca="1" si="232"/>
        <v>53.642833395483095</v>
      </c>
      <c r="W267" s="3">
        <f t="shared" ca="1" si="233"/>
        <v>14.034421593087504</v>
      </c>
      <c r="X267" s="85"/>
      <c r="Y267" s="3" t="str">
        <f t="shared" si="234"/>
        <v>1.11</v>
      </c>
      <c r="Z267" s="3" t="str">
        <f t="shared" si="235"/>
        <v>-</v>
      </c>
      <c r="AA267" s="3">
        <f t="shared" si="236"/>
        <v>162.97999999999999</v>
      </c>
      <c r="AB267" s="3">
        <f t="shared" ca="1" si="237"/>
        <v>53.642833395483095</v>
      </c>
      <c r="AC267" s="3">
        <f t="shared" ca="1" si="238"/>
        <v>13.208867381729418</v>
      </c>
      <c r="AE267" s="3" t="str">
        <f t="shared" si="239"/>
        <v>1.11</v>
      </c>
      <c r="AF267" s="3" t="str">
        <f t="shared" si="240"/>
        <v>-</v>
      </c>
      <c r="AG267" s="3">
        <f t="shared" si="241"/>
        <v>162.97999999999999</v>
      </c>
      <c r="AH267" s="3">
        <f t="shared" ca="1" si="242"/>
        <v>53.642833395483095</v>
      </c>
      <c r="AI267" s="3">
        <f t="shared" ca="1" si="243"/>
        <v>12.383313170371327</v>
      </c>
      <c r="AK267" s="3" t="str">
        <f t="shared" si="244"/>
        <v>1.11</v>
      </c>
      <c r="AL267" s="3" t="str">
        <f t="shared" si="245"/>
        <v>-</v>
      </c>
      <c r="AM267" s="3">
        <f t="shared" si="246"/>
        <v>162.97999999999999</v>
      </c>
      <c r="AN267" s="3">
        <f t="shared" ca="1" si="247"/>
        <v>53.642833395483095</v>
      </c>
      <c r="AO267" s="3">
        <f t="shared" ca="1" si="248"/>
        <v>11.557758959013238</v>
      </c>
      <c r="AQ267" s="3" t="str">
        <f t="shared" si="249"/>
        <v>1.11</v>
      </c>
      <c r="AR267" s="3" t="str">
        <f t="shared" si="250"/>
        <v>-</v>
      </c>
      <c r="AS267" s="3">
        <f t="shared" si="251"/>
        <v>162.97999999999999</v>
      </c>
      <c r="AT267" s="3">
        <f t="shared" ca="1" si="252"/>
        <v>53.642833395483095</v>
      </c>
      <c r="AU267" s="3">
        <f t="shared" ca="1" si="253"/>
        <v>9.9066505362970627</v>
      </c>
      <c r="AW267" s="3" t="str">
        <f t="shared" si="254"/>
        <v>1.11</v>
      </c>
      <c r="AX267" s="3" t="str">
        <f t="shared" si="255"/>
        <v>-</v>
      </c>
      <c r="AY267" s="3">
        <f t="shared" si="256"/>
        <v>162.97999999999999</v>
      </c>
      <c r="AZ267" s="3">
        <f t="shared" ca="1" si="257"/>
        <v>53.642833395483095</v>
      </c>
      <c r="BA267" s="3">
        <f t="shared" ca="1" si="258"/>
        <v>8.2555421135808853</v>
      </c>
      <c r="BC267" s="3" t="str">
        <f t="shared" si="259"/>
        <v>1.11</v>
      </c>
      <c r="BD267" s="3" t="str">
        <f t="shared" si="260"/>
        <v>-</v>
      </c>
      <c r="BE267" s="3">
        <f t="shared" si="261"/>
        <v>162.97999999999999</v>
      </c>
      <c r="BF267" s="3">
        <f t="shared" ca="1" si="262"/>
        <v>53.642833395483095</v>
      </c>
      <c r="BG267" s="3">
        <f t="shared" ca="1" si="263"/>
        <v>4.9533252681485314</v>
      </c>
      <c r="BI267" s="3" t="str">
        <f t="shared" si="264"/>
        <v>1.11</v>
      </c>
      <c r="BJ267" s="3" t="str">
        <f t="shared" si="265"/>
        <v>-</v>
      </c>
      <c r="BK267" s="3">
        <f t="shared" si="266"/>
        <v>162.97999999999999</v>
      </c>
      <c r="BL267" s="3">
        <f t="shared" ca="1" si="267"/>
        <v>53.642833395483095</v>
      </c>
      <c r="BM267" s="3">
        <f t="shared" ca="1" si="268"/>
        <v>1.6511084227161772</v>
      </c>
    </row>
    <row r="268" spans="1:65" x14ac:dyDescent="0.3">
      <c r="A268" s="3" t="str">
        <f>'Forward collapse simulation'!B278</f>
        <v>1.11</v>
      </c>
      <c r="B268" s="3" t="str">
        <f>IF('Forward collapse simulation'!C278="","-",'Forward collapse simulation'!C278)</f>
        <v>-</v>
      </c>
      <c r="C268" s="3">
        <f>'Forward collapse simulation'!E278</f>
        <v>160.88</v>
      </c>
      <c r="D268" s="3">
        <f ca="1">'Forward collapse simulation'!AK278</f>
        <v>49.352032041095711</v>
      </c>
      <c r="E268" s="84">
        <f ca="1">'Forward collapse simulation'!AL278</f>
        <v>15.145154878819451</v>
      </c>
      <c r="G268" s="3" t="str">
        <f t="shared" si="219"/>
        <v>1.11</v>
      </c>
      <c r="H268" s="3" t="str">
        <f t="shared" si="220"/>
        <v>-</v>
      </c>
      <c r="I268" s="3">
        <f t="shared" si="221"/>
        <v>160.88</v>
      </c>
      <c r="J268" s="3">
        <f t="shared" ca="1" si="222"/>
        <v>49.352032041095711</v>
      </c>
      <c r="K268" s="3">
        <f t="shared" ca="1" si="223"/>
        <v>14.387897134878477</v>
      </c>
      <c r="M268" s="3" t="str">
        <f t="shared" si="224"/>
        <v>1.11</v>
      </c>
      <c r="N268" s="3" t="str">
        <f t="shared" si="225"/>
        <v>-</v>
      </c>
      <c r="O268" s="3">
        <f t="shared" si="226"/>
        <v>160.88</v>
      </c>
      <c r="P268" s="3">
        <f t="shared" ca="1" si="227"/>
        <v>49.352032041095711</v>
      </c>
      <c r="Q268" s="3">
        <f t="shared" ca="1" si="228"/>
        <v>13.630639390937507</v>
      </c>
      <c r="R268" s="85"/>
      <c r="S268" s="3" t="str">
        <f t="shared" si="229"/>
        <v>1.11</v>
      </c>
      <c r="T268" s="3" t="str">
        <f t="shared" si="230"/>
        <v>-</v>
      </c>
      <c r="U268" s="3">
        <f t="shared" si="231"/>
        <v>160.88</v>
      </c>
      <c r="V268" s="3">
        <f t="shared" ca="1" si="232"/>
        <v>49.352032041095711</v>
      </c>
      <c r="W268" s="3">
        <f t="shared" ca="1" si="233"/>
        <v>12.873381646996533</v>
      </c>
      <c r="X268" s="85"/>
      <c r="Y268" s="3" t="str">
        <f t="shared" si="234"/>
        <v>1.11</v>
      </c>
      <c r="Z268" s="3" t="str">
        <f t="shared" si="235"/>
        <v>-</v>
      </c>
      <c r="AA268" s="3">
        <f t="shared" si="236"/>
        <v>160.88</v>
      </c>
      <c r="AB268" s="3">
        <f t="shared" ca="1" si="237"/>
        <v>49.352032041095711</v>
      </c>
      <c r="AC268" s="3">
        <f t="shared" ca="1" si="238"/>
        <v>12.116123903055561</v>
      </c>
      <c r="AE268" s="3" t="str">
        <f t="shared" si="239"/>
        <v>1.11</v>
      </c>
      <c r="AF268" s="3" t="str">
        <f t="shared" si="240"/>
        <v>-</v>
      </c>
      <c r="AG268" s="3">
        <f t="shared" si="241"/>
        <v>160.88</v>
      </c>
      <c r="AH268" s="3">
        <f t="shared" ca="1" si="242"/>
        <v>49.352032041095711</v>
      </c>
      <c r="AI268" s="3">
        <f t="shared" ca="1" si="243"/>
        <v>11.358866159114587</v>
      </c>
      <c r="AK268" s="3" t="str">
        <f t="shared" si="244"/>
        <v>1.11</v>
      </c>
      <c r="AL268" s="3" t="str">
        <f t="shared" si="245"/>
        <v>-</v>
      </c>
      <c r="AM268" s="3">
        <f t="shared" si="246"/>
        <v>160.88</v>
      </c>
      <c r="AN268" s="3">
        <f t="shared" ca="1" si="247"/>
        <v>49.352032041095711</v>
      </c>
      <c r="AO268" s="3">
        <f t="shared" ca="1" si="248"/>
        <v>10.601608415173615</v>
      </c>
      <c r="AQ268" s="3" t="str">
        <f t="shared" si="249"/>
        <v>1.11</v>
      </c>
      <c r="AR268" s="3" t="str">
        <f t="shared" si="250"/>
        <v>-</v>
      </c>
      <c r="AS268" s="3">
        <f t="shared" si="251"/>
        <v>160.88</v>
      </c>
      <c r="AT268" s="3">
        <f t="shared" ca="1" si="252"/>
        <v>49.352032041095711</v>
      </c>
      <c r="AU268" s="3">
        <f t="shared" ca="1" si="253"/>
        <v>9.0870929272916694</v>
      </c>
      <c r="AW268" s="3" t="str">
        <f t="shared" si="254"/>
        <v>1.11</v>
      </c>
      <c r="AX268" s="3" t="str">
        <f t="shared" si="255"/>
        <v>-</v>
      </c>
      <c r="AY268" s="3">
        <f t="shared" si="256"/>
        <v>160.88</v>
      </c>
      <c r="AZ268" s="3">
        <f t="shared" ca="1" si="257"/>
        <v>49.352032041095711</v>
      </c>
      <c r="BA268" s="3">
        <f t="shared" ca="1" si="258"/>
        <v>7.5725774394097254</v>
      </c>
      <c r="BC268" s="3" t="str">
        <f t="shared" si="259"/>
        <v>1.11</v>
      </c>
      <c r="BD268" s="3" t="str">
        <f t="shared" si="260"/>
        <v>-</v>
      </c>
      <c r="BE268" s="3">
        <f t="shared" si="261"/>
        <v>160.88</v>
      </c>
      <c r="BF268" s="3">
        <f t="shared" ca="1" si="262"/>
        <v>49.352032041095711</v>
      </c>
      <c r="BG268" s="3">
        <f t="shared" ca="1" si="263"/>
        <v>4.5435464636458347</v>
      </c>
      <c r="BI268" s="3" t="str">
        <f t="shared" si="264"/>
        <v>1.11</v>
      </c>
      <c r="BJ268" s="3" t="str">
        <f t="shared" si="265"/>
        <v>-</v>
      </c>
      <c r="BK268" s="3">
        <f t="shared" si="266"/>
        <v>160.88</v>
      </c>
      <c r="BL268" s="3">
        <f t="shared" ca="1" si="267"/>
        <v>49.352032041095711</v>
      </c>
      <c r="BM268" s="3">
        <f t="shared" ca="1" si="268"/>
        <v>1.5145154878819451</v>
      </c>
    </row>
    <row r="269" spans="1:65" x14ac:dyDescent="0.3">
      <c r="A269" s="3" t="str">
        <f>'Forward collapse simulation'!B279</f>
        <v>1.11</v>
      </c>
      <c r="B269" s="3" t="str">
        <f>IF('Forward collapse simulation'!C279="","-",'Forward collapse simulation'!C279)</f>
        <v>-</v>
      </c>
      <c r="C269" s="3">
        <f>'Forward collapse simulation'!E279</f>
        <v>160.38999999999999</v>
      </c>
      <c r="D269" s="3">
        <f ca="1">'Forward collapse simulation'!AK279</f>
        <v>36.487936150093127</v>
      </c>
      <c r="E269" s="84">
        <f ca="1">'Forward collapse simulation'!AL279</f>
        <v>11.943129045286248</v>
      </c>
      <c r="G269" s="3" t="str">
        <f t="shared" si="219"/>
        <v>1.11</v>
      </c>
      <c r="H269" s="3" t="str">
        <f t="shared" si="220"/>
        <v>-</v>
      </c>
      <c r="I269" s="3">
        <f t="shared" si="221"/>
        <v>160.38999999999999</v>
      </c>
      <c r="J269" s="3">
        <f t="shared" ca="1" si="222"/>
        <v>36.487936150093127</v>
      </c>
      <c r="K269" s="3">
        <f t="shared" ca="1" si="223"/>
        <v>11.345972593021935</v>
      </c>
      <c r="M269" s="3" t="str">
        <f t="shared" si="224"/>
        <v>1.11</v>
      </c>
      <c r="N269" s="3" t="str">
        <f t="shared" si="225"/>
        <v>-</v>
      </c>
      <c r="O269" s="3">
        <f t="shared" si="226"/>
        <v>160.38999999999999</v>
      </c>
      <c r="P269" s="3">
        <f t="shared" ca="1" si="227"/>
        <v>36.487936150093127</v>
      </c>
      <c r="Q269" s="3">
        <f t="shared" ca="1" si="228"/>
        <v>10.748816140757624</v>
      </c>
      <c r="R269" s="85"/>
      <c r="S269" s="3" t="str">
        <f t="shared" si="229"/>
        <v>1.11</v>
      </c>
      <c r="T269" s="3" t="str">
        <f t="shared" si="230"/>
        <v>-</v>
      </c>
      <c r="U269" s="3">
        <f t="shared" si="231"/>
        <v>160.38999999999999</v>
      </c>
      <c r="V269" s="3">
        <f t="shared" ca="1" si="232"/>
        <v>36.487936150093127</v>
      </c>
      <c r="W269" s="3">
        <f t="shared" ca="1" si="233"/>
        <v>10.151659688493311</v>
      </c>
      <c r="X269" s="85"/>
      <c r="Y269" s="3" t="str">
        <f t="shared" si="234"/>
        <v>1.11</v>
      </c>
      <c r="Z269" s="3" t="str">
        <f t="shared" si="235"/>
        <v>-</v>
      </c>
      <c r="AA269" s="3">
        <f t="shared" si="236"/>
        <v>160.38999999999999</v>
      </c>
      <c r="AB269" s="3">
        <f t="shared" ca="1" si="237"/>
        <v>36.487936150093127</v>
      </c>
      <c r="AC269" s="3">
        <f t="shared" ca="1" si="238"/>
        <v>9.5545032362289994</v>
      </c>
      <c r="AE269" s="3" t="str">
        <f t="shared" si="239"/>
        <v>1.11</v>
      </c>
      <c r="AF269" s="3" t="str">
        <f t="shared" si="240"/>
        <v>-</v>
      </c>
      <c r="AG269" s="3">
        <f t="shared" si="241"/>
        <v>160.38999999999999</v>
      </c>
      <c r="AH269" s="3">
        <f t="shared" ca="1" si="242"/>
        <v>36.487936150093127</v>
      </c>
      <c r="AI269" s="3">
        <f t="shared" ca="1" si="243"/>
        <v>8.9573467839646863</v>
      </c>
      <c r="AK269" s="3" t="str">
        <f t="shared" si="244"/>
        <v>1.11</v>
      </c>
      <c r="AL269" s="3" t="str">
        <f t="shared" si="245"/>
        <v>-</v>
      </c>
      <c r="AM269" s="3">
        <f t="shared" si="246"/>
        <v>160.38999999999999</v>
      </c>
      <c r="AN269" s="3">
        <f t="shared" ca="1" si="247"/>
        <v>36.487936150093127</v>
      </c>
      <c r="AO269" s="3">
        <f t="shared" ca="1" si="248"/>
        <v>8.3601903317003732</v>
      </c>
      <c r="AQ269" s="3" t="str">
        <f t="shared" si="249"/>
        <v>1.11</v>
      </c>
      <c r="AR269" s="3" t="str">
        <f t="shared" si="250"/>
        <v>-</v>
      </c>
      <c r="AS269" s="3">
        <f t="shared" si="251"/>
        <v>160.38999999999999</v>
      </c>
      <c r="AT269" s="3">
        <f t="shared" ca="1" si="252"/>
        <v>36.487936150093127</v>
      </c>
      <c r="AU269" s="3">
        <f t="shared" ca="1" si="253"/>
        <v>7.1658774271717487</v>
      </c>
      <c r="AW269" s="3" t="str">
        <f t="shared" si="254"/>
        <v>1.11</v>
      </c>
      <c r="AX269" s="3" t="str">
        <f t="shared" si="255"/>
        <v>-</v>
      </c>
      <c r="AY269" s="3">
        <f t="shared" si="256"/>
        <v>160.38999999999999</v>
      </c>
      <c r="AZ269" s="3">
        <f t="shared" ca="1" si="257"/>
        <v>36.487936150093127</v>
      </c>
      <c r="BA269" s="3">
        <f t="shared" ca="1" si="258"/>
        <v>5.9715645226431242</v>
      </c>
      <c r="BC269" s="3" t="str">
        <f t="shared" si="259"/>
        <v>1.11</v>
      </c>
      <c r="BD269" s="3" t="str">
        <f t="shared" si="260"/>
        <v>-</v>
      </c>
      <c r="BE269" s="3">
        <f t="shared" si="261"/>
        <v>160.38999999999999</v>
      </c>
      <c r="BF269" s="3">
        <f t="shared" ca="1" si="262"/>
        <v>36.487936150093127</v>
      </c>
      <c r="BG269" s="3">
        <f t="shared" ca="1" si="263"/>
        <v>3.5829387135858743</v>
      </c>
      <c r="BI269" s="3" t="str">
        <f t="shared" si="264"/>
        <v>1.11</v>
      </c>
      <c r="BJ269" s="3" t="str">
        <f t="shared" si="265"/>
        <v>-</v>
      </c>
      <c r="BK269" s="3">
        <f t="shared" si="266"/>
        <v>160.38999999999999</v>
      </c>
      <c r="BL269" s="3">
        <f t="shared" ca="1" si="267"/>
        <v>36.487936150093127</v>
      </c>
      <c r="BM269" s="3">
        <f t="shared" ca="1" si="268"/>
        <v>1.1943129045286249</v>
      </c>
    </row>
    <row r="270" spans="1:65" x14ac:dyDescent="0.3">
      <c r="A270" s="3" t="str">
        <f>'Forward collapse simulation'!B280</f>
        <v>1.11</v>
      </c>
      <c r="B270" s="3" t="str">
        <f>IF('Forward collapse simulation'!C280="","-",'Forward collapse simulation'!C280)</f>
        <v>-</v>
      </c>
      <c r="C270" s="3">
        <f>'Forward collapse simulation'!E280</f>
        <v>160.61000000000001</v>
      </c>
      <c r="D270" s="3">
        <f ca="1">'Forward collapse simulation'!AK280</f>
        <v>24.543361939594536</v>
      </c>
      <c r="E270" s="84">
        <f ca="1">'Forward collapse simulation'!AL280</f>
        <v>9.7285400788892566</v>
      </c>
      <c r="G270" s="3" t="str">
        <f t="shared" si="219"/>
        <v>1.11</v>
      </c>
      <c r="H270" s="3" t="str">
        <f t="shared" si="220"/>
        <v>-</v>
      </c>
      <c r="I270" s="3">
        <f t="shared" si="221"/>
        <v>160.61000000000001</v>
      </c>
      <c r="J270" s="3">
        <f t="shared" ca="1" si="222"/>
        <v>24.543361939594536</v>
      </c>
      <c r="K270" s="3">
        <f t="shared" ca="1" si="223"/>
        <v>9.2421130749447933</v>
      </c>
      <c r="M270" s="3" t="str">
        <f t="shared" si="224"/>
        <v>1.11</v>
      </c>
      <c r="N270" s="3" t="str">
        <f t="shared" si="225"/>
        <v>-</v>
      </c>
      <c r="O270" s="3">
        <f t="shared" si="226"/>
        <v>160.61000000000001</v>
      </c>
      <c r="P270" s="3">
        <f t="shared" ca="1" si="227"/>
        <v>24.543361939594536</v>
      </c>
      <c r="Q270" s="3">
        <f t="shared" ca="1" si="228"/>
        <v>8.7556860710003317</v>
      </c>
      <c r="R270" s="85"/>
      <c r="S270" s="3" t="str">
        <f t="shared" si="229"/>
        <v>1.11</v>
      </c>
      <c r="T270" s="3" t="str">
        <f t="shared" si="230"/>
        <v>-</v>
      </c>
      <c r="U270" s="3">
        <f t="shared" si="231"/>
        <v>160.61000000000001</v>
      </c>
      <c r="V270" s="3">
        <f t="shared" ca="1" si="232"/>
        <v>24.543361939594536</v>
      </c>
      <c r="W270" s="3">
        <f t="shared" ca="1" si="233"/>
        <v>8.2692590670558683</v>
      </c>
      <c r="X270" s="85"/>
      <c r="Y270" s="3" t="str">
        <f t="shared" si="234"/>
        <v>1.11</v>
      </c>
      <c r="Z270" s="3" t="str">
        <f t="shared" si="235"/>
        <v>-</v>
      </c>
      <c r="AA270" s="3">
        <f t="shared" si="236"/>
        <v>160.61000000000001</v>
      </c>
      <c r="AB270" s="3">
        <f t="shared" ca="1" si="237"/>
        <v>24.543361939594536</v>
      </c>
      <c r="AC270" s="3">
        <f t="shared" ca="1" si="238"/>
        <v>7.7828320631114059</v>
      </c>
      <c r="AE270" s="3" t="str">
        <f t="shared" si="239"/>
        <v>1.11</v>
      </c>
      <c r="AF270" s="3" t="str">
        <f t="shared" si="240"/>
        <v>-</v>
      </c>
      <c r="AG270" s="3">
        <f t="shared" si="241"/>
        <v>160.61000000000001</v>
      </c>
      <c r="AH270" s="3">
        <f t="shared" ca="1" si="242"/>
        <v>24.543361939594536</v>
      </c>
      <c r="AI270" s="3">
        <f t="shared" ca="1" si="243"/>
        <v>7.2964050591669425</v>
      </c>
      <c r="AK270" s="3" t="str">
        <f t="shared" si="244"/>
        <v>1.11</v>
      </c>
      <c r="AL270" s="3" t="str">
        <f t="shared" si="245"/>
        <v>-</v>
      </c>
      <c r="AM270" s="3">
        <f t="shared" si="246"/>
        <v>160.61000000000001</v>
      </c>
      <c r="AN270" s="3">
        <f t="shared" ca="1" si="247"/>
        <v>24.543361939594536</v>
      </c>
      <c r="AO270" s="3">
        <f t="shared" ca="1" si="248"/>
        <v>6.8099780552224791</v>
      </c>
      <c r="AQ270" s="3" t="str">
        <f t="shared" si="249"/>
        <v>1.11</v>
      </c>
      <c r="AR270" s="3" t="str">
        <f t="shared" si="250"/>
        <v>-</v>
      </c>
      <c r="AS270" s="3">
        <f t="shared" si="251"/>
        <v>160.61000000000001</v>
      </c>
      <c r="AT270" s="3">
        <f t="shared" ca="1" si="252"/>
        <v>24.543361939594536</v>
      </c>
      <c r="AU270" s="3">
        <f t="shared" ca="1" si="253"/>
        <v>5.8371240473335542</v>
      </c>
      <c r="AW270" s="3" t="str">
        <f t="shared" si="254"/>
        <v>1.11</v>
      </c>
      <c r="AX270" s="3" t="str">
        <f t="shared" si="255"/>
        <v>-</v>
      </c>
      <c r="AY270" s="3">
        <f t="shared" si="256"/>
        <v>160.61000000000001</v>
      </c>
      <c r="AZ270" s="3">
        <f t="shared" ca="1" si="257"/>
        <v>24.543361939594536</v>
      </c>
      <c r="BA270" s="3">
        <f t="shared" ca="1" si="258"/>
        <v>4.8642700394446283</v>
      </c>
      <c r="BC270" s="3" t="str">
        <f t="shared" si="259"/>
        <v>1.11</v>
      </c>
      <c r="BD270" s="3" t="str">
        <f t="shared" si="260"/>
        <v>-</v>
      </c>
      <c r="BE270" s="3">
        <f t="shared" si="261"/>
        <v>160.61000000000001</v>
      </c>
      <c r="BF270" s="3">
        <f t="shared" ca="1" si="262"/>
        <v>24.543361939594536</v>
      </c>
      <c r="BG270" s="3">
        <f t="shared" ca="1" si="263"/>
        <v>2.9185620236667771</v>
      </c>
      <c r="BI270" s="3" t="str">
        <f t="shared" si="264"/>
        <v>1.11</v>
      </c>
      <c r="BJ270" s="3" t="str">
        <f t="shared" si="265"/>
        <v>-</v>
      </c>
      <c r="BK270" s="3">
        <f t="shared" si="266"/>
        <v>160.61000000000001</v>
      </c>
      <c r="BL270" s="3">
        <f t="shared" ca="1" si="267"/>
        <v>24.543361939594536</v>
      </c>
      <c r="BM270" s="3">
        <f t="shared" ca="1" si="268"/>
        <v>0.97285400788892573</v>
      </c>
    </row>
    <row r="271" spans="1:65" x14ac:dyDescent="0.3">
      <c r="A271" s="3" t="str">
        <f>'Forward collapse simulation'!B281</f>
        <v>1.11</v>
      </c>
      <c r="B271" s="3" t="str">
        <f>IF('Forward collapse simulation'!C281="","-",'Forward collapse simulation'!C281)</f>
        <v>-</v>
      </c>
      <c r="C271" s="3">
        <f>'Forward collapse simulation'!E281</f>
        <v>160.5</v>
      </c>
      <c r="D271" s="3">
        <f ca="1">'Forward collapse simulation'!AK281</f>
        <v>13.481992722306114</v>
      </c>
      <c r="E271" s="84">
        <f ca="1">'Forward collapse simulation'!AL281</f>
        <v>6.2432612970810561</v>
      </c>
      <c r="G271" s="3" t="str">
        <f t="shared" si="219"/>
        <v>1.11</v>
      </c>
      <c r="H271" s="3" t="str">
        <f t="shared" si="220"/>
        <v>-</v>
      </c>
      <c r="I271" s="3">
        <f t="shared" si="221"/>
        <v>160.5</v>
      </c>
      <c r="J271" s="3">
        <f t="shared" ca="1" si="222"/>
        <v>13.481992722306114</v>
      </c>
      <c r="K271" s="3">
        <f t="shared" ca="1" si="223"/>
        <v>5.9310982322270034</v>
      </c>
      <c r="M271" s="3" t="str">
        <f t="shared" si="224"/>
        <v>1.11</v>
      </c>
      <c r="N271" s="3" t="str">
        <f t="shared" si="225"/>
        <v>-</v>
      </c>
      <c r="O271" s="3">
        <f t="shared" si="226"/>
        <v>160.5</v>
      </c>
      <c r="P271" s="3">
        <f t="shared" ca="1" si="227"/>
        <v>13.481992722306114</v>
      </c>
      <c r="Q271" s="3">
        <f t="shared" ca="1" si="228"/>
        <v>5.6189351673729506</v>
      </c>
      <c r="R271" s="85"/>
      <c r="S271" s="3" t="str">
        <f t="shared" si="229"/>
        <v>1.11</v>
      </c>
      <c r="T271" s="3" t="str">
        <f t="shared" si="230"/>
        <v>-</v>
      </c>
      <c r="U271" s="3">
        <f t="shared" si="231"/>
        <v>160.5</v>
      </c>
      <c r="V271" s="3">
        <f t="shared" ca="1" si="232"/>
        <v>13.481992722306114</v>
      </c>
      <c r="W271" s="3">
        <f t="shared" ca="1" si="233"/>
        <v>5.3067721025188979</v>
      </c>
      <c r="X271" s="85"/>
      <c r="Y271" s="3" t="str">
        <f t="shared" si="234"/>
        <v>1.11</v>
      </c>
      <c r="Z271" s="3" t="str">
        <f t="shared" si="235"/>
        <v>-</v>
      </c>
      <c r="AA271" s="3">
        <f t="shared" si="236"/>
        <v>160.5</v>
      </c>
      <c r="AB271" s="3">
        <f t="shared" ca="1" si="237"/>
        <v>13.481992722306114</v>
      </c>
      <c r="AC271" s="3">
        <f t="shared" ca="1" si="238"/>
        <v>4.9946090376648451</v>
      </c>
      <c r="AE271" s="3" t="str">
        <f t="shared" si="239"/>
        <v>1.11</v>
      </c>
      <c r="AF271" s="3" t="str">
        <f t="shared" si="240"/>
        <v>-</v>
      </c>
      <c r="AG271" s="3">
        <f t="shared" si="241"/>
        <v>160.5</v>
      </c>
      <c r="AH271" s="3">
        <f t="shared" ca="1" si="242"/>
        <v>13.481992722306114</v>
      </c>
      <c r="AI271" s="3">
        <f t="shared" ca="1" si="243"/>
        <v>4.6824459728107923</v>
      </c>
      <c r="AK271" s="3" t="str">
        <f t="shared" si="244"/>
        <v>1.11</v>
      </c>
      <c r="AL271" s="3" t="str">
        <f t="shared" si="245"/>
        <v>-</v>
      </c>
      <c r="AM271" s="3">
        <f t="shared" si="246"/>
        <v>160.5</v>
      </c>
      <c r="AN271" s="3">
        <f t="shared" ca="1" si="247"/>
        <v>13.481992722306114</v>
      </c>
      <c r="AO271" s="3">
        <f t="shared" ca="1" si="248"/>
        <v>4.3702829079567387</v>
      </c>
      <c r="AQ271" s="3" t="str">
        <f t="shared" si="249"/>
        <v>1.11</v>
      </c>
      <c r="AR271" s="3" t="str">
        <f t="shared" si="250"/>
        <v>-</v>
      </c>
      <c r="AS271" s="3">
        <f t="shared" si="251"/>
        <v>160.5</v>
      </c>
      <c r="AT271" s="3">
        <f t="shared" ca="1" si="252"/>
        <v>13.481992722306114</v>
      </c>
      <c r="AU271" s="3">
        <f t="shared" ca="1" si="253"/>
        <v>3.7459567782486336</v>
      </c>
      <c r="AW271" s="3" t="str">
        <f t="shared" si="254"/>
        <v>1.11</v>
      </c>
      <c r="AX271" s="3" t="str">
        <f t="shared" si="255"/>
        <v>-</v>
      </c>
      <c r="AY271" s="3">
        <f t="shared" si="256"/>
        <v>160.5</v>
      </c>
      <c r="AZ271" s="3">
        <f t="shared" ca="1" si="257"/>
        <v>13.481992722306114</v>
      </c>
      <c r="BA271" s="3">
        <f t="shared" ca="1" si="258"/>
        <v>3.1216306485405281</v>
      </c>
      <c r="BC271" s="3" t="str">
        <f t="shared" si="259"/>
        <v>1.11</v>
      </c>
      <c r="BD271" s="3" t="str">
        <f t="shared" si="260"/>
        <v>-</v>
      </c>
      <c r="BE271" s="3">
        <f t="shared" si="261"/>
        <v>160.5</v>
      </c>
      <c r="BF271" s="3">
        <f t="shared" ca="1" si="262"/>
        <v>13.481992722306114</v>
      </c>
      <c r="BG271" s="3">
        <f t="shared" ca="1" si="263"/>
        <v>1.8729783891243168</v>
      </c>
      <c r="BI271" s="3" t="str">
        <f t="shared" si="264"/>
        <v>1.11</v>
      </c>
      <c r="BJ271" s="3" t="str">
        <f t="shared" si="265"/>
        <v>-</v>
      </c>
      <c r="BK271" s="3">
        <f t="shared" si="266"/>
        <v>160.5</v>
      </c>
      <c r="BL271" s="3">
        <f t="shared" ca="1" si="267"/>
        <v>13.481992722306114</v>
      </c>
      <c r="BM271" s="3">
        <f t="shared" ca="1" si="268"/>
        <v>0.62432612970810564</v>
      </c>
    </row>
    <row r="272" spans="1:65" x14ac:dyDescent="0.3">
      <c r="A272" s="3" t="str">
        <f>'Forward collapse simulation'!B282</f>
        <v>1.11</v>
      </c>
      <c r="B272" s="3" t="str">
        <f>IF('Forward collapse simulation'!C282="","-",'Forward collapse simulation'!C282)</f>
        <v>-</v>
      </c>
      <c r="C272" s="3">
        <f>'Forward collapse simulation'!E282</f>
        <v>160.06</v>
      </c>
      <c r="D272" s="3">
        <f>'Forward collapse simulation'!AK282</f>
        <v>-2.25</v>
      </c>
      <c r="E272" s="84">
        <f>'Forward collapse simulation'!AL282</f>
        <v>3.3679999999999999</v>
      </c>
      <c r="G272" s="3" t="str">
        <f t="shared" si="219"/>
        <v>1.11</v>
      </c>
      <c r="H272" s="3" t="str">
        <f t="shared" si="220"/>
        <v>-</v>
      </c>
      <c r="I272" s="3">
        <f t="shared" si="221"/>
        <v>160.06</v>
      </c>
      <c r="J272" s="3">
        <f t="shared" si="222"/>
        <v>-2.25</v>
      </c>
      <c r="K272" s="3">
        <f t="shared" si="223"/>
        <v>3.1995999999999998</v>
      </c>
      <c r="M272" s="3" t="str">
        <f t="shared" si="224"/>
        <v>1.11</v>
      </c>
      <c r="N272" s="3" t="str">
        <f t="shared" si="225"/>
        <v>-</v>
      </c>
      <c r="O272" s="3">
        <f t="shared" si="226"/>
        <v>160.06</v>
      </c>
      <c r="P272" s="3">
        <f t="shared" si="227"/>
        <v>-2.25</v>
      </c>
      <c r="Q272" s="3">
        <f t="shared" si="228"/>
        <v>3.0312000000000001</v>
      </c>
      <c r="R272" s="85"/>
      <c r="S272" s="3" t="str">
        <f t="shared" si="229"/>
        <v>1.11</v>
      </c>
      <c r="T272" s="3" t="str">
        <f t="shared" si="230"/>
        <v>-</v>
      </c>
      <c r="U272" s="3">
        <f t="shared" si="231"/>
        <v>160.06</v>
      </c>
      <c r="V272" s="3">
        <f t="shared" si="232"/>
        <v>-2.25</v>
      </c>
      <c r="W272" s="3">
        <f t="shared" si="233"/>
        <v>2.8628</v>
      </c>
      <c r="X272" s="85"/>
      <c r="Y272" s="3" t="str">
        <f t="shared" si="234"/>
        <v>1.11</v>
      </c>
      <c r="Z272" s="3" t="str">
        <f t="shared" si="235"/>
        <v>-</v>
      </c>
      <c r="AA272" s="3">
        <f t="shared" si="236"/>
        <v>160.06</v>
      </c>
      <c r="AB272" s="3">
        <f t="shared" si="237"/>
        <v>-2.25</v>
      </c>
      <c r="AC272" s="3">
        <f t="shared" si="238"/>
        <v>2.6943999999999999</v>
      </c>
      <c r="AE272" s="3" t="str">
        <f t="shared" si="239"/>
        <v>1.11</v>
      </c>
      <c r="AF272" s="3" t="str">
        <f t="shared" si="240"/>
        <v>-</v>
      </c>
      <c r="AG272" s="3">
        <f t="shared" si="241"/>
        <v>160.06</v>
      </c>
      <c r="AH272" s="3">
        <f t="shared" si="242"/>
        <v>-2.25</v>
      </c>
      <c r="AI272" s="3">
        <f t="shared" si="243"/>
        <v>2.5259999999999998</v>
      </c>
      <c r="AK272" s="3" t="str">
        <f t="shared" si="244"/>
        <v>1.11</v>
      </c>
      <c r="AL272" s="3" t="str">
        <f t="shared" si="245"/>
        <v>-</v>
      </c>
      <c r="AM272" s="3">
        <f t="shared" si="246"/>
        <v>160.06</v>
      </c>
      <c r="AN272" s="3">
        <f t="shared" si="247"/>
        <v>-2.25</v>
      </c>
      <c r="AO272" s="3">
        <f t="shared" si="248"/>
        <v>2.3575999999999997</v>
      </c>
      <c r="AQ272" s="3" t="str">
        <f t="shared" si="249"/>
        <v>1.11</v>
      </c>
      <c r="AR272" s="3" t="str">
        <f t="shared" si="250"/>
        <v>-</v>
      </c>
      <c r="AS272" s="3">
        <f t="shared" si="251"/>
        <v>160.06</v>
      </c>
      <c r="AT272" s="3">
        <f t="shared" si="252"/>
        <v>-2.25</v>
      </c>
      <c r="AU272" s="3">
        <f t="shared" si="253"/>
        <v>2.0207999999999999</v>
      </c>
      <c r="AW272" s="3" t="str">
        <f t="shared" si="254"/>
        <v>1.11</v>
      </c>
      <c r="AX272" s="3" t="str">
        <f t="shared" si="255"/>
        <v>-</v>
      </c>
      <c r="AY272" s="3">
        <f t="shared" si="256"/>
        <v>160.06</v>
      </c>
      <c r="AZ272" s="3">
        <f t="shared" si="257"/>
        <v>-2.25</v>
      </c>
      <c r="BA272" s="3">
        <f t="shared" si="258"/>
        <v>1.6839999999999999</v>
      </c>
      <c r="BC272" s="3" t="str">
        <f t="shared" si="259"/>
        <v>1.11</v>
      </c>
      <c r="BD272" s="3" t="str">
        <f t="shared" si="260"/>
        <v>-</v>
      </c>
      <c r="BE272" s="3">
        <f t="shared" si="261"/>
        <v>160.06</v>
      </c>
      <c r="BF272" s="3">
        <f t="shared" si="262"/>
        <v>-2.25</v>
      </c>
      <c r="BG272" s="3">
        <f t="shared" si="263"/>
        <v>1.0104</v>
      </c>
      <c r="BI272" s="3" t="str">
        <f t="shared" si="264"/>
        <v>1.11</v>
      </c>
      <c r="BJ272" s="3" t="str">
        <f t="shared" si="265"/>
        <v>-</v>
      </c>
      <c r="BK272" s="3">
        <f t="shared" si="266"/>
        <v>160.06</v>
      </c>
      <c r="BL272" s="3">
        <f t="shared" si="267"/>
        <v>-2.25</v>
      </c>
      <c r="BM272" s="3">
        <f t="shared" si="268"/>
        <v>0.33679999999999999</v>
      </c>
    </row>
    <row r="273" spans="1:65" x14ac:dyDescent="0.3">
      <c r="A273" s="3" t="str">
        <f>'Forward collapse simulation'!B283</f>
        <v>1.11</v>
      </c>
      <c r="B273" s="3" t="str">
        <f>IF('Forward collapse simulation'!C283="","-",'Forward collapse simulation'!C283)</f>
        <v>-</v>
      </c>
      <c r="C273" s="3">
        <f>'Forward collapse simulation'!E283</f>
        <v>160.05000000000001</v>
      </c>
      <c r="D273" s="3">
        <f>'Forward collapse simulation'!AK283</f>
        <v>-10.16</v>
      </c>
      <c r="E273" s="84">
        <f>'Forward collapse simulation'!AL283</f>
        <v>1.423</v>
      </c>
      <c r="G273" s="3" t="str">
        <f t="shared" si="219"/>
        <v>1.11</v>
      </c>
      <c r="H273" s="3" t="str">
        <f t="shared" si="220"/>
        <v>-</v>
      </c>
      <c r="I273" s="3">
        <f t="shared" si="221"/>
        <v>160.05000000000001</v>
      </c>
      <c r="J273" s="3">
        <f t="shared" si="222"/>
        <v>-10.16</v>
      </c>
      <c r="K273" s="3">
        <f t="shared" si="223"/>
        <v>1.35185</v>
      </c>
      <c r="M273" s="3" t="str">
        <f t="shared" si="224"/>
        <v>1.11</v>
      </c>
      <c r="N273" s="3" t="str">
        <f t="shared" si="225"/>
        <v>-</v>
      </c>
      <c r="O273" s="3">
        <f t="shared" si="226"/>
        <v>160.05000000000001</v>
      </c>
      <c r="P273" s="3">
        <f t="shared" si="227"/>
        <v>-10.16</v>
      </c>
      <c r="Q273" s="3">
        <f t="shared" si="228"/>
        <v>1.2807000000000002</v>
      </c>
      <c r="R273" s="85"/>
      <c r="S273" s="3" t="str">
        <f t="shared" si="229"/>
        <v>1.11</v>
      </c>
      <c r="T273" s="3" t="str">
        <f t="shared" si="230"/>
        <v>-</v>
      </c>
      <c r="U273" s="3">
        <f t="shared" si="231"/>
        <v>160.05000000000001</v>
      </c>
      <c r="V273" s="3">
        <f t="shared" si="232"/>
        <v>-10.16</v>
      </c>
      <c r="W273" s="3">
        <f t="shared" si="233"/>
        <v>1.2095499999999999</v>
      </c>
      <c r="X273" s="85"/>
      <c r="Y273" s="3" t="str">
        <f t="shared" si="234"/>
        <v>1.11</v>
      </c>
      <c r="Z273" s="3" t="str">
        <f t="shared" si="235"/>
        <v>-</v>
      </c>
      <c r="AA273" s="3">
        <f t="shared" si="236"/>
        <v>160.05000000000001</v>
      </c>
      <c r="AB273" s="3">
        <f t="shared" si="237"/>
        <v>-10.16</v>
      </c>
      <c r="AC273" s="3">
        <f t="shared" si="238"/>
        <v>1.1384000000000001</v>
      </c>
      <c r="AE273" s="3" t="str">
        <f t="shared" si="239"/>
        <v>1.11</v>
      </c>
      <c r="AF273" s="3" t="str">
        <f t="shared" si="240"/>
        <v>-</v>
      </c>
      <c r="AG273" s="3">
        <f t="shared" si="241"/>
        <v>160.05000000000001</v>
      </c>
      <c r="AH273" s="3">
        <f t="shared" si="242"/>
        <v>-10.16</v>
      </c>
      <c r="AI273" s="3">
        <f t="shared" si="243"/>
        <v>1.06725</v>
      </c>
      <c r="AK273" s="3" t="str">
        <f t="shared" si="244"/>
        <v>1.11</v>
      </c>
      <c r="AL273" s="3" t="str">
        <f t="shared" si="245"/>
        <v>-</v>
      </c>
      <c r="AM273" s="3">
        <f t="shared" si="246"/>
        <v>160.05000000000001</v>
      </c>
      <c r="AN273" s="3">
        <f t="shared" si="247"/>
        <v>-10.16</v>
      </c>
      <c r="AO273" s="3">
        <f t="shared" si="248"/>
        <v>0.99609999999999999</v>
      </c>
      <c r="AQ273" s="3" t="str">
        <f t="shared" si="249"/>
        <v>1.11</v>
      </c>
      <c r="AR273" s="3" t="str">
        <f t="shared" si="250"/>
        <v>-</v>
      </c>
      <c r="AS273" s="3">
        <f t="shared" si="251"/>
        <v>160.05000000000001</v>
      </c>
      <c r="AT273" s="3">
        <f t="shared" si="252"/>
        <v>-10.16</v>
      </c>
      <c r="AU273" s="3">
        <f t="shared" si="253"/>
        <v>0.8538</v>
      </c>
      <c r="AW273" s="3" t="str">
        <f t="shared" si="254"/>
        <v>1.11</v>
      </c>
      <c r="AX273" s="3" t="str">
        <f t="shared" si="255"/>
        <v>-</v>
      </c>
      <c r="AY273" s="3">
        <f t="shared" si="256"/>
        <v>160.05000000000001</v>
      </c>
      <c r="AZ273" s="3">
        <f t="shared" si="257"/>
        <v>-10.16</v>
      </c>
      <c r="BA273" s="3">
        <f t="shared" si="258"/>
        <v>0.71150000000000002</v>
      </c>
      <c r="BC273" s="3" t="str">
        <f t="shared" si="259"/>
        <v>1.11</v>
      </c>
      <c r="BD273" s="3" t="str">
        <f t="shared" si="260"/>
        <v>-</v>
      </c>
      <c r="BE273" s="3">
        <f t="shared" si="261"/>
        <v>160.05000000000001</v>
      </c>
      <c r="BF273" s="3">
        <f t="shared" si="262"/>
        <v>-10.16</v>
      </c>
      <c r="BG273" s="3">
        <f t="shared" si="263"/>
        <v>0.4269</v>
      </c>
      <c r="BI273" s="3" t="str">
        <f t="shared" si="264"/>
        <v>1.11</v>
      </c>
      <c r="BJ273" s="3" t="str">
        <f t="shared" si="265"/>
        <v>-</v>
      </c>
      <c r="BK273" s="3">
        <f t="shared" si="266"/>
        <v>160.05000000000001</v>
      </c>
      <c r="BL273" s="3">
        <f t="shared" si="267"/>
        <v>-10.16</v>
      </c>
      <c r="BM273" s="3">
        <f t="shared" si="268"/>
        <v>0.14230000000000001</v>
      </c>
    </row>
    <row r="274" spans="1:65" x14ac:dyDescent="0.3">
      <c r="A274" s="3" t="str">
        <f>'Forward collapse simulation'!B284</f>
        <v>1.11</v>
      </c>
      <c r="B274" s="3" t="str">
        <f>IF('Forward collapse simulation'!C284="","-",'Forward collapse simulation'!C284)</f>
        <v>-</v>
      </c>
      <c r="C274" s="3">
        <f>'Forward collapse simulation'!E284</f>
        <v>158.02000000000001</v>
      </c>
      <c r="D274" s="3">
        <f>'Forward collapse simulation'!AK284</f>
        <v>-24.19</v>
      </c>
      <c r="E274" s="84">
        <f>'Forward collapse simulation'!AL284</f>
        <v>0.64400000000000002</v>
      </c>
      <c r="G274" s="3" t="str">
        <f t="shared" si="219"/>
        <v>1.11</v>
      </c>
      <c r="H274" s="3" t="str">
        <f t="shared" si="220"/>
        <v>-</v>
      </c>
      <c r="I274" s="3">
        <f t="shared" si="221"/>
        <v>158.02000000000001</v>
      </c>
      <c r="J274" s="3">
        <f t="shared" si="222"/>
        <v>-24.19</v>
      </c>
      <c r="K274" s="3">
        <f t="shared" si="223"/>
        <v>0.61180000000000001</v>
      </c>
      <c r="M274" s="3" t="str">
        <f t="shared" si="224"/>
        <v>1.11</v>
      </c>
      <c r="N274" s="3" t="str">
        <f t="shared" si="225"/>
        <v>-</v>
      </c>
      <c r="O274" s="3">
        <f t="shared" si="226"/>
        <v>158.02000000000001</v>
      </c>
      <c r="P274" s="3">
        <f t="shared" si="227"/>
        <v>-24.19</v>
      </c>
      <c r="Q274" s="3">
        <f t="shared" si="228"/>
        <v>0.5796</v>
      </c>
      <c r="R274" s="85"/>
      <c r="S274" s="3" t="str">
        <f t="shared" si="229"/>
        <v>1.11</v>
      </c>
      <c r="T274" s="3" t="str">
        <f t="shared" si="230"/>
        <v>-</v>
      </c>
      <c r="U274" s="3">
        <f t="shared" si="231"/>
        <v>158.02000000000001</v>
      </c>
      <c r="V274" s="3">
        <f t="shared" si="232"/>
        <v>-24.19</v>
      </c>
      <c r="W274" s="3">
        <f t="shared" si="233"/>
        <v>0.5474</v>
      </c>
      <c r="X274" s="85"/>
      <c r="Y274" s="3" t="str">
        <f t="shared" si="234"/>
        <v>1.11</v>
      </c>
      <c r="Z274" s="3" t="str">
        <f t="shared" si="235"/>
        <v>-</v>
      </c>
      <c r="AA274" s="3">
        <f t="shared" si="236"/>
        <v>158.02000000000001</v>
      </c>
      <c r="AB274" s="3">
        <f t="shared" si="237"/>
        <v>-24.19</v>
      </c>
      <c r="AC274" s="3">
        <f t="shared" si="238"/>
        <v>0.51519999999999999</v>
      </c>
      <c r="AE274" s="3" t="str">
        <f t="shared" si="239"/>
        <v>1.11</v>
      </c>
      <c r="AF274" s="3" t="str">
        <f t="shared" si="240"/>
        <v>-</v>
      </c>
      <c r="AG274" s="3">
        <f t="shared" si="241"/>
        <v>158.02000000000001</v>
      </c>
      <c r="AH274" s="3">
        <f t="shared" si="242"/>
        <v>-24.19</v>
      </c>
      <c r="AI274" s="3">
        <f t="shared" si="243"/>
        <v>0.48299999999999998</v>
      </c>
      <c r="AK274" s="3" t="str">
        <f t="shared" si="244"/>
        <v>1.11</v>
      </c>
      <c r="AL274" s="3" t="str">
        <f t="shared" si="245"/>
        <v>-</v>
      </c>
      <c r="AM274" s="3">
        <f t="shared" si="246"/>
        <v>158.02000000000001</v>
      </c>
      <c r="AN274" s="3">
        <f t="shared" si="247"/>
        <v>-24.19</v>
      </c>
      <c r="AO274" s="3">
        <f t="shared" si="248"/>
        <v>0.45079999999999998</v>
      </c>
      <c r="AQ274" s="3" t="str">
        <f t="shared" si="249"/>
        <v>1.11</v>
      </c>
      <c r="AR274" s="3" t="str">
        <f t="shared" si="250"/>
        <v>-</v>
      </c>
      <c r="AS274" s="3">
        <f t="shared" si="251"/>
        <v>158.02000000000001</v>
      </c>
      <c r="AT274" s="3">
        <f t="shared" si="252"/>
        <v>-24.19</v>
      </c>
      <c r="AU274" s="3">
        <f t="shared" si="253"/>
        <v>0.38640000000000002</v>
      </c>
      <c r="AW274" s="3" t="str">
        <f t="shared" si="254"/>
        <v>1.11</v>
      </c>
      <c r="AX274" s="3" t="str">
        <f t="shared" si="255"/>
        <v>-</v>
      </c>
      <c r="AY274" s="3">
        <f t="shared" si="256"/>
        <v>158.02000000000001</v>
      </c>
      <c r="AZ274" s="3">
        <f t="shared" si="257"/>
        <v>-24.19</v>
      </c>
      <c r="BA274" s="3">
        <f t="shared" si="258"/>
        <v>0.32200000000000001</v>
      </c>
      <c r="BC274" s="3" t="str">
        <f t="shared" si="259"/>
        <v>1.11</v>
      </c>
      <c r="BD274" s="3" t="str">
        <f t="shared" si="260"/>
        <v>-</v>
      </c>
      <c r="BE274" s="3">
        <f t="shared" si="261"/>
        <v>158.02000000000001</v>
      </c>
      <c r="BF274" s="3">
        <f t="shared" si="262"/>
        <v>-24.19</v>
      </c>
      <c r="BG274" s="3">
        <f t="shared" si="263"/>
        <v>0.19320000000000001</v>
      </c>
      <c r="BI274" s="3" t="str">
        <f t="shared" si="264"/>
        <v>1.11</v>
      </c>
      <c r="BJ274" s="3" t="str">
        <f t="shared" si="265"/>
        <v>-</v>
      </c>
      <c r="BK274" s="3">
        <f t="shared" si="266"/>
        <v>158.02000000000001</v>
      </c>
      <c r="BL274" s="3">
        <f t="shared" si="267"/>
        <v>-24.19</v>
      </c>
      <c r="BM274" s="3">
        <f t="shared" si="268"/>
        <v>6.4399999999999999E-2</v>
      </c>
    </row>
    <row r="275" spans="1:65" x14ac:dyDescent="0.3">
      <c r="A275" s="3" t="str">
        <f>'Forward collapse simulation'!B285</f>
        <v>1.11</v>
      </c>
      <c r="B275" s="3" t="str">
        <f>IF('Forward collapse simulation'!C285="","-",'Forward collapse simulation'!C285)</f>
        <v>1.12</v>
      </c>
      <c r="C275" s="3">
        <f>'Forward collapse simulation'!E285</f>
        <v>149.18</v>
      </c>
      <c r="D275" s="3">
        <f>'Forward collapse simulation'!AK285</f>
        <v>2.2200000000000002</v>
      </c>
      <c r="E275" s="84">
        <f>'Forward collapse simulation'!AL285</f>
        <v>7.0069999999999997</v>
      </c>
      <c r="G275" s="3" t="str">
        <f t="shared" si="219"/>
        <v>1.11</v>
      </c>
      <c r="H275" s="3" t="str">
        <f t="shared" si="220"/>
        <v>1.12</v>
      </c>
      <c r="I275" s="3">
        <f t="shared" si="221"/>
        <v>149.18</v>
      </c>
      <c r="J275" s="3">
        <f t="shared" si="222"/>
        <v>2.2200000000000002</v>
      </c>
      <c r="K275" s="3">
        <f t="shared" si="223"/>
        <v>7.0069999999999997</v>
      </c>
      <c r="M275" s="3" t="str">
        <f t="shared" si="224"/>
        <v>1.11</v>
      </c>
      <c r="N275" s="3" t="str">
        <f t="shared" si="225"/>
        <v>1.12</v>
      </c>
      <c r="O275" s="3">
        <f t="shared" si="226"/>
        <v>149.18</v>
      </c>
      <c r="P275" s="3">
        <f t="shared" si="227"/>
        <v>2.2200000000000002</v>
      </c>
      <c r="Q275" s="3">
        <f t="shared" si="228"/>
        <v>7.0069999999999997</v>
      </c>
      <c r="R275" s="85"/>
      <c r="S275" s="3" t="str">
        <f t="shared" si="229"/>
        <v>1.11</v>
      </c>
      <c r="T275" s="3" t="str">
        <f t="shared" si="230"/>
        <v>1.12</v>
      </c>
      <c r="U275" s="3">
        <f t="shared" si="231"/>
        <v>149.18</v>
      </c>
      <c r="V275" s="3">
        <f t="shared" si="232"/>
        <v>2.2200000000000002</v>
      </c>
      <c r="W275" s="3">
        <f t="shared" si="233"/>
        <v>7.0069999999999997</v>
      </c>
      <c r="X275" s="85"/>
      <c r="Y275" s="3" t="str">
        <f t="shared" si="234"/>
        <v>1.11</v>
      </c>
      <c r="Z275" s="3" t="str">
        <f t="shared" si="235"/>
        <v>1.12</v>
      </c>
      <c r="AA275" s="3">
        <f t="shared" si="236"/>
        <v>149.18</v>
      </c>
      <c r="AB275" s="3">
        <f t="shared" si="237"/>
        <v>2.2200000000000002</v>
      </c>
      <c r="AC275" s="3">
        <f t="shared" si="238"/>
        <v>7.0069999999999997</v>
      </c>
      <c r="AE275" s="3" t="str">
        <f t="shared" si="239"/>
        <v>1.11</v>
      </c>
      <c r="AF275" s="3" t="str">
        <f t="shared" si="240"/>
        <v>1.12</v>
      </c>
      <c r="AG275" s="3">
        <f t="shared" si="241"/>
        <v>149.18</v>
      </c>
      <c r="AH275" s="3">
        <f t="shared" si="242"/>
        <v>2.2200000000000002</v>
      </c>
      <c r="AI275" s="3">
        <f t="shared" si="243"/>
        <v>7.0069999999999997</v>
      </c>
      <c r="AK275" s="3" t="str">
        <f t="shared" si="244"/>
        <v>1.11</v>
      </c>
      <c r="AL275" s="3" t="str">
        <f t="shared" si="245"/>
        <v>1.12</v>
      </c>
      <c r="AM275" s="3">
        <f t="shared" si="246"/>
        <v>149.18</v>
      </c>
      <c r="AN275" s="3">
        <f t="shared" si="247"/>
        <v>2.2200000000000002</v>
      </c>
      <c r="AO275" s="3">
        <f t="shared" si="248"/>
        <v>7.0069999999999997</v>
      </c>
      <c r="AQ275" s="3" t="str">
        <f t="shared" si="249"/>
        <v>1.11</v>
      </c>
      <c r="AR275" s="3" t="str">
        <f t="shared" si="250"/>
        <v>1.12</v>
      </c>
      <c r="AS275" s="3">
        <f t="shared" si="251"/>
        <v>149.18</v>
      </c>
      <c r="AT275" s="3">
        <f t="shared" si="252"/>
        <v>2.2200000000000002</v>
      </c>
      <c r="AU275" s="3">
        <f t="shared" si="253"/>
        <v>7.0069999999999997</v>
      </c>
      <c r="AW275" s="3" t="str">
        <f t="shared" si="254"/>
        <v>1.11</v>
      </c>
      <c r="AX275" s="3" t="str">
        <f t="shared" si="255"/>
        <v>1.12</v>
      </c>
      <c r="AY275" s="3">
        <f t="shared" si="256"/>
        <v>149.18</v>
      </c>
      <c r="AZ275" s="3">
        <f t="shared" si="257"/>
        <v>2.2200000000000002</v>
      </c>
      <c r="BA275" s="3">
        <f t="shared" si="258"/>
        <v>7.0069999999999997</v>
      </c>
      <c r="BC275" s="3" t="str">
        <f t="shared" si="259"/>
        <v>1.11</v>
      </c>
      <c r="BD275" s="3" t="str">
        <f t="shared" si="260"/>
        <v>1.12</v>
      </c>
      <c r="BE275" s="3">
        <f t="shared" si="261"/>
        <v>149.18</v>
      </c>
      <c r="BF275" s="3">
        <f t="shared" si="262"/>
        <v>2.2200000000000002</v>
      </c>
      <c r="BG275" s="3">
        <f t="shared" si="263"/>
        <v>7.0069999999999997</v>
      </c>
      <c r="BI275" s="3" t="str">
        <f t="shared" si="264"/>
        <v>1.11</v>
      </c>
      <c r="BJ275" s="3" t="str">
        <f t="shared" si="265"/>
        <v>1.12</v>
      </c>
      <c r="BK275" s="3">
        <f t="shared" si="266"/>
        <v>149.18</v>
      </c>
      <c r="BL275" s="3">
        <f t="shared" si="267"/>
        <v>2.2200000000000002</v>
      </c>
      <c r="BM275" s="3">
        <f t="shared" si="268"/>
        <v>7.0069999999999997</v>
      </c>
    </row>
    <row r="276" spans="1:65" x14ac:dyDescent="0.3">
      <c r="A276" s="3" t="str">
        <f>'Forward collapse simulation'!B286</f>
        <v>1.12</v>
      </c>
      <c r="B276" s="3" t="str">
        <f>IF('Forward collapse simulation'!C286="","-",'Forward collapse simulation'!C286)</f>
        <v>1.13</v>
      </c>
      <c r="C276" s="3">
        <f>'Forward collapse simulation'!E286</f>
        <v>102.64</v>
      </c>
      <c r="D276" s="3">
        <f>'Forward collapse simulation'!AK286</f>
        <v>22.75</v>
      </c>
      <c r="E276" s="84">
        <f>'Forward collapse simulation'!AL286</f>
        <v>6.94</v>
      </c>
      <c r="G276" s="3" t="str">
        <f t="shared" si="219"/>
        <v>1.12</v>
      </c>
      <c r="H276" s="3" t="str">
        <f t="shared" si="220"/>
        <v>1.13</v>
      </c>
      <c r="I276" s="3">
        <f t="shared" si="221"/>
        <v>102.64</v>
      </c>
      <c r="J276" s="3">
        <f t="shared" si="222"/>
        <v>22.75</v>
      </c>
      <c r="K276" s="3">
        <f t="shared" si="223"/>
        <v>6.94</v>
      </c>
      <c r="M276" s="3" t="str">
        <f t="shared" si="224"/>
        <v>1.12</v>
      </c>
      <c r="N276" s="3" t="str">
        <f t="shared" si="225"/>
        <v>1.13</v>
      </c>
      <c r="O276" s="3">
        <f t="shared" si="226"/>
        <v>102.64</v>
      </c>
      <c r="P276" s="3">
        <f t="shared" si="227"/>
        <v>22.75</v>
      </c>
      <c r="Q276" s="3">
        <f t="shared" si="228"/>
        <v>6.94</v>
      </c>
      <c r="R276" s="85"/>
      <c r="S276" s="3" t="str">
        <f t="shared" si="229"/>
        <v>1.12</v>
      </c>
      <c r="T276" s="3" t="str">
        <f t="shared" si="230"/>
        <v>1.13</v>
      </c>
      <c r="U276" s="3">
        <f t="shared" si="231"/>
        <v>102.64</v>
      </c>
      <c r="V276" s="3">
        <f t="shared" si="232"/>
        <v>22.75</v>
      </c>
      <c r="W276" s="3">
        <f t="shared" si="233"/>
        <v>6.94</v>
      </c>
      <c r="X276" s="85"/>
      <c r="Y276" s="3" t="str">
        <f t="shared" si="234"/>
        <v>1.12</v>
      </c>
      <c r="Z276" s="3" t="str">
        <f t="shared" si="235"/>
        <v>1.13</v>
      </c>
      <c r="AA276" s="3">
        <f t="shared" si="236"/>
        <v>102.64</v>
      </c>
      <c r="AB276" s="3">
        <f t="shared" si="237"/>
        <v>22.75</v>
      </c>
      <c r="AC276" s="3">
        <f t="shared" si="238"/>
        <v>6.94</v>
      </c>
      <c r="AE276" s="3" t="str">
        <f t="shared" si="239"/>
        <v>1.12</v>
      </c>
      <c r="AF276" s="3" t="str">
        <f t="shared" si="240"/>
        <v>1.13</v>
      </c>
      <c r="AG276" s="3">
        <f t="shared" si="241"/>
        <v>102.64</v>
      </c>
      <c r="AH276" s="3">
        <f t="shared" si="242"/>
        <v>22.75</v>
      </c>
      <c r="AI276" s="3">
        <f t="shared" si="243"/>
        <v>6.94</v>
      </c>
      <c r="AK276" s="3" t="str">
        <f t="shared" si="244"/>
        <v>1.12</v>
      </c>
      <c r="AL276" s="3" t="str">
        <f t="shared" si="245"/>
        <v>1.13</v>
      </c>
      <c r="AM276" s="3">
        <f t="shared" si="246"/>
        <v>102.64</v>
      </c>
      <c r="AN276" s="3">
        <f t="shared" si="247"/>
        <v>22.75</v>
      </c>
      <c r="AO276" s="3">
        <f t="shared" si="248"/>
        <v>6.94</v>
      </c>
      <c r="AQ276" s="3" t="str">
        <f t="shared" si="249"/>
        <v>1.12</v>
      </c>
      <c r="AR276" s="3" t="str">
        <f t="shared" si="250"/>
        <v>1.13</v>
      </c>
      <c r="AS276" s="3">
        <f t="shared" si="251"/>
        <v>102.64</v>
      </c>
      <c r="AT276" s="3">
        <f t="shared" si="252"/>
        <v>22.75</v>
      </c>
      <c r="AU276" s="3">
        <f t="shared" si="253"/>
        <v>6.94</v>
      </c>
      <c r="AW276" s="3" t="str">
        <f t="shared" si="254"/>
        <v>1.12</v>
      </c>
      <c r="AX276" s="3" t="str">
        <f t="shared" si="255"/>
        <v>1.13</v>
      </c>
      <c r="AY276" s="3">
        <f t="shared" si="256"/>
        <v>102.64</v>
      </c>
      <c r="AZ276" s="3">
        <f t="shared" si="257"/>
        <v>22.75</v>
      </c>
      <c r="BA276" s="3">
        <f t="shared" si="258"/>
        <v>6.94</v>
      </c>
      <c r="BC276" s="3" t="str">
        <f t="shared" si="259"/>
        <v>1.12</v>
      </c>
      <c r="BD276" s="3" t="str">
        <f t="shared" si="260"/>
        <v>1.13</v>
      </c>
      <c r="BE276" s="3">
        <f t="shared" si="261"/>
        <v>102.64</v>
      </c>
      <c r="BF276" s="3">
        <f t="shared" si="262"/>
        <v>22.75</v>
      </c>
      <c r="BG276" s="3">
        <f t="shared" si="263"/>
        <v>6.94</v>
      </c>
      <c r="BI276" s="3" t="str">
        <f t="shared" si="264"/>
        <v>1.12</v>
      </c>
      <c r="BJ276" s="3" t="str">
        <f t="shared" si="265"/>
        <v>1.13</v>
      </c>
      <c r="BK276" s="3">
        <f t="shared" si="266"/>
        <v>102.64</v>
      </c>
      <c r="BL276" s="3">
        <f t="shared" si="267"/>
        <v>22.75</v>
      </c>
      <c r="BM276" s="3">
        <f t="shared" si="268"/>
        <v>6.94</v>
      </c>
    </row>
    <row r="277" spans="1:65" x14ac:dyDescent="0.3">
      <c r="A277" s="3" t="str">
        <f>'Forward collapse simulation'!B287</f>
        <v>1.13</v>
      </c>
      <c r="B277" s="3" t="str">
        <f>IF('Forward collapse simulation'!C287="","-",'Forward collapse simulation'!C287)</f>
        <v>-</v>
      </c>
      <c r="C277" s="3">
        <f>'Forward collapse simulation'!E287</f>
        <v>32.29</v>
      </c>
      <c r="D277" s="3">
        <f>'Forward collapse simulation'!AK287</f>
        <v>-64.55</v>
      </c>
      <c r="E277" s="84">
        <f>'Forward collapse simulation'!AL287</f>
        <v>0.98</v>
      </c>
      <c r="G277" s="3" t="str">
        <f t="shared" si="219"/>
        <v>1.13</v>
      </c>
      <c r="H277" s="3" t="str">
        <f t="shared" si="220"/>
        <v>-</v>
      </c>
      <c r="I277" s="3">
        <f t="shared" si="221"/>
        <v>32.29</v>
      </c>
      <c r="J277" s="3">
        <f t="shared" si="222"/>
        <v>-64.55</v>
      </c>
      <c r="K277" s="3">
        <f t="shared" si="223"/>
        <v>0.93099999999999994</v>
      </c>
      <c r="M277" s="3" t="str">
        <f t="shared" si="224"/>
        <v>1.13</v>
      </c>
      <c r="N277" s="3" t="str">
        <f t="shared" si="225"/>
        <v>-</v>
      </c>
      <c r="O277" s="3">
        <f t="shared" si="226"/>
        <v>32.29</v>
      </c>
      <c r="P277" s="3">
        <f t="shared" si="227"/>
        <v>-64.55</v>
      </c>
      <c r="Q277" s="3">
        <f t="shared" si="228"/>
        <v>0.88200000000000001</v>
      </c>
      <c r="R277" s="85"/>
      <c r="S277" s="3" t="str">
        <f t="shared" si="229"/>
        <v>1.13</v>
      </c>
      <c r="T277" s="3" t="str">
        <f t="shared" si="230"/>
        <v>-</v>
      </c>
      <c r="U277" s="3">
        <f t="shared" si="231"/>
        <v>32.29</v>
      </c>
      <c r="V277" s="3">
        <f t="shared" si="232"/>
        <v>-64.55</v>
      </c>
      <c r="W277" s="3">
        <f t="shared" si="233"/>
        <v>0.83299999999999996</v>
      </c>
      <c r="X277" s="85"/>
      <c r="Y277" s="3" t="str">
        <f t="shared" si="234"/>
        <v>1.13</v>
      </c>
      <c r="Z277" s="3" t="str">
        <f t="shared" si="235"/>
        <v>-</v>
      </c>
      <c r="AA277" s="3">
        <f t="shared" si="236"/>
        <v>32.29</v>
      </c>
      <c r="AB277" s="3">
        <f t="shared" si="237"/>
        <v>-64.55</v>
      </c>
      <c r="AC277" s="3">
        <f t="shared" si="238"/>
        <v>0.78400000000000003</v>
      </c>
      <c r="AE277" s="3" t="str">
        <f t="shared" si="239"/>
        <v>1.13</v>
      </c>
      <c r="AF277" s="3" t="str">
        <f t="shared" si="240"/>
        <v>-</v>
      </c>
      <c r="AG277" s="3">
        <f t="shared" si="241"/>
        <v>32.29</v>
      </c>
      <c r="AH277" s="3">
        <f t="shared" si="242"/>
        <v>-64.55</v>
      </c>
      <c r="AI277" s="3">
        <f t="shared" si="243"/>
        <v>0.73499999999999999</v>
      </c>
      <c r="AK277" s="3" t="str">
        <f t="shared" si="244"/>
        <v>1.13</v>
      </c>
      <c r="AL277" s="3" t="str">
        <f t="shared" si="245"/>
        <v>-</v>
      </c>
      <c r="AM277" s="3">
        <f t="shared" si="246"/>
        <v>32.29</v>
      </c>
      <c r="AN277" s="3">
        <f t="shared" si="247"/>
        <v>-64.55</v>
      </c>
      <c r="AO277" s="3">
        <f t="shared" si="248"/>
        <v>0.68599999999999994</v>
      </c>
      <c r="AQ277" s="3" t="str">
        <f t="shared" si="249"/>
        <v>1.13</v>
      </c>
      <c r="AR277" s="3" t="str">
        <f t="shared" si="250"/>
        <v>-</v>
      </c>
      <c r="AS277" s="3">
        <f t="shared" si="251"/>
        <v>32.29</v>
      </c>
      <c r="AT277" s="3">
        <f t="shared" si="252"/>
        <v>-64.55</v>
      </c>
      <c r="AU277" s="3">
        <f t="shared" si="253"/>
        <v>0.58799999999999997</v>
      </c>
      <c r="AW277" s="3" t="str">
        <f t="shared" si="254"/>
        <v>1.13</v>
      </c>
      <c r="AX277" s="3" t="str">
        <f t="shared" si="255"/>
        <v>-</v>
      </c>
      <c r="AY277" s="3">
        <f t="shared" si="256"/>
        <v>32.29</v>
      </c>
      <c r="AZ277" s="3">
        <f t="shared" si="257"/>
        <v>-64.55</v>
      </c>
      <c r="BA277" s="3">
        <f t="shared" si="258"/>
        <v>0.49</v>
      </c>
      <c r="BC277" s="3" t="str">
        <f t="shared" si="259"/>
        <v>1.13</v>
      </c>
      <c r="BD277" s="3" t="str">
        <f t="shared" si="260"/>
        <v>-</v>
      </c>
      <c r="BE277" s="3">
        <f t="shared" si="261"/>
        <v>32.29</v>
      </c>
      <c r="BF277" s="3">
        <f t="shared" si="262"/>
        <v>-64.55</v>
      </c>
      <c r="BG277" s="3">
        <f t="shared" si="263"/>
        <v>0.29399999999999998</v>
      </c>
      <c r="BI277" s="3" t="str">
        <f t="shared" si="264"/>
        <v>1.13</v>
      </c>
      <c r="BJ277" s="3" t="str">
        <f t="shared" si="265"/>
        <v>-</v>
      </c>
      <c r="BK277" s="3">
        <f t="shared" si="266"/>
        <v>32.29</v>
      </c>
      <c r="BL277" s="3">
        <f t="shared" si="267"/>
        <v>-64.55</v>
      </c>
      <c r="BM277" s="3">
        <f t="shared" si="268"/>
        <v>9.8000000000000004E-2</v>
      </c>
    </row>
    <row r="278" spans="1:65" x14ac:dyDescent="0.3">
      <c r="A278" s="3" t="str">
        <f>'Forward collapse simulation'!B288</f>
        <v>1.13</v>
      </c>
      <c r="B278" s="3" t="str">
        <f>IF('Forward collapse simulation'!C288="","-",'Forward collapse simulation'!C288)</f>
        <v>-</v>
      </c>
      <c r="C278" s="3">
        <f>'Forward collapse simulation'!E288</f>
        <v>37.909999999999997</v>
      </c>
      <c r="D278" s="3">
        <f>'Forward collapse simulation'!AK288</f>
        <v>-38.65</v>
      </c>
      <c r="E278" s="84">
        <f>'Forward collapse simulation'!AL288</f>
        <v>1.4379999999999999</v>
      </c>
      <c r="G278" s="3" t="str">
        <f t="shared" si="219"/>
        <v>1.13</v>
      </c>
      <c r="H278" s="3" t="str">
        <f t="shared" si="220"/>
        <v>-</v>
      </c>
      <c r="I278" s="3">
        <f t="shared" si="221"/>
        <v>37.909999999999997</v>
      </c>
      <c r="J278" s="3">
        <f t="shared" si="222"/>
        <v>-38.65</v>
      </c>
      <c r="K278" s="3">
        <f t="shared" si="223"/>
        <v>1.3660999999999999</v>
      </c>
      <c r="M278" s="3" t="str">
        <f t="shared" si="224"/>
        <v>1.13</v>
      </c>
      <c r="N278" s="3" t="str">
        <f t="shared" si="225"/>
        <v>-</v>
      </c>
      <c r="O278" s="3">
        <f t="shared" si="226"/>
        <v>37.909999999999997</v>
      </c>
      <c r="P278" s="3">
        <f t="shared" si="227"/>
        <v>-38.65</v>
      </c>
      <c r="Q278" s="3">
        <f t="shared" si="228"/>
        <v>1.2942</v>
      </c>
      <c r="R278" s="85"/>
      <c r="S278" s="3" t="str">
        <f t="shared" si="229"/>
        <v>1.13</v>
      </c>
      <c r="T278" s="3" t="str">
        <f t="shared" si="230"/>
        <v>-</v>
      </c>
      <c r="U278" s="3">
        <f t="shared" si="231"/>
        <v>37.909999999999997</v>
      </c>
      <c r="V278" s="3">
        <f t="shared" si="232"/>
        <v>-38.65</v>
      </c>
      <c r="W278" s="3">
        <f t="shared" si="233"/>
        <v>1.2222999999999999</v>
      </c>
      <c r="X278" s="85"/>
      <c r="Y278" s="3" t="str">
        <f t="shared" si="234"/>
        <v>1.13</v>
      </c>
      <c r="Z278" s="3" t="str">
        <f t="shared" si="235"/>
        <v>-</v>
      </c>
      <c r="AA278" s="3">
        <f t="shared" si="236"/>
        <v>37.909999999999997</v>
      </c>
      <c r="AB278" s="3">
        <f t="shared" si="237"/>
        <v>-38.65</v>
      </c>
      <c r="AC278" s="3">
        <f t="shared" si="238"/>
        <v>1.1504000000000001</v>
      </c>
      <c r="AE278" s="3" t="str">
        <f t="shared" si="239"/>
        <v>1.13</v>
      </c>
      <c r="AF278" s="3" t="str">
        <f t="shared" si="240"/>
        <v>-</v>
      </c>
      <c r="AG278" s="3">
        <f t="shared" si="241"/>
        <v>37.909999999999997</v>
      </c>
      <c r="AH278" s="3">
        <f t="shared" si="242"/>
        <v>-38.65</v>
      </c>
      <c r="AI278" s="3">
        <f t="shared" si="243"/>
        <v>1.0785</v>
      </c>
      <c r="AK278" s="3" t="str">
        <f t="shared" si="244"/>
        <v>1.13</v>
      </c>
      <c r="AL278" s="3" t="str">
        <f t="shared" si="245"/>
        <v>-</v>
      </c>
      <c r="AM278" s="3">
        <f t="shared" si="246"/>
        <v>37.909999999999997</v>
      </c>
      <c r="AN278" s="3">
        <f t="shared" si="247"/>
        <v>-38.65</v>
      </c>
      <c r="AO278" s="3">
        <f t="shared" si="248"/>
        <v>1.0065999999999999</v>
      </c>
      <c r="AQ278" s="3" t="str">
        <f t="shared" si="249"/>
        <v>1.13</v>
      </c>
      <c r="AR278" s="3" t="str">
        <f t="shared" si="250"/>
        <v>-</v>
      </c>
      <c r="AS278" s="3">
        <f t="shared" si="251"/>
        <v>37.909999999999997</v>
      </c>
      <c r="AT278" s="3">
        <f t="shared" si="252"/>
        <v>-38.65</v>
      </c>
      <c r="AU278" s="3">
        <f t="shared" si="253"/>
        <v>0.8627999999999999</v>
      </c>
      <c r="AW278" s="3" t="str">
        <f t="shared" si="254"/>
        <v>1.13</v>
      </c>
      <c r="AX278" s="3" t="str">
        <f t="shared" si="255"/>
        <v>-</v>
      </c>
      <c r="AY278" s="3">
        <f t="shared" si="256"/>
        <v>37.909999999999997</v>
      </c>
      <c r="AZ278" s="3">
        <f t="shared" si="257"/>
        <v>-38.65</v>
      </c>
      <c r="BA278" s="3">
        <f t="shared" si="258"/>
        <v>0.71899999999999997</v>
      </c>
      <c r="BC278" s="3" t="str">
        <f t="shared" si="259"/>
        <v>1.13</v>
      </c>
      <c r="BD278" s="3" t="str">
        <f t="shared" si="260"/>
        <v>-</v>
      </c>
      <c r="BE278" s="3">
        <f t="shared" si="261"/>
        <v>37.909999999999997</v>
      </c>
      <c r="BF278" s="3">
        <f t="shared" si="262"/>
        <v>-38.65</v>
      </c>
      <c r="BG278" s="3">
        <f t="shared" si="263"/>
        <v>0.43139999999999995</v>
      </c>
      <c r="BI278" s="3" t="str">
        <f t="shared" si="264"/>
        <v>1.13</v>
      </c>
      <c r="BJ278" s="3" t="str">
        <f t="shared" si="265"/>
        <v>-</v>
      </c>
      <c r="BK278" s="3">
        <f t="shared" si="266"/>
        <v>37.909999999999997</v>
      </c>
      <c r="BL278" s="3">
        <f t="shared" si="267"/>
        <v>-38.65</v>
      </c>
      <c r="BM278" s="3">
        <f t="shared" si="268"/>
        <v>0.14380000000000001</v>
      </c>
    </row>
    <row r="279" spans="1:65" x14ac:dyDescent="0.3">
      <c r="A279" s="3" t="str">
        <f>'Forward collapse simulation'!B289</f>
        <v>1.13</v>
      </c>
      <c r="B279" s="3" t="str">
        <f>IF('Forward collapse simulation'!C289="","-",'Forward collapse simulation'!C289)</f>
        <v>-</v>
      </c>
      <c r="C279" s="3">
        <f>'Forward collapse simulation'!E289</f>
        <v>39.9</v>
      </c>
      <c r="D279" s="3">
        <f>'Forward collapse simulation'!AK289</f>
        <v>-18.89</v>
      </c>
      <c r="E279" s="84">
        <f>'Forward collapse simulation'!AL289</f>
        <v>1.47</v>
      </c>
      <c r="G279" s="3" t="str">
        <f t="shared" si="219"/>
        <v>1.13</v>
      </c>
      <c r="H279" s="3" t="str">
        <f t="shared" si="220"/>
        <v>-</v>
      </c>
      <c r="I279" s="3">
        <f t="shared" si="221"/>
        <v>39.9</v>
      </c>
      <c r="J279" s="3">
        <f t="shared" si="222"/>
        <v>-18.89</v>
      </c>
      <c r="K279" s="3">
        <f t="shared" si="223"/>
        <v>1.3964999999999999</v>
      </c>
      <c r="M279" s="3" t="str">
        <f t="shared" si="224"/>
        <v>1.13</v>
      </c>
      <c r="N279" s="3" t="str">
        <f t="shared" si="225"/>
        <v>-</v>
      </c>
      <c r="O279" s="3">
        <f t="shared" si="226"/>
        <v>39.9</v>
      </c>
      <c r="P279" s="3">
        <f t="shared" si="227"/>
        <v>-18.89</v>
      </c>
      <c r="Q279" s="3">
        <f t="shared" si="228"/>
        <v>1.323</v>
      </c>
      <c r="R279" s="85"/>
      <c r="S279" s="3" t="str">
        <f t="shared" si="229"/>
        <v>1.13</v>
      </c>
      <c r="T279" s="3" t="str">
        <f t="shared" si="230"/>
        <v>-</v>
      </c>
      <c r="U279" s="3">
        <f t="shared" si="231"/>
        <v>39.9</v>
      </c>
      <c r="V279" s="3">
        <f t="shared" si="232"/>
        <v>-18.89</v>
      </c>
      <c r="W279" s="3">
        <f t="shared" si="233"/>
        <v>1.2495000000000001</v>
      </c>
      <c r="X279" s="85"/>
      <c r="Y279" s="3" t="str">
        <f t="shared" si="234"/>
        <v>1.13</v>
      </c>
      <c r="Z279" s="3" t="str">
        <f t="shared" si="235"/>
        <v>-</v>
      </c>
      <c r="AA279" s="3">
        <f t="shared" si="236"/>
        <v>39.9</v>
      </c>
      <c r="AB279" s="3">
        <f t="shared" si="237"/>
        <v>-18.89</v>
      </c>
      <c r="AC279" s="3">
        <f t="shared" si="238"/>
        <v>1.1759999999999999</v>
      </c>
      <c r="AE279" s="3" t="str">
        <f t="shared" si="239"/>
        <v>1.13</v>
      </c>
      <c r="AF279" s="3" t="str">
        <f t="shared" si="240"/>
        <v>-</v>
      </c>
      <c r="AG279" s="3">
        <f t="shared" si="241"/>
        <v>39.9</v>
      </c>
      <c r="AH279" s="3">
        <f t="shared" si="242"/>
        <v>-18.89</v>
      </c>
      <c r="AI279" s="3">
        <f t="shared" si="243"/>
        <v>1.1025</v>
      </c>
      <c r="AK279" s="3" t="str">
        <f t="shared" si="244"/>
        <v>1.13</v>
      </c>
      <c r="AL279" s="3" t="str">
        <f t="shared" si="245"/>
        <v>-</v>
      </c>
      <c r="AM279" s="3">
        <f t="shared" si="246"/>
        <v>39.9</v>
      </c>
      <c r="AN279" s="3">
        <f t="shared" si="247"/>
        <v>-18.89</v>
      </c>
      <c r="AO279" s="3">
        <f t="shared" si="248"/>
        <v>1.0289999999999999</v>
      </c>
      <c r="AQ279" s="3" t="str">
        <f t="shared" si="249"/>
        <v>1.13</v>
      </c>
      <c r="AR279" s="3" t="str">
        <f t="shared" si="250"/>
        <v>-</v>
      </c>
      <c r="AS279" s="3">
        <f t="shared" si="251"/>
        <v>39.9</v>
      </c>
      <c r="AT279" s="3">
        <f t="shared" si="252"/>
        <v>-18.89</v>
      </c>
      <c r="AU279" s="3">
        <f t="shared" si="253"/>
        <v>0.88200000000000001</v>
      </c>
      <c r="AW279" s="3" t="str">
        <f t="shared" si="254"/>
        <v>1.13</v>
      </c>
      <c r="AX279" s="3" t="str">
        <f t="shared" si="255"/>
        <v>-</v>
      </c>
      <c r="AY279" s="3">
        <f t="shared" si="256"/>
        <v>39.9</v>
      </c>
      <c r="AZ279" s="3">
        <f t="shared" si="257"/>
        <v>-18.89</v>
      </c>
      <c r="BA279" s="3">
        <f t="shared" si="258"/>
        <v>0.73499999999999999</v>
      </c>
      <c r="BC279" s="3" t="str">
        <f t="shared" si="259"/>
        <v>1.13</v>
      </c>
      <c r="BD279" s="3" t="str">
        <f t="shared" si="260"/>
        <v>-</v>
      </c>
      <c r="BE279" s="3">
        <f t="shared" si="261"/>
        <v>39.9</v>
      </c>
      <c r="BF279" s="3">
        <f t="shared" si="262"/>
        <v>-18.89</v>
      </c>
      <c r="BG279" s="3">
        <f t="shared" si="263"/>
        <v>0.441</v>
      </c>
      <c r="BI279" s="3" t="str">
        <f t="shared" si="264"/>
        <v>1.13</v>
      </c>
      <c r="BJ279" s="3" t="str">
        <f t="shared" si="265"/>
        <v>-</v>
      </c>
      <c r="BK279" s="3">
        <f t="shared" si="266"/>
        <v>39.9</v>
      </c>
      <c r="BL279" s="3">
        <f t="shared" si="267"/>
        <v>-18.89</v>
      </c>
      <c r="BM279" s="3">
        <f t="shared" si="268"/>
        <v>0.14699999999999999</v>
      </c>
    </row>
    <row r="280" spans="1:65" x14ac:dyDescent="0.3">
      <c r="A280" s="3" t="str">
        <f>'Forward collapse simulation'!B290</f>
        <v>1.13</v>
      </c>
      <c r="B280" s="3" t="str">
        <f>IF('Forward collapse simulation'!C290="","-",'Forward collapse simulation'!C290)</f>
        <v>-</v>
      </c>
      <c r="C280" s="3">
        <f>'Forward collapse simulation'!E290</f>
        <v>40.97</v>
      </c>
      <c r="D280" s="3">
        <f ca="1">'Forward collapse simulation'!AK290</f>
        <v>54.78009871851134</v>
      </c>
      <c r="E280" s="84">
        <f ca="1">'Forward collapse simulation'!AL290</f>
        <v>3.4012365546735599</v>
      </c>
      <c r="G280" s="3" t="str">
        <f t="shared" si="219"/>
        <v>1.13</v>
      </c>
      <c r="H280" s="3" t="str">
        <f t="shared" si="220"/>
        <v>-</v>
      </c>
      <c r="I280" s="3">
        <f t="shared" si="221"/>
        <v>40.97</v>
      </c>
      <c r="J280" s="3">
        <f t="shared" ca="1" si="222"/>
        <v>54.78009871851134</v>
      </c>
      <c r="K280" s="3">
        <f t="shared" ca="1" si="223"/>
        <v>3.2311747269398818</v>
      </c>
      <c r="M280" s="3" t="str">
        <f t="shared" si="224"/>
        <v>1.13</v>
      </c>
      <c r="N280" s="3" t="str">
        <f t="shared" si="225"/>
        <v>-</v>
      </c>
      <c r="O280" s="3">
        <f t="shared" si="226"/>
        <v>40.97</v>
      </c>
      <c r="P280" s="3">
        <f t="shared" ca="1" si="227"/>
        <v>54.78009871851134</v>
      </c>
      <c r="Q280" s="3">
        <f t="shared" ca="1" si="228"/>
        <v>3.0611128992062038</v>
      </c>
      <c r="R280" s="85"/>
      <c r="S280" s="3" t="str">
        <f t="shared" si="229"/>
        <v>1.13</v>
      </c>
      <c r="T280" s="3" t="str">
        <f t="shared" si="230"/>
        <v>-</v>
      </c>
      <c r="U280" s="3">
        <f t="shared" si="231"/>
        <v>40.97</v>
      </c>
      <c r="V280" s="3">
        <f t="shared" ca="1" si="232"/>
        <v>54.78009871851134</v>
      </c>
      <c r="W280" s="3">
        <f t="shared" ca="1" si="233"/>
        <v>2.8910510714725257</v>
      </c>
      <c r="X280" s="85"/>
      <c r="Y280" s="3" t="str">
        <f t="shared" si="234"/>
        <v>1.13</v>
      </c>
      <c r="Z280" s="3" t="str">
        <f t="shared" si="235"/>
        <v>-</v>
      </c>
      <c r="AA280" s="3">
        <f t="shared" si="236"/>
        <v>40.97</v>
      </c>
      <c r="AB280" s="3">
        <f t="shared" ca="1" si="237"/>
        <v>54.78009871851134</v>
      </c>
      <c r="AC280" s="3">
        <f t="shared" ca="1" si="238"/>
        <v>2.7209892437388481</v>
      </c>
      <c r="AE280" s="3" t="str">
        <f t="shared" si="239"/>
        <v>1.13</v>
      </c>
      <c r="AF280" s="3" t="str">
        <f t="shared" si="240"/>
        <v>-</v>
      </c>
      <c r="AG280" s="3">
        <f t="shared" si="241"/>
        <v>40.97</v>
      </c>
      <c r="AH280" s="3">
        <f t="shared" ca="1" si="242"/>
        <v>54.78009871851134</v>
      </c>
      <c r="AI280" s="3">
        <f t="shared" ca="1" si="243"/>
        <v>2.55092741600517</v>
      </c>
      <c r="AK280" s="3" t="str">
        <f t="shared" si="244"/>
        <v>1.13</v>
      </c>
      <c r="AL280" s="3" t="str">
        <f t="shared" si="245"/>
        <v>-</v>
      </c>
      <c r="AM280" s="3">
        <f t="shared" si="246"/>
        <v>40.97</v>
      </c>
      <c r="AN280" s="3">
        <f t="shared" ca="1" si="247"/>
        <v>54.78009871851134</v>
      </c>
      <c r="AO280" s="3">
        <f t="shared" ca="1" si="248"/>
        <v>2.380865588271492</v>
      </c>
      <c r="AQ280" s="3" t="str">
        <f t="shared" si="249"/>
        <v>1.13</v>
      </c>
      <c r="AR280" s="3" t="str">
        <f t="shared" si="250"/>
        <v>-</v>
      </c>
      <c r="AS280" s="3">
        <f t="shared" si="251"/>
        <v>40.97</v>
      </c>
      <c r="AT280" s="3">
        <f t="shared" ca="1" si="252"/>
        <v>54.78009871851134</v>
      </c>
      <c r="AU280" s="3">
        <f t="shared" ca="1" si="253"/>
        <v>2.0407419328041358</v>
      </c>
      <c r="AW280" s="3" t="str">
        <f t="shared" si="254"/>
        <v>1.13</v>
      </c>
      <c r="AX280" s="3" t="str">
        <f t="shared" si="255"/>
        <v>-</v>
      </c>
      <c r="AY280" s="3">
        <f t="shared" si="256"/>
        <v>40.97</v>
      </c>
      <c r="AZ280" s="3">
        <f t="shared" ca="1" si="257"/>
        <v>54.78009871851134</v>
      </c>
      <c r="BA280" s="3">
        <f t="shared" ca="1" si="258"/>
        <v>1.7006182773367799</v>
      </c>
      <c r="BC280" s="3" t="str">
        <f t="shared" si="259"/>
        <v>1.13</v>
      </c>
      <c r="BD280" s="3" t="str">
        <f t="shared" si="260"/>
        <v>-</v>
      </c>
      <c r="BE280" s="3">
        <f t="shared" si="261"/>
        <v>40.97</v>
      </c>
      <c r="BF280" s="3">
        <f t="shared" ca="1" si="262"/>
        <v>54.78009871851134</v>
      </c>
      <c r="BG280" s="3">
        <f t="shared" ca="1" si="263"/>
        <v>1.0203709664020679</v>
      </c>
      <c r="BI280" s="3" t="str">
        <f t="shared" si="264"/>
        <v>1.13</v>
      </c>
      <c r="BJ280" s="3" t="str">
        <f t="shared" si="265"/>
        <v>-</v>
      </c>
      <c r="BK280" s="3">
        <f t="shared" si="266"/>
        <v>40.97</v>
      </c>
      <c r="BL280" s="3">
        <f t="shared" ca="1" si="267"/>
        <v>54.78009871851134</v>
      </c>
      <c r="BM280" s="3">
        <f t="shared" ca="1" si="268"/>
        <v>0.34012365546735601</v>
      </c>
    </row>
    <row r="281" spans="1:65" x14ac:dyDescent="0.3">
      <c r="A281" s="3" t="str">
        <f>'Forward collapse simulation'!B291</f>
        <v>1.13</v>
      </c>
      <c r="B281" s="3" t="str">
        <f>IF('Forward collapse simulation'!C291="","-",'Forward collapse simulation'!C291)</f>
        <v>-</v>
      </c>
      <c r="C281" s="3">
        <f>'Forward collapse simulation'!E291</f>
        <v>35.979999999999997</v>
      </c>
      <c r="D281" s="3">
        <f ca="1">'Forward collapse simulation'!AK291</f>
        <v>68.740557795705868</v>
      </c>
      <c r="E281" s="84">
        <f ca="1">'Forward collapse simulation'!AL291</f>
        <v>6.1448621909255916</v>
      </c>
      <c r="G281" s="3" t="str">
        <f t="shared" si="219"/>
        <v>1.13</v>
      </c>
      <c r="H281" s="3" t="str">
        <f t="shared" si="220"/>
        <v>-</v>
      </c>
      <c r="I281" s="3">
        <f t="shared" si="221"/>
        <v>35.979999999999997</v>
      </c>
      <c r="J281" s="3">
        <f t="shared" ca="1" si="222"/>
        <v>68.740557795705868</v>
      </c>
      <c r="K281" s="3">
        <f t="shared" ca="1" si="223"/>
        <v>5.8376190813793114</v>
      </c>
      <c r="M281" s="3" t="str">
        <f t="shared" si="224"/>
        <v>1.13</v>
      </c>
      <c r="N281" s="3" t="str">
        <f t="shared" si="225"/>
        <v>-</v>
      </c>
      <c r="O281" s="3">
        <f t="shared" si="226"/>
        <v>35.979999999999997</v>
      </c>
      <c r="P281" s="3">
        <f t="shared" ca="1" si="227"/>
        <v>68.740557795705868</v>
      </c>
      <c r="Q281" s="3">
        <f t="shared" ca="1" si="228"/>
        <v>5.530375971833033</v>
      </c>
      <c r="R281" s="85"/>
      <c r="S281" s="3" t="str">
        <f t="shared" si="229"/>
        <v>1.13</v>
      </c>
      <c r="T281" s="3" t="str">
        <f t="shared" si="230"/>
        <v>-</v>
      </c>
      <c r="U281" s="3">
        <f t="shared" si="231"/>
        <v>35.979999999999997</v>
      </c>
      <c r="V281" s="3">
        <f t="shared" ca="1" si="232"/>
        <v>68.740557795705868</v>
      </c>
      <c r="W281" s="3">
        <f t="shared" ca="1" si="233"/>
        <v>5.2231328622867528</v>
      </c>
      <c r="X281" s="85"/>
      <c r="Y281" s="3" t="str">
        <f t="shared" si="234"/>
        <v>1.13</v>
      </c>
      <c r="Z281" s="3" t="str">
        <f t="shared" si="235"/>
        <v>-</v>
      </c>
      <c r="AA281" s="3">
        <f t="shared" si="236"/>
        <v>35.979999999999997</v>
      </c>
      <c r="AB281" s="3">
        <f t="shared" ca="1" si="237"/>
        <v>68.740557795705868</v>
      </c>
      <c r="AC281" s="3">
        <f t="shared" ca="1" si="238"/>
        <v>4.9158897527404735</v>
      </c>
      <c r="AE281" s="3" t="str">
        <f t="shared" si="239"/>
        <v>1.13</v>
      </c>
      <c r="AF281" s="3" t="str">
        <f t="shared" si="240"/>
        <v>-</v>
      </c>
      <c r="AG281" s="3">
        <f t="shared" si="241"/>
        <v>35.979999999999997</v>
      </c>
      <c r="AH281" s="3">
        <f t="shared" ca="1" si="242"/>
        <v>68.740557795705868</v>
      </c>
      <c r="AI281" s="3">
        <f t="shared" ca="1" si="243"/>
        <v>4.6086466431941933</v>
      </c>
      <c r="AK281" s="3" t="str">
        <f t="shared" si="244"/>
        <v>1.13</v>
      </c>
      <c r="AL281" s="3" t="str">
        <f t="shared" si="245"/>
        <v>-</v>
      </c>
      <c r="AM281" s="3">
        <f t="shared" si="246"/>
        <v>35.979999999999997</v>
      </c>
      <c r="AN281" s="3">
        <f t="shared" ca="1" si="247"/>
        <v>68.740557795705868</v>
      </c>
      <c r="AO281" s="3">
        <f t="shared" ca="1" si="248"/>
        <v>4.3014035336479139</v>
      </c>
      <c r="AQ281" s="3" t="str">
        <f t="shared" si="249"/>
        <v>1.13</v>
      </c>
      <c r="AR281" s="3" t="str">
        <f t="shared" si="250"/>
        <v>-</v>
      </c>
      <c r="AS281" s="3">
        <f t="shared" si="251"/>
        <v>35.979999999999997</v>
      </c>
      <c r="AT281" s="3">
        <f t="shared" ca="1" si="252"/>
        <v>68.740557795705868</v>
      </c>
      <c r="AU281" s="3">
        <f t="shared" ca="1" si="253"/>
        <v>3.6869173145553549</v>
      </c>
      <c r="AW281" s="3" t="str">
        <f t="shared" si="254"/>
        <v>1.13</v>
      </c>
      <c r="AX281" s="3" t="str">
        <f t="shared" si="255"/>
        <v>-</v>
      </c>
      <c r="AY281" s="3">
        <f t="shared" si="256"/>
        <v>35.979999999999997</v>
      </c>
      <c r="AZ281" s="3">
        <f t="shared" ca="1" si="257"/>
        <v>68.740557795705868</v>
      </c>
      <c r="BA281" s="3">
        <f t="shared" ca="1" si="258"/>
        <v>3.0724310954627958</v>
      </c>
      <c r="BC281" s="3" t="str">
        <f t="shared" si="259"/>
        <v>1.13</v>
      </c>
      <c r="BD281" s="3" t="str">
        <f t="shared" si="260"/>
        <v>-</v>
      </c>
      <c r="BE281" s="3">
        <f t="shared" si="261"/>
        <v>35.979999999999997</v>
      </c>
      <c r="BF281" s="3">
        <f t="shared" ca="1" si="262"/>
        <v>68.740557795705868</v>
      </c>
      <c r="BG281" s="3">
        <f t="shared" ca="1" si="263"/>
        <v>1.8434586572776774</v>
      </c>
      <c r="BI281" s="3" t="str">
        <f t="shared" si="264"/>
        <v>1.13</v>
      </c>
      <c r="BJ281" s="3" t="str">
        <f t="shared" si="265"/>
        <v>-</v>
      </c>
      <c r="BK281" s="3">
        <f t="shared" si="266"/>
        <v>35.979999999999997</v>
      </c>
      <c r="BL281" s="3">
        <f t="shared" ca="1" si="267"/>
        <v>68.740557795705868</v>
      </c>
      <c r="BM281" s="3">
        <f t="shared" ca="1" si="268"/>
        <v>0.61448621909255918</v>
      </c>
    </row>
    <row r="282" spans="1:65" x14ac:dyDescent="0.3">
      <c r="A282" s="3" t="str">
        <f>'Forward collapse simulation'!B292</f>
        <v>1.13</v>
      </c>
      <c r="B282" s="3" t="str">
        <f>IF('Forward collapse simulation'!C292="","-",'Forward collapse simulation'!C292)</f>
        <v>-</v>
      </c>
      <c r="C282" s="3">
        <f>'Forward collapse simulation'!E292</f>
        <v>34.44</v>
      </c>
      <c r="D282" s="3">
        <f ca="1">'Forward collapse simulation'!AK292</f>
        <v>72.468439034673963</v>
      </c>
      <c r="E282" s="84">
        <f ca="1">'Forward collapse simulation'!AL292</f>
        <v>9.7445957962351812</v>
      </c>
      <c r="G282" s="3" t="str">
        <f t="shared" si="219"/>
        <v>1.13</v>
      </c>
      <c r="H282" s="3" t="str">
        <f t="shared" si="220"/>
        <v>-</v>
      </c>
      <c r="I282" s="3">
        <f t="shared" si="221"/>
        <v>34.44</v>
      </c>
      <c r="J282" s="3">
        <f t="shared" ca="1" si="222"/>
        <v>72.468439034673963</v>
      </c>
      <c r="K282" s="3">
        <f t="shared" ca="1" si="223"/>
        <v>9.2573660064234211</v>
      </c>
      <c r="M282" s="3" t="str">
        <f t="shared" si="224"/>
        <v>1.13</v>
      </c>
      <c r="N282" s="3" t="str">
        <f t="shared" si="225"/>
        <v>-</v>
      </c>
      <c r="O282" s="3">
        <f t="shared" si="226"/>
        <v>34.44</v>
      </c>
      <c r="P282" s="3">
        <f t="shared" ca="1" si="227"/>
        <v>72.468439034673963</v>
      </c>
      <c r="Q282" s="3">
        <f t="shared" ca="1" si="228"/>
        <v>8.7701362166116628</v>
      </c>
      <c r="R282" s="85"/>
      <c r="S282" s="3" t="str">
        <f t="shared" si="229"/>
        <v>1.13</v>
      </c>
      <c r="T282" s="3" t="str">
        <f t="shared" si="230"/>
        <v>-</v>
      </c>
      <c r="U282" s="3">
        <f t="shared" si="231"/>
        <v>34.44</v>
      </c>
      <c r="V282" s="3">
        <f t="shared" ca="1" si="232"/>
        <v>72.468439034673963</v>
      </c>
      <c r="W282" s="3">
        <f t="shared" ca="1" si="233"/>
        <v>8.2829064267999044</v>
      </c>
      <c r="X282" s="85"/>
      <c r="Y282" s="3" t="str">
        <f t="shared" si="234"/>
        <v>1.13</v>
      </c>
      <c r="Z282" s="3" t="str">
        <f t="shared" si="235"/>
        <v>-</v>
      </c>
      <c r="AA282" s="3">
        <f t="shared" si="236"/>
        <v>34.44</v>
      </c>
      <c r="AB282" s="3">
        <f t="shared" ca="1" si="237"/>
        <v>72.468439034673963</v>
      </c>
      <c r="AC282" s="3">
        <f t="shared" ca="1" si="238"/>
        <v>7.7956766369881452</v>
      </c>
      <c r="AE282" s="3" t="str">
        <f t="shared" si="239"/>
        <v>1.13</v>
      </c>
      <c r="AF282" s="3" t="str">
        <f t="shared" si="240"/>
        <v>-</v>
      </c>
      <c r="AG282" s="3">
        <f t="shared" si="241"/>
        <v>34.44</v>
      </c>
      <c r="AH282" s="3">
        <f t="shared" ca="1" si="242"/>
        <v>72.468439034673963</v>
      </c>
      <c r="AI282" s="3">
        <f t="shared" ca="1" si="243"/>
        <v>7.3084468471763859</v>
      </c>
      <c r="AK282" s="3" t="str">
        <f t="shared" si="244"/>
        <v>1.13</v>
      </c>
      <c r="AL282" s="3" t="str">
        <f t="shared" si="245"/>
        <v>-</v>
      </c>
      <c r="AM282" s="3">
        <f t="shared" si="246"/>
        <v>34.44</v>
      </c>
      <c r="AN282" s="3">
        <f t="shared" ca="1" si="247"/>
        <v>72.468439034673963</v>
      </c>
      <c r="AO282" s="3">
        <f t="shared" ca="1" si="248"/>
        <v>6.8212170573646267</v>
      </c>
      <c r="AQ282" s="3" t="str">
        <f t="shared" si="249"/>
        <v>1.13</v>
      </c>
      <c r="AR282" s="3" t="str">
        <f t="shared" si="250"/>
        <v>-</v>
      </c>
      <c r="AS282" s="3">
        <f t="shared" si="251"/>
        <v>34.44</v>
      </c>
      <c r="AT282" s="3">
        <f t="shared" ca="1" si="252"/>
        <v>72.468439034673963</v>
      </c>
      <c r="AU282" s="3">
        <f t="shared" ca="1" si="253"/>
        <v>5.8467574777411082</v>
      </c>
      <c r="AW282" s="3" t="str">
        <f t="shared" si="254"/>
        <v>1.13</v>
      </c>
      <c r="AX282" s="3" t="str">
        <f t="shared" si="255"/>
        <v>-</v>
      </c>
      <c r="AY282" s="3">
        <f t="shared" si="256"/>
        <v>34.44</v>
      </c>
      <c r="AZ282" s="3">
        <f t="shared" ca="1" si="257"/>
        <v>72.468439034673963</v>
      </c>
      <c r="BA282" s="3">
        <f t="shared" ca="1" si="258"/>
        <v>4.8722978981175906</v>
      </c>
      <c r="BC282" s="3" t="str">
        <f t="shared" si="259"/>
        <v>1.13</v>
      </c>
      <c r="BD282" s="3" t="str">
        <f t="shared" si="260"/>
        <v>-</v>
      </c>
      <c r="BE282" s="3">
        <f t="shared" si="261"/>
        <v>34.44</v>
      </c>
      <c r="BF282" s="3">
        <f t="shared" ca="1" si="262"/>
        <v>72.468439034673963</v>
      </c>
      <c r="BG282" s="3">
        <f t="shared" ca="1" si="263"/>
        <v>2.9233787388705541</v>
      </c>
      <c r="BI282" s="3" t="str">
        <f t="shared" si="264"/>
        <v>1.13</v>
      </c>
      <c r="BJ282" s="3" t="str">
        <f t="shared" si="265"/>
        <v>-</v>
      </c>
      <c r="BK282" s="3">
        <f t="shared" si="266"/>
        <v>34.44</v>
      </c>
      <c r="BL282" s="3">
        <f t="shared" ca="1" si="267"/>
        <v>72.468439034673963</v>
      </c>
      <c r="BM282" s="3">
        <f t="shared" ca="1" si="268"/>
        <v>0.97445957962351815</v>
      </c>
    </row>
    <row r="283" spans="1:65" x14ac:dyDescent="0.3">
      <c r="A283" s="3" t="str">
        <f>'Forward collapse simulation'!B293</f>
        <v>1.13</v>
      </c>
      <c r="B283" s="3" t="str">
        <f>IF('Forward collapse simulation'!C293="","-",'Forward collapse simulation'!C293)</f>
        <v>-</v>
      </c>
      <c r="C283" s="3">
        <f>'Forward collapse simulation'!E293</f>
        <v>33.659999999999997</v>
      </c>
      <c r="D283" s="3">
        <f ca="1">'Forward collapse simulation'!AK293</f>
        <v>76.329141521640182</v>
      </c>
      <c r="E283" s="84">
        <f ca="1">'Forward collapse simulation'!AL293</f>
        <v>12.458618698216766</v>
      </c>
      <c r="G283" s="3" t="str">
        <f t="shared" si="219"/>
        <v>1.13</v>
      </c>
      <c r="H283" s="3" t="str">
        <f t="shared" si="220"/>
        <v>-</v>
      </c>
      <c r="I283" s="3">
        <f t="shared" si="221"/>
        <v>33.659999999999997</v>
      </c>
      <c r="J283" s="3">
        <f t="shared" ca="1" si="222"/>
        <v>76.329141521640182</v>
      </c>
      <c r="K283" s="3">
        <f t="shared" ca="1" si="223"/>
        <v>11.835687763305927</v>
      </c>
      <c r="M283" s="3" t="str">
        <f t="shared" si="224"/>
        <v>1.13</v>
      </c>
      <c r="N283" s="3" t="str">
        <f t="shared" si="225"/>
        <v>-</v>
      </c>
      <c r="O283" s="3">
        <f t="shared" si="226"/>
        <v>33.659999999999997</v>
      </c>
      <c r="P283" s="3">
        <f t="shared" ca="1" si="227"/>
        <v>76.329141521640182</v>
      </c>
      <c r="Q283" s="3">
        <f t="shared" ca="1" si="228"/>
        <v>11.21275682839509</v>
      </c>
      <c r="R283" s="85"/>
      <c r="S283" s="3" t="str">
        <f t="shared" si="229"/>
        <v>1.13</v>
      </c>
      <c r="T283" s="3" t="str">
        <f t="shared" si="230"/>
        <v>-</v>
      </c>
      <c r="U283" s="3">
        <f t="shared" si="231"/>
        <v>33.659999999999997</v>
      </c>
      <c r="V283" s="3">
        <f t="shared" ca="1" si="232"/>
        <v>76.329141521640182</v>
      </c>
      <c r="W283" s="3">
        <f t="shared" ca="1" si="233"/>
        <v>10.589825893484251</v>
      </c>
      <c r="X283" s="85"/>
      <c r="Y283" s="3" t="str">
        <f t="shared" si="234"/>
        <v>1.13</v>
      </c>
      <c r="Z283" s="3" t="str">
        <f t="shared" si="235"/>
        <v>-</v>
      </c>
      <c r="AA283" s="3">
        <f t="shared" si="236"/>
        <v>33.659999999999997</v>
      </c>
      <c r="AB283" s="3">
        <f t="shared" ca="1" si="237"/>
        <v>76.329141521640182</v>
      </c>
      <c r="AC283" s="3">
        <f t="shared" ca="1" si="238"/>
        <v>9.9668949585734126</v>
      </c>
      <c r="AE283" s="3" t="str">
        <f t="shared" si="239"/>
        <v>1.13</v>
      </c>
      <c r="AF283" s="3" t="str">
        <f t="shared" si="240"/>
        <v>-</v>
      </c>
      <c r="AG283" s="3">
        <f t="shared" si="241"/>
        <v>33.659999999999997</v>
      </c>
      <c r="AH283" s="3">
        <f t="shared" ca="1" si="242"/>
        <v>76.329141521640182</v>
      </c>
      <c r="AI283" s="3">
        <f t="shared" ca="1" si="243"/>
        <v>9.3439640236625738</v>
      </c>
      <c r="AK283" s="3" t="str">
        <f t="shared" si="244"/>
        <v>1.13</v>
      </c>
      <c r="AL283" s="3" t="str">
        <f t="shared" si="245"/>
        <v>-</v>
      </c>
      <c r="AM283" s="3">
        <f t="shared" si="246"/>
        <v>33.659999999999997</v>
      </c>
      <c r="AN283" s="3">
        <f t="shared" ca="1" si="247"/>
        <v>76.329141521640182</v>
      </c>
      <c r="AO283" s="3">
        <f t="shared" ca="1" si="248"/>
        <v>8.7210330887517351</v>
      </c>
      <c r="AQ283" s="3" t="str">
        <f t="shared" si="249"/>
        <v>1.13</v>
      </c>
      <c r="AR283" s="3" t="str">
        <f t="shared" si="250"/>
        <v>-</v>
      </c>
      <c r="AS283" s="3">
        <f t="shared" si="251"/>
        <v>33.659999999999997</v>
      </c>
      <c r="AT283" s="3">
        <f t="shared" ca="1" si="252"/>
        <v>76.329141521640182</v>
      </c>
      <c r="AU283" s="3">
        <f t="shared" ca="1" si="253"/>
        <v>7.4751712189300594</v>
      </c>
      <c r="AW283" s="3" t="str">
        <f t="shared" si="254"/>
        <v>1.13</v>
      </c>
      <c r="AX283" s="3" t="str">
        <f t="shared" si="255"/>
        <v>-</v>
      </c>
      <c r="AY283" s="3">
        <f t="shared" si="256"/>
        <v>33.659999999999997</v>
      </c>
      <c r="AZ283" s="3">
        <f t="shared" ca="1" si="257"/>
        <v>76.329141521640182</v>
      </c>
      <c r="BA283" s="3">
        <f t="shared" ca="1" si="258"/>
        <v>6.2293093491083829</v>
      </c>
      <c r="BC283" s="3" t="str">
        <f t="shared" si="259"/>
        <v>1.13</v>
      </c>
      <c r="BD283" s="3" t="str">
        <f t="shared" si="260"/>
        <v>-</v>
      </c>
      <c r="BE283" s="3">
        <f t="shared" si="261"/>
        <v>33.659999999999997</v>
      </c>
      <c r="BF283" s="3">
        <f t="shared" ca="1" si="262"/>
        <v>76.329141521640182</v>
      </c>
      <c r="BG283" s="3">
        <f t="shared" ca="1" si="263"/>
        <v>3.7375856094650297</v>
      </c>
      <c r="BI283" s="3" t="str">
        <f t="shared" si="264"/>
        <v>1.13</v>
      </c>
      <c r="BJ283" s="3" t="str">
        <f t="shared" si="265"/>
        <v>-</v>
      </c>
      <c r="BK283" s="3">
        <f t="shared" si="266"/>
        <v>33.659999999999997</v>
      </c>
      <c r="BL283" s="3">
        <f t="shared" ca="1" si="267"/>
        <v>76.329141521640182</v>
      </c>
      <c r="BM283" s="3">
        <f t="shared" ca="1" si="268"/>
        <v>1.2458618698216766</v>
      </c>
    </row>
    <row r="284" spans="1:65" x14ac:dyDescent="0.3">
      <c r="A284" s="3" t="str">
        <f>'Forward collapse simulation'!B294</f>
        <v>1.13</v>
      </c>
      <c r="B284" s="3" t="str">
        <f>IF('Forward collapse simulation'!C294="","-",'Forward collapse simulation'!C294)</f>
        <v>-</v>
      </c>
      <c r="C284" s="3">
        <f>'Forward collapse simulation'!E294</f>
        <v>27.73</v>
      </c>
      <c r="D284" s="3">
        <f ca="1">'Forward collapse simulation'!AK294</f>
        <v>81.396420399695117</v>
      </c>
      <c r="E284" s="84">
        <f ca="1">'Forward collapse simulation'!AL294</f>
        <v>14.915914495637312</v>
      </c>
      <c r="G284" s="3" t="str">
        <f t="shared" si="219"/>
        <v>1.13</v>
      </c>
      <c r="H284" s="3" t="str">
        <f t="shared" si="220"/>
        <v>-</v>
      </c>
      <c r="I284" s="3">
        <f t="shared" si="221"/>
        <v>27.73</v>
      </c>
      <c r="J284" s="3">
        <f t="shared" ca="1" si="222"/>
        <v>81.396420399695117</v>
      </c>
      <c r="K284" s="3">
        <f t="shared" ca="1" si="223"/>
        <v>14.170118770855446</v>
      </c>
      <c r="M284" s="3" t="str">
        <f t="shared" si="224"/>
        <v>1.13</v>
      </c>
      <c r="N284" s="3" t="str">
        <f t="shared" si="225"/>
        <v>-</v>
      </c>
      <c r="O284" s="3">
        <f t="shared" si="226"/>
        <v>27.73</v>
      </c>
      <c r="P284" s="3">
        <f t="shared" ca="1" si="227"/>
        <v>81.396420399695117</v>
      </c>
      <c r="Q284" s="3">
        <f t="shared" ca="1" si="228"/>
        <v>13.42432304607358</v>
      </c>
      <c r="R284" s="85"/>
      <c r="S284" s="3" t="str">
        <f t="shared" si="229"/>
        <v>1.13</v>
      </c>
      <c r="T284" s="3" t="str">
        <f t="shared" si="230"/>
        <v>-</v>
      </c>
      <c r="U284" s="3">
        <f t="shared" si="231"/>
        <v>27.73</v>
      </c>
      <c r="V284" s="3">
        <f t="shared" ca="1" si="232"/>
        <v>81.396420399695117</v>
      </c>
      <c r="W284" s="3">
        <f t="shared" ca="1" si="233"/>
        <v>12.678527321291714</v>
      </c>
      <c r="X284" s="85"/>
      <c r="Y284" s="3" t="str">
        <f t="shared" si="234"/>
        <v>1.13</v>
      </c>
      <c r="Z284" s="3" t="str">
        <f t="shared" si="235"/>
        <v>-</v>
      </c>
      <c r="AA284" s="3">
        <f t="shared" si="236"/>
        <v>27.73</v>
      </c>
      <c r="AB284" s="3">
        <f t="shared" ca="1" si="237"/>
        <v>81.396420399695117</v>
      </c>
      <c r="AC284" s="3">
        <f t="shared" ca="1" si="238"/>
        <v>11.93273159650985</v>
      </c>
      <c r="AE284" s="3" t="str">
        <f t="shared" si="239"/>
        <v>1.13</v>
      </c>
      <c r="AF284" s="3" t="str">
        <f t="shared" si="240"/>
        <v>-</v>
      </c>
      <c r="AG284" s="3">
        <f t="shared" si="241"/>
        <v>27.73</v>
      </c>
      <c r="AH284" s="3">
        <f t="shared" ca="1" si="242"/>
        <v>81.396420399695117</v>
      </c>
      <c r="AI284" s="3">
        <f t="shared" ca="1" si="243"/>
        <v>11.186935871727984</v>
      </c>
      <c r="AK284" s="3" t="str">
        <f t="shared" si="244"/>
        <v>1.13</v>
      </c>
      <c r="AL284" s="3" t="str">
        <f t="shared" si="245"/>
        <v>-</v>
      </c>
      <c r="AM284" s="3">
        <f t="shared" si="246"/>
        <v>27.73</v>
      </c>
      <c r="AN284" s="3">
        <f t="shared" ca="1" si="247"/>
        <v>81.396420399695117</v>
      </c>
      <c r="AO284" s="3">
        <f t="shared" ca="1" si="248"/>
        <v>10.441140146946118</v>
      </c>
      <c r="AQ284" s="3" t="str">
        <f t="shared" si="249"/>
        <v>1.13</v>
      </c>
      <c r="AR284" s="3" t="str">
        <f t="shared" si="250"/>
        <v>-</v>
      </c>
      <c r="AS284" s="3">
        <f t="shared" si="251"/>
        <v>27.73</v>
      </c>
      <c r="AT284" s="3">
        <f t="shared" ca="1" si="252"/>
        <v>81.396420399695117</v>
      </c>
      <c r="AU284" s="3">
        <f t="shared" ca="1" si="253"/>
        <v>8.9495486973823866</v>
      </c>
      <c r="AW284" s="3" t="str">
        <f t="shared" si="254"/>
        <v>1.13</v>
      </c>
      <c r="AX284" s="3" t="str">
        <f t="shared" si="255"/>
        <v>-</v>
      </c>
      <c r="AY284" s="3">
        <f t="shared" si="256"/>
        <v>27.73</v>
      </c>
      <c r="AZ284" s="3">
        <f t="shared" ca="1" si="257"/>
        <v>81.396420399695117</v>
      </c>
      <c r="BA284" s="3">
        <f t="shared" ca="1" si="258"/>
        <v>7.4579572478186558</v>
      </c>
      <c r="BC284" s="3" t="str">
        <f t="shared" si="259"/>
        <v>1.13</v>
      </c>
      <c r="BD284" s="3" t="str">
        <f t="shared" si="260"/>
        <v>-</v>
      </c>
      <c r="BE284" s="3">
        <f t="shared" si="261"/>
        <v>27.73</v>
      </c>
      <c r="BF284" s="3">
        <f t="shared" ca="1" si="262"/>
        <v>81.396420399695117</v>
      </c>
      <c r="BG284" s="3">
        <f t="shared" ca="1" si="263"/>
        <v>4.4747743486911933</v>
      </c>
      <c r="BI284" s="3" t="str">
        <f t="shared" si="264"/>
        <v>1.13</v>
      </c>
      <c r="BJ284" s="3" t="str">
        <f t="shared" si="265"/>
        <v>-</v>
      </c>
      <c r="BK284" s="3">
        <f t="shared" si="266"/>
        <v>27.73</v>
      </c>
      <c r="BL284" s="3">
        <f t="shared" ca="1" si="267"/>
        <v>81.396420399695117</v>
      </c>
      <c r="BM284" s="3">
        <f t="shared" ca="1" si="268"/>
        <v>1.4915914495637312</v>
      </c>
    </row>
    <row r="285" spans="1:65" x14ac:dyDescent="0.3">
      <c r="A285" s="3" t="str">
        <f>'Forward collapse simulation'!B295</f>
        <v>1.13</v>
      </c>
      <c r="B285" s="3" t="str">
        <f>IF('Forward collapse simulation'!C295="","-",'Forward collapse simulation'!C295)</f>
        <v>-</v>
      </c>
      <c r="C285" s="3">
        <f>'Forward collapse simulation'!E295</f>
        <v>17.52</v>
      </c>
      <c r="D285" s="3">
        <f ca="1">'Forward collapse simulation'!AK295</f>
        <v>84.458551341473296</v>
      </c>
      <c r="E285" s="84">
        <f ca="1">'Forward collapse simulation'!AL295</f>
        <v>14.994016759817013</v>
      </c>
      <c r="G285" s="3" t="str">
        <f t="shared" si="219"/>
        <v>1.13</v>
      </c>
      <c r="H285" s="3" t="str">
        <f t="shared" si="220"/>
        <v>-</v>
      </c>
      <c r="I285" s="3">
        <f t="shared" si="221"/>
        <v>17.52</v>
      </c>
      <c r="J285" s="3">
        <f t="shared" ca="1" si="222"/>
        <v>84.458551341473296</v>
      </c>
      <c r="K285" s="3">
        <f t="shared" ca="1" si="223"/>
        <v>14.244315921826162</v>
      </c>
      <c r="M285" s="3" t="str">
        <f t="shared" si="224"/>
        <v>1.13</v>
      </c>
      <c r="N285" s="3" t="str">
        <f t="shared" si="225"/>
        <v>-</v>
      </c>
      <c r="O285" s="3">
        <f t="shared" si="226"/>
        <v>17.52</v>
      </c>
      <c r="P285" s="3">
        <f t="shared" ca="1" si="227"/>
        <v>84.458551341473296</v>
      </c>
      <c r="Q285" s="3">
        <f t="shared" ca="1" si="228"/>
        <v>13.494615083835312</v>
      </c>
      <c r="R285" s="85"/>
      <c r="S285" s="3" t="str">
        <f t="shared" si="229"/>
        <v>1.13</v>
      </c>
      <c r="T285" s="3" t="str">
        <f t="shared" si="230"/>
        <v>-</v>
      </c>
      <c r="U285" s="3">
        <f t="shared" si="231"/>
        <v>17.52</v>
      </c>
      <c r="V285" s="3">
        <f t="shared" ca="1" si="232"/>
        <v>84.458551341473296</v>
      </c>
      <c r="W285" s="3">
        <f t="shared" ca="1" si="233"/>
        <v>12.744914245844461</v>
      </c>
      <c r="X285" s="85"/>
      <c r="Y285" s="3" t="str">
        <f t="shared" si="234"/>
        <v>1.13</v>
      </c>
      <c r="Z285" s="3" t="str">
        <f t="shared" si="235"/>
        <v>-</v>
      </c>
      <c r="AA285" s="3">
        <f t="shared" si="236"/>
        <v>17.52</v>
      </c>
      <c r="AB285" s="3">
        <f t="shared" ca="1" si="237"/>
        <v>84.458551341473296</v>
      </c>
      <c r="AC285" s="3">
        <f t="shared" ca="1" si="238"/>
        <v>11.995213407853612</v>
      </c>
      <c r="AE285" s="3" t="str">
        <f t="shared" si="239"/>
        <v>1.13</v>
      </c>
      <c r="AF285" s="3" t="str">
        <f t="shared" si="240"/>
        <v>-</v>
      </c>
      <c r="AG285" s="3">
        <f t="shared" si="241"/>
        <v>17.52</v>
      </c>
      <c r="AH285" s="3">
        <f t="shared" ca="1" si="242"/>
        <v>84.458551341473296</v>
      </c>
      <c r="AI285" s="3">
        <f t="shared" ca="1" si="243"/>
        <v>11.245512569862759</v>
      </c>
      <c r="AK285" s="3" t="str">
        <f t="shared" si="244"/>
        <v>1.13</v>
      </c>
      <c r="AL285" s="3" t="str">
        <f t="shared" si="245"/>
        <v>-</v>
      </c>
      <c r="AM285" s="3">
        <f t="shared" si="246"/>
        <v>17.52</v>
      </c>
      <c r="AN285" s="3">
        <f t="shared" ca="1" si="247"/>
        <v>84.458551341473296</v>
      </c>
      <c r="AO285" s="3">
        <f t="shared" ca="1" si="248"/>
        <v>10.495811731871909</v>
      </c>
      <c r="AQ285" s="3" t="str">
        <f t="shared" si="249"/>
        <v>1.13</v>
      </c>
      <c r="AR285" s="3" t="str">
        <f t="shared" si="250"/>
        <v>-</v>
      </c>
      <c r="AS285" s="3">
        <f t="shared" si="251"/>
        <v>17.52</v>
      </c>
      <c r="AT285" s="3">
        <f t="shared" ca="1" si="252"/>
        <v>84.458551341473296</v>
      </c>
      <c r="AU285" s="3">
        <f t="shared" ca="1" si="253"/>
        <v>8.9964100558902071</v>
      </c>
      <c r="AW285" s="3" t="str">
        <f t="shared" si="254"/>
        <v>1.13</v>
      </c>
      <c r="AX285" s="3" t="str">
        <f t="shared" si="255"/>
        <v>-</v>
      </c>
      <c r="AY285" s="3">
        <f t="shared" si="256"/>
        <v>17.52</v>
      </c>
      <c r="AZ285" s="3">
        <f t="shared" ca="1" si="257"/>
        <v>84.458551341473296</v>
      </c>
      <c r="BA285" s="3">
        <f t="shared" ca="1" si="258"/>
        <v>7.4970083799085065</v>
      </c>
      <c r="BC285" s="3" t="str">
        <f t="shared" si="259"/>
        <v>1.13</v>
      </c>
      <c r="BD285" s="3" t="str">
        <f t="shared" si="260"/>
        <v>-</v>
      </c>
      <c r="BE285" s="3">
        <f t="shared" si="261"/>
        <v>17.52</v>
      </c>
      <c r="BF285" s="3">
        <f t="shared" ca="1" si="262"/>
        <v>84.458551341473296</v>
      </c>
      <c r="BG285" s="3">
        <f t="shared" ca="1" si="263"/>
        <v>4.4982050279451036</v>
      </c>
      <c r="BI285" s="3" t="str">
        <f t="shared" si="264"/>
        <v>1.13</v>
      </c>
      <c r="BJ285" s="3" t="str">
        <f t="shared" si="265"/>
        <v>-</v>
      </c>
      <c r="BK285" s="3">
        <f t="shared" si="266"/>
        <v>17.52</v>
      </c>
      <c r="BL285" s="3">
        <f t="shared" ca="1" si="267"/>
        <v>84.458551341473296</v>
      </c>
      <c r="BM285" s="3">
        <f t="shared" ca="1" si="268"/>
        <v>1.4994016759817015</v>
      </c>
    </row>
    <row r="286" spans="1:65" x14ac:dyDescent="0.3">
      <c r="A286" s="3" t="str">
        <f>'Forward collapse simulation'!B296</f>
        <v>1.13</v>
      </c>
      <c r="B286" s="3" t="str">
        <f>IF('Forward collapse simulation'!C296="","-",'Forward collapse simulation'!C296)</f>
        <v>-</v>
      </c>
      <c r="C286" s="3">
        <f>'Forward collapse simulation'!E296</f>
        <v>9.24</v>
      </c>
      <c r="D286" s="3">
        <f ca="1">'Forward collapse simulation'!AK296</f>
        <v>86.708556550778979</v>
      </c>
      <c r="E286" s="84">
        <f ca="1">'Forward collapse simulation'!AL296</f>
        <v>15.614617925442934</v>
      </c>
      <c r="G286" s="3" t="str">
        <f t="shared" si="219"/>
        <v>1.13</v>
      </c>
      <c r="H286" s="3" t="str">
        <f t="shared" si="220"/>
        <v>-</v>
      </c>
      <c r="I286" s="3">
        <f t="shared" si="221"/>
        <v>9.24</v>
      </c>
      <c r="J286" s="3">
        <f t="shared" ca="1" si="222"/>
        <v>86.708556550778979</v>
      </c>
      <c r="K286" s="3">
        <f t="shared" ca="1" si="223"/>
        <v>14.833887029170786</v>
      </c>
      <c r="M286" s="3" t="str">
        <f t="shared" si="224"/>
        <v>1.13</v>
      </c>
      <c r="N286" s="3" t="str">
        <f t="shared" si="225"/>
        <v>-</v>
      </c>
      <c r="O286" s="3">
        <f t="shared" si="226"/>
        <v>9.24</v>
      </c>
      <c r="P286" s="3">
        <f t="shared" ca="1" si="227"/>
        <v>86.708556550778979</v>
      </c>
      <c r="Q286" s="3">
        <f t="shared" ca="1" si="228"/>
        <v>14.053156132898641</v>
      </c>
      <c r="R286" s="85"/>
      <c r="S286" s="3" t="str">
        <f t="shared" si="229"/>
        <v>1.13</v>
      </c>
      <c r="T286" s="3" t="str">
        <f t="shared" si="230"/>
        <v>-</v>
      </c>
      <c r="U286" s="3">
        <f t="shared" si="231"/>
        <v>9.24</v>
      </c>
      <c r="V286" s="3">
        <f t="shared" ca="1" si="232"/>
        <v>86.708556550778979</v>
      </c>
      <c r="W286" s="3">
        <f t="shared" ca="1" si="233"/>
        <v>13.272425236626493</v>
      </c>
      <c r="X286" s="85"/>
      <c r="Y286" s="3" t="str">
        <f t="shared" si="234"/>
        <v>1.13</v>
      </c>
      <c r="Z286" s="3" t="str">
        <f t="shared" si="235"/>
        <v>-</v>
      </c>
      <c r="AA286" s="3">
        <f t="shared" si="236"/>
        <v>9.24</v>
      </c>
      <c r="AB286" s="3">
        <f t="shared" ca="1" si="237"/>
        <v>86.708556550778979</v>
      </c>
      <c r="AC286" s="3">
        <f t="shared" ca="1" si="238"/>
        <v>12.491694340354348</v>
      </c>
      <c r="AE286" s="3" t="str">
        <f t="shared" si="239"/>
        <v>1.13</v>
      </c>
      <c r="AF286" s="3" t="str">
        <f t="shared" si="240"/>
        <v>-</v>
      </c>
      <c r="AG286" s="3">
        <f t="shared" si="241"/>
        <v>9.24</v>
      </c>
      <c r="AH286" s="3">
        <f t="shared" ca="1" si="242"/>
        <v>86.708556550778979</v>
      </c>
      <c r="AI286" s="3">
        <f t="shared" ca="1" si="243"/>
        <v>11.7109634440822</v>
      </c>
      <c r="AK286" s="3" t="str">
        <f t="shared" si="244"/>
        <v>1.13</v>
      </c>
      <c r="AL286" s="3" t="str">
        <f t="shared" si="245"/>
        <v>-</v>
      </c>
      <c r="AM286" s="3">
        <f t="shared" si="246"/>
        <v>9.24</v>
      </c>
      <c r="AN286" s="3">
        <f t="shared" ca="1" si="247"/>
        <v>86.708556550778979</v>
      </c>
      <c r="AO286" s="3">
        <f t="shared" ca="1" si="248"/>
        <v>10.930232547810053</v>
      </c>
      <c r="AQ286" s="3" t="str">
        <f t="shared" si="249"/>
        <v>1.13</v>
      </c>
      <c r="AR286" s="3" t="str">
        <f t="shared" si="250"/>
        <v>-</v>
      </c>
      <c r="AS286" s="3">
        <f t="shared" si="251"/>
        <v>9.24</v>
      </c>
      <c r="AT286" s="3">
        <f t="shared" ca="1" si="252"/>
        <v>86.708556550778979</v>
      </c>
      <c r="AU286" s="3">
        <f t="shared" ca="1" si="253"/>
        <v>9.3687707552657606</v>
      </c>
      <c r="AW286" s="3" t="str">
        <f t="shared" si="254"/>
        <v>1.13</v>
      </c>
      <c r="AX286" s="3" t="str">
        <f t="shared" si="255"/>
        <v>-</v>
      </c>
      <c r="AY286" s="3">
        <f t="shared" si="256"/>
        <v>9.24</v>
      </c>
      <c r="AZ286" s="3">
        <f t="shared" ca="1" si="257"/>
        <v>86.708556550778979</v>
      </c>
      <c r="BA286" s="3">
        <f t="shared" ca="1" si="258"/>
        <v>7.8073089627214669</v>
      </c>
      <c r="BC286" s="3" t="str">
        <f t="shared" si="259"/>
        <v>1.13</v>
      </c>
      <c r="BD286" s="3" t="str">
        <f t="shared" si="260"/>
        <v>-</v>
      </c>
      <c r="BE286" s="3">
        <f t="shared" si="261"/>
        <v>9.24</v>
      </c>
      <c r="BF286" s="3">
        <f t="shared" ca="1" si="262"/>
        <v>86.708556550778979</v>
      </c>
      <c r="BG286" s="3">
        <f t="shared" ca="1" si="263"/>
        <v>4.6843853776328803</v>
      </c>
      <c r="BI286" s="3" t="str">
        <f t="shared" si="264"/>
        <v>1.13</v>
      </c>
      <c r="BJ286" s="3" t="str">
        <f t="shared" si="265"/>
        <v>-</v>
      </c>
      <c r="BK286" s="3">
        <f t="shared" si="266"/>
        <v>9.24</v>
      </c>
      <c r="BL286" s="3">
        <f t="shared" ca="1" si="267"/>
        <v>86.708556550778979</v>
      </c>
      <c r="BM286" s="3">
        <f t="shared" ca="1" si="268"/>
        <v>1.5614617925442935</v>
      </c>
    </row>
    <row r="287" spans="1:65" x14ac:dyDescent="0.3">
      <c r="A287" s="3" t="str">
        <f>'Forward collapse simulation'!B297</f>
        <v>1.13</v>
      </c>
      <c r="B287" s="3" t="str">
        <f>IF('Forward collapse simulation'!C297="","-",'Forward collapse simulation'!C297)</f>
        <v>-</v>
      </c>
      <c r="C287" s="3">
        <f>'Forward collapse simulation'!E297</f>
        <v>6.75</v>
      </c>
      <c r="D287" s="3">
        <f ca="1">'Forward collapse simulation'!AK297</f>
        <v>88.10447209995975</v>
      </c>
      <c r="E287" s="84">
        <f ca="1">'Forward collapse simulation'!AL297</f>
        <v>18.256510823024705</v>
      </c>
      <c r="G287" s="3" t="str">
        <f t="shared" si="219"/>
        <v>1.13</v>
      </c>
      <c r="H287" s="3" t="str">
        <f t="shared" si="220"/>
        <v>-</v>
      </c>
      <c r="I287" s="3">
        <f t="shared" si="221"/>
        <v>6.75</v>
      </c>
      <c r="J287" s="3">
        <f t="shared" ca="1" si="222"/>
        <v>88.10447209995975</v>
      </c>
      <c r="K287" s="3">
        <f t="shared" ca="1" si="223"/>
        <v>17.343685281873469</v>
      </c>
      <c r="M287" s="3" t="str">
        <f t="shared" si="224"/>
        <v>1.13</v>
      </c>
      <c r="N287" s="3" t="str">
        <f t="shared" si="225"/>
        <v>-</v>
      </c>
      <c r="O287" s="3">
        <f t="shared" si="226"/>
        <v>6.75</v>
      </c>
      <c r="P287" s="3">
        <f t="shared" ca="1" si="227"/>
        <v>88.10447209995975</v>
      </c>
      <c r="Q287" s="3">
        <f t="shared" ca="1" si="228"/>
        <v>16.430859740722234</v>
      </c>
      <c r="R287" s="85"/>
      <c r="S287" s="3" t="str">
        <f t="shared" si="229"/>
        <v>1.13</v>
      </c>
      <c r="T287" s="3" t="str">
        <f t="shared" si="230"/>
        <v>-</v>
      </c>
      <c r="U287" s="3">
        <f t="shared" si="231"/>
        <v>6.75</v>
      </c>
      <c r="V287" s="3">
        <f t="shared" ca="1" si="232"/>
        <v>88.10447209995975</v>
      </c>
      <c r="W287" s="3">
        <f t="shared" ca="1" si="233"/>
        <v>15.518034199570998</v>
      </c>
      <c r="X287" s="85"/>
      <c r="Y287" s="3" t="str">
        <f t="shared" si="234"/>
        <v>1.13</v>
      </c>
      <c r="Z287" s="3" t="str">
        <f t="shared" si="235"/>
        <v>-</v>
      </c>
      <c r="AA287" s="3">
        <f t="shared" si="236"/>
        <v>6.75</v>
      </c>
      <c r="AB287" s="3">
        <f t="shared" ca="1" si="237"/>
        <v>88.10447209995975</v>
      </c>
      <c r="AC287" s="3">
        <f t="shared" ca="1" si="238"/>
        <v>14.605208658419764</v>
      </c>
      <c r="AE287" s="3" t="str">
        <f t="shared" si="239"/>
        <v>1.13</v>
      </c>
      <c r="AF287" s="3" t="str">
        <f t="shared" si="240"/>
        <v>-</v>
      </c>
      <c r="AG287" s="3">
        <f t="shared" si="241"/>
        <v>6.75</v>
      </c>
      <c r="AH287" s="3">
        <f t="shared" ca="1" si="242"/>
        <v>88.10447209995975</v>
      </c>
      <c r="AI287" s="3">
        <f t="shared" ca="1" si="243"/>
        <v>13.692383117268529</v>
      </c>
      <c r="AK287" s="3" t="str">
        <f t="shared" si="244"/>
        <v>1.13</v>
      </c>
      <c r="AL287" s="3" t="str">
        <f t="shared" si="245"/>
        <v>-</v>
      </c>
      <c r="AM287" s="3">
        <f t="shared" si="246"/>
        <v>6.75</v>
      </c>
      <c r="AN287" s="3">
        <f t="shared" ca="1" si="247"/>
        <v>88.10447209995975</v>
      </c>
      <c r="AO287" s="3">
        <f t="shared" ca="1" si="248"/>
        <v>12.779557576117293</v>
      </c>
      <c r="AQ287" s="3" t="str">
        <f t="shared" si="249"/>
        <v>1.13</v>
      </c>
      <c r="AR287" s="3" t="str">
        <f t="shared" si="250"/>
        <v>-</v>
      </c>
      <c r="AS287" s="3">
        <f t="shared" si="251"/>
        <v>6.75</v>
      </c>
      <c r="AT287" s="3">
        <f t="shared" ca="1" si="252"/>
        <v>88.10447209995975</v>
      </c>
      <c r="AU287" s="3">
        <f t="shared" ca="1" si="253"/>
        <v>10.953906493814822</v>
      </c>
      <c r="AW287" s="3" t="str">
        <f t="shared" si="254"/>
        <v>1.13</v>
      </c>
      <c r="AX287" s="3" t="str">
        <f t="shared" si="255"/>
        <v>-</v>
      </c>
      <c r="AY287" s="3">
        <f t="shared" si="256"/>
        <v>6.75</v>
      </c>
      <c r="AZ287" s="3">
        <f t="shared" ca="1" si="257"/>
        <v>88.10447209995975</v>
      </c>
      <c r="BA287" s="3">
        <f t="shared" ca="1" si="258"/>
        <v>9.1282554115123524</v>
      </c>
      <c r="BC287" s="3" t="str">
        <f t="shared" si="259"/>
        <v>1.13</v>
      </c>
      <c r="BD287" s="3" t="str">
        <f t="shared" si="260"/>
        <v>-</v>
      </c>
      <c r="BE287" s="3">
        <f t="shared" si="261"/>
        <v>6.75</v>
      </c>
      <c r="BF287" s="3">
        <f t="shared" ca="1" si="262"/>
        <v>88.10447209995975</v>
      </c>
      <c r="BG287" s="3">
        <f t="shared" ca="1" si="263"/>
        <v>5.4769532469074109</v>
      </c>
      <c r="BI287" s="3" t="str">
        <f t="shared" si="264"/>
        <v>1.13</v>
      </c>
      <c r="BJ287" s="3" t="str">
        <f t="shared" si="265"/>
        <v>-</v>
      </c>
      <c r="BK287" s="3">
        <f t="shared" si="266"/>
        <v>6.75</v>
      </c>
      <c r="BL287" s="3">
        <f t="shared" ca="1" si="267"/>
        <v>88.10447209995975</v>
      </c>
      <c r="BM287" s="3">
        <f t="shared" ca="1" si="268"/>
        <v>1.8256510823024705</v>
      </c>
    </row>
    <row r="288" spans="1:65" x14ac:dyDescent="0.3">
      <c r="A288" s="3" t="str">
        <f>'Forward collapse simulation'!B298</f>
        <v>1.13</v>
      </c>
      <c r="B288" s="3" t="str">
        <f>IF('Forward collapse simulation'!C298="","-",'Forward collapse simulation'!C298)</f>
        <v>-</v>
      </c>
      <c r="C288" s="3">
        <f>'Forward collapse simulation'!E298</f>
        <v>359.39</v>
      </c>
      <c r="D288" s="3">
        <f ca="1">'Forward collapse simulation'!AK298</f>
        <v>88.941148088017727</v>
      </c>
      <c r="E288" s="84">
        <f ca="1">'Forward collapse simulation'!AL298</f>
        <v>20.368578387439765</v>
      </c>
      <c r="G288" s="3" t="str">
        <f t="shared" si="219"/>
        <v>1.13</v>
      </c>
      <c r="H288" s="3" t="str">
        <f t="shared" si="220"/>
        <v>-</v>
      </c>
      <c r="I288" s="3">
        <f t="shared" si="221"/>
        <v>359.39</v>
      </c>
      <c r="J288" s="3">
        <f t="shared" ca="1" si="222"/>
        <v>88.941148088017727</v>
      </c>
      <c r="K288" s="3">
        <f t="shared" ca="1" si="223"/>
        <v>19.350149468067777</v>
      </c>
      <c r="M288" s="3" t="str">
        <f t="shared" si="224"/>
        <v>1.13</v>
      </c>
      <c r="N288" s="3" t="str">
        <f t="shared" si="225"/>
        <v>-</v>
      </c>
      <c r="O288" s="3">
        <f t="shared" si="226"/>
        <v>359.39</v>
      </c>
      <c r="P288" s="3">
        <f t="shared" ca="1" si="227"/>
        <v>88.941148088017727</v>
      </c>
      <c r="Q288" s="3">
        <f t="shared" ca="1" si="228"/>
        <v>18.331720548695788</v>
      </c>
      <c r="R288" s="85"/>
      <c r="S288" s="3" t="str">
        <f t="shared" si="229"/>
        <v>1.13</v>
      </c>
      <c r="T288" s="3" t="str">
        <f t="shared" si="230"/>
        <v>-</v>
      </c>
      <c r="U288" s="3">
        <f t="shared" si="231"/>
        <v>359.39</v>
      </c>
      <c r="V288" s="3">
        <f t="shared" ca="1" si="232"/>
        <v>88.941148088017727</v>
      </c>
      <c r="W288" s="3">
        <f t="shared" ca="1" si="233"/>
        <v>17.3132916293238</v>
      </c>
      <c r="X288" s="85"/>
      <c r="Y288" s="3" t="str">
        <f t="shared" si="234"/>
        <v>1.13</v>
      </c>
      <c r="Z288" s="3" t="str">
        <f t="shared" si="235"/>
        <v>-</v>
      </c>
      <c r="AA288" s="3">
        <f t="shared" si="236"/>
        <v>359.39</v>
      </c>
      <c r="AB288" s="3">
        <f t="shared" ca="1" si="237"/>
        <v>88.941148088017727</v>
      </c>
      <c r="AC288" s="3">
        <f t="shared" ca="1" si="238"/>
        <v>16.294862709951811</v>
      </c>
      <c r="AE288" s="3" t="str">
        <f t="shared" si="239"/>
        <v>1.13</v>
      </c>
      <c r="AF288" s="3" t="str">
        <f t="shared" si="240"/>
        <v>-</v>
      </c>
      <c r="AG288" s="3">
        <f t="shared" si="241"/>
        <v>359.39</v>
      </c>
      <c r="AH288" s="3">
        <f t="shared" ca="1" si="242"/>
        <v>88.941148088017727</v>
      </c>
      <c r="AI288" s="3">
        <f t="shared" ca="1" si="243"/>
        <v>15.276433790579823</v>
      </c>
      <c r="AK288" s="3" t="str">
        <f t="shared" si="244"/>
        <v>1.13</v>
      </c>
      <c r="AL288" s="3" t="str">
        <f t="shared" si="245"/>
        <v>-</v>
      </c>
      <c r="AM288" s="3">
        <f t="shared" si="246"/>
        <v>359.39</v>
      </c>
      <c r="AN288" s="3">
        <f t="shared" ca="1" si="247"/>
        <v>88.941148088017727</v>
      </c>
      <c r="AO288" s="3">
        <f t="shared" ca="1" si="248"/>
        <v>14.258004871207834</v>
      </c>
      <c r="AQ288" s="3" t="str">
        <f t="shared" si="249"/>
        <v>1.13</v>
      </c>
      <c r="AR288" s="3" t="str">
        <f t="shared" si="250"/>
        <v>-</v>
      </c>
      <c r="AS288" s="3">
        <f t="shared" si="251"/>
        <v>359.39</v>
      </c>
      <c r="AT288" s="3">
        <f t="shared" ca="1" si="252"/>
        <v>88.941148088017727</v>
      </c>
      <c r="AU288" s="3">
        <f t="shared" ca="1" si="253"/>
        <v>12.221147032463859</v>
      </c>
      <c r="AW288" s="3" t="str">
        <f t="shared" si="254"/>
        <v>1.13</v>
      </c>
      <c r="AX288" s="3" t="str">
        <f t="shared" si="255"/>
        <v>-</v>
      </c>
      <c r="AY288" s="3">
        <f t="shared" si="256"/>
        <v>359.39</v>
      </c>
      <c r="AZ288" s="3">
        <f t="shared" ca="1" si="257"/>
        <v>88.941148088017727</v>
      </c>
      <c r="BA288" s="3">
        <f t="shared" ca="1" si="258"/>
        <v>10.184289193719883</v>
      </c>
      <c r="BC288" s="3" t="str">
        <f t="shared" si="259"/>
        <v>1.13</v>
      </c>
      <c r="BD288" s="3" t="str">
        <f t="shared" si="260"/>
        <v>-</v>
      </c>
      <c r="BE288" s="3">
        <f t="shared" si="261"/>
        <v>359.39</v>
      </c>
      <c r="BF288" s="3">
        <f t="shared" ca="1" si="262"/>
        <v>88.941148088017727</v>
      </c>
      <c r="BG288" s="3">
        <f t="shared" ca="1" si="263"/>
        <v>6.1105735162319297</v>
      </c>
      <c r="BI288" s="3" t="str">
        <f t="shared" si="264"/>
        <v>1.13</v>
      </c>
      <c r="BJ288" s="3" t="str">
        <f t="shared" si="265"/>
        <v>-</v>
      </c>
      <c r="BK288" s="3">
        <f t="shared" si="266"/>
        <v>359.39</v>
      </c>
      <c r="BL288" s="3">
        <f t="shared" ca="1" si="267"/>
        <v>88.941148088017727</v>
      </c>
      <c r="BM288" s="3">
        <f t="shared" ca="1" si="268"/>
        <v>2.0368578387439764</v>
      </c>
    </row>
    <row r="289" spans="1:65" x14ac:dyDescent="0.3">
      <c r="A289" s="3" t="str">
        <f>'Forward collapse simulation'!B299</f>
        <v>1.13</v>
      </c>
      <c r="B289" s="3" t="str">
        <f>IF('Forward collapse simulation'!C299="","-",'Forward collapse simulation'!C299)</f>
        <v>-</v>
      </c>
      <c r="C289" s="3">
        <f>'Forward collapse simulation'!E299</f>
        <v>264.70999999999998</v>
      </c>
      <c r="D289" s="3">
        <f ca="1">'Forward collapse simulation'!AK299</f>
        <v>89.562273379801823</v>
      </c>
      <c r="E289" s="84">
        <f ca="1">'Forward collapse simulation'!AL299</f>
        <v>21.334749413069144</v>
      </c>
      <c r="G289" s="3" t="str">
        <f t="shared" si="219"/>
        <v>1.13</v>
      </c>
      <c r="H289" s="3" t="str">
        <f t="shared" si="220"/>
        <v>-</v>
      </c>
      <c r="I289" s="3">
        <f t="shared" si="221"/>
        <v>264.70999999999998</v>
      </c>
      <c r="J289" s="3">
        <f t="shared" ca="1" si="222"/>
        <v>89.562273379801823</v>
      </c>
      <c r="K289" s="3">
        <f t="shared" ca="1" si="223"/>
        <v>20.268011942415686</v>
      </c>
      <c r="M289" s="3" t="str">
        <f t="shared" si="224"/>
        <v>1.13</v>
      </c>
      <c r="N289" s="3" t="str">
        <f t="shared" si="225"/>
        <v>-</v>
      </c>
      <c r="O289" s="3">
        <f t="shared" si="226"/>
        <v>264.70999999999998</v>
      </c>
      <c r="P289" s="3">
        <f t="shared" ca="1" si="227"/>
        <v>89.562273379801823</v>
      </c>
      <c r="Q289" s="3">
        <f t="shared" ca="1" si="228"/>
        <v>19.201274471762229</v>
      </c>
      <c r="R289" s="85"/>
      <c r="S289" s="3" t="str">
        <f t="shared" si="229"/>
        <v>1.13</v>
      </c>
      <c r="T289" s="3" t="str">
        <f t="shared" si="230"/>
        <v>-</v>
      </c>
      <c r="U289" s="3">
        <f t="shared" si="231"/>
        <v>264.70999999999998</v>
      </c>
      <c r="V289" s="3">
        <f t="shared" ca="1" si="232"/>
        <v>89.562273379801823</v>
      </c>
      <c r="W289" s="3">
        <f t="shared" ca="1" si="233"/>
        <v>18.134537001108772</v>
      </c>
      <c r="X289" s="85"/>
      <c r="Y289" s="3" t="str">
        <f t="shared" si="234"/>
        <v>1.13</v>
      </c>
      <c r="Z289" s="3" t="str">
        <f t="shared" si="235"/>
        <v>-</v>
      </c>
      <c r="AA289" s="3">
        <f t="shared" si="236"/>
        <v>264.70999999999998</v>
      </c>
      <c r="AB289" s="3">
        <f t="shared" ca="1" si="237"/>
        <v>89.562273379801823</v>
      </c>
      <c r="AC289" s="3">
        <f t="shared" ca="1" si="238"/>
        <v>17.067799530455314</v>
      </c>
      <c r="AE289" s="3" t="str">
        <f t="shared" si="239"/>
        <v>1.13</v>
      </c>
      <c r="AF289" s="3" t="str">
        <f t="shared" si="240"/>
        <v>-</v>
      </c>
      <c r="AG289" s="3">
        <f t="shared" si="241"/>
        <v>264.70999999999998</v>
      </c>
      <c r="AH289" s="3">
        <f t="shared" ca="1" si="242"/>
        <v>89.562273379801823</v>
      </c>
      <c r="AI289" s="3">
        <f t="shared" ca="1" si="243"/>
        <v>16.001062059801857</v>
      </c>
      <c r="AK289" s="3" t="str">
        <f t="shared" si="244"/>
        <v>1.13</v>
      </c>
      <c r="AL289" s="3" t="str">
        <f t="shared" si="245"/>
        <v>-</v>
      </c>
      <c r="AM289" s="3">
        <f t="shared" si="246"/>
        <v>264.70999999999998</v>
      </c>
      <c r="AN289" s="3">
        <f t="shared" ca="1" si="247"/>
        <v>89.562273379801823</v>
      </c>
      <c r="AO289" s="3">
        <f t="shared" ca="1" si="248"/>
        <v>14.9343245891484</v>
      </c>
      <c r="AQ289" s="3" t="str">
        <f t="shared" si="249"/>
        <v>1.13</v>
      </c>
      <c r="AR289" s="3" t="str">
        <f t="shared" si="250"/>
        <v>-</v>
      </c>
      <c r="AS289" s="3">
        <f t="shared" si="251"/>
        <v>264.70999999999998</v>
      </c>
      <c r="AT289" s="3">
        <f t="shared" ca="1" si="252"/>
        <v>89.562273379801823</v>
      </c>
      <c r="AU289" s="3">
        <f t="shared" ca="1" si="253"/>
        <v>12.800849647841487</v>
      </c>
      <c r="AW289" s="3" t="str">
        <f t="shared" si="254"/>
        <v>1.13</v>
      </c>
      <c r="AX289" s="3" t="str">
        <f t="shared" si="255"/>
        <v>-</v>
      </c>
      <c r="AY289" s="3">
        <f t="shared" si="256"/>
        <v>264.70999999999998</v>
      </c>
      <c r="AZ289" s="3">
        <f t="shared" ca="1" si="257"/>
        <v>89.562273379801823</v>
      </c>
      <c r="BA289" s="3">
        <f t="shared" ca="1" si="258"/>
        <v>10.667374706534572</v>
      </c>
      <c r="BC289" s="3" t="str">
        <f t="shared" si="259"/>
        <v>1.13</v>
      </c>
      <c r="BD289" s="3" t="str">
        <f t="shared" si="260"/>
        <v>-</v>
      </c>
      <c r="BE289" s="3">
        <f t="shared" si="261"/>
        <v>264.70999999999998</v>
      </c>
      <c r="BF289" s="3">
        <f t="shared" ca="1" si="262"/>
        <v>89.562273379801823</v>
      </c>
      <c r="BG289" s="3">
        <f t="shared" ca="1" si="263"/>
        <v>6.4004248239207433</v>
      </c>
      <c r="BI289" s="3" t="str">
        <f t="shared" si="264"/>
        <v>1.13</v>
      </c>
      <c r="BJ289" s="3" t="str">
        <f t="shared" si="265"/>
        <v>-</v>
      </c>
      <c r="BK289" s="3">
        <f t="shared" si="266"/>
        <v>264.70999999999998</v>
      </c>
      <c r="BL289" s="3">
        <f t="shared" ca="1" si="267"/>
        <v>89.562273379801823</v>
      </c>
      <c r="BM289" s="3">
        <f t="shared" ca="1" si="268"/>
        <v>2.1334749413069143</v>
      </c>
    </row>
    <row r="290" spans="1:65" x14ac:dyDescent="0.3">
      <c r="A290" s="3" t="str">
        <f>'Forward collapse simulation'!B300</f>
        <v>1.13</v>
      </c>
      <c r="B290" s="3" t="str">
        <f>IF('Forward collapse simulation'!C300="","-",'Forward collapse simulation'!C300)</f>
        <v>-</v>
      </c>
      <c r="C290" s="3">
        <f>'Forward collapse simulation'!E300</f>
        <v>214.9</v>
      </c>
      <c r="D290" s="3">
        <f ca="1">'Forward collapse simulation'!AK300</f>
        <v>88.748896318499092</v>
      </c>
      <c r="E290" s="84">
        <f ca="1">'Forward collapse simulation'!AL300</f>
        <v>22.17386947835633</v>
      </c>
      <c r="G290" s="3" t="str">
        <f t="shared" si="219"/>
        <v>1.13</v>
      </c>
      <c r="H290" s="3" t="str">
        <f t="shared" si="220"/>
        <v>-</v>
      </c>
      <c r="I290" s="3">
        <f t="shared" si="221"/>
        <v>214.9</v>
      </c>
      <c r="J290" s="3">
        <f t="shared" ca="1" si="222"/>
        <v>88.748896318499092</v>
      </c>
      <c r="K290" s="3">
        <f t="shared" ca="1" si="223"/>
        <v>21.065176004438513</v>
      </c>
      <c r="M290" s="3" t="str">
        <f t="shared" si="224"/>
        <v>1.13</v>
      </c>
      <c r="N290" s="3" t="str">
        <f t="shared" si="225"/>
        <v>-</v>
      </c>
      <c r="O290" s="3">
        <f t="shared" si="226"/>
        <v>214.9</v>
      </c>
      <c r="P290" s="3">
        <f t="shared" ca="1" si="227"/>
        <v>88.748896318499092</v>
      </c>
      <c r="Q290" s="3">
        <f t="shared" ca="1" si="228"/>
        <v>19.956482530520699</v>
      </c>
      <c r="R290" s="85"/>
      <c r="S290" s="3" t="str">
        <f t="shared" si="229"/>
        <v>1.13</v>
      </c>
      <c r="T290" s="3" t="str">
        <f t="shared" si="230"/>
        <v>-</v>
      </c>
      <c r="U290" s="3">
        <f t="shared" si="231"/>
        <v>214.9</v>
      </c>
      <c r="V290" s="3">
        <f t="shared" ca="1" si="232"/>
        <v>88.748896318499092</v>
      </c>
      <c r="W290" s="3">
        <f t="shared" ca="1" si="233"/>
        <v>18.847789056602881</v>
      </c>
      <c r="X290" s="85"/>
      <c r="Y290" s="3" t="str">
        <f t="shared" si="234"/>
        <v>1.13</v>
      </c>
      <c r="Z290" s="3" t="str">
        <f t="shared" si="235"/>
        <v>-</v>
      </c>
      <c r="AA290" s="3">
        <f t="shared" si="236"/>
        <v>214.9</v>
      </c>
      <c r="AB290" s="3">
        <f t="shared" ca="1" si="237"/>
        <v>88.748896318499092</v>
      </c>
      <c r="AC290" s="3">
        <f t="shared" ca="1" si="238"/>
        <v>17.739095582685064</v>
      </c>
      <c r="AE290" s="3" t="str">
        <f t="shared" si="239"/>
        <v>1.13</v>
      </c>
      <c r="AF290" s="3" t="str">
        <f t="shared" si="240"/>
        <v>-</v>
      </c>
      <c r="AG290" s="3">
        <f t="shared" si="241"/>
        <v>214.9</v>
      </c>
      <c r="AH290" s="3">
        <f t="shared" ca="1" si="242"/>
        <v>88.748896318499092</v>
      </c>
      <c r="AI290" s="3">
        <f t="shared" ca="1" si="243"/>
        <v>16.63040210876725</v>
      </c>
      <c r="AK290" s="3" t="str">
        <f t="shared" si="244"/>
        <v>1.13</v>
      </c>
      <c r="AL290" s="3" t="str">
        <f t="shared" si="245"/>
        <v>-</v>
      </c>
      <c r="AM290" s="3">
        <f t="shared" si="246"/>
        <v>214.9</v>
      </c>
      <c r="AN290" s="3">
        <f t="shared" ca="1" si="247"/>
        <v>88.748896318499092</v>
      </c>
      <c r="AO290" s="3">
        <f t="shared" ca="1" si="248"/>
        <v>15.52170863484943</v>
      </c>
      <c r="AQ290" s="3" t="str">
        <f t="shared" si="249"/>
        <v>1.13</v>
      </c>
      <c r="AR290" s="3" t="str">
        <f t="shared" si="250"/>
        <v>-</v>
      </c>
      <c r="AS290" s="3">
        <f t="shared" si="251"/>
        <v>214.9</v>
      </c>
      <c r="AT290" s="3">
        <f t="shared" ca="1" si="252"/>
        <v>88.748896318499092</v>
      </c>
      <c r="AU290" s="3">
        <f t="shared" ca="1" si="253"/>
        <v>13.304321687013799</v>
      </c>
      <c r="AW290" s="3" t="str">
        <f t="shared" si="254"/>
        <v>1.13</v>
      </c>
      <c r="AX290" s="3" t="str">
        <f t="shared" si="255"/>
        <v>-</v>
      </c>
      <c r="AY290" s="3">
        <f t="shared" si="256"/>
        <v>214.9</v>
      </c>
      <c r="AZ290" s="3">
        <f t="shared" ca="1" si="257"/>
        <v>88.748896318499092</v>
      </c>
      <c r="BA290" s="3">
        <f t="shared" ca="1" si="258"/>
        <v>11.086934739178165</v>
      </c>
      <c r="BC290" s="3" t="str">
        <f t="shared" si="259"/>
        <v>1.13</v>
      </c>
      <c r="BD290" s="3" t="str">
        <f t="shared" si="260"/>
        <v>-</v>
      </c>
      <c r="BE290" s="3">
        <f t="shared" si="261"/>
        <v>214.9</v>
      </c>
      <c r="BF290" s="3">
        <f t="shared" ca="1" si="262"/>
        <v>88.748896318499092</v>
      </c>
      <c r="BG290" s="3">
        <f t="shared" ca="1" si="263"/>
        <v>6.6521608435068993</v>
      </c>
      <c r="BI290" s="3" t="str">
        <f t="shared" si="264"/>
        <v>1.13</v>
      </c>
      <c r="BJ290" s="3" t="str">
        <f t="shared" si="265"/>
        <v>-</v>
      </c>
      <c r="BK290" s="3">
        <f t="shared" si="266"/>
        <v>214.9</v>
      </c>
      <c r="BL290" s="3">
        <f t="shared" ca="1" si="267"/>
        <v>88.748896318499092</v>
      </c>
      <c r="BM290" s="3">
        <f t="shared" ca="1" si="268"/>
        <v>2.2173869478356329</v>
      </c>
    </row>
    <row r="291" spans="1:65" x14ac:dyDescent="0.3">
      <c r="A291" s="3" t="str">
        <f>'Forward collapse simulation'!B301</f>
        <v>1.13</v>
      </c>
      <c r="B291" s="3" t="str">
        <f>IF('Forward collapse simulation'!C301="","-",'Forward collapse simulation'!C301)</f>
        <v>-</v>
      </c>
      <c r="C291" s="3">
        <f>'Forward collapse simulation'!E301</f>
        <v>200.1</v>
      </c>
      <c r="D291" s="3">
        <f ca="1">'Forward collapse simulation'!AK301</f>
        <v>88.196645493245498</v>
      </c>
      <c r="E291" s="84">
        <f ca="1">'Forward collapse simulation'!AL301</f>
        <v>23.200578172462162</v>
      </c>
      <c r="G291" s="3" t="str">
        <f t="shared" si="219"/>
        <v>1.13</v>
      </c>
      <c r="H291" s="3" t="str">
        <f t="shared" si="220"/>
        <v>-</v>
      </c>
      <c r="I291" s="3">
        <f t="shared" si="221"/>
        <v>200.1</v>
      </c>
      <c r="J291" s="3">
        <f t="shared" ca="1" si="222"/>
        <v>88.196645493245498</v>
      </c>
      <c r="K291" s="3">
        <f t="shared" ca="1" si="223"/>
        <v>22.040549263839054</v>
      </c>
      <c r="M291" s="3" t="str">
        <f t="shared" si="224"/>
        <v>1.13</v>
      </c>
      <c r="N291" s="3" t="str">
        <f t="shared" si="225"/>
        <v>-</v>
      </c>
      <c r="O291" s="3">
        <f t="shared" si="226"/>
        <v>200.1</v>
      </c>
      <c r="P291" s="3">
        <f t="shared" ca="1" si="227"/>
        <v>88.196645493245498</v>
      </c>
      <c r="Q291" s="3">
        <f t="shared" ca="1" si="228"/>
        <v>20.880520355215946</v>
      </c>
      <c r="R291" s="85"/>
      <c r="S291" s="3" t="str">
        <f t="shared" si="229"/>
        <v>1.13</v>
      </c>
      <c r="T291" s="3" t="str">
        <f t="shared" si="230"/>
        <v>-</v>
      </c>
      <c r="U291" s="3">
        <f t="shared" si="231"/>
        <v>200.1</v>
      </c>
      <c r="V291" s="3">
        <f t="shared" ca="1" si="232"/>
        <v>88.196645493245498</v>
      </c>
      <c r="W291" s="3">
        <f t="shared" ca="1" si="233"/>
        <v>19.720491446592838</v>
      </c>
      <c r="X291" s="85"/>
      <c r="Y291" s="3" t="str">
        <f t="shared" si="234"/>
        <v>1.13</v>
      </c>
      <c r="Z291" s="3" t="str">
        <f t="shared" si="235"/>
        <v>-</v>
      </c>
      <c r="AA291" s="3">
        <f t="shared" si="236"/>
        <v>200.1</v>
      </c>
      <c r="AB291" s="3">
        <f t="shared" ca="1" si="237"/>
        <v>88.196645493245498</v>
      </c>
      <c r="AC291" s="3">
        <f t="shared" ca="1" si="238"/>
        <v>18.56046253796973</v>
      </c>
      <c r="AE291" s="3" t="str">
        <f t="shared" si="239"/>
        <v>1.13</v>
      </c>
      <c r="AF291" s="3" t="str">
        <f t="shared" si="240"/>
        <v>-</v>
      </c>
      <c r="AG291" s="3">
        <f t="shared" si="241"/>
        <v>200.1</v>
      </c>
      <c r="AH291" s="3">
        <f t="shared" ca="1" si="242"/>
        <v>88.196645493245498</v>
      </c>
      <c r="AI291" s="3">
        <f t="shared" ca="1" si="243"/>
        <v>17.400433629346622</v>
      </c>
      <c r="AK291" s="3" t="str">
        <f t="shared" si="244"/>
        <v>1.13</v>
      </c>
      <c r="AL291" s="3" t="str">
        <f t="shared" si="245"/>
        <v>-</v>
      </c>
      <c r="AM291" s="3">
        <f t="shared" si="246"/>
        <v>200.1</v>
      </c>
      <c r="AN291" s="3">
        <f t="shared" ca="1" si="247"/>
        <v>88.196645493245498</v>
      </c>
      <c r="AO291" s="3">
        <f t="shared" ca="1" si="248"/>
        <v>16.240404720723511</v>
      </c>
      <c r="AQ291" s="3" t="str">
        <f t="shared" si="249"/>
        <v>1.13</v>
      </c>
      <c r="AR291" s="3" t="str">
        <f t="shared" si="250"/>
        <v>-</v>
      </c>
      <c r="AS291" s="3">
        <f t="shared" si="251"/>
        <v>200.1</v>
      </c>
      <c r="AT291" s="3">
        <f t="shared" ca="1" si="252"/>
        <v>88.196645493245498</v>
      </c>
      <c r="AU291" s="3">
        <f t="shared" ca="1" si="253"/>
        <v>13.920346903477297</v>
      </c>
      <c r="AW291" s="3" t="str">
        <f t="shared" si="254"/>
        <v>1.13</v>
      </c>
      <c r="AX291" s="3" t="str">
        <f t="shared" si="255"/>
        <v>-</v>
      </c>
      <c r="AY291" s="3">
        <f t="shared" si="256"/>
        <v>200.1</v>
      </c>
      <c r="AZ291" s="3">
        <f t="shared" ca="1" si="257"/>
        <v>88.196645493245498</v>
      </c>
      <c r="BA291" s="3">
        <f t="shared" ca="1" si="258"/>
        <v>11.600289086231081</v>
      </c>
      <c r="BC291" s="3" t="str">
        <f t="shared" si="259"/>
        <v>1.13</v>
      </c>
      <c r="BD291" s="3" t="str">
        <f t="shared" si="260"/>
        <v>-</v>
      </c>
      <c r="BE291" s="3">
        <f t="shared" si="261"/>
        <v>200.1</v>
      </c>
      <c r="BF291" s="3">
        <f t="shared" ca="1" si="262"/>
        <v>88.196645493245498</v>
      </c>
      <c r="BG291" s="3">
        <f t="shared" ca="1" si="263"/>
        <v>6.9601734517386484</v>
      </c>
      <c r="BI291" s="3" t="str">
        <f t="shared" si="264"/>
        <v>1.13</v>
      </c>
      <c r="BJ291" s="3" t="str">
        <f t="shared" si="265"/>
        <v>-</v>
      </c>
      <c r="BK291" s="3">
        <f t="shared" si="266"/>
        <v>200.1</v>
      </c>
      <c r="BL291" s="3">
        <f t="shared" ca="1" si="267"/>
        <v>88.196645493245498</v>
      </c>
      <c r="BM291" s="3">
        <f t="shared" ca="1" si="268"/>
        <v>2.3200578172462163</v>
      </c>
    </row>
    <row r="292" spans="1:65" x14ac:dyDescent="0.3">
      <c r="A292" s="3" t="str">
        <f>'Forward collapse simulation'!B302</f>
        <v>1.13</v>
      </c>
      <c r="B292" s="3" t="str">
        <f>IF('Forward collapse simulation'!C302="","-",'Forward collapse simulation'!C302)</f>
        <v>-</v>
      </c>
      <c r="C292" s="3">
        <f>'Forward collapse simulation'!E302</f>
        <v>195.76</v>
      </c>
      <c r="D292" s="3">
        <f ca="1">'Forward collapse simulation'!AK302</f>
        <v>87.838999409835807</v>
      </c>
      <c r="E292" s="84">
        <f ca="1">'Forward collapse simulation'!AL302</f>
        <v>37.690170121561678</v>
      </c>
      <c r="G292" s="3" t="str">
        <f t="shared" si="219"/>
        <v>1.13</v>
      </c>
      <c r="H292" s="3" t="str">
        <f t="shared" si="220"/>
        <v>-</v>
      </c>
      <c r="I292" s="3">
        <f t="shared" si="221"/>
        <v>195.76</v>
      </c>
      <c r="J292" s="3">
        <f t="shared" ca="1" si="222"/>
        <v>87.838999409835807</v>
      </c>
      <c r="K292" s="3">
        <f t="shared" ca="1" si="223"/>
        <v>35.805661615483594</v>
      </c>
      <c r="M292" s="3" t="str">
        <f t="shared" si="224"/>
        <v>1.13</v>
      </c>
      <c r="N292" s="3" t="str">
        <f t="shared" si="225"/>
        <v>-</v>
      </c>
      <c r="O292" s="3">
        <f t="shared" si="226"/>
        <v>195.76</v>
      </c>
      <c r="P292" s="3">
        <f t="shared" ca="1" si="227"/>
        <v>87.838999409835807</v>
      </c>
      <c r="Q292" s="3">
        <f t="shared" ca="1" si="228"/>
        <v>33.921153109405509</v>
      </c>
      <c r="R292" s="85"/>
      <c r="S292" s="3" t="str">
        <f t="shared" si="229"/>
        <v>1.13</v>
      </c>
      <c r="T292" s="3" t="str">
        <f t="shared" si="230"/>
        <v>-</v>
      </c>
      <c r="U292" s="3">
        <f t="shared" si="231"/>
        <v>195.76</v>
      </c>
      <c r="V292" s="3">
        <f t="shared" ca="1" si="232"/>
        <v>87.838999409835807</v>
      </c>
      <c r="W292" s="3">
        <f t="shared" ca="1" si="233"/>
        <v>32.036644603327424</v>
      </c>
      <c r="X292" s="85"/>
      <c r="Y292" s="3" t="str">
        <f t="shared" si="234"/>
        <v>1.13</v>
      </c>
      <c r="Z292" s="3" t="str">
        <f t="shared" si="235"/>
        <v>-</v>
      </c>
      <c r="AA292" s="3">
        <f t="shared" si="236"/>
        <v>195.76</v>
      </c>
      <c r="AB292" s="3">
        <f t="shared" ca="1" si="237"/>
        <v>87.838999409835807</v>
      </c>
      <c r="AC292" s="3">
        <f t="shared" ca="1" si="238"/>
        <v>30.152136097249343</v>
      </c>
      <c r="AE292" s="3" t="str">
        <f t="shared" si="239"/>
        <v>1.13</v>
      </c>
      <c r="AF292" s="3" t="str">
        <f t="shared" si="240"/>
        <v>-</v>
      </c>
      <c r="AG292" s="3">
        <f t="shared" si="241"/>
        <v>195.76</v>
      </c>
      <c r="AH292" s="3">
        <f t="shared" ca="1" si="242"/>
        <v>87.838999409835807</v>
      </c>
      <c r="AI292" s="3">
        <f t="shared" ca="1" si="243"/>
        <v>28.267627591171259</v>
      </c>
      <c r="AK292" s="3" t="str">
        <f t="shared" si="244"/>
        <v>1.13</v>
      </c>
      <c r="AL292" s="3" t="str">
        <f t="shared" si="245"/>
        <v>-</v>
      </c>
      <c r="AM292" s="3">
        <f t="shared" si="246"/>
        <v>195.76</v>
      </c>
      <c r="AN292" s="3">
        <f t="shared" ca="1" si="247"/>
        <v>87.838999409835807</v>
      </c>
      <c r="AO292" s="3">
        <f t="shared" ca="1" si="248"/>
        <v>26.383119085093174</v>
      </c>
      <c r="AQ292" s="3" t="str">
        <f t="shared" si="249"/>
        <v>1.13</v>
      </c>
      <c r="AR292" s="3" t="str">
        <f t="shared" si="250"/>
        <v>-</v>
      </c>
      <c r="AS292" s="3">
        <f t="shared" si="251"/>
        <v>195.76</v>
      </c>
      <c r="AT292" s="3">
        <f t="shared" ca="1" si="252"/>
        <v>87.838999409835807</v>
      </c>
      <c r="AU292" s="3">
        <f t="shared" ca="1" si="253"/>
        <v>22.614102072937005</v>
      </c>
      <c r="AW292" s="3" t="str">
        <f t="shared" si="254"/>
        <v>1.13</v>
      </c>
      <c r="AX292" s="3" t="str">
        <f t="shared" si="255"/>
        <v>-</v>
      </c>
      <c r="AY292" s="3">
        <f t="shared" si="256"/>
        <v>195.76</v>
      </c>
      <c r="AZ292" s="3">
        <f t="shared" ca="1" si="257"/>
        <v>87.838999409835807</v>
      </c>
      <c r="BA292" s="3">
        <f t="shared" ca="1" si="258"/>
        <v>18.845085060780839</v>
      </c>
      <c r="BC292" s="3" t="str">
        <f t="shared" si="259"/>
        <v>1.13</v>
      </c>
      <c r="BD292" s="3" t="str">
        <f t="shared" si="260"/>
        <v>-</v>
      </c>
      <c r="BE292" s="3">
        <f t="shared" si="261"/>
        <v>195.76</v>
      </c>
      <c r="BF292" s="3">
        <f t="shared" ca="1" si="262"/>
        <v>87.838999409835807</v>
      </c>
      <c r="BG292" s="3">
        <f t="shared" ca="1" si="263"/>
        <v>11.307051036468502</v>
      </c>
      <c r="BI292" s="3" t="str">
        <f t="shared" si="264"/>
        <v>1.13</v>
      </c>
      <c r="BJ292" s="3" t="str">
        <f t="shared" si="265"/>
        <v>-</v>
      </c>
      <c r="BK292" s="3">
        <f t="shared" si="266"/>
        <v>195.76</v>
      </c>
      <c r="BL292" s="3">
        <f t="shared" ca="1" si="267"/>
        <v>87.838999409835807</v>
      </c>
      <c r="BM292" s="3">
        <f t="shared" ca="1" si="268"/>
        <v>3.7690170121561679</v>
      </c>
    </row>
    <row r="293" spans="1:65" x14ac:dyDescent="0.3">
      <c r="A293" s="3" t="str">
        <f>'Forward collapse simulation'!B303</f>
        <v>1.13</v>
      </c>
      <c r="B293" s="3" t="str">
        <f>IF('Forward collapse simulation'!C303="","-",'Forward collapse simulation'!C303)</f>
        <v>-</v>
      </c>
      <c r="C293" s="3">
        <f>'Forward collapse simulation'!E303</f>
        <v>190.8</v>
      </c>
      <c r="D293" s="3">
        <f ca="1">'Forward collapse simulation'!AK303</f>
        <v>87.231549112442721</v>
      </c>
      <c r="E293" s="84">
        <f ca="1">'Forward collapse simulation'!AL303</f>
        <v>30.396788793878567</v>
      </c>
      <c r="G293" s="3" t="str">
        <f t="shared" si="219"/>
        <v>1.13</v>
      </c>
      <c r="H293" s="3" t="str">
        <f t="shared" si="220"/>
        <v>-</v>
      </c>
      <c r="I293" s="3">
        <f t="shared" si="221"/>
        <v>190.8</v>
      </c>
      <c r="J293" s="3">
        <f t="shared" ca="1" si="222"/>
        <v>87.231549112442721</v>
      </c>
      <c r="K293" s="3">
        <f t="shared" ca="1" si="223"/>
        <v>28.876949354184639</v>
      </c>
      <c r="M293" s="3" t="str">
        <f t="shared" si="224"/>
        <v>1.13</v>
      </c>
      <c r="N293" s="3" t="str">
        <f t="shared" si="225"/>
        <v>-</v>
      </c>
      <c r="O293" s="3">
        <f t="shared" si="226"/>
        <v>190.8</v>
      </c>
      <c r="P293" s="3">
        <f t="shared" ca="1" si="227"/>
        <v>87.231549112442721</v>
      </c>
      <c r="Q293" s="3">
        <f t="shared" ca="1" si="228"/>
        <v>27.35710991449071</v>
      </c>
      <c r="R293" s="85"/>
      <c r="S293" s="3" t="str">
        <f t="shared" si="229"/>
        <v>1.13</v>
      </c>
      <c r="T293" s="3" t="str">
        <f t="shared" si="230"/>
        <v>-</v>
      </c>
      <c r="U293" s="3">
        <f t="shared" si="231"/>
        <v>190.8</v>
      </c>
      <c r="V293" s="3">
        <f t="shared" ca="1" si="232"/>
        <v>87.231549112442721</v>
      </c>
      <c r="W293" s="3">
        <f t="shared" ca="1" si="233"/>
        <v>25.837270474796782</v>
      </c>
      <c r="X293" s="85"/>
      <c r="Y293" s="3" t="str">
        <f t="shared" si="234"/>
        <v>1.13</v>
      </c>
      <c r="Z293" s="3" t="str">
        <f t="shared" si="235"/>
        <v>-</v>
      </c>
      <c r="AA293" s="3">
        <f t="shared" si="236"/>
        <v>190.8</v>
      </c>
      <c r="AB293" s="3">
        <f t="shared" ca="1" si="237"/>
        <v>87.231549112442721</v>
      </c>
      <c r="AC293" s="3">
        <f t="shared" ca="1" si="238"/>
        <v>24.317431035102857</v>
      </c>
      <c r="AE293" s="3" t="str">
        <f t="shared" si="239"/>
        <v>1.13</v>
      </c>
      <c r="AF293" s="3" t="str">
        <f t="shared" si="240"/>
        <v>-</v>
      </c>
      <c r="AG293" s="3">
        <f t="shared" si="241"/>
        <v>190.8</v>
      </c>
      <c r="AH293" s="3">
        <f t="shared" ca="1" si="242"/>
        <v>87.231549112442721</v>
      </c>
      <c r="AI293" s="3">
        <f t="shared" ca="1" si="243"/>
        <v>22.797591595408925</v>
      </c>
      <c r="AK293" s="3" t="str">
        <f t="shared" si="244"/>
        <v>1.13</v>
      </c>
      <c r="AL293" s="3" t="str">
        <f t="shared" si="245"/>
        <v>-</v>
      </c>
      <c r="AM293" s="3">
        <f t="shared" si="246"/>
        <v>190.8</v>
      </c>
      <c r="AN293" s="3">
        <f t="shared" ca="1" si="247"/>
        <v>87.231549112442721</v>
      </c>
      <c r="AO293" s="3">
        <f t="shared" ca="1" si="248"/>
        <v>21.277752155714996</v>
      </c>
      <c r="AQ293" s="3" t="str">
        <f t="shared" si="249"/>
        <v>1.13</v>
      </c>
      <c r="AR293" s="3" t="str">
        <f t="shared" si="250"/>
        <v>-</v>
      </c>
      <c r="AS293" s="3">
        <f t="shared" si="251"/>
        <v>190.8</v>
      </c>
      <c r="AT293" s="3">
        <f t="shared" ca="1" si="252"/>
        <v>87.231549112442721</v>
      </c>
      <c r="AU293" s="3">
        <f t="shared" ca="1" si="253"/>
        <v>18.238073276327139</v>
      </c>
      <c r="AW293" s="3" t="str">
        <f t="shared" si="254"/>
        <v>1.13</v>
      </c>
      <c r="AX293" s="3" t="str">
        <f t="shared" si="255"/>
        <v>-</v>
      </c>
      <c r="AY293" s="3">
        <f t="shared" si="256"/>
        <v>190.8</v>
      </c>
      <c r="AZ293" s="3">
        <f t="shared" ca="1" si="257"/>
        <v>87.231549112442721</v>
      </c>
      <c r="BA293" s="3">
        <f t="shared" ca="1" si="258"/>
        <v>15.198394396939284</v>
      </c>
      <c r="BC293" s="3" t="str">
        <f t="shared" si="259"/>
        <v>1.13</v>
      </c>
      <c r="BD293" s="3" t="str">
        <f t="shared" si="260"/>
        <v>-</v>
      </c>
      <c r="BE293" s="3">
        <f t="shared" si="261"/>
        <v>190.8</v>
      </c>
      <c r="BF293" s="3">
        <f t="shared" ca="1" si="262"/>
        <v>87.231549112442721</v>
      </c>
      <c r="BG293" s="3">
        <f t="shared" ca="1" si="263"/>
        <v>9.1190366381635695</v>
      </c>
      <c r="BI293" s="3" t="str">
        <f t="shared" si="264"/>
        <v>1.13</v>
      </c>
      <c r="BJ293" s="3" t="str">
        <f t="shared" si="265"/>
        <v>-</v>
      </c>
      <c r="BK293" s="3">
        <f t="shared" si="266"/>
        <v>190.8</v>
      </c>
      <c r="BL293" s="3">
        <f t="shared" ca="1" si="267"/>
        <v>87.231549112442721</v>
      </c>
      <c r="BM293" s="3">
        <f t="shared" ca="1" si="268"/>
        <v>3.0396788793878571</v>
      </c>
    </row>
    <row r="294" spans="1:65" x14ac:dyDescent="0.3">
      <c r="A294" s="3" t="str">
        <f>'Forward collapse simulation'!B304</f>
        <v>1.13</v>
      </c>
      <c r="B294" s="3" t="str">
        <f>IF('Forward collapse simulation'!C304="","-",'Forward collapse simulation'!C304)</f>
        <v>-</v>
      </c>
      <c r="C294" s="3">
        <f>'Forward collapse simulation'!E304</f>
        <v>184.68</v>
      </c>
      <c r="D294" s="3">
        <f ca="1">'Forward collapse simulation'!AK304</f>
        <v>86.624567025500511</v>
      </c>
      <c r="E294" s="84">
        <f ca="1">'Forward collapse simulation'!AL304</f>
        <v>28.508261186641288</v>
      </c>
      <c r="G294" s="3" t="str">
        <f t="shared" si="219"/>
        <v>1.13</v>
      </c>
      <c r="H294" s="3" t="str">
        <f t="shared" si="220"/>
        <v>-</v>
      </c>
      <c r="I294" s="3">
        <f t="shared" si="221"/>
        <v>184.68</v>
      </c>
      <c r="J294" s="3">
        <f t="shared" ca="1" si="222"/>
        <v>86.624567025500511</v>
      </c>
      <c r="K294" s="3">
        <f t="shared" ca="1" si="223"/>
        <v>27.082848127309223</v>
      </c>
      <c r="M294" s="3" t="str">
        <f t="shared" si="224"/>
        <v>1.13</v>
      </c>
      <c r="N294" s="3" t="str">
        <f t="shared" si="225"/>
        <v>-</v>
      </c>
      <c r="O294" s="3">
        <f t="shared" si="226"/>
        <v>184.68</v>
      </c>
      <c r="P294" s="3">
        <f t="shared" ca="1" si="227"/>
        <v>86.624567025500511</v>
      </c>
      <c r="Q294" s="3">
        <f t="shared" ca="1" si="228"/>
        <v>25.657435067977161</v>
      </c>
      <c r="R294" s="85"/>
      <c r="S294" s="3" t="str">
        <f t="shared" si="229"/>
        <v>1.13</v>
      </c>
      <c r="T294" s="3" t="str">
        <f t="shared" si="230"/>
        <v>-</v>
      </c>
      <c r="U294" s="3">
        <f t="shared" si="231"/>
        <v>184.68</v>
      </c>
      <c r="V294" s="3">
        <f t="shared" ca="1" si="232"/>
        <v>86.624567025500511</v>
      </c>
      <c r="W294" s="3">
        <f t="shared" ca="1" si="233"/>
        <v>24.232022008645096</v>
      </c>
      <c r="X294" s="85"/>
      <c r="Y294" s="3" t="str">
        <f t="shared" si="234"/>
        <v>1.13</v>
      </c>
      <c r="Z294" s="3" t="str">
        <f t="shared" si="235"/>
        <v>-</v>
      </c>
      <c r="AA294" s="3">
        <f t="shared" si="236"/>
        <v>184.68</v>
      </c>
      <c r="AB294" s="3">
        <f t="shared" ca="1" si="237"/>
        <v>86.624567025500511</v>
      </c>
      <c r="AC294" s="3">
        <f t="shared" ca="1" si="238"/>
        <v>22.806608949313031</v>
      </c>
      <c r="AE294" s="3" t="str">
        <f t="shared" si="239"/>
        <v>1.13</v>
      </c>
      <c r="AF294" s="3" t="str">
        <f t="shared" si="240"/>
        <v>-</v>
      </c>
      <c r="AG294" s="3">
        <f t="shared" si="241"/>
        <v>184.68</v>
      </c>
      <c r="AH294" s="3">
        <f t="shared" ca="1" si="242"/>
        <v>86.624567025500511</v>
      </c>
      <c r="AI294" s="3">
        <f t="shared" ca="1" si="243"/>
        <v>21.381195889980965</v>
      </c>
      <c r="AK294" s="3" t="str">
        <f t="shared" si="244"/>
        <v>1.13</v>
      </c>
      <c r="AL294" s="3" t="str">
        <f t="shared" si="245"/>
        <v>-</v>
      </c>
      <c r="AM294" s="3">
        <f t="shared" si="246"/>
        <v>184.68</v>
      </c>
      <c r="AN294" s="3">
        <f t="shared" ca="1" si="247"/>
        <v>86.624567025500511</v>
      </c>
      <c r="AO294" s="3">
        <f t="shared" ca="1" si="248"/>
        <v>19.9557828306489</v>
      </c>
      <c r="AQ294" s="3" t="str">
        <f t="shared" si="249"/>
        <v>1.13</v>
      </c>
      <c r="AR294" s="3" t="str">
        <f t="shared" si="250"/>
        <v>-</v>
      </c>
      <c r="AS294" s="3">
        <f t="shared" si="251"/>
        <v>184.68</v>
      </c>
      <c r="AT294" s="3">
        <f t="shared" ca="1" si="252"/>
        <v>86.624567025500511</v>
      </c>
      <c r="AU294" s="3">
        <f t="shared" ca="1" si="253"/>
        <v>17.104956711984773</v>
      </c>
      <c r="AW294" s="3" t="str">
        <f t="shared" si="254"/>
        <v>1.13</v>
      </c>
      <c r="AX294" s="3" t="str">
        <f t="shared" si="255"/>
        <v>-</v>
      </c>
      <c r="AY294" s="3">
        <f t="shared" si="256"/>
        <v>184.68</v>
      </c>
      <c r="AZ294" s="3">
        <f t="shared" ca="1" si="257"/>
        <v>86.624567025500511</v>
      </c>
      <c r="BA294" s="3">
        <f t="shared" ca="1" si="258"/>
        <v>14.254130593320644</v>
      </c>
      <c r="BC294" s="3" t="str">
        <f t="shared" si="259"/>
        <v>1.13</v>
      </c>
      <c r="BD294" s="3" t="str">
        <f t="shared" si="260"/>
        <v>-</v>
      </c>
      <c r="BE294" s="3">
        <f t="shared" si="261"/>
        <v>184.68</v>
      </c>
      <c r="BF294" s="3">
        <f t="shared" ca="1" si="262"/>
        <v>86.624567025500511</v>
      </c>
      <c r="BG294" s="3">
        <f t="shared" ca="1" si="263"/>
        <v>8.5524783559923865</v>
      </c>
      <c r="BI294" s="3" t="str">
        <f t="shared" si="264"/>
        <v>1.13</v>
      </c>
      <c r="BJ294" s="3" t="str">
        <f t="shared" si="265"/>
        <v>-</v>
      </c>
      <c r="BK294" s="3">
        <f t="shared" si="266"/>
        <v>184.68</v>
      </c>
      <c r="BL294" s="3">
        <f t="shared" ca="1" si="267"/>
        <v>86.624567025500511</v>
      </c>
      <c r="BM294" s="3">
        <f t="shared" ca="1" si="268"/>
        <v>2.8508261186641288</v>
      </c>
    </row>
    <row r="295" spans="1:65" x14ac:dyDescent="0.3">
      <c r="A295" s="3" t="str">
        <f>'Forward collapse simulation'!B305</f>
        <v>1.13</v>
      </c>
      <c r="B295" s="3" t="str">
        <f>IF('Forward collapse simulation'!C305="","-",'Forward collapse simulation'!C305)</f>
        <v>-</v>
      </c>
      <c r="C295" s="3">
        <f>'Forward collapse simulation'!E305</f>
        <v>178.52</v>
      </c>
      <c r="D295" s="3">
        <f ca="1">'Forward collapse simulation'!AK305</f>
        <v>85.02348254368502</v>
      </c>
      <c r="E295" s="84">
        <f ca="1">'Forward collapse simulation'!AL305</f>
        <v>28.170643919505558</v>
      </c>
      <c r="G295" s="3" t="str">
        <f t="shared" si="219"/>
        <v>1.13</v>
      </c>
      <c r="H295" s="3" t="str">
        <f t="shared" si="220"/>
        <v>-</v>
      </c>
      <c r="I295" s="3">
        <f t="shared" si="221"/>
        <v>178.52</v>
      </c>
      <c r="J295" s="3">
        <f t="shared" ca="1" si="222"/>
        <v>85.02348254368502</v>
      </c>
      <c r="K295" s="3">
        <f t="shared" ca="1" si="223"/>
        <v>26.762111723530278</v>
      </c>
      <c r="M295" s="3" t="str">
        <f t="shared" si="224"/>
        <v>1.13</v>
      </c>
      <c r="N295" s="3" t="str">
        <f t="shared" si="225"/>
        <v>-</v>
      </c>
      <c r="O295" s="3">
        <f t="shared" si="226"/>
        <v>178.52</v>
      </c>
      <c r="P295" s="3">
        <f t="shared" ca="1" si="227"/>
        <v>85.02348254368502</v>
      </c>
      <c r="Q295" s="3">
        <f t="shared" ca="1" si="228"/>
        <v>25.353579527555002</v>
      </c>
      <c r="R295" s="85"/>
      <c r="S295" s="3" t="str">
        <f t="shared" si="229"/>
        <v>1.13</v>
      </c>
      <c r="T295" s="3" t="str">
        <f t="shared" si="230"/>
        <v>-</v>
      </c>
      <c r="U295" s="3">
        <f t="shared" si="231"/>
        <v>178.52</v>
      </c>
      <c r="V295" s="3">
        <f t="shared" ca="1" si="232"/>
        <v>85.02348254368502</v>
      </c>
      <c r="W295" s="3">
        <f t="shared" ca="1" si="233"/>
        <v>23.945047331579723</v>
      </c>
      <c r="X295" s="85"/>
      <c r="Y295" s="3" t="str">
        <f t="shared" si="234"/>
        <v>1.13</v>
      </c>
      <c r="Z295" s="3" t="str">
        <f t="shared" si="235"/>
        <v>-</v>
      </c>
      <c r="AA295" s="3">
        <f t="shared" si="236"/>
        <v>178.52</v>
      </c>
      <c r="AB295" s="3">
        <f t="shared" ca="1" si="237"/>
        <v>85.02348254368502</v>
      </c>
      <c r="AC295" s="3">
        <f t="shared" ca="1" si="238"/>
        <v>22.536515135604446</v>
      </c>
      <c r="AE295" s="3" t="str">
        <f t="shared" si="239"/>
        <v>1.13</v>
      </c>
      <c r="AF295" s="3" t="str">
        <f t="shared" si="240"/>
        <v>-</v>
      </c>
      <c r="AG295" s="3">
        <f t="shared" si="241"/>
        <v>178.52</v>
      </c>
      <c r="AH295" s="3">
        <f t="shared" ca="1" si="242"/>
        <v>85.02348254368502</v>
      </c>
      <c r="AI295" s="3">
        <f t="shared" ca="1" si="243"/>
        <v>21.12798293962917</v>
      </c>
      <c r="AK295" s="3" t="str">
        <f t="shared" si="244"/>
        <v>1.13</v>
      </c>
      <c r="AL295" s="3" t="str">
        <f t="shared" si="245"/>
        <v>-</v>
      </c>
      <c r="AM295" s="3">
        <f t="shared" si="246"/>
        <v>178.52</v>
      </c>
      <c r="AN295" s="3">
        <f t="shared" ca="1" si="247"/>
        <v>85.02348254368502</v>
      </c>
      <c r="AO295" s="3">
        <f t="shared" ca="1" si="248"/>
        <v>19.719450743653891</v>
      </c>
      <c r="AQ295" s="3" t="str">
        <f t="shared" si="249"/>
        <v>1.13</v>
      </c>
      <c r="AR295" s="3" t="str">
        <f t="shared" si="250"/>
        <v>-</v>
      </c>
      <c r="AS295" s="3">
        <f t="shared" si="251"/>
        <v>178.52</v>
      </c>
      <c r="AT295" s="3">
        <f t="shared" ca="1" si="252"/>
        <v>85.02348254368502</v>
      </c>
      <c r="AU295" s="3">
        <f t="shared" ca="1" si="253"/>
        <v>16.902386351703335</v>
      </c>
      <c r="AW295" s="3" t="str">
        <f t="shared" si="254"/>
        <v>1.13</v>
      </c>
      <c r="AX295" s="3" t="str">
        <f t="shared" si="255"/>
        <v>-</v>
      </c>
      <c r="AY295" s="3">
        <f t="shared" si="256"/>
        <v>178.52</v>
      </c>
      <c r="AZ295" s="3">
        <f t="shared" ca="1" si="257"/>
        <v>85.02348254368502</v>
      </c>
      <c r="BA295" s="3">
        <f t="shared" ca="1" si="258"/>
        <v>14.085321959752779</v>
      </c>
      <c r="BC295" s="3" t="str">
        <f t="shared" si="259"/>
        <v>1.13</v>
      </c>
      <c r="BD295" s="3" t="str">
        <f t="shared" si="260"/>
        <v>-</v>
      </c>
      <c r="BE295" s="3">
        <f t="shared" si="261"/>
        <v>178.52</v>
      </c>
      <c r="BF295" s="3">
        <f t="shared" ca="1" si="262"/>
        <v>85.02348254368502</v>
      </c>
      <c r="BG295" s="3">
        <f t="shared" ca="1" si="263"/>
        <v>8.4511931758516674</v>
      </c>
      <c r="BI295" s="3" t="str">
        <f t="shared" si="264"/>
        <v>1.13</v>
      </c>
      <c r="BJ295" s="3" t="str">
        <f t="shared" si="265"/>
        <v>-</v>
      </c>
      <c r="BK295" s="3">
        <f t="shared" si="266"/>
        <v>178.52</v>
      </c>
      <c r="BL295" s="3">
        <f t="shared" ca="1" si="267"/>
        <v>85.02348254368502</v>
      </c>
      <c r="BM295" s="3">
        <f t="shared" ca="1" si="268"/>
        <v>2.8170643919505558</v>
      </c>
    </row>
    <row r="296" spans="1:65" x14ac:dyDescent="0.3">
      <c r="A296" s="3" t="str">
        <f>'Forward collapse simulation'!B306</f>
        <v>1.13</v>
      </c>
      <c r="B296" s="3" t="str">
        <f>IF('Forward collapse simulation'!C306="","-",'Forward collapse simulation'!C306)</f>
        <v>-</v>
      </c>
      <c r="C296" s="3">
        <f>'Forward collapse simulation'!E306</f>
        <v>178.33</v>
      </c>
      <c r="D296" s="3">
        <f ca="1">'Forward collapse simulation'!AK306</f>
        <v>85.091644527100712</v>
      </c>
      <c r="E296" s="84">
        <f ca="1">'Forward collapse simulation'!AL306</f>
        <v>16.850304717726907</v>
      </c>
      <c r="G296" s="3" t="str">
        <f t="shared" si="219"/>
        <v>1.13</v>
      </c>
      <c r="H296" s="3" t="str">
        <f t="shared" si="220"/>
        <v>-</v>
      </c>
      <c r="I296" s="3">
        <f t="shared" si="221"/>
        <v>178.33</v>
      </c>
      <c r="J296" s="3">
        <f t="shared" ca="1" si="222"/>
        <v>85.091644527100712</v>
      </c>
      <c r="K296" s="3">
        <f t="shared" ca="1" si="223"/>
        <v>16.007789481840561</v>
      </c>
      <c r="M296" s="3" t="str">
        <f t="shared" si="224"/>
        <v>1.13</v>
      </c>
      <c r="N296" s="3" t="str">
        <f t="shared" si="225"/>
        <v>-</v>
      </c>
      <c r="O296" s="3">
        <f t="shared" si="226"/>
        <v>178.33</v>
      </c>
      <c r="P296" s="3">
        <f t="shared" ca="1" si="227"/>
        <v>85.091644527100712</v>
      </c>
      <c r="Q296" s="3">
        <f t="shared" ca="1" si="228"/>
        <v>15.165274245954217</v>
      </c>
      <c r="R296" s="85"/>
      <c r="S296" s="3" t="str">
        <f t="shared" si="229"/>
        <v>1.13</v>
      </c>
      <c r="T296" s="3" t="str">
        <f t="shared" si="230"/>
        <v>-</v>
      </c>
      <c r="U296" s="3">
        <f t="shared" si="231"/>
        <v>178.33</v>
      </c>
      <c r="V296" s="3">
        <f t="shared" ca="1" si="232"/>
        <v>85.091644527100712</v>
      </c>
      <c r="W296" s="3">
        <f t="shared" ca="1" si="233"/>
        <v>14.32275901006787</v>
      </c>
      <c r="X296" s="85"/>
      <c r="Y296" s="3" t="str">
        <f t="shared" si="234"/>
        <v>1.13</v>
      </c>
      <c r="Z296" s="3" t="str">
        <f t="shared" si="235"/>
        <v>-</v>
      </c>
      <c r="AA296" s="3">
        <f t="shared" si="236"/>
        <v>178.33</v>
      </c>
      <c r="AB296" s="3">
        <f t="shared" ca="1" si="237"/>
        <v>85.091644527100712</v>
      </c>
      <c r="AC296" s="3">
        <f t="shared" ca="1" si="238"/>
        <v>13.480243774181526</v>
      </c>
      <c r="AE296" s="3" t="str">
        <f t="shared" si="239"/>
        <v>1.13</v>
      </c>
      <c r="AF296" s="3" t="str">
        <f t="shared" si="240"/>
        <v>-</v>
      </c>
      <c r="AG296" s="3">
        <f t="shared" si="241"/>
        <v>178.33</v>
      </c>
      <c r="AH296" s="3">
        <f t="shared" ca="1" si="242"/>
        <v>85.091644527100712</v>
      </c>
      <c r="AI296" s="3">
        <f t="shared" ca="1" si="243"/>
        <v>12.63772853829518</v>
      </c>
      <c r="AK296" s="3" t="str">
        <f t="shared" si="244"/>
        <v>1.13</v>
      </c>
      <c r="AL296" s="3" t="str">
        <f t="shared" si="245"/>
        <v>-</v>
      </c>
      <c r="AM296" s="3">
        <f t="shared" si="246"/>
        <v>178.33</v>
      </c>
      <c r="AN296" s="3">
        <f t="shared" ca="1" si="247"/>
        <v>85.091644527100712</v>
      </c>
      <c r="AO296" s="3">
        <f t="shared" ca="1" si="248"/>
        <v>11.795213302408834</v>
      </c>
      <c r="AQ296" s="3" t="str">
        <f t="shared" si="249"/>
        <v>1.13</v>
      </c>
      <c r="AR296" s="3" t="str">
        <f t="shared" si="250"/>
        <v>-</v>
      </c>
      <c r="AS296" s="3">
        <f t="shared" si="251"/>
        <v>178.33</v>
      </c>
      <c r="AT296" s="3">
        <f t="shared" ca="1" si="252"/>
        <v>85.091644527100712</v>
      </c>
      <c r="AU296" s="3">
        <f t="shared" ca="1" si="253"/>
        <v>10.110182830636143</v>
      </c>
      <c r="AW296" s="3" t="str">
        <f t="shared" si="254"/>
        <v>1.13</v>
      </c>
      <c r="AX296" s="3" t="str">
        <f t="shared" si="255"/>
        <v>-</v>
      </c>
      <c r="AY296" s="3">
        <f t="shared" si="256"/>
        <v>178.33</v>
      </c>
      <c r="AZ296" s="3">
        <f t="shared" ca="1" si="257"/>
        <v>85.091644527100712</v>
      </c>
      <c r="BA296" s="3">
        <f t="shared" ca="1" si="258"/>
        <v>8.4251523588634534</v>
      </c>
      <c r="BC296" s="3" t="str">
        <f t="shared" si="259"/>
        <v>1.13</v>
      </c>
      <c r="BD296" s="3" t="str">
        <f t="shared" si="260"/>
        <v>-</v>
      </c>
      <c r="BE296" s="3">
        <f t="shared" si="261"/>
        <v>178.33</v>
      </c>
      <c r="BF296" s="3">
        <f t="shared" ca="1" si="262"/>
        <v>85.091644527100712</v>
      </c>
      <c r="BG296" s="3">
        <f t="shared" ca="1" si="263"/>
        <v>5.0550914153180715</v>
      </c>
      <c r="BI296" s="3" t="str">
        <f t="shared" si="264"/>
        <v>1.13</v>
      </c>
      <c r="BJ296" s="3" t="str">
        <f t="shared" si="265"/>
        <v>-</v>
      </c>
      <c r="BK296" s="3">
        <f t="shared" si="266"/>
        <v>178.33</v>
      </c>
      <c r="BL296" s="3">
        <f t="shared" ca="1" si="267"/>
        <v>85.091644527100712</v>
      </c>
      <c r="BM296" s="3">
        <f t="shared" ca="1" si="268"/>
        <v>1.6850304717726907</v>
      </c>
    </row>
    <row r="297" spans="1:65" x14ac:dyDescent="0.3">
      <c r="A297" s="3" t="str">
        <f>'Forward collapse simulation'!B307</f>
        <v>1.13</v>
      </c>
      <c r="B297" s="3" t="str">
        <f>IF('Forward collapse simulation'!C307="","-",'Forward collapse simulation'!C307)</f>
        <v>-</v>
      </c>
      <c r="C297" s="3">
        <f>'Forward collapse simulation'!E307</f>
        <v>179.87</v>
      </c>
      <c r="D297" s="3">
        <f ca="1">'Forward collapse simulation'!AK307</f>
        <v>84.034442636638417</v>
      </c>
      <c r="E297" s="84">
        <f ca="1">'Forward collapse simulation'!AL307</f>
        <v>13.000560599155159</v>
      </c>
      <c r="G297" s="3" t="str">
        <f t="shared" si="219"/>
        <v>1.13</v>
      </c>
      <c r="H297" s="3" t="str">
        <f t="shared" si="220"/>
        <v>-</v>
      </c>
      <c r="I297" s="3">
        <f t="shared" si="221"/>
        <v>179.87</v>
      </c>
      <c r="J297" s="3">
        <f t="shared" ca="1" si="222"/>
        <v>84.034442636638417</v>
      </c>
      <c r="K297" s="3">
        <f t="shared" ca="1" si="223"/>
        <v>12.350532569197402</v>
      </c>
      <c r="M297" s="3" t="str">
        <f t="shared" si="224"/>
        <v>1.13</v>
      </c>
      <c r="N297" s="3" t="str">
        <f t="shared" si="225"/>
        <v>-</v>
      </c>
      <c r="O297" s="3">
        <f t="shared" si="226"/>
        <v>179.87</v>
      </c>
      <c r="P297" s="3">
        <f t="shared" ca="1" si="227"/>
        <v>84.034442636638417</v>
      </c>
      <c r="Q297" s="3">
        <f t="shared" ca="1" si="228"/>
        <v>11.700504539239644</v>
      </c>
      <c r="R297" s="85"/>
      <c r="S297" s="3" t="str">
        <f t="shared" si="229"/>
        <v>1.13</v>
      </c>
      <c r="T297" s="3" t="str">
        <f t="shared" si="230"/>
        <v>-</v>
      </c>
      <c r="U297" s="3">
        <f t="shared" si="231"/>
        <v>179.87</v>
      </c>
      <c r="V297" s="3">
        <f t="shared" ca="1" si="232"/>
        <v>84.034442636638417</v>
      </c>
      <c r="W297" s="3">
        <f t="shared" ca="1" si="233"/>
        <v>11.050476509281886</v>
      </c>
      <c r="X297" s="85"/>
      <c r="Y297" s="3" t="str">
        <f t="shared" si="234"/>
        <v>1.13</v>
      </c>
      <c r="Z297" s="3" t="str">
        <f t="shared" si="235"/>
        <v>-</v>
      </c>
      <c r="AA297" s="3">
        <f t="shared" si="236"/>
        <v>179.87</v>
      </c>
      <c r="AB297" s="3">
        <f t="shared" ca="1" si="237"/>
        <v>84.034442636638417</v>
      </c>
      <c r="AC297" s="3">
        <f t="shared" ca="1" si="238"/>
        <v>10.400448479324128</v>
      </c>
      <c r="AE297" s="3" t="str">
        <f t="shared" si="239"/>
        <v>1.13</v>
      </c>
      <c r="AF297" s="3" t="str">
        <f t="shared" si="240"/>
        <v>-</v>
      </c>
      <c r="AG297" s="3">
        <f t="shared" si="241"/>
        <v>179.87</v>
      </c>
      <c r="AH297" s="3">
        <f t="shared" ca="1" si="242"/>
        <v>84.034442636638417</v>
      </c>
      <c r="AI297" s="3">
        <f t="shared" ca="1" si="243"/>
        <v>9.75042044936637</v>
      </c>
      <c r="AK297" s="3" t="str">
        <f t="shared" si="244"/>
        <v>1.13</v>
      </c>
      <c r="AL297" s="3" t="str">
        <f t="shared" si="245"/>
        <v>-</v>
      </c>
      <c r="AM297" s="3">
        <f t="shared" si="246"/>
        <v>179.87</v>
      </c>
      <c r="AN297" s="3">
        <f t="shared" ca="1" si="247"/>
        <v>84.034442636638417</v>
      </c>
      <c r="AO297" s="3">
        <f t="shared" ca="1" si="248"/>
        <v>9.1003924194086103</v>
      </c>
      <c r="AQ297" s="3" t="str">
        <f t="shared" si="249"/>
        <v>1.13</v>
      </c>
      <c r="AR297" s="3" t="str">
        <f t="shared" si="250"/>
        <v>-</v>
      </c>
      <c r="AS297" s="3">
        <f t="shared" si="251"/>
        <v>179.87</v>
      </c>
      <c r="AT297" s="3">
        <f t="shared" ca="1" si="252"/>
        <v>84.034442636638417</v>
      </c>
      <c r="AU297" s="3">
        <f t="shared" ca="1" si="253"/>
        <v>7.8003363594930955</v>
      </c>
      <c r="AW297" s="3" t="str">
        <f t="shared" si="254"/>
        <v>1.13</v>
      </c>
      <c r="AX297" s="3" t="str">
        <f t="shared" si="255"/>
        <v>-</v>
      </c>
      <c r="AY297" s="3">
        <f t="shared" si="256"/>
        <v>179.87</v>
      </c>
      <c r="AZ297" s="3">
        <f t="shared" ca="1" si="257"/>
        <v>84.034442636638417</v>
      </c>
      <c r="BA297" s="3">
        <f t="shared" ca="1" si="258"/>
        <v>6.5002802995775797</v>
      </c>
      <c r="BC297" s="3" t="str">
        <f t="shared" si="259"/>
        <v>1.13</v>
      </c>
      <c r="BD297" s="3" t="str">
        <f t="shared" si="260"/>
        <v>-</v>
      </c>
      <c r="BE297" s="3">
        <f t="shared" si="261"/>
        <v>179.87</v>
      </c>
      <c r="BF297" s="3">
        <f t="shared" ca="1" si="262"/>
        <v>84.034442636638417</v>
      </c>
      <c r="BG297" s="3">
        <f t="shared" ca="1" si="263"/>
        <v>3.9001681797465477</v>
      </c>
      <c r="BI297" s="3" t="str">
        <f t="shared" si="264"/>
        <v>1.13</v>
      </c>
      <c r="BJ297" s="3" t="str">
        <f t="shared" si="265"/>
        <v>-</v>
      </c>
      <c r="BK297" s="3">
        <f t="shared" si="266"/>
        <v>179.87</v>
      </c>
      <c r="BL297" s="3">
        <f t="shared" ca="1" si="267"/>
        <v>84.034442636638417</v>
      </c>
      <c r="BM297" s="3">
        <f t="shared" ca="1" si="268"/>
        <v>1.300056059915516</v>
      </c>
    </row>
    <row r="298" spans="1:65" x14ac:dyDescent="0.3">
      <c r="A298" s="3" t="str">
        <f>'Forward collapse simulation'!B308</f>
        <v>1.13</v>
      </c>
      <c r="B298" s="3" t="str">
        <f>IF('Forward collapse simulation'!C308="","-",'Forward collapse simulation'!C308)</f>
        <v>-</v>
      </c>
      <c r="C298" s="3">
        <f>'Forward collapse simulation'!E308</f>
        <v>175.56</v>
      </c>
      <c r="D298" s="3">
        <f ca="1">'Forward collapse simulation'!AK308</f>
        <v>82.653376810572524</v>
      </c>
      <c r="E298" s="84">
        <f ca="1">'Forward collapse simulation'!AL308</f>
        <v>10.902896751369944</v>
      </c>
      <c r="G298" s="3" t="str">
        <f t="shared" si="219"/>
        <v>1.13</v>
      </c>
      <c r="H298" s="3" t="str">
        <f t="shared" si="220"/>
        <v>-</v>
      </c>
      <c r="I298" s="3">
        <f t="shared" si="221"/>
        <v>175.56</v>
      </c>
      <c r="J298" s="3">
        <f t="shared" ca="1" si="222"/>
        <v>82.653376810572524</v>
      </c>
      <c r="K298" s="3">
        <f t="shared" ca="1" si="223"/>
        <v>10.357751913801447</v>
      </c>
      <c r="M298" s="3" t="str">
        <f t="shared" si="224"/>
        <v>1.13</v>
      </c>
      <c r="N298" s="3" t="str">
        <f t="shared" si="225"/>
        <v>-</v>
      </c>
      <c r="O298" s="3">
        <f t="shared" si="226"/>
        <v>175.56</v>
      </c>
      <c r="P298" s="3">
        <f t="shared" ca="1" si="227"/>
        <v>82.653376810572524</v>
      </c>
      <c r="Q298" s="3">
        <f t="shared" ca="1" si="228"/>
        <v>9.8126070762329505</v>
      </c>
      <c r="R298" s="85"/>
      <c r="S298" s="3" t="str">
        <f t="shared" si="229"/>
        <v>1.13</v>
      </c>
      <c r="T298" s="3" t="str">
        <f t="shared" si="230"/>
        <v>-</v>
      </c>
      <c r="U298" s="3">
        <f t="shared" si="231"/>
        <v>175.56</v>
      </c>
      <c r="V298" s="3">
        <f t="shared" ca="1" si="232"/>
        <v>82.653376810572524</v>
      </c>
      <c r="W298" s="3">
        <f t="shared" ca="1" si="233"/>
        <v>9.2674622386644518</v>
      </c>
      <c r="X298" s="85"/>
      <c r="Y298" s="3" t="str">
        <f t="shared" si="234"/>
        <v>1.13</v>
      </c>
      <c r="Z298" s="3" t="str">
        <f t="shared" si="235"/>
        <v>-</v>
      </c>
      <c r="AA298" s="3">
        <f t="shared" si="236"/>
        <v>175.56</v>
      </c>
      <c r="AB298" s="3">
        <f t="shared" ca="1" si="237"/>
        <v>82.653376810572524</v>
      </c>
      <c r="AC298" s="3">
        <f t="shared" ca="1" si="238"/>
        <v>8.722317401095955</v>
      </c>
      <c r="AE298" s="3" t="str">
        <f t="shared" si="239"/>
        <v>1.13</v>
      </c>
      <c r="AF298" s="3" t="str">
        <f t="shared" si="240"/>
        <v>-</v>
      </c>
      <c r="AG298" s="3">
        <f t="shared" si="241"/>
        <v>175.56</v>
      </c>
      <c r="AH298" s="3">
        <f t="shared" ca="1" si="242"/>
        <v>82.653376810572524</v>
      </c>
      <c r="AI298" s="3">
        <f t="shared" ca="1" si="243"/>
        <v>8.1771725635274581</v>
      </c>
      <c r="AK298" s="3" t="str">
        <f t="shared" si="244"/>
        <v>1.13</v>
      </c>
      <c r="AL298" s="3" t="str">
        <f t="shared" si="245"/>
        <v>-</v>
      </c>
      <c r="AM298" s="3">
        <f t="shared" si="246"/>
        <v>175.56</v>
      </c>
      <c r="AN298" s="3">
        <f t="shared" ca="1" si="247"/>
        <v>82.653376810572524</v>
      </c>
      <c r="AO298" s="3">
        <f t="shared" ca="1" si="248"/>
        <v>7.6320277259589604</v>
      </c>
      <c r="AQ298" s="3" t="str">
        <f t="shared" si="249"/>
        <v>1.13</v>
      </c>
      <c r="AR298" s="3" t="str">
        <f t="shared" si="250"/>
        <v>-</v>
      </c>
      <c r="AS298" s="3">
        <f t="shared" si="251"/>
        <v>175.56</v>
      </c>
      <c r="AT298" s="3">
        <f t="shared" ca="1" si="252"/>
        <v>82.653376810572524</v>
      </c>
      <c r="AU298" s="3">
        <f t="shared" ca="1" si="253"/>
        <v>6.5417380508219667</v>
      </c>
      <c r="AW298" s="3" t="str">
        <f t="shared" si="254"/>
        <v>1.13</v>
      </c>
      <c r="AX298" s="3" t="str">
        <f t="shared" si="255"/>
        <v>-</v>
      </c>
      <c r="AY298" s="3">
        <f t="shared" si="256"/>
        <v>175.56</v>
      </c>
      <c r="AZ298" s="3">
        <f t="shared" ca="1" si="257"/>
        <v>82.653376810572524</v>
      </c>
      <c r="BA298" s="3">
        <f t="shared" ca="1" si="258"/>
        <v>5.4514483756849721</v>
      </c>
      <c r="BC298" s="3" t="str">
        <f t="shared" si="259"/>
        <v>1.13</v>
      </c>
      <c r="BD298" s="3" t="str">
        <f t="shared" si="260"/>
        <v>-</v>
      </c>
      <c r="BE298" s="3">
        <f t="shared" si="261"/>
        <v>175.56</v>
      </c>
      <c r="BF298" s="3">
        <f t="shared" ca="1" si="262"/>
        <v>82.653376810572524</v>
      </c>
      <c r="BG298" s="3">
        <f t="shared" ca="1" si="263"/>
        <v>3.2708690254109833</v>
      </c>
      <c r="BI298" s="3" t="str">
        <f t="shared" si="264"/>
        <v>1.13</v>
      </c>
      <c r="BJ298" s="3" t="str">
        <f t="shared" si="265"/>
        <v>-</v>
      </c>
      <c r="BK298" s="3">
        <f t="shared" si="266"/>
        <v>175.56</v>
      </c>
      <c r="BL298" s="3">
        <f t="shared" ca="1" si="267"/>
        <v>82.653376810572524</v>
      </c>
      <c r="BM298" s="3">
        <f t="shared" ca="1" si="268"/>
        <v>1.0902896751369944</v>
      </c>
    </row>
    <row r="299" spans="1:65" x14ac:dyDescent="0.3">
      <c r="A299" s="3" t="str">
        <f>'Forward collapse simulation'!B309</f>
        <v>1.13</v>
      </c>
      <c r="B299" s="3" t="str">
        <f>IF('Forward collapse simulation'!C309="","-",'Forward collapse simulation'!C309)</f>
        <v>-</v>
      </c>
      <c r="C299" s="3">
        <f>'Forward collapse simulation'!E309</f>
        <v>172.74</v>
      </c>
      <c r="D299" s="3">
        <f ca="1">'Forward collapse simulation'!AK309</f>
        <v>80.774591493992986</v>
      </c>
      <c r="E299" s="84">
        <f ca="1">'Forward collapse simulation'!AL309</f>
        <v>8.840693037286794</v>
      </c>
      <c r="G299" s="3" t="str">
        <f t="shared" si="219"/>
        <v>1.13</v>
      </c>
      <c r="H299" s="3" t="str">
        <f t="shared" si="220"/>
        <v>-</v>
      </c>
      <c r="I299" s="3">
        <f t="shared" si="221"/>
        <v>172.74</v>
      </c>
      <c r="J299" s="3">
        <f t="shared" ca="1" si="222"/>
        <v>80.774591493992986</v>
      </c>
      <c r="K299" s="3">
        <f t="shared" ca="1" si="223"/>
        <v>8.3986583854224541</v>
      </c>
      <c r="M299" s="3" t="str">
        <f t="shared" si="224"/>
        <v>1.13</v>
      </c>
      <c r="N299" s="3" t="str">
        <f t="shared" si="225"/>
        <v>-</v>
      </c>
      <c r="O299" s="3">
        <f t="shared" si="226"/>
        <v>172.74</v>
      </c>
      <c r="P299" s="3">
        <f t="shared" ca="1" si="227"/>
        <v>80.774591493992986</v>
      </c>
      <c r="Q299" s="3">
        <f t="shared" ca="1" si="228"/>
        <v>7.9566237335581151</v>
      </c>
      <c r="R299" s="85"/>
      <c r="S299" s="3" t="str">
        <f t="shared" si="229"/>
        <v>1.13</v>
      </c>
      <c r="T299" s="3" t="str">
        <f t="shared" si="230"/>
        <v>-</v>
      </c>
      <c r="U299" s="3">
        <f t="shared" si="231"/>
        <v>172.74</v>
      </c>
      <c r="V299" s="3">
        <f t="shared" ca="1" si="232"/>
        <v>80.774591493992986</v>
      </c>
      <c r="W299" s="3">
        <f t="shared" ca="1" si="233"/>
        <v>7.5145890816937744</v>
      </c>
      <c r="X299" s="85"/>
      <c r="Y299" s="3" t="str">
        <f t="shared" si="234"/>
        <v>1.13</v>
      </c>
      <c r="Z299" s="3" t="str">
        <f t="shared" si="235"/>
        <v>-</v>
      </c>
      <c r="AA299" s="3">
        <f t="shared" si="236"/>
        <v>172.74</v>
      </c>
      <c r="AB299" s="3">
        <f t="shared" ca="1" si="237"/>
        <v>80.774591493992986</v>
      </c>
      <c r="AC299" s="3">
        <f t="shared" ca="1" si="238"/>
        <v>7.0725544298294354</v>
      </c>
      <c r="AE299" s="3" t="str">
        <f t="shared" si="239"/>
        <v>1.13</v>
      </c>
      <c r="AF299" s="3" t="str">
        <f t="shared" si="240"/>
        <v>-</v>
      </c>
      <c r="AG299" s="3">
        <f t="shared" si="241"/>
        <v>172.74</v>
      </c>
      <c r="AH299" s="3">
        <f t="shared" ca="1" si="242"/>
        <v>80.774591493992986</v>
      </c>
      <c r="AI299" s="3">
        <f t="shared" ca="1" si="243"/>
        <v>6.6305197779650955</v>
      </c>
      <c r="AK299" s="3" t="str">
        <f t="shared" si="244"/>
        <v>1.13</v>
      </c>
      <c r="AL299" s="3" t="str">
        <f t="shared" si="245"/>
        <v>-</v>
      </c>
      <c r="AM299" s="3">
        <f t="shared" si="246"/>
        <v>172.74</v>
      </c>
      <c r="AN299" s="3">
        <f t="shared" ca="1" si="247"/>
        <v>80.774591493992986</v>
      </c>
      <c r="AO299" s="3">
        <f t="shared" ca="1" si="248"/>
        <v>6.1884851261007556</v>
      </c>
      <c r="AQ299" s="3" t="str">
        <f t="shared" si="249"/>
        <v>1.13</v>
      </c>
      <c r="AR299" s="3" t="str">
        <f t="shared" si="250"/>
        <v>-</v>
      </c>
      <c r="AS299" s="3">
        <f t="shared" si="251"/>
        <v>172.74</v>
      </c>
      <c r="AT299" s="3">
        <f t="shared" ca="1" si="252"/>
        <v>80.774591493992986</v>
      </c>
      <c r="AU299" s="3">
        <f t="shared" ca="1" si="253"/>
        <v>5.3044158223720759</v>
      </c>
      <c r="AW299" s="3" t="str">
        <f t="shared" si="254"/>
        <v>1.13</v>
      </c>
      <c r="AX299" s="3" t="str">
        <f t="shared" si="255"/>
        <v>-</v>
      </c>
      <c r="AY299" s="3">
        <f t="shared" si="256"/>
        <v>172.74</v>
      </c>
      <c r="AZ299" s="3">
        <f t="shared" ca="1" si="257"/>
        <v>80.774591493992986</v>
      </c>
      <c r="BA299" s="3">
        <f t="shared" ca="1" si="258"/>
        <v>4.420346518643397</v>
      </c>
      <c r="BC299" s="3" t="str">
        <f t="shared" si="259"/>
        <v>1.13</v>
      </c>
      <c r="BD299" s="3" t="str">
        <f t="shared" si="260"/>
        <v>-</v>
      </c>
      <c r="BE299" s="3">
        <f t="shared" si="261"/>
        <v>172.74</v>
      </c>
      <c r="BF299" s="3">
        <f t="shared" ca="1" si="262"/>
        <v>80.774591493992986</v>
      </c>
      <c r="BG299" s="3">
        <f t="shared" ca="1" si="263"/>
        <v>2.6522079111860379</v>
      </c>
      <c r="BI299" s="3" t="str">
        <f t="shared" si="264"/>
        <v>1.13</v>
      </c>
      <c r="BJ299" s="3" t="str">
        <f t="shared" si="265"/>
        <v>-</v>
      </c>
      <c r="BK299" s="3">
        <f t="shared" si="266"/>
        <v>172.74</v>
      </c>
      <c r="BL299" s="3">
        <f t="shared" ca="1" si="267"/>
        <v>80.774591493992986</v>
      </c>
      <c r="BM299" s="3">
        <f t="shared" ca="1" si="268"/>
        <v>0.88406930372867942</v>
      </c>
    </row>
    <row r="300" spans="1:65" x14ac:dyDescent="0.3">
      <c r="A300" s="3" t="str">
        <f>'Forward collapse simulation'!B310</f>
        <v>1.13</v>
      </c>
      <c r="B300" s="3" t="str">
        <f>IF('Forward collapse simulation'!C310="","-",'Forward collapse simulation'!C310)</f>
        <v>-</v>
      </c>
      <c r="C300" s="3">
        <f>'Forward collapse simulation'!E310</f>
        <v>169.48</v>
      </c>
      <c r="D300" s="3">
        <f ca="1">'Forward collapse simulation'!AK310</f>
        <v>77.580212831472323</v>
      </c>
      <c r="E300" s="84">
        <f ca="1">'Forward collapse simulation'!AL310</f>
        <v>7.8965982790698188</v>
      </c>
      <c r="G300" s="3" t="str">
        <f t="shared" si="219"/>
        <v>1.13</v>
      </c>
      <c r="H300" s="3" t="str">
        <f t="shared" si="220"/>
        <v>-</v>
      </c>
      <c r="I300" s="3">
        <f t="shared" si="221"/>
        <v>169.48</v>
      </c>
      <c r="J300" s="3">
        <f t="shared" ca="1" si="222"/>
        <v>77.580212831472323</v>
      </c>
      <c r="K300" s="3">
        <f t="shared" ca="1" si="223"/>
        <v>7.5017683651163276</v>
      </c>
      <c r="M300" s="3" t="str">
        <f t="shared" si="224"/>
        <v>1.13</v>
      </c>
      <c r="N300" s="3" t="str">
        <f t="shared" si="225"/>
        <v>-</v>
      </c>
      <c r="O300" s="3">
        <f t="shared" si="226"/>
        <v>169.48</v>
      </c>
      <c r="P300" s="3">
        <f t="shared" ca="1" si="227"/>
        <v>77.580212831472323</v>
      </c>
      <c r="Q300" s="3">
        <f t="shared" ca="1" si="228"/>
        <v>7.1069384511628373</v>
      </c>
      <c r="R300" s="85"/>
      <c r="S300" s="3" t="str">
        <f t="shared" si="229"/>
        <v>1.13</v>
      </c>
      <c r="T300" s="3" t="str">
        <f t="shared" si="230"/>
        <v>-</v>
      </c>
      <c r="U300" s="3">
        <f t="shared" si="231"/>
        <v>169.48</v>
      </c>
      <c r="V300" s="3">
        <f t="shared" ca="1" si="232"/>
        <v>77.580212831472323</v>
      </c>
      <c r="W300" s="3">
        <f t="shared" ca="1" si="233"/>
        <v>6.7121085372093461</v>
      </c>
      <c r="X300" s="85"/>
      <c r="Y300" s="3" t="str">
        <f t="shared" si="234"/>
        <v>1.13</v>
      </c>
      <c r="Z300" s="3" t="str">
        <f t="shared" si="235"/>
        <v>-</v>
      </c>
      <c r="AA300" s="3">
        <f t="shared" si="236"/>
        <v>169.48</v>
      </c>
      <c r="AB300" s="3">
        <f t="shared" ca="1" si="237"/>
        <v>77.580212831472323</v>
      </c>
      <c r="AC300" s="3">
        <f t="shared" ca="1" si="238"/>
        <v>6.3172786232558558</v>
      </c>
      <c r="AE300" s="3" t="str">
        <f t="shared" si="239"/>
        <v>1.13</v>
      </c>
      <c r="AF300" s="3" t="str">
        <f t="shared" si="240"/>
        <v>-</v>
      </c>
      <c r="AG300" s="3">
        <f t="shared" si="241"/>
        <v>169.48</v>
      </c>
      <c r="AH300" s="3">
        <f t="shared" ca="1" si="242"/>
        <v>77.580212831472323</v>
      </c>
      <c r="AI300" s="3">
        <f t="shared" ca="1" si="243"/>
        <v>5.9224487093023637</v>
      </c>
      <c r="AK300" s="3" t="str">
        <f t="shared" si="244"/>
        <v>1.13</v>
      </c>
      <c r="AL300" s="3" t="str">
        <f t="shared" si="245"/>
        <v>-</v>
      </c>
      <c r="AM300" s="3">
        <f t="shared" si="246"/>
        <v>169.48</v>
      </c>
      <c r="AN300" s="3">
        <f t="shared" ca="1" si="247"/>
        <v>77.580212831472323</v>
      </c>
      <c r="AO300" s="3">
        <f t="shared" ca="1" si="248"/>
        <v>5.5276187953488725</v>
      </c>
      <c r="AQ300" s="3" t="str">
        <f t="shared" si="249"/>
        <v>1.13</v>
      </c>
      <c r="AR300" s="3" t="str">
        <f t="shared" si="250"/>
        <v>-</v>
      </c>
      <c r="AS300" s="3">
        <f t="shared" si="251"/>
        <v>169.48</v>
      </c>
      <c r="AT300" s="3">
        <f t="shared" ca="1" si="252"/>
        <v>77.580212831472323</v>
      </c>
      <c r="AU300" s="3">
        <f t="shared" ca="1" si="253"/>
        <v>4.7379589674418909</v>
      </c>
      <c r="AW300" s="3" t="str">
        <f t="shared" si="254"/>
        <v>1.13</v>
      </c>
      <c r="AX300" s="3" t="str">
        <f t="shared" si="255"/>
        <v>-</v>
      </c>
      <c r="AY300" s="3">
        <f t="shared" si="256"/>
        <v>169.48</v>
      </c>
      <c r="AZ300" s="3">
        <f t="shared" ca="1" si="257"/>
        <v>77.580212831472323</v>
      </c>
      <c r="BA300" s="3">
        <f t="shared" ca="1" si="258"/>
        <v>3.9482991395349094</v>
      </c>
      <c r="BC300" s="3" t="str">
        <f t="shared" si="259"/>
        <v>1.13</v>
      </c>
      <c r="BD300" s="3" t="str">
        <f t="shared" si="260"/>
        <v>-</v>
      </c>
      <c r="BE300" s="3">
        <f t="shared" si="261"/>
        <v>169.48</v>
      </c>
      <c r="BF300" s="3">
        <f t="shared" ca="1" si="262"/>
        <v>77.580212831472323</v>
      </c>
      <c r="BG300" s="3">
        <f t="shared" ca="1" si="263"/>
        <v>2.3689794837209455</v>
      </c>
      <c r="BI300" s="3" t="str">
        <f t="shared" si="264"/>
        <v>1.13</v>
      </c>
      <c r="BJ300" s="3" t="str">
        <f t="shared" si="265"/>
        <v>-</v>
      </c>
      <c r="BK300" s="3">
        <f t="shared" si="266"/>
        <v>169.48</v>
      </c>
      <c r="BL300" s="3">
        <f t="shared" ca="1" si="267"/>
        <v>77.580212831472323</v>
      </c>
      <c r="BM300" s="3">
        <f t="shared" ca="1" si="268"/>
        <v>0.78965982790698197</v>
      </c>
    </row>
    <row r="301" spans="1:65" x14ac:dyDescent="0.3">
      <c r="A301" s="3" t="str">
        <f>'Forward collapse simulation'!B311</f>
        <v>1.13</v>
      </c>
      <c r="B301" s="3" t="str">
        <f>IF('Forward collapse simulation'!C311="","-",'Forward collapse simulation'!C311)</f>
        <v>-</v>
      </c>
      <c r="C301" s="3">
        <f>'Forward collapse simulation'!E311</f>
        <v>168.94</v>
      </c>
      <c r="D301" s="3">
        <f ca="1">'Forward collapse simulation'!AK311</f>
        <v>75.347963663047906</v>
      </c>
      <c r="E301" s="84">
        <f ca="1">'Forward collapse simulation'!AL311</f>
        <v>6.6757614280991477</v>
      </c>
      <c r="G301" s="3" t="str">
        <f t="shared" si="219"/>
        <v>1.13</v>
      </c>
      <c r="H301" s="3" t="str">
        <f t="shared" si="220"/>
        <v>-</v>
      </c>
      <c r="I301" s="3">
        <f t="shared" si="221"/>
        <v>168.94</v>
      </c>
      <c r="J301" s="3">
        <f t="shared" ca="1" si="222"/>
        <v>75.347963663047906</v>
      </c>
      <c r="K301" s="3">
        <f t="shared" ca="1" si="223"/>
        <v>6.34197335669419</v>
      </c>
      <c r="M301" s="3" t="str">
        <f t="shared" si="224"/>
        <v>1.13</v>
      </c>
      <c r="N301" s="3" t="str">
        <f t="shared" si="225"/>
        <v>-</v>
      </c>
      <c r="O301" s="3">
        <f t="shared" si="226"/>
        <v>168.94</v>
      </c>
      <c r="P301" s="3">
        <f t="shared" ca="1" si="227"/>
        <v>75.347963663047906</v>
      </c>
      <c r="Q301" s="3">
        <f t="shared" ca="1" si="228"/>
        <v>6.0081852852892332</v>
      </c>
      <c r="R301" s="85"/>
      <c r="S301" s="3" t="str">
        <f t="shared" si="229"/>
        <v>1.13</v>
      </c>
      <c r="T301" s="3" t="str">
        <f t="shared" si="230"/>
        <v>-</v>
      </c>
      <c r="U301" s="3">
        <f t="shared" si="231"/>
        <v>168.94</v>
      </c>
      <c r="V301" s="3">
        <f t="shared" ca="1" si="232"/>
        <v>75.347963663047906</v>
      </c>
      <c r="W301" s="3">
        <f t="shared" ca="1" si="233"/>
        <v>5.6743972138842755</v>
      </c>
      <c r="X301" s="85"/>
      <c r="Y301" s="3" t="str">
        <f t="shared" si="234"/>
        <v>1.13</v>
      </c>
      <c r="Z301" s="3" t="str">
        <f t="shared" si="235"/>
        <v>-</v>
      </c>
      <c r="AA301" s="3">
        <f t="shared" si="236"/>
        <v>168.94</v>
      </c>
      <c r="AB301" s="3">
        <f t="shared" ca="1" si="237"/>
        <v>75.347963663047906</v>
      </c>
      <c r="AC301" s="3">
        <f t="shared" ca="1" si="238"/>
        <v>5.3406091424793187</v>
      </c>
      <c r="AE301" s="3" t="str">
        <f t="shared" si="239"/>
        <v>1.13</v>
      </c>
      <c r="AF301" s="3" t="str">
        <f t="shared" si="240"/>
        <v>-</v>
      </c>
      <c r="AG301" s="3">
        <f t="shared" si="241"/>
        <v>168.94</v>
      </c>
      <c r="AH301" s="3">
        <f t="shared" ca="1" si="242"/>
        <v>75.347963663047906</v>
      </c>
      <c r="AI301" s="3">
        <f t="shared" ca="1" si="243"/>
        <v>5.006821071074361</v>
      </c>
      <c r="AK301" s="3" t="str">
        <f t="shared" si="244"/>
        <v>1.13</v>
      </c>
      <c r="AL301" s="3" t="str">
        <f t="shared" si="245"/>
        <v>-</v>
      </c>
      <c r="AM301" s="3">
        <f t="shared" si="246"/>
        <v>168.94</v>
      </c>
      <c r="AN301" s="3">
        <f t="shared" ca="1" si="247"/>
        <v>75.347963663047906</v>
      </c>
      <c r="AO301" s="3">
        <f t="shared" ca="1" si="248"/>
        <v>4.6730329996694033</v>
      </c>
      <c r="AQ301" s="3" t="str">
        <f t="shared" si="249"/>
        <v>1.13</v>
      </c>
      <c r="AR301" s="3" t="str">
        <f t="shared" si="250"/>
        <v>-</v>
      </c>
      <c r="AS301" s="3">
        <f t="shared" si="251"/>
        <v>168.94</v>
      </c>
      <c r="AT301" s="3">
        <f t="shared" ca="1" si="252"/>
        <v>75.347963663047906</v>
      </c>
      <c r="AU301" s="3">
        <f t="shared" ca="1" si="253"/>
        <v>4.0054568568594888</v>
      </c>
      <c r="AW301" s="3" t="str">
        <f t="shared" si="254"/>
        <v>1.13</v>
      </c>
      <c r="AX301" s="3" t="str">
        <f t="shared" si="255"/>
        <v>-</v>
      </c>
      <c r="AY301" s="3">
        <f t="shared" si="256"/>
        <v>168.94</v>
      </c>
      <c r="AZ301" s="3">
        <f t="shared" ca="1" si="257"/>
        <v>75.347963663047906</v>
      </c>
      <c r="BA301" s="3">
        <f t="shared" ca="1" si="258"/>
        <v>3.3378807140495739</v>
      </c>
      <c r="BC301" s="3" t="str">
        <f t="shared" si="259"/>
        <v>1.13</v>
      </c>
      <c r="BD301" s="3" t="str">
        <f t="shared" si="260"/>
        <v>-</v>
      </c>
      <c r="BE301" s="3">
        <f t="shared" si="261"/>
        <v>168.94</v>
      </c>
      <c r="BF301" s="3">
        <f t="shared" ca="1" si="262"/>
        <v>75.347963663047906</v>
      </c>
      <c r="BG301" s="3">
        <f t="shared" ca="1" si="263"/>
        <v>2.0027284284297444</v>
      </c>
      <c r="BI301" s="3" t="str">
        <f t="shared" si="264"/>
        <v>1.13</v>
      </c>
      <c r="BJ301" s="3" t="str">
        <f t="shared" si="265"/>
        <v>-</v>
      </c>
      <c r="BK301" s="3">
        <f t="shared" si="266"/>
        <v>168.94</v>
      </c>
      <c r="BL301" s="3">
        <f t="shared" ca="1" si="267"/>
        <v>75.347963663047906</v>
      </c>
      <c r="BM301" s="3">
        <f t="shared" ca="1" si="268"/>
        <v>0.66757614280991484</v>
      </c>
    </row>
    <row r="302" spans="1:65" x14ac:dyDescent="0.3">
      <c r="A302" s="3" t="str">
        <f>'Forward collapse simulation'!B312</f>
        <v>1.13</v>
      </c>
      <c r="B302" s="3" t="str">
        <f>IF('Forward collapse simulation'!C312="","-",'Forward collapse simulation'!C312)</f>
        <v>-</v>
      </c>
      <c r="C302" s="3">
        <f>'Forward collapse simulation'!E312</f>
        <v>169.5</v>
      </c>
      <c r="D302" s="3">
        <f ca="1">'Forward collapse simulation'!AK312</f>
        <v>70.88369265036394</v>
      </c>
      <c r="E302" s="84">
        <f ca="1">'Forward collapse simulation'!AL312</f>
        <v>5.8128893962369466</v>
      </c>
      <c r="G302" s="3" t="str">
        <f t="shared" si="219"/>
        <v>1.13</v>
      </c>
      <c r="H302" s="3" t="str">
        <f t="shared" si="220"/>
        <v>-</v>
      </c>
      <c r="I302" s="3">
        <f t="shared" si="221"/>
        <v>169.5</v>
      </c>
      <c r="J302" s="3">
        <f t="shared" ca="1" si="222"/>
        <v>70.88369265036394</v>
      </c>
      <c r="K302" s="3">
        <f t="shared" ca="1" si="223"/>
        <v>5.522244926425099</v>
      </c>
      <c r="M302" s="3" t="str">
        <f t="shared" si="224"/>
        <v>1.13</v>
      </c>
      <c r="N302" s="3" t="str">
        <f t="shared" si="225"/>
        <v>-</v>
      </c>
      <c r="O302" s="3">
        <f t="shared" si="226"/>
        <v>169.5</v>
      </c>
      <c r="P302" s="3">
        <f t="shared" ca="1" si="227"/>
        <v>70.88369265036394</v>
      </c>
      <c r="Q302" s="3">
        <f t="shared" ca="1" si="228"/>
        <v>5.2316004566132523</v>
      </c>
      <c r="R302" s="85"/>
      <c r="S302" s="3" t="str">
        <f t="shared" si="229"/>
        <v>1.13</v>
      </c>
      <c r="T302" s="3" t="str">
        <f t="shared" si="230"/>
        <v>-</v>
      </c>
      <c r="U302" s="3">
        <f t="shared" si="231"/>
        <v>169.5</v>
      </c>
      <c r="V302" s="3">
        <f t="shared" ca="1" si="232"/>
        <v>70.88369265036394</v>
      </c>
      <c r="W302" s="3">
        <f t="shared" ca="1" si="233"/>
        <v>4.9409559868014048</v>
      </c>
      <c r="X302" s="85"/>
      <c r="Y302" s="3" t="str">
        <f t="shared" si="234"/>
        <v>1.13</v>
      </c>
      <c r="Z302" s="3" t="str">
        <f t="shared" si="235"/>
        <v>-</v>
      </c>
      <c r="AA302" s="3">
        <f t="shared" si="236"/>
        <v>169.5</v>
      </c>
      <c r="AB302" s="3">
        <f t="shared" ca="1" si="237"/>
        <v>70.88369265036394</v>
      </c>
      <c r="AC302" s="3">
        <f t="shared" ca="1" si="238"/>
        <v>4.6503115169895572</v>
      </c>
      <c r="AE302" s="3" t="str">
        <f t="shared" si="239"/>
        <v>1.13</v>
      </c>
      <c r="AF302" s="3" t="str">
        <f t="shared" si="240"/>
        <v>-</v>
      </c>
      <c r="AG302" s="3">
        <f t="shared" si="241"/>
        <v>169.5</v>
      </c>
      <c r="AH302" s="3">
        <f t="shared" ca="1" si="242"/>
        <v>70.88369265036394</v>
      </c>
      <c r="AI302" s="3">
        <f t="shared" ca="1" si="243"/>
        <v>4.3596670471777097</v>
      </c>
      <c r="AK302" s="3" t="str">
        <f t="shared" si="244"/>
        <v>1.13</v>
      </c>
      <c r="AL302" s="3" t="str">
        <f t="shared" si="245"/>
        <v>-</v>
      </c>
      <c r="AM302" s="3">
        <f t="shared" si="246"/>
        <v>169.5</v>
      </c>
      <c r="AN302" s="3">
        <f t="shared" ca="1" si="247"/>
        <v>70.88369265036394</v>
      </c>
      <c r="AO302" s="3">
        <f t="shared" ca="1" si="248"/>
        <v>4.0690225773658621</v>
      </c>
      <c r="AQ302" s="3" t="str">
        <f t="shared" si="249"/>
        <v>1.13</v>
      </c>
      <c r="AR302" s="3" t="str">
        <f t="shared" si="250"/>
        <v>-</v>
      </c>
      <c r="AS302" s="3">
        <f t="shared" si="251"/>
        <v>169.5</v>
      </c>
      <c r="AT302" s="3">
        <f t="shared" ca="1" si="252"/>
        <v>70.88369265036394</v>
      </c>
      <c r="AU302" s="3">
        <f t="shared" ca="1" si="253"/>
        <v>3.4877336377421679</v>
      </c>
      <c r="AW302" s="3" t="str">
        <f t="shared" si="254"/>
        <v>1.13</v>
      </c>
      <c r="AX302" s="3" t="str">
        <f t="shared" si="255"/>
        <v>-</v>
      </c>
      <c r="AY302" s="3">
        <f t="shared" si="256"/>
        <v>169.5</v>
      </c>
      <c r="AZ302" s="3">
        <f t="shared" ca="1" si="257"/>
        <v>70.88369265036394</v>
      </c>
      <c r="BA302" s="3">
        <f t="shared" ca="1" si="258"/>
        <v>2.9064446981184733</v>
      </c>
      <c r="BC302" s="3" t="str">
        <f t="shared" si="259"/>
        <v>1.13</v>
      </c>
      <c r="BD302" s="3" t="str">
        <f t="shared" si="260"/>
        <v>-</v>
      </c>
      <c r="BE302" s="3">
        <f t="shared" si="261"/>
        <v>169.5</v>
      </c>
      <c r="BF302" s="3">
        <f t="shared" ca="1" si="262"/>
        <v>70.88369265036394</v>
      </c>
      <c r="BG302" s="3">
        <f t="shared" ca="1" si="263"/>
        <v>1.743866818871084</v>
      </c>
      <c r="BI302" s="3" t="str">
        <f t="shared" si="264"/>
        <v>1.13</v>
      </c>
      <c r="BJ302" s="3" t="str">
        <f t="shared" si="265"/>
        <v>-</v>
      </c>
      <c r="BK302" s="3">
        <f t="shared" si="266"/>
        <v>169.5</v>
      </c>
      <c r="BL302" s="3">
        <f t="shared" ca="1" si="267"/>
        <v>70.88369265036394</v>
      </c>
      <c r="BM302" s="3">
        <f t="shared" ca="1" si="268"/>
        <v>0.58128893962369466</v>
      </c>
    </row>
    <row r="303" spans="1:65" x14ac:dyDescent="0.3">
      <c r="A303" s="3" t="str">
        <f>'Forward collapse simulation'!B313</f>
        <v>1.13</v>
      </c>
      <c r="B303" s="3" t="str">
        <f>IF('Forward collapse simulation'!C313="","-",'Forward collapse simulation'!C313)</f>
        <v>-</v>
      </c>
      <c r="C303" s="3">
        <f>'Forward collapse simulation'!E313</f>
        <v>169.75</v>
      </c>
      <c r="D303" s="3">
        <f ca="1">'Forward collapse simulation'!AK313</f>
        <v>70.614541895063041</v>
      </c>
      <c r="E303" s="84">
        <f ca="1">'Forward collapse simulation'!AL313</f>
        <v>4.7723979999152775</v>
      </c>
      <c r="G303" s="3" t="str">
        <f t="shared" si="219"/>
        <v>1.13</v>
      </c>
      <c r="H303" s="3" t="str">
        <f t="shared" si="220"/>
        <v>-</v>
      </c>
      <c r="I303" s="3">
        <f t="shared" si="221"/>
        <v>169.75</v>
      </c>
      <c r="J303" s="3">
        <f t="shared" ca="1" si="222"/>
        <v>70.614541895063041</v>
      </c>
      <c r="K303" s="3">
        <f t="shared" ca="1" si="223"/>
        <v>4.5337780999195134</v>
      </c>
      <c r="M303" s="3" t="str">
        <f t="shared" si="224"/>
        <v>1.13</v>
      </c>
      <c r="N303" s="3" t="str">
        <f t="shared" si="225"/>
        <v>-</v>
      </c>
      <c r="O303" s="3">
        <f t="shared" si="226"/>
        <v>169.75</v>
      </c>
      <c r="P303" s="3">
        <f t="shared" ca="1" si="227"/>
        <v>70.614541895063041</v>
      </c>
      <c r="Q303" s="3">
        <f t="shared" ca="1" si="228"/>
        <v>4.2951581999237503</v>
      </c>
      <c r="R303" s="85"/>
      <c r="S303" s="3" t="str">
        <f t="shared" si="229"/>
        <v>1.13</v>
      </c>
      <c r="T303" s="3" t="str">
        <f t="shared" si="230"/>
        <v>-</v>
      </c>
      <c r="U303" s="3">
        <f t="shared" si="231"/>
        <v>169.75</v>
      </c>
      <c r="V303" s="3">
        <f t="shared" ca="1" si="232"/>
        <v>70.614541895063041</v>
      </c>
      <c r="W303" s="3">
        <f t="shared" ca="1" si="233"/>
        <v>4.0565382999279853</v>
      </c>
      <c r="X303" s="85"/>
      <c r="Y303" s="3" t="str">
        <f t="shared" si="234"/>
        <v>1.13</v>
      </c>
      <c r="Z303" s="3" t="str">
        <f t="shared" si="235"/>
        <v>-</v>
      </c>
      <c r="AA303" s="3">
        <f t="shared" si="236"/>
        <v>169.75</v>
      </c>
      <c r="AB303" s="3">
        <f t="shared" ca="1" si="237"/>
        <v>70.614541895063041</v>
      </c>
      <c r="AC303" s="3">
        <f t="shared" ca="1" si="238"/>
        <v>3.8179183999322222</v>
      </c>
      <c r="AE303" s="3" t="str">
        <f t="shared" si="239"/>
        <v>1.13</v>
      </c>
      <c r="AF303" s="3" t="str">
        <f t="shared" si="240"/>
        <v>-</v>
      </c>
      <c r="AG303" s="3">
        <f t="shared" si="241"/>
        <v>169.75</v>
      </c>
      <c r="AH303" s="3">
        <f t="shared" ca="1" si="242"/>
        <v>70.614541895063041</v>
      </c>
      <c r="AI303" s="3">
        <f t="shared" ca="1" si="243"/>
        <v>3.5792984999364581</v>
      </c>
      <c r="AK303" s="3" t="str">
        <f t="shared" si="244"/>
        <v>1.13</v>
      </c>
      <c r="AL303" s="3" t="str">
        <f t="shared" si="245"/>
        <v>-</v>
      </c>
      <c r="AM303" s="3">
        <f t="shared" si="246"/>
        <v>169.75</v>
      </c>
      <c r="AN303" s="3">
        <f t="shared" ca="1" si="247"/>
        <v>70.614541895063041</v>
      </c>
      <c r="AO303" s="3">
        <f t="shared" ca="1" si="248"/>
        <v>3.340678599940694</v>
      </c>
      <c r="AQ303" s="3" t="str">
        <f t="shared" si="249"/>
        <v>1.13</v>
      </c>
      <c r="AR303" s="3" t="str">
        <f t="shared" si="250"/>
        <v>-</v>
      </c>
      <c r="AS303" s="3">
        <f t="shared" si="251"/>
        <v>169.75</v>
      </c>
      <c r="AT303" s="3">
        <f t="shared" ca="1" si="252"/>
        <v>70.614541895063041</v>
      </c>
      <c r="AU303" s="3">
        <f t="shared" ca="1" si="253"/>
        <v>2.8634387999491664</v>
      </c>
      <c r="AW303" s="3" t="str">
        <f t="shared" si="254"/>
        <v>1.13</v>
      </c>
      <c r="AX303" s="3" t="str">
        <f t="shared" si="255"/>
        <v>-</v>
      </c>
      <c r="AY303" s="3">
        <f t="shared" si="256"/>
        <v>169.75</v>
      </c>
      <c r="AZ303" s="3">
        <f t="shared" ca="1" si="257"/>
        <v>70.614541895063041</v>
      </c>
      <c r="BA303" s="3">
        <f t="shared" ca="1" si="258"/>
        <v>2.3861989999576387</v>
      </c>
      <c r="BC303" s="3" t="str">
        <f t="shared" si="259"/>
        <v>1.13</v>
      </c>
      <c r="BD303" s="3" t="str">
        <f t="shared" si="260"/>
        <v>-</v>
      </c>
      <c r="BE303" s="3">
        <f t="shared" si="261"/>
        <v>169.75</v>
      </c>
      <c r="BF303" s="3">
        <f t="shared" ca="1" si="262"/>
        <v>70.614541895063041</v>
      </c>
      <c r="BG303" s="3">
        <f t="shared" ca="1" si="263"/>
        <v>1.4317193999745832</v>
      </c>
      <c r="BI303" s="3" t="str">
        <f t="shared" si="264"/>
        <v>1.13</v>
      </c>
      <c r="BJ303" s="3" t="str">
        <f t="shared" si="265"/>
        <v>-</v>
      </c>
      <c r="BK303" s="3">
        <f t="shared" si="266"/>
        <v>169.75</v>
      </c>
      <c r="BL303" s="3">
        <f t="shared" ca="1" si="267"/>
        <v>70.614541895063041</v>
      </c>
      <c r="BM303" s="3">
        <f t="shared" ca="1" si="268"/>
        <v>0.47723979999152777</v>
      </c>
    </row>
    <row r="304" spans="1:65" x14ac:dyDescent="0.3">
      <c r="A304" s="3" t="str">
        <f>'Forward collapse simulation'!B314</f>
        <v>1.13</v>
      </c>
      <c r="B304" s="3" t="str">
        <f>IF('Forward collapse simulation'!C314="","-",'Forward collapse simulation'!C314)</f>
        <v>-</v>
      </c>
      <c r="C304" s="3">
        <f>'Forward collapse simulation'!E314</f>
        <v>169.14</v>
      </c>
      <c r="D304" s="3">
        <f ca="1">'Forward collapse simulation'!AK314</f>
        <v>70.705945332320383</v>
      </c>
      <c r="E304" s="84">
        <f ca="1">'Forward collapse simulation'!AL314</f>
        <v>3.7271059396233257</v>
      </c>
      <c r="G304" s="3" t="str">
        <f t="shared" si="219"/>
        <v>1.13</v>
      </c>
      <c r="H304" s="3" t="str">
        <f t="shared" si="220"/>
        <v>-</v>
      </c>
      <c r="I304" s="3">
        <f t="shared" si="221"/>
        <v>169.14</v>
      </c>
      <c r="J304" s="3">
        <f t="shared" ca="1" si="222"/>
        <v>70.705945332320383</v>
      </c>
      <c r="K304" s="3">
        <f t="shared" ca="1" si="223"/>
        <v>3.5407506426421591</v>
      </c>
      <c r="M304" s="3" t="str">
        <f t="shared" si="224"/>
        <v>1.13</v>
      </c>
      <c r="N304" s="3" t="str">
        <f t="shared" si="225"/>
        <v>-</v>
      </c>
      <c r="O304" s="3">
        <f t="shared" si="226"/>
        <v>169.14</v>
      </c>
      <c r="P304" s="3">
        <f t="shared" ca="1" si="227"/>
        <v>70.705945332320383</v>
      </c>
      <c r="Q304" s="3">
        <f t="shared" ca="1" si="228"/>
        <v>3.3543953456609934</v>
      </c>
      <c r="R304" s="85"/>
      <c r="S304" s="3" t="str">
        <f t="shared" si="229"/>
        <v>1.13</v>
      </c>
      <c r="T304" s="3" t="str">
        <f t="shared" si="230"/>
        <v>-</v>
      </c>
      <c r="U304" s="3">
        <f t="shared" si="231"/>
        <v>169.14</v>
      </c>
      <c r="V304" s="3">
        <f t="shared" ca="1" si="232"/>
        <v>70.705945332320383</v>
      </c>
      <c r="W304" s="3">
        <f t="shared" ca="1" si="233"/>
        <v>3.1680400486798268</v>
      </c>
      <c r="X304" s="85"/>
      <c r="Y304" s="3" t="str">
        <f t="shared" si="234"/>
        <v>1.13</v>
      </c>
      <c r="Z304" s="3" t="str">
        <f t="shared" si="235"/>
        <v>-</v>
      </c>
      <c r="AA304" s="3">
        <f t="shared" si="236"/>
        <v>169.14</v>
      </c>
      <c r="AB304" s="3">
        <f t="shared" ca="1" si="237"/>
        <v>70.705945332320383</v>
      </c>
      <c r="AC304" s="3">
        <f t="shared" ca="1" si="238"/>
        <v>2.9816847516986607</v>
      </c>
      <c r="AE304" s="3" t="str">
        <f t="shared" si="239"/>
        <v>1.13</v>
      </c>
      <c r="AF304" s="3" t="str">
        <f t="shared" si="240"/>
        <v>-</v>
      </c>
      <c r="AG304" s="3">
        <f t="shared" si="241"/>
        <v>169.14</v>
      </c>
      <c r="AH304" s="3">
        <f t="shared" ca="1" si="242"/>
        <v>70.705945332320383</v>
      </c>
      <c r="AI304" s="3">
        <f t="shared" ca="1" si="243"/>
        <v>2.7953294547174945</v>
      </c>
      <c r="AK304" s="3" t="str">
        <f t="shared" si="244"/>
        <v>1.13</v>
      </c>
      <c r="AL304" s="3" t="str">
        <f t="shared" si="245"/>
        <v>-</v>
      </c>
      <c r="AM304" s="3">
        <f t="shared" si="246"/>
        <v>169.14</v>
      </c>
      <c r="AN304" s="3">
        <f t="shared" ca="1" si="247"/>
        <v>70.705945332320383</v>
      </c>
      <c r="AO304" s="3">
        <f t="shared" ca="1" si="248"/>
        <v>2.6089741577363279</v>
      </c>
      <c r="AQ304" s="3" t="str">
        <f t="shared" si="249"/>
        <v>1.13</v>
      </c>
      <c r="AR304" s="3" t="str">
        <f t="shared" si="250"/>
        <v>-</v>
      </c>
      <c r="AS304" s="3">
        <f t="shared" si="251"/>
        <v>169.14</v>
      </c>
      <c r="AT304" s="3">
        <f t="shared" ca="1" si="252"/>
        <v>70.705945332320383</v>
      </c>
      <c r="AU304" s="3">
        <f t="shared" ca="1" si="253"/>
        <v>2.2362635637739952</v>
      </c>
      <c r="AW304" s="3" t="str">
        <f t="shared" si="254"/>
        <v>1.13</v>
      </c>
      <c r="AX304" s="3" t="str">
        <f t="shared" si="255"/>
        <v>-</v>
      </c>
      <c r="AY304" s="3">
        <f t="shared" si="256"/>
        <v>169.14</v>
      </c>
      <c r="AZ304" s="3">
        <f t="shared" ca="1" si="257"/>
        <v>70.705945332320383</v>
      </c>
      <c r="BA304" s="3">
        <f t="shared" ca="1" si="258"/>
        <v>1.8635529698116629</v>
      </c>
      <c r="BC304" s="3" t="str">
        <f t="shared" si="259"/>
        <v>1.13</v>
      </c>
      <c r="BD304" s="3" t="str">
        <f t="shared" si="260"/>
        <v>-</v>
      </c>
      <c r="BE304" s="3">
        <f t="shared" si="261"/>
        <v>169.14</v>
      </c>
      <c r="BF304" s="3">
        <f t="shared" ca="1" si="262"/>
        <v>70.705945332320383</v>
      </c>
      <c r="BG304" s="3">
        <f t="shared" ca="1" si="263"/>
        <v>1.1181317818869976</v>
      </c>
      <c r="BI304" s="3" t="str">
        <f t="shared" si="264"/>
        <v>1.13</v>
      </c>
      <c r="BJ304" s="3" t="str">
        <f t="shared" si="265"/>
        <v>-</v>
      </c>
      <c r="BK304" s="3">
        <f t="shared" si="266"/>
        <v>169.14</v>
      </c>
      <c r="BL304" s="3">
        <f t="shared" ca="1" si="267"/>
        <v>70.705945332320383</v>
      </c>
      <c r="BM304" s="3">
        <f t="shared" ca="1" si="268"/>
        <v>0.37271059396233258</v>
      </c>
    </row>
    <row r="305" spans="1:65" x14ac:dyDescent="0.3">
      <c r="A305" s="3" t="str">
        <f>'Forward collapse simulation'!B315</f>
        <v>1.13</v>
      </c>
      <c r="B305" s="3" t="str">
        <f>IF('Forward collapse simulation'!C315="","-",'Forward collapse simulation'!C315)</f>
        <v>-</v>
      </c>
      <c r="C305" s="3">
        <f>'Forward collapse simulation'!E315</f>
        <v>169.85</v>
      </c>
      <c r="D305" s="3">
        <f>'Forward collapse simulation'!AK315</f>
        <v>-4.16</v>
      </c>
      <c r="E305" s="84">
        <f>'Forward collapse simulation'!AL315</f>
        <v>1.0760000000000001</v>
      </c>
      <c r="G305" s="3" t="str">
        <f t="shared" si="219"/>
        <v>1.13</v>
      </c>
      <c r="H305" s="3" t="str">
        <f t="shared" si="220"/>
        <v>-</v>
      </c>
      <c r="I305" s="3">
        <f t="shared" si="221"/>
        <v>169.85</v>
      </c>
      <c r="J305" s="3">
        <f t="shared" si="222"/>
        <v>-4.16</v>
      </c>
      <c r="K305" s="3">
        <f t="shared" si="223"/>
        <v>1.0222</v>
      </c>
      <c r="M305" s="3" t="str">
        <f t="shared" si="224"/>
        <v>1.13</v>
      </c>
      <c r="N305" s="3" t="str">
        <f t="shared" si="225"/>
        <v>-</v>
      </c>
      <c r="O305" s="3">
        <f t="shared" si="226"/>
        <v>169.85</v>
      </c>
      <c r="P305" s="3">
        <f t="shared" si="227"/>
        <v>-4.16</v>
      </c>
      <c r="Q305" s="3">
        <f t="shared" si="228"/>
        <v>0.96840000000000004</v>
      </c>
      <c r="R305" s="85"/>
      <c r="S305" s="3" t="str">
        <f t="shared" si="229"/>
        <v>1.13</v>
      </c>
      <c r="T305" s="3" t="str">
        <f t="shared" si="230"/>
        <v>-</v>
      </c>
      <c r="U305" s="3">
        <f t="shared" si="231"/>
        <v>169.85</v>
      </c>
      <c r="V305" s="3">
        <f t="shared" si="232"/>
        <v>-4.16</v>
      </c>
      <c r="W305" s="3">
        <f t="shared" si="233"/>
        <v>0.91460000000000008</v>
      </c>
      <c r="X305" s="85"/>
      <c r="Y305" s="3" t="str">
        <f t="shared" si="234"/>
        <v>1.13</v>
      </c>
      <c r="Z305" s="3" t="str">
        <f t="shared" si="235"/>
        <v>-</v>
      </c>
      <c r="AA305" s="3">
        <f t="shared" si="236"/>
        <v>169.85</v>
      </c>
      <c r="AB305" s="3">
        <f t="shared" si="237"/>
        <v>-4.16</v>
      </c>
      <c r="AC305" s="3">
        <f t="shared" si="238"/>
        <v>0.86080000000000012</v>
      </c>
      <c r="AE305" s="3" t="str">
        <f t="shared" si="239"/>
        <v>1.13</v>
      </c>
      <c r="AF305" s="3" t="str">
        <f t="shared" si="240"/>
        <v>-</v>
      </c>
      <c r="AG305" s="3">
        <f t="shared" si="241"/>
        <v>169.85</v>
      </c>
      <c r="AH305" s="3">
        <f t="shared" si="242"/>
        <v>-4.16</v>
      </c>
      <c r="AI305" s="3">
        <f t="shared" si="243"/>
        <v>0.80700000000000005</v>
      </c>
      <c r="AK305" s="3" t="str">
        <f t="shared" si="244"/>
        <v>1.13</v>
      </c>
      <c r="AL305" s="3" t="str">
        <f t="shared" si="245"/>
        <v>-</v>
      </c>
      <c r="AM305" s="3">
        <f t="shared" si="246"/>
        <v>169.85</v>
      </c>
      <c r="AN305" s="3">
        <f t="shared" si="247"/>
        <v>-4.16</v>
      </c>
      <c r="AO305" s="3">
        <f t="shared" si="248"/>
        <v>0.75319999999999998</v>
      </c>
      <c r="AQ305" s="3" t="str">
        <f t="shared" si="249"/>
        <v>1.13</v>
      </c>
      <c r="AR305" s="3" t="str">
        <f t="shared" si="250"/>
        <v>-</v>
      </c>
      <c r="AS305" s="3">
        <f t="shared" si="251"/>
        <v>169.85</v>
      </c>
      <c r="AT305" s="3">
        <f t="shared" si="252"/>
        <v>-4.16</v>
      </c>
      <c r="AU305" s="3">
        <f t="shared" si="253"/>
        <v>0.64560000000000006</v>
      </c>
      <c r="AW305" s="3" t="str">
        <f t="shared" si="254"/>
        <v>1.13</v>
      </c>
      <c r="AX305" s="3" t="str">
        <f t="shared" si="255"/>
        <v>-</v>
      </c>
      <c r="AY305" s="3">
        <f t="shared" si="256"/>
        <v>169.85</v>
      </c>
      <c r="AZ305" s="3">
        <f t="shared" si="257"/>
        <v>-4.16</v>
      </c>
      <c r="BA305" s="3">
        <f t="shared" si="258"/>
        <v>0.53800000000000003</v>
      </c>
      <c r="BC305" s="3" t="str">
        <f t="shared" si="259"/>
        <v>1.13</v>
      </c>
      <c r="BD305" s="3" t="str">
        <f t="shared" si="260"/>
        <v>-</v>
      </c>
      <c r="BE305" s="3">
        <f t="shared" si="261"/>
        <v>169.85</v>
      </c>
      <c r="BF305" s="3">
        <f t="shared" si="262"/>
        <v>-4.16</v>
      </c>
      <c r="BG305" s="3">
        <f t="shared" si="263"/>
        <v>0.32280000000000003</v>
      </c>
      <c r="BI305" s="3" t="str">
        <f t="shared" si="264"/>
        <v>1.13</v>
      </c>
      <c r="BJ305" s="3" t="str">
        <f t="shared" si="265"/>
        <v>-</v>
      </c>
      <c r="BK305" s="3">
        <f t="shared" si="266"/>
        <v>169.85</v>
      </c>
      <c r="BL305" s="3">
        <f t="shared" si="267"/>
        <v>-4.16</v>
      </c>
      <c r="BM305" s="3">
        <f t="shared" si="268"/>
        <v>0.10760000000000002</v>
      </c>
    </row>
    <row r="306" spans="1:65" x14ac:dyDescent="0.3">
      <c r="A306" s="3" t="str">
        <f>'Forward collapse simulation'!B316</f>
        <v>1.13</v>
      </c>
      <c r="B306" s="3" t="str">
        <f>IF('Forward collapse simulation'!C316="","-",'Forward collapse simulation'!C316)</f>
        <v>-</v>
      </c>
      <c r="C306" s="3">
        <f>'Forward collapse simulation'!E316</f>
        <v>169.48</v>
      </c>
      <c r="D306" s="3">
        <f>'Forward collapse simulation'!AK316</f>
        <v>-18.989999999999998</v>
      </c>
      <c r="E306" s="84">
        <f>'Forward collapse simulation'!AL316</f>
        <v>1.054</v>
      </c>
      <c r="G306" s="3" t="str">
        <f t="shared" si="219"/>
        <v>1.13</v>
      </c>
      <c r="H306" s="3" t="str">
        <f t="shared" si="220"/>
        <v>-</v>
      </c>
      <c r="I306" s="3">
        <f t="shared" si="221"/>
        <v>169.48</v>
      </c>
      <c r="J306" s="3">
        <f t="shared" si="222"/>
        <v>-18.989999999999998</v>
      </c>
      <c r="K306" s="3">
        <f t="shared" si="223"/>
        <v>1.0013000000000001</v>
      </c>
      <c r="M306" s="3" t="str">
        <f t="shared" si="224"/>
        <v>1.13</v>
      </c>
      <c r="N306" s="3" t="str">
        <f t="shared" si="225"/>
        <v>-</v>
      </c>
      <c r="O306" s="3">
        <f t="shared" si="226"/>
        <v>169.48</v>
      </c>
      <c r="P306" s="3">
        <f t="shared" si="227"/>
        <v>-18.989999999999998</v>
      </c>
      <c r="Q306" s="3">
        <f t="shared" si="228"/>
        <v>0.94860000000000011</v>
      </c>
      <c r="R306" s="85"/>
      <c r="S306" s="3" t="str">
        <f t="shared" si="229"/>
        <v>1.13</v>
      </c>
      <c r="T306" s="3" t="str">
        <f t="shared" si="230"/>
        <v>-</v>
      </c>
      <c r="U306" s="3">
        <f t="shared" si="231"/>
        <v>169.48</v>
      </c>
      <c r="V306" s="3">
        <f t="shared" si="232"/>
        <v>-18.989999999999998</v>
      </c>
      <c r="W306" s="3">
        <f t="shared" si="233"/>
        <v>0.89590000000000003</v>
      </c>
      <c r="X306" s="85"/>
      <c r="Y306" s="3" t="str">
        <f t="shared" si="234"/>
        <v>1.13</v>
      </c>
      <c r="Z306" s="3" t="str">
        <f t="shared" si="235"/>
        <v>-</v>
      </c>
      <c r="AA306" s="3">
        <f t="shared" si="236"/>
        <v>169.48</v>
      </c>
      <c r="AB306" s="3">
        <f t="shared" si="237"/>
        <v>-18.989999999999998</v>
      </c>
      <c r="AC306" s="3">
        <f t="shared" si="238"/>
        <v>0.84320000000000006</v>
      </c>
      <c r="AE306" s="3" t="str">
        <f t="shared" si="239"/>
        <v>1.13</v>
      </c>
      <c r="AF306" s="3" t="str">
        <f t="shared" si="240"/>
        <v>-</v>
      </c>
      <c r="AG306" s="3">
        <f t="shared" si="241"/>
        <v>169.48</v>
      </c>
      <c r="AH306" s="3">
        <f t="shared" si="242"/>
        <v>-18.989999999999998</v>
      </c>
      <c r="AI306" s="3">
        <f t="shared" si="243"/>
        <v>0.79049999999999998</v>
      </c>
      <c r="AK306" s="3" t="str">
        <f t="shared" si="244"/>
        <v>1.13</v>
      </c>
      <c r="AL306" s="3" t="str">
        <f t="shared" si="245"/>
        <v>-</v>
      </c>
      <c r="AM306" s="3">
        <f t="shared" si="246"/>
        <v>169.48</v>
      </c>
      <c r="AN306" s="3">
        <f t="shared" si="247"/>
        <v>-18.989999999999998</v>
      </c>
      <c r="AO306" s="3">
        <f t="shared" si="248"/>
        <v>0.73780000000000001</v>
      </c>
      <c r="AQ306" s="3" t="str">
        <f t="shared" si="249"/>
        <v>1.13</v>
      </c>
      <c r="AR306" s="3" t="str">
        <f t="shared" si="250"/>
        <v>-</v>
      </c>
      <c r="AS306" s="3">
        <f t="shared" si="251"/>
        <v>169.48</v>
      </c>
      <c r="AT306" s="3">
        <f t="shared" si="252"/>
        <v>-18.989999999999998</v>
      </c>
      <c r="AU306" s="3">
        <f t="shared" si="253"/>
        <v>0.63239999999999996</v>
      </c>
      <c r="AW306" s="3" t="str">
        <f t="shared" si="254"/>
        <v>1.13</v>
      </c>
      <c r="AX306" s="3" t="str">
        <f t="shared" si="255"/>
        <v>-</v>
      </c>
      <c r="AY306" s="3">
        <f t="shared" si="256"/>
        <v>169.48</v>
      </c>
      <c r="AZ306" s="3">
        <f t="shared" si="257"/>
        <v>-18.989999999999998</v>
      </c>
      <c r="BA306" s="3">
        <f t="shared" si="258"/>
        <v>0.52700000000000002</v>
      </c>
      <c r="BC306" s="3" t="str">
        <f t="shared" si="259"/>
        <v>1.13</v>
      </c>
      <c r="BD306" s="3" t="str">
        <f t="shared" si="260"/>
        <v>-</v>
      </c>
      <c r="BE306" s="3">
        <f t="shared" si="261"/>
        <v>169.48</v>
      </c>
      <c r="BF306" s="3">
        <f t="shared" si="262"/>
        <v>-18.989999999999998</v>
      </c>
      <c r="BG306" s="3">
        <f t="shared" si="263"/>
        <v>0.31619999999999998</v>
      </c>
      <c r="BI306" s="3" t="str">
        <f t="shared" si="264"/>
        <v>1.13</v>
      </c>
      <c r="BJ306" s="3" t="str">
        <f t="shared" si="265"/>
        <v>-</v>
      </c>
      <c r="BK306" s="3">
        <f t="shared" si="266"/>
        <v>169.48</v>
      </c>
      <c r="BL306" s="3">
        <f t="shared" si="267"/>
        <v>-18.989999999999998</v>
      </c>
      <c r="BM306" s="3">
        <f t="shared" si="268"/>
        <v>0.10540000000000001</v>
      </c>
    </row>
    <row r="307" spans="1:65" x14ac:dyDescent="0.3">
      <c r="A307" s="3" t="str">
        <f>'Forward collapse simulation'!B317</f>
        <v>1.13</v>
      </c>
      <c r="B307" s="3" t="str">
        <f>IF('Forward collapse simulation'!C317="","-",'Forward collapse simulation'!C317)</f>
        <v>-</v>
      </c>
      <c r="C307" s="3">
        <f>'Forward collapse simulation'!E317</f>
        <v>167.24</v>
      </c>
      <c r="D307" s="3">
        <f>'Forward collapse simulation'!AK317</f>
        <v>-49.75</v>
      </c>
      <c r="E307" s="84">
        <f>'Forward collapse simulation'!AL317</f>
        <v>0.72200000000000009</v>
      </c>
      <c r="G307" s="3" t="str">
        <f t="shared" si="219"/>
        <v>1.13</v>
      </c>
      <c r="H307" s="3" t="str">
        <f t="shared" si="220"/>
        <v>-</v>
      </c>
      <c r="I307" s="3">
        <f t="shared" si="221"/>
        <v>167.24</v>
      </c>
      <c r="J307" s="3">
        <f t="shared" si="222"/>
        <v>-49.75</v>
      </c>
      <c r="K307" s="3">
        <f t="shared" si="223"/>
        <v>0.68590000000000007</v>
      </c>
      <c r="M307" s="3" t="str">
        <f t="shared" si="224"/>
        <v>1.13</v>
      </c>
      <c r="N307" s="3" t="str">
        <f t="shared" si="225"/>
        <v>-</v>
      </c>
      <c r="O307" s="3">
        <f t="shared" si="226"/>
        <v>167.24</v>
      </c>
      <c r="P307" s="3">
        <f t="shared" si="227"/>
        <v>-49.75</v>
      </c>
      <c r="Q307" s="3">
        <f t="shared" si="228"/>
        <v>0.64980000000000004</v>
      </c>
      <c r="R307" s="85"/>
      <c r="S307" s="3" t="str">
        <f t="shared" si="229"/>
        <v>1.13</v>
      </c>
      <c r="T307" s="3" t="str">
        <f t="shared" si="230"/>
        <v>-</v>
      </c>
      <c r="U307" s="3">
        <f t="shared" si="231"/>
        <v>167.24</v>
      </c>
      <c r="V307" s="3">
        <f t="shared" si="232"/>
        <v>-49.75</v>
      </c>
      <c r="W307" s="3">
        <f t="shared" si="233"/>
        <v>0.61370000000000002</v>
      </c>
      <c r="X307" s="85"/>
      <c r="Y307" s="3" t="str">
        <f t="shared" si="234"/>
        <v>1.13</v>
      </c>
      <c r="Z307" s="3" t="str">
        <f t="shared" si="235"/>
        <v>-</v>
      </c>
      <c r="AA307" s="3">
        <f t="shared" si="236"/>
        <v>167.24</v>
      </c>
      <c r="AB307" s="3">
        <f t="shared" si="237"/>
        <v>-49.75</v>
      </c>
      <c r="AC307" s="3">
        <f t="shared" si="238"/>
        <v>0.57760000000000011</v>
      </c>
      <c r="AE307" s="3" t="str">
        <f t="shared" si="239"/>
        <v>1.13</v>
      </c>
      <c r="AF307" s="3" t="str">
        <f t="shared" si="240"/>
        <v>-</v>
      </c>
      <c r="AG307" s="3">
        <f t="shared" si="241"/>
        <v>167.24</v>
      </c>
      <c r="AH307" s="3">
        <f t="shared" si="242"/>
        <v>-49.75</v>
      </c>
      <c r="AI307" s="3">
        <f t="shared" si="243"/>
        <v>0.54150000000000009</v>
      </c>
      <c r="AK307" s="3" t="str">
        <f t="shared" si="244"/>
        <v>1.13</v>
      </c>
      <c r="AL307" s="3" t="str">
        <f t="shared" si="245"/>
        <v>-</v>
      </c>
      <c r="AM307" s="3">
        <f t="shared" si="246"/>
        <v>167.24</v>
      </c>
      <c r="AN307" s="3">
        <f t="shared" si="247"/>
        <v>-49.75</v>
      </c>
      <c r="AO307" s="3">
        <f t="shared" si="248"/>
        <v>0.50540000000000007</v>
      </c>
      <c r="AQ307" s="3" t="str">
        <f t="shared" si="249"/>
        <v>1.13</v>
      </c>
      <c r="AR307" s="3" t="str">
        <f t="shared" si="250"/>
        <v>-</v>
      </c>
      <c r="AS307" s="3">
        <f t="shared" si="251"/>
        <v>167.24</v>
      </c>
      <c r="AT307" s="3">
        <f t="shared" si="252"/>
        <v>-49.75</v>
      </c>
      <c r="AU307" s="3">
        <f t="shared" si="253"/>
        <v>0.43320000000000003</v>
      </c>
      <c r="AW307" s="3" t="str">
        <f t="shared" si="254"/>
        <v>1.13</v>
      </c>
      <c r="AX307" s="3" t="str">
        <f t="shared" si="255"/>
        <v>-</v>
      </c>
      <c r="AY307" s="3">
        <f t="shared" si="256"/>
        <v>167.24</v>
      </c>
      <c r="AZ307" s="3">
        <f t="shared" si="257"/>
        <v>-49.75</v>
      </c>
      <c r="BA307" s="3">
        <f t="shared" si="258"/>
        <v>0.36100000000000004</v>
      </c>
      <c r="BC307" s="3" t="str">
        <f t="shared" si="259"/>
        <v>1.13</v>
      </c>
      <c r="BD307" s="3" t="str">
        <f t="shared" si="260"/>
        <v>-</v>
      </c>
      <c r="BE307" s="3">
        <f t="shared" si="261"/>
        <v>167.24</v>
      </c>
      <c r="BF307" s="3">
        <f t="shared" si="262"/>
        <v>-49.75</v>
      </c>
      <c r="BG307" s="3">
        <f t="shared" si="263"/>
        <v>0.21660000000000001</v>
      </c>
      <c r="BI307" s="3" t="str">
        <f t="shared" si="264"/>
        <v>1.13</v>
      </c>
      <c r="BJ307" s="3" t="str">
        <f t="shared" si="265"/>
        <v>-</v>
      </c>
      <c r="BK307" s="3">
        <f t="shared" si="266"/>
        <v>167.24</v>
      </c>
      <c r="BL307" s="3">
        <f t="shared" si="267"/>
        <v>-49.75</v>
      </c>
      <c r="BM307" s="3">
        <f t="shared" si="268"/>
        <v>7.2200000000000014E-2</v>
      </c>
    </row>
    <row r="308" spans="1:65" x14ac:dyDescent="0.3">
      <c r="A308" s="3" t="str">
        <f>'Forward collapse simulation'!B318</f>
        <v>1.13</v>
      </c>
      <c r="B308" s="3" t="str">
        <f>IF('Forward collapse simulation'!C318="","-",'Forward collapse simulation'!C318)</f>
        <v>-</v>
      </c>
      <c r="C308" s="3">
        <f>'Forward collapse simulation'!E318</f>
        <v>149.63</v>
      </c>
      <c r="D308" s="3">
        <f>'Forward collapse simulation'!AK318</f>
        <v>-70.33</v>
      </c>
      <c r="E308" s="84">
        <f>'Forward collapse simulation'!AL318</f>
        <v>0.84</v>
      </c>
      <c r="G308" s="3" t="str">
        <f t="shared" si="219"/>
        <v>1.13</v>
      </c>
      <c r="H308" s="3" t="str">
        <f t="shared" si="220"/>
        <v>-</v>
      </c>
      <c r="I308" s="3">
        <f t="shared" si="221"/>
        <v>149.63</v>
      </c>
      <c r="J308" s="3">
        <f t="shared" si="222"/>
        <v>-70.33</v>
      </c>
      <c r="K308" s="3">
        <f t="shared" si="223"/>
        <v>0.79799999999999993</v>
      </c>
      <c r="M308" s="3" t="str">
        <f t="shared" si="224"/>
        <v>1.13</v>
      </c>
      <c r="N308" s="3" t="str">
        <f t="shared" si="225"/>
        <v>-</v>
      </c>
      <c r="O308" s="3">
        <f t="shared" si="226"/>
        <v>149.63</v>
      </c>
      <c r="P308" s="3">
        <f t="shared" si="227"/>
        <v>-70.33</v>
      </c>
      <c r="Q308" s="3">
        <f t="shared" si="228"/>
        <v>0.75600000000000001</v>
      </c>
      <c r="R308" s="85"/>
      <c r="S308" s="3" t="str">
        <f t="shared" si="229"/>
        <v>1.13</v>
      </c>
      <c r="T308" s="3" t="str">
        <f t="shared" si="230"/>
        <v>-</v>
      </c>
      <c r="U308" s="3">
        <f t="shared" si="231"/>
        <v>149.63</v>
      </c>
      <c r="V308" s="3">
        <f t="shared" si="232"/>
        <v>-70.33</v>
      </c>
      <c r="W308" s="3">
        <f t="shared" si="233"/>
        <v>0.71399999999999997</v>
      </c>
      <c r="X308" s="85"/>
      <c r="Y308" s="3" t="str">
        <f t="shared" si="234"/>
        <v>1.13</v>
      </c>
      <c r="Z308" s="3" t="str">
        <f t="shared" si="235"/>
        <v>-</v>
      </c>
      <c r="AA308" s="3">
        <f t="shared" si="236"/>
        <v>149.63</v>
      </c>
      <c r="AB308" s="3">
        <f t="shared" si="237"/>
        <v>-70.33</v>
      </c>
      <c r="AC308" s="3">
        <f t="shared" si="238"/>
        <v>0.67200000000000004</v>
      </c>
      <c r="AE308" s="3" t="str">
        <f t="shared" si="239"/>
        <v>1.13</v>
      </c>
      <c r="AF308" s="3" t="str">
        <f t="shared" si="240"/>
        <v>-</v>
      </c>
      <c r="AG308" s="3">
        <f t="shared" si="241"/>
        <v>149.63</v>
      </c>
      <c r="AH308" s="3">
        <f t="shared" si="242"/>
        <v>-70.33</v>
      </c>
      <c r="AI308" s="3">
        <f t="shared" si="243"/>
        <v>0.63</v>
      </c>
      <c r="AK308" s="3" t="str">
        <f t="shared" si="244"/>
        <v>1.13</v>
      </c>
      <c r="AL308" s="3" t="str">
        <f t="shared" si="245"/>
        <v>-</v>
      </c>
      <c r="AM308" s="3">
        <f t="shared" si="246"/>
        <v>149.63</v>
      </c>
      <c r="AN308" s="3">
        <f t="shared" si="247"/>
        <v>-70.33</v>
      </c>
      <c r="AO308" s="3">
        <f t="shared" si="248"/>
        <v>0.58799999999999997</v>
      </c>
      <c r="AQ308" s="3" t="str">
        <f t="shared" si="249"/>
        <v>1.13</v>
      </c>
      <c r="AR308" s="3" t="str">
        <f t="shared" si="250"/>
        <v>-</v>
      </c>
      <c r="AS308" s="3">
        <f t="shared" si="251"/>
        <v>149.63</v>
      </c>
      <c r="AT308" s="3">
        <f t="shared" si="252"/>
        <v>-70.33</v>
      </c>
      <c r="AU308" s="3">
        <f t="shared" si="253"/>
        <v>0.504</v>
      </c>
      <c r="AW308" s="3" t="str">
        <f t="shared" si="254"/>
        <v>1.13</v>
      </c>
      <c r="AX308" s="3" t="str">
        <f t="shared" si="255"/>
        <v>-</v>
      </c>
      <c r="AY308" s="3">
        <f t="shared" si="256"/>
        <v>149.63</v>
      </c>
      <c r="AZ308" s="3">
        <f t="shared" si="257"/>
        <v>-70.33</v>
      </c>
      <c r="BA308" s="3">
        <f t="shared" si="258"/>
        <v>0.42</v>
      </c>
      <c r="BC308" s="3" t="str">
        <f t="shared" si="259"/>
        <v>1.13</v>
      </c>
      <c r="BD308" s="3" t="str">
        <f t="shared" si="260"/>
        <v>-</v>
      </c>
      <c r="BE308" s="3">
        <f t="shared" si="261"/>
        <v>149.63</v>
      </c>
      <c r="BF308" s="3">
        <f t="shared" si="262"/>
        <v>-70.33</v>
      </c>
      <c r="BG308" s="3">
        <f t="shared" si="263"/>
        <v>0.252</v>
      </c>
      <c r="BI308" s="3" t="str">
        <f t="shared" si="264"/>
        <v>1.13</v>
      </c>
      <c r="BJ308" s="3" t="str">
        <f t="shared" si="265"/>
        <v>-</v>
      </c>
      <c r="BK308" s="3">
        <f t="shared" si="266"/>
        <v>149.63</v>
      </c>
      <c r="BL308" s="3">
        <f t="shared" si="267"/>
        <v>-70.33</v>
      </c>
      <c r="BM308" s="3">
        <f t="shared" si="268"/>
        <v>8.4000000000000005E-2</v>
      </c>
    </row>
    <row r="309" spans="1:65" x14ac:dyDescent="0.3">
      <c r="A309" s="3" t="str">
        <f>'Forward collapse simulation'!B319</f>
        <v>1.13</v>
      </c>
      <c r="B309" s="3" t="str">
        <f>IF('Forward collapse simulation'!C319="","-",'Forward collapse simulation'!C319)</f>
        <v>1.14</v>
      </c>
      <c r="C309" s="3">
        <f>'Forward collapse simulation'!E319</f>
        <v>111.29</v>
      </c>
      <c r="D309" s="3">
        <f>'Forward collapse simulation'!AK319</f>
        <v>23.81</v>
      </c>
      <c r="E309" s="84">
        <f>'Forward collapse simulation'!AL319</f>
        <v>5.5250000000000004</v>
      </c>
      <c r="G309" s="3" t="str">
        <f t="shared" si="219"/>
        <v>1.13</v>
      </c>
      <c r="H309" s="3" t="str">
        <f t="shared" si="220"/>
        <v>1.14</v>
      </c>
      <c r="I309" s="3">
        <f t="shared" si="221"/>
        <v>111.29</v>
      </c>
      <c r="J309" s="3">
        <f t="shared" si="222"/>
        <v>23.81</v>
      </c>
      <c r="K309" s="3">
        <f t="shared" si="223"/>
        <v>5.5250000000000004</v>
      </c>
      <c r="M309" s="3" t="str">
        <f t="shared" si="224"/>
        <v>1.13</v>
      </c>
      <c r="N309" s="3" t="str">
        <f t="shared" si="225"/>
        <v>1.14</v>
      </c>
      <c r="O309" s="3">
        <f t="shared" si="226"/>
        <v>111.29</v>
      </c>
      <c r="P309" s="3">
        <f t="shared" si="227"/>
        <v>23.81</v>
      </c>
      <c r="Q309" s="3">
        <f t="shared" si="228"/>
        <v>5.5250000000000004</v>
      </c>
      <c r="R309" s="85"/>
      <c r="S309" s="3" t="str">
        <f t="shared" si="229"/>
        <v>1.13</v>
      </c>
      <c r="T309" s="3" t="str">
        <f t="shared" si="230"/>
        <v>1.14</v>
      </c>
      <c r="U309" s="3">
        <f t="shared" si="231"/>
        <v>111.29</v>
      </c>
      <c r="V309" s="3">
        <f t="shared" si="232"/>
        <v>23.81</v>
      </c>
      <c r="W309" s="3">
        <f t="shared" si="233"/>
        <v>5.5250000000000004</v>
      </c>
      <c r="X309" s="85"/>
      <c r="Y309" s="3" t="str">
        <f t="shared" si="234"/>
        <v>1.13</v>
      </c>
      <c r="Z309" s="3" t="str">
        <f t="shared" si="235"/>
        <v>1.14</v>
      </c>
      <c r="AA309" s="3">
        <f t="shared" si="236"/>
        <v>111.29</v>
      </c>
      <c r="AB309" s="3">
        <f t="shared" si="237"/>
        <v>23.81</v>
      </c>
      <c r="AC309" s="3">
        <f t="shared" si="238"/>
        <v>5.5250000000000004</v>
      </c>
      <c r="AE309" s="3" t="str">
        <f t="shared" si="239"/>
        <v>1.13</v>
      </c>
      <c r="AF309" s="3" t="str">
        <f t="shared" si="240"/>
        <v>1.14</v>
      </c>
      <c r="AG309" s="3">
        <f t="shared" si="241"/>
        <v>111.29</v>
      </c>
      <c r="AH309" s="3">
        <f t="shared" si="242"/>
        <v>23.81</v>
      </c>
      <c r="AI309" s="3">
        <f t="shared" si="243"/>
        <v>5.5250000000000004</v>
      </c>
      <c r="AK309" s="3" t="str">
        <f t="shared" si="244"/>
        <v>1.13</v>
      </c>
      <c r="AL309" s="3" t="str">
        <f t="shared" si="245"/>
        <v>1.14</v>
      </c>
      <c r="AM309" s="3">
        <f t="shared" si="246"/>
        <v>111.29</v>
      </c>
      <c r="AN309" s="3">
        <f t="shared" si="247"/>
        <v>23.81</v>
      </c>
      <c r="AO309" s="3">
        <f t="shared" si="248"/>
        <v>5.5250000000000004</v>
      </c>
      <c r="AQ309" s="3" t="str">
        <f t="shared" si="249"/>
        <v>1.13</v>
      </c>
      <c r="AR309" s="3" t="str">
        <f t="shared" si="250"/>
        <v>1.14</v>
      </c>
      <c r="AS309" s="3">
        <f t="shared" si="251"/>
        <v>111.29</v>
      </c>
      <c r="AT309" s="3">
        <f t="shared" si="252"/>
        <v>23.81</v>
      </c>
      <c r="AU309" s="3">
        <f t="shared" si="253"/>
        <v>5.5250000000000004</v>
      </c>
      <c r="AW309" s="3" t="str">
        <f t="shared" si="254"/>
        <v>1.13</v>
      </c>
      <c r="AX309" s="3" t="str">
        <f t="shared" si="255"/>
        <v>1.14</v>
      </c>
      <c r="AY309" s="3">
        <f t="shared" si="256"/>
        <v>111.29</v>
      </c>
      <c r="AZ309" s="3">
        <f t="shared" si="257"/>
        <v>23.81</v>
      </c>
      <c r="BA309" s="3">
        <f t="shared" si="258"/>
        <v>5.5250000000000004</v>
      </c>
      <c r="BC309" s="3" t="str">
        <f t="shared" si="259"/>
        <v>1.13</v>
      </c>
      <c r="BD309" s="3" t="str">
        <f t="shared" si="260"/>
        <v>1.14</v>
      </c>
      <c r="BE309" s="3">
        <f t="shared" si="261"/>
        <v>111.29</v>
      </c>
      <c r="BF309" s="3">
        <f t="shared" si="262"/>
        <v>23.81</v>
      </c>
      <c r="BG309" s="3">
        <f t="shared" si="263"/>
        <v>5.5250000000000004</v>
      </c>
      <c r="BI309" s="3" t="str">
        <f t="shared" si="264"/>
        <v>1.13</v>
      </c>
      <c r="BJ309" s="3" t="str">
        <f t="shared" si="265"/>
        <v>1.14</v>
      </c>
      <c r="BK309" s="3">
        <f t="shared" si="266"/>
        <v>111.29</v>
      </c>
      <c r="BL309" s="3">
        <f t="shared" si="267"/>
        <v>23.81</v>
      </c>
      <c r="BM309" s="3">
        <f t="shared" si="268"/>
        <v>5.5250000000000004</v>
      </c>
    </row>
    <row r="310" spans="1:65" x14ac:dyDescent="0.3">
      <c r="A310" s="3" t="str">
        <f>'Forward collapse simulation'!B320</f>
        <v>1.14</v>
      </c>
      <c r="B310" s="3" t="str">
        <f>IF('Forward collapse simulation'!C320="","-",'Forward collapse simulation'!C320)</f>
        <v>-</v>
      </c>
      <c r="C310" s="3">
        <f>'Forward collapse simulation'!E320</f>
        <v>15.95</v>
      </c>
      <c r="D310" s="3">
        <f>'Forward collapse simulation'!AK320</f>
        <v>-69.400000000000006</v>
      </c>
      <c r="E310" s="84">
        <f>'Forward collapse simulation'!AL320</f>
        <v>1.014</v>
      </c>
      <c r="G310" s="3" t="str">
        <f t="shared" si="219"/>
        <v>1.14</v>
      </c>
      <c r="H310" s="3" t="str">
        <f t="shared" si="220"/>
        <v>-</v>
      </c>
      <c r="I310" s="3">
        <f t="shared" si="221"/>
        <v>15.95</v>
      </c>
      <c r="J310" s="3">
        <f t="shared" si="222"/>
        <v>-69.400000000000006</v>
      </c>
      <c r="K310" s="3">
        <f t="shared" si="223"/>
        <v>0.96329999999999993</v>
      </c>
      <c r="M310" s="3" t="str">
        <f t="shared" si="224"/>
        <v>1.14</v>
      </c>
      <c r="N310" s="3" t="str">
        <f t="shared" si="225"/>
        <v>-</v>
      </c>
      <c r="O310" s="3">
        <f t="shared" si="226"/>
        <v>15.95</v>
      </c>
      <c r="P310" s="3">
        <f t="shared" si="227"/>
        <v>-69.400000000000006</v>
      </c>
      <c r="Q310" s="3">
        <f t="shared" si="228"/>
        <v>0.91260000000000008</v>
      </c>
      <c r="R310" s="85"/>
      <c r="S310" s="3" t="str">
        <f t="shared" si="229"/>
        <v>1.14</v>
      </c>
      <c r="T310" s="3" t="str">
        <f t="shared" si="230"/>
        <v>-</v>
      </c>
      <c r="U310" s="3">
        <f t="shared" si="231"/>
        <v>15.95</v>
      </c>
      <c r="V310" s="3">
        <f t="shared" si="232"/>
        <v>-69.400000000000006</v>
      </c>
      <c r="W310" s="3">
        <f t="shared" si="233"/>
        <v>0.8619</v>
      </c>
      <c r="X310" s="85"/>
      <c r="Y310" s="3" t="str">
        <f t="shared" si="234"/>
        <v>1.14</v>
      </c>
      <c r="Z310" s="3" t="str">
        <f t="shared" si="235"/>
        <v>-</v>
      </c>
      <c r="AA310" s="3">
        <f t="shared" si="236"/>
        <v>15.95</v>
      </c>
      <c r="AB310" s="3">
        <f t="shared" si="237"/>
        <v>-69.400000000000006</v>
      </c>
      <c r="AC310" s="3">
        <f t="shared" si="238"/>
        <v>0.81120000000000003</v>
      </c>
      <c r="AE310" s="3" t="str">
        <f t="shared" si="239"/>
        <v>1.14</v>
      </c>
      <c r="AF310" s="3" t="str">
        <f t="shared" si="240"/>
        <v>-</v>
      </c>
      <c r="AG310" s="3">
        <f t="shared" si="241"/>
        <v>15.95</v>
      </c>
      <c r="AH310" s="3">
        <f t="shared" si="242"/>
        <v>-69.400000000000006</v>
      </c>
      <c r="AI310" s="3">
        <f t="shared" si="243"/>
        <v>0.76049999999999995</v>
      </c>
      <c r="AK310" s="3" t="str">
        <f t="shared" si="244"/>
        <v>1.14</v>
      </c>
      <c r="AL310" s="3" t="str">
        <f t="shared" si="245"/>
        <v>-</v>
      </c>
      <c r="AM310" s="3">
        <f t="shared" si="246"/>
        <v>15.95</v>
      </c>
      <c r="AN310" s="3">
        <f t="shared" si="247"/>
        <v>-69.400000000000006</v>
      </c>
      <c r="AO310" s="3">
        <f t="shared" si="248"/>
        <v>0.70979999999999999</v>
      </c>
      <c r="AQ310" s="3" t="str">
        <f t="shared" si="249"/>
        <v>1.14</v>
      </c>
      <c r="AR310" s="3" t="str">
        <f t="shared" si="250"/>
        <v>-</v>
      </c>
      <c r="AS310" s="3">
        <f t="shared" si="251"/>
        <v>15.95</v>
      </c>
      <c r="AT310" s="3">
        <f t="shared" si="252"/>
        <v>-69.400000000000006</v>
      </c>
      <c r="AU310" s="3">
        <f t="shared" si="253"/>
        <v>0.60839999999999994</v>
      </c>
      <c r="AW310" s="3" t="str">
        <f t="shared" si="254"/>
        <v>1.14</v>
      </c>
      <c r="AX310" s="3" t="str">
        <f t="shared" si="255"/>
        <v>-</v>
      </c>
      <c r="AY310" s="3">
        <f t="shared" si="256"/>
        <v>15.95</v>
      </c>
      <c r="AZ310" s="3">
        <f t="shared" si="257"/>
        <v>-69.400000000000006</v>
      </c>
      <c r="BA310" s="3">
        <f t="shared" si="258"/>
        <v>0.50700000000000001</v>
      </c>
      <c r="BC310" s="3" t="str">
        <f t="shared" si="259"/>
        <v>1.14</v>
      </c>
      <c r="BD310" s="3" t="str">
        <f t="shared" si="260"/>
        <v>-</v>
      </c>
      <c r="BE310" s="3">
        <f t="shared" si="261"/>
        <v>15.95</v>
      </c>
      <c r="BF310" s="3">
        <f t="shared" si="262"/>
        <v>-69.400000000000006</v>
      </c>
      <c r="BG310" s="3">
        <f t="shared" si="263"/>
        <v>0.30419999999999997</v>
      </c>
      <c r="BI310" s="3" t="str">
        <f t="shared" si="264"/>
        <v>1.14</v>
      </c>
      <c r="BJ310" s="3" t="str">
        <f t="shared" si="265"/>
        <v>-</v>
      </c>
      <c r="BK310" s="3">
        <f t="shared" si="266"/>
        <v>15.95</v>
      </c>
      <c r="BL310" s="3">
        <f t="shared" si="267"/>
        <v>-69.400000000000006</v>
      </c>
      <c r="BM310" s="3">
        <f t="shared" si="268"/>
        <v>0.1014</v>
      </c>
    </row>
    <row r="311" spans="1:65" x14ac:dyDescent="0.3">
      <c r="A311" s="3" t="str">
        <f>'Forward collapse simulation'!B321</f>
        <v>1.14</v>
      </c>
      <c r="B311" s="3" t="str">
        <f>IF('Forward collapse simulation'!C321="","-",'Forward collapse simulation'!C321)</f>
        <v>-</v>
      </c>
      <c r="C311" s="3">
        <f>'Forward collapse simulation'!E321</f>
        <v>8.1300000000000008</v>
      </c>
      <c r="D311" s="3">
        <f>'Forward collapse simulation'!AK321</f>
        <v>-56.65</v>
      </c>
      <c r="E311" s="84">
        <f>'Forward collapse simulation'!AL321</f>
        <v>1.1579999999999999</v>
      </c>
      <c r="G311" s="3" t="str">
        <f t="shared" si="219"/>
        <v>1.14</v>
      </c>
      <c r="H311" s="3" t="str">
        <f t="shared" si="220"/>
        <v>-</v>
      </c>
      <c r="I311" s="3">
        <f t="shared" si="221"/>
        <v>8.1300000000000008</v>
      </c>
      <c r="J311" s="3">
        <f t="shared" si="222"/>
        <v>-56.65</v>
      </c>
      <c r="K311" s="3">
        <f t="shared" si="223"/>
        <v>1.1000999999999999</v>
      </c>
      <c r="M311" s="3" t="str">
        <f t="shared" si="224"/>
        <v>1.14</v>
      </c>
      <c r="N311" s="3" t="str">
        <f t="shared" si="225"/>
        <v>-</v>
      </c>
      <c r="O311" s="3">
        <f t="shared" si="226"/>
        <v>8.1300000000000008</v>
      </c>
      <c r="P311" s="3">
        <f t="shared" si="227"/>
        <v>-56.65</v>
      </c>
      <c r="Q311" s="3">
        <f t="shared" si="228"/>
        <v>1.0422</v>
      </c>
      <c r="R311" s="85"/>
      <c r="S311" s="3" t="str">
        <f t="shared" si="229"/>
        <v>1.14</v>
      </c>
      <c r="T311" s="3" t="str">
        <f t="shared" si="230"/>
        <v>-</v>
      </c>
      <c r="U311" s="3">
        <f t="shared" si="231"/>
        <v>8.1300000000000008</v>
      </c>
      <c r="V311" s="3">
        <f t="shared" si="232"/>
        <v>-56.65</v>
      </c>
      <c r="W311" s="3">
        <f t="shared" si="233"/>
        <v>0.98429999999999995</v>
      </c>
      <c r="X311" s="85"/>
      <c r="Y311" s="3" t="str">
        <f t="shared" si="234"/>
        <v>1.14</v>
      </c>
      <c r="Z311" s="3" t="str">
        <f t="shared" si="235"/>
        <v>-</v>
      </c>
      <c r="AA311" s="3">
        <f t="shared" si="236"/>
        <v>8.1300000000000008</v>
      </c>
      <c r="AB311" s="3">
        <f t="shared" si="237"/>
        <v>-56.65</v>
      </c>
      <c r="AC311" s="3">
        <f t="shared" si="238"/>
        <v>0.9264</v>
      </c>
      <c r="AE311" s="3" t="str">
        <f t="shared" si="239"/>
        <v>1.14</v>
      </c>
      <c r="AF311" s="3" t="str">
        <f t="shared" si="240"/>
        <v>-</v>
      </c>
      <c r="AG311" s="3">
        <f t="shared" si="241"/>
        <v>8.1300000000000008</v>
      </c>
      <c r="AH311" s="3">
        <f t="shared" si="242"/>
        <v>-56.65</v>
      </c>
      <c r="AI311" s="3">
        <f t="shared" si="243"/>
        <v>0.86849999999999994</v>
      </c>
      <c r="AK311" s="3" t="str">
        <f t="shared" si="244"/>
        <v>1.14</v>
      </c>
      <c r="AL311" s="3" t="str">
        <f t="shared" si="245"/>
        <v>-</v>
      </c>
      <c r="AM311" s="3">
        <f t="shared" si="246"/>
        <v>8.1300000000000008</v>
      </c>
      <c r="AN311" s="3">
        <f t="shared" si="247"/>
        <v>-56.65</v>
      </c>
      <c r="AO311" s="3">
        <f t="shared" si="248"/>
        <v>0.81059999999999988</v>
      </c>
      <c r="AQ311" s="3" t="str">
        <f t="shared" si="249"/>
        <v>1.14</v>
      </c>
      <c r="AR311" s="3" t="str">
        <f t="shared" si="250"/>
        <v>-</v>
      </c>
      <c r="AS311" s="3">
        <f t="shared" si="251"/>
        <v>8.1300000000000008</v>
      </c>
      <c r="AT311" s="3">
        <f t="shared" si="252"/>
        <v>-56.65</v>
      </c>
      <c r="AU311" s="3">
        <f t="shared" si="253"/>
        <v>0.69479999999999997</v>
      </c>
      <c r="AW311" s="3" t="str">
        <f t="shared" si="254"/>
        <v>1.14</v>
      </c>
      <c r="AX311" s="3" t="str">
        <f t="shared" si="255"/>
        <v>-</v>
      </c>
      <c r="AY311" s="3">
        <f t="shared" si="256"/>
        <v>8.1300000000000008</v>
      </c>
      <c r="AZ311" s="3">
        <f t="shared" si="257"/>
        <v>-56.65</v>
      </c>
      <c r="BA311" s="3">
        <f t="shared" si="258"/>
        <v>0.57899999999999996</v>
      </c>
      <c r="BC311" s="3" t="str">
        <f t="shared" si="259"/>
        <v>1.14</v>
      </c>
      <c r="BD311" s="3" t="str">
        <f t="shared" si="260"/>
        <v>-</v>
      </c>
      <c r="BE311" s="3">
        <f t="shared" si="261"/>
        <v>8.1300000000000008</v>
      </c>
      <c r="BF311" s="3">
        <f t="shared" si="262"/>
        <v>-56.65</v>
      </c>
      <c r="BG311" s="3">
        <f t="shared" si="263"/>
        <v>0.34739999999999999</v>
      </c>
      <c r="BI311" s="3" t="str">
        <f t="shared" si="264"/>
        <v>1.14</v>
      </c>
      <c r="BJ311" s="3" t="str">
        <f t="shared" si="265"/>
        <v>-</v>
      </c>
      <c r="BK311" s="3">
        <f t="shared" si="266"/>
        <v>8.1300000000000008</v>
      </c>
      <c r="BL311" s="3">
        <f t="shared" si="267"/>
        <v>-56.65</v>
      </c>
      <c r="BM311" s="3">
        <f t="shared" si="268"/>
        <v>0.1158</v>
      </c>
    </row>
    <row r="312" spans="1:65" x14ac:dyDescent="0.3">
      <c r="A312" s="3" t="str">
        <f>'Forward collapse simulation'!B322</f>
        <v>1.14</v>
      </c>
      <c r="B312" s="3" t="str">
        <f>IF('Forward collapse simulation'!C322="","-",'Forward collapse simulation'!C322)</f>
        <v>-</v>
      </c>
      <c r="C312" s="3">
        <f>'Forward collapse simulation'!E322</f>
        <v>5.46</v>
      </c>
      <c r="D312" s="3">
        <f>'Forward collapse simulation'!AK322</f>
        <v>-37.79</v>
      </c>
      <c r="E312" s="84">
        <f>'Forward collapse simulation'!AL322</f>
        <v>1.611</v>
      </c>
      <c r="G312" s="3" t="str">
        <f t="shared" si="219"/>
        <v>1.14</v>
      </c>
      <c r="H312" s="3" t="str">
        <f t="shared" si="220"/>
        <v>-</v>
      </c>
      <c r="I312" s="3">
        <f t="shared" si="221"/>
        <v>5.46</v>
      </c>
      <c r="J312" s="3">
        <f t="shared" si="222"/>
        <v>-37.79</v>
      </c>
      <c r="K312" s="3">
        <f t="shared" si="223"/>
        <v>1.5304499999999999</v>
      </c>
      <c r="M312" s="3" t="str">
        <f t="shared" si="224"/>
        <v>1.14</v>
      </c>
      <c r="N312" s="3" t="str">
        <f t="shared" si="225"/>
        <v>-</v>
      </c>
      <c r="O312" s="3">
        <f t="shared" si="226"/>
        <v>5.46</v>
      </c>
      <c r="P312" s="3">
        <f t="shared" si="227"/>
        <v>-37.79</v>
      </c>
      <c r="Q312" s="3">
        <f t="shared" si="228"/>
        <v>1.4499</v>
      </c>
      <c r="R312" s="85"/>
      <c r="S312" s="3" t="str">
        <f t="shared" si="229"/>
        <v>1.14</v>
      </c>
      <c r="T312" s="3" t="str">
        <f t="shared" si="230"/>
        <v>-</v>
      </c>
      <c r="U312" s="3">
        <f t="shared" si="231"/>
        <v>5.46</v>
      </c>
      <c r="V312" s="3">
        <f t="shared" si="232"/>
        <v>-37.79</v>
      </c>
      <c r="W312" s="3">
        <f t="shared" si="233"/>
        <v>1.3693499999999998</v>
      </c>
      <c r="X312" s="85"/>
      <c r="Y312" s="3" t="str">
        <f t="shared" si="234"/>
        <v>1.14</v>
      </c>
      <c r="Z312" s="3" t="str">
        <f t="shared" si="235"/>
        <v>-</v>
      </c>
      <c r="AA312" s="3">
        <f t="shared" si="236"/>
        <v>5.46</v>
      </c>
      <c r="AB312" s="3">
        <f t="shared" si="237"/>
        <v>-37.79</v>
      </c>
      <c r="AC312" s="3">
        <f t="shared" si="238"/>
        <v>1.2888000000000002</v>
      </c>
      <c r="AE312" s="3" t="str">
        <f t="shared" si="239"/>
        <v>1.14</v>
      </c>
      <c r="AF312" s="3" t="str">
        <f t="shared" si="240"/>
        <v>-</v>
      </c>
      <c r="AG312" s="3">
        <f t="shared" si="241"/>
        <v>5.46</v>
      </c>
      <c r="AH312" s="3">
        <f t="shared" si="242"/>
        <v>-37.79</v>
      </c>
      <c r="AI312" s="3">
        <f t="shared" si="243"/>
        <v>1.20825</v>
      </c>
      <c r="AK312" s="3" t="str">
        <f t="shared" si="244"/>
        <v>1.14</v>
      </c>
      <c r="AL312" s="3" t="str">
        <f t="shared" si="245"/>
        <v>-</v>
      </c>
      <c r="AM312" s="3">
        <f t="shared" si="246"/>
        <v>5.46</v>
      </c>
      <c r="AN312" s="3">
        <f t="shared" si="247"/>
        <v>-37.79</v>
      </c>
      <c r="AO312" s="3">
        <f t="shared" si="248"/>
        <v>1.1276999999999999</v>
      </c>
      <c r="AQ312" s="3" t="str">
        <f t="shared" si="249"/>
        <v>1.14</v>
      </c>
      <c r="AR312" s="3" t="str">
        <f t="shared" si="250"/>
        <v>-</v>
      </c>
      <c r="AS312" s="3">
        <f t="shared" si="251"/>
        <v>5.46</v>
      </c>
      <c r="AT312" s="3">
        <f t="shared" si="252"/>
        <v>-37.79</v>
      </c>
      <c r="AU312" s="3">
        <f t="shared" si="253"/>
        <v>0.9665999999999999</v>
      </c>
      <c r="AW312" s="3" t="str">
        <f t="shared" si="254"/>
        <v>1.14</v>
      </c>
      <c r="AX312" s="3" t="str">
        <f t="shared" si="255"/>
        <v>-</v>
      </c>
      <c r="AY312" s="3">
        <f t="shared" si="256"/>
        <v>5.46</v>
      </c>
      <c r="AZ312" s="3">
        <f t="shared" si="257"/>
        <v>-37.79</v>
      </c>
      <c r="BA312" s="3">
        <f t="shared" si="258"/>
        <v>0.80549999999999999</v>
      </c>
      <c r="BC312" s="3" t="str">
        <f t="shared" si="259"/>
        <v>1.14</v>
      </c>
      <c r="BD312" s="3" t="str">
        <f t="shared" si="260"/>
        <v>-</v>
      </c>
      <c r="BE312" s="3">
        <f t="shared" si="261"/>
        <v>5.46</v>
      </c>
      <c r="BF312" s="3">
        <f t="shared" si="262"/>
        <v>-37.79</v>
      </c>
      <c r="BG312" s="3">
        <f t="shared" si="263"/>
        <v>0.48329999999999995</v>
      </c>
      <c r="BI312" s="3" t="str">
        <f t="shared" si="264"/>
        <v>1.14</v>
      </c>
      <c r="BJ312" s="3" t="str">
        <f t="shared" si="265"/>
        <v>-</v>
      </c>
      <c r="BK312" s="3">
        <f t="shared" si="266"/>
        <v>5.46</v>
      </c>
      <c r="BL312" s="3">
        <f t="shared" si="267"/>
        <v>-37.79</v>
      </c>
      <c r="BM312" s="3">
        <f t="shared" si="268"/>
        <v>0.16110000000000002</v>
      </c>
    </row>
    <row r="313" spans="1:65" x14ac:dyDescent="0.3">
      <c r="A313" s="3" t="str">
        <f>'Forward collapse simulation'!B323</f>
        <v>1.14</v>
      </c>
      <c r="B313" s="3" t="str">
        <f>IF('Forward collapse simulation'!C323="","-",'Forward collapse simulation'!C323)</f>
        <v>-</v>
      </c>
      <c r="C313" s="3">
        <f>'Forward collapse simulation'!E323</f>
        <v>5.88</v>
      </c>
      <c r="D313" s="3">
        <f>'Forward collapse simulation'!AK323</f>
        <v>-25.17</v>
      </c>
      <c r="E313" s="84">
        <f>'Forward collapse simulation'!AL323</f>
        <v>1.585</v>
      </c>
      <c r="G313" s="3" t="str">
        <f t="shared" si="219"/>
        <v>1.14</v>
      </c>
      <c r="H313" s="3" t="str">
        <f t="shared" si="220"/>
        <v>-</v>
      </c>
      <c r="I313" s="3">
        <f t="shared" si="221"/>
        <v>5.88</v>
      </c>
      <c r="J313" s="3">
        <f t="shared" si="222"/>
        <v>-25.17</v>
      </c>
      <c r="K313" s="3">
        <f t="shared" si="223"/>
        <v>1.5057499999999999</v>
      </c>
      <c r="M313" s="3" t="str">
        <f t="shared" si="224"/>
        <v>1.14</v>
      </c>
      <c r="N313" s="3" t="str">
        <f t="shared" si="225"/>
        <v>-</v>
      </c>
      <c r="O313" s="3">
        <f t="shared" si="226"/>
        <v>5.88</v>
      </c>
      <c r="P313" s="3">
        <f t="shared" si="227"/>
        <v>-25.17</v>
      </c>
      <c r="Q313" s="3">
        <f t="shared" si="228"/>
        <v>1.4265000000000001</v>
      </c>
      <c r="R313" s="85"/>
      <c r="S313" s="3" t="str">
        <f t="shared" si="229"/>
        <v>1.14</v>
      </c>
      <c r="T313" s="3" t="str">
        <f t="shared" si="230"/>
        <v>-</v>
      </c>
      <c r="U313" s="3">
        <f t="shared" si="231"/>
        <v>5.88</v>
      </c>
      <c r="V313" s="3">
        <f t="shared" si="232"/>
        <v>-25.17</v>
      </c>
      <c r="W313" s="3">
        <f t="shared" si="233"/>
        <v>1.3472499999999998</v>
      </c>
      <c r="X313" s="85"/>
      <c r="Y313" s="3" t="str">
        <f t="shared" si="234"/>
        <v>1.14</v>
      </c>
      <c r="Z313" s="3" t="str">
        <f t="shared" si="235"/>
        <v>-</v>
      </c>
      <c r="AA313" s="3">
        <f t="shared" si="236"/>
        <v>5.88</v>
      </c>
      <c r="AB313" s="3">
        <f t="shared" si="237"/>
        <v>-25.17</v>
      </c>
      <c r="AC313" s="3">
        <f t="shared" si="238"/>
        <v>1.268</v>
      </c>
      <c r="AE313" s="3" t="str">
        <f t="shared" si="239"/>
        <v>1.14</v>
      </c>
      <c r="AF313" s="3" t="str">
        <f t="shared" si="240"/>
        <v>-</v>
      </c>
      <c r="AG313" s="3">
        <f t="shared" si="241"/>
        <v>5.88</v>
      </c>
      <c r="AH313" s="3">
        <f t="shared" si="242"/>
        <v>-25.17</v>
      </c>
      <c r="AI313" s="3">
        <f t="shared" si="243"/>
        <v>1.18875</v>
      </c>
      <c r="AK313" s="3" t="str">
        <f t="shared" si="244"/>
        <v>1.14</v>
      </c>
      <c r="AL313" s="3" t="str">
        <f t="shared" si="245"/>
        <v>-</v>
      </c>
      <c r="AM313" s="3">
        <f t="shared" si="246"/>
        <v>5.88</v>
      </c>
      <c r="AN313" s="3">
        <f t="shared" si="247"/>
        <v>-25.17</v>
      </c>
      <c r="AO313" s="3">
        <f t="shared" si="248"/>
        <v>1.1094999999999999</v>
      </c>
      <c r="AQ313" s="3" t="str">
        <f t="shared" si="249"/>
        <v>1.14</v>
      </c>
      <c r="AR313" s="3" t="str">
        <f t="shared" si="250"/>
        <v>-</v>
      </c>
      <c r="AS313" s="3">
        <f t="shared" si="251"/>
        <v>5.88</v>
      </c>
      <c r="AT313" s="3">
        <f t="shared" si="252"/>
        <v>-25.17</v>
      </c>
      <c r="AU313" s="3">
        <f t="shared" si="253"/>
        <v>0.95099999999999996</v>
      </c>
      <c r="AW313" s="3" t="str">
        <f t="shared" si="254"/>
        <v>1.14</v>
      </c>
      <c r="AX313" s="3" t="str">
        <f t="shared" si="255"/>
        <v>-</v>
      </c>
      <c r="AY313" s="3">
        <f t="shared" si="256"/>
        <v>5.88</v>
      </c>
      <c r="AZ313" s="3">
        <f t="shared" si="257"/>
        <v>-25.17</v>
      </c>
      <c r="BA313" s="3">
        <f t="shared" si="258"/>
        <v>0.79249999999999998</v>
      </c>
      <c r="BC313" s="3" t="str">
        <f t="shared" si="259"/>
        <v>1.14</v>
      </c>
      <c r="BD313" s="3" t="str">
        <f t="shared" si="260"/>
        <v>-</v>
      </c>
      <c r="BE313" s="3">
        <f t="shared" si="261"/>
        <v>5.88</v>
      </c>
      <c r="BF313" s="3">
        <f t="shared" si="262"/>
        <v>-25.17</v>
      </c>
      <c r="BG313" s="3">
        <f t="shared" si="263"/>
        <v>0.47549999999999998</v>
      </c>
      <c r="BI313" s="3" t="str">
        <f t="shared" si="264"/>
        <v>1.14</v>
      </c>
      <c r="BJ313" s="3" t="str">
        <f t="shared" si="265"/>
        <v>-</v>
      </c>
      <c r="BK313" s="3">
        <f t="shared" si="266"/>
        <v>5.88</v>
      </c>
      <c r="BL313" s="3">
        <f t="shared" si="267"/>
        <v>-25.17</v>
      </c>
      <c r="BM313" s="3">
        <f t="shared" si="268"/>
        <v>0.1585</v>
      </c>
    </row>
    <row r="314" spans="1:65" x14ac:dyDescent="0.3">
      <c r="A314" s="3" t="str">
        <f>'Forward collapse simulation'!B324</f>
        <v>1.14</v>
      </c>
      <c r="B314" s="3" t="str">
        <f>IF('Forward collapse simulation'!C324="","-",'Forward collapse simulation'!C324)</f>
        <v>-</v>
      </c>
      <c r="C314" s="3">
        <f>'Forward collapse simulation'!E324</f>
        <v>2.42</v>
      </c>
      <c r="D314" s="3">
        <f>'Forward collapse simulation'!AK324</f>
        <v>-9.9</v>
      </c>
      <c r="E314" s="84">
        <f>'Forward collapse simulation'!AL324</f>
        <v>1.4419999999999999</v>
      </c>
      <c r="G314" s="3" t="str">
        <f t="shared" si="219"/>
        <v>1.14</v>
      </c>
      <c r="H314" s="3" t="str">
        <f t="shared" si="220"/>
        <v>-</v>
      </c>
      <c r="I314" s="3">
        <f t="shared" si="221"/>
        <v>2.42</v>
      </c>
      <c r="J314" s="3">
        <f t="shared" si="222"/>
        <v>-9.9</v>
      </c>
      <c r="K314" s="3">
        <f t="shared" si="223"/>
        <v>1.3698999999999999</v>
      </c>
      <c r="M314" s="3" t="str">
        <f t="shared" si="224"/>
        <v>1.14</v>
      </c>
      <c r="N314" s="3" t="str">
        <f t="shared" si="225"/>
        <v>-</v>
      </c>
      <c r="O314" s="3">
        <f t="shared" si="226"/>
        <v>2.42</v>
      </c>
      <c r="P314" s="3">
        <f t="shared" si="227"/>
        <v>-9.9</v>
      </c>
      <c r="Q314" s="3">
        <f t="shared" si="228"/>
        <v>1.2978000000000001</v>
      </c>
      <c r="R314" s="85"/>
      <c r="S314" s="3" t="str">
        <f t="shared" si="229"/>
        <v>1.14</v>
      </c>
      <c r="T314" s="3" t="str">
        <f t="shared" si="230"/>
        <v>-</v>
      </c>
      <c r="U314" s="3">
        <f t="shared" si="231"/>
        <v>2.42</v>
      </c>
      <c r="V314" s="3">
        <f t="shared" si="232"/>
        <v>-9.9</v>
      </c>
      <c r="W314" s="3">
        <f t="shared" si="233"/>
        <v>1.2257</v>
      </c>
      <c r="X314" s="85"/>
      <c r="Y314" s="3" t="str">
        <f t="shared" si="234"/>
        <v>1.14</v>
      </c>
      <c r="Z314" s="3" t="str">
        <f t="shared" si="235"/>
        <v>-</v>
      </c>
      <c r="AA314" s="3">
        <f t="shared" si="236"/>
        <v>2.42</v>
      </c>
      <c r="AB314" s="3">
        <f t="shared" si="237"/>
        <v>-9.9</v>
      </c>
      <c r="AC314" s="3">
        <f t="shared" si="238"/>
        <v>1.1536</v>
      </c>
      <c r="AE314" s="3" t="str">
        <f t="shared" si="239"/>
        <v>1.14</v>
      </c>
      <c r="AF314" s="3" t="str">
        <f t="shared" si="240"/>
        <v>-</v>
      </c>
      <c r="AG314" s="3">
        <f t="shared" si="241"/>
        <v>2.42</v>
      </c>
      <c r="AH314" s="3">
        <f t="shared" si="242"/>
        <v>-9.9</v>
      </c>
      <c r="AI314" s="3">
        <f t="shared" si="243"/>
        <v>1.0814999999999999</v>
      </c>
      <c r="AK314" s="3" t="str">
        <f t="shared" si="244"/>
        <v>1.14</v>
      </c>
      <c r="AL314" s="3" t="str">
        <f t="shared" si="245"/>
        <v>-</v>
      </c>
      <c r="AM314" s="3">
        <f t="shared" si="246"/>
        <v>2.42</v>
      </c>
      <c r="AN314" s="3">
        <f t="shared" si="247"/>
        <v>-9.9</v>
      </c>
      <c r="AO314" s="3">
        <f t="shared" si="248"/>
        <v>1.0093999999999999</v>
      </c>
      <c r="AQ314" s="3" t="str">
        <f t="shared" si="249"/>
        <v>1.14</v>
      </c>
      <c r="AR314" s="3" t="str">
        <f t="shared" si="250"/>
        <v>-</v>
      </c>
      <c r="AS314" s="3">
        <f t="shared" si="251"/>
        <v>2.42</v>
      </c>
      <c r="AT314" s="3">
        <f t="shared" si="252"/>
        <v>-9.9</v>
      </c>
      <c r="AU314" s="3">
        <f t="shared" si="253"/>
        <v>0.86519999999999997</v>
      </c>
      <c r="AW314" s="3" t="str">
        <f t="shared" si="254"/>
        <v>1.14</v>
      </c>
      <c r="AX314" s="3" t="str">
        <f t="shared" si="255"/>
        <v>-</v>
      </c>
      <c r="AY314" s="3">
        <f t="shared" si="256"/>
        <v>2.42</v>
      </c>
      <c r="AZ314" s="3">
        <f t="shared" si="257"/>
        <v>-9.9</v>
      </c>
      <c r="BA314" s="3">
        <f t="shared" si="258"/>
        <v>0.72099999999999997</v>
      </c>
      <c r="BC314" s="3" t="str">
        <f t="shared" si="259"/>
        <v>1.14</v>
      </c>
      <c r="BD314" s="3" t="str">
        <f t="shared" si="260"/>
        <v>-</v>
      </c>
      <c r="BE314" s="3">
        <f t="shared" si="261"/>
        <v>2.42</v>
      </c>
      <c r="BF314" s="3">
        <f t="shared" si="262"/>
        <v>-9.9</v>
      </c>
      <c r="BG314" s="3">
        <f t="shared" si="263"/>
        <v>0.43259999999999998</v>
      </c>
      <c r="BI314" s="3" t="str">
        <f t="shared" si="264"/>
        <v>1.14</v>
      </c>
      <c r="BJ314" s="3" t="str">
        <f t="shared" si="265"/>
        <v>-</v>
      </c>
      <c r="BK314" s="3">
        <f t="shared" si="266"/>
        <v>2.42</v>
      </c>
      <c r="BL314" s="3">
        <f t="shared" si="267"/>
        <v>-9.9</v>
      </c>
      <c r="BM314" s="3">
        <f t="shared" si="268"/>
        <v>0.14419999999999999</v>
      </c>
    </row>
    <row r="315" spans="1:65" x14ac:dyDescent="0.3">
      <c r="A315" s="3" t="str">
        <f>'Forward collapse simulation'!B325</f>
        <v>1.14</v>
      </c>
      <c r="B315" s="3" t="str">
        <f>IF('Forward collapse simulation'!C325="","-",'Forward collapse simulation'!C325)</f>
        <v>-</v>
      </c>
      <c r="C315" s="3">
        <f>'Forward collapse simulation'!E325</f>
        <v>0.4</v>
      </c>
      <c r="D315" s="3">
        <f>'Forward collapse simulation'!AK325</f>
        <v>-3.21</v>
      </c>
      <c r="E315" s="84">
        <f>'Forward collapse simulation'!AL325</f>
        <v>2.4279999999999999</v>
      </c>
      <c r="G315" s="3" t="str">
        <f t="shared" si="219"/>
        <v>1.14</v>
      </c>
      <c r="H315" s="3" t="str">
        <f t="shared" si="220"/>
        <v>-</v>
      </c>
      <c r="I315" s="3">
        <f t="shared" si="221"/>
        <v>0.4</v>
      </c>
      <c r="J315" s="3">
        <f t="shared" si="222"/>
        <v>-3.21</v>
      </c>
      <c r="K315" s="3">
        <f t="shared" si="223"/>
        <v>2.3066</v>
      </c>
      <c r="M315" s="3" t="str">
        <f t="shared" si="224"/>
        <v>1.14</v>
      </c>
      <c r="N315" s="3" t="str">
        <f t="shared" si="225"/>
        <v>-</v>
      </c>
      <c r="O315" s="3">
        <f t="shared" si="226"/>
        <v>0.4</v>
      </c>
      <c r="P315" s="3">
        <f t="shared" si="227"/>
        <v>-3.21</v>
      </c>
      <c r="Q315" s="3">
        <f t="shared" si="228"/>
        <v>2.1852</v>
      </c>
      <c r="R315" s="85"/>
      <c r="S315" s="3" t="str">
        <f t="shared" si="229"/>
        <v>1.14</v>
      </c>
      <c r="T315" s="3" t="str">
        <f t="shared" si="230"/>
        <v>-</v>
      </c>
      <c r="U315" s="3">
        <f t="shared" si="231"/>
        <v>0.4</v>
      </c>
      <c r="V315" s="3">
        <f t="shared" si="232"/>
        <v>-3.21</v>
      </c>
      <c r="W315" s="3">
        <f t="shared" si="233"/>
        <v>2.0638000000000001</v>
      </c>
      <c r="X315" s="85"/>
      <c r="Y315" s="3" t="str">
        <f t="shared" si="234"/>
        <v>1.14</v>
      </c>
      <c r="Z315" s="3" t="str">
        <f t="shared" si="235"/>
        <v>-</v>
      </c>
      <c r="AA315" s="3">
        <f t="shared" si="236"/>
        <v>0.4</v>
      </c>
      <c r="AB315" s="3">
        <f t="shared" si="237"/>
        <v>-3.21</v>
      </c>
      <c r="AC315" s="3">
        <f t="shared" si="238"/>
        <v>1.9424000000000001</v>
      </c>
      <c r="AE315" s="3" t="str">
        <f t="shared" si="239"/>
        <v>1.14</v>
      </c>
      <c r="AF315" s="3" t="str">
        <f t="shared" si="240"/>
        <v>-</v>
      </c>
      <c r="AG315" s="3">
        <f t="shared" si="241"/>
        <v>0.4</v>
      </c>
      <c r="AH315" s="3">
        <f t="shared" si="242"/>
        <v>-3.21</v>
      </c>
      <c r="AI315" s="3">
        <f t="shared" si="243"/>
        <v>1.821</v>
      </c>
      <c r="AK315" s="3" t="str">
        <f t="shared" si="244"/>
        <v>1.14</v>
      </c>
      <c r="AL315" s="3" t="str">
        <f t="shared" si="245"/>
        <v>-</v>
      </c>
      <c r="AM315" s="3">
        <f t="shared" si="246"/>
        <v>0.4</v>
      </c>
      <c r="AN315" s="3">
        <f t="shared" si="247"/>
        <v>-3.21</v>
      </c>
      <c r="AO315" s="3">
        <f t="shared" si="248"/>
        <v>1.6995999999999998</v>
      </c>
      <c r="AQ315" s="3" t="str">
        <f t="shared" si="249"/>
        <v>1.14</v>
      </c>
      <c r="AR315" s="3" t="str">
        <f t="shared" si="250"/>
        <v>-</v>
      </c>
      <c r="AS315" s="3">
        <f t="shared" si="251"/>
        <v>0.4</v>
      </c>
      <c r="AT315" s="3">
        <f t="shared" si="252"/>
        <v>-3.21</v>
      </c>
      <c r="AU315" s="3">
        <f t="shared" si="253"/>
        <v>1.4567999999999999</v>
      </c>
      <c r="AW315" s="3" t="str">
        <f t="shared" si="254"/>
        <v>1.14</v>
      </c>
      <c r="AX315" s="3" t="str">
        <f t="shared" si="255"/>
        <v>-</v>
      </c>
      <c r="AY315" s="3">
        <f t="shared" si="256"/>
        <v>0.4</v>
      </c>
      <c r="AZ315" s="3">
        <f t="shared" si="257"/>
        <v>-3.21</v>
      </c>
      <c r="BA315" s="3">
        <f t="shared" si="258"/>
        <v>1.214</v>
      </c>
      <c r="BC315" s="3" t="str">
        <f t="shared" si="259"/>
        <v>1.14</v>
      </c>
      <c r="BD315" s="3" t="str">
        <f t="shared" si="260"/>
        <v>-</v>
      </c>
      <c r="BE315" s="3">
        <f t="shared" si="261"/>
        <v>0.4</v>
      </c>
      <c r="BF315" s="3">
        <f t="shared" si="262"/>
        <v>-3.21</v>
      </c>
      <c r="BG315" s="3">
        <f t="shared" si="263"/>
        <v>0.72839999999999994</v>
      </c>
      <c r="BI315" s="3" t="str">
        <f t="shared" si="264"/>
        <v>1.14</v>
      </c>
      <c r="BJ315" s="3" t="str">
        <f t="shared" si="265"/>
        <v>-</v>
      </c>
      <c r="BK315" s="3">
        <f t="shared" si="266"/>
        <v>0.4</v>
      </c>
      <c r="BL315" s="3">
        <f t="shared" si="267"/>
        <v>-3.21</v>
      </c>
      <c r="BM315" s="3">
        <f t="shared" si="268"/>
        <v>0.24280000000000002</v>
      </c>
    </row>
    <row r="316" spans="1:65" x14ac:dyDescent="0.3">
      <c r="A316" s="3" t="str">
        <f>'Forward collapse simulation'!B326</f>
        <v>1.14</v>
      </c>
      <c r="B316" s="3" t="str">
        <f>IF('Forward collapse simulation'!C326="","-",'Forward collapse simulation'!C326)</f>
        <v>-</v>
      </c>
      <c r="C316" s="3">
        <f>'Forward collapse simulation'!E326</f>
        <v>3.14</v>
      </c>
      <c r="D316" s="3">
        <f ca="1">'Forward collapse simulation'!AK326</f>
        <v>63.899443290411725</v>
      </c>
      <c r="E316" s="84">
        <f ca="1">'Forward collapse simulation'!AL326</f>
        <v>3.6871127831662358</v>
      </c>
      <c r="G316" s="3" t="str">
        <f t="shared" si="219"/>
        <v>1.14</v>
      </c>
      <c r="H316" s="3" t="str">
        <f t="shared" si="220"/>
        <v>-</v>
      </c>
      <c r="I316" s="3">
        <f t="shared" si="221"/>
        <v>3.14</v>
      </c>
      <c r="J316" s="3">
        <f t="shared" ca="1" si="222"/>
        <v>63.899443290411725</v>
      </c>
      <c r="K316" s="3">
        <f t="shared" ca="1" si="223"/>
        <v>3.5027571440079237</v>
      </c>
      <c r="M316" s="3" t="str">
        <f t="shared" si="224"/>
        <v>1.14</v>
      </c>
      <c r="N316" s="3" t="str">
        <f t="shared" si="225"/>
        <v>-</v>
      </c>
      <c r="O316" s="3">
        <f t="shared" si="226"/>
        <v>3.14</v>
      </c>
      <c r="P316" s="3">
        <f t="shared" ca="1" si="227"/>
        <v>63.899443290411725</v>
      </c>
      <c r="Q316" s="3">
        <f t="shared" ca="1" si="228"/>
        <v>3.3184015048496125</v>
      </c>
      <c r="R316" s="85"/>
      <c r="S316" s="3" t="str">
        <f t="shared" si="229"/>
        <v>1.14</v>
      </c>
      <c r="T316" s="3" t="str">
        <f t="shared" si="230"/>
        <v>-</v>
      </c>
      <c r="U316" s="3">
        <f t="shared" si="231"/>
        <v>3.14</v>
      </c>
      <c r="V316" s="3">
        <f t="shared" ca="1" si="232"/>
        <v>63.899443290411725</v>
      </c>
      <c r="W316" s="3">
        <f t="shared" ca="1" si="233"/>
        <v>3.1340458656913004</v>
      </c>
      <c r="X316" s="85"/>
      <c r="Y316" s="3" t="str">
        <f t="shared" si="234"/>
        <v>1.14</v>
      </c>
      <c r="Z316" s="3" t="str">
        <f t="shared" si="235"/>
        <v>-</v>
      </c>
      <c r="AA316" s="3">
        <f t="shared" si="236"/>
        <v>3.14</v>
      </c>
      <c r="AB316" s="3">
        <f t="shared" ca="1" si="237"/>
        <v>63.899443290411725</v>
      </c>
      <c r="AC316" s="3">
        <f t="shared" ca="1" si="238"/>
        <v>2.9496902265329887</v>
      </c>
      <c r="AE316" s="3" t="str">
        <f t="shared" si="239"/>
        <v>1.14</v>
      </c>
      <c r="AF316" s="3" t="str">
        <f t="shared" si="240"/>
        <v>-</v>
      </c>
      <c r="AG316" s="3">
        <f t="shared" si="241"/>
        <v>3.14</v>
      </c>
      <c r="AH316" s="3">
        <f t="shared" ca="1" si="242"/>
        <v>63.899443290411725</v>
      </c>
      <c r="AI316" s="3">
        <f t="shared" ca="1" si="243"/>
        <v>2.7653345873746771</v>
      </c>
      <c r="AK316" s="3" t="str">
        <f t="shared" si="244"/>
        <v>1.14</v>
      </c>
      <c r="AL316" s="3" t="str">
        <f t="shared" si="245"/>
        <v>-</v>
      </c>
      <c r="AM316" s="3">
        <f t="shared" si="246"/>
        <v>3.14</v>
      </c>
      <c r="AN316" s="3">
        <f t="shared" ca="1" si="247"/>
        <v>63.899443290411725</v>
      </c>
      <c r="AO316" s="3">
        <f t="shared" ca="1" si="248"/>
        <v>2.580978948216365</v>
      </c>
      <c r="AQ316" s="3" t="str">
        <f t="shared" si="249"/>
        <v>1.14</v>
      </c>
      <c r="AR316" s="3" t="str">
        <f t="shared" si="250"/>
        <v>-</v>
      </c>
      <c r="AS316" s="3">
        <f t="shared" si="251"/>
        <v>3.14</v>
      </c>
      <c r="AT316" s="3">
        <f t="shared" ca="1" si="252"/>
        <v>63.899443290411725</v>
      </c>
      <c r="AU316" s="3">
        <f t="shared" ca="1" si="253"/>
        <v>2.2122676698997412</v>
      </c>
      <c r="AW316" s="3" t="str">
        <f t="shared" si="254"/>
        <v>1.14</v>
      </c>
      <c r="AX316" s="3" t="str">
        <f t="shared" si="255"/>
        <v>-</v>
      </c>
      <c r="AY316" s="3">
        <f t="shared" si="256"/>
        <v>3.14</v>
      </c>
      <c r="AZ316" s="3">
        <f t="shared" ca="1" si="257"/>
        <v>63.899443290411725</v>
      </c>
      <c r="BA316" s="3">
        <f t="shared" ca="1" si="258"/>
        <v>1.8435563915831179</v>
      </c>
      <c r="BC316" s="3" t="str">
        <f t="shared" si="259"/>
        <v>1.14</v>
      </c>
      <c r="BD316" s="3" t="str">
        <f t="shared" si="260"/>
        <v>-</v>
      </c>
      <c r="BE316" s="3">
        <f t="shared" si="261"/>
        <v>3.14</v>
      </c>
      <c r="BF316" s="3">
        <f t="shared" ca="1" si="262"/>
        <v>63.899443290411725</v>
      </c>
      <c r="BG316" s="3">
        <f t="shared" ca="1" si="263"/>
        <v>1.1061338349498706</v>
      </c>
      <c r="BI316" s="3" t="str">
        <f t="shared" si="264"/>
        <v>1.14</v>
      </c>
      <c r="BJ316" s="3" t="str">
        <f t="shared" si="265"/>
        <v>-</v>
      </c>
      <c r="BK316" s="3">
        <f t="shared" si="266"/>
        <v>3.14</v>
      </c>
      <c r="BL316" s="3">
        <f t="shared" ca="1" si="267"/>
        <v>63.899443290411725</v>
      </c>
      <c r="BM316" s="3">
        <f t="shared" ca="1" si="268"/>
        <v>0.36871127831662359</v>
      </c>
    </row>
    <row r="317" spans="1:65" x14ac:dyDescent="0.3">
      <c r="A317" s="3" t="str">
        <f>'Forward collapse simulation'!B327</f>
        <v>1.14</v>
      </c>
      <c r="B317" s="3" t="str">
        <f>IF('Forward collapse simulation'!C327="","-",'Forward collapse simulation'!C327)</f>
        <v>-</v>
      </c>
      <c r="C317" s="3">
        <f>'Forward collapse simulation'!E327</f>
        <v>4.1399999999999997</v>
      </c>
      <c r="D317" s="3">
        <f ca="1">'Forward collapse simulation'!AK327</f>
        <v>72.476025467193111</v>
      </c>
      <c r="E317" s="84">
        <f ca="1">'Forward collapse simulation'!AL327</f>
        <v>5.1529825524306299</v>
      </c>
      <c r="G317" s="3" t="str">
        <f t="shared" si="219"/>
        <v>1.14</v>
      </c>
      <c r="H317" s="3" t="str">
        <f t="shared" si="220"/>
        <v>-</v>
      </c>
      <c r="I317" s="3">
        <f t="shared" si="221"/>
        <v>4.1399999999999997</v>
      </c>
      <c r="J317" s="3">
        <f t="shared" ca="1" si="222"/>
        <v>72.476025467193111</v>
      </c>
      <c r="K317" s="3">
        <f t="shared" ca="1" si="223"/>
        <v>4.8953334248090981</v>
      </c>
      <c r="M317" s="3" t="str">
        <f t="shared" si="224"/>
        <v>1.14</v>
      </c>
      <c r="N317" s="3" t="str">
        <f t="shared" si="225"/>
        <v>-</v>
      </c>
      <c r="O317" s="3">
        <f t="shared" si="226"/>
        <v>4.1399999999999997</v>
      </c>
      <c r="P317" s="3">
        <f t="shared" ca="1" si="227"/>
        <v>72.476025467193111</v>
      </c>
      <c r="Q317" s="3">
        <f t="shared" ca="1" si="228"/>
        <v>4.6376842971875671</v>
      </c>
      <c r="R317" s="85"/>
      <c r="S317" s="3" t="str">
        <f t="shared" si="229"/>
        <v>1.14</v>
      </c>
      <c r="T317" s="3" t="str">
        <f t="shared" si="230"/>
        <v>-</v>
      </c>
      <c r="U317" s="3">
        <f t="shared" si="231"/>
        <v>4.1399999999999997</v>
      </c>
      <c r="V317" s="3">
        <f t="shared" ca="1" si="232"/>
        <v>72.476025467193111</v>
      </c>
      <c r="W317" s="3">
        <f t="shared" ca="1" si="233"/>
        <v>4.3800351695660353</v>
      </c>
      <c r="X317" s="85"/>
      <c r="Y317" s="3" t="str">
        <f t="shared" si="234"/>
        <v>1.14</v>
      </c>
      <c r="Z317" s="3" t="str">
        <f t="shared" si="235"/>
        <v>-</v>
      </c>
      <c r="AA317" s="3">
        <f t="shared" si="236"/>
        <v>4.1399999999999997</v>
      </c>
      <c r="AB317" s="3">
        <f t="shared" ca="1" si="237"/>
        <v>72.476025467193111</v>
      </c>
      <c r="AC317" s="3">
        <f t="shared" ca="1" si="238"/>
        <v>4.1223860419445044</v>
      </c>
      <c r="AE317" s="3" t="str">
        <f t="shared" si="239"/>
        <v>1.14</v>
      </c>
      <c r="AF317" s="3" t="str">
        <f t="shared" si="240"/>
        <v>-</v>
      </c>
      <c r="AG317" s="3">
        <f t="shared" si="241"/>
        <v>4.1399999999999997</v>
      </c>
      <c r="AH317" s="3">
        <f t="shared" ca="1" si="242"/>
        <v>72.476025467193111</v>
      </c>
      <c r="AI317" s="3">
        <f t="shared" ca="1" si="243"/>
        <v>3.8647369143229726</v>
      </c>
      <c r="AK317" s="3" t="str">
        <f t="shared" si="244"/>
        <v>1.14</v>
      </c>
      <c r="AL317" s="3" t="str">
        <f t="shared" si="245"/>
        <v>-</v>
      </c>
      <c r="AM317" s="3">
        <f t="shared" si="246"/>
        <v>4.1399999999999997</v>
      </c>
      <c r="AN317" s="3">
        <f t="shared" ca="1" si="247"/>
        <v>72.476025467193111</v>
      </c>
      <c r="AO317" s="3">
        <f t="shared" ca="1" si="248"/>
        <v>3.6070877867014408</v>
      </c>
      <c r="AQ317" s="3" t="str">
        <f t="shared" si="249"/>
        <v>1.14</v>
      </c>
      <c r="AR317" s="3" t="str">
        <f t="shared" si="250"/>
        <v>-</v>
      </c>
      <c r="AS317" s="3">
        <f t="shared" si="251"/>
        <v>4.1399999999999997</v>
      </c>
      <c r="AT317" s="3">
        <f t="shared" ca="1" si="252"/>
        <v>72.476025467193111</v>
      </c>
      <c r="AU317" s="3">
        <f t="shared" ca="1" si="253"/>
        <v>3.0917895314583776</v>
      </c>
      <c r="AW317" s="3" t="str">
        <f t="shared" si="254"/>
        <v>1.14</v>
      </c>
      <c r="AX317" s="3" t="str">
        <f t="shared" si="255"/>
        <v>-</v>
      </c>
      <c r="AY317" s="3">
        <f t="shared" si="256"/>
        <v>4.1399999999999997</v>
      </c>
      <c r="AZ317" s="3">
        <f t="shared" ca="1" si="257"/>
        <v>72.476025467193111</v>
      </c>
      <c r="BA317" s="3">
        <f t="shared" ca="1" si="258"/>
        <v>2.5764912762153149</v>
      </c>
      <c r="BC317" s="3" t="str">
        <f t="shared" si="259"/>
        <v>1.14</v>
      </c>
      <c r="BD317" s="3" t="str">
        <f t="shared" si="260"/>
        <v>-</v>
      </c>
      <c r="BE317" s="3">
        <f t="shared" si="261"/>
        <v>4.1399999999999997</v>
      </c>
      <c r="BF317" s="3">
        <f t="shared" ca="1" si="262"/>
        <v>72.476025467193111</v>
      </c>
      <c r="BG317" s="3">
        <f t="shared" ca="1" si="263"/>
        <v>1.5458947657291888</v>
      </c>
      <c r="BI317" s="3" t="str">
        <f t="shared" si="264"/>
        <v>1.14</v>
      </c>
      <c r="BJ317" s="3" t="str">
        <f t="shared" si="265"/>
        <v>-</v>
      </c>
      <c r="BK317" s="3">
        <f t="shared" si="266"/>
        <v>4.1399999999999997</v>
      </c>
      <c r="BL317" s="3">
        <f t="shared" ca="1" si="267"/>
        <v>72.476025467193111</v>
      </c>
      <c r="BM317" s="3">
        <f t="shared" ca="1" si="268"/>
        <v>0.51529825524306305</v>
      </c>
    </row>
    <row r="318" spans="1:65" x14ac:dyDescent="0.3">
      <c r="A318" s="3" t="str">
        <f>'Forward collapse simulation'!B328</f>
        <v>1.14</v>
      </c>
      <c r="B318" s="3" t="str">
        <f>IF('Forward collapse simulation'!C328="","-",'Forward collapse simulation'!C328)</f>
        <v>-</v>
      </c>
      <c r="C318" s="3">
        <f>'Forward collapse simulation'!E328</f>
        <v>5.75</v>
      </c>
      <c r="D318" s="3">
        <f ca="1">'Forward collapse simulation'!AK328</f>
        <v>76.760351667354882</v>
      </c>
      <c r="E318" s="84">
        <f ca="1">'Forward collapse simulation'!AL328</f>
        <v>6.4104425301730767</v>
      </c>
      <c r="G318" s="3" t="str">
        <f t="shared" si="219"/>
        <v>1.14</v>
      </c>
      <c r="H318" s="3" t="str">
        <f t="shared" si="220"/>
        <v>-</v>
      </c>
      <c r="I318" s="3">
        <f t="shared" si="221"/>
        <v>5.75</v>
      </c>
      <c r="J318" s="3">
        <f t="shared" ca="1" si="222"/>
        <v>76.760351667354882</v>
      </c>
      <c r="K318" s="3">
        <f t="shared" ca="1" si="223"/>
        <v>6.089920403664423</v>
      </c>
      <c r="M318" s="3" t="str">
        <f t="shared" si="224"/>
        <v>1.14</v>
      </c>
      <c r="N318" s="3" t="str">
        <f t="shared" si="225"/>
        <v>-</v>
      </c>
      <c r="O318" s="3">
        <f t="shared" si="226"/>
        <v>5.75</v>
      </c>
      <c r="P318" s="3">
        <f t="shared" ca="1" si="227"/>
        <v>76.760351667354882</v>
      </c>
      <c r="Q318" s="3">
        <f t="shared" ca="1" si="228"/>
        <v>5.7693982771557693</v>
      </c>
      <c r="R318" s="85"/>
      <c r="S318" s="3" t="str">
        <f t="shared" si="229"/>
        <v>1.14</v>
      </c>
      <c r="T318" s="3" t="str">
        <f t="shared" si="230"/>
        <v>-</v>
      </c>
      <c r="U318" s="3">
        <f t="shared" si="231"/>
        <v>5.75</v>
      </c>
      <c r="V318" s="3">
        <f t="shared" ca="1" si="232"/>
        <v>76.760351667354882</v>
      </c>
      <c r="W318" s="3">
        <f t="shared" ca="1" si="233"/>
        <v>5.4488761506471155</v>
      </c>
      <c r="X318" s="85"/>
      <c r="Y318" s="3" t="str">
        <f t="shared" si="234"/>
        <v>1.14</v>
      </c>
      <c r="Z318" s="3" t="str">
        <f t="shared" si="235"/>
        <v>-</v>
      </c>
      <c r="AA318" s="3">
        <f t="shared" si="236"/>
        <v>5.75</v>
      </c>
      <c r="AB318" s="3">
        <f t="shared" ca="1" si="237"/>
        <v>76.760351667354882</v>
      </c>
      <c r="AC318" s="3">
        <f t="shared" ca="1" si="238"/>
        <v>5.1283540241384618</v>
      </c>
      <c r="AE318" s="3" t="str">
        <f t="shared" si="239"/>
        <v>1.14</v>
      </c>
      <c r="AF318" s="3" t="str">
        <f t="shared" si="240"/>
        <v>-</v>
      </c>
      <c r="AG318" s="3">
        <f t="shared" si="241"/>
        <v>5.75</v>
      </c>
      <c r="AH318" s="3">
        <f t="shared" ca="1" si="242"/>
        <v>76.760351667354882</v>
      </c>
      <c r="AI318" s="3">
        <f t="shared" ca="1" si="243"/>
        <v>4.8078318976298071</v>
      </c>
      <c r="AK318" s="3" t="str">
        <f t="shared" si="244"/>
        <v>1.14</v>
      </c>
      <c r="AL318" s="3" t="str">
        <f t="shared" si="245"/>
        <v>-</v>
      </c>
      <c r="AM318" s="3">
        <f t="shared" si="246"/>
        <v>5.75</v>
      </c>
      <c r="AN318" s="3">
        <f t="shared" ca="1" si="247"/>
        <v>76.760351667354882</v>
      </c>
      <c r="AO318" s="3">
        <f t="shared" ca="1" si="248"/>
        <v>4.4873097711211534</v>
      </c>
      <c r="AQ318" s="3" t="str">
        <f t="shared" si="249"/>
        <v>1.14</v>
      </c>
      <c r="AR318" s="3" t="str">
        <f t="shared" si="250"/>
        <v>-</v>
      </c>
      <c r="AS318" s="3">
        <f t="shared" si="251"/>
        <v>5.75</v>
      </c>
      <c r="AT318" s="3">
        <f t="shared" ca="1" si="252"/>
        <v>76.760351667354882</v>
      </c>
      <c r="AU318" s="3">
        <f t="shared" ca="1" si="253"/>
        <v>3.8462655181038459</v>
      </c>
      <c r="AW318" s="3" t="str">
        <f t="shared" si="254"/>
        <v>1.14</v>
      </c>
      <c r="AX318" s="3" t="str">
        <f t="shared" si="255"/>
        <v>-</v>
      </c>
      <c r="AY318" s="3">
        <f t="shared" si="256"/>
        <v>5.75</v>
      </c>
      <c r="AZ318" s="3">
        <f t="shared" ca="1" si="257"/>
        <v>76.760351667354882</v>
      </c>
      <c r="BA318" s="3">
        <f t="shared" ca="1" si="258"/>
        <v>3.2052212650865384</v>
      </c>
      <c r="BC318" s="3" t="str">
        <f t="shared" si="259"/>
        <v>1.14</v>
      </c>
      <c r="BD318" s="3" t="str">
        <f t="shared" si="260"/>
        <v>-</v>
      </c>
      <c r="BE318" s="3">
        <f t="shared" si="261"/>
        <v>5.75</v>
      </c>
      <c r="BF318" s="3">
        <f t="shared" ca="1" si="262"/>
        <v>76.760351667354882</v>
      </c>
      <c r="BG318" s="3">
        <f t="shared" ca="1" si="263"/>
        <v>1.9231327590519229</v>
      </c>
      <c r="BI318" s="3" t="str">
        <f t="shared" si="264"/>
        <v>1.14</v>
      </c>
      <c r="BJ318" s="3" t="str">
        <f t="shared" si="265"/>
        <v>-</v>
      </c>
      <c r="BK318" s="3">
        <f t="shared" si="266"/>
        <v>5.75</v>
      </c>
      <c r="BL318" s="3">
        <f t="shared" ca="1" si="267"/>
        <v>76.760351667354882</v>
      </c>
      <c r="BM318" s="3">
        <f t="shared" ca="1" si="268"/>
        <v>0.64104425301730772</v>
      </c>
    </row>
    <row r="319" spans="1:65" x14ac:dyDescent="0.3">
      <c r="A319" s="3" t="str">
        <f>'Forward collapse simulation'!B329</f>
        <v>1.14</v>
      </c>
      <c r="B319" s="3" t="str">
        <f>IF('Forward collapse simulation'!C329="","-",'Forward collapse simulation'!C329)</f>
        <v>-</v>
      </c>
      <c r="C319" s="3">
        <f>'Forward collapse simulation'!E329</f>
        <v>6.22</v>
      </c>
      <c r="D319" s="3">
        <f ca="1">'Forward collapse simulation'!AK329</f>
        <v>78.456125691322455</v>
      </c>
      <c r="E319" s="84">
        <f ca="1">'Forward collapse simulation'!AL329</f>
        <v>7.5661439871151277</v>
      </c>
      <c r="G319" s="3" t="str">
        <f t="shared" si="219"/>
        <v>1.14</v>
      </c>
      <c r="H319" s="3" t="str">
        <f t="shared" si="220"/>
        <v>-</v>
      </c>
      <c r="I319" s="3">
        <f t="shared" si="221"/>
        <v>6.22</v>
      </c>
      <c r="J319" s="3">
        <f t="shared" ca="1" si="222"/>
        <v>78.456125691322455</v>
      </c>
      <c r="K319" s="3">
        <f t="shared" ca="1" si="223"/>
        <v>7.1878367877593714</v>
      </c>
      <c r="M319" s="3" t="str">
        <f t="shared" si="224"/>
        <v>1.14</v>
      </c>
      <c r="N319" s="3" t="str">
        <f t="shared" si="225"/>
        <v>-</v>
      </c>
      <c r="O319" s="3">
        <f t="shared" si="226"/>
        <v>6.22</v>
      </c>
      <c r="P319" s="3">
        <f t="shared" ca="1" si="227"/>
        <v>78.456125691322455</v>
      </c>
      <c r="Q319" s="3">
        <f t="shared" ca="1" si="228"/>
        <v>6.8095295884036151</v>
      </c>
      <c r="R319" s="85"/>
      <c r="S319" s="3" t="str">
        <f t="shared" si="229"/>
        <v>1.14</v>
      </c>
      <c r="T319" s="3" t="str">
        <f t="shared" si="230"/>
        <v>-</v>
      </c>
      <c r="U319" s="3">
        <f t="shared" si="231"/>
        <v>6.22</v>
      </c>
      <c r="V319" s="3">
        <f t="shared" ca="1" si="232"/>
        <v>78.456125691322455</v>
      </c>
      <c r="W319" s="3">
        <f t="shared" ca="1" si="233"/>
        <v>6.4312223890478588</v>
      </c>
      <c r="X319" s="85"/>
      <c r="Y319" s="3" t="str">
        <f t="shared" si="234"/>
        <v>1.14</v>
      </c>
      <c r="Z319" s="3" t="str">
        <f t="shared" si="235"/>
        <v>-</v>
      </c>
      <c r="AA319" s="3">
        <f t="shared" si="236"/>
        <v>6.22</v>
      </c>
      <c r="AB319" s="3">
        <f t="shared" ca="1" si="237"/>
        <v>78.456125691322455</v>
      </c>
      <c r="AC319" s="3">
        <f t="shared" ca="1" si="238"/>
        <v>6.0529151896921025</v>
      </c>
      <c r="AE319" s="3" t="str">
        <f t="shared" si="239"/>
        <v>1.14</v>
      </c>
      <c r="AF319" s="3" t="str">
        <f t="shared" si="240"/>
        <v>-</v>
      </c>
      <c r="AG319" s="3">
        <f t="shared" si="241"/>
        <v>6.22</v>
      </c>
      <c r="AH319" s="3">
        <f t="shared" ca="1" si="242"/>
        <v>78.456125691322455</v>
      </c>
      <c r="AI319" s="3">
        <f t="shared" ca="1" si="243"/>
        <v>5.6746079903363462</v>
      </c>
      <c r="AK319" s="3" t="str">
        <f t="shared" si="244"/>
        <v>1.14</v>
      </c>
      <c r="AL319" s="3" t="str">
        <f t="shared" si="245"/>
        <v>-</v>
      </c>
      <c r="AM319" s="3">
        <f t="shared" si="246"/>
        <v>6.22</v>
      </c>
      <c r="AN319" s="3">
        <f t="shared" ca="1" si="247"/>
        <v>78.456125691322455</v>
      </c>
      <c r="AO319" s="3">
        <f t="shared" ca="1" si="248"/>
        <v>5.296300790980589</v>
      </c>
      <c r="AQ319" s="3" t="str">
        <f t="shared" si="249"/>
        <v>1.14</v>
      </c>
      <c r="AR319" s="3" t="str">
        <f t="shared" si="250"/>
        <v>-</v>
      </c>
      <c r="AS319" s="3">
        <f t="shared" si="251"/>
        <v>6.22</v>
      </c>
      <c r="AT319" s="3">
        <f t="shared" ca="1" si="252"/>
        <v>78.456125691322455</v>
      </c>
      <c r="AU319" s="3">
        <f t="shared" ca="1" si="253"/>
        <v>4.5396863922690764</v>
      </c>
      <c r="AW319" s="3" t="str">
        <f t="shared" si="254"/>
        <v>1.14</v>
      </c>
      <c r="AX319" s="3" t="str">
        <f t="shared" si="255"/>
        <v>-</v>
      </c>
      <c r="AY319" s="3">
        <f t="shared" si="256"/>
        <v>6.22</v>
      </c>
      <c r="AZ319" s="3">
        <f t="shared" ca="1" si="257"/>
        <v>78.456125691322455</v>
      </c>
      <c r="BA319" s="3">
        <f t="shared" ca="1" si="258"/>
        <v>3.7830719935575639</v>
      </c>
      <c r="BC319" s="3" t="str">
        <f t="shared" si="259"/>
        <v>1.14</v>
      </c>
      <c r="BD319" s="3" t="str">
        <f t="shared" si="260"/>
        <v>-</v>
      </c>
      <c r="BE319" s="3">
        <f t="shared" si="261"/>
        <v>6.22</v>
      </c>
      <c r="BF319" s="3">
        <f t="shared" ca="1" si="262"/>
        <v>78.456125691322455</v>
      </c>
      <c r="BG319" s="3">
        <f t="shared" ca="1" si="263"/>
        <v>2.2698431961345382</v>
      </c>
      <c r="BI319" s="3" t="str">
        <f t="shared" si="264"/>
        <v>1.14</v>
      </c>
      <c r="BJ319" s="3" t="str">
        <f t="shared" si="265"/>
        <v>-</v>
      </c>
      <c r="BK319" s="3">
        <f t="shared" si="266"/>
        <v>6.22</v>
      </c>
      <c r="BL319" s="3">
        <f t="shared" ca="1" si="267"/>
        <v>78.456125691322455</v>
      </c>
      <c r="BM319" s="3">
        <f t="shared" ca="1" si="268"/>
        <v>0.75661439871151281</v>
      </c>
    </row>
    <row r="320" spans="1:65" x14ac:dyDescent="0.3">
      <c r="A320" s="3" t="str">
        <f>'Forward collapse simulation'!B330</f>
        <v>1.14</v>
      </c>
      <c r="B320" s="3" t="str">
        <f>IF('Forward collapse simulation'!C330="","-",'Forward collapse simulation'!C330)</f>
        <v>-</v>
      </c>
      <c r="C320" s="3">
        <f>'Forward collapse simulation'!E330</f>
        <v>5.73</v>
      </c>
      <c r="D320" s="3">
        <f ca="1">'Forward collapse simulation'!AK330</f>
        <v>78.089461063851047</v>
      </c>
      <c r="E320" s="84">
        <f ca="1">'Forward collapse simulation'!AL330</f>
        <v>9.2155980497251289</v>
      </c>
      <c r="G320" s="3" t="str">
        <f t="shared" si="219"/>
        <v>1.14</v>
      </c>
      <c r="H320" s="3" t="str">
        <f t="shared" si="220"/>
        <v>-</v>
      </c>
      <c r="I320" s="3">
        <f t="shared" si="221"/>
        <v>5.73</v>
      </c>
      <c r="J320" s="3">
        <f t="shared" ca="1" si="222"/>
        <v>78.089461063851047</v>
      </c>
      <c r="K320" s="3">
        <f t="shared" ca="1" si="223"/>
        <v>8.754818147238872</v>
      </c>
      <c r="M320" s="3" t="str">
        <f t="shared" si="224"/>
        <v>1.14</v>
      </c>
      <c r="N320" s="3" t="str">
        <f t="shared" si="225"/>
        <v>-</v>
      </c>
      <c r="O320" s="3">
        <f t="shared" si="226"/>
        <v>5.73</v>
      </c>
      <c r="P320" s="3">
        <f t="shared" ca="1" si="227"/>
        <v>78.089461063851047</v>
      </c>
      <c r="Q320" s="3">
        <f t="shared" ca="1" si="228"/>
        <v>8.2940382447526169</v>
      </c>
      <c r="R320" s="85"/>
      <c r="S320" s="3" t="str">
        <f t="shared" si="229"/>
        <v>1.14</v>
      </c>
      <c r="T320" s="3" t="str">
        <f t="shared" si="230"/>
        <v>-</v>
      </c>
      <c r="U320" s="3">
        <f t="shared" si="231"/>
        <v>5.73</v>
      </c>
      <c r="V320" s="3">
        <f t="shared" ca="1" si="232"/>
        <v>78.089461063851047</v>
      </c>
      <c r="W320" s="3">
        <f t="shared" ca="1" si="233"/>
        <v>7.8332583422663591</v>
      </c>
      <c r="X320" s="85"/>
      <c r="Y320" s="3" t="str">
        <f t="shared" si="234"/>
        <v>1.14</v>
      </c>
      <c r="Z320" s="3" t="str">
        <f t="shared" si="235"/>
        <v>-</v>
      </c>
      <c r="AA320" s="3">
        <f t="shared" si="236"/>
        <v>5.73</v>
      </c>
      <c r="AB320" s="3">
        <f t="shared" ca="1" si="237"/>
        <v>78.089461063851047</v>
      </c>
      <c r="AC320" s="3">
        <f t="shared" ca="1" si="238"/>
        <v>7.3724784397801031</v>
      </c>
      <c r="AE320" s="3" t="str">
        <f t="shared" si="239"/>
        <v>1.14</v>
      </c>
      <c r="AF320" s="3" t="str">
        <f t="shared" si="240"/>
        <v>-</v>
      </c>
      <c r="AG320" s="3">
        <f t="shared" si="241"/>
        <v>5.73</v>
      </c>
      <c r="AH320" s="3">
        <f t="shared" ca="1" si="242"/>
        <v>78.089461063851047</v>
      </c>
      <c r="AI320" s="3">
        <f t="shared" ca="1" si="243"/>
        <v>6.9116985372938462</v>
      </c>
      <c r="AK320" s="3" t="str">
        <f t="shared" si="244"/>
        <v>1.14</v>
      </c>
      <c r="AL320" s="3" t="str">
        <f t="shared" si="245"/>
        <v>-</v>
      </c>
      <c r="AM320" s="3">
        <f t="shared" si="246"/>
        <v>5.73</v>
      </c>
      <c r="AN320" s="3">
        <f t="shared" ca="1" si="247"/>
        <v>78.089461063851047</v>
      </c>
      <c r="AO320" s="3">
        <f t="shared" ca="1" si="248"/>
        <v>6.4509186348075902</v>
      </c>
      <c r="AQ320" s="3" t="str">
        <f t="shared" si="249"/>
        <v>1.14</v>
      </c>
      <c r="AR320" s="3" t="str">
        <f t="shared" si="250"/>
        <v>-</v>
      </c>
      <c r="AS320" s="3">
        <f t="shared" si="251"/>
        <v>5.73</v>
      </c>
      <c r="AT320" s="3">
        <f t="shared" ca="1" si="252"/>
        <v>78.089461063851047</v>
      </c>
      <c r="AU320" s="3">
        <f t="shared" ca="1" si="253"/>
        <v>5.5293588298350773</v>
      </c>
      <c r="AW320" s="3" t="str">
        <f t="shared" si="254"/>
        <v>1.14</v>
      </c>
      <c r="AX320" s="3" t="str">
        <f t="shared" si="255"/>
        <v>-</v>
      </c>
      <c r="AY320" s="3">
        <f t="shared" si="256"/>
        <v>5.73</v>
      </c>
      <c r="AZ320" s="3">
        <f t="shared" ca="1" si="257"/>
        <v>78.089461063851047</v>
      </c>
      <c r="BA320" s="3">
        <f t="shared" ca="1" si="258"/>
        <v>4.6077990248625644</v>
      </c>
      <c r="BC320" s="3" t="str">
        <f t="shared" si="259"/>
        <v>1.14</v>
      </c>
      <c r="BD320" s="3" t="str">
        <f t="shared" si="260"/>
        <v>-</v>
      </c>
      <c r="BE320" s="3">
        <f t="shared" si="261"/>
        <v>5.73</v>
      </c>
      <c r="BF320" s="3">
        <f t="shared" ca="1" si="262"/>
        <v>78.089461063851047</v>
      </c>
      <c r="BG320" s="3">
        <f t="shared" ca="1" si="263"/>
        <v>2.7646794149175387</v>
      </c>
      <c r="BI320" s="3" t="str">
        <f t="shared" si="264"/>
        <v>1.14</v>
      </c>
      <c r="BJ320" s="3" t="str">
        <f t="shared" si="265"/>
        <v>-</v>
      </c>
      <c r="BK320" s="3">
        <f t="shared" si="266"/>
        <v>5.73</v>
      </c>
      <c r="BL320" s="3">
        <f t="shared" ca="1" si="267"/>
        <v>78.089461063851047</v>
      </c>
      <c r="BM320" s="3">
        <f t="shared" ca="1" si="268"/>
        <v>0.92155980497251289</v>
      </c>
    </row>
    <row r="321" spans="1:65" x14ac:dyDescent="0.3">
      <c r="A321" s="3" t="str">
        <f>'Forward collapse simulation'!B331</f>
        <v>1.14</v>
      </c>
      <c r="B321" s="3" t="str">
        <f>IF('Forward collapse simulation'!C331="","-",'Forward collapse simulation'!C331)</f>
        <v>-</v>
      </c>
      <c r="C321" s="3">
        <f>'Forward collapse simulation'!E331</f>
        <v>5.85</v>
      </c>
      <c r="D321" s="3">
        <f ca="1">'Forward collapse simulation'!AK331</f>
        <v>80.088275822896932</v>
      </c>
      <c r="E321" s="84">
        <f ca="1">'Forward collapse simulation'!AL331</f>
        <v>11.399048455912645</v>
      </c>
      <c r="G321" s="3" t="str">
        <f t="shared" si="219"/>
        <v>1.14</v>
      </c>
      <c r="H321" s="3" t="str">
        <f t="shared" si="220"/>
        <v>-</v>
      </c>
      <c r="I321" s="3">
        <f t="shared" si="221"/>
        <v>5.85</v>
      </c>
      <c r="J321" s="3">
        <f t="shared" ca="1" si="222"/>
        <v>80.088275822896932</v>
      </c>
      <c r="K321" s="3">
        <f t="shared" ca="1" si="223"/>
        <v>10.829096033117013</v>
      </c>
      <c r="M321" s="3" t="str">
        <f t="shared" si="224"/>
        <v>1.14</v>
      </c>
      <c r="N321" s="3" t="str">
        <f t="shared" si="225"/>
        <v>-</v>
      </c>
      <c r="O321" s="3">
        <f t="shared" si="226"/>
        <v>5.85</v>
      </c>
      <c r="P321" s="3">
        <f t="shared" ca="1" si="227"/>
        <v>80.088275822896932</v>
      </c>
      <c r="Q321" s="3">
        <f t="shared" ca="1" si="228"/>
        <v>10.259143610321381</v>
      </c>
      <c r="R321" s="85"/>
      <c r="S321" s="3" t="str">
        <f t="shared" si="229"/>
        <v>1.14</v>
      </c>
      <c r="T321" s="3" t="str">
        <f t="shared" si="230"/>
        <v>-</v>
      </c>
      <c r="U321" s="3">
        <f t="shared" si="231"/>
        <v>5.85</v>
      </c>
      <c r="V321" s="3">
        <f t="shared" ca="1" si="232"/>
        <v>80.088275822896932</v>
      </c>
      <c r="W321" s="3">
        <f t="shared" ca="1" si="233"/>
        <v>9.6891911875257488</v>
      </c>
      <c r="X321" s="85"/>
      <c r="Y321" s="3" t="str">
        <f t="shared" si="234"/>
        <v>1.14</v>
      </c>
      <c r="Z321" s="3" t="str">
        <f t="shared" si="235"/>
        <v>-</v>
      </c>
      <c r="AA321" s="3">
        <f t="shared" si="236"/>
        <v>5.85</v>
      </c>
      <c r="AB321" s="3">
        <f t="shared" ca="1" si="237"/>
        <v>80.088275822896932</v>
      </c>
      <c r="AC321" s="3">
        <f t="shared" ca="1" si="238"/>
        <v>9.1192387647301167</v>
      </c>
      <c r="AE321" s="3" t="str">
        <f t="shared" si="239"/>
        <v>1.14</v>
      </c>
      <c r="AF321" s="3" t="str">
        <f t="shared" si="240"/>
        <v>-</v>
      </c>
      <c r="AG321" s="3">
        <f t="shared" si="241"/>
        <v>5.85</v>
      </c>
      <c r="AH321" s="3">
        <f t="shared" ca="1" si="242"/>
        <v>80.088275822896932</v>
      </c>
      <c r="AI321" s="3">
        <f t="shared" ca="1" si="243"/>
        <v>8.5492863419344829</v>
      </c>
      <c r="AK321" s="3" t="str">
        <f t="shared" si="244"/>
        <v>1.14</v>
      </c>
      <c r="AL321" s="3" t="str">
        <f t="shared" si="245"/>
        <v>-</v>
      </c>
      <c r="AM321" s="3">
        <f t="shared" si="246"/>
        <v>5.85</v>
      </c>
      <c r="AN321" s="3">
        <f t="shared" ca="1" si="247"/>
        <v>80.088275822896932</v>
      </c>
      <c r="AO321" s="3">
        <f t="shared" ca="1" si="248"/>
        <v>7.9793339191388508</v>
      </c>
      <c r="AQ321" s="3" t="str">
        <f t="shared" si="249"/>
        <v>1.14</v>
      </c>
      <c r="AR321" s="3" t="str">
        <f t="shared" si="250"/>
        <v>-</v>
      </c>
      <c r="AS321" s="3">
        <f t="shared" si="251"/>
        <v>5.85</v>
      </c>
      <c r="AT321" s="3">
        <f t="shared" ca="1" si="252"/>
        <v>80.088275822896932</v>
      </c>
      <c r="AU321" s="3">
        <f t="shared" ca="1" si="253"/>
        <v>6.8394290735475867</v>
      </c>
      <c r="AW321" s="3" t="str">
        <f t="shared" si="254"/>
        <v>1.14</v>
      </c>
      <c r="AX321" s="3" t="str">
        <f t="shared" si="255"/>
        <v>-</v>
      </c>
      <c r="AY321" s="3">
        <f t="shared" si="256"/>
        <v>5.85</v>
      </c>
      <c r="AZ321" s="3">
        <f t="shared" ca="1" si="257"/>
        <v>80.088275822896932</v>
      </c>
      <c r="BA321" s="3">
        <f t="shared" ca="1" si="258"/>
        <v>5.6995242279563225</v>
      </c>
      <c r="BC321" s="3" t="str">
        <f t="shared" si="259"/>
        <v>1.14</v>
      </c>
      <c r="BD321" s="3" t="str">
        <f t="shared" si="260"/>
        <v>-</v>
      </c>
      <c r="BE321" s="3">
        <f t="shared" si="261"/>
        <v>5.85</v>
      </c>
      <c r="BF321" s="3">
        <f t="shared" ca="1" si="262"/>
        <v>80.088275822896932</v>
      </c>
      <c r="BG321" s="3">
        <f t="shared" ca="1" si="263"/>
        <v>3.4197145367737933</v>
      </c>
      <c r="BI321" s="3" t="str">
        <f t="shared" si="264"/>
        <v>1.14</v>
      </c>
      <c r="BJ321" s="3" t="str">
        <f t="shared" si="265"/>
        <v>-</v>
      </c>
      <c r="BK321" s="3">
        <f t="shared" si="266"/>
        <v>5.85</v>
      </c>
      <c r="BL321" s="3">
        <f t="shared" ca="1" si="267"/>
        <v>80.088275822896932</v>
      </c>
      <c r="BM321" s="3">
        <f t="shared" ca="1" si="268"/>
        <v>1.1399048455912646</v>
      </c>
    </row>
    <row r="322" spans="1:65" x14ac:dyDescent="0.3">
      <c r="A322" s="3" t="str">
        <f>'Forward collapse simulation'!B332</f>
        <v>1.14</v>
      </c>
      <c r="B322" s="3" t="str">
        <f>IF('Forward collapse simulation'!C332="","-",'Forward collapse simulation'!C332)</f>
        <v>-</v>
      </c>
      <c r="C322" s="3">
        <f>'Forward collapse simulation'!E332</f>
        <v>7.25</v>
      </c>
      <c r="D322" s="3">
        <f ca="1">'Forward collapse simulation'!AK332</f>
        <v>81.986713854523813</v>
      </c>
      <c r="E322" s="84">
        <f ca="1">'Forward collapse simulation'!AL332</f>
        <v>13.816892012967015</v>
      </c>
      <c r="G322" s="3" t="str">
        <f t="shared" si="219"/>
        <v>1.14</v>
      </c>
      <c r="H322" s="3" t="str">
        <f t="shared" si="220"/>
        <v>-</v>
      </c>
      <c r="I322" s="3">
        <f t="shared" si="221"/>
        <v>7.25</v>
      </c>
      <c r="J322" s="3">
        <f t="shared" ca="1" si="222"/>
        <v>81.986713854523813</v>
      </c>
      <c r="K322" s="3">
        <f t="shared" ca="1" si="223"/>
        <v>13.126047412318664</v>
      </c>
      <c r="M322" s="3" t="str">
        <f t="shared" si="224"/>
        <v>1.14</v>
      </c>
      <c r="N322" s="3" t="str">
        <f t="shared" si="225"/>
        <v>-</v>
      </c>
      <c r="O322" s="3">
        <f t="shared" si="226"/>
        <v>7.25</v>
      </c>
      <c r="P322" s="3">
        <f t="shared" ca="1" si="227"/>
        <v>81.986713854523813</v>
      </c>
      <c r="Q322" s="3">
        <f t="shared" ca="1" si="228"/>
        <v>12.435202811670313</v>
      </c>
      <c r="R322" s="85"/>
      <c r="S322" s="3" t="str">
        <f t="shared" si="229"/>
        <v>1.14</v>
      </c>
      <c r="T322" s="3" t="str">
        <f t="shared" si="230"/>
        <v>-</v>
      </c>
      <c r="U322" s="3">
        <f t="shared" si="231"/>
        <v>7.25</v>
      </c>
      <c r="V322" s="3">
        <f t="shared" ca="1" si="232"/>
        <v>81.986713854523813</v>
      </c>
      <c r="W322" s="3">
        <f t="shared" ca="1" si="233"/>
        <v>11.744358211021963</v>
      </c>
      <c r="X322" s="85"/>
      <c r="Y322" s="3" t="str">
        <f t="shared" si="234"/>
        <v>1.14</v>
      </c>
      <c r="Z322" s="3" t="str">
        <f t="shared" si="235"/>
        <v>-</v>
      </c>
      <c r="AA322" s="3">
        <f t="shared" si="236"/>
        <v>7.25</v>
      </c>
      <c r="AB322" s="3">
        <f t="shared" ca="1" si="237"/>
        <v>81.986713854523813</v>
      </c>
      <c r="AC322" s="3">
        <f t="shared" ca="1" si="238"/>
        <v>11.053513610373614</v>
      </c>
      <c r="AE322" s="3" t="str">
        <f t="shared" si="239"/>
        <v>1.14</v>
      </c>
      <c r="AF322" s="3" t="str">
        <f t="shared" si="240"/>
        <v>-</v>
      </c>
      <c r="AG322" s="3">
        <f t="shared" si="241"/>
        <v>7.25</v>
      </c>
      <c r="AH322" s="3">
        <f t="shared" ca="1" si="242"/>
        <v>81.986713854523813</v>
      </c>
      <c r="AI322" s="3">
        <f t="shared" ca="1" si="243"/>
        <v>10.362669009725261</v>
      </c>
      <c r="AK322" s="3" t="str">
        <f t="shared" si="244"/>
        <v>1.14</v>
      </c>
      <c r="AL322" s="3" t="str">
        <f t="shared" si="245"/>
        <v>-</v>
      </c>
      <c r="AM322" s="3">
        <f t="shared" si="246"/>
        <v>7.25</v>
      </c>
      <c r="AN322" s="3">
        <f t="shared" ca="1" si="247"/>
        <v>81.986713854523813</v>
      </c>
      <c r="AO322" s="3">
        <f t="shared" ca="1" si="248"/>
        <v>9.6718244090769101</v>
      </c>
      <c r="AQ322" s="3" t="str">
        <f t="shared" si="249"/>
        <v>1.14</v>
      </c>
      <c r="AR322" s="3" t="str">
        <f t="shared" si="250"/>
        <v>-</v>
      </c>
      <c r="AS322" s="3">
        <f t="shared" si="251"/>
        <v>7.25</v>
      </c>
      <c r="AT322" s="3">
        <f t="shared" ca="1" si="252"/>
        <v>81.986713854523813</v>
      </c>
      <c r="AU322" s="3">
        <f t="shared" ca="1" si="253"/>
        <v>8.2901352077802084</v>
      </c>
      <c r="AW322" s="3" t="str">
        <f t="shared" si="254"/>
        <v>1.14</v>
      </c>
      <c r="AX322" s="3" t="str">
        <f t="shared" si="255"/>
        <v>-</v>
      </c>
      <c r="AY322" s="3">
        <f t="shared" si="256"/>
        <v>7.25</v>
      </c>
      <c r="AZ322" s="3">
        <f t="shared" ca="1" si="257"/>
        <v>81.986713854523813</v>
      </c>
      <c r="BA322" s="3">
        <f t="shared" ca="1" si="258"/>
        <v>6.9084460064835076</v>
      </c>
      <c r="BC322" s="3" t="str">
        <f t="shared" si="259"/>
        <v>1.14</v>
      </c>
      <c r="BD322" s="3" t="str">
        <f t="shared" si="260"/>
        <v>-</v>
      </c>
      <c r="BE322" s="3">
        <f t="shared" si="261"/>
        <v>7.25</v>
      </c>
      <c r="BF322" s="3">
        <f t="shared" ca="1" si="262"/>
        <v>81.986713854523813</v>
      </c>
      <c r="BG322" s="3">
        <f t="shared" ca="1" si="263"/>
        <v>4.1450676038901042</v>
      </c>
      <c r="BI322" s="3" t="str">
        <f t="shared" si="264"/>
        <v>1.14</v>
      </c>
      <c r="BJ322" s="3" t="str">
        <f t="shared" si="265"/>
        <v>-</v>
      </c>
      <c r="BK322" s="3">
        <f t="shared" si="266"/>
        <v>7.25</v>
      </c>
      <c r="BL322" s="3">
        <f t="shared" ca="1" si="267"/>
        <v>81.986713854523813</v>
      </c>
      <c r="BM322" s="3">
        <f t="shared" ca="1" si="268"/>
        <v>1.3816892012967017</v>
      </c>
    </row>
    <row r="323" spans="1:65" x14ac:dyDescent="0.3">
      <c r="A323" s="3" t="str">
        <f>'Forward collapse simulation'!B333</f>
        <v>1.14</v>
      </c>
      <c r="B323" s="3" t="str">
        <f>IF('Forward collapse simulation'!C333="","-",'Forward collapse simulation'!C333)</f>
        <v>-</v>
      </c>
      <c r="C323" s="3">
        <f>'Forward collapse simulation'!E333</f>
        <v>7.87</v>
      </c>
      <c r="D323" s="3">
        <f ca="1">'Forward collapse simulation'!AK333</f>
        <v>83.376428477873375</v>
      </c>
      <c r="E323" s="84">
        <f ca="1">'Forward collapse simulation'!AL333</f>
        <v>15.648154000507182</v>
      </c>
      <c r="G323" s="3" t="str">
        <f t="shared" si="219"/>
        <v>1.14</v>
      </c>
      <c r="H323" s="3" t="str">
        <f t="shared" si="220"/>
        <v>-</v>
      </c>
      <c r="I323" s="3">
        <f t="shared" si="221"/>
        <v>7.87</v>
      </c>
      <c r="J323" s="3">
        <f t="shared" ca="1" si="222"/>
        <v>83.376428477873375</v>
      </c>
      <c r="K323" s="3">
        <f t="shared" ca="1" si="223"/>
        <v>14.865746300481822</v>
      </c>
      <c r="M323" s="3" t="str">
        <f t="shared" si="224"/>
        <v>1.14</v>
      </c>
      <c r="N323" s="3" t="str">
        <f t="shared" si="225"/>
        <v>-</v>
      </c>
      <c r="O323" s="3">
        <f t="shared" si="226"/>
        <v>7.87</v>
      </c>
      <c r="P323" s="3">
        <f t="shared" ca="1" si="227"/>
        <v>83.376428477873375</v>
      </c>
      <c r="Q323" s="3">
        <f t="shared" ca="1" si="228"/>
        <v>14.083338600456464</v>
      </c>
      <c r="R323" s="85"/>
      <c r="S323" s="3" t="str">
        <f t="shared" si="229"/>
        <v>1.14</v>
      </c>
      <c r="T323" s="3" t="str">
        <f t="shared" si="230"/>
        <v>-</v>
      </c>
      <c r="U323" s="3">
        <f t="shared" si="231"/>
        <v>7.87</v>
      </c>
      <c r="V323" s="3">
        <f t="shared" ca="1" si="232"/>
        <v>83.376428477873375</v>
      </c>
      <c r="W323" s="3">
        <f t="shared" ca="1" si="233"/>
        <v>13.300930900431105</v>
      </c>
      <c r="X323" s="85"/>
      <c r="Y323" s="3" t="str">
        <f t="shared" si="234"/>
        <v>1.14</v>
      </c>
      <c r="Z323" s="3" t="str">
        <f t="shared" si="235"/>
        <v>-</v>
      </c>
      <c r="AA323" s="3">
        <f t="shared" si="236"/>
        <v>7.87</v>
      </c>
      <c r="AB323" s="3">
        <f t="shared" ca="1" si="237"/>
        <v>83.376428477873375</v>
      </c>
      <c r="AC323" s="3">
        <f t="shared" ca="1" si="238"/>
        <v>12.518523200405745</v>
      </c>
      <c r="AE323" s="3" t="str">
        <f t="shared" si="239"/>
        <v>1.14</v>
      </c>
      <c r="AF323" s="3" t="str">
        <f t="shared" si="240"/>
        <v>-</v>
      </c>
      <c r="AG323" s="3">
        <f t="shared" si="241"/>
        <v>7.87</v>
      </c>
      <c r="AH323" s="3">
        <f t="shared" ca="1" si="242"/>
        <v>83.376428477873375</v>
      </c>
      <c r="AI323" s="3">
        <f t="shared" ca="1" si="243"/>
        <v>11.736115500380386</v>
      </c>
      <c r="AK323" s="3" t="str">
        <f t="shared" si="244"/>
        <v>1.14</v>
      </c>
      <c r="AL323" s="3" t="str">
        <f t="shared" si="245"/>
        <v>-</v>
      </c>
      <c r="AM323" s="3">
        <f t="shared" si="246"/>
        <v>7.87</v>
      </c>
      <c r="AN323" s="3">
        <f t="shared" ca="1" si="247"/>
        <v>83.376428477873375</v>
      </c>
      <c r="AO323" s="3">
        <f t="shared" ca="1" si="248"/>
        <v>10.953707800355026</v>
      </c>
      <c r="AQ323" s="3" t="str">
        <f t="shared" si="249"/>
        <v>1.14</v>
      </c>
      <c r="AR323" s="3" t="str">
        <f t="shared" si="250"/>
        <v>-</v>
      </c>
      <c r="AS323" s="3">
        <f t="shared" si="251"/>
        <v>7.87</v>
      </c>
      <c r="AT323" s="3">
        <f t="shared" ca="1" si="252"/>
        <v>83.376428477873375</v>
      </c>
      <c r="AU323" s="3">
        <f t="shared" ca="1" si="253"/>
        <v>9.388892400304309</v>
      </c>
      <c r="AW323" s="3" t="str">
        <f t="shared" si="254"/>
        <v>1.14</v>
      </c>
      <c r="AX323" s="3" t="str">
        <f t="shared" si="255"/>
        <v>-</v>
      </c>
      <c r="AY323" s="3">
        <f t="shared" si="256"/>
        <v>7.87</v>
      </c>
      <c r="AZ323" s="3">
        <f t="shared" ca="1" si="257"/>
        <v>83.376428477873375</v>
      </c>
      <c r="BA323" s="3">
        <f t="shared" ca="1" si="258"/>
        <v>7.8240770002535909</v>
      </c>
      <c r="BC323" s="3" t="str">
        <f t="shared" si="259"/>
        <v>1.14</v>
      </c>
      <c r="BD323" s="3" t="str">
        <f t="shared" si="260"/>
        <v>-</v>
      </c>
      <c r="BE323" s="3">
        <f t="shared" si="261"/>
        <v>7.87</v>
      </c>
      <c r="BF323" s="3">
        <f t="shared" ca="1" si="262"/>
        <v>83.376428477873375</v>
      </c>
      <c r="BG323" s="3">
        <f t="shared" ca="1" si="263"/>
        <v>4.6944462001521545</v>
      </c>
      <c r="BI323" s="3" t="str">
        <f t="shared" si="264"/>
        <v>1.14</v>
      </c>
      <c r="BJ323" s="3" t="str">
        <f t="shared" si="265"/>
        <v>-</v>
      </c>
      <c r="BK323" s="3">
        <f t="shared" si="266"/>
        <v>7.87</v>
      </c>
      <c r="BL323" s="3">
        <f t="shared" ca="1" si="267"/>
        <v>83.376428477873375</v>
      </c>
      <c r="BM323" s="3">
        <f t="shared" ca="1" si="268"/>
        <v>1.5648154000507182</v>
      </c>
    </row>
    <row r="324" spans="1:65" x14ac:dyDescent="0.3">
      <c r="A324" s="3" t="str">
        <f>'Forward collapse simulation'!B334</f>
        <v>1.14</v>
      </c>
      <c r="B324" s="3" t="str">
        <f>IF('Forward collapse simulation'!C334="","-",'Forward collapse simulation'!C334)</f>
        <v>-</v>
      </c>
      <c r="C324" s="3">
        <f>'Forward collapse simulation'!E334</f>
        <v>10.029999999999999</v>
      </c>
      <c r="D324" s="3">
        <f ca="1">'Forward collapse simulation'!AK334</f>
        <v>85.260287855058223</v>
      </c>
      <c r="E324" s="84">
        <f ca="1">'Forward collapse simulation'!AL334</f>
        <v>15.993187193026881</v>
      </c>
      <c r="G324" s="3" t="str">
        <f t="shared" ref="G324:G387" si="269">A324</f>
        <v>1.14</v>
      </c>
      <c r="H324" s="3" t="str">
        <f t="shared" ref="H324:H387" si="270">B324</f>
        <v>-</v>
      </c>
      <c r="I324" s="3">
        <f t="shared" ref="I324:I387" si="271">C324</f>
        <v>10.029999999999999</v>
      </c>
      <c r="J324" s="3">
        <f t="shared" ref="J324:J387" ca="1" si="272">D324</f>
        <v>85.260287855058223</v>
      </c>
      <c r="K324" s="3">
        <f t="shared" ref="K324:K387" ca="1" si="273">IF(B324="-",E324*0.95,E324)</f>
        <v>15.193527833375535</v>
      </c>
      <c r="M324" s="3" t="str">
        <f t="shared" ref="M324:M387" si="274">G324</f>
        <v>1.14</v>
      </c>
      <c r="N324" s="3" t="str">
        <f t="shared" ref="N324:N387" si="275">H324</f>
        <v>-</v>
      </c>
      <c r="O324" s="3">
        <f t="shared" ref="O324:O387" si="276">I324</f>
        <v>10.029999999999999</v>
      </c>
      <c r="P324" s="3">
        <f t="shared" ref="P324:P387" ca="1" si="277">J324</f>
        <v>85.260287855058223</v>
      </c>
      <c r="Q324" s="3">
        <f t="shared" ref="Q324:Q387" ca="1" si="278">IF(H324="-",$E324*0.9,$E324)</f>
        <v>14.393868473724194</v>
      </c>
      <c r="R324" s="85"/>
      <c r="S324" s="3" t="str">
        <f t="shared" ref="S324:S387" si="279">M324</f>
        <v>1.14</v>
      </c>
      <c r="T324" s="3" t="str">
        <f t="shared" ref="T324:T387" si="280">N324</f>
        <v>-</v>
      </c>
      <c r="U324" s="3">
        <f t="shared" ref="U324:U387" si="281">O324</f>
        <v>10.029999999999999</v>
      </c>
      <c r="V324" s="3">
        <f t="shared" ref="V324:V387" ca="1" si="282">P324</f>
        <v>85.260287855058223</v>
      </c>
      <c r="W324" s="3">
        <f t="shared" ref="W324:W387" ca="1" si="283">IF(N324="-",$E324*0.85,$E324)</f>
        <v>13.594209114072848</v>
      </c>
      <c r="X324" s="85"/>
      <c r="Y324" s="3" t="str">
        <f t="shared" ref="Y324:Y387" si="284">S324</f>
        <v>1.14</v>
      </c>
      <c r="Z324" s="3" t="str">
        <f t="shared" ref="Z324:Z387" si="285">T324</f>
        <v>-</v>
      </c>
      <c r="AA324" s="3">
        <f t="shared" ref="AA324:AA387" si="286">U324</f>
        <v>10.029999999999999</v>
      </c>
      <c r="AB324" s="3">
        <f t="shared" ref="AB324:AB387" ca="1" si="287">V324</f>
        <v>85.260287855058223</v>
      </c>
      <c r="AC324" s="3">
        <f t="shared" ref="AC324:AC387" ca="1" si="288">IF(T324="-",$E324*0.8,$E324)</f>
        <v>12.794549754421505</v>
      </c>
      <c r="AE324" s="3" t="str">
        <f t="shared" ref="AE324:AE387" si="289">Y324</f>
        <v>1.14</v>
      </c>
      <c r="AF324" s="3" t="str">
        <f t="shared" ref="AF324:AF387" si="290">Z324</f>
        <v>-</v>
      </c>
      <c r="AG324" s="3">
        <f t="shared" ref="AG324:AG387" si="291">AA324</f>
        <v>10.029999999999999</v>
      </c>
      <c r="AH324" s="3">
        <f t="shared" ref="AH324:AH387" ca="1" si="292">AB324</f>
        <v>85.260287855058223</v>
      </c>
      <c r="AI324" s="3">
        <f t="shared" ref="AI324:AI387" ca="1" si="293">IF(Z324="-",$E324*0.75,$E324)</f>
        <v>11.99489039477016</v>
      </c>
      <c r="AK324" s="3" t="str">
        <f t="shared" ref="AK324:AK387" si="294">AE324</f>
        <v>1.14</v>
      </c>
      <c r="AL324" s="3" t="str">
        <f t="shared" ref="AL324:AL387" si="295">AF324</f>
        <v>-</v>
      </c>
      <c r="AM324" s="3">
        <f t="shared" ref="AM324:AM387" si="296">AG324</f>
        <v>10.029999999999999</v>
      </c>
      <c r="AN324" s="3">
        <f t="shared" ref="AN324:AN387" ca="1" si="297">AH324</f>
        <v>85.260287855058223</v>
      </c>
      <c r="AO324" s="3">
        <f t="shared" ref="AO324:AO387" ca="1" si="298">IF(AF324="-",$E324*0.7,$E324)</f>
        <v>11.195231035118816</v>
      </c>
      <c r="AQ324" s="3" t="str">
        <f t="shared" ref="AQ324:AQ387" si="299">AK324</f>
        <v>1.14</v>
      </c>
      <c r="AR324" s="3" t="str">
        <f t="shared" ref="AR324:AR387" si="300">AL324</f>
        <v>-</v>
      </c>
      <c r="AS324" s="3">
        <f t="shared" ref="AS324:AS387" si="301">AM324</f>
        <v>10.029999999999999</v>
      </c>
      <c r="AT324" s="3">
        <f t="shared" ref="AT324:AT387" ca="1" si="302">AN324</f>
        <v>85.260287855058223</v>
      </c>
      <c r="AU324" s="3">
        <f t="shared" ref="AU324:AU387" ca="1" si="303">IF(AL324="-",$E324*0.6,$E324)</f>
        <v>9.5959123158161272</v>
      </c>
      <c r="AW324" s="3" t="str">
        <f t="shared" ref="AW324:AW387" si="304">AQ324</f>
        <v>1.14</v>
      </c>
      <c r="AX324" s="3" t="str">
        <f t="shared" ref="AX324:AX387" si="305">AR324</f>
        <v>-</v>
      </c>
      <c r="AY324" s="3">
        <f t="shared" ref="AY324:AY387" si="306">AS324</f>
        <v>10.029999999999999</v>
      </c>
      <c r="AZ324" s="3">
        <f t="shared" ref="AZ324:AZ387" ca="1" si="307">AT324</f>
        <v>85.260287855058223</v>
      </c>
      <c r="BA324" s="3">
        <f t="shared" ref="BA324:BA387" ca="1" si="308">IF(AR324="-",$E324*0.5,$E324)</f>
        <v>7.9965935965134403</v>
      </c>
      <c r="BC324" s="3" t="str">
        <f t="shared" ref="BC324:BC387" si="309">AW324</f>
        <v>1.14</v>
      </c>
      <c r="BD324" s="3" t="str">
        <f t="shared" ref="BD324:BD387" si="310">AX324</f>
        <v>-</v>
      </c>
      <c r="BE324" s="3">
        <f t="shared" ref="BE324:BE387" si="311">AY324</f>
        <v>10.029999999999999</v>
      </c>
      <c r="BF324" s="3">
        <f t="shared" ref="BF324:BF387" ca="1" si="312">AZ324</f>
        <v>85.260287855058223</v>
      </c>
      <c r="BG324" s="3">
        <f t="shared" ref="BG324:BG387" ca="1" si="313">IF(AX324="-",$E324*0.3,$E324)</f>
        <v>4.7979561579080636</v>
      </c>
      <c r="BI324" s="3" t="str">
        <f t="shared" ref="BI324:BI387" si="314">BC324</f>
        <v>1.14</v>
      </c>
      <c r="BJ324" s="3" t="str">
        <f t="shared" ref="BJ324:BJ387" si="315">BD324</f>
        <v>-</v>
      </c>
      <c r="BK324" s="3">
        <f t="shared" ref="BK324:BK387" si="316">BE324</f>
        <v>10.029999999999999</v>
      </c>
      <c r="BL324" s="3">
        <f t="shared" ref="BL324:BL387" ca="1" si="317">BF324</f>
        <v>85.260287855058223</v>
      </c>
      <c r="BM324" s="3">
        <f t="shared" ref="BM324:BM387" ca="1" si="318">IF(BD324="-",$E324*0.1,$E324)</f>
        <v>1.5993187193026881</v>
      </c>
    </row>
    <row r="325" spans="1:65" x14ac:dyDescent="0.3">
      <c r="A325" s="3" t="str">
        <f>'Forward collapse simulation'!B335</f>
        <v>1.14</v>
      </c>
      <c r="B325" s="3" t="str">
        <f>IF('Forward collapse simulation'!C335="","-",'Forward collapse simulation'!C335)</f>
        <v>-</v>
      </c>
      <c r="C325" s="3">
        <f>'Forward collapse simulation'!E335</f>
        <v>17.75</v>
      </c>
      <c r="D325" s="3">
        <f ca="1">'Forward collapse simulation'!AK335</f>
        <v>86.460833719256911</v>
      </c>
      <c r="E325" s="84">
        <f ca="1">'Forward collapse simulation'!AL335</f>
        <v>12.907898065913097</v>
      </c>
      <c r="G325" s="3" t="str">
        <f t="shared" si="269"/>
        <v>1.14</v>
      </c>
      <c r="H325" s="3" t="str">
        <f t="shared" si="270"/>
        <v>-</v>
      </c>
      <c r="I325" s="3">
        <f t="shared" si="271"/>
        <v>17.75</v>
      </c>
      <c r="J325" s="3">
        <f t="shared" ca="1" si="272"/>
        <v>86.460833719256911</v>
      </c>
      <c r="K325" s="3">
        <f t="shared" ca="1" si="273"/>
        <v>12.262503162617442</v>
      </c>
      <c r="M325" s="3" t="str">
        <f t="shared" si="274"/>
        <v>1.14</v>
      </c>
      <c r="N325" s="3" t="str">
        <f t="shared" si="275"/>
        <v>-</v>
      </c>
      <c r="O325" s="3">
        <f t="shared" si="276"/>
        <v>17.75</v>
      </c>
      <c r="P325" s="3">
        <f t="shared" ca="1" si="277"/>
        <v>86.460833719256911</v>
      </c>
      <c r="Q325" s="3">
        <f t="shared" ca="1" si="278"/>
        <v>11.617108259321787</v>
      </c>
      <c r="R325" s="85"/>
      <c r="S325" s="3" t="str">
        <f t="shared" si="279"/>
        <v>1.14</v>
      </c>
      <c r="T325" s="3" t="str">
        <f t="shared" si="280"/>
        <v>-</v>
      </c>
      <c r="U325" s="3">
        <f t="shared" si="281"/>
        <v>17.75</v>
      </c>
      <c r="V325" s="3">
        <f t="shared" ca="1" si="282"/>
        <v>86.460833719256911</v>
      </c>
      <c r="W325" s="3">
        <f t="shared" ca="1" si="283"/>
        <v>10.971713356026132</v>
      </c>
      <c r="X325" s="85"/>
      <c r="Y325" s="3" t="str">
        <f t="shared" si="284"/>
        <v>1.14</v>
      </c>
      <c r="Z325" s="3" t="str">
        <f t="shared" si="285"/>
        <v>-</v>
      </c>
      <c r="AA325" s="3">
        <f t="shared" si="286"/>
        <v>17.75</v>
      </c>
      <c r="AB325" s="3">
        <f t="shared" ca="1" si="287"/>
        <v>86.460833719256911</v>
      </c>
      <c r="AC325" s="3">
        <f t="shared" ca="1" si="288"/>
        <v>10.326318452730478</v>
      </c>
      <c r="AE325" s="3" t="str">
        <f t="shared" si="289"/>
        <v>1.14</v>
      </c>
      <c r="AF325" s="3" t="str">
        <f t="shared" si="290"/>
        <v>-</v>
      </c>
      <c r="AG325" s="3">
        <f t="shared" si="291"/>
        <v>17.75</v>
      </c>
      <c r="AH325" s="3">
        <f t="shared" ca="1" si="292"/>
        <v>86.460833719256911</v>
      </c>
      <c r="AI325" s="3">
        <f t="shared" ca="1" si="293"/>
        <v>9.6809235494348229</v>
      </c>
      <c r="AK325" s="3" t="str">
        <f t="shared" si="294"/>
        <v>1.14</v>
      </c>
      <c r="AL325" s="3" t="str">
        <f t="shared" si="295"/>
        <v>-</v>
      </c>
      <c r="AM325" s="3">
        <f t="shared" si="296"/>
        <v>17.75</v>
      </c>
      <c r="AN325" s="3">
        <f t="shared" ca="1" si="297"/>
        <v>86.460833719256911</v>
      </c>
      <c r="AO325" s="3">
        <f t="shared" ca="1" si="298"/>
        <v>9.0355286461391664</v>
      </c>
      <c r="AQ325" s="3" t="str">
        <f t="shared" si="299"/>
        <v>1.14</v>
      </c>
      <c r="AR325" s="3" t="str">
        <f t="shared" si="300"/>
        <v>-</v>
      </c>
      <c r="AS325" s="3">
        <f t="shared" si="301"/>
        <v>17.75</v>
      </c>
      <c r="AT325" s="3">
        <f t="shared" ca="1" si="302"/>
        <v>86.460833719256911</v>
      </c>
      <c r="AU325" s="3">
        <f t="shared" ca="1" si="303"/>
        <v>7.7447388395478578</v>
      </c>
      <c r="AW325" s="3" t="str">
        <f t="shared" si="304"/>
        <v>1.14</v>
      </c>
      <c r="AX325" s="3" t="str">
        <f t="shared" si="305"/>
        <v>-</v>
      </c>
      <c r="AY325" s="3">
        <f t="shared" si="306"/>
        <v>17.75</v>
      </c>
      <c r="AZ325" s="3">
        <f t="shared" ca="1" si="307"/>
        <v>86.460833719256911</v>
      </c>
      <c r="BA325" s="3">
        <f t="shared" ca="1" si="308"/>
        <v>6.4539490329565483</v>
      </c>
      <c r="BC325" s="3" t="str">
        <f t="shared" si="309"/>
        <v>1.14</v>
      </c>
      <c r="BD325" s="3" t="str">
        <f t="shared" si="310"/>
        <v>-</v>
      </c>
      <c r="BE325" s="3">
        <f t="shared" si="311"/>
        <v>17.75</v>
      </c>
      <c r="BF325" s="3">
        <f t="shared" ca="1" si="312"/>
        <v>86.460833719256911</v>
      </c>
      <c r="BG325" s="3">
        <f t="shared" ca="1" si="313"/>
        <v>3.8723694197739289</v>
      </c>
      <c r="BI325" s="3" t="str">
        <f t="shared" si="314"/>
        <v>1.14</v>
      </c>
      <c r="BJ325" s="3" t="str">
        <f t="shared" si="315"/>
        <v>-</v>
      </c>
      <c r="BK325" s="3">
        <f t="shared" si="316"/>
        <v>17.75</v>
      </c>
      <c r="BL325" s="3">
        <f t="shared" ca="1" si="317"/>
        <v>86.460833719256911</v>
      </c>
      <c r="BM325" s="3">
        <f t="shared" ca="1" si="318"/>
        <v>1.2907898065913097</v>
      </c>
    </row>
    <row r="326" spans="1:65" x14ac:dyDescent="0.3">
      <c r="A326" s="3" t="str">
        <f>'Forward collapse simulation'!B336</f>
        <v>1.14</v>
      </c>
      <c r="B326" s="3" t="str">
        <f>IF('Forward collapse simulation'!C336="","-",'Forward collapse simulation'!C336)</f>
        <v>-</v>
      </c>
      <c r="C326" s="3">
        <f>'Forward collapse simulation'!E336</f>
        <v>20.39</v>
      </c>
      <c r="D326" s="3">
        <f ca="1">'Forward collapse simulation'!AK336</f>
        <v>87.788370570790178</v>
      </c>
      <c r="E326" s="84">
        <f ca="1">'Forward collapse simulation'!AL336</f>
        <v>9.5926812298115571</v>
      </c>
      <c r="G326" s="3" t="str">
        <f t="shared" si="269"/>
        <v>1.14</v>
      </c>
      <c r="H326" s="3" t="str">
        <f t="shared" si="270"/>
        <v>-</v>
      </c>
      <c r="I326" s="3">
        <f t="shared" si="271"/>
        <v>20.39</v>
      </c>
      <c r="J326" s="3">
        <f t="shared" ca="1" si="272"/>
        <v>87.788370570790178</v>
      </c>
      <c r="K326" s="3">
        <f t="shared" ca="1" si="273"/>
        <v>9.1130471683209784</v>
      </c>
      <c r="M326" s="3" t="str">
        <f t="shared" si="274"/>
        <v>1.14</v>
      </c>
      <c r="N326" s="3" t="str">
        <f t="shared" si="275"/>
        <v>-</v>
      </c>
      <c r="O326" s="3">
        <f t="shared" si="276"/>
        <v>20.39</v>
      </c>
      <c r="P326" s="3">
        <f t="shared" ca="1" si="277"/>
        <v>87.788370570790178</v>
      </c>
      <c r="Q326" s="3">
        <f t="shared" ca="1" si="278"/>
        <v>8.6334131068304014</v>
      </c>
      <c r="R326" s="85"/>
      <c r="S326" s="3" t="str">
        <f t="shared" si="279"/>
        <v>1.14</v>
      </c>
      <c r="T326" s="3" t="str">
        <f t="shared" si="280"/>
        <v>-</v>
      </c>
      <c r="U326" s="3">
        <f t="shared" si="281"/>
        <v>20.39</v>
      </c>
      <c r="V326" s="3">
        <f t="shared" ca="1" si="282"/>
        <v>87.788370570790178</v>
      </c>
      <c r="W326" s="3">
        <f t="shared" ca="1" si="283"/>
        <v>8.1537790453398227</v>
      </c>
      <c r="X326" s="85"/>
      <c r="Y326" s="3" t="str">
        <f t="shared" si="284"/>
        <v>1.14</v>
      </c>
      <c r="Z326" s="3" t="str">
        <f t="shared" si="285"/>
        <v>-</v>
      </c>
      <c r="AA326" s="3">
        <f t="shared" si="286"/>
        <v>20.39</v>
      </c>
      <c r="AB326" s="3">
        <f t="shared" ca="1" si="287"/>
        <v>87.788370570790178</v>
      </c>
      <c r="AC326" s="3">
        <f t="shared" ca="1" si="288"/>
        <v>7.6741449838492457</v>
      </c>
      <c r="AE326" s="3" t="str">
        <f t="shared" si="289"/>
        <v>1.14</v>
      </c>
      <c r="AF326" s="3" t="str">
        <f t="shared" si="290"/>
        <v>-</v>
      </c>
      <c r="AG326" s="3">
        <f t="shared" si="291"/>
        <v>20.39</v>
      </c>
      <c r="AH326" s="3">
        <f t="shared" ca="1" si="292"/>
        <v>87.788370570790178</v>
      </c>
      <c r="AI326" s="3">
        <f t="shared" ca="1" si="293"/>
        <v>7.1945109223586678</v>
      </c>
      <c r="AK326" s="3" t="str">
        <f t="shared" si="294"/>
        <v>1.14</v>
      </c>
      <c r="AL326" s="3" t="str">
        <f t="shared" si="295"/>
        <v>-</v>
      </c>
      <c r="AM326" s="3">
        <f t="shared" si="296"/>
        <v>20.39</v>
      </c>
      <c r="AN326" s="3">
        <f t="shared" ca="1" si="297"/>
        <v>87.788370570790178</v>
      </c>
      <c r="AO326" s="3">
        <f t="shared" ca="1" si="298"/>
        <v>6.71487686086809</v>
      </c>
      <c r="AQ326" s="3" t="str">
        <f t="shared" si="299"/>
        <v>1.14</v>
      </c>
      <c r="AR326" s="3" t="str">
        <f t="shared" si="300"/>
        <v>-</v>
      </c>
      <c r="AS326" s="3">
        <f t="shared" si="301"/>
        <v>20.39</v>
      </c>
      <c r="AT326" s="3">
        <f t="shared" ca="1" si="302"/>
        <v>87.788370570790178</v>
      </c>
      <c r="AU326" s="3">
        <f t="shared" ca="1" si="303"/>
        <v>5.7556087378869343</v>
      </c>
      <c r="AW326" s="3" t="str">
        <f t="shared" si="304"/>
        <v>1.14</v>
      </c>
      <c r="AX326" s="3" t="str">
        <f t="shared" si="305"/>
        <v>-</v>
      </c>
      <c r="AY326" s="3">
        <f t="shared" si="306"/>
        <v>20.39</v>
      </c>
      <c r="AZ326" s="3">
        <f t="shared" ca="1" si="307"/>
        <v>87.788370570790178</v>
      </c>
      <c r="BA326" s="3">
        <f t="shared" ca="1" si="308"/>
        <v>4.7963406149057786</v>
      </c>
      <c r="BC326" s="3" t="str">
        <f t="shared" si="309"/>
        <v>1.14</v>
      </c>
      <c r="BD326" s="3" t="str">
        <f t="shared" si="310"/>
        <v>-</v>
      </c>
      <c r="BE326" s="3">
        <f t="shared" si="311"/>
        <v>20.39</v>
      </c>
      <c r="BF326" s="3">
        <f t="shared" ca="1" si="312"/>
        <v>87.788370570790178</v>
      </c>
      <c r="BG326" s="3">
        <f t="shared" ca="1" si="313"/>
        <v>2.8778043689434671</v>
      </c>
      <c r="BI326" s="3" t="str">
        <f t="shared" si="314"/>
        <v>1.14</v>
      </c>
      <c r="BJ326" s="3" t="str">
        <f t="shared" si="315"/>
        <v>-</v>
      </c>
      <c r="BK326" s="3">
        <f t="shared" si="316"/>
        <v>20.39</v>
      </c>
      <c r="BL326" s="3">
        <f t="shared" ca="1" si="317"/>
        <v>87.788370570790178</v>
      </c>
      <c r="BM326" s="3">
        <f t="shared" ca="1" si="318"/>
        <v>0.95926812298115571</v>
      </c>
    </row>
    <row r="327" spans="1:65" x14ac:dyDescent="0.3">
      <c r="A327" s="3" t="str">
        <f>'Forward collapse simulation'!B337</f>
        <v>1.14</v>
      </c>
      <c r="B327" s="3" t="str">
        <f>IF('Forward collapse simulation'!C337="","-",'Forward collapse simulation'!C337)</f>
        <v>-</v>
      </c>
      <c r="C327" s="3">
        <f>'Forward collapse simulation'!E337</f>
        <v>38.17</v>
      </c>
      <c r="D327" s="3">
        <f ca="1">'Forward collapse simulation'!AK337</f>
        <v>88.515748616863775</v>
      </c>
      <c r="E327" s="84">
        <f ca="1">'Forward collapse simulation'!AL337</f>
        <v>9.1820043788667114</v>
      </c>
      <c r="G327" s="3" t="str">
        <f t="shared" si="269"/>
        <v>1.14</v>
      </c>
      <c r="H327" s="3" t="str">
        <f t="shared" si="270"/>
        <v>-</v>
      </c>
      <c r="I327" s="3">
        <f t="shared" si="271"/>
        <v>38.17</v>
      </c>
      <c r="J327" s="3">
        <f t="shared" ca="1" si="272"/>
        <v>88.515748616863775</v>
      </c>
      <c r="K327" s="3">
        <f t="shared" ca="1" si="273"/>
        <v>8.7229041599233756</v>
      </c>
      <c r="M327" s="3" t="str">
        <f t="shared" si="274"/>
        <v>1.14</v>
      </c>
      <c r="N327" s="3" t="str">
        <f t="shared" si="275"/>
        <v>-</v>
      </c>
      <c r="O327" s="3">
        <f t="shared" si="276"/>
        <v>38.17</v>
      </c>
      <c r="P327" s="3">
        <f t="shared" ca="1" si="277"/>
        <v>88.515748616863775</v>
      </c>
      <c r="Q327" s="3">
        <f t="shared" ca="1" si="278"/>
        <v>8.2638039409800399</v>
      </c>
      <c r="R327" s="85"/>
      <c r="S327" s="3" t="str">
        <f t="shared" si="279"/>
        <v>1.14</v>
      </c>
      <c r="T327" s="3" t="str">
        <f t="shared" si="280"/>
        <v>-</v>
      </c>
      <c r="U327" s="3">
        <f t="shared" si="281"/>
        <v>38.17</v>
      </c>
      <c r="V327" s="3">
        <f t="shared" ca="1" si="282"/>
        <v>88.515748616863775</v>
      </c>
      <c r="W327" s="3">
        <f t="shared" ca="1" si="283"/>
        <v>7.8047037220367041</v>
      </c>
      <c r="X327" s="85"/>
      <c r="Y327" s="3" t="str">
        <f t="shared" si="284"/>
        <v>1.14</v>
      </c>
      <c r="Z327" s="3" t="str">
        <f t="shared" si="285"/>
        <v>-</v>
      </c>
      <c r="AA327" s="3">
        <f t="shared" si="286"/>
        <v>38.17</v>
      </c>
      <c r="AB327" s="3">
        <f t="shared" ca="1" si="287"/>
        <v>88.515748616863775</v>
      </c>
      <c r="AC327" s="3">
        <f t="shared" ca="1" si="288"/>
        <v>7.3456035030933693</v>
      </c>
      <c r="AE327" s="3" t="str">
        <f t="shared" si="289"/>
        <v>1.14</v>
      </c>
      <c r="AF327" s="3" t="str">
        <f t="shared" si="290"/>
        <v>-</v>
      </c>
      <c r="AG327" s="3">
        <f t="shared" si="291"/>
        <v>38.17</v>
      </c>
      <c r="AH327" s="3">
        <f t="shared" ca="1" si="292"/>
        <v>88.515748616863775</v>
      </c>
      <c r="AI327" s="3">
        <f t="shared" ca="1" si="293"/>
        <v>6.8865032841500335</v>
      </c>
      <c r="AK327" s="3" t="str">
        <f t="shared" si="294"/>
        <v>1.14</v>
      </c>
      <c r="AL327" s="3" t="str">
        <f t="shared" si="295"/>
        <v>-</v>
      </c>
      <c r="AM327" s="3">
        <f t="shared" si="296"/>
        <v>38.17</v>
      </c>
      <c r="AN327" s="3">
        <f t="shared" ca="1" si="297"/>
        <v>88.515748616863775</v>
      </c>
      <c r="AO327" s="3">
        <f t="shared" ca="1" si="298"/>
        <v>6.4274030652066978</v>
      </c>
      <c r="AQ327" s="3" t="str">
        <f t="shared" si="299"/>
        <v>1.14</v>
      </c>
      <c r="AR327" s="3" t="str">
        <f t="shared" si="300"/>
        <v>-</v>
      </c>
      <c r="AS327" s="3">
        <f t="shared" si="301"/>
        <v>38.17</v>
      </c>
      <c r="AT327" s="3">
        <f t="shared" ca="1" si="302"/>
        <v>88.515748616863775</v>
      </c>
      <c r="AU327" s="3">
        <f t="shared" ca="1" si="303"/>
        <v>5.5092026273200263</v>
      </c>
      <c r="AW327" s="3" t="str">
        <f t="shared" si="304"/>
        <v>1.14</v>
      </c>
      <c r="AX327" s="3" t="str">
        <f t="shared" si="305"/>
        <v>-</v>
      </c>
      <c r="AY327" s="3">
        <f t="shared" si="306"/>
        <v>38.17</v>
      </c>
      <c r="AZ327" s="3">
        <f t="shared" ca="1" si="307"/>
        <v>88.515748616863775</v>
      </c>
      <c r="BA327" s="3">
        <f t="shared" ca="1" si="308"/>
        <v>4.5910021894333557</v>
      </c>
      <c r="BC327" s="3" t="str">
        <f t="shared" si="309"/>
        <v>1.14</v>
      </c>
      <c r="BD327" s="3" t="str">
        <f t="shared" si="310"/>
        <v>-</v>
      </c>
      <c r="BE327" s="3">
        <f t="shared" si="311"/>
        <v>38.17</v>
      </c>
      <c r="BF327" s="3">
        <f t="shared" ca="1" si="312"/>
        <v>88.515748616863775</v>
      </c>
      <c r="BG327" s="3">
        <f t="shared" ca="1" si="313"/>
        <v>2.7546013136600132</v>
      </c>
      <c r="BI327" s="3" t="str">
        <f t="shared" si="314"/>
        <v>1.14</v>
      </c>
      <c r="BJ327" s="3" t="str">
        <f t="shared" si="315"/>
        <v>-</v>
      </c>
      <c r="BK327" s="3">
        <f t="shared" si="316"/>
        <v>38.17</v>
      </c>
      <c r="BL327" s="3">
        <f t="shared" ca="1" si="317"/>
        <v>88.515748616863775</v>
      </c>
      <c r="BM327" s="3">
        <f t="shared" ca="1" si="318"/>
        <v>0.91820043788667116</v>
      </c>
    </row>
    <row r="328" spans="1:65" x14ac:dyDescent="0.3">
      <c r="A328" s="3" t="str">
        <f>'Forward collapse simulation'!B338</f>
        <v>1.14</v>
      </c>
      <c r="B328" s="3" t="str">
        <f>IF('Forward collapse simulation'!C338="","-",'Forward collapse simulation'!C338)</f>
        <v>-</v>
      </c>
      <c r="C328" s="3">
        <f>'Forward collapse simulation'!E338</f>
        <v>81.680000000000007</v>
      </c>
      <c r="D328" s="3">
        <f ca="1">'Forward collapse simulation'!AK338</f>
        <v>88.633377678181304</v>
      </c>
      <c r="E328" s="84">
        <f ca="1">'Forward collapse simulation'!AL338</f>
        <v>8.9852396371974859</v>
      </c>
      <c r="G328" s="3" t="str">
        <f t="shared" si="269"/>
        <v>1.14</v>
      </c>
      <c r="H328" s="3" t="str">
        <f t="shared" si="270"/>
        <v>-</v>
      </c>
      <c r="I328" s="3">
        <f t="shared" si="271"/>
        <v>81.680000000000007</v>
      </c>
      <c r="J328" s="3">
        <f t="shared" ca="1" si="272"/>
        <v>88.633377678181304</v>
      </c>
      <c r="K328" s="3">
        <f t="shared" ca="1" si="273"/>
        <v>8.5359776553376108</v>
      </c>
      <c r="M328" s="3" t="str">
        <f t="shared" si="274"/>
        <v>1.14</v>
      </c>
      <c r="N328" s="3" t="str">
        <f t="shared" si="275"/>
        <v>-</v>
      </c>
      <c r="O328" s="3">
        <f t="shared" si="276"/>
        <v>81.680000000000007</v>
      </c>
      <c r="P328" s="3">
        <f t="shared" ca="1" si="277"/>
        <v>88.633377678181304</v>
      </c>
      <c r="Q328" s="3">
        <f t="shared" ca="1" si="278"/>
        <v>8.0867156734777375</v>
      </c>
      <c r="R328" s="85"/>
      <c r="S328" s="3" t="str">
        <f t="shared" si="279"/>
        <v>1.14</v>
      </c>
      <c r="T328" s="3" t="str">
        <f t="shared" si="280"/>
        <v>-</v>
      </c>
      <c r="U328" s="3">
        <f t="shared" si="281"/>
        <v>81.680000000000007</v>
      </c>
      <c r="V328" s="3">
        <f t="shared" ca="1" si="282"/>
        <v>88.633377678181304</v>
      </c>
      <c r="W328" s="3">
        <f t="shared" ca="1" si="283"/>
        <v>7.6374536916178624</v>
      </c>
      <c r="X328" s="85"/>
      <c r="Y328" s="3" t="str">
        <f t="shared" si="284"/>
        <v>1.14</v>
      </c>
      <c r="Z328" s="3" t="str">
        <f t="shared" si="285"/>
        <v>-</v>
      </c>
      <c r="AA328" s="3">
        <f t="shared" si="286"/>
        <v>81.680000000000007</v>
      </c>
      <c r="AB328" s="3">
        <f t="shared" ca="1" si="287"/>
        <v>88.633377678181304</v>
      </c>
      <c r="AC328" s="3">
        <f t="shared" ca="1" si="288"/>
        <v>7.188191709757989</v>
      </c>
      <c r="AE328" s="3" t="str">
        <f t="shared" si="289"/>
        <v>1.14</v>
      </c>
      <c r="AF328" s="3" t="str">
        <f t="shared" si="290"/>
        <v>-</v>
      </c>
      <c r="AG328" s="3">
        <f t="shared" si="291"/>
        <v>81.680000000000007</v>
      </c>
      <c r="AH328" s="3">
        <f t="shared" ca="1" si="292"/>
        <v>88.633377678181304</v>
      </c>
      <c r="AI328" s="3">
        <f t="shared" ca="1" si="293"/>
        <v>6.738929727898114</v>
      </c>
      <c r="AK328" s="3" t="str">
        <f t="shared" si="294"/>
        <v>1.14</v>
      </c>
      <c r="AL328" s="3" t="str">
        <f t="shared" si="295"/>
        <v>-</v>
      </c>
      <c r="AM328" s="3">
        <f t="shared" si="296"/>
        <v>81.680000000000007</v>
      </c>
      <c r="AN328" s="3">
        <f t="shared" ca="1" si="297"/>
        <v>88.633377678181304</v>
      </c>
      <c r="AO328" s="3">
        <f t="shared" ca="1" si="298"/>
        <v>6.2896677460382397</v>
      </c>
      <c r="AQ328" s="3" t="str">
        <f t="shared" si="299"/>
        <v>1.14</v>
      </c>
      <c r="AR328" s="3" t="str">
        <f t="shared" si="300"/>
        <v>-</v>
      </c>
      <c r="AS328" s="3">
        <f t="shared" si="301"/>
        <v>81.680000000000007</v>
      </c>
      <c r="AT328" s="3">
        <f t="shared" ca="1" si="302"/>
        <v>88.633377678181304</v>
      </c>
      <c r="AU328" s="3">
        <f t="shared" ca="1" si="303"/>
        <v>5.3911437823184913</v>
      </c>
      <c r="AW328" s="3" t="str">
        <f t="shared" si="304"/>
        <v>1.14</v>
      </c>
      <c r="AX328" s="3" t="str">
        <f t="shared" si="305"/>
        <v>-</v>
      </c>
      <c r="AY328" s="3">
        <f t="shared" si="306"/>
        <v>81.680000000000007</v>
      </c>
      <c r="AZ328" s="3">
        <f t="shared" ca="1" si="307"/>
        <v>88.633377678181304</v>
      </c>
      <c r="BA328" s="3">
        <f t="shared" ca="1" si="308"/>
        <v>4.4926198185987429</v>
      </c>
      <c r="BC328" s="3" t="str">
        <f t="shared" si="309"/>
        <v>1.14</v>
      </c>
      <c r="BD328" s="3" t="str">
        <f t="shared" si="310"/>
        <v>-</v>
      </c>
      <c r="BE328" s="3">
        <f t="shared" si="311"/>
        <v>81.680000000000007</v>
      </c>
      <c r="BF328" s="3">
        <f t="shared" ca="1" si="312"/>
        <v>88.633377678181304</v>
      </c>
      <c r="BG328" s="3">
        <f t="shared" ca="1" si="313"/>
        <v>2.6955718911592457</v>
      </c>
      <c r="BI328" s="3" t="str">
        <f t="shared" si="314"/>
        <v>1.14</v>
      </c>
      <c r="BJ328" s="3" t="str">
        <f t="shared" si="315"/>
        <v>-</v>
      </c>
      <c r="BK328" s="3">
        <f t="shared" si="316"/>
        <v>81.680000000000007</v>
      </c>
      <c r="BL328" s="3">
        <f t="shared" ca="1" si="317"/>
        <v>88.633377678181304</v>
      </c>
      <c r="BM328" s="3">
        <f t="shared" ca="1" si="318"/>
        <v>0.89852396371974863</v>
      </c>
    </row>
    <row r="329" spans="1:65" x14ac:dyDescent="0.3">
      <c r="A329" s="3" t="str">
        <f>'Forward collapse simulation'!B339</f>
        <v>1.14</v>
      </c>
      <c r="B329" s="3" t="str">
        <f>IF('Forward collapse simulation'!C339="","-",'Forward collapse simulation'!C339)</f>
        <v>-</v>
      </c>
      <c r="C329" s="3">
        <f>'Forward collapse simulation'!E339</f>
        <v>135.63999999999999</v>
      </c>
      <c r="D329" s="3">
        <f ca="1">'Forward collapse simulation'!AK339</f>
        <v>87.352253251421601</v>
      </c>
      <c r="E329" s="84">
        <f ca="1">'Forward collapse simulation'!AL339</f>
        <v>8.1738815653849191</v>
      </c>
      <c r="G329" s="3" t="str">
        <f t="shared" si="269"/>
        <v>1.14</v>
      </c>
      <c r="H329" s="3" t="str">
        <f t="shared" si="270"/>
        <v>-</v>
      </c>
      <c r="I329" s="3">
        <f t="shared" si="271"/>
        <v>135.63999999999999</v>
      </c>
      <c r="J329" s="3">
        <f t="shared" ca="1" si="272"/>
        <v>87.352253251421601</v>
      </c>
      <c r="K329" s="3">
        <f t="shared" ca="1" si="273"/>
        <v>7.7651874871156723</v>
      </c>
      <c r="M329" s="3" t="str">
        <f t="shared" si="274"/>
        <v>1.14</v>
      </c>
      <c r="N329" s="3" t="str">
        <f t="shared" si="275"/>
        <v>-</v>
      </c>
      <c r="O329" s="3">
        <f t="shared" si="276"/>
        <v>135.63999999999999</v>
      </c>
      <c r="P329" s="3">
        <f t="shared" ca="1" si="277"/>
        <v>87.352253251421601</v>
      </c>
      <c r="Q329" s="3">
        <f t="shared" ca="1" si="278"/>
        <v>7.3564934088464273</v>
      </c>
      <c r="R329" s="85"/>
      <c r="S329" s="3" t="str">
        <f t="shared" si="279"/>
        <v>1.14</v>
      </c>
      <c r="T329" s="3" t="str">
        <f t="shared" si="280"/>
        <v>-</v>
      </c>
      <c r="U329" s="3">
        <f t="shared" si="281"/>
        <v>135.63999999999999</v>
      </c>
      <c r="V329" s="3">
        <f t="shared" ca="1" si="282"/>
        <v>87.352253251421601</v>
      </c>
      <c r="W329" s="3">
        <f t="shared" ca="1" si="283"/>
        <v>6.9477993305771806</v>
      </c>
      <c r="X329" s="85"/>
      <c r="Y329" s="3" t="str">
        <f t="shared" si="284"/>
        <v>1.14</v>
      </c>
      <c r="Z329" s="3" t="str">
        <f t="shared" si="285"/>
        <v>-</v>
      </c>
      <c r="AA329" s="3">
        <f t="shared" si="286"/>
        <v>135.63999999999999</v>
      </c>
      <c r="AB329" s="3">
        <f t="shared" ca="1" si="287"/>
        <v>87.352253251421601</v>
      </c>
      <c r="AC329" s="3">
        <f t="shared" ca="1" si="288"/>
        <v>6.5391052523079356</v>
      </c>
      <c r="AE329" s="3" t="str">
        <f t="shared" si="289"/>
        <v>1.14</v>
      </c>
      <c r="AF329" s="3" t="str">
        <f t="shared" si="290"/>
        <v>-</v>
      </c>
      <c r="AG329" s="3">
        <f t="shared" si="291"/>
        <v>135.63999999999999</v>
      </c>
      <c r="AH329" s="3">
        <f t="shared" ca="1" si="292"/>
        <v>87.352253251421601</v>
      </c>
      <c r="AI329" s="3">
        <f t="shared" ca="1" si="293"/>
        <v>6.1304111740386897</v>
      </c>
      <c r="AK329" s="3" t="str">
        <f t="shared" si="294"/>
        <v>1.14</v>
      </c>
      <c r="AL329" s="3" t="str">
        <f t="shared" si="295"/>
        <v>-</v>
      </c>
      <c r="AM329" s="3">
        <f t="shared" si="296"/>
        <v>135.63999999999999</v>
      </c>
      <c r="AN329" s="3">
        <f t="shared" ca="1" si="297"/>
        <v>87.352253251421601</v>
      </c>
      <c r="AO329" s="3">
        <f t="shared" ca="1" si="298"/>
        <v>5.721717095769443</v>
      </c>
      <c r="AQ329" s="3" t="str">
        <f t="shared" si="299"/>
        <v>1.14</v>
      </c>
      <c r="AR329" s="3" t="str">
        <f t="shared" si="300"/>
        <v>-</v>
      </c>
      <c r="AS329" s="3">
        <f t="shared" si="301"/>
        <v>135.63999999999999</v>
      </c>
      <c r="AT329" s="3">
        <f t="shared" ca="1" si="302"/>
        <v>87.352253251421601</v>
      </c>
      <c r="AU329" s="3">
        <f t="shared" ca="1" si="303"/>
        <v>4.9043289392309513</v>
      </c>
      <c r="AW329" s="3" t="str">
        <f t="shared" si="304"/>
        <v>1.14</v>
      </c>
      <c r="AX329" s="3" t="str">
        <f t="shared" si="305"/>
        <v>-</v>
      </c>
      <c r="AY329" s="3">
        <f t="shared" si="306"/>
        <v>135.63999999999999</v>
      </c>
      <c r="AZ329" s="3">
        <f t="shared" ca="1" si="307"/>
        <v>87.352253251421601</v>
      </c>
      <c r="BA329" s="3">
        <f t="shared" ca="1" si="308"/>
        <v>4.0869407826924595</v>
      </c>
      <c r="BC329" s="3" t="str">
        <f t="shared" si="309"/>
        <v>1.14</v>
      </c>
      <c r="BD329" s="3" t="str">
        <f t="shared" si="310"/>
        <v>-</v>
      </c>
      <c r="BE329" s="3">
        <f t="shared" si="311"/>
        <v>135.63999999999999</v>
      </c>
      <c r="BF329" s="3">
        <f t="shared" ca="1" si="312"/>
        <v>87.352253251421601</v>
      </c>
      <c r="BG329" s="3">
        <f t="shared" ca="1" si="313"/>
        <v>2.4521644696154756</v>
      </c>
      <c r="BI329" s="3" t="str">
        <f t="shared" si="314"/>
        <v>1.14</v>
      </c>
      <c r="BJ329" s="3" t="str">
        <f t="shared" si="315"/>
        <v>-</v>
      </c>
      <c r="BK329" s="3">
        <f t="shared" si="316"/>
        <v>135.63999999999999</v>
      </c>
      <c r="BL329" s="3">
        <f t="shared" ca="1" si="317"/>
        <v>87.352253251421601</v>
      </c>
      <c r="BM329" s="3">
        <f t="shared" ca="1" si="318"/>
        <v>0.81738815653849195</v>
      </c>
    </row>
    <row r="330" spans="1:65" x14ac:dyDescent="0.3">
      <c r="A330" s="3" t="str">
        <f>'Forward collapse simulation'!B340</f>
        <v>1.14</v>
      </c>
      <c r="B330" s="3" t="str">
        <f>IF('Forward collapse simulation'!C340="","-",'Forward collapse simulation'!C340)</f>
        <v>-</v>
      </c>
      <c r="C330" s="3">
        <f>'Forward collapse simulation'!E340</f>
        <v>144.38999999999999</v>
      </c>
      <c r="D330" s="3">
        <f ca="1">'Forward collapse simulation'!AK340</f>
        <v>85.929170638449733</v>
      </c>
      <c r="E330" s="84">
        <f ca="1">'Forward collapse simulation'!AL340</f>
        <v>6.7721605575759138</v>
      </c>
      <c r="G330" s="3" t="str">
        <f t="shared" si="269"/>
        <v>1.14</v>
      </c>
      <c r="H330" s="3" t="str">
        <f t="shared" si="270"/>
        <v>-</v>
      </c>
      <c r="I330" s="3">
        <f t="shared" si="271"/>
        <v>144.38999999999999</v>
      </c>
      <c r="J330" s="3">
        <f t="shared" ca="1" si="272"/>
        <v>85.929170638449733</v>
      </c>
      <c r="K330" s="3">
        <f t="shared" ca="1" si="273"/>
        <v>6.4335525296971179</v>
      </c>
      <c r="M330" s="3" t="str">
        <f t="shared" si="274"/>
        <v>1.14</v>
      </c>
      <c r="N330" s="3" t="str">
        <f t="shared" si="275"/>
        <v>-</v>
      </c>
      <c r="O330" s="3">
        <f t="shared" si="276"/>
        <v>144.38999999999999</v>
      </c>
      <c r="P330" s="3">
        <f t="shared" ca="1" si="277"/>
        <v>85.929170638449733</v>
      </c>
      <c r="Q330" s="3">
        <f t="shared" ca="1" si="278"/>
        <v>6.0949445018183228</v>
      </c>
      <c r="R330" s="85"/>
      <c r="S330" s="3" t="str">
        <f t="shared" si="279"/>
        <v>1.14</v>
      </c>
      <c r="T330" s="3" t="str">
        <f t="shared" si="280"/>
        <v>-</v>
      </c>
      <c r="U330" s="3">
        <f t="shared" si="281"/>
        <v>144.38999999999999</v>
      </c>
      <c r="V330" s="3">
        <f t="shared" ca="1" si="282"/>
        <v>85.929170638449733</v>
      </c>
      <c r="W330" s="3">
        <f t="shared" ca="1" si="283"/>
        <v>5.7563364739395269</v>
      </c>
      <c r="X330" s="85"/>
      <c r="Y330" s="3" t="str">
        <f t="shared" si="284"/>
        <v>1.14</v>
      </c>
      <c r="Z330" s="3" t="str">
        <f t="shared" si="285"/>
        <v>-</v>
      </c>
      <c r="AA330" s="3">
        <f t="shared" si="286"/>
        <v>144.38999999999999</v>
      </c>
      <c r="AB330" s="3">
        <f t="shared" ca="1" si="287"/>
        <v>85.929170638449733</v>
      </c>
      <c r="AC330" s="3">
        <f t="shared" ca="1" si="288"/>
        <v>5.4177284460607318</v>
      </c>
      <c r="AE330" s="3" t="str">
        <f t="shared" si="289"/>
        <v>1.14</v>
      </c>
      <c r="AF330" s="3" t="str">
        <f t="shared" si="290"/>
        <v>-</v>
      </c>
      <c r="AG330" s="3">
        <f t="shared" si="291"/>
        <v>144.38999999999999</v>
      </c>
      <c r="AH330" s="3">
        <f t="shared" ca="1" si="292"/>
        <v>85.929170638449733</v>
      </c>
      <c r="AI330" s="3">
        <f t="shared" ca="1" si="293"/>
        <v>5.0791204181819349</v>
      </c>
      <c r="AK330" s="3" t="str">
        <f t="shared" si="294"/>
        <v>1.14</v>
      </c>
      <c r="AL330" s="3" t="str">
        <f t="shared" si="295"/>
        <v>-</v>
      </c>
      <c r="AM330" s="3">
        <f t="shared" si="296"/>
        <v>144.38999999999999</v>
      </c>
      <c r="AN330" s="3">
        <f t="shared" ca="1" si="297"/>
        <v>85.929170638449733</v>
      </c>
      <c r="AO330" s="3">
        <f t="shared" ca="1" si="298"/>
        <v>4.740512390303139</v>
      </c>
      <c r="AQ330" s="3" t="str">
        <f t="shared" si="299"/>
        <v>1.14</v>
      </c>
      <c r="AR330" s="3" t="str">
        <f t="shared" si="300"/>
        <v>-</v>
      </c>
      <c r="AS330" s="3">
        <f t="shared" si="301"/>
        <v>144.38999999999999</v>
      </c>
      <c r="AT330" s="3">
        <f t="shared" ca="1" si="302"/>
        <v>85.929170638449733</v>
      </c>
      <c r="AU330" s="3">
        <f t="shared" ca="1" si="303"/>
        <v>4.0632963345455479</v>
      </c>
      <c r="AW330" s="3" t="str">
        <f t="shared" si="304"/>
        <v>1.14</v>
      </c>
      <c r="AX330" s="3" t="str">
        <f t="shared" si="305"/>
        <v>-</v>
      </c>
      <c r="AY330" s="3">
        <f t="shared" si="306"/>
        <v>144.38999999999999</v>
      </c>
      <c r="AZ330" s="3">
        <f t="shared" ca="1" si="307"/>
        <v>85.929170638449733</v>
      </c>
      <c r="BA330" s="3">
        <f t="shared" ca="1" si="308"/>
        <v>3.3860802787879569</v>
      </c>
      <c r="BC330" s="3" t="str">
        <f t="shared" si="309"/>
        <v>1.14</v>
      </c>
      <c r="BD330" s="3" t="str">
        <f t="shared" si="310"/>
        <v>-</v>
      </c>
      <c r="BE330" s="3">
        <f t="shared" si="311"/>
        <v>144.38999999999999</v>
      </c>
      <c r="BF330" s="3">
        <f t="shared" ca="1" si="312"/>
        <v>85.929170638449733</v>
      </c>
      <c r="BG330" s="3">
        <f t="shared" ca="1" si="313"/>
        <v>2.031648167272774</v>
      </c>
      <c r="BI330" s="3" t="str">
        <f t="shared" si="314"/>
        <v>1.14</v>
      </c>
      <c r="BJ330" s="3" t="str">
        <f t="shared" si="315"/>
        <v>-</v>
      </c>
      <c r="BK330" s="3">
        <f t="shared" si="316"/>
        <v>144.38999999999999</v>
      </c>
      <c r="BL330" s="3">
        <f t="shared" ca="1" si="317"/>
        <v>85.929170638449733</v>
      </c>
      <c r="BM330" s="3">
        <f t="shared" ca="1" si="318"/>
        <v>0.67721605575759147</v>
      </c>
    </row>
    <row r="331" spans="1:65" x14ac:dyDescent="0.3">
      <c r="A331" s="3" t="str">
        <f>'Forward collapse simulation'!B341</f>
        <v>1.14</v>
      </c>
      <c r="B331" s="3" t="str">
        <f>IF('Forward collapse simulation'!C341="","-",'Forward collapse simulation'!C341)</f>
        <v>-</v>
      </c>
      <c r="C331" s="3">
        <f>'Forward collapse simulation'!E341</f>
        <v>145.38</v>
      </c>
      <c r="D331" s="3">
        <f ca="1">'Forward collapse simulation'!AK341</f>
        <v>83.656927699202811</v>
      </c>
      <c r="E331" s="84">
        <f ca="1">'Forward collapse simulation'!AL341</f>
        <v>6.0396876400631152</v>
      </c>
      <c r="G331" s="3" t="str">
        <f t="shared" si="269"/>
        <v>1.14</v>
      </c>
      <c r="H331" s="3" t="str">
        <f t="shared" si="270"/>
        <v>-</v>
      </c>
      <c r="I331" s="3">
        <f t="shared" si="271"/>
        <v>145.38</v>
      </c>
      <c r="J331" s="3">
        <f t="shared" ca="1" si="272"/>
        <v>83.656927699202811</v>
      </c>
      <c r="K331" s="3">
        <f t="shared" ca="1" si="273"/>
        <v>5.737703258059959</v>
      </c>
      <c r="M331" s="3" t="str">
        <f t="shared" si="274"/>
        <v>1.14</v>
      </c>
      <c r="N331" s="3" t="str">
        <f t="shared" si="275"/>
        <v>-</v>
      </c>
      <c r="O331" s="3">
        <f t="shared" si="276"/>
        <v>145.38</v>
      </c>
      <c r="P331" s="3">
        <f t="shared" ca="1" si="277"/>
        <v>83.656927699202811</v>
      </c>
      <c r="Q331" s="3">
        <f t="shared" ca="1" si="278"/>
        <v>5.4357188760568036</v>
      </c>
      <c r="R331" s="85"/>
      <c r="S331" s="3" t="str">
        <f t="shared" si="279"/>
        <v>1.14</v>
      </c>
      <c r="T331" s="3" t="str">
        <f t="shared" si="280"/>
        <v>-</v>
      </c>
      <c r="U331" s="3">
        <f t="shared" si="281"/>
        <v>145.38</v>
      </c>
      <c r="V331" s="3">
        <f t="shared" ca="1" si="282"/>
        <v>83.656927699202811</v>
      </c>
      <c r="W331" s="3">
        <f t="shared" ca="1" si="283"/>
        <v>5.1337344940536473</v>
      </c>
      <c r="X331" s="85"/>
      <c r="Y331" s="3" t="str">
        <f t="shared" si="284"/>
        <v>1.14</v>
      </c>
      <c r="Z331" s="3" t="str">
        <f t="shared" si="285"/>
        <v>-</v>
      </c>
      <c r="AA331" s="3">
        <f t="shared" si="286"/>
        <v>145.38</v>
      </c>
      <c r="AB331" s="3">
        <f t="shared" ca="1" si="287"/>
        <v>83.656927699202811</v>
      </c>
      <c r="AC331" s="3">
        <f t="shared" ca="1" si="288"/>
        <v>4.8317501120504929</v>
      </c>
      <c r="AE331" s="3" t="str">
        <f t="shared" si="289"/>
        <v>1.14</v>
      </c>
      <c r="AF331" s="3" t="str">
        <f t="shared" si="290"/>
        <v>-</v>
      </c>
      <c r="AG331" s="3">
        <f t="shared" si="291"/>
        <v>145.38</v>
      </c>
      <c r="AH331" s="3">
        <f t="shared" ca="1" si="292"/>
        <v>83.656927699202811</v>
      </c>
      <c r="AI331" s="3">
        <f t="shared" ca="1" si="293"/>
        <v>4.5297657300473366</v>
      </c>
      <c r="AK331" s="3" t="str">
        <f t="shared" si="294"/>
        <v>1.14</v>
      </c>
      <c r="AL331" s="3" t="str">
        <f t="shared" si="295"/>
        <v>-</v>
      </c>
      <c r="AM331" s="3">
        <f t="shared" si="296"/>
        <v>145.38</v>
      </c>
      <c r="AN331" s="3">
        <f t="shared" ca="1" si="297"/>
        <v>83.656927699202811</v>
      </c>
      <c r="AO331" s="3">
        <f t="shared" ca="1" si="298"/>
        <v>4.2277813480441804</v>
      </c>
      <c r="AQ331" s="3" t="str">
        <f t="shared" si="299"/>
        <v>1.14</v>
      </c>
      <c r="AR331" s="3" t="str">
        <f t="shared" si="300"/>
        <v>-</v>
      </c>
      <c r="AS331" s="3">
        <f t="shared" si="301"/>
        <v>145.38</v>
      </c>
      <c r="AT331" s="3">
        <f t="shared" ca="1" si="302"/>
        <v>83.656927699202811</v>
      </c>
      <c r="AU331" s="3">
        <f t="shared" ca="1" si="303"/>
        <v>3.6238125840378688</v>
      </c>
      <c r="AW331" s="3" t="str">
        <f t="shared" si="304"/>
        <v>1.14</v>
      </c>
      <c r="AX331" s="3" t="str">
        <f t="shared" si="305"/>
        <v>-</v>
      </c>
      <c r="AY331" s="3">
        <f t="shared" si="306"/>
        <v>145.38</v>
      </c>
      <c r="AZ331" s="3">
        <f t="shared" ca="1" si="307"/>
        <v>83.656927699202811</v>
      </c>
      <c r="BA331" s="3">
        <f t="shared" ca="1" si="308"/>
        <v>3.0198438200315576</v>
      </c>
      <c r="BC331" s="3" t="str">
        <f t="shared" si="309"/>
        <v>1.14</v>
      </c>
      <c r="BD331" s="3" t="str">
        <f t="shared" si="310"/>
        <v>-</v>
      </c>
      <c r="BE331" s="3">
        <f t="shared" si="311"/>
        <v>145.38</v>
      </c>
      <c r="BF331" s="3">
        <f t="shared" ca="1" si="312"/>
        <v>83.656927699202811</v>
      </c>
      <c r="BG331" s="3">
        <f t="shared" ca="1" si="313"/>
        <v>1.8119062920189344</v>
      </c>
      <c r="BI331" s="3" t="str">
        <f t="shared" si="314"/>
        <v>1.14</v>
      </c>
      <c r="BJ331" s="3" t="str">
        <f t="shared" si="315"/>
        <v>-</v>
      </c>
      <c r="BK331" s="3">
        <f t="shared" si="316"/>
        <v>145.38</v>
      </c>
      <c r="BL331" s="3">
        <f t="shared" ca="1" si="317"/>
        <v>83.656927699202811</v>
      </c>
      <c r="BM331" s="3">
        <f t="shared" ca="1" si="318"/>
        <v>0.60396876400631161</v>
      </c>
    </row>
    <row r="332" spans="1:65" x14ac:dyDescent="0.3">
      <c r="A332" s="3" t="str">
        <f>'Forward collapse simulation'!B342</f>
        <v>1.14</v>
      </c>
      <c r="B332" s="3" t="str">
        <f>IF('Forward collapse simulation'!C342="","-",'Forward collapse simulation'!C342)</f>
        <v>-</v>
      </c>
      <c r="C332" s="3">
        <f>'Forward collapse simulation'!E342</f>
        <v>146.87</v>
      </c>
      <c r="D332" s="3">
        <f ca="1">'Forward collapse simulation'!AK342</f>
        <v>81.744493163559966</v>
      </c>
      <c r="E332" s="84">
        <f ca="1">'Forward collapse simulation'!AL342</f>
        <v>5.1245616331429433</v>
      </c>
      <c r="G332" s="3" t="str">
        <f t="shared" si="269"/>
        <v>1.14</v>
      </c>
      <c r="H332" s="3" t="str">
        <f t="shared" si="270"/>
        <v>-</v>
      </c>
      <c r="I332" s="3">
        <f t="shared" si="271"/>
        <v>146.87</v>
      </c>
      <c r="J332" s="3">
        <f t="shared" ca="1" si="272"/>
        <v>81.744493163559966</v>
      </c>
      <c r="K332" s="3">
        <f t="shared" ca="1" si="273"/>
        <v>4.8683335514857955</v>
      </c>
      <c r="M332" s="3" t="str">
        <f t="shared" si="274"/>
        <v>1.14</v>
      </c>
      <c r="N332" s="3" t="str">
        <f t="shared" si="275"/>
        <v>-</v>
      </c>
      <c r="O332" s="3">
        <f t="shared" si="276"/>
        <v>146.87</v>
      </c>
      <c r="P332" s="3">
        <f t="shared" ca="1" si="277"/>
        <v>81.744493163559966</v>
      </c>
      <c r="Q332" s="3">
        <f t="shared" ca="1" si="278"/>
        <v>4.6121054698286494</v>
      </c>
      <c r="R332" s="85"/>
      <c r="S332" s="3" t="str">
        <f t="shared" si="279"/>
        <v>1.14</v>
      </c>
      <c r="T332" s="3" t="str">
        <f t="shared" si="280"/>
        <v>-</v>
      </c>
      <c r="U332" s="3">
        <f t="shared" si="281"/>
        <v>146.87</v>
      </c>
      <c r="V332" s="3">
        <f t="shared" ca="1" si="282"/>
        <v>81.744493163559966</v>
      </c>
      <c r="W332" s="3">
        <f t="shared" ca="1" si="283"/>
        <v>4.3558773881715016</v>
      </c>
      <c r="X332" s="85"/>
      <c r="Y332" s="3" t="str">
        <f t="shared" si="284"/>
        <v>1.14</v>
      </c>
      <c r="Z332" s="3" t="str">
        <f t="shared" si="285"/>
        <v>-</v>
      </c>
      <c r="AA332" s="3">
        <f t="shared" si="286"/>
        <v>146.87</v>
      </c>
      <c r="AB332" s="3">
        <f t="shared" ca="1" si="287"/>
        <v>81.744493163559966</v>
      </c>
      <c r="AC332" s="3">
        <f t="shared" ca="1" si="288"/>
        <v>4.0996493065143547</v>
      </c>
      <c r="AE332" s="3" t="str">
        <f t="shared" si="289"/>
        <v>1.14</v>
      </c>
      <c r="AF332" s="3" t="str">
        <f t="shared" si="290"/>
        <v>-</v>
      </c>
      <c r="AG332" s="3">
        <f t="shared" si="291"/>
        <v>146.87</v>
      </c>
      <c r="AH332" s="3">
        <f t="shared" ca="1" si="292"/>
        <v>81.744493163559966</v>
      </c>
      <c r="AI332" s="3">
        <f t="shared" ca="1" si="293"/>
        <v>3.8434212248572077</v>
      </c>
      <c r="AK332" s="3" t="str">
        <f t="shared" si="294"/>
        <v>1.14</v>
      </c>
      <c r="AL332" s="3" t="str">
        <f t="shared" si="295"/>
        <v>-</v>
      </c>
      <c r="AM332" s="3">
        <f t="shared" si="296"/>
        <v>146.87</v>
      </c>
      <c r="AN332" s="3">
        <f t="shared" ca="1" si="297"/>
        <v>81.744493163559966</v>
      </c>
      <c r="AO332" s="3">
        <f t="shared" ca="1" si="298"/>
        <v>3.5871931432000599</v>
      </c>
      <c r="AQ332" s="3" t="str">
        <f t="shared" si="299"/>
        <v>1.14</v>
      </c>
      <c r="AR332" s="3" t="str">
        <f t="shared" si="300"/>
        <v>-</v>
      </c>
      <c r="AS332" s="3">
        <f t="shared" si="301"/>
        <v>146.87</v>
      </c>
      <c r="AT332" s="3">
        <f t="shared" ca="1" si="302"/>
        <v>81.744493163559966</v>
      </c>
      <c r="AU332" s="3">
        <f t="shared" ca="1" si="303"/>
        <v>3.074736979885766</v>
      </c>
      <c r="AW332" s="3" t="str">
        <f t="shared" si="304"/>
        <v>1.14</v>
      </c>
      <c r="AX332" s="3" t="str">
        <f t="shared" si="305"/>
        <v>-</v>
      </c>
      <c r="AY332" s="3">
        <f t="shared" si="306"/>
        <v>146.87</v>
      </c>
      <c r="AZ332" s="3">
        <f t="shared" ca="1" si="307"/>
        <v>81.744493163559966</v>
      </c>
      <c r="BA332" s="3">
        <f t="shared" ca="1" si="308"/>
        <v>2.5622808165714717</v>
      </c>
      <c r="BC332" s="3" t="str">
        <f t="shared" si="309"/>
        <v>1.14</v>
      </c>
      <c r="BD332" s="3" t="str">
        <f t="shared" si="310"/>
        <v>-</v>
      </c>
      <c r="BE332" s="3">
        <f t="shared" si="311"/>
        <v>146.87</v>
      </c>
      <c r="BF332" s="3">
        <f t="shared" ca="1" si="312"/>
        <v>81.744493163559966</v>
      </c>
      <c r="BG332" s="3">
        <f t="shared" ca="1" si="313"/>
        <v>1.537368489942883</v>
      </c>
      <c r="BI332" s="3" t="str">
        <f t="shared" si="314"/>
        <v>1.14</v>
      </c>
      <c r="BJ332" s="3" t="str">
        <f t="shared" si="315"/>
        <v>-</v>
      </c>
      <c r="BK332" s="3">
        <f t="shared" si="316"/>
        <v>146.87</v>
      </c>
      <c r="BL332" s="3">
        <f t="shared" ca="1" si="317"/>
        <v>81.744493163559966</v>
      </c>
      <c r="BM332" s="3">
        <f t="shared" ca="1" si="318"/>
        <v>0.51245616331429433</v>
      </c>
    </row>
    <row r="333" spans="1:65" x14ac:dyDescent="0.3">
      <c r="A333" s="3" t="str">
        <f>'Forward collapse simulation'!B343</f>
        <v>1.14</v>
      </c>
      <c r="B333" s="3" t="str">
        <f>IF('Forward collapse simulation'!C343="","-",'Forward collapse simulation'!C343)</f>
        <v>-</v>
      </c>
      <c r="C333" s="3">
        <f>'Forward collapse simulation'!E343</f>
        <v>148.63</v>
      </c>
      <c r="D333" s="3">
        <f ca="1">'Forward collapse simulation'!AK343</f>
        <v>78.332102849421219</v>
      </c>
      <c r="E333" s="84">
        <f ca="1">'Forward collapse simulation'!AL343</f>
        <v>4.0959187532420094</v>
      </c>
      <c r="G333" s="3" t="str">
        <f t="shared" si="269"/>
        <v>1.14</v>
      </c>
      <c r="H333" s="3" t="str">
        <f t="shared" si="270"/>
        <v>-</v>
      </c>
      <c r="I333" s="3">
        <f t="shared" si="271"/>
        <v>148.63</v>
      </c>
      <c r="J333" s="3">
        <f t="shared" ca="1" si="272"/>
        <v>78.332102849421219</v>
      </c>
      <c r="K333" s="3">
        <f t="shared" ca="1" si="273"/>
        <v>3.8911228155799087</v>
      </c>
      <c r="M333" s="3" t="str">
        <f t="shared" si="274"/>
        <v>1.14</v>
      </c>
      <c r="N333" s="3" t="str">
        <f t="shared" si="275"/>
        <v>-</v>
      </c>
      <c r="O333" s="3">
        <f t="shared" si="276"/>
        <v>148.63</v>
      </c>
      <c r="P333" s="3">
        <f t="shared" ca="1" si="277"/>
        <v>78.332102849421219</v>
      </c>
      <c r="Q333" s="3">
        <f t="shared" ca="1" si="278"/>
        <v>3.6863268779178084</v>
      </c>
      <c r="R333" s="85"/>
      <c r="S333" s="3" t="str">
        <f t="shared" si="279"/>
        <v>1.14</v>
      </c>
      <c r="T333" s="3" t="str">
        <f t="shared" si="280"/>
        <v>-</v>
      </c>
      <c r="U333" s="3">
        <f t="shared" si="281"/>
        <v>148.63</v>
      </c>
      <c r="V333" s="3">
        <f t="shared" ca="1" si="282"/>
        <v>78.332102849421219</v>
      </c>
      <c r="W333" s="3">
        <f t="shared" ca="1" si="283"/>
        <v>3.4815309402557078</v>
      </c>
      <c r="X333" s="85"/>
      <c r="Y333" s="3" t="str">
        <f t="shared" si="284"/>
        <v>1.14</v>
      </c>
      <c r="Z333" s="3" t="str">
        <f t="shared" si="285"/>
        <v>-</v>
      </c>
      <c r="AA333" s="3">
        <f t="shared" si="286"/>
        <v>148.63</v>
      </c>
      <c r="AB333" s="3">
        <f t="shared" ca="1" si="287"/>
        <v>78.332102849421219</v>
      </c>
      <c r="AC333" s="3">
        <f t="shared" ca="1" si="288"/>
        <v>3.2767350025936075</v>
      </c>
      <c r="AE333" s="3" t="str">
        <f t="shared" si="289"/>
        <v>1.14</v>
      </c>
      <c r="AF333" s="3" t="str">
        <f t="shared" si="290"/>
        <v>-</v>
      </c>
      <c r="AG333" s="3">
        <f t="shared" si="291"/>
        <v>148.63</v>
      </c>
      <c r="AH333" s="3">
        <f t="shared" ca="1" si="292"/>
        <v>78.332102849421219</v>
      </c>
      <c r="AI333" s="3">
        <f t="shared" ca="1" si="293"/>
        <v>3.0719390649315068</v>
      </c>
      <c r="AK333" s="3" t="str">
        <f t="shared" si="294"/>
        <v>1.14</v>
      </c>
      <c r="AL333" s="3" t="str">
        <f t="shared" si="295"/>
        <v>-</v>
      </c>
      <c r="AM333" s="3">
        <f t="shared" si="296"/>
        <v>148.63</v>
      </c>
      <c r="AN333" s="3">
        <f t="shared" ca="1" si="297"/>
        <v>78.332102849421219</v>
      </c>
      <c r="AO333" s="3">
        <f t="shared" ca="1" si="298"/>
        <v>2.8671431272694066</v>
      </c>
      <c r="AQ333" s="3" t="str">
        <f t="shared" si="299"/>
        <v>1.14</v>
      </c>
      <c r="AR333" s="3" t="str">
        <f t="shared" si="300"/>
        <v>-</v>
      </c>
      <c r="AS333" s="3">
        <f t="shared" si="301"/>
        <v>148.63</v>
      </c>
      <c r="AT333" s="3">
        <f t="shared" ca="1" si="302"/>
        <v>78.332102849421219</v>
      </c>
      <c r="AU333" s="3">
        <f t="shared" ca="1" si="303"/>
        <v>2.4575512519452056</v>
      </c>
      <c r="AW333" s="3" t="str">
        <f t="shared" si="304"/>
        <v>1.14</v>
      </c>
      <c r="AX333" s="3" t="str">
        <f t="shared" si="305"/>
        <v>-</v>
      </c>
      <c r="AY333" s="3">
        <f t="shared" si="306"/>
        <v>148.63</v>
      </c>
      <c r="AZ333" s="3">
        <f t="shared" ca="1" si="307"/>
        <v>78.332102849421219</v>
      </c>
      <c r="BA333" s="3">
        <f t="shared" ca="1" si="308"/>
        <v>2.0479593766210047</v>
      </c>
      <c r="BC333" s="3" t="str">
        <f t="shared" si="309"/>
        <v>1.14</v>
      </c>
      <c r="BD333" s="3" t="str">
        <f t="shared" si="310"/>
        <v>-</v>
      </c>
      <c r="BE333" s="3">
        <f t="shared" si="311"/>
        <v>148.63</v>
      </c>
      <c r="BF333" s="3">
        <f t="shared" ca="1" si="312"/>
        <v>78.332102849421219</v>
      </c>
      <c r="BG333" s="3">
        <f t="shared" ca="1" si="313"/>
        <v>1.2287756259726028</v>
      </c>
      <c r="BI333" s="3" t="str">
        <f t="shared" si="314"/>
        <v>1.14</v>
      </c>
      <c r="BJ333" s="3" t="str">
        <f t="shared" si="315"/>
        <v>-</v>
      </c>
      <c r="BK333" s="3">
        <f t="shared" si="316"/>
        <v>148.63</v>
      </c>
      <c r="BL333" s="3">
        <f t="shared" ca="1" si="317"/>
        <v>78.332102849421219</v>
      </c>
      <c r="BM333" s="3">
        <f t="shared" ca="1" si="318"/>
        <v>0.40959187532420094</v>
      </c>
    </row>
    <row r="334" spans="1:65" x14ac:dyDescent="0.3">
      <c r="A334" s="3" t="str">
        <f>'Forward collapse simulation'!B344</f>
        <v>1.14</v>
      </c>
      <c r="B334" s="3" t="str">
        <f>IF('Forward collapse simulation'!C344="","-",'Forward collapse simulation'!C344)</f>
        <v>-</v>
      </c>
      <c r="C334" s="3">
        <f>'Forward collapse simulation'!E344</f>
        <v>148.82</v>
      </c>
      <c r="D334" s="3">
        <f>'Forward collapse simulation'!AK344</f>
        <v>-6.79</v>
      </c>
      <c r="E334" s="84">
        <f>'Forward collapse simulation'!AL344</f>
        <v>0.82899999999999996</v>
      </c>
      <c r="G334" s="3" t="str">
        <f t="shared" si="269"/>
        <v>1.14</v>
      </c>
      <c r="H334" s="3" t="str">
        <f t="shared" si="270"/>
        <v>-</v>
      </c>
      <c r="I334" s="3">
        <f t="shared" si="271"/>
        <v>148.82</v>
      </c>
      <c r="J334" s="3">
        <f t="shared" si="272"/>
        <v>-6.79</v>
      </c>
      <c r="K334" s="3">
        <f t="shared" si="273"/>
        <v>0.78754999999999997</v>
      </c>
      <c r="M334" s="3" t="str">
        <f t="shared" si="274"/>
        <v>1.14</v>
      </c>
      <c r="N334" s="3" t="str">
        <f t="shared" si="275"/>
        <v>-</v>
      </c>
      <c r="O334" s="3">
        <f t="shared" si="276"/>
        <v>148.82</v>
      </c>
      <c r="P334" s="3">
        <f t="shared" si="277"/>
        <v>-6.79</v>
      </c>
      <c r="Q334" s="3">
        <f t="shared" si="278"/>
        <v>0.74609999999999999</v>
      </c>
      <c r="R334" s="85"/>
      <c r="S334" s="3" t="str">
        <f t="shared" si="279"/>
        <v>1.14</v>
      </c>
      <c r="T334" s="3" t="str">
        <f t="shared" si="280"/>
        <v>-</v>
      </c>
      <c r="U334" s="3">
        <f t="shared" si="281"/>
        <v>148.82</v>
      </c>
      <c r="V334" s="3">
        <f t="shared" si="282"/>
        <v>-6.79</v>
      </c>
      <c r="W334" s="3">
        <f t="shared" si="283"/>
        <v>0.70465</v>
      </c>
      <c r="X334" s="85"/>
      <c r="Y334" s="3" t="str">
        <f t="shared" si="284"/>
        <v>1.14</v>
      </c>
      <c r="Z334" s="3" t="str">
        <f t="shared" si="285"/>
        <v>-</v>
      </c>
      <c r="AA334" s="3">
        <f t="shared" si="286"/>
        <v>148.82</v>
      </c>
      <c r="AB334" s="3">
        <f t="shared" si="287"/>
        <v>-6.79</v>
      </c>
      <c r="AC334" s="3">
        <f t="shared" si="288"/>
        <v>0.66320000000000001</v>
      </c>
      <c r="AE334" s="3" t="str">
        <f t="shared" si="289"/>
        <v>1.14</v>
      </c>
      <c r="AF334" s="3" t="str">
        <f t="shared" si="290"/>
        <v>-</v>
      </c>
      <c r="AG334" s="3">
        <f t="shared" si="291"/>
        <v>148.82</v>
      </c>
      <c r="AH334" s="3">
        <f t="shared" si="292"/>
        <v>-6.79</v>
      </c>
      <c r="AI334" s="3">
        <f t="shared" si="293"/>
        <v>0.62175000000000002</v>
      </c>
      <c r="AK334" s="3" t="str">
        <f t="shared" si="294"/>
        <v>1.14</v>
      </c>
      <c r="AL334" s="3" t="str">
        <f t="shared" si="295"/>
        <v>-</v>
      </c>
      <c r="AM334" s="3">
        <f t="shared" si="296"/>
        <v>148.82</v>
      </c>
      <c r="AN334" s="3">
        <f t="shared" si="297"/>
        <v>-6.79</v>
      </c>
      <c r="AO334" s="3">
        <f t="shared" si="298"/>
        <v>0.58029999999999993</v>
      </c>
      <c r="AQ334" s="3" t="str">
        <f t="shared" si="299"/>
        <v>1.14</v>
      </c>
      <c r="AR334" s="3" t="str">
        <f t="shared" si="300"/>
        <v>-</v>
      </c>
      <c r="AS334" s="3">
        <f t="shared" si="301"/>
        <v>148.82</v>
      </c>
      <c r="AT334" s="3">
        <f t="shared" si="302"/>
        <v>-6.79</v>
      </c>
      <c r="AU334" s="3">
        <f t="shared" si="303"/>
        <v>0.49739999999999995</v>
      </c>
      <c r="AW334" s="3" t="str">
        <f t="shared" si="304"/>
        <v>1.14</v>
      </c>
      <c r="AX334" s="3" t="str">
        <f t="shared" si="305"/>
        <v>-</v>
      </c>
      <c r="AY334" s="3">
        <f t="shared" si="306"/>
        <v>148.82</v>
      </c>
      <c r="AZ334" s="3">
        <f t="shared" si="307"/>
        <v>-6.79</v>
      </c>
      <c r="BA334" s="3">
        <f t="shared" si="308"/>
        <v>0.41449999999999998</v>
      </c>
      <c r="BC334" s="3" t="str">
        <f t="shared" si="309"/>
        <v>1.14</v>
      </c>
      <c r="BD334" s="3" t="str">
        <f t="shared" si="310"/>
        <v>-</v>
      </c>
      <c r="BE334" s="3">
        <f t="shared" si="311"/>
        <v>148.82</v>
      </c>
      <c r="BF334" s="3">
        <f t="shared" si="312"/>
        <v>-6.79</v>
      </c>
      <c r="BG334" s="3">
        <f t="shared" si="313"/>
        <v>0.24869999999999998</v>
      </c>
      <c r="BI334" s="3" t="str">
        <f t="shared" si="314"/>
        <v>1.14</v>
      </c>
      <c r="BJ334" s="3" t="str">
        <f t="shared" si="315"/>
        <v>-</v>
      </c>
      <c r="BK334" s="3">
        <f t="shared" si="316"/>
        <v>148.82</v>
      </c>
      <c r="BL334" s="3">
        <f t="shared" si="317"/>
        <v>-6.79</v>
      </c>
      <c r="BM334" s="3">
        <f t="shared" si="318"/>
        <v>8.2900000000000001E-2</v>
      </c>
    </row>
    <row r="335" spans="1:65" x14ac:dyDescent="0.3">
      <c r="A335" s="3" t="str">
        <f>'Forward collapse simulation'!B345</f>
        <v>1.14</v>
      </c>
      <c r="B335" s="3" t="str">
        <f>IF('Forward collapse simulation'!C345="","-",'Forward collapse simulation'!C345)</f>
        <v>-</v>
      </c>
      <c r="C335" s="3">
        <f>'Forward collapse simulation'!E345</f>
        <v>148.83000000000001</v>
      </c>
      <c r="D335" s="3">
        <f>'Forward collapse simulation'!AK345</f>
        <v>-29.82</v>
      </c>
      <c r="E335" s="84">
        <f>'Forward collapse simulation'!AL345</f>
        <v>0.97499999999999998</v>
      </c>
      <c r="G335" s="3" t="str">
        <f t="shared" si="269"/>
        <v>1.14</v>
      </c>
      <c r="H335" s="3" t="str">
        <f t="shared" si="270"/>
        <v>-</v>
      </c>
      <c r="I335" s="3">
        <f t="shared" si="271"/>
        <v>148.83000000000001</v>
      </c>
      <c r="J335" s="3">
        <f t="shared" si="272"/>
        <v>-29.82</v>
      </c>
      <c r="K335" s="3">
        <f t="shared" si="273"/>
        <v>0.92624999999999991</v>
      </c>
      <c r="M335" s="3" t="str">
        <f t="shared" si="274"/>
        <v>1.14</v>
      </c>
      <c r="N335" s="3" t="str">
        <f t="shared" si="275"/>
        <v>-</v>
      </c>
      <c r="O335" s="3">
        <f t="shared" si="276"/>
        <v>148.83000000000001</v>
      </c>
      <c r="P335" s="3">
        <f t="shared" si="277"/>
        <v>-29.82</v>
      </c>
      <c r="Q335" s="3">
        <f t="shared" si="278"/>
        <v>0.87749999999999995</v>
      </c>
      <c r="R335" s="85"/>
      <c r="S335" s="3" t="str">
        <f t="shared" si="279"/>
        <v>1.14</v>
      </c>
      <c r="T335" s="3" t="str">
        <f t="shared" si="280"/>
        <v>-</v>
      </c>
      <c r="U335" s="3">
        <f t="shared" si="281"/>
        <v>148.83000000000001</v>
      </c>
      <c r="V335" s="3">
        <f t="shared" si="282"/>
        <v>-29.82</v>
      </c>
      <c r="W335" s="3">
        <f t="shared" si="283"/>
        <v>0.82874999999999999</v>
      </c>
      <c r="X335" s="85"/>
      <c r="Y335" s="3" t="str">
        <f t="shared" si="284"/>
        <v>1.14</v>
      </c>
      <c r="Z335" s="3" t="str">
        <f t="shared" si="285"/>
        <v>-</v>
      </c>
      <c r="AA335" s="3">
        <f t="shared" si="286"/>
        <v>148.83000000000001</v>
      </c>
      <c r="AB335" s="3">
        <f t="shared" si="287"/>
        <v>-29.82</v>
      </c>
      <c r="AC335" s="3">
        <f t="shared" si="288"/>
        <v>0.78</v>
      </c>
      <c r="AE335" s="3" t="str">
        <f t="shared" si="289"/>
        <v>1.14</v>
      </c>
      <c r="AF335" s="3" t="str">
        <f t="shared" si="290"/>
        <v>-</v>
      </c>
      <c r="AG335" s="3">
        <f t="shared" si="291"/>
        <v>148.83000000000001</v>
      </c>
      <c r="AH335" s="3">
        <f t="shared" si="292"/>
        <v>-29.82</v>
      </c>
      <c r="AI335" s="3">
        <f t="shared" si="293"/>
        <v>0.73124999999999996</v>
      </c>
      <c r="AK335" s="3" t="str">
        <f t="shared" si="294"/>
        <v>1.14</v>
      </c>
      <c r="AL335" s="3" t="str">
        <f t="shared" si="295"/>
        <v>-</v>
      </c>
      <c r="AM335" s="3">
        <f t="shared" si="296"/>
        <v>148.83000000000001</v>
      </c>
      <c r="AN335" s="3">
        <f t="shared" si="297"/>
        <v>-29.82</v>
      </c>
      <c r="AO335" s="3">
        <f t="shared" si="298"/>
        <v>0.6825</v>
      </c>
      <c r="AQ335" s="3" t="str">
        <f t="shared" si="299"/>
        <v>1.14</v>
      </c>
      <c r="AR335" s="3" t="str">
        <f t="shared" si="300"/>
        <v>-</v>
      </c>
      <c r="AS335" s="3">
        <f t="shared" si="301"/>
        <v>148.83000000000001</v>
      </c>
      <c r="AT335" s="3">
        <f t="shared" si="302"/>
        <v>-29.82</v>
      </c>
      <c r="AU335" s="3">
        <f t="shared" si="303"/>
        <v>0.58499999999999996</v>
      </c>
      <c r="AW335" s="3" t="str">
        <f t="shared" si="304"/>
        <v>1.14</v>
      </c>
      <c r="AX335" s="3" t="str">
        <f t="shared" si="305"/>
        <v>-</v>
      </c>
      <c r="AY335" s="3">
        <f t="shared" si="306"/>
        <v>148.83000000000001</v>
      </c>
      <c r="AZ335" s="3">
        <f t="shared" si="307"/>
        <v>-29.82</v>
      </c>
      <c r="BA335" s="3">
        <f t="shared" si="308"/>
        <v>0.48749999999999999</v>
      </c>
      <c r="BC335" s="3" t="str">
        <f t="shared" si="309"/>
        <v>1.14</v>
      </c>
      <c r="BD335" s="3" t="str">
        <f t="shared" si="310"/>
        <v>-</v>
      </c>
      <c r="BE335" s="3">
        <f t="shared" si="311"/>
        <v>148.83000000000001</v>
      </c>
      <c r="BF335" s="3">
        <f t="shared" si="312"/>
        <v>-29.82</v>
      </c>
      <c r="BG335" s="3">
        <f t="shared" si="313"/>
        <v>0.29249999999999998</v>
      </c>
      <c r="BI335" s="3" t="str">
        <f t="shared" si="314"/>
        <v>1.14</v>
      </c>
      <c r="BJ335" s="3" t="str">
        <f t="shared" si="315"/>
        <v>-</v>
      </c>
      <c r="BK335" s="3">
        <f t="shared" si="316"/>
        <v>148.83000000000001</v>
      </c>
      <c r="BL335" s="3">
        <f t="shared" si="317"/>
        <v>-29.82</v>
      </c>
      <c r="BM335" s="3">
        <f t="shared" si="318"/>
        <v>9.7500000000000003E-2</v>
      </c>
    </row>
    <row r="336" spans="1:65" x14ac:dyDescent="0.3">
      <c r="A336" s="3" t="str">
        <f>'Forward collapse simulation'!B346</f>
        <v>1.14</v>
      </c>
      <c r="B336" s="3" t="str">
        <f>IF('Forward collapse simulation'!C346="","-",'Forward collapse simulation'!C346)</f>
        <v>-</v>
      </c>
      <c r="C336" s="3">
        <f>'Forward collapse simulation'!E346</f>
        <v>150.94</v>
      </c>
      <c r="D336" s="3">
        <f>'Forward collapse simulation'!AK346</f>
        <v>-46.62</v>
      </c>
      <c r="E336" s="84">
        <f>'Forward collapse simulation'!AL346</f>
        <v>1.2110000000000001</v>
      </c>
      <c r="G336" s="3" t="str">
        <f t="shared" si="269"/>
        <v>1.14</v>
      </c>
      <c r="H336" s="3" t="str">
        <f t="shared" si="270"/>
        <v>-</v>
      </c>
      <c r="I336" s="3">
        <f t="shared" si="271"/>
        <v>150.94</v>
      </c>
      <c r="J336" s="3">
        <f t="shared" si="272"/>
        <v>-46.62</v>
      </c>
      <c r="K336" s="3">
        <f t="shared" si="273"/>
        <v>1.15045</v>
      </c>
      <c r="M336" s="3" t="str">
        <f t="shared" si="274"/>
        <v>1.14</v>
      </c>
      <c r="N336" s="3" t="str">
        <f t="shared" si="275"/>
        <v>-</v>
      </c>
      <c r="O336" s="3">
        <f t="shared" si="276"/>
        <v>150.94</v>
      </c>
      <c r="P336" s="3">
        <f t="shared" si="277"/>
        <v>-46.62</v>
      </c>
      <c r="Q336" s="3">
        <f t="shared" si="278"/>
        <v>1.0899000000000001</v>
      </c>
      <c r="R336" s="85"/>
      <c r="S336" s="3" t="str">
        <f t="shared" si="279"/>
        <v>1.14</v>
      </c>
      <c r="T336" s="3" t="str">
        <f t="shared" si="280"/>
        <v>-</v>
      </c>
      <c r="U336" s="3">
        <f t="shared" si="281"/>
        <v>150.94</v>
      </c>
      <c r="V336" s="3">
        <f t="shared" si="282"/>
        <v>-46.62</v>
      </c>
      <c r="W336" s="3">
        <f t="shared" si="283"/>
        <v>1.02935</v>
      </c>
      <c r="X336" s="85"/>
      <c r="Y336" s="3" t="str">
        <f t="shared" si="284"/>
        <v>1.14</v>
      </c>
      <c r="Z336" s="3" t="str">
        <f t="shared" si="285"/>
        <v>-</v>
      </c>
      <c r="AA336" s="3">
        <f t="shared" si="286"/>
        <v>150.94</v>
      </c>
      <c r="AB336" s="3">
        <f t="shared" si="287"/>
        <v>-46.62</v>
      </c>
      <c r="AC336" s="3">
        <f t="shared" si="288"/>
        <v>0.96880000000000011</v>
      </c>
      <c r="AE336" s="3" t="str">
        <f t="shared" si="289"/>
        <v>1.14</v>
      </c>
      <c r="AF336" s="3" t="str">
        <f t="shared" si="290"/>
        <v>-</v>
      </c>
      <c r="AG336" s="3">
        <f t="shared" si="291"/>
        <v>150.94</v>
      </c>
      <c r="AH336" s="3">
        <f t="shared" si="292"/>
        <v>-46.62</v>
      </c>
      <c r="AI336" s="3">
        <f t="shared" si="293"/>
        <v>0.90825</v>
      </c>
      <c r="AK336" s="3" t="str">
        <f t="shared" si="294"/>
        <v>1.14</v>
      </c>
      <c r="AL336" s="3" t="str">
        <f t="shared" si="295"/>
        <v>-</v>
      </c>
      <c r="AM336" s="3">
        <f t="shared" si="296"/>
        <v>150.94</v>
      </c>
      <c r="AN336" s="3">
        <f t="shared" si="297"/>
        <v>-46.62</v>
      </c>
      <c r="AO336" s="3">
        <f t="shared" si="298"/>
        <v>0.84770000000000001</v>
      </c>
      <c r="AQ336" s="3" t="str">
        <f t="shared" si="299"/>
        <v>1.14</v>
      </c>
      <c r="AR336" s="3" t="str">
        <f t="shared" si="300"/>
        <v>-</v>
      </c>
      <c r="AS336" s="3">
        <f t="shared" si="301"/>
        <v>150.94</v>
      </c>
      <c r="AT336" s="3">
        <f t="shared" si="302"/>
        <v>-46.62</v>
      </c>
      <c r="AU336" s="3">
        <f t="shared" si="303"/>
        <v>0.72660000000000002</v>
      </c>
      <c r="AW336" s="3" t="str">
        <f t="shared" si="304"/>
        <v>1.14</v>
      </c>
      <c r="AX336" s="3" t="str">
        <f t="shared" si="305"/>
        <v>-</v>
      </c>
      <c r="AY336" s="3">
        <f t="shared" si="306"/>
        <v>150.94</v>
      </c>
      <c r="AZ336" s="3">
        <f t="shared" si="307"/>
        <v>-46.62</v>
      </c>
      <c r="BA336" s="3">
        <f t="shared" si="308"/>
        <v>0.60550000000000004</v>
      </c>
      <c r="BC336" s="3" t="str">
        <f t="shared" si="309"/>
        <v>1.14</v>
      </c>
      <c r="BD336" s="3" t="str">
        <f t="shared" si="310"/>
        <v>-</v>
      </c>
      <c r="BE336" s="3">
        <f t="shared" si="311"/>
        <v>150.94</v>
      </c>
      <c r="BF336" s="3">
        <f t="shared" si="312"/>
        <v>-46.62</v>
      </c>
      <c r="BG336" s="3">
        <f t="shared" si="313"/>
        <v>0.36330000000000001</v>
      </c>
      <c r="BI336" s="3" t="str">
        <f t="shared" si="314"/>
        <v>1.14</v>
      </c>
      <c r="BJ336" s="3" t="str">
        <f t="shared" si="315"/>
        <v>-</v>
      </c>
      <c r="BK336" s="3">
        <f t="shared" si="316"/>
        <v>150.94</v>
      </c>
      <c r="BL336" s="3">
        <f t="shared" si="317"/>
        <v>-46.62</v>
      </c>
      <c r="BM336" s="3">
        <f t="shared" si="318"/>
        <v>0.12110000000000001</v>
      </c>
    </row>
    <row r="337" spans="1:65" x14ac:dyDescent="0.3">
      <c r="A337" s="3" t="str">
        <f>'Forward collapse simulation'!B347</f>
        <v>1.14</v>
      </c>
      <c r="B337" s="3" t="str">
        <f>IF('Forward collapse simulation'!C347="","-",'Forward collapse simulation'!C347)</f>
        <v>-</v>
      </c>
      <c r="C337" s="3">
        <f>'Forward collapse simulation'!E347</f>
        <v>151.33000000000001</v>
      </c>
      <c r="D337" s="3">
        <f>'Forward collapse simulation'!AK347</f>
        <v>-53.28</v>
      </c>
      <c r="E337" s="84">
        <f>'Forward collapse simulation'!AL347</f>
        <v>1.119</v>
      </c>
      <c r="G337" s="3" t="str">
        <f t="shared" si="269"/>
        <v>1.14</v>
      </c>
      <c r="H337" s="3" t="str">
        <f t="shared" si="270"/>
        <v>-</v>
      </c>
      <c r="I337" s="3">
        <f t="shared" si="271"/>
        <v>151.33000000000001</v>
      </c>
      <c r="J337" s="3">
        <f t="shared" si="272"/>
        <v>-53.28</v>
      </c>
      <c r="K337" s="3">
        <f t="shared" si="273"/>
        <v>1.0630500000000001</v>
      </c>
      <c r="M337" s="3" t="str">
        <f t="shared" si="274"/>
        <v>1.14</v>
      </c>
      <c r="N337" s="3" t="str">
        <f t="shared" si="275"/>
        <v>-</v>
      </c>
      <c r="O337" s="3">
        <f t="shared" si="276"/>
        <v>151.33000000000001</v>
      </c>
      <c r="P337" s="3">
        <f t="shared" si="277"/>
        <v>-53.28</v>
      </c>
      <c r="Q337" s="3">
        <f t="shared" si="278"/>
        <v>1.0071000000000001</v>
      </c>
      <c r="R337" s="85"/>
      <c r="S337" s="3" t="str">
        <f t="shared" si="279"/>
        <v>1.14</v>
      </c>
      <c r="T337" s="3" t="str">
        <f t="shared" si="280"/>
        <v>-</v>
      </c>
      <c r="U337" s="3">
        <f t="shared" si="281"/>
        <v>151.33000000000001</v>
      </c>
      <c r="V337" s="3">
        <f t="shared" si="282"/>
        <v>-53.28</v>
      </c>
      <c r="W337" s="3">
        <f t="shared" si="283"/>
        <v>0.95114999999999994</v>
      </c>
      <c r="X337" s="85"/>
      <c r="Y337" s="3" t="str">
        <f t="shared" si="284"/>
        <v>1.14</v>
      </c>
      <c r="Z337" s="3" t="str">
        <f t="shared" si="285"/>
        <v>-</v>
      </c>
      <c r="AA337" s="3">
        <f t="shared" si="286"/>
        <v>151.33000000000001</v>
      </c>
      <c r="AB337" s="3">
        <f t="shared" si="287"/>
        <v>-53.28</v>
      </c>
      <c r="AC337" s="3">
        <f t="shared" si="288"/>
        <v>0.8952</v>
      </c>
      <c r="AE337" s="3" t="str">
        <f t="shared" si="289"/>
        <v>1.14</v>
      </c>
      <c r="AF337" s="3" t="str">
        <f t="shared" si="290"/>
        <v>-</v>
      </c>
      <c r="AG337" s="3">
        <f t="shared" si="291"/>
        <v>151.33000000000001</v>
      </c>
      <c r="AH337" s="3">
        <f t="shared" si="292"/>
        <v>-53.28</v>
      </c>
      <c r="AI337" s="3">
        <f t="shared" si="293"/>
        <v>0.83925000000000005</v>
      </c>
      <c r="AK337" s="3" t="str">
        <f t="shared" si="294"/>
        <v>1.14</v>
      </c>
      <c r="AL337" s="3" t="str">
        <f t="shared" si="295"/>
        <v>-</v>
      </c>
      <c r="AM337" s="3">
        <f t="shared" si="296"/>
        <v>151.33000000000001</v>
      </c>
      <c r="AN337" s="3">
        <f t="shared" si="297"/>
        <v>-53.28</v>
      </c>
      <c r="AO337" s="3">
        <f t="shared" si="298"/>
        <v>0.7833</v>
      </c>
      <c r="AQ337" s="3" t="str">
        <f t="shared" si="299"/>
        <v>1.14</v>
      </c>
      <c r="AR337" s="3" t="str">
        <f t="shared" si="300"/>
        <v>-</v>
      </c>
      <c r="AS337" s="3">
        <f t="shared" si="301"/>
        <v>151.33000000000001</v>
      </c>
      <c r="AT337" s="3">
        <f t="shared" si="302"/>
        <v>-53.28</v>
      </c>
      <c r="AU337" s="3">
        <f t="shared" si="303"/>
        <v>0.6714</v>
      </c>
      <c r="AW337" s="3" t="str">
        <f t="shared" si="304"/>
        <v>1.14</v>
      </c>
      <c r="AX337" s="3" t="str">
        <f t="shared" si="305"/>
        <v>-</v>
      </c>
      <c r="AY337" s="3">
        <f t="shared" si="306"/>
        <v>151.33000000000001</v>
      </c>
      <c r="AZ337" s="3">
        <f t="shared" si="307"/>
        <v>-53.28</v>
      </c>
      <c r="BA337" s="3">
        <f t="shared" si="308"/>
        <v>0.5595</v>
      </c>
      <c r="BC337" s="3" t="str">
        <f t="shared" si="309"/>
        <v>1.14</v>
      </c>
      <c r="BD337" s="3" t="str">
        <f t="shared" si="310"/>
        <v>-</v>
      </c>
      <c r="BE337" s="3">
        <f t="shared" si="311"/>
        <v>151.33000000000001</v>
      </c>
      <c r="BF337" s="3">
        <f t="shared" si="312"/>
        <v>-53.28</v>
      </c>
      <c r="BG337" s="3">
        <f t="shared" si="313"/>
        <v>0.3357</v>
      </c>
      <c r="BI337" s="3" t="str">
        <f t="shared" si="314"/>
        <v>1.14</v>
      </c>
      <c r="BJ337" s="3" t="str">
        <f t="shared" si="315"/>
        <v>-</v>
      </c>
      <c r="BK337" s="3">
        <f t="shared" si="316"/>
        <v>151.33000000000001</v>
      </c>
      <c r="BL337" s="3">
        <f t="shared" si="317"/>
        <v>-53.28</v>
      </c>
      <c r="BM337" s="3">
        <f t="shared" si="318"/>
        <v>0.1119</v>
      </c>
    </row>
    <row r="338" spans="1:65" x14ac:dyDescent="0.3">
      <c r="A338" s="3" t="str">
        <f>'Forward collapse simulation'!B348</f>
        <v>1.14</v>
      </c>
      <c r="B338" s="3" t="str">
        <f>IF('Forward collapse simulation'!C348="","-",'Forward collapse simulation'!C348)</f>
        <v>-</v>
      </c>
      <c r="C338" s="3">
        <f>'Forward collapse simulation'!E348</f>
        <v>145.24</v>
      </c>
      <c r="D338" s="3">
        <f>'Forward collapse simulation'!AK348</f>
        <v>-67.47</v>
      </c>
      <c r="E338" s="84">
        <f>'Forward collapse simulation'!AL348</f>
        <v>1.0069999999999999</v>
      </c>
      <c r="G338" s="3" t="str">
        <f t="shared" si="269"/>
        <v>1.14</v>
      </c>
      <c r="H338" s="3" t="str">
        <f t="shared" si="270"/>
        <v>-</v>
      </c>
      <c r="I338" s="3">
        <f t="shared" si="271"/>
        <v>145.24</v>
      </c>
      <c r="J338" s="3">
        <f t="shared" si="272"/>
        <v>-67.47</v>
      </c>
      <c r="K338" s="3">
        <f t="shared" si="273"/>
        <v>0.95664999999999989</v>
      </c>
      <c r="M338" s="3" t="str">
        <f t="shared" si="274"/>
        <v>1.14</v>
      </c>
      <c r="N338" s="3" t="str">
        <f t="shared" si="275"/>
        <v>-</v>
      </c>
      <c r="O338" s="3">
        <f t="shared" si="276"/>
        <v>145.24</v>
      </c>
      <c r="P338" s="3">
        <f t="shared" si="277"/>
        <v>-67.47</v>
      </c>
      <c r="Q338" s="3">
        <f t="shared" si="278"/>
        <v>0.90629999999999988</v>
      </c>
      <c r="R338" s="85"/>
      <c r="S338" s="3" t="str">
        <f t="shared" si="279"/>
        <v>1.14</v>
      </c>
      <c r="T338" s="3" t="str">
        <f t="shared" si="280"/>
        <v>-</v>
      </c>
      <c r="U338" s="3">
        <f t="shared" si="281"/>
        <v>145.24</v>
      </c>
      <c r="V338" s="3">
        <f t="shared" si="282"/>
        <v>-67.47</v>
      </c>
      <c r="W338" s="3">
        <f t="shared" si="283"/>
        <v>0.85594999999999988</v>
      </c>
      <c r="X338" s="85"/>
      <c r="Y338" s="3" t="str">
        <f t="shared" si="284"/>
        <v>1.14</v>
      </c>
      <c r="Z338" s="3" t="str">
        <f t="shared" si="285"/>
        <v>-</v>
      </c>
      <c r="AA338" s="3">
        <f t="shared" si="286"/>
        <v>145.24</v>
      </c>
      <c r="AB338" s="3">
        <f t="shared" si="287"/>
        <v>-67.47</v>
      </c>
      <c r="AC338" s="3">
        <f t="shared" si="288"/>
        <v>0.80559999999999998</v>
      </c>
      <c r="AE338" s="3" t="str">
        <f t="shared" si="289"/>
        <v>1.14</v>
      </c>
      <c r="AF338" s="3" t="str">
        <f t="shared" si="290"/>
        <v>-</v>
      </c>
      <c r="AG338" s="3">
        <f t="shared" si="291"/>
        <v>145.24</v>
      </c>
      <c r="AH338" s="3">
        <f t="shared" si="292"/>
        <v>-67.47</v>
      </c>
      <c r="AI338" s="3">
        <f t="shared" si="293"/>
        <v>0.75524999999999998</v>
      </c>
      <c r="AK338" s="3" t="str">
        <f t="shared" si="294"/>
        <v>1.14</v>
      </c>
      <c r="AL338" s="3" t="str">
        <f t="shared" si="295"/>
        <v>-</v>
      </c>
      <c r="AM338" s="3">
        <f t="shared" si="296"/>
        <v>145.24</v>
      </c>
      <c r="AN338" s="3">
        <f t="shared" si="297"/>
        <v>-67.47</v>
      </c>
      <c r="AO338" s="3">
        <f t="shared" si="298"/>
        <v>0.70489999999999986</v>
      </c>
      <c r="AQ338" s="3" t="str">
        <f t="shared" si="299"/>
        <v>1.14</v>
      </c>
      <c r="AR338" s="3" t="str">
        <f t="shared" si="300"/>
        <v>-</v>
      </c>
      <c r="AS338" s="3">
        <f t="shared" si="301"/>
        <v>145.24</v>
      </c>
      <c r="AT338" s="3">
        <f t="shared" si="302"/>
        <v>-67.47</v>
      </c>
      <c r="AU338" s="3">
        <f t="shared" si="303"/>
        <v>0.60419999999999996</v>
      </c>
      <c r="AW338" s="3" t="str">
        <f t="shared" si="304"/>
        <v>1.14</v>
      </c>
      <c r="AX338" s="3" t="str">
        <f t="shared" si="305"/>
        <v>-</v>
      </c>
      <c r="AY338" s="3">
        <f t="shared" si="306"/>
        <v>145.24</v>
      </c>
      <c r="AZ338" s="3">
        <f t="shared" si="307"/>
        <v>-67.47</v>
      </c>
      <c r="BA338" s="3">
        <f t="shared" si="308"/>
        <v>0.50349999999999995</v>
      </c>
      <c r="BC338" s="3" t="str">
        <f t="shared" si="309"/>
        <v>1.14</v>
      </c>
      <c r="BD338" s="3" t="str">
        <f t="shared" si="310"/>
        <v>-</v>
      </c>
      <c r="BE338" s="3">
        <f t="shared" si="311"/>
        <v>145.24</v>
      </c>
      <c r="BF338" s="3">
        <f t="shared" si="312"/>
        <v>-67.47</v>
      </c>
      <c r="BG338" s="3">
        <f t="shared" si="313"/>
        <v>0.30209999999999998</v>
      </c>
      <c r="BI338" s="3" t="str">
        <f t="shared" si="314"/>
        <v>1.14</v>
      </c>
      <c r="BJ338" s="3" t="str">
        <f t="shared" si="315"/>
        <v>-</v>
      </c>
      <c r="BK338" s="3">
        <f t="shared" si="316"/>
        <v>145.24</v>
      </c>
      <c r="BL338" s="3">
        <f t="shared" si="317"/>
        <v>-67.47</v>
      </c>
      <c r="BM338" s="3">
        <f t="shared" si="318"/>
        <v>0.1007</v>
      </c>
    </row>
    <row r="339" spans="1:65" x14ac:dyDescent="0.3">
      <c r="A339" s="3" t="str">
        <f>'Forward collapse simulation'!B349</f>
        <v>1.14</v>
      </c>
      <c r="B339" s="3" t="str">
        <f>IF('Forward collapse simulation'!C349="","-",'Forward collapse simulation'!C349)</f>
        <v>-</v>
      </c>
      <c r="C339" s="3">
        <f>'Forward collapse simulation'!E349</f>
        <v>131.03</v>
      </c>
      <c r="D339" s="3">
        <f>'Forward collapse simulation'!AK349</f>
        <v>-77.97</v>
      </c>
      <c r="E339" s="84">
        <f>'Forward collapse simulation'!AL349</f>
        <v>0.98</v>
      </c>
      <c r="G339" s="3" t="str">
        <f t="shared" si="269"/>
        <v>1.14</v>
      </c>
      <c r="H339" s="3" t="str">
        <f t="shared" si="270"/>
        <v>-</v>
      </c>
      <c r="I339" s="3">
        <f t="shared" si="271"/>
        <v>131.03</v>
      </c>
      <c r="J339" s="3">
        <f t="shared" si="272"/>
        <v>-77.97</v>
      </c>
      <c r="K339" s="3">
        <f t="shared" si="273"/>
        <v>0.93099999999999994</v>
      </c>
      <c r="M339" s="3" t="str">
        <f t="shared" si="274"/>
        <v>1.14</v>
      </c>
      <c r="N339" s="3" t="str">
        <f t="shared" si="275"/>
        <v>-</v>
      </c>
      <c r="O339" s="3">
        <f t="shared" si="276"/>
        <v>131.03</v>
      </c>
      <c r="P339" s="3">
        <f t="shared" si="277"/>
        <v>-77.97</v>
      </c>
      <c r="Q339" s="3">
        <f t="shared" si="278"/>
        <v>0.88200000000000001</v>
      </c>
      <c r="R339" s="85"/>
      <c r="S339" s="3" t="str">
        <f t="shared" si="279"/>
        <v>1.14</v>
      </c>
      <c r="T339" s="3" t="str">
        <f t="shared" si="280"/>
        <v>-</v>
      </c>
      <c r="U339" s="3">
        <f t="shared" si="281"/>
        <v>131.03</v>
      </c>
      <c r="V339" s="3">
        <f t="shared" si="282"/>
        <v>-77.97</v>
      </c>
      <c r="W339" s="3">
        <f t="shared" si="283"/>
        <v>0.83299999999999996</v>
      </c>
      <c r="X339" s="85"/>
      <c r="Y339" s="3" t="str">
        <f t="shared" si="284"/>
        <v>1.14</v>
      </c>
      <c r="Z339" s="3" t="str">
        <f t="shared" si="285"/>
        <v>-</v>
      </c>
      <c r="AA339" s="3">
        <f t="shared" si="286"/>
        <v>131.03</v>
      </c>
      <c r="AB339" s="3">
        <f t="shared" si="287"/>
        <v>-77.97</v>
      </c>
      <c r="AC339" s="3">
        <f t="shared" si="288"/>
        <v>0.78400000000000003</v>
      </c>
      <c r="AE339" s="3" t="str">
        <f t="shared" si="289"/>
        <v>1.14</v>
      </c>
      <c r="AF339" s="3" t="str">
        <f t="shared" si="290"/>
        <v>-</v>
      </c>
      <c r="AG339" s="3">
        <f t="shared" si="291"/>
        <v>131.03</v>
      </c>
      <c r="AH339" s="3">
        <f t="shared" si="292"/>
        <v>-77.97</v>
      </c>
      <c r="AI339" s="3">
        <f t="shared" si="293"/>
        <v>0.73499999999999999</v>
      </c>
      <c r="AK339" s="3" t="str">
        <f t="shared" si="294"/>
        <v>1.14</v>
      </c>
      <c r="AL339" s="3" t="str">
        <f t="shared" si="295"/>
        <v>-</v>
      </c>
      <c r="AM339" s="3">
        <f t="shared" si="296"/>
        <v>131.03</v>
      </c>
      <c r="AN339" s="3">
        <f t="shared" si="297"/>
        <v>-77.97</v>
      </c>
      <c r="AO339" s="3">
        <f t="shared" si="298"/>
        <v>0.68599999999999994</v>
      </c>
      <c r="AQ339" s="3" t="str">
        <f t="shared" si="299"/>
        <v>1.14</v>
      </c>
      <c r="AR339" s="3" t="str">
        <f t="shared" si="300"/>
        <v>-</v>
      </c>
      <c r="AS339" s="3">
        <f t="shared" si="301"/>
        <v>131.03</v>
      </c>
      <c r="AT339" s="3">
        <f t="shared" si="302"/>
        <v>-77.97</v>
      </c>
      <c r="AU339" s="3">
        <f t="shared" si="303"/>
        <v>0.58799999999999997</v>
      </c>
      <c r="AW339" s="3" t="str">
        <f t="shared" si="304"/>
        <v>1.14</v>
      </c>
      <c r="AX339" s="3" t="str">
        <f t="shared" si="305"/>
        <v>-</v>
      </c>
      <c r="AY339" s="3">
        <f t="shared" si="306"/>
        <v>131.03</v>
      </c>
      <c r="AZ339" s="3">
        <f t="shared" si="307"/>
        <v>-77.97</v>
      </c>
      <c r="BA339" s="3">
        <f t="shared" si="308"/>
        <v>0.49</v>
      </c>
      <c r="BC339" s="3" t="str">
        <f t="shared" si="309"/>
        <v>1.14</v>
      </c>
      <c r="BD339" s="3" t="str">
        <f t="shared" si="310"/>
        <v>-</v>
      </c>
      <c r="BE339" s="3">
        <f t="shared" si="311"/>
        <v>131.03</v>
      </c>
      <c r="BF339" s="3">
        <f t="shared" si="312"/>
        <v>-77.97</v>
      </c>
      <c r="BG339" s="3">
        <f t="shared" si="313"/>
        <v>0.29399999999999998</v>
      </c>
      <c r="BI339" s="3" t="str">
        <f t="shared" si="314"/>
        <v>1.14</v>
      </c>
      <c r="BJ339" s="3" t="str">
        <f t="shared" si="315"/>
        <v>-</v>
      </c>
      <c r="BK339" s="3">
        <f t="shared" si="316"/>
        <v>131.03</v>
      </c>
      <c r="BL339" s="3">
        <f t="shared" si="317"/>
        <v>-77.97</v>
      </c>
      <c r="BM339" s="3">
        <f t="shared" si="318"/>
        <v>9.8000000000000004E-2</v>
      </c>
    </row>
    <row r="340" spans="1:65" x14ac:dyDescent="0.3">
      <c r="A340" s="3" t="str">
        <f>'Forward collapse simulation'!B350</f>
        <v>1.14</v>
      </c>
      <c r="B340" s="3" t="str">
        <f>IF('Forward collapse simulation'!C350="","-",'Forward collapse simulation'!C350)</f>
        <v>1.15</v>
      </c>
      <c r="C340" s="3">
        <f>'Forward collapse simulation'!E350</f>
        <v>68.12</v>
      </c>
      <c r="D340" s="3">
        <f>'Forward collapse simulation'!AK350</f>
        <v>-3.75</v>
      </c>
      <c r="E340" s="84">
        <f>'Forward collapse simulation'!AL350</f>
        <v>4.6470000000000002</v>
      </c>
      <c r="G340" s="3" t="str">
        <f t="shared" si="269"/>
        <v>1.14</v>
      </c>
      <c r="H340" s="3" t="str">
        <f t="shared" si="270"/>
        <v>1.15</v>
      </c>
      <c r="I340" s="3">
        <f t="shared" si="271"/>
        <v>68.12</v>
      </c>
      <c r="J340" s="3">
        <f t="shared" si="272"/>
        <v>-3.75</v>
      </c>
      <c r="K340" s="3">
        <f t="shared" si="273"/>
        <v>4.6470000000000002</v>
      </c>
      <c r="M340" s="3" t="str">
        <f t="shared" si="274"/>
        <v>1.14</v>
      </c>
      <c r="N340" s="3" t="str">
        <f t="shared" si="275"/>
        <v>1.15</v>
      </c>
      <c r="O340" s="3">
        <f t="shared" si="276"/>
        <v>68.12</v>
      </c>
      <c r="P340" s="3">
        <f t="shared" si="277"/>
        <v>-3.75</v>
      </c>
      <c r="Q340" s="3">
        <f t="shared" si="278"/>
        <v>4.6470000000000002</v>
      </c>
      <c r="R340" s="85"/>
      <c r="S340" s="3" t="str">
        <f t="shared" si="279"/>
        <v>1.14</v>
      </c>
      <c r="T340" s="3" t="str">
        <f t="shared" si="280"/>
        <v>1.15</v>
      </c>
      <c r="U340" s="3">
        <f t="shared" si="281"/>
        <v>68.12</v>
      </c>
      <c r="V340" s="3">
        <f t="shared" si="282"/>
        <v>-3.75</v>
      </c>
      <c r="W340" s="3">
        <f t="shared" si="283"/>
        <v>4.6470000000000002</v>
      </c>
      <c r="X340" s="85"/>
      <c r="Y340" s="3" t="str">
        <f t="shared" si="284"/>
        <v>1.14</v>
      </c>
      <c r="Z340" s="3" t="str">
        <f t="shared" si="285"/>
        <v>1.15</v>
      </c>
      <c r="AA340" s="3">
        <f t="shared" si="286"/>
        <v>68.12</v>
      </c>
      <c r="AB340" s="3">
        <f t="shared" si="287"/>
        <v>-3.75</v>
      </c>
      <c r="AC340" s="3">
        <f t="shared" si="288"/>
        <v>4.6470000000000002</v>
      </c>
      <c r="AE340" s="3" t="str">
        <f t="shared" si="289"/>
        <v>1.14</v>
      </c>
      <c r="AF340" s="3" t="str">
        <f t="shared" si="290"/>
        <v>1.15</v>
      </c>
      <c r="AG340" s="3">
        <f t="shared" si="291"/>
        <v>68.12</v>
      </c>
      <c r="AH340" s="3">
        <f t="shared" si="292"/>
        <v>-3.75</v>
      </c>
      <c r="AI340" s="3">
        <f t="shared" si="293"/>
        <v>4.6470000000000002</v>
      </c>
      <c r="AK340" s="3" t="str">
        <f t="shared" si="294"/>
        <v>1.14</v>
      </c>
      <c r="AL340" s="3" t="str">
        <f t="shared" si="295"/>
        <v>1.15</v>
      </c>
      <c r="AM340" s="3">
        <f t="shared" si="296"/>
        <v>68.12</v>
      </c>
      <c r="AN340" s="3">
        <f t="shared" si="297"/>
        <v>-3.75</v>
      </c>
      <c r="AO340" s="3">
        <f t="shared" si="298"/>
        <v>4.6470000000000002</v>
      </c>
      <c r="AQ340" s="3" t="str">
        <f t="shared" si="299"/>
        <v>1.14</v>
      </c>
      <c r="AR340" s="3" t="str">
        <f t="shared" si="300"/>
        <v>1.15</v>
      </c>
      <c r="AS340" s="3">
        <f t="shared" si="301"/>
        <v>68.12</v>
      </c>
      <c r="AT340" s="3">
        <f t="shared" si="302"/>
        <v>-3.75</v>
      </c>
      <c r="AU340" s="3">
        <f t="shared" si="303"/>
        <v>4.6470000000000002</v>
      </c>
      <c r="AW340" s="3" t="str">
        <f t="shared" si="304"/>
        <v>1.14</v>
      </c>
      <c r="AX340" s="3" t="str">
        <f t="shared" si="305"/>
        <v>1.15</v>
      </c>
      <c r="AY340" s="3">
        <f t="shared" si="306"/>
        <v>68.12</v>
      </c>
      <c r="AZ340" s="3">
        <f t="shared" si="307"/>
        <v>-3.75</v>
      </c>
      <c r="BA340" s="3">
        <f t="shared" si="308"/>
        <v>4.6470000000000002</v>
      </c>
      <c r="BC340" s="3" t="str">
        <f t="shared" si="309"/>
        <v>1.14</v>
      </c>
      <c r="BD340" s="3" t="str">
        <f t="shared" si="310"/>
        <v>1.15</v>
      </c>
      <c r="BE340" s="3">
        <f t="shared" si="311"/>
        <v>68.12</v>
      </c>
      <c r="BF340" s="3">
        <f t="shared" si="312"/>
        <v>-3.75</v>
      </c>
      <c r="BG340" s="3">
        <f t="shared" si="313"/>
        <v>4.6470000000000002</v>
      </c>
      <c r="BI340" s="3" t="str">
        <f t="shared" si="314"/>
        <v>1.14</v>
      </c>
      <c r="BJ340" s="3" t="str">
        <f t="shared" si="315"/>
        <v>1.15</v>
      </c>
      <c r="BK340" s="3">
        <f t="shared" si="316"/>
        <v>68.12</v>
      </c>
      <c r="BL340" s="3">
        <f t="shared" si="317"/>
        <v>-3.75</v>
      </c>
      <c r="BM340" s="3">
        <f t="shared" si="318"/>
        <v>4.6470000000000002</v>
      </c>
    </row>
    <row r="341" spans="1:65" x14ac:dyDescent="0.3">
      <c r="A341" s="3" t="str">
        <f>'Forward collapse simulation'!B351</f>
        <v>1.11</v>
      </c>
      <c r="B341" s="3" t="str">
        <f>IF('Forward collapse simulation'!C351="","-",'Forward collapse simulation'!C351)</f>
        <v>1.16</v>
      </c>
      <c r="C341" s="3">
        <f>'Forward collapse simulation'!E351</f>
        <v>50.13</v>
      </c>
      <c r="D341" s="3">
        <f>'Forward collapse simulation'!AK351</f>
        <v>2.12</v>
      </c>
      <c r="E341" s="84">
        <f>'Forward collapse simulation'!AL351</f>
        <v>15.757999999999999</v>
      </c>
      <c r="G341" s="3" t="str">
        <f t="shared" si="269"/>
        <v>1.11</v>
      </c>
      <c r="H341" s="3" t="str">
        <f t="shared" si="270"/>
        <v>1.16</v>
      </c>
      <c r="I341" s="3">
        <f t="shared" si="271"/>
        <v>50.13</v>
      </c>
      <c r="J341" s="3">
        <f t="shared" si="272"/>
        <v>2.12</v>
      </c>
      <c r="K341" s="3">
        <f t="shared" si="273"/>
        <v>15.757999999999999</v>
      </c>
      <c r="M341" s="3" t="str">
        <f t="shared" si="274"/>
        <v>1.11</v>
      </c>
      <c r="N341" s="3" t="str">
        <f t="shared" si="275"/>
        <v>1.16</v>
      </c>
      <c r="O341" s="3">
        <f t="shared" si="276"/>
        <v>50.13</v>
      </c>
      <c r="P341" s="3">
        <f t="shared" si="277"/>
        <v>2.12</v>
      </c>
      <c r="Q341" s="3">
        <f t="shared" si="278"/>
        <v>15.757999999999999</v>
      </c>
      <c r="R341" s="85"/>
      <c r="S341" s="3" t="str">
        <f t="shared" si="279"/>
        <v>1.11</v>
      </c>
      <c r="T341" s="3" t="str">
        <f t="shared" si="280"/>
        <v>1.16</v>
      </c>
      <c r="U341" s="3">
        <f t="shared" si="281"/>
        <v>50.13</v>
      </c>
      <c r="V341" s="3">
        <f t="shared" si="282"/>
        <v>2.12</v>
      </c>
      <c r="W341" s="3">
        <f t="shared" si="283"/>
        <v>15.757999999999999</v>
      </c>
      <c r="X341" s="85"/>
      <c r="Y341" s="3" t="str">
        <f t="shared" si="284"/>
        <v>1.11</v>
      </c>
      <c r="Z341" s="3" t="str">
        <f t="shared" si="285"/>
        <v>1.16</v>
      </c>
      <c r="AA341" s="3">
        <f t="shared" si="286"/>
        <v>50.13</v>
      </c>
      <c r="AB341" s="3">
        <f t="shared" si="287"/>
        <v>2.12</v>
      </c>
      <c r="AC341" s="3">
        <f t="shared" si="288"/>
        <v>15.757999999999999</v>
      </c>
      <c r="AE341" s="3" t="str">
        <f t="shared" si="289"/>
        <v>1.11</v>
      </c>
      <c r="AF341" s="3" t="str">
        <f t="shared" si="290"/>
        <v>1.16</v>
      </c>
      <c r="AG341" s="3">
        <f t="shared" si="291"/>
        <v>50.13</v>
      </c>
      <c r="AH341" s="3">
        <f t="shared" si="292"/>
        <v>2.12</v>
      </c>
      <c r="AI341" s="3">
        <f t="shared" si="293"/>
        <v>15.757999999999999</v>
      </c>
      <c r="AK341" s="3" t="str">
        <f t="shared" si="294"/>
        <v>1.11</v>
      </c>
      <c r="AL341" s="3" t="str">
        <f t="shared" si="295"/>
        <v>1.16</v>
      </c>
      <c r="AM341" s="3">
        <f t="shared" si="296"/>
        <v>50.13</v>
      </c>
      <c r="AN341" s="3">
        <f t="shared" si="297"/>
        <v>2.12</v>
      </c>
      <c r="AO341" s="3">
        <f t="shared" si="298"/>
        <v>15.757999999999999</v>
      </c>
      <c r="AQ341" s="3" t="str">
        <f t="shared" si="299"/>
        <v>1.11</v>
      </c>
      <c r="AR341" s="3" t="str">
        <f t="shared" si="300"/>
        <v>1.16</v>
      </c>
      <c r="AS341" s="3">
        <f t="shared" si="301"/>
        <v>50.13</v>
      </c>
      <c r="AT341" s="3">
        <f t="shared" si="302"/>
        <v>2.12</v>
      </c>
      <c r="AU341" s="3">
        <f t="shared" si="303"/>
        <v>15.757999999999999</v>
      </c>
      <c r="AW341" s="3" t="str">
        <f t="shared" si="304"/>
        <v>1.11</v>
      </c>
      <c r="AX341" s="3" t="str">
        <f t="shared" si="305"/>
        <v>1.16</v>
      </c>
      <c r="AY341" s="3">
        <f t="shared" si="306"/>
        <v>50.13</v>
      </c>
      <c r="AZ341" s="3">
        <f t="shared" si="307"/>
        <v>2.12</v>
      </c>
      <c r="BA341" s="3">
        <f t="shared" si="308"/>
        <v>15.757999999999999</v>
      </c>
      <c r="BC341" s="3" t="str">
        <f t="shared" si="309"/>
        <v>1.11</v>
      </c>
      <c r="BD341" s="3" t="str">
        <f t="shared" si="310"/>
        <v>1.16</v>
      </c>
      <c r="BE341" s="3">
        <f t="shared" si="311"/>
        <v>50.13</v>
      </c>
      <c r="BF341" s="3">
        <f t="shared" si="312"/>
        <v>2.12</v>
      </c>
      <c r="BG341" s="3">
        <f t="shared" si="313"/>
        <v>15.757999999999999</v>
      </c>
      <c r="BI341" s="3" t="str">
        <f t="shared" si="314"/>
        <v>1.11</v>
      </c>
      <c r="BJ341" s="3" t="str">
        <f t="shared" si="315"/>
        <v>1.16</v>
      </c>
      <c r="BK341" s="3">
        <f t="shared" si="316"/>
        <v>50.13</v>
      </c>
      <c r="BL341" s="3">
        <f t="shared" si="317"/>
        <v>2.12</v>
      </c>
      <c r="BM341" s="3">
        <f t="shared" si="318"/>
        <v>15.757999999999999</v>
      </c>
    </row>
    <row r="342" spans="1:65" x14ac:dyDescent="0.3">
      <c r="A342" s="3" t="str">
        <f>'Forward collapse simulation'!B352</f>
        <v>1.16</v>
      </c>
      <c r="B342" s="3" t="str">
        <f>IF('Forward collapse simulation'!C352="","-",'Forward collapse simulation'!C352)</f>
        <v>-</v>
      </c>
      <c r="C342" s="3">
        <f>'Forward collapse simulation'!E352</f>
        <v>348.86</v>
      </c>
      <c r="D342" s="3">
        <f>'Forward collapse simulation'!AK352</f>
        <v>-74.31</v>
      </c>
      <c r="E342" s="84">
        <f>'Forward collapse simulation'!AL352</f>
        <v>0.97599999999999998</v>
      </c>
      <c r="G342" s="3" t="str">
        <f t="shared" si="269"/>
        <v>1.16</v>
      </c>
      <c r="H342" s="3" t="str">
        <f t="shared" si="270"/>
        <v>-</v>
      </c>
      <c r="I342" s="3">
        <f t="shared" si="271"/>
        <v>348.86</v>
      </c>
      <c r="J342" s="3">
        <f t="shared" si="272"/>
        <v>-74.31</v>
      </c>
      <c r="K342" s="3">
        <f t="shared" si="273"/>
        <v>0.92719999999999991</v>
      </c>
      <c r="M342" s="3" t="str">
        <f t="shared" si="274"/>
        <v>1.16</v>
      </c>
      <c r="N342" s="3" t="str">
        <f t="shared" si="275"/>
        <v>-</v>
      </c>
      <c r="O342" s="3">
        <f t="shared" si="276"/>
        <v>348.86</v>
      </c>
      <c r="P342" s="3">
        <f t="shared" si="277"/>
        <v>-74.31</v>
      </c>
      <c r="Q342" s="3">
        <f t="shared" si="278"/>
        <v>0.87839999999999996</v>
      </c>
      <c r="R342" s="85"/>
      <c r="S342" s="3" t="str">
        <f t="shared" si="279"/>
        <v>1.16</v>
      </c>
      <c r="T342" s="3" t="str">
        <f t="shared" si="280"/>
        <v>-</v>
      </c>
      <c r="U342" s="3">
        <f t="shared" si="281"/>
        <v>348.86</v>
      </c>
      <c r="V342" s="3">
        <f t="shared" si="282"/>
        <v>-74.31</v>
      </c>
      <c r="W342" s="3">
        <f t="shared" si="283"/>
        <v>0.8296</v>
      </c>
      <c r="X342" s="85"/>
      <c r="Y342" s="3" t="str">
        <f t="shared" si="284"/>
        <v>1.16</v>
      </c>
      <c r="Z342" s="3" t="str">
        <f t="shared" si="285"/>
        <v>-</v>
      </c>
      <c r="AA342" s="3">
        <f t="shared" si="286"/>
        <v>348.86</v>
      </c>
      <c r="AB342" s="3">
        <f t="shared" si="287"/>
        <v>-74.31</v>
      </c>
      <c r="AC342" s="3">
        <f t="shared" si="288"/>
        <v>0.78080000000000005</v>
      </c>
      <c r="AE342" s="3" t="str">
        <f t="shared" si="289"/>
        <v>1.16</v>
      </c>
      <c r="AF342" s="3" t="str">
        <f t="shared" si="290"/>
        <v>-</v>
      </c>
      <c r="AG342" s="3">
        <f t="shared" si="291"/>
        <v>348.86</v>
      </c>
      <c r="AH342" s="3">
        <f t="shared" si="292"/>
        <v>-74.31</v>
      </c>
      <c r="AI342" s="3">
        <f t="shared" si="293"/>
        <v>0.73199999999999998</v>
      </c>
      <c r="AK342" s="3" t="str">
        <f t="shared" si="294"/>
        <v>1.16</v>
      </c>
      <c r="AL342" s="3" t="str">
        <f t="shared" si="295"/>
        <v>-</v>
      </c>
      <c r="AM342" s="3">
        <f t="shared" si="296"/>
        <v>348.86</v>
      </c>
      <c r="AN342" s="3">
        <f t="shared" si="297"/>
        <v>-74.31</v>
      </c>
      <c r="AO342" s="3">
        <f t="shared" si="298"/>
        <v>0.68319999999999992</v>
      </c>
      <c r="AQ342" s="3" t="str">
        <f t="shared" si="299"/>
        <v>1.16</v>
      </c>
      <c r="AR342" s="3" t="str">
        <f t="shared" si="300"/>
        <v>-</v>
      </c>
      <c r="AS342" s="3">
        <f t="shared" si="301"/>
        <v>348.86</v>
      </c>
      <c r="AT342" s="3">
        <f t="shared" si="302"/>
        <v>-74.31</v>
      </c>
      <c r="AU342" s="3">
        <f t="shared" si="303"/>
        <v>0.58560000000000001</v>
      </c>
      <c r="AW342" s="3" t="str">
        <f t="shared" si="304"/>
        <v>1.16</v>
      </c>
      <c r="AX342" s="3" t="str">
        <f t="shared" si="305"/>
        <v>-</v>
      </c>
      <c r="AY342" s="3">
        <f t="shared" si="306"/>
        <v>348.86</v>
      </c>
      <c r="AZ342" s="3">
        <f t="shared" si="307"/>
        <v>-74.31</v>
      </c>
      <c r="BA342" s="3">
        <f t="shared" si="308"/>
        <v>0.48799999999999999</v>
      </c>
      <c r="BC342" s="3" t="str">
        <f t="shared" si="309"/>
        <v>1.16</v>
      </c>
      <c r="BD342" s="3" t="str">
        <f t="shared" si="310"/>
        <v>-</v>
      </c>
      <c r="BE342" s="3">
        <f t="shared" si="311"/>
        <v>348.86</v>
      </c>
      <c r="BF342" s="3">
        <f t="shared" si="312"/>
        <v>-74.31</v>
      </c>
      <c r="BG342" s="3">
        <f t="shared" si="313"/>
        <v>0.2928</v>
      </c>
      <c r="BI342" s="3" t="str">
        <f t="shared" si="314"/>
        <v>1.16</v>
      </c>
      <c r="BJ342" s="3" t="str">
        <f t="shared" si="315"/>
        <v>-</v>
      </c>
      <c r="BK342" s="3">
        <f t="shared" si="316"/>
        <v>348.86</v>
      </c>
      <c r="BL342" s="3">
        <f t="shared" si="317"/>
        <v>-74.31</v>
      </c>
      <c r="BM342" s="3">
        <f t="shared" si="318"/>
        <v>9.7600000000000006E-2</v>
      </c>
    </row>
    <row r="343" spans="1:65" x14ac:dyDescent="0.3">
      <c r="A343" s="3" t="str">
        <f>'Forward collapse simulation'!B353</f>
        <v>1.16</v>
      </c>
      <c r="B343" s="3" t="str">
        <f>IF('Forward collapse simulation'!C353="","-",'Forward collapse simulation'!C353)</f>
        <v>-</v>
      </c>
      <c r="C343" s="3">
        <f>'Forward collapse simulation'!E353</f>
        <v>333.41</v>
      </c>
      <c r="D343" s="3">
        <f>'Forward collapse simulation'!AK353</f>
        <v>-46.51</v>
      </c>
      <c r="E343" s="84">
        <f>'Forward collapse simulation'!AL353</f>
        <v>1.2529999999999999</v>
      </c>
      <c r="G343" s="3" t="str">
        <f t="shared" si="269"/>
        <v>1.16</v>
      </c>
      <c r="H343" s="3" t="str">
        <f t="shared" si="270"/>
        <v>-</v>
      </c>
      <c r="I343" s="3">
        <f t="shared" si="271"/>
        <v>333.41</v>
      </c>
      <c r="J343" s="3">
        <f t="shared" si="272"/>
        <v>-46.51</v>
      </c>
      <c r="K343" s="3">
        <f t="shared" si="273"/>
        <v>1.1903499999999998</v>
      </c>
      <c r="M343" s="3" t="str">
        <f t="shared" si="274"/>
        <v>1.16</v>
      </c>
      <c r="N343" s="3" t="str">
        <f t="shared" si="275"/>
        <v>-</v>
      </c>
      <c r="O343" s="3">
        <f t="shared" si="276"/>
        <v>333.41</v>
      </c>
      <c r="P343" s="3">
        <f t="shared" si="277"/>
        <v>-46.51</v>
      </c>
      <c r="Q343" s="3">
        <f t="shared" si="278"/>
        <v>1.1276999999999999</v>
      </c>
      <c r="R343" s="85"/>
      <c r="S343" s="3" t="str">
        <f t="shared" si="279"/>
        <v>1.16</v>
      </c>
      <c r="T343" s="3" t="str">
        <f t="shared" si="280"/>
        <v>-</v>
      </c>
      <c r="U343" s="3">
        <f t="shared" si="281"/>
        <v>333.41</v>
      </c>
      <c r="V343" s="3">
        <f t="shared" si="282"/>
        <v>-46.51</v>
      </c>
      <c r="W343" s="3">
        <f t="shared" si="283"/>
        <v>1.0650499999999998</v>
      </c>
      <c r="X343" s="85"/>
      <c r="Y343" s="3" t="str">
        <f t="shared" si="284"/>
        <v>1.16</v>
      </c>
      <c r="Z343" s="3" t="str">
        <f t="shared" si="285"/>
        <v>-</v>
      </c>
      <c r="AA343" s="3">
        <f t="shared" si="286"/>
        <v>333.41</v>
      </c>
      <c r="AB343" s="3">
        <f t="shared" si="287"/>
        <v>-46.51</v>
      </c>
      <c r="AC343" s="3">
        <f t="shared" si="288"/>
        <v>1.0024</v>
      </c>
      <c r="AE343" s="3" t="str">
        <f t="shared" si="289"/>
        <v>1.16</v>
      </c>
      <c r="AF343" s="3" t="str">
        <f t="shared" si="290"/>
        <v>-</v>
      </c>
      <c r="AG343" s="3">
        <f t="shared" si="291"/>
        <v>333.41</v>
      </c>
      <c r="AH343" s="3">
        <f t="shared" si="292"/>
        <v>-46.51</v>
      </c>
      <c r="AI343" s="3">
        <f t="shared" si="293"/>
        <v>0.93974999999999986</v>
      </c>
      <c r="AK343" s="3" t="str">
        <f t="shared" si="294"/>
        <v>1.16</v>
      </c>
      <c r="AL343" s="3" t="str">
        <f t="shared" si="295"/>
        <v>-</v>
      </c>
      <c r="AM343" s="3">
        <f t="shared" si="296"/>
        <v>333.41</v>
      </c>
      <c r="AN343" s="3">
        <f t="shared" si="297"/>
        <v>-46.51</v>
      </c>
      <c r="AO343" s="3">
        <f t="shared" si="298"/>
        <v>0.87709999999999988</v>
      </c>
      <c r="AQ343" s="3" t="str">
        <f t="shared" si="299"/>
        <v>1.16</v>
      </c>
      <c r="AR343" s="3" t="str">
        <f t="shared" si="300"/>
        <v>-</v>
      </c>
      <c r="AS343" s="3">
        <f t="shared" si="301"/>
        <v>333.41</v>
      </c>
      <c r="AT343" s="3">
        <f t="shared" si="302"/>
        <v>-46.51</v>
      </c>
      <c r="AU343" s="3">
        <f t="shared" si="303"/>
        <v>0.75179999999999991</v>
      </c>
      <c r="AW343" s="3" t="str">
        <f t="shared" si="304"/>
        <v>1.16</v>
      </c>
      <c r="AX343" s="3" t="str">
        <f t="shared" si="305"/>
        <v>-</v>
      </c>
      <c r="AY343" s="3">
        <f t="shared" si="306"/>
        <v>333.41</v>
      </c>
      <c r="AZ343" s="3">
        <f t="shared" si="307"/>
        <v>-46.51</v>
      </c>
      <c r="BA343" s="3">
        <f t="shared" si="308"/>
        <v>0.62649999999999995</v>
      </c>
      <c r="BC343" s="3" t="str">
        <f t="shared" si="309"/>
        <v>1.16</v>
      </c>
      <c r="BD343" s="3" t="str">
        <f t="shared" si="310"/>
        <v>-</v>
      </c>
      <c r="BE343" s="3">
        <f t="shared" si="311"/>
        <v>333.41</v>
      </c>
      <c r="BF343" s="3">
        <f t="shared" si="312"/>
        <v>-46.51</v>
      </c>
      <c r="BG343" s="3">
        <f t="shared" si="313"/>
        <v>0.37589999999999996</v>
      </c>
      <c r="BI343" s="3" t="str">
        <f t="shared" si="314"/>
        <v>1.16</v>
      </c>
      <c r="BJ343" s="3" t="str">
        <f t="shared" si="315"/>
        <v>-</v>
      </c>
      <c r="BK343" s="3">
        <f t="shared" si="316"/>
        <v>333.41</v>
      </c>
      <c r="BL343" s="3">
        <f t="shared" si="317"/>
        <v>-46.51</v>
      </c>
      <c r="BM343" s="3">
        <f t="shared" si="318"/>
        <v>0.12529999999999999</v>
      </c>
    </row>
    <row r="344" spans="1:65" x14ac:dyDescent="0.3">
      <c r="A344" s="3" t="str">
        <f>'Forward collapse simulation'!B354</f>
        <v>1.16</v>
      </c>
      <c r="B344" s="3" t="str">
        <f>IF('Forward collapse simulation'!C354="","-",'Forward collapse simulation'!C354)</f>
        <v>-</v>
      </c>
      <c r="C344" s="3">
        <f>'Forward collapse simulation'!E354</f>
        <v>330.89</v>
      </c>
      <c r="D344" s="3">
        <f>'Forward collapse simulation'!AK354</f>
        <v>-27.24</v>
      </c>
      <c r="E344" s="84">
        <f>'Forward collapse simulation'!AL354</f>
        <v>2.0710000000000002</v>
      </c>
      <c r="G344" s="3" t="str">
        <f t="shared" si="269"/>
        <v>1.16</v>
      </c>
      <c r="H344" s="3" t="str">
        <f t="shared" si="270"/>
        <v>-</v>
      </c>
      <c r="I344" s="3">
        <f t="shared" si="271"/>
        <v>330.89</v>
      </c>
      <c r="J344" s="3">
        <f t="shared" si="272"/>
        <v>-27.24</v>
      </c>
      <c r="K344" s="3">
        <f t="shared" si="273"/>
        <v>1.9674500000000001</v>
      </c>
      <c r="M344" s="3" t="str">
        <f t="shared" si="274"/>
        <v>1.16</v>
      </c>
      <c r="N344" s="3" t="str">
        <f t="shared" si="275"/>
        <v>-</v>
      </c>
      <c r="O344" s="3">
        <f t="shared" si="276"/>
        <v>330.89</v>
      </c>
      <c r="P344" s="3">
        <f t="shared" si="277"/>
        <v>-27.24</v>
      </c>
      <c r="Q344" s="3">
        <f t="shared" si="278"/>
        <v>1.8639000000000001</v>
      </c>
      <c r="R344" s="85"/>
      <c r="S344" s="3" t="str">
        <f t="shared" si="279"/>
        <v>1.16</v>
      </c>
      <c r="T344" s="3" t="str">
        <f t="shared" si="280"/>
        <v>-</v>
      </c>
      <c r="U344" s="3">
        <f t="shared" si="281"/>
        <v>330.89</v>
      </c>
      <c r="V344" s="3">
        <f t="shared" si="282"/>
        <v>-27.24</v>
      </c>
      <c r="W344" s="3">
        <f t="shared" si="283"/>
        <v>1.7603500000000001</v>
      </c>
      <c r="X344" s="85"/>
      <c r="Y344" s="3" t="str">
        <f t="shared" si="284"/>
        <v>1.16</v>
      </c>
      <c r="Z344" s="3" t="str">
        <f t="shared" si="285"/>
        <v>-</v>
      </c>
      <c r="AA344" s="3">
        <f t="shared" si="286"/>
        <v>330.89</v>
      </c>
      <c r="AB344" s="3">
        <f t="shared" si="287"/>
        <v>-27.24</v>
      </c>
      <c r="AC344" s="3">
        <f t="shared" si="288"/>
        <v>1.6568000000000003</v>
      </c>
      <c r="AE344" s="3" t="str">
        <f t="shared" si="289"/>
        <v>1.16</v>
      </c>
      <c r="AF344" s="3" t="str">
        <f t="shared" si="290"/>
        <v>-</v>
      </c>
      <c r="AG344" s="3">
        <f t="shared" si="291"/>
        <v>330.89</v>
      </c>
      <c r="AH344" s="3">
        <f t="shared" si="292"/>
        <v>-27.24</v>
      </c>
      <c r="AI344" s="3">
        <f t="shared" si="293"/>
        <v>1.5532500000000002</v>
      </c>
      <c r="AK344" s="3" t="str">
        <f t="shared" si="294"/>
        <v>1.16</v>
      </c>
      <c r="AL344" s="3" t="str">
        <f t="shared" si="295"/>
        <v>-</v>
      </c>
      <c r="AM344" s="3">
        <f t="shared" si="296"/>
        <v>330.89</v>
      </c>
      <c r="AN344" s="3">
        <f t="shared" si="297"/>
        <v>-27.24</v>
      </c>
      <c r="AO344" s="3">
        <f t="shared" si="298"/>
        <v>1.4497</v>
      </c>
      <c r="AQ344" s="3" t="str">
        <f t="shared" si="299"/>
        <v>1.16</v>
      </c>
      <c r="AR344" s="3" t="str">
        <f t="shared" si="300"/>
        <v>-</v>
      </c>
      <c r="AS344" s="3">
        <f t="shared" si="301"/>
        <v>330.89</v>
      </c>
      <c r="AT344" s="3">
        <f t="shared" si="302"/>
        <v>-27.24</v>
      </c>
      <c r="AU344" s="3">
        <f t="shared" si="303"/>
        <v>1.2426000000000001</v>
      </c>
      <c r="AW344" s="3" t="str">
        <f t="shared" si="304"/>
        <v>1.16</v>
      </c>
      <c r="AX344" s="3" t="str">
        <f t="shared" si="305"/>
        <v>-</v>
      </c>
      <c r="AY344" s="3">
        <f t="shared" si="306"/>
        <v>330.89</v>
      </c>
      <c r="AZ344" s="3">
        <f t="shared" si="307"/>
        <v>-27.24</v>
      </c>
      <c r="BA344" s="3">
        <f t="shared" si="308"/>
        <v>1.0355000000000001</v>
      </c>
      <c r="BC344" s="3" t="str">
        <f t="shared" si="309"/>
        <v>1.16</v>
      </c>
      <c r="BD344" s="3" t="str">
        <f t="shared" si="310"/>
        <v>-</v>
      </c>
      <c r="BE344" s="3">
        <f t="shared" si="311"/>
        <v>330.89</v>
      </c>
      <c r="BF344" s="3">
        <f t="shared" si="312"/>
        <v>-27.24</v>
      </c>
      <c r="BG344" s="3">
        <f t="shared" si="313"/>
        <v>0.62130000000000007</v>
      </c>
      <c r="BI344" s="3" t="str">
        <f t="shared" si="314"/>
        <v>1.16</v>
      </c>
      <c r="BJ344" s="3" t="str">
        <f t="shared" si="315"/>
        <v>-</v>
      </c>
      <c r="BK344" s="3">
        <f t="shared" si="316"/>
        <v>330.89</v>
      </c>
      <c r="BL344" s="3">
        <f t="shared" si="317"/>
        <v>-27.24</v>
      </c>
      <c r="BM344" s="3">
        <f t="shared" si="318"/>
        <v>0.20710000000000003</v>
      </c>
    </row>
    <row r="345" spans="1:65" x14ac:dyDescent="0.3">
      <c r="A345" s="3" t="str">
        <f>'Forward collapse simulation'!B355</f>
        <v>1.16</v>
      </c>
      <c r="B345" s="3" t="str">
        <f>IF('Forward collapse simulation'!C355="","-",'Forward collapse simulation'!C355)</f>
        <v>-</v>
      </c>
      <c r="C345" s="3">
        <f>'Forward collapse simulation'!E355</f>
        <v>329.86</v>
      </c>
      <c r="D345" s="3">
        <f>'Forward collapse simulation'!AK355</f>
        <v>-12.85</v>
      </c>
      <c r="E345" s="84">
        <f>'Forward collapse simulation'!AL355</f>
        <v>4.5049999999999999</v>
      </c>
      <c r="G345" s="3" t="str">
        <f t="shared" si="269"/>
        <v>1.16</v>
      </c>
      <c r="H345" s="3" t="str">
        <f t="shared" si="270"/>
        <v>-</v>
      </c>
      <c r="I345" s="3">
        <f t="shared" si="271"/>
        <v>329.86</v>
      </c>
      <c r="J345" s="3">
        <f t="shared" si="272"/>
        <v>-12.85</v>
      </c>
      <c r="K345" s="3">
        <f t="shared" si="273"/>
        <v>4.2797499999999999</v>
      </c>
      <c r="M345" s="3" t="str">
        <f t="shared" si="274"/>
        <v>1.16</v>
      </c>
      <c r="N345" s="3" t="str">
        <f t="shared" si="275"/>
        <v>-</v>
      </c>
      <c r="O345" s="3">
        <f t="shared" si="276"/>
        <v>329.86</v>
      </c>
      <c r="P345" s="3">
        <f t="shared" si="277"/>
        <v>-12.85</v>
      </c>
      <c r="Q345" s="3">
        <f t="shared" si="278"/>
        <v>4.0545</v>
      </c>
      <c r="R345" s="85"/>
      <c r="S345" s="3" t="str">
        <f t="shared" si="279"/>
        <v>1.16</v>
      </c>
      <c r="T345" s="3" t="str">
        <f t="shared" si="280"/>
        <v>-</v>
      </c>
      <c r="U345" s="3">
        <f t="shared" si="281"/>
        <v>329.86</v>
      </c>
      <c r="V345" s="3">
        <f t="shared" si="282"/>
        <v>-12.85</v>
      </c>
      <c r="W345" s="3">
        <f t="shared" si="283"/>
        <v>3.8292499999999996</v>
      </c>
      <c r="X345" s="85"/>
      <c r="Y345" s="3" t="str">
        <f t="shared" si="284"/>
        <v>1.16</v>
      </c>
      <c r="Z345" s="3" t="str">
        <f t="shared" si="285"/>
        <v>-</v>
      </c>
      <c r="AA345" s="3">
        <f t="shared" si="286"/>
        <v>329.86</v>
      </c>
      <c r="AB345" s="3">
        <f t="shared" si="287"/>
        <v>-12.85</v>
      </c>
      <c r="AC345" s="3">
        <f t="shared" si="288"/>
        <v>3.6040000000000001</v>
      </c>
      <c r="AE345" s="3" t="str">
        <f t="shared" si="289"/>
        <v>1.16</v>
      </c>
      <c r="AF345" s="3" t="str">
        <f t="shared" si="290"/>
        <v>-</v>
      </c>
      <c r="AG345" s="3">
        <f t="shared" si="291"/>
        <v>329.86</v>
      </c>
      <c r="AH345" s="3">
        <f t="shared" si="292"/>
        <v>-12.85</v>
      </c>
      <c r="AI345" s="3">
        <f t="shared" si="293"/>
        <v>3.3787500000000001</v>
      </c>
      <c r="AK345" s="3" t="str">
        <f t="shared" si="294"/>
        <v>1.16</v>
      </c>
      <c r="AL345" s="3" t="str">
        <f t="shared" si="295"/>
        <v>-</v>
      </c>
      <c r="AM345" s="3">
        <f t="shared" si="296"/>
        <v>329.86</v>
      </c>
      <c r="AN345" s="3">
        <f t="shared" si="297"/>
        <v>-12.85</v>
      </c>
      <c r="AO345" s="3">
        <f t="shared" si="298"/>
        <v>3.1534999999999997</v>
      </c>
      <c r="AQ345" s="3" t="str">
        <f t="shared" si="299"/>
        <v>1.16</v>
      </c>
      <c r="AR345" s="3" t="str">
        <f t="shared" si="300"/>
        <v>-</v>
      </c>
      <c r="AS345" s="3">
        <f t="shared" si="301"/>
        <v>329.86</v>
      </c>
      <c r="AT345" s="3">
        <f t="shared" si="302"/>
        <v>-12.85</v>
      </c>
      <c r="AU345" s="3">
        <f t="shared" si="303"/>
        <v>2.7029999999999998</v>
      </c>
      <c r="AW345" s="3" t="str">
        <f t="shared" si="304"/>
        <v>1.16</v>
      </c>
      <c r="AX345" s="3" t="str">
        <f t="shared" si="305"/>
        <v>-</v>
      </c>
      <c r="AY345" s="3">
        <f t="shared" si="306"/>
        <v>329.86</v>
      </c>
      <c r="AZ345" s="3">
        <f t="shared" si="307"/>
        <v>-12.85</v>
      </c>
      <c r="BA345" s="3">
        <f t="shared" si="308"/>
        <v>2.2524999999999999</v>
      </c>
      <c r="BC345" s="3" t="str">
        <f t="shared" si="309"/>
        <v>1.16</v>
      </c>
      <c r="BD345" s="3" t="str">
        <f t="shared" si="310"/>
        <v>-</v>
      </c>
      <c r="BE345" s="3">
        <f t="shared" si="311"/>
        <v>329.86</v>
      </c>
      <c r="BF345" s="3">
        <f t="shared" si="312"/>
        <v>-12.85</v>
      </c>
      <c r="BG345" s="3">
        <f t="shared" si="313"/>
        <v>1.3514999999999999</v>
      </c>
      <c r="BI345" s="3" t="str">
        <f t="shared" si="314"/>
        <v>1.16</v>
      </c>
      <c r="BJ345" s="3" t="str">
        <f t="shared" si="315"/>
        <v>-</v>
      </c>
      <c r="BK345" s="3">
        <f t="shared" si="316"/>
        <v>329.86</v>
      </c>
      <c r="BL345" s="3">
        <f t="shared" si="317"/>
        <v>-12.85</v>
      </c>
      <c r="BM345" s="3">
        <f t="shared" si="318"/>
        <v>0.45050000000000001</v>
      </c>
    </row>
    <row r="346" spans="1:65" x14ac:dyDescent="0.3">
      <c r="A346" s="3" t="str">
        <f>'Forward collapse simulation'!B356</f>
        <v>1.16</v>
      </c>
      <c r="B346" s="3" t="str">
        <f>IF('Forward collapse simulation'!C356="","-",'Forward collapse simulation'!C356)</f>
        <v>-</v>
      </c>
      <c r="C346" s="3">
        <f>'Forward collapse simulation'!E356</f>
        <v>329.2</v>
      </c>
      <c r="D346" s="3">
        <f>'Forward collapse simulation'!AK356</f>
        <v>-5.54</v>
      </c>
      <c r="E346" s="84">
        <f>'Forward collapse simulation'!AL356</f>
        <v>8.5860000000000003</v>
      </c>
      <c r="G346" s="3" t="str">
        <f t="shared" si="269"/>
        <v>1.16</v>
      </c>
      <c r="H346" s="3" t="str">
        <f t="shared" si="270"/>
        <v>-</v>
      </c>
      <c r="I346" s="3">
        <f t="shared" si="271"/>
        <v>329.2</v>
      </c>
      <c r="J346" s="3">
        <f t="shared" si="272"/>
        <v>-5.54</v>
      </c>
      <c r="K346" s="3">
        <f t="shared" si="273"/>
        <v>8.1567000000000007</v>
      </c>
      <c r="M346" s="3" t="str">
        <f t="shared" si="274"/>
        <v>1.16</v>
      </c>
      <c r="N346" s="3" t="str">
        <f t="shared" si="275"/>
        <v>-</v>
      </c>
      <c r="O346" s="3">
        <f t="shared" si="276"/>
        <v>329.2</v>
      </c>
      <c r="P346" s="3">
        <f t="shared" si="277"/>
        <v>-5.54</v>
      </c>
      <c r="Q346" s="3">
        <f t="shared" si="278"/>
        <v>7.7274000000000003</v>
      </c>
      <c r="R346" s="85"/>
      <c r="S346" s="3" t="str">
        <f t="shared" si="279"/>
        <v>1.16</v>
      </c>
      <c r="T346" s="3" t="str">
        <f t="shared" si="280"/>
        <v>-</v>
      </c>
      <c r="U346" s="3">
        <f t="shared" si="281"/>
        <v>329.2</v>
      </c>
      <c r="V346" s="3">
        <f t="shared" si="282"/>
        <v>-5.54</v>
      </c>
      <c r="W346" s="3">
        <f t="shared" si="283"/>
        <v>7.2980999999999998</v>
      </c>
      <c r="X346" s="85"/>
      <c r="Y346" s="3" t="str">
        <f t="shared" si="284"/>
        <v>1.16</v>
      </c>
      <c r="Z346" s="3" t="str">
        <f t="shared" si="285"/>
        <v>-</v>
      </c>
      <c r="AA346" s="3">
        <f t="shared" si="286"/>
        <v>329.2</v>
      </c>
      <c r="AB346" s="3">
        <f t="shared" si="287"/>
        <v>-5.54</v>
      </c>
      <c r="AC346" s="3">
        <f t="shared" si="288"/>
        <v>6.8688000000000002</v>
      </c>
      <c r="AE346" s="3" t="str">
        <f t="shared" si="289"/>
        <v>1.16</v>
      </c>
      <c r="AF346" s="3" t="str">
        <f t="shared" si="290"/>
        <v>-</v>
      </c>
      <c r="AG346" s="3">
        <f t="shared" si="291"/>
        <v>329.2</v>
      </c>
      <c r="AH346" s="3">
        <f t="shared" si="292"/>
        <v>-5.54</v>
      </c>
      <c r="AI346" s="3">
        <f t="shared" si="293"/>
        <v>6.4395000000000007</v>
      </c>
      <c r="AK346" s="3" t="str">
        <f t="shared" si="294"/>
        <v>1.16</v>
      </c>
      <c r="AL346" s="3" t="str">
        <f t="shared" si="295"/>
        <v>-</v>
      </c>
      <c r="AM346" s="3">
        <f t="shared" si="296"/>
        <v>329.2</v>
      </c>
      <c r="AN346" s="3">
        <f t="shared" si="297"/>
        <v>-5.54</v>
      </c>
      <c r="AO346" s="3">
        <f t="shared" si="298"/>
        <v>6.0102000000000002</v>
      </c>
      <c r="AQ346" s="3" t="str">
        <f t="shared" si="299"/>
        <v>1.16</v>
      </c>
      <c r="AR346" s="3" t="str">
        <f t="shared" si="300"/>
        <v>-</v>
      </c>
      <c r="AS346" s="3">
        <f t="shared" si="301"/>
        <v>329.2</v>
      </c>
      <c r="AT346" s="3">
        <f t="shared" si="302"/>
        <v>-5.54</v>
      </c>
      <c r="AU346" s="3">
        <f t="shared" si="303"/>
        <v>5.1516000000000002</v>
      </c>
      <c r="AW346" s="3" t="str">
        <f t="shared" si="304"/>
        <v>1.16</v>
      </c>
      <c r="AX346" s="3" t="str">
        <f t="shared" si="305"/>
        <v>-</v>
      </c>
      <c r="AY346" s="3">
        <f t="shared" si="306"/>
        <v>329.2</v>
      </c>
      <c r="AZ346" s="3">
        <f t="shared" si="307"/>
        <v>-5.54</v>
      </c>
      <c r="BA346" s="3">
        <f t="shared" si="308"/>
        <v>4.2930000000000001</v>
      </c>
      <c r="BC346" s="3" t="str">
        <f t="shared" si="309"/>
        <v>1.16</v>
      </c>
      <c r="BD346" s="3" t="str">
        <f t="shared" si="310"/>
        <v>-</v>
      </c>
      <c r="BE346" s="3">
        <f t="shared" si="311"/>
        <v>329.2</v>
      </c>
      <c r="BF346" s="3">
        <f t="shared" si="312"/>
        <v>-5.54</v>
      </c>
      <c r="BG346" s="3">
        <f t="shared" si="313"/>
        <v>2.5758000000000001</v>
      </c>
      <c r="BI346" s="3" t="str">
        <f t="shared" si="314"/>
        <v>1.16</v>
      </c>
      <c r="BJ346" s="3" t="str">
        <f t="shared" si="315"/>
        <v>-</v>
      </c>
      <c r="BK346" s="3">
        <f t="shared" si="316"/>
        <v>329.2</v>
      </c>
      <c r="BL346" s="3">
        <f t="shared" si="317"/>
        <v>-5.54</v>
      </c>
      <c r="BM346" s="3">
        <f t="shared" si="318"/>
        <v>0.85860000000000003</v>
      </c>
    </row>
    <row r="347" spans="1:65" x14ac:dyDescent="0.3">
      <c r="A347" s="3" t="str">
        <f>'Forward collapse simulation'!B357</f>
        <v>1.16</v>
      </c>
      <c r="B347" s="3" t="str">
        <f>IF('Forward collapse simulation'!C357="","-",'Forward collapse simulation'!C357)</f>
        <v>-</v>
      </c>
      <c r="C347" s="3">
        <f>'Forward collapse simulation'!E357</f>
        <v>329.22</v>
      </c>
      <c r="D347" s="3">
        <f>'Forward collapse simulation'!AK357</f>
        <v>-3.29</v>
      </c>
      <c r="E347" s="84">
        <f>'Forward collapse simulation'!AL357</f>
        <v>14.623999999999999</v>
      </c>
      <c r="G347" s="3" t="str">
        <f t="shared" si="269"/>
        <v>1.16</v>
      </c>
      <c r="H347" s="3" t="str">
        <f t="shared" si="270"/>
        <v>-</v>
      </c>
      <c r="I347" s="3">
        <f t="shared" si="271"/>
        <v>329.22</v>
      </c>
      <c r="J347" s="3">
        <f t="shared" si="272"/>
        <v>-3.29</v>
      </c>
      <c r="K347" s="3">
        <f t="shared" si="273"/>
        <v>13.892799999999998</v>
      </c>
      <c r="M347" s="3" t="str">
        <f t="shared" si="274"/>
        <v>1.16</v>
      </c>
      <c r="N347" s="3" t="str">
        <f t="shared" si="275"/>
        <v>-</v>
      </c>
      <c r="O347" s="3">
        <f t="shared" si="276"/>
        <v>329.22</v>
      </c>
      <c r="P347" s="3">
        <f t="shared" si="277"/>
        <v>-3.29</v>
      </c>
      <c r="Q347" s="3">
        <f t="shared" si="278"/>
        <v>13.1616</v>
      </c>
      <c r="R347" s="85"/>
      <c r="S347" s="3" t="str">
        <f t="shared" si="279"/>
        <v>1.16</v>
      </c>
      <c r="T347" s="3" t="str">
        <f t="shared" si="280"/>
        <v>-</v>
      </c>
      <c r="U347" s="3">
        <f t="shared" si="281"/>
        <v>329.22</v>
      </c>
      <c r="V347" s="3">
        <f t="shared" si="282"/>
        <v>-3.29</v>
      </c>
      <c r="W347" s="3">
        <f t="shared" si="283"/>
        <v>12.430399999999999</v>
      </c>
      <c r="X347" s="85"/>
      <c r="Y347" s="3" t="str">
        <f t="shared" si="284"/>
        <v>1.16</v>
      </c>
      <c r="Z347" s="3" t="str">
        <f t="shared" si="285"/>
        <v>-</v>
      </c>
      <c r="AA347" s="3">
        <f t="shared" si="286"/>
        <v>329.22</v>
      </c>
      <c r="AB347" s="3">
        <f t="shared" si="287"/>
        <v>-3.29</v>
      </c>
      <c r="AC347" s="3">
        <f t="shared" si="288"/>
        <v>11.699199999999999</v>
      </c>
      <c r="AE347" s="3" t="str">
        <f t="shared" si="289"/>
        <v>1.16</v>
      </c>
      <c r="AF347" s="3" t="str">
        <f t="shared" si="290"/>
        <v>-</v>
      </c>
      <c r="AG347" s="3">
        <f t="shared" si="291"/>
        <v>329.22</v>
      </c>
      <c r="AH347" s="3">
        <f t="shared" si="292"/>
        <v>-3.29</v>
      </c>
      <c r="AI347" s="3">
        <f t="shared" si="293"/>
        <v>10.968</v>
      </c>
      <c r="AK347" s="3" t="str">
        <f t="shared" si="294"/>
        <v>1.16</v>
      </c>
      <c r="AL347" s="3" t="str">
        <f t="shared" si="295"/>
        <v>-</v>
      </c>
      <c r="AM347" s="3">
        <f t="shared" si="296"/>
        <v>329.22</v>
      </c>
      <c r="AN347" s="3">
        <f t="shared" si="297"/>
        <v>-3.29</v>
      </c>
      <c r="AO347" s="3">
        <f t="shared" si="298"/>
        <v>10.236799999999999</v>
      </c>
      <c r="AQ347" s="3" t="str">
        <f t="shared" si="299"/>
        <v>1.16</v>
      </c>
      <c r="AR347" s="3" t="str">
        <f t="shared" si="300"/>
        <v>-</v>
      </c>
      <c r="AS347" s="3">
        <f t="shared" si="301"/>
        <v>329.22</v>
      </c>
      <c r="AT347" s="3">
        <f t="shared" si="302"/>
        <v>-3.29</v>
      </c>
      <c r="AU347" s="3">
        <f t="shared" si="303"/>
        <v>8.7743999999999982</v>
      </c>
      <c r="AW347" s="3" t="str">
        <f t="shared" si="304"/>
        <v>1.16</v>
      </c>
      <c r="AX347" s="3" t="str">
        <f t="shared" si="305"/>
        <v>-</v>
      </c>
      <c r="AY347" s="3">
        <f t="shared" si="306"/>
        <v>329.22</v>
      </c>
      <c r="AZ347" s="3">
        <f t="shared" si="307"/>
        <v>-3.29</v>
      </c>
      <c r="BA347" s="3">
        <f t="shared" si="308"/>
        <v>7.3119999999999994</v>
      </c>
      <c r="BC347" s="3" t="str">
        <f t="shared" si="309"/>
        <v>1.16</v>
      </c>
      <c r="BD347" s="3" t="str">
        <f t="shared" si="310"/>
        <v>-</v>
      </c>
      <c r="BE347" s="3">
        <f t="shared" si="311"/>
        <v>329.22</v>
      </c>
      <c r="BF347" s="3">
        <f t="shared" si="312"/>
        <v>-3.29</v>
      </c>
      <c r="BG347" s="3">
        <f t="shared" si="313"/>
        <v>4.3871999999999991</v>
      </c>
      <c r="BI347" s="3" t="str">
        <f t="shared" si="314"/>
        <v>1.16</v>
      </c>
      <c r="BJ347" s="3" t="str">
        <f t="shared" si="315"/>
        <v>-</v>
      </c>
      <c r="BK347" s="3">
        <f t="shared" si="316"/>
        <v>329.22</v>
      </c>
      <c r="BL347" s="3">
        <f t="shared" si="317"/>
        <v>-3.29</v>
      </c>
      <c r="BM347" s="3">
        <f t="shared" si="318"/>
        <v>1.4623999999999999</v>
      </c>
    </row>
    <row r="348" spans="1:65" x14ac:dyDescent="0.3">
      <c r="A348" s="3" t="str">
        <f>'Forward collapse simulation'!B358</f>
        <v>1.16</v>
      </c>
      <c r="B348" s="3" t="str">
        <f>IF('Forward collapse simulation'!C358="","-",'Forward collapse simulation'!C358)</f>
        <v>-</v>
      </c>
      <c r="C348" s="3">
        <f>'Forward collapse simulation'!E358</f>
        <v>328.88</v>
      </c>
      <c r="D348" s="3">
        <f ca="1">'Forward collapse simulation'!AK358</f>
        <v>19.587884284559319</v>
      </c>
      <c r="E348" s="84">
        <f ca="1">'Forward collapse simulation'!AL358</f>
        <v>8.7482758904917297</v>
      </c>
      <c r="G348" s="3" t="str">
        <f t="shared" si="269"/>
        <v>1.16</v>
      </c>
      <c r="H348" s="3" t="str">
        <f t="shared" si="270"/>
        <v>-</v>
      </c>
      <c r="I348" s="3">
        <f t="shared" si="271"/>
        <v>328.88</v>
      </c>
      <c r="J348" s="3">
        <f t="shared" ca="1" si="272"/>
        <v>19.587884284559319</v>
      </c>
      <c r="K348" s="3">
        <f t="shared" ca="1" si="273"/>
        <v>8.310862095967142</v>
      </c>
      <c r="M348" s="3" t="str">
        <f t="shared" si="274"/>
        <v>1.16</v>
      </c>
      <c r="N348" s="3" t="str">
        <f t="shared" si="275"/>
        <v>-</v>
      </c>
      <c r="O348" s="3">
        <f t="shared" si="276"/>
        <v>328.88</v>
      </c>
      <c r="P348" s="3">
        <f t="shared" ca="1" si="277"/>
        <v>19.587884284559319</v>
      </c>
      <c r="Q348" s="3">
        <f t="shared" ca="1" si="278"/>
        <v>7.8734483014425569</v>
      </c>
      <c r="R348" s="85"/>
      <c r="S348" s="3" t="str">
        <f t="shared" si="279"/>
        <v>1.16</v>
      </c>
      <c r="T348" s="3" t="str">
        <f t="shared" si="280"/>
        <v>-</v>
      </c>
      <c r="U348" s="3">
        <f t="shared" si="281"/>
        <v>328.88</v>
      </c>
      <c r="V348" s="3">
        <f t="shared" ca="1" si="282"/>
        <v>19.587884284559319</v>
      </c>
      <c r="W348" s="3">
        <f t="shared" ca="1" si="283"/>
        <v>7.4360345069179701</v>
      </c>
      <c r="X348" s="85"/>
      <c r="Y348" s="3" t="str">
        <f t="shared" si="284"/>
        <v>1.16</v>
      </c>
      <c r="Z348" s="3" t="str">
        <f t="shared" si="285"/>
        <v>-</v>
      </c>
      <c r="AA348" s="3">
        <f t="shared" si="286"/>
        <v>328.88</v>
      </c>
      <c r="AB348" s="3">
        <f t="shared" ca="1" si="287"/>
        <v>19.587884284559319</v>
      </c>
      <c r="AC348" s="3">
        <f t="shared" ca="1" si="288"/>
        <v>6.9986207123933841</v>
      </c>
      <c r="AE348" s="3" t="str">
        <f t="shared" si="289"/>
        <v>1.16</v>
      </c>
      <c r="AF348" s="3" t="str">
        <f t="shared" si="290"/>
        <v>-</v>
      </c>
      <c r="AG348" s="3">
        <f t="shared" si="291"/>
        <v>328.88</v>
      </c>
      <c r="AH348" s="3">
        <f t="shared" ca="1" si="292"/>
        <v>19.587884284559319</v>
      </c>
      <c r="AI348" s="3">
        <f t="shared" ca="1" si="293"/>
        <v>6.5612069178687973</v>
      </c>
      <c r="AK348" s="3" t="str">
        <f t="shared" si="294"/>
        <v>1.16</v>
      </c>
      <c r="AL348" s="3" t="str">
        <f t="shared" si="295"/>
        <v>-</v>
      </c>
      <c r="AM348" s="3">
        <f t="shared" si="296"/>
        <v>328.88</v>
      </c>
      <c r="AN348" s="3">
        <f t="shared" ca="1" si="297"/>
        <v>19.587884284559319</v>
      </c>
      <c r="AO348" s="3">
        <f t="shared" ca="1" si="298"/>
        <v>6.1237931233442104</v>
      </c>
      <c r="AQ348" s="3" t="str">
        <f t="shared" si="299"/>
        <v>1.16</v>
      </c>
      <c r="AR348" s="3" t="str">
        <f t="shared" si="300"/>
        <v>-</v>
      </c>
      <c r="AS348" s="3">
        <f t="shared" si="301"/>
        <v>328.88</v>
      </c>
      <c r="AT348" s="3">
        <f t="shared" ca="1" si="302"/>
        <v>19.587884284559319</v>
      </c>
      <c r="AU348" s="3">
        <f t="shared" ca="1" si="303"/>
        <v>5.2489655342950376</v>
      </c>
      <c r="AW348" s="3" t="str">
        <f t="shared" si="304"/>
        <v>1.16</v>
      </c>
      <c r="AX348" s="3" t="str">
        <f t="shared" si="305"/>
        <v>-</v>
      </c>
      <c r="AY348" s="3">
        <f t="shared" si="306"/>
        <v>328.88</v>
      </c>
      <c r="AZ348" s="3">
        <f t="shared" ca="1" si="307"/>
        <v>19.587884284559319</v>
      </c>
      <c r="BA348" s="3">
        <f t="shared" ca="1" si="308"/>
        <v>4.3741379452458649</v>
      </c>
      <c r="BC348" s="3" t="str">
        <f t="shared" si="309"/>
        <v>1.16</v>
      </c>
      <c r="BD348" s="3" t="str">
        <f t="shared" si="310"/>
        <v>-</v>
      </c>
      <c r="BE348" s="3">
        <f t="shared" si="311"/>
        <v>328.88</v>
      </c>
      <c r="BF348" s="3">
        <f t="shared" ca="1" si="312"/>
        <v>19.587884284559319</v>
      </c>
      <c r="BG348" s="3">
        <f t="shared" ca="1" si="313"/>
        <v>2.6244827671475188</v>
      </c>
      <c r="BI348" s="3" t="str">
        <f t="shared" si="314"/>
        <v>1.16</v>
      </c>
      <c r="BJ348" s="3" t="str">
        <f t="shared" si="315"/>
        <v>-</v>
      </c>
      <c r="BK348" s="3">
        <f t="shared" si="316"/>
        <v>328.88</v>
      </c>
      <c r="BL348" s="3">
        <f t="shared" ca="1" si="317"/>
        <v>19.587884284559319</v>
      </c>
      <c r="BM348" s="3">
        <f t="shared" ca="1" si="318"/>
        <v>0.87482758904917302</v>
      </c>
    </row>
    <row r="349" spans="1:65" x14ac:dyDescent="0.3">
      <c r="A349" s="3" t="str">
        <f>'Forward collapse simulation'!B359</f>
        <v>1.16</v>
      </c>
      <c r="B349" s="3" t="str">
        <f>IF('Forward collapse simulation'!C359="","-",'Forward collapse simulation'!C359)</f>
        <v>-</v>
      </c>
      <c r="C349" s="3">
        <f>'Forward collapse simulation'!E359</f>
        <v>327.96</v>
      </c>
      <c r="D349" s="3">
        <f ca="1">'Forward collapse simulation'!AK359</f>
        <v>44.82141999302182</v>
      </c>
      <c r="E349" s="84">
        <f ca="1">'Forward collapse simulation'!AL359</f>
        <v>9.9074524840321399</v>
      </c>
      <c r="G349" s="3" t="str">
        <f t="shared" si="269"/>
        <v>1.16</v>
      </c>
      <c r="H349" s="3" t="str">
        <f t="shared" si="270"/>
        <v>-</v>
      </c>
      <c r="I349" s="3">
        <f t="shared" si="271"/>
        <v>327.96</v>
      </c>
      <c r="J349" s="3">
        <f t="shared" ca="1" si="272"/>
        <v>44.82141999302182</v>
      </c>
      <c r="K349" s="3">
        <f t="shared" ca="1" si="273"/>
        <v>9.4120798598305324</v>
      </c>
      <c r="M349" s="3" t="str">
        <f t="shared" si="274"/>
        <v>1.16</v>
      </c>
      <c r="N349" s="3" t="str">
        <f t="shared" si="275"/>
        <v>-</v>
      </c>
      <c r="O349" s="3">
        <f t="shared" si="276"/>
        <v>327.96</v>
      </c>
      <c r="P349" s="3">
        <f t="shared" ca="1" si="277"/>
        <v>44.82141999302182</v>
      </c>
      <c r="Q349" s="3">
        <f t="shared" ca="1" si="278"/>
        <v>8.9167072356289268</v>
      </c>
      <c r="R349" s="85"/>
      <c r="S349" s="3" t="str">
        <f t="shared" si="279"/>
        <v>1.16</v>
      </c>
      <c r="T349" s="3" t="str">
        <f t="shared" si="280"/>
        <v>-</v>
      </c>
      <c r="U349" s="3">
        <f t="shared" si="281"/>
        <v>327.96</v>
      </c>
      <c r="V349" s="3">
        <f t="shared" ca="1" si="282"/>
        <v>44.82141999302182</v>
      </c>
      <c r="W349" s="3">
        <f t="shared" ca="1" si="283"/>
        <v>8.4213346114273193</v>
      </c>
      <c r="X349" s="85"/>
      <c r="Y349" s="3" t="str">
        <f t="shared" si="284"/>
        <v>1.16</v>
      </c>
      <c r="Z349" s="3" t="str">
        <f t="shared" si="285"/>
        <v>-</v>
      </c>
      <c r="AA349" s="3">
        <f t="shared" si="286"/>
        <v>327.96</v>
      </c>
      <c r="AB349" s="3">
        <f t="shared" ca="1" si="287"/>
        <v>44.82141999302182</v>
      </c>
      <c r="AC349" s="3">
        <f t="shared" ca="1" si="288"/>
        <v>7.9259619872257119</v>
      </c>
      <c r="AE349" s="3" t="str">
        <f t="shared" si="289"/>
        <v>1.16</v>
      </c>
      <c r="AF349" s="3" t="str">
        <f t="shared" si="290"/>
        <v>-</v>
      </c>
      <c r="AG349" s="3">
        <f t="shared" si="291"/>
        <v>327.96</v>
      </c>
      <c r="AH349" s="3">
        <f t="shared" ca="1" si="292"/>
        <v>44.82141999302182</v>
      </c>
      <c r="AI349" s="3">
        <f t="shared" ca="1" si="293"/>
        <v>7.4305893630241044</v>
      </c>
      <c r="AK349" s="3" t="str">
        <f t="shared" si="294"/>
        <v>1.16</v>
      </c>
      <c r="AL349" s="3" t="str">
        <f t="shared" si="295"/>
        <v>-</v>
      </c>
      <c r="AM349" s="3">
        <f t="shared" si="296"/>
        <v>327.96</v>
      </c>
      <c r="AN349" s="3">
        <f t="shared" ca="1" si="297"/>
        <v>44.82141999302182</v>
      </c>
      <c r="AO349" s="3">
        <f t="shared" ca="1" si="298"/>
        <v>6.9352167388224979</v>
      </c>
      <c r="AQ349" s="3" t="str">
        <f t="shared" si="299"/>
        <v>1.16</v>
      </c>
      <c r="AR349" s="3" t="str">
        <f t="shared" si="300"/>
        <v>-</v>
      </c>
      <c r="AS349" s="3">
        <f t="shared" si="301"/>
        <v>327.96</v>
      </c>
      <c r="AT349" s="3">
        <f t="shared" ca="1" si="302"/>
        <v>44.82141999302182</v>
      </c>
      <c r="AU349" s="3">
        <f t="shared" ca="1" si="303"/>
        <v>5.9444714904192839</v>
      </c>
      <c r="AW349" s="3" t="str">
        <f t="shared" si="304"/>
        <v>1.16</v>
      </c>
      <c r="AX349" s="3" t="str">
        <f t="shared" si="305"/>
        <v>-</v>
      </c>
      <c r="AY349" s="3">
        <f t="shared" si="306"/>
        <v>327.96</v>
      </c>
      <c r="AZ349" s="3">
        <f t="shared" ca="1" si="307"/>
        <v>44.82141999302182</v>
      </c>
      <c r="BA349" s="3">
        <f t="shared" ca="1" si="308"/>
        <v>4.9537262420160699</v>
      </c>
      <c r="BC349" s="3" t="str">
        <f t="shared" si="309"/>
        <v>1.16</v>
      </c>
      <c r="BD349" s="3" t="str">
        <f t="shared" si="310"/>
        <v>-</v>
      </c>
      <c r="BE349" s="3">
        <f t="shared" si="311"/>
        <v>327.96</v>
      </c>
      <c r="BF349" s="3">
        <f t="shared" ca="1" si="312"/>
        <v>44.82141999302182</v>
      </c>
      <c r="BG349" s="3">
        <f t="shared" ca="1" si="313"/>
        <v>2.972235745209642</v>
      </c>
      <c r="BI349" s="3" t="str">
        <f t="shared" si="314"/>
        <v>1.16</v>
      </c>
      <c r="BJ349" s="3" t="str">
        <f t="shared" si="315"/>
        <v>-</v>
      </c>
      <c r="BK349" s="3">
        <f t="shared" si="316"/>
        <v>327.96</v>
      </c>
      <c r="BL349" s="3">
        <f t="shared" ca="1" si="317"/>
        <v>44.82141999302182</v>
      </c>
      <c r="BM349" s="3">
        <f t="shared" ca="1" si="318"/>
        <v>0.99074524840321399</v>
      </c>
    </row>
    <row r="350" spans="1:65" x14ac:dyDescent="0.3">
      <c r="A350" s="3" t="str">
        <f>'Forward collapse simulation'!B360</f>
        <v>1.16</v>
      </c>
      <c r="B350" s="3" t="str">
        <f>IF('Forward collapse simulation'!C360="","-",'Forward collapse simulation'!C360)</f>
        <v>-</v>
      </c>
      <c r="C350" s="3">
        <f>'Forward collapse simulation'!E360</f>
        <v>326.19</v>
      </c>
      <c r="D350" s="3">
        <f ca="1">'Forward collapse simulation'!AK360</f>
        <v>61.506368924662468</v>
      </c>
      <c r="E350" s="84">
        <f ca="1">'Forward collapse simulation'!AL360</f>
        <v>14.947883375060792</v>
      </c>
      <c r="G350" s="3" t="str">
        <f t="shared" si="269"/>
        <v>1.16</v>
      </c>
      <c r="H350" s="3" t="str">
        <f t="shared" si="270"/>
        <v>-</v>
      </c>
      <c r="I350" s="3">
        <f t="shared" si="271"/>
        <v>326.19</v>
      </c>
      <c r="J350" s="3">
        <f t="shared" ca="1" si="272"/>
        <v>61.506368924662468</v>
      </c>
      <c r="K350" s="3">
        <f t="shared" ca="1" si="273"/>
        <v>14.200489206307752</v>
      </c>
      <c r="M350" s="3" t="str">
        <f t="shared" si="274"/>
        <v>1.16</v>
      </c>
      <c r="N350" s="3" t="str">
        <f t="shared" si="275"/>
        <v>-</v>
      </c>
      <c r="O350" s="3">
        <f t="shared" si="276"/>
        <v>326.19</v>
      </c>
      <c r="P350" s="3">
        <f t="shared" ca="1" si="277"/>
        <v>61.506368924662468</v>
      </c>
      <c r="Q350" s="3">
        <f t="shared" ca="1" si="278"/>
        <v>13.453095037554712</v>
      </c>
      <c r="R350" s="85"/>
      <c r="S350" s="3" t="str">
        <f t="shared" si="279"/>
        <v>1.16</v>
      </c>
      <c r="T350" s="3" t="str">
        <f t="shared" si="280"/>
        <v>-</v>
      </c>
      <c r="U350" s="3">
        <f t="shared" si="281"/>
        <v>326.19</v>
      </c>
      <c r="V350" s="3">
        <f t="shared" ca="1" si="282"/>
        <v>61.506368924662468</v>
      </c>
      <c r="W350" s="3">
        <f t="shared" ca="1" si="283"/>
        <v>12.705700868801673</v>
      </c>
      <c r="X350" s="85"/>
      <c r="Y350" s="3" t="str">
        <f t="shared" si="284"/>
        <v>1.16</v>
      </c>
      <c r="Z350" s="3" t="str">
        <f t="shared" si="285"/>
        <v>-</v>
      </c>
      <c r="AA350" s="3">
        <f t="shared" si="286"/>
        <v>326.19</v>
      </c>
      <c r="AB350" s="3">
        <f t="shared" ca="1" si="287"/>
        <v>61.506368924662468</v>
      </c>
      <c r="AC350" s="3">
        <f t="shared" ca="1" si="288"/>
        <v>11.958306700048634</v>
      </c>
      <c r="AE350" s="3" t="str">
        <f t="shared" si="289"/>
        <v>1.16</v>
      </c>
      <c r="AF350" s="3" t="str">
        <f t="shared" si="290"/>
        <v>-</v>
      </c>
      <c r="AG350" s="3">
        <f t="shared" si="291"/>
        <v>326.19</v>
      </c>
      <c r="AH350" s="3">
        <f t="shared" ca="1" si="292"/>
        <v>61.506368924662468</v>
      </c>
      <c r="AI350" s="3">
        <f t="shared" ca="1" si="293"/>
        <v>11.210912531295595</v>
      </c>
      <c r="AK350" s="3" t="str">
        <f t="shared" si="294"/>
        <v>1.16</v>
      </c>
      <c r="AL350" s="3" t="str">
        <f t="shared" si="295"/>
        <v>-</v>
      </c>
      <c r="AM350" s="3">
        <f t="shared" si="296"/>
        <v>326.19</v>
      </c>
      <c r="AN350" s="3">
        <f t="shared" ca="1" si="297"/>
        <v>61.506368924662468</v>
      </c>
      <c r="AO350" s="3">
        <f t="shared" ca="1" si="298"/>
        <v>10.463518362542555</v>
      </c>
      <c r="AQ350" s="3" t="str">
        <f t="shared" si="299"/>
        <v>1.16</v>
      </c>
      <c r="AR350" s="3" t="str">
        <f t="shared" si="300"/>
        <v>-</v>
      </c>
      <c r="AS350" s="3">
        <f t="shared" si="301"/>
        <v>326.19</v>
      </c>
      <c r="AT350" s="3">
        <f t="shared" ca="1" si="302"/>
        <v>61.506368924662468</v>
      </c>
      <c r="AU350" s="3">
        <f t="shared" ca="1" si="303"/>
        <v>8.968730025036475</v>
      </c>
      <c r="AW350" s="3" t="str">
        <f t="shared" si="304"/>
        <v>1.16</v>
      </c>
      <c r="AX350" s="3" t="str">
        <f t="shared" si="305"/>
        <v>-</v>
      </c>
      <c r="AY350" s="3">
        <f t="shared" si="306"/>
        <v>326.19</v>
      </c>
      <c r="AZ350" s="3">
        <f t="shared" ca="1" si="307"/>
        <v>61.506368924662468</v>
      </c>
      <c r="BA350" s="3">
        <f t="shared" ca="1" si="308"/>
        <v>7.4739416875303961</v>
      </c>
      <c r="BC350" s="3" t="str">
        <f t="shared" si="309"/>
        <v>1.16</v>
      </c>
      <c r="BD350" s="3" t="str">
        <f t="shared" si="310"/>
        <v>-</v>
      </c>
      <c r="BE350" s="3">
        <f t="shared" si="311"/>
        <v>326.19</v>
      </c>
      <c r="BF350" s="3">
        <f t="shared" ca="1" si="312"/>
        <v>61.506368924662468</v>
      </c>
      <c r="BG350" s="3">
        <f t="shared" ca="1" si="313"/>
        <v>4.4843650125182375</v>
      </c>
      <c r="BI350" s="3" t="str">
        <f t="shared" si="314"/>
        <v>1.16</v>
      </c>
      <c r="BJ350" s="3" t="str">
        <f t="shared" si="315"/>
        <v>-</v>
      </c>
      <c r="BK350" s="3">
        <f t="shared" si="316"/>
        <v>326.19</v>
      </c>
      <c r="BL350" s="3">
        <f t="shared" ca="1" si="317"/>
        <v>61.506368924662468</v>
      </c>
      <c r="BM350" s="3">
        <f t="shared" ca="1" si="318"/>
        <v>1.4947883375060793</v>
      </c>
    </row>
    <row r="351" spans="1:65" x14ac:dyDescent="0.3">
      <c r="A351" s="3" t="str">
        <f>'Forward collapse simulation'!B361</f>
        <v>1.16</v>
      </c>
      <c r="B351" s="3" t="str">
        <f>IF('Forward collapse simulation'!C361="","-",'Forward collapse simulation'!C361)</f>
        <v>-</v>
      </c>
      <c r="C351" s="3">
        <f>'Forward collapse simulation'!E361</f>
        <v>326.95</v>
      </c>
      <c r="D351" s="3">
        <f ca="1">'Forward collapse simulation'!AK361</f>
        <v>70.974247606283043</v>
      </c>
      <c r="E351" s="84">
        <f ca="1">'Forward collapse simulation'!AL361</f>
        <v>18.063635249197841</v>
      </c>
      <c r="G351" s="3" t="str">
        <f t="shared" si="269"/>
        <v>1.16</v>
      </c>
      <c r="H351" s="3" t="str">
        <f t="shared" si="270"/>
        <v>-</v>
      </c>
      <c r="I351" s="3">
        <f t="shared" si="271"/>
        <v>326.95</v>
      </c>
      <c r="J351" s="3">
        <f t="shared" ca="1" si="272"/>
        <v>70.974247606283043</v>
      </c>
      <c r="K351" s="3">
        <f t="shared" ca="1" si="273"/>
        <v>17.160453486737946</v>
      </c>
      <c r="M351" s="3" t="str">
        <f t="shared" si="274"/>
        <v>1.16</v>
      </c>
      <c r="N351" s="3" t="str">
        <f t="shared" si="275"/>
        <v>-</v>
      </c>
      <c r="O351" s="3">
        <f t="shared" si="276"/>
        <v>326.95</v>
      </c>
      <c r="P351" s="3">
        <f t="shared" ca="1" si="277"/>
        <v>70.974247606283043</v>
      </c>
      <c r="Q351" s="3">
        <f t="shared" ca="1" si="278"/>
        <v>16.257271724278056</v>
      </c>
      <c r="R351" s="85"/>
      <c r="S351" s="3" t="str">
        <f t="shared" si="279"/>
        <v>1.16</v>
      </c>
      <c r="T351" s="3" t="str">
        <f t="shared" si="280"/>
        <v>-</v>
      </c>
      <c r="U351" s="3">
        <f t="shared" si="281"/>
        <v>326.95</v>
      </c>
      <c r="V351" s="3">
        <f t="shared" ca="1" si="282"/>
        <v>70.974247606283043</v>
      </c>
      <c r="W351" s="3">
        <f t="shared" ca="1" si="283"/>
        <v>15.354089961818165</v>
      </c>
      <c r="X351" s="85"/>
      <c r="Y351" s="3" t="str">
        <f t="shared" si="284"/>
        <v>1.16</v>
      </c>
      <c r="Z351" s="3" t="str">
        <f t="shared" si="285"/>
        <v>-</v>
      </c>
      <c r="AA351" s="3">
        <f t="shared" si="286"/>
        <v>326.95</v>
      </c>
      <c r="AB351" s="3">
        <f t="shared" ca="1" si="287"/>
        <v>70.974247606283043</v>
      </c>
      <c r="AC351" s="3">
        <f t="shared" ca="1" si="288"/>
        <v>14.450908199358274</v>
      </c>
      <c r="AE351" s="3" t="str">
        <f t="shared" si="289"/>
        <v>1.16</v>
      </c>
      <c r="AF351" s="3" t="str">
        <f t="shared" si="290"/>
        <v>-</v>
      </c>
      <c r="AG351" s="3">
        <f t="shared" si="291"/>
        <v>326.95</v>
      </c>
      <c r="AH351" s="3">
        <f t="shared" ca="1" si="292"/>
        <v>70.974247606283043</v>
      </c>
      <c r="AI351" s="3">
        <f t="shared" ca="1" si="293"/>
        <v>13.54772643689838</v>
      </c>
      <c r="AK351" s="3" t="str">
        <f t="shared" si="294"/>
        <v>1.16</v>
      </c>
      <c r="AL351" s="3" t="str">
        <f t="shared" si="295"/>
        <v>-</v>
      </c>
      <c r="AM351" s="3">
        <f t="shared" si="296"/>
        <v>326.95</v>
      </c>
      <c r="AN351" s="3">
        <f t="shared" ca="1" si="297"/>
        <v>70.974247606283043</v>
      </c>
      <c r="AO351" s="3">
        <f t="shared" ca="1" si="298"/>
        <v>12.644544674438487</v>
      </c>
      <c r="AQ351" s="3" t="str">
        <f t="shared" si="299"/>
        <v>1.16</v>
      </c>
      <c r="AR351" s="3" t="str">
        <f t="shared" si="300"/>
        <v>-</v>
      </c>
      <c r="AS351" s="3">
        <f t="shared" si="301"/>
        <v>326.95</v>
      </c>
      <c r="AT351" s="3">
        <f t="shared" ca="1" si="302"/>
        <v>70.974247606283043</v>
      </c>
      <c r="AU351" s="3">
        <f t="shared" ca="1" si="303"/>
        <v>10.838181149518704</v>
      </c>
      <c r="AW351" s="3" t="str">
        <f t="shared" si="304"/>
        <v>1.16</v>
      </c>
      <c r="AX351" s="3" t="str">
        <f t="shared" si="305"/>
        <v>-</v>
      </c>
      <c r="AY351" s="3">
        <f t="shared" si="306"/>
        <v>326.95</v>
      </c>
      <c r="AZ351" s="3">
        <f t="shared" ca="1" si="307"/>
        <v>70.974247606283043</v>
      </c>
      <c r="BA351" s="3">
        <f t="shared" ca="1" si="308"/>
        <v>9.0318176245989203</v>
      </c>
      <c r="BC351" s="3" t="str">
        <f t="shared" si="309"/>
        <v>1.16</v>
      </c>
      <c r="BD351" s="3" t="str">
        <f t="shared" si="310"/>
        <v>-</v>
      </c>
      <c r="BE351" s="3">
        <f t="shared" si="311"/>
        <v>326.95</v>
      </c>
      <c r="BF351" s="3">
        <f t="shared" ca="1" si="312"/>
        <v>70.974247606283043</v>
      </c>
      <c r="BG351" s="3">
        <f t="shared" ca="1" si="313"/>
        <v>5.4190905747593519</v>
      </c>
      <c r="BI351" s="3" t="str">
        <f t="shared" si="314"/>
        <v>1.16</v>
      </c>
      <c r="BJ351" s="3" t="str">
        <f t="shared" si="315"/>
        <v>-</v>
      </c>
      <c r="BK351" s="3">
        <f t="shared" si="316"/>
        <v>326.95</v>
      </c>
      <c r="BL351" s="3">
        <f t="shared" ca="1" si="317"/>
        <v>70.974247606283043</v>
      </c>
      <c r="BM351" s="3">
        <f t="shared" ca="1" si="318"/>
        <v>1.8063635249197842</v>
      </c>
    </row>
    <row r="352" spans="1:65" x14ac:dyDescent="0.3">
      <c r="A352" s="3" t="str">
        <f>'Forward collapse simulation'!B362</f>
        <v>1.16</v>
      </c>
      <c r="B352" s="3" t="str">
        <f>IF('Forward collapse simulation'!C362="","-",'Forward collapse simulation'!C362)</f>
        <v>-</v>
      </c>
      <c r="C352" s="3">
        <f>'Forward collapse simulation'!E362</f>
        <v>328.06</v>
      </c>
      <c r="D352" s="3">
        <f ca="1">'Forward collapse simulation'!AK362</f>
        <v>75.931574791973745</v>
      </c>
      <c r="E352" s="84">
        <f ca="1">'Forward collapse simulation'!AL362</f>
        <v>20.333172758914184</v>
      </c>
      <c r="G352" s="3" t="str">
        <f t="shared" si="269"/>
        <v>1.16</v>
      </c>
      <c r="H352" s="3" t="str">
        <f t="shared" si="270"/>
        <v>-</v>
      </c>
      <c r="I352" s="3">
        <f t="shared" si="271"/>
        <v>328.06</v>
      </c>
      <c r="J352" s="3">
        <f t="shared" ca="1" si="272"/>
        <v>75.931574791973745</v>
      </c>
      <c r="K352" s="3">
        <f t="shared" ca="1" si="273"/>
        <v>19.316514120968474</v>
      </c>
      <c r="M352" s="3" t="str">
        <f t="shared" si="274"/>
        <v>1.16</v>
      </c>
      <c r="N352" s="3" t="str">
        <f t="shared" si="275"/>
        <v>-</v>
      </c>
      <c r="O352" s="3">
        <f t="shared" si="276"/>
        <v>328.06</v>
      </c>
      <c r="P352" s="3">
        <f t="shared" ca="1" si="277"/>
        <v>75.931574791973745</v>
      </c>
      <c r="Q352" s="3">
        <f t="shared" ca="1" si="278"/>
        <v>18.299855483022768</v>
      </c>
      <c r="R352" s="85"/>
      <c r="S352" s="3" t="str">
        <f t="shared" si="279"/>
        <v>1.16</v>
      </c>
      <c r="T352" s="3" t="str">
        <f t="shared" si="280"/>
        <v>-</v>
      </c>
      <c r="U352" s="3">
        <f t="shared" si="281"/>
        <v>328.06</v>
      </c>
      <c r="V352" s="3">
        <f t="shared" ca="1" si="282"/>
        <v>75.931574791973745</v>
      </c>
      <c r="W352" s="3">
        <f t="shared" ca="1" si="283"/>
        <v>17.283196845077057</v>
      </c>
      <c r="X352" s="85"/>
      <c r="Y352" s="3" t="str">
        <f t="shared" si="284"/>
        <v>1.16</v>
      </c>
      <c r="Z352" s="3" t="str">
        <f t="shared" si="285"/>
        <v>-</v>
      </c>
      <c r="AA352" s="3">
        <f t="shared" si="286"/>
        <v>328.06</v>
      </c>
      <c r="AB352" s="3">
        <f t="shared" ca="1" si="287"/>
        <v>75.931574791973745</v>
      </c>
      <c r="AC352" s="3">
        <f t="shared" ca="1" si="288"/>
        <v>16.266538207131347</v>
      </c>
      <c r="AE352" s="3" t="str">
        <f t="shared" si="289"/>
        <v>1.16</v>
      </c>
      <c r="AF352" s="3" t="str">
        <f t="shared" si="290"/>
        <v>-</v>
      </c>
      <c r="AG352" s="3">
        <f t="shared" si="291"/>
        <v>328.06</v>
      </c>
      <c r="AH352" s="3">
        <f t="shared" ca="1" si="292"/>
        <v>75.931574791973745</v>
      </c>
      <c r="AI352" s="3">
        <f t="shared" ca="1" si="293"/>
        <v>15.249879569185637</v>
      </c>
      <c r="AK352" s="3" t="str">
        <f t="shared" si="294"/>
        <v>1.16</v>
      </c>
      <c r="AL352" s="3" t="str">
        <f t="shared" si="295"/>
        <v>-</v>
      </c>
      <c r="AM352" s="3">
        <f t="shared" si="296"/>
        <v>328.06</v>
      </c>
      <c r="AN352" s="3">
        <f t="shared" ca="1" si="297"/>
        <v>75.931574791973745</v>
      </c>
      <c r="AO352" s="3">
        <f t="shared" ca="1" si="298"/>
        <v>14.233220931239927</v>
      </c>
      <c r="AQ352" s="3" t="str">
        <f t="shared" si="299"/>
        <v>1.16</v>
      </c>
      <c r="AR352" s="3" t="str">
        <f t="shared" si="300"/>
        <v>-</v>
      </c>
      <c r="AS352" s="3">
        <f t="shared" si="301"/>
        <v>328.06</v>
      </c>
      <c r="AT352" s="3">
        <f t="shared" ca="1" si="302"/>
        <v>75.931574791973745</v>
      </c>
      <c r="AU352" s="3">
        <f t="shared" ca="1" si="303"/>
        <v>12.199903655348511</v>
      </c>
      <c r="AW352" s="3" t="str">
        <f t="shared" si="304"/>
        <v>1.16</v>
      </c>
      <c r="AX352" s="3" t="str">
        <f t="shared" si="305"/>
        <v>-</v>
      </c>
      <c r="AY352" s="3">
        <f t="shared" si="306"/>
        <v>328.06</v>
      </c>
      <c r="AZ352" s="3">
        <f t="shared" ca="1" si="307"/>
        <v>75.931574791973745</v>
      </c>
      <c r="BA352" s="3">
        <f t="shared" ca="1" si="308"/>
        <v>10.166586379457092</v>
      </c>
      <c r="BC352" s="3" t="str">
        <f t="shared" si="309"/>
        <v>1.16</v>
      </c>
      <c r="BD352" s="3" t="str">
        <f t="shared" si="310"/>
        <v>-</v>
      </c>
      <c r="BE352" s="3">
        <f t="shared" si="311"/>
        <v>328.06</v>
      </c>
      <c r="BF352" s="3">
        <f t="shared" ca="1" si="312"/>
        <v>75.931574791973745</v>
      </c>
      <c r="BG352" s="3">
        <f t="shared" ca="1" si="313"/>
        <v>6.0999518276742553</v>
      </c>
      <c r="BI352" s="3" t="str">
        <f t="shared" si="314"/>
        <v>1.16</v>
      </c>
      <c r="BJ352" s="3" t="str">
        <f t="shared" si="315"/>
        <v>-</v>
      </c>
      <c r="BK352" s="3">
        <f t="shared" si="316"/>
        <v>328.06</v>
      </c>
      <c r="BL352" s="3">
        <f t="shared" ca="1" si="317"/>
        <v>75.931574791973745</v>
      </c>
      <c r="BM352" s="3">
        <f t="shared" ca="1" si="318"/>
        <v>2.0333172758914184</v>
      </c>
    </row>
    <row r="353" spans="1:65" x14ac:dyDescent="0.3">
      <c r="A353" s="3" t="str">
        <f>'Forward collapse simulation'!B363</f>
        <v>1.16</v>
      </c>
      <c r="B353" s="3" t="str">
        <f>IF('Forward collapse simulation'!C363="","-",'Forward collapse simulation'!C363)</f>
        <v>-</v>
      </c>
      <c r="C353" s="3">
        <f>'Forward collapse simulation'!E363</f>
        <v>329.29</v>
      </c>
      <c r="D353" s="3">
        <f ca="1">'Forward collapse simulation'!AK363</f>
        <v>79.239999363588524</v>
      </c>
      <c r="E353" s="84">
        <f ca="1">'Forward collapse simulation'!AL363</f>
        <v>23.869209877372132</v>
      </c>
      <c r="G353" s="3" t="str">
        <f t="shared" si="269"/>
        <v>1.16</v>
      </c>
      <c r="H353" s="3" t="str">
        <f t="shared" si="270"/>
        <v>-</v>
      </c>
      <c r="I353" s="3">
        <f t="shared" si="271"/>
        <v>329.29</v>
      </c>
      <c r="J353" s="3">
        <f t="shared" ca="1" si="272"/>
        <v>79.239999363588524</v>
      </c>
      <c r="K353" s="3">
        <f t="shared" ca="1" si="273"/>
        <v>22.675749383503526</v>
      </c>
      <c r="M353" s="3" t="str">
        <f t="shared" si="274"/>
        <v>1.16</v>
      </c>
      <c r="N353" s="3" t="str">
        <f t="shared" si="275"/>
        <v>-</v>
      </c>
      <c r="O353" s="3">
        <f t="shared" si="276"/>
        <v>329.29</v>
      </c>
      <c r="P353" s="3">
        <f t="shared" ca="1" si="277"/>
        <v>79.239999363588524</v>
      </c>
      <c r="Q353" s="3">
        <f t="shared" ca="1" si="278"/>
        <v>21.482288889634919</v>
      </c>
      <c r="R353" s="85"/>
      <c r="S353" s="3" t="str">
        <f t="shared" si="279"/>
        <v>1.16</v>
      </c>
      <c r="T353" s="3" t="str">
        <f t="shared" si="280"/>
        <v>-</v>
      </c>
      <c r="U353" s="3">
        <f t="shared" si="281"/>
        <v>329.29</v>
      </c>
      <c r="V353" s="3">
        <f t="shared" ca="1" si="282"/>
        <v>79.239999363588524</v>
      </c>
      <c r="W353" s="3">
        <f t="shared" ca="1" si="283"/>
        <v>20.288828395766313</v>
      </c>
      <c r="X353" s="85"/>
      <c r="Y353" s="3" t="str">
        <f t="shared" si="284"/>
        <v>1.16</v>
      </c>
      <c r="Z353" s="3" t="str">
        <f t="shared" si="285"/>
        <v>-</v>
      </c>
      <c r="AA353" s="3">
        <f t="shared" si="286"/>
        <v>329.29</v>
      </c>
      <c r="AB353" s="3">
        <f t="shared" ca="1" si="287"/>
        <v>79.239999363588524</v>
      </c>
      <c r="AC353" s="3">
        <f t="shared" ca="1" si="288"/>
        <v>19.095367901897706</v>
      </c>
      <c r="AE353" s="3" t="str">
        <f t="shared" si="289"/>
        <v>1.16</v>
      </c>
      <c r="AF353" s="3" t="str">
        <f t="shared" si="290"/>
        <v>-</v>
      </c>
      <c r="AG353" s="3">
        <f t="shared" si="291"/>
        <v>329.29</v>
      </c>
      <c r="AH353" s="3">
        <f t="shared" ca="1" si="292"/>
        <v>79.239999363588524</v>
      </c>
      <c r="AI353" s="3">
        <f t="shared" ca="1" si="293"/>
        <v>17.9019074080291</v>
      </c>
      <c r="AK353" s="3" t="str">
        <f t="shared" si="294"/>
        <v>1.16</v>
      </c>
      <c r="AL353" s="3" t="str">
        <f t="shared" si="295"/>
        <v>-</v>
      </c>
      <c r="AM353" s="3">
        <f t="shared" si="296"/>
        <v>329.29</v>
      </c>
      <c r="AN353" s="3">
        <f t="shared" ca="1" si="297"/>
        <v>79.239999363588524</v>
      </c>
      <c r="AO353" s="3">
        <f t="shared" ca="1" si="298"/>
        <v>16.70844691416049</v>
      </c>
      <c r="AQ353" s="3" t="str">
        <f t="shared" si="299"/>
        <v>1.16</v>
      </c>
      <c r="AR353" s="3" t="str">
        <f t="shared" si="300"/>
        <v>-</v>
      </c>
      <c r="AS353" s="3">
        <f t="shared" si="301"/>
        <v>329.29</v>
      </c>
      <c r="AT353" s="3">
        <f t="shared" ca="1" si="302"/>
        <v>79.239999363588524</v>
      </c>
      <c r="AU353" s="3">
        <f t="shared" ca="1" si="303"/>
        <v>14.321525926423279</v>
      </c>
      <c r="AW353" s="3" t="str">
        <f t="shared" si="304"/>
        <v>1.16</v>
      </c>
      <c r="AX353" s="3" t="str">
        <f t="shared" si="305"/>
        <v>-</v>
      </c>
      <c r="AY353" s="3">
        <f t="shared" si="306"/>
        <v>329.29</v>
      </c>
      <c r="AZ353" s="3">
        <f t="shared" ca="1" si="307"/>
        <v>79.239999363588524</v>
      </c>
      <c r="BA353" s="3">
        <f t="shared" ca="1" si="308"/>
        <v>11.934604938686066</v>
      </c>
      <c r="BC353" s="3" t="str">
        <f t="shared" si="309"/>
        <v>1.16</v>
      </c>
      <c r="BD353" s="3" t="str">
        <f t="shared" si="310"/>
        <v>-</v>
      </c>
      <c r="BE353" s="3">
        <f t="shared" si="311"/>
        <v>329.29</v>
      </c>
      <c r="BF353" s="3">
        <f t="shared" ca="1" si="312"/>
        <v>79.239999363588524</v>
      </c>
      <c r="BG353" s="3">
        <f t="shared" ca="1" si="313"/>
        <v>7.1607629632116394</v>
      </c>
      <c r="BI353" s="3" t="str">
        <f t="shared" si="314"/>
        <v>1.16</v>
      </c>
      <c r="BJ353" s="3" t="str">
        <f t="shared" si="315"/>
        <v>-</v>
      </c>
      <c r="BK353" s="3">
        <f t="shared" si="316"/>
        <v>329.29</v>
      </c>
      <c r="BL353" s="3">
        <f t="shared" ca="1" si="317"/>
        <v>79.239999363588524</v>
      </c>
      <c r="BM353" s="3">
        <f t="shared" ca="1" si="318"/>
        <v>2.3869209877372133</v>
      </c>
    </row>
    <row r="354" spans="1:65" x14ac:dyDescent="0.3">
      <c r="A354" s="3" t="str">
        <f>'Forward collapse simulation'!B364</f>
        <v>1.16</v>
      </c>
      <c r="B354" s="3" t="str">
        <f>IF('Forward collapse simulation'!C364="","-",'Forward collapse simulation'!C364)</f>
        <v>-</v>
      </c>
      <c r="C354" s="3">
        <f>'Forward collapse simulation'!E364</f>
        <v>330.42</v>
      </c>
      <c r="D354" s="3">
        <f ca="1">'Forward collapse simulation'!AK364</f>
        <v>82.221334385034396</v>
      </c>
      <c r="E354" s="84">
        <f ca="1">'Forward collapse simulation'!AL364</f>
        <v>27.390808861654481</v>
      </c>
      <c r="G354" s="3" t="str">
        <f t="shared" si="269"/>
        <v>1.16</v>
      </c>
      <c r="H354" s="3" t="str">
        <f t="shared" si="270"/>
        <v>-</v>
      </c>
      <c r="I354" s="3">
        <f t="shared" si="271"/>
        <v>330.42</v>
      </c>
      <c r="J354" s="3">
        <f t="shared" ca="1" si="272"/>
        <v>82.221334385034396</v>
      </c>
      <c r="K354" s="3">
        <f t="shared" ca="1" si="273"/>
        <v>26.021268418571754</v>
      </c>
      <c r="M354" s="3" t="str">
        <f t="shared" si="274"/>
        <v>1.16</v>
      </c>
      <c r="N354" s="3" t="str">
        <f t="shared" si="275"/>
        <v>-</v>
      </c>
      <c r="O354" s="3">
        <f t="shared" si="276"/>
        <v>330.42</v>
      </c>
      <c r="P354" s="3">
        <f t="shared" ca="1" si="277"/>
        <v>82.221334385034396</v>
      </c>
      <c r="Q354" s="3">
        <f t="shared" ca="1" si="278"/>
        <v>24.651727975489035</v>
      </c>
      <c r="R354" s="85"/>
      <c r="S354" s="3" t="str">
        <f t="shared" si="279"/>
        <v>1.16</v>
      </c>
      <c r="T354" s="3" t="str">
        <f t="shared" si="280"/>
        <v>-</v>
      </c>
      <c r="U354" s="3">
        <f t="shared" si="281"/>
        <v>330.42</v>
      </c>
      <c r="V354" s="3">
        <f t="shared" ca="1" si="282"/>
        <v>82.221334385034396</v>
      </c>
      <c r="W354" s="3">
        <f t="shared" ca="1" si="283"/>
        <v>23.282187532406308</v>
      </c>
      <c r="X354" s="85"/>
      <c r="Y354" s="3" t="str">
        <f t="shared" si="284"/>
        <v>1.16</v>
      </c>
      <c r="Z354" s="3" t="str">
        <f t="shared" si="285"/>
        <v>-</v>
      </c>
      <c r="AA354" s="3">
        <f t="shared" si="286"/>
        <v>330.42</v>
      </c>
      <c r="AB354" s="3">
        <f t="shared" ca="1" si="287"/>
        <v>82.221334385034396</v>
      </c>
      <c r="AC354" s="3">
        <f t="shared" ca="1" si="288"/>
        <v>21.912647089323585</v>
      </c>
      <c r="AE354" s="3" t="str">
        <f t="shared" si="289"/>
        <v>1.16</v>
      </c>
      <c r="AF354" s="3" t="str">
        <f t="shared" si="290"/>
        <v>-</v>
      </c>
      <c r="AG354" s="3">
        <f t="shared" si="291"/>
        <v>330.42</v>
      </c>
      <c r="AH354" s="3">
        <f t="shared" ca="1" si="292"/>
        <v>82.221334385034396</v>
      </c>
      <c r="AI354" s="3">
        <f t="shared" ca="1" si="293"/>
        <v>20.543106646240862</v>
      </c>
      <c r="AK354" s="3" t="str">
        <f t="shared" si="294"/>
        <v>1.16</v>
      </c>
      <c r="AL354" s="3" t="str">
        <f t="shared" si="295"/>
        <v>-</v>
      </c>
      <c r="AM354" s="3">
        <f t="shared" si="296"/>
        <v>330.42</v>
      </c>
      <c r="AN354" s="3">
        <f t="shared" ca="1" si="297"/>
        <v>82.221334385034396</v>
      </c>
      <c r="AO354" s="3">
        <f t="shared" ca="1" si="298"/>
        <v>19.173566203158135</v>
      </c>
      <c r="AQ354" s="3" t="str">
        <f t="shared" si="299"/>
        <v>1.16</v>
      </c>
      <c r="AR354" s="3" t="str">
        <f t="shared" si="300"/>
        <v>-</v>
      </c>
      <c r="AS354" s="3">
        <f t="shared" si="301"/>
        <v>330.42</v>
      </c>
      <c r="AT354" s="3">
        <f t="shared" ca="1" si="302"/>
        <v>82.221334385034396</v>
      </c>
      <c r="AU354" s="3">
        <f t="shared" ca="1" si="303"/>
        <v>16.434485316992689</v>
      </c>
      <c r="AW354" s="3" t="str">
        <f t="shared" si="304"/>
        <v>1.16</v>
      </c>
      <c r="AX354" s="3" t="str">
        <f t="shared" si="305"/>
        <v>-</v>
      </c>
      <c r="AY354" s="3">
        <f t="shared" si="306"/>
        <v>330.42</v>
      </c>
      <c r="AZ354" s="3">
        <f t="shared" ca="1" si="307"/>
        <v>82.221334385034396</v>
      </c>
      <c r="BA354" s="3">
        <f t="shared" ca="1" si="308"/>
        <v>13.69540443082724</v>
      </c>
      <c r="BC354" s="3" t="str">
        <f t="shared" si="309"/>
        <v>1.16</v>
      </c>
      <c r="BD354" s="3" t="str">
        <f t="shared" si="310"/>
        <v>-</v>
      </c>
      <c r="BE354" s="3">
        <f t="shared" si="311"/>
        <v>330.42</v>
      </c>
      <c r="BF354" s="3">
        <f t="shared" ca="1" si="312"/>
        <v>82.221334385034396</v>
      </c>
      <c r="BG354" s="3">
        <f t="shared" ca="1" si="313"/>
        <v>8.2172426584963443</v>
      </c>
      <c r="BI354" s="3" t="str">
        <f t="shared" si="314"/>
        <v>1.16</v>
      </c>
      <c r="BJ354" s="3" t="str">
        <f t="shared" si="315"/>
        <v>-</v>
      </c>
      <c r="BK354" s="3">
        <f t="shared" si="316"/>
        <v>330.42</v>
      </c>
      <c r="BL354" s="3">
        <f t="shared" ca="1" si="317"/>
        <v>82.221334385034396</v>
      </c>
      <c r="BM354" s="3">
        <f t="shared" ca="1" si="318"/>
        <v>2.7390808861654481</v>
      </c>
    </row>
    <row r="355" spans="1:65" x14ac:dyDescent="0.3">
      <c r="A355" s="3" t="str">
        <f>'Forward collapse simulation'!B365</f>
        <v>1.16</v>
      </c>
      <c r="B355" s="3" t="str">
        <f>IF('Forward collapse simulation'!C365="","-",'Forward collapse simulation'!C365)</f>
        <v>-</v>
      </c>
      <c r="C355" s="3">
        <f>'Forward collapse simulation'!E365</f>
        <v>332.83</v>
      </c>
      <c r="D355" s="3">
        <f ca="1">'Forward collapse simulation'!AK365</f>
        <v>84.085340792753129</v>
      </c>
      <c r="E355" s="84">
        <f ca="1">'Forward collapse simulation'!AL365</f>
        <v>30.523636899220836</v>
      </c>
      <c r="G355" s="3" t="str">
        <f t="shared" si="269"/>
        <v>1.16</v>
      </c>
      <c r="H355" s="3" t="str">
        <f t="shared" si="270"/>
        <v>-</v>
      </c>
      <c r="I355" s="3">
        <f t="shared" si="271"/>
        <v>332.83</v>
      </c>
      <c r="J355" s="3">
        <f t="shared" ca="1" si="272"/>
        <v>84.085340792753129</v>
      </c>
      <c r="K355" s="3">
        <f t="shared" ca="1" si="273"/>
        <v>28.997455054259792</v>
      </c>
      <c r="M355" s="3" t="str">
        <f t="shared" si="274"/>
        <v>1.16</v>
      </c>
      <c r="N355" s="3" t="str">
        <f t="shared" si="275"/>
        <v>-</v>
      </c>
      <c r="O355" s="3">
        <f t="shared" si="276"/>
        <v>332.83</v>
      </c>
      <c r="P355" s="3">
        <f t="shared" ca="1" si="277"/>
        <v>84.085340792753129</v>
      </c>
      <c r="Q355" s="3">
        <f t="shared" ca="1" si="278"/>
        <v>27.471273209298754</v>
      </c>
      <c r="R355" s="85"/>
      <c r="S355" s="3" t="str">
        <f t="shared" si="279"/>
        <v>1.16</v>
      </c>
      <c r="T355" s="3" t="str">
        <f t="shared" si="280"/>
        <v>-</v>
      </c>
      <c r="U355" s="3">
        <f t="shared" si="281"/>
        <v>332.83</v>
      </c>
      <c r="V355" s="3">
        <f t="shared" ca="1" si="282"/>
        <v>84.085340792753129</v>
      </c>
      <c r="W355" s="3">
        <f t="shared" ca="1" si="283"/>
        <v>25.94509136433771</v>
      </c>
      <c r="X355" s="85"/>
      <c r="Y355" s="3" t="str">
        <f t="shared" si="284"/>
        <v>1.16</v>
      </c>
      <c r="Z355" s="3" t="str">
        <f t="shared" si="285"/>
        <v>-</v>
      </c>
      <c r="AA355" s="3">
        <f t="shared" si="286"/>
        <v>332.83</v>
      </c>
      <c r="AB355" s="3">
        <f t="shared" ca="1" si="287"/>
        <v>84.085340792753129</v>
      </c>
      <c r="AC355" s="3">
        <f t="shared" ca="1" si="288"/>
        <v>24.418909519376669</v>
      </c>
      <c r="AE355" s="3" t="str">
        <f t="shared" si="289"/>
        <v>1.16</v>
      </c>
      <c r="AF355" s="3" t="str">
        <f t="shared" si="290"/>
        <v>-</v>
      </c>
      <c r="AG355" s="3">
        <f t="shared" si="291"/>
        <v>332.83</v>
      </c>
      <c r="AH355" s="3">
        <f t="shared" ca="1" si="292"/>
        <v>84.085340792753129</v>
      </c>
      <c r="AI355" s="3">
        <f t="shared" ca="1" si="293"/>
        <v>22.892727674415628</v>
      </c>
      <c r="AK355" s="3" t="str">
        <f t="shared" si="294"/>
        <v>1.16</v>
      </c>
      <c r="AL355" s="3" t="str">
        <f t="shared" si="295"/>
        <v>-</v>
      </c>
      <c r="AM355" s="3">
        <f t="shared" si="296"/>
        <v>332.83</v>
      </c>
      <c r="AN355" s="3">
        <f t="shared" ca="1" si="297"/>
        <v>84.085340792753129</v>
      </c>
      <c r="AO355" s="3">
        <f t="shared" ca="1" si="298"/>
        <v>21.366545829454584</v>
      </c>
      <c r="AQ355" s="3" t="str">
        <f t="shared" si="299"/>
        <v>1.16</v>
      </c>
      <c r="AR355" s="3" t="str">
        <f t="shared" si="300"/>
        <v>-</v>
      </c>
      <c r="AS355" s="3">
        <f t="shared" si="301"/>
        <v>332.83</v>
      </c>
      <c r="AT355" s="3">
        <f t="shared" ca="1" si="302"/>
        <v>84.085340792753129</v>
      </c>
      <c r="AU355" s="3">
        <f t="shared" ca="1" si="303"/>
        <v>18.314182139532502</v>
      </c>
      <c r="AW355" s="3" t="str">
        <f t="shared" si="304"/>
        <v>1.16</v>
      </c>
      <c r="AX355" s="3" t="str">
        <f t="shared" si="305"/>
        <v>-</v>
      </c>
      <c r="AY355" s="3">
        <f t="shared" si="306"/>
        <v>332.83</v>
      </c>
      <c r="AZ355" s="3">
        <f t="shared" ca="1" si="307"/>
        <v>84.085340792753129</v>
      </c>
      <c r="BA355" s="3">
        <f t="shared" ca="1" si="308"/>
        <v>15.261818449610418</v>
      </c>
      <c r="BC355" s="3" t="str">
        <f t="shared" si="309"/>
        <v>1.16</v>
      </c>
      <c r="BD355" s="3" t="str">
        <f t="shared" si="310"/>
        <v>-</v>
      </c>
      <c r="BE355" s="3">
        <f t="shared" si="311"/>
        <v>332.83</v>
      </c>
      <c r="BF355" s="3">
        <f t="shared" ca="1" si="312"/>
        <v>84.085340792753129</v>
      </c>
      <c r="BG355" s="3">
        <f t="shared" ca="1" si="313"/>
        <v>9.1570910697662509</v>
      </c>
      <c r="BI355" s="3" t="str">
        <f t="shared" si="314"/>
        <v>1.16</v>
      </c>
      <c r="BJ355" s="3" t="str">
        <f t="shared" si="315"/>
        <v>-</v>
      </c>
      <c r="BK355" s="3">
        <f t="shared" si="316"/>
        <v>332.83</v>
      </c>
      <c r="BL355" s="3">
        <f t="shared" ca="1" si="317"/>
        <v>84.085340792753129</v>
      </c>
      <c r="BM355" s="3">
        <f t="shared" ca="1" si="318"/>
        <v>3.0523636899220836</v>
      </c>
    </row>
    <row r="356" spans="1:65" x14ac:dyDescent="0.3">
      <c r="A356" s="3" t="str">
        <f>'Forward collapse simulation'!B366</f>
        <v>1.16</v>
      </c>
      <c r="B356" s="3" t="str">
        <f>IF('Forward collapse simulation'!C366="","-",'Forward collapse simulation'!C366)</f>
        <v>-</v>
      </c>
      <c r="C356" s="3">
        <f>'Forward collapse simulation'!E366</f>
        <v>335.87</v>
      </c>
      <c r="D356" s="3">
        <f ca="1">'Forward collapse simulation'!AK366</f>
        <v>86.134868905302199</v>
      </c>
      <c r="E356" s="84">
        <f ca="1">'Forward collapse simulation'!AL366</f>
        <v>48.6379902031154</v>
      </c>
      <c r="G356" s="3" t="str">
        <f t="shared" si="269"/>
        <v>1.16</v>
      </c>
      <c r="H356" s="3" t="str">
        <f t="shared" si="270"/>
        <v>-</v>
      </c>
      <c r="I356" s="3">
        <f t="shared" si="271"/>
        <v>335.87</v>
      </c>
      <c r="J356" s="3">
        <f t="shared" ca="1" si="272"/>
        <v>86.134868905302199</v>
      </c>
      <c r="K356" s="3">
        <f t="shared" ca="1" si="273"/>
        <v>46.206090692959627</v>
      </c>
      <c r="M356" s="3" t="str">
        <f t="shared" si="274"/>
        <v>1.16</v>
      </c>
      <c r="N356" s="3" t="str">
        <f t="shared" si="275"/>
        <v>-</v>
      </c>
      <c r="O356" s="3">
        <f t="shared" si="276"/>
        <v>335.87</v>
      </c>
      <c r="P356" s="3">
        <f t="shared" ca="1" si="277"/>
        <v>86.134868905302199</v>
      </c>
      <c r="Q356" s="3">
        <f t="shared" ca="1" si="278"/>
        <v>43.774191182803861</v>
      </c>
      <c r="R356" s="85"/>
      <c r="S356" s="3" t="str">
        <f t="shared" si="279"/>
        <v>1.16</v>
      </c>
      <c r="T356" s="3" t="str">
        <f t="shared" si="280"/>
        <v>-</v>
      </c>
      <c r="U356" s="3">
        <f t="shared" si="281"/>
        <v>335.87</v>
      </c>
      <c r="V356" s="3">
        <f t="shared" ca="1" si="282"/>
        <v>86.134868905302199</v>
      </c>
      <c r="W356" s="3">
        <f t="shared" ca="1" si="283"/>
        <v>41.342291672648088</v>
      </c>
      <c r="X356" s="85"/>
      <c r="Y356" s="3" t="str">
        <f t="shared" si="284"/>
        <v>1.16</v>
      </c>
      <c r="Z356" s="3" t="str">
        <f t="shared" si="285"/>
        <v>-</v>
      </c>
      <c r="AA356" s="3">
        <f t="shared" si="286"/>
        <v>335.87</v>
      </c>
      <c r="AB356" s="3">
        <f t="shared" ca="1" si="287"/>
        <v>86.134868905302199</v>
      </c>
      <c r="AC356" s="3">
        <f t="shared" ca="1" si="288"/>
        <v>38.910392162492322</v>
      </c>
      <c r="AE356" s="3" t="str">
        <f t="shared" si="289"/>
        <v>1.16</v>
      </c>
      <c r="AF356" s="3" t="str">
        <f t="shared" si="290"/>
        <v>-</v>
      </c>
      <c r="AG356" s="3">
        <f t="shared" si="291"/>
        <v>335.87</v>
      </c>
      <c r="AH356" s="3">
        <f t="shared" ca="1" si="292"/>
        <v>86.134868905302199</v>
      </c>
      <c r="AI356" s="3">
        <f t="shared" ca="1" si="293"/>
        <v>36.478492652336548</v>
      </c>
      <c r="AK356" s="3" t="str">
        <f t="shared" si="294"/>
        <v>1.16</v>
      </c>
      <c r="AL356" s="3" t="str">
        <f t="shared" si="295"/>
        <v>-</v>
      </c>
      <c r="AM356" s="3">
        <f t="shared" si="296"/>
        <v>335.87</v>
      </c>
      <c r="AN356" s="3">
        <f t="shared" ca="1" si="297"/>
        <v>86.134868905302199</v>
      </c>
      <c r="AO356" s="3">
        <f t="shared" ca="1" si="298"/>
        <v>34.046593142180775</v>
      </c>
      <c r="AQ356" s="3" t="str">
        <f t="shared" si="299"/>
        <v>1.16</v>
      </c>
      <c r="AR356" s="3" t="str">
        <f t="shared" si="300"/>
        <v>-</v>
      </c>
      <c r="AS356" s="3">
        <f t="shared" si="301"/>
        <v>335.87</v>
      </c>
      <c r="AT356" s="3">
        <f t="shared" ca="1" si="302"/>
        <v>86.134868905302199</v>
      </c>
      <c r="AU356" s="3">
        <f t="shared" ca="1" si="303"/>
        <v>29.182794121869239</v>
      </c>
      <c r="AW356" s="3" t="str">
        <f t="shared" si="304"/>
        <v>1.16</v>
      </c>
      <c r="AX356" s="3" t="str">
        <f t="shared" si="305"/>
        <v>-</v>
      </c>
      <c r="AY356" s="3">
        <f t="shared" si="306"/>
        <v>335.87</v>
      </c>
      <c r="AZ356" s="3">
        <f t="shared" ca="1" si="307"/>
        <v>86.134868905302199</v>
      </c>
      <c r="BA356" s="3">
        <f t="shared" ca="1" si="308"/>
        <v>24.3189951015577</v>
      </c>
      <c r="BC356" s="3" t="str">
        <f t="shared" si="309"/>
        <v>1.16</v>
      </c>
      <c r="BD356" s="3" t="str">
        <f t="shared" si="310"/>
        <v>-</v>
      </c>
      <c r="BE356" s="3">
        <f t="shared" si="311"/>
        <v>335.87</v>
      </c>
      <c r="BF356" s="3">
        <f t="shared" ca="1" si="312"/>
        <v>86.134868905302199</v>
      </c>
      <c r="BG356" s="3">
        <f t="shared" ca="1" si="313"/>
        <v>14.59139706093462</v>
      </c>
      <c r="BI356" s="3" t="str">
        <f t="shared" si="314"/>
        <v>1.16</v>
      </c>
      <c r="BJ356" s="3" t="str">
        <f t="shared" si="315"/>
        <v>-</v>
      </c>
      <c r="BK356" s="3">
        <f t="shared" si="316"/>
        <v>335.87</v>
      </c>
      <c r="BL356" s="3">
        <f t="shared" ca="1" si="317"/>
        <v>86.134868905302199</v>
      </c>
      <c r="BM356" s="3">
        <f t="shared" ca="1" si="318"/>
        <v>4.8637990203115402</v>
      </c>
    </row>
    <row r="357" spans="1:65" x14ac:dyDescent="0.3">
      <c r="A357" s="3" t="str">
        <f>'Forward collapse simulation'!B367</f>
        <v>1.16</v>
      </c>
      <c r="B357" s="3" t="str">
        <f>IF('Forward collapse simulation'!C367="","-",'Forward collapse simulation'!C367)</f>
        <v>-</v>
      </c>
      <c r="C357" s="3">
        <f>'Forward collapse simulation'!E367</f>
        <v>339.36</v>
      </c>
      <c r="D357" s="3">
        <f ca="1">'Forward collapse simulation'!AK367</f>
        <v>87.32662539305116</v>
      </c>
      <c r="E357" s="84">
        <f ca="1">'Forward collapse simulation'!AL367</f>
        <v>43.180589438144317</v>
      </c>
      <c r="G357" s="3" t="str">
        <f t="shared" si="269"/>
        <v>1.16</v>
      </c>
      <c r="H357" s="3" t="str">
        <f t="shared" si="270"/>
        <v>-</v>
      </c>
      <c r="I357" s="3">
        <f t="shared" si="271"/>
        <v>339.36</v>
      </c>
      <c r="J357" s="3">
        <f t="shared" ca="1" si="272"/>
        <v>87.32662539305116</v>
      </c>
      <c r="K357" s="3">
        <f t="shared" ca="1" si="273"/>
        <v>41.021559966237099</v>
      </c>
      <c r="M357" s="3" t="str">
        <f t="shared" si="274"/>
        <v>1.16</v>
      </c>
      <c r="N357" s="3" t="str">
        <f t="shared" si="275"/>
        <v>-</v>
      </c>
      <c r="O357" s="3">
        <f t="shared" si="276"/>
        <v>339.36</v>
      </c>
      <c r="P357" s="3">
        <f t="shared" ca="1" si="277"/>
        <v>87.32662539305116</v>
      </c>
      <c r="Q357" s="3">
        <f t="shared" ca="1" si="278"/>
        <v>38.862530494329889</v>
      </c>
      <c r="R357" s="85"/>
      <c r="S357" s="3" t="str">
        <f t="shared" si="279"/>
        <v>1.16</v>
      </c>
      <c r="T357" s="3" t="str">
        <f t="shared" si="280"/>
        <v>-</v>
      </c>
      <c r="U357" s="3">
        <f t="shared" si="281"/>
        <v>339.36</v>
      </c>
      <c r="V357" s="3">
        <f t="shared" ca="1" si="282"/>
        <v>87.32662539305116</v>
      </c>
      <c r="W357" s="3">
        <f t="shared" ca="1" si="283"/>
        <v>36.703501022422671</v>
      </c>
      <c r="X357" s="85"/>
      <c r="Y357" s="3" t="str">
        <f t="shared" si="284"/>
        <v>1.16</v>
      </c>
      <c r="Z357" s="3" t="str">
        <f t="shared" si="285"/>
        <v>-</v>
      </c>
      <c r="AA357" s="3">
        <f t="shared" si="286"/>
        <v>339.36</v>
      </c>
      <c r="AB357" s="3">
        <f t="shared" ca="1" si="287"/>
        <v>87.32662539305116</v>
      </c>
      <c r="AC357" s="3">
        <f t="shared" ca="1" si="288"/>
        <v>34.544471550515453</v>
      </c>
      <c r="AE357" s="3" t="str">
        <f t="shared" si="289"/>
        <v>1.16</v>
      </c>
      <c r="AF357" s="3" t="str">
        <f t="shared" si="290"/>
        <v>-</v>
      </c>
      <c r="AG357" s="3">
        <f t="shared" si="291"/>
        <v>339.36</v>
      </c>
      <c r="AH357" s="3">
        <f t="shared" ca="1" si="292"/>
        <v>87.32662539305116</v>
      </c>
      <c r="AI357" s="3">
        <f t="shared" ca="1" si="293"/>
        <v>32.385442078608236</v>
      </c>
      <c r="AK357" s="3" t="str">
        <f t="shared" si="294"/>
        <v>1.16</v>
      </c>
      <c r="AL357" s="3" t="str">
        <f t="shared" si="295"/>
        <v>-</v>
      </c>
      <c r="AM357" s="3">
        <f t="shared" si="296"/>
        <v>339.36</v>
      </c>
      <c r="AN357" s="3">
        <f t="shared" ca="1" si="297"/>
        <v>87.32662539305116</v>
      </c>
      <c r="AO357" s="3">
        <f t="shared" ca="1" si="298"/>
        <v>30.226412606701018</v>
      </c>
      <c r="AQ357" s="3" t="str">
        <f t="shared" si="299"/>
        <v>1.16</v>
      </c>
      <c r="AR357" s="3" t="str">
        <f t="shared" si="300"/>
        <v>-</v>
      </c>
      <c r="AS357" s="3">
        <f t="shared" si="301"/>
        <v>339.36</v>
      </c>
      <c r="AT357" s="3">
        <f t="shared" ca="1" si="302"/>
        <v>87.32662539305116</v>
      </c>
      <c r="AU357" s="3">
        <f t="shared" ca="1" si="303"/>
        <v>25.90835366288659</v>
      </c>
      <c r="AW357" s="3" t="str">
        <f t="shared" si="304"/>
        <v>1.16</v>
      </c>
      <c r="AX357" s="3" t="str">
        <f t="shared" si="305"/>
        <v>-</v>
      </c>
      <c r="AY357" s="3">
        <f t="shared" si="306"/>
        <v>339.36</v>
      </c>
      <c r="AZ357" s="3">
        <f t="shared" ca="1" si="307"/>
        <v>87.32662539305116</v>
      </c>
      <c r="BA357" s="3">
        <f t="shared" ca="1" si="308"/>
        <v>21.590294719072158</v>
      </c>
      <c r="BC357" s="3" t="str">
        <f t="shared" si="309"/>
        <v>1.16</v>
      </c>
      <c r="BD357" s="3" t="str">
        <f t="shared" si="310"/>
        <v>-</v>
      </c>
      <c r="BE357" s="3">
        <f t="shared" si="311"/>
        <v>339.36</v>
      </c>
      <c r="BF357" s="3">
        <f t="shared" ca="1" si="312"/>
        <v>87.32662539305116</v>
      </c>
      <c r="BG357" s="3">
        <f t="shared" ca="1" si="313"/>
        <v>12.954176831443295</v>
      </c>
      <c r="BI357" s="3" t="str">
        <f t="shared" si="314"/>
        <v>1.16</v>
      </c>
      <c r="BJ357" s="3" t="str">
        <f t="shared" si="315"/>
        <v>-</v>
      </c>
      <c r="BK357" s="3">
        <f t="shared" si="316"/>
        <v>339.36</v>
      </c>
      <c r="BL357" s="3">
        <f t="shared" ca="1" si="317"/>
        <v>87.32662539305116</v>
      </c>
      <c r="BM357" s="3">
        <f t="shared" ca="1" si="318"/>
        <v>4.3180589438144317</v>
      </c>
    </row>
    <row r="358" spans="1:65" x14ac:dyDescent="0.3">
      <c r="A358" s="3" t="str">
        <f>'Forward collapse simulation'!B368</f>
        <v>1.16</v>
      </c>
      <c r="B358" s="3" t="str">
        <f>IF('Forward collapse simulation'!C368="","-",'Forward collapse simulation'!C368)</f>
        <v>-</v>
      </c>
      <c r="C358" s="3">
        <f>'Forward collapse simulation'!E368</f>
        <v>12.06</v>
      </c>
      <c r="D358" s="3">
        <f ca="1">'Forward collapse simulation'!AK368</f>
        <v>88.743372203266816</v>
      </c>
      <c r="E358" s="84">
        <f ca="1">'Forward collapse simulation'!AL368</f>
        <v>43.876314709438745</v>
      </c>
      <c r="G358" s="3" t="str">
        <f t="shared" si="269"/>
        <v>1.16</v>
      </c>
      <c r="H358" s="3" t="str">
        <f t="shared" si="270"/>
        <v>-</v>
      </c>
      <c r="I358" s="3">
        <f t="shared" si="271"/>
        <v>12.06</v>
      </c>
      <c r="J358" s="3">
        <f t="shared" ca="1" si="272"/>
        <v>88.743372203266816</v>
      </c>
      <c r="K358" s="3">
        <f t="shared" ca="1" si="273"/>
        <v>41.682498973966808</v>
      </c>
      <c r="M358" s="3" t="str">
        <f t="shared" si="274"/>
        <v>1.16</v>
      </c>
      <c r="N358" s="3" t="str">
        <f t="shared" si="275"/>
        <v>-</v>
      </c>
      <c r="O358" s="3">
        <f t="shared" si="276"/>
        <v>12.06</v>
      </c>
      <c r="P358" s="3">
        <f t="shared" ca="1" si="277"/>
        <v>88.743372203266816</v>
      </c>
      <c r="Q358" s="3">
        <f t="shared" ca="1" si="278"/>
        <v>39.488683238494872</v>
      </c>
      <c r="R358" s="85"/>
      <c r="S358" s="3" t="str">
        <f t="shared" si="279"/>
        <v>1.16</v>
      </c>
      <c r="T358" s="3" t="str">
        <f t="shared" si="280"/>
        <v>-</v>
      </c>
      <c r="U358" s="3">
        <f t="shared" si="281"/>
        <v>12.06</v>
      </c>
      <c r="V358" s="3">
        <f t="shared" ca="1" si="282"/>
        <v>88.743372203266816</v>
      </c>
      <c r="W358" s="3">
        <f t="shared" ca="1" si="283"/>
        <v>37.294867503022935</v>
      </c>
      <c r="X358" s="85"/>
      <c r="Y358" s="3" t="str">
        <f t="shared" si="284"/>
        <v>1.16</v>
      </c>
      <c r="Z358" s="3" t="str">
        <f t="shared" si="285"/>
        <v>-</v>
      </c>
      <c r="AA358" s="3">
        <f t="shared" si="286"/>
        <v>12.06</v>
      </c>
      <c r="AB358" s="3">
        <f t="shared" ca="1" si="287"/>
        <v>88.743372203266816</v>
      </c>
      <c r="AC358" s="3">
        <f t="shared" ca="1" si="288"/>
        <v>35.101051767550999</v>
      </c>
      <c r="AE358" s="3" t="str">
        <f t="shared" si="289"/>
        <v>1.16</v>
      </c>
      <c r="AF358" s="3" t="str">
        <f t="shared" si="290"/>
        <v>-</v>
      </c>
      <c r="AG358" s="3">
        <f t="shared" si="291"/>
        <v>12.06</v>
      </c>
      <c r="AH358" s="3">
        <f t="shared" ca="1" si="292"/>
        <v>88.743372203266816</v>
      </c>
      <c r="AI358" s="3">
        <f t="shared" ca="1" si="293"/>
        <v>32.907236032079055</v>
      </c>
      <c r="AK358" s="3" t="str">
        <f t="shared" si="294"/>
        <v>1.16</v>
      </c>
      <c r="AL358" s="3" t="str">
        <f t="shared" si="295"/>
        <v>-</v>
      </c>
      <c r="AM358" s="3">
        <f t="shared" si="296"/>
        <v>12.06</v>
      </c>
      <c r="AN358" s="3">
        <f t="shared" ca="1" si="297"/>
        <v>88.743372203266816</v>
      </c>
      <c r="AO358" s="3">
        <f t="shared" ca="1" si="298"/>
        <v>30.713420296607119</v>
      </c>
      <c r="AQ358" s="3" t="str">
        <f t="shared" si="299"/>
        <v>1.16</v>
      </c>
      <c r="AR358" s="3" t="str">
        <f t="shared" si="300"/>
        <v>-</v>
      </c>
      <c r="AS358" s="3">
        <f t="shared" si="301"/>
        <v>12.06</v>
      </c>
      <c r="AT358" s="3">
        <f t="shared" ca="1" si="302"/>
        <v>88.743372203266816</v>
      </c>
      <c r="AU358" s="3">
        <f t="shared" ca="1" si="303"/>
        <v>26.325788825663246</v>
      </c>
      <c r="AW358" s="3" t="str">
        <f t="shared" si="304"/>
        <v>1.16</v>
      </c>
      <c r="AX358" s="3" t="str">
        <f t="shared" si="305"/>
        <v>-</v>
      </c>
      <c r="AY358" s="3">
        <f t="shared" si="306"/>
        <v>12.06</v>
      </c>
      <c r="AZ358" s="3">
        <f t="shared" ca="1" si="307"/>
        <v>88.743372203266816</v>
      </c>
      <c r="BA358" s="3">
        <f t="shared" ca="1" si="308"/>
        <v>21.938157354719372</v>
      </c>
      <c r="BC358" s="3" t="str">
        <f t="shared" si="309"/>
        <v>1.16</v>
      </c>
      <c r="BD358" s="3" t="str">
        <f t="shared" si="310"/>
        <v>-</v>
      </c>
      <c r="BE358" s="3">
        <f t="shared" si="311"/>
        <v>12.06</v>
      </c>
      <c r="BF358" s="3">
        <f t="shared" ca="1" si="312"/>
        <v>88.743372203266816</v>
      </c>
      <c r="BG358" s="3">
        <f t="shared" ca="1" si="313"/>
        <v>13.162894412831623</v>
      </c>
      <c r="BI358" s="3" t="str">
        <f t="shared" si="314"/>
        <v>1.16</v>
      </c>
      <c r="BJ358" s="3" t="str">
        <f t="shared" si="315"/>
        <v>-</v>
      </c>
      <c r="BK358" s="3">
        <f t="shared" si="316"/>
        <v>12.06</v>
      </c>
      <c r="BL358" s="3">
        <f t="shared" ca="1" si="317"/>
        <v>88.743372203266816</v>
      </c>
      <c r="BM358" s="3">
        <f t="shared" ca="1" si="318"/>
        <v>4.3876314709438748</v>
      </c>
    </row>
    <row r="359" spans="1:65" x14ac:dyDescent="0.3">
      <c r="A359" s="3" t="str">
        <f>'Forward collapse simulation'!B369</f>
        <v>1.16</v>
      </c>
      <c r="B359" s="3" t="str">
        <f>IF('Forward collapse simulation'!C369="","-",'Forward collapse simulation'!C369)</f>
        <v>-</v>
      </c>
      <c r="C359" s="3">
        <f>'Forward collapse simulation'!E369</f>
        <v>64.209999999999994</v>
      </c>
      <c r="D359" s="3">
        <f ca="1">'Forward collapse simulation'!AK369</f>
        <v>88.643055346586578</v>
      </c>
      <c r="E359" s="84">
        <f ca="1">'Forward collapse simulation'!AL369</f>
        <v>44.616902905393488</v>
      </c>
      <c r="G359" s="3" t="str">
        <f t="shared" si="269"/>
        <v>1.16</v>
      </c>
      <c r="H359" s="3" t="str">
        <f t="shared" si="270"/>
        <v>-</v>
      </c>
      <c r="I359" s="3">
        <f t="shared" si="271"/>
        <v>64.209999999999994</v>
      </c>
      <c r="J359" s="3">
        <f t="shared" ca="1" si="272"/>
        <v>88.643055346586578</v>
      </c>
      <c r="K359" s="3">
        <f t="shared" ca="1" si="273"/>
        <v>42.386057760123812</v>
      </c>
      <c r="M359" s="3" t="str">
        <f t="shared" si="274"/>
        <v>1.16</v>
      </c>
      <c r="N359" s="3" t="str">
        <f t="shared" si="275"/>
        <v>-</v>
      </c>
      <c r="O359" s="3">
        <f t="shared" si="276"/>
        <v>64.209999999999994</v>
      </c>
      <c r="P359" s="3">
        <f t="shared" ca="1" si="277"/>
        <v>88.643055346586578</v>
      </c>
      <c r="Q359" s="3">
        <f t="shared" ca="1" si="278"/>
        <v>40.155212614854143</v>
      </c>
      <c r="R359" s="85"/>
      <c r="S359" s="3" t="str">
        <f t="shared" si="279"/>
        <v>1.16</v>
      </c>
      <c r="T359" s="3" t="str">
        <f t="shared" si="280"/>
        <v>-</v>
      </c>
      <c r="U359" s="3">
        <f t="shared" si="281"/>
        <v>64.209999999999994</v>
      </c>
      <c r="V359" s="3">
        <f t="shared" ca="1" si="282"/>
        <v>88.643055346586578</v>
      </c>
      <c r="W359" s="3">
        <f t="shared" ca="1" si="283"/>
        <v>37.92436746958446</v>
      </c>
      <c r="X359" s="85"/>
      <c r="Y359" s="3" t="str">
        <f t="shared" si="284"/>
        <v>1.16</v>
      </c>
      <c r="Z359" s="3" t="str">
        <f t="shared" si="285"/>
        <v>-</v>
      </c>
      <c r="AA359" s="3">
        <f t="shared" si="286"/>
        <v>64.209999999999994</v>
      </c>
      <c r="AB359" s="3">
        <f t="shared" ca="1" si="287"/>
        <v>88.643055346586578</v>
      </c>
      <c r="AC359" s="3">
        <f t="shared" ca="1" si="288"/>
        <v>35.693522324314792</v>
      </c>
      <c r="AE359" s="3" t="str">
        <f t="shared" si="289"/>
        <v>1.16</v>
      </c>
      <c r="AF359" s="3" t="str">
        <f t="shared" si="290"/>
        <v>-</v>
      </c>
      <c r="AG359" s="3">
        <f t="shared" si="291"/>
        <v>64.209999999999994</v>
      </c>
      <c r="AH359" s="3">
        <f t="shared" ca="1" si="292"/>
        <v>88.643055346586578</v>
      </c>
      <c r="AI359" s="3">
        <f t="shared" ca="1" si="293"/>
        <v>33.462677179045116</v>
      </c>
      <c r="AK359" s="3" t="str">
        <f t="shared" si="294"/>
        <v>1.16</v>
      </c>
      <c r="AL359" s="3" t="str">
        <f t="shared" si="295"/>
        <v>-</v>
      </c>
      <c r="AM359" s="3">
        <f t="shared" si="296"/>
        <v>64.209999999999994</v>
      </c>
      <c r="AN359" s="3">
        <f t="shared" ca="1" si="297"/>
        <v>88.643055346586578</v>
      </c>
      <c r="AO359" s="3">
        <f t="shared" ca="1" si="298"/>
        <v>31.23183203377544</v>
      </c>
      <c r="AQ359" s="3" t="str">
        <f t="shared" si="299"/>
        <v>1.16</v>
      </c>
      <c r="AR359" s="3" t="str">
        <f t="shared" si="300"/>
        <v>-</v>
      </c>
      <c r="AS359" s="3">
        <f t="shared" si="301"/>
        <v>64.209999999999994</v>
      </c>
      <c r="AT359" s="3">
        <f t="shared" ca="1" si="302"/>
        <v>88.643055346586578</v>
      </c>
      <c r="AU359" s="3">
        <f t="shared" ca="1" si="303"/>
        <v>26.770141743236092</v>
      </c>
      <c r="AW359" s="3" t="str">
        <f t="shared" si="304"/>
        <v>1.16</v>
      </c>
      <c r="AX359" s="3" t="str">
        <f t="shared" si="305"/>
        <v>-</v>
      </c>
      <c r="AY359" s="3">
        <f t="shared" si="306"/>
        <v>64.209999999999994</v>
      </c>
      <c r="AZ359" s="3">
        <f t="shared" ca="1" si="307"/>
        <v>88.643055346586578</v>
      </c>
      <c r="BA359" s="3">
        <f t="shared" ca="1" si="308"/>
        <v>22.308451452696744</v>
      </c>
      <c r="BC359" s="3" t="str">
        <f t="shared" si="309"/>
        <v>1.16</v>
      </c>
      <c r="BD359" s="3" t="str">
        <f t="shared" si="310"/>
        <v>-</v>
      </c>
      <c r="BE359" s="3">
        <f t="shared" si="311"/>
        <v>64.209999999999994</v>
      </c>
      <c r="BF359" s="3">
        <f t="shared" ca="1" si="312"/>
        <v>88.643055346586578</v>
      </c>
      <c r="BG359" s="3">
        <f t="shared" ca="1" si="313"/>
        <v>13.385070871618046</v>
      </c>
      <c r="BI359" s="3" t="str">
        <f t="shared" si="314"/>
        <v>1.16</v>
      </c>
      <c r="BJ359" s="3" t="str">
        <f t="shared" si="315"/>
        <v>-</v>
      </c>
      <c r="BK359" s="3">
        <f t="shared" si="316"/>
        <v>64.209999999999994</v>
      </c>
      <c r="BL359" s="3">
        <f t="shared" ca="1" si="317"/>
        <v>88.643055346586578</v>
      </c>
      <c r="BM359" s="3">
        <f t="shared" ca="1" si="318"/>
        <v>4.461690290539349</v>
      </c>
    </row>
    <row r="360" spans="1:65" x14ac:dyDescent="0.3">
      <c r="A360" s="3" t="str">
        <f>'Forward collapse simulation'!B370</f>
        <v>1.16</v>
      </c>
      <c r="B360" s="3" t="str">
        <f>IF('Forward collapse simulation'!C370="","-",'Forward collapse simulation'!C370)</f>
        <v>-</v>
      </c>
      <c r="C360" s="3">
        <f>'Forward collapse simulation'!E370</f>
        <v>114.49</v>
      </c>
      <c r="D360" s="3">
        <f ca="1">'Forward collapse simulation'!AK370</f>
        <v>87.055407757511716</v>
      </c>
      <c r="E360" s="84">
        <f ca="1">'Forward collapse simulation'!AL370</f>
        <v>45.531498204478638</v>
      </c>
      <c r="G360" s="3" t="str">
        <f t="shared" si="269"/>
        <v>1.16</v>
      </c>
      <c r="H360" s="3" t="str">
        <f t="shared" si="270"/>
        <v>-</v>
      </c>
      <c r="I360" s="3">
        <f t="shared" si="271"/>
        <v>114.49</v>
      </c>
      <c r="J360" s="3">
        <f t="shared" ca="1" si="272"/>
        <v>87.055407757511716</v>
      </c>
      <c r="K360" s="3">
        <f t="shared" ca="1" si="273"/>
        <v>43.254923294254702</v>
      </c>
      <c r="M360" s="3" t="str">
        <f t="shared" si="274"/>
        <v>1.16</v>
      </c>
      <c r="N360" s="3" t="str">
        <f t="shared" si="275"/>
        <v>-</v>
      </c>
      <c r="O360" s="3">
        <f t="shared" si="276"/>
        <v>114.49</v>
      </c>
      <c r="P360" s="3">
        <f t="shared" ca="1" si="277"/>
        <v>87.055407757511716</v>
      </c>
      <c r="Q360" s="3">
        <f t="shared" ca="1" si="278"/>
        <v>40.978348384030774</v>
      </c>
      <c r="R360" s="85"/>
      <c r="S360" s="3" t="str">
        <f t="shared" si="279"/>
        <v>1.16</v>
      </c>
      <c r="T360" s="3" t="str">
        <f t="shared" si="280"/>
        <v>-</v>
      </c>
      <c r="U360" s="3">
        <f t="shared" si="281"/>
        <v>114.49</v>
      </c>
      <c r="V360" s="3">
        <f t="shared" ca="1" si="282"/>
        <v>87.055407757511716</v>
      </c>
      <c r="W360" s="3">
        <f t="shared" ca="1" si="283"/>
        <v>38.701773473806838</v>
      </c>
      <c r="X360" s="85"/>
      <c r="Y360" s="3" t="str">
        <f t="shared" si="284"/>
        <v>1.16</v>
      </c>
      <c r="Z360" s="3" t="str">
        <f t="shared" si="285"/>
        <v>-</v>
      </c>
      <c r="AA360" s="3">
        <f t="shared" si="286"/>
        <v>114.49</v>
      </c>
      <c r="AB360" s="3">
        <f t="shared" ca="1" si="287"/>
        <v>87.055407757511716</v>
      </c>
      <c r="AC360" s="3">
        <f t="shared" ca="1" si="288"/>
        <v>36.42519856358291</v>
      </c>
      <c r="AE360" s="3" t="str">
        <f t="shared" si="289"/>
        <v>1.16</v>
      </c>
      <c r="AF360" s="3" t="str">
        <f t="shared" si="290"/>
        <v>-</v>
      </c>
      <c r="AG360" s="3">
        <f t="shared" si="291"/>
        <v>114.49</v>
      </c>
      <c r="AH360" s="3">
        <f t="shared" ca="1" si="292"/>
        <v>87.055407757511716</v>
      </c>
      <c r="AI360" s="3">
        <f t="shared" ca="1" si="293"/>
        <v>34.148623653358982</v>
      </c>
      <c r="AK360" s="3" t="str">
        <f t="shared" si="294"/>
        <v>1.16</v>
      </c>
      <c r="AL360" s="3" t="str">
        <f t="shared" si="295"/>
        <v>-</v>
      </c>
      <c r="AM360" s="3">
        <f t="shared" si="296"/>
        <v>114.49</v>
      </c>
      <c r="AN360" s="3">
        <f t="shared" ca="1" si="297"/>
        <v>87.055407757511716</v>
      </c>
      <c r="AO360" s="3">
        <f t="shared" ca="1" si="298"/>
        <v>31.872048743135043</v>
      </c>
      <c r="AQ360" s="3" t="str">
        <f t="shared" si="299"/>
        <v>1.16</v>
      </c>
      <c r="AR360" s="3" t="str">
        <f t="shared" si="300"/>
        <v>-</v>
      </c>
      <c r="AS360" s="3">
        <f t="shared" si="301"/>
        <v>114.49</v>
      </c>
      <c r="AT360" s="3">
        <f t="shared" ca="1" si="302"/>
        <v>87.055407757511716</v>
      </c>
      <c r="AU360" s="3">
        <f t="shared" ca="1" si="303"/>
        <v>27.318898922687183</v>
      </c>
      <c r="AW360" s="3" t="str">
        <f t="shared" si="304"/>
        <v>1.16</v>
      </c>
      <c r="AX360" s="3" t="str">
        <f t="shared" si="305"/>
        <v>-</v>
      </c>
      <c r="AY360" s="3">
        <f t="shared" si="306"/>
        <v>114.49</v>
      </c>
      <c r="AZ360" s="3">
        <f t="shared" ca="1" si="307"/>
        <v>87.055407757511716</v>
      </c>
      <c r="BA360" s="3">
        <f t="shared" ca="1" si="308"/>
        <v>22.765749102239319</v>
      </c>
      <c r="BC360" s="3" t="str">
        <f t="shared" si="309"/>
        <v>1.16</v>
      </c>
      <c r="BD360" s="3" t="str">
        <f t="shared" si="310"/>
        <v>-</v>
      </c>
      <c r="BE360" s="3">
        <f t="shared" si="311"/>
        <v>114.49</v>
      </c>
      <c r="BF360" s="3">
        <f t="shared" ca="1" si="312"/>
        <v>87.055407757511716</v>
      </c>
      <c r="BG360" s="3">
        <f t="shared" ca="1" si="313"/>
        <v>13.659449461343591</v>
      </c>
      <c r="BI360" s="3" t="str">
        <f t="shared" si="314"/>
        <v>1.16</v>
      </c>
      <c r="BJ360" s="3" t="str">
        <f t="shared" si="315"/>
        <v>-</v>
      </c>
      <c r="BK360" s="3">
        <f t="shared" si="316"/>
        <v>114.49</v>
      </c>
      <c r="BL360" s="3">
        <f t="shared" ca="1" si="317"/>
        <v>87.055407757511716</v>
      </c>
      <c r="BM360" s="3">
        <f t="shared" ca="1" si="318"/>
        <v>4.5531498204478638</v>
      </c>
    </row>
    <row r="361" spans="1:65" x14ac:dyDescent="0.3">
      <c r="A361" s="3" t="str">
        <f>'Forward collapse simulation'!B371</f>
        <v>1.16</v>
      </c>
      <c r="B361" s="3" t="str">
        <f>IF('Forward collapse simulation'!C371="","-",'Forward collapse simulation'!C371)</f>
        <v>-</v>
      </c>
      <c r="C361" s="3">
        <f>'Forward collapse simulation'!E371</f>
        <v>121.37</v>
      </c>
      <c r="D361" s="3">
        <f ca="1">'Forward collapse simulation'!AK371</f>
        <v>85.123641497390707</v>
      </c>
      <c r="E361" s="84">
        <f ca="1">'Forward collapse simulation'!AL371</f>
        <v>38.832088422559927</v>
      </c>
      <c r="G361" s="3" t="str">
        <f t="shared" si="269"/>
        <v>1.16</v>
      </c>
      <c r="H361" s="3" t="str">
        <f t="shared" si="270"/>
        <v>-</v>
      </c>
      <c r="I361" s="3">
        <f t="shared" si="271"/>
        <v>121.37</v>
      </c>
      <c r="J361" s="3">
        <f t="shared" ca="1" si="272"/>
        <v>85.123641497390707</v>
      </c>
      <c r="K361" s="3">
        <f t="shared" ca="1" si="273"/>
        <v>36.890484001431929</v>
      </c>
      <c r="M361" s="3" t="str">
        <f t="shared" si="274"/>
        <v>1.16</v>
      </c>
      <c r="N361" s="3" t="str">
        <f t="shared" si="275"/>
        <v>-</v>
      </c>
      <c r="O361" s="3">
        <f t="shared" si="276"/>
        <v>121.37</v>
      </c>
      <c r="P361" s="3">
        <f t="shared" ca="1" si="277"/>
        <v>85.123641497390707</v>
      </c>
      <c r="Q361" s="3">
        <f t="shared" ca="1" si="278"/>
        <v>34.948879580303938</v>
      </c>
      <c r="R361" s="85"/>
      <c r="S361" s="3" t="str">
        <f t="shared" si="279"/>
        <v>1.16</v>
      </c>
      <c r="T361" s="3" t="str">
        <f t="shared" si="280"/>
        <v>-</v>
      </c>
      <c r="U361" s="3">
        <f t="shared" si="281"/>
        <v>121.37</v>
      </c>
      <c r="V361" s="3">
        <f t="shared" ca="1" si="282"/>
        <v>85.123641497390707</v>
      </c>
      <c r="W361" s="3">
        <f t="shared" ca="1" si="283"/>
        <v>33.00727515917594</v>
      </c>
      <c r="X361" s="85"/>
      <c r="Y361" s="3" t="str">
        <f t="shared" si="284"/>
        <v>1.16</v>
      </c>
      <c r="Z361" s="3" t="str">
        <f t="shared" si="285"/>
        <v>-</v>
      </c>
      <c r="AA361" s="3">
        <f t="shared" si="286"/>
        <v>121.37</v>
      </c>
      <c r="AB361" s="3">
        <f t="shared" ca="1" si="287"/>
        <v>85.123641497390707</v>
      </c>
      <c r="AC361" s="3">
        <f t="shared" ca="1" si="288"/>
        <v>31.065670738047942</v>
      </c>
      <c r="AE361" s="3" t="str">
        <f t="shared" si="289"/>
        <v>1.16</v>
      </c>
      <c r="AF361" s="3" t="str">
        <f t="shared" si="290"/>
        <v>-</v>
      </c>
      <c r="AG361" s="3">
        <f t="shared" si="291"/>
        <v>121.37</v>
      </c>
      <c r="AH361" s="3">
        <f t="shared" ca="1" si="292"/>
        <v>85.123641497390707</v>
      </c>
      <c r="AI361" s="3">
        <f t="shared" ca="1" si="293"/>
        <v>29.124066316919944</v>
      </c>
      <c r="AK361" s="3" t="str">
        <f t="shared" si="294"/>
        <v>1.16</v>
      </c>
      <c r="AL361" s="3" t="str">
        <f t="shared" si="295"/>
        <v>-</v>
      </c>
      <c r="AM361" s="3">
        <f t="shared" si="296"/>
        <v>121.37</v>
      </c>
      <c r="AN361" s="3">
        <f t="shared" ca="1" si="297"/>
        <v>85.123641497390707</v>
      </c>
      <c r="AO361" s="3">
        <f t="shared" ca="1" si="298"/>
        <v>27.182461895791949</v>
      </c>
      <c r="AQ361" s="3" t="str">
        <f t="shared" si="299"/>
        <v>1.16</v>
      </c>
      <c r="AR361" s="3" t="str">
        <f t="shared" si="300"/>
        <v>-</v>
      </c>
      <c r="AS361" s="3">
        <f t="shared" si="301"/>
        <v>121.37</v>
      </c>
      <c r="AT361" s="3">
        <f t="shared" ca="1" si="302"/>
        <v>85.123641497390707</v>
      </c>
      <c r="AU361" s="3">
        <f t="shared" ca="1" si="303"/>
        <v>23.299253053535956</v>
      </c>
      <c r="AW361" s="3" t="str">
        <f t="shared" si="304"/>
        <v>1.16</v>
      </c>
      <c r="AX361" s="3" t="str">
        <f t="shared" si="305"/>
        <v>-</v>
      </c>
      <c r="AY361" s="3">
        <f t="shared" si="306"/>
        <v>121.37</v>
      </c>
      <c r="AZ361" s="3">
        <f t="shared" ca="1" si="307"/>
        <v>85.123641497390707</v>
      </c>
      <c r="BA361" s="3">
        <f t="shared" ca="1" si="308"/>
        <v>19.416044211279964</v>
      </c>
      <c r="BC361" s="3" t="str">
        <f t="shared" si="309"/>
        <v>1.16</v>
      </c>
      <c r="BD361" s="3" t="str">
        <f t="shared" si="310"/>
        <v>-</v>
      </c>
      <c r="BE361" s="3">
        <f t="shared" si="311"/>
        <v>121.37</v>
      </c>
      <c r="BF361" s="3">
        <f t="shared" ca="1" si="312"/>
        <v>85.123641497390707</v>
      </c>
      <c r="BG361" s="3">
        <f t="shared" ca="1" si="313"/>
        <v>11.649626526767978</v>
      </c>
      <c r="BI361" s="3" t="str">
        <f t="shared" si="314"/>
        <v>1.16</v>
      </c>
      <c r="BJ361" s="3" t="str">
        <f t="shared" si="315"/>
        <v>-</v>
      </c>
      <c r="BK361" s="3">
        <f t="shared" si="316"/>
        <v>121.37</v>
      </c>
      <c r="BL361" s="3">
        <f t="shared" ca="1" si="317"/>
        <v>85.123641497390707</v>
      </c>
      <c r="BM361" s="3">
        <f t="shared" ca="1" si="318"/>
        <v>3.8832088422559927</v>
      </c>
    </row>
    <row r="362" spans="1:65" x14ac:dyDescent="0.3">
      <c r="A362" s="3" t="str">
        <f>'Forward collapse simulation'!B372</f>
        <v>1.16</v>
      </c>
      <c r="B362" s="3" t="str">
        <f>IF('Forward collapse simulation'!C372="","-",'Forward collapse simulation'!C372)</f>
        <v>-</v>
      </c>
      <c r="C362" s="3">
        <f>'Forward collapse simulation'!E372</f>
        <v>122.43</v>
      </c>
      <c r="D362" s="3">
        <f ca="1">'Forward collapse simulation'!AK372</f>
        <v>83.462950534116885</v>
      </c>
      <c r="E362" s="84">
        <f ca="1">'Forward collapse simulation'!AL372</f>
        <v>31.446213696318072</v>
      </c>
      <c r="G362" s="3" t="str">
        <f t="shared" si="269"/>
        <v>1.16</v>
      </c>
      <c r="H362" s="3" t="str">
        <f t="shared" si="270"/>
        <v>-</v>
      </c>
      <c r="I362" s="3">
        <f t="shared" si="271"/>
        <v>122.43</v>
      </c>
      <c r="J362" s="3">
        <f t="shared" ca="1" si="272"/>
        <v>83.462950534116885</v>
      </c>
      <c r="K362" s="3">
        <f t="shared" ca="1" si="273"/>
        <v>29.873903011502168</v>
      </c>
      <c r="M362" s="3" t="str">
        <f t="shared" si="274"/>
        <v>1.16</v>
      </c>
      <c r="N362" s="3" t="str">
        <f t="shared" si="275"/>
        <v>-</v>
      </c>
      <c r="O362" s="3">
        <f t="shared" si="276"/>
        <v>122.43</v>
      </c>
      <c r="P362" s="3">
        <f t="shared" ca="1" si="277"/>
        <v>83.462950534116885</v>
      </c>
      <c r="Q362" s="3">
        <f t="shared" ca="1" si="278"/>
        <v>28.301592326686265</v>
      </c>
      <c r="R362" s="85"/>
      <c r="S362" s="3" t="str">
        <f t="shared" si="279"/>
        <v>1.16</v>
      </c>
      <c r="T362" s="3" t="str">
        <f t="shared" si="280"/>
        <v>-</v>
      </c>
      <c r="U362" s="3">
        <f t="shared" si="281"/>
        <v>122.43</v>
      </c>
      <c r="V362" s="3">
        <f t="shared" ca="1" si="282"/>
        <v>83.462950534116885</v>
      </c>
      <c r="W362" s="3">
        <f t="shared" ca="1" si="283"/>
        <v>26.729281641870362</v>
      </c>
      <c r="X362" s="85"/>
      <c r="Y362" s="3" t="str">
        <f t="shared" si="284"/>
        <v>1.16</v>
      </c>
      <c r="Z362" s="3" t="str">
        <f t="shared" si="285"/>
        <v>-</v>
      </c>
      <c r="AA362" s="3">
        <f t="shared" si="286"/>
        <v>122.43</v>
      </c>
      <c r="AB362" s="3">
        <f t="shared" ca="1" si="287"/>
        <v>83.462950534116885</v>
      </c>
      <c r="AC362" s="3">
        <f t="shared" ca="1" si="288"/>
        <v>25.156970957054458</v>
      </c>
      <c r="AE362" s="3" t="str">
        <f t="shared" si="289"/>
        <v>1.16</v>
      </c>
      <c r="AF362" s="3" t="str">
        <f t="shared" si="290"/>
        <v>-</v>
      </c>
      <c r="AG362" s="3">
        <f t="shared" si="291"/>
        <v>122.43</v>
      </c>
      <c r="AH362" s="3">
        <f t="shared" ca="1" si="292"/>
        <v>83.462950534116885</v>
      </c>
      <c r="AI362" s="3">
        <f t="shared" ca="1" si="293"/>
        <v>23.584660272238555</v>
      </c>
      <c r="AK362" s="3" t="str">
        <f t="shared" si="294"/>
        <v>1.16</v>
      </c>
      <c r="AL362" s="3" t="str">
        <f t="shared" si="295"/>
        <v>-</v>
      </c>
      <c r="AM362" s="3">
        <f t="shared" si="296"/>
        <v>122.43</v>
      </c>
      <c r="AN362" s="3">
        <f t="shared" ca="1" si="297"/>
        <v>83.462950534116885</v>
      </c>
      <c r="AO362" s="3">
        <f t="shared" ca="1" si="298"/>
        <v>22.012349587422648</v>
      </c>
      <c r="AQ362" s="3" t="str">
        <f t="shared" si="299"/>
        <v>1.16</v>
      </c>
      <c r="AR362" s="3" t="str">
        <f t="shared" si="300"/>
        <v>-</v>
      </c>
      <c r="AS362" s="3">
        <f t="shared" si="301"/>
        <v>122.43</v>
      </c>
      <c r="AT362" s="3">
        <f t="shared" ca="1" si="302"/>
        <v>83.462950534116885</v>
      </c>
      <c r="AU362" s="3">
        <f t="shared" ca="1" si="303"/>
        <v>18.867728217790841</v>
      </c>
      <c r="AW362" s="3" t="str">
        <f t="shared" si="304"/>
        <v>1.16</v>
      </c>
      <c r="AX362" s="3" t="str">
        <f t="shared" si="305"/>
        <v>-</v>
      </c>
      <c r="AY362" s="3">
        <f t="shared" si="306"/>
        <v>122.43</v>
      </c>
      <c r="AZ362" s="3">
        <f t="shared" ca="1" si="307"/>
        <v>83.462950534116885</v>
      </c>
      <c r="BA362" s="3">
        <f t="shared" ca="1" si="308"/>
        <v>15.723106848159036</v>
      </c>
      <c r="BC362" s="3" t="str">
        <f t="shared" si="309"/>
        <v>1.16</v>
      </c>
      <c r="BD362" s="3" t="str">
        <f t="shared" si="310"/>
        <v>-</v>
      </c>
      <c r="BE362" s="3">
        <f t="shared" si="311"/>
        <v>122.43</v>
      </c>
      <c r="BF362" s="3">
        <f t="shared" ca="1" si="312"/>
        <v>83.462950534116885</v>
      </c>
      <c r="BG362" s="3">
        <f t="shared" ca="1" si="313"/>
        <v>9.4338641088954205</v>
      </c>
      <c r="BI362" s="3" t="str">
        <f t="shared" si="314"/>
        <v>1.16</v>
      </c>
      <c r="BJ362" s="3" t="str">
        <f t="shared" si="315"/>
        <v>-</v>
      </c>
      <c r="BK362" s="3">
        <f t="shared" si="316"/>
        <v>122.43</v>
      </c>
      <c r="BL362" s="3">
        <f t="shared" ca="1" si="317"/>
        <v>83.462950534116885</v>
      </c>
      <c r="BM362" s="3">
        <f t="shared" ca="1" si="318"/>
        <v>3.1446213696318073</v>
      </c>
    </row>
    <row r="363" spans="1:65" x14ac:dyDescent="0.3">
      <c r="A363" s="3" t="str">
        <f>'Forward collapse simulation'!B373</f>
        <v>1.16</v>
      </c>
      <c r="B363" s="3" t="str">
        <f>IF('Forward collapse simulation'!C373="","-",'Forward collapse simulation'!C373)</f>
        <v>-</v>
      </c>
      <c r="C363" s="3">
        <f>'Forward collapse simulation'!E373</f>
        <v>125.85</v>
      </c>
      <c r="D363" s="3">
        <f ca="1">'Forward collapse simulation'!AK373</f>
        <v>81.205482766807066</v>
      </c>
      <c r="E363" s="84">
        <f ca="1">'Forward collapse simulation'!AL373</f>
        <v>28.72187289840403</v>
      </c>
      <c r="G363" s="3" t="str">
        <f t="shared" si="269"/>
        <v>1.16</v>
      </c>
      <c r="H363" s="3" t="str">
        <f t="shared" si="270"/>
        <v>-</v>
      </c>
      <c r="I363" s="3">
        <f t="shared" si="271"/>
        <v>125.85</v>
      </c>
      <c r="J363" s="3">
        <f t="shared" ca="1" si="272"/>
        <v>81.205482766807066</v>
      </c>
      <c r="K363" s="3">
        <f t="shared" ca="1" si="273"/>
        <v>27.285779253483827</v>
      </c>
      <c r="M363" s="3" t="str">
        <f t="shared" si="274"/>
        <v>1.16</v>
      </c>
      <c r="N363" s="3" t="str">
        <f t="shared" si="275"/>
        <v>-</v>
      </c>
      <c r="O363" s="3">
        <f t="shared" si="276"/>
        <v>125.85</v>
      </c>
      <c r="P363" s="3">
        <f t="shared" ca="1" si="277"/>
        <v>81.205482766807066</v>
      </c>
      <c r="Q363" s="3">
        <f t="shared" ca="1" si="278"/>
        <v>25.849685608563629</v>
      </c>
      <c r="R363" s="85"/>
      <c r="S363" s="3" t="str">
        <f t="shared" si="279"/>
        <v>1.16</v>
      </c>
      <c r="T363" s="3" t="str">
        <f t="shared" si="280"/>
        <v>-</v>
      </c>
      <c r="U363" s="3">
        <f t="shared" si="281"/>
        <v>125.85</v>
      </c>
      <c r="V363" s="3">
        <f t="shared" ca="1" si="282"/>
        <v>81.205482766807066</v>
      </c>
      <c r="W363" s="3">
        <f t="shared" ca="1" si="283"/>
        <v>24.413591963643423</v>
      </c>
      <c r="X363" s="85"/>
      <c r="Y363" s="3" t="str">
        <f t="shared" si="284"/>
        <v>1.16</v>
      </c>
      <c r="Z363" s="3" t="str">
        <f t="shared" si="285"/>
        <v>-</v>
      </c>
      <c r="AA363" s="3">
        <f t="shared" si="286"/>
        <v>125.85</v>
      </c>
      <c r="AB363" s="3">
        <f t="shared" ca="1" si="287"/>
        <v>81.205482766807066</v>
      </c>
      <c r="AC363" s="3">
        <f t="shared" ca="1" si="288"/>
        <v>22.977498318723224</v>
      </c>
      <c r="AE363" s="3" t="str">
        <f t="shared" si="289"/>
        <v>1.16</v>
      </c>
      <c r="AF363" s="3" t="str">
        <f t="shared" si="290"/>
        <v>-</v>
      </c>
      <c r="AG363" s="3">
        <f t="shared" si="291"/>
        <v>125.85</v>
      </c>
      <c r="AH363" s="3">
        <f t="shared" ca="1" si="292"/>
        <v>81.205482766807066</v>
      </c>
      <c r="AI363" s="3">
        <f t="shared" ca="1" si="293"/>
        <v>21.541404673803022</v>
      </c>
      <c r="AK363" s="3" t="str">
        <f t="shared" si="294"/>
        <v>1.16</v>
      </c>
      <c r="AL363" s="3" t="str">
        <f t="shared" si="295"/>
        <v>-</v>
      </c>
      <c r="AM363" s="3">
        <f t="shared" si="296"/>
        <v>125.85</v>
      </c>
      <c r="AN363" s="3">
        <f t="shared" ca="1" si="297"/>
        <v>81.205482766807066</v>
      </c>
      <c r="AO363" s="3">
        <f t="shared" ca="1" si="298"/>
        <v>20.10531102888282</v>
      </c>
      <c r="AQ363" s="3" t="str">
        <f t="shared" si="299"/>
        <v>1.16</v>
      </c>
      <c r="AR363" s="3" t="str">
        <f t="shared" si="300"/>
        <v>-</v>
      </c>
      <c r="AS363" s="3">
        <f t="shared" si="301"/>
        <v>125.85</v>
      </c>
      <c r="AT363" s="3">
        <f t="shared" ca="1" si="302"/>
        <v>81.205482766807066</v>
      </c>
      <c r="AU363" s="3">
        <f t="shared" ca="1" si="303"/>
        <v>17.233123739042416</v>
      </c>
      <c r="AW363" s="3" t="str">
        <f t="shared" si="304"/>
        <v>1.16</v>
      </c>
      <c r="AX363" s="3" t="str">
        <f t="shared" si="305"/>
        <v>-</v>
      </c>
      <c r="AY363" s="3">
        <f t="shared" si="306"/>
        <v>125.85</v>
      </c>
      <c r="AZ363" s="3">
        <f t="shared" ca="1" si="307"/>
        <v>81.205482766807066</v>
      </c>
      <c r="BA363" s="3">
        <f t="shared" ca="1" si="308"/>
        <v>14.360936449202015</v>
      </c>
      <c r="BC363" s="3" t="str">
        <f t="shared" si="309"/>
        <v>1.16</v>
      </c>
      <c r="BD363" s="3" t="str">
        <f t="shared" si="310"/>
        <v>-</v>
      </c>
      <c r="BE363" s="3">
        <f t="shared" si="311"/>
        <v>125.85</v>
      </c>
      <c r="BF363" s="3">
        <f t="shared" ca="1" si="312"/>
        <v>81.205482766807066</v>
      </c>
      <c r="BG363" s="3">
        <f t="shared" ca="1" si="313"/>
        <v>8.6165618695212078</v>
      </c>
      <c r="BI363" s="3" t="str">
        <f t="shared" si="314"/>
        <v>1.16</v>
      </c>
      <c r="BJ363" s="3" t="str">
        <f t="shared" si="315"/>
        <v>-</v>
      </c>
      <c r="BK363" s="3">
        <f t="shared" si="316"/>
        <v>125.85</v>
      </c>
      <c r="BL363" s="3">
        <f t="shared" ca="1" si="317"/>
        <v>81.205482766807066</v>
      </c>
      <c r="BM363" s="3">
        <f t="shared" ca="1" si="318"/>
        <v>2.8721872898404031</v>
      </c>
    </row>
    <row r="364" spans="1:65" x14ac:dyDescent="0.3">
      <c r="A364" s="3" t="str">
        <f>'Forward collapse simulation'!B374</f>
        <v>1.16</v>
      </c>
      <c r="B364" s="3" t="str">
        <f>IF('Forward collapse simulation'!C374="","-",'Forward collapse simulation'!C374)</f>
        <v>-</v>
      </c>
      <c r="C364" s="3">
        <f>'Forward collapse simulation'!E374</f>
        <v>127.93</v>
      </c>
      <c r="D364" s="3">
        <f ca="1">'Forward collapse simulation'!AK374</f>
        <v>77.795205899607552</v>
      </c>
      <c r="E364" s="84">
        <f ca="1">'Forward collapse simulation'!AL374</f>
        <v>20.244420678779189</v>
      </c>
      <c r="G364" s="3" t="str">
        <f t="shared" si="269"/>
        <v>1.16</v>
      </c>
      <c r="H364" s="3" t="str">
        <f t="shared" si="270"/>
        <v>-</v>
      </c>
      <c r="I364" s="3">
        <f t="shared" si="271"/>
        <v>127.93</v>
      </c>
      <c r="J364" s="3">
        <f t="shared" ca="1" si="272"/>
        <v>77.795205899607552</v>
      </c>
      <c r="K364" s="3">
        <f t="shared" ca="1" si="273"/>
        <v>19.232199644840229</v>
      </c>
      <c r="M364" s="3" t="str">
        <f t="shared" si="274"/>
        <v>1.16</v>
      </c>
      <c r="N364" s="3" t="str">
        <f t="shared" si="275"/>
        <v>-</v>
      </c>
      <c r="O364" s="3">
        <f t="shared" si="276"/>
        <v>127.93</v>
      </c>
      <c r="P364" s="3">
        <f t="shared" ca="1" si="277"/>
        <v>77.795205899607552</v>
      </c>
      <c r="Q364" s="3">
        <f t="shared" ca="1" si="278"/>
        <v>18.219978610901272</v>
      </c>
      <c r="R364" s="85"/>
      <c r="S364" s="3" t="str">
        <f t="shared" si="279"/>
        <v>1.16</v>
      </c>
      <c r="T364" s="3" t="str">
        <f t="shared" si="280"/>
        <v>-</v>
      </c>
      <c r="U364" s="3">
        <f t="shared" si="281"/>
        <v>127.93</v>
      </c>
      <c r="V364" s="3">
        <f t="shared" ca="1" si="282"/>
        <v>77.795205899607552</v>
      </c>
      <c r="W364" s="3">
        <f t="shared" ca="1" si="283"/>
        <v>17.207757576962312</v>
      </c>
      <c r="X364" s="85"/>
      <c r="Y364" s="3" t="str">
        <f t="shared" si="284"/>
        <v>1.16</v>
      </c>
      <c r="Z364" s="3" t="str">
        <f t="shared" si="285"/>
        <v>-</v>
      </c>
      <c r="AA364" s="3">
        <f t="shared" si="286"/>
        <v>127.93</v>
      </c>
      <c r="AB364" s="3">
        <f t="shared" ca="1" si="287"/>
        <v>77.795205899607552</v>
      </c>
      <c r="AC364" s="3">
        <f t="shared" ca="1" si="288"/>
        <v>16.195536543023351</v>
      </c>
      <c r="AE364" s="3" t="str">
        <f t="shared" si="289"/>
        <v>1.16</v>
      </c>
      <c r="AF364" s="3" t="str">
        <f t="shared" si="290"/>
        <v>-</v>
      </c>
      <c r="AG364" s="3">
        <f t="shared" si="291"/>
        <v>127.93</v>
      </c>
      <c r="AH364" s="3">
        <f t="shared" ca="1" si="292"/>
        <v>77.795205899607552</v>
      </c>
      <c r="AI364" s="3">
        <f t="shared" ca="1" si="293"/>
        <v>15.183315509084391</v>
      </c>
      <c r="AK364" s="3" t="str">
        <f t="shared" si="294"/>
        <v>1.16</v>
      </c>
      <c r="AL364" s="3" t="str">
        <f t="shared" si="295"/>
        <v>-</v>
      </c>
      <c r="AM364" s="3">
        <f t="shared" si="296"/>
        <v>127.93</v>
      </c>
      <c r="AN364" s="3">
        <f t="shared" ca="1" si="297"/>
        <v>77.795205899607552</v>
      </c>
      <c r="AO364" s="3">
        <f t="shared" ca="1" si="298"/>
        <v>14.171094475145431</v>
      </c>
      <c r="AQ364" s="3" t="str">
        <f t="shared" si="299"/>
        <v>1.16</v>
      </c>
      <c r="AR364" s="3" t="str">
        <f t="shared" si="300"/>
        <v>-</v>
      </c>
      <c r="AS364" s="3">
        <f t="shared" si="301"/>
        <v>127.93</v>
      </c>
      <c r="AT364" s="3">
        <f t="shared" ca="1" si="302"/>
        <v>77.795205899607552</v>
      </c>
      <c r="AU364" s="3">
        <f t="shared" ca="1" si="303"/>
        <v>12.146652407267513</v>
      </c>
      <c r="AW364" s="3" t="str">
        <f t="shared" si="304"/>
        <v>1.16</v>
      </c>
      <c r="AX364" s="3" t="str">
        <f t="shared" si="305"/>
        <v>-</v>
      </c>
      <c r="AY364" s="3">
        <f t="shared" si="306"/>
        <v>127.93</v>
      </c>
      <c r="AZ364" s="3">
        <f t="shared" ca="1" si="307"/>
        <v>77.795205899607552</v>
      </c>
      <c r="BA364" s="3">
        <f t="shared" ca="1" si="308"/>
        <v>10.122210339389595</v>
      </c>
      <c r="BC364" s="3" t="str">
        <f t="shared" si="309"/>
        <v>1.16</v>
      </c>
      <c r="BD364" s="3" t="str">
        <f t="shared" si="310"/>
        <v>-</v>
      </c>
      <c r="BE364" s="3">
        <f t="shared" si="311"/>
        <v>127.93</v>
      </c>
      <c r="BF364" s="3">
        <f t="shared" ca="1" si="312"/>
        <v>77.795205899607552</v>
      </c>
      <c r="BG364" s="3">
        <f t="shared" ca="1" si="313"/>
        <v>6.0733262036337567</v>
      </c>
      <c r="BI364" s="3" t="str">
        <f t="shared" si="314"/>
        <v>1.16</v>
      </c>
      <c r="BJ364" s="3" t="str">
        <f t="shared" si="315"/>
        <v>-</v>
      </c>
      <c r="BK364" s="3">
        <f t="shared" si="316"/>
        <v>127.93</v>
      </c>
      <c r="BL364" s="3">
        <f t="shared" ca="1" si="317"/>
        <v>77.795205899607552</v>
      </c>
      <c r="BM364" s="3">
        <f t="shared" ca="1" si="318"/>
        <v>2.0244420678779189</v>
      </c>
    </row>
    <row r="365" spans="1:65" x14ac:dyDescent="0.3">
      <c r="A365" s="3" t="str">
        <f>'Forward collapse simulation'!B375</f>
        <v>1.16</v>
      </c>
      <c r="B365" s="3" t="str">
        <f>IF('Forward collapse simulation'!C375="","-",'Forward collapse simulation'!C375)</f>
        <v>-</v>
      </c>
      <c r="C365" s="3">
        <f>'Forward collapse simulation'!E375</f>
        <v>126.79</v>
      </c>
      <c r="D365" s="3">
        <f ca="1">'Forward collapse simulation'!AK375</f>
        <v>72.095764597581777</v>
      </c>
      <c r="E365" s="84">
        <f ca="1">'Forward collapse simulation'!AL375</f>
        <v>16.630972643072461</v>
      </c>
      <c r="G365" s="3" t="str">
        <f t="shared" si="269"/>
        <v>1.16</v>
      </c>
      <c r="H365" s="3" t="str">
        <f t="shared" si="270"/>
        <v>-</v>
      </c>
      <c r="I365" s="3">
        <f t="shared" si="271"/>
        <v>126.79</v>
      </c>
      <c r="J365" s="3">
        <f t="shared" ca="1" si="272"/>
        <v>72.095764597581777</v>
      </c>
      <c r="K365" s="3">
        <f t="shared" ca="1" si="273"/>
        <v>15.799424010918838</v>
      </c>
      <c r="M365" s="3" t="str">
        <f t="shared" si="274"/>
        <v>1.16</v>
      </c>
      <c r="N365" s="3" t="str">
        <f t="shared" si="275"/>
        <v>-</v>
      </c>
      <c r="O365" s="3">
        <f t="shared" si="276"/>
        <v>126.79</v>
      </c>
      <c r="P365" s="3">
        <f t="shared" ca="1" si="277"/>
        <v>72.095764597581777</v>
      </c>
      <c r="Q365" s="3">
        <f t="shared" ca="1" si="278"/>
        <v>14.967875378765216</v>
      </c>
      <c r="R365" s="85"/>
      <c r="S365" s="3" t="str">
        <f t="shared" si="279"/>
        <v>1.16</v>
      </c>
      <c r="T365" s="3" t="str">
        <f t="shared" si="280"/>
        <v>-</v>
      </c>
      <c r="U365" s="3">
        <f t="shared" si="281"/>
        <v>126.79</v>
      </c>
      <c r="V365" s="3">
        <f t="shared" ca="1" si="282"/>
        <v>72.095764597581777</v>
      </c>
      <c r="W365" s="3">
        <f t="shared" ca="1" si="283"/>
        <v>14.136326746611591</v>
      </c>
      <c r="X365" s="85"/>
      <c r="Y365" s="3" t="str">
        <f t="shared" si="284"/>
        <v>1.16</v>
      </c>
      <c r="Z365" s="3" t="str">
        <f t="shared" si="285"/>
        <v>-</v>
      </c>
      <c r="AA365" s="3">
        <f t="shared" si="286"/>
        <v>126.79</v>
      </c>
      <c r="AB365" s="3">
        <f t="shared" ca="1" si="287"/>
        <v>72.095764597581777</v>
      </c>
      <c r="AC365" s="3">
        <f t="shared" ca="1" si="288"/>
        <v>13.304778114457969</v>
      </c>
      <c r="AE365" s="3" t="str">
        <f t="shared" si="289"/>
        <v>1.16</v>
      </c>
      <c r="AF365" s="3" t="str">
        <f t="shared" si="290"/>
        <v>-</v>
      </c>
      <c r="AG365" s="3">
        <f t="shared" si="291"/>
        <v>126.79</v>
      </c>
      <c r="AH365" s="3">
        <f t="shared" ca="1" si="292"/>
        <v>72.095764597581777</v>
      </c>
      <c r="AI365" s="3">
        <f t="shared" ca="1" si="293"/>
        <v>12.473229482304346</v>
      </c>
      <c r="AK365" s="3" t="str">
        <f t="shared" si="294"/>
        <v>1.16</v>
      </c>
      <c r="AL365" s="3" t="str">
        <f t="shared" si="295"/>
        <v>-</v>
      </c>
      <c r="AM365" s="3">
        <f t="shared" si="296"/>
        <v>126.79</v>
      </c>
      <c r="AN365" s="3">
        <f t="shared" ca="1" si="297"/>
        <v>72.095764597581777</v>
      </c>
      <c r="AO365" s="3">
        <f t="shared" ca="1" si="298"/>
        <v>11.641680850150722</v>
      </c>
      <c r="AQ365" s="3" t="str">
        <f t="shared" si="299"/>
        <v>1.16</v>
      </c>
      <c r="AR365" s="3" t="str">
        <f t="shared" si="300"/>
        <v>-</v>
      </c>
      <c r="AS365" s="3">
        <f t="shared" si="301"/>
        <v>126.79</v>
      </c>
      <c r="AT365" s="3">
        <f t="shared" ca="1" si="302"/>
        <v>72.095764597581777</v>
      </c>
      <c r="AU365" s="3">
        <f t="shared" ca="1" si="303"/>
        <v>9.9785835858434755</v>
      </c>
      <c r="AW365" s="3" t="str">
        <f t="shared" si="304"/>
        <v>1.16</v>
      </c>
      <c r="AX365" s="3" t="str">
        <f t="shared" si="305"/>
        <v>-</v>
      </c>
      <c r="AY365" s="3">
        <f t="shared" si="306"/>
        <v>126.79</v>
      </c>
      <c r="AZ365" s="3">
        <f t="shared" ca="1" si="307"/>
        <v>72.095764597581777</v>
      </c>
      <c r="BA365" s="3">
        <f t="shared" ca="1" si="308"/>
        <v>8.3154863215362305</v>
      </c>
      <c r="BC365" s="3" t="str">
        <f t="shared" si="309"/>
        <v>1.16</v>
      </c>
      <c r="BD365" s="3" t="str">
        <f t="shared" si="310"/>
        <v>-</v>
      </c>
      <c r="BE365" s="3">
        <f t="shared" si="311"/>
        <v>126.79</v>
      </c>
      <c r="BF365" s="3">
        <f t="shared" ca="1" si="312"/>
        <v>72.095764597581777</v>
      </c>
      <c r="BG365" s="3">
        <f t="shared" ca="1" si="313"/>
        <v>4.9892917929217377</v>
      </c>
      <c r="BI365" s="3" t="str">
        <f t="shared" si="314"/>
        <v>1.16</v>
      </c>
      <c r="BJ365" s="3" t="str">
        <f t="shared" si="315"/>
        <v>-</v>
      </c>
      <c r="BK365" s="3">
        <f t="shared" si="316"/>
        <v>126.79</v>
      </c>
      <c r="BL365" s="3">
        <f t="shared" ca="1" si="317"/>
        <v>72.095764597581777</v>
      </c>
      <c r="BM365" s="3">
        <f t="shared" ca="1" si="318"/>
        <v>1.6630972643072461</v>
      </c>
    </row>
    <row r="366" spans="1:65" x14ac:dyDescent="0.3">
      <c r="A366" s="3" t="str">
        <f>'Forward collapse simulation'!B376</f>
        <v>1.16</v>
      </c>
      <c r="B366" s="3" t="str">
        <f>IF('Forward collapse simulation'!C376="","-",'Forward collapse simulation'!C376)</f>
        <v>-</v>
      </c>
      <c r="C366" s="3">
        <f>'Forward collapse simulation'!E376</f>
        <v>125.12</v>
      </c>
      <c r="D366" s="3">
        <f ca="1">'Forward collapse simulation'!AK376</f>
        <v>62.767854006515378</v>
      </c>
      <c r="E366" s="84">
        <f ca="1">'Forward collapse simulation'!AL376</f>
        <v>11.319673292468947</v>
      </c>
      <c r="G366" s="3" t="str">
        <f t="shared" si="269"/>
        <v>1.16</v>
      </c>
      <c r="H366" s="3" t="str">
        <f t="shared" si="270"/>
        <v>-</v>
      </c>
      <c r="I366" s="3">
        <f t="shared" si="271"/>
        <v>125.12</v>
      </c>
      <c r="J366" s="3">
        <f t="shared" ca="1" si="272"/>
        <v>62.767854006515378</v>
      </c>
      <c r="K366" s="3">
        <f t="shared" ca="1" si="273"/>
        <v>10.7536896278455</v>
      </c>
      <c r="M366" s="3" t="str">
        <f t="shared" si="274"/>
        <v>1.16</v>
      </c>
      <c r="N366" s="3" t="str">
        <f t="shared" si="275"/>
        <v>-</v>
      </c>
      <c r="O366" s="3">
        <f t="shared" si="276"/>
        <v>125.12</v>
      </c>
      <c r="P366" s="3">
        <f t="shared" ca="1" si="277"/>
        <v>62.767854006515378</v>
      </c>
      <c r="Q366" s="3">
        <f t="shared" ca="1" si="278"/>
        <v>10.187705963222053</v>
      </c>
      <c r="R366" s="85"/>
      <c r="S366" s="3" t="str">
        <f t="shared" si="279"/>
        <v>1.16</v>
      </c>
      <c r="T366" s="3" t="str">
        <f t="shared" si="280"/>
        <v>-</v>
      </c>
      <c r="U366" s="3">
        <f t="shared" si="281"/>
        <v>125.12</v>
      </c>
      <c r="V366" s="3">
        <f t="shared" ca="1" si="282"/>
        <v>62.767854006515378</v>
      </c>
      <c r="W366" s="3">
        <f t="shared" ca="1" si="283"/>
        <v>9.6217222985986037</v>
      </c>
      <c r="X366" s="85"/>
      <c r="Y366" s="3" t="str">
        <f t="shared" si="284"/>
        <v>1.16</v>
      </c>
      <c r="Z366" s="3" t="str">
        <f t="shared" si="285"/>
        <v>-</v>
      </c>
      <c r="AA366" s="3">
        <f t="shared" si="286"/>
        <v>125.12</v>
      </c>
      <c r="AB366" s="3">
        <f t="shared" ca="1" si="287"/>
        <v>62.767854006515378</v>
      </c>
      <c r="AC366" s="3">
        <f t="shared" ca="1" si="288"/>
        <v>9.0557386339751584</v>
      </c>
      <c r="AE366" s="3" t="str">
        <f t="shared" si="289"/>
        <v>1.16</v>
      </c>
      <c r="AF366" s="3" t="str">
        <f t="shared" si="290"/>
        <v>-</v>
      </c>
      <c r="AG366" s="3">
        <f t="shared" si="291"/>
        <v>125.12</v>
      </c>
      <c r="AH366" s="3">
        <f t="shared" ca="1" si="292"/>
        <v>62.767854006515378</v>
      </c>
      <c r="AI366" s="3">
        <f t="shared" ca="1" si="293"/>
        <v>8.4897549693517096</v>
      </c>
      <c r="AK366" s="3" t="str">
        <f t="shared" si="294"/>
        <v>1.16</v>
      </c>
      <c r="AL366" s="3" t="str">
        <f t="shared" si="295"/>
        <v>-</v>
      </c>
      <c r="AM366" s="3">
        <f t="shared" si="296"/>
        <v>125.12</v>
      </c>
      <c r="AN366" s="3">
        <f t="shared" ca="1" si="297"/>
        <v>62.767854006515378</v>
      </c>
      <c r="AO366" s="3">
        <f t="shared" ca="1" si="298"/>
        <v>7.9237713047282625</v>
      </c>
      <c r="AQ366" s="3" t="str">
        <f t="shared" si="299"/>
        <v>1.16</v>
      </c>
      <c r="AR366" s="3" t="str">
        <f t="shared" si="300"/>
        <v>-</v>
      </c>
      <c r="AS366" s="3">
        <f t="shared" si="301"/>
        <v>125.12</v>
      </c>
      <c r="AT366" s="3">
        <f t="shared" ca="1" si="302"/>
        <v>62.767854006515378</v>
      </c>
      <c r="AU366" s="3">
        <f t="shared" ca="1" si="303"/>
        <v>6.7918039754813675</v>
      </c>
      <c r="AW366" s="3" t="str">
        <f t="shared" si="304"/>
        <v>1.16</v>
      </c>
      <c r="AX366" s="3" t="str">
        <f t="shared" si="305"/>
        <v>-</v>
      </c>
      <c r="AY366" s="3">
        <f t="shared" si="306"/>
        <v>125.12</v>
      </c>
      <c r="AZ366" s="3">
        <f t="shared" ca="1" si="307"/>
        <v>62.767854006515378</v>
      </c>
      <c r="BA366" s="3">
        <f t="shared" ca="1" si="308"/>
        <v>5.6598366462344734</v>
      </c>
      <c r="BC366" s="3" t="str">
        <f t="shared" si="309"/>
        <v>1.16</v>
      </c>
      <c r="BD366" s="3" t="str">
        <f t="shared" si="310"/>
        <v>-</v>
      </c>
      <c r="BE366" s="3">
        <f t="shared" si="311"/>
        <v>125.12</v>
      </c>
      <c r="BF366" s="3">
        <f t="shared" ca="1" si="312"/>
        <v>62.767854006515378</v>
      </c>
      <c r="BG366" s="3">
        <f t="shared" ca="1" si="313"/>
        <v>3.3959019877406837</v>
      </c>
      <c r="BI366" s="3" t="str">
        <f t="shared" si="314"/>
        <v>1.16</v>
      </c>
      <c r="BJ366" s="3" t="str">
        <f t="shared" si="315"/>
        <v>-</v>
      </c>
      <c r="BK366" s="3">
        <f t="shared" si="316"/>
        <v>125.12</v>
      </c>
      <c r="BL366" s="3">
        <f t="shared" ca="1" si="317"/>
        <v>62.767854006515378</v>
      </c>
      <c r="BM366" s="3">
        <f t="shared" ca="1" si="318"/>
        <v>1.1319673292468948</v>
      </c>
    </row>
    <row r="367" spans="1:65" x14ac:dyDescent="0.3">
      <c r="A367" s="3" t="str">
        <f>'Forward collapse simulation'!B377</f>
        <v>1.16</v>
      </c>
      <c r="B367" s="3" t="str">
        <f>IF('Forward collapse simulation'!C377="","-",'Forward collapse simulation'!C377)</f>
        <v>-</v>
      </c>
      <c r="C367" s="3">
        <f>'Forward collapse simulation'!E377</f>
        <v>122.77</v>
      </c>
      <c r="D367" s="3">
        <f ca="1">'Forward collapse simulation'!AK377</f>
        <v>47.578626970507592</v>
      </c>
      <c r="E367" s="84">
        <f ca="1">'Forward collapse simulation'!AL377</f>
        <v>8.0799090434360039</v>
      </c>
      <c r="G367" s="3" t="str">
        <f t="shared" si="269"/>
        <v>1.16</v>
      </c>
      <c r="H367" s="3" t="str">
        <f t="shared" si="270"/>
        <v>-</v>
      </c>
      <c r="I367" s="3">
        <f t="shared" si="271"/>
        <v>122.77</v>
      </c>
      <c r="J367" s="3">
        <f t="shared" ca="1" si="272"/>
        <v>47.578626970507592</v>
      </c>
      <c r="K367" s="3">
        <f t="shared" ca="1" si="273"/>
        <v>7.6759135912642034</v>
      </c>
      <c r="M367" s="3" t="str">
        <f t="shared" si="274"/>
        <v>1.16</v>
      </c>
      <c r="N367" s="3" t="str">
        <f t="shared" si="275"/>
        <v>-</v>
      </c>
      <c r="O367" s="3">
        <f t="shared" si="276"/>
        <v>122.77</v>
      </c>
      <c r="P367" s="3">
        <f t="shared" ca="1" si="277"/>
        <v>47.578626970507592</v>
      </c>
      <c r="Q367" s="3">
        <f t="shared" ca="1" si="278"/>
        <v>7.2719181390924037</v>
      </c>
      <c r="R367" s="85"/>
      <c r="S367" s="3" t="str">
        <f t="shared" si="279"/>
        <v>1.16</v>
      </c>
      <c r="T367" s="3" t="str">
        <f t="shared" si="280"/>
        <v>-</v>
      </c>
      <c r="U367" s="3">
        <f t="shared" si="281"/>
        <v>122.77</v>
      </c>
      <c r="V367" s="3">
        <f t="shared" ca="1" si="282"/>
        <v>47.578626970507592</v>
      </c>
      <c r="W367" s="3">
        <f t="shared" ca="1" si="283"/>
        <v>6.8679226869206031</v>
      </c>
      <c r="X367" s="85"/>
      <c r="Y367" s="3" t="str">
        <f t="shared" si="284"/>
        <v>1.16</v>
      </c>
      <c r="Z367" s="3" t="str">
        <f t="shared" si="285"/>
        <v>-</v>
      </c>
      <c r="AA367" s="3">
        <f t="shared" si="286"/>
        <v>122.77</v>
      </c>
      <c r="AB367" s="3">
        <f t="shared" ca="1" si="287"/>
        <v>47.578626970507592</v>
      </c>
      <c r="AC367" s="3">
        <f t="shared" ca="1" si="288"/>
        <v>6.4639272347488035</v>
      </c>
      <c r="AE367" s="3" t="str">
        <f t="shared" si="289"/>
        <v>1.16</v>
      </c>
      <c r="AF367" s="3" t="str">
        <f t="shared" si="290"/>
        <v>-</v>
      </c>
      <c r="AG367" s="3">
        <f t="shared" si="291"/>
        <v>122.77</v>
      </c>
      <c r="AH367" s="3">
        <f t="shared" ca="1" si="292"/>
        <v>47.578626970507592</v>
      </c>
      <c r="AI367" s="3">
        <f t="shared" ca="1" si="293"/>
        <v>6.0599317825770029</v>
      </c>
      <c r="AK367" s="3" t="str">
        <f t="shared" si="294"/>
        <v>1.16</v>
      </c>
      <c r="AL367" s="3" t="str">
        <f t="shared" si="295"/>
        <v>-</v>
      </c>
      <c r="AM367" s="3">
        <f t="shared" si="296"/>
        <v>122.77</v>
      </c>
      <c r="AN367" s="3">
        <f t="shared" ca="1" si="297"/>
        <v>47.578626970507592</v>
      </c>
      <c r="AO367" s="3">
        <f t="shared" ca="1" si="298"/>
        <v>5.6559363304052024</v>
      </c>
      <c r="AQ367" s="3" t="str">
        <f t="shared" si="299"/>
        <v>1.16</v>
      </c>
      <c r="AR367" s="3" t="str">
        <f t="shared" si="300"/>
        <v>-</v>
      </c>
      <c r="AS367" s="3">
        <f t="shared" si="301"/>
        <v>122.77</v>
      </c>
      <c r="AT367" s="3">
        <f t="shared" ca="1" si="302"/>
        <v>47.578626970507592</v>
      </c>
      <c r="AU367" s="3">
        <f t="shared" ca="1" si="303"/>
        <v>4.8479454260616022</v>
      </c>
      <c r="AW367" s="3" t="str">
        <f t="shared" si="304"/>
        <v>1.16</v>
      </c>
      <c r="AX367" s="3" t="str">
        <f t="shared" si="305"/>
        <v>-</v>
      </c>
      <c r="AY367" s="3">
        <f t="shared" si="306"/>
        <v>122.77</v>
      </c>
      <c r="AZ367" s="3">
        <f t="shared" ca="1" si="307"/>
        <v>47.578626970507592</v>
      </c>
      <c r="BA367" s="3">
        <f t="shared" ca="1" si="308"/>
        <v>4.039954521718002</v>
      </c>
      <c r="BC367" s="3" t="str">
        <f t="shared" si="309"/>
        <v>1.16</v>
      </c>
      <c r="BD367" s="3" t="str">
        <f t="shared" si="310"/>
        <v>-</v>
      </c>
      <c r="BE367" s="3">
        <f t="shared" si="311"/>
        <v>122.77</v>
      </c>
      <c r="BF367" s="3">
        <f t="shared" ca="1" si="312"/>
        <v>47.578626970507592</v>
      </c>
      <c r="BG367" s="3">
        <f t="shared" ca="1" si="313"/>
        <v>2.4239727130308011</v>
      </c>
      <c r="BI367" s="3" t="str">
        <f t="shared" si="314"/>
        <v>1.16</v>
      </c>
      <c r="BJ367" s="3" t="str">
        <f t="shared" si="315"/>
        <v>-</v>
      </c>
      <c r="BK367" s="3">
        <f t="shared" si="316"/>
        <v>122.77</v>
      </c>
      <c r="BL367" s="3">
        <f t="shared" ca="1" si="317"/>
        <v>47.578626970507592</v>
      </c>
      <c r="BM367" s="3">
        <f t="shared" ca="1" si="318"/>
        <v>0.80799090434360044</v>
      </c>
    </row>
    <row r="368" spans="1:65" x14ac:dyDescent="0.3">
      <c r="A368" s="3" t="str">
        <f>'Forward collapse simulation'!B378</f>
        <v>1.16</v>
      </c>
      <c r="B368" s="3" t="str">
        <f>IF('Forward collapse simulation'!C378="","-",'Forward collapse simulation'!C378)</f>
        <v>-</v>
      </c>
      <c r="C368" s="3">
        <f>'Forward collapse simulation'!E378</f>
        <v>120.37</v>
      </c>
      <c r="D368" s="3">
        <f>'Forward collapse simulation'!AK378</f>
        <v>-1.56</v>
      </c>
      <c r="E368" s="84">
        <f>'Forward collapse simulation'!AL378</f>
        <v>6.3470000000000004</v>
      </c>
      <c r="G368" s="3" t="str">
        <f t="shared" si="269"/>
        <v>1.16</v>
      </c>
      <c r="H368" s="3" t="str">
        <f t="shared" si="270"/>
        <v>-</v>
      </c>
      <c r="I368" s="3">
        <f t="shared" si="271"/>
        <v>120.37</v>
      </c>
      <c r="J368" s="3">
        <f t="shared" si="272"/>
        <v>-1.56</v>
      </c>
      <c r="K368" s="3">
        <f t="shared" si="273"/>
        <v>6.0296500000000002</v>
      </c>
      <c r="M368" s="3" t="str">
        <f t="shared" si="274"/>
        <v>1.16</v>
      </c>
      <c r="N368" s="3" t="str">
        <f t="shared" si="275"/>
        <v>-</v>
      </c>
      <c r="O368" s="3">
        <f t="shared" si="276"/>
        <v>120.37</v>
      </c>
      <c r="P368" s="3">
        <f t="shared" si="277"/>
        <v>-1.56</v>
      </c>
      <c r="Q368" s="3">
        <f t="shared" si="278"/>
        <v>5.7123000000000008</v>
      </c>
      <c r="R368" s="85"/>
      <c r="S368" s="3" t="str">
        <f t="shared" si="279"/>
        <v>1.16</v>
      </c>
      <c r="T368" s="3" t="str">
        <f t="shared" si="280"/>
        <v>-</v>
      </c>
      <c r="U368" s="3">
        <f t="shared" si="281"/>
        <v>120.37</v>
      </c>
      <c r="V368" s="3">
        <f t="shared" si="282"/>
        <v>-1.56</v>
      </c>
      <c r="W368" s="3">
        <f t="shared" si="283"/>
        <v>5.3949500000000006</v>
      </c>
      <c r="X368" s="85"/>
      <c r="Y368" s="3" t="str">
        <f t="shared" si="284"/>
        <v>1.16</v>
      </c>
      <c r="Z368" s="3" t="str">
        <f t="shared" si="285"/>
        <v>-</v>
      </c>
      <c r="AA368" s="3">
        <f t="shared" si="286"/>
        <v>120.37</v>
      </c>
      <c r="AB368" s="3">
        <f t="shared" si="287"/>
        <v>-1.56</v>
      </c>
      <c r="AC368" s="3">
        <f t="shared" si="288"/>
        <v>5.0776000000000003</v>
      </c>
      <c r="AE368" s="3" t="str">
        <f t="shared" si="289"/>
        <v>1.16</v>
      </c>
      <c r="AF368" s="3" t="str">
        <f t="shared" si="290"/>
        <v>-</v>
      </c>
      <c r="AG368" s="3">
        <f t="shared" si="291"/>
        <v>120.37</v>
      </c>
      <c r="AH368" s="3">
        <f t="shared" si="292"/>
        <v>-1.56</v>
      </c>
      <c r="AI368" s="3">
        <f t="shared" si="293"/>
        <v>4.7602500000000001</v>
      </c>
      <c r="AK368" s="3" t="str">
        <f t="shared" si="294"/>
        <v>1.16</v>
      </c>
      <c r="AL368" s="3" t="str">
        <f t="shared" si="295"/>
        <v>-</v>
      </c>
      <c r="AM368" s="3">
        <f t="shared" si="296"/>
        <v>120.37</v>
      </c>
      <c r="AN368" s="3">
        <f t="shared" si="297"/>
        <v>-1.56</v>
      </c>
      <c r="AO368" s="3">
        <f t="shared" si="298"/>
        <v>4.4428999999999998</v>
      </c>
      <c r="AQ368" s="3" t="str">
        <f t="shared" si="299"/>
        <v>1.16</v>
      </c>
      <c r="AR368" s="3" t="str">
        <f t="shared" si="300"/>
        <v>-</v>
      </c>
      <c r="AS368" s="3">
        <f t="shared" si="301"/>
        <v>120.37</v>
      </c>
      <c r="AT368" s="3">
        <f t="shared" si="302"/>
        <v>-1.56</v>
      </c>
      <c r="AU368" s="3">
        <f t="shared" si="303"/>
        <v>3.8082000000000003</v>
      </c>
      <c r="AW368" s="3" t="str">
        <f t="shared" si="304"/>
        <v>1.16</v>
      </c>
      <c r="AX368" s="3" t="str">
        <f t="shared" si="305"/>
        <v>-</v>
      </c>
      <c r="AY368" s="3">
        <f t="shared" si="306"/>
        <v>120.37</v>
      </c>
      <c r="AZ368" s="3">
        <f t="shared" si="307"/>
        <v>-1.56</v>
      </c>
      <c r="BA368" s="3">
        <f t="shared" si="308"/>
        <v>3.1735000000000002</v>
      </c>
      <c r="BC368" s="3" t="str">
        <f t="shared" si="309"/>
        <v>1.16</v>
      </c>
      <c r="BD368" s="3" t="str">
        <f t="shared" si="310"/>
        <v>-</v>
      </c>
      <c r="BE368" s="3">
        <f t="shared" si="311"/>
        <v>120.37</v>
      </c>
      <c r="BF368" s="3">
        <f t="shared" si="312"/>
        <v>-1.56</v>
      </c>
      <c r="BG368" s="3">
        <f t="shared" si="313"/>
        <v>1.9041000000000001</v>
      </c>
      <c r="BI368" s="3" t="str">
        <f t="shared" si="314"/>
        <v>1.16</v>
      </c>
      <c r="BJ368" s="3" t="str">
        <f t="shared" si="315"/>
        <v>-</v>
      </c>
      <c r="BK368" s="3">
        <f t="shared" si="316"/>
        <v>120.37</v>
      </c>
      <c r="BL368" s="3">
        <f t="shared" si="317"/>
        <v>-1.56</v>
      </c>
      <c r="BM368" s="3">
        <f t="shared" si="318"/>
        <v>0.63470000000000004</v>
      </c>
    </row>
    <row r="369" spans="1:65" x14ac:dyDescent="0.3">
      <c r="A369" s="3" t="str">
        <f>'Forward collapse simulation'!B379</f>
        <v>1.16</v>
      </c>
      <c r="B369" s="3" t="str">
        <f>IF('Forward collapse simulation'!C379="","-",'Forward collapse simulation'!C379)</f>
        <v>-</v>
      </c>
      <c r="C369" s="3">
        <f>'Forward collapse simulation'!E379</f>
        <v>119.2</v>
      </c>
      <c r="D369" s="3">
        <f>'Forward collapse simulation'!AK379</f>
        <v>-7.65</v>
      </c>
      <c r="E369" s="84">
        <f>'Forward collapse simulation'!AL379</f>
        <v>5.2220000000000013</v>
      </c>
      <c r="G369" s="3" t="str">
        <f t="shared" si="269"/>
        <v>1.16</v>
      </c>
      <c r="H369" s="3" t="str">
        <f t="shared" si="270"/>
        <v>-</v>
      </c>
      <c r="I369" s="3">
        <f t="shared" si="271"/>
        <v>119.2</v>
      </c>
      <c r="J369" s="3">
        <f t="shared" si="272"/>
        <v>-7.65</v>
      </c>
      <c r="K369" s="3">
        <f t="shared" si="273"/>
        <v>4.9609000000000014</v>
      </c>
      <c r="M369" s="3" t="str">
        <f t="shared" si="274"/>
        <v>1.16</v>
      </c>
      <c r="N369" s="3" t="str">
        <f t="shared" si="275"/>
        <v>-</v>
      </c>
      <c r="O369" s="3">
        <f t="shared" si="276"/>
        <v>119.2</v>
      </c>
      <c r="P369" s="3">
        <f t="shared" si="277"/>
        <v>-7.65</v>
      </c>
      <c r="Q369" s="3">
        <f t="shared" si="278"/>
        <v>4.6998000000000015</v>
      </c>
      <c r="R369" s="85"/>
      <c r="S369" s="3" t="str">
        <f t="shared" si="279"/>
        <v>1.16</v>
      </c>
      <c r="T369" s="3" t="str">
        <f t="shared" si="280"/>
        <v>-</v>
      </c>
      <c r="U369" s="3">
        <f t="shared" si="281"/>
        <v>119.2</v>
      </c>
      <c r="V369" s="3">
        <f t="shared" si="282"/>
        <v>-7.65</v>
      </c>
      <c r="W369" s="3">
        <f t="shared" si="283"/>
        <v>4.4387000000000008</v>
      </c>
      <c r="X369" s="85"/>
      <c r="Y369" s="3" t="str">
        <f t="shared" si="284"/>
        <v>1.16</v>
      </c>
      <c r="Z369" s="3" t="str">
        <f t="shared" si="285"/>
        <v>-</v>
      </c>
      <c r="AA369" s="3">
        <f t="shared" si="286"/>
        <v>119.2</v>
      </c>
      <c r="AB369" s="3">
        <f t="shared" si="287"/>
        <v>-7.65</v>
      </c>
      <c r="AC369" s="3">
        <f t="shared" si="288"/>
        <v>4.1776000000000009</v>
      </c>
      <c r="AE369" s="3" t="str">
        <f t="shared" si="289"/>
        <v>1.16</v>
      </c>
      <c r="AF369" s="3" t="str">
        <f t="shared" si="290"/>
        <v>-</v>
      </c>
      <c r="AG369" s="3">
        <f t="shared" si="291"/>
        <v>119.2</v>
      </c>
      <c r="AH369" s="3">
        <f t="shared" si="292"/>
        <v>-7.65</v>
      </c>
      <c r="AI369" s="3">
        <f t="shared" si="293"/>
        <v>3.916500000000001</v>
      </c>
      <c r="AK369" s="3" t="str">
        <f t="shared" si="294"/>
        <v>1.16</v>
      </c>
      <c r="AL369" s="3" t="str">
        <f t="shared" si="295"/>
        <v>-</v>
      </c>
      <c r="AM369" s="3">
        <f t="shared" si="296"/>
        <v>119.2</v>
      </c>
      <c r="AN369" s="3">
        <f t="shared" si="297"/>
        <v>-7.65</v>
      </c>
      <c r="AO369" s="3">
        <f t="shared" si="298"/>
        <v>3.6554000000000006</v>
      </c>
      <c r="AQ369" s="3" t="str">
        <f t="shared" si="299"/>
        <v>1.16</v>
      </c>
      <c r="AR369" s="3" t="str">
        <f t="shared" si="300"/>
        <v>-</v>
      </c>
      <c r="AS369" s="3">
        <f t="shared" si="301"/>
        <v>119.2</v>
      </c>
      <c r="AT369" s="3">
        <f t="shared" si="302"/>
        <v>-7.65</v>
      </c>
      <c r="AU369" s="3">
        <f t="shared" si="303"/>
        <v>3.1332000000000009</v>
      </c>
      <c r="AW369" s="3" t="str">
        <f t="shared" si="304"/>
        <v>1.16</v>
      </c>
      <c r="AX369" s="3" t="str">
        <f t="shared" si="305"/>
        <v>-</v>
      </c>
      <c r="AY369" s="3">
        <f t="shared" si="306"/>
        <v>119.2</v>
      </c>
      <c r="AZ369" s="3">
        <f t="shared" si="307"/>
        <v>-7.65</v>
      </c>
      <c r="BA369" s="3">
        <f t="shared" si="308"/>
        <v>2.6110000000000007</v>
      </c>
      <c r="BC369" s="3" t="str">
        <f t="shared" si="309"/>
        <v>1.16</v>
      </c>
      <c r="BD369" s="3" t="str">
        <f t="shared" si="310"/>
        <v>-</v>
      </c>
      <c r="BE369" s="3">
        <f t="shared" si="311"/>
        <v>119.2</v>
      </c>
      <c r="BF369" s="3">
        <f t="shared" si="312"/>
        <v>-7.65</v>
      </c>
      <c r="BG369" s="3">
        <f t="shared" si="313"/>
        <v>1.5666000000000004</v>
      </c>
      <c r="BI369" s="3" t="str">
        <f t="shared" si="314"/>
        <v>1.16</v>
      </c>
      <c r="BJ369" s="3" t="str">
        <f t="shared" si="315"/>
        <v>-</v>
      </c>
      <c r="BK369" s="3">
        <f t="shared" si="316"/>
        <v>119.2</v>
      </c>
      <c r="BL369" s="3">
        <f t="shared" si="317"/>
        <v>-7.65</v>
      </c>
      <c r="BM369" s="3">
        <f t="shared" si="318"/>
        <v>0.52220000000000011</v>
      </c>
    </row>
    <row r="370" spans="1:65" x14ac:dyDescent="0.3">
      <c r="A370" s="3" t="str">
        <f>'Forward collapse simulation'!B380</f>
        <v>1.16</v>
      </c>
      <c r="B370" s="3" t="str">
        <f>IF('Forward collapse simulation'!C380="","-",'Forward collapse simulation'!C380)</f>
        <v>-</v>
      </c>
      <c r="C370" s="3">
        <f>'Forward collapse simulation'!E380</f>
        <v>116.54</v>
      </c>
      <c r="D370" s="3">
        <f>'Forward collapse simulation'!AK380</f>
        <v>-14.66</v>
      </c>
      <c r="E370" s="84">
        <f>'Forward collapse simulation'!AL380</f>
        <v>3.4720000000000004</v>
      </c>
      <c r="G370" s="3" t="str">
        <f t="shared" si="269"/>
        <v>1.16</v>
      </c>
      <c r="H370" s="3" t="str">
        <f t="shared" si="270"/>
        <v>-</v>
      </c>
      <c r="I370" s="3">
        <f t="shared" si="271"/>
        <v>116.54</v>
      </c>
      <c r="J370" s="3">
        <f t="shared" si="272"/>
        <v>-14.66</v>
      </c>
      <c r="K370" s="3">
        <f t="shared" si="273"/>
        <v>3.2984000000000004</v>
      </c>
      <c r="M370" s="3" t="str">
        <f t="shared" si="274"/>
        <v>1.16</v>
      </c>
      <c r="N370" s="3" t="str">
        <f t="shared" si="275"/>
        <v>-</v>
      </c>
      <c r="O370" s="3">
        <f t="shared" si="276"/>
        <v>116.54</v>
      </c>
      <c r="P370" s="3">
        <f t="shared" si="277"/>
        <v>-14.66</v>
      </c>
      <c r="Q370" s="3">
        <f t="shared" si="278"/>
        <v>3.1248000000000005</v>
      </c>
      <c r="R370" s="85"/>
      <c r="S370" s="3" t="str">
        <f t="shared" si="279"/>
        <v>1.16</v>
      </c>
      <c r="T370" s="3" t="str">
        <f t="shared" si="280"/>
        <v>-</v>
      </c>
      <c r="U370" s="3">
        <f t="shared" si="281"/>
        <v>116.54</v>
      </c>
      <c r="V370" s="3">
        <f t="shared" si="282"/>
        <v>-14.66</v>
      </c>
      <c r="W370" s="3">
        <f t="shared" si="283"/>
        <v>2.9512000000000005</v>
      </c>
      <c r="X370" s="85"/>
      <c r="Y370" s="3" t="str">
        <f t="shared" si="284"/>
        <v>1.16</v>
      </c>
      <c r="Z370" s="3" t="str">
        <f t="shared" si="285"/>
        <v>-</v>
      </c>
      <c r="AA370" s="3">
        <f t="shared" si="286"/>
        <v>116.54</v>
      </c>
      <c r="AB370" s="3">
        <f t="shared" si="287"/>
        <v>-14.66</v>
      </c>
      <c r="AC370" s="3">
        <f t="shared" si="288"/>
        <v>2.7776000000000005</v>
      </c>
      <c r="AE370" s="3" t="str">
        <f t="shared" si="289"/>
        <v>1.16</v>
      </c>
      <c r="AF370" s="3" t="str">
        <f t="shared" si="290"/>
        <v>-</v>
      </c>
      <c r="AG370" s="3">
        <f t="shared" si="291"/>
        <v>116.54</v>
      </c>
      <c r="AH370" s="3">
        <f t="shared" si="292"/>
        <v>-14.66</v>
      </c>
      <c r="AI370" s="3">
        <f t="shared" si="293"/>
        <v>2.6040000000000001</v>
      </c>
      <c r="AK370" s="3" t="str">
        <f t="shared" si="294"/>
        <v>1.16</v>
      </c>
      <c r="AL370" s="3" t="str">
        <f t="shared" si="295"/>
        <v>-</v>
      </c>
      <c r="AM370" s="3">
        <f t="shared" si="296"/>
        <v>116.54</v>
      </c>
      <c r="AN370" s="3">
        <f t="shared" si="297"/>
        <v>-14.66</v>
      </c>
      <c r="AO370" s="3">
        <f t="shared" si="298"/>
        <v>2.4304000000000001</v>
      </c>
      <c r="AQ370" s="3" t="str">
        <f t="shared" si="299"/>
        <v>1.16</v>
      </c>
      <c r="AR370" s="3" t="str">
        <f t="shared" si="300"/>
        <v>-</v>
      </c>
      <c r="AS370" s="3">
        <f t="shared" si="301"/>
        <v>116.54</v>
      </c>
      <c r="AT370" s="3">
        <f t="shared" si="302"/>
        <v>-14.66</v>
      </c>
      <c r="AU370" s="3">
        <f t="shared" si="303"/>
        <v>2.0832000000000002</v>
      </c>
      <c r="AW370" s="3" t="str">
        <f t="shared" si="304"/>
        <v>1.16</v>
      </c>
      <c r="AX370" s="3" t="str">
        <f t="shared" si="305"/>
        <v>-</v>
      </c>
      <c r="AY370" s="3">
        <f t="shared" si="306"/>
        <v>116.54</v>
      </c>
      <c r="AZ370" s="3">
        <f t="shared" si="307"/>
        <v>-14.66</v>
      </c>
      <c r="BA370" s="3">
        <f t="shared" si="308"/>
        <v>1.7360000000000002</v>
      </c>
      <c r="BC370" s="3" t="str">
        <f t="shared" si="309"/>
        <v>1.16</v>
      </c>
      <c r="BD370" s="3" t="str">
        <f t="shared" si="310"/>
        <v>-</v>
      </c>
      <c r="BE370" s="3">
        <f t="shared" si="311"/>
        <v>116.54</v>
      </c>
      <c r="BF370" s="3">
        <f t="shared" si="312"/>
        <v>-14.66</v>
      </c>
      <c r="BG370" s="3">
        <f t="shared" si="313"/>
        <v>1.0416000000000001</v>
      </c>
      <c r="BI370" s="3" t="str">
        <f t="shared" si="314"/>
        <v>1.16</v>
      </c>
      <c r="BJ370" s="3" t="str">
        <f t="shared" si="315"/>
        <v>-</v>
      </c>
      <c r="BK370" s="3">
        <f t="shared" si="316"/>
        <v>116.54</v>
      </c>
      <c r="BL370" s="3">
        <f t="shared" si="317"/>
        <v>-14.66</v>
      </c>
      <c r="BM370" s="3">
        <f t="shared" si="318"/>
        <v>0.34720000000000006</v>
      </c>
    </row>
    <row r="371" spans="1:65" x14ac:dyDescent="0.3">
      <c r="A371" s="3" t="str">
        <f>'Forward collapse simulation'!B381</f>
        <v>1.16</v>
      </c>
      <c r="B371" s="3" t="str">
        <f>IF('Forward collapse simulation'!C381="","-",'Forward collapse simulation'!C381)</f>
        <v>-</v>
      </c>
      <c r="C371" s="3">
        <f>'Forward collapse simulation'!E381</f>
        <v>113.5</v>
      </c>
      <c r="D371" s="3">
        <f>'Forward collapse simulation'!AK381</f>
        <v>-22.79</v>
      </c>
      <c r="E371" s="84">
        <f>'Forward collapse simulation'!AL381</f>
        <v>2.331</v>
      </c>
      <c r="G371" s="3" t="str">
        <f t="shared" si="269"/>
        <v>1.16</v>
      </c>
      <c r="H371" s="3" t="str">
        <f t="shared" si="270"/>
        <v>-</v>
      </c>
      <c r="I371" s="3">
        <f t="shared" si="271"/>
        <v>113.5</v>
      </c>
      <c r="J371" s="3">
        <f t="shared" si="272"/>
        <v>-22.79</v>
      </c>
      <c r="K371" s="3">
        <f t="shared" si="273"/>
        <v>2.2144499999999998</v>
      </c>
      <c r="M371" s="3" t="str">
        <f t="shared" si="274"/>
        <v>1.16</v>
      </c>
      <c r="N371" s="3" t="str">
        <f t="shared" si="275"/>
        <v>-</v>
      </c>
      <c r="O371" s="3">
        <f t="shared" si="276"/>
        <v>113.5</v>
      </c>
      <c r="P371" s="3">
        <f t="shared" si="277"/>
        <v>-22.79</v>
      </c>
      <c r="Q371" s="3">
        <f t="shared" si="278"/>
        <v>2.0979000000000001</v>
      </c>
      <c r="R371" s="85"/>
      <c r="S371" s="3" t="str">
        <f t="shared" si="279"/>
        <v>1.16</v>
      </c>
      <c r="T371" s="3" t="str">
        <f t="shared" si="280"/>
        <v>-</v>
      </c>
      <c r="U371" s="3">
        <f t="shared" si="281"/>
        <v>113.5</v>
      </c>
      <c r="V371" s="3">
        <f t="shared" si="282"/>
        <v>-22.79</v>
      </c>
      <c r="W371" s="3">
        <f t="shared" si="283"/>
        <v>1.9813499999999999</v>
      </c>
      <c r="X371" s="85"/>
      <c r="Y371" s="3" t="str">
        <f t="shared" si="284"/>
        <v>1.16</v>
      </c>
      <c r="Z371" s="3" t="str">
        <f t="shared" si="285"/>
        <v>-</v>
      </c>
      <c r="AA371" s="3">
        <f t="shared" si="286"/>
        <v>113.5</v>
      </c>
      <c r="AB371" s="3">
        <f t="shared" si="287"/>
        <v>-22.79</v>
      </c>
      <c r="AC371" s="3">
        <f t="shared" si="288"/>
        <v>1.8648</v>
      </c>
      <c r="AE371" s="3" t="str">
        <f t="shared" si="289"/>
        <v>1.16</v>
      </c>
      <c r="AF371" s="3" t="str">
        <f t="shared" si="290"/>
        <v>-</v>
      </c>
      <c r="AG371" s="3">
        <f t="shared" si="291"/>
        <v>113.5</v>
      </c>
      <c r="AH371" s="3">
        <f t="shared" si="292"/>
        <v>-22.79</v>
      </c>
      <c r="AI371" s="3">
        <f t="shared" si="293"/>
        <v>1.7482500000000001</v>
      </c>
      <c r="AK371" s="3" t="str">
        <f t="shared" si="294"/>
        <v>1.16</v>
      </c>
      <c r="AL371" s="3" t="str">
        <f t="shared" si="295"/>
        <v>-</v>
      </c>
      <c r="AM371" s="3">
        <f t="shared" si="296"/>
        <v>113.5</v>
      </c>
      <c r="AN371" s="3">
        <f t="shared" si="297"/>
        <v>-22.79</v>
      </c>
      <c r="AO371" s="3">
        <f t="shared" si="298"/>
        <v>1.6316999999999999</v>
      </c>
      <c r="AQ371" s="3" t="str">
        <f t="shared" si="299"/>
        <v>1.16</v>
      </c>
      <c r="AR371" s="3" t="str">
        <f t="shared" si="300"/>
        <v>-</v>
      </c>
      <c r="AS371" s="3">
        <f t="shared" si="301"/>
        <v>113.5</v>
      </c>
      <c r="AT371" s="3">
        <f t="shared" si="302"/>
        <v>-22.79</v>
      </c>
      <c r="AU371" s="3">
        <f t="shared" si="303"/>
        <v>1.3985999999999998</v>
      </c>
      <c r="AW371" s="3" t="str">
        <f t="shared" si="304"/>
        <v>1.16</v>
      </c>
      <c r="AX371" s="3" t="str">
        <f t="shared" si="305"/>
        <v>-</v>
      </c>
      <c r="AY371" s="3">
        <f t="shared" si="306"/>
        <v>113.5</v>
      </c>
      <c r="AZ371" s="3">
        <f t="shared" si="307"/>
        <v>-22.79</v>
      </c>
      <c r="BA371" s="3">
        <f t="shared" si="308"/>
        <v>1.1655</v>
      </c>
      <c r="BC371" s="3" t="str">
        <f t="shared" si="309"/>
        <v>1.16</v>
      </c>
      <c r="BD371" s="3" t="str">
        <f t="shared" si="310"/>
        <v>-</v>
      </c>
      <c r="BE371" s="3">
        <f t="shared" si="311"/>
        <v>113.5</v>
      </c>
      <c r="BF371" s="3">
        <f t="shared" si="312"/>
        <v>-22.79</v>
      </c>
      <c r="BG371" s="3">
        <f t="shared" si="313"/>
        <v>0.69929999999999992</v>
      </c>
      <c r="BI371" s="3" t="str">
        <f t="shared" si="314"/>
        <v>1.16</v>
      </c>
      <c r="BJ371" s="3" t="str">
        <f t="shared" si="315"/>
        <v>-</v>
      </c>
      <c r="BK371" s="3">
        <f t="shared" si="316"/>
        <v>113.5</v>
      </c>
      <c r="BL371" s="3">
        <f t="shared" si="317"/>
        <v>-22.79</v>
      </c>
      <c r="BM371" s="3">
        <f t="shared" si="318"/>
        <v>0.2331</v>
      </c>
    </row>
    <row r="372" spans="1:65" x14ac:dyDescent="0.3">
      <c r="A372" s="3" t="str">
        <f>'Forward collapse simulation'!B382</f>
        <v>1.16</v>
      </c>
      <c r="B372" s="3" t="str">
        <f>IF('Forward collapse simulation'!C382="","-",'Forward collapse simulation'!C382)</f>
        <v>-</v>
      </c>
      <c r="C372" s="3">
        <f>'Forward collapse simulation'!E382</f>
        <v>106.53</v>
      </c>
      <c r="D372" s="3">
        <f>'Forward collapse simulation'!AK382</f>
        <v>-36.19</v>
      </c>
      <c r="E372" s="84">
        <f>'Forward collapse simulation'!AL382</f>
        <v>1.577</v>
      </c>
      <c r="G372" s="3" t="str">
        <f t="shared" si="269"/>
        <v>1.16</v>
      </c>
      <c r="H372" s="3" t="str">
        <f t="shared" si="270"/>
        <v>-</v>
      </c>
      <c r="I372" s="3">
        <f t="shared" si="271"/>
        <v>106.53</v>
      </c>
      <c r="J372" s="3">
        <f t="shared" si="272"/>
        <v>-36.19</v>
      </c>
      <c r="K372" s="3">
        <f t="shared" si="273"/>
        <v>1.4981499999999999</v>
      </c>
      <c r="M372" s="3" t="str">
        <f t="shared" si="274"/>
        <v>1.16</v>
      </c>
      <c r="N372" s="3" t="str">
        <f t="shared" si="275"/>
        <v>-</v>
      </c>
      <c r="O372" s="3">
        <f t="shared" si="276"/>
        <v>106.53</v>
      </c>
      <c r="P372" s="3">
        <f t="shared" si="277"/>
        <v>-36.19</v>
      </c>
      <c r="Q372" s="3">
        <f t="shared" si="278"/>
        <v>1.4193</v>
      </c>
      <c r="R372" s="85"/>
      <c r="S372" s="3" t="str">
        <f t="shared" si="279"/>
        <v>1.16</v>
      </c>
      <c r="T372" s="3" t="str">
        <f t="shared" si="280"/>
        <v>-</v>
      </c>
      <c r="U372" s="3">
        <f t="shared" si="281"/>
        <v>106.53</v>
      </c>
      <c r="V372" s="3">
        <f t="shared" si="282"/>
        <v>-36.19</v>
      </c>
      <c r="W372" s="3">
        <f t="shared" si="283"/>
        <v>1.3404499999999999</v>
      </c>
      <c r="X372" s="85"/>
      <c r="Y372" s="3" t="str">
        <f t="shared" si="284"/>
        <v>1.16</v>
      </c>
      <c r="Z372" s="3" t="str">
        <f t="shared" si="285"/>
        <v>-</v>
      </c>
      <c r="AA372" s="3">
        <f t="shared" si="286"/>
        <v>106.53</v>
      </c>
      <c r="AB372" s="3">
        <f t="shared" si="287"/>
        <v>-36.19</v>
      </c>
      <c r="AC372" s="3">
        <f t="shared" si="288"/>
        <v>1.2616000000000001</v>
      </c>
      <c r="AE372" s="3" t="str">
        <f t="shared" si="289"/>
        <v>1.16</v>
      </c>
      <c r="AF372" s="3" t="str">
        <f t="shared" si="290"/>
        <v>-</v>
      </c>
      <c r="AG372" s="3">
        <f t="shared" si="291"/>
        <v>106.53</v>
      </c>
      <c r="AH372" s="3">
        <f t="shared" si="292"/>
        <v>-36.19</v>
      </c>
      <c r="AI372" s="3">
        <f t="shared" si="293"/>
        <v>1.18275</v>
      </c>
      <c r="AK372" s="3" t="str">
        <f t="shared" si="294"/>
        <v>1.16</v>
      </c>
      <c r="AL372" s="3" t="str">
        <f t="shared" si="295"/>
        <v>-</v>
      </c>
      <c r="AM372" s="3">
        <f t="shared" si="296"/>
        <v>106.53</v>
      </c>
      <c r="AN372" s="3">
        <f t="shared" si="297"/>
        <v>-36.19</v>
      </c>
      <c r="AO372" s="3">
        <f t="shared" si="298"/>
        <v>1.1038999999999999</v>
      </c>
      <c r="AQ372" s="3" t="str">
        <f t="shared" si="299"/>
        <v>1.16</v>
      </c>
      <c r="AR372" s="3" t="str">
        <f t="shared" si="300"/>
        <v>-</v>
      </c>
      <c r="AS372" s="3">
        <f t="shared" si="301"/>
        <v>106.53</v>
      </c>
      <c r="AT372" s="3">
        <f t="shared" si="302"/>
        <v>-36.19</v>
      </c>
      <c r="AU372" s="3">
        <f t="shared" si="303"/>
        <v>0.94619999999999993</v>
      </c>
      <c r="AW372" s="3" t="str">
        <f t="shared" si="304"/>
        <v>1.16</v>
      </c>
      <c r="AX372" s="3" t="str">
        <f t="shared" si="305"/>
        <v>-</v>
      </c>
      <c r="AY372" s="3">
        <f t="shared" si="306"/>
        <v>106.53</v>
      </c>
      <c r="AZ372" s="3">
        <f t="shared" si="307"/>
        <v>-36.19</v>
      </c>
      <c r="BA372" s="3">
        <f t="shared" si="308"/>
        <v>0.78849999999999998</v>
      </c>
      <c r="BC372" s="3" t="str">
        <f t="shared" si="309"/>
        <v>1.16</v>
      </c>
      <c r="BD372" s="3" t="str">
        <f t="shared" si="310"/>
        <v>-</v>
      </c>
      <c r="BE372" s="3">
        <f t="shared" si="311"/>
        <v>106.53</v>
      </c>
      <c r="BF372" s="3">
        <f t="shared" si="312"/>
        <v>-36.19</v>
      </c>
      <c r="BG372" s="3">
        <f t="shared" si="313"/>
        <v>0.47309999999999997</v>
      </c>
      <c r="BI372" s="3" t="str">
        <f t="shared" si="314"/>
        <v>1.16</v>
      </c>
      <c r="BJ372" s="3" t="str">
        <f t="shared" si="315"/>
        <v>-</v>
      </c>
      <c r="BK372" s="3">
        <f t="shared" si="316"/>
        <v>106.53</v>
      </c>
      <c r="BL372" s="3">
        <f t="shared" si="317"/>
        <v>-36.19</v>
      </c>
      <c r="BM372" s="3">
        <f t="shared" si="318"/>
        <v>0.15770000000000001</v>
      </c>
    </row>
    <row r="373" spans="1:65" x14ac:dyDescent="0.3">
      <c r="A373" s="3" t="str">
        <f>'Forward collapse simulation'!B383</f>
        <v>1.16</v>
      </c>
      <c r="B373" s="3" t="str">
        <f>IF('Forward collapse simulation'!C383="","-",'Forward collapse simulation'!C383)</f>
        <v>-</v>
      </c>
      <c r="C373" s="3">
        <f>'Forward collapse simulation'!E383</f>
        <v>86.33</v>
      </c>
      <c r="D373" s="3">
        <f>'Forward collapse simulation'!AK383</f>
        <v>-56.34</v>
      </c>
      <c r="E373" s="84">
        <f>'Forward collapse simulation'!AL383</f>
        <v>1.157</v>
      </c>
      <c r="G373" s="3" t="str">
        <f t="shared" si="269"/>
        <v>1.16</v>
      </c>
      <c r="H373" s="3" t="str">
        <f t="shared" si="270"/>
        <v>-</v>
      </c>
      <c r="I373" s="3">
        <f t="shared" si="271"/>
        <v>86.33</v>
      </c>
      <c r="J373" s="3">
        <f t="shared" si="272"/>
        <v>-56.34</v>
      </c>
      <c r="K373" s="3">
        <f t="shared" si="273"/>
        <v>1.0991500000000001</v>
      </c>
      <c r="M373" s="3" t="str">
        <f t="shared" si="274"/>
        <v>1.16</v>
      </c>
      <c r="N373" s="3" t="str">
        <f t="shared" si="275"/>
        <v>-</v>
      </c>
      <c r="O373" s="3">
        <f t="shared" si="276"/>
        <v>86.33</v>
      </c>
      <c r="P373" s="3">
        <f t="shared" si="277"/>
        <v>-56.34</v>
      </c>
      <c r="Q373" s="3">
        <f t="shared" si="278"/>
        <v>1.0413000000000001</v>
      </c>
      <c r="R373" s="85"/>
      <c r="S373" s="3" t="str">
        <f t="shared" si="279"/>
        <v>1.16</v>
      </c>
      <c r="T373" s="3" t="str">
        <f t="shared" si="280"/>
        <v>-</v>
      </c>
      <c r="U373" s="3">
        <f t="shared" si="281"/>
        <v>86.33</v>
      </c>
      <c r="V373" s="3">
        <f t="shared" si="282"/>
        <v>-56.34</v>
      </c>
      <c r="W373" s="3">
        <f t="shared" si="283"/>
        <v>0.98345000000000005</v>
      </c>
      <c r="X373" s="85"/>
      <c r="Y373" s="3" t="str">
        <f t="shared" si="284"/>
        <v>1.16</v>
      </c>
      <c r="Z373" s="3" t="str">
        <f t="shared" si="285"/>
        <v>-</v>
      </c>
      <c r="AA373" s="3">
        <f t="shared" si="286"/>
        <v>86.33</v>
      </c>
      <c r="AB373" s="3">
        <f t="shared" si="287"/>
        <v>-56.34</v>
      </c>
      <c r="AC373" s="3">
        <f t="shared" si="288"/>
        <v>0.92560000000000009</v>
      </c>
      <c r="AE373" s="3" t="str">
        <f t="shared" si="289"/>
        <v>1.16</v>
      </c>
      <c r="AF373" s="3" t="str">
        <f t="shared" si="290"/>
        <v>-</v>
      </c>
      <c r="AG373" s="3">
        <f t="shared" si="291"/>
        <v>86.33</v>
      </c>
      <c r="AH373" s="3">
        <f t="shared" si="292"/>
        <v>-56.34</v>
      </c>
      <c r="AI373" s="3">
        <f t="shared" si="293"/>
        <v>0.86775000000000002</v>
      </c>
      <c r="AK373" s="3" t="str">
        <f t="shared" si="294"/>
        <v>1.16</v>
      </c>
      <c r="AL373" s="3" t="str">
        <f t="shared" si="295"/>
        <v>-</v>
      </c>
      <c r="AM373" s="3">
        <f t="shared" si="296"/>
        <v>86.33</v>
      </c>
      <c r="AN373" s="3">
        <f t="shared" si="297"/>
        <v>-56.34</v>
      </c>
      <c r="AO373" s="3">
        <f t="shared" si="298"/>
        <v>0.80989999999999995</v>
      </c>
      <c r="AQ373" s="3" t="str">
        <f t="shared" si="299"/>
        <v>1.16</v>
      </c>
      <c r="AR373" s="3" t="str">
        <f t="shared" si="300"/>
        <v>-</v>
      </c>
      <c r="AS373" s="3">
        <f t="shared" si="301"/>
        <v>86.33</v>
      </c>
      <c r="AT373" s="3">
        <f t="shared" si="302"/>
        <v>-56.34</v>
      </c>
      <c r="AU373" s="3">
        <f t="shared" si="303"/>
        <v>0.69420000000000004</v>
      </c>
      <c r="AW373" s="3" t="str">
        <f t="shared" si="304"/>
        <v>1.16</v>
      </c>
      <c r="AX373" s="3" t="str">
        <f t="shared" si="305"/>
        <v>-</v>
      </c>
      <c r="AY373" s="3">
        <f t="shared" si="306"/>
        <v>86.33</v>
      </c>
      <c r="AZ373" s="3">
        <f t="shared" si="307"/>
        <v>-56.34</v>
      </c>
      <c r="BA373" s="3">
        <f t="shared" si="308"/>
        <v>0.57850000000000001</v>
      </c>
      <c r="BC373" s="3" t="str">
        <f t="shared" si="309"/>
        <v>1.16</v>
      </c>
      <c r="BD373" s="3" t="str">
        <f t="shared" si="310"/>
        <v>-</v>
      </c>
      <c r="BE373" s="3">
        <f t="shared" si="311"/>
        <v>86.33</v>
      </c>
      <c r="BF373" s="3">
        <f t="shared" si="312"/>
        <v>-56.34</v>
      </c>
      <c r="BG373" s="3">
        <f t="shared" si="313"/>
        <v>0.34710000000000002</v>
      </c>
      <c r="BI373" s="3" t="str">
        <f t="shared" si="314"/>
        <v>1.16</v>
      </c>
      <c r="BJ373" s="3" t="str">
        <f t="shared" si="315"/>
        <v>-</v>
      </c>
      <c r="BK373" s="3">
        <f t="shared" si="316"/>
        <v>86.33</v>
      </c>
      <c r="BL373" s="3">
        <f t="shared" si="317"/>
        <v>-56.34</v>
      </c>
      <c r="BM373" s="3">
        <f t="shared" si="318"/>
        <v>0.11570000000000001</v>
      </c>
    </row>
    <row r="374" spans="1:65" x14ac:dyDescent="0.3">
      <c r="A374" s="3" t="str">
        <f>'Forward collapse simulation'!B384</f>
        <v>1.16</v>
      </c>
      <c r="B374" s="3" t="str">
        <f>IF('Forward collapse simulation'!C384="","-",'Forward collapse simulation'!C384)</f>
        <v>-</v>
      </c>
      <c r="C374" s="3">
        <f>'Forward collapse simulation'!E384</f>
        <v>38.590000000000003</v>
      </c>
      <c r="D374" s="3">
        <f>'Forward collapse simulation'!AK384</f>
        <v>-74.92</v>
      </c>
      <c r="E374" s="84">
        <f>'Forward collapse simulation'!AL384</f>
        <v>0.97400000000000009</v>
      </c>
      <c r="G374" s="3" t="str">
        <f t="shared" si="269"/>
        <v>1.16</v>
      </c>
      <c r="H374" s="3" t="str">
        <f t="shared" si="270"/>
        <v>-</v>
      </c>
      <c r="I374" s="3">
        <f t="shared" si="271"/>
        <v>38.590000000000003</v>
      </c>
      <c r="J374" s="3">
        <f t="shared" si="272"/>
        <v>-74.92</v>
      </c>
      <c r="K374" s="3">
        <f t="shared" si="273"/>
        <v>0.92530000000000001</v>
      </c>
      <c r="M374" s="3" t="str">
        <f t="shared" si="274"/>
        <v>1.16</v>
      </c>
      <c r="N374" s="3" t="str">
        <f t="shared" si="275"/>
        <v>-</v>
      </c>
      <c r="O374" s="3">
        <f t="shared" si="276"/>
        <v>38.590000000000003</v>
      </c>
      <c r="P374" s="3">
        <f t="shared" si="277"/>
        <v>-74.92</v>
      </c>
      <c r="Q374" s="3">
        <f t="shared" si="278"/>
        <v>0.87660000000000005</v>
      </c>
      <c r="R374" s="85"/>
      <c r="S374" s="3" t="str">
        <f t="shared" si="279"/>
        <v>1.16</v>
      </c>
      <c r="T374" s="3" t="str">
        <f t="shared" si="280"/>
        <v>-</v>
      </c>
      <c r="U374" s="3">
        <f t="shared" si="281"/>
        <v>38.590000000000003</v>
      </c>
      <c r="V374" s="3">
        <f t="shared" si="282"/>
        <v>-74.92</v>
      </c>
      <c r="W374" s="3">
        <f t="shared" si="283"/>
        <v>0.82790000000000008</v>
      </c>
      <c r="X374" s="85"/>
      <c r="Y374" s="3" t="str">
        <f t="shared" si="284"/>
        <v>1.16</v>
      </c>
      <c r="Z374" s="3" t="str">
        <f t="shared" si="285"/>
        <v>-</v>
      </c>
      <c r="AA374" s="3">
        <f t="shared" si="286"/>
        <v>38.590000000000003</v>
      </c>
      <c r="AB374" s="3">
        <f t="shared" si="287"/>
        <v>-74.92</v>
      </c>
      <c r="AC374" s="3">
        <f t="shared" si="288"/>
        <v>0.77920000000000011</v>
      </c>
      <c r="AE374" s="3" t="str">
        <f t="shared" si="289"/>
        <v>1.16</v>
      </c>
      <c r="AF374" s="3" t="str">
        <f t="shared" si="290"/>
        <v>-</v>
      </c>
      <c r="AG374" s="3">
        <f t="shared" si="291"/>
        <v>38.590000000000003</v>
      </c>
      <c r="AH374" s="3">
        <f t="shared" si="292"/>
        <v>-74.92</v>
      </c>
      <c r="AI374" s="3">
        <f t="shared" si="293"/>
        <v>0.73050000000000004</v>
      </c>
      <c r="AK374" s="3" t="str">
        <f t="shared" si="294"/>
        <v>1.16</v>
      </c>
      <c r="AL374" s="3" t="str">
        <f t="shared" si="295"/>
        <v>-</v>
      </c>
      <c r="AM374" s="3">
        <f t="shared" si="296"/>
        <v>38.590000000000003</v>
      </c>
      <c r="AN374" s="3">
        <f t="shared" si="297"/>
        <v>-74.92</v>
      </c>
      <c r="AO374" s="3">
        <f t="shared" si="298"/>
        <v>0.68180000000000007</v>
      </c>
      <c r="AQ374" s="3" t="str">
        <f t="shared" si="299"/>
        <v>1.16</v>
      </c>
      <c r="AR374" s="3" t="str">
        <f t="shared" si="300"/>
        <v>-</v>
      </c>
      <c r="AS374" s="3">
        <f t="shared" si="301"/>
        <v>38.590000000000003</v>
      </c>
      <c r="AT374" s="3">
        <f t="shared" si="302"/>
        <v>-74.92</v>
      </c>
      <c r="AU374" s="3">
        <f t="shared" si="303"/>
        <v>0.58440000000000003</v>
      </c>
      <c r="AW374" s="3" t="str">
        <f t="shared" si="304"/>
        <v>1.16</v>
      </c>
      <c r="AX374" s="3" t="str">
        <f t="shared" si="305"/>
        <v>-</v>
      </c>
      <c r="AY374" s="3">
        <f t="shared" si="306"/>
        <v>38.590000000000003</v>
      </c>
      <c r="AZ374" s="3">
        <f t="shared" si="307"/>
        <v>-74.92</v>
      </c>
      <c r="BA374" s="3">
        <f t="shared" si="308"/>
        <v>0.48700000000000004</v>
      </c>
      <c r="BC374" s="3" t="str">
        <f t="shared" si="309"/>
        <v>1.16</v>
      </c>
      <c r="BD374" s="3" t="str">
        <f t="shared" si="310"/>
        <v>-</v>
      </c>
      <c r="BE374" s="3">
        <f t="shared" si="311"/>
        <v>38.590000000000003</v>
      </c>
      <c r="BF374" s="3">
        <f t="shared" si="312"/>
        <v>-74.92</v>
      </c>
      <c r="BG374" s="3">
        <f t="shared" si="313"/>
        <v>0.29220000000000002</v>
      </c>
      <c r="BI374" s="3" t="str">
        <f t="shared" si="314"/>
        <v>1.16</v>
      </c>
      <c r="BJ374" s="3" t="str">
        <f t="shared" si="315"/>
        <v>-</v>
      </c>
      <c r="BK374" s="3">
        <f t="shared" si="316"/>
        <v>38.590000000000003</v>
      </c>
      <c r="BL374" s="3">
        <f t="shared" si="317"/>
        <v>-74.92</v>
      </c>
      <c r="BM374" s="3">
        <f t="shared" si="318"/>
        <v>9.7400000000000014E-2</v>
      </c>
    </row>
    <row r="375" spans="1:65" x14ac:dyDescent="0.3">
      <c r="A375" s="3" t="str">
        <f>'Forward collapse simulation'!B385</f>
        <v>1.16</v>
      </c>
      <c r="B375" s="3" t="str">
        <f>IF('Forward collapse simulation'!C385="","-",'Forward collapse simulation'!C385)</f>
        <v>1.17</v>
      </c>
      <c r="C375" s="3">
        <f>'Forward collapse simulation'!E385</f>
        <v>80.930000000000007</v>
      </c>
      <c r="D375" s="3">
        <f>'Forward collapse simulation'!AK385</f>
        <v>3.63</v>
      </c>
      <c r="E375" s="84">
        <f>'Forward collapse simulation'!AL385</f>
        <v>5.5510000000000002</v>
      </c>
      <c r="G375" s="3" t="str">
        <f t="shared" si="269"/>
        <v>1.16</v>
      </c>
      <c r="H375" s="3" t="str">
        <f t="shared" si="270"/>
        <v>1.17</v>
      </c>
      <c r="I375" s="3">
        <f t="shared" si="271"/>
        <v>80.930000000000007</v>
      </c>
      <c r="J375" s="3">
        <f t="shared" si="272"/>
        <v>3.63</v>
      </c>
      <c r="K375" s="3">
        <f t="shared" si="273"/>
        <v>5.5510000000000002</v>
      </c>
      <c r="M375" s="3" t="str">
        <f t="shared" si="274"/>
        <v>1.16</v>
      </c>
      <c r="N375" s="3" t="str">
        <f t="shared" si="275"/>
        <v>1.17</v>
      </c>
      <c r="O375" s="3">
        <f t="shared" si="276"/>
        <v>80.930000000000007</v>
      </c>
      <c r="P375" s="3">
        <f t="shared" si="277"/>
        <v>3.63</v>
      </c>
      <c r="Q375" s="3">
        <f t="shared" si="278"/>
        <v>5.5510000000000002</v>
      </c>
      <c r="R375" s="85"/>
      <c r="S375" s="3" t="str">
        <f t="shared" si="279"/>
        <v>1.16</v>
      </c>
      <c r="T375" s="3" t="str">
        <f t="shared" si="280"/>
        <v>1.17</v>
      </c>
      <c r="U375" s="3">
        <f t="shared" si="281"/>
        <v>80.930000000000007</v>
      </c>
      <c r="V375" s="3">
        <f t="shared" si="282"/>
        <v>3.63</v>
      </c>
      <c r="W375" s="3">
        <f t="shared" si="283"/>
        <v>5.5510000000000002</v>
      </c>
      <c r="X375" s="85"/>
      <c r="Y375" s="3" t="str">
        <f t="shared" si="284"/>
        <v>1.16</v>
      </c>
      <c r="Z375" s="3" t="str">
        <f t="shared" si="285"/>
        <v>1.17</v>
      </c>
      <c r="AA375" s="3">
        <f t="shared" si="286"/>
        <v>80.930000000000007</v>
      </c>
      <c r="AB375" s="3">
        <f t="shared" si="287"/>
        <v>3.63</v>
      </c>
      <c r="AC375" s="3">
        <f t="shared" si="288"/>
        <v>5.5510000000000002</v>
      </c>
      <c r="AE375" s="3" t="str">
        <f t="shared" si="289"/>
        <v>1.16</v>
      </c>
      <c r="AF375" s="3" t="str">
        <f t="shared" si="290"/>
        <v>1.17</v>
      </c>
      <c r="AG375" s="3">
        <f t="shared" si="291"/>
        <v>80.930000000000007</v>
      </c>
      <c r="AH375" s="3">
        <f t="shared" si="292"/>
        <v>3.63</v>
      </c>
      <c r="AI375" s="3">
        <f t="shared" si="293"/>
        <v>5.5510000000000002</v>
      </c>
      <c r="AK375" s="3" t="str">
        <f t="shared" si="294"/>
        <v>1.16</v>
      </c>
      <c r="AL375" s="3" t="str">
        <f t="shared" si="295"/>
        <v>1.17</v>
      </c>
      <c r="AM375" s="3">
        <f t="shared" si="296"/>
        <v>80.930000000000007</v>
      </c>
      <c r="AN375" s="3">
        <f t="shared" si="297"/>
        <v>3.63</v>
      </c>
      <c r="AO375" s="3">
        <f t="shared" si="298"/>
        <v>5.5510000000000002</v>
      </c>
      <c r="AQ375" s="3" t="str">
        <f t="shared" si="299"/>
        <v>1.16</v>
      </c>
      <c r="AR375" s="3" t="str">
        <f t="shared" si="300"/>
        <v>1.17</v>
      </c>
      <c r="AS375" s="3">
        <f t="shared" si="301"/>
        <v>80.930000000000007</v>
      </c>
      <c r="AT375" s="3">
        <f t="shared" si="302"/>
        <v>3.63</v>
      </c>
      <c r="AU375" s="3">
        <f t="shared" si="303"/>
        <v>5.5510000000000002</v>
      </c>
      <c r="AW375" s="3" t="str">
        <f t="shared" si="304"/>
        <v>1.16</v>
      </c>
      <c r="AX375" s="3" t="str">
        <f t="shared" si="305"/>
        <v>1.17</v>
      </c>
      <c r="AY375" s="3">
        <f t="shared" si="306"/>
        <v>80.930000000000007</v>
      </c>
      <c r="AZ375" s="3">
        <f t="shared" si="307"/>
        <v>3.63</v>
      </c>
      <c r="BA375" s="3">
        <f t="shared" si="308"/>
        <v>5.5510000000000002</v>
      </c>
      <c r="BC375" s="3" t="str">
        <f t="shared" si="309"/>
        <v>1.16</v>
      </c>
      <c r="BD375" s="3" t="str">
        <f t="shared" si="310"/>
        <v>1.17</v>
      </c>
      <c r="BE375" s="3">
        <f t="shared" si="311"/>
        <v>80.930000000000007</v>
      </c>
      <c r="BF375" s="3">
        <f t="shared" si="312"/>
        <v>3.63</v>
      </c>
      <c r="BG375" s="3">
        <f t="shared" si="313"/>
        <v>5.5510000000000002</v>
      </c>
      <c r="BI375" s="3" t="str">
        <f t="shared" si="314"/>
        <v>1.16</v>
      </c>
      <c r="BJ375" s="3" t="str">
        <f t="shared" si="315"/>
        <v>1.17</v>
      </c>
      <c r="BK375" s="3">
        <f t="shared" si="316"/>
        <v>80.930000000000007</v>
      </c>
      <c r="BL375" s="3">
        <f t="shared" si="317"/>
        <v>3.63</v>
      </c>
      <c r="BM375" s="3">
        <f t="shared" si="318"/>
        <v>5.5510000000000002</v>
      </c>
    </row>
    <row r="376" spans="1:65" x14ac:dyDescent="0.3">
      <c r="A376" s="3" t="str">
        <f>'Forward collapse simulation'!B386</f>
        <v>1.17</v>
      </c>
      <c r="B376" s="3" t="str">
        <f>IF('Forward collapse simulation'!C386="","-",'Forward collapse simulation'!C386)</f>
        <v>-</v>
      </c>
      <c r="C376" s="3">
        <f>'Forward collapse simulation'!E386</f>
        <v>329.6</v>
      </c>
      <c r="D376" s="3">
        <f>'Forward collapse simulation'!AK386</f>
        <v>-70.099999999999994</v>
      </c>
      <c r="E376" s="84">
        <f>'Forward collapse simulation'!AL386</f>
        <v>1.1779999999999999</v>
      </c>
      <c r="G376" s="3" t="str">
        <f t="shared" si="269"/>
        <v>1.17</v>
      </c>
      <c r="H376" s="3" t="str">
        <f t="shared" si="270"/>
        <v>-</v>
      </c>
      <c r="I376" s="3">
        <f t="shared" si="271"/>
        <v>329.6</v>
      </c>
      <c r="J376" s="3">
        <f t="shared" si="272"/>
        <v>-70.099999999999994</v>
      </c>
      <c r="K376" s="3">
        <f t="shared" si="273"/>
        <v>1.1191</v>
      </c>
      <c r="M376" s="3" t="str">
        <f t="shared" si="274"/>
        <v>1.17</v>
      </c>
      <c r="N376" s="3" t="str">
        <f t="shared" si="275"/>
        <v>-</v>
      </c>
      <c r="O376" s="3">
        <f t="shared" si="276"/>
        <v>329.6</v>
      </c>
      <c r="P376" s="3">
        <f t="shared" si="277"/>
        <v>-70.099999999999994</v>
      </c>
      <c r="Q376" s="3">
        <f t="shared" si="278"/>
        <v>1.0602</v>
      </c>
      <c r="R376" s="85"/>
      <c r="S376" s="3" t="str">
        <f t="shared" si="279"/>
        <v>1.17</v>
      </c>
      <c r="T376" s="3" t="str">
        <f t="shared" si="280"/>
        <v>-</v>
      </c>
      <c r="U376" s="3">
        <f t="shared" si="281"/>
        <v>329.6</v>
      </c>
      <c r="V376" s="3">
        <f t="shared" si="282"/>
        <v>-70.099999999999994</v>
      </c>
      <c r="W376" s="3">
        <f t="shared" si="283"/>
        <v>1.0012999999999999</v>
      </c>
      <c r="X376" s="85"/>
      <c r="Y376" s="3" t="str">
        <f t="shared" si="284"/>
        <v>1.17</v>
      </c>
      <c r="Z376" s="3" t="str">
        <f t="shared" si="285"/>
        <v>-</v>
      </c>
      <c r="AA376" s="3">
        <f t="shared" si="286"/>
        <v>329.6</v>
      </c>
      <c r="AB376" s="3">
        <f t="shared" si="287"/>
        <v>-70.099999999999994</v>
      </c>
      <c r="AC376" s="3">
        <f t="shared" si="288"/>
        <v>0.94240000000000002</v>
      </c>
      <c r="AE376" s="3" t="str">
        <f t="shared" si="289"/>
        <v>1.17</v>
      </c>
      <c r="AF376" s="3" t="str">
        <f t="shared" si="290"/>
        <v>-</v>
      </c>
      <c r="AG376" s="3">
        <f t="shared" si="291"/>
        <v>329.6</v>
      </c>
      <c r="AH376" s="3">
        <f t="shared" si="292"/>
        <v>-70.099999999999994</v>
      </c>
      <c r="AI376" s="3">
        <f t="shared" si="293"/>
        <v>0.88349999999999995</v>
      </c>
      <c r="AK376" s="3" t="str">
        <f t="shared" si="294"/>
        <v>1.17</v>
      </c>
      <c r="AL376" s="3" t="str">
        <f t="shared" si="295"/>
        <v>-</v>
      </c>
      <c r="AM376" s="3">
        <f t="shared" si="296"/>
        <v>329.6</v>
      </c>
      <c r="AN376" s="3">
        <f t="shared" si="297"/>
        <v>-70.099999999999994</v>
      </c>
      <c r="AO376" s="3">
        <f t="shared" si="298"/>
        <v>0.82459999999999989</v>
      </c>
      <c r="AQ376" s="3" t="str">
        <f t="shared" si="299"/>
        <v>1.17</v>
      </c>
      <c r="AR376" s="3" t="str">
        <f t="shared" si="300"/>
        <v>-</v>
      </c>
      <c r="AS376" s="3">
        <f t="shared" si="301"/>
        <v>329.6</v>
      </c>
      <c r="AT376" s="3">
        <f t="shared" si="302"/>
        <v>-70.099999999999994</v>
      </c>
      <c r="AU376" s="3">
        <f t="shared" si="303"/>
        <v>0.70679999999999998</v>
      </c>
      <c r="AW376" s="3" t="str">
        <f t="shared" si="304"/>
        <v>1.17</v>
      </c>
      <c r="AX376" s="3" t="str">
        <f t="shared" si="305"/>
        <v>-</v>
      </c>
      <c r="AY376" s="3">
        <f t="shared" si="306"/>
        <v>329.6</v>
      </c>
      <c r="AZ376" s="3">
        <f t="shared" si="307"/>
        <v>-70.099999999999994</v>
      </c>
      <c r="BA376" s="3">
        <f t="shared" si="308"/>
        <v>0.58899999999999997</v>
      </c>
      <c r="BC376" s="3" t="str">
        <f t="shared" si="309"/>
        <v>1.17</v>
      </c>
      <c r="BD376" s="3" t="str">
        <f t="shared" si="310"/>
        <v>-</v>
      </c>
      <c r="BE376" s="3">
        <f t="shared" si="311"/>
        <v>329.6</v>
      </c>
      <c r="BF376" s="3">
        <f t="shared" si="312"/>
        <v>-70.099999999999994</v>
      </c>
      <c r="BG376" s="3">
        <f t="shared" si="313"/>
        <v>0.35339999999999999</v>
      </c>
      <c r="BI376" s="3" t="str">
        <f t="shared" si="314"/>
        <v>1.17</v>
      </c>
      <c r="BJ376" s="3" t="str">
        <f t="shared" si="315"/>
        <v>-</v>
      </c>
      <c r="BK376" s="3">
        <f t="shared" si="316"/>
        <v>329.6</v>
      </c>
      <c r="BL376" s="3">
        <f t="shared" si="317"/>
        <v>-70.099999999999994</v>
      </c>
      <c r="BM376" s="3">
        <f t="shared" si="318"/>
        <v>0.1178</v>
      </c>
    </row>
    <row r="377" spans="1:65" x14ac:dyDescent="0.3">
      <c r="A377" s="3" t="str">
        <f>'Forward collapse simulation'!B387</f>
        <v>1.17</v>
      </c>
      <c r="B377" s="3" t="str">
        <f>IF('Forward collapse simulation'!C387="","-",'Forward collapse simulation'!C387)</f>
        <v>-</v>
      </c>
      <c r="C377" s="3">
        <f>'Forward collapse simulation'!E387</f>
        <v>340.48</v>
      </c>
      <c r="D377" s="3">
        <f>'Forward collapse simulation'!AK387</f>
        <v>-50.92</v>
      </c>
      <c r="E377" s="84">
        <f>'Forward collapse simulation'!AL387</f>
        <v>1.5149999999999999</v>
      </c>
      <c r="G377" s="3" t="str">
        <f t="shared" si="269"/>
        <v>1.17</v>
      </c>
      <c r="H377" s="3" t="str">
        <f t="shared" si="270"/>
        <v>-</v>
      </c>
      <c r="I377" s="3">
        <f t="shared" si="271"/>
        <v>340.48</v>
      </c>
      <c r="J377" s="3">
        <f t="shared" si="272"/>
        <v>-50.92</v>
      </c>
      <c r="K377" s="3">
        <f t="shared" si="273"/>
        <v>1.4392499999999999</v>
      </c>
      <c r="M377" s="3" t="str">
        <f t="shared" si="274"/>
        <v>1.17</v>
      </c>
      <c r="N377" s="3" t="str">
        <f t="shared" si="275"/>
        <v>-</v>
      </c>
      <c r="O377" s="3">
        <f t="shared" si="276"/>
        <v>340.48</v>
      </c>
      <c r="P377" s="3">
        <f t="shared" si="277"/>
        <v>-50.92</v>
      </c>
      <c r="Q377" s="3">
        <f t="shared" si="278"/>
        <v>1.3634999999999999</v>
      </c>
      <c r="R377" s="85"/>
      <c r="S377" s="3" t="str">
        <f t="shared" si="279"/>
        <v>1.17</v>
      </c>
      <c r="T377" s="3" t="str">
        <f t="shared" si="280"/>
        <v>-</v>
      </c>
      <c r="U377" s="3">
        <f t="shared" si="281"/>
        <v>340.48</v>
      </c>
      <c r="V377" s="3">
        <f t="shared" si="282"/>
        <v>-50.92</v>
      </c>
      <c r="W377" s="3">
        <f t="shared" si="283"/>
        <v>1.28775</v>
      </c>
      <c r="X377" s="85"/>
      <c r="Y377" s="3" t="str">
        <f t="shared" si="284"/>
        <v>1.17</v>
      </c>
      <c r="Z377" s="3" t="str">
        <f t="shared" si="285"/>
        <v>-</v>
      </c>
      <c r="AA377" s="3">
        <f t="shared" si="286"/>
        <v>340.48</v>
      </c>
      <c r="AB377" s="3">
        <f t="shared" si="287"/>
        <v>-50.92</v>
      </c>
      <c r="AC377" s="3">
        <f t="shared" si="288"/>
        <v>1.212</v>
      </c>
      <c r="AE377" s="3" t="str">
        <f t="shared" si="289"/>
        <v>1.17</v>
      </c>
      <c r="AF377" s="3" t="str">
        <f t="shared" si="290"/>
        <v>-</v>
      </c>
      <c r="AG377" s="3">
        <f t="shared" si="291"/>
        <v>340.48</v>
      </c>
      <c r="AH377" s="3">
        <f t="shared" si="292"/>
        <v>-50.92</v>
      </c>
      <c r="AI377" s="3">
        <f t="shared" si="293"/>
        <v>1.13625</v>
      </c>
      <c r="AK377" s="3" t="str">
        <f t="shared" si="294"/>
        <v>1.17</v>
      </c>
      <c r="AL377" s="3" t="str">
        <f t="shared" si="295"/>
        <v>-</v>
      </c>
      <c r="AM377" s="3">
        <f t="shared" si="296"/>
        <v>340.48</v>
      </c>
      <c r="AN377" s="3">
        <f t="shared" si="297"/>
        <v>-50.92</v>
      </c>
      <c r="AO377" s="3">
        <f t="shared" si="298"/>
        <v>1.0604999999999998</v>
      </c>
      <c r="AQ377" s="3" t="str">
        <f t="shared" si="299"/>
        <v>1.17</v>
      </c>
      <c r="AR377" s="3" t="str">
        <f t="shared" si="300"/>
        <v>-</v>
      </c>
      <c r="AS377" s="3">
        <f t="shared" si="301"/>
        <v>340.48</v>
      </c>
      <c r="AT377" s="3">
        <f t="shared" si="302"/>
        <v>-50.92</v>
      </c>
      <c r="AU377" s="3">
        <f t="shared" si="303"/>
        <v>0.90899999999999992</v>
      </c>
      <c r="AW377" s="3" t="str">
        <f t="shared" si="304"/>
        <v>1.17</v>
      </c>
      <c r="AX377" s="3" t="str">
        <f t="shared" si="305"/>
        <v>-</v>
      </c>
      <c r="AY377" s="3">
        <f t="shared" si="306"/>
        <v>340.48</v>
      </c>
      <c r="AZ377" s="3">
        <f t="shared" si="307"/>
        <v>-50.92</v>
      </c>
      <c r="BA377" s="3">
        <f t="shared" si="308"/>
        <v>0.75749999999999995</v>
      </c>
      <c r="BC377" s="3" t="str">
        <f t="shared" si="309"/>
        <v>1.17</v>
      </c>
      <c r="BD377" s="3" t="str">
        <f t="shared" si="310"/>
        <v>-</v>
      </c>
      <c r="BE377" s="3">
        <f t="shared" si="311"/>
        <v>340.48</v>
      </c>
      <c r="BF377" s="3">
        <f t="shared" si="312"/>
        <v>-50.92</v>
      </c>
      <c r="BG377" s="3">
        <f t="shared" si="313"/>
        <v>0.45449999999999996</v>
      </c>
      <c r="BI377" s="3" t="str">
        <f t="shared" si="314"/>
        <v>1.17</v>
      </c>
      <c r="BJ377" s="3" t="str">
        <f t="shared" si="315"/>
        <v>-</v>
      </c>
      <c r="BK377" s="3">
        <f t="shared" si="316"/>
        <v>340.48</v>
      </c>
      <c r="BL377" s="3">
        <f t="shared" si="317"/>
        <v>-50.92</v>
      </c>
      <c r="BM377" s="3">
        <f t="shared" si="318"/>
        <v>0.1515</v>
      </c>
    </row>
    <row r="378" spans="1:65" x14ac:dyDescent="0.3">
      <c r="A378" s="3" t="str">
        <f>'Forward collapse simulation'!B388</f>
        <v>1.17</v>
      </c>
      <c r="B378" s="3" t="str">
        <f>IF('Forward collapse simulation'!C388="","-",'Forward collapse simulation'!C388)</f>
        <v>-</v>
      </c>
      <c r="C378" s="3">
        <f>'Forward collapse simulation'!E388</f>
        <v>343.6</v>
      </c>
      <c r="D378" s="3">
        <f>'Forward collapse simulation'!AK388</f>
        <v>-28.33</v>
      </c>
      <c r="E378" s="84">
        <f>'Forward collapse simulation'!AL388</f>
        <v>2.6469999999999998</v>
      </c>
      <c r="G378" s="3" t="str">
        <f t="shared" si="269"/>
        <v>1.17</v>
      </c>
      <c r="H378" s="3" t="str">
        <f t="shared" si="270"/>
        <v>-</v>
      </c>
      <c r="I378" s="3">
        <f t="shared" si="271"/>
        <v>343.6</v>
      </c>
      <c r="J378" s="3">
        <f t="shared" si="272"/>
        <v>-28.33</v>
      </c>
      <c r="K378" s="3">
        <f t="shared" si="273"/>
        <v>2.5146499999999996</v>
      </c>
      <c r="M378" s="3" t="str">
        <f t="shared" si="274"/>
        <v>1.17</v>
      </c>
      <c r="N378" s="3" t="str">
        <f t="shared" si="275"/>
        <v>-</v>
      </c>
      <c r="O378" s="3">
        <f t="shared" si="276"/>
        <v>343.6</v>
      </c>
      <c r="P378" s="3">
        <f t="shared" si="277"/>
        <v>-28.33</v>
      </c>
      <c r="Q378" s="3">
        <f t="shared" si="278"/>
        <v>2.3822999999999999</v>
      </c>
      <c r="R378" s="85"/>
      <c r="S378" s="3" t="str">
        <f t="shared" si="279"/>
        <v>1.17</v>
      </c>
      <c r="T378" s="3" t="str">
        <f t="shared" si="280"/>
        <v>-</v>
      </c>
      <c r="U378" s="3">
        <f t="shared" si="281"/>
        <v>343.6</v>
      </c>
      <c r="V378" s="3">
        <f t="shared" si="282"/>
        <v>-28.33</v>
      </c>
      <c r="W378" s="3">
        <f t="shared" si="283"/>
        <v>2.2499499999999997</v>
      </c>
      <c r="X378" s="85"/>
      <c r="Y378" s="3" t="str">
        <f t="shared" si="284"/>
        <v>1.17</v>
      </c>
      <c r="Z378" s="3" t="str">
        <f t="shared" si="285"/>
        <v>-</v>
      </c>
      <c r="AA378" s="3">
        <f t="shared" si="286"/>
        <v>343.6</v>
      </c>
      <c r="AB378" s="3">
        <f t="shared" si="287"/>
        <v>-28.33</v>
      </c>
      <c r="AC378" s="3">
        <f t="shared" si="288"/>
        <v>2.1175999999999999</v>
      </c>
      <c r="AE378" s="3" t="str">
        <f t="shared" si="289"/>
        <v>1.17</v>
      </c>
      <c r="AF378" s="3" t="str">
        <f t="shared" si="290"/>
        <v>-</v>
      </c>
      <c r="AG378" s="3">
        <f t="shared" si="291"/>
        <v>343.6</v>
      </c>
      <c r="AH378" s="3">
        <f t="shared" si="292"/>
        <v>-28.33</v>
      </c>
      <c r="AI378" s="3">
        <f t="shared" si="293"/>
        <v>1.9852499999999997</v>
      </c>
      <c r="AK378" s="3" t="str">
        <f t="shared" si="294"/>
        <v>1.17</v>
      </c>
      <c r="AL378" s="3" t="str">
        <f t="shared" si="295"/>
        <v>-</v>
      </c>
      <c r="AM378" s="3">
        <f t="shared" si="296"/>
        <v>343.6</v>
      </c>
      <c r="AN378" s="3">
        <f t="shared" si="297"/>
        <v>-28.33</v>
      </c>
      <c r="AO378" s="3">
        <f t="shared" si="298"/>
        <v>1.8528999999999998</v>
      </c>
      <c r="AQ378" s="3" t="str">
        <f t="shared" si="299"/>
        <v>1.17</v>
      </c>
      <c r="AR378" s="3" t="str">
        <f t="shared" si="300"/>
        <v>-</v>
      </c>
      <c r="AS378" s="3">
        <f t="shared" si="301"/>
        <v>343.6</v>
      </c>
      <c r="AT378" s="3">
        <f t="shared" si="302"/>
        <v>-28.33</v>
      </c>
      <c r="AU378" s="3">
        <f t="shared" si="303"/>
        <v>1.5881999999999998</v>
      </c>
      <c r="AW378" s="3" t="str">
        <f t="shared" si="304"/>
        <v>1.17</v>
      </c>
      <c r="AX378" s="3" t="str">
        <f t="shared" si="305"/>
        <v>-</v>
      </c>
      <c r="AY378" s="3">
        <f t="shared" si="306"/>
        <v>343.6</v>
      </c>
      <c r="AZ378" s="3">
        <f t="shared" si="307"/>
        <v>-28.33</v>
      </c>
      <c r="BA378" s="3">
        <f t="shared" si="308"/>
        <v>1.3234999999999999</v>
      </c>
      <c r="BC378" s="3" t="str">
        <f t="shared" si="309"/>
        <v>1.17</v>
      </c>
      <c r="BD378" s="3" t="str">
        <f t="shared" si="310"/>
        <v>-</v>
      </c>
      <c r="BE378" s="3">
        <f t="shared" si="311"/>
        <v>343.6</v>
      </c>
      <c r="BF378" s="3">
        <f t="shared" si="312"/>
        <v>-28.33</v>
      </c>
      <c r="BG378" s="3">
        <f t="shared" si="313"/>
        <v>0.79409999999999992</v>
      </c>
      <c r="BI378" s="3" t="str">
        <f t="shared" si="314"/>
        <v>1.17</v>
      </c>
      <c r="BJ378" s="3" t="str">
        <f t="shared" si="315"/>
        <v>-</v>
      </c>
      <c r="BK378" s="3">
        <f t="shared" si="316"/>
        <v>343.6</v>
      </c>
      <c r="BL378" s="3">
        <f t="shared" si="317"/>
        <v>-28.33</v>
      </c>
      <c r="BM378" s="3">
        <f t="shared" si="318"/>
        <v>0.26469999999999999</v>
      </c>
    </row>
    <row r="379" spans="1:65" x14ac:dyDescent="0.3">
      <c r="A379" s="3" t="str">
        <f>'Forward collapse simulation'!B389</f>
        <v>1.17</v>
      </c>
      <c r="B379" s="3" t="str">
        <f>IF('Forward collapse simulation'!C389="","-",'Forward collapse simulation'!C389)</f>
        <v>-</v>
      </c>
      <c r="C379" s="3">
        <f>'Forward collapse simulation'!E389</f>
        <v>343.15</v>
      </c>
      <c r="D379" s="3">
        <f>'Forward collapse simulation'!AK389</f>
        <v>-14.72</v>
      </c>
      <c r="E379" s="84">
        <f>'Forward collapse simulation'!AL389</f>
        <v>4.53</v>
      </c>
      <c r="G379" s="3" t="str">
        <f t="shared" si="269"/>
        <v>1.17</v>
      </c>
      <c r="H379" s="3" t="str">
        <f t="shared" si="270"/>
        <v>-</v>
      </c>
      <c r="I379" s="3">
        <f t="shared" si="271"/>
        <v>343.15</v>
      </c>
      <c r="J379" s="3">
        <f t="shared" si="272"/>
        <v>-14.72</v>
      </c>
      <c r="K379" s="3">
        <f t="shared" si="273"/>
        <v>4.3034999999999997</v>
      </c>
      <c r="M379" s="3" t="str">
        <f t="shared" si="274"/>
        <v>1.17</v>
      </c>
      <c r="N379" s="3" t="str">
        <f t="shared" si="275"/>
        <v>-</v>
      </c>
      <c r="O379" s="3">
        <f t="shared" si="276"/>
        <v>343.15</v>
      </c>
      <c r="P379" s="3">
        <f t="shared" si="277"/>
        <v>-14.72</v>
      </c>
      <c r="Q379" s="3">
        <f t="shared" si="278"/>
        <v>4.077</v>
      </c>
      <c r="R379" s="85"/>
      <c r="S379" s="3" t="str">
        <f t="shared" si="279"/>
        <v>1.17</v>
      </c>
      <c r="T379" s="3" t="str">
        <f t="shared" si="280"/>
        <v>-</v>
      </c>
      <c r="U379" s="3">
        <f t="shared" si="281"/>
        <v>343.15</v>
      </c>
      <c r="V379" s="3">
        <f t="shared" si="282"/>
        <v>-14.72</v>
      </c>
      <c r="W379" s="3">
        <f t="shared" si="283"/>
        <v>3.8505000000000003</v>
      </c>
      <c r="X379" s="85"/>
      <c r="Y379" s="3" t="str">
        <f t="shared" si="284"/>
        <v>1.17</v>
      </c>
      <c r="Z379" s="3" t="str">
        <f t="shared" si="285"/>
        <v>-</v>
      </c>
      <c r="AA379" s="3">
        <f t="shared" si="286"/>
        <v>343.15</v>
      </c>
      <c r="AB379" s="3">
        <f t="shared" si="287"/>
        <v>-14.72</v>
      </c>
      <c r="AC379" s="3">
        <f t="shared" si="288"/>
        <v>3.6240000000000006</v>
      </c>
      <c r="AE379" s="3" t="str">
        <f t="shared" si="289"/>
        <v>1.17</v>
      </c>
      <c r="AF379" s="3" t="str">
        <f t="shared" si="290"/>
        <v>-</v>
      </c>
      <c r="AG379" s="3">
        <f t="shared" si="291"/>
        <v>343.15</v>
      </c>
      <c r="AH379" s="3">
        <f t="shared" si="292"/>
        <v>-14.72</v>
      </c>
      <c r="AI379" s="3">
        <f t="shared" si="293"/>
        <v>3.3975</v>
      </c>
      <c r="AK379" s="3" t="str">
        <f t="shared" si="294"/>
        <v>1.17</v>
      </c>
      <c r="AL379" s="3" t="str">
        <f t="shared" si="295"/>
        <v>-</v>
      </c>
      <c r="AM379" s="3">
        <f t="shared" si="296"/>
        <v>343.15</v>
      </c>
      <c r="AN379" s="3">
        <f t="shared" si="297"/>
        <v>-14.72</v>
      </c>
      <c r="AO379" s="3">
        <f t="shared" si="298"/>
        <v>3.1709999999999998</v>
      </c>
      <c r="AQ379" s="3" t="str">
        <f t="shared" si="299"/>
        <v>1.17</v>
      </c>
      <c r="AR379" s="3" t="str">
        <f t="shared" si="300"/>
        <v>-</v>
      </c>
      <c r="AS379" s="3">
        <f t="shared" si="301"/>
        <v>343.15</v>
      </c>
      <c r="AT379" s="3">
        <f t="shared" si="302"/>
        <v>-14.72</v>
      </c>
      <c r="AU379" s="3">
        <f t="shared" si="303"/>
        <v>2.718</v>
      </c>
      <c r="AW379" s="3" t="str">
        <f t="shared" si="304"/>
        <v>1.17</v>
      </c>
      <c r="AX379" s="3" t="str">
        <f t="shared" si="305"/>
        <v>-</v>
      </c>
      <c r="AY379" s="3">
        <f t="shared" si="306"/>
        <v>343.15</v>
      </c>
      <c r="AZ379" s="3">
        <f t="shared" si="307"/>
        <v>-14.72</v>
      </c>
      <c r="BA379" s="3">
        <f t="shared" si="308"/>
        <v>2.2650000000000001</v>
      </c>
      <c r="BC379" s="3" t="str">
        <f t="shared" si="309"/>
        <v>1.17</v>
      </c>
      <c r="BD379" s="3" t="str">
        <f t="shared" si="310"/>
        <v>-</v>
      </c>
      <c r="BE379" s="3">
        <f t="shared" si="311"/>
        <v>343.15</v>
      </c>
      <c r="BF379" s="3">
        <f t="shared" si="312"/>
        <v>-14.72</v>
      </c>
      <c r="BG379" s="3">
        <f t="shared" si="313"/>
        <v>1.359</v>
      </c>
      <c r="BI379" s="3" t="str">
        <f t="shared" si="314"/>
        <v>1.17</v>
      </c>
      <c r="BJ379" s="3" t="str">
        <f t="shared" si="315"/>
        <v>-</v>
      </c>
      <c r="BK379" s="3">
        <f t="shared" si="316"/>
        <v>343.15</v>
      </c>
      <c r="BL379" s="3">
        <f t="shared" si="317"/>
        <v>-14.72</v>
      </c>
      <c r="BM379" s="3">
        <f t="shared" si="318"/>
        <v>0.45300000000000007</v>
      </c>
    </row>
    <row r="380" spans="1:65" x14ac:dyDescent="0.3">
      <c r="A380" s="3" t="str">
        <f>'Forward collapse simulation'!B390</f>
        <v>1.17</v>
      </c>
      <c r="B380" s="3" t="str">
        <f>IF('Forward collapse simulation'!C390="","-",'Forward collapse simulation'!C390)</f>
        <v>-</v>
      </c>
      <c r="C380" s="3">
        <f>'Forward collapse simulation'!E390</f>
        <v>344.16</v>
      </c>
      <c r="D380" s="3">
        <f>'Forward collapse simulation'!AK390</f>
        <v>-9.18</v>
      </c>
      <c r="E380" s="84">
        <f>'Forward collapse simulation'!AL390</f>
        <v>7.4509999999999996</v>
      </c>
      <c r="G380" s="3" t="str">
        <f t="shared" si="269"/>
        <v>1.17</v>
      </c>
      <c r="H380" s="3" t="str">
        <f t="shared" si="270"/>
        <v>-</v>
      </c>
      <c r="I380" s="3">
        <f t="shared" si="271"/>
        <v>344.16</v>
      </c>
      <c r="J380" s="3">
        <f t="shared" si="272"/>
        <v>-9.18</v>
      </c>
      <c r="K380" s="3">
        <f t="shared" si="273"/>
        <v>7.0784499999999992</v>
      </c>
      <c r="M380" s="3" t="str">
        <f t="shared" si="274"/>
        <v>1.17</v>
      </c>
      <c r="N380" s="3" t="str">
        <f t="shared" si="275"/>
        <v>-</v>
      </c>
      <c r="O380" s="3">
        <f t="shared" si="276"/>
        <v>344.16</v>
      </c>
      <c r="P380" s="3">
        <f t="shared" si="277"/>
        <v>-9.18</v>
      </c>
      <c r="Q380" s="3">
        <f t="shared" si="278"/>
        <v>6.7058999999999997</v>
      </c>
      <c r="R380" s="85"/>
      <c r="S380" s="3" t="str">
        <f t="shared" si="279"/>
        <v>1.17</v>
      </c>
      <c r="T380" s="3" t="str">
        <f t="shared" si="280"/>
        <v>-</v>
      </c>
      <c r="U380" s="3">
        <f t="shared" si="281"/>
        <v>344.16</v>
      </c>
      <c r="V380" s="3">
        <f t="shared" si="282"/>
        <v>-9.18</v>
      </c>
      <c r="W380" s="3">
        <f t="shared" si="283"/>
        <v>6.3333499999999994</v>
      </c>
      <c r="X380" s="85"/>
      <c r="Y380" s="3" t="str">
        <f t="shared" si="284"/>
        <v>1.17</v>
      </c>
      <c r="Z380" s="3" t="str">
        <f t="shared" si="285"/>
        <v>-</v>
      </c>
      <c r="AA380" s="3">
        <f t="shared" si="286"/>
        <v>344.16</v>
      </c>
      <c r="AB380" s="3">
        <f t="shared" si="287"/>
        <v>-9.18</v>
      </c>
      <c r="AC380" s="3">
        <f t="shared" si="288"/>
        <v>5.9607999999999999</v>
      </c>
      <c r="AE380" s="3" t="str">
        <f t="shared" si="289"/>
        <v>1.17</v>
      </c>
      <c r="AF380" s="3" t="str">
        <f t="shared" si="290"/>
        <v>-</v>
      </c>
      <c r="AG380" s="3">
        <f t="shared" si="291"/>
        <v>344.16</v>
      </c>
      <c r="AH380" s="3">
        <f t="shared" si="292"/>
        <v>-9.18</v>
      </c>
      <c r="AI380" s="3">
        <f t="shared" si="293"/>
        <v>5.5882499999999995</v>
      </c>
      <c r="AK380" s="3" t="str">
        <f t="shared" si="294"/>
        <v>1.17</v>
      </c>
      <c r="AL380" s="3" t="str">
        <f t="shared" si="295"/>
        <v>-</v>
      </c>
      <c r="AM380" s="3">
        <f t="shared" si="296"/>
        <v>344.16</v>
      </c>
      <c r="AN380" s="3">
        <f t="shared" si="297"/>
        <v>-9.18</v>
      </c>
      <c r="AO380" s="3">
        <f t="shared" si="298"/>
        <v>5.2156999999999991</v>
      </c>
      <c r="AQ380" s="3" t="str">
        <f t="shared" si="299"/>
        <v>1.17</v>
      </c>
      <c r="AR380" s="3" t="str">
        <f t="shared" si="300"/>
        <v>-</v>
      </c>
      <c r="AS380" s="3">
        <f t="shared" si="301"/>
        <v>344.16</v>
      </c>
      <c r="AT380" s="3">
        <f t="shared" si="302"/>
        <v>-9.18</v>
      </c>
      <c r="AU380" s="3">
        <f t="shared" si="303"/>
        <v>4.4705999999999992</v>
      </c>
      <c r="AW380" s="3" t="str">
        <f t="shared" si="304"/>
        <v>1.17</v>
      </c>
      <c r="AX380" s="3" t="str">
        <f t="shared" si="305"/>
        <v>-</v>
      </c>
      <c r="AY380" s="3">
        <f t="shared" si="306"/>
        <v>344.16</v>
      </c>
      <c r="AZ380" s="3">
        <f t="shared" si="307"/>
        <v>-9.18</v>
      </c>
      <c r="BA380" s="3">
        <f t="shared" si="308"/>
        <v>3.7254999999999998</v>
      </c>
      <c r="BC380" s="3" t="str">
        <f t="shared" si="309"/>
        <v>1.17</v>
      </c>
      <c r="BD380" s="3" t="str">
        <f t="shared" si="310"/>
        <v>-</v>
      </c>
      <c r="BE380" s="3">
        <f t="shared" si="311"/>
        <v>344.16</v>
      </c>
      <c r="BF380" s="3">
        <f t="shared" si="312"/>
        <v>-9.18</v>
      </c>
      <c r="BG380" s="3">
        <f t="shared" si="313"/>
        <v>2.2352999999999996</v>
      </c>
      <c r="BI380" s="3" t="str">
        <f t="shared" si="314"/>
        <v>1.17</v>
      </c>
      <c r="BJ380" s="3" t="str">
        <f t="shared" si="315"/>
        <v>-</v>
      </c>
      <c r="BK380" s="3">
        <f t="shared" si="316"/>
        <v>344.16</v>
      </c>
      <c r="BL380" s="3">
        <f t="shared" si="317"/>
        <v>-9.18</v>
      </c>
      <c r="BM380" s="3">
        <f t="shared" si="318"/>
        <v>0.74509999999999998</v>
      </c>
    </row>
    <row r="381" spans="1:65" x14ac:dyDescent="0.3">
      <c r="A381" s="3" t="str">
        <f>'Forward collapse simulation'!B391</f>
        <v>1.17</v>
      </c>
      <c r="B381" s="3" t="str">
        <f>IF('Forward collapse simulation'!C391="","-",'Forward collapse simulation'!C391)</f>
        <v>-</v>
      </c>
      <c r="C381" s="3">
        <f>'Forward collapse simulation'!E391</f>
        <v>345.12</v>
      </c>
      <c r="D381" s="3">
        <f>'Forward collapse simulation'!AK391</f>
        <v>-4.16</v>
      </c>
      <c r="E381" s="84">
        <f>'Forward collapse simulation'!AL391</f>
        <v>7.23</v>
      </c>
      <c r="G381" s="3" t="str">
        <f t="shared" si="269"/>
        <v>1.17</v>
      </c>
      <c r="H381" s="3" t="str">
        <f t="shared" si="270"/>
        <v>-</v>
      </c>
      <c r="I381" s="3">
        <f t="shared" si="271"/>
        <v>345.12</v>
      </c>
      <c r="J381" s="3">
        <f t="shared" si="272"/>
        <v>-4.16</v>
      </c>
      <c r="K381" s="3">
        <f t="shared" si="273"/>
        <v>6.8685</v>
      </c>
      <c r="M381" s="3" t="str">
        <f t="shared" si="274"/>
        <v>1.17</v>
      </c>
      <c r="N381" s="3" t="str">
        <f t="shared" si="275"/>
        <v>-</v>
      </c>
      <c r="O381" s="3">
        <f t="shared" si="276"/>
        <v>345.12</v>
      </c>
      <c r="P381" s="3">
        <f t="shared" si="277"/>
        <v>-4.16</v>
      </c>
      <c r="Q381" s="3">
        <f t="shared" si="278"/>
        <v>6.5070000000000006</v>
      </c>
      <c r="R381" s="85"/>
      <c r="S381" s="3" t="str">
        <f t="shared" si="279"/>
        <v>1.17</v>
      </c>
      <c r="T381" s="3" t="str">
        <f t="shared" si="280"/>
        <v>-</v>
      </c>
      <c r="U381" s="3">
        <f t="shared" si="281"/>
        <v>345.12</v>
      </c>
      <c r="V381" s="3">
        <f t="shared" si="282"/>
        <v>-4.16</v>
      </c>
      <c r="W381" s="3">
        <f t="shared" si="283"/>
        <v>6.1455000000000002</v>
      </c>
      <c r="X381" s="85"/>
      <c r="Y381" s="3" t="str">
        <f t="shared" si="284"/>
        <v>1.17</v>
      </c>
      <c r="Z381" s="3" t="str">
        <f t="shared" si="285"/>
        <v>-</v>
      </c>
      <c r="AA381" s="3">
        <f t="shared" si="286"/>
        <v>345.12</v>
      </c>
      <c r="AB381" s="3">
        <f t="shared" si="287"/>
        <v>-4.16</v>
      </c>
      <c r="AC381" s="3">
        <f t="shared" si="288"/>
        <v>5.7840000000000007</v>
      </c>
      <c r="AE381" s="3" t="str">
        <f t="shared" si="289"/>
        <v>1.17</v>
      </c>
      <c r="AF381" s="3" t="str">
        <f t="shared" si="290"/>
        <v>-</v>
      </c>
      <c r="AG381" s="3">
        <f t="shared" si="291"/>
        <v>345.12</v>
      </c>
      <c r="AH381" s="3">
        <f t="shared" si="292"/>
        <v>-4.16</v>
      </c>
      <c r="AI381" s="3">
        <f t="shared" si="293"/>
        <v>5.4225000000000003</v>
      </c>
      <c r="AK381" s="3" t="str">
        <f t="shared" si="294"/>
        <v>1.17</v>
      </c>
      <c r="AL381" s="3" t="str">
        <f t="shared" si="295"/>
        <v>-</v>
      </c>
      <c r="AM381" s="3">
        <f t="shared" si="296"/>
        <v>345.12</v>
      </c>
      <c r="AN381" s="3">
        <f t="shared" si="297"/>
        <v>-4.16</v>
      </c>
      <c r="AO381" s="3">
        <f t="shared" si="298"/>
        <v>5.0609999999999999</v>
      </c>
      <c r="AQ381" s="3" t="str">
        <f t="shared" si="299"/>
        <v>1.17</v>
      </c>
      <c r="AR381" s="3" t="str">
        <f t="shared" si="300"/>
        <v>-</v>
      </c>
      <c r="AS381" s="3">
        <f t="shared" si="301"/>
        <v>345.12</v>
      </c>
      <c r="AT381" s="3">
        <f t="shared" si="302"/>
        <v>-4.16</v>
      </c>
      <c r="AU381" s="3">
        <f t="shared" si="303"/>
        <v>4.3380000000000001</v>
      </c>
      <c r="AW381" s="3" t="str">
        <f t="shared" si="304"/>
        <v>1.17</v>
      </c>
      <c r="AX381" s="3" t="str">
        <f t="shared" si="305"/>
        <v>-</v>
      </c>
      <c r="AY381" s="3">
        <f t="shared" si="306"/>
        <v>345.12</v>
      </c>
      <c r="AZ381" s="3">
        <f t="shared" si="307"/>
        <v>-4.16</v>
      </c>
      <c r="BA381" s="3">
        <f t="shared" si="308"/>
        <v>3.6150000000000002</v>
      </c>
      <c r="BC381" s="3" t="str">
        <f t="shared" si="309"/>
        <v>1.17</v>
      </c>
      <c r="BD381" s="3" t="str">
        <f t="shared" si="310"/>
        <v>-</v>
      </c>
      <c r="BE381" s="3">
        <f t="shared" si="311"/>
        <v>345.12</v>
      </c>
      <c r="BF381" s="3">
        <f t="shared" si="312"/>
        <v>-4.16</v>
      </c>
      <c r="BG381" s="3">
        <f t="shared" si="313"/>
        <v>2.169</v>
      </c>
      <c r="BI381" s="3" t="str">
        <f t="shared" si="314"/>
        <v>1.17</v>
      </c>
      <c r="BJ381" s="3" t="str">
        <f t="shared" si="315"/>
        <v>-</v>
      </c>
      <c r="BK381" s="3">
        <f t="shared" si="316"/>
        <v>345.12</v>
      </c>
      <c r="BL381" s="3">
        <f t="shared" si="317"/>
        <v>-4.16</v>
      </c>
      <c r="BM381" s="3">
        <f t="shared" si="318"/>
        <v>0.72300000000000009</v>
      </c>
    </row>
    <row r="382" spans="1:65" x14ac:dyDescent="0.3">
      <c r="A382" s="3" t="str">
        <f>'Forward collapse simulation'!B392</f>
        <v>1.17</v>
      </c>
      <c r="B382" s="3" t="str">
        <f>IF('Forward collapse simulation'!C392="","-",'Forward collapse simulation'!C392)</f>
        <v>-</v>
      </c>
      <c r="C382" s="3">
        <f>'Forward collapse simulation'!E392</f>
        <v>344.54</v>
      </c>
      <c r="D382" s="3">
        <f ca="1">'Forward collapse simulation'!AK392</f>
        <v>36.016582870312007</v>
      </c>
      <c r="E382" s="84">
        <f ca="1">'Forward collapse simulation'!AL392</f>
        <v>8.299104914282033</v>
      </c>
      <c r="G382" s="3" t="str">
        <f t="shared" si="269"/>
        <v>1.17</v>
      </c>
      <c r="H382" s="3" t="str">
        <f t="shared" si="270"/>
        <v>-</v>
      </c>
      <c r="I382" s="3">
        <f t="shared" si="271"/>
        <v>344.54</v>
      </c>
      <c r="J382" s="3">
        <f t="shared" ca="1" si="272"/>
        <v>36.016582870312007</v>
      </c>
      <c r="K382" s="3">
        <f t="shared" ca="1" si="273"/>
        <v>7.8841496685679306</v>
      </c>
      <c r="M382" s="3" t="str">
        <f t="shared" si="274"/>
        <v>1.17</v>
      </c>
      <c r="N382" s="3" t="str">
        <f t="shared" si="275"/>
        <v>-</v>
      </c>
      <c r="O382" s="3">
        <f t="shared" si="276"/>
        <v>344.54</v>
      </c>
      <c r="P382" s="3">
        <f t="shared" ca="1" si="277"/>
        <v>36.016582870312007</v>
      </c>
      <c r="Q382" s="3">
        <f t="shared" ca="1" si="278"/>
        <v>7.4691944228538301</v>
      </c>
      <c r="R382" s="85"/>
      <c r="S382" s="3" t="str">
        <f t="shared" si="279"/>
        <v>1.17</v>
      </c>
      <c r="T382" s="3" t="str">
        <f t="shared" si="280"/>
        <v>-</v>
      </c>
      <c r="U382" s="3">
        <f t="shared" si="281"/>
        <v>344.54</v>
      </c>
      <c r="V382" s="3">
        <f t="shared" ca="1" si="282"/>
        <v>36.016582870312007</v>
      </c>
      <c r="W382" s="3">
        <f t="shared" ca="1" si="283"/>
        <v>7.0542391771397277</v>
      </c>
      <c r="X382" s="85"/>
      <c r="Y382" s="3" t="str">
        <f t="shared" si="284"/>
        <v>1.17</v>
      </c>
      <c r="Z382" s="3" t="str">
        <f t="shared" si="285"/>
        <v>-</v>
      </c>
      <c r="AA382" s="3">
        <f t="shared" si="286"/>
        <v>344.54</v>
      </c>
      <c r="AB382" s="3">
        <f t="shared" ca="1" si="287"/>
        <v>36.016582870312007</v>
      </c>
      <c r="AC382" s="3">
        <f t="shared" ca="1" si="288"/>
        <v>6.6392839314256271</v>
      </c>
      <c r="AE382" s="3" t="str">
        <f t="shared" si="289"/>
        <v>1.17</v>
      </c>
      <c r="AF382" s="3" t="str">
        <f t="shared" si="290"/>
        <v>-</v>
      </c>
      <c r="AG382" s="3">
        <f t="shared" si="291"/>
        <v>344.54</v>
      </c>
      <c r="AH382" s="3">
        <f t="shared" ca="1" si="292"/>
        <v>36.016582870312007</v>
      </c>
      <c r="AI382" s="3">
        <f t="shared" ca="1" si="293"/>
        <v>6.2243286857115248</v>
      </c>
      <c r="AK382" s="3" t="str">
        <f t="shared" si="294"/>
        <v>1.17</v>
      </c>
      <c r="AL382" s="3" t="str">
        <f t="shared" si="295"/>
        <v>-</v>
      </c>
      <c r="AM382" s="3">
        <f t="shared" si="296"/>
        <v>344.54</v>
      </c>
      <c r="AN382" s="3">
        <f t="shared" ca="1" si="297"/>
        <v>36.016582870312007</v>
      </c>
      <c r="AO382" s="3">
        <f t="shared" ca="1" si="298"/>
        <v>5.8093734399974224</v>
      </c>
      <c r="AQ382" s="3" t="str">
        <f t="shared" si="299"/>
        <v>1.17</v>
      </c>
      <c r="AR382" s="3" t="str">
        <f t="shared" si="300"/>
        <v>-</v>
      </c>
      <c r="AS382" s="3">
        <f t="shared" si="301"/>
        <v>344.54</v>
      </c>
      <c r="AT382" s="3">
        <f t="shared" ca="1" si="302"/>
        <v>36.016582870312007</v>
      </c>
      <c r="AU382" s="3">
        <f t="shared" ca="1" si="303"/>
        <v>4.9794629485692194</v>
      </c>
      <c r="AW382" s="3" t="str">
        <f t="shared" si="304"/>
        <v>1.17</v>
      </c>
      <c r="AX382" s="3" t="str">
        <f t="shared" si="305"/>
        <v>-</v>
      </c>
      <c r="AY382" s="3">
        <f t="shared" si="306"/>
        <v>344.54</v>
      </c>
      <c r="AZ382" s="3">
        <f t="shared" ca="1" si="307"/>
        <v>36.016582870312007</v>
      </c>
      <c r="BA382" s="3">
        <f t="shared" ca="1" si="308"/>
        <v>4.1495524571410165</v>
      </c>
      <c r="BC382" s="3" t="str">
        <f t="shared" si="309"/>
        <v>1.17</v>
      </c>
      <c r="BD382" s="3" t="str">
        <f t="shared" si="310"/>
        <v>-</v>
      </c>
      <c r="BE382" s="3">
        <f t="shared" si="311"/>
        <v>344.54</v>
      </c>
      <c r="BF382" s="3">
        <f t="shared" ca="1" si="312"/>
        <v>36.016582870312007</v>
      </c>
      <c r="BG382" s="3">
        <f t="shared" ca="1" si="313"/>
        <v>2.4897314742846097</v>
      </c>
      <c r="BI382" s="3" t="str">
        <f t="shared" si="314"/>
        <v>1.17</v>
      </c>
      <c r="BJ382" s="3" t="str">
        <f t="shared" si="315"/>
        <v>-</v>
      </c>
      <c r="BK382" s="3">
        <f t="shared" si="316"/>
        <v>344.54</v>
      </c>
      <c r="BL382" s="3">
        <f t="shared" ca="1" si="317"/>
        <v>36.016582870312007</v>
      </c>
      <c r="BM382" s="3">
        <f t="shared" ca="1" si="318"/>
        <v>0.82991049142820339</v>
      </c>
    </row>
    <row r="383" spans="1:65" x14ac:dyDescent="0.3">
      <c r="A383" s="3" t="str">
        <f>'Forward collapse simulation'!B393</f>
        <v>1.17</v>
      </c>
      <c r="B383" s="3" t="str">
        <f>IF('Forward collapse simulation'!C393="","-",'Forward collapse simulation'!C393)</f>
        <v>-</v>
      </c>
      <c r="C383" s="3">
        <f>'Forward collapse simulation'!E393</f>
        <v>344.46</v>
      </c>
      <c r="D383" s="3">
        <f ca="1">'Forward collapse simulation'!AK393</f>
        <v>54.099992821385463</v>
      </c>
      <c r="E383" s="84">
        <f ca="1">'Forward collapse simulation'!AL393</f>
        <v>11.128858698603105</v>
      </c>
      <c r="G383" s="3" t="str">
        <f t="shared" si="269"/>
        <v>1.17</v>
      </c>
      <c r="H383" s="3" t="str">
        <f t="shared" si="270"/>
        <v>-</v>
      </c>
      <c r="I383" s="3">
        <f t="shared" si="271"/>
        <v>344.46</v>
      </c>
      <c r="J383" s="3">
        <f t="shared" ca="1" si="272"/>
        <v>54.099992821385463</v>
      </c>
      <c r="K383" s="3">
        <f t="shared" ca="1" si="273"/>
        <v>10.57241576367295</v>
      </c>
      <c r="M383" s="3" t="str">
        <f t="shared" si="274"/>
        <v>1.17</v>
      </c>
      <c r="N383" s="3" t="str">
        <f t="shared" si="275"/>
        <v>-</v>
      </c>
      <c r="O383" s="3">
        <f t="shared" si="276"/>
        <v>344.46</v>
      </c>
      <c r="P383" s="3">
        <f t="shared" ca="1" si="277"/>
        <v>54.099992821385463</v>
      </c>
      <c r="Q383" s="3">
        <f t="shared" ca="1" si="278"/>
        <v>10.015972828742795</v>
      </c>
      <c r="R383" s="85"/>
      <c r="S383" s="3" t="str">
        <f t="shared" si="279"/>
        <v>1.17</v>
      </c>
      <c r="T383" s="3" t="str">
        <f t="shared" si="280"/>
        <v>-</v>
      </c>
      <c r="U383" s="3">
        <f t="shared" si="281"/>
        <v>344.46</v>
      </c>
      <c r="V383" s="3">
        <f t="shared" ca="1" si="282"/>
        <v>54.099992821385463</v>
      </c>
      <c r="W383" s="3">
        <f t="shared" ca="1" si="283"/>
        <v>9.4595298938126398</v>
      </c>
      <c r="X383" s="85"/>
      <c r="Y383" s="3" t="str">
        <f t="shared" si="284"/>
        <v>1.17</v>
      </c>
      <c r="Z383" s="3" t="str">
        <f t="shared" si="285"/>
        <v>-</v>
      </c>
      <c r="AA383" s="3">
        <f t="shared" si="286"/>
        <v>344.46</v>
      </c>
      <c r="AB383" s="3">
        <f t="shared" ca="1" si="287"/>
        <v>54.099992821385463</v>
      </c>
      <c r="AC383" s="3">
        <f t="shared" ca="1" si="288"/>
        <v>8.9030869588824846</v>
      </c>
      <c r="AE383" s="3" t="str">
        <f t="shared" si="289"/>
        <v>1.17</v>
      </c>
      <c r="AF383" s="3" t="str">
        <f t="shared" si="290"/>
        <v>-</v>
      </c>
      <c r="AG383" s="3">
        <f t="shared" si="291"/>
        <v>344.46</v>
      </c>
      <c r="AH383" s="3">
        <f t="shared" ca="1" si="292"/>
        <v>54.099992821385463</v>
      </c>
      <c r="AI383" s="3">
        <f t="shared" ca="1" si="293"/>
        <v>8.3466440239523294</v>
      </c>
      <c r="AK383" s="3" t="str">
        <f t="shared" si="294"/>
        <v>1.17</v>
      </c>
      <c r="AL383" s="3" t="str">
        <f t="shared" si="295"/>
        <v>-</v>
      </c>
      <c r="AM383" s="3">
        <f t="shared" si="296"/>
        <v>344.46</v>
      </c>
      <c r="AN383" s="3">
        <f t="shared" ca="1" si="297"/>
        <v>54.099992821385463</v>
      </c>
      <c r="AO383" s="3">
        <f t="shared" ca="1" si="298"/>
        <v>7.7902010890221733</v>
      </c>
      <c r="AQ383" s="3" t="str">
        <f t="shared" si="299"/>
        <v>1.17</v>
      </c>
      <c r="AR383" s="3" t="str">
        <f t="shared" si="300"/>
        <v>-</v>
      </c>
      <c r="AS383" s="3">
        <f t="shared" si="301"/>
        <v>344.46</v>
      </c>
      <c r="AT383" s="3">
        <f t="shared" ca="1" si="302"/>
        <v>54.099992821385463</v>
      </c>
      <c r="AU383" s="3">
        <f t="shared" ca="1" si="303"/>
        <v>6.677315219161863</v>
      </c>
      <c r="AW383" s="3" t="str">
        <f t="shared" si="304"/>
        <v>1.17</v>
      </c>
      <c r="AX383" s="3" t="str">
        <f t="shared" si="305"/>
        <v>-</v>
      </c>
      <c r="AY383" s="3">
        <f t="shared" si="306"/>
        <v>344.46</v>
      </c>
      <c r="AZ383" s="3">
        <f t="shared" ca="1" si="307"/>
        <v>54.099992821385463</v>
      </c>
      <c r="BA383" s="3">
        <f t="shared" ca="1" si="308"/>
        <v>5.5644293493015526</v>
      </c>
      <c r="BC383" s="3" t="str">
        <f t="shared" si="309"/>
        <v>1.17</v>
      </c>
      <c r="BD383" s="3" t="str">
        <f t="shared" si="310"/>
        <v>-</v>
      </c>
      <c r="BE383" s="3">
        <f t="shared" si="311"/>
        <v>344.46</v>
      </c>
      <c r="BF383" s="3">
        <f t="shared" ca="1" si="312"/>
        <v>54.099992821385463</v>
      </c>
      <c r="BG383" s="3">
        <f t="shared" ca="1" si="313"/>
        <v>3.3386576095809315</v>
      </c>
      <c r="BI383" s="3" t="str">
        <f t="shared" si="314"/>
        <v>1.17</v>
      </c>
      <c r="BJ383" s="3" t="str">
        <f t="shared" si="315"/>
        <v>-</v>
      </c>
      <c r="BK383" s="3">
        <f t="shared" si="316"/>
        <v>344.46</v>
      </c>
      <c r="BL383" s="3">
        <f t="shared" ca="1" si="317"/>
        <v>54.099992821385463</v>
      </c>
      <c r="BM383" s="3">
        <f t="shared" ca="1" si="318"/>
        <v>1.1128858698603106</v>
      </c>
    </row>
    <row r="384" spans="1:65" x14ac:dyDescent="0.3">
      <c r="A384" s="3" t="str">
        <f>'Forward collapse simulation'!B394</f>
        <v>1.17</v>
      </c>
      <c r="B384" s="3" t="str">
        <f>IF('Forward collapse simulation'!C394="","-",'Forward collapse simulation'!C394)</f>
        <v>-</v>
      </c>
      <c r="C384" s="3">
        <f>'Forward collapse simulation'!E394</f>
        <v>344.69</v>
      </c>
      <c r="D384" s="3">
        <f ca="1">'Forward collapse simulation'!AK394</f>
        <v>67.156859670440596</v>
      </c>
      <c r="E384" s="84">
        <f ca="1">'Forward collapse simulation'!AL394</f>
        <v>14.308855245518661</v>
      </c>
      <c r="G384" s="3" t="str">
        <f t="shared" si="269"/>
        <v>1.17</v>
      </c>
      <c r="H384" s="3" t="str">
        <f t="shared" si="270"/>
        <v>-</v>
      </c>
      <c r="I384" s="3">
        <f t="shared" si="271"/>
        <v>344.69</v>
      </c>
      <c r="J384" s="3">
        <f t="shared" ca="1" si="272"/>
        <v>67.156859670440596</v>
      </c>
      <c r="K384" s="3">
        <f t="shared" ca="1" si="273"/>
        <v>13.593412483242727</v>
      </c>
      <c r="M384" s="3" t="str">
        <f t="shared" si="274"/>
        <v>1.17</v>
      </c>
      <c r="N384" s="3" t="str">
        <f t="shared" si="275"/>
        <v>-</v>
      </c>
      <c r="O384" s="3">
        <f t="shared" si="276"/>
        <v>344.69</v>
      </c>
      <c r="P384" s="3">
        <f t="shared" ca="1" si="277"/>
        <v>67.156859670440596</v>
      </c>
      <c r="Q384" s="3">
        <f t="shared" ca="1" si="278"/>
        <v>12.877969720966796</v>
      </c>
      <c r="R384" s="85"/>
      <c r="S384" s="3" t="str">
        <f t="shared" si="279"/>
        <v>1.17</v>
      </c>
      <c r="T384" s="3" t="str">
        <f t="shared" si="280"/>
        <v>-</v>
      </c>
      <c r="U384" s="3">
        <f t="shared" si="281"/>
        <v>344.69</v>
      </c>
      <c r="V384" s="3">
        <f t="shared" ca="1" si="282"/>
        <v>67.156859670440596</v>
      </c>
      <c r="W384" s="3">
        <f t="shared" ca="1" si="283"/>
        <v>12.162526958690862</v>
      </c>
      <c r="X384" s="85"/>
      <c r="Y384" s="3" t="str">
        <f t="shared" si="284"/>
        <v>1.17</v>
      </c>
      <c r="Z384" s="3" t="str">
        <f t="shared" si="285"/>
        <v>-</v>
      </c>
      <c r="AA384" s="3">
        <f t="shared" si="286"/>
        <v>344.69</v>
      </c>
      <c r="AB384" s="3">
        <f t="shared" ca="1" si="287"/>
        <v>67.156859670440596</v>
      </c>
      <c r="AC384" s="3">
        <f t="shared" ca="1" si="288"/>
        <v>11.447084196414929</v>
      </c>
      <c r="AE384" s="3" t="str">
        <f t="shared" si="289"/>
        <v>1.17</v>
      </c>
      <c r="AF384" s="3" t="str">
        <f t="shared" si="290"/>
        <v>-</v>
      </c>
      <c r="AG384" s="3">
        <f t="shared" si="291"/>
        <v>344.69</v>
      </c>
      <c r="AH384" s="3">
        <f t="shared" ca="1" si="292"/>
        <v>67.156859670440596</v>
      </c>
      <c r="AI384" s="3">
        <f t="shared" ca="1" si="293"/>
        <v>10.731641434138997</v>
      </c>
      <c r="AK384" s="3" t="str">
        <f t="shared" si="294"/>
        <v>1.17</v>
      </c>
      <c r="AL384" s="3" t="str">
        <f t="shared" si="295"/>
        <v>-</v>
      </c>
      <c r="AM384" s="3">
        <f t="shared" si="296"/>
        <v>344.69</v>
      </c>
      <c r="AN384" s="3">
        <f t="shared" ca="1" si="297"/>
        <v>67.156859670440596</v>
      </c>
      <c r="AO384" s="3">
        <f t="shared" ca="1" si="298"/>
        <v>10.016198671863062</v>
      </c>
      <c r="AQ384" s="3" t="str">
        <f t="shared" si="299"/>
        <v>1.17</v>
      </c>
      <c r="AR384" s="3" t="str">
        <f t="shared" si="300"/>
        <v>-</v>
      </c>
      <c r="AS384" s="3">
        <f t="shared" si="301"/>
        <v>344.69</v>
      </c>
      <c r="AT384" s="3">
        <f t="shared" ca="1" si="302"/>
        <v>67.156859670440596</v>
      </c>
      <c r="AU384" s="3">
        <f t="shared" ca="1" si="303"/>
        <v>8.5853131473111954</v>
      </c>
      <c r="AW384" s="3" t="str">
        <f t="shared" si="304"/>
        <v>1.17</v>
      </c>
      <c r="AX384" s="3" t="str">
        <f t="shared" si="305"/>
        <v>-</v>
      </c>
      <c r="AY384" s="3">
        <f t="shared" si="306"/>
        <v>344.69</v>
      </c>
      <c r="AZ384" s="3">
        <f t="shared" ca="1" si="307"/>
        <v>67.156859670440596</v>
      </c>
      <c r="BA384" s="3">
        <f t="shared" ca="1" si="308"/>
        <v>7.1544276227593304</v>
      </c>
      <c r="BC384" s="3" t="str">
        <f t="shared" si="309"/>
        <v>1.17</v>
      </c>
      <c r="BD384" s="3" t="str">
        <f t="shared" si="310"/>
        <v>-</v>
      </c>
      <c r="BE384" s="3">
        <f t="shared" si="311"/>
        <v>344.69</v>
      </c>
      <c r="BF384" s="3">
        <f t="shared" ca="1" si="312"/>
        <v>67.156859670440596</v>
      </c>
      <c r="BG384" s="3">
        <f t="shared" ca="1" si="313"/>
        <v>4.2926565736555977</v>
      </c>
      <c r="BI384" s="3" t="str">
        <f t="shared" si="314"/>
        <v>1.17</v>
      </c>
      <c r="BJ384" s="3" t="str">
        <f t="shared" si="315"/>
        <v>-</v>
      </c>
      <c r="BK384" s="3">
        <f t="shared" si="316"/>
        <v>344.69</v>
      </c>
      <c r="BL384" s="3">
        <f t="shared" ca="1" si="317"/>
        <v>67.156859670440596</v>
      </c>
      <c r="BM384" s="3">
        <f t="shared" ca="1" si="318"/>
        <v>1.4308855245518661</v>
      </c>
    </row>
    <row r="385" spans="1:65" x14ac:dyDescent="0.3">
      <c r="A385" s="3" t="str">
        <f>'Forward collapse simulation'!B395</f>
        <v>1.17</v>
      </c>
      <c r="B385" s="3" t="str">
        <f>IF('Forward collapse simulation'!C395="","-",'Forward collapse simulation'!C395)</f>
        <v>-</v>
      </c>
      <c r="C385" s="3">
        <f>'Forward collapse simulation'!E395</f>
        <v>345.02</v>
      </c>
      <c r="D385" s="3">
        <f ca="1">'Forward collapse simulation'!AK395</f>
        <v>74.197726755124151</v>
      </c>
      <c r="E385" s="84">
        <f ca="1">'Forward collapse simulation'!AL395</f>
        <v>17.14482833962219</v>
      </c>
      <c r="G385" s="3" t="str">
        <f t="shared" si="269"/>
        <v>1.17</v>
      </c>
      <c r="H385" s="3" t="str">
        <f t="shared" si="270"/>
        <v>-</v>
      </c>
      <c r="I385" s="3">
        <f t="shared" si="271"/>
        <v>345.02</v>
      </c>
      <c r="J385" s="3">
        <f t="shared" ca="1" si="272"/>
        <v>74.197726755124151</v>
      </c>
      <c r="K385" s="3">
        <f t="shared" ca="1" si="273"/>
        <v>16.287586922641079</v>
      </c>
      <c r="M385" s="3" t="str">
        <f t="shared" si="274"/>
        <v>1.17</v>
      </c>
      <c r="N385" s="3" t="str">
        <f t="shared" si="275"/>
        <v>-</v>
      </c>
      <c r="O385" s="3">
        <f t="shared" si="276"/>
        <v>345.02</v>
      </c>
      <c r="P385" s="3">
        <f t="shared" ca="1" si="277"/>
        <v>74.197726755124151</v>
      </c>
      <c r="Q385" s="3">
        <f t="shared" ca="1" si="278"/>
        <v>15.430345505659972</v>
      </c>
      <c r="R385" s="85"/>
      <c r="S385" s="3" t="str">
        <f t="shared" si="279"/>
        <v>1.17</v>
      </c>
      <c r="T385" s="3" t="str">
        <f t="shared" si="280"/>
        <v>-</v>
      </c>
      <c r="U385" s="3">
        <f t="shared" si="281"/>
        <v>345.02</v>
      </c>
      <c r="V385" s="3">
        <f t="shared" ca="1" si="282"/>
        <v>74.197726755124151</v>
      </c>
      <c r="W385" s="3">
        <f t="shared" ca="1" si="283"/>
        <v>14.573104088678861</v>
      </c>
      <c r="X385" s="85"/>
      <c r="Y385" s="3" t="str">
        <f t="shared" si="284"/>
        <v>1.17</v>
      </c>
      <c r="Z385" s="3" t="str">
        <f t="shared" si="285"/>
        <v>-</v>
      </c>
      <c r="AA385" s="3">
        <f t="shared" si="286"/>
        <v>345.02</v>
      </c>
      <c r="AB385" s="3">
        <f t="shared" ca="1" si="287"/>
        <v>74.197726755124151</v>
      </c>
      <c r="AC385" s="3">
        <f t="shared" ca="1" si="288"/>
        <v>13.715862671697753</v>
      </c>
      <c r="AE385" s="3" t="str">
        <f t="shared" si="289"/>
        <v>1.17</v>
      </c>
      <c r="AF385" s="3" t="str">
        <f t="shared" si="290"/>
        <v>-</v>
      </c>
      <c r="AG385" s="3">
        <f t="shared" si="291"/>
        <v>345.02</v>
      </c>
      <c r="AH385" s="3">
        <f t="shared" ca="1" si="292"/>
        <v>74.197726755124151</v>
      </c>
      <c r="AI385" s="3">
        <f t="shared" ca="1" si="293"/>
        <v>12.858621254716642</v>
      </c>
      <c r="AK385" s="3" t="str">
        <f t="shared" si="294"/>
        <v>1.17</v>
      </c>
      <c r="AL385" s="3" t="str">
        <f t="shared" si="295"/>
        <v>-</v>
      </c>
      <c r="AM385" s="3">
        <f t="shared" si="296"/>
        <v>345.02</v>
      </c>
      <c r="AN385" s="3">
        <f t="shared" ca="1" si="297"/>
        <v>74.197726755124151</v>
      </c>
      <c r="AO385" s="3">
        <f t="shared" ca="1" si="298"/>
        <v>12.001379837735533</v>
      </c>
      <c r="AQ385" s="3" t="str">
        <f t="shared" si="299"/>
        <v>1.17</v>
      </c>
      <c r="AR385" s="3" t="str">
        <f t="shared" si="300"/>
        <v>-</v>
      </c>
      <c r="AS385" s="3">
        <f t="shared" si="301"/>
        <v>345.02</v>
      </c>
      <c r="AT385" s="3">
        <f t="shared" ca="1" si="302"/>
        <v>74.197726755124151</v>
      </c>
      <c r="AU385" s="3">
        <f t="shared" ca="1" si="303"/>
        <v>10.286897003773314</v>
      </c>
      <c r="AW385" s="3" t="str">
        <f t="shared" si="304"/>
        <v>1.17</v>
      </c>
      <c r="AX385" s="3" t="str">
        <f t="shared" si="305"/>
        <v>-</v>
      </c>
      <c r="AY385" s="3">
        <f t="shared" si="306"/>
        <v>345.02</v>
      </c>
      <c r="AZ385" s="3">
        <f t="shared" ca="1" si="307"/>
        <v>74.197726755124151</v>
      </c>
      <c r="BA385" s="3">
        <f t="shared" ca="1" si="308"/>
        <v>8.5724141698110952</v>
      </c>
      <c r="BC385" s="3" t="str">
        <f t="shared" si="309"/>
        <v>1.17</v>
      </c>
      <c r="BD385" s="3" t="str">
        <f t="shared" si="310"/>
        <v>-</v>
      </c>
      <c r="BE385" s="3">
        <f t="shared" si="311"/>
        <v>345.02</v>
      </c>
      <c r="BF385" s="3">
        <f t="shared" ca="1" si="312"/>
        <v>74.197726755124151</v>
      </c>
      <c r="BG385" s="3">
        <f t="shared" ca="1" si="313"/>
        <v>5.1434485018866569</v>
      </c>
      <c r="BI385" s="3" t="str">
        <f t="shared" si="314"/>
        <v>1.17</v>
      </c>
      <c r="BJ385" s="3" t="str">
        <f t="shared" si="315"/>
        <v>-</v>
      </c>
      <c r="BK385" s="3">
        <f t="shared" si="316"/>
        <v>345.02</v>
      </c>
      <c r="BL385" s="3">
        <f t="shared" ca="1" si="317"/>
        <v>74.197726755124151</v>
      </c>
      <c r="BM385" s="3">
        <f t="shared" ca="1" si="318"/>
        <v>1.7144828339622191</v>
      </c>
    </row>
    <row r="386" spans="1:65" x14ac:dyDescent="0.3">
      <c r="A386" s="3" t="str">
        <f>'Forward collapse simulation'!B396</f>
        <v>1.17</v>
      </c>
      <c r="B386" s="3" t="str">
        <f>IF('Forward collapse simulation'!C396="","-",'Forward collapse simulation'!C396)</f>
        <v>-</v>
      </c>
      <c r="C386" s="3">
        <f>'Forward collapse simulation'!E396</f>
        <v>345.43</v>
      </c>
      <c r="D386" s="3">
        <f ca="1">'Forward collapse simulation'!AK396</f>
        <v>78.284830173436873</v>
      </c>
      <c r="E386" s="84">
        <f ca="1">'Forward collapse simulation'!AL396</f>
        <v>21.861955285499334</v>
      </c>
      <c r="G386" s="3" t="str">
        <f t="shared" si="269"/>
        <v>1.17</v>
      </c>
      <c r="H386" s="3" t="str">
        <f t="shared" si="270"/>
        <v>-</v>
      </c>
      <c r="I386" s="3">
        <f t="shared" si="271"/>
        <v>345.43</v>
      </c>
      <c r="J386" s="3">
        <f t="shared" ca="1" si="272"/>
        <v>78.284830173436873</v>
      </c>
      <c r="K386" s="3">
        <f t="shared" ca="1" si="273"/>
        <v>20.768857521224366</v>
      </c>
      <c r="M386" s="3" t="str">
        <f t="shared" si="274"/>
        <v>1.17</v>
      </c>
      <c r="N386" s="3" t="str">
        <f t="shared" si="275"/>
        <v>-</v>
      </c>
      <c r="O386" s="3">
        <f t="shared" si="276"/>
        <v>345.43</v>
      </c>
      <c r="P386" s="3">
        <f t="shared" ca="1" si="277"/>
        <v>78.284830173436873</v>
      </c>
      <c r="Q386" s="3">
        <f t="shared" ca="1" si="278"/>
        <v>19.6757597569494</v>
      </c>
      <c r="R386" s="85"/>
      <c r="S386" s="3" t="str">
        <f t="shared" si="279"/>
        <v>1.17</v>
      </c>
      <c r="T386" s="3" t="str">
        <f t="shared" si="280"/>
        <v>-</v>
      </c>
      <c r="U386" s="3">
        <f t="shared" si="281"/>
        <v>345.43</v>
      </c>
      <c r="V386" s="3">
        <f t="shared" ca="1" si="282"/>
        <v>78.284830173436873</v>
      </c>
      <c r="W386" s="3">
        <f t="shared" ca="1" si="283"/>
        <v>18.582661992674435</v>
      </c>
      <c r="X386" s="85"/>
      <c r="Y386" s="3" t="str">
        <f t="shared" si="284"/>
        <v>1.17</v>
      </c>
      <c r="Z386" s="3" t="str">
        <f t="shared" si="285"/>
        <v>-</v>
      </c>
      <c r="AA386" s="3">
        <f t="shared" si="286"/>
        <v>345.43</v>
      </c>
      <c r="AB386" s="3">
        <f t="shared" ca="1" si="287"/>
        <v>78.284830173436873</v>
      </c>
      <c r="AC386" s="3">
        <f t="shared" ca="1" si="288"/>
        <v>17.48956422839947</v>
      </c>
      <c r="AE386" s="3" t="str">
        <f t="shared" si="289"/>
        <v>1.17</v>
      </c>
      <c r="AF386" s="3" t="str">
        <f t="shared" si="290"/>
        <v>-</v>
      </c>
      <c r="AG386" s="3">
        <f t="shared" si="291"/>
        <v>345.43</v>
      </c>
      <c r="AH386" s="3">
        <f t="shared" ca="1" si="292"/>
        <v>78.284830173436873</v>
      </c>
      <c r="AI386" s="3">
        <f t="shared" ca="1" si="293"/>
        <v>16.396466464124501</v>
      </c>
      <c r="AK386" s="3" t="str">
        <f t="shared" si="294"/>
        <v>1.17</v>
      </c>
      <c r="AL386" s="3" t="str">
        <f t="shared" si="295"/>
        <v>-</v>
      </c>
      <c r="AM386" s="3">
        <f t="shared" si="296"/>
        <v>345.43</v>
      </c>
      <c r="AN386" s="3">
        <f t="shared" ca="1" si="297"/>
        <v>78.284830173436873</v>
      </c>
      <c r="AO386" s="3">
        <f t="shared" ca="1" si="298"/>
        <v>15.303368699849534</v>
      </c>
      <c r="AQ386" s="3" t="str">
        <f t="shared" si="299"/>
        <v>1.17</v>
      </c>
      <c r="AR386" s="3" t="str">
        <f t="shared" si="300"/>
        <v>-</v>
      </c>
      <c r="AS386" s="3">
        <f t="shared" si="301"/>
        <v>345.43</v>
      </c>
      <c r="AT386" s="3">
        <f t="shared" ca="1" si="302"/>
        <v>78.284830173436873</v>
      </c>
      <c r="AU386" s="3">
        <f t="shared" ca="1" si="303"/>
        <v>13.1171731712996</v>
      </c>
      <c r="AW386" s="3" t="str">
        <f t="shared" si="304"/>
        <v>1.17</v>
      </c>
      <c r="AX386" s="3" t="str">
        <f t="shared" si="305"/>
        <v>-</v>
      </c>
      <c r="AY386" s="3">
        <f t="shared" si="306"/>
        <v>345.43</v>
      </c>
      <c r="AZ386" s="3">
        <f t="shared" ca="1" si="307"/>
        <v>78.284830173436873</v>
      </c>
      <c r="BA386" s="3">
        <f t="shared" ca="1" si="308"/>
        <v>10.930977642749667</v>
      </c>
      <c r="BC386" s="3" t="str">
        <f t="shared" si="309"/>
        <v>1.17</v>
      </c>
      <c r="BD386" s="3" t="str">
        <f t="shared" si="310"/>
        <v>-</v>
      </c>
      <c r="BE386" s="3">
        <f t="shared" si="311"/>
        <v>345.43</v>
      </c>
      <c r="BF386" s="3">
        <f t="shared" ca="1" si="312"/>
        <v>78.284830173436873</v>
      </c>
      <c r="BG386" s="3">
        <f t="shared" ca="1" si="313"/>
        <v>6.5585865856497998</v>
      </c>
      <c r="BI386" s="3" t="str">
        <f t="shared" si="314"/>
        <v>1.17</v>
      </c>
      <c r="BJ386" s="3" t="str">
        <f t="shared" si="315"/>
        <v>-</v>
      </c>
      <c r="BK386" s="3">
        <f t="shared" si="316"/>
        <v>345.43</v>
      </c>
      <c r="BL386" s="3">
        <f t="shared" ca="1" si="317"/>
        <v>78.284830173436873</v>
      </c>
      <c r="BM386" s="3">
        <f t="shared" ca="1" si="318"/>
        <v>2.1861955285499337</v>
      </c>
    </row>
    <row r="387" spans="1:65" x14ac:dyDescent="0.3">
      <c r="A387" s="3" t="str">
        <f>'Forward collapse simulation'!B397</f>
        <v>1.17</v>
      </c>
      <c r="B387" s="3" t="str">
        <f>IF('Forward collapse simulation'!C397="","-",'Forward collapse simulation'!C397)</f>
        <v>-</v>
      </c>
      <c r="C387" s="3">
        <f>'Forward collapse simulation'!E397</f>
        <v>345.36</v>
      </c>
      <c r="D387" s="3">
        <f ca="1">'Forward collapse simulation'!AK397</f>
        <v>81.603615960839548</v>
      </c>
      <c r="E387" s="84">
        <f ca="1">'Forward collapse simulation'!AL397</f>
        <v>28.658846898422553</v>
      </c>
      <c r="G387" s="3" t="str">
        <f t="shared" si="269"/>
        <v>1.17</v>
      </c>
      <c r="H387" s="3" t="str">
        <f t="shared" si="270"/>
        <v>-</v>
      </c>
      <c r="I387" s="3">
        <f t="shared" si="271"/>
        <v>345.36</v>
      </c>
      <c r="J387" s="3">
        <f t="shared" ca="1" si="272"/>
        <v>81.603615960839548</v>
      </c>
      <c r="K387" s="3">
        <f t="shared" ca="1" si="273"/>
        <v>27.225904553501422</v>
      </c>
      <c r="M387" s="3" t="str">
        <f t="shared" si="274"/>
        <v>1.17</v>
      </c>
      <c r="N387" s="3" t="str">
        <f t="shared" si="275"/>
        <v>-</v>
      </c>
      <c r="O387" s="3">
        <f t="shared" si="276"/>
        <v>345.36</v>
      </c>
      <c r="P387" s="3">
        <f t="shared" ca="1" si="277"/>
        <v>81.603615960839548</v>
      </c>
      <c r="Q387" s="3">
        <f t="shared" ca="1" si="278"/>
        <v>25.792962208580299</v>
      </c>
      <c r="R387" s="85"/>
      <c r="S387" s="3" t="str">
        <f t="shared" si="279"/>
        <v>1.17</v>
      </c>
      <c r="T387" s="3" t="str">
        <f t="shared" si="280"/>
        <v>-</v>
      </c>
      <c r="U387" s="3">
        <f t="shared" si="281"/>
        <v>345.36</v>
      </c>
      <c r="V387" s="3">
        <f t="shared" ca="1" si="282"/>
        <v>81.603615960839548</v>
      </c>
      <c r="W387" s="3">
        <f t="shared" ca="1" si="283"/>
        <v>24.360019863659168</v>
      </c>
      <c r="X387" s="85"/>
      <c r="Y387" s="3" t="str">
        <f t="shared" si="284"/>
        <v>1.17</v>
      </c>
      <c r="Z387" s="3" t="str">
        <f t="shared" si="285"/>
        <v>-</v>
      </c>
      <c r="AA387" s="3">
        <f t="shared" si="286"/>
        <v>345.36</v>
      </c>
      <c r="AB387" s="3">
        <f t="shared" ca="1" si="287"/>
        <v>81.603615960839548</v>
      </c>
      <c r="AC387" s="3">
        <f t="shared" ca="1" si="288"/>
        <v>22.927077518738045</v>
      </c>
      <c r="AE387" s="3" t="str">
        <f t="shared" si="289"/>
        <v>1.17</v>
      </c>
      <c r="AF387" s="3" t="str">
        <f t="shared" si="290"/>
        <v>-</v>
      </c>
      <c r="AG387" s="3">
        <f t="shared" si="291"/>
        <v>345.36</v>
      </c>
      <c r="AH387" s="3">
        <f t="shared" ca="1" si="292"/>
        <v>81.603615960839548</v>
      </c>
      <c r="AI387" s="3">
        <f t="shared" ca="1" si="293"/>
        <v>21.494135173816915</v>
      </c>
      <c r="AK387" s="3" t="str">
        <f t="shared" si="294"/>
        <v>1.17</v>
      </c>
      <c r="AL387" s="3" t="str">
        <f t="shared" si="295"/>
        <v>-</v>
      </c>
      <c r="AM387" s="3">
        <f t="shared" si="296"/>
        <v>345.36</v>
      </c>
      <c r="AN387" s="3">
        <f t="shared" ca="1" si="297"/>
        <v>81.603615960839548</v>
      </c>
      <c r="AO387" s="3">
        <f t="shared" ca="1" si="298"/>
        <v>20.061192828895784</v>
      </c>
      <c r="AQ387" s="3" t="str">
        <f t="shared" si="299"/>
        <v>1.17</v>
      </c>
      <c r="AR387" s="3" t="str">
        <f t="shared" si="300"/>
        <v>-</v>
      </c>
      <c r="AS387" s="3">
        <f t="shared" si="301"/>
        <v>345.36</v>
      </c>
      <c r="AT387" s="3">
        <f t="shared" ca="1" si="302"/>
        <v>81.603615960839548</v>
      </c>
      <c r="AU387" s="3">
        <f t="shared" ca="1" si="303"/>
        <v>17.19530813905353</v>
      </c>
      <c r="AW387" s="3" t="str">
        <f t="shared" si="304"/>
        <v>1.17</v>
      </c>
      <c r="AX387" s="3" t="str">
        <f t="shared" si="305"/>
        <v>-</v>
      </c>
      <c r="AY387" s="3">
        <f t="shared" si="306"/>
        <v>345.36</v>
      </c>
      <c r="AZ387" s="3">
        <f t="shared" ca="1" si="307"/>
        <v>81.603615960839548</v>
      </c>
      <c r="BA387" s="3">
        <f t="shared" ca="1" si="308"/>
        <v>14.329423449211276</v>
      </c>
      <c r="BC387" s="3" t="str">
        <f t="shared" si="309"/>
        <v>1.17</v>
      </c>
      <c r="BD387" s="3" t="str">
        <f t="shared" si="310"/>
        <v>-</v>
      </c>
      <c r="BE387" s="3">
        <f t="shared" si="311"/>
        <v>345.36</v>
      </c>
      <c r="BF387" s="3">
        <f t="shared" ca="1" si="312"/>
        <v>81.603615960839548</v>
      </c>
      <c r="BG387" s="3">
        <f t="shared" ca="1" si="313"/>
        <v>8.5976540695267651</v>
      </c>
      <c r="BI387" s="3" t="str">
        <f t="shared" si="314"/>
        <v>1.17</v>
      </c>
      <c r="BJ387" s="3" t="str">
        <f t="shared" si="315"/>
        <v>-</v>
      </c>
      <c r="BK387" s="3">
        <f t="shared" si="316"/>
        <v>345.36</v>
      </c>
      <c r="BL387" s="3">
        <f t="shared" ca="1" si="317"/>
        <v>81.603615960839548</v>
      </c>
      <c r="BM387" s="3">
        <f t="shared" ca="1" si="318"/>
        <v>2.8658846898422556</v>
      </c>
    </row>
    <row r="388" spans="1:65" x14ac:dyDescent="0.3">
      <c r="A388" s="3" t="str">
        <f>'Forward collapse simulation'!B398</f>
        <v>1.17</v>
      </c>
      <c r="B388" s="3" t="str">
        <f>IF('Forward collapse simulation'!C398="","-",'Forward collapse simulation'!C398)</f>
        <v>-</v>
      </c>
      <c r="C388" s="3">
        <f>'Forward collapse simulation'!E398</f>
        <v>346.23</v>
      </c>
      <c r="D388" s="3">
        <f ca="1">'Forward collapse simulation'!AK398</f>
        <v>84.435687961192656</v>
      </c>
      <c r="E388" s="84">
        <f ca="1">'Forward collapse simulation'!AL398</f>
        <v>31.944641132925277</v>
      </c>
      <c r="G388" s="3" t="str">
        <f t="shared" ref="G388:G451" si="319">A388</f>
        <v>1.17</v>
      </c>
      <c r="H388" s="3" t="str">
        <f t="shared" ref="H388:H451" si="320">B388</f>
        <v>-</v>
      </c>
      <c r="I388" s="3">
        <f t="shared" ref="I388:I451" si="321">C388</f>
        <v>346.23</v>
      </c>
      <c r="J388" s="3">
        <f t="shared" ref="J388:J451" ca="1" si="322">D388</f>
        <v>84.435687961192656</v>
      </c>
      <c r="K388" s="3">
        <f t="shared" ref="K388:K451" ca="1" si="323">IF(B388="-",E388*0.95,E388)</f>
        <v>30.347409076279011</v>
      </c>
      <c r="M388" s="3" t="str">
        <f t="shared" ref="M388:M451" si="324">G388</f>
        <v>1.17</v>
      </c>
      <c r="N388" s="3" t="str">
        <f t="shared" ref="N388:N451" si="325">H388</f>
        <v>-</v>
      </c>
      <c r="O388" s="3">
        <f t="shared" ref="O388:O451" si="326">I388</f>
        <v>346.23</v>
      </c>
      <c r="P388" s="3">
        <f t="shared" ref="P388:P451" ca="1" si="327">J388</f>
        <v>84.435687961192656</v>
      </c>
      <c r="Q388" s="3">
        <f t="shared" ref="Q388:Q451" ca="1" si="328">IF(H388="-",$E388*0.9,$E388)</f>
        <v>28.750177019632751</v>
      </c>
      <c r="R388" s="85"/>
      <c r="S388" s="3" t="str">
        <f t="shared" ref="S388:S451" si="329">M388</f>
        <v>1.17</v>
      </c>
      <c r="T388" s="3" t="str">
        <f t="shared" ref="T388:T451" si="330">N388</f>
        <v>-</v>
      </c>
      <c r="U388" s="3">
        <f t="shared" ref="U388:U451" si="331">O388</f>
        <v>346.23</v>
      </c>
      <c r="V388" s="3">
        <f t="shared" ref="V388:V451" ca="1" si="332">P388</f>
        <v>84.435687961192656</v>
      </c>
      <c r="W388" s="3">
        <f t="shared" ref="W388:W451" ca="1" si="333">IF(N388="-",$E388*0.85,$E388)</f>
        <v>27.152944962986485</v>
      </c>
      <c r="X388" s="85"/>
      <c r="Y388" s="3" t="str">
        <f t="shared" ref="Y388:Y451" si="334">S388</f>
        <v>1.17</v>
      </c>
      <c r="Z388" s="3" t="str">
        <f t="shared" ref="Z388:Z451" si="335">T388</f>
        <v>-</v>
      </c>
      <c r="AA388" s="3">
        <f t="shared" ref="AA388:AA451" si="336">U388</f>
        <v>346.23</v>
      </c>
      <c r="AB388" s="3">
        <f t="shared" ref="AB388:AB451" ca="1" si="337">V388</f>
        <v>84.435687961192656</v>
      </c>
      <c r="AC388" s="3">
        <f t="shared" ref="AC388:AC451" ca="1" si="338">IF(T388="-",$E388*0.8,$E388)</f>
        <v>25.555712906340222</v>
      </c>
      <c r="AE388" s="3" t="str">
        <f t="shared" ref="AE388:AE451" si="339">Y388</f>
        <v>1.17</v>
      </c>
      <c r="AF388" s="3" t="str">
        <f t="shared" ref="AF388:AF451" si="340">Z388</f>
        <v>-</v>
      </c>
      <c r="AG388" s="3">
        <f t="shared" ref="AG388:AG451" si="341">AA388</f>
        <v>346.23</v>
      </c>
      <c r="AH388" s="3">
        <f t="shared" ref="AH388:AH451" ca="1" si="342">AB388</f>
        <v>84.435687961192656</v>
      </c>
      <c r="AI388" s="3">
        <f t="shared" ref="AI388:AI451" ca="1" si="343">IF(Z388="-",$E388*0.75,$E388)</f>
        <v>23.958480849693956</v>
      </c>
      <c r="AK388" s="3" t="str">
        <f t="shared" ref="AK388:AK451" si="344">AE388</f>
        <v>1.17</v>
      </c>
      <c r="AL388" s="3" t="str">
        <f t="shared" ref="AL388:AL451" si="345">AF388</f>
        <v>-</v>
      </c>
      <c r="AM388" s="3">
        <f t="shared" ref="AM388:AM451" si="346">AG388</f>
        <v>346.23</v>
      </c>
      <c r="AN388" s="3">
        <f t="shared" ref="AN388:AN451" ca="1" si="347">AH388</f>
        <v>84.435687961192656</v>
      </c>
      <c r="AO388" s="3">
        <f t="shared" ref="AO388:AO451" ca="1" si="348">IF(AF388="-",$E388*0.7,$E388)</f>
        <v>22.361248793047693</v>
      </c>
      <c r="AQ388" s="3" t="str">
        <f t="shared" ref="AQ388:AQ451" si="349">AK388</f>
        <v>1.17</v>
      </c>
      <c r="AR388" s="3" t="str">
        <f t="shared" ref="AR388:AR451" si="350">AL388</f>
        <v>-</v>
      </c>
      <c r="AS388" s="3">
        <f t="shared" ref="AS388:AS451" si="351">AM388</f>
        <v>346.23</v>
      </c>
      <c r="AT388" s="3">
        <f t="shared" ref="AT388:AT451" ca="1" si="352">AN388</f>
        <v>84.435687961192656</v>
      </c>
      <c r="AU388" s="3">
        <f t="shared" ref="AU388:AU451" ca="1" si="353">IF(AL388="-",$E388*0.6,$E388)</f>
        <v>19.166784679755164</v>
      </c>
      <c r="AW388" s="3" t="str">
        <f t="shared" ref="AW388:AW451" si="354">AQ388</f>
        <v>1.17</v>
      </c>
      <c r="AX388" s="3" t="str">
        <f t="shared" ref="AX388:AX451" si="355">AR388</f>
        <v>-</v>
      </c>
      <c r="AY388" s="3">
        <f t="shared" ref="AY388:AY451" si="356">AS388</f>
        <v>346.23</v>
      </c>
      <c r="AZ388" s="3">
        <f t="shared" ref="AZ388:AZ451" ca="1" si="357">AT388</f>
        <v>84.435687961192656</v>
      </c>
      <c r="BA388" s="3">
        <f t="shared" ref="BA388:BA451" ca="1" si="358">IF(AR388="-",$E388*0.5,$E388)</f>
        <v>15.972320566462638</v>
      </c>
      <c r="BC388" s="3" t="str">
        <f t="shared" ref="BC388:BC451" si="359">AW388</f>
        <v>1.17</v>
      </c>
      <c r="BD388" s="3" t="str">
        <f t="shared" ref="BD388:BD451" si="360">AX388</f>
        <v>-</v>
      </c>
      <c r="BE388" s="3">
        <f t="shared" ref="BE388:BE451" si="361">AY388</f>
        <v>346.23</v>
      </c>
      <c r="BF388" s="3">
        <f t="shared" ref="BF388:BF451" ca="1" si="362">AZ388</f>
        <v>84.435687961192656</v>
      </c>
      <c r="BG388" s="3">
        <f t="shared" ref="BG388:BG451" ca="1" si="363">IF(AX388="-",$E388*0.3,$E388)</f>
        <v>9.583392339877582</v>
      </c>
      <c r="BI388" s="3" t="str">
        <f t="shared" ref="BI388:BI451" si="364">BC388</f>
        <v>1.17</v>
      </c>
      <c r="BJ388" s="3" t="str">
        <f t="shared" ref="BJ388:BJ451" si="365">BD388</f>
        <v>-</v>
      </c>
      <c r="BK388" s="3">
        <f t="shared" ref="BK388:BK451" si="366">BE388</f>
        <v>346.23</v>
      </c>
      <c r="BL388" s="3">
        <f t="shared" ref="BL388:BL451" ca="1" si="367">BF388</f>
        <v>84.435687961192656</v>
      </c>
      <c r="BM388" s="3">
        <f t="shared" ref="BM388:BM451" ca="1" si="368">IF(BD388="-",$E388*0.1,$E388)</f>
        <v>3.1944641132925278</v>
      </c>
    </row>
    <row r="389" spans="1:65" x14ac:dyDescent="0.3">
      <c r="A389" s="3" t="str">
        <f>'Forward collapse simulation'!B399</f>
        <v>1.17</v>
      </c>
      <c r="B389" s="3" t="str">
        <f>IF('Forward collapse simulation'!C399="","-",'Forward collapse simulation'!C399)</f>
        <v>-</v>
      </c>
      <c r="C389" s="3">
        <f>'Forward collapse simulation'!E399</f>
        <v>348.31</v>
      </c>
      <c r="D389" s="3">
        <f ca="1">'Forward collapse simulation'!AK399</f>
        <v>85.739319761539576</v>
      </c>
      <c r="E389" s="84">
        <f ca="1">'Forward collapse simulation'!AL399</f>
        <v>36.596311277843903</v>
      </c>
      <c r="G389" s="3" t="str">
        <f t="shared" si="319"/>
        <v>1.17</v>
      </c>
      <c r="H389" s="3" t="str">
        <f t="shared" si="320"/>
        <v>-</v>
      </c>
      <c r="I389" s="3">
        <f t="shared" si="321"/>
        <v>348.31</v>
      </c>
      <c r="J389" s="3">
        <f t="shared" ca="1" si="322"/>
        <v>85.739319761539576</v>
      </c>
      <c r="K389" s="3">
        <f t="shared" ca="1" si="323"/>
        <v>34.766495713951706</v>
      </c>
      <c r="M389" s="3" t="str">
        <f t="shared" si="324"/>
        <v>1.17</v>
      </c>
      <c r="N389" s="3" t="str">
        <f t="shared" si="325"/>
        <v>-</v>
      </c>
      <c r="O389" s="3">
        <f t="shared" si="326"/>
        <v>348.31</v>
      </c>
      <c r="P389" s="3">
        <f t="shared" ca="1" si="327"/>
        <v>85.739319761539576</v>
      </c>
      <c r="Q389" s="3">
        <f t="shared" ca="1" si="328"/>
        <v>32.936680150059516</v>
      </c>
      <c r="R389" s="85"/>
      <c r="S389" s="3" t="str">
        <f t="shared" si="329"/>
        <v>1.17</v>
      </c>
      <c r="T389" s="3" t="str">
        <f t="shared" si="330"/>
        <v>-</v>
      </c>
      <c r="U389" s="3">
        <f t="shared" si="331"/>
        <v>348.31</v>
      </c>
      <c r="V389" s="3">
        <f t="shared" ca="1" si="332"/>
        <v>85.739319761539576</v>
      </c>
      <c r="W389" s="3">
        <f t="shared" ca="1" si="333"/>
        <v>31.106864586167315</v>
      </c>
      <c r="X389" s="85"/>
      <c r="Y389" s="3" t="str">
        <f t="shared" si="334"/>
        <v>1.17</v>
      </c>
      <c r="Z389" s="3" t="str">
        <f t="shared" si="335"/>
        <v>-</v>
      </c>
      <c r="AA389" s="3">
        <f t="shared" si="336"/>
        <v>348.31</v>
      </c>
      <c r="AB389" s="3">
        <f t="shared" ca="1" si="337"/>
        <v>85.739319761539576</v>
      </c>
      <c r="AC389" s="3">
        <f t="shared" ca="1" si="338"/>
        <v>29.277049022275122</v>
      </c>
      <c r="AE389" s="3" t="str">
        <f t="shared" si="339"/>
        <v>1.17</v>
      </c>
      <c r="AF389" s="3" t="str">
        <f t="shared" si="340"/>
        <v>-</v>
      </c>
      <c r="AG389" s="3">
        <f t="shared" si="341"/>
        <v>348.31</v>
      </c>
      <c r="AH389" s="3">
        <f t="shared" ca="1" si="342"/>
        <v>85.739319761539576</v>
      </c>
      <c r="AI389" s="3">
        <f t="shared" ca="1" si="343"/>
        <v>27.447233458382925</v>
      </c>
      <c r="AK389" s="3" t="str">
        <f t="shared" si="344"/>
        <v>1.17</v>
      </c>
      <c r="AL389" s="3" t="str">
        <f t="shared" si="345"/>
        <v>-</v>
      </c>
      <c r="AM389" s="3">
        <f t="shared" si="346"/>
        <v>348.31</v>
      </c>
      <c r="AN389" s="3">
        <f t="shared" ca="1" si="347"/>
        <v>85.739319761539576</v>
      </c>
      <c r="AO389" s="3">
        <f t="shared" ca="1" si="348"/>
        <v>25.617417894490732</v>
      </c>
      <c r="AQ389" s="3" t="str">
        <f t="shared" si="349"/>
        <v>1.17</v>
      </c>
      <c r="AR389" s="3" t="str">
        <f t="shared" si="350"/>
        <v>-</v>
      </c>
      <c r="AS389" s="3">
        <f t="shared" si="351"/>
        <v>348.31</v>
      </c>
      <c r="AT389" s="3">
        <f t="shared" ca="1" si="352"/>
        <v>85.739319761539576</v>
      </c>
      <c r="AU389" s="3">
        <f t="shared" ca="1" si="353"/>
        <v>21.957786766706342</v>
      </c>
      <c r="AW389" s="3" t="str">
        <f t="shared" si="354"/>
        <v>1.17</v>
      </c>
      <c r="AX389" s="3" t="str">
        <f t="shared" si="355"/>
        <v>-</v>
      </c>
      <c r="AY389" s="3">
        <f t="shared" si="356"/>
        <v>348.31</v>
      </c>
      <c r="AZ389" s="3">
        <f t="shared" ca="1" si="357"/>
        <v>85.739319761539576</v>
      </c>
      <c r="BA389" s="3">
        <f t="shared" ca="1" si="358"/>
        <v>18.298155638921951</v>
      </c>
      <c r="BC389" s="3" t="str">
        <f t="shared" si="359"/>
        <v>1.17</v>
      </c>
      <c r="BD389" s="3" t="str">
        <f t="shared" si="360"/>
        <v>-</v>
      </c>
      <c r="BE389" s="3">
        <f t="shared" si="361"/>
        <v>348.31</v>
      </c>
      <c r="BF389" s="3">
        <f t="shared" ca="1" si="362"/>
        <v>85.739319761539576</v>
      </c>
      <c r="BG389" s="3">
        <f t="shared" ca="1" si="363"/>
        <v>10.978893383353171</v>
      </c>
      <c r="BI389" s="3" t="str">
        <f t="shared" si="364"/>
        <v>1.17</v>
      </c>
      <c r="BJ389" s="3" t="str">
        <f t="shared" si="365"/>
        <v>-</v>
      </c>
      <c r="BK389" s="3">
        <f t="shared" si="366"/>
        <v>348.31</v>
      </c>
      <c r="BL389" s="3">
        <f t="shared" ca="1" si="367"/>
        <v>85.739319761539576</v>
      </c>
      <c r="BM389" s="3">
        <f t="shared" ca="1" si="368"/>
        <v>3.6596311277843903</v>
      </c>
    </row>
    <row r="390" spans="1:65" x14ac:dyDescent="0.3">
      <c r="A390" s="3" t="str">
        <f>'Forward collapse simulation'!B400</f>
        <v>1.17</v>
      </c>
      <c r="B390" s="3" t="str">
        <f>IF('Forward collapse simulation'!C400="","-",'Forward collapse simulation'!C400)</f>
        <v>-</v>
      </c>
      <c r="C390" s="3">
        <f>'Forward collapse simulation'!E400</f>
        <v>351.77</v>
      </c>
      <c r="D390" s="3">
        <f ca="1">'Forward collapse simulation'!AK400</f>
        <v>86.940402275757776</v>
      </c>
      <c r="E390" s="84">
        <f ca="1">'Forward collapse simulation'!AL400</f>
        <v>57.075554197860214</v>
      </c>
      <c r="G390" s="3" t="str">
        <f t="shared" si="319"/>
        <v>1.17</v>
      </c>
      <c r="H390" s="3" t="str">
        <f t="shared" si="320"/>
        <v>-</v>
      </c>
      <c r="I390" s="3">
        <f t="shared" si="321"/>
        <v>351.77</v>
      </c>
      <c r="J390" s="3">
        <f t="shared" ca="1" si="322"/>
        <v>86.940402275757776</v>
      </c>
      <c r="K390" s="3">
        <f t="shared" ca="1" si="323"/>
        <v>54.221776487967198</v>
      </c>
      <c r="M390" s="3" t="str">
        <f t="shared" si="324"/>
        <v>1.17</v>
      </c>
      <c r="N390" s="3" t="str">
        <f t="shared" si="325"/>
        <v>-</v>
      </c>
      <c r="O390" s="3">
        <f t="shared" si="326"/>
        <v>351.77</v>
      </c>
      <c r="P390" s="3">
        <f t="shared" ca="1" si="327"/>
        <v>86.940402275757776</v>
      </c>
      <c r="Q390" s="3">
        <f t="shared" ca="1" si="328"/>
        <v>51.367998778074195</v>
      </c>
      <c r="R390" s="85"/>
      <c r="S390" s="3" t="str">
        <f t="shared" si="329"/>
        <v>1.17</v>
      </c>
      <c r="T390" s="3" t="str">
        <f t="shared" si="330"/>
        <v>-</v>
      </c>
      <c r="U390" s="3">
        <f t="shared" si="331"/>
        <v>351.77</v>
      </c>
      <c r="V390" s="3">
        <f t="shared" ca="1" si="332"/>
        <v>86.940402275757776</v>
      </c>
      <c r="W390" s="3">
        <f t="shared" ca="1" si="333"/>
        <v>48.514221068181179</v>
      </c>
      <c r="X390" s="85"/>
      <c r="Y390" s="3" t="str">
        <f t="shared" si="334"/>
        <v>1.17</v>
      </c>
      <c r="Z390" s="3" t="str">
        <f t="shared" si="335"/>
        <v>-</v>
      </c>
      <c r="AA390" s="3">
        <f t="shared" si="336"/>
        <v>351.77</v>
      </c>
      <c r="AB390" s="3">
        <f t="shared" ca="1" si="337"/>
        <v>86.940402275757776</v>
      </c>
      <c r="AC390" s="3">
        <f t="shared" ca="1" si="338"/>
        <v>45.660443358288177</v>
      </c>
      <c r="AE390" s="3" t="str">
        <f t="shared" si="339"/>
        <v>1.17</v>
      </c>
      <c r="AF390" s="3" t="str">
        <f t="shared" si="340"/>
        <v>-</v>
      </c>
      <c r="AG390" s="3">
        <f t="shared" si="341"/>
        <v>351.77</v>
      </c>
      <c r="AH390" s="3">
        <f t="shared" ca="1" si="342"/>
        <v>86.940402275757776</v>
      </c>
      <c r="AI390" s="3">
        <f t="shared" ca="1" si="343"/>
        <v>42.80666564839516</v>
      </c>
      <c r="AK390" s="3" t="str">
        <f t="shared" si="344"/>
        <v>1.17</v>
      </c>
      <c r="AL390" s="3" t="str">
        <f t="shared" si="345"/>
        <v>-</v>
      </c>
      <c r="AM390" s="3">
        <f t="shared" si="346"/>
        <v>351.77</v>
      </c>
      <c r="AN390" s="3">
        <f t="shared" ca="1" si="347"/>
        <v>86.940402275757776</v>
      </c>
      <c r="AO390" s="3">
        <f t="shared" ca="1" si="348"/>
        <v>39.952887938502144</v>
      </c>
      <c r="AQ390" s="3" t="str">
        <f t="shared" si="349"/>
        <v>1.17</v>
      </c>
      <c r="AR390" s="3" t="str">
        <f t="shared" si="350"/>
        <v>-</v>
      </c>
      <c r="AS390" s="3">
        <f t="shared" si="351"/>
        <v>351.77</v>
      </c>
      <c r="AT390" s="3">
        <f t="shared" ca="1" si="352"/>
        <v>86.940402275757776</v>
      </c>
      <c r="AU390" s="3">
        <f t="shared" ca="1" si="353"/>
        <v>34.245332518716125</v>
      </c>
      <c r="AW390" s="3" t="str">
        <f t="shared" si="354"/>
        <v>1.17</v>
      </c>
      <c r="AX390" s="3" t="str">
        <f t="shared" si="355"/>
        <v>-</v>
      </c>
      <c r="AY390" s="3">
        <f t="shared" si="356"/>
        <v>351.77</v>
      </c>
      <c r="AZ390" s="3">
        <f t="shared" ca="1" si="357"/>
        <v>86.940402275757776</v>
      </c>
      <c r="BA390" s="3">
        <f t="shared" ca="1" si="358"/>
        <v>28.537777098930107</v>
      </c>
      <c r="BC390" s="3" t="str">
        <f t="shared" si="359"/>
        <v>1.17</v>
      </c>
      <c r="BD390" s="3" t="str">
        <f t="shared" si="360"/>
        <v>-</v>
      </c>
      <c r="BE390" s="3">
        <f t="shared" si="361"/>
        <v>351.77</v>
      </c>
      <c r="BF390" s="3">
        <f t="shared" ca="1" si="362"/>
        <v>86.940402275757776</v>
      </c>
      <c r="BG390" s="3">
        <f t="shared" ca="1" si="363"/>
        <v>17.122666259358063</v>
      </c>
      <c r="BI390" s="3" t="str">
        <f t="shared" si="364"/>
        <v>1.17</v>
      </c>
      <c r="BJ390" s="3" t="str">
        <f t="shared" si="365"/>
        <v>-</v>
      </c>
      <c r="BK390" s="3">
        <f t="shared" si="366"/>
        <v>351.77</v>
      </c>
      <c r="BL390" s="3">
        <f t="shared" ca="1" si="367"/>
        <v>86.940402275757776</v>
      </c>
      <c r="BM390" s="3">
        <f t="shared" ca="1" si="368"/>
        <v>5.7075554197860221</v>
      </c>
    </row>
    <row r="391" spans="1:65" x14ac:dyDescent="0.3">
      <c r="A391" s="3" t="str">
        <f>'Forward collapse simulation'!B401</f>
        <v>1.17</v>
      </c>
      <c r="B391" s="3" t="str">
        <f>IF('Forward collapse simulation'!C401="","-",'Forward collapse simulation'!C401)</f>
        <v>-</v>
      </c>
      <c r="C391" s="3">
        <f>'Forward collapse simulation'!E401</f>
        <v>353.56</v>
      </c>
      <c r="D391" s="3">
        <f ca="1">'Forward collapse simulation'!AK401</f>
        <v>88.292584256765224</v>
      </c>
      <c r="E391" s="84">
        <f ca="1">'Forward collapse simulation'!AL401</f>
        <v>59.489668061683517</v>
      </c>
      <c r="G391" s="3" t="str">
        <f t="shared" si="319"/>
        <v>1.17</v>
      </c>
      <c r="H391" s="3" t="str">
        <f t="shared" si="320"/>
        <v>-</v>
      </c>
      <c r="I391" s="3">
        <f t="shared" si="321"/>
        <v>353.56</v>
      </c>
      <c r="J391" s="3">
        <f t="shared" ca="1" si="322"/>
        <v>88.292584256765224</v>
      </c>
      <c r="K391" s="3">
        <f t="shared" ca="1" si="323"/>
        <v>56.515184658599338</v>
      </c>
      <c r="M391" s="3" t="str">
        <f t="shared" si="324"/>
        <v>1.17</v>
      </c>
      <c r="N391" s="3" t="str">
        <f t="shared" si="325"/>
        <v>-</v>
      </c>
      <c r="O391" s="3">
        <f t="shared" si="326"/>
        <v>353.56</v>
      </c>
      <c r="P391" s="3">
        <f t="shared" ca="1" si="327"/>
        <v>88.292584256765224</v>
      </c>
      <c r="Q391" s="3">
        <f t="shared" ca="1" si="328"/>
        <v>53.540701255515167</v>
      </c>
      <c r="R391" s="85"/>
      <c r="S391" s="3" t="str">
        <f t="shared" si="329"/>
        <v>1.17</v>
      </c>
      <c r="T391" s="3" t="str">
        <f t="shared" si="330"/>
        <v>-</v>
      </c>
      <c r="U391" s="3">
        <f t="shared" si="331"/>
        <v>353.56</v>
      </c>
      <c r="V391" s="3">
        <f t="shared" ca="1" si="332"/>
        <v>88.292584256765224</v>
      </c>
      <c r="W391" s="3">
        <f t="shared" ca="1" si="333"/>
        <v>50.566217852430988</v>
      </c>
      <c r="X391" s="85"/>
      <c r="Y391" s="3" t="str">
        <f t="shared" si="334"/>
        <v>1.17</v>
      </c>
      <c r="Z391" s="3" t="str">
        <f t="shared" si="335"/>
        <v>-</v>
      </c>
      <c r="AA391" s="3">
        <f t="shared" si="336"/>
        <v>353.56</v>
      </c>
      <c r="AB391" s="3">
        <f t="shared" ca="1" si="337"/>
        <v>88.292584256765224</v>
      </c>
      <c r="AC391" s="3">
        <f t="shared" ca="1" si="338"/>
        <v>47.591734449346816</v>
      </c>
      <c r="AE391" s="3" t="str">
        <f t="shared" si="339"/>
        <v>1.17</v>
      </c>
      <c r="AF391" s="3" t="str">
        <f t="shared" si="340"/>
        <v>-</v>
      </c>
      <c r="AG391" s="3">
        <f t="shared" si="341"/>
        <v>353.56</v>
      </c>
      <c r="AH391" s="3">
        <f t="shared" ca="1" si="342"/>
        <v>88.292584256765224</v>
      </c>
      <c r="AI391" s="3">
        <f t="shared" ca="1" si="343"/>
        <v>44.617251046262638</v>
      </c>
      <c r="AK391" s="3" t="str">
        <f t="shared" si="344"/>
        <v>1.17</v>
      </c>
      <c r="AL391" s="3" t="str">
        <f t="shared" si="345"/>
        <v>-</v>
      </c>
      <c r="AM391" s="3">
        <f t="shared" si="346"/>
        <v>353.56</v>
      </c>
      <c r="AN391" s="3">
        <f t="shared" ca="1" si="347"/>
        <v>88.292584256765224</v>
      </c>
      <c r="AO391" s="3">
        <f t="shared" ca="1" si="348"/>
        <v>41.642767643178459</v>
      </c>
      <c r="AQ391" s="3" t="str">
        <f t="shared" si="349"/>
        <v>1.17</v>
      </c>
      <c r="AR391" s="3" t="str">
        <f t="shared" si="350"/>
        <v>-</v>
      </c>
      <c r="AS391" s="3">
        <f t="shared" si="351"/>
        <v>353.56</v>
      </c>
      <c r="AT391" s="3">
        <f t="shared" ca="1" si="352"/>
        <v>88.292584256765224</v>
      </c>
      <c r="AU391" s="3">
        <f t="shared" ca="1" si="353"/>
        <v>35.693800837010109</v>
      </c>
      <c r="AW391" s="3" t="str">
        <f t="shared" si="354"/>
        <v>1.17</v>
      </c>
      <c r="AX391" s="3" t="str">
        <f t="shared" si="355"/>
        <v>-</v>
      </c>
      <c r="AY391" s="3">
        <f t="shared" si="356"/>
        <v>353.56</v>
      </c>
      <c r="AZ391" s="3">
        <f t="shared" ca="1" si="357"/>
        <v>88.292584256765224</v>
      </c>
      <c r="BA391" s="3">
        <f t="shared" ca="1" si="358"/>
        <v>29.744834030841758</v>
      </c>
      <c r="BC391" s="3" t="str">
        <f t="shared" si="359"/>
        <v>1.17</v>
      </c>
      <c r="BD391" s="3" t="str">
        <f t="shared" si="360"/>
        <v>-</v>
      </c>
      <c r="BE391" s="3">
        <f t="shared" si="361"/>
        <v>353.56</v>
      </c>
      <c r="BF391" s="3">
        <f t="shared" ca="1" si="362"/>
        <v>88.292584256765224</v>
      </c>
      <c r="BG391" s="3">
        <f t="shared" ca="1" si="363"/>
        <v>17.846900418505054</v>
      </c>
      <c r="BI391" s="3" t="str">
        <f t="shared" si="364"/>
        <v>1.17</v>
      </c>
      <c r="BJ391" s="3" t="str">
        <f t="shared" si="365"/>
        <v>-</v>
      </c>
      <c r="BK391" s="3">
        <f t="shared" si="366"/>
        <v>353.56</v>
      </c>
      <c r="BL391" s="3">
        <f t="shared" ca="1" si="367"/>
        <v>88.292584256765224</v>
      </c>
      <c r="BM391" s="3">
        <f t="shared" ca="1" si="368"/>
        <v>5.9489668061683521</v>
      </c>
    </row>
    <row r="392" spans="1:65" x14ac:dyDescent="0.3">
      <c r="A392" s="3" t="str">
        <f>'Forward collapse simulation'!B402</f>
        <v>1.17</v>
      </c>
      <c r="B392" s="3" t="str">
        <f>IF('Forward collapse simulation'!C402="","-",'Forward collapse simulation'!C402)</f>
        <v>-</v>
      </c>
      <c r="C392" s="3">
        <f>'Forward collapse simulation'!E402</f>
        <v>30.51</v>
      </c>
      <c r="D392" s="3">
        <f ca="1">'Forward collapse simulation'!AK402</f>
        <v>88.66935566407129</v>
      </c>
      <c r="E392" s="84">
        <f ca="1">'Forward collapse simulation'!AL402</f>
        <v>79.163220442933508</v>
      </c>
      <c r="G392" s="3" t="str">
        <f t="shared" si="319"/>
        <v>1.17</v>
      </c>
      <c r="H392" s="3" t="str">
        <f t="shared" si="320"/>
        <v>-</v>
      </c>
      <c r="I392" s="3">
        <f t="shared" si="321"/>
        <v>30.51</v>
      </c>
      <c r="J392" s="3">
        <f t="shared" ca="1" si="322"/>
        <v>88.66935566407129</v>
      </c>
      <c r="K392" s="3">
        <f t="shared" ca="1" si="323"/>
        <v>75.205059420786824</v>
      </c>
      <c r="M392" s="3" t="str">
        <f t="shared" si="324"/>
        <v>1.17</v>
      </c>
      <c r="N392" s="3" t="str">
        <f t="shared" si="325"/>
        <v>-</v>
      </c>
      <c r="O392" s="3">
        <f t="shared" si="326"/>
        <v>30.51</v>
      </c>
      <c r="P392" s="3">
        <f t="shared" ca="1" si="327"/>
        <v>88.66935566407129</v>
      </c>
      <c r="Q392" s="3">
        <f t="shared" ca="1" si="328"/>
        <v>71.246898398640155</v>
      </c>
      <c r="R392" s="85"/>
      <c r="S392" s="3" t="str">
        <f t="shared" si="329"/>
        <v>1.17</v>
      </c>
      <c r="T392" s="3" t="str">
        <f t="shared" si="330"/>
        <v>-</v>
      </c>
      <c r="U392" s="3">
        <f t="shared" si="331"/>
        <v>30.51</v>
      </c>
      <c r="V392" s="3">
        <f t="shared" ca="1" si="332"/>
        <v>88.66935566407129</v>
      </c>
      <c r="W392" s="3">
        <f t="shared" ca="1" si="333"/>
        <v>67.288737376493486</v>
      </c>
      <c r="X392" s="85"/>
      <c r="Y392" s="3" t="str">
        <f t="shared" si="334"/>
        <v>1.17</v>
      </c>
      <c r="Z392" s="3" t="str">
        <f t="shared" si="335"/>
        <v>-</v>
      </c>
      <c r="AA392" s="3">
        <f t="shared" si="336"/>
        <v>30.51</v>
      </c>
      <c r="AB392" s="3">
        <f t="shared" ca="1" si="337"/>
        <v>88.66935566407129</v>
      </c>
      <c r="AC392" s="3">
        <f t="shared" ca="1" si="338"/>
        <v>63.33057635434681</v>
      </c>
      <c r="AE392" s="3" t="str">
        <f t="shared" si="339"/>
        <v>1.17</v>
      </c>
      <c r="AF392" s="3" t="str">
        <f t="shared" si="340"/>
        <v>-</v>
      </c>
      <c r="AG392" s="3">
        <f t="shared" si="341"/>
        <v>30.51</v>
      </c>
      <c r="AH392" s="3">
        <f t="shared" ca="1" si="342"/>
        <v>88.66935566407129</v>
      </c>
      <c r="AI392" s="3">
        <f t="shared" ca="1" si="343"/>
        <v>59.372415332200134</v>
      </c>
      <c r="AK392" s="3" t="str">
        <f t="shared" si="344"/>
        <v>1.17</v>
      </c>
      <c r="AL392" s="3" t="str">
        <f t="shared" si="345"/>
        <v>-</v>
      </c>
      <c r="AM392" s="3">
        <f t="shared" si="346"/>
        <v>30.51</v>
      </c>
      <c r="AN392" s="3">
        <f t="shared" ca="1" si="347"/>
        <v>88.66935566407129</v>
      </c>
      <c r="AO392" s="3">
        <f t="shared" ca="1" si="348"/>
        <v>55.414254310053451</v>
      </c>
      <c r="AQ392" s="3" t="str">
        <f t="shared" si="349"/>
        <v>1.17</v>
      </c>
      <c r="AR392" s="3" t="str">
        <f t="shared" si="350"/>
        <v>-</v>
      </c>
      <c r="AS392" s="3">
        <f t="shared" si="351"/>
        <v>30.51</v>
      </c>
      <c r="AT392" s="3">
        <f t="shared" ca="1" si="352"/>
        <v>88.66935566407129</v>
      </c>
      <c r="AU392" s="3">
        <f t="shared" ca="1" si="353"/>
        <v>47.497932265760106</v>
      </c>
      <c r="AW392" s="3" t="str">
        <f t="shared" si="354"/>
        <v>1.17</v>
      </c>
      <c r="AX392" s="3" t="str">
        <f t="shared" si="355"/>
        <v>-</v>
      </c>
      <c r="AY392" s="3">
        <f t="shared" si="356"/>
        <v>30.51</v>
      </c>
      <c r="AZ392" s="3">
        <f t="shared" ca="1" si="357"/>
        <v>88.66935566407129</v>
      </c>
      <c r="BA392" s="3">
        <f t="shared" ca="1" si="358"/>
        <v>39.581610221466754</v>
      </c>
      <c r="BC392" s="3" t="str">
        <f t="shared" si="359"/>
        <v>1.17</v>
      </c>
      <c r="BD392" s="3" t="str">
        <f t="shared" si="360"/>
        <v>-</v>
      </c>
      <c r="BE392" s="3">
        <f t="shared" si="361"/>
        <v>30.51</v>
      </c>
      <c r="BF392" s="3">
        <f t="shared" ca="1" si="362"/>
        <v>88.66935566407129</v>
      </c>
      <c r="BG392" s="3">
        <f t="shared" ca="1" si="363"/>
        <v>23.748966132880053</v>
      </c>
      <c r="BI392" s="3" t="str">
        <f t="shared" si="364"/>
        <v>1.17</v>
      </c>
      <c r="BJ392" s="3" t="str">
        <f t="shared" si="365"/>
        <v>-</v>
      </c>
      <c r="BK392" s="3">
        <f t="shared" si="366"/>
        <v>30.51</v>
      </c>
      <c r="BL392" s="3">
        <f t="shared" ca="1" si="367"/>
        <v>88.66935566407129</v>
      </c>
      <c r="BM392" s="3">
        <f t="shared" ca="1" si="368"/>
        <v>7.9163220442933513</v>
      </c>
    </row>
    <row r="393" spans="1:65" x14ac:dyDescent="0.3">
      <c r="A393" s="3" t="str">
        <f>'Forward collapse simulation'!B403</f>
        <v>1.17</v>
      </c>
      <c r="B393" s="3" t="str">
        <f>IF('Forward collapse simulation'!C403="","-",'Forward collapse simulation'!C403)</f>
        <v>-</v>
      </c>
      <c r="C393" s="3">
        <f>'Forward collapse simulation'!E403</f>
        <v>62.55</v>
      </c>
      <c r="D393" s="3">
        <f ca="1">'Forward collapse simulation'!AK403</f>
        <v>88.659631420121272</v>
      </c>
      <c r="E393" s="84">
        <f ca="1">'Forward collapse simulation'!AL403</f>
        <v>52.105655148296798</v>
      </c>
      <c r="G393" s="3" t="str">
        <f t="shared" si="319"/>
        <v>1.17</v>
      </c>
      <c r="H393" s="3" t="str">
        <f t="shared" si="320"/>
        <v>-</v>
      </c>
      <c r="I393" s="3">
        <f t="shared" si="321"/>
        <v>62.55</v>
      </c>
      <c r="J393" s="3">
        <f t="shared" ca="1" si="322"/>
        <v>88.659631420121272</v>
      </c>
      <c r="K393" s="3">
        <f t="shared" ca="1" si="323"/>
        <v>49.500372390881957</v>
      </c>
      <c r="M393" s="3" t="str">
        <f t="shared" si="324"/>
        <v>1.17</v>
      </c>
      <c r="N393" s="3" t="str">
        <f t="shared" si="325"/>
        <v>-</v>
      </c>
      <c r="O393" s="3">
        <f t="shared" si="326"/>
        <v>62.55</v>
      </c>
      <c r="P393" s="3">
        <f t="shared" ca="1" si="327"/>
        <v>88.659631420121272</v>
      </c>
      <c r="Q393" s="3">
        <f t="shared" ca="1" si="328"/>
        <v>46.895089633467116</v>
      </c>
      <c r="R393" s="85"/>
      <c r="S393" s="3" t="str">
        <f t="shared" si="329"/>
        <v>1.17</v>
      </c>
      <c r="T393" s="3" t="str">
        <f t="shared" si="330"/>
        <v>-</v>
      </c>
      <c r="U393" s="3">
        <f t="shared" si="331"/>
        <v>62.55</v>
      </c>
      <c r="V393" s="3">
        <f t="shared" ca="1" si="332"/>
        <v>88.659631420121272</v>
      </c>
      <c r="W393" s="3">
        <f t="shared" ca="1" si="333"/>
        <v>44.289806876052275</v>
      </c>
      <c r="X393" s="85"/>
      <c r="Y393" s="3" t="str">
        <f t="shared" si="334"/>
        <v>1.17</v>
      </c>
      <c r="Z393" s="3" t="str">
        <f t="shared" si="335"/>
        <v>-</v>
      </c>
      <c r="AA393" s="3">
        <f t="shared" si="336"/>
        <v>62.55</v>
      </c>
      <c r="AB393" s="3">
        <f t="shared" ca="1" si="337"/>
        <v>88.659631420121272</v>
      </c>
      <c r="AC393" s="3">
        <f t="shared" ca="1" si="338"/>
        <v>41.684524118637441</v>
      </c>
      <c r="AE393" s="3" t="str">
        <f t="shared" si="339"/>
        <v>1.17</v>
      </c>
      <c r="AF393" s="3" t="str">
        <f t="shared" si="340"/>
        <v>-</v>
      </c>
      <c r="AG393" s="3">
        <f t="shared" si="341"/>
        <v>62.55</v>
      </c>
      <c r="AH393" s="3">
        <f t="shared" ca="1" si="342"/>
        <v>88.659631420121272</v>
      </c>
      <c r="AI393" s="3">
        <f t="shared" ca="1" si="343"/>
        <v>39.0792413612226</v>
      </c>
      <c r="AK393" s="3" t="str">
        <f t="shared" si="344"/>
        <v>1.17</v>
      </c>
      <c r="AL393" s="3" t="str">
        <f t="shared" si="345"/>
        <v>-</v>
      </c>
      <c r="AM393" s="3">
        <f t="shared" si="346"/>
        <v>62.55</v>
      </c>
      <c r="AN393" s="3">
        <f t="shared" ca="1" si="347"/>
        <v>88.659631420121272</v>
      </c>
      <c r="AO393" s="3">
        <f t="shared" ca="1" si="348"/>
        <v>36.473958603807759</v>
      </c>
      <c r="AQ393" s="3" t="str">
        <f t="shared" si="349"/>
        <v>1.17</v>
      </c>
      <c r="AR393" s="3" t="str">
        <f t="shared" si="350"/>
        <v>-</v>
      </c>
      <c r="AS393" s="3">
        <f t="shared" si="351"/>
        <v>62.55</v>
      </c>
      <c r="AT393" s="3">
        <f t="shared" ca="1" si="352"/>
        <v>88.659631420121272</v>
      </c>
      <c r="AU393" s="3">
        <f t="shared" ca="1" si="353"/>
        <v>31.263393088978077</v>
      </c>
      <c r="AW393" s="3" t="str">
        <f t="shared" si="354"/>
        <v>1.17</v>
      </c>
      <c r="AX393" s="3" t="str">
        <f t="shared" si="355"/>
        <v>-</v>
      </c>
      <c r="AY393" s="3">
        <f t="shared" si="356"/>
        <v>62.55</v>
      </c>
      <c r="AZ393" s="3">
        <f t="shared" ca="1" si="357"/>
        <v>88.659631420121272</v>
      </c>
      <c r="BA393" s="3">
        <f t="shared" ca="1" si="358"/>
        <v>26.052827574148399</v>
      </c>
      <c r="BC393" s="3" t="str">
        <f t="shared" si="359"/>
        <v>1.17</v>
      </c>
      <c r="BD393" s="3" t="str">
        <f t="shared" si="360"/>
        <v>-</v>
      </c>
      <c r="BE393" s="3">
        <f t="shared" si="361"/>
        <v>62.55</v>
      </c>
      <c r="BF393" s="3">
        <f t="shared" ca="1" si="362"/>
        <v>88.659631420121272</v>
      </c>
      <c r="BG393" s="3">
        <f t="shared" ca="1" si="363"/>
        <v>15.631696544489039</v>
      </c>
      <c r="BI393" s="3" t="str">
        <f t="shared" si="364"/>
        <v>1.17</v>
      </c>
      <c r="BJ393" s="3" t="str">
        <f t="shared" si="365"/>
        <v>-</v>
      </c>
      <c r="BK393" s="3">
        <f t="shared" si="366"/>
        <v>62.55</v>
      </c>
      <c r="BL393" s="3">
        <f t="shared" ca="1" si="367"/>
        <v>88.659631420121272</v>
      </c>
      <c r="BM393" s="3">
        <f t="shared" ca="1" si="368"/>
        <v>5.2105655148296801</v>
      </c>
    </row>
    <row r="394" spans="1:65" x14ac:dyDescent="0.3">
      <c r="A394" s="3" t="str">
        <f>'Forward collapse simulation'!B404</f>
        <v>1.17</v>
      </c>
      <c r="B394" s="3" t="str">
        <f>IF('Forward collapse simulation'!C404="","-",'Forward collapse simulation'!C404)</f>
        <v>-</v>
      </c>
      <c r="C394" s="3">
        <f>'Forward collapse simulation'!E404</f>
        <v>99.12</v>
      </c>
      <c r="D394" s="3">
        <f ca="1">'Forward collapse simulation'!AK404</f>
        <v>88.397303298368726</v>
      </c>
      <c r="E394" s="84">
        <f ca="1">'Forward collapse simulation'!AL404</f>
        <v>40.395828940821929</v>
      </c>
      <c r="G394" s="3" t="str">
        <f t="shared" si="319"/>
        <v>1.17</v>
      </c>
      <c r="H394" s="3" t="str">
        <f t="shared" si="320"/>
        <v>-</v>
      </c>
      <c r="I394" s="3">
        <f t="shared" si="321"/>
        <v>99.12</v>
      </c>
      <c r="J394" s="3">
        <f t="shared" ca="1" si="322"/>
        <v>88.397303298368726</v>
      </c>
      <c r="K394" s="3">
        <f t="shared" ca="1" si="323"/>
        <v>38.376037493780828</v>
      </c>
      <c r="M394" s="3" t="str">
        <f t="shared" si="324"/>
        <v>1.17</v>
      </c>
      <c r="N394" s="3" t="str">
        <f t="shared" si="325"/>
        <v>-</v>
      </c>
      <c r="O394" s="3">
        <f t="shared" si="326"/>
        <v>99.12</v>
      </c>
      <c r="P394" s="3">
        <f t="shared" ca="1" si="327"/>
        <v>88.397303298368726</v>
      </c>
      <c r="Q394" s="3">
        <f t="shared" ca="1" si="328"/>
        <v>36.356246046739734</v>
      </c>
      <c r="R394" s="85"/>
      <c r="S394" s="3" t="str">
        <f t="shared" si="329"/>
        <v>1.17</v>
      </c>
      <c r="T394" s="3" t="str">
        <f t="shared" si="330"/>
        <v>-</v>
      </c>
      <c r="U394" s="3">
        <f t="shared" si="331"/>
        <v>99.12</v>
      </c>
      <c r="V394" s="3">
        <f t="shared" ca="1" si="332"/>
        <v>88.397303298368726</v>
      </c>
      <c r="W394" s="3">
        <f t="shared" ca="1" si="333"/>
        <v>34.336454599698641</v>
      </c>
      <c r="X394" s="85"/>
      <c r="Y394" s="3" t="str">
        <f t="shared" si="334"/>
        <v>1.17</v>
      </c>
      <c r="Z394" s="3" t="str">
        <f t="shared" si="335"/>
        <v>-</v>
      </c>
      <c r="AA394" s="3">
        <f t="shared" si="336"/>
        <v>99.12</v>
      </c>
      <c r="AB394" s="3">
        <f t="shared" ca="1" si="337"/>
        <v>88.397303298368726</v>
      </c>
      <c r="AC394" s="3">
        <f t="shared" ca="1" si="338"/>
        <v>32.316663152657547</v>
      </c>
      <c r="AE394" s="3" t="str">
        <f t="shared" si="339"/>
        <v>1.17</v>
      </c>
      <c r="AF394" s="3" t="str">
        <f t="shared" si="340"/>
        <v>-</v>
      </c>
      <c r="AG394" s="3">
        <f t="shared" si="341"/>
        <v>99.12</v>
      </c>
      <c r="AH394" s="3">
        <f t="shared" ca="1" si="342"/>
        <v>88.397303298368726</v>
      </c>
      <c r="AI394" s="3">
        <f t="shared" ca="1" si="343"/>
        <v>30.296871705616446</v>
      </c>
      <c r="AK394" s="3" t="str">
        <f t="shared" si="344"/>
        <v>1.17</v>
      </c>
      <c r="AL394" s="3" t="str">
        <f t="shared" si="345"/>
        <v>-</v>
      </c>
      <c r="AM394" s="3">
        <f t="shared" si="346"/>
        <v>99.12</v>
      </c>
      <c r="AN394" s="3">
        <f t="shared" ca="1" si="347"/>
        <v>88.397303298368726</v>
      </c>
      <c r="AO394" s="3">
        <f t="shared" ca="1" si="348"/>
        <v>28.277080258575349</v>
      </c>
      <c r="AQ394" s="3" t="str">
        <f t="shared" si="349"/>
        <v>1.17</v>
      </c>
      <c r="AR394" s="3" t="str">
        <f t="shared" si="350"/>
        <v>-</v>
      </c>
      <c r="AS394" s="3">
        <f t="shared" si="351"/>
        <v>99.12</v>
      </c>
      <c r="AT394" s="3">
        <f t="shared" ca="1" si="352"/>
        <v>88.397303298368726</v>
      </c>
      <c r="AU394" s="3">
        <f t="shared" ca="1" si="353"/>
        <v>24.237497364493155</v>
      </c>
      <c r="AW394" s="3" t="str">
        <f t="shared" si="354"/>
        <v>1.17</v>
      </c>
      <c r="AX394" s="3" t="str">
        <f t="shared" si="355"/>
        <v>-</v>
      </c>
      <c r="AY394" s="3">
        <f t="shared" si="356"/>
        <v>99.12</v>
      </c>
      <c r="AZ394" s="3">
        <f t="shared" ca="1" si="357"/>
        <v>88.397303298368726</v>
      </c>
      <c r="BA394" s="3">
        <f t="shared" ca="1" si="358"/>
        <v>20.197914470410964</v>
      </c>
      <c r="BC394" s="3" t="str">
        <f t="shared" si="359"/>
        <v>1.17</v>
      </c>
      <c r="BD394" s="3" t="str">
        <f t="shared" si="360"/>
        <v>-</v>
      </c>
      <c r="BE394" s="3">
        <f t="shared" si="361"/>
        <v>99.12</v>
      </c>
      <c r="BF394" s="3">
        <f t="shared" ca="1" si="362"/>
        <v>88.397303298368726</v>
      </c>
      <c r="BG394" s="3">
        <f t="shared" ca="1" si="363"/>
        <v>12.118748682246578</v>
      </c>
      <c r="BI394" s="3" t="str">
        <f t="shared" si="364"/>
        <v>1.17</v>
      </c>
      <c r="BJ394" s="3" t="str">
        <f t="shared" si="365"/>
        <v>-</v>
      </c>
      <c r="BK394" s="3">
        <f t="shared" si="366"/>
        <v>99.12</v>
      </c>
      <c r="BL394" s="3">
        <f t="shared" ca="1" si="367"/>
        <v>88.397303298368726</v>
      </c>
      <c r="BM394" s="3">
        <f t="shared" ca="1" si="368"/>
        <v>4.0395828940821934</v>
      </c>
    </row>
    <row r="395" spans="1:65" x14ac:dyDescent="0.3">
      <c r="A395" s="3" t="str">
        <f>'Forward collapse simulation'!B405</f>
        <v>1.17</v>
      </c>
      <c r="B395" s="3" t="str">
        <f>IF('Forward collapse simulation'!C405="","-",'Forward collapse simulation'!C405)</f>
        <v>-</v>
      </c>
      <c r="C395" s="3">
        <f>'Forward collapse simulation'!E405</f>
        <v>121.7</v>
      </c>
      <c r="D395" s="3">
        <f ca="1">'Forward collapse simulation'!AK405</f>
        <v>87.53575669763633</v>
      </c>
      <c r="E395" s="84">
        <f ca="1">'Forward collapse simulation'!AL405</f>
        <v>33.462041178352294</v>
      </c>
      <c r="G395" s="3" t="str">
        <f t="shared" si="319"/>
        <v>1.17</v>
      </c>
      <c r="H395" s="3" t="str">
        <f t="shared" si="320"/>
        <v>-</v>
      </c>
      <c r="I395" s="3">
        <f t="shared" si="321"/>
        <v>121.7</v>
      </c>
      <c r="J395" s="3">
        <f t="shared" ca="1" si="322"/>
        <v>87.53575669763633</v>
      </c>
      <c r="K395" s="3">
        <f t="shared" ca="1" si="323"/>
        <v>31.788939119434676</v>
      </c>
      <c r="M395" s="3" t="str">
        <f t="shared" si="324"/>
        <v>1.17</v>
      </c>
      <c r="N395" s="3" t="str">
        <f t="shared" si="325"/>
        <v>-</v>
      </c>
      <c r="O395" s="3">
        <f t="shared" si="326"/>
        <v>121.7</v>
      </c>
      <c r="P395" s="3">
        <f t="shared" ca="1" si="327"/>
        <v>87.53575669763633</v>
      </c>
      <c r="Q395" s="3">
        <f t="shared" ca="1" si="328"/>
        <v>30.115837060517066</v>
      </c>
      <c r="R395" s="85"/>
      <c r="S395" s="3" t="str">
        <f t="shared" si="329"/>
        <v>1.17</v>
      </c>
      <c r="T395" s="3" t="str">
        <f t="shared" si="330"/>
        <v>-</v>
      </c>
      <c r="U395" s="3">
        <f t="shared" si="331"/>
        <v>121.7</v>
      </c>
      <c r="V395" s="3">
        <f t="shared" ca="1" si="332"/>
        <v>87.53575669763633</v>
      </c>
      <c r="W395" s="3">
        <f t="shared" ca="1" si="333"/>
        <v>28.442735001599448</v>
      </c>
      <c r="X395" s="85"/>
      <c r="Y395" s="3" t="str">
        <f t="shared" si="334"/>
        <v>1.17</v>
      </c>
      <c r="Z395" s="3" t="str">
        <f t="shared" si="335"/>
        <v>-</v>
      </c>
      <c r="AA395" s="3">
        <f t="shared" si="336"/>
        <v>121.7</v>
      </c>
      <c r="AB395" s="3">
        <f t="shared" ca="1" si="337"/>
        <v>87.53575669763633</v>
      </c>
      <c r="AC395" s="3">
        <f t="shared" ca="1" si="338"/>
        <v>26.769632942681838</v>
      </c>
      <c r="AE395" s="3" t="str">
        <f t="shared" si="339"/>
        <v>1.17</v>
      </c>
      <c r="AF395" s="3" t="str">
        <f t="shared" si="340"/>
        <v>-</v>
      </c>
      <c r="AG395" s="3">
        <f t="shared" si="341"/>
        <v>121.7</v>
      </c>
      <c r="AH395" s="3">
        <f t="shared" ca="1" si="342"/>
        <v>87.53575669763633</v>
      </c>
      <c r="AI395" s="3">
        <f t="shared" ca="1" si="343"/>
        <v>25.09653088376422</v>
      </c>
      <c r="AK395" s="3" t="str">
        <f t="shared" si="344"/>
        <v>1.17</v>
      </c>
      <c r="AL395" s="3" t="str">
        <f t="shared" si="345"/>
        <v>-</v>
      </c>
      <c r="AM395" s="3">
        <f t="shared" si="346"/>
        <v>121.7</v>
      </c>
      <c r="AN395" s="3">
        <f t="shared" ca="1" si="347"/>
        <v>87.53575669763633</v>
      </c>
      <c r="AO395" s="3">
        <f t="shared" ca="1" si="348"/>
        <v>23.423428824846603</v>
      </c>
      <c r="AQ395" s="3" t="str">
        <f t="shared" si="349"/>
        <v>1.17</v>
      </c>
      <c r="AR395" s="3" t="str">
        <f t="shared" si="350"/>
        <v>-</v>
      </c>
      <c r="AS395" s="3">
        <f t="shared" si="351"/>
        <v>121.7</v>
      </c>
      <c r="AT395" s="3">
        <f t="shared" ca="1" si="352"/>
        <v>87.53575669763633</v>
      </c>
      <c r="AU395" s="3">
        <f t="shared" ca="1" si="353"/>
        <v>20.077224707011375</v>
      </c>
      <c r="AW395" s="3" t="str">
        <f t="shared" si="354"/>
        <v>1.17</v>
      </c>
      <c r="AX395" s="3" t="str">
        <f t="shared" si="355"/>
        <v>-</v>
      </c>
      <c r="AY395" s="3">
        <f t="shared" si="356"/>
        <v>121.7</v>
      </c>
      <c r="AZ395" s="3">
        <f t="shared" ca="1" si="357"/>
        <v>87.53575669763633</v>
      </c>
      <c r="BA395" s="3">
        <f t="shared" ca="1" si="358"/>
        <v>16.731020589176147</v>
      </c>
      <c r="BC395" s="3" t="str">
        <f t="shared" si="359"/>
        <v>1.17</v>
      </c>
      <c r="BD395" s="3" t="str">
        <f t="shared" si="360"/>
        <v>-</v>
      </c>
      <c r="BE395" s="3">
        <f t="shared" si="361"/>
        <v>121.7</v>
      </c>
      <c r="BF395" s="3">
        <f t="shared" ca="1" si="362"/>
        <v>87.53575669763633</v>
      </c>
      <c r="BG395" s="3">
        <f t="shared" ca="1" si="363"/>
        <v>10.038612353505687</v>
      </c>
      <c r="BI395" s="3" t="str">
        <f t="shared" si="364"/>
        <v>1.17</v>
      </c>
      <c r="BJ395" s="3" t="str">
        <f t="shared" si="365"/>
        <v>-</v>
      </c>
      <c r="BK395" s="3">
        <f t="shared" si="366"/>
        <v>121.7</v>
      </c>
      <c r="BL395" s="3">
        <f t="shared" ca="1" si="367"/>
        <v>87.53575669763633</v>
      </c>
      <c r="BM395" s="3">
        <f t="shared" ca="1" si="368"/>
        <v>3.3462041178352298</v>
      </c>
    </row>
    <row r="396" spans="1:65" x14ac:dyDescent="0.3">
      <c r="A396" s="3" t="str">
        <f>'Forward collapse simulation'!B406</f>
        <v>1.17</v>
      </c>
      <c r="B396" s="3" t="str">
        <f>IF('Forward collapse simulation'!C406="","-",'Forward collapse simulation'!C406)</f>
        <v>-</v>
      </c>
      <c r="C396" s="3">
        <f>'Forward collapse simulation'!E406</f>
        <v>142.83000000000001</v>
      </c>
      <c r="D396" s="3">
        <f ca="1">'Forward collapse simulation'!AK406</f>
        <v>85.531598564489258</v>
      </c>
      <c r="E396" s="84">
        <f ca="1">'Forward collapse simulation'!AL406</f>
        <v>27.530676280357287</v>
      </c>
      <c r="G396" s="3" t="str">
        <f t="shared" si="319"/>
        <v>1.17</v>
      </c>
      <c r="H396" s="3" t="str">
        <f t="shared" si="320"/>
        <v>-</v>
      </c>
      <c r="I396" s="3">
        <f t="shared" si="321"/>
        <v>142.83000000000001</v>
      </c>
      <c r="J396" s="3">
        <f t="shared" ca="1" si="322"/>
        <v>85.531598564489258</v>
      </c>
      <c r="K396" s="3">
        <f t="shared" ca="1" si="323"/>
        <v>26.154142466339422</v>
      </c>
      <c r="M396" s="3" t="str">
        <f t="shared" si="324"/>
        <v>1.17</v>
      </c>
      <c r="N396" s="3" t="str">
        <f t="shared" si="325"/>
        <v>-</v>
      </c>
      <c r="O396" s="3">
        <f t="shared" si="326"/>
        <v>142.83000000000001</v>
      </c>
      <c r="P396" s="3">
        <f t="shared" ca="1" si="327"/>
        <v>85.531598564489258</v>
      </c>
      <c r="Q396" s="3">
        <f t="shared" ca="1" si="328"/>
        <v>24.777608652321558</v>
      </c>
      <c r="R396" s="85"/>
      <c r="S396" s="3" t="str">
        <f t="shared" si="329"/>
        <v>1.17</v>
      </c>
      <c r="T396" s="3" t="str">
        <f t="shared" si="330"/>
        <v>-</v>
      </c>
      <c r="U396" s="3">
        <f t="shared" si="331"/>
        <v>142.83000000000001</v>
      </c>
      <c r="V396" s="3">
        <f t="shared" ca="1" si="332"/>
        <v>85.531598564489258</v>
      </c>
      <c r="W396" s="3">
        <f t="shared" ca="1" si="333"/>
        <v>23.401074838303693</v>
      </c>
      <c r="X396" s="85"/>
      <c r="Y396" s="3" t="str">
        <f t="shared" si="334"/>
        <v>1.17</v>
      </c>
      <c r="Z396" s="3" t="str">
        <f t="shared" si="335"/>
        <v>-</v>
      </c>
      <c r="AA396" s="3">
        <f t="shared" si="336"/>
        <v>142.83000000000001</v>
      </c>
      <c r="AB396" s="3">
        <f t="shared" ca="1" si="337"/>
        <v>85.531598564489258</v>
      </c>
      <c r="AC396" s="3">
        <f t="shared" ca="1" si="338"/>
        <v>22.024541024285831</v>
      </c>
      <c r="AE396" s="3" t="str">
        <f t="shared" si="339"/>
        <v>1.17</v>
      </c>
      <c r="AF396" s="3" t="str">
        <f t="shared" si="340"/>
        <v>-</v>
      </c>
      <c r="AG396" s="3">
        <f t="shared" si="341"/>
        <v>142.83000000000001</v>
      </c>
      <c r="AH396" s="3">
        <f t="shared" ca="1" si="342"/>
        <v>85.531598564489258</v>
      </c>
      <c r="AI396" s="3">
        <f t="shared" ca="1" si="343"/>
        <v>20.648007210267966</v>
      </c>
      <c r="AK396" s="3" t="str">
        <f t="shared" si="344"/>
        <v>1.17</v>
      </c>
      <c r="AL396" s="3" t="str">
        <f t="shared" si="345"/>
        <v>-</v>
      </c>
      <c r="AM396" s="3">
        <f t="shared" si="346"/>
        <v>142.83000000000001</v>
      </c>
      <c r="AN396" s="3">
        <f t="shared" ca="1" si="347"/>
        <v>85.531598564489258</v>
      </c>
      <c r="AO396" s="3">
        <f t="shared" ca="1" si="348"/>
        <v>19.271473396250101</v>
      </c>
      <c r="AQ396" s="3" t="str">
        <f t="shared" si="349"/>
        <v>1.17</v>
      </c>
      <c r="AR396" s="3" t="str">
        <f t="shared" si="350"/>
        <v>-</v>
      </c>
      <c r="AS396" s="3">
        <f t="shared" si="351"/>
        <v>142.83000000000001</v>
      </c>
      <c r="AT396" s="3">
        <f t="shared" ca="1" si="352"/>
        <v>85.531598564489258</v>
      </c>
      <c r="AU396" s="3">
        <f t="shared" ca="1" si="353"/>
        <v>16.518405768214372</v>
      </c>
      <c r="AW396" s="3" t="str">
        <f t="shared" si="354"/>
        <v>1.17</v>
      </c>
      <c r="AX396" s="3" t="str">
        <f t="shared" si="355"/>
        <v>-</v>
      </c>
      <c r="AY396" s="3">
        <f t="shared" si="356"/>
        <v>142.83000000000001</v>
      </c>
      <c r="AZ396" s="3">
        <f t="shared" ca="1" si="357"/>
        <v>85.531598564489258</v>
      </c>
      <c r="BA396" s="3">
        <f t="shared" ca="1" si="358"/>
        <v>13.765338140178644</v>
      </c>
      <c r="BC396" s="3" t="str">
        <f t="shared" si="359"/>
        <v>1.17</v>
      </c>
      <c r="BD396" s="3" t="str">
        <f t="shared" si="360"/>
        <v>-</v>
      </c>
      <c r="BE396" s="3">
        <f t="shared" si="361"/>
        <v>142.83000000000001</v>
      </c>
      <c r="BF396" s="3">
        <f t="shared" ca="1" si="362"/>
        <v>85.531598564489258</v>
      </c>
      <c r="BG396" s="3">
        <f t="shared" ca="1" si="363"/>
        <v>8.2592028841071858</v>
      </c>
      <c r="BI396" s="3" t="str">
        <f t="shared" si="364"/>
        <v>1.17</v>
      </c>
      <c r="BJ396" s="3" t="str">
        <f t="shared" si="365"/>
        <v>-</v>
      </c>
      <c r="BK396" s="3">
        <f t="shared" si="366"/>
        <v>142.83000000000001</v>
      </c>
      <c r="BL396" s="3">
        <f t="shared" ca="1" si="367"/>
        <v>85.531598564489258</v>
      </c>
      <c r="BM396" s="3">
        <f t="shared" ca="1" si="368"/>
        <v>2.7530676280357289</v>
      </c>
    </row>
    <row r="397" spans="1:65" x14ac:dyDescent="0.3">
      <c r="A397" s="3" t="str">
        <f>'Forward collapse simulation'!B407</f>
        <v>1.17</v>
      </c>
      <c r="B397" s="3" t="str">
        <f>IF('Forward collapse simulation'!C407="","-",'Forward collapse simulation'!C407)</f>
        <v>-</v>
      </c>
      <c r="C397" s="3">
        <f>'Forward collapse simulation'!E407</f>
        <v>152.62</v>
      </c>
      <c r="D397" s="3">
        <f ca="1">'Forward collapse simulation'!AK407</f>
        <v>83.870784894350493</v>
      </c>
      <c r="E397" s="84">
        <f ca="1">'Forward collapse simulation'!AL407</f>
        <v>19.910904553344889</v>
      </c>
      <c r="G397" s="3" t="str">
        <f t="shared" si="319"/>
        <v>1.17</v>
      </c>
      <c r="H397" s="3" t="str">
        <f t="shared" si="320"/>
        <v>-</v>
      </c>
      <c r="I397" s="3">
        <f t="shared" si="321"/>
        <v>152.62</v>
      </c>
      <c r="J397" s="3">
        <f t="shared" ca="1" si="322"/>
        <v>83.870784894350493</v>
      </c>
      <c r="K397" s="3">
        <f t="shared" ca="1" si="323"/>
        <v>18.915359325677642</v>
      </c>
      <c r="M397" s="3" t="str">
        <f t="shared" si="324"/>
        <v>1.17</v>
      </c>
      <c r="N397" s="3" t="str">
        <f t="shared" si="325"/>
        <v>-</v>
      </c>
      <c r="O397" s="3">
        <f t="shared" si="326"/>
        <v>152.62</v>
      </c>
      <c r="P397" s="3">
        <f t="shared" ca="1" si="327"/>
        <v>83.870784894350493</v>
      </c>
      <c r="Q397" s="3">
        <f t="shared" ca="1" si="328"/>
        <v>17.919814098010399</v>
      </c>
      <c r="R397" s="85"/>
      <c r="S397" s="3" t="str">
        <f t="shared" si="329"/>
        <v>1.17</v>
      </c>
      <c r="T397" s="3" t="str">
        <f t="shared" si="330"/>
        <v>-</v>
      </c>
      <c r="U397" s="3">
        <f t="shared" si="331"/>
        <v>152.62</v>
      </c>
      <c r="V397" s="3">
        <f t="shared" ca="1" si="332"/>
        <v>83.870784894350493</v>
      </c>
      <c r="W397" s="3">
        <f t="shared" ca="1" si="333"/>
        <v>16.924268870343155</v>
      </c>
      <c r="X397" s="85"/>
      <c r="Y397" s="3" t="str">
        <f t="shared" si="334"/>
        <v>1.17</v>
      </c>
      <c r="Z397" s="3" t="str">
        <f t="shared" si="335"/>
        <v>-</v>
      </c>
      <c r="AA397" s="3">
        <f t="shared" si="336"/>
        <v>152.62</v>
      </c>
      <c r="AB397" s="3">
        <f t="shared" ca="1" si="337"/>
        <v>83.870784894350493</v>
      </c>
      <c r="AC397" s="3">
        <f t="shared" ca="1" si="338"/>
        <v>15.928723642675912</v>
      </c>
      <c r="AE397" s="3" t="str">
        <f t="shared" si="339"/>
        <v>1.17</v>
      </c>
      <c r="AF397" s="3" t="str">
        <f t="shared" si="340"/>
        <v>-</v>
      </c>
      <c r="AG397" s="3">
        <f t="shared" si="341"/>
        <v>152.62</v>
      </c>
      <c r="AH397" s="3">
        <f t="shared" ca="1" si="342"/>
        <v>83.870784894350493</v>
      </c>
      <c r="AI397" s="3">
        <f t="shared" ca="1" si="343"/>
        <v>14.933178415008665</v>
      </c>
      <c r="AK397" s="3" t="str">
        <f t="shared" si="344"/>
        <v>1.17</v>
      </c>
      <c r="AL397" s="3" t="str">
        <f t="shared" si="345"/>
        <v>-</v>
      </c>
      <c r="AM397" s="3">
        <f t="shared" si="346"/>
        <v>152.62</v>
      </c>
      <c r="AN397" s="3">
        <f t="shared" ca="1" si="347"/>
        <v>83.870784894350493</v>
      </c>
      <c r="AO397" s="3">
        <f t="shared" ca="1" si="348"/>
        <v>13.937633187341421</v>
      </c>
      <c r="AQ397" s="3" t="str">
        <f t="shared" si="349"/>
        <v>1.17</v>
      </c>
      <c r="AR397" s="3" t="str">
        <f t="shared" si="350"/>
        <v>-</v>
      </c>
      <c r="AS397" s="3">
        <f t="shared" si="351"/>
        <v>152.62</v>
      </c>
      <c r="AT397" s="3">
        <f t="shared" ca="1" si="352"/>
        <v>83.870784894350493</v>
      </c>
      <c r="AU397" s="3">
        <f t="shared" ca="1" si="353"/>
        <v>11.946542732006932</v>
      </c>
      <c r="AW397" s="3" t="str">
        <f t="shared" si="354"/>
        <v>1.17</v>
      </c>
      <c r="AX397" s="3" t="str">
        <f t="shared" si="355"/>
        <v>-</v>
      </c>
      <c r="AY397" s="3">
        <f t="shared" si="356"/>
        <v>152.62</v>
      </c>
      <c r="AZ397" s="3">
        <f t="shared" ca="1" si="357"/>
        <v>83.870784894350493</v>
      </c>
      <c r="BA397" s="3">
        <f t="shared" ca="1" si="358"/>
        <v>9.9554522766724443</v>
      </c>
      <c r="BC397" s="3" t="str">
        <f t="shared" si="359"/>
        <v>1.17</v>
      </c>
      <c r="BD397" s="3" t="str">
        <f t="shared" si="360"/>
        <v>-</v>
      </c>
      <c r="BE397" s="3">
        <f t="shared" si="361"/>
        <v>152.62</v>
      </c>
      <c r="BF397" s="3">
        <f t="shared" ca="1" si="362"/>
        <v>83.870784894350493</v>
      </c>
      <c r="BG397" s="3">
        <f t="shared" ca="1" si="363"/>
        <v>5.9732713660034662</v>
      </c>
      <c r="BI397" s="3" t="str">
        <f t="shared" si="364"/>
        <v>1.17</v>
      </c>
      <c r="BJ397" s="3" t="str">
        <f t="shared" si="365"/>
        <v>-</v>
      </c>
      <c r="BK397" s="3">
        <f t="shared" si="366"/>
        <v>152.62</v>
      </c>
      <c r="BL397" s="3">
        <f t="shared" ca="1" si="367"/>
        <v>83.870784894350493</v>
      </c>
      <c r="BM397" s="3">
        <f t="shared" ca="1" si="368"/>
        <v>1.991090455334489</v>
      </c>
    </row>
    <row r="398" spans="1:65" x14ac:dyDescent="0.3">
      <c r="A398" s="3" t="str">
        <f>'Forward collapse simulation'!B408</f>
        <v>1.17</v>
      </c>
      <c r="B398" s="3" t="str">
        <f>IF('Forward collapse simulation'!C408="","-",'Forward collapse simulation'!C408)</f>
        <v>-</v>
      </c>
      <c r="C398" s="3">
        <f>'Forward collapse simulation'!E408</f>
        <v>150.04</v>
      </c>
      <c r="D398" s="3">
        <f ca="1">'Forward collapse simulation'!AK408</f>
        <v>79.878490493461669</v>
      </c>
      <c r="E398" s="84">
        <f ca="1">'Forward collapse simulation'!AL408</f>
        <v>14.471070498290681</v>
      </c>
      <c r="G398" s="3" t="str">
        <f t="shared" si="319"/>
        <v>1.17</v>
      </c>
      <c r="H398" s="3" t="str">
        <f t="shared" si="320"/>
        <v>-</v>
      </c>
      <c r="I398" s="3">
        <f t="shared" si="321"/>
        <v>150.04</v>
      </c>
      <c r="J398" s="3">
        <f t="shared" ca="1" si="322"/>
        <v>79.878490493461669</v>
      </c>
      <c r="K398" s="3">
        <f t="shared" ca="1" si="323"/>
        <v>13.747516973376147</v>
      </c>
      <c r="M398" s="3" t="str">
        <f t="shared" si="324"/>
        <v>1.17</v>
      </c>
      <c r="N398" s="3" t="str">
        <f t="shared" si="325"/>
        <v>-</v>
      </c>
      <c r="O398" s="3">
        <f t="shared" si="326"/>
        <v>150.04</v>
      </c>
      <c r="P398" s="3">
        <f t="shared" ca="1" si="327"/>
        <v>79.878490493461669</v>
      </c>
      <c r="Q398" s="3">
        <f t="shared" ca="1" si="328"/>
        <v>13.023963448461613</v>
      </c>
      <c r="R398" s="85"/>
      <c r="S398" s="3" t="str">
        <f t="shared" si="329"/>
        <v>1.17</v>
      </c>
      <c r="T398" s="3" t="str">
        <f t="shared" si="330"/>
        <v>-</v>
      </c>
      <c r="U398" s="3">
        <f t="shared" si="331"/>
        <v>150.04</v>
      </c>
      <c r="V398" s="3">
        <f t="shared" ca="1" si="332"/>
        <v>79.878490493461669</v>
      </c>
      <c r="W398" s="3">
        <f t="shared" ca="1" si="333"/>
        <v>12.300409923547079</v>
      </c>
      <c r="X398" s="85"/>
      <c r="Y398" s="3" t="str">
        <f t="shared" si="334"/>
        <v>1.17</v>
      </c>
      <c r="Z398" s="3" t="str">
        <f t="shared" si="335"/>
        <v>-</v>
      </c>
      <c r="AA398" s="3">
        <f t="shared" si="336"/>
        <v>150.04</v>
      </c>
      <c r="AB398" s="3">
        <f t="shared" ca="1" si="337"/>
        <v>79.878490493461669</v>
      </c>
      <c r="AC398" s="3">
        <f t="shared" ca="1" si="338"/>
        <v>11.576856398632545</v>
      </c>
      <c r="AE398" s="3" t="str">
        <f t="shared" si="339"/>
        <v>1.17</v>
      </c>
      <c r="AF398" s="3" t="str">
        <f t="shared" si="340"/>
        <v>-</v>
      </c>
      <c r="AG398" s="3">
        <f t="shared" si="341"/>
        <v>150.04</v>
      </c>
      <c r="AH398" s="3">
        <f t="shared" ca="1" si="342"/>
        <v>79.878490493461669</v>
      </c>
      <c r="AI398" s="3">
        <f t="shared" ca="1" si="343"/>
        <v>10.853302873718011</v>
      </c>
      <c r="AK398" s="3" t="str">
        <f t="shared" si="344"/>
        <v>1.17</v>
      </c>
      <c r="AL398" s="3" t="str">
        <f t="shared" si="345"/>
        <v>-</v>
      </c>
      <c r="AM398" s="3">
        <f t="shared" si="346"/>
        <v>150.04</v>
      </c>
      <c r="AN398" s="3">
        <f t="shared" ca="1" si="347"/>
        <v>79.878490493461669</v>
      </c>
      <c r="AO398" s="3">
        <f t="shared" ca="1" si="348"/>
        <v>10.129749348803475</v>
      </c>
      <c r="AQ398" s="3" t="str">
        <f t="shared" si="349"/>
        <v>1.17</v>
      </c>
      <c r="AR398" s="3" t="str">
        <f t="shared" si="350"/>
        <v>-</v>
      </c>
      <c r="AS398" s="3">
        <f t="shared" si="351"/>
        <v>150.04</v>
      </c>
      <c r="AT398" s="3">
        <f t="shared" ca="1" si="352"/>
        <v>79.878490493461669</v>
      </c>
      <c r="AU398" s="3">
        <f t="shared" ca="1" si="353"/>
        <v>8.6826422989744074</v>
      </c>
      <c r="AW398" s="3" t="str">
        <f t="shared" si="354"/>
        <v>1.17</v>
      </c>
      <c r="AX398" s="3" t="str">
        <f t="shared" si="355"/>
        <v>-</v>
      </c>
      <c r="AY398" s="3">
        <f t="shared" si="356"/>
        <v>150.04</v>
      </c>
      <c r="AZ398" s="3">
        <f t="shared" ca="1" si="357"/>
        <v>79.878490493461669</v>
      </c>
      <c r="BA398" s="3">
        <f t="shared" ca="1" si="358"/>
        <v>7.2355352491453404</v>
      </c>
      <c r="BC398" s="3" t="str">
        <f t="shared" si="359"/>
        <v>1.17</v>
      </c>
      <c r="BD398" s="3" t="str">
        <f t="shared" si="360"/>
        <v>-</v>
      </c>
      <c r="BE398" s="3">
        <f t="shared" si="361"/>
        <v>150.04</v>
      </c>
      <c r="BF398" s="3">
        <f t="shared" ca="1" si="362"/>
        <v>79.878490493461669</v>
      </c>
      <c r="BG398" s="3">
        <f t="shared" ca="1" si="363"/>
        <v>4.3413211494872037</v>
      </c>
      <c r="BI398" s="3" t="str">
        <f t="shared" si="364"/>
        <v>1.17</v>
      </c>
      <c r="BJ398" s="3" t="str">
        <f t="shared" si="365"/>
        <v>-</v>
      </c>
      <c r="BK398" s="3">
        <f t="shared" si="366"/>
        <v>150.04</v>
      </c>
      <c r="BL398" s="3">
        <f t="shared" ca="1" si="367"/>
        <v>79.878490493461669</v>
      </c>
      <c r="BM398" s="3">
        <f t="shared" ca="1" si="368"/>
        <v>1.4471070498290681</v>
      </c>
    </row>
    <row r="399" spans="1:65" x14ac:dyDescent="0.3">
      <c r="A399" s="3" t="str">
        <f>'Forward collapse simulation'!B409</f>
        <v>1.17</v>
      </c>
      <c r="B399" s="3" t="str">
        <f>IF('Forward collapse simulation'!C409="","-",'Forward collapse simulation'!C409)</f>
        <v>-</v>
      </c>
      <c r="C399" s="3">
        <f>'Forward collapse simulation'!E409</f>
        <v>153.33000000000001</v>
      </c>
      <c r="D399" s="3">
        <f ca="1">'Forward collapse simulation'!AK409</f>
        <v>73.200173882403405</v>
      </c>
      <c r="E399" s="84">
        <f ca="1">'Forward collapse simulation'!AL409</f>
        <v>9.6792335082046463</v>
      </c>
      <c r="G399" s="3" t="str">
        <f t="shared" si="319"/>
        <v>1.17</v>
      </c>
      <c r="H399" s="3" t="str">
        <f t="shared" si="320"/>
        <v>-</v>
      </c>
      <c r="I399" s="3">
        <f t="shared" si="321"/>
        <v>153.33000000000001</v>
      </c>
      <c r="J399" s="3">
        <f t="shared" ca="1" si="322"/>
        <v>73.200173882403405</v>
      </c>
      <c r="K399" s="3">
        <f t="shared" ca="1" si="323"/>
        <v>9.195271832794413</v>
      </c>
      <c r="M399" s="3" t="str">
        <f t="shared" si="324"/>
        <v>1.17</v>
      </c>
      <c r="N399" s="3" t="str">
        <f t="shared" si="325"/>
        <v>-</v>
      </c>
      <c r="O399" s="3">
        <f t="shared" si="326"/>
        <v>153.33000000000001</v>
      </c>
      <c r="P399" s="3">
        <f t="shared" ca="1" si="327"/>
        <v>73.200173882403405</v>
      </c>
      <c r="Q399" s="3">
        <f t="shared" ca="1" si="328"/>
        <v>8.7113101573841814</v>
      </c>
      <c r="R399" s="85"/>
      <c r="S399" s="3" t="str">
        <f t="shared" si="329"/>
        <v>1.17</v>
      </c>
      <c r="T399" s="3" t="str">
        <f t="shared" si="330"/>
        <v>-</v>
      </c>
      <c r="U399" s="3">
        <f t="shared" si="331"/>
        <v>153.33000000000001</v>
      </c>
      <c r="V399" s="3">
        <f t="shared" ca="1" si="332"/>
        <v>73.200173882403405</v>
      </c>
      <c r="W399" s="3">
        <f t="shared" ca="1" si="333"/>
        <v>8.2273484819739497</v>
      </c>
      <c r="X399" s="85"/>
      <c r="Y399" s="3" t="str">
        <f t="shared" si="334"/>
        <v>1.17</v>
      </c>
      <c r="Z399" s="3" t="str">
        <f t="shared" si="335"/>
        <v>-</v>
      </c>
      <c r="AA399" s="3">
        <f t="shared" si="336"/>
        <v>153.33000000000001</v>
      </c>
      <c r="AB399" s="3">
        <f t="shared" ca="1" si="337"/>
        <v>73.200173882403405</v>
      </c>
      <c r="AC399" s="3">
        <f t="shared" ca="1" si="338"/>
        <v>7.7433868065637173</v>
      </c>
      <c r="AE399" s="3" t="str">
        <f t="shared" si="339"/>
        <v>1.17</v>
      </c>
      <c r="AF399" s="3" t="str">
        <f t="shared" si="340"/>
        <v>-</v>
      </c>
      <c r="AG399" s="3">
        <f t="shared" si="341"/>
        <v>153.33000000000001</v>
      </c>
      <c r="AH399" s="3">
        <f t="shared" ca="1" si="342"/>
        <v>73.200173882403405</v>
      </c>
      <c r="AI399" s="3">
        <f t="shared" ca="1" si="343"/>
        <v>7.2594251311534848</v>
      </c>
      <c r="AK399" s="3" t="str">
        <f t="shared" si="344"/>
        <v>1.17</v>
      </c>
      <c r="AL399" s="3" t="str">
        <f t="shared" si="345"/>
        <v>-</v>
      </c>
      <c r="AM399" s="3">
        <f t="shared" si="346"/>
        <v>153.33000000000001</v>
      </c>
      <c r="AN399" s="3">
        <f t="shared" ca="1" si="347"/>
        <v>73.200173882403405</v>
      </c>
      <c r="AO399" s="3">
        <f t="shared" ca="1" si="348"/>
        <v>6.7754634557432523</v>
      </c>
      <c r="AQ399" s="3" t="str">
        <f t="shared" si="349"/>
        <v>1.17</v>
      </c>
      <c r="AR399" s="3" t="str">
        <f t="shared" si="350"/>
        <v>-</v>
      </c>
      <c r="AS399" s="3">
        <f t="shared" si="351"/>
        <v>153.33000000000001</v>
      </c>
      <c r="AT399" s="3">
        <f t="shared" ca="1" si="352"/>
        <v>73.200173882403405</v>
      </c>
      <c r="AU399" s="3">
        <f t="shared" ca="1" si="353"/>
        <v>5.8075401049227873</v>
      </c>
      <c r="AW399" s="3" t="str">
        <f t="shared" si="354"/>
        <v>1.17</v>
      </c>
      <c r="AX399" s="3" t="str">
        <f t="shared" si="355"/>
        <v>-</v>
      </c>
      <c r="AY399" s="3">
        <f t="shared" si="356"/>
        <v>153.33000000000001</v>
      </c>
      <c r="AZ399" s="3">
        <f t="shared" ca="1" si="357"/>
        <v>73.200173882403405</v>
      </c>
      <c r="BA399" s="3">
        <f t="shared" ca="1" si="358"/>
        <v>4.8396167541023232</v>
      </c>
      <c r="BC399" s="3" t="str">
        <f t="shared" si="359"/>
        <v>1.17</v>
      </c>
      <c r="BD399" s="3" t="str">
        <f t="shared" si="360"/>
        <v>-</v>
      </c>
      <c r="BE399" s="3">
        <f t="shared" si="361"/>
        <v>153.33000000000001</v>
      </c>
      <c r="BF399" s="3">
        <f t="shared" ca="1" si="362"/>
        <v>73.200173882403405</v>
      </c>
      <c r="BG399" s="3">
        <f t="shared" ca="1" si="363"/>
        <v>2.9037700524613936</v>
      </c>
      <c r="BI399" s="3" t="str">
        <f t="shared" si="364"/>
        <v>1.17</v>
      </c>
      <c r="BJ399" s="3" t="str">
        <f t="shared" si="365"/>
        <v>-</v>
      </c>
      <c r="BK399" s="3">
        <f t="shared" si="366"/>
        <v>153.33000000000001</v>
      </c>
      <c r="BL399" s="3">
        <f t="shared" ca="1" si="367"/>
        <v>73.200173882403405</v>
      </c>
      <c r="BM399" s="3">
        <f t="shared" ca="1" si="368"/>
        <v>0.96792335082046466</v>
      </c>
    </row>
    <row r="400" spans="1:65" x14ac:dyDescent="0.3">
      <c r="A400" s="3" t="str">
        <f>'Forward collapse simulation'!B410</f>
        <v>1.17</v>
      </c>
      <c r="B400" s="3" t="str">
        <f>IF('Forward collapse simulation'!C410="","-",'Forward collapse simulation'!C410)</f>
        <v>-</v>
      </c>
      <c r="C400" s="3">
        <f>'Forward collapse simulation'!E410</f>
        <v>151.9</v>
      </c>
      <c r="D400" s="3">
        <f ca="1">'Forward collapse simulation'!AK410</f>
        <v>64.960455455815733</v>
      </c>
      <c r="E400" s="84">
        <f ca="1">'Forward collapse simulation'!AL410</f>
        <v>6.9218400052615587</v>
      </c>
      <c r="G400" s="3" t="str">
        <f t="shared" si="319"/>
        <v>1.17</v>
      </c>
      <c r="H400" s="3" t="str">
        <f t="shared" si="320"/>
        <v>-</v>
      </c>
      <c r="I400" s="3">
        <f t="shared" si="321"/>
        <v>151.9</v>
      </c>
      <c r="J400" s="3">
        <f t="shared" ca="1" si="322"/>
        <v>64.960455455815733</v>
      </c>
      <c r="K400" s="3">
        <f t="shared" ca="1" si="323"/>
        <v>6.5757480049984807</v>
      </c>
      <c r="M400" s="3" t="str">
        <f t="shared" si="324"/>
        <v>1.17</v>
      </c>
      <c r="N400" s="3" t="str">
        <f t="shared" si="325"/>
        <v>-</v>
      </c>
      <c r="O400" s="3">
        <f t="shared" si="326"/>
        <v>151.9</v>
      </c>
      <c r="P400" s="3">
        <f t="shared" ca="1" si="327"/>
        <v>64.960455455815733</v>
      </c>
      <c r="Q400" s="3">
        <f t="shared" ca="1" si="328"/>
        <v>6.2296560047354026</v>
      </c>
      <c r="R400" s="85"/>
      <c r="S400" s="3" t="str">
        <f t="shared" si="329"/>
        <v>1.17</v>
      </c>
      <c r="T400" s="3" t="str">
        <f t="shared" si="330"/>
        <v>-</v>
      </c>
      <c r="U400" s="3">
        <f t="shared" si="331"/>
        <v>151.9</v>
      </c>
      <c r="V400" s="3">
        <f t="shared" ca="1" si="332"/>
        <v>64.960455455815733</v>
      </c>
      <c r="W400" s="3">
        <f t="shared" ca="1" si="333"/>
        <v>5.8835640044723245</v>
      </c>
      <c r="X400" s="85"/>
      <c r="Y400" s="3" t="str">
        <f t="shared" si="334"/>
        <v>1.17</v>
      </c>
      <c r="Z400" s="3" t="str">
        <f t="shared" si="335"/>
        <v>-</v>
      </c>
      <c r="AA400" s="3">
        <f t="shared" si="336"/>
        <v>151.9</v>
      </c>
      <c r="AB400" s="3">
        <f t="shared" ca="1" si="337"/>
        <v>64.960455455815733</v>
      </c>
      <c r="AC400" s="3">
        <f t="shared" ca="1" si="338"/>
        <v>5.5374720042092473</v>
      </c>
      <c r="AE400" s="3" t="str">
        <f t="shared" si="339"/>
        <v>1.17</v>
      </c>
      <c r="AF400" s="3" t="str">
        <f t="shared" si="340"/>
        <v>-</v>
      </c>
      <c r="AG400" s="3">
        <f t="shared" si="341"/>
        <v>151.9</v>
      </c>
      <c r="AH400" s="3">
        <f t="shared" ca="1" si="342"/>
        <v>64.960455455815733</v>
      </c>
      <c r="AI400" s="3">
        <f t="shared" ca="1" si="343"/>
        <v>5.1913800039461693</v>
      </c>
      <c r="AK400" s="3" t="str">
        <f t="shared" si="344"/>
        <v>1.17</v>
      </c>
      <c r="AL400" s="3" t="str">
        <f t="shared" si="345"/>
        <v>-</v>
      </c>
      <c r="AM400" s="3">
        <f t="shared" si="346"/>
        <v>151.9</v>
      </c>
      <c r="AN400" s="3">
        <f t="shared" ca="1" si="347"/>
        <v>64.960455455815733</v>
      </c>
      <c r="AO400" s="3">
        <f t="shared" ca="1" si="348"/>
        <v>4.8452880036830912</v>
      </c>
      <c r="AQ400" s="3" t="str">
        <f t="shared" si="349"/>
        <v>1.17</v>
      </c>
      <c r="AR400" s="3" t="str">
        <f t="shared" si="350"/>
        <v>-</v>
      </c>
      <c r="AS400" s="3">
        <f t="shared" si="351"/>
        <v>151.9</v>
      </c>
      <c r="AT400" s="3">
        <f t="shared" ca="1" si="352"/>
        <v>64.960455455815733</v>
      </c>
      <c r="AU400" s="3">
        <f t="shared" ca="1" si="353"/>
        <v>4.1531040031569351</v>
      </c>
      <c r="AW400" s="3" t="str">
        <f t="shared" si="354"/>
        <v>1.17</v>
      </c>
      <c r="AX400" s="3" t="str">
        <f t="shared" si="355"/>
        <v>-</v>
      </c>
      <c r="AY400" s="3">
        <f t="shared" si="356"/>
        <v>151.9</v>
      </c>
      <c r="AZ400" s="3">
        <f t="shared" ca="1" si="357"/>
        <v>64.960455455815733</v>
      </c>
      <c r="BA400" s="3">
        <f t="shared" ca="1" si="358"/>
        <v>3.4609200026307794</v>
      </c>
      <c r="BC400" s="3" t="str">
        <f t="shared" si="359"/>
        <v>1.17</v>
      </c>
      <c r="BD400" s="3" t="str">
        <f t="shared" si="360"/>
        <v>-</v>
      </c>
      <c r="BE400" s="3">
        <f t="shared" si="361"/>
        <v>151.9</v>
      </c>
      <c r="BF400" s="3">
        <f t="shared" ca="1" si="362"/>
        <v>64.960455455815733</v>
      </c>
      <c r="BG400" s="3">
        <f t="shared" ca="1" si="363"/>
        <v>2.0765520015784675</v>
      </c>
      <c r="BI400" s="3" t="str">
        <f t="shared" si="364"/>
        <v>1.17</v>
      </c>
      <c r="BJ400" s="3" t="str">
        <f t="shared" si="365"/>
        <v>-</v>
      </c>
      <c r="BK400" s="3">
        <f t="shared" si="366"/>
        <v>151.9</v>
      </c>
      <c r="BL400" s="3">
        <f t="shared" ca="1" si="367"/>
        <v>64.960455455815733</v>
      </c>
      <c r="BM400" s="3">
        <f t="shared" ca="1" si="368"/>
        <v>0.69218400052615592</v>
      </c>
    </row>
    <row r="401" spans="1:65" x14ac:dyDescent="0.3">
      <c r="A401" s="3" t="str">
        <f>'Forward collapse simulation'!B411</f>
        <v>1.17</v>
      </c>
      <c r="B401" s="3" t="str">
        <f>IF('Forward collapse simulation'!C411="","-",'Forward collapse simulation'!C411)</f>
        <v>-</v>
      </c>
      <c r="C401" s="3">
        <f>'Forward collapse simulation'!E411</f>
        <v>155.05000000000001</v>
      </c>
      <c r="D401" s="3">
        <f>'Forward collapse simulation'!AK411</f>
        <v>-7.77</v>
      </c>
      <c r="E401" s="84">
        <f>'Forward collapse simulation'!AL411</f>
        <v>6.0439999999999996</v>
      </c>
      <c r="G401" s="3" t="str">
        <f t="shared" si="319"/>
        <v>1.17</v>
      </c>
      <c r="H401" s="3" t="str">
        <f t="shared" si="320"/>
        <v>-</v>
      </c>
      <c r="I401" s="3">
        <f t="shared" si="321"/>
        <v>155.05000000000001</v>
      </c>
      <c r="J401" s="3">
        <f t="shared" si="322"/>
        <v>-7.77</v>
      </c>
      <c r="K401" s="3">
        <f t="shared" si="323"/>
        <v>5.7417999999999996</v>
      </c>
      <c r="M401" s="3" t="str">
        <f t="shared" si="324"/>
        <v>1.17</v>
      </c>
      <c r="N401" s="3" t="str">
        <f t="shared" si="325"/>
        <v>-</v>
      </c>
      <c r="O401" s="3">
        <f t="shared" si="326"/>
        <v>155.05000000000001</v>
      </c>
      <c r="P401" s="3">
        <f t="shared" si="327"/>
        <v>-7.77</v>
      </c>
      <c r="Q401" s="3">
        <f t="shared" si="328"/>
        <v>5.4395999999999995</v>
      </c>
      <c r="R401" s="85"/>
      <c r="S401" s="3" t="str">
        <f t="shared" si="329"/>
        <v>1.17</v>
      </c>
      <c r="T401" s="3" t="str">
        <f t="shared" si="330"/>
        <v>-</v>
      </c>
      <c r="U401" s="3">
        <f t="shared" si="331"/>
        <v>155.05000000000001</v>
      </c>
      <c r="V401" s="3">
        <f t="shared" si="332"/>
        <v>-7.77</v>
      </c>
      <c r="W401" s="3">
        <f t="shared" si="333"/>
        <v>5.1373999999999995</v>
      </c>
      <c r="X401" s="85"/>
      <c r="Y401" s="3" t="str">
        <f t="shared" si="334"/>
        <v>1.17</v>
      </c>
      <c r="Z401" s="3" t="str">
        <f t="shared" si="335"/>
        <v>-</v>
      </c>
      <c r="AA401" s="3">
        <f t="shared" si="336"/>
        <v>155.05000000000001</v>
      </c>
      <c r="AB401" s="3">
        <f t="shared" si="337"/>
        <v>-7.77</v>
      </c>
      <c r="AC401" s="3">
        <f t="shared" si="338"/>
        <v>4.8352000000000004</v>
      </c>
      <c r="AE401" s="3" t="str">
        <f t="shared" si="339"/>
        <v>1.17</v>
      </c>
      <c r="AF401" s="3" t="str">
        <f t="shared" si="340"/>
        <v>-</v>
      </c>
      <c r="AG401" s="3">
        <f t="shared" si="341"/>
        <v>155.05000000000001</v>
      </c>
      <c r="AH401" s="3">
        <f t="shared" si="342"/>
        <v>-7.77</v>
      </c>
      <c r="AI401" s="3">
        <f t="shared" si="343"/>
        <v>4.5329999999999995</v>
      </c>
      <c r="AK401" s="3" t="str">
        <f t="shared" si="344"/>
        <v>1.17</v>
      </c>
      <c r="AL401" s="3" t="str">
        <f t="shared" si="345"/>
        <v>-</v>
      </c>
      <c r="AM401" s="3">
        <f t="shared" si="346"/>
        <v>155.05000000000001</v>
      </c>
      <c r="AN401" s="3">
        <f t="shared" si="347"/>
        <v>-7.77</v>
      </c>
      <c r="AO401" s="3">
        <f t="shared" si="348"/>
        <v>4.2307999999999995</v>
      </c>
      <c r="AQ401" s="3" t="str">
        <f t="shared" si="349"/>
        <v>1.17</v>
      </c>
      <c r="AR401" s="3" t="str">
        <f t="shared" si="350"/>
        <v>-</v>
      </c>
      <c r="AS401" s="3">
        <f t="shared" si="351"/>
        <v>155.05000000000001</v>
      </c>
      <c r="AT401" s="3">
        <f t="shared" si="352"/>
        <v>-7.77</v>
      </c>
      <c r="AU401" s="3">
        <f t="shared" si="353"/>
        <v>3.6263999999999994</v>
      </c>
      <c r="AW401" s="3" t="str">
        <f t="shared" si="354"/>
        <v>1.17</v>
      </c>
      <c r="AX401" s="3" t="str">
        <f t="shared" si="355"/>
        <v>-</v>
      </c>
      <c r="AY401" s="3">
        <f t="shared" si="356"/>
        <v>155.05000000000001</v>
      </c>
      <c r="AZ401" s="3">
        <f t="shared" si="357"/>
        <v>-7.77</v>
      </c>
      <c r="BA401" s="3">
        <f t="shared" si="358"/>
        <v>3.0219999999999998</v>
      </c>
      <c r="BC401" s="3" t="str">
        <f t="shared" si="359"/>
        <v>1.17</v>
      </c>
      <c r="BD401" s="3" t="str">
        <f t="shared" si="360"/>
        <v>-</v>
      </c>
      <c r="BE401" s="3">
        <f t="shared" si="361"/>
        <v>155.05000000000001</v>
      </c>
      <c r="BF401" s="3">
        <f t="shared" si="362"/>
        <v>-7.77</v>
      </c>
      <c r="BG401" s="3">
        <f t="shared" si="363"/>
        <v>1.8131999999999997</v>
      </c>
      <c r="BI401" s="3" t="str">
        <f t="shared" si="364"/>
        <v>1.17</v>
      </c>
      <c r="BJ401" s="3" t="str">
        <f t="shared" si="365"/>
        <v>-</v>
      </c>
      <c r="BK401" s="3">
        <f t="shared" si="366"/>
        <v>155.05000000000001</v>
      </c>
      <c r="BL401" s="3">
        <f t="shared" si="367"/>
        <v>-7.77</v>
      </c>
      <c r="BM401" s="3">
        <f t="shared" si="368"/>
        <v>0.60440000000000005</v>
      </c>
    </row>
    <row r="402" spans="1:65" x14ac:dyDescent="0.3">
      <c r="A402" s="3" t="str">
        <f>'Forward collapse simulation'!B412</f>
        <v>1.17</v>
      </c>
      <c r="B402" s="3" t="str">
        <f>IF('Forward collapse simulation'!C412="","-",'Forward collapse simulation'!C412)</f>
        <v>-</v>
      </c>
      <c r="C402" s="3">
        <f>'Forward collapse simulation'!E412</f>
        <v>155.12</v>
      </c>
      <c r="D402" s="3">
        <f>'Forward collapse simulation'!AK412</f>
        <v>-16.170000000000002</v>
      </c>
      <c r="E402" s="84">
        <f>'Forward collapse simulation'!AL412</f>
        <v>3.5369999999999999</v>
      </c>
      <c r="G402" s="3" t="str">
        <f t="shared" si="319"/>
        <v>1.17</v>
      </c>
      <c r="H402" s="3" t="str">
        <f t="shared" si="320"/>
        <v>-</v>
      </c>
      <c r="I402" s="3">
        <f t="shared" si="321"/>
        <v>155.12</v>
      </c>
      <c r="J402" s="3">
        <f t="shared" si="322"/>
        <v>-16.170000000000002</v>
      </c>
      <c r="K402" s="3">
        <f t="shared" si="323"/>
        <v>3.36015</v>
      </c>
      <c r="M402" s="3" t="str">
        <f t="shared" si="324"/>
        <v>1.17</v>
      </c>
      <c r="N402" s="3" t="str">
        <f t="shared" si="325"/>
        <v>-</v>
      </c>
      <c r="O402" s="3">
        <f t="shared" si="326"/>
        <v>155.12</v>
      </c>
      <c r="P402" s="3">
        <f t="shared" si="327"/>
        <v>-16.170000000000002</v>
      </c>
      <c r="Q402" s="3">
        <f t="shared" si="328"/>
        <v>3.1833</v>
      </c>
      <c r="R402" s="85"/>
      <c r="S402" s="3" t="str">
        <f t="shared" si="329"/>
        <v>1.17</v>
      </c>
      <c r="T402" s="3" t="str">
        <f t="shared" si="330"/>
        <v>-</v>
      </c>
      <c r="U402" s="3">
        <f t="shared" si="331"/>
        <v>155.12</v>
      </c>
      <c r="V402" s="3">
        <f t="shared" si="332"/>
        <v>-16.170000000000002</v>
      </c>
      <c r="W402" s="3">
        <f t="shared" si="333"/>
        <v>3.0064500000000001</v>
      </c>
      <c r="X402" s="85"/>
      <c r="Y402" s="3" t="str">
        <f t="shared" si="334"/>
        <v>1.17</v>
      </c>
      <c r="Z402" s="3" t="str">
        <f t="shared" si="335"/>
        <v>-</v>
      </c>
      <c r="AA402" s="3">
        <f t="shared" si="336"/>
        <v>155.12</v>
      </c>
      <c r="AB402" s="3">
        <f t="shared" si="337"/>
        <v>-16.170000000000002</v>
      </c>
      <c r="AC402" s="3">
        <f t="shared" si="338"/>
        <v>2.8296000000000001</v>
      </c>
      <c r="AE402" s="3" t="str">
        <f t="shared" si="339"/>
        <v>1.17</v>
      </c>
      <c r="AF402" s="3" t="str">
        <f t="shared" si="340"/>
        <v>-</v>
      </c>
      <c r="AG402" s="3">
        <f t="shared" si="341"/>
        <v>155.12</v>
      </c>
      <c r="AH402" s="3">
        <f t="shared" si="342"/>
        <v>-16.170000000000002</v>
      </c>
      <c r="AI402" s="3">
        <f t="shared" si="343"/>
        <v>2.6527500000000002</v>
      </c>
      <c r="AK402" s="3" t="str">
        <f t="shared" si="344"/>
        <v>1.17</v>
      </c>
      <c r="AL402" s="3" t="str">
        <f t="shared" si="345"/>
        <v>-</v>
      </c>
      <c r="AM402" s="3">
        <f t="shared" si="346"/>
        <v>155.12</v>
      </c>
      <c r="AN402" s="3">
        <f t="shared" si="347"/>
        <v>-16.170000000000002</v>
      </c>
      <c r="AO402" s="3">
        <f t="shared" si="348"/>
        <v>2.4758999999999998</v>
      </c>
      <c r="AQ402" s="3" t="str">
        <f t="shared" si="349"/>
        <v>1.17</v>
      </c>
      <c r="AR402" s="3" t="str">
        <f t="shared" si="350"/>
        <v>-</v>
      </c>
      <c r="AS402" s="3">
        <f t="shared" si="351"/>
        <v>155.12</v>
      </c>
      <c r="AT402" s="3">
        <f t="shared" si="352"/>
        <v>-16.170000000000002</v>
      </c>
      <c r="AU402" s="3">
        <f t="shared" si="353"/>
        <v>2.1221999999999999</v>
      </c>
      <c r="AW402" s="3" t="str">
        <f t="shared" si="354"/>
        <v>1.17</v>
      </c>
      <c r="AX402" s="3" t="str">
        <f t="shared" si="355"/>
        <v>-</v>
      </c>
      <c r="AY402" s="3">
        <f t="shared" si="356"/>
        <v>155.12</v>
      </c>
      <c r="AZ402" s="3">
        <f t="shared" si="357"/>
        <v>-16.170000000000002</v>
      </c>
      <c r="BA402" s="3">
        <f t="shared" si="358"/>
        <v>1.7685</v>
      </c>
      <c r="BC402" s="3" t="str">
        <f t="shared" si="359"/>
        <v>1.17</v>
      </c>
      <c r="BD402" s="3" t="str">
        <f t="shared" si="360"/>
        <v>-</v>
      </c>
      <c r="BE402" s="3">
        <f t="shared" si="361"/>
        <v>155.12</v>
      </c>
      <c r="BF402" s="3">
        <f t="shared" si="362"/>
        <v>-16.170000000000002</v>
      </c>
      <c r="BG402" s="3">
        <f t="shared" si="363"/>
        <v>1.0610999999999999</v>
      </c>
      <c r="BI402" s="3" t="str">
        <f t="shared" si="364"/>
        <v>1.17</v>
      </c>
      <c r="BJ402" s="3" t="str">
        <f t="shared" si="365"/>
        <v>-</v>
      </c>
      <c r="BK402" s="3">
        <f t="shared" si="366"/>
        <v>155.12</v>
      </c>
      <c r="BL402" s="3">
        <f t="shared" si="367"/>
        <v>-16.170000000000002</v>
      </c>
      <c r="BM402" s="3">
        <f t="shared" si="368"/>
        <v>0.35370000000000001</v>
      </c>
    </row>
    <row r="403" spans="1:65" x14ac:dyDescent="0.3">
      <c r="A403" s="3" t="str">
        <f>'Forward collapse simulation'!B413</f>
        <v>1.17</v>
      </c>
      <c r="B403" s="3" t="str">
        <f>IF('Forward collapse simulation'!C413="","-",'Forward collapse simulation'!C413)</f>
        <v>-</v>
      </c>
      <c r="C403" s="3">
        <f>'Forward collapse simulation'!E413</f>
        <v>155.68</v>
      </c>
      <c r="D403" s="3">
        <f>'Forward collapse simulation'!AK413</f>
        <v>-28.5</v>
      </c>
      <c r="E403" s="84">
        <f>'Forward collapse simulation'!AL413</f>
        <v>2.2650000000000001</v>
      </c>
      <c r="G403" s="3" t="str">
        <f t="shared" si="319"/>
        <v>1.17</v>
      </c>
      <c r="H403" s="3" t="str">
        <f t="shared" si="320"/>
        <v>-</v>
      </c>
      <c r="I403" s="3">
        <f t="shared" si="321"/>
        <v>155.68</v>
      </c>
      <c r="J403" s="3">
        <f t="shared" si="322"/>
        <v>-28.5</v>
      </c>
      <c r="K403" s="3">
        <f t="shared" si="323"/>
        <v>2.1517499999999998</v>
      </c>
      <c r="M403" s="3" t="str">
        <f t="shared" si="324"/>
        <v>1.17</v>
      </c>
      <c r="N403" s="3" t="str">
        <f t="shared" si="325"/>
        <v>-</v>
      </c>
      <c r="O403" s="3">
        <f t="shared" si="326"/>
        <v>155.68</v>
      </c>
      <c r="P403" s="3">
        <f t="shared" si="327"/>
        <v>-28.5</v>
      </c>
      <c r="Q403" s="3">
        <f t="shared" si="328"/>
        <v>2.0385</v>
      </c>
      <c r="R403" s="85"/>
      <c r="S403" s="3" t="str">
        <f t="shared" si="329"/>
        <v>1.17</v>
      </c>
      <c r="T403" s="3" t="str">
        <f t="shared" si="330"/>
        <v>-</v>
      </c>
      <c r="U403" s="3">
        <f t="shared" si="331"/>
        <v>155.68</v>
      </c>
      <c r="V403" s="3">
        <f t="shared" si="332"/>
        <v>-28.5</v>
      </c>
      <c r="W403" s="3">
        <f t="shared" si="333"/>
        <v>1.9252500000000001</v>
      </c>
      <c r="X403" s="85"/>
      <c r="Y403" s="3" t="str">
        <f t="shared" si="334"/>
        <v>1.17</v>
      </c>
      <c r="Z403" s="3" t="str">
        <f t="shared" si="335"/>
        <v>-</v>
      </c>
      <c r="AA403" s="3">
        <f t="shared" si="336"/>
        <v>155.68</v>
      </c>
      <c r="AB403" s="3">
        <f t="shared" si="337"/>
        <v>-28.5</v>
      </c>
      <c r="AC403" s="3">
        <f t="shared" si="338"/>
        <v>1.8120000000000003</v>
      </c>
      <c r="AE403" s="3" t="str">
        <f t="shared" si="339"/>
        <v>1.17</v>
      </c>
      <c r="AF403" s="3" t="str">
        <f t="shared" si="340"/>
        <v>-</v>
      </c>
      <c r="AG403" s="3">
        <f t="shared" si="341"/>
        <v>155.68</v>
      </c>
      <c r="AH403" s="3">
        <f t="shared" si="342"/>
        <v>-28.5</v>
      </c>
      <c r="AI403" s="3">
        <f t="shared" si="343"/>
        <v>1.69875</v>
      </c>
      <c r="AK403" s="3" t="str">
        <f t="shared" si="344"/>
        <v>1.17</v>
      </c>
      <c r="AL403" s="3" t="str">
        <f t="shared" si="345"/>
        <v>-</v>
      </c>
      <c r="AM403" s="3">
        <f t="shared" si="346"/>
        <v>155.68</v>
      </c>
      <c r="AN403" s="3">
        <f t="shared" si="347"/>
        <v>-28.5</v>
      </c>
      <c r="AO403" s="3">
        <f t="shared" si="348"/>
        <v>1.5854999999999999</v>
      </c>
      <c r="AQ403" s="3" t="str">
        <f t="shared" si="349"/>
        <v>1.17</v>
      </c>
      <c r="AR403" s="3" t="str">
        <f t="shared" si="350"/>
        <v>-</v>
      </c>
      <c r="AS403" s="3">
        <f t="shared" si="351"/>
        <v>155.68</v>
      </c>
      <c r="AT403" s="3">
        <f t="shared" si="352"/>
        <v>-28.5</v>
      </c>
      <c r="AU403" s="3">
        <f t="shared" si="353"/>
        <v>1.359</v>
      </c>
      <c r="AW403" s="3" t="str">
        <f t="shared" si="354"/>
        <v>1.17</v>
      </c>
      <c r="AX403" s="3" t="str">
        <f t="shared" si="355"/>
        <v>-</v>
      </c>
      <c r="AY403" s="3">
        <f t="shared" si="356"/>
        <v>155.68</v>
      </c>
      <c r="AZ403" s="3">
        <f t="shared" si="357"/>
        <v>-28.5</v>
      </c>
      <c r="BA403" s="3">
        <f t="shared" si="358"/>
        <v>1.1325000000000001</v>
      </c>
      <c r="BC403" s="3" t="str">
        <f t="shared" si="359"/>
        <v>1.17</v>
      </c>
      <c r="BD403" s="3" t="str">
        <f t="shared" si="360"/>
        <v>-</v>
      </c>
      <c r="BE403" s="3">
        <f t="shared" si="361"/>
        <v>155.68</v>
      </c>
      <c r="BF403" s="3">
        <f t="shared" si="362"/>
        <v>-28.5</v>
      </c>
      <c r="BG403" s="3">
        <f t="shared" si="363"/>
        <v>0.67949999999999999</v>
      </c>
      <c r="BI403" s="3" t="str">
        <f t="shared" si="364"/>
        <v>1.17</v>
      </c>
      <c r="BJ403" s="3" t="str">
        <f t="shared" si="365"/>
        <v>-</v>
      </c>
      <c r="BK403" s="3">
        <f t="shared" si="366"/>
        <v>155.68</v>
      </c>
      <c r="BL403" s="3">
        <f t="shared" si="367"/>
        <v>-28.5</v>
      </c>
      <c r="BM403" s="3">
        <f t="shared" si="368"/>
        <v>0.22650000000000003</v>
      </c>
    </row>
    <row r="404" spans="1:65" x14ac:dyDescent="0.3">
      <c r="A404" s="3" t="str">
        <f>'Forward collapse simulation'!B414</f>
        <v>1.17</v>
      </c>
      <c r="B404" s="3" t="str">
        <f>IF('Forward collapse simulation'!C414="","-",'Forward collapse simulation'!C414)</f>
        <v>-</v>
      </c>
      <c r="C404" s="3">
        <f>'Forward collapse simulation'!E414</f>
        <v>155.43</v>
      </c>
      <c r="D404" s="3">
        <f>'Forward collapse simulation'!AK414</f>
        <v>-41.48</v>
      </c>
      <c r="E404" s="84">
        <f>'Forward collapse simulation'!AL414</f>
        <v>1.679</v>
      </c>
      <c r="G404" s="3" t="str">
        <f t="shared" si="319"/>
        <v>1.17</v>
      </c>
      <c r="H404" s="3" t="str">
        <f t="shared" si="320"/>
        <v>-</v>
      </c>
      <c r="I404" s="3">
        <f t="shared" si="321"/>
        <v>155.43</v>
      </c>
      <c r="J404" s="3">
        <f t="shared" si="322"/>
        <v>-41.48</v>
      </c>
      <c r="K404" s="3">
        <f t="shared" si="323"/>
        <v>1.5950500000000001</v>
      </c>
      <c r="M404" s="3" t="str">
        <f t="shared" si="324"/>
        <v>1.17</v>
      </c>
      <c r="N404" s="3" t="str">
        <f t="shared" si="325"/>
        <v>-</v>
      </c>
      <c r="O404" s="3">
        <f t="shared" si="326"/>
        <v>155.43</v>
      </c>
      <c r="P404" s="3">
        <f t="shared" si="327"/>
        <v>-41.48</v>
      </c>
      <c r="Q404" s="3">
        <f t="shared" si="328"/>
        <v>1.5111000000000001</v>
      </c>
      <c r="R404" s="85"/>
      <c r="S404" s="3" t="str">
        <f t="shared" si="329"/>
        <v>1.17</v>
      </c>
      <c r="T404" s="3" t="str">
        <f t="shared" si="330"/>
        <v>-</v>
      </c>
      <c r="U404" s="3">
        <f t="shared" si="331"/>
        <v>155.43</v>
      </c>
      <c r="V404" s="3">
        <f t="shared" si="332"/>
        <v>-41.48</v>
      </c>
      <c r="W404" s="3">
        <f t="shared" si="333"/>
        <v>1.4271499999999999</v>
      </c>
      <c r="X404" s="85"/>
      <c r="Y404" s="3" t="str">
        <f t="shared" si="334"/>
        <v>1.17</v>
      </c>
      <c r="Z404" s="3" t="str">
        <f t="shared" si="335"/>
        <v>-</v>
      </c>
      <c r="AA404" s="3">
        <f t="shared" si="336"/>
        <v>155.43</v>
      </c>
      <c r="AB404" s="3">
        <f t="shared" si="337"/>
        <v>-41.48</v>
      </c>
      <c r="AC404" s="3">
        <f t="shared" si="338"/>
        <v>1.3432000000000002</v>
      </c>
      <c r="AE404" s="3" t="str">
        <f t="shared" si="339"/>
        <v>1.17</v>
      </c>
      <c r="AF404" s="3" t="str">
        <f t="shared" si="340"/>
        <v>-</v>
      </c>
      <c r="AG404" s="3">
        <f t="shared" si="341"/>
        <v>155.43</v>
      </c>
      <c r="AH404" s="3">
        <f t="shared" si="342"/>
        <v>-41.48</v>
      </c>
      <c r="AI404" s="3">
        <f t="shared" si="343"/>
        <v>1.25925</v>
      </c>
      <c r="AK404" s="3" t="str">
        <f t="shared" si="344"/>
        <v>1.17</v>
      </c>
      <c r="AL404" s="3" t="str">
        <f t="shared" si="345"/>
        <v>-</v>
      </c>
      <c r="AM404" s="3">
        <f t="shared" si="346"/>
        <v>155.43</v>
      </c>
      <c r="AN404" s="3">
        <f t="shared" si="347"/>
        <v>-41.48</v>
      </c>
      <c r="AO404" s="3">
        <f t="shared" si="348"/>
        <v>1.1753</v>
      </c>
      <c r="AQ404" s="3" t="str">
        <f t="shared" si="349"/>
        <v>1.17</v>
      </c>
      <c r="AR404" s="3" t="str">
        <f t="shared" si="350"/>
        <v>-</v>
      </c>
      <c r="AS404" s="3">
        <f t="shared" si="351"/>
        <v>155.43</v>
      </c>
      <c r="AT404" s="3">
        <f t="shared" si="352"/>
        <v>-41.48</v>
      </c>
      <c r="AU404" s="3">
        <f t="shared" si="353"/>
        <v>1.0074000000000001</v>
      </c>
      <c r="AW404" s="3" t="str">
        <f t="shared" si="354"/>
        <v>1.17</v>
      </c>
      <c r="AX404" s="3" t="str">
        <f t="shared" si="355"/>
        <v>-</v>
      </c>
      <c r="AY404" s="3">
        <f t="shared" si="356"/>
        <v>155.43</v>
      </c>
      <c r="AZ404" s="3">
        <f t="shared" si="357"/>
        <v>-41.48</v>
      </c>
      <c r="BA404" s="3">
        <f t="shared" si="358"/>
        <v>0.83950000000000002</v>
      </c>
      <c r="BC404" s="3" t="str">
        <f t="shared" si="359"/>
        <v>1.17</v>
      </c>
      <c r="BD404" s="3" t="str">
        <f t="shared" si="360"/>
        <v>-</v>
      </c>
      <c r="BE404" s="3">
        <f t="shared" si="361"/>
        <v>155.43</v>
      </c>
      <c r="BF404" s="3">
        <f t="shared" si="362"/>
        <v>-41.48</v>
      </c>
      <c r="BG404" s="3">
        <f t="shared" si="363"/>
        <v>0.50370000000000004</v>
      </c>
      <c r="BI404" s="3" t="str">
        <f t="shared" si="364"/>
        <v>1.17</v>
      </c>
      <c r="BJ404" s="3" t="str">
        <f t="shared" si="365"/>
        <v>-</v>
      </c>
      <c r="BK404" s="3">
        <f t="shared" si="366"/>
        <v>155.43</v>
      </c>
      <c r="BL404" s="3">
        <f t="shared" si="367"/>
        <v>-41.48</v>
      </c>
      <c r="BM404" s="3">
        <f t="shared" si="368"/>
        <v>0.16790000000000002</v>
      </c>
    </row>
    <row r="405" spans="1:65" x14ac:dyDescent="0.3">
      <c r="A405" s="3" t="str">
        <f>'Forward collapse simulation'!B415</f>
        <v>1.17</v>
      </c>
      <c r="B405" s="3" t="str">
        <f>IF('Forward collapse simulation'!C415="","-",'Forward collapse simulation'!C415)</f>
        <v>-</v>
      </c>
      <c r="C405" s="3">
        <f>'Forward collapse simulation'!E415</f>
        <v>158.19999999999999</v>
      </c>
      <c r="D405" s="3">
        <f>'Forward collapse simulation'!AK415</f>
        <v>-62.75</v>
      </c>
      <c r="E405" s="84">
        <f>'Forward collapse simulation'!AL415</f>
        <v>1.2589999999999999</v>
      </c>
      <c r="G405" s="3" t="str">
        <f t="shared" si="319"/>
        <v>1.17</v>
      </c>
      <c r="H405" s="3" t="str">
        <f t="shared" si="320"/>
        <v>-</v>
      </c>
      <c r="I405" s="3">
        <f t="shared" si="321"/>
        <v>158.19999999999999</v>
      </c>
      <c r="J405" s="3">
        <f t="shared" si="322"/>
        <v>-62.75</v>
      </c>
      <c r="K405" s="3">
        <f t="shared" si="323"/>
        <v>1.1960499999999998</v>
      </c>
      <c r="M405" s="3" t="str">
        <f t="shared" si="324"/>
        <v>1.17</v>
      </c>
      <c r="N405" s="3" t="str">
        <f t="shared" si="325"/>
        <v>-</v>
      </c>
      <c r="O405" s="3">
        <f t="shared" si="326"/>
        <v>158.19999999999999</v>
      </c>
      <c r="P405" s="3">
        <f t="shared" si="327"/>
        <v>-62.75</v>
      </c>
      <c r="Q405" s="3">
        <f t="shared" si="328"/>
        <v>1.1331</v>
      </c>
      <c r="R405" s="85"/>
      <c r="S405" s="3" t="str">
        <f t="shared" si="329"/>
        <v>1.17</v>
      </c>
      <c r="T405" s="3" t="str">
        <f t="shared" si="330"/>
        <v>-</v>
      </c>
      <c r="U405" s="3">
        <f t="shared" si="331"/>
        <v>158.19999999999999</v>
      </c>
      <c r="V405" s="3">
        <f t="shared" si="332"/>
        <v>-62.75</v>
      </c>
      <c r="W405" s="3">
        <f t="shared" si="333"/>
        <v>1.0701499999999999</v>
      </c>
      <c r="X405" s="85"/>
      <c r="Y405" s="3" t="str">
        <f t="shared" si="334"/>
        <v>1.17</v>
      </c>
      <c r="Z405" s="3" t="str">
        <f t="shared" si="335"/>
        <v>-</v>
      </c>
      <c r="AA405" s="3">
        <f t="shared" si="336"/>
        <v>158.19999999999999</v>
      </c>
      <c r="AB405" s="3">
        <f t="shared" si="337"/>
        <v>-62.75</v>
      </c>
      <c r="AC405" s="3">
        <f t="shared" si="338"/>
        <v>1.0071999999999999</v>
      </c>
      <c r="AE405" s="3" t="str">
        <f t="shared" si="339"/>
        <v>1.17</v>
      </c>
      <c r="AF405" s="3" t="str">
        <f t="shared" si="340"/>
        <v>-</v>
      </c>
      <c r="AG405" s="3">
        <f t="shared" si="341"/>
        <v>158.19999999999999</v>
      </c>
      <c r="AH405" s="3">
        <f t="shared" si="342"/>
        <v>-62.75</v>
      </c>
      <c r="AI405" s="3">
        <f t="shared" si="343"/>
        <v>0.94424999999999992</v>
      </c>
      <c r="AK405" s="3" t="str">
        <f t="shared" si="344"/>
        <v>1.17</v>
      </c>
      <c r="AL405" s="3" t="str">
        <f t="shared" si="345"/>
        <v>-</v>
      </c>
      <c r="AM405" s="3">
        <f t="shared" si="346"/>
        <v>158.19999999999999</v>
      </c>
      <c r="AN405" s="3">
        <f t="shared" si="347"/>
        <v>-62.75</v>
      </c>
      <c r="AO405" s="3">
        <f t="shared" si="348"/>
        <v>0.88129999999999986</v>
      </c>
      <c r="AQ405" s="3" t="str">
        <f t="shared" si="349"/>
        <v>1.17</v>
      </c>
      <c r="AR405" s="3" t="str">
        <f t="shared" si="350"/>
        <v>-</v>
      </c>
      <c r="AS405" s="3">
        <f t="shared" si="351"/>
        <v>158.19999999999999</v>
      </c>
      <c r="AT405" s="3">
        <f t="shared" si="352"/>
        <v>-62.75</v>
      </c>
      <c r="AU405" s="3">
        <f t="shared" si="353"/>
        <v>0.75539999999999996</v>
      </c>
      <c r="AW405" s="3" t="str">
        <f t="shared" si="354"/>
        <v>1.17</v>
      </c>
      <c r="AX405" s="3" t="str">
        <f t="shared" si="355"/>
        <v>-</v>
      </c>
      <c r="AY405" s="3">
        <f t="shared" si="356"/>
        <v>158.19999999999999</v>
      </c>
      <c r="AZ405" s="3">
        <f t="shared" si="357"/>
        <v>-62.75</v>
      </c>
      <c r="BA405" s="3">
        <f t="shared" si="358"/>
        <v>0.62949999999999995</v>
      </c>
      <c r="BC405" s="3" t="str">
        <f t="shared" si="359"/>
        <v>1.17</v>
      </c>
      <c r="BD405" s="3" t="str">
        <f t="shared" si="360"/>
        <v>-</v>
      </c>
      <c r="BE405" s="3">
        <f t="shared" si="361"/>
        <v>158.19999999999999</v>
      </c>
      <c r="BF405" s="3">
        <f t="shared" si="362"/>
        <v>-62.75</v>
      </c>
      <c r="BG405" s="3">
        <f t="shared" si="363"/>
        <v>0.37769999999999998</v>
      </c>
      <c r="BI405" s="3" t="str">
        <f t="shared" si="364"/>
        <v>1.17</v>
      </c>
      <c r="BJ405" s="3" t="str">
        <f t="shared" si="365"/>
        <v>-</v>
      </c>
      <c r="BK405" s="3">
        <f t="shared" si="366"/>
        <v>158.19999999999999</v>
      </c>
      <c r="BL405" s="3">
        <f t="shared" si="367"/>
        <v>-62.75</v>
      </c>
      <c r="BM405" s="3">
        <f t="shared" si="368"/>
        <v>0.12589999999999998</v>
      </c>
    </row>
    <row r="406" spans="1:65" x14ac:dyDescent="0.3">
      <c r="A406" s="3" t="str">
        <f>'Forward collapse simulation'!B416</f>
        <v>1.17</v>
      </c>
      <c r="B406" s="3" t="str">
        <f>IF('Forward collapse simulation'!C416="","-",'Forward collapse simulation'!C416)</f>
        <v>-</v>
      </c>
      <c r="C406" s="3">
        <f>'Forward collapse simulation'!E416</f>
        <v>158.16</v>
      </c>
      <c r="D406" s="3">
        <f>'Forward collapse simulation'!AK416</f>
        <v>-74.069999999999993</v>
      </c>
      <c r="E406" s="84">
        <f>'Forward collapse simulation'!AL416</f>
        <v>1.1459999999999999</v>
      </c>
      <c r="G406" s="3" t="str">
        <f t="shared" si="319"/>
        <v>1.17</v>
      </c>
      <c r="H406" s="3" t="str">
        <f t="shared" si="320"/>
        <v>-</v>
      </c>
      <c r="I406" s="3">
        <f t="shared" si="321"/>
        <v>158.16</v>
      </c>
      <c r="J406" s="3">
        <f t="shared" si="322"/>
        <v>-74.069999999999993</v>
      </c>
      <c r="K406" s="3">
        <f t="shared" si="323"/>
        <v>1.0886999999999998</v>
      </c>
      <c r="M406" s="3" t="str">
        <f t="shared" si="324"/>
        <v>1.17</v>
      </c>
      <c r="N406" s="3" t="str">
        <f t="shared" si="325"/>
        <v>-</v>
      </c>
      <c r="O406" s="3">
        <f t="shared" si="326"/>
        <v>158.16</v>
      </c>
      <c r="P406" s="3">
        <f t="shared" si="327"/>
        <v>-74.069999999999993</v>
      </c>
      <c r="Q406" s="3">
        <f t="shared" si="328"/>
        <v>1.0313999999999999</v>
      </c>
      <c r="R406" s="85"/>
      <c r="S406" s="3" t="str">
        <f t="shared" si="329"/>
        <v>1.17</v>
      </c>
      <c r="T406" s="3" t="str">
        <f t="shared" si="330"/>
        <v>-</v>
      </c>
      <c r="U406" s="3">
        <f t="shared" si="331"/>
        <v>158.16</v>
      </c>
      <c r="V406" s="3">
        <f t="shared" si="332"/>
        <v>-74.069999999999993</v>
      </c>
      <c r="W406" s="3">
        <f t="shared" si="333"/>
        <v>0.97409999999999985</v>
      </c>
      <c r="X406" s="85"/>
      <c r="Y406" s="3" t="str">
        <f t="shared" si="334"/>
        <v>1.17</v>
      </c>
      <c r="Z406" s="3" t="str">
        <f t="shared" si="335"/>
        <v>-</v>
      </c>
      <c r="AA406" s="3">
        <f t="shared" si="336"/>
        <v>158.16</v>
      </c>
      <c r="AB406" s="3">
        <f t="shared" si="337"/>
        <v>-74.069999999999993</v>
      </c>
      <c r="AC406" s="3">
        <f t="shared" si="338"/>
        <v>0.91679999999999995</v>
      </c>
      <c r="AE406" s="3" t="str">
        <f t="shared" si="339"/>
        <v>1.17</v>
      </c>
      <c r="AF406" s="3" t="str">
        <f t="shared" si="340"/>
        <v>-</v>
      </c>
      <c r="AG406" s="3">
        <f t="shared" si="341"/>
        <v>158.16</v>
      </c>
      <c r="AH406" s="3">
        <f t="shared" si="342"/>
        <v>-74.069999999999993</v>
      </c>
      <c r="AI406" s="3">
        <f t="shared" si="343"/>
        <v>0.85949999999999993</v>
      </c>
      <c r="AK406" s="3" t="str">
        <f t="shared" si="344"/>
        <v>1.17</v>
      </c>
      <c r="AL406" s="3" t="str">
        <f t="shared" si="345"/>
        <v>-</v>
      </c>
      <c r="AM406" s="3">
        <f t="shared" si="346"/>
        <v>158.16</v>
      </c>
      <c r="AN406" s="3">
        <f t="shared" si="347"/>
        <v>-74.069999999999993</v>
      </c>
      <c r="AO406" s="3">
        <f t="shared" si="348"/>
        <v>0.80219999999999991</v>
      </c>
      <c r="AQ406" s="3" t="str">
        <f t="shared" si="349"/>
        <v>1.17</v>
      </c>
      <c r="AR406" s="3" t="str">
        <f t="shared" si="350"/>
        <v>-</v>
      </c>
      <c r="AS406" s="3">
        <f t="shared" si="351"/>
        <v>158.16</v>
      </c>
      <c r="AT406" s="3">
        <f t="shared" si="352"/>
        <v>-74.069999999999993</v>
      </c>
      <c r="AU406" s="3">
        <f t="shared" si="353"/>
        <v>0.68759999999999988</v>
      </c>
      <c r="AW406" s="3" t="str">
        <f t="shared" si="354"/>
        <v>1.17</v>
      </c>
      <c r="AX406" s="3" t="str">
        <f t="shared" si="355"/>
        <v>-</v>
      </c>
      <c r="AY406" s="3">
        <f t="shared" si="356"/>
        <v>158.16</v>
      </c>
      <c r="AZ406" s="3">
        <f t="shared" si="357"/>
        <v>-74.069999999999993</v>
      </c>
      <c r="BA406" s="3">
        <f t="shared" si="358"/>
        <v>0.57299999999999995</v>
      </c>
      <c r="BC406" s="3" t="str">
        <f t="shared" si="359"/>
        <v>1.17</v>
      </c>
      <c r="BD406" s="3" t="str">
        <f t="shared" si="360"/>
        <v>-</v>
      </c>
      <c r="BE406" s="3">
        <f t="shared" si="361"/>
        <v>158.16</v>
      </c>
      <c r="BF406" s="3">
        <f t="shared" si="362"/>
        <v>-74.069999999999993</v>
      </c>
      <c r="BG406" s="3">
        <f t="shared" si="363"/>
        <v>0.34379999999999994</v>
      </c>
      <c r="BI406" s="3" t="str">
        <f t="shared" si="364"/>
        <v>1.17</v>
      </c>
      <c r="BJ406" s="3" t="str">
        <f t="shared" si="365"/>
        <v>-</v>
      </c>
      <c r="BK406" s="3">
        <f t="shared" si="366"/>
        <v>158.16</v>
      </c>
      <c r="BL406" s="3">
        <f t="shared" si="367"/>
        <v>-74.069999999999993</v>
      </c>
      <c r="BM406" s="3">
        <f t="shared" si="368"/>
        <v>0.11459999999999999</v>
      </c>
    </row>
    <row r="407" spans="1:65" x14ac:dyDescent="0.3">
      <c r="A407" s="3" t="str">
        <f>'Forward collapse simulation'!B417</f>
        <v>1.17</v>
      </c>
      <c r="B407" s="3" t="str">
        <f>IF('Forward collapse simulation'!C417="","-",'Forward collapse simulation'!C417)</f>
        <v>1.18</v>
      </c>
      <c r="C407" s="3">
        <f>'Forward collapse simulation'!E417</f>
        <v>64.680000000000007</v>
      </c>
      <c r="D407" s="3">
        <f>'Forward collapse simulation'!AK417</f>
        <v>-3.07</v>
      </c>
      <c r="E407" s="84">
        <f>'Forward collapse simulation'!AL417</f>
        <v>6.976</v>
      </c>
      <c r="G407" s="3" t="str">
        <f t="shared" si="319"/>
        <v>1.17</v>
      </c>
      <c r="H407" s="3" t="str">
        <f t="shared" si="320"/>
        <v>1.18</v>
      </c>
      <c r="I407" s="3">
        <f t="shared" si="321"/>
        <v>64.680000000000007</v>
      </c>
      <c r="J407" s="3">
        <f t="shared" si="322"/>
        <v>-3.07</v>
      </c>
      <c r="K407" s="3">
        <f t="shared" si="323"/>
        <v>6.976</v>
      </c>
      <c r="M407" s="3" t="str">
        <f t="shared" si="324"/>
        <v>1.17</v>
      </c>
      <c r="N407" s="3" t="str">
        <f t="shared" si="325"/>
        <v>1.18</v>
      </c>
      <c r="O407" s="3">
        <f t="shared" si="326"/>
        <v>64.680000000000007</v>
      </c>
      <c r="P407" s="3">
        <f t="shared" si="327"/>
        <v>-3.07</v>
      </c>
      <c r="Q407" s="3">
        <f t="shared" si="328"/>
        <v>6.976</v>
      </c>
      <c r="R407" s="85"/>
      <c r="S407" s="3" t="str">
        <f t="shared" si="329"/>
        <v>1.17</v>
      </c>
      <c r="T407" s="3" t="str">
        <f t="shared" si="330"/>
        <v>1.18</v>
      </c>
      <c r="U407" s="3">
        <f t="shared" si="331"/>
        <v>64.680000000000007</v>
      </c>
      <c r="V407" s="3">
        <f t="shared" si="332"/>
        <v>-3.07</v>
      </c>
      <c r="W407" s="3">
        <f t="shared" si="333"/>
        <v>6.976</v>
      </c>
      <c r="X407" s="85"/>
      <c r="Y407" s="3" t="str">
        <f t="shared" si="334"/>
        <v>1.17</v>
      </c>
      <c r="Z407" s="3" t="str">
        <f t="shared" si="335"/>
        <v>1.18</v>
      </c>
      <c r="AA407" s="3">
        <f t="shared" si="336"/>
        <v>64.680000000000007</v>
      </c>
      <c r="AB407" s="3">
        <f t="shared" si="337"/>
        <v>-3.07</v>
      </c>
      <c r="AC407" s="3">
        <f t="shared" si="338"/>
        <v>6.976</v>
      </c>
      <c r="AE407" s="3" t="str">
        <f t="shared" si="339"/>
        <v>1.17</v>
      </c>
      <c r="AF407" s="3" t="str">
        <f t="shared" si="340"/>
        <v>1.18</v>
      </c>
      <c r="AG407" s="3">
        <f t="shared" si="341"/>
        <v>64.680000000000007</v>
      </c>
      <c r="AH407" s="3">
        <f t="shared" si="342"/>
        <v>-3.07</v>
      </c>
      <c r="AI407" s="3">
        <f t="shared" si="343"/>
        <v>6.976</v>
      </c>
      <c r="AK407" s="3" t="str">
        <f t="shared" si="344"/>
        <v>1.17</v>
      </c>
      <c r="AL407" s="3" t="str">
        <f t="shared" si="345"/>
        <v>1.18</v>
      </c>
      <c r="AM407" s="3">
        <f t="shared" si="346"/>
        <v>64.680000000000007</v>
      </c>
      <c r="AN407" s="3">
        <f t="shared" si="347"/>
        <v>-3.07</v>
      </c>
      <c r="AO407" s="3">
        <f t="shared" si="348"/>
        <v>6.976</v>
      </c>
      <c r="AQ407" s="3" t="str">
        <f t="shared" si="349"/>
        <v>1.17</v>
      </c>
      <c r="AR407" s="3" t="str">
        <f t="shared" si="350"/>
        <v>1.18</v>
      </c>
      <c r="AS407" s="3">
        <f t="shared" si="351"/>
        <v>64.680000000000007</v>
      </c>
      <c r="AT407" s="3">
        <f t="shared" si="352"/>
        <v>-3.07</v>
      </c>
      <c r="AU407" s="3">
        <f t="shared" si="353"/>
        <v>6.976</v>
      </c>
      <c r="AW407" s="3" t="str">
        <f t="shared" si="354"/>
        <v>1.17</v>
      </c>
      <c r="AX407" s="3" t="str">
        <f t="shared" si="355"/>
        <v>1.18</v>
      </c>
      <c r="AY407" s="3">
        <f t="shared" si="356"/>
        <v>64.680000000000007</v>
      </c>
      <c r="AZ407" s="3">
        <f t="shared" si="357"/>
        <v>-3.07</v>
      </c>
      <c r="BA407" s="3">
        <f t="shared" si="358"/>
        <v>6.976</v>
      </c>
      <c r="BC407" s="3" t="str">
        <f t="shared" si="359"/>
        <v>1.17</v>
      </c>
      <c r="BD407" s="3" t="str">
        <f t="shared" si="360"/>
        <v>1.18</v>
      </c>
      <c r="BE407" s="3">
        <f t="shared" si="361"/>
        <v>64.680000000000007</v>
      </c>
      <c r="BF407" s="3">
        <f t="shared" si="362"/>
        <v>-3.07</v>
      </c>
      <c r="BG407" s="3">
        <f t="shared" si="363"/>
        <v>6.976</v>
      </c>
      <c r="BI407" s="3" t="str">
        <f t="shared" si="364"/>
        <v>1.17</v>
      </c>
      <c r="BJ407" s="3" t="str">
        <f t="shared" si="365"/>
        <v>1.18</v>
      </c>
      <c r="BK407" s="3">
        <f t="shared" si="366"/>
        <v>64.680000000000007</v>
      </c>
      <c r="BL407" s="3">
        <f t="shared" si="367"/>
        <v>-3.07</v>
      </c>
      <c r="BM407" s="3">
        <f t="shared" si="368"/>
        <v>6.976</v>
      </c>
    </row>
    <row r="408" spans="1:65" x14ac:dyDescent="0.3">
      <c r="A408" s="3" t="str">
        <f>'Forward collapse simulation'!B418</f>
        <v>1.18</v>
      </c>
      <c r="B408" s="3" t="str">
        <f>IF('Forward collapse simulation'!C418="","-",'Forward collapse simulation'!C418)</f>
        <v>-</v>
      </c>
      <c r="C408" s="3">
        <f>'Forward collapse simulation'!E418</f>
        <v>4.71</v>
      </c>
      <c r="D408" s="3">
        <f>'Forward collapse simulation'!AK418</f>
        <v>-78.89</v>
      </c>
      <c r="E408" s="84">
        <f>'Forward collapse simulation'!AL418</f>
        <v>0.94799999999999995</v>
      </c>
      <c r="G408" s="3" t="str">
        <f t="shared" si="319"/>
        <v>1.18</v>
      </c>
      <c r="H408" s="3" t="str">
        <f t="shared" si="320"/>
        <v>-</v>
      </c>
      <c r="I408" s="3">
        <f t="shared" si="321"/>
        <v>4.71</v>
      </c>
      <c r="J408" s="3">
        <f t="shared" si="322"/>
        <v>-78.89</v>
      </c>
      <c r="K408" s="3">
        <f t="shared" si="323"/>
        <v>0.90059999999999996</v>
      </c>
      <c r="M408" s="3" t="str">
        <f t="shared" si="324"/>
        <v>1.18</v>
      </c>
      <c r="N408" s="3" t="str">
        <f t="shared" si="325"/>
        <v>-</v>
      </c>
      <c r="O408" s="3">
        <f t="shared" si="326"/>
        <v>4.71</v>
      </c>
      <c r="P408" s="3">
        <f t="shared" si="327"/>
        <v>-78.89</v>
      </c>
      <c r="Q408" s="3">
        <f t="shared" si="328"/>
        <v>0.85319999999999996</v>
      </c>
      <c r="R408" s="85"/>
      <c r="S408" s="3" t="str">
        <f t="shared" si="329"/>
        <v>1.18</v>
      </c>
      <c r="T408" s="3" t="str">
        <f t="shared" si="330"/>
        <v>-</v>
      </c>
      <c r="U408" s="3">
        <f t="shared" si="331"/>
        <v>4.71</v>
      </c>
      <c r="V408" s="3">
        <f t="shared" si="332"/>
        <v>-78.89</v>
      </c>
      <c r="W408" s="3">
        <f t="shared" si="333"/>
        <v>0.80579999999999996</v>
      </c>
      <c r="X408" s="85"/>
      <c r="Y408" s="3" t="str">
        <f t="shared" si="334"/>
        <v>1.18</v>
      </c>
      <c r="Z408" s="3" t="str">
        <f t="shared" si="335"/>
        <v>-</v>
      </c>
      <c r="AA408" s="3">
        <f t="shared" si="336"/>
        <v>4.71</v>
      </c>
      <c r="AB408" s="3">
        <f t="shared" si="337"/>
        <v>-78.89</v>
      </c>
      <c r="AC408" s="3">
        <f t="shared" si="338"/>
        <v>0.75839999999999996</v>
      </c>
      <c r="AE408" s="3" t="str">
        <f t="shared" si="339"/>
        <v>1.18</v>
      </c>
      <c r="AF408" s="3" t="str">
        <f t="shared" si="340"/>
        <v>-</v>
      </c>
      <c r="AG408" s="3">
        <f t="shared" si="341"/>
        <v>4.71</v>
      </c>
      <c r="AH408" s="3">
        <f t="shared" si="342"/>
        <v>-78.89</v>
      </c>
      <c r="AI408" s="3">
        <f t="shared" si="343"/>
        <v>0.71099999999999997</v>
      </c>
      <c r="AK408" s="3" t="str">
        <f t="shared" si="344"/>
        <v>1.18</v>
      </c>
      <c r="AL408" s="3" t="str">
        <f t="shared" si="345"/>
        <v>-</v>
      </c>
      <c r="AM408" s="3">
        <f t="shared" si="346"/>
        <v>4.71</v>
      </c>
      <c r="AN408" s="3">
        <f t="shared" si="347"/>
        <v>-78.89</v>
      </c>
      <c r="AO408" s="3">
        <f t="shared" si="348"/>
        <v>0.66359999999999997</v>
      </c>
      <c r="AQ408" s="3" t="str">
        <f t="shared" si="349"/>
        <v>1.18</v>
      </c>
      <c r="AR408" s="3" t="str">
        <f t="shared" si="350"/>
        <v>-</v>
      </c>
      <c r="AS408" s="3">
        <f t="shared" si="351"/>
        <v>4.71</v>
      </c>
      <c r="AT408" s="3">
        <f t="shared" si="352"/>
        <v>-78.89</v>
      </c>
      <c r="AU408" s="3">
        <f t="shared" si="353"/>
        <v>0.56879999999999997</v>
      </c>
      <c r="AW408" s="3" t="str">
        <f t="shared" si="354"/>
        <v>1.18</v>
      </c>
      <c r="AX408" s="3" t="str">
        <f t="shared" si="355"/>
        <v>-</v>
      </c>
      <c r="AY408" s="3">
        <f t="shared" si="356"/>
        <v>4.71</v>
      </c>
      <c r="AZ408" s="3">
        <f t="shared" si="357"/>
        <v>-78.89</v>
      </c>
      <c r="BA408" s="3">
        <f t="shared" si="358"/>
        <v>0.47399999999999998</v>
      </c>
      <c r="BC408" s="3" t="str">
        <f t="shared" si="359"/>
        <v>1.18</v>
      </c>
      <c r="BD408" s="3" t="str">
        <f t="shared" si="360"/>
        <v>-</v>
      </c>
      <c r="BE408" s="3">
        <f t="shared" si="361"/>
        <v>4.71</v>
      </c>
      <c r="BF408" s="3">
        <f t="shared" si="362"/>
        <v>-78.89</v>
      </c>
      <c r="BG408" s="3">
        <f t="shared" si="363"/>
        <v>0.28439999999999999</v>
      </c>
      <c r="BI408" s="3" t="str">
        <f t="shared" si="364"/>
        <v>1.18</v>
      </c>
      <c r="BJ408" s="3" t="str">
        <f t="shared" si="365"/>
        <v>-</v>
      </c>
      <c r="BK408" s="3">
        <f t="shared" si="366"/>
        <v>4.71</v>
      </c>
      <c r="BL408" s="3">
        <f t="shared" si="367"/>
        <v>-78.89</v>
      </c>
      <c r="BM408" s="3">
        <f t="shared" si="368"/>
        <v>9.4799999999999995E-2</v>
      </c>
    </row>
    <row r="409" spans="1:65" x14ac:dyDescent="0.3">
      <c r="A409" s="3" t="str">
        <f>'Forward collapse simulation'!B419</f>
        <v>1.18</v>
      </c>
      <c r="B409" s="3" t="str">
        <f>IF('Forward collapse simulation'!C419="","-",'Forward collapse simulation'!C419)</f>
        <v>-</v>
      </c>
      <c r="C409" s="3">
        <f>'Forward collapse simulation'!E419</f>
        <v>0.31</v>
      </c>
      <c r="D409" s="3">
        <f>'Forward collapse simulation'!AK419</f>
        <v>-47.76</v>
      </c>
      <c r="E409" s="84">
        <f>'Forward collapse simulation'!AL419</f>
        <v>1.3789999999999998</v>
      </c>
      <c r="G409" s="3" t="str">
        <f t="shared" si="319"/>
        <v>1.18</v>
      </c>
      <c r="H409" s="3" t="str">
        <f t="shared" si="320"/>
        <v>-</v>
      </c>
      <c r="I409" s="3">
        <f t="shared" si="321"/>
        <v>0.31</v>
      </c>
      <c r="J409" s="3">
        <f t="shared" si="322"/>
        <v>-47.76</v>
      </c>
      <c r="K409" s="3">
        <f t="shared" si="323"/>
        <v>1.3100499999999997</v>
      </c>
      <c r="M409" s="3" t="str">
        <f t="shared" si="324"/>
        <v>1.18</v>
      </c>
      <c r="N409" s="3" t="str">
        <f t="shared" si="325"/>
        <v>-</v>
      </c>
      <c r="O409" s="3">
        <f t="shared" si="326"/>
        <v>0.31</v>
      </c>
      <c r="P409" s="3">
        <f t="shared" si="327"/>
        <v>-47.76</v>
      </c>
      <c r="Q409" s="3">
        <f t="shared" si="328"/>
        <v>1.2410999999999999</v>
      </c>
      <c r="R409" s="85"/>
      <c r="S409" s="3" t="str">
        <f t="shared" si="329"/>
        <v>1.18</v>
      </c>
      <c r="T409" s="3" t="str">
        <f t="shared" si="330"/>
        <v>-</v>
      </c>
      <c r="U409" s="3">
        <f t="shared" si="331"/>
        <v>0.31</v>
      </c>
      <c r="V409" s="3">
        <f t="shared" si="332"/>
        <v>-47.76</v>
      </c>
      <c r="W409" s="3">
        <f t="shared" si="333"/>
        <v>1.1721499999999998</v>
      </c>
      <c r="X409" s="85"/>
      <c r="Y409" s="3" t="str">
        <f t="shared" si="334"/>
        <v>1.18</v>
      </c>
      <c r="Z409" s="3" t="str">
        <f t="shared" si="335"/>
        <v>-</v>
      </c>
      <c r="AA409" s="3">
        <f t="shared" si="336"/>
        <v>0.31</v>
      </c>
      <c r="AB409" s="3">
        <f t="shared" si="337"/>
        <v>-47.76</v>
      </c>
      <c r="AC409" s="3">
        <f t="shared" si="338"/>
        <v>1.1032</v>
      </c>
      <c r="AE409" s="3" t="str">
        <f t="shared" si="339"/>
        <v>1.18</v>
      </c>
      <c r="AF409" s="3" t="str">
        <f t="shared" si="340"/>
        <v>-</v>
      </c>
      <c r="AG409" s="3">
        <f t="shared" si="341"/>
        <v>0.31</v>
      </c>
      <c r="AH409" s="3">
        <f t="shared" si="342"/>
        <v>-47.76</v>
      </c>
      <c r="AI409" s="3">
        <f t="shared" si="343"/>
        <v>1.0342499999999999</v>
      </c>
      <c r="AK409" s="3" t="str">
        <f t="shared" si="344"/>
        <v>1.18</v>
      </c>
      <c r="AL409" s="3" t="str">
        <f t="shared" si="345"/>
        <v>-</v>
      </c>
      <c r="AM409" s="3">
        <f t="shared" si="346"/>
        <v>0.31</v>
      </c>
      <c r="AN409" s="3">
        <f t="shared" si="347"/>
        <v>-47.76</v>
      </c>
      <c r="AO409" s="3">
        <f t="shared" si="348"/>
        <v>0.96529999999999982</v>
      </c>
      <c r="AQ409" s="3" t="str">
        <f t="shared" si="349"/>
        <v>1.18</v>
      </c>
      <c r="AR409" s="3" t="str">
        <f t="shared" si="350"/>
        <v>-</v>
      </c>
      <c r="AS409" s="3">
        <f t="shared" si="351"/>
        <v>0.31</v>
      </c>
      <c r="AT409" s="3">
        <f t="shared" si="352"/>
        <v>-47.76</v>
      </c>
      <c r="AU409" s="3">
        <f t="shared" si="353"/>
        <v>0.8273999999999998</v>
      </c>
      <c r="AW409" s="3" t="str">
        <f t="shared" si="354"/>
        <v>1.18</v>
      </c>
      <c r="AX409" s="3" t="str">
        <f t="shared" si="355"/>
        <v>-</v>
      </c>
      <c r="AY409" s="3">
        <f t="shared" si="356"/>
        <v>0.31</v>
      </c>
      <c r="AZ409" s="3">
        <f t="shared" si="357"/>
        <v>-47.76</v>
      </c>
      <c r="BA409" s="3">
        <f t="shared" si="358"/>
        <v>0.68949999999999989</v>
      </c>
      <c r="BC409" s="3" t="str">
        <f t="shared" si="359"/>
        <v>1.18</v>
      </c>
      <c r="BD409" s="3" t="str">
        <f t="shared" si="360"/>
        <v>-</v>
      </c>
      <c r="BE409" s="3">
        <f t="shared" si="361"/>
        <v>0.31</v>
      </c>
      <c r="BF409" s="3">
        <f t="shared" si="362"/>
        <v>-47.76</v>
      </c>
      <c r="BG409" s="3">
        <f t="shared" si="363"/>
        <v>0.4136999999999999</v>
      </c>
      <c r="BI409" s="3" t="str">
        <f t="shared" si="364"/>
        <v>1.18</v>
      </c>
      <c r="BJ409" s="3" t="str">
        <f t="shared" si="365"/>
        <v>-</v>
      </c>
      <c r="BK409" s="3">
        <f t="shared" si="366"/>
        <v>0.31</v>
      </c>
      <c r="BL409" s="3">
        <f t="shared" si="367"/>
        <v>-47.76</v>
      </c>
      <c r="BM409" s="3">
        <f t="shared" si="368"/>
        <v>0.13789999999999999</v>
      </c>
    </row>
    <row r="410" spans="1:65" x14ac:dyDescent="0.3">
      <c r="A410" s="3" t="str">
        <f>'Forward collapse simulation'!B420</f>
        <v>1.18</v>
      </c>
      <c r="B410" s="3" t="str">
        <f>IF('Forward collapse simulation'!C420="","-",'Forward collapse simulation'!C420)</f>
        <v>-</v>
      </c>
      <c r="C410" s="3">
        <f>'Forward collapse simulation'!E420</f>
        <v>0.39</v>
      </c>
      <c r="D410" s="3">
        <f>'Forward collapse simulation'!AK420</f>
        <v>-28.91</v>
      </c>
      <c r="E410" s="84">
        <f>'Forward collapse simulation'!AL420</f>
        <v>1.8240000000000003</v>
      </c>
      <c r="G410" s="3" t="str">
        <f t="shared" si="319"/>
        <v>1.18</v>
      </c>
      <c r="H410" s="3" t="str">
        <f t="shared" si="320"/>
        <v>-</v>
      </c>
      <c r="I410" s="3">
        <f t="shared" si="321"/>
        <v>0.39</v>
      </c>
      <c r="J410" s="3">
        <f t="shared" si="322"/>
        <v>-28.91</v>
      </c>
      <c r="K410" s="3">
        <f t="shared" si="323"/>
        <v>1.7328000000000001</v>
      </c>
      <c r="M410" s="3" t="str">
        <f t="shared" si="324"/>
        <v>1.18</v>
      </c>
      <c r="N410" s="3" t="str">
        <f t="shared" si="325"/>
        <v>-</v>
      </c>
      <c r="O410" s="3">
        <f t="shared" si="326"/>
        <v>0.39</v>
      </c>
      <c r="P410" s="3">
        <f t="shared" si="327"/>
        <v>-28.91</v>
      </c>
      <c r="Q410" s="3">
        <f t="shared" si="328"/>
        <v>1.6416000000000004</v>
      </c>
      <c r="R410" s="85"/>
      <c r="S410" s="3" t="str">
        <f t="shared" si="329"/>
        <v>1.18</v>
      </c>
      <c r="T410" s="3" t="str">
        <f t="shared" si="330"/>
        <v>-</v>
      </c>
      <c r="U410" s="3">
        <f t="shared" si="331"/>
        <v>0.39</v>
      </c>
      <c r="V410" s="3">
        <f t="shared" si="332"/>
        <v>-28.91</v>
      </c>
      <c r="W410" s="3">
        <f t="shared" si="333"/>
        <v>1.5504000000000002</v>
      </c>
      <c r="X410" s="85"/>
      <c r="Y410" s="3" t="str">
        <f t="shared" si="334"/>
        <v>1.18</v>
      </c>
      <c r="Z410" s="3" t="str">
        <f t="shared" si="335"/>
        <v>-</v>
      </c>
      <c r="AA410" s="3">
        <f t="shared" si="336"/>
        <v>0.39</v>
      </c>
      <c r="AB410" s="3">
        <f t="shared" si="337"/>
        <v>-28.91</v>
      </c>
      <c r="AC410" s="3">
        <f t="shared" si="338"/>
        <v>1.4592000000000003</v>
      </c>
      <c r="AE410" s="3" t="str">
        <f t="shared" si="339"/>
        <v>1.18</v>
      </c>
      <c r="AF410" s="3" t="str">
        <f t="shared" si="340"/>
        <v>-</v>
      </c>
      <c r="AG410" s="3">
        <f t="shared" si="341"/>
        <v>0.39</v>
      </c>
      <c r="AH410" s="3">
        <f t="shared" si="342"/>
        <v>-28.91</v>
      </c>
      <c r="AI410" s="3">
        <f t="shared" si="343"/>
        <v>1.3680000000000003</v>
      </c>
      <c r="AK410" s="3" t="str">
        <f t="shared" si="344"/>
        <v>1.18</v>
      </c>
      <c r="AL410" s="3" t="str">
        <f t="shared" si="345"/>
        <v>-</v>
      </c>
      <c r="AM410" s="3">
        <f t="shared" si="346"/>
        <v>0.39</v>
      </c>
      <c r="AN410" s="3">
        <f t="shared" si="347"/>
        <v>-28.91</v>
      </c>
      <c r="AO410" s="3">
        <f t="shared" si="348"/>
        <v>1.2768000000000002</v>
      </c>
      <c r="AQ410" s="3" t="str">
        <f t="shared" si="349"/>
        <v>1.18</v>
      </c>
      <c r="AR410" s="3" t="str">
        <f t="shared" si="350"/>
        <v>-</v>
      </c>
      <c r="AS410" s="3">
        <f t="shared" si="351"/>
        <v>0.39</v>
      </c>
      <c r="AT410" s="3">
        <f t="shared" si="352"/>
        <v>-28.91</v>
      </c>
      <c r="AU410" s="3">
        <f t="shared" si="353"/>
        <v>1.0944</v>
      </c>
      <c r="AW410" s="3" t="str">
        <f t="shared" si="354"/>
        <v>1.18</v>
      </c>
      <c r="AX410" s="3" t="str">
        <f t="shared" si="355"/>
        <v>-</v>
      </c>
      <c r="AY410" s="3">
        <f t="shared" si="356"/>
        <v>0.39</v>
      </c>
      <c r="AZ410" s="3">
        <f t="shared" si="357"/>
        <v>-28.91</v>
      </c>
      <c r="BA410" s="3">
        <f t="shared" si="358"/>
        <v>0.91200000000000014</v>
      </c>
      <c r="BC410" s="3" t="str">
        <f t="shared" si="359"/>
        <v>1.18</v>
      </c>
      <c r="BD410" s="3" t="str">
        <f t="shared" si="360"/>
        <v>-</v>
      </c>
      <c r="BE410" s="3">
        <f t="shared" si="361"/>
        <v>0.39</v>
      </c>
      <c r="BF410" s="3">
        <f t="shared" si="362"/>
        <v>-28.91</v>
      </c>
      <c r="BG410" s="3">
        <f t="shared" si="363"/>
        <v>0.54720000000000002</v>
      </c>
      <c r="BI410" s="3" t="str">
        <f t="shared" si="364"/>
        <v>1.18</v>
      </c>
      <c r="BJ410" s="3" t="str">
        <f t="shared" si="365"/>
        <v>-</v>
      </c>
      <c r="BK410" s="3">
        <f t="shared" si="366"/>
        <v>0.39</v>
      </c>
      <c r="BL410" s="3">
        <f t="shared" si="367"/>
        <v>-28.91</v>
      </c>
      <c r="BM410" s="3">
        <f t="shared" si="368"/>
        <v>0.18240000000000003</v>
      </c>
    </row>
    <row r="411" spans="1:65" x14ac:dyDescent="0.3">
      <c r="A411" s="3" t="str">
        <f>'Forward collapse simulation'!B421</f>
        <v>1.18</v>
      </c>
      <c r="B411" s="3" t="str">
        <f>IF('Forward collapse simulation'!C421="","-",'Forward collapse simulation'!C421)</f>
        <v>-</v>
      </c>
      <c r="C411" s="3">
        <f>'Forward collapse simulation'!E421</f>
        <v>1.47</v>
      </c>
      <c r="D411" s="3">
        <f>'Forward collapse simulation'!AK421</f>
        <v>-13.97</v>
      </c>
      <c r="E411" s="84">
        <f>'Forward collapse simulation'!AL421</f>
        <v>3.4220000000000002</v>
      </c>
      <c r="G411" s="3" t="str">
        <f t="shared" si="319"/>
        <v>1.18</v>
      </c>
      <c r="H411" s="3" t="str">
        <f t="shared" si="320"/>
        <v>-</v>
      </c>
      <c r="I411" s="3">
        <f t="shared" si="321"/>
        <v>1.47</v>
      </c>
      <c r="J411" s="3">
        <f t="shared" si="322"/>
        <v>-13.97</v>
      </c>
      <c r="K411" s="3">
        <f t="shared" si="323"/>
        <v>3.2509000000000001</v>
      </c>
      <c r="M411" s="3" t="str">
        <f t="shared" si="324"/>
        <v>1.18</v>
      </c>
      <c r="N411" s="3" t="str">
        <f t="shared" si="325"/>
        <v>-</v>
      </c>
      <c r="O411" s="3">
        <f t="shared" si="326"/>
        <v>1.47</v>
      </c>
      <c r="P411" s="3">
        <f t="shared" si="327"/>
        <v>-13.97</v>
      </c>
      <c r="Q411" s="3">
        <f t="shared" si="328"/>
        <v>3.0798000000000001</v>
      </c>
      <c r="R411" s="85"/>
      <c r="S411" s="3" t="str">
        <f t="shared" si="329"/>
        <v>1.18</v>
      </c>
      <c r="T411" s="3" t="str">
        <f t="shared" si="330"/>
        <v>-</v>
      </c>
      <c r="U411" s="3">
        <f t="shared" si="331"/>
        <v>1.47</v>
      </c>
      <c r="V411" s="3">
        <f t="shared" si="332"/>
        <v>-13.97</v>
      </c>
      <c r="W411" s="3">
        <f t="shared" si="333"/>
        <v>2.9087000000000001</v>
      </c>
      <c r="X411" s="85"/>
      <c r="Y411" s="3" t="str">
        <f t="shared" si="334"/>
        <v>1.18</v>
      </c>
      <c r="Z411" s="3" t="str">
        <f t="shared" si="335"/>
        <v>-</v>
      </c>
      <c r="AA411" s="3">
        <f t="shared" si="336"/>
        <v>1.47</v>
      </c>
      <c r="AB411" s="3">
        <f t="shared" si="337"/>
        <v>-13.97</v>
      </c>
      <c r="AC411" s="3">
        <f t="shared" si="338"/>
        <v>2.7376000000000005</v>
      </c>
      <c r="AE411" s="3" t="str">
        <f t="shared" si="339"/>
        <v>1.18</v>
      </c>
      <c r="AF411" s="3" t="str">
        <f t="shared" si="340"/>
        <v>-</v>
      </c>
      <c r="AG411" s="3">
        <f t="shared" si="341"/>
        <v>1.47</v>
      </c>
      <c r="AH411" s="3">
        <f t="shared" si="342"/>
        <v>-13.97</v>
      </c>
      <c r="AI411" s="3">
        <f t="shared" si="343"/>
        <v>2.5665</v>
      </c>
      <c r="AK411" s="3" t="str">
        <f t="shared" si="344"/>
        <v>1.18</v>
      </c>
      <c r="AL411" s="3" t="str">
        <f t="shared" si="345"/>
        <v>-</v>
      </c>
      <c r="AM411" s="3">
        <f t="shared" si="346"/>
        <v>1.47</v>
      </c>
      <c r="AN411" s="3">
        <f t="shared" si="347"/>
        <v>-13.97</v>
      </c>
      <c r="AO411" s="3">
        <f t="shared" si="348"/>
        <v>2.3954</v>
      </c>
      <c r="AQ411" s="3" t="str">
        <f t="shared" si="349"/>
        <v>1.18</v>
      </c>
      <c r="AR411" s="3" t="str">
        <f t="shared" si="350"/>
        <v>-</v>
      </c>
      <c r="AS411" s="3">
        <f t="shared" si="351"/>
        <v>1.47</v>
      </c>
      <c r="AT411" s="3">
        <f t="shared" si="352"/>
        <v>-13.97</v>
      </c>
      <c r="AU411" s="3">
        <f t="shared" si="353"/>
        <v>2.0531999999999999</v>
      </c>
      <c r="AW411" s="3" t="str">
        <f t="shared" si="354"/>
        <v>1.18</v>
      </c>
      <c r="AX411" s="3" t="str">
        <f t="shared" si="355"/>
        <v>-</v>
      </c>
      <c r="AY411" s="3">
        <f t="shared" si="356"/>
        <v>1.47</v>
      </c>
      <c r="AZ411" s="3">
        <f t="shared" si="357"/>
        <v>-13.97</v>
      </c>
      <c r="BA411" s="3">
        <f t="shared" si="358"/>
        <v>1.7110000000000001</v>
      </c>
      <c r="BC411" s="3" t="str">
        <f t="shared" si="359"/>
        <v>1.18</v>
      </c>
      <c r="BD411" s="3" t="str">
        <f t="shared" si="360"/>
        <v>-</v>
      </c>
      <c r="BE411" s="3">
        <f t="shared" si="361"/>
        <v>1.47</v>
      </c>
      <c r="BF411" s="3">
        <f t="shared" si="362"/>
        <v>-13.97</v>
      </c>
      <c r="BG411" s="3">
        <f t="shared" si="363"/>
        <v>1.0266</v>
      </c>
      <c r="BI411" s="3" t="str">
        <f t="shared" si="364"/>
        <v>1.18</v>
      </c>
      <c r="BJ411" s="3" t="str">
        <f t="shared" si="365"/>
        <v>-</v>
      </c>
      <c r="BK411" s="3">
        <f t="shared" si="366"/>
        <v>1.47</v>
      </c>
      <c r="BL411" s="3">
        <f t="shared" si="367"/>
        <v>-13.97</v>
      </c>
      <c r="BM411" s="3">
        <f t="shared" si="368"/>
        <v>0.34220000000000006</v>
      </c>
    </row>
    <row r="412" spans="1:65" x14ac:dyDescent="0.3">
      <c r="A412" s="3" t="str">
        <f>'Forward collapse simulation'!B422</f>
        <v>1.18</v>
      </c>
      <c r="B412" s="3" t="str">
        <f>IF('Forward collapse simulation'!C422="","-",'Forward collapse simulation'!C422)</f>
        <v>-</v>
      </c>
      <c r="C412" s="3">
        <f>'Forward collapse simulation'!E422</f>
        <v>0.86</v>
      </c>
      <c r="D412" s="3">
        <f>'Forward collapse simulation'!AK422</f>
        <v>-5.17</v>
      </c>
      <c r="E412" s="84">
        <f>'Forward collapse simulation'!AL422</f>
        <v>4.7240000000000002</v>
      </c>
      <c r="G412" s="3" t="str">
        <f t="shared" si="319"/>
        <v>1.18</v>
      </c>
      <c r="H412" s="3" t="str">
        <f t="shared" si="320"/>
        <v>-</v>
      </c>
      <c r="I412" s="3">
        <f t="shared" si="321"/>
        <v>0.86</v>
      </c>
      <c r="J412" s="3">
        <f t="shared" si="322"/>
        <v>-5.17</v>
      </c>
      <c r="K412" s="3">
        <f t="shared" si="323"/>
        <v>4.4878</v>
      </c>
      <c r="M412" s="3" t="str">
        <f t="shared" si="324"/>
        <v>1.18</v>
      </c>
      <c r="N412" s="3" t="str">
        <f t="shared" si="325"/>
        <v>-</v>
      </c>
      <c r="O412" s="3">
        <f t="shared" si="326"/>
        <v>0.86</v>
      </c>
      <c r="P412" s="3">
        <f t="shared" si="327"/>
        <v>-5.17</v>
      </c>
      <c r="Q412" s="3">
        <f t="shared" si="328"/>
        <v>4.2516000000000007</v>
      </c>
      <c r="R412" s="85"/>
      <c r="S412" s="3" t="str">
        <f t="shared" si="329"/>
        <v>1.18</v>
      </c>
      <c r="T412" s="3" t="str">
        <f t="shared" si="330"/>
        <v>-</v>
      </c>
      <c r="U412" s="3">
        <f t="shared" si="331"/>
        <v>0.86</v>
      </c>
      <c r="V412" s="3">
        <f t="shared" si="332"/>
        <v>-5.17</v>
      </c>
      <c r="W412" s="3">
        <f t="shared" si="333"/>
        <v>4.0153999999999996</v>
      </c>
      <c r="X412" s="85"/>
      <c r="Y412" s="3" t="str">
        <f t="shared" si="334"/>
        <v>1.18</v>
      </c>
      <c r="Z412" s="3" t="str">
        <f t="shared" si="335"/>
        <v>-</v>
      </c>
      <c r="AA412" s="3">
        <f t="shared" si="336"/>
        <v>0.86</v>
      </c>
      <c r="AB412" s="3">
        <f t="shared" si="337"/>
        <v>-5.17</v>
      </c>
      <c r="AC412" s="3">
        <f t="shared" si="338"/>
        <v>3.7792000000000003</v>
      </c>
      <c r="AE412" s="3" t="str">
        <f t="shared" si="339"/>
        <v>1.18</v>
      </c>
      <c r="AF412" s="3" t="str">
        <f t="shared" si="340"/>
        <v>-</v>
      </c>
      <c r="AG412" s="3">
        <f t="shared" si="341"/>
        <v>0.86</v>
      </c>
      <c r="AH412" s="3">
        <f t="shared" si="342"/>
        <v>-5.17</v>
      </c>
      <c r="AI412" s="3">
        <f t="shared" si="343"/>
        <v>3.5430000000000001</v>
      </c>
      <c r="AK412" s="3" t="str">
        <f t="shared" si="344"/>
        <v>1.18</v>
      </c>
      <c r="AL412" s="3" t="str">
        <f t="shared" si="345"/>
        <v>-</v>
      </c>
      <c r="AM412" s="3">
        <f t="shared" si="346"/>
        <v>0.86</v>
      </c>
      <c r="AN412" s="3">
        <f t="shared" si="347"/>
        <v>-5.17</v>
      </c>
      <c r="AO412" s="3">
        <f t="shared" si="348"/>
        <v>3.3068</v>
      </c>
      <c r="AQ412" s="3" t="str">
        <f t="shared" si="349"/>
        <v>1.18</v>
      </c>
      <c r="AR412" s="3" t="str">
        <f t="shared" si="350"/>
        <v>-</v>
      </c>
      <c r="AS412" s="3">
        <f t="shared" si="351"/>
        <v>0.86</v>
      </c>
      <c r="AT412" s="3">
        <f t="shared" si="352"/>
        <v>-5.17</v>
      </c>
      <c r="AU412" s="3">
        <f t="shared" si="353"/>
        <v>2.8344</v>
      </c>
      <c r="AW412" s="3" t="str">
        <f t="shared" si="354"/>
        <v>1.18</v>
      </c>
      <c r="AX412" s="3" t="str">
        <f t="shared" si="355"/>
        <v>-</v>
      </c>
      <c r="AY412" s="3">
        <f t="shared" si="356"/>
        <v>0.86</v>
      </c>
      <c r="AZ412" s="3">
        <f t="shared" si="357"/>
        <v>-5.17</v>
      </c>
      <c r="BA412" s="3">
        <f t="shared" si="358"/>
        <v>2.3620000000000001</v>
      </c>
      <c r="BC412" s="3" t="str">
        <f t="shared" si="359"/>
        <v>1.18</v>
      </c>
      <c r="BD412" s="3" t="str">
        <f t="shared" si="360"/>
        <v>-</v>
      </c>
      <c r="BE412" s="3">
        <f t="shared" si="361"/>
        <v>0.86</v>
      </c>
      <c r="BF412" s="3">
        <f t="shared" si="362"/>
        <v>-5.17</v>
      </c>
      <c r="BG412" s="3">
        <f t="shared" si="363"/>
        <v>1.4172</v>
      </c>
      <c r="BI412" s="3" t="str">
        <f t="shared" si="364"/>
        <v>1.18</v>
      </c>
      <c r="BJ412" s="3" t="str">
        <f t="shared" si="365"/>
        <v>-</v>
      </c>
      <c r="BK412" s="3">
        <f t="shared" si="366"/>
        <v>0.86</v>
      </c>
      <c r="BL412" s="3">
        <f t="shared" si="367"/>
        <v>-5.17</v>
      </c>
      <c r="BM412" s="3">
        <f t="shared" si="368"/>
        <v>0.47240000000000004</v>
      </c>
    </row>
    <row r="413" spans="1:65" x14ac:dyDescent="0.3">
      <c r="A413" s="3" t="str">
        <f>'Forward collapse simulation'!B423</f>
        <v>1.18</v>
      </c>
      <c r="B413" s="3" t="str">
        <f>IF('Forward collapse simulation'!C423="","-",'Forward collapse simulation'!C423)</f>
        <v>-</v>
      </c>
      <c r="C413" s="3">
        <f>'Forward collapse simulation'!E423</f>
        <v>1.25</v>
      </c>
      <c r="D413" s="3">
        <f>'Forward collapse simulation'!AK423</f>
        <v>-0.2</v>
      </c>
      <c r="E413" s="84">
        <f>'Forward collapse simulation'!AL423</f>
        <v>5.1340000000000003</v>
      </c>
      <c r="G413" s="3" t="str">
        <f t="shared" si="319"/>
        <v>1.18</v>
      </c>
      <c r="H413" s="3" t="str">
        <f t="shared" si="320"/>
        <v>-</v>
      </c>
      <c r="I413" s="3">
        <f t="shared" si="321"/>
        <v>1.25</v>
      </c>
      <c r="J413" s="3">
        <f t="shared" si="322"/>
        <v>-0.2</v>
      </c>
      <c r="K413" s="3">
        <f t="shared" si="323"/>
        <v>4.8773</v>
      </c>
      <c r="M413" s="3" t="str">
        <f t="shared" si="324"/>
        <v>1.18</v>
      </c>
      <c r="N413" s="3" t="str">
        <f t="shared" si="325"/>
        <v>-</v>
      </c>
      <c r="O413" s="3">
        <f t="shared" si="326"/>
        <v>1.25</v>
      </c>
      <c r="P413" s="3">
        <f t="shared" si="327"/>
        <v>-0.2</v>
      </c>
      <c r="Q413" s="3">
        <f t="shared" si="328"/>
        <v>4.6206000000000005</v>
      </c>
      <c r="R413" s="85"/>
      <c r="S413" s="3" t="str">
        <f t="shared" si="329"/>
        <v>1.18</v>
      </c>
      <c r="T413" s="3" t="str">
        <f t="shared" si="330"/>
        <v>-</v>
      </c>
      <c r="U413" s="3">
        <f t="shared" si="331"/>
        <v>1.25</v>
      </c>
      <c r="V413" s="3">
        <f t="shared" si="332"/>
        <v>-0.2</v>
      </c>
      <c r="W413" s="3">
        <f t="shared" si="333"/>
        <v>4.3639000000000001</v>
      </c>
      <c r="X413" s="85"/>
      <c r="Y413" s="3" t="str">
        <f t="shared" si="334"/>
        <v>1.18</v>
      </c>
      <c r="Z413" s="3" t="str">
        <f t="shared" si="335"/>
        <v>-</v>
      </c>
      <c r="AA413" s="3">
        <f t="shared" si="336"/>
        <v>1.25</v>
      </c>
      <c r="AB413" s="3">
        <f t="shared" si="337"/>
        <v>-0.2</v>
      </c>
      <c r="AC413" s="3">
        <f t="shared" si="338"/>
        <v>4.1072000000000006</v>
      </c>
      <c r="AE413" s="3" t="str">
        <f t="shared" si="339"/>
        <v>1.18</v>
      </c>
      <c r="AF413" s="3" t="str">
        <f t="shared" si="340"/>
        <v>-</v>
      </c>
      <c r="AG413" s="3">
        <f t="shared" si="341"/>
        <v>1.25</v>
      </c>
      <c r="AH413" s="3">
        <f t="shared" si="342"/>
        <v>-0.2</v>
      </c>
      <c r="AI413" s="3">
        <f t="shared" si="343"/>
        <v>3.8505000000000003</v>
      </c>
      <c r="AK413" s="3" t="str">
        <f t="shared" si="344"/>
        <v>1.18</v>
      </c>
      <c r="AL413" s="3" t="str">
        <f t="shared" si="345"/>
        <v>-</v>
      </c>
      <c r="AM413" s="3">
        <f t="shared" si="346"/>
        <v>1.25</v>
      </c>
      <c r="AN413" s="3">
        <f t="shared" si="347"/>
        <v>-0.2</v>
      </c>
      <c r="AO413" s="3">
        <f t="shared" si="348"/>
        <v>3.5937999999999999</v>
      </c>
      <c r="AQ413" s="3" t="str">
        <f t="shared" si="349"/>
        <v>1.18</v>
      </c>
      <c r="AR413" s="3" t="str">
        <f t="shared" si="350"/>
        <v>-</v>
      </c>
      <c r="AS413" s="3">
        <f t="shared" si="351"/>
        <v>1.25</v>
      </c>
      <c r="AT413" s="3">
        <f t="shared" si="352"/>
        <v>-0.2</v>
      </c>
      <c r="AU413" s="3">
        <f t="shared" si="353"/>
        <v>3.0804</v>
      </c>
      <c r="AW413" s="3" t="str">
        <f t="shared" si="354"/>
        <v>1.18</v>
      </c>
      <c r="AX413" s="3" t="str">
        <f t="shared" si="355"/>
        <v>-</v>
      </c>
      <c r="AY413" s="3">
        <f t="shared" si="356"/>
        <v>1.25</v>
      </c>
      <c r="AZ413" s="3">
        <f t="shared" si="357"/>
        <v>-0.2</v>
      </c>
      <c r="BA413" s="3">
        <f t="shared" si="358"/>
        <v>2.5670000000000002</v>
      </c>
      <c r="BC413" s="3" t="str">
        <f t="shared" si="359"/>
        <v>1.18</v>
      </c>
      <c r="BD413" s="3" t="str">
        <f t="shared" si="360"/>
        <v>-</v>
      </c>
      <c r="BE413" s="3">
        <f t="shared" si="361"/>
        <v>1.25</v>
      </c>
      <c r="BF413" s="3">
        <f t="shared" si="362"/>
        <v>-0.2</v>
      </c>
      <c r="BG413" s="3">
        <f t="shared" si="363"/>
        <v>1.5402</v>
      </c>
      <c r="BI413" s="3" t="str">
        <f t="shared" si="364"/>
        <v>1.18</v>
      </c>
      <c r="BJ413" s="3" t="str">
        <f t="shared" si="365"/>
        <v>-</v>
      </c>
      <c r="BK413" s="3">
        <f t="shared" si="366"/>
        <v>1.25</v>
      </c>
      <c r="BL413" s="3">
        <f t="shared" si="367"/>
        <v>-0.2</v>
      </c>
      <c r="BM413" s="3">
        <f t="shared" si="368"/>
        <v>0.51340000000000008</v>
      </c>
    </row>
    <row r="414" spans="1:65" x14ac:dyDescent="0.3">
      <c r="A414" s="3" t="str">
        <f>'Forward collapse simulation'!B424</f>
        <v>1.18</v>
      </c>
      <c r="B414" s="3" t="str">
        <f>IF('Forward collapse simulation'!C424="","-",'Forward collapse simulation'!C424)</f>
        <v>-</v>
      </c>
      <c r="C414" s="3">
        <f>'Forward collapse simulation'!E424</f>
        <v>3.58</v>
      </c>
      <c r="D414" s="3">
        <f ca="1">'Forward collapse simulation'!AK424</f>
        <v>36.426614213287202</v>
      </c>
      <c r="E414" s="84">
        <f ca="1">'Forward collapse simulation'!AL424</f>
        <v>5.7176695827891555</v>
      </c>
      <c r="G414" s="3" t="str">
        <f t="shared" si="319"/>
        <v>1.18</v>
      </c>
      <c r="H414" s="3" t="str">
        <f t="shared" si="320"/>
        <v>-</v>
      </c>
      <c r="I414" s="3">
        <f t="shared" si="321"/>
        <v>3.58</v>
      </c>
      <c r="J414" s="3">
        <f t="shared" ca="1" si="322"/>
        <v>36.426614213287202</v>
      </c>
      <c r="K414" s="3">
        <f t="shared" ca="1" si="323"/>
        <v>5.4317861036496975</v>
      </c>
      <c r="M414" s="3" t="str">
        <f t="shared" si="324"/>
        <v>1.18</v>
      </c>
      <c r="N414" s="3" t="str">
        <f t="shared" si="325"/>
        <v>-</v>
      </c>
      <c r="O414" s="3">
        <f t="shared" si="326"/>
        <v>3.58</v>
      </c>
      <c r="P414" s="3">
        <f t="shared" ca="1" si="327"/>
        <v>36.426614213287202</v>
      </c>
      <c r="Q414" s="3">
        <f t="shared" ca="1" si="328"/>
        <v>5.1459026245102404</v>
      </c>
      <c r="R414" s="85"/>
      <c r="S414" s="3" t="str">
        <f t="shared" si="329"/>
        <v>1.18</v>
      </c>
      <c r="T414" s="3" t="str">
        <f t="shared" si="330"/>
        <v>-</v>
      </c>
      <c r="U414" s="3">
        <f t="shared" si="331"/>
        <v>3.58</v>
      </c>
      <c r="V414" s="3">
        <f t="shared" ca="1" si="332"/>
        <v>36.426614213287202</v>
      </c>
      <c r="W414" s="3">
        <f t="shared" ca="1" si="333"/>
        <v>4.8600191453707824</v>
      </c>
      <c r="X414" s="85"/>
      <c r="Y414" s="3" t="str">
        <f t="shared" si="334"/>
        <v>1.18</v>
      </c>
      <c r="Z414" s="3" t="str">
        <f t="shared" si="335"/>
        <v>-</v>
      </c>
      <c r="AA414" s="3">
        <f t="shared" si="336"/>
        <v>3.58</v>
      </c>
      <c r="AB414" s="3">
        <f t="shared" ca="1" si="337"/>
        <v>36.426614213287202</v>
      </c>
      <c r="AC414" s="3">
        <f t="shared" ca="1" si="338"/>
        <v>4.5741356662313244</v>
      </c>
      <c r="AE414" s="3" t="str">
        <f t="shared" si="339"/>
        <v>1.18</v>
      </c>
      <c r="AF414" s="3" t="str">
        <f t="shared" si="340"/>
        <v>-</v>
      </c>
      <c r="AG414" s="3">
        <f t="shared" si="341"/>
        <v>3.58</v>
      </c>
      <c r="AH414" s="3">
        <f t="shared" ca="1" si="342"/>
        <v>36.426614213287202</v>
      </c>
      <c r="AI414" s="3">
        <f t="shared" ca="1" si="343"/>
        <v>4.2882521870918664</v>
      </c>
      <c r="AK414" s="3" t="str">
        <f t="shared" si="344"/>
        <v>1.18</v>
      </c>
      <c r="AL414" s="3" t="str">
        <f t="shared" si="345"/>
        <v>-</v>
      </c>
      <c r="AM414" s="3">
        <f t="shared" si="346"/>
        <v>3.58</v>
      </c>
      <c r="AN414" s="3">
        <f t="shared" ca="1" si="347"/>
        <v>36.426614213287202</v>
      </c>
      <c r="AO414" s="3">
        <f t="shared" ca="1" si="348"/>
        <v>4.0023687079524084</v>
      </c>
      <c r="AQ414" s="3" t="str">
        <f t="shared" si="349"/>
        <v>1.18</v>
      </c>
      <c r="AR414" s="3" t="str">
        <f t="shared" si="350"/>
        <v>-</v>
      </c>
      <c r="AS414" s="3">
        <f t="shared" si="351"/>
        <v>3.58</v>
      </c>
      <c r="AT414" s="3">
        <f t="shared" ca="1" si="352"/>
        <v>36.426614213287202</v>
      </c>
      <c r="AU414" s="3">
        <f t="shared" ca="1" si="353"/>
        <v>3.4306017496734933</v>
      </c>
      <c r="AW414" s="3" t="str">
        <f t="shared" si="354"/>
        <v>1.18</v>
      </c>
      <c r="AX414" s="3" t="str">
        <f t="shared" si="355"/>
        <v>-</v>
      </c>
      <c r="AY414" s="3">
        <f t="shared" si="356"/>
        <v>3.58</v>
      </c>
      <c r="AZ414" s="3">
        <f t="shared" ca="1" si="357"/>
        <v>36.426614213287202</v>
      </c>
      <c r="BA414" s="3">
        <f t="shared" ca="1" si="358"/>
        <v>2.8588347913945777</v>
      </c>
      <c r="BC414" s="3" t="str">
        <f t="shared" si="359"/>
        <v>1.18</v>
      </c>
      <c r="BD414" s="3" t="str">
        <f t="shared" si="360"/>
        <v>-</v>
      </c>
      <c r="BE414" s="3">
        <f t="shared" si="361"/>
        <v>3.58</v>
      </c>
      <c r="BF414" s="3">
        <f t="shared" ca="1" si="362"/>
        <v>36.426614213287202</v>
      </c>
      <c r="BG414" s="3">
        <f t="shared" ca="1" si="363"/>
        <v>1.7153008748367466</v>
      </c>
      <c r="BI414" s="3" t="str">
        <f t="shared" si="364"/>
        <v>1.18</v>
      </c>
      <c r="BJ414" s="3" t="str">
        <f t="shared" si="365"/>
        <v>-</v>
      </c>
      <c r="BK414" s="3">
        <f t="shared" si="366"/>
        <v>3.58</v>
      </c>
      <c r="BL414" s="3">
        <f t="shared" ca="1" si="367"/>
        <v>36.426614213287202</v>
      </c>
      <c r="BM414" s="3">
        <f t="shared" ca="1" si="368"/>
        <v>0.57176695827891555</v>
      </c>
    </row>
    <row r="415" spans="1:65" x14ac:dyDescent="0.3">
      <c r="A415" s="3" t="str">
        <f>'Forward collapse simulation'!B425</f>
        <v>1.18</v>
      </c>
      <c r="B415" s="3" t="str">
        <f>IF('Forward collapse simulation'!C425="","-",'Forward collapse simulation'!C425)</f>
        <v>-</v>
      </c>
      <c r="C415" s="3">
        <f>'Forward collapse simulation'!E425</f>
        <v>1.88</v>
      </c>
      <c r="D415" s="3">
        <f ca="1">'Forward collapse simulation'!AK425</f>
        <v>48.851438006975258</v>
      </c>
      <c r="E415" s="84">
        <f ca="1">'Forward collapse simulation'!AL425</f>
        <v>6.8709868798426683</v>
      </c>
      <c r="G415" s="3" t="str">
        <f t="shared" si="319"/>
        <v>1.18</v>
      </c>
      <c r="H415" s="3" t="str">
        <f t="shared" si="320"/>
        <v>-</v>
      </c>
      <c r="I415" s="3">
        <f t="shared" si="321"/>
        <v>1.88</v>
      </c>
      <c r="J415" s="3">
        <f t="shared" ca="1" si="322"/>
        <v>48.851438006975258</v>
      </c>
      <c r="K415" s="3">
        <f t="shared" ca="1" si="323"/>
        <v>6.5274375358505345</v>
      </c>
      <c r="M415" s="3" t="str">
        <f t="shared" si="324"/>
        <v>1.18</v>
      </c>
      <c r="N415" s="3" t="str">
        <f t="shared" si="325"/>
        <v>-</v>
      </c>
      <c r="O415" s="3">
        <f t="shared" si="326"/>
        <v>1.88</v>
      </c>
      <c r="P415" s="3">
        <f t="shared" ca="1" si="327"/>
        <v>48.851438006975258</v>
      </c>
      <c r="Q415" s="3">
        <f t="shared" ca="1" si="328"/>
        <v>6.1838881918584017</v>
      </c>
      <c r="R415" s="85"/>
      <c r="S415" s="3" t="str">
        <f t="shared" si="329"/>
        <v>1.18</v>
      </c>
      <c r="T415" s="3" t="str">
        <f t="shared" si="330"/>
        <v>-</v>
      </c>
      <c r="U415" s="3">
        <f t="shared" si="331"/>
        <v>1.88</v>
      </c>
      <c r="V415" s="3">
        <f t="shared" ca="1" si="332"/>
        <v>48.851438006975258</v>
      </c>
      <c r="W415" s="3">
        <f t="shared" ca="1" si="333"/>
        <v>5.8403388478662679</v>
      </c>
      <c r="X415" s="85"/>
      <c r="Y415" s="3" t="str">
        <f t="shared" si="334"/>
        <v>1.18</v>
      </c>
      <c r="Z415" s="3" t="str">
        <f t="shared" si="335"/>
        <v>-</v>
      </c>
      <c r="AA415" s="3">
        <f t="shared" si="336"/>
        <v>1.88</v>
      </c>
      <c r="AB415" s="3">
        <f t="shared" ca="1" si="337"/>
        <v>48.851438006975258</v>
      </c>
      <c r="AC415" s="3">
        <f t="shared" ca="1" si="338"/>
        <v>5.496789503874135</v>
      </c>
      <c r="AE415" s="3" t="str">
        <f t="shared" si="339"/>
        <v>1.18</v>
      </c>
      <c r="AF415" s="3" t="str">
        <f t="shared" si="340"/>
        <v>-</v>
      </c>
      <c r="AG415" s="3">
        <f t="shared" si="341"/>
        <v>1.88</v>
      </c>
      <c r="AH415" s="3">
        <f t="shared" ca="1" si="342"/>
        <v>48.851438006975258</v>
      </c>
      <c r="AI415" s="3">
        <f t="shared" ca="1" si="343"/>
        <v>5.1532401598820012</v>
      </c>
      <c r="AK415" s="3" t="str">
        <f t="shared" si="344"/>
        <v>1.18</v>
      </c>
      <c r="AL415" s="3" t="str">
        <f t="shared" si="345"/>
        <v>-</v>
      </c>
      <c r="AM415" s="3">
        <f t="shared" si="346"/>
        <v>1.88</v>
      </c>
      <c r="AN415" s="3">
        <f t="shared" ca="1" si="347"/>
        <v>48.851438006975258</v>
      </c>
      <c r="AO415" s="3">
        <f t="shared" ca="1" si="348"/>
        <v>4.8096908158898675</v>
      </c>
      <c r="AQ415" s="3" t="str">
        <f t="shared" si="349"/>
        <v>1.18</v>
      </c>
      <c r="AR415" s="3" t="str">
        <f t="shared" si="350"/>
        <v>-</v>
      </c>
      <c r="AS415" s="3">
        <f t="shared" si="351"/>
        <v>1.88</v>
      </c>
      <c r="AT415" s="3">
        <f t="shared" ca="1" si="352"/>
        <v>48.851438006975258</v>
      </c>
      <c r="AU415" s="3">
        <f t="shared" ca="1" si="353"/>
        <v>4.1225921279056008</v>
      </c>
      <c r="AW415" s="3" t="str">
        <f t="shared" si="354"/>
        <v>1.18</v>
      </c>
      <c r="AX415" s="3" t="str">
        <f t="shared" si="355"/>
        <v>-</v>
      </c>
      <c r="AY415" s="3">
        <f t="shared" si="356"/>
        <v>1.88</v>
      </c>
      <c r="AZ415" s="3">
        <f t="shared" ca="1" si="357"/>
        <v>48.851438006975258</v>
      </c>
      <c r="BA415" s="3">
        <f t="shared" ca="1" si="358"/>
        <v>3.4354934399213342</v>
      </c>
      <c r="BC415" s="3" t="str">
        <f t="shared" si="359"/>
        <v>1.18</v>
      </c>
      <c r="BD415" s="3" t="str">
        <f t="shared" si="360"/>
        <v>-</v>
      </c>
      <c r="BE415" s="3">
        <f t="shared" si="361"/>
        <v>1.88</v>
      </c>
      <c r="BF415" s="3">
        <f t="shared" ca="1" si="362"/>
        <v>48.851438006975258</v>
      </c>
      <c r="BG415" s="3">
        <f t="shared" ca="1" si="363"/>
        <v>2.0612960639528004</v>
      </c>
      <c r="BI415" s="3" t="str">
        <f t="shared" si="364"/>
        <v>1.18</v>
      </c>
      <c r="BJ415" s="3" t="str">
        <f t="shared" si="365"/>
        <v>-</v>
      </c>
      <c r="BK415" s="3">
        <f t="shared" si="366"/>
        <v>1.88</v>
      </c>
      <c r="BL415" s="3">
        <f t="shared" ca="1" si="367"/>
        <v>48.851438006975258</v>
      </c>
      <c r="BM415" s="3">
        <f t="shared" ca="1" si="368"/>
        <v>0.68709868798426688</v>
      </c>
    </row>
    <row r="416" spans="1:65" x14ac:dyDescent="0.3">
      <c r="A416" s="3" t="str">
        <f>'Forward collapse simulation'!B426</f>
        <v>1.18</v>
      </c>
      <c r="B416" s="3" t="str">
        <f>IF('Forward collapse simulation'!C426="","-",'Forward collapse simulation'!C426)</f>
        <v>-</v>
      </c>
      <c r="C416" s="3">
        <f>'Forward collapse simulation'!E426</f>
        <v>3.78</v>
      </c>
      <c r="D416" s="3">
        <f ca="1">'Forward collapse simulation'!AK426</f>
        <v>61.166862673302404</v>
      </c>
      <c r="E416" s="84">
        <f ca="1">'Forward collapse simulation'!AL426</f>
        <v>8.878656036504287</v>
      </c>
      <c r="G416" s="3" t="str">
        <f t="shared" si="319"/>
        <v>1.18</v>
      </c>
      <c r="H416" s="3" t="str">
        <f t="shared" si="320"/>
        <v>-</v>
      </c>
      <c r="I416" s="3">
        <f t="shared" si="321"/>
        <v>3.78</v>
      </c>
      <c r="J416" s="3">
        <f t="shared" ca="1" si="322"/>
        <v>61.166862673302404</v>
      </c>
      <c r="K416" s="3">
        <f t="shared" ca="1" si="323"/>
        <v>8.4347232346790726</v>
      </c>
      <c r="M416" s="3" t="str">
        <f t="shared" si="324"/>
        <v>1.18</v>
      </c>
      <c r="N416" s="3" t="str">
        <f t="shared" si="325"/>
        <v>-</v>
      </c>
      <c r="O416" s="3">
        <f t="shared" si="326"/>
        <v>3.78</v>
      </c>
      <c r="P416" s="3">
        <f t="shared" ca="1" si="327"/>
        <v>61.166862673302404</v>
      </c>
      <c r="Q416" s="3">
        <f t="shared" ca="1" si="328"/>
        <v>7.9907904328538581</v>
      </c>
      <c r="R416" s="85"/>
      <c r="S416" s="3" t="str">
        <f t="shared" si="329"/>
        <v>1.18</v>
      </c>
      <c r="T416" s="3" t="str">
        <f t="shared" si="330"/>
        <v>-</v>
      </c>
      <c r="U416" s="3">
        <f t="shared" si="331"/>
        <v>3.78</v>
      </c>
      <c r="V416" s="3">
        <f t="shared" ca="1" si="332"/>
        <v>61.166862673302404</v>
      </c>
      <c r="W416" s="3">
        <f t="shared" ca="1" si="333"/>
        <v>7.5468576310286437</v>
      </c>
      <c r="X416" s="85"/>
      <c r="Y416" s="3" t="str">
        <f t="shared" si="334"/>
        <v>1.18</v>
      </c>
      <c r="Z416" s="3" t="str">
        <f t="shared" si="335"/>
        <v>-</v>
      </c>
      <c r="AA416" s="3">
        <f t="shared" si="336"/>
        <v>3.78</v>
      </c>
      <c r="AB416" s="3">
        <f t="shared" ca="1" si="337"/>
        <v>61.166862673302404</v>
      </c>
      <c r="AC416" s="3">
        <f t="shared" ca="1" si="338"/>
        <v>7.1029248292034302</v>
      </c>
      <c r="AE416" s="3" t="str">
        <f t="shared" si="339"/>
        <v>1.18</v>
      </c>
      <c r="AF416" s="3" t="str">
        <f t="shared" si="340"/>
        <v>-</v>
      </c>
      <c r="AG416" s="3">
        <f t="shared" si="341"/>
        <v>3.78</v>
      </c>
      <c r="AH416" s="3">
        <f t="shared" ca="1" si="342"/>
        <v>61.166862673302404</v>
      </c>
      <c r="AI416" s="3">
        <f t="shared" ca="1" si="343"/>
        <v>6.6589920273782148</v>
      </c>
      <c r="AK416" s="3" t="str">
        <f t="shared" si="344"/>
        <v>1.18</v>
      </c>
      <c r="AL416" s="3" t="str">
        <f t="shared" si="345"/>
        <v>-</v>
      </c>
      <c r="AM416" s="3">
        <f t="shared" si="346"/>
        <v>3.78</v>
      </c>
      <c r="AN416" s="3">
        <f t="shared" ca="1" si="347"/>
        <v>61.166862673302404</v>
      </c>
      <c r="AO416" s="3">
        <f t="shared" ca="1" si="348"/>
        <v>6.2150592255530004</v>
      </c>
      <c r="AQ416" s="3" t="str">
        <f t="shared" si="349"/>
        <v>1.18</v>
      </c>
      <c r="AR416" s="3" t="str">
        <f t="shared" si="350"/>
        <v>-</v>
      </c>
      <c r="AS416" s="3">
        <f t="shared" si="351"/>
        <v>3.78</v>
      </c>
      <c r="AT416" s="3">
        <f t="shared" ca="1" si="352"/>
        <v>61.166862673302404</v>
      </c>
      <c r="AU416" s="3">
        <f t="shared" ca="1" si="353"/>
        <v>5.3271936219025724</v>
      </c>
      <c r="AW416" s="3" t="str">
        <f t="shared" si="354"/>
        <v>1.18</v>
      </c>
      <c r="AX416" s="3" t="str">
        <f t="shared" si="355"/>
        <v>-</v>
      </c>
      <c r="AY416" s="3">
        <f t="shared" si="356"/>
        <v>3.78</v>
      </c>
      <c r="AZ416" s="3">
        <f t="shared" ca="1" si="357"/>
        <v>61.166862673302404</v>
      </c>
      <c r="BA416" s="3">
        <f t="shared" ca="1" si="358"/>
        <v>4.4393280182521435</v>
      </c>
      <c r="BC416" s="3" t="str">
        <f t="shared" si="359"/>
        <v>1.18</v>
      </c>
      <c r="BD416" s="3" t="str">
        <f t="shared" si="360"/>
        <v>-</v>
      </c>
      <c r="BE416" s="3">
        <f t="shared" si="361"/>
        <v>3.78</v>
      </c>
      <c r="BF416" s="3">
        <f t="shared" ca="1" si="362"/>
        <v>61.166862673302404</v>
      </c>
      <c r="BG416" s="3">
        <f t="shared" ca="1" si="363"/>
        <v>2.6635968109512862</v>
      </c>
      <c r="BI416" s="3" t="str">
        <f t="shared" si="364"/>
        <v>1.18</v>
      </c>
      <c r="BJ416" s="3" t="str">
        <f t="shared" si="365"/>
        <v>-</v>
      </c>
      <c r="BK416" s="3">
        <f t="shared" si="366"/>
        <v>3.78</v>
      </c>
      <c r="BL416" s="3">
        <f t="shared" ca="1" si="367"/>
        <v>61.166862673302404</v>
      </c>
      <c r="BM416" s="3">
        <f t="shared" ca="1" si="368"/>
        <v>0.88786560365042877</v>
      </c>
    </row>
    <row r="417" spans="1:65" x14ac:dyDescent="0.3">
      <c r="A417" s="3" t="str">
        <f>'Forward collapse simulation'!B427</f>
        <v>1.18</v>
      </c>
      <c r="B417" s="3" t="str">
        <f>IF('Forward collapse simulation'!C427="","-",'Forward collapse simulation'!C427)</f>
        <v>-</v>
      </c>
      <c r="C417" s="3">
        <f>'Forward collapse simulation'!E427</f>
        <v>4.8</v>
      </c>
      <c r="D417" s="3">
        <f ca="1">'Forward collapse simulation'!AK427</f>
        <v>69.567280754063944</v>
      </c>
      <c r="E417" s="84">
        <f ca="1">'Forward collapse simulation'!AL427</f>
        <v>11.642302617114048</v>
      </c>
      <c r="G417" s="3" t="str">
        <f t="shared" si="319"/>
        <v>1.18</v>
      </c>
      <c r="H417" s="3" t="str">
        <f t="shared" si="320"/>
        <v>-</v>
      </c>
      <c r="I417" s="3">
        <f t="shared" si="321"/>
        <v>4.8</v>
      </c>
      <c r="J417" s="3">
        <f t="shared" ca="1" si="322"/>
        <v>69.567280754063944</v>
      </c>
      <c r="K417" s="3">
        <f t="shared" ca="1" si="323"/>
        <v>11.060187486258345</v>
      </c>
      <c r="M417" s="3" t="str">
        <f t="shared" si="324"/>
        <v>1.18</v>
      </c>
      <c r="N417" s="3" t="str">
        <f t="shared" si="325"/>
        <v>-</v>
      </c>
      <c r="O417" s="3">
        <f t="shared" si="326"/>
        <v>4.8</v>
      </c>
      <c r="P417" s="3">
        <f t="shared" ca="1" si="327"/>
        <v>69.567280754063944</v>
      </c>
      <c r="Q417" s="3">
        <f t="shared" ca="1" si="328"/>
        <v>10.478072355402643</v>
      </c>
      <c r="R417" s="85"/>
      <c r="S417" s="3" t="str">
        <f t="shared" si="329"/>
        <v>1.18</v>
      </c>
      <c r="T417" s="3" t="str">
        <f t="shared" si="330"/>
        <v>-</v>
      </c>
      <c r="U417" s="3">
        <f t="shared" si="331"/>
        <v>4.8</v>
      </c>
      <c r="V417" s="3">
        <f t="shared" ca="1" si="332"/>
        <v>69.567280754063944</v>
      </c>
      <c r="W417" s="3">
        <f t="shared" ca="1" si="333"/>
        <v>9.8959572245469403</v>
      </c>
      <c r="X417" s="85"/>
      <c r="Y417" s="3" t="str">
        <f t="shared" si="334"/>
        <v>1.18</v>
      </c>
      <c r="Z417" s="3" t="str">
        <f t="shared" si="335"/>
        <v>-</v>
      </c>
      <c r="AA417" s="3">
        <f t="shared" si="336"/>
        <v>4.8</v>
      </c>
      <c r="AB417" s="3">
        <f t="shared" ca="1" si="337"/>
        <v>69.567280754063944</v>
      </c>
      <c r="AC417" s="3">
        <f t="shared" ca="1" si="338"/>
        <v>9.3138420936912389</v>
      </c>
      <c r="AE417" s="3" t="str">
        <f t="shared" si="339"/>
        <v>1.18</v>
      </c>
      <c r="AF417" s="3" t="str">
        <f t="shared" si="340"/>
        <v>-</v>
      </c>
      <c r="AG417" s="3">
        <f t="shared" si="341"/>
        <v>4.8</v>
      </c>
      <c r="AH417" s="3">
        <f t="shared" ca="1" si="342"/>
        <v>69.567280754063944</v>
      </c>
      <c r="AI417" s="3">
        <f t="shared" ca="1" si="343"/>
        <v>8.7317269628355358</v>
      </c>
      <c r="AK417" s="3" t="str">
        <f t="shared" si="344"/>
        <v>1.18</v>
      </c>
      <c r="AL417" s="3" t="str">
        <f t="shared" si="345"/>
        <v>-</v>
      </c>
      <c r="AM417" s="3">
        <f t="shared" si="346"/>
        <v>4.8</v>
      </c>
      <c r="AN417" s="3">
        <f t="shared" ca="1" si="347"/>
        <v>69.567280754063944</v>
      </c>
      <c r="AO417" s="3">
        <f t="shared" ca="1" si="348"/>
        <v>8.1496118319798327</v>
      </c>
      <c r="AQ417" s="3" t="str">
        <f t="shared" si="349"/>
        <v>1.18</v>
      </c>
      <c r="AR417" s="3" t="str">
        <f t="shared" si="350"/>
        <v>-</v>
      </c>
      <c r="AS417" s="3">
        <f t="shared" si="351"/>
        <v>4.8</v>
      </c>
      <c r="AT417" s="3">
        <f t="shared" ca="1" si="352"/>
        <v>69.567280754063944</v>
      </c>
      <c r="AU417" s="3">
        <f t="shared" ca="1" si="353"/>
        <v>6.9853815702684283</v>
      </c>
      <c r="AW417" s="3" t="str">
        <f t="shared" si="354"/>
        <v>1.18</v>
      </c>
      <c r="AX417" s="3" t="str">
        <f t="shared" si="355"/>
        <v>-</v>
      </c>
      <c r="AY417" s="3">
        <f t="shared" si="356"/>
        <v>4.8</v>
      </c>
      <c r="AZ417" s="3">
        <f t="shared" ca="1" si="357"/>
        <v>69.567280754063944</v>
      </c>
      <c r="BA417" s="3">
        <f t="shared" ca="1" si="358"/>
        <v>5.8211513085570239</v>
      </c>
      <c r="BC417" s="3" t="str">
        <f t="shared" si="359"/>
        <v>1.18</v>
      </c>
      <c r="BD417" s="3" t="str">
        <f t="shared" si="360"/>
        <v>-</v>
      </c>
      <c r="BE417" s="3">
        <f t="shared" si="361"/>
        <v>4.8</v>
      </c>
      <c r="BF417" s="3">
        <f t="shared" ca="1" si="362"/>
        <v>69.567280754063944</v>
      </c>
      <c r="BG417" s="3">
        <f t="shared" ca="1" si="363"/>
        <v>3.4926907851342142</v>
      </c>
      <c r="BI417" s="3" t="str">
        <f t="shared" si="364"/>
        <v>1.18</v>
      </c>
      <c r="BJ417" s="3" t="str">
        <f t="shared" si="365"/>
        <v>-</v>
      </c>
      <c r="BK417" s="3">
        <f t="shared" si="366"/>
        <v>4.8</v>
      </c>
      <c r="BL417" s="3">
        <f t="shared" ca="1" si="367"/>
        <v>69.567280754063944</v>
      </c>
      <c r="BM417" s="3">
        <f t="shared" ca="1" si="368"/>
        <v>1.1642302617114049</v>
      </c>
    </row>
    <row r="418" spans="1:65" x14ac:dyDescent="0.3">
      <c r="A418" s="3" t="str">
        <f>'Forward collapse simulation'!B428</f>
        <v>1.18</v>
      </c>
      <c r="B418" s="3" t="str">
        <f>IF('Forward collapse simulation'!C428="","-",'Forward collapse simulation'!C428)</f>
        <v>-</v>
      </c>
      <c r="C418" s="3">
        <f>'Forward collapse simulation'!E428</f>
        <v>6.44</v>
      </c>
      <c r="D418" s="3">
        <f ca="1">'Forward collapse simulation'!AK428</f>
        <v>74.345835619039747</v>
      </c>
      <c r="E418" s="84">
        <f ca="1">'Forward collapse simulation'!AL428</f>
        <v>13.505465211548636</v>
      </c>
      <c r="G418" s="3" t="str">
        <f t="shared" si="319"/>
        <v>1.18</v>
      </c>
      <c r="H418" s="3" t="str">
        <f t="shared" si="320"/>
        <v>-</v>
      </c>
      <c r="I418" s="3">
        <f t="shared" si="321"/>
        <v>6.44</v>
      </c>
      <c r="J418" s="3">
        <f t="shared" ca="1" si="322"/>
        <v>74.345835619039747</v>
      </c>
      <c r="K418" s="3">
        <f t="shared" ca="1" si="323"/>
        <v>12.830191950971203</v>
      </c>
      <c r="M418" s="3" t="str">
        <f t="shared" si="324"/>
        <v>1.18</v>
      </c>
      <c r="N418" s="3" t="str">
        <f t="shared" si="325"/>
        <v>-</v>
      </c>
      <c r="O418" s="3">
        <f t="shared" si="326"/>
        <v>6.44</v>
      </c>
      <c r="P418" s="3">
        <f t="shared" ca="1" si="327"/>
        <v>74.345835619039747</v>
      </c>
      <c r="Q418" s="3">
        <f t="shared" ca="1" si="328"/>
        <v>12.154918690393773</v>
      </c>
      <c r="R418" s="85"/>
      <c r="S418" s="3" t="str">
        <f t="shared" si="329"/>
        <v>1.18</v>
      </c>
      <c r="T418" s="3" t="str">
        <f t="shared" si="330"/>
        <v>-</v>
      </c>
      <c r="U418" s="3">
        <f t="shared" si="331"/>
        <v>6.44</v>
      </c>
      <c r="V418" s="3">
        <f t="shared" ca="1" si="332"/>
        <v>74.345835619039747</v>
      </c>
      <c r="W418" s="3">
        <f t="shared" ca="1" si="333"/>
        <v>11.47964542981634</v>
      </c>
      <c r="X418" s="85"/>
      <c r="Y418" s="3" t="str">
        <f t="shared" si="334"/>
        <v>1.18</v>
      </c>
      <c r="Z418" s="3" t="str">
        <f t="shared" si="335"/>
        <v>-</v>
      </c>
      <c r="AA418" s="3">
        <f t="shared" si="336"/>
        <v>6.44</v>
      </c>
      <c r="AB418" s="3">
        <f t="shared" ca="1" si="337"/>
        <v>74.345835619039747</v>
      </c>
      <c r="AC418" s="3">
        <f t="shared" ca="1" si="338"/>
        <v>10.80437216923891</v>
      </c>
      <c r="AE418" s="3" t="str">
        <f t="shared" si="339"/>
        <v>1.18</v>
      </c>
      <c r="AF418" s="3" t="str">
        <f t="shared" si="340"/>
        <v>-</v>
      </c>
      <c r="AG418" s="3">
        <f t="shared" si="341"/>
        <v>6.44</v>
      </c>
      <c r="AH418" s="3">
        <f t="shared" ca="1" si="342"/>
        <v>74.345835619039747</v>
      </c>
      <c r="AI418" s="3">
        <f t="shared" ca="1" si="343"/>
        <v>10.129098908661476</v>
      </c>
      <c r="AK418" s="3" t="str">
        <f t="shared" si="344"/>
        <v>1.18</v>
      </c>
      <c r="AL418" s="3" t="str">
        <f t="shared" si="345"/>
        <v>-</v>
      </c>
      <c r="AM418" s="3">
        <f t="shared" si="346"/>
        <v>6.44</v>
      </c>
      <c r="AN418" s="3">
        <f t="shared" ca="1" si="347"/>
        <v>74.345835619039747</v>
      </c>
      <c r="AO418" s="3">
        <f t="shared" ca="1" si="348"/>
        <v>9.4538256480840435</v>
      </c>
      <c r="AQ418" s="3" t="str">
        <f t="shared" si="349"/>
        <v>1.18</v>
      </c>
      <c r="AR418" s="3" t="str">
        <f t="shared" si="350"/>
        <v>-</v>
      </c>
      <c r="AS418" s="3">
        <f t="shared" si="351"/>
        <v>6.44</v>
      </c>
      <c r="AT418" s="3">
        <f t="shared" ca="1" si="352"/>
        <v>74.345835619039747</v>
      </c>
      <c r="AU418" s="3">
        <f t="shared" ca="1" si="353"/>
        <v>8.1032791269291806</v>
      </c>
      <c r="AW418" s="3" t="str">
        <f t="shared" si="354"/>
        <v>1.18</v>
      </c>
      <c r="AX418" s="3" t="str">
        <f t="shared" si="355"/>
        <v>-</v>
      </c>
      <c r="AY418" s="3">
        <f t="shared" si="356"/>
        <v>6.44</v>
      </c>
      <c r="AZ418" s="3">
        <f t="shared" ca="1" si="357"/>
        <v>74.345835619039747</v>
      </c>
      <c r="BA418" s="3">
        <f t="shared" ca="1" si="358"/>
        <v>6.7527326057743178</v>
      </c>
      <c r="BC418" s="3" t="str">
        <f t="shared" si="359"/>
        <v>1.18</v>
      </c>
      <c r="BD418" s="3" t="str">
        <f t="shared" si="360"/>
        <v>-</v>
      </c>
      <c r="BE418" s="3">
        <f t="shared" si="361"/>
        <v>6.44</v>
      </c>
      <c r="BF418" s="3">
        <f t="shared" ca="1" si="362"/>
        <v>74.345835619039747</v>
      </c>
      <c r="BG418" s="3">
        <f t="shared" ca="1" si="363"/>
        <v>4.0516395634645903</v>
      </c>
      <c r="BI418" s="3" t="str">
        <f t="shared" si="364"/>
        <v>1.18</v>
      </c>
      <c r="BJ418" s="3" t="str">
        <f t="shared" si="365"/>
        <v>-</v>
      </c>
      <c r="BK418" s="3">
        <f t="shared" si="366"/>
        <v>6.44</v>
      </c>
      <c r="BL418" s="3">
        <f t="shared" ca="1" si="367"/>
        <v>74.345835619039747</v>
      </c>
      <c r="BM418" s="3">
        <f t="shared" ca="1" si="368"/>
        <v>1.3505465211548637</v>
      </c>
    </row>
    <row r="419" spans="1:65" x14ac:dyDescent="0.3">
      <c r="A419" s="3" t="str">
        <f>'Forward collapse simulation'!B429</f>
        <v>1.18</v>
      </c>
      <c r="B419" s="3" t="str">
        <f>IF('Forward collapse simulation'!C429="","-",'Forward collapse simulation'!C429)</f>
        <v>-</v>
      </c>
      <c r="C419" s="3">
        <f>'Forward collapse simulation'!E429</f>
        <v>10.45</v>
      </c>
      <c r="D419" s="3">
        <f ca="1">'Forward collapse simulation'!AK429</f>
        <v>78.871965006507295</v>
      </c>
      <c r="E419" s="84">
        <f ca="1">'Forward collapse simulation'!AL429</f>
        <v>12.023124970393095</v>
      </c>
      <c r="G419" s="3" t="str">
        <f t="shared" si="319"/>
        <v>1.18</v>
      </c>
      <c r="H419" s="3" t="str">
        <f t="shared" si="320"/>
        <v>-</v>
      </c>
      <c r="I419" s="3">
        <f t="shared" si="321"/>
        <v>10.45</v>
      </c>
      <c r="J419" s="3">
        <f t="shared" ca="1" si="322"/>
        <v>78.871965006507295</v>
      </c>
      <c r="K419" s="3">
        <f t="shared" ca="1" si="323"/>
        <v>11.421968721873439</v>
      </c>
      <c r="M419" s="3" t="str">
        <f t="shared" si="324"/>
        <v>1.18</v>
      </c>
      <c r="N419" s="3" t="str">
        <f t="shared" si="325"/>
        <v>-</v>
      </c>
      <c r="O419" s="3">
        <f t="shared" si="326"/>
        <v>10.45</v>
      </c>
      <c r="P419" s="3">
        <f t="shared" ca="1" si="327"/>
        <v>78.871965006507295</v>
      </c>
      <c r="Q419" s="3">
        <f t="shared" ca="1" si="328"/>
        <v>10.820812473353786</v>
      </c>
      <c r="R419" s="85"/>
      <c r="S419" s="3" t="str">
        <f t="shared" si="329"/>
        <v>1.18</v>
      </c>
      <c r="T419" s="3" t="str">
        <f t="shared" si="330"/>
        <v>-</v>
      </c>
      <c r="U419" s="3">
        <f t="shared" si="331"/>
        <v>10.45</v>
      </c>
      <c r="V419" s="3">
        <f t="shared" ca="1" si="332"/>
        <v>78.871965006507295</v>
      </c>
      <c r="W419" s="3">
        <f t="shared" ca="1" si="333"/>
        <v>10.21965622483413</v>
      </c>
      <c r="X419" s="85"/>
      <c r="Y419" s="3" t="str">
        <f t="shared" si="334"/>
        <v>1.18</v>
      </c>
      <c r="Z419" s="3" t="str">
        <f t="shared" si="335"/>
        <v>-</v>
      </c>
      <c r="AA419" s="3">
        <f t="shared" si="336"/>
        <v>10.45</v>
      </c>
      <c r="AB419" s="3">
        <f t="shared" ca="1" si="337"/>
        <v>78.871965006507295</v>
      </c>
      <c r="AC419" s="3">
        <f t="shared" ca="1" si="338"/>
        <v>9.6184999763144763</v>
      </c>
      <c r="AE419" s="3" t="str">
        <f t="shared" si="339"/>
        <v>1.18</v>
      </c>
      <c r="AF419" s="3" t="str">
        <f t="shared" si="340"/>
        <v>-</v>
      </c>
      <c r="AG419" s="3">
        <f t="shared" si="341"/>
        <v>10.45</v>
      </c>
      <c r="AH419" s="3">
        <f t="shared" ca="1" si="342"/>
        <v>78.871965006507295</v>
      </c>
      <c r="AI419" s="3">
        <f t="shared" ca="1" si="343"/>
        <v>9.0173437277948203</v>
      </c>
      <c r="AK419" s="3" t="str">
        <f t="shared" si="344"/>
        <v>1.18</v>
      </c>
      <c r="AL419" s="3" t="str">
        <f t="shared" si="345"/>
        <v>-</v>
      </c>
      <c r="AM419" s="3">
        <f t="shared" si="346"/>
        <v>10.45</v>
      </c>
      <c r="AN419" s="3">
        <f t="shared" ca="1" si="347"/>
        <v>78.871965006507295</v>
      </c>
      <c r="AO419" s="3">
        <f t="shared" ca="1" si="348"/>
        <v>8.4161874792751661</v>
      </c>
      <c r="AQ419" s="3" t="str">
        <f t="shared" si="349"/>
        <v>1.18</v>
      </c>
      <c r="AR419" s="3" t="str">
        <f t="shared" si="350"/>
        <v>-</v>
      </c>
      <c r="AS419" s="3">
        <f t="shared" si="351"/>
        <v>10.45</v>
      </c>
      <c r="AT419" s="3">
        <f t="shared" ca="1" si="352"/>
        <v>78.871965006507295</v>
      </c>
      <c r="AU419" s="3">
        <f t="shared" ca="1" si="353"/>
        <v>7.2138749822358568</v>
      </c>
      <c r="AW419" s="3" t="str">
        <f t="shared" si="354"/>
        <v>1.18</v>
      </c>
      <c r="AX419" s="3" t="str">
        <f t="shared" si="355"/>
        <v>-</v>
      </c>
      <c r="AY419" s="3">
        <f t="shared" si="356"/>
        <v>10.45</v>
      </c>
      <c r="AZ419" s="3">
        <f t="shared" ca="1" si="357"/>
        <v>78.871965006507295</v>
      </c>
      <c r="BA419" s="3">
        <f t="shared" ca="1" si="358"/>
        <v>6.0115624851965475</v>
      </c>
      <c r="BC419" s="3" t="str">
        <f t="shared" si="359"/>
        <v>1.18</v>
      </c>
      <c r="BD419" s="3" t="str">
        <f t="shared" si="360"/>
        <v>-</v>
      </c>
      <c r="BE419" s="3">
        <f t="shared" si="361"/>
        <v>10.45</v>
      </c>
      <c r="BF419" s="3">
        <f t="shared" ca="1" si="362"/>
        <v>78.871965006507295</v>
      </c>
      <c r="BG419" s="3">
        <f t="shared" ca="1" si="363"/>
        <v>3.6069374911179284</v>
      </c>
      <c r="BI419" s="3" t="str">
        <f t="shared" si="364"/>
        <v>1.18</v>
      </c>
      <c r="BJ419" s="3" t="str">
        <f t="shared" si="365"/>
        <v>-</v>
      </c>
      <c r="BK419" s="3">
        <f t="shared" si="366"/>
        <v>10.45</v>
      </c>
      <c r="BL419" s="3">
        <f t="shared" ca="1" si="367"/>
        <v>78.871965006507295</v>
      </c>
      <c r="BM419" s="3">
        <f t="shared" ca="1" si="368"/>
        <v>1.2023124970393095</v>
      </c>
    </row>
    <row r="420" spans="1:65" x14ac:dyDescent="0.3">
      <c r="A420" s="3" t="str">
        <f>'Forward collapse simulation'!B430</f>
        <v>1.18</v>
      </c>
      <c r="B420" s="3" t="str">
        <f>IF('Forward collapse simulation'!C430="","-",'Forward collapse simulation'!C430)</f>
        <v>-</v>
      </c>
      <c r="C420" s="3">
        <f>'Forward collapse simulation'!E430</f>
        <v>14.33</v>
      </c>
      <c r="D420" s="3">
        <f ca="1">'Forward collapse simulation'!AK430</f>
        <v>81.359751530880757</v>
      </c>
      <c r="E420" s="84">
        <f ca="1">'Forward collapse simulation'!AL430</f>
        <v>11.968747028612055</v>
      </c>
      <c r="G420" s="3" t="str">
        <f t="shared" si="319"/>
        <v>1.18</v>
      </c>
      <c r="H420" s="3" t="str">
        <f t="shared" si="320"/>
        <v>-</v>
      </c>
      <c r="I420" s="3">
        <f t="shared" si="321"/>
        <v>14.33</v>
      </c>
      <c r="J420" s="3">
        <f t="shared" ca="1" si="322"/>
        <v>81.359751530880757</v>
      </c>
      <c r="K420" s="3">
        <f t="shared" ca="1" si="323"/>
        <v>11.370309677181453</v>
      </c>
      <c r="M420" s="3" t="str">
        <f t="shared" si="324"/>
        <v>1.18</v>
      </c>
      <c r="N420" s="3" t="str">
        <f t="shared" si="325"/>
        <v>-</v>
      </c>
      <c r="O420" s="3">
        <f t="shared" si="326"/>
        <v>14.33</v>
      </c>
      <c r="P420" s="3">
        <f t="shared" ca="1" si="327"/>
        <v>81.359751530880757</v>
      </c>
      <c r="Q420" s="3">
        <f t="shared" ca="1" si="328"/>
        <v>10.77187232575085</v>
      </c>
      <c r="R420" s="85"/>
      <c r="S420" s="3" t="str">
        <f t="shared" si="329"/>
        <v>1.18</v>
      </c>
      <c r="T420" s="3" t="str">
        <f t="shared" si="330"/>
        <v>-</v>
      </c>
      <c r="U420" s="3">
        <f t="shared" si="331"/>
        <v>14.33</v>
      </c>
      <c r="V420" s="3">
        <f t="shared" ca="1" si="332"/>
        <v>81.359751530880757</v>
      </c>
      <c r="W420" s="3">
        <f t="shared" ca="1" si="333"/>
        <v>10.173434974320246</v>
      </c>
      <c r="X420" s="85"/>
      <c r="Y420" s="3" t="str">
        <f t="shared" si="334"/>
        <v>1.18</v>
      </c>
      <c r="Z420" s="3" t="str">
        <f t="shared" si="335"/>
        <v>-</v>
      </c>
      <c r="AA420" s="3">
        <f t="shared" si="336"/>
        <v>14.33</v>
      </c>
      <c r="AB420" s="3">
        <f t="shared" ca="1" si="337"/>
        <v>81.359751530880757</v>
      </c>
      <c r="AC420" s="3">
        <f t="shared" ca="1" si="338"/>
        <v>9.5749976228896454</v>
      </c>
      <c r="AE420" s="3" t="str">
        <f t="shared" si="339"/>
        <v>1.18</v>
      </c>
      <c r="AF420" s="3" t="str">
        <f t="shared" si="340"/>
        <v>-</v>
      </c>
      <c r="AG420" s="3">
        <f t="shared" si="341"/>
        <v>14.33</v>
      </c>
      <c r="AH420" s="3">
        <f t="shared" ca="1" si="342"/>
        <v>81.359751530880757</v>
      </c>
      <c r="AI420" s="3">
        <f t="shared" ca="1" si="343"/>
        <v>8.9765602714590411</v>
      </c>
      <c r="AK420" s="3" t="str">
        <f t="shared" si="344"/>
        <v>1.18</v>
      </c>
      <c r="AL420" s="3" t="str">
        <f t="shared" si="345"/>
        <v>-</v>
      </c>
      <c r="AM420" s="3">
        <f t="shared" si="346"/>
        <v>14.33</v>
      </c>
      <c r="AN420" s="3">
        <f t="shared" ca="1" si="347"/>
        <v>81.359751530880757</v>
      </c>
      <c r="AO420" s="3">
        <f t="shared" ca="1" si="348"/>
        <v>8.3781229200284386</v>
      </c>
      <c r="AQ420" s="3" t="str">
        <f t="shared" si="349"/>
        <v>1.18</v>
      </c>
      <c r="AR420" s="3" t="str">
        <f t="shared" si="350"/>
        <v>-</v>
      </c>
      <c r="AS420" s="3">
        <f t="shared" si="351"/>
        <v>14.33</v>
      </c>
      <c r="AT420" s="3">
        <f t="shared" ca="1" si="352"/>
        <v>81.359751530880757</v>
      </c>
      <c r="AU420" s="3">
        <f t="shared" ca="1" si="353"/>
        <v>7.1812482171672327</v>
      </c>
      <c r="AW420" s="3" t="str">
        <f t="shared" si="354"/>
        <v>1.18</v>
      </c>
      <c r="AX420" s="3" t="str">
        <f t="shared" si="355"/>
        <v>-</v>
      </c>
      <c r="AY420" s="3">
        <f t="shared" si="356"/>
        <v>14.33</v>
      </c>
      <c r="AZ420" s="3">
        <f t="shared" ca="1" si="357"/>
        <v>81.359751530880757</v>
      </c>
      <c r="BA420" s="3">
        <f t="shared" ca="1" si="358"/>
        <v>5.9843735143060277</v>
      </c>
      <c r="BC420" s="3" t="str">
        <f t="shared" si="359"/>
        <v>1.18</v>
      </c>
      <c r="BD420" s="3" t="str">
        <f t="shared" si="360"/>
        <v>-</v>
      </c>
      <c r="BE420" s="3">
        <f t="shared" si="361"/>
        <v>14.33</v>
      </c>
      <c r="BF420" s="3">
        <f t="shared" ca="1" si="362"/>
        <v>81.359751530880757</v>
      </c>
      <c r="BG420" s="3">
        <f t="shared" ca="1" si="363"/>
        <v>3.5906241085836164</v>
      </c>
      <c r="BI420" s="3" t="str">
        <f t="shared" si="364"/>
        <v>1.18</v>
      </c>
      <c r="BJ420" s="3" t="str">
        <f t="shared" si="365"/>
        <v>-</v>
      </c>
      <c r="BK420" s="3">
        <f t="shared" si="366"/>
        <v>14.33</v>
      </c>
      <c r="BL420" s="3">
        <f t="shared" ca="1" si="367"/>
        <v>81.359751530880757</v>
      </c>
      <c r="BM420" s="3">
        <f t="shared" ca="1" si="368"/>
        <v>1.1968747028612057</v>
      </c>
    </row>
    <row r="421" spans="1:65" x14ac:dyDescent="0.3">
      <c r="A421" s="3" t="str">
        <f>'Forward collapse simulation'!B431</f>
        <v>1.18</v>
      </c>
      <c r="B421" s="3" t="str">
        <f>IF('Forward collapse simulation'!C431="","-",'Forward collapse simulation'!C431)</f>
        <v>-</v>
      </c>
      <c r="C421" s="3">
        <f>'Forward collapse simulation'!E431</f>
        <v>27.3</v>
      </c>
      <c r="D421" s="3">
        <f ca="1">'Forward collapse simulation'!AK431</f>
        <v>84.273802334217137</v>
      </c>
      <c r="E421" s="84">
        <f ca="1">'Forward collapse simulation'!AL431</f>
        <v>15.100133420349012</v>
      </c>
      <c r="G421" s="3" t="str">
        <f t="shared" si="319"/>
        <v>1.18</v>
      </c>
      <c r="H421" s="3" t="str">
        <f t="shared" si="320"/>
        <v>-</v>
      </c>
      <c r="I421" s="3">
        <f t="shared" si="321"/>
        <v>27.3</v>
      </c>
      <c r="J421" s="3">
        <f t="shared" ca="1" si="322"/>
        <v>84.273802334217137</v>
      </c>
      <c r="K421" s="3">
        <f t="shared" ca="1" si="323"/>
        <v>14.345126749331561</v>
      </c>
      <c r="M421" s="3" t="str">
        <f t="shared" si="324"/>
        <v>1.18</v>
      </c>
      <c r="N421" s="3" t="str">
        <f t="shared" si="325"/>
        <v>-</v>
      </c>
      <c r="O421" s="3">
        <f t="shared" si="326"/>
        <v>27.3</v>
      </c>
      <c r="P421" s="3">
        <f t="shared" ca="1" si="327"/>
        <v>84.273802334217137</v>
      </c>
      <c r="Q421" s="3">
        <f t="shared" ca="1" si="328"/>
        <v>13.590120078314111</v>
      </c>
      <c r="R421" s="85"/>
      <c r="S421" s="3" t="str">
        <f t="shared" si="329"/>
        <v>1.18</v>
      </c>
      <c r="T421" s="3" t="str">
        <f t="shared" si="330"/>
        <v>-</v>
      </c>
      <c r="U421" s="3">
        <f t="shared" si="331"/>
        <v>27.3</v>
      </c>
      <c r="V421" s="3">
        <f t="shared" ca="1" si="332"/>
        <v>84.273802334217137</v>
      </c>
      <c r="W421" s="3">
        <f t="shared" ca="1" si="333"/>
        <v>12.83511340729666</v>
      </c>
      <c r="X421" s="85"/>
      <c r="Y421" s="3" t="str">
        <f t="shared" si="334"/>
        <v>1.18</v>
      </c>
      <c r="Z421" s="3" t="str">
        <f t="shared" si="335"/>
        <v>-</v>
      </c>
      <c r="AA421" s="3">
        <f t="shared" si="336"/>
        <v>27.3</v>
      </c>
      <c r="AB421" s="3">
        <f t="shared" ca="1" si="337"/>
        <v>84.273802334217137</v>
      </c>
      <c r="AC421" s="3">
        <f t="shared" ca="1" si="338"/>
        <v>12.080106736279211</v>
      </c>
      <c r="AE421" s="3" t="str">
        <f t="shared" si="339"/>
        <v>1.18</v>
      </c>
      <c r="AF421" s="3" t="str">
        <f t="shared" si="340"/>
        <v>-</v>
      </c>
      <c r="AG421" s="3">
        <f t="shared" si="341"/>
        <v>27.3</v>
      </c>
      <c r="AH421" s="3">
        <f t="shared" ca="1" si="342"/>
        <v>84.273802334217137</v>
      </c>
      <c r="AI421" s="3">
        <f t="shared" ca="1" si="343"/>
        <v>11.325100065261759</v>
      </c>
      <c r="AK421" s="3" t="str">
        <f t="shared" si="344"/>
        <v>1.18</v>
      </c>
      <c r="AL421" s="3" t="str">
        <f t="shared" si="345"/>
        <v>-</v>
      </c>
      <c r="AM421" s="3">
        <f t="shared" si="346"/>
        <v>27.3</v>
      </c>
      <c r="AN421" s="3">
        <f t="shared" ca="1" si="347"/>
        <v>84.273802334217137</v>
      </c>
      <c r="AO421" s="3">
        <f t="shared" ca="1" si="348"/>
        <v>10.570093394244308</v>
      </c>
      <c r="AQ421" s="3" t="str">
        <f t="shared" si="349"/>
        <v>1.18</v>
      </c>
      <c r="AR421" s="3" t="str">
        <f t="shared" si="350"/>
        <v>-</v>
      </c>
      <c r="AS421" s="3">
        <f t="shared" si="351"/>
        <v>27.3</v>
      </c>
      <c r="AT421" s="3">
        <f t="shared" ca="1" si="352"/>
        <v>84.273802334217137</v>
      </c>
      <c r="AU421" s="3">
        <f t="shared" ca="1" si="353"/>
        <v>9.0600800522094076</v>
      </c>
      <c r="AW421" s="3" t="str">
        <f t="shared" si="354"/>
        <v>1.18</v>
      </c>
      <c r="AX421" s="3" t="str">
        <f t="shared" si="355"/>
        <v>-</v>
      </c>
      <c r="AY421" s="3">
        <f t="shared" si="356"/>
        <v>27.3</v>
      </c>
      <c r="AZ421" s="3">
        <f t="shared" ca="1" si="357"/>
        <v>84.273802334217137</v>
      </c>
      <c r="BA421" s="3">
        <f t="shared" ca="1" si="358"/>
        <v>7.550066710174506</v>
      </c>
      <c r="BC421" s="3" t="str">
        <f t="shared" si="359"/>
        <v>1.18</v>
      </c>
      <c r="BD421" s="3" t="str">
        <f t="shared" si="360"/>
        <v>-</v>
      </c>
      <c r="BE421" s="3">
        <f t="shared" si="361"/>
        <v>27.3</v>
      </c>
      <c r="BF421" s="3">
        <f t="shared" ca="1" si="362"/>
        <v>84.273802334217137</v>
      </c>
      <c r="BG421" s="3">
        <f t="shared" ca="1" si="363"/>
        <v>4.5300400261047038</v>
      </c>
      <c r="BI421" s="3" t="str">
        <f t="shared" si="364"/>
        <v>1.18</v>
      </c>
      <c r="BJ421" s="3" t="str">
        <f t="shared" si="365"/>
        <v>-</v>
      </c>
      <c r="BK421" s="3">
        <f t="shared" si="366"/>
        <v>27.3</v>
      </c>
      <c r="BL421" s="3">
        <f t="shared" ca="1" si="367"/>
        <v>84.273802334217137</v>
      </c>
      <c r="BM421" s="3">
        <f t="shared" ca="1" si="368"/>
        <v>1.5100133420349013</v>
      </c>
    </row>
    <row r="422" spans="1:65" x14ac:dyDescent="0.3">
      <c r="A422" s="3" t="str">
        <f>'Forward collapse simulation'!B432</f>
        <v>1.18</v>
      </c>
      <c r="B422" s="3" t="str">
        <f>IF('Forward collapse simulation'!C432="","-",'Forward collapse simulation'!C432)</f>
        <v>-</v>
      </c>
      <c r="C422" s="3">
        <f>'Forward collapse simulation'!E432</f>
        <v>43.42</v>
      </c>
      <c r="D422" s="3">
        <f ca="1">'Forward collapse simulation'!AK432</f>
        <v>85.825762228679693</v>
      </c>
      <c r="E422" s="84">
        <f ca="1">'Forward collapse simulation'!AL432</f>
        <v>19.031201231621363</v>
      </c>
      <c r="G422" s="3" t="str">
        <f t="shared" si="319"/>
        <v>1.18</v>
      </c>
      <c r="H422" s="3" t="str">
        <f t="shared" si="320"/>
        <v>-</v>
      </c>
      <c r="I422" s="3">
        <f t="shared" si="321"/>
        <v>43.42</v>
      </c>
      <c r="J422" s="3">
        <f t="shared" ca="1" si="322"/>
        <v>85.825762228679693</v>
      </c>
      <c r="K422" s="3">
        <f t="shared" ca="1" si="323"/>
        <v>18.079641170040293</v>
      </c>
      <c r="M422" s="3" t="str">
        <f t="shared" si="324"/>
        <v>1.18</v>
      </c>
      <c r="N422" s="3" t="str">
        <f t="shared" si="325"/>
        <v>-</v>
      </c>
      <c r="O422" s="3">
        <f t="shared" si="326"/>
        <v>43.42</v>
      </c>
      <c r="P422" s="3">
        <f t="shared" ca="1" si="327"/>
        <v>85.825762228679693</v>
      </c>
      <c r="Q422" s="3">
        <f t="shared" ca="1" si="328"/>
        <v>17.128081108459227</v>
      </c>
      <c r="R422" s="85"/>
      <c r="S422" s="3" t="str">
        <f t="shared" si="329"/>
        <v>1.18</v>
      </c>
      <c r="T422" s="3" t="str">
        <f t="shared" si="330"/>
        <v>-</v>
      </c>
      <c r="U422" s="3">
        <f t="shared" si="331"/>
        <v>43.42</v>
      </c>
      <c r="V422" s="3">
        <f t="shared" ca="1" si="332"/>
        <v>85.825762228679693</v>
      </c>
      <c r="W422" s="3">
        <f t="shared" ca="1" si="333"/>
        <v>16.176521046878158</v>
      </c>
      <c r="X422" s="85"/>
      <c r="Y422" s="3" t="str">
        <f t="shared" si="334"/>
        <v>1.18</v>
      </c>
      <c r="Z422" s="3" t="str">
        <f t="shared" si="335"/>
        <v>-</v>
      </c>
      <c r="AA422" s="3">
        <f t="shared" si="336"/>
        <v>43.42</v>
      </c>
      <c r="AB422" s="3">
        <f t="shared" ca="1" si="337"/>
        <v>85.825762228679693</v>
      </c>
      <c r="AC422" s="3">
        <f t="shared" ca="1" si="338"/>
        <v>15.224960985297091</v>
      </c>
      <c r="AE422" s="3" t="str">
        <f t="shared" si="339"/>
        <v>1.18</v>
      </c>
      <c r="AF422" s="3" t="str">
        <f t="shared" si="340"/>
        <v>-</v>
      </c>
      <c r="AG422" s="3">
        <f t="shared" si="341"/>
        <v>43.42</v>
      </c>
      <c r="AH422" s="3">
        <f t="shared" ca="1" si="342"/>
        <v>85.825762228679693</v>
      </c>
      <c r="AI422" s="3">
        <f t="shared" ca="1" si="343"/>
        <v>14.273400923716022</v>
      </c>
      <c r="AK422" s="3" t="str">
        <f t="shared" si="344"/>
        <v>1.18</v>
      </c>
      <c r="AL422" s="3" t="str">
        <f t="shared" si="345"/>
        <v>-</v>
      </c>
      <c r="AM422" s="3">
        <f t="shared" si="346"/>
        <v>43.42</v>
      </c>
      <c r="AN422" s="3">
        <f t="shared" ca="1" si="347"/>
        <v>85.825762228679693</v>
      </c>
      <c r="AO422" s="3">
        <f t="shared" ca="1" si="348"/>
        <v>13.321840862134954</v>
      </c>
      <c r="AQ422" s="3" t="str">
        <f t="shared" si="349"/>
        <v>1.18</v>
      </c>
      <c r="AR422" s="3" t="str">
        <f t="shared" si="350"/>
        <v>-</v>
      </c>
      <c r="AS422" s="3">
        <f t="shared" si="351"/>
        <v>43.42</v>
      </c>
      <c r="AT422" s="3">
        <f t="shared" ca="1" si="352"/>
        <v>85.825762228679693</v>
      </c>
      <c r="AU422" s="3">
        <f t="shared" ca="1" si="353"/>
        <v>11.418720738972818</v>
      </c>
      <c r="AW422" s="3" t="str">
        <f t="shared" si="354"/>
        <v>1.18</v>
      </c>
      <c r="AX422" s="3" t="str">
        <f t="shared" si="355"/>
        <v>-</v>
      </c>
      <c r="AY422" s="3">
        <f t="shared" si="356"/>
        <v>43.42</v>
      </c>
      <c r="AZ422" s="3">
        <f t="shared" ca="1" si="357"/>
        <v>85.825762228679693</v>
      </c>
      <c r="BA422" s="3">
        <f t="shared" ca="1" si="358"/>
        <v>9.5156006158106816</v>
      </c>
      <c r="BC422" s="3" t="str">
        <f t="shared" si="359"/>
        <v>1.18</v>
      </c>
      <c r="BD422" s="3" t="str">
        <f t="shared" si="360"/>
        <v>-</v>
      </c>
      <c r="BE422" s="3">
        <f t="shared" si="361"/>
        <v>43.42</v>
      </c>
      <c r="BF422" s="3">
        <f t="shared" ca="1" si="362"/>
        <v>85.825762228679693</v>
      </c>
      <c r="BG422" s="3">
        <f t="shared" ca="1" si="363"/>
        <v>5.7093603694864088</v>
      </c>
      <c r="BI422" s="3" t="str">
        <f t="shared" si="364"/>
        <v>1.18</v>
      </c>
      <c r="BJ422" s="3" t="str">
        <f t="shared" si="365"/>
        <v>-</v>
      </c>
      <c r="BK422" s="3">
        <f t="shared" si="366"/>
        <v>43.42</v>
      </c>
      <c r="BL422" s="3">
        <f t="shared" ca="1" si="367"/>
        <v>85.825762228679693</v>
      </c>
      <c r="BM422" s="3">
        <f t="shared" ca="1" si="368"/>
        <v>1.9031201231621364</v>
      </c>
    </row>
    <row r="423" spans="1:65" x14ac:dyDescent="0.3">
      <c r="A423" s="3" t="str">
        <f>'Forward collapse simulation'!B433</f>
        <v>1.18</v>
      </c>
      <c r="B423" s="3" t="str">
        <f>IF('Forward collapse simulation'!C433="","-",'Forward collapse simulation'!C433)</f>
        <v>-</v>
      </c>
      <c r="C423" s="3">
        <f>'Forward collapse simulation'!E433</f>
        <v>58.26</v>
      </c>
      <c r="D423" s="3">
        <f ca="1">'Forward collapse simulation'!AK433</f>
        <v>86.69413834322873</v>
      </c>
      <c r="E423" s="84">
        <f ca="1">'Forward collapse simulation'!AL433</f>
        <v>24.485614542640743</v>
      </c>
      <c r="G423" s="3" t="str">
        <f t="shared" si="319"/>
        <v>1.18</v>
      </c>
      <c r="H423" s="3" t="str">
        <f t="shared" si="320"/>
        <v>-</v>
      </c>
      <c r="I423" s="3">
        <f t="shared" si="321"/>
        <v>58.26</v>
      </c>
      <c r="J423" s="3">
        <f t="shared" ca="1" si="322"/>
        <v>86.69413834322873</v>
      </c>
      <c r="K423" s="3">
        <f t="shared" ca="1" si="323"/>
        <v>23.261333815508706</v>
      </c>
      <c r="M423" s="3" t="str">
        <f t="shared" si="324"/>
        <v>1.18</v>
      </c>
      <c r="N423" s="3" t="str">
        <f t="shared" si="325"/>
        <v>-</v>
      </c>
      <c r="O423" s="3">
        <f t="shared" si="326"/>
        <v>58.26</v>
      </c>
      <c r="P423" s="3">
        <f t="shared" ca="1" si="327"/>
        <v>86.69413834322873</v>
      </c>
      <c r="Q423" s="3">
        <f t="shared" ca="1" si="328"/>
        <v>22.03705308837667</v>
      </c>
      <c r="R423" s="85"/>
      <c r="S423" s="3" t="str">
        <f t="shared" si="329"/>
        <v>1.18</v>
      </c>
      <c r="T423" s="3" t="str">
        <f t="shared" si="330"/>
        <v>-</v>
      </c>
      <c r="U423" s="3">
        <f t="shared" si="331"/>
        <v>58.26</v>
      </c>
      <c r="V423" s="3">
        <f t="shared" ca="1" si="332"/>
        <v>86.69413834322873</v>
      </c>
      <c r="W423" s="3">
        <f t="shared" ca="1" si="333"/>
        <v>20.81277236124463</v>
      </c>
      <c r="X423" s="85"/>
      <c r="Y423" s="3" t="str">
        <f t="shared" si="334"/>
        <v>1.18</v>
      </c>
      <c r="Z423" s="3" t="str">
        <f t="shared" si="335"/>
        <v>-</v>
      </c>
      <c r="AA423" s="3">
        <f t="shared" si="336"/>
        <v>58.26</v>
      </c>
      <c r="AB423" s="3">
        <f t="shared" ca="1" si="337"/>
        <v>86.69413834322873</v>
      </c>
      <c r="AC423" s="3">
        <f t="shared" ca="1" si="338"/>
        <v>19.588491634112597</v>
      </c>
      <c r="AE423" s="3" t="str">
        <f t="shared" si="339"/>
        <v>1.18</v>
      </c>
      <c r="AF423" s="3" t="str">
        <f t="shared" si="340"/>
        <v>-</v>
      </c>
      <c r="AG423" s="3">
        <f t="shared" si="341"/>
        <v>58.26</v>
      </c>
      <c r="AH423" s="3">
        <f t="shared" ca="1" si="342"/>
        <v>86.69413834322873</v>
      </c>
      <c r="AI423" s="3">
        <f t="shared" ca="1" si="343"/>
        <v>18.364210906980556</v>
      </c>
      <c r="AK423" s="3" t="str">
        <f t="shared" si="344"/>
        <v>1.18</v>
      </c>
      <c r="AL423" s="3" t="str">
        <f t="shared" si="345"/>
        <v>-</v>
      </c>
      <c r="AM423" s="3">
        <f t="shared" si="346"/>
        <v>58.26</v>
      </c>
      <c r="AN423" s="3">
        <f t="shared" ca="1" si="347"/>
        <v>86.69413834322873</v>
      </c>
      <c r="AO423" s="3">
        <f t="shared" ca="1" si="348"/>
        <v>17.13993017984852</v>
      </c>
      <c r="AQ423" s="3" t="str">
        <f t="shared" si="349"/>
        <v>1.18</v>
      </c>
      <c r="AR423" s="3" t="str">
        <f t="shared" si="350"/>
        <v>-</v>
      </c>
      <c r="AS423" s="3">
        <f t="shared" si="351"/>
        <v>58.26</v>
      </c>
      <c r="AT423" s="3">
        <f t="shared" ca="1" si="352"/>
        <v>86.69413834322873</v>
      </c>
      <c r="AU423" s="3">
        <f t="shared" ca="1" si="353"/>
        <v>14.691368725584445</v>
      </c>
      <c r="AW423" s="3" t="str">
        <f t="shared" si="354"/>
        <v>1.18</v>
      </c>
      <c r="AX423" s="3" t="str">
        <f t="shared" si="355"/>
        <v>-</v>
      </c>
      <c r="AY423" s="3">
        <f t="shared" si="356"/>
        <v>58.26</v>
      </c>
      <c r="AZ423" s="3">
        <f t="shared" ca="1" si="357"/>
        <v>86.69413834322873</v>
      </c>
      <c r="BA423" s="3">
        <f t="shared" ca="1" si="358"/>
        <v>12.242807271320371</v>
      </c>
      <c r="BC423" s="3" t="str">
        <f t="shared" si="359"/>
        <v>1.18</v>
      </c>
      <c r="BD423" s="3" t="str">
        <f t="shared" si="360"/>
        <v>-</v>
      </c>
      <c r="BE423" s="3">
        <f t="shared" si="361"/>
        <v>58.26</v>
      </c>
      <c r="BF423" s="3">
        <f t="shared" ca="1" si="362"/>
        <v>86.69413834322873</v>
      </c>
      <c r="BG423" s="3">
        <f t="shared" ca="1" si="363"/>
        <v>7.3456843627922224</v>
      </c>
      <c r="BI423" s="3" t="str">
        <f t="shared" si="364"/>
        <v>1.18</v>
      </c>
      <c r="BJ423" s="3" t="str">
        <f t="shared" si="365"/>
        <v>-</v>
      </c>
      <c r="BK423" s="3">
        <f t="shared" si="366"/>
        <v>58.26</v>
      </c>
      <c r="BL423" s="3">
        <f t="shared" ca="1" si="367"/>
        <v>86.69413834322873</v>
      </c>
      <c r="BM423" s="3">
        <f t="shared" ca="1" si="368"/>
        <v>2.4485614542640746</v>
      </c>
    </row>
    <row r="424" spans="1:65" x14ac:dyDescent="0.3">
      <c r="A424" s="3" t="str">
        <f>'Forward collapse simulation'!B434</f>
        <v>1.18</v>
      </c>
      <c r="B424" s="3" t="str">
        <f>IF('Forward collapse simulation'!C434="","-",'Forward collapse simulation'!C434)</f>
        <v>-</v>
      </c>
      <c r="C424" s="3">
        <f>'Forward collapse simulation'!E434</f>
        <v>68.900000000000006</v>
      </c>
      <c r="D424" s="3">
        <f ca="1">'Forward collapse simulation'!AK434</f>
        <v>86.822909055340844</v>
      </c>
      <c r="E424" s="84">
        <f ca="1">'Forward collapse simulation'!AL434</f>
        <v>40.60970615852461</v>
      </c>
      <c r="G424" s="3" t="str">
        <f t="shared" si="319"/>
        <v>1.18</v>
      </c>
      <c r="H424" s="3" t="str">
        <f t="shared" si="320"/>
        <v>-</v>
      </c>
      <c r="I424" s="3">
        <f t="shared" si="321"/>
        <v>68.900000000000006</v>
      </c>
      <c r="J424" s="3">
        <f t="shared" ca="1" si="322"/>
        <v>86.822909055340844</v>
      </c>
      <c r="K424" s="3">
        <f t="shared" ca="1" si="323"/>
        <v>38.579220850598375</v>
      </c>
      <c r="M424" s="3" t="str">
        <f t="shared" si="324"/>
        <v>1.18</v>
      </c>
      <c r="N424" s="3" t="str">
        <f t="shared" si="325"/>
        <v>-</v>
      </c>
      <c r="O424" s="3">
        <f t="shared" si="326"/>
        <v>68.900000000000006</v>
      </c>
      <c r="P424" s="3">
        <f t="shared" ca="1" si="327"/>
        <v>86.822909055340844</v>
      </c>
      <c r="Q424" s="3">
        <f t="shared" ca="1" si="328"/>
        <v>36.548735542672148</v>
      </c>
      <c r="R424" s="85"/>
      <c r="S424" s="3" t="str">
        <f t="shared" si="329"/>
        <v>1.18</v>
      </c>
      <c r="T424" s="3" t="str">
        <f t="shared" si="330"/>
        <v>-</v>
      </c>
      <c r="U424" s="3">
        <f t="shared" si="331"/>
        <v>68.900000000000006</v>
      </c>
      <c r="V424" s="3">
        <f t="shared" ca="1" si="332"/>
        <v>86.822909055340844</v>
      </c>
      <c r="W424" s="3">
        <f t="shared" ca="1" si="333"/>
        <v>34.518250234745921</v>
      </c>
      <c r="X424" s="85"/>
      <c r="Y424" s="3" t="str">
        <f t="shared" si="334"/>
        <v>1.18</v>
      </c>
      <c r="Z424" s="3" t="str">
        <f t="shared" si="335"/>
        <v>-</v>
      </c>
      <c r="AA424" s="3">
        <f t="shared" si="336"/>
        <v>68.900000000000006</v>
      </c>
      <c r="AB424" s="3">
        <f t="shared" ca="1" si="337"/>
        <v>86.822909055340844</v>
      </c>
      <c r="AC424" s="3">
        <f t="shared" ca="1" si="338"/>
        <v>32.487764926819686</v>
      </c>
      <c r="AE424" s="3" t="str">
        <f t="shared" si="339"/>
        <v>1.18</v>
      </c>
      <c r="AF424" s="3" t="str">
        <f t="shared" si="340"/>
        <v>-</v>
      </c>
      <c r="AG424" s="3">
        <f t="shared" si="341"/>
        <v>68.900000000000006</v>
      </c>
      <c r="AH424" s="3">
        <f t="shared" ca="1" si="342"/>
        <v>86.822909055340844</v>
      </c>
      <c r="AI424" s="3">
        <f t="shared" ca="1" si="343"/>
        <v>30.457279618893459</v>
      </c>
      <c r="AK424" s="3" t="str">
        <f t="shared" si="344"/>
        <v>1.18</v>
      </c>
      <c r="AL424" s="3" t="str">
        <f t="shared" si="345"/>
        <v>-</v>
      </c>
      <c r="AM424" s="3">
        <f t="shared" si="346"/>
        <v>68.900000000000006</v>
      </c>
      <c r="AN424" s="3">
        <f t="shared" ca="1" si="347"/>
        <v>86.822909055340844</v>
      </c>
      <c r="AO424" s="3">
        <f t="shared" ca="1" si="348"/>
        <v>28.426794310967225</v>
      </c>
      <c r="AQ424" s="3" t="str">
        <f t="shared" si="349"/>
        <v>1.18</v>
      </c>
      <c r="AR424" s="3" t="str">
        <f t="shared" si="350"/>
        <v>-</v>
      </c>
      <c r="AS424" s="3">
        <f t="shared" si="351"/>
        <v>68.900000000000006</v>
      </c>
      <c r="AT424" s="3">
        <f t="shared" ca="1" si="352"/>
        <v>86.822909055340844</v>
      </c>
      <c r="AU424" s="3">
        <f t="shared" ca="1" si="353"/>
        <v>24.365823695114766</v>
      </c>
      <c r="AW424" s="3" t="str">
        <f t="shared" si="354"/>
        <v>1.18</v>
      </c>
      <c r="AX424" s="3" t="str">
        <f t="shared" si="355"/>
        <v>-</v>
      </c>
      <c r="AY424" s="3">
        <f t="shared" si="356"/>
        <v>68.900000000000006</v>
      </c>
      <c r="AZ424" s="3">
        <f t="shared" ca="1" si="357"/>
        <v>86.822909055340844</v>
      </c>
      <c r="BA424" s="3">
        <f t="shared" ca="1" si="358"/>
        <v>20.304853079262305</v>
      </c>
      <c r="BC424" s="3" t="str">
        <f t="shared" si="359"/>
        <v>1.18</v>
      </c>
      <c r="BD424" s="3" t="str">
        <f t="shared" si="360"/>
        <v>-</v>
      </c>
      <c r="BE424" s="3">
        <f t="shared" si="361"/>
        <v>68.900000000000006</v>
      </c>
      <c r="BF424" s="3">
        <f t="shared" ca="1" si="362"/>
        <v>86.822909055340844</v>
      </c>
      <c r="BG424" s="3">
        <f t="shared" ca="1" si="363"/>
        <v>12.182911847557383</v>
      </c>
      <c r="BI424" s="3" t="str">
        <f t="shared" si="364"/>
        <v>1.18</v>
      </c>
      <c r="BJ424" s="3" t="str">
        <f t="shared" si="365"/>
        <v>-</v>
      </c>
      <c r="BK424" s="3">
        <f t="shared" si="366"/>
        <v>68.900000000000006</v>
      </c>
      <c r="BL424" s="3">
        <f t="shared" ca="1" si="367"/>
        <v>86.822909055340844</v>
      </c>
      <c r="BM424" s="3">
        <f t="shared" ca="1" si="368"/>
        <v>4.0609706158524608</v>
      </c>
    </row>
    <row r="425" spans="1:65" x14ac:dyDescent="0.3">
      <c r="A425" s="3" t="str">
        <f>'Forward collapse simulation'!B435</f>
        <v>1.18</v>
      </c>
      <c r="B425" s="3" t="str">
        <f>IF('Forward collapse simulation'!C435="","-",'Forward collapse simulation'!C435)</f>
        <v>-</v>
      </c>
      <c r="C425" s="3">
        <f>'Forward collapse simulation'!E435</f>
        <v>78.11</v>
      </c>
      <c r="D425" s="3">
        <f ca="1">'Forward collapse simulation'!AK435</f>
        <v>87.075615775540584</v>
      </c>
      <c r="E425" s="84">
        <f ca="1">'Forward collapse simulation'!AL435</f>
        <v>38.228899662824247</v>
      </c>
      <c r="G425" s="3" t="str">
        <f t="shared" si="319"/>
        <v>1.18</v>
      </c>
      <c r="H425" s="3" t="str">
        <f t="shared" si="320"/>
        <v>-</v>
      </c>
      <c r="I425" s="3">
        <f t="shared" si="321"/>
        <v>78.11</v>
      </c>
      <c r="J425" s="3">
        <f t="shared" ca="1" si="322"/>
        <v>87.075615775540584</v>
      </c>
      <c r="K425" s="3">
        <f t="shared" ca="1" si="323"/>
        <v>36.317454679683031</v>
      </c>
      <c r="M425" s="3" t="str">
        <f t="shared" si="324"/>
        <v>1.18</v>
      </c>
      <c r="N425" s="3" t="str">
        <f t="shared" si="325"/>
        <v>-</v>
      </c>
      <c r="O425" s="3">
        <f t="shared" si="326"/>
        <v>78.11</v>
      </c>
      <c r="P425" s="3">
        <f t="shared" ca="1" si="327"/>
        <v>87.075615775540584</v>
      </c>
      <c r="Q425" s="3">
        <f t="shared" ca="1" si="328"/>
        <v>34.406009696541823</v>
      </c>
      <c r="R425" s="85"/>
      <c r="S425" s="3" t="str">
        <f t="shared" si="329"/>
        <v>1.18</v>
      </c>
      <c r="T425" s="3" t="str">
        <f t="shared" si="330"/>
        <v>-</v>
      </c>
      <c r="U425" s="3">
        <f t="shared" si="331"/>
        <v>78.11</v>
      </c>
      <c r="V425" s="3">
        <f t="shared" ca="1" si="332"/>
        <v>87.075615775540584</v>
      </c>
      <c r="W425" s="3">
        <f t="shared" ca="1" si="333"/>
        <v>32.494564713400607</v>
      </c>
      <c r="X425" s="85"/>
      <c r="Y425" s="3" t="str">
        <f t="shared" si="334"/>
        <v>1.18</v>
      </c>
      <c r="Z425" s="3" t="str">
        <f t="shared" si="335"/>
        <v>-</v>
      </c>
      <c r="AA425" s="3">
        <f t="shared" si="336"/>
        <v>78.11</v>
      </c>
      <c r="AB425" s="3">
        <f t="shared" ca="1" si="337"/>
        <v>87.075615775540584</v>
      </c>
      <c r="AC425" s="3">
        <f t="shared" ca="1" si="338"/>
        <v>30.583119730259398</v>
      </c>
      <c r="AE425" s="3" t="str">
        <f t="shared" si="339"/>
        <v>1.18</v>
      </c>
      <c r="AF425" s="3" t="str">
        <f t="shared" si="340"/>
        <v>-</v>
      </c>
      <c r="AG425" s="3">
        <f t="shared" si="341"/>
        <v>78.11</v>
      </c>
      <c r="AH425" s="3">
        <f t="shared" ca="1" si="342"/>
        <v>87.075615775540584</v>
      </c>
      <c r="AI425" s="3">
        <f t="shared" ca="1" si="343"/>
        <v>28.671674747118185</v>
      </c>
      <c r="AK425" s="3" t="str">
        <f t="shared" si="344"/>
        <v>1.18</v>
      </c>
      <c r="AL425" s="3" t="str">
        <f t="shared" si="345"/>
        <v>-</v>
      </c>
      <c r="AM425" s="3">
        <f t="shared" si="346"/>
        <v>78.11</v>
      </c>
      <c r="AN425" s="3">
        <f t="shared" ca="1" si="347"/>
        <v>87.075615775540584</v>
      </c>
      <c r="AO425" s="3">
        <f t="shared" ca="1" si="348"/>
        <v>26.760229763976973</v>
      </c>
      <c r="AQ425" s="3" t="str">
        <f t="shared" si="349"/>
        <v>1.18</v>
      </c>
      <c r="AR425" s="3" t="str">
        <f t="shared" si="350"/>
        <v>-</v>
      </c>
      <c r="AS425" s="3">
        <f t="shared" si="351"/>
        <v>78.11</v>
      </c>
      <c r="AT425" s="3">
        <f t="shared" ca="1" si="352"/>
        <v>87.075615775540584</v>
      </c>
      <c r="AU425" s="3">
        <f t="shared" ca="1" si="353"/>
        <v>22.937339797694548</v>
      </c>
      <c r="AW425" s="3" t="str">
        <f t="shared" si="354"/>
        <v>1.18</v>
      </c>
      <c r="AX425" s="3" t="str">
        <f t="shared" si="355"/>
        <v>-</v>
      </c>
      <c r="AY425" s="3">
        <f t="shared" si="356"/>
        <v>78.11</v>
      </c>
      <c r="AZ425" s="3">
        <f t="shared" ca="1" si="357"/>
        <v>87.075615775540584</v>
      </c>
      <c r="BA425" s="3">
        <f t="shared" ca="1" si="358"/>
        <v>19.114449831412124</v>
      </c>
      <c r="BC425" s="3" t="str">
        <f t="shared" si="359"/>
        <v>1.18</v>
      </c>
      <c r="BD425" s="3" t="str">
        <f t="shared" si="360"/>
        <v>-</v>
      </c>
      <c r="BE425" s="3">
        <f t="shared" si="361"/>
        <v>78.11</v>
      </c>
      <c r="BF425" s="3">
        <f t="shared" ca="1" si="362"/>
        <v>87.075615775540584</v>
      </c>
      <c r="BG425" s="3">
        <f t="shared" ca="1" si="363"/>
        <v>11.468669898847274</v>
      </c>
      <c r="BI425" s="3" t="str">
        <f t="shared" si="364"/>
        <v>1.18</v>
      </c>
      <c r="BJ425" s="3" t="str">
        <f t="shared" si="365"/>
        <v>-</v>
      </c>
      <c r="BK425" s="3">
        <f t="shared" si="366"/>
        <v>78.11</v>
      </c>
      <c r="BL425" s="3">
        <f t="shared" ca="1" si="367"/>
        <v>87.075615775540584</v>
      </c>
      <c r="BM425" s="3">
        <f t="shared" ca="1" si="368"/>
        <v>3.8228899662824247</v>
      </c>
    </row>
    <row r="426" spans="1:65" x14ac:dyDescent="0.3">
      <c r="A426" s="3" t="str">
        <f>'Forward collapse simulation'!B436</f>
        <v>1.18</v>
      </c>
      <c r="B426" s="3" t="str">
        <f>IF('Forward collapse simulation'!C436="","-",'Forward collapse simulation'!C436)</f>
        <v>-</v>
      </c>
      <c r="C426" s="3">
        <f>'Forward collapse simulation'!E436</f>
        <v>102.76</v>
      </c>
      <c r="D426" s="3">
        <f ca="1">'Forward collapse simulation'!AK436</f>
        <v>87.656151360887094</v>
      </c>
      <c r="E426" s="84">
        <f ca="1">'Forward collapse simulation'!AL436</f>
        <v>32.446694225894326</v>
      </c>
      <c r="G426" s="3" t="str">
        <f t="shared" si="319"/>
        <v>1.18</v>
      </c>
      <c r="H426" s="3" t="str">
        <f t="shared" si="320"/>
        <v>-</v>
      </c>
      <c r="I426" s="3">
        <f t="shared" si="321"/>
        <v>102.76</v>
      </c>
      <c r="J426" s="3">
        <f t="shared" ca="1" si="322"/>
        <v>87.656151360887094</v>
      </c>
      <c r="K426" s="3">
        <f t="shared" ca="1" si="323"/>
        <v>30.824359514599607</v>
      </c>
      <c r="M426" s="3" t="str">
        <f t="shared" si="324"/>
        <v>1.18</v>
      </c>
      <c r="N426" s="3" t="str">
        <f t="shared" si="325"/>
        <v>-</v>
      </c>
      <c r="O426" s="3">
        <f t="shared" si="326"/>
        <v>102.76</v>
      </c>
      <c r="P426" s="3">
        <f t="shared" ca="1" si="327"/>
        <v>87.656151360887094</v>
      </c>
      <c r="Q426" s="3">
        <f t="shared" ca="1" si="328"/>
        <v>29.202024803304894</v>
      </c>
      <c r="R426" s="85"/>
      <c r="S426" s="3" t="str">
        <f t="shared" si="329"/>
        <v>1.18</v>
      </c>
      <c r="T426" s="3" t="str">
        <f t="shared" si="330"/>
        <v>-</v>
      </c>
      <c r="U426" s="3">
        <f t="shared" si="331"/>
        <v>102.76</v>
      </c>
      <c r="V426" s="3">
        <f t="shared" ca="1" si="332"/>
        <v>87.656151360887094</v>
      </c>
      <c r="W426" s="3">
        <f t="shared" ca="1" si="333"/>
        <v>27.579690092010175</v>
      </c>
      <c r="X426" s="85"/>
      <c r="Y426" s="3" t="str">
        <f t="shared" si="334"/>
        <v>1.18</v>
      </c>
      <c r="Z426" s="3" t="str">
        <f t="shared" si="335"/>
        <v>-</v>
      </c>
      <c r="AA426" s="3">
        <f t="shared" si="336"/>
        <v>102.76</v>
      </c>
      <c r="AB426" s="3">
        <f t="shared" ca="1" si="337"/>
        <v>87.656151360887094</v>
      </c>
      <c r="AC426" s="3">
        <f t="shared" ca="1" si="338"/>
        <v>25.957355380715462</v>
      </c>
      <c r="AE426" s="3" t="str">
        <f t="shared" si="339"/>
        <v>1.18</v>
      </c>
      <c r="AF426" s="3" t="str">
        <f t="shared" si="340"/>
        <v>-</v>
      </c>
      <c r="AG426" s="3">
        <f t="shared" si="341"/>
        <v>102.76</v>
      </c>
      <c r="AH426" s="3">
        <f t="shared" ca="1" si="342"/>
        <v>87.656151360887094</v>
      </c>
      <c r="AI426" s="3">
        <f t="shared" ca="1" si="343"/>
        <v>24.335020669420743</v>
      </c>
      <c r="AK426" s="3" t="str">
        <f t="shared" si="344"/>
        <v>1.18</v>
      </c>
      <c r="AL426" s="3" t="str">
        <f t="shared" si="345"/>
        <v>-</v>
      </c>
      <c r="AM426" s="3">
        <f t="shared" si="346"/>
        <v>102.76</v>
      </c>
      <c r="AN426" s="3">
        <f t="shared" ca="1" si="347"/>
        <v>87.656151360887094</v>
      </c>
      <c r="AO426" s="3">
        <f t="shared" ca="1" si="348"/>
        <v>22.712685958126027</v>
      </c>
      <c r="AQ426" s="3" t="str">
        <f t="shared" si="349"/>
        <v>1.18</v>
      </c>
      <c r="AR426" s="3" t="str">
        <f t="shared" si="350"/>
        <v>-</v>
      </c>
      <c r="AS426" s="3">
        <f t="shared" si="351"/>
        <v>102.76</v>
      </c>
      <c r="AT426" s="3">
        <f t="shared" ca="1" si="352"/>
        <v>87.656151360887094</v>
      </c>
      <c r="AU426" s="3">
        <f t="shared" ca="1" si="353"/>
        <v>19.468016535536595</v>
      </c>
      <c r="AW426" s="3" t="str">
        <f t="shared" si="354"/>
        <v>1.18</v>
      </c>
      <c r="AX426" s="3" t="str">
        <f t="shared" si="355"/>
        <v>-</v>
      </c>
      <c r="AY426" s="3">
        <f t="shared" si="356"/>
        <v>102.76</v>
      </c>
      <c r="AZ426" s="3">
        <f t="shared" ca="1" si="357"/>
        <v>87.656151360887094</v>
      </c>
      <c r="BA426" s="3">
        <f t="shared" ca="1" si="358"/>
        <v>16.223347112947163</v>
      </c>
      <c r="BC426" s="3" t="str">
        <f t="shared" si="359"/>
        <v>1.18</v>
      </c>
      <c r="BD426" s="3" t="str">
        <f t="shared" si="360"/>
        <v>-</v>
      </c>
      <c r="BE426" s="3">
        <f t="shared" si="361"/>
        <v>102.76</v>
      </c>
      <c r="BF426" s="3">
        <f t="shared" ca="1" si="362"/>
        <v>87.656151360887094</v>
      </c>
      <c r="BG426" s="3">
        <f t="shared" ca="1" si="363"/>
        <v>9.7340082677682975</v>
      </c>
      <c r="BI426" s="3" t="str">
        <f t="shared" si="364"/>
        <v>1.18</v>
      </c>
      <c r="BJ426" s="3" t="str">
        <f t="shared" si="365"/>
        <v>-</v>
      </c>
      <c r="BK426" s="3">
        <f t="shared" si="366"/>
        <v>102.76</v>
      </c>
      <c r="BL426" s="3">
        <f t="shared" ca="1" si="367"/>
        <v>87.656151360887094</v>
      </c>
      <c r="BM426" s="3">
        <f t="shared" ca="1" si="368"/>
        <v>3.2446694225894328</v>
      </c>
    </row>
    <row r="427" spans="1:65" x14ac:dyDescent="0.3">
      <c r="A427" s="3" t="str">
        <f>'Forward collapse simulation'!B437</f>
        <v>1.18</v>
      </c>
      <c r="B427" s="3" t="str">
        <f>IF('Forward collapse simulation'!C437="","-",'Forward collapse simulation'!C437)</f>
        <v>-</v>
      </c>
      <c r="C427" s="3">
        <f>'Forward collapse simulation'!E437</f>
        <v>123.78</v>
      </c>
      <c r="D427" s="3">
        <f ca="1">'Forward collapse simulation'!AK437</f>
        <v>87.044755371514682</v>
      </c>
      <c r="E427" s="84">
        <f ca="1">'Forward collapse simulation'!AL437</f>
        <v>28.039591109038625</v>
      </c>
      <c r="G427" s="3" t="str">
        <f t="shared" si="319"/>
        <v>1.18</v>
      </c>
      <c r="H427" s="3" t="str">
        <f t="shared" si="320"/>
        <v>-</v>
      </c>
      <c r="I427" s="3">
        <f t="shared" si="321"/>
        <v>123.78</v>
      </c>
      <c r="J427" s="3">
        <f t="shared" ca="1" si="322"/>
        <v>87.044755371514682</v>
      </c>
      <c r="K427" s="3">
        <f t="shared" ca="1" si="323"/>
        <v>26.637611553586691</v>
      </c>
      <c r="M427" s="3" t="str">
        <f t="shared" si="324"/>
        <v>1.18</v>
      </c>
      <c r="N427" s="3" t="str">
        <f t="shared" si="325"/>
        <v>-</v>
      </c>
      <c r="O427" s="3">
        <f t="shared" si="326"/>
        <v>123.78</v>
      </c>
      <c r="P427" s="3">
        <f t="shared" ca="1" si="327"/>
        <v>87.044755371514682</v>
      </c>
      <c r="Q427" s="3">
        <f t="shared" ca="1" si="328"/>
        <v>25.235631998134764</v>
      </c>
      <c r="R427" s="85"/>
      <c r="S427" s="3" t="str">
        <f t="shared" si="329"/>
        <v>1.18</v>
      </c>
      <c r="T427" s="3" t="str">
        <f t="shared" si="330"/>
        <v>-</v>
      </c>
      <c r="U427" s="3">
        <f t="shared" si="331"/>
        <v>123.78</v>
      </c>
      <c r="V427" s="3">
        <f t="shared" ca="1" si="332"/>
        <v>87.044755371514682</v>
      </c>
      <c r="W427" s="3">
        <f t="shared" ca="1" si="333"/>
        <v>23.83365244268283</v>
      </c>
      <c r="X427" s="85"/>
      <c r="Y427" s="3" t="str">
        <f t="shared" si="334"/>
        <v>1.18</v>
      </c>
      <c r="Z427" s="3" t="str">
        <f t="shared" si="335"/>
        <v>-</v>
      </c>
      <c r="AA427" s="3">
        <f t="shared" si="336"/>
        <v>123.78</v>
      </c>
      <c r="AB427" s="3">
        <f t="shared" ca="1" si="337"/>
        <v>87.044755371514682</v>
      </c>
      <c r="AC427" s="3">
        <f t="shared" ca="1" si="338"/>
        <v>22.431672887230903</v>
      </c>
      <c r="AE427" s="3" t="str">
        <f t="shared" si="339"/>
        <v>1.18</v>
      </c>
      <c r="AF427" s="3" t="str">
        <f t="shared" si="340"/>
        <v>-</v>
      </c>
      <c r="AG427" s="3">
        <f t="shared" si="341"/>
        <v>123.78</v>
      </c>
      <c r="AH427" s="3">
        <f t="shared" ca="1" si="342"/>
        <v>87.044755371514682</v>
      </c>
      <c r="AI427" s="3">
        <f t="shared" ca="1" si="343"/>
        <v>21.029693331778969</v>
      </c>
      <c r="AK427" s="3" t="str">
        <f t="shared" si="344"/>
        <v>1.18</v>
      </c>
      <c r="AL427" s="3" t="str">
        <f t="shared" si="345"/>
        <v>-</v>
      </c>
      <c r="AM427" s="3">
        <f t="shared" si="346"/>
        <v>123.78</v>
      </c>
      <c r="AN427" s="3">
        <f t="shared" ca="1" si="347"/>
        <v>87.044755371514682</v>
      </c>
      <c r="AO427" s="3">
        <f t="shared" ca="1" si="348"/>
        <v>19.627713776327035</v>
      </c>
      <c r="AQ427" s="3" t="str">
        <f t="shared" si="349"/>
        <v>1.18</v>
      </c>
      <c r="AR427" s="3" t="str">
        <f t="shared" si="350"/>
        <v>-</v>
      </c>
      <c r="AS427" s="3">
        <f t="shared" si="351"/>
        <v>123.78</v>
      </c>
      <c r="AT427" s="3">
        <f t="shared" ca="1" si="352"/>
        <v>87.044755371514682</v>
      </c>
      <c r="AU427" s="3">
        <f t="shared" ca="1" si="353"/>
        <v>16.823754665423174</v>
      </c>
      <c r="AW427" s="3" t="str">
        <f t="shared" si="354"/>
        <v>1.18</v>
      </c>
      <c r="AX427" s="3" t="str">
        <f t="shared" si="355"/>
        <v>-</v>
      </c>
      <c r="AY427" s="3">
        <f t="shared" si="356"/>
        <v>123.78</v>
      </c>
      <c r="AZ427" s="3">
        <f t="shared" ca="1" si="357"/>
        <v>87.044755371514682</v>
      </c>
      <c r="BA427" s="3">
        <f t="shared" ca="1" si="358"/>
        <v>14.019795554519312</v>
      </c>
      <c r="BC427" s="3" t="str">
        <f t="shared" si="359"/>
        <v>1.18</v>
      </c>
      <c r="BD427" s="3" t="str">
        <f t="shared" si="360"/>
        <v>-</v>
      </c>
      <c r="BE427" s="3">
        <f t="shared" si="361"/>
        <v>123.78</v>
      </c>
      <c r="BF427" s="3">
        <f t="shared" ca="1" si="362"/>
        <v>87.044755371514682</v>
      </c>
      <c r="BG427" s="3">
        <f t="shared" ca="1" si="363"/>
        <v>8.4118773327115868</v>
      </c>
      <c r="BI427" s="3" t="str">
        <f t="shared" si="364"/>
        <v>1.18</v>
      </c>
      <c r="BJ427" s="3" t="str">
        <f t="shared" si="365"/>
        <v>-</v>
      </c>
      <c r="BK427" s="3">
        <f t="shared" si="366"/>
        <v>123.78</v>
      </c>
      <c r="BL427" s="3">
        <f t="shared" ca="1" si="367"/>
        <v>87.044755371514682</v>
      </c>
      <c r="BM427" s="3">
        <f t="shared" ca="1" si="368"/>
        <v>2.8039591109038629</v>
      </c>
    </row>
    <row r="428" spans="1:65" x14ac:dyDescent="0.3">
      <c r="A428" s="3" t="str">
        <f>'Forward collapse simulation'!B438</f>
        <v>1.18</v>
      </c>
      <c r="B428" s="3" t="str">
        <f>IF('Forward collapse simulation'!C438="","-",'Forward collapse simulation'!C438)</f>
        <v>-</v>
      </c>
      <c r="C428" s="3">
        <f>'Forward collapse simulation'!E438</f>
        <v>137.71</v>
      </c>
      <c r="D428" s="3">
        <f ca="1">'Forward collapse simulation'!AK438</f>
        <v>85.945765839688164</v>
      </c>
      <c r="E428" s="84">
        <f ca="1">'Forward collapse simulation'!AL438</f>
        <v>19.269521011590793</v>
      </c>
      <c r="G428" s="3" t="str">
        <f t="shared" si="319"/>
        <v>1.18</v>
      </c>
      <c r="H428" s="3" t="str">
        <f t="shared" si="320"/>
        <v>-</v>
      </c>
      <c r="I428" s="3">
        <f t="shared" si="321"/>
        <v>137.71</v>
      </c>
      <c r="J428" s="3">
        <f t="shared" ca="1" si="322"/>
        <v>85.945765839688164</v>
      </c>
      <c r="K428" s="3">
        <f t="shared" ca="1" si="323"/>
        <v>18.306044961011253</v>
      </c>
      <c r="M428" s="3" t="str">
        <f t="shared" si="324"/>
        <v>1.18</v>
      </c>
      <c r="N428" s="3" t="str">
        <f t="shared" si="325"/>
        <v>-</v>
      </c>
      <c r="O428" s="3">
        <f t="shared" si="326"/>
        <v>137.71</v>
      </c>
      <c r="P428" s="3">
        <f t="shared" ca="1" si="327"/>
        <v>85.945765839688164</v>
      </c>
      <c r="Q428" s="3">
        <f t="shared" ca="1" si="328"/>
        <v>17.342568910431716</v>
      </c>
      <c r="R428" s="85"/>
      <c r="S428" s="3" t="str">
        <f t="shared" si="329"/>
        <v>1.18</v>
      </c>
      <c r="T428" s="3" t="str">
        <f t="shared" si="330"/>
        <v>-</v>
      </c>
      <c r="U428" s="3">
        <f t="shared" si="331"/>
        <v>137.71</v>
      </c>
      <c r="V428" s="3">
        <f t="shared" ca="1" si="332"/>
        <v>85.945765839688164</v>
      </c>
      <c r="W428" s="3">
        <f t="shared" ca="1" si="333"/>
        <v>16.379092859852175</v>
      </c>
      <c r="X428" s="85"/>
      <c r="Y428" s="3" t="str">
        <f t="shared" si="334"/>
        <v>1.18</v>
      </c>
      <c r="Z428" s="3" t="str">
        <f t="shared" si="335"/>
        <v>-</v>
      </c>
      <c r="AA428" s="3">
        <f t="shared" si="336"/>
        <v>137.71</v>
      </c>
      <c r="AB428" s="3">
        <f t="shared" ca="1" si="337"/>
        <v>85.945765839688164</v>
      </c>
      <c r="AC428" s="3">
        <f t="shared" ca="1" si="338"/>
        <v>15.415616809272635</v>
      </c>
      <c r="AE428" s="3" t="str">
        <f t="shared" si="339"/>
        <v>1.18</v>
      </c>
      <c r="AF428" s="3" t="str">
        <f t="shared" si="340"/>
        <v>-</v>
      </c>
      <c r="AG428" s="3">
        <f t="shared" si="341"/>
        <v>137.71</v>
      </c>
      <c r="AH428" s="3">
        <f t="shared" ca="1" si="342"/>
        <v>85.945765839688164</v>
      </c>
      <c r="AI428" s="3">
        <f t="shared" ca="1" si="343"/>
        <v>14.452140758693094</v>
      </c>
      <c r="AK428" s="3" t="str">
        <f t="shared" si="344"/>
        <v>1.18</v>
      </c>
      <c r="AL428" s="3" t="str">
        <f t="shared" si="345"/>
        <v>-</v>
      </c>
      <c r="AM428" s="3">
        <f t="shared" si="346"/>
        <v>137.71</v>
      </c>
      <c r="AN428" s="3">
        <f t="shared" ca="1" si="347"/>
        <v>85.945765839688164</v>
      </c>
      <c r="AO428" s="3">
        <f t="shared" ca="1" si="348"/>
        <v>13.488664708113555</v>
      </c>
      <c r="AQ428" s="3" t="str">
        <f t="shared" si="349"/>
        <v>1.18</v>
      </c>
      <c r="AR428" s="3" t="str">
        <f t="shared" si="350"/>
        <v>-</v>
      </c>
      <c r="AS428" s="3">
        <f t="shared" si="351"/>
        <v>137.71</v>
      </c>
      <c r="AT428" s="3">
        <f t="shared" ca="1" si="352"/>
        <v>85.945765839688164</v>
      </c>
      <c r="AU428" s="3">
        <f t="shared" ca="1" si="353"/>
        <v>11.561712606954476</v>
      </c>
      <c r="AW428" s="3" t="str">
        <f t="shared" si="354"/>
        <v>1.18</v>
      </c>
      <c r="AX428" s="3" t="str">
        <f t="shared" si="355"/>
        <v>-</v>
      </c>
      <c r="AY428" s="3">
        <f t="shared" si="356"/>
        <v>137.71</v>
      </c>
      <c r="AZ428" s="3">
        <f t="shared" ca="1" si="357"/>
        <v>85.945765839688164</v>
      </c>
      <c r="BA428" s="3">
        <f t="shared" ca="1" si="358"/>
        <v>9.6347605057953967</v>
      </c>
      <c r="BC428" s="3" t="str">
        <f t="shared" si="359"/>
        <v>1.18</v>
      </c>
      <c r="BD428" s="3" t="str">
        <f t="shared" si="360"/>
        <v>-</v>
      </c>
      <c r="BE428" s="3">
        <f t="shared" si="361"/>
        <v>137.71</v>
      </c>
      <c r="BF428" s="3">
        <f t="shared" ca="1" si="362"/>
        <v>85.945765839688164</v>
      </c>
      <c r="BG428" s="3">
        <f t="shared" ca="1" si="363"/>
        <v>5.780856303477238</v>
      </c>
      <c r="BI428" s="3" t="str">
        <f t="shared" si="364"/>
        <v>1.18</v>
      </c>
      <c r="BJ428" s="3" t="str">
        <f t="shared" si="365"/>
        <v>-</v>
      </c>
      <c r="BK428" s="3">
        <f t="shared" si="366"/>
        <v>137.71</v>
      </c>
      <c r="BL428" s="3">
        <f t="shared" ca="1" si="367"/>
        <v>85.945765839688164</v>
      </c>
      <c r="BM428" s="3">
        <f t="shared" ca="1" si="368"/>
        <v>1.9269521011590793</v>
      </c>
    </row>
    <row r="429" spans="1:65" x14ac:dyDescent="0.3">
      <c r="A429" s="3" t="str">
        <f>'Forward collapse simulation'!B439</f>
        <v>1.18</v>
      </c>
      <c r="B429" s="3" t="str">
        <f>IF('Forward collapse simulation'!C439="","-",'Forward collapse simulation'!C439)</f>
        <v>-</v>
      </c>
      <c r="C429" s="3">
        <f>'Forward collapse simulation'!E439</f>
        <v>152.43</v>
      </c>
      <c r="D429" s="3">
        <f ca="1">'Forward collapse simulation'!AK439</f>
        <v>84.576777285232325</v>
      </c>
      <c r="E429" s="84">
        <f ca="1">'Forward collapse simulation'!AL439</f>
        <v>15.339376955321477</v>
      </c>
      <c r="G429" s="3" t="str">
        <f t="shared" si="319"/>
        <v>1.18</v>
      </c>
      <c r="H429" s="3" t="str">
        <f t="shared" si="320"/>
        <v>-</v>
      </c>
      <c r="I429" s="3">
        <f t="shared" si="321"/>
        <v>152.43</v>
      </c>
      <c r="J429" s="3">
        <f t="shared" ca="1" si="322"/>
        <v>84.576777285232325</v>
      </c>
      <c r="K429" s="3">
        <f t="shared" ca="1" si="323"/>
        <v>14.572408107555402</v>
      </c>
      <c r="M429" s="3" t="str">
        <f t="shared" si="324"/>
        <v>1.18</v>
      </c>
      <c r="N429" s="3" t="str">
        <f t="shared" si="325"/>
        <v>-</v>
      </c>
      <c r="O429" s="3">
        <f t="shared" si="326"/>
        <v>152.43</v>
      </c>
      <c r="P429" s="3">
        <f t="shared" ca="1" si="327"/>
        <v>84.576777285232325</v>
      </c>
      <c r="Q429" s="3">
        <f t="shared" ca="1" si="328"/>
        <v>13.805439259789329</v>
      </c>
      <c r="R429" s="85"/>
      <c r="S429" s="3" t="str">
        <f t="shared" si="329"/>
        <v>1.18</v>
      </c>
      <c r="T429" s="3" t="str">
        <f t="shared" si="330"/>
        <v>-</v>
      </c>
      <c r="U429" s="3">
        <f t="shared" si="331"/>
        <v>152.43</v>
      </c>
      <c r="V429" s="3">
        <f t="shared" ca="1" si="332"/>
        <v>84.576777285232325</v>
      </c>
      <c r="W429" s="3">
        <f t="shared" ca="1" si="333"/>
        <v>13.038470412023255</v>
      </c>
      <c r="X429" s="85"/>
      <c r="Y429" s="3" t="str">
        <f t="shared" si="334"/>
        <v>1.18</v>
      </c>
      <c r="Z429" s="3" t="str">
        <f t="shared" si="335"/>
        <v>-</v>
      </c>
      <c r="AA429" s="3">
        <f t="shared" si="336"/>
        <v>152.43</v>
      </c>
      <c r="AB429" s="3">
        <f t="shared" ca="1" si="337"/>
        <v>84.576777285232325</v>
      </c>
      <c r="AC429" s="3">
        <f t="shared" ca="1" si="338"/>
        <v>12.271501564257182</v>
      </c>
      <c r="AE429" s="3" t="str">
        <f t="shared" si="339"/>
        <v>1.18</v>
      </c>
      <c r="AF429" s="3" t="str">
        <f t="shared" si="340"/>
        <v>-</v>
      </c>
      <c r="AG429" s="3">
        <f t="shared" si="341"/>
        <v>152.43</v>
      </c>
      <c r="AH429" s="3">
        <f t="shared" ca="1" si="342"/>
        <v>84.576777285232325</v>
      </c>
      <c r="AI429" s="3">
        <f t="shared" ca="1" si="343"/>
        <v>11.504532716491108</v>
      </c>
      <c r="AK429" s="3" t="str">
        <f t="shared" si="344"/>
        <v>1.18</v>
      </c>
      <c r="AL429" s="3" t="str">
        <f t="shared" si="345"/>
        <v>-</v>
      </c>
      <c r="AM429" s="3">
        <f t="shared" si="346"/>
        <v>152.43</v>
      </c>
      <c r="AN429" s="3">
        <f t="shared" ca="1" si="347"/>
        <v>84.576777285232325</v>
      </c>
      <c r="AO429" s="3">
        <f t="shared" ca="1" si="348"/>
        <v>10.737563868725033</v>
      </c>
      <c r="AQ429" s="3" t="str">
        <f t="shared" si="349"/>
        <v>1.18</v>
      </c>
      <c r="AR429" s="3" t="str">
        <f t="shared" si="350"/>
        <v>-</v>
      </c>
      <c r="AS429" s="3">
        <f t="shared" si="351"/>
        <v>152.43</v>
      </c>
      <c r="AT429" s="3">
        <f t="shared" ca="1" si="352"/>
        <v>84.576777285232325</v>
      </c>
      <c r="AU429" s="3">
        <f t="shared" ca="1" si="353"/>
        <v>9.2036261731928857</v>
      </c>
      <c r="AW429" s="3" t="str">
        <f t="shared" si="354"/>
        <v>1.18</v>
      </c>
      <c r="AX429" s="3" t="str">
        <f t="shared" si="355"/>
        <v>-</v>
      </c>
      <c r="AY429" s="3">
        <f t="shared" si="356"/>
        <v>152.43</v>
      </c>
      <c r="AZ429" s="3">
        <f t="shared" ca="1" si="357"/>
        <v>84.576777285232325</v>
      </c>
      <c r="BA429" s="3">
        <f t="shared" ca="1" si="358"/>
        <v>7.6696884776607384</v>
      </c>
      <c r="BC429" s="3" t="str">
        <f t="shared" si="359"/>
        <v>1.18</v>
      </c>
      <c r="BD429" s="3" t="str">
        <f t="shared" si="360"/>
        <v>-</v>
      </c>
      <c r="BE429" s="3">
        <f t="shared" si="361"/>
        <v>152.43</v>
      </c>
      <c r="BF429" s="3">
        <f t="shared" ca="1" si="362"/>
        <v>84.576777285232325</v>
      </c>
      <c r="BG429" s="3">
        <f t="shared" ca="1" si="363"/>
        <v>4.6018130865964428</v>
      </c>
      <c r="BI429" s="3" t="str">
        <f t="shared" si="364"/>
        <v>1.18</v>
      </c>
      <c r="BJ429" s="3" t="str">
        <f t="shared" si="365"/>
        <v>-</v>
      </c>
      <c r="BK429" s="3">
        <f t="shared" si="366"/>
        <v>152.43</v>
      </c>
      <c r="BL429" s="3">
        <f t="shared" ca="1" si="367"/>
        <v>84.576777285232325</v>
      </c>
      <c r="BM429" s="3">
        <f t="shared" ca="1" si="368"/>
        <v>1.5339376955321478</v>
      </c>
    </row>
    <row r="430" spans="1:65" x14ac:dyDescent="0.3">
      <c r="A430" s="3" t="str">
        <f>'Forward collapse simulation'!B440</f>
        <v>1.18</v>
      </c>
      <c r="B430" s="3" t="str">
        <f>IF('Forward collapse simulation'!C440="","-",'Forward collapse simulation'!C440)</f>
        <v>-</v>
      </c>
      <c r="C430" s="3">
        <f>'Forward collapse simulation'!E440</f>
        <v>156.57</v>
      </c>
      <c r="D430" s="3">
        <f ca="1">'Forward collapse simulation'!AK440</f>
        <v>80.920891634412357</v>
      </c>
      <c r="E430" s="84">
        <f ca="1">'Forward collapse simulation'!AL440</f>
        <v>13.896674143691522</v>
      </c>
      <c r="G430" s="3" t="str">
        <f t="shared" si="319"/>
        <v>1.18</v>
      </c>
      <c r="H430" s="3" t="str">
        <f t="shared" si="320"/>
        <v>-</v>
      </c>
      <c r="I430" s="3">
        <f t="shared" si="321"/>
        <v>156.57</v>
      </c>
      <c r="J430" s="3">
        <f t="shared" ca="1" si="322"/>
        <v>80.920891634412357</v>
      </c>
      <c r="K430" s="3">
        <f t="shared" ca="1" si="323"/>
        <v>13.201840436506945</v>
      </c>
      <c r="M430" s="3" t="str">
        <f t="shared" si="324"/>
        <v>1.18</v>
      </c>
      <c r="N430" s="3" t="str">
        <f t="shared" si="325"/>
        <v>-</v>
      </c>
      <c r="O430" s="3">
        <f t="shared" si="326"/>
        <v>156.57</v>
      </c>
      <c r="P430" s="3">
        <f t="shared" ca="1" si="327"/>
        <v>80.920891634412357</v>
      </c>
      <c r="Q430" s="3">
        <f t="shared" ca="1" si="328"/>
        <v>12.50700672932237</v>
      </c>
      <c r="R430" s="85"/>
      <c r="S430" s="3" t="str">
        <f t="shared" si="329"/>
        <v>1.18</v>
      </c>
      <c r="T430" s="3" t="str">
        <f t="shared" si="330"/>
        <v>-</v>
      </c>
      <c r="U430" s="3">
        <f t="shared" si="331"/>
        <v>156.57</v>
      </c>
      <c r="V430" s="3">
        <f t="shared" ca="1" si="332"/>
        <v>80.920891634412357</v>
      </c>
      <c r="W430" s="3">
        <f t="shared" ca="1" si="333"/>
        <v>11.812173022137793</v>
      </c>
      <c r="X430" s="85"/>
      <c r="Y430" s="3" t="str">
        <f t="shared" si="334"/>
        <v>1.18</v>
      </c>
      <c r="Z430" s="3" t="str">
        <f t="shared" si="335"/>
        <v>-</v>
      </c>
      <c r="AA430" s="3">
        <f t="shared" si="336"/>
        <v>156.57</v>
      </c>
      <c r="AB430" s="3">
        <f t="shared" ca="1" si="337"/>
        <v>80.920891634412357</v>
      </c>
      <c r="AC430" s="3">
        <f t="shared" ca="1" si="338"/>
        <v>11.117339314953218</v>
      </c>
      <c r="AE430" s="3" t="str">
        <f t="shared" si="339"/>
        <v>1.18</v>
      </c>
      <c r="AF430" s="3" t="str">
        <f t="shared" si="340"/>
        <v>-</v>
      </c>
      <c r="AG430" s="3">
        <f t="shared" si="341"/>
        <v>156.57</v>
      </c>
      <c r="AH430" s="3">
        <f t="shared" ca="1" si="342"/>
        <v>80.920891634412357</v>
      </c>
      <c r="AI430" s="3">
        <f t="shared" ca="1" si="343"/>
        <v>10.422505607768642</v>
      </c>
      <c r="AK430" s="3" t="str">
        <f t="shared" si="344"/>
        <v>1.18</v>
      </c>
      <c r="AL430" s="3" t="str">
        <f t="shared" si="345"/>
        <v>-</v>
      </c>
      <c r="AM430" s="3">
        <f t="shared" si="346"/>
        <v>156.57</v>
      </c>
      <c r="AN430" s="3">
        <f t="shared" ca="1" si="347"/>
        <v>80.920891634412357</v>
      </c>
      <c r="AO430" s="3">
        <f t="shared" ca="1" si="348"/>
        <v>9.7276719005840651</v>
      </c>
      <c r="AQ430" s="3" t="str">
        <f t="shared" si="349"/>
        <v>1.18</v>
      </c>
      <c r="AR430" s="3" t="str">
        <f t="shared" si="350"/>
        <v>-</v>
      </c>
      <c r="AS430" s="3">
        <f t="shared" si="351"/>
        <v>156.57</v>
      </c>
      <c r="AT430" s="3">
        <f t="shared" ca="1" si="352"/>
        <v>80.920891634412357</v>
      </c>
      <c r="AU430" s="3">
        <f t="shared" ca="1" si="353"/>
        <v>8.3380044862149134</v>
      </c>
      <c r="AW430" s="3" t="str">
        <f t="shared" si="354"/>
        <v>1.18</v>
      </c>
      <c r="AX430" s="3" t="str">
        <f t="shared" si="355"/>
        <v>-</v>
      </c>
      <c r="AY430" s="3">
        <f t="shared" si="356"/>
        <v>156.57</v>
      </c>
      <c r="AZ430" s="3">
        <f t="shared" ca="1" si="357"/>
        <v>80.920891634412357</v>
      </c>
      <c r="BA430" s="3">
        <f t="shared" ca="1" si="358"/>
        <v>6.9483370718457609</v>
      </c>
      <c r="BC430" s="3" t="str">
        <f t="shared" si="359"/>
        <v>1.18</v>
      </c>
      <c r="BD430" s="3" t="str">
        <f t="shared" si="360"/>
        <v>-</v>
      </c>
      <c r="BE430" s="3">
        <f t="shared" si="361"/>
        <v>156.57</v>
      </c>
      <c r="BF430" s="3">
        <f t="shared" ca="1" si="362"/>
        <v>80.920891634412357</v>
      </c>
      <c r="BG430" s="3">
        <f t="shared" ca="1" si="363"/>
        <v>4.1690022431074567</v>
      </c>
      <c r="BI430" s="3" t="str">
        <f t="shared" si="364"/>
        <v>1.18</v>
      </c>
      <c r="BJ430" s="3" t="str">
        <f t="shared" si="365"/>
        <v>-</v>
      </c>
      <c r="BK430" s="3">
        <f t="shared" si="366"/>
        <v>156.57</v>
      </c>
      <c r="BL430" s="3">
        <f t="shared" ca="1" si="367"/>
        <v>80.920891634412357</v>
      </c>
      <c r="BM430" s="3">
        <f t="shared" ca="1" si="368"/>
        <v>1.3896674143691523</v>
      </c>
    </row>
    <row r="431" spans="1:65" x14ac:dyDescent="0.3">
      <c r="A431" s="3" t="str">
        <f>'Forward collapse simulation'!B441</f>
        <v>1.18</v>
      </c>
      <c r="B431" s="3" t="str">
        <f>IF('Forward collapse simulation'!C441="","-",'Forward collapse simulation'!C441)</f>
        <v>-</v>
      </c>
      <c r="C431" s="3">
        <f>'Forward collapse simulation'!E441</f>
        <v>156.97</v>
      </c>
      <c r="D431" s="3">
        <f ca="1">'Forward collapse simulation'!AK441</f>
        <v>77.313024084695002</v>
      </c>
      <c r="E431" s="84">
        <f ca="1">'Forward collapse simulation'!AL441</f>
        <v>10.730864898681531</v>
      </c>
      <c r="G431" s="3" t="str">
        <f t="shared" si="319"/>
        <v>1.18</v>
      </c>
      <c r="H431" s="3" t="str">
        <f t="shared" si="320"/>
        <v>-</v>
      </c>
      <c r="I431" s="3">
        <f t="shared" si="321"/>
        <v>156.97</v>
      </c>
      <c r="J431" s="3">
        <f t="shared" ca="1" si="322"/>
        <v>77.313024084695002</v>
      </c>
      <c r="K431" s="3">
        <f t="shared" ca="1" si="323"/>
        <v>10.194321653747455</v>
      </c>
      <c r="M431" s="3" t="str">
        <f t="shared" si="324"/>
        <v>1.18</v>
      </c>
      <c r="N431" s="3" t="str">
        <f t="shared" si="325"/>
        <v>-</v>
      </c>
      <c r="O431" s="3">
        <f t="shared" si="326"/>
        <v>156.97</v>
      </c>
      <c r="P431" s="3">
        <f t="shared" ca="1" si="327"/>
        <v>77.313024084695002</v>
      </c>
      <c r="Q431" s="3">
        <f t="shared" ca="1" si="328"/>
        <v>9.6577784088133782</v>
      </c>
      <c r="R431" s="85"/>
      <c r="S431" s="3" t="str">
        <f t="shared" si="329"/>
        <v>1.18</v>
      </c>
      <c r="T431" s="3" t="str">
        <f t="shared" si="330"/>
        <v>-</v>
      </c>
      <c r="U431" s="3">
        <f t="shared" si="331"/>
        <v>156.97</v>
      </c>
      <c r="V431" s="3">
        <f t="shared" ca="1" si="332"/>
        <v>77.313024084695002</v>
      </c>
      <c r="W431" s="3">
        <f t="shared" ca="1" si="333"/>
        <v>9.1212351638793017</v>
      </c>
      <c r="X431" s="85"/>
      <c r="Y431" s="3" t="str">
        <f t="shared" si="334"/>
        <v>1.18</v>
      </c>
      <c r="Z431" s="3" t="str">
        <f t="shared" si="335"/>
        <v>-</v>
      </c>
      <c r="AA431" s="3">
        <f t="shared" si="336"/>
        <v>156.97</v>
      </c>
      <c r="AB431" s="3">
        <f t="shared" ca="1" si="337"/>
        <v>77.313024084695002</v>
      </c>
      <c r="AC431" s="3">
        <f t="shared" ca="1" si="338"/>
        <v>8.5846919189452251</v>
      </c>
      <c r="AE431" s="3" t="str">
        <f t="shared" si="339"/>
        <v>1.18</v>
      </c>
      <c r="AF431" s="3" t="str">
        <f t="shared" si="340"/>
        <v>-</v>
      </c>
      <c r="AG431" s="3">
        <f t="shared" si="341"/>
        <v>156.97</v>
      </c>
      <c r="AH431" s="3">
        <f t="shared" ca="1" si="342"/>
        <v>77.313024084695002</v>
      </c>
      <c r="AI431" s="3">
        <f t="shared" ca="1" si="343"/>
        <v>8.0481486740111485</v>
      </c>
      <c r="AK431" s="3" t="str">
        <f t="shared" si="344"/>
        <v>1.18</v>
      </c>
      <c r="AL431" s="3" t="str">
        <f t="shared" si="345"/>
        <v>-</v>
      </c>
      <c r="AM431" s="3">
        <f t="shared" si="346"/>
        <v>156.97</v>
      </c>
      <c r="AN431" s="3">
        <f t="shared" ca="1" si="347"/>
        <v>77.313024084695002</v>
      </c>
      <c r="AO431" s="3">
        <f t="shared" ca="1" si="348"/>
        <v>7.5116054290770711</v>
      </c>
      <c r="AQ431" s="3" t="str">
        <f t="shared" si="349"/>
        <v>1.18</v>
      </c>
      <c r="AR431" s="3" t="str">
        <f t="shared" si="350"/>
        <v>-</v>
      </c>
      <c r="AS431" s="3">
        <f t="shared" si="351"/>
        <v>156.97</v>
      </c>
      <c r="AT431" s="3">
        <f t="shared" ca="1" si="352"/>
        <v>77.313024084695002</v>
      </c>
      <c r="AU431" s="3">
        <f t="shared" ca="1" si="353"/>
        <v>6.4385189392089188</v>
      </c>
      <c r="AW431" s="3" t="str">
        <f t="shared" si="354"/>
        <v>1.18</v>
      </c>
      <c r="AX431" s="3" t="str">
        <f t="shared" si="355"/>
        <v>-</v>
      </c>
      <c r="AY431" s="3">
        <f t="shared" si="356"/>
        <v>156.97</v>
      </c>
      <c r="AZ431" s="3">
        <f t="shared" ca="1" si="357"/>
        <v>77.313024084695002</v>
      </c>
      <c r="BA431" s="3">
        <f t="shared" ca="1" si="358"/>
        <v>5.3654324493407657</v>
      </c>
      <c r="BC431" s="3" t="str">
        <f t="shared" si="359"/>
        <v>1.18</v>
      </c>
      <c r="BD431" s="3" t="str">
        <f t="shared" si="360"/>
        <v>-</v>
      </c>
      <c r="BE431" s="3">
        <f t="shared" si="361"/>
        <v>156.97</v>
      </c>
      <c r="BF431" s="3">
        <f t="shared" ca="1" si="362"/>
        <v>77.313024084695002</v>
      </c>
      <c r="BG431" s="3">
        <f t="shared" ca="1" si="363"/>
        <v>3.2192594696044594</v>
      </c>
      <c r="BI431" s="3" t="str">
        <f t="shared" si="364"/>
        <v>1.18</v>
      </c>
      <c r="BJ431" s="3" t="str">
        <f t="shared" si="365"/>
        <v>-</v>
      </c>
      <c r="BK431" s="3">
        <f t="shared" si="366"/>
        <v>156.97</v>
      </c>
      <c r="BL431" s="3">
        <f t="shared" ca="1" si="367"/>
        <v>77.313024084695002</v>
      </c>
      <c r="BM431" s="3">
        <f t="shared" ca="1" si="368"/>
        <v>1.0730864898681531</v>
      </c>
    </row>
    <row r="432" spans="1:65" x14ac:dyDescent="0.3">
      <c r="A432" s="3" t="str">
        <f>'Forward collapse simulation'!B442</f>
        <v>1.18</v>
      </c>
      <c r="B432" s="3" t="str">
        <f>IF('Forward collapse simulation'!C442="","-",'Forward collapse simulation'!C442)</f>
        <v>-</v>
      </c>
      <c r="C432" s="3">
        <f>'Forward collapse simulation'!E442</f>
        <v>157.18</v>
      </c>
      <c r="D432" s="3">
        <f ca="1">'Forward collapse simulation'!AK442</f>
        <v>71.397547030499751</v>
      </c>
      <c r="E432" s="84">
        <f ca="1">'Forward collapse simulation'!AL442</f>
        <v>8.6234721133975647</v>
      </c>
      <c r="G432" s="3" t="str">
        <f t="shared" si="319"/>
        <v>1.18</v>
      </c>
      <c r="H432" s="3" t="str">
        <f t="shared" si="320"/>
        <v>-</v>
      </c>
      <c r="I432" s="3">
        <f t="shared" si="321"/>
        <v>157.18</v>
      </c>
      <c r="J432" s="3">
        <f t="shared" ca="1" si="322"/>
        <v>71.397547030499751</v>
      </c>
      <c r="K432" s="3">
        <f t="shared" ca="1" si="323"/>
        <v>8.1922985077276866</v>
      </c>
      <c r="M432" s="3" t="str">
        <f t="shared" si="324"/>
        <v>1.18</v>
      </c>
      <c r="N432" s="3" t="str">
        <f t="shared" si="325"/>
        <v>-</v>
      </c>
      <c r="O432" s="3">
        <f t="shared" si="326"/>
        <v>157.18</v>
      </c>
      <c r="P432" s="3">
        <f t="shared" ca="1" si="327"/>
        <v>71.397547030499751</v>
      </c>
      <c r="Q432" s="3">
        <f t="shared" ca="1" si="328"/>
        <v>7.7611249020578086</v>
      </c>
      <c r="R432" s="85"/>
      <c r="S432" s="3" t="str">
        <f t="shared" si="329"/>
        <v>1.18</v>
      </c>
      <c r="T432" s="3" t="str">
        <f t="shared" si="330"/>
        <v>-</v>
      </c>
      <c r="U432" s="3">
        <f t="shared" si="331"/>
        <v>157.18</v>
      </c>
      <c r="V432" s="3">
        <f t="shared" ca="1" si="332"/>
        <v>71.397547030499751</v>
      </c>
      <c r="W432" s="3">
        <f t="shared" ca="1" si="333"/>
        <v>7.3299512963879296</v>
      </c>
      <c r="X432" s="85"/>
      <c r="Y432" s="3" t="str">
        <f t="shared" si="334"/>
        <v>1.18</v>
      </c>
      <c r="Z432" s="3" t="str">
        <f t="shared" si="335"/>
        <v>-</v>
      </c>
      <c r="AA432" s="3">
        <f t="shared" si="336"/>
        <v>157.18</v>
      </c>
      <c r="AB432" s="3">
        <f t="shared" ca="1" si="337"/>
        <v>71.397547030499751</v>
      </c>
      <c r="AC432" s="3">
        <f t="shared" ca="1" si="338"/>
        <v>6.8987776907180525</v>
      </c>
      <c r="AE432" s="3" t="str">
        <f t="shared" si="339"/>
        <v>1.18</v>
      </c>
      <c r="AF432" s="3" t="str">
        <f t="shared" si="340"/>
        <v>-</v>
      </c>
      <c r="AG432" s="3">
        <f t="shared" si="341"/>
        <v>157.18</v>
      </c>
      <c r="AH432" s="3">
        <f t="shared" ca="1" si="342"/>
        <v>71.397547030499751</v>
      </c>
      <c r="AI432" s="3">
        <f t="shared" ca="1" si="343"/>
        <v>6.4676040850481735</v>
      </c>
      <c r="AK432" s="3" t="str">
        <f t="shared" si="344"/>
        <v>1.18</v>
      </c>
      <c r="AL432" s="3" t="str">
        <f t="shared" si="345"/>
        <v>-</v>
      </c>
      <c r="AM432" s="3">
        <f t="shared" si="346"/>
        <v>157.18</v>
      </c>
      <c r="AN432" s="3">
        <f t="shared" ca="1" si="347"/>
        <v>71.397547030499751</v>
      </c>
      <c r="AO432" s="3">
        <f t="shared" ca="1" si="348"/>
        <v>6.0364304793782946</v>
      </c>
      <c r="AQ432" s="3" t="str">
        <f t="shared" si="349"/>
        <v>1.18</v>
      </c>
      <c r="AR432" s="3" t="str">
        <f t="shared" si="350"/>
        <v>-</v>
      </c>
      <c r="AS432" s="3">
        <f t="shared" si="351"/>
        <v>157.18</v>
      </c>
      <c r="AT432" s="3">
        <f t="shared" ca="1" si="352"/>
        <v>71.397547030499751</v>
      </c>
      <c r="AU432" s="3">
        <f t="shared" ca="1" si="353"/>
        <v>5.1740832680385385</v>
      </c>
      <c r="AW432" s="3" t="str">
        <f t="shared" si="354"/>
        <v>1.18</v>
      </c>
      <c r="AX432" s="3" t="str">
        <f t="shared" si="355"/>
        <v>-</v>
      </c>
      <c r="AY432" s="3">
        <f t="shared" si="356"/>
        <v>157.18</v>
      </c>
      <c r="AZ432" s="3">
        <f t="shared" ca="1" si="357"/>
        <v>71.397547030499751</v>
      </c>
      <c r="BA432" s="3">
        <f t="shared" ca="1" si="358"/>
        <v>4.3117360566987823</v>
      </c>
      <c r="BC432" s="3" t="str">
        <f t="shared" si="359"/>
        <v>1.18</v>
      </c>
      <c r="BD432" s="3" t="str">
        <f t="shared" si="360"/>
        <v>-</v>
      </c>
      <c r="BE432" s="3">
        <f t="shared" si="361"/>
        <v>157.18</v>
      </c>
      <c r="BF432" s="3">
        <f t="shared" ca="1" si="362"/>
        <v>71.397547030499751</v>
      </c>
      <c r="BG432" s="3">
        <f t="shared" ca="1" si="363"/>
        <v>2.5870416340192692</v>
      </c>
      <c r="BI432" s="3" t="str">
        <f t="shared" si="364"/>
        <v>1.18</v>
      </c>
      <c r="BJ432" s="3" t="str">
        <f t="shared" si="365"/>
        <v>-</v>
      </c>
      <c r="BK432" s="3">
        <f t="shared" si="366"/>
        <v>157.18</v>
      </c>
      <c r="BL432" s="3">
        <f t="shared" ca="1" si="367"/>
        <v>71.397547030499751</v>
      </c>
      <c r="BM432" s="3">
        <f t="shared" ca="1" si="368"/>
        <v>0.86234721133975656</v>
      </c>
    </row>
    <row r="433" spans="1:65" x14ac:dyDescent="0.3">
      <c r="A433" s="3" t="str">
        <f>'Forward collapse simulation'!B443</f>
        <v>1.18</v>
      </c>
      <c r="B433" s="3" t="str">
        <f>IF('Forward collapse simulation'!C443="","-",'Forward collapse simulation'!C443)</f>
        <v>-</v>
      </c>
      <c r="C433" s="3">
        <f>'Forward collapse simulation'!E443</f>
        <v>156.96</v>
      </c>
      <c r="D433" s="3">
        <f ca="1">'Forward collapse simulation'!AK443</f>
        <v>58.755876205234095</v>
      </c>
      <c r="E433" s="84">
        <f ca="1">'Forward collapse simulation'!AL443</f>
        <v>5.9700115458261305</v>
      </c>
      <c r="G433" s="3" t="str">
        <f t="shared" si="319"/>
        <v>1.18</v>
      </c>
      <c r="H433" s="3" t="str">
        <f t="shared" si="320"/>
        <v>-</v>
      </c>
      <c r="I433" s="3">
        <f t="shared" si="321"/>
        <v>156.96</v>
      </c>
      <c r="J433" s="3">
        <f t="shared" ca="1" si="322"/>
        <v>58.755876205234095</v>
      </c>
      <c r="K433" s="3">
        <f t="shared" ca="1" si="323"/>
        <v>5.6715109685348235</v>
      </c>
      <c r="M433" s="3" t="str">
        <f t="shared" si="324"/>
        <v>1.18</v>
      </c>
      <c r="N433" s="3" t="str">
        <f t="shared" si="325"/>
        <v>-</v>
      </c>
      <c r="O433" s="3">
        <f t="shared" si="326"/>
        <v>156.96</v>
      </c>
      <c r="P433" s="3">
        <f t="shared" ca="1" si="327"/>
        <v>58.755876205234095</v>
      </c>
      <c r="Q433" s="3">
        <f t="shared" ca="1" si="328"/>
        <v>5.3730103912435174</v>
      </c>
      <c r="R433" s="85"/>
      <c r="S433" s="3" t="str">
        <f t="shared" si="329"/>
        <v>1.18</v>
      </c>
      <c r="T433" s="3" t="str">
        <f t="shared" si="330"/>
        <v>-</v>
      </c>
      <c r="U433" s="3">
        <f t="shared" si="331"/>
        <v>156.96</v>
      </c>
      <c r="V433" s="3">
        <f t="shared" ca="1" si="332"/>
        <v>58.755876205234095</v>
      </c>
      <c r="W433" s="3">
        <f t="shared" ca="1" si="333"/>
        <v>5.0745098139522105</v>
      </c>
      <c r="X433" s="85"/>
      <c r="Y433" s="3" t="str">
        <f t="shared" si="334"/>
        <v>1.18</v>
      </c>
      <c r="Z433" s="3" t="str">
        <f t="shared" si="335"/>
        <v>-</v>
      </c>
      <c r="AA433" s="3">
        <f t="shared" si="336"/>
        <v>156.96</v>
      </c>
      <c r="AB433" s="3">
        <f t="shared" ca="1" si="337"/>
        <v>58.755876205234095</v>
      </c>
      <c r="AC433" s="3">
        <f t="shared" ca="1" si="338"/>
        <v>4.7760092366609044</v>
      </c>
      <c r="AE433" s="3" t="str">
        <f t="shared" si="339"/>
        <v>1.18</v>
      </c>
      <c r="AF433" s="3" t="str">
        <f t="shared" si="340"/>
        <v>-</v>
      </c>
      <c r="AG433" s="3">
        <f t="shared" si="341"/>
        <v>156.96</v>
      </c>
      <c r="AH433" s="3">
        <f t="shared" ca="1" si="342"/>
        <v>58.755876205234095</v>
      </c>
      <c r="AI433" s="3">
        <f t="shared" ca="1" si="343"/>
        <v>4.4775086593695974</v>
      </c>
      <c r="AK433" s="3" t="str">
        <f t="shared" si="344"/>
        <v>1.18</v>
      </c>
      <c r="AL433" s="3" t="str">
        <f t="shared" si="345"/>
        <v>-</v>
      </c>
      <c r="AM433" s="3">
        <f t="shared" si="346"/>
        <v>156.96</v>
      </c>
      <c r="AN433" s="3">
        <f t="shared" ca="1" si="347"/>
        <v>58.755876205234095</v>
      </c>
      <c r="AO433" s="3">
        <f t="shared" ca="1" si="348"/>
        <v>4.1790080820782913</v>
      </c>
      <c r="AQ433" s="3" t="str">
        <f t="shared" si="349"/>
        <v>1.18</v>
      </c>
      <c r="AR433" s="3" t="str">
        <f t="shared" si="350"/>
        <v>-</v>
      </c>
      <c r="AS433" s="3">
        <f t="shared" si="351"/>
        <v>156.96</v>
      </c>
      <c r="AT433" s="3">
        <f t="shared" ca="1" si="352"/>
        <v>58.755876205234095</v>
      </c>
      <c r="AU433" s="3">
        <f t="shared" ca="1" si="353"/>
        <v>3.5820069274956783</v>
      </c>
      <c r="AW433" s="3" t="str">
        <f t="shared" si="354"/>
        <v>1.18</v>
      </c>
      <c r="AX433" s="3" t="str">
        <f t="shared" si="355"/>
        <v>-</v>
      </c>
      <c r="AY433" s="3">
        <f t="shared" si="356"/>
        <v>156.96</v>
      </c>
      <c r="AZ433" s="3">
        <f t="shared" ca="1" si="357"/>
        <v>58.755876205234095</v>
      </c>
      <c r="BA433" s="3">
        <f t="shared" ca="1" si="358"/>
        <v>2.9850057729130652</v>
      </c>
      <c r="BC433" s="3" t="str">
        <f t="shared" si="359"/>
        <v>1.18</v>
      </c>
      <c r="BD433" s="3" t="str">
        <f t="shared" si="360"/>
        <v>-</v>
      </c>
      <c r="BE433" s="3">
        <f t="shared" si="361"/>
        <v>156.96</v>
      </c>
      <c r="BF433" s="3">
        <f t="shared" ca="1" si="362"/>
        <v>58.755876205234095</v>
      </c>
      <c r="BG433" s="3">
        <f t="shared" ca="1" si="363"/>
        <v>1.7910034637478391</v>
      </c>
      <c r="BI433" s="3" t="str">
        <f t="shared" si="364"/>
        <v>1.18</v>
      </c>
      <c r="BJ433" s="3" t="str">
        <f t="shared" si="365"/>
        <v>-</v>
      </c>
      <c r="BK433" s="3">
        <f t="shared" si="366"/>
        <v>156.96</v>
      </c>
      <c r="BL433" s="3">
        <f t="shared" ca="1" si="367"/>
        <v>58.755876205234095</v>
      </c>
      <c r="BM433" s="3">
        <f t="shared" ca="1" si="368"/>
        <v>0.59700115458261305</v>
      </c>
    </row>
    <row r="434" spans="1:65" x14ac:dyDescent="0.3">
      <c r="A434" s="3" t="str">
        <f>'Forward collapse simulation'!B444</f>
        <v>1.18</v>
      </c>
      <c r="B434" s="3" t="str">
        <f>IF('Forward collapse simulation'!C444="","-",'Forward collapse simulation'!C444)</f>
        <v>-</v>
      </c>
      <c r="C434" s="3">
        <f>'Forward collapse simulation'!E444</f>
        <v>168.39</v>
      </c>
      <c r="D434" s="3">
        <f>'Forward collapse simulation'!AK444</f>
        <v>-0.78</v>
      </c>
      <c r="E434" s="84">
        <f>'Forward collapse simulation'!AL444</f>
        <v>2.9980000000000002</v>
      </c>
      <c r="G434" s="3" t="str">
        <f t="shared" si="319"/>
        <v>1.18</v>
      </c>
      <c r="H434" s="3" t="str">
        <f t="shared" si="320"/>
        <v>-</v>
      </c>
      <c r="I434" s="3">
        <f t="shared" si="321"/>
        <v>168.39</v>
      </c>
      <c r="J434" s="3">
        <f t="shared" si="322"/>
        <v>-0.78</v>
      </c>
      <c r="K434" s="3">
        <f t="shared" si="323"/>
        <v>2.8481000000000001</v>
      </c>
      <c r="M434" s="3" t="str">
        <f t="shared" si="324"/>
        <v>1.18</v>
      </c>
      <c r="N434" s="3" t="str">
        <f t="shared" si="325"/>
        <v>-</v>
      </c>
      <c r="O434" s="3">
        <f t="shared" si="326"/>
        <v>168.39</v>
      </c>
      <c r="P434" s="3">
        <f t="shared" si="327"/>
        <v>-0.78</v>
      </c>
      <c r="Q434" s="3">
        <f t="shared" si="328"/>
        <v>2.6982000000000004</v>
      </c>
      <c r="R434" s="85"/>
      <c r="S434" s="3" t="str">
        <f t="shared" si="329"/>
        <v>1.18</v>
      </c>
      <c r="T434" s="3" t="str">
        <f t="shared" si="330"/>
        <v>-</v>
      </c>
      <c r="U434" s="3">
        <f t="shared" si="331"/>
        <v>168.39</v>
      </c>
      <c r="V434" s="3">
        <f t="shared" si="332"/>
        <v>-0.78</v>
      </c>
      <c r="W434" s="3">
        <f t="shared" si="333"/>
        <v>2.5483000000000002</v>
      </c>
      <c r="X434" s="85"/>
      <c r="Y434" s="3" t="str">
        <f t="shared" si="334"/>
        <v>1.18</v>
      </c>
      <c r="Z434" s="3" t="str">
        <f t="shared" si="335"/>
        <v>-</v>
      </c>
      <c r="AA434" s="3">
        <f t="shared" si="336"/>
        <v>168.39</v>
      </c>
      <c r="AB434" s="3">
        <f t="shared" si="337"/>
        <v>-0.78</v>
      </c>
      <c r="AC434" s="3">
        <f t="shared" si="338"/>
        <v>2.3984000000000005</v>
      </c>
      <c r="AE434" s="3" t="str">
        <f t="shared" si="339"/>
        <v>1.18</v>
      </c>
      <c r="AF434" s="3" t="str">
        <f t="shared" si="340"/>
        <v>-</v>
      </c>
      <c r="AG434" s="3">
        <f t="shared" si="341"/>
        <v>168.39</v>
      </c>
      <c r="AH434" s="3">
        <f t="shared" si="342"/>
        <v>-0.78</v>
      </c>
      <c r="AI434" s="3">
        <f t="shared" si="343"/>
        <v>2.2484999999999999</v>
      </c>
      <c r="AK434" s="3" t="str">
        <f t="shared" si="344"/>
        <v>1.18</v>
      </c>
      <c r="AL434" s="3" t="str">
        <f t="shared" si="345"/>
        <v>-</v>
      </c>
      <c r="AM434" s="3">
        <f t="shared" si="346"/>
        <v>168.39</v>
      </c>
      <c r="AN434" s="3">
        <f t="shared" si="347"/>
        <v>-0.78</v>
      </c>
      <c r="AO434" s="3">
        <f t="shared" si="348"/>
        <v>2.0986000000000002</v>
      </c>
      <c r="AQ434" s="3" t="str">
        <f t="shared" si="349"/>
        <v>1.18</v>
      </c>
      <c r="AR434" s="3" t="str">
        <f t="shared" si="350"/>
        <v>-</v>
      </c>
      <c r="AS434" s="3">
        <f t="shared" si="351"/>
        <v>168.39</v>
      </c>
      <c r="AT434" s="3">
        <f t="shared" si="352"/>
        <v>-0.78</v>
      </c>
      <c r="AU434" s="3">
        <f t="shared" si="353"/>
        <v>1.7988</v>
      </c>
      <c r="AW434" s="3" t="str">
        <f t="shared" si="354"/>
        <v>1.18</v>
      </c>
      <c r="AX434" s="3" t="str">
        <f t="shared" si="355"/>
        <v>-</v>
      </c>
      <c r="AY434" s="3">
        <f t="shared" si="356"/>
        <v>168.39</v>
      </c>
      <c r="AZ434" s="3">
        <f t="shared" si="357"/>
        <v>-0.78</v>
      </c>
      <c r="BA434" s="3">
        <f t="shared" si="358"/>
        <v>1.4990000000000001</v>
      </c>
      <c r="BC434" s="3" t="str">
        <f t="shared" si="359"/>
        <v>1.18</v>
      </c>
      <c r="BD434" s="3" t="str">
        <f t="shared" si="360"/>
        <v>-</v>
      </c>
      <c r="BE434" s="3">
        <f t="shared" si="361"/>
        <v>168.39</v>
      </c>
      <c r="BF434" s="3">
        <f t="shared" si="362"/>
        <v>-0.78</v>
      </c>
      <c r="BG434" s="3">
        <f t="shared" si="363"/>
        <v>0.89939999999999998</v>
      </c>
      <c r="BI434" s="3" t="str">
        <f t="shared" si="364"/>
        <v>1.18</v>
      </c>
      <c r="BJ434" s="3" t="str">
        <f t="shared" si="365"/>
        <v>-</v>
      </c>
      <c r="BK434" s="3">
        <f t="shared" si="366"/>
        <v>168.39</v>
      </c>
      <c r="BL434" s="3">
        <f t="shared" si="367"/>
        <v>-0.78</v>
      </c>
      <c r="BM434" s="3">
        <f t="shared" si="368"/>
        <v>0.29980000000000007</v>
      </c>
    </row>
    <row r="435" spans="1:65" x14ac:dyDescent="0.3">
      <c r="A435" s="3" t="str">
        <f>'Forward collapse simulation'!B445</f>
        <v>1.18</v>
      </c>
      <c r="B435" s="3" t="str">
        <f>IF('Forward collapse simulation'!C445="","-",'Forward collapse simulation'!C445)</f>
        <v>-</v>
      </c>
      <c r="C435" s="3">
        <f>'Forward collapse simulation'!E445</f>
        <v>157.52000000000001</v>
      </c>
      <c r="D435" s="3">
        <f>'Forward collapse simulation'!AK445</f>
        <v>-3.81</v>
      </c>
      <c r="E435" s="84">
        <f>'Forward collapse simulation'!AL445</f>
        <v>2.7209999999999996</v>
      </c>
      <c r="G435" s="3" t="str">
        <f t="shared" si="319"/>
        <v>1.18</v>
      </c>
      <c r="H435" s="3" t="str">
        <f t="shared" si="320"/>
        <v>-</v>
      </c>
      <c r="I435" s="3">
        <f t="shared" si="321"/>
        <v>157.52000000000001</v>
      </c>
      <c r="J435" s="3">
        <f t="shared" si="322"/>
        <v>-3.81</v>
      </c>
      <c r="K435" s="3">
        <f t="shared" si="323"/>
        <v>2.5849499999999996</v>
      </c>
      <c r="M435" s="3" t="str">
        <f t="shared" si="324"/>
        <v>1.18</v>
      </c>
      <c r="N435" s="3" t="str">
        <f t="shared" si="325"/>
        <v>-</v>
      </c>
      <c r="O435" s="3">
        <f t="shared" si="326"/>
        <v>157.52000000000001</v>
      </c>
      <c r="P435" s="3">
        <f t="shared" si="327"/>
        <v>-3.81</v>
      </c>
      <c r="Q435" s="3">
        <f t="shared" si="328"/>
        <v>2.4488999999999996</v>
      </c>
      <c r="R435" s="85"/>
      <c r="S435" s="3" t="str">
        <f t="shared" si="329"/>
        <v>1.18</v>
      </c>
      <c r="T435" s="3" t="str">
        <f t="shared" si="330"/>
        <v>-</v>
      </c>
      <c r="U435" s="3">
        <f t="shared" si="331"/>
        <v>157.52000000000001</v>
      </c>
      <c r="V435" s="3">
        <f t="shared" si="332"/>
        <v>-3.81</v>
      </c>
      <c r="W435" s="3">
        <f t="shared" si="333"/>
        <v>2.3128499999999996</v>
      </c>
      <c r="X435" s="85"/>
      <c r="Y435" s="3" t="str">
        <f t="shared" si="334"/>
        <v>1.18</v>
      </c>
      <c r="Z435" s="3" t="str">
        <f t="shared" si="335"/>
        <v>-</v>
      </c>
      <c r="AA435" s="3">
        <f t="shared" si="336"/>
        <v>157.52000000000001</v>
      </c>
      <c r="AB435" s="3">
        <f t="shared" si="337"/>
        <v>-3.81</v>
      </c>
      <c r="AC435" s="3">
        <f t="shared" si="338"/>
        <v>2.1767999999999996</v>
      </c>
      <c r="AE435" s="3" t="str">
        <f t="shared" si="339"/>
        <v>1.18</v>
      </c>
      <c r="AF435" s="3" t="str">
        <f t="shared" si="340"/>
        <v>-</v>
      </c>
      <c r="AG435" s="3">
        <f t="shared" si="341"/>
        <v>157.52000000000001</v>
      </c>
      <c r="AH435" s="3">
        <f t="shared" si="342"/>
        <v>-3.81</v>
      </c>
      <c r="AI435" s="3">
        <f t="shared" si="343"/>
        <v>2.0407499999999996</v>
      </c>
      <c r="AK435" s="3" t="str">
        <f t="shared" si="344"/>
        <v>1.18</v>
      </c>
      <c r="AL435" s="3" t="str">
        <f t="shared" si="345"/>
        <v>-</v>
      </c>
      <c r="AM435" s="3">
        <f t="shared" si="346"/>
        <v>157.52000000000001</v>
      </c>
      <c r="AN435" s="3">
        <f t="shared" si="347"/>
        <v>-3.81</v>
      </c>
      <c r="AO435" s="3">
        <f t="shared" si="348"/>
        <v>1.9046999999999996</v>
      </c>
      <c r="AQ435" s="3" t="str">
        <f t="shared" si="349"/>
        <v>1.18</v>
      </c>
      <c r="AR435" s="3" t="str">
        <f t="shared" si="350"/>
        <v>-</v>
      </c>
      <c r="AS435" s="3">
        <f t="shared" si="351"/>
        <v>157.52000000000001</v>
      </c>
      <c r="AT435" s="3">
        <f t="shared" si="352"/>
        <v>-3.81</v>
      </c>
      <c r="AU435" s="3">
        <f t="shared" si="353"/>
        <v>1.6325999999999998</v>
      </c>
      <c r="AW435" s="3" t="str">
        <f t="shared" si="354"/>
        <v>1.18</v>
      </c>
      <c r="AX435" s="3" t="str">
        <f t="shared" si="355"/>
        <v>-</v>
      </c>
      <c r="AY435" s="3">
        <f t="shared" si="356"/>
        <v>157.52000000000001</v>
      </c>
      <c r="AZ435" s="3">
        <f t="shared" si="357"/>
        <v>-3.81</v>
      </c>
      <c r="BA435" s="3">
        <f t="shared" si="358"/>
        <v>1.3604999999999998</v>
      </c>
      <c r="BC435" s="3" t="str">
        <f t="shared" si="359"/>
        <v>1.18</v>
      </c>
      <c r="BD435" s="3" t="str">
        <f t="shared" si="360"/>
        <v>-</v>
      </c>
      <c r="BE435" s="3">
        <f t="shared" si="361"/>
        <v>157.52000000000001</v>
      </c>
      <c r="BF435" s="3">
        <f t="shared" si="362"/>
        <v>-3.81</v>
      </c>
      <c r="BG435" s="3">
        <f t="shared" si="363"/>
        <v>0.81629999999999991</v>
      </c>
      <c r="BI435" s="3" t="str">
        <f t="shared" si="364"/>
        <v>1.18</v>
      </c>
      <c r="BJ435" s="3" t="str">
        <f t="shared" si="365"/>
        <v>-</v>
      </c>
      <c r="BK435" s="3">
        <f t="shared" si="366"/>
        <v>157.52000000000001</v>
      </c>
      <c r="BL435" s="3">
        <f t="shared" si="367"/>
        <v>-3.81</v>
      </c>
      <c r="BM435" s="3">
        <f t="shared" si="368"/>
        <v>0.27209999999999995</v>
      </c>
    </row>
    <row r="436" spans="1:65" x14ac:dyDescent="0.3">
      <c r="A436" s="3" t="str">
        <f>'Forward collapse simulation'!B446</f>
        <v>1.18</v>
      </c>
      <c r="B436" s="3" t="str">
        <f>IF('Forward collapse simulation'!C446="","-",'Forward collapse simulation'!C446)</f>
        <v>-</v>
      </c>
      <c r="C436" s="3">
        <f>'Forward collapse simulation'!E446</f>
        <v>158.04</v>
      </c>
      <c r="D436" s="3">
        <f>'Forward collapse simulation'!AK446</f>
        <v>-13.23</v>
      </c>
      <c r="E436" s="84">
        <f>'Forward collapse simulation'!AL446</f>
        <v>3.0269999999999997</v>
      </c>
      <c r="G436" s="3" t="str">
        <f t="shared" si="319"/>
        <v>1.18</v>
      </c>
      <c r="H436" s="3" t="str">
        <f t="shared" si="320"/>
        <v>-</v>
      </c>
      <c r="I436" s="3">
        <f t="shared" si="321"/>
        <v>158.04</v>
      </c>
      <c r="J436" s="3">
        <f t="shared" si="322"/>
        <v>-13.23</v>
      </c>
      <c r="K436" s="3">
        <f t="shared" si="323"/>
        <v>2.8756499999999994</v>
      </c>
      <c r="M436" s="3" t="str">
        <f t="shared" si="324"/>
        <v>1.18</v>
      </c>
      <c r="N436" s="3" t="str">
        <f t="shared" si="325"/>
        <v>-</v>
      </c>
      <c r="O436" s="3">
        <f t="shared" si="326"/>
        <v>158.04</v>
      </c>
      <c r="P436" s="3">
        <f t="shared" si="327"/>
        <v>-13.23</v>
      </c>
      <c r="Q436" s="3">
        <f t="shared" si="328"/>
        <v>2.7242999999999999</v>
      </c>
      <c r="R436" s="85"/>
      <c r="S436" s="3" t="str">
        <f t="shared" si="329"/>
        <v>1.18</v>
      </c>
      <c r="T436" s="3" t="str">
        <f t="shared" si="330"/>
        <v>-</v>
      </c>
      <c r="U436" s="3">
        <f t="shared" si="331"/>
        <v>158.04</v>
      </c>
      <c r="V436" s="3">
        <f t="shared" si="332"/>
        <v>-13.23</v>
      </c>
      <c r="W436" s="3">
        <f t="shared" si="333"/>
        <v>2.5729499999999996</v>
      </c>
      <c r="X436" s="85"/>
      <c r="Y436" s="3" t="str">
        <f t="shared" si="334"/>
        <v>1.18</v>
      </c>
      <c r="Z436" s="3" t="str">
        <f t="shared" si="335"/>
        <v>-</v>
      </c>
      <c r="AA436" s="3">
        <f t="shared" si="336"/>
        <v>158.04</v>
      </c>
      <c r="AB436" s="3">
        <f t="shared" si="337"/>
        <v>-13.23</v>
      </c>
      <c r="AC436" s="3">
        <f t="shared" si="338"/>
        <v>2.4215999999999998</v>
      </c>
      <c r="AE436" s="3" t="str">
        <f t="shared" si="339"/>
        <v>1.18</v>
      </c>
      <c r="AF436" s="3" t="str">
        <f t="shared" si="340"/>
        <v>-</v>
      </c>
      <c r="AG436" s="3">
        <f t="shared" si="341"/>
        <v>158.04</v>
      </c>
      <c r="AH436" s="3">
        <f t="shared" si="342"/>
        <v>-13.23</v>
      </c>
      <c r="AI436" s="3">
        <f t="shared" si="343"/>
        <v>2.2702499999999999</v>
      </c>
      <c r="AK436" s="3" t="str">
        <f t="shared" si="344"/>
        <v>1.18</v>
      </c>
      <c r="AL436" s="3" t="str">
        <f t="shared" si="345"/>
        <v>-</v>
      </c>
      <c r="AM436" s="3">
        <f t="shared" si="346"/>
        <v>158.04</v>
      </c>
      <c r="AN436" s="3">
        <f t="shared" si="347"/>
        <v>-13.23</v>
      </c>
      <c r="AO436" s="3">
        <f t="shared" si="348"/>
        <v>2.1188999999999996</v>
      </c>
      <c r="AQ436" s="3" t="str">
        <f t="shared" si="349"/>
        <v>1.18</v>
      </c>
      <c r="AR436" s="3" t="str">
        <f t="shared" si="350"/>
        <v>-</v>
      </c>
      <c r="AS436" s="3">
        <f t="shared" si="351"/>
        <v>158.04</v>
      </c>
      <c r="AT436" s="3">
        <f t="shared" si="352"/>
        <v>-13.23</v>
      </c>
      <c r="AU436" s="3">
        <f t="shared" si="353"/>
        <v>1.8161999999999998</v>
      </c>
      <c r="AW436" s="3" t="str">
        <f t="shared" si="354"/>
        <v>1.18</v>
      </c>
      <c r="AX436" s="3" t="str">
        <f t="shared" si="355"/>
        <v>-</v>
      </c>
      <c r="AY436" s="3">
        <f t="shared" si="356"/>
        <v>158.04</v>
      </c>
      <c r="AZ436" s="3">
        <f t="shared" si="357"/>
        <v>-13.23</v>
      </c>
      <c r="BA436" s="3">
        <f t="shared" si="358"/>
        <v>1.5134999999999998</v>
      </c>
      <c r="BC436" s="3" t="str">
        <f t="shared" si="359"/>
        <v>1.18</v>
      </c>
      <c r="BD436" s="3" t="str">
        <f t="shared" si="360"/>
        <v>-</v>
      </c>
      <c r="BE436" s="3">
        <f t="shared" si="361"/>
        <v>158.04</v>
      </c>
      <c r="BF436" s="3">
        <f t="shared" si="362"/>
        <v>-13.23</v>
      </c>
      <c r="BG436" s="3">
        <f t="shared" si="363"/>
        <v>0.90809999999999991</v>
      </c>
      <c r="BI436" s="3" t="str">
        <f t="shared" si="364"/>
        <v>1.18</v>
      </c>
      <c r="BJ436" s="3" t="str">
        <f t="shared" si="365"/>
        <v>-</v>
      </c>
      <c r="BK436" s="3">
        <f t="shared" si="366"/>
        <v>158.04</v>
      </c>
      <c r="BL436" s="3">
        <f t="shared" si="367"/>
        <v>-13.23</v>
      </c>
      <c r="BM436" s="3">
        <f t="shared" si="368"/>
        <v>0.30269999999999997</v>
      </c>
    </row>
    <row r="437" spans="1:65" x14ac:dyDescent="0.3">
      <c r="A437" s="3" t="str">
        <f>'Forward collapse simulation'!B447</f>
        <v>1.18</v>
      </c>
      <c r="B437" s="3" t="str">
        <f>IF('Forward collapse simulation'!C447="","-",'Forward collapse simulation'!C447)</f>
        <v>-</v>
      </c>
      <c r="C437" s="3">
        <f>'Forward collapse simulation'!E447</f>
        <v>155.68</v>
      </c>
      <c r="D437" s="3">
        <f>'Forward collapse simulation'!AK447</f>
        <v>-22.67</v>
      </c>
      <c r="E437" s="84">
        <f>'Forward collapse simulation'!AL447</f>
        <v>2.4209999999999998</v>
      </c>
      <c r="G437" s="3" t="str">
        <f t="shared" si="319"/>
        <v>1.18</v>
      </c>
      <c r="H437" s="3" t="str">
        <f t="shared" si="320"/>
        <v>-</v>
      </c>
      <c r="I437" s="3">
        <f t="shared" si="321"/>
        <v>155.68</v>
      </c>
      <c r="J437" s="3">
        <f t="shared" si="322"/>
        <v>-22.67</v>
      </c>
      <c r="K437" s="3">
        <f t="shared" si="323"/>
        <v>2.2999499999999999</v>
      </c>
      <c r="M437" s="3" t="str">
        <f t="shared" si="324"/>
        <v>1.18</v>
      </c>
      <c r="N437" s="3" t="str">
        <f t="shared" si="325"/>
        <v>-</v>
      </c>
      <c r="O437" s="3">
        <f t="shared" si="326"/>
        <v>155.68</v>
      </c>
      <c r="P437" s="3">
        <f t="shared" si="327"/>
        <v>-22.67</v>
      </c>
      <c r="Q437" s="3">
        <f t="shared" si="328"/>
        <v>2.1789000000000001</v>
      </c>
      <c r="R437" s="85"/>
      <c r="S437" s="3" t="str">
        <f t="shared" si="329"/>
        <v>1.18</v>
      </c>
      <c r="T437" s="3" t="str">
        <f t="shared" si="330"/>
        <v>-</v>
      </c>
      <c r="U437" s="3">
        <f t="shared" si="331"/>
        <v>155.68</v>
      </c>
      <c r="V437" s="3">
        <f t="shared" si="332"/>
        <v>-22.67</v>
      </c>
      <c r="W437" s="3">
        <f t="shared" si="333"/>
        <v>2.0578499999999997</v>
      </c>
      <c r="X437" s="85"/>
      <c r="Y437" s="3" t="str">
        <f t="shared" si="334"/>
        <v>1.18</v>
      </c>
      <c r="Z437" s="3" t="str">
        <f t="shared" si="335"/>
        <v>-</v>
      </c>
      <c r="AA437" s="3">
        <f t="shared" si="336"/>
        <v>155.68</v>
      </c>
      <c r="AB437" s="3">
        <f t="shared" si="337"/>
        <v>-22.67</v>
      </c>
      <c r="AC437" s="3">
        <f t="shared" si="338"/>
        <v>1.9367999999999999</v>
      </c>
      <c r="AE437" s="3" t="str">
        <f t="shared" si="339"/>
        <v>1.18</v>
      </c>
      <c r="AF437" s="3" t="str">
        <f t="shared" si="340"/>
        <v>-</v>
      </c>
      <c r="AG437" s="3">
        <f t="shared" si="341"/>
        <v>155.68</v>
      </c>
      <c r="AH437" s="3">
        <f t="shared" si="342"/>
        <v>-22.67</v>
      </c>
      <c r="AI437" s="3">
        <f t="shared" si="343"/>
        <v>1.81575</v>
      </c>
      <c r="AK437" s="3" t="str">
        <f t="shared" si="344"/>
        <v>1.18</v>
      </c>
      <c r="AL437" s="3" t="str">
        <f t="shared" si="345"/>
        <v>-</v>
      </c>
      <c r="AM437" s="3">
        <f t="shared" si="346"/>
        <v>155.68</v>
      </c>
      <c r="AN437" s="3">
        <f t="shared" si="347"/>
        <v>-22.67</v>
      </c>
      <c r="AO437" s="3">
        <f t="shared" si="348"/>
        <v>1.6946999999999999</v>
      </c>
      <c r="AQ437" s="3" t="str">
        <f t="shared" si="349"/>
        <v>1.18</v>
      </c>
      <c r="AR437" s="3" t="str">
        <f t="shared" si="350"/>
        <v>-</v>
      </c>
      <c r="AS437" s="3">
        <f t="shared" si="351"/>
        <v>155.68</v>
      </c>
      <c r="AT437" s="3">
        <f t="shared" si="352"/>
        <v>-22.67</v>
      </c>
      <c r="AU437" s="3">
        <f t="shared" si="353"/>
        <v>1.4525999999999999</v>
      </c>
      <c r="AW437" s="3" t="str">
        <f t="shared" si="354"/>
        <v>1.18</v>
      </c>
      <c r="AX437" s="3" t="str">
        <f t="shared" si="355"/>
        <v>-</v>
      </c>
      <c r="AY437" s="3">
        <f t="shared" si="356"/>
        <v>155.68</v>
      </c>
      <c r="AZ437" s="3">
        <f t="shared" si="357"/>
        <v>-22.67</v>
      </c>
      <c r="BA437" s="3">
        <f t="shared" si="358"/>
        <v>1.2104999999999999</v>
      </c>
      <c r="BC437" s="3" t="str">
        <f t="shared" si="359"/>
        <v>1.18</v>
      </c>
      <c r="BD437" s="3" t="str">
        <f t="shared" si="360"/>
        <v>-</v>
      </c>
      <c r="BE437" s="3">
        <f t="shared" si="361"/>
        <v>155.68</v>
      </c>
      <c r="BF437" s="3">
        <f t="shared" si="362"/>
        <v>-22.67</v>
      </c>
      <c r="BG437" s="3">
        <f t="shared" si="363"/>
        <v>0.72629999999999995</v>
      </c>
      <c r="BI437" s="3" t="str">
        <f t="shared" si="364"/>
        <v>1.18</v>
      </c>
      <c r="BJ437" s="3" t="str">
        <f t="shared" si="365"/>
        <v>-</v>
      </c>
      <c r="BK437" s="3">
        <f t="shared" si="366"/>
        <v>155.68</v>
      </c>
      <c r="BL437" s="3">
        <f t="shared" si="367"/>
        <v>-22.67</v>
      </c>
      <c r="BM437" s="3">
        <f t="shared" si="368"/>
        <v>0.24209999999999998</v>
      </c>
    </row>
    <row r="438" spans="1:65" x14ac:dyDescent="0.3">
      <c r="A438" s="3" t="str">
        <f>'Forward collapse simulation'!B448</f>
        <v>1.18</v>
      </c>
      <c r="B438" s="3" t="str">
        <f>IF('Forward collapse simulation'!C448="","-",'Forward collapse simulation'!C448)</f>
        <v>-</v>
      </c>
      <c r="C438" s="3">
        <f>'Forward collapse simulation'!E448</f>
        <v>156.08000000000001</v>
      </c>
      <c r="D438" s="3">
        <f>'Forward collapse simulation'!AK448</f>
        <v>-26.33</v>
      </c>
      <c r="E438" s="84">
        <f>'Forward collapse simulation'!AL448</f>
        <v>2.4329999999999998</v>
      </c>
      <c r="G438" s="3" t="str">
        <f t="shared" si="319"/>
        <v>1.18</v>
      </c>
      <c r="H438" s="3" t="str">
        <f t="shared" si="320"/>
        <v>-</v>
      </c>
      <c r="I438" s="3">
        <f t="shared" si="321"/>
        <v>156.08000000000001</v>
      </c>
      <c r="J438" s="3">
        <f t="shared" si="322"/>
        <v>-26.33</v>
      </c>
      <c r="K438" s="3">
        <f t="shared" si="323"/>
        <v>2.3113499999999996</v>
      </c>
      <c r="M438" s="3" t="str">
        <f t="shared" si="324"/>
        <v>1.18</v>
      </c>
      <c r="N438" s="3" t="str">
        <f t="shared" si="325"/>
        <v>-</v>
      </c>
      <c r="O438" s="3">
        <f t="shared" si="326"/>
        <v>156.08000000000001</v>
      </c>
      <c r="P438" s="3">
        <f t="shared" si="327"/>
        <v>-26.33</v>
      </c>
      <c r="Q438" s="3">
        <f t="shared" si="328"/>
        <v>2.1896999999999998</v>
      </c>
      <c r="R438" s="85"/>
      <c r="S438" s="3" t="str">
        <f t="shared" si="329"/>
        <v>1.18</v>
      </c>
      <c r="T438" s="3" t="str">
        <f t="shared" si="330"/>
        <v>-</v>
      </c>
      <c r="U438" s="3">
        <f t="shared" si="331"/>
        <v>156.08000000000001</v>
      </c>
      <c r="V438" s="3">
        <f t="shared" si="332"/>
        <v>-26.33</v>
      </c>
      <c r="W438" s="3">
        <f t="shared" si="333"/>
        <v>2.0680499999999999</v>
      </c>
      <c r="X438" s="85"/>
      <c r="Y438" s="3" t="str">
        <f t="shared" si="334"/>
        <v>1.18</v>
      </c>
      <c r="Z438" s="3" t="str">
        <f t="shared" si="335"/>
        <v>-</v>
      </c>
      <c r="AA438" s="3">
        <f t="shared" si="336"/>
        <v>156.08000000000001</v>
      </c>
      <c r="AB438" s="3">
        <f t="shared" si="337"/>
        <v>-26.33</v>
      </c>
      <c r="AC438" s="3">
        <f t="shared" si="338"/>
        <v>1.9463999999999999</v>
      </c>
      <c r="AE438" s="3" t="str">
        <f t="shared" si="339"/>
        <v>1.18</v>
      </c>
      <c r="AF438" s="3" t="str">
        <f t="shared" si="340"/>
        <v>-</v>
      </c>
      <c r="AG438" s="3">
        <f t="shared" si="341"/>
        <v>156.08000000000001</v>
      </c>
      <c r="AH438" s="3">
        <f t="shared" si="342"/>
        <v>-26.33</v>
      </c>
      <c r="AI438" s="3">
        <f t="shared" si="343"/>
        <v>1.8247499999999999</v>
      </c>
      <c r="AK438" s="3" t="str">
        <f t="shared" si="344"/>
        <v>1.18</v>
      </c>
      <c r="AL438" s="3" t="str">
        <f t="shared" si="345"/>
        <v>-</v>
      </c>
      <c r="AM438" s="3">
        <f t="shared" si="346"/>
        <v>156.08000000000001</v>
      </c>
      <c r="AN438" s="3">
        <f t="shared" si="347"/>
        <v>-26.33</v>
      </c>
      <c r="AO438" s="3">
        <f t="shared" si="348"/>
        <v>1.7030999999999998</v>
      </c>
      <c r="AQ438" s="3" t="str">
        <f t="shared" si="349"/>
        <v>1.18</v>
      </c>
      <c r="AR438" s="3" t="str">
        <f t="shared" si="350"/>
        <v>-</v>
      </c>
      <c r="AS438" s="3">
        <f t="shared" si="351"/>
        <v>156.08000000000001</v>
      </c>
      <c r="AT438" s="3">
        <f t="shared" si="352"/>
        <v>-26.33</v>
      </c>
      <c r="AU438" s="3">
        <f t="shared" si="353"/>
        <v>1.4597999999999998</v>
      </c>
      <c r="AW438" s="3" t="str">
        <f t="shared" si="354"/>
        <v>1.18</v>
      </c>
      <c r="AX438" s="3" t="str">
        <f t="shared" si="355"/>
        <v>-</v>
      </c>
      <c r="AY438" s="3">
        <f t="shared" si="356"/>
        <v>156.08000000000001</v>
      </c>
      <c r="AZ438" s="3">
        <f t="shared" si="357"/>
        <v>-26.33</v>
      </c>
      <c r="BA438" s="3">
        <f t="shared" si="358"/>
        <v>1.2164999999999999</v>
      </c>
      <c r="BC438" s="3" t="str">
        <f t="shared" si="359"/>
        <v>1.18</v>
      </c>
      <c r="BD438" s="3" t="str">
        <f t="shared" si="360"/>
        <v>-</v>
      </c>
      <c r="BE438" s="3">
        <f t="shared" si="361"/>
        <v>156.08000000000001</v>
      </c>
      <c r="BF438" s="3">
        <f t="shared" si="362"/>
        <v>-26.33</v>
      </c>
      <c r="BG438" s="3">
        <f t="shared" si="363"/>
        <v>0.72989999999999988</v>
      </c>
      <c r="BI438" s="3" t="str">
        <f t="shared" si="364"/>
        <v>1.18</v>
      </c>
      <c r="BJ438" s="3" t="str">
        <f t="shared" si="365"/>
        <v>-</v>
      </c>
      <c r="BK438" s="3">
        <f t="shared" si="366"/>
        <v>156.08000000000001</v>
      </c>
      <c r="BL438" s="3">
        <f t="shared" si="367"/>
        <v>-26.33</v>
      </c>
      <c r="BM438" s="3">
        <f t="shared" si="368"/>
        <v>0.24329999999999999</v>
      </c>
    </row>
    <row r="439" spans="1:65" x14ac:dyDescent="0.3">
      <c r="A439" s="3" t="str">
        <f>'Forward collapse simulation'!B449</f>
        <v>1.18</v>
      </c>
      <c r="B439" s="3" t="str">
        <f>IF('Forward collapse simulation'!C449="","-",'Forward collapse simulation'!C449)</f>
        <v>-</v>
      </c>
      <c r="C439" s="3">
        <f>'Forward collapse simulation'!E449</f>
        <v>159.96</v>
      </c>
      <c r="D439" s="3">
        <f>'Forward collapse simulation'!AK449</f>
        <v>-37.869999999999997</v>
      </c>
      <c r="E439" s="84">
        <f>'Forward collapse simulation'!AL449</f>
        <v>1.7449999999999999</v>
      </c>
      <c r="G439" s="3" t="str">
        <f t="shared" si="319"/>
        <v>1.18</v>
      </c>
      <c r="H439" s="3" t="str">
        <f t="shared" si="320"/>
        <v>-</v>
      </c>
      <c r="I439" s="3">
        <f t="shared" si="321"/>
        <v>159.96</v>
      </c>
      <c r="J439" s="3">
        <f t="shared" si="322"/>
        <v>-37.869999999999997</v>
      </c>
      <c r="K439" s="3">
        <f t="shared" si="323"/>
        <v>1.6577499999999998</v>
      </c>
      <c r="M439" s="3" t="str">
        <f t="shared" si="324"/>
        <v>1.18</v>
      </c>
      <c r="N439" s="3" t="str">
        <f t="shared" si="325"/>
        <v>-</v>
      </c>
      <c r="O439" s="3">
        <f t="shared" si="326"/>
        <v>159.96</v>
      </c>
      <c r="P439" s="3">
        <f t="shared" si="327"/>
        <v>-37.869999999999997</v>
      </c>
      <c r="Q439" s="3">
        <f t="shared" si="328"/>
        <v>1.5705</v>
      </c>
      <c r="R439" s="85"/>
      <c r="S439" s="3" t="str">
        <f t="shared" si="329"/>
        <v>1.18</v>
      </c>
      <c r="T439" s="3" t="str">
        <f t="shared" si="330"/>
        <v>-</v>
      </c>
      <c r="U439" s="3">
        <f t="shared" si="331"/>
        <v>159.96</v>
      </c>
      <c r="V439" s="3">
        <f t="shared" si="332"/>
        <v>-37.869999999999997</v>
      </c>
      <c r="W439" s="3">
        <f t="shared" si="333"/>
        <v>1.48325</v>
      </c>
      <c r="X439" s="85"/>
      <c r="Y439" s="3" t="str">
        <f t="shared" si="334"/>
        <v>1.18</v>
      </c>
      <c r="Z439" s="3" t="str">
        <f t="shared" si="335"/>
        <v>-</v>
      </c>
      <c r="AA439" s="3">
        <f t="shared" si="336"/>
        <v>159.96</v>
      </c>
      <c r="AB439" s="3">
        <f t="shared" si="337"/>
        <v>-37.869999999999997</v>
      </c>
      <c r="AC439" s="3">
        <f t="shared" si="338"/>
        <v>1.3959999999999999</v>
      </c>
      <c r="AE439" s="3" t="str">
        <f t="shared" si="339"/>
        <v>1.18</v>
      </c>
      <c r="AF439" s="3" t="str">
        <f t="shared" si="340"/>
        <v>-</v>
      </c>
      <c r="AG439" s="3">
        <f t="shared" si="341"/>
        <v>159.96</v>
      </c>
      <c r="AH439" s="3">
        <f t="shared" si="342"/>
        <v>-37.869999999999997</v>
      </c>
      <c r="AI439" s="3">
        <f t="shared" si="343"/>
        <v>1.3087499999999999</v>
      </c>
      <c r="AK439" s="3" t="str">
        <f t="shared" si="344"/>
        <v>1.18</v>
      </c>
      <c r="AL439" s="3" t="str">
        <f t="shared" si="345"/>
        <v>-</v>
      </c>
      <c r="AM439" s="3">
        <f t="shared" si="346"/>
        <v>159.96</v>
      </c>
      <c r="AN439" s="3">
        <f t="shared" si="347"/>
        <v>-37.869999999999997</v>
      </c>
      <c r="AO439" s="3">
        <f t="shared" si="348"/>
        <v>1.2214999999999998</v>
      </c>
      <c r="AQ439" s="3" t="str">
        <f t="shared" si="349"/>
        <v>1.18</v>
      </c>
      <c r="AR439" s="3" t="str">
        <f t="shared" si="350"/>
        <v>-</v>
      </c>
      <c r="AS439" s="3">
        <f t="shared" si="351"/>
        <v>159.96</v>
      </c>
      <c r="AT439" s="3">
        <f t="shared" si="352"/>
        <v>-37.869999999999997</v>
      </c>
      <c r="AU439" s="3">
        <f t="shared" si="353"/>
        <v>1.0469999999999999</v>
      </c>
      <c r="AW439" s="3" t="str">
        <f t="shared" si="354"/>
        <v>1.18</v>
      </c>
      <c r="AX439" s="3" t="str">
        <f t="shared" si="355"/>
        <v>-</v>
      </c>
      <c r="AY439" s="3">
        <f t="shared" si="356"/>
        <v>159.96</v>
      </c>
      <c r="AZ439" s="3">
        <f t="shared" si="357"/>
        <v>-37.869999999999997</v>
      </c>
      <c r="BA439" s="3">
        <f t="shared" si="358"/>
        <v>0.87249999999999994</v>
      </c>
      <c r="BC439" s="3" t="str">
        <f t="shared" si="359"/>
        <v>1.18</v>
      </c>
      <c r="BD439" s="3" t="str">
        <f t="shared" si="360"/>
        <v>-</v>
      </c>
      <c r="BE439" s="3">
        <f t="shared" si="361"/>
        <v>159.96</v>
      </c>
      <c r="BF439" s="3">
        <f t="shared" si="362"/>
        <v>-37.869999999999997</v>
      </c>
      <c r="BG439" s="3">
        <f t="shared" si="363"/>
        <v>0.52349999999999997</v>
      </c>
      <c r="BI439" s="3" t="str">
        <f t="shared" si="364"/>
        <v>1.18</v>
      </c>
      <c r="BJ439" s="3" t="str">
        <f t="shared" si="365"/>
        <v>-</v>
      </c>
      <c r="BK439" s="3">
        <f t="shared" si="366"/>
        <v>159.96</v>
      </c>
      <c r="BL439" s="3">
        <f t="shared" si="367"/>
        <v>-37.869999999999997</v>
      </c>
      <c r="BM439" s="3">
        <f t="shared" si="368"/>
        <v>0.17449999999999999</v>
      </c>
    </row>
    <row r="440" spans="1:65" x14ac:dyDescent="0.3">
      <c r="A440" s="3" t="str">
        <f>'Forward collapse simulation'!B450</f>
        <v>1.18</v>
      </c>
      <c r="B440" s="3" t="str">
        <f>IF('Forward collapse simulation'!C450="","-",'Forward collapse simulation'!C450)</f>
        <v>-</v>
      </c>
      <c r="C440" s="3">
        <f>'Forward collapse simulation'!E450</f>
        <v>153.97</v>
      </c>
      <c r="D440" s="3">
        <f>'Forward collapse simulation'!AK450</f>
        <v>-60.64</v>
      </c>
      <c r="E440" s="84">
        <f>'Forward collapse simulation'!AL450</f>
        <v>1.1619999999999999</v>
      </c>
      <c r="G440" s="3" t="str">
        <f t="shared" si="319"/>
        <v>1.18</v>
      </c>
      <c r="H440" s="3" t="str">
        <f t="shared" si="320"/>
        <v>-</v>
      </c>
      <c r="I440" s="3">
        <f t="shared" si="321"/>
        <v>153.97</v>
      </c>
      <c r="J440" s="3">
        <f t="shared" si="322"/>
        <v>-60.64</v>
      </c>
      <c r="K440" s="3">
        <f t="shared" si="323"/>
        <v>1.1038999999999999</v>
      </c>
      <c r="M440" s="3" t="str">
        <f t="shared" si="324"/>
        <v>1.18</v>
      </c>
      <c r="N440" s="3" t="str">
        <f t="shared" si="325"/>
        <v>-</v>
      </c>
      <c r="O440" s="3">
        <f t="shared" si="326"/>
        <v>153.97</v>
      </c>
      <c r="P440" s="3">
        <f t="shared" si="327"/>
        <v>-60.64</v>
      </c>
      <c r="Q440" s="3">
        <f t="shared" si="328"/>
        <v>1.0458000000000001</v>
      </c>
      <c r="R440" s="85"/>
      <c r="S440" s="3" t="str">
        <f t="shared" si="329"/>
        <v>1.18</v>
      </c>
      <c r="T440" s="3" t="str">
        <f t="shared" si="330"/>
        <v>-</v>
      </c>
      <c r="U440" s="3">
        <f t="shared" si="331"/>
        <v>153.97</v>
      </c>
      <c r="V440" s="3">
        <f t="shared" si="332"/>
        <v>-60.64</v>
      </c>
      <c r="W440" s="3">
        <f t="shared" si="333"/>
        <v>0.98769999999999991</v>
      </c>
      <c r="X440" s="85"/>
      <c r="Y440" s="3" t="str">
        <f t="shared" si="334"/>
        <v>1.18</v>
      </c>
      <c r="Z440" s="3" t="str">
        <f t="shared" si="335"/>
        <v>-</v>
      </c>
      <c r="AA440" s="3">
        <f t="shared" si="336"/>
        <v>153.97</v>
      </c>
      <c r="AB440" s="3">
        <f t="shared" si="337"/>
        <v>-60.64</v>
      </c>
      <c r="AC440" s="3">
        <f t="shared" si="338"/>
        <v>0.92959999999999998</v>
      </c>
      <c r="AE440" s="3" t="str">
        <f t="shared" si="339"/>
        <v>1.18</v>
      </c>
      <c r="AF440" s="3" t="str">
        <f t="shared" si="340"/>
        <v>-</v>
      </c>
      <c r="AG440" s="3">
        <f t="shared" si="341"/>
        <v>153.97</v>
      </c>
      <c r="AH440" s="3">
        <f t="shared" si="342"/>
        <v>-60.64</v>
      </c>
      <c r="AI440" s="3">
        <f t="shared" si="343"/>
        <v>0.87149999999999994</v>
      </c>
      <c r="AK440" s="3" t="str">
        <f t="shared" si="344"/>
        <v>1.18</v>
      </c>
      <c r="AL440" s="3" t="str">
        <f t="shared" si="345"/>
        <v>-</v>
      </c>
      <c r="AM440" s="3">
        <f t="shared" si="346"/>
        <v>153.97</v>
      </c>
      <c r="AN440" s="3">
        <f t="shared" si="347"/>
        <v>-60.64</v>
      </c>
      <c r="AO440" s="3">
        <f t="shared" si="348"/>
        <v>0.8133999999999999</v>
      </c>
      <c r="AQ440" s="3" t="str">
        <f t="shared" si="349"/>
        <v>1.18</v>
      </c>
      <c r="AR440" s="3" t="str">
        <f t="shared" si="350"/>
        <v>-</v>
      </c>
      <c r="AS440" s="3">
        <f t="shared" si="351"/>
        <v>153.97</v>
      </c>
      <c r="AT440" s="3">
        <f t="shared" si="352"/>
        <v>-60.64</v>
      </c>
      <c r="AU440" s="3">
        <f t="shared" si="353"/>
        <v>0.69719999999999993</v>
      </c>
      <c r="AW440" s="3" t="str">
        <f t="shared" si="354"/>
        <v>1.18</v>
      </c>
      <c r="AX440" s="3" t="str">
        <f t="shared" si="355"/>
        <v>-</v>
      </c>
      <c r="AY440" s="3">
        <f t="shared" si="356"/>
        <v>153.97</v>
      </c>
      <c r="AZ440" s="3">
        <f t="shared" si="357"/>
        <v>-60.64</v>
      </c>
      <c r="BA440" s="3">
        <f t="shared" si="358"/>
        <v>0.58099999999999996</v>
      </c>
      <c r="BC440" s="3" t="str">
        <f t="shared" si="359"/>
        <v>1.18</v>
      </c>
      <c r="BD440" s="3" t="str">
        <f t="shared" si="360"/>
        <v>-</v>
      </c>
      <c r="BE440" s="3">
        <f t="shared" si="361"/>
        <v>153.97</v>
      </c>
      <c r="BF440" s="3">
        <f t="shared" si="362"/>
        <v>-60.64</v>
      </c>
      <c r="BG440" s="3">
        <f t="shared" si="363"/>
        <v>0.34859999999999997</v>
      </c>
      <c r="BI440" s="3" t="str">
        <f t="shared" si="364"/>
        <v>1.18</v>
      </c>
      <c r="BJ440" s="3" t="str">
        <f t="shared" si="365"/>
        <v>-</v>
      </c>
      <c r="BK440" s="3">
        <f t="shared" si="366"/>
        <v>153.97</v>
      </c>
      <c r="BL440" s="3">
        <f t="shared" si="367"/>
        <v>-60.64</v>
      </c>
      <c r="BM440" s="3">
        <f t="shared" si="368"/>
        <v>0.1162</v>
      </c>
    </row>
    <row r="441" spans="1:65" x14ac:dyDescent="0.3">
      <c r="A441" s="3" t="str">
        <f>'Forward collapse simulation'!B451</f>
        <v>1.18</v>
      </c>
      <c r="B441" s="3" t="str">
        <f>IF('Forward collapse simulation'!C451="","-",'Forward collapse simulation'!C451)</f>
        <v>1.19</v>
      </c>
      <c r="C441" s="3">
        <f>'Forward collapse simulation'!E451</f>
        <v>83.41</v>
      </c>
      <c r="D441" s="3">
        <f>'Forward collapse simulation'!AK451</f>
        <v>2.7</v>
      </c>
      <c r="E441" s="84">
        <f>'Forward collapse simulation'!AL451</f>
        <v>8.3339999999999996</v>
      </c>
      <c r="G441" s="3" t="str">
        <f t="shared" si="319"/>
        <v>1.18</v>
      </c>
      <c r="H441" s="3" t="str">
        <f t="shared" si="320"/>
        <v>1.19</v>
      </c>
      <c r="I441" s="3">
        <f t="shared" si="321"/>
        <v>83.41</v>
      </c>
      <c r="J441" s="3">
        <f t="shared" si="322"/>
        <v>2.7</v>
      </c>
      <c r="K441" s="3">
        <f t="shared" si="323"/>
        <v>8.3339999999999996</v>
      </c>
      <c r="M441" s="3" t="str">
        <f t="shared" si="324"/>
        <v>1.18</v>
      </c>
      <c r="N441" s="3" t="str">
        <f t="shared" si="325"/>
        <v>1.19</v>
      </c>
      <c r="O441" s="3">
        <f t="shared" si="326"/>
        <v>83.41</v>
      </c>
      <c r="P441" s="3">
        <f t="shared" si="327"/>
        <v>2.7</v>
      </c>
      <c r="Q441" s="3">
        <f t="shared" si="328"/>
        <v>8.3339999999999996</v>
      </c>
      <c r="R441" s="85"/>
      <c r="S441" s="3" t="str">
        <f t="shared" si="329"/>
        <v>1.18</v>
      </c>
      <c r="T441" s="3" t="str">
        <f t="shared" si="330"/>
        <v>1.19</v>
      </c>
      <c r="U441" s="3">
        <f t="shared" si="331"/>
        <v>83.41</v>
      </c>
      <c r="V441" s="3">
        <f t="shared" si="332"/>
        <v>2.7</v>
      </c>
      <c r="W441" s="3">
        <f t="shared" si="333"/>
        <v>8.3339999999999996</v>
      </c>
      <c r="X441" s="85"/>
      <c r="Y441" s="3" t="str">
        <f t="shared" si="334"/>
        <v>1.18</v>
      </c>
      <c r="Z441" s="3" t="str">
        <f t="shared" si="335"/>
        <v>1.19</v>
      </c>
      <c r="AA441" s="3">
        <f t="shared" si="336"/>
        <v>83.41</v>
      </c>
      <c r="AB441" s="3">
        <f t="shared" si="337"/>
        <v>2.7</v>
      </c>
      <c r="AC441" s="3">
        <f t="shared" si="338"/>
        <v>8.3339999999999996</v>
      </c>
      <c r="AE441" s="3" t="str">
        <f t="shared" si="339"/>
        <v>1.18</v>
      </c>
      <c r="AF441" s="3" t="str">
        <f t="shared" si="340"/>
        <v>1.19</v>
      </c>
      <c r="AG441" s="3">
        <f t="shared" si="341"/>
        <v>83.41</v>
      </c>
      <c r="AH441" s="3">
        <f t="shared" si="342"/>
        <v>2.7</v>
      </c>
      <c r="AI441" s="3">
        <f t="shared" si="343"/>
        <v>8.3339999999999996</v>
      </c>
      <c r="AK441" s="3" t="str">
        <f t="shared" si="344"/>
        <v>1.18</v>
      </c>
      <c r="AL441" s="3" t="str">
        <f t="shared" si="345"/>
        <v>1.19</v>
      </c>
      <c r="AM441" s="3">
        <f t="shared" si="346"/>
        <v>83.41</v>
      </c>
      <c r="AN441" s="3">
        <f t="shared" si="347"/>
        <v>2.7</v>
      </c>
      <c r="AO441" s="3">
        <f t="shared" si="348"/>
        <v>8.3339999999999996</v>
      </c>
      <c r="AQ441" s="3" t="str">
        <f t="shared" si="349"/>
        <v>1.18</v>
      </c>
      <c r="AR441" s="3" t="str">
        <f t="shared" si="350"/>
        <v>1.19</v>
      </c>
      <c r="AS441" s="3">
        <f t="shared" si="351"/>
        <v>83.41</v>
      </c>
      <c r="AT441" s="3">
        <f t="shared" si="352"/>
        <v>2.7</v>
      </c>
      <c r="AU441" s="3">
        <f t="shared" si="353"/>
        <v>8.3339999999999996</v>
      </c>
      <c r="AW441" s="3" t="str">
        <f t="shared" si="354"/>
        <v>1.18</v>
      </c>
      <c r="AX441" s="3" t="str">
        <f t="shared" si="355"/>
        <v>1.19</v>
      </c>
      <c r="AY441" s="3">
        <f t="shared" si="356"/>
        <v>83.41</v>
      </c>
      <c r="AZ441" s="3">
        <f t="shared" si="357"/>
        <v>2.7</v>
      </c>
      <c r="BA441" s="3">
        <f t="shared" si="358"/>
        <v>8.3339999999999996</v>
      </c>
      <c r="BC441" s="3" t="str">
        <f t="shared" si="359"/>
        <v>1.18</v>
      </c>
      <c r="BD441" s="3" t="str">
        <f t="shared" si="360"/>
        <v>1.19</v>
      </c>
      <c r="BE441" s="3">
        <f t="shared" si="361"/>
        <v>83.41</v>
      </c>
      <c r="BF441" s="3">
        <f t="shared" si="362"/>
        <v>2.7</v>
      </c>
      <c r="BG441" s="3">
        <f t="shared" si="363"/>
        <v>8.3339999999999996</v>
      </c>
      <c r="BI441" s="3" t="str">
        <f t="shared" si="364"/>
        <v>1.18</v>
      </c>
      <c r="BJ441" s="3" t="str">
        <f t="shared" si="365"/>
        <v>1.19</v>
      </c>
      <c r="BK441" s="3">
        <f t="shared" si="366"/>
        <v>83.41</v>
      </c>
      <c r="BL441" s="3">
        <f t="shared" si="367"/>
        <v>2.7</v>
      </c>
      <c r="BM441" s="3">
        <f t="shared" si="368"/>
        <v>8.3339999999999996</v>
      </c>
    </row>
    <row r="442" spans="1:65" x14ac:dyDescent="0.3">
      <c r="A442" s="3" t="str">
        <f>'Forward collapse simulation'!B452</f>
        <v>1.17</v>
      </c>
      <c r="B442" s="3" t="str">
        <f>IF('Forward collapse simulation'!C452="","-",'Forward collapse simulation'!C452)</f>
        <v>1.20</v>
      </c>
      <c r="C442" s="3">
        <f>'Forward collapse simulation'!E452</f>
        <v>269.51</v>
      </c>
      <c r="D442" s="3">
        <f>'Forward collapse simulation'!AK452</f>
        <v>-2.85</v>
      </c>
      <c r="E442" s="84">
        <f>'Forward collapse simulation'!AL452</f>
        <v>13.612</v>
      </c>
      <c r="G442" s="3" t="str">
        <f t="shared" si="319"/>
        <v>1.17</v>
      </c>
      <c r="H442" s="3" t="str">
        <f t="shared" si="320"/>
        <v>1.20</v>
      </c>
      <c r="I442" s="3">
        <f t="shared" si="321"/>
        <v>269.51</v>
      </c>
      <c r="J442" s="3">
        <f t="shared" si="322"/>
        <v>-2.85</v>
      </c>
      <c r="K442" s="3">
        <f t="shared" si="323"/>
        <v>13.612</v>
      </c>
      <c r="M442" s="3" t="str">
        <f t="shared" si="324"/>
        <v>1.17</v>
      </c>
      <c r="N442" s="3" t="str">
        <f t="shared" si="325"/>
        <v>1.20</v>
      </c>
      <c r="O442" s="3">
        <f t="shared" si="326"/>
        <v>269.51</v>
      </c>
      <c r="P442" s="3">
        <f t="shared" si="327"/>
        <v>-2.85</v>
      </c>
      <c r="Q442" s="3">
        <f t="shared" si="328"/>
        <v>13.612</v>
      </c>
      <c r="R442" s="85"/>
      <c r="S442" s="3" t="str">
        <f t="shared" si="329"/>
        <v>1.17</v>
      </c>
      <c r="T442" s="3" t="str">
        <f t="shared" si="330"/>
        <v>1.20</v>
      </c>
      <c r="U442" s="3">
        <f t="shared" si="331"/>
        <v>269.51</v>
      </c>
      <c r="V442" s="3">
        <f t="shared" si="332"/>
        <v>-2.85</v>
      </c>
      <c r="W442" s="3">
        <f t="shared" si="333"/>
        <v>13.612</v>
      </c>
      <c r="X442" s="85"/>
      <c r="Y442" s="3" t="str">
        <f t="shared" si="334"/>
        <v>1.17</v>
      </c>
      <c r="Z442" s="3" t="str">
        <f t="shared" si="335"/>
        <v>1.20</v>
      </c>
      <c r="AA442" s="3">
        <f t="shared" si="336"/>
        <v>269.51</v>
      </c>
      <c r="AB442" s="3">
        <f t="shared" si="337"/>
        <v>-2.85</v>
      </c>
      <c r="AC442" s="3">
        <f t="shared" si="338"/>
        <v>13.612</v>
      </c>
      <c r="AE442" s="3" t="str">
        <f t="shared" si="339"/>
        <v>1.17</v>
      </c>
      <c r="AF442" s="3" t="str">
        <f t="shared" si="340"/>
        <v>1.20</v>
      </c>
      <c r="AG442" s="3">
        <f t="shared" si="341"/>
        <v>269.51</v>
      </c>
      <c r="AH442" s="3">
        <f t="shared" si="342"/>
        <v>-2.85</v>
      </c>
      <c r="AI442" s="3">
        <f t="shared" si="343"/>
        <v>13.612</v>
      </c>
      <c r="AK442" s="3" t="str">
        <f t="shared" si="344"/>
        <v>1.17</v>
      </c>
      <c r="AL442" s="3" t="str">
        <f t="shared" si="345"/>
        <v>1.20</v>
      </c>
      <c r="AM442" s="3">
        <f t="shared" si="346"/>
        <v>269.51</v>
      </c>
      <c r="AN442" s="3">
        <f t="shared" si="347"/>
        <v>-2.85</v>
      </c>
      <c r="AO442" s="3">
        <f t="shared" si="348"/>
        <v>13.612</v>
      </c>
      <c r="AQ442" s="3" t="str">
        <f t="shared" si="349"/>
        <v>1.17</v>
      </c>
      <c r="AR442" s="3" t="str">
        <f t="shared" si="350"/>
        <v>1.20</v>
      </c>
      <c r="AS442" s="3">
        <f t="shared" si="351"/>
        <v>269.51</v>
      </c>
      <c r="AT442" s="3">
        <f t="shared" si="352"/>
        <v>-2.85</v>
      </c>
      <c r="AU442" s="3">
        <f t="shared" si="353"/>
        <v>13.612</v>
      </c>
      <c r="AW442" s="3" t="str">
        <f t="shared" si="354"/>
        <v>1.17</v>
      </c>
      <c r="AX442" s="3" t="str">
        <f t="shared" si="355"/>
        <v>1.20</v>
      </c>
      <c r="AY442" s="3">
        <f t="shared" si="356"/>
        <v>269.51</v>
      </c>
      <c r="AZ442" s="3">
        <f t="shared" si="357"/>
        <v>-2.85</v>
      </c>
      <c r="BA442" s="3">
        <f t="shared" si="358"/>
        <v>13.612</v>
      </c>
      <c r="BC442" s="3" t="str">
        <f t="shared" si="359"/>
        <v>1.17</v>
      </c>
      <c r="BD442" s="3" t="str">
        <f t="shared" si="360"/>
        <v>1.20</v>
      </c>
      <c r="BE442" s="3">
        <f t="shared" si="361"/>
        <v>269.51</v>
      </c>
      <c r="BF442" s="3">
        <f t="shared" si="362"/>
        <v>-2.85</v>
      </c>
      <c r="BG442" s="3">
        <f t="shared" si="363"/>
        <v>13.612</v>
      </c>
      <c r="BI442" s="3" t="str">
        <f t="shared" si="364"/>
        <v>1.17</v>
      </c>
      <c r="BJ442" s="3" t="str">
        <f t="shared" si="365"/>
        <v>1.20</v>
      </c>
      <c r="BK442" s="3">
        <f t="shared" si="366"/>
        <v>269.51</v>
      </c>
      <c r="BL442" s="3">
        <f t="shared" si="367"/>
        <v>-2.85</v>
      </c>
      <c r="BM442" s="3">
        <f t="shared" si="368"/>
        <v>13.612</v>
      </c>
    </row>
    <row r="443" spans="1:65" x14ac:dyDescent="0.3">
      <c r="A443" s="3" t="str">
        <f>'Forward collapse simulation'!B453</f>
        <v>1.20</v>
      </c>
      <c r="B443" s="3" t="str">
        <f>IF('Forward collapse simulation'!C453="","-",'Forward collapse simulation'!C453)</f>
        <v>1.21</v>
      </c>
      <c r="C443" s="3">
        <f>'Forward collapse simulation'!E453</f>
        <v>351.86</v>
      </c>
      <c r="D443" s="3">
        <f>'Forward collapse simulation'!AK453</f>
        <v>-0.78</v>
      </c>
      <c r="E443" s="84">
        <f>'Forward collapse simulation'!AL453</f>
        <v>10.234999999999999</v>
      </c>
      <c r="G443" s="3" t="str">
        <f t="shared" si="319"/>
        <v>1.20</v>
      </c>
      <c r="H443" s="3" t="str">
        <f t="shared" si="320"/>
        <v>1.21</v>
      </c>
      <c r="I443" s="3">
        <f t="shared" si="321"/>
        <v>351.86</v>
      </c>
      <c r="J443" s="3">
        <f t="shared" si="322"/>
        <v>-0.78</v>
      </c>
      <c r="K443" s="3">
        <f t="shared" si="323"/>
        <v>10.234999999999999</v>
      </c>
      <c r="M443" s="3" t="str">
        <f t="shared" si="324"/>
        <v>1.20</v>
      </c>
      <c r="N443" s="3" t="str">
        <f t="shared" si="325"/>
        <v>1.21</v>
      </c>
      <c r="O443" s="3">
        <f t="shared" si="326"/>
        <v>351.86</v>
      </c>
      <c r="P443" s="3">
        <f t="shared" si="327"/>
        <v>-0.78</v>
      </c>
      <c r="Q443" s="3">
        <f t="shared" si="328"/>
        <v>10.234999999999999</v>
      </c>
      <c r="R443" s="85"/>
      <c r="S443" s="3" t="str">
        <f t="shared" si="329"/>
        <v>1.20</v>
      </c>
      <c r="T443" s="3" t="str">
        <f t="shared" si="330"/>
        <v>1.21</v>
      </c>
      <c r="U443" s="3">
        <f t="shared" si="331"/>
        <v>351.86</v>
      </c>
      <c r="V443" s="3">
        <f t="shared" si="332"/>
        <v>-0.78</v>
      </c>
      <c r="W443" s="3">
        <f t="shared" si="333"/>
        <v>10.234999999999999</v>
      </c>
      <c r="X443" s="85"/>
      <c r="Y443" s="3" t="str">
        <f t="shared" si="334"/>
        <v>1.20</v>
      </c>
      <c r="Z443" s="3" t="str">
        <f t="shared" si="335"/>
        <v>1.21</v>
      </c>
      <c r="AA443" s="3">
        <f t="shared" si="336"/>
        <v>351.86</v>
      </c>
      <c r="AB443" s="3">
        <f t="shared" si="337"/>
        <v>-0.78</v>
      </c>
      <c r="AC443" s="3">
        <f t="shared" si="338"/>
        <v>10.234999999999999</v>
      </c>
      <c r="AE443" s="3" t="str">
        <f t="shared" si="339"/>
        <v>1.20</v>
      </c>
      <c r="AF443" s="3" t="str">
        <f t="shared" si="340"/>
        <v>1.21</v>
      </c>
      <c r="AG443" s="3">
        <f t="shared" si="341"/>
        <v>351.86</v>
      </c>
      <c r="AH443" s="3">
        <f t="shared" si="342"/>
        <v>-0.78</v>
      </c>
      <c r="AI443" s="3">
        <f t="shared" si="343"/>
        <v>10.234999999999999</v>
      </c>
      <c r="AK443" s="3" t="str">
        <f t="shared" si="344"/>
        <v>1.20</v>
      </c>
      <c r="AL443" s="3" t="str">
        <f t="shared" si="345"/>
        <v>1.21</v>
      </c>
      <c r="AM443" s="3">
        <f t="shared" si="346"/>
        <v>351.86</v>
      </c>
      <c r="AN443" s="3">
        <f t="shared" si="347"/>
        <v>-0.78</v>
      </c>
      <c r="AO443" s="3">
        <f t="shared" si="348"/>
        <v>10.234999999999999</v>
      </c>
      <c r="AQ443" s="3" t="str">
        <f t="shared" si="349"/>
        <v>1.20</v>
      </c>
      <c r="AR443" s="3" t="str">
        <f t="shared" si="350"/>
        <v>1.21</v>
      </c>
      <c r="AS443" s="3">
        <f t="shared" si="351"/>
        <v>351.86</v>
      </c>
      <c r="AT443" s="3">
        <f t="shared" si="352"/>
        <v>-0.78</v>
      </c>
      <c r="AU443" s="3">
        <f t="shared" si="353"/>
        <v>10.234999999999999</v>
      </c>
      <c r="AW443" s="3" t="str">
        <f t="shared" si="354"/>
        <v>1.20</v>
      </c>
      <c r="AX443" s="3" t="str">
        <f t="shared" si="355"/>
        <v>1.21</v>
      </c>
      <c r="AY443" s="3">
        <f t="shared" si="356"/>
        <v>351.86</v>
      </c>
      <c r="AZ443" s="3">
        <f t="shared" si="357"/>
        <v>-0.78</v>
      </c>
      <c r="BA443" s="3">
        <f t="shared" si="358"/>
        <v>10.234999999999999</v>
      </c>
      <c r="BC443" s="3" t="str">
        <f t="shared" si="359"/>
        <v>1.20</v>
      </c>
      <c r="BD443" s="3" t="str">
        <f t="shared" si="360"/>
        <v>1.21</v>
      </c>
      <c r="BE443" s="3">
        <f t="shared" si="361"/>
        <v>351.86</v>
      </c>
      <c r="BF443" s="3">
        <f t="shared" si="362"/>
        <v>-0.78</v>
      </c>
      <c r="BG443" s="3">
        <f t="shared" si="363"/>
        <v>10.234999999999999</v>
      </c>
      <c r="BI443" s="3" t="str">
        <f t="shared" si="364"/>
        <v>1.20</v>
      </c>
      <c r="BJ443" s="3" t="str">
        <f t="shared" si="365"/>
        <v>1.21</v>
      </c>
      <c r="BK443" s="3">
        <f t="shared" si="366"/>
        <v>351.86</v>
      </c>
      <c r="BL443" s="3">
        <f t="shared" si="367"/>
        <v>-0.78</v>
      </c>
      <c r="BM443" s="3">
        <f t="shared" si="368"/>
        <v>10.234999999999999</v>
      </c>
    </row>
    <row r="444" spans="1:65" x14ac:dyDescent="0.3">
      <c r="A444" s="3" t="str">
        <f>'Forward collapse simulation'!B454</f>
        <v>1.21</v>
      </c>
      <c r="B444" s="3" t="str">
        <f>IF('Forward collapse simulation'!C454="","-",'Forward collapse simulation'!C454)</f>
        <v>-</v>
      </c>
      <c r="C444" s="3">
        <f>'Forward collapse simulation'!E454</f>
        <v>325.60000000000002</v>
      </c>
      <c r="D444" s="3">
        <f>'Forward collapse simulation'!AK454</f>
        <v>-59.24</v>
      </c>
      <c r="E444" s="84">
        <f>'Forward collapse simulation'!AL454</f>
        <v>0.26300000000000001</v>
      </c>
      <c r="G444" s="3" t="str">
        <f t="shared" si="319"/>
        <v>1.21</v>
      </c>
      <c r="H444" s="3" t="str">
        <f t="shared" si="320"/>
        <v>-</v>
      </c>
      <c r="I444" s="3">
        <f t="shared" si="321"/>
        <v>325.60000000000002</v>
      </c>
      <c r="J444" s="3">
        <f t="shared" si="322"/>
        <v>-59.24</v>
      </c>
      <c r="K444" s="3">
        <f t="shared" si="323"/>
        <v>0.24984999999999999</v>
      </c>
      <c r="M444" s="3" t="str">
        <f t="shared" si="324"/>
        <v>1.21</v>
      </c>
      <c r="N444" s="3" t="str">
        <f t="shared" si="325"/>
        <v>-</v>
      </c>
      <c r="O444" s="3">
        <f t="shared" si="326"/>
        <v>325.60000000000002</v>
      </c>
      <c r="P444" s="3">
        <f t="shared" si="327"/>
        <v>-59.24</v>
      </c>
      <c r="Q444" s="3">
        <f t="shared" si="328"/>
        <v>0.23670000000000002</v>
      </c>
      <c r="R444" s="85"/>
      <c r="S444" s="3" t="str">
        <f t="shared" si="329"/>
        <v>1.21</v>
      </c>
      <c r="T444" s="3" t="str">
        <f t="shared" si="330"/>
        <v>-</v>
      </c>
      <c r="U444" s="3">
        <f t="shared" si="331"/>
        <v>325.60000000000002</v>
      </c>
      <c r="V444" s="3">
        <f t="shared" si="332"/>
        <v>-59.24</v>
      </c>
      <c r="W444" s="3">
        <f t="shared" si="333"/>
        <v>0.22355</v>
      </c>
      <c r="X444" s="85"/>
      <c r="Y444" s="3" t="str">
        <f t="shared" si="334"/>
        <v>1.21</v>
      </c>
      <c r="Z444" s="3" t="str">
        <f t="shared" si="335"/>
        <v>-</v>
      </c>
      <c r="AA444" s="3">
        <f t="shared" si="336"/>
        <v>325.60000000000002</v>
      </c>
      <c r="AB444" s="3">
        <f t="shared" si="337"/>
        <v>-59.24</v>
      </c>
      <c r="AC444" s="3">
        <f t="shared" si="338"/>
        <v>0.21040000000000003</v>
      </c>
      <c r="AE444" s="3" t="str">
        <f t="shared" si="339"/>
        <v>1.21</v>
      </c>
      <c r="AF444" s="3" t="str">
        <f t="shared" si="340"/>
        <v>-</v>
      </c>
      <c r="AG444" s="3">
        <f t="shared" si="341"/>
        <v>325.60000000000002</v>
      </c>
      <c r="AH444" s="3">
        <f t="shared" si="342"/>
        <v>-59.24</v>
      </c>
      <c r="AI444" s="3">
        <f t="shared" si="343"/>
        <v>0.19725000000000001</v>
      </c>
      <c r="AK444" s="3" t="str">
        <f t="shared" si="344"/>
        <v>1.21</v>
      </c>
      <c r="AL444" s="3" t="str">
        <f t="shared" si="345"/>
        <v>-</v>
      </c>
      <c r="AM444" s="3">
        <f t="shared" si="346"/>
        <v>325.60000000000002</v>
      </c>
      <c r="AN444" s="3">
        <f t="shared" si="347"/>
        <v>-59.24</v>
      </c>
      <c r="AO444" s="3">
        <f t="shared" si="348"/>
        <v>0.18409999999999999</v>
      </c>
      <c r="AQ444" s="3" t="str">
        <f t="shared" si="349"/>
        <v>1.21</v>
      </c>
      <c r="AR444" s="3" t="str">
        <f t="shared" si="350"/>
        <v>-</v>
      </c>
      <c r="AS444" s="3">
        <f t="shared" si="351"/>
        <v>325.60000000000002</v>
      </c>
      <c r="AT444" s="3">
        <f t="shared" si="352"/>
        <v>-59.24</v>
      </c>
      <c r="AU444" s="3">
        <f t="shared" si="353"/>
        <v>0.1578</v>
      </c>
      <c r="AW444" s="3" t="str">
        <f t="shared" si="354"/>
        <v>1.21</v>
      </c>
      <c r="AX444" s="3" t="str">
        <f t="shared" si="355"/>
        <v>-</v>
      </c>
      <c r="AY444" s="3">
        <f t="shared" si="356"/>
        <v>325.60000000000002</v>
      </c>
      <c r="AZ444" s="3">
        <f t="shared" si="357"/>
        <v>-59.24</v>
      </c>
      <c r="BA444" s="3">
        <f t="shared" si="358"/>
        <v>0.13150000000000001</v>
      </c>
      <c r="BC444" s="3" t="str">
        <f t="shared" si="359"/>
        <v>1.21</v>
      </c>
      <c r="BD444" s="3" t="str">
        <f t="shared" si="360"/>
        <v>-</v>
      </c>
      <c r="BE444" s="3">
        <f t="shared" si="361"/>
        <v>325.60000000000002</v>
      </c>
      <c r="BF444" s="3">
        <f t="shared" si="362"/>
        <v>-59.24</v>
      </c>
      <c r="BG444" s="3">
        <f t="shared" si="363"/>
        <v>7.8899999999999998E-2</v>
      </c>
      <c r="BI444" s="3" t="str">
        <f t="shared" si="364"/>
        <v>1.21</v>
      </c>
      <c r="BJ444" s="3" t="str">
        <f t="shared" si="365"/>
        <v>-</v>
      </c>
      <c r="BK444" s="3">
        <f t="shared" si="366"/>
        <v>325.60000000000002</v>
      </c>
      <c r="BL444" s="3">
        <f t="shared" si="367"/>
        <v>-59.24</v>
      </c>
      <c r="BM444" s="3">
        <f t="shared" si="368"/>
        <v>2.6300000000000004E-2</v>
      </c>
    </row>
    <row r="445" spans="1:65" x14ac:dyDescent="0.3">
      <c r="A445" s="3" t="str">
        <f>'Forward collapse simulation'!B455</f>
        <v>1.21</v>
      </c>
      <c r="B445" s="3" t="str">
        <f>IF('Forward collapse simulation'!C455="","-",'Forward collapse simulation'!C455)</f>
        <v>-</v>
      </c>
      <c r="C445" s="3">
        <f>'Forward collapse simulation'!E455</f>
        <v>319.14999999999998</v>
      </c>
      <c r="D445" s="3">
        <f>'Forward collapse simulation'!AK455</f>
        <v>-25.7</v>
      </c>
      <c r="E445" s="84">
        <f>'Forward collapse simulation'!AL455</f>
        <v>0.93200000000000005</v>
      </c>
      <c r="G445" s="3" t="str">
        <f t="shared" si="319"/>
        <v>1.21</v>
      </c>
      <c r="H445" s="3" t="str">
        <f t="shared" si="320"/>
        <v>-</v>
      </c>
      <c r="I445" s="3">
        <f t="shared" si="321"/>
        <v>319.14999999999998</v>
      </c>
      <c r="J445" s="3">
        <f t="shared" si="322"/>
        <v>-25.7</v>
      </c>
      <c r="K445" s="3">
        <f t="shared" si="323"/>
        <v>0.88539999999999996</v>
      </c>
      <c r="M445" s="3" t="str">
        <f t="shared" si="324"/>
        <v>1.21</v>
      </c>
      <c r="N445" s="3" t="str">
        <f t="shared" si="325"/>
        <v>-</v>
      </c>
      <c r="O445" s="3">
        <f t="shared" si="326"/>
        <v>319.14999999999998</v>
      </c>
      <c r="P445" s="3">
        <f t="shared" si="327"/>
        <v>-25.7</v>
      </c>
      <c r="Q445" s="3">
        <f t="shared" si="328"/>
        <v>0.8388000000000001</v>
      </c>
      <c r="R445" s="85"/>
      <c r="S445" s="3" t="str">
        <f t="shared" si="329"/>
        <v>1.21</v>
      </c>
      <c r="T445" s="3" t="str">
        <f t="shared" si="330"/>
        <v>-</v>
      </c>
      <c r="U445" s="3">
        <f t="shared" si="331"/>
        <v>319.14999999999998</v>
      </c>
      <c r="V445" s="3">
        <f t="shared" si="332"/>
        <v>-25.7</v>
      </c>
      <c r="W445" s="3">
        <f t="shared" si="333"/>
        <v>0.79220000000000002</v>
      </c>
      <c r="X445" s="85"/>
      <c r="Y445" s="3" t="str">
        <f t="shared" si="334"/>
        <v>1.21</v>
      </c>
      <c r="Z445" s="3" t="str">
        <f t="shared" si="335"/>
        <v>-</v>
      </c>
      <c r="AA445" s="3">
        <f t="shared" si="336"/>
        <v>319.14999999999998</v>
      </c>
      <c r="AB445" s="3">
        <f t="shared" si="337"/>
        <v>-25.7</v>
      </c>
      <c r="AC445" s="3">
        <f t="shared" si="338"/>
        <v>0.74560000000000004</v>
      </c>
      <c r="AE445" s="3" t="str">
        <f t="shared" si="339"/>
        <v>1.21</v>
      </c>
      <c r="AF445" s="3" t="str">
        <f t="shared" si="340"/>
        <v>-</v>
      </c>
      <c r="AG445" s="3">
        <f t="shared" si="341"/>
        <v>319.14999999999998</v>
      </c>
      <c r="AH445" s="3">
        <f t="shared" si="342"/>
        <v>-25.7</v>
      </c>
      <c r="AI445" s="3">
        <f t="shared" si="343"/>
        <v>0.69900000000000007</v>
      </c>
      <c r="AK445" s="3" t="str">
        <f t="shared" si="344"/>
        <v>1.21</v>
      </c>
      <c r="AL445" s="3" t="str">
        <f t="shared" si="345"/>
        <v>-</v>
      </c>
      <c r="AM445" s="3">
        <f t="shared" si="346"/>
        <v>319.14999999999998</v>
      </c>
      <c r="AN445" s="3">
        <f t="shared" si="347"/>
        <v>-25.7</v>
      </c>
      <c r="AO445" s="3">
        <f t="shared" si="348"/>
        <v>0.65239999999999998</v>
      </c>
      <c r="AQ445" s="3" t="str">
        <f t="shared" si="349"/>
        <v>1.21</v>
      </c>
      <c r="AR445" s="3" t="str">
        <f t="shared" si="350"/>
        <v>-</v>
      </c>
      <c r="AS445" s="3">
        <f t="shared" si="351"/>
        <v>319.14999999999998</v>
      </c>
      <c r="AT445" s="3">
        <f t="shared" si="352"/>
        <v>-25.7</v>
      </c>
      <c r="AU445" s="3">
        <f t="shared" si="353"/>
        <v>0.55920000000000003</v>
      </c>
      <c r="AW445" s="3" t="str">
        <f t="shared" si="354"/>
        <v>1.21</v>
      </c>
      <c r="AX445" s="3" t="str">
        <f t="shared" si="355"/>
        <v>-</v>
      </c>
      <c r="AY445" s="3">
        <f t="shared" si="356"/>
        <v>319.14999999999998</v>
      </c>
      <c r="AZ445" s="3">
        <f t="shared" si="357"/>
        <v>-25.7</v>
      </c>
      <c r="BA445" s="3">
        <f t="shared" si="358"/>
        <v>0.46600000000000003</v>
      </c>
      <c r="BC445" s="3" t="str">
        <f t="shared" si="359"/>
        <v>1.21</v>
      </c>
      <c r="BD445" s="3" t="str">
        <f t="shared" si="360"/>
        <v>-</v>
      </c>
      <c r="BE445" s="3">
        <f t="shared" si="361"/>
        <v>319.14999999999998</v>
      </c>
      <c r="BF445" s="3">
        <f t="shared" si="362"/>
        <v>-25.7</v>
      </c>
      <c r="BG445" s="3">
        <f t="shared" si="363"/>
        <v>0.27960000000000002</v>
      </c>
      <c r="BI445" s="3" t="str">
        <f t="shared" si="364"/>
        <v>1.21</v>
      </c>
      <c r="BJ445" s="3" t="str">
        <f t="shared" si="365"/>
        <v>-</v>
      </c>
      <c r="BK445" s="3">
        <f t="shared" si="366"/>
        <v>319.14999999999998</v>
      </c>
      <c r="BL445" s="3">
        <f t="shared" si="367"/>
        <v>-25.7</v>
      </c>
      <c r="BM445" s="3">
        <f t="shared" si="368"/>
        <v>9.3200000000000005E-2</v>
      </c>
    </row>
    <row r="446" spans="1:65" x14ac:dyDescent="0.3">
      <c r="A446" s="3" t="str">
        <f>'Forward collapse simulation'!B456</f>
        <v>1.21</v>
      </c>
      <c r="B446" s="3" t="str">
        <f>IF('Forward collapse simulation'!C456="","-",'Forward collapse simulation'!C456)</f>
        <v>-</v>
      </c>
      <c r="C446" s="3">
        <f>'Forward collapse simulation'!E456</f>
        <v>308.39</v>
      </c>
      <c r="D446" s="3">
        <f ca="1">'Forward collapse simulation'!AK456</f>
        <v>52.893691654676346</v>
      </c>
      <c r="E446" s="84">
        <f ca="1">'Forward collapse simulation'!AL456</f>
        <v>1.5776171687203839</v>
      </c>
      <c r="G446" s="3" t="str">
        <f t="shared" si="319"/>
        <v>1.21</v>
      </c>
      <c r="H446" s="3" t="str">
        <f t="shared" si="320"/>
        <v>-</v>
      </c>
      <c r="I446" s="3">
        <f t="shared" si="321"/>
        <v>308.39</v>
      </c>
      <c r="J446" s="3">
        <f t="shared" ca="1" si="322"/>
        <v>52.893691654676346</v>
      </c>
      <c r="K446" s="3">
        <f t="shared" ca="1" si="323"/>
        <v>1.4987363102843647</v>
      </c>
      <c r="M446" s="3" t="str">
        <f t="shared" si="324"/>
        <v>1.21</v>
      </c>
      <c r="N446" s="3" t="str">
        <f t="shared" si="325"/>
        <v>-</v>
      </c>
      <c r="O446" s="3">
        <f t="shared" si="326"/>
        <v>308.39</v>
      </c>
      <c r="P446" s="3">
        <f t="shared" ca="1" si="327"/>
        <v>52.893691654676346</v>
      </c>
      <c r="Q446" s="3">
        <f t="shared" ca="1" si="328"/>
        <v>1.4198554518483455</v>
      </c>
      <c r="R446" s="85"/>
      <c r="S446" s="3" t="str">
        <f t="shared" si="329"/>
        <v>1.21</v>
      </c>
      <c r="T446" s="3" t="str">
        <f t="shared" si="330"/>
        <v>-</v>
      </c>
      <c r="U446" s="3">
        <f t="shared" si="331"/>
        <v>308.39</v>
      </c>
      <c r="V446" s="3">
        <f t="shared" ca="1" si="332"/>
        <v>52.893691654676346</v>
      </c>
      <c r="W446" s="3">
        <f t="shared" ca="1" si="333"/>
        <v>1.3409745934123263</v>
      </c>
      <c r="X446" s="85"/>
      <c r="Y446" s="3" t="str">
        <f t="shared" si="334"/>
        <v>1.21</v>
      </c>
      <c r="Z446" s="3" t="str">
        <f t="shared" si="335"/>
        <v>-</v>
      </c>
      <c r="AA446" s="3">
        <f t="shared" si="336"/>
        <v>308.39</v>
      </c>
      <c r="AB446" s="3">
        <f t="shared" ca="1" si="337"/>
        <v>52.893691654676346</v>
      </c>
      <c r="AC446" s="3">
        <f t="shared" ca="1" si="338"/>
        <v>1.2620937349763073</v>
      </c>
      <c r="AE446" s="3" t="str">
        <f t="shared" si="339"/>
        <v>1.21</v>
      </c>
      <c r="AF446" s="3" t="str">
        <f t="shared" si="340"/>
        <v>-</v>
      </c>
      <c r="AG446" s="3">
        <f t="shared" si="341"/>
        <v>308.39</v>
      </c>
      <c r="AH446" s="3">
        <f t="shared" ca="1" si="342"/>
        <v>52.893691654676346</v>
      </c>
      <c r="AI446" s="3">
        <f t="shared" ca="1" si="343"/>
        <v>1.1832128765402881</v>
      </c>
      <c r="AK446" s="3" t="str">
        <f t="shared" si="344"/>
        <v>1.21</v>
      </c>
      <c r="AL446" s="3" t="str">
        <f t="shared" si="345"/>
        <v>-</v>
      </c>
      <c r="AM446" s="3">
        <f t="shared" si="346"/>
        <v>308.39</v>
      </c>
      <c r="AN446" s="3">
        <f t="shared" ca="1" si="347"/>
        <v>52.893691654676346</v>
      </c>
      <c r="AO446" s="3">
        <f t="shared" ca="1" si="348"/>
        <v>1.1043320181042686</v>
      </c>
      <c r="AQ446" s="3" t="str">
        <f t="shared" si="349"/>
        <v>1.21</v>
      </c>
      <c r="AR446" s="3" t="str">
        <f t="shared" si="350"/>
        <v>-</v>
      </c>
      <c r="AS446" s="3">
        <f t="shared" si="351"/>
        <v>308.39</v>
      </c>
      <c r="AT446" s="3">
        <f t="shared" ca="1" si="352"/>
        <v>52.893691654676346</v>
      </c>
      <c r="AU446" s="3">
        <f t="shared" ca="1" si="353"/>
        <v>0.94657030123223029</v>
      </c>
      <c r="AW446" s="3" t="str">
        <f t="shared" si="354"/>
        <v>1.21</v>
      </c>
      <c r="AX446" s="3" t="str">
        <f t="shared" si="355"/>
        <v>-</v>
      </c>
      <c r="AY446" s="3">
        <f t="shared" si="356"/>
        <v>308.39</v>
      </c>
      <c r="AZ446" s="3">
        <f t="shared" ca="1" si="357"/>
        <v>52.893691654676346</v>
      </c>
      <c r="BA446" s="3">
        <f t="shared" ca="1" si="358"/>
        <v>0.78880858436019197</v>
      </c>
      <c r="BC446" s="3" t="str">
        <f t="shared" si="359"/>
        <v>1.21</v>
      </c>
      <c r="BD446" s="3" t="str">
        <f t="shared" si="360"/>
        <v>-</v>
      </c>
      <c r="BE446" s="3">
        <f t="shared" si="361"/>
        <v>308.39</v>
      </c>
      <c r="BF446" s="3">
        <f t="shared" ca="1" si="362"/>
        <v>52.893691654676346</v>
      </c>
      <c r="BG446" s="3">
        <f t="shared" ca="1" si="363"/>
        <v>0.47328515061611515</v>
      </c>
      <c r="BI446" s="3" t="str">
        <f t="shared" si="364"/>
        <v>1.21</v>
      </c>
      <c r="BJ446" s="3" t="str">
        <f t="shared" si="365"/>
        <v>-</v>
      </c>
      <c r="BK446" s="3">
        <f t="shared" si="366"/>
        <v>308.39</v>
      </c>
      <c r="BL446" s="3">
        <f t="shared" ca="1" si="367"/>
        <v>52.893691654676346</v>
      </c>
      <c r="BM446" s="3">
        <f t="shared" ca="1" si="368"/>
        <v>0.15776171687203841</v>
      </c>
    </row>
    <row r="447" spans="1:65" x14ac:dyDescent="0.3">
      <c r="A447" s="3" t="str">
        <f>'Forward collapse simulation'!B457</f>
        <v>1.21</v>
      </c>
      <c r="B447" s="3" t="str">
        <f>IF('Forward collapse simulation'!C457="","-",'Forward collapse simulation'!C457)</f>
        <v>-</v>
      </c>
      <c r="C447" s="3">
        <f>'Forward collapse simulation'!E457</f>
        <v>308.92</v>
      </c>
      <c r="D447" s="3">
        <f ca="1">'Forward collapse simulation'!AK457</f>
        <v>63.561835874259444</v>
      </c>
      <c r="E447" s="84">
        <f ca="1">'Forward collapse simulation'!AL457</f>
        <v>3.5713456088262876</v>
      </c>
      <c r="G447" s="3" t="str">
        <f t="shared" si="319"/>
        <v>1.21</v>
      </c>
      <c r="H447" s="3" t="str">
        <f t="shared" si="320"/>
        <v>-</v>
      </c>
      <c r="I447" s="3">
        <f t="shared" si="321"/>
        <v>308.92</v>
      </c>
      <c r="J447" s="3">
        <f t="shared" ca="1" si="322"/>
        <v>63.561835874259444</v>
      </c>
      <c r="K447" s="3">
        <f t="shared" ca="1" si="323"/>
        <v>3.3927783283849728</v>
      </c>
      <c r="M447" s="3" t="str">
        <f t="shared" si="324"/>
        <v>1.21</v>
      </c>
      <c r="N447" s="3" t="str">
        <f t="shared" si="325"/>
        <v>-</v>
      </c>
      <c r="O447" s="3">
        <f t="shared" si="326"/>
        <v>308.92</v>
      </c>
      <c r="P447" s="3">
        <f t="shared" ca="1" si="327"/>
        <v>63.561835874259444</v>
      </c>
      <c r="Q447" s="3">
        <f t="shared" ca="1" si="328"/>
        <v>3.214211047943659</v>
      </c>
      <c r="R447" s="85"/>
      <c r="S447" s="3" t="str">
        <f t="shared" si="329"/>
        <v>1.21</v>
      </c>
      <c r="T447" s="3" t="str">
        <f t="shared" si="330"/>
        <v>-</v>
      </c>
      <c r="U447" s="3">
        <f t="shared" si="331"/>
        <v>308.92</v>
      </c>
      <c r="V447" s="3">
        <f t="shared" ca="1" si="332"/>
        <v>63.561835874259444</v>
      </c>
      <c r="W447" s="3">
        <f t="shared" ca="1" si="333"/>
        <v>3.0356437675023442</v>
      </c>
      <c r="X447" s="85"/>
      <c r="Y447" s="3" t="str">
        <f t="shared" si="334"/>
        <v>1.21</v>
      </c>
      <c r="Z447" s="3" t="str">
        <f t="shared" si="335"/>
        <v>-</v>
      </c>
      <c r="AA447" s="3">
        <f t="shared" si="336"/>
        <v>308.92</v>
      </c>
      <c r="AB447" s="3">
        <f t="shared" ca="1" si="337"/>
        <v>63.561835874259444</v>
      </c>
      <c r="AC447" s="3">
        <f t="shared" ca="1" si="338"/>
        <v>2.8570764870610303</v>
      </c>
      <c r="AE447" s="3" t="str">
        <f t="shared" si="339"/>
        <v>1.21</v>
      </c>
      <c r="AF447" s="3" t="str">
        <f t="shared" si="340"/>
        <v>-</v>
      </c>
      <c r="AG447" s="3">
        <f t="shared" si="341"/>
        <v>308.92</v>
      </c>
      <c r="AH447" s="3">
        <f t="shared" ca="1" si="342"/>
        <v>63.561835874259444</v>
      </c>
      <c r="AI447" s="3">
        <f t="shared" ca="1" si="343"/>
        <v>2.6785092066197156</v>
      </c>
      <c r="AK447" s="3" t="str">
        <f t="shared" si="344"/>
        <v>1.21</v>
      </c>
      <c r="AL447" s="3" t="str">
        <f t="shared" si="345"/>
        <v>-</v>
      </c>
      <c r="AM447" s="3">
        <f t="shared" si="346"/>
        <v>308.92</v>
      </c>
      <c r="AN447" s="3">
        <f t="shared" ca="1" si="347"/>
        <v>63.561835874259444</v>
      </c>
      <c r="AO447" s="3">
        <f t="shared" ca="1" si="348"/>
        <v>2.4999419261784013</v>
      </c>
      <c r="AQ447" s="3" t="str">
        <f t="shared" si="349"/>
        <v>1.21</v>
      </c>
      <c r="AR447" s="3" t="str">
        <f t="shared" si="350"/>
        <v>-</v>
      </c>
      <c r="AS447" s="3">
        <f t="shared" si="351"/>
        <v>308.92</v>
      </c>
      <c r="AT447" s="3">
        <f t="shared" ca="1" si="352"/>
        <v>63.561835874259444</v>
      </c>
      <c r="AU447" s="3">
        <f t="shared" ca="1" si="353"/>
        <v>2.1428073652957726</v>
      </c>
      <c r="AW447" s="3" t="str">
        <f t="shared" si="354"/>
        <v>1.21</v>
      </c>
      <c r="AX447" s="3" t="str">
        <f t="shared" si="355"/>
        <v>-</v>
      </c>
      <c r="AY447" s="3">
        <f t="shared" si="356"/>
        <v>308.92</v>
      </c>
      <c r="AZ447" s="3">
        <f t="shared" ca="1" si="357"/>
        <v>63.561835874259444</v>
      </c>
      <c r="BA447" s="3">
        <f t="shared" ca="1" si="358"/>
        <v>1.7856728044131438</v>
      </c>
      <c r="BC447" s="3" t="str">
        <f t="shared" si="359"/>
        <v>1.21</v>
      </c>
      <c r="BD447" s="3" t="str">
        <f t="shared" si="360"/>
        <v>-</v>
      </c>
      <c r="BE447" s="3">
        <f t="shared" si="361"/>
        <v>308.92</v>
      </c>
      <c r="BF447" s="3">
        <f t="shared" ca="1" si="362"/>
        <v>63.561835874259444</v>
      </c>
      <c r="BG447" s="3">
        <f t="shared" ca="1" si="363"/>
        <v>1.0714036826478863</v>
      </c>
      <c r="BI447" s="3" t="str">
        <f t="shared" si="364"/>
        <v>1.21</v>
      </c>
      <c r="BJ447" s="3" t="str">
        <f t="shared" si="365"/>
        <v>-</v>
      </c>
      <c r="BK447" s="3">
        <f t="shared" si="366"/>
        <v>308.92</v>
      </c>
      <c r="BL447" s="3">
        <f t="shared" ca="1" si="367"/>
        <v>63.561835874259444</v>
      </c>
      <c r="BM447" s="3">
        <f t="shared" ca="1" si="368"/>
        <v>0.35713456088262879</v>
      </c>
    </row>
    <row r="448" spans="1:65" x14ac:dyDescent="0.3">
      <c r="A448" s="3" t="str">
        <f>'Forward collapse simulation'!B458</f>
        <v>1.21</v>
      </c>
      <c r="B448" s="3" t="str">
        <f>IF('Forward collapse simulation'!C458="","-",'Forward collapse simulation'!C458)</f>
        <v>-</v>
      </c>
      <c r="C448" s="3">
        <f>'Forward collapse simulation'!E458</f>
        <v>314.63</v>
      </c>
      <c r="D448" s="3">
        <f ca="1">'Forward collapse simulation'!AK458</f>
        <v>69.859701700115465</v>
      </c>
      <c r="E448" s="84">
        <f ca="1">'Forward collapse simulation'!AL458</f>
        <v>4.5108126511532873</v>
      </c>
      <c r="G448" s="3" t="str">
        <f t="shared" si="319"/>
        <v>1.21</v>
      </c>
      <c r="H448" s="3" t="str">
        <f t="shared" si="320"/>
        <v>-</v>
      </c>
      <c r="I448" s="3">
        <f t="shared" si="321"/>
        <v>314.63</v>
      </c>
      <c r="J448" s="3">
        <f t="shared" ca="1" si="322"/>
        <v>69.859701700115465</v>
      </c>
      <c r="K448" s="3">
        <f t="shared" ca="1" si="323"/>
        <v>4.2852720185956228</v>
      </c>
      <c r="M448" s="3" t="str">
        <f t="shared" si="324"/>
        <v>1.21</v>
      </c>
      <c r="N448" s="3" t="str">
        <f t="shared" si="325"/>
        <v>-</v>
      </c>
      <c r="O448" s="3">
        <f t="shared" si="326"/>
        <v>314.63</v>
      </c>
      <c r="P448" s="3">
        <f t="shared" ca="1" si="327"/>
        <v>69.859701700115465</v>
      </c>
      <c r="Q448" s="3">
        <f t="shared" ca="1" si="328"/>
        <v>4.0597313860379591</v>
      </c>
      <c r="R448" s="85"/>
      <c r="S448" s="3" t="str">
        <f t="shared" si="329"/>
        <v>1.21</v>
      </c>
      <c r="T448" s="3" t="str">
        <f t="shared" si="330"/>
        <v>-</v>
      </c>
      <c r="U448" s="3">
        <f t="shared" si="331"/>
        <v>314.63</v>
      </c>
      <c r="V448" s="3">
        <f t="shared" ca="1" si="332"/>
        <v>69.859701700115465</v>
      </c>
      <c r="W448" s="3">
        <f t="shared" ca="1" si="333"/>
        <v>3.8341907534802941</v>
      </c>
      <c r="X448" s="85"/>
      <c r="Y448" s="3" t="str">
        <f t="shared" si="334"/>
        <v>1.21</v>
      </c>
      <c r="Z448" s="3" t="str">
        <f t="shared" si="335"/>
        <v>-</v>
      </c>
      <c r="AA448" s="3">
        <f t="shared" si="336"/>
        <v>314.63</v>
      </c>
      <c r="AB448" s="3">
        <f t="shared" ca="1" si="337"/>
        <v>69.859701700115465</v>
      </c>
      <c r="AC448" s="3">
        <f t="shared" ca="1" si="338"/>
        <v>3.60865012092263</v>
      </c>
      <c r="AE448" s="3" t="str">
        <f t="shared" si="339"/>
        <v>1.21</v>
      </c>
      <c r="AF448" s="3" t="str">
        <f t="shared" si="340"/>
        <v>-</v>
      </c>
      <c r="AG448" s="3">
        <f t="shared" si="341"/>
        <v>314.63</v>
      </c>
      <c r="AH448" s="3">
        <f t="shared" ca="1" si="342"/>
        <v>69.859701700115465</v>
      </c>
      <c r="AI448" s="3">
        <f t="shared" ca="1" si="343"/>
        <v>3.3831094883649655</v>
      </c>
      <c r="AK448" s="3" t="str">
        <f t="shared" si="344"/>
        <v>1.21</v>
      </c>
      <c r="AL448" s="3" t="str">
        <f t="shared" si="345"/>
        <v>-</v>
      </c>
      <c r="AM448" s="3">
        <f t="shared" si="346"/>
        <v>314.63</v>
      </c>
      <c r="AN448" s="3">
        <f t="shared" ca="1" si="347"/>
        <v>69.859701700115465</v>
      </c>
      <c r="AO448" s="3">
        <f t="shared" ca="1" si="348"/>
        <v>3.157568855807301</v>
      </c>
      <c r="AQ448" s="3" t="str">
        <f t="shared" si="349"/>
        <v>1.21</v>
      </c>
      <c r="AR448" s="3" t="str">
        <f t="shared" si="350"/>
        <v>-</v>
      </c>
      <c r="AS448" s="3">
        <f t="shared" si="351"/>
        <v>314.63</v>
      </c>
      <c r="AT448" s="3">
        <f t="shared" ca="1" si="352"/>
        <v>69.859701700115465</v>
      </c>
      <c r="AU448" s="3">
        <f t="shared" ca="1" si="353"/>
        <v>2.7064875906919723</v>
      </c>
      <c r="AW448" s="3" t="str">
        <f t="shared" si="354"/>
        <v>1.21</v>
      </c>
      <c r="AX448" s="3" t="str">
        <f t="shared" si="355"/>
        <v>-</v>
      </c>
      <c r="AY448" s="3">
        <f t="shared" si="356"/>
        <v>314.63</v>
      </c>
      <c r="AZ448" s="3">
        <f t="shared" ca="1" si="357"/>
        <v>69.859701700115465</v>
      </c>
      <c r="BA448" s="3">
        <f t="shared" ca="1" si="358"/>
        <v>2.2554063255766437</v>
      </c>
      <c r="BC448" s="3" t="str">
        <f t="shared" si="359"/>
        <v>1.21</v>
      </c>
      <c r="BD448" s="3" t="str">
        <f t="shared" si="360"/>
        <v>-</v>
      </c>
      <c r="BE448" s="3">
        <f t="shared" si="361"/>
        <v>314.63</v>
      </c>
      <c r="BF448" s="3">
        <f t="shared" ca="1" si="362"/>
        <v>69.859701700115465</v>
      </c>
      <c r="BG448" s="3">
        <f t="shared" ca="1" si="363"/>
        <v>1.3532437953459862</v>
      </c>
      <c r="BI448" s="3" t="str">
        <f t="shared" si="364"/>
        <v>1.21</v>
      </c>
      <c r="BJ448" s="3" t="str">
        <f t="shared" si="365"/>
        <v>-</v>
      </c>
      <c r="BK448" s="3">
        <f t="shared" si="366"/>
        <v>314.63</v>
      </c>
      <c r="BL448" s="3">
        <f t="shared" ca="1" si="367"/>
        <v>69.859701700115465</v>
      </c>
      <c r="BM448" s="3">
        <f t="shared" ca="1" si="368"/>
        <v>0.45108126511532876</v>
      </c>
    </row>
    <row r="449" spans="1:65" x14ac:dyDescent="0.3">
      <c r="A449" s="3" t="str">
        <f>'Forward collapse simulation'!B459</f>
        <v>1.21</v>
      </c>
      <c r="B449" s="3" t="str">
        <f>IF('Forward collapse simulation'!C459="","-",'Forward collapse simulation'!C459)</f>
        <v>-</v>
      </c>
      <c r="C449" s="3">
        <f>'Forward collapse simulation'!E459</f>
        <v>316.82</v>
      </c>
      <c r="D449" s="3">
        <f ca="1">'Forward collapse simulation'!AK459</f>
        <v>75.730874011676462</v>
      </c>
      <c r="E449" s="84">
        <f ca="1">'Forward collapse simulation'!AL459</f>
        <v>3.7127823262905837</v>
      </c>
      <c r="G449" s="3" t="str">
        <f t="shared" si="319"/>
        <v>1.21</v>
      </c>
      <c r="H449" s="3" t="str">
        <f t="shared" si="320"/>
        <v>-</v>
      </c>
      <c r="I449" s="3">
        <f t="shared" si="321"/>
        <v>316.82</v>
      </c>
      <c r="J449" s="3">
        <f t="shared" ca="1" si="322"/>
        <v>75.730874011676462</v>
      </c>
      <c r="K449" s="3">
        <f t="shared" ca="1" si="323"/>
        <v>3.5271432099760545</v>
      </c>
      <c r="M449" s="3" t="str">
        <f t="shared" si="324"/>
        <v>1.21</v>
      </c>
      <c r="N449" s="3" t="str">
        <f t="shared" si="325"/>
        <v>-</v>
      </c>
      <c r="O449" s="3">
        <f t="shared" si="326"/>
        <v>316.82</v>
      </c>
      <c r="P449" s="3">
        <f t="shared" ca="1" si="327"/>
        <v>75.730874011676462</v>
      </c>
      <c r="Q449" s="3">
        <f t="shared" ca="1" si="328"/>
        <v>3.3415040936615252</v>
      </c>
      <c r="R449" s="85"/>
      <c r="S449" s="3" t="str">
        <f t="shared" si="329"/>
        <v>1.21</v>
      </c>
      <c r="T449" s="3" t="str">
        <f t="shared" si="330"/>
        <v>-</v>
      </c>
      <c r="U449" s="3">
        <f t="shared" si="331"/>
        <v>316.82</v>
      </c>
      <c r="V449" s="3">
        <f t="shared" ca="1" si="332"/>
        <v>75.730874011676462</v>
      </c>
      <c r="W449" s="3">
        <f t="shared" ca="1" si="333"/>
        <v>3.155864977346996</v>
      </c>
      <c r="X449" s="85"/>
      <c r="Y449" s="3" t="str">
        <f t="shared" si="334"/>
        <v>1.21</v>
      </c>
      <c r="Z449" s="3" t="str">
        <f t="shared" si="335"/>
        <v>-</v>
      </c>
      <c r="AA449" s="3">
        <f t="shared" si="336"/>
        <v>316.82</v>
      </c>
      <c r="AB449" s="3">
        <f t="shared" ca="1" si="337"/>
        <v>75.730874011676462</v>
      </c>
      <c r="AC449" s="3">
        <f t="shared" ca="1" si="338"/>
        <v>2.9702258610324672</v>
      </c>
      <c r="AE449" s="3" t="str">
        <f t="shared" si="339"/>
        <v>1.21</v>
      </c>
      <c r="AF449" s="3" t="str">
        <f t="shared" si="340"/>
        <v>-</v>
      </c>
      <c r="AG449" s="3">
        <f t="shared" si="341"/>
        <v>316.82</v>
      </c>
      <c r="AH449" s="3">
        <f t="shared" ca="1" si="342"/>
        <v>75.730874011676462</v>
      </c>
      <c r="AI449" s="3">
        <f t="shared" ca="1" si="343"/>
        <v>2.784586744717938</v>
      </c>
      <c r="AK449" s="3" t="str">
        <f t="shared" si="344"/>
        <v>1.21</v>
      </c>
      <c r="AL449" s="3" t="str">
        <f t="shared" si="345"/>
        <v>-</v>
      </c>
      <c r="AM449" s="3">
        <f t="shared" si="346"/>
        <v>316.82</v>
      </c>
      <c r="AN449" s="3">
        <f t="shared" ca="1" si="347"/>
        <v>75.730874011676462</v>
      </c>
      <c r="AO449" s="3">
        <f t="shared" ca="1" si="348"/>
        <v>2.5989476284034083</v>
      </c>
      <c r="AQ449" s="3" t="str">
        <f t="shared" si="349"/>
        <v>1.21</v>
      </c>
      <c r="AR449" s="3" t="str">
        <f t="shared" si="350"/>
        <v>-</v>
      </c>
      <c r="AS449" s="3">
        <f t="shared" si="351"/>
        <v>316.82</v>
      </c>
      <c r="AT449" s="3">
        <f t="shared" ca="1" si="352"/>
        <v>75.730874011676462</v>
      </c>
      <c r="AU449" s="3">
        <f t="shared" ca="1" si="353"/>
        <v>2.2276693957743503</v>
      </c>
      <c r="AW449" s="3" t="str">
        <f t="shared" si="354"/>
        <v>1.21</v>
      </c>
      <c r="AX449" s="3" t="str">
        <f t="shared" si="355"/>
        <v>-</v>
      </c>
      <c r="AY449" s="3">
        <f t="shared" si="356"/>
        <v>316.82</v>
      </c>
      <c r="AZ449" s="3">
        <f t="shared" ca="1" si="357"/>
        <v>75.730874011676462</v>
      </c>
      <c r="BA449" s="3">
        <f t="shared" ca="1" si="358"/>
        <v>1.8563911631452918</v>
      </c>
      <c r="BC449" s="3" t="str">
        <f t="shared" si="359"/>
        <v>1.21</v>
      </c>
      <c r="BD449" s="3" t="str">
        <f t="shared" si="360"/>
        <v>-</v>
      </c>
      <c r="BE449" s="3">
        <f t="shared" si="361"/>
        <v>316.82</v>
      </c>
      <c r="BF449" s="3">
        <f t="shared" ca="1" si="362"/>
        <v>75.730874011676462</v>
      </c>
      <c r="BG449" s="3">
        <f t="shared" ca="1" si="363"/>
        <v>1.1138346978871752</v>
      </c>
      <c r="BI449" s="3" t="str">
        <f t="shared" si="364"/>
        <v>1.21</v>
      </c>
      <c r="BJ449" s="3" t="str">
        <f t="shared" si="365"/>
        <v>-</v>
      </c>
      <c r="BK449" s="3">
        <f t="shared" si="366"/>
        <v>316.82</v>
      </c>
      <c r="BL449" s="3">
        <f t="shared" ca="1" si="367"/>
        <v>75.730874011676462</v>
      </c>
      <c r="BM449" s="3">
        <f t="shared" ca="1" si="368"/>
        <v>0.3712782326290584</v>
      </c>
    </row>
    <row r="450" spans="1:65" x14ac:dyDescent="0.3">
      <c r="A450" s="3" t="str">
        <f>'Forward collapse simulation'!B460</f>
        <v>1.21</v>
      </c>
      <c r="B450" s="3" t="str">
        <f>IF('Forward collapse simulation'!C460="","-",'Forward collapse simulation'!C460)</f>
        <v>-</v>
      </c>
      <c r="C450" s="3">
        <f>'Forward collapse simulation'!E460</f>
        <v>324.92</v>
      </c>
      <c r="D450" s="3">
        <f ca="1">'Forward collapse simulation'!AK460</f>
        <v>81.042959216539145</v>
      </c>
      <c r="E450" s="84">
        <f ca="1">'Forward collapse simulation'!AL460</f>
        <v>4.6950502009707558</v>
      </c>
      <c r="G450" s="3" t="str">
        <f t="shared" si="319"/>
        <v>1.21</v>
      </c>
      <c r="H450" s="3" t="str">
        <f t="shared" si="320"/>
        <v>-</v>
      </c>
      <c r="I450" s="3">
        <f t="shared" si="321"/>
        <v>324.92</v>
      </c>
      <c r="J450" s="3">
        <f t="shared" ca="1" si="322"/>
        <v>81.042959216539145</v>
      </c>
      <c r="K450" s="3">
        <f t="shared" ca="1" si="323"/>
        <v>4.4602976909222178</v>
      </c>
      <c r="M450" s="3" t="str">
        <f t="shared" si="324"/>
        <v>1.21</v>
      </c>
      <c r="N450" s="3" t="str">
        <f t="shared" si="325"/>
        <v>-</v>
      </c>
      <c r="O450" s="3">
        <f t="shared" si="326"/>
        <v>324.92</v>
      </c>
      <c r="P450" s="3">
        <f t="shared" ca="1" si="327"/>
        <v>81.042959216539145</v>
      </c>
      <c r="Q450" s="3">
        <f t="shared" ca="1" si="328"/>
        <v>4.2255451808736799</v>
      </c>
      <c r="R450" s="85"/>
      <c r="S450" s="3" t="str">
        <f t="shared" si="329"/>
        <v>1.21</v>
      </c>
      <c r="T450" s="3" t="str">
        <f t="shared" si="330"/>
        <v>-</v>
      </c>
      <c r="U450" s="3">
        <f t="shared" si="331"/>
        <v>324.92</v>
      </c>
      <c r="V450" s="3">
        <f t="shared" ca="1" si="332"/>
        <v>81.042959216539145</v>
      </c>
      <c r="W450" s="3">
        <f t="shared" ca="1" si="333"/>
        <v>3.9907926708251424</v>
      </c>
      <c r="X450" s="85"/>
      <c r="Y450" s="3" t="str">
        <f t="shared" si="334"/>
        <v>1.21</v>
      </c>
      <c r="Z450" s="3" t="str">
        <f t="shared" si="335"/>
        <v>-</v>
      </c>
      <c r="AA450" s="3">
        <f t="shared" si="336"/>
        <v>324.92</v>
      </c>
      <c r="AB450" s="3">
        <f t="shared" ca="1" si="337"/>
        <v>81.042959216539145</v>
      </c>
      <c r="AC450" s="3">
        <f t="shared" ca="1" si="338"/>
        <v>3.756040160776605</v>
      </c>
      <c r="AE450" s="3" t="str">
        <f t="shared" si="339"/>
        <v>1.21</v>
      </c>
      <c r="AF450" s="3" t="str">
        <f t="shared" si="340"/>
        <v>-</v>
      </c>
      <c r="AG450" s="3">
        <f t="shared" si="341"/>
        <v>324.92</v>
      </c>
      <c r="AH450" s="3">
        <f t="shared" ca="1" si="342"/>
        <v>81.042959216539145</v>
      </c>
      <c r="AI450" s="3">
        <f t="shared" ca="1" si="343"/>
        <v>3.521287650728067</v>
      </c>
      <c r="AK450" s="3" t="str">
        <f t="shared" si="344"/>
        <v>1.21</v>
      </c>
      <c r="AL450" s="3" t="str">
        <f t="shared" si="345"/>
        <v>-</v>
      </c>
      <c r="AM450" s="3">
        <f t="shared" si="346"/>
        <v>324.92</v>
      </c>
      <c r="AN450" s="3">
        <f t="shared" ca="1" si="347"/>
        <v>81.042959216539145</v>
      </c>
      <c r="AO450" s="3">
        <f t="shared" ca="1" si="348"/>
        <v>3.2865351406795287</v>
      </c>
      <c r="AQ450" s="3" t="str">
        <f t="shared" si="349"/>
        <v>1.21</v>
      </c>
      <c r="AR450" s="3" t="str">
        <f t="shared" si="350"/>
        <v>-</v>
      </c>
      <c r="AS450" s="3">
        <f t="shared" si="351"/>
        <v>324.92</v>
      </c>
      <c r="AT450" s="3">
        <f t="shared" ca="1" si="352"/>
        <v>81.042959216539145</v>
      </c>
      <c r="AU450" s="3">
        <f t="shared" ca="1" si="353"/>
        <v>2.8170301205824533</v>
      </c>
      <c r="AW450" s="3" t="str">
        <f t="shared" si="354"/>
        <v>1.21</v>
      </c>
      <c r="AX450" s="3" t="str">
        <f t="shared" si="355"/>
        <v>-</v>
      </c>
      <c r="AY450" s="3">
        <f t="shared" si="356"/>
        <v>324.92</v>
      </c>
      <c r="AZ450" s="3">
        <f t="shared" ca="1" si="357"/>
        <v>81.042959216539145</v>
      </c>
      <c r="BA450" s="3">
        <f t="shared" ca="1" si="358"/>
        <v>2.3475251004853779</v>
      </c>
      <c r="BC450" s="3" t="str">
        <f t="shared" si="359"/>
        <v>1.21</v>
      </c>
      <c r="BD450" s="3" t="str">
        <f t="shared" si="360"/>
        <v>-</v>
      </c>
      <c r="BE450" s="3">
        <f t="shared" si="361"/>
        <v>324.92</v>
      </c>
      <c r="BF450" s="3">
        <f t="shared" ca="1" si="362"/>
        <v>81.042959216539145</v>
      </c>
      <c r="BG450" s="3">
        <f t="shared" ca="1" si="363"/>
        <v>1.4085150602912266</v>
      </c>
      <c r="BI450" s="3" t="str">
        <f t="shared" si="364"/>
        <v>1.21</v>
      </c>
      <c r="BJ450" s="3" t="str">
        <f t="shared" si="365"/>
        <v>-</v>
      </c>
      <c r="BK450" s="3">
        <f t="shared" si="366"/>
        <v>324.92</v>
      </c>
      <c r="BL450" s="3">
        <f t="shared" ca="1" si="367"/>
        <v>81.042959216539145</v>
      </c>
      <c r="BM450" s="3">
        <f t="shared" ca="1" si="368"/>
        <v>0.46950502009707562</v>
      </c>
    </row>
    <row r="451" spans="1:65" x14ac:dyDescent="0.3">
      <c r="A451" s="3" t="str">
        <f>'Forward collapse simulation'!B461</f>
        <v>1.21</v>
      </c>
      <c r="B451" s="3" t="str">
        <f>IF('Forward collapse simulation'!C461="","-",'Forward collapse simulation'!C461)</f>
        <v>-</v>
      </c>
      <c r="C451" s="3">
        <f>'Forward collapse simulation'!E461</f>
        <v>332.52</v>
      </c>
      <c r="D451" s="3">
        <f ca="1">'Forward collapse simulation'!AK461</f>
        <v>84.32695802675336</v>
      </c>
      <c r="E451" s="84">
        <f ca="1">'Forward collapse simulation'!AL461</f>
        <v>4.5393486394816307</v>
      </c>
      <c r="G451" s="3" t="str">
        <f t="shared" si="319"/>
        <v>1.21</v>
      </c>
      <c r="H451" s="3" t="str">
        <f t="shared" si="320"/>
        <v>-</v>
      </c>
      <c r="I451" s="3">
        <f t="shared" si="321"/>
        <v>332.52</v>
      </c>
      <c r="J451" s="3">
        <f t="shared" ca="1" si="322"/>
        <v>84.32695802675336</v>
      </c>
      <c r="K451" s="3">
        <f t="shared" ca="1" si="323"/>
        <v>4.3123812075075492</v>
      </c>
      <c r="M451" s="3" t="str">
        <f t="shared" si="324"/>
        <v>1.21</v>
      </c>
      <c r="N451" s="3" t="str">
        <f t="shared" si="325"/>
        <v>-</v>
      </c>
      <c r="O451" s="3">
        <f t="shared" si="326"/>
        <v>332.52</v>
      </c>
      <c r="P451" s="3">
        <f t="shared" ca="1" si="327"/>
        <v>84.32695802675336</v>
      </c>
      <c r="Q451" s="3">
        <f t="shared" ca="1" si="328"/>
        <v>4.0854137755334676</v>
      </c>
      <c r="R451" s="85"/>
      <c r="S451" s="3" t="str">
        <f t="shared" si="329"/>
        <v>1.21</v>
      </c>
      <c r="T451" s="3" t="str">
        <f t="shared" si="330"/>
        <v>-</v>
      </c>
      <c r="U451" s="3">
        <f t="shared" si="331"/>
        <v>332.52</v>
      </c>
      <c r="V451" s="3">
        <f t="shared" ca="1" si="332"/>
        <v>84.32695802675336</v>
      </c>
      <c r="W451" s="3">
        <f t="shared" ca="1" si="333"/>
        <v>3.8584463435593861</v>
      </c>
      <c r="X451" s="85"/>
      <c r="Y451" s="3" t="str">
        <f t="shared" si="334"/>
        <v>1.21</v>
      </c>
      <c r="Z451" s="3" t="str">
        <f t="shared" si="335"/>
        <v>-</v>
      </c>
      <c r="AA451" s="3">
        <f t="shared" si="336"/>
        <v>332.52</v>
      </c>
      <c r="AB451" s="3">
        <f t="shared" ca="1" si="337"/>
        <v>84.32695802675336</v>
      </c>
      <c r="AC451" s="3">
        <f t="shared" ca="1" si="338"/>
        <v>3.6314789115853046</v>
      </c>
      <c r="AE451" s="3" t="str">
        <f t="shared" si="339"/>
        <v>1.21</v>
      </c>
      <c r="AF451" s="3" t="str">
        <f t="shared" si="340"/>
        <v>-</v>
      </c>
      <c r="AG451" s="3">
        <f t="shared" si="341"/>
        <v>332.52</v>
      </c>
      <c r="AH451" s="3">
        <f t="shared" ca="1" si="342"/>
        <v>84.32695802675336</v>
      </c>
      <c r="AI451" s="3">
        <f t="shared" ca="1" si="343"/>
        <v>3.404511479611223</v>
      </c>
      <c r="AK451" s="3" t="str">
        <f t="shared" si="344"/>
        <v>1.21</v>
      </c>
      <c r="AL451" s="3" t="str">
        <f t="shared" si="345"/>
        <v>-</v>
      </c>
      <c r="AM451" s="3">
        <f t="shared" si="346"/>
        <v>332.52</v>
      </c>
      <c r="AN451" s="3">
        <f t="shared" ca="1" si="347"/>
        <v>84.32695802675336</v>
      </c>
      <c r="AO451" s="3">
        <f t="shared" ca="1" si="348"/>
        <v>3.1775440476371415</v>
      </c>
      <c r="AQ451" s="3" t="str">
        <f t="shared" si="349"/>
        <v>1.21</v>
      </c>
      <c r="AR451" s="3" t="str">
        <f t="shared" si="350"/>
        <v>-</v>
      </c>
      <c r="AS451" s="3">
        <f t="shared" si="351"/>
        <v>332.52</v>
      </c>
      <c r="AT451" s="3">
        <f t="shared" ca="1" si="352"/>
        <v>84.32695802675336</v>
      </c>
      <c r="AU451" s="3">
        <f t="shared" ca="1" si="353"/>
        <v>2.7236091836889784</v>
      </c>
      <c r="AW451" s="3" t="str">
        <f t="shared" si="354"/>
        <v>1.21</v>
      </c>
      <c r="AX451" s="3" t="str">
        <f t="shared" si="355"/>
        <v>-</v>
      </c>
      <c r="AY451" s="3">
        <f t="shared" si="356"/>
        <v>332.52</v>
      </c>
      <c r="AZ451" s="3">
        <f t="shared" ca="1" si="357"/>
        <v>84.32695802675336</v>
      </c>
      <c r="BA451" s="3">
        <f t="shared" ca="1" si="358"/>
        <v>2.2696743197408153</v>
      </c>
      <c r="BC451" s="3" t="str">
        <f t="shared" si="359"/>
        <v>1.21</v>
      </c>
      <c r="BD451" s="3" t="str">
        <f t="shared" si="360"/>
        <v>-</v>
      </c>
      <c r="BE451" s="3">
        <f t="shared" si="361"/>
        <v>332.52</v>
      </c>
      <c r="BF451" s="3">
        <f t="shared" ca="1" si="362"/>
        <v>84.32695802675336</v>
      </c>
      <c r="BG451" s="3">
        <f t="shared" ca="1" si="363"/>
        <v>1.3618045918444892</v>
      </c>
      <c r="BI451" s="3" t="str">
        <f t="shared" si="364"/>
        <v>1.21</v>
      </c>
      <c r="BJ451" s="3" t="str">
        <f t="shared" si="365"/>
        <v>-</v>
      </c>
      <c r="BK451" s="3">
        <f t="shared" si="366"/>
        <v>332.52</v>
      </c>
      <c r="BL451" s="3">
        <f t="shared" ca="1" si="367"/>
        <v>84.32695802675336</v>
      </c>
      <c r="BM451" s="3">
        <f t="shared" ca="1" si="368"/>
        <v>0.45393486394816307</v>
      </c>
    </row>
    <row r="452" spans="1:65" x14ac:dyDescent="0.3">
      <c r="A452" s="3" t="str">
        <f>'Forward collapse simulation'!B462</f>
        <v>1.21</v>
      </c>
      <c r="B452" s="3" t="str">
        <f>IF('Forward collapse simulation'!C462="","-",'Forward collapse simulation'!C462)</f>
        <v>-</v>
      </c>
      <c r="C452" s="3">
        <f>'Forward collapse simulation'!E462</f>
        <v>48.5</v>
      </c>
      <c r="D452" s="3">
        <f ca="1">'Forward collapse simulation'!AK462</f>
        <v>89.040012971201094</v>
      </c>
      <c r="E452" s="84">
        <f ca="1">'Forward collapse simulation'!AL462</f>
        <v>4.1403592969552445</v>
      </c>
      <c r="G452" s="3" t="str">
        <f t="shared" ref="G452:G515" si="369">A452</f>
        <v>1.21</v>
      </c>
      <c r="H452" s="3" t="str">
        <f t="shared" ref="H452:H515" si="370">B452</f>
        <v>-</v>
      </c>
      <c r="I452" s="3">
        <f t="shared" ref="I452:I515" si="371">C452</f>
        <v>48.5</v>
      </c>
      <c r="J452" s="3">
        <f t="shared" ref="J452:J515" ca="1" si="372">D452</f>
        <v>89.040012971201094</v>
      </c>
      <c r="K452" s="3">
        <f t="shared" ref="K452:K515" ca="1" si="373">IF(B452="-",E452*0.95,E452)</f>
        <v>3.9333413321074819</v>
      </c>
      <c r="M452" s="3" t="str">
        <f t="shared" ref="M452:M515" si="374">G452</f>
        <v>1.21</v>
      </c>
      <c r="N452" s="3" t="str">
        <f t="shared" ref="N452:N515" si="375">H452</f>
        <v>-</v>
      </c>
      <c r="O452" s="3">
        <f t="shared" ref="O452:O515" si="376">I452</f>
        <v>48.5</v>
      </c>
      <c r="P452" s="3">
        <f t="shared" ref="P452:P515" ca="1" si="377">J452</f>
        <v>89.040012971201094</v>
      </c>
      <c r="Q452" s="3">
        <f t="shared" ref="Q452:Q515" ca="1" si="378">IF(H452="-",$E452*0.9,$E452)</f>
        <v>3.7263233672597202</v>
      </c>
      <c r="R452" s="85"/>
      <c r="S452" s="3" t="str">
        <f t="shared" ref="S452:S515" si="379">M452</f>
        <v>1.21</v>
      </c>
      <c r="T452" s="3" t="str">
        <f t="shared" ref="T452:T515" si="380">N452</f>
        <v>-</v>
      </c>
      <c r="U452" s="3">
        <f t="shared" ref="U452:U515" si="381">O452</f>
        <v>48.5</v>
      </c>
      <c r="V452" s="3">
        <f t="shared" ref="V452:V515" ca="1" si="382">P452</f>
        <v>89.040012971201094</v>
      </c>
      <c r="W452" s="3">
        <f t="shared" ref="W452:W515" ca="1" si="383">IF(N452="-",$E452*0.85,$E452)</f>
        <v>3.5193054024119577</v>
      </c>
      <c r="X452" s="85"/>
      <c r="Y452" s="3" t="str">
        <f t="shared" ref="Y452:Y515" si="384">S452</f>
        <v>1.21</v>
      </c>
      <c r="Z452" s="3" t="str">
        <f t="shared" ref="Z452:Z515" si="385">T452</f>
        <v>-</v>
      </c>
      <c r="AA452" s="3">
        <f t="shared" ref="AA452:AA515" si="386">U452</f>
        <v>48.5</v>
      </c>
      <c r="AB452" s="3">
        <f t="shared" ref="AB452:AB515" ca="1" si="387">V452</f>
        <v>89.040012971201094</v>
      </c>
      <c r="AC452" s="3">
        <f t="shared" ref="AC452:AC515" ca="1" si="388">IF(T452="-",$E452*0.8,$E452)</f>
        <v>3.312287437564196</v>
      </c>
      <c r="AE452" s="3" t="str">
        <f t="shared" ref="AE452:AE515" si="389">Y452</f>
        <v>1.21</v>
      </c>
      <c r="AF452" s="3" t="str">
        <f t="shared" ref="AF452:AF515" si="390">Z452</f>
        <v>-</v>
      </c>
      <c r="AG452" s="3">
        <f t="shared" ref="AG452:AG515" si="391">AA452</f>
        <v>48.5</v>
      </c>
      <c r="AH452" s="3">
        <f t="shared" ref="AH452:AH515" ca="1" si="392">AB452</f>
        <v>89.040012971201094</v>
      </c>
      <c r="AI452" s="3">
        <f t="shared" ref="AI452:AI515" ca="1" si="393">IF(Z452="-",$E452*0.75,$E452)</f>
        <v>3.1052694727164334</v>
      </c>
      <c r="AK452" s="3" t="str">
        <f t="shared" ref="AK452:AK515" si="394">AE452</f>
        <v>1.21</v>
      </c>
      <c r="AL452" s="3" t="str">
        <f t="shared" ref="AL452:AL515" si="395">AF452</f>
        <v>-</v>
      </c>
      <c r="AM452" s="3">
        <f t="shared" ref="AM452:AM515" si="396">AG452</f>
        <v>48.5</v>
      </c>
      <c r="AN452" s="3">
        <f t="shared" ref="AN452:AN515" ca="1" si="397">AH452</f>
        <v>89.040012971201094</v>
      </c>
      <c r="AO452" s="3">
        <f t="shared" ref="AO452:AO515" ca="1" si="398">IF(AF452="-",$E452*0.7,$E452)</f>
        <v>2.8982515078686708</v>
      </c>
      <c r="AQ452" s="3" t="str">
        <f t="shared" ref="AQ452:AQ515" si="399">AK452</f>
        <v>1.21</v>
      </c>
      <c r="AR452" s="3" t="str">
        <f t="shared" ref="AR452:AR515" si="400">AL452</f>
        <v>-</v>
      </c>
      <c r="AS452" s="3">
        <f t="shared" ref="AS452:AS515" si="401">AM452</f>
        <v>48.5</v>
      </c>
      <c r="AT452" s="3">
        <f t="shared" ref="AT452:AT515" ca="1" si="402">AN452</f>
        <v>89.040012971201094</v>
      </c>
      <c r="AU452" s="3">
        <f t="shared" ref="AU452:AU515" ca="1" si="403">IF(AL452="-",$E452*0.6,$E452)</f>
        <v>2.4842155781731465</v>
      </c>
      <c r="AW452" s="3" t="str">
        <f t="shared" ref="AW452:AW515" si="404">AQ452</f>
        <v>1.21</v>
      </c>
      <c r="AX452" s="3" t="str">
        <f t="shared" ref="AX452:AX515" si="405">AR452</f>
        <v>-</v>
      </c>
      <c r="AY452" s="3">
        <f t="shared" ref="AY452:AY515" si="406">AS452</f>
        <v>48.5</v>
      </c>
      <c r="AZ452" s="3">
        <f t="shared" ref="AZ452:AZ515" ca="1" si="407">AT452</f>
        <v>89.040012971201094</v>
      </c>
      <c r="BA452" s="3">
        <f t="shared" ref="BA452:BA515" ca="1" si="408">IF(AR452="-",$E452*0.5,$E452)</f>
        <v>2.0701796484776223</v>
      </c>
      <c r="BC452" s="3" t="str">
        <f t="shared" ref="BC452:BC515" si="409">AW452</f>
        <v>1.21</v>
      </c>
      <c r="BD452" s="3" t="str">
        <f t="shared" ref="BD452:BD515" si="410">AX452</f>
        <v>-</v>
      </c>
      <c r="BE452" s="3">
        <f t="shared" ref="BE452:BE515" si="411">AY452</f>
        <v>48.5</v>
      </c>
      <c r="BF452" s="3">
        <f t="shared" ref="BF452:BF515" ca="1" si="412">AZ452</f>
        <v>89.040012971201094</v>
      </c>
      <c r="BG452" s="3">
        <f t="shared" ref="BG452:BG515" ca="1" si="413">IF(AX452="-",$E452*0.3,$E452)</f>
        <v>1.2421077890865733</v>
      </c>
      <c r="BI452" s="3" t="str">
        <f t="shared" ref="BI452:BI515" si="414">BC452</f>
        <v>1.21</v>
      </c>
      <c r="BJ452" s="3" t="str">
        <f t="shared" ref="BJ452:BJ515" si="415">BD452</f>
        <v>-</v>
      </c>
      <c r="BK452" s="3">
        <f t="shared" ref="BK452:BK515" si="416">BE452</f>
        <v>48.5</v>
      </c>
      <c r="BL452" s="3">
        <f t="shared" ref="BL452:BL515" ca="1" si="417">BF452</f>
        <v>89.040012971201094</v>
      </c>
      <c r="BM452" s="3">
        <f t="shared" ref="BM452:BM515" ca="1" si="418">IF(BD452="-",$E452*0.1,$E452)</f>
        <v>0.4140359296955245</v>
      </c>
    </row>
    <row r="453" spans="1:65" x14ac:dyDescent="0.3">
      <c r="A453" s="3" t="str">
        <f>'Forward collapse simulation'!B463</f>
        <v>1.21</v>
      </c>
      <c r="B453" s="3" t="str">
        <f>IF('Forward collapse simulation'!C463="","-",'Forward collapse simulation'!C463)</f>
        <v>-</v>
      </c>
      <c r="C453" s="3">
        <f>'Forward collapse simulation'!E463</f>
        <v>126.87</v>
      </c>
      <c r="D453" s="3">
        <f ca="1">'Forward collapse simulation'!AK463</f>
        <v>84.312710699245457</v>
      </c>
      <c r="E453" s="84">
        <f ca="1">'Forward collapse simulation'!AL463</f>
        <v>3.5843795129605418</v>
      </c>
      <c r="G453" s="3" t="str">
        <f t="shared" si="369"/>
        <v>1.21</v>
      </c>
      <c r="H453" s="3" t="str">
        <f t="shared" si="370"/>
        <v>-</v>
      </c>
      <c r="I453" s="3">
        <f t="shared" si="371"/>
        <v>126.87</v>
      </c>
      <c r="J453" s="3">
        <f t="shared" ca="1" si="372"/>
        <v>84.312710699245457</v>
      </c>
      <c r="K453" s="3">
        <f t="shared" ca="1" si="373"/>
        <v>3.4051605373125144</v>
      </c>
      <c r="M453" s="3" t="str">
        <f t="shared" si="374"/>
        <v>1.21</v>
      </c>
      <c r="N453" s="3" t="str">
        <f t="shared" si="375"/>
        <v>-</v>
      </c>
      <c r="O453" s="3">
        <f t="shared" si="376"/>
        <v>126.87</v>
      </c>
      <c r="P453" s="3">
        <f t="shared" ca="1" si="377"/>
        <v>84.312710699245457</v>
      </c>
      <c r="Q453" s="3">
        <f t="shared" ca="1" si="378"/>
        <v>3.2259415616644875</v>
      </c>
      <c r="R453" s="85"/>
      <c r="S453" s="3" t="str">
        <f t="shared" si="379"/>
        <v>1.21</v>
      </c>
      <c r="T453" s="3" t="str">
        <f t="shared" si="380"/>
        <v>-</v>
      </c>
      <c r="U453" s="3">
        <f t="shared" si="381"/>
        <v>126.87</v>
      </c>
      <c r="V453" s="3">
        <f t="shared" ca="1" si="382"/>
        <v>84.312710699245457</v>
      </c>
      <c r="W453" s="3">
        <f t="shared" ca="1" si="383"/>
        <v>3.0467225860164606</v>
      </c>
      <c r="X453" s="85"/>
      <c r="Y453" s="3" t="str">
        <f t="shared" si="384"/>
        <v>1.21</v>
      </c>
      <c r="Z453" s="3" t="str">
        <f t="shared" si="385"/>
        <v>-</v>
      </c>
      <c r="AA453" s="3">
        <f t="shared" si="386"/>
        <v>126.87</v>
      </c>
      <c r="AB453" s="3">
        <f t="shared" ca="1" si="387"/>
        <v>84.312710699245457</v>
      </c>
      <c r="AC453" s="3">
        <f t="shared" ca="1" si="388"/>
        <v>2.8675036103684337</v>
      </c>
      <c r="AE453" s="3" t="str">
        <f t="shared" si="389"/>
        <v>1.21</v>
      </c>
      <c r="AF453" s="3" t="str">
        <f t="shared" si="390"/>
        <v>-</v>
      </c>
      <c r="AG453" s="3">
        <f t="shared" si="391"/>
        <v>126.87</v>
      </c>
      <c r="AH453" s="3">
        <f t="shared" ca="1" si="392"/>
        <v>84.312710699245457</v>
      </c>
      <c r="AI453" s="3">
        <f t="shared" ca="1" si="393"/>
        <v>2.6882846347204064</v>
      </c>
      <c r="AK453" s="3" t="str">
        <f t="shared" si="394"/>
        <v>1.21</v>
      </c>
      <c r="AL453" s="3" t="str">
        <f t="shared" si="395"/>
        <v>-</v>
      </c>
      <c r="AM453" s="3">
        <f t="shared" si="396"/>
        <v>126.87</v>
      </c>
      <c r="AN453" s="3">
        <f t="shared" ca="1" si="397"/>
        <v>84.312710699245457</v>
      </c>
      <c r="AO453" s="3">
        <f t="shared" ca="1" si="398"/>
        <v>2.509065659072379</v>
      </c>
      <c r="AQ453" s="3" t="str">
        <f t="shared" si="399"/>
        <v>1.21</v>
      </c>
      <c r="AR453" s="3" t="str">
        <f t="shared" si="400"/>
        <v>-</v>
      </c>
      <c r="AS453" s="3">
        <f t="shared" si="401"/>
        <v>126.87</v>
      </c>
      <c r="AT453" s="3">
        <f t="shared" ca="1" si="402"/>
        <v>84.312710699245457</v>
      </c>
      <c r="AU453" s="3">
        <f t="shared" ca="1" si="403"/>
        <v>2.1506277077763252</v>
      </c>
      <c r="AW453" s="3" t="str">
        <f t="shared" si="404"/>
        <v>1.21</v>
      </c>
      <c r="AX453" s="3" t="str">
        <f t="shared" si="405"/>
        <v>-</v>
      </c>
      <c r="AY453" s="3">
        <f t="shared" si="406"/>
        <v>126.87</v>
      </c>
      <c r="AZ453" s="3">
        <f t="shared" ca="1" si="407"/>
        <v>84.312710699245457</v>
      </c>
      <c r="BA453" s="3">
        <f t="shared" ca="1" si="408"/>
        <v>1.7921897564802709</v>
      </c>
      <c r="BC453" s="3" t="str">
        <f t="shared" si="409"/>
        <v>1.21</v>
      </c>
      <c r="BD453" s="3" t="str">
        <f t="shared" si="410"/>
        <v>-</v>
      </c>
      <c r="BE453" s="3">
        <f t="shared" si="411"/>
        <v>126.87</v>
      </c>
      <c r="BF453" s="3">
        <f t="shared" ca="1" si="412"/>
        <v>84.312710699245457</v>
      </c>
      <c r="BG453" s="3">
        <f t="shared" ca="1" si="413"/>
        <v>1.0753138538881626</v>
      </c>
      <c r="BI453" s="3" t="str">
        <f t="shared" si="414"/>
        <v>1.21</v>
      </c>
      <c r="BJ453" s="3" t="str">
        <f t="shared" si="415"/>
        <v>-</v>
      </c>
      <c r="BK453" s="3">
        <f t="shared" si="416"/>
        <v>126.87</v>
      </c>
      <c r="BL453" s="3">
        <f t="shared" ca="1" si="417"/>
        <v>84.312710699245457</v>
      </c>
      <c r="BM453" s="3">
        <f t="shared" ca="1" si="418"/>
        <v>0.35843795129605421</v>
      </c>
    </row>
    <row r="454" spans="1:65" x14ac:dyDescent="0.3">
      <c r="A454" s="3" t="str">
        <f>'Forward collapse simulation'!B464</f>
        <v>1.21</v>
      </c>
      <c r="B454" s="3" t="str">
        <f>IF('Forward collapse simulation'!C464="","-",'Forward collapse simulation'!C464)</f>
        <v>-</v>
      </c>
      <c r="C454" s="3">
        <f>'Forward collapse simulation'!E464</f>
        <v>130.08000000000001</v>
      </c>
      <c r="D454" s="3">
        <f ca="1">'Forward collapse simulation'!AK464</f>
        <v>76.454698644378311</v>
      </c>
      <c r="E454" s="84">
        <f ca="1">'Forward collapse simulation'!AL464</f>
        <v>3.8014287447647361</v>
      </c>
      <c r="G454" s="3" t="str">
        <f t="shared" si="369"/>
        <v>1.21</v>
      </c>
      <c r="H454" s="3" t="str">
        <f t="shared" si="370"/>
        <v>-</v>
      </c>
      <c r="I454" s="3">
        <f t="shared" si="371"/>
        <v>130.08000000000001</v>
      </c>
      <c r="J454" s="3">
        <f t="shared" ca="1" si="372"/>
        <v>76.454698644378311</v>
      </c>
      <c r="K454" s="3">
        <f t="shared" ca="1" si="373"/>
        <v>3.6113573075264993</v>
      </c>
      <c r="M454" s="3" t="str">
        <f t="shared" si="374"/>
        <v>1.21</v>
      </c>
      <c r="N454" s="3" t="str">
        <f t="shared" si="375"/>
        <v>-</v>
      </c>
      <c r="O454" s="3">
        <f t="shared" si="376"/>
        <v>130.08000000000001</v>
      </c>
      <c r="P454" s="3">
        <f t="shared" ca="1" si="377"/>
        <v>76.454698644378311</v>
      </c>
      <c r="Q454" s="3">
        <f t="shared" ca="1" si="378"/>
        <v>3.4212858702882625</v>
      </c>
      <c r="R454" s="85"/>
      <c r="S454" s="3" t="str">
        <f t="shared" si="379"/>
        <v>1.21</v>
      </c>
      <c r="T454" s="3" t="str">
        <f t="shared" si="380"/>
        <v>-</v>
      </c>
      <c r="U454" s="3">
        <f t="shared" si="381"/>
        <v>130.08000000000001</v>
      </c>
      <c r="V454" s="3">
        <f t="shared" ca="1" si="382"/>
        <v>76.454698644378311</v>
      </c>
      <c r="W454" s="3">
        <f t="shared" ca="1" si="383"/>
        <v>3.2312144330500256</v>
      </c>
      <c r="X454" s="85"/>
      <c r="Y454" s="3" t="str">
        <f t="shared" si="384"/>
        <v>1.21</v>
      </c>
      <c r="Z454" s="3" t="str">
        <f t="shared" si="385"/>
        <v>-</v>
      </c>
      <c r="AA454" s="3">
        <f t="shared" si="386"/>
        <v>130.08000000000001</v>
      </c>
      <c r="AB454" s="3">
        <f t="shared" ca="1" si="387"/>
        <v>76.454698644378311</v>
      </c>
      <c r="AC454" s="3">
        <f t="shared" ca="1" si="388"/>
        <v>3.0411429958117893</v>
      </c>
      <c r="AE454" s="3" t="str">
        <f t="shared" si="389"/>
        <v>1.21</v>
      </c>
      <c r="AF454" s="3" t="str">
        <f t="shared" si="390"/>
        <v>-</v>
      </c>
      <c r="AG454" s="3">
        <f t="shared" si="391"/>
        <v>130.08000000000001</v>
      </c>
      <c r="AH454" s="3">
        <f t="shared" ca="1" si="392"/>
        <v>76.454698644378311</v>
      </c>
      <c r="AI454" s="3">
        <f t="shared" ca="1" si="393"/>
        <v>2.851071558573552</v>
      </c>
      <c r="AK454" s="3" t="str">
        <f t="shared" si="394"/>
        <v>1.21</v>
      </c>
      <c r="AL454" s="3" t="str">
        <f t="shared" si="395"/>
        <v>-</v>
      </c>
      <c r="AM454" s="3">
        <f t="shared" si="396"/>
        <v>130.08000000000001</v>
      </c>
      <c r="AN454" s="3">
        <f t="shared" ca="1" si="397"/>
        <v>76.454698644378311</v>
      </c>
      <c r="AO454" s="3">
        <f t="shared" ca="1" si="398"/>
        <v>2.6610001213353152</v>
      </c>
      <c r="AQ454" s="3" t="str">
        <f t="shared" si="399"/>
        <v>1.21</v>
      </c>
      <c r="AR454" s="3" t="str">
        <f t="shared" si="400"/>
        <v>-</v>
      </c>
      <c r="AS454" s="3">
        <f t="shared" si="401"/>
        <v>130.08000000000001</v>
      </c>
      <c r="AT454" s="3">
        <f t="shared" ca="1" si="402"/>
        <v>76.454698644378311</v>
      </c>
      <c r="AU454" s="3">
        <f t="shared" ca="1" si="403"/>
        <v>2.2808572468588415</v>
      </c>
      <c r="AW454" s="3" t="str">
        <f t="shared" si="404"/>
        <v>1.21</v>
      </c>
      <c r="AX454" s="3" t="str">
        <f t="shared" si="405"/>
        <v>-</v>
      </c>
      <c r="AY454" s="3">
        <f t="shared" si="406"/>
        <v>130.08000000000001</v>
      </c>
      <c r="AZ454" s="3">
        <f t="shared" ca="1" si="407"/>
        <v>76.454698644378311</v>
      </c>
      <c r="BA454" s="3">
        <f t="shared" ca="1" si="408"/>
        <v>1.9007143723823681</v>
      </c>
      <c r="BC454" s="3" t="str">
        <f t="shared" si="409"/>
        <v>1.21</v>
      </c>
      <c r="BD454" s="3" t="str">
        <f t="shared" si="410"/>
        <v>-</v>
      </c>
      <c r="BE454" s="3">
        <f t="shared" si="411"/>
        <v>130.08000000000001</v>
      </c>
      <c r="BF454" s="3">
        <f t="shared" ca="1" si="412"/>
        <v>76.454698644378311</v>
      </c>
      <c r="BG454" s="3">
        <f t="shared" ca="1" si="413"/>
        <v>1.1404286234294208</v>
      </c>
      <c r="BI454" s="3" t="str">
        <f t="shared" si="414"/>
        <v>1.21</v>
      </c>
      <c r="BJ454" s="3" t="str">
        <f t="shared" si="415"/>
        <v>-</v>
      </c>
      <c r="BK454" s="3">
        <f t="shared" si="416"/>
        <v>130.08000000000001</v>
      </c>
      <c r="BL454" s="3">
        <f t="shared" ca="1" si="417"/>
        <v>76.454698644378311</v>
      </c>
      <c r="BM454" s="3">
        <f t="shared" ca="1" si="418"/>
        <v>0.38014287447647366</v>
      </c>
    </row>
    <row r="455" spans="1:65" x14ac:dyDescent="0.3">
      <c r="A455" s="3" t="str">
        <f>'Forward collapse simulation'!B465</f>
        <v>1.21</v>
      </c>
      <c r="B455" s="3" t="str">
        <f>IF('Forward collapse simulation'!C465="","-",'Forward collapse simulation'!C465)</f>
        <v>-</v>
      </c>
      <c r="C455" s="3">
        <f>'Forward collapse simulation'!E465</f>
        <v>131.82</v>
      </c>
      <c r="D455" s="3">
        <f ca="1">'Forward collapse simulation'!AK465</f>
        <v>62.6389989310902</v>
      </c>
      <c r="E455" s="84">
        <f ca="1">'Forward collapse simulation'!AL465</f>
        <v>3.9345800690881356</v>
      </c>
      <c r="G455" s="3" t="str">
        <f t="shared" si="369"/>
        <v>1.21</v>
      </c>
      <c r="H455" s="3" t="str">
        <f t="shared" si="370"/>
        <v>-</v>
      </c>
      <c r="I455" s="3">
        <f t="shared" si="371"/>
        <v>131.82</v>
      </c>
      <c r="J455" s="3">
        <f t="shared" ca="1" si="372"/>
        <v>62.6389989310902</v>
      </c>
      <c r="K455" s="3">
        <f t="shared" ca="1" si="373"/>
        <v>3.7378510656337287</v>
      </c>
      <c r="M455" s="3" t="str">
        <f t="shared" si="374"/>
        <v>1.21</v>
      </c>
      <c r="N455" s="3" t="str">
        <f t="shared" si="375"/>
        <v>-</v>
      </c>
      <c r="O455" s="3">
        <f t="shared" si="376"/>
        <v>131.82</v>
      </c>
      <c r="P455" s="3">
        <f t="shared" ca="1" si="377"/>
        <v>62.6389989310902</v>
      </c>
      <c r="Q455" s="3">
        <f t="shared" ca="1" si="378"/>
        <v>3.5411220621793222</v>
      </c>
      <c r="R455" s="85"/>
      <c r="S455" s="3" t="str">
        <f t="shared" si="379"/>
        <v>1.21</v>
      </c>
      <c r="T455" s="3" t="str">
        <f t="shared" si="380"/>
        <v>-</v>
      </c>
      <c r="U455" s="3">
        <f t="shared" si="381"/>
        <v>131.82</v>
      </c>
      <c r="V455" s="3">
        <f t="shared" ca="1" si="382"/>
        <v>62.6389989310902</v>
      </c>
      <c r="W455" s="3">
        <f t="shared" ca="1" si="383"/>
        <v>3.3443930587249153</v>
      </c>
      <c r="X455" s="85"/>
      <c r="Y455" s="3" t="str">
        <f t="shared" si="384"/>
        <v>1.21</v>
      </c>
      <c r="Z455" s="3" t="str">
        <f t="shared" si="385"/>
        <v>-</v>
      </c>
      <c r="AA455" s="3">
        <f t="shared" si="386"/>
        <v>131.82</v>
      </c>
      <c r="AB455" s="3">
        <f t="shared" ca="1" si="387"/>
        <v>62.6389989310902</v>
      </c>
      <c r="AC455" s="3">
        <f t="shared" ca="1" si="388"/>
        <v>3.1476640552705089</v>
      </c>
      <c r="AE455" s="3" t="str">
        <f t="shared" si="389"/>
        <v>1.21</v>
      </c>
      <c r="AF455" s="3" t="str">
        <f t="shared" si="390"/>
        <v>-</v>
      </c>
      <c r="AG455" s="3">
        <f t="shared" si="391"/>
        <v>131.82</v>
      </c>
      <c r="AH455" s="3">
        <f t="shared" ca="1" si="392"/>
        <v>62.6389989310902</v>
      </c>
      <c r="AI455" s="3">
        <f t="shared" ca="1" si="393"/>
        <v>2.9509350518161019</v>
      </c>
      <c r="AK455" s="3" t="str">
        <f t="shared" si="394"/>
        <v>1.21</v>
      </c>
      <c r="AL455" s="3" t="str">
        <f t="shared" si="395"/>
        <v>-</v>
      </c>
      <c r="AM455" s="3">
        <f t="shared" si="396"/>
        <v>131.82</v>
      </c>
      <c r="AN455" s="3">
        <f t="shared" ca="1" si="397"/>
        <v>62.6389989310902</v>
      </c>
      <c r="AO455" s="3">
        <f t="shared" ca="1" si="398"/>
        <v>2.7542060483616946</v>
      </c>
      <c r="AQ455" s="3" t="str">
        <f t="shared" si="399"/>
        <v>1.21</v>
      </c>
      <c r="AR455" s="3" t="str">
        <f t="shared" si="400"/>
        <v>-</v>
      </c>
      <c r="AS455" s="3">
        <f t="shared" si="401"/>
        <v>131.82</v>
      </c>
      <c r="AT455" s="3">
        <f t="shared" ca="1" si="402"/>
        <v>62.6389989310902</v>
      </c>
      <c r="AU455" s="3">
        <f t="shared" ca="1" si="403"/>
        <v>2.3607480414528812</v>
      </c>
      <c r="AW455" s="3" t="str">
        <f t="shared" si="404"/>
        <v>1.21</v>
      </c>
      <c r="AX455" s="3" t="str">
        <f t="shared" si="405"/>
        <v>-</v>
      </c>
      <c r="AY455" s="3">
        <f t="shared" si="406"/>
        <v>131.82</v>
      </c>
      <c r="AZ455" s="3">
        <f t="shared" ca="1" si="407"/>
        <v>62.6389989310902</v>
      </c>
      <c r="BA455" s="3">
        <f t="shared" ca="1" si="408"/>
        <v>1.9672900345440678</v>
      </c>
      <c r="BC455" s="3" t="str">
        <f t="shared" si="409"/>
        <v>1.21</v>
      </c>
      <c r="BD455" s="3" t="str">
        <f t="shared" si="410"/>
        <v>-</v>
      </c>
      <c r="BE455" s="3">
        <f t="shared" si="411"/>
        <v>131.82</v>
      </c>
      <c r="BF455" s="3">
        <f t="shared" ca="1" si="412"/>
        <v>62.6389989310902</v>
      </c>
      <c r="BG455" s="3">
        <f t="shared" ca="1" si="413"/>
        <v>1.1803740207264406</v>
      </c>
      <c r="BI455" s="3" t="str">
        <f t="shared" si="414"/>
        <v>1.21</v>
      </c>
      <c r="BJ455" s="3" t="str">
        <f t="shared" si="415"/>
        <v>-</v>
      </c>
      <c r="BK455" s="3">
        <f t="shared" si="416"/>
        <v>131.82</v>
      </c>
      <c r="BL455" s="3">
        <f t="shared" ca="1" si="417"/>
        <v>62.6389989310902</v>
      </c>
      <c r="BM455" s="3">
        <f t="shared" ca="1" si="418"/>
        <v>0.39345800690881361</v>
      </c>
    </row>
    <row r="456" spans="1:65" x14ac:dyDescent="0.3">
      <c r="A456" s="3" t="str">
        <f>'Forward collapse simulation'!B466</f>
        <v>1.21</v>
      </c>
      <c r="B456" s="3" t="str">
        <f>IF('Forward collapse simulation'!C466="","-",'Forward collapse simulation'!C466)</f>
        <v>-</v>
      </c>
      <c r="C456" s="3">
        <f>'Forward collapse simulation'!E466</f>
        <v>132.94</v>
      </c>
      <c r="D456" s="3">
        <f ca="1">'Forward collapse simulation'!AK466</f>
        <v>49.305390626126496</v>
      </c>
      <c r="E456" s="84">
        <f ca="1">'Forward collapse simulation'!AL466</f>
        <v>2.7171295955060231</v>
      </c>
      <c r="G456" s="3" t="str">
        <f t="shared" si="369"/>
        <v>1.21</v>
      </c>
      <c r="H456" s="3" t="str">
        <f t="shared" si="370"/>
        <v>-</v>
      </c>
      <c r="I456" s="3">
        <f t="shared" si="371"/>
        <v>132.94</v>
      </c>
      <c r="J456" s="3">
        <f t="shared" ca="1" si="372"/>
        <v>49.305390626126496</v>
      </c>
      <c r="K456" s="3">
        <f t="shared" ca="1" si="373"/>
        <v>2.5812731157307218</v>
      </c>
      <c r="M456" s="3" t="str">
        <f t="shared" si="374"/>
        <v>1.21</v>
      </c>
      <c r="N456" s="3" t="str">
        <f t="shared" si="375"/>
        <v>-</v>
      </c>
      <c r="O456" s="3">
        <f t="shared" si="376"/>
        <v>132.94</v>
      </c>
      <c r="P456" s="3">
        <f t="shared" ca="1" si="377"/>
        <v>49.305390626126496</v>
      </c>
      <c r="Q456" s="3">
        <f t="shared" ca="1" si="378"/>
        <v>2.445416635955421</v>
      </c>
      <c r="R456" s="85"/>
      <c r="S456" s="3" t="str">
        <f t="shared" si="379"/>
        <v>1.21</v>
      </c>
      <c r="T456" s="3" t="str">
        <f t="shared" si="380"/>
        <v>-</v>
      </c>
      <c r="U456" s="3">
        <f t="shared" si="381"/>
        <v>132.94</v>
      </c>
      <c r="V456" s="3">
        <f t="shared" ca="1" si="382"/>
        <v>49.305390626126496</v>
      </c>
      <c r="W456" s="3">
        <f t="shared" ca="1" si="383"/>
        <v>2.3095601561801193</v>
      </c>
      <c r="X456" s="85"/>
      <c r="Y456" s="3" t="str">
        <f t="shared" si="384"/>
        <v>1.21</v>
      </c>
      <c r="Z456" s="3" t="str">
        <f t="shared" si="385"/>
        <v>-</v>
      </c>
      <c r="AA456" s="3">
        <f t="shared" si="386"/>
        <v>132.94</v>
      </c>
      <c r="AB456" s="3">
        <f t="shared" ca="1" si="387"/>
        <v>49.305390626126496</v>
      </c>
      <c r="AC456" s="3">
        <f t="shared" ca="1" si="388"/>
        <v>2.1737036764048185</v>
      </c>
      <c r="AE456" s="3" t="str">
        <f t="shared" si="389"/>
        <v>1.21</v>
      </c>
      <c r="AF456" s="3" t="str">
        <f t="shared" si="390"/>
        <v>-</v>
      </c>
      <c r="AG456" s="3">
        <f t="shared" si="391"/>
        <v>132.94</v>
      </c>
      <c r="AH456" s="3">
        <f t="shared" ca="1" si="392"/>
        <v>49.305390626126496</v>
      </c>
      <c r="AI456" s="3">
        <f t="shared" ca="1" si="393"/>
        <v>2.0378471966295173</v>
      </c>
      <c r="AK456" s="3" t="str">
        <f t="shared" si="394"/>
        <v>1.21</v>
      </c>
      <c r="AL456" s="3" t="str">
        <f t="shared" si="395"/>
        <v>-</v>
      </c>
      <c r="AM456" s="3">
        <f t="shared" si="396"/>
        <v>132.94</v>
      </c>
      <c r="AN456" s="3">
        <f t="shared" ca="1" si="397"/>
        <v>49.305390626126496</v>
      </c>
      <c r="AO456" s="3">
        <f t="shared" ca="1" si="398"/>
        <v>1.9019907168542161</v>
      </c>
      <c r="AQ456" s="3" t="str">
        <f t="shared" si="399"/>
        <v>1.21</v>
      </c>
      <c r="AR456" s="3" t="str">
        <f t="shared" si="400"/>
        <v>-</v>
      </c>
      <c r="AS456" s="3">
        <f t="shared" si="401"/>
        <v>132.94</v>
      </c>
      <c r="AT456" s="3">
        <f t="shared" ca="1" si="402"/>
        <v>49.305390626126496</v>
      </c>
      <c r="AU456" s="3">
        <f t="shared" ca="1" si="403"/>
        <v>1.6302777573036138</v>
      </c>
      <c r="AW456" s="3" t="str">
        <f t="shared" si="404"/>
        <v>1.21</v>
      </c>
      <c r="AX456" s="3" t="str">
        <f t="shared" si="405"/>
        <v>-</v>
      </c>
      <c r="AY456" s="3">
        <f t="shared" si="406"/>
        <v>132.94</v>
      </c>
      <c r="AZ456" s="3">
        <f t="shared" ca="1" si="407"/>
        <v>49.305390626126496</v>
      </c>
      <c r="BA456" s="3">
        <f t="shared" ca="1" si="408"/>
        <v>1.3585647977530115</v>
      </c>
      <c r="BC456" s="3" t="str">
        <f t="shared" si="409"/>
        <v>1.21</v>
      </c>
      <c r="BD456" s="3" t="str">
        <f t="shared" si="410"/>
        <v>-</v>
      </c>
      <c r="BE456" s="3">
        <f t="shared" si="411"/>
        <v>132.94</v>
      </c>
      <c r="BF456" s="3">
        <f t="shared" ca="1" si="412"/>
        <v>49.305390626126496</v>
      </c>
      <c r="BG456" s="3">
        <f t="shared" ca="1" si="413"/>
        <v>0.8151388786518069</v>
      </c>
      <c r="BI456" s="3" t="str">
        <f t="shared" si="414"/>
        <v>1.21</v>
      </c>
      <c r="BJ456" s="3" t="str">
        <f t="shared" si="415"/>
        <v>-</v>
      </c>
      <c r="BK456" s="3">
        <f t="shared" si="416"/>
        <v>132.94</v>
      </c>
      <c r="BL456" s="3">
        <f t="shared" ca="1" si="417"/>
        <v>49.305390626126496</v>
      </c>
      <c r="BM456" s="3">
        <f t="shared" ca="1" si="418"/>
        <v>0.27171295955060232</v>
      </c>
    </row>
    <row r="457" spans="1:65" x14ac:dyDescent="0.3">
      <c r="A457" s="3" t="str">
        <f>'Forward collapse simulation'!B467</f>
        <v>1.21</v>
      </c>
      <c r="B457" s="3" t="str">
        <f>IF('Forward collapse simulation'!C467="","-",'Forward collapse simulation'!C467)</f>
        <v>-</v>
      </c>
      <c r="C457" s="3">
        <f>'Forward collapse simulation'!E467</f>
        <v>133.57</v>
      </c>
      <c r="D457" s="3">
        <f>'Forward collapse simulation'!AK467</f>
        <v>-0.24</v>
      </c>
      <c r="E457" s="84">
        <f>'Forward collapse simulation'!AL467</f>
        <v>1.6479999999999997</v>
      </c>
      <c r="G457" s="3" t="str">
        <f t="shared" si="369"/>
        <v>1.21</v>
      </c>
      <c r="H457" s="3" t="str">
        <f t="shared" si="370"/>
        <v>-</v>
      </c>
      <c r="I457" s="3">
        <f t="shared" si="371"/>
        <v>133.57</v>
      </c>
      <c r="J457" s="3">
        <f t="shared" si="372"/>
        <v>-0.24</v>
      </c>
      <c r="K457" s="3">
        <f t="shared" si="373"/>
        <v>1.5655999999999997</v>
      </c>
      <c r="M457" s="3" t="str">
        <f t="shared" si="374"/>
        <v>1.21</v>
      </c>
      <c r="N457" s="3" t="str">
        <f t="shared" si="375"/>
        <v>-</v>
      </c>
      <c r="O457" s="3">
        <f t="shared" si="376"/>
        <v>133.57</v>
      </c>
      <c r="P457" s="3">
        <f t="shared" si="377"/>
        <v>-0.24</v>
      </c>
      <c r="Q457" s="3">
        <f t="shared" si="378"/>
        <v>1.4831999999999999</v>
      </c>
      <c r="R457" s="85"/>
      <c r="S457" s="3" t="str">
        <f t="shared" si="379"/>
        <v>1.21</v>
      </c>
      <c r="T457" s="3" t="str">
        <f t="shared" si="380"/>
        <v>-</v>
      </c>
      <c r="U457" s="3">
        <f t="shared" si="381"/>
        <v>133.57</v>
      </c>
      <c r="V457" s="3">
        <f t="shared" si="382"/>
        <v>-0.24</v>
      </c>
      <c r="W457" s="3">
        <f t="shared" si="383"/>
        <v>1.4007999999999996</v>
      </c>
      <c r="X457" s="85"/>
      <c r="Y457" s="3" t="str">
        <f t="shared" si="384"/>
        <v>1.21</v>
      </c>
      <c r="Z457" s="3" t="str">
        <f t="shared" si="385"/>
        <v>-</v>
      </c>
      <c r="AA457" s="3">
        <f t="shared" si="386"/>
        <v>133.57</v>
      </c>
      <c r="AB457" s="3">
        <f t="shared" si="387"/>
        <v>-0.24</v>
      </c>
      <c r="AC457" s="3">
        <f t="shared" si="388"/>
        <v>1.3183999999999998</v>
      </c>
      <c r="AE457" s="3" t="str">
        <f t="shared" si="389"/>
        <v>1.21</v>
      </c>
      <c r="AF457" s="3" t="str">
        <f t="shared" si="390"/>
        <v>-</v>
      </c>
      <c r="AG457" s="3">
        <f t="shared" si="391"/>
        <v>133.57</v>
      </c>
      <c r="AH457" s="3">
        <f t="shared" si="392"/>
        <v>-0.24</v>
      </c>
      <c r="AI457" s="3">
        <f t="shared" si="393"/>
        <v>1.2359999999999998</v>
      </c>
      <c r="AK457" s="3" t="str">
        <f t="shared" si="394"/>
        <v>1.21</v>
      </c>
      <c r="AL457" s="3" t="str">
        <f t="shared" si="395"/>
        <v>-</v>
      </c>
      <c r="AM457" s="3">
        <f t="shared" si="396"/>
        <v>133.57</v>
      </c>
      <c r="AN457" s="3">
        <f t="shared" si="397"/>
        <v>-0.24</v>
      </c>
      <c r="AO457" s="3">
        <f t="shared" si="398"/>
        <v>1.1535999999999997</v>
      </c>
      <c r="AQ457" s="3" t="str">
        <f t="shared" si="399"/>
        <v>1.21</v>
      </c>
      <c r="AR457" s="3" t="str">
        <f t="shared" si="400"/>
        <v>-</v>
      </c>
      <c r="AS457" s="3">
        <f t="shared" si="401"/>
        <v>133.57</v>
      </c>
      <c r="AT457" s="3">
        <f t="shared" si="402"/>
        <v>-0.24</v>
      </c>
      <c r="AU457" s="3">
        <f t="shared" si="403"/>
        <v>0.98879999999999979</v>
      </c>
      <c r="AW457" s="3" t="str">
        <f t="shared" si="404"/>
        <v>1.21</v>
      </c>
      <c r="AX457" s="3" t="str">
        <f t="shared" si="405"/>
        <v>-</v>
      </c>
      <c r="AY457" s="3">
        <f t="shared" si="406"/>
        <v>133.57</v>
      </c>
      <c r="AZ457" s="3">
        <f t="shared" si="407"/>
        <v>-0.24</v>
      </c>
      <c r="BA457" s="3">
        <f t="shared" si="408"/>
        <v>0.82399999999999984</v>
      </c>
      <c r="BC457" s="3" t="str">
        <f t="shared" si="409"/>
        <v>1.21</v>
      </c>
      <c r="BD457" s="3" t="str">
        <f t="shared" si="410"/>
        <v>-</v>
      </c>
      <c r="BE457" s="3">
        <f t="shared" si="411"/>
        <v>133.57</v>
      </c>
      <c r="BF457" s="3">
        <f t="shared" si="412"/>
        <v>-0.24</v>
      </c>
      <c r="BG457" s="3">
        <f t="shared" si="413"/>
        <v>0.4943999999999999</v>
      </c>
      <c r="BI457" s="3" t="str">
        <f t="shared" si="414"/>
        <v>1.21</v>
      </c>
      <c r="BJ457" s="3" t="str">
        <f t="shared" si="415"/>
        <v>-</v>
      </c>
      <c r="BK457" s="3">
        <f t="shared" si="416"/>
        <v>133.57</v>
      </c>
      <c r="BL457" s="3">
        <f t="shared" si="417"/>
        <v>-0.24</v>
      </c>
      <c r="BM457" s="3">
        <f t="shared" si="418"/>
        <v>0.16479999999999997</v>
      </c>
    </row>
    <row r="458" spans="1:65" x14ac:dyDescent="0.3">
      <c r="A458" s="3" t="str">
        <f>'Forward collapse simulation'!B468</f>
        <v>1.21</v>
      </c>
      <c r="B458" s="3" t="str">
        <f>IF('Forward collapse simulation'!C468="","-",'Forward collapse simulation'!C468)</f>
        <v>-</v>
      </c>
      <c r="C458" s="3">
        <f>'Forward collapse simulation'!E468</f>
        <v>133.69999999999999</v>
      </c>
      <c r="D458" s="3">
        <f>'Forward collapse simulation'!AK468</f>
        <v>-8.64</v>
      </c>
      <c r="E458" s="84">
        <f>'Forward collapse simulation'!AL468</f>
        <v>2.17</v>
      </c>
      <c r="G458" s="3" t="str">
        <f t="shared" si="369"/>
        <v>1.21</v>
      </c>
      <c r="H458" s="3" t="str">
        <f t="shared" si="370"/>
        <v>-</v>
      </c>
      <c r="I458" s="3">
        <f t="shared" si="371"/>
        <v>133.69999999999999</v>
      </c>
      <c r="J458" s="3">
        <f t="shared" si="372"/>
        <v>-8.64</v>
      </c>
      <c r="K458" s="3">
        <f t="shared" si="373"/>
        <v>2.0614999999999997</v>
      </c>
      <c r="M458" s="3" t="str">
        <f t="shared" si="374"/>
        <v>1.21</v>
      </c>
      <c r="N458" s="3" t="str">
        <f t="shared" si="375"/>
        <v>-</v>
      </c>
      <c r="O458" s="3">
        <f t="shared" si="376"/>
        <v>133.69999999999999</v>
      </c>
      <c r="P458" s="3">
        <f t="shared" si="377"/>
        <v>-8.64</v>
      </c>
      <c r="Q458" s="3">
        <f t="shared" si="378"/>
        <v>1.9530000000000001</v>
      </c>
      <c r="R458" s="85"/>
      <c r="S458" s="3" t="str">
        <f t="shared" si="379"/>
        <v>1.21</v>
      </c>
      <c r="T458" s="3" t="str">
        <f t="shared" si="380"/>
        <v>-</v>
      </c>
      <c r="U458" s="3">
        <f t="shared" si="381"/>
        <v>133.69999999999999</v>
      </c>
      <c r="V458" s="3">
        <f t="shared" si="382"/>
        <v>-8.64</v>
      </c>
      <c r="W458" s="3">
        <f t="shared" si="383"/>
        <v>1.8444999999999998</v>
      </c>
      <c r="X458" s="85"/>
      <c r="Y458" s="3" t="str">
        <f t="shared" si="384"/>
        <v>1.21</v>
      </c>
      <c r="Z458" s="3" t="str">
        <f t="shared" si="385"/>
        <v>-</v>
      </c>
      <c r="AA458" s="3">
        <f t="shared" si="386"/>
        <v>133.69999999999999</v>
      </c>
      <c r="AB458" s="3">
        <f t="shared" si="387"/>
        <v>-8.64</v>
      </c>
      <c r="AC458" s="3">
        <f t="shared" si="388"/>
        <v>1.736</v>
      </c>
      <c r="AE458" s="3" t="str">
        <f t="shared" si="389"/>
        <v>1.21</v>
      </c>
      <c r="AF458" s="3" t="str">
        <f t="shared" si="390"/>
        <v>-</v>
      </c>
      <c r="AG458" s="3">
        <f t="shared" si="391"/>
        <v>133.69999999999999</v>
      </c>
      <c r="AH458" s="3">
        <f t="shared" si="392"/>
        <v>-8.64</v>
      </c>
      <c r="AI458" s="3">
        <f t="shared" si="393"/>
        <v>1.6274999999999999</v>
      </c>
      <c r="AK458" s="3" t="str">
        <f t="shared" si="394"/>
        <v>1.21</v>
      </c>
      <c r="AL458" s="3" t="str">
        <f t="shared" si="395"/>
        <v>-</v>
      </c>
      <c r="AM458" s="3">
        <f t="shared" si="396"/>
        <v>133.69999999999999</v>
      </c>
      <c r="AN458" s="3">
        <f t="shared" si="397"/>
        <v>-8.64</v>
      </c>
      <c r="AO458" s="3">
        <f t="shared" si="398"/>
        <v>1.5189999999999999</v>
      </c>
      <c r="AQ458" s="3" t="str">
        <f t="shared" si="399"/>
        <v>1.21</v>
      </c>
      <c r="AR458" s="3" t="str">
        <f t="shared" si="400"/>
        <v>-</v>
      </c>
      <c r="AS458" s="3">
        <f t="shared" si="401"/>
        <v>133.69999999999999</v>
      </c>
      <c r="AT458" s="3">
        <f t="shared" si="402"/>
        <v>-8.64</v>
      </c>
      <c r="AU458" s="3">
        <f t="shared" si="403"/>
        <v>1.3019999999999998</v>
      </c>
      <c r="AW458" s="3" t="str">
        <f t="shared" si="404"/>
        <v>1.21</v>
      </c>
      <c r="AX458" s="3" t="str">
        <f t="shared" si="405"/>
        <v>-</v>
      </c>
      <c r="AY458" s="3">
        <f t="shared" si="406"/>
        <v>133.69999999999999</v>
      </c>
      <c r="AZ458" s="3">
        <f t="shared" si="407"/>
        <v>-8.64</v>
      </c>
      <c r="BA458" s="3">
        <f t="shared" si="408"/>
        <v>1.085</v>
      </c>
      <c r="BC458" s="3" t="str">
        <f t="shared" si="409"/>
        <v>1.21</v>
      </c>
      <c r="BD458" s="3" t="str">
        <f t="shared" si="410"/>
        <v>-</v>
      </c>
      <c r="BE458" s="3">
        <f t="shared" si="411"/>
        <v>133.69999999999999</v>
      </c>
      <c r="BF458" s="3">
        <f t="shared" si="412"/>
        <v>-8.64</v>
      </c>
      <c r="BG458" s="3">
        <f t="shared" si="413"/>
        <v>0.65099999999999991</v>
      </c>
      <c r="BI458" s="3" t="str">
        <f t="shared" si="414"/>
        <v>1.21</v>
      </c>
      <c r="BJ458" s="3" t="str">
        <f t="shared" si="415"/>
        <v>-</v>
      </c>
      <c r="BK458" s="3">
        <f t="shared" si="416"/>
        <v>133.69999999999999</v>
      </c>
      <c r="BL458" s="3">
        <f t="shared" si="417"/>
        <v>-8.64</v>
      </c>
      <c r="BM458" s="3">
        <f t="shared" si="418"/>
        <v>0.217</v>
      </c>
    </row>
    <row r="459" spans="1:65" x14ac:dyDescent="0.3">
      <c r="A459" s="3" t="str">
        <f>'Forward collapse simulation'!B469</f>
        <v>1.21</v>
      </c>
      <c r="B459" s="3" t="str">
        <f>IF('Forward collapse simulation'!C469="","-",'Forward collapse simulation'!C469)</f>
        <v>-</v>
      </c>
      <c r="C459" s="3">
        <f>'Forward collapse simulation'!E469</f>
        <v>129.69999999999999</v>
      </c>
      <c r="D459" s="3">
        <f>'Forward collapse simulation'!AK469</f>
        <v>-9.25</v>
      </c>
      <c r="E459" s="84">
        <f>'Forward collapse simulation'!AL469</f>
        <v>2.1890000000000001</v>
      </c>
      <c r="G459" s="3" t="str">
        <f t="shared" si="369"/>
        <v>1.21</v>
      </c>
      <c r="H459" s="3" t="str">
        <f t="shared" si="370"/>
        <v>-</v>
      </c>
      <c r="I459" s="3">
        <f t="shared" si="371"/>
        <v>129.69999999999999</v>
      </c>
      <c r="J459" s="3">
        <f t="shared" si="372"/>
        <v>-9.25</v>
      </c>
      <c r="K459" s="3">
        <f t="shared" si="373"/>
        <v>2.0795499999999998</v>
      </c>
      <c r="M459" s="3" t="str">
        <f t="shared" si="374"/>
        <v>1.21</v>
      </c>
      <c r="N459" s="3" t="str">
        <f t="shared" si="375"/>
        <v>-</v>
      </c>
      <c r="O459" s="3">
        <f t="shared" si="376"/>
        <v>129.69999999999999</v>
      </c>
      <c r="P459" s="3">
        <f t="shared" si="377"/>
        <v>-9.25</v>
      </c>
      <c r="Q459" s="3">
        <f t="shared" si="378"/>
        <v>1.9701000000000002</v>
      </c>
      <c r="R459" s="85"/>
      <c r="S459" s="3" t="str">
        <f t="shared" si="379"/>
        <v>1.21</v>
      </c>
      <c r="T459" s="3" t="str">
        <f t="shared" si="380"/>
        <v>-</v>
      </c>
      <c r="U459" s="3">
        <f t="shared" si="381"/>
        <v>129.69999999999999</v>
      </c>
      <c r="V459" s="3">
        <f t="shared" si="382"/>
        <v>-9.25</v>
      </c>
      <c r="W459" s="3">
        <f t="shared" si="383"/>
        <v>1.8606499999999999</v>
      </c>
      <c r="X459" s="85"/>
      <c r="Y459" s="3" t="str">
        <f t="shared" si="384"/>
        <v>1.21</v>
      </c>
      <c r="Z459" s="3" t="str">
        <f t="shared" si="385"/>
        <v>-</v>
      </c>
      <c r="AA459" s="3">
        <f t="shared" si="386"/>
        <v>129.69999999999999</v>
      </c>
      <c r="AB459" s="3">
        <f t="shared" si="387"/>
        <v>-9.25</v>
      </c>
      <c r="AC459" s="3">
        <f t="shared" si="388"/>
        <v>1.7512000000000001</v>
      </c>
      <c r="AE459" s="3" t="str">
        <f t="shared" si="389"/>
        <v>1.21</v>
      </c>
      <c r="AF459" s="3" t="str">
        <f t="shared" si="390"/>
        <v>-</v>
      </c>
      <c r="AG459" s="3">
        <f t="shared" si="391"/>
        <v>129.69999999999999</v>
      </c>
      <c r="AH459" s="3">
        <f t="shared" si="392"/>
        <v>-9.25</v>
      </c>
      <c r="AI459" s="3">
        <f t="shared" si="393"/>
        <v>1.64175</v>
      </c>
      <c r="AK459" s="3" t="str">
        <f t="shared" si="394"/>
        <v>1.21</v>
      </c>
      <c r="AL459" s="3" t="str">
        <f t="shared" si="395"/>
        <v>-</v>
      </c>
      <c r="AM459" s="3">
        <f t="shared" si="396"/>
        <v>129.69999999999999</v>
      </c>
      <c r="AN459" s="3">
        <f t="shared" si="397"/>
        <v>-9.25</v>
      </c>
      <c r="AO459" s="3">
        <f t="shared" si="398"/>
        <v>1.5323</v>
      </c>
      <c r="AQ459" s="3" t="str">
        <f t="shared" si="399"/>
        <v>1.21</v>
      </c>
      <c r="AR459" s="3" t="str">
        <f t="shared" si="400"/>
        <v>-</v>
      </c>
      <c r="AS459" s="3">
        <f t="shared" si="401"/>
        <v>129.69999999999999</v>
      </c>
      <c r="AT459" s="3">
        <f t="shared" si="402"/>
        <v>-9.25</v>
      </c>
      <c r="AU459" s="3">
        <f t="shared" si="403"/>
        <v>1.3133999999999999</v>
      </c>
      <c r="AW459" s="3" t="str">
        <f t="shared" si="404"/>
        <v>1.21</v>
      </c>
      <c r="AX459" s="3" t="str">
        <f t="shared" si="405"/>
        <v>-</v>
      </c>
      <c r="AY459" s="3">
        <f t="shared" si="406"/>
        <v>129.69999999999999</v>
      </c>
      <c r="AZ459" s="3">
        <f t="shared" si="407"/>
        <v>-9.25</v>
      </c>
      <c r="BA459" s="3">
        <f t="shared" si="408"/>
        <v>1.0945</v>
      </c>
      <c r="BC459" s="3" t="str">
        <f t="shared" si="409"/>
        <v>1.21</v>
      </c>
      <c r="BD459" s="3" t="str">
        <f t="shared" si="410"/>
        <v>-</v>
      </c>
      <c r="BE459" s="3">
        <f t="shared" si="411"/>
        <v>129.69999999999999</v>
      </c>
      <c r="BF459" s="3">
        <f t="shared" si="412"/>
        <v>-9.25</v>
      </c>
      <c r="BG459" s="3">
        <f t="shared" si="413"/>
        <v>0.65669999999999995</v>
      </c>
      <c r="BI459" s="3" t="str">
        <f t="shared" si="414"/>
        <v>1.21</v>
      </c>
      <c r="BJ459" s="3" t="str">
        <f t="shared" si="415"/>
        <v>-</v>
      </c>
      <c r="BK459" s="3">
        <f t="shared" si="416"/>
        <v>129.69999999999999</v>
      </c>
      <c r="BL459" s="3">
        <f t="shared" si="417"/>
        <v>-9.25</v>
      </c>
      <c r="BM459" s="3">
        <f t="shared" si="418"/>
        <v>0.21890000000000001</v>
      </c>
    </row>
    <row r="460" spans="1:65" x14ac:dyDescent="0.3">
      <c r="A460" s="3" t="str">
        <f>'Forward collapse simulation'!B470</f>
        <v>1.21</v>
      </c>
      <c r="B460" s="3" t="str">
        <f>IF('Forward collapse simulation'!C470="","-",'Forward collapse simulation'!C470)</f>
        <v>-</v>
      </c>
      <c r="C460" s="3">
        <f>'Forward collapse simulation'!E470</f>
        <v>130.38999999999999</v>
      </c>
      <c r="D460" s="3">
        <f>'Forward collapse simulation'!AK470</f>
        <v>-15.63</v>
      </c>
      <c r="E460" s="84">
        <f>'Forward collapse simulation'!AL470</f>
        <v>1.3880000000000001</v>
      </c>
      <c r="G460" s="3" t="str">
        <f t="shared" si="369"/>
        <v>1.21</v>
      </c>
      <c r="H460" s="3" t="str">
        <f t="shared" si="370"/>
        <v>-</v>
      </c>
      <c r="I460" s="3">
        <f t="shared" si="371"/>
        <v>130.38999999999999</v>
      </c>
      <c r="J460" s="3">
        <f t="shared" si="372"/>
        <v>-15.63</v>
      </c>
      <c r="K460" s="3">
        <f t="shared" si="373"/>
        <v>1.3186</v>
      </c>
      <c r="M460" s="3" t="str">
        <f t="shared" si="374"/>
        <v>1.21</v>
      </c>
      <c r="N460" s="3" t="str">
        <f t="shared" si="375"/>
        <v>-</v>
      </c>
      <c r="O460" s="3">
        <f t="shared" si="376"/>
        <v>130.38999999999999</v>
      </c>
      <c r="P460" s="3">
        <f t="shared" si="377"/>
        <v>-15.63</v>
      </c>
      <c r="Q460" s="3">
        <f t="shared" si="378"/>
        <v>1.2492000000000001</v>
      </c>
      <c r="R460" s="85"/>
      <c r="S460" s="3" t="str">
        <f t="shared" si="379"/>
        <v>1.21</v>
      </c>
      <c r="T460" s="3" t="str">
        <f t="shared" si="380"/>
        <v>-</v>
      </c>
      <c r="U460" s="3">
        <f t="shared" si="381"/>
        <v>130.38999999999999</v>
      </c>
      <c r="V460" s="3">
        <f t="shared" si="382"/>
        <v>-15.63</v>
      </c>
      <c r="W460" s="3">
        <f t="shared" si="383"/>
        <v>1.1798000000000002</v>
      </c>
      <c r="X460" s="85"/>
      <c r="Y460" s="3" t="str">
        <f t="shared" si="384"/>
        <v>1.21</v>
      </c>
      <c r="Z460" s="3" t="str">
        <f t="shared" si="385"/>
        <v>-</v>
      </c>
      <c r="AA460" s="3">
        <f t="shared" si="386"/>
        <v>130.38999999999999</v>
      </c>
      <c r="AB460" s="3">
        <f t="shared" si="387"/>
        <v>-15.63</v>
      </c>
      <c r="AC460" s="3">
        <f t="shared" si="388"/>
        <v>1.1104000000000001</v>
      </c>
      <c r="AE460" s="3" t="str">
        <f t="shared" si="389"/>
        <v>1.21</v>
      </c>
      <c r="AF460" s="3" t="str">
        <f t="shared" si="390"/>
        <v>-</v>
      </c>
      <c r="AG460" s="3">
        <f t="shared" si="391"/>
        <v>130.38999999999999</v>
      </c>
      <c r="AH460" s="3">
        <f t="shared" si="392"/>
        <v>-15.63</v>
      </c>
      <c r="AI460" s="3">
        <f t="shared" si="393"/>
        <v>1.0410000000000001</v>
      </c>
      <c r="AK460" s="3" t="str">
        <f t="shared" si="394"/>
        <v>1.21</v>
      </c>
      <c r="AL460" s="3" t="str">
        <f t="shared" si="395"/>
        <v>-</v>
      </c>
      <c r="AM460" s="3">
        <f t="shared" si="396"/>
        <v>130.38999999999999</v>
      </c>
      <c r="AN460" s="3">
        <f t="shared" si="397"/>
        <v>-15.63</v>
      </c>
      <c r="AO460" s="3">
        <f t="shared" si="398"/>
        <v>0.97160000000000002</v>
      </c>
      <c r="AQ460" s="3" t="str">
        <f t="shared" si="399"/>
        <v>1.21</v>
      </c>
      <c r="AR460" s="3" t="str">
        <f t="shared" si="400"/>
        <v>-</v>
      </c>
      <c r="AS460" s="3">
        <f t="shared" si="401"/>
        <v>130.38999999999999</v>
      </c>
      <c r="AT460" s="3">
        <f t="shared" si="402"/>
        <v>-15.63</v>
      </c>
      <c r="AU460" s="3">
        <f t="shared" si="403"/>
        <v>0.8328000000000001</v>
      </c>
      <c r="AW460" s="3" t="str">
        <f t="shared" si="404"/>
        <v>1.21</v>
      </c>
      <c r="AX460" s="3" t="str">
        <f t="shared" si="405"/>
        <v>-</v>
      </c>
      <c r="AY460" s="3">
        <f t="shared" si="406"/>
        <v>130.38999999999999</v>
      </c>
      <c r="AZ460" s="3">
        <f t="shared" si="407"/>
        <v>-15.63</v>
      </c>
      <c r="BA460" s="3">
        <f t="shared" si="408"/>
        <v>0.69400000000000006</v>
      </c>
      <c r="BC460" s="3" t="str">
        <f t="shared" si="409"/>
        <v>1.21</v>
      </c>
      <c r="BD460" s="3" t="str">
        <f t="shared" si="410"/>
        <v>-</v>
      </c>
      <c r="BE460" s="3">
        <f t="shared" si="411"/>
        <v>130.38999999999999</v>
      </c>
      <c r="BF460" s="3">
        <f t="shared" si="412"/>
        <v>-15.63</v>
      </c>
      <c r="BG460" s="3">
        <f t="shared" si="413"/>
        <v>0.41640000000000005</v>
      </c>
      <c r="BI460" s="3" t="str">
        <f t="shared" si="414"/>
        <v>1.21</v>
      </c>
      <c r="BJ460" s="3" t="str">
        <f t="shared" si="415"/>
        <v>-</v>
      </c>
      <c r="BK460" s="3">
        <f t="shared" si="416"/>
        <v>130.38999999999999</v>
      </c>
      <c r="BL460" s="3">
        <f t="shared" si="417"/>
        <v>-15.63</v>
      </c>
      <c r="BM460" s="3">
        <f t="shared" si="418"/>
        <v>0.13880000000000001</v>
      </c>
    </row>
    <row r="461" spans="1:65" x14ac:dyDescent="0.3">
      <c r="A461" s="3" t="str">
        <f>'Forward collapse simulation'!B471</f>
        <v>1.21</v>
      </c>
      <c r="B461" s="3" t="str">
        <f>IF('Forward collapse simulation'!C471="","-",'Forward collapse simulation'!C471)</f>
        <v>-</v>
      </c>
      <c r="C461" s="3">
        <f>'Forward collapse simulation'!E471</f>
        <v>128.09</v>
      </c>
      <c r="D461" s="3">
        <f>'Forward collapse simulation'!AK471</f>
        <v>-21.58</v>
      </c>
      <c r="E461" s="84">
        <f>'Forward collapse simulation'!AL471</f>
        <v>0.79700000000000004</v>
      </c>
      <c r="G461" s="3" t="str">
        <f t="shared" si="369"/>
        <v>1.21</v>
      </c>
      <c r="H461" s="3" t="str">
        <f t="shared" si="370"/>
        <v>-</v>
      </c>
      <c r="I461" s="3">
        <f t="shared" si="371"/>
        <v>128.09</v>
      </c>
      <c r="J461" s="3">
        <f t="shared" si="372"/>
        <v>-21.58</v>
      </c>
      <c r="K461" s="3">
        <f t="shared" si="373"/>
        <v>0.75714999999999999</v>
      </c>
      <c r="M461" s="3" t="str">
        <f t="shared" si="374"/>
        <v>1.21</v>
      </c>
      <c r="N461" s="3" t="str">
        <f t="shared" si="375"/>
        <v>-</v>
      </c>
      <c r="O461" s="3">
        <f t="shared" si="376"/>
        <v>128.09</v>
      </c>
      <c r="P461" s="3">
        <f t="shared" si="377"/>
        <v>-21.58</v>
      </c>
      <c r="Q461" s="3">
        <f t="shared" si="378"/>
        <v>0.71730000000000005</v>
      </c>
      <c r="R461" s="85"/>
      <c r="S461" s="3" t="str">
        <f t="shared" si="379"/>
        <v>1.21</v>
      </c>
      <c r="T461" s="3" t="str">
        <f t="shared" si="380"/>
        <v>-</v>
      </c>
      <c r="U461" s="3">
        <f t="shared" si="381"/>
        <v>128.09</v>
      </c>
      <c r="V461" s="3">
        <f t="shared" si="382"/>
        <v>-21.58</v>
      </c>
      <c r="W461" s="3">
        <f t="shared" si="383"/>
        <v>0.67745</v>
      </c>
      <c r="X461" s="85"/>
      <c r="Y461" s="3" t="str">
        <f t="shared" si="384"/>
        <v>1.21</v>
      </c>
      <c r="Z461" s="3" t="str">
        <f t="shared" si="385"/>
        <v>-</v>
      </c>
      <c r="AA461" s="3">
        <f t="shared" si="386"/>
        <v>128.09</v>
      </c>
      <c r="AB461" s="3">
        <f t="shared" si="387"/>
        <v>-21.58</v>
      </c>
      <c r="AC461" s="3">
        <f t="shared" si="388"/>
        <v>0.63760000000000006</v>
      </c>
      <c r="AE461" s="3" t="str">
        <f t="shared" si="389"/>
        <v>1.21</v>
      </c>
      <c r="AF461" s="3" t="str">
        <f t="shared" si="390"/>
        <v>-</v>
      </c>
      <c r="AG461" s="3">
        <f t="shared" si="391"/>
        <v>128.09</v>
      </c>
      <c r="AH461" s="3">
        <f t="shared" si="392"/>
        <v>-21.58</v>
      </c>
      <c r="AI461" s="3">
        <f t="shared" si="393"/>
        <v>0.59775</v>
      </c>
      <c r="AK461" s="3" t="str">
        <f t="shared" si="394"/>
        <v>1.21</v>
      </c>
      <c r="AL461" s="3" t="str">
        <f t="shared" si="395"/>
        <v>-</v>
      </c>
      <c r="AM461" s="3">
        <f t="shared" si="396"/>
        <v>128.09</v>
      </c>
      <c r="AN461" s="3">
        <f t="shared" si="397"/>
        <v>-21.58</v>
      </c>
      <c r="AO461" s="3">
        <f t="shared" si="398"/>
        <v>0.55789999999999995</v>
      </c>
      <c r="AQ461" s="3" t="str">
        <f t="shared" si="399"/>
        <v>1.21</v>
      </c>
      <c r="AR461" s="3" t="str">
        <f t="shared" si="400"/>
        <v>-</v>
      </c>
      <c r="AS461" s="3">
        <f t="shared" si="401"/>
        <v>128.09</v>
      </c>
      <c r="AT461" s="3">
        <f t="shared" si="402"/>
        <v>-21.58</v>
      </c>
      <c r="AU461" s="3">
        <f t="shared" si="403"/>
        <v>0.47820000000000001</v>
      </c>
      <c r="AW461" s="3" t="str">
        <f t="shared" si="404"/>
        <v>1.21</v>
      </c>
      <c r="AX461" s="3" t="str">
        <f t="shared" si="405"/>
        <v>-</v>
      </c>
      <c r="AY461" s="3">
        <f t="shared" si="406"/>
        <v>128.09</v>
      </c>
      <c r="AZ461" s="3">
        <f t="shared" si="407"/>
        <v>-21.58</v>
      </c>
      <c r="BA461" s="3">
        <f t="shared" si="408"/>
        <v>0.39850000000000002</v>
      </c>
      <c r="BC461" s="3" t="str">
        <f t="shared" si="409"/>
        <v>1.21</v>
      </c>
      <c r="BD461" s="3" t="str">
        <f t="shared" si="410"/>
        <v>-</v>
      </c>
      <c r="BE461" s="3">
        <f t="shared" si="411"/>
        <v>128.09</v>
      </c>
      <c r="BF461" s="3">
        <f t="shared" si="412"/>
        <v>-21.58</v>
      </c>
      <c r="BG461" s="3">
        <f t="shared" si="413"/>
        <v>0.23910000000000001</v>
      </c>
      <c r="BI461" s="3" t="str">
        <f t="shared" si="414"/>
        <v>1.21</v>
      </c>
      <c r="BJ461" s="3" t="str">
        <f t="shared" si="415"/>
        <v>-</v>
      </c>
      <c r="BK461" s="3">
        <f t="shared" si="416"/>
        <v>128.09</v>
      </c>
      <c r="BL461" s="3">
        <f t="shared" si="417"/>
        <v>-21.58</v>
      </c>
      <c r="BM461" s="3">
        <f t="shared" si="418"/>
        <v>7.9700000000000007E-2</v>
      </c>
    </row>
    <row r="462" spans="1:65" x14ac:dyDescent="0.3">
      <c r="A462" s="3" t="str">
        <f>'Forward collapse simulation'!B472</f>
        <v>1.21</v>
      </c>
      <c r="B462" s="3" t="str">
        <f>IF('Forward collapse simulation'!C472="","-",'Forward collapse simulation'!C472)</f>
        <v>-</v>
      </c>
      <c r="C462" s="3">
        <f>'Forward collapse simulation'!E472</f>
        <v>126.37</v>
      </c>
      <c r="D462" s="3">
        <f>'Forward collapse simulation'!AK472</f>
        <v>-37.53</v>
      </c>
      <c r="E462" s="84">
        <f>'Forward collapse simulation'!AL472</f>
        <v>0.374</v>
      </c>
      <c r="G462" s="3" t="str">
        <f t="shared" si="369"/>
        <v>1.21</v>
      </c>
      <c r="H462" s="3" t="str">
        <f t="shared" si="370"/>
        <v>-</v>
      </c>
      <c r="I462" s="3">
        <f t="shared" si="371"/>
        <v>126.37</v>
      </c>
      <c r="J462" s="3">
        <f t="shared" si="372"/>
        <v>-37.53</v>
      </c>
      <c r="K462" s="3">
        <f t="shared" si="373"/>
        <v>0.3553</v>
      </c>
      <c r="M462" s="3" t="str">
        <f t="shared" si="374"/>
        <v>1.21</v>
      </c>
      <c r="N462" s="3" t="str">
        <f t="shared" si="375"/>
        <v>-</v>
      </c>
      <c r="O462" s="3">
        <f t="shared" si="376"/>
        <v>126.37</v>
      </c>
      <c r="P462" s="3">
        <f t="shared" si="377"/>
        <v>-37.53</v>
      </c>
      <c r="Q462" s="3">
        <f t="shared" si="378"/>
        <v>0.33660000000000001</v>
      </c>
      <c r="R462" s="85"/>
      <c r="S462" s="3" t="str">
        <f t="shared" si="379"/>
        <v>1.21</v>
      </c>
      <c r="T462" s="3" t="str">
        <f t="shared" si="380"/>
        <v>-</v>
      </c>
      <c r="U462" s="3">
        <f t="shared" si="381"/>
        <v>126.37</v>
      </c>
      <c r="V462" s="3">
        <f t="shared" si="382"/>
        <v>-37.53</v>
      </c>
      <c r="W462" s="3">
        <f t="shared" si="383"/>
        <v>0.31790000000000002</v>
      </c>
      <c r="X462" s="85"/>
      <c r="Y462" s="3" t="str">
        <f t="shared" si="384"/>
        <v>1.21</v>
      </c>
      <c r="Z462" s="3" t="str">
        <f t="shared" si="385"/>
        <v>-</v>
      </c>
      <c r="AA462" s="3">
        <f t="shared" si="386"/>
        <v>126.37</v>
      </c>
      <c r="AB462" s="3">
        <f t="shared" si="387"/>
        <v>-37.53</v>
      </c>
      <c r="AC462" s="3">
        <f t="shared" si="388"/>
        <v>0.29920000000000002</v>
      </c>
      <c r="AE462" s="3" t="str">
        <f t="shared" si="389"/>
        <v>1.21</v>
      </c>
      <c r="AF462" s="3" t="str">
        <f t="shared" si="390"/>
        <v>-</v>
      </c>
      <c r="AG462" s="3">
        <f t="shared" si="391"/>
        <v>126.37</v>
      </c>
      <c r="AH462" s="3">
        <f t="shared" si="392"/>
        <v>-37.53</v>
      </c>
      <c r="AI462" s="3">
        <f t="shared" si="393"/>
        <v>0.28049999999999997</v>
      </c>
      <c r="AK462" s="3" t="str">
        <f t="shared" si="394"/>
        <v>1.21</v>
      </c>
      <c r="AL462" s="3" t="str">
        <f t="shared" si="395"/>
        <v>-</v>
      </c>
      <c r="AM462" s="3">
        <f t="shared" si="396"/>
        <v>126.37</v>
      </c>
      <c r="AN462" s="3">
        <f t="shared" si="397"/>
        <v>-37.53</v>
      </c>
      <c r="AO462" s="3">
        <f t="shared" si="398"/>
        <v>0.26179999999999998</v>
      </c>
      <c r="AQ462" s="3" t="str">
        <f t="shared" si="399"/>
        <v>1.21</v>
      </c>
      <c r="AR462" s="3" t="str">
        <f t="shared" si="400"/>
        <v>-</v>
      </c>
      <c r="AS462" s="3">
        <f t="shared" si="401"/>
        <v>126.37</v>
      </c>
      <c r="AT462" s="3">
        <f t="shared" si="402"/>
        <v>-37.53</v>
      </c>
      <c r="AU462" s="3">
        <f t="shared" si="403"/>
        <v>0.22439999999999999</v>
      </c>
      <c r="AW462" s="3" t="str">
        <f t="shared" si="404"/>
        <v>1.21</v>
      </c>
      <c r="AX462" s="3" t="str">
        <f t="shared" si="405"/>
        <v>-</v>
      </c>
      <c r="AY462" s="3">
        <f t="shared" si="406"/>
        <v>126.37</v>
      </c>
      <c r="AZ462" s="3">
        <f t="shared" si="407"/>
        <v>-37.53</v>
      </c>
      <c r="BA462" s="3">
        <f t="shared" si="408"/>
        <v>0.187</v>
      </c>
      <c r="BC462" s="3" t="str">
        <f t="shared" si="409"/>
        <v>1.21</v>
      </c>
      <c r="BD462" s="3" t="str">
        <f t="shared" si="410"/>
        <v>-</v>
      </c>
      <c r="BE462" s="3">
        <f t="shared" si="411"/>
        <v>126.37</v>
      </c>
      <c r="BF462" s="3">
        <f t="shared" si="412"/>
        <v>-37.53</v>
      </c>
      <c r="BG462" s="3">
        <f t="shared" si="413"/>
        <v>0.11219999999999999</v>
      </c>
      <c r="BI462" s="3" t="str">
        <f t="shared" si="414"/>
        <v>1.21</v>
      </c>
      <c r="BJ462" s="3" t="str">
        <f t="shared" si="415"/>
        <v>-</v>
      </c>
      <c r="BK462" s="3">
        <f t="shared" si="416"/>
        <v>126.37</v>
      </c>
      <c r="BL462" s="3">
        <f t="shared" si="417"/>
        <v>-37.53</v>
      </c>
      <c r="BM462" s="3">
        <f t="shared" si="418"/>
        <v>3.7400000000000003E-2</v>
      </c>
    </row>
    <row r="463" spans="1:65" x14ac:dyDescent="0.3">
      <c r="A463" s="3" t="str">
        <f>'Forward collapse simulation'!B473</f>
        <v>1.21</v>
      </c>
      <c r="B463" s="3" t="str">
        <f>IF('Forward collapse simulation'!C473="","-",'Forward collapse simulation'!C473)</f>
        <v>-</v>
      </c>
      <c r="C463" s="3">
        <f>'Forward collapse simulation'!E473</f>
        <v>115.44</v>
      </c>
      <c r="D463" s="3">
        <f>'Forward collapse simulation'!AK473</f>
        <v>-65.73</v>
      </c>
      <c r="E463" s="84">
        <f>'Forward collapse simulation'!AL473</f>
        <v>0.27800000000000002</v>
      </c>
      <c r="G463" s="3" t="str">
        <f t="shared" si="369"/>
        <v>1.21</v>
      </c>
      <c r="H463" s="3" t="str">
        <f t="shared" si="370"/>
        <v>-</v>
      </c>
      <c r="I463" s="3">
        <f t="shared" si="371"/>
        <v>115.44</v>
      </c>
      <c r="J463" s="3">
        <f t="shared" si="372"/>
        <v>-65.73</v>
      </c>
      <c r="K463" s="3">
        <f t="shared" si="373"/>
        <v>0.2641</v>
      </c>
      <c r="M463" s="3" t="str">
        <f t="shared" si="374"/>
        <v>1.21</v>
      </c>
      <c r="N463" s="3" t="str">
        <f t="shared" si="375"/>
        <v>-</v>
      </c>
      <c r="O463" s="3">
        <f t="shared" si="376"/>
        <v>115.44</v>
      </c>
      <c r="P463" s="3">
        <f t="shared" si="377"/>
        <v>-65.73</v>
      </c>
      <c r="Q463" s="3">
        <f t="shared" si="378"/>
        <v>0.25020000000000003</v>
      </c>
      <c r="R463" s="85"/>
      <c r="S463" s="3" t="str">
        <f t="shared" si="379"/>
        <v>1.21</v>
      </c>
      <c r="T463" s="3" t="str">
        <f t="shared" si="380"/>
        <v>-</v>
      </c>
      <c r="U463" s="3">
        <f t="shared" si="381"/>
        <v>115.44</v>
      </c>
      <c r="V463" s="3">
        <f t="shared" si="382"/>
        <v>-65.73</v>
      </c>
      <c r="W463" s="3">
        <f t="shared" si="383"/>
        <v>0.23630000000000001</v>
      </c>
      <c r="X463" s="85"/>
      <c r="Y463" s="3" t="str">
        <f t="shared" si="384"/>
        <v>1.21</v>
      </c>
      <c r="Z463" s="3" t="str">
        <f t="shared" si="385"/>
        <v>-</v>
      </c>
      <c r="AA463" s="3">
        <f t="shared" si="386"/>
        <v>115.44</v>
      </c>
      <c r="AB463" s="3">
        <f t="shared" si="387"/>
        <v>-65.73</v>
      </c>
      <c r="AC463" s="3">
        <f t="shared" si="388"/>
        <v>0.22240000000000004</v>
      </c>
      <c r="AE463" s="3" t="str">
        <f t="shared" si="389"/>
        <v>1.21</v>
      </c>
      <c r="AF463" s="3" t="str">
        <f t="shared" si="390"/>
        <v>-</v>
      </c>
      <c r="AG463" s="3">
        <f t="shared" si="391"/>
        <v>115.44</v>
      </c>
      <c r="AH463" s="3">
        <f t="shared" si="392"/>
        <v>-65.73</v>
      </c>
      <c r="AI463" s="3">
        <f t="shared" si="393"/>
        <v>0.20850000000000002</v>
      </c>
      <c r="AK463" s="3" t="str">
        <f t="shared" si="394"/>
        <v>1.21</v>
      </c>
      <c r="AL463" s="3" t="str">
        <f t="shared" si="395"/>
        <v>-</v>
      </c>
      <c r="AM463" s="3">
        <f t="shared" si="396"/>
        <v>115.44</v>
      </c>
      <c r="AN463" s="3">
        <f t="shared" si="397"/>
        <v>-65.73</v>
      </c>
      <c r="AO463" s="3">
        <f t="shared" si="398"/>
        <v>0.1946</v>
      </c>
      <c r="AQ463" s="3" t="str">
        <f t="shared" si="399"/>
        <v>1.21</v>
      </c>
      <c r="AR463" s="3" t="str">
        <f t="shared" si="400"/>
        <v>-</v>
      </c>
      <c r="AS463" s="3">
        <f t="shared" si="401"/>
        <v>115.44</v>
      </c>
      <c r="AT463" s="3">
        <f t="shared" si="402"/>
        <v>-65.73</v>
      </c>
      <c r="AU463" s="3">
        <f t="shared" si="403"/>
        <v>0.1668</v>
      </c>
      <c r="AW463" s="3" t="str">
        <f t="shared" si="404"/>
        <v>1.21</v>
      </c>
      <c r="AX463" s="3" t="str">
        <f t="shared" si="405"/>
        <v>-</v>
      </c>
      <c r="AY463" s="3">
        <f t="shared" si="406"/>
        <v>115.44</v>
      </c>
      <c r="AZ463" s="3">
        <f t="shared" si="407"/>
        <v>-65.73</v>
      </c>
      <c r="BA463" s="3">
        <f t="shared" si="408"/>
        <v>0.13900000000000001</v>
      </c>
      <c r="BC463" s="3" t="str">
        <f t="shared" si="409"/>
        <v>1.21</v>
      </c>
      <c r="BD463" s="3" t="str">
        <f t="shared" si="410"/>
        <v>-</v>
      </c>
      <c r="BE463" s="3">
        <f t="shared" si="411"/>
        <v>115.44</v>
      </c>
      <c r="BF463" s="3">
        <f t="shared" si="412"/>
        <v>-65.73</v>
      </c>
      <c r="BG463" s="3">
        <f t="shared" si="413"/>
        <v>8.3400000000000002E-2</v>
      </c>
      <c r="BI463" s="3" t="str">
        <f t="shared" si="414"/>
        <v>1.21</v>
      </c>
      <c r="BJ463" s="3" t="str">
        <f t="shared" si="415"/>
        <v>-</v>
      </c>
      <c r="BK463" s="3">
        <f t="shared" si="416"/>
        <v>115.44</v>
      </c>
      <c r="BL463" s="3">
        <f t="shared" si="417"/>
        <v>-65.73</v>
      </c>
      <c r="BM463" s="3">
        <f t="shared" si="418"/>
        <v>2.7800000000000005E-2</v>
      </c>
    </row>
    <row r="464" spans="1:65" x14ac:dyDescent="0.3">
      <c r="A464" s="3" t="str">
        <f>'Forward collapse simulation'!B474</f>
        <v>1.21</v>
      </c>
      <c r="B464" s="3" t="str">
        <f>IF('Forward collapse simulation'!C474="","-",'Forward collapse simulation'!C474)</f>
        <v>1.22</v>
      </c>
      <c r="C464" s="3">
        <f>'Forward collapse simulation'!E474</f>
        <v>37.68</v>
      </c>
      <c r="D464" s="3">
        <f>'Forward collapse simulation'!AK474</f>
        <v>2.52</v>
      </c>
      <c r="E464" s="84">
        <f>'Forward collapse simulation'!AL474</f>
        <v>6.7850000000000001</v>
      </c>
      <c r="G464" s="3" t="str">
        <f t="shared" si="369"/>
        <v>1.21</v>
      </c>
      <c r="H464" s="3" t="str">
        <f t="shared" si="370"/>
        <v>1.22</v>
      </c>
      <c r="I464" s="3">
        <f t="shared" si="371"/>
        <v>37.68</v>
      </c>
      <c r="J464" s="3">
        <f t="shared" si="372"/>
        <v>2.52</v>
      </c>
      <c r="K464" s="3">
        <f t="shared" si="373"/>
        <v>6.7850000000000001</v>
      </c>
      <c r="M464" s="3" t="str">
        <f t="shared" si="374"/>
        <v>1.21</v>
      </c>
      <c r="N464" s="3" t="str">
        <f t="shared" si="375"/>
        <v>1.22</v>
      </c>
      <c r="O464" s="3">
        <f t="shared" si="376"/>
        <v>37.68</v>
      </c>
      <c r="P464" s="3">
        <f t="shared" si="377"/>
        <v>2.52</v>
      </c>
      <c r="Q464" s="3">
        <f t="shared" si="378"/>
        <v>6.7850000000000001</v>
      </c>
      <c r="R464" s="85"/>
      <c r="S464" s="3" t="str">
        <f t="shared" si="379"/>
        <v>1.21</v>
      </c>
      <c r="T464" s="3" t="str">
        <f t="shared" si="380"/>
        <v>1.22</v>
      </c>
      <c r="U464" s="3">
        <f t="shared" si="381"/>
        <v>37.68</v>
      </c>
      <c r="V464" s="3">
        <f t="shared" si="382"/>
        <v>2.52</v>
      </c>
      <c r="W464" s="3">
        <f t="shared" si="383"/>
        <v>6.7850000000000001</v>
      </c>
      <c r="X464" s="85"/>
      <c r="Y464" s="3" t="str">
        <f t="shared" si="384"/>
        <v>1.21</v>
      </c>
      <c r="Z464" s="3" t="str">
        <f t="shared" si="385"/>
        <v>1.22</v>
      </c>
      <c r="AA464" s="3">
        <f t="shared" si="386"/>
        <v>37.68</v>
      </c>
      <c r="AB464" s="3">
        <f t="shared" si="387"/>
        <v>2.52</v>
      </c>
      <c r="AC464" s="3">
        <f t="shared" si="388"/>
        <v>6.7850000000000001</v>
      </c>
      <c r="AE464" s="3" t="str">
        <f t="shared" si="389"/>
        <v>1.21</v>
      </c>
      <c r="AF464" s="3" t="str">
        <f t="shared" si="390"/>
        <v>1.22</v>
      </c>
      <c r="AG464" s="3">
        <f t="shared" si="391"/>
        <v>37.68</v>
      </c>
      <c r="AH464" s="3">
        <f t="shared" si="392"/>
        <v>2.52</v>
      </c>
      <c r="AI464" s="3">
        <f t="shared" si="393"/>
        <v>6.7850000000000001</v>
      </c>
      <c r="AK464" s="3" t="str">
        <f t="shared" si="394"/>
        <v>1.21</v>
      </c>
      <c r="AL464" s="3" t="str">
        <f t="shared" si="395"/>
        <v>1.22</v>
      </c>
      <c r="AM464" s="3">
        <f t="shared" si="396"/>
        <v>37.68</v>
      </c>
      <c r="AN464" s="3">
        <f t="shared" si="397"/>
        <v>2.52</v>
      </c>
      <c r="AO464" s="3">
        <f t="shared" si="398"/>
        <v>6.7850000000000001</v>
      </c>
      <c r="AQ464" s="3" t="str">
        <f t="shared" si="399"/>
        <v>1.21</v>
      </c>
      <c r="AR464" s="3" t="str">
        <f t="shared" si="400"/>
        <v>1.22</v>
      </c>
      <c r="AS464" s="3">
        <f t="shared" si="401"/>
        <v>37.68</v>
      </c>
      <c r="AT464" s="3">
        <f t="shared" si="402"/>
        <v>2.52</v>
      </c>
      <c r="AU464" s="3">
        <f t="shared" si="403"/>
        <v>6.7850000000000001</v>
      </c>
      <c r="AW464" s="3" t="str">
        <f t="shared" si="404"/>
        <v>1.21</v>
      </c>
      <c r="AX464" s="3" t="str">
        <f t="shared" si="405"/>
        <v>1.22</v>
      </c>
      <c r="AY464" s="3">
        <f t="shared" si="406"/>
        <v>37.68</v>
      </c>
      <c r="AZ464" s="3">
        <f t="shared" si="407"/>
        <v>2.52</v>
      </c>
      <c r="BA464" s="3">
        <f t="shared" si="408"/>
        <v>6.7850000000000001</v>
      </c>
      <c r="BC464" s="3" t="str">
        <f t="shared" si="409"/>
        <v>1.21</v>
      </c>
      <c r="BD464" s="3" t="str">
        <f t="shared" si="410"/>
        <v>1.22</v>
      </c>
      <c r="BE464" s="3">
        <f t="shared" si="411"/>
        <v>37.68</v>
      </c>
      <c r="BF464" s="3">
        <f t="shared" si="412"/>
        <v>2.52</v>
      </c>
      <c r="BG464" s="3">
        <f t="shared" si="413"/>
        <v>6.7850000000000001</v>
      </c>
      <c r="BI464" s="3" t="str">
        <f t="shared" si="414"/>
        <v>1.21</v>
      </c>
      <c r="BJ464" s="3" t="str">
        <f t="shared" si="415"/>
        <v>1.22</v>
      </c>
      <c r="BK464" s="3">
        <f t="shared" si="416"/>
        <v>37.68</v>
      </c>
      <c r="BL464" s="3">
        <f t="shared" si="417"/>
        <v>2.52</v>
      </c>
      <c r="BM464" s="3">
        <f t="shared" si="418"/>
        <v>6.7850000000000001</v>
      </c>
    </row>
    <row r="465" spans="1:65" x14ac:dyDescent="0.3">
      <c r="A465" s="3" t="str">
        <f>'Forward collapse simulation'!B475</f>
        <v>1.22</v>
      </c>
      <c r="B465" s="3" t="str">
        <f>IF('Forward collapse simulation'!C475="","-",'Forward collapse simulation'!C475)</f>
        <v>-</v>
      </c>
      <c r="C465" s="3">
        <f>'Forward collapse simulation'!E475</f>
        <v>315.49</v>
      </c>
      <c r="D465" s="3">
        <f>'Forward collapse simulation'!AK475</f>
        <v>-66.489999999999995</v>
      </c>
      <c r="E465" s="84">
        <f>'Forward collapse simulation'!AL475</f>
        <v>1.04</v>
      </c>
      <c r="G465" s="3" t="str">
        <f t="shared" si="369"/>
        <v>1.22</v>
      </c>
      <c r="H465" s="3" t="str">
        <f t="shared" si="370"/>
        <v>-</v>
      </c>
      <c r="I465" s="3">
        <f t="shared" si="371"/>
        <v>315.49</v>
      </c>
      <c r="J465" s="3">
        <f t="shared" si="372"/>
        <v>-66.489999999999995</v>
      </c>
      <c r="K465" s="3">
        <f t="shared" si="373"/>
        <v>0.98799999999999999</v>
      </c>
      <c r="M465" s="3" t="str">
        <f t="shared" si="374"/>
        <v>1.22</v>
      </c>
      <c r="N465" s="3" t="str">
        <f t="shared" si="375"/>
        <v>-</v>
      </c>
      <c r="O465" s="3">
        <f t="shared" si="376"/>
        <v>315.49</v>
      </c>
      <c r="P465" s="3">
        <f t="shared" si="377"/>
        <v>-66.489999999999995</v>
      </c>
      <c r="Q465" s="3">
        <f t="shared" si="378"/>
        <v>0.93600000000000005</v>
      </c>
      <c r="R465" s="85"/>
      <c r="S465" s="3" t="str">
        <f t="shared" si="379"/>
        <v>1.22</v>
      </c>
      <c r="T465" s="3" t="str">
        <f t="shared" si="380"/>
        <v>-</v>
      </c>
      <c r="U465" s="3">
        <f t="shared" si="381"/>
        <v>315.49</v>
      </c>
      <c r="V465" s="3">
        <f t="shared" si="382"/>
        <v>-66.489999999999995</v>
      </c>
      <c r="W465" s="3">
        <f t="shared" si="383"/>
        <v>0.88400000000000001</v>
      </c>
      <c r="X465" s="85"/>
      <c r="Y465" s="3" t="str">
        <f t="shared" si="384"/>
        <v>1.22</v>
      </c>
      <c r="Z465" s="3" t="str">
        <f t="shared" si="385"/>
        <v>-</v>
      </c>
      <c r="AA465" s="3">
        <f t="shared" si="386"/>
        <v>315.49</v>
      </c>
      <c r="AB465" s="3">
        <f t="shared" si="387"/>
        <v>-66.489999999999995</v>
      </c>
      <c r="AC465" s="3">
        <f t="shared" si="388"/>
        <v>0.83200000000000007</v>
      </c>
      <c r="AE465" s="3" t="str">
        <f t="shared" si="389"/>
        <v>1.22</v>
      </c>
      <c r="AF465" s="3" t="str">
        <f t="shared" si="390"/>
        <v>-</v>
      </c>
      <c r="AG465" s="3">
        <f t="shared" si="391"/>
        <v>315.49</v>
      </c>
      <c r="AH465" s="3">
        <f t="shared" si="392"/>
        <v>-66.489999999999995</v>
      </c>
      <c r="AI465" s="3">
        <f t="shared" si="393"/>
        <v>0.78</v>
      </c>
      <c r="AK465" s="3" t="str">
        <f t="shared" si="394"/>
        <v>1.22</v>
      </c>
      <c r="AL465" s="3" t="str">
        <f t="shared" si="395"/>
        <v>-</v>
      </c>
      <c r="AM465" s="3">
        <f t="shared" si="396"/>
        <v>315.49</v>
      </c>
      <c r="AN465" s="3">
        <f t="shared" si="397"/>
        <v>-66.489999999999995</v>
      </c>
      <c r="AO465" s="3">
        <f t="shared" si="398"/>
        <v>0.72799999999999998</v>
      </c>
      <c r="AQ465" s="3" t="str">
        <f t="shared" si="399"/>
        <v>1.22</v>
      </c>
      <c r="AR465" s="3" t="str">
        <f t="shared" si="400"/>
        <v>-</v>
      </c>
      <c r="AS465" s="3">
        <f t="shared" si="401"/>
        <v>315.49</v>
      </c>
      <c r="AT465" s="3">
        <f t="shared" si="402"/>
        <v>-66.489999999999995</v>
      </c>
      <c r="AU465" s="3">
        <f t="shared" si="403"/>
        <v>0.624</v>
      </c>
      <c r="AW465" s="3" t="str">
        <f t="shared" si="404"/>
        <v>1.22</v>
      </c>
      <c r="AX465" s="3" t="str">
        <f t="shared" si="405"/>
        <v>-</v>
      </c>
      <c r="AY465" s="3">
        <f t="shared" si="406"/>
        <v>315.49</v>
      </c>
      <c r="AZ465" s="3">
        <f t="shared" si="407"/>
        <v>-66.489999999999995</v>
      </c>
      <c r="BA465" s="3">
        <f t="shared" si="408"/>
        <v>0.52</v>
      </c>
      <c r="BC465" s="3" t="str">
        <f t="shared" si="409"/>
        <v>1.22</v>
      </c>
      <c r="BD465" s="3" t="str">
        <f t="shared" si="410"/>
        <v>-</v>
      </c>
      <c r="BE465" s="3">
        <f t="shared" si="411"/>
        <v>315.49</v>
      </c>
      <c r="BF465" s="3">
        <f t="shared" si="412"/>
        <v>-66.489999999999995</v>
      </c>
      <c r="BG465" s="3">
        <f t="shared" si="413"/>
        <v>0.312</v>
      </c>
      <c r="BI465" s="3" t="str">
        <f t="shared" si="414"/>
        <v>1.22</v>
      </c>
      <c r="BJ465" s="3" t="str">
        <f t="shared" si="415"/>
        <v>-</v>
      </c>
      <c r="BK465" s="3">
        <f t="shared" si="416"/>
        <v>315.49</v>
      </c>
      <c r="BL465" s="3">
        <f t="shared" si="417"/>
        <v>-66.489999999999995</v>
      </c>
      <c r="BM465" s="3">
        <f t="shared" si="418"/>
        <v>0.10400000000000001</v>
      </c>
    </row>
    <row r="466" spans="1:65" x14ac:dyDescent="0.3">
      <c r="A466" s="3" t="str">
        <f>'Forward collapse simulation'!B476</f>
        <v>1.22</v>
      </c>
      <c r="B466" s="3" t="str">
        <f>IF('Forward collapse simulation'!C476="","-",'Forward collapse simulation'!C476)</f>
        <v>-</v>
      </c>
      <c r="C466" s="3">
        <f>'Forward collapse simulation'!E476</f>
        <v>300</v>
      </c>
      <c r="D466" s="3">
        <f>'Forward collapse simulation'!AK476</f>
        <v>-40.6</v>
      </c>
      <c r="E466" s="84">
        <f>'Forward collapse simulation'!AL476</f>
        <v>1.63</v>
      </c>
      <c r="G466" s="3" t="str">
        <f t="shared" si="369"/>
        <v>1.22</v>
      </c>
      <c r="H466" s="3" t="str">
        <f t="shared" si="370"/>
        <v>-</v>
      </c>
      <c r="I466" s="3">
        <f t="shared" si="371"/>
        <v>300</v>
      </c>
      <c r="J466" s="3">
        <f t="shared" si="372"/>
        <v>-40.6</v>
      </c>
      <c r="K466" s="3">
        <f t="shared" si="373"/>
        <v>1.5484999999999998</v>
      </c>
      <c r="M466" s="3" t="str">
        <f t="shared" si="374"/>
        <v>1.22</v>
      </c>
      <c r="N466" s="3" t="str">
        <f t="shared" si="375"/>
        <v>-</v>
      </c>
      <c r="O466" s="3">
        <f t="shared" si="376"/>
        <v>300</v>
      </c>
      <c r="P466" s="3">
        <f t="shared" si="377"/>
        <v>-40.6</v>
      </c>
      <c r="Q466" s="3">
        <f t="shared" si="378"/>
        <v>1.4669999999999999</v>
      </c>
      <c r="R466" s="85"/>
      <c r="S466" s="3" t="str">
        <f t="shared" si="379"/>
        <v>1.22</v>
      </c>
      <c r="T466" s="3" t="str">
        <f t="shared" si="380"/>
        <v>-</v>
      </c>
      <c r="U466" s="3">
        <f t="shared" si="381"/>
        <v>300</v>
      </c>
      <c r="V466" s="3">
        <f t="shared" si="382"/>
        <v>-40.6</v>
      </c>
      <c r="W466" s="3">
        <f t="shared" si="383"/>
        <v>1.3855</v>
      </c>
      <c r="X466" s="85"/>
      <c r="Y466" s="3" t="str">
        <f t="shared" si="384"/>
        <v>1.22</v>
      </c>
      <c r="Z466" s="3" t="str">
        <f t="shared" si="385"/>
        <v>-</v>
      </c>
      <c r="AA466" s="3">
        <f t="shared" si="386"/>
        <v>300</v>
      </c>
      <c r="AB466" s="3">
        <f t="shared" si="387"/>
        <v>-40.6</v>
      </c>
      <c r="AC466" s="3">
        <f t="shared" si="388"/>
        <v>1.304</v>
      </c>
      <c r="AE466" s="3" t="str">
        <f t="shared" si="389"/>
        <v>1.22</v>
      </c>
      <c r="AF466" s="3" t="str">
        <f t="shared" si="390"/>
        <v>-</v>
      </c>
      <c r="AG466" s="3">
        <f t="shared" si="391"/>
        <v>300</v>
      </c>
      <c r="AH466" s="3">
        <f t="shared" si="392"/>
        <v>-40.6</v>
      </c>
      <c r="AI466" s="3">
        <f t="shared" si="393"/>
        <v>1.2224999999999999</v>
      </c>
      <c r="AK466" s="3" t="str">
        <f t="shared" si="394"/>
        <v>1.22</v>
      </c>
      <c r="AL466" s="3" t="str">
        <f t="shared" si="395"/>
        <v>-</v>
      </c>
      <c r="AM466" s="3">
        <f t="shared" si="396"/>
        <v>300</v>
      </c>
      <c r="AN466" s="3">
        <f t="shared" si="397"/>
        <v>-40.6</v>
      </c>
      <c r="AO466" s="3">
        <f t="shared" si="398"/>
        <v>1.1409999999999998</v>
      </c>
      <c r="AQ466" s="3" t="str">
        <f t="shared" si="399"/>
        <v>1.22</v>
      </c>
      <c r="AR466" s="3" t="str">
        <f t="shared" si="400"/>
        <v>-</v>
      </c>
      <c r="AS466" s="3">
        <f t="shared" si="401"/>
        <v>300</v>
      </c>
      <c r="AT466" s="3">
        <f t="shared" si="402"/>
        <v>-40.6</v>
      </c>
      <c r="AU466" s="3">
        <f t="shared" si="403"/>
        <v>0.97799999999999987</v>
      </c>
      <c r="AW466" s="3" t="str">
        <f t="shared" si="404"/>
        <v>1.22</v>
      </c>
      <c r="AX466" s="3" t="str">
        <f t="shared" si="405"/>
        <v>-</v>
      </c>
      <c r="AY466" s="3">
        <f t="shared" si="406"/>
        <v>300</v>
      </c>
      <c r="AZ466" s="3">
        <f t="shared" si="407"/>
        <v>-40.6</v>
      </c>
      <c r="BA466" s="3">
        <f t="shared" si="408"/>
        <v>0.81499999999999995</v>
      </c>
      <c r="BC466" s="3" t="str">
        <f t="shared" si="409"/>
        <v>1.22</v>
      </c>
      <c r="BD466" s="3" t="str">
        <f t="shared" si="410"/>
        <v>-</v>
      </c>
      <c r="BE466" s="3">
        <f t="shared" si="411"/>
        <v>300</v>
      </c>
      <c r="BF466" s="3">
        <f t="shared" si="412"/>
        <v>-40.6</v>
      </c>
      <c r="BG466" s="3">
        <f t="shared" si="413"/>
        <v>0.48899999999999993</v>
      </c>
      <c r="BI466" s="3" t="str">
        <f t="shared" si="414"/>
        <v>1.22</v>
      </c>
      <c r="BJ466" s="3" t="str">
        <f t="shared" si="415"/>
        <v>-</v>
      </c>
      <c r="BK466" s="3">
        <f t="shared" si="416"/>
        <v>300</v>
      </c>
      <c r="BL466" s="3">
        <f t="shared" si="417"/>
        <v>-40.6</v>
      </c>
      <c r="BM466" s="3">
        <f t="shared" si="418"/>
        <v>0.16300000000000001</v>
      </c>
    </row>
    <row r="467" spans="1:65" x14ac:dyDescent="0.3">
      <c r="A467" s="3" t="str">
        <f>'Forward collapse simulation'!B477</f>
        <v>1.22</v>
      </c>
      <c r="B467" s="3" t="str">
        <f>IF('Forward collapse simulation'!C477="","-",'Forward collapse simulation'!C477)</f>
        <v>-</v>
      </c>
      <c r="C467" s="3">
        <f>'Forward collapse simulation'!E477</f>
        <v>303</v>
      </c>
      <c r="D467" s="3">
        <f>'Forward collapse simulation'!AK477</f>
        <v>-15.31</v>
      </c>
      <c r="E467" s="84">
        <f>'Forward collapse simulation'!AL477</f>
        <v>3.746</v>
      </c>
      <c r="G467" s="3" t="str">
        <f t="shared" si="369"/>
        <v>1.22</v>
      </c>
      <c r="H467" s="3" t="str">
        <f t="shared" si="370"/>
        <v>-</v>
      </c>
      <c r="I467" s="3">
        <f t="shared" si="371"/>
        <v>303</v>
      </c>
      <c r="J467" s="3">
        <f t="shared" si="372"/>
        <v>-15.31</v>
      </c>
      <c r="K467" s="3">
        <f t="shared" si="373"/>
        <v>3.5587</v>
      </c>
      <c r="M467" s="3" t="str">
        <f t="shared" si="374"/>
        <v>1.22</v>
      </c>
      <c r="N467" s="3" t="str">
        <f t="shared" si="375"/>
        <v>-</v>
      </c>
      <c r="O467" s="3">
        <f t="shared" si="376"/>
        <v>303</v>
      </c>
      <c r="P467" s="3">
        <f t="shared" si="377"/>
        <v>-15.31</v>
      </c>
      <c r="Q467" s="3">
        <f t="shared" si="378"/>
        <v>3.3714</v>
      </c>
      <c r="R467" s="85"/>
      <c r="S467" s="3" t="str">
        <f t="shared" si="379"/>
        <v>1.22</v>
      </c>
      <c r="T467" s="3" t="str">
        <f t="shared" si="380"/>
        <v>-</v>
      </c>
      <c r="U467" s="3">
        <f t="shared" si="381"/>
        <v>303</v>
      </c>
      <c r="V467" s="3">
        <f t="shared" si="382"/>
        <v>-15.31</v>
      </c>
      <c r="W467" s="3">
        <f t="shared" si="383"/>
        <v>3.1840999999999999</v>
      </c>
      <c r="X467" s="85"/>
      <c r="Y467" s="3" t="str">
        <f t="shared" si="384"/>
        <v>1.22</v>
      </c>
      <c r="Z467" s="3" t="str">
        <f t="shared" si="385"/>
        <v>-</v>
      </c>
      <c r="AA467" s="3">
        <f t="shared" si="386"/>
        <v>303</v>
      </c>
      <c r="AB467" s="3">
        <f t="shared" si="387"/>
        <v>-15.31</v>
      </c>
      <c r="AC467" s="3">
        <f t="shared" si="388"/>
        <v>2.9968000000000004</v>
      </c>
      <c r="AE467" s="3" t="str">
        <f t="shared" si="389"/>
        <v>1.22</v>
      </c>
      <c r="AF467" s="3" t="str">
        <f t="shared" si="390"/>
        <v>-</v>
      </c>
      <c r="AG467" s="3">
        <f t="shared" si="391"/>
        <v>303</v>
      </c>
      <c r="AH467" s="3">
        <f t="shared" si="392"/>
        <v>-15.31</v>
      </c>
      <c r="AI467" s="3">
        <f t="shared" si="393"/>
        <v>2.8094999999999999</v>
      </c>
      <c r="AK467" s="3" t="str">
        <f t="shared" si="394"/>
        <v>1.22</v>
      </c>
      <c r="AL467" s="3" t="str">
        <f t="shared" si="395"/>
        <v>-</v>
      </c>
      <c r="AM467" s="3">
        <f t="shared" si="396"/>
        <v>303</v>
      </c>
      <c r="AN467" s="3">
        <f t="shared" si="397"/>
        <v>-15.31</v>
      </c>
      <c r="AO467" s="3">
        <f t="shared" si="398"/>
        <v>2.6221999999999999</v>
      </c>
      <c r="AQ467" s="3" t="str">
        <f t="shared" si="399"/>
        <v>1.22</v>
      </c>
      <c r="AR467" s="3" t="str">
        <f t="shared" si="400"/>
        <v>-</v>
      </c>
      <c r="AS467" s="3">
        <f t="shared" si="401"/>
        <v>303</v>
      </c>
      <c r="AT467" s="3">
        <f t="shared" si="402"/>
        <v>-15.31</v>
      </c>
      <c r="AU467" s="3">
        <f t="shared" si="403"/>
        <v>2.2475999999999998</v>
      </c>
      <c r="AW467" s="3" t="str">
        <f t="shared" si="404"/>
        <v>1.22</v>
      </c>
      <c r="AX467" s="3" t="str">
        <f t="shared" si="405"/>
        <v>-</v>
      </c>
      <c r="AY467" s="3">
        <f t="shared" si="406"/>
        <v>303</v>
      </c>
      <c r="AZ467" s="3">
        <f t="shared" si="407"/>
        <v>-15.31</v>
      </c>
      <c r="BA467" s="3">
        <f t="shared" si="408"/>
        <v>1.873</v>
      </c>
      <c r="BC467" s="3" t="str">
        <f t="shared" si="409"/>
        <v>1.22</v>
      </c>
      <c r="BD467" s="3" t="str">
        <f t="shared" si="410"/>
        <v>-</v>
      </c>
      <c r="BE467" s="3">
        <f t="shared" si="411"/>
        <v>303</v>
      </c>
      <c r="BF467" s="3">
        <f t="shared" si="412"/>
        <v>-15.31</v>
      </c>
      <c r="BG467" s="3">
        <f t="shared" si="413"/>
        <v>1.1237999999999999</v>
      </c>
      <c r="BI467" s="3" t="str">
        <f t="shared" si="414"/>
        <v>1.22</v>
      </c>
      <c r="BJ467" s="3" t="str">
        <f t="shared" si="415"/>
        <v>-</v>
      </c>
      <c r="BK467" s="3">
        <f t="shared" si="416"/>
        <v>303</v>
      </c>
      <c r="BL467" s="3">
        <f t="shared" si="417"/>
        <v>-15.31</v>
      </c>
      <c r="BM467" s="3">
        <f t="shared" si="418"/>
        <v>0.37460000000000004</v>
      </c>
    </row>
    <row r="468" spans="1:65" x14ac:dyDescent="0.3">
      <c r="A468" s="3" t="str">
        <f>'Forward collapse simulation'!B478</f>
        <v>1.22</v>
      </c>
      <c r="B468" s="3" t="str">
        <f>IF('Forward collapse simulation'!C478="","-",'Forward collapse simulation'!C478)</f>
        <v>-</v>
      </c>
      <c r="C468" s="3">
        <f>'Forward collapse simulation'!E478</f>
        <v>302.91000000000003</v>
      </c>
      <c r="D468" s="3">
        <f>'Forward collapse simulation'!AK478</f>
        <v>-11.47</v>
      </c>
      <c r="E468" s="84">
        <f>'Forward collapse simulation'!AL478</f>
        <v>4.9870000000000001</v>
      </c>
      <c r="G468" s="3" t="str">
        <f t="shared" si="369"/>
        <v>1.22</v>
      </c>
      <c r="H468" s="3" t="str">
        <f t="shared" si="370"/>
        <v>-</v>
      </c>
      <c r="I468" s="3">
        <f t="shared" si="371"/>
        <v>302.91000000000003</v>
      </c>
      <c r="J468" s="3">
        <f t="shared" si="372"/>
        <v>-11.47</v>
      </c>
      <c r="K468" s="3">
        <f t="shared" si="373"/>
        <v>4.7376499999999995</v>
      </c>
      <c r="M468" s="3" t="str">
        <f t="shared" si="374"/>
        <v>1.22</v>
      </c>
      <c r="N468" s="3" t="str">
        <f t="shared" si="375"/>
        <v>-</v>
      </c>
      <c r="O468" s="3">
        <f t="shared" si="376"/>
        <v>302.91000000000003</v>
      </c>
      <c r="P468" s="3">
        <f t="shared" si="377"/>
        <v>-11.47</v>
      </c>
      <c r="Q468" s="3">
        <f t="shared" si="378"/>
        <v>4.4883000000000006</v>
      </c>
      <c r="R468" s="85"/>
      <c r="S468" s="3" t="str">
        <f t="shared" si="379"/>
        <v>1.22</v>
      </c>
      <c r="T468" s="3" t="str">
        <f t="shared" si="380"/>
        <v>-</v>
      </c>
      <c r="U468" s="3">
        <f t="shared" si="381"/>
        <v>302.91000000000003</v>
      </c>
      <c r="V468" s="3">
        <f t="shared" si="382"/>
        <v>-11.47</v>
      </c>
      <c r="W468" s="3">
        <f t="shared" si="383"/>
        <v>4.23895</v>
      </c>
      <c r="X468" s="85"/>
      <c r="Y468" s="3" t="str">
        <f t="shared" si="384"/>
        <v>1.22</v>
      </c>
      <c r="Z468" s="3" t="str">
        <f t="shared" si="385"/>
        <v>-</v>
      </c>
      <c r="AA468" s="3">
        <f t="shared" si="386"/>
        <v>302.91000000000003</v>
      </c>
      <c r="AB468" s="3">
        <f t="shared" si="387"/>
        <v>-11.47</v>
      </c>
      <c r="AC468" s="3">
        <f t="shared" si="388"/>
        <v>3.9896000000000003</v>
      </c>
      <c r="AE468" s="3" t="str">
        <f t="shared" si="389"/>
        <v>1.22</v>
      </c>
      <c r="AF468" s="3" t="str">
        <f t="shared" si="390"/>
        <v>-</v>
      </c>
      <c r="AG468" s="3">
        <f t="shared" si="391"/>
        <v>302.91000000000003</v>
      </c>
      <c r="AH468" s="3">
        <f t="shared" si="392"/>
        <v>-11.47</v>
      </c>
      <c r="AI468" s="3">
        <f t="shared" si="393"/>
        <v>3.7402500000000001</v>
      </c>
      <c r="AK468" s="3" t="str">
        <f t="shared" si="394"/>
        <v>1.22</v>
      </c>
      <c r="AL468" s="3" t="str">
        <f t="shared" si="395"/>
        <v>-</v>
      </c>
      <c r="AM468" s="3">
        <f t="shared" si="396"/>
        <v>302.91000000000003</v>
      </c>
      <c r="AN468" s="3">
        <f t="shared" si="397"/>
        <v>-11.47</v>
      </c>
      <c r="AO468" s="3">
        <f t="shared" si="398"/>
        <v>3.4908999999999999</v>
      </c>
      <c r="AQ468" s="3" t="str">
        <f t="shared" si="399"/>
        <v>1.22</v>
      </c>
      <c r="AR468" s="3" t="str">
        <f t="shared" si="400"/>
        <v>-</v>
      </c>
      <c r="AS468" s="3">
        <f t="shared" si="401"/>
        <v>302.91000000000003</v>
      </c>
      <c r="AT468" s="3">
        <f t="shared" si="402"/>
        <v>-11.47</v>
      </c>
      <c r="AU468" s="3">
        <f t="shared" si="403"/>
        <v>2.9922</v>
      </c>
      <c r="AW468" s="3" t="str">
        <f t="shared" si="404"/>
        <v>1.22</v>
      </c>
      <c r="AX468" s="3" t="str">
        <f t="shared" si="405"/>
        <v>-</v>
      </c>
      <c r="AY468" s="3">
        <f t="shared" si="406"/>
        <v>302.91000000000003</v>
      </c>
      <c r="AZ468" s="3">
        <f t="shared" si="407"/>
        <v>-11.47</v>
      </c>
      <c r="BA468" s="3">
        <f t="shared" si="408"/>
        <v>2.4935</v>
      </c>
      <c r="BC468" s="3" t="str">
        <f t="shared" si="409"/>
        <v>1.22</v>
      </c>
      <c r="BD468" s="3" t="str">
        <f t="shared" si="410"/>
        <v>-</v>
      </c>
      <c r="BE468" s="3">
        <f t="shared" si="411"/>
        <v>302.91000000000003</v>
      </c>
      <c r="BF468" s="3">
        <f t="shared" si="412"/>
        <v>-11.47</v>
      </c>
      <c r="BG468" s="3">
        <f t="shared" si="413"/>
        <v>1.4961</v>
      </c>
      <c r="BI468" s="3" t="str">
        <f t="shared" si="414"/>
        <v>1.22</v>
      </c>
      <c r="BJ468" s="3" t="str">
        <f t="shared" si="415"/>
        <v>-</v>
      </c>
      <c r="BK468" s="3">
        <f t="shared" si="416"/>
        <v>302.91000000000003</v>
      </c>
      <c r="BL468" s="3">
        <f t="shared" si="417"/>
        <v>-11.47</v>
      </c>
      <c r="BM468" s="3">
        <f t="shared" si="418"/>
        <v>0.49870000000000003</v>
      </c>
    </row>
    <row r="469" spans="1:65" x14ac:dyDescent="0.3">
      <c r="A469" s="3" t="str">
        <f>'Forward collapse simulation'!B479</f>
        <v>1.22</v>
      </c>
      <c r="B469" s="3" t="str">
        <f>IF('Forward collapse simulation'!C479="","-",'Forward collapse simulation'!C479)</f>
        <v>-</v>
      </c>
      <c r="C469" s="3">
        <f>'Forward collapse simulation'!E479</f>
        <v>302.89999999999998</v>
      </c>
      <c r="D469" s="3">
        <f>'Forward collapse simulation'!AK479</f>
        <v>-6.01</v>
      </c>
      <c r="E469" s="84">
        <f>'Forward collapse simulation'!AL479</f>
        <v>4.681</v>
      </c>
      <c r="G469" s="3" t="str">
        <f t="shared" si="369"/>
        <v>1.22</v>
      </c>
      <c r="H469" s="3" t="str">
        <f t="shared" si="370"/>
        <v>-</v>
      </c>
      <c r="I469" s="3">
        <f t="shared" si="371"/>
        <v>302.89999999999998</v>
      </c>
      <c r="J469" s="3">
        <f t="shared" si="372"/>
        <v>-6.01</v>
      </c>
      <c r="K469" s="3">
        <f t="shared" si="373"/>
        <v>4.4469500000000002</v>
      </c>
      <c r="M469" s="3" t="str">
        <f t="shared" si="374"/>
        <v>1.22</v>
      </c>
      <c r="N469" s="3" t="str">
        <f t="shared" si="375"/>
        <v>-</v>
      </c>
      <c r="O469" s="3">
        <f t="shared" si="376"/>
        <v>302.89999999999998</v>
      </c>
      <c r="P469" s="3">
        <f t="shared" si="377"/>
        <v>-6.01</v>
      </c>
      <c r="Q469" s="3">
        <f t="shared" si="378"/>
        <v>4.2129000000000003</v>
      </c>
      <c r="R469" s="85"/>
      <c r="S469" s="3" t="str">
        <f t="shared" si="379"/>
        <v>1.22</v>
      </c>
      <c r="T469" s="3" t="str">
        <f t="shared" si="380"/>
        <v>-</v>
      </c>
      <c r="U469" s="3">
        <f t="shared" si="381"/>
        <v>302.89999999999998</v>
      </c>
      <c r="V469" s="3">
        <f t="shared" si="382"/>
        <v>-6.01</v>
      </c>
      <c r="W469" s="3">
        <f t="shared" si="383"/>
        <v>3.97885</v>
      </c>
      <c r="X469" s="85"/>
      <c r="Y469" s="3" t="str">
        <f t="shared" si="384"/>
        <v>1.22</v>
      </c>
      <c r="Z469" s="3" t="str">
        <f t="shared" si="385"/>
        <v>-</v>
      </c>
      <c r="AA469" s="3">
        <f t="shared" si="386"/>
        <v>302.89999999999998</v>
      </c>
      <c r="AB469" s="3">
        <f t="shared" si="387"/>
        <v>-6.01</v>
      </c>
      <c r="AC469" s="3">
        <f t="shared" si="388"/>
        <v>3.7448000000000001</v>
      </c>
      <c r="AE469" s="3" t="str">
        <f t="shared" si="389"/>
        <v>1.22</v>
      </c>
      <c r="AF469" s="3" t="str">
        <f t="shared" si="390"/>
        <v>-</v>
      </c>
      <c r="AG469" s="3">
        <f t="shared" si="391"/>
        <v>302.89999999999998</v>
      </c>
      <c r="AH469" s="3">
        <f t="shared" si="392"/>
        <v>-6.01</v>
      </c>
      <c r="AI469" s="3">
        <f t="shared" si="393"/>
        <v>3.5107499999999998</v>
      </c>
      <c r="AK469" s="3" t="str">
        <f t="shared" si="394"/>
        <v>1.22</v>
      </c>
      <c r="AL469" s="3" t="str">
        <f t="shared" si="395"/>
        <v>-</v>
      </c>
      <c r="AM469" s="3">
        <f t="shared" si="396"/>
        <v>302.89999999999998</v>
      </c>
      <c r="AN469" s="3">
        <f t="shared" si="397"/>
        <v>-6.01</v>
      </c>
      <c r="AO469" s="3">
        <f t="shared" si="398"/>
        <v>3.2766999999999999</v>
      </c>
      <c r="AQ469" s="3" t="str">
        <f t="shared" si="399"/>
        <v>1.22</v>
      </c>
      <c r="AR469" s="3" t="str">
        <f t="shared" si="400"/>
        <v>-</v>
      </c>
      <c r="AS469" s="3">
        <f t="shared" si="401"/>
        <v>302.89999999999998</v>
      </c>
      <c r="AT469" s="3">
        <f t="shared" si="402"/>
        <v>-6.01</v>
      </c>
      <c r="AU469" s="3">
        <f t="shared" si="403"/>
        <v>2.8085999999999998</v>
      </c>
      <c r="AW469" s="3" t="str">
        <f t="shared" si="404"/>
        <v>1.22</v>
      </c>
      <c r="AX469" s="3" t="str">
        <f t="shared" si="405"/>
        <v>-</v>
      </c>
      <c r="AY469" s="3">
        <f t="shared" si="406"/>
        <v>302.89999999999998</v>
      </c>
      <c r="AZ469" s="3">
        <f t="shared" si="407"/>
        <v>-6.01</v>
      </c>
      <c r="BA469" s="3">
        <f t="shared" si="408"/>
        <v>2.3405</v>
      </c>
      <c r="BC469" s="3" t="str">
        <f t="shared" si="409"/>
        <v>1.22</v>
      </c>
      <c r="BD469" s="3" t="str">
        <f t="shared" si="410"/>
        <v>-</v>
      </c>
      <c r="BE469" s="3">
        <f t="shared" si="411"/>
        <v>302.89999999999998</v>
      </c>
      <c r="BF469" s="3">
        <f t="shared" si="412"/>
        <v>-6.01</v>
      </c>
      <c r="BG469" s="3">
        <f t="shared" si="413"/>
        <v>1.4042999999999999</v>
      </c>
      <c r="BI469" s="3" t="str">
        <f t="shared" si="414"/>
        <v>1.22</v>
      </c>
      <c r="BJ469" s="3" t="str">
        <f t="shared" si="415"/>
        <v>-</v>
      </c>
      <c r="BK469" s="3">
        <f t="shared" si="416"/>
        <v>302.89999999999998</v>
      </c>
      <c r="BL469" s="3">
        <f t="shared" si="417"/>
        <v>-6.01</v>
      </c>
      <c r="BM469" s="3">
        <f t="shared" si="418"/>
        <v>0.46810000000000002</v>
      </c>
    </row>
    <row r="470" spans="1:65" x14ac:dyDescent="0.3">
      <c r="A470" s="3" t="str">
        <f>'Forward collapse simulation'!B480</f>
        <v>1.22</v>
      </c>
      <c r="B470" s="3" t="str">
        <f>IF('Forward collapse simulation'!C480="","-",'Forward collapse simulation'!C480)</f>
        <v>-</v>
      </c>
      <c r="C470" s="3">
        <f>'Forward collapse simulation'!E480</f>
        <v>303.08</v>
      </c>
      <c r="D470" s="3">
        <f>'Forward collapse simulation'!AK480</f>
        <v>-2.44</v>
      </c>
      <c r="E470" s="84">
        <f>'Forward collapse simulation'!AL480</f>
        <v>3.5879999999999996</v>
      </c>
      <c r="G470" s="3" t="str">
        <f t="shared" si="369"/>
        <v>1.22</v>
      </c>
      <c r="H470" s="3" t="str">
        <f t="shared" si="370"/>
        <v>-</v>
      </c>
      <c r="I470" s="3">
        <f t="shared" si="371"/>
        <v>303.08</v>
      </c>
      <c r="J470" s="3">
        <f t="shared" si="372"/>
        <v>-2.44</v>
      </c>
      <c r="K470" s="3">
        <f t="shared" si="373"/>
        <v>3.4085999999999994</v>
      </c>
      <c r="M470" s="3" t="str">
        <f t="shared" si="374"/>
        <v>1.22</v>
      </c>
      <c r="N470" s="3" t="str">
        <f t="shared" si="375"/>
        <v>-</v>
      </c>
      <c r="O470" s="3">
        <f t="shared" si="376"/>
        <v>303.08</v>
      </c>
      <c r="P470" s="3">
        <f t="shared" si="377"/>
        <v>-2.44</v>
      </c>
      <c r="Q470" s="3">
        <f t="shared" si="378"/>
        <v>3.2291999999999996</v>
      </c>
      <c r="R470" s="85"/>
      <c r="S470" s="3" t="str">
        <f t="shared" si="379"/>
        <v>1.22</v>
      </c>
      <c r="T470" s="3" t="str">
        <f t="shared" si="380"/>
        <v>-</v>
      </c>
      <c r="U470" s="3">
        <f t="shared" si="381"/>
        <v>303.08</v>
      </c>
      <c r="V470" s="3">
        <f t="shared" si="382"/>
        <v>-2.44</v>
      </c>
      <c r="W470" s="3">
        <f t="shared" si="383"/>
        <v>3.0497999999999994</v>
      </c>
      <c r="X470" s="85"/>
      <c r="Y470" s="3" t="str">
        <f t="shared" si="384"/>
        <v>1.22</v>
      </c>
      <c r="Z470" s="3" t="str">
        <f t="shared" si="385"/>
        <v>-</v>
      </c>
      <c r="AA470" s="3">
        <f t="shared" si="386"/>
        <v>303.08</v>
      </c>
      <c r="AB470" s="3">
        <f t="shared" si="387"/>
        <v>-2.44</v>
      </c>
      <c r="AC470" s="3">
        <f t="shared" si="388"/>
        <v>2.8704000000000001</v>
      </c>
      <c r="AE470" s="3" t="str">
        <f t="shared" si="389"/>
        <v>1.22</v>
      </c>
      <c r="AF470" s="3" t="str">
        <f t="shared" si="390"/>
        <v>-</v>
      </c>
      <c r="AG470" s="3">
        <f t="shared" si="391"/>
        <v>303.08</v>
      </c>
      <c r="AH470" s="3">
        <f t="shared" si="392"/>
        <v>-2.44</v>
      </c>
      <c r="AI470" s="3">
        <f t="shared" si="393"/>
        <v>2.6909999999999998</v>
      </c>
      <c r="AK470" s="3" t="str">
        <f t="shared" si="394"/>
        <v>1.22</v>
      </c>
      <c r="AL470" s="3" t="str">
        <f t="shared" si="395"/>
        <v>-</v>
      </c>
      <c r="AM470" s="3">
        <f t="shared" si="396"/>
        <v>303.08</v>
      </c>
      <c r="AN470" s="3">
        <f t="shared" si="397"/>
        <v>-2.44</v>
      </c>
      <c r="AO470" s="3">
        <f t="shared" si="398"/>
        <v>2.5115999999999996</v>
      </c>
      <c r="AQ470" s="3" t="str">
        <f t="shared" si="399"/>
        <v>1.22</v>
      </c>
      <c r="AR470" s="3" t="str">
        <f t="shared" si="400"/>
        <v>-</v>
      </c>
      <c r="AS470" s="3">
        <f t="shared" si="401"/>
        <v>303.08</v>
      </c>
      <c r="AT470" s="3">
        <f t="shared" si="402"/>
        <v>-2.44</v>
      </c>
      <c r="AU470" s="3">
        <f t="shared" si="403"/>
        <v>2.1527999999999996</v>
      </c>
      <c r="AW470" s="3" t="str">
        <f t="shared" si="404"/>
        <v>1.22</v>
      </c>
      <c r="AX470" s="3" t="str">
        <f t="shared" si="405"/>
        <v>-</v>
      </c>
      <c r="AY470" s="3">
        <f t="shared" si="406"/>
        <v>303.08</v>
      </c>
      <c r="AZ470" s="3">
        <f t="shared" si="407"/>
        <v>-2.44</v>
      </c>
      <c r="BA470" s="3">
        <f t="shared" si="408"/>
        <v>1.7939999999999998</v>
      </c>
      <c r="BC470" s="3" t="str">
        <f t="shared" si="409"/>
        <v>1.22</v>
      </c>
      <c r="BD470" s="3" t="str">
        <f t="shared" si="410"/>
        <v>-</v>
      </c>
      <c r="BE470" s="3">
        <f t="shared" si="411"/>
        <v>303.08</v>
      </c>
      <c r="BF470" s="3">
        <f t="shared" si="412"/>
        <v>-2.44</v>
      </c>
      <c r="BG470" s="3">
        <f t="shared" si="413"/>
        <v>1.0763999999999998</v>
      </c>
      <c r="BI470" s="3" t="str">
        <f t="shared" si="414"/>
        <v>1.22</v>
      </c>
      <c r="BJ470" s="3" t="str">
        <f t="shared" si="415"/>
        <v>-</v>
      </c>
      <c r="BK470" s="3">
        <f t="shared" si="416"/>
        <v>303.08</v>
      </c>
      <c r="BL470" s="3">
        <f t="shared" si="417"/>
        <v>-2.44</v>
      </c>
      <c r="BM470" s="3">
        <f t="shared" si="418"/>
        <v>0.35880000000000001</v>
      </c>
    </row>
    <row r="471" spans="1:65" x14ac:dyDescent="0.3">
      <c r="A471" s="3" t="str">
        <f>'Forward collapse simulation'!B481</f>
        <v>1.22</v>
      </c>
      <c r="B471" s="3" t="str">
        <f>IF('Forward collapse simulation'!C481="","-",'Forward collapse simulation'!C481)</f>
        <v>-</v>
      </c>
      <c r="C471" s="3">
        <f>'Forward collapse simulation'!E481</f>
        <v>303.70999999999998</v>
      </c>
      <c r="D471" s="3">
        <f ca="1">'Forward collapse simulation'!AK481</f>
        <v>47.283790064353703</v>
      </c>
      <c r="E471" s="84">
        <f ca="1">'Forward collapse simulation'!AL481</f>
        <v>4.6375093770749265</v>
      </c>
      <c r="G471" s="3" t="str">
        <f t="shared" si="369"/>
        <v>1.22</v>
      </c>
      <c r="H471" s="3" t="str">
        <f t="shared" si="370"/>
        <v>-</v>
      </c>
      <c r="I471" s="3">
        <f t="shared" si="371"/>
        <v>303.70999999999998</v>
      </c>
      <c r="J471" s="3">
        <f t="shared" ca="1" si="372"/>
        <v>47.283790064353703</v>
      </c>
      <c r="K471" s="3">
        <f t="shared" ca="1" si="373"/>
        <v>4.40563390822118</v>
      </c>
      <c r="M471" s="3" t="str">
        <f t="shared" si="374"/>
        <v>1.22</v>
      </c>
      <c r="N471" s="3" t="str">
        <f t="shared" si="375"/>
        <v>-</v>
      </c>
      <c r="O471" s="3">
        <f t="shared" si="376"/>
        <v>303.70999999999998</v>
      </c>
      <c r="P471" s="3">
        <f t="shared" ca="1" si="377"/>
        <v>47.283790064353703</v>
      </c>
      <c r="Q471" s="3">
        <f t="shared" ca="1" si="378"/>
        <v>4.1737584393674343</v>
      </c>
      <c r="R471" s="85"/>
      <c r="S471" s="3" t="str">
        <f t="shared" si="379"/>
        <v>1.22</v>
      </c>
      <c r="T471" s="3" t="str">
        <f t="shared" si="380"/>
        <v>-</v>
      </c>
      <c r="U471" s="3">
        <f t="shared" si="381"/>
        <v>303.70999999999998</v>
      </c>
      <c r="V471" s="3">
        <f t="shared" ca="1" si="382"/>
        <v>47.283790064353703</v>
      </c>
      <c r="W471" s="3">
        <f t="shared" ca="1" si="383"/>
        <v>3.9418829705136873</v>
      </c>
      <c r="X471" s="85"/>
      <c r="Y471" s="3" t="str">
        <f t="shared" si="384"/>
        <v>1.22</v>
      </c>
      <c r="Z471" s="3" t="str">
        <f t="shared" si="385"/>
        <v>-</v>
      </c>
      <c r="AA471" s="3">
        <f t="shared" si="386"/>
        <v>303.70999999999998</v>
      </c>
      <c r="AB471" s="3">
        <f t="shared" ca="1" si="387"/>
        <v>47.283790064353703</v>
      </c>
      <c r="AC471" s="3">
        <f t="shared" ca="1" si="388"/>
        <v>3.7100075016599412</v>
      </c>
      <c r="AE471" s="3" t="str">
        <f t="shared" si="389"/>
        <v>1.22</v>
      </c>
      <c r="AF471" s="3" t="str">
        <f t="shared" si="390"/>
        <v>-</v>
      </c>
      <c r="AG471" s="3">
        <f t="shared" si="391"/>
        <v>303.70999999999998</v>
      </c>
      <c r="AH471" s="3">
        <f t="shared" ca="1" si="392"/>
        <v>47.283790064353703</v>
      </c>
      <c r="AI471" s="3">
        <f t="shared" ca="1" si="393"/>
        <v>3.4781320328061947</v>
      </c>
      <c r="AK471" s="3" t="str">
        <f t="shared" si="394"/>
        <v>1.22</v>
      </c>
      <c r="AL471" s="3" t="str">
        <f t="shared" si="395"/>
        <v>-</v>
      </c>
      <c r="AM471" s="3">
        <f t="shared" si="396"/>
        <v>303.70999999999998</v>
      </c>
      <c r="AN471" s="3">
        <f t="shared" ca="1" si="397"/>
        <v>47.283790064353703</v>
      </c>
      <c r="AO471" s="3">
        <f t="shared" ca="1" si="398"/>
        <v>3.2462565639524485</v>
      </c>
      <c r="AQ471" s="3" t="str">
        <f t="shared" si="399"/>
        <v>1.22</v>
      </c>
      <c r="AR471" s="3" t="str">
        <f t="shared" si="400"/>
        <v>-</v>
      </c>
      <c r="AS471" s="3">
        <f t="shared" si="401"/>
        <v>303.70999999999998</v>
      </c>
      <c r="AT471" s="3">
        <f t="shared" ca="1" si="402"/>
        <v>47.283790064353703</v>
      </c>
      <c r="AU471" s="3">
        <f t="shared" ca="1" si="403"/>
        <v>2.7825056262449559</v>
      </c>
      <c r="AW471" s="3" t="str">
        <f t="shared" si="404"/>
        <v>1.22</v>
      </c>
      <c r="AX471" s="3" t="str">
        <f t="shared" si="405"/>
        <v>-</v>
      </c>
      <c r="AY471" s="3">
        <f t="shared" si="406"/>
        <v>303.70999999999998</v>
      </c>
      <c r="AZ471" s="3">
        <f t="shared" ca="1" si="407"/>
        <v>47.283790064353703</v>
      </c>
      <c r="BA471" s="3">
        <f t="shared" ca="1" si="408"/>
        <v>2.3187546885374632</v>
      </c>
      <c r="BC471" s="3" t="str">
        <f t="shared" si="409"/>
        <v>1.22</v>
      </c>
      <c r="BD471" s="3" t="str">
        <f t="shared" si="410"/>
        <v>-</v>
      </c>
      <c r="BE471" s="3">
        <f t="shared" si="411"/>
        <v>303.70999999999998</v>
      </c>
      <c r="BF471" s="3">
        <f t="shared" ca="1" si="412"/>
        <v>47.283790064353703</v>
      </c>
      <c r="BG471" s="3">
        <f t="shared" ca="1" si="413"/>
        <v>1.3912528131224779</v>
      </c>
      <c r="BI471" s="3" t="str">
        <f t="shared" si="414"/>
        <v>1.22</v>
      </c>
      <c r="BJ471" s="3" t="str">
        <f t="shared" si="415"/>
        <v>-</v>
      </c>
      <c r="BK471" s="3">
        <f t="shared" si="416"/>
        <v>303.70999999999998</v>
      </c>
      <c r="BL471" s="3">
        <f t="shared" ca="1" si="417"/>
        <v>47.283790064353703</v>
      </c>
      <c r="BM471" s="3">
        <f t="shared" ca="1" si="418"/>
        <v>0.46375093770749265</v>
      </c>
    </row>
    <row r="472" spans="1:65" x14ac:dyDescent="0.3">
      <c r="A472" s="3" t="str">
        <f>'Forward collapse simulation'!B482</f>
        <v>1.22</v>
      </c>
      <c r="B472" s="3" t="str">
        <f>IF('Forward collapse simulation'!C482="","-",'Forward collapse simulation'!C482)</f>
        <v>-</v>
      </c>
      <c r="C472" s="3">
        <f>'Forward collapse simulation'!E482</f>
        <v>304.98</v>
      </c>
      <c r="D472" s="3">
        <f ca="1">'Forward collapse simulation'!AK482</f>
        <v>60.082280287489205</v>
      </c>
      <c r="E472" s="84">
        <f ca="1">'Forward collapse simulation'!AL482</f>
        <v>5.6656726573506271</v>
      </c>
      <c r="G472" s="3" t="str">
        <f t="shared" si="369"/>
        <v>1.22</v>
      </c>
      <c r="H472" s="3" t="str">
        <f t="shared" si="370"/>
        <v>-</v>
      </c>
      <c r="I472" s="3">
        <f t="shared" si="371"/>
        <v>304.98</v>
      </c>
      <c r="J472" s="3">
        <f t="shared" ca="1" si="372"/>
        <v>60.082280287489205</v>
      </c>
      <c r="K472" s="3">
        <f t="shared" ca="1" si="373"/>
        <v>5.3823890244830954</v>
      </c>
      <c r="M472" s="3" t="str">
        <f t="shared" si="374"/>
        <v>1.22</v>
      </c>
      <c r="N472" s="3" t="str">
        <f t="shared" si="375"/>
        <v>-</v>
      </c>
      <c r="O472" s="3">
        <f t="shared" si="376"/>
        <v>304.98</v>
      </c>
      <c r="P472" s="3">
        <f t="shared" ca="1" si="377"/>
        <v>60.082280287489205</v>
      </c>
      <c r="Q472" s="3">
        <f t="shared" ca="1" si="378"/>
        <v>5.0991053916155646</v>
      </c>
      <c r="R472" s="85"/>
      <c r="S472" s="3" t="str">
        <f t="shared" si="379"/>
        <v>1.22</v>
      </c>
      <c r="T472" s="3" t="str">
        <f t="shared" si="380"/>
        <v>-</v>
      </c>
      <c r="U472" s="3">
        <f t="shared" si="381"/>
        <v>304.98</v>
      </c>
      <c r="V472" s="3">
        <f t="shared" ca="1" si="382"/>
        <v>60.082280287489205</v>
      </c>
      <c r="W472" s="3">
        <f t="shared" ca="1" si="383"/>
        <v>4.815821758748033</v>
      </c>
      <c r="X472" s="85"/>
      <c r="Y472" s="3" t="str">
        <f t="shared" si="384"/>
        <v>1.22</v>
      </c>
      <c r="Z472" s="3" t="str">
        <f t="shared" si="385"/>
        <v>-</v>
      </c>
      <c r="AA472" s="3">
        <f t="shared" si="386"/>
        <v>304.98</v>
      </c>
      <c r="AB472" s="3">
        <f t="shared" ca="1" si="387"/>
        <v>60.082280287489205</v>
      </c>
      <c r="AC472" s="3">
        <f t="shared" ca="1" si="388"/>
        <v>4.5325381258805022</v>
      </c>
      <c r="AE472" s="3" t="str">
        <f t="shared" si="389"/>
        <v>1.22</v>
      </c>
      <c r="AF472" s="3" t="str">
        <f t="shared" si="390"/>
        <v>-</v>
      </c>
      <c r="AG472" s="3">
        <f t="shared" si="391"/>
        <v>304.98</v>
      </c>
      <c r="AH472" s="3">
        <f t="shared" ca="1" si="392"/>
        <v>60.082280287489205</v>
      </c>
      <c r="AI472" s="3">
        <f t="shared" ca="1" si="393"/>
        <v>4.2492544930129705</v>
      </c>
      <c r="AK472" s="3" t="str">
        <f t="shared" si="394"/>
        <v>1.22</v>
      </c>
      <c r="AL472" s="3" t="str">
        <f t="shared" si="395"/>
        <v>-</v>
      </c>
      <c r="AM472" s="3">
        <f t="shared" si="396"/>
        <v>304.98</v>
      </c>
      <c r="AN472" s="3">
        <f t="shared" ca="1" si="397"/>
        <v>60.082280287489205</v>
      </c>
      <c r="AO472" s="3">
        <f t="shared" ca="1" si="398"/>
        <v>3.9659708601454389</v>
      </c>
      <c r="AQ472" s="3" t="str">
        <f t="shared" si="399"/>
        <v>1.22</v>
      </c>
      <c r="AR472" s="3" t="str">
        <f t="shared" si="400"/>
        <v>-</v>
      </c>
      <c r="AS472" s="3">
        <f t="shared" si="401"/>
        <v>304.98</v>
      </c>
      <c r="AT472" s="3">
        <f t="shared" ca="1" si="402"/>
        <v>60.082280287489205</v>
      </c>
      <c r="AU472" s="3">
        <f t="shared" ca="1" si="403"/>
        <v>3.399403594410376</v>
      </c>
      <c r="AW472" s="3" t="str">
        <f t="shared" si="404"/>
        <v>1.22</v>
      </c>
      <c r="AX472" s="3" t="str">
        <f t="shared" si="405"/>
        <v>-</v>
      </c>
      <c r="AY472" s="3">
        <f t="shared" si="406"/>
        <v>304.98</v>
      </c>
      <c r="AZ472" s="3">
        <f t="shared" ca="1" si="407"/>
        <v>60.082280287489205</v>
      </c>
      <c r="BA472" s="3">
        <f t="shared" ca="1" si="408"/>
        <v>2.8328363286753135</v>
      </c>
      <c r="BC472" s="3" t="str">
        <f t="shared" si="409"/>
        <v>1.22</v>
      </c>
      <c r="BD472" s="3" t="str">
        <f t="shared" si="410"/>
        <v>-</v>
      </c>
      <c r="BE472" s="3">
        <f t="shared" si="411"/>
        <v>304.98</v>
      </c>
      <c r="BF472" s="3">
        <f t="shared" ca="1" si="412"/>
        <v>60.082280287489205</v>
      </c>
      <c r="BG472" s="3">
        <f t="shared" ca="1" si="413"/>
        <v>1.699701797205188</v>
      </c>
      <c r="BI472" s="3" t="str">
        <f t="shared" si="414"/>
        <v>1.22</v>
      </c>
      <c r="BJ472" s="3" t="str">
        <f t="shared" si="415"/>
        <v>-</v>
      </c>
      <c r="BK472" s="3">
        <f t="shared" si="416"/>
        <v>304.98</v>
      </c>
      <c r="BL472" s="3">
        <f t="shared" ca="1" si="417"/>
        <v>60.082280287489205</v>
      </c>
      <c r="BM472" s="3">
        <f t="shared" ca="1" si="418"/>
        <v>0.56656726573506278</v>
      </c>
    </row>
    <row r="473" spans="1:65" x14ac:dyDescent="0.3">
      <c r="A473" s="3" t="str">
        <f>'Forward collapse simulation'!B483</f>
        <v>1.22</v>
      </c>
      <c r="B473" s="3" t="str">
        <f>IF('Forward collapse simulation'!C483="","-",'Forward collapse simulation'!C483)</f>
        <v>-</v>
      </c>
      <c r="C473" s="3">
        <f>'Forward collapse simulation'!E483</f>
        <v>306.62</v>
      </c>
      <c r="D473" s="3">
        <f ca="1">'Forward collapse simulation'!AK483</f>
        <v>69.449710258493894</v>
      </c>
      <c r="E473" s="84">
        <f ca="1">'Forward collapse simulation'!AL483</f>
        <v>5.7100266072674986</v>
      </c>
      <c r="G473" s="3" t="str">
        <f t="shared" si="369"/>
        <v>1.22</v>
      </c>
      <c r="H473" s="3" t="str">
        <f t="shared" si="370"/>
        <v>-</v>
      </c>
      <c r="I473" s="3">
        <f t="shared" si="371"/>
        <v>306.62</v>
      </c>
      <c r="J473" s="3">
        <f t="shared" ca="1" si="372"/>
        <v>69.449710258493894</v>
      </c>
      <c r="K473" s="3">
        <f t="shared" ca="1" si="373"/>
        <v>5.4245252769041237</v>
      </c>
      <c r="M473" s="3" t="str">
        <f t="shared" si="374"/>
        <v>1.22</v>
      </c>
      <c r="N473" s="3" t="str">
        <f t="shared" si="375"/>
        <v>-</v>
      </c>
      <c r="O473" s="3">
        <f t="shared" si="376"/>
        <v>306.62</v>
      </c>
      <c r="P473" s="3">
        <f t="shared" ca="1" si="377"/>
        <v>69.449710258493894</v>
      </c>
      <c r="Q473" s="3">
        <f t="shared" ca="1" si="378"/>
        <v>5.1390239465407488</v>
      </c>
      <c r="R473" s="85"/>
      <c r="S473" s="3" t="str">
        <f t="shared" si="379"/>
        <v>1.22</v>
      </c>
      <c r="T473" s="3" t="str">
        <f t="shared" si="380"/>
        <v>-</v>
      </c>
      <c r="U473" s="3">
        <f t="shared" si="381"/>
        <v>306.62</v>
      </c>
      <c r="V473" s="3">
        <f t="shared" ca="1" si="382"/>
        <v>69.449710258493894</v>
      </c>
      <c r="W473" s="3">
        <f t="shared" ca="1" si="383"/>
        <v>4.8535226161773739</v>
      </c>
      <c r="X473" s="85"/>
      <c r="Y473" s="3" t="str">
        <f t="shared" si="384"/>
        <v>1.22</v>
      </c>
      <c r="Z473" s="3" t="str">
        <f t="shared" si="385"/>
        <v>-</v>
      </c>
      <c r="AA473" s="3">
        <f t="shared" si="386"/>
        <v>306.62</v>
      </c>
      <c r="AB473" s="3">
        <f t="shared" ca="1" si="387"/>
        <v>69.449710258493894</v>
      </c>
      <c r="AC473" s="3">
        <f t="shared" ca="1" si="388"/>
        <v>4.568021285813999</v>
      </c>
      <c r="AE473" s="3" t="str">
        <f t="shared" si="389"/>
        <v>1.22</v>
      </c>
      <c r="AF473" s="3" t="str">
        <f t="shared" si="390"/>
        <v>-</v>
      </c>
      <c r="AG473" s="3">
        <f t="shared" si="391"/>
        <v>306.62</v>
      </c>
      <c r="AH473" s="3">
        <f t="shared" ca="1" si="392"/>
        <v>69.449710258493894</v>
      </c>
      <c r="AI473" s="3">
        <f t="shared" ca="1" si="393"/>
        <v>4.2825199554506241</v>
      </c>
      <c r="AK473" s="3" t="str">
        <f t="shared" si="394"/>
        <v>1.22</v>
      </c>
      <c r="AL473" s="3" t="str">
        <f t="shared" si="395"/>
        <v>-</v>
      </c>
      <c r="AM473" s="3">
        <f t="shared" si="396"/>
        <v>306.62</v>
      </c>
      <c r="AN473" s="3">
        <f t="shared" ca="1" si="397"/>
        <v>69.449710258493894</v>
      </c>
      <c r="AO473" s="3">
        <f t="shared" ca="1" si="398"/>
        <v>3.9970186250872488</v>
      </c>
      <c r="AQ473" s="3" t="str">
        <f t="shared" si="399"/>
        <v>1.22</v>
      </c>
      <c r="AR473" s="3" t="str">
        <f t="shared" si="400"/>
        <v>-</v>
      </c>
      <c r="AS473" s="3">
        <f t="shared" si="401"/>
        <v>306.62</v>
      </c>
      <c r="AT473" s="3">
        <f t="shared" ca="1" si="402"/>
        <v>69.449710258493894</v>
      </c>
      <c r="AU473" s="3">
        <f t="shared" ca="1" si="403"/>
        <v>3.426015964360499</v>
      </c>
      <c r="AW473" s="3" t="str">
        <f t="shared" si="404"/>
        <v>1.22</v>
      </c>
      <c r="AX473" s="3" t="str">
        <f t="shared" si="405"/>
        <v>-</v>
      </c>
      <c r="AY473" s="3">
        <f t="shared" si="406"/>
        <v>306.62</v>
      </c>
      <c r="AZ473" s="3">
        <f t="shared" ca="1" si="407"/>
        <v>69.449710258493894</v>
      </c>
      <c r="BA473" s="3">
        <f t="shared" ca="1" si="408"/>
        <v>2.8550133036337493</v>
      </c>
      <c r="BC473" s="3" t="str">
        <f t="shared" si="409"/>
        <v>1.22</v>
      </c>
      <c r="BD473" s="3" t="str">
        <f t="shared" si="410"/>
        <v>-</v>
      </c>
      <c r="BE473" s="3">
        <f t="shared" si="411"/>
        <v>306.62</v>
      </c>
      <c r="BF473" s="3">
        <f t="shared" ca="1" si="412"/>
        <v>69.449710258493894</v>
      </c>
      <c r="BG473" s="3">
        <f t="shared" ca="1" si="413"/>
        <v>1.7130079821802495</v>
      </c>
      <c r="BI473" s="3" t="str">
        <f t="shared" si="414"/>
        <v>1.22</v>
      </c>
      <c r="BJ473" s="3" t="str">
        <f t="shared" si="415"/>
        <v>-</v>
      </c>
      <c r="BK473" s="3">
        <f t="shared" si="416"/>
        <v>306.62</v>
      </c>
      <c r="BL473" s="3">
        <f t="shared" ca="1" si="417"/>
        <v>69.449710258493894</v>
      </c>
      <c r="BM473" s="3">
        <f t="shared" ca="1" si="418"/>
        <v>0.57100266072674988</v>
      </c>
    </row>
    <row r="474" spans="1:65" x14ac:dyDescent="0.3">
      <c r="A474" s="3" t="str">
        <f>'Forward collapse simulation'!B484</f>
        <v>1.22</v>
      </c>
      <c r="B474" s="3" t="str">
        <f>IF('Forward collapse simulation'!C484="","-",'Forward collapse simulation'!C484)</f>
        <v>-</v>
      </c>
      <c r="C474" s="3">
        <f>'Forward collapse simulation'!E484</f>
        <v>308.8</v>
      </c>
      <c r="D474" s="3">
        <f ca="1">'Forward collapse simulation'!AK484</f>
        <v>76.750574371898423</v>
      </c>
      <c r="E474" s="84">
        <f ca="1">'Forward collapse simulation'!AL484</f>
        <v>5.4538545914900904</v>
      </c>
      <c r="G474" s="3" t="str">
        <f t="shared" si="369"/>
        <v>1.22</v>
      </c>
      <c r="H474" s="3" t="str">
        <f t="shared" si="370"/>
        <v>-</v>
      </c>
      <c r="I474" s="3">
        <f t="shared" si="371"/>
        <v>308.8</v>
      </c>
      <c r="J474" s="3">
        <f t="shared" ca="1" si="372"/>
        <v>76.750574371898423</v>
      </c>
      <c r="K474" s="3">
        <f t="shared" ca="1" si="373"/>
        <v>5.1811618619155855</v>
      </c>
      <c r="M474" s="3" t="str">
        <f t="shared" si="374"/>
        <v>1.22</v>
      </c>
      <c r="N474" s="3" t="str">
        <f t="shared" si="375"/>
        <v>-</v>
      </c>
      <c r="O474" s="3">
        <f t="shared" si="376"/>
        <v>308.8</v>
      </c>
      <c r="P474" s="3">
        <f t="shared" ca="1" si="377"/>
        <v>76.750574371898423</v>
      </c>
      <c r="Q474" s="3">
        <f t="shared" ca="1" si="378"/>
        <v>4.9084691323410814</v>
      </c>
      <c r="R474" s="85"/>
      <c r="S474" s="3" t="str">
        <f t="shared" si="379"/>
        <v>1.22</v>
      </c>
      <c r="T474" s="3" t="str">
        <f t="shared" si="380"/>
        <v>-</v>
      </c>
      <c r="U474" s="3">
        <f t="shared" si="381"/>
        <v>308.8</v>
      </c>
      <c r="V474" s="3">
        <f t="shared" ca="1" si="382"/>
        <v>76.750574371898423</v>
      </c>
      <c r="W474" s="3">
        <f t="shared" ca="1" si="383"/>
        <v>4.6357764027665764</v>
      </c>
      <c r="X474" s="85"/>
      <c r="Y474" s="3" t="str">
        <f t="shared" si="384"/>
        <v>1.22</v>
      </c>
      <c r="Z474" s="3" t="str">
        <f t="shared" si="385"/>
        <v>-</v>
      </c>
      <c r="AA474" s="3">
        <f t="shared" si="386"/>
        <v>308.8</v>
      </c>
      <c r="AB474" s="3">
        <f t="shared" ca="1" si="387"/>
        <v>76.750574371898423</v>
      </c>
      <c r="AC474" s="3">
        <f t="shared" ca="1" si="388"/>
        <v>4.3630836731920724</v>
      </c>
      <c r="AE474" s="3" t="str">
        <f t="shared" si="389"/>
        <v>1.22</v>
      </c>
      <c r="AF474" s="3" t="str">
        <f t="shared" si="390"/>
        <v>-</v>
      </c>
      <c r="AG474" s="3">
        <f t="shared" si="391"/>
        <v>308.8</v>
      </c>
      <c r="AH474" s="3">
        <f t="shared" ca="1" si="392"/>
        <v>76.750574371898423</v>
      </c>
      <c r="AI474" s="3">
        <f t="shared" ca="1" si="393"/>
        <v>4.0903909436175674</v>
      </c>
      <c r="AK474" s="3" t="str">
        <f t="shared" si="394"/>
        <v>1.22</v>
      </c>
      <c r="AL474" s="3" t="str">
        <f t="shared" si="395"/>
        <v>-</v>
      </c>
      <c r="AM474" s="3">
        <f t="shared" si="396"/>
        <v>308.8</v>
      </c>
      <c r="AN474" s="3">
        <f t="shared" ca="1" si="397"/>
        <v>76.750574371898423</v>
      </c>
      <c r="AO474" s="3">
        <f t="shared" ca="1" si="398"/>
        <v>3.8176982140430629</v>
      </c>
      <c r="AQ474" s="3" t="str">
        <f t="shared" si="399"/>
        <v>1.22</v>
      </c>
      <c r="AR474" s="3" t="str">
        <f t="shared" si="400"/>
        <v>-</v>
      </c>
      <c r="AS474" s="3">
        <f t="shared" si="401"/>
        <v>308.8</v>
      </c>
      <c r="AT474" s="3">
        <f t="shared" ca="1" si="402"/>
        <v>76.750574371898423</v>
      </c>
      <c r="AU474" s="3">
        <f t="shared" ca="1" si="403"/>
        <v>3.2723127548940543</v>
      </c>
      <c r="AW474" s="3" t="str">
        <f t="shared" si="404"/>
        <v>1.22</v>
      </c>
      <c r="AX474" s="3" t="str">
        <f t="shared" si="405"/>
        <v>-</v>
      </c>
      <c r="AY474" s="3">
        <f t="shared" si="406"/>
        <v>308.8</v>
      </c>
      <c r="AZ474" s="3">
        <f t="shared" ca="1" si="407"/>
        <v>76.750574371898423</v>
      </c>
      <c r="BA474" s="3">
        <f t="shared" ca="1" si="408"/>
        <v>2.7269272957450452</v>
      </c>
      <c r="BC474" s="3" t="str">
        <f t="shared" si="409"/>
        <v>1.22</v>
      </c>
      <c r="BD474" s="3" t="str">
        <f t="shared" si="410"/>
        <v>-</v>
      </c>
      <c r="BE474" s="3">
        <f t="shared" si="411"/>
        <v>308.8</v>
      </c>
      <c r="BF474" s="3">
        <f t="shared" ca="1" si="412"/>
        <v>76.750574371898423</v>
      </c>
      <c r="BG474" s="3">
        <f t="shared" ca="1" si="413"/>
        <v>1.6361563774470271</v>
      </c>
      <c r="BI474" s="3" t="str">
        <f t="shared" si="414"/>
        <v>1.22</v>
      </c>
      <c r="BJ474" s="3" t="str">
        <f t="shared" si="415"/>
        <v>-</v>
      </c>
      <c r="BK474" s="3">
        <f t="shared" si="416"/>
        <v>308.8</v>
      </c>
      <c r="BL474" s="3">
        <f t="shared" ca="1" si="417"/>
        <v>76.750574371898423</v>
      </c>
      <c r="BM474" s="3">
        <f t="shared" ca="1" si="418"/>
        <v>0.54538545914900904</v>
      </c>
    </row>
    <row r="475" spans="1:65" x14ac:dyDescent="0.3">
      <c r="A475" s="3" t="str">
        <f>'Forward collapse simulation'!B485</f>
        <v>1.22</v>
      </c>
      <c r="B475" s="3" t="str">
        <f>IF('Forward collapse simulation'!C485="","-",'Forward collapse simulation'!C485)</f>
        <v>-</v>
      </c>
      <c r="C475" s="3">
        <f>'Forward collapse simulation'!E485</f>
        <v>309.13</v>
      </c>
      <c r="D475" s="3">
        <f ca="1">'Forward collapse simulation'!AK485</f>
        <v>79.761942686531583</v>
      </c>
      <c r="E475" s="84">
        <f ca="1">'Forward collapse simulation'!AL485</f>
        <v>5.9549685762178779</v>
      </c>
      <c r="G475" s="3" t="str">
        <f t="shared" si="369"/>
        <v>1.22</v>
      </c>
      <c r="H475" s="3" t="str">
        <f t="shared" si="370"/>
        <v>-</v>
      </c>
      <c r="I475" s="3">
        <f t="shared" si="371"/>
        <v>309.13</v>
      </c>
      <c r="J475" s="3">
        <f t="shared" ca="1" si="372"/>
        <v>79.761942686531583</v>
      </c>
      <c r="K475" s="3">
        <f t="shared" ca="1" si="373"/>
        <v>5.6572201474069841</v>
      </c>
      <c r="M475" s="3" t="str">
        <f t="shared" si="374"/>
        <v>1.22</v>
      </c>
      <c r="N475" s="3" t="str">
        <f t="shared" si="375"/>
        <v>-</v>
      </c>
      <c r="O475" s="3">
        <f t="shared" si="376"/>
        <v>309.13</v>
      </c>
      <c r="P475" s="3">
        <f t="shared" ca="1" si="377"/>
        <v>79.761942686531583</v>
      </c>
      <c r="Q475" s="3">
        <f t="shared" ca="1" si="378"/>
        <v>5.3594717185960903</v>
      </c>
      <c r="R475" s="85"/>
      <c r="S475" s="3" t="str">
        <f t="shared" si="379"/>
        <v>1.22</v>
      </c>
      <c r="T475" s="3" t="str">
        <f t="shared" si="380"/>
        <v>-</v>
      </c>
      <c r="U475" s="3">
        <f t="shared" si="381"/>
        <v>309.13</v>
      </c>
      <c r="V475" s="3">
        <f t="shared" ca="1" si="382"/>
        <v>79.761942686531583</v>
      </c>
      <c r="W475" s="3">
        <f t="shared" ca="1" si="383"/>
        <v>5.0617232897851965</v>
      </c>
      <c r="X475" s="85"/>
      <c r="Y475" s="3" t="str">
        <f t="shared" si="384"/>
        <v>1.22</v>
      </c>
      <c r="Z475" s="3" t="str">
        <f t="shared" si="385"/>
        <v>-</v>
      </c>
      <c r="AA475" s="3">
        <f t="shared" si="386"/>
        <v>309.13</v>
      </c>
      <c r="AB475" s="3">
        <f t="shared" ca="1" si="387"/>
        <v>79.761942686531583</v>
      </c>
      <c r="AC475" s="3">
        <f t="shared" ca="1" si="388"/>
        <v>4.7639748609743027</v>
      </c>
      <c r="AE475" s="3" t="str">
        <f t="shared" si="389"/>
        <v>1.22</v>
      </c>
      <c r="AF475" s="3" t="str">
        <f t="shared" si="390"/>
        <v>-</v>
      </c>
      <c r="AG475" s="3">
        <f t="shared" si="391"/>
        <v>309.13</v>
      </c>
      <c r="AH475" s="3">
        <f t="shared" ca="1" si="392"/>
        <v>79.761942686531583</v>
      </c>
      <c r="AI475" s="3">
        <f t="shared" ca="1" si="393"/>
        <v>4.466226432163408</v>
      </c>
      <c r="AK475" s="3" t="str">
        <f t="shared" si="394"/>
        <v>1.22</v>
      </c>
      <c r="AL475" s="3" t="str">
        <f t="shared" si="395"/>
        <v>-</v>
      </c>
      <c r="AM475" s="3">
        <f t="shared" si="396"/>
        <v>309.13</v>
      </c>
      <c r="AN475" s="3">
        <f t="shared" ca="1" si="397"/>
        <v>79.761942686531583</v>
      </c>
      <c r="AO475" s="3">
        <f t="shared" ca="1" si="398"/>
        <v>4.1684780033525142</v>
      </c>
      <c r="AQ475" s="3" t="str">
        <f t="shared" si="399"/>
        <v>1.22</v>
      </c>
      <c r="AR475" s="3" t="str">
        <f t="shared" si="400"/>
        <v>-</v>
      </c>
      <c r="AS475" s="3">
        <f t="shared" si="401"/>
        <v>309.13</v>
      </c>
      <c r="AT475" s="3">
        <f t="shared" ca="1" si="402"/>
        <v>79.761942686531583</v>
      </c>
      <c r="AU475" s="3">
        <f t="shared" ca="1" si="403"/>
        <v>3.5729811457307266</v>
      </c>
      <c r="AW475" s="3" t="str">
        <f t="shared" si="404"/>
        <v>1.22</v>
      </c>
      <c r="AX475" s="3" t="str">
        <f t="shared" si="405"/>
        <v>-</v>
      </c>
      <c r="AY475" s="3">
        <f t="shared" si="406"/>
        <v>309.13</v>
      </c>
      <c r="AZ475" s="3">
        <f t="shared" ca="1" si="407"/>
        <v>79.761942686531583</v>
      </c>
      <c r="BA475" s="3">
        <f t="shared" ca="1" si="408"/>
        <v>2.9774842881089389</v>
      </c>
      <c r="BC475" s="3" t="str">
        <f t="shared" si="409"/>
        <v>1.22</v>
      </c>
      <c r="BD475" s="3" t="str">
        <f t="shared" si="410"/>
        <v>-</v>
      </c>
      <c r="BE475" s="3">
        <f t="shared" si="411"/>
        <v>309.13</v>
      </c>
      <c r="BF475" s="3">
        <f t="shared" ca="1" si="412"/>
        <v>79.761942686531583</v>
      </c>
      <c r="BG475" s="3">
        <f t="shared" ca="1" si="413"/>
        <v>1.7864905728653633</v>
      </c>
      <c r="BI475" s="3" t="str">
        <f t="shared" si="414"/>
        <v>1.22</v>
      </c>
      <c r="BJ475" s="3" t="str">
        <f t="shared" si="415"/>
        <v>-</v>
      </c>
      <c r="BK475" s="3">
        <f t="shared" si="416"/>
        <v>309.13</v>
      </c>
      <c r="BL475" s="3">
        <f t="shared" ca="1" si="417"/>
        <v>79.761942686531583</v>
      </c>
      <c r="BM475" s="3">
        <f t="shared" ca="1" si="418"/>
        <v>0.59549685762178783</v>
      </c>
    </row>
    <row r="476" spans="1:65" x14ac:dyDescent="0.3">
      <c r="A476" s="3" t="str">
        <f>'Forward collapse simulation'!B486</f>
        <v>1.22</v>
      </c>
      <c r="B476" s="3" t="str">
        <f>IF('Forward collapse simulation'!C486="","-",'Forward collapse simulation'!C486)</f>
        <v>-</v>
      </c>
      <c r="C476" s="3">
        <f>'Forward collapse simulation'!E486</f>
        <v>312.27</v>
      </c>
      <c r="D476" s="3">
        <f ca="1">'Forward collapse simulation'!AK486</f>
        <v>84.03182412212584</v>
      </c>
      <c r="E476" s="84">
        <f ca="1">'Forward collapse simulation'!AL486</f>
        <v>6.1366188463510918</v>
      </c>
      <c r="G476" s="3" t="str">
        <f t="shared" si="369"/>
        <v>1.22</v>
      </c>
      <c r="H476" s="3" t="str">
        <f t="shared" si="370"/>
        <v>-</v>
      </c>
      <c r="I476" s="3">
        <f t="shared" si="371"/>
        <v>312.27</v>
      </c>
      <c r="J476" s="3">
        <f t="shared" ca="1" si="372"/>
        <v>84.03182412212584</v>
      </c>
      <c r="K476" s="3">
        <f t="shared" ca="1" si="373"/>
        <v>5.8297879040335365</v>
      </c>
      <c r="M476" s="3" t="str">
        <f t="shared" si="374"/>
        <v>1.22</v>
      </c>
      <c r="N476" s="3" t="str">
        <f t="shared" si="375"/>
        <v>-</v>
      </c>
      <c r="O476" s="3">
        <f t="shared" si="376"/>
        <v>312.27</v>
      </c>
      <c r="P476" s="3">
        <f t="shared" ca="1" si="377"/>
        <v>84.03182412212584</v>
      </c>
      <c r="Q476" s="3">
        <f t="shared" ca="1" si="378"/>
        <v>5.522956961715983</v>
      </c>
      <c r="R476" s="85"/>
      <c r="S476" s="3" t="str">
        <f t="shared" si="379"/>
        <v>1.22</v>
      </c>
      <c r="T476" s="3" t="str">
        <f t="shared" si="380"/>
        <v>-</v>
      </c>
      <c r="U476" s="3">
        <f t="shared" si="381"/>
        <v>312.27</v>
      </c>
      <c r="V476" s="3">
        <f t="shared" ca="1" si="382"/>
        <v>84.03182412212584</v>
      </c>
      <c r="W476" s="3">
        <f t="shared" ca="1" si="383"/>
        <v>5.2161260193984278</v>
      </c>
      <c r="X476" s="85"/>
      <c r="Y476" s="3" t="str">
        <f t="shared" si="384"/>
        <v>1.22</v>
      </c>
      <c r="Z476" s="3" t="str">
        <f t="shared" si="385"/>
        <v>-</v>
      </c>
      <c r="AA476" s="3">
        <f t="shared" si="386"/>
        <v>312.27</v>
      </c>
      <c r="AB476" s="3">
        <f t="shared" ca="1" si="387"/>
        <v>84.03182412212584</v>
      </c>
      <c r="AC476" s="3">
        <f t="shared" ca="1" si="388"/>
        <v>4.9092950770808734</v>
      </c>
      <c r="AE476" s="3" t="str">
        <f t="shared" si="389"/>
        <v>1.22</v>
      </c>
      <c r="AF476" s="3" t="str">
        <f t="shared" si="390"/>
        <v>-</v>
      </c>
      <c r="AG476" s="3">
        <f t="shared" si="391"/>
        <v>312.27</v>
      </c>
      <c r="AH476" s="3">
        <f t="shared" ca="1" si="392"/>
        <v>84.03182412212584</v>
      </c>
      <c r="AI476" s="3">
        <f t="shared" ca="1" si="393"/>
        <v>4.6024641347633191</v>
      </c>
      <c r="AK476" s="3" t="str">
        <f t="shared" si="394"/>
        <v>1.22</v>
      </c>
      <c r="AL476" s="3" t="str">
        <f t="shared" si="395"/>
        <v>-</v>
      </c>
      <c r="AM476" s="3">
        <f t="shared" si="396"/>
        <v>312.27</v>
      </c>
      <c r="AN476" s="3">
        <f t="shared" ca="1" si="397"/>
        <v>84.03182412212584</v>
      </c>
      <c r="AO476" s="3">
        <f t="shared" ca="1" si="398"/>
        <v>4.2956331924457638</v>
      </c>
      <c r="AQ476" s="3" t="str">
        <f t="shared" si="399"/>
        <v>1.22</v>
      </c>
      <c r="AR476" s="3" t="str">
        <f t="shared" si="400"/>
        <v>-</v>
      </c>
      <c r="AS476" s="3">
        <f t="shared" si="401"/>
        <v>312.27</v>
      </c>
      <c r="AT476" s="3">
        <f t="shared" ca="1" si="402"/>
        <v>84.03182412212584</v>
      </c>
      <c r="AU476" s="3">
        <f t="shared" ca="1" si="403"/>
        <v>3.6819713078106551</v>
      </c>
      <c r="AW476" s="3" t="str">
        <f t="shared" si="404"/>
        <v>1.22</v>
      </c>
      <c r="AX476" s="3" t="str">
        <f t="shared" si="405"/>
        <v>-</v>
      </c>
      <c r="AY476" s="3">
        <f t="shared" si="406"/>
        <v>312.27</v>
      </c>
      <c r="AZ476" s="3">
        <f t="shared" ca="1" si="407"/>
        <v>84.03182412212584</v>
      </c>
      <c r="BA476" s="3">
        <f t="shared" ca="1" si="408"/>
        <v>3.0683094231755459</v>
      </c>
      <c r="BC476" s="3" t="str">
        <f t="shared" si="409"/>
        <v>1.22</v>
      </c>
      <c r="BD476" s="3" t="str">
        <f t="shared" si="410"/>
        <v>-</v>
      </c>
      <c r="BE476" s="3">
        <f t="shared" si="411"/>
        <v>312.27</v>
      </c>
      <c r="BF476" s="3">
        <f t="shared" ca="1" si="412"/>
        <v>84.03182412212584</v>
      </c>
      <c r="BG476" s="3">
        <f t="shared" ca="1" si="413"/>
        <v>1.8409856539053275</v>
      </c>
      <c r="BI476" s="3" t="str">
        <f t="shared" si="414"/>
        <v>1.22</v>
      </c>
      <c r="BJ476" s="3" t="str">
        <f t="shared" si="415"/>
        <v>-</v>
      </c>
      <c r="BK476" s="3">
        <f t="shared" si="416"/>
        <v>312.27</v>
      </c>
      <c r="BL476" s="3">
        <f t="shared" ca="1" si="417"/>
        <v>84.03182412212584</v>
      </c>
      <c r="BM476" s="3">
        <f t="shared" ca="1" si="418"/>
        <v>0.61366188463510918</v>
      </c>
    </row>
    <row r="477" spans="1:65" x14ac:dyDescent="0.3">
      <c r="A477" s="3" t="str">
        <f>'Forward collapse simulation'!B487</f>
        <v>1.22</v>
      </c>
      <c r="B477" s="3" t="str">
        <f>IF('Forward collapse simulation'!C487="","-",'Forward collapse simulation'!C487)</f>
        <v>-</v>
      </c>
      <c r="C477" s="3">
        <f>'Forward collapse simulation'!E487</f>
        <v>320.83</v>
      </c>
      <c r="D477" s="3">
        <f ca="1">'Forward collapse simulation'!AK487</f>
        <v>85.418490830483876</v>
      </c>
      <c r="E477" s="84">
        <f ca="1">'Forward collapse simulation'!AL487</f>
        <v>7.9253267244108532</v>
      </c>
      <c r="G477" s="3" t="str">
        <f t="shared" si="369"/>
        <v>1.22</v>
      </c>
      <c r="H477" s="3" t="str">
        <f t="shared" si="370"/>
        <v>-</v>
      </c>
      <c r="I477" s="3">
        <f t="shared" si="371"/>
        <v>320.83</v>
      </c>
      <c r="J477" s="3">
        <f t="shared" ca="1" si="372"/>
        <v>85.418490830483876</v>
      </c>
      <c r="K477" s="3">
        <f t="shared" ca="1" si="373"/>
        <v>7.5290603881903104</v>
      </c>
      <c r="M477" s="3" t="str">
        <f t="shared" si="374"/>
        <v>1.22</v>
      </c>
      <c r="N477" s="3" t="str">
        <f t="shared" si="375"/>
        <v>-</v>
      </c>
      <c r="O477" s="3">
        <f t="shared" si="376"/>
        <v>320.83</v>
      </c>
      <c r="P477" s="3">
        <f t="shared" ca="1" si="377"/>
        <v>85.418490830483876</v>
      </c>
      <c r="Q477" s="3">
        <f t="shared" ca="1" si="378"/>
        <v>7.1327940519697677</v>
      </c>
      <c r="R477" s="85"/>
      <c r="S477" s="3" t="str">
        <f t="shared" si="379"/>
        <v>1.22</v>
      </c>
      <c r="T477" s="3" t="str">
        <f t="shared" si="380"/>
        <v>-</v>
      </c>
      <c r="U477" s="3">
        <f t="shared" si="381"/>
        <v>320.83</v>
      </c>
      <c r="V477" s="3">
        <f t="shared" ca="1" si="382"/>
        <v>85.418490830483876</v>
      </c>
      <c r="W477" s="3">
        <f t="shared" ca="1" si="383"/>
        <v>6.7365277157492249</v>
      </c>
      <c r="X477" s="85"/>
      <c r="Y477" s="3" t="str">
        <f t="shared" si="384"/>
        <v>1.22</v>
      </c>
      <c r="Z477" s="3" t="str">
        <f t="shared" si="385"/>
        <v>-</v>
      </c>
      <c r="AA477" s="3">
        <f t="shared" si="386"/>
        <v>320.83</v>
      </c>
      <c r="AB477" s="3">
        <f t="shared" ca="1" si="387"/>
        <v>85.418490830483876</v>
      </c>
      <c r="AC477" s="3">
        <f t="shared" ca="1" si="388"/>
        <v>6.3402613795286831</v>
      </c>
      <c r="AE477" s="3" t="str">
        <f t="shared" si="389"/>
        <v>1.22</v>
      </c>
      <c r="AF477" s="3" t="str">
        <f t="shared" si="390"/>
        <v>-</v>
      </c>
      <c r="AG477" s="3">
        <f t="shared" si="391"/>
        <v>320.83</v>
      </c>
      <c r="AH477" s="3">
        <f t="shared" ca="1" si="392"/>
        <v>85.418490830483876</v>
      </c>
      <c r="AI477" s="3">
        <f t="shared" ca="1" si="393"/>
        <v>5.9439950433081403</v>
      </c>
      <c r="AK477" s="3" t="str">
        <f t="shared" si="394"/>
        <v>1.22</v>
      </c>
      <c r="AL477" s="3" t="str">
        <f t="shared" si="395"/>
        <v>-</v>
      </c>
      <c r="AM477" s="3">
        <f t="shared" si="396"/>
        <v>320.83</v>
      </c>
      <c r="AN477" s="3">
        <f t="shared" ca="1" si="397"/>
        <v>85.418490830483876</v>
      </c>
      <c r="AO477" s="3">
        <f t="shared" ca="1" si="398"/>
        <v>5.5477287070875967</v>
      </c>
      <c r="AQ477" s="3" t="str">
        <f t="shared" si="399"/>
        <v>1.22</v>
      </c>
      <c r="AR477" s="3" t="str">
        <f t="shared" si="400"/>
        <v>-</v>
      </c>
      <c r="AS477" s="3">
        <f t="shared" si="401"/>
        <v>320.83</v>
      </c>
      <c r="AT477" s="3">
        <f t="shared" ca="1" si="402"/>
        <v>85.418490830483876</v>
      </c>
      <c r="AU477" s="3">
        <f t="shared" ca="1" si="403"/>
        <v>4.7551960346465121</v>
      </c>
      <c r="AW477" s="3" t="str">
        <f t="shared" si="404"/>
        <v>1.22</v>
      </c>
      <c r="AX477" s="3" t="str">
        <f t="shared" si="405"/>
        <v>-</v>
      </c>
      <c r="AY477" s="3">
        <f t="shared" si="406"/>
        <v>320.83</v>
      </c>
      <c r="AZ477" s="3">
        <f t="shared" ca="1" si="407"/>
        <v>85.418490830483876</v>
      </c>
      <c r="BA477" s="3">
        <f t="shared" ca="1" si="408"/>
        <v>3.9626633622054266</v>
      </c>
      <c r="BC477" s="3" t="str">
        <f t="shared" si="409"/>
        <v>1.22</v>
      </c>
      <c r="BD477" s="3" t="str">
        <f t="shared" si="410"/>
        <v>-</v>
      </c>
      <c r="BE477" s="3">
        <f t="shared" si="411"/>
        <v>320.83</v>
      </c>
      <c r="BF477" s="3">
        <f t="shared" ca="1" si="412"/>
        <v>85.418490830483876</v>
      </c>
      <c r="BG477" s="3">
        <f t="shared" ca="1" si="413"/>
        <v>2.377598017323256</v>
      </c>
      <c r="BI477" s="3" t="str">
        <f t="shared" si="414"/>
        <v>1.22</v>
      </c>
      <c r="BJ477" s="3" t="str">
        <f t="shared" si="415"/>
        <v>-</v>
      </c>
      <c r="BK477" s="3">
        <f t="shared" si="416"/>
        <v>320.83</v>
      </c>
      <c r="BL477" s="3">
        <f t="shared" ca="1" si="417"/>
        <v>85.418490830483876</v>
      </c>
      <c r="BM477" s="3">
        <f t="shared" ca="1" si="418"/>
        <v>0.79253267244108538</v>
      </c>
    </row>
    <row r="478" spans="1:65" x14ac:dyDescent="0.3">
      <c r="A478" s="3" t="str">
        <f>'Forward collapse simulation'!B488</f>
        <v>1.22</v>
      </c>
      <c r="B478" s="3" t="str">
        <f>IF('Forward collapse simulation'!C488="","-",'Forward collapse simulation'!C488)</f>
        <v>-</v>
      </c>
      <c r="C478" s="3">
        <f>'Forward collapse simulation'!E488</f>
        <v>317.22000000000003</v>
      </c>
      <c r="D478" s="3">
        <f ca="1">'Forward collapse simulation'!AK488</f>
        <v>88.548743830534079</v>
      </c>
      <c r="E478" s="84">
        <f ca="1">'Forward collapse simulation'!AL488</f>
        <v>9.3609681909085563</v>
      </c>
      <c r="G478" s="3" t="str">
        <f t="shared" si="369"/>
        <v>1.22</v>
      </c>
      <c r="H478" s="3" t="str">
        <f t="shared" si="370"/>
        <v>-</v>
      </c>
      <c r="I478" s="3">
        <f t="shared" si="371"/>
        <v>317.22000000000003</v>
      </c>
      <c r="J478" s="3">
        <f t="shared" ca="1" si="372"/>
        <v>88.548743830534079</v>
      </c>
      <c r="K478" s="3">
        <f t="shared" ca="1" si="373"/>
        <v>8.892919781363128</v>
      </c>
      <c r="M478" s="3" t="str">
        <f t="shared" si="374"/>
        <v>1.22</v>
      </c>
      <c r="N478" s="3" t="str">
        <f t="shared" si="375"/>
        <v>-</v>
      </c>
      <c r="O478" s="3">
        <f t="shared" si="376"/>
        <v>317.22000000000003</v>
      </c>
      <c r="P478" s="3">
        <f t="shared" ca="1" si="377"/>
        <v>88.548743830534079</v>
      </c>
      <c r="Q478" s="3">
        <f t="shared" ca="1" si="378"/>
        <v>8.4248713718177015</v>
      </c>
      <c r="R478" s="85"/>
      <c r="S478" s="3" t="str">
        <f t="shared" si="379"/>
        <v>1.22</v>
      </c>
      <c r="T478" s="3" t="str">
        <f t="shared" si="380"/>
        <v>-</v>
      </c>
      <c r="U478" s="3">
        <f t="shared" si="381"/>
        <v>317.22000000000003</v>
      </c>
      <c r="V478" s="3">
        <f t="shared" ca="1" si="382"/>
        <v>88.548743830534079</v>
      </c>
      <c r="W478" s="3">
        <f t="shared" ca="1" si="383"/>
        <v>7.9568229622722724</v>
      </c>
      <c r="X478" s="85"/>
      <c r="Y478" s="3" t="str">
        <f t="shared" si="384"/>
        <v>1.22</v>
      </c>
      <c r="Z478" s="3" t="str">
        <f t="shared" si="385"/>
        <v>-</v>
      </c>
      <c r="AA478" s="3">
        <f t="shared" si="386"/>
        <v>317.22000000000003</v>
      </c>
      <c r="AB478" s="3">
        <f t="shared" ca="1" si="387"/>
        <v>88.548743830534079</v>
      </c>
      <c r="AC478" s="3">
        <f t="shared" ca="1" si="388"/>
        <v>7.488774552726845</v>
      </c>
      <c r="AE478" s="3" t="str">
        <f t="shared" si="389"/>
        <v>1.22</v>
      </c>
      <c r="AF478" s="3" t="str">
        <f t="shared" si="390"/>
        <v>-</v>
      </c>
      <c r="AG478" s="3">
        <f t="shared" si="391"/>
        <v>317.22000000000003</v>
      </c>
      <c r="AH478" s="3">
        <f t="shared" ca="1" si="392"/>
        <v>88.548743830534079</v>
      </c>
      <c r="AI478" s="3">
        <f t="shared" ca="1" si="393"/>
        <v>7.0207261431814167</v>
      </c>
      <c r="AK478" s="3" t="str">
        <f t="shared" si="394"/>
        <v>1.22</v>
      </c>
      <c r="AL478" s="3" t="str">
        <f t="shared" si="395"/>
        <v>-</v>
      </c>
      <c r="AM478" s="3">
        <f t="shared" si="396"/>
        <v>317.22000000000003</v>
      </c>
      <c r="AN478" s="3">
        <f t="shared" ca="1" si="397"/>
        <v>88.548743830534079</v>
      </c>
      <c r="AO478" s="3">
        <f t="shared" ca="1" si="398"/>
        <v>6.5526777336359894</v>
      </c>
      <c r="AQ478" s="3" t="str">
        <f t="shared" si="399"/>
        <v>1.22</v>
      </c>
      <c r="AR478" s="3" t="str">
        <f t="shared" si="400"/>
        <v>-</v>
      </c>
      <c r="AS478" s="3">
        <f t="shared" si="401"/>
        <v>317.22000000000003</v>
      </c>
      <c r="AT478" s="3">
        <f t="shared" ca="1" si="402"/>
        <v>88.548743830534079</v>
      </c>
      <c r="AU478" s="3">
        <f t="shared" ca="1" si="403"/>
        <v>5.6165809145451338</v>
      </c>
      <c r="AW478" s="3" t="str">
        <f t="shared" si="404"/>
        <v>1.22</v>
      </c>
      <c r="AX478" s="3" t="str">
        <f t="shared" si="405"/>
        <v>-</v>
      </c>
      <c r="AY478" s="3">
        <f t="shared" si="406"/>
        <v>317.22000000000003</v>
      </c>
      <c r="AZ478" s="3">
        <f t="shared" ca="1" si="407"/>
        <v>88.548743830534079</v>
      </c>
      <c r="BA478" s="3">
        <f t="shared" ca="1" si="408"/>
        <v>4.6804840954542781</v>
      </c>
      <c r="BC478" s="3" t="str">
        <f t="shared" si="409"/>
        <v>1.22</v>
      </c>
      <c r="BD478" s="3" t="str">
        <f t="shared" si="410"/>
        <v>-</v>
      </c>
      <c r="BE478" s="3">
        <f t="shared" si="411"/>
        <v>317.22000000000003</v>
      </c>
      <c r="BF478" s="3">
        <f t="shared" ca="1" si="412"/>
        <v>88.548743830534079</v>
      </c>
      <c r="BG478" s="3">
        <f t="shared" ca="1" si="413"/>
        <v>2.8082904572725669</v>
      </c>
      <c r="BI478" s="3" t="str">
        <f t="shared" si="414"/>
        <v>1.22</v>
      </c>
      <c r="BJ478" s="3" t="str">
        <f t="shared" si="415"/>
        <v>-</v>
      </c>
      <c r="BK478" s="3">
        <f t="shared" si="416"/>
        <v>317.22000000000003</v>
      </c>
      <c r="BL478" s="3">
        <f t="shared" ca="1" si="417"/>
        <v>88.548743830534079</v>
      </c>
      <c r="BM478" s="3">
        <f t="shared" ca="1" si="418"/>
        <v>0.93609681909085563</v>
      </c>
    </row>
    <row r="479" spans="1:65" x14ac:dyDescent="0.3">
      <c r="A479" s="3" t="str">
        <f>'Forward collapse simulation'!B489</f>
        <v>1.22</v>
      </c>
      <c r="B479" s="3" t="str">
        <f>IF('Forward collapse simulation'!C489="","-",'Forward collapse simulation'!C489)</f>
        <v>-</v>
      </c>
      <c r="C479" s="3">
        <f>'Forward collapse simulation'!E489</f>
        <v>271.79000000000002</v>
      </c>
      <c r="D479" s="3">
        <f ca="1">'Forward collapse simulation'!AK489</f>
        <v>89.797837912602091</v>
      </c>
      <c r="E479" s="84">
        <f ca="1">'Forward collapse simulation'!AL489</f>
        <v>9.0455639857311834</v>
      </c>
      <c r="G479" s="3" t="str">
        <f t="shared" si="369"/>
        <v>1.22</v>
      </c>
      <c r="H479" s="3" t="str">
        <f t="shared" si="370"/>
        <v>-</v>
      </c>
      <c r="I479" s="3">
        <f t="shared" si="371"/>
        <v>271.79000000000002</v>
      </c>
      <c r="J479" s="3">
        <f t="shared" ca="1" si="372"/>
        <v>89.797837912602091</v>
      </c>
      <c r="K479" s="3">
        <f t="shared" ca="1" si="373"/>
        <v>8.593285786444623</v>
      </c>
      <c r="M479" s="3" t="str">
        <f t="shared" si="374"/>
        <v>1.22</v>
      </c>
      <c r="N479" s="3" t="str">
        <f t="shared" si="375"/>
        <v>-</v>
      </c>
      <c r="O479" s="3">
        <f t="shared" si="376"/>
        <v>271.79000000000002</v>
      </c>
      <c r="P479" s="3">
        <f t="shared" ca="1" si="377"/>
        <v>89.797837912602091</v>
      </c>
      <c r="Q479" s="3">
        <f t="shared" ca="1" si="378"/>
        <v>8.1410075871580645</v>
      </c>
      <c r="R479" s="85"/>
      <c r="S479" s="3" t="str">
        <f t="shared" si="379"/>
        <v>1.22</v>
      </c>
      <c r="T479" s="3" t="str">
        <f t="shared" si="380"/>
        <v>-</v>
      </c>
      <c r="U479" s="3">
        <f t="shared" si="381"/>
        <v>271.79000000000002</v>
      </c>
      <c r="V479" s="3">
        <f t="shared" ca="1" si="382"/>
        <v>89.797837912602091</v>
      </c>
      <c r="W479" s="3">
        <f t="shared" ca="1" si="383"/>
        <v>7.6887293878715059</v>
      </c>
      <c r="X479" s="85"/>
      <c r="Y479" s="3" t="str">
        <f t="shared" si="384"/>
        <v>1.22</v>
      </c>
      <c r="Z479" s="3" t="str">
        <f t="shared" si="385"/>
        <v>-</v>
      </c>
      <c r="AA479" s="3">
        <f t="shared" si="386"/>
        <v>271.79000000000002</v>
      </c>
      <c r="AB479" s="3">
        <f t="shared" ca="1" si="387"/>
        <v>89.797837912602091</v>
      </c>
      <c r="AC479" s="3">
        <f t="shared" ca="1" si="388"/>
        <v>7.2364511885849474</v>
      </c>
      <c r="AE479" s="3" t="str">
        <f t="shared" si="389"/>
        <v>1.22</v>
      </c>
      <c r="AF479" s="3" t="str">
        <f t="shared" si="390"/>
        <v>-</v>
      </c>
      <c r="AG479" s="3">
        <f t="shared" si="391"/>
        <v>271.79000000000002</v>
      </c>
      <c r="AH479" s="3">
        <f t="shared" ca="1" si="392"/>
        <v>89.797837912602091</v>
      </c>
      <c r="AI479" s="3">
        <f t="shared" ca="1" si="393"/>
        <v>6.7841729892983871</v>
      </c>
      <c r="AK479" s="3" t="str">
        <f t="shared" si="394"/>
        <v>1.22</v>
      </c>
      <c r="AL479" s="3" t="str">
        <f t="shared" si="395"/>
        <v>-</v>
      </c>
      <c r="AM479" s="3">
        <f t="shared" si="396"/>
        <v>271.79000000000002</v>
      </c>
      <c r="AN479" s="3">
        <f t="shared" ca="1" si="397"/>
        <v>89.797837912602091</v>
      </c>
      <c r="AO479" s="3">
        <f t="shared" ca="1" si="398"/>
        <v>6.3318947900118276</v>
      </c>
      <c r="AQ479" s="3" t="str">
        <f t="shared" si="399"/>
        <v>1.22</v>
      </c>
      <c r="AR479" s="3" t="str">
        <f t="shared" si="400"/>
        <v>-</v>
      </c>
      <c r="AS479" s="3">
        <f t="shared" si="401"/>
        <v>271.79000000000002</v>
      </c>
      <c r="AT479" s="3">
        <f t="shared" ca="1" si="402"/>
        <v>89.797837912602091</v>
      </c>
      <c r="AU479" s="3">
        <f t="shared" ca="1" si="403"/>
        <v>5.4273383914387097</v>
      </c>
      <c r="AW479" s="3" t="str">
        <f t="shared" si="404"/>
        <v>1.22</v>
      </c>
      <c r="AX479" s="3" t="str">
        <f t="shared" si="405"/>
        <v>-</v>
      </c>
      <c r="AY479" s="3">
        <f t="shared" si="406"/>
        <v>271.79000000000002</v>
      </c>
      <c r="AZ479" s="3">
        <f t="shared" ca="1" si="407"/>
        <v>89.797837912602091</v>
      </c>
      <c r="BA479" s="3">
        <f t="shared" ca="1" si="408"/>
        <v>4.5227819928655917</v>
      </c>
      <c r="BC479" s="3" t="str">
        <f t="shared" si="409"/>
        <v>1.22</v>
      </c>
      <c r="BD479" s="3" t="str">
        <f t="shared" si="410"/>
        <v>-</v>
      </c>
      <c r="BE479" s="3">
        <f t="shared" si="411"/>
        <v>271.79000000000002</v>
      </c>
      <c r="BF479" s="3">
        <f t="shared" ca="1" si="412"/>
        <v>89.797837912602091</v>
      </c>
      <c r="BG479" s="3">
        <f t="shared" ca="1" si="413"/>
        <v>2.7136691957193548</v>
      </c>
      <c r="BI479" s="3" t="str">
        <f t="shared" si="414"/>
        <v>1.22</v>
      </c>
      <c r="BJ479" s="3" t="str">
        <f t="shared" si="415"/>
        <v>-</v>
      </c>
      <c r="BK479" s="3">
        <f t="shared" si="416"/>
        <v>271.79000000000002</v>
      </c>
      <c r="BL479" s="3">
        <f t="shared" ca="1" si="417"/>
        <v>89.797837912602091</v>
      </c>
      <c r="BM479" s="3">
        <f t="shared" ca="1" si="418"/>
        <v>0.90455639857311843</v>
      </c>
    </row>
    <row r="480" spans="1:65" x14ac:dyDescent="0.3">
      <c r="A480" s="3" t="str">
        <f>'Forward collapse simulation'!B490</f>
        <v>1.22</v>
      </c>
      <c r="B480" s="3" t="str">
        <f>IF('Forward collapse simulation'!C490="","-",'Forward collapse simulation'!C490)</f>
        <v>-</v>
      </c>
      <c r="C480" s="3">
        <f>'Forward collapse simulation'!E490</f>
        <v>145.91</v>
      </c>
      <c r="D480" s="3">
        <f ca="1">'Forward collapse simulation'!AK490</f>
        <v>88.859637525509868</v>
      </c>
      <c r="E480" s="84">
        <f ca="1">'Forward collapse simulation'!AL490</f>
        <v>7.8869770921183209</v>
      </c>
      <c r="G480" s="3" t="str">
        <f t="shared" si="369"/>
        <v>1.22</v>
      </c>
      <c r="H480" s="3" t="str">
        <f t="shared" si="370"/>
        <v>-</v>
      </c>
      <c r="I480" s="3">
        <f t="shared" si="371"/>
        <v>145.91</v>
      </c>
      <c r="J480" s="3">
        <f t="shared" ca="1" si="372"/>
        <v>88.859637525509868</v>
      </c>
      <c r="K480" s="3">
        <f t="shared" ca="1" si="373"/>
        <v>7.4926282375124043</v>
      </c>
      <c r="M480" s="3" t="str">
        <f t="shared" si="374"/>
        <v>1.22</v>
      </c>
      <c r="N480" s="3" t="str">
        <f t="shared" si="375"/>
        <v>-</v>
      </c>
      <c r="O480" s="3">
        <f t="shared" si="376"/>
        <v>145.91</v>
      </c>
      <c r="P480" s="3">
        <f t="shared" ca="1" si="377"/>
        <v>88.859637525509868</v>
      </c>
      <c r="Q480" s="3">
        <f t="shared" ca="1" si="378"/>
        <v>7.0982793829064885</v>
      </c>
      <c r="R480" s="85"/>
      <c r="S480" s="3" t="str">
        <f t="shared" si="379"/>
        <v>1.22</v>
      </c>
      <c r="T480" s="3" t="str">
        <f t="shared" si="380"/>
        <v>-</v>
      </c>
      <c r="U480" s="3">
        <f t="shared" si="381"/>
        <v>145.91</v>
      </c>
      <c r="V480" s="3">
        <f t="shared" ca="1" si="382"/>
        <v>88.859637525509868</v>
      </c>
      <c r="W480" s="3">
        <f t="shared" ca="1" si="383"/>
        <v>6.7039305283005728</v>
      </c>
      <c r="X480" s="85"/>
      <c r="Y480" s="3" t="str">
        <f t="shared" si="384"/>
        <v>1.22</v>
      </c>
      <c r="Z480" s="3" t="str">
        <f t="shared" si="385"/>
        <v>-</v>
      </c>
      <c r="AA480" s="3">
        <f t="shared" si="386"/>
        <v>145.91</v>
      </c>
      <c r="AB480" s="3">
        <f t="shared" ca="1" si="387"/>
        <v>88.859637525509868</v>
      </c>
      <c r="AC480" s="3">
        <f t="shared" ca="1" si="388"/>
        <v>6.3095816736946571</v>
      </c>
      <c r="AE480" s="3" t="str">
        <f t="shared" si="389"/>
        <v>1.22</v>
      </c>
      <c r="AF480" s="3" t="str">
        <f t="shared" si="390"/>
        <v>-</v>
      </c>
      <c r="AG480" s="3">
        <f t="shared" si="391"/>
        <v>145.91</v>
      </c>
      <c r="AH480" s="3">
        <f t="shared" ca="1" si="392"/>
        <v>88.859637525509868</v>
      </c>
      <c r="AI480" s="3">
        <f t="shared" ca="1" si="393"/>
        <v>5.9152328190887404</v>
      </c>
      <c r="AK480" s="3" t="str">
        <f t="shared" si="394"/>
        <v>1.22</v>
      </c>
      <c r="AL480" s="3" t="str">
        <f t="shared" si="395"/>
        <v>-</v>
      </c>
      <c r="AM480" s="3">
        <f t="shared" si="396"/>
        <v>145.91</v>
      </c>
      <c r="AN480" s="3">
        <f t="shared" ca="1" si="397"/>
        <v>88.859637525509868</v>
      </c>
      <c r="AO480" s="3">
        <f t="shared" ca="1" si="398"/>
        <v>5.5208839644828247</v>
      </c>
      <c r="AQ480" s="3" t="str">
        <f t="shared" si="399"/>
        <v>1.22</v>
      </c>
      <c r="AR480" s="3" t="str">
        <f t="shared" si="400"/>
        <v>-</v>
      </c>
      <c r="AS480" s="3">
        <f t="shared" si="401"/>
        <v>145.91</v>
      </c>
      <c r="AT480" s="3">
        <f t="shared" ca="1" si="402"/>
        <v>88.859637525509868</v>
      </c>
      <c r="AU480" s="3">
        <f t="shared" ca="1" si="403"/>
        <v>4.7321862552709923</v>
      </c>
      <c r="AW480" s="3" t="str">
        <f t="shared" si="404"/>
        <v>1.22</v>
      </c>
      <c r="AX480" s="3" t="str">
        <f t="shared" si="405"/>
        <v>-</v>
      </c>
      <c r="AY480" s="3">
        <f t="shared" si="406"/>
        <v>145.91</v>
      </c>
      <c r="AZ480" s="3">
        <f t="shared" ca="1" si="407"/>
        <v>88.859637525509868</v>
      </c>
      <c r="BA480" s="3">
        <f t="shared" ca="1" si="408"/>
        <v>3.9434885460591604</v>
      </c>
      <c r="BC480" s="3" t="str">
        <f t="shared" si="409"/>
        <v>1.22</v>
      </c>
      <c r="BD480" s="3" t="str">
        <f t="shared" si="410"/>
        <v>-</v>
      </c>
      <c r="BE480" s="3">
        <f t="shared" si="411"/>
        <v>145.91</v>
      </c>
      <c r="BF480" s="3">
        <f t="shared" ca="1" si="412"/>
        <v>88.859637525509868</v>
      </c>
      <c r="BG480" s="3">
        <f t="shared" ca="1" si="413"/>
        <v>2.3660931276354962</v>
      </c>
      <c r="BI480" s="3" t="str">
        <f t="shared" si="414"/>
        <v>1.22</v>
      </c>
      <c r="BJ480" s="3" t="str">
        <f t="shared" si="415"/>
        <v>-</v>
      </c>
      <c r="BK480" s="3">
        <f t="shared" si="416"/>
        <v>145.91</v>
      </c>
      <c r="BL480" s="3">
        <f t="shared" ca="1" si="417"/>
        <v>88.859637525509868</v>
      </c>
      <c r="BM480" s="3">
        <f t="shared" ca="1" si="418"/>
        <v>0.78869770921183213</v>
      </c>
    </row>
    <row r="481" spans="1:65" x14ac:dyDescent="0.3">
      <c r="A481" s="3" t="str">
        <f>'Forward collapse simulation'!B491</f>
        <v>1.22</v>
      </c>
      <c r="B481" s="3" t="str">
        <f>IF('Forward collapse simulation'!C491="","-",'Forward collapse simulation'!C491)</f>
        <v>-</v>
      </c>
      <c r="C481" s="3">
        <f>'Forward collapse simulation'!E491</f>
        <v>138.15</v>
      </c>
      <c r="D481" s="3">
        <f ca="1">'Forward collapse simulation'!AK491</f>
        <v>87.952892264858676</v>
      </c>
      <c r="E481" s="84">
        <f ca="1">'Forward collapse simulation'!AL491</f>
        <v>6.124687641961545</v>
      </c>
      <c r="G481" s="3" t="str">
        <f t="shared" si="369"/>
        <v>1.22</v>
      </c>
      <c r="H481" s="3" t="str">
        <f t="shared" si="370"/>
        <v>-</v>
      </c>
      <c r="I481" s="3">
        <f t="shared" si="371"/>
        <v>138.15</v>
      </c>
      <c r="J481" s="3">
        <f t="shared" ca="1" si="372"/>
        <v>87.952892264858676</v>
      </c>
      <c r="K481" s="3">
        <f t="shared" ca="1" si="373"/>
        <v>5.8184532598634675</v>
      </c>
      <c r="M481" s="3" t="str">
        <f t="shared" si="374"/>
        <v>1.22</v>
      </c>
      <c r="N481" s="3" t="str">
        <f t="shared" si="375"/>
        <v>-</v>
      </c>
      <c r="O481" s="3">
        <f t="shared" si="376"/>
        <v>138.15</v>
      </c>
      <c r="P481" s="3">
        <f t="shared" ca="1" si="377"/>
        <v>87.952892264858676</v>
      </c>
      <c r="Q481" s="3">
        <f t="shared" ca="1" si="378"/>
        <v>5.5122188777653909</v>
      </c>
      <c r="R481" s="85"/>
      <c r="S481" s="3" t="str">
        <f t="shared" si="379"/>
        <v>1.22</v>
      </c>
      <c r="T481" s="3" t="str">
        <f t="shared" si="380"/>
        <v>-</v>
      </c>
      <c r="U481" s="3">
        <f t="shared" si="381"/>
        <v>138.15</v>
      </c>
      <c r="V481" s="3">
        <f t="shared" ca="1" si="382"/>
        <v>87.952892264858676</v>
      </c>
      <c r="W481" s="3">
        <f t="shared" ca="1" si="383"/>
        <v>5.2059844956673134</v>
      </c>
      <c r="X481" s="85"/>
      <c r="Y481" s="3" t="str">
        <f t="shared" si="384"/>
        <v>1.22</v>
      </c>
      <c r="Z481" s="3" t="str">
        <f t="shared" si="385"/>
        <v>-</v>
      </c>
      <c r="AA481" s="3">
        <f t="shared" si="386"/>
        <v>138.15</v>
      </c>
      <c r="AB481" s="3">
        <f t="shared" ca="1" si="387"/>
        <v>87.952892264858676</v>
      </c>
      <c r="AC481" s="3">
        <f t="shared" ca="1" si="388"/>
        <v>4.8997501135692367</v>
      </c>
      <c r="AE481" s="3" t="str">
        <f t="shared" si="389"/>
        <v>1.22</v>
      </c>
      <c r="AF481" s="3" t="str">
        <f t="shared" si="390"/>
        <v>-</v>
      </c>
      <c r="AG481" s="3">
        <f t="shared" si="391"/>
        <v>138.15</v>
      </c>
      <c r="AH481" s="3">
        <f t="shared" ca="1" si="392"/>
        <v>87.952892264858676</v>
      </c>
      <c r="AI481" s="3">
        <f t="shared" ca="1" si="393"/>
        <v>4.5935157314711592</v>
      </c>
      <c r="AK481" s="3" t="str">
        <f t="shared" si="394"/>
        <v>1.22</v>
      </c>
      <c r="AL481" s="3" t="str">
        <f t="shared" si="395"/>
        <v>-</v>
      </c>
      <c r="AM481" s="3">
        <f t="shared" si="396"/>
        <v>138.15</v>
      </c>
      <c r="AN481" s="3">
        <f t="shared" ca="1" si="397"/>
        <v>87.952892264858676</v>
      </c>
      <c r="AO481" s="3">
        <f t="shared" ca="1" si="398"/>
        <v>4.2872813493730808</v>
      </c>
      <c r="AQ481" s="3" t="str">
        <f t="shared" si="399"/>
        <v>1.22</v>
      </c>
      <c r="AR481" s="3" t="str">
        <f t="shared" si="400"/>
        <v>-</v>
      </c>
      <c r="AS481" s="3">
        <f t="shared" si="401"/>
        <v>138.15</v>
      </c>
      <c r="AT481" s="3">
        <f t="shared" ca="1" si="402"/>
        <v>87.952892264858676</v>
      </c>
      <c r="AU481" s="3">
        <f t="shared" ca="1" si="403"/>
        <v>3.6748125851769267</v>
      </c>
      <c r="AW481" s="3" t="str">
        <f t="shared" si="404"/>
        <v>1.22</v>
      </c>
      <c r="AX481" s="3" t="str">
        <f t="shared" si="405"/>
        <v>-</v>
      </c>
      <c r="AY481" s="3">
        <f t="shared" si="406"/>
        <v>138.15</v>
      </c>
      <c r="AZ481" s="3">
        <f t="shared" ca="1" si="407"/>
        <v>87.952892264858676</v>
      </c>
      <c r="BA481" s="3">
        <f t="shared" ca="1" si="408"/>
        <v>3.0623438209807725</v>
      </c>
      <c r="BC481" s="3" t="str">
        <f t="shared" si="409"/>
        <v>1.22</v>
      </c>
      <c r="BD481" s="3" t="str">
        <f t="shared" si="410"/>
        <v>-</v>
      </c>
      <c r="BE481" s="3">
        <f t="shared" si="411"/>
        <v>138.15</v>
      </c>
      <c r="BF481" s="3">
        <f t="shared" ca="1" si="412"/>
        <v>87.952892264858676</v>
      </c>
      <c r="BG481" s="3">
        <f t="shared" ca="1" si="413"/>
        <v>1.8374062925884633</v>
      </c>
      <c r="BI481" s="3" t="str">
        <f t="shared" si="414"/>
        <v>1.22</v>
      </c>
      <c r="BJ481" s="3" t="str">
        <f t="shared" si="415"/>
        <v>-</v>
      </c>
      <c r="BK481" s="3">
        <f t="shared" si="416"/>
        <v>138.15</v>
      </c>
      <c r="BL481" s="3">
        <f t="shared" ca="1" si="417"/>
        <v>87.952892264858676</v>
      </c>
      <c r="BM481" s="3">
        <f t="shared" ca="1" si="418"/>
        <v>0.61246876419615459</v>
      </c>
    </row>
    <row r="482" spans="1:65" x14ac:dyDescent="0.3">
      <c r="A482" s="3" t="str">
        <f>'Forward collapse simulation'!B492</f>
        <v>1.22</v>
      </c>
      <c r="B482" s="3" t="str">
        <f>IF('Forward collapse simulation'!C492="","-",'Forward collapse simulation'!C492)</f>
        <v>-</v>
      </c>
      <c r="C482" s="3">
        <f>'Forward collapse simulation'!E492</f>
        <v>138.74</v>
      </c>
      <c r="D482" s="3">
        <f ca="1">'Forward collapse simulation'!AK492</f>
        <v>84.319915223534039</v>
      </c>
      <c r="E482" s="84">
        <f ca="1">'Forward collapse simulation'!AL492</f>
        <v>6.2499908832622548</v>
      </c>
      <c r="G482" s="3" t="str">
        <f t="shared" si="369"/>
        <v>1.22</v>
      </c>
      <c r="H482" s="3" t="str">
        <f t="shared" si="370"/>
        <v>-</v>
      </c>
      <c r="I482" s="3">
        <f t="shared" si="371"/>
        <v>138.74</v>
      </c>
      <c r="J482" s="3">
        <f t="shared" ca="1" si="372"/>
        <v>84.319915223534039</v>
      </c>
      <c r="K482" s="3">
        <f t="shared" ca="1" si="373"/>
        <v>5.9374913390991422</v>
      </c>
      <c r="M482" s="3" t="str">
        <f t="shared" si="374"/>
        <v>1.22</v>
      </c>
      <c r="N482" s="3" t="str">
        <f t="shared" si="375"/>
        <v>-</v>
      </c>
      <c r="O482" s="3">
        <f t="shared" si="376"/>
        <v>138.74</v>
      </c>
      <c r="P482" s="3">
        <f t="shared" ca="1" si="377"/>
        <v>84.319915223534039</v>
      </c>
      <c r="Q482" s="3">
        <f t="shared" ca="1" si="378"/>
        <v>5.6249917949360295</v>
      </c>
      <c r="R482" s="85"/>
      <c r="S482" s="3" t="str">
        <f t="shared" si="379"/>
        <v>1.22</v>
      </c>
      <c r="T482" s="3" t="str">
        <f t="shared" si="380"/>
        <v>-</v>
      </c>
      <c r="U482" s="3">
        <f t="shared" si="381"/>
        <v>138.74</v>
      </c>
      <c r="V482" s="3">
        <f t="shared" ca="1" si="382"/>
        <v>84.319915223534039</v>
      </c>
      <c r="W482" s="3">
        <f t="shared" ca="1" si="383"/>
        <v>5.3124922507729169</v>
      </c>
      <c r="X482" s="85"/>
      <c r="Y482" s="3" t="str">
        <f t="shared" si="384"/>
        <v>1.22</v>
      </c>
      <c r="Z482" s="3" t="str">
        <f t="shared" si="385"/>
        <v>-</v>
      </c>
      <c r="AA482" s="3">
        <f t="shared" si="386"/>
        <v>138.74</v>
      </c>
      <c r="AB482" s="3">
        <f t="shared" ca="1" si="387"/>
        <v>84.319915223534039</v>
      </c>
      <c r="AC482" s="3">
        <f t="shared" ca="1" si="388"/>
        <v>4.9999927066098042</v>
      </c>
      <c r="AE482" s="3" t="str">
        <f t="shared" si="389"/>
        <v>1.22</v>
      </c>
      <c r="AF482" s="3" t="str">
        <f t="shared" si="390"/>
        <v>-</v>
      </c>
      <c r="AG482" s="3">
        <f t="shared" si="391"/>
        <v>138.74</v>
      </c>
      <c r="AH482" s="3">
        <f t="shared" ca="1" si="392"/>
        <v>84.319915223534039</v>
      </c>
      <c r="AI482" s="3">
        <f t="shared" ca="1" si="393"/>
        <v>4.6874931624466907</v>
      </c>
      <c r="AK482" s="3" t="str">
        <f t="shared" si="394"/>
        <v>1.22</v>
      </c>
      <c r="AL482" s="3" t="str">
        <f t="shared" si="395"/>
        <v>-</v>
      </c>
      <c r="AM482" s="3">
        <f t="shared" si="396"/>
        <v>138.74</v>
      </c>
      <c r="AN482" s="3">
        <f t="shared" ca="1" si="397"/>
        <v>84.319915223534039</v>
      </c>
      <c r="AO482" s="3">
        <f t="shared" ca="1" si="398"/>
        <v>4.374993618283578</v>
      </c>
      <c r="AQ482" s="3" t="str">
        <f t="shared" si="399"/>
        <v>1.22</v>
      </c>
      <c r="AR482" s="3" t="str">
        <f t="shared" si="400"/>
        <v>-</v>
      </c>
      <c r="AS482" s="3">
        <f t="shared" si="401"/>
        <v>138.74</v>
      </c>
      <c r="AT482" s="3">
        <f t="shared" ca="1" si="402"/>
        <v>84.319915223534039</v>
      </c>
      <c r="AU482" s="3">
        <f t="shared" ca="1" si="403"/>
        <v>3.7499945299573527</v>
      </c>
      <c r="AW482" s="3" t="str">
        <f t="shared" si="404"/>
        <v>1.22</v>
      </c>
      <c r="AX482" s="3" t="str">
        <f t="shared" si="405"/>
        <v>-</v>
      </c>
      <c r="AY482" s="3">
        <f t="shared" si="406"/>
        <v>138.74</v>
      </c>
      <c r="AZ482" s="3">
        <f t="shared" ca="1" si="407"/>
        <v>84.319915223534039</v>
      </c>
      <c r="BA482" s="3">
        <f t="shared" ca="1" si="408"/>
        <v>3.1249954416311274</v>
      </c>
      <c r="BC482" s="3" t="str">
        <f t="shared" si="409"/>
        <v>1.22</v>
      </c>
      <c r="BD482" s="3" t="str">
        <f t="shared" si="410"/>
        <v>-</v>
      </c>
      <c r="BE482" s="3">
        <f t="shared" si="411"/>
        <v>138.74</v>
      </c>
      <c r="BF482" s="3">
        <f t="shared" ca="1" si="412"/>
        <v>84.319915223534039</v>
      </c>
      <c r="BG482" s="3">
        <f t="shared" ca="1" si="413"/>
        <v>1.8749972649786764</v>
      </c>
      <c r="BI482" s="3" t="str">
        <f t="shared" si="414"/>
        <v>1.22</v>
      </c>
      <c r="BJ482" s="3" t="str">
        <f t="shared" si="415"/>
        <v>-</v>
      </c>
      <c r="BK482" s="3">
        <f t="shared" si="416"/>
        <v>138.74</v>
      </c>
      <c r="BL482" s="3">
        <f t="shared" ca="1" si="417"/>
        <v>84.319915223534039</v>
      </c>
      <c r="BM482" s="3">
        <f t="shared" ca="1" si="418"/>
        <v>0.62499908832622553</v>
      </c>
    </row>
    <row r="483" spans="1:65" x14ac:dyDescent="0.3">
      <c r="A483" s="3" t="str">
        <f>'Forward collapse simulation'!B493</f>
        <v>1.22</v>
      </c>
      <c r="B483" s="3" t="str">
        <f>IF('Forward collapse simulation'!C493="","-",'Forward collapse simulation'!C493)</f>
        <v>-</v>
      </c>
      <c r="C483" s="3">
        <f>'Forward collapse simulation'!E493</f>
        <v>144.63</v>
      </c>
      <c r="D483" s="3">
        <f ca="1">'Forward collapse simulation'!AK493</f>
        <v>78.37076717870606</v>
      </c>
      <c r="E483" s="84">
        <f ca="1">'Forward collapse simulation'!AL493</f>
        <v>5.9994442299247623</v>
      </c>
      <c r="G483" s="3" t="str">
        <f t="shared" si="369"/>
        <v>1.22</v>
      </c>
      <c r="H483" s="3" t="str">
        <f t="shared" si="370"/>
        <v>-</v>
      </c>
      <c r="I483" s="3">
        <f t="shared" si="371"/>
        <v>144.63</v>
      </c>
      <c r="J483" s="3">
        <f t="shared" ca="1" si="372"/>
        <v>78.37076717870606</v>
      </c>
      <c r="K483" s="3">
        <f t="shared" ca="1" si="373"/>
        <v>5.6994720184285237</v>
      </c>
      <c r="M483" s="3" t="str">
        <f t="shared" si="374"/>
        <v>1.22</v>
      </c>
      <c r="N483" s="3" t="str">
        <f t="shared" si="375"/>
        <v>-</v>
      </c>
      <c r="O483" s="3">
        <f t="shared" si="376"/>
        <v>144.63</v>
      </c>
      <c r="P483" s="3">
        <f t="shared" ca="1" si="377"/>
        <v>78.37076717870606</v>
      </c>
      <c r="Q483" s="3">
        <f t="shared" ca="1" si="378"/>
        <v>5.3994998069322859</v>
      </c>
      <c r="R483" s="85"/>
      <c r="S483" s="3" t="str">
        <f t="shared" si="379"/>
        <v>1.22</v>
      </c>
      <c r="T483" s="3" t="str">
        <f t="shared" si="380"/>
        <v>-</v>
      </c>
      <c r="U483" s="3">
        <f t="shared" si="381"/>
        <v>144.63</v>
      </c>
      <c r="V483" s="3">
        <f t="shared" ca="1" si="382"/>
        <v>78.37076717870606</v>
      </c>
      <c r="W483" s="3">
        <f t="shared" ca="1" si="383"/>
        <v>5.0995275954360482</v>
      </c>
      <c r="X483" s="85"/>
      <c r="Y483" s="3" t="str">
        <f t="shared" si="384"/>
        <v>1.22</v>
      </c>
      <c r="Z483" s="3" t="str">
        <f t="shared" si="385"/>
        <v>-</v>
      </c>
      <c r="AA483" s="3">
        <f t="shared" si="386"/>
        <v>144.63</v>
      </c>
      <c r="AB483" s="3">
        <f t="shared" ca="1" si="387"/>
        <v>78.37076717870606</v>
      </c>
      <c r="AC483" s="3">
        <f t="shared" ca="1" si="388"/>
        <v>4.7995553839398104</v>
      </c>
      <c r="AE483" s="3" t="str">
        <f t="shared" si="389"/>
        <v>1.22</v>
      </c>
      <c r="AF483" s="3" t="str">
        <f t="shared" si="390"/>
        <v>-</v>
      </c>
      <c r="AG483" s="3">
        <f t="shared" si="391"/>
        <v>144.63</v>
      </c>
      <c r="AH483" s="3">
        <f t="shared" ca="1" si="392"/>
        <v>78.37076717870606</v>
      </c>
      <c r="AI483" s="3">
        <f t="shared" ca="1" si="393"/>
        <v>4.4995831724435718</v>
      </c>
      <c r="AK483" s="3" t="str">
        <f t="shared" si="394"/>
        <v>1.22</v>
      </c>
      <c r="AL483" s="3" t="str">
        <f t="shared" si="395"/>
        <v>-</v>
      </c>
      <c r="AM483" s="3">
        <f t="shared" si="396"/>
        <v>144.63</v>
      </c>
      <c r="AN483" s="3">
        <f t="shared" ca="1" si="397"/>
        <v>78.37076717870606</v>
      </c>
      <c r="AO483" s="3">
        <f t="shared" ca="1" si="398"/>
        <v>4.1996109609473331</v>
      </c>
      <c r="AQ483" s="3" t="str">
        <f t="shared" si="399"/>
        <v>1.22</v>
      </c>
      <c r="AR483" s="3" t="str">
        <f t="shared" si="400"/>
        <v>-</v>
      </c>
      <c r="AS483" s="3">
        <f t="shared" si="401"/>
        <v>144.63</v>
      </c>
      <c r="AT483" s="3">
        <f t="shared" ca="1" si="402"/>
        <v>78.37076717870606</v>
      </c>
      <c r="AU483" s="3">
        <f t="shared" ca="1" si="403"/>
        <v>3.5996665379548571</v>
      </c>
      <c r="AW483" s="3" t="str">
        <f t="shared" si="404"/>
        <v>1.22</v>
      </c>
      <c r="AX483" s="3" t="str">
        <f t="shared" si="405"/>
        <v>-</v>
      </c>
      <c r="AY483" s="3">
        <f t="shared" si="406"/>
        <v>144.63</v>
      </c>
      <c r="AZ483" s="3">
        <f t="shared" ca="1" si="407"/>
        <v>78.37076717870606</v>
      </c>
      <c r="BA483" s="3">
        <f t="shared" ca="1" si="408"/>
        <v>2.9997221149623812</v>
      </c>
      <c r="BC483" s="3" t="str">
        <f t="shared" si="409"/>
        <v>1.22</v>
      </c>
      <c r="BD483" s="3" t="str">
        <f t="shared" si="410"/>
        <v>-</v>
      </c>
      <c r="BE483" s="3">
        <f t="shared" si="411"/>
        <v>144.63</v>
      </c>
      <c r="BF483" s="3">
        <f t="shared" ca="1" si="412"/>
        <v>78.37076717870606</v>
      </c>
      <c r="BG483" s="3">
        <f t="shared" ca="1" si="413"/>
        <v>1.7998332689774286</v>
      </c>
      <c r="BI483" s="3" t="str">
        <f t="shared" si="414"/>
        <v>1.22</v>
      </c>
      <c r="BJ483" s="3" t="str">
        <f t="shared" si="415"/>
        <v>-</v>
      </c>
      <c r="BK483" s="3">
        <f t="shared" si="416"/>
        <v>144.63</v>
      </c>
      <c r="BL483" s="3">
        <f t="shared" ca="1" si="417"/>
        <v>78.37076717870606</v>
      </c>
      <c r="BM483" s="3">
        <f t="shared" ca="1" si="418"/>
        <v>0.5999444229924763</v>
      </c>
    </row>
    <row r="484" spans="1:65" x14ac:dyDescent="0.3">
      <c r="A484" s="3" t="str">
        <f>'Forward collapse simulation'!B494</f>
        <v>1.22</v>
      </c>
      <c r="B484" s="3" t="str">
        <f>IF('Forward collapse simulation'!C494="","-",'Forward collapse simulation'!C494)</f>
        <v>-</v>
      </c>
      <c r="C484" s="3">
        <f>'Forward collapse simulation'!E494</f>
        <v>148.71</v>
      </c>
      <c r="D484" s="3">
        <f ca="1">'Forward collapse simulation'!AK494</f>
        <v>69.037813911605738</v>
      </c>
      <c r="E484" s="84">
        <f ca="1">'Forward collapse simulation'!AL494</f>
        <v>4.8979266908754449</v>
      </c>
      <c r="G484" s="3" t="str">
        <f t="shared" si="369"/>
        <v>1.22</v>
      </c>
      <c r="H484" s="3" t="str">
        <f t="shared" si="370"/>
        <v>-</v>
      </c>
      <c r="I484" s="3">
        <f t="shared" si="371"/>
        <v>148.71</v>
      </c>
      <c r="J484" s="3">
        <f t="shared" ca="1" si="372"/>
        <v>69.037813911605738</v>
      </c>
      <c r="K484" s="3">
        <f t="shared" ca="1" si="373"/>
        <v>4.6530303563316728</v>
      </c>
      <c r="M484" s="3" t="str">
        <f t="shared" si="374"/>
        <v>1.22</v>
      </c>
      <c r="N484" s="3" t="str">
        <f t="shared" si="375"/>
        <v>-</v>
      </c>
      <c r="O484" s="3">
        <f t="shared" si="376"/>
        <v>148.71</v>
      </c>
      <c r="P484" s="3">
        <f t="shared" ca="1" si="377"/>
        <v>69.037813911605738</v>
      </c>
      <c r="Q484" s="3">
        <f t="shared" ca="1" si="378"/>
        <v>4.4081340217879008</v>
      </c>
      <c r="R484" s="85"/>
      <c r="S484" s="3" t="str">
        <f t="shared" si="379"/>
        <v>1.22</v>
      </c>
      <c r="T484" s="3" t="str">
        <f t="shared" si="380"/>
        <v>-</v>
      </c>
      <c r="U484" s="3">
        <f t="shared" si="381"/>
        <v>148.71</v>
      </c>
      <c r="V484" s="3">
        <f t="shared" ca="1" si="382"/>
        <v>69.037813911605738</v>
      </c>
      <c r="W484" s="3">
        <f t="shared" ca="1" si="383"/>
        <v>4.1632376872441279</v>
      </c>
      <c r="X484" s="85"/>
      <c r="Y484" s="3" t="str">
        <f t="shared" si="384"/>
        <v>1.22</v>
      </c>
      <c r="Z484" s="3" t="str">
        <f t="shared" si="385"/>
        <v>-</v>
      </c>
      <c r="AA484" s="3">
        <f t="shared" si="386"/>
        <v>148.71</v>
      </c>
      <c r="AB484" s="3">
        <f t="shared" ca="1" si="387"/>
        <v>69.037813911605738</v>
      </c>
      <c r="AC484" s="3">
        <f t="shared" ca="1" si="388"/>
        <v>3.9183413527003559</v>
      </c>
      <c r="AE484" s="3" t="str">
        <f t="shared" si="389"/>
        <v>1.22</v>
      </c>
      <c r="AF484" s="3" t="str">
        <f t="shared" si="390"/>
        <v>-</v>
      </c>
      <c r="AG484" s="3">
        <f t="shared" si="391"/>
        <v>148.71</v>
      </c>
      <c r="AH484" s="3">
        <f t="shared" ca="1" si="392"/>
        <v>69.037813911605738</v>
      </c>
      <c r="AI484" s="3">
        <f t="shared" ca="1" si="393"/>
        <v>3.6734450181565839</v>
      </c>
      <c r="AK484" s="3" t="str">
        <f t="shared" si="394"/>
        <v>1.22</v>
      </c>
      <c r="AL484" s="3" t="str">
        <f t="shared" si="395"/>
        <v>-</v>
      </c>
      <c r="AM484" s="3">
        <f t="shared" si="396"/>
        <v>148.71</v>
      </c>
      <c r="AN484" s="3">
        <f t="shared" ca="1" si="397"/>
        <v>69.037813911605738</v>
      </c>
      <c r="AO484" s="3">
        <f t="shared" ca="1" si="398"/>
        <v>3.4285486836128114</v>
      </c>
      <c r="AQ484" s="3" t="str">
        <f t="shared" si="399"/>
        <v>1.22</v>
      </c>
      <c r="AR484" s="3" t="str">
        <f t="shared" si="400"/>
        <v>-</v>
      </c>
      <c r="AS484" s="3">
        <f t="shared" si="401"/>
        <v>148.71</v>
      </c>
      <c r="AT484" s="3">
        <f t="shared" ca="1" si="402"/>
        <v>69.037813911605738</v>
      </c>
      <c r="AU484" s="3">
        <f t="shared" ca="1" si="403"/>
        <v>2.9387560145252669</v>
      </c>
      <c r="AW484" s="3" t="str">
        <f t="shared" si="404"/>
        <v>1.22</v>
      </c>
      <c r="AX484" s="3" t="str">
        <f t="shared" si="405"/>
        <v>-</v>
      </c>
      <c r="AY484" s="3">
        <f t="shared" si="406"/>
        <v>148.71</v>
      </c>
      <c r="AZ484" s="3">
        <f t="shared" ca="1" si="407"/>
        <v>69.037813911605738</v>
      </c>
      <c r="BA484" s="3">
        <f t="shared" ca="1" si="408"/>
        <v>2.4489633454377224</v>
      </c>
      <c r="BC484" s="3" t="str">
        <f t="shared" si="409"/>
        <v>1.22</v>
      </c>
      <c r="BD484" s="3" t="str">
        <f t="shared" si="410"/>
        <v>-</v>
      </c>
      <c r="BE484" s="3">
        <f t="shared" si="411"/>
        <v>148.71</v>
      </c>
      <c r="BF484" s="3">
        <f t="shared" ca="1" si="412"/>
        <v>69.037813911605738</v>
      </c>
      <c r="BG484" s="3">
        <f t="shared" ca="1" si="413"/>
        <v>1.4693780072626335</v>
      </c>
      <c r="BI484" s="3" t="str">
        <f t="shared" si="414"/>
        <v>1.22</v>
      </c>
      <c r="BJ484" s="3" t="str">
        <f t="shared" si="415"/>
        <v>-</v>
      </c>
      <c r="BK484" s="3">
        <f t="shared" si="416"/>
        <v>148.71</v>
      </c>
      <c r="BL484" s="3">
        <f t="shared" ca="1" si="417"/>
        <v>69.037813911605738</v>
      </c>
      <c r="BM484" s="3">
        <f t="shared" ca="1" si="418"/>
        <v>0.48979266908754449</v>
      </c>
    </row>
    <row r="485" spans="1:65" x14ac:dyDescent="0.3">
      <c r="A485" s="3" t="str">
        <f>'Forward collapse simulation'!B495</f>
        <v>1.22</v>
      </c>
      <c r="B485" s="3" t="str">
        <f>IF('Forward collapse simulation'!C495="","-",'Forward collapse simulation'!C495)</f>
        <v>-</v>
      </c>
      <c r="C485" s="3">
        <f>'Forward collapse simulation'!E495</f>
        <v>149.87</v>
      </c>
      <c r="D485" s="3">
        <f>'Forward collapse simulation'!AK495</f>
        <v>-0.7</v>
      </c>
      <c r="E485" s="84">
        <f>'Forward collapse simulation'!AL495</f>
        <v>2.9540000000000002</v>
      </c>
      <c r="G485" s="3" t="str">
        <f t="shared" si="369"/>
        <v>1.22</v>
      </c>
      <c r="H485" s="3" t="str">
        <f t="shared" si="370"/>
        <v>-</v>
      </c>
      <c r="I485" s="3">
        <f t="shared" si="371"/>
        <v>149.87</v>
      </c>
      <c r="J485" s="3">
        <f t="shared" si="372"/>
        <v>-0.7</v>
      </c>
      <c r="K485" s="3">
        <f t="shared" si="373"/>
        <v>2.8063000000000002</v>
      </c>
      <c r="M485" s="3" t="str">
        <f t="shared" si="374"/>
        <v>1.22</v>
      </c>
      <c r="N485" s="3" t="str">
        <f t="shared" si="375"/>
        <v>-</v>
      </c>
      <c r="O485" s="3">
        <f t="shared" si="376"/>
        <v>149.87</v>
      </c>
      <c r="P485" s="3">
        <f t="shared" si="377"/>
        <v>-0.7</v>
      </c>
      <c r="Q485" s="3">
        <f t="shared" si="378"/>
        <v>2.6586000000000003</v>
      </c>
      <c r="R485" s="85"/>
      <c r="S485" s="3" t="str">
        <f t="shared" si="379"/>
        <v>1.22</v>
      </c>
      <c r="T485" s="3" t="str">
        <f t="shared" si="380"/>
        <v>-</v>
      </c>
      <c r="U485" s="3">
        <f t="shared" si="381"/>
        <v>149.87</v>
      </c>
      <c r="V485" s="3">
        <f t="shared" si="382"/>
        <v>-0.7</v>
      </c>
      <c r="W485" s="3">
        <f t="shared" si="383"/>
        <v>2.5108999999999999</v>
      </c>
      <c r="X485" s="85"/>
      <c r="Y485" s="3" t="str">
        <f t="shared" si="384"/>
        <v>1.22</v>
      </c>
      <c r="Z485" s="3" t="str">
        <f t="shared" si="385"/>
        <v>-</v>
      </c>
      <c r="AA485" s="3">
        <f t="shared" si="386"/>
        <v>149.87</v>
      </c>
      <c r="AB485" s="3">
        <f t="shared" si="387"/>
        <v>-0.7</v>
      </c>
      <c r="AC485" s="3">
        <f t="shared" si="388"/>
        <v>2.3632000000000004</v>
      </c>
      <c r="AE485" s="3" t="str">
        <f t="shared" si="389"/>
        <v>1.22</v>
      </c>
      <c r="AF485" s="3" t="str">
        <f t="shared" si="390"/>
        <v>-</v>
      </c>
      <c r="AG485" s="3">
        <f t="shared" si="391"/>
        <v>149.87</v>
      </c>
      <c r="AH485" s="3">
        <f t="shared" si="392"/>
        <v>-0.7</v>
      </c>
      <c r="AI485" s="3">
        <f t="shared" si="393"/>
        <v>2.2155</v>
      </c>
      <c r="AK485" s="3" t="str">
        <f t="shared" si="394"/>
        <v>1.22</v>
      </c>
      <c r="AL485" s="3" t="str">
        <f t="shared" si="395"/>
        <v>-</v>
      </c>
      <c r="AM485" s="3">
        <f t="shared" si="396"/>
        <v>149.87</v>
      </c>
      <c r="AN485" s="3">
        <f t="shared" si="397"/>
        <v>-0.7</v>
      </c>
      <c r="AO485" s="3">
        <f t="shared" si="398"/>
        <v>2.0678000000000001</v>
      </c>
      <c r="AQ485" s="3" t="str">
        <f t="shared" si="399"/>
        <v>1.22</v>
      </c>
      <c r="AR485" s="3" t="str">
        <f t="shared" si="400"/>
        <v>-</v>
      </c>
      <c r="AS485" s="3">
        <f t="shared" si="401"/>
        <v>149.87</v>
      </c>
      <c r="AT485" s="3">
        <f t="shared" si="402"/>
        <v>-0.7</v>
      </c>
      <c r="AU485" s="3">
        <f t="shared" si="403"/>
        <v>1.7724</v>
      </c>
      <c r="AW485" s="3" t="str">
        <f t="shared" si="404"/>
        <v>1.22</v>
      </c>
      <c r="AX485" s="3" t="str">
        <f t="shared" si="405"/>
        <v>-</v>
      </c>
      <c r="AY485" s="3">
        <f t="shared" si="406"/>
        <v>149.87</v>
      </c>
      <c r="AZ485" s="3">
        <f t="shared" si="407"/>
        <v>-0.7</v>
      </c>
      <c r="BA485" s="3">
        <f t="shared" si="408"/>
        <v>1.4770000000000001</v>
      </c>
      <c r="BC485" s="3" t="str">
        <f t="shared" si="409"/>
        <v>1.22</v>
      </c>
      <c r="BD485" s="3" t="str">
        <f t="shared" si="410"/>
        <v>-</v>
      </c>
      <c r="BE485" s="3">
        <f t="shared" si="411"/>
        <v>149.87</v>
      </c>
      <c r="BF485" s="3">
        <f t="shared" si="412"/>
        <v>-0.7</v>
      </c>
      <c r="BG485" s="3">
        <f t="shared" si="413"/>
        <v>0.88619999999999999</v>
      </c>
      <c r="BI485" s="3" t="str">
        <f t="shared" si="414"/>
        <v>1.22</v>
      </c>
      <c r="BJ485" s="3" t="str">
        <f t="shared" si="415"/>
        <v>-</v>
      </c>
      <c r="BK485" s="3">
        <f t="shared" si="416"/>
        <v>149.87</v>
      </c>
      <c r="BL485" s="3">
        <f t="shared" si="417"/>
        <v>-0.7</v>
      </c>
      <c r="BM485" s="3">
        <f t="shared" si="418"/>
        <v>0.29540000000000005</v>
      </c>
    </row>
    <row r="486" spans="1:65" x14ac:dyDescent="0.3">
      <c r="A486" s="3" t="str">
        <f>'Forward collapse simulation'!B496</f>
        <v>1.22</v>
      </c>
      <c r="B486" s="3" t="str">
        <f>IF('Forward collapse simulation'!C496="","-",'Forward collapse simulation'!C496)</f>
        <v>-</v>
      </c>
      <c r="C486" s="3">
        <f>'Forward collapse simulation'!E496</f>
        <v>149.65</v>
      </c>
      <c r="D486" s="3">
        <f>'Forward collapse simulation'!AK496</f>
        <v>-11.61</v>
      </c>
      <c r="E486" s="84">
        <f>'Forward collapse simulation'!AL496</f>
        <v>2.8370000000000002</v>
      </c>
      <c r="G486" s="3" t="str">
        <f t="shared" si="369"/>
        <v>1.22</v>
      </c>
      <c r="H486" s="3" t="str">
        <f t="shared" si="370"/>
        <v>-</v>
      </c>
      <c r="I486" s="3">
        <f t="shared" si="371"/>
        <v>149.65</v>
      </c>
      <c r="J486" s="3">
        <f t="shared" si="372"/>
        <v>-11.61</v>
      </c>
      <c r="K486" s="3">
        <f t="shared" si="373"/>
        <v>2.6951499999999999</v>
      </c>
      <c r="M486" s="3" t="str">
        <f t="shared" si="374"/>
        <v>1.22</v>
      </c>
      <c r="N486" s="3" t="str">
        <f t="shared" si="375"/>
        <v>-</v>
      </c>
      <c r="O486" s="3">
        <f t="shared" si="376"/>
        <v>149.65</v>
      </c>
      <c r="P486" s="3">
        <f t="shared" si="377"/>
        <v>-11.61</v>
      </c>
      <c r="Q486" s="3">
        <f t="shared" si="378"/>
        <v>2.5533000000000001</v>
      </c>
      <c r="R486" s="85"/>
      <c r="S486" s="3" t="str">
        <f t="shared" si="379"/>
        <v>1.22</v>
      </c>
      <c r="T486" s="3" t="str">
        <f t="shared" si="380"/>
        <v>-</v>
      </c>
      <c r="U486" s="3">
        <f t="shared" si="381"/>
        <v>149.65</v>
      </c>
      <c r="V486" s="3">
        <f t="shared" si="382"/>
        <v>-11.61</v>
      </c>
      <c r="W486" s="3">
        <f t="shared" si="383"/>
        <v>2.4114500000000003</v>
      </c>
      <c r="X486" s="85"/>
      <c r="Y486" s="3" t="str">
        <f t="shared" si="384"/>
        <v>1.22</v>
      </c>
      <c r="Z486" s="3" t="str">
        <f t="shared" si="385"/>
        <v>-</v>
      </c>
      <c r="AA486" s="3">
        <f t="shared" si="386"/>
        <v>149.65</v>
      </c>
      <c r="AB486" s="3">
        <f t="shared" si="387"/>
        <v>-11.61</v>
      </c>
      <c r="AC486" s="3">
        <f t="shared" si="388"/>
        <v>2.2696000000000001</v>
      </c>
      <c r="AE486" s="3" t="str">
        <f t="shared" si="389"/>
        <v>1.22</v>
      </c>
      <c r="AF486" s="3" t="str">
        <f t="shared" si="390"/>
        <v>-</v>
      </c>
      <c r="AG486" s="3">
        <f t="shared" si="391"/>
        <v>149.65</v>
      </c>
      <c r="AH486" s="3">
        <f t="shared" si="392"/>
        <v>-11.61</v>
      </c>
      <c r="AI486" s="3">
        <f t="shared" si="393"/>
        <v>2.1277500000000003</v>
      </c>
      <c r="AK486" s="3" t="str">
        <f t="shared" si="394"/>
        <v>1.22</v>
      </c>
      <c r="AL486" s="3" t="str">
        <f t="shared" si="395"/>
        <v>-</v>
      </c>
      <c r="AM486" s="3">
        <f t="shared" si="396"/>
        <v>149.65</v>
      </c>
      <c r="AN486" s="3">
        <f t="shared" si="397"/>
        <v>-11.61</v>
      </c>
      <c r="AO486" s="3">
        <f t="shared" si="398"/>
        <v>1.9859</v>
      </c>
      <c r="AQ486" s="3" t="str">
        <f t="shared" si="399"/>
        <v>1.22</v>
      </c>
      <c r="AR486" s="3" t="str">
        <f t="shared" si="400"/>
        <v>-</v>
      </c>
      <c r="AS486" s="3">
        <f t="shared" si="401"/>
        <v>149.65</v>
      </c>
      <c r="AT486" s="3">
        <f t="shared" si="402"/>
        <v>-11.61</v>
      </c>
      <c r="AU486" s="3">
        <f t="shared" si="403"/>
        <v>1.7022000000000002</v>
      </c>
      <c r="AW486" s="3" t="str">
        <f t="shared" si="404"/>
        <v>1.22</v>
      </c>
      <c r="AX486" s="3" t="str">
        <f t="shared" si="405"/>
        <v>-</v>
      </c>
      <c r="AY486" s="3">
        <f t="shared" si="406"/>
        <v>149.65</v>
      </c>
      <c r="AZ486" s="3">
        <f t="shared" si="407"/>
        <v>-11.61</v>
      </c>
      <c r="BA486" s="3">
        <f t="shared" si="408"/>
        <v>1.4185000000000001</v>
      </c>
      <c r="BC486" s="3" t="str">
        <f t="shared" si="409"/>
        <v>1.22</v>
      </c>
      <c r="BD486" s="3" t="str">
        <f t="shared" si="410"/>
        <v>-</v>
      </c>
      <c r="BE486" s="3">
        <f t="shared" si="411"/>
        <v>149.65</v>
      </c>
      <c r="BF486" s="3">
        <f t="shared" si="412"/>
        <v>-11.61</v>
      </c>
      <c r="BG486" s="3">
        <f t="shared" si="413"/>
        <v>0.85110000000000008</v>
      </c>
      <c r="BI486" s="3" t="str">
        <f t="shared" si="414"/>
        <v>1.22</v>
      </c>
      <c r="BJ486" s="3" t="str">
        <f t="shared" si="415"/>
        <v>-</v>
      </c>
      <c r="BK486" s="3">
        <f t="shared" si="416"/>
        <v>149.65</v>
      </c>
      <c r="BL486" s="3">
        <f t="shared" si="417"/>
        <v>-11.61</v>
      </c>
      <c r="BM486" s="3">
        <f t="shared" si="418"/>
        <v>0.28370000000000001</v>
      </c>
    </row>
    <row r="487" spans="1:65" x14ac:dyDescent="0.3">
      <c r="A487" s="3" t="str">
        <f>'Forward collapse simulation'!B497</f>
        <v>1.22</v>
      </c>
      <c r="B487" s="3" t="str">
        <f>IF('Forward collapse simulation'!C497="","-",'Forward collapse simulation'!C497)</f>
        <v>-</v>
      </c>
      <c r="C487" s="3">
        <f>'Forward collapse simulation'!E497</f>
        <v>148.97</v>
      </c>
      <c r="D487" s="3">
        <f>'Forward collapse simulation'!AK497</f>
        <v>-23.77</v>
      </c>
      <c r="E487" s="84">
        <f>'Forward collapse simulation'!AL497</f>
        <v>2.0960000000000001</v>
      </c>
      <c r="G487" s="3" t="str">
        <f t="shared" si="369"/>
        <v>1.22</v>
      </c>
      <c r="H487" s="3" t="str">
        <f t="shared" si="370"/>
        <v>-</v>
      </c>
      <c r="I487" s="3">
        <f t="shared" si="371"/>
        <v>148.97</v>
      </c>
      <c r="J487" s="3">
        <f t="shared" si="372"/>
        <v>-23.77</v>
      </c>
      <c r="K487" s="3">
        <f t="shared" si="373"/>
        <v>1.9912000000000001</v>
      </c>
      <c r="M487" s="3" t="str">
        <f t="shared" si="374"/>
        <v>1.22</v>
      </c>
      <c r="N487" s="3" t="str">
        <f t="shared" si="375"/>
        <v>-</v>
      </c>
      <c r="O487" s="3">
        <f t="shared" si="376"/>
        <v>148.97</v>
      </c>
      <c r="P487" s="3">
        <f t="shared" si="377"/>
        <v>-23.77</v>
      </c>
      <c r="Q487" s="3">
        <f t="shared" si="378"/>
        <v>1.8864000000000001</v>
      </c>
      <c r="R487" s="85"/>
      <c r="S487" s="3" t="str">
        <f t="shared" si="379"/>
        <v>1.22</v>
      </c>
      <c r="T487" s="3" t="str">
        <f t="shared" si="380"/>
        <v>-</v>
      </c>
      <c r="U487" s="3">
        <f t="shared" si="381"/>
        <v>148.97</v>
      </c>
      <c r="V487" s="3">
        <f t="shared" si="382"/>
        <v>-23.77</v>
      </c>
      <c r="W487" s="3">
        <f t="shared" si="383"/>
        <v>1.7816000000000001</v>
      </c>
      <c r="X487" s="85"/>
      <c r="Y487" s="3" t="str">
        <f t="shared" si="384"/>
        <v>1.22</v>
      </c>
      <c r="Z487" s="3" t="str">
        <f t="shared" si="385"/>
        <v>-</v>
      </c>
      <c r="AA487" s="3">
        <f t="shared" si="386"/>
        <v>148.97</v>
      </c>
      <c r="AB487" s="3">
        <f t="shared" si="387"/>
        <v>-23.77</v>
      </c>
      <c r="AC487" s="3">
        <f t="shared" si="388"/>
        <v>1.6768000000000001</v>
      </c>
      <c r="AE487" s="3" t="str">
        <f t="shared" si="389"/>
        <v>1.22</v>
      </c>
      <c r="AF487" s="3" t="str">
        <f t="shared" si="390"/>
        <v>-</v>
      </c>
      <c r="AG487" s="3">
        <f t="shared" si="391"/>
        <v>148.97</v>
      </c>
      <c r="AH487" s="3">
        <f t="shared" si="392"/>
        <v>-23.77</v>
      </c>
      <c r="AI487" s="3">
        <f t="shared" si="393"/>
        <v>1.5720000000000001</v>
      </c>
      <c r="AK487" s="3" t="str">
        <f t="shared" si="394"/>
        <v>1.22</v>
      </c>
      <c r="AL487" s="3" t="str">
        <f t="shared" si="395"/>
        <v>-</v>
      </c>
      <c r="AM487" s="3">
        <f t="shared" si="396"/>
        <v>148.97</v>
      </c>
      <c r="AN487" s="3">
        <f t="shared" si="397"/>
        <v>-23.77</v>
      </c>
      <c r="AO487" s="3">
        <f t="shared" si="398"/>
        <v>1.4672000000000001</v>
      </c>
      <c r="AQ487" s="3" t="str">
        <f t="shared" si="399"/>
        <v>1.22</v>
      </c>
      <c r="AR487" s="3" t="str">
        <f t="shared" si="400"/>
        <v>-</v>
      </c>
      <c r="AS487" s="3">
        <f t="shared" si="401"/>
        <v>148.97</v>
      </c>
      <c r="AT487" s="3">
        <f t="shared" si="402"/>
        <v>-23.77</v>
      </c>
      <c r="AU487" s="3">
        <f t="shared" si="403"/>
        <v>1.2576000000000001</v>
      </c>
      <c r="AW487" s="3" t="str">
        <f t="shared" si="404"/>
        <v>1.22</v>
      </c>
      <c r="AX487" s="3" t="str">
        <f t="shared" si="405"/>
        <v>-</v>
      </c>
      <c r="AY487" s="3">
        <f t="shared" si="406"/>
        <v>148.97</v>
      </c>
      <c r="AZ487" s="3">
        <f t="shared" si="407"/>
        <v>-23.77</v>
      </c>
      <c r="BA487" s="3">
        <f t="shared" si="408"/>
        <v>1.048</v>
      </c>
      <c r="BC487" s="3" t="str">
        <f t="shared" si="409"/>
        <v>1.22</v>
      </c>
      <c r="BD487" s="3" t="str">
        <f t="shared" si="410"/>
        <v>-</v>
      </c>
      <c r="BE487" s="3">
        <f t="shared" si="411"/>
        <v>148.97</v>
      </c>
      <c r="BF487" s="3">
        <f t="shared" si="412"/>
        <v>-23.77</v>
      </c>
      <c r="BG487" s="3">
        <f t="shared" si="413"/>
        <v>0.62880000000000003</v>
      </c>
      <c r="BI487" s="3" t="str">
        <f t="shared" si="414"/>
        <v>1.22</v>
      </c>
      <c r="BJ487" s="3" t="str">
        <f t="shared" si="415"/>
        <v>-</v>
      </c>
      <c r="BK487" s="3">
        <f t="shared" si="416"/>
        <v>148.97</v>
      </c>
      <c r="BL487" s="3">
        <f t="shared" si="417"/>
        <v>-23.77</v>
      </c>
      <c r="BM487" s="3">
        <f t="shared" si="418"/>
        <v>0.20960000000000001</v>
      </c>
    </row>
    <row r="488" spans="1:65" x14ac:dyDescent="0.3">
      <c r="A488" s="3" t="str">
        <f>'Forward collapse simulation'!B498</f>
        <v>1.22</v>
      </c>
      <c r="B488" s="3" t="str">
        <f>IF('Forward collapse simulation'!C498="","-",'Forward collapse simulation'!C498)</f>
        <v>-</v>
      </c>
      <c r="C488" s="3">
        <f>'Forward collapse simulation'!E498</f>
        <v>147.9</v>
      </c>
      <c r="D488" s="3">
        <f>'Forward collapse simulation'!AK498</f>
        <v>-38.83</v>
      </c>
      <c r="E488" s="84">
        <f>'Forward collapse simulation'!AL498</f>
        <v>1.22</v>
      </c>
      <c r="G488" s="3" t="str">
        <f t="shared" si="369"/>
        <v>1.22</v>
      </c>
      <c r="H488" s="3" t="str">
        <f t="shared" si="370"/>
        <v>-</v>
      </c>
      <c r="I488" s="3">
        <f t="shared" si="371"/>
        <v>147.9</v>
      </c>
      <c r="J488" s="3">
        <f t="shared" si="372"/>
        <v>-38.83</v>
      </c>
      <c r="K488" s="3">
        <f t="shared" si="373"/>
        <v>1.159</v>
      </c>
      <c r="M488" s="3" t="str">
        <f t="shared" si="374"/>
        <v>1.22</v>
      </c>
      <c r="N488" s="3" t="str">
        <f t="shared" si="375"/>
        <v>-</v>
      </c>
      <c r="O488" s="3">
        <f t="shared" si="376"/>
        <v>147.9</v>
      </c>
      <c r="P488" s="3">
        <f t="shared" si="377"/>
        <v>-38.83</v>
      </c>
      <c r="Q488" s="3">
        <f t="shared" si="378"/>
        <v>1.0980000000000001</v>
      </c>
      <c r="R488" s="85"/>
      <c r="S488" s="3" t="str">
        <f t="shared" si="379"/>
        <v>1.22</v>
      </c>
      <c r="T488" s="3" t="str">
        <f t="shared" si="380"/>
        <v>-</v>
      </c>
      <c r="U488" s="3">
        <f t="shared" si="381"/>
        <v>147.9</v>
      </c>
      <c r="V488" s="3">
        <f t="shared" si="382"/>
        <v>-38.83</v>
      </c>
      <c r="W488" s="3">
        <f t="shared" si="383"/>
        <v>1.0369999999999999</v>
      </c>
      <c r="X488" s="85"/>
      <c r="Y488" s="3" t="str">
        <f t="shared" si="384"/>
        <v>1.22</v>
      </c>
      <c r="Z488" s="3" t="str">
        <f t="shared" si="385"/>
        <v>-</v>
      </c>
      <c r="AA488" s="3">
        <f t="shared" si="386"/>
        <v>147.9</v>
      </c>
      <c r="AB488" s="3">
        <f t="shared" si="387"/>
        <v>-38.83</v>
      </c>
      <c r="AC488" s="3">
        <f t="shared" si="388"/>
        <v>0.97599999999999998</v>
      </c>
      <c r="AE488" s="3" t="str">
        <f t="shared" si="389"/>
        <v>1.22</v>
      </c>
      <c r="AF488" s="3" t="str">
        <f t="shared" si="390"/>
        <v>-</v>
      </c>
      <c r="AG488" s="3">
        <f t="shared" si="391"/>
        <v>147.9</v>
      </c>
      <c r="AH488" s="3">
        <f t="shared" si="392"/>
        <v>-38.83</v>
      </c>
      <c r="AI488" s="3">
        <f t="shared" si="393"/>
        <v>0.91500000000000004</v>
      </c>
      <c r="AK488" s="3" t="str">
        <f t="shared" si="394"/>
        <v>1.22</v>
      </c>
      <c r="AL488" s="3" t="str">
        <f t="shared" si="395"/>
        <v>-</v>
      </c>
      <c r="AM488" s="3">
        <f t="shared" si="396"/>
        <v>147.9</v>
      </c>
      <c r="AN488" s="3">
        <f t="shared" si="397"/>
        <v>-38.83</v>
      </c>
      <c r="AO488" s="3">
        <f t="shared" si="398"/>
        <v>0.85399999999999998</v>
      </c>
      <c r="AQ488" s="3" t="str">
        <f t="shared" si="399"/>
        <v>1.22</v>
      </c>
      <c r="AR488" s="3" t="str">
        <f t="shared" si="400"/>
        <v>-</v>
      </c>
      <c r="AS488" s="3">
        <f t="shared" si="401"/>
        <v>147.9</v>
      </c>
      <c r="AT488" s="3">
        <f t="shared" si="402"/>
        <v>-38.83</v>
      </c>
      <c r="AU488" s="3">
        <f t="shared" si="403"/>
        <v>0.73199999999999998</v>
      </c>
      <c r="AW488" s="3" t="str">
        <f t="shared" si="404"/>
        <v>1.22</v>
      </c>
      <c r="AX488" s="3" t="str">
        <f t="shared" si="405"/>
        <v>-</v>
      </c>
      <c r="AY488" s="3">
        <f t="shared" si="406"/>
        <v>147.9</v>
      </c>
      <c r="AZ488" s="3">
        <f t="shared" si="407"/>
        <v>-38.83</v>
      </c>
      <c r="BA488" s="3">
        <f t="shared" si="408"/>
        <v>0.61</v>
      </c>
      <c r="BC488" s="3" t="str">
        <f t="shared" si="409"/>
        <v>1.22</v>
      </c>
      <c r="BD488" s="3" t="str">
        <f t="shared" si="410"/>
        <v>-</v>
      </c>
      <c r="BE488" s="3">
        <f t="shared" si="411"/>
        <v>147.9</v>
      </c>
      <c r="BF488" s="3">
        <f t="shared" si="412"/>
        <v>-38.83</v>
      </c>
      <c r="BG488" s="3">
        <f t="shared" si="413"/>
        <v>0.36599999999999999</v>
      </c>
      <c r="BI488" s="3" t="str">
        <f t="shared" si="414"/>
        <v>1.22</v>
      </c>
      <c r="BJ488" s="3" t="str">
        <f t="shared" si="415"/>
        <v>-</v>
      </c>
      <c r="BK488" s="3">
        <f t="shared" si="416"/>
        <v>147.9</v>
      </c>
      <c r="BL488" s="3">
        <f t="shared" si="417"/>
        <v>-38.83</v>
      </c>
      <c r="BM488" s="3">
        <f t="shared" si="418"/>
        <v>0.122</v>
      </c>
    </row>
    <row r="489" spans="1:65" x14ac:dyDescent="0.3">
      <c r="A489" s="3" t="str">
        <f>'Forward collapse simulation'!B499</f>
        <v>1.22</v>
      </c>
      <c r="B489" s="3" t="str">
        <f>IF('Forward collapse simulation'!C499="","-",'Forward collapse simulation'!C499)</f>
        <v>-</v>
      </c>
      <c r="C489" s="3">
        <f>'Forward collapse simulation'!E499</f>
        <v>147.72999999999999</v>
      </c>
      <c r="D489" s="3">
        <f>'Forward collapse simulation'!AK499</f>
        <v>-58.92</v>
      </c>
      <c r="E489" s="84">
        <f>'Forward collapse simulation'!AL499</f>
        <v>0.97600000000000009</v>
      </c>
      <c r="G489" s="3" t="str">
        <f t="shared" si="369"/>
        <v>1.22</v>
      </c>
      <c r="H489" s="3" t="str">
        <f t="shared" si="370"/>
        <v>-</v>
      </c>
      <c r="I489" s="3">
        <f t="shared" si="371"/>
        <v>147.72999999999999</v>
      </c>
      <c r="J489" s="3">
        <f t="shared" si="372"/>
        <v>-58.92</v>
      </c>
      <c r="K489" s="3">
        <f t="shared" si="373"/>
        <v>0.92720000000000002</v>
      </c>
      <c r="M489" s="3" t="str">
        <f t="shared" si="374"/>
        <v>1.22</v>
      </c>
      <c r="N489" s="3" t="str">
        <f t="shared" si="375"/>
        <v>-</v>
      </c>
      <c r="O489" s="3">
        <f t="shared" si="376"/>
        <v>147.72999999999999</v>
      </c>
      <c r="P489" s="3">
        <f t="shared" si="377"/>
        <v>-58.92</v>
      </c>
      <c r="Q489" s="3">
        <f t="shared" si="378"/>
        <v>0.87840000000000007</v>
      </c>
      <c r="R489" s="85"/>
      <c r="S489" s="3" t="str">
        <f t="shared" si="379"/>
        <v>1.22</v>
      </c>
      <c r="T489" s="3" t="str">
        <f t="shared" si="380"/>
        <v>-</v>
      </c>
      <c r="U489" s="3">
        <f t="shared" si="381"/>
        <v>147.72999999999999</v>
      </c>
      <c r="V489" s="3">
        <f t="shared" si="382"/>
        <v>-58.92</v>
      </c>
      <c r="W489" s="3">
        <f t="shared" si="383"/>
        <v>0.8296</v>
      </c>
      <c r="X489" s="85"/>
      <c r="Y489" s="3" t="str">
        <f t="shared" si="384"/>
        <v>1.22</v>
      </c>
      <c r="Z489" s="3" t="str">
        <f t="shared" si="385"/>
        <v>-</v>
      </c>
      <c r="AA489" s="3">
        <f t="shared" si="386"/>
        <v>147.72999999999999</v>
      </c>
      <c r="AB489" s="3">
        <f t="shared" si="387"/>
        <v>-58.92</v>
      </c>
      <c r="AC489" s="3">
        <f t="shared" si="388"/>
        <v>0.78080000000000016</v>
      </c>
      <c r="AE489" s="3" t="str">
        <f t="shared" si="389"/>
        <v>1.22</v>
      </c>
      <c r="AF489" s="3" t="str">
        <f t="shared" si="390"/>
        <v>-</v>
      </c>
      <c r="AG489" s="3">
        <f t="shared" si="391"/>
        <v>147.72999999999999</v>
      </c>
      <c r="AH489" s="3">
        <f t="shared" si="392"/>
        <v>-58.92</v>
      </c>
      <c r="AI489" s="3">
        <f t="shared" si="393"/>
        <v>0.7320000000000001</v>
      </c>
      <c r="AK489" s="3" t="str">
        <f t="shared" si="394"/>
        <v>1.22</v>
      </c>
      <c r="AL489" s="3" t="str">
        <f t="shared" si="395"/>
        <v>-</v>
      </c>
      <c r="AM489" s="3">
        <f t="shared" si="396"/>
        <v>147.72999999999999</v>
      </c>
      <c r="AN489" s="3">
        <f t="shared" si="397"/>
        <v>-58.92</v>
      </c>
      <c r="AO489" s="3">
        <f t="shared" si="398"/>
        <v>0.68320000000000003</v>
      </c>
      <c r="AQ489" s="3" t="str">
        <f t="shared" si="399"/>
        <v>1.22</v>
      </c>
      <c r="AR489" s="3" t="str">
        <f t="shared" si="400"/>
        <v>-</v>
      </c>
      <c r="AS489" s="3">
        <f t="shared" si="401"/>
        <v>147.72999999999999</v>
      </c>
      <c r="AT489" s="3">
        <f t="shared" si="402"/>
        <v>-58.92</v>
      </c>
      <c r="AU489" s="3">
        <f t="shared" si="403"/>
        <v>0.58560000000000001</v>
      </c>
      <c r="AW489" s="3" t="str">
        <f t="shared" si="404"/>
        <v>1.22</v>
      </c>
      <c r="AX489" s="3" t="str">
        <f t="shared" si="405"/>
        <v>-</v>
      </c>
      <c r="AY489" s="3">
        <f t="shared" si="406"/>
        <v>147.72999999999999</v>
      </c>
      <c r="AZ489" s="3">
        <f t="shared" si="407"/>
        <v>-58.92</v>
      </c>
      <c r="BA489" s="3">
        <f t="shared" si="408"/>
        <v>0.48800000000000004</v>
      </c>
      <c r="BC489" s="3" t="str">
        <f t="shared" si="409"/>
        <v>1.22</v>
      </c>
      <c r="BD489" s="3" t="str">
        <f t="shared" si="410"/>
        <v>-</v>
      </c>
      <c r="BE489" s="3">
        <f t="shared" si="411"/>
        <v>147.72999999999999</v>
      </c>
      <c r="BF489" s="3">
        <f t="shared" si="412"/>
        <v>-58.92</v>
      </c>
      <c r="BG489" s="3">
        <f t="shared" si="413"/>
        <v>0.2928</v>
      </c>
      <c r="BI489" s="3" t="str">
        <f t="shared" si="414"/>
        <v>1.22</v>
      </c>
      <c r="BJ489" s="3" t="str">
        <f t="shared" si="415"/>
        <v>-</v>
      </c>
      <c r="BK489" s="3">
        <f t="shared" si="416"/>
        <v>147.72999999999999</v>
      </c>
      <c r="BL489" s="3">
        <f t="shared" si="417"/>
        <v>-58.92</v>
      </c>
      <c r="BM489" s="3">
        <f t="shared" si="418"/>
        <v>9.760000000000002E-2</v>
      </c>
    </row>
    <row r="490" spans="1:65" x14ac:dyDescent="0.3">
      <c r="A490" s="3" t="str">
        <f>'Forward collapse simulation'!B500</f>
        <v>1.22</v>
      </c>
      <c r="B490" s="3" t="str">
        <f>IF('Forward collapse simulation'!C500="","-",'Forward collapse simulation'!C500)</f>
        <v>1.23</v>
      </c>
      <c r="C490" s="3">
        <f>'Forward collapse simulation'!E500</f>
        <v>99.01</v>
      </c>
      <c r="D490" s="3">
        <f>'Forward collapse simulation'!AK500</f>
        <v>15.93</v>
      </c>
      <c r="E490" s="84">
        <f>'Forward collapse simulation'!AL500</f>
        <v>3.806</v>
      </c>
      <c r="G490" s="3" t="str">
        <f t="shared" si="369"/>
        <v>1.22</v>
      </c>
      <c r="H490" s="3" t="str">
        <f t="shared" si="370"/>
        <v>1.23</v>
      </c>
      <c r="I490" s="3">
        <f t="shared" si="371"/>
        <v>99.01</v>
      </c>
      <c r="J490" s="3">
        <f t="shared" si="372"/>
        <v>15.93</v>
      </c>
      <c r="K490" s="3">
        <f t="shared" si="373"/>
        <v>3.806</v>
      </c>
      <c r="M490" s="3" t="str">
        <f t="shared" si="374"/>
        <v>1.22</v>
      </c>
      <c r="N490" s="3" t="str">
        <f t="shared" si="375"/>
        <v>1.23</v>
      </c>
      <c r="O490" s="3">
        <f t="shared" si="376"/>
        <v>99.01</v>
      </c>
      <c r="P490" s="3">
        <f t="shared" si="377"/>
        <v>15.93</v>
      </c>
      <c r="Q490" s="3">
        <f t="shared" si="378"/>
        <v>3.806</v>
      </c>
      <c r="R490" s="85"/>
      <c r="S490" s="3" t="str">
        <f t="shared" si="379"/>
        <v>1.22</v>
      </c>
      <c r="T490" s="3" t="str">
        <f t="shared" si="380"/>
        <v>1.23</v>
      </c>
      <c r="U490" s="3">
        <f t="shared" si="381"/>
        <v>99.01</v>
      </c>
      <c r="V490" s="3">
        <f t="shared" si="382"/>
        <v>15.93</v>
      </c>
      <c r="W490" s="3">
        <f t="shared" si="383"/>
        <v>3.806</v>
      </c>
      <c r="X490" s="85"/>
      <c r="Y490" s="3" t="str">
        <f t="shared" si="384"/>
        <v>1.22</v>
      </c>
      <c r="Z490" s="3" t="str">
        <f t="shared" si="385"/>
        <v>1.23</v>
      </c>
      <c r="AA490" s="3">
        <f t="shared" si="386"/>
        <v>99.01</v>
      </c>
      <c r="AB490" s="3">
        <f t="shared" si="387"/>
        <v>15.93</v>
      </c>
      <c r="AC490" s="3">
        <f t="shared" si="388"/>
        <v>3.806</v>
      </c>
      <c r="AE490" s="3" t="str">
        <f t="shared" si="389"/>
        <v>1.22</v>
      </c>
      <c r="AF490" s="3" t="str">
        <f t="shared" si="390"/>
        <v>1.23</v>
      </c>
      <c r="AG490" s="3">
        <f t="shared" si="391"/>
        <v>99.01</v>
      </c>
      <c r="AH490" s="3">
        <f t="shared" si="392"/>
        <v>15.93</v>
      </c>
      <c r="AI490" s="3">
        <f t="shared" si="393"/>
        <v>3.806</v>
      </c>
      <c r="AK490" s="3" t="str">
        <f t="shared" si="394"/>
        <v>1.22</v>
      </c>
      <c r="AL490" s="3" t="str">
        <f t="shared" si="395"/>
        <v>1.23</v>
      </c>
      <c r="AM490" s="3">
        <f t="shared" si="396"/>
        <v>99.01</v>
      </c>
      <c r="AN490" s="3">
        <f t="shared" si="397"/>
        <v>15.93</v>
      </c>
      <c r="AO490" s="3">
        <f t="shared" si="398"/>
        <v>3.806</v>
      </c>
      <c r="AQ490" s="3" t="str">
        <f t="shared" si="399"/>
        <v>1.22</v>
      </c>
      <c r="AR490" s="3" t="str">
        <f t="shared" si="400"/>
        <v>1.23</v>
      </c>
      <c r="AS490" s="3">
        <f t="shared" si="401"/>
        <v>99.01</v>
      </c>
      <c r="AT490" s="3">
        <f t="shared" si="402"/>
        <v>15.93</v>
      </c>
      <c r="AU490" s="3">
        <f t="shared" si="403"/>
        <v>3.806</v>
      </c>
      <c r="AW490" s="3" t="str">
        <f t="shared" si="404"/>
        <v>1.22</v>
      </c>
      <c r="AX490" s="3" t="str">
        <f t="shared" si="405"/>
        <v>1.23</v>
      </c>
      <c r="AY490" s="3">
        <f t="shared" si="406"/>
        <v>99.01</v>
      </c>
      <c r="AZ490" s="3">
        <f t="shared" si="407"/>
        <v>15.93</v>
      </c>
      <c r="BA490" s="3">
        <f t="shared" si="408"/>
        <v>3.806</v>
      </c>
      <c r="BC490" s="3" t="str">
        <f t="shared" si="409"/>
        <v>1.22</v>
      </c>
      <c r="BD490" s="3" t="str">
        <f t="shared" si="410"/>
        <v>1.23</v>
      </c>
      <c r="BE490" s="3">
        <f t="shared" si="411"/>
        <v>99.01</v>
      </c>
      <c r="BF490" s="3">
        <f t="shared" si="412"/>
        <v>15.93</v>
      </c>
      <c r="BG490" s="3">
        <f t="shared" si="413"/>
        <v>3.806</v>
      </c>
      <c r="BI490" s="3" t="str">
        <f t="shared" si="414"/>
        <v>1.22</v>
      </c>
      <c r="BJ490" s="3" t="str">
        <f t="shared" si="415"/>
        <v>1.23</v>
      </c>
      <c r="BK490" s="3">
        <f t="shared" si="416"/>
        <v>99.01</v>
      </c>
      <c r="BL490" s="3">
        <f t="shared" si="417"/>
        <v>15.93</v>
      </c>
      <c r="BM490" s="3">
        <f t="shared" si="418"/>
        <v>3.806</v>
      </c>
    </row>
    <row r="491" spans="1:65" x14ac:dyDescent="0.3">
      <c r="A491" s="3" t="str">
        <f>'Forward collapse simulation'!B501</f>
        <v>1.23</v>
      </c>
      <c r="B491" s="3" t="str">
        <f>IF('Forward collapse simulation'!C501="","-",'Forward collapse simulation'!C501)</f>
        <v>-</v>
      </c>
      <c r="C491" s="3">
        <f>'Forward collapse simulation'!E501</f>
        <v>321.45</v>
      </c>
      <c r="D491" s="3">
        <f>'Forward collapse simulation'!AK501</f>
        <v>-70.430000000000007</v>
      </c>
      <c r="E491" s="84">
        <f>'Forward collapse simulation'!AL501</f>
        <v>1.1639999999999999</v>
      </c>
      <c r="G491" s="3" t="str">
        <f t="shared" si="369"/>
        <v>1.23</v>
      </c>
      <c r="H491" s="3" t="str">
        <f t="shared" si="370"/>
        <v>-</v>
      </c>
      <c r="I491" s="3">
        <f t="shared" si="371"/>
        <v>321.45</v>
      </c>
      <c r="J491" s="3">
        <f t="shared" si="372"/>
        <v>-70.430000000000007</v>
      </c>
      <c r="K491" s="3">
        <f t="shared" si="373"/>
        <v>1.1057999999999999</v>
      </c>
      <c r="M491" s="3" t="str">
        <f t="shared" si="374"/>
        <v>1.23</v>
      </c>
      <c r="N491" s="3" t="str">
        <f t="shared" si="375"/>
        <v>-</v>
      </c>
      <c r="O491" s="3">
        <f t="shared" si="376"/>
        <v>321.45</v>
      </c>
      <c r="P491" s="3">
        <f t="shared" si="377"/>
        <v>-70.430000000000007</v>
      </c>
      <c r="Q491" s="3">
        <f t="shared" si="378"/>
        <v>1.0475999999999999</v>
      </c>
      <c r="R491" s="85"/>
      <c r="S491" s="3" t="str">
        <f t="shared" si="379"/>
        <v>1.23</v>
      </c>
      <c r="T491" s="3" t="str">
        <f t="shared" si="380"/>
        <v>-</v>
      </c>
      <c r="U491" s="3">
        <f t="shared" si="381"/>
        <v>321.45</v>
      </c>
      <c r="V491" s="3">
        <f t="shared" si="382"/>
        <v>-70.430000000000007</v>
      </c>
      <c r="W491" s="3">
        <f t="shared" si="383"/>
        <v>0.98939999999999995</v>
      </c>
      <c r="X491" s="85"/>
      <c r="Y491" s="3" t="str">
        <f t="shared" si="384"/>
        <v>1.23</v>
      </c>
      <c r="Z491" s="3" t="str">
        <f t="shared" si="385"/>
        <v>-</v>
      </c>
      <c r="AA491" s="3">
        <f t="shared" si="386"/>
        <v>321.45</v>
      </c>
      <c r="AB491" s="3">
        <f t="shared" si="387"/>
        <v>-70.430000000000007</v>
      </c>
      <c r="AC491" s="3">
        <f t="shared" si="388"/>
        <v>0.93120000000000003</v>
      </c>
      <c r="AE491" s="3" t="str">
        <f t="shared" si="389"/>
        <v>1.23</v>
      </c>
      <c r="AF491" s="3" t="str">
        <f t="shared" si="390"/>
        <v>-</v>
      </c>
      <c r="AG491" s="3">
        <f t="shared" si="391"/>
        <v>321.45</v>
      </c>
      <c r="AH491" s="3">
        <f t="shared" si="392"/>
        <v>-70.430000000000007</v>
      </c>
      <c r="AI491" s="3">
        <f t="shared" si="393"/>
        <v>0.873</v>
      </c>
      <c r="AK491" s="3" t="str">
        <f t="shared" si="394"/>
        <v>1.23</v>
      </c>
      <c r="AL491" s="3" t="str">
        <f t="shared" si="395"/>
        <v>-</v>
      </c>
      <c r="AM491" s="3">
        <f t="shared" si="396"/>
        <v>321.45</v>
      </c>
      <c r="AN491" s="3">
        <f t="shared" si="397"/>
        <v>-70.430000000000007</v>
      </c>
      <c r="AO491" s="3">
        <f t="shared" si="398"/>
        <v>0.81479999999999986</v>
      </c>
      <c r="AQ491" s="3" t="str">
        <f t="shared" si="399"/>
        <v>1.23</v>
      </c>
      <c r="AR491" s="3" t="str">
        <f t="shared" si="400"/>
        <v>-</v>
      </c>
      <c r="AS491" s="3">
        <f t="shared" si="401"/>
        <v>321.45</v>
      </c>
      <c r="AT491" s="3">
        <f t="shared" si="402"/>
        <v>-70.430000000000007</v>
      </c>
      <c r="AU491" s="3">
        <f t="shared" si="403"/>
        <v>0.69839999999999991</v>
      </c>
      <c r="AW491" s="3" t="str">
        <f t="shared" si="404"/>
        <v>1.23</v>
      </c>
      <c r="AX491" s="3" t="str">
        <f t="shared" si="405"/>
        <v>-</v>
      </c>
      <c r="AY491" s="3">
        <f t="shared" si="406"/>
        <v>321.45</v>
      </c>
      <c r="AZ491" s="3">
        <f t="shared" si="407"/>
        <v>-70.430000000000007</v>
      </c>
      <c r="BA491" s="3">
        <f t="shared" si="408"/>
        <v>0.58199999999999996</v>
      </c>
      <c r="BC491" s="3" t="str">
        <f t="shared" si="409"/>
        <v>1.23</v>
      </c>
      <c r="BD491" s="3" t="str">
        <f t="shared" si="410"/>
        <v>-</v>
      </c>
      <c r="BE491" s="3">
        <f t="shared" si="411"/>
        <v>321.45</v>
      </c>
      <c r="BF491" s="3">
        <f t="shared" si="412"/>
        <v>-70.430000000000007</v>
      </c>
      <c r="BG491" s="3">
        <f t="shared" si="413"/>
        <v>0.34919999999999995</v>
      </c>
      <c r="BI491" s="3" t="str">
        <f t="shared" si="414"/>
        <v>1.23</v>
      </c>
      <c r="BJ491" s="3" t="str">
        <f t="shared" si="415"/>
        <v>-</v>
      </c>
      <c r="BK491" s="3">
        <f t="shared" si="416"/>
        <v>321.45</v>
      </c>
      <c r="BL491" s="3">
        <f t="shared" si="417"/>
        <v>-70.430000000000007</v>
      </c>
      <c r="BM491" s="3">
        <f t="shared" si="418"/>
        <v>0.1164</v>
      </c>
    </row>
    <row r="492" spans="1:65" x14ac:dyDescent="0.3">
      <c r="A492" s="3" t="str">
        <f>'Forward collapse simulation'!B502</f>
        <v>1.23</v>
      </c>
      <c r="B492" s="3" t="str">
        <f>IF('Forward collapse simulation'!C502="","-",'Forward collapse simulation'!C502)</f>
        <v>-</v>
      </c>
      <c r="C492" s="3">
        <f>'Forward collapse simulation'!E502</f>
        <v>340.62</v>
      </c>
      <c r="D492" s="3">
        <f>'Forward collapse simulation'!AK502</f>
        <v>-50.73</v>
      </c>
      <c r="E492" s="84">
        <f>'Forward collapse simulation'!AL502</f>
        <v>1.0049999999999999</v>
      </c>
      <c r="G492" s="3" t="str">
        <f t="shared" si="369"/>
        <v>1.23</v>
      </c>
      <c r="H492" s="3" t="str">
        <f t="shared" si="370"/>
        <v>-</v>
      </c>
      <c r="I492" s="3">
        <f t="shared" si="371"/>
        <v>340.62</v>
      </c>
      <c r="J492" s="3">
        <f t="shared" si="372"/>
        <v>-50.73</v>
      </c>
      <c r="K492" s="3">
        <f t="shared" si="373"/>
        <v>0.95474999999999988</v>
      </c>
      <c r="M492" s="3" t="str">
        <f t="shared" si="374"/>
        <v>1.23</v>
      </c>
      <c r="N492" s="3" t="str">
        <f t="shared" si="375"/>
        <v>-</v>
      </c>
      <c r="O492" s="3">
        <f t="shared" si="376"/>
        <v>340.62</v>
      </c>
      <c r="P492" s="3">
        <f t="shared" si="377"/>
        <v>-50.73</v>
      </c>
      <c r="Q492" s="3">
        <f t="shared" si="378"/>
        <v>0.90449999999999997</v>
      </c>
      <c r="R492" s="85"/>
      <c r="S492" s="3" t="str">
        <f t="shared" si="379"/>
        <v>1.23</v>
      </c>
      <c r="T492" s="3" t="str">
        <f t="shared" si="380"/>
        <v>-</v>
      </c>
      <c r="U492" s="3">
        <f t="shared" si="381"/>
        <v>340.62</v>
      </c>
      <c r="V492" s="3">
        <f t="shared" si="382"/>
        <v>-50.73</v>
      </c>
      <c r="W492" s="3">
        <f t="shared" si="383"/>
        <v>0.85424999999999984</v>
      </c>
      <c r="X492" s="85"/>
      <c r="Y492" s="3" t="str">
        <f t="shared" si="384"/>
        <v>1.23</v>
      </c>
      <c r="Z492" s="3" t="str">
        <f t="shared" si="385"/>
        <v>-</v>
      </c>
      <c r="AA492" s="3">
        <f t="shared" si="386"/>
        <v>340.62</v>
      </c>
      <c r="AB492" s="3">
        <f t="shared" si="387"/>
        <v>-50.73</v>
      </c>
      <c r="AC492" s="3">
        <f t="shared" si="388"/>
        <v>0.80399999999999994</v>
      </c>
      <c r="AE492" s="3" t="str">
        <f t="shared" si="389"/>
        <v>1.23</v>
      </c>
      <c r="AF492" s="3" t="str">
        <f t="shared" si="390"/>
        <v>-</v>
      </c>
      <c r="AG492" s="3">
        <f t="shared" si="391"/>
        <v>340.62</v>
      </c>
      <c r="AH492" s="3">
        <f t="shared" si="392"/>
        <v>-50.73</v>
      </c>
      <c r="AI492" s="3">
        <f t="shared" si="393"/>
        <v>0.75374999999999992</v>
      </c>
      <c r="AK492" s="3" t="str">
        <f t="shared" si="394"/>
        <v>1.23</v>
      </c>
      <c r="AL492" s="3" t="str">
        <f t="shared" si="395"/>
        <v>-</v>
      </c>
      <c r="AM492" s="3">
        <f t="shared" si="396"/>
        <v>340.62</v>
      </c>
      <c r="AN492" s="3">
        <f t="shared" si="397"/>
        <v>-50.73</v>
      </c>
      <c r="AO492" s="3">
        <f t="shared" si="398"/>
        <v>0.7034999999999999</v>
      </c>
      <c r="AQ492" s="3" t="str">
        <f t="shared" si="399"/>
        <v>1.23</v>
      </c>
      <c r="AR492" s="3" t="str">
        <f t="shared" si="400"/>
        <v>-</v>
      </c>
      <c r="AS492" s="3">
        <f t="shared" si="401"/>
        <v>340.62</v>
      </c>
      <c r="AT492" s="3">
        <f t="shared" si="402"/>
        <v>-50.73</v>
      </c>
      <c r="AU492" s="3">
        <f t="shared" si="403"/>
        <v>0.60299999999999987</v>
      </c>
      <c r="AW492" s="3" t="str">
        <f t="shared" si="404"/>
        <v>1.23</v>
      </c>
      <c r="AX492" s="3" t="str">
        <f t="shared" si="405"/>
        <v>-</v>
      </c>
      <c r="AY492" s="3">
        <f t="shared" si="406"/>
        <v>340.62</v>
      </c>
      <c r="AZ492" s="3">
        <f t="shared" si="407"/>
        <v>-50.73</v>
      </c>
      <c r="BA492" s="3">
        <f t="shared" si="408"/>
        <v>0.50249999999999995</v>
      </c>
      <c r="BC492" s="3" t="str">
        <f t="shared" si="409"/>
        <v>1.23</v>
      </c>
      <c r="BD492" s="3" t="str">
        <f t="shared" si="410"/>
        <v>-</v>
      </c>
      <c r="BE492" s="3">
        <f t="shared" si="411"/>
        <v>340.62</v>
      </c>
      <c r="BF492" s="3">
        <f t="shared" si="412"/>
        <v>-50.73</v>
      </c>
      <c r="BG492" s="3">
        <f t="shared" si="413"/>
        <v>0.30149999999999993</v>
      </c>
      <c r="BI492" s="3" t="str">
        <f t="shared" si="414"/>
        <v>1.23</v>
      </c>
      <c r="BJ492" s="3" t="str">
        <f t="shared" si="415"/>
        <v>-</v>
      </c>
      <c r="BK492" s="3">
        <f t="shared" si="416"/>
        <v>340.62</v>
      </c>
      <c r="BL492" s="3">
        <f t="shared" si="417"/>
        <v>-50.73</v>
      </c>
      <c r="BM492" s="3">
        <f t="shared" si="418"/>
        <v>0.10049999999999999</v>
      </c>
    </row>
    <row r="493" spans="1:65" x14ac:dyDescent="0.3">
      <c r="A493" s="3" t="str">
        <f>'Forward collapse simulation'!B503</f>
        <v>1.23</v>
      </c>
      <c r="B493" s="3" t="str">
        <f>IF('Forward collapse simulation'!C503="","-",'Forward collapse simulation'!C503)</f>
        <v>-</v>
      </c>
      <c r="C493" s="3">
        <f>'Forward collapse simulation'!E503</f>
        <v>343.14</v>
      </c>
      <c r="D493" s="3">
        <f>'Forward collapse simulation'!AK503</f>
        <v>-24.36</v>
      </c>
      <c r="E493" s="84">
        <f>'Forward collapse simulation'!AL503</f>
        <v>1.0860000000000001</v>
      </c>
      <c r="G493" s="3" t="str">
        <f t="shared" si="369"/>
        <v>1.23</v>
      </c>
      <c r="H493" s="3" t="str">
        <f t="shared" si="370"/>
        <v>-</v>
      </c>
      <c r="I493" s="3">
        <f t="shared" si="371"/>
        <v>343.14</v>
      </c>
      <c r="J493" s="3">
        <f t="shared" si="372"/>
        <v>-24.36</v>
      </c>
      <c r="K493" s="3">
        <f t="shared" si="373"/>
        <v>1.0317000000000001</v>
      </c>
      <c r="M493" s="3" t="str">
        <f t="shared" si="374"/>
        <v>1.23</v>
      </c>
      <c r="N493" s="3" t="str">
        <f t="shared" si="375"/>
        <v>-</v>
      </c>
      <c r="O493" s="3">
        <f t="shared" si="376"/>
        <v>343.14</v>
      </c>
      <c r="P493" s="3">
        <f t="shared" si="377"/>
        <v>-24.36</v>
      </c>
      <c r="Q493" s="3">
        <f t="shared" si="378"/>
        <v>0.97740000000000005</v>
      </c>
      <c r="R493" s="85"/>
      <c r="S493" s="3" t="str">
        <f t="shared" si="379"/>
        <v>1.23</v>
      </c>
      <c r="T493" s="3" t="str">
        <f t="shared" si="380"/>
        <v>-</v>
      </c>
      <c r="U493" s="3">
        <f t="shared" si="381"/>
        <v>343.14</v>
      </c>
      <c r="V493" s="3">
        <f t="shared" si="382"/>
        <v>-24.36</v>
      </c>
      <c r="W493" s="3">
        <f t="shared" si="383"/>
        <v>0.92310000000000003</v>
      </c>
      <c r="X493" s="85"/>
      <c r="Y493" s="3" t="str">
        <f t="shared" si="384"/>
        <v>1.23</v>
      </c>
      <c r="Z493" s="3" t="str">
        <f t="shared" si="385"/>
        <v>-</v>
      </c>
      <c r="AA493" s="3">
        <f t="shared" si="386"/>
        <v>343.14</v>
      </c>
      <c r="AB493" s="3">
        <f t="shared" si="387"/>
        <v>-24.36</v>
      </c>
      <c r="AC493" s="3">
        <f t="shared" si="388"/>
        <v>0.86880000000000013</v>
      </c>
      <c r="AE493" s="3" t="str">
        <f t="shared" si="389"/>
        <v>1.23</v>
      </c>
      <c r="AF493" s="3" t="str">
        <f t="shared" si="390"/>
        <v>-</v>
      </c>
      <c r="AG493" s="3">
        <f t="shared" si="391"/>
        <v>343.14</v>
      </c>
      <c r="AH493" s="3">
        <f t="shared" si="392"/>
        <v>-24.36</v>
      </c>
      <c r="AI493" s="3">
        <f t="shared" si="393"/>
        <v>0.8145</v>
      </c>
      <c r="AK493" s="3" t="str">
        <f t="shared" si="394"/>
        <v>1.23</v>
      </c>
      <c r="AL493" s="3" t="str">
        <f t="shared" si="395"/>
        <v>-</v>
      </c>
      <c r="AM493" s="3">
        <f t="shared" si="396"/>
        <v>343.14</v>
      </c>
      <c r="AN493" s="3">
        <f t="shared" si="397"/>
        <v>-24.36</v>
      </c>
      <c r="AO493" s="3">
        <f t="shared" si="398"/>
        <v>0.76019999999999999</v>
      </c>
      <c r="AQ493" s="3" t="str">
        <f t="shared" si="399"/>
        <v>1.23</v>
      </c>
      <c r="AR493" s="3" t="str">
        <f t="shared" si="400"/>
        <v>-</v>
      </c>
      <c r="AS493" s="3">
        <f t="shared" si="401"/>
        <v>343.14</v>
      </c>
      <c r="AT493" s="3">
        <f t="shared" si="402"/>
        <v>-24.36</v>
      </c>
      <c r="AU493" s="3">
        <f t="shared" si="403"/>
        <v>0.65160000000000007</v>
      </c>
      <c r="AW493" s="3" t="str">
        <f t="shared" si="404"/>
        <v>1.23</v>
      </c>
      <c r="AX493" s="3" t="str">
        <f t="shared" si="405"/>
        <v>-</v>
      </c>
      <c r="AY493" s="3">
        <f t="shared" si="406"/>
        <v>343.14</v>
      </c>
      <c r="AZ493" s="3">
        <f t="shared" si="407"/>
        <v>-24.36</v>
      </c>
      <c r="BA493" s="3">
        <f t="shared" si="408"/>
        <v>0.54300000000000004</v>
      </c>
      <c r="BC493" s="3" t="str">
        <f t="shared" si="409"/>
        <v>1.23</v>
      </c>
      <c r="BD493" s="3" t="str">
        <f t="shared" si="410"/>
        <v>-</v>
      </c>
      <c r="BE493" s="3">
        <f t="shared" si="411"/>
        <v>343.14</v>
      </c>
      <c r="BF493" s="3">
        <f t="shared" si="412"/>
        <v>-24.36</v>
      </c>
      <c r="BG493" s="3">
        <f t="shared" si="413"/>
        <v>0.32580000000000003</v>
      </c>
      <c r="BI493" s="3" t="str">
        <f t="shared" si="414"/>
        <v>1.23</v>
      </c>
      <c r="BJ493" s="3" t="str">
        <f t="shared" si="415"/>
        <v>-</v>
      </c>
      <c r="BK493" s="3">
        <f t="shared" si="416"/>
        <v>343.14</v>
      </c>
      <c r="BL493" s="3">
        <f t="shared" si="417"/>
        <v>-24.36</v>
      </c>
      <c r="BM493" s="3">
        <f t="shared" si="418"/>
        <v>0.10860000000000002</v>
      </c>
    </row>
    <row r="494" spans="1:65" x14ac:dyDescent="0.3">
      <c r="A494" s="3" t="str">
        <f>'Forward collapse simulation'!B504</f>
        <v>1.23</v>
      </c>
      <c r="B494" s="3" t="str">
        <f>IF('Forward collapse simulation'!C504="","-",'Forward collapse simulation'!C504)</f>
        <v>-</v>
      </c>
      <c r="C494" s="3">
        <f>'Forward collapse simulation'!E504</f>
        <v>343.81</v>
      </c>
      <c r="D494" s="3">
        <f>'Forward collapse simulation'!AK504</f>
        <v>-9.93</v>
      </c>
      <c r="E494" s="84">
        <f>'Forward collapse simulation'!AL504</f>
        <v>1.5839999999999999</v>
      </c>
      <c r="G494" s="3" t="str">
        <f t="shared" si="369"/>
        <v>1.23</v>
      </c>
      <c r="H494" s="3" t="str">
        <f t="shared" si="370"/>
        <v>-</v>
      </c>
      <c r="I494" s="3">
        <f t="shared" si="371"/>
        <v>343.81</v>
      </c>
      <c r="J494" s="3">
        <f t="shared" si="372"/>
        <v>-9.93</v>
      </c>
      <c r="K494" s="3">
        <f t="shared" si="373"/>
        <v>1.5047999999999997</v>
      </c>
      <c r="M494" s="3" t="str">
        <f t="shared" si="374"/>
        <v>1.23</v>
      </c>
      <c r="N494" s="3" t="str">
        <f t="shared" si="375"/>
        <v>-</v>
      </c>
      <c r="O494" s="3">
        <f t="shared" si="376"/>
        <v>343.81</v>
      </c>
      <c r="P494" s="3">
        <f t="shared" si="377"/>
        <v>-9.93</v>
      </c>
      <c r="Q494" s="3">
        <f t="shared" si="378"/>
        <v>1.4256</v>
      </c>
      <c r="R494" s="85"/>
      <c r="S494" s="3" t="str">
        <f t="shared" si="379"/>
        <v>1.23</v>
      </c>
      <c r="T494" s="3" t="str">
        <f t="shared" si="380"/>
        <v>-</v>
      </c>
      <c r="U494" s="3">
        <f t="shared" si="381"/>
        <v>343.81</v>
      </c>
      <c r="V494" s="3">
        <f t="shared" si="382"/>
        <v>-9.93</v>
      </c>
      <c r="W494" s="3">
        <f t="shared" si="383"/>
        <v>1.3463999999999998</v>
      </c>
      <c r="X494" s="85"/>
      <c r="Y494" s="3" t="str">
        <f t="shared" si="384"/>
        <v>1.23</v>
      </c>
      <c r="Z494" s="3" t="str">
        <f t="shared" si="385"/>
        <v>-</v>
      </c>
      <c r="AA494" s="3">
        <f t="shared" si="386"/>
        <v>343.81</v>
      </c>
      <c r="AB494" s="3">
        <f t="shared" si="387"/>
        <v>-9.93</v>
      </c>
      <c r="AC494" s="3">
        <f t="shared" si="388"/>
        <v>1.2671999999999999</v>
      </c>
      <c r="AE494" s="3" t="str">
        <f t="shared" si="389"/>
        <v>1.23</v>
      </c>
      <c r="AF494" s="3" t="str">
        <f t="shared" si="390"/>
        <v>-</v>
      </c>
      <c r="AG494" s="3">
        <f t="shared" si="391"/>
        <v>343.81</v>
      </c>
      <c r="AH494" s="3">
        <f t="shared" si="392"/>
        <v>-9.93</v>
      </c>
      <c r="AI494" s="3">
        <f t="shared" si="393"/>
        <v>1.1879999999999999</v>
      </c>
      <c r="AK494" s="3" t="str">
        <f t="shared" si="394"/>
        <v>1.23</v>
      </c>
      <c r="AL494" s="3" t="str">
        <f t="shared" si="395"/>
        <v>-</v>
      </c>
      <c r="AM494" s="3">
        <f t="shared" si="396"/>
        <v>343.81</v>
      </c>
      <c r="AN494" s="3">
        <f t="shared" si="397"/>
        <v>-9.93</v>
      </c>
      <c r="AO494" s="3">
        <f t="shared" si="398"/>
        <v>1.1087999999999998</v>
      </c>
      <c r="AQ494" s="3" t="str">
        <f t="shared" si="399"/>
        <v>1.23</v>
      </c>
      <c r="AR494" s="3" t="str">
        <f t="shared" si="400"/>
        <v>-</v>
      </c>
      <c r="AS494" s="3">
        <f t="shared" si="401"/>
        <v>343.81</v>
      </c>
      <c r="AT494" s="3">
        <f t="shared" si="402"/>
        <v>-9.93</v>
      </c>
      <c r="AU494" s="3">
        <f t="shared" si="403"/>
        <v>0.95039999999999991</v>
      </c>
      <c r="AW494" s="3" t="str">
        <f t="shared" si="404"/>
        <v>1.23</v>
      </c>
      <c r="AX494" s="3" t="str">
        <f t="shared" si="405"/>
        <v>-</v>
      </c>
      <c r="AY494" s="3">
        <f t="shared" si="406"/>
        <v>343.81</v>
      </c>
      <c r="AZ494" s="3">
        <f t="shared" si="407"/>
        <v>-9.93</v>
      </c>
      <c r="BA494" s="3">
        <f t="shared" si="408"/>
        <v>0.79199999999999993</v>
      </c>
      <c r="BC494" s="3" t="str">
        <f t="shared" si="409"/>
        <v>1.23</v>
      </c>
      <c r="BD494" s="3" t="str">
        <f t="shared" si="410"/>
        <v>-</v>
      </c>
      <c r="BE494" s="3">
        <f t="shared" si="411"/>
        <v>343.81</v>
      </c>
      <c r="BF494" s="3">
        <f t="shared" si="412"/>
        <v>-9.93</v>
      </c>
      <c r="BG494" s="3">
        <f t="shared" si="413"/>
        <v>0.47519999999999996</v>
      </c>
      <c r="BI494" s="3" t="str">
        <f t="shared" si="414"/>
        <v>1.23</v>
      </c>
      <c r="BJ494" s="3" t="str">
        <f t="shared" si="415"/>
        <v>-</v>
      </c>
      <c r="BK494" s="3">
        <f t="shared" si="416"/>
        <v>343.81</v>
      </c>
      <c r="BL494" s="3">
        <f t="shared" si="417"/>
        <v>-9.93</v>
      </c>
      <c r="BM494" s="3">
        <f t="shared" si="418"/>
        <v>0.15839999999999999</v>
      </c>
    </row>
    <row r="495" spans="1:65" x14ac:dyDescent="0.3">
      <c r="A495" s="3" t="str">
        <f>'Forward collapse simulation'!B505</f>
        <v>1.23</v>
      </c>
      <c r="B495" s="3" t="str">
        <f>IF('Forward collapse simulation'!C505="","-",'Forward collapse simulation'!C505)</f>
        <v>-</v>
      </c>
      <c r="C495" s="3">
        <f>'Forward collapse simulation'!E505</f>
        <v>344.8</v>
      </c>
      <c r="D495" s="3">
        <f ca="1">'Forward collapse simulation'!AK505</f>
        <v>66.871904221653978</v>
      </c>
      <c r="E495" s="84">
        <f ca="1">'Forward collapse simulation'!AL505</f>
        <v>3.6917393513093315</v>
      </c>
      <c r="G495" s="3" t="str">
        <f t="shared" si="369"/>
        <v>1.23</v>
      </c>
      <c r="H495" s="3" t="str">
        <f t="shared" si="370"/>
        <v>-</v>
      </c>
      <c r="I495" s="3">
        <f t="shared" si="371"/>
        <v>344.8</v>
      </c>
      <c r="J495" s="3">
        <f t="shared" ca="1" si="372"/>
        <v>66.871904221653978</v>
      </c>
      <c r="K495" s="3">
        <f t="shared" ca="1" si="373"/>
        <v>3.5071523837438647</v>
      </c>
      <c r="M495" s="3" t="str">
        <f t="shared" si="374"/>
        <v>1.23</v>
      </c>
      <c r="N495" s="3" t="str">
        <f t="shared" si="375"/>
        <v>-</v>
      </c>
      <c r="O495" s="3">
        <f t="shared" si="376"/>
        <v>344.8</v>
      </c>
      <c r="P495" s="3">
        <f t="shared" ca="1" si="377"/>
        <v>66.871904221653978</v>
      </c>
      <c r="Q495" s="3">
        <f t="shared" ca="1" si="378"/>
        <v>3.3225654161783984</v>
      </c>
      <c r="R495" s="85"/>
      <c r="S495" s="3" t="str">
        <f t="shared" si="379"/>
        <v>1.23</v>
      </c>
      <c r="T495" s="3" t="str">
        <f t="shared" si="380"/>
        <v>-</v>
      </c>
      <c r="U495" s="3">
        <f t="shared" si="381"/>
        <v>344.8</v>
      </c>
      <c r="V495" s="3">
        <f t="shared" ca="1" si="382"/>
        <v>66.871904221653978</v>
      </c>
      <c r="W495" s="3">
        <f t="shared" ca="1" si="383"/>
        <v>3.1379784486129316</v>
      </c>
      <c r="X495" s="85"/>
      <c r="Y495" s="3" t="str">
        <f t="shared" si="384"/>
        <v>1.23</v>
      </c>
      <c r="Z495" s="3" t="str">
        <f t="shared" si="385"/>
        <v>-</v>
      </c>
      <c r="AA495" s="3">
        <f t="shared" si="386"/>
        <v>344.8</v>
      </c>
      <c r="AB495" s="3">
        <f t="shared" ca="1" si="387"/>
        <v>66.871904221653978</v>
      </c>
      <c r="AC495" s="3">
        <f t="shared" ca="1" si="388"/>
        <v>2.9533914810474653</v>
      </c>
      <c r="AE495" s="3" t="str">
        <f t="shared" si="389"/>
        <v>1.23</v>
      </c>
      <c r="AF495" s="3" t="str">
        <f t="shared" si="390"/>
        <v>-</v>
      </c>
      <c r="AG495" s="3">
        <f t="shared" si="391"/>
        <v>344.8</v>
      </c>
      <c r="AH495" s="3">
        <f t="shared" ca="1" si="392"/>
        <v>66.871904221653978</v>
      </c>
      <c r="AI495" s="3">
        <f t="shared" ca="1" si="393"/>
        <v>2.7688045134819985</v>
      </c>
      <c r="AK495" s="3" t="str">
        <f t="shared" si="394"/>
        <v>1.23</v>
      </c>
      <c r="AL495" s="3" t="str">
        <f t="shared" si="395"/>
        <v>-</v>
      </c>
      <c r="AM495" s="3">
        <f t="shared" si="396"/>
        <v>344.8</v>
      </c>
      <c r="AN495" s="3">
        <f t="shared" ca="1" si="397"/>
        <v>66.871904221653978</v>
      </c>
      <c r="AO495" s="3">
        <f t="shared" ca="1" si="398"/>
        <v>2.5842175459165317</v>
      </c>
      <c r="AQ495" s="3" t="str">
        <f t="shared" si="399"/>
        <v>1.23</v>
      </c>
      <c r="AR495" s="3" t="str">
        <f t="shared" si="400"/>
        <v>-</v>
      </c>
      <c r="AS495" s="3">
        <f t="shared" si="401"/>
        <v>344.8</v>
      </c>
      <c r="AT495" s="3">
        <f t="shared" ca="1" si="402"/>
        <v>66.871904221653978</v>
      </c>
      <c r="AU495" s="3">
        <f t="shared" ca="1" si="403"/>
        <v>2.2150436107855986</v>
      </c>
      <c r="AW495" s="3" t="str">
        <f t="shared" si="404"/>
        <v>1.23</v>
      </c>
      <c r="AX495" s="3" t="str">
        <f t="shared" si="405"/>
        <v>-</v>
      </c>
      <c r="AY495" s="3">
        <f t="shared" si="406"/>
        <v>344.8</v>
      </c>
      <c r="AZ495" s="3">
        <f t="shared" ca="1" si="407"/>
        <v>66.871904221653978</v>
      </c>
      <c r="BA495" s="3">
        <f t="shared" ca="1" si="408"/>
        <v>1.8458696756546658</v>
      </c>
      <c r="BC495" s="3" t="str">
        <f t="shared" si="409"/>
        <v>1.23</v>
      </c>
      <c r="BD495" s="3" t="str">
        <f t="shared" si="410"/>
        <v>-</v>
      </c>
      <c r="BE495" s="3">
        <f t="shared" si="411"/>
        <v>344.8</v>
      </c>
      <c r="BF495" s="3">
        <f t="shared" ca="1" si="412"/>
        <v>66.871904221653978</v>
      </c>
      <c r="BG495" s="3">
        <f t="shared" ca="1" si="413"/>
        <v>1.1075218053927993</v>
      </c>
      <c r="BI495" s="3" t="str">
        <f t="shared" si="414"/>
        <v>1.23</v>
      </c>
      <c r="BJ495" s="3" t="str">
        <f t="shared" si="415"/>
        <v>-</v>
      </c>
      <c r="BK495" s="3">
        <f t="shared" si="416"/>
        <v>344.8</v>
      </c>
      <c r="BL495" s="3">
        <f t="shared" ca="1" si="417"/>
        <v>66.871904221653978</v>
      </c>
      <c r="BM495" s="3">
        <f t="shared" ca="1" si="418"/>
        <v>0.36917393513093316</v>
      </c>
    </row>
    <row r="496" spans="1:65" x14ac:dyDescent="0.3">
      <c r="A496" s="3" t="str">
        <f>'Forward collapse simulation'!B506</f>
        <v>1.23</v>
      </c>
      <c r="B496" s="3" t="str">
        <f>IF('Forward collapse simulation'!C506="","-",'Forward collapse simulation'!C506)</f>
        <v>-</v>
      </c>
      <c r="C496" s="3">
        <f>'Forward collapse simulation'!E506</f>
        <v>345.1</v>
      </c>
      <c r="D496" s="3">
        <f ca="1">'Forward collapse simulation'!AK506</f>
        <v>80.462845495332559</v>
      </c>
      <c r="E496" s="84">
        <f ca="1">'Forward collapse simulation'!AL506</f>
        <v>4.0857270939989281</v>
      </c>
      <c r="G496" s="3" t="str">
        <f t="shared" si="369"/>
        <v>1.23</v>
      </c>
      <c r="H496" s="3" t="str">
        <f t="shared" si="370"/>
        <v>-</v>
      </c>
      <c r="I496" s="3">
        <f t="shared" si="371"/>
        <v>345.1</v>
      </c>
      <c r="J496" s="3">
        <f t="shared" ca="1" si="372"/>
        <v>80.462845495332559</v>
      </c>
      <c r="K496" s="3">
        <f t="shared" ca="1" si="373"/>
        <v>3.8814407392989816</v>
      </c>
      <c r="M496" s="3" t="str">
        <f t="shared" si="374"/>
        <v>1.23</v>
      </c>
      <c r="N496" s="3" t="str">
        <f t="shared" si="375"/>
        <v>-</v>
      </c>
      <c r="O496" s="3">
        <f t="shared" si="376"/>
        <v>345.1</v>
      </c>
      <c r="P496" s="3">
        <f t="shared" ca="1" si="377"/>
        <v>80.462845495332559</v>
      </c>
      <c r="Q496" s="3">
        <f t="shared" ca="1" si="378"/>
        <v>3.6771543845990355</v>
      </c>
      <c r="R496" s="85"/>
      <c r="S496" s="3" t="str">
        <f t="shared" si="379"/>
        <v>1.23</v>
      </c>
      <c r="T496" s="3" t="str">
        <f t="shared" si="380"/>
        <v>-</v>
      </c>
      <c r="U496" s="3">
        <f t="shared" si="381"/>
        <v>345.1</v>
      </c>
      <c r="V496" s="3">
        <f t="shared" ca="1" si="382"/>
        <v>80.462845495332559</v>
      </c>
      <c r="W496" s="3">
        <f t="shared" ca="1" si="383"/>
        <v>3.4728680298990886</v>
      </c>
      <c r="X496" s="85"/>
      <c r="Y496" s="3" t="str">
        <f t="shared" si="384"/>
        <v>1.23</v>
      </c>
      <c r="Z496" s="3" t="str">
        <f t="shared" si="385"/>
        <v>-</v>
      </c>
      <c r="AA496" s="3">
        <f t="shared" si="386"/>
        <v>345.1</v>
      </c>
      <c r="AB496" s="3">
        <f t="shared" ca="1" si="387"/>
        <v>80.462845495332559</v>
      </c>
      <c r="AC496" s="3">
        <f t="shared" ca="1" si="388"/>
        <v>3.2685816751991426</v>
      </c>
      <c r="AE496" s="3" t="str">
        <f t="shared" si="389"/>
        <v>1.23</v>
      </c>
      <c r="AF496" s="3" t="str">
        <f t="shared" si="390"/>
        <v>-</v>
      </c>
      <c r="AG496" s="3">
        <f t="shared" si="391"/>
        <v>345.1</v>
      </c>
      <c r="AH496" s="3">
        <f t="shared" ca="1" si="392"/>
        <v>80.462845495332559</v>
      </c>
      <c r="AI496" s="3">
        <f t="shared" ca="1" si="393"/>
        <v>3.0642953204991961</v>
      </c>
      <c r="AK496" s="3" t="str">
        <f t="shared" si="394"/>
        <v>1.23</v>
      </c>
      <c r="AL496" s="3" t="str">
        <f t="shared" si="395"/>
        <v>-</v>
      </c>
      <c r="AM496" s="3">
        <f t="shared" si="396"/>
        <v>345.1</v>
      </c>
      <c r="AN496" s="3">
        <f t="shared" ca="1" si="397"/>
        <v>80.462845495332559</v>
      </c>
      <c r="AO496" s="3">
        <f t="shared" ca="1" si="398"/>
        <v>2.8600089657992496</v>
      </c>
      <c r="AQ496" s="3" t="str">
        <f t="shared" si="399"/>
        <v>1.23</v>
      </c>
      <c r="AR496" s="3" t="str">
        <f t="shared" si="400"/>
        <v>-</v>
      </c>
      <c r="AS496" s="3">
        <f t="shared" si="401"/>
        <v>345.1</v>
      </c>
      <c r="AT496" s="3">
        <f t="shared" ca="1" si="402"/>
        <v>80.462845495332559</v>
      </c>
      <c r="AU496" s="3">
        <f t="shared" ca="1" si="403"/>
        <v>2.4514362563993566</v>
      </c>
      <c r="AW496" s="3" t="str">
        <f t="shared" si="404"/>
        <v>1.23</v>
      </c>
      <c r="AX496" s="3" t="str">
        <f t="shared" si="405"/>
        <v>-</v>
      </c>
      <c r="AY496" s="3">
        <f t="shared" si="406"/>
        <v>345.1</v>
      </c>
      <c r="AZ496" s="3">
        <f t="shared" ca="1" si="407"/>
        <v>80.462845495332559</v>
      </c>
      <c r="BA496" s="3">
        <f t="shared" ca="1" si="408"/>
        <v>2.042863546999464</v>
      </c>
      <c r="BC496" s="3" t="str">
        <f t="shared" si="409"/>
        <v>1.23</v>
      </c>
      <c r="BD496" s="3" t="str">
        <f t="shared" si="410"/>
        <v>-</v>
      </c>
      <c r="BE496" s="3">
        <f t="shared" si="411"/>
        <v>345.1</v>
      </c>
      <c r="BF496" s="3">
        <f t="shared" ca="1" si="412"/>
        <v>80.462845495332559</v>
      </c>
      <c r="BG496" s="3">
        <f t="shared" ca="1" si="413"/>
        <v>1.2257181281996783</v>
      </c>
      <c r="BI496" s="3" t="str">
        <f t="shared" si="414"/>
        <v>1.23</v>
      </c>
      <c r="BJ496" s="3" t="str">
        <f t="shared" si="415"/>
        <v>-</v>
      </c>
      <c r="BK496" s="3">
        <f t="shared" si="416"/>
        <v>345.1</v>
      </c>
      <c r="BL496" s="3">
        <f t="shared" ca="1" si="417"/>
        <v>80.462845495332559</v>
      </c>
      <c r="BM496" s="3">
        <f t="shared" ca="1" si="418"/>
        <v>0.40857270939989282</v>
      </c>
    </row>
    <row r="497" spans="1:65" x14ac:dyDescent="0.3">
      <c r="A497" s="3" t="str">
        <f>'Forward collapse simulation'!B507</f>
        <v>1.23</v>
      </c>
      <c r="B497" s="3" t="str">
        <f>IF('Forward collapse simulation'!C507="","-",'Forward collapse simulation'!C507)</f>
        <v>-</v>
      </c>
      <c r="C497" s="3">
        <f>'Forward collapse simulation'!E507</f>
        <v>344.85</v>
      </c>
      <c r="D497" s="3">
        <f ca="1">'Forward collapse simulation'!AK507</f>
        <v>82.196139079642705</v>
      </c>
      <c r="E497" s="84">
        <f ca="1">'Forward collapse simulation'!AL507</f>
        <v>4.7611616898856282</v>
      </c>
      <c r="G497" s="3" t="str">
        <f t="shared" si="369"/>
        <v>1.23</v>
      </c>
      <c r="H497" s="3" t="str">
        <f t="shared" si="370"/>
        <v>-</v>
      </c>
      <c r="I497" s="3">
        <f t="shared" si="371"/>
        <v>344.85</v>
      </c>
      <c r="J497" s="3">
        <f t="shared" ca="1" si="372"/>
        <v>82.196139079642705</v>
      </c>
      <c r="K497" s="3">
        <f t="shared" ca="1" si="373"/>
        <v>4.5231036053913467</v>
      </c>
      <c r="M497" s="3" t="str">
        <f t="shared" si="374"/>
        <v>1.23</v>
      </c>
      <c r="N497" s="3" t="str">
        <f t="shared" si="375"/>
        <v>-</v>
      </c>
      <c r="O497" s="3">
        <f t="shared" si="376"/>
        <v>344.85</v>
      </c>
      <c r="P497" s="3">
        <f t="shared" ca="1" si="377"/>
        <v>82.196139079642705</v>
      </c>
      <c r="Q497" s="3">
        <f t="shared" ca="1" si="378"/>
        <v>4.2850455208970653</v>
      </c>
      <c r="R497" s="85"/>
      <c r="S497" s="3" t="str">
        <f t="shared" si="379"/>
        <v>1.23</v>
      </c>
      <c r="T497" s="3" t="str">
        <f t="shared" si="380"/>
        <v>-</v>
      </c>
      <c r="U497" s="3">
        <f t="shared" si="381"/>
        <v>344.85</v>
      </c>
      <c r="V497" s="3">
        <f t="shared" ca="1" si="382"/>
        <v>82.196139079642705</v>
      </c>
      <c r="W497" s="3">
        <f t="shared" ca="1" si="383"/>
        <v>4.0469874364027838</v>
      </c>
      <c r="X497" s="85"/>
      <c r="Y497" s="3" t="str">
        <f t="shared" si="384"/>
        <v>1.23</v>
      </c>
      <c r="Z497" s="3" t="str">
        <f t="shared" si="385"/>
        <v>-</v>
      </c>
      <c r="AA497" s="3">
        <f t="shared" si="386"/>
        <v>344.85</v>
      </c>
      <c r="AB497" s="3">
        <f t="shared" ca="1" si="387"/>
        <v>82.196139079642705</v>
      </c>
      <c r="AC497" s="3">
        <f t="shared" ca="1" si="388"/>
        <v>3.8089293519085028</v>
      </c>
      <c r="AE497" s="3" t="str">
        <f t="shared" si="389"/>
        <v>1.23</v>
      </c>
      <c r="AF497" s="3" t="str">
        <f t="shared" si="390"/>
        <v>-</v>
      </c>
      <c r="AG497" s="3">
        <f t="shared" si="391"/>
        <v>344.85</v>
      </c>
      <c r="AH497" s="3">
        <f t="shared" ca="1" si="392"/>
        <v>82.196139079642705</v>
      </c>
      <c r="AI497" s="3">
        <f t="shared" ca="1" si="393"/>
        <v>3.5708712674142209</v>
      </c>
      <c r="AK497" s="3" t="str">
        <f t="shared" si="394"/>
        <v>1.23</v>
      </c>
      <c r="AL497" s="3" t="str">
        <f t="shared" si="395"/>
        <v>-</v>
      </c>
      <c r="AM497" s="3">
        <f t="shared" si="396"/>
        <v>344.85</v>
      </c>
      <c r="AN497" s="3">
        <f t="shared" ca="1" si="397"/>
        <v>82.196139079642705</v>
      </c>
      <c r="AO497" s="3">
        <f t="shared" ca="1" si="398"/>
        <v>3.3328131829199394</v>
      </c>
      <c r="AQ497" s="3" t="str">
        <f t="shared" si="399"/>
        <v>1.23</v>
      </c>
      <c r="AR497" s="3" t="str">
        <f t="shared" si="400"/>
        <v>-</v>
      </c>
      <c r="AS497" s="3">
        <f t="shared" si="401"/>
        <v>344.85</v>
      </c>
      <c r="AT497" s="3">
        <f t="shared" ca="1" si="402"/>
        <v>82.196139079642705</v>
      </c>
      <c r="AU497" s="3">
        <f t="shared" ca="1" si="403"/>
        <v>2.856697013931377</v>
      </c>
      <c r="AW497" s="3" t="str">
        <f t="shared" si="404"/>
        <v>1.23</v>
      </c>
      <c r="AX497" s="3" t="str">
        <f t="shared" si="405"/>
        <v>-</v>
      </c>
      <c r="AY497" s="3">
        <f t="shared" si="406"/>
        <v>344.85</v>
      </c>
      <c r="AZ497" s="3">
        <f t="shared" ca="1" si="407"/>
        <v>82.196139079642705</v>
      </c>
      <c r="BA497" s="3">
        <f t="shared" ca="1" si="408"/>
        <v>2.3805808449428141</v>
      </c>
      <c r="BC497" s="3" t="str">
        <f t="shared" si="409"/>
        <v>1.23</v>
      </c>
      <c r="BD497" s="3" t="str">
        <f t="shared" si="410"/>
        <v>-</v>
      </c>
      <c r="BE497" s="3">
        <f t="shared" si="411"/>
        <v>344.85</v>
      </c>
      <c r="BF497" s="3">
        <f t="shared" ca="1" si="412"/>
        <v>82.196139079642705</v>
      </c>
      <c r="BG497" s="3">
        <f t="shared" ca="1" si="413"/>
        <v>1.4283485069656885</v>
      </c>
      <c r="BI497" s="3" t="str">
        <f t="shared" si="414"/>
        <v>1.23</v>
      </c>
      <c r="BJ497" s="3" t="str">
        <f t="shared" si="415"/>
        <v>-</v>
      </c>
      <c r="BK497" s="3">
        <f t="shared" si="416"/>
        <v>344.85</v>
      </c>
      <c r="BL497" s="3">
        <f t="shared" ca="1" si="417"/>
        <v>82.196139079642705</v>
      </c>
      <c r="BM497" s="3">
        <f t="shared" ca="1" si="418"/>
        <v>0.47611616898856285</v>
      </c>
    </row>
    <row r="498" spans="1:65" x14ac:dyDescent="0.3">
      <c r="A498" s="3" t="str">
        <f>'Forward collapse simulation'!B508</f>
        <v>1.23</v>
      </c>
      <c r="B498" s="3" t="str">
        <f>IF('Forward collapse simulation'!C508="","-",'Forward collapse simulation'!C508)</f>
        <v>-</v>
      </c>
      <c r="C498" s="3">
        <f>'Forward collapse simulation'!E508</f>
        <v>343.92</v>
      </c>
      <c r="D498" s="3">
        <f ca="1">'Forward collapse simulation'!AK508</f>
        <v>77.78650213086101</v>
      </c>
      <c r="E498" s="84">
        <f ca="1">'Forward collapse simulation'!AL508</f>
        <v>7.0818266607294058</v>
      </c>
      <c r="G498" s="3" t="str">
        <f t="shared" si="369"/>
        <v>1.23</v>
      </c>
      <c r="H498" s="3" t="str">
        <f t="shared" si="370"/>
        <v>-</v>
      </c>
      <c r="I498" s="3">
        <f t="shared" si="371"/>
        <v>343.92</v>
      </c>
      <c r="J498" s="3">
        <f t="shared" ca="1" si="372"/>
        <v>77.78650213086101</v>
      </c>
      <c r="K498" s="3">
        <f t="shared" ca="1" si="373"/>
        <v>6.727735327692935</v>
      </c>
      <c r="M498" s="3" t="str">
        <f t="shared" si="374"/>
        <v>1.23</v>
      </c>
      <c r="N498" s="3" t="str">
        <f t="shared" si="375"/>
        <v>-</v>
      </c>
      <c r="O498" s="3">
        <f t="shared" si="376"/>
        <v>343.92</v>
      </c>
      <c r="P498" s="3">
        <f t="shared" ca="1" si="377"/>
        <v>77.78650213086101</v>
      </c>
      <c r="Q498" s="3">
        <f t="shared" ca="1" si="378"/>
        <v>6.3736439946564651</v>
      </c>
      <c r="R498" s="85"/>
      <c r="S498" s="3" t="str">
        <f t="shared" si="379"/>
        <v>1.23</v>
      </c>
      <c r="T498" s="3" t="str">
        <f t="shared" si="380"/>
        <v>-</v>
      </c>
      <c r="U498" s="3">
        <f t="shared" si="381"/>
        <v>343.92</v>
      </c>
      <c r="V498" s="3">
        <f t="shared" ca="1" si="382"/>
        <v>77.78650213086101</v>
      </c>
      <c r="W498" s="3">
        <f t="shared" ca="1" si="383"/>
        <v>6.0195526616199944</v>
      </c>
      <c r="X498" s="85"/>
      <c r="Y498" s="3" t="str">
        <f t="shared" si="384"/>
        <v>1.23</v>
      </c>
      <c r="Z498" s="3" t="str">
        <f t="shared" si="385"/>
        <v>-</v>
      </c>
      <c r="AA498" s="3">
        <f t="shared" si="386"/>
        <v>343.92</v>
      </c>
      <c r="AB498" s="3">
        <f t="shared" ca="1" si="387"/>
        <v>77.78650213086101</v>
      </c>
      <c r="AC498" s="3">
        <f t="shared" ca="1" si="388"/>
        <v>5.6654613285835254</v>
      </c>
      <c r="AE498" s="3" t="str">
        <f t="shared" si="389"/>
        <v>1.23</v>
      </c>
      <c r="AF498" s="3" t="str">
        <f t="shared" si="390"/>
        <v>-</v>
      </c>
      <c r="AG498" s="3">
        <f t="shared" si="391"/>
        <v>343.92</v>
      </c>
      <c r="AH498" s="3">
        <f t="shared" ca="1" si="392"/>
        <v>77.78650213086101</v>
      </c>
      <c r="AI498" s="3">
        <f t="shared" ca="1" si="393"/>
        <v>5.3113699955470546</v>
      </c>
      <c r="AK498" s="3" t="str">
        <f t="shared" si="394"/>
        <v>1.23</v>
      </c>
      <c r="AL498" s="3" t="str">
        <f t="shared" si="395"/>
        <v>-</v>
      </c>
      <c r="AM498" s="3">
        <f t="shared" si="396"/>
        <v>343.92</v>
      </c>
      <c r="AN498" s="3">
        <f t="shared" ca="1" si="397"/>
        <v>77.78650213086101</v>
      </c>
      <c r="AO498" s="3">
        <f t="shared" ca="1" si="398"/>
        <v>4.9572786625105838</v>
      </c>
      <c r="AQ498" s="3" t="str">
        <f t="shared" si="399"/>
        <v>1.23</v>
      </c>
      <c r="AR498" s="3" t="str">
        <f t="shared" si="400"/>
        <v>-</v>
      </c>
      <c r="AS498" s="3">
        <f t="shared" si="401"/>
        <v>343.92</v>
      </c>
      <c r="AT498" s="3">
        <f t="shared" ca="1" si="402"/>
        <v>77.78650213086101</v>
      </c>
      <c r="AU498" s="3">
        <f t="shared" ca="1" si="403"/>
        <v>4.2490959964376431</v>
      </c>
      <c r="AW498" s="3" t="str">
        <f t="shared" si="404"/>
        <v>1.23</v>
      </c>
      <c r="AX498" s="3" t="str">
        <f t="shared" si="405"/>
        <v>-</v>
      </c>
      <c r="AY498" s="3">
        <f t="shared" si="406"/>
        <v>343.92</v>
      </c>
      <c r="AZ498" s="3">
        <f t="shared" ca="1" si="407"/>
        <v>77.78650213086101</v>
      </c>
      <c r="BA498" s="3">
        <f t="shared" ca="1" si="408"/>
        <v>3.5409133303647029</v>
      </c>
      <c r="BC498" s="3" t="str">
        <f t="shared" si="409"/>
        <v>1.23</v>
      </c>
      <c r="BD498" s="3" t="str">
        <f t="shared" si="410"/>
        <v>-</v>
      </c>
      <c r="BE498" s="3">
        <f t="shared" si="411"/>
        <v>343.92</v>
      </c>
      <c r="BF498" s="3">
        <f t="shared" ca="1" si="412"/>
        <v>77.78650213086101</v>
      </c>
      <c r="BG498" s="3">
        <f t="shared" ca="1" si="413"/>
        <v>2.1245479982188216</v>
      </c>
      <c r="BI498" s="3" t="str">
        <f t="shared" si="414"/>
        <v>1.23</v>
      </c>
      <c r="BJ498" s="3" t="str">
        <f t="shared" si="415"/>
        <v>-</v>
      </c>
      <c r="BK498" s="3">
        <f t="shared" si="416"/>
        <v>343.92</v>
      </c>
      <c r="BL498" s="3">
        <f t="shared" ca="1" si="417"/>
        <v>77.78650213086101</v>
      </c>
      <c r="BM498" s="3">
        <f t="shared" ca="1" si="418"/>
        <v>0.70818266607294067</v>
      </c>
    </row>
    <row r="499" spans="1:65" x14ac:dyDescent="0.3">
      <c r="A499" s="3" t="str">
        <f>'Forward collapse simulation'!B509</f>
        <v>1.23</v>
      </c>
      <c r="B499" s="3" t="str">
        <f>IF('Forward collapse simulation'!C509="","-",'Forward collapse simulation'!C509)</f>
        <v>-</v>
      </c>
      <c r="C499" s="3">
        <f>'Forward collapse simulation'!E509</f>
        <v>345.25</v>
      </c>
      <c r="D499" s="3">
        <f ca="1">'Forward collapse simulation'!AK509</f>
        <v>81.369266295294565</v>
      </c>
      <c r="E499" s="84">
        <f ca="1">'Forward collapse simulation'!AL509</f>
        <v>6.8550470950283362</v>
      </c>
      <c r="G499" s="3" t="str">
        <f t="shared" si="369"/>
        <v>1.23</v>
      </c>
      <c r="H499" s="3" t="str">
        <f t="shared" si="370"/>
        <v>-</v>
      </c>
      <c r="I499" s="3">
        <f t="shared" si="371"/>
        <v>345.25</v>
      </c>
      <c r="J499" s="3">
        <f t="shared" ca="1" si="372"/>
        <v>81.369266295294565</v>
      </c>
      <c r="K499" s="3">
        <f t="shared" ca="1" si="373"/>
        <v>6.5122947402769187</v>
      </c>
      <c r="M499" s="3" t="str">
        <f t="shared" si="374"/>
        <v>1.23</v>
      </c>
      <c r="N499" s="3" t="str">
        <f t="shared" si="375"/>
        <v>-</v>
      </c>
      <c r="O499" s="3">
        <f t="shared" si="376"/>
        <v>345.25</v>
      </c>
      <c r="P499" s="3">
        <f t="shared" ca="1" si="377"/>
        <v>81.369266295294565</v>
      </c>
      <c r="Q499" s="3">
        <f t="shared" ca="1" si="378"/>
        <v>6.1695423855255029</v>
      </c>
      <c r="R499" s="85"/>
      <c r="S499" s="3" t="str">
        <f t="shared" si="379"/>
        <v>1.23</v>
      </c>
      <c r="T499" s="3" t="str">
        <f t="shared" si="380"/>
        <v>-</v>
      </c>
      <c r="U499" s="3">
        <f t="shared" si="381"/>
        <v>345.25</v>
      </c>
      <c r="V499" s="3">
        <f t="shared" ca="1" si="382"/>
        <v>81.369266295294565</v>
      </c>
      <c r="W499" s="3">
        <f t="shared" ca="1" si="383"/>
        <v>5.8267900307740854</v>
      </c>
      <c r="X499" s="85"/>
      <c r="Y499" s="3" t="str">
        <f t="shared" si="384"/>
        <v>1.23</v>
      </c>
      <c r="Z499" s="3" t="str">
        <f t="shared" si="385"/>
        <v>-</v>
      </c>
      <c r="AA499" s="3">
        <f t="shared" si="386"/>
        <v>345.25</v>
      </c>
      <c r="AB499" s="3">
        <f t="shared" ca="1" si="387"/>
        <v>81.369266295294565</v>
      </c>
      <c r="AC499" s="3">
        <f t="shared" ca="1" si="388"/>
        <v>5.4840376760226697</v>
      </c>
      <c r="AE499" s="3" t="str">
        <f t="shared" si="389"/>
        <v>1.23</v>
      </c>
      <c r="AF499" s="3" t="str">
        <f t="shared" si="390"/>
        <v>-</v>
      </c>
      <c r="AG499" s="3">
        <f t="shared" si="391"/>
        <v>345.25</v>
      </c>
      <c r="AH499" s="3">
        <f t="shared" ca="1" si="392"/>
        <v>81.369266295294565</v>
      </c>
      <c r="AI499" s="3">
        <f t="shared" ca="1" si="393"/>
        <v>5.1412853212712522</v>
      </c>
      <c r="AK499" s="3" t="str">
        <f t="shared" si="394"/>
        <v>1.23</v>
      </c>
      <c r="AL499" s="3" t="str">
        <f t="shared" si="395"/>
        <v>-</v>
      </c>
      <c r="AM499" s="3">
        <f t="shared" si="396"/>
        <v>345.25</v>
      </c>
      <c r="AN499" s="3">
        <f t="shared" ca="1" si="397"/>
        <v>81.369266295294565</v>
      </c>
      <c r="AO499" s="3">
        <f t="shared" ca="1" si="398"/>
        <v>4.7985329665198346</v>
      </c>
      <c r="AQ499" s="3" t="str">
        <f t="shared" si="399"/>
        <v>1.23</v>
      </c>
      <c r="AR499" s="3" t="str">
        <f t="shared" si="400"/>
        <v>-</v>
      </c>
      <c r="AS499" s="3">
        <f t="shared" si="401"/>
        <v>345.25</v>
      </c>
      <c r="AT499" s="3">
        <f t="shared" ca="1" si="402"/>
        <v>81.369266295294565</v>
      </c>
      <c r="AU499" s="3">
        <f t="shared" ca="1" si="403"/>
        <v>4.1130282570170014</v>
      </c>
      <c r="AW499" s="3" t="str">
        <f t="shared" si="404"/>
        <v>1.23</v>
      </c>
      <c r="AX499" s="3" t="str">
        <f t="shared" si="405"/>
        <v>-</v>
      </c>
      <c r="AY499" s="3">
        <f t="shared" si="406"/>
        <v>345.25</v>
      </c>
      <c r="AZ499" s="3">
        <f t="shared" ca="1" si="407"/>
        <v>81.369266295294565</v>
      </c>
      <c r="BA499" s="3">
        <f t="shared" ca="1" si="408"/>
        <v>3.4275235475141681</v>
      </c>
      <c r="BC499" s="3" t="str">
        <f t="shared" si="409"/>
        <v>1.23</v>
      </c>
      <c r="BD499" s="3" t="str">
        <f t="shared" si="410"/>
        <v>-</v>
      </c>
      <c r="BE499" s="3">
        <f t="shared" si="411"/>
        <v>345.25</v>
      </c>
      <c r="BF499" s="3">
        <f t="shared" ca="1" si="412"/>
        <v>81.369266295294565</v>
      </c>
      <c r="BG499" s="3">
        <f t="shared" ca="1" si="413"/>
        <v>2.0565141285085007</v>
      </c>
      <c r="BI499" s="3" t="str">
        <f t="shared" si="414"/>
        <v>1.23</v>
      </c>
      <c r="BJ499" s="3" t="str">
        <f t="shared" si="415"/>
        <v>-</v>
      </c>
      <c r="BK499" s="3">
        <f t="shared" si="416"/>
        <v>345.25</v>
      </c>
      <c r="BL499" s="3">
        <f t="shared" ca="1" si="417"/>
        <v>81.369266295294565</v>
      </c>
      <c r="BM499" s="3">
        <f t="shared" ca="1" si="418"/>
        <v>0.68550470950283371</v>
      </c>
    </row>
    <row r="500" spans="1:65" x14ac:dyDescent="0.3">
      <c r="A500" s="3" t="str">
        <f>'Forward collapse simulation'!B510</f>
        <v>1.23</v>
      </c>
      <c r="B500" s="3" t="str">
        <f>IF('Forward collapse simulation'!C510="","-",'Forward collapse simulation'!C510)</f>
        <v>-</v>
      </c>
      <c r="C500" s="3">
        <f>'Forward collapse simulation'!E510</f>
        <v>352.35</v>
      </c>
      <c r="D500" s="3">
        <f ca="1">'Forward collapse simulation'!AK510</f>
        <v>85.039812809281429</v>
      </c>
      <c r="E500" s="84">
        <f ca="1">'Forward collapse simulation'!AL510</f>
        <v>6.8629041259983561</v>
      </c>
      <c r="G500" s="3" t="str">
        <f t="shared" si="369"/>
        <v>1.23</v>
      </c>
      <c r="H500" s="3" t="str">
        <f t="shared" si="370"/>
        <v>-</v>
      </c>
      <c r="I500" s="3">
        <f t="shared" si="371"/>
        <v>352.35</v>
      </c>
      <c r="J500" s="3">
        <f t="shared" ca="1" si="372"/>
        <v>85.039812809281429</v>
      </c>
      <c r="K500" s="3">
        <f t="shared" ca="1" si="373"/>
        <v>6.5197589196984378</v>
      </c>
      <c r="M500" s="3" t="str">
        <f t="shared" si="374"/>
        <v>1.23</v>
      </c>
      <c r="N500" s="3" t="str">
        <f t="shared" si="375"/>
        <v>-</v>
      </c>
      <c r="O500" s="3">
        <f t="shared" si="376"/>
        <v>352.35</v>
      </c>
      <c r="P500" s="3">
        <f t="shared" ca="1" si="377"/>
        <v>85.039812809281429</v>
      </c>
      <c r="Q500" s="3">
        <f t="shared" ca="1" si="378"/>
        <v>6.1766137133985204</v>
      </c>
      <c r="R500" s="85"/>
      <c r="S500" s="3" t="str">
        <f t="shared" si="379"/>
        <v>1.23</v>
      </c>
      <c r="T500" s="3" t="str">
        <f t="shared" si="380"/>
        <v>-</v>
      </c>
      <c r="U500" s="3">
        <f t="shared" si="381"/>
        <v>352.35</v>
      </c>
      <c r="V500" s="3">
        <f t="shared" ca="1" si="382"/>
        <v>85.039812809281429</v>
      </c>
      <c r="W500" s="3">
        <f t="shared" ca="1" si="383"/>
        <v>5.8334685070986021</v>
      </c>
      <c r="X500" s="85"/>
      <c r="Y500" s="3" t="str">
        <f t="shared" si="384"/>
        <v>1.23</v>
      </c>
      <c r="Z500" s="3" t="str">
        <f t="shared" si="385"/>
        <v>-</v>
      </c>
      <c r="AA500" s="3">
        <f t="shared" si="386"/>
        <v>352.35</v>
      </c>
      <c r="AB500" s="3">
        <f t="shared" ca="1" si="387"/>
        <v>85.039812809281429</v>
      </c>
      <c r="AC500" s="3">
        <f t="shared" ca="1" si="388"/>
        <v>5.4903233007986856</v>
      </c>
      <c r="AE500" s="3" t="str">
        <f t="shared" si="389"/>
        <v>1.23</v>
      </c>
      <c r="AF500" s="3" t="str">
        <f t="shared" si="390"/>
        <v>-</v>
      </c>
      <c r="AG500" s="3">
        <f t="shared" si="391"/>
        <v>352.35</v>
      </c>
      <c r="AH500" s="3">
        <f t="shared" ca="1" si="392"/>
        <v>85.039812809281429</v>
      </c>
      <c r="AI500" s="3">
        <f t="shared" ca="1" si="393"/>
        <v>5.1471780944987673</v>
      </c>
      <c r="AK500" s="3" t="str">
        <f t="shared" si="394"/>
        <v>1.23</v>
      </c>
      <c r="AL500" s="3" t="str">
        <f t="shared" si="395"/>
        <v>-</v>
      </c>
      <c r="AM500" s="3">
        <f t="shared" si="396"/>
        <v>352.35</v>
      </c>
      <c r="AN500" s="3">
        <f t="shared" ca="1" si="397"/>
        <v>85.039812809281429</v>
      </c>
      <c r="AO500" s="3">
        <f t="shared" ca="1" si="398"/>
        <v>4.804032888198849</v>
      </c>
      <c r="AQ500" s="3" t="str">
        <f t="shared" si="399"/>
        <v>1.23</v>
      </c>
      <c r="AR500" s="3" t="str">
        <f t="shared" si="400"/>
        <v>-</v>
      </c>
      <c r="AS500" s="3">
        <f t="shared" si="401"/>
        <v>352.35</v>
      </c>
      <c r="AT500" s="3">
        <f t="shared" ca="1" si="402"/>
        <v>85.039812809281429</v>
      </c>
      <c r="AU500" s="3">
        <f t="shared" ca="1" si="403"/>
        <v>4.1177424755990133</v>
      </c>
      <c r="AW500" s="3" t="str">
        <f t="shared" si="404"/>
        <v>1.23</v>
      </c>
      <c r="AX500" s="3" t="str">
        <f t="shared" si="405"/>
        <v>-</v>
      </c>
      <c r="AY500" s="3">
        <f t="shared" si="406"/>
        <v>352.35</v>
      </c>
      <c r="AZ500" s="3">
        <f t="shared" ca="1" si="407"/>
        <v>85.039812809281429</v>
      </c>
      <c r="BA500" s="3">
        <f t="shared" ca="1" si="408"/>
        <v>3.431452062999178</v>
      </c>
      <c r="BC500" s="3" t="str">
        <f t="shared" si="409"/>
        <v>1.23</v>
      </c>
      <c r="BD500" s="3" t="str">
        <f t="shared" si="410"/>
        <v>-</v>
      </c>
      <c r="BE500" s="3">
        <f t="shared" si="411"/>
        <v>352.35</v>
      </c>
      <c r="BF500" s="3">
        <f t="shared" ca="1" si="412"/>
        <v>85.039812809281429</v>
      </c>
      <c r="BG500" s="3">
        <f t="shared" ca="1" si="413"/>
        <v>2.0588712377995066</v>
      </c>
      <c r="BI500" s="3" t="str">
        <f t="shared" si="414"/>
        <v>1.23</v>
      </c>
      <c r="BJ500" s="3" t="str">
        <f t="shared" si="415"/>
        <v>-</v>
      </c>
      <c r="BK500" s="3">
        <f t="shared" si="416"/>
        <v>352.35</v>
      </c>
      <c r="BL500" s="3">
        <f t="shared" ca="1" si="417"/>
        <v>85.039812809281429</v>
      </c>
      <c r="BM500" s="3">
        <f t="shared" ca="1" si="418"/>
        <v>0.6862904125998357</v>
      </c>
    </row>
    <row r="501" spans="1:65" x14ac:dyDescent="0.3">
      <c r="A501" s="3" t="str">
        <f>'Forward collapse simulation'!B511</f>
        <v>1.23</v>
      </c>
      <c r="B501" s="3" t="str">
        <f>IF('Forward collapse simulation'!C511="","-",'Forward collapse simulation'!C511)</f>
        <v>-</v>
      </c>
      <c r="C501" s="3">
        <f>'Forward collapse simulation'!E511</f>
        <v>5.62</v>
      </c>
      <c r="D501" s="3">
        <f ca="1">'Forward collapse simulation'!AK511</f>
        <v>88.713000246654531</v>
      </c>
      <c r="E501" s="84">
        <f ca="1">'Forward collapse simulation'!AL511</f>
        <v>5.9090863224667283</v>
      </c>
      <c r="G501" s="3" t="str">
        <f t="shared" si="369"/>
        <v>1.23</v>
      </c>
      <c r="H501" s="3" t="str">
        <f t="shared" si="370"/>
        <v>-</v>
      </c>
      <c r="I501" s="3">
        <f t="shared" si="371"/>
        <v>5.62</v>
      </c>
      <c r="J501" s="3">
        <f t="shared" ca="1" si="372"/>
        <v>88.713000246654531</v>
      </c>
      <c r="K501" s="3">
        <f t="shared" ca="1" si="373"/>
        <v>5.6136320063433915</v>
      </c>
      <c r="M501" s="3" t="str">
        <f t="shared" si="374"/>
        <v>1.23</v>
      </c>
      <c r="N501" s="3" t="str">
        <f t="shared" si="375"/>
        <v>-</v>
      </c>
      <c r="O501" s="3">
        <f t="shared" si="376"/>
        <v>5.62</v>
      </c>
      <c r="P501" s="3">
        <f t="shared" ca="1" si="377"/>
        <v>88.713000246654531</v>
      </c>
      <c r="Q501" s="3">
        <f t="shared" ca="1" si="378"/>
        <v>5.3181776902200557</v>
      </c>
      <c r="R501" s="85"/>
      <c r="S501" s="3" t="str">
        <f t="shared" si="379"/>
        <v>1.23</v>
      </c>
      <c r="T501" s="3" t="str">
        <f t="shared" si="380"/>
        <v>-</v>
      </c>
      <c r="U501" s="3">
        <f t="shared" si="381"/>
        <v>5.62</v>
      </c>
      <c r="V501" s="3">
        <f t="shared" ca="1" si="382"/>
        <v>88.713000246654531</v>
      </c>
      <c r="W501" s="3">
        <f t="shared" ca="1" si="383"/>
        <v>5.022723374096719</v>
      </c>
      <c r="X501" s="85"/>
      <c r="Y501" s="3" t="str">
        <f t="shared" si="384"/>
        <v>1.23</v>
      </c>
      <c r="Z501" s="3" t="str">
        <f t="shared" si="385"/>
        <v>-</v>
      </c>
      <c r="AA501" s="3">
        <f t="shared" si="386"/>
        <v>5.62</v>
      </c>
      <c r="AB501" s="3">
        <f t="shared" ca="1" si="387"/>
        <v>88.713000246654531</v>
      </c>
      <c r="AC501" s="3">
        <f t="shared" ca="1" si="388"/>
        <v>4.7272690579733831</v>
      </c>
      <c r="AE501" s="3" t="str">
        <f t="shared" si="389"/>
        <v>1.23</v>
      </c>
      <c r="AF501" s="3" t="str">
        <f t="shared" si="390"/>
        <v>-</v>
      </c>
      <c r="AG501" s="3">
        <f t="shared" si="391"/>
        <v>5.62</v>
      </c>
      <c r="AH501" s="3">
        <f t="shared" ca="1" si="392"/>
        <v>88.713000246654531</v>
      </c>
      <c r="AI501" s="3">
        <f t="shared" ca="1" si="393"/>
        <v>4.4318147418500464</v>
      </c>
      <c r="AK501" s="3" t="str">
        <f t="shared" si="394"/>
        <v>1.23</v>
      </c>
      <c r="AL501" s="3" t="str">
        <f t="shared" si="395"/>
        <v>-</v>
      </c>
      <c r="AM501" s="3">
        <f t="shared" si="396"/>
        <v>5.62</v>
      </c>
      <c r="AN501" s="3">
        <f t="shared" ca="1" si="397"/>
        <v>88.713000246654531</v>
      </c>
      <c r="AO501" s="3">
        <f t="shared" ca="1" si="398"/>
        <v>4.1363604257267097</v>
      </c>
      <c r="AQ501" s="3" t="str">
        <f t="shared" si="399"/>
        <v>1.23</v>
      </c>
      <c r="AR501" s="3" t="str">
        <f t="shared" si="400"/>
        <v>-</v>
      </c>
      <c r="AS501" s="3">
        <f t="shared" si="401"/>
        <v>5.62</v>
      </c>
      <c r="AT501" s="3">
        <f t="shared" ca="1" si="402"/>
        <v>88.713000246654531</v>
      </c>
      <c r="AU501" s="3">
        <f t="shared" ca="1" si="403"/>
        <v>3.5454517934800367</v>
      </c>
      <c r="AW501" s="3" t="str">
        <f t="shared" si="404"/>
        <v>1.23</v>
      </c>
      <c r="AX501" s="3" t="str">
        <f t="shared" si="405"/>
        <v>-</v>
      </c>
      <c r="AY501" s="3">
        <f t="shared" si="406"/>
        <v>5.62</v>
      </c>
      <c r="AZ501" s="3">
        <f t="shared" ca="1" si="407"/>
        <v>88.713000246654531</v>
      </c>
      <c r="BA501" s="3">
        <f t="shared" ca="1" si="408"/>
        <v>2.9545431612333641</v>
      </c>
      <c r="BC501" s="3" t="str">
        <f t="shared" si="409"/>
        <v>1.23</v>
      </c>
      <c r="BD501" s="3" t="str">
        <f t="shared" si="410"/>
        <v>-</v>
      </c>
      <c r="BE501" s="3">
        <f t="shared" si="411"/>
        <v>5.62</v>
      </c>
      <c r="BF501" s="3">
        <f t="shared" ca="1" si="412"/>
        <v>88.713000246654531</v>
      </c>
      <c r="BG501" s="3">
        <f t="shared" ca="1" si="413"/>
        <v>1.7727258967400183</v>
      </c>
      <c r="BI501" s="3" t="str">
        <f t="shared" si="414"/>
        <v>1.23</v>
      </c>
      <c r="BJ501" s="3" t="str">
        <f t="shared" si="415"/>
        <v>-</v>
      </c>
      <c r="BK501" s="3">
        <f t="shared" si="416"/>
        <v>5.62</v>
      </c>
      <c r="BL501" s="3">
        <f t="shared" ca="1" si="417"/>
        <v>88.713000246654531</v>
      </c>
      <c r="BM501" s="3">
        <f t="shared" ca="1" si="418"/>
        <v>0.59090863224667289</v>
      </c>
    </row>
    <row r="502" spans="1:65" x14ac:dyDescent="0.3">
      <c r="A502" s="3" t="str">
        <f>'Forward collapse simulation'!B512</f>
        <v>1.23</v>
      </c>
      <c r="B502" s="3" t="str">
        <f>IF('Forward collapse simulation'!C512="","-",'Forward collapse simulation'!C512)</f>
        <v>-</v>
      </c>
      <c r="C502" s="3">
        <f>'Forward collapse simulation'!E512</f>
        <v>159.15</v>
      </c>
      <c r="D502" s="3">
        <f ca="1">'Forward collapse simulation'!AK512</f>
        <v>88.1907031434733</v>
      </c>
      <c r="E502" s="84">
        <f ca="1">'Forward collapse simulation'!AL512</f>
        <v>5.6944416098228503</v>
      </c>
      <c r="G502" s="3" t="str">
        <f t="shared" si="369"/>
        <v>1.23</v>
      </c>
      <c r="H502" s="3" t="str">
        <f t="shared" si="370"/>
        <v>-</v>
      </c>
      <c r="I502" s="3">
        <f t="shared" si="371"/>
        <v>159.15</v>
      </c>
      <c r="J502" s="3">
        <f t="shared" ca="1" si="372"/>
        <v>88.1907031434733</v>
      </c>
      <c r="K502" s="3">
        <f t="shared" ca="1" si="373"/>
        <v>5.4097195293317073</v>
      </c>
      <c r="M502" s="3" t="str">
        <f t="shared" si="374"/>
        <v>1.23</v>
      </c>
      <c r="N502" s="3" t="str">
        <f t="shared" si="375"/>
        <v>-</v>
      </c>
      <c r="O502" s="3">
        <f t="shared" si="376"/>
        <v>159.15</v>
      </c>
      <c r="P502" s="3">
        <f t="shared" ca="1" si="377"/>
        <v>88.1907031434733</v>
      </c>
      <c r="Q502" s="3">
        <f t="shared" ca="1" si="378"/>
        <v>5.1249974488405652</v>
      </c>
      <c r="R502" s="85"/>
      <c r="S502" s="3" t="str">
        <f t="shared" si="379"/>
        <v>1.23</v>
      </c>
      <c r="T502" s="3" t="str">
        <f t="shared" si="380"/>
        <v>-</v>
      </c>
      <c r="U502" s="3">
        <f t="shared" si="381"/>
        <v>159.15</v>
      </c>
      <c r="V502" s="3">
        <f t="shared" ca="1" si="382"/>
        <v>88.1907031434733</v>
      </c>
      <c r="W502" s="3">
        <f t="shared" ca="1" si="383"/>
        <v>4.8402753683494231</v>
      </c>
      <c r="X502" s="85"/>
      <c r="Y502" s="3" t="str">
        <f t="shared" si="384"/>
        <v>1.23</v>
      </c>
      <c r="Z502" s="3" t="str">
        <f t="shared" si="385"/>
        <v>-</v>
      </c>
      <c r="AA502" s="3">
        <f t="shared" si="386"/>
        <v>159.15</v>
      </c>
      <c r="AB502" s="3">
        <f t="shared" ca="1" si="387"/>
        <v>88.1907031434733</v>
      </c>
      <c r="AC502" s="3">
        <f t="shared" ca="1" si="388"/>
        <v>4.5555532878582801</v>
      </c>
      <c r="AE502" s="3" t="str">
        <f t="shared" si="389"/>
        <v>1.23</v>
      </c>
      <c r="AF502" s="3" t="str">
        <f t="shared" si="390"/>
        <v>-</v>
      </c>
      <c r="AG502" s="3">
        <f t="shared" si="391"/>
        <v>159.15</v>
      </c>
      <c r="AH502" s="3">
        <f t="shared" ca="1" si="392"/>
        <v>88.1907031434733</v>
      </c>
      <c r="AI502" s="3">
        <f t="shared" ca="1" si="393"/>
        <v>4.2708312073671379</v>
      </c>
      <c r="AK502" s="3" t="str">
        <f t="shared" si="394"/>
        <v>1.23</v>
      </c>
      <c r="AL502" s="3" t="str">
        <f t="shared" si="395"/>
        <v>-</v>
      </c>
      <c r="AM502" s="3">
        <f t="shared" si="396"/>
        <v>159.15</v>
      </c>
      <c r="AN502" s="3">
        <f t="shared" ca="1" si="397"/>
        <v>88.1907031434733</v>
      </c>
      <c r="AO502" s="3">
        <f t="shared" ca="1" si="398"/>
        <v>3.9861091268759949</v>
      </c>
      <c r="AQ502" s="3" t="str">
        <f t="shared" si="399"/>
        <v>1.23</v>
      </c>
      <c r="AR502" s="3" t="str">
        <f t="shared" si="400"/>
        <v>-</v>
      </c>
      <c r="AS502" s="3">
        <f t="shared" si="401"/>
        <v>159.15</v>
      </c>
      <c r="AT502" s="3">
        <f t="shared" ca="1" si="402"/>
        <v>88.1907031434733</v>
      </c>
      <c r="AU502" s="3">
        <f t="shared" ca="1" si="403"/>
        <v>3.4166649658937103</v>
      </c>
      <c r="AW502" s="3" t="str">
        <f t="shared" si="404"/>
        <v>1.23</v>
      </c>
      <c r="AX502" s="3" t="str">
        <f t="shared" si="405"/>
        <v>-</v>
      </c>
      <c r="AY502" s="3">
        <f t="shared" si="406"/>
        <v>159.15</v>
      </c>
      <c r="AZ502" s="3">
        <f t="shared" ca="1" si="407"/>
        <v>88.1907031434733</v>
      </c>
      <c r="BA502" s="3">
        <f t="shared" ca="1" si="408"/>
        <v>2.8472208049114252</v>
      </c>
      <c r="BC502" s="3" t="str">
        <f t="shared" si="409"/>
        <v>1.23</v>
      </c>
      <c r="BD502" s="3" t="str">
        <f t="shared" si="410"/>
        <v>-</v>
      </c>
      <c r="BE502" s="3">
        <f t="shared" si="411"/>
        <v>159.15</v>
      </c>
      <c r="BF502" s="3">
        <f t="shared" ca="1" si="412"/>
        <v>88.1907031434733</v>
      </c>
      <c r="BG502" s="3">
        <f t="shared" ca="1" si="413"/>
        <v>1.7083324829468551</v>
      </c>
      <c r="BI502" s="3" t="str">
        <f t="shared" si="414"/>
        <v>1.23</v>
      </c>
      <c r="BJ502" s="3" t="str">
        <f t="shared" si="415"/>
        <v>-</v>
      </c>
      <c r="BK502" s="3">
        <f t="shared" si="416"/>
        <v>159.15</v>
      </c>
      <c r="BL502" s="3">
        <f t="shared" ca="1" si="417"/>
        <v>88.1907031434733</v>
      </c>
      <c r="BM502" s="3">
        <f t="shared" ca="1" si="418"/>
        <v>0.56944416098228501</v>
      </c>
    </row>
    <row r="503" spans="1:65" x14ac:dyDescent="0.3">
      <c r="A503" s="3" t="str">
        <f>'Forward collapse simulation'!B513</f>
        <v>1.23</v>
      </c>
      <c r="B503" s="3" t="str">
        <f>IF('Forward collapse simulation'!C513="","-",'Forward collapse simulation'!C513)</f>
        <v>-</v>
      </c>
      <c r="C503" s="3">
        <f>'Forward collapse simulation'!E513</f>
        <v>165.56</v>
      </c>
      <c r="D503" s="3">
        <f ca="1">'Forward collapse simulation'!AK513</f>
        <v>84.286755710661652</v>
      </c>
      <c r="E503" s="84">
        <f ca="1">'Forward collapse simulation'!AL513</f>
        <v>5.8793537622072911</v>
      </c>
      <c r="G503" s="3" t="str">
        <f t="shared" si="369"/>
        <v>1.23</v>
      </c>
      <c r="H503" s="3" t="str">
        <f t="shared" si="370"/>
        <v>-</v>
      </c>
      <c r="I503" s="3">
        <f t="shared" si="371"/>
        <v>165.56</v>
      </c>
      <c r="J503" s="3">
        <f t="shared" ca="1" si="372"/>
        <v>84.286755710661652</v>
      </c>
      <c r="K503" s="3">
        <f t="shared" ca="1" si="373"/>
        <v>5.5853860740969266</v>
      </c>
      <c r="M503" s="3" t="str">
        <f t="shared" si="374"/>
        <v>1.23</v>
      </c>
      <c r="N503" s="3" t="str">
        <f t="shared" si="375"/>
        <v>-</v>
      </c>
      <c r="O503" s="3">
        <f t="shared" si="376"/>
        <v>165.56</v>
      </c>
      <c r="P503" s="3">
        <f t="shared" ca="1" si="377"/>
        <v>84.286755710661652</v>
      </c>
      <c r="Q503" s="3">
        <f t="shared" ca="1" si="378"/>
        <v>5.291418385986562</v>
      </c>
      <c r="R503" s="85"/>
      <c r="S503" s="3" t="str">
        <f t="shared" si="379"/>
        <v>1.23</v>
      </c>
      <c r="T503" s="3" t="str">
        <f t="shared" si="380"/>
        <v>-</v>
      </c>
      <c r="U503" s="3">
        <f t="shared" si="381"/>
        <v>165.56</v>
      </c>
      <c r="V503" s="3">
        <f t="shared" ca="1" si="382"/>
        <v>84.286755710661652</v>
      </c>
      <c r="W503" s="3">
        <f t="shared" ca="1" si="383"/>
        <v>4.9974506978761974</v>
      </c>
      <c r="X503" s="85"/>
      <c r="Y503" s="3" t="str">
        <f t="shared" si="384"/>
        <v>1.23</v>
      </c>
      <c r="Z503" s="3" t="str">
        <f t="shared" si="385"/>
        <v>-</v>
      </c>
      <c r="AA503" s="3">
        <f t="shared" si="386"/>
        <v>165.56</v>
      </c>
      <c r="AB503" s="3">
        <f t="shared" ca="1" si="387"/>
        <v>84.286755710661652</v>
      </c>
      <c r="AC503" s="3">
        <f t="shared" ca="1" si="388"/>
        <v>4.7034830097658329</v>
      </c>
      <c r="AE503" s="3" t="str">
        <f t="shared" si="389"/>
        <v>1.23</v>
      </c>
      <c r="AF503" s="3" t="str">
        <f t="shared" si="390"/>
        <v>-</v>
      </c>
      <c r="AG503" s="3">
        <f t="shared" si="391"/>
        <v>165.56</v>
      </c>
      <c r="AH503" s="3">
        <f t="shared" ca="1" si="392"/>
        <v>84.286755710661652</v>
      </c>
      <c r="AI503" s="3">
        <f t="shared" ca="1" si="393"/>
        <v>4.4095153216554683</v>
      </c>
      <c r="AK503" s="3" t="str">
        <f t="shared" si="394"/>
        <v>1.23</v>
      </c>
      <c r="AL503" s="3" t="str">
        <f t="shared" si="395"/>
        <v>-</v>
      </c>
      <c r="AM503" s="3">
        <f t="shared" si="396"/>
        <v>165.56</v>
      </c>
      <c r="AN503" s="3">
        <f t="shared" ca="1" si="397"/>
        <v>84.286755710661652</v>
      </c>
      <c r="AO503" s="3">
        <f t="shared" ca="1" si="398"/>
        <v>4.1155476335451038</v>
      </c>
      <c r="AQ503" s="3" t="str">
        <f t="shared" si="399"/>
        <v>1.23</v>
      </c>
      <c r="AR503" s="3" t="str">
        <f t="shared" si="400"/>
        <v>-</v>
      </c>
      <c r="AS503" s="3">
        <f t="shared" si="401"/>
        <v>165.56</v>
      </c>
      <c r="AT503" s="3">
        <f t="shared" ca="1" si="402"/>
        <v>84.286755710661652</v>
      </c>
      <c r="AU503" s="3">
        <f t="shared" ca="1" si="403"/>
        <v>3.5276122573243747</v>
      </c>
      <c r="AW503" s="3" t="str">
        <f t="shared" si="404"/>
        <v>1.23</v>
      </c>
      <c r="AX503" s="3" t="str">
        <f t="shared" si="405"/>
        <v>-</v>
      </c>
      <c r="AY503" s="3">
        <f t="shared" si="406"/>
        <v>165.56</v>
      </c>
      <c r="AZ503" s="3">
        <f t="shared" ca="1" si="407"/>
        <v>84.286755710661652</v>
      </c>
      <c r="BA503" s="3">
        <f t="shared" ca="1" si="408"/>
        <v>2.9396768811036456</v>
      </c>
      <c r="BC503" s="3" t="str">
        <f t="shared" si="409"/>
        <v>1.23</v>
      </c>
      <c r="BD503" s="3" t="str">
        <f t="shared" si="410"/>
        <v>-</v>
      </c>
      <c r="BE503" s="3">
        <f t="shared" si="411"/>
        <v>165.56</v>
      </c>
      <c r="BF503" s="3">
        <f t="shared" ca="1" si="412"/>
        <v>84.286755710661652</v>
      </c>
      <c r="BG503" s="3">
        <f t="shared" ca="1" si="413"/>
        <v>1.7638061286621873</v>
      </c>
      <c r="BI503" s="3" t="str">
        <f t="shared" si="414"/>
        <v>1.23</v>
      </c>
      <c r="BJ503" s="3" t="str">
        <f t="shared" si="415"/>
        <v>-</v>
      </c>
      <c r="BK503" s="3">
        <f t="shared" si="416"/>
        <v>165.56</v>
      </c>
      <c r="BL503" s="3">
        <f t="shared" ca="1" si="417"/>
        <v>84.286755710661652</v>
      </c>
      <c r="BM503" s="3">
        <f t="shared" ca="1" si="418"/>
        <v>0.58793537622072911</v>
      </c>
    </row>
    <row r="504" spans="1:65" x14ac:dyDescent="0.3">
      <c r="A504" s="3" t="str">
        <f>'Forward collapse simulation'!B514</f>
        <v>1.23</v>
      </c>
      <c r="B504" s="3" t="str">
        <f>IF('Forward collapse simulation'!C514="","-",'Forward collapse simulation'!C514)</f>
        <v>-</v>
      </c>
      <c r="C504" s="3">
        <f>'Forward collapse simulation'!E514</f>
        <v>170.21</v>
      </c>
      <c r="D504" s="3">
        <f ca="1">'Forward collapse simulation'!AK514</f>
        <v>79.321534798292447</v>
      </c>
      <c r="E504" s="84">
        <f ca="1">'Forward collapse simulation'!AL514</f>
        <v>4.792058819804855</v>
      </c>
      <c r="G504" s="3" t="str">
        <f t="shared" si="369"/>
        <v>1.23</v>
      </c>
      <c r="H504" s="3" t="str">
        <f t="shared" si="370"/>
        <v>-</v>
      </c>
      <c r="I504" s="3">
        <f t="shared" si="371"/>
        <v>170.21</v>
      </c>
      <c r="J504" s="3">
        <f t="shared" ca="1" si="372"/>
        <v>79.321534798292447</v>
      </c>
      <c r="K504" s="3">
        <f t="shared" ca="1" si="373"/>
        <v>4.5524558788146123</v>
      </c>
      <c r="M504" s="3" t="str">
        <f t="shared" si="374"/>
        <v>1.23</v>
      </c>
      <c r="N504" s="3" t="str">
        <f t="shared" si="375"/>
        <v>-</v>
      </c>
      <c r="O504" s="3">
        <f t="shared" si="376"/>
        <v>170.21</v>
      </c>
      <c r="P504" s="3">
        <f t="shared" ca="1" si="377"/>
        <v>79.321534798292447</v>
      </c>
      <c r="Q504" s="3">
        <f t="shared" ca="1" si="378"/>
        <v>4.3128529378243696</v>
      </c>
      <c r="R504" s="85"/>
      <c r="S504" s="3" t="str">
        <f t="shared" si="379"/>
        <v>1.23</v>
      </c>
      <c r="T504" s="3" t="str">
        <f t="shared" si="380"/>
        <v>-</v>
      </c>
      <c r="U504" s="3">
        <f t="shared" si="381"/>
        <v>170.21</v>
      </c>
      <c r="V504" s="3">
        <f t="shared" ca="1" si="382"/>
        <v>79.321534798292447</v>
      </c>
      <c r="W504" s="3">
        <f t="shared" ca="1" si="383"/>
        <v>4.0732499968341269</v>
      </c>
      <c r="X504" s="85"/>
      <c r="Y504" s="3" t="str">
        <f t="shared" si="384"/>
        <v>1.23</v>
      </c>
      <c r="Z504" s="3" t="str">
        <f t="shared" si="385"/>
        <v>-</v>
      </c>
      <c r="AA504" s="3">
        <f t="shared" si="386"/>
        <v>170.21</v>
      </c>
      <c r="AB504" s="3">
        <f t="shared" ca="1" si="387"/>
        <v>79.321534798292447</v>
      </c>
      <c r="AC504" s="3">
        <f t="shared" ca="1" si="388"/>
        <v>3.8336470558438842</v>
      </c>
      <c r="AE504" s="3" t="str">
        <f t="shared" si="389"/>
        <v>1.23</v>
      </c>
      <c r="AF504" s="3" t="str">
        <f t="shared" si="390"/>
        <v>-</v>
      </c>
      <c r="AG504" s="3">
        <f t="shared" si="391"/>
        <v>170.21</v>
      </c>
      <c r="AH504" s="3">
        <f t="shared" ca="1" si="392"/>
        <v>79.321534798292447</v>
      </c>
      <c r="AI504" s="3">
        <f t="shared" ca="1" si="393"/>
        <v>3.5940441148536415</v>
      </c>
      <c r="AK504" s="3" t="str">
        <f t="shared" si="394"/>
        <v>1.23</v>
      </c>
      <c r="AL504" s="3" t="str">
        <f t="shared" si="395"/>
        <v>-</v>
      </c>
      <c r="AM504" s="3">
        <f t="shared" si="396"/>
        <v>170.21</v>
      </c>
      <c r="AN504" s="3">
        <f t="shared" ca="1" si="397"/>
        <v>79.321534798292447</v>
      </c>
      <c r="AO504" s="3">
        <f t="shared" ca="1" si="398"/>
        <v>3.3544411738633984</v>
      </c>
      <c r="AQ504" s="3" t="str">
        <f t="shared" si="399"/>
        <v>1.23</v>
      </c>
      <c r="AR504" s="3" t="str">
        <f t="shared" si="400"/>
        <v>-</v>
      </c>
      <c r="AS504" s="3">
        <f t="shared" si="401"/>
        <v>170.21</v>
      </c>
      <c r="AT504" s="3">
        <f t="shared" ca="1" si="402"/>
        <v>79.321534798292447</v>
      </c>
      <c r="AU504" s="3">
        <f t="shared" ca="1" si="403"/>
        <v>2.8752352918829129</v>
      </c>
      <c r="AW504" s="3" t="str">
        <f t="shared" si="404"/>
        <v>1.23</v>
      </c>
      <c r="AX504" s="3" t="str">
        <f t="shared" si="405"/>
        <v>-</v>
      </c>
      <c r="AY504" s="3">
        <f t="shared" si="406"/>
        <v>170.21</v>
      </c>
      <c r="AZ504" s="3">
        <f t="shared" ca="1" si="407"/>
        <v>79.321534798292447</v>
      </c>
      <c r="BA504" s="3">
        <f t="shared" ca="1" si="408"/>
        <v>2.3960294099024275</v>
      </c>
      <c r="BC504" s="3" t="str">
        <f t="shared" si="409"/>
        <v>1.23</v>
      </c>
      <c r="BD504" s="3" t="str">
        <f t="shared" si="410"/>
        <v>-</v>
      </c>
      <c r="BE504" s="3">
        <f t="shared" si="411"/>
        <v>170.21</v>
      </c>
      <c r="BF504" s="3">
        <f t="shared" ca="1" si="412"/>
        <v>79.321534798292447</v>
      </c>
      <c r="BG504" s="3">
        <f t="shared" ca="1" si="413"/>
        <v>1.4376176459414565</v>
      </c>
      <c r="BI504" s="3" t="str">
        <f t="shared" si="414"/>
        <v>1.23</v>
      </c>
      <c r="BJ504" s="3" t="str">
        <f t="shared" si="415"/>
        <v>-</v>
      </c>
      <c r="BK504" s="3">
        <f t="shared" si="416"/>
        <v>170.21</v>
      </c>
      <c r="BL504" s="3">
        <f t="shared" ca="1" si="417"/>
        <v>79.321534798292447</v>
      </c>
      <c r="BM504" s="3">
        <f t="shared" ca="1" si="418"/>
        <v>0.47920588198048553</v>
      </c>
    </row>
    <row r="505" spans="1:65" x14ac:dyDescent="0.3">
      <c r="A505" s="3" t="str">
        <f>'Forward collapse simulation'!B515</f>
        <v>1.23</v>
      </c>
      <c r="B505" s="3" t="str">
        <f>IF('Forward collapse simulation'!C515="","-",'Forward collapse simulation'!C515)</f>
        <v>-</v>
      </c>
      <c r="C505" s="3">
        <f>'Forward collapse simulation'!E515</f>
        <v>172.63</v>
      </c>
      <c r="D505" s="3">
        <f ca="1">'Forward collapse simulation'!AK515</f>
        <v>78.546971090522547</v>
      </c>
      <c r="E505" s="84">
        <f ca="1">'Forward collapse simulation'!AL515</f>
        <v>3.7676750242556807</v>
      </c>
      <c r="G505" s="3" t="str">
        <f t="shared" si="369"/>
        <v>1.23</v>
      </c>
      <c r="H505" s="3" t="str">
        <f t="shared" si="370"/>
        <v>-</v>
      </c>
      <c r="I505" s="3">
        <f t="shared" si="371"/>
        <v>172.63</v>
      </c>
      <c r="J505" s="3">
        <f t="shared" ca="1" si="372"/>
        <v>78.546971090522547</v>
      </c>
      <c r="K505" s="3">
        <f t="shared" ca="1" si="373"/>
        <v>3.5792912730428963</v>
      </c>
      <c r="M505" s="3" t="str">
        <f t="shared" si="374"/>
        <v>1.23</v>
      </c>
      <c r="N505" s="3" t="str">
        <f t="shared" si="375"/>
        <v>-</v>
      </c>
      <c r="O505" s="3">
        <f t="shared" si="376"/>
        <v>172.63</v>
      </c>
      <c r="P505" s="3">
        <f t="shared" ca="1" si="377"/>
        <v>78.546971090522547</v>
      </c>
      <c r="Q505" s="3">
        <f t="shared" ca="1" si="378"/>
        <v>3.3909075218301128</v>
      </c>
      <c r="R505" s="85"/>
      <c r="S505" s="3" t="str">
        <f t="shared" si="379"/>
        <v>1.23</v>
      </c>
      <c r="T505" s="3" t="str">
        <f t="shared" si="380"/>
        <v>-</v>
      </c>
      <c r="U505" s="3">
        <f t="shared" si="381"/>
        <v>172.63</v>
      </c>
      <c r="V505" s="3">
        <f t="shared" ca="1" si="382"/>
        <v>78.546971090522547</v>
      </c>
      <c r="W505" s="3">
        <f t="shared" ca="1" si="383"/>
        <v>3.2025237706173284</v>
      </c>
      <c r="X505" s="85"/>
      <c r="Y505" s="3" t="str">
        <f t="shared" si="384"/>
        <v>1.23</v>
      </c>
      <c r="Z505" s="3" t="str">
        <f t="shared" si="385"/>
        <v>-</v>
      </c>
      <c r="AA505" s="3">
        <f t="shared" si="386"/>
        <v>172.63</v>
      </c>
      <c r="AB505" s="3">
        <f t="shared" ca="1" si="387"/>
        <v>78.546971090522547</v>
      </c>
      <c r="AC505" s="3">
        <f t="shared" ca="1" si="388"/>
        <v>3.0141400194045449</v>
      </c>
      <c r="AE505" s="3" t="str">
        <f t="shared" si="389"/>
        <v>1.23</v>
      </c>
      <c r="AF505" s="3" t="str">
        <f t="shared" si="390"/>
        <v>-</v>
      </c>
      <c r="AG505" s="3">
        <f t="shared" si="391"/>
        <v>172.63</v>
      </c>
      <c r="AH505" s="3">
        <f t="shared" ca="1" si="392"/>
        <v>78.546971090522547</v>
      </c>
      <c r="AI505" s="3">
        <f t="shared" ca="1" si="393"/>
        <v>2.8257562681917605</v>
      </c>
      <c r="AK505" s="3" t="str">
        <f t="shared" si="394"/>
        <v>1.23</v>
      </c>
      <c r="AL505" s="3" t="str">
        <f t="shared" si="395"/>
        <v>-</v>
      </c>
      <c r="AM505" s="3">
        <f t="shared" si="396"/>
        <v>172.63</v>
      </c>
      <c r="AN505" s="3">
        <f t="shared" ca="1" si="397"/>
        <v>78.546971090522547</v>
      </c>
      <c r="AO505" s="3">
        <f t="shared" ca="1" si="398"/>
        <v>2.6373725169789761</v>
      </c>
      <c r="AQ505" s="3" t="str">
        <f t="shared" si="399"/>
        <v>1.23</v>
      </c>
      <c r="AR505" s="3" t="str">
        <f t="shared" si="400"/>
        <v>-</v>
      </c>
      <c r="AS505" s="3">
        <f t="shared" si="401"/>
        <v>172.63</v>
      </c>
      <c r="AT505" s="3">
        <f t="shared" ca="1" si="402"/>
        <v>78.546971090522547</v>
      </c>
      <c r="AU505" s="3">
        <f t="shared" ca="1" si="403"/>
        <v>2.2606050145534082</v>
      </c>
      <c r="AW505" s="3" t="str">
        <f t="shared" si="404"/>
        <v>1.23</v>
      </c>
      <c r="AX505" s="3" t="str">
        <f t="shared" si="405"/>
        <v>-</v>
      </c>
      <c r="AY505" s="3">
        <f t="shared" si="406"/>
        <v>172.63</v>
      </c>
      <c r="AZ505" s="3">
        <f t="shared" ca="1" si="407"/>
        <v>78.546971090522547</v>
      </c>
      <c r="BA505" s="3">
        <f t="shared" ca="1" si="408"/>
        <v>1.8838375121278403</v>
      </c>
      <c r="BC505" s="3" t="str">
        <f t="shared" si="409"/>
        <v>1.23</v>
      </c>
      <c r="BD505" s="3" t="str">
        <f t="shared" si="410"/>
        <v>-</v>
      </c>
      <c r="BE505" s="3">
        <f t="shared" si="411"/>
        <v>172.63</v>
      </c>
      <c r="BF505" s="3">
        <f t="shared" ca="1" si="412"/>
        <v>78.546971090522547</v>
      </c>
      <c r="BG505" s="3">
        <f t="shared" ca="1" si="413"/>
        <v>1.1303025072767041</v>
      </c>
      <c r="BI505" s="3" t="str">
        <f t="shared" si="414"/>
        <v>1.23</v>
      </c>
      <c r="BJ505" s="3" t="str">
        <f t="shared" si="415"/>
        <v>-</v>
      </c>
      <c r="BK505" s="3">
        <f t="shared" si="416"/>
        <v>172.63</v>
      </c>
      <c r="BL505" s="3">
        <f t="shared" ca="1" si="417"/>
        <v>78.546971090522547</v>
      </c>
      <c r="BM505" s="3">
        <f t="shared" ca="1" si="418"/>
        <v>0.37676750242556811</v>
      </c>
    </row>
    <row r="506" spans="1:65" x14ac:dyDescent="0.3">
      <c r="A506" s="3" t="str">
        <f>'Forward collapse simulation'!B516</f>
        <v>1.23</v>
      </c>
      <c r="B506" s="3" t="str">
        <f>IF('Forward collapse simulation'!C516="","-",'Forward collapse simulation'!C516)</f>
        <v>-</v>
      </c>
      <c r="C506" s="3">
        <f>'Forward collapse simulation'!E516</f>
        <v>175.73</v>
      </c>
      <c r="D506" s="3">
        <f>'Forward collapse simulation'!AK516</f>
        <v>-7.62</v>
      </c>
      <c r="E506" s="84">
        <f>'Forward collapse simulation'!AL516</f>
        <v>1.071</v>
      </c>
      <c r="G506" s="3" t="str">
        <f t="shared" si="369"/>
        <v>1.23</v>
      </c>
      <c r="H506" s="3" t="str">
        <f t="shared" si="370"/>
        <v>-</v>
      </c>
      <c r="I506" s="3">
        <f t="shared" si="371"/>
        <v>175.73</v>
      </c>
      <c r="J506" s="3">
        <f t="shared" si="372"/>
        <v>-7.62</v>
      </c>
      <c r="K506" s="3">
        <f t="shared" si="373"/>
        <v>1.01745</v>
      </c>
      <c r="M506" s="3" t="str">
        <f t="shared" si="374"/>
        <v>1.23</v>
      </c>
      <c r="N506" s="3" t="str">
        <f t="shared" si="375"/>
        <v>-</v>
      </c>
      <c r="O506" s="3">
        <f t="shared" si="376"/>
        <v>175.73</v>
      </c>
      <c r="P506" s="3">
        <f t="shared" si="377"/>
        <v>-7.62</v>
      </c>
      <c r="Q506" s="3">
        <f t="shared" si="378"/>
        <v>0.96389999999999998</v>
      </c>
      <c r="R506" s="85"/>
      <c r="S506" s="3" t="str">
        <f t="shared" si="379"/>
        <v>1.23</v>
      </c>
      <c r="T506" s="3" t="str">
        <f t="shared" si="380"/>
        <v>-</v>
      </c>
      <c r="U506" s="3">
        <f t="shared" si="381"/>
        <v>175.73</v>
      </c>
      <c r="V506" s="3">
        <f t="shared" si="382"/>
        <v>-7.62</v>
      </c>
      <c r="W506" s="3">
        <f t="shared" si="383"/>
        <v>0.91034999999999988</v>
      </c>
      <c r="X506" s="85"/>
      <c r="Y506" s="3" t="str">
        <f t="shared" si="384"/>
        <v>1.23</v>
      </c>
      <c r="Z506" s="3" t="str">
        <f t="shared" si="385"/>
        <v>-</v>
      </c>
      <c r="AA506" s="3">
        <f t="shared" si="386"/>
        <v>175.73</v>
      </c>
      <c r="AB506" s="3">
        <f t="shared" si="387"/>
        <v>-7.62</v>
      </c>
      <c r="AC506" s="3">
        <f t="shared" si="388"/>
        <v>0.85680000000000001</v>
      </c>
      <c r="AE506" s="3" t="str">
        <f t="shared" si="389"/>
        <v>1.23</v>
      </c>
      <c r="AF506" s="3" t="str">
        <f t="shared" si="390"/>
        <v>-</v>
      </c>
      <c r="AG506" s="3">
        <f t="shared" si="391"/>
        <v>175.73</v>
      </c>
      <c r="AH506" s="3">
        <f t="shared" si="392"/>
        <v>-7.62</v>
      </c>
      <c r="AI506" s="3">
        <f t="shared" si="393"/>
        <v>0.80325000000000002</v>
      </c>
      <c r="AK506" s="3" t="str">
        <f t="shared" si="394"/>
        <v>1.23</v>
      </c>
      <c r="AL506" s="3" t="str">
        <f t="shared" si="395"/>
        <v>-</v>
      </c>
      <c r="AM506" s="3">
        <f t="shared" si="396"/>
        <v>175.73</v>
      </c>
      <c r="AN506" s="3">
        <f t="shared" si="397"/>
        <v>-7.62</v>
      </c>
      <c r="AO506" s="3">
        <f t="shared" si="398"/>
        <v>0.74969999999999992</v>
      </c>
      <c r="AQ506" s="3" t="str">
        <f t="shared" si="399"/>
        <v>1.23</v>
      </c>
      <c r="AR506" s="3" t="str">
        <f t="shared" si="400"/>
        <v>-</v>
      </c>
      <c r="AS506" s="3">
        <f t="shared" si="401"/>
        <v>175.73</v>
      </c>
      <c r="AT506" s="3">
        <f t="shared" si="402"/>
        <v>-7.62</v>
      </c>
      <c r="AU506" s="3">
        <f t="shared" si="403"/>
        <v>0.64259999999999995</v>
      </c>
      <c r="AW506" s="3" t="str">
        <f t="shared" si="404"/>
        <v>1.23</v>
      </c>
      <c r="AX506" s="3" t="str">
        <f t="shared" si="405"/>
        <v>-</v>
      </c>
      <c r="AY506" s="3">
        <f t="shared" si="406"/>
        <v>175.73</v>
      </c>
      <c r="AZ506" s="3">
        <f t="shared" si="407"/>
        <v>-7.62</v>
      </c>
      <c r="BA506" s="3">
        <f t="shared" si="408"/>
        <v>0.53549999999999998</v>
      </c>
      <c r="BC506" s="3" t="str">
        <f t="shared" si="409"/>
        <v>1.23</v>
      </c>
      <c r="BD506" s="3" t="str">
        <f t="shared" si="410"/>
        <v>-</v>
      </c>
      <c r="BE506" s="3">
        <f t="shared" si="411"/>
        <v>175.73</v>
      </c>
      <c r="BF506" s="3">
        <f t="shared" si="412"/>
        <v>-7.62</v>
      </c>
      <c r="BG506" s="3">
        <f t="shared" si="413"/>
        <v>0.32129999999999997</v>
      </c>
      <c r="BI506" s="3" t="str">
        <f t="shared" si="414"/>
        <v>1.23</v>
      </c>
      <c r="BJ506" s="3" t="str">
        <f t="shared" si="415"/>
        <v>-</v>
      </c>
      <c r="BK506" s="3">
        <f t="shared" si="416"/>
        <v>175.73</v>
      </c>
      <c r="BL506" s="3">
        <f t="shared" si="417"/>
        <v>-7.62</v>
      </c>
      <c r="BM506" s="3">
        <f t="shared" si="418"/>
        <v>0.1071</v>
      </c>
    </row>
    <row r="507" spans="1:65" x14ac:dyDescent="0.3">
      <c r="A507" s="3" t="str">
        <f>'Forward collapse simulation'!B517</f>
        <v>1.23</v>
      </c>
      <c r="B507" s="3" t="str">
        <f>IF('Forward collapse simulation'!C517="","-",'Forward collapse simulation'!C517)</f>
        <v>-</v>
      </c>
      <c r="C507" s="3">
        <f>'Forward collapse simulation'!E517</f>
        <v>177.63</v>
      </c>
      <c r="D507" s="3">
        <f>'Forward collapse simulation'!AK517</f>
        <v>-22.23</v>
      </c>
      <c r="E507" s="84">
        <f>'Forward collapse simulation'!AL517</f>
        <v>1.57</v>
      </c>
      <c r="G507" s="3" t="str">
        <f t="shared" si="369"/>
        <v>1.23</v>
      </c>
      <c r="H507" s="3" t="str">
        <f t="shared" si="370"/>
        <v>-</v>
      </c>
      <c r="I507" s="3">
        <f t="shared" si="371"/>
        <v>177.63</v>
      </c>
      <c r="J507" s="3">
        <f t="shared" si="372"/>
        <v>-22.23</v>
      </c>
      <c r="K507" s="3">
        <f t="shared" si="373"/>
        <v>1.4915</v>
      </c>
      <c r="M507" s="3" t="str">
        <f t="shared" si="374"/>
        <v>1.23</v>
      </c>
      <c r="N507" s="3" t="str">
        <f t="shared" si="375"/>
        <v>-</v>
      </c>
      <c r="O507" s="3">
        <f t="shared" si="376"/>
        <v>177.63</v>
      </c>
      <c r="P507" s="3">
        <f t="shared" si="377"/>
        <v>-22.23</v>
      </c>
      <c r="Q507" s="3">
        <f t="shared" si="378"/>
        <v>1.413</v>
      </c>
      <c r="R507" s="85"/>
      <c r="S507" s="3" t="str">
        <f t="shared" si="379"/>
        <v>1.23</v>
      </c>
      <c r="T507" s="3" t="str">
        <f t="shared" si="380"/>
        <v>-</v>
      </c>
      <c r="U507" s="3">
        <f t="shared" si="381"/>
        <v>177.63</v>
      </c>
      <c r="V507" s="3">
        <f t="shared" si="382"/>
        <v>-22.23</v>
      </c>
      <c r="W507" s="3">
        <f t="shared" si="383"/>
        <v>1.3345</v>
      </c>
      <c r="X507" s="85"/>
      <c r="Y507" s="3" t="str">
        <f t="shared" si="384"/>
        <v>1.23</v>
      </c>
      <c r="Z507" s="3" t="str">
        <f t="shared" si="385"/>
        <v>-</v>
      </c>
      <c r="AA507" s="3">
        <f t="shared" si="386"/>
        <v>177.63</v>
      </c>
      <c r="AB507" s="3">
        <f t="shared" si="387"/>
        <v>-22.23</v>
      </c>
      <c r="AC507" s="3">
        <f t="shared" si="388"/>
        <v>1.2560000000000002</v>
      </c>
      <c r="AE507" s="3" t="str">
        <f t="shared" si="389"/>
        <v>1.23</v>
      </c>
      <c r="AF507" s="3" t="str">
        <f t="shared" si="390"/>
        <v>-</v>
      </c>
      <c r="AG507" s="3">
        <f t="shared" si="391"/>
        <v>177.63</v>
      </c>
      <c r="AH507" s="3">
        <f t="shared" si="392"/>
        <v>-22.23</v>
      </c>
      <c r="AI507" s="3">
        <f t="shared" si="393"/>
        <v>1.1775</v>
      </c>
      <c r="AK507" s="3" t="str">
        <f t="shared" si="394"/>
        <v>1.23</v>
      </c>
      <c r="AL507" s="3" t="str">
        <f t="shared" si="395"/>
        <v>-</v>
      </c>
      <c r="AM507" s="3">
        <f t="shared" si="396"/>
        <v>177.63</v>
      </c>
      <c r="AN507" s="3">
        <f t="shared" si="397"/>
        <v>-22.23</v>
      </c>
      <c r="AO507" s="3">
        <f t="shared" si="398"/>
        <v>1.099</v>
      </c>
      <c r="AQ507" s="3" t="str">
        <f t="shared" si="399"/>
        <v>1.23</v>
      </c>
      <c r="AR507" s="3" t="str">
        <f t="shared" si="400"/>
        <v>-</v>
      </c>
      <c r="AS507" s="3">
        <f t="shared" si="401"/>
        <v>177.63</v>
      </c>
      <c r="AT507" s="3">
        <f t="shared" si="402"/>
        <v>-22.23</v>
      </c>
      <c r="AU507" s="3">
        <f t="shared" si="403"/>
        <v>0.94199999999999995</v>
      </c>
      <c r="AW507" s="3" t="str">
        <f t="shared" si="404"/>
        <v>1.23</v>
      </c>
      <c r="AX507" s="3" t="str">
        <f t="shared" si="405"/>
        <v>-</v>
      </c>
      <c r="AY507" s="3">
        <f t="shared" si="406"/>
        <v>177.63</v>
      </c>
      <c r="AZ507" s="3">
        <f t="shared" si="407"/>
        <v>-22.23</v>
      </c>
      <c r="BA507" s="3">
        <f t="shared" si="408"/>
        <v>0.78500000000000003</v>
      </c>
      <c r="BC507" s="3" t="str">
        <f t="shared" si="409"/>
        <v>1.23</v>
      </c>
      <c r="BD507" s="3" t="str">
        <f t="shared" si="410"/>
        <v>-</v>
      </c>
      <c r="BE507" s="3">
        <f t="shared" si="411"/>
        <v>177.63</v>
      </c>
      <c r="BF507" s="3">
        <f t="shared" si="412"/>
        <v>-22.23</v>
      </c>
      <c r="BG507" s="3">
        <f t="shared" si="413"/>
        <v>0.47099999999999997</v>
      </c>
      <c r="BI507" s="3" t="str">
        <f t="shared" si="414"/>
        <v>1.23</v>
      </c>
      <c r="BJ507" s="3" t="str">
        <f t="shared" si="415"/>
        <v>-</v>
      </c>
      <c r="BK507" s="3">
        <f t="shared" si="416"/>
        <v>177.63</v>
      </c>
      <c r="BL507" s="3">
        <f t="shared" si="417"/>
        <v>-22.23</v>
      </c>
      <c r="BM507" s="3">
        <f t="shared" si="418"/>
        <v>0.15700000000000003</v>
      </c>
    </row>
    <row r="508" spans="1:65" x14ac:dyDescent="0.3">
      <c r="A508" s="3" t="str">
        <f>'Forward collapse simulation'!B518</f>
        <v>1.23</v>
      </c>
      <c r="B508" s="3" t="str">
        <f>IF('Forward collapse simulation'!C518="","-",'Forward collapse simulation'!C518)</f>
        <v>-</v>
      </c>
      <c r="C508" s="3">
        <f>'Forward collapse simulation'!E518</f>
        <v>181.99</v>
      </c>
      <c r="D508" s="3">
        <f>'Forward collapse simulation'!AK518</f>
        <v>-37.08</v>
      </c>
      <c r="E508" s="84">
        <f>'Forward collapse simulation'!AL518</f>
        <v>1.4410000000000001</v>
      </c>
      <c r="G508" s="3" t="str">
        <f t="shared" si="369"/>
        <v>1.23</v>
      </c>
      <c r="H508" s="3" t="str">
        <f t="shared" si="370"/>
        <v>-</v>
      </c>
      <c r="I508" s="3">
        <f t="shared" si="371"/>
        <v>181.99</v>
      </c>
      <c r="J508" s="3">
        <f t="shared" si="372"/>
        <v>-37.08</v>
      </c>
      <c r="K508" s="3">
        <f t="shared" si="373"/>
        <v>1.3689499999999999</v>
      </c>
      <c r="M508" s="3" t="str">
        <f t="shared" si="374"/>
        <v>1.23</v>
      </c>
      <c r="N508" s="3" t="str">
        <f t="shared" si="375"/>
        <v>-</v>
      </c>
      <c r="O508" s="3">
        <f t="shared" si="376"/>
        <v>181.99</v>
      </c>
      <c r="P508" s="3">
        <f t="shared" si="377"/>
        <v>-37.08</v>
      </c>
      <c r="Q508" s="3">
        <f t="shared" si="378"/>
        <v>1.2969000000000002</v>
      </c>
      <c r="R508" s="85"/>
      <c r="S508" s="3" t="str">
        <f t="shared" si="379"/>
        <v>1.23</v>
      </c>
      <c r="T508" s="3" t="str">
        <f t="shared" si="380"/>
        <v>-</v>
      </c>
      <c r="U508" s="3">
        <f t="shared" si="381"/>
        <v>181.99</v>
      </c>
      <c r="V508" s="3">
        <f t="shared" si="382"/>
        <v>-37.08</v>
      </c>
      <c r="W508" s="3">
        <f t="shared" si="383"/>
        <v>1.22485</v>
      </c>
      <c r="X508" s="85"/>
      <c r="Y508" s="3" t="str">
        <f t="shared" si="384"/>
        <v>1.23</v>
      </c>
      <c r="Z508" s="3" t="str">
        <f t="shared" si="385"/>
        <v>-</v>
      </c>
      <c r="AA508" s="3">
        <f t="shared" si="386"/>
        <v>181.99</v>
      </c>
      <c r="AB508" s="3">
        <f t="shared" si="387"/>
        <v>-37.08</v>
      </c>
      <c r="AC508" s="3">
        <f t="shared" si="388"/>
        <v>1.1528</v>
      </c>
      <c r="AE508" s="3" t="str">
        <f t="shared" si="389"/>
        <v>1.23</v>
      </c>
      <c r="AF508" s="3" t="str">
        <f t="shared" si="390"/>
        <v>-</v>
      </c>
      <c r="AG508" s="3">
        <f t="shared" si="391"/>
        <v>181.99</v>
      </c>
      <c r="AH508" s="3">
        <f t="shared" si="392"/>
        <v>-37.08</v>
      </c>
      <c r="AI508" s="3">
        <f t="shared" si="393"/>
        <v>1.0807500000000001</v>
      </c>
      <c r="AK508" s="3" t="str">
        <f t="shared" si="394"/>
        <v>1.23</v>
      </c>
      <c r="AL508" s="3" t="str">
        <f t="shared" si="395"/>
        <v>-</v>
      </c>
      <c r="AM508" s="3">
        <f t="shared" si="396"/>
        <v>181.99</v>
      </c>
      <c r="AN508" s="3">
        <f t="shared" si="397"/>
        <v>-37.08</v>
      </c>
      <c r="AO508" s="3">
        <f t="shared" si="398"/>
        <v>1.0086999999999999</v>
      </c>
      <c r="AQ508" s="3" t="str">
        <f t="shared" si="399"/>
        <v>1.23</v>
      </c>
      <c r="AR508" s="3" t="str">
        <f t="shared" si="400"/>
        <v>-</v>
      </c>
      <c r="AS508" s="3">
        <f t="shared" si="401"/>
        <v>181.99</v>
      </c>
      <c r="AT508" s="3">
        <f t="shared" si="402"/>
        <v>-37.08</v>
      </c>
      <c r="AU508" s="3">
        <f t="shared" si="403"/>
        <v>0.86460000000000004</v>
      </c>
      <c r="AW508" s="3" t="str">
        <f t="shared" si="404"/>
        <v>1.23</v>
      </c>
      <c r="AX508" s="3" t="str">
        <f t="shared" si="405"/>
        <v>-</v>
      </c>
      <c r="AY508" s="3">
        <f t="shared" si="406"/>
        <v>181.99</v>
      </c>
      <c r="AZ508" s="3">
        <f t="shared" si="407"/>
        <v>-37.08</v>
      </c>
      <c r="BA508" s="3">
        <f t="shared" si="408"/>
        <v>0.72050000000000003</v>
      </c>
      <c r="BC508" s="3" t="str">
        <f t="shared" si="409"/>
        <v>1.23</v>
      </c>
      <c r="BD508" s="3" t="str">
        <f t="shared" si="410"/>
        <v>-</v>
      </c>
      <c r="BE508" s="3">
        <f t="shared" si="411"/>
        <v>181.99</v>
      </c>
      <c r="BF508" s="3">
        <f t="shared" si="412"/>
        <v>-37.08</v>
      </c>
      <c r="BG508" s="3">
        <f t="shared" si="413"/>
        <v>0.43230000000000002</v>
      </c>
      <c r="BI508" s="3" t="str">
        <f t="shared" si="414"/>
        <v>1.23</v>
      </c>
      <c r="BJ508" s="3" t="str">
        <f t="shared" si="415"/>
        <v>-</v>
      </c>
      <c r="BK508" s="3">
        <f t="shared" si="416"/>
        <v>181.99</v>
      </c>
      <c r="BL508" s="3">
        <f t="shared" si="417"/>
        <v>-37.08</v>
      </c>
      <c r="BM508" s="3">
        <f t="shared" si="418"/>
        <v>0.14410000000000001</v>
      </c>
    </row>
    <row r="509" spans="1:65" x14ac:dyDescent="0.3">
      <c r="A509" s="3" t="str">
        <f>'Forward collapse simulation'!B519</f>
        <v>1.23</v>
      </c>
      <c r="B509" s="3" t="str">
        <f>IF('Forward collapse simulation'!C519="","-",'Forward collapse simulation'!C519)</f>
        <v>-</v>
      </c>
      <c r="C509" s="3">
        <f>'Forward collapse simulation'!E519</f>
        <v>187.08</v>
      </c>
      <c r="D509" s="3">
        <f>'Forward collapse simulation'!AK519</f>
        <v>-47.15</v>
      </c>
      <c r="E509" s="84">
        <f>'Forward collapse simulation'!AL519</f>
        <v>0.70399999999999996</v>
      </c>
      <c r="G509" s="3" t="str">
        <f t="shared" si="369"/>
        <v>1.23</v>
      </c>
      <c r="H509" s="3" t="str">
        <f t="shared" si="370"/>
        <v>-</v>
      </c>
      <c r="I509" s="3">
        <f t="shared" si="371"/>
        <v>187.08</v>
      </c>
      <c r="J509" s="3">
        <f t="shared" si="372"/>
        <v>-47.15</v>
      </c>
      <c r="K509" s="3">
        <f t="shared" si="373"/>
        <v>0.66879999999999995</v>
      </c>
      <c r="M509" s="3" t="str">
        <f t="shared" si="374"/>
        <v>1.23</v>
      </c>
      <c r="N509" s="3" t="str">
        <f t="shared" si="375"/>
        <v>-</v>
      </c>
      <c r="O509" s="3">
        <f t="shared" si="376"/>
        <v>187.08</v>
      </c>
      <c r="P509" s="3">
        <f t="shared" si="377"/>
        <v>-47.15</v>
      </c>
      <c r="Q509" s="3">
        <f t="shared" si="378"/>
        <v>0.63359999999999994</v>
      </c>
      <c r="R509" s="85"/>
      <c r="S509" s="3" t="str">
        <f t="shared" si="379"/>
        <v>1.23</v>
      </c>
      <c r="T509" s="3" t="str">
        <f t="shared" si="380"/>
        <v>-</v>
      </c>
      <c r="U509" s="3">
        <f t="shared" si="381"/>
        <v>187.08</v>
      </c>
      <c r="V509" s="3">
        <f t="shared" si="382"/>
        <v>-47.15</v>
      </c>
      <c r="W509" s="3">
        <f t="shared" si="383"/>
        <v>0.59839999999999993</v>
      </c>
      <c r="X509" s="85"/>
      <c r="Y509" s="3" t="str">
        <f t="shared" si="384"/>
        <v>1.23</v>
      </c>
      <c r="Z509" s="3" t="str">
        <f t="shared" si="385"/>
        <v>-</v>
      </c>
      <c r="AA509" s="3">
        <f t="shared" si="386"/>
        <v>187.08</v>
      </c>
      <c r="AB509" s="3">
        <f t="shared" si="387"/>
        <v>-47.15</v>
      </c>
      <c r="AC509" s="3">
        <f t="shared" si="388"/>
        <v>0.56320000000000003</v>
      </c>
      <c r="AE509" s="3" t="str">
        <f t="shared" si="389"/>
        <v>1.23</v>
      </c>
      <c r="AF509" s="3" t="str">
        <f t="shared" si="390"/>
        <v>-</v>
      </c>
      <c r="AG509" s="3">
        <f t="shared" si="391"/>
        <v>187.08</v>
      </c>
      <c r="AH509" s="3">
        <f t="shared" si="392"/>
        <v>-47.15</v>
      </c>
      <c r="AI509" s="3">
        <f t="shared" si="393"/>
        <v>0.52800000000000002</v>
      </c>
      <c r="AK509" s="3" t="str">
        <f t="shared" si="394"/>
        <v>1.23</v>
      </c>
      <c r="AL509" s="3" t="str">
        <f t="shared" si="395"/>
        <v>-</v>
      </c>
      <c r="AM509" s="3">
        <f t="shared" si="396"/>
        <v>187.08</v>
      </c>
      <c r="AN509" s="3">
        <f t="shared" si="397"/>
        <v>-47.15</v>
      </c>
      <c r="AO509" s="3">
        <f t="shared" si="398"/>
        <v>0.49279999999999996</v>
      </c>
      <c r="AQ509" s="3" t="str">
        <f t="shared" si="399"/>
        <v>1.23</v>
      </c>
      <c r="AR509" s="3" t="str">
        <f t="shared" si="400"/>
        <v>-</v>
      </c>
      <c r="AS509" s="3">
        <f t="shared" si="401"/>
        <v>187.08</v>
      </c>
      <c r="AT509" s="3">
        <f t="shared" si="402"/>
        <v>-47.15</v>
      </c>
      <c r="AU509" s="3">
        <f t="shared" si="403"/>
        <v>0.42239999999999994</v>
      </c>
      <c r="AW509" s="3" t="str">
        <f t="shared" si="404"/>
        <v>1.23</v>
      </c>
      <c r="AX509" s="3" t="str">
        <f t="shared" si="405"/>
        <v>-</v>
      </c>
      <c r="AY509" s="3">
        <f t="shared" si="406"/>
        <v>187.08</v>
      </c>
      <c r="AZ509" s="3">
        <f t="shared" si="407"/>
        <v>-47.15</v>
      </c>
      <c r="BA509" s="3">
        <f t="shared" si="408"/>
        <v>0.35199999999999998</v>
      </c>
      <c r="BC509" s="3" t="str">
        <f t="shared" si="409"/>
        <v>1.23</v>
      </c>
      <c r="BD509" s="3" t="str">
        <f t="shared" si="410"/>
        <v>-</v>
      </c>
      <c r="BE509" s="3">
        <f t="shared" si="411"/>
        <v>187.08</v>
      </c>
      <c r="BF509" s="3">
        <f t="shared" si="412"/>
        <v>-47.15</v>
      </c>
      <c r="BG509" s="3">
        <f t="shared" si="413"/>
        <v>0.21119999999999997</v>
      </c>
      <c r="BI509" s="3" t="str">
        <f t="shared" si="414"/>
        <v>1.23</v>
      </c>
      <c r="BJ509" s="3" t="str">
        <f t="shared" si="415"/>
        <v>-</v>
      </c>
      <c r="BK509" s="3">
        <f t="shared" si="416"/>
        <v>187.08</v>
      </c>
      <c r="BL509" s="3">
        <f t="shared" si="417"/>
        <v>-47.15</v>
      </c>
      <c r="BM509" s="3">
        <f t="shared" si="418"/>
        <v>7.0400000000000004E-2</v>
      </c>
    </row>
    <row r="510" spans="1:65" x14ac:dyDescent="0.3">
      <c r="A510" s="3" t="str">
        <f>'Forward collapse simulation'!B520</f>
        <v>1.23</v>
      </c>
      <c r="B510" s="3" t="str">
        <f>IF('Forward collapse simulation'!C520="","-",'Forward collapse simulation'!C520)</f>
        <v>-</v>
      </c>
      <c r="C510" s="3">
        <f>'Forward collapse simulation'!E520</f>
        <v>191.93</v>
      </c>
      <c r="D510" s="3">
        <f>'Forward collapse simulation'!AK520</f>
        <v>-67.84</v>
      </c>
      <c r="E510" s="84">
        <f>'Forward collapse simulation'!AL520</f>
        <v>0.71799999999999997</v>
      </c>
      <c r="G510" s="3" t="str">
        <f t="shared" si="369"/>
        <v>1.23</v>
      </c>
      <c r="H510" s="3" t="str">
        <f t="shared" si="370"/>
        <v>-</v>
      </c>
      <c r="I510" s="3">
        <f t="shared" si="371"/>
        <v>191.93</v>
      </c>
      <c r="J510" s="3">
        <f t="shared" si="372"/>
        <v>-67.84</v>
      </c>
      <c r="K510" s="3">
        <f t="shared" si="373"/>
        <v>0.68209999999999993</v>
      </c>
      <c r="M510" s="3" t="str">
        <f t="shared" si="374"/>
        <v>1.23</v>
      </c>
      <c r="N510" s="3" t="str">
        <f t="shared" si="375"/>
        <v>-</v>
      </c>
      <c r="O510" s="3">
        <f t="shared" si="376"/>
        <v>191.93</v>
      </c>
      <c r="P510" s="3">
        <f t="shared" si="377"/>
        <v>-67.84</v>
      </c>
      <c r="Q510" s="3">
        <f t="shared" si="378"/>
        <v>0.6462</v>
      </c>
      <c r="R510" s="85"/>
      <c r="S510" s="3" t="str">
        <f t="shared" si="379"/>
        <v>1.23</v>
      </c>
      <c r="T510" s="3" t="str">
        <f t="shared" si="380"/>
        <v>-</v>
      </c>
      <c r="U510" s="3">
        <f t="shared" si="381"/>
        <v>191.93</v>
      </c>
      <c r="V510" s="3">
        <f t="shared" si="382"/>
        <v>-67.84</v>
      </c>
      <c r="W510" s="3">
        <f t="shared" si="383"/>
        <v>0.61029999999999995</v>
      </c>
      <c r="X510" s="85"/>
      <c r="Y510" s="3" t="str">
        <f t="shared" si="384"/>
        <v>1.23</v>
      </c>
      <c r="Z510" s="3" t="str">
        <f t="shared" si="385"/>
        <v>-</v>
      </c>
      <c r="AA510" s="3">
        <f t="shared" si="386"/>
        <v>191.93</v>
      </c>
      <c r="AB510" s="3">
        <f t="shared" si="387"/>
        <v>-67.84</v>
      </c>
      <c r="AC510" s="3">
        <f t="shared" si="388"/>
        <v>0.57440000000000002</v>
      </c>
      <c r="AE510" s="3" t="str">
        <f t="shared" si="389"/>
        <v>1.23</v>
      </c>
      <c r="AF510" s="3" t="str">
        <f t="shared" si="390"/>
        <v>-</v>
      </c>
      <c r="AG510" s="3">
        <f t="shared" si="391"/>
        <v>191.93</v>
      </c>
      <c r="AH510" s="3">
        <f t="shared" si="392"/>
        <v>-67.84</v>
      </c>
      <c r="AI510" s="3">
        <f t="shared" si="393"/>
        <v>0.53849999999999998</v>
      </c>
      <c r="AK510" s="3" t="str">
        <f t="shared" si="394"/>
        <v>1.23</v>
      </c>
      <c r="AL510" s="3" t="str">
        <f t="shared" si="395"/>
        <v>-</v>
      </c>
      <c r="AM510" s="3">
        <f t="shared" si="396"/>
        <v>191.93</v>
      </c>
      <c r="AN510" s="3">
        <f t="shared" si="397"/>
        <v>-67.84</v>
      </c>
      <c r="AO510" s="3">
        <f t="shared" si="398"/>
        <v>0.50259999999999994</v>
      </c>
      <c r="AQ510" s="3" t="str">
        <f t="shared" si="399"/>
        <v>1.23</v>
      </c>
      <c r="AR510" s="3" t="str">
        <f t="shared" si="400"/>
        <v>-</v>
      </c>
      <c r="AS510" s="3">
        <f t="shared" si="401"/>
        <v>191.93</v>
      </c>
      <c r="AT510" s="3">
        <f t="shared" si="402"/>
        <v>-67.84</v>
      </c>
      <c r="AU510" s="3">
        <f t="shared" si="403"/>
        <v>0.43079999999999996</v>
      </c>
      <c r="AW510" s="3" t="str">
        <f t="shared" si="404"/>
        <v>1.23</v>
      </c>
      <c r="AX510" s="3" t="str">
        <f t="shared" si="405"/>
        <v>-</v>
      </c>
      <c r="AY510" s="3">
        <f t="shared" si="406"/>
        <v>191.93</v>
      </c>
      <c r="AZ510" s="3">
        <f t="shared" si="407"/>
        <v>-67.84</v>
      </c>
      <c r="BA510" s="3">
        <f t="shared" si="408"/>
        <v>0.35899999999999999</v>
      </c>
      <c r="BC510" s="3" t="str">
        <f t="shared" si="409"/>
        <v>1.23</v>
      </c>
      <c r="BD510" s="3" t="str">
        <f t="shared" si="410"/>
        <v>-</v>
      </c>
      <c r="BE510" s="3">
        <f t="shared" si="411"/>
        <v>191.93</v>
      </c>
      <c r="BF510" s="3">
        <f t="shared" si="412"/>
        <v>-67.84</v>
      </c>
      <c r="BG510" s="3">
        <f t="shared" si="413"/>
        <v>0.21539999999999998</v>
      </c>
      <c r="BI510" s="3" t="str">
        <f t="shared" si="414"/>
        <v>1.23</v>
      </c>
      <c r="BJ510" s="3" t="str">
        <f t="shared" si="415"/>
        <v>-</v>
      </c>
      <c r="BK510" s="3">
        <f t="shared" si="416"/>
        <v>191.93</v>
      </c>
      <c r="BL510" s="3">
        <f t="shared" si="417"/>
        <v>-67.84</v>
      </c>
      <c r="BM510" s="3">
        <f t="shared" si="418"/>
        <v>7.1800000000000003E-2</v>
      </c>
    </row>
    <row r="511" spans="1:65" x14ac:dyDescent="0.3">
      <c r="A511" s="3" t="str">
        <f>'Forward collapse simulation'!B521</f>
        <v>1.23</v>
      </c>
      <c r="B511" s="3" t="str">
        <f>IF('Forward collapse simulation'!C521="","-",'Forward collapse simulation'!C521)</f>
        <v>-</v>
      </c>
      <c r="C511" s="3">
        <f>'Forward collapse simulation'!E521</f>
        <v>186.65</v>
      </c>
      <c r="D511" s="3">
        <f>'Forward collapse simulation'!AK521</f>
        <v>-82.44</v>
      </c>
      <c r="E511" s="84">
        <f>'Forward collapse simulation'!AL521</f>
        <v>0.91800000000000004</v>
      </c>
      <c r="G511" s="3" t="str">
        <f t="shared" si="369"/>
        <v>1.23</v>
      </c>
      <c r="H511" s="3" t="str">
        <f t="shared" si="370"/>
        <v>-</v>
      </c>
      <c r="I511" s="3">
        <f t="shared" si="371"/>
        <v>186.65</v>
      </c>
      <c r="J511" s="3">
        <f t="shared" si="372"/>
        <v>-82.44</v>
      </c>
      <c r="K511" s="3">
        <f t="shared" si="373"/>
        <v>0.87209999999999999</v>
      </c>
      <c r="M511" s="3" t="str">
        <f t="shared" si="374"/>
        <v>1.23</v>
      </c>
      <c r="N511" s="3" t="str">
        <f t="shared" si="375"/>
        <v>-</v>
      </c>
      <c r="O511" s="3">
        <f t="shared" si="376"/>
        <v>186.65</v>
      </c>
      <c r="P511" s="3">
        <f t="shared" si="377"/>
        <v>-82.44</v>
      </c>
      <c r="Q511" s="3">
        <f t="shared" si="378"/>
        <v>0.82620000000000005</v>
      </c>
      <c r="R511" s="85"/>
      <c r="S511" s="3" t="str">
        <f t="shared" si="379"/>
        <v>1.23</v>
      </c>
      <c r="T511" s="3" t="str">
        <f t="shared" si="380"/>
        <v>-</v>
      </c>
      <c r="U511" s="3">
        <f t="shared" si="381"/>
        <v>186.65</v>
      </c>
      <c r="V511" s="3">
        <f t="shared" si="382"/>
        <v>-82.44</v>
      </c>
      <c r="W511" s="3">
        <f t="shared" si="383"/>
        <v>0.78029999999999999</v>
      </c>
      <c r="X511" s="85"/>
      <c r="Y511" s="3" t="str">
        <f t="shared" si="384"/>
        <v>1.23</v>
      </c>
      <c r="Z511" s="3" t="str">
        <f t="shared" si="385"/>
        <v>-</v>
      </c>
      <c r="AA511" s="3">
        <f t="shared" si="386"/>
        <v>186.65</v>
      </c>
      <c r="AB511" s="3">
        <f t="shared" si="387"/>
        <v>-82.44</v>
      </c>
      <c r="AC511" s="3">
        <f t="shared" si="388"/>
        <v>0.73440000000000005</v>
      </c>
      <c r="AE511" s="3" t="str">
        <f t="shared" si="389"/>
        <v>1.23</v>
      </c>
      <c r="AF511" s="3" t="str">
        <f t="shared" si="390"/>
        <v>-</v>
      </c>
      <c r="AG511" s="3">
        <f t="shared" si="391"/>
        <v>186.65</v>
      </c>
      <c r="AH511" s="3">
        <f t="shared" si="392"/>
        <v>-82.44</v>
      </c>
      <c r="AI511" s="3">
        <f t="shared" si="393"/>
        <v>0.6885</v>
      </c>
      <c r="AK511" s="3" t="str">
        <f t="shared" si="394"/>
        <v>1.23</v>
      </c>
      <c r="AL511" s="3" t="str">
        <f t="shared" si="395"/>
        <v>-</v>
      </c>
      <c r="AM511" s="3">
        <f t="shared" si="396"/>
        <v>186.65</v>
      </c>
      <c r="AN511" s="3">
        <f t="shared" si="397"/>
        <v>-82.44</v>
      </c>
      <c r="AO511" s="3">
        <f t="shared" si="398"/>
        <v>0.64259999999999995</v>
      </c>
      <c r="AQ511" s="3" t="str">
        <f t="shared" si="399"/>
        <v>1.23</v>
      </c>
      <c r="AR511" s="3" t="str">
        <f t="shared" si="400"/>
        <v>-</v>
      </c>
      <c r="AS511" s="3">
        <f t="shared" si="401"/>
        <v>186.65</v>
      </c>
      <c r="AT511" s="3">
        <f t="shared" si="402"/>
        <v>-82.44</v>
      </c>
      <c r="AU511" s="3">
        <f t="shared" si="403"/>
        <v>0.55079999999999996</v>
      </c>
      <c r="AW511" s="3" t="str">
        <f t="shared" si="404"/>
        <v>1.23</v>
      </c>
      <c r="AX511" s="3" t="str">
        <f t="shared" si="405"/>
        <v>-</v>
      </c>
      <c r="AY511" s="3">
        <f t="shared" si="406"/>
        <v>186.65</v>
      </c>
      <c r="AZ511" s="3">
        <f t="shared" si="407"/>
        <v>-82.44</v>
      </c>
      <c r="BA511" s="3">
        <f t="shared" si="408"/>
        <v>0.45900000000000002</v>
      </c>
      <c r="BC511" s="3" t="str">
        <f t="shared" si="409"/>
        <v>1.23</v>
      </c>
      <c r="BD511" s="3" t="str">
        <f t="shared" si="410"/>
        <v>-</v>
      </c>
      <c r="BE511" s="3">
        <f t="shared" si="411"/>
        <v>186.65</v>
      </c>
      <c r="BF511" s="3">
        <f t="shared" si="412"/>
        <v>-82.44</v>
      </c>
      <c r="BG511" s="3">
        <f t="shared" si="413"/>
        <v>0.27539999999999998</v>
      </c>
      <c r="BI511" s="3" t="str">
        <f t="shared" si="414"/>
        <v>1.23</v>
      </c>
      <c r="BJ511" s="3" t="str">
        <f t="shared" si="415"/>
        <v>-</v>
      </c>
      <c r="BK511" s="3">
        <f t="shared" si="416"/>
        <v>186.65</v>
      </c>
      <c r="BL511" s="3">
        <f t="shared" si="417"/>
        <v>-82.44</v>
      </c>
      <c r="BM511" s="3">
        <f t="shared" si="418"/>
        <v>9.1800000000000007E-2</v>
      </c>
    </row>
    <row r="512" spans="1:65" x14ac:dyDescent="0.3">
      <c r="A512" s="3" t="str">
        <f>'Forward collapse simulation'!B522</f>
        <v>1.23</v>
      </c>
      <c r="B512" s="3" t="str">
        <f>IF('Forward collapse simulation'!C522="","-",'Forward collapse simulation'!C522)</f>
        <v>1.24</v>
      </c>
      <c r="C512" s="3">
        <f>'Forward collapse simulation'!E522</f>
        <v>89.62</v>
      </c>
      <c r="D512" s="3">
        <f>'Forward collapse simulation'!AK522</f>
        <v>7.95</v>
      </c>
      <c r="E512" s="84">
        <f>'Forward collapse simulation'!AL522</f>
        <v>2.2709999999999999</v>
      </c>
      <c r="G512" s="3" t="str">
        <f t="shared" si="369"/>
        <v>1.23</v>
      </c>
      <c r="H512" s="3" t="str">
        <f t="shared" si="370"/>
        <v>1.24</v>
      </c>
      <c r="I512" s="3">
        <f t="shared" si="371"/>
        <v>89.62</v>
      </c>
      <c r="J512" s="3">
        <f t="shared" si="372"/>
        <v>7.95</v>
      </c>
      <c r="K512" s="3">
        <f t="shared" si="373"/>
        <v>2.2709999999999999</v>
      </c>
      <c r="M512" s="3" t="str">
        <f t="shared" si="374"/>
        <v>1.23</v>
      </c>
      <c r="N512" s="3" t="str">
        <f t="shared" si="375"/>
        <v>1.24</v>
      </c>
      <c r="O512" s="3">
        <f t="shared" si="376"/>
        <v>89.62</v>
      </c>
      <c r="P512" s="3">
        <f t="shared" si="377"/>
        <v>7.95</v>
      </c>
      <c r="Q512" s="3">
        <f t="shared" si="378"/>
        <v>2.2709999999999999</v>
      </c>
      <c r="R512" s="85"/>
      <c r="S512" s="3" t="str">
        <f t="shared" si="379"/>
        <v>1.23</v>
      </c>
      <c r="T512" s="3" t="str">
        <f t="shared" si="380"/>
        <v>1.24</v>
      </c>
      <c r="U512" s="3">
        <f t="shared" si="381"/>
        <v>89.62</v>
      </c>
      <c r="V512" s="3">
        <f t="shared" si="382"/>
        <v>7.95</v>
      </c>
      <c r="W512" s="3">
        <f t="shared" si="383"/>
        <v>2.2709999999999999</v>
      </c>
      <c r="X512" s="85"/>
      <c r="Y512" s="3" t="str">
        <f t="shared" si="384"/>
        <v>1.23</v>
      </c>
      <c r="Z512" s="3" t="str">
        <f t="shared" si="385"/>
        <v>1.24</v>
      </c>
      <c r="AA512" s="3">
        <f t="shared" si="386"/>
        <v>89.62</v>
      </c>
      <c r="AB512" s="3">
        <f t="shared" si="387"/>
        <v>7.95</v>
      </c>
      <c r="AC512" s="3">
        <f t="shared" si="388"/>
        <v>2.2709999999999999</v>
      </c>
      <c r="AE512" s="3" t="str">
        <f t="shared" si="389"/>
        <v>1.23</v>
      </c>
      <c r="AF512" s="3" t="str">
        <f t="shared" si="390"/>
        <v>1.24</v>
      </c>
      <c r="AG512" s="3">
        <f t="shared" si="391"/>
        <v>89.62</v>
      </c>
      <c r="AH512" s="3">
        <f t="shared" si="392"/>
        <v>7.95</v>
      </c>
      <c r="AI512" s="3">
        <f t="shared" si="393"/>
        <v>2.2709999999999999</v>
      </c>
      <c r="AK512" s="3" t="str">
        <f t="shared" si="394"/>
        <v>1.23</v>
      </c>
      <c r="AL512" s="3" t="str">
        <f t="shared" si="395"/>
        <v>1.24</v>
      </c>
      <c r="AM512" s="3">
        <f t="shared" si="396"/>
        <v>89.62</v>
      </c>
      <c r="AN512" s="3">
        <f t="shared" si="397"/>
        <v>7.95</v>
      </c>
      <c r="AO512" s="3">
        <f t="shared" si="398"/>
        <v>2.2709999999999999</v>
      </c>
      <c r="AQ512" s="3" t="str">
        <f t="shared" si="399"/>
        <v>1.23</v>
      </c>
      <c r="AR512" s="3" t="str">
        <f t="shared" si="400"/>
        <v>1.24</v>
      </c>
      <c r="AS512" s="3">
        <f t="shared" si="401"/>
        <v>89.62</v>
      </c>
      <c r="AT512" s="3">
        <f t="shared" si="402"/>
        <v>7.95</v>
      </c>
      <c r="AU512" s="3">
        <f t="shared" si="403"/>
        <v>2.2709999999999999</v>
      </c>
      <c r="AW512" s="3" t="str">
        <f t="shared" si="404"/>
        <v>1.23</v>
      </c>
      <c r="AX512" s="3" t="str">
        <f t="shared" si="405"/>
        <v>1.24</v>
      </c>
      <c r="AY512" s="3">
        <f t="shared" si="406"/>
        <v>89.62</v>
      </c>
      <c r="AZ512" s="3">
        <f t="shared" si="407"/>
        <v>7.95</v>
      </c>
      <c r="BA512" s="3">
        <f t="shared" si="408"/>
        <v>2.2709999999999999</v>
      </c>
      <c r="BC512" s="3" t="str">
        <f t="shared" si="409"/>
        <v>1.23</v>
      </c>
      <c r="BD512" s="3" t="str">
        <f t="shared" si="410"/>
        <v>1.24</v>
      </c>
      <c r="BE512" s="3">
        <f t="shared" si="411"/>
        <v>89.62</v>
      </c>
      <c r="BF512" s="3">
        <f t="shared" si="412"/>
        <v>7.95</v>
      </c>
      <c r="BG512" s="3">
        <f t="shared" si="413"/>
        <v>2.2709999999999999</v>
      </c>
      <c r="BI512" s="3" t="str">
        <f t="shared" si="414"/>
        <v>1.23</v>
      </c>
      <c r="BJ512" s="3" t="str">
        <f t="shared" si="415"/>
        <v>1.24</v>
      </c>
      <c r="BK512" s="3">
        <f t="shared" si="416"/>
        <v>89.62</v>
      </c>
      <c r="BL512" s="3">
        <f t="shared" si="417"/>
        <v>7.95</v>
      </c>
      <c r="BM512" s="3">
        <f t="shared" si="418"/>
        <v>2.2709999999999999</v>
      </c>
    </row>
    <row r="513" spans="1:65" x14ac:dyDescent="0.3">
      <c r="A513" s="3" t="str">
        <f>'Forward collapse simulation'!B523</f>
        <v>1.24</v>
      </c>
      <c r="B513" s="3" t="str">
        <f>IF('Forward collapse simulation'!C523="","-",'Forward collapse simulation'!C523)</f>
        <v>1.25</v>
      </c>
      <c r="C513" s="3">
        <f>'Forward collapse simulation'!E523</f>
        <v>61.4</v>
      </c>
      <c r="D513" s="3">
        <f>'Forward collapse simulation'!AK523</f>
        <v>-1</v>
      </c>
      <c r="E513" s="84">
        <f>'Forward collapse simulation'!AL523</f>
        <v>3.444</v>
      </c>
      <c r="G513" s="3" t="str">
        <f t="shared" si="369"/>
        <v>1.24</v>
      </c>
      <c r="H513" s="3" t="str">
        <f t="shared" si="370"/>
        <v>1.25</v>
      </c>
      <c r="I513" s="3">
        <f t="shared" si="371"/>
        <v>61.4</v>
      </c>
      <c r="J513" s="3">
        <f t="shared" si="372"/>
        <v>-1</v>
      </c>
      <c r="K513" s="3">
        <f t="shared" si="373"/>
        <v>3.444</v>
      </c>
      <c r="M513" s="3" t="str">
        <f t="shared" si="374"/>
        <v>1.24</v>
      </c>
      <c r="N513" s="3" t="str">
        <f t="shared" si="375"/>
        <v>1.25</v>
      </c>
      <c r="O513" s="3">
        <f t="shared" si="376"/>
        <v>61.4</v>
      </c>
      <c r="P513" s="3">
        <f t="shared" si="377"/>
        <v>-1</v>
      </c>
      <c r="Q513" s="3">
        <f t="shared" si="378"/>
        <v>3.444</v>
      </c>
      <c r="R513" s="85"/>
      <c r="S513" s="3" t="str">
        <f t="shared" si="379"/>
        <v>1.24</v>
      </c>
      <c r="T513" s="3" t="str">
        <f t="shared" si="380"/>
        <v>1.25</v>
      </c>
      <c r="U513" s="3">
        <f t="shared" si="381"/>
        <v>61.4</v>
      </c>
      <c r="V513" s="3">
        <f t="shared" si="382"/>
        <v>-1</v>
      </c>
      <c r="W513" s="3">
        <f t="shared" si="383"/>
        <v>3.444</v>
      </c>
      <c r="X513" s="85"/>
      <c r="Y513" s="3" t="str">
        <f t="shared" si="384"/>
        <v>1.24</v>
      </c>
      <c r="Z513" s="3" t="str">
        <f t="shared" si="385"/>
        <v>1.25</v>
      </c>
      <c r="AA513" s="3">
        <f t="shared" si="386"/>
        <v>61.4</v>
      </c>
      <c r="AB513" s="3">
        <f t="shared" si="387"/>
        <v>-1</v>
      </c>
      <c r="AC513" s="3">
        <f t="shared" si="388"/>
        <v>3.444</v>
      </c>
      <c r="AE513" s="3" t="str">
        <f t="shared" si="389"/>
        <v>1.24</v>
      </c>
      <c r="AF513" s="3" t="str">
        <f t="shared" si="390"/>
        <v>1.25</v>
      </c>
      <c r="AG513" s="3">
        <f t="shared" si="391"/>
        <v>61.4</v>
      </c>
      <c r="AH513" s="3">
        <f t="shared" si="392"/>
        <v>-1</v>
      </c>
      <c r="AI513" s="3">
        <f t="shared" si="393"/>
        <v>3.444</v>
      </c>
      <c r="AK513" s="3" t="str">
        <f t="shared" si="394"/>
        <v>1.24</v>
      </c>
      <c r="AL513" s="3" t="str">
        <f t="shared" si="395"/>
        <v>1.25</v>
      </c>
      <c r="AM513" s="3">
        <f t="shared" si="396"/>
        <v>61.4</v>
      </c>
      <c r="AN513" s="3">
        <f t="shared" si="397"/>
        <v>-1</v>
      </c>
      <c r="AO513" s="3">
        <f t="shared" si="398"/>
        <v>3.444</v>
      </c>
      <c r="AQ513" s="3" t="str">
        <f t="shared" si="399"/>
        <v>1.24</v>
      </c>
      <c r="AR513" s="3" t="str">
        <f t="shared" si="400"/>
        <v>1.25</v>
      </c>
      <c r="AS513" s="3">
        <f t="shared" si="401"/>
        <v>61.4</v>
      </c>
      <c r="AT513" s="3">
        <f t="shared" si="402"/>
        <v>-1</v>
      </c>
      <c r="AU513" s="3">
        <f t="shared" si="403"/>
        <v>3.444</v>
      </c>
      <c r="AW513" s="3" t="str">
        <f t="shared" si="404"/>
        <v>1.24</v>
      </c>
      <c r="AX513" s="3" t="str">
        <f t="shared" si="405"/>
        <v>1.25</v>
      </c>
      <c r="AY513" s="3">
        <f t="shared" si="406"/>
        <v>61.4</v>
      </c>
      <c r="AZ513" s="3">
        <f t="shared" si="407"/>
        <v>-1</v>
      </c>
      <c r="BA513" s="3">
        <f t="shared" si="408"/>
        <v>3.444</v>
      </c>
      <c r="BC513" s="3" t="str">
        <f t="shared" si="409"/>
        <v>1.24</v>
      </c>
      <c r="BD513" s="3" t="str">
        <f t="shared" si="410"/>
        <v>1.25</v>
      </c>
      <c r="BE513" s="3">
        <f t="shared" si="411"/>
        <v>61.4</v>
      </c>
      <c r="BF513" s="3">
        <f t="shared" si="412"/>
        <v>-1</v>
      </c>
      <c r="BG513" s="3">
        <f t="shared" si="413"/>
        <v>3.444</v>
      </c>
      <c r="BI513" s="3" t="str">
        <f t="shared" si="414"/>
        <v>1.24</v>
      </c>
      <c r="BJ513" s="3" t="str">
        <f t="shared" si="415"/>
        <v>1.25</v>
      </c>
      <c r="BK513" s="3">
        <f t="shared" si="416"/>
        <v>61.4</v>
      </c>
      <c r="BL513" s="3">
        <f t="shared" si="417"/>
        <v>-1</v>
      </c>
      <c r="BM513" s="3">
        <f t="shared" si="418"/>
        <v>3.444</v>
      </c>
    </row>
    <row r="514" spans="1:65" x14ac:dyDescent="0.3">
      <c r="A514" s="3" t="str">
        <f>'Forward collapse simulation'!B524</f>
        <v>1.25</v>
      </c>
      <c r="B514" s="3" t="str">
        <f>IF('Forward collapse simulation'!C524="","-",'Forward collapse simulation'!C524)</f>
        <v>-</v>
      </c>
      <c r="C514" s="3">
        <f>'Forward collapse simulation'!E524</f>
        <v>351.44</v>
      </c>
      <c r="D514" s="3">
        <f>'Forward collapse simulation'!AK524</f>
        <v>-74.67</v>
      </c>
      <c r="E514" s="84">
        <f>'Forward collapse simulation'!AL524</f>
        <v>0.78800000000000014</v>
      </c>
      <c r="G514" s="3" t="str">
        <f t="shared" si="369"/>
        <v>1.25</v>
      </c>
      <c r="H514" s="3" t="str">
        <f t="shared" si="370"/>
        <v>-</v>
      </c>
      <c r="I514" s="3">
        <f t="shared" si="371"/>
        <v>351.44</v>
      </c>
      <c r="J514" s="3">
        <f t="shared" si="372"/>
        <v>-74.67</v>
      </c>
      <c r="K514" s="3">
        <f t="shared" si="373"/>
        <v>0.74860000000000015</v>
      </c>
      <c r="M514" s="3" t="str">
        <f t="shared" si="374"/>
        <v>1.25</v>
      </c>
      <c r="N514" s="3" t="str">
        <f t="shared" si="375"/>
        <v>-</v>
      </c>
      <c r="O514" s="3">
        <f t="shared" si="376"/>
        <v>351.44</v>
      </c>
      <c r="P514" s="3">
        <f t="shared" si="377"/>
        <v>-74.67</v>
      </c>
      <c r="Q514" s="3">
        <f t="shared" si="378"/>
        <v>0.70920000000000016</v>
      </c>
      <c r="R514" s="85"/>
      <c r="S514" s="3" t="str">
        <f t="shared" si="379"/>
        <v>1.25</v>
      </c>
      <c r="T514" s="3" t="str">
        <f t="shared" si="380"/>
        <v>-</v>
      </c>
      <c r="U514" s="3">
        <f t="shared" si="381"/>
        <v>351.44</v>
      </c>
      <c r="V514" s="3">
        <f t="shared" si="382"/>
        <v>-74.67</v>
      </c>
      <c r="W514" s="3">
        <f t="shared" si="383"/>
        <v>0.66980000000000006</v>
      </c>
      <c r="X514" s="85"/>
      <c r="Y514" s="3" t="str">
        <f t="shared" si="384"/>
        <v>1.25</v>
      </c>
      <c r="Z514" s="3" t="str">
        <f t="shared" si="385"/>
        <v>-</v>
      </c>
      <c r="AA514" s="3">
        <f t="shared" si="386"/>
        <v>351.44</v>
      </c>
      <c r="AB514" s="3">
        <f t="shared" si="387"/>
        <v>-74.67</v>
      </c>
      <c r="AC514" s="3">
        <f t="shared" si="388"/>
        <v>0.63040000000000018</v>
      </c>
      <c r="AE514" s="3" t="str">
        <f t="shared" si="389"/>
        <v>1.25</v>
      </c>
      <c r="AF514" s="3" t="str">
        <f t="shared" si="390"/>
        <v>-</v>
      </c>
      <c r="AG514" s="3">
        <f t="shared" si="391"/>
        <v>351.44</v>
      </c>
      <c r="AH514" s="3">
        <f t="shared" si="392"/>
        <v>-74.67</v>
      </c>
      <c r="AI514" s="3">
        <f t="shared" si="393"/>
        <v>0.59100000000000008</v>
      </c>
      <c r="AK514" s="3" t="str">
        <f t="shared" si="394"/>
        <v>1.25</v>
      </c>
      <c r="AL514" s="3" t="str">
        <f t="shared" si="395"/>
        <v>-</v>
      </c>
      <c r="AM514" s="3">
        <f t="shared" si="396"/>
        <v>351.44</v>
      </c>
      <c r="AN514" s="3">
        <f t="shared" si="397"/>
        <v>-74.67</v>
      </c>
      <c r="AO514" s="3">
        <f t="shared" si="398"/>
        <v>0.55160000000000009</v>
      </c>
      <c r="AQ514" s="3" t="str">
        <f t="shared" si="399"/>
        <v>1.25</v>
      </c>
      <c r="AR514" s="3" t="str">
        <f t="shared" si="400"/>
        <v>-</v>
      </c>
      <c r="AS514" s="3">
        <f t="shared" si="401"/>
        <v>351.44</v>
      </c>
      <c r="AT514" s="3">
        <f t="shared" si="402"/>
        <v>-74.67</v>
      </c>
      <c r="AU514" s="3">
        <f t="shared" si="403"/>
        <v>0.47280000000000005</v>
      </c>
      <c r="AW514" s="3" t="str">
        <f t="shared" si="404"/>
        <v>1.25</v>
      </c>
      <c r="AX514" s="3" t="str">
        <f t="shared" si="405"/>
        <v>-</v>
      </c>
      <c r="AY514" s="3">
        <f t="shared" si="406"/>
        <v>351.44</v>
      </c>
      <c r="AZ514" s="3">
        <f t="shared" si="407"/>
        <v>-74.67</v>
      </c>
      <c r="BA514" s="3">
        <f t="shared" si="408"/>
        <v>0.39400000000000007</v>
      </c>
      <c r="BC514" s="3" t="str">
        <f t="shared" si="409"/>
        <v>1.25</v>
      </c>
      <c r="BD514" s="3" t="str">
        <f t="shared" si="410"/>
        <v>-</v>
      </c>
      <c r="BE514" s="3">
        <f t="shared" si="411"/>
        <v>351.44</v>
      </c>
      <c r="BF514" s="3">
        <f t="shared" si="412"/>
        <v>-74.67</v>
      </c>
      <c r="BG514" s="3">
        <f t="shared" si="413"/>
        <v>0.23640000000000003</v>
      </c>
      <c r="BI514" s="3" t="str">
        <f t="shared" si="414"/>
        <v>1.25</v>
      </c>
      <c r="BJ514" s="3" t="str">
        <f t="shared" si="415"/>
        <v>-</v>
      </c>
      <c r="BK514" s="3">
        <f t="shared" si="416"/>
        <v>351.44</v>
      </c>
      <c r="BL514" s="3">
        <f t="shared" si="417"/>
        <v>-74.67</v>
      </c>
      <c r="BM514" s="3">
        <f t="shared" si="418"/>
        <v>7.8800000000000023E-2</v>
      </c>
    </row>
    <row r="515" spans="1:65" x14ac:dyDescent="0.3">
      <c r="A515" s="3" t="str">
        <f>'Forward collapse simulation'!B525</f>
        <v>1.25</v>
      </c>
      <c r="B515" s="3" t="str">
        <f>IF('Forward collapse simulation'!C525="","-",'Forward collapse simulation'!C525)</f>
        <v>-</v>
      </c>
      <c r="C515" s="3">
        <f>'Forward collapse simulation'!E525</f>
        <v>344.42</v>
      </c>
      <c r="D515" s="3">
        <f>'Forward collapse simulation'!AK525</f>
        <v>-44.08</v>
      </c>
      <c r="E515" s="84">
        <f>'Forward collapse simulation'!AL525</f>
        <v>0.81399999999999995</v>
      </c>
      <c r="G515" s="3" t="str">
        <f t="shared" si="369"/>
        <v>1.25</v>
      </c>
      <c r="H515" s="3" t="str">
        <f t="shared" si="370"/>
        <v>-</v>
      </c>
      <c r="I515" s="3">
        <f t="shared" si="371"/>
        <v>344.42</v>
      </c>
      <c r="J515" s="3">
        <f t="shared" si="372"/>
        <v>-44.08</v>
      </c>
      <c r="K515" s="3">
        <f t="shared" si="373"/>
        <v>0.77329999999999988</v>
      </c>
      <c r="M515" s="3" t="str">
        <f t="shared" si="374"/>
        <v>1.25</v>
      </c>
      <c r="N515" s="3" t="str">
        <f t="shared" si="375"/>
        <v>-</v>
      </c>
      <c r="O515" s="3">
        <f t="shared" si="376"/>
        <v>344.42</v>
      </c>
      <c r="P515" s="3">
        <f t="shared" si="377"/>
        <v>-44.08</v>
      </c>
      <c r="Q515" s="3">
        <f t="shared" si="378"/>
        <v>0.73259999999999992</v>
      </c>
      <c r="R515" s="85"/>
      <c r="S515" s="3" t="str">
        <f t="shared" si="379"/>
        <v>1.25</v>
      </c>
      <c r="T515" s="3" t="str">
        <f t="shared" si="380"/>
        <v>-</v>
      </c>
      <c r="U515" s="3">
        <f t="shared" si="381"/>
        <v>344.42</v>
      </c>
      <c r="V515" s="3">
        <f t="shared" si="382"/>
        <v>-44.08</v>
      </c>
      <c r="W515" s="3">
        <f t="shared" si="383"/>
        <v>0.69189999999999996</v>
      </c>
      <c r="X515" s="85"/>
      <c r="Y515" s="3" t="str">
        <f t="shared" si="384"/>
        <v>1.25</v>
      </c>
      <c r="Z515" s="3" t="str">
        <f t="shared" si="385"/>
        <v>-</v>
      </c>
      <c r="AA515" s="3">
        <f t="shared" si="386"/>
        <v>344.42</v>
      </c>
      <c r="AB515" s="3">
        <f t="shared" si="387"/>
        <v>-44.08</v>
      </c>
      <c r="AC515" s="3">
        <f t="shared" si="388"/>
        <v>0.6512</v>
      </c>
      <c r="AE515" s="3" t="str">
        <f t="shared" si="389"/>
        <v>1.25</v>
      </c>
      <c r="AF515" s="3" t="str">
        <f t="shared" si="390"/>
        <v>-</v>
      </c>
      <c r="AG515" s="3">
        <f t="shared" si="391"/>
        <v>344.42</v>
      </c>
      <c r="AH515" s="3">
        <f t="shared" si="392"/>
        <v>-44.08</v>
      </c>
      <c r="AI515" s="3">
        <f t="shared" si="393"/>
        <v>0.61049999999999993</v>
      </c>
      <c r="AK515" s="3" t="str">
        <f t="shared" si="394"/>
        <v>1.25</v>
      </c>
      <c r="AL515" s="3" t="str">
        <f t="shared" si="395"/>
        <v>-</v>
      </c>
      <c r="AM515" s="3">
        <f t="shared" si="396"/>
        <v>344.42</v>
      </c>
      <c r="AN515" s="3">
        <f t="shared" si="397"/>
        <v>-44.08</v>
      </c>
      <c r="AO515" s="3">
        <f t="shared" si="398"/>
        <v>0.56979999999999997</v>
      </c>
      <c r="AQ515" s="3" t="str">
        <f t="shared" si="399"/>
        <v>1.25</v>
      </c>
      <c r="AR515" s="3" t="str">
        <f t="shared" si="400"/>
        <v>-</v>
      </c>
      <c r="AS515" s="3">
        <f t="shared" si="401"/>
        <v>344.42</v>
      </c>
      <c r="AT515" s="3">
        <f t="shared" si="402"/>
        <v>-44.08</v>
      </c>
      <c r="AU515" s="3">
        <f t="shared" si="403"/>
        <v>0.48839999999999995</v>
      </c>
      <c r="AW515" s="3" t="str">
        <f t="shared" si="404"/>
        <v>1.25</v>
      </c>
      <c r="AX515" s="3" t="str">
        <f t="shared" si="405"/>
        <v>-</v>
      </c>
      <c r="AY515" s="3">
        <f t="shared" si="406"/>
        <v>344.42</v>
      </c>
      <c r="AZ515" s="3">
        <f t="shared" si="407"/>
        <v>-44.08</v>
      </c>
      <c r="BA515" s="3">
        <f t="shared" si="408"/>
        <v>0.40699999999999997</v>
      </c>
      <c r="BC515" s="3" t="str">
        <f t="shared" si="409"/>
        <v>1.25</v>
      </c>
      <c r="BD515" s="3" t="str">
        <f t="shared" si="410"/>
        <v>-</v>
      </c>
      <c r="BE515" s="3">
        <f t="shared" si="411"/>
        <v>344.42</v>
      </c>
      <c r="BF515" s="3">
        <f t="shared" si="412"/>
        <v>-44.08</v>
      </c>
      <c r="BG515" s="3">
        <f t="shared" si="413"/>
        <v>0.24419999999999997</v>
      </c>
      <c r="BI515" s="3" t="str">
        <f t="shared" si="414"/>
        <v>1.25</v>
      </c>
      <c r="BJ515" s="3" t="str">
        <f t="shared" si="415"/>
        <v>-</v>
      </c>
      <c r="BK515" s="3">
        <f t="shared" si="416"/>
        <v>344.42</v>
      </c>
      <c r="BL515" s="3">
        <f t="shared" si="417"/>
        <v>-44.08</v>
      </c>
      <c r="BM515" s="3">
        <f t="shared" si="418"/>
        <v>8.14E-2</v>
      </c>
    </row>
    <row r="516" spans="1:65" x14ac:dyDescent="0.3">
      <c r="A516" s="3" t="str">
        <f>'Forward collapse simulation'!B526</f>
        <v>1.25</v>
      </c>
      <c r="B516" s="3" t="str">
        <f>IF('Forward collapse simulation'!C526="","-",'Forward collapse simulation'!C526)</f>
        <v>-</v>
      </c>
      <c r="C516" s="3">
        <f>'Forward collapse simulation'!E526</f>
        <v>341.25</v>
      </c>
      <c r="D516" s="3">
        <f>'Forward collapse simulation'!AK526</f>
        <v>-23.06</v>
      </c>
      <c r="E516" s="84">
        <f>'Forward collapse simulation'!AL526</f>
        <v>0.7400000000000001</v>
      </c>
      <c r="G516" s="3" t="str">
        <f t="shared" ref="G516:G579" si="419">A516</f>
        <v>1.25</v>
      </c>
      <c r="H516" s="3" t="str">
        <f t="shared" ref="H516:H579" si="420">B516</f>
        <v>-</v>
      </c>
      <c r="I516" s="3">
        <f t="shared" ref="I516:I579" si="421">C516</f>
        <v>341.25</v>
      </c>
      <c r="J516" s="3">
        <f t="shared" ref="J516:J579" si="422">D516</f>
        <v>-23.06</v>
      </c>
      <c r="K516" s="3">
        <f t="shared" ref="K516:K579" si="423">IF(B516="-",E516*0.95,E516)</f>
        <v>0.70300000000000007</v>
      </c>
      <c r="M516" s="3" t="str">
        <f t="shared" ref="M516:M579" si="424">G516</f>
        <v>1.25</v>
      </c>
      <c r="N516" s="3" t="str">
        <f t="shared" ref="N516:N579" si="425">H516</f>
        <v>-</v>
      </c>
      <c r="O516" s="3">
        <f t="shared" ref="O516:O579" si="426">I516</f>
        <v>341.25</v>
      </c>
      <c r="P516" s="3">
        <f t="shared" ref="P516:P579" si="427">J516</f>
        <v>-23.06</v>
      </c>
      <c r="Q516" s="3">
        <f t="shared" ref="Q516:Q579" si="428">IF(H516="-",$E516*0.9,$E516)</f>
        <v>0.66600000000000015</v>
      </c>
      <c r="R516" s="85"/>
      <c r="S516" s="3" t="str">
        <f t="shared" ref="S516:S579" si="429">M516</f>
        <v>1.25</v>
      </c>
      <c r="T516" s="3" t="str">
        <f t="shared" ref="T516:T579" si="430">N516</f>
        <v>-</v>
      </c>
      <c r="U516" s="3">
        <f t="shared" ref="U516:U579" si="431">O516</f>
        <v>341.25</v>
      </c>
      <c r="V516" s="3">
        <f t="shared" ref="V516:V579" si="432">P516</f>
        <v>-23.06</v>
      </c>
      <c r="W516" s="3">
        <f t="shared" ref="W516:W579" si="433">IF(N516="-",$E516*0.85,$E516)</f>
        <v>0.62900000000000011</v>
      </c>
      <c r="X516" s="85"/>
      <c r="Y516" s="3" t="str">
        <f t="shared" ref="Y516:Y579" si="434">S516</f>
        <v>1.25</v>
      </c>
      <c r="Z516" s="3" t="str">
        <f t="shared" ref="Z516:Z579" si="435">T516</f>
        <v>-</v>
      </c>
      <c r="AA516" s="3">
        <f t="shared" ref="AA516:AA579" si="436">U516</f>
        <v>341.25</v>
      </c>
      <c r="AB516" s="3">
        <f t="shared" ref="AB516:AB579" si="437">V516</f>
        <v>-23.06</v>
      </c>
      <c r="AC516" s="3">
        <f t="shared" ref="AC516:AC579" si="438">IF(T516="-",$E516*0.8,$E516)</f>
        <v>0.59200000000000008</v>
      </c>
      <c r="AE516" s="3" t="str">
        <f t="shared" ref="AE516:AE579" si="439">Y516</f>
        <v>1.25</v>
      </c>
      <c r="AF516" s="3" t="str">
        <f t="shared" ref="AF516:AF579" si="440">Z516</f>
        <v>-</v>
      </c>
      <c r="AG516" s="3">
        <f t="shared" ref="AG516:AG579" si="441">AA516</f>
        <v>341.25</v>
      </c>
      <c r="AH516" s="3">
        <f t="shared" ref="AH516:AH579" si="442">AB516</f>
        <v>-23.06</v>
      </c>
      <c r="AI516" s="3">
        <f t="shared" ref="AI516:AI579" si="443">IF(Z516="-",$E516*0.75,$E516)</f>
        <v>0.55500000000000005</v>
      </c>
      <c r="AK516" s="3" t="str">
        <f t="shared" ref="AK516:AK579" si="444">AE516</f>
        <v>1.25</v>
      </c>
      <c r="AL516" s="3" t="str">
        <f t="shared" ref="AL516:AL579" si="445">AF516</f>
        <v>-</v>
      </c>
      <c r="AM516" s="3">
        <f t="shared" ref="AM516:AM579" si="446">AG516</f>
        <v>341.25</v>
      </c>
      <c r="AN516" s="3">
        <f t="shared" ref="AN516:AN579" si="447">AH516</f>
        <v>-23.06</v>
      </c>
      <c r="AO516" s="3">
        <f t="shared" ref="AO516:AO579" si="448">IF(AF516="-",$E516*0.7,$E516)</f>
        <v>0.51800000000000002</v>
      </c>
      <c r="AQ516" s="3" t="str">
        <f t="shared" ref="AQ516:AQ579" si="449">AK516</f>
        <v>1.25</v>
      </c>
      <c r="AR516" s="3" t="str">
        <f t="shared" ref="AR516:AR579" si="450">AL516</f>
        <v>-</v>
      </c>
      <c r="AS516" s="3">
        <f t="shared" ref="AS516:AS579" si="451">AM516</f>
        <v>341.25</v>
      </c>
      <c r="AT516" s="3">
        <f t="shared" ref="AT516:AT579" si="452">AN516</f>
        <v>-23.06</v>
      </c>
      <c r="AU516" s="3">
        <f t="shared" ref="AU516:AU579" si="453">IF(AL516="-",$E516*0.6,$E516)</f>
        <v>0.44400000000000006</v>
      </c>
      <c r="AW516" s="3" t="str">
        <f t="shared" ref="AW516:AW579" si="454">AQ516</f>
        <v>1.25</v>
      </c>
      <c r="AX516" s="3" t="str">
        <f t="shared" ref="AX516:AX579" si="455">AR516</f>
        <v>-</v>
      </c>
      <c r="AY516" s="3">
        <f t="shared" ref="AY516:AY579" si="456">AS516</f>
        <v>341.25</v>
      </c>
      <c r="AZ516" s="3">
        <f t="shared" ref="AZ516:AZ579" si="457">AT516</f>
        <v>-23.06</v>
      </c>
      <c r="BA516" s="3">
        <f t="shared" ref="BA516:BA579" si="458">IF(AR516="-",$E516*0.5,$E516)</f>
        <v>0.37000000000000005</v>
      </c>
      <c r="BC516" s="3" t="str">
        <f t="shared" ref="BC516:BC579" si="459">AW516</f>
        <v>1.25</v>
      </c>
      <c r="BD516" s="3" t="str">
        <f t="shared" ref="BD516:BD579" si="460">AX516</f>
        <v>-</v>
      </c>
      <c r="BE516" s="3">
        <f t="shared" ref="BE516:BE579" si="461">AY516</f>
        <v>341.25</v>
      </c>
      <c r="BF516" s="3">
        <f t="shared" ref="BF516:BF579" si="462">AZ516</f>
        <v>-23.06</v>
      </c>
      <c r="BG516" s="3">
        <f t="shared" ref="BG516:BG579" si="463">IF(AX516="-",$E516*0.3,$E516)</f>
        <v>0.22200000000000003</v>
      </c>
      <c r="BI516" s="3" t="str">
        <f t="shared" ref="BI516:BI579" si="464">BC516</f>
        <v>1.25</v>
      </c>
      <c r="BJ516" s="3" t="str">
        <f t="shared" ref="BJ516:BJ579" si="465">BD516</f>
        <v>-</v>
      </c>
      <c r="BK516" s="3">
        <f t="shared" ref="BK516:BK579" si="466">BE516</f>
        <v>341.25</v>
      </c>
      <c r="BL516" s="3">
        <f t="shared" ref="BL516:BL579" si="467">BF516</f>
        <v>-23.06</v>
      </c>
      <c r="BM516" s="3">
        <f t="shared" ref="BM516:BM579" si="468">IF(BD516="-",$E516*0.1,$E516)</f>
        <v>7.400000000000001E-2</v>
      </c>
    </row>
    <row r="517" spans="1:65" x14ac:dyDescent="0.3">
      <c r="A517" s="3" t="str">
        <f>'Forward collapse simulation'!B527</f>
        <v>1.25</v>
      </c>
      <c r="B517" s="3" t="str">
        <f>IF('Forward collapse simulation'!C527="","-",'Forward collapse simulation'!C527)</f>
        <v>-</v>
      </c>
      <c r="C517" s="3">
        <f>'Forward collapse simulation'!E527</f>
        <v>341.5</v>
      </c>
      <c r="D517" s="3">
        <f ca="1">'Forward collapse simulation'!AK527</f>
        <v>70.011472342035972</v>
      </c>
      <c r="E517" s="84">
        <f ca="1">'Forward collapse simulation'!AL527</f>
        <v>2.4159937488042815</v>
      </c>
      <c r="G517" s="3" t="str">
        <f t="shared" si="419"/>
        <v>1.25</v>
      </c>
      <c r="H517" s="3" t="str">
        <f t="shared" si="420"/>
        <v>-</v>
      </c>
      <c r="I517" s="3">
        <f t="shared" si="421"/>
        <v>341.5</v>
      </c>
      <c r="J517" s="3">
        <f t="shared" ca="1" si="422"/>
        <v>70.011472342035972</v>
      </c>
      <c r="K517" s="3">
        <f t="shared" ca="1" si="423"/>
        <v>2.2951940613640676</v>
      </c>
      <c r="M517" s="3" t="str">
        <f t="shared" si="424"/>
        <v>1.25</v>
      </c>
      <c r="N517" s="3" t="str">
        <f t="shared" si="425"/>
        <v>-</v>
      </c>
      <c r="O517" s="3">
        <f t="shared" si="426"/>
        <v>341.5</v>
      </c>
      <c r="P517" s="3">
        <f t="shared" ca="1" si="427"/>
        <v>70.011472342035972</v>
      </c>
      <c r="Q517" s="3">
        <f t="shared" ca="1" si="428"/>
        <v>2.1743943739238536</v>
      </c>
      <c r="R517" s="85"/>
      <c r="S517" s="3" t="str">
        <f t="shared" si="429"/>
        <v>1.25</v>
      </c>
      <c r="T517" s="3" t="str">
        <f t="shared" si="430"/>
        <v>-</v>
      </c>
      <c r="U517" s="3">
        <f t="shared" si="431"/>
        <v>341.5</v>
      </c>
      <c r="V517" s="3">
        <f t="shared" ca="1" si="432"/>
        <v>70.011472342035972</v>
      </c>
      <c r="W517" s="3">
        <f t="shared" ca="1" si="433"/>
        <v>2.0535946864836392</v>
      </c>
      <c r="X517" s="85"/>
      <c r="Y517" s="3" t="str">
        <f t="shared" si="434"/>
        <v>1.25</v>
      </c>
      <c r="Z517" s="3" t="str">
        <f t="shared" si="435"/>
        <v>-</v>
      </c>
      <c r="AA517" s="3">
        <f t="shared" si="436"/>
        <v>341.5</v>
      </c>
      <c r="AB517" s="3">
        <f t="shared" ca="1" si="437"/>
        <v>70.011472342035972</v>
      </c>
      <c r="AC517" s="3">
        <f t="shared" ca="1" si="438"/>
        <v>1.9327949990434252</v>
      </c>
      <c r="AE517" s="3" t="str">
        <f t="shared" si="439"/>
        <v>1.25</v>
      </c>
      <c r="AF517" s="3" t="str">
        <f t="shared" si="440"/>
        <v>-</v>
      </c>
      <c r="AG517" s="3">
        <f t="shared" si="441"/>
        <v>341.5</v>
      </c>
      <c r="AH517" s="3">
        <f t="shared" ca="1" si="442"/>
        <v>70.011472342035972</v>
      </c>
      <c r="AI517" s="3">
        <f t="shared" ca="1" si="443"/>
        <v>1.8119953116032113</v>
      </c>
      <c r="AK517" s="3" t="str">
        <f t="shared" si="444"/>
        <v>1.25</v>
      </c>
      <c r="AL517" s="3" t="str">
        <f t="shared" si="445"/>
        <v>-</v>
      </c>
      <c r="AM517" s="3">
        <f t="shared" si="446"/>
        <v>341.5</v>
      </c>
      <c r="AN517" s="3">
        <f t="shared" ca="1" si="447"/>
        <v>70.011472342035972</v>
      </c>
      <c r="AO517" s="3">
        <f t="shared" ca="1" si="448"/>
        <v>1.6911956241629971</v>
      </c>
      <c r="AQ517" s="3" t="str">
        <f t="shared" si="449"/>
        <v>1.25</v>
      </c>
      <c r="AR517" s="3" t="str">
        <f t="shared" si="450"/>
        <v>-</v>
      </c>
      <c r="AS517" s="3">
        <f t="shared" si="451"/>
        <v>341.5</v>
      </c>
      <c r="AT517" s="3">
        <f t="shared" ca="1" si="452"/>
        <v>70.011472342035972</v>
      </c>
      <c r="AU517" s="3">
        <f t="shared" ca="1" si="453"/>
        <v>1.4495962492825689</v>
      </c>
      <c r="AW517" s="3" t="str">
        <f t="shared" si="454"/>
        <v>1.25</v>
      </c>
      <c r="AX517" s="3" t="str">
        <f t="shared" si="455"/>
        <v>-</v>
      </c>
      <c r="AY517" s="3">
        <f t="shared" si="456"/>
        <v>341.5</v>
      </c>
      <c r="AZ517" s="3">
        <f t="shared" ca="1" si="457"/>
        <v>70.011472342035972</v>
      </c>
      <c r="BA517" s="3">
        <f t="shared" ca="1" si="458"/>
        <v>1.2079968744021408</v>
      </c>
      <c r="BC517" s="3" t="str">
        <f t="shared" si="459"/>
        <v>1.25</v>
      </c>
      <c r="BD517" s="3" t="str">
        <f t="shared" si="460"/>
        <v>-</v>
      </c>
      <c r="BE517" s="3">
        <f t="shared" si="461"/>
        <v>341.5</v>
      </c>
      <c r="BF517" s="3">
        <f t="shared" ca="1" si="462"/>
        <v>70.011472342035972</v>
      </c>
      <c r="BG517" s="3">
        <f t="shared" ca="1" si="463"/>
        <v>0.72479812464128446</v>
      </c>
      <c r="BI517" s="3" t="str">
        <f t="shared" si="464"/>
        <v>1.25</v>
      </c>
      <c r="BJ517" s="3" t="str">
        <f t="shared" si="465"/>
        <v>-</v>
      </c>
      <c r="BK517" s="3">
        <f t="shared" si="466"/>
        <v>341.5</v>
      </c>
      <c r="BL517" s="3">
        <f t="shared" ca="1" si="467"/>
        <v>70.011472342035972</v>
      </c>
      <c r="BM517" s="3">
        <f t="shared" ca="1" si="468"/>
        <v>0.24159937488042815</v>
      </c>
    </row>
    <row r="518" spans="1:65" x14ac:dyDescent="0.3">
      <c r="A518" s="3" t="str">
        <f>'Forward collapse simulation'!B528</f>
        <v>1.25</v>
      </c>
      <c r="B518" s="3" t="str">
        <f>IF('Forward collapse simulation'!C528="","-",'Forward collapse simulation'!C528)</f>
        <v>-</v>
      </c>
      <c r="C518" s="3">
        <f>'Forward collapse simulation'!E528</f>
        <v>350.94</v>
      </c>
      <c r="D518" s="3">
        <f ca="1">'Forward collapse simulation'!AK528</f>
        <v>73.60433934995163</v>
      </c>
      <c r="E518" s="84">
        <f ca="1">'Forward collapse simulation'!AL528</f>
        <v>3.6913161485611417</v>
      </c>
      <c r="G518" s="3" t="str">
        <f t="shared" si="419"/>
        <v>1.25</v>
      </c>
      <c r="H518" s="3" t="str">
        <f t="shared" si="420"/>
        <v>-</v>
      </c>
      <c r="I518" s="3">
        <f t="shared" si="421"/>
        <v>350.94</v>
      </c>
      <c r="J518" s="3">
        <f t="shared" ca="1" si="422"/>
        <v>73.60433934995163</v>
      </c>
      <c r="K518" s="3">
        <f t="shared" ca="1" si="423"/>
        <v>3.5067503411330843</v>
      </c>
      <c r="M518" s="3" t="str">
        <f t="shared" si="424"/>
        <v>1.25</v>
      </c>
      <c r="N518" s="3" t="str">
        <f t="shared" si="425"/>
        <v>-</v>
      </c>
      <c r="O518" s="3">
        <f t="shared" si="426"/>
        <v>350.94</v>
      </c>
      <c r="P518" s="3">
        <f t="shared" ca="1" si="427"/>
        <v>73.60433934995163</v>
      </c>
      <c r="Q518" s="3">
        <f t="shared" ca="1" si="428"/>
        <v>3.3221845337050278</v>
      </c>
      <c r="R518" s="85"/>
      <c r="S518" s="3" t="str">
        <f t="shared" si="429"/>
        <v>1.25</v>
      </c>
      <c r="T518" s="3" t="str">
        <f t="shared" si="430"/>
        <v>-</v>
      </c>
      <c r="U518" s="3">
        <f t="shared" si="431"/>
        <v>350.94</v>
      </c>
      <c r="V518" s="3">
        <f t="shared" ca="1" si="432"/>
        <v>73.60433934995163</v>
      </c>
      <c r="W518" s="3">
        <f t="shared" ca="1" si="433"/>
        <v>3.1376187262769704</v>
      </c>
      <c r="X518" s="85"/>
      <c r="Y518" s="3" t="str">
        <f t="shared" si="434"/>
        <v>1.25</v>
      </c>
      <c r="Z518" s="3" t="str">
        <f t="shared" si="435"/>
        <v>-</v>
      </c>
      <c r="AA518" s="3">
        <f t="shared" si="436"/>
        <v>350.94</v>
      </c>
      <c r="AB518" s="3">
        <f t="shared" ca="1" si="437"/>
        <v>73.60433934995163</v>
      </c>
      <c r="AC518" s="3">
        <f t="shared" ca="1" si="438"/>
        <v>2.9530529188489134</v>
      </c>
      <c r="AE518" s="3" t="str">
        <f t="shared" si="439"/>
        <v>1.25</v>
      </c>
      <c r="AF518" s="3" t="str">
        <f t="shared" si="440"/>
        <v>-</v>
      </c>
      <c r="AG518" s="3">
        <f t="shared" si="441"/>
        <v>350.94</v>
      </c>
      <c r="AH518" s="3">
        <f t="shared" ca="1" si="442"/>
        <v>73.60433934995163</v>
      </c>
      <c r="AI518" s="3">
        <f t="shared" ca="1" si="443"/>
        <v>2.768487111420856</v>
      </c>
      <c r="AK518" s="3" t="str">
        <f t="shared" si="444"/>
        <v>1.25</v>
      </c>
      <c r="AL518" s="3" t="str">
        <f t="shared" si="445"/>
        <v>-</v>
      </c>
      <c r="AM518" s="3">
        <f t="shared" si="446"/>
        <v>350.94</v>
      </c>
      <c r="AN518" s="3">
        <f t="shared" ca="1" si="447"/>
        <v>73.60433934995163</v>
      </c>
      <c r="AO518" s="3">
        <f t="shared" ca="1" si="448"/>
        <v>2.5839213039927991</v>
      </c>
      <c r="AQ518" s="3" t="str">
        <f t="shared" si="449"/>
        <v>1.25</v>
      </c>
      <c r="AR518" s="3" t="str">
        <f t="shared" si="450"/>
        <v>-</v>
      </c>
      <c r="AS518" s="3">
        <f t="shared" si="451"/>
        <v>350.94</v>
      </c>
      <c r="AT518" s="3">
        <f t="shared" ca="1" si="452"/>
        <v>73.60433934995163</v>
      </c>
      <c r="AU518" s="3">
        <f t="shared" ca="1" si="453"/>
        <v>2.2147896891366847</v>
      </c>
      <c r="AW518" s="3" t="str">
        <f t="shared" si="454"/>
        <v>1.25</v>
      </c>
      <c r="AX518" s="3" t="str">
        <f t="shared" si="455"/>
        <v>-</v>
      </c>
      <c r="AY518" s="3">
        <f t="shared" si="456"/>
        <v>350.94</v>
      </c>
      <c r="AZ518" s="3">
        <f t="shared" ca="1" si="457"/>
        <v>73.60433934995163</v>
      </c>
      <c r="BA518" s="3">
        <f t="shared" ca="1" si="458"/>
        <v>1.8456580742805708</v>
      </c>
      <c r="BC518" s="3" t="str">
        <f t="shared" si="459"/>
        <v>1.25</v>
      </c>
      <c r="BD518" s="3" t="str">
        <f t="shared" si="460"/>
        <v>-</v>
      </c>
      <c r="BE518" s="3">
        <f t="shared" si="461"/>
        <v>350.94</v>
      </c>
      <c r="BF518" s="3">
        <f t="shared" ca="1" si="462"/>
        <v>73.60433934995163</v>
      </c>
      <c r="BG518" s="3">
        <f t="shared" ca="1" si="463"/>
        <v>1.1073948445683424</v>
      </c>
      <c r="BI518" s="3" t="str">
        <f t="shared" si="464"/>
        <v>1.25</v>
      </c>
      <c r="BJ518" s="3" t="str">
        <f t="shared" si="465"/>
        <v>-</v>
      </c>
      <c r="BK518" s="3">
        <f t="shared" si="466"/>
        <v>350.94</v>
      </c>
      <c r="BL518" s="3">
        <f t="shared" ca="1" si="467"/>
        <v>73.60433934995163</v>
      </c>
      <c r="BM518" s="3">
        <f t="shared" ca="1" si="468"/>
        <v>0.36913161485611418</v>
      </c>
    </row>
    <row r="519" spans="1:65" x14ac:dyDescent="0.3">
      <c r="A519" s="3" t="str">
        <f>'Forward collapse simulation'!B529</f>
        <v>1.25</v>
      </c>
      <c r="B519" s="3" t="str">
        <f>IF('Forward collapse simulation'!C529="","-",'Forward collapse simulation'!C529)</f>
        <v>-</v>
      </c>
      <c r="C519" s="3">
        <f>'Forward collapse simulation'!E529</f>
        <v>355.21</v>
      </c>
      <c r="D519" s="3">
        <f ca="1">'Forward collapse simulation'!AK529</f>
        <v>72.698939496405217</v>
      </c>
      <c r="E519" s="84">
        <f ca="1">'Forward collapse simulation'!AL529</f>
        <v>4.9543907847388464</v>
      </c>
      <c r="G519" s="3" t="str">
        <f t="shared" si="419"/>
        <v>1.25</v>
      </c>
      <c r="H519" s="3" t="str">
        <f t="shared" si="420"/>
        <v>-</v>
      </c>
      <c r="I519" s="3">
        <f t="shared" si="421"/>
        <v>355.21</v>
      </c>
      <c r="J519" s="3">
        <f t="shared" ca="1" si="422"/>
        <v>72.698939496405217</v>
      </c>
      <c r="K519" s="3">
        <f t="shared" ca="1" si="423"/>
        <v>4.7066712455019042</v>
      </c>
      <c r="M519" s="3" t="str">
        <f t="shared" si="424"/>
        <v>1.25</v>
      </c>
      <c r="N519" s="3" t="str">
        <f t="shared" si="425"/>
        <v>-</v>
      </c>
      <c r="O519" s="3">
        <f t="shared" si="426"/>
        <v>355.21</v>
      </c>
      <c r="P519" s="3">
        <f t="shared" ca="1" si="427"/>
        <v>72.698939496405217</v>
      </c>
      <c r="Q519" s="3">
        <f t="shared" ca="1" si="428"/>
        <v>4.458951706264962</v>
      </c>
      <c r="R519" s="85"/>
      <c r="S519" s="3" t="str">
        <f t="shared" si="429"/>
        <v>1.25</v>
      </c>
      <c r="T519" s="3" t="str">
        <f t="shared" si="430"/>
        <v>-</v>
      </c>
      <c r="U519" s="3">
        <f t="shared" si="431"/>
        <v>355.21</v>
      </c>
      <c r="V519" s="3">
        <f t="shared" ca="1" si="432"/>
        <v>72.698939496405217</v>
      </c>
      <c r="W519" s="3">
        <f t="shared" ca="1" si="433"/>
        <v>4.2112321670280197</v>
      </c>
      <c r="X519" s="85"/>
      <c r="Y519" s="3" t="str">
        <f t="shared" si="434"/>
        <v>1.25</v>
      </c>
      <c r="Z519" s="3" t="str">
        <f t="shared" si="435"/>
        <v>-</v>
      </c>
      <c r="AA519" s="3">
        <f t="shared" si="436"/>
        <v>355.21</v>
      </c>
      <c r="AB519" s="3">
        <f t="shared" ca="1" si="437"/>
        <v>72.698939496405217</v>
      </c>
      <c r="AC519" s="3">
        <f t="shared" ca="1" si="438"/>
        <v>3.9635126277910775</v>
      </c>
      <c r="AE519" s="3" t="str">
        <f t="shared" si="439"/>
        <v>1.25</v>
      </c>
      <c r="AF519" s="3" t="str">
        <f t="shared" si="440"/>
        <v>-</v>
      </c>
      <c r="AG519" s="3">
        <f t="shared" si="441"/>
        <v>355.21</v>
      </c>
      <c r="AH519" s="3">
        <f t="shared" ca="1" si="442"/>
        <v>72.698939496405217</v>
      </c>
      <c r="AI519" s="3">
        <f t="shared" ca="1" si="443"/>
        <v>3.7157930885541348</v>
      </c>
      <c r="AK519" s="3" t="str">
        <f t="shared" si="444"/>
        <v>1.25</v>
      </c>
      <c r="AL519" s="3" t="str">
        <f t="shared" si="445"/>
        <v>-</v>
      </c>
      <c r="AM519" s="3">
        <f t="shared" si="446"/>
        <v>355.21</v>
      </c>
      <c r="AN519" s="3">
        <f t="shared" ca="1" si="447"/>
        <v>72.698939496405217</v>
      </c>
      <c r="AO519" s="3">
        <f t="shared" ca="1" si="448"/>
        <v>3.4680735493171921</v>
      </c>
      <c r="AQ519" s="3" t="str">
        <f t="shared" si="449"/>
        <v>1.25</v>
      </c>
      <c r="AR519" s="3" t="str">
        <f t="shared" si="450"/>
        <v>-</v>
      </c>
      <c r="AS519" s="3">
        <f t="shared" si="451"/>
        <v>355.21</v>
      </c>
      <c r="AT519" s="3">
        <f t="shared" ca="1" si="452"/>
        <v>72.698939496405217</v>
      </c>
      <c r="AU519" s="3">
        <f t="shared" ca="1" si="453"/>
        <v>2.9726344708433077</v>
      </c>
      <c r="AW519" s="3" t="str">
        <f t="shared" si="454"/>
        <v>1.25</v>
      </c>
      <c r="AX519" s="3" t="str">
        <f t="shared" si="455"/>
        <v>-</v>
      </c>
      <c r="AY519" s="3">
        <f t="shared" si="456"/>
        <v>355.21</v>
      </c>
      <c r="AZ519" s="3">
        <f t="shared" ca="1" si="457"/>
        <v>72.698939496405217</v>
      </c>
      <c r="BA519" s="3">
        <f t="shared" ca="1" si="458"/>
        <v>2.4771953923694232</v>
      </c>
      <c r="BC519" s="3" t="str">
        <f t="shared" si="459"/>
        <v>1.25</v>
      </c>
      <c r="BD519" s="3" t="str">
        <f t="shared" si="460"/>
        <v>-</v>
      </c>
      <c r="BE519" s="3">
        <f t="shared" si="461"/>
        <v>355.21</v>
      </c>
      <c r="BF519" s="3">
        <f t="shared" ca="1" si="462"/>
        <v>72.698939496405217</v>
      </c>
      <c r="BG519" s="3">
        <f t="shared" ca="1" si="463"/>
        <v>1.4863172354216538</v>
      </c>
      <c r="BI519" s="3" t="str">
        <f t="shared" si="464"/>
        <v>1.25</v>
      </c>
      <c r="BJ519" s="3" t="str">
        <f t="shared" si="465"/>
        <v>-</v>
      </c>
      <c r="BK519" s="3">
        <f t="shared" si="466"/>
        <v>355.21</v>
      </c>
      <c r="BL519" s="3">
        <f t="shared" ca="1" si="467"/>
        <v>72.698939496405217</v>
      </c>
      <c r="BM519" s="3">
        <f t="shared" ca="1" si="468"/>
        <v>0.49543907847388469</v>
      </c>
    </row>
    <row r="520" spans="1:65" x14ac:dyDescent="0.3">
      <c r="A520" s="3" t="str">
        <f>'Forward collapse simulation'!B530</f>
        <v>1.25</v>
      </c>
      <c r="B520" s="3" t="str">
        <f>IF('Forward collapse simulation'!C530="","-",'Forward collapse simulation'!C530)</f>
        <v>-</v>
      </c>
      <c r="C520" s="3">
        <f>'Forward collapse simulation'!E530</f>
        <v>352.57</v>
      </c>
      <c r="D520" s="3">
        <f ca="1">'Forward collapse simulation'!AK530</f>
        <v>80.042463778640041</v>
      </c>
      <c r="E520" s="84">
        <f ca="1">'Forward collapse simulation'!AL530</f>
        <v>4.7822602965908292</v>
      </c>
      <c r="G520" s="3" t="str">
        <f t="shared" si="419"/>
        <v>1.25</v>
      </c>
      <c r="H520" s="3" t="str">
        <f t="shared" si="420"/>
        <v>-</v>
      </c>
      <c r="I520" s="3">
        <f t="shared" si="421"/>
        <v>352.57</v>
      </c>
      <c r="J520" s="3">
        <f t="shared" ca="1" si="422"/>
        <v>80.042463778640041</v>
      </c>
      <c r="K520" s="3">
        <f t="shared" ca="1" si="423"/>
        <v>4.5431472817612875</v>
      </c>
      <c r="M520" s="3" t="str">
        <f t="shared" si="424"/>
        <v>1.25</v>
      </c>
      <c r="N520" s="3" t="str">
        <f t="shared" si="425"/>
        <v>-</v>
      </c>
      <c r="O520" s="3">
        <f t="shared" si="426"/>
        <v>352.57</v>
      </c>
      <c r="P520" s="3">
        <f t="shared" ca="1" si="427"/>
        <v>80.042463778640041</v>
      </c>
      <c r="Q520" s="3">
        <f t="shared" ca="1" si="428"/>
        <v>4.3040342669317466</v>
      </c>
      <c r="R520" s="85"/>
      <c r="S520" s="3" t="str">
        <f t="shared" si="429"/>
        <v>1.25</v>
      </c>
      <c r="T520" s="3" t="str">
        <f t="shared" si="430"/>
        <v>-</v>
      </c>
      <c r="U520" s="3">
        <f t="shared" si="431"/>
        <v>352.57</v>
      </c>
      <c r="V520" s="3">
        <f t="shared" ca="1" si="432"/>
        <v>80.042463778640041</v>
      </c>
      <c r="W520" s="3">
        <f t="shared" ca="1" si="433"/>
        <v>4.0649212521022049</v>
      </c>
      <c r="X520" s="85"/>
      <c r="Y520" s="3" t="str">
        <f t="shared" si="434"/>
        <v>1.25</v>
      </c>
      <c r="Z520" s="3" t="str">
        <f t="shared" si="435"/>
        <v>-</v>
      </c>
      <c r="AA520" s="3">
        <f t="shared" si="436"/>
        <v>352.57</v>
      </c>
      <c r="AB520" s="3">
        <f t="shared" ca="1" si="437"/>
        <v>80.042463778640041</v>
      </c>
      <c r="AC520" s="3">
        <f t="shared" ca="1" si="438"/>
        <v>3.8258082372726636</v>
      </c>
      <c r="AE520" s="3" t="str">
        <f t="shared" si="439"/>
        <v>1.25</v>
      </c>
      <c r="AF520" s="3" t="str">
        <f t="shared" si="440"/>
        <v>-</v>
      </c>
      <c r="AG520" s="3">
        <f t="shared" si="441"/>
        <v>352.57</v>
      </c>
      <c r="AH520" s="3">
        <f t="shared" ca="1" si="442"/>
        <v>80.042463778640041</v>
      </c>
      <c r="AI520" s="3">
        <f t="shared" ca="1" si="443"/>
        <v>3.5866952224431219</v>
      </c>
      <c r="AK520" s="3" t="str">
        <f t="shared" si="444"/>
        <v>1.25</v>
      </c>
      <c r="AL520" s="3" t="str">
        <f t="shared" si="445"/>
        <v>-</v>
      </c>
      <c r="AM520" s="3">
        <f t="shared" si="446"/>
        <v>352.57</v>
      </c>
      <c r="AN520" s="3">
        <f t="shared" ca="1" si="447"/>
        <v>80.042463778640041</v>
      </c>
      <c r="AO520" s="3">
        <f t="shared" ca="1" si="448"/>
        <v>3.3475822076135802</v>
      </c>
      <c r="AQ520" s="3" t="str">
        <f t="shared" si="449"/>
        <v>1.25</v>
      </c>
      <c r="AR520" s="3" t="str">
        <f t="shared" si="450"/>
        <v>-</v>
      </c>
      <c r="AS520" s="3">
        <f t="shared" si="451"/>
        <v>352.57</v>
      </c>
      <c r="AT520" s="3">
        <f t="shared" ca="1" si="452"/>
        <v>80.042463778640041</v>
      </c>
      <c r="AU520" s="3">
        <f t="shared" ca="1" si="453"/>
        <v>2.8693561779544976</v>
      </c>
      <c r="AW520" s="3" t="str">
        <f t="shared" si="454"/>
        <v>1.25</v>
      </c>
      <c r="AX520" s="3" t="str">
        <f t="shared" si="455"/>
        <v>-</v>
      </c>
      <c r="AY520" s="3">
        <f t="shared" si="456"/>
        <v>352.57</v>
      </c>
      <c r="AZ520" s="3">
        <f t="shared" ca="1" si="457"/>
        <v>80.042463778640041</v>
      </c>
      <c r="BA520" s="3">
        <f t="shared" ca="1" si="458"/>
        <v>2.3911301482954146</v>
      </c>
      <c r="BC520" s="3" t="str">
        <f t="shared" si="459"/>
        <v>1.25</v>
      </c>
      <c r="BD520" s="3" t="str">
        <f t="shared" si="460"/>
        <v>-</v>
      </c>
      <c r="BE520" s="3">
        <f t="shared" si="461"/>
        <v>352.57</v>
      </c>
      <c r="BF520" s="3">
        <f t="shared" ca="1" si="462"/>
        <v>80.042463778640041</v>
      </c>
      <c r="BG520" s="3">
        <f t="shared" ca="1" si="463"/>
        <v>1.4346780889772488</v>
      </c>
      <c r="BI520" s="3" t="str">
        <f t="shared" si="464"/>
        <v>1.25</v>
      </c>
      <c r="BJ520" s="3" t="str">
        <f t="shared" si="465"/>
        <v>-</v>
      </c>
      <c r="BK520" s="3">
        <f t="shared" si="466"/>
        <v>352.57</v>
      </c>
      <c r="BL520" s="3">
        <f t="shared" ca="1" si="467"/>
        <v>80.042463778640041</v>
      </c>
      <c r="BM520" s="3">
        <f t="shared" ca="1" si="468"/>
        <v>0.47822602965908295</v>
      </c>
    </row>
    <row r="521" spans="1:65" x14ac:dyDescent="0.3">
      <c r="A521" s="3" t="str">
        <f>'Forward collapse simulation'!B531</f>
        <v>1.25</v>
      </c>
      <c r="B521" s="3" t="str">
        <f>IF('Forward collapse simulation'!C531="","-",'Forward collapse simulation'!C531)</f>
        <v>-</v>
      </c>
      <c r="C521" s="3">
        <f>'Forward collapse simulation'!E531</f>
        <v>351.99</v>
      </c>
      <c r="D521" s="3">
        <f ca="1">'Forward collapse simulation'!AK531</f>
        <v>83.234418668427438</v>
      </c>
      <c r="E521" s="84">
        <f ca="1">'Forward collapse simulation'!AL531</f>
        <v>5.3575465506638196</v>
      </c>
      <c r="G521" s="3" t="str">
        <f t="shared" si="419"/>
        <v>1.25</v>
      </c>
      <c r="H521" s="3" t="str">
        <f t="shared" si="420"/>
        <v>-</v>
      </c>
      <c r="I521" s="3">
        <f t="shared" si="421"/>
        <v>351.99</v>
      </c>
      <c r="J521" s="3">
        <f t="shared" ca="1" si="422"/>
        <v>83.234418668427438</v>
      </c>
      <c r="K521" s="3">
        <f t="shared" ca="1" si="423"/>
        <v>5.0896692231306284</v>
      </c>
      <c r="M521" s="3" t="str">
        <f t="shared" si="424"/>
        <v>1.25</v>
      </c>
      <c r="N521" s="3" t="str">
        <f t="shared" si="425"/>
        <v>-</v>
      </c>
      <c r="O521" s="3">
        <f t="shared" si="426"/>
        <v>351.99</v>
      </c>
      <c r="P521" s="3">
        <f t="shared" ca="1" si="427"/>
        <v>83.234418668427438</v>
      </c>
      <c r="Q521" s="3">
        <f t="shared" ca="1" si="428"/>
        <v>4.8217918955974381</v>
      </c>
      <c r="R521" s="85"/>
      <c r="S521" s="3" t="str">
        <f t="shared" si="429"/>
        <v>1.25</v>
      </c>
      <c r="T521" s="3" t="str">
        <f t="shared" si="430"/>
        <v>-</v>
      </c>
      <c r="U521" s="3">
        <f t="shared" si="431"/>
        <v>351.99</v>
      </c>
      <c r="V521" s="3">
        <f t="shared" ca="1" si="432"/>
        <v>83.234418668427438</v>
      </c>
      <c r="W521" s="3">
        <f t="shared" ca="1" si="433"/>
        <v>4.5539145680642461</v>
      </c>
      <c r="X521" s="85"/>
      <c r="Y521" s="3" t="str">
        <f t="shared" si="434"/>
        <v>1.25</v>
      </c>
      <c r="Z521" s="3" t="str">
        <f t="shared" si="435"/>
        <v>-</v>
      </c>
      <c r="AA521" s="3">
        <f t="shared" si="436"/>
        <v>351.99</v>
      </c>
      <c r="AB521" s="3">
        <f t="shared" ca="1" si="437"/>
        <v>83.234418668427438</v>
      </c>
      <c r="AC521" s="3">
        <f t="shared" ca="1" si="438"/>
        <v>4.2860372405310558</v>
      </c>
      <c r="AE521" s="3" t="str">
        <f t="shared" si="439"/>
        <v>1.25</v>
      </c>
      <c r="AF521" s="3" t="str">
        <f t="shared" si="440"/>
        <v>-</v>
      </c>
      <c r="AG521" s="3">
        <f t="shared" si="441"/>
        <v>351.99</v>
      </c>
      <c r="AH521" s="3">
        <f t="shared" ca="1" si="442"/>
        <v>83.234418668427438</v>
      </c>
      <c r="AI521" s="3">
        <f t="shared" ca="1" si="443"/>
        <v>4.0181599129978647</v>
      </c>
      <c r="AK521" s="3" t="str">
        <f t="shared" si="444"/>
        <v>1.25</v>
      </c>
      <c r="AL521" s="3" t="str">
        <f t="shared" si="445"/>
        <v>-</v>
      </c>
      <c r="AM521" s="3">
        <f t="shared" si="446"/>
        <v>351.99</v>
      </c>
      <c r="AN521" s="3">
        <f t="shared" ca="1" si="447"/>
        <v>83.234418668427438</v>
      </c>
      <c r="AO521" s="3">
        <f t="shared" ca="1" si="448"/>
        <v>3.7502825854646735</v>
      </c>
      <c r="AQ521" s="3" t="str">
        <f t="shared" si="449"/>
        <v>1.25</v>
      </c>
      <c r="AR521" s="3" t="str">
        <f t="shared" si="450"/>
        <v>-</v>
      </c>
      <c r="AS521" s="3">
        <f t="shared" si="451"/>
        <v>351.99</v>
      </c>
      <c r="AT521" s="3">
        <f t="shared" ca="1" si="452"/>
        <v>83.234418668427438</v>
      </c>
      <c r="AU521" s="3">
        <f t="shared" ca="1" si="453"/>
        <v>3.2145279303982917</v>
      </c>
      <c r="AW521" s="3" t="str">
        <f t="shared" si="454"/>
        <v>1.25</v>
      </c>
      <c r="AX521" s="3" t="str">
        <f t="shared" si="455"/>
        <v>-</v>
      </c>
      <c r="AY521" s="3">
        <f t="shared" si="456"/>
        <v>351.99</v>
      </c>
      <c r="AZ521" s="3">
        <f t="shared" ca="1" si="457"/>
        <v>83.234418668427438</v>
      </c>
      <c r="BA521" s="3">
        <f t="shared" ca="1" si="458"/>
        <v>2.6787732753319098</v>
      </c>
      <c r="BC521" s="3" t="str">
        <f t="shared" si="459"/>
        <v>1.25</v>
      </c>
      <c r="BD521" s="3" t="str">
        <f t="shared" si="460"/>
        <v>-</v>
      </c>
      <c r="BE521" s="3">
        <f t="shared" si="461"/>
        <v>351.99</v>
      </c>
      <c r="BF521" s="3">
        <f t="shared" ca="1" si="462"/>
        <v>83.234418668427438</v>
      </c>
      <c r="BG521" s="3">
        <f t="shared" ca="1" si="463"/>
        <v>1.6072639651991458</v>
      </c>
      <c r="BI521" s="3" t="str">
        <f t="shared" si="464"/>
        <v>1.25</v>
      </c>
      <c r="BJ521" s="3" t="str">
        <f t="shared" si="465"/>
        <v>-</v>
      </c>
      <c r="BK521" s="3">
        <f t="shared" si="466"/>
        <v>351.99</v>
      </c>
      <c r="BL521" s="3">
        <f t="shared" ca="1" si="467"/>
        <v>83.234418668427438</v>
      </c>
      <c r="BM521" s="3">
        <f t="shared" ca="1" si="468"/>
        <v>0.53575465506638198</v>
      </c>
    </row>
    <row r="522" spans="1:65" x14ac:dyDescent="0.3">
      <c r="A522" s="3" t="str">
        <f>'Forward collapse simulation'!B532</f>
        <v>1.25</v>
      </c>
      <c r="B522" s="3" t="str">
        <f>IF('Forward collapse simulation'!C532="","-",'Forward collapse simulation'!C532)</f>
        <v>-</v>
      </c>
      <c r="C522" s="3">
        <f>'Forward collapse simulation'!E532</f>
        <v>359.19</v>
      </c>
      <c r="D522" s="3">
        <f ca="1">'Forward collapse simulation'!AK532</f>
        <v>87.494691220418744</v>
      </c>
      <c r="E522" s="84">
        <f ca="1">'Forward collapse simulation'!AL532</f>
        <v>4.8303671845373755</v>
      </c>
      <c r="G522" s="3" t="str">
        <f t="shared" si="419"/>
        <v>1.25</v>
      </c>
      <c r="H522" s="3" t="str">
        <f t="shared" si="420"/>
        <v>-</v>
      </c>
      <c r="I522" s="3">
        <f t="shared" si="421"/>
        <v>359.19</v>
      </c>
      <c r="J522" s="3">
        <f t="shared" ca="1" si="422"/>
        <v>87.494691220418744</v>
      </c>
      <c r="K522" s="3">
        <f t="shared" ca="1" si="423"/>
        <v>4.5888488253105066</v>
      </c>
      <c r="M522" s="3" t="str">
        <f t="shared" si="424"/>
        <v>1.25</v>
      </c>
      <c r="N522" s="3" t="str">
        <f t="shared" si="425"/>
        <v>-</v>
      </c>
      <c r="O522" s="3">
        <f t="shared" si="426"/>
        <v>359.19</v>
      </c>
      <c r="P522" s="3">
        <f t="shared" ca="1" si="427"/>
        <v>87.494691220418744</v>
      </c>
      <c r="Q522" s="3">
        <f t="shared" ca="1" si="428"/>
        <v>4.3473304660836378</v>
      </c>
      <c r="R522" s="85"/>
      <c r="S522" s="3" t="str">
        <f t="shared" si="429"/>
        <v>1.25</v>
      </c>
      <c r="T522" s="3" t="str">
        <f t="shared" si="430"/>
        <v>-</v>
      </c>
      <c r="U522" s="3">
        <f t="shared" si="431"/>
        <v>359.19</v>
      </c>
      <c r="V522" s="3">
        <f t="shared" ca="1" si="432"/>
        <v>87.494691220418744</v>
      </c>
      <c r="W522" s="3">
        <f t="shared" ca="1" si="433"/>
        <v>4.105812106856769</v>
      </c>
      <c r="X522" s="85"/>
      <c r="Y522" s="3" t="str">
        <f t="shared" si="434"/>
        <v>1.25</v>
      </c>
      <c r="Z522" s="3" t="str">
        <f t="shared" si="435"/>
        <v>-</v>
      </c>
      <c r="AA522" s="3">
        <f t="shared" si="436"/>
        <v>359.19</v>
      </c>
      <c r="AB522" s="3">
        <f t="shared" ca="1" si="437"/>
        <v>87.494691220418744</v>
      </c>
      <c r="AC522" s="3">
        <f t="shared" ca="1" si="438"/>
        <v>3.8642937476299006</v>
      </c>
      <c r="AE522" s="3" t="str">
        <f t="shared" si="439"/>
        <v>1.25</v>
      </c>
      <c r="AF522" s="3" t="str">
        <f t="shared" si="440"/>
        <v>-</v>
      </c>
      <c r="AG522" s="3">
        <f t="shared" si="441"/>
        <v>359.19</v>
      </c>
      <c r="AH522" s="3">
        <f t="shared" ca="1" si="442"/>
        <v>87.494691220418744</v>
      </c>
      <c r="AI522" s="3">
        <f t="shared" ca="1" si="443"/>
        <v>3.6227753884030314</v>
      </c>
      <c r="AK522" s="3" t="str">
        <f t="shared" si="444"/>
        <v>1.25</v>
      </c>
      <c r="AL522" s="3" t="str">
        <f t="shared" si="445"/>
        <v>-</v>
      </c>
      <c r="AM522" s="3">
        <f t="shared" si="446"/>
        <v>359.19</v>
      </c>
      <c r="AN522" s="3">
        <f t="shared" ca="1" si="447"/>
        <v>87.494691220418744</v>
      </c>
      <c r="AO522" s="3">
        <f t="shared" ca="1" si="448"/>
        <v>3.3812570291761626</v>
      </c>
      <c r="AQ522" s="3" t="str">
        <f t="shared" si="449"/>
        <v>1.25</v>
      </c>
      <c r="AR522" s="3" t="str">
        <f t="shared" si="450"/>
        <v>-</v>
      </c>
      <c r="AS522" s="3">
        <f t="shared" si="451"/>
        <v>359.19</v>
      </c>
      <c r="AT522" s="3">
        <f t="shared" ca="1" si="452"/>
        <v>87.494691220418744</v>
      </c>
      <c r="AU522" s="3">
        <f t="shared" ca="1" si="453"/>
        <v>2.8982203107224254</v>
      </c>
      <c r="AW522" s="3" t="str">
        <f t="shared" si="454"/>
        <v>1.25</v>
      </c>
      <c r="AX522" s="3" t="str">
        <f t="shared" si="455"/>
        <v>-</v>
      </c>
      <c r="AY522" s="3">
        <f t="shared" si="456"/>
        <v>359.19</v>
      </c>
      <c r="AZ522" s="3">
        <f t="shared" ca="1" si="457"/>
        <v>87.494691220418744</v>
      </c>
      <c r="BA522" s="3">
        <f t="shared" ca="1" si="458"/>
        <v>2.4151835922686877</v>
      </c>
      <c r="BC522" s="3" t="str">
        <f t="shared" si="459"/>
        <v>1.25</v>
      </c>
      <c r="BD522" s="3" t="str">
        <f t="shared" si="460"/>
        <v>-</v>
      </c>
      <c r="BE522" s="3">
        <f t="shared" si="461"/>
        <v>359.19</v>
      </c>
      <c r="BF522" s="3">
        <f t="shared" ca="1" si="462"/>
        <v>87.494691220418744</v>
      </c>
      <c r="BG522" s="3">
        <f t="shared" ca="1" si="463"/>
        <v>1.4491101553612127</v>
      </c>
      <c r="BI522" s="3" t="str">
        <f t="shared" si="464"/>
        <v>1.25</v>
      </c>
      <c r="BJ522" s="3" t="str">
        <f t="shared" si="465"/>
        <v>-</v>
      </c>
      <c r="BK522" s="3">
        <f t="shared" si="466"/>
        <v>359.19</v>
      </c>
      <c r="BL522" s="3">
        <f t="shared" ca="1" si="467"/>
        <v>87.494691220418744</v>
      </c>
      <c r="BM522" s="3">
        <f t="shared" ca="1" si="468"/>
        <v>0.48303671845373758</v>
      </c>
    </row>
    <row r="523" spans="1:65" x14ac:dyDescent="0.3">
      <c r="A523" s="3" t="str">
        <f>'Forward collapse simulation'!B533</f>
        <v>1.25</v>
      </c>
      <c r="B523" s="3" t="str">
        <f>IF('Forward collapse simulation'!C533="","-",'Forward collapse simulation'!C533)</f>
        <v>-</v>
      </c>
      <c r="C523" s="3">
        <f>'Forward collapse simulation'!E533</f>
        <v>148.30000000000001</v>
      </c>
      <c r="D523" s="3">
        <f ca="1">'Forward collapse simulation'!AK533</f>
        <v>88.379066075249924</v>
      </c>
      <c r="E523" s="84">
        <f ca="1">'Forward collapse simulation'!AL533</f>
        <v>4.2403207135297496</v>
      </c>
      <c r="G523" s="3" t="str">
        <f t="shared" si="419"/>
        <v>1.25</v>
      </c>
      <c r="H523" s="3" t="str">
        <f t="shared" si="420"/>
        <v>-</v>
      </c>
      <c r="I523" s="3">
        <f t="shared" si="421"/>
        <v>148.30000000000001</v>
      </c>
      <c r="J523" s="3">
        <f t="shared" ca="1" si="422"/>
        <v>88.379066075249924</v>
      </c>
      <c r="K523" s="3">
        <f t="shared" ca="1" si="423"/>
        <v>4.0283046778532619</v>
      </c>
      <c r="M523" s="3" t="str">
        <f t="shared" si="424"/>
        <v>1.25</v>
      </c>
      <c r="N523" s="3" t="str">
        <f t="shared" si="425"/>
        <v>-</v>
      </c>
      <c r="O523" s="3">
        <f t="shared" si="426"/>
        <v>148.30000000000001</v>
      </c>
      <c r="P523" s="3">
        <f t="shared" ca="1" si="427"/>
        <v>88.379066075249924</v>
      </c>
      <c r="Q523" s="3">
        <f t="shared" ca="1" si="428"/>
        <v>3.8162886421767745</v>
      </c>
      <c r="R523" s="85"/>
      <c r="S523" s="3" t="str">
        <f t="shared" si="429"/>
        <v>1.25</v>
      </c>
      <c r="T523" s="3" t="str">
        <f t="shared" si="430"/>
        <v>-</v>
      </c>
      <c r="U523" s="3">
        <f t="shared" si="431"/>
        <v>148.30000000000001</v>
      </c>
      <c r="V523" s="3">
        <f t="shared" ca="1" si="432"/>
        <v>88.379066075249924</v>
      </c>
      <c r="W523" s="3">
        <f t="shared" ca="1" si="433"/>
        <v>3.6042726065002872</v>
      </c>
      <c r="X523" s="85"/>
      <c r="Y523" s="3" t="str">
        <f t="shared" si="434"/>
        <v>1.25</v>
      </c>
      <c r="Z523" s="3" t="str">
        <f t="shared" si="435"/>
        <v>-</v>
      </c>
      <c r="AA523" s="3">
        <f t="shared" si="436"/>
        <v>148.30000000000001</v>
      </c>
      <c r="AB523" s="3">
        <f t="shared" ca="1" si="437"/>
        <v>88.379066075249924</v>
      </c>
      <c r="AC523" s="3">
        <f t="shared" ca="1" si="438"/>
        <v>3.3922565708237999</v>
      </c>
      <c r="AE523" s="3" t="str">
        <f t="shared" si="439"/>
        <v>1.25</v>
      </c>
      <c r="AF523" s="3" t="str">
        <f t="shared" si="440"/>
        <v>-</v>
      </c>
      <c r="AG523" s="3">
        <f t="shared" si="441"/>
        <v>148.30000000000001</v>
      </c>
      <c r="AH523" s="3">
        <f t="shared" ca="1" si="442"/>
        <v>88.379066075249924</v>
      </c>
      <c r="AI523" s="3">
        <f t="shared" ca="1" si="443"/>
        <v>3.1802405351473122</v>
      </c>
      <c r="AK523" s="3" t="str">
        <f t="shared" si="444"/>
        <v>1.25</v>
      </c>
      <c r="AL523" s="3" t="str">
        <f t="shared" si="445"/>
        <v>-</v>
      </c>
      <c r="AM523" s="3">
        <f t="shared" si="446"/>
        <v>148.30000000000001</v>
      </c>
      <c r="AN523" s="3">
        <f t="shared" ca="1" si="447"/>
        <v>88.379066075249924</v>
      </c>
      <c r="AO523" s="3">
        <f t="shared" ca="1" si="448"/>
        <v>2.9682244994708245</v>
      </c>
      <c r="AQ523" s="3" t="str">
        <f t="shared" si="449"/>
        <v>1.25</v>
      </c>
      <c r="AR523" s="3" t="str">
        <f t="shared" si="450"/>
        <v>-</v>
      </c>
      <c r="AS523" s="3">
        <f t="shared" si="451"/>
        <v>148.30000000000001</v>
      </c>
      <c r="AT523" s="3">
        <f t="shared" ca="1" si="452"/>
        <v>88.379066075249924</v>
      </c>
      <c r="AU523" s="3">
        <f t="shared" ca="1" si="453"/>
        <v>2.5441924281178498</v>
      </c>
      <c r="AW523" s="3" t="str">
        <f t="shared" si="454"/>
        <v>1.25</v>
      </c>
      <c r="AX523" s="3" t="str">
        <f t="shared" si="455"/>
        <v>-</v>
      </c>
      <c r="AY523" s="3">
        <f t="shared" si="456"/>
        <v>148.30000000000001</v>
      </c>
      <c r="AZ523" s="3">
        <f t="shared" ca="1" si="457"/>
        <v>88.379066075249924</v>
      </c>
      <c r="BA523" s="3">
        <f t="shared" ca="1" si="458"/>
        <v>2.1201603567648748</v>
      </c>
      <c r="BC523" s="3" t="str">
        <f t="shared" si="459"/>
        <v>1.25</v>
      </c>
      <c r="BD523" s="3" t="str">
        <f t="shared" si="460"/>
        <v>-</v>
      </c>
      <c r="BE523" s="3">
        <f t="shared" si="461"/>
        <v>148.30000000000001</v>
      </c>
      <c r="BF523" s="3">
        <f t="shared" ca="1" si="462"/>
        <v>88.379066075249924</v>
      </c>
      <c r="BG523" s="3">
        <f t="shared" ca="1" si="463"/>
        <v>1.2720962140589249</v>
      </c>
      <c r="BI523" s="3" t="str">
        <f t="shared" si="464"/>
        <v>1.25</v>
      </c>
      <c r="BJ523" s="3" t="str">
        <f t="shared" si="465"/>
        <v>-</v>
      </c>
      <c r="BK523" s="3">
        <f t="shared" si="466"/>
        <v>148.30000000000001</v>
      </c>
      <c r="BL523" s="3">
        <f t="shared" ca="1" si="467"/>
        <v>88.379066075249924</v>
      </c>
      <c r="BM523" s="3">
        <f t="shared" ca="1" si="468"/>
        <v>0.42403207135297499</v>
      </c>
    </row>
    <row r="524" spans="1:65" x14ac:dyDescent="0.3">
      <c r="A524" s="3" t="str">
        <f>'Forward collapse simulation'!B534</f>
        <v>1.25</v>
      </c>
      <c r="B524" s="3" t="str">
        <f>IF('Forward collapse simulation'!C534="","-",'Forward collapse simulation'!C534)</f>
        <v>-</v>
      </c>
      <c r="C524" s="3">
        <f>'Forward collapse simulation'!E534</f>
        <v>162.72999999999999</v>
      </c>
      <c r="D524" s="3">
        <f ca="1">'Forward collapse simulation'!AK534</f>
        <v>84.184221500744272</v>
      </c>
      <c r="E524" s="84">
        <f ca="1">'Forward collapse simulation'!AL534</f>
        <v>3.6890085903861318</v>
      </c>
      <c r="G524" s="3" t="str">
        <f t="shared" si="419"/>
        <v>1.25</v>
      </c>
      <c r="H524" s="3" t="str">
        <f t="shared" si="420"/>
        <v>-</v>
      </c>
      <c r="I524" s="3">
        <f t="shared" si="421"/>
        <v>162.72999999999999</v>
      </c>
      <c r="J524" s="3">
        <f t="shared" ca="1" si="422"/>
        <v>84.184221500744272</v>
      </c>
      <c r="K524" s="3">
        <f t="shared" ca="1" si="423"/>
        <v>3.504558160866825</v>
      </c>
      <c r="M524" s="3" t="str">
        <f t="shared" si="424"/>
        <v>1.25</v>
      </c>
      <c r="N524" s="3" t="str">
        <f t="shared" si="425"/>
        <v>-</v>
      </c>
      <c r="O524" s="3">
        <f t="shared" si="426"/>
        <v>162.72999999999999</v>
      </c>
      <c r="P524" s="3">
        <f t="shared" ca="1" si="427"/>
        <v>84.184221500744272</v>
      </c>
      <c r="Q524" s="3">
        <f t="shared" ca="1" si="428"/>
        <v>3.3201077313475187</v>
      </c>
      <c r="R524" s="85"/>
      <c r="S524" s="3" t="str">
        <f t="shared" si="429"/>
        <v>1.25</v>
      </c>
      <c r="T524" s="3" t="str">
        <f t="shared" si="430"/>
        <v>-</v>
      </c>
      <c r="U524" s="3">
        <f t="shared" si="431"/>
        <v>162.72999999999999</v>
      </c>
      <c r="V524" s="3">
        <f t="shared" ca="1" si="432"/>
        <v>84.184221500744272</v>
      </c>
      <c r="W524" s="3">
        <f t="shared" ca="1" si="433"/>
        <v>3.1356573018282119</v>
      </c>
      <c r="X524" s="85"/>
      <c r="Y524" s="3" t="str">
        <f t="shared" si="434"/>
        <v>1.25</v>
      </c>
      <c r="Z524" s="3" t="str">
        <f t="shared" si="435"/>
        <v>-</v>
      </c>
      <c r="AA524" s="3">
        <f t="shared" si="436"/>
        <v>162.72999999999999</v>
      </c>
      <c r="AB524" s="3">
        <f t="shared" ca="1" si="437"/>
        <v>84.184221500744272</v>
      </c>
      <c r="AC524" s="3">
        <f t="shared" ca="1" si="438"/>
        <v>2.9512068723089055</v>
      </c>
      <c r="AE524" s="3" t="str">
        <f t="shared" si="439"/>
        <v>1.25</v>
      </c>
      <c r="AF524" s="3" t="str">
        <f t="shared" si="440"/>
        <v>-</v>
      </c>
      <c r="AG524" s="3">
        <f t="shared" si="441"/>
        <v>162.72999999999999</v>
      </c>
      <c r="AH524" s="3">
        <f t="shared" ca="1" si="442"/>
        <v>84.184221500744272</v>
      </c>
      <c r="AI524" s="3">
        <f t="shared" ca="1" si="443"/>
        <v>2.7667564427895988</v>
      </c>
      <c r="AK524" s="3" t="str">
        <f t="shared" si="444"/>
        <v>1.25</v>
      </c>
      <c r="AL524" s="3" t="str">
        <f t="shared" si="445"/>
        <v>-</v>
      </c>
      <c r="AM524" s="3">
        <f t="shared" si="446"/>
        <v>162.72999999999999</v>
      </c>
      <c r="AN524" s="3">
        <f t="shared" ca="1" si="447"/>
        <v>84.184221500744272</v>
      </c>
      <c r="AO524" s="3">
        <f t="shared" ca="1" si="448"/>
        <v>2.582306013270292</v>
      </c>
      <c r="AQ524" s="3" t="str">
        <f t="shared" si="449"/>
        <v>1.25</v>
      </c>
      <c r="AR524" s="3" t="str">
        <f t="shared" si="450"/>
        <v>-</v>
      </c>
      <c r="AS524" s="3">
        <f t="shared" si="451"/>
        <v>162.72999999999999</v>
      </c>
      <c r="AT524" s="3">
        <f t="shared" ca="1" si="452"/>
        <v>84.184221500744272</v>
      </c>
      <c r="AU524" s="3">
        <f t="shared" ca="1" si="453"/>
        <v>2.2134051542316788</v>
      </c>
      <c r="AW524" s="3" t="str">
        <f t="shared" si="454"/>
        <v>1.25</v>
      </c>
      <c r="AX524" s="3" t="str">
        <f t="shared" si="455"/>
        <v>-</v>
      </c>
      <c r="AY524" s="3">
        <f t="shared" si="456"/>
        <v>162.72999999999999</v>
      </c>
      <c r="AZ524" s="3">
        <f t="shared" ca="1" si="457"/>
        <v>84.184221500744272</v>
      </c>
      <c r="BA524" s="3">
        <f t="shared" ca="1" si="458"/>
        <v>1.8445042951930659</v>
      </c>
      <c r="BC524" s="3" t="str">
        <f t="shared" si="459"/>
        <v>1.25</v>
      </c>
      <c r="BD524" s="3" t="str">
        <f t="shared" si="460"/>
        <v>-</v>
      </c>
      <c r="BE524" s="3">
        <f t="shared" si="461"/>
        <v>162.72999999999999</v>
      </c>
      <c r="BF524" s="3">
        <f t="shared" ca="1" si="462"/>
        <v>84.184221500744272</v>
      </c>
      <c r="BG524" s="3">
        <f t="shared" ca="1" si="463"/>
        <v>1.1067025771158394</v>
      </c>
      <c r="BI524" s="3" t="str">
        <f t="shared" si="464"/>
        <v>1.25</v>
      </c>
      <c r="BJ524" s="3" t="str">
        <f t="shared" si="465"/>
        <v>-</v>
      </c>
      <c r="BK524" s="3">
        <f t="shared" si="466"/>
        <v>162.72999999999999</v>
      </c>
      <c r="BL524" s="3">
        <f t="shared" ca="1" si="467"/>
        <v>84.184221500744272</v>
      </c>
      <c r="BM524" s="3">
        <f t="shared" ca="1" si="468"/>
        <v>0.36890085903861319</v>
      </c>
    </row>
    <row r="525" spans="1:65" x14ac:dyDescent="0.3">
      <c r="A525" s="3" t="str">
        <f>'Forward collapse simulation'!B535</f>
        <v>1.25</v>
      </c>
      <c r="B525" s="3" t="str">
        <f>IF('Forward collapse simulation'!C535="","-",'Forward collapse simulation'!C535)</f>
        <v>-</v>
      </c>
      <c r="C525" s="3">
        <f>'Forward collapse simulation'!E535</f>
        <v>167.82</v>
      </c>
      <c r="D525" s="3">
        <f ca="1">'Forward collapse simulation'!AK535</f>
        <v>78.620285048097486</v>
      </c>
      <c r="E525" s="84">
        <f ca="1">'Forward collapse simulation'!AL535</f>
        <v>3.2646973927226104</v>
      </c>
      <c r="G525" s="3" t="str">
        <f t="shared" si="419"/>
        <v>1.25</v>
      </c>
      <c r="H525" s="3" t="str">
        <f t="shared" si="420"/>
        <v>-</v>
      </c>
      <c r="I525" s="3">
        <f t="shared" si="421"/>
        <v>167.82</v>
      </c>
      <c r="J525" s="3">
        <f t="shared" ca="1" si="422"/>
        <v>78.620285048097486</v>
      </c>
      <c r="K525" s="3">
        <f t="shared" ca="1" si="423"/>
        <v>3.1014625230864796</v>
      </c>
      <c r="M525" s="3" t="str">
        <f t="shared" si="424"/>
        <v>1.25</v>
      </c>
      <c r="N525" s="3" t="str">
        <f t="shared" si="425"/>
        <v>-</v>
      </c>
      <c r="O525" s="3">
        <f t="shared" si="426"/>
        <v>167.82</v>
      </c>
      <c r="P525" s="3">
        <f t="shared" ca="1" si="427"/>
        <v>78.620285048097486</v>
      </c>
      <c r="Q525" s="3">
        <f t="shared" ca="1" si="428"/>
        <v>2.9382276534503493</v>
      </c>
      <c r="R525" s="85"/>
      <c r="S525" s="3" t="str">
        <f t="shared" si="429"/>
        <v>1.25</v>
      </c>
      <c r="T525" s="3" t="str">
        <f t="shared" si="430"/>
        <v>-</v>
      </c>
      <c r="U525" s="3">
        <f t="shared" si="431"/>
        <v>167.82</v>
      </c>
      <c r="V525" s="3">
        <f t="shared" ca="1" si="432"/>
        <v>78.620285048097486</v>
      </c>
      <c r="W525" s="3">
        <f t="shared" ca="1" si="433"/>
        <v>2.7749927838142185</v>
      </c>
      <c r="X525" s="85"/>
      <c r="Y525" s="3" t="str">
        <f t="shared" si="434"/>
        <v>1.25</v>
      </c>
      <c r="Z525" s="3" t="str">
        <f t="shared" si="435"/>
        <v>-</v>
      </c>
      <c r="AA525" s="3">
        <f t="shared" si="436"/>
        <v>167.82</v>
      </c>
      <c r="AB525" s="3">
        <f t="shared" ca="1" si="437"/>
        <v>78.620285048097486</v>
      </c>
      <c r="AC525" s="3">
        <f t="shared" ca="1" si="438"/>
        <v>2.6117579141780887</v>
      </c>
      <c r="AE525" s="3" t="str">
        <f t="shared" si="439"/>
        <v>1.25</v>
      </c>
      <c r="AF525" s="3" t="str">
        <f t="shared" si="440"/>
        <v>-</v>
      </c>
      <c r="AG525" s="3">
        <f t="shared" si="441"/>
        <v>167.82</v>
      </c>
      <c r="AH525" s="3">
        <f t="shared" ca="1" si="442"/>
        <v>78.620285048097486</v>
      </c>
      <c r="AI525" s="3">
        <f t="shared" ca="1" si="443"/>
        <v>2.4485230445419579</v>
      </c>
      <c r="AK525" s="3" t="str">
        <f t="shared" si="444"/>
        <v>1.25</v>
      </c>
      <c r="AL525" s="3" t="str">
        <f t="shared" si="445"/>
        <v>-</v>
      </c>
      <c r="AM525" s="3">
        <f t="shared" si="446"/>
        <v>167.82</v>
      </c>
      <c r="AN525" s="3">
        <f t="shared" ca="1" si="447"/>
        <v>78.620285048097486</v>
      </c>
      <c r="AO525" s="3">
        <f t="shared" ca="1" si="448"/>
        <v>2.2852881749058271</v>
      </c>
      <c r="AQ525" s="3" t="str">
        <f t="shared" si="449"/>
        <v>1.25</v>
      </c>
      <c r="AR525" s="3" t="str">
        <f t="shared" si="450"/>
        <v>-</v>
      </c>
      <c r="AS525" s="3">
        <f t="shared" si="451"/>
        <v>167.82</v>
      </c>
      <c r="AT525" s="3">
        <f t="shared" ca="1" si="452"/>
        <v>78.620285048097486</v>
      </c>
      <c r="AU525" s="3">
        <f t="shared" ca="1" si="453"/>
        <v>1.9588184356335661</v>
      </c>
      <c r="AW525" s="3" t="str">
        <f t="shared" si="454"/>
        <v>1.25</v>
      </c>
      <c r="AX525" s="3" t="str">
        <f t="shared" si="455"/>
        <v>-</v>
      </c>
      <c r="AY525" s="3">
        <f t="shared" si="456"/>
        <v>167.82</v>
      </c>
      <c r="AZ525" s="3">
        <f t="shared" ca="1" si="457"/>
        <v>78.620285048097486</v>
      </c>
      <c r="BA525" s="3">
        <f t="shared" ca="1" si="458"/>
        <v>1.6323486963613052</v>
      </c>
      <c r="BC525" s="3" t="str">
        <f t="shared" si="459"/>
        <v>1.25</v>
      </c>
      <c r="BD525" s="3" t="str">
        <f t="shared" si="460"/>
        <v>-</v>
      </c>
      <c r="BE525" s="3">
        <f t="shared" si="461"/>
        <v>167.82</v>
      </c>
      <c r="BF525" s="3">
        <f t="shared" ca="1" si="462"/>
        <v>78.620285048097486</v>
      </c>
      <c r="BG525" s="3">
        <f t="shared" ca="1" si="463"/>
        <v>0.97940921781678303</v>
      </c>
      <c r="BI525" s="3" t="str">
        <f t="shared" si="464"/>
        <v>1.25</v>
      </c>
      <c r="BJ525" s="3" t="str">
        <f t="shared" si="465"/>
        <v>-</v>
      </c>
      <c r="BK525" s="3">
        <f t="shared" si="466"/>
        <v>167.82</v>
      </c>
      <c r="BL525" s="3">
        <f t="shared" ca="1" si="467"/>
        <v>78.620285048097486</v>
      </c>
      <c r="BM525" s="3">
        <f t="shared" ca="1" si="468"/>
        <v>0.32646973927226108</v>
      </c>
    </row>
    <row r="526" spans="1:65" x14ac:dyDescent="0.3">
      <c r="A526" s="3" t="str">
        <f>'Forward collapse simulation'!B536</f>
        <v>1.25</v>
      </c>
      <c r="B526" s="3" t="str">
        <f>IF('Forward collapse simulation'!C536="","-",'Forward collapse simulation'!C536)</f>
        <v>-</v>
      </c>
      <c r="C526" s="3">
        <f>'Forward collapse simulation'!E536</f>
        <v>166.03</v>
      </c>
      <c r="D526" s="3">
        <f>'Forward collapse simulation'!AK536</f>
        <v>-7.37</v>
      </c>
      <c r="E526" s="84">
        <f>'Forward collapse simulation'!AL536</f>
        <v>1.0609999999999999</v>
      </c>
      <c r="G526" s="3" t="str">
        <f t="shared" si="419"/>
        <v>1.25</v>
      </c>
      <c r="H526" s="3" t="str">
        <f t="shared" si="420"/>
        <v>-</v>
      </c>
      <c r="I526" s="3">
        <f t="shared" si="421"/>
        <v>166.03</v>
      </c>
      <c r="J526" s="3">
        <f t="shared" si="422"/>
        <v>-7.37</v>
      </c>
      <c r="K526" s="3">
        <f t="shared" si="423"/>
        <v>1.0079499999999999</v>
      </c>
      <c r="M526" s="3" t="str">
        <f t="shared" si="424"/>
        <v>1.25</v>
      </c>
      <c r="N526" s="3" t="str">
        <f t="shared" si="425"/>
        <v>-</v>
      </c>
      <c r="O526" s="3">
        <f t="shared" si="426"/>
        <v>166.03</v>
      </c>
      <c r="P526" s="3">
        <f t="shared" si="427"/>
        <v>-7.37</v>
      </c>
      <c r="Q526" s="3">
        <f t="shared" si="428"/>
        <v>0.95489999999999997</v>
      </c>
      <c r="R526" s="85"/>
      <c r="S526" s="3" t="str">
        <f t="shared" si="429"/>
        <v>1.25</v>
      </c>
      <c r="T526" s="3" t="str">
        <f t="shared" si="430"/>
        <v>-</v>
      </c>
      <c r="U526" s="3">
        <f t="shared" si="431"/>
        <v>166.03</v>
      </c>
      <c r="V526" s="3">
        <f t="shared" si="432"/>
        <v>-7.37</v>
      </c>
      <c r="W526" s="3">
        <f t="shared" si="433"/>
        <v>0.90184999999999993</v>
      </c>
      <c r="X526" s="85"/>
      <c r="Y526" s="3" t="str">
        <f t="shared" si="434"/>
        <v>1.25</v>
      </c>
      <c r="Z526" s="3" t="str">
        <f t="shared" si="435"/>
        <v>-</v>
      </c>
      <c r="AA526" s="3">
        <f t="shared" si="436"/>
        <v>166.03</v>
      </c>
      <c r="AB526" s="3">
        <f t="shared" si="437"/>
        <v>-7.37</v>
      </c>
      <c r="AC526" s="3">
        <f t="shared" si="438"/>
        <v>0.8488</v>
      </c>
      <c r="AE526" s="3" t="str">
        <f t="shared" si="439"/>
        <v>1.25</v>
      </c>
      <c r="AF526" s="3" t="str">
        <f t="shared" si="440"/>
        <v>-</v>
      </c>
      <c r="AG526" s="3">
        <f t="shared" si="441"/>
        <v>166.03</v>
      </c>
      <c r="AH526" s="3">
        <f t="shared" si="442"/>
        <v>-7.37</v>
      </c>
      <c r="AI526" s="3">
        <f t="shared" si="443"/>
        <v>0.79574999999999996</v>
      </c>
      <c r="AK526" s="3" t="str">
        <f t="shared" si="444"/>
        <v>1.25</v>
      </c>
      <c r="AL526" s="3" t="str">
        <f t="shared" si="445"/>
        <v>-</v>
      </c>
      <c r="AM526" s="3">
        <f t="shared" si="446"/>
        <v>166.03</v>
      </c>
      <c r="AN526" s="3">
        <f t="shared" si="447"/>
        <v>-7.37</v>
      </c>
      <c r="AO526" s="3">
        <f t="shared" si="448"/>
        <v>0.74269999999999992</v>
      </c>
      <c r="AQ526" s="3" t="str">
        <f t="shared" si="449"/>
        <v>1.25</v>
      </c>
      <c r="AR526" s="3" t="str">
        <f t="shared" si="450"/>
        <v>-</v>
      </c>
      <c r="AS526" s="3">
        <f t="shared" si="451"/>
        <v>166.03</v>
      </c>
      <c r="AT526" s="3">
        <f t="shared" si="452"/>
        <v>-7.37</v>
      </c>
      <c r="AU526" s="3">
        <f t="shared" si="453"/>
        <v>0.63659999999999994</v>
      </c>
      <c r="AW526" s="3" t="str">
        <f t="shared" si="454"/>
        <v>1.25</v>
      </c>
      <c r="AX526" s="3" t="str">
        <f t="shared" si="455"/>
        <v>-</v>
      </c>
      <c r="AY526" s="3">
        <f t="shared" si="456"/>
        <v>166.03</v>
      </c>
      <c r="AZ526" s="3">
        <f t="shared" si="457"/>
        <v>-7.37</v>
      </c>
      <c r="BA526" s="3">
        <f t="shared" si="458"/>
        <v>0.53049999999999997</v>
      </c>
      <c r="BC526" s="3" t="str">
        <f t="shared" si="459"/>
        <v>1.25</v>
      </c>
      <c r="BD526" s="3" t="str">
        <f t="shared" si="460"/>
        <v>-</v>
      </c>
      <c r="BE526" s="3">
        <f t="shared" si="461"/>
        <v>166.03</v>
      </c>
      <c r="BF526" s="3">
        <f t="shared" si="462"/>
        <v>-7.37</v>
      </c>
      <c r="BG526" s="3">
        <f t="shared" si="463"/>
        <v>0.31829999999999997</v>
      </c>
      <c r="BI526" s="3" t="str">
        <f t="shared" si="464"/>
        <v>1.25</v>
      </c>
      <c r="BJ526" s="3" t="str">
        <f t="shared" si="465"/>
        <v>-</v>
      </c>
      <c r="BK526" s="3">
        <f t="shared" si="466"/>
        <v>166.03</v>
      </c>
      <c r="BL526" s="3">
        <f t="shared" si="467"/>
        <v>-7.37</v>
      </c>
      <c r="BM526" s="3">
        <f t="shared" si="468"/>
        <v>0.1061</v>
      </c>
    </row>
    <row r="527" spans="1:65" x14ac:dyDescent="0.3">
      <c r="A527" s="3" t="str">
        <f>'Forward collapse simulation'!B537</f>
        <v>1.25</v>
      </c>
      <c r="B527" s="3" t="str">
        <f>IF('Forward collapse simulation'!C537="","-",'Forward collapse simulation'!C537)</f>
        <v>-</v>
      </c>
      <c r="C527" s="3">
        <f>'Forward collapse simulation'!E537</f>
        <v>163.72999999999999</v>
      </c>
      <c r="D527" s="3">
        <f>'Forward collapse simulation'!AK537</f>
        <v>-38.72</v>
      </c>
      <c r="E527" s="84">
        <f>'Forward collapse simulation'!AL537</f>
        <v>0.92400000000000004</v>
      </c>
      <c r="G527" s="3" t="str">
        <f t="shared" si="419"/>
        <v>1.25</v>
      </c>
      <c r="H527" s="3" t="str">
        <f t="shared" si="420"/>
        <v>-</v>
      </c>
      <c r="I527" s="3">
        <f t="shared" si="421"/>
        <v>163.72999999999999</v>
      </c>
      <c r="J527" s="3">
        <f t="shared" si="422"/>
        <v>-38.72</v>
      </c>
      <c r="K527" s="3">
        <f t="shared" si="423"/>
        <v>0.87780000000000002</v>
      </c>
      <c r="M527" s="3" t="str">
        <f t="shared" si="424"/>
        <v>1.25</v>
      </c>
      <c r="N527" s="3" t="str">
        <f t="shared" si="425"/>
        <v>-</v>
      </c>
      <c r="O527" s="3">
        <f t="shared" si="426"/>
        <v>163.72999999999999</v>
      </c>
      <c r="P527" s="3">
        <f t="shared" si="427"/>
        <v>-38.72</v>
      </c>
      <c r="Q527" s="3">
        <f t="shared" si="428"/>
        <v>0.83160000000000001</v>
      </c>
      <c r="R527" s="85"/>
      <c r="S527" s="3" t="str">
        <f t="shared" si="429"/>
        <v>1.25</v>
      </c>
      <c r="T527" s="3" t="str">
        <f t="shared" si="430"/>
        <v>-</v>
      </c>
      <c r="U527" s="3">
        <f t="shared" si="431"/>
        <v>163.72999999999999</v>
      </c>
      <c r="V527" s="3">
        <f t="shared" si="432"/>
        <v>-38.72</v>
      </c>
      <c r="W527" s="3">
        <f t="shared" si="433"/>
        <v>0.78539999999999999</v>
      </c>
      <c r="X527" s="85"/>
      <c r="Y527" s="3" t="str">
        <f t="shared" si="434"/>
        <v>1.25</v>
      </c>
      <c r="Z527" s="3" t="str">
        <f t="shared" si="435"/>
        <v>-</v>
      </c>
      <c r="AA527" s="3">
        <f t="shared" si="436"/>
        <v>163.72999999999999</v>
      </c>
      <c r="AB527" s="3">
        <f t="shared" si="437"/>
        <v>-38.72</v>
      </c>
      <c r="AC527" s="3">
        <f t="shared" si="438"/>
        <v>0.73920000000000008</v>
      </c>
      <c r="AE527" s="3" t="str">
        <f t="shared" si="439"/>
        <v>1.25</v>
      </c>
      <c r="AF527" s="3" t="str">
        <f t="shared" si="440"/>
        <v>-</v>
      </c>
      <c r="AG527" s="3">
        <f t="shared" si="441"/>
        <v>163.72999999999999</v>
      </c>
      <c r="AH527" s="3">
        <f t="shared" si="442"/>
        <v>-38.72</v>
      </c>
      <c r="AI527" s="3">
        <f t="shared" si="443"/>
        <v>0.69300000000000006</v>
      </c>
      <c r="AK527" s="3" t="str">
        <f t="shared" si="444"/>
        <v>1.25</v>
      </c>
      <c r="AL527" s="3" t="str">
        <f t="shared" si="445"/>
        <v>-</v>
      </c>
      <c r="AM527" s="3">
        <f t="shared" si="446"/>
        <v>163.72999999999999</v>
      </c>
      <c r="AN527" s="3">
        <f t="shared" si="447"/>
        <v>-38.72</v>
      </c>
      <c r="AO527" s="3">
        <f t="shared" si="448"/>
        <v>0.64680000000000004</v>
      </c>
      <c r="AQ527" s="3" t="str">
        <f t="shared" si="449"/>
        <v>1.25</v>
      </c>
      <c r="AR527" s="3" t="str">
        <f t="shared" si="450"/>
        <v>-</v>
      </c>
      <c r="AS527" s="3">
        <f t="shared" si="451"/>
        <v>163.72999999999999</v>
      </c>
      <c r="AT527" s="3">
        <f t="shared" si="452"/>
        <v>-38.72</v>
      </c>
      <c r="AU527" s="3">
        <f t="shared" si="453"/>
        <v>0.5544</v>
      </c>
      <c r="AW527" s="3" t="str">
        <f t="shared" si="454"/>
        <v>1.25</v>
      </c>
      <c r="AX527" s="3" t="str">
        <f t="shared" si="455"/>
        <v>-</v>
      </c>
      <c r="AY527" s="3">
        <f t="shared" si="456"/>
        <v>163.72999999999999</v>
      </c>
      <c r="AZ527" s="3">
        <f t="shared" si="457"/>
        <v>-38.72</v>
      </c>
      <c r="BA527" s="3">
        <f t="shared" si="458"/>
        <v>0.46200000000000002</v>
      </c>
      <c r="BC527" s="3" t="str">
        <f t="shared" si="459"/>
        <v>1.25</v>
      </c>
      <c r="BD527" s="3" t="str">
        <f t="shared" si="460"/>
        <v>-</v>
      </c>
      <c r="BE527" s="3">
        <f t="shared" si="461"/>
        <v>163.72999999999999</v>
      </c>
      <c r="BF527" s="3">
        <f t="shared" si="462"/>
        <v>-38.72</v>
      </c>
      <c r="BG527" s="3">
        <f t="shared" si="463"/>
        <v>0.2772</v>
      </c>
      <c r="BI527" s="3" t="str">
        <f t="shared" si="464"/>
        <v>1.25</v>
      </c>
      <c r="BJ527" s="3" t="str">
        <f t="shared" si="465"/>
        <v>-</v>
      </c>
      <c r="BK527" s="3">
        <f t="shared" si="466"/>
        <v>163.72999999999999</v>
      </c>
      <c r="BL527" s="3">
        <f t="shared" si="467"/>
        <v>-38.72</v>
      </c>
      <c r="BM527" s="3">
        <f t="shared" si="468"/>
        <v>9.240000000000001E-2</v>
      </c>
    </row>
    <row r="528" spans="1:65" x14ac:dyDescent="0.3">
      <c r="A528" s="3" t="str">
        <f>'Forward collapse simulation'!B538</f>
        <v>1.25</v>
      </c>
      <c r="B528" s="3" t="str">
        <f>IF('Forward collapse simulation'!C538="","-",'Forward collapse simulation'!C538)</f>
        <v>-</v>
      </c>
      <c r="C528" s="3">
        <f>'Forward collapse simulation'!E538</f>
        <v>157.65</v>
      </c>
      <c r="D528" s="3">
        <f>'Forward collapse simulation'!AK538</f>
        <v>-65.849999999999994</v>
      </c>
      <c r="E528" s="84">
        <f>'Forward collapse simulation'!AL538</f>
        <v>0.80300000000000005</v>
      </c>
      <c r="G528" s="3" t="str">
        <f t="shared" si="419"/>
        <v>1.25</v>
      </c>
      <c r="H528" s="3" t="str">
        <f t="shared" si="420"/>
        <v>-</v>
      </c>
      <c r="I528" s="3">
        <f t="shared" si="421"/>
        <v>157.65</v>
      </c>
      <c r="J528" s="3">
        <f t="shared" si="422"/>
        <v>-65.849999999999994</v>
      </c>
      <c r="K528" s="3">
        <f t="shared" si="423"/>
        <v>0.76285000000000003</v>
      </c>
      <c r="M528" s="3" t="str">
        <f t="shared" si="424"/>
        <v>1.25</v>
      </c>
      <c r="N528" s="3" t="str">
        <f t="shared" si="425"/>
        <v>-</v>
      </c>
      <c r="O528" s="3">
        <f t="shared" si="426"/>
        <v>157.65</v>
      </c>
      <c r="P528" s="3">
        <f t="shared" si="427"/>
        <v>-65.849999999999994</v>
      </c>
      <c r="Q528" s="3">
        <f t="shared" si="428"/>
        <v>0.72270000000000001</v>
      </c>
      <c r="R528" s="85"/>
      <c r="S528" s="3" t="str">
        <f t="shared" si="429"/>
        <v>1.25</v>
      </c>
      <c r="T528" s="3" t="str">
        <f t="shared" si="430"/>
        <v>-</v>
      </c>
      <c r="U528" s="3">
        <f t="shared" si="431"/>
        <v>157.65</v>
      </c>
      <c r="V528" s="3">
        <f t="shared" si="432"/>
        <v>-65.849999999999994</v>
      </c>
      <c r="W528" s="3">
        <f t="shared" si="433"/>
        <v>0.68254999999999999</v>
      </c>
      <c r="X528" s="85"/>
      <c r="Y528" s="3" t="str">
        <f t="shared" si="434"/>
        <v>1.25</v>
      </c>
      <c r="Z528" s="3" t="str">
        <f t="shared" si="435"/>
        <v>-</v>
      </c>
      <c r="AA528" s="3">
        <f t="shared" si="436"/>
        <v>157.65</v>
      </c>
      <c r="AB528" s="3">
        <f t="shared" si="437"/>
        <v>-65.849999999999994</v>
      </c>
      <c r="AC528" s="3">
        <f t="shared" si="438"/>
        <v>0.64240000000000008</v>
      </c>
      <c r="AE528" s="3" t="str">
        <f t="shared" si="439"/>
        <v>1.25</v>
      </c>
      <c r="AF528" s="3" t="str">
        <f t="shared" si="440"/>
        <v>-</v>
      </c>
      <c r="AG528" s="3">
        <f t="shared" si="441"/>
        <v>157.65</v>
      </c>
      <c r="AH528" s="3">
        <f t="shared" si="442"/>
        <v>-65.849999999999994</v>
      </c>
      <c r="AI528" s="3">
        <f t="shared" si="443"/>
        <v>0.60225000000000006</v>
      </c>
      <c r="AK528" s="3" t="str">
        <f t="shared" si="444"/>
        <v>1.25</v>
      </c>
      <c r="AL528" s="3" t="str">
        <f t="shared" si="445"/>
        <v>-</v>
      </c>
      <c r="AM528" s="3">
        <f t="shared" si="446"/>
        <v>157.65</v>
      </c>
      <c r="AN528" s="3">
        <f t="shared" si="447"/>
        <v>-65.849999999999994</v>
      </c>
      <c r="AO528" s="3">
        <f t="shared" si="448"/>
        <v>0.56210000000000004</v>
      </c>
      <c r="AQ528" s="3" t="str">
        <f t="shared" si="449"/>
        <v>1.25</v>
      </c>
      <c r="AR528" s="3" t="str">
        <f t="shared" si="450"/>
        <v>-</v>
      </c>
      <c r="AS528" s="3">
        <f t="shared" si="451"/>
        <v>157.65</v>
      </c>
      <c r="AT528" s="3">
        <f t="shared" si="452"/>
        <v>-65.849999999999994</v>
      </c>
      <c r="AU528" s="3">
        <f t="shared" si="453"/>
        <v>0.48180000000000001</v>
      </c>
      <c r="AW528" s="3" t="str">
        <f t="shared" si="454"/>
        <v>1.25</v>
      </c>
      <c r="AX528" s="3" t="str">
        <f t="shared" si="455"/>
        <v>-</v>
      </c>
      <c r="AY528" s="3">
        <f t="shared" si="456"/>
        <v>157.65</v>
      </c>
      <c r="AZ528" s="3">
        <f t="shared" si="457"/>
        <v>-65.849999999999994</v>
      </c>
      <c r="BA528" s="3">
        <f t="shared" si="458"/>
        <v>0.40150000000000002</v>
      </c>
      <c r="BC528" s="3" t="str">
        <f t="shared" si="459"/>
        <v>1.25</v>
      </c>
      <c r="BD528" s="3" t="str">
        <f t="shared" si="460"/>
        <v>-</v>
      </c>
      <c r="BE528" s="3">
        <f t="shared" si="461"/>
        <v>157.65</v>
      </c>
      <c r="BF528" s="3">
        <f t="shared" si="462"/>
        <v>-65.849999999999994</v>
      </c>
      <c r="BG528" s="3">
        <f t="shared" si="463"/>
        <v>0.2409</v>
      </c>
      <c r="BI528" s="3" t="str">
        <f t="shared" si="464"/>
        <v>1.25</v>
      </c>
      <c r="BJ528" s="3" t="str">
        <f t="shared" si="465"/>
        <v>-</v>
      </c>
      <c r="BK528" s="3">
        <f t="shared" si="466"/>
        <v>157.65</v>
      </c>
      <c r="BL528" s="3">
        <f t="shared" si="467"/>
        <v>-65.849999999999994</v>
      </c>
      <c r="BM528" s="3">
        <f t="shared" si="468"/>
        <v>8.030000000000001E-2</v>
      </c>
    </row>
    <row r="529" spans="1:65" x14ac:dyDescent="0.3">
      <c r="A529" s="3" t="str">
        <f>'Forward collapse simulation'!B539</f>
        <v>1.25</v>
      </c>
      <c r="B529" s="3" t="str">
        <f>IF('Forward collapse simulation'!C539="","-",'Forward collapse simulation'!C539)</f>
        <v>-</v>
      </c>
      <c r="C529" s="3">
        <f>'Forward collapse simulation'!E539</f>
        <v>135</v>
      </c>
      <c r="D529" s="3">
        <f>'Forward collapse simulation'!AK539</f>
        <v>-84.2</v>
      </c>
      <c r="E529" s="84">
        <f>'Forward collapse simulation'!AL539</f>
        <v>0.75600000000000001</v>
      </c>
      <c r="G529" s="3" t="str">
        <f t="shared" si="419"/>
        <v>1.25</v>
      </c>
      <c r="H529" s="3" t="str">
        <f t="shared" si="420"/>
        <v>-</v>
      </c>
      <c r="I529" s="3">
        <f t="shared" si="421"/>
        <v>135</v>
      </c>
      <c r="J529" s="3">
        <f t="shared" si="422"/>
        <v>-84.2</v>
      </c>
      <c r="K529" s="3">
        <f t="shared" si="423"/>
        <v>0.71819999999999995</v>
      </c>
      <c r="M529" s="3" t="str">
        <f t="shared" si="424"/>
        <v>1.25</v>
      </c>
      <c r="N529" s="3" t="str">
        <f t="shared" si="425"/>
        <v>-</v>
      </c>
      <c r="O529" s="3">
        <f t="shared" si="426"/>
        <v>135</v>
      </c>
      <c r="P529" s="3">
        <f t="shared" si="427"/>
        <v>-84.2</v>
      </c>
      <c r="Q529" s="3">
        <f t="shared" si="428"/>
        <v>0.6804</v>
      </c>
      <c r="R529" s="85"/>
      <c r="S529" s="3" t="str">
        <f t="shared" si="429"/>
        <v>1.25</v>
      </c>
      <c r="T529" s="3" t="str">
        <f t="shared" si="430"/>
        <v>-</v>
      </c>
      <c r="U529" s="3">
        <f t="shared" si="431"/>
        <v>135</v>
      </c>
      <c r="V529" s="3">
        <f t="shared" si="432"/>
        <v>-84.2</v>
      </c>
      <c r="W529" s="3">
        <f t="shared" si="433"/>
        <v>0.64259999999999995</v>
      </c>
      <c r="X529" s="85"/>
      <c r="Y529" s="3" t="str">
        <f t="shared" si="434"/>
        <v>1.25</v>
      </c>
      <c r="Z529" s="3" t="str">
        <f t="shared" si="435"/>
        <v>-</v>
      </c>
      <c r="AA529" s="3">
        <f t="shared" si="436"/>
        <v>135</v>
      </c>
      <c r="AB529" s="3">
        <f t="shared" si="437"/>
        <v>-84.2</v>
      </c>
      <c r="AC529" s="3">
        <f t="shared" si="438"/>
        <v>0.6048</v>
      </c>
      <c r="AE529" s="3" t="str">
        <f t="shared" si="439"/>
        <v>1.25</v>
      </c>
      <c r="AF529" s="3" t="str">
        <f t="shared" si="440"/>
        <v>-</v>
      </c>
      <c r="AG529" s="3">
        <f t="shared" si="441"/>
        <v>135</v>
      </c>
      <c r="AH529" s="3">
        <f t="shared" si="442"/>
        <v>-84.2</v>
      </c>
      <c r="AI529" s="3">
        <f t="shared" si="443"/>
        <v>0.56699999999999995</v>
      </c>
      <c r="AK529" s="3" t="str">
        <f t="shared" si="444"/>
        <v>1.25</v>
      </c>
      <c r="AL529" s="3" t="str">
        <f t="shared" si="445"/>
        <v>-</v>
      </c>
      <c r="AM529" s="3">
        <f t="shared" si="446"/>
        <v>135</v>
      </c>
      <c r="AN529" s="3">
        <f t="shared" si="447"/>
        <v>-84.2</v>
      </c>
      <c r="AO529" s="3">
        <f t="shared" si="448"/>
        <v>0.5292</v>
      </c>
      <c r="AQ529" s="3" t="str">
        <f t="shared" si="449"/>
        <v>1.25</v>
      </c>
      <c r="AR529" s="3" t="str">
        <f t="shared" si="450"/>
        <v>-</v>
      </c>
      <c r="AS529" s="3">
        <f t="shared" si="451"/>
        <v>135</v>
      </c>
      <c r="AT529" s="3">
        <f t="shared" si="452"/>
        <v>-84.2</v>
      </c>
      <c r="AU529" s="3">
        <f t="shared" si="453"/>
        <v>0.4536</v>
      </c>
      <c r="AW529" s="3" t="str">
        <f t="shared" si="454"/>
        <v>1.25</v>
      </c>
      <c r="AX529" s="3" t="str">
        <f t="shared" si="455"/>
        <v>-</v>
      </c>
      <c r="AY529" s="3">
        <f t="shared" si="456"/>
        <v>135</v>
      </c>
      <c r="AZ529" s="3">
        <f t="shared" si="457"/>
        <v>-84.2</v>
      </c>
      <c r="BA529" s="3">
        <f t="shared" si="458"/>
        <v>0.378</v>
      </c>
      <c r="BC529" s="3" t="str">
        <f t="shared" si="459"/>
        <v>1.25</v>
      </c>
      <c r="BD529" s="3" t="str">
        <f t="shared" si="460"/>
        <v>-</v>
      </c>
      <c r="BE529" s="3">
        <f t="shared" si="461"/>
        <v>135</v>
      </c>
      <c r="BF529" s="3">
        <f t="shared" si="462"/>
        <v>-84.2</v>
      </c>
      <c r="BG529" s="3">
        <f t="shared" si="463"/>
        <v>0.2268</v>
      </c>
      <c r="BI529" s="3" t="str">
        <f t="shared" si="464"/>
        <v>1.25</v>
      </c>
      <c r="BJ529" s="3" t="str">
        <f t="shared" si="465"/>
        <v>-</v>
      </c>
      <c r="BK529" s="3">
        <f t="shared" si="466"/>
        <v>135</v>
      </c>
      <c r="BL529" s="3">
        <f t="shared" si="467"/>
        <v>-84.2</v>
      </c>
      <c r="BM529" s="3">
        <f t="shared" si="468"/>
        <v>7.5600000000000001E-2</v>
      </c>
    </row>
    <row r="530" spans="1:65" x14ac:dyDescent="0.3">
      <c r="A530" s="3" t="str">
        <f>'Forward collapse simulation'!B540</f>
        <v>1.25</v>
      </c>
      <c r="B530" s="3" t="str">
        <f>IF('Forward collapse simulation'!C540="","-",'Forward collapse simulation'!C540)</f>
        <v>1.26</v>
      </c>
      <c r="C530" s="3">
        <f>'Forward collapse simulation'!E540</f>
        <v>80.900000000000006</v>
      </c>
      <c r="D530" s="3">
        <f>'Forward collapse simulation'!AK540</f>
        <v>4.8600000000000003</v>
      </c>
      <c r="E530" s="84">
        <f>'Forward collapse simulation'!AL540</f>
        <v>3.9039999999999999</v>
      </c>
      <c r="G530" s="3" t="str">
        <f t="shared" si="419"/>
        <v>1.25</v>
      </c>
      <c r="H530" s="3" t="str">
        <f t="shared" si="420"/>
        <v>1.26</v>
      </c>
      <c r="I530" s="3">
        <f t="shared" si="421"/>
        <v>80.900000000000006</v>
      </c>
      <c r="J530" s="3">
        <f t="shared" si="422"/>
        <v>4.8600000000000003</v>
      </c>
      <c r="K530" s="3">
        <f t="shared" si="423"/>
        <v>3.9039999999999999</v>
      </c>
      <c r="M530" s="3" t="str">
        <f t="shared" si="424"/>
        <v>1.25</v>
      </c>
      <c r="N530" s="3" t="str">
        <f t="shared" si="425"/>
        <v>1.26</v>
      </c>
      <c r="O530" s="3">
        <f t="shared" si="426"/>
        <v>80.900000000000006</v>
      </c>
      <c r="P530" s="3">
        <f t="shared" si="427"/>
        <v>4.8600000000000003</v>
      </c>
      <c r="Q530" s="3">
        <f t="shared" si="428"/>
        <v>3.9039999999999999</v>
      </c>
      <c r="R530" s="85"/>
      <c r="S530" s="3" t="str">
        <f t="shared" si="429"/>
        <v>1.25</v>
      </c>
      <c r="T530" s="3" t="str">
        <f t="shared" si="430"/>
        <v>1.26</v>
      </c>
      <c r="U530" s="3">
        <f t="shared" si="431"/>
        <v>80.900000000000006</v>
      </c>
      <c r="V530" s="3">
        <f t="shared" si="432"/>
        <v>4.8600000000000003</v>
      </c>
      <c r="W530" s="3">
        <f t="shared" si="433"/>
        <v>3.9039999999999999</v>
      </c>
      <c r="X530" s="85"/>
      <c r="Y530" s="3" t="str">
        <f t="shared" si="434"/>
        <v>1.25</v>
      </c>
      <c r="Z530" s="3" t="str">
        <f t="shared" si="435"/>
        <v>1.26</v>
      </c>
      <c r="AA530" s="3">
        <f t="shared" si="436"/>
        <v>80.900000000000006</v>
      </c>
      <c r="AB530" s="3">
        <f t="shared" si="437"/>
        <v>4.8600000000000003</v>
      </c>
      <c r="AC530" s="3">
        <f t="shared" si="438"/>
        <v>3.9039999999999999</v>
      </c>
      <c r="AE530" s="3" t="str">
        <f t="shared" si="439"/>
        <v>1.25</v>
      </c>
      <c r="AF530" s="3" t="str">
        <f t="shared" si="440"/>
        <v>1.26</v>
      </c>
      <c r="AG530" s="3">
        <f t="shared" si="441"/>
        <v>80.900000000000006</v>
      </c>
      <c r="AH530" s="3">
        <f t="shared" si="442"/>
        <v>4.8600000000000003</v>
      </c>
      <c r="AI530" s="3">
        <f t="shared" si="443"/>
        <v>3.9039999999999999</v>
      </c>
      <c r="AK530" s="3" t="str">
        <f t="shared" si="444"/>
        <v>1.25</v>
      </c>
      <c r="AL530" s="3" t="str">
        <f t="shared" si="445"/>
        <v>1.26</v>
      </c>
      <c r="AM530" s="3">
        <f t="shared" si="446"/>
        <v>80.900000000000006</v>
      </c>
      <c r="AN530" s="3">
        <f t="shared" si="447"/>
        <v>4.8600000000000003</v>
      </c>
      <c r="AO530" s="3">
        <f t="shared" si="448"/>
        <v>3.9039999999999999</v>
      </c>
      <c r="AQ530" s="3" t="str">
        <f t="shared" si="449"/>
        <v>1.25</v>
      </c>
      <c r="AR530" s="3" t="str">
        <f t="shared" si="450"/>
        <v>1.26</v>
      </c>
      <c r="AS530" s="3">
        <f t="shared" si="451"/>
        <v>80.900000000000006</v>
      </c>
      <c r="AT530" s="3">
        <f t="shared" si="452"/>
        <v>4.8600000000000003</v>
      </c>
      <c r="AU530" s="3">
        <f t="shared" si="453"/>
        <v>3.9039999999999999</v>
      </c>
      <c r="AW530" s="3" t="str">
        <f t="shared" si="454"/>
        <v>1.25</v>
      </c>
      <c r="AX530" s="3" t="str">
        <f t="shared" si="455"/>
        <v>1.26</v>
      </c>
      <c r="AY530" s="3">
        <f t="shared" si="456"/>
        <v>80.900000000000006</v>
      </c>
      <c r="AZ530" s="3">
        <f t="shared" si="457"/>
        <v>4.8600000000000003</v>
      </c>
      <c r="BA530" s="3">
        <f t="shared" si="458"/>
        <v>3.9039999999999999</v>
      </c>
      <c r="BC530" s="3" t="str">
        <f t="shared" si="459"/>
        <v>1.25</v>
      </c>
      <c r="BD530" s="3" t="str">
        <f t="shared" si="460"/>
        <v>1.26</v>
      </c>
      <c r="BE530" s="3">
        <f t="shared" si="461"/>
        <v>80.900000000000006</v>
      </c>
      <c r="BF530" s="3">
        <f t="shared" si="462"/>
        <v>4.8600000000000003</v>
      </c>
      <c r="BG530" s="3">
        <f t="shared" si="463"/>
        <v>3.9039999999999999</v>
      </c>
      <c r="BI530" s="3" t="str">
        <f t="shared" si="464"/>
        <v>1.25</v>
      </c>
      <c r="BJ530" s="3" t="str">
        <f t="shared" si="465"/>
        <v>1.26</v>
      </c>
      <c r="BK530" s="3">
        <f t="shared" si="466"/>
        <v>80.900000000000006</v>
      </c>
      <c r="BL530" s="3">
        <f t="shared" si="467"/>
        <v>4.8600000000000003</v>
      </c>
      <c r="BM530" s="3">
        <f t="shared" si="468"/>
        <v>3.9039999999999999</v>
      </c>
    </row>
    <row r="531" spans="1:65" x14ac:dyDescent="0.3">
      <c r="A531" s="3" t="str">
        <f>'Forward collapse simulation'!B541</f>
        <v>1.20</v>
      </c>
      <c r="B531" s="3" t="str">
        <f>IF('Forward collapse simulation'!C541="","-",'Forward collapse simulation'!C541)</f>
        <v>1.11</v>
      </c>
      <c r="C531" s="3">
        <f>'Forward collapse simulation'!E541</f>
        <v>192.7</v>
      </c>
      <c r="D531" s="3">
        <f>'Forward collapse simulation'!AK541</f>
        <v>-2.7</v>
      </c>
      <c r="E531" s="84">
        <f>'Forward collapse simulation'!AL541</f>
        <v>17.282</v>
      </c>
      <c r="G531" s="3" t="str">
        <f t="shared" si="419"/>
        <v>1.20</v>
      </c>
      <c r="H531" s="3" t="str">
        <f t="shared" si="420"/>
        <v>1.11</v>
      </c>
      <c r="I531" s="3">
        <f t="shared" si="421"/>
        <v>192.7</v>
      </c>
      <c r="J531" s="3">
        <f t="shared" si="422"/>
        <v>-2.7</v>
      </c>
      <c r="K531" s="3">
        <f t="shared" si="423"/>
        <v>17.282</v>
      </c>
      <c r="M531" s="3" t="str">
        <f t="shared" si="424"/>
        <v>1.20</v>
      </c>
      <c r="N531" s="3" t="str">
        <f t="shared" si="425"/>
        <v>1.11</v>
      </c>
      <c r="O531" s="3">
        <f t="shared" si="426"/>
        <v>192.7</v>
      </c>
      <c r="P531" s="3">
        <f t="shared" si="427"/>
        <v>-2.7</v>
      </c>
      <c r="Q531" s="3">
        <f t="shared" si="428"/>
        <v>17.282</v>
      </c>
      <c r="R531" s="85"/>
      <c r="S531" s="3" t="str">
        <f t="shared" si="429"/>
        <v>1.20</v>
      </c>
      <c r="T531" s="3" t="str">
        <f t="shared" si="430"/>
        <v>1.11</v>
      </c>
      <c r="U531" s="3">
        <f t="shared" si="431"/>
        <v>192.7</v>
      </c>
      <c r="V531" s="3">
        <f t="shared" si="432"/>
        <v>-2.7</v>
      </c>
      <c r="W531" s="3">
        <f t="shared" si="433"/>
        <v>17.282</v>
      </c>
      <c r="X531" s="85"/>
      <c r="Y531" s="3" t="str">
        <f t="shared" si="434"/>
        <v>1.20</v>
      </c>
      <c r="Z531" s="3" t="str">
        <f t="shared" si="435"/>
        <v>1.11</v>
      </c>
      <c r="AA531" s="3">
        <f t="shared" si="436"/>
        <v>192.7</v>
      </c>
      <c r="AB531" s="3">
        <f t="shared" si="437"/>
        <v>-2.7</v>
      </c>
      <c r="AC531" s="3">
        <f t="shared" si="438"/>
        <v>17.282</v>
      </c>
      <c r="AE531" s="3" t="str">
        <f t="shared" si="439"/>
        <v>1.20</v>
      </c>
      <c r="AF531" s="3" t="str">
        <f t="shared" si="440"/>
        <v>1.11</v>
      </c>
      <c r="AG531" s="3">
        <f t="shared" si="441"/>
        <v>192.7</v>
      </c>
      <c r="AH531" s="3">
        <f t="shared" si="442"/>
        <v>-2.7</v>
      </c>
      <c r="AI531" s="3">
        <f t="shared" si="443"/>
        <v>17.282</v>
      </c>
      <c r="AK531" s="3" t="str">
        <f t="shared" si="444"/>
        <v>1.20</v>
      </c>
      <c r="AL531" s="3" t="str">
        <f t="shared" si="445"/>
        <v>1.11</v>
      </c>
      <c r="AM531" s="3">
        <f t="shared" si="446"/>
        <v>192.7</v>
      </c>
      <c r="AN531" s="3">
        <f t="shared" si="447"/>
        <v>-2.7</v>
      </c>
      <c r="AO531" s="3">
        <f t="shared" si="448"/>
        <v>17.282</v>
      </c>
      <c r="AQ531" s="3" t="str">
        <f t="shared" si="449"/>
        <v>1.20</v>
      </c>
      <c r="AR531" s="3" t="str">
        <f t="shared" si="450"/>
        <v>1.11</v>
      </c>
      <c r="AS531" s="3">
        <f t="shared" si="451"/>
        <v>192.7</v>
      </c>
      <c r="AT531" s="3">
        <f t="shared" si="452"/>
        <v>-2.7</v>
      </c>
      <c r="AU531" s="3">
        <f t="shared" si="453"/>
        <v>17.282</v>
      </c>
      <c r="AW531" s="3" t="str">
        <f t="shared" si="454"/>
        <v>1.20</v>
      </c>
      <c r="AX531" s="3" t="str">
        <f t="shared" si="455"/>
        <v>1.11</v>
      </c>
      <c r="AY531" s="3">
        <f t="shared" si="456"/>
        <v>192.7</v>
      </c>
      <c r="AZ531" s="3">
        <f t="shared" si="457"/>
        <v>-2.7</v>
      </c>
      <c r="BA531" s="3">
        <f t="shared" si="458"/>
        <v>17.282</v>
      </c>
      <c r="BC531" s="3" t="str">
        <f t="shared" si="459"/>
        <v>1.20</v>
      </c>
      <c r="BD531" s="3" t="str">
        <f t="shared" si="460"/>
        <v>1.11</v>
      </c>
      <c r="BE531" s="3">
        <f t="shared" si="461"/>
        <v>192.7</v>
      </c>
      <c r="BF531" s="3">
        <f t="shared" si="462"/>
        <v>-2.7</v>
      </c>
      <c r="BG531" s="3">
        <f t="shared" si="463"/>
        <v>17.282</v>
      </c>
      <c r="BI531" s="3" t="str">
        <f t="shared" si="464"/>
        <v>1.20</v>
      </c>
      <c r="BJ531" s="3" t="str">
        <f t="shared" si="465"/>
        <v>1.11</v>
      </c>
      <c r="BK531" s="3">
        <f t="shared" si="466"/>
        <v>192.7</v>
      </c>
      <c r="BL531" s="3">
        <f t="shared" si="467"/>
        <v>-2.7</v>
      </c>
      <c r="BM531" s="3">
        <f t="shared" si="468"/>
        <v>17.282</v>
      </c>
    </row>
    <row r="532" spans="1:65" x14ac:dyDescent="0.3">
      <c r="A532" s="3" t="str">
        <f>'Forward collapse simulation'!B542</f>
        <v>1.11</v>
      </c>
      <c r="B532" s="3" t="str">
        <f>IF('Forward collapse simulation'!C542="","-",'Forward collapse simulation'!C542)</f>
        <v>1.27</v>
      </c>
      <c r="C532" s="3">
        <f>'Forward collapse simulation'!E542</f>
        <v>90.71</v>
      </c>
      <c r="D532" s="3">
        <f>'Forward collapse simulation'!AK542</f>
        <v>1.36</v>
      </c>
      <c r="E532" s="84">
        <f>'Forward collapse simulation'!AL542</f>
        <v>15.801</v>
      </c>
      <c r="G532" s="3" t="str">
        <f t="shared" si="419"/>
        <v>1.11</v>
      </c>
      <c r="H532" s="3" t="str">
        <f t="shared" si="420"/>
        <v>1.27</v>
      </c>
      <c r="I532" s="3">
        <f t="shared" si="421"/>
        <v>90.71</v>
      </c>
      <c r="J532" s="3">
        <f t="shared" si="422"/>
        <v>1.36</v>
      </c>
      <c r="K532" s="3">
        <f t="shared" si="423"/>
        <v>15.801</v>
      </c>
      <c r="M532" s="3" t="str">
        <f t="shared" si="424"/>
        <v>1.11</v>
      </c>
      <c r="N532" s="3" t="str">
        <f t="shared" si="425"/>
        <v>1.27</v>
      </c>
      <c r="O532" s="3">
        <f t="shared" si="426"/>
        <v>90.71</v>
      </c>
      <c r="P532" s="3">
        <f t="shared" si="427"/>
        <v>1.36</v>
      </c>
      <c r="Q532" s="3">
        <f t="shared" si="428"/>
        <v>15.801</v>
      </c>
      <c r="R532" s="85"/>
      <c r="S532" s="3" t="str">
        <f t="shared" si="429"/>
        <v>1.11</v>
      </c>
      <c r="T532" s="3" t="str">
        <f t="shared" si="430"/>
        <v>1.27</v>
      </c>
      <c r="U532" s="3">
        <f t="shared" si="431"/>
        <v>90.71</v>
      </c>
      <c r="V532" s="3">
        <f t="shared" si="432"/>
        <v>1.36</v>
      </c>
      <c r="W532" s="3">
        <f t="shared" si="433"/>
        <v>15.801</v>
      </c>
      <c r="X532" s="85"/>
      <c r="Y532" s="3" t="str">
        <f t="shared" si="434"/>
        <v>1.11</v>
      </c>
      <c r="Z532" s="3" t="str">
        <f t="shared" si="435"/>
        <v>1.27</v>
      </c>
      <c r="AA532" s="3">
        <f t="shared" si="436"/>
        <v>90.71</v>
      </c>
      <c r="AB532" s="3">
        <f t="shared" si="437"/>
        <v>1.36</v>
      </c>
      <c r="AC532" s="3">
        <f t="shared" si="438"/>
        <v>15.801</v>
      </c>
      <c r="AE532" s="3" t="str">
        <f t="shared" si="439"/>
        <v>1.11</v>
      </c>
      <c r="AF532" s="3" t="str">
        <f t="shared" si="440"/>
        <v>1.27</v>
      </c>
      <c r="AG532" s="3">
        <f t="shared" si="441"/>
        <v>90.71</v>
      </c>
      <c r="AH532" s="3">
        <f t="shared" si="442"/>
        <v>1.36</v>
      </c>
      <c r="AI532" s="3">
        <f t="shared" si="443"/>
        <v>15.801</v>
      </c>
      <c r="AK532" s="3" t="str">
        <f t="shared" si="444"/>
        <v>1.11</v>
      </c>
      <c r="AL532" s="3" t="str">
        <f t="shared" si="445"/>
        <v>1.27</v>
      </c>
      <c r="AM532" s="3">
        <f t="shared" si="446"/>
        <v>90.71</v>
      </c>
      <c r="AN532" s="3">
        <f t="shared" si="447"/>
        <v>1.36</v>
      </c>
      <c r="AO532" s="3">
        <f t="shared" si="448"/>
        <v>15.801</v>
      </c>
      <c r="AQ532" s="3" t="str">
        <f t="shared" si="449"/>
        <v>1.11</v>
      </c>
      <c r="AR532" s="3" t="str">
        <f t="shared" si="450"/>
        <v>1.27</v>
      </c>
      <c r="AS532" s="3">
        <f t="shared" si="451"/>
        <v>90.71</v>
      </c>
      <c r="AT532" s="3">
        <f t="shared" si="452"/>
        <v>1.36</v>
      </c>
      <c r="AU532" s="3">
        <f t="shared" si="453"/>
        <v>15.801</v>
      </c>
      <c r="AW532" s="3" t="str">
        <f t="shared" si="454"/>
        <v>1.11</v>
      </c>
      <c r="AX532" s="3" t="str">
        <f t="shared" si="455"/>
        <v>1.27</v>
      </c>
      <c r="AY532" s="3">
        <f t="shared" si="456"/>
        <v>90.71</v>
      </c>
      <c r="AZ532" s="3">
        <f t="shared" si="457"/>
        <v>1.36</v>
      </c>
      <c r="BA532" s="3">
        <f t="shared" si="458"/>
        <v>15.801</v>
      </c>
      <c r="BC532" s="3" t="str">
        <f t="shared" si="459"/>
        <v>1.11</v>
      </c>
      <c r="BD532" s="3" t="str">
        <f t="shared" si="460"/>
        <v>1.27</v>
      </c>
      <c r="BE532" s="3">
        <f t="shared" si="461"/>
        <v>90.71</v>
      </c>
      <c r="BF532" s="3">
        <f t="shared" si="462"/>
        <v>1.36</v>
      </c>
      <c r="BG532" s="3">
        <f t="shared" si="463"/>
        <v>15.801</v>
      </c>
      <c r="BI532" s="3" t="str">
        <f t="shared" si="464"/>
        <v>1.11</v>
      </c>
      <c r="BJ532" s="3" t="str">
        <f t="shared" si="465"/>
        <v>1.27</v>
      </c>
      <c r="BK532" s="3">
        <f t="shared" si="466"/>
        <v>90.71</v>
      </c>
      <c r="BL532" s="3">
        <f t="shared" si="467"/>
        <v>1.36</v>
      </c>
      <c r="BM532" s="3">
        <f t="shared" si="468"/>
        <v>15.801</v>
      </c>
    </row>
    <row r="533" spans="1:65" x14ac:dyDescent="0.3">
      <c r="A533" s="3" t="str">
        <f>'Forward collapse simulation'!B543</f>
        <v>1.27</v>
      </c>
      <c r="B533" s="3" t="str">
        <f>IF('Forward collapse simulation'!C543="","-",'Forward collapse simulation'!C543)</f>
        <v>-</v>
      </c>
      <c r="C533" s="3">
        <f>'Forward collapse simulation'!E543</f>
        <v>166.14</v>
      </c>
      <c r="D533" s="3">
        <f ca="1">'Forward collapse simulation'!AK543</f>
        <v>86.429953966671675</v>
      </c>
      <c r="E533" s="84">
        <f ca="1">'Forward collapse simulation'!AL543</f>
        <v>21.119110538825304</v>
      </c>
      <c r="G533" s="3" t="str">
        <f t="shared" si="419"/>
        <v>1.27</v>
      </c>
      <c r="H533" s="3" t="str">
        <f t="shared" si="420"/>
        <v>-</v>
      </c>
      <c r="I533" s="3">
        <f t="shared" si="421"/>
        <v>166.14</v>
      </c>
      <c r="J533" s="3">
        <f t="shared" ca="1" si="422"/>
        <v>86.429953966671675</v>
      </c>
      <c r="K533" s="3">
        <f t="shared" ca="1" si="423"/>
        <v>20.063155011884039</v>
      </c>
      <c r="M533" s="3" t="str">
        <f t="shared" si="424"/>
        <v>1.27</v>
      </c>
      <c r="N533" s="3" t="str">
        <f t="shared" si="425"/>
        <v>-</v>
      </c>
      <c r="O533" s="3">
        <f t="shared" si="426"/>
        <v>166.14</v>
      </c>
      <c r="P533" s="3">
        <f t="shared" ca="1" si="427"/>
        <v>86.429953966671675</v>
      </c>
      <c r="Q533" s="3">
        <f t="shared" ca="1" si="428"/>
        <v>19.007199484942774</v>
      </c>
      <c r="R533" s="85"/>
      <c r="S533" s="3" t="str">
        <f t="shared" si="429"/>
        <v>1.27</v>
      </c>
      <c r="T533" s="3" t="str">
        <f t="shared" si="430"/>
        <v>-</v>
      </c>
      <c r="U533" s="3">
        <f t="shared" si="431"/>
        <v>166.14</v>
      </c>
      <c r="V533" s="3">
        <f t="shared" ca="1" si="432"/>
        <v>86.429953966671675</v>
      </c>
      <c r="W533" s="3">
        <f t="shared" ca="1" si="433"/>
        <v>17.951243958001509</v>
      </c>
      <c r="X533" s="85"/>
      <c r="Y533" s="3" t="str">
        <f t="shared" si="434"/>
        <v>1.27</v>
      </c>
      <c r="Z533" s="3" t="str">
        <f t="shared" si="435"/>
        <v>-</v>
      </c>
      <c r="AA533" s="3">
        <f t="shared" si="436"/>
        <v>166.14</v>
      </c>
      <c r="AB533" s="3">
        <f t="shared" ca="1" si="437"/>
        <v>86.429953966671675</v>
      </c>
      <c r="AC533" s="3">
        <f t="shared" ca="1" si="438"/>
        <v>16.895288431060244</v>
      </c>
      <c r="AE533" s="3" t="str">
        <f t="shared" si="439"/>
        <v>1.27</v>
      </c>
      <c r="AF533" s="3" t="str">
        <f t="shared" si="440"/>
        <v>-</v>
      </c>
      <c r="AG533" s="3">
        <f t="shared" si="441"/>
        <v>166.14</v>
      </c>
      <c r="AH533" s="3">
        <f t="shared" ca="1" si="442"/>
        <v>86.429953966671675</v>
      </c>
      <c r="AI533" s="3">
        <f t="shared" ca="1" si="443"/>
        <v>15.839332904118978</v>
      </c>
      <c r="AK533" s="3" t="str">
        <f t="shared" si="444"/>
        <v>1.27</v>
      </c>
      <c r="AL533" s="3" t="str">
        <f t="shared" si="445"/>
        <v>-</v>
      </c>
      <c r="AM533" s="3">
        <f t="shared" si="446"/>
        <v>166.14</v>
      </c>
      <c r="AN533" s="3">
        <f t="shared" ca="1" si="447"/>
        <v>86.429953966671675</v>
      </c>
      <c r="AO533" s="3">
        <f t="shared" ca="1" si="448"/>
        <v>14.783377377177711</v>
      </c>
      <c r="AQ533" s="3" t="str">
        <f t="shared" si="449"/>
        <v>1.27</v>
      </c>
      <c r="AR533" s="3" t="str">
        <f t="shared" si="450"/>
        <v>-</v>
      </c>
      <c r="AS533" s="3">
        <f t="shared" si="451"/>
        <v>166.14</v>
      </c>
      <c r="AT533" s="3">
        <f t="shared" ca="1" si="452"/>
        <v>86.429953966671675</v>
      </c>
      <c r="AU533" s="3">
        <f t="shared" ca="1" si="453"/>
        <v>12.671466323295181</v>
      </c>
      <c r="AW533" s="3" t="str">
        <f t="shared" si="454"/>
        <v>1.27</v>
      </c>
      <c r="AX533" s="3" t="str">
        <f t="shared" si="455"/>
        <v>-</v>
      </c>
      <c r="AY533" s="3">
        <f t="shared" si="456"/>
        <v>166.14</v>
      </c>
      <c r="AZ533" s="3">
        <f t="shared" ca="1" si="457"/>
        <v>86.429953966671675</v>
      </c>
      <c r="BA533" s="3">
        <f t="shared" ca="1" si="458"/>
        <v>10.559555269412652</v>
      </c>
      <c r="BC533" s="3" t="str">
        <f t="shared" si="459"/>
        <v>1.27</v>
      </c>
      <c r="BD533" s="3" t="str">
        <f t="shared" si="460"/>
        <v>-</v>
      </c>
      <c r="BE533" s="3">
        <f t="shared" si="461"/>
        <v>166.14</v>
      </c>
      <c r="BF533" s="3">
        <f t="shared" ca="1" si="462"/>
        <v>86.429953966671675</v>
      </c>
      <c r="BG533" s="3">
        <f t="shared" ca="1" si="463"/>
        <v>6.3357331616475907</v>
      </c>
      <c r="BI533" s="3" t="str">
        <f t="shared" si="464"/>
        <v>1.27</v>
      </c>
      <c r="BJ533" s="3" t="str">
        <f t="shared" si="465"/>
        <v>-</v>
      </c>
      <c r="BK533" s="3">
        <f t="shared" si="466"/>
        <v>166.14</v>
      </c>
      <c r="BL533" s="3">
        <f t="shared" ca="1" si="467"/>
        <v>86.429953966671675</v>
      </c>
      <c r="BM533" s="3">
        <f t="shared" ca="1" si="468"/>
        <v>2.1119110538825305</v>
      </c>
    </row>
    <row r="534" spans="1:65" x14ac:dyDescent="0.3">
      <c r="A534" s="3" t="str">
        <f>'Forward collapse simulation'!B544</f>
        <v>1.27</v>
      </c>
      <c r="B534" s="3" t="str">
        <f>IF('Forward collapse simulation'!C544="","-",'Forward collapse simulation'!C544)</f>
        <v>-</v>
      </c>
      <c r="C534" s="3">
        <f>'Forward collapse simulation'!E544</f>
        <v>175.37</v>
      </c>
      <c r="D534" s="3">
        <f ca="1">'Forward collapse simulation'!AK544</f>
        <v>85.266838209234237</v>
      </c>
      <c r="E534" s="84">
        <f ca="1">'Forward collapse simulation'!AL544</f>
        <v>20.111630804587293</v>
      </c>
      <c r="G534" s="3" t="str">
        <f t="shared" si="419"/>
        <v>1.27</v>
      </c>
      <c r="H534" s="3" t="str">
        <f t="shared" si="420"/>
        <v>-</v>
      </c>
      <c r="I534" s="3">
        <f t="shared" si="421"/>
        <v>175.37</v>
      </c>
      <c r="J534" s="3">
        <f t="shared" ca="1" si="422"/>
        <v>85.266838209234237</v>
      </c>
      <c r="K534" s="3">
        <f t="shared" ca="1" si="423"/>
        <v>19.106049264357928</v>
      </c>
      <c r="M534" s="3" t="str">
        <f t="shared" si="424"/>
        <v>1.27</v>
      </c>
      <c r="N534" s="3" t="str">
        <f t="shared" si="425"/>
        <v>-</v>
      </c>
      <c r="O534" s="3">
        <f t="shared" si="426"/>
        <v>175.37</v>
      </c>
      <c r="P534" s="3">
        <f t="shared" ca="1" si="427"/>
        <v>85.266838209234237</v>
      </c>
      <c r="Q534" s="3">
        <f t="shared" ca="1" si="428"/>
        <v>18.100467724128563</v>
      </c>
      <c r="R534" s="85"/>
      <c r="S534" s="3" t="str">
        <f t="shared" si="429"/>
        <v>1.27</v>
      </c>
      <c r="T534" s="3" t="str">
        <f t="shared" si="430"/>
        <v>-</v>
      </c>
      <c r="U534" s="3">
        <f t="shared" si="431"/>
        <v>175.37</v>
      </c>
      <c r="V534" s="3">
        <f t="shared" ca="1" si="432"/>
        <v>85.266838209234237</v>
      </c>
      <c r="W534" s="3">
        <f t="shared" ca="1" si="433"/>
        <v>17.094886183899199</v>
      </c>
      <c r="X534" s="85"/>
      <c r="Y534" s="3" t="str">
        <f t="shared" si="434"/>
        <v>1.27</v>
      </c>
      <c r="Z534" s="3" t="str">
        <f t="shared" si="435"/>
        <v>-</v>
      </c>
      <c r="AA534" s="3">
        <f t="shared" si="436"/>
        <v>175.37</v>
      </c>
      <c r="AB534" s="3">
        <f t="shared" ca="1" si="437"/>
        <v>85.266838209234237</v>
      </c>
      <c r="AC534" s="3">
        <f t="shared" ca="1" si="438"/>
        <v>16.089304643669834</v>
      </c>
      <c r="AE534" s="3" t="str">
        <f t="shared" si="439"/>
        <v>1.27</v>
      </c>
      <c r="AF534" s="3" t="str">
        <f t="shared" si="440"/>
        <v>-</v>
      </c>
      <c r="AG534" s="3">
        <f t="shared" si="441"/>
        <v>175.37</v>
      </c>
      <c r="AH534" s="3">
        <f t="shared" ca="1" si="442"/>
        <v>85.266838209234237</v>
      </c>
      <c r="AI534" s="3">
        <f t="shared" ca="1" si="443"/>
        <v>15.08372310344047</v>
      </c>
      <c r="AK534" s="3" t="str">
        <f t="shared" si="444"/>
        <v>1.27</v>
      </c>
      <c r="AL534" s="3" t="str">
        <f t="shared" si="445"/>
        <v>-</v>
      </c>
      <c r="AM534" s="3">
        <f t="shared" si="446"/>
        <v>175.37</v>
      </c>
      <c r="AN534" s="3">
        <f t="shared" ca="1" si="447"/>
        <v>85.266838209234237</v>
      </c>
      <c r="AO534" s="3">
        <f t="shared" ca="1" si="448"/>
        <v>14.078141563211103</v>
      </c>
      <c r="AQ534" s="3" t="str">
        <f t="shared" si="449"/>
        <v>1.27</v>
      </c>
      <c r="AR534" s="3" t="str">
        <f t="shared" si="450"/>
        <v>-</v>
      </c>
      <c r="AS534" s="3">
        <f t="shared" si="451"/>
        <v>175.37</v>
      </c>
      <c r="AT534" s="3">
        <f t="shared" ca="1" si="452"/>
        <v>85.266838209234237</v>
      </c>
      <c r="AU534" s="3">
        <f t="shared" ca="1" si="453"/>
        <v>12.066978482752376</v>
      </c>
      <c r="AW534" s="3" t="str">
        <f t="shared" si="454"/>
        <v>1.27</v>
      </c>
      <c r="AX534" s="3" t="str">
        <f t="shared" si="455"/>
        <v>-</v>
      </c>
      <c r="AY534" s="3">
        <f t="shared" si="456"/>
        <v>175.37</v>
      </c>
      <c r="AZ534" s="3">
        <f t="shared" ca="1" si="457"/>
        <v>85.266838209234237</v>
      </c>
      <c r="BA534" s="3">
        <f t="shared" ca="1" si="458"/>
        <v>10.055815402293646</v>
      </c>
      <c r="BC534" s="3" t="str">
        <f t="shared" si="459"/>
        <v>1.27</v>
      </c>
      <c r="BD534" s="3" t="str">
        <f t="shared" si="460"/>
        <v>-</v>
      </c>
      <c r="BE534" s="3">
        <f t="shared" si="461"/>
        <v>175.37</v>
      </c>
      <c r="BF534" s="3">
        <f t="shared" ca="1" si="462"/>
        <v>85.266838209234237</v>
      </c>
      <c r="BG534" s="3">
        <f t="shared" ca="1" si="463"/>
        <v>6.0334892413761878</v>
      </c>
      <c r="BI534" s="3" t="str">
        <f t="shared" si="464"/>
        <v>1.27</v>
      </c>
      <c r="BJ534" s="3" t="str">
        <f t="shared" si="465"/>
        <v>-</v>
      </c>
      <c r="BK534" s="3">
        <f t="shared" si="466"/>
        <v>175.37</v>
      </c>
      <c r="BL534" s="3">
        <f t="shared" ca="1" si="467"/>
        <v>85.266838209234237</v>
      </c>
      <c r="BM534" s="3">
        <f t="shared" ca="1" si="468"/>
        <v>2.0111630804587293</v>
      </c>
    </row>
    <row r="535" spans="1:65" x14ac:dyDescent="0.3">
      <c r="A535" s="3" t="str">
        <f>'Forward collapse simulation'!B545</f>
        <v>1.27</v>
      </c>
      <c r="B535" s="3" t="str">
        <f>IF('Forward collapse simulation'!C545="","-",'Forward collapse simulation'!C545)</f>
        <v>-</v>
      </c>
      <c r="C535" s="3">
        <f>'Forward collapse simulation'!E545</f>
        <v>175.62</v>
      </c>
      <c r="D535" s="3">
        <f ca="1">'Forward collapse simulation'!AK545</f>
        <v>83.873460610376512</v>
      </c>
      <c r="E535" s="84">
        <f ca="1">'Forward collapse simulation'!AL545</f>
        <v>16.790339799709642</v>
      </c>
      <c r="G535" s="3" t="str">
        <f t="shared" si="419"/>
        <v>1.27</v>
      </c>
      <c r="H535" s="3" t="str">
        <f t="shared" si="420"/>
        <v>-</v>
      </c>
      <c r="I535" s="3">
        <f t="shared" si="421"/>
        <v>175.62</v>
      </c>
      <c r="J535" s="3">
        <f t="shared" ca="1" si="422"/>
        <v>83.873460610376512</v>
      </c>
      <c r="K535" s="3">
        <f t="shared" ca="1" si="423"/>
        <v>15.950822809724158</v>
      </c>
      <c r="M535" s="3" t="str">
        <f t="shared" si="424"/>
        <v>1.27</v>
      </c>
      <c r="N535" s="3" t="str">
        <f t="shared" si="425"/>
        <v>-</v>
      </c>
      <c r="O535" s="3">
        <f t="shared" si="426"/>
        <v>175.62</v>
      </c>
      <c r="P535" s="3">
        <f t="shared" ca="1" si="427"/>
        <v>83.873460610376512</v>
      </c>
      <c r="Q535" s="3">
        <f t="shared" ca="1" si="428"/>
        <v>15.111305819738678</v>
      </c>
      <c r="R535" s="85"/>
      <c r="S535" s="3" t="str">
        <f t="shared" si="429"/>
        <v>1.27</v>
      </c>
      <c r="T535" s="3" t="str">
        <f t="shared" si="430"/>
        <v>-</v>
      </c>
      <c r="U535" s="3">
        <f t="shared" si="431"/>
        <v>175.62</v>
      </c>
      <c r="V535" s="3">
        <f t="shared" ca="1" si="432"/>
        <v>83.873460610376512</v>
      </c>
      <c r="W535" s="3">
        <f t="shared" ca="1" si="433"/>
        <v>14.271788829753195</v>
      </c>
      <c r="X535" s="85"/>
      <c r="Y535" s="3" t="str">
        <f t="shared" si="434"/>
        <v>1.27</v>
      </c>
      <c r="Z535" s="3" t="str">
        <f t="shared" si="435"/>
        <v>-</v>
      </c>
      <c r="AA535" s="3">
        <f t="shared" si="436"/>
        <v>175.62</v>
      </c>
      <c r="AB535" s="3">
        <f t="shared" ca="1" si="437"/>
        <v>83.873460610376512</v>
      </c>
      <c r="AC535" s="3">
        <f t="shared" ca="1" si="438"/>
        <v>13.432271839767715</v>
      </c>
      <c r="AE535" s="3" t="str">
        <f t="shared" si="439"/>
        <v>1.27</v>
      </c>
      <c r="AF535" s="3" t="str">
        <f t="shared" si="440"/>
        <v>-</v>
      </c>
      <c r="AG535" s="3">
        <f t="shared" si="441"/>
        <v>175.62</v>
      </c>
      <c r="AH535" s="3">
        <f t="shared" ca="1" si="442"/>
        <v>83.873460610376512</v>
      </c>
      <c r="AI535" s="3">
        <f t="shared" ca="1" si="443"/>
        <v>12.592754849782231</v>
      </c>
      <c r="AK535" s="3" t="str">
        <f t="shared" si="444"/>
        <v>1.27</v>
      </c>
      <c r="AL535" s="3" t="str">
        <f t="shared" si="445"/>
        <v>-</v>
      </c>
      <c r="AM535" s="3">
        <f t="shared" si="446"/>
        <v>175.62</v>
      </c>
      <c r="AN535" s="3">
        <f t="shared" ca="1" si="447"/>
        <v>83.873460610376512</v>
      </c>
      <c r="AO535" s="3">
        <f t="shared" ca="1" si="448"/>
        <v>11.753237859796748</v>
      </c>
      <c r="AQ535" s="3" t="str">
        <f t="shared" si="449"/>
        <v>1.27</v>
      </c>
      <c r="AR535" s="3" t="str">
        <f t="shared" si="450"/>
        <v>-</v>
      </c>
      <c r="AS535" s="3">
        <f t="shared" si="451"/>
        <v>175.62</v>
      </c>
      <c r="AT535" s="3">
        <f t="shared" ca="1" si="452"/>
        <v>83.873460610376512</v>
      </c>
      <c r="AU535" s="3">
        <f t="shared" ca="1" si="453"/>
        <v>10.074203879825784</v>
      </c>
      <c r="AW535" s="3" t="str">
        <f t="shared" si="454"/>
        <v>1.27</v>
      </c>
      <c r="AX535" s="3" t="str">
        <f t="shared" si="455"/>
        <v>-</v>
      </c>
      <c r="AY535" s="3">
        <f t="shared" si="456"/>
        <v>175.62</v>
      </c>
      <c r="AZ535" s="3">
        <f t="shared" ca="1" si="457"/>
        <v>83.873460610376512</v>
      </c>
      <c r="BA535" s="3">
        <f t="shared" ca="1" si="458"/>
        <v>8.395169899854821</v>
      </c>
      <c r="BC535" s="3" t="str">
        <f t="shared" si="459"/>
        <v>1.27</v>
      </c>
      <c r="BD535" s="3" t="str">
        <f t="shared" si="460"/>
        <v>-</v>
      </c>
      <c r="BE535" s="3">
        <f t="shared" si="461"/>
        <v>175.62</v>
      </c>
      <c r="BF535" s="3">
        <f t="shared" ca="1" si="462"/>
        <v>83.873460610376512</v>
      </c>
      <c r="BG535" s="3">
        <f t="shared" ca="1" si="463"/>
        <v>5.0371019399128922</v>
      </c>
      <c r="BI535" s="3" t="str">
        <f t="shared" si="464"/>
        <v>1.27</v>
      </c>
      <c r="BJ535" s="3" t="str">
        <f t="shared" si="465"/>
        <v>-</v>
      </c>
      <c r="BK535" s="3">
        <f t="shared" si="466"/>
        <v>175.62</v>
      </c>
      <c r="BL535" s="3">
        <f t="shared" ca="1" si="467"/>
        <v>83.873460610376512</v>
      </c>
      <c r="BM535" s="3">
        <f t="shared" ca="1" si="468"/>
        <v>1.6790339799709644</v>
      </c>
    </row>
    <row r="536" spans="1:65" x14ac:dyDescent="0.3">
      <c r="A536" s="3" t="str">
        <f>'Forward collapse simulation'!B546</f>
        <v>1.27</v>
      </c>
      <c r="B536" s="3" t="str">
        <f>IF('Forward collapse simulation'!C546="","-",'Forward collapse simulation'!C546)</f>
        <v>-</v>
      </c>
      <c r="C536" s="3">
        <f>'Forward collapse simulation'!E546</f>
        <v>174.84</v>
      </c>
      <c r="D536" s="3">
        <f ca="1">'Forward collapse simulation'!AK546</f>
        <v>81.800807103293067</v>
      </c>
      <c r="E536" s="84">
        <f ca="1">'Forward collapse simulation'!AL546</f>
        <v>16.444056682793725</v>
      </c>
      <c r="G536" s="3" t="str">
        <f t="shared" si="419"/>
        <v>1.27</v>
      </c>
      <c r="H536" s="3" t="str">
        <f t="shared" si="420"/>
        <v>-</v>
      </c>
      <c r="I536" s="3">
        <f t="shared" si="421"/>
        <v>174.84</v>
      </c>
      <c r="J536" s="3">
        <f t="shared" ca="1" si="422"/>
        <v>81.800807103293067</v>
      </c>
      <c r="K536" s="3">
        <f t="shared" ca="1" si="423"/>
        <v>15.621853848654037</v>
      </c>
      <c r="M536" s="3" t="str">
        <f t="shared" si="424"/>
        <v>1.27</v>
      </c>
      <c r="N536" s="3" t="str">
        <f t="shared" si="425"/>
        <v>-</v>
      </c>
      <c r="O536" s="3">
        <f t="shared" si="426"/>
        <v>174.84</v>
      </c>
      <c r="P536" s="3">
        <f t="shared" ca="1" si="427"/>
        <v>81.800807103293067</v>
      </c>
      <c r="Q536" s="3">
        <f t="shared" ca="1" si="428"/>
        <v>14.799651014514353</v>
      </c>
      <c r="R536" s="85"/>
      <c r="S536" s="3" t="str">
        <f t="shared" si="429"/>
        <v>1.27</v>
      </c>
      <c r="T536" s="3" t="str">
        <f t="shared" si="430"/>
        <v>-</v>
      </c>
      <c r="U536" s="3">
        <f t="shared" si="431"/>
        <v>174.84</v>
      </c>
      <c r="V536" s="3">
        <f t="shared" ca="1" si="432"/>
        <v>81.800807103293067</v>
      </c>
      <c r="W536" s="3">
        <f t="shared" ca="1" si="433"/>
        <v>13.977448180374665</v>
      </c>
      <c r="X536" s="85"/>
      <c r="Y536" s="3" t="str">
        <f t="shared" si="434"/>
        <v>1.27</v>
      </c>
      <c r="Z536" s="3" t="str">
        <f t="shared" si="435"/>
        <v>-</v>
      </c>
      <c r="AA536" s="3">
        <f t="shared" si="436"/>
        <v>174.84</v>
      </c>
      <c r="AB536" s="3">
        <f t="shared" ca="1" si="437"/>
        <v>81.800807103293067</v>
      </c>
      <c r="AC536" s="3">
        <f t="shared" ca="1" si="438"/>
        <v>13.155245346234981</v>
      </c>
      <c r="AE536" s="3" t="str">
        <f t="shared" si="439"/>
        <v>1.27</v>
      </c>
      <c r="AF536" s="3" t="str">
        <f t="shared" si="440"/>
        <v>-</v>
      </c>
      <c r="AG536" s="3">
        <f t="shared" si="441"/>
        <v>174.84</v>
      </c>
      <c r="AH536" s="3">
        <f t="shared" ca="1" si="442"/>
        <v>81.800807103293067</v>
      </c>
      <c r="AI536" s="3">
        <f t="shared" ca="1" si="443"/>
        <v>12.333042512095293</v>
      </c>
      <c r="AK536" s="3" t="str">
        <f t="shared" si="444"/>
        <v>1.27</v>
      </c>
      <c r="AL536" s="3" t="str">
        <f t="shared" si="445"/>
        <v>-</v>
      </c>
      <c r="AM536" s="3">
        <f t="shared" si="446"/>
        <v>174.84</v>
      </c>
      <c r="AN536" s="3">
        <f t="shared" ca="1" si="447"/>
        <v>81.800807103293067</v>
      </c>
      <c r="AO536" s="3">
        <f t="shared" ca="1" si="448"/>
        <v>11.510839677955607</v>
      </c>
      <c r="AQ536" s="3" t="str">
        <f t="shared" si="449"/>
        <v>1.27</v>
      </c>
      <c r="AR536" s="3" t="str">
        <f t="shared" si="450"/>
        <v>-</v>
      </c>
      <c r="AS536" s="3">
        <f t="shared" si="451"/>
        <v>174.84</v>
      </c>
      <c r="AT536" s="3">
        <f t="shared" ca="1" si="452"/>
        <v>81.800807103293067</v>
      </c>
      <c r="AU536" s="3">
        <f t="shared" ca="1" si="453"/>
        <v>9.8664340096762349</v>
      </c>
      <c r="AW536" s="3" t="str">
        <f t="shared" si="454"/>
        <v>1.27</v>
      </c>
      <c r="AX536" s="3" t="str">
        <f t="shared" si="455"/>
        <v>-</v>
      </c>
      <c r="AY536" s="3">
        <f t="shared" si="456"/>
        <v>174.84</v>
      </c>
      <c r="AZ536" s="3">
        <f t="shared" ca="1" si="457"/>
        <v>81.800807103293067</v>
      </c>
      <c r="BA536" s="3">
        <f t="shared" ca="1" si="458"/>
        <v>8.2220283413968627</v>
      </c>
      <c r="BC536" s="3" t="str">
        <f t="shared" si="459"/>
        <v>1.27</v>
      </c>
      <c r="BD536" s="3" t="str">
        <f t="shared" si="460"/>
        <v>-</v>
      </c>
      <c r="BE536" s="3">
        <f t="shared" si="461"/>
        <v>174.84</v>
      </c>
      <c r="BF536" s="3">
        <f t="shared" ca="1" si="462"/>
        <v>81.800807103293067</v>
      </c>
      <c r="BG536" s="3">
        <f t="shared" ca="1" si="463"/>
        <v>4.9332170048381174</v>
      </c>
      <c r="BI536" s="3" t="str">
        <f t="shared" si="464"/>
        <v>1.27</v>
      </c>
      <c r="BJ536" s="3" t="str">
        <f t="shared" si="465"/>
        <v>-</v>
      </c>
      <c r="BK536" s="3">
        <f t="shared" si="466"/>
        <v>174.84</v>
      </c>
      <c r="BL536" s="3">
        <f t="shared" ca="1" si="467"/>
        <v>81.800807103293067</v>
      </c>
      <c r="BM536" s="3">
        <f t="shared" ca="1" si="468"/>
        <v>1.6444056682793726</v>
      </c>
    </row>
    <row r="537" spans="1:65" x14ac:dyDescent="0.3">
      <c r="A537" s="3" t="str">
        <f>'Forward collapse simulation'!B547</f>
        <v>1.27</v>
      </c>
      <c r="B537" s="3" t="str">
        <f>IF('Forward collapse simulation'!C547="","-",'Forward collapse simulation'!C547)</f>
        <v>-</v>
      </c>
      <c r="C537" s="3">
        <f>'Forward collapse simulation'!E547</f>
        <v>175.23</v>
      </c>
      <c r="D537" s="3">
        <f ca="1">'Forward collapse simulation'!AK547</f>
        <v>79.429392191691448</v>
      </c>
      <c r="E537" s="84">
        <f ca="1">'Forward collapse simulation'!AL547</f>
        <v>15.744037563136649</v>
      </c>
      <c r="G537" s="3" t="str">
        <f t="shared" si="419"/>
        <v>1.27</v>
      </c>
      <c r="H537" s="3" t="str">
        <f t="shared" si="420"/>
        <v>-</v>
      </c>
      <c r="I537" s="3">
        <f t="shared" si="421"/>
        <v>175.23</v>
      </c>
      <c r="J537" s="3">
        <f t="shared" ca="1" si="422"/>
        <v>79.429392191691448</v>
      </c>
      <c r="K537" s="3">
        <f t="shared" ca="1" si="423"/>
        <v>14.956835684979815</v>
      </c>
      <c r="M537" s="3" t="str">
        <f t="shared" si="424"/>
        <v>1.27</v>
      </c>
      <c r="N537" s="3" t="str">
        <f t="shared" si="425"/>
        <v>-</v>
      </c>
      <c r="O537" s="3">
        <f t="shared" si="426"/>
        <v>175.23</v>
      </c>
      <c r="P537" s="3">
        <f t="shared" ca="1" si="427"/>
        <v>79.429392191691448</v>
      </c>
      <c r="Q537" s="3">
        <f t="shared" ca="1" si="428"/>
        <v>14.169633806822985</v>
      </c>
      <c r="R537" s="85"/>
      <c r="S537" s="3" t="str">
        <f t="shared" si="429"/>
        <v>1.27</v>
      </c>
      <c r="T537" s="3" t="str">
        <f t="shared" si="430"/>
        <v>-</v>
      </c>
      <c r="U537" s="3">
        <f t="shared" si="431"/>
        <v>175.23</v>
      </c>
      <c r="V537" s="3">
        <f t="shared" ca="1" si="432"/>
        <v>79.429392191691448</v>
      </c>
      <c r="W537" s="3">
        <f t="shared" ca="1" si="433"/>
        <v>13.382431928666151</v>
      </c>
      <c r="X537" s="85"/>
      <c r="Y537" s="3" t="str">
        <f t="shared" si="434"/>
        <v>1.27</v>
      </c>
      <c r="Z537" s="3" t="str">
        <f t="shared" si="435"/>
        <v>-</v>
      </c>
      <c r="AA537" s="3">
        <f t="shared" si="436"/>
        <v>175.23</v>
      </c>
      <c r="AB537" s="3">
        <f t="shared" ca="1" si="437"/>
        <v>79.429392191691448</v>
      </c>
      <c r="AC537" s="3">
        <f t="shared" ca="1" si="438"/>
        <v>12.59523005050932</v>
      </c>
      <c r="AE537" s="3" t="str">
        <f t="shared" si="439"/>
        <v>1.27</v>
      </c>
      <c r="AF537" s="3" t="str">
        <f t="shared" si="440"/>
        <v>-</v>
      </c>
      <c r="AG537" s="3">
        <f t="shared" si="441"/>
        <v>175.23</v>
      </c>
      <c r="AH537" s="3">
        <f t="shared" ca="1" si="442"/>
        <v>79.429392191691448</v>
      </c>
      <c r="AI537" s="3">
        <f t="shared" ca="1" si="443"/>
        <v>11.808028172352486</v>
      </c>
      <c r="AK537" s="3" t="str">
        <f t="shared" si="444"/>
        <v>1.27</v>
      </c>
      <c r="AL537" s="3" t="str">
        <f t="shared" si="445"/>
        <v>-</v>
      </c>
      <c r="AM537" s="3">
        <f t="shared" si="446"/>
        <v>175.23</v>
      </c>
      <c r="AN537" s="3">
        <f t="shared" ca="1" si="447"/>
        <v>79.429392191691448</v>
      </c>
      <c r="AO537" s="3">
        <f t="shared" ca="1" si="448"/>
        <v>11.020826294195654</v>
      </c>
      <c r="AQ537" s="3" t="str">
        <f t="shared" si="449"/>
        <v>1.27</v>
      </c>
      <c r="AR537" s="3" t="str">
        <f t="shared" si="450"/>
        <v>-</v>
      </c>
      <c r="AS537" s="3">
        <f t="shared" si="451"/>
        <v>175.23</v>
      </c>
      <c r="AT537" s="3">
        <f t="shared" ca="1" si="452"/>
        <v>79.429392191691448</v>
      </c>
      <c r="AU537" s="3">
        <f t="shared" ca="1" si="453"/>
        <v>9.4464225378819897</v>
      </c>
      <c r="AW537" s="3" t="str">
        <f t="shared" si="454"/>
        <v>1.27</v>
      </c>
      <c r="AX537" s="3" t="str">
        <f t="shared" si="455"/>
        <v>-</v>
      </c>
      <c r="AY537" s="3">
        <f t="shared" si="456"/>
        <v>175.23</v>
      </c>
      <c r="AZ537" s="3">
        <f t="shared" ca="1" si="457"/>
        <v>79.429392191691448</v>
      </c>
      <c r="BA537" s="3">
        <f t="shared" ca="1" si="458"/>
        <v>7.8720187815683245</v>
      </c>
      <c r="BC537" s="3" t="str">
        <f t="shared" si="459"/>
        <v>1.27</v>
      </c>
      <c r="BD537" s="3" t="str">
        <f t="shared" si="460"/>
        <v>-</v>
      </c>
      <c r="BE537" s="3">
        <f t="shared" si="461"/>
        <v>175.23</v>
      </c>
      <c r="BF537" s="3">
        <f t="shared" ca="1" si="462"/>
        <v>79.429392191691448</v>
      </c>
      <c r="BG537" s="3">
        <f t="shared" ca="1" si="463"/>
        <v>4.7232112689409949</v>
      </c>
      <c r="BI537" s="3" t="str">
        <f t="shared" si="464"/>
        <v>1.27</v>
      </c>
      <c r="BJ537" s="3" t="str">
        <f t="shared" si="465"/>
        <v>-</v>
      </c>
      <c r="BK537" s="3">
        <f t="shared" si="466"/>
        <v>175.23</v>
      </c>
      <c r="BL537" s="3">
        <f t="shared" ca="1" si="467"/>
        <v>79.429392191691448</v>
      </c>
      <c r="BM537" s="3">
        <f t="shared" ca="1" si="468"/>
        <v>1.574403756313665</v>
      </c>
    </row>
    <row r="538" spans="1:65" x14ac:dyDescent="0.3">
      <c r="A538" s="3" t="str">
        <f>'Forward collapse simulation'!B548</f>
        <v>1.27</v>
      </c>
      <c r="B538" s="3" t="str">
        <f>IF('Forward collapse simulation'!C548="","-",'Forward collapse simulation'!C548)</f>
        <v>-</v>
      </c>
      <c r="C538" s="3">
        <f>'Forward collapse simulation'!E548</f>
        <v>174.81</v>
      </c>
      <c r="D538" s="3">
        <f ca="1">'Forward collapse simulation'!AK548</f>
        <v>75.601474799076414</v>
      </c>
      <c r="E538" s="84">
        <f ca="1">'Forward collapse simulation'!AL548</f>
        <v>15.346850371984733</v>
      </c>
      <c r="G538" s="3" t="str">
        <f t="shared" si="419"/>
        <v>1.27</v>
      </c>
      <c r="H538" s="3" t="str">
        <f t="shared" si="420"/>
        <v>-</v>
      </c>
      <c r="I538" s="3">
        <f t="shared" si="421"/>
        <v>174.81</v>
      </c>
      <c r="J538" s="3">
        <f t="shared" ca="1" si="422"/>
        <v>75.601474799076414</v>
      </c>
      <c r="K538" s="3">
        <f t="shared" ca="1" si="423"/>
        <v>14.579507853385495</v>
      </c>
      <c r="M538" s="3" t="str">
        <f t="shared" si="424"/>
        <v>1.27</v>
      </c>
      <c r="N538" s="3" t="str">
        <f t="shared" si="425"/>
        <v>-</v>
      </c>
      <c r="O538" s="3">
        <f t="shared" si="426"/>
        <v>174.81</v>
      </c>
      <c r="P538" s="3">
        <f t="shared" ca="1" si="427"/>
        <v>75.601474799076414</v>
      </c>
      <c r="Q538" s="3">
        <f t="shared" ca="1" si="428"/>
        <v>13.812165334786259</v>
      </c>
      <c r="R538" s="85"/>
      <c r="S538" s="3" t="str">
        <f t="shared" si="429"/>
        <v>1.27</v>
      </c>
      <c r="T538" s="3" t="str">
        <f t="shared" si="430"/>
        <v>-</v>
      </c>
      <c r="U538" s="3">
        <f t="shared" si="431"/>
        <v>174.81</v>
      </c>
      <c r="V538" s="3">
        <f t="shared" ca="1" si="432"/>
        <v>75.601474799076414</v>
      </c>
      <c r="W538" s="3">
        <f t="shared" ca="1" si="433"/>
        <v>13.044822816187022</v>
      </c>
      <c r="X538" s="85"/>
      <c r="Y538" s="3" t="str">
        <f t="shared" si="434"/>
        <v>1.27</v>
      </c>
      <c r="Z538" s="3" t="str">
        <f t="shared" si="435"/>
        <v>-</v>
      </c>
      <c r="AA538" s="3">
        <f t="shared" si="436"/>
        <v>174.81</v>
      </c>
      <c r="AB538" s="3">
        <f t="shared" ca="1" si="437"/>
        <v>75.601474799076414</v>
      </c>
      <c r="AC538" s="3">
        <f t="shared" ca="1" si="438"/>
        <v>12.277480297587786</v>
      </c>
      <c r="AE538" s="3" t="str">
        <f t="shared" si="439"/>
        <v>1.27</v>
      </c>
      <c r="AF538" s="3" t="str">
        <f t="shared" si="440"/>
        <v>-</v>
      </c>
      <c r="AG538" s="3">
        <f t="shared" si="441"/>
        <v>174.81</v>
      </c>
      <c r="AH538" s="3">
        <f t="shared" ca="1" si="442"/>
        <v>75.601474799076414</v>
      </c>
      <c r="AI538" s="3">
        <f t="shared" ca="1" si="443"/>
        <v>11.51013777898855</v>
      </c>
      <c r="AK538" s="3" t="str">
        <f t="shared" si="444"/>
        <v>1.27</v>
      </c>
      <c r="AL538" s="3" t="str">
        <f t="shared" si="445"/>
        <v>-</v>
      </c>
      <c r="AM538" s="3">
        <f t="shared" si="446"/>
        <v>174.81</v>
      </c>
      <c r="AN538" s="3">
        <f t="shared" ca="1" si="447"/>
        <v>75.601474799076414</v>
      </c>
      <c r="AO538" s="3">
        <f t="shared" ca="1" si="448"/>
        <v>10.742795260389313</v>
      </c>
      <c r="AQ538" s="3" t="str">
        <f t="shared" si="449"/>
        <v>1.27</v>
      </c>
      <c r="AR538" s="3" t="str">
        <f t="shared" si="450"/>
        <v>-</v>
      </c>
      <c r="AS538" s="3">
        <f t="shared" si="451"/>
        <v>174.81</v>
      </c>
      <c r="AT538" s="3">
        <f t="shared" ca="1" si="452"/>
        <v>75.601474799076414</v>
      </c>
      <c r="AU538" s="3">
        <f t="shared" ca="1" si="453"/>
        <v>9.2081102231908396</v>
      </c>
      <c r="AW538" s="3" t="str">
        <f t="shared" si="454"/>
        <v>1.27</v>
      </c>
      <c r="AX538" s="3" t="str">
        <f t="shared" si="455"/>
        <v>-</v>
      </c>
      <c r="AY538" s="3">
        <f t="shared" si="456"/>
        <v>174.81</v>
      </c>
      <c r="AZ538" s="3">
        <f t="shared" ca="1" si="457"/>
        <v>75.601474799076414</v>
      </c>
      <c r="BA538" s="3">
        <f t="shared" ca="1" si="458"/>
        <v>7.6734251859923663</v>
      </c>
      <c r="BC538" s="3" t="str">
        <f t="shared" si="459"/>
        <v>1.27</v>
      </c>
      <c r="BD538" s="3" t="str">
        <f t="shared" si="460"/>
        <v>-</v>
      </c>
      <c r="BE538" s="3">
        <f t="shared" si="461"/>
        <v>174.81</v>
      </c>
      <c r="BF538" s="3">
        <f t="shared" ca="1" si="462"/>
        <v>75.601474799076414</v>
      </c>
      <c r="BG538" s="3">
        <f t="shared" ca="1" si="463"/>
        <v>4.6040551115954198</v>
      </c>
      <c r="BI538" s="3" t="str">
        <f t="shared" si="464"/>
        <v>1.27</v>
      </c>
      <c r="BJ538" s="3" t="str">
        <f t="shared" si="465"/>
        <v>-</v>
      </c>
      <c r="BK538" s="3">
        <f t="shared" si="466"/>
        <v>174.81</v>
      </c>
      <c r="BL538" s="3">
        <f t="shared" ca="1" si="467"/>
        <v>75.601474799076414</v>
      </c>
      <c r="BM538" s="3">
        <f t="shared" ca="1" si="468"/>
        <v>1.5346850371984733</v>
      </c>
    </row>
    <row r="539" spans="1:65" x14ac:dyDescent="0.3">
      <c r="A539" s="3" t="str">
        <f>'Forward collapse simulation'!B549</f>
        <v>1.27</v>
      </c>
      <c r="B539" s="3" t="str">
        <f>IF('Forward collapse simulation'!C549="","-",'Forward collapse simulation'!C549)</f>
        <v>-</v>
      </c>
      <c r="C539" s="3">
        <f>'Forward collapse simulation'!E549</f>
        <v>175.09</v>
      </c>
      <c r="D539" s="3">
        <f ca="1">'Forward collapse simulation'!AK549</f>
        <v>70.59478079448985</v>
      </c>
      <c r="E539" s="84">
        <f ca="1">'Forward collapse simulation'!AL549</f>
        <v>11.353818365665759</v>
      </c>
      <c r="G539" s="3" t="str">
        <f t="shared" si="419"/>
        <v>1.27</v>
      </c>
      <c r="H539" s="3" t="str">
        <f t="shared" si="420"/>
        <v>-</v>
      </c>
      <c r="I539" s="3">
        <f t="shared" si="421"/>
        <v>175.09</v>
      </c>
      <c r="J539" s="3">
        <f t="shared" ca="1" si="422"/>
        <v>70.59478079448985</v>
      </c>
      <c r="K539" s="3">
        <f t="shared" ca="1" si="423"/>
        <v>10.786127447382471</v>
      </c>
      <c r="M539" s="3" t="str">
        <f t="shared" si="424"/>
        <v>1.27</v>
      </c>
      <c r="N539" s="3" t="str">
        <f t="shared" si="425"/>
        <v>-</v>
      </c>
      <c r="O539" s="3">
        <f t="shared" si="426"/>
        <v>175.09</v>
      </c>
      <c r="P539" s="3">
        <f t="shared" ca="1" si="427"/>
        <v>70.59478079448985</v>
      </c>
      <c r="Q539" s="3">
        <f t="shared" ca="1" si="428"/>
        <v>10.218436529099185</v>
      </c>
      <c r="R539" s="85"/>
      <c r="S539" s="3" t="str">
        <f t="shared" si="429"/>
        <v>1.27</v>
      </c>
      <c r="T539" s="3" t="str">
        <f t="shared" si="430"/>
        <v>-</v>
      </c>
      <c r="U539" s="3">
        <f t="shared" si="431"/>
        <v>175.09</v>
      </c>
      <c r="V539" s="3">
        <f t="shared" ca="1" si="432"/>
        <v>70.59478079448985</v>
      </c>
      <c r="W539" s="3">
        <f t="shared" ca="1" si="433"/>
        <v>9.6507456108158944</v>
      </c>
      <c r="X539" s="85"/>
      <c r="Y539" s="3" t="str">
        <f t="shared" si="434"/>
        <v>1.27</v>
      </c>
      <c r="Z539" s="3" t="str">
        <f t="shared" si="435"/>
        <v>-</v>
      </c>
      <c r="AA539" s="3">
        <f t="shared" si="436"/>
        <v>175.09</v>
      </c>
      <c r="AB539" s="3">
        <f t="shared" ca="1" si="437"/>
        <v>70.59478079448985</v>
      </c>
      <c r="AC539" s="3">
        <f t="shared" ca="1" si="438"/>
        <v>9.0830546925326079</v>
      </c>
      <c r="AE539" s="3" t="str">
        <f t="shared" si="439"/>
        <v>1.27</v>
      </c>
      <c r="AF539" s="3" t="str">
        <f t="shared" si="440"/>
        <v>-</v>
      </c>
      <c r="AG539" s="3">
        <f t="shared" si="441"/>
        <v>175.09</v>
      </c>
      <c r="AH539" s="3">
        <f t="shared" ca="1" si="442"/>
        <v>70.59478079448985</v>
      </c>
      <c r="AI539" s="3">
        <f t="shared" ca="1" si="443"/>
        <v>8.5153637742493196</v>
      </c>
      <c r="AK539" s="3" t="str">
        <f t="shared" si="444"/>
        <v>1.27</v>
      </c>
      <c r="AL539" s="3" t="str">
        <f t="shared" si="445"/>
        <v>-</v>
      </c>
      <c r="AM539" s="3">
        <f t="shared" si="446"/>
        <v>175.09</v>
      </c>
      <c r="AN539" s="3">
        <f t="shared" ca="1" si="447"/>
        <v>70.59478079448985</v>
      </c>
      <c r="AO539" s="3">
        <f t="shared" ca="1" si="448"/>
        <v>7.9476728559660312</v>
      </c>
      <c r="AQ539" s="3" t="str">
        <f t="shared" si="449"/>
        <v>1.27</v>
      </c>
      <c r="AR539" s="3" t="str">
        <f t="shared" si="450"/>
        <v>-</v>
      </c>
      <c r="AS539" s="3">
        <f t="shared" si="451"/>
        <v>175.09</v>
      </c>
      <c r="AT539" s="3">
        <f t="shared" ca="1" si="452"/>
        <v>70.59478079448985</v>
      </c>
      <c r="AU539" s="3">
        <f t="shared" ca="1" si="453"/>
        <v>6.8122910193994555</v>
      </c>
      <c r="AW539" s="3" t="str">
        <f t="shared" si="454"/>
        <v>1.27</v>
      </c>
      <c r="AX539" s="3" t="str">
        <f t="shared" si="455"/>
        <v>-</v>
      </c>
      <c r="AY539" s="3">
        <f t="shared" si="456"/>
        <v>175.09</v>
      </c>
      <c r="AZ539" s="3">
        <f t="shared" ca="1" si="457"/>
        <v>70.59478079448985</v>
      </c>
      <c r="BA539" s="3">
        <f t="shared" ca="1" si="458"/>
        <v>5.6769091828328797</v>
      </c>
      <c r="BC539" s="3" t="str">
        <f t="shared" si="459"/>
        <v>1.27</v>
      </c>
      <c r="BD539" s="3" t="str">
        <f t="shared" si="460"/>
        <v>-</v>
      </c>
      <c r="BE539" s="3">
        <f t="shared" si="461"/>
        <v>175.09</v>
      </c>
      <c r="BF539" s="3">
        <f t="shared" ca="1" si="462"/>
        <v>70.59478079448985</v>
      </c>
      <c r="BG539" s="3">
        <f t="shared" ca="1" si="463"/>
        <v>3.4061455096997277</v>
      </c>
      <c r="BI539" s="3" t="str">
        <f t="shared" si="464"/>
        <v>1.27</v>
      </c>
      <c r="BJ539" s="3" t="str">
        <f t="shared" si="465"/>
        <v>-</v>
      </c>
      <c r="BK539" s="3">
        <f t="shared" si="466"/>
        <v>175.09</v>
      </c>
      <c r="BL539" s="3">
        <f t="shared" ca="1" si="467"/>
        <v>70.59478079448985</v>
      </c>
      <c r="BM539" s="3">
        <f t="shared" ca="1" si="468"/>
        <v>1.135381836566576</v>
      </c>
    </row>
    <row r="540" spans="1:65" x14ac:dyDescent="0.3">
      <c r="A540" s="3" t="str">
        <f>'Forward collapse simulation'!B550</f>
        <v>1.27</v>
      </c>
      <c r="B540" s="3" t="str">
        <f>IF('Forward collapse simulation'!C550="","-",'Forward collapse simulation'!C550)</f>
        <v>-</v>
      </c>
      <c r="C540" s="3">
        <f>'Forward collapse simulation'!E550</f>
        <v>175.13</v>
      </c>
      <c r="D540" s="3">
        <f ca="1">'Forward collapse simulation'!AK550</f>
        <v>62.519949229591028</v>
      </c>
      <c r="E540" s="84">
        <f ca="1">'Forward collapse simulation'!AL550</f>
        <v>7.5787814740481565</v>
      </c>
      <c r="G540" s="3" t="str">
        <f t="shared" si="419"/>
        <v>1.27</v>
      </c>
      <c r="H540" s="3" t="str">
        <f t="shared" si="420"/>
        <v>-</v>
      </c>
      <c r="I540" s="3">
        <f t="shared" si="421"/>
        <v>175.13</v>
      </c>
      <c r="J540" s="3">
        <f t="shared" ca="1" si="422"/>
        <v>62.519949229591028</v>
      </c>
      <c r="K540" s="3">
        <f t="shared" ca="1" si="423"/>
        <v>7.199842400345748</v>
      </c>
      <c r="M540" s="3" t="str">
        <f t="shared" si="424"/>
        <v>1.27</v>
      </c>
      <c r="N540" s="3" t="str">
        <f t="shared" si="425"/>
        <v>-</v>
      </c>
      <c r="O540" s="3">
        <f t="shared" si="426"/>
        <v>175.13</v>
      </c>
      <c r="P540" s="3">
        <f t="shared" ca="1" si="427"/>
        <v>62.519949229591028</v>
      </c>
      <c r="Q540" s="3">
        <f t="shared" ca="1" si="428"/>
        <v>6.8209033266433412</v>
      </c>
      <c r="R540" s="85"/>
      <c r="S540" s="3" t="str">
        <f t="shared" si="429"/>
        <v>1.27</v>
      </c>
      <c r="T540" s="3" t="str">
        <f t="shared" si="430"/>
        <v>-</v>
      </c>
      <c r="U540" s="3">
        <f t="shared" si="431"/>
        <v>175.13</v>
      </c>
      <c r="V540" s="3">
        <f t="shared" ca="1" si="432"/>
        <v>62.519949229591028</v>
      </c>
      <c r="W540" s="3">
        <f t="shared" ca="1" si="433"/>
        <v>6.4419642529409327</v>
      </c>
      <c r="X540" s="85"/>
      <c r="Y540" s="3" t="str">
        <f t="shared" si="434"/>
        <v>1.27</v>
      </c>
      <c r="Z540" s="3" t="str">
        <f t="shared" si="435"/>
        <v>-</v>
      </c>
      <c r="AA540" s="3">
        <f t="shared" si="436"/>
        <v>175.13</v>
      </c>
      <c r="AB540" s="3">
        <f t="shared" ca="1" si="437"/>
        <v>62.519949229591028</v>
      </c>
      <c r="AC540" s="3">
        <f t="shared" ca="1" si="438"/>
        <v>6.0630251792385259</v>
      </c>
      <c r="AE540" s="3" t="str">
        <f t="shared" si="439"/>
        <v>1.27</v>
      </c>
      <c r="AF540" s="3" t="str">
        <f t="shared" si="440"/>
        <v>-</v>
      </c>
      <c r="AG540" s="3">
        <f t="shared" si="441"/>
        <v>175.13</v>
      </c>
      <c r="AH540" s="3">
        <f t="shared" ca="1" si="442"/>
        <v>62.519949229591028</v>
      </c>
      <c r="AI540" s="3">
        <f t="shared" ca="1" si="443"/>
        <v>5.6840861055361174</v>
      </c>
      <c r="AK540" s="3" t="str">
        <f t="shared" si="444"/>
        <v>1.27</v>
      </c>
      <c r="AL540" s="3" t="str">
        <f t="shared" si="445"/>
        <v>-</v>
      </c>
      <c r="AM540" s="3">
        <f t="shared" si="446"/>
        <v>175.13</v>
      </c>
      <c r="AN540" s="3">
        <f t="shared" ca="1" si="447"/>
        <v>62.519949229591028</v>
      </c>
      <c r="AO540" s="3">
        <f t="shared" ca="1" si="448"/>
        <v>5.3051470318337088</v>
      </c>
      <c r="AQ540" s="3" t="str">
        <f t="shared" si="449"/>
        <v>1.27</v>
      </c>
      <c r="AR540" s="3" t="str">
        <f t="shared" si="450"/>
        <v>-</v>
      </c>
      <c r="AS540" s="3">
        <f t="shared" si="451"/>
        <v>175.13</v>
      </c>
      <c r="AT540" s="3">
        <f t="shared" ca="1" si="452"/>
        <v>62.519949229591028</v>
      </c>
      <c r="AU540" s="3">
        <f t="shared" ca="1" si="453"/>
        <v>4.5472688844288935</v>
      </c>
      <c r="AW540" s="3" t="str">
        <f t="shared" si="454"/>
        <v>1.27</v>
      </c>
      <c r="AX540" s="3" t="str">
        <f t="shared" si="455"/>
        <v>-</v>
      </c>
      <c r="AY540" s="3">
        <f t="shared" si="456"/>
        <v>175.13</v>
      </c>
      <c r="AZ540" s="3">
        <f t="shared" ca="1" si="457"/>
        <v>62.519949229591028</v>
      </c>
      <c r="BA540" s="3">
        <f t="shared" ca="1" si="458"/>
        <v>3.7893907370240782</v>
      </c>
      <c r="BC540" s="3" t="str">
        <f t="shared" si="459"/>
        <v>1.27</v>
      </c>
      <c r="BD540" s="3" t="str">
        <f t="shared" si="460"/>
        <v>-</v>
      </c>
      <c r="BE540" s="3">
        <f t="shared" si="461"/>
        <v>175.13</v>
      </c>
      <c r="BF540" s="3">
        <f t="shared" ca="1" si="462"/>
        <v>62.519949229591028</v>
      </c>
      <c r="BG540" s="3">
        <f t="shared" ca="1" si="463"/>
        <v>2.2736344422144468</v>
      </c>
      <c r="BI540" s="3" t="str">
        <f t="shared" si="464"/>
        <v>1.27</v>
      </c>
      <c r="BJ540" s="3" t="str">
        <f t="shared" si="465"/>
        <v>-</v>
      </c>
      <c r="BK540" s="3">
        <f t="shared" si="466"/>
        <v>175.13</v>
      </c>
      <c r="BL540" s="3">
        <f t="shared" ca="1" si="467"/>
        <v>62.519949229591028</v>
      </c>
      <c r="BM540" s="3">
        <f t="shared" ca="1" si="468"/>
        <v>0.75787814740481574</v>
      </c>
    </row>
    <row r="541" spans="1:65" x14ac:dyDescent="0.3">
      <c r="A541" s="3" t="str">
        <f>'Forward collapse simulation'!B551</f>
        <v>1.27</v>
      </c>
      <c r="B541" s="3" t="str">
        <f>IF('Forward collapse simulation'!C551="","-",'Forward collapse simulation'!C551)</f>
        <v>-</v>
      </c>
      <c r="C541" s="3">
        <f>'Forward collapse simulation'!E551</f>
        <v>174.6</v>
      </c>
      <c r="D541" s="3">
        <f ca="1">'Forward collapse simulation'!AK551</f>
        <v>51.548900148068896</v>
      </c>
      <c r="E541" s="84">
        <f ca="1">'Forward collapse simulation'!AL551</f>
        <v>5.0606045311351293</v>
      </c>
      <c r="G541" s="3" t="str">
        <f t="shared" si="419"/>
        <v>1.27</v>
      </c>
      <c r="H541" s="3" t="str">
        <f t="shared" si="420"/>
        <v>-</v>
      </c>
      <c r="I541" s="3">
        <f t="shared" si="421"/>
        <v>174.6</v>
      </c>
      <c r="J541" s="3">
        <f t="shared" ca="1" si="422"/>
        <v>51.548900148068896</v>
      </c>
      <c r="K541" s="3">
        <f t="shared" ca="1" si="423"/>
        <v>4.807574304578373</v>
      </c>
      <c r="M541" s="3" t="str">
        <f t="shared" si="424"/>
        <v>1.27</v>
      </c>
      <c r="N541" s="3" t="str">
        <f t="shared" si="425"/>
        <v>-</v>
      </c>
      <c r="O541" s="3">
        <f t="shared" si="426"/>
        <v>174.6</v>
      </c>
      <c r="P541" s="3">
        <f t="shared" ca="1" si="427"/>
        <v>51.548900148068896</v>
      </c>
      <c r="Q541" s="3">
        <f t="shared" ca="1" si="428"/>
        <v>4.5545440780216166</v>
      </c>
      <c r="R541" s="85"/>
      <c r="S541" s="3" t="str">
        <f t="shared" si="429"/>
        <v>1.27</v>
      </c>
      <c r="T541" s="3" t="str">
        <f t="shared" si="430"/>
        <v>-</v>
      </c>
      <c r="U541" s="3">
        <f t="shared" si="431"/>
        <v>174.6</v>
      </c>
      <c r="V541" s="3">
        <f t="shared" ca="1" si="432"/>
        <v>51.548900148068896</v>
      </c>
      <c r="W541" s="3">
        <f t="shared" ca="1" si="433"/>
        <v>4.3015138514648594</v>
      </c>
      <c r="X541" s="85"/>
      <c r="Y541" s="3" t="str">
        <f t="shared" si="434"/>
        <v>1.27</v>
      </c>
      <c r="Z541" s="3" t="str">
        <f t="shared" si="435"/>
        <v>-</v>
      </c>
      <c r="AA541" s="3">
        <f t="shared" si="436"/>
        <v>174.6</v>
      </c>
      <c r="AB541" s="3">
        <f t="shared" ca="1" si="437"/>
        <v>51.548900148068896</v>
      </c>
      <c r="AC541" s="3">
        <f t="shared" ca="1" si="438"/>
        <v>4.048483624908104</v>
      </c>
      <c r="AE541" s="3" t="str">
        <f t="shared" si="439"/>
        <v>1.27</v>
      </c>
      <c r="AF541" s="3" t="str">
        <f t="shared" si="440"/>
        <v>-</v>
      </c>
      <c r="AG541" s="3">
        <f t="shared" si="441"/>
        <v>174.6</v>
      </c>
      <c r="AH541" s="3">
        <f t="shared" ca="1" si="442"/>
        <v>51.548900148068896</v>
      </c>
      <c r="AI541" s="3">
        <f t="shared" ca="1" si="443"/>
        <v>3.7954533983513468</v>
      </c>
      <c r="AK541" s="3" t="str">
        <f t="shared" si="444"/>
        <v>1.27</v>
      </c>
      <c r="AL541" s="3" t="str">
        <f t="shared" si="445"/>
        <v>-</v>
      </c>
      <c r="AM541" s="3">
        <f t="shared" si="446"/>
        <v>174.6</v>
      </c>
      <c r="AN541" s="3">
        <f t="shared" ca="1" si="447"/>
        <v>51.548900148068896</v>
      </c>
      <c r="AO541" s="3">
        <f t="shared" ca="1" si="448"/>
        <v>3.5424231717945904</v>
      </c>
      <c r="AQ541" s="3" t="str">
        <f t="shared" si="449"/>
        <v>1.27</v>
      </c>
      <c r="AR541" s="3" t="str">
        <f t="shared" si="450"/>
        <v>-</v>
      </c>
      <c r="AS541" s="3">
        <f t="shared" si="451"/>
        <v>174.6</v>
      </c>
      <c r="AT541" s="3">
        <f t="shared" ca="1" si="452"/>
        <v>51.548900148068896</v>
      </c>
      <c r="AU541" s="3">
        <f t="shared" ca="1" si="453"/>
        <v>3.0363627186810773</v>
      </c>
      <c r="AW541" s="3" t="str">
        <f t="shared" si="454"/>
        <v>1.27</v>
      </c>
      <c r="AX541" s="3" t="str">
        <f t="shared" si="455"/>
        <v>-</v>
      </c>
      <c r="AY541" s="3">
        <f t="shared" si="456"/>
        <v>174.6</v>
      </c>
      <c r="AZ541" s="3">
        <f t="shared" ca="1" si="457"/>
        <v>51.548900148068896</v>
      </c>
      <c r="BA541" s="3">
        <f t="shared" ca="1" si="458"/>
        <v>2.5303022655675647</v>
      </c>
      <c r="BC541" s="3" t="str">
        <f t="shared" si="459"/>
        <v>1.27</v>
      </c>
      <c r="BD541" s="3" t="str">
        <f t="shared" si="460"/>
        <v>-</v>
      </c>
      <c r="BE541" s="3">
        <f t="shared" si="461"/>
        <v>174.6</v>
      </c>
      <c r="BF541" s="3">
        <f t="shared" ca="1" si="462"/>
        <v>51.548900148068896</v>
      </c>
      <c r="BG541" s="3">
        <f t="shared" ca="1" si="463"/>
        <v>1.5181813593405387</v>
      </c>
      <c r="BI541" s="3" t="str">
        <f t="shared" si="464"/>
        <v>1.27</v>
      </c>
      <c r="BJ541" s="3" t="str">
        <f t="shared" si="465"/>
        <v>-</v>
      </c>
      <c r="BK541" s="3">
        <f t="shared" si="466"/>
        <v>174.6</v>
      </c>
      <c r="BL541" s="3">
        <f t="shared" ca="1" si="467"/>
        <v>51.548900148068896</v>
      </c>
      <c r="BM541" s="3">
        <f t="shared" ca="1" si="468"/>
        <v>0.506060453113513</v>
      </c>
    </row>
    <row r="542" spans="1:65" x14ac:dyDescent="0.3">
      <c r="A542" s="3" t="str">
        <f>'Forward collapse simulation'!B552</f>
        <v>1.27</v>
      </c>
      <c r="B542" s="3" t="str">
        <f>IF('Forward collapse simulation'!C552="","-",'Forward collapse simulation'!C552)</f>
        <v>-</v>
      </c>
      <c r="C542" s="3">
        <f>'Forward collapse simulation'!E552</f>
        <v>174.27</v>
      </c>
      <c r="D542" s="3">
        <f>'Forward collapse simulation'!AK552</f>
        <v>-8.06</v>
      </c>
      <c r="E542" s="84">
        <f>'Forward collapse simulation'!AL552</f>
        <v>3.0470000000000006</v>
      </c>
      <c r="G542" s="3" t="str">
        <f t="shared" si="419"/>
        <v>1.27</v>
      </c>
      <c r="H542" s="3" t="str">
        <f t="shared" si="420"/>
        <v>-</v>
      </c>
      <c r="I542" s="3">
        <f t="shared" si="421"/>
        <v>174.27</v>
      </c>
      <c r="J542" s="3">
        <f t="shared" si="422"/>
        <v>-8.06</v>
      </c>
      <c r="K542" s="3">
        <f t="shared" si="423"/>
        <v>2.8946500000000004</v>
      </c>
      <c r="M542" s="3" t="str">
        <f t="shared" si="424"/>
        <v>1.27</v>
      </c>
      <c r="N542" s="3" t="str">
        <f t="shared" si="425"/>
        <v>-</v>
      </c>
      <c r="O542" s="3">
        <f t="shared" si="426"/>
        <v>174.27</v>
      </c>
      <c r="P542" s="3">
        <f t="shared" si="427"/>
        <v>-8.06</v>
      </c>
      <c r="Q542" s="3">
        <f t="shared" si="428"/>
        <v>2.7423000000000006</v>
      </c>
      <c r="R542" s="85"/>
      <c r="S542" s="3" t="str">
        <f t="shared" si="429"/>
        <v>1.27</v>
      </c>
      <c r="T542" s="3" t="str">
        <f t="shared" si="430"/>
        <v>-</v>
      </c>
      <c r="U542" s="3">
        <f t="shared" si="431"/>
        <v>174.27</v>
      </c>
      <c r="V542" s="3">
        <f t="shared" si="432"/>
        <v>-8.06</v>
      </c>
      <c r="W542" s="3">
        <f t="shared" si="433"/>
        <v>2.5899500000000004</v>
      </c>
      <c r="X542" s="85"/>
      <c r="Y542" s="3" t="str">
        <f t="shared" si="434"/>
        <v>1.27</v>
      </c>
      <c r="Z542" s="3" t="str">
        <f t="shared" si="435"/>
        <v>-</v>
      </c>
      <c r="AA542" s="3">
        <f t="shared" si="436"/>
        <v>174.27</v>
      </c>
      <c r="AB542" s="3">
        <f t="shared" si="437"/>
        <v>-8.06</v>
      </c>
      <c r="AC542" s="3">
        <f t="shared" si="438"/>
        <v>2.4376000000000007</v>
      </c>
      <c r="AE542" s="3" t="str">
        <f t="shared" si="439"/>
        <v>1.27</v>
      </c>
      <c r="AF542" s="3" t="str">
        <f t="shared" si="440"/>
        <v>-</v>
      </c>
      <c r="AG542" s="3">
        <f t="shared" si="441"/>
        <v>174.27</v>
      </c>
      <c r="AH542" s="3">
        <f t="shared" si="442"/>
        <v>-8.06</v>
      </c>
      <c r="AI542" s="3">
        <f t="shared" si="443"/>
        <v>2.2852500000000004</v>
      </c>
      <c r="AK542" s="3" t="str">
        <f t="shared" si="444"/>
        <v>1.27</v>
      </c>
      <c r="AL542" s="3" t="str">
        <f t="shared" si="445"/>
        <v>-</v>
      </c>
      <c r="AM542" s="3">
        <f t="shared" si="446"/>
        <v>174.27</v>
      </c>
      <c r="AN542" s="3">
        <f t="shared" si="447"/>
        <v>-8.06</v>
      </c>
      <c r="AO542" s="3">
        <f t="shared" si="448"/>
        <v>2.1329000000000002</v>
      </c>
      <c r="AQ542" s="3" t="str">
        <f t="shared" si="449"/>
        <v>1.27</v>
      </c>
      <c r="AR542" s="3" t="str">
        <f t="shared" si="450"/>
        <v>-</v>
      </c>
      <c r="AS542" s="3">
        <f t="shared" si="451"/>
        <v>174.27</v>
      </c>
      <c r="AT542" s="3">
        <f t="shared" si="452"/>
        <v>-8.06</v>
      </c>
      <c r="AU542" s="3">
        <f t="shared" si="453"/>
        <v>1.8282000000000003</v>
      </c>
      <c r="AW542" s="3" t="str">
        <f t="shared" si="454"/>
        <v>1.27</v>
      </c>
      <c r="AX542" s="3" t="str">
        <f t="shared" si="455"/>
        <v>-</v>
      </c>
      <c r="AY542" s="3">
        <f t="shared" si="456"/>
        <v>174.27</v>
      </c>
      <c r="AZ542" s="3">
        <f t="shared" si="457"/>
        <v>-8.06</v>
      </c>
      <c r="BA542" s="3">
        <f t="shared" si="458"/>
        <v>1.5235000000000003</v>
      </c>
      <c r="BC542" s="3" t="str">
        <f t="shared" si="459"/>
        <v>1.27</v>
      </c>
      <c r="BD542" s="3" t="str">
        <f t="shared" si="460"/>
        <v>-</v>
      </c>
      <c r="BE542" s="3">
        <f t="shared" si="461"/>
        <v>174.27</v>
      </c>
      <c r="BF542" s="3">
        <f t="shared" si="462"/>
        <v>-8.06</v>
      </c>
      <c r="BG542" s="3">
        <f t="shared" si="463"/>
        <v>0.91410000000000013</v>
      </c>
      <c r="BI542" s="3" t="str">
        <f t="shared" si="464"/>
        <v>1.27</v>
      </c>
      <c r="BJ542" s="3" t="str">
        <f t="shared" si="465"/>
        <v>-</v>
      </c>
      <c r="BK542" s="3">
        <f t="shared" si="466"/>
        <v>174.27</v>
      </c>
      <c r="BL542" s="3">
        <f t="shared" si="467"/>
        <v>-8.06</v>
      </c>
      <c r="BM542" s="3">
        <f t="shared" si="468"/>
        <v>0.30470000000000008</v>
      </c>
    </row>
    <row r="543" spans="1:65" x14ac:dyDescent="0.3">
      <c r="A543" s="3" t="str">
        <f>'Forward collapse simulation'!B553</f>
        <v>1.27</v>
      </c>
      <c r="B543" s="3" t="str">
        <f>IF('Forward collapse simulation'!C553="","-",'Forward collapse simulation'!C553)</f>
        <v>-</v>
      </c>
      <c r="C543" s="3">
        <f>'Forward collapse simulation'!E553</f>
        <v>172.02</v>
      </c>
      <c r="D543" s="3">
        <f>'Forward collapse simulation'!AK553</f>
        <v>-16.53</v>
      </c>
      <c r="E543" s="84">
        <f>'Forward collapse simulation'!AL553</f>
        <v>3.0750000000000002</v>
      </c>
      <c r="G543" s="3" t="str">
        <f t="shared" si="419"/>
        <v>1.27</v>
      </c>
      <c r="H543" s="3" t="str">
        <f t="shared" si="420"/>
        <v>-</v>
      </c>
      <c r="I543" s="3">
        <f t="shared" si="421"/>
        <v>172.02</v>
      </c>
      <c r="J543" s="3">
        <f t="shared" si="422"/>
        <v>-16.53</v>
      </c>
      <c r="K543" s="3">
        <f t="shared" si="423"/>
        <v>2.9212500000000001</v>
      </c>
      <c r="M543" s="3" t="str">
        <f t="shared" si="424"/>
        <v>1.27</v>
      </c>
      <c r="N543" s="3" t="str">
        <f t="shared" si="425"/>
        <v>-</v>
      </c>
      <c r="O543" s="3">
        <f t="shared" si="426"/>
        <v>172.02</v>
      </c>
      <c r="P543" s="3">
        <f t="shared" si="427"/>
        <v>-16.53</v>
      </c>
      <c r="Q543" s="3">
        <f t="shared" si="428"/>
        <v>2.7675000000000001</v>
      </c>
      <c r="R543" s="85"/>
      <c r="S543" s="3" t="str">
        <f t="shared" si="429"/>
        <v>1.27</v>
      </c>
      <c r="T543" s="3" t="str">
        <f t="shared" si="430"/>
        <v>-</v>
      </c>
      <c r="U543" s="3">
        <f t="shared" si="431"/>
        <v>172.02</v>
      </c>
      <c r="V543" s="3">
        <f t="shared" si="432"/>
        <v>-16.53</v>
      </c>
      <c r="W543" s="3">
        <f t="shared" si="433"/>
        <v>2.61375</v>
      </c>
      <c r="X543" s="85"/>
      <c r="Y543" s="3" t="str">
        <f t="shared" si="434"/>
        <v>1.27</v>
      </c>
      <c r="Z543" s="3" t="str">
        <f t="shared" si="435"/>
        <v>-</v>
      </c>
      <c r="AA543" s="3">
        <f t="shared" si="436"/>
        <v>172.02</v>
      </c>
      <c r="AB543" s="3">
        <f t="shared" si="437"/>
        <v>-16.53</v>
      </c>
      <c r="AC543" s="3">
        <f t="shared" si="438"/>
        <v>2.4600000000000004</v>
      </c>
      <c r="AE543" s="3" t="str">
        <f t="shared" si="439"/>
        <v>1.27</v>
      </c>
      <c r="AF543" s="3" t="str">
        <f t="shared" si="440"/>
        <v>-</v>
      </c>
      <c r="AG543" s="3">
        <f t="shared" si="441"/>
        <v>172.02</v>
      </c>
      <c r="AH543" s="3">
        <f t="shared" si="442"/>
        <v>-16.53</v>
      </c>
      <c r="AI543" s="3">
        <f t="shared" si="443"/>
        <v>2.3062500000000004</v>
      </c>
      <c r="AK543" s="3" t="str">
        <f t="shared" si="444"/>
        <v>1.27</v>
      </c>
      <c r="AL543" s="3" t="str">
        <f t="shared" si="445"/>
        <v>-</v>
      </c>
      <c r="AM543" s="3">
        <f t="shared" si="446"/>
        <v>172.02</v>
      </c>
      <c r="AN543" s="3">
        <f t="shared" si="447"/>
        <v>-16.53</v>
      </c>
      <c r="AO543" s="3">
        <f t="shared" si="448"/>
        <v>2.1524999999999999</v>
      </c>
      <c r="AQ543" s="3" t="str">
        <f t="shared" si="449"/>
        <v>1.27</v>
      </c>
      <c r="AR543" s="3" t="str">
        <f t="shared" si="450"/>
        <v>-</v>
      </c>
      <c r="AS543" s="3">
        <f t="shared" si="451"/>
        <v>172.02</v>
      </c>
      <c r="AT543" s="3">
        <f t="shared" si="452"/>
        <v>-16.53</v>
      </c>
      <c r="AU543" s="3">
        <f t="shared" si="453"/>
        <v>1.845</v>
      </c>
      <c r="AW543" s="3" t="str">
        <f t="shared" si="454"/>
        <v>1.27</v>
      </c>
      <c r="AX543" s="3" t="str">
        <f t="shared" si="455"/>
        <v>-</v>
      </c>
      <c r="AY543" s="3">
        <f t="shared" si="456"/>
        <v>172.02</v>
      </c>
      <c r="AZ543" s="3">
        <f t="shared" si="457"/>
        <v>-16.53</v>
      </c>
      <c r="BA543" s="3">
        <f t="shared" si="458"/>
        <v>1.5375000000000001</v>
      </c>
      <c r="BC543" s="3" t="str">
        <f t="shared" si="459"/>
        <v>1.27</v>
      </c>
      <c r="BD543" s="3" t="str">
        <f t="shared" si="460"/>
        <v>-</v>
      </c>
      <c r="BE543" s="3">
        <f t="shared" si="461"/>
        <v>172.02</v>
      </c>
      <c r="BF543" s="3">
        <f t="shared" si="462"/>
        <v>-16.53</v>
      </c>
      <c r="BG543" s="3">
        <f t="shared" si="463"/>
        <v>0.92249999999999999</v>
      </c>
      <c r="BI543" s="3" t="str">
        <f t="shared" si="464"/>
        <v>1.27</v>
      </c>
      <c r="BJ543" s="3" t="str">
        <f t="shared" si="465"/>
        <v>-</v>
      </c>
      <c r="BK543" s="3">
        <f t="shared" si="466"/>
        <v>172.02</v>
      </c>
      <c r="BL543" s="3">
        <f t="shared" si="467"/>
        <v>-16.53</v>
      </c>
      <c r="BM543" s="3">
        <f t="shared" si="468"/>
        <v>0.30750000000000005</v>
      </c>
    </row>
    <row r="544" spans="1:65" x14ac:dyDescent="0.3">
      <c r="A544" s="3" t="str">
        <f>'Forward collapse simulation'!B554</f>
        <v>1.27</v>
      </c>
      <c r="B544" s="3" t="str">
        <f>IF('Forward collapse simulation'!C554="","-",'Forward collapse simulation'!C554)</f>
        <v>-</v>
      </c>
      <c r="C544" s="3">
        <f>'Forward collapse simulation'!E554</f>
        <v>170.82</v>
      </c>
      <c r="D544" s="3">
        <f>'Forward collapse simulation'!AK554</f>
        <v>-20.92</v>
      </c>
      <c r="E544" s="84">
        <f>'Forward collapse simulation'!AL554</f>
        <v>2.7189999999999994</v>
      </c>
      <c r="G544" s="3" t="str">
        <f t="shared" si="419"/>
        <v>1.27</v>
      </c>
      <c r="H544" s="3" t="str">
        <f t="shared" si="420"/>
        <v>-</v>
      </c>
      <c r="I544" s="3">
        <f t="shared" si="421"/>
        <v>170.82</v>
      </c>
      <c r="J544" s="3">
        <f t="shared" si="422"/>
        <v>-20.92</v>
      </c>
      <c r="K544" s="3">
        <f t="shared" si="423"/>
        <v>2.5830499999999992</v>
      </c>
      <c r="M544" s="3" t="str">
        <f t="shared" si="424"/>
        <v>1.27</v>
      </c>
      <c r="N544" s="3" t="str">
        <f t="shared" si="425"/>
        <v>-</v>
      </c>
      <c r="O544" s="3">
        <f t="shared" si="426"/>
        <v>170.82</v>
      </c>
      <c r="P544" s="3">
        <f t="shared" si="427"/>
        <v>-20.92</v>
      </c>
      <c r="Q544" s="3">
        <f t="shared" si="428"/>
        <v>2.4470999999999994</v>
      </c>
      <c r="R544" s="85"/>
      <c r="S544" s="3" t="str">
        <f t="shared" si="429"/>
        <v>1.27</v>
      </c>
      <c r="T544" s="3" t="str">
        <f t="shared" si="430"/>
        <v>-</v>
      </c>
      <c r="U544" s="3">
        <f t="shared" si="431"/>
        <v>170.82</v>
      </c>
      <c r="V544" s="3">
        <f t="shared" si="432"/>
        <v>-20.92</v>
      </c>
      <c r="W544" s="3">
        <f t="shared" si="433"/>
        <v>2.3111499999999996</v>
      </c>
      <c r="X544" s="85"/>
      <c r="Y544" s="3" t="str">
        <f t="shared" si="434"/>
        <v>1.27</v>
      </c>
      <c r="Z544" s="3" t="str">
        <f t="shared" si="435"/>
        <v>-</v>
      </c>
      <c r="AA544" s="3">
        <f t="shared" si="436"/>
        <v>170.82</v>
      </c>
      <c r="AB544" s="3">
        <f t="shared" si="437"/>
        <v>-20.92</v>
      </c>
      <c r="AC544" s="3">
        <f t="shared" si="438"/>
        <v>2.1751999999999998</v>
      </c>
      <c r="AE544" s="3" t="str">
        <f t="shared" si="439"/>
        <v>1.27</v>
      </c>
      <c r="AF544" s="3" t="str">
        <f t="shared" si="440"/>
        <v>-</v>
      </c>
      <c r="AG544" s="3">
        <f t="shared" si="441"/>
        <v>170.82</v>
      </c>
      <c r="AH544" s="3">
        <f t="shared" si="442"/>
        <v>-20.92</v>
      </c>
      <c r="AI544" s="3">
        <f t="shared" si="443"/>
        <v>2.0392499999999996</v>
      </c>
      <c r="AK544" s="3" t="str">
        <f t="shared" si="444"/>
        <v>1.27</v>
      </c>
      <c r="AL544" s="3" t="str">
        <f t="shared" si="445"/>
        <v>-</v>
      </c>
      <c r="AM544" s="3">
        <f t="shared" si="446"/>
        <v>170.82</v>
      </c>
      <c r="AN544" s="3">
        <f t="shared" si="447"/>
        <v>-20.92</v>
      </c>
      <c r="AO544" s="3">
        <f t="shared" si="448"/>
        <v>1.9032999999999995</v>
      </c>
      <c r="AQ544" s="3" t="str">
        <f t="shared" si="449"/>
        <v>1.27</v>
      </c>
      <c r="AR544" s="3" t="str">
        <f t="shared" si="450"/>
        <v>-</v>
      </c>
      <c r="AS544" s="3">
        <f t="shared" si="451"/>
        <v>170.82</v>
      </c>
      <c r="AT544" s="3">
        <f t="shared" si="452"/>
        <v>-20.92</v>
      </c>
      <c r="AU544" s="3">
        <f t="shared" si="453"/>
        <v>1.6313999999999995</v>
      </c>
      <c r="AW544" s="3" t="str">
        <f t="shared" si="454"/>
        <v>1.27</v>
      </c>
      <c r="AX544" s="3" t="str">
        <f t="shared" si="455"/>
        <v>-</v>
      </c>
      <c r="AY544" s="3">
        <f t="shared" si="456"/>
        <v>170.82</v>
      </c>
      <c r="AZ544" s="3">
        <f t="shared" si="457"/>
        <v>-20.92</v>
      </c>
      <c r="BA544" s="3">
        <f t="shared" si="458"/>
        <v>1.3594999999999997</v>
      </c>
      <c r="BC544" s="3" t="str">
        <f t="shared" si="459"/>
        <v>1.27</v>
      </c>
      <c r="BD544" s="3" t="str">
        <f t="shared" si="460"/>
        <v>-</v>
      </c>
      <c r="BE544" s="3">
        <f t="shared" si="461"/>
        <v>170.82</v>
      </c>
      <c r="BF544" s="3">
        <f t="shared" si="462"/>
        <v>-20.92</v>
      </c>
      <c r="BG544" s="3">
        <f t="shared" si="463"/>
        <v>0.81569999999999976</v>
      </c>
      <c r="BI544" s="3" t="str">
        <f t="shared" si="464"/>
        <v>1.27</v>
      </c>
      <c r="BJ544" s="3" t="str">
        <f t="shared" si="465"/>
        <v>-</v>
      </c>
      <c r="BK544" s="3">
        <f t="shared" si="466"/>
        <v>170.82</v>
      </c>
      <c r="BL544" s="3">
        <f t="shared" si="467"/>
        <v>-20.92</v>
      </c>
      <c r="BM544" s="3">
        <f t="shared" si="468"/>
        <v>0.27189999999999998</v>
      </c>
    </row>
    <row r="545" spans="1:65" x14ac:dyDescent="0.3">
      <c r="A545" s="3" t="str">
        <f>'Forward collapse simulation'!B555</f>
        <v>1.27</v>
      </c>
      <c r="B545" s="3" t="str">
        <f>IF('Forward collapse simulation'!C555="","-",'Forward collapse simulation'!C555)</f>
        <v>-</v>
      </c>
      <c r="C545" s="3">
        <f>'Forward collapse simulation'!E555</f>
        <v>167.67</v>
      </c>
      <c r="D545" s="3">
        <f>'Forward collapse simulation'!AK555</f>
        <v>-26.62</v>
      </c>
      <c r="E545" s="84">
        <f>'Forward collapse simulation'!AL555</f>
        <v>2.1629999999999998</v>
      </c>
      <c r="G545" s="3" t="str">
        <f t="shared" si="419"/>
        <v>1.27</v>
      </c>
      <c r="H545" s="3" t="str">
        <f t="shared" si="420"/>
        <v>-</v>
      </c>
      <c r="I545" s="3">
        <f t="shared" si="421"/>
        <v>167.67</v>
      </c>
      <c r="J545" s="3">
        <f t="shared" si="422"/>
        <v>-26.62</v>
      </c>
      <c r="K545" s="3">
        <f t="shared" si="423"/>
        <v>2.0548499999999996</v>
      </c>
      <c r="M545" s="3" t="str">
        <f t="shared" si="424"/>
        <v>1.27</v>
      </c>
      <c r="N545" s="3" t="str">
        <f t="shared" si="425"/>
        <v>-</v>
      </c>
      <c r="O545" s="3">
        <f t="shared" si="426"/>
        <v>167.67</v>
      </c>
      <c r="P545" s="3">
        <f t="shared" si="427"/>
        <v>-26.62</v>
      </c>
      <c r="Q545" s="3">
        <f t="shared" si="428"/>
        <v>1.9466999999999999</v>
      </c>
      <c r="R545" s="85"/>
      <c r="S545" s="3" t="str">
        <f t="shared" si="429"/>
        <v>1.27</v>
      </c>
      <c r="T545" s="3" t="str">
        <f t="shared" si="430"/>
        <v>-</v>
      </c>
      <c r="U545" s="3">
        <f t="shared" si="431"/>
        <v>167.67</v>
      </c>
      <c r="V545" s="3">
        <f t="shared" si="432"/>
        <v>-26.62</v>
      </c>
      <c r="W545" s="3">
        <f t="shared" si="433"/>
        <v>1.8385499999999997</v>
      </c>
      <c r="X545" s="85"/>
      <c r="Y545" s="3" t="str">
        <f t="shared" si="434"/>
        <v>1.27</v>
      </c>
      <c r="Z545" s="3" t="str">
        <f t="shared" si="435"/>
        <v>-</v>
      </c>
      <c r="AA545" s="3">
        <f t="shared" si="436"/>
        <v>167.67</v>
      </c>
      <c r="AB545" s="3">
        <f t="shared" si="437"/>
        <v>-26.62</v>
      </c>
      <c r="AC545" s="3">
        <f t="shared" si="438"/>
        <v>1.7303999999999999</v>
      </c>
      <c r="AE545" s="3" t="str">
        <f t="shared" si="439"/>
        <v>1.27</v>
      </c>
      <c r="AF545" s="3" t="str">
        <f t="shared" si="440"/>
        <v>-</v>
      </c>
      <c r="AG545" s="3">
        <f t="shared" si="441"/>
        <v>167.67</v>
      </c>
      <c r="AH545" s="3">
        <f t="shared" si="442"/>
        <v>-26.62</v>
      </c>
      <c r="AI545" s="3">
        <f t="shared" si="443"/>
        <v>1.6222499999999997</v>
      </c>
      <c r="AK545" s="3" t="str">
        <f t="shared" si="444"/>
        <v>1.27</v>
      </c>
      <c r="AL545" s="3" t="str">
        <f t="shared" si="445"/>
        <v>-</v>
      </c>
      <c r="AM545" s="3">
        <f t="shared" si="446"/>
        <v>167.67</v>
      </c>
      <c r="AN545" s="3">
        <f t="shared" si="447"/>
        <v>-26.62</v>
      </c>
      <c r="AO545" s="3">
        <f t="shared" si="448"/>
        <v>1.5140999999999998</v>
      </c>
      <c r="AQ545" s="3" t="str">
        <f t="shared" si="449"/>
        <v>1.27</v>
      </c>
      <c r="AR545" s="3" t="str">
        <f t="shared" si="450"/>
        <v>-</v>
      </c>
      <c r="AS545" s="3">
        <f t="shared" si="451"/>
        <v>167.67</v>
      </c>
      <c r="AT545" s="3">
        <f t="shared" si="452"/>
        <v>-26.62</v>
      </c>
      <c r="AU545" s="3">
        <f t="shared" si="453"/>
        <v>1.2977999999999998</v>
      </c>
      <c r="AW545" s="3" t="str">
        <f t="shared" si="454"/>
        <v>1.27</v>
      </c>
      <c r="AX545" s="3" t="str">
        <f t="shared" si="455"/>
        <v>-</v>
      </c>
      <c r="AY545" s="3">
        <f t="shared" si="456"/>
        <v>167.67</v>
      </c>
      <c r="AZ545" s="3">
        <f t="shared" si="457"/>
        <v>-26.62</v>
      </c>
      <c r="BA545" s="3">
        <f t="shared" si="458"/>
        <v>1.0814999999999999</v>
      </c>
      <c r="BC545" s="3" t="str">
        <f t="shared" si="459"/>
        <v>1.27</v>
      </c>
      <c r="BD545" s="3" t="str">
        <f t="shared" si="460"/>
        <v>-</v>
      </c>
      <c r="BE545" s="3">
        <f t="shared" si="461"/>
        <v>167.67</v>
      </c>
      <c r="BF545" s="3">
        <f t="shared" si="462"/>
        <v>-26.62</v>
      </c>
      <c r="BG545" s="3">
        <f t="shared" si="463"/>
        <v>0.64889999999999992</v>
      </c>
      <c r="BI545" s="3" t="str">
        <f t="shared" si="464"/>
        <v>1.27</v>
      </c>
      <c r="BJ545" s="3" t="str">
        <f t="shared" si="465"/>
        <v>-</v>
      </c>
      <c r="BK545" s="3">
        <f t="shared" si="466"/>
        <v>167.67</v>
      </c>
      <c r="BL545" s="3">
        <f t="shared" si="467"/>
        <v>-26.62</v>
      </c>
      <c r="BM545" s="3">
        <f t="shared" si="468"/>
        <v>0.21629999999999999</v>
      </c>
    </row>
    <row r="546" spans="1:65" x14ac:dyDescent="0.3">
      <c r="A546" s="3" t="str">
        <f>'Forward collapse simulation'!B556</f>
        <v>1.27</v>
      </c>
      <c r="B546" s="3" t="str">
        <f>IF('Forward collapse simulation'!C556="","-",'Forward collapse simulation'!C556)</f>
        <v>-</v>
      </c>
      <c r="C546" s="3">
        <f>'Forward collapse simulation'!E556</f>
        <v>163.28</v>
      </c>
      <c r="D546" s="3">
        <f>'Forward collapse simulation'!AK556</f>
        <v>-34.89</v>
      </c>
      <c r="E546" s="84">
        <f>'Forward collapse simulation'!AL556</f>
        <v>1.657</v>
      </c>
      <c r="G546" s="3" t="str">
        <f t="shared" si="419"/>
        <v>1.27</v>
      </c>
      <c r="H546" s="3" t="str">
        <f t="shared" si="420"/>
        <v>-</v>
      </c>
      <c r="I546" s="3">
        <f t="shared" si="421"/>
        <v>163.28</v>
      </c>
      <c r="J546" s="3">
        <f t="shared" si="422"/>
        <v>-34.89</v>
      </c>
      <c r="K546" s="3">
        <f t="shared" si="423"/>
        <v>1.5741499999999999</v>
      </c>
      <c r="M546" s="3" t="str">
        <f t="shared" si="424"/>
        <v>1.27</v>
      </c>
      <c r="N546" s="3" t="str">
        <f t="shared" si="425"/>
        <v>-</v>
      </c>
      <c r="O546" s="3">
        <f t="shared" si="426"/>
        <v>163.28</v>
      </c>
      <c r="P546" s="3">
        <f t="shared" si="427"/>
        <v>-34.89</v>
      </c>
      <c r="Q546" s="3">
        <f t="shared" si="428"/>
        <v>1.4913000000000001</v>
      </c>
      <c r="R546" s="85"/>
      <c r="S546" s="3" t="str">
        <f t="shared" si="429"/>
        <v>1.27</v>
      </c>
      <c r="T546" s="3" t="str">
        <f t="shared" si="430"/>
        <v>-</v>
      </c>
      <c r="U546" s="3">
        <f t="shared" si="431"/>
        <v>163.28</v>
      </c>
      <c r="V546" s="3">
        <f t="shared" si="432"/>
        <v>-34.89</v>
      </c>
      <c r="W546" s="3">
        <f t="shared" si="433"/>
        <v>1.40845</v>
      </c>
      <c r="X546" s="85"/>
      <c r="Y546" s="3" t="str">
        <f t="shared" si="434"/>
        <v>1.27</v>
      </c>
      <c r="Z546" s="3" t="str">
        <f t="shared" si="435"/>
        <v>-</v>
      </c>
      <c r="AA546" s="3">
        <f t="shared" si="436"/>
        <v>163.28</v>
      </c>
      <c r="AB546" s="3">
        <f t="shared" si="437"/>
        <v>-34.89</v>
      </c>
      <c r="AC546" s="3">
        <f t="shared" si="438"/>
        <v>1.3256000000000001</v>
      </c>
      <c r="AE546" s="3" t="str">
        <f t="shared" si="439"/>
        <v>1.27</v>
      </c>
      <c r="AF546" s="3" t="str">
        <f t="shared" si="440"/>
        <v>-</v>
      </c>
      <c r="AG546" s="3">
        <f t="shared" si="441"/>
        <v>163.28</v>
      </c>
      <c r="AH546" s="3">
        <f t="shared" si="442"/>
        <v>-34.89</v>
      </c>
      <c r="AI546" s="3">
        <f t="shared" si="443"/>
        <v>1.24275</v>
      </c>
      <c r="AK546" s="3" t="str">
        <f t="shared" si="444"/>
        <v>1.27</v>
      </c>
      <c r="AL546" s="3" t="str">
        <f t="shared" si="445"/>
        <v>-</v>
      </c>
      <c r="AM546" s="3">
        <f t="shared" si="446"/>
        <v>163.28</v>
      </c>
      <c r="AN546" s="3">
        <f t="shared" si="447"/>
        <v>-34.89</v>
      </c>
      <c r="AO546" s="3">
        <f t="shared" si="448"/>
        <v>1.1598999999999999</v>
      </c>
      <c r="AQ546" s="3" t="str">
        <f t="shared" si="449"/>
        <v>1.27</v>
      </c>
      <c r="AR546" s="3" t="str">
        <f t="shared" si="450"/>
        <v>-</v>
      </c>
      <c r="AS546" s="3">
        <f t="shared" si="451"/>
        <v>163.28</v>
      </c>
      <c r="AT546" s="3">
        <f t="shared" si="452"/>
        <v>-34.89</v>
      </c>
      <c r="AU546" s="3">
        <f t="shared" si="453"/>
        <v>0.99419999999999997</v>
      </c>
      <c r="AW546" s="3" t="str">
        <f t="shared" si="454"/>
        <v>1.27</v>
      </c>
      <c r="AX546" s="3" t="str">
        <f t="shared" si="455"/>
        <v>-</v>
      </c>
      <c r="AY546" s="3">
        <f t="shared" si="456"/>
        <v>163.28</v>
      </c>
      <c r="AZ546" s="3">
        <f t="shared" si="457"/>
        <v>-34.89</v>
      </c>
      <c r="BA546" s="3">
        <f t="shared" si="458"/>
        <v>0.82850000000000001</v>
      </c>
      <c r="BC546" s="3" t="str">
        <f t="shared" si="459"/>
        <v>1.27</v>
      </c>
      <c r="BD546" s="3" t="str">
        <f t="shared" si="460"/>
        <v>-</v>
      </c>
      <c r="BE546" s="3">
        <f t="shared" si="461"/>
        <v>163.28</v>
      </c>
      <c r="BF546" s="3">
        <f t="shared" si="462"/>
        <v>-34.89</v>
      </c>
      <c r="BG546" s="3">
        <f t="shared" si="463"/>
        <v>0.49709999999999999</v>
      </c>
      <c r="BI546" s="3" t="str">
        <f t="shared" si="464"/>
        <v>1.27</v>
      </c>
      <c r="BJ546" s="3" t="str">
        <f t="shared" si="465"/>
        <v>-</v>
      </c>
      <c r="BK546" s="3">
        <f t="shared" si="466"/>
        <v>163.28</v>
      </c>
      <c r="BL546" s="3">
        <f t="shared" si="467"/>
        <v>-34.89</v>
      </c>
      <c r="BM546" s="3">
        <f t="shared" si="468"/>
        <v>0.16570000000000001</v>
      </c>
    </row>
    <row r="547" spans="1:65" x14ac:dyDescent="0.3">
      <c r="A547" s="3" t="str">
        <f>'Forward collapse simulation'!B557</f>
        <v>1.27</v>
      </c>
      <c r="B547" s="3" t="str">
        <f>IF('Forward collapse simulation'!C557="","-",'Forward collapse simulation'!C557)</f>
        <v>-</v>
      </c>
      <c r="C547" s="3">
        <f>'Forward collapse simulation'!E557</f>
        <v>161.25</v>
      </c>
      <c r="D547" s="3">
        <f>'Forward collapse simulation'!AK557</f>
        <v>-44.98</v>
      </c>
      <c r="E547" s="84">
        <f>'Forward collapse simulation'!AL557</f>
        <v>1.3810000000000002</v>
      </c>
      <c r="G547" s="3" t="str">
        <f t="shared" si="419"/>
        <v>1.27</v>
      </c>
      <c r="H547" s="3" t="str">
        <f t="shared" si="420"/>
        <v>-</v>
      </c>
      <c r="I547" s="3">
        <f t="shared" si="421"/>
        <v>161.25</v>
      </c>
      <c r="J547" s="3">
        <f t="shared" si="422"/>
        <v>-44.98</v>
      </c>
      <c r="K547" s="3">
        <f t="shared" si="423"/>
        <v>1.3119500000000002</v>
      </c>
      <c r="M547" s="3" t="str">
        <f t="shared" si="424"/>
        <v>1.27</v>
      </c>
      <c r="N547" s="3" t="str">
        <f t="shared" si="425"/>
        <v>-</v>
      </c>
      <c r="O547" s="3">
        <f t="shared" si="426"/>
        <v>161.25</v>
      </c>
      <c r="P547" s="3">
        <f t="shared" si="427"/>
        <v>-44.98</v>
      </c>
      <c r="Q547" s="3">
        <f t="shared" si="428"/>
        <v>1.2429000000000003</v>
      </c>
      <c r="R547" s="85"/>
      <c r="S547" s="3" t="str">
        <f t="shared" si="429"/>
        <v>1.27</v>
      </c>
      <c r="T547" s="3" t="str">
        <f t="shared" si="430"/>
        <v>-</v>
      </c>
      <c r="U547" s="3">
        <f t="shared" si="431"/>
        <v>161.25</v>
      </c>
      <c r="V547" s="3">
        <f t="shared" si="432"/>
        <v>-44.98</v>
      </c>
      <c r="W547" s="3">
        <f t="shared" si="433"/>
        <v>1.1738500000000001</v>
      </c>
      <c r="X547" s="85"/>
      <c r="Y547" s="3" t="str">
        <f t="shared" si="434"/>
        <v>1.27</v>
      </c>
      <c r="Z547" s="3" t="str">
        <f t="shared" si="435"/>
        <v>-</v>
      </c>
      <c r="AA547" s="3">
        <f t="shared" si="436"/>
        <v>161.25</v>
      </c>
      <c r="AB547" s="3">
        <f t="shared" si="437"/>
        <v>-44.98</v>
      </c>
      <c r="AC547" s="3">
        <f t="shared" si="438"/>
        <v>1.1048000000000002</v>
      </c>
      <c r="AE547" s="3" t="str">
        <f t="shared" si="439"/>
        <v>1.27</v>
      </c>
      <c r="AF547" s="3" t="str">
        <f t="shared" si="440"/>
        <v>-</v>
      </c>
      <c r="AG547" s="3">
        <f t="shared" si="441"/>
        <v>161.25</v>
      </c>
      <c r="AH547" s="3">
        <f t="shared" si="442"/>
        <v>-44.98</v>
      </c>
      <c r="AI547" s="3">
        <f t="shared" si="443"/>
        <v>1.0357500000000002</v>
      </c>
      <c r="AK547" s="3" t="str">
        <f t="shared" si="444"/>
        <v>1.27</v>
      </c>
      <c r="AL547" s="3" t="str">
        <f t="shared" si="445"/>
        <v>-</v>
      </c>
      <c r="AM547" s="3">
        <f t="shared" si="446"/>
        <v>161.25</v>
      </c>
      <c r="AN547" s="3">
        <f t="shared" si="447"/>
        <v>-44.98</v>
      </c>
      <c r="AO547" s="3">
        <f t="shared" si="448"/>
        <v>0.96670000000000011</v>
      </c>
      <c r="AQ547" s="3" t="str">
        <f t="shared" si="449"/>
        <v>1.27</v>
      </c>
      <c r="AR547" s="3" t="str">
        <f t="shared" si="450"/>
        <v>-</v>
      </c>
      <c r="AS547" s="3">
        <f t="shared" si="451"/>
        <v>161.25</v>
      </c>
      <c r="AT547" s="3">
        <f t="shared" si="452"/>
        <v>-44.98</v>
      </c>
      <c r="AU547" s="3">
        <f t="shared" si="453"/>
        <v>0.82860000000000011</v>
      </c>
      <c r="AW547" s="3" t="str">
        <f t="shared" si="454"/>
        <v>1.27</v>
      </c>
      <c r="AX547" s="3" t="str">
        <f t="shared" si="455"/>
        <v>-</v>
      </c>
      <c r="AY547" s="3">
        <f t="shared" si="456"/>
        <v>161.25</v>
      </c>
      <c r="AZ547" s="3">
        <f t="shared" si="457"/>
        <v>-44.98</v>
      </c>
      <c r="BA547" s="3">
        <f t="shared" si="458"/>
        <v>0.69050000000000011</v>
      </c>
      <c r="BC547" s="3" t="str">
        <f t="shared" si="459"/>
        <v>1.27</v>
      </c>
      <c r="BD547" s="3" t="str">
        <f t="shared" si="460"/>
        <v>-</v>
      </c>
      <c r="BE547" s="3">
        <f t="shared" si="461"/>
        <v>161.25</v>
      </c>
      <c r="BF547" s="3">
        <f t="shared" si="462"/>
        <v>-44.98</v>
      </c>
      <c r="BG547" s="3">
        <f t="shared" si="463"/>
        <v>0.41430000000000006</v>
      </c>
      <c r="BI547" s="3" t="str">
        <f t="shared" si="464"/>
        <v>1.27</v>
      </c>
      <c r="BJ547" s="3" t="str">
        <f t="shared" si="465"/>
        <v>-</v>
      </c>
      <c r="BK547" s="3">
        <f t="shared" si="466"/>
        <v>161.25</v>
      </c>
      <c r="BL547" s="3">
        <f t="shared" si="467"/>
        <v>-44.98</v>
      </c>
      <c r="BM547" s="3">
        <f t="shared" si="468"/>
        <v>0.13810000000000003</v>
      </c>
    </row>
    <row r="548" spans="1:65" x14ac:dyDescent="0.3">
      <c r="A548" s="3" t="str">
        <f>'Forward collapse simulation'!B558</f>
        <v>1.27</v>
      </c>
      <c r="B548" s="3" t="str">
        <f>IF('Forward collapse simulation'!C558="","-",'Forward collapse simulation'!C558)</f>
        <v>-</v>
      </c>
      <c r="C548" s="3">
        <f>'Forward collapse simulation'!E558</f>
        <v>144.51</v>
      </c>
      <c r="D548" s="3">
        <f>'Forward collapse simulation'!AK558</f>
        <v>-66.680000000000007</v>
      </c>
      <c r="E548" s="84">
        <f>'Forward collapse simulation'!AL558</f>
        <v>1.1140000000000001</v>
      </c>
      <c r="G548" s="3" t="str">
        <f t="shared" si="419"/>
        <v>1.27</v>
      </c>
      <c r="H548" s="3" t="str">
        <f t="shared" si="420"/>
        <v>-</v>
      </c>
      <c r="I548" s="3">
        <f t="shared" si="421"/>
        <v>144.51</v>
      </c>
      <c r="J548" s="3">
        <f t="shared" si="422"/>
        <v>-66.680000000000007</v>
      </c>
      <c r="K548" s="3">
        <f t="shared" si="423"/>
        <v>1.0583</v>
      </c>
      <c r="M548" s="3" t="str">
        <f t="shared" si="424"/>
        <v>1.27</v>
      </c>
      <c r="N548" s="3" t="str">
        <f t="shared" si="425"/>
        <v>-</v>
      </c>
      <c r="O548" s="3">
        <f t="shared" si="426"/>
        <v>144.51</v>
      </c>
      <c r="P548" s="3">
        <f t="shared" si="427"/>
        <v>-66.680000000000007</v>
      </c>
      <c r="Q548" s="3">
        <f t="shared" si="428"/>
        <v>1.0026000000000002</v>
      </c>
      <c r="R548" s="85"/>
      <c r="S548" s="3" t="str">
        <f t="shared" si="429"/>
        <v>1.27</v>
      </c>
      <c r="T548" s="3" t="str">
        <f t="shared" si="430"/>
        <v>-</v>
      </c>
      <c r="U548" s="3">
        <f t="shared" si="431"/>
        <v>144.51</v>
      </c>
      <c r="V548" s="3">
        <f t="shared" si="432"/>
        <v>-66.680000000000007</v>
      </c>
      <c r="W548" s="3">
        <f t="shared" si="433"/>
        <v>0.94690000000000007</v>
      </c>
      <c r="X548" s="85"/>
      <c r="Y548" s="3" t="str">
        <f t="shared" si="434"/>
        <v>1.27</v>
      </c>
      <c r="Z548" s="3" t="str">
        <f t="shared" si="435"/>
        <v>-</v>
      </c>
      <c r="AA548" s="3">
        <f t="shared" si="436"/>
        <v>144.51</v>
      </c>
      <c r="AB548" s="3">
        <f t="shared" si="437"/>
        <v>-66.680000000000007</v>
      </c>
      <c r="AC548" s="3">
        <f t="shared" si="438"/>
        <v>0.8912000000000001</v>
      </c>
      <c r="AE548" s="3" t="str">
        <f t="shared" si="439"/>
        <v>1.27</v>
      </c>
      <c r="AF548" s="3" t="str">
        <f t="shared" si="440"/>
        <v>-</v>
      </c>
      <c r="AG548" s="3">
        <f t="shared" si="441"/>
        <v>144.51</v>
      </c>
      <c r="AH548" s="3">
        <f t="shared" si="442"/>
        <v>-66.680000000000007</v>
      </c>
      <c r="AI548" s="3">
        <f t="shared" si="443"/>
        <v>0.83550000000000013</v>
      </c>
      <c r="AK548" s="3" t="str">
        <f t="shared" si="444"/>
        <v>1.27</v>
      </c>
      <c r="AL548" s="3" t="str">
        <f t="shared" si="445"/>
        <v>-</v>
      </c>
      <c r="AM548" s="3">
        <f t="shared" si="446"/>
        <v>144.51</v>
      </c>
      <c r="AN548" s="3">
        <f t="shared" si="447"/>
        <v>-66.680000000000007</v>
      </c>
      <c r="AO548" s="3">
        <f t="shared" si="448"/>
        <v>0.77980000000000005</v>
      </c>
      <c r="AQ548" s="3" t="str">
        <f t="shared" si="449"/>
        <v>1.27</v>
      </c>
      <c r="AR548" s="3" t="str">
        <f t="shared" si="450"/>
        <v>-</v>
      </c>
      <c r="AS548" s="3">
        <f t="shared" si="451"/>
        <v>144.51</v>
      </c>
      <c r="AT548" s="3">
        <f t="shared" si="452"/>
        <v>-66.680000000000007</v>
      </c>
      <c r="AU548" s="3">
        <f t="shared" si="453"/>
        <v>0.66839999999999999</v>
      </c>
      <c r="AW548" s="3" t="str">
        <f t="shared" si="454"/>
        <v>1.27</v>
      </c>
      <c r="AX548" s="3" t="str">
        <f t="shared" si="455"/>
        <v>-</v>
      </c>
      <c r="AY548" s="3">
        <f t="shared" si="456"/>
        <v>144.51</v>
      </c>
      <c r="AZ548" s="3">
        <f t="shared" si="457"/>
        <v>-66.680000000000007</v>
      </c>
      <c r="BA548" s="3">
        <f t="shared" si="458"/>
        <v>0.55700000000000005</v>
      </c>
      <c r="BC548" s="3" t="str">
        <f t="shared" si="459"/>
        <v>1.27</v>
      </c>
      <c r="BD548" s="3" t="str">
        <f t="shared" si="460"/>
        <v>-</v>
      </c>
      <c r="BE548" s="3">
        <f t="shared" si="461"/>
        <v>144.51</v>
      </c>
      <c r="BF548" s="3">
        <f t="shared" si="462"/>
        <v>-66.680000000000007</v>
      </c>
      <c r="BG548" s="3">
        <f t="shared" si="463"/>
        <v>0.3342</v>
      </c>
      <c r="BI548" s="3" t="str">
        <f t="shared" si="464"/>
        <v>1.27</v>
      </c>
      <c r="BJ548" s="3" t="str">
        <f t="shared" si="465"/>
        <v>-</v>
      </c>
      <c r="BK548" s="3">
        <f t="shared" si="466"/>
        <v>144.51</v>
      </c>
      <c r="BL548" s="3">
        <f t="shared" si="467"/>
        <v>-66.680000000000007</v>
      </c>
      <c r="BM548" s="3">
        <f t="shared" si="468"/>
        <v>0.11140000000000001</v>
      </c>
    </row>
    <row r="549" spans="1:65" x14ac:dyDescent="0.3">
      <c r="A549" s="3" t="str">
        <f>'Forward collapse simulation'!B559</f>
        <v>1.27</v>
      </c>
      <c r="B549" s="3" t="str">
        <f>IF('Forward collapse simulation'!C559="","-",'Forward collapse simulation'!C559)</f>
        <v>1.20</v>
      </c>
      <c r="C549" s="3">
        <f>'Forward collapse simulation'!E559</f>
        <v>313.61</v>
      </c>
      <c r="D549" s="3">
        <f>'Forward collapse simulation'!AK559</f>
        <v>0.16</v>
      </c>
      <c r="E549" s="84">
        <f>'Forward collapse simulation'!AL559</f>
        <v>17.812000000000001</v>
      </c>
      <c r="G549" s="3" t="str">
        <f t="shared" si="419"/>
        <v>1.27</v>
      </c>
      <c r="H549" s="3" t="str">
        <f t="shared" si="420"/>
        <v>1.20</v>
      </c>
      <c r="I549" s="3">
        <f t="shared" si="421"/>
        <v>313.61</v>
      </c>
      <c r="J549" s="3">
        <f t="shared" si="422"/>
        <v>0.16</v>
      </c>
      <c r="K549" s="3">
        <f t="shared" si="423"/>
        <v>17.812000000000001</v>
      </c>
      <c r="M549" s="3" t="str">
        <f t="shared" si="424"/>
        <v>1.27</v>
      </c>
      <c r="N549" s="3" t="str">
        <f t="shared" si="425"/>
        <v>1.20</v>
      </c>
      <c r="O549" s="3">
        <f t="shared" si="426"/>
        <v>313.61</v>
      </c>
      <c r="P549" s="3">
        <f t="shared" si="427"/>
        <v>0.16</v>
      </c>
      <c r="Q549" s="3">
        <f t="shared" si="428"/>
        <v>17.812000000000001</v>
      </c>
      <c r="R549" s="85"/>
      <c r="S549" s="3" t="str">
        <f t="shared" si="429"/>
        <v>1.27</v>
      </c>
      <c r="T549" s="3" t="str">
        <f t="shared" si="430"/>
        <v>1.20</v>
      </c>
      <c r="U549" s="3">
        <f t="shared" si="431"/>
        <v>313.61</v>
      </c>
      <c r="V549" s="3">
        <f t="shared" si="432"/>
        <v>0.16</v>
      </c>
      <c r="W549" s="3">
        <f t="shared" si="433"/>
        <v>17.812000000000001</v>
      </c>
      <c r="X549" s="85"/>
      <c r="Y549" s="3" t="str">
        <f t="shared" si="434"/>
        <v>1.27</v>
      </c>
      <c r="Z549" s="3" t="str">
        <f t="shared" si="435"/>
        <v>1.20</v>
      </c>
      <c r="AA549" s="3">
        <f t="shared" si="436"/>
        <v>313.61</v>
      </c>
      <c r="AB549" s="3">
        <f t="shared" si="437"/>
        <v>0.16</v>
      </c>
      <c r="AC549" s="3">
        <f t="shared" si="438"/>
        <v>17.812000000000001</v>
      </c>
      <c r="AE549" s="3" t="str">
        <f t="shared" si="439"/>
        <v>1.27</v>
      </c>
      <c r="AF549" s="3" t="str">
        <f t="shared" si="440"/>
        <v>1.20</v>
      </c>
      <c r="AG549" s="3">
        <f t="shared" si="441"/>
        <v>313.61</v>
      </c>
      <c r="AH549" s="3">
        <f t="shared" si="442"/>
        <v>0.16</v>
      </c>
      <c r="AI549" s="3">
        <f t="shared" si="443"/>
        <v>17.812000000000001</v>
      </c>
      <c r="AK549" s="3" t="str">
        <f t="shared" si="444"/>
        <v>1.27</v>
      </c>
      <c r="AL549" s="3" t="str">
        <f t="shared" si="445"/>
        <v>1.20</v>
      </c>
      <c r="AM549" s="3">
        <f t="shared" si="446"/>
        <v>313.61</v>
      </c>
      <c r="AN549" s="3">
        <f t="shared" si="447"/>
        <v>0.16</v>
      </c>
      <c r="AO549" s="3">
        <f t="shared" si="448"/>
        <v>17.812000000000001</v>
      </c>
      <c r="AQ549" s="3" t="str">
        <f t="shared" si="449"/>
        <v>1.27</v>
      </c>
      <c r="AR549" s="3" t="str">
        <f t="shared" si="450"/>
        <v>1.20</v>
      </c>
      <c r="AS549" s="3">
        <f t="shared" si="451"/>
        <v>313.61</v>
      </c>
      <c r="AT549" s="3">
        <f t="shared" si="452"/>
        <v>0.16</v>
      </c>
      <c r="AU549" s="3">
        <f t="shared" si="453"/>
        <v>17.812000000000001</v>
      </c>
      <c r="AW549" s="3" t="str">
        <f t="shared" si="454"/>
        <v>1.27</v>
      </c>
      <c r="AX549" s="3" t="str">
        <f t="shared" si="455"/>
        <v>1.20</v>
      </c>
      <c r="AY549" s="3">
        <f t="shared" si="456"/>
        <v>313.61</v>
      </c>
      <c r="AZ549" s="3">
        <f t="shared" si="457"/>
        <v>0.16</v>
      </c>
      <c r="BA549" s="3">
        <f t="shared" si="458"/>
        <v>17.812000000000001</v>
      </c>
      <c r="BC549" s="3" t="str">
        <f t="shared" si="459"/>
        <v>1.27</v>
      </c>
      <c r="BD549" s="3" t="str">
        <f t="shared" si="460"/>
        <v>1.20</v>
      </c>
      <c r="BE549" s="3">
        <f t="shared" si="461"/>
        <v>313.61</v>
      </c>
      <c r="BF549" s="3">
        <f t="shared" si="462"/>
        <v>0.16</v>
      </c>
      <c r="BG549" s="3">
        <f t="shared" si="463"/>
        <v>17.812000000000001</v>
      </c>
      <c r="BI549" s="3" t="str">
        <f t="shared" si="464"/>
        <v>1.27</v>
      </c>
      <c r="BJ549" s="3" t="str">
        <f t="shared" si="465"/>
        <v>1.20</v>
      </c>
      <c r="BK549" s="3">
        <f t="shared" si="466"/>
        <v>313.61</v>
      </c>
      <c r="BL549" s="3">
        <f t="shared" si="467"/>
        <v>0.16</v>
      </c>
      <c r="BM549" s="3">
        <f t="shared" si="468"/>
        <v>17.812000000000001</v>
      </c>
    </row>
    <row r="550" spans="1:65" x14ac:dyDescent="0.3">
      <c r="A550" s="3" t="str">
        <f>'Forward collapse simulation'!B560</f>
        <v>1.27</v>
      </c>
      <c r="B550" s="3" t="str">
        <f>IF('Forward collapse simulation'!C560="","-",'Forward collapse simulation'!C560)</f>
        <v>1.28</v>
      </c>
      <c r="C550" s="3">
        <f>'Forward collapse simulation'!E560</f>
        <v>90.49</v>
      </c>
      <c r="D550" s="3">
        <f>'Forward collapse simulation'!AK560</f>
        <v>-2.4900000000000002</v>
      </c>
      <c r="E550" s="84">
        <f>'Forward collapse simulation'!AL560</f>
        <v>5.53</v>
      </c>
      <c r="G550" s="3" t="str">
        <f t="shared" si="419"/>
        <v>1.27</v>
      </c>
      <c r="H550" s="3" t="str">
        <f t="shared" si="420"/>
        <v>1.28</v>
      </c>
      <c r="I550" s="3">
        <f t="shared" si="421"/>
        <v>90.49</v>
      </c>
      <c r="J550" s="3">
        <f t="shared" si="422"/>
        <v>-2.4900000000000002</v>
      </c>
      <c r="K550" s="3">
        <f t="shared" si="423"/>
        <v>5.53</v>
      </c>
      <c r="M550" s="3" t="str">
        <f t="shared" si="424"/>
        <v>1.27</v>
      </c>
      <c r="N550" s="3" t="str">
        <f t="shared" si="425"/>
        <v>1.28</v>
      </c>
      <c r="O550" s="3">
        <f t="shared" si="426"/>
        <v>90.49</v>
      </c>
      <c r="P550" s="3">
        <f t="shared" si="427"/>
        <v>-2.4900000000000002</v>
      </c>
      <c r="Q550" s="3">
        <f t="shared" si="428"/>
        <v>5.53</v>
      </c>
      <c r="R550" s="85"/>
      <c r="S550" s="3" t="str">
        <f t="shared" si="429"/>
        <v>1.27</v>
      </c>
      <c r="T550" s="3" t="str">
        <f t="shared" si="430"/>
        <v>1.28</v>
      </c>
      <c r="U550" s="3">
        <f t="shared" si="431"/>
        <v>90.49</v>
      </c>
      <c r="V550" s="3">
        <f t="shared" si="432"/>
        <v>-2.4900000000000002</v>
      </c>
      <c r="W550" s="3">
        <f t="shared" si="433"/>
        <v>5.53</v>
      </c>
      <c r="X550" s="85"/>
      <c r="Y550" s="3" t="str">
        <f t="shared" si="434"/>
        <v>1.27</v>
      </c>
      <c r="Z550" s="3" t="str">
        <f t="shared" si="435"/>
        <v>1.28</v>
      </c>
      <c r="AA550" s="3">
        <f t="shared" si="436"/>
        <v>90.49</v>
      </c>
      <c r="AB550" s="3">
        <f t="shared" si="437"/>
        <v>-2.4900000000000002</v>
      </c>
      <c r="AC550" s="3">
        <f t="shared" si="438"/>
        <v>5.53</v>
      </c>
      <c r="AE550" s="3" t="str">
        <f t="shared" si="439"/>
        <v>1.27</v>
      </c>
      <c r="AF550" s="3" t="str">
        <f t="shared" si="440"/>
        <v>1.28</v>
      </c>
      <c r="AG550" s="3">
        <f t="shared" si="441"/>
        <v>90.49</v>
      </c>
      <c r="AH550" s="3">
        <f t="shared" si="442"/>
        <v>-2.4900000000000002</v>
      </c>
      <c r="AI550" s="3">
        <f t="shared" si="443"/>
        <v>5.53</v>
      </c>
      <c r="AK550" s="3" t="str">
        <f t="shared" si="444"/>
        <v>1.27</v>
      </c>
      <c r="AL550" s="3" t="str">
        <f t="shared" si="445"/>
        <v>1.28</v>
      </c>
      <c r="AM550" s="3">
        <f t="shared" si="446"/>
        <v>90.49</v>
      </c>
      <c r="AN550" s="3">
        <f t="shared" si="447"/>
        <v>-2.4900000000000002</v>
      </c>
      <c r="AO550" s="3">
        <f t="shared" si="448"/>
        <v>5.53</v>
      </c>
      <c r="AQ550" s="3" t="str">
        <f t="shared" si="449"/>
        <v>1.27</v>
      </c>
      <c r="AR550" s="3" t="str">
        <f t="shared" si="450"/>
        <v>1.28</v>
      </c>
      <c r="AS550" s="3">
        <f t="shared" si="451"/>
        <v>90.49</v>
      </c>
      <c r="AT550" s="3">
        <f t="shared" si="452"/>
        <v>-2.4900000000000002</v>
      </c>
      <c r="AU550" s="3">
        <f t="shared" si="453"/>
        <v>5.53</v>
      </c>
      <c r="AW550" s="3" t="str">
        <f t="shared" si="454"/>
        <v>1.27</v>
      </c>
      <c r="AX550" s="3" t="str">
        <f t="shared" si="455"/>
        <v>1.28</v>
      </c>
      <c r="AY550" s="3">
        <f t="shared" si="456"/>
        <v>90.49</v>
      </c>
      <c r="AZ550" s="3">
        <f t="shared" si="457"/>
        <v>-2.4900000000000002</v>
      </c>
      <c r="BA550" s="3">
        <f t="shared" si="458"/>
        <v>5.53</v>
      </c>
      <c r="BC550" s="3" t="str">
        <f t="shared" si="459"/>
        <v>1.27</v>
      </c>
      <c r="BD550" s="3" t="str">
        <f t="shared" si="460"/>
        <v>1.28</v>
      </c>
      <c r="BE550" s="3">
        <f t="shared" si="461"/>
        <v>90.49</v>
      </c>
      <c r="BF550" s="3">
        <f t="shared" si="462"/>
        <v>-2.4900000000000002</v>
      </c>
      <c r="BG550" s="3">
        <f t="shared" si="463"/>
        <v>5.53</v>
      </c>
      <c r="BI550" s="3" t="str">
        <f t="shared" si="464"/>
        <v>1.27</v>
      </c>
      <c r="BJ550" s="3" t="str">
        <f t="shared" si="465"/>
        <v>1.28</v>
      </c>
      <c r="BK550" s="3">
        <f t="shared" si="466"/>
        <v>90.49</v>
      </c>
      <c r="BL550" s="3">
        <f t="shared" si="467"/>
        <v>-2.4900000000000002</v>
      </c>
      <c r="BM550" s="3">
        <f t="shared" si="468"/>
        <v>5.53</v>
      </c>
    </row>
    <row r="551" spans="1:65" x14ac:dyDescent="0.3">
      <c r="A551" s="3" t="str">
        <f>'Forward collapse simulation'!B561</f>
        <v>1.28</v>
      </c>
      <c r="B551" s="3" t="str">
        <f>IF('Forward collapse simulation'!C561="","-",'Forward collapse simulation'!C561)</f>
        <v>-</v>
      </c>
      <c r="C551" s="3">
        <f>'Forward collapse simulation'!E561</f>
        <v>8.27</v>
      </c>
      <c r="D551" s="3">
        <f>'Forward collapse simulation'!AK561</f>
        <v>-66.22</v>
      </c>
      <c r="E551" s="84">
        <f>'Forward collapse simulation'!AL561</f>
        <v>1.1379999999999999</v>
      </c>
      <c r="G551" s="3" t="str">
        <f t="shared" si="419"/>
        <v>1.28</v>
      </c>
      <c r="H551" s="3" t="str">
        <f t="shared" si="420"/>
        <v>-</v>
      </c>
      <c r="I551" s="3">
        <f t="shared" si="421"/>
        <v>8.27</v>
      </c>
      <c r="J551" s="3">
        <f t="shared" si="422"/>
        <v>-66.22</v>
      </c>
      <c r="K551" s="3">
        <f t="shared" si="423"/>
        <v>1.0810999999999999</v>
      </c>
      <c r="M551" s="3" t="str">
        <f t="shared" si="424"/>
        <v>1.28</v>
      </c>
      <c r="N551" s="3" t="str">
        <f t="shared" si="425"/>
        <v>-</v>
      </c>
      <c r="O551" s="3">
        <f t="shared" si="426"/>
        <v>8.27</v>
      </c>
      <c r="P551" s="3">
        <f t="shared" si="427"/>
        <v>-66.22</v>
      </c>
      <c r="Q551" s="3">
        <f t="shared" si="428"/>
        <v>1.0242</v>
      </c>
      <c r="R551" s="85"/>
      <c r="S551" s="3" t="str">
        <f t="shared" si="429"/>
        <v>1.28</v>
      </c>
      <c r="T551" s="3" t="str">
        <f t="shared" si="430"/>
        <v>-</v>
      </c>
      <c r="U551" s="3">
        <f t="shared" si="431"/>
        <v>8.27</v>
      </c>
      <c r="V551" s="3">
        <f t="shared" si="432"/>
        <v>-66.22</v>
      </c>
      <c r="W551" s="3">
        <f t="shared" si="433"/>
        <v>0.96729999999999994</v>
      </c>
      <c r="X551" s="85"/>
      <c r="Y551" s="3" t="str">
        <f t="shared" si="434"/>
        <v>1.28</v>
      </c>
      <c r="Z551" s="3" t="str">
        <f t="shared" si="435"/>
        <v>-</v>
      </c>
      <c r="AA551" s="3">
        <f t="shared" si="436"/>
        <v>8.27</v>
      </c>
      <c r="AB551" s="3">
        <f t="shared" si="437"/>
        <v>-66.22</v>
      </c>
      <c r="AC551" s="3">
        <f t="shared" si="438"/>
        <v>0.91039999999999999</v>
      </c>
      <c r="AE551" s="3" t="str">
        <f t="shared" si="439"/>
        <v>1.28</v>
      </c>
      <c r="AF551" s="3" t="str">
        <f t="shared" si="440"/>
        <v>-</v>
      </c>
      <c r="AG551" s="3">
        <f t="shared" si="441"/>
        <v>8.27</v>
      </c>
      <c r="AH551" s="3">
        <f t="shared" si="442"/>
        <v>-66.22</v>
      </c>
      <c r="AI551" s="3">
        <f t="shared" si="443"/>
        <v>0.85349999999999993</v>
      </c>
      <c r="AK551" s="3" t="str">
        <f t="shared" si="444"/>
        <v>1.28</v>
      </c>
      <c r="AL551" s="3" t="str">
        <f t="shared" si="445"/>
        <v>-</v>
      </c>
      <c r="AM551" s="3">
        <f t="shared" si="446"/>
        <v>8.27</v>
      </c>
      <c r="AN551" s="3">
        <f t="shared" si="447"/>
        <v>-66.22</v>
      </c>
      <c r="AO551" s="3">
        <f t="shared" si="448"/>
        <v>0.79659999999999986</v>
      </c>
      <c r="AQ551" s="3" t="str">
        <f t="shared" si="449"/>
        <v>1.28</v>
      </c>
      <c r="AR551" s="3" t="str">
        <f t="shared" si="450"/>
        <v>-</v>
      </c>
      <c r="AS551" s="3">
        <f t="shared" si="451"/>
        <v>8.27</v>
      </c>
      <c r="AT551" s="3">
        <f t="shared" si="452"/>
        <v>-66.22</v>
      </c>
      <c r="AU551" s="3">
        <f t="shared" si="453"/>
        <v>0.68279999999999996</v>
      </c>
      <c r="AW551" s="3" t="str">
        <f t="shared" si="454"/>
        <v>1.28</v>
      </c>
      <c r="AX551" s="3" t="str">
        <f t="shared" si="455"/>
        <v>-</v>
      </c>
      <c r="AY551" s="3">
        <f t="shared" si="456"/>
        <v>8.27</v>
      </c>
      <c r="AZ551" s="3">
        <f t="shared" si="457"/>
        <v>-66.22</v>
      </c>
      <c r="BA551" s="3">
        <f t="shared" si="458"/>
        <v>0.56899999999999995</v>
      </c>
      <c r="BC551" s="3" t="str">
        <f t="shared" si="459"/>
        <v>1.28</v>
      </c>
      <c r="BD551" s="3" t="str">
        <f t="shared" si="460"/>
        <v>-</v>
      </c>
      <c r="BE551" s="3">
        <f t="shared" si="461"/>
        <v>8.27</v>
      </c>
      <c r="BF551" s="3">
        <f t="shared" si="462"/>
        <v>-66.22</v>
      </c>
      <c r="BG551" s="3">
        <f t="shared" si="463"/>
        <v>0.34139999999999998</v>
      </c>
      <c r="BI551" s="3" t="str">
        <f t="shared" si="464"/>
        <v>1.28</v>
      </c>
      <c r="BJ551" s="3" t="str">
        <f t="shared" si="465"/>
        <v>-</v>
      </c>
      <c r="BK551" s="3">
        <f t="shared" si="466"/>
        <v>8.27</v>
      </c>
      <c r="BL551" s="3">
        <f t="shared" si="467"/>
        <v>-66.22</v>
      </c>
      <c r="BM551" s="3">
        <f t="shared" si="468"/>
        <v>0.1138</v>
      </c>
    </row>
    <row r="552" spans="1:65" x14ac:dyDescent="0.3">
      <c r="A552" s="3" t="str">
        <f>'Forward collapse simulation'!B562</f>
        <v>1.28</v>
      </c>
      <c r="B552" s="3" t="str">
        <f>IF('Forward collapse simulation'!C562="","-",'Forward collapse simulation'!C562)</f>
        <v>-</v>
      </c>
      <c r="C552" s="3">
        <f>'Forward collapse simulation'!E562</f>
        <v>6.32</v>
      </c>
      <c r="D552" s="3">
        <f>'Forward collapse simulation'!AK562</f>
        <v>-39.840000000000003</v>
      </c>
      <c r="E552" s="84">
        <f>'Forward collapse simulation'!AL562</f>
        <v>1.7150000000000001</v>
      </c>
      <c r="G552" s="3" t="str">
        <f t="shared" si="419"/>
        <v>1.28</v>
      </c>
      <c r="H552" s="3" t="str">
        <f t="shared" si="420"/>
        <v>-</v>
      </c>
      <c r="I552" s="3">
        <f t="shared" si="421"/>
        <v>6.32</v>
      </c>
      <c r="J552" s="3">
        <f t="shared" si="422"/>
        <v>-39.840000000000003</v>
      </c>
      <c r="K552" s="3">
        <f t="shared" si="423"/>
        <v>1.6292500000000001</v>
      </c>
      <c r="M552" s="3" t="str">
        <f t="shared" si="424"/>
        <v>1.28</v>
      </c>
      <c r="N552" s="3" t="str">
        <f t="shared" si="425"/>
        <v>-</v>
      </c>
      <c r="O552" s="3">
        <f t="shared" si="426"/>
        <v>6.32</v>
      </c>
      <c r="P552" s="3">
        <f t="shared" si="427"/>
        <v>-39.840000000000003</v>
      </c>
      <c r="Q552" s="3">
        <f t="shared" si="428"/>
        <v>1.5435000000000001</v>
      </c>
      <c r="R552" s="85"/>
      <c r="S552" s="3" t="str">
        <f t="shared" si="429"/>
        <v>1.28</v>
      </c>
      <c r="T552" s="3" t="str">
        <f t="shared" si="430"/>
        <v>-</v>
      </c>
      <c r="U552" s="3">
        <f t="shared" si="431"/>
        <v>6.32</v>
      </c>
      <c r="V552" s="3">
        <f t="shared" si="432"/>
        <v>-39.840000000000003</v>
      </c>
      <c r="W552" s="3">
        <f t="shared" si="433"/>
        <v>1.4577500000000001</v>
      </c>
      <c r="X552" s="85"/>
      <c r="Y552" s="3" t="str">
        <f t="shared" si="434"/>
        <v>1.28</v>
      </c>
      <c r="Z552" s="3" t="str">
        <f t="shared" si="435"/>
        <v>-</v>
      </c>
      <c r="AA552" s="3">
        <f t="shared" si="436"/>
        <v>6.32</v>
      </c>
      <c r="AB552" s="3">
        <f t="shared" si="437"/>
        <v>-39.840000000000003</v>
      </c>
      <c r="AC552" s="3">
        <f t="shared" si="438"/>
        <v>1.3720000000000001</v>
      </c>
      <c r="AE552" s="3" t="str">
        <f t="shared" si="439"/>
        <v>1.28</v>
      </c>
      <c r="AF552" s="3" t="str">
        <f t="shared" si="440"/>
        <v>-</v>
      </c>
      <c r="AG552" s="3">
        <f t="shared" si="441"/>
        <v>6.32</v>
      </c>
      <c r="AH552" s="3">
        <f t="shared" si="442"/>
        <v>-39.840000000000003</v>
      </c>
      <c r="AI552" s="3">
        <f t="shared" si="443"/>
        <v>1.2862500000000001</v>
      </c>
      <c r="AK552" s="3" t="str">
        <f t="shared" si="444"/>
        <v>1.28</v>
      </c>
      <c r="AL552" s="3" t="str">
        <f t="shared" si="445"/>
        <v>-</v>
      </c>
      <c r="AM552" s="3">
        <f t="shared" si="446"/>
        <v>6.32</v>
      </c>
      <c r="AN552" s="3">
        <f t="shared" si="447"/>
        <v>-39.840000000000003</v>
      </c>
      <c r="AO552" s="3">
        <f t="shared" si="448"/>
        <v>1.2004999999999999</v>
      </c>
      <c r="AQ552" s="3" t="str">
        <f t="shared" si="449"/>
        <v>1.28</v>
      </c>
      <c r="AR552" s="3" t="str">
        <f t="shared" si="450"/>
        <v>-</v>
      </c>
      <c r="AS552" s="3">
        <f t="shared" si="451"/>
        <v>6.32</v>
      </c>
      <c r="AT552" s="3">
        <f t="shared" si="452"/>
        <v>-39.840000000000003</v>
      </c>
      <c r="AU552" s="3">
        <f t="shared" si="453"/>
        <v>1.0289999999999999</v>
      </c>
      <c r="AW552" s="3" t="str">
        <f t="shared" si="454"/>
        <v>1.28</v>
      </c>
      <c r="AX552" s="3" t="str">
        <f t="shared" si="455"/>
        <v>-</v>
      </c>
      <c r="AY552" s="3">
        <f t="shared" si="456"/>
        <v>6.32</v>
      </c>
      <c r="AZ552" s="3">
        <f t="shared" si="457"/>
        <v>-39.840000000000003</v>
      </c>
      <c r="BA552" s="3">
        <f t="shared" si="458"/>
        <v>0.85750000000000004</v>
      </c>
      <c r="BC552" s="3" t="str">
        <f t="shared" si="459"/>
        <v>1.28</v>
      </c>
      <c r="BD552" s="3" t="str">
        <f t="shared" si="460"/>
        <v>-</v>
      </c>
      <c r="BE552" s="3">
        <f t="shared" si="461"/>
        <v>6.32</v>
      </c>
      <c r="BF552" s="3">
        <f t="shared" si="462"/>
        <v>-39.840000000000003</v>
      </c>
      <c r="BG552" s="3">
        <f t="shared" si="463"/>
        <v>0.51449999999999996</v>
      </c>
      <c r="BI552" s="3" t="str">
        <f t="shared" si="464"/>
        <v>1.28</v>
      </c>
      <c r="BJ552" s="3" t="str">
        <f t="shared" si="465"/>
        <v>-</v>
      </c>
      <c r="BK552" s="3">
        <f t="shared" si="466"/>
        <v>6.32</v>
      </c>
      <c r="BL552" s="3">
        <f t="shared" si="467"/>
        <v>-39.840000000000003</v>
      </c>
      <c r="BM552" s="3">
        <f t="shared" si="468"/>
        <v>0.17150000000000001</v>
      </c>
    </row>
    <row r="553" spans="1:65" x14ac:dyDescent="0.3">
      <c r="A553" s="3" t="str">
        <f>'Forward collapse simulation'!B563</f>
        <v>1.28</v>
      </c>
      <c r="B553" s="3" t="str">
        <f>IF('Forward collapse simulation'!C563="","-",'Forward collapse simulation'!C563)</f>
        <v>-</v>
      </c>
      <c r="C553" s="3">
        <f>'Forward collapse simulation'!E563</f>
        <v>9.01</v>
      </c>
      <c r="D553" s="3">
        <f>'Forward collapse simulation'!AK563</f>
        <v>-19.63</v>
      </c>
      <c r="E553" s="84">
        <f>'Forward collapse simulation'!AL563</f>
        <v>2.9969999999999999</v>
      </c>
      <c r="G553" s="3" t="str">
        <f t="shared" si="419"/>
        <v>1.28</v>
      </c>
      <c r="H553" s="3" t="str">
        <f t="shared" si="420"/>
        <v>-</v>
      </c>
      <c r="I553" s="3">
        <f t="shared" si="421"/>
        <v>9.01</v>
      </c>
      <c r="J553" s="3">
        <f t="shared" si="422"/>
        <v>-19.63</v>
      </c>
      <c r="K553" s="3">
        <f t="shared" si="423"/>
        <v>2.8471499999999996</v>
      </c>
      <c r="M553" s="3" t="str">
        <f t="shared" si="424"/>
        <v>1.28</v>
      </c>
      <c r="N553" s="3" t="str">
        <f t="shared" si="425"/>
        <v>-</v>
      </c>
      <c r="O553" s="3">
        <f t="shared" si="426"/>
        <v>9.01</v>
      </c>
      <c r="P553" s="3">
        <f t="shared" si="427"/>
        <v>-19.63</v>
      </c>
      <c r="Q553" s="3">
        <f t="shared" si="428"/>
        <v>2.6972999999999998</v>
      </c>
      <c r="R553" s="85"/>
      <c r="S553" s="3" t="str">
        <f t="shared" si="429"/>
        <v>1.28</v>
      </c>
      <c r="T553" s="3" t="str">
        <f t="shared" si="430"/>
        <v>-</v>
      </c>
      <c r="U553" s="3">
        <f t="shared" si="431"/>
        <v>9.01</v>
      </c>
      <c r="V553" s="3">
        <f t="shared" si="432"/>
        <v>-19.63</v>
      </c>
      <c r="W553" s="3">
        <f t="shared" si="433"/>
        <v>2.54745</v>
      </c>
      <c r="X553" s="85"/>
      <c r="Y553" s="3" t="str">
        <f t="shared" si="434"/>
        <v>1.28</v>
      </c>
      <c r="Z553" s="3" t="str">
        <f t="shared" si="435"/>
        <v>-</v>
      </c>
      <c r="AA553" s="3">
        <f t="shared" si="436"/>
        <v>9.01</v>
      </c>
      <c r="AB553" s="3">
        <f t="shared" si="437"/>
        <v>-19.63</v>
      </c>
      <c r="AC553" s="3">
        <f t="shared" si="438"/>
        <v>2.3976000000000002</v>
      </c>
      <c r="AE553" s="3" t="str">
        <f t="shared" si="439"/>
        <v>1.28</v>
      </c>
      <c r="AF553" s="3" t="str">
        <f t="shared" si="440"/>
        <v>-</v>
      </c>
      <c r="AG553" s="3">
        <f t="shared" si="441"/>
        <v>9.01</v>
      </c>
      <c r="AH553" s="3">
        <f t="shared" si="442"/>
        <v>-19.63</v>
      </c>
      <c r="AI553" s="3">
        <f t="shared" si="443"/>
        <v>2.2477499999999999</v>
      </c>
      <c r="AK553" s="3" t="str">
        <f t="shared" si="444"/>
        <v>1.28</v>
      </c>
      <c r="AL553" s="3" t="str">
        <f t="shared" si="445"/>
        <v>-</v>
      </c>
      <c r="AM553" s="3">
        <f t="shared" si="446"/>
        <v>9.01</v>
      </c>
      <c r="AN553" s="3">
        <f t="shared" si="447"/>
        <v>-19.63</v>
      </c>
      <c r="AO553" s="3">
        <f t="shared" si="448"/>
        <v>2.0978999999999997</v>
      </c>
      <c r="AQ553" s="3" t="str">
        <f t="shared" si="449"/>
        <v>1.28</v>
      </c>
      <c r="AR553" s="3" t="str">
        <f t="shared" si="450"/>
        <v>-</v>
      </c>
      <c r="AS553" s="3">
        <f t="shared" si="451"/>
        <v>9.01</v>
      </c>
      <c r="AT553" s="3">
        <f t="shared" si="452"/>
        <v>-19.63</v>
      </c>
      <c r="AU553" s="3">
        <f t="shared" si="453"/>
        <v>1.7981999999999998</v>
      </c>
      <c r="AW553" s="3" t="str">
        <f t="shared" si="454"/>
        <v>1.28</v>
      </c>
      <c r="AX553" s="3" t="str">
        <f t="shared" si="455"/>
        <v>-</v>
      </c>
      <c r="AY553" s="3">
        <f t="shared" si="456"/>
        <v>9.01</v>
      </c>
      <c r="AZ553" s="3">
        <f t="shared" si="457"/>
        <v>-19.63</v>
      </c>
      <c r="BA553" s="3">
        <f t="shared" si="458"/>
        <v>1.4984999999999999</v>
      </c>
      <c r="BC553" s="3" t="str">
        <f t="shared" si="459"/>
        <v>1.28</v>
      </c>
      <c r="BD553" s="3" t="str">
        <f t="shared" si="460"/>
        <v>-</v>
      </c>
      <c r="BE553" s="3">
        <f t="shared" si="461"/>
        <v>9.01</v>
      </c>
      <c r="BF553" s="3">
        <f t="shared" si="462"/>
        <v>-19.63</v>
      </c>
      <c r="BG553" s="3">
        <f t="shared" si="463"/>
        <v>0.8990999999999999</v>
      </c>
      <c r="BI553" s="3" t="str">
        <f t="shared" si="464"/>
        <v>1.28</v>
      </c>
      <c r="BJ553" s="3" t="str">
        <f t="shared" si="465"/>
        <v>-</v>
      </c>
      <c r="BK553" s="3">
        <f t="shared" si="466"/>
        <v>9.01</v>
      </c>
      <c r="BL553" s="3">
        <f t="shared" si="467"/>
        <v>-19.63</v>
      </c>
      <c r="BM553" s="3">
        <f t="shared" si="468"/>
        <v>0.29970000000000002</v>
      </c>
    </row>
    <row r="554" spans="1:65" x14ac:dyDescent="0.3">
      <c r="A554" s="3" t="str">
        <f>'Forward collapse simulation'!B564</f>
        <v>1.28</v>
      </c>
      <c r="B554" s="3" t="str">
        <f>IF('Forward collapse simulation'!C564="","-",'Forward collapse simulation'!C564)</f>
        <v>-</v>
      </c>
      <c r="C554" s="3">
        <f>'Forward collapse simulation'!E564</f>
        <v>9.8699999999999992</v>
      </c>
      <c r="D554" s="3">
        <f>'Forward collapse simulation'!AK564</f>
        <v>-8.09</v>
      </c>
      <c r="E554" s="84">
        <f>'Forward collapse simulation'!AL564</f>
        <v>4.1189999999999998</v>
      </c>
      <c r="G554" s="3" t="str">
        <f t="shared" si="419"/>
        <v>1.28</v>
      </c>
      <c r="H554" s="3" t="str">
        <f t="shared" si="420"/>
        <v>-</v>
      </c>
      <c r="I554" s="3">
        <f t="shared" si="421"/>
        <v>9.8699999999999992</v>
      </c>
      <c r="J554" s="3">
        <f t="shared" si="422"/>
        <v>-8.09</v>
      </c>
      <c r="K554" s="3">
        <f t="shared" si="423"/>
        <v>3.9130499999999997</v>
      </c>
      <c r="M554" s="3" t="str">
        <f t="shared" si="424"/>
        <v>1.28</v>
      </c>
      <c r="N554" s="3" t="str">
        <f t="shared" si="425"/>
        <v>-</v>
      </c>
      <c r="O554" s="3">
        <f t="shared" si="426"/>
        <v>9.8699999999999992</v>
      </c>
      <c r="P554" s="3">
        <f t="shared" si="427"/>
        <v>-8.09</v>
      </c>
      <c r="Q554" s="3">
        <f t="shared" si="428"/>
        <v>3.7071000000000001</v>
      </c>
      <c r="R554" s="85"/>
      <c r="S554" s="3" t="str">
        <f t="shared" si="429"/>
        <v>1.28</v>
      </c>
      <c r="T554" s="3" t="str">
        <f t="shared" si="430"/>
        <v>-</v>
      </c>
      <c r="U554" s="3">
        <f t="shared" si="431"/>
        <v>9.8699999999999992</v>
      </c>
      <c r="V554" s="3">
        <f t="shared" si="432"/>
        <v>-8.09</v>
      </c>
      <c r="W554" s="3">
        <f t="shared" si="433"/>
        <v>3.5011499999999995</v>
      </c>
      <c r="X554" s="85"/>
      <c r="Y554" s="3" t="str">
        <f t="shared" si="434"/>
        <v>1.28</v>
      </c>
      <c r="Z554" s="3" t="str">
        <f t="shared" si="435"/>
        <v>-</v>
      </c>
      <c r="AA554" s="3">
        <f t="shared" si="436"/>
        <v>9.8699999999999992</v>
      </c>
      <c r="AB554" s="3">
        <f t="shared" si="437"/>
        <v>-8.09</v>
      </c>
      <c r="AC554" s="3">
        <f t="shared" si="438"/>
        <v>3.2951999999999999</v>
      </c>
      <c r="AE554" s="3" t="str">
        <f t="shared" si="439"/>
        <v>1.28</v>
      </c>
      <c r="AF554" s="3" t="str">
        <f t="shared" si="440"/>
        <v>-</v>
      </c>
      <c r="AG554" s="3">
        <f t="shared" si="441"/>
        <v>9.8699999999999992</v>
      </c>
      <c r="AH554" s="3">
        <f t="shared" si="442"/>
        <v>-8.09</v>
      </c>
      <c r="AI554" s="3">
        <f t="shared" si="443"/>
        <v>3.0892499999999998</v>
      </c>
      <c r="AK554" s="3" t="str">
        <f t="shared" si="444"/>
        <v>1.28</v>
      </c>
      <c r="AL554" s="3" t="str">
        <f t="shared" si="445"/>
        <v>-</v>
      </c>
      <c r="AM554" s="3">
        <f t="shared" si="446"/>
        <v>9.8699999999999992</v>
      </c>
      <c r="AN554" s="3">
        <f t="shared" si="447"/>
        <v>-8.09</v>
      </c>
      <c r="AO554" s="3">
        <f t="shared" si="448"/>
        <v>2.8832999999999998</v>
      </c>
      <c r="AQ554" s="3" t="str">
        <f t="shared" si="449"/>
        <v>1.28</v>
      </c>
      <c r="AR554" s="3" t="str">
        <f t="shared" si="450"/>
        <v>-</v>
      </c>
      <c r="AS554" s="3">
        <f t="shared" si="451"/>
        <v>9.8699999999999992</v>
      </c>
      <c r="AT554" s="3">
        <f t="shared" si="452"/>
        <v>-8.09</v>
      </c>
      <c r="AU554" s="3">
        <f t="shared" si="453"/>
        <v>2.4713999999999996</v>
      </c>
      <c r="AW554" s="3" t="str">
        <f t="shared" si="454"/>
        <v>1.28</v>
      </c>
      <c r="AX554" s="3" t="str">
        <f t="shared" si="455"/>
        <v>-</v>
      </c>
      <c r="AY554" s="3">
        <f t="shared" si="456"/>
        <v>9.8699999999999992</v>
      </c>
      <c r="AZ554" s="3">
        <f t="shared" si="457"/>
        <v>-8.09</v>
      </c>
      <c r="BA554" s="3">
        <f t="shared" si="458"/>
        <v>2.0594999999999999</v>
      </c>
      <c r="BC554" s="3" t="str">
        <f t="shared" si="459"/>
        <v>1.28</v>
      </c>
      <c r="BD554" s="3" t="str">
        <f t="shared" si="460"/>
        <v>-</v>
      </c>
      <c r="BE554" s="3">
        <f t="shared" si="461"/>
        <v>9.8699999999999992</v>
      </c>
      <c r="BF554" s="3">
        <f t="shared" si="462"/>
        <v>-8.09</v>
      </c>
      <c r="BG554" s="3">
        <f t="shared" si="463"/>
        <v>1.2356999999999998</v>
      </c>
      <c r="BI554" s="3" t="str">
        <f t="shared" si="464"/>
        <v>1.28</v>
      </c>
      <c r="BJ554" s="3" t="str">
        <f t="shared" si="465"/>
        <v>-</v>
      </c>
      <c r="BK554" s="3">
        <f t="shared" si="466"/>
        <v>9.8699999999999992</v>
      </c>
      <c r="BL554" s="3">
        <f t="shared" si="467"/>
        <v>-8.09</v>
      </c>
      <c r="BM554" s="3">
        <f t="shared" si="468"/>
        <v>0.41189999999999999</v>
      </c>
    </row>
    <row r="555" spans="1:65" x14ac:dyDescent="0.3">
      <c r="A555" s="3" t="str">
        <f>'Forward collapse simulation'!B565</f>
        <v>1.28</v>
      </c>
      <c r="B555" s="3" t="str">
        <f>IF('Forward collapse simulation'!C565="","-",'Forward collapse simulation'!C565)</f>
        <v>-</v>
      </c>
      <c r="C555" s="3">
        <f>'Forward collapse simulation'!E565</f>
        <v>10.39</v>
      </c>
      <c r="D555" s="3">
        <f ca="1">'Forward collapse simulation'!AK565</f>
        <v>31.963682437601985</v>
      </c>
      <c r="E555" s="84">
        <f ca="1">'Forward collapse simulation'!AL565</f>
        <v>6.5413621342161488</v>
      </c>
      <c r="G555" s="3" t="str">
        <f t="shared" si="419"/>
        <v>1.28</v>
      </c>
      <c r="H555" s="3" t="str">
        <f t="shared" si="420"/>
        <v>-</v>
      </c>
      <c r="I555" s="3">
        <f t="shared" si="421"/>
        <v>10.39</v>
      </c>
      <c r="J555" s="3">
        <f t="shared" ca="1" si="422"/>
        <v>31.963682437601985</v>
      </c>
      <c r="K555" s="3">
        <f t="shared" ca="1" si="423"/>
        <v>6.2142940275053409</v>
      </c>
      <c r="M555" s="3" t="str">
        <f t="shared" si="424"/>
        <v>1.28</v>
      </c>
      <c r="N555" s="3" t="str">
        <f t="shared" si="425"/>
        <v>-</v>
      </c>
      <c r="O555" s="3">
        <f t="shared" si="426"/>
        <v>10.39</v>
      </c>
      <c r="P555" s="3">
        <f t="shared" ca="1" si="427"/>
        <v>31.963682437601985</v>
      </c>
      <c r="Q555" s="3">
        <f t="shared" ca="1" si="428"/>
        <v>5.8872259207945339</v>
      </c>
      <c r="R555" s="85"/>
      <c r="S555" s="3" t="str">
        <f t="shared" si="429"/>
        <v>1.28</v>
      </c>
      <c r="T555" s="3" t="str">
        <f t="shared" si="430"/>
        <v>-</v>
      </c>
      <c r="U555" s="3">
        <f t="shared" si="431"/>
        <v>10.39</v>
      </c>
      <c r="V555" s="3">
        <f t="shared" ca="1" si="432"/>
        <v>31.963682437601985</v>
      </c>
      <c r="W555" s="3">
        <f t="shared" ca="1" si="433"/>
        <v>5.560157814083726</v>
      </c>
      <c r="X555" s="85"/>
      <c r="Y555" s="3" t="str">
        <f t="shared" si="434"/>
        <v>1.28</v>
      </c>
      <c r="Z555" s="3" t="str">
        <f t="shared" si="435"/>
        <v>-</v>
      </c>
      <c r="AA555" s="3">
        <f t="shared" si="436"/>
        <v>10.39</v>
      </c>
      <c r="AB555" s="3">
        <f t="shared" ca="1" si="437"/>
        <v>31.963682437601985</v>
      </c>
      <c r="AC555" s="3">
        <f t="shared" ca="1" si="438"/>
        <v>5.233089707372919</v>
      </c>
      <c r="AE555" s="3" t="str">
        <f t="shared" si="439"/>
        <v>1.28</v>
      </c>
      <c r="AF555" s="3" t="str">
        <f t="shared" si="440"/>
        <v>-</v>
      </c>
      <c r="AG555" s="3">
        <f t="shared" si="441"/>
        <v>10.39</v>
      </c>
      <c r="AH555" s="3">
        <f t="shared" ca="1" si="442"/>
        <v>31.963682437601985</v>
      </c>
      <c r="AI555" s="3">
        <f t="shared" ca="1" si="443"/>
        <v>4.9060216006621111</v>
      </c>
      <c r="AK555" s="3" t="str">
        <f t="shared" si="444"/>
        <v>1.28</v>
      </c>
      <c r="AL555" s="3" t="str">
        <f t="shared" si="445"/>
        <v>-</v>
      </c>
      <c r="AM555" s="3">
        <f t="shared" si="446"/>
        <v>10.39</v>
      </c>
      <c r="AN555" s="3">
        <f t="shared" ca="1" si="447"/>
        <v>31.963682437601985</v>
      </c>
      <c r="AO555" s="3">
        <f t="shared" ca="1" si="448"/>
        <v>4.5789534939513041</v>
      </c>
      <c r="AQ555" s="3" t="str">
        <f t="shared" si="449"/>
        <v>1.28</v>
      </c>
      <c r="AR555" s="3" t="str">
        <f t="shared" si="450"/>
        <v>-</v>
      </c>
      <c r="AS555" s="3">
        <f t="shared" si="451"/>
        <v>10.39</v>
      </c>
      <c r="AT555" s="3">
        <f t="shared" ca="1" si="452"/>
        <v>31.963682437601985</v>
      </c>
      <c r="AU555" s="3">
        <f t="shared" ca="1" si="453"/>
        <v>3.9248172805296893</v>
      </c>
      <c r="AW555" s="3" t="str">
        <f t="shared" si="454"/>
        <v>1.28</v>
      </c>
      <c r="AX555" s="3" t="str">
        <f t="shared" si="455"/>
        <v>-</v>
      </c>
      <c r="AY555" s="3">
        <f t="shared" si="456"/>
        <v>10.39</v>
      </c>
      <c r="AZ555" s="3">
        <f t="shared" ca="1" si="457"/>
        <v>31.963682437601985</v>
      </c>
      <c r="BA555" s="3">
        <f t="shared" ca="1" si="458"/>
        <v>3.2706810671080744</v>
      </c>
      <c r="BC555" s="3" t="str">
        <f t="shared" si="459"/>
        <v>1.28</v>
      </c>
      <c r="BD555" s="3" t="str">
        <f t="shared" si="460"/>
        <v>-</v>
      </c>
      <c r="BE555" s="3">
        <f t="shared" si="461"/>
        <v>10.39</v>
      </c>
      <c r="BF555" s="3">
        <f t="shared" ca="1" si="462"/>
        <v>31.963682437601985</v>
      </c>
      <c r="BG555" s="3">
        <f t="shared" ca="1" si="463"/>
        <v>1.9624086402648446</v>
      </c>
      <c r="BI555" s="3" t="str">
        <f t="shared" si="464"/>
        <v>1.28</v>
      </c>
      <c r="BJ555" s="3" t="str">
        <f t="shared" si="465"/>
        <v>-</v>
      </c>
      <c r="BK555" s="3">
        <f t="shared" si="466"/>
        <v>10.39</v>
      </c>
      <c r="BL555" s="3">
        <f t="shared" ca="1" si="467"/>
        <v>31.963682437601985</v>
      </c>
      <c r="BM555" s="3">
        <f t="shared" ca="1" si="468"/>
        <v>0.65413621342161488</v>
      </c>
    </row>
    <row r="556" spans="1:65" x14ac:dyDescent="0.3">
      <c r="A556" s="3" t="str">
        <f>'Forward collapse simulation'!B566</f>
        <v>1.28</v>
      </c>
      <c r="B556" s="3" t="str">
        <f>IF('Forward collapse simulation'!C566="","-",'Forward collapse simulation'!C566)</f>
        <v>-</v>
      </c>
      <c r="C556" s="3">
        <f>'Forward collapse simulation'!E566</f>
        <v>10.68</v>
      </c>
      <c r="D556" s="3">
        <f ca="1">'Forward collapse simulation'!AK566</f>
        <v>54.593848807031939</v>
      </c>
      <c r="E556" s="84">
        <f ca="1">'Forward collapse simulation'!AL566</f>
        <v>5.7832714371238234</v>
      </c>
      <c r="G556" s="3" t="str">
        <f t="shared" si="419"/>
        <v>1.28</v>
      </c>
      <c r="H556" s="3" t="str">
        <f t="shared" si="420"/>
        <v>-</v>
      </c>
      <c r="I556" s="3">
        <f t="shared" si="421"/>
        <v>10.68</v>
      </c>
      <c r="J556" s="3">
        <f t="shared" ca="1" si="422"/>
        <v>54.593848807031939</v>
      </c>
      <c r="K556" s="3">
        <f t="shared" ca="1" si="423"/>
        <v>5.4941078652676323</v>
      </c>
      <c r="M556" s="3" t="str">
        <f t="shared" si="424"/>
        <v>1.28</v>
      </c>
      <c r="N556" s="3" t="str">
        <f t="shared" si="425"/>
        <v>-</v>
      </c>
      <c r="O556" s="3">
        <f t="shared" si="426"/>
        <v>10.68</v>
      </c>
      <c r="P556" s="3">
        <f t="shared" ca="1" si="427"/>
        <v>54.593848807031939</v>
      </c>
      <c r="Q556" s="3">
        <f t="shared" ca="1" si="428"/>
        <v>5.2049442934114412</v>
      </c>
      <c r="R556" s="85"/>
      <c r="S556" s="3" t="str">
        <f t="shared" si="429"/>
        <v>1.28</v>
      </c>
      <c r="T556" s="3" t="str">
        <f t="shared" si="430"/>
        <v>-</v>
      </c>
      <c r="U556" s="3">
        <f t="shared" si="431"/>
        <v>10.68</v>
      </c>
      <c r="V556" s="3">
        <f t="shared" ca="1" si="432"/>
        <v>54.593848807031939</v>
      </c>
      <c r="W556" s="3">
        <f t="shared" ca="1" si="433"/>
        <v>4.91578072155525</v>
      </c>
      <c r="X556" s="85"/>
      <c r="Y556" s="3" t="str">
        <f t="shared" si="434"/>
        <v>1.28</v>
      </c>
      <c r="Z556" s="3" t="str">
        <f t="shared" si="435"/>
        <v>-</v>
      </c>
      <c r="AA556" s="3">
        <f t="shared" si="436"/>
        <v>10.68</v>
      </c>
      <c r="AB556" s="3">
        <f t="shared" ca="1" si="437"/>
        <v>54.593848807031939</v>
      </c>
      <c r="AC556" s="3">
        <f t="shared" ca="1" si="438"/>
        <v>4.6266171496990589</v>
      </c>
      <c r="AE556" s="3" t="str">
        <f t="shared" si="439"/>
        <v>1.28</v>
      </c>
      <c r="AF556" s="3" t="str">
        <f t="shared" si="440"/>
        <v>-</v>
      </c>
      <c r="AG556" s="3">
        <f t="shared" si="441"/>
        <v>10.68</v>
      </c>
      <c r="AH556" s="3">
        <f t="shared" ca="1" si="442"/>
        <v>54.593848807031939</v>
      </c>
      <c r="AI556" s="3">
        <f t="shared" ca="1" si="443"/>
        <v>4.3374535778428678</v>
      </c>
      <c r="AK556" s="3" t="str">
        <f t="shared" si="444"/>
        <v>1.28</v>
      </c>
      <c r="AL556" s="3" t="str">
        <f t="shared" si="445"/>
        <v>-</v>
      </c>
      <c r="AM556" s="3">
        <f t="shared" si="446"/>
        <v>10.68</v>
      </c>
      <c r="AN556" s="3">
        <f t="shared" ca="1" si="447"/>
        <v>54.593848807031939</v>
      </c>
      <c r="AO556" s="3">
        <f t="shared" ca="1" si="448"/>
        <v>4.0482900059866758</v>
      </c>
      <c r="AQ556" s="3" t="str">
        <f t="shared" si="449"/>
        <v>1.28</v>
      </c>
      <c r="AR556" s="3" t="str">
        <f t="shared" si="450"/>
        <v>-</v>
      </c>
      <c r="AS556" s="3">
        <f t="shared" si="451"/>
        <v>10.68</v>
      </c>
      <c r="AT556" s="3">
        <f t="shared" ca="1" si="452"/>
        <v>54.593848807031939</v>
      </c>
      <c r="AU556" s="3">
        <f t="shared" ca="1" si="453"/>
        <v>3.469962862274294</v>
      </c>
      <c r="AW556" s="3" t="str">
        <f t="shared" si="454"/>
        <v>1.28</v>
      </c>
      <c r="AX556" s="3" t="str">
        <f t="shared" si="455"/>
        <v>-</v>
      </c>
      <c r="AY556" s="3">
        <f t="shared" si="456"/>
        <v>10.68</v>
      </c>
      <c r="AZ556" s="3">
        <f t="shared" ca="1" si="457"/>
        <v>54.593848807031939</v>
      </c>
      <c r="BA556" s="3">
        <f t="shared" ca="1" si="458"/>
        <v>2.8916357185619117</v>
      </c>
      <c r="BC556" s="3" t="str">
        <f t="shared" si="459"/>
        <v>1.28</v>
      </c>
      <c r="BD556" s="3" t="str">
        <f t="shared" si="460"/>
        <v>-</v>
      </c>
      <c r="BE556" s="3">
        <f t="shared" si="461"/>
        <v>10.68</v>
      </c>
      <c r="BF556" s="3">
        <f t="shared" ca="1" si="462"/>
        <v>54.593848807031939</v>
      </c>
      <c r="BG556" s="3">
        <f t="shared" ca="1" si="463"/>
        <v>1.734981431137147</v>
      </c>
      <c r="BI556" s="3" t="str">
        <f t="shared" si="464"/>
        <v>1.28</v>
      </c>
      <c r="BJ556" s="3" t="str">
        <f t="shared" si="465"/>
        <v>-</v>
      </c>
      <c r="BK556" s="3">
        <f t="shared" si="466"/>
        <v>10.68</v>
      </c>
      <c r="BL556" s="3">
        <f t="shared" ca="1" si="467"/>
        <v>54.593848807031939</v>
      </c>
      <c r="BM556" s="3">
        <f t="shared" ca="1" si="468"/>
        <v>0.57832714371238236</v>
      </c>
    </row>
    <row r="557" spans="1:65" x14ac:dyDescent="0.3">
      <c r="A557" s="3" t="str">
        <f>'Forward collapse simulation'!B567</f>
        <v>1.28</v>
      </c>
      <c r="B557" s="3" t="str">
        <f>IF('Forward collapse simulation'!C567="","-",'Forward collapse simulation'!C567)</f>
        <v>-</v>
      </c>
      <c r="C557" s="3">
        <f>'Forward collapse simulation'!E567</f>
        <v>10.78</v>
      </c>
      <c r="D557" s="3">
        <f ca="1">'Forward collapse simulation'!AK567</f>
        <v>65.69190259709211</v>
      </c>
      <c r="E557" s="84">
        <f ca="1">'Forward collapse simulation'!AL567</f>
        <v>7.3798642768122802</v>
      </c>
      <c r="G557" s="3" t="str">
        <f t="shared" si="419"/>
        <v>1.28</v>
      </c>
      <c r="H557" s="3" t="str">
        <f t="shared" si="420"/>
        <v>-</v>
      </c>
      <c r="I557" s="3">
        <f t="shared" si="421"/>
        <v>10.78</v>
      </c>
      <c r="J557" s="3">
        <f t="shared" ca="1" si="422"/>
        <v>65.69190259709211</v>
      </c>
      <c r="K557" s="3">
        <f t="shared" ca="1" si="423"/>
        <v>7.010871062971666</v>
      </c>
      <c r="M557" s="3" t="str">
        <f t="shared" si="424"/>
        <v>1.28</v>
      </c>
      <c r="N557" s="3" t="str">
        <f t="shared" si="425"/>
        <v>-</v>
      </c>
      <c r="O557" s="3">
        <f t="shared" si="426"/>
        <v>10.78</v>
      </c>
      <c r="P557" s="3">
        <f t="shared" ca="1" si="427"/>
        <v>65.69190259709211</v>
      </c>
      <c r="Q557" s="3">
        <f t="shared" ca="1" si="428"/>
        <v>6.6418778491310526</v>
      </c>
      <c r="R557" s="85"/>
      <c r="S557" s="3" t="str">
        <f t="shared" si="429"/>
        <v>1.28</v>
      </c>
      <c r="T557" s="3" t="str">
        <f t="shared" si="430"/>
        <v>-</v>
      </c>
      <c r="U557" s="3">
        <f t="shared" si="431"/>
        <v>10.78</v>
      </c>
      <c r="V557" s="3">
        <f t="shared" ca="1" si="432"/>
        <v>65.69190259709211</v>
      </c>
      <c r="W557" s="3">
        <f t="shared" ca="1" si="433"/>
        <v>6.2728846352904384</v>
      </c>
      <c r="X557" s="85"/>
      <c r="Y557" s="3" t="str">
        <f t="shared" si="434"/>
        <v>1.28</v>
      </c>
      <c r="Z557" s="3" t="str">
        <f t="shared" si="435"/>
        <v>-</v>
      </c>
      <c r="AA557" s="3">
        <f t="shared" si="436"/>
        <v>10.78</v>
      </c>
      <c r="AB557" s="3">
        <f t="shared" ca="1" si="437"/>
        <v>65.69190259709211</v>
      </c>
      <c r="AC557" s="3">
        <f t="shared" ca="1" si="438"/>
        <v>5.9038914214498242</v>
      </c>
      <c r="AE557" s="3" t="str">
        <f t="shared" si="439"/>
        <v>1.28</v>
      </c>
      <c r="AF557" s="3" t="str">
        <f t="shared" si="440"/>
        <v>-</v>
      </c>
      <c r="AG557" s="3">
        <f t="shared" si="441"/>
        <v>10.78</v>
      </c>
      <c r="AH557" s="3">
        <f t="shared" ca="1" si="442"/>
        <v>65.69190259709211</v>
      </c>
      <c r="AI557" s="3">
        <f t="shared" ca="1" si="443"/>
        <v>5.5348982076092099</v>
      </c>
      <c r="AK557" s="3" t="str">
        <f t="shared" si="444"/>
        <v>1.28</v>
      </c>
      <c r="AL557" s="3" t="str">
        <f t="shared" si="445"/>
        <v>-</v>
      </c>
      <c r="AM557" s="3">
        <f t="shared" si="446"/>
        <v>10.78</v>
      </c>
      <c r="AN557" s="3">
        <f t="shared" ca="1" si="447"/>
        <v>65.69190259709211</v>
      </c>
      <c r="AO557" s="3">
        <f t="shared" ca="1" si="448"/>
        <v>5.1659049937685957</v>
      </c>
      <c r="AQ557" s="3" t="str">
        <f t="shared" si="449"/>
        <v>1.28</v>
      </c>
      <c r="AR557" s="3" t="str">
        <f t="shared" si="450"/>
        <v>-</v>
      </c>
      <c r="AS557" s="3">
        <f t="shared" si="451"/>
        <v>10.78</v>
      </c>
      <c r="AT557" s="3">
        <f t="shared" ca="1" si="452"/>
        <v>65.69190259709211</v>
      </c>
      <c r="AU557" s="3">
        <f t="shared" ca="1" si="453"/>
        <v>4.4279185660873681</v>
      </c>
      <c r="AW557" s="3" t="str">
        <f t="shared" si="454"/>
        <v>1.28</v>
      </c>
      <c r="AX557" s="3" t="str">
        <f t="shared" si="455"/>
        <v>-</v>
      </c>
      <c r="AY557" s="3">
        <f t="shared" si="456"/>
        <v>10.78</v>
      </c>
      <c r="AZ557" s="3">
        <f t="shared" ca="1" si="457"/>
        <v>65.69190259709211</v>
      </c>
      <c r="BA557" s="3">
        <f t="shared" ca="1" si="458"/>
        <v>3.6899321384061401</v>
      </c>
      <c r="BC557" s="3" t="str">
        <f t="shared" si="459"/>
        <v>1.28</v>
      </c>
      <c r="BD557" s="3" t="str">
        <f t="shared" si="460"/>
        <v>-</v>
      </c>
      <c r="BE557" s="3">
        <f t="shared" si="461"/>
        <v>10.78</v>
      </c>
      <c r="BF557" s="3">
        <f t="shared" ca="1" si="462"/>
        <v>65.69190259709211</v>
      </c>
      <c r="BG557" s="3">
        <f t="shared" ca="1" si="463"/>
        <v>2.2139592830436841</v>
      </c>
      <c r="BI557" s="3" t="str">
        <f t="shared" si="464"/>
        <v>1.28</v>
      </c>
      <c r="BJ557" s="3" t="str">
        <f t="shared" si="465"/>
        <v>-</v>
      </c>
      <c r="BK557" s="3">
        <f t="shared" si="466"/>
        <v>10.78</v>
      </c>
      <c r="BL557" s="3">
        <f t="shared" ca="1" si="467"/>
        <v>65.69190259709211</v>
      </c>
      <c r="BM557" s="3">
        <f t="shared" ca="1" si="468"/>
        <v>0.73798642768122802</v>
      </c>
    </row>
    <row r="558" spans="1:65" x14ac:dyDescent="0.3">
      <c r="A558" s="3" t="str">
        <f>'Forward collapse simulation'!B568</f>
        <v>1.28</v>
      </c>
      <c r="B558" s="3" t="str">
        <f>IF('Forward collapse simulation'!C568="","-",'Forward collapse simulation'!C568)</f>
        <v>-</v>
      </c>
      <c r="C558" s="3">
        <f>'Forward collapse simulation'!E568</f>
        <v>12.49</v>
      </c>
      <c r="D558" s="3">
        <f ca="1">'Forward collapse simulation'!AK568</f>
        <v>71.803669410144394</v>
      </c>
      <c r="E558" s="84">
        <f ca="1">'Forward collapse simulation'!AL568</f>
        <v>8.4254843664719399</v>
      </c>
      <c r="G558" s="3" t="str">
        <f t="shared" si="419"/>
        <v>1.28</v>
      </c>
      <c r="H558" s="3" t="str">
        <f t="shared" si="420"/>
        <v>-</v>
      </c>
      <c r="I558" s="3">
        <f t="shared" si="421"/>
        <v>12.49</v>
      </c>
      <c r="J558" s="3">
        <f t="shared" ca="1" si="422"/>
        <v>71.803669410144394</v>
      </c>
      <c r="K558" s="3">
        <f t="shared" ca="1" si="423"/>
        <v>8.0042101481483421</v>
      </c>
      <c r="M558" s="3" t="str">
        <f t="shared" si="424"/>
        <v>1.28</v>
      </c>
      <c r="N558" s="3" t="str">
        <f t="shared" si="425"/>
        <v>-</v>
      </c>
      <c r="O558" s="3">
        <f t="shared" si="426"/>
        <v>12.49</v>
      </c>
      <c r="P558" s="3">
        <f t="shared" ca="1" si="427"/>
        <v>71.803669410144394</v>
      </c>
      <c r="Q558" s="3">
        <f t="shared" ca="1" si="428"/>
        <v>7.5829359298247461</v>
      </c>
      <c r="R558" s="85"/>
      <c r="S558" s="3" t="str">
        <f t="shared" si="429"/>
        <v>1.28</v>
      </c>
      <c r="T558" s="3" t="str">
        <f t="shared" si="430"/>
        <v>-</v>
      </c>
      <c r="U558" s="3">
        <f t="shared" si="431"/>
        <v>12.49</v>
      </c>
      <c r="V558" s="3">
        <f t="shared" ca="1" si="432"/>
        <v>71.803669410144394</v>
      </c>
      <c r="W558" s="3">
        <f t="shared" ca="1" si="433"/>
        <v>7.1616617115011483</v>
      </c>
      <c r="X558" s="85"/>
      <c r="Y558" s="3" t="str">
        <f t="shared" si="434"/>
        <v>1.28</v>
      </c>
      <c r="Z558" s="3" t="str">
        <f t="shared" si="435"/>
        <v>-</v>
      </c>
      <c r="AA558" s="3">
        <f t="shared" si="436"/>
        <v>12.49</v>
      </c>
      <c r="AB558" s="3">
        <f t="shared" ca="1" si="437"/>
        <v>71.803669410144394</v>
      </c>
      <c r="AC558" s="3">
        <f t="shared" ca="1" si="438"/>
        <v>6.7403874931775523</v>
      </c>
      <c r="AE558" s="3" t="str">
        <f t="shared" si="439"/>
        <v>1.28</v>
      </c>
      <c r="AF558" s="3" t="str">
        <f t="shared" si="440"/>
        <v>-</v>
      </c>
      <c r="AG558" s="3">
        <f t="shared" si="441"/>
        <v>12.49</v>
      </c>
      <c r="AH558" s="3">
        <f t="shared" ca="1" si="442"/>
        <v>71.803669410144394</v>
      </c>
      <c r="AI558" s="3">
        <f t="shared" ca="1" si="443"/>
        <v>6.3191132748539545</v>
      </c>
      <c r="AK558" s="3" t="str">
        <f t="shared" si="444"/>
        <v>1.28</v>
      </c>
      <c r="AL558" s="3" t="str">
        <f t="shared" si="445"/>
        <v>-</v>
      </c>
      <c r="AM558" s="3">
        <f t="shared" si="446"/>
        <v>12.49</v>
      </c>
      <c r="AN558" s="3">
        <f t="shared" ca="1" si="447"/>
        <v>71.803669410144394</v>
      </c>
      <c r="AO558" s="3">
        <f t="shared" ca="1" si="448"/>
        <v>5.8978390565303576</v>
      </c>
      <c r="AQ558" s="3" t="str">
        <f t="shared" si="449"/>
        <v>1.28</v>
      </c>
      <c r="AR558" s="3" t="str">
        <f t="shared" si="450"/>
        <v>-</v>
      </c>
      <c r="AS558" s="3">
        <f t="shared" si="451"/>
        <v>12.49</v>
      </c>
      <c r="AT558" s="3">
        <f t="shared" ca="1" si="452"/>
        <v>71.803669410144394</v>
      </c>
      <c r="AU558" s="3">
        <f t="shared" ca="1" si="453"/>
        <v>5.0552906198831637</v>
      </c>
      <c r="AW558" s="3" t="str">
        <f t="shared" si="454"/>
        <v>1.28</v>
      </c>
      <c r="AX558" s="3" t="str">
        <f t="shared" si="455"/>
        <v>-</v>
      </c>
      <c r="AY558" s="3">
        <f t="shared" si="456"/>
        <v>12.49</v>
      </c>
      <c r="AZ558" s="3">
        <f t="shared" ca="1" si="457"/>
        <v>71.803669410144394</v>
      </c>
      <c r="BA558" s="3">
        <f t="shared" ca="1" si="458"/>
        <v>4.2127421832359699</v>
      </c>
      <c r="BC558" s="3" t="str">
        <f t="shared" si="459"/>
        <v>1.28</v>
      </c>
      <c r="BD558" s="3" t="str">
        <f t="shared" si="460"/>
        <v>-</v>
      </c>
      <c r="BE558" s="3">
        <f t="shared" si="461"/>
        <v>12.49</v>
      </c>
      <c r="BF558" s="3">
        <f t="shared" ca="1" si="462"/>
        <v>71.803669410144394</v>
      </c>
      <c r="BG558" s="3">
        <f t="shared" ca="1" si="463"/>
        <v>2.5276453099415819</v>
      </c>
      <c r="BI558" s="3" t="str">
        <f t="shared" si="464"/>
        <v>1.28</v>
      </c>
      <c r="BJ558" s="3" t="str">
        <f t="shared" si="465"/>
        <v>-</v>
      </c>
      <c r="BK558" s="3">
        <f t="shared" si="466"/>
        <v>12.49</v>
      </c>
      <c r="BL558" s="3">
        <f t="shared" ca="1" si="467"/>
        <v>71.803669410144394</v>
      </c>
      <c r="BM558" s="3">
        <f t="shared" ca="1" si="468"/>
        <v>0.84254843664719403</v>
      </c>
    </row>
    <row r="559" spans="1:65" x14ac:dyDescent="0.3">
      <c r="A559" s="3" t="str">
        <f>'Forward collapse simulation'!B569</f>
        <v>1.28</v>
      </c>
      <c r="B559" s="3" t="str">
        <f>IF('Forward collapse simulation'!C569="","-",'Forward collapse simulation'!C569)</f>
        <v>-</v>
      </c>
      <c r="C559" s="3">
        <f>'Forward collapse simulation'!E569</f>
        <v>13.87</v>
      </c>
      <c r="D559" s="3">
        <f ca="1">'Forward collapse simulation'!AK569</f>
        <v>75.087720001826867</v>
      </c>
      <c r="E559" s="84">
        <f ca="1">'Forward collapse simulation'!AL569</f>
        <v>8.5929058638689284</v>
      </c>
      <c r="G559" s="3" t="str">
        <f t="shared" si="419"/>
        <v>1.28</v>
      </c>
      <c r="H559" s="3" t="str">
        <f t="shared" si="420"/>
        <v>-</v>
      </c>
      <c r="I559" s="3">
        <f t="shared" si="421"/>
        <v>13.87</v>
      </c>
      <c r="J559" s="3">
        <f t="shared" ca="1" si="422"/>
        <v>75.087720001826867</v>
      </c>
      <c r="K559" s="3">
        <f t="shared" ca="1" si="423"/>
        <v>8.1632605706754813</v>
      </c>
      <c r="M559" s="3" t="str">
        <f t="shared" si="424"/>
        <v>1.28</v>
      </c>
      <c r="N559" s="3" t="str">
        <f t="shared" si="425"/>
        <v>-</v>
      </c>
      <c r="O559" s="3">
        <f t="shared" si="426"/>
        <v>13.87</v>
      </c>
      <c r="P559" s="3">
        <f t="shared" ca="1" si="427"/>
        <v>75.087720001826867</v>
      </c>
      <c r="Q559" s="3">
        <f t="shared" ca="1" si="428"/>
        <v>7.7336152774820359</v>
      </c>
      <c r="R559" s="85"/>
      <c r="S559" s="3" t="str">
        <f t="shared" si="429"/>
        <v>1.28</v>
      </c>
      <c r="T559" s="3" t="str">
        <f t="shared" si="430"/>
        <v>-</v>
      </c>
      <c r="U559" s="3">
        <f t="shared" si="431"/>
        <v>13.87</v>
      </c>
      <c r="V559" s="3">
        <f t="shared" ca="1" si="432"/>
        <v>75.087720001826867</v>
      </c>
      <c r="W559" s="3">
        <f t="shared" ca="1" si="433"/>
        <v>7.3039699842885888</v>
      </c>
      <c r="X559" s="85"/>
      <c r="Y559" s="3" t="str">
        <f t="shared" si="434"/>
        <v>1.28</v>
      </c>
      <c r="Z559" s="3" t="str">
        <f t="shared" si="435"/>
        <v>-</v>
      </c>
      <c r="AA559" s="3">
        <f t="shared" si="436"/>
        <v>13.87</v>
      </c>
      <c r="AB559" s="3">
        <f t="shared" ca="1" si="437"/>
        <v>75.087720001826867</v>
      </c>
      <c r="AC559" s="3">
        <f t="shared" ca="1" si="438"/>
        <v>6.8743246910951434</v>
      </c>
      <c r="AE559" s="3" t="str">
        <f t="shared" si="439"/>
        <v>1.28</v>
      </c>
      <c r="AF559" s="3" t="str">
        <f t="shared" si="440"/>
        <v>-</v>
      </c>
      <c r="AG559" s="3">
        <f t="shared" si="441"/>
        <v>13.87</v>
      </c>
      <c r="AH559" s="3">
        <f t="shared" ca="1" si="442"/>
        <v>75.087720001826867</v>
      </c>
      <c r="AI559" s="3">
        <f t="shared" ca="1" si="443"/>
        <v>6.4446793979016963</v>
      </c>
      <c r="AK559" s="3" t="str">
        <f t="shared" si="444"/>
        <v>1.28</v>
      </c>
      <c r="AL559" s="3" t="str">
        <f t="shared" si="445"/>
        <v>-</v>
      </c>
      <c r="AM559" s="3">
        <f t="shared" si="446"/>
        <v>13.87</v>
      </c>
      <c r="AN559" s="3">
        <f t="shared" ca="1" si="447"/>
        <v>75.087720001826867</v>
      </c>
      <c r="AO559" s="3">
        <f t="shared" ca="1" si="448"/>
        <v>6.0150341047082492</v>
      </c>
      <c r="AQ559" s="3" t="str">
        <f t="shared" si="449"/>
        <v>1.28</v>
      </c>
      <c r="AR559" s="3" t="str">
        <f t="shared" si="450"/>
        <v>-</v>
      </c>
      <c r="AS559" s="3">
        <f t="shared" si="451"/>
        <v>13.87</v>
      </c>
      <c r="AT559" s="3">
        <f t="shared" ca="1" si="452"/>
        <v>75.087720001826867</v>
      </c>
      <c r="AU559" s="3">
        <f t="shared" ca="1" si="453"/>
        <v>5.1557435183213567</v>
      </c>
      <c r="AW559" s="3" t="str">
        <f t="shared" si="454"/>
        <v>1.28</v>
      </c>
      <c r="AX559" s="3" t="str">
        <f t="shared" si="455"/>
        <v>-</v>
      </c>
      <c r="AY559" s="3">
        <f t="shared" si="456"/>
        <v>13.87</v>
      </c>
      <c r="AZ559" s="3">
        <f t="shared" ca="1" si="457"/>
        <v>75.087720001826867</v>
      </c>
      <c r="BA559" s="3">
        <f t="shared" ca="1" si="458"/>
        <v>4.2964529319344642</v>
      </c>
      <c r="BC559" s="3" t="str">
        <f t="shared" si="459"/>
        <v>1.28</v>
      </c>
      <c r="BD559" s="3" t="str">
        <f t="shared" si="460"/>
        <v>-</v>
      </c>
      <c r="BE559" s="3">
        <f t="shared" si="461"/>
        <v>13.87</v>
      </c>
      <c r="BF559" s="3">
        <f t="shared" ca="1" si="462"/>
        <v>75.087720001826867</v>
      </c>
      <c r="BG559" s="3">
        <f t="shared" ca="1" si="463"/>
        <v>2.5778717591606783</v>
      </c>
      <c r="BI559" s="3" t="str">
        <f t="shared" si="464"/>
        <v>1.28</v>
      </c>
      <c r="BJ559" s="3" t="str">
        <f t="shared" si="465"/>
        <v>-</v>
      </c>
      <c r="BK559" s="3">
        <f t="shared" si="466"/>
        <v>13.87</v>
      </c>
      <c r="BL559" s="3">
        <f t="shared" ca="1" si="467"/>
        <v>75.087720001826867</v>
      </c>
      <c r="BM559" s="3">
        <f t="shared" ca="1" si="468"/>
        <v>0.85929058638689293</v>
      </c>
    </row>
    <row r="560" spans="1:65" x14ac:dyDescent="0.3">
      <c r="A560" s="3" t="str">
        <f>'Forward collapse simulation'!B570</f>
        <v>1.28</v>
      </c>
      <c r="B560" s="3" t="str">
        <f>IF('Forward collapse simulation'!C570="","-",'Forward collapse simulation'!C570)</f>
        <v>-</v>
      </c>
      <c r="C560" s="3">
        <f>'Forward collapse simulation'!E570</f>
        <v>14.5</v>
      </c>
      <c r="D560" s="3">
        <f ca="1">'Forward collapse simulation'!AK570</f>
        <v>78.944768047800906</v>
      </c>
      <c r="E560" s="84">
        <f ca="1">'Forward collapse simulation'!AL570</f>
        <v>9.8955532306453495</v>
      </c>
      <c r="G560" s="3" t="str">
        <f t="shared" si="419"/>
        <v>1.28</v>
      </c>
      <c r="H560" s="3" t="str">
        <f t="shared" si="420"/>
        <v>-</v>
      </c>
      <c r="I560" s="3">
        <f t="shared" si="421"/>
        <v>14.5</v>
      </c>
      <c r="J560" s="3">
        <f t="shared" ca="1" si="422"/>
        <v>78.944768047800906</v>
      </c>
      <c r="K560" s="3">
        <f t="shared" ca="1" si="423"/>
        <v>9.4007755691130814</v>
      </c>
      <c r="M560" s="3" t="str">
        <f t="shared" si="424"/>
        <v>1.28</v>
      </c>
      <c r="N560" s="3" t="str">
        <f t="shared" si="425"/>
        <v>-</v>
      </c>
      <c r="O560" s="3">
        <f t="shared" si="426"/>
        <v>14.5</v>
      </c>
      <c r="P560" s="3">
        <f t="shared" ca="1" si="427"/>
        <v>78.944768047800906</v>
      </c>
      <c r="Q560" s="3">
        <f t="shared" ca="1" si="428"/>
        <v>8.9059979075808151</v>
      </c>
      <c r="R560" s="85"/>
      <c r="S560" s="3" t="str">
        <f t="shared" si="429"/>
        <v>1.28</v>
      </c>
      <c r="T560" s="3" t="str">
        <f t="shared" si="430"/>
        <v>-</v>
      </c>
      <c r="U560" s="3">
        <f t="shared" si="431"/>
        <v>14.5</v>
      </c>
      <c r="V560" s="3">
        <f t="shared" ca="1" si="432"/>
        <v>78.944768047800906</v>
      </c>
      <c r="W560" s="3">
        <f t="shared" ca="1" si="433"/>
        <v>8.411220246048547</v>
      </c>
      <c r="X560" s="85"/>
      <c r="Y560" s="3" t="str">
        <f t="shared" si="434"/>
        <v>1.28</v>
      </c>
      <c r="Z560" s="3" t="str">
        <f t="shared" si="435"/>
        <v>-</v>
      </c>
      <c r="AA560" s="3">
        <f t="shared" si="436"/>
        <v>14.5</v>
      </c>
      <c r="AB560" s="3">
        <f t="shared" ca="1" si="437"/>
        <v>78.944768047800906</v>
      </c>
      <c r="AC560" s="3">
        <f t="shared" ca="1" si="438"/>
        <v>7.9164425845162798</v>
      </c>
      <c r="AE560" s="3" t="str">
        <f t="shared" si="439"/>
        <v>1.28</v>
      </c>
      <c r="AF560" s="3" t="str">
        <f t="shared" si="440"/>
        <v>-</v>
      </c>
      <c r="AG560" s="3">
        <f t="shared" si="441"/>
        <v>14.5</v>
      </c>
      <c r="AH560" s="3">
        <f t="shared" ca="1" si="442"/>
        <v>78.944768047800906</v>
      </c>
      <c r="AI560" s="3">
        <f t="shared" ca="1" si="443"/>
        <v>7.4216649229840126</v>
      </c>
      <c r="AK560" s="3" t="str">
        <f t="shared" si="444"/>
        <v>1.28</v>
      </c>
      <c r="AL560" s="3" t="str">
        <f t="shared" si="445"/>
        <v>-</v>
      </c>
      <c r="AM560" s="3">
        <f t="shared" si="446"/>
        <v>14.5</v>
      </c>
      <c r="AN560" s="3">
        <f t="shared" ca="1" si="447"/>
        <v>78.944768047800906</v>
      </c>
      <c r="AO560" s="3">
        <f t="shared" ca="1" si="448"/>
        <v>6.9268872614517445</v>
      </c>
      <c r="AQ560" s="3" t="str">
        <f t="shared" si="449"/>
        <v>1.28</v>
      </c>
      <c r="AR560" s="3" t="str">
        <f t="shared" si="450"/>
        <v>-</v>
      </c>
      <c r="AS560" s="3">
        <f t="shared" si="451"/>
        <v>14.5</v>
      </c>
      <c r="AT560" s="3">
        <f t="shared" ca="1" si="452"/>
        <v>78.944768047800906</v>
      </c>
      <c r="AU560" s="3">
        <f t="shared" ca="1" si="453"/>
        <v>5.9373319383872092</v>
      </c>
      <c r="AW560" s="3" t="str">
        <f t="shared" si="454"/>
        <v>1.28</v>
      </c>
      <c r="AX560" s="3" t="str">
        <f t="shared" si="455"/>
        <v>-</v>
      </c>
      <c r="AY560" s="3">
        <f t="shared" si="456"/>
        <v>14.5</v>
      </c>
      <c r="AZ560" s="3">
        <f t="shared" ca="1" si="457"/>
        <v>78.944768047800906</v>
      </c>
      <c r="BA560" s="3">
        <f t="shared" ca="1" si="458"/>
        <v>4.9477766153226748</v>
      </c>
      <c r="BC560" s="3" t="str">
        <f t="shared" si="459"/>
        <v>1.28</v>
      </c>
      <c r="BD560" s="3" t="str">
        <f t="shared" si="460"/>
        <v>-</v>
      </c>
      <c r="BE560" s="3">
        <f t="shared" si="461"/>
        <v>14.5</v>
      </c>
      <c r="BF560" s="3">
        <f t="shared" ca="1" si="462"/>
        <v>78.944768047800906</v>
      </c>
      <c r="BG560" s="3">
        <f t="shared" ca="1" si="463"/>
        <v>2.9686659691936046</v>
      </c>
      <c r="BI560" s="3" t="str">
        <f t="shared" si="464"/>
        <v>1.28</v>
      </c>
      <c r="BJ560" s="3" t="str">
        <f t="shared" si="465"/>
        <v>-</v>
      </c>
      <c r="BK560" s="3">
        <f t="shared" si="466"/>
        <v>14.5</v>
      </c>
      <c r="BL560" s="3">
        <f t="shared" ca="1" si="467"/>
        <v>78.944768047800906</v>
      </c>
      <c r="BM560" s="3">
        <f t="shared" ca="1" si="468"/>
        <v>0.98955532306453498</v>
      </c>
    </row>
    <row r="561" spans="1:65" x14ac:dyDescent="0.3">
      <c r="A561" s="3" t="str">
        <f>'Forward collapse simulation'!B571</f>
        <v>1.28</v>
      </c>
      <c r="B561" s="3" t="str">
        <f>IF('Forward collapse simulation'!C571="","-",'Forward collapse simulation'!C571)</f>
        <v>-</v>
      </c>
      <c r="C561" s="3">
        <f>'Forward collapse simulation'!E571</f>
        <v>20.51</v>
      </c>
      <c r="D561" s="3">
        <f ca="1">'Forward collapse simulation'!AK571</f>
        <v>83.513470013619312</v>
      </c>
      <c r="E561" s="84">
        <f ca="1">'Forward collapse simulation'!AL571</f>
        <v>11.899024678116339</v>
      </c>
      <c r="G561" s="3" t="str">
        <f t="shared" si="419"/>
        <v>1.28</v>
      </c>
      <c r="H561" s="3" t="str">
        <f t="shared" si="420"/>
        <v>-</v>
      </c>
      <c r="I561" s="3">
        <f t="shared" si="421"/>
        <v>20.51</v>
      </c>
      <c r="J561" s="3">
        <f t="shared" ca="1" si="422"/>
        <v>83.513470013619312</v>
      </c>
      <c r="K561" s="3">
        <f t="shared" ca="1" si="423"/>
        <v>11.304073444210522</v>
      </c>
      <c r="M561" s="3" t="str">
        <f t="shared" si="424"/>
        <v>1.28</v>
      </c>
      <c r="N561" s="3" t="str">
        <f t="shared" si="425"/>
        <v>-</v>
      </c>
      <c r="O561" s="3">
        <f t="shared" si="426"/>
        <v>20.51</v>
      </c>
      <c r="P561" s="3">
        <f t="shared" ca="1" si="427"/>
        <v>83.513470013619312</v>
      </c>
      <c r="Q561" s="3">
        <f t="shared" ca="1" si="428"/>
        <v>10.709122210304706</v>
      </c>
      <c r="R561" s="85"/>
      <c r="S561" s="3" t="str">
        <f t="shared" si="429"/>
        <v>1.28</v>
      </c>
      <c r="T561" s="3" t="str">
        <f t="shared" si="430"/>
        <v>-</v>
      </c>
      <c r="U561" s="3">
        <f t="shared" si="431"/>
        <v>20.51</v>
      </c>
      <c r="V561" s="3">
        <f t="shared" ca="1" si="432"/>
        <v>83.513470013619312</v>
      </c>
      <c r="W561" s="3">
        <f t="shared" ca="1" si="433"/>
        <v>10.114170976398889</v>
      </c>
      <c r="X561" s="85"/>
      <c r="Y561" s="3" t="str">
        <f t="shared" si="434"/>
        <v>1.28</v>
      </c>
      <c r="Z561" s="3" t="str">
        <f t="shared" si="435"/>
        <v>-</v>
      </c>
      <c r="AA561" s="3">
        <f t="shared" si="436"/>
        <v>20.51</v>
      </c>
      <c r="AB561" s="3">
        <f t="shared" ca="1" si="437"/>
        <v>83.513470013619312</v>
      </c>
      <c r="AC561" s="3">
        <f t="shared" ca="1" si="438"/>
        <v>9.5192197424930711</v>
      </c>
      <c r="AE561" s="3" t="str">
        <f t="shared" si="439"/>
        <v>1.28</v>
      </c>
      <c r="AF561" s="3" t="str">
        <f t="shared" si="440"/>
        <v>-</v>
      </c>
      <c r="AG561" s="3">
        <f t="shared" si="441"/>
        <v>20.51</v>
      </c>
      <c r="AH561" s="3">
        <f t="shared" ca="1" si="442"/>
        <v>83.513470013619312</v>
      </c>
      <c r="AI561" s="3">
        <f t="shared" ca="1" si="443"/>
        <v>8.9242685085872537</v>
      </c>
      <c r="AK561" s="3" t="str">
        <f t="shared" si="444"/>
        <v>1.28</v>
      </c>
      <c r="AL561" s="3" t="str">
        <f t="shared" si="445"/>
        <v>-</v>
      </c>
      <c r="AM561" s="3">
        <f t="shared" si="446"/>
        <v>20.51</v>
      </c>
      <c r="AN561" s="3">
        <f t="shared" ca="1" si="447"/>
        <v>83.513470013619312</v>
      </c>
      <c r="AO561" s="3">
        <f t="shared" ca="1" si="448"/>
        <v>8.3293172746814363</v>
      </c>
      <c r="AQ561" s="3" t="str">
        <f t="shared" si="449"/>
        <v>1.28</v>
      </c>
      <c r="AR561" s="3" t="str">
        <f t="shared" si="450"/>
        <v>-</v>
      </c>
      <c r="AS561" s="3">
        <f t="shared" si="451"/>
        <v>20.51</v>
      </c>
      <c r="AT561" s="3">
        <f t="shared" ca="1" si="452"/>
        <v>83.513470013619312</v>
      </c>
      <c r="AU561" s="3">
        <f t="shared" ca="1" si="453"/>
        <v>7.1394148068698033</v>
      </c>
      <c r="AW561" s="3" t="str">
        <f t="shared" si="454"/>
        <v>1.28</v>
      </c>
      <c r="AX561" s="3" t="str">
        <f t="shared" si="455"/>
        <v>-</v>
      </c>
      <c r="AY561" s="3">
        <f t="shared" si="456"/>
        <v>20.51</v>
      </c>
      <c r="AZ561" s="3">
        <f t="shared" ca="1" si="457"/>
        <v>83.513470013619312</v>
      </c>
      <c r="BA561" s="3">
        <f t="shared" ca="1" si="458"/>
        <v>5.9495123390581695</v>
      </c>
      <c r="BC561" s="3" t="str">
        <f t="shared" si="459"/>
        <v>1.28</v>
      </c>
      <c r="BD561" s="3" t="str">
        <f t="shared" si="460"/>
        <v>-</v>
      </c>
      <c r="BE561" s="3">
        <f t="shared" si="461"/>
        <v>20.51</v>
      </c>
      <c r="BF561" s="3">
        <f t="shared" ca="1" si="462"/>
        <v>83.513470013619312</v>
      </c>
      <c r="BG561" s="3">
        <f t="shared" ca="1" si="463"/>
        <v>3.5697074034349017</v>
      </c>
      <c r="BI561" s="3" t="str">
        <f t="shared" si="464"/>
        <v>1.28</v>
      </c>
      <c r="BJ561" s="3" t="str">
        <f t="shared" si="465"/>
        <v>-</v>
      </c>
      <c r="BK561" s="3">
        <f t="shared" si="466"/>
        <v>20.51</v>
      </c>
      <c r="BL561" s="3">
        <f t="shared" ca="1" si="467"/>
        <v>83.513470013619312</v>
      </c>
      <c r="BM561" s="3">
        <f t="shared" ca="1" si="468"/>
        <v>1.1899024678116339</v>
      </c>
    </row>
    <row r="562" spans="1:65" x14ac:dyDescent="0.3">
      <c r="A562" s="3" t="str">
        <f>'Forward collapse simulation'!B572</f>
        <v>1.28</v>
      </c>
      <c r="B562" s="3" t="str">
        <f>IF('Forward collapse simulation'!C572="","-",'Forward collapse simulation'!C572)</f>
        <v>-</v>
      </c>
      <c r="C562" s="3">
        <f>'Forward collapse simulation'!E572</f>
        <v>30.77</v>
      </c>
      <c r="D562" s="3">
        <f ca="1">'Forward collapse simulation'!AK572</f>
        <v>85.983727454353158</v>
      </c>
      <c r="E562" s="84">
        <f ca="1">'Forward collapse simulation'!AL572</f>
        <v>13.924195477621168</v>
      </c>
      <c r="G562" s="3" t="str">
        <f t="shared" si="419"/>
        <v>1.28</v>
      </c>
      <c r="H562" s="3" t="str">
        <f t="shared" si="420"/>
        <v>-</v>
      </c>
      <c r="I562" s="3">
        <f t="shared" si="421"/>
        <v>30.77</v>
      </c>
      <c r="J562" s="3">
        <f t="shared" ca="1" si="422"/>
        <v>85.983727454353158</v>
      </c>
      <c r="K562" s="3">
        <f t="shared" ca="1" si="423"/>
        <v>13.22798570374011</v>
      </c>
      <c r="M562" s="3" t="str">
        <f t="shared" si="424"/>
        <v>1.28</v>
      </c>
      <c r="N562" s="3" t="str">
        <f t="shared" si="425"/>
        <v>-</v>
      </c>
      <c r="O562" s="3">
        <f t="shared" si="426"/>
        <v>30.77</v>
      </c>
      <c r="P562" s="3">
        <f t="shared" ca="1" si="427"/>
        <v>85.983727454353158</v>
      </c>
      <c r="Q562" s="3">
        <f t="shared" ca="1" si="428"/>
        <v>12.531775929859052</v>
      </c>
      <c r="R562" s="85"/>
      <c r="S562" s="3" t="str">
        <f t="shared" si="429"/>
        <v>1.28</v>
      </c>
      <c r="T562" s="3" t="str">
        <f t="shared" si="430"/>
        <v>-</v>
      </c>
      <c r="U562" s="3">
        <f t="shared" si="431"/>
        <v>30.77</v>
      </c>
      <c r="V562" s="3">
        <f t="shared" ca="1" si="432"/>
        <v>85.983727454353158</v>
      </c>
      <c r="W562" s="3">
        <f t="shared" ca="1" si="433"/>
        <v>11.835566155977993</v>
      </c>
      <c r="X562" s="85"/>
      <c r="Y562" s="3" t="str">
        <f t="shared" si="434"/>
        <v>1.28</v>
      </c>
      <c r="Z562" s="3" t="str">
        <f t="shared" si="435"/>
        <v>-</v>
      </c>
      <c r="AA562" s="3">
        <f t="shared" si="436"/>
        <v>30.77</v>
      </c>
      <c r="AB562" s="3">
        <f t="shared" ca="1" si="437"/>
        <v>85.983727454353158</v>
      </c>
      <c r="AC562" s="3">
        <f t="shared" ca="1" si="438"/>
        <v>11.139356382096935</v>
      </c>
      <c r="AE562" s="3" t="str">
        <f t="shared" si="439"/>
        <v>1.28</v>
      </c>
      <c r="AF562" s="3" t="str">
        <f t="shared" si="440"/>
        <v>-</v>
      </c>
      <c r="AG562" s="3">
        <f t="shared" si="441"/>
        <v>30.77</v>
      </c>
      <c r="AH562" s="3">
        <f t="shared" ca="1" si="442"/>
        <v>85.983727454353158</v>
      </c>
      <c r="AI562" s="3">
        <f t="shared" ca="1" si="443"/>
        <v>10.443146608215876</v>
      </c>
      <c r="AK562" s="3" t="str">
        <f t="shared" si="444"/>
        <v>1.28</v>
      </c>
      <c r="AL562" s="3" t="str">
        <f t="shared" si="445"/>
        <v>-</v>
      </c>
      <c r="AM562" s="3">
        <f t="shared" si="446"/>
        <v>30.77</v>
      </c>
      <c r="AN562" s="3">
        <f t="shared" ca="1" si="447"/>
        <v>85.983727454353158</v>
      </c>
      <c r="AO562" s="3">
        <f t="shared" ca="1" si="448"/>
        <v>9.7469368343348179</v>
      </c>
      <c r="AQ562" s="3" t="str">
        <f t="shared" si="449"/>
        <v>1.28</v>
      </c>
      <c r="AR562" s="3" t="str">
        <f t="shared" si="450"/>
        <v>-</v>
      </c>
      <c r="AS562" s="3">
        <f t="shared" si="451"/>
        <v>30.77</v>
      </c>
      <c r="AT562" s="3">
        <f t="shared" ca="1" si="452"/>
        <v>85.983727454353158</v>
      </c>
      <c r="AU562" s="3">
        <f t="shared" ca="1" si="453"/>
        <v>8.3545172865727011</v>
      </c>
      <c r="AW562" s="3" t="str">
        <f t="shared" si="454"/>
        <v>1.28</v>
      </c>
      <c r="AX562" s="3" t="str">
        <f t="shared" si="455"/>
        <v>-</v>
      </c>
      <c r="AY562" s="3">
        <f t="shared" si="456"/>
        <v>30.77</v>
      </c>
      <c r="AZ562" s="3">
        <f t="shared" ca="1" si="457"/>
        <v>85.983727454353158</v>
      </c>
      <c r="BA562" s="3">
        <f t="shared" ca="1" si="458"/>
        <v>6.9620977388105842</v>
      </c>
      <c r="BC562" s="3" t="str">
        <f t="shared" si="459"/>
        <v>1.28</v>
      </c>
      <c r="BD562" s="3" t="str">
        <f t="shared" si="460"/>
        <v>-</v>
      </c>
      <c r="BE562" s="3">
        <f t="shared" si="461"/>
        <v>30.77</v>
      </c>
      <c r="BF562" s="3">
        <f t="shared" ca="1" si="462"/>
        <v>85.983727454353158</v>
      </c>
      <c r="BG562" s="3">
        <f t="shared" ca="1" si="463"/>
        <v>4.1772586432863505</v>
      </c>
      <c r="BI562" s="3" t="str">
        <f t="shared" si="464"/>
        <v>1.28</v>
      </c>
      <c r="BJ562" s="3" t="str">
        <f t="shared" si="465"/>
        <v>-</v>
      </c>
      <c r="BK562" s="3">
        <f t="shared" si="466"/>
        <v>30.77</v>
      </c>
      <c r="BL562" s="3">
        <f t="shared" ca="1" si="467"/>
        <v>85.983727454353158</v>
      </c>
      <c r="BM562" s="3">
        <f t="shared" ca="1" si="468"/>
        <v>1.3924195477621168</v>
      </c>
    </row>
    <row r="563" spans="1:65" x14ac:dyDescent="0.3">
      <c r="A563" s="3" t="str">
        <f>'Forward collapse simulation'!B573</f>
        <v>1.28</v>
      </c>
      <c r="B563" s="3" t="str">
        <f>IF('Forward collapse simulation'!C573="","-",'Forward collapse simulation'!C573)</f>
        <v>-</v>
      </c>
      <c r="C563" s="3">
        <f>'Forward collapse simulation'!E573</f>
        <v>49.76</v>
      </c>
      <c r="D563" s="3">
        <f ca="1">'Forward collapse simulation'!AK573</f>
        <v>87.450241194094644</v>
      </c>
      <c r="E563" s="84">
        <f ca="1">'Forward collapse simulation'!AL573</f>
        <v>15.898147655482896</v>
      </c>
      <c r="G563" s="3" t="str">
        <f t="shared" si="419"/>
        <v>1.28</v>
      </c>
      <c r="H563" s="3" t="str">
        <f t="shared" si="420"/>
        <v>-</v>
      </c>
      <c r="I563" s="3">
        <f t="shared" si="421"/>
        <v>49.76</v>
      </c>
      <c r="J563" s="3">
        <f t="shared" ca="1" si="422"/>
        <v>87.450241194094644</v>
      </c>
      <c r="K563" s="3">
        <f t="shared" ca="1" si="423"/>
        <v>15.103240272708751</v>
      </c>
      <c r="M563" s="3" t="str">
        <f t="shared" si="424"/>
        <v>1.28</v>
      </c>
      <c r="N563" s="3" t="str">
        <f t="shared" si="425"/>
        <v>-</v>
      </c>
      <c r="O563" s="3">
        <f t="shared" si="426"/>
        <v>49.76</v>
      </c>
      <c r="P563" s="3">
        <f t="shared" ca="1" si="427"/>
        <v>87.450241194094644</v>
      </c>
      <c r="Q563" s="3">
        <f t="shared" ca="1" si="428"/>
        <v>14.308332889934606</v>
      </c>
      <c r="R563" s="85"/>
      <c r="S563" s="3" t="str">
        <f t="shared" si="429"/>
        <v>1.28</v>
      </c>
      <c r="T563" s="3" t="str">
        <f t="shared" si="430"/>
        <v>-</v>
      </c>
      <c r="U563" s="3">
        <f t="shared" si="431"/>
        <v>49.76</v>
      </c>
      <c r="V563" s="3">
        <f t="shared" ca="1" si="432"/>
        <v>87.450241194094644</v>
      </c>
      <c r="W563" s="3">
        <f t="shared" ca="1" si="433"/>
        <v>13.513425507160461</v>
      </c>
      <c r="X563" s="85"/>
      <c r="Y563" s="3" t="str">
        <f t="shared" si="434"/>
        <v>1.28</v>
      </c>
      <c r="Z563" s="3" t="str">
        <f t="shared" si="435"/>
        <v>-</v>
      </c>
      <c r="AA563" s="3">
        <f t="shared" si="436"/>
        <v>49.76</v>
      </c>
      <c r="AB563" s="3">
        <f t="shared" ca="1" si="437"/>
        <v>87.450241194094644</v>
      </c>
      <c r="AC563" s="3">
        <f t="shared" ca="1" si="438"/>
        <v>12.718518124386318</v>
      </c>
      <c r="AE563" s="3" t="str">
        <f t="shared" si="439"/>
        <v>1.28</v>
      </c>
      <c r="AF563" s="3" t="str">
        <f t="shared" si="440"/>
        <v>-</v>
      </c>
      <c r="AG563" s="3">
        <f t="shared" si="441"/>
        <v>49.76</v>
      </c>
      <c r="AH563" s="3">
        <f t="shared" ca="1" si="442"/>
        <v>87.450241194094644</v>
      </c>
      <c r="AI563" s="3">
        <f t="shared" ca="1" si="443"/>
        <v>11.923610741612173</v>
      </c>
      <c r="AK563" s="3" t="str">
        <f t="shared" si="444"/>
        <v>1.28</v>
      </c>
      <c r="AL563" s="3" t="str">
        <f t="shared" si="445"/>
        <v>-</v>
      </c>
      <c r="AM563" s="3">
        <f t="shared" si="446"/>
        <v>49.76</v>
      </c>
      <c r="AN563" s="3">
        <f t="shared" ca="1" si="447"/>
        <v>87.450241194094644</v>
      </c>
      <c r="AO563" s="3">
        <f t="shared" ca="1" si="448"/>
        <v>11.128703358838028</v>
      </c>
      <c r="AQ563" s="3" t="str">
        <f t="shared" si="449"/>
        <v>1.28</v>
      </c>
      <c r="AR563" s="3" t="str">
        <f t="shared" si="450"/>
        <v>-</v>
      </c>
      <c r="AS563" s="3">
        <f t="shared" si="451"/>
        <v>49.76</v>
      </c>
      <c r="AT563" s="3">
        <f t="shared" ca="1" si="452"/>
        <v>87.450241194094644</v>
      </c>
      <c r="AU563" s="3">
        <f t="shared" ca="1" si="453"/>
        <v>9.5388885932897374</v>
      </c>
      <c r="AW563" s="3" t="str">
        <f t="shared" si="454"/>
        <v>1.28</v>
      </c>
      <c r="AX563" s="3" t="str">
        <f t="shared" si="455"/>
        <v>-</v>
      </c>
      <c r="AY563" s="3">
        <f t="shared" si="456"/>
        <v>49.76</v>
      </c>
      <c r="AZ563" s="3">
        <f t="shared" ca="1" si="457"/>
        <v>87.450241194094644</v>
      </c>
      <c r="BA563" s="3">
        <f t="shared" ca="1" si="458"/>
        <v>7.9490738277414481</v>
      </c>
      <c r="BC563" s="3" t="str">
        <f t="shared" si="459"/>
        <v>1.28</v>
      </c>
      <c r="BD563" s="3" t="str">
        <f t="shared" si="460"/>
        <v>-</v>
      </c>
      <c r="BE563" s="3">
        <f t="shared" si="461"/>
        <v>49.76</v>
      </c>
      <c r="BF563" s="3">
        <f t="shared" ca="1" si="462"/>
        <v>87.450241194094644</v>
      </c>
      <c r="BG563" s="3">
        <f t="shared" ca="1" si="463"/>
        <v>4.7694442966448687</v>
      </c>
      <c r="BI563" s="3" t="str">
        <f t="shared" si="464"/>
        <v>1.28</v>
      </c>
      <c r="BJ563" s="3" t="str">
        <f t="shared" si="465"/>
        <v>-</v>
      </c>
      <c r="BK563" s="3">
        <f t="shared" si="466"/>
        <v>49.76</v>
      </c>
      <c r="BL563" s="3">
        <f t="shared" ca="1" si="467"/>
        <v>87.450241194094644</v>
      </c>
      <c r="BM563" s="3">
        <f t="shared" ca="1" si="468"/>
        <v>1.5898147655482897</v>
      </c>
    </row>
    <row r="564" spans="1:65" x14ac:dyDescent="0.3">
      <c r="A564" s="3" t="str">
        <f>'Forward collapse simulation'!B574</f>
        <v>1.28</v>
      </c>
      <c r="B564" s="3" t="str">
        <f>IF('Forward collapse simulation'!C574="","-",'Forward collapse simulation'!C574)</f>
        <v>-</v>
      </c>
      <c r="C564" s="3">
        <f>'Forward collapse simulation'!E574</f>
        <v>61.64</v>
      </c>
      <c r="D564" s="3">
        <f ca="1">'Forward collapse simulation'!AK574</f>
        <v>87.841010011650596</v>
      </c>
      <c r="E564" s="84">
        <f ca="1">'Forward collapse simulation'!AL574</f>
        <v>19.726005998987841</v>
      </c>
      <c r="G564" s="3" t="str">
        <f t="shared" si="419"/>
        <v>1.28</v>
      </c>
      <c r="H564" s="3" t="str">
        <f t="shared" si="420"/>
        <v>-</v>
      </c>
      <c r="I564" s="3">
        <f t="shared" si="421"/>
        <v>61.64</v>
      </c>
      <c r="J564" s="3">
        <f t="shared" ca="1" si="422"/>
        <v>87.841010011650596</v>
      </c>
      <c r="K564" s="3">
        <f t="shared" ca="1" si="423"/>
        <v>18.739705699038449</v>
      </c>
      <c r="M564" s="3" t="str">
        <f t="shared" si="424"/>
        <v>1.28</v>
      </c>
      <c r="N564" s="3" t="str">
        <f t="shared" si="425"/>
        <v>-</v>
      </c>
      <c r="O564" s="3">
        <f t="shared" si="426"/>
        <v>61.64</v>
      </c>
      <c r="P564" s="3">
        <f t="shared" ca="1" si="427"/>
        <v>87.841010011650596</v>
      </c>
      <c r="Q564" s="3">
        <f t="shared" ca="1" si="428"/>
        <v>17.753405399089058</v>
      </c>
      <c r="R564" s="85"/>
      <c r="S564" s="3" t="str">
        <f t="shared" si="429"/>
        <v>1.28</v>
      </c>
      <c r="T564" s="3" t="str">
        <f t="shared" si="430"/>
        <v>-</v>
      </c>
      <c r="U564" s="3">
        <f t="shared" si="431"/>
        <v>61.64</v>
      </c>
      <c r="V564" s="3">
        <f t="shared" ca="1" si="432"/>
        <v>87.841010011650596</v>
      </c>
      <c r="W564" s="3">
        <f t="shared" ca="1" si="433"/>
        <v>16.767105099139663</v>
      </c>
      <c r="X564" s="85"/>
      <c r="Y564" s="3" t="str">
        <f t="shared" si="434"/>
        <v>1.28</v>
      </c>
      <c r="Z564" s="3" t="str">
        <f t="shared" si="435"/>
        <v>-</v>
      </c>
      <c r="AA564" s="3">
        <f t="shared" si="436"/>
        <v>61.64</v>
      </c>
      <c r="AB564" s="3">
        <f t="shared" ca="1" si="437"/>
        <v>87.841010011650596</v>
      </c>
      <c r="AC564" s="3">
        <f t="shared" ca="1" si="438"/>
        <v>15.780804799190273</v>
      </c>
      <c r="AE564" s="3" t="str">
        <f t="shared" si="439"/>
        <v>1.28</v>
      </c>
      <c r="AF564" s="3" t="str">
        <f t="shared" si="440"/>
        <v>-</v>
      </c>
      <c r="AG564" s="3">
        <f t="shared" si="441"/>
        <v>61.64</v>
      </c>
      <c r="AH564" s="3">
        <f t="shared" ca="1" si="442"/>
        <v>87.841010011650596</v>
      </c>
      <c r="AI564" s="3">
        <f t="shared" ca="1" si="443"/>
        <v>14.79450449924088</v>
      </c>
      <c r="AK564" s="3" t="str">
        <f t="shared" si="444"/>
        <v>1.28</v>
      </c>
      <c r="AL564" s="3" t="str">
        <f t="shared" si="445"/>
        <v>-</v>
      </c>
      <c r="AM564" s="3">
        <f t="shared" si="446"/>
        <v>61.64</v>
      </c>
      <c r="AN564" s="3">
        <f t="shared" ca="1" si="447"/>
        <v>87.841010011650596</v>
      </c>
      <c r="AO564" s="3">
        <f t="shared" ca="1" si="448"/>
        <v>13.808204199291488</v>
      </c>
      <c r="AQ564" s="3" t="str">
        <f t="shared" si="449"/>
        <v>1.28</v>
      </c>
      <c r="AR564" s="3" t="str">
        <f t="shared" si="450"/>
        <v>-</v>
      </c>
      <c r="AS564" s="3">
        <f t="shared" si="451"/>
        <v>61.64</v>
      </c>
      <c r="AT564" s="3">
        <f t="shared" ca="1" si="452"/>
        <v>87.841010011650596</v>
      </c>
      <c r="AU564" s="3">
        <f t="shared" ca="1" si="453"/>
        <v>11.835603599392703</v>
      </c>
      <c r="AW564" s="3" t="str">
        <f t="shared" si="454"/>
        <v>1.28</v>
      </c>
      <c r="AX564" s="3" t="str">
        <f t="shared" si="455"/>
        <v>-</v>
      </c>
      <c r="AY564" s="3">
        <f t="shared" si="456"/>
        <v>61.64</v>
      </c>
      <c r="AZ564" s="3">
        <f t="shared" ca="1" si="457"/>
        <v>87.841010011650596</v>
      </c>
      <c r="BA564" s="3">
        <f t="shared" ca="1" si="458"/>
        <v>9.8630029994939203</v>
      </c>
      <c r="BC564" s="3" t="str">
        <f t="shared" si="459"/>
        <v>1.28</v>
      </c>
      <c r="BD564" s="3" t="str">
        <f t="shared" si="460"/>
        <v>-</v>
      </c>
      <c r="BE564" s="3">
        <f t="shared" si="461"/>
        <v>61.64</v>
      </c>
      <c r="BF564" s="3">
        <f t="shared" ca="1" si="462"/>
        <v>87.841010011650596</v>
      </c>
      <c r="BG564" s="3">
        <f t="shared" ca="1" si="463"/>
        <v>5.9178017996963517</v>
      </c>
      <c r="BI564" s="3" t="str">
        <f t="shared" si="464"/>
        <v>1.28</v>
      </c>
      <c r="BJ564" s="3" t="str">
        <f t="shared" si="465"/>
        <v>-</v>
      </c>
      <c r="BK564" s="3">
        <f t="shared" si="466"/>
        <v>61.64</v>
      </c>
      <c r="BL564" s="3">
        <f t="shared" ca="1" si="467"/>
        <v>87.841010011650596</v>
      </c>
      <c r="BM564" s="3">
        <f t="shared" ca="1" si="468"/>
        <v>1.9726005998987841</v>
      </c>
    </row>
    <row r="565" spans="1:65" x14ac:dyDescent="0.3">
      <c r="A565" s="3" t="str">
        <f>'Forward collapse simulation'!B575</f>
        <v>1.28</v>
      </c>
      <c r="B565" s="3" t="str">
        <f>IF('Forward collapse simulation'!C575="","-",'Forward collapse simulation'!C575)</f>
        <v>-</v>
      </c>
      <c r="C565" s="3">
        <f>'Forward collapse simulation'!E575</f>
        <v>66.62</v>
      </c>
      <c r="D565" s="3">
        <f ca="1">'Forward collapse simulation'!AK575</f>
        <v>87.990343137245404</v>
      </c>
      <c r="E565" s="84">
        <f ca="1">'Forward collapse simulation'!AL575</f>
        <v>16.953679714374168</v>
      </c>
      <c r="G565" s="3" t="str">
        <f t="shared" si="419"/>
        <v>1.28</v>
      </c>
      <c r="H565" s="3" t="str">
        <f t="shared" si="420"/>
        <v>-</v>
      </c>
      <c r="I565" s="3">
        <f t="shared" si="421"/>
        <v>66.62</v>
      </c>
      <c r="J565" s="3">
        <f t="shared" ca="1" si="422"/>
        <v>87.990343137245404</v>
      </c>
      <c r="K565" s="3">
        <f t="shared" ca="1" si="423"/>
        <v>16.105995728655458</v>
      </c>
      <c r="M565" s="3" t="str">
        <f t="shared" si="424"/>
        <v>1.28</v>
      </c>
      <c r="N565" s="3" t="str">
        <f t="shared" si="425"/>
        <v>-</v>
      </c>
      <c r="O565" s="3">
        <f t="shared" si="426"/>
        <v>66.62</v>
      </c>
      <c r="P565" s="3">
        <f t="shared" ca="1" si="427"/>
        <v>87.990343137245404</v>
      </c>
      <c r="Q565" s="3">
        <f t="shared" ca="1" si="428"/>
        <v>15.258311742936751</v>
      </c>
      <c r="R565" s="85"/>
      <c r="S565" s="3" t="str">
        <f t="shared" si="429"/>
        <v>1.28</v>
      </c>
      <c r="T565" s="3" t="str">
        <f t="shared" si="430"/>
        <v>-</v>
      </c>
      <c r="U565" s="3">
        <f t="shared" si="431"/>
        <v>66.62</v>
      </c>
      <c r="V565" s="3">
        <f t="shared" ca="1" si="432"/>
        <v>87.990343137245404</v>
      </c>
      <c r="W565" s="3">
        <f t="shared" ca="1" si="433"/>
        <v>14.410627757218043</v>
      </c>
      <c r="X565" s="85"/>
      <c r="Y565" s="3" t="str">
        <f t="shared" si="434"/>
        <v>1.28</v>
      </c>
      <c r="Z565" s="3" t="str">
        <f t="shared" si="435"/>
        <v>-</v>
      </c>
      <c r="AA565" s="3">
        <f t="shared" si="436"/>
        <v>66.62</v>
      </c>
      <c r="AB565" s="3">
        <f t="shared" ca="1" si="437"/>
        <v>87.990343137245404</v>
      </c>
      <c r="AC565" s="3">
        <f t="shared" ca="1" si="438"/>
        <v>13.562943771499334</v>
      </c>
      <c r="AE565" s="3" t="str">
        <f t="shared" si="439"/>
        <v>1.28</v>
      </c>
      <c r="AF565" s="3" t="str">
        <f t="shared" si="440"/>
        <v>-</v>
      </c>
      <c r="AG565" s="3">
        <f t="shared" si="441"/>
        <v>66.62</v>
      </c>
      <c r="AH565" s="3">
        <f t="shared" ca="1" si="442"/>
        <v>87.990343137245404</v>
      </c>
      <c r="AI565" s="3">
        <f t="shared" ca="1" si="443"/>
        <v>12.715259785780626</v>
      </c>
      <c r="AK565" s="3" t="str">
        <f t="shared" si="444"/>
        <v>1.28</v>
      </c>
      <c r="AL565" s="3" t="str">
        <f t="shared" si="445"/>
        <v>-</v>
      </c>
      <c r="AM565" s="3">
        <f t="shared" si="446"/>
        <v>66.62</v>
      </c>
      <c r="AN565" s="3">
        <f t="shared" ca="1" si="447"/>
        <v>87.990343137245404</v>
      </c>
      <c r="AO565" s="3">
        <f t="shared" ca="1" si="448"/>
        <v>11.867575800061918</v>
      </c>
      <c r="AQ565" s="3" t="str">
        <f t="shared" si="449"/>
        <v>1.28</v>
      </c>
      <c r="AR565" s="3" t="str">
        <f t="shared" si="450"/>
        <v>-</v>
      </c>
      <c r="AS565" s="3">
        <f t="shared" si="451"/>
        <v>66.62</v>
      </c>
      <c r="AT565" s="3">
        <f t="shared" ca="1" si="452"/>
        <v>87.990343137245404</v>
      </c>
      <c r="AU565" s="3">
        <f t="shared" ca="1" si="453"/>
        <v>10.172207828624501</v>
      </c>
      <c r="AW565" s="3" t="str">
        <f t="shared" si="454"/>
        <v>1.28</v>
      </c>
      <c r="AX565" s="3" t="str">
        <f t="shared" si="455"/>
        <v>-</v>
      </c>
      <c r="AY565" s="3">
        <f t="shared" si="456"/>
        <v>66.62</v>
      </c>
      <c r="AZ565" s="3">
        <f t="shared" ca="1" si="457"/>
        <v>87.990343137245404</v>
      </c>
      <c r="BA565" s="3">
        <f t="shared" ca="1" si="458"/>
        <v>8.476839857187084</v>
      </c>
      <c r="BC565" s="3" t="str">
        <f t="shared" si="459"/>
        <v>1.28</v>
      </c>
      <c r="BD565" s="3" t="str">
        <f t="shared" si="460"/>
        <v>-</v>
      </c>
      <c r="BE565" s="3">
        <f t="shared" si="461"/>
        <v>66.62</v>
      </c>
      <c r="BF565" s="3">
        <f t="shared" ca="1" si="462"/>
        <v>87.990343137245404</v>
      </c>
      <c r="BG565" s="3">
        <f t="shared" ca="1" si="463"/>
        <v>5.0861039143122504</v>
      </c>
      <c r="BI565" s="3" t="str">
        <f t="shared" si="464"/>
        <v>1.28</v>
      </c>
      <c r="BJ565" s="3" t="str">
        <f t="shared" si="465"/>
        <v>-</v>
      </c>
      <c r="BK565" s="3">
        <f t="shared" si="466"/>
        <v>66.62</v>
      </c>
      <c r="BL565" s="3">
        <f t="shared" ca="1" si="467"/>
        <v>87.990343137245404</v>
      </c>
      <c r="BM565" s="3">
        <f t="shared" ca="1" si="468"/>
        <v>1.6953679714374168</v>
      </c>
    </row>
    <row r="566" spans="1:65" x14ac:dyDescent="0.3">
      <c r="A566" s="3" t="str">
        <f>'Forward collapse simulation'!B576</f>
        <v>1.28</v>
      </c>
      <c r="B566" s="3" t="str">
        <f>IF('Forward collapse simulation'!C576="","-",'Forward collapse simulation'!C576)</f>
        <v>-</v>
      </c>
      <c r="C566" s="3">
        <f>'Forward collapse simulation'!E576</f>
        <v>91.38</v>
      </c>
      <c r="D566" s="3">
        <f ca="1">'Forward collapse simulation'!AK576</f>
        <v>88.404065889591678</v>
      </c>
      <c r="E566" s="84">
        <f ca="1">'Forward collapse simulation'!AL576</f>
        <v>19.44084263964821</v>
      </c>
      <c r="G566" s="3" t="str">
        <f t="shared" si="419"/>
        <v>1.28</v>
      </c>
      <c r="H566" s="3" t="str">
        <f t="shared" si="420"/>
        <v>-</v>
      </c>
      <c r="I566" s="3">
        <f t="shared" si="421"/>
        <v>91.38</v>
      </c>
      <c r="J566" s="3">
        <f t="shared" ca="1" si="422"/>
        <v>88.404065889591678</v>
      </c>
      <c r="K566" s="3">
        <f t="shared" ca="1" si="423"/>
        <v>18.468800507665797</v>
      </c>
      <c r="M566" s="3" t="str">
        <f t="shared" si="424"/>
        <v>1.28</v>
      </c>
      <c r="N566" s="3" t="str">
        <f t="shared" si="425"/>
        <v>-</v>
      </c>
      <c r="O566" s="3">
        <f t="shared" si="426"/>
        <v>91.38</v>
      </c>
      <c r="P566" s="3">
        <f t="shared" ca="1" si="427"/>
        <v>88.404065889591678</v>
      </c>
      <c r="Q566" s="3">
        <f t="shared" ca="1" si="428"/>
        <v>17.496758375683388</v>
      </c>
      <c r="R566" s="85"/>
      <c r="S566" s="3" t="str">
        <f t="shared" si="429"/>
        <v>1.28</v>
      </c>
      <c r="T566" s="3" t="str">
        <f t="shared" si="430"/>
        <v>-</v>
      </c>
      <c r="U566" s="3">
        <f t="shared" si="431"/>
        <v>91.38</v>
      </c>
      <c r="V566" s="3">
        <f t="shared" ca="1" si="432"/>
        <v>88.404065889591678</v>
      </c>
      <c r="W566" s="3">
        <f t="shared" ca="1" si="433"/>
        <v>16.524716243700979</v>
      </c>
      <c r="X566" s="85"/>
      <c r="Y566" s="3" t="str">
        <f t="shared" si="434"/>
        <v>1.28</v>
      </c>
      <c r="Z566" s="3" t="str">
        <f t="shared" si="435"/>
        <v>-</v>
      </c>
      <c r="AA566" s="3">
        <f t="shared" si="436"/>
        <v>91.38</v>
      </c>
      <c r="AB566" s="3">
        <f t="shared" ca="1" si="437"/>
        <v>88.404065889591678</v>
      </c>
      <c r="AC566" s="3">
        <f t="shared" ca="1" si="438"/>
        <v>15.552674111718568</v>
      </c>
      <c r="AE566" s="3" t="str">
        <f t="shared" si="439"/>
        <v>1.28</v>
      </c>
      <c r="AF566" s="3" t="str">
        <f t="shared" si="440"/>
        <v>-</v>
      </c>
      <c r="AG566" s="3">
        <f t="shared" si="441"/>
        <v>91.38</v>
      </c>
      <c r="AH566" s="3">
        <f t="shared" ca="1" si="442"/>
        <v>88.404065889591678</v>
      </c>
      <c r="AI566" s="3">
        <f t="shared" ca="1" si="443"/>
        <v>14.580631979736157</v>
      </c>
      <c r="AK566" s="3" t="str">
        <f t="shared" si="444"/>
        <v>1.28</v>
      </c>
      <c r="AL566" s="3" t="str">
        <f t="shared" si="445"/>
        <v>-</v>
      </c>
      <c r="AM566" s="3">
        <f t="shared" si="446"/>
        <v>91.38</v>
      </c>
      <c r="AN566" s="3">
        <f t="shared" ca="1" si="447"/>
        <v>88.404065889591678</v>
      </c>
      <c r="AO566" s="3">
        <f t="shared" ca="1" si="448"/>
        <v>13.608589847753747</v>
      </c>
      <c r="AQ566" s="3" t="str">
        <f t="shared" si="449"/>
        <v>1.28</v>
      </c>
      <c r="AR566" s="3" t="str">
        <f t="shared" si="450"/>
        <v>-</v>
      </c>
      <c r="AS566" s="3">
        <f t="shared" si="451"/>
        <v>91.38</v>
      </c>
      <c r="AT566" s="3">
        <f t="shared" ca="1" si="452"/>
        <v>88.404065889591678</v>
      </c>
      <c r="AU566" s="3">
        <f t="shared" ca="1" si="453"/>
        <v>11.664505583788925</v>
      </c>
      <c r="AW566" s="3" t="str">
        <f t="shared" si="454"/>
        <v>1.28</v>
      </c>
      <c r="AX566" s="3" t="str">
        <f t="shared" si="455"/>
        <v>-</v>
      </c>
      <c r="AY566" s="3">
        <f t="shared" si="456"/>
        <v>91.38</v>
      </c>
      <c r="AZ566" s="3">
        <f t="shared" ca="1" si="457"/>
        <v>88.404065889591678</v>
      </c>
      <c r="BA566" s="3">
        <f t="shared" ca="1" si="458"/>
        <v>9.720421319824105</v>
      </c>
      <c r="BC566" s="3" t="str">
        <f t="shared" si="459"/>
        <v>1.28</v>
      </c>
      <c r="BD566" s="3" t="str">
        <f t="shared" si="460"/>
        <v>-</v>
      </c>
      <c r="BE566" s="3">
        <f t="shared" si="461"/>
        <v>91.38</v>
      </c>
      <c r="BF566" s="3">
        <f t="shared" ca="1" si="462"/>
        <v>88.404065889591678</v>
      </c>
      <c r="BG566" s="3">
        <f t="shared" ca="1" si="463"/>
        <v>5.8322527918944624</v>
      </c>
      <c r="BI566" s="3" t="str">
        <f t="shared" si="464"/>
        <v>1.28</v>
      </c>
      <c r="BJ566" s="3" t="str">
        <f t="shared" si="465"/>
        <v>-</v>
      </c>
      <c r="BK566" s="3">
        <f t="shared" si="466"/>
        <v>91.38</v>
      </c>
      <c r="BL566" s="3">
        <f t="shared" ca="1" si="467"/>
        <v>88.404065889591678</v>
      </c>
      <c r="BM566" s="3">
        <f t="shared" ca="1" si="468"/>
        <v>1.944084263964821</v>
      </c>
    </row>
    <row r="567" spans="1:65" x14ac:dyDescent="0.3">
      <c r="A567" s="3" t="str">
        <f>'Forward collapse simulation'!B577</f>
        <v>1.28</v>
      </c>
      <c r="B567" s="3" t="str">
        <f>IF('Forward collapse simulation'!C577="","-",'Forward collapse simulation'!C577)</f>
        <v>-</v>
      </c>
      <c r="C567" s="3">
        <f>'Forward collapse simulation'!E577</f>
        <v>123.99</v>
      </c>
      <c r="D567" s="3">
        <f ca="1">'Forward collapse simulation'!AK577</f>
        <v>88.102016773574093</v>
      </c>
      <c r="E567" s="84">
        <f ca="1">'Forward collapse simulation'!AL577</f>
        <v>22.038585475435085</v>
      </c>
      <c r="G567" s="3" t="str">
        <f t="shared" si="419"/>
        <v>1.28</v>
      </c>
      <c r="H567" s="3" t="str">
        <f t="shared" si="420"/>
        <v>-</v>
      </c>
      <c r="I567" s="3">
        <f t="shared" si="421"/>
        <v>123.99</v>
      </c>
      <c r="J567" s="3">
        <f t="shared" ca="1" si="422"/>
        <v>88.102016773574093</v>
      </c>
      <c r="K567" s="3">
        <f t="shared" ca="1" si="423"/>
        <v>20.936656201663329</v>
      </c>
      <c r="M567" s="3" t="str">
        <f t="shared" si="424"/>
        <v>1.28</v>
      </c>
      <c r="N567" s="3" t="str">
        <f t="shared" si="425"/>
        <v>-</v>
      </c>
      <c r="O567" s="3">
        <f t="shared" si="426"/>
        <v>123.99</v>
      </c>
      <c r="P567" s="3">
        <f t="shared" ca="1" si="427"/>
        <v>88.102016773574093</v>
      </c>
      <c r="Q567" s="3">
        <f t="shared" ca="1" si="428"/>
        <v>19.834726927891577</v>
      </c>
      <c r="R567" s="85"/>
      <c r="S567" s="3" t="str">
        <f t="shared" si="429"/>
        <v>1.28</v>
      </c>
      <c r="T567" s="3" t="str">
        <f t="shared" si="430"/>
        <v>-</v>
      </c>
      <c r="U567" s="3">
        <f t="shared" si="431"/>
        <v>123.99</v>
      </c>
      <c r="V567" s="3">
        <f t="shared" ca="1" si="432"/>
        <v>88.102016773574093</v>
      </c>
      <c r="W567" s="3">
        <f t="shared" ca="1" si="433"/>
        <v>18.732797654119821</v>
      </c>
      <c r="X567" s="85"/>
      <c r="Y567" s="3" t="str">
        <f t="shared" si="434"/>
        <v>1.28</v>
      </c>
      <c r="Z567" s="3" t="str">
        <f t="shared" si="435"/>
        <v>-</v>
      </c>
      <c r="AA567" s="3">
        <f t="shared" si="436"/>
        <v>123.99</v>
      </c>
      <c r="AB567" s="3">
        <f t="shared" ca="1" si="437"/>
        <v>88.102016773574093</v>
      </c>
      <c r="AC567" s="3">
        <f t="shared" ca="1" si="438"/>
        <v>17.630868380348069</v>
      </c>
      <c r="AE567" s="3" t="str">
        <f t="shared" si="439"/>
        <v>1.28</v>
      </c>
      <c r="AF567" s="3" t="str">
        <f t="shared" si="440"/>
        <v>-</v>
      </c>
      <c r="AG567" s="3">
        <f t="shared" si="441"/>
        <v>123.99</v>
      </c>
      <c r="AH567" s="3">
        <f t="shared" ca="1" si="442"/>
        <v>88.102016773574093</v>
      </c>
      <c r="AI567" s="3">
        <f t="shared" ca="1" si="443"/>
        <v>16.528939106576313</v>
      </c>
      <c r="AK567" s="3" t="str">
        <f t="shared" si="444"/>
        <v>1.28</v>
      </c>
      <c r="AL567" s="3" t="str">
        <f t="shared" si="445"/>
        <v>-</v>
      </c>
      <c r="AM567" s="3">
        <f t="shared" si="446"/>
        <v>123.99</v>
      </c>
      <c r="AN567" s="3">
        <f t="shared" ca="1" si="447"/>
        <v>88.102016773574093</v>
      </c>
      <c r="AO567" s="3">
        <f t="shared" ca="1" si="448"/>
        <v>15.427009832804558</v>
      </c>
      <c r="AQ567" s="3" t="str">
        <f t="shared" si="449"/>
        <v>1.28</v>
      </c>
      <c r="AR567" s="3" t="str">
        <f t="shared" si="450"/>
        <v>-</v>
      </c>
      <c r="AS567" s="3">
        <f t="shared" si="451"/>
        <v>123.99</v>
      </c>
      <c r="AT567" s="3">
        <f t="shared" ca="1" si="452"/>
        <v>88.102016773574093</v>
      </c>
      <c r="AU567" s="3">
        <f t="shared" ca="1" si="453"/>
        <v>13.22315128526105</v>
      </c>
      <c r="AW567" s="3" t="str">
        <f t="shared" si="454"/>
        <v>1.28</v>
      </c>
      <c r="AX567" s="3" t="str">
        <f t="shared" si="455"/>
        <v>-</v>
      </c>
      <c r="AY567" s="3">
        <f t="shared" si="456"/>
        <v>123.99</v>
      </c>
      <c r="AZ567" s="3">
        <f t="shared" ca="1" si="457"/>
        <v>88.102016773574093</v>
      </c>
      <c r="BA567" s="3">
        <f t="shared" ca="1" si="458"/>
        <v>11.019292737717542</v>
      </c>
      <c r="BC567" s="3" t="str">
        <f t="shared" si="459"/>
        <v>1.28</v>
      </c>
      <c r="BD567" s="3" t="str">
        <f t="shared" si="460"/>
        <v>-</v>
      </c>
      <c r="BE567" s="3">
        <f t="shared" si="461"/>
        <v>123.99</v>
      </c>
      <c r="BF567" s="3">
        <f t="shared" ca="1" si="462"/>
        <v>88.102016773574093</v>
      </c>
      <c r="BG567" s="3">
        <f t="shared" ca="1" si="463"/>
        <v>6.611575642630525</v>
      </c>
      <c r="BI567" s="3" t="str">
        <f t="shared" si="464"/>
        <v>1.28</v>
      </c>
      <c r="BJ567" s="3" t="str">
        <f t="shared" si="465"/>
        <v>-</v>
      </c>
      <c r="BK567" s="3">
        <f t="shared" si="466"/>
        <v>123.99</v>
      </c>
      <c r="BL567" s="3">
        <f t="shared" ca="1" si="467"/>
        <v>88.102016773574093</v>
      </c>
      <c r="BM567" s="3">
        <f t="shared" ca="1" si="468"/>
        <v>2.2038585475435086</v>
      </c>
    </row>
    <row r="568" spans="1:65" x14ac:dyDescent="0.3">
      <c r="A568" s="3" t="str">
        <f>'Forward collapse simulation'!B578</f>
        <v>1.28</v>
      </c>
      <c r="B568" s="3" t="str">
        <f>IF('Forward collapse simulation'!C578="","-",'Forward collapse simulation'!C578)</f>
        <v>-</v>
      </c>
      <c r="C568" s="3">
        <f>'Forward collapse simulation'!E578</f>
        <v>145.49</v>
      </c>
      <c r="D568" s="3">
        <f ca="1">'Forward collapse simulation'!AK578</f>
        <v>87.438686745135598</v>
      </c>
      <c r="E568" s="84">
        <f ca="1">'Forward collapse simulation'!AL578</f>
        <v>21.99154785314942</v>
      </c>
      <c r="G568" s="3" t="str">
        <f t="shared" si="419"/>
        <v>1.28</v>
      </c>
      <c r="H568" s="3" t="str">
        <f t="shared" si="420"/>
        <v>-</v>
      </c>
      <c r="I568" s="3">
        <f t="shared" si="421"/>
        <v>145.49</v>
      </c>
      <c r="J568" s="3">
        <f t="shared" ca="1" si="422"/>
        <v>87.438686745135598</v>
      </c>
      <c r="K568" s="3">
        <f t="shared" ca="1" si="423"/>
        <v>20.891970460491947</v>
      </c>
      <c r="M568" s="3" t="str">
        <f t="shared" si="424"/>
        <v>1.28</v>
      </c>
      <c r="N568" s="3" t="str">
        <f t="shared" si="425"/>
        <v>-</v>
      </c>
      <c r="O568" s="3">
        <f t="shared" si="426"/>
        <v>145.49</v>
      </c>
      <c r="P568" s="3">
        <f t="shared" ca="1" si="427"/>
        <v>87.438686745135598</v>
      </c>
      <c r="Q568" s="3">
        <f t="shared" ca="1" si="428"/>
        <v>19.792393067834478</v>
      </c>
      <c r="R568" s="85"/>
      <c r="S568" s="3" t="str">
        <f t="shared" si="429"/>
        <v>1.28</v>
      </c>
      <c r="T568" s="3" t="str">
        <f t="shared" si="430"/>
        <v>-</v>
      </c>
      <c r="U568" s="3">
        <f t="shared" si="431"/>
        <v>145.49</v>
      </c>
      <c r="V568" s="3">
        <f t="shared" ca="1" si="432"/>
        <v>87.438686745135598</v>
      </c>
      <c r="W568" s="3">
        <f t="shared" ca="1" si="433"/>
        <v>18.692815675177005</v>
      </c>
      <c r="X568" s="85"/>
      <c r="Y568" s="3" t="str">
        <f t="shared" si="434"/>
        <v>1.28</v>
      </c>
      <c r="Z568" s="3" t="str">
        <f t="shared" si="435"/>
        <v>-</v>
      </c>
      <c r="AA568" s="3">
        <f t="shared" si="436"/>
        <v>145.49</v>
      </c>
      <c r="AB568" s="3">
        <f t="shared" ca="1" si="437"/>
        <v>87.438686745135598</v>
      </c>
      <c r="AC568" s="3">
        <f t="shared" ca="1" si="438"/>
        <v>17.593238282519536</v>
      </c>
      <c r="AE568" s="3" t="str">
        <f t="shared" si="439"/>
        <v>1.28</v>
      </c>
      <c r="AF568" s="3" t="str">
        <f t="shared" si="440"/>
        <v>-</v>
      </c>
      <c r="AG568" s="3">
        <f t="shared" si="441"/>
        <v>145.49</v>
      </c>
      <c r="AH568" s="3">
        <f t="shared" ca="1" si="442"/>
        <v>87.438686745135598</v>
      </c>
      <c r="AI568" s="3">
        <f t="shared" ca="1" si="443"/>
        <v>16.493660889862063</v>
      </c>
      <c r="AK568" s="3" t="str">
        <f t="shared" si="444"/>
        <v>1.28</v>
      </c>
      <c r="AL568" s="3" t="str">
        <f t="shared" si="445"/>
        <v>-</v>
      </c>
      <c r="AM568" s="3">
        <f t="shared" si="446"/>
        <v>145.49</v>
      </c>
      <c r="AN568" s="3">
        <f t="shared" ca="1" si="447"/>
        <v>87.438686745135598</v>
      </c>
      <c r="AO568" s="3">
        <f t="shared" ca="1" si="448"/>
        <v>15.394083497204592</v>
      </c>
      <c r="AQ568" s="3" t="str">
        <f t="shared" si="449"/>
        <v>1.28</v>
      </c>
      <c r="AR568" s="3" t="str">
        <f t="shared" si="450"/>
        <v>-</v>
      </c>
      <c r="AS568" s="3">
        <f t="shared" si="451"/>
        <v>145.49</v>
      </c>
      <c r="AT568" s="3">
        <f t="shared" ca="1" si="452"/>
        <v>87.438686745135598</v>
      </c>
      <c r="AU568" s="3">
        <f t="shared" ca="1" si="453"/>
        <v>13.194928711889652</v>
      </c>
      <c r="AW568" s="3" t="str">
        <f t="shared" si="454"/>
        <v>1.28</v>
      </c>
      <c r="AX568" s="3" t="str">
        <f t="shared" si="455"/>
        <v>-</v>
      </c>
      <c r="AY568" s="3">
        <f t="shared" si="456"/>
        <v>145.49</v>
      </c>
      <c r="AZ568" s="3">
        <f t="shared" ca="1" si="457"/>
        <v>87.438686745135598</v>
      </c>
      <c r="BA568" s="3">
        <f t="shared" ca="1" si="458"/>
        <v>10.99577392657471</v>
      </c>
      <c r="BC568" s="3" t="str">
        <f t="shared" si="459"/>
        <v>1.28</v>
      </c>
      <c r="BD568" s="3" t="str">
        <f t="shared" si="460"/>
        <v>-</v>
      </c>
      <c r="BE568" s="3">
        <f t="shared" si="461"/>
        <v>145.49</v>
      </c>
      <c r="BF568" s="3">
        <f t="shared" ca="1" si="462"/>
        <v>87.438686745135598</v>
      </c>
      <c r="BG568" s="3">
        <f t="shared" ca="1" si="463"/>
        <v>6.5974643559448261</v>
      </c>
      <c r="BI568" s="3" t="str">
        <f t="shared" si="464"/>
        <v>1.28</v>
      </c>
      <c r="BJ568" s="3" t="str">
        <f t="shared" si="465"/>
        <v>-</v>
      </c>
      <c r="BK568" s="3">
        <f t="shared" si="466"/>
        <v>145.49</v>
      </c>
      <c r="BL568" s="3">
        <f t="shared" ca="1" si="467"/>
        <v>87.438686745135598</v>
      </c>
      <c r="BM568" s="3">
        <f t="shared" ca="1" si="468"/>
        <v>2.199154785314942</v>
      </c>
    </row>
    <row r="569" spans="1:65" x14ac:dyDescent="0.3">
      <c r="A569" s="3" t="str">
        <f>'Forward collapse simulation'!B579</f>
        <v>1.28</v>
      </c>
      <c r="B569" s="3" t="str">
        <f>IF('Forward collapse simulation'!C579="","-",'Forward collapse simulation'!C579)</f>
        <v>-</v>
      </c>
      <c r="C569" s="3">
        <f>'Forward collapse simulation'!E579</f>
        <v>156.33000000000001</v>
      </c>
      <c r="D569" s="3">
        <f ca="1">'Forward collapse simulation'!AK579</f>
        <v>86.580970756193636</v>
      </c>
      <c r="E569" s="84">
        <f ca="1">'Forward collapse simulation'!AL579</f>
        <v>21.261891732323761</v>
      </c>
      <c r="G569" s="3" t="str">
        <f t="shared" si="419"/>
        <v>1.28</v>
      </c>
      <c r="H569" s="3" t="str">
        <f t="shared" si="420"/>
        <v>-</v>
      </c>
      <c r="I569" s="3">
        <f t="shared" si="421"/>
        <v>156.33000000000001</v>
      </c>
      <c r="J569" s="3">
        <f t="shared" ca="1" si="422"/>
        <v>86.580970756193636</v>
      </c>
      <c r="K569" s="3">
        <f t="shared" ca="1" si="423"/>
        <v>20.198797145707573</v>
      </c>
      <c r="M569" s="3" t="str">
        <f t="shared" si="424"/>
        <v>1.28</v>
      </c>
      <c r="N569" s="3" t="str">
        <f t="shared" si="425"/>
        <v>-</v>
      </c>
      <c r="O569" s="3">
        <f t="shared" si="426"/>
        <v>156.33000000000001</v>
      </c>
      <c r="P569" s="3">
        <f t="shared" ca="1" si="427"/>
        <v>86.580970756193636</v>
      </c>
      <c r="Q569" s="3">
        <f t="shared" ca="1" si="428"/>
        <v>19.135702559091385</v>
      </c>
      <c r="R569" s="85"/>
      <c r="S569" s="3" t="str">
        <f t="shared" si="429"/>
        <v>1.28</v>
      </c>
      <c r="T569" s="3" t="str">
        <f t="shared" si="430"/>
        <v>-</v>
      </c>
      <c r="U569" s="3">
        <f t="shared" si="431"/>
        <v>156.33000000000001</v>
      </c>
      <c r="V569" s="3">
        <f t="shared" ca="1" si="432"/>
        <v>86.580970756193636</v>
      </c>
      <c r="W569" s="3">
        <f t="shared" ca="1" si="433"/>
        <v>18.072607972475197</v>
      </c>
      <c r="X569" s="85"/>
      <c r="Y569" s="3" t="str">
        <f t="shared" si="434"/>
        <v>1.28</v>
      </c>
      <c r="Z569" s="3" t="str">
        <f t="shared" si="435"/>
        <v>-</v>
      </c>
      <c r="AA569" s="3">
        <f t="shared" si="436"/>
        <v>156.33000000000001</v>
      </c>
      <c r="AB569" s="3">
        <f t="shared" ca="1" si="437"/>
        <v>86.580970756193636</v>
      </c>
      <c r="AC569" s="3">
        <f t="shared" ca="1" si="438"/>
        <v>17.009513385859009</v>
      </c>
      <c r="AE569" s="3" t="str">
        <f t="shared" si="439"/>
        <v>1.28</v>
      </c>
      <c r="AF569" s="3" t="str">
        <f t="shared" si="440"/>
        <v>-</v>
      </c>
      <c r="AG569" s="3">
        <f t="shared" si="441"/>
        <v>156.33000000000001</v>
      </c>
      <c r="AH569" s="3">
        <f t="shared" ca="1" si="442"/>
        <v>86.580970756193636</v>
      </c>
      <c r="AI569" s="3">
        <f t="shared" ca="1" si="443"/>
        <v>15.946418799242821</v>
      </c>
      <c r="AK569" s="3" t="str">
        <f t="shared" si="444"/>
        <v>1.28</v>
      </c>
      <c r="AL569" s="3" t="str">
        <f t="shared" si="445"/>
        <v>-</v>
      </c>
      <c r="AM569" s="3">
        <f t="shared" si="446"/>
        <v>156.33000000000001</v>
      </c>
      <c r="AN569" s="3">
        <f t="shared" ca="1" si="447"/>
        <v>86.580970756193636</v>
      </c>
      <c r="AO569" s="3">
        <f t="shared" ca="1" si="448"/>
        <v>14.883324212626631</v>
      </c>
      <c r="AQ569" s="3" t="str">
        <f t="shared" si="449"/>
        <v>1.28</v>
      </c>
      <c r="AR569" s="3" t="str">
        <f t="shared" si="450"/>
        <v>-</v>
      </c>
      <c r="AS569" s="3">
        <f t="shared" si="451"/>
        <v>156.33000000000001</v>
      </c>
      <c r="AT569" s="3">
        <f t="shared" ca="1" si="452"/>
        <v>86.580970756193636</v>
      </c>
      <c r="AU569" s="3">
        <f t="shared" ca="1" si="453"/>
        <v>12.757135039394257</v>
      </c>
      <c r="AW569" s="3" t="str">
        <f t="shared" si="454"/>
        <v>1.28</v>
      </c>
      <c r="AX569" s="3" t="str">
        <f t="shared" si="455"/>
        <v>-</v>
      </c>
      <c r="AY569" s="3">
        <f t="shared" si="456"/>
        <v>156.33000000000001</v>
      </c>
      <c r="AZ569" s="3">
        <f t="shared" ca="1" si="457"/>
        <v>86.580970756193636</v>
      </c>
      <c r="BA569" s="3">
        <f t="shared" ca="1" si="458"/>
        <v>10.630945866161881</v>
      </c>
      <c r="BC569" s="3" t="str">
        <f t="shared" si="459"/>
        <v>1.28</v>
      </c>
      <c r="BD569" s="3" t="str">
        <f t="shared" si="460"/>
        <v>-</v>
      </c>
      <c r="BE569" s="3">
        <f t="shared" si="461"/>
        <v>156.33000000000001</v>
      </c>
      <c r="BF569" s="3">
        <f t="shared" ca="1" si="462"/>
        <v>86.580970756193636</v>
      </c>
      <c r="BG569" s="3">
        <f t="shared" ca="1" si="463"/>
        <v>6.3785675196971283</v>
      </c>
      <c r="BI569" s="3" t="str">
        <f t="shared" si="464"/>
        <v>1.28</v>
      </c>
      <c r="BJ569" s="3" t="str">
        <f t="shared" si="465"/>
        <v>-</v>
      </c>
      <c r="BK569" s="3">
        <f t="shared" si="466"/>
        <v>156.33000000000001</v>
      </c>
      <c r="BL569" s="3">
        <f t="shared" ca="1" si="467"/>
        <v>86.580970756193636</v>
      </c>
      <c r="BM569" s="3">
        <f t="shared" ca="1" si="468"/>
        <v>2.1261891732323761</v>
      </c>
    </row>
    <row r="570" spans="1:65" x14ac:dyDescent="0.3">
      <c r="A570" s="3" t="str">
        <f>'Forward collapse simulation'!B580</f>
        <v>1.28</v>
      </c>
      <c r="B570" s="3" t="str">
        <f>IF('Forward collapse simulation'!C580="","-",'Forward collapse simulation'!C580)</f>
        <v>-</v>
      </c>
      <c r="C570" s="3">
        <f>'Forward collapse simulation'!E580</f>
        <v>163.1</v>
      </c>
      <c r="D570" s="3">
        <f ca="1">'Forward collapse simulation'!AK580</f>
        <v>84.944158455575561</v>
      </c>
      <c r="E570" s="84">
        <f ca="1">'Forward collapse simulation'!AL580</f>
        <v>18.737047287374516</v>
      </c>
      <c r="G570" s="3" t="str">
        <f t="shared" si="419"/>
        <v>1.28</v>
      </c>
      <c r="H570" s="3" t="str">
        <f t="shared" si="420"/>
        <v>-</v>
      </c>
      <c r="I570" s="3">
        <f t="shared" si="421"/>
        <v>163.1</v>
      </c>
      <c r="J570" s="3">
        <f t="shared" ca="1" si="422"/>
        <v>84.944158455575561</v>
      </c>
      <c r="K570" s="3">
        <f t="shared" ca="1" si="423"/>
        <v>17.80019492300579</v>
      </c>
      <c r="M570" s="3" t="str">
        <f t="shared" si="424"/>
        <v>1.28</v>
      </c>
      <c r="N570" s="3" t="str">
        <f t="shared" si="425"/>
        <v>-</v>
      </c>
      <c r="O570" s="3">
        <f t="shared" si="426"/>
        <v>163.1</v>
      </c>
      <c r="P570" s="3">
        <f t="shared" ca="1" si="427"/>
        <v>84.944158455575561</v>
      </c>
      <c r="Q570" s="3">
        <f t="shared" ca="1" si="428"/>
        <v>16.863342558637065</v>
      </c>
      <c r="R570" s="85"/>
      <c r="S570" s="3" t="str">
        <f t="shared" si="429"/>
        <v>1.28</v>
      </c>
      <c r="T570" s="3" t="str">
        <f t="shared" si="430"/>
        <v>-</v>
      </c>
      <c r="U570" s="3">
        <f t="shared" si="431"/>
        <v>163.1</v>
      </c>
      <c r="V570" s="3">
        <f t="shared" ca="1" si="432"/>
        <v>84.944158455575561</v>
      </c>
      <c r="W570" s="3">
        <f t="shared" ca="1" si="433"/>
        <v>15.926490194268338</v>
      </c>
      <c r="X570" s="85"/>
      <c r="Y570" s="3" t="str">
        <f t="shared" si="434"/>
        <v>1.28</v>
      </c>
      <c r="Z570" s="3" t="str">
        <f t="shared" si="435"/>
        <v>-</v>
      </c>
      <c r="AA570" s="3">
        <f t="shared" si="436"/>
        <v>163.1</v>
      </c>
      <c r="AB570" s="3">
        <f t="shared" ca="1" si="437"/>
        <v>84.944158455575561</v>
      </c>
      <c r="AC570" s="3">
        <f t="shared" ca="1" si="438"/>
        <v>14.989637829899614</v>
      </c>
      <c r="AE570" s="3" t="str">
        <f t="shared" si="439"/>
        <v>1.28</v>
      </c>
      <c r="AF570" s="3" t="str">
        <f t="shared" si="440"/>
        <v>-</v>
      </c>
      <c r="AG570" s="3">
        <f t="shared" si="441"/>
        <v>163.1</v>
      </c>
      <c r="AH570" s="3">
        <f t="shared" ca="1" si="442"/>
        <v>84.944158455575561</v>
      </c>
      <c r="AI570" s="3">
        <f t="shared" ca="1" si="443"/>
        <v>14.052785465530887</v>
      </c>
      <c r="AK570" s="3" t="str">
        <f t="shared" si="444"/>
        <v>1.28</v>
      </c>
      <c r="AL570" s="3" t="str">
        <f t="shared" si="445"/>
        <v>-</v>
      </c>
      <c r="AM570" s="3">
        <f t="shared" si="446"/>
        <v>163.1</v>
      </c>
      <c r="AN570" s="3">
        <f t="shared" ca="1" si="447"/>
        <v>84.944158455575561</v>
      </c>
      <c r="AO570" s="3">
        <f t="shared" ca="1" si="448"/>
        <v>13.11593310116216</v>
      </c>
      <c r="AQ570" s="3" t="str">
        <f t="shared" si="449"/>
        <v>1.28</v>
      </c>
      <c r="AR570" s="3" t="str">
        <f t="shared" si="450"/>
        <v>-</v>
      </c>
      <c r="AS570" s="3">
        <f t="shared" si="451"/>
        <v>163.1</v>
      </c>
      <c r="AT570" s="3">
        <f t="shared" ca="1" si="452"/>
        <v>84.944158455575561</v>
      </c>
      <c r="AU570" s="3">
        <f t="shared" ca="1" si="453"/>
        <v>11.242228372424709</v>
      </c>
      <c r="AW570" s="3" t="str">
        <f t="shared" si="454"/>
        <v>1.28</v>
      </c>
      <c r="AX570" s="3" t="str">
        <f t="shared" si="455"/>
        <v>-</v>
      </c>
      <c r="AY570" s="3">
        <f t="shared" si="456"/>
        <v>163.1</v>
      </c>
      <c r="AZ570" s="3">
        <f t="shared" ca="1" si="457"/>
        <v>84.944158455575561</v>
      </c>
      <c r="BA570" s="3">
        <f t="shared" ca="1" si="458"/>
        <v>9.3685236436872579</v>
      </c>
      <c r="BC570" s="3" t="str">
        <f t="shared" si="459"/>
        <v>1.28</v>
      </c>
      <c r="BD570" s="3" t="str">
        <f t="shared" si="460"/>
        <v>-</v>
      </c>
      <c r="BE570" s="3">
        <f t="shared" si="461"/>
        <v>163.1</v>
      </c>
      <c r="BF570" s="3">
        <f t="shared" ca="1" si="462"/>
        <v>84.944158455575561</v>
      </c>
      <c r="BG570" s="3">
        <f t="shared" ca="1" si="463"/>
        <v>5.6211141862123544</v>
      </c>
      <c r="BI570" s="3" t="str">
        <f t="shared" si="464"/>
        <v>1.28</v>
      </c>
      <c r="BJ570" s="3" t="str">
        <f t="shared" si="465"/>
        <v>-</v>
      </c>
      <c r="BK570" s="3">
        <f t="shared" si="466"/>
        <v>163.1</v>
      </c>
      <c r="BL570" s="3">
        <f t="shared" ca="1" si="467"/>
        <v>84.944158455575561</v>
      </c>
      <c r="BM570" s="3">
        <f t="shared" ca="1" si="468"/>
        <v>1.8737047287374518</v>
      </c>
    </row>
    <row r="571" spans="1:65" x14ac:dyDescent="0.3">
      <c r="A571" s="3" t="str">
        <f>'Forward collapse simulation'!B581</f>
        <v>1.28</v>
      </c>
      <c r="B571" s="3" t="str">
        <f>IF('Forward collapse simulation'!C581="","-",'Forward collapse simulation'!C581)</f>
        <v>-</v>
      </c>
      <c r="C571" s="3">
        <f>'Forward collapse simulation'!E581</f>
        <v>168.95</v>
      </c>
      <c r="D571" s="3">
        <f ca="1">'Forward collapse simulation'!AK581</f>
        <v>83.529294324971318</v>
      </c>
      <c r="E571" s="84">
        <f ca="1">'Forward collapse simulation'!AL581</f>
        <v>18.289520858222957</v>
      </c>
      <c r="G571" s="3" t="str">
        <f t="shared" si="419"/>
        <v>1.28</v>
      </c>
      <c r="H571" s="3" t="str">
        <f t="shared" si="420"/>
        <v>-</v>
      </c>
      <c r="I571" s="3">
        <f t="shared" si="421"/>
        <v>168.95</v>
      </c>
      <c r="J571" s="3">
        <f t="shared" ca="1" si="422"/>
        <v>83.529294324971318</v>
      </c>
      <c r="K571" s="3">
        <f t="shared" ca="1" si="423"/>
        <v>17.37504481531181</v>
      </c>
      <c r="M571" s="3" t="str">
        <f t="shared" si="424"/>
        <v>1.28</v>
      </c>
      <c r="N571" s="3" t="str">
        <f t="shared" si="425"/>
        <v>-</v>
      </c>
      <c r="O571" s="3">
        <f t="shared" si="426"/>
        <v>168.95</v>
      </c>
      <c r="P571" s="3">
        <f t="shared" ca="1" si="427"/>
        <v>83.529294324971318</v>
      </c>
      <c r="Q571" s="3">
        <f t="shared" ca="1" si="428"/>
        <v>16.460568772400663</v>
      </c>
      <c r="R571" s="85"/>
      <c r="S571" s="3" t="str">
        <f t="shared" si="429"/>
        <v>1.28</v>
      </c>
      <c r="T571" s="3" t="str">
        <f t="shared" si="430"/>
        <v>-</v>
      </c>
      <c r="U571" s="3">
        <f t="shared" si="431"/>
        <v>168.95</v>
      </c>
      <c r="V571" s="3">
        <f t="shared" ca="1" si="432"/>
        <v>83.529294324971318</v>
      </c>
      <c r="W571" s="3">
        <f t="shared" ca="1" si="433"/>
        <v>15.546092729489514</v>
      </c>
      <c r="X571" s="85"/>
      <c r="Y571" s="3" t="str">
        <f t="shared" si="434"/>
        <v>1.28</v>
      </c>
      <c r="Z571" s="3" t="str">
        <f t="shared" si="435"/>
        <v>-</v>
      </c>
      <c r="AA571" s="3">
        <f t="shared" si="436"/>
        <v>168.95</v>
      </c>
      <c r="AB571" s="3">
        <f t="shared" ca="1" si="437"/>
        <v>83.529294324971318</v>
      </c>
      <c r="AC571" s="3">
        <f t="shared" ca="1" si="438"/>
        <v>14.631616686578367</v>
      </c>
      <c r="AE571" s="3" t="str">
        <f t="shared" si="439"/>
        <v>1.28</v>
      </c>
      <c r="AF571" s="3" t="str">
        <f t="shared" si="440"/>
        <v>-</v>
      </c>
      <c r="AG571" s="3">
        <f t="shared" si="441"/>
        <v>168.95</v>
      </c>
      <c r="AH571" s="3">
        <f t="shared" ca="1" si="442"/>
        <v>83.529294324971318</v>
      </c>
      <c r="AI571" s="3">
        <f t="shared" ca="1" si="443"/>
        <v>13.717140643667218</v>
      </c>
      <c r="AK571" s="3" t="str">
        <f t="shared" si="444"/>
        <v>1.28</v>
      </c>
      <c r="AL571" s="3" t="str">
        <f t="shared" si="445"/>
        <v>-</v>
      </c>
      <c r="AM571" s="3">
        <f t="shared" si="446"/>
        <v>168.95</v>
      </c>
      <c r="AN571" s="3">
        <f t="shared" ca="1" si="447"/>
        <v>83.529294324971318</v>
      </c>
      <c r="AO571" s="3">
        <f t="shared" ca="1" si="448"/>
        <v>12.802664600756069</v>
      </c>
      <c r="AQ571" s="3" t="str">
        <f t="shared" si="449"/>
        <v>1.28</v>
      </c>
      <c r="AR571" s="3" t="str">
        <f t="shared" si="450"/>
        <v>-</v>
      </c>
      <c r="AS571" s="3">
        <f t="shared" si="451"/>
        <v>168.95</v>
      </c>
      <c r="AT571" s="3">
        <f t="shared" ca="1" si="452"/>
        <v>83.529294324971318</v>
      </c>
      <c r="AU571" s="3">
        <f t="shared" ca="1" si="453"/>
        <v>10.973712514933775</v>
      </c>
      <c r="AW571" s="3" t="str">
        <f t="shared" si="454"/>
        <v>1.28</v>
      </c>
      <c r="AX571" s="3" t="str">
        <f t="shared" si="455"/>
        <v>-</v>
      </c>
      <c r="AY571" s="3">
        <f t="shared" si="456"/>
        <v>168.95</v>
      </c>
      <c r="AZ571" s="3">
        <f t="shared" ca="1" si="457"/>
        <v>83.529294324971318</v>
      </c>
      <c r="BA571" s="3">
        <f t="shared" ca="1" si="458"/>
        <v>9.1447604291114786</v>
      </c>
      <c r="BC571" s="3" t="str">
        <f t="shared" si="459"/>
        <v>1.28</v>
      </c>
      <c r="BD571" s="3" t="str">
        <f t="shared" si="460"/>
        <v>-</v>
      </c>
      <c r="BE571" s="3">
        <f t="shared" si="461"/>
        <v>168.95</v>
      </c>
      <c r="BF571" s="3">
        <f t="shared" ca="1" si="462"/>
        <v>83.529294324971318</v>
      </c>
      <c r="BG571" s="3">
        <f t="shared" ca="1" si="463"/>
        <v>5.4868562574668873</v>
      </c>
      <c r="BI571" s="3" t="str">
        <f t="shared" si="464"/>
        <v>1.28</v>
      </c>
      <c r="BJ571" s="3" t="str">
        <f t="shared" si="465"/>
        <v>-</v>
      </c>
      <c r="BK571" s="3">
        <f t="shared" si="466"/>
        <v>168.95</v>
      </c>
      <c r="BL571" s="3">
        <f t="shared" ca="1" si="467"/>
        <v>83.529294324971318</v>
      </c>
      <c r="BM571" s="3">
        <f t="shared" ca="1" si="468"/>
        <v>1.8289520858222958</v>
      </c>
    </row>
    <row r="572" spans="1:65" x14ac:dyDescent="0.3">
      <c r="A572" s="3" t="str">
        <f>'Forward collapse simulation'!B582</f>
        <v>1.28</v>
      </c>
      <c r="B572" s="3" t="str">
        <f>IF('Forward collapse simulation'!C582="","-",'Forward collapse simulation'!C582)</f>
        <v>-</v>
      </c>
      <c r="C572" s="3">
        <f>'Forward collapse simulation'!E582</f>
        <v>168.69</v>
      </c>
      <c r="D572" s="3">
        <f ca="1">'Forward collapse simulation'!AK582</f>
        <v>82.604550992297476</v>
      </c>
      <c r="E572" s="84">
        <f ca="1">'Forward collapse simulation'!AL582</f>
        <v>20.766885354326799</v>
      </c>
      <c r="G572" s="3" t="str">
        <f t="shared" si="419"/>
        <v>1.28</v>
      </c>
      <c r="H572" s="3" t="str">
        <f t="shared" si="420"/>
        <v>-</v>
      </c>
      <c r="I572" s="3">
        <f t="shared" si="421"/>
        <v>168.69</v>
      </c>
      <c r="J572" s="3">
        <f t="shared" ca="1" si="422"/>
        <v>82.604550992297476</v>
      </c>
      <c r="K572" s="3">
        <f t="shared" ca="1" si="423"/>
        <v>19.728541086610459</v>
      </c>
      <c r="M572" s="3" t="str">
        <f t="shared" si="424"/>
        <v>1.28</v>
      </c>
      <c r="N572" s="3" t="str">
        <f t="shared" si="425"/>
        <v>-</v>
      </c>
      <c r="O572" s="3">
        <f t="shared" si="426"/>
        <v>168.69</v>
      </c>
      <c r="P572" s="3">
        <f t="shared" ca="1" si="427"/>
        <v>82.604550992297476</v>
      </c>
      <c r="Q572" s="3">
        <f t="shared" ca="1" si="428"/>
        <v>18.690196818894119</v>
      </c>
      <c r="R572" s="85"/>
      <c r="S572" s="3" t="str">
        <f t="shared" si="429"/>
        <v>1.28</v>
      </c>
      <c r="T572" s="3" t="str">
        <f t="shared" si="430"/>
        <v>-</v>
      </c>
      <c r="U572" s="3">
        <f t="shared" si="431"/>
        <v>168.69</v>
      </c>
      <c r="V572" s="3">
        <f t="shared" ca="1" si="432"/>
        <v>82.604550992297476</v>
      </c>
      <c r="W572" s="3">
        <f t="shared" ca="1" si="433"/>
        <v>17.651852551177779</v>
      </c>
      <c r="X572" s="85"/>
      <c r="Y572" s="3" t="str">
        <f t="shared" si="434"/>
        <v>1.28</v>
      </c>
      <c r="Z572" s="3" t="str">
        <f t="shared" si="435"/>
        <v>-</v>
      </c>
      <c r="AA572" s="3">
        <f t="shared" si="436"/>
        <v>168.69</v>
      </c>
      <c r="AB572" s="3">
        <f t="shared" ca="1" si="437"/>
        <v>82.604550992297476</v>
      </c>
      <c r="AC572" s="3">
        <f t="shared" ca="1" si="438"/>
        <v>16.613508283461439</v>
      </c>
      <c r="AE572" s="3" t="str">
        <f t="shared" si="439"/>
        <v>1.28</v>
      </c>
      <c r="AF572" s="3" t="str">
        <f t="shared" si="440"/>
        <v>-</v>
      </c>
      <c r="AG572" s="3">
        <f t="shared" si="441"/>
        <v>168.69</v>
      </c>
      <c r="AH572" s="3">
        <f t="shared" ca="1" si="442"/>
        <v>82.604550992297476</v>
      </c>
      <c r="AI572" s="3">
        <f t="shared" ca="1" si="443"/>
        <v>15.575164015745099</v>
      </c>
      <c r="AK572" s="3" t="str">
        <f t="shared" si="444"/>
        <v>1.28</v>
      </c>
      <c r="AL572" s="3" t="str">
        <f t="shared" si="445"/>
        <v>-</v>
      </c>
      <c r="AM572" s="3">
        <f t="shared" si="446"/>
        <v>168.69</v>
      </c>
      <c r="AN572" s="3">
        <f t="shared" ca="1" si="447"/>
        <v>82.604550992297476</v>
      </c>
      <c r="AO572" s="3">
        <f t="shared" ca="1" si="448"/>
        <v>14.536819748028758</v>
      </c>
      <c r="AQ572" s="3" t="str">
        <f t="shared" si="449"/>
        <v>1.28</v>
      </c>
      <c r="AR572" s="3" t="str">
        <f t="shared" si="450"/>
        <v>-</v>
      </c>
      <c r="AS572" s="3">
        <f t="shared" si="451"/>
        <v>168.69</v>
      </c>
      <c r="AT572" s="3">
        <f t="shared" ca="1" si="452"/>
        <v>82.604550992297476</v>
      </c>
      <c r="AU572" s="3">
        <f t="shared" ca="1" si="453"/>
        <v>12.46013121259608</v>
      </c>
      <c r="AW572" s="3" t="str">
        <f t="shared" si="454"/>
        <v>1.28</v>
      </c>
      <c r="AX572" s="3" t="str">
        <f t="shared" si="455"/>
        <v>-</v>
      </c>
      <c r="AY572" s="3">
        <f t="shared" si="456"/>
        <v>168.69</v>
      </c>
      <c r="AZ572" s="3">
        <f t="shared" ca="1" si="457"/>
        <v>82.604550992297476</v>
      </c>
      <c r="BA572" s="3">
        <f t="shared" ca="1" si="458"/>
        <v>10.3834426771634</v>
      </c>
      <c r="BC572" s="3" t="str">
        <f t="shared" si="459"/>
        <v>1.28</v>
      </c>
      <c r="BD572" s="3" t="str">
        <f t="shared" si="460"/>
        <v>-</v>
      </c>
      <c r="BE572" s="3">
        <f t="shared" si="461"/>
        <v>168.69</v>
      </c>
      <c r="BF572" s="3">
        <f t="shared" ca="1" si="462"/>
        <v>82.604550992297476</v>
      </c>
      <c r="BG572" s="3">
        <f t="shared" ca="1" si="463"/>
        <v>6.23006560629804</v>
      </c>
      <c r="BI572" s="3" t="str">
        <f t="shared" si="464"/>
        <v>1.28</v>
      </c>
      <c r="BJ572" s="3" t="str">
        <f t="shared" si="465"/>
        <v>-</v>
      </c>
      <c r="BK572" s="3">
        <f t="shared" si="466"/>
        <v>168.69</v>
      </c>
      <c r="BL572" s="3">
        <f t="shared" ca="1" si="467"/>
        <v>82.604550992297476</v>
      </c>
      <c r="BM572" s="3">
        <f t="shared" ca="1" si="468"/>
        <v>2.0766885354326798</v>
      </c>
    </row>
    <row r="573" spans="1:65" x14ac:dyDescent="0.3">
      <c r="A573" s="3" t="str">
        <f>'Forward collapse simulation'!B583</f>
        <v>1.28</v>
      </c>
      <c r="B573" s="3" t="str">
        <f>IF('Forward collapse simulation'!C583="","-",'Forward collapse simulation'!C583)</f>
        <v>-</v>
      </c>
      <c r="C573" s="3">
        <f>'Forward collapse simulation'!E583</f>
        <v>171.55</v>
      </c>
      <c r="D573" s="3">
        <f ca="1">'Forward collapse simulation'!AK583</f>
        <v>81.352284382087049</v>
      </c>
      <c r="E573" s="84">
        <f ca="1">'Forward collapse simulation'!AL583</f>
        <v>19.42347471774368</v>
      </c>
      <c r="G573" s="3" t="str">
        <f t="shared" si="419"/>
        <v>1.28</v>
      </c>
      <c r="H573" s="3" t="str">
        <f t="shared" si="420"/>
        <v>-</v>
      </c>
      <c r="I573" s="3">
        <f t="shared" si="421"/>
        <v>171.55</v>
      </c>
      <c r="J573" s="3">
        <f t="shared" ca="1" si="422"/>
        <v>81.352284382087049</v>
      </c>
      <c r="K573" s="3">
        <f t="shared" ca="1" si="423"/>
        <v>18.452300981856496</v>
      </c>
      <c r="M573" s="3" t="str">
        <f t="shared" si="424"/>
        <v>1.28</v>
      </c>
      <c r="N573" s="3" t="str">
        <f t="shared" si="425"/>
        <v>-</v>
      </c>
      <c r="O573" s="3">
        <f t="shared" si="426"/>
        <v>171.55</v>
      </c>
      <c r="P573" s="3">
        <f t="shared" ca="1" si="427"/>
        <v>81.352284382087049</v>
      </c>
      <c r="Q573" s="3">
        <f t="shared" ca="1" si="428"/>
        <v>17.481127245969311</v>
      </c>
      <c r="R573" s="85"/>
      <c r="S573" s="3" t="str">
        <f t="shared" si="429"/>
        <v>1.28</v>
      </c>
      <c r="T573" s="3" t="str">
        <f t="shared" si="430"/>
        <v>-</v>
      </c>
      <c r="U573" s="3">
        <f t="shared" si="431"/>
        <v>171.55</v>
      </c>
      <c r="V573" s="3">
        <f t="shared" ca="1" si="432"/>
        <v>81.352284382087049</v>
      </c>
      <c r="W573" s="3">
        <f t="shared" ca="1" si="433"/>
        <v>16.509953510082127</v>
      </c>
      <c r="X573" s="85"/>
      <c r="Y573" s="3" t="str">
        <f t="shared" si="434"/>
        <v>1.28</v>
      </c>
      <c r="Z573" s="3" t="str">
        <f t="shared" si="435"/>
        <v>-</v>
      </c>
      <c r="AA573" s="3">
        <f t="shared" si="436"/>
        <v>171.55</v>
      </c>
      <c r="AB573" s="3">
        <f t="shared" ca="1" si="437"/>
        <v>81.352284382087049</v>
      </c>
      <c r="AC573" s="3">
        <f t="shared" ca="1" si="438"/>
        <v>15.538779774194944</v>
      </c>
      <c r="AE573" s="3" t="str">
        <f t="shared" si="439"/>
        <v>1.28</v>
      </c>
      <c r="AF573" s="3" t="str">
        <f t="shared" si="440"/>
        <v>-</v>
      </c>
      <c r="AG573" s="3">
        <f t="shared" si="441"/>
        <v>171.55</v>
      </c>
      <c r="AH573" s="3">
        <f t="shared" ca="1" si="442"/>
        <v>81.352284382087049</v>
      </c>
      <c r="AI573" s="3">
        <f t="shared" ca="1" si="443"/>
        <v>14.56760603830776</v>
      </c>
      <c r="AK573" s="3" t="str">
        <f t="shared" si="444"/>
        <v>1.28</v>
      </c>
      <c r="AL573" s="3" t="str">
        <f t="shared" si="445"/>
        <v>-</v>
      </c>
      <c r="AM573" s="3">
        <f t="shared" si="446"/>
        <v>171.55</v>
      </c>
      <c r="AN573" s="3">
        <f t="shared" ca="1" si="447"/>
        <v>81.352284382087049</v>
      </c>
      <c r="AO573" s="3">
        <f t="shared" ca="1" si="448"/>
        <v>13.596432302420576</v>
      </c>
      <c r="AQ573" s="3" t="str">
        <f t="shared" si="449"/>
        <v>1.28</v>
      </c>
      <c r="AR573" s="3" t="str">
        <f t="shared" si="450"/>
        <v>-</v>
      </c>
      <c r="AS573" s="3">
        <f t="shared" si="451"/>
        <v>171.55</v>
      </c>
      <c r="AT573" s="3">
        <f t="shared" ca="1" si="452"/>
        <v>81.352284382087049</v>
      </c>
      <c r="AU573" s="3">
        <f t="shared" ca="1" si="453"/>
        <v>11.654084830646207</v>
      </c>
      <c r="AW573" s="3" t="str">
        <f t="shared" si="454"/>
        <v>1.28</v>
      </c>
      <c r="AX573" s="3" t="str">
        <f t="shared" si="455"/>
        <v>-</v>
      </c>
      <c r="AY573" s="3">
        <f t="shared" si="456"/>
        <v>171.55</v>
      </c>
      <c r="AZ573" s="3">
        <f t="shared" ca="1" si="457"/>
        <v>81.352284382087049</v>
      </c>
      <c r="BA573" s="3">
        <f t="shared" ca="1" si="458"/>
        <v>9.7117373588718401</v>
      </c>
      <c r="BC573" s="3" t="str">
        <f t="shared" si="459"/>
        <v>1.28</v>
      </c>
      <c r="BD573" s="3" t="str">
        <f t="shared" si="460"/>
        <v>-</v>
      </c>
      <c r="BE573" s="3">
        <f t="shared" si="461"/>
        <v>171.55</v>
      </c>
      <c r="BF573" s="3">
        <f t="shared" ca="1" si="462"/>
        <v>81.352284382087049</v>
      </c>
      <c r="BG573" s="3">
        <f t="shared" ca="1" si="463"/>
        <v>5.8270424153231035</v>
      </c>
      <c r="BI573" s="3" t="str">
        <f t="shared" si="464"/>
        <v>1.28</v>
      </c>
      <c r="BJ573" s="3" t="str">
        <f t="shared" si="465"/>
        <v>-</v>
      </c>
      <c r="BK573" s="3">
        <f t="shared" si="466"/>
        <v>171.55</v>
      </c>
      <c r="BL573" s="3">
        <f t="shared" ca="1" si="467"/>
        <v>81.352284382087049</v>
      </c>
      <c r="BM573" s="3">
        <f t="shared" ca="1" si="468"/>
        <v>1.9423474717743681</v>
      </c>
    </row>
    <row r="574" spans="1:65" x14ac:dyDescent="0.3">
      <c r="A574" s="3" t="str">
        <f>'Forward collapse simulation'!B584</f>
        <v>1.28</v>
      </c>
      <c r="B574" s="3" t="str">
        <f>IF('Forward collapse simulation'!C584="","-",'Forward collapse simulation'!C584)</f>
        <v>-</v>
      </c>
      <c r="C574" s="3">
        <f>'Forward collapse simulation'!E584</f>
        <v>169.39</v>
      </c>
      <c r="D574" s="3">
        <f ca="1">'Forward collapse simulation'!AK584</f>
        <v>79.482384744252244</v>
      </c>
      <c r="E574" s="84">
        <f ca="1">'Forward collapse simulation'!AL584</f>
        <v>18.765361028972997</v>
      </c>
      <c r="G574" s="3" t="str">
        <f t="shared" si="419"/>
        <v>1.28</v>
      </c>
      <c r="H574" s="3" t="str">
        <f t="shared" si="420"/>
        <v>-</v>
      </c>
      <c r="I574" s="3">
        <f t="shared" si="421"/>
        <v>169.39</v>
      </c>
      <c r="J574" s="3">
        <f t="shared" ca="1" si="422"/>
        <v>79.482384744252244</v>
      </c>
      <c r="K574" s="3">
        <f t="shared" ca="1" si="423"/>
        <v>17.827092977524345</v>
      </c>
      <c r="M574" s="3" t="str">
        <f t="shared" si="424"/>
        <v>1.28</v>
      </c>
      <c r="N574" s="3" t="str">
        <f t="shared" si="425"/>
        <v>-</v>
      </c>
      <c r="O574" s="3">
        <f t="shared" si="426"/>
        <v>169.39</v>
      </c>
      <c r="P574" s="3">
        <f t="shared" ca="1" si="427"/>
        <v>79.482384744252244</v>
      </c>
      <c r="Q574" s="3">
        <f t="shared" ca="1" si="428"/>
        <v>16.888824926075699</v>
      </c>
      <c r="R574" s="85"/>
      <c r="S574" s="3" t="str">
        <f t="shared" si="429"/>
        <v>1.28</v>
      </c>
      <c r="T574" s="3" t="str">
        <f t="shared" si="430"/>
        <v>-</v>
      </c>
      <c r="U574" s="3">
        <f t="shared" si="431"/>
        <v>169.39</v>
      </c>
      <c r="V574" s="3">
        <f t="shared" ca="1" si="432"/>
        <v>79.482384744252244</v>
      </c>
      <c r="W574" s="3">
        <f t="shared" ca="1" si="433"/>
        <v>15.950556874627047</v>
      </c>
      <c r="X574" s="85"/>
      <c r="Y574" s="3" t="str">
        <f t="shared" si="434"/>
        <v>1.28</v>
      </c>
      <c r="Z574" s="3" t="str">
        <f t="shared" si="435"/>
        <v>-</v>
      </c>
      <c r="AA574" s="3">
        <f t="shared" si="436"/>
        <v>169.39</v>
      </c>
      <c r="AB574" s="3">
        <f t="shared" ca="1" si="437"/>
        <v>79.482384744252244</v>
      </c>
      <c r="AC574" s="3">
        <f t="shared" ca="1" si="438"/>
        <v>15.012288823178398</v>
      </c>
      <c r="AE574" s="3" t="str">
        <f t="shared" si="439"/>
        <v>1.28</v>
      </c>
      <c r="AF574" s="3" t="str">
        <f t="shared" si="440"/>
        <v>-</v>
      </c>
      <c r="AG574" s="3">
        <f t="shared" si="441"/>
        <v>169.39</v>
      </c>
      <c r="AH574" s="3">
        <f t="shared" ca="1" si="442"/>
        <v>79.482384744252244</v>
      </c>
      <c r="AI574" s="3">
        <f t="shared" ca="1" si="443"/>
        <v>14.074020771729748</v>
      </c>
      <c r="AK574" s="3" t="str">
        <f t="shared" si="444"/>
        <v>1.28</v>
      </c>
      <c r="AL574" s="3" t="str">
        <f t="shared" si="445"/>
        <v>-</v>
      </c>
      <c r="AM574" s="3">
        <f t="shared" si="446"/>
        <v>169.39</v>
      </c>
      <c r="AN574" s="3">
        <f t="shared" ca="1" si="447"/>
        <v>79.482384744252244</v>
      </c>
      <c r="AO574" s="3">
        <f t="shared" ca="1" si="448"/>
        <v>13.135752720281097</v>
      </c>
      <c r="AQ574" s="3" t="str">
        <f t="shared" si="449"/>
        <v>1.28</v>
      </c>
      <c r="AR574" s="3" t="str">
        <f t="shared" si="450"/>
        <v>-</v>
      </c>
      <c r="AS574" s="3">
        <f t="shared" si="451"/>
        <v>169.39</v>
      </c>
      <c r="AT574" s="3">
        <f t="shared" ca="1" si="452"/>
        <v>79.482384744252244</v>
      </c>
      <c r="AU574" s="3">
        <f t="shared" ca="1" si="453"/>
        <v>11.259216617383798</v>
      </c>
      <c r="AW574" s="3" t="str">
        <f t="shared" si="454"/>
        <v>1.28</v>
      </c>
      <c r="AX574" s="3" t="str">
        <f t="shared" si="455"/>
        <v>-</v>
      </c>
      <c r="AY574" s="3">
        <f t="shared" si="456"/>
        <v>169.39</v>
      </c>
      <c r="AZ574" s="3">
        <f t="shared" ca="1" si="457"/>
        <v>79.482384744252244</v>
      </c>
      <c r="BA574" s="3">
        <f t="shared" ca="1" si="458"/>
        <v>9.3826805144864984</v>
      </c>
      <c r="BC574" s="3" t="str">
        <f t="shared" si="459"/>
        <v>1.28</v>
      </c>
      <c r="BD574" s="3" t="str">
        <f t="shared" si="460"/>
        <v>-</v>
      </c>
      <c r="BE574" s="3">
        <f t="shared" si="461"/>
        <v>169.39</v>
      </c>
      <c r="BF574" s="3">
        <f t="shared" ca="1" si="462"/>
        <v>79.482384744252244</v>
      </c>
      <c r="BG574" s="3">
        <f t="shared" ca="1" si="463"/>
        <v>5.6296083086918989</v>
      </c>
      <c r="BI574" s="3" t="str">
        <f t="shared" si="464"/>
        <v>1.28</v>
      </c>
      <c r="BJ574" s="3" t="str">
        <f t="shared" si="465"/>
        <v>-</v>
      </c>
      <c r="BK574" s="3">
        <f t="shared" si="466"/>
        <v>169.39</v>
      </c>
      <c r="BL574" s="3">
        <f t="shared" ca="1" si="467"/>
        <v>79.482384744252244</v>
      </c>
      <c r="BM574" s="3">
        <f t="shared" ca="1" si="468"/>
        <v>1.8765361028972998</v>
      </c>
    </row>
    <row r="575" spans="1:65" x14ac:dyDescent="0.3">
      <c r="A575" s="3" t="str">
        <f>'Forward collapse simulation'!B585</f>
        <v>1.28</v>
      </c>
      <c r="B575" s="3" t="str">
        <f>IF('Forward collapse simulation'!C585="","-",'Forward collapse simulation'!C585)</f>
        <v>-</v>
      </c>
      <c r="C575" s="3">
        <f>'Forward collapse simulation'!E585</f>
        <v>168.25</v>
      </c>
      <c r="D575" s="3">
        <f ca="1">'Forward collapse simulation'!AK585</f>
        <v>76.213438339801328</v>
      </c>
      <c r="E575" s="84">
        <f ca="1">'Forward collapse simulation'!AL585</f>
        <v>18.849512859201006</v>
      </c>
      <c r="G575" s="3" t="str">
        <f t="shared" si="419"/>
        <v>1.28</v>
      </c>
      <c r="H575" s="3" t="str">
        <f t="shared" si="420"/>
        <v>-</v>
      </c>
      <c r="I575" s="3">
        <f t="shared" si="421"/>
        <v>168.25</v>
      </c>
      <c r="J575" s="3">
        <f t="shared" ca="1" si="422"/>
        <v>76.213438339801328</v>
      </c>
      <c r="K575" s="3">
        <f t="shared" ca="1" si="423"/>
        <v>17.907037216240955</v>
      </c>
      <c r="M575" s="3" t="str">
        <f t="shared" si="424"/>
        <v>1.28</v>
      </c>
      <c r="N575" s="3" t="str">
        <f t="shared" si="425"/>
        <v>-</v>
      </c>
      <c r="O575" s="3">
        <f t="shared" si="426"/>
        <v>168.25</v>
      </c>
      <c r="P575" s="3">
        <f t="shared" ca="1" si="427"/>
        <v>76.213438339801328</v>
      </c>
      <c r="Q575" s="3">
        <f t="shared" ca="1" si="428"/>
        <v>16.964561573280907</v>
      </c>
      <c r="R575" s="85"/>
      <c r="S575" s="3" t="str">
        <f t="shared" si="429"/>
        <v>1.28</v>
      </c>
      <c r="T575" s="3" t="str">
        <f t="shared" si="430"/>
        <v>-</v>
      </c>
      <c r="U575" s="3">
        <f t="shared" si="431"/>
        <v>168.25</v>
      </c>
      <c r="V575" s="3">
        <f t="shared" ca="1" si="432"/>
        <v>76.213438339801328</v>
      </c>
      <c r="W575" s="3">
        <f t="shared" ca="1" si="433"/>
        <v>16.022085930320856</v>
      </c>
      <c r="X575" s="85"/>
      <c r="Y575" s="3" t="str">
        <f t="shared" si="434"/>
        <v>1.28</v>
      </c>
      <c r="Z575" s="3" t="str">
        <f t="shared" si="435"/>
        <v>-</v>
      </c>
      <c r="AA575" s="3">
        <f t="shared" si="436"/>
        <v>168.25</v>
      </c>
      <c r="AB575" s="3">
        <f t="shared" ca="1" si="437"/>
        <v>76.213438339801328</v>
      </c>
      <c r="AC575" s="3">
        <f t="shared" ca="1" si="438"/>
        <v>15.079610287360806</v>
      </c>
      <c r="AE575" s="3" t="str">
        <f t="shared" si="439"/>
        <v>1.28</v>
      </c>
      <c r="AF575" s="3" t="str">
        <f t="shared" si="440"/>
        <v>-</v>
      </c>
      <c r="AG575" s="3">
        <f t="shared" si="441"/>
        <v>168.25</v>
      </c>
      <c r="AH575" s="3">
        <f t="shared" ca="1" si="442"/>
        <v>76.213438339801328</v>
      </c>
      <c r="AI575" s="3">
        <f t="shared" ca="1" si="443"/>
        <v>14.137134644400755</v>
      </c>
      <c r="AK575" s="3" t="str">
        <f t="shared" si="444"/>
        <v>1.28</v>
      </c>
      <c r="AL575" s="3" t="str">
        <f t="shared" si="445"/>
        <v>-</v>
      </c>
      <c r="AM575" s="3">
        <f t="shared" si="446"/>
        <v>168.25</v>
      </c>
      <c r="AN575" s="3">
        <f t="shared" ca="1" si="447"/>
        <v>76.213438339801328</v>
      </c>
      <c r="AO575" s="3">
        <f t="shared" ca="1" si="448"/>
        <v>13.194659001440703</v>
      </c>
      <c r="AQ575" s="3" t="str">
        <f t="shared" si="449"/>
        <v>1.28</v>
      </c>
      <c r="AR575" s="3" t="str">
        <f t="shared" si="450"/>
        <v>-</v>
      </c>
      <c r="AS575" s="3">
        <f t="shared" si="451"/>
        <v>168.25</v>
      </c>
      <c r="AT575" s="3">
        <f t="shared" ca="1" si="452"/>
        <v>76.213438339801328</v>
      </c>
      <c r="AU575" s="3">
        <f t="shared" ca="1" si="453"/>
        <v>11.309707715520604</v>
      </c>
      <c r="AW575" s="3" t="str">
        <f t="shared" si="454"/>
        <v>1.28</v>
      </c>
      <c r="AX575" s="3" t="str">
        <f t="shared" si="455"/>
        <v>-</v>
      </c>
      <c r="AY575" s="3">
        <f t="shared" si="456"/>
        <v>168.25</v>
      </c>
      <c r="AZ575" s="3">
        <f t="shared" ca="1" si="457"/>
        <v>76.213438339801328</v>
      </c>
      <c r="BA575" s="3">
        <f t="shared" ca="1" si="458"/>
        <v>9.4247564296005031</v>
      </c>
      <c r="BC575" s="3" t="str">
        <f t="shared" si="459"/>
        <v>1.28</v>
      </c>
      <c r="BD575" s="3" t="str">
        <f t="shared" si="460"/>
        <v>-</v>
      </c>
      <c r="BE575" s="3">
        <f t="shared" si="461"/>
        <v>168.25</v>
      </c>
      <c r="BF575" s="3">
        <f t="shared" ca="1" si="462"/>
        <v>76.213438339801328</v>
      </c>
      <c r="BG575" s="3">
        <f t="shared" ca="1" si="463"/>
        <v>5.654853857760302</v>
      </c>
      <c r="BI575" s="3" t="str">
        <f t="shared" si="464"/>
        <v>1.28</v>
      </c>
      <c r="BJ575" s="3" t="str">
        <f t="shared" si="465"/>
        <v>-</v>
      </c>
      <c r="BK575" s="3">
        <f t="shared" si="466"/>
        <v>168.25</v>
      </c>
      <c r="BL575" s="3">
        <f t="shared" ca="1" si="467"/>
        <v>76.213438339801328</v>
      </c>
      <c r="BM575" s="3">
        <f t="shared" ca="1" si="468"/>
        <v>1.8849512859201007</v>
      </c>
    </row>
    <row r="576" spans="1:65" x14ac:dyDescent="0.3">
      <c r="A576" s="3" t="str">
        <f>'Forward collapse simulation'!B586</f>
        <v>1.28</v>
      </c>
      <c r="B576" s="3" t="str">
        <f>IF('Forward collapse simulation'!C586="","-",'Forward collapse simulation'!C586)</f>
        <v>-</v>
      </c>
      <c r="C576" s="3">
        <f>'Forward collapse simulation'!E586</f>
        <v>166.99</v>
      </c>
      <c r="D576" s="3">
        <f ca="1">'Forward collapse simulation'!AK586</f>
        <v>73.367384810456954</v>
      </c>
      <c r="E576" s="84">
        <f ca="1">'Forward collapse simulation'!AL586</f>
        <v>14.715092046334895</v>
      </c>
      <c r="G576" s="3" t="str">
        <f t="shared" si="419"/>
        <v>1.28</v>
      </c>
      <c r="H576" s="3" t="str">
        <f t="shared" si="420"/>
        <v>-</v>
      </c>
      <c r="I576" s="3">
        <f t="shared" si="421"/>
        <v>166.99</v>
      </c>
      <c r="J576" s="3">
        <f t="shared" ca="1" si="422"/>
        <v>73.367384810456954</v>
      </c>
      <c r="K576" s="3">
        <f t="shared" ca="1" si="423"/>
        <v>13.979337444018149</v>
      </c>
      <c r="M576" s="3" t="str">
        <f t="shared" si="424"/>
        <v>1.28</v>
      </c>
      <c r="N576" s="3" t="str">
        <f t="shared" si="425"/>
        <v>-</v>
      </c>
      <c r="O576" s="3">
        <f t="shared" si="426"/>
        <v>166.99</v>
      </c>
      <c r="P576" s="3">
        <f t="shared" ca="1" si="427"/>
        <v>73.367384810456954</v>
      </c>
      <c r="Q576" s="3">
        <f t="shared" ca="1" si="428"/>
        <v>13.243582841701405</v>
      </c>
      <c r="R576" s="85"/>
      <c r="S576" s="3" t="str">
        <f t="shared" si="429"/>
        <v>1.28</v>
      </c>
      <c r="T576" s="3" t="str">
        <f t="shared" si="430"/>
        <v>-</v>
      </c>
      <c r="U576" s="3">
        <f t="shared" si="431"/>
        <v>166.99</v>
      </c>
      <c r="V576" s="3">
        <f t="shared" ca="1" si="432"/>
        <v>73.367384810456954</v>
      </c>
      <c r="W576" s="3">
        <f t="shared" ca="1" si="433"/>
        <v>12.507828239384661</v>
      </c>
      <c r="X576" s="85"/>
      <c r="Y576" s="3" t="str">
        <f t="shared" si="434"/>
        <v>1.28</v>
      </c>
      <c r="Z576" s="3" t="str">
        <f t="shared" si="435"/>
        <v>-</v>
      </c>
      <c r="AA576" s="3">
        <f t="shared" si="436"/>
        <v>166.99</v>
      </c>
      <c r="AB576" s="3">
        <f t="shared" ca="1" si="437"/>
        <v>73.367384810456954</v>
      </c>
      <c r="AC576" s="3">
        <f t="shared" ca="1" si="438"/>
        <v>11.772073637067917</v>
      </c>
      <c r="AE576" s="3" t="str">
        <f t="shared" si="439"/>
        <v>1.28</v>
      </c>
      <c r="AF576" s="3" t="str">
        <f t="shared" si="440"/>
        <v>-</v>
      </c>
      <c r="AG576" s="3">
        <f t="shared" si="441"/>
        <v>166.99</v>
      </c>
      <c r="AH576" s="3">
        <f t="shared" ca="1" si="442"/>
        <v>73.367384810456954</v>
      </c>
      <c r="AI576" s="3">
        <f t="shared" ca="1" si="443"/>
        <v>11.036319034751171</v>
      </c>
      <c r="AK576" s="3" t="str">
        <f t="shared" si="444"/>
        <v>1.28</v>
      </c>
      <c r="AL576" s="3" t="str">
        <f t="shared" si="445"/>
        <v>-</v>
      </c>
      <c r="AM576" s="3">
        <f t="shared" si="446"/>
        <v>166.99</v>
      </c>
      <c r="AN576" s="3">
        <f t="shared" ca="1" si="447"/>
        <v>73.367384810456954</v>
      </c>
      <c r="AO576" s="3">
        <f t="shared" ca="1" si="448"/>
        <v>10.300564432434426</v>
      </c>
      <c r="AQ576" s="3" t="str">
        <f t="shared" si="449"/>
        <v>1.28</v>
      </c>
      <c r="AR576" s="3" t="str">
        <f t="shared" si="450"/>
        <v>-</v>
      </c>
      <c r="AS576" s="3">
        <f t="shared" si="451"/>
        <v>166.99</v>
      </c>
      <c r="AT576" s="3">
        <f t="shared" ca="1" si="452"/>
        <v>73.367384810456954</v>
      </c>
      <c r="AU576" s="3">
        <f t="shared" ca="1" si="453"/>
        <v>8.8290552278009375</v>
      </c>
      <c r="AW576" s="3" t="str">
        <f t="shared" si="454"/>
        <v>1.28</v>
      </c>
      <c r="AX576" s="3" t="str">
        <f t="shared" si="455"/>
        <v>-</v>
      </c>
      <c r="AY576" s="3">
        <f t="shared" si="456"/>
        <v>166.99</v>
      </c>
      <c r="AZ576" s="3">
        <f t="shared" ca="1" si="457"/>
        <v>73.367384810456954</v>
      </c>
      <c r="BA576" s="3">
        <f t="shared" ca="1" si="458"/>
        <v>7.3575460231674477</v>
      </c>
      <c r="BC576" s="3" t="str">
        <f t="shared" si="459"/>
        <v>1.28</v>
      </c>
      <c r="BD576" s="3" t="str">
        <f t="shared" si="460"/>
        <v>-</v>
      </c>
      <c r="BE576" s="3">
        <f t="shared" si="461"/>
        <v>166.99</v>
      </c>
      <c r="BF576" s="3">
        <f t="shared" ca="1" si="462"/>
        <v>73.367384810456954</v>
      </c>
      <c r="BG576" s="3">
        <f t="shared" ca="1" si="463"/>
        <v>4.4145276139004688</v>
      </c>
      <c r="BI576" s="3" t="str">
        <f t="shared" si="464"/>
        <v>1.28</v>
      </c>
      <c r="BJ576" s="3" t="str">
        <f t="shared" si="465"/>
        <v>-</v>
      </c>
      <c r="BK576" s="3">
        <f t="shared" si="466"/>
        <v>166.99</v>
      </c>
      <c r="BL576" s="3">
        <f t="shared" ca="1" si="467"/>
        <v>73.367384810456954</v>
      </c>
      <c r="BM576" s="3">
        <f t="shared" ca="1" si="468"/>
        <v>1.4715092046334897</v>
      </c>
    </row>
    <row r="577" spans="1:65" x14ac:dyDescent="0.3">
      <c r="A577" s="3" t="str">
        <f>'Forward collapse simulation'!B587</f>
        <v>1.28</v>
      </c>
      <c r="B577" s="3" t="str">
        <f>IF('Forward collapse simulation'!C587="","-",'Forward collapse simulation'!C587)</f>
        <v>-</v>
      </c>
      <c r="C577" s="3">
        <f>'Forward collapse simulation'!E587</f>
        <v>166.58</v>
      </c>
      <c r="D577" s="3">
        <f ca="1">'Forward collapse simulation'!AK587</f>
        <v>67.394827534446748</v>
      </c>
      <c r="E577" s="84">
        <f ca="1">'Forward collapse simulation'!AL587</f>
        <v>10.312576071690147</v>
      </c>
      <c r="G577" s="3" t="str">
        <f t="shared" si="419"/>
        <v>1.28</v>
      </c>
      <c r="H577" s="3" t="str">
        <f t="shared" si="420"/>
        <v>-</v>
      </c>
      <c r="I577" s="3">
        <f t="shared" si="421"/>
        <v>166.58</v>
      </c>
      <c r="J577" s="3">
        <f t="shared" ca="1" si="422"/>
        <v>67.394827534446748</v>
      </c>
      <c r="K577" s="3">
        <f t="shared" ca="1" si="423"/>
        <v>9.7969472681056384</v>
      </c>
      <c r="M577" s="3" t="str">
        <f t="shared" si="424"/>
        <v>1.28</v>
      </c>
      <c r="N577" s="3" t="str">
        <f t="shared" si="425"/>
        <v>-</v>
      </c>
      <c r="O577" s="3">
        <f t="shared" si="426"/>
        <v>166.58</v>
      </c>
      <c r="P577" s="3">
        <f t="shared" ca="1" si="427"/>
        <v>67.394827534446748</v>
      </c>
      <c r="Q577" s="3">
        <f t="shared" ca="1" si="428"/>
        <v>9.2813184645211333</v>
      </c>
      <c r="R577" s="85"/>
      <c r="S577" s="3" t="str">
        <f t="shared" si="429"/>
        <v>1.28</v>
      </c>
      <c r="T577" s="3" t="str">
        <f t="shared" si="430"/>
        <v>-</v>
      </c>
      <c r="U577" s="3">
        <f t="shared" si="431"/>
        <v>166.58</v>
      </c>
      <c r="V577" s="3">
        <f t="shared" ca="1" si="432"/>
        <v>67.394827534446748</v>
      </c>
      <c r="W577" s="3">
        <f t="shared" ca="1" si="433"/>
        <v>8.7656896609366246</v>
      </c>
      <c r="X577" s="85"/>
      <c r="Y577" s="3" t="str">
        <f t="shared" si="434"/>
        <v>1.28</v>
      </c>
      <c r="Z577" s="3" t="str">
        <f t="shared" si="435"/>
        <v>-</v>
      </c>
      <c r="AA577" s="3">
        <f t="shared" si="436"/>
        <v>166.58</v>
      </c>
      <c r="AB577" s="3">
        <f t="shared" ca="1" si="437"/>
        <v>67.394827534446748</v>
      </c>
      <c r="AC577" s="3">
        <f t="shared" ca="1" si="438"/>
        <v>8.2500608573521177</v>
      </c>
      <c r="AE577" s="3" t="str">
        <f t="shared" si="439"/>
        <v>1.28</v>
      </c>
      <c r="AF577" s="3" t="str">
        <f t="shared" si="440"/>
        <v>-</v>
      </c>
      <c r="AG577" s="3">
        <f t="shared" si="441"/>
        <v>166.58</v>
      </c>
      <c r="AH577" s="3">
        <f t="shared" ca="1" si="442"/>
        <v>67.394827534446748</v>
      </c>
      <c r="AI577" s="3">
        <f t="shared" ca="1" si="443"/>
        <v>7.7344320537676108</v>
      </c>
      <c r="AK577" s="3" t="str">
        <f t="shared" si="444"/>
        <v>1.28</v>
      </c>
      <c r="AL577" s="3" t="str">
        <f t="shared" si="445"/>
        <v>-</v>
      </c>
      <c r="AM577" s="3">
        <f t="shared" si="446"/>
        <v>166.58</v>
      </c>
      <c r="AN577" s="3">
        <f t="shared" ca="1" si="447"/>
        <v>67.394827534446748</v>
      </c>
      <c r="AO577" s="3">
        <f t="shared" ca="1" si="448"/>
        <v>7.2188032501831021</v>
      </c>
      <c r="AQ577" s="3" t="str">
        <f t="shared" si="449"/>
        <v>1.28</v>
      </c>
      <c r="AR577" s="3" t="str">
        <f t="shared" si="450"/>
        <v>-</v>
      </c>
      <c r="AS577" s="3">
        <f t="shared" si="451"/>
        <v>166.58</v>
      </c>
      <c r="AT577" s="3">
        <f t="shared" ca="1" si="452"/>
        <v>67.394827534446748</v>
      </c>
      <c r="AU577" s="3">
        <f t="shared" ca="1" si="453"/>
        <v>6.1875456430140883</v>
      </c>
      <c r="AW577" s="3" t="str">
        <f t="shared" si="454"/>
        <v>1.28</v>
      </c>
      <c r="AX577" s="3" t="str">
        <f t="shared" si="455"/>
        <v>-</v>
      </c>
      <c r="AY577" s="3">
        <f t="shared" si="456"/>
        <v>166.58</v>
      </c>
      <c r="AZ577" s="3">
        <f t="shared" ca="1" si="457"/>
        <v>67.394827534446748</v>
      </c>
      <c r="BA577" s="3">
        <f t="shared" ca="1" si="458"/>
        <v>5.1562880358450736</v>
      </c>
      <c r="BC577" s="3" t="str">
        <f t="shared" si="459"/>
        <v>1.28</v>
      </c>
      <c r="BD577" s="3" t="str">
        <f t="shared" si="460"/>
        <v>-</v>
      </c>
      <c r="BE577" s="3">
        <f t="shared" si="461"/>
        <v>166.58</v>
      </c>
      <c r="BF577" s="3">
        <f t="shared" ca="1" si="462"/>
        <v>67.394827534446748</v>
      </c>
      <c r="BG577" s="3">
        <f t="shared" ca="1" si="463"/>
        <v>3.0937728215070441</v>
      </c>
      <c r="BI577" s="3" t="str">
        <f t="shared" si="464"/>
        <v>1.28</v>
      </c>
      <c r="BJ577" s="3" t="str">
        <f t="shared" si="465"/>
        <v>-</v>
      </c>
      <c r="BK577" s="3">
        <f t="shared" si="466"/>
        <v>166.58</v>
      </c>
      <c r="BL577" s="3">
        <f t="shared" ca="1" si="467"/>
        <v>67.394827534446748</v>
      </c>
      <c r="BM577" s="3">
        <f t="shared" ca="1" si="468"/>
        <v>1.0312576071690147</v>
      </c>
    </row>
    <row r="578" spans="1:65" x14ac:dyDescent="0.3">
      <c r="A578" s="3" t="str">
        <f>'Forward collapse simulation'!B588</f>
        <v>1.28</v>
      </c>
      <c r="B578" s="3" t="str">
        <f>IF('Forward collapse simulation'!C588="","-",'Forward collapse simulation'!C588)</f>
        <v>-</v>
      </c>
      <c r="C578" s="3">
        <f>'Forward collapse simulation'!E588</f>
        <v>164.59</v>
      </c>
      <c r="D578" s="3">
        <f ca="1">'Forward collapse simulation'!AK588</f>
        <v>61.402978623291027</v>
      </c>
      <c r="E578" s="84">
        <f ca="1">'Forward collapse simulation'!AL588</f>
        <v>7.3534422980298082</v>
      </c>
      <c r="G578" s="3" t="str">
        <f t="shared" si="419"/>
        <v>1.28</v>
      </c>
      <c r="H578" s="3" t="str">
        <f t="shared" si="420"/>
        <v>-</v>
      </c>
      <c r="I578" s="3">
        <f t="shared" si="421"/>
        <v>164.59</v>
      </c>
      <c r="J578" s="3">
        <f t="shared" ca="1" si="422"/>
        <v>61.402978623291027</v>
      </c>
      <c r="K578" s="3">
        <f t="shared" ca="1" si="423"/>
        <v>6.9857701831283174</v>
      </c>
      <c r="M578" s="3" t="str">
        <f t="shared" si="424"/>
        <v>1.28</v>
      </c>
      <c r="N578" s="3" t="str">
        <f t="shared" si="425"/>
        <v>-</v>
      </c>
      <c r="O578" s="3">
        <f t="shared" si="426"/>
        <v>164.59</v>
      </c>
      <c r="P578" s="3">
        <f t="shared" ca="1" si="427"/>
        <v>61.402978623291027</v>
      </c>
      <c r="Q578" s="3">
        <f t="shared" ca="1" si="428"/>
        <v>6.6180980682268276</v>
      </c>
      <c r="R578" s="85"/>
      <c r="S578" s="3" t="str">
        <f t="shared" si="429"/>
        <v>1.28</v>
      </c>
      <c r="T578" s="3" t="str">
        <f t="shared" si="430"/>
        <v>-</v>
      </c>
      <c r="U578" s="3">
        <f t="shared" si="431"/>
        <v>164.59</v>
      </c>
      <c r="V578" s="3">
        <f t="shared" ca="1" si="432"/>
        <v>61.402978623291027</v>
      </c>
      <c r="W578" s="3">
        <f t="shared" ca="1" si="433"/>
        <v>6.2504259533253368</v>
      </c>
      <c r="X578" s="85"/>
      <c r="Y578" s="3" t="str">
        <f t="shared" si="434"/>
        <v>1.28</v>
      </c>
      <c r="Z578" s="3" t="str">
        <f t="shared" si="435"/>
        <v>-</v>
      </c>
      <c r="AA578" s="3">
        <f t="shared" si="436"/>
        <v>164.59</v>
      </c>
      <c r="AB578" s="3">
        <f t="shared" ca="1" si="437"/>
        <v>61.402978623291027</v>
      </c>
      <c r="AC578" s="3">
        <f t="shared" ca="1" si="438"/>
        <v>5.8827538384238469</v>
      </c>
      <c r="AE578" s="3" t="str">
        <f t="shared" si="439"/>
        <v>1.28</v>
      </c>
      <c r="AF578" s="3" t="str">
        <f t="shared" si="440"/>
        <v>-</v>
      </c>
      <c r="AG578" s="3">
        <f t="shared" si="441"/>
        <v>164.59</v>
      </c>
      <c r="AH578" s="3">
        <f t="shared" ca="1" si="442"/>
        <v>61.402978623291027</v>
      </c>
      <c r="AI578" s="3">
        <f t="shared" ca="1" si="443"/>
        <v>5.5150817235223561</v>
      </c>
      <c r="AK578" s="3" t="str">
        <f t="shared" si="444"/>
        <v>1.28</v>
      </c>
      <c r="AL578" s="3" t="str">
        <f t="shared" si="445"/>
        <v>-</v>
      </c>
      <c r="AM578" s="3">
        <f t="shared" si="446"/>
        <v>164.59</v>
      </c>
      <c r="AN578" s="3">
        <f t="shared" ca="1" si="447"/>
        <v>61.402978623291027</v>
      </c>
      <c r="AO578" s="3">
        <f t="shared" ca="1" si="448"/>
        <v>5.1474096086208654</v>
      </c>
      <c r="AQ578" s="3" t="str">
        <f t="shared" si="449"/>
        <v>1.28</v>
      </c>
      <c r="AR578" s="3" t="str">
        <f t="shared" si="450"/>
        <v>-</v>
      </c>
      <c r="AS578" s="3">
        <f t="shared" si="451"/>
        <v>164.59</v>
      </c>
      <c r="AT578" s="3">
        <f t="shared" ca="1" si="452"/>
        <v>61.402978623291027</v>
      </c>
      <c r="AU578" s="3">
        <f t="shared" ca="1" si="453"/>
        <v>4.4120653788178847</v>
      </c>
      <c r="AW578" s="3" t="str">
        <f t="shared" si="454"/>
        <v>1.28</v>
      </c>
      <c r="AX578" s="3" t="str">
        <f t="shared" si="455"/>
        <v>-</v>
      </c>
      <c r="AY578" s="3">
        <f t="shared" si="456"/>
        <v>164.59</v>
      </c>
      <c r="AZ578" s="3">
        <f t="shared" ca="1" si="457"/>
        <v>61.402978623291027</v>
      </c>
      <c r="BA578" s="3">
        <f t="shared" ca="1" si="458"/>
        <v>3.6767211490149041</v>
      </c>
      <c r="BC578" s="3" t="str">
        <f t="shared" si="459"/>
        <v>1.28</v>
      </c>
      <c r="BD578" s="3" t="str">
        <f t="shared" si="460"/>
        <v>-</v>
      </c>
      <c r="BE578" s="3">
        <f t="shared" si="461"/>
        <v>164.59</v>
      </c>
      <c r="BF578" s="3">
        <f t="shared" ca="1" si="462"/>
        <v>61.402978623291027</v>
      </c>
      <c r="BG578" s="3">
        <f t="shared" ca="1" si="463"/>
        <v>2.2060326894089424</v>
      </c>
      <c r="BI578" s="3" t="str">
        <f t="shared" si="464"/>
        <v>1.28</v>
      </c>
      <c r="BJ578" s="3" t="str">
        <f t="shared" si="465"/>
        <v>-</v>
      </c>
      <c r="BK578" s="3">
        <f t="shared" si="466"/>
        <v>164.59</v>
      </c>
      <c r="BL578" s="3">
        <f t="shared" ca="1" si="467"/>
        <v>61.402978623291027</v>
      </c>
      <c r="BM578" s="3">
        <f t="shared" ca="1" si="468"/>
        <v>0.73534422980298086</v>
      </c>
    </row>
    <row r="579" spans="1:65" x14ac:dyDescent="0.3">
      <c r="A579" s="3" t="str">
        <f>'Forward collapse simulation'!B589</f>
        <v>1.28</v>
      </c>
      <c r="B579" s="3" t="str">
        <f>IF('Forward collapse simulation'!C589="","-",'Forward collapse simulation'!C589)</f>
        <v>-</v>
      </c>
      <c r="C579" s="3">
        <f>'Forward collapse simulation'!E589</f>
        <v>162.09</v>
      </c>
      <c r="D579" s="3">
        <f ca="1">'Forward collapse simulation'!AK589</f>
        <v>44.577177971181094</v>
      </c>
      <c r="E579" s="84">
        <f ca="1">'Forward collapse simulation'!AL589</f>
        <v>4.6958853988515878</v>
      </c>
      <c r="G579" s="3" t="str">
        <f t="shared" si="419"/>
        <v>1.28</v>
      </c>
      <c r="H579" s="3" t="str">
        <f t="shared" si="420"/>
        <v>-</v>
      </c>
      <c r="I579" s="3">
        <f t="shared" si="421"/>
        <v>162.09</v>
      </c>
      <c r="J579" s="3">
        <f t="shared" ca="1" si="422"/>
        <v>44.577177971181094</v>
      </c>
      <c r="K579" s="3">
        <f t="shared" ca="1" si="423"/>
        <v>4.4610911289090085</v>
      </c>
      <c r="M579" s="3" t="str">
        <f t="shared" si="424"/>
        <v>1.28</v>
      </c>
      <c r="N579" s="3" t="str">
        <f t="shared" si="425"/>
        <v>-</v>
      </c>
      <c r="O579" s="3">
        <f t="shared" si="426"/>
        <v>162.09</v>
      </c>
      <c r="P579" s="3">
        <f t="shared" ca="1" si="427"/>
        <v>44.577177971181094</v>
      </c>
      <c r="Q579" s="3">
        <f t="shared" ca="1" si="428"/>
        <v>4.2262968589664291</v>
      </c>
      <c r="R579" s="85"/>
      <c r="S579" s="3" t="str">
        <f t="shared" si="429"/>
        <v>1.28</v>
      </c>
      <c r="T579" s="3" t="str">
        <f t="shared" si="430"/>
        <v>-</v>
      </c>
      <c r="U579" s="3">
        <f t="shared" si="431"/>
        <v>162.09</v>
      </c>
      <c r="V579" s="3">
        <f t="shared" ca="1" si="432"/>
        <v>44.577177971181094</v>
      </c>
      <c r="W579" s="3">
        <f t="shared" ca="1" si="433"/>
        <v>3.9915025890238494</v>
      </c>
      <c r="X579" s="85"/>
      <c r="Y579" s="3" t="str">
        <f t="shared" si="434"/>
        <v>1.28</v>
      </c>
      <c r="Z579" s="3" t="str">
        <f t="shared" si="435"/>
        <v>-</v>
      </c>
      <c r="AA579" s="3">
        <f t="shared" si="436"/>
        <v>162.09</v>
      </c>
      <c r="AB579" s="3">
        <f t="shared" ca="1" si="437"/>
        <v>44.577177971181094</v>
      </c>
      <c r="AC579" s="3">
        <f t="shared" ca="1" si="438"/>
        <v>3.7567083190812705</v>
      </c>
      <c r="AE579" s="3" t="str">
        <f t="shared" si="439"/>
        <v>1.28</v>
      </c>
      <c r="AF579" s="3" t="str">
        <f t="shared" si="440"/>
        <v>-</v>
      </c>
      <c r="AG579" s="3">
        <f t="shared" si="441"/>
        <v>162.09</v>
      </c>
      <c r="AH579" s="3">
        <f t="shared" ca="1" si="442"/>
        <v>44.577177971181094</v>
      </c>
      <c r="AI579" s="3">
        <f t="shared" ca="1" si="443"/>
        <v>3.5219140491386911</v>
      </c>
      <c r="AK579" s="3" t="str">
        <f t="shared" si="444"/>
        <v>1.28</v>
      </c>
      <c r="AL579" s="3" t="str">
        <f t="shared" si="445"/>
        <v>-</v>
      </c>
      <c r="AM579" s="3">
        <f t="shared" si="446"/>
        <v>162.09</v>
      </c>
      <c r="AN579" s="3">
        <f t="shared" ca="1" si="447"/>
        <v>44.577177971181094</v>
      </c>
      <c r="AO579" s="3">
        <f t="shared" ca="1" si="448"/>
        <v>3.2871197791961113</v>
      </c>
      <c r="AQ579" s="3" t="str">
        <f t="shared" si="449"/>
        <v>1.28</v>
      </c>
      <c r="AR579" s="3" t="str">
        <f t="shared" si="450"/>
        <v>-</v>
      </c>
      <c r="AS579" s="3">
        <f t="shared" si="451"/>
        <v>162.09</v>
      </c>
      <c r="AT579" s="3">
        <f t="shared" ca="1" si="452"/>
        <v>44.577177971181094</v>
      </c>
      <c r="AU579" s="3">
        <f t="shared" ca="1" si="453"/>
        <v>2.8175312393109526</v>
      </c>
      <c r="AW579" s="3" t="str">
        <f t="shared" si="454"/>
        <v>1.28</v>
      </c>
      <c r="AX579" s="3" t="str">
        <f t="shared" si="455"/>
        <v>-</v>
      </c>
      <c r="AY579" s="3">
        <f t="shared" si="456"/>
        <v>162.09</v>
      </c>
      <c r="AZ579" s="3">
        <f t="shared" ca="1" si="457"/>
        <v>44.577177971181094</v>
      </c>
      <c r="BA579" s="3">
        <f t="shared" ca="1" si="458"/>
        <v>2.3479426994257939</v>
      </c>
      <c r="BC579" s="3" t="str">
        <f t="shared" si="459"/>
        <v>1.28</v>
      </c>
      <c r="BD579" s="3" t="str">
        <f t="shared" si="460"/>
        <v>-</v>
      </c>
      <c r="BE579" s="3">
        <f t="shared" si="461"/>
        <v>162.09</v>
      </c>
      <c r="BF579" s="3">
        <f t="shared" ca="1" si="462"/>
        <v>44.577177971181094</v>
      </c>
      <c r="BG579" s="3">
        <f t="shared" ca="1" si="463"/>
        <v>1.4087656196554763</v>
      </c>
      <c r="BI579" s="3" t="str">
        <f t="shared" si="464"/>
        <v>1.28</v>
      </c>
      <c r="BJ579" s="3" t="str">
        <f t="shared" si="465"/>
        <v>-</v>
      </c>
      <c r="BK579" s="3">
        <f t="shared" si="466"/>
        <v>162.09</v>
      </c>
      <c r="BL579" s="3">
        <f t="shared" ca="1" si="467"/>
        <v>44.577177971181094</v>
      </c>
      <c r="BM579" s="3">
        <f t="shared" ca="1" si="468"/>
        <v>0.46958853988515881</v>
      </c>
    </row>
    <row r="580" spans="1:65" x14ac:dyDescent="0.3">
      <c r="A580" s="3" t="str">
        <f>'Forward collapse simulation'!B590</f>
        <v>1.28</v>
      </c>
      <c r="B580" s="3" t="str">
        <f>IF('Forward collapse simulation'!C590="","-",'Forward collapse simulation'!C590)</f>
        <v>-</v>
      </c>
      <c r="C580" s="3">
        <f>'Forward collapse simulation'!E590</f>
        <v>161.1</v>
      </c>
      <c r="D580" s="3">
        <f>'Forward collapse simulation'!AK590</f>
        <v>-12.23</v>
      </c>
      <c r="E580" s="84">
        <f>'Forward collapse simulation'!AL590</f>
        <v>3.2989999999999999</v>
      </c>
      <c r="G580" s="3" t="str">
        <f t="shared" ref="G580:G643" si="469">A580</f>
        <v>1.28</v>
      </c>
      <c r="H580" s="3" t="str">
        <f t="shared" ref="H580:H643" si="470">B580</f>
        <v>-</v>
      </c>
      <c r="I580" s="3">
        <f t="shared" ref="I580:I643" si="471">C580</f>
        <v>161.1</v>
      </c>
      <c r="J580" s="3">
        <f t="shared" ref="J580:J643" si="472">D580</f>
        <v>-12.23</v>
      </c>
      <c r="K580" s="3">
        <f t="shared" ref="K580:K643" si="473">IF(B580="-",E580*0.95,E580)</f>
        <v>3.1340499999999998</v>
      </c>
      <c r="M580" s="3" t="str">
        <f t="shared" ref="M580:M643" si="474">G580</f>
        <v>1.28</v>
      </c>
      <c r="N580" s="3" t="str">
        <f t="shared" ref="N580:N643" si="475">H580</f>
        <v>-</v>
      </c>
      <c r="O580" s="3">
        <f t="shared" ref="O580:O643" si="476">I580</f>
        <v>161.1</v>
      </c>
      <c r="P580" s="3">
        <f t="shared" ref="P580:P643" si="477">J580</f>
        <v>-12.23</v>
      </c>
      <c r="Q580" s="3">
        <f t="shared" ref="Q580:Q643" si="478">IF(H580="-",$E580*0.9,$E580)</f>
        <v>2.9691000000000001</v>
      </c>
      <c r="R580" s="85"/>
      <c r="S580" s="3" t="str">
        <f t="shared" ref="S580:S643" si="479">M580</f>
        <v>1.28</v>
      </c>
      <c r="T580" s="3" t="str">
        <f t="shared" ref="T580:T643" si="480">N580</f>
        <v>-</v>
      </c>
      <c r="U580" s="3">
        <f t="shared" ref="U580:U643" si="481">O580</f>
        <v>161.1</v>
      </c>
      <c r="V580" s="3">
        <f t="shared" ref="V580:V643" si="482">P580</f>
        <v>-12.23</v>
      </c>
      <c r="W580" s="3">
        <f t="shared" ref="W580:W643" si="483">IF(N580="-",$E580*0.85,$E580)</f>
        <v>2.8041499999999999</v>
      </c>
      <c r="X580" s="85"/>
      <c r="Y580" s="3" t="str">
        <f t="shared" ref="Y580:Y643" si="484">S580</f>
        <v>1.28</v>
      </c>
      <c r="Z580" s="3" t="str">
        <f t="shared" ref="Z580:Z643" si="485">T580</f>
        <v>-</v>
      </c>
      <c r="AA580" s="3">
        <f t="shared" ref="AA580:AA643" si="486">U580</f>
        <v>161.1</v>
      </c>
      <c r="AB580" s="3">
        <f t="shared" ref="AB580:AB643" si="487">V580</f>
        <v>-12.23</v>
      </c>
      <c r="AC580" s="3">
        <f t="shared" ref="AC580:AC643" si="488">IF(T580="-",$E580*0.8,$E580)</f>
        <v>2.6392000000000002</v>
      </c>
      <c r="AE580" s="3" t="str">
        <f t="shared" ref="AE580:AE643" si="489">Y580</f>
        <v>1.28</v>
      </c>
      <c r="AF580" s="3" t="str">
        <f t="shared" ref="AF580:AF643" si="490">Z580</f>
        <v>-</v>
      </c>
      <c r="AG580" s="3">
        <f t="shared" ref="AG580:AG643" si="491">AA580</f>
        <v>161.1</v>
      </c>
      <c r="AH580" s="3">
        <f t="shared" ref="AH580:AH643" si="492">AB580</f>
        <v>-12.23</v>
      </c>
      <c r="AI580" s="3">
        <f t="shared" ref="AI580:AI643" si="493">IF(Z580="-",$E580*0.75,$E580)</f>
        <v>2.4742500000000001</v>
      </c>
      <c r="AK580" s="3" t="str">
        <f t="shared" ref="AK580:AK643" si="494">AE580</f>
        <v>1.28</v>
      </c>
      <c r="AL580" s="3" t="str">
        <f t="shared" ref="AL580:AL643" si="495">AF580</f>
        <v>-</v>
      </c>
      <c r="AM580" s="3">
        <f t="shared" ref="AM580:AM643" si="496">AG580</f>
        <v>161.1</v>
      </c>
      <c r="AN580" s="3">
        <f t="shared" ref="AN580:AN643" si="497">AH580</f>
        <v>-12.23</v>
      </c>
      <c r="AO580" s="3">
        <f t="shared" ref="AO580:AO643" si="498">IF(AF580="-",$E580*0.7,$E580)</f>
        <v>2.3092999999999999</v>
      </c>
      <c r="AQ580" s="3" t="str">
        <f t="shared" ref="AQ580:AQ643" si="499">AK580</f>
        <v>1.28</v>
      </c>
      <c r="AR580" s="3" t="str">
        <f t="shared" ref="AR580:AR643" si="500">AL580</f>
        <v>-</v>
      </c>
      <c r="AS580" s="3">
        <f t="shared" ref="AS580:AS643" si="501">AM580</f>
        <v>161.1</v>
      </c>
      <c r="AT580" s="3">
        <f t="shared" ref="AT580:AT643" si="502">AN580</f>
        <v>-12.23</v>
      </c>
      <c r="AU580" s="3">
        <f t="shared" ref="AU580:AU643" si="503">IF(AL580="-",$E580*0.6,$E580)</f>
        <v>1.9793999999999998</v>
      </c>
      <c r="AW580" s="3" t="str">
        <f t="shared" ref="AW580:AW643" si="504">AQ580</f>
        <v>1.28</v>
      </c>
      <c r="AX580" s="3" t="str">
        <f t="shared" ref="AX580:AX643" si="505">AR580</f>
        <v>-</v>
      </c>
      <c r="AY580" s="3">
        <f t="shared" ref="AY580:AY643" si="506">AS580</f>
        <v>161.1</v>
      </c>
      <c r="AZ580" s="3">
        <f t="shared" ref="AZ580:AZ643" si="507">AT580</f>
        <v>-12.23</v>
      </c>
      <c r="BA580" s="3">
        <f t="shared" ref="BA580:BA643" si="508">IF(AR580="-",$E580*0.5,$E580)</f>
        <v>1.6495</v>
      </c>
      <c r="BC580" s="3" t="str">
        <f t="shared" ref="BC580:BC643" si="509">AW580</f>
        <v>1.28</v>
      </c>
      <c r="BD580" s="3" t="str">
        <f t="shared" ref="BD580:BD643" si="510">AX580</f>
        <v>-</v>
      </c>
      <c r="BE580" s="3">
        <f t="shared" ref="BE580:BE643" si="511">AY580</f>
        <v>161.1</v>
      </c>
      <c r="BF580" s="3">
        <f t="shared" ref="BF580:BF643" si="512">AZ580</f>
        <v>-12.23</v>
      </c>
      <c r="BG580" s="3">
        <f t="shared" ref="BG580:BG643" si="513">IF(AX580="-",$E580*0.3,$E580)</f>
        <v>0.98969999999999991</v>
      </c>
      <c r="BI580" s="3" t="str">
        <f t="shared" ref="BI580:BI643" si="514">BC580</f>
        <v>1.28</v>
      </c>
      <c r="BJ580" s="3" t="str">
        <f t="shared" ref="BJ580:BJ643" si="515">BD580</f>
        <v>-</v>
      </c>
      <c r="BK580" s="3">
        <f t="shared" ref="BK580:BK643" si="516">BE580</f>
        <v>161.1</v>
      </c>
      <c r="BL580" s="3">
        <f t="shared" ref="BL580:BL643" si="517">BF580</f>
        <v>-12.23</v>
      </c>
      <c r="BM580" s="3">
        <f t="shared" ref="BM580:BM643" si="518">IF(BD580="-",$E580*0.1,$E580)</f>
        <v>0.32990000000000003</v>
      </c>
    </row>
    <row r="581" spans="1:65" x14ac:dyDescent="0.3">
      <c r="A581" s="3" t="str">
        <f>'Forward collapse simulation'!B591</f>
        <v>1.28</v>
      </c>
      <c r="B581" s="3" t="str">
        <f>IF('Forward collapse simulation'!C591="","-",'Forward collapse simulation'!C591)</f>
        <v>-</v>
      </c>
      <c r="C581" s="3">
        <f>'Forward collapse simulation'!E591</f>
        <v>159.91999999999999</v>
      </c>
      <c r="D581" s="3">
        <f>'Forward collapse simulation'!AK591</f>
        <v>-21.4</v>
      </c>
      <c r="E581" s="84">
        <f>'Forward collapse simulation'!AL591</f>
        <v>2.9159999999999995</v>
      </c>
      <c r="G581" s="3" t="str">
        <f t="shared" si="469"/>
        <v>1.28</v>
      </c>
      <c r="H581" s="3" t="str">
        <f t="shared" si="470"/>
        <v>-</v>
      </c>
      <c r="I581" s="3">
        <f t="shared" si="471"/>
        <v>159.91999999999999</v>
      </c>
      <c r="J581" s="3">
        <f t="shared" si="472"/>
        <v>-21.4</v>
      </c>
      <c r="K581" s="3">
        <f t="shared" si="473"/>
        <v>2.7701999999999996</v>
      </c>
      <c r="M581" s="3" t="str">
        <f t="shared" si="474"/>
        <v>1.28</v>
      </c>
      <c r="N581" s="3" t="str">
        <f t="shared" si="475"/>
        <v>-</v>
      </c>
      <c r="O581" s="3">
        <f t="shared" si="476"/>
        <v>159.91999999999999</v>
      </c>
      <c r="P581" s="3">
        <f t="shared" si="477"/>
        <v>-21.4</v>
      </c>
      <c r="Q581" s="3">
        <f t="shared" si="478"/>
        <v>2.6243999999999996</v>
      </c>
      <c r="R581" s="85"/>
      <c r="S581" s="3" t="str">
        <f t="shared" si="479"/>
        <v>1.28</v>
      </c>
      <c r="T581" s="3" t="str">
        <f t="shared" si="480"/>
        <v>-</v>
      </c>
      <c r="U581" s="3">
        <f t="shared" si="481"/>
        <v>159.91999999999999</v>
      </c>
      <c r="V581" s="3">
        <f t="shared" si="482"/>
        <v>-21.4</v>
      </c>
      <c r="W581" s="3">
        <f t="shared" si="483"/>
        <v>2.4785999999999997</v>
      </c>
      <c r="X581" s="85"/>
      <c r="Y581" s="3" t="str">
        <f t="shared" si="484"/>
        <v>1.28</v>
      </c>
      <c r="Z581" s="3" t="str">
        <f t="shared" si="485"/>
        <v>-</v>
      </c>
      <c r="AA581" s="3">
        <f t="shared" si="486"/>
        <v>159.91999999999999</v>
      </c>
      <c r="AB581" s="3">
        <f t="shared" si="487"/>
        <v>-21.4</v>
      </c>
      <c r="AC581" s="3">
        <f t="shared" si="488"/>
        <v>2.3327999999999998</v>
      </c>
      <c r="AE581" s="3" t="str">
        <f t="shared" si="489"/>
        <v>1.28</v>
      </c>
      <c r="AF581" s="3" t="str">
        <f t="shared" si="490"/>
        <v>-</v>
      </c>
      <c r="AG581" s="3">
        <f t="shared" si="491"/>
        <v>159.91999999999999</v>
      </c>
      <c r="AH581" s="3">
        <f t="shared" si="492"/>
        <v>-21.4</v>
      </c>
      <c r="AI581" s="3">
        <f t="shared" si="493"/>
        <v>2.1869999999999994</v>
      </c>
      <c r="AK581" s="3" t="str">
        <f t="shared" si="494"/>
        <v>1.28</v>
      </c>
      <c r="AL581" s="3" t="str">
        <f t="shared" si="495"/>
        <v>-</v>
      </c>
      <c r="AM581" s="3">
        <f t="shared" si="496"/>
        <v>159.91999999999999</v>
      </c>
      <c r="AN581" s="3">
        <f t="shared" si="497"/>
        <v>-21.4</v>
      </c>
      <c r="AO581" s="3">
        <f t="shared" si="498"/>
        <v>2.0411999999999995</v>
      </c>
      <c r="AQ581" s="3" t="str">
        <f t="shared" si="499"/>
        <v>1.28</v>
      </c>
      <c r="AR581" s="3" t="str">
        <f t="shared" si="500"/>
        <v>-</v>
      </c>
      <c r="AS581" s="3">
        <f t="shared" si="501"/>
        <v>159.91999999999999</v>
      </c>
      <c r="AT581" s="3">
        <f t="shared" si="502"/>
        <v>-21.4</v>
      </c>
      <c r="AU581" s="3">
        <f t="shared" si="503"/>
        <v>1.7495999999999996</v>
      </c>
      <c r="AW581" s="3" t="str">
        <f t="shared" si="504"/>
        <v>1.28</v>
      </c>
      <c r="AX581" s="3" t="str">
        <f t="shared" si="505"/>
        <v>-</v>
      </c>
      <c r="AY581" s="3">
        <f t="shared" si="506"/>
        <v>159.91999999999999</v>
      </c>
      <c r="AZ581" s="3">
        <f t="shared" si="507"/>
        <v>-21.4</v>
      </c>
      <c r="BA581" s="3">
        <f t="shared" si="508"/>
        <v>1.4579999999999997</v>
      </c>
      <c r="BC581" s="3" t="str">
        <f t="shared" si="509"/>
        <v>1.28</v>
      </c>
      <c r="BD581" s="3" t="str">
        <f t="shared" si="510"/>
        <v>-</v>
      </c>
      <c r="BE581" s="3">
        <f t="shared" si="511"/>
        <v>159.91999999999999</v>
      </c>
      <c r="BF581" s="3">
        <f t="shared" si="512"/>
        <v>-21.4</v>
      </c>
      <c r="BG581" s="3">
        <f t="shared" si="513"/>
        <v>0.8747999999999998</v>
      </c>
      <c r="BI581" s="3" t="str">
        <f t="shared" si="514"/>
        <v>1.28</v>
      </c>
      <c r="BJ581" s="3" t="str">
        <f t="shared" si="515"/>
        <v>-</v>
      </c>
      <c r="BK581" s="3">
        <f t="shared" si="516"/>
        <v>159.91999999999999</v>
      </c>
      <c r="BL581" s="3">
        <f t="shared" si="517"/>
        <v>-21.4</v>
      </c>
      <c r="BM581" s="3">
        <f t="shared" si="518"/>
        <v>0.29159999999999997</v>
      </c>
    </row>
    <row r="582" spans="1:65" x14ac:dyDescent="0.3">
      <c r="A582" s="3" t="str">
        <f>'Forward collapse simulation'!B592</f>
        <v>1.28</v>
      </c>
      <c r="B582" s="3" t="str">
        <f>IF('Forward collapse simulation'!C592="","-",'Forward collapse simulation'!C592)</f>
        <v>-</v>
      </c>
      <c r="C582" s="3">
        <f>'Forward collapse simulation'!E592</f>
        <v>157.74</v>
      </c>
      <c r="D582" s="3">
        <f>'Forward collapse simulation'!AK592</f>
        <v>-28.46</v>
      </c>
      <c r="E582" s="84">
        <f>'Forward collapse simulation'!AL592</f>
        <v>2.258</v>
      </c>
      <c r="G582" s="3" t="str">
        <f t="shared" si="469"/>
        <v>1.28</v>
      </c>
      <c r="H582" s="3" t="str">
        <f t="shared" si="470"/>
        <v>-</v>
      </c>
      <c r="I582" s="3">
        <f t="shared" si="471"/>
        <v>157.74</v>
      </c>
      <c r="J582" s="3">
        <f t="shared" si="472"/>
        <v>-28.46</v>
      </c>
      <c r="K582" s="3">
        <f t="shared" si="473"/>
        <v>2.1450999999999998</v>
      </c>
      <c r="M582" s="3" t="str">
        <f t="shared" si="474"/>
        <v>1.28</v>
      </c>
      <c r="N582" s="3" t="str">
        <f t="shared" si="475"/>
        <v>-</v>
      </c>
      <c r="O582" s="3">
        <f t="shared" si="476"/>
        <v>157.74</v>
      </c>
      <c r="P582" s="3">
        <f t="shared" si="477"/>
        <v>-28.46</v>
      </c>
      <c r="Q582" s="3">
        <f t="shared" si="478"/>
        <v>2.0322</v>
      </c>
      <c r="R582" s="85"/>
      <c r="S582" s="3" t="str">
        <f t="shared" si="479"/>
        <v>1.28</v>
      </c>
      <c r="T582" s="3" t="str">
        <f t="shared" si="480"/>
        <v>-</v>
      </c>
      <c r="U582" s="3">
        <f t="shared" si="481"/>
        <v>157.74</v>
      </c>
      <c r="V582" s="3">
        <f t="shared" si="482"/>
        <v>-28.46</v>
      </c>
      <c r="W582" s="3">
        <f t="shared" si="483"/>
        <v>1.9193</v>
      </c>
      <c r="X582" s="85"/>
      <c r="Y582" s="3" t="str">
        <f t="shared" si="484"/>
        <v>1.28</v>
      </c>
      <c r="Z582" s="3" t="str">
        <f t="shared" si="485"/>
        <v>-</v>
      </c>
      <c r="AA582" s="3">
        <f t="shared" si="486"/>
        <v>157.74</v>
      </c>
      <c r="AB582" s="3">
        <f t="shared" si="487"/>
        <v>-28.46</v>
      </c>
      <c r="AC582" s="3">
        <f t="shared" si="488"/>
        <v>1.8064</v>
      </c>
      <c r="AE582" s="3" t="str">
        <f t="shared" si="489"/>
        <v>1.28</v>
      </c>
      <c r="AF582" s="3" t="str">
        <f t="shared" si="490"/>
        <v>-</v>
      </c>
      <c r="AG582" s="3">
        <f t="shared" si="491"/>
        <v>157.74</v>
      </c>
      <c r="AH582" s="3">
        <f t="shared" si="492"/>
        <v>-28.46</v>
      </c>
      <c r="AI582" s="3">
        <f t="shared" si="493"/>
        <v>1.6935</v>
      </c>
      <c r="AK582" s="3" t="str">
        <f t="shared" si="494"/>
        <v>1.28</v>
      </c>
      <c r="AL582" s="3" t="str">
        <f t="shared" si="495"/>
        <v>-</v>
      </c>
      <c r="AM582" s="3">
        <f t="shared" si="496"/>
        <v>157.74</v>
      </c>
      <c r="AN582" s="3">
        <f t="shared" si="497"/>
        <v>-28.46</v>
      </c>
      <c r="AO582" s="3">
        <f t="shared" si="498"/>
        <v>1.5806</v>
      </c>
      <c r="AQ582" s="3" t="str">
        <f t="shared" si="499"/>
        <v>1.28</v>
      </c>
      <c r="AR582" s="3" t="str">
        <f t="shared" si="500"/>
        <v>-</v>
      </c>
      <c r="AS582" s="3">
        <f t="shared" si="501"/>
        <v>157.74</v>
      </c>
      <c r="AT582" s="3">
        <f t="shared" si="502"/>
        <v>-28.46</v>
      </c>
      <c r="AU582" s="3">
        <f t="shared" si="503"/>
        <v>1.3548</v>
      </c>
      <c r="AW582" s="3" t="str">
        <f t="shared" si="504"/>
        <v>1.28</v>
      </c>
      <c r="AX582" s="3" t="str">
        <f t="shared" si="505"/>
        <v>-</v>
      </c>
      <c r="AY582" s="3">
        <f t="shared" si="506"/>
        <v>157.74</v>
      </c>
      <c r="AZ582" s="3">
        <f t="shared" si="507"/>
        <v>-28.46</v>
      </c>
      <c r="BA582" s="3">
        <f t="shared" si="508"/>
        <v>1.129</v>
      </c>
      <c r="BC582" s="3" t="str">
        <f t="shared" si="509"/>
        <v>1.28</v>
      </c>
      <c r="BD582" s="3" t="str">
        <f t="shared" si="510"/>
        <v>-</v>
      </c>
      <c r="BE582" s="3">
        <f t="shared" si="511"/>
        <v>157.74</v>
      </c>
      <c r="BF582" s="3">
        <f t="shared" si="512"/>
        <v>-28.46</v>
      </c>
      <c r="BG582" s="3">
        <f t="shared" si="513"/>
        <v>0.6774</v>
      </c>
      <c r="BI582" s="3" t="str">
        <f t="shared" si="514"/>
        <v>1.28</v>
      </c>
      <c r="BJ582" s="3" t="str">
        <f t="shared" si="515"/>
        <v>-</v>
      </c>
      <c r="BK582" s="3">
        <f t="shared" si="516"/>
        <v>157.74</v>
      </c>
      <c r="BL582" s="3">
        <f t="shared" si="517"/>
        <v>-28.46</v>
      </c>
      <c r="BM582" s="3">
        <f t="shared" si="518"/>
        <v>0.2258</v>
      </c>
    </row>
    <row r="583" spans="1:65" x14ac:dyDescent="0.3">
      <c r="A583" s="3" t="str">
        <f>'Forward collapse simulation'!B593</f>
        <v>1.28</v>
      </c>
      <c r="B583" s="3" t="str">
        <f>IF('Forward collapse simulation'!C593="","-",'Forward collapse simulation'!C593)</f>
        <v>-</v>
      </c>
      <c r="C583" s="3">
        <f>'Forward collapse simulation'!E593</f>
        <v>153.56</v>
      </c>
      <c r="D583" s="3">
        <f>'Forward collapse simulation'!AK593</f>
        <v>-37.909999999999997</v>
      </c>
      <c r="E583" s="84">
        <f>'Forward collapse simulation'!AL593</f>
        <v>1.619</v>
      </c>
      <c r="G583" s="3" t="str">
        <f t="shared" si="469"/>
        <v>1.28</v>
      </c>
      <c r="H583" s="3" t="str">
        <f t="shared" si="470"/>
        <v>-</v>
      </c>
      <c r="I583" s="3">
        <f t="shared" si="471"/>
        <v>153.56</v>
      </c>
      <c r="J583" s="3">
        <f t="shared" si="472"/>
        <v>-37.909999999999997</v>
      </c>
      <c r="K583" s="3">
        <f t="shared" si="473"/>
        <v>1.5380499999999999</v>
      </c>
      <c r="M583" s="3" t="str">
        <f t="shared" si="474"/>
        <v>1.28</v>
      </c>
      <c r="N583" s="3" t="str">
        <f t="shared" si="475"/>
        <v>-</v>
      </c>
      <c r="O583" s="3">
        <f t="shared" si="476"/>
        <v>153.56</v>
      </c>
      <c r="P583" s="3">
        <f t="shared" si="477"/>
        <v>-37.909999999999997</v>
      </c>
      <c r="Q583" s="3">
        <f t="shared" si="478"/>
        <v>1.4571000000000001</v>
      </c>
      <c r="R583" s="85"/>
      <c r="S583" s="3" t="str">
        <f t="shared" si="479"/>
        <v>1.28</v>
      </c>
      <c r="T583" s="3" t="str">
        <f t="shared" si="480"/>
        <v>-</v>
      </c>
      <c r="U583" s="3">
        <f t="shared" si="481"/>
        <v>153.56</v>
      </c>
      <c r="V583" s="3">
        <f t="shared" si="482"/>
        <v>-37.909999999999997</v>
      </c>
      <c r="W583" s="3">
        <f t="shared" si="483"/>
        <v>1.37615</v>
      </c>
      <c r="X583" s="85"/>
      <c r="Y583" s="3" t="str">
        <f t="shared" si="484"/>
        <v>1.28</v>
      </c>
      <c r="Z583" s="3" t="str">
        <f t="shared" si="485"/>
        <v>-</v>
      </c>
      <c r="AA583" s="3">
        <f t="shared" si="486"/>
        <v>153.56</v>
      </c>
      <c r="AB583" s="3">
        <f t="shared" si="487"/>
        <v>-37.909999999999997</v>
      </c>
      <c r="AC583" s="3">
        <f t="shared" si="488"/>
        <v>1.2952000000000001</v>
      </c>
      <c r="AE583" s="3" t="str">
        <f t="shared" si="489"/>
        <v>1.28</v>
      </c>
      <c r="AF583" s="3" t="str">
        <f t="shared" si="490"/>
        <v>-</v>
      </c>
      <c r="AG583" s="3">
        <f t="shared" si="491"/>
        <v>153.56</v>
      </c>
      <c r="AH583" s="3">
        <f t="shared" si="492"/>
        <v>-37.909999999999997</v>
      </c>
      <c r="AI583" s="3">
        <f t="shared" si="493"/>
        <v>1.2142500000000001</v>
      </c>
      <c r="AK583" s="3" t="str">
        <f t="shared" si="494"/>
        <v>1.28</v>
      </c>
      <c r="AL583" s="3" t="str">
        <f t="shared" si="495"/>
        <v>-</v>
      </c>
      <c r="AM583" s="3">
        <f t="shared" si="496"/>
        <v>153.56</v>
      </c>
      <c r="AN583" s="3">
        <f t="shared" si="497"/>
        <v>-37.909999999999997</v>
      </c>
      <c r="AO583" s="3">
        <f t="shared" si="498"/>
        <v>1.1333</v>
      </c>
      <c r="AQ583" s="3" t="str">
        <f t="shared" si="499"/>
        <v>1.28</v>
      </c>
      <c r="AR583" s="3" t="str">
        <f t="shared" si="500"/>
        <v>-</v>
      </c>
      <c r="AS583" s="3">
        <f t="shared" si="501"/>
        <v>153.56</v>
      </c>
      <c r="AT583" s="3">
        <f t="shared" si="502"/>
        <v>-37.909999999999997</v>
      </c>
      <c r="AU583" s="3">
        <f t="shared" si="503"/>
        <v>0.97139999999999993</v>
      </c>
      <c r="AW583" s="3" t="str">
        <f t="shared" si="504"/>
        <v>1.28</v>
      </c>
      <c r="AX583" s="3" t="str">
        <f t="shared" si="505"/>
        <v>-</v>
      </c>
      <c r="AY583" s="3">
        <f t="shared" si="506"/>
        <v>153.56</v>
      </c>
      <c r="AZ583" s="3">
        <f t="shared" si="507"/>
        <v>-37.909999999999997</v>
      </c>
      <c r="BA583" s="3">
        <f t="shared" si="508"/>
        <v>0.8095</v>
      </c>
      <c r="BC583" s="3" t="str">
        <f t="shared" si="509"/>
        <v>1.28</v>
      </c>
      <c r="BD583" s="3" t="str">
        <f t="shared" si="510"/>
        <v>-</v>
      </c>
      <c r="BE583" s="3">
        <f t="shared" si="511"/>
        <v>153.56</v>
      </c>
      <c r="BF583" s="3">
        <f t="shared" si="512"/>
        <v>-37.909999999999997</v>
      </c>
      <c r="BG583" s="3">
        <f t="shared" si="513"/>
        <v>0.48569999999999997</v>
      </c>
      <c r="BI583" s="3" t="str">
        <f t="shared" si="514"/>
        <v>1.28</v>
      </c>
      <c r="BJ583" s="3" t="str">
        <f t="shared" si="515"/>
        <v>-</v>
      </c>
      <c r="BK583" s="3">
        <f t="shared" si="516"/>
        <v>153.56</v>
      </c>
      <c r="BL583" s="3">
        <f t="shared" si="517"/>
        <v>-37.909999999999997</v>
      </c>
      <c r="BM583" s="3">
        <f t="shared" si="518"/>
        <v>0.16190000000000002</v>
      </c>
    </row>
    <row r="584" spans="1:65" x14ac:dyDescent="0.3">
      <c r="A584" s="3" t="str">
        <f>'Forward collapse simulation'!B594</f>
        <v>1.28</v>
      </c>
      <c r="B584" s="3" t="str">
        <f>IF('Forward collapse simulation'!C594="","-",'Forward collapse simulation'!C594)</f>
        <v>-</v>
      </c>
      <c r="C584" s="3">
        <f>'Forward collapse simulation'!E594</f>
        <v>133.84</v>
      </c>
      <c r="D584" s="3">
        <f>'Forward collapse simulation'!AK594</f>
        <v>-56.85</v>
      </c>
      <c r="E584" s="84">
        <f>'Forward collapse simulation'!AL594</f>
        <v>1.2170000000000001</v>
      </c>
      <c r="G584" s="3" t="str">
        <f t="shared" si="469"/>
        <v>1.28</v>
      </c>
      <c r="H584" s="3" t="str">
        <f t="shared" si="470"/>
        <v>-</v>
      </c>
      <c r="I584" s="3">
        <f t="shared" si="471"/>
        <v>133.84</v>
      </c>
      <c r="J584" s="3">
        <f t="shared" si="472"/>
        <v>-56.85</v>
      </c>
      <c r="K584" s="3">
        <f t="shared" si="473"/>
        <v>1.15615</v>
      </c>
      <c r="M584" s="3" t="str">
        <f t="shared" si="474"/>
        <v>1.28</v>
      </c>
      <c r="N584" s="3" t="str">
        <f t="shared" si="475"/>
        <v>-</v>
      </c>
      <c r="O584" s="3">
        <f t="shared" si="476"/>
        <v>133.84</v>
      </c>
      <c r="P584" s="3">
        <f t="shared" si="477"/>
        <v>-56.85</v>
      </c>
      <c r="Q584" s="3">
        <f t="shared" si="478"/>
        <v>1.0953000000000002</v>
      </c>
      <c r="R584" s="85"/>
      <c r="S584" s="3" t="str">
        <f t="shared" si="479"/>
        <v>1.28</v>
      </c>
      <c r="T584" s="3" t="str">
        <f t="shared" si="480"/>
        <v>-</v>
      </c>
      <c r="U584" s="3">
        <f t="shared" si="481"/>
        <v>133.84</v>
      </c>
      <c r="V584" s="3">
        <f t="shared" si="482"/>
        <v>-56.85</v>
      </c>
      <c r="W584" s="3">
        <f t="shared" si="483"/>
        <v>1.0344500000000001</v>
      </c>
      <c r="X584" s="85"/>
      <c r="Y584" s="3" t="str">
        <f t="shared" si="484"/>
        <v>1.28</v>
      </c>
      <c r="Z584" s="3" t="str">
        <f t="shared" si="485"/>
        <v>-</v>
      </c>
      <c r="AA584" s="3">
        <f t="shared" si="486"/>
        <v>133.84</v>
      </c>
      <c r="AB584" s="3">
        <f t="shared" si="487"/>
        <v>-56.85</v>
      </c>
      <c r="AC584" s="3">
        <f t="shared" si="488"/>
        <v>0.97360000000000013</v>
      </c>
      <c r="AE584" s="3" t="str">
        <f t="shared" si="489"/>
        <v>1.28</v>
      </c>
      <c r="AF584" s="3" t="str">
        <f t="shared" si="490"/>
        <v>-</v>
      </c>
      <c r="AG584" s="3">
        <f t="shared" si="491"/>
        <v>133.84</v>
      </c>
      <c r="AH584" s="3">
        <f t="shared" si="492"/>
        <v>-56.85</v>
      </c>
      <c r="AI584" s="3">
        <f t="shared" si="493"/>
        <v>0.91275000000000006</v>
      </c>
      <c r="AK584" s="3" t="str">
        <f t="shared" si="494"/>
        <v>1.28</v>
      </c>
      <c r="AL584" s="3" t="str">
        <f t="shared" si="495"/>
        <v>-</v>
      </c>
      <c r="AM584" s="3">
        <f t="shared" si="496"/>
        <v>133.84</v>
      </c>
      <c r="AN584" s="3">
        <f t="shared" si="497"/>
        <v>-56.85</v>
      </c>
      <c r="AO584" s="3">
        <f t="shared" si="498"/>
        <v>0.85189999999999999</v>
      </c>
      <c r="AQ584" s="3" t="str">
        <f t="shared" si="499"/>
        <v>1.28</v>
      </c>
      <c r="AR584" s="3" t="str">
        <f t="shared" si="500"/>
        <v>-</v>
      </c>
      <c r="AS584" s="3">
        <f t="shared" si="501"/>
        <v>133.84</v>
      </c>
      <c r="AT584" s="3">
        <f t="shared" si="502"/>
        <v>-56.85</v>
      </c>
      <c r="AU584" s="3">
        <f t="shared" si="503"/>
        <v>0.73020000000000007</v>
      </c>
      <c r="AW584" s="3" t="str">
        <f t="shared" si="504"/>
        <v>1.28</v>
      </c>
      <c r="AX584" s="3" t="str">
        <f t="shared" si="505"/>
        <v>-</v>
      </c>
      <c r="AY584" s="3">
        <f t="shared" si="506"/>
        <v>133.84</v>
      </c>
      <c r="AZ584" s="3">
        <f t="shared" si="507"/>
        <v>-56.85</v>
      </c>
      <c r="BA584" s="3">
        <f t="shared" si="508"/>
        <v>0.60850000000000004</v>
      </c>
      <c r="BC584" s="3" t="str">
        <f t="shared" si="509"/>
        <v>1.28</v>
      </c>
      <c r="BD584" s="3" t="str">
        <f t="shared" si="510"/>
        <v>-</v>
      </c>
      <c r="BE584" s="3">
        <f t="shared" si="511"/>
        <v>133.84</v>
      </c>
      <c r="BF584" s="3">
        <f t="shared" si="512"/>
        <v>-56.85</v>
      </c>
      <c r="BG584" s="3">
        <f t="shared" si="513"/>
        <v>0.36510000000000004</v>
      </c>
      <c r="BI584" s="3" t="str">
        <f t="shared" si="514"/>
        <v>1.28</v>
      </c>
      <c r="BJ584" s="3" t="str">
        <f t="shared" si="515"/>
        <v>-</v>
      </c>
      <c r="BK584" s="3">
        <f t="shared" si="516"/>
        <v>133.84</v>
      </c>
      <c r="BL584" s="3">
        <f t="shared" si="517"/>
        <v>-56.85</v>
      </c>
      <c r="BM584" s="3">
        <f t="shared" si="518"/>
        <v>0.12170000000000002</v>
      </c>
    </row>
    <row r="585" spans="1:65" x14ac:dyDescent="0.3">
      <c r="A585" s="3" t="str">
        <f>'Forward collapse simulation'!B595</f>
        <v>1.28</v>
      </c>
      <c r="B585" s="3" t="str">
        <f>IF('Forward collapse simulation'!C595="","-",'Forward collapse simulation'!C595)</f>
        <v>1.29</v>
      </c>
      <c r="C585" s="3">
        <f>'Forward collapse simulation'!E595</f>
        <v>41.49</v>
      </c>
      <c r="D585" s="3">
        <f>'Forward collapse simulation'!AK595</f>
        <v>-1.1299999999999999</v>
      </c>
      <c r="E585" s="84">
        <f>'Forward collapse simulation'!AL595</f>
        <v>4.7</v>
      </c>
      <c r="G585" s="3" t="str">
        <f t="shared" si="469"/>
        <v>1.28</v>
      </c>
      <c r="H585" s="3" t="str">
        <f t="shared" si="470"/>
        <v>1.29</v>
      </c>
      <c r="I585" s="3">
        <f t="shared" si="471"/>
        <v>41.49</v>
      </c>
      <c r="J585" s="3">
        <f t="shared" si="472"/>
        <v>-1.1299999999999999</v>
      </c>
      <c r="K585" s="3">
        <f t="shared" si="473"/>
        <v>4.7</v>
      </c>
      <c r="M585" s="3" t="str">
        <f t="shared" si="474"/>
        <v>1.28</v>
      </c>
      <c r="N585" s="3" t="str">
        <f t="shared" si="475"/>
        <v>1.29</v>
      </c>
      <c r="O585" s="3">
        <f t="shared" si="476"/>
        <v>41.49</v>
      </c>
      <c r="P585" s="3">
        <f t="shared" si="477"/>
        <v>-1.1299999999999999</v>
      </c>
      <c r="Q585" s="3">
        <f t="shared" si="478"/>
        <v>4.7</v>
      </c>
      <c r="R585" s="85"/>
      <c r="S585" s="3" t="str">
        <f t="shared" si="479"/>
        <v>1.28</v>
      </c>
      <c r="T585" s="3" t="str">
        <f t="shared" si="480"/>
        <v>1.29</v>
      </c>
      <c r="U585" s="3">
        <f t="shared" si="481"/>
        <v>41.49</v>
      </c>
      <c r="V585" s="3">
        <f t="shared" si="482"/>
        <v>-1.1299999999999999</v>
      </c>
      <c r="W585" s="3">
        <f t="shared" si="483"/>
        <v>4.7</v>
      </c>
      <c r="X585" s="85"/>
      <c r="Y585" s="3" t="str">
        <f t="shared" si="484"/>
        <v>1.28</v>
      </c>
      <c r="Z585" s="3" t="str">
        <f t="shared" si="485"/>
        <v>1.29</v>
      </c>
      <c r="AA585" s="3">
        <f t="shared" si="486"/>
        <v>41.49</v>
      </c>
      <c r="AB585" s="3">
        <f t="shared" si="487"/>
        <v>-1.1299999999999999</v>
      </c>
      <c r="AC585" s="3">
        <f t="shared" si="488"/>
        <v>4.7</v>
      </c>
      <c r="AE585" s="3" t="str">
        <f t="shared" si="489"/>
        <v>1.28</v>
      </c>
      <c r="AF585" s="3" t="str">
        <f t="shared" si="490"/>
        <v>1.29</v>
      </c>
      <c r="AG585" s="3">
        <f t="shared" si="491"/>
        <v>41.49</v>
      </c>
      <c r="AH585" s="3">
        <f t="shared" si="492"/>
        <v>-1.1299999999999999</v>
      </c>
      <c r="AI585" s="3">
        <f t="shared" si="493"/>
        <v>4.7</v>
      </c>
      <c r="AK585" s="3" t="str">
        <f t="shared" si="494"/>
        <v>1.28</v>
      </c>
      <c r="AL585" s="3" t="str">
        <f t="shared" si="495"/>
        <v>1.29</v>
      </c>
      <c r="AM585" s="3">
        <f t="shared" si="496"/>
        <v>41.49</v>
      </c>
      <c r="AN585" s="3">
        <f t="shared" si="497"/>
        <v>-1.1299999999999999</v>
      </c>
      <c r="AO585" s="3">
        <f t="shared" si="498"/>
        <v>4.7</v>
      </c>
      <c r="AQ585" s="3" t="str">
        <f t="shared" si="499"/>
        <v>1.28</v>
      </c>
      <c r="AR585" s="3" t="str">
        <f t="shared" si="500"/>
        <v>1.29</v>
      </c>
      <c r="AS585" s="3">
        <f t="shared" si="501"/>
        <v>41.49</v>
      </c>
      <c r="AT585" s="3">
        <f t="shared" si="502"/>
        <v>-1.1299999999999999</v>
      </c>
      <c r="AU585" s="3">
        <f t="shared" si="503"/>
        <v>4.7</v>
      </c>
      <c r="AW585" s="3" t="str">
        <f t="shared" si="504"/>
        <v>1.28</v>
      </c>
      <c r="AX585" s="3" t="str">
        <f t="shared" si="505"/>
        <v>1.29</v>
      </c>
      <c r="AY585" s="3">
        <f t="shared" si="506"/>
        <v>41.49</v>
      </c>
      <c r="AZ585" s="3">
        <f t="shared" si="507"/>
        <v>-1.1299999999999999</v>
      </c>
      <c r="BA585" s="3">
        <f t="shared" si="508"/>
        <v>4.7</v>
      </c>
      <c r="BC585" s="3" t="str">
        <f t="shared" si="509"/>
        <v>1.28</v>
      </c>
      <c r="BD585" s="3" t="str">
        <f t="shared" si="510"/>
        <v>1.29</v>
      </c>
      <c r="BE585" s="3">
        <f t="shared" si="511"/>
        <v>41.49</v>
      </c>
      <c r="BF585" s="3">
        <f t="shared" si="512"/>
        <v>-1.1299999999999999</v>
      </c>
      <c r="BG585" s="3">
        <f t="shared" si="513"/>
        <v>4.7</v>
      </c>
      <c r="BI585" s="3" t="str">
        <f t="shared" si="514"/>
        <v>1.28</v>
      </c>
      <c r="BJ585" s="3" t="str">
        <f t="shared" si="515"/>
        <v>1.29</v>
      </c>
      <c r="BK585" s="3">
        <f t="shared" si="516"/>
        <v>41.49</v>
      </c>
      <c r="BL585" s="3">
        <f t="shared" si="517"/>
        <v>-1.1299999999999999</v>
      </c>
      <c r="BM585" s="3">
        <f t="shared" si="518"/>
        <v>4.7</v>
      </c>
    </row>
    <row r="586" spans="1:65" x14ac:dyDescent="0.3">
      <c r="A586" s="3" t="str">
        <f>'Forward collapse simulation'!B596</f>
        <v>1.29</v>
      </c>
      <c r="B586" s="3" t="str">
        <f>IF('Forward collapse simulation'!C596="","-",'Forward collapse simulation'!C596)</f>
        <v>-</v>
      </c>
      <c r="C586" s="3">
        <f>'Forward collapse simulation'!E596</f>
        <v>307.19</v>
      </c>
      <c r="D586" s="3">
        <f>'Forward collapse simulation'!AK596</f>
        <v>-60.21</v>
      </c>
      <c r="E586" s="84">
        <f>'Forward collapse simulation'!AL596</f>
        <v>1.089</v>
      </c>
      <c r="G586" s="3" t="str">
        <f t="shared" si="469"/>
        <v>1.29</v>
      </c>
      <c r="H586" s="3" t="str">
        <f t="shared" si="470"/>
        <v>-</v>
      </c>
      <c r="I586" s="3">
        <f t="shared" si="471"/>
        <v>307.19</v>
      </c>
      <c r="J586" s="3">
        <f t="shared" si="472"/>
        <v>-60.21</v>
      </c>
      <c r="K586" s="3">
        <f t="shared" si="473"/>
        <v>1.0345499999999999</v>
      </c>
      <c r="M586" s="3" t="str">
        <f t="shared" si="474"/>
        <v>1.29</v>
      </c>
      <c r="N586" s="3" t="str">
        <f t="shared" si="475"/>
        <v>-</v>
      </c>
      <c r="O586" s="3">
        <f t="shared" si="476"/>
        <v>307.19</v>
      </c>
      <c r="P586" s="3">
        <f t="shared" si="477"/>
        <v>-60.21</v>
      </c>
      <c r="Q586" s="3">
        <f t="shared" si="478"/>
        <v>0.98009999999999997</v>
      </c>
      <c r="R586" s="85"/>
      <c r="S586" s="3" t="str">
        <f t="shared" si="479"/>
        <v>1.29</v>
      </c>
      <c r="T586" s="3" t="str">
        <f t="shared" si="480"/>
        <v>-</v>
      </c>
      <c r="U586" s="3">
        <f t="shared" si="481"/>
        <v>307.19</v>
      </c>
      <c r="V586" s="3">
        <f t="shared" si="482"/>
        <v>-60.21</v>
      </c>
      <c r="W586" s="3">
        <f t="shared" si="483"/>
        <v>0.92564999999999997</v>
      </c>
      <c r="X586" s="85"/>
      <c r="Y586" s="3" t="str">
        <f t="shared" si="484"/>
        <v>1.29</v>
      </c>
      <c r="Z586" s="3" t="str">
        <f t="shared" si="485"/>
        <v>-</v>
      </c>
      <c r="AA586" s="3">
        <f t="shared" si="486"/>
        <v>307.19</v>
      </c>
      <c r="AB586" s="3">
        <f t="shared" si="487"/>
        <v>-60.21</v>
      </c>
      <c r="AC586" s="3">
        <f t="shared" si="488"/>
        <v>0.87119999999999997</v>
      </c>
      <c r="AE586" s="3" t="str">
        <f t="shared" si="489"/>
        <v>1.29</v>
      </c>
      <c r="AF586" s="3" t="str">
        <f t="shared" si="490"/>
        <v>-</v>
      </c>
      <c r="AG586" s="3">
        <f t="shared" si="491"/>
        <v>307.19</v>
      </c>
      <c r="AH586" s="3">
        <f t="shared" si="492"/>
        <v>-60.21</v>
      </c>
      <c r="AI586" s="3">
        <f t="shared" si="493"/>
        <v>0.81674999999999998</v>
      </c>
      <c r="AK586" s="3" t="str">
        <f t="shared" si="494"/>
        <v>1.29</v>
      </c>
      <c r="AL586" s="3" t="str">
        <f t="shared" si="495"/>
        <v>-</v>
      </c>
      <c r="AM586" s="3">
        <f t="shared" si="496"/>
        <v>307.19</v>
      </c>
      <c r="AN586" s="3">
        <f t="shared" si="497"/>
        <v>-60.21</v>
      </c>
      <c r="AO586" s="3">
        <f t="shared" si="498"/>
        <v>0.76229999999999998</v>
      </c>
      <c r="AQ586" s="3" t="str">
        <f t="shared" si="499"/>
        <v>1.29</v>
      </c>
      <c r="AR586" s="3" t="str">
        <f t="shared" si="500"/>
        <v>-</v>
      </c>
      <c r="AS586" s="3">
        <f t="shared" si="501"/>
        <v>307.19</v>
      </c>
      <c r="AT586" s="3">
        <f t="shared" si="502"/>
        <v>-60.21</v>
      </c>
      <c r="AU586" s="3">
        <f t="shared" si="503"/>
        <v>0.65339999999999998</v>
      </c>
      <c r="AW586" s="3" t="str">
        <f t="shared" si="504"/>
        <v>1.29</v>
      </c>
      <c r="AX586" s="3" t="str">
        <f t="shared" si="505"/>
        <v>-</v>
      </c>
      <c r="AY586" s="3">
        <f t="shared" si="506"/>
        <v>307.19</v>
      </c>
      <c r="AZ586" s="3">
        <f t="shared" si="507"/>
        <v>-60.21</v>
      </c>
      <c r="BA586" s="3">
        <f t="shared" si="508"/>
        <v>0.54449999999999998</v>
      </c>
      <c r="BC586" s="3" t="str">
        <f t="shared" si="509"/>
        <v>1.29</v>
      </c>
      <c r="BD586" s="3" t="str">
        <f t="shared" si="510"/>
        <v>-</v>
      </c>
      <c r="BE586" s="3">
        <f t="shared" si="511"/>
        <v>307.19</v>
      </c>
      <c r="BF586" s="3">
        <f t="shared" si="512"/>
        <v>-60.21</v>
      </c>
      <c r="BG586" s="3">
        <f t="shared" si="513"/>
        <v>0.32669999999999999</v>
      </c>
      <c r="BI586" s="3" t="str">
        <f t="shared" si="514"/>
        <v>1.29</v>
      </c>
      <c r="BJ586" s="3" t="str">
        <f t="shared" si="515"/>
        <v>-</v>
      </c>
      <c r="BK586" s="3">
        <f t="shared" si="516"/>
        <v>307.19</v>
      </c>
      <c r="BL586" s="3">
        <f t="shared" si="517"/>
        <v>-60.21</v>
      </c>
      <c r="BM586" s="3">
        <f t="shared" si="518"/>
        <v>0.1089</v>
      </c>
    </row>
    <row r="587" spans="1:65" x14ac:dyDescent="0.3">
      <c r="A587" s="3" t="str">
        <f>'Forward collapse simulation'!B597</f>
        <v>1.29</v>
      </c>
      <c r="B587" s="3" t="str">
        <f>IF('Forward collapse simulation'!C597="","-",'Forward collapse simulation'!C597)</f>
        <v>-</v>
      </c>
      <c r="C587" s="3">
        <f>'Forward collapse simulation'!E597</f>
        <v>308.69</v>
      </c>
      <c r="D587" s="3">
        <f>'Forward collapse simulation'!AK597</f>
        <v>-43.92</v>
      </c>
      <c r="E587" s="84">
        <f>'Forward collapse simulation'!AL597</f>
        <v>1.286</v>
      </c>
      <c r="G587" s="3" t="str">
        <f t="shared" si="469"/>
        <v>1.29</v>
      </c>
      <c r="H587" s="3" t="str">
        <f t="shared" si="470"/>
        <v>-</v>
      </c>
      <c r="I587" s="3">
        <f t="shared" si="471"/>
        <v>308.69</v>
      </c>
      <c r="J587" s="3">
        <f t="shared" si="472"/>
        <v>-43.92</v>
      </c>
      <c r="K587" s="3">
        <f t="shared" si="473"/>
        <v>1.2217</v>
      </c>
      <c r="M587" s="3" t="str">
        <f t="shared" si="474"/>
        <v>1.29</v>
      </c>
      <c r="N587" s="3" t="str">
        <f t="shared" si="475"/>
        <v>-</v>
      </c>
      <c r="O587" s="3">
        <f t="shared" si="476"/>
        <v>308.69</v>
      </c>
      <c r="P587" s="3">
        <f t="shared" si="477"/>
        <v>-43.92</v>
      </c>
      <c r="Q587" s="3">
        <f t="shared" si="478"/>
        <v>1.1574</v>
      </c>
      <c r="R587" s="85"/>
      <c r="S587" s="3" t="str">
        <f t="shared" si="479"/>
        <v>1.29</v>
      </c>
      <c r="T587" s="3" t="str">
        <f t="shared" si="480"/>
        <v>-</v>
      </c>
      <c r="U587" s="3">
        <f t="shared" si="481"/>
        <v>308.69</v>
      </c>
      <c r="V587" s="3">
        <f t="shared" si="482"/>
        <v>-43.92</v>
      </c>
      <c r="W587" s="3">
        <f t="shared" si="483"/>
        <v>1.0931</v>
      </c>
      <c r="X587" s="85"/>
      <c r="Y587" s="3" t="str">
        <f t="shared" si="484"/>
        <v>1.29</v>
      </c>
      <c r="Z587" s="3" t="str">
        <f t="shared" si="485"/>
        <v>-</v>
      </c>
      <c r="AA587" s="3">
        <f t="shared" si="486"/>
        <v>308.69</v>
      </c>
      <c r="AB587" s="3">
        <f t="shared" si="487"/>
        <v>-43.92</v>
      </c>
      <c r="AC587" s="3">
        <f t="shared" si="488"/>
        <v>1.0288000000000002</v>
      </c>
      <c r="AE587" s="3" t="str">
        <f t="shared" si="489"/>
        <v>1.29</v>
      </c>
      <c r="AF587" s="3" t="str">
        <f t="shared" si="490"/>
        <v>-</v>
      </c>
      <c r="AG587" s="3">
        <f t="shared" si="491"/>
        <v>308.69</v>
      </c>
      <c r="AH587" s="3">
        <f t="shared" si="492"/>
        <v>-43.92</v>
      </c>
      <c r="AI587" s="3">
        <f t="shared" si="493"/>
        <v>0.96450000000000002</v>
      </c>
      <c r="AK587" s="3" t="str">
        <f t="shared" si="494"/>
        <v>1.29</v>
      </c>
      <c r="AL587" s="3" t="str">
        <f t="shared" si="495"/>
        <v>-</v>
      </c>
      <c r="AM587" s="3">
        <f t="shared" si="496"/>
        <v>308.69</v>
      </c>
      <c r="AN587" s="3">
        <f t="shared" si="497"/>
        <v>-43.92</v>
      </c>
      <c r="AO587" s="3">
        <f t="shared" si="498"/>
        <v>0.9002</v>
      </c>
      <c r="AQ587" s="3" t="str">
        <f t="shared" si="499"/>
        <v>1.29</v>
      </c>
      <c r="AR587" s="3" t="str">
        <f t="shared" si="500"/>
        <v>-</v>
      </c>
      <c r="AS587" s="3">
        <f t="shared" si="501"/>
        <v>308.69</v>
      </c>
      <c r="AT587" s="3">
        <f t="shared" si="502"/>
        <v>-43.92</v>
      </c>
      <c r="AU587" s="3">
        <f t="shared" si="503"/>
        <v>0.77159999999999995</v>
      </c>
      <c r="AW587" s="3" t="str">
        <f t="shared" si="504"/>
        <v>1.29</v>
      </c>
      <c r="AX587" s="3" t="str">
        <f t="shared" si="505"/>
        <v>-</v>
      </c>
      <c r="AY587" s="3">
        <f t="shared" si="506"/>
        <v>308.69</v>
      </c>
      <c r="AZ587" s="3">
        <f t="shared" si="507"/>
        <v>-43.92</v>
      </c>
      <c r="BA587" s="3">
        <f t="shared" si="508"/>
        <v>0.64300000000000002</v>
      </c>
      <c r="BC587" s="3" t="str">
        <f t="shared" si="509"/>
        <v>1.29</v>
      </c>
      <c r="BD587" s="3" t="str">
        <f t="shared" si="510"/>
        <v>-</v>
      </c>
      <c r="BE587" s="3">
        <f t="shared" si="511"/>
        <v>308.69</v>
      </c>
      <c r="BF587" s="3">
        <f t="shared" si="512"/>
        <v>-43.92</v>
      </c>
      <c r="BG587" s="3">
        <f t="shared" si="513"/>
        <v>0.38579999999999998</v>
      </c>
      <c r="BI587" s="3" t="str">
        <f t="shared" si="514"/>
        <v>1.29</v>
      </c>
      <c r="BJ587" s="3" t="str">
        <f t="shared" si="515"/>
        <v>-</v>
      </c>
      <c r="BK587" s="3">
        <f t="shared" si="516"/>
        <v>308.69</v>
      </c>
      <c r="BL587" s="3">
        <f t="shared" si="517"/>
        <v>-43.92</v>
      </c>
      <c r="BM587" s="3">
        <f t="shared" si="518"/>
        <v>0.12860000000000002</v>
      </c>
    </row>
    <row r="588" spans="1:65" x14ac:dyDescent="0.3">
      <c r="A588" s="3" t="str">
        <f>'Forward collapse simulation'!B598</f>
        <v>1.29</v>
      </c>
      <c r="B588" s="3" t="str">
        <f>IF('Forward collapse simulation'!C598="","-",'Forward collapse simulation'!C598)</f>
        <v>-</v>
      </c>
      <c r="C588" s="3">
        <f>'Forward collapse simulation'!E598</f>
        <v>304.27</v>
      </c>
      <c r="D588" s="3">
        <f>'Forward collapse simulation'!AK598</f>
        <v>-25.59</v>
      </c>
      <c r="E588" s="84">
        <f>'Forward collapse simulation'!AL598</f>
        <v>1.857</v>
      </c>
      <c r="G588" s="3" t="str">
        <f t="shared" si="469"/>
        <v>1.29</v>
      </c>
      <c r="H588" s="3" t="str">
        <f t="shared" si="470"/>
        <v>-</v>
      </c>
      <c r="I588" s="3">
        <f t="shared" si="471"/>
        <v>304.27</v>
      </c>
      <c r="J588" s="3">
        <f t="shared" si="472"/>
        <v>-25.59</v>
      </c>
      <c r="K588" s="3">
        <f t="shared" si="473"/>
        <v>1.7641499999999999</v>
      </c>
      <c r="M588" s="3" t="str">
        <f t="shared" si="474"/>
        <v>1.29</v>
      </c>
      <c r="N588" s="3" t="str">
        <f t="shared" si="475"/>
        <v>-</v>
      </c>
      <c r="O588" s="3">
        <f t="shared" si="476"/>
        <v>304.27</v>
      </c>
      <c r="P588" s="3">
        <f t="shared" si="477"/>
        <v>-25.59</v>
      </c>
      <c r="Q588" s="3">
        <f t="shared" si="478"/>
        <v>1.6713</v>
      </c>
      <c r="R588" s="85"/>
      <c r="S588" s="3" t="str">
        <f t="shared" si="479"/>
        <v>1.29</v>
      </c>
      <c r="T588" s="3" t="str">
        <f t="shared" si="480"/>
        <v>-</v>
      </c>
      <c r="U588" s="3">
        <f t="shared" si="481"/>
        <v>304.27</v>
      </c>
      <c r="V588" s="3">
        <f t="shared" si="482"/>
        <v>-25.59</v>
      </c>
      <c r="W588" s="3">
        <f t="shared" si="483"/>
        <v>1.5784499999999999</v>
      </c>
      <c r="X588" s="85"/>
      <c r="Y588" s="3" t="str">
        <f t="shared" si="484"/>
        <v>1.29</v>
      </c>
      <c r="Z588" s="3" t="str">
        <f t="shared" si="485"/>
        <v>-</v>
      </c>
      <c r="AA588" s="3">
        <f t="shared" si="486"/>
        <v>304.27</v>
      </c>
      <c r="AB588" s="3">
        <f t="shared" si="487"/>
        <v>-25.59</v>
      </c>
      <c r="AC588" s="3">
        <f t="shared" si="488"/>
        <v>1.4856</v>
      </c>
      <c r="AE588" s="3" t="str">
        <f t="shared" si="489"/>
        <v>1.29</v>
      </c>
      <c r="AF588" s="3" t="str">
        <f t="shared" si="490"/>
        <v>-</v>
      </c>
      <c r="AG588" s="3">
        <f t="shared" si="491"/>
        <v>304.27</v>
      </c>
      <c r="AH588" s="3">
        <f t="shared" si="492"/>
        <v>-25.59</v>
      </c>
      <c r="AI588" s="3">
        <f t="shared" si="493"/>
        <v>1.3927499999999999</v>
      </c>
      <c r="AK588" s="3" t="str">
        <f t="shared" si="494"/>
        <v>1.29</v>
      </c>
      <c r="AL588" s="3" t="str">
        <f t="shared" si="495"/>
        <v>-</v>
      </c>
      <c r="AM588" s="3">
        <f t="shared" si="496"/>
        <v>304.27</v>
      </c>
      <c r="AN588" s="3">
        <f t="shared" si="497"/>
        <v>-25.59</v>
      </c>
      <c r="AO588" s="3">
        <f t="shared" si="498"/>
        <v>1.2998999999999998</v>
      </c>
      <c r="AQ588" s="3" t="str">
        <f t="shared" si="499"/>
        <v>1.29</v>
      </c>
      <c r="AR588" s="3" t="str">
        <f t="shared" si="500"/>
        <v>-</v>
      </c>
      <c r="AS588" s="3">
        <f t="shared" si="501"/>
        <v>304.27</v>
      </c>
      <c r="AT588" s="3">
        <f t="shared" si="502"/>
        <v>-25.59</v>
      </c>
      <c r="AU588" s="3">
        <f t="shared" si="503"/>
        <v>1.1141999999999999</v>
      </c>
      <c r="AW588" s="3" t="str">
        <f t="shared" si="504"/>
        <v>1.29</v>
      </c>
      <c r="AX588" s="3" t="str">
        <f t="shared" si="505"/>
        <v>-</v>
      </c>
      <c r="AY588" s="3">
        <f t="shared" si="506"/>
        <v>304.27</v>
      </c>
      <c r="AZ588" s="3">
        <f t="shared" si="507"/>
        <v>-25.59</v>
      </c>
      <c r="BA588" s="3">
        <f t="shared" si="508"/>
        <v>0.92849999999999999</v>
      </c>
      <c r="BC588" s="3" t="str">
        <f t="shared" si="509"/>
        <v>1.29</v>
      </c>
      <c r="BD588" s="3" t="str">
        <f t="shared" si="510"/>
        <v>-</v>
      </c>
      <c r="BE588" s="3">
        <f t="shared" si="511"/>
        <v>304.27</v>
      </c>
      <c r="BF588" s="3">
        <f t="shared" si="512"/>
        <v>-25.59</v>
      </c>
      <c r="BG588" s="3">
        <f t="shared" si="513"/>
        <v>0.55709999999999993</v>
      </c>
      <c r="BI588" s="3" t="str">
        <f t="shared" si="514"/>
        <v>1.29</v>
      </c>
      <c r="BJ588" s="3" t="str">
        <f t="shared" si="515"/>
        <v>-</v>
      </c>
      <c r="BK588" s="3">
        <f t="shared" si="516"/>
        <v>304.27</v>
      </c>
      <c r="BL588" s="3">
        <f t="shared" si="517"/>
        <v>-25.59</v>
      </c>
      <c r="BM588" s="3">
        <f t="shared" si="518"/>
        <v>0.1857</v>
      </c>
    </row>
    <row r="589" spans="1:65" x14ac:dyDescent="0.3">
      <c r="A589" s="3" t="str">
        <f>'Forward collapse simulation'!B599</f>
        <v>1.29</v>
      </c>
      <c r="B589" s="3" t="str">
        <f>IF('Forward collapse simulation'!C599="","-",'Forward collapse simulation'!C599)</f>
        <v>-</v>
      </c>
      <c r="C589" s="3">
        <f>'Forward collapse simulation'!E599</f>
        <v>305.41000000000003</v>
      </c>
      <c r="D589" s="3">
        <f>'Forward collapse simulation'!AK599</f>
        <v>-5.15</v>
      </c>
      <c r="E589" s="84">
        <f>'Forward collapse simulation'!AL599</f>
        <v>1.5389999999999999</v>
      </c>
      <c r="G589" s="3" t="str">
        <f t="shared" si="469"/>
        <v>1.29</v>
      </c>
      <c r="H589" s="3" t="str">
        <f t="shared" si="470"/>
        <v>-</v>
      </c>
      <c r="I589" s="3">
        <f t="shared" si="471"/>
        <v>305.41000000000003</v>
      </c>
      <c r="J589" s="3">
        <f t="shared" si="472"/>
        <v>-5.15</v>
      </c>
      <c r="K589" s="3">
        <f t="shared" si="473"/>
        <v>1.4620499999999998</v>
      </c>
      <c r="M589" s="3" t="str">
        <f t="shared" si="474"/>
        <v>1.29</v>
      </c>
      <c r="N589" s="3" t="str">
        <f t="shared" si="475"/>
        <v>-</v>
      </c>
      <c r="O589" s="3">
        <f t="shared" si="476"/>
        <v>305.41000000000003</v>
      </c>
      <c r="P589" s="3">
        <f t="shared" si="477"/>
        <v>-5.15</v>
      </c>
      <c r="Q589" s="3">
        <f t="shared" si="478"/>
        <v>1.3851</v>
      </c>
      <c r="R589" s="85"/>
      <c r="S589" s="3" t="str">
        <f t="shared" si="479"/>
        <v>1.29</v>
      </c>
      <c r="T589" s="3" t="str">
        <f t="shared" si="480"/>
        <v>-</v>
      </c>
      <c r="U589" s="3">
        <f t="shared" si="481"/>
        <v>305.41000000000003</v>
      </c>
      <c r="V589" s="3">
        <f t="shared" si="482"/>
        <v>-5.15</v>
      </c>
      <c r="W589" s="3">
        <f t="shared" si="483"/>
        <v>1.3081499999999999</v>
      </c>
      <c r="X589" s="85"/>
      <c r="Y589" s="3" t="str">
        <f t="shared" si="484"/>
        <v>1.29</v>
      </c>
      <c r="Z589" s="3" t="str">
        <f t="shared" si="485"/>
        <v>-</v>
      </c>
      <c r="AA589" s="3">
        <f t="shared" si="486"/>
        <v>305.41000000000003</v>
      </c>
      <c r="AB589" s="3">
        <f t="shared" si="487"/>
        <v>-5.15</v>
      </c>
      <c r="AC589" s="3">
        <f t="shared" si="488"/>
        <v>1.2312000000000001</v>
      </c>
      <c r="AE589" s="3" t="str">
        <f t="shared" si="489"/>
        <v>1.29</v>
      </c>
      <c r="AF589" s="3" t="str">
        <f t="shared" si="490"/>
        <v>-</v>
      </c>
      <c r="AG589" s="3">
        <f t="shared" si="491"/>
        <v>305.41000000000003</v>
      </c>
      <c r="AH589" s="3">
        <f t="shared" si="492"/>
        <v>-5.15</v>
      </c>
      <c r="AI589" s="3">
        <f t="shared" si="493"/>
        <v>1.15425</v>
      </c>
      <c r="AK589" s="3" t="str">
        <f t="shared" si="494"/>
        <v>1.29</v>
      </c>
      <c r="AL589" s="3" t="str">
        <f t="shared" si="495"/>
        <v>-</v>
      </c>
      <c r="AM589" s="3">
        <f t="shared" si="496"/>
        <v>305.41000000000003</v>
      </c>
      <c r="AN589" s="3">
        <f t="shared" si="497"/>
        <v>-5.15</v>
      </c>
      <c r="AO589" s="3">
        <f t="shared" si="498"/>
        <v>1.0772999999999999</v>
      </c>
      <c r="AQ589" s="3" t="str">
        <f t="shared" si="499"/>
        <v>1.29</v>
      </c>
      <c r="AR589" s="3" t="str">
        <f t="shared" si="500"/>
        <v>-</v>
      </c>
      <c r="AS589" s="3">
        <f t="shared" si="501"/>
        <v>305.41000000000003</v>
      </c>
      <c r="AT589" s="3">
        <f t="shared" si="502"/>
        <v>-5.15</v>
      </c>
      <c r="AU589" s="3">
        <f t="shared" si="503"/>
        <v>0.92339999999999989</v>
      </c>
      <c r="AW589" s="3" t="str">
        <f t="shared" si="504"/>
        <v>1.29</v>
      </c>
      <c r="AX589" s="3" t="str">
        <f t="shared" si="505"/>
        <v>-</v>
      </c>
      <c r="AY589" s="3">
        <f t="shared" si="506"/>
        <v>305.41000000000003</v>
      </c>
      <c r="AZ589" s="3">
        <f t="shared" si="507"/>
        <v>-5.15</v>
      </c>
      <c r="BA589" s="3">
        <f t="shared" si="508"/>
        <v>0.76949999999999996</v>
      </c>
      <c r="BC589" s="3" t="str">
        <f t="shared" si="509"/>
        <v>1.29</v>
      </c>
      <c r="BD589" s="3" t="str">
        <f t="shared" si="510"/>
        <v>-</v>
      </c>
      <c r="BE589" s="3">
        <f t="shared" si="511"/>
        <v>305.41000000000003</v>
      </c>
      <c r="BF589" s="3">
        <f t="shared" si="512"/>
        <v>-5.15</v>
      </c>
      <c r="BG589" s="3">
        <f t="shared" si="513"/>
        <v>0.46169999999999994</v>
      </c>
      <c r="BI589" s="3" t="str">
        <f t="shared" si="514"/>
        <v>1.29</v>
      </c>
      <c r="BJ589" s="3" t="str">
        <f t="shared" si="515"/>
        <v>-</v>
      </c>
      <c r="BK589" s="3">
        <f t="shared" si="516"/>
        <v>305.41000000000003</v>
      </c>
      <c r="BL589" s="3">
        <f t="shared" si="517"/>
        <v>-5.15</v>
      </c>
      <c r="BM589" s="3">
        <f t="shared" si="518"/>
        <v>0.15390000000000001</v>
      </c>
    </row>
    <row r="590" spans="1:65" x14ac:dyDescent="0.3">
      <c r="A590" s="3" t="str">
        <f>'Forward collapse simulation'!B600</f>
        <v>1.29</v>
      </c>
      <c r="B590" s="3" t="str">
        <f>IF('Forward collapse simulation'!C600="","-",'Forward collapse simulation'!C600)</f>
        <v>-</v>
      </c>
      <c r="C590" s="3">
        <f>'Forward collapse simulation'!E600</f>
        <v>309.27999999999997</v>
      </c>
      <c r="D590" s="3">
        <f ca="1">'Forward collapse simulation'!AK600</f>
        <v>75.209921235237729</v>
      </c>
      <c r="E590" s="84">
        <f ca="1">'Forward collapse simulation'!AL600</f>
        <v>5.0294269347719416</v>
      </c>
      <c r="G590" s="3" t="str">
        <f t="shared" si="469"/>
        <v>1.29</v>
      </c>
      <c r="H590" s="3" t="str">
        <f t="shared" si="470"/>
        <v>-</v>
      </c>
      <c r="I590" s="3">
        <f t="shared" si="471"/>
        <v>309.27999999999997</v>
      </c>
      <c r="J590" s="3">
        <f t="shared" ca="1" si="472"/>
        <v>75.209921235237729</v>
      </c>
      <c r="K590" s="3">
        <f t="shared" ca="1" si="473"/>
        <v>4.7779555880333442</v>
      </c>
      <c r="M590" s="3" t="str">
        <f t="shared" si="474"/>
        <v>1.29</v>
      </c>
      <c r="N590" s="3" t="str">
        <f t="shared" si="475"/>
        <v>-</v>
      </c>
      <c r="O590" s="3">
        <f t="shared" si="476"/>
        <v>309.27999999999997</v>
      </c>
      <c r="P590" s="3">
        <f t="shared" ca="1" si="477"/>
        <v>75.209921235237729</v>
      </c>
      <c r="Q590" s="3">
        <f t="shared" ca="1" si="478"/>
        <v>4.5264842412947477</v>
      </c>
      <c r="R590" s="85"/>
      <c r="S590" s="3" t="str">
        <f t="shared" si="479"/>
        <v>1.29</v>
      </c>
      <c r="T590" s="3" t="str">
        <f t="shared" si="480"/>
        <v>-</v>
      </c>
      <c r="U590" s="3">
        <f t="shared" si="481"/>
        <v>309.27999999999997</v>
      </c>
      <c r="V590" s="3">
        <f t="shared" ca="1" si="482"/>
        <v>75.209921235237729</v>
      </c>
      <c r="W590" s="3">
        <f t="shared" ca="1" si="483"/>
        <v>4.2750128945561503</v>
      </c>
      <c r="X590" s="85"/>
      <c r="Y590" s="3" t="str">
        <f t="shared" si="484"/>
        <v>1.29</v>
      </c>
      <c r="Z590" s="3" t="str">
        <f t="shared" si="485"/>
        <v>-</v>
      </c>
      <c r="AA590" s="3">
        <f t="shared" si="486"/>
        <v>309.27999999999997</v>
      </c>
      <c r="AB590" s="3">
        <f t="shared" ca="1" si="487"/>
        <v>75.209921235237729</v>
      </c>
      <c r="AC590" s="3">
        <f t="shared" ca="1" si="488"/>
        <v>4.0235415478175538</v>
      </c>
      <c r="AE590" s="3" t="str">
        <f t="shared" si="489"/>
        <v>1.29</v>
      </c>
      <c r="AF590" s="3" t="str">
        <f t="shared" si="490"/>
        <v>-</v>
      </c>
      <c r="AG590" s="3">
        <f t="shared" si="491"/>
        <v>309.27999999999997</v>
      </c>
      <c r="AH590" s="3">
        <f t="shared" ca="1" si="492"/>
        <v>75.209921235237729</v>
      </c>
      <c r="AI590" s="3">
        <f t="shared" ca="1" si="493"/>
        <v>3.7720702010789564</v>
      </c>
      <c r="AK590" s="3" t="str">
        <f t="shared" si="494"/>
        <v>1.29</v>
      </c>
      <c r="AL590" s="3" t="str">
        <f t="shared" si="495"/>
        <v>-</v>
      </c>
      <c r="AM590" s="3">
        <f t="shared" si="496"/>
        <v>309.27999999999997</v>
      </c>
      <c r="AN590" s="3">
        <f t="shared" ca="1" si="497"/>
        <v>75.209921235237729</v>
      </c>
      <c r="AO590" s="3">
        <f t="shared" ca="1" si="498"/>
        <v>3.520598854340359</v>
      </c>
      <c r="AQ590" s="3" t="str">
        <f t="shared" si="499"/>
        <v>1.29</v>
      </c>
      <c r="AR590" s="3" t="str">
        <f t="shared" si="500"/>
        <v>-</v>
      </c>
      <c r="AS590" s="3">
        <f t="shared" si="501"/>
        <v>309.27999999999997</v>
      </c>
      <c r="AT590" s="3">
        <f t="shared" ca="1" si="502"/>
        <v>75.209921235237729</v>
      </c>
      <c r="AU590" s="3">
        <f t="shared" ca="1" si="503"/>
        <v>3.0176561608631647</v>
      </c>
      <c r="AW590" s="3" t="str">
        <f t="shared" si="504"/>
        <v>1.29</v>
      </c>
      <c r="AX590" s="3" t="str">
        <f t="shared" si="505"/>
        <v>-</v>
      </c>
      <c r="AY590" s="3">
        <f t="shared" si="506"/>
        <v>309.27999999999997</v>
      </c>
      <c r="AZ590" s="3">
        <f t="shared" ca="1" si="507"/>
        <v>75.209921235237729</v>
      </c>
      <c r="BA590" s="3">
        <f t="shared" ca="1" si="508"/>
        <v>2.5147134673859708</v>
      </c>
      <c r="BC590" s="3" t="str">
        <f t="shared" si="509"/>
        <v>1.29</v>
      </c>
      <c r="BD590" s="3" t="str">
        <f t="shared" si="510"/>
        <v>-</v>
      </c>
      <c r="BE590" s="3">
        <f t="shared" si="511"/>
        <v>309.27999999999997</v>
      </c>
      <c r="BF590" s="3">
        <f t="shared" ca="1" si="512"/>
        <v>75.209921235237729</v>
      </c>
      <c r="BG590" s="3">
        <f t="shared" ca="1" si="513"/>
        <v>1.5088280804315823</v>
      </c>
      <c r="BI590" s="3" t="str">
        <f t="shared" si="514"/>
        <v>1.29</v>
      </c>
      <c r="BJ590" s="3" t="str">
        <f t="shared" si="515"/>
        <v>-</v>
      </c>
      <c r="BK590" s="3">
        <f t="shared" si="516"/>
        <v>309.27999999999997</v>
      </c>
      <c r="BL590" s="3">
        <f t="shared" ca="1" si="517"/>
        <v>75.209921235237729</v>
      </c>
      <c r="BM590" s="3">
        <f t="shared" ca="1" si="518"/>
        <v>0.50294269347719422</v>
      </c>
    </row>
    <row r="591" spans="1:65" x14ac:dyDescent="0.3">
      <c r="A591" s="3" t="str">
        <f>'Forward collapse simulation'!B601</f>
        <v>1.29</v>
      </c>
      <c r="B591" s="3" t="str">
        <f>IF('Forward collapse simulation'!C601="","-",'Forward collapse simulation'!C601)</f>
        <v>-</v>
      </c>
      <c r="C591" s="3">
        <f>'Forward collapse simulation'!E601</f>
        <v>319.35000000000002</v>
      </c>
      <c r="D591" s="3">
        <f ca="1">'Forward collapse simulation'!AK601</f>
        <v>83.073123571546617</v>
      </c>
      <c r="E591" s="84">
        <f ca="1">'Forward collapse simulation'!AL601</f>
        <v>5.1041160010825894</v>
      </c>
      <c r="G591" s="3" t="str">
        <f t="shared" si="469"/>
        <v>1.29</v>
      </c>
      <c r="H591" s="3" t="str">
        <f t="shared" si="470"/>
        <v>-</v>
      </c>
      <c r="I591" s="3">
        <f t="shared" si="471"/>
        <v>319.35000000000002</v>
      </c>
      <c r="J591" s="3">
        <f t="shared" ca="1" si="472"/>
        <v>83.073123571546617</v>
      </c>
      <c r="K591" s="3">
        <f t="shared" ca="1" si="473"/>
        <v>4.8489102010284597</v>
      </c>
      <c r="M591" s="3" t="str">
        <f t="shared" si="474"/>
        <v>1.29</v>
      </c>
      <c r="N591" s="3" t="str">
        <f t="shared" si="475"/>
        <v>-</v>
      </c>
      <c r="O591" s="3">
        <f t="shared" si="476"/>
        <v>319.35000000000002</v>
      </c>
      <c r="P591" s="3">
        <f t="shared" ca="1" si="477"/>
        <v>83.073123571546617</v>
      </c>
      <c r="Q591" s="3">
        <f t="shared" ca="1" si="478"/>
        <v>4.5937044009743309</v>
      </c>
      <c r="R591" s="85"/>
      <c r="S591" s="3" t="str">
        <f t="shared" si="479"/>
        <v>1.29</v>
      </c>
      <c r="T591" s="3" t="str">
        <f t="shared" si="480"/>
        <v>-</v>
      </c>
      <c r="U591" s="3">
        <f t="shared" si="481"/>
        <v>319.35000000000002</v>
      </c>
      <c r="V591" s="3">
        <f t="shared" ca="1" si="482"/>
        <v>83.073123571546617</v>
      </c>
      <c r="W591" s="3">
        <f t="shared" ca="1" si="483"/>
        <v>4.3384986009202011</v>
      </c>
      <c r="X591" s="85"/>
      <c r="Y591" s="3" t="str">
        <f t="shared" si="484"/>
        <v>1.29</v>
      </c>
      <c r="Z591" s="3" t="str">
        <f t="shared" si="485"/>
        <v>-</v>
      </c>
      <c r="AA591" s="3">
        <f t="shared" si="486"/>
        <v>319.35000000000002</v>
      </c>
      <c r="AB591" s="3">
        <f t="shared" ca="1" si="487"/>
        <v>83.073123571546617</v>
      </c>
      <c r="AC591" s="3">
        <f t="shared" ca="1" si="488"/>
        <v>4.0832928008660714</v>
      </c>
      <c r="AE591" s="3" t="str">
        <f t="shared" si="489"/>
        <v>1.29</v>
      </c>
      <c r="AF591" s="3" t="str">
        <f t="shared" si="490"/>
        <v>-</v>
      </c>
      <c r="AG591" s="3">
        <f t="shared" si="491"/>
        <v>319.35000000000002</v>
      </c>
      <c r="AH591" s="3">
        <f t="shared" ca="1" si="492"/>
        <v>83.073123571546617</v>
      </c>
      <c r="AI591" s="3">
        <f t="shared" ca="1" si="493"/>
        <v>3.8280870008119421</v>
      </c>
      <c r="AK591" s="3" t="str">
        <f t="shared" si="494"/>
        <v>1.29</v>
      </c>
      <c r="AL591" s="3" t="str">
        <f t="shared" si="495"/>
        <v>-</v>
      </c>
      <c r="AM591" s="3">
        <f t="shared" si="496"/>
        <v>319.35000000000002</v>
      </c>
      <c r="AN591" s="3">
        <f t="shared" ca="1" si="497"/>
        <v>83.073123571546617</v>
      </c>
      <c r="AO591" s="3">
        <f t="shared" ca="1" si="498"/>
        <v>3.5728812007578123</v>
      </c>
      <c r="AQ591" s="3" t="str">
        <f t="shared" si="499"/>
        <v>1.29</v>
      </c>
      <c r="AR591" s="3" t="str">
        <f t="shared" si="500"/>
        <v>-</v>
      </c>
      <c r="AS591" s="3">
        <f t="shared" si="501"/>
        <v>319.35000000000002</v>
      </c>
      <c r="AT591" s="3">
        <f t="shared" ca="1" si="502"/>
        <v>83.073123571546617</v>
      </c>
      <c r="AU591" s="3">
        <f t="shared" ca="1" si="503"/>
        <v>3.0624696006495538</v>
      </c>
      <c r="AW591" s="3" t="str">
        <f t="shared" si="504"/>
        <v>1.29</v>
      </c>
      <c r="AX591" s="3" t="str">
        <f t="shared" si="505"/>
        <v>-</v>
      </c>
      <c r="AY591" s="3">
        <f t="shared" si="506"/>
        <v>319.35000000000002</v>
      </c>
      <c r="AZ591" s="3">
        <f t="shared" ca="1" si="507"/>
        <v>83.073123571546617</v>
      </c>
      <c r="BA591" s="3">
        <f t="shared" ca="1" si="508"/>
        <v>2.5520580005412947</v>
      </c>
      <c r="BC591" s="3" t="str">
        <f t="shared" si="509"/>
        <v>1.29</v>
      </c>
      <c r="BD591" s="3" t="str">
        <f t="shared" si="510"/>
        <v>-</v>
      </c>
      <c r="BE591" s="3">
        <f t="shared" si="511"/>
        <v>319.35000000000002</v>
      </c>
      <c r="BF591" s="3">
        <f t="shared" ca="1" si="512"/>
        <v>83.073123571546617</v>
      </c>
      <c r="BG591" s="3">
        <f t="shared" ca="1" si="513"/>
        <v>1.5312348003247769</v>
      </c>
      <c r="BI591" s="3" t="str">
        <f t="shared" si="514"/>
        <v>1.29</v>
      </c>
      <c r="BJ591" s="3" t="str">
        <f t="shared" si="515"/>
        <v>-</v>
      </c>
      <c r="BK591" s="3">
        <f t="shared" si="516"/>
        <v>319.35000000000002</v>
      </c>
      <c r="BL591" s="3">
        <f t="shared" ca="1" si="517"/>
        <v>83.073123571546617</v>
      </c>
      <c r="BM591" s="3">
        <f t="shared" ca="1" si="518"/>
        <v>0.51041160010825892</v>
      </c>
    </row>
    <row r="592" spans="1:65" x14ac:dyDescent="0.3">
      <c r="A592" s="3" t="str">
        <f>'Forward collapse simulation'!B602</f>
        <v>1.29</v>
      </c>
      <c r="B592" s="3" t="str">
        <f>IF('Forward collapse simulation'!C602="","-",'Forward collapse simulation'!C602)</f>
        <v>-</v>
      </c>
      <c r="C592" s="3">
        <f>'Forward collapse simulation'!E602</f>
        <v>326.31</v>
      </c>
      <c r="D592" s="3">
        <f ca="1">'Forward collapse simulation'!AK602</f>
        <v>85.508602124544012</v>
      </c>
      <c r="E592" s="84">
        <f ca="1">'Forward collapse simulation'!AL602</f>
        <v>6.0786365526896491</v>
      </c>
      <c r="G592" s="3" t="str">
        <f t="shared" si="469"/>
        <v>1.29</v>
      </c>
      <c r="H592" s="3" t="str">
        <f t="shared" si="470"/>
        <v>-</v>
      </c>
      <c r="I592" s="3">
        <f t="shared" si="471"/>
        <v>326.31</v>
      </c>
      <c r="J592" s="3">
        <f t="shared" ca="1" si="472"/>
        <v>85.508602124544012</v>
      </c>
      <c r="K592" s="3">
        <f t="shared" ca="1" si="473"/>
        <v>5.774704725055166</v>
      </c>
      <c r="M592" s="3" t="str">
        <f t="shared" si="474"/>
        <v>1.29</v>
      </c>
      <c r="N592" s="3" t="str">
        <f t="shared" si="475"/>
        <v>-</v>
      </c>
      <c r="O592" s="3">
        <f t="shared" si="476"/>
        <v>326.31</v>
      </c>
      <c r="P592" s="3">
        <f t="shared" ca="1" si="477"/>
        <v>85.508602124544012</v>
      </c>
      <c r="Q592" s="3">
        <f t="shared" ca="1" si="478"/>
        <v>5.4707728974206846</v>
      </c>
      <c r="R592" s="85"/>
      <c r="S592" s="3" t="str">
        <f t="shared" si="479"/>
        <v>1.29</v>
      </c>
      <c r="T592" s="3" t="str">
        <f t="shared" si="480"/>
        <v>-</v>
      </c>
      <c r="U592" s="3">
        <f t="shared" si="481"/>
        <v>326.31</v>
      </c>
      <c r="V592" s="3">
        <f t="shared" ca="1" si="482"/>
        <v>85.508602124544012</v>
      </c>
      <c r="W592" s="3">
        <f t="shared" ca="1" si="483"/>
        <v>5.1668410697862015</v>
      </c>
      <c r="X592" s="85"/>
      <c r="Y592" s="3" t="str">
        <f t="shared" si="484"/>
        <v>1.29</v>
      </c>
      <c r="Z592" s="3" t="str">
        <f t="shared" si="485"/>
        <v>-</v>
      </c>
      <c r="AA592" s="3">
        <f t="shared" si="486"/>
        <v>326.31</v>
      </c>
      <c r="AB592" s="3">
        <f t="shared" ca="1" si="487"/>
        <v>85.508602124544012</v>
      </c>
      <c r="AC592" s="3">
        <f t="shared" ca="1" si="488"/>
        <v>4.8629092421517193</v>
      </c>
      <c r="AE592" s="3" t="str">
        <f t="shared" si="489"/>
        <v>1.29</v>
      </c>
      <c r="AF592" s="3" t="str">
        <f t="shared" si="490"/>
        <v>-</v>
      </c>
      <c r="AG592" s="3">
        <f t="shared" si="491"/>
        <v>326.31</v>
      </c>
      <c r="AH592" s="3">
        <f t="shared" ca="1" si="492"/>
        <v>85.508602124544012</v>
      </c>
      <c r="AI592" s="3">
        <f t="shared" ca="1" si="493"/>
        <v>4.558977414517237</v>
      </c>
      <c r="AK592" s="3" t="str">
        <f t="shared" si="494"/>
        <v>1.29</v>
      </c>
      <c r="AL592" s="3" t="str">
        <f t="shared" si="495"/>
        <v>-</v>
      </c>
      <c r="AM592" s="3">
        <f t="shared" si="496"/>
        <v>326.31</v>
      </c>
      <c r="AN592" s="3">
        <f t="shared" ca="1" si="497"/>
        <v>85.508602124544012</v>
      </c>
      <c r="AO592" s="3">
        <f t="shared" ca="1" si="498"/>
        <v>4.2550455868827539</v>
      </c>
      <c r="AQ592" s="3" t="str">
        <f t="shared" si="499"/>
        <v>1.29</v>
      </c>
      <c r="AR592" s="3" t="str">
        <f t="shared" si="500"/>
        <v>-</v>
      </c>
      <c r="AS592" s="3">
        <f t="shared" si="501"/>
        <v>326.31</v>
      </c>
      <c r="AT592" s="3">
        <f t="shared" ca="1" si="502"/>
        <v>85.508602124544012</v>
      </c>
      <c r="AU592" s="3">
        <f t="shared" ca="1" si="503"/>
        <v>3.6471819316137895</v>
      </c>
      <c r="AW592" s="3" t="str">
        <f t="shared" si="504"/>
        <v>1.29</v>
      </c>
      <c r="AX592" s="3" t="str">
        <f t="shared" si="505"/>
        <v>-</v>
      </c>
      <c r="AY592" s="3">
        <f t="shared" si="506"/>
        <v>326.31</v>
      </c>
      <c r="AZ592" s="3">
        <f t="shared" ca="1" si="507"/>
        <v>85.508602124544012</v>
      </c>
      <c r="BA592" s="3">
        <f t="shared" ca="1" si="508"/>
        <v>3.0393182763448245</v>
      </c>
      <c r="BC592" s="3" t="str">
        <f t="shared" si="509"/>
        <v>1.29</v>
      </c>
      <c r="BD592" s="3" t="str">
        <f t="shared" si="510"/>
        <v>-</v>
      </c>
      <c r="BE592" s="3">
        <f t="shared" si="511"/>
        <v>326.31</v>
      </c>
      <c r="BF592" s="3">
        <f t="shared" ca="1" si="512"/>
        <v>85.508602124544012</v>
      </c>
      <c r="BG592" s="3">
        <f t="shared" ca="1" si="513"/>
        <v>1.8235909658068947</v>
      </c>
      <c r="BI592" s="3" t="str">
        <f t="shared" si="514"/>
        <v>1.29</v>
      </c>
      <c r="BJ592" s="3" t="str">
        <f t="shared" si="515"/>
        <v>-</v>
      </c>
      <c r="BK592" s="3">
        <f t="shared" si="516"/>
        <v>326.31</v>
      </c>
      <c r="BL592" s="3">
        <f t="shared" ca="1" si="517"/>
        <v>85.508602124544012</v>
      </c>
      <c r="BM592" s="3">
        <f t="shared" ca="1" si="518"/>
        <v>0.60786365526896491</v>
      </c>
    </row>
    <row r="593" spans="1:65" x14ac:dyDescent="0.3">
      <c r="A593" s="3" t="str">
        <f>'Forward collapse simulation'!B603</f>
        <v>1.29</v>
      </c>
      <c r="B593" s="3" t="str">
        <f>IF('Forward collapse simulation'!C603="","-",'Forward collapse simulation'!C603)</f>
        <v>-</v>
      </c>
      <c r="C593" s="3">
        <f>'Forward collapse simulation'!E603</f>
        <v>2.83</v>
      </c>
      <c r="D593" s="3">
        <f ca="1">'Forward collapse simulation'!AK603</f>
        <v>87.995929047793865</v>
      </c>
      <c r="E593" s="84">
        <f ca="1">'Forward collapse simulation'!AL603</f>
        <v>7.5315093085397686</v>
      </c>
      <c r="G593" s="3" t="str">
        <f t="shared" si="469"/>
        <v>1.29</v>
      </c>
      <c r="H593" s="3" t="str">
        <f t="shared" si="470"/>
        <v>-</v>
      </c>
      <c r="I593" s="3">
        <f t="shared" si="471"/>
        <v>2.83</v>
      </c>
      <c r="J593" s="3">
        <f t="shared" ca="1" si="472"/>
        <v>87.995929047793865</v>
      </c>
      <c r="K593" s="3">
        <f t="shared" ca="1" si="473"/>
        <v>7.1549338431127802</v>
      </c>
      <c r="M593" s="3" t="str">
        <f t="shared" si="474"/>
        <v>1.29</v>
      </c>
      <c r="N593" s="3" t="str">
        <f t="shared" si="475"/>
        <v>-</v>
      </c>
      <c r="O593" s="3">
        <f t="shared" si="476"/>
        <v>2.83</v>
      </c>
      <c r="P593" s="3">
        <f t="shared" ca="1" si="477"/>
        <v>87.995929047793865</v>
      </c>
      <c r="Q593" s="3">
        <f t="shared" ca="1" si="478"/>
        <v>6.7783583776857919</v>
      </c>
      <c r="R593" s="85"/>
      <c r="S593" s="3" t="str">
        <f t="shared" si="479"/>
        <v>1.29</v>
      </c>
      <c r="T593" s="3" t="str">
        <f t="shared" si="480"/>
        <v>-</v>
      </c>
      <c r="U593" s="3">
        <f t="shared" si="481"/>
        <v>2.83</v>
      </c>
      <c r="V593" s="3">
        <f t="shared" ca="1" si="482"/>
        <v>87.995929047793865</v>
      </c>
      <c r="W593" s="3">
        <f t="shared" ca="1" si="483"/>
        <v>6.4017829122588035</v>
      </c>
      <c r="X593" s="85"/>
      <c r="Y593" s="3" t="str">
        <f t="shared" si="484"/>
        <v>1.29</v>
      </c>
      <c r="Z593" s="3" t="str">
        <f t="shared" si="485"/>
        <v>-</v>
      </c>
      <c r="AA593" s="3">
        <f t="shared" si="486"/>
        <v>2.83</v>
      </c>
      <c r="AB593" s="3">
        <f t="shared" ca="1" si="487"/>
        <v>87.995929047793865</v>
      </c>
      <c r="AC593" s="3">
        <f t="shared" ca="1" si="488"/>
        <v>6.0252074468318151</v>
      </c>
      <c r="AE593" s="3" t="str">
        <f t="shared" si="489"/>
        <v>1.29</v>
      </c>
      <c r="AF593" s="3" t="str">
        <f t="shared" si="490"/>
        <v>-</v>
      </c>
      <c r="AG593" s="3">
        <f t="shared" si="491"/>
        <v>2.83</v>
      </c>
      <c r="AH593" s="3">
        <f t="shared" ca="1" si="492"/>
        <v>87.995929047793865</v>
      </c>
      <c r="AI593" s="3">
        <f t="shared" ca="1" si="493"/>
        <v>5.6486319814048267</v>
      </c>
      <c r="AK593" s="3" t="str">
        <f t="shared" si="494"/>
        <v>1.29</v>
      </c>
      <c r="AL593" s="3" t="str">
        <f t="shared" si="495"/>
        <v>-</v>
      </c>
      <c r="AM593" s="3">
        <f t="shared" si="496"/>
        <v>2.83</v>
      </c>
      <c r="AN593" s="3">
        <f t="shared" ca="1" si="497"/>
        <v>87.995929047793865</v>
      </c>
      <c r="AO593" s="3">
        <f t="shared" ca="1" si="498"/>
        <v>5.2720565159778374</v>
      </c>
      <c r="AQ593" s="3" t="str">
        <f t="shared" si="499"/>
        <v>1.29</v>
      </c>
      <c r="AR593" s="3" t="str">
        <f t="shared" si="500"/>
        <v>-</v>
      </c>
      <c r="AS593" s="3">
        <f t="shared" si="501"/>
        <v>2.83</v>
      </c>
      <c r="AT593" s="3">
        <f t="shared" ca="1" si="502"/>
        <v>87.995929047793865</v>
      </c>
      <c r="AU593" s="3">
        <f t="shared" ca="1" si="503"/>
        <v>4.5189055851238606</v>
      </c>
      <c r="AW593" s="3" t="str">
        <f t="shared" si="504"/>
        <v>1.29</v>
      </c>
      <c r="AX593" s="3" t="str">
        <f t="shared" si="505"/>
        <v>-</v>
      </c>
      <c r="AY593" s="3">
        <f t="shared" si="506"/>
        <v>2.83</v>
      </c>
      <c r="AZ593" s="3">
        <f t="shared" ca="1" si="507"/>
        <v>87.995929047793865</v>
      </c>
      <c r="BA593" s="3">
        <f t="shared" ca="1" si="508"/>
        <v>3.7657546542698843</v>
      </c>
      <c r="BC593" s="3" t="str">
        <f t="shared" si="509"/>
        <v>1.29</v>
      </c>
      <c r="BD593" s="3" t="str">
        <f t="shared" si="510"/>
        <v>-</v>
      </c>
      <c r="BE593" s="3">
        <f t="shared" si="511"/>
        <v>2.83</v>
      </c>
      <c r="BF593" s="3">
        <f t="shared" ca="1" si="512"/>
        <v>87.995929047793865</v>
      </c>
      <c r="BG593" s="3">
        <f t="shared" ca="1" si="513"/>
        <v>2.2594527925619303</v>
      </c>
      <c r="BI593" s="3" t="str">
        <f t="shared" si="514"/>
        <v>1.29</v>
      </c>
      <c r="BJ593" s="3" t="str">
        <f t="shared" si="515"/>
        <v>-</v>
      </c>
      <c r="BK593" s="3">
        <f t="shared" si="516"/>
        <v>2.83</v>
      </c>
      <c r="BL593" s="3">
        <f t="shared" ca="1" si="517"/>
        <v>87.995929047793865</v>
      </c>
      <c r="BM593" s="3">
        <f t="shared" ca="1" si="518"/>
        <v>0.75315093085397689</v>
      </c>
    </row>
    <row r="594" spans="1:65" x14ac:dyDescent="0.3">
      <c r="A594" s="3" t="str">
        <f>'Forward collapse simulation'!B604</f>
        <v>1.29</v>
      </c>
      <c r="B594" s="3" t="str">
        <f>IF('Forward collapse simulation'!C604="","-",'Forward collapse simulation'!C604)</f>
        <v>-</v>
      </c>
      <c r="C594" s="3">
        <f>'Forward collapse simulation'!E604</f>
        <v>82.95</v>
      </c>
      <c r="D594" s="3">
        <f ca="1">'Forward collapse simulation'!AK604</f>
        <v>87.518666905679794</v>
      </c>
      <c r="E594" s="84">
        <f ca="1">'Forward collapse simulation'!AL604</f>
        <v>8.6549928504444562</v>
      </c>
      <c r="G594" s="3" t="str">
        <f t="shared" si="469"/>
        <v>1.29</v>
      </c>
      <c r="H594" s="3" t="str">
        <f t="shared" si="470"/>
        <v>-</v>
      </c>
      <c r="I594" s="3">
        <f t="shared" si="471"/>
        <v>82.95</v>
      </c>
      <c r="J594" s="3">
        <f t="shared" ca="1" si="472"/>
        <v>87.518666905679794</v>
      </c>
      <c r="K594" s="3">
        <f t="shared" ca="1" si="473"/>
        <v>8.222243207922233</v>
      </c>
      <c r="M594" s="3" t="str">
        <f t="shared" si="474"/>
        <v>1.29</v>
      </c>
      <c r="N594" s="3" t="str">
        <f t="shared" si="475"/>
        <v>-</v>
      </c>
      <c r="O594" s="3">
        <f t="shared" si="476"/>
        <v>82.95</v>
      </c>
      <c r="P594" s="3">
        <f t="shared" ca="1" si="477"/>
        <v>87.518666905679794</v>
      </c>
      <c r="Q594" s="3">
        <f t="shared" ca="1" si="478"/>
        <v>7.7894935654000106</v>
      </c>
      <c r="R594" s="85"/>
      <c r="S594" s="3" t="str">
        <f t="shared" si="479"/>
        <v>1.29</v>
      </c>
      <c r="T594" s="3" t="str">
        <f t="shared" si="480"/>
        <v>-</v>
      </c>
      <c r="U594" s="3">
        <f t="shared" si="481"/>
        <v>82.95</v>
      </c>
      <c r="V594" s="3">
        <f t="shared" ca="1" si="482"/>
        <v>87.518666905679794</v>
      </c>
      <c r="W594" s="3">
        <f t="shared" ca="1" si="483"/>
        <v>7.3567439228777873</v>
      </c>
      <c r="X594" s="85"/>
      <c r="Y594" s="3" t="str">
        <f t="shared" si="484"/>
        <v>1.29</v>
      </c>
      <c r="Z594" s="3" t="str">
        <f t="shared" si="485"/>
        <v>-</v>
      </c>
      <c r="AA594" s="3">
        <f t="shared" si="486"/>
        <v>82.95</v>
      </c>
      <c r="AB594" s="3">
        <f t="shared" ca="1" si="487"/>
        <v>87.518666905679794</v>
      </c>
      <c r="AC594" s="3">
        <f t="shared" ca="1" si="488"/>
        <v>6.923994280355565</v>
      </c>
      <c r="AE594" s="3" t="str">
        <f t="shared" si="489"/>
        <v>1.29</v>
      </c>
      <c r="AF594" s="3" t="str">
        <f t="shared" si="490"/>
        <v>-</v>
      </c>
      <c r="AG594" s="3">
        <f t="shared" si="491"/>
        <v>82.95</v>
      </c>
      <c r="AH594" s="3">
        <f t="shared" ca="1" si="492"/>
        <v>87.518666905679794</v>
      </c>
      <c r="AI594" s="3">
        <f t="shared" ca="1" si="493"/>
        <v>6.4912446378333417</v>
      </c>
      <c r="AK594" s="3" t="str">
        <f t="shared" si="494"/>
        <v>1.29</v>
      </c>
      <c r="AL594" s="3" t="str">
        <f t="shared" si="495"/>
        <v>-</v>
      </c>
      <c r="AM594" s="3">
        <f t="shared" si="496"/>
        <v>82.95</v>
      </c>
      <c r="AN594" s="3">
        <f t="shared" ca="1" si="497"/>
        <v>87.518666905679794</v>
      </c>
      <c r="AO594" s="3">
        <f t="shared" ca="1" si="498"/>
        <v>6.0584949953111193</v>
      </c>
      <c r="AQ594" s="3" t="str">
        <f t="shared" si="499"/>
        <v>1.29</v>
      </c>
      <c r="AR594" s="3" t="str">
        <f t="shared" si="500"/>
        <v>-</v>
      </c>
      <c r="AS594" s="3">
        <f t="shared" si="501"/>
        <v>82.95</v>
      </c>
      <c r="AT594" s="3">
        <f t="shared" ca="1" si="502"/>
        <v>87.518666905679794</v>
      </c>
      <c r="AU594" s="3">
        <f t="shared" ca="1" si="503"/>
        <v>5.1929957102666737</v>
      </c>
      <c r="AW594" s="3" t="str">
        <f t="shared" si="504"/>
        <v>1.29</v>
      </c>
      <c r="AX594" s="3" t="str">
        <f t="shared" si="505"/>
        <v>-</v>
      </c>
      <c r="AY594" s="3">
        <f t="shared" si="506"/>
        <v>82.95</v>
      </c>
      <c r="AZ594" s="3">
        <f t="shared" ca="1" si="507"/>
        <v>87.518666905679794</v>
      </c>
      <c r="BA594" s="3">
        <f t="shared" ca="1" si="508"/>
        <v>4.3274964252222281</v>
      </c>
      <c r="BC594" s="3" t="str">
        <f t="shared" si="509"/>
        <v>1.29</v>
      </c>
      <c r="BD594" s="3" t="str">
        <f t="shared" si="510"/>
        <v>-</v>
      </c>
      <c r="BE594" s="3">
        <f t="shared" si="511"/>
        <v>82.95</v>
      </c>
      <c r="BF594" s="3">
        <f t="shared" ca="1" si="512"/>
        <v>87.518666905679794</v>
      </c>
      <c r="BG594" s="3">
        <f t="shared" ca="1" si="513"/>
        <v>2.5964978551333369</v>
      </c>
      <c r="BI594" s="3" t="str">
        <f t="shared" si="514"/>
        <v>1.29</v>
      </c>
      <c r="BJ594" s="3" t="str">
        <f t="shared" si="515"/>
        <v>-</v>
      </c>
      <c r="BK594" s="3">
        <f t="shared" si="516"/>
        <v>82.95</v>
      </c>
      <c r="BL594" s="3">
        <f t="shared" ca="1" si="517"/>
        <v>87.518666905679794</v>
      </c>
      <c r="BM594" s="3">
        <f t="shared" ca="1" si="518"/>
        <v>0.86549928504444562</v>
      </c>
    </row>
    <row r="595" spans="1:65" x14ac:dyDescent="0.3">
      <c r="A595" s="3" t="str">
        <f>'Forward collapse simulation'!B605</f>
        <v>1.29</v>
      </c>
      <c r="B595" s="3" t="str">
        <f>IF('Forward collapse simulation'!C605="","-",'Forward collapse simulation'!C605)</f>
        <v>-</v>
      </c>
      <c r="C595" s="3">
        <f>'Forward collapse simulation'!E605</f>
        <v>112.47</v>
      </c>
      <c r="D595" s="3">
        <f ca="1">'Forward collapse simulation'!AK605</f>
        <v>84.035713000257601</v>
      </c>
      <c r="E595" s="84">
        <f ca="1">'Forward collapse simulation'!AL605</f>
        <v>7.9565869629158552</v>
      </c>
      <c r="G595" s="3" t="str">
        <f t="shared" si="469"/>
        <v>1.29</v>
      </c>
      <c r="H595" s="3" t="str">
        <f t="shared" si="470"/>
        <v>-</v>
      </c>
      <c r="I595" s="3">
        <f t="shared" si="471"/>
        <v>112.47</v>
      </c>
      <c r="J595" s="3">
        <f t="shared" ca="1" si="472"/>
        <v>84.035713000257601</v>
      </c>
      <c r="K595" s="3">
        <f t="shared" ca="1" si="473"/>
        <v>7.5587576147700624</v>
      </c>
      <c r="M595" s="3" t="str">
        <f t="shared" si="474"/>
        <v>1.29</v>
      </c>
      <c r="N595" s="3" t="str">
        <f t="shared" si="475"/>
        <v>-</v>
      </c>
      <c r="O595" s="3">
        <f t="shared" si="476"/>
        <v>112.47</v>
      </c>
      <c r="P595" s="3">
        <f t="shared" ca="1" si="477"/>
        <v>84.035713000257601</v>
      </c>
      <c r="Q595" s="3">
        <f t="shared" ca="1" si="478"/>
        <v>7.1609282666242695</v>
      </c>
      <c r="R595" s="85"/>
      <c r="S595" s="3" t="str">
        <f t="shared" si="479"/>
        <v>1.29</v>
      </c>
      <c r="T595" s="3" t="str">
        <f t="shared" si="480"/>
        <v>-</v>
      </c>
      <c r="U595" s="3">
        <f t="shared" si="481"/>
        <v>112.47</v>
      </c>
      <c r="V595" s="3">
        <f t="shared" ca="1" si="482"/>
        <v>84.035713000257601</v>
      </c>
      <c r="W595" s="3">
        <f t="shared" ca="1" si="483"/>
        <v>6.7630989184784767</v>
      </c>
      <c r="X595" s="85"/>
      <c r="Y595" s="3" t="str">
        <f t="shared" si="484"/>
        <v>1.29</v>
      </c>
      <c r="Z595" s="3" t="str">
        <f t="shared" si="485"/>
        <v>-</v>
      </c>
      <c r="AA595" s="3">
        <f t="shared" si="486"/>
        <v>112.47</v>
      </c>
      <c r="AB595" s="3">
        <f t="shared" ca="1" si="487"/>
        <v>84.035713000257601</v>
      </c>
      <c r="AC595" s="3">
        <f t="shared" ca="1" si="488"/>
        <v>6.3652695703326847</v>
      </c>
      <c r="AE595" s="3" t="str">
        <f t="shared" si="489"/>
        <v>1.29</v>
      </c>
      <c r="AF595" s="3" t="str">
        <f t="shared" si="490"/>
        <v>-</v>
      </c>
      <c r="AG595" s="3">
        <f t="shared" si="491"/>
        <v>112.47</v>
      </c>
      <c r="AH595" s="3">
        <f t="shared" ca="1" si="492"/>
        <v>84.035713000257601</v>
      </c>
      <c r="AI595" s="3">
        <f t="shared" ca="1" si="493"/>
        <v>5.967440222186891</v>
      </c>
      <c r="AK595" s="3" t="str">
        <f t="shared" si="494"/>
        <v>1.29</v>
      </c>
      <c r="AL595" s="3" t="str">
        <f t="shared" si="495"/>
        <v>-</v>
      </c>
      <c r="AM595" s="3">
        <f t="shared" si="496"/>
        <v>112.47</v>
      </c>
      <c r="AN595" s="3">
        <f t="shared" ca="1" si="497"/>
        <v>84.035713000257601</v>
      </c>
      <c r="AO595" s="3">
        <f t="shared" ca="1" si="498"/>
        <v>5.5696108740410981</v>
      </c>
      <c r="AQ595" s="3" t="str">
        <f t="shared" si="499"/>
        <v>1.29</v>
      </c>
      <c r="AR595" s="3" t="str">
        <f t="shared" si="500"/>
        <v>-</v>
      </c>
      <c r="AS595" s="3">
        <f t="shared" si="501"/>
        <v>112.47</v>
      </c>
      <c r="AT595" s="3">
        <f t="shared" ca="1" si="502"/>
        <v>84.035713000257601</v>
      </c>
      <c r="AU595" s="3">
        <f t="shared" ca="1" si="503"/>
        <v>4.7739521777495133</v>
      </c>
      <c r="AW595" s="3" t="str">
        <f t="shared" si="504"/>
        <v>1.29</v>
      </c>
      <c r="AX595" s="3" t="str">
        <f t="shared" si="505"/>
        <v>-</v>
      </c>
      <c r="AY595" s="3">
        <f t="shared" si="506"/>
        <v>112.47</v>
      </c>
      <c r="AZ595" s="3">
        <f t="shared" ca="1" si="507"/>
        <v>84.035713000257601</v>
      </c>
      <c r="BA595" s="3">
        <f t="shared" ca="1" si="508"/>
        <v>3.9782934814579276</v>
      </c>
      <c r="BC595" s="3" t="str">
        <f t="shared" si="509"/>
        <v>1.29</v>
      </c>
      <c r="BD595" s="3" t="str">
        <f t="shared" si="510"/>
        <v>-</v>
      </c>
      <c r="BE595" s="3">
        <f t="shared" si="511"/>
        <v>112.47</v>
      </c>
      <c r="BF595" s="3">
        <f t="shared" ca="1" si="512"/>
        <v>84.035713000257601</v>
      </c>
      <c r="BG595" s="3">
        <f t="shared" ca="1" si="513"/>
        <v>2.3869760888747567</v>
      </c>
      <c r="BI595" s="3" t="str">
        <f t="shared" si="514"/>
        <v>1.29</v>
      </c>
      <c r="BJ595" s="3" t="str">
        <f t="shared" si="515"/>
        <v>-</v>
      </c>
      <c r="BK595" s="3">
        <f t="shared" si="516"/>
        <v>112.47</v>
      </c>
      <c r="BL595" s="3">
        <f t="shared" ca="1" si="517"/>
        <v>84.035713000257601</v>
      </c>
      <c r="BM595" s="3">
        <f t="shared" ca="1" si="518"/>
        <v>0.79565869629158559</v>
      </c>
    </row>
    <row r="596" spans="1:65" x14ac:dyDescent="0.3">
      <c r="A596" s="3" t="str">
        <f>'Forward collapse simulation'!B606</f>
        <v>1.29</v>
      </c>
      <c r="B596" s="3" t="str">
        <f>IF('Forward collapse simulation'!C606="","-",'Forward collapse simulation'!C606)</f>
        <v>-</v>
      </c>
      <c r="C596" s="3">
        <f>'Forward collapse simulation'!E606</f>
        <v>119.82</v>
      </c>
      <c r="D596" s="3">
        <f ca="1">'Forward collapse simulation'!AK606</f>
        <v>79.758433243454405</v>
      </c>
      <c r="E596" s="84">
        <f ca="1">'Forward collapse simulation'!AL606</f>
        <v>5.8906304836771142</v>
      </c>
      <c r="G596" s="3" t="str">
        <f t="shared" si="469"/>
        <v>1.29</v>
      </c>
      <c r="H596" s="3" t="str">
        <f t="shared" si="470"/>
        <v>-</v>
      </c>
      <c r="I596" s="3">
        <f t="shared" si="471"/>
        <v>119.82</v>
      </c>
      <c r="J596" s="3">
        <f t="shared" ca="1" si="472"/>
        <v>79.758433243454405</v>
      </c>
      <c r="K596" s="3">
        <f t="shared" ca="1" si="473"/>
        <v>5.5960989594932586</v>
      </c>
      <c r="M596" s="3" t="str">
        <f t="shared" si="474"/>
        <v>1.29</v>
      </c>
      <c r="N596" s="3" t="str">
        <f t="shared" si="475"/>
        <v>-</v>
      </c>
      <c r="O596" s="3">
        <f t="shared" si="476"/>
        <v>119.82</v>
      </c>
      <c r="P596" s="3">
        <f t="shared" ca="1" si="477"/>
        <v>79.758433243454405</v>
      </c>
      <c r="Q596" s="3">
        <f t="shared" ca="1" si="478"/>
        <v>5.3015674353094031</v>
      </c>
      <c r="R596" s="85"/>
      <c r="S596" s="3" t="str">
        <f t="shared" si="479"/>
        <v>1.29</v>
      </c>
      <c r="T596" s="3" t="str">
        <f t="shared" si="480"/>
        <v>-</v>
      </c>
      <c r="U596" s="3">
        <f t="shared" si="481"/>
        <v>119.82</v>
      </c>
      <c r="V596" s="3">
        <f t="shared" ca="1" si="482"/>
        <v>79.758433243454405</v>
      </c>
      <c r="W596" s="3">
        <f t="shared" ca="1" si="483"/>
        <v>5.0070359111255467</v>
      </c>
      <c r="X596" s="85"/>
      <c r="Y596" s="3" t="str">
        <f t="shared" si="484"/>
        <v>1.29</v>
      </c>
      <c r="Z596" s="3" t="str">
        <f t="shared" si="485"/>
        <v>-</v>
      </c>
      <c r="AA596" s="3">
        <f t="shared" si="486"/>
        <v>119.82</v>
      </c>
      <c r="AB596" s="3">
        <f t="shared" ca="1" si="487"/>
        <v>79.758433243454405</v>
      </c>
      <c r="AC596" s="3">
        <f t="shared" ca="1" si="488"/>
        <v>4.7125043869416912</v>
      </c>
      <c r="AE596" s="3" t="str">
        <f t="shared" si="489"/>
        <v>1.29</v>
      </c>
      <c r="AF596" s="3" t="str">
        <f t="shared" si="490"/>
        <v>-</v>
      </c>
      <c r="AG596" s="3">
        <f t="shared" si="491"/>
        <v>119.82</v>
      </c>
      <c r="AH596" s="3">
        <f t="shared" ca="1" si="492"/>
        <v>79.758433243454405</v>
      </c>
      <c r="AI596" s="3">
        <f t="shared" ca="1" si="493"/>
        <v>4.4179728627578356</v>
      </c>
      <c r="AK596" s="3" t="str">
        <f t="shared" si="494"/>
        <v>1.29</v>
      </c>
      <c r="AL596" s="3" t="str">
        <f t="shared" si="495"/>
        <v>-</v>
      </c>
      <c r="AM596" s="3">
        <f t="shared" si="496"/>
        <v>119.82</v>
      </c>
      <c r="AN596" s="3">
        <f t="shared" ca="1" si="497"/>
        <v>79.758433243454405</v>
      </c>
      <c r="AO596" s="3">
        <f t="shared" ca="1" si="498"/>
        <v>4.1234413385739801</v>
      </c>
      <c r="AQ596" s="3" t="str">
        <f t="shared" si="499"/>
        <v>1.29</v>
      </c>
      <c r="AR596" s="3" t="str">
        <f t="shared" si="500"/>
        <v>-</v>
      </c>
      <c r="AS596" s="3">
        <f t="shared" si="501"/>
        <v>119.82</v>
      </c>
      <c r="AT596" s="3">
        <f t="shared" ca="1" si="502"/>
        <v>79.758433243454405</v>
      </c>
      <c r="AU596" s="3">
        <f t="shared" ca="1" si="503"/>
        <v>3.5343782902062686</v>
      </c>
      <c r="AW596" s="3" t="str">
        <f t="shared" si="504"/>
        <v>1.29</v>
      </c>
      <c r="AX596" s="3" t="str">
        <f t="shared" si="505"/>
        <v>-</v>
      </c>
      <c r="AY596" s="3">
        <f t="shared" si="506"/>
        <v>119.82</v>
      </c>
      <c r="AZ596" s="3">
        <f t="shared" ca="1" si="507"/>
        <v>79.758433243454405</v>
      </c>
      <c r="BA596" s="3">
        <f t="shared" ca="1" si="508"/>
        <v>2.9453152418385571</v>
      </c>
      <c r="BC596" s="3" t="str">
        <f t="shared" si="509"/>
        <v>1.29</v>
      </c>
      <c r="BD596" s="3" t="str">
        <f t="shared" si="510"/>
        <v>-</v>
      </c>
      <c r="BE596" s="3">
        <f t="shared" si="511"/>
        <v>119.82</v>
      </c>
      <c r="BF596" s="3">
        <f t="shared" ca="1" si="512"/>
        <v>79.758433243454405</v>
      </c>
      <c r="BG596" s="3">
        <f t="shared" ca="1" si="513"/>
        <v>1.7671891451031343</v>
      </c>
      <c r="BI596" s="3" t="str">
        <f t="shared" si="514"/>
        <v>1.29</v>
      </c>
      <c r="BJ596" s="3" t="str">
        <f t="shared" si="515"/>
        <v>-</v>
      </c>
      <c r="BK596" s="3">
        <f t="shared" si="516"/>
        <v>119.82</v>
      </c>
      <c r="BL596" s="3">
        <f t="shared" ca="1" si="517"/>
        <v>79.758433243454405</v>
      </c>
      <c r="BM596" s="3">
        <f t="shared" ca="1" si="518"/>
        <v>0.58906304836771139</v>
      </c>
    </row>
    <row r="597" spans="1:65" x14ac:dyDescent="0.3">
      <c r="A597" s="3" t="str">
        <f>'Forward collapse simulation'!B607</f>
        <v>1.29</v>
      </c>
      <c r="B597" s="3" t="str">
        <f>IF('Forward collapse simulation'!C607="","-",'Forward collapse simulation'!C607)</f>
        <v>-</v>
      </c>
      <c r="C597" s="3">
        <f>'Forward collapse simulation'!E607</f>
        <v>123.34</v>
      </c>
      <c r="D597" s="3">
        <f ca="1">'Forward collapse simulation'!AK607</f>
        <v>72.337700554738902</v>
      </c>
      <c r="E597" s="84">
        <f ca="1">'Forward collapse simulation'!AL607</f>
        <v>3.9097103446640835</v>
      </c>
      <c r="G597" s="3" t="str">
        <f t="shared" si="469"/>
        <v>1.29</v>
      </c>
      <c r="H597" s="3" t="str">
        <f t="shared" si="470"/>
        <v>-</v>
      </c>
      <c r="I597" s="3">
        <f t="shared" si="471"/>
        <v>123.34</v>
      </c>
      <c r="J597" s="3">
        <f t="shared" ca="1" si="472"/>
        <v>72.337700554738902</v>
      </c>
      <c r="K597" s="3">
        <f t="shared" ca="1" si="473"/>
        <v>3.7142248274308791</v>
      </c>
      <c r="M597" s="3" t="str">
        <f t="shared" si="474"/>
        <v>1.29</v>
      </c>
      <c r="N597" s="3" t="str">
        <f t="shared" si="475"/>
        <v>-</v>
      </c>
      <c r="O597" s="3">
        <f t="shared" si="476"/>
        <v>123.34</v>
      </c>
      <c r="P597" s="3">
        <f t="shared" ca="1" si="477"/>
        <v>72.337700554738902</v>
      </c>
      <c r="Q597" s="3">
        <f t="shared" ca="1" si="478"/>
        <v>3.5187393101976752</v>
      </c>
      <c r="R597" s="85"/>
      <c r="S597" s="3" t="str">
        <f t="shared" si="479"/>
        <v>1.29</v>
      </c>
      <c r="T597" s="3" t="str">
        <f t="shared" si="480"/>
        <v>-</v>
      </c>
      <c r="U597" s="3">
        <f t="shared" si="481"/>
        <v>123.34</v>
      </c>
      <c r="V597" s="3">
        <f t="shared" ca="1" si="482"/>
        <v>72.337700554738902</v>
      </c>
      <c r="W597" s="3">
        <f t="shared" ca="1" si="483"/>
        <v>3.3232537929644708</v>
      </c>
      <c r="X597" s="85"/>
      <c r="Y597" s="3" t="str">
        <f t="shared" si="484"/>
        <v>1.29</v>
      </c>
      <c r="Z597" s="3" t="str">
        <f t="shared" si="485"/>
        <v>-</v>
      </c>
      <c r="AA597" s="3">
        <f t="shared" si="486"/>
        <v>123.34</v>
      </c>
      <c r="AB597" s="3">
        <f t="shared" ca="1" si="487"/>
        <v>72.337700554738902</v>
      </c>
      <c r="AC597" s="3">
        <f t="shared" ca="1" si="488"/>
        <v>3.1277682757312668</v>
      </c>
      <c r="AE597" s="3" t="str">
        <f t="shared" si="489"/>
        <v>1.29</v>
      </c>
      <c r="AF597" s="3" t="str">
        <f t="shared" si="490"/>
        <v>-</v>
      </c>
      <c r="AG597" s="3">
        <f t="shared" si="491"/>
        <v>123.34</v>
      </c>
      <c r="AH597" s="3">
        <f t="shared" ca="1" si="492"/>
        <v>72.337700554738902</v>
      </c>
      <c r="AI597" s="3">
        <f t="shared" ca="1" si="493"/>
        <v>2.9322827584980624</v>
      </c>
      <c r="AK597" s="3" t="str">
        <f t="shared" si="494"/>
        <v>1.29</v>
      </c>
      <c r="AL597" s="3" t="str">
        <f t="shared" si="495"/>
        <v>-</v>
      </c>
      <c r="AM597" s="3">
        <f t="shared" si="496"/>
        <v>123.34</v>
      </c>
      <c r="AN597" s="3">
        <f t="shared" ca="1" si="497"/>
        <v>72.337700554738902</v>
      </c>
      <c r="AO597" s="3">
        <f t="shared" ca="1" si="498"/>
        <v>2.7367972412648585</v>
      </c>
      <c r="AQ597" s="3" t="str">
        <f t="shared" si="499"/>
        <v>1.29</v>
      </c>
      <c r="AR597" s="3" t="str">
        <f t="shared" si="500"/>
        <v>-</v>
      </c>
      <c r="AS597" s="3">
        <f t="shared" si="501"/>
        <v>123.34</v>
      </c>
      <c r="AT597" s="3">
        <f t="shared" ca="1" si="502"/>
        <v>72.337700554738902</v>
      </c>
      <c r="AU597" s="3">
        <f t="shared" ca="1" si="503"/>
        <v>2.3458262067984501</v>
      </c>
      <c r="AW597" s="3" t="str">
        <f t="shared" si="504"/>
        <v>1.29</v>
      </c>
      <c r="AX597" s="3" t="str">
        <f t="shared" si="505"/>
        <v>-</v>
      </c>
      <c r="AY597" s="3">
        <f t="shared" si="506"/>
        <v>123.34</v>
      </c>
      <c r="AZ597" s="3">
        <f t="shared" ca="1" si="507"/>
        <v>72.337700554738902</v>
      </c>
      <c r="BA597" s="3">
        <f t="shared" ca="1" si="508"/>
        <v>1.9548551723320418</v>
      </c>
      <c r="BC597" s="3" t="str">
        <f t="shared" si="509"/>
        <v>1.29</v>
      </c>
      <c r="BD597" s="3" t="str">
        <f t="shared" si="510"/>
        <v>-</v>
      </c>
      <c r="BE597" s="3">
        <f t="shared" si="511"/>
        <v>123.34</v>
      </c>
      <c r="BF597" s="3">
        <f t="shared" ca="1" si="512"/>
        <v>72.337700554738902</v>
      </c>
      <c r="BG597" s="3">
        <f t="shared" ca="1" si="513"/>
        <v>1.1729131033992251</v>
      </c>
      <c r="BI597" s="3" t="str">
        <f t="shared" si="514"/>
        <v>1.29</v>
      </c>
      <c r="BJ597" s="3" t="str">
        <f t="shared" si="515"/>
        <v>-</v>
      </c>
      <c r="BK597" s="3">
        <f t="shared" si="516"/>
        <v>123.34</v>
      </c>
      <c r="BL597" s="3">
        <f t="shared" ca="1" si="517"/>
        <v>72.337700554738902</v>
      </c>
      <c r="BM597" s="3">
        <f t="shared" ca="1" si="518"/>
        <v>0.39097103446640835</v>
      </c>
    </row>
    <row r="598" spans="1:65" x14ac:dyDescent="0.3">
      <c r="A598" s="3" t="str">
        <f>'Forward collapse simulation'!B608</f>
        <v>1.29</v>
      </c>
      <c r="B598" s="3" t="str">
        <f>IF('Forward collapse simulation'!C608="","-",'Forward collapse simulation'!C608)</f>
        <v>-</v>
      </c>
      <c r="C598" s="3">
        <f>'Forward collapse simulation'!E608</f>
        <v>121.51</v>
      </c>
      <c r="D598" s="3">
        <f>'Forward collapse simulation'!AK608</f>
        <v>-16.3</v>
      </c>
      <c r="E598" s="84">
        <f>'Forward collapse simulation'!AL608</f>
        <v>1.3080000000000001</v>
      </c>
      <c r="G598" s="3" t="str">
        <f t="shared" si="469"/>
        <v>1.29</v>
      </c>
      <c r="H598" s="3" t="str">
        <f t="shared" si="470"/>
        <v>-</v>
      </c>
      <c r="I598" s="3">
        <f t="shared" si="471"/>
        <v>121.51</v>
      </c>
      <c r="J598" s="3">
        <f t="shared" si="472"/>
        <v>-16.3</v>
      </c>
      <c r="K598" s="3">
        <f t="shared" si="473"/>
        <v>1.2425999999999999</v>
      </c>
      <c r="M598" s="3" t="str">
        <f t="shared" si="474"/>
        <v>1.29</v>
      </c>
      <c r="N598" s="3" t="str">
        <f t="shared" si="475"/>
        <v>-</v>
      </c>
      <c r="O598" s="3">
        <f t="shared" si="476"/>
        <v>121.51</v>
      </c>
      <c r="P598" s="3">
        <f t="shared" si="477"/>
        <v>-16.3</v>
      </c>
      <c r="Q598" s="3">
        <f t="shared" si="478"/>
        <v>1.1772</v>
      </c>
      <c r="R598" s="85"/>
      <c r="S598" s="3" t="str">
        <f t="shared" si="479"/>
        <v>1.29</v>
      </c>
      <c r="T598" s="3" t="str">
        <f t="shared" si="480"/>
        <v>-</v>
      </c>
      <c r="U598" s="3">
        <f t="shared" si="481"/>
        <v>121.51</v>
      </c>
      <c r="V598" s="3">
        <f t="shared" si="482"/>
        <v>-16.3</v>
      </c>
      <c r="W598" s="3">
        <f t="shared" si="483"/>
        <v>1.1118000000000001</v>
      </c>
      <c r="X598" s="85"/>
      <c r="Y598" s="3" t="str">
        <f t="shared" si="484"/>
        <v>1.29</v>
      </c>
      <c r="Z598" s="3" t="str">
        <f t="shared" si="485"/>
        <v>-</v>
      </c>
      <c r="AA598" s="3">
        <f t="shared" si="486"/>
        <v>121.51</v>
      </c>
      <c r="AB598" s="3">
        <f t="shared" si="487"/>
        <v>-16.3</v>
      </c>
      <c r="AC598" s="3">
        <f t="shared" si="488"/>
        <v>1.0464</v>
      </c>
      <c r="AE598" s="3" t="str">
        <f t="shared" si="489"/>
        <v>1.29</v>
      </c>
      <c r="AF598" s="3" t="str">
        <f t="shared" si="490"/>
        <v>-</v>
      </c>
      <c r="AG598" s="3">
        <f t="shared" si="491"/>
        <v>121.51</v>
      </c>
      <c r="AH598" s="3">
        <f t="shared" si="492"/>
        <v>-16.3</v>
      </c>
      <c r="AI598" s="3">
        <f t="shared" si="493"/>
        <v>0.98100000000000009</v>
      </c>
      <c r="AK598" s="3" t="str">
        <f t="shared" si="494"/>
        <v>1.29</v>
      </c>
      <c r="AL598" s="3" t="str">
        <f t="shared" si="495"/>
        <v>-</v>
      </c>
      <c r="AM598" s="3">
        <f t="shared" si="496"/>
        <v>121.51</v>
      </c>
      <c r="AN598" s="3">
        <f t="shared" si="497"/>
        <v>-16.3</v>
      </c>
      <c r="AO598" s="3">
        <f t="shared" si="498"/>
        <v>0.91559999999999997</v>
      </c>
      <c r="AQ598" s="3" t="str">
        <f t="shared" si="499"/>
        <v>1.29</v>
      </c>
      <c r="AR598" s="3" t="str">
        <f t="shared" si="500"/>
        <v>-</v>
      </c>
      <c r="AS598" s="3">
        <f t="shared" si="501"/>
        <v>121.51</v>
      </c>
      <c r="AT598" s="3">
        <f t="shared" si="502"/>
        <v>-16.3</v>
      </c>
      <c r="AU598" s="3">
        <f t="shared" si="503"/>
        <v>0.78480000000000005</v>
      </c>
      <c r="AW598" s="3" t="str">
        <f t="shared" si="504"/>
        <v>1.29</v>
      </c>
      <c r="AX598" s="3" t="str">
        <f t="shared" si="505"/>
        <v>-</v>
      </c>
      <c r="AY598" s="3">
        <f t="shared" si="506"/>
        <v>121.51</v>
      </c>
      <c r="AZ598" s="3">
        <f t="shared" si="507"/>
        <v>-16.3</v>
      </c>
      <c r="BA598" s="3">
        <f t="shared" si="508"/>
        <v>0.65400000000000003</v>
      </c>
      <c r="BC598" s="3" t="str">
        <f t="shared" si="509"/>
        <v>1.29</v>
      </c>
      <c r="BD598" s="3" t="str">
        <f t="shared" si="510"/>
        <v>-</v>
      </c>
      <c r="BE598" s="3">
        <f t="shared" si="511"/>
        <v>121.51</v>
      </c>
      <c r="BF598" s="3">
        <f t="shared" si="512"/>
        <v>-16.3</v>
      </c>
      <c r="BG598" s="3">
        <f t="shared" si="513"/>
        <v>0.39240000000000003</v>
      </c>
      <c r="BI598" s="3" t="str">
        <f t="shared" si="514"/>
        <v>1.29</v>
      </c>
      <c r="BJ598" s="3" t="str">
        <f t="shared" si="515"/>
        <v>-</v>
      </c>
      <c r="BK598" s="3">
        <f t="shared" si="516"/>
        <v>121.51</v>
      </c>
      <c r="BL598" s="3">
        <f t="shared" si="517"/>
        <v>-16.3</v>
      </c>
      <c r="BM598" s="3">
        <f t="shared" si="518"/>
        <v>0.1308</v>
      </c>
    </row>
    <row r="599" spans="1:65" x14ac:dyDescent="0.3">
      <c r="A599" s="3" t="str">
        <f>'Forward collapse simulation'!B609</f>
        <v>1.29</v>
      </c>
      <c r="B599" s="3" t="str">
        <f>IF('Forward collapse simulation'!C609="","-",'Forward collapse simulation'!C609)</f>
        <v>-</v>
      </c>
      <c r="C599" s="3">
        <f>'Forward collapse simulation'!E609</f>
        <v>117.49</v>
      </c>
      <c r="D599" s="3">
        <f>'Forward collapse simulation'!AK609</f>
        <v>-31.46</v>
      </c>
      <c r="E599" s="84">
        <f>'Forward collapse simulation'!AL609</f>
        <v>1.623</v>
      </c>
      <c r="G599" s="3" t="str">
        <f t="shared" si="469"/>
        <v>1.29</v>
      </c>
      <c r="H599" s="3" t="str">
        <f t="shared" si="470"/>
        <v>-</v>
      </c>
      <c r="I599" s="3">
        <f t="shared" si="471"/>
        <v>117.49</v>
      </c>
      <c r="J599" s="3">
        <f t="shared" si="472"/>
        <v>-31.46</v>
      </c>
      <c r="K599" s="3">
        <f t="shared" si="473"/>
        <v>1.5418499999999999</v>
      </c>
      <c r="M599" s="3" t="str">
        <f t="shared" si="474"/>
        <v>1.29</v>
      </c>
      <c r="N599" s="3" t="str">
        <f t="shared" si="475"/>
        <v>-</v>
      </c>
      <c r="O599" s="3">
        <f t="shared" si="476"/>
        <v>117.49</v>
      </c>
      <c r="P599" s="3">
        <f t="shared" si="477"/>
        <v>-31.46</v>
      </c>
      <c r="Q599" s="3">
        <f t="shared" si="478"/>
        <v>1.4607000000000001</v>
      </c>
      <c r="R599" s="85"/>
      <c r="S599" s="3" t="str">
        <f t="shared" si="479"/>
        <v>1.29</v>
      </c>
      <c r="T599" s="3" t="str">
        <f t="shared" si="480"/>
        <v>-</v>
      </c>
      <c r="U599" s="3">
        <f t="shared" si="481"/>
        <v>117.49</v>
      </c>
      <c r="V599" s="3">
        <f t="shared" si="482"/>
        <v>-31.46</v>
      </c>
      <c r="W599" s="3">
        <f t="shared" si="483"/>
        <v>1.3795500000000001</v>
      </c>
      <c r="X599" s="85"/>
      <c r="Y599" s="3" t="str">
        <f t="shared" si="484"/>
        <v>1.29</v>
      </c>
      <c r="Z599" s="3" t="str">
        <f t="shared" si="485"/>
        <v>-</v>
      </c>
      <c r="AA599" s="3">
        <f t="shared" si="486"/>
        <v>117.49</v>
      </c>
      <c r="AB599" s="3">
        <f t="shared" si="487"/>
        <v>-31.46</v>
      </c>
      <c r="AC599" s="3">
        <f t="shared" si="488"/>
        <v>1.2984</v>
      </c>
      <c r="AE599" s="3" t="str">
        <f t="shared" si="489"/>
        <v>1.29</v>
      </c>
      <c r="AF599" s="3" t="str">
        <f t="shared" si="490"/>
        <v>-</v>
      </c>
      <c r="AG599" s="3">
        <f t="shared" si="491"/>
        <v>117.49</v>
      </c>
      <c r="AH599" s="3">
        <f t="shared" si="492"/>
        <v>-31.46</v>
      </c>
      <c r="AI599" s="3">
        <f t="shared" si="493"/>
        <v>1.2172499999999999</v>
      </c>
      <c r="AK599" s="3" t="str">
        <f t="shared" si="494"/>
        <v>1.29</v>
      </c>
      <c r="AL599" s="3" t="str">
        <f t="shared" si="495"/>
        <v>-</v>
      </c>
      <c r="AM599" s="3">
        <f t="shared" si="496"/>
        <v>117.49</v>
      </c>
      <c r="AN599" s="3">
        <f t="shared" si="497"/>
        <v>-31.46</v>
      </c>
      <c r="AO599" s="3">
        <f t="shared" si="498"/>
        <v>1.1360999999999999</v>
      </c>
      <c r="AQ599" s="3" t="str">
        <f t="shared" si="499"/>
        <v>1.29</v>
      </c>
      <c r="AR599" s="3" t="str">
        <f t="shared" si="500"/>
        <v>-</v>
      </c>
      <c r="AS599" s="3">
        <f t="shared" si="501"/>
        <v>117.49</v>
      </c>
      <c r="AT599" s="3">
        <f t="shared" si="502"/>
        <v>-31.46</v>
      </c>
      <c r="AU599" s="3">
        <f t="shared" si="503"/>
        <v>0.9738</v>
      </c>
      <c r="AW599" s="3" t="str">
        <f t="shared" si="504"/>
        <v>1.29</v>
      </c>
      <c r="AX599" s="3" t="str">
        <f t="shared" si="505"/>
        <v>-</v>
      </c>
      <c r="AY599" s="3">
        <f t="shared" si="506"/>
        <v>117.49</v>
      </c>
      <c r="AZ599" s="3">
        <f t="shared" si="507"/>
        <v>-31.46</v>
      </c>
      <c r="BA599" s="3">
        <f t="shared" si="508"/>
        <v>0.8115</v>
      </c>
      <c r="BC599" s="3" t="str">
        <f t="shared" si="509"/>
        <v>1.29</v>
      </c>
      <c r="BD599" s="3" t="str">
        <f t="shared" si="510"/>
        <v>-</v>
      </c>
      <c r="BE599" s="3">
        <f t="shared" si="511"/>
        <v>117.49</v>
      </c>
      <c r="BF599" s="3">
        <f t="shared" si="512"/>
        <v>-31.46</v>
      </c>
      <c r="BG599" s="3">
        <f t="shared" si="513"/>
        <v>0.4869</v>
      </c>
      <c r="BI599" s="3" t="str">
        <f t="shared" si="514"/>
        <v>1.29</v>
      </c>
      <c r="BJ599" s="3" t="str">
        <f t="shared" si="515"/>
        <v>-</v>
      </c>
      <c r="BK599" s="3">
        <f t="shared" si="516"/>
        <v>117.49</v>
      </c>
      <c r="BL599" s="3">
        <f t="shared" si="517"/>
        <v>-31.46</v>
      </c>
      <c r="BM599" s="3">
        <f t="shared" si="518"/>
        <v>0.1623</v>
      </c>
    </row>
    <row r="600" spans="1:65" x14ac:dyDescent="0.3">
      <c r="A600" s="3" t="str">
        <f>'Forward collapse simulation'!B610</f>
        <v>1.29</v>
      </c>
      <c r="B600" s="3" t="str">
        <f>IF('Forward collapse simulation'!C610="","-",'Forward collapse simulation'!C610)</f>
        <v>-</v>
      </c>
      <c r="C600" s="3">
        <f>'Forward collapse simulation'!E610</f>
        <v>103.14</v>
      </c>
      <c r="D600" s="3">
        <f>'Forward collapse simulation'!AK610</f>
        <v>-52.56</v>
      </c>
      <c r="E600" s="84">
        <f>'Forward collapse simulation'!AL610</f>
        <v>1.3819999999999999</v>
      </c>
      <c r="G600" s="3" t="str">
        <f t="shared" si="469"/>
        <v>1.29</v>
      </c>
      <c r="H600" s="3" t="str">
        <f t="shared" si="470"/>
        <v>-</v>
      </c>
      <c r="I600" s="3">
        <f t="shared" si="471"/>
        <v>103.14</v>
      </c>
      <c r="J600" s="3">
        <f t="shared" si="472"/>
        <v>-52.56</v>
      </c>
      <c r="K600" s="3">
        <f t="shared" si="473"/>
        <v>1.3128999999999997</v>
      </c>
      <c r="M600" s="3" t="str">
        <f t="shared" si="474"/>
        <v>1.29</v>
      </c>
      <c r="N600" s="3" t="str">
        <f t="shared" si="475"/>
        <v>-</v>
      </c>
      <c r="O600" s="3">
        <f t="shared" si="476"/>
        <v>103.14</v>
      </c>
      <c r="P600" s="3">
        <f t="shared" si="477"/>
        <v>-52.56</v>
      </c>
      <c r="Q600" s="3">
        <f t="shared" si="478"/>
        <v>1.2438</v>
      </c>
      <c r="R600" s="85"/>
      <c r="S600" s="3" t="str">
        <f t="shared" si="479"/>
        <v>1.29</v>
      </c>
      <c r="T600" s="3" t="str">
        <f t="shared" si="480"/>
        <v>-</v>
      </c>
      <c r="U600" s="3">
        <f t="shared" si="481"/>
        <v>103.14</v>
      </c>
      <c r="V600" s="3">
        <f t="shared" si="482"/>
        <v>-52.56</v>
      </c>
      <c r="W600" s="3">
        <f t="shared" si="483"/>
        <v>1.1746999999999999</v>
      </c>
      <c r="X600" s="85"/>
      <c r="Y600" s="3" t="str">
        <f t="shared" si="484"/>
        <v>1.29</v>
      </c>
      <c r="Z600" s="3" t="str">
        <f t="shared" si="485"/>
        <v>-</v>
      </c>
      <c r="AA600" s="3">
        <f t="shared" si="486"/>
        <v>103.14</v>
      </c>
      <c r="AB600" s="3">
        <f t="shared" si="487"/>
        <v>-52.56</v>
      </c>
      <c r="AC600" s="3">
        <f t="shared" si="488"/>
        <v>1.1055999999999999</v>
      </c>
      <c r="AE600" s="3" t="str">
        <f t="shared" si="489"/>
        <v>1.29</v>
      </c>
      <c r="AF600" s="3" t="str">
        <f t="shared" si="490"/>
        <v>-</v>
      </c>
      <c r="AG600" s="3">
        <f t="shared" si="491"/>
        <v>103.14</v>
      </c>
      <c r="AH600" s="3">
        <f t="shared" si="492"/>
        <v>-52.56</v>
      </c>
      <c r="AI600" s="3">
        <f t="shared" si="493"/>
        <v>1.0365</v>
      </c>
      <c r="AK600" s="3" t="str">
        <f t="shared" si="494"/>
        <v>1.29</v>
      </c>
      <c r="AL600" s="3" t="str">
        <f t="shared" si="495"/>
        <v>-</v>
      </c>
      <c r="AM600" s="3">
        <f t="shared" si="496"/>
        <v>103.14</v>
      </c>
      <c r="AN600" s="3">
        <f t="shared" si="497"/>
        <v>-52.56</v>
      </c>
      <c r="AO600" s="3">
        <f t="shared" si="498"/>
        <v>0.96739999999999982</v>
      </c>
      <c r="AQ600" s="3" t="str">
        <f t="shared" si="499"/>
        <v>1.29</v>
      </c>
      <c r="AR600" s="3" t="str">
        <f t="shared" si="500"/>
        <v>-</v>
      </c>
      <c r="AS600" s="3">
        <f t="shared" si="501"/>
        <v>103.14</v>
      </c>
      <c r="AT600" s="3">
        <f t="shared" si="502"/>
        <v>-52.56</v>
      </c>
      <c r="AU600" s="3">
        <f t="shared" si="503"/>
        <v>0.82919999999999994</v>
      </c>
      <c r="AW600" s="3" t="str">
        <f t="shared" si="504"/>
        <v>1.29</v>
      </c>
      <c r="AX600" s="3" t="str">
        <f t="shared" si="505"/>
        <v>-</v>
      </c>
      <c r="AY600" s="3">
        <f t="shared" si="506"/>
        <v>103.14</v>
      </c>
      <c r="AZ600" s="3">
        <f t="shared" si="507"/>
        <v>-52.56</v>
      </c>
      <c r="BA600" s="3">
        <f t="shared" si="508"/>
        <v>0.69099999999999995</v>
      </c>
      <c r="BC600" s="3" t="str">
        <f t="shared" si="509"/>
        <v>1.29</v>
      </c>
      <c r="BD600" s="3" t="str">
        <f t="shared" si="510"/>
        <v>-</v>
      </c>
      <c r="BE600" s="3">
        <f t="shared" si="511"/>
        <v>103.14</v>
      </c>
      <c r="BF600" s="3">
        <f t="shared" si="512"/>
        <v>-52.56</v>
      </c>
      <c r="BG600" s="3">
        <f t="shared" si="513"/>
        <v>0.41459999999999997</v>
      </c>
      <c r="BI600" s="3" t="str">
        <f t="shared" si="514"/>
        <v>1.29</v>
      </c>
      <c r="BJ600" s="3" t="str">
        <f t="shared" si="515"/>
        <v>-</v>
      </c>
      <c r="BK600" s="3">
        <f t="shared" si="516"/>
        <v>103.14</v>
      </c>
      <c r="BL600" s="3">
        <f t="shared" si="517"/>
        <v>-52.56</v>
      </c>
      <c r="BM600" s="3">
        <f t="shared" si="518"/>
        <v>0.13819999999999999</v>
      </c>
    </row>
    <row r="601" spans="1:65" x14ac:dyDescent="0.3">
      <c r="A601" s="3" t="str">
        <f>'Forward collapse simulation'!B611</f>
        <v>1.29</v>
      </c>
      <c r="B601" s="3" t="str">
        <f>IF('Forward collapse simulation'!C611="","-",'Forward collapse simulation'!C611)</f>
        <v>-</v>
      </c>
      <c r="C601" s="3">
        <f>'Forward collapse simulation'!E611</f>
        <v>92.96</v>
      </c>
      <c r="D601" s="3">
        <f>'Forward collapse simulation'!AK611</f>
        <v>-69.16</v>
      </c>
      <c r="E601" s="84">
        <f>'Forward collapse simulation'!AL611</f>
        <v>1.143</v>
      </c>
      <c r="G601" s="3" t="str">
        <f t="shared" si="469"/>
        <v>1.29</v>
      </c>
      <c r="H601" s="3" t="str">
        <f t="shared" si="470"/>
        <v>-</v>
      </c>
      <c r="I601" s="3">
        <f t="shared" si="471"/>
        <v>92.96</v>
      </c>
      <c r="J601" s="3">
        <f t="shared" si="472"/>
        <v>-69.16</v>
      </c>
      <c r="K601" s="3">
        <f t="shared" si="473"/>
        <v>1.08585</v>
      </c>
      <c r="M601" s="3" t="str">
        <f t="shared" si="474"/>
        <v>1.29</v>
      </c>
      <c r="N601" s="3" t="str">
        <f t="shared" si="475"/>
        <v>-</v>
      </c>
      <c r="O601" s="3">
        <f t="shared" si="476"/>
        <v>92.96</v>
      </c>
      <c r="P601" s="3">
        <f t="shared" si="477"/>
        <v>-69.16</v>
      </c>
      <c r="Q601" s="3">
        <f t="shared" si="478"/>
        <v>1.0286999999999999</v>
      </c>
      <c r="R601" s="85"/>
      <c r="S601" s="3" t="str">
        <f t="shared" si="479"/>
        <v>1.29</v>
      </c>
      <c r="T601" s="3" t="str">
        <f t="shared" si="480"/>
        <v>-</v>
      </c>
      <c r="U601" s="3">
        <f t="shared" si="481"/>
        <v>92.96</v>
      </c>
      <c r="V601" s="3">
        <f t="shared" si="482"/>
        <v>-69.16</v>
      </c>
      <c r="W601" s="3">
        <f t="shared" si="483"/>
        <v>0.97155000000000002</v>
      </c>
      <c r="X601" s="85"/>
      <c r="Y601" s="3" t="str">
        <f t="shared" si="484"/>
        <v>1.29</v>
      </c>
      <c r="Z601" s="3" t="str">
        <f t="shared" si="485"/>
        <v>-</v>
      </c>
      <c r="AA601" s="3">
        <f t="shared" si="486"/>
        <v>92.96</v>
      </c>
      <c r="AB601" s="3">
        <f t="shared" si="487"/>
        <v>-69.16</v>
      </c>
      <c r="AC601" s="3">
        <f t="shared" si="488"/>
        <v>0.9144000000000001</v>
      </c>
      <c r="AE601" s="3" t="str">
        <f t="shared" si="489"/>
        <v>1.29</v>
      </c>
      <c r="AF601" s="3" t="str">
        <f t="shared" si="490"/>
        <v>-</v>
      </c>
      <c r="AG601" s="3">
        <f t="shared" si="491"/>
        <v>92.96</v>
      </c>
      <c r="AH601" s="3">
        <f t="shared" si="492"/>
        <v>-69.16</v>
      </c>
      <c r="AI601" s="3">
        <f t="shared" si="493"/>
        <v>0.85725000000000007</v>
      </c>
      <c r="AK601" s="3" t="str">
        <f t="shared" si="494"/>
        <v>1.29</v>
      </c>
      <c r="AL601" s="3" t="str">
        <f t="shared" si="495"/>
        <v>-</v>
      </c>
      <c r="AM601" s="3">
        <f t="shared" si="496"/>
        <v>92.96</v>
      </c>
      <c r="AN601" s="3">
        <f t="shared" si="497"/>
        <v>-69.16</v>
      </c>
      <c r="AO601" s="3">
        <f t="shared" si="498"/>
        <v>0.80009999999999992</v>
      </c>
      <c r="AQ601" s="3" t="str">
        <f t="shared" si="499"/>
        <v>1.29</v>
      </c>
      <c r="AR601" s="3" t="str">
        <f t="shared" si="500"/>
        <v>-</v>
      </c>
      <c r="AS601" s="3">
        <f t="shared" si="501"/>
        <v>92.96</v>
      </c>
      <c r="AT601" s="3">
        <f t="shared" si="502"/>
        <v>-69.16</v>
      </c>
      <c r="AU601" s="3">
        <f t="shared" si="503"/>
        <v>0.68579999999999997</v>
      </c>
      <c r="AW601" s="3" t="str">
        <f t="shared" si="504"/>
        <v>1.29</v>
      </c>
      <c r="AX601" s="3" t="str">
        <f t="shared" si="505"/>
        <v>-</v>
      </c>
      <c r="AY601" s="3">
        <f t="shared" si="506"/>
        <v>92.96</v>
      </c>
      <c r="AZ601" s="3">
        <f t="shared" si="507"/>
        <v>-69.16</v>
      </c>
      <c r="BA601" s="3">
        <f t="shared" si="508"/>
        <v>0.57150000000000001</v>
      </c>
      <c r="BC601" s="3" t="str">
        <f t="shared" si="509"/>
        <v>1.29</v>
      </c>
      <c r="BD601" s="3" t="str">
        <f t="shared" si="510"/>
        <v>-</v>
      </c>
      <c r="BE601" s="3">
        <f t="shared" si="511"/>
        <v>92.96</v>
      </c>
      <c r="BF601" s="3">
        <f t="shared" si="512"/>
        <v>-69.16</v>
      </c>
      <c r="BG601" s="3">
        <f t="shared" si="513"/>
        <v>0.34289999999999998</v>
      </c>
      <c r="BI601" s="3" t="str">
        <f t="shared" si="514"/>
        <v>1.29</v>
      </c>
      <c r="BJ601" s="3" t="str">
        <f t="shared" si="515"/>
        <v>-</v>
      </c>
      <c r="BK601" s="3">
        <f t="shared" si="516"/>
        <v>92.96</v>
      </c>
      <c r="BL601" s="3">
        <f t="shared" si="517"/>
        <v>-69.16</v>
      </c>
      <c r="BM601" s="3">
        <f t="shared" si="518"/>
        <v>0.11430000000000001</v>
      </c>
    </row>
    <row r="602" spans="1:65" x14ac:dyDescent="0.3">
      <c r="A602" s="3" t="str">
        <f>'Forward collapse simulation'!B612</f>
        <v>1.29</v>
      </c>
      <c r="B602" s="3" t="str">
        <f>IF('Forward collapse simulation'!C612="","-",'Forward collapse simulation'!C612)</f>
        <v>-</v>
      </c>
      <c r="C602" s="3">
        <f>'Forward collapse simulation'!E612</f>
        <v>36.409999999999997</v>
      </c>
      <c r="D602" s="3">
        <f>'Forward collapse simulation'!AK612</f>
        <v>-78.239999999999995</v>
      </c>
      <c r="E602" s="84">
        <f>'Forward collapse simulation'!AL612</f>
        <v>1.091</v>
      </c>
      <c r="G602" s="3" t="str">
        <f t="shared" si="469"/>
        <v>1.29</v>
      </c>
      <c r="H602" s="3" t="str">
        <f t="shared" si="470"/>
        <v>-</v>
      </c>
      <c r="I602" s="3">
        <f t="shared" si="471"/>
        <v>36.409999999999997</v>
      </c>
      <c r="J602" s="3">
        <f t="shared" si="472"/>
        <v>-78.239999999999995</v>
      </c>
      <c r="K602" s="3">
        <f t="shared" si="473"/>
        <v>1.0364499999999999</v>
      </c>
      <c r="M602" s="3" t="str">
        <f t="shared" si="474"/>
        <v>1.29</v>
      </c>
      <c r="N602" s="3" t="str">
        <f t="shared" si="475"/>
        <v>-</v>
      </c>
      <c r="O602" s="3">
        <f t="shared" si="476"/>
        <v>36.409999999999997</v>
      </c>
      <c r="P602" s="3">
        <f t="shared" si="477"/>
        <v>-78.239999999999995</v>
      </c>
      <c r="Q602" s="3">
        <f t="shared" si="478"/>
        <v>0.9819</v>
      </c>
      <c r="R602" s="85"/>
      <c r="S602" s="3" t="str">
        <f t="shared" si="479"/>
        <v>1.29</v>
      </c>
      <c r="T602" s="3" t="str">
        <f t="shared" si="480"/>
        <v>-</v>
      </c>
      <c r="U602" s="3">
        <f t="shared" si="481"/>
        <v>36.409999999999997</v>
      </c>
      <c r="V602" s="3">
        <f t="shared" si="482"/>
        <v>-78.239999999999995</v>
      </c>
      <c r="W602" s="3">
        <f t="shared" si="483"/>
        <v>0.9273499999999999</v>
      </c>
      <c r="X602" s="85"/>
      <c r="Y602" s="3" t="str">
        <f t="shared" si="484"/>
        <v>1.29</v>
      </c>
      <c r="Z602" s="3" t="str">
        <f t="shared" si="485"/>
        <v>-</v>
      </c>
      <c r="AA602" s="3">
        <f t="shared" si="486"/>
        <v>36.409999999999997</v>
      </c>
      <c r="AB602" s="3">
        <f t="shared" si="487"/>
        <v>-78.239999999999995</v>
      </c>
      <c r="AC602" s="3">
        <f t="shared" si="488"/>
        <v>0.87280000000000002</v>
      </c>
      <c r="AE602" s="3" t="str">
        <f t="shared" si="489"/>
        <v>1.29</v>
      </c>
      <c r="AF602" s="3" t="str">
        <f t="shared" si="490"/>
        <v>-</v>
      </c>
      <c r="AG602" s="3">
        <f t="shared" si="491"/>
        <v>36.409999999999997</v>
      </c>
      <c r="AH602" s="3">
        <f t="shared" si="492"/>
        <v>-78.239999999999995</v>
      </c>
      <c r="AI602" s="3">
        <f t="shared" si="493"/>
        <v>0.81824999999999992</v>
      </c>
      <c r="AK602" s="3" t="str">
        <f t="shared" si="494"/>
        <v>1.29</v>
      </c>
      <c r="AL602" s="3" t="str">
        <f t="shared" si="495"/>
        <v>-</v>
      </c>
      <c r="AM602" s="3">
        <f t="shared" si="496"/>
        <v>36.409999999999997</v>
      </c>
      <c r="AN602" s="3">
        <f t="shared" si="497"/>
        <v>-78.239999999999995</v>
      </c>
      <c r="AO602" s="3">
        <f t="shared" si="498"/>
        <v>0.76369999999999993</v>
      </c>
      <c r="AQ602" s="3" t="str">
        <f t="shared" si="499"/>
        <v>1.29</v>
      </c>
      <c r="AR602" s="3" t="str">
        <f t="shared" si="500"/>
        <v>-</v>
      </c>
      <c r="AS602" s="3">
        <f t="shared" si="501"/>
        <v>36.409999999999997</v>
      </c>
      <c r="AT602" s="3">
        <f t="shared" si="502"/>
        <v>-78.239999999999995</v>
      </c>
      <c r="AU602" s="3">
        <f t="shared" si="503"/>
        <v>0.65459999999999996</v>
      </c>
      <c r="AW602" s="3" t="str">
        <f t="shared" si="504"/>
        <v>1.29</v>
      </c>
      <c r="AX602" s="3" t="str">
        <f t="shared" si="505"/>
        <v>-</v>
      </c>
      <c r="AY602" s="3">
        <f t="shared" si="506"/>
        <v>36.409999999999997</v>
      </c>
      <c r="AZ602" s="3">
        <f t="shared" si="507"/>
        <v>-78.239999999999995</v>
      </c>
      <c r="BA602" s="3">
        <f t="shared" si="508"/>
        <v>0.54549999999999998</v>
      </c>
      <c r="BC602" s="3" t="str">
        <f t="shared" si="509"/>
        <v>1.29</v>
      </c>
      <c r="BD602" s="3" t="str">
        <f t="shared" si="510"/>
        <v>-</v>
      </c>
      <c r="BE602" s="3">
        <f t="shared" si="511"/>
        <v>36.409999999999997</v>
      </c>
      <c r="BF602" s="3">
        <f t="shared" si="512"/>
        <v>-78.239999999999995</v>
      </c>
      <c r="BG602" s="3">
        <f t="shared" si="513"/>
        <v>0.32729999999999998</v>
      </c>
      <c r="BI602" s="3" t="str">
        <f t="shared" si="514"/>
        <v>1.29</v>
      </c>
      <c r="BJ602" s="3" t="str">
        <f t="shared" si="515"/>
        <v>-</v>
      </c>
      <c r="BK602" s="3">
        <f t="shared" si="516"/>
        <v>36.409999999999997</v>
      </c>
      <c r="BL602" s="3">
        <f t="shared" si="517"/>
        <v>-78.239999999999995</v>
      </c>
      <c r="BM602" s="3">
        <f t="shared" si="518"/>
        <v>0.1091</v>
      </c>
    </row>
    <row r="603" spans="1:65" x14ac:dyDescent="0.3">
      <c r="A603" s="3" t="str">
        <f>'Forward collapse simulation'!B613</f>
        <v>1.29</v>
      </c>
      <c r="B603" s="3" t="str">
        <f>IF('Forward collapse simulation'!C613="","-",'Forward collapse simulation'!C613)</f>
        <v>1.30</v>
      </c>
      <c r="C603" s="3">
        <f>'Forward collapse simulation'!E613</f>
        <v>38.630000000000003</v>
      </c>
      <c r="D603" s="3">
        <f>'Forward collapse simulation'!AK613</f>
        <v>7.32</v>
      </c>
      <c r="E603" s="84">
        <f>'Forward collapse simulation'!AL613</f>
        <v>1.9219999999999999</v>
      </c>
      <c r="G603" s="3" t="str">
        <f t="shared" si="469"/>
        <v>1.29</v>
      </c>
      <c r="H603" s="3" t="str">
        <f t="shared" si="470"/>
        <v>1.30</v>
      </c>
      <c r="I603" s="3">
        <f t="shared" si="471"/>
        <v>38.630000000000003</v>
      </c>
      <c r="J603" s="3">
        <f t="shared" si="472"/>
        <v>7.32</v>
      </c>
      <c r="K603" s="3">
        <f t="shared" si="473"/>
        <v>1.9219999999999999</v>
      </c>
      <c r="M603" s="3" t="str">
        <f t="shared" si="474"/>
        <v>1.29</v>
      </c>
      <c r="N603" s="3" t="str">
        <f t="shared" si="475"/>
        <v>1.30</v>
      </c>
      <c r="O603" s="3">
        <f t="shared" si="476"/>
        <v>38.630000000000003</v>
      </c>
      <c r="P603" s="3">
        <f t="shared" si="477"/>
        <v>7.32</v>
      </c>
      <c r="Q603" s="3">
        <f t="shared" si="478"/>
        <v>1.9219999999999999</v>
      </c>
      <c r="R603" s="85"/>
      <c r="S603" s="3" t="str">
        <f t="shared" si="479"/>
        <v>1.29</v>
      </c>
      <c r="T603" s="3" t="str">
        <f t="shared" si="480"/>
        <v>1.30</v>
      </c>
      <c r="U603" s="3">
        <f t="shared" si="481"/>
        <v>38.630000000000003</v>
      </c>
      <c r="V603" s="3">
        <f t="shared" si="482"/>
        <v>7.32</v>
      </c>
      <c r="W603" s="3">
        <f t="shared" si="483"/>
        <v>1.9219999999999999</v>
      </c>
      <c r="X603" s="85"/>
      <c r="Y603" s="3" t="str">
        <f t="shared" si="484"/>
        <v>1.29</v>
      </c>
      <c r="Z603" s="3" t="str">
        <f t="shared" si="485"/>
        <v>1.30</v>
      </c>
      <c r="AA603" s="3">
        <f t="shared" si="486"/>
        <v>38.630000000000003</v>
      </c>
      <c r="AB603" s="3">
        <f t="shared" si="487"/>
        <v>7.32</v>
      </c>
      <c r="AC603" s="3">
        <f t="shared" si="488"/>
        <v>1.9219999999999999</v>
      </c>
      <c r="AE603" s="3" t="str">
        <f t="shared" si="489"/>
        <v>1.29</v>
      </c>
      <c r="AF603" s="3" t="str">
        <f t="shared" si="490"/>
        <v>1.30</v>
      </c>
      <c r="AG603" s="3">
        <f t="shared" si="491"/>
        <v>38.630000000000003</v>
      </c>
      <c r="AH603" s="3">
        <f t="shared" si="492"/>
        <v>7.32</v>
      </c>
      <c r="AI603" s="3">
        <f t="shared" si="493"/>
        <v>1.9219999999999999</v>
      </c>
      <c r="AK603" s="3" t="str">
        <f t="shared" si="494"/>
        <v>1.29</v>
      </c>
      <c r="AL603" s="3" t="str">
        <f t="shared" si="495"/>
        <v>1.30</v>
      </c>
      <c r="AM603" s="3">
        <f t="shared" si="496"/>
        <v>38.630000000000003</v>
      </c>
      <c r="AN603" s="3">
        <f t="shared" si="497"/>
        <v>7.32</v>
      </c>
      <c r="AO603" s="3">
        <f t="shared" si="498"/>
        <v>1.9219999999999999</v>
      </c>
      <c r="AQ603" s="3" t="str">
        <f t="shared" si="499"/>
        <v>1.29</v>
      </c>
      <c r="AR603" s="3" t="str">
        <f t="shared" si="500"/>
        <v>1.30</v>
      </c>
      <c r="AS603" s="3">
        <f t="shared" si="501"/>
        <v>38.630000000000003</v>
      </c>
      <c r="AT603" s="3">
        <f t="shared" si="502"/>
        <v>7.32</v>
      </c>
      <c r="AU603" s="3">
        <f t="shared" si="503"/>
        <v>1.9219999999999999</v>
      </c>
      <c r="AW603" s="3" t="str">
        <f t="shared" si="504"/>
        <v>1.29</v>
      </c>
      <c r="AX603" s="3" t="str">
        <f t="shared" si="505"/>
        <v>1.30</v>
      </c>
      <c r="AY603" s="3">
        <f t="shared" si="506"/>
        <v>38.630000000000003</v>
      </c>
      <c r="AZ603" s="3">
        <f t="shared" si="507"/>
        <v>7.32</v>
      </c>
      <c r="BA603" s="3">
        <f t="shared" si="508"/>
        <v>1.9219999999999999</v>
      </c>
      <c r="BC603" s="3" t="str">
        <f t="shared" si="509"/>
        <v>1.29</v>
      </c>
      <c r="BD603" s="3" t="str">
        <f t="shared" si="510"/>
        <v>1.30</v>
      </c>
      <c r="BE603" s="3">
        <f t="shared" si="511"/>
        <v>38.630000000000003</v>
      </c>
      <c r="BF603" s="3">
        <f t="shared" si="512"/>
        <v>7.32</v>
      </c>
      <c r="BG603" s="3">
        <f t="shared" si="513"/>
        <v>1.9219999999999999</v>
      </c>
      <c r="BI603" s="3" t="str">
        <f t="shared" si="514"/>
        <v>1.29</v>
      </c>
      <c r="BJ603" s="3" t="str">
        <f t="shared" si="515"/>
        <v>1.30</v>
      </c>
      <c r="BK603" s="3">
        <f t="shared" si="516"/>
        <v>38.630000000000003</v>
      </c>
      <c r="BL603" s="3">
        <f t="shared" si="517"/>
        <v>7.32</v>
      </c>
      <c r="BM603" s="3">
        <f t="shared" si="518"/>
        <v>1.9219999999999999</v>
      </c>
    </row>
    <row r="604" spans="1:65" x14ac:dyDescent="0.3">
      <c r="A604" s="3" t="str">
        <f>'Forward collapse simulation'!B614</f>
        <v>1.30</v>
      </c>
      <c r="B604" s="3" t="str">
        <f>IF('Forward collapse simulation'!C614="","-",'Forward collapse simulation'!C614)</f>
        <v>-</v>
      </c>
      <c r="C604" s="3">
        <f>'Forward collapse simulation'!E614</f>
        <v>317.02</v>
      </c>
      <c r="D604" s="3">
        <f>'Forward collapse simulation'!AK614</f>
        <v>-62.21</v>
      </c>
      <c r="E604" s="84">
        <f>'Forward collapse simulation'!AL614</f>
        <v>1.1200000000000001</v>
      </c>
      <c r="G604" s="3" t="str">
        <f t="shared" si="469"/>
        <v>1.30</v>
      </c>
      <c r="H604" s="3" t="str">
        <f t="shared" si="470"/>
        <v>-</v>
      </c>
      <c r="I604" s="3">
        <f t="shared" si="471"/>
        <v>317.02</v>
      </c>
      <c r="J604" s="3">
        <f t="shared" si="472"/>
        <v>-62.21</v>
      </c>
      <c r="K604" s="3">
        <f t="shared" si="473"/>
        <v>1.0640000000000001</v>
      </c>
      <c r="M604" s="3" t="str">
        <f t="shared" si="474"/>
        <v>1.30</v>
      </c>
      <c r="N604" s="3" t="str">
        <f t="shared" si="475"/>
        <v>-</v>
      </c>
      <c r="O604" s="3">
        <f t="shared" si="476"/>
        <v>317.02</v>
      </c>
      <c r="P604" s="3">
        <f t="shared" si="477"/>
        <v>-62.21</v>
      </c>
      <c r="Q604" s="3">
        <f t="shared" si="478"/>
        <v>1.0080000000000002</v>
      </c>
      <c r="R604" s="85"/>
      <c r="S604" s="3" t="str">
        <f t="shared" si="479"/>
        <v>1.30</v>
      </c>
      <c r="T604" s="3" t="str">
        <f t="shared" si="480"/>
        <v>-</v>
      </c>
      <c r="U604" s="3">
        <f t="shared" si="481"/>
        <v>317.02</v>
      </c>
      <c r="V604" s="3">
        <f t="shared" si="482"/>
        <v>-62.21</v>
      </c>
      <c r="W604" s="3">
        <f t="shared" si="483"/>
        <v>0.95200000000000007</v>
      </c>
      <c r="X604" s="85"/>
      <c r="Y604" s="3" t="str">
        <f t="shared" si="484"/>
        <v>1.30</v>
      </c>
      <c r="Z604" s="3" t="str">
        <f t="shared" si="485"/>
        <v>-</v>
      </c>
      <c r="AA604" s="3">
        <f t="shared" si="486"/>
        <v>317.02</v>
      </c>
      <c r="AB604" s="3">
        <f t="shared" si="487"/>
        <v>-62.21</v>
      </c>
      <c r="AC604" s="3">
        <f t="shared" si="488"/>
        <v>0.89600000000000013</v>
      </c>
      <c r="AE604" s="3" t="str">
        <f t="shared" si="489"/>
        <v>1.30</v>
      </c>
      <c r="AF604" s="3" t="str">
        <f t="shared" si="490"/>
        <v>-</v>
      </c>
      <c r="AG604" s="3">
        <f t="shared" si="491"/>
        <v>317.02</v>
      </c>
      <c r="AH604" s="3">
        <f t="shared" si="492"/>
        <v>-62.21</v>
      </c>
      <c r="AI604" s="3">
        <f t="shared" si="493"/>
        <v>0.84000000000000008</v>
      </c>
      <c r="AK604" s="3" t="str">
        <f t="shared" si="494"/>
        <v>1.30</v>
      </c>
      <c r="AL604" s="3" t="str">
        <f t="shared" si="495"/>
        <v>-</v>
      </c>
      <c r="AM604" s="3">
        <f t="shared" si="496"/>
        <v>317.02</v>
      </c>
      <c r="AN604" s="3">
        <f t="shared" si="497"/>
        <v>-62.21</v>
      </c>
      <c r="AO604" s="3">
        <f t="shared" si="498"/>
        <v>0.78400000000000003</v>
      </c>
      <c r="AQ604" s="3" t="str">
        <f t="shared" si="499"/>
        <v>1.30</v>
      </c>
      <c r="AR604" s="3" t="str">
        <f t="shared" si="500"/>
        <v>-</v>
      </c>
      <c r="AS604" s="3">
        <f t="shared" si="501"/>
        <v>317.02</v>
      </c>
      <c r="AT604" s="3">
        <f t="shared" si="502"/>
        <v>-62.21</v>
      </c>
      <c r="AU604" s="3">
        <f t="shared" si="503"/>
        <v>0.67200000000000004</v>
      </c>
      <c r="AW604" s="3" t="str">
        <f t="shared" si="504"/>
        <v>1.30</v>
      </c>
      <c r="AX604" s="3" t="str">
        <f t="shared" si="505"/>
        <v>-</v>
      </c>
      <c r="AY604" s="3">
        <f t="shared" si="506"/>
        <v>317.02</v>
      </c>
      <c r="AZ604" s="3">
        <f t="shared" si="507"/>
        <v>-62.21</v>
      </c>
      <c r="BA604" s="3">
        <f t="shared" si="508"/>
        <v>0.56000000000000005</v>
      </c>
      <c r="BC604" s="3" t="str">
        <f t="shared" si="509"/>
        <v>1.30</v>
      </c>
      <c r="BD604" s="3" t="str">
        <f t="shared" si="510"/>
        <v>-</v>
      </c>
      <c r="BE604" s="3">
        <f t="shared" si="511"/>
        <v>317.02</v>
      </c>
      <c r="BF604" s="3">
        <f t="shared" si="512"/>
        <v>-62.21</v>
      </c>
      <c r="BG604" s="3">
        <f t="shared" si="513"/>
        <v>0.33600000000000002</v>
      </c>
      <c r="BI604" s="3" t="str">
        <f t="shared" si="514"/>
        <v>1.30</v>
      </c>
      <c r="BJ604" s="3" t="str">
        <f t="shared" si="515"/>
        <v>-</v>
      </c>
      <c r="BK604" s="3">
        <f t="shared" si="516"/>
        <v>317.02</v>
      </c>
      <c r="BL604" s="3">
        <f t="shared" si="517"/>
        <v>-62.21</v>
      </c>
      <c r="BM604" s="3">
        <f t="shared" si="518"/>
        <v>0.11200000000000002</v>
      </c>
    </row>
    <row r="605" spans="1:65" x14ac:dyDescent="0.3">
      <c r="A605" s="3" t="str">
        <f>'Forward collapse simulation'!B615</f>
        <v>1.30</v>
      </c>
      <c r="B605" s="3" t="str">
        <f>IF('Forward collapse simulation'!C615="","-",'Forward collapse simulation'!C615)</f>
        <v>-</v>
      </c>
      <c r="C605" s="3">
        <f>'Forward collapse simulation'!E615</f>
        <v>315.11</v>
      </c>
      <c r="D605" s="3">
        <f>'Forward collapse simulation'!AK615</f>
        <v>-21.29</v>
      </c>
      <c r="E605" s="84">
        <f>'Forward collapse simulation'!AL615</f>
        <v>1.6499999999999997</v>
      </c>
      <c r="G605" s="3" t="str">
        <f t="shared" si="469"/>
        <v>1.30</v>
      </c>
      <c r="H605" s="3" t="str">
        <f t="shared" si="470"/>
        <v>-</v>
      </c>
      <c r="I605" s="3">
        <f t="shared" si="471"/>
        <v>315.11</v>
      </c>
      <c r="J605" s="3">
        <f t="shared" si="472"/>
        <v>-21.29</v>
      </c>
      <c r="K605" s="3">
        <f t="shared" si="473"/>
        <v>1.5674999999999997</v>
      </c>
      <c r="M605" s="3" t="str">
        <f t="shared" si="474"/>
        <v>1.30</v>
      </c>
      <c r="N605" s="3" t="str">
        <f t="shared" si="475"/>
        <v>-</v>
      </c>
      <c r="O605" s="3">
        <f t="shared" si="476"/>
        <v>315.11</v>
      </c>
      <c r="P605" s="3">
        <f t="shared" si="477"/>
        <v>-21.29</v>
      </c>
      <c r="Q605" s="3">
        <f t="shared" si="478"/>
        <v>1.4849999999999997</v>
      </c>
      <c r="R605" s="85"/>
      <c r="S605" s="3" t="str">
        <f t="shared" si="479"/>
        <v>1.30</v>
      </c>
      <c r="T605" s="3" t="str">
        <f t="shared" si="480"/>
        <v>-</v>
      </c>
      <c r="U605" s="3">
        <f t="shared" si="481"/>
        <v>315.11</v>
      </c>
      <c r="V605" s="3">
        <f t="shared" si="482"/>
        <v>-21.29</v>
      </c>
      <c r="W605" s="3">
        <f t="shared" si="483"/>
        <v>1.4024999999999996</v>
      </c>
      <c r="X605" s="85"/>
      <c r="Y605" s="3" t="str">
        <f t="shared" si="484"/>
        <v>1.30</v>
      </c>
      <c r="Z605" s="3" t="str">
        <f t="shared" si="485"/>
        <v>-</v>
      </c>
      <c r="AA605" s="3">
        <f t="shared" si="486"/>
        <v>315.11</v>
      </c>
      <c r="AB605" s="3">
        <f t="shared" si="487"/>
        <v>-21.29</v>
      </c>
      <c r="AC605" s="3">
        <f t="shared" si="488"/>
        <v>1.3199999999999998</v>
      </c>
      <c r="AE605" s="3" t="str">
        <f t="shared" si="489"/>
        <v>1.30</v>
      </c>
      <c r="AF605" s="3" t="str">
        <f t="shared" si="490"/>
        <v>-</v>
      </c>
      <c r="AG605" s="3">
        <f t="shared" si="491"/>
        <v>315.11</v>
      </c>
      <c r="AH605" s="3">
        <f t="shared" si="492"/>
        <v>-21.29</v>
      </c>
      <c r="AI605" s="3">
        <f t="shared" si="493"/>
        <v>1.2374999999999998</v>
      </c>
      <c r="AK605" s="3" t="str">
        <f t="shared" si="494"/>
        <v>1.30</v>
      </c>
      <c r="AL605" s="3" t="str">
        <f t="shared" si="495"/>
        <v>-</v>
      </c>
      <c r="AM605" s="3">
        <f t="shared" si="496"/>
        <v>315.11</v>
      </c>
      <c r="AN605" s="3">
        <f t="shared" si="497"/>
        <v>-21.29</v>
      </c>
      <c r="AO605" s="3">
        <f t="shared" si="498"/>
        <v>1.1549999999999998</v>
      </c>
      <c r="AQ605" s="3" t="str">
        <f t="shared" si="499"/>
        <v>1.30</v>
      </c>
      <c r="AR605" s="3" t="str">
        <f t="shared" si="500"/>
        <v>-</v>
      </c>
      <c r="AS605" s="3">
        <f t="shared" si="501"/>
        <v>315.11</v>
      </c>
      <c r="AT605" s="3">
        <f t="shared" si="502"/>
        <v>-21.29</v>
      </c>
      <c r="AU605" s="3">
        <f t="shared" si="503"/>
        <v>0.98999999999999977</v>
      </c>
      <c r="AW605" s="3" t="str">
        <f t="shared" si="504"/>
        <v>1.30</v>
      </c>
      <c r="AX605" s="3" t="str">
        <f t="shared" si="505"/>
        <v>-</v>
      </c>
      <c r="AY605" s="3">
        <f t="shared" si="506"/>
        <v>315.11</v>
      </c>
      <c r="AZ605" s="3">
        <f t="shared" si="507"/>
        <v>-21.29</v>
      </c>
      <c r="BA605" s="3">
        <f t="shared" si="508"/>
        <v>0.82499999999999984</v>
      </c>
      <c r="BC605" s="3" t="str">
        <f t="shared" si="509"/>
        <v>1.30</v>
      </c>
      <c r="BD605" s="3" t="str">
        <f t="shared" si="510"/>
        <v>-</v>
      </c>
      <c r="BE605" s="3">
        <f t="shared" si="511"/>
        <v>315.11</v>
      </c>
      <c r="BF605" s="3">
        <f t="shared" si="512"/>
        <v>-21.29</v>
      </c>
      <c r="BG605" s="3">
        <f t="shared" si="513"/>
        <v>0.49499999999999988</v>
      </c>
      <c r="BI605" s="3" t="str">
        <f t="shared" si="514"/>
        <v>1.30</v>
      </c>
      <c r="BJ605" s="3" t="str">
        <f t="shared" si="515"/>
        <v>-</v>
      </c>
      <c r="BK605" s="3">
        <f t="shared" si="516"/>
        <v>315.11</v>
      </c>
      <c r="BL605" s="3">
        <f t="shared" si="517"/>
        <v>-21.29</v>
      </c>
      <c r="BM605" s="3">
        <f t="shared" si="518"/>
        <v>0.16499999999999998</v>
      </c>
    </row>
    <row r="606" spans="1:65" x14ac:dyDescent="0.3">
      <c r="A606" s="3" t="str">
        <f>'Forward collapse simulation'!B616</f>
        <v>1.30</v>
      </c>
      <c r="B606" s="3" t="str">
        <f>IF('Forward collapse simulation'!C616="","-",'Forward collapse simulation'!C616)</f>
        <v>-</v>
      </c>
      <c r="C606" s="3">
        <f>'Forward collapse simulation'!E616</f>
        <v>311.36</v>
      </c>
      <c r="D606" s="3">
        <f>'Forward collapse simulation'!AK616</f>
        <v>-9.76</v>
      </c>
      <c r="E606" s="84">
        <f>'Forward collapse simulation'!AL616</f>
        <v>1.4930000000000001</v>
      </c>
      <c r="G606" s="3" t="str">
        <f t="shared" si="469"/>
        <v>1.30</v>
      </c>
      <c r="H606" s="3" t="str">
        <f t="shared" si="470"/>
        <v>-</v>
      </c>
      <c r="I606" s="3">
        <f t="shared" si="471"/>
        <v>311.36</v>
      </c>
      <c r="J606" s="3">
        <f t="shared" si="472"/>
        <v>-9.76</v>
      </c>
      <c r="K606" s="3">
        <f t="shared" si="473"/>
        <v>1.41835</v>
      </c>
      <c r="M606" s="3" t="str">
        <f t="shared" si="474"/>
        <v>1.30</v>
      </c>
      <c r="N606" s="3" t="str">
        <f t="shared" si="475"/>
        <v>-</v>
      </c>
      <c r="O606" s="3">
        <f t="shared" si="476"/>
        <v>311.36</v>
      </c>
      <c r="P606" s="3">
        <f t="shared" si="477"/>
        <v>-9.76</v>
      </c>
      <c r="Q606" s="3">
        <f t="shared" si="478"/>
        <v>1.3437000000000001</v>
      </c>
      <c r="R606" s="85"/>
      <c r="S606" s="3" t="str">
        <f t="shared" si="479"/>
        <v>1.30</v>
      </c>
      <c r="T606" s="3" t="str">
        <f t="shared" si="480"/>
        <v>-</v>
      </c>
      <c r="U606" s="3">
        <f t="shared" si="481"/>
        <v>311.36</v>
      </c>
      <c r="V606" s="3">
        <f t="shared" si="482"/>
        <v>-9.76</v>
      </c>
      <c r="W606" s="3">
        <f t="shared" si="483"/>
        <v>1.26905</v>
      </c>
      <c r="X606" s="85"/>
      <c r="Y606" s="3" t="str">
        <f t="shared" si="484"/>
        <v>1.30</v>
      </c>
      <c r="Z606" s="3" t="str">
        <f t="shared" si="485"/>
        <v>-</v>
      </c>
      <c r="AA606" s="3">
        <f t="shared" si="486"/>
        <v>311.36</v>
      </c>
      <c r="AB606" s="3">
        <f t="shared" si="487"/>
        <v>-9.76</v>
      </c>
      <c r="AC606" s="3">
        <f t="shared" si="488"/>
        <v>1.1944000000000001</v>
      </c>
      <c r="AE606" s="3" t="str">
        <f t="shared" si="489"/>
        <v>1.30</v>
      </c>
      <c r="AF606" s="3" t="str">
        <f t="shared" si="490"/>
        <v>-</v>
      </c>
      <c r="AG606" s="3">
        <f t="shared" si="491"/>
        <v>311.36</v>
      </c>
      <c r="AH606" s="3">
        <f t="shared" si="492"/>
        <v>-9.76</v>
      </c>
      <c r="AI606" s="3">
        <f t="shared" si="493"/>
        <v>1.11975</v>
      </c>
      <c r="AK606" s="3" t="str">
        <f t="shared" si="494"/>
        <v>1.30</v>
      </c>
      <c r="AL606" s="3" t="str">
        <f t="shared" si="495"/>
        <v>-</v>
      </c>
      <c r="AM606" s="3">
        <f t="shared" si="496"/>
        <v>311.36</v>
      </c>
      <c r="AN606" s="3">
        <f t="shared" si="497"/>
        <v>-9.76</v>
      </c>
      <c r="AO606" s="3">
        <f t="shared" si="498"/>
        <v>1.0450999999999999</v>
      </c>
      <c r="AQ606" s="3" t="str">
        <f t="shared" si="499"/>
        <v>1.30</v>
      </c>
      <c r="AR606" s="3" t="str">
        <f t="shared" si="500"/>
        <v>-</v>
      </c>
      <c r="AS606" s="3">
        <f t="shared" si="501"/>
        <v>311.36</v>
      </c>
      <c r="AT606" s="3">
        <f t="shared" si="502"/>
        <v>-9.76</v>
      </c>
      <c r="AU606" s="3">
        <f t="shared" si="503"/>
        <v>0.89580000000000004</v>
      </c>
      <c r="AW606" s="3" t="str">
        <f t="shared" si="504"/>
        <v>1.30</v>
      </c>
      <c r="AX606" s="3" t="str">
        <f t="shared" si="505"/>
        <v>-</v>
      </c>
      <c r="AY606" s="3">
        <f t="shared" si="506"/>
        <v>311.36</v>
      </c>
      <c r="AZ606" s="3">
        <f t="shared" si="507"/>
        <v>-9.76</v>
      </c>
      <c r="BA606" s="3">
        <f t="shared" si="508"/>
        <v>0.74650000000000005</v>
      </c>
      <c r="BC606" s="3" t="str">
        <f t="shared" si="509"/>
        <v>1.30</v>
      </c>
      <c r="BD606" s="3" t="str">
        <f t="shared" si="510"/>
        <v>-</v>
      </c>
      <c r="BE606" s="3">
        <f t="shared" si="511"/>
        <v>311.36</v>
      </c>
      <c r="BF606" s="3">
        <f t="shared" si="512"/>
        <v>-9.76</v>
      </c>
      <c r="BG606" s="3">
        <f t="shared" si="513"/>
        <v>0.44790000000000002</v>
      </c>
      <c r="BI606" s="3" t="str">
        <f t="shared" si="514"/>
        <v>1.30</v>
      </c>
      <c r="BJ606" s="3" t="str">
        <f t="shared" si="515"/>
        <v>-</v>
      </c>
      <c r="BK606" s="3">
        <f t="shared" si="516"/>
        <v>311.36</v>
      </c>
      <c r="BL606" s="3">
        <f t="shared" si="517"/>
        <v>-9.76</v>
      </c>
      <c r="BM606" s="3">
        <f t="shared" si="518"/>
        <v>0.14930000000000002</v>
      </c>
    </row>
    <row r="607" spans="1:65" x14ac:dyDescent="0.3">
      <c r="A607" s="3" t="str">
        <f>'Forward collapse simulation'!B617</f>
        <v>1.30</v>
      </c>
      <c r="B607" s="3" t="str">
        <f>IF('Forward collapse simulation'!C617="","-",'Forward collapse simulation'!C617)</f>
        <v>-</v>
      </c>
      <c r="C607" s="3">
        <f>'Forward collapse simulation'!E617</f>
        <v>310.02999999999997</v>
      </c>
      <c r="D607" s="3">
        <f ca="1">'Forward collapse simulation'!AK617</f>
        <v>70.701345724592755</v>
      </c>
      <c r="E607" s="84">
        <f ca="1">'Forward collapse simulation'!AL617</f>
        <v>3.731458170626015</v>
      </c>
      <c r="G607" s="3" t="str">
        <f t="shared" si="469"/>
        <v>1.30</v>
      </c>
      <c r="H607" s="3" t="str">
        <f t="shared" si="470"/>
        <v>-</v>
      </c>
      <c r="I607" s="3">
        <f t="shared" si="471"/>
        <v>310.02999999999997</v>
      </c>
      <c r="J607" s="3">
        <f t="shared" ca="1" si="472"/>
        <v>70.701345724592755</v>
      </c>
      <c r="K607" s="3">
        <f t="shared" ca="1" si="473"/>
        <v>3.5448852620947142</v>
      </c>
      <c r="M607" s="3" t="str">
        <f t="shared" si="474"/>
        <v>1.30</v>
      </c>
      <c r="N607" s="3" t="str">
        <f t="shared" si="475"/>
        <v>-</v>
      </c>
      <c r="O607" s="3">
        <f t="shared" si="476"/>
        <v>310.02999999999997</v>
      </c>
      <c r="P607" s="3">
        <f t="shared" ca="1" si="477"/>
        <v>70.701345724592755</v>
      </c>
      <c r="Q607" s="3">
        <f t="shared" ca="1" si="478"/>
        <v>3.3583123535634134</v>
      </c>
      <c r="R607" s="85"/>
      <c r="S607" s="3" t="str">
        <f t="shared" si="479"/>
        <v>1.30</v>
      </c>
      <c r="T607" s="3" t="str">
        <f t="shared" si="480"/>
        <v>-</v>
      </c>
      <c r="U607" s="3">
        <f t="shared" si="481"/>
        <v>310.02999999999997</v>
      </c>
      <c r="V607" s="3">
        <f t="shared" ca="1" si="482"/>
        <v>70.701345724592755</v>
      </c>
      <c r="W607" s="3">
        <f t="shared" ca="1" si="483"/>
        <v>3.1717394450321126</v>
      </c>
      <c r="X607" s="85"/>
      <c r="Y607" s="3" t="str">
        <f t="shared" si="484"/>
        <v>1.30</v>
      </c>
      <c r="Z607" s="3" t="str">
        <f t="shared" si="485"/>
        <v>-</v>
      </c>
      <c r="AA607" s="3">
        <f t="shared" si="486"/>
        <v>310.02999999999997</v>
      </c>
      <c r="AB607" s="3">
        <f t="shared" ca="1" si="487"/>
        <v>70.701345724592755</v>
      </c>
      <c r="AC607" s="3">
        <f t="shared" ca="1" si="488"/>
        <v>2.9851665365008122</v>
      </c>
      <c r="AE607" s="3" t="str">
        <f t="shared" si="489"/>
        <v>1.30</v>
      </c>
      <c r="AF607" s="3" t="str">
        <f t="shared" si="490"/>
        <v>-</v>
      </c>
      <c r="AG607" s="3">
        <f t="shared" si="491"/>
        <v>310.02999999999997</v>
      </c>
      <c r="AH607" s="3">
        <f t="shared" ca="1" si="492"/>
        <v>70.701345724592755</v>
      </c>
      <c r="AI607" s="3">
        <f t="shared" ca="1" si="493"/>
        <v>2.7985936279695114</v>
      </c>
      <c r="AK607" s="3" t="str">
        <f t="shared" si="494"/>
        <v>1.30</v>
      </c>
      <c r="AL607" s="3" t="str">
        <f t="shared" si="495"/>
        <v>-</v>
      </c>
      <c r="AM607" s="3">
        <f t="shared" si="496"/>
        <v>310.02999999999997</v>
      </c>
      <c r="AN607" s="3">
        <f t="shared" ca="1" si="497"/>
        <v>70.701345724592755</v>
      </c>
      <c r="AO607" s="3">
        <f t="shared" ca="1" si="498"/>
        <v>2.6120207194382106</v>
      </c>
      <c r="AQ607" s="3" t="str">
        <f t="shared" si="499"/>
        <v>1.30</v>
      </c>
      <c r="AR607" s="3" t="str">
        <f t="shared" si="500"/>
        <v>-</v>
      </c>
      <c r="AS607" s="3">
        <f t="shared" si="501"/>
        <v>310.02999999999997</v>
      </c>
      <c r="AT607" s="3">
        <f t="shared" ca="1" si="502"/>
        <v>70.701345724592755</v>
      </c>
      <c r="AU607" s="3">
        <f t="shared" ca="1" si="503"/>
        <v>2.2388749023756089</v>
      </c>
      <c r="AW607" s="3" t="str">
        <f t="shared" si="504"/>
        <v>1.30</v>
      </c>
      <c r="AX607" s="3" t="str">
        <f t="shared" si="505"/>
        <v>-</v>
      </c>
      <c r="AY607" s="3">
        <f t="shared" si="506"/>
        <v>310.02999999999997</v>
      </c>
      <c r="AZ607" s="3">
        <f t="shared" ca="1" si="507"/>
        <v>70.701345724592755</v>
      </c>
      <c r="BA607" s="3">
        <f t="shared" ca="1" si="508"/>
        <v>1.8657290853130075</v>
      </c>
      <c r="BC607" s="3" t="str">
        <f t="shared" si="509"/>
        <v>1.30</v>
      </c>
      <c r="BD607" s="3" t="str">
        <f t="shared" si="510"/>
        <v>-</v>
      </c>
      <c r="BE607" s="3">
        <f t="shared" si="511"/>
        <v>310.02999999999997</v>
      </c>
      <c r="BF607" s="3">
        <f t="shared" ca="1" si="512"/>
        <v>70.701345724592755</v>
      </c>
      <c r="BG607" s="3">
        <f t="shared" ca="1" si="513"/>
        <v>1.1194374511878045</v>
      </c>
      <c r="BI607" s="3" t="str">
        <f t="shared" si="514"/>
        <v>1.30</v>
      </c>
      <c r="BJ607" s="3" t="str">
        <f t="shared" si="515"/>
        <v>-</v>
      </c>
      <c r="BK607" s="3">
        <f t="shared" si="516"/>
        <v>310.02999999999997</v>
      </c>
      <c r="BL607" s="3">
        <f t="shared" ca="1" si="517"/>
        <v>70.701345724592755</v>
      </c>
      <c r="BM607" s="3">
        <f t="shared" ca="1" si="518"/>
        <v>0.37314581706260153</v>
      </c>
    </row>
    <row r="608" spans="1:65" x14ac:dyDescent="0.3">
      <c r="A608" s="3" t="str">
        <f>'Forward collapse simulation'!B618</f>
        <v>1.30</v>
      </c>
      <c r="B608" s="3" t="str">
        <f>IF('Forward collapse simulation'!C618="","-",'Forward collapse simulation'!C618)</f>
        <v>-</v>
      </c>
      <c r="C608" s="3">
        <f>'Forward collapse simulation'!E618</f>
        <v>310.47000000000003</v>
      </c>
      <c r="D608" s="3">
        <f ca="1">'Forward collapse simulation'!AK618</f>
        <v>76.462968028602873</v>
      </c>
      <c r="E608" s="84">
        <f ca="1">'Forward collapse simulation'!AL618</f>
        <v>4.318946434894003</v>
      </c>
      <c r="G608" s="3" t="str">
        <f t="shared" si="469"/>
        <v>1.30</v>
      </c>
      <c r="H608" s="3" t="str">
        <f t="shared" si="470"/>
        <v>-</v>
      </c>
      <c r="I608" s="3">
        <f t="shared" si="471"/>
        <v>310.47000000000003</v>
      </c>
      <c r="J608" s="3">
        <f t="shared" ca="1" si="472"/>
        <v>76.462968028602873</v>
      </c>
      <c r="K608" s="3">
        <f t="shared" ca="1" si="473"/>
        <v>4.1029991131493029</v>
      </c>
      <c r="M608" s="3" t="str">
        <f t="shared" si="474"/>
        <v>1.30</v>
      </c>
      <c r="N608" s="3" t="str">
        <f t="shared" si="475"/>
        <v>-</v>
      </c>
      <c r="O608" s="3">
        <f t="shared" si="476"/>
        <v>310.47000000000003</v>
      </c>
      <c r="P608" s="3">
        <f t="shared" ca="1" si="477"/>
        <v>76.462968028602873</v>
      </c>
      <c r="Q608" s="3">
        <f t="shared" ca="1" si="478"/>
        <v>3.8870517914046028</v>
      </c>
      <c r="R608" s="85"/>
      <c r="S608" s="3" t="str">
        <f t="shared" si="479"/>
        <v>1.30</v>
      </c>
      <c r="T608" s="3" t="str">
        <f t="shared" si="480"/>
        <v>-</v>
      </c>
      <c r="U608" s="3">
        <f t="shared" si="481"/>
        <v>310.47000000000003</v>
      </c>
      <c r="V608" s="3">
        <f t="shared" ca="1" si="482"/>
        <v>76.462968028602873</v>
      </c>
      <c r="W608" s="3">
        <f t="shared" ca="1" si="483"/>
        <v>3.6711044696599022</v>
      </c>
      <c r="X608" s="85"/>
      <c r="Y608" s="3" t="str">
        <f t="shared" si="484"/>
        <v>1.30</v>
      </c>
      <c r="Z608" s="3" t="str">
        <f t="shared" si="485"/>
        <v>-</v>
      </c>
      <c r="AA608" s="3">
        <f t="shared" si="486"/>
        <v>310.47000000000003</v>
      </c>
      <c r="AB608" s="3">
        <f t="shared" ca="1" si="487"/>
        <v>76.462968028602873</v>
      </c>
      <c r="AC608" s="3">
        <f t="shared" ca="1" si="488"/>
        <v>3.4551571479152026</v>
      </c>
      <c r="AE608" s="3" t="str">
        <f t="shared" si="489"/>
        <v>1.30</v>
      </c>
      <c r="AF608" s="3" t="str">
        <f t="shared" si="490"/>
        <v>-</v>
      </c>
      <c r="AG608" s="3">
        <f t="shared" si="491"/>
        <v>310.47000000000003</v>
      </c>
      <c r="AH608" s="3">
        <f t="shared" ca="1" si="492"/>
        <v>76.462968028602873</v>
      </c>
      <c r="AI608" s="3">
        <f t="shared" ca="1" si="493"/>
        <v>3.2392098261705025</v>
      </c>
      <c r="AK608" s="3" t="str">
        <f t="shared" si="494"/>
        <v>1.30</v>
      </c>
      <c r="AL608" s="3" t="str">
        <f t="shared" si="495"/>
        <v>-</v>
      </c>
      <c r="AM608" s="3">
        <f t="shared" si="496"/>
        <v>310.47000000000003</v>
      </c>
      <c r="AN608" s="3">
        <f t="shared" ca="1" si="497"/>
        <v>76.462968028602873</v>
      </c>
      <c r="AO608" s="3">
        <f t="shared" ca="1" si="498"/>
        <v>3.0232625044258019</v>
      </c>
      <c r="AQ608" s="3" t="str">
        <f t="shared" si="499"/>
        <v>1.30</v>
      </c>
      <c r="AR608" s="3" t="str">
        <f t="shared" si="500"/>
        <v>-</v>
      </c>
      <c r="AS608" s="3">
        <f t="shared" si="501"/>
        <v>310.47000000000003</v>
      </c>
      <c r="AT608" s="3">
        <f t="shared" ca="1" si="502"/>
        <v>76.462968028602873</v>
      </c>
      <c r="AU608" s="3">
        <f t="shared" ca="1" si="503"/>
        <v>2.5913678609364017</v>
      </c>
      <c r="AW608" s="3" t="str">
        <f t="shared" si="504"/>
        <v>1.30</v>
      </c>
      <c r="AX608" s="3" t="str">
        <f t="shared" si="505"/>
        <v>-</v>
      </c>
      <c r="AY608" s="3">
        <f t="shared" si="506"/>
        <v>310.47000000000003</v>
      </c>
      <c r="AZ608" s="3">
        <f t="shared" ca="1" si="507"/>
        <v>76.462968028602873</v>
      </c>
      <c r="BA608" s="3">
        <f t="shared" ca="1" si="508"/>
        <v>2.1594732174470015</v>
      </c>
      <c r="BC608" s="3" t="str">
        <f t="shared" si="509"/>
        <v>1.30</v>
      </c>
      <c r="BD608" s="3" t="str">
        <f t="shared" si="510"/>
        <v>-</v>
      </c>
      <c r="BE608" s="3">
        <f t="shared" si="511"/>
        <v>310.47000000000003</v>
      </c>
      <c r="BF608" s="3">
        <f t="shared" ca="1" si="512"/>
        <v>76.462968028602873</v>
      </c>
      <c r="BG608" s="3">
        <f t="shared" ca="1" si="513"/>
        <v>1.2956839304682009</v>
      </c>
      <c r="BI608" s="3" t="str">
        <f t="shared" si="514"/>
        <v>1.30</v>
      </c>
      <c r="BJ608" s="3" t="str">
        <f t="shared" si="515"/>
        <v>-</v>
      </c>
      <c r="BK608" s="3">
        <f t="shared" si="516"/>
        <v>310.47000000000003</v>
      </c>
      <c r="BL608" s="3">
        <f t="shared" ca="1" si="517"/>
        <v>76.462968028602873</v>
      </c>
      <c r="BM608" s="3">
        <f t="shared" ca="1" si="518"/>
        <v>0.43189464348940032</v>
      </c>
    </row>
    <row r="609" spans="1:65" x14ac:dyDescent="0.3">
      <c r="A609" s="3" t="str">
        <f>'Forward collapse simulation'!B619</f>
        <v>1.30</v>
      </c>
      <c r="B609" s="3" t="str">
        <f>IF('Forward collapse simulation'!C619="","-",'Forward collapse simulation'!C619)</f>
        <v>-</v>
      </c>
      <c r="C609" s="3">
        <f>'Forward collapse simulation'!E619</f>
        <v>313.39</v>
      </c>
      <c r="D609" s="3">
        <f ca="1">'Forward collapse simulation'!AK619</f>
        <v>81.292044259989751</v>
      </c>
      <c r="E609" s="84">
        <f ca="1">'Forward collapse simulation'!AL619</f>
        <v>5.4697007176709187</v>
      </c>
      <c r="G609" s="3" t="str">
        <f t="shared" si="469"/>
        <v>1.30</v>
      </c>
      <c r="H609" s="3" t="str">
        <f t="shared" si="470"/>
        <v>-</v>
      </c>
      <c r="I609" s="3">
        <f t="shared" si="471"/>
        <v>313.39</v>
      </c>
      <c r="J609" s="3">
        <f t="shared" ca="1" si="472"/>
        <v>81.292044259989751</v>
      </c>
      <c r="K609" s="3">
        <f t="shared" ca="1" si="473"/>
        <v>5.1962156817873728</v>
      </c>
      <c r="M609" s="3" t="str">
        <f t="shared" si="474"/>
        <v>1.30</v>
      </c>
      <c r="N609" s="3" t="str">
        <f t="shared" si="475"/>
        <v>-</v>
      </c>
      <c r="O609" s="3">
        <f t="shared" si="476"/>
        <v>313.39</v>
      </c>
      <c r="P609" s="3">
        <f t="shared" ca="1" si="477"/>
        <v>81.292044259989751</v>
      </c>
      <c r="Q609" s="3">
        <f t="shared" ca="1" si="478"/>
        <v>4.9227306459038269</v>
      </c>
      <c r="R609" s="85"/>
      <c r="S609" s="3" t="str">
        <f t="shared" si="479"/>
        <v>1.30</v>
      </c>
      <c r="T609" s="3" t="str">
        <f t="shared" si="480"/>
        <v>-</v>
      </c>
      <c r="U609" s="3">
        <f t="shared" si="481"/>
        <v>313.39</v>
      </c>
      <c r="V609" s="3">
        <f t="shared" ca="1" si="482"/>
        <v>81.292044259989751</v>
      </c>
      <c r="W609" s="3">
        <f t="shared" ca="1" si="483"/>
        <v>4.649245610020281</v>
      </c>
      <c r="X609" s="85"/>
      <c r="Y609" s="3" t="str">
        <f t="shared" si="484"/>
        <v>1.30</v>
      </c>
      <c r="Z609" s="3" t="str">
        <f t="shared" si="485"/>
        <v>-</v>
      </c>
      <c r="AA609" s="3">
        <f t="shared" si="486"/>
        <v>313.39</v>
      </c>
      <c r="AB609" s="3">
        <f t="shared" ca="1" si="487"/>
        <v>81.292044259989751</v>
      </c>
      <c r="AC609" s="3">
        <f t="shared" ca="1" si="488"/>
        <v>4.3757605741367351</v>
      </c>
      <c r="AE609" s="3" t="str">
        <f t="shared" si="489"/>
        <v>1.30</v>
      </c>
      <c r="AF609" s="3" t="str">
        <f t="shared" si="490"/>
        <v>-</v>
      </c>
      <c r="AG609" s="3">
        <f t="shared" si="491"/>
        <v>313.39</v>
      </c>
      <c r="AH609" s="3">
        <f t="shared" ca="1" si="492"/>
        <v>81.292044259989751</v>
      </c>
      <c r="AI609" s="3">
        <f t="shared" ca="1" si="493"/>
        <v>4.1022755382531892</v>
      </c>
      <c r="AK609" s="3" t="str">
        <f t="shared" si="494"/>
        <v>1.30</v>
      </c>
      <c r="AL609" s="3" t="str">
        <f t="shared" si="495"/>
        <v>-</v>
      </c>
      <c r="AM609" s="3">
        <f t="shared" si="496"/>
        <v>313.39</v>
      </c>
      <c r="AN609" s="3">
        <f t="shared" ca="1" si="497"/>
        <v>81.292044259989751</v>
      </c>
      <c r="AO609" s="3">
        <f t="shared" ca="1" si="498"/>
        <v>3.8287905023696429</v>
      </c>
      <c r="AQ609" s="3" t="str">
        <f t="shared" si="499"/>
        <v>1.30</v>
      </c>
      <c r="AR609" s="3" t="str">
        <f t="shared" si="500"/>
        <v>-</v>
      </c>
      <c r="AS609" s="3">
        <f t="shared" si="501"/>
        <v>313.39</v>
      </c>
      <c r="AT609" s="3">
        <f t="shared" ca="1" si="502"/>
        <v>81.292044259989751</v>
      </c>
      <c r="AU609" s="3">
        <f t="shared" ca="1" si="503"/>
        <v>3.2818204306025511</v>
      </c>
      <c r="AW609" s="3" t="str">
        <f t="shared" si="504"/>
        <v>1.30</v>
      </c>
      <c r="AX609" s="3" t="str">
        <f t="shared" si="505"/>
        <v>-</v>
      </c>
      <c r="AY609" s="3">
        <f t="shared" si="506"/>
        <v>313.39</v>
      </c>
      <c r="AZ609" s="3">
        <f t="shared" ca="1" si="507"/>
        <v>81.292044259989751</v>
      </c>
      <c r="BA609" s="3">
        <f t="shared" ca="1" si="508"/>
        <v>2.7348503588354593</v>
      </c>
      <c r="BC609" s="3" t="str">
        <f t="shared" si="509"/>
        <v>1.30</v>
      </c>
      <c r="BD609" s="3" t="str">
        <f t="shared" si="510"/>
        <v>-</v>
      </c>
      <c r="BE609" s="3">
        <f t="shared" si="511"/>
        <v>313.39</v>
      </c>
      <c r="BF609" s="3">
        <f t="shared" ca="1" si="512"/>
        <v>81.292044259989751</v>
      </c>
      <c r="BG609" s="3">
        <f t="shared" ca="1" si="513"/>
        <v>1.6409102153012756</v>
      </c>
      <c r="BI609" s="3" t="str">
        <f t="shared" si="514"/>
        <v>1.30</v>
      </c>
      <c r="BJ609" s="3" t="str">
        <f t="shared" si="515"/>
        <v>-</v>
      </c>
      <c r="BK609" s="3">
        <f t="shared" si="516"/>
        <v>313.39</v>
      </c>
      <c r="BL609" s="3">
        <f t="shared" ca="1" si="517"/>
        <v>81.292044259989751</v>
      </c>
      <c r="BM609" s="3">
        <f t="shared" ca="1" si="518"/>
        <v>0.54697007176709189</v>
      </c>
    </row>
    <row r="610" spans="1:65" x14ac:dyDescent="0.3">
      <c r="A610" s="3" t="str">
        <f>'Forward collapse simulation'!B620</f>
        <v>1.30</v>
      </c>
      <c r="B610" s="3" t="str">
        <f>IF('Forward collapse simulation'!C620="","-",'Forward collapse simulation'!C620)</f>
        <v>-</v>
      </c>
      <c r="C610" s="3">
        <f>'Forward collapse simulation'!E620</f>
        <v>319.17</v>
      </c>
      <c r="D610" s="3">
        <f ca="1">'Forward collapse simulation'!AK620</f>
        <v>84.642651152186247</v>
      </c>
      <c r="E610" s="84">
        <f ca="1">'Forward collapse simulation'!AL620</f>
        <v>6.9768200166552381</v>
      </c>
      <c r="G610" s="3" t="str">
        <f t="shared" si="469"/>
        <v>1.30</v>
      </c>
      <c r="H610" s="3" t="str">
        <f t="shared" si="470"/>
        <v>-</v>
      </c>
      <c r="I610" s="3">
        <f t="shared" si="471"/>
        <v>319.17</v>
      </c>
      <c r="J610" s="3">
        <f t="shared" ca="1" si="472"/>
        <v>84.642651152186247</v>
      </c>
      <c r="K610" s="3">
        <f t="shared" ca="1" si="473"/>
        <v>6.6279790158224756</v>
      </c>
      <c r="M610" s="3" t="str">
        <f t="shared" si="474"/>
        <v>1.30</v>
      </c>
      <c r="N610" s="3" t="str">
        <f t="shared" si="475"/>
        <v>-</v>
      </c>
      <c r="O610" s="3">
        <f t="shared" si="476"/>
        <v>319.17</v>
      </c>
      <c r="P610" s="3">
        <f t="shared" ca="1" si="477"/>
        <v>84.642651152186247</v>
      </c>
      <c r="Q610" s="3">
        <f t="shared" ca="1" si="478"/>
        <v>6.279138014989714</v>
      </c>
      <c r="R610" s="85"/>
      <c r="S610" s="3" t="str">
        <f t="shared" si="479"/>
        <v>1.30</v>
      </c>
      <c r="T610" s="3" t="str">
        <f t="shared" si="480"/>
        <v>-</v>
      </c>
      <c r="U610" s="3">
        <f t="shared" si="481"/>
        <v>319.17</v>
      </c>
      <c r="V610" s="3">
        <f t="shared" ca="1" si="482"/>
        <v>84.642651152186247</v>
      </c>
      <c r="W610" s="3">
        <f t="shared" ca="1" si="483"/>
        <v>5.9302970141569524</v>
      </c>
      <c r="X610" s="85"/>
      <c r="Y610" s="3" t="str">
        <f t="shared" si="484"/>
        <v>1.30</v>
      </c>
      <c r="Z610" s="3" t="str">
        <f t="shared" si="485"/>
        <v>-</v>
      </c>
      <c r="AA610" s="3">
        <f t="shared" si="486"/>
        <v>319.17</v>
      </c>
      <c r="AB610" s="3">
        <f t="shared" ca="1" si="487"/>
        <v>84.642651152186247</v>
      </c>
      <c r="AC610" s="3">
        <f t="shared" ca="1" si="488"/>
        <v>5.5814560133241908</v>
      </c>
      <c r="AE610" s="3" t="str">
        <f t="shared" si="489"/>
        <v>1.30</v>
      </c>
      <c r="AF610" s="3" t="str">
        <f t="shared" si="490"/>
        <v>-</v>
      </c>
      <c r="AG610" s="3">
        <f t="shared" si="491"/>
        <v>319.17</v>
      </c>
      <c r="AH610" s="3">
        <f t="shared" ca="1" si="492"/>
        <v>84.642651152186247</v>
      </c>
      <c r="AI610" s="3">
        <f t="shared" ca="1" si="493"/>
        <v>5.2326150124914284</v>
      </c>
      <c r="AK610" s="3" t="str">
        <f t="shared" si="494"/>
        <v>1.30</v>
      </c>
      <c r="AL610" s="3" t="str">
        <f t="shared" si="495"/>
        <v>-</v>
      </c>
      <c r="AM610" s="3">
        <f t="shared" si="496"/>
        <v>319.17</v>
      </c>
      <c r="AN610" s="3">
        <f t="shared" ca="1" si="497"/>
        <v>84.642651152186247</v>
      </c>
      <c r="AO610" s="3">
        <f t="shared" ca="1" si="498"/>
        <v>4.8837740116586668</v>
      </c>
      <c r="AQ610" s="3" t="str">
        <f t="shared" si="499"/>
        <v>1.30</v>
      </c>
      <c r="AR610" s="3" t="str">
        <f t="shared" si="500"/>
        <v>-</v>
      </c>
      <c r="AS610" s="3">
        <f t="shared" si="501"/>
        <v>319.17</v>
      </c>
      <c r="AT610" s="3">
        <f t="shared" ca="1" si="502"/>
        <v>84.642651152186247</v>
      </c>
      <c r="AU610" s="3">
        <f t="shared" ca="1" si="503"/>
        <v>4.1860920099931427</v>
      </c>
      <c r="AW610" s="3" t="str">
        <f t="shared" si="504"/>
        <v>1.30</v>
      </c>
      <c r="AX610" s="3" t="str">
        <f t="shared" si="505"/>
        <v>-</v>
      </c>
      <c r="AY610" s="3">
        <f t="shared" si="506"/>
        <v>319.17</v>
      </c>
      <c r="AZ610" s="3">
        <f t="shared" ca="1" si="507"/>
        <v>84.642651152186247</v>
      </c>
      <c r="BA610" s="3">
        <f t="shared" ca="1" si="508"/>
        <v>3.488410008327619</v>
      </c>
      <c r="BC610" s="3" t="str">
        <f t="shared" si="509"/>
        <v>1.30</v>
      </c>
      <c r="BD610" s="3" t="str">
        <f t="shared" si="510"/>
        <v>-</v>
      </c>
      <c r="BE610" s="3">
        <f t="shared" si="511"/>
        <v>319.17</v>
      </c>
      <c r="BF610" s="3">
        <f t="shared" ca="1" si="512"/>
        <v>84.642651152186247</v>
      </c>
      <c r="BG610" s="3">
        <f t="shared" ca="1" si="513"/>
        <v>2.0930460049965713</v>
      </c>
      <c r="BI610" s="3" t="str">
        <f t="shared" si="514"/>
        <v>1.30</v>
      </c>
      <c r="BJ610" s="3" t="str">
        <f t="shared" si="515"/>
        <v>-</v>
      </c>
      <c r="BK610" s="3">
        <f t="shared" si="516"/>
        <v>319.17</v>
      </c>
      <c r="BL610" s="3">
        <f t="shared" ca="1" si="517"/>
        <v>84.642651152186247</v>
      </c>
      <c r="BM610" s="3">
        <f t="shared" ca="1" si="518"/>
        <v>0.69768200166552385</v>
      </c>
    </row>
    <row r="611" spans="1:65" x14ac:dyDescent="0.3">
      <c r="A611" s="3" t="str">
        <f>'Forward collapse simulation'!B621</f>
        <v>1.30</v>
      </c>
      <c r="B611" s="3" t="str">
        <f>IF('Forward collapse simulation'!C621="","-",'Forward collapse simulation'!C621)</f>
        <v>-</v>
      </c>
      <c r="C611" s="3">
        <f>'Forward collapse simulation'!E621</f>
        <v>332.62</v>
      </c>
      <c r="D611" s="3">
        <f ca="1">'Forward collapse simulation'!AK621</f>
        <v>86.70524024315587</v>
      </c>
      <c r="E611" s="84">
        <f ca="1">'Forward collapse simulation'!AL621</f>
        <v>8.1747297547218132</v>
      </c>
      <c r="G611" s="3" t="str">
        <f t="shared" si="469"/>
        <v>1.30</v>
      </c>
      <c r="H611" s="3" t="str">
        <f t="shared" si="470"/>
        <v>-</v>
      </c>
      <c r="I611" s="3">
        <f t="shared" si="471"/>
        <v>332.62</v>
      </c>
      <c r="J611" s="3">
        <f t="shared" ca="1" si="472"/>
        <v>86.70524024315587</v>
      </c>
      <c r="K611" s="3">
        <f t="shared" ca="1" si="473"/>
        <v>7.7659932669857223</v>
      </c>
      <c r="M611" s="3" t="str">
        <f t="shared" si="474"/>
        <v>1.30</v>
      </c>
      <c r="N611" s="3" t="str">
        <f t="shared" si="475"/>
        <v>-</v>
      </c>
      <c r="O611" s="3">
        <f t="shared" si="476"/>
        <v>332.62</v>
      </c>
      <c r="P611" s="3">
        <f t="shared" ca="1" si="477"/>
        <v>86.70524024315587</v>
      </c>
      <c r="Q611" s="3">
        <f t="shared" ca="1" si="478"/>
        <v>7.3572567792496324</v>
      </c>
      <c r="R611" s="85"/>
      <c r="S611" s="3" t="str">
        <f t="shared" si="479"/>
        <v>1.30</v>
      </c>
      <c r="T611" s="3" t="str">
        <f t="shared" si="480"/>
        <v>-</v>
      </c>
      <c r="U611" s="3">
        <f t="shared" si="481"/>
        <v>332.62</v>
      </c>
      <c r="V611" s="3">
        <f t="shared" ca="1" si="482"/>
        <v>86.70524024315587</v>
      </c>
      <c r="W611" s="3">
        <f t="shared" ca="1" si="483"/>
        <v>6.9485202915135407</v>
      </c>
      <c r="X611" s="85"/>
      <c r="Y611" s="3" t="str">
        <f t="shared" si="484"/>
        <v>1.30</v>
      </c>
      <c r="Z611" s="3" t="str">
        <f t="shared" si="485"/>
        <v>-</v>
      </c>
      <c r="AA611" s="3">
        <f t="shared" si="486"/>
        <v>332.62</v>
      </c>
      <c r="AB611" s="3">
        <f t="shared" ca="1" si="487"/>
        <v>86.70524024315587</v>
      </c>
      <c r="AC611" s="3">
        <f t="shared" ca="1" si="488"/>
        <v>6.5397838037774507</v>
      </c>
      <c r="AE611" s="3" t="str">
        <f t="shared" si="489"/>
        <v>1.30</v>
      </c>
      <c r="AF611" s="3" t="str">
        <f t="shared" si="490"/>
        <v>-</v>
      </c>
      <c r="AG611" s="3">
        <f t="shared" si="491"/>
        <v>332.62</v>
      </c>
      <c r="AH611" s="3">
        <f t="shared" ca="1" si="492"/>
        <v>86.70524024315587</v>
      </c>
      <c r="AI611" s="3">
        <f t="shared" ca="1" si="493"/>
        <v>6.1310473160413599</v>
      </c>
      <c r="AK611" s="3" t="str">
        <f t="shared" si="494"/>
        <v>1.30</v>
      </c>
      <c r="AL611" s="3" t="str">
        <f t="shared" si="495"/>
        <v>-</v>
      </c>
      <c r="AM611" s="3">
        <f t="shared" si="496"/>
        <v>332.62</v>
      </c>
      <c r="AN611" s="3">
        <f t="shared" ca="1" si="497"/>
        <v>86.70524024315587</v>
      </c>
      <c r="AO611" s="3">
        <f t="shared" ca="1" si="498"/>
        <v>5.722310828305269</v>
      </c>
      <c r="AQ611" s="3" t="str">
        <f t="shared" si="499"/>
        <v>1.30</v>
      </c>
      <c r="AR611" s="3" t="str">
        <f t="shared" si="500"/>
        <v>-</v>
      </c>
      <c r="AS611" s="3">
        <f t="shared" si="501"/>
        <v>332.62</v>
      </c>
      <c r="AT611" s="3">
        <f t="shared" ca="1" si="502"/>
        <v>86.70524024315587</v>
      </c>
      <c r="AU611" s="3">
        <f t="shared" ca="1" si="503"/>
        <v>4.9048378528330874</v>
      </c>
      <c r="AW611" s="3" t="str">
        <f t="shared" si="504"/>
        <v>1.30</v>
      </c>
      <c r="AX611" s="3" t="str">
        <f t="shared" si="505"/>
        <v>-</v>
      </c>
      <c r="AY611" s="3">
        <f t="shared" si="506"/>
        <v>332.62</v>
      </c>
      <c r="AZ611" s="3">
        <f t="shared" ca="1" si="507"/>
        <v>86.70524024315587</v>
      </c>
      <c r="BA611" s="3">
        <f t="shared" ca="1" si="508"/>
        <v>4.0873648773609066</v>
      </c>
      <c r="BC611" s="3" t="str">
        <f t="shared" si="509"/>
        <v>1.30</v>
      </c>
      <c r="BD611" s="3" t="str">
        <f t="shared" si="510"/>
        <v>-</v>
      </c>
      <c r="BE611" s="3">
        <f t="shared" si="511"/>
        <v>332.62</v>
      </c>
      <c r="BF611" s="3">
        <f t="shared" ca="1" si="512"/>
        <v>86.70524024315587</v>
      </c>
      <c r="BG611" s="3">
        <f t="shared" ca="1" si="513"/>
        <v>2.4524189264165437</v>
      </c>
      <c r="BI611" s="3" t="str">
        <f t="shared" si="514"/>
        <v>1.30</v>
      </c>
      <c r="BJ611" s="3" t="str">
        <f t="shared" si="515"/>
        <v>-</v>
      </c>
      <c r="BK611" s="3">
        <f t="shared" si="516"/>
        <v>332.62</v>
      </c>
      <c r="BL611" s="3">
        <f t="shared" ca="1" si="517"/>
        <v>86.70524024315587</v>
      </c>
      <c r="BM611" s="3">
        <f t="shared" ca="1" si="518"/>
        <v>0.81747297547218134</v>
      </c>
    </row>
    <row r="612" spans="1:65" x14ac:dyDescent="0.3">
      <c r="A612" s="3" t="str">
        <f>'Forward collapse simulation'!B622</f>
        <v>1.30</v>
      </c>
      <c r="B612" s="3" t="str">
        <f>IF('Forward collapse simulation'!C622="","-",'Forward collapse simulation'!C622)</f>
        <v>-</v>
      </c>
      <c r="C612" s="3">
        <f>'Forward collapse simulation'!E622</f>
        <v>7.09</v>
      </c>
      <c r="D612" s="3">
        <f ca="1">'Forward collapse simulation'!AK622</f>
        <v>88.587368611471319</v>
      </c>
      <c r="E612" s="84">
        <f ca="1">'Forward collapse simulation'!AL622</f>
        <v>8.2155987751874395</v>
      </c>
      <c r="G612" s="3" t="str">
        <f t="shared" si="469"/>
        <v>1.30</v>
      </c>
      <c r="H612" s="3" t="str">
        <f t="shared" si="470"/>
        <v>-</v>
      </c>
      <c r="I612" s="3">
        <f t="shared" si="471"/>
        <v>7.09</v>
      </c>
      <c r="J612" s="3">
        <f t="shared" ca="1" si="472"/>
        <v>88.587368611471319</v>
      </c>
      <c r="K612" s="3">
        <f t="shared" ca="1" si="473"/>
        <v>7.8048188364280673</v>
      </c>
      <c r="M612" s="3" t="str">
        <f t="shared" si="474"/>
        <v>1.30</v>
      </c>
      <c r="N612" s="3" t="str">
        <f t="shared" si="475"/>
        <v>-</v>
      </c>
      <c r="O612" s="3">
        <f t="shared" si="476"/>
        <v>7.09</v>
      </c>
      <c r="P612" s="3">
        <f t="shared" ca="1" si="477"/>
        <v>88.587368611471319</v>
      </c>
      <c r="Q612" s="3">
        <f t="shared" ca="1" si="478"/>
        <v>7.3940388976686959</v>
      </c>
      <c r="R612" s="85"/>
      <c r="S612" s="3" t="str">
        <f t="shared" si="479"/>
        <v>1.30</v>
      </c>
      <c r="T612" s="3" t="str">
        <f t="shared" si="480"/>
        <v>-</v>
      </c>
      <c r="U612" s="3">
        <f t="shared" si="481"/>
        <v>7.09</v>
      </c>
      <c r="V612" s="3">
        <f t="shared" ca="1" si="482"/>
        <v>88.587368611471319</v>
      </c>
      <c r="W612" s="3">
        <f t="shared" ca="1" si="483"/>
        <v>6.9832589589093237</v>
      </c>
      <c r="X612" s="85"/>
      <c r="Y612" s="3" t="str">
        <f t="shared" si="484"/>
        <v>1.30</v>
      </c>
      <c r="Z612" s="3" t="str">
        <f t="shared" si="485"/>
        <v>-</v>
      </c>
      <c r="AA612" s="3">
        <f t="shared" si="486"/>
        <v>7.09</v>
      </c>
      <c r="AB612" s="3">
        <f t="shared" ca="1" si="487"/>
        <v>88.587368611471319</v>
      </c>
      <c r="AC612" s="3">
        <f t="shared" ca="1" si="488"/>
        <v>6.5724790201499523</v>
      </c>
      <c r="AE612" s="3" t="str">
        <f t="shared" si="489"/>
        <v>1.30</v>
      </c>
      <c r="AF612" s="3" t="str">
        <f t="shared" si="490"/>
        <v>-</v>
      </c>
      <c r="AG612" s="3">
        <f t="shared" si="491"/>
        <v>7.09</v>
      </c>
      <c r="AH612" s="3">
        <f t="shared" ca="1" si="492"/>
        <v>88.587368611471319</v>
      </c>
      <c r="AI612" s="3">
        <f t="shared" ca="1" si="493"/>
        <v>6.1616990813905801</v>
      </c>
      <c r="AK612" s="3" t="str">
        <f t="shared" si="494"/>
        <v>1.30</v>
      </c>
      <c r="AL612" s="3" t="str">
        <f t="shared" si="495"/>
        <v>-</v>
      </c>
      <c r="AM612" s="3">
        <f t="shared" si="496"/>
        <v>7.09</v>
      </c>
      <c r="AN612" s="3">
        <f t="shared" ca="1" si="497"/>
        <v>88.587368611471319</v>
      </c>
      <c r="AO612" s="3">
        <f t="shared" ca="1" si="498"/>
        <v>5.750919142631207</v>
      </c>
      <c r="AQ612" s="3" t="str">
        <f t="shared" si="499"/>
        <v>1.30</v>
      </c>
      <c r="AR612" s="3" t="str">
        <f t="shared" si="500"/>
        <v>-</v>
      </c>
      <c r="AS612" s="3">
        <f t="shared" si="501"/>
        <v>7.09</v>
      </c>
      <c r="AT612" s="3">
        <f t="shared" ca="1" si="502"/>
        <v>88.587368611471319</v>
      </c>
      <c r="AU612" s="3">
        <f t="shared" ca="1" si="503"/>
        <v>4.9293592651124634</v>
      </c>
      <c r="AW612" s="3" t="str">
        <f t="shared" si="504"/>
        <v>1.30</v>
      </c>
      <c r="AX612" s="3" t="str">
        <f t="shared" si="505"/>
        <v>-</v>
      </c>
      <c r="AY612" s="3">
        <f t="shared" si="506"/>
        <v>7.09</v>
      </c>
      <c r="AZ612" s="3">
        <f t="shared" ca="1" si="507"/>
        <v>88.587368611471319</v>
      </c>
      <c r="BA612" s="3">
        <f t="shared" ca="1" si="508"/>
        <v>4.1077993875937198</v>
      </c>
      <c r="BC612" s="3" t="str">
        <f t="shared" si="509"/>
        <v>1.30</v>
      </c>
      <c r="BD612" s="3" t="str">
        <f t="shared" si="510"/>
        <v>-</v>
      </c>
      <c r="BE612" s="3">
        <f t="shared" si="511"/>
        <v>7.09</v>
      </c>
      <c r="BF612" s="3">
        <f t="shared" ca="1" si="512"/>
        <v>88.587368611471319</v>
      </c>
      <c r="BG612" s="3">
        <f t="shared" ca="1" si="513"/>
        <v>2.4646796325562317</v>
      </c>
      <c r="BI612" s="3" t="str">
        <f t="shared" si="514"/>
        <v>1.30</v>
      </c>
      <c r="BJ612" s="3" t="str">
        <f t="shared" si="515"/>
        <v>-</v>
      </c>
      <c r="BK612" s="3">
        <f t="shared" si="516"/>
        <v>7.09</v>
      </c>
      <c r="BL612" s="3">
        <f t="shared" ca="1" si="517"/>
        <v>88.587368611471319</v>
      </c>
      <c r="BM612" s="3">
        <f t="shared" ca="1" si="518"/>
        <v>0.82155987751874404</v>
      </c>
    </row>
    <row r="613" spans="1:65" x14ac:dyDescent="0.3">
      <c r="A613" s="3" t="str">
        <f>'Forward collapse simulation'!B623</f>
        <v>1.30</v>
      </c>
      <c r="B613" s="3" t="str">
        <f>IF('Forward collapse simulation'!C623="","-",'Forward collapse simulation'!C623)</f>
        <v>-</v>
      </c>
      <c r="C613" s="3">
        <f>'Forward collapse simulation'!E623</f>
        <v>98.38</v>
      </c>
      <c r="D613" s="3">
        <f ca="1">'Forward collapse simulation'!AK623</f>
        <v>88.252729768183912</v>
      </c>
      <c r="E613" s="84">
        <f ca="1">'Forward collapse simulation'!AL623</f>
        <v>7.4229543068904746</v>
      </c>
      <c r="G613" s="3" t="str">
        <f t="shared" si="469"/>
        <v>1.30</v>
      </c>
      <c r="H613" s="3" t="str">
        <f t="shared" si="470"/>
        <v>-</v>
      </c>
      <c r="I613" s="3">
        <f t="shared" si="471"/>
        <v>98.38</v>
      </c>
      <c r="J613" s="3">
        <f t="shared" ca="1" si="472"/>
        <v>88.252729768183912</v>
      </c>
      <c r="K613" s="3">
        <f t="shared" ca="1" si="473"/>
        <v>7.0518065915459509</v>
      </c>
      <c r="M613" s="3" t="str">
        <f t="shared" si="474"/>
        <v>1.30</v>
      </c>
      <c r="N613" s="3" t="str">
        <f t="shared" si="475"/>
        <v>-</v>
      </c>
      <c r="O613" s="3">
        <f t="shared" si="476"/>
        <v>98.38</v>
      </c>
      <c r="P613" s="3">
        <f t="shared" ca="1" si="477"/>
        <v>88.252729768183912</v>
      </c>
      <c r="Q613" s="3">
        <f t="shared" ca="1" si="478"/>
        <v>6.6806588762014272</v>
      </c>
      <c r="R613" s="85"/>
      <c r="S613" s="3" t="str">
        <f t="shared" si="479"/>
        <v>1.30</v>
      </c>
      <c r="T613" s="3" t="str">
        <f t="shared" si="480"/>
        <v>-</v>
      </c>
      <c r="U613" s="3">
        <f t="shared" si="481"/>
        <v>98.38</v>
      </c>
      <c r="V613" s="3">
        <f t="shared" ca="1" si="482"/>
        <v>88.252729768183912</v>
      </c>
      <c r="W613" s="3">
        <f t="shared" ca="1" si="483"/>
        <v>6.3095111608569034</v>
      </c>
      <c r="X613" s="85"/>
      <c r="Y613" s="3" t="str">
        <f t="shared" si="484"/>
        <v>1.30</v>
      </c>
      <c r="Z613" s="3" t="str">
        <f t="shared" si="485"/>
        <v>-</v>
      </c>
      <c r="AA613" s="3">
        <f t="shared" si="486"/>
        <v>98.38</v>
      </c>
      <c r="AB613" s="3">
        <f t="shared" ca="1" si="487"/>
        <v>88.252729768183912</v>
      </c>
      <c r="AC613" s="3">
        <f t="shared" ca="1" si="488"/>
        <v>5.9383634455123797</v>
      </c>
      <c r="AE613" s="3" t="str">
        <f t="shared" si="489"/>
        <v>1.30</v>
      </c>
      <c r="AF613" s="3" t="str">
        <f t="shared" si="490"/>
        <v>-</v>
      </c>
      <c r="AG613" s="3">
        <f t="shared" si="491"/>
        <v>98.38</v>
      </c>
      <c r="AH613" s="3">
        <f t="shared" ca="1" si="492"/>
        <v>88.252729768183912</v>
      </c>
      <c r="AI613" s="3">
        <f t="shared" ca="1" si="493"/>
        <v>5.567215730167856</v>
      </c>
      <c r="AK613" s="3" t="str">
        <f t="shared" si="494"/>
        <v>1.30</v>
      </c>
      <c r="AL613" s="3" t="str">
        <f t="shared" si="495"/>
        <v>-</v>
      </c>
      <c r="AM613" s="3">
        <f t="shared" si="496"/>
        <v>98.38</v>
      </c>
      <c r="AN613" s="3">
        <f t="shared" ca="1" si="497"/>
        <v>88.252729768183912</v>
      </c>
      <c r="AO613" s="3">
        <f t="shared" ca="1" si="498"/>
        <v>5.1960680148233322</v>
      </c>
      <c r="AQ613" s="3" t="str">
        <f t="shared" si="499"/>
        <v>1.30</v>
      </c>
      <c r="AR613" s="3" t="str">
        <f t="shared" si="500"/>
        <v>-</v>
      </c>
      <c r="AS613" s="3">
        <f t="shared" si="501"/>
        <v>98.38</v>
      </c>
      <c r="AT613" s="3">
        <f t="shared" ca="1" si="502"/>
        <v>88.252729768183912</v>
      </c>
      <c r="AU613" s="3">
        <f t="shared" ca="1" si="503"/>
        <v>4.4537725841342848</v>
      </c>
      <c r="AW613" s="3" t="str">
        <f t="shared" si="504"/>
        <v>1.30</v>
      </c>
      <c r="AX613" s="3" t="str">
        <f t="shared" si="505"/>
        <v>-</v>
      </c>
      <c r="AY613" s="3">
        <f t="shared" si="506"/>
        <v>98.38</v>
      </c>
      <c r="AZ613" s="3">
        <f t="shared" ca="1" si="507"/>
        <v>88.252729768183912</v>
      </c>
      <c r="BA613" s="3">
        <f t="shared" ca="1" si="508"/>
        <v>3.7114771534452373</v>
      </c>
      <c r="BC613" s="3" t="str">
        <f t="shared" si="509"/>
        <v>1.30</v>
      </c>
      <c r="BD613" s="3" t="str">
        <f t="shared" si="510"/>
        <v>-</v>
      </c>
      <c r="BE613" s="3">
        <f t="shared" si="511"/>
        <v>98.38</v>
      </c>
      <c r="BF613" s="3">
        <f t="shared" ca="1" si="512"/>
        <v>88.252729768183912</v>
      </c>
      <c r="BG613" s="3">
        <f t="shared" ca="1" si="513"/>
        <v>2.2268862920671424</v>
      </c>
      <c r="BI613" s="3" t="str">
        <f t="shared" si="514"/>
        <v>1.30</v>
      </c>
      <c r="BJ613" s="3" t="str">
        <f t="shared" si="515"/>
        <v>-</v>
      </c>
      <c r="BK613" s="3">
        <f t="shared" si="516"/>
        <v>98.38</v>
      </c>
      <c r="BL613" s="3">
        <f t="shared" ca="1" si="517"/>
        <v>88.252729768183912</v>
      </c>
      <c r="BM613" s="3">
        <f t="shared" ca="1" si="518"/>
        <v>0.74229543068904746</v>
      </c>
    </row>
    <row r="614" spans="1:65" x14ac:dyDescent="0.3">
      <c r="A614" s="3" t="str">
        <f>'Forward collapse simulation'!B624</f>
        <v>1.30</v>
      </c>
      <c r="B614" s="3" t="str">
        <f>IF('Forward collapse simulation'!C624="","-",'Forward collapse simulation'!C624)</f>
        <v>-</v>
      </c>
      <c r="C614" s="3">
        <f>'Forward collapse simulation'!E624</f>
        <v>123.24</v>
      </c>
      <c r="D614" s="3">
        <f ca="1">'Forward collapse simulation'!AK624</f>
        <v>86.355509641895068</v>
      </c>
      <c r="E614" s="84">
        <f ca="1">'Forward collapse simulation'!AL624</f>
        <v>7.8632408647436263</v>
      </c>
      <c r="G614" s="3" t="str">
        <f t="shared" si="469"/>
        <v>1.30</v>
      </c>
      <c r="H614" s="3" t="str">
        <f t="shared" si="470"/>
        <v>-</v>
      </c>
      <c r="I614" s="3">
        <f t="shared" si="471"/>
        <v>123.24</v>
      </c>
      <c r="J614" s="3">
        <f t="shared" ca="1" si="472"/>
        <v>86.355509641895068</v>
      </c>
      <c r="K614" s="3">
        <f t="shared" ca="1" si="473"/>
        <v>7.4700788215064442</v>
      </c>
      <c r="M614" s="3" t="str">
        <f t="shared" si="474"/>
        <v>1.30</v>
      </c>
      <c r="N614" s="3" t="str">
        <f t="shared" si="475"/>
        <v>-</v>
      </c>
      <c r="O614" s="3">
        <f t="shared" si="476"/>
        <v>123.24</v>
      </c>
      <c r="P614" s="3">
        <f t="shared" ca="1" si="477"/>
        <v>86.355509641895068</v>
      </c>
      <c r="Q614" s="3">
        <f t="shared" ca="1" si="478"/>
        <v>7.0769167782692639</v>
      </c>
      <c r="R614" s="85"/>
      <c r="S614" s="3" t="str">
        <f t="shared" si="479"/>
        <v>1.30</v>
      </c>
      <c r="T614" s="3" t="str">
        <f t="shared" si="480"/>
        <v>-</v>
      </c>
      <c r="U614" s="3">
        <f t="shared" si="481"/>
        <v>123.24</v>
      </c>
      <c r="V614" s="3">
        <f t="shared" ca="1" si="482"/>
        <v>86.355509641895068</v>
      </c>
      <c r="W614" s="3">
        <f t="shared" ca="1" si="483"/>
        <v>6.6837547350320818</v>
      </c>
      <c r="X614" s="85"/>
      <c r="Y614" s="3" t="str">
        <f t="shared" si="484"/>
        <v>1.30</v>
      </c>
      <c r="Z614" s="3" t="str">
        <f t="shared" si="485"/>
        <v>-</v>
      </c>
      <c r="AA614" s="3">
        <f t="shared" si="486"/>
        <v>123.24</v>
      </c>
      <c r="AB614" s="3">
        <f t="shared" ca="1" si="487"/>
        <v>86.355509641895068</v>
      </c>
      <c r="AC614" s="3">
        <f t="shared" ca="1" si="488"/>
        <v>6.2905926917949015</v>
      </c>
      <c r="AE614" s="3" t="str">
        <f t="shared" si="489"/>
        <v>1.30</v>
      </c>
      <c r="AF614" s="3" t="str">
        <f t="shared" si="490"/>
        <v>-</v>
      </c>
      <c r="AG614" s="3">
        <f t="shared" si="491"/>
        <v>123.24</v>
      </c>
      <c r="AH614" s="3">
        <f t="shared" ca="1" si="492"/>
        <v>86.355509641895068</v>
      </c>
      <c r="AI614" s="3">
        <f t="shared" ca="1" si="493"/>
        <v>5.8974306485577195</v>
      </c>
      <c r="AK614" s="3" t="str">
        <f t="shared" si="494"/>
        <v>1.30</v>
      </c>
      <c r="AL614" s="3" t="str">
        <f t="shared" si="495"/>
        <v>-</v>
      </c>
      <c r="AM614" s="3">
        <f t="shared" si="496"/>
        <v>123.24</v>
      </c>
      <c r="AN614" s="3">
        <f t="shared" ca="1" si="497"/>
        <v>86.355509641895068</v>
      </c>
      <c r="AO614" s="3">
        <f t="shared" ca="1" si="498"/>
        <v>5.5042686053205383</v>
      </c>
      <c r="AQ614" s="3" t="str">
        <f t="shared" si="499"/>
        <v>1.30</v>
      </c>
      <c r="AR614" s="3" t="str">
        <f t="shared" si="500"/>
        <v>-</v>
      </c>
      <c r="AS614" s="3">
        <f t="shared" si="501"/>
        <v>123.24</v>
      </c>
      <c r="AT614" s="3">
        <f t="shared" ca="1" si="502"/>
        <v>86.355509641895068</v>
      </c>
      <c r="AU614" s="3">
        <f t="shared" ca="1" si="503"/>
        <v>4.7179445188461759</v>
      </c>
      <c r="AW614" s="3" t="str">
        <f t="shared" si="504"/>
        <v>1.30</v>
      </c>
      <c r="AX614" s="3" t="str">
        <f t="shared" si="505"/>
        <v>-</v>
      </c>
      <c r="AY614" s="3">
        <f t="shared" si="506"/>
        <v>123.24</v>
      </c>
      <c r="AZ614" s="3">
        <f t="shared" ca="1" si="507"/>
        <v>86.355509641895068</v>
      </c>
      <c r="BA614" s="3">
        <f t="shared" ca="1" si="508"/>
        <v>3.9316204323718131</v>
      </c>
      <c r="BC614" s="3" t="str">
        <f t="shared" si="509"/>
        <v>1.30</v>
      </c>
      <c r="BD614" s="3" t="str">
        <f t="shared" si="510"/>
        <v>-</v>
      </c>
      <c r="BE614" s="3">
        <f t="shared" si="511"/>
        <v>123.24</v>
      </c>
      <c r="BF614" s="3">
        <f t="shared" ca="1" si="512"/>
        <v>86.355509641895068</v>
      </c>
      <c r="BG614" s="3">
        <f t="shared" ca="1" si="513"/>
        <v>2.358972259423088</v>
      </c>
      <c r="BI614" s="3" t="str">
        <f t="shared" si="514"/>
        <v>1.30</v>
      </c>
      <c r="BJ614" s="3" t="str">
        <f t="shared" si="515"/>
        <v>-</v>
      </c>
      <c r="BK614" s="3">
        <f t="shared" si="516"/>
        <v>123.24</v>
      </c>
      <c r="BL614" s="3">
        <f t="shared" ca="1" si="517"/>
        <v>86.355509641895068</v>
      </c>
      <c r="BM614" s="3">
        <f t="shared" ca="1" si="518"/>
        <v>0.78632408647436269</v>
      </c>
    </row>
    <row r="615" spans="1:65" x14ac:dyDescent="0.3">
      <c r="A615" s="3" t="str">
        <f>'Forward collapse simulation'!B625</f>
        <v>1.30</v>
      </c>
      <c r="B615" s="3" t="str">
        <f>IF('Forward collapse simulation'!C625="","-",'Forward collapse simulation'!C625)</f>
        <v>-</v>
      </c>
      <c r="C615" s="3">
        <f>'Forward collapse simulation'!E625</f>
        <v>131.74</v>
      </c>
      <c r="D615" s="3">
        <f ca="1">'Forward collapse simulation'!AK625</f>
        <v>82.53943412962586</v>
      </c>
      <c r="E615" s="84">
        <f ca="1">'Forward collapse simulation'!AL625</f>
        <v>8.607301692324091</v>
      </c>
      <c r="G615" s="3" t="str">
        <f t="shared" si="469"/>
        <v>1.30</v>
      </c>
      <c r="H615" s="3" t="str">
        <f t="shared" si="470"/>
        <v>-</v>
      </c>
      <c r="I615" s="3">
        <f t="shared" si="471"/>
        <v>131.74</v>
      </c>
      <c r="J615" s="3">
        <f t="shared" ca="1" si="472"/>
        <v>82.53943412962586</v>
      </c>
      <c r="K615" s="3">
        <f t="shared" ca="1" si="473"/>
        <v>8.1769366077078853</v>
      </c>
      <c r="M615" s="3" t="str">
        <f t="shared" si="474"/>
        <v>1.30</v>
      </c>
      <c r="N615" s="3" t="str">
        <f t="shared" si="475"/>
        <v>-</v>
      </c>
      <c r="O615" s="3">
        <f t="shared" si="476"/>
        <v>131.74</v>
      </c>
      <c r="P615" s="3">
        <f t="shared" ca="1" si="477"/>
        <v>82.53943412962586</v>
      </c>
      <c r="Q615" s="3">
        <f t="shared" ca="1" si="478"/>
        <v>7.7465715230916823</v>
      </c>
      <c r="R615" s="85"/>
      <c r="S615" s="3" t="str">
        <f t="shared" si="479"/>
        <v>1.30</v>
      </c>
      <c r="T615" s="3" t="str">
        <f t="shared" si="480"/>
        <v>-</v>
      </c>
      <c r="U615" s="3">
        <f t="shared" si="481"/>
        <v>131.74</v>
      </c>
      <c r="V615" s="3">
        <f t="shared" ca="1" si="482"/>
        <v>82.53943412962586</v>
      </c>
      <c r="W615" s="3">
        <f t="shared" ca="1" si="483"/>
        <v>7.3162064384754775</v>
      </c>
      <c r="X615" s="85"/>
      <c r="Y615" s="3" t="str">
        <f t="shared" si="484"/>
        <v>1.30</v>
      </c>
      <c r="Z615" s="3" t="str">
        <f t="shared" si="485"/>
        <v>-</v>
      </c>
      <c r="AA615" s="3">
        <f t="shared" si="486"/>
        <v>131.74</v>
      </c>
      <c r="AB615" s="3">
        <f t="shared" ca="1" si="487"/>
        <v>82.53943412962586</v>
      </c>
      <c r="AC615" s="3">
        <f t="shared" ca="1" si="488"/>
        <v>6.8858413538592735</v>
      </c>
      <c r="AE615" s="3" t="str">
        <f t="shared" si="489"/>
        <v>1.30</v>
      </c>
      <c r="AF615" s="3" t="str">
        <f t="shared" si="490"/>
        <v>-</v>
      </c>
      <c r="AG615" s="3">
        <f t="shared" si="491"/>
        <v>131.74</v>
      </c>
      <c r="AH615" s="3">
        <f t="shared" ca="1" si="492"/>
        <v>82.53943412962586</v>
      </c>
      <c r="AI615" s="3">
        <f t="shared" ca="1" si="493"/>
        <v>6.4554762692430678</v>
      </c>
      <c r="AK615" s="3" t="str">
        <f t="shared" si="494"/>
        <v>1.30</v>
      </c>
      <c r="AL615" s="3" t="str">
        <f t="shared" si="495"/>
        <v>-</v>
      </c>
      <c r="AM615" s="3">
        <f t="shared" si="496"/>
        <v>131.74</v>
      </c>
      <c r="AN615" s="3">
        <f t="shared" ca="1" si="497"/>
        <v>82.53943412962586</v>
      </c>
      <c r="AO615" s="3">
        <f t="shared" ca="1" si="498"/>
        <v>6.025111184626863</v>
      </c>
      <c r="AQ615" s="3" t="str">
        <f t="shared" si="499"/>
        <v>1.30</v>
      </c>
      <c r="AR615" s="3" t="str">
        <f t="shared" si="500"/>
        <v>-</v>
      </c>
      <c r="AS615" s="3">
        <f t="shared" si="501"/>
        <v>131.74</v>
      </c>
      <c r="AT615" s="3">
        <f t="shared" ca="1" si="502"/>
        <v>82.53943412962586</v>
      </c>
      <c r="AU615" s="3">
        <f t="shared" ca="1" si="503"/>
        <v>5.1643810153944543</v>
      </c>
      <c r="AW615" s="3" t="str">
        <f t="shared" si="504"/>
        <v>1.30</v>
      </c>
      <c r="AX615" s="3" t="str">
        <f t="shared" si="505"/>
        <v>-</v>
      </c>
      <c r="AY615" s="3">
        <f t="shared" si="506"/>
        <v>131.74</v>
      </c>
      <c r="AZ615" s="3">
        <f t="shared" ca="1" si="507"/>
        <v>82.53943412962586</v>
      </c>
      <c r="BA615" s="3">
        <f t="shared" ca="1" si="508"/>
        <v>4.3036508461620455</v>
      </c>
      <c r="BC615" s="3" t="str">
        <f t="shared" si="509"/>
        <v>1.30</v>
      </c>
      <c r="BD615" s="3" t="str">
        <f t="shared" si="510"/>
        <v>-</v>
      </c>
      <c r="BE615" s="3">
        <f t="shared" si="511"/>
        <v>131.74</v>
      </c>
      <c r="BF615" s="3">
        <f t="shared" ca="1" si="512"/>
        <v>82.53943412962586</v>
      </c>
      <c r="BG615" s="3">
        <f t="shared" ca="1" si="513"/>
        <v>2.5821905076972271</v>
      </c>
      <c r="BI615" s="3" t="str">
        <f t="shared" si="514"/>
        <v>1.30</v>
      </c>
      <c r="BJ615" s="3" t="str">
        <f t="shared" si="515"/>
        <v>-</v>
      </c>
      <c r="BK615" s="3">
        <f t="shared" si="516"/>
        <v>131.74</v>
      </c>
      <c r="BL615" s="3">
        <f t="shared" ca="1" si="517"/>
        <v>82.53943412962586</v>
      </c>
      <c r="BM615" s="3">
        <f t="shared" ca="1" si="518"/>
        <v>0.86073016923240919</v>
      </c>
    </row>
    <row r="616" spans="1:65" x14ac:dyDescent="0.3">
      <c r="A616" s="3" t="str">
        <f>'Forward collapse simulation'!B626</f>
        <v>1.30</v>
      </c>
      <c r="B616" s="3" t="str">
        <f>IF('Forward collapse simulation'!C626="","-",'Forward collapse simulation'!C626)</f>
        <v>-</v>
      </c>
      <c r="C616" s="3">
        <f>'Forward collapse simulation'!E626</f>
        <v>134.71</v>
      </c>
      <c r="D616" s="3">
        <f ca="1">'Forward collapse simulation'!AK626</f>
        <v>80.967791256015531</v>
      </c>
      <c r="E616" s="84">
        <f ca="1">'Forward collapse simulation'!AL626</f>
        <v>7.2455651816253797</v>
      </c>
      <c r="G616" s="3" t="str">
        <f t="shared" si="469"/>
        <v>1.30</v>
      </c>
      <c r="H616" s="3" t="str">
        <f t="shared" si="470"/>
        <v>-</v>
      </c>
      <c r="I616" s="3">
        <f t="shared" si="471"/>
        <v>134.71</v>
      </c>
      <c r="J616" s="3">
        <f t="shared" ca="1" si="472"/>
        <v>80.967791256015531</v>
      </c>
      <c r="K616" s="3">
        <f t="shared" ca="1" si="473"/>
        <v>6.8832869225441105</v>
      </c>
      <c r="M616" s="3" t="str">
        <f t="shared" si="474"/>
        <v>1.30</v>
      </c>
      <c r="N616" s="3" t="str">
        <f t="shared" si="475"/>
        <v>-</v>
      </c>
      <c r="O616" s="3">
        <f t="shared" si="476"/>
        <v>134.71</v>
      </c>
      <c r="P616" s="3">
        <f t="shared" ca="1" si="477"/>
        <v>80.967791256015531</v>
      </c>
      <c r="Q616" s="3">
        <f t="shared" ca="1" si="478"/>
        <v>6.5210086634628421</v>
      </c>
      <c r="R616" s="85"/>
      <c r="S616" s="3" t="str">
        <f t="shared" si="479"/>
        <v>1.30</v>
      </c>
      <c r="T616" s="3" t="str">
        <f t="shared" si="480"/>
        <v>-</v>
      </c>
      <c r="U616" s="3">
        <f t="shared" si="481"/>
        <v>134.71</v>
      </c>
      <c r="V616" s="3">
        <f t="shared" ca="1" si="482"/>
        <v>80.967791256015531</v>
      </c>
      <c r="W616" s="3">
        <f t="shared" ca="1" si="483"/>
        <v>6.1587304043815729</v>
      </c>
      <c r="X616" s="85"/>
      <c r="Y616" s="3" t="str">
        <f t="shared" si="484"/>
        <v>1.30</v>
      </c>
      <c r="Z616" s="3" t="str">
        <f t="shared" si="485"/>
        <v>-</v>
      </c>
      <c r="AA616" s="3">
        <f t="shared" si="486"/>
        <v>134.71</v>
      </c>
      <c r="AB616" s="3">
        <f t="shared" ca="1" si="487"/>
        <v>80.967791256015531</v>
      </c>
      <c r="AC616" s="3">
        <f t="shared" ca="1" si="488"/>
        <v>5.7964521453003037</v>
      </c>
      <c r="AE616" s="3" t="str">
        <f t="shared" si="489"/>
        <v>1.30</v>
      </c>
      <c r="AF616" s="3" t="str">
        <f t="shared" si="490"/>
        <v>-</v>
      </c>
      <c r="AG616" s="3">
        <f t="shared" si="491"/>
        <v>134.71</v>
      </c>
      <c r="AH616" s="3">
        <f t="shared" ca="1" si="492"/>
        <v>80.967791256015531</v>
      </c>
      <c r="AI616" s="3">
        <f t="shared" ca="1" si="493"/>
        <v>5.4341738862190345</v>
      </c>
      <c r="AK616" s="3" t="str">
        <f t="shared" si="494"/>
        <v>1.30</v>
      </c>
      <c r="AL616" s="3" t="str">
        <f t="shared" si="495"/>
        <v>-</v>
      </c>
      <c r="AM616" s="3">
        <f t="shared" si="496"/>
        <v>134.71</v>
      </c>
      <c r="AN616" s="3">
        <f t="shared" ca="1" si="497"/>
        <v>80.967791256015531</v>
      </c>
      <c r="AO616" s="3">
        <f t="shared" ca="1" si="498"/>
        <v>5.0718956271377653</v>
      </c>
      <c r="AQ616" s="3" t="str">
        <f t="shared" si="499"/>
        <v>1.30</v>
      </c>
      <c r="AR616" s="3" t="str">
        <f t="shared" si="500"/>
        <v>-</v>
      </c>
      <c r="AS616" s="3">
        <f t="shared" si="501"/>
        <v>134.71</v>
      </c>
      <c r="AT616" s="3">
        <f t="shared" ca="1" si="502"/>
        <v>80.967791256015531</v>
      </c>
      <c r="AU616" s="3">
        <f t="shared" ca="1" si="503"/>
        <v>4.3473391089752278</v>
      </c>
      <c r="AW616" s="3" t="str">
        <f t="shared" si="504"/>
        <v>1.30</v>
      </c>
      <c r="AX616" s="3" t="str">
        <f t="shared" si="505"/>
        <v>-</v>
      </c>
      <c r="AY616" s="3">
        <f t="shared" si="506"/>
        <v>134.71</v>
      </c>
      <c r="AZ616" s="3">
        <f t="shared" ca="1" si="507"/>
        <v>80.967791256015531</v>
      </c>
      <c r="BA616" s="3">
        <f t="shared" ca="1" si="508"/>
        <v>3.6227825908126898</v>
      </c>
      <c r="BC616" s="3" t="str">
        <f t="shared" si="509"/>
        <v>1.30</v>
      </c>
      <c r="BD616" s="3" t="str">
        <f t="shared" si="510"/>
        <v>-</v>
      </c>
      <c r="BE616" s="3">
        <f t="shared" si="511"/>
        <v>134.71</v>
      </c>
      <c r="BF616" s="3">
        <f t="shared" ca="1" si="512"/>
        <v>80.967791256015531</v>
      </c>
      <c r="BG616" s="3">
        <f t="shared" ca="1" si="513"/>
        <v>2.1736695544876139</v>
      </c>
      <c r="BI616" s="3" t="str">
        <f t="shared" si="514"/>
        <v>1.30</v>
      </c>
      <c r="BJ616" s="3" t="str">
        <f t="shared" si="515"/>
        <v>-</v>
      </c>
      <c r="BK616" s="3">
        <f t="shared" si="516"/>
        <v>134.71</v>
      </c>
      <c r="BL616" s="3">
        <f t="shared" ca="1" si="517"/>
        <v>80.967791256015531</v>
      </c>
      <c r="BM616" s="3">
        <f t="shared" ca="1" si="518"/>
        <v>0.72455651816253797</v>
      </c>
    </row>
    <row r="617" spans="1:65" x14ac:dyDescent="0.3">
      <c r="A617" s="3" t="str">
        <f>'Forward collapse simulation'!B627</f>
        <v>1.30</v>
      </c>
      <c r="B617" s="3" t="str">
        <f>IF('Forward collapse simulation'!C627="","-",'Forward collapse simulation'!C627)</f>
        <v>-</v>
      </c>
      <c r="C617" s="3">
        <f>'Forward collapse simulation'!E627</f>
        <v>136.76</v>
      </c>
      <c r="D617" s="3">
        <f ca="1">'Forward collapse simulation'!AK627</f>
        <v>78.237596071363726</v>
      </c>
      <c r="E617" s="84">
        <f ca="1">'Forward collapse simulation'!AL627</f>
        <v>6.2012432430664557</v>
      </c>
      <c r="G617" s="3" t="str">
        <f t="shared" si="469"/>
        <v>1.30</v>
      </c>
      <c r="H617" s="3" t="str">
        <f t="shared" si="470"/>
        <v>-</v>
      </c>
      <c r="I617" s="3">
        <f t="shared" si="471"/>
        <v>136.76</v>
      </c>
      <c r="J617" s="3">
        <f t="shared" ca="1" si="472"/>
        <v>78.237596071363726</v>
      </c>
      <c r="K617" s="3">
        <f t="shared" ca="1" si="473"/>
        <v>5.8911810809131326</v>
      </c>
      <c r="M617" s="3" t="str">
        <f t="shared" si="474"/>
        <v>1.30</v>
      </c>
      <c r="N617" s="3" t="str">
        <f t="shared" si="475"/>
        <v>-</v>
      </c>
      <c r="O617" s="3">
        <f t="shared" si="476"/>
        <v>136.76</v>
      </c>
      <c r="P617" s="3">
        <f t="shared" ca="1" si="477"/>
        <v>78.237596071363726</v>
      </c>
      <c r="Q617" s="3">
        <f t="shared" ca="1" si="478"/>
        <v>5.5811189187598105</v>
      </c>
      <c r="R617" s="85"/>
      <c r="S617" s="3" t="str">
        <f t="shared" si="479"/>
        <v>1.30</v>
      </c>
      <c r="T617" s="3" t="str">
        <f t="shared" si="480"/>
        <v>-</v>
      </c>
      <c r="U617" s="3">
        <f t="shared" si="481"/>
        <v>136.76</v>
      </c>
      <c r="V617" s="3">
        <f t="shared" ca="1" si="482"/>
        <v>78.237596071363726</v>
      </c>
      <c r="W617" s="3">
        <f t="shared" ca="1" si="483"/>
        <v>5.2710567566064874</v>
      </c>
      <c r="X617" s="85"/>
      <c r="Y617" s="3" t="str">
        <f t="shared" si="484"/>
        <v>1.30</v>
      </c>
      <c r="Z617" s="3" t="str">
        <f t="shared" si="485"/>
        <v>-</v>
      </c>
      <c r="AA617" s="3">
        <f t="shared" si="486"/>
        <v>136.76</v>
      </c>
      <c r="AB617" s="3">
        <f t="shared" ca="1" si="487"/>
        <v>78.237596071363726</v>
      </c>
      <c r="AC617" s="3">
        <f t="shared" ca="1" si="488"/>
        <v>4.9609945944531653</v>
      </c>
      <c r="AE617" s="3" t="str">
        <f t="shared" si="489"/>
        <v>1.30</v>
      </c>
      <c r="AF617" s="3" t="str">
        <f t="shared" si="490"/>
        <v>-</v>
      </c>
      <c r="AG617" s="3">
        <f t="shared" si="491"/>
        <v>136.76</v>
      </c>
      <c r="AH617" s="3">
        <f t="shared" ca="1" si="492"/>
        <v>78.237596071363726</v>
      </c>
      <c r="AI617" s="3">
        <f t="shared" ca="1" si="493"/>
        <v>4.6509324322998413</v>
      </c>
      <c r="AK617" s="3" t="str">
        <f t="shared" si="494"/>
        <v>1.30</v>
      </c>
      <c r="AL617" s="3" t="str">
        <f t="shared" si="495"/>
        <v>-</v>
      </c>
      <c r="AM617" s="3">
        <f t="shared" si="496"/>
        <v>136.76</v>
      </c>
      <c r="AN617" s="3">
        <f t="shared" ca="1" si="497"/>
        <v>78.237596071363726</v>
      </c>
      <c r="AO617" s="3">
        <f t="shared" ca="1" si="498"/>
        <v>4.3408702701465183</v>
      </c>
      <c r="AQ617" s="3" t="str">
        <f t="shared" si="499"/>
        <v>1.30</v>
      </c>
      <c r="AR617" s="3" t="str">
        <f t="shared" si="500"/>
        <v>-</v>
      </c>
      <c r="AS617" s="3">
        <f t="shared" si="501"/>
        <v>136.76</v>
      </c>
      <c r="AT617" s="3">
        <f t="shared" ca="1" si="502"/>
        <v>78.237596071363726</v>
      </c>
      <c r="AU617" s="3">
        <f t="shared" ca="1" si="503"/>
        <v>3.7207459458398731</v>
      </c>
      <c r="AW617" s="3" t="str">
        <f t="shared" si="504"/>
        <v>1.30</v>
      </c>
      <c r="AX617" s="3" t="str">
        <f t="shared" si="505"/>
        <v>-</v>
      </c>
      <c r="AY617" s="3">
        <f t="shared" si="506"/>
        <v>136.76</v>
      </c>
      <c r="AZ617" s="3">
        <f t="shared" ca="1" si="507"/>
        <v>78.237596071363726</v>
      </c>
      <c r="BA617" s="3">
        <f t="shared" ca="1" si="508"/>
        <v>3.1006216215332278</v>
      </c>
      <c r="BC617" s="3" t="str">
        <f t="shared" si="509"/>
        <v>1.30</v>
      </c>
      <c r="BD617" s="3" t="str">
        <f t="shared" si="510"/>
        <v>-</v>
      </c>
      <c r="BE617" s="3">
        <f t="shared" si="511"/>
        <v>136.76</v>
      </c>
      <c r="BF617" s="3">
        <f t="shared" ca="1" si="512"/>
        <v>78.237596071363726</v>
      </c>
      <c r="BG617" s="3">
        <f t="shared" ca="1" si="513"/>
        <v>1.8603729729199365</v>
      </c>
      <c r="BI617" s="3" t="str">
        <f t="shared" si="514"/>
        <v>1.30</v>
      </c>
      <c r="BJ617" s="3" t="str">
        <f t="shared" si="515"/>
        <v>-</v>
      </c>
      <c r="BK617" s="3">
        <f t="shared" si="516"/>
        <v>136.76</v>
      </c>
      <c r="BL617" s="3">
        <f t="shared" ca="1" si="517"/>
        <v>78.237596071363726</v>
      </c>
      <c r="BM617" s="3">
        <f t="shared" ca="1" si="518"/>
        <v>0.62012432430664566</v>
      </c>
    </row>
    <row r="618" spans="1:65" x14ac:dyDescent="0.3">
      <c r="A618" s="3" t="str">
        <f>'Forward collapse simulation'!B628</f>
        <v>1.30</v>
      </c>
      <c r="B618" s="3" t="str">
        <f>IF('Forward collapse simulation'!C628="","-",'Forward collapse simulation'!C628)</f>
        <v>-</v>
      </c>
      <c r="C618" s="3">
        <f>'Forward collapse simulation'!E628</f>
        <v>140.35</v>
      </c>
      <c r="D618" s="3">
        <f ca="1">'Forward collapse simulation'!AK628</f>
        <v>73.138300094224036</v>
      </c>
      <c r="E618" s="84">
        <f ca="1">'Forward collapse simulation'!AL628</f>
        <v>4.8409823029135195</v>
      </c>
      <c r="G618" s="3" t="str">
        <f t="shared" si="469"/>
        <v>1.30</v>
      </c>
      <c r="H618" s="3" t="str">
        <f t="shared" si="470"/>
        <v>-</v>
      </c>
      <c r="I618" s="3">
        <f t="shared" si="471"/>
        <v>140.35</v>
      </c>
      <c r="J618" s="3">
        <f t="shared" ca="1" si="472"/>
        <v>73.138300094224036</v>
      </c>
      <c r="K618" s="3">
        <f t="shared" ca="1" si="473"/>
        <v>4.5989331877678437</v>
      </c>
      <c r="M618" s="3" t="str">
        <f t="shared" si="474"/>
        <v>1.30</v>
      </c>
      <c r="N618" s="3" t="str">
        <f t="shared" si="475"/>
        <v>-</v>
      </c>
      <c r="O618" s="3">
        <f t="shared" si="476"/>
        <v>140.35</v>
      </c>
      <c r="P618" s="3">
        <f t="shared" ca="1" si="477"/>
        <v>73.138300094224036</v>
      </c>
      <c r="Q618" s="3">
        <f t="shared" ca="1" si="478"/>
        <v>4.3568840726221678</v>
      </c>
      <c r="R618" s="85"/>
      <c r="S618" s="3" t="str">
        <f t="shared" si="479"/>
        <v>1.30</v>
      </c>
      <c r="T618" s="3" t="str">
        <f t="shared" si="480"/>
        <v>-</v>
      </c>
      <c r="U618" s="3">
        <f t="shared" si="481"/>
        <v>140.35</v>
      </c>
      <c r="V618" s="3">
        <f t="shared" ca="1" si="482"/>
        <v>73.138300094224036</v>
      </c>
      <c r="W618" s="3">
        <f t="shared" ca="1" si="483"/>
        <v>4.1148349574764911</v>
      </c>
      <c r="X618" s="85"/>
      <c r="Y618" s="3" t="str">
        <f t="shared" si="484"/>
        <v>1.30</v>
      </c>
      <c r="Z618" s="3" t="str">
        <f t="shared" si="485"/>
        <v>-</v>
      </c>
      <c r="AA618" s="3">
        <f t="shared" si="486"/>
        <v>140.35</v>
      </c>
      <c r="AB618" s="3">
        <f t="shared" ca="1" si="487"/>
        <v>73.138300094224036</v>
      </c>
      <c r="AC618" s="3">
        <f t="shared" ca="1" si="488"/>
        <v>3.8727858423308157</v>
      </c>
      <c r="AE618" s="3" t="str">
        <f t="shared" si="489"/>
        <v>1.30</v>
      </c>
      <c r="AF618" s="3" t="str">
        <f t="shared" si="490"/>
        <v>-</v>
      </c>
      <c r="AG618" s="3">
        <f t="shared" si="491"/>
        <v>140.35</v>
      </c>
      <c r="AH618" s="3">
        <f t="shared" ca="1" si="492"/>
        <v>73.138300094224036</v>
      </c>
      <c r="AI618" s="3">
        <f t="shared" ca="1" si="493"/>
        <v>3.6307367271851394</v>
      </c>
      <c r="AK618" s="3" t="str">
        <f t="shared" si="494"/>
        <v>1.30</v>
      </c>
      <c r="AL618" s="3" t="str">
        <f t="shared" si="495"/>
        <v>-</v>
      </c>
      <c r="AM618" s="3">
        <f t="shared" si="496"/>
        <v>140.35</v>
      </c>
      <c r="AN618" s="3">
        <f t="shared" ca="1" si="497"/>
        <v>73.138300094224036</v>
      </c>
      <c r="AO618" s="3">
        <f t="shared" ca="1" si="498"/>
        <v>3.3886876120394636</v>
      </c>
      <c r="AQ618" s="3" t="str">
        <f t="shared" si="499"/>
        <v>1.30</v>
      </c>
      <c r="AR618" s="3" t="str">
        <f t="shared" si="500"/>
        <v>-</v>
      </c>
      <c r="AS618" s="3">
        <f t="shared" si="501"/>
        <v>140.35</v>
      </c>
      <c r="AT618" s="3">
        <f t="shared" ca="1" si="502"/>
        <v>73.138300094224036</v>
      </c>
      <c r="AU618" s="3">
        <f t="shared" ca="1" si="503"/>
        <v>2.9045893817481114</v>
      </c>
      <c r="AW618" s="3" t="str">
        <f t="shared" si="504"/>
        <v>1.30</v>
      </c>
      <c r="AX618" s="3" t="str">
        <f t="shared" si="505"/>
        <v>-</v>
      </c>
      <c r="AY618" s="3">
        <f t="shared" si="506"/>
        <v>140.35</v>
      </c>
      <c r="AZ618" s="3">
        <f t="shared" ca="1" si="507"/>
        <v>73.138300094224036</v>
      </c>
      <c r="BA618" s="3">
        <f t="shared" ca="1" si="508"/>
        <v>2.4204911514567597</v>
      </c>
      <c r="BC618" s="3" t="str">
        <f t="shared" si="509"/>
        <v>1.30</v>
      </c>
      <c r="BD618" s="3" t="str">
        <f t="shared" si="510"/>
        <v>-</v>
      </c>
      <c r="BE618" s="3">
        <f t="shared" si="511"/>
        <v>140.35</v>
      </c>
      <c r="BF618" s="3">
        <f t="shared" ca="1" si="512"/>
        <v>73.138300094224036</v>
      </c>
      <c r="BG618" s="3">
        <f t="shared" ca="1" si="513"/>
        <v>1.4522946908740557</v>
      </c>
      <c r="BI618" s="3" t="str">
        <f t="shared" si="514"/>
        <v>1.30</v>
      </c>
      <c r="BJ618" s="3" t="str">
        <f t="shared" si="515"/>
        <v>-</v>
      </c>
      <c r="BK618" s="3">
        <f t="shared" si="516"/>
        <v>140.35</v>
      </c>
      <c r="BL618" s="3">
        <f t="shared" ca="1" si="517"/>
        <v>73.138300094224036</v>
      </c>
      <c r="BM618" s="3">
        <f t="shared" ca="1" si="518"/>
        <v>0.48409823029135196</v>
      </c>
    </row>
    <row r="619" spans="1:65" x14ac:dyDescent="0.3">
      <c r="A619" s="3" t="str">
        <f>'Forward collapse simulation'!B629</f>
        <v>1.30</v>
      </c>
      <c r="B619" s="3" t="str">
        <f>IF('Forward collapse simulation'!C629="","-",'Forward collapse simulation'!C629)</f>
        <v>-</v>
      </c>
      <c r="C619" s="3">
        <f>'Forward collapse simulation'!E629</f>
        <v>141.86000000000001</v>
      </c>
      <c r="D619" s="3">
        <f ca="1">'Forward collapse simulation'!AK629</f>
        <v>67.45853250400873</v>
      </c>
      <c r="E619" s="84">
        <f ca="1">'Forward collapse simulation'!AL629</f>
        <v>3.8427346272318545</v>
      </c>
      <c r="G619" s="3" t="str">
        <f t="shared" si="469"/>
        <v>1.30</v>
      </c>
      <c r="H619" s="3" t="str">
        <f t="shared" si="470"/>
        <v>-</v>
      </c>
      <c r="I619" s="3">
        <f t="shared" si="471"/>
        <v>141.86000000000001</v>
      </c>
      <c r="J619" s="3">
        <f t="shared" ca="1" si="472"/>
        <v>67.45853250400873</v>
      </c>
      <c r="K619" s="3">
        <f t="shared" ca="1" si="473"/>
        <v>3.6505978958702618</v>
      </c>
      <c r="M619" s="3" t="str">
        <f t="shared" si="474"/>
        <v>1.30</v>
      </c>
      <c r="N619" s="3" t="str">
        <f t="shared" si="475"/>
        <v>-</v>
      </c>
      <c r="O619" s="3">
        <f t="shared" si="476"/>
        <v>141.86000000000001</v>
      </c>
      <c r="P619" s="3">
        <f t="shared" ca="1" si="477"/>
        <v>67.45853250400873</v>
      </c>
      <c r="Q619" s="3">
        <f t="shared" ca="1" si="478"/>
        <v>3.4584611645086691</v>
      </c>
      <c r="R619" s="85"/>
      <c r="S619" s="3" t="str">
        <f t="shared" si="479"/>
        <v>1.30</v>
      </c>
      <c r="T619" s="3" t="str">
        <f t="shared" si="480"/>
        <v>-</v>
      </c>
      <c r="U619" s="3">
        <f t="shared" si="481"/>
        <v>141.86000000000001</v>
      </c>
      <c r="V619" s="3">
        <f t="shared" ca="1" si="482"/>
        <v>67.45853250400873</v>
      </c>
      <c r="W619" s="3">
        <f t="shared" ca="1" si="483"/>
        <v>3.2663244331470764</v>
      </c>
      <c r="X619" s="85"/>
      <c r="Y619" s="3" t="str">
        <f t="shared" si="484"/>
        <v>1.30</v>
      </c>
      <c r="Z619" s="3" t="str">
        <f t="shared" si="485"/>
        <v>-</v>
      </c>
      <c r="AA619" s="3">
        <f t="shared" si="486"/>
        <v>141.86000000000001</v>
      </c>
      <c r="AB619" s="3">
        <f t="shared" ca="1" si="487"/>
        <v>67.45853250400873</v>
      </c>
      <c r="AC619" s="3">
        <f t="shared" ca="1" si="488"/>
        <v>3.0741877017854837</v>
      </c>
      <c r="AE619" s="3" t="str">
        <f t="shared" si="489"/>
        <v>1.30</v>
      </c>
      <c r="AF619" s="3" t="str">
        <f t="shared" si="490"/>
        <v>-</v>
      </c>
      <c r="AG619" s="3">
        <f t="shared" si="491"/>
        <v>141.86000000000001</v>
      </c>
      <c r="AH619" s="3">
        <f t="shared" ca="1" si="492"/>
        <v>67.45853250400873</v>
      </c>
      <c r="AI619" s="3">
        <f t="shared" ca="1" si="493"/>
        <v>2.882050970423891</v>
      </c>
      <c r="AK619" s="3" t="str">
        <f t="shared" si="494"/>
        <v>1.30</v>
      </c>
      <c r="AL619" s="3" t="str">
        <f t="shared" si="495"/>
        <v>-</v>
      </c>
      <c r="AM619" s="3">
        <f t="shared" si="496"/>
        <v>141.86000000000001</v>
      </c>
      <c r="AN619" s="3">
        <f t="shared" ca="1" si="497"/>
        <v>67.45853250400873</v>
      </c>
      <c r="AO619" s="3">
        <f t="shared" ca="1" si="498"/>
        <v>2.6899142390622979</v>
      </c>
      <c r="AQ619" s="3" t="str">
        <f t="shared" si="499"/>
        <v>1.30</v>
      </c>
      <c r="AR619" s="3" t="str">
        <f t="shared" si="500"/>
        <v>-</v>
      </c>
      <c r="AS619" s="3">
        <f t="shared" si="501"/>
        <v>141.86000000000001</v>
      </c>
      <c r="AT619" s="3">
        <f t="shared" ca="1" si="502"/>
        <v>67.45853250400873</v>
      </c>
      <c r="AU619" s="3">
        <f t="shared" ca="1" si="503"/>
        <v>2.3056407763391125</v>
      </c>
      <c r="AW619" s="3" t="str">
        <f t="shared" si="504"/>
        <v>1.30</v>
      </c>
      <c r="AX619" s="3" t="str">
        <f t="shared" si="505"/>
        <v>-</v>
      </c>
      <c r="AY619" s="3">
        <f t="shared" si="506"/>
        <v>141.86000000000001</v>
      </c>
      <c r="AZ619" s="3">
        <f t="shared" ca="1" si="507"/>
        <v>67.45853250400873</v>
      </c>
      <c r="BA619" s="3">
        <f t="shared" ca="1" si="508"/>
        <v>1.9213673136159273</v>
      </c>
      <c r="BC619" s="3" t="str">
        <f t="shared" si="509"/>
        <v>1.30</v>
      </c>
      <c r="BD619" s="3" t="str">
        <f t="shared" si="510"/>
        <v>-</v>
      </c>
      <c r="BE619" s="3">
        <f t="shared" si="511"/>
        <v>141.86000000000001</v>
      </c>
      <c r="BF619" s="3">
        <f t="shared" ca="1" si="512"/>
        <v>67.45853250400873</v>
      </c>
      <c r="BG619" s="3">
        <f t="shared" ca="1" si="513"/>
        <v>1.1528203881695562</v>
      </c>
      <c r="BI619" s="3" t="str">
        <f t="shared" si="514"/>
        <v>1.30</v>
      </c>
      <c r="BJ619" s="3" t="str">
        <f t="shared" si="515"/>
        <v>-</v>
      </c>
      <c r="BK619" s="3">
        <f t="shared" si="516"/>
        <v>141.86000000000001</v>
      </c>
      <c r="BL619" s="3">
        <f t="shared" ca="1" si="517"/>
        <v>67.45853250400873</v>
      </c>
      <c r="BM619" s="3">
        <f t="shared" ca="1" si="518"/>
        <v>0.38427346272318547</v>
      </c>
    </row>
    <row r="620" spans="1:65" x14ac:dyDescent="0.3">
      <c r="A620" s="3" t="str">
        <f>'Forward collapse simulation'!B630</f>
        <v>1.30</v>
      </c>
      <c r="B620" s="3" t="str">
        <f>IF('Forward collapse simulation'!C630="","-",'Forward collapse simulation'!C630)</f>
        <v>-</v>
      </c>
      <c r="C620" s="3">
        <f>'Forward collapse simulation'!E630</f>
        <v>140.80000000000001</v>
      </c>
      <c r="D620" s="3">
        <f>'Forward collapse simulation'!AK630</f>
        <v>-5.59</v>
      </c>
      <c r="E620" s="84">
        <f>'Forward collapse simulation'!AL630</f>
        <v>2.4340000000000002</v>
      </c>
      <c r="G620" s="3" t="str">
        <f t="shared" si="469"/>
        <v>1.30</v>
      </c>
      <c r="H620" s="3" t="str">
        <f t="shared" si="470"/>
        <v>-</v>
      </c>
      <c r="I620" s="3">
        <f t="shared" si="471"/>
        <v>140.80000000000001</v>
      </c>
      <c r="J620" s="3">
        <f t="shared" si="472"/>
        <v>-5.59</v>
      </c>
      <c r="K620" s="3">
        <f t="shared" si="473"/>
        <v>2.3123</v>
      </c>
      <c r="M620" s="3" t="str">
        <f t="shared" si="474"/>
        <v>1.30</v>
      </c>
      <c r="N620" s="3" t="str">
        <f t="shared" si="475"/>
        <v>-</v>
      </c>
      <c r="O620" s="3">
        <f t="shared" si="476"/>
        <v>140.80000000000001</v>
      </c>
      <c r="P620" s="3">
        <f t="shared" si="477"/>
        <v>-5.59</v>
      </c>
      <c r="Q620" s="3">
        <f t="shared" si="478"/>
        <v>2.1906000000000003</v>
      </c>
      <c r="R620" s="85"/>
      <c r="S620" s="3" t="str">
        <f t="shared" si="479"/>
        <v>1.30</v>
      </c>
      <c r="T620" s="3" t="str">
        <f t="shared" si="480"/>
        <v>-</v>
      </c>
      <c r="U620" s="3">
        <f t="shared" si="481"/>
        <v>140.80000000000001</v>
      </c>
      <c r="V620" s="3">
        <f t="shared" si="482"/>
        <v>-5.59</v>
      </c>
      <c r="W620" s="3">
        <f t="shared" si="483"/>
        <v>2.0689000000000002</v>
      </c>
      <c r="X620" s="85"/>
      <c r="Y620" s="3" t="str">
        <f t="shared" si="484"/>
        <v>1.30</v>
      </c>
      <c r="Z620" s="3" t="str">
        <f t="shared" si="485"/>
        <v>-</v>
      </c>
      <c r="AA620" s="3">
        <f t="shared" si="486"/>
        <v>140.80000000000001</v>
      </c>
      <c r="AB620" s="3">
        <f t="shared" si="487"/>
        <v>-5.59</v>
      </c>
      <c r="AC620" s="3">
        <f t="shared" si="488"/>
        <v>1.9472000000000003</v>
      </c>
      <c r="AE620" s="3" t="str">
        <f t="shared" si="489"/>
        <v>1.30</v>
      </c>
      <c r="AF620" s="3" t="str">
        <f t="shared" si="490"/>
        <v>-</v>
      </c>
      <c r="AG620" s="3">
        <f t="shared" si="491"/>
        <v>140.80000000000001</v>
      </c>
      <c r="AH620" s="3">
        <f t="shared" si="492"/>
        <v>-5.59</v>
      </c>
      <c r="AI620" s="3">
        <f t="shared" si="493"/>
        <v>1.8255000000000001</v>
      </c>
      <c r="AK620" s="3" t="str">
        <f t="shared" si="494"/>
        <v>1.30</v>
      </c>
      <c r="AL620" s="3" t="str">
        <f t="shared" si="495"/>
        <v>-</v>
      </c>
      <c r="AM620" s="3">
        <f t="shared" si="496"/>
        <v>140.80000000000001</v>
      </c>
      <c r="AN620" s="3">
        <f t="shared" si="497"/>
        <v>-5.59</v>
      </c>
      <c r="AO620" s="3">
        <f t="shared" si="498"/>
        <v>1.7038</v>
      </c>
      <c r="AQ620" s="3" t="str">
        <f t="shared" si="499"/>
        <v>1.30</v>
      </c>
      <c r="AR620" s="3" t="str">
        <f t="shared" si="500"/>
        <v>-</v>
      </c>
      <c r="AS620" s="3">
        <f t="shared" si="501"/>
        <v>140.80000000000001</v>
      </c>
      <c r="AT620" s="3">
        <f t="shared" si="502"/>
        <v>-5.59</v>
      </c>
      <c r="AU620" s="3">
        <f t="shared" si="503"/>
        <v>1.4604000000000001</v>
      </c>
      <c r="AW620" s="3" t="str">
        <f t="shared" si="504"/>
        <v>1.30</v>
      </c>
      <c r="AX620" s="3" t="str">
        <f t="shared" si="505"/>
        <v>-</v>
      </c>
      <c r="AY620" s="3">
        <f t="shared" si="506"/>
        <v>140.80000000000001</v>
      </c>
      <c r="AZ620" s="3">
        <f t="shared" si="507"/>
        <v>-5.59</v>
      </c>
      <c r="BA620" s="3">
        <f t="shared" si="508"/>
        <v>1.2170000000000001</v>
      </c>
      <c r="BC620" s="3" t="str">
        <f t="shared" si="509"/>
        <v>1.30</v>
      </c>
      <c r="BD620" s="3" t="str">
        <f t="shared" si="510"/>
        <v>-</v>
      </c>
      <c r="BE620" s="3">
        <f t="shared" si="511"/>
        <v>140.80000000000001</v>
      </c>
      <c r="BF620" s="3">
        <f t="shared" si="512"/>
        <v>-5.59</v>
      </c>
      <c r="BG620" s="3">
        <f t="shared" si="513"/>
        <v>0.73020000000000007</v>
      </c>
      <c r="BI620" s="3" t="str">
        <f t="shared" si="514"/>
        <v>1.30</v>
      </c>
      <c r="BJ620" s="3" t="str">
        <f t="shared" si="515"/>
        <v>-</v>
      </c>
      <c r="BK620" s="3">
        <f t="shared" si="516"/>
        <v>140.80000000000001</v>
      </c>
      <c r="BL620" s="3">
        <f t="shared" si="517"/>
        <v>-5.59</v>
      </c>
      <c r="BM620" s="3">
        <f t="shared" si="518"/>
        <v>0.24340000000000003</v>
      </c>
    </row>
    <row r="621" spans="1:65" x14ac:dyDescent="0.3">
      <c r="A621" s="3" t="str">
        <f>'Forward collapse simulation'!B631</f>
        <v>1.30</v>
      </c>
      <c r="B621" s="3" t="str">
        <f>IF('Forward collapse simulation'!C631="","-",'Forward collapse simulation'!C631)</f>
        <v>-</v>
      </c>
      <c r="C621" s="3">
        <f>'Forward collapse simulation'!E631</f>
        <v>139.80000000000001</v>
      </c>
      <c r="D621" s="3">
        <f>'Forward collapse simulation'!AK631</f>
        <v>-8.99</v>
      </c>
      <c r="E621" s="84">
        <f>'Forward collapse simulation'!AL631</f>
        <v>2.4710000000000001</v>
      </c>
      <c r="G621" s="3" t="str">
        <f t="shared" si="469"/>
        <v>1.30</v>
      </c>
      <c r="H621" s="3" t="str">
        <f t="shared" si="470"/>
        <v>-</v>
      </c>
      <c r="I621" s="3">
        <f t="shared" si="471"/>
        <v>139.80000000000001</v>
      </c>
      <c r="J621" s="3">
        <f t="shared" si="472"/>
        <v>-8.99</v>
      </c>
      <c r="K621" s="3">
        <f t="shared" si="473"/>
        <v>2.3474499999999998</v>
      </c>
      <c r="M621" s="3" t="str">
        <f t="shared" si="474"/>
        <v>1.30</v>
      </c>
      <c r="N621" s="3" t="str">
        <f t="shared" si="475"/>
        <v>-</v>
      </c>
      <c r="O621" s="3">
        <f t="shared" si="476"/>
        <v>139.80000000000001</v>
      </c>
      <c r="P621" s="3">
        <f t="shared" si="477"/>
        <v>-8.99</v>
      </c>
      <c r="Q621" s="3">
        <f t="shared" si="478"/>
        <v>2.2239</v>
      </c>
      <c r="R621" s="85"/>
      <c r="S621" s="3" t="str">
        <f t="shared" si="479"/>
        <v>1.30</v>
      </c>
      <c r="T621" s="3" t="str">
        <f t="shared" si="480"/>
        <v>-</v>
      </c>
      <c r="U621" s="3">
        <f t="shared" si="481"/>
        <v>139.80000000000001</v>
      </c>
      <c r="V621" s="3">
        <f t="shared" si="482"/>
        <v>-8.99</v>
      </c>
      <c r="W621" s="3">
        <f t="shared" si="483"/>
        <v>2.1003500000000002</v>
      </c>
      <c r="X621" s="85"/>
      <c r="Y621" s="3" t="str">
        <f t="shared" si="484"/>
        <v>1.30</v>
      </c>
      <c r="Z621" s="3" t="str">
        <f t="shared" si="485"/>
        <v>-</v>
      </c>
      <c r="AA621" s="3">
        <f t="shared" si="486"/>
        <v>139.80000000000001</v>
      </c>
      <c r="AB621" s="3">
        <f t="shared" si="487"/>
        <v>-8.99</v>
      </c>
      <c r="AC621" s="3">
        <f t="shared" si="488"/>
        <v>1.9768000000000001</v>
      </c>
      <c r="AE621" s="3" t="str">
        <f t="shared" si="489"/>
        <v>1.30</v>
      </c>
      <c r="AF621" s="3" t="str">
        <f t="shared" si="490"/>
        <v>-</v>
      </c>
      <c r="AG621" s="3">
        <f t="shared" si="491"/>
        <v>139.80000000000001</v>
      </c>
      <c r="AH621" s="3">
        <f t="shared" si="492"/>
        <v>-8.99</v>
      </c>
      <c r="AI621" s="3">
        <f t="shared" si="493"/>
        <v>1.8532500000000001</v>
      </c>
      <c r="AK621" s="3" t="str">
        <f t="shared" si="494"/>
        <v>1.30</v>
      </c>
      <c r="AL621" s="3" t="str">
        <f t="shared" si="495"/>
        <v>-</v>
      </c>
      <c r="AM621" s="3">
        <f t="shared" si="496"/>
        <v>139.80000000000001</v>
      </c>
      <c r="AN621" s="3">
        <f t="shared" si="497"/>
        <v>-8.99</v>
      </c>
      <c r="AO621" s="3">
        <f t="shared" si="498"/>
        <v>1.7297</v>
      </c>
      <c r="AQ621" s="3" t="str">
        <f t="shared" si="499"/>
        <v>1.30</v>
      </c>
      <c r="AR621" s="3" t="str">
        <f t="shared" si="500"/>
        <v>-</v>
      </c>
      <c r="AS621" s="3">
        <f t="shared" si="501"/>
        <v>139.80000000000001</v>
      </c>
      <c r="AT621" s="3">
        <f t="shared" si="502"/>
        <v>-8.99</v>
      </c>
      <c r="AU621" s="3">
        <f t="shared" si="503"/>
        <v>1.4825999999999999</v>
      </c>
      <c r="AW621" s="3" t="str">
        <f t="shared" si="504"/>
        <v>1.30</v>
      </c>
      <c r="AX621" s="3" t="str">
        <f t="shared" si="505"/>
        <v>-</v>
      </c>
      <c r="AY621" s="3">
        <f t="shared" si="506"/>
        <v>139.80000000000001</v>
      </c>
      <c r="AZ621" s="3">
        <f t="shared" si="507"/>
        <v>-8.99</v>
      </c>
      <c r="BA621" s="3">
        <f t="shared" si="508"/>
        <v>1.2355</v>
      </c>
      <c r="BC621" s="3" t="str">
        <f t="shared" si="509"/>
        <v>1.30</v>
      </c>
      <c r="BD621" s="3" t="str">
        <f t="shared" si="510"/>
        <v>-</v>
      </c>
      <c r="BE621" s="3">
        <f t="shared" si="511"/>
        <v>139.80000000000001</v>
      </c>
      <c r="BF621" s="3">
        <f t="shared" si="512"/>
        <v>-8.99</v>
      </c>
      <c r="BG621" s="3">
        <f t="shared" si="513"/>
        <v>0.74129999999999996</v>
      </c>
      <c r="BI621" s="3" t="str">
        <f t="shared" si="514"/>
        <v>1.30</v>
      </c>
      <c r="BJ621" s="3" t="str">
        <f t="shared" si="515"/>
        <v>-</v>
      </c>
      <c r="BK621" s="3">
        <f t="shared" si="516"/>
        <v>139.80000000000001</v>
      </c>
      <c r="BL621" s="3">
        <f t="shared" si="517"/>
        <v>-8.99</v>
      </c>
      <c r="BM621" s="3">
        <f t="shared" si="518"/>
        <v>0.24710000000000001</v>
      </c>
    </row>
    <row r="622" spans="1:65" x14ac:dyDescent="0.3">
      <c r="A622" s="3" t="str">
        <f>'Forward collapse simulation'!B632</f>
        <v>1.30</v>
      </c>
      <c r="B622" s="3" t="str">
        <f>IF('Forward collapse simulation'!C632="","-",'Forward collapse simulation'!C632)</f>
        <v>-</v>
      </c>
      <c r="C622" s="3">
        <f>'Forward collapse simulation'!E632</f>
        <v>138.33000000000001</v>
      </c>
      <c r="D622" s="3">
        <f>'Forward collapse simulation'!AK632</f>
        <v>-15.17</v>
      </c>
      <c r="E622" s="84">
        <f>'Forward collapse simulation'!AL632</f>
        <v>2.484</v>
      </c>
      <c r="G622" s="3" t="str">
        <f t="shared" si="469"/>
        <v>1.30</v>
      </c>
      <c r="H622" s="3" t="str">
        <f t="shared" si="470"/>
        <v>-</v>
      </c>
      <c r="I622" s="3">
        <f t="shared" si="471"/>
        <v>138.33000000000001</v>
      </c>
      <c r="J622" s="3">
        <f t="shared" si="472"/>
        <v>-15.17</v>
      </c>
      <c r="K622" s="3">
        <f t="shared" si="473"/>
        <v>2.3597999999999999</v>
      </c>
      <c r="M622" s="3" t="str">
        <f t="shared" si="474"/>
        <v>1.30</v>
      </c>
      <c r="N622" s="3" t="str">
        <f t="shared" si="475"/>
        <v>-</v>
      </c>
      <c r="O622" s="3">
        <f t="shared" si="476"/>
        <v>138.33000000000001</v>
      </c>
      <c r="P622" s="3">
        <f t="shared" si="477"/>
        <v>-15.17</v>
      </c>
      <c r="Q622" s="3">
        <f t="shared" si="478"/>
        <v>2.2356000000000003</v>
      </c>
      <c r="R622" s="85"/>
      <c r="S622" s="3" t="str">
        <f t="shared" si="479"/>
        <v>1.30</v>
      </c>
      <c r="T622" s="3" t="str">
        <f t="shared" si="480"/>
        <v>-</v>
      </c>
      <c r="U622" s="3">
        <f t="shared" si="481"/>
        <v>138.33000000000001</v>
      </c>
      <c r="V622" s="3">
        <f t="shared" si="482"/>
        <v>-15.17</v>
      </c>
      <c r="W622" s="3">
        <f t="shared" si="483"/>
        <v>2.1113999999999997</v>
      </c>
      <c r="X622" s="85"/>
      <c r="Y622" s="3" t="str">
        <f t="shared" si="484"/>
        <v>1.30</v>
      </c>
      <c r="Z622" s="3" t="str">
        <f t="shared" si="485"/>
        <v>-</v>
      </c>
      <c r="AA622" s="3">
        <f t="shared" si="486"/>
        <v>138.33000000000001</v>
      </c>
      <c r="AB622" s="3">
        <f t="shared" si="487"/>
        <v>-15.17</v>
      </c>
      <c r="AC622" s="3">
        <f t="shared" si="488"/>
        <v>1.9872000000000001</v>
      </c>
      <c r="AE622" s="3" t="str">
        <f t="shared" si="489"/>
        <v>1.30</v>
      </c>
      <c r="AF622" s="3" t="str">
        <f t="shared" si="490"/>
        <v>-</v>
      </c>
      <c r="AG622" s="3">
        <f t="shared" si="491"/>
        <v>138.33000000000001</v>
      </c>
      <c r="AH622" s="3">
        <f t="shared" si="492"/>
        <v>-15.17</v>
      </c>
      <c r="AI622" s="3">
        <f t="shared" si="493"/>
        <v>1.863</v>
      </c>
      <c r="AK622" s="3" t="str">
        <f t="shared" si="494"/>
        <v>1.30</v>
      </c>
      <c r="AL622" s="3" t="str">
        <f t="shared" si="495"/>
        <v>-</v>
      </c>
      <c r="AM622" s="3">
        <f t="shared" si="496"/>
        <v>138.33000000000001</v>
      </c>
      <c r="AN622" s="3">
        <f t="shared" si="497"/>
        <v>-15.17</v>
      </c>
      <c r="AO622" s="3">
        <f t="shared" si="498"/>
        <v>1.7387999999999999</v>
      </c>
      <c r="AQ622" s="3" t="str">
        <f t="shared" si="499"/>
        <v>1.30</v>
      </c>
      <c r="AR622" s="3" t="str">
        <f t="shared" si="500"/>
        <v>-</v>
      </c>
      <c r="AS622" s="3">
        <f t="shared" si="501"/>
        <v>138.33000000000001</v>
      </c>
      <c r="AT622" s="3">
        <f t="shared" si="502"/>
        <v>-15.17</v>
      </c>
      <c r="AU622" s="3">
        <f t="shared" si="503"/>
        <v>1.4903999999999999</v>
      </c>
      <c r="AW622" s="3" t="str">
        <f t="shared" si="504"/>
        <v>1.30</v>
      </c>
      <c r="AX622" s="3" t="str">
        <f t="shared" si="505"/>
        <v>-</v>
      </c>
      <c r="AY622" s="3">
        <f t="shared" si="506"/>
        <v>138.33000000000001</v>
      </c>
      <c r="AZ622" s="3">
        <f t="shared" si="507"/>
        <v>-15.17</v>
      </c>
      <c r="BA622" s="3">
        <f t="shared" si="508"/>
        <v>1.242</v>
      </c>
      <c r="BC622" s="3" t="str">
        <f t="shared" si="509"/>
        <v>1.30</v>
      </c>
      <c r="BD622" s="3" t="str">
        <f t="shared" si="510"/>
        <v>-</v>
      </c>
      <c r="BE622" s="3">
        <f t="shared" si="511"/>
        <v>138.33000000000001</v>
      </c>
      <c r="BF622" s="3">
        <f t="shared" si="512"/>
        <v>-15.17</v>
      </c>
      <c r="BG622" s="3">
        <f t="shared" si="513"/>
        <v>0.74519999999999997</v>
      </c>
      <c r="BI622" s="3" t="str">
        <f t="shared" si="514"/>
        <v>1.30</v>
      </c>
      <c r="BJ622" s="3" t="str">
        <f t="shared" si="515"/>
        <v>-</v>
      </c>
      <c r="BK622" s="3">
        <f t="shared" si="516"/>
        <v>138.33000000000001</v>
      </c>
      <c r="BL622" s="3">
        <f t="shared" si="517"/>
        <v>-15.17</v>
      </c>
      <c r="BM622" s="3">
        <f t="shared" si="518"/>
        <v>0.24840000000000001</v>
      </c>
    </row>
    <row r="623" spans="1:65" x14ac:dyDescent="0.3">
      <c r="A623" s="3" t="str">
        <f>'Forward collapse simulation'!B633</f>
        <v>1.30</v>
      </c>
      <c r="B623" s="3" t="str">
        <f>IF('Forward collapse simulation'!C633="","-",'Forward collapse simulation'!C633)</f>
        <v>-</v>
      </c>
      <c r="C623" s="3">
        <f>'Forward collapse simulation'!E633</f>
        <v>136.55000000000001</v>
      </c>
      <c r="D623" s="3">
        <f>'Forward collapse simulation'!AK633</f>
        <v>-20.2</v>
      </c>
      <c r="E623" s="84">
        <f>'Forward collapse simulation'!AL633</f>
        <v>2.6179999999999999</v>
      </c>
      <c r="G623" s="3" t="str">
        <f t="shared" si="469"/>
        <v>1.30</v>
      </c>
      <c r="H623" s="3" t="str">
        <f t="shared" si="470"/>
        <v>-</v>
      </c>
      <c r="I623" s="3">
        <f t="shared" si="471"/>
        <v>136.55000000000001</v>
      </c>
      <c r="J623" s="3">
        <f t="shared" si="472"/>
        <v>-20.2</v>
      </c>
      <c r="K623" s="3">
        <f t="shared" si="473"/>
        <v>2.4870999999999999</v>
      </c>
      <c r="M623" s="3" t="str">
        <f t="shared" si="474"/>
        <v>1.30</v>
      </c>
      <c r="N623" s="3" t="str">
        <f t="shared" si="475"/>
        <v>-</v>
      </c>
      <c r="O623" s="3">
        <f t="shared" si="476"/>
        <v>136.55000000000001</v>
      </c>
      <c r="P623" s="3">
        <f t="shared" si="477"/>
        <v>-20.2</v>
      </c>
      <c r="Q623" s="3">
        <f t="shared" si="478"/>
        <v>2.3561999999999999</v>
      </c>
      <c r="R623" s="85"/>
      <c r="S623" s="3" t="str">
        <f t="shared" si="479"/>
        <v>1.30</v>
      </c>
      <c r="T623" s="3" t="str">
        <f t="shared" si="480"/>
        <v>-</v>
      </c>
      <c r="U623" s="3">
        <f t="shared" si="481"/>
        <v>136.55000000000001</v>
      </c>
      <c r="V623" s="3">
        <f t="shared" si="482"/>
        <v>-20.2</v>
      </c>
      <c r="W623" s="3">
        <f t="shared" si="483"/>
        <v>2.2252999999999998</v>
      </c>
      <c r="X623" s="85"/>
      <c r="Y623" s="3" t="str">
        <f t="shared" si="484"/>
        <v>1.30</v>
      </c>
      <c r="Z623" s="3" t="str">
        <f t="shared" si="485"/>
        <v>-</v>
      </c>
      <c r="AA623" s="3">
        <f t="shared" si="486"/>
        <v>136.55000000000001</v>
      </c>
      <c r="AB623" s="3">
        <f t="shared" si="487"/>
        <v>-20.2</v>
      </c>
      <c r="AC623" s="3">
        <f t="shared" si="488"/>
        <v>2.0943999999999998</v>
      </c>
      <c r="AE623" s="3" t="str">
        <f t="shared" si="489"/>
        <v>1.30</v>
      </c>
      <c r="AF623" s="3" t="str">
        <f t="shared" si="490"/>
        <v>-</v>
      </c>
      <c r="AG623" s="3">
        <f t="shared" si="491"/>
        <v>136.55000000000001</v>
      </c>
      <c r="AH623" s="3">
        <f t="shared" si="492"/>
        <v>-20.2</v>
      </c>
      <c r="AI623" s="3">
        <f t="shared" si="493"/>
        <v>1.9634999999999998</v>
      </c>
      <c r="AK623" s="3" t="str">
        <f t="shared" si="494"/>
        <v>1.30</v>
      </c>
      <c r="AL623" s="3" t="str">
        <f t="shared" si="495"/>
        <v>-</v>
      </c>
      <c r="AM623" s="3">
        <f t="shared" si="496"/>
        <v>136.55000000000001</v>
      </c>
      <c r="AN623" s="3">
        <f t="shared" si="497"/>
        <v>-20.2</v>
      </c>
      <c r="AO623" s="3">
        <f t="shared" si="498"/>
        <v>1.8325999999999998</v>
      </c>
      <c r="AQ623" s="3" t="str">
        <f t="shared" si="499"/>
        <v>1.30</v>
      </c>
      <c r="AR623" s="3" t="str">
        <f t="shared" si="500"/>
        <v>-</v>
      </c>
      <c r="AS623" s="3">
        <f t="shared" si="501"/>
        <v>136.55000000000001</v>
      </c>
      <c r="AT623" s="3">
        <f t="shared" si="502"/>
        <v>-20.2</v>
      </c>
      <c r="AU623" s="3">
        <f t="shared" si="503"/>
        <v>1.5708</v>
      </c>
      <c r="AW623" s="3" t="str">
        <f t="shared" si="504"/>
        <v>1.30</v>
      </c>
      <c r="AX623" s="3" t="str">
        <f t="shared" si="505"/>
        <v>-</v>
      </c>
      <c r="AY623" s="3">
        <f t="shared" si="506"/>
        <v>136.55000000000001</v>
      </c>
      <c r="AZ623" s="3">
        <f t="shared" si="507"/>
        <v>-20.2</v>
      </c>
      <c r="BA623" s="3">
        <f t="shared" si="508"/>
        <v>1.3089999999999999</v>
      </c>
      <c r="BC623" s="3" t="str">
        <f t="shared" si="509"/>
        <v>1.30</v>
      </c>
      <c r="BD623" s="3" t="str">
        <f t="shared" si="510"/>
        <v>-</v>
      </c>
      <c r="BE623" s="3">
        <f t="shared" si="511"/>
        <v>136.55000000000001</v>
      </c>
      <c r="BF623" s="3">
        <f t="shared" si="512"/>
        <v>-20.2</v>
      </c>
      <c r="BG623" s="3">
        <f t="shared" si="513"/>
        <v>0.78539999999999999</v>
      </c>
      <c r="BI623" s="3" t="str">
        <f t="shared" si="514"/>
        <v>1.30</v>
      </c>
      <c r="BJ623" s="3" t="str">
        <f t="shared" si="515"/>
        <v>-</v>
      </c>
      <c r="BK623" s="3">
        <f t="shared" si="516"/>
        <v>136.55000000000001</v>
      </c>
      <c r="BL623" s="3">
        <f t="shared" si="517"/>
        <v>-20.2</v>
      </c>
      <c r="BM623" s="3">
        <f t="shared" si="518"/>
        <v>0.26179999999999998</v>
      </c>
    </row>
    <row r="624" spans="1:65" x14ac:dyDescent="0.3">
      <c r="A624" s="3" t="str">
        <f>'Forward collapse simulation'!B634</f>
        <v>1.30</v>
      </c>
      <c r="B624" s="3" t="str">
        <f>IF('Forward collapse simulation'!C634="","-",'Forward collapse simulation'!C634)</f>
        <v>-</v>
      </c>
      <c r="C624" s="3">
        <f>'Forward collapse simulation'!E634</f>
        <v>135.34</v>
      </c>
      <c r="D624" s="3">
        <f>'Forward collapse simulation'!AK634</f>
        <v>-22.9</v>
      </c>
      <c r="E624" s="84">
        <f>'Forward collapse simulation'!AL634</f>
        <v>2.9580000000000002</v>
      </c>
      <c r="G624" s="3" t="str">
        <f t="shared" si="469"/>
        <v>1.30</v>
      </c>
      <c r="H624" s="3" t="str">
        <f t="shared" si="470"/>
        <v>-</v>
      </c>
      <c r="I624" s="3">
        <f t="shared" si="471"/>
        <v>135.34</v>
      </c>
      <c r="J624" s="3">
        <f t="shared" si="472"/>
        <v>-22.9</v>
      </c>
      <c r="K624" s="3">
        <f t="shared" si="473"/>
        <v>2.8101000000000003</v>
      </c>
      <c r="M624" s="3" t="str">
        <f t="shared" si="474"/>
        <v>1.30</v>
      </c>
      <c r="N624" s="3" t="str">
        <f t="shared" si="475"/>
        <v>-</v>
      </c>
      <c r="O624" s="3">
        <f t="shared" si="476"/>
        <v>135.34</v>
      </c>
      <c r="P624" s="3">
        <f t="shared" si="477"/>
        <v>-22.9</v>
      </c>
      <c r="Q624" s="3">
        <f t="shared" si="478"/>
        <v>2.6622000000000003</v>
      </c>
      <c r="R624" s="85"/>
      <c r="S624" s="3" t="str">
        <f t="shared" si="479"/>
        <v>1.30</v>
      </c>
      <c r="T624" s="3" t="str">
        <f t="shared" si="480"/>
        <v>-</v>
      </c>
      <c r="U624" s="3">
        <f t="shared" si="481"/>
        <v>135.34</v>
      </c>
      <c r="V624" s="3">
        <f t="shared" si="482"/>
        <v>-22.9</v>
      </c>
      <c r="W624" s="3">
        <f t="shared" si="483"/>
        <v>2.5143</v>
      </c>
      <c r="X624" s="85"/>
      <c r="Y624" s="3" t="str">
        <f t="shared" si="484"/>
        <v>1.30</v>
      </c>
      <c r="Z624" s="3" t="str">
        <f t="shared" si="485"/>
        <v>-</v>
      </c>
      <c r="AA624" s="3">
        <f t="shared" si="486"/>
        <v>135.34</v>
      </c>
      <c r="AB624" s="3">
        <f t="shared" si="487"/>
        <v>-22.9</v>
      </c>
      <c r="AC624" s="3">
        <f t="shared" si="488"/>
        <v>2.3664000000000001</v>
      </c>
      <c r="AE624" s="3" t="str">
        <f t="shared" si="489"/>
        <v>1.30</v>
      </c>
      <c r="AF624" s="3" t="str">
        <f t="shared" si="490"/>
        <v>-</v>
      </c>
      <c r="AG624" s="3">
        <f t="shared" si="491"/>
        <v>135.34</v>
      </c>
      <c r="AH624" s="3">
        <f t="shared" si="492"/>
        <v>-22.9</v>
      </c>
      <c r="AI624" s="3">
        <f t="shared" si="493"/>
        <v>2.2185000000000001</v>
      </c>
      <c r="AK624" s="3" t="str">
        <f t="shared" si="494"/>
        <v>1.30</v>
      </c>
      <c r="AL624" s="3" t="str">
        <f t="shared" si="495"/>
        <v>-</v>
      </c>
      <c r="AM624" s="3">
        <f t="shared" si="496"/>
        <v>135.34</v>
      </c>
      <c r="AN624" s="3">
        <f t="shared" si="497"/>
        <v>-22.9</v>
      </c>
      <c r="AO624" s="3">
        <f t="shared" si="498"/>
        <v>2.0706000000000002</v>
      </c>
      <c r="AQ624" s="3" t="str">
        <f t="shared" si="499"/>
        <v>1.30</v>
      </c>
      <c r="AR624" s="3" t="str">
        <f t="shared" si="500"/>
        <v>-</v>
      </c>
      <c r="AS624" s="3">
        <f t="shared" si="501"/>
        <v>135.34</v>
      </c>
      <c r="AT624" s="3">
        <f t="shared" si="502"/>
        <v>-22.9</v>
      </c>
      <c r="AU624" s="3">
        <f t="shared" si="503"/>
        <v>1.7748000000000002</v>
      </c>
      <c r="AW624" s="3" t="str">
        <f t="shared" si="504"/>
        <v>1.30</v>
      </c>
      <c r="AX624" s="3" t="str">
        <f t="shared" si="505"/>
        <v>-</v>
      </c>
      <c r="AY624" s="3">
        <f t="shared" si="506"/>
        <v>135.34</v>
      </c>
      <c r="AZ624" s="3">
        <f t="shared" si="507"/>
        <v>-22.9</v>
      </c>
      <c r="BA624" s="3">
        <f t="shared" si="508"/>
        <v>1.4790000000000001</v>
      </c>
      <c r="BC624" s="3" t="str">
        <f t="shared" si="509"/>
        <v>1.30</v>
      </c>
      <c r="BD624" s="3" t="str">
        <f t="shared" si="510"/>
        <v>-</v>
      </c>
      <c r="BE624" s="3">
        <f t="shared" si="511"/>
        <v>135.34</v>
      </c>
      <c r="BF624" s="3">
        <f t="shared" si="512"/>
        <v>-22.9</v>
      </c>
      <c r="BG624" s="3">
        <f t="shared" si="513"/>
        <v>0.88740000000000008</v>
      </c>
      <c r="BI624" s="3" t="str">
        <f t="shared" si="514"/>
        <v>1.30</v>
      </c>
      <c r="BJ624" s="3" t="str">
        <f t="shared" si="515"/>
        <v>-</v>
      </c>
      <c r="BK624" s="3">
        <f t="shared" si="516"/>
        <v>135.34</v>
      </c>
      <c r="BL624" s="3">
        <f t="shared" si="517"/>
        <v>-22.9</v>
      </c>
      <c r="BM624" s="3">
        <f t="shared" si="518"/>
        <v>0.29580000000000001</v>
      </c>
    </row>
    <row r="625" spans="1:65" x14ac:dyDescent="0.3">
      <c r="A625" s="3" t="str">
        <f>'Forward collapse simulation'!B635</f>
        <v>1.30</v>
      </c>
      <c r="B625" s="3" t="str">
        <f>IF('Forward collapse simulation'!C635="","-",'Forward collapse simulation'!C635)</f>
        <v>-</v>
      </c>
      <c r="C625" s="3">
        <f>'Forward collapse simulation'!E635</f>
        <v>135.44999999999999</v>
      </c>
      <c r="D625" s="3">
        <f>'Forward collapse simulation'!AK635</f>
        <v>-26.59</v>
      </c>
      <c r="E625" s="84">
        <f>'Forward collapse simulation'!AL635</f>
        <v>2.5</v>
      </c>
      <c r="G625" s="3" t="str">
        <f t="shared" si="469"/>
        <v>1.30</v>
      </c>
      <c r="H625" s="3" t="str">
        <f t="shared" si="470"/>
        <v>-</v>
      </c>
      <c r="I625" s="3">
        <f t="shared" si="471"/>
        <v>135.44999999999999</v>
      </c>
      <c r="J625" s="3">
        <f t="shared" si="472"/>
        <v>-26.59</v>
      </c>
      <c r="K625" s="3">
        <f t="shared" si="473"/>
        <v>2.375</v>
      </c>
      <c r="M625" s="3" t="str">
        <f t="shared" si="474"/>
        <v>1.30</v>
      </c>
      <c r="N625" s="3" t="str">
        <f t="shared" si="475"/>
        <v>-</v>
      </c>
      <c r="O625" s="3">
        <f t="shared" si="476"/>
        <v>135.44999999999999</v>
      </c>
      <c r="P625" s="3">
        <f t="shared" si="477"/>
        <v>-26.59</v>
      </c>
      <c r="Q625" s="3">
        <f t="shared" si="478"/>
        <v>2.25</v>
      </c>
      <c r="R625" s="85"/>
      <c r="S625" s="3" t="str">
        <f t="shared" si="479"/>
        <v>1.30</v>
      </c>
      <c r="T625" s="3" t="str">
        <f t="shared" si="480"/>
        <v>-</v>
      </c>
      <c r="U625" s="3">
        <f t="shared" si="481"/>
        <v>135.44999999999999</v>
      </c>
      <c r="V625" s="3">
        <f t="shared" si="482"/>
        <v>-26.59</v>
      </c>
      <c r="W625" s="3">
        <f t="shared" si="483"/>
        <v>2.125</v>
      </c>
      <c r="X625" s="85"/>
      <c r="Y625" s="3" t="str">
        <f t="shared" si="484"/>
        <v>1.30</v>
      </c>
      <c r="Z625" s="3" t="str">
        <f t="shared" si="485"/>
        <v>-</v>
      </c>
      <c r="AA625" s="3">
        <f t="shared" si="486"/>
        <v>135.44999999999999</v>
      </c>
      <c r="AB625" s="3">
        <f t="shared" si="487"/>
        <v>-26.59</v>
      </c>
      <c r="AC625" s="3">
        <f t="shared" si="488"/>
        <v>2</v>
      </c>
      <c r="AE625" s="3" t="str">
        <f t="shared" si="489"/>
        <v>1.30</v>
      </c>
      <c r="AF625" s="3" t="str">
        <f t="shared" si="490"/>
        <v>-</v>
      </c>
      <c r="AG625" s="3">
        <f t="shared" si="491"/>
        <v>135.44999999999999</v>
      </c>
      <c r="AH625" s="3">
        <f t="shared" si="492"/>
        <v>-26.59</v>
      </c>
      <c r="AI625" s="3">
        <f t="shared" si="493"/>
        <v>1.875</v>
      </c>
      <c r="AK625" s="3" t="str">
        <f t="shared" si="494"/>
        <v>1.30</v>
      </c>
      <c r="AL625" s="3" t="str">
        <f t="shared" si="495"/>
        <v>-</v>
      </c>
      <c r="AM625" s="3">
        <f t="shared" si="496"/>
        <v>135.44999999999999</v>
      </c>
      <c r="AN625" s="3">
        <f t="shared" si="497"/>
        <v>-26.59</v>
      </c>
      <c r="AO625" s="3">
        <f t="shared" si="498"/>
        <v>1.75</v>
      </c>
      <c r="AQ625" s="3" t="str">
        <f t="shared" si="499"/>
        <v>1.30</v>
      </c>
      <c r="AR625" s="3" t="str">
        <f t="shared" si="500"/>
        <v>-</v>
      </c>
      <c r="AS625" s="3">
        <f t="shared" si="501"/>
        <v>135.44999999999999</v>
      </c>
      <c r="AT625" s="3">
        <f t="shared" si="502"/>
        <v>-26.59</v>
      </c>
      <c r="AU625" s="3">
        <f t="shared" si="503"/>
        <v>1.5</v>
      </c>
      <c r="AW625" s="3" t="str">
        <f t="shared" si="504"/>
        <v>1.30</v>
      </c>
      <c r="AX625" s="3" t="str">
        <f t="shared" si="505"/>
        <v>-</v>
      </c>
      <c r="AY625" s="3">
        <f t="shared" si="506"/>
        <v>135.44999999999999</v>
      </c>
      <c r="AZ625" s="3">
        <f t="shared" si="507"/>
        <v>-26.59</v>
      </c>
      <c r="BA625" s="3">
        <f t="shared" si="508"/>
        <v>1.25</v>
      </c>
      <c r="BC625" s="3" t="str">
        <f t="shared" si="509"/>
        <v>1.30</v>
      </c>
      <c r="BD625" s="3" t="str">
        <f t="shared" si="510"/>
        <v>-</v>
      </c>
      <c r="BE625" s="3">
        <f t="shared" si="511"/>
        <v>135.44999999999999</v>
      </c>
      <c r="BF625" s="3">
        <f t="shared" si="512"/>
        <v>-26.59</v>
      </c>
      <c r="BG625" s="3">
        <f t="shared" si="513"/>
        <v>0.75</v>
      </c>
      <c r="BI625" s="3" t="str">
        <f t="shared" si="514"/>
        <v>1.30</v>
      </c>
      <c r="BJ625" s="3" t="str">
        <f t="shared" si="515"/>
        <v>-</v>
      </c>
      <c r="BK625" s="3">
        <f t="shared" si="516"/>
        <v>135.44999999999999</v>
      </c>
      <c r="BL625" s="3">
        <f t="shared" si="517"/>
        <v>-26.59</v>
      </c>
      <c r="BM625" s="3">
        <f t="shared" si="518"/>
        <v>0.25</v>
      </c>
    </row>
    <row r="626" spans="1:65" x14ac:dyDescent="0.3">
      <c r="A626" s="3" t="str">
        <f>'Forward collapse simulation'!B636</f>
        <v>1.30</v>
      </c>
      <c r="B626" s="3" t="str">
        <f>IF('Forward collapse simulation'!C636="","-",'Forward collapse simulation'!C636)</f>
        <v>-</v>
      </c>
      <c r="C626" s="3">
        <f>'Forward collapse simulation'!E636</f>
        <v>133.66999999999999</v>
      </c>
      <c r="D626" s="3">
        <f>'Forward collapse simulation'!AK636</f>
        <v>-32.56</v>
      </c>
      <c r="E626" s="84">
        <f>'Forward collapse simulation'!AL636</f>
        <v>2.0569999999999999</v>
      </c>
      <c r="G626" s="3" t="str">
        <f t="shared" si="469"/>
        <v>1.30</v>
      </c>
      <c r="H626" s="3" t="str">
        <f t="shared" si="470"/>
        <v>-</v>
      </c>
      <c r="I626" s="3">
        <f t="shared" si="471"/>
        <v>133.66999999999999</v>
      </c>
      <c r="J626" s="3">
        <f t="shared" si="472"/>
        <v>-32.56</v>
      </c>
      <c r="K626" s="3">
        <f t="shared" si="473"/>
        <v>1.9541499999999998</v>
      </c>
      <c r="M626" s="3" t="str">
        <f t="shared" si="474"/>
        <v>1.30</v>
      </c>
      <c r="N626" s="3" t="str">
        <f t="shared" si="475"/>
        <v>-</v>
      </c>
      <c r="O626" s="3">
        <f t="shared" si="476"/>
        <v>133.66999999999999</v>
      </c>
      <c r="P626" s="3">
        <f t="shared" si="477"/>
        <v>-32.56</v>
      </c>
      <c r="Q626" s="3">
        <f t="shared" si="478"/>
        <v>1.8512999999999999</v>
      </c>
      <c r="R626" s="85"/>
      <c r="S626" s="3" t="str">
        <f t="shared" si="479"/>
        <v>1.30</v>
      </c>
      <c r="T626" s="3" t="str">
        <f t="shared" si="480"/>
        <v>-</v>
      </c>
      <c r="U626" s="3">
        <f t="shared" si="481"/>
        <v>133.66999999999999</v>
      </c>
      <c r="V626" s="3">
        <f t="shared" si="482"/>
        <v>-32.56</v>
      </c>
      <c r="W626" s="3">
        <f t="shared" si="483"/>
        <v>1.7484499999999998</v>
      </c>
      <c r="X626" s="85"/>
      <c r="Y626" s="3" t="str">
        <f t="shared" si="484"/>
        <v>1.30</v>
      </c>
      <c r="Z626" s="3" t="str">
        <f t="shared" si="485"/>
        <v>-</v>
      </c>
      <c r="AA626" s="3">
        <f t="shared" si="486"/>
        <v>133.66999999999999</v>
      </c>
      <c r="AB626" s="3">
        <f t="shared" si="487"/>
        <v>-32.56</v>
      </c>
      <c r="AC626" s="3">
        <f t="shared" si="488"/>
        <v>1.6456</v>
      </c>
      <c r="AE626" s="3" t="str">
        <f t="shared" si="489"/>
        <v>1.30</v>
      </c>
      <c r="AF626" s="3" t="str">
        <f t="shared" si="490"/>
        <v>-</v>
      </c>
      <c r="AG626" s="3">
        <f t="shared" si="491"/>
        <v>133.66999999999999</v>
      </c>
      <c r="AH626" s="3">
        <f t="shared" si="492"/>
        <v>-32.56</v>
      </c>
      <c r="AI626" s="3">
        <f t="shared" si="493"/>
        <v>1.5427499999999998</v>
      </c>
      <c r="AK626" s="3" t="str">
        <f t="shared" si="494"/>
        <v>1.30</v>
      </c>
      <c r="AL626" s="3" t="str">
        <f t="shared" si="495"/>
        <v>-</v>
      </c>
      <c r="AM626" s="3">
        <f t="shared" si="496"/>
        <v>133.66999999999999</v>
      </c>
      <c r="AN626" s="3">
        <f t="shared" si="497"/>
        <v>-32.56</v>
      </c>
      <c r="AO626" s="3">
        <f t="shared" si="498"/>
        <v>1.4399</v>
      </c>
      <c r="AQ626" s="3" t="str">
        <f t="shared" si="499"/>
        <v>1.30</v>
      </c>
      <c r="AR626" s="3" t="str">
        <f t="shared" si="500"/>
        <v>-</v>
      </c>
      <c r="AS626" s="3">
        <f t="shared" si="501"/>
        <v>133.66999999999999</v>
      </c>
      <c r="AT626" s="3">
        <f t="shared" si="502"/>
        <v>-32.56</v>
      </c>
      <c r="AU626" s="3">
        <f t="shared" si="503"/>
        <v>1.2342</v>
      </c>
      <c r="AW626" s="3" t="str">
        <f t="shared" si="504"/>
        <v>1.30</v>
      </c>
      <c r="AX626" s="3" t="str">
        <f t="shared" si="505"/>
        <v>-</v>
      </c>
      <c r="AY626" s="3">
        <f t="shared" si="506"/>
        <v>133.66999999999999</v>
      </c>
      <c r="AZ626" s="3">
        <f t="shared" si="507"/>
        <v>-32.56</v>
      </c>
      <c r="BA626" s="3">
        <f t="shared" si="508"/>
        <v>1.0285</v>
      </c>
      <c r="BC626" s="3" t="str">
        <f t="shared" si="509"/>
        <v>1.30</v>
      </c>
      <c r="BD626" s="3" t="str">
        <f t="shared" si="510"/>
        <v>-</v>
      </c>
      <c r="BE626" s="3">
        <f t="shared" si="511"/>
        <v>133.66999999999999</v>
      </c>
      <c r="BF626" s="3">
        <f t="shared" si="512"/>
        <v>-32.56</v>
      </c>
      <c r="BG626" s="3">
        <f t="shared" si="513"/>
        <v>0.61709999999999998</v>
      </c>
      <c r="BI626" s="3" t="str">
        <f t="shared" si="514"/>
        <v>1.30</v>
      </c>
      <c r="BJ626" s="3" t="str">
        <f t="shared" si="515"/>
        <v>-</v>
      </c>
      <c r="BK626" s="3">
        <f t="shared" si="516"/>
        <v>133.66999999999999</v>
      </c>
      <c r="BL626" s="3">
        <f t="shared" si="517"/>
        <v>-32.56</v>
      </c>
      <c r="BM626" s="3">
        <f t="shared" si="518"/>
        <v>0.20569999999999999</v>
      </c>
    </row>
    <row r="627" spans="1:65" x14ac:dyDescent="0.3">
      <c r="A627" s="3" t="str">
        <f>'Forward collapse simulation'!B637</f>
        <v>1.30</v>
      </c>
      <c r="B627" s="3" t="str">
        <f>IF('Forward collapse simulation'!C637="","-",'Forward collapse simulation'!C637)</f>
        <v>-</v>
      </c>
      <c r="C627" s="3">
        <f>'Forward collapse simulation'!E637</f>
        <v>129.05000000000001</v>
      </c>
      <c r="D627" s="3">
        <f>'Forward collapse simulation'!AK637</f>
        <v>-44.81</v>
      </c>
      <c r="E627" s="84">
        <f>'Forward collapse simulation'!AL637</f>
        <v>1.5009999999999999</v>
      </c>
      <c r="G627" s="3" t="str">
        <f t="shared" si="469"/>
        <v>1.30</v>
      </c>
      <c r="H627" s="3" t="str">
        <f t="shared" si="470"/>
        <v>-</v>
      </c>
      <c r="I627" s="3">
        <f t="shared" si="471"/>
        <v>129.05000000000001</v>
      </c>
      <c r="J627" s="3">
        <f t="shared" si="472"/>
        <v>-44.81</v>
      </c>
      <c r="K627" s="3">
        <f t="shared" si="473"/>
        <v>1.4259499999999998</v>
      </c>
      <c r="M627" s="3" t="str">
        <f t="shared" si="474"/>
        <v>1.30</v>
      </c>
      <c r="N627" s="3" t="str">
        <f t="shared" si="475"/>
        <v>-</v>
      </c>
      <c r="O627" s="3">
        <f t="shared" si="476"/>
        <v>129.05000000000001</v>
      </c>
      <c r="P627" s="3">
        <f t="shared" si="477"/>
        <v>-44.81</v>
      </c>
      <c r="Q627" s="3">
        <f t="shared" si="478"/>
        <v>1.3509</v>
      </c>
      <c r="R627" s="85"/>
      <c r="S627" s="3" t="str">
        <f t="shared" si="479"/>
        <v>1.30</v>
      </c>
      <c r="T627" s="3" t="str">
        <f t="shared" si="480"/>
        <v>-</v>
      </c>
      <c r="U627" s="3">
        <f t="shared" si="481"/>
        <v>129.05000000000001</v>
      </c>
      <c r="V627" s="3">
        <f t="shared" si="482"/>
        <v>-44.81</v>
      </c>
      <c r="W627" s="3">
        <f t="shared" si="483"/>
        <v>1.2758499999999999</v>
      </c>
      <c r="X627" s="85"/>
      <c r="Y627" s="3" t="str">
        <f t="shared" si="484"/>
        <v>1.30</v>
      </c>
      <c r="Z627" s="3" t="str">
        <f t="shared" si="485"/>
        <v>-</v>
      </c>
      <c r="AA627" s="3">
        <f t="shared" si="486"/>
        <v>129.05000000000001</v>
      </c>
      <c r="AB627" s="3">
        <f t="shared" si="487"/>
        <v>-44.81</v>
      </c>
      <c r="AC627" s="3">
        <f t="shared" si="488"/>
        <v>1.2008000000000001</v>
      </c>
      <c r="AE627" s="3" t="str">
        <f t="shared" si="489"/>
        <v>1.30</v>
      </c>
      <c r="AF627" s="3" t="str">
        <f t="shared" si="490"/>
        <v>-</v>
      </c>
      <c r="AG627" s="3">
        <f t="shared" si="491"/>
        <v>129.05000000000001</v>
      </c>
      <c r="AH627" s="3">
        <f t="shared" si="492"/>
        <v>-44.81</v>
      </c>
      <c r="AI627" s="3">
        <f t="shared" si="493"/>
        <v>1.12575</v>
      </c>
      <c r="AK627" s="3" t="str">
        <f t="shared" si="494"/>
        <v>1.30</v>
      </c>
      <c r="AL627" s="3" t="str">
        <f t="shared" si="495"/>
        <v>-</v>
      </c>
      <c r="AM627" s="3">
        <f t="shared" si="496"/>
        <v>129.05000000000001</v>
      </c>
      <c r="AN627" s="3">
        <f t="shared" si="497"/>
        <v>-44.81</v>
      </c>
      <c r="AO627" s="3">
        <f t="shared" si="498"/>
        <v>1.0507</v>
      </c>
      <c r="AQ627" s="3" t="str">
        <f t="shared" si="499"/>
        <v>1.30</v>
      </c>
      <c r="AR627" s="3" t="str">
        <f t="shared" si="500"/>
        <v>-</v>
      </c>
      <c r="AS627" s="3">
        <f t="shared" si="501"/>
        <v>129.05000000000001</v>
      </c>
      <c r="AT627" s="3">
        <f t="shared" si="502"/>
        <v>-44.81</v>
      </c>
      <c r="AU627" s="3">
        <f t="shared" si="503"/>
        <v>0.90059999999999985</v>
      </c>
      <c r="AW627" s="3" t="str">
        <f t="shared" si="504"/>
        <v>1.30</v>
      </c>
      <c r="AX627" s="3" t="str">
        <f t="shared" si="505"/>
        <v>-</v>
      </c>
      <c r="AY627" s="3">
        <f t="shared" si="506"/>
        <v>129.05000000000001</v>
      </c>
      <c r="AZ627" s="3">
        <f t="shared" si="507"/>
        <v>-44.81</v>
      </c>
      <c r="BA627" s="3">
        <f t="shared" si="508"/>
        <v>0.75049999999999994</v>
      </c>
      <c r="BC627" s="3" t="str">
        <f t="shared" si="509"/>
        <v>1.30</v>
      </c>
      <c r="BD627" s="3" t="str">
        <f t="shared" si="510"/>
        <v>-</v>
      </c>
      <c r="BE627" s="3">
        <f t="shared" si="511"/>
        <v>129.05000000000001</v>
      </c>
      <c r="BF627" s="3">
        <f t="shared" si="512"/>
        <v>-44.81</v>
      </c>
      <c r="BG627" s="3">
        <f t="shared" si="513"/>
        <v>0.45029999999999992</v>
      </c>
      <c r="BI627" s="3" t="str">
        <f t="shared" si="514"/>
        <v>1.30</v>
      </c>
      <c r="BJ627" s="3" t="str">
        <f t="shared" si="515"/>
        <v>-</v>
      </c>
      <c r="BK627" s="3">
        <f t="shared" si="516"/>
        <v>129.05000000000001</v>
      </c>
      <c r="BL627" s="3">
        <f t="shared" si="517"/>
        <v>-44.81</v>
      </c>
      <c r="BM627" s="3">
        <f t="shared" si="518"/>
        <v>0.15010000000000001</v>
      </c>
    </row>
    <row r="628" spans="1:65" x14ac:dyDescent="0.3">
      <c r="A628" s="3" t="str">
        <f>'Forward collapse simulation'!B638</f>
        <v>1.30</v>
      </c>
      <c r="B628" s="3" t="str">
        <f>IF('Forward collapse simulation'!C638="","-",'Forward collapse simulation'!C638)</f>
        <v>-</v>
      </c>
      <c r="C628" s="3">
        <f>'Forward collapse simulation'!E638</f>
        <v>121.02</v>
      </c>
      <c r="D628" s="3">
        <f>'Forward collapse simulation'!AK638</f>
        <v>-58.38</v>
      </c>
      <c r="E628" s="84">
        <f>'Forward collapse simulation'!AL638</f>
        <v>1.2509999999999999</v>
      </c>
      <c r="G628" s="3" t="str">
        <f t="shared" si="469"/>
        <v>1.30</v>
      </c>
      <c r="H628" s="3" t="str">
        <f t="shared" si="470"/>
        <v>-</v>
      </c>
      <c r="I628" s="3">
        <f t="shared" si="471"/>
        <v>121.02</v>
      </c>
      <c r="J628" s="3">
        <f t="shared" si="472"/>
        <v>-58.38</v>
      </c>
      <c r="K628" s="3">
        <f t="shared" si="473"/>
        <v>1.1884499999999998</v>
      </c>
      <c r="M628" s="3" t="str">
        <f t="shared" si="474"/>
        <v>1.30</v>
      </c>
      <c r="N628" s="3" t="str">
        <f t="shared" si="475"/>
        <v>-</v>
      </c>
      <c r="O628" s="3">
        <f t="shared" si="476"/>
        <v>121.02</v>
      </c>
      <c r="P628" s="3">
        <f t="shared" si="477"/>
        <v>-58.38</v>
      </c>
      <c r="Q628" s="3">
        <f t="shared" si="478"/>
        <v>1.1258999999999999</v>
      </c>
      <c r="R628" s="85"/>
      <c r="S628" s="3" t="str">
        <f t="shared" si="479"/>
        <v>1.30</v>
      </c>
      <c r="T628" s="3" t="str">
        <f t="shared" si="480"/>
        <v>-</v>
      </c>
      <c r="U628" s="3">
        <f t="shared" si="481"/>
        <v>121.02</v>
      </c>
      <c r="V628" s="3">
        <f t="shared" si="482"/>
        <v>-58.38</v>
      </c>
      <c r="W628" s="3">
        <f t="shared" si="483"/>
        <v>1.0633499999999998</v>
      </c>
      <c r="X628" s="85"/>
      <c r="Y628" s="3" t="str">
        <f t="shared" si="484"/>
        <v>1.30</v>
      </c>
      <c r="Z628" s="3" t="str">
        <f t="shared" si="485"/>
        <v>-</v>
      </c>
      <c r="AA628" s="3">
        <f t="shared" si="486"/>
        <v>121.02</v>
      </c>
      <c r="AB628" s="3">
        <f t="shared" si="487"/>
        <v>-58.38</v>
      </c>
      <c r="AC628" s="3">
        <f t="shared" si="488"/>
        <v>1.0007999999999999</v>
      </c>
      <c r="AE628" s="3" t="str">
        <f t="shared" si="489"/>
        <v>1.30</v>
      </c>
      <c r="AF628" s="3" t="str">
        <f t="shared" si="490"/>
        <v>-</v>
      </c>
      <c r="AG628" s="3">
        <f t="shared" si="491"/>
        <v>121.02</v>
      </c>
      <c r="AH628" s="3">
        <f t="shared" si="492"/>
        <v>-58.38</v>
      </c>
      <c r="AI628" s="3">
        <f t="shared" si="493"/>
        <v>0.93824999999999992</v>
      </c>
      <c r="AK628" s="3" t="str">
        <f t="shared" si="494"/>
        <v>1.30</v>
      </c>
      <c r="AL628" s="3" t="str">
        <f t="shared" si="495"/>
        <v>-</v>
      </c>
      <c r="AM628" s="3">
        <f t="shared" si="496"/>
        <v>121.02</v>
      </c>
      <c r="AN628" s="3">
        <f t="shared" si="497"/>
        <v>-58.38</v>
      </c>
      <c r="AO628" s="3">
        <f t="shared" si="498"/>
        <v>0.87569999999999981</v>
      </c>
      <c r="AQ628" s="3" t="str">
        <f t="shared" si="499"/>
        <v>1.30</v>
      </c>
      <c r="AR628" s="3" t="str">
        <f t="shared" si="500"/>
        <v>-</v>
      </c>
      <c r="AS628" s="3">
        <f t="shared" si="501"/>
        <v>121.02</v>
      </c>
      <c r="AT628" s="3">
        <f t="shared" si="502"/>
        <v>-58.38</v>
      </c>
      <c r="AU628" s="3">
        <f t="shared" si="503"/>
        <v>0.75059999999999993</v>
      </c>
      <c r="AW628" s="3" t="str">
        <f t="shared" si="504"/>
        <v>1.30</v>
      </c>
      <c r="AX628" s="3" t="str">
        <f t="shared" si="505"/>
        <v>-</v>
      </c>
      <c r="AY628" s="3">
        <f t="shared" si="506"/>
        <v>121.02</v>
      </c>
      <c r="AZ628" s="3">
        <f t="shared" si="507"/>
        <v>-58.38</v>
      </c>
      <c r="BA628" s="3">
        <f t="shared" si="508"/>
        <v>0.62549999999999994</v>
      </c>
      <c r="BC628" s="3" t="str">
        <f t="shared" si="509"/>
        <v>1.30</v>
      </c>
      <c r="BD628" s="3" t="str">
        <f t="shared" si="510"/>
        <v>-</v>
      </c>
      <c r="BE628" s="3">
        <f t="shared" si="511"/>
        <v>121.02</v>
      </c>
      <c r="BF628" s="3">
        <f t="shared" si="512"/>
        <v>-58.38</v>
      </c>
      <c r="BG628" s="3">
        <f t="shared" si="513"/>
        <v>0.37529999999999997</v>
      </c>
      <c r="BI628" s="3" t="str">
        <f t="shared" si="514"/>
        <v>1.30</v>
      </c>
      <c r="BJ628" s="3" t="str">
        <f t="shared" si="515"/>
        <v>-</v>
      </c>
      <c r="BK628" s="3">
        <f t="shared" si="516"/>
        <v>121.02</v>
      </c>
      <c r="BL628" s="3">
        <f t="shared" si="517"/>
        <v>-58.38</v>
      </c>
      <c r="BM628" s="3">
        <f t="shared" si="518"/>
        <v>0.12509999999999999</v>
      </c>
    </row>
    <row r="629" spans="1:65" x14ac:dyDescent="0.3">
      <c r="A629" s="3" t="str">
        <f>'Forward collapse simulation'!B639</f>
        <v>1.30</v>
      </c>
      <c r="B629" s="3" t="str">
        <f>IF('Forward collapse simulation'!C639="","-",'Forward collapse simulation'!C639)</f>
        <v>-</v>
      </c>
      <c r="C629" s="3">
        <f>'Forward collapse simulation'!E639</f>
        <v>110.61</v>
      </c>
      <c r="D629" s="3">
        <f>'Forward collapse simulation'!AK639</f>
        <v>-76.37</v>
      </c>
      <c r="E629" s="84">
        <f>'Forward collapse simulation'!AL639</f>
        <v>1.097</v>
      </c>
      <c r="G629" s="3" t="str">
        <f t="shared" si="469"/>
        <v>1.30</v>
      </c>
      <c r="H629" s="3" t="str">
        <f t="shared" si="470"/>
        <v>-</v>
      </c>
      <c r="I629" s="3">
        <f t="shared" si="471"/>
        <v>110.61</v>
      </c>
      <c r="J629" s="3">
        <f t="shared" si="472"/>
        <v>-76.37</v>
      </c>
      <c r="K629" s="3">
        <f t="shared" si="473"/>
        <v>1.0421499999999999</v>
      </c>
      <c r="M629" s="3" t="str">
        <f t="shared" si="474"/>
        <v>1.30</v>
      </c>
      <c r="N629" s="3" t="str">
        <f t="shared" si="475"/>
        <v>-</v>
      </c>
      <c r="O629" s="3">
        <f t="shared" si="476"/>
        <v>110.61</v>
      </c>
      <c r="P629" s="3">
        <f t="shared" si="477"/>
        <v>-76.37</v>
      </c>
      <c r="Q629" s="3">
        <f t="shared" si="478"/>
        <v>0.98729999999999996</v>
      </c>
      <c r="R629" s="85"/>
      <c r="S629" s="3" t="str">
        <f t="shared" si="479"/>
        <v>1.30</v>
      </c>
      <c r="T629" s="3" t="str">
        <f t="shared" si="480"/>
        <v>-</v>
      </c>
      <c r="U629" s="3">
        <f t="shared" si="481"/>
        <v>110.61</v>
      </c>
      <c r="V629" s="3">
        <f t="shared" si="482"/>
        <v>-76.37</v>
      </c>
      <c r="W629" s="3">
        <f t="shared" si="483"/>
        <v>0.93245</v>
      </c>
      <c r="X629" s="85"/>
      <c r="Y629" s="3" t="str">
        <f t="shared" si="484"/>
        <v>1.30</v>
      </c>
      <c r="Z629" s="3" t="str">
        <f t="shared" si="485"/>
        <v>-</v>
      </c>
      <c r="AA629" s="3">
        <f t="shared" si="486"/>
        <v>110.61</v>
      </c>
      <c r="AB629" s="3">
        <f t="shared" si="487"/>
        <v>-76.37</v>
      </c>
      <c r="AC629" s="3">
        <f t="shared" si="488"/>
        <v>0.87760000000000005</v>
      </c>
      <c r="AE629" s="3" t="str">
        <f t="shared" si="489"/>
        <v>1.30</v>
      </c>
      <c r="AF629" s="3" t="str">
        <f t="shared" si="490"/>
        <v>-</v>
      </c>
      <c r="AG629" s="3">
        <f t="shared" si="491"/>
        <v>110.61</v>
      </c>
      <c r="AH629" s="3">
        <f t="shared" si="492"/>
        <v>-76.37</v>
      </c>
      <c r="AI629" s="3">
        <f t="shared" si="493"/>
        <v>0.82274999999999998</v>
      </c>
      <c r="AK629" s="3" t="str">
        <f t="shared" si="494"/>
        <v>1.30</v>
      </c>
      <c r="AL629" s="3" t="str">
        <f t="shared" si="495"/>
        <v>-</v>
      </c>
      <c r="AM629" s="3">
        <f t="shared" si="496"/>
        <v>110.61</v>
      </c>
      <c r="AN629" s="3">
        <f t="shared" si="497"/>
        <v>-76.37</v>
      </c>
      <c r="AO629" s="3">
        <f t="shared" si="498"/>
        <v>0.76789999999999992</v>
      </c>
      <c r="AQ629" s="3" t="str">
        <f t="shared" si="499"/>
        <v>1.30</v>
      </c>
      <c r="AR629" s="3" t="str">
        <f t="shared" si="500"/>
        <v>-</v>
      </c>
      <c r="AS629" s="3">
        <f t="shared" si="501"/>
        <v>110.61</v>
      </c>
      <c r="AT629" s="3">
        <f t="shared" si="502"/>
        <v>-76.37</v>
      </c>
      <c r="AU629" s="3">
        <f t="shared" si="503"/>
        <v>0.65820000000000001</v>
      </c>
      <c r="AW629" s="3" t="str">
        <f t="shared" si="504"/>
        <v>1.30</v>
      </c>
      <c r="AX629" s="3" t="str">
        <f t="shared" si="505"/>
        <v>-</v>
      </c>
      <c r="AY629" s="3">
        <f t="shared" si="506"/>
        <v>110.61</v>
      </c>
      <c r="AZ629" s="3">
        <f t="shared" si="507"/>
        <v>-76.37</v>
      </c>
      <c r="BA629" s="3">
        <f t="shared" si="508"/>
        <v>0.54849999999999999</v>
      </c>
      <c r="BC629" s="3" t="str">
        <f t="shared" si="509"/>
        <v>1.30</v>
      </c>
      <c r="BD629" s="3" t="str">
        <f t="shared" si="510"/>
        <v>-</v>
      </c>
      <c r="BE629" s="3">
        <f t="shared" si="511"/>
        <v>110.61</v>
      </c>
      <c r="BF629" s="3">
        <f t="shared" si="512"/>
        <v>-76.37</v>
      </c>
      <c r="BG629" s="3">
        <f t="shared" si="513"/>
        <v>0.3291</v>
      </c>
      <c r="BI629" s="3" t="str">
        <f t="shared" si="514"/>
        <v>1.30</v>
      </c>
      <c r="BJ629" s="3" t="str">
        <f t="shared" si="515"/>
        <v>-</v>
      </c>
      <c r="BK629" s="3">
        <f t="shared" si="516"/>
        <v>110.61</v>
      </c>
      <c r="BL629" s="3">
        <f t="shared" si="517"/>
        <v>-76.37</v>
      </c>
      <c r="BM629" s="3">
        <f t="shared" si="518"/>
        <v>0.10970000000000001</v>
      </c>
    </row>
    <row r="630" spans="1:65" x14ac:dyDescent="0.3">
      <c r="A630" s="3" t="str">
        <f>'Forward collapse simulation'!B640</f>
        <v>1.30</v>
      </c>
      <c r="B630" s="3" t="str">
        <f>IF('Forward collapse simulation'!C640="","-",'Forward collapse simulation'!C640)</f>
        <v>1.34</v>
      </c>
      <c r="C630" s="3">
        <f>'Forward collapse simulation'!E640</f>
        <v>124.81</v>
      </c>
      <c r="D630" s="3">
        <f>'Forward collapse simulation'!AK640</f>
        <v>-16.28</v>
      </c>
      <c r="E630" s="84">
        <f>'Forward collapse simulation'!AL640</f>
        <v>3.34</v>
      </c>
      <c r="G630" s="3" t="str">
        <f t="shared" si="469"/>
        <v>1.30</v>
      </c>
      <c r="H630" s="3" t="str">
        <f t="shared" si="470"/>
        <v>1.34</v>
      </c>
      <c r="I630" s="3">
        <f t="shared" si="471"/>
        <v>124.81</v>
      </c>
      <c r="J630" s="3">
        <f t="shared" si="472"/>
        <v>-16.28</v>
      </c>
      <c r="K630" s="3">
        <f t="shared" si="473"/>
        <v>3.34</v>
      </c>
      <c r="M630" s="3" t="str">
        <f t="shared" si="474"/>
        <v>1.30</v>
      </c>
      <c r="N630" s="3" t="str">
        <f t="shared" si="475"/>
        <v>1.34</v>
      </c>
      <c r="O630" s="3">
        <f t="shared" si="476"/>
        <v>124.81</v>
      </c>
      <c r="P630" s="3">
        <f t="shared" si="477"/>
        <v>-16.28</v>
      </c>
      <c r="Q630" s="3">
        <f t="shared" si="478"/>
        <v>3.34</v>
      </c>
      <c r="R630" s="85"/>
      <c r="S630" s="3" t="str">
        <f t="shared" si="479"/>
        <v>1.30</v>
      </c>
      <c r="T630" s="3" t="str">
        <f t="shared" si="480"/>
        <v>1.34</v>
      </c>
      <c r="U630" s="3">
        <f t="shared" si="481"/>
        <v>124.81</v>
      </c>
      <c r="V630" s="3">
        <f t="shared" si="482"/>
        <v>-16.28</v>
      </c>
      <c r="W630" s="3">
        <f t="shared" si="483"/>
        <v>3.34</v>
      </c>
      <c r="X630" s="85"/>
      <c r="Y630" s="3" t="str">
        <f t="shared" si="484"/>
        <v>1.30</v>
      </c>
      <c r="Z630" s="3" t="str">
        <f t="shared" si="485"/>
        <v>1.34</v>
      </c>
      <c r="AA630" s="3">
        <f t="shared" si="486"/>
        <v>124.81</v>
      </c>
      <c r="AB630" s="3">
        <f t="shared" si="487"/>
        <v>-16.28</v>
      </c>
      <c r="AC630" s="3">
        <f t="shared" si="488"/>
        <v>3.34</v>
      </c>
      <c r="AE630" s="3" t="str">
        <f t="shared" si="489"/>
        <v>1.30</v>
      </c>
      <c r="AF630" s="3" t="str">
        <f t="shared" si="490"/>
        <v>1.34</v>
      </c>
      <c r="AG630" s="3">
        <f t="shared" si="491"/>
        <v>124.81</v>
      </c>
      <c r="AH630" s="3">
        <f t="shared" si="492"/>
        <v>-16.28</v>
      </c>
      <c r="AI630" s="3">
        <f t="shared" si="493"/>
        <v>3.34</v>
      </c>
      <c r="AK630" s="3" t="str">
        <f t="shared" si="494"/>
        <v>1.30</v>
      </c>
      <c r="AL630" s="3" t="str">
        <f t="shared" si="495"/>
        <v>1.34</v>
      </c>
      <c r="AM630" s="3">
        <f t="shared" si="496"/>
        <v>124.81</v>
      </c>
      <c r="AN630" s="3">
        <f t="shared" si="497"/>
        <v>-16.28</v>
      </c>
      <c r="AO630" s="3">
        <f t="shared" si="498"/>
        <v>3.34</v>
      </c>
      <c r="AQ630" s="3" t="str">
        <f t="shared" si="499"/>
        <v>1.30</v>
      </c>
      <c r="AR630" s="3" t="str">
        <f t="shared" si="500"/>
        <v>1.34</v>
      </c>
      <c r="AS630" s="3">
        <f t="shared" si="501"/>
        <v>124.81</v>
      </c>
      <c r="AT630" s="3">
        <f t="shared" si="502"/>
        <v>-16.28</v>
      </c>
      <c r="AU630" s="3">
        <f t="shared" si="503"/>
        <v>3.34</v>
      </c>
      <c r="AW630" s="3" t="str">
        <f t="shared" si="504"/>
        <v>1.30</v>
      </c>
      <c r="AX630" s="3" t="str">
        <f t="shared" si="505"/>
        <v>1.34</v>
      </c>
      <c r="AY630" s="3">
        <f t="shared" si="506"/>
        <v>124.81</v>
      </c>
      <c r="AZ630" s="3">
        <f t="shared" si="507"/>
        <v>-16.28</v>
      </c>
      <c r="BA630" s="3">
        <f t="shared" si="508"/>
        <v>3.34</v>
      </c>
      <c r="BC630" s="3" t="str">
        <f t="shared" si="509"/>
        <v>1.30</v>
      </c>
      <c r="BD630" s="3" t="str">
        <f t="shared" si="510"/>
        <v>1.34</v>
      </c>
      <c r="BE630" s="3">
        <f t="shared" si="511"/>
        <v>124.81</v>
      </c>
      <c r="BF630" s="3">
        <f t="shared" si="512"/>
        <v>-16.28</v>
      </c>
      <c r="BG630" s="3">
        <f t="shared" si="513"/>
        <v>3.34</v>
      </c>
      <c r="BI630" s="3" t="str">
        <f t="shared" si="514"/>
        <v>1.30</v>
      </c>
      <c r="BJ630" s="3" t="str">
        <f t="shared" si="515"/>
        <v>1.34</v>
      </c>
      <c r="BK630" s="3">
        <f t="shared" si="516"/>
        <v>124.81</v>
      </c>
      <c r="BL630" s="3">
        <f t="shared" si="517"/>
        <v>-16.28</v>
      </c>
      <c r="BM630" s="3">
        <f t="shared" si="518"/>
        <v>3.34</v>
      </c>
    </row>
    <row r="631" spans="1:65" x14ac:dyDescent="0.3">
      <c r="A631" s="3" t="str">
        <f>'Forward collapse simulation'!B641</f>
        <v>1.34</v>
      </c>
      <c r="B631" s="3" t="str">
        <f>IF('Forward collapse simulation'!C641="","-",'Forward collapse simulation'!C641)</f>
        <v>-</v>
      </c>
      <c r="C631" s="3">
        <f>'Forward collapse simulation'!E641</f>
        <v>355.46</v>
      </c>
      <c r="D631" s="3">
        <f>'Forward collapse simulation'!AK641</f>
        <v>-38.47</v>
      </c>
      <c r="E631" s="84">
        <f>'Forward collapse simulation'!AL641</f>
        <v>0.436</v>
      </c>
      <c r="G631" s="3" t="str">
        <f t="shared" si="469"/>
        <v>1.34</v>
      </c>
      <c r="H631" s="3" t="str">
        <f t="shared" si="470"/>
        <v>-</v>
      </c>
      <c r="I631" s="3">
        <f t="shared" si="471"/>
        <v>355.46</v>
      </c>
      <c r="J631" s="3">
        <f t="shared" si="472"/>
        <v>-38.47</v>
      </c>
      <c r="K631" s="3">
        <f t="shared" si="473"/>
        <v>0.41419999999999996</v>
      </c>
      <c r="M631" s="3" t="str">
        <f t="shared" si="474"/>
        <v>1.34</v>
      </c>
      <c r="N631" s="3" t="str">
        <f t="shared" si="475"/>
        <v>-</v>
      </c>
      <c r="O631" s="3">
        <f t="shared" si="476"/>
        <v>355.46</v>
      </c>
      <c r="P631" s="3">
        <f t="shared" si="477"/>
        <v>-38.47</v>
      </c>
      <c r="Q631" s="3">
        <f t="shared" si="478"/>
        <v>0.39240000000000003</v>
      </c>
      <c r="R631" s="85"/>
      <c r="S631" s="3" t="str">
        <f t="shared" si="479"/>
        <v>1.34</v>
      </c>
      <c r="T631" s="3" t="str">
        <f t="shared" si="480"/>
        <v>-</v>
      </c>
      <c r="U631" s="3">
        <f t="shared" si="481"/>
        <v>355.46</v>
      </c>
      <c r="V631" s="3">
        <f t="shared" si="482"/>
        <v>-38.47</v>
      </c>
      <c r="W631" s="3">
        <f t="shared" si="483"/>
        <v>0.37059999999999998</v>
      </c>
      <c r="X631" s="85"/>
      <c r="Y631" s="3" t="str">
        <f t="shared" si="484"/>
        <v>1.34</v>
      </c>
      <c r="Z631" s="3" t="str">
        <f t="shared" si="485"/>
        <v>-</v>
      </c>
      <c r="AA631" s="3">
        <f t="shared" si="486"/>
        <v>355.46</v>
      </c>
      <c r="AB631" s="3">
        <f t="shared" si="487"/>
        <v>-38.47</v>
      </c>
      <c r="AC631" s="3">
        <f t="shared" si="488"/>
        <v>0.3488</v>
      </c>
      <c r="AE631" s="3" t="str">
        <f t="shared" si="489"/>
        <v>1.34</v>
      </c>
      <c r="AF631" s="3" t="str">
        <f t="shared" si="490"/>
        <v>-</v>
      </c>
      <c r="AG631" s="3">
        <f t="shared" si="491"/>
        <v>355.46</v>
      </c>
      <c r="AH631" s="3">
        <f t="shared" si="492"/>
        <v>-38.47</v>
      </c>
      <c r="AI631" s="3">
        <f t="shared" si="493"/>
        <v>0.32700000000000001</v>
      </c>
      <c r="AK631" s="3" t="str">
        <f t="shared" si="494"/>
        <v>1.34</v>
      </c>
      <c r="AL631" s="3" t="str">
        <f t="shared" si="495"/>
        <v>-</v>
      </c>
      <c r="AM631" s="3">
        <f t="shared" si="496"/>
        <v>355.46</v>
      </c>
      <c r="AN631" s="3">
        <f t="shared" si="497"/>
        <v>-38.47</v>
      </c>
      <c r="AO631" s="3">
        <f t="shared" si="498"/>
        <v>0.30519999999999997</v>
      </c>
      <c r="AQ631" s="3" t="str">
        <f t="shared" si="499"/>
        <v>1.34</v>
      </c>
      <c r="AR631" s="3" t="str">
        <f t="shared" si="500"/>
        <v>-</v>
      </c>
      <c r="AS631" s="3">
        <f t="shared" si="501"/>
        <v>355.46</v>
      </c>
      <c r="AT631" s="3">
        <f t="shared" si="502"/>
        <v>-38.47</v>
      </c>
      <c r="AU631" s="3">
        <f t="shared" si="503"/>
        <v>0.2616</v>
      </c>
      <c r="AW631" s="3" t="str">
        <f t="shared" si="504"/>
        <v>1.34</v>
      </c>
      <c r="AX631" s="3" t="str">
        <f t="shared" si="505"/>
        <v>-</v>
      </c>
      <c r="AY631" s="3">
        <f t="shared" si="506"/>
        <v>355.46</v>
      </c>
      <c r="AZ631" s="3">
        <f t="shared" si="507"/>
        <v>-38.47</v>
      </c>
      <c r="BA631" s="3">
        <f t="shared" si="508"/>
        <v>0.218</v>
      </c>
      <c r="BC631" s="3" t="str">
        <f t="shared" si="509"/>
        <v>1.34</v>
      </c>
      <c r="BD631" s="3" t="str">
        <f t="shared" si="510"/>
        <v>-</v>
      </c>
      <c r="BE631" s="3">
        <f t="shared" si="511"/>
        <v>355.46</v>
      </c>
      <c r="BF631" s="3">
        <f t="shared" si="512"/>
        <v>-38.47</v>
      </c>
      <c r="BG631" s="3">
        <f t="shared" si="513"/>
        <v>0.1308</v>
      </c>
      <c r="BI631" s="3" t="str">
        <f t="shared" si="514"/>
        <v>1.34</v>
      </c>
      <c r="BJ631" s="3" t="str">
        <f t="shared" si="515"/>
        <v>-</v>
      </c>
      <c r="BK631" s="3">
        <f t="shared" si="516"/>
        <v>355.46</v>
      </c>
      <c r="BL631" s="3">
        <f t="shared" si="517"/>
        <v>-38.47</v>
      </c>
      <c r="BM631" s="3">
        <f t="shared" si="518"/>
        <v>4.36E-2</v>
      </c>
    </row>
    <row r="632" spans="1:65" x14ac:dyDescent="0.3">
      <c r="A632" s="3" t="str">
        <f>'Forward collapse simulation'!B642</f>
        <v>1.34</v>
      </c>
      <c r="B632" s="3" t="str">
        <f>IF('Forward collapse simulation'!C642="","-",'Forward collapse simulation'!C642)</f>
        <v>-</v>
      </c>
      <c r="C632" s="3">
        <f>'Forward collapse simulation'!E642</f>
        <v>349.71</v>
      </c>
      <c r="D632" s="3">
        <f>'Forward collapse simulation'!AK642</f>
        <v>-19.5</v>
      </c>
      <c r="E632" s="84">
        <f>'Forward collapse simulation'!AL642</f>
        <v>1.0389999999999999</v>
      </c>
      <c r="G632" s="3" t="str">
        <f t="shared" si="469"/>
        <v>1.34</v>
      </c>
      <c r="H632" s="3" t="str">
        <f t="shared" si="470"/>
        <v>-</v>
      </c>
      <c r="I632" s="3">
        <f t="shared" si="471"/>
        <v>349.71</v>
      </c>
      <c r="J632" s="3">
        <f t="shared" si="472"/>
        <v>-19.5</v>
      </c>
      <c r="K632" s="3">
        <f t="shared" si="473"/>
        <v>0.98704999999999987</v>
      </c>
      <c r="M632" s="3" t="str">
        <f t="shared" si="474"/>
        <v>1.34</v>
      </c>
      <c r="N632" s="3" t="str">
        <f t="shared" si="475"/>
        <v>-</v>
      </c>
      <c r="O632" s="3">
        <f t="shared" si="476"/>
        <v>349.71</v>
      </c>
      <c r="P632" s="3">
        <f t="shared" si="477"/>
        <v>-19.5</v>
      </c>
      <c r="Q632" s="3">
        <f t="shared" si="478"/>
        <v>0.93509999999999993</v>
      </c>
      <c r="R632" s="85"/>
      <c r="S632" s="3" t="str">
        <f t="shared" si="479"/>
        <v>1.34</v>
      </c>
      <c r="T632" s="3" t="str">
        <f t="shared" si="480"/>
        <v>-</v>
      </c>
      <c r="U632" s="3">
        <f t="shared" si="481"/>
        <v>349.71</v>
      </c>
      <c r="V632" s="3">
        <f t="shared" si="482"/>
        <v>-19.5</v>
      </c>
      <c r="W632" s="3">
        <f t="shared" si="483"/>
        <v>0.88314999999999988</v>
      </c>
      <c r="X632" s="85"/>
      <c r="Y632" s="3" t="str">
        <f t="shared" si="484"/>
        <v>1.34</v>
      </c>
      <c r="Z632" s="3" t="str">
        <f t="shared" si="485"/>
        <v>-</v>
      </c>
      <c r="AA632" s="3">
        <f t="shared" si="486"/>
        <v>349.71</v>
      </c>
      <c r="AB632" s="3">
        <f t="shared" si="487"/>
        <v>-19.5</v>
      </c>
      <c r="AC632" s="3">
        <f t="shared" si="488"/>
        <v>0.83119999999999994</v>
      </c>
      <c r="AE632" s="3" t="str">
        <f t="shared" si="489"/>
        <v>1.34</v>
      </c>
      <c r="AF632" s="3" t="str">
        <f t="shared" si="490"/>
        <v>-</v>
      </c>
      <c r="AG632" s="3">
        <f t="shared" si="491"/>
        <v>349.71</v>
      </c>
      <c r="AH632" s="3">
        <f t="shared" si="492"/>
        <v>-19.5</v>
      </c>
      <c r="AI632" s="3">
        <f t="shared" si="493"/>
        <v>0.77925</v>
      </c>
      <c r="AK632" s="3" t="str">
        <f t="shared" si="494"/>
        <v>1.34</v>
      </c>
      <c r="AL632" s="3" t="str">
        <f t="shared" si="495"/>
        <v>-</v>
      </c>
      <c r="AM632" s="3">
        <f t="shared" si="496"/>
        <v>349.71</v>
      </c>
      <c r="AN632" s="3">
        <f t="shared" si="497"/>
        <v>-19.5</v>
      </c>
      <c r="AO632" s="3">
        <f t="shared" si="498"/>
        <v>0.72729999999999995</v>
      </c>
      <c r="AQ632" s="3" t="str">
        <f t="shared" si="499"/>
        <v>1.34</v>
      </c>
      <c r="AR632" s="3" t="str">
        <f t="shared" si="500"/>
        <v>-</v>
      </c>
      <c r="AS632" s="3">
        <f t="shared" si="501"/>
        <v>349.71</v>
      </c>
      <c r="AT632" s="3">
        <f t="shared" si="502"/>
        <v>-19.5</v>
      </c>
      <c r="AU632" s="3">
        <f t="shared" si="503"/>
        <v>0.62339999999999995</v>
      </c>
      <c r="AW632" s="3" t="str">
        <f t="shared" si="504"/>
        <v>1.34</v>
      </c>
      <c r="AX632" s="3" t="str">
        <f t="shared" si="505"/>
        <v>-</v>
      </c>
      <c r="AY632" s="3">
        <f t="shared" si="506"/>
        <v>349.71</v>
      </c>
      <c r="AZ632" s="3">
        <f t="shared" si="507"/>
        <v>-19.5</v>
      </c>
      <c r="BA632" s="3">
        <f t="shared" si="508"/>
        <v>0.51949999999999996</v>
      </c>
      <c r="BC632" s="3" t="str">
        <f t="shared" si="509"/>
        <v>1.34</v>
      </c>
      <c r="BD632" s="3" t="str">
        <f t="shared" si="510"/>
        <v>-</v>
      </c>
      <c r="BE632" s="3">
        <f t="shared" si="511"/>
        <v>349.71</v>
      </c>
      <c r="BF632" s="3">
        <f t="shared" si="512"/>
        <v>-19.5</v>
      </c>
      <c r="BG632" s="3">
        <f t="shared" si="513"/>
        <v>0.31169999999999998</v>
      </c>
      <c r="BI632" s="3" t="str">
        <f t="shared" si="514"/>
        <v>1.34</v>
      </c>
      <c r="BJ632" s="3" t="str">
        <f t="shared" si="515"/>
        <v>-</v>
      </c>
      <c r="BK632" s="3">
        <f t="shared" si="516"/>
        <v>349.71</v>
      </c>
      <c r="BL632" s="3">
        <f t="shared" si="517"/>
        <v>-19.5</v>
      </c>
      <c r="BM632" s="3">
        <f t="shared" si="518"/>
        <v>0.10389999999999999</v>
      </c>
    </row>
    <row r="633" spans="1:65" x14ac:dyDescent="0.3">
      <c r="A633" s="3" t="str">
        <f>'Forward collapse simulation'!B643</f>
        <v>1.34</v>
      </c>
      <c r="B633" s="3" t="str">
        <f>IF('Forward collapse simulation'!C643="","-",'Forward collapse simulation'!C643)</f>
        <v>-</v>
      </c>
      <c r="C633" s="3">
        <f>'Forward collapse simulation'!E643</f>
        <v>348.65</v>
      </c>
      <c r="D633" s="3">
        <f ca="1">'Forward collapse simulation'!AK643</f>
        <v>45.84122228295076</v>
      </c>
      <c r="E633" s="84">
        <f ca="1">'Forward collapse simulation'!AL643</f>
        <v>1.6196473647819296</v>
      </c>
      <c r="G633" s="3" t="str">
        <f t="shared" si="469"/>
        <v>1.34</v>
      </c>
      <c r="H633" s="3" t="str">
        <f t="shared" si="470"/>
        <v>-</v>
      </c>
      <c r="I633" s="3">
        <f t="shared" si="471"/>
        <v>348.65</v>
      </c>
      <c r="J633" s="3">
        <f t="shared" ca="1" si="472"/>
        <v>45.84122228295076</v>
      </c>
      <c r="K633" s="3">
        <f t="shared" ca="1" si="473"/>
        <v>1.538664996542833</v>
      </c>
      <c r="M633" s="3" t="str">
        <f t="shared" si="474"/>
        <v>1.34</v>
      </c>
      <c r="N633" s="3" t="str">
        <f t="shared" si="475"/>
        <v>-</v>
      </c>
      <c r="O633" s="3">
        <f t="shared" si="476"/>
        <v>348.65</v>
      </c>
      <c r="P633" s="3">
        <f t="shared" ca="1" si="477"/>
        <v>45.84122228295076</v>
      </c>
      <c r="Q633" s="3">
        <f t="shared" ca="1" si="478"/>
        <v>1.4576826283037367</v>
      </c>
      <c r="R633" s="85"/>
      <c r="S633" s="3" t="str">
        <f t="shared" si="479"/>
        <v>1.34</v>
      </c>
      <c r="T633" s="3" t="str">
        <f t="shared" si="480"/>
        <v>-</v>
      </c>
      <c r="U633" s="3">
        <f t="shared" si="481"/>
        <v>348.65</v>
      </c>
      <c r="V633" s="3">
        <f t="shared" ca="1" si="482"/>
        <v>45.84122228295076</v>
      </c>
      <c r="W633" s="3">
        <f t="shared" ca="1" si="483"/>
        <v>1.3767002600646401</v>
      </c>
      <c r="X633" s="85"/>
      <c r="Y633" s="3" t="str">
        <f t="shared" si="484"/>
        <v>1.34</v>
      </c>
      <c r="Z633" s="3" t="str">
        <f t="shared" si="485"/>
        <v>-</v>
      </c>
      <c r="AA633" s="3">
        <f t="shared" si="486"/>
        <v>348.65</v>
      </c>
      <c r="AB633" s="3">
        <f t="shared" ca="1" si="487"/>
        <v>45.84122228295076</v>
      </c>
      <c r="AC633" s="3">
        <f t="shared" ca="1" si="488"/>
        <v>1.2957178918255439</v>
      </c>
      <c r="AE633" s="3" t="str">
        <f t="shared" si="489"/>
        <v>1.34</v>
      </c>
      <c r="AF633" s="3" t="str">
        <f t="shared" si="490"/>
        <v>-</v>
      </c>
      <c r="AG633" s="3">
        <f t="shared" si="491"/>
        <v>348.65</v>
      </c>
      <c r="AH633" s="3">
        <f t="shared" ca="1" si="492"/>
        <v>45.84122228295076</v>
      </c>
      <c r="AI633" s="3">
        <f t="shared" ca="1" si="493"/>
        <v>1.2147355235864472</v>
      </c>
      <c r="AK633" s="3" t="str">
        <f t="shared" si="494"/>
        <v>1.34</v>
      </c>
      <c r="AL633" s="3" t="str">
        <f t="shared" si="495"/>
        <v>-</v>
      </c>
      <c r="AM633" s="3">
        <f t="shared" si="496"/>
        <v>348.65</v>
      </c>
      <c r="AN633" s="3">
        <f t="shared" ca="1" si="497"/>
        <v>45.84122228295076</v>
      </c>
      <c r="AO633" s="3">
        <f t="shared" ca="1" si="498"/>
        <v>1.1337531553473505</v>
      </c>
      <c r="AQ633" s="3" t="str">
        <f t="shared" si="499"/>
        <v>1.34</v>
      </c>
      <c r="AR633" s="3" t="str">
        <f t="shared" si="500"/>
        <v>-</v>
      </c>
      <c r="AS633" s="3">
        <f t="shared" si="501"/>
        <v>348.65</v>
      </c>
      <c r="AT633" s="3">
        <f t="shared" ca="1" si="502"/>
        <v>45.84122228295076</v>
      </c>
      <c r="AU633" s="3">
        <f t="shared" ca="1" si="503"/>
        <v>0.97178841886915768</v>
      </c>
      <c r="AW633" s="3" t="str">
        <f t="shared" si="504"/>
        <v>1.34</v>
      </c>
      <c r="AX633" s="3" t="str">
        <f t="shared" si="505"/>
        <v>-</v>
      </c>
      <c r="AY633" s="3">
        <f t="shared" si="506"/>
        <v>348.65</v>
      </c>
      <c r="AZ633" s="3">
        <f t="shared" ca="1" si="507"/>
        <v>45.84122228295076</v>
      </c>
      <c r="BA633" s="3">
        <f t="shared" ca="1" si="508"/>
        <v>0.80982368239096481</v>
      </c>
      <c r="BC633" s="3" t="str">
        <f t="shared" si="509"/>
        <v>1.34</v>
      </c>
      <c r="BD633" s="3" t="str">
        <f t="shared" si="510"/>
        <v>-</v>
      </c>
      <c r="BE633" s="3">
        <f t="shared" si="511"/>
        <v>348.65</v>
      </c>
      <c r="BF633" s="3">
        <f t="shared" ca="1" si="512"/>
        <v>45.84122228295076</v>
      </c>
      <c r="BG633" s="3">
        <f t="shared" ca="1" si="513"/>
        <v>0.48589420943457884</v>
      </c>
      <c r="BI633" s="3" t="str">
        <f t="shared" si="514"/>
        <v>1.34</v>
      </c>
      <c r="BJ633" s="3" t="str">
        <f t="shared" si="515"/>
        <v>-</v>
      </c>
      <c r="BK633" s="3">
        <f t="shared" si="516"/>
        <v>348.65</v>
      </c>
      <c r="BL633" s="3">
        <f t="shared" ca="1" si="517"/>
        <v>45.84122228295076</v>
      </c>
      <c r="BM633" s="3">
        <f t="shared" ca="1" si="518"/>
        <v>0.16196473647819298</v>
      </c>
    </row>
    <row r="634" spans="1:65" x14ac:dyDescent="0.3">
      <c r="A634" s="3" t="str">
        <f>'Forward collapse simulation'!B644</f>
        <v>1.34</v>
      </c>
      <c r="B634" s="3" t="str">
        <f>IF('Forward collapse simulation'!C644="","-",'Forward collapse simulation'!C644)</f>
        <v>-</v>
      </c>
      <c r="C634" s="3">
        <f>'Forward collapse simulation'!E644</f>
        <v>6.05</v>
      </c>
      <c r="D634" s="3">
        <f ca="1">'Forward collapse simulation'!AK644</f>
        <v>69.691552757821682</v>
      </c>
      <c r="E634" s="84">
        <f ca="1">'Forward collapse simulation'!AL644</f>
        <v>3.3903329143061893</v>
      </c>
      <c r="G634" s="3" t="str">
        <f t="shared" si="469"/>
        <v>1.34</v>
      </c>
      <c r="H634" s="3" t="str">
        <f t="shared" si="470"/>
        <v>-</v>
      </c>
      <c r="I634" s="3">
        <f t="shared" si="471"/>
        <v>6.05</v>
      </c>
      <c r="J634" s="3">
        <f t="shared" ca="1" si="472"/>
        <v>69.691552757821682</v>
      </c>
      <c r="K634" s="3">
        <f t="shared" ca="1" si="473"/>
        <v>3.2208162685908799</v>
      </c>
      <c r="M634" s="3" t="str">
        <f t="shared" si="474"/>
        <v>1.34</v>
      </c>
      <c r="N634" s="3" t="str">
        <f t="shared" si="475"/>
        <v>-</v>
      </c>
      <c r="O634" s="3">
        <f t="shared" si="476"/>
        <v>6.05</v>
      </c>
      <c r="P634" s="3">
        <f t="shared" ca="1" si="477"/>
        <v>69.691552757821682</v>
      </c>
      <c r="Q634" s="3">
        <f t="shared" ca="1" si="478"/>
        <v>3.0512996228755704</v>
      </c>
      <c r="R634" s="85"/>
      <c r="S634" s="3" t="str">
        <f t="shared" si="479"/>
        <v>1.34</v>
      </c>
      <c r="T634" s="3" t="str">
        <f t="shared" si="480"/>
        <v>-</v>
      </c>
      <c r="U634" s="3">
        <f t="shared" si="481"/>
        <v>6.05</v>
      </c>
      <c r="V634" s="3">
        <f t="shared" ca="1" si="482"/>
        <v>69.691552757821682</v>
      </c>
      <c r="W634" s="3">
        <f t="shared" ca="1" si="483"/>
        <v>2.881782977160261</v>
      </c>
      <c r="X634" s="85"/>
      <c r="Y634" s="3" t="str">
        <f t="shared" si="484"/>
        <v>1.34</v>
      </c>
      <c r="Z634" s="3" t="str">
        <f t="shared" si="485"/>
        <v>-</v>
      </c>
      <c r="AA634" s="3">
        <f t="shared" si="486"/>
        <v>6.05</v>
      </c>
      <c r="AB634" s="3">
        <f t="shared" ca="1" si="487"/>
        <v>69.691552757821682</v>
      </c>
      <c r="AC634" s="3">
        <f t="shared" ca="1" si="488"/>
        <v>2.7122663314449516</v>
      </c>
      <c r="AE634" s="3" t="str">
        <f t="shared" si="489"/>
        <v>1.34</v>
      </c>
      <c r="AF634" s="3" t="str">
        <f t="shared" si="490"/>
        <v>-</v>
      </c>
      <c r="AG634" s="3">
        <f t="shared" si="491"/>
        <v>6.05</v>
      </c>
      <c r="AH634" s="3">
        <f t="shared" ca="1" si="492"/>
        <v>69.691552757821682</v>
      </c>
      <c r="AI634" s="3">
        <f t="shared" ca="1" si="493"/>
        <v>2.5427496857296421</v>
      </c>
      <c r="AK634" s="3" t="str">
        <f t="shared" si="494"/>
        <v>1.34</v>
      </c>
      <c r="AL634" s="3" t="str">
        <f t="shared" si="495"/>
        <v>-</v>
      </c>
      <c r="AM634" s="3">
        <f t="shared" si="496"/>
        <v>6.05</v>
      </c>
      <c r="AN634" s="3">
        <f t="shared" ca="1" si="497"/>
        <v>69.691552757821682</v>
      </c>
      <c r="AO634" s="3">
        <f t="shared" ca="1" si="498"/>
        <v>2.3732330400143322</v>
      </c>
      <c r="AQ634" s="3" t="str">
        <f t="shared" si="499"/>
        <v>1.34</v>
      </c>
      <c r="AR634" s="3" t="str">
        <f t="shared" si="500"/>
        <v>-</v>
      </c>
      <c r="AS634" s="3">
        <f t="shared" si="501"/>
        <v>6.05</v>
      </c>
      <c r="AT634" s="3">
        <f t="shared" ca="1" si="502"/>
        <v>69.691552757821682</v>
      </c>
      <c r="AU634" s="3">
        <f t="shared" ca="1" si="503"/>
        <v>2.0341997485837133</v>
      </c>
      <c r="AW634" s="3" t="str">
        <f t="shared" si="504"/>
        <v>1.34</v>
      </c>
      <c r="AX634" s="3" t="str">
        <f t="shared" si="505"/>
        <v>-</v>
      </c>
      <c r="AY634" s="3">
        <f t="shared" si="506"/>
        <v>6.05</v>
      </c>
      <c r="AZ634" s="3">
        <f t="shared" ca="1" si="507"/>
        <v>69.691552757821682</v>
      </c>
      <c r="BA634" s="3">
        <f t="shared" ca="1" si="508"/>
        <v>1.6951664571530947</v>
      </c>
      <c r="BC634" s="3" t="str">
        <f t="shared" si="509"/>
        <v>1.34</v>
      </c>
      <c r="BD634" s="3" t="str">
        <f t="shared" si="510"/>
        <v>-</v>
      </c>
      <c r="BE634" s="3">
        <f t="shared" si="511"/>
        <v>6.05</v>
      </c>
      <c r="BF634" s="3">
        <f t="shared" ca="1" si="512"/>
        <v>69.691552757821682</v>
      </c>
      <c r="BG634" s="3">
        <f t="shared" ca="1" si="513"/>
        <v>1.0170998742918567</v>
      </c>
      <c r="BI634" s="3" t="str">
        <f t="shared" si="514"/>
        <v>1.34</v>
      </c>
      <c r="BJ634" s="3" t="str">
        <f t="shared" si="515"/>
        <v>-</v>
      </c>
      <c r="BK634" s="3">
        <f t="shared" si="516"/>
        <v>6.05</v>
      </c>
      <c r="BL634" s="3">
        <f t="shared" ca="1" si="517"/>
        <v>69.691552757821682</v>
      </c>
      <c r="BM634" s="3">
        <f t="shared" ca="1" si="518"/>
        <v>0.33903329143061894</v>
      </c>
    </row>
    <row r="635" spans="1:65" x14ac:dyDescent="0.3">
      <c r="A635" s="3" t="str">
        <f>'Forward collapse simulation'!B645</f>
        <v>1.34</v>
      </c>
      <c r="B635" s="3" t="str">
        <f>IF('Forward collapse simulation'!C645="","-",'Forward collapse simulation'!C645)</f>
        <v>-</v>
      </c>
      <c r="C635" s="3">
        <f>'Forward collapse simulation'!E645</f>
        <v>10.16</v>
      </c>
      <c r="D635" s="3">
        <f ca="1">'Forward collapse simulation'!AK645</f>
        <v>80.41058132135467</v>
      </c>
      <c r="E635" s="84">
        <f ca="1">'Forward collapse simulation'!AL645</f>
        <v>6.6700381196273506</v>
      </c>
      <c r="G635" s="3" t="str">
        <f t="shared" si="469"/>
        <v>1.34</v>
      </c>
      <c r="H635" s="3" t="str">
        <f t="shared" si="470"/>
        <v>-</v>
      </c>
      <c r="I635" s="3">
        <f t="shared" si="471"/>
        <v>10.16</v>
      </c>
      <c r="J635" s="3">
        <f t="shared" ca="1" si="472"/>
        <v>80.41058132135467</v>
      </c>
      <c r="K635" s="3">
        <f t="shared" ca="1" si="473"/>
        <v>6.3365362136459824</v>
      </c>
      <c r="M635" s="3" t="str">
        <f t="shared" si="474"/>
        <v>1.34</v>
      </c>
      <c r="N635" s="3" t="str">
        <f t="shared" si="475"/>
        <v>-</v>
      </c>
      <c r="O635" s="3">
        <f t="shared" si="476"/>
        <v>10.16</v>
      </c>
      <c r="P635" s="3">
        <f t="shared" ca="1" si="477"/>
        <v>80.41058132135467</v>
      </c>
      <c r="Q635" s="3">
        <f t="shared" ca="1" si="478"/>
        <v>6.003034307664616</v>
      </c>
      <c r="R635" s="85"/>
      <c r="S635" s="3" t="str">
        <f t="shared" si="479"/>
        <v>1.34</v>
      </c>
      <c r="T635" s="3" t="str">
        <f t="shared" si="480"/>
        <v>-</v>
      </c>
      <c r="U635" s="3">
        <f t="shared" si="481"/>
        <v>10.16</v>
      </c>
      <c r="V635" s="3">
        <f t="shared" ca="1" si="482"/>
        <v>80.41058132135467</v>
      </c>
      <c r="W635" s="3">
        <f t="shared" ca="1" si="483"/>
        <v>5.6695324016832478</v>
      </c>
      <c r="X635" s="85"/>
      <c r="Y635" s="3" t="str">
        <f t="shared" si="484"/>
        <v>1.34</v>
      </c>
      <c r="Z635" s="3" t="str">
        <f t="shared" si="485"/>
        <v>-</v>
      </c>
      <c r="AA635" s="3">
        <f t="shared" si="486"/>
        <v>10.16</v>
      </c>
      <c r="AB635" s="3">
        <f t="shared" ca="1" si="487"/>
        <v>80.41058132135467</v>
      </c>
      <c r="AC635" s="3">
        <f t="shared" ca="1" si="488"/>
        <v>5.3360304957018805</v>
      </c>
      <c r="AE635" s="3" t="str">
        <f t="shared" si="489"/>
        <v>1.34</v>
      </c>
      <c r="AF635" s="3" t="str">
        <f t="shared" si="490"/>
        <v>-</v>
      </c>
      <c r="AG635" s="3">
        <f t="shared" si="491"/>
        <v>10.16</v>
      </c>
      <c r="AH635" s="3">
        <f t="shared" ca="1" si="492"/>
        <v>80.41058132135467</v>
      </c>
      <c r="AI635" s="3">
        <f t="shared" ca="1" si="493"/>
        <v>5.0025285897205132</v>
      </c>
      <c r="AK635" s="3" t="str">
        <f t="shared" si="494"/>
        <v>1.34</v>
      </c>
      <c r="AL635" s="3" t="str">
        <f t="shared" si="495"/>
        <v>-</v>
      </c>
      <c r="AM635" s="3">
        <f t="shared" si="496"/>
        <v>10.16</v>
      </c>
      <c r="AN635" s="3">
        <f t="shared" ca="1" si="497"/>
        <v>80.41058132135467</v>
      </c>
      <c r="AO635" s="3">
        <f t="shared" ca="1" si="498"/>
        <v>4.669026683739145</v>
      </c>
      <c r="AQ635" s="3" t="str">
        <f t="shared" si="499"/>
        <v>1.34</v>
      </c>
      <c r="AR635" s="3" t="str">
        <f t="shared" si="500"/>
        <v>-</v>
      </c>
      <c r="AS635" s="3">
        <f t="shared" si="501"/>
        <v>10.16</v>
      </c>
      <c r="AT635" s="3">
        <f t="shared" ca="1" si="502"/>
        <v>80.41058132135467</v>
      </c>
      <c r="AU635" s="3">
        <f t="shared" ca="1" si="503"/>
        <v>4.0020228717764104</v>
      </c>
      <c r="AW635" s="3" t="str">
        <f t="shared" si="504"/>
        <v>1.34</v>
      </c>
      <c r="AX635" s="3" t="str">
        <f t="shared" si="505"/>
        <v>-</v>
      </c>
      <c r="AY635" s="3">
        <f t="shared" si="506"/>
        <v>10.16</v>
      </c>
      <c r="AZ635" s="3">
        <f t="shared" ca="1" si="507"/>
        <v>80.41058132135467</v>
      </c>
      <c r="BA635" s="3">
        <f t="shared" ca="1" si="508"/>
        <v>3.3350190598136753</v>
      </c>
      <c r="BC635" s="3" t="str">
        <f t="shared" si="509"/>
        <v>1.34</v>
      </c>
      <c r="BD635" s="3" t="str">
        <f t="shared" si="510"/>
        <v>-</v>
      </c>
      <c r="BE635" s="3">
        <f t="shared" si="511"/>
        <v>10.16</v>
      </c>
      <c r="BF635" s="3">
        <f t="shared" ca="1" si="512"/>
        <v>80.41058132135467</v>
      </c>
      <c r="BG635" s="3">
        <f t="shared" ca="1" si="513"/>
        <v>2.0010114358882052</v>
      </c>
      <c r="BI635" s="3" t="str">
        <f t="shared" si="514"/>
        <v>1.34</v>
      </c>
      <c r="BJ635" s="3" t="str">
        <f t="shared" si="515"/>
        <v>-</v>
      </c>
      <c r="BK635" s="3">
        <f t="shared" si="516"/>
        <v>10.16</v>
      </c>
      <c r="BL635" s="3">
        <f t="shared" ca="1" si="517"/>
        <v>80.41058132135467</v>
      </c>
      <c r="BM635" s="3">
        <f t="shared" ca="1" si="518"/>
        <v>0.66700381196273506</v>
      </c>
    </row>
    <row r="636" spans="1:65" x14ac:dyDescent="0.3">
      <c r="A636" s="3" t="str">
        <f>'Forward collapse simulation'!B646</f>
        <v>1.34</v>
      </c>
      <c r="B636" s="3" t="str">
        <f>IF('Forward collapse simulation'!C646="","-",'Forward collapse simulation'!C646)</f>
        <v>-</v>
      </c>
      <c r="C636" s="3">
        <f>'Forward collapse simulation'!E646</f>
        <v>11.92</v>
      </c>
      <c r="D636" s="3">
        <f ca="1">'Forward collapse simulation'!AK646</f>
        <v>82.946385956195527</v>
      </c>
      <c r="E636" s="84">
        <f ca="1">'Forward collapse simulation'!AL646</f>
        <v>6.3073586767162029</v>
      </c>
      <c r="G636" s="3" t="str">
        <f t="shared" si="469"/>
        <v>1.34</v>
      </c>
      <c r="H636" s="3" t="str">
        <f t="shared" si="470"/>
        <v>-</v>
      </c>
      <c r="I636" s="3">
        <f t="shared" si="471"/>
        <v>11.92</v>
      </c>
      <c r="J636" s="3">
        <f t="shared" ca="1" si="472"/>
        <v>82.946385956195527</v>
      </c>
      <c r="K636" s="3">
        <f t="shared" ca="1" si="473"/>
        <v>5.9919907428803922</v>
      </c>
      <c r="M636" s="3" t="str">
        <f t="shared" si="474"/>
        <v>1.34</v>
      </c>
      <c r="N636" s="3" t="str">
        <f t="shared" si="475"/>
        <v>-</v>
      </c>
      <c r="O636" s="3">
        <f t="shared" si="476"/>
        <v>11.92</v>
      </c>
      <c r="P636" s="3">
        <f t="shared" ca="1" si="477"/>
        <v>82.946385956195527</v>
      </c>
      <c r="Q636" s="3">
        <f t="shared" ca="1" si="478"/>
        <v>5.6766228090445825</v>
      </c>
      <c r="R636" s="85"/>
      <c r="S636" s="3" t="str">
        <f t="shared" si="479"/>
        <v>1.34</v>
      </c>
      <c r="T636" s="3" t="str">
        <f t="shared" si="480"/>
        <v>-</v>
      </c>
      <c r="U636" s="3">
        <f t="shared" si="481"/>
        <v>11.92</v>
      </c>
      <c r="V636" s="3">
        <f t="shared" ca="1" si="482"/>
        <v>82.946385956195527</v>
      </c>
      <c r="W636" s="3">
        <f t="shared" ca="1" si="483"/>
        <v>5.3612548752087719</v>
      </c>
      <c r="X636" s="85"/>
      <c r="Y636" s="3" t="str">
        <f t="shared" si="484"/>
        <v>1.34</v>
      </c>
      <c r="Z636" s="3" t="str">
        <f t="shared" si="485"/>
        <v>-</v>
      </c>
      <c r="AA636" s="3">
        <f t="shared" si="486"/>
        <v>11.92</v>
      </c>
      <c r="AB636" s="3">
        <f t="shared" ca="1" si="487"/>
        <v>82.946385956195527</v>
      </c>
      <c r="AC636" s="3">
        <f t="shared" ca="1" si="488"/>
        <v>5.045886941372963</v>
      </c>
      <c r="AE636" s="3" t="str">
        <f t="shared" si="489"/>
        <v>1.34</v>
      </c>
      <c r="AF636" s="3" t="str">
        <f t="shared" si="490"/>
        <v>-</v>
      </c>
      <c r="AG636" s="3">
        <f t="shared" si="491"/>
        <v>11.92</v>
      </c>
      <c r="AH636" s="3">
        <f t="shared" ca="1" si="492"/>
        <v>82.946385956195527</v>
      </c>
      <c r="AI636" s="3">
        <f t="shared" ca="1" si="493"/>
        <v>4.7305190075371524</v>
      </c>
      <c r="AK636" s="3" t="str">
        <f t="shared" si="494"/>
        <v>1.34</v>
      </c>
      <c r="AL636" s="3" t="str">
        <f t="shared" si="495"/>
        <v>-</v>
      </c>
      <c r="AM636" s="3">
        <f t="shared" si="496"/>
        <v>11.92</v>
      </c>
      <c r="AN636" s="3">
        <f t="shared" ca="1" si="497"/>
        <v>82.946385956195527</v>
      </c>
      <c r="AO636" s="3">
        <f t="shared" ca="1" si="498"/>
        <v>4.4151510737013417</v>
      </c>
      <c r="AQ636" s="3" t="str">
        <f t="shared" si="499"/>
        <v>1.34</v>
      </c>
      <c r="AR636" s="3" t="str">
        <f t="shared" si="500"/>
        <v>-</v>
      </c>
      <c r="AS636" s="3">
        <f t="shared" si="501"/>
        <v>11.92</v>
      </c>
      <c r="AT636" s="3">
        <f t="shared" ca="1" si="502"/>
        <v>82.946385956195527</v>
      </c>
      <c r="AU636" s="3">
        <f t="shared" ca="1" si="503"/>
        <v>3.7844152060297214</v>
      </c>
      <c r="AW636" s="3" t="str">
        <f t="shared" si="504"/>
        <v>1.34</v>
      </c>
      <c r="AX636" s="3" t="str">
        <f t="shared" si="505"/>
        <v>-</v>
      </c>
      <c r="AY636" s="3">
        <f t="shared" si="506"/>
        <v>11.92</v>
      </c>
      <c r="AZ636" s="3">
        <f t="shared" ca="1" si="507"/>
        <v>82.946385956195527</v>
      </c>
      <c r="BA636" s="3">
        <f t="shared" ca="1" si="508"/>
        <v>3.1536793383581014</v>
      </c>
      <c r="BC636" s="3" t="str">
        <f t="shared" si="509"/>
        <v>1.34</v>
      </c>
      <c r="BD636" s="3" t="str">
        <f t="shared" si="510"/>
        <v>-</v>
      </c>
      <c r="BE636" s="3">
        <f t="shared" si="511"/>
        <v>11.92</v>
      </c>
      <c r="BF636" s="3">
        <f t="shared" ca="1" si="512"/>
        <v>82.946385956195527</v>
      </c>
      <c r="BG636" s="3">
        <f t="shared" ca="1" si="513"/>
        <v>1.8922076030148607</v>
      </c>
      <c r="BI636" s="3" t="str">
        <f t="shared" si="514"/>
        <v>1.34</v>
      </c>
      <c r="BJ636" s="3" t="str">
        <f t="shared" si="515"/>
        <v>-</v>
      </c>
      <c r="BK636" s="3">
        <f t="shared" si="516"/>
        <v>11.92</v>
      </c>
      <c r="BL636" s="3">
        <f t="shared" ca="1" si="517"/>
        <v>82.946385956195527</v>
      </c>
      <c r="BM636" s="3">
        <f t="shared" ca="1" si="518"/>
        <v>0.63073586767162038</v>
      </c>
    </row>
    <row r="637" spans="1:65" x14ac:dyDescent="0.3">
      <c r="A637" s="3" t="str">
        <f>'Forward collapse simulation'!B647</f>
        <v>1.34</v>
      </c>
      <c r="B637" s="3" t="str">
        <f>IF('Forward collapse simulation'!C647="","-",'Forward collapse simulation'!C647)</f>
        <v>-</v>
      </c>
      <c r="C637" s="3">
        <f>'Forward collapse simulation'!E647</f>
        <v>8.19</v>
      </c>
      <c r="D637" s="3">
        <f ca="1">'Forward collapse simulation'!AK647</f>
        <v>86.570370315159082</v>
      </c>
      <c r="E637" s="84">
        <f ca="1">'Forward collapse simulation'!AL647</f>
        <v>4.4603786877966387</v>
      </c>
      <c r="G637" s="3" t="str">
        <f t="shared" si="469"/>
        <v>1.34</v>
      </c>
      <c r="H637" s="3" t="str">
        <f t="shared" si="470"/>
        <v>-</v>
      </c>
      <c r="I637" s="3">
        <f t="shared" si="471"/>
        <v>8.19</v>
      </c>
      <c r="J637" s="3">
        <f t="shared" ca="1" si="472"/>
        <v>86.570370315159082</v>
      </c>
      <c r="K637" s="3">
        <f t="shared" ca="1" si="473"/>
        <v>4.2373597534068068</v>
      </c>
      <c r="M637" s="3" t="str">
        <f t="shared" si="474"/>
        <v>1.34</v>
      </c>
      <c r="N637" s="3" t="str">
        <f t="shared" si="475"/>
        <v>-</v>
      </c>
      <c r="O637" s="3">
        <f t="shared" si="476"/>
        <v>8.19</v>
      </c>
      <c r="P637" s="3">
        <f t="shared" ca="1" si="477"/>
        <v>86.570370315159082</v>
      </c>
      <c r="Q637" s="3">
        <f t="shared" ca="1" si="478"/>
        <v>4.0143408190169749</v>
      </c>
      <c r="R637" s="85"/>
      <c r="S637" s="3" t="str">
        <f t="shared" si="479"/>
        <v>1.34</v>
      </c>
      <c r="T637" s="3" t="str">
        <f t="shared" si="480"/>
        <v>-</v>
      </c>
      <c r="U637" s="3">
        <f t="shared" si="481"/>
        <v>8.19</v>
      </c>
      <c r="V637" s="3">
        <f t="shared" ca="1" si="482"/>
        <v>86.570370315159082</v>
      </c>
      <c r="W637" s="3">
        <f t="shared" ca="1" si="483"/>
        <v>3.7913218846271426</v>
      </c>
      <c r="X637" s="85"/>
      <c r="Y637" s="3" t="str">
        <f t="shared" si="484"/>
        <v>1.34</v>
      </c>
      <c r="Z637" s="3" t="str">
        <f t="shared" si="485"/>
        <v>-</v>
      </c>
      <c r="AA637" s="3">
        <f t="shared" si="486"/>
        <v>8.19</v>
      </c>
      <c r="AB637" s="3">
        <f t="shared" ca="1" si="487"/>
        <v>86.570370315159082</v>
      </c>
      <c r="AC637" s="3">
        <f t="shared" ca="1" si="488"/>
        <v>3.5683029502373111</v>
      </c>
      <c r="AE637" s="3" t="str">
        <f t="shared" si="489"/>
        <v>1.34</v>
      </c>
      <c r="AF637" s="3" t="str">
        <f t="shared" si="490"/>
        <v>-</v>
      </c>
      <c r="AG637" s="3">
        <f t="shared" si="491"/>
        <v>8.19</v>
      </c>
      <c r="AH637" s="3">
        <f t="shared" ca="1" si="492"/>
        <v>86.570370315159082</v>
      </c>
      <c r="AI637" s="3">
        <f t="shared" ca="1" si="493"/>
        <v>3.3452840158474793</v>
      </c>
      <c r="AK637" s="3" t="str">
        <f t="shared" si="494"/>
        <v>1.34</v>
      </c>
      <c r="AL637" s="3" t="str">
        <f t="shared" si="495"/>
        <v>-</v>
      </c>
      <c r="AM637" s="3">
        <f t="shared" si="496"/>
        <v>8.19</v>
      </c>
      <c r="AN637" s="3">
        <f t="shared" ca="1" si="497"/>
        <v>86.570370315159082</v>
      </c>
      <c r="AO637" s="3">
        <f t="shared" ca="1" si="498"/>
        <v>3.1222650814576469</v>
      </c>
      <c r="AQ637" s="3" t="str">
        <f t="shared" si="499"/>
        <v>1.34</v>
      </c>
      <c r="AR637" s="3" t="str">
        <f t="shared" si="500"/>
        <v>-</v>
      </c>
      <c r="AS637" s="3">
        <f t="shared" si="501"/>
        <v>8.19</v>
      </c>
      <c r="AT637" s="3">
        <f t="shared" ca="1" si="502"/>
        <v>86.570370315159082</v>
      </c>
      <c r="AU637" s="3">
        <f t="shared" ca="1" si="503"/>
        <v>2.6762272126779831</v>
      </c>
      <c r="AW637" s="3" t="str">
        <f t="shared" si="504"/>
        <v>1.34</v>
      </c>
      <c r="AX637" s="3" t="str">
        <f t="shared" si="505"/>
        <v>-</v>
      </c>
      <c r="AY637" s="3">
        <f t="shared" si="506"/>
        <v>8.19</v>
      </c>
      <c r="AZ637" s="3">
        <f t="shared" ca="1" si="507"/>
        <v>86.570370315159082</v>
      </c>
      <c r="BA637" s="3">
        <f t="shared" ca="1" si="508"/>
        <v>2.2301893438983194</v>
      </c>
      <c r="BC637" s="3" t="str">
        <f t="shared" si="509"/>
        <v>1.34</v>
      </c>
      <c r="BD637" s="3" t="str">
        <f t="shared" si="510"/>
        <v>-</v>
      </c>
      <c r="BE637" s="3">
        <f t="shared" si="511"/>
        <v>8.19</v>
      </c>
      <c r="BF637" s="3">
        <f t="shared" ca="1" si="512"/>
        <v>86.570370315159082</v>
      </c>
      <c r="BG637" s="3">
        <f t="shared" ca="1" si="513"/>
        <v>1.3381136063389916</v>
      </c>
      <c r="BI637" s="3" t="str">
        <f t="shared" si="514"/>
        <v>1.34</v>
      </c>
      <c r="BJ637" s="3" t="str">
        <f t="shared" si="515"/>
        <v>-</v>
      </c>
      <c r="BK637" s="3">
        <f t="shared" si="516"/>
        <v>8.19</v>
      </c>
      <c r="BL637" s="3">
        <f t="shared" ca="1" si="517"/>
        <v>86.570370315159082</v>
      </c>
      <c r="BM637" s="3">
        <f t="shared" ca="1" si="518"/>
        <v>0.44603786877966389</v>
      </c>
    </row>
    <row r="638" spans="1:65" x14ac:dyDescent="0.3">
      <c r="A638" s="3" t="str">
        <f>'Forward collapse simulation'!B648</f>
        <v>1.34</v>
      </c>
      <c r="B638" s="3" t="str">
        <f>IF('Forward collapse simulation'!C648="","-",'Forward collapse simulation'!C648)</f>
        <v>-</v>
      </c>
      <c r="C638" s="3">
        <f>'Forward collapse simulation'!E648</f>
        <v>356.05</v>
      </c>
      <c r="D638" s="3">
        <f ca="1">'Forward collapse simulation'!AK648</f>
        <v>88.234252830380029</v>
      </c>
      <c r="E638" s="84">
        <f ca="1">'Forward collapse simulation'!AL648</f>
        <v>4.7184293678644478</v>
      </c>
      <c r="G638" s="3" t="str">
        <f t="shared" si="469"/>
        <v>1.34</v>
      </c>
      <c r="H638" s="3" t="str">
        <f t="shared" si="470"/>
        <v>-</v>
      </c>
      <c r="I638" s="3">
        <f t="shared" si="471"/>
        <v>356.05</v>
      </c>
      <c r="J638" s="3">
        <f t="shared" ca="1" si="472"/>
        <v>88.234252830380029</v>
      </c>
      <c r="K638" s="3">
        <f t="shared" ca="1" si="473"/>
        <v>4.4825078994712255</v>
      </c>
      <c r="M638" s="3" t="str">
        <f t="shared" si="474"/>
        <v>1.34</v>
      </c>
      <c r="N638" s="3" t="str">
        <f t="shared" si="475"/>
        <v>-</v>
      </c>
      <c r="O638" s="3">
        <f t="shared" si="476"/>
        <v>356.05</v>
      </c>
      <c r="P638" s="3">
        <f t="shared" ca="1" si="477"/>
        <v>88.234252830380029</v>
      </c>
      <c r="Q638" s="3">
        <f t="shared" ca="1" si="478"/>
        <v>4.2465864310780033</v>
      </c>
      <c r="R638" s="85"/>
      <c r="S638" s="3" t="str">
        <f t="shared" si="479"/>
        <v>1.34</v>
      </c>
      <c r="T638" s="3" t="str">
        <f t="shared" si="480"/>
        <v>-</v>
      </c>
      <c r="U638" s="3">
        <f t="shared" si="481"/>
        <v>356.05</v>
      </c>
      <c r="V638" s="3">
        <f t="shared" ca="1" si="482"/>
        <v>88.234252830380029</v>
      </c>
      <c r="W638" s="3">
        <f t="shared" ca="1" si="483"/>
        <v>4.0106649626847801</v>
      </c>
      <c r="X638" s="85"/>
      <c r="Y638" s="3" t="str">
        <f t="shared" si="484"/>
        <v>1.34</v>
      </c>
      <c r="Z638" s="3" t="str">
        <f t="shared" si="485"/>
        <v>-</v>
      </c>
      <c r="AA638" s="3">
        <f t="shared" si="486"/>
        <v>356.05</v>
      </c>
      <c r="AB638" s="3">
        <f t="shared" ca="1" si="487"/>
        <v>88.234252830380029</v>
      </c>
      <c r="AC638" s="3">
        <f t="shared" ca="1" si="488"/>
        <v>3.7747434942915583</v>
      </c>
      <c r="AE638" s="3" t="str">
        <f t="shared" si="489"/>
        <v>1.34</v>
      </c>
      <c r="AF638" s="3" t="str">
        <f t="shared" si="490"/>
        <v>-</v>
      </c>
      <c r="AG638" s="3">
        <f t="shared" si="491"/>
        <v>356.05</v>
      </c>
      <c r="AH638" s="3">
        <f t="shared" ca="1" si="492"/>
        <v>88.234252830380029</v>
      </c>
      <c r="AI638" s="3">
        <f t="shared" ca="1" si="493"/>
        <v>3.5388220258983356</v>
      </c>
      <c r="AK638" s="3" t="str">
        <f t="shared" si="494"/>
        <v>1.34</v>
      </c>
      <c r="AL638" s="3" t="str">
        <f t="shared" si="495"/>
        <v>-</v>
      </c>
      <c r="AM638" s="3">
        <f t="shared" si="496"/>
        <v>356.05</v>
      </c>
      <c r="AN638" s="3">
        <f t="shared" ca="1" si="497"/>
        <v>88.234252830380029</v>
      </c>
      <c r="AO638" s="3">
        <f t="shared" ca="1" si="498"/>
        <v>3.3029005575051134</v>
      </c>
      <c r="AQ638" s="3" t="str">
        <f t="shared" si="499"/>
        <v>1.34</v>
      </c>
      <c r="AR638" s="3" t="str">
        <f t="shared" si="500"/>
        <v>-</v>
      </c>
      <c r="AS638" s="3">
        <f t="shared" si="501"/>
        <v>356.05</v>
      </c>
      <c r="AT638" s="3">
        <f t="shared" ca="1" si="502"/>
        <v>88.234252830380029</v>
      </c>
      <c r="AU638" s="3">
        <f t="shared" ca="1" si="503"/>
        <v>2.8310576207186684</v>
      </c>
      <c r="AW638" s="3" t="str">
        <f t="shared" si="504"/>
        <v>1.34</v>
      </c>
      <c r="AX638" s="3" t="str">
        <f t="shared" si="505"/>
        <v>-</v>
      </c>
      <c r="AY638" s="3">
        <f t="shared" si="506"/>
        <v>356.05</v>
      </c>
      <c r="AZ638" s="3">
        <f t="shared" ca="1" si="507"/>
        <v>88.234252830380029</v>
      </c>
      <c r="BA638" s="3">
        <f t="shared" ca="1" si="508"/>
        <v>2.3592146839322239</v>
      </c>
      <c r="BC638" s="3" t="str">
        <f t="shared" si="509"/>
        <v>1.34</v>
      </c>
      <c r="BD638" s="3" t="str">
        <f t="shared" si="510"/>
        <v>-</v>
      </c>
      <c r="BE638" s="3">
        <f t="shared" si="511"/>
        <v>356.05</v>
      </c>
      <c r="BF638" s="3">
        <f t="shared" ca="1" si="512"/>
        <v>88.234252830380029</v>
      </c>
      <c r="BG638" s="3">
        <f t="shared" ca="1" si="513"/>
        <v>1.4155288103593342</v>
      </c>
      <c r="BI638" s="3" t="str">
        <f t="shared" si="514"/>
        <v>1.34</v>
      </c>
      <c r="BJ638" s="3" t="str">
        <f t="shared" si="515"/>
        <v>-</v>
      </c>
      <c r="BK638" s="3">
        <f t="shared" si="516"/>
        <v>356.05</v>
      </c>
      <c r="BL638" s="3">
        <f t="shared" ca="1" si="517"/>
        <v>88.234252830380029</v>
      </c>
      <c r="BM638" s="3">
        <f t="shared" ca="1" si="518"/>
        <v>0.47184293678644479</v>
      </c>
    </row>
    <row r="639" spans="1:65" x14ac:dyDescent="0.3">
      <c r="A639" s="3" t="str">
        <f>'Forward collapse simulation'!B649</f>
        <v>1.34</v>
      </c>
      <c r="B639" s="3" t="str">
        <f>IF('Forward collapse simulation'!C649="","-",'Forward collapse simulation'!C649)</f>
        <v>-</v>
      </c>
      <c r="C639" s="3">
        <f>'Forward collapse simulation'!E649</f>
        <v>213.44</v>
      </c>
      <c r="D639" s="3">
        <f ca="1">'Forward collapse simulation'!AK649</f>
        <v>88.003765485960145</v>
      </c>
      <c r="E639" s="84">
        <f ca="1">'Forward collapse simulation'!AL649</f>
        <v>7.2941229230373654</v>
      </c>
      <c r="G639" s="3" t="str">
        <f t="shared" si="469"/>
        <v>1.34</v>
      </c>
      <c r="H639" s="3" t="str">
        <f t="shared" si="470"/>
        <v>-</v>
      </c>
      <c r="I639" s="3">
        <f t="shared" si="471"/>
        <v>213.44</v>
      </c>
      <c r="J639" s="3">
        <f t="shared" ca="1" si="472"/>
        <v>88.003765485960145</v>
      </c>
      <c r="K639" s="3">
        <f t="shared" ca="1" si="473"/>
        <v>6.9294167768854971</v>
      </c>
      <c r="M639" s="3" t="str">
        <f t="shared" si="474"/>
        <v>1.34</v>
      </c>
      <c r="N639" s="3" t="str">
        <f t="shared" si="475"/>
        <v>-</v>
      </c>
      <c r="O639" s="3">
        <f t="shared" si="476"/>
        <v>213.44</v>
      </c>
      <c r="P639" s="3">
        <f t="shared" ca="1" si="477"/>
        <v>88.003765485960145</v>
      </c>
      <c r="Q639" s="3">
        <f t="shared" ca="1" si="478"/>
        <v>6.5647106307336287</v>
      </c>
      <c r="R639" s="85"/>
      <c r="S639" s="3" t="str">
        <f t="shared" si="479"/>
        <v>1.34</v>
      </c>
      <c r="T639" s="3" t="str">
        <f t="shared" si="480"/>
        <v>-</v>
      </c>
      <c r="U639" s="3">
        <f t="shared" si="481"/>
        <v>213.44</v>
      </c>
      <c r="V639" s="3">
        <f t="shared" ca="1" si="482"/>
        <v>88.003765485960145</v>
      </c>
      <c r="W639" s="3">
        <f t="shared" ca="1" si="483"/>
        <v>6.2000044845817603</v>
      </c>
      <c r="X639" s="85"/>
      <c r="Y639" s="3" t="str">
        <f t="shared" si="484"/>
        <v>1.34</v>
      </c>
      <c r="Z639" s="3" t="str">
        <f t="shared" si="485"/>
        <v>-</v>
      </c>
      <c r="AA639" s="3">
        <f t="shared" si="486"/>
        <v>213.44</v>
      </c>
      <c r="AB639" s="3">
        <f t="shared" ca="1" si="487"/>
        <v>88.003765485960145</v>
      </c>
      <c r="AC639" s="3">
        <f t="shared" ca="1" si="488"/>
        <v>5.8352983384298929</v>
      </c>
      <c r="AE639" s="3" t="str">
        <f t="shared" si="489"/>
        <v>1.34</v>
      </c>
      <c r="AF639" s="3" t="str">
        <f t="shared" si="490"/>
        <v>-</v>
      </c>
      <c r="AG639" s="3">
        <f t="shared" si="491"/>
        <v>213.44</v>
      </c>
      <c r="AH639" s="3">
        <f t="shared" ca="1" si="492"/>
        <v>88.003765485960145</v>
      </c>
      <c r="AI639" s="3">
        <f t="shared" ca="1" si="493"/>
        <v>5.4705921922780245</v>
      </c>
      <c r="AK639" s="3" t="str">
        <f t="shared" si="494"/>
        <v>1.34</v>
      </c>
      <c r="AL639" s="3" t="str">
        <f t="shared" si="495"/>
        <v>-</v>
      </c>
      <c r="AM639" s="3">
        <f t="shared" si="496"/>
        <v>213.44</v>
      </c>
      <c r="AN639" s="3">
        <f t="shared" ca="1" si="497"/>
        <v>88.003765485960145</v>
      </c>
      <c r="AO639" s="3">
        <f t="shared" ca="1" si="498"/>
        <v>5.1058860461261553</v>
      </c>
      <c r="AQ639" s="3" t="str">
        <f t="shared" si="499"/>
        <v>1.34</v>
      </c>
      <c r="AR639" s="3" t="str">
        <f t="shared" si="500"/>
        <v>-</v>
      </c>
      <c r="AS639" s="3">
        <f t="shared" si="501"/>
        <v>213.44</v>
      </c>
      <c r="AT639" s="3">
        <f t="shared" ca="1" si="502"/>
        <v>88.003765485960145</v>
      </c>
      <c r="AU639" s="3">
        <f t="shared" ca="1" si="503"/>
        <v>4.3764737538224194</v>
      </c>
      <c r="AW639" s="3" t="str">
        <f t="shared" si="504"/>
        <v>1.34</v>
      </c>
      <c r="AX639" s="3" t="str">
        <f t="shared" si="505"/>
        <v>-</v>
      </c>
      <c r="AY639" s="3">
        <f t="shared" si="506"/>
        <v>213.44</v>
      </c>
      <c r="AZ639" s="3">
        <f t="shared" ca="1" si="507"/>
        <v>88.003765485960145</v>
      </c>
      <c r="BA639" s="3">
        <f t="shared" ca="1" si="508"/>
        <v>3.6470614615186827</v>
      </c>
      <c r="BC639" s="3" t="str">
        <f t="shared" si="509"/>
        <v>1.34</v>
      </c>
      <c r="BD639" s="3" t="str">
        <f t="shared" si="510"/>
        <v>-</v>
      </c>
      <c r="BE639" s="3">
        <f t="shared" si="511"/>
        <v>213.44</v>
      </c>
      <c r="BF639" s="3">
        <f t="shared" ca="1" si="512"/>
        <v>88.003765485960145</v>
      </c>
      <c r="BG639" s="3">
        <f t="shared" ca="1" si="513"/>
        <v>2.1882368769112097</v>
      </c>
      <c r="BI639" s="3" t="str">
        <f t="shared" si="514"/>
        <v>1.34</v>
      </c>
      <c r="BJ639" s="3" t="str">
        <f t="shared" si="515"/>
        <v>-</v>
      </c>
      <c r="BK639" s="3">
        <f t="shared" si="516"/>
        <v>213.44</v>
      </c>
      <c r="BL639" s="3">
        <f t="shared" ca="1" si="517"/>
        <v>88.003765485960145</v>
      </c>
      <c r="BM639" s="3">
        <f t="shared" ca="1" si="518"/>
        <v>0.72941229230373661</v>
      </c>
    </row>
    <row r="640" spans="1:65" x14ac:dyDescent="0.3">
      <c r="A640" s="3" t="str">
        <f>'Forward collapse simulation'!B650</f>
        <v>1.34</v>
      </c>
      <c r="B640" s="3" t="str">
        <f>IF('Forward collapse simulation'!C650="","-",'Forward collapse simulation'!C650)</f>
        <v>-</v>
      </c>
      <c r="C640" s="3">
        <f>'Forward collapse simulation'!E650</f>
        <v>209.04</v>
      </c>
      <c r="D640" s="3">
        <f ca="1">'Forward collapse simulation'!AK650</f>
        <v>86.610715954458001</v>
      </c>
      <c r="E640" s="84">
        <f ca="1">'Forward collapse simulation'!AL650</f>
        <v>6.3055401649518181</v>
      </c>
      <c r="G640" s="3" t="str">
        <f t="shared" si="469"/>
        <v>1.34</v>
      </c>
      <c r="H640" s="3" t="str">
        <f t="shared" si="470"/>
        <v>-</v>
      </c>
      <c r="I640" s="3">
        <f t="shared" si="471"/>
        <v>209.04</v>
      </c>
      <c r="J640" s="3">
        <f t="shared" ca="1" si="472"/>
        <v>86.610715954458001</v>
      </c>
      <c r="K640" s="3">
        <f t="shared" ca="1" si="473"/>
        <v>5.990263156704227</v>
      </c>
      <c r="M640" s="3" t="str">
        <f t="shared" si="474"/>
        <v>1.34</v>
      </c>
      <c r="N640" s="3" t="str">
        <f t="shared" si="475"/>
        <v>-</v>
      </c>
      <c r="O640" s="3">
        <f t="shared" si="476"/>
        <v>209.04</v>
      </c>
      <c r="P640" s="3">
        <f t="shared" ca="1" si="477"/>
        <v>86.610715954458001</v>
      </c>
      <c r="Q640" s="3">
        <f t="shared" ca="1" si="478"/>
        <v>5.6749861484566368</v>
      </c>
      <c r="R640" s="85"/>
      <c r="S640" s="3" t="str">
        <f t="shared" si="479"/>
        <v>1.34</v>
      </c>
      <c r="T640" s="3" t="str">
        <f t="shared" si="480"/>
        <v>-</v>
      </c>
      <c r="U640" s="3">
        <f t="shared" si="481"/>
        <v>209.04</v>
      </c>
      <c r="V640" s="3">
        <f t="shared" ca="1" si="482"/>
        <v>86.610715954458001</v>
      </c>
      <c r="W640" s="3">
        <f t="shared" ca="1" si="483"/>
        <v>5.3597091402090449</v>
      </c>
      <c r="X640" s="85"/>
      <c r="Y640" s="3" t="str">
        <f t="shared" si="484"/>
        <v>1.34</v>
      </c>
      <c r="Z640" s="3" t="str">
        <f t="shared" si="485"/>
        <v>-</v>
      </c>
      <c r="AA640" s="3">
        <f t="shared" si="486"/>
        <v>209.04</v>
      </c>
      <c r="AB640" s="3">
        <f t="shared" ca="1" si="487"/>
        <v>86.610715954458001</v>
      </c>
      <c r="AC640" s="3">
        <f t="shared" ca="1" si="488"/>
        <v>5.0444321319614547</v>
      </c>
      <c r="AE640" s="3" t="str">
        <f t="shared" si="489"/>
        <v>1.34</v>
      </c>
      <c r="AF640" s="3" t="str">
        <f t="shared" si="490"/>
        <v>-</v>
      </c>
      <c r="AG640" s="3">
        <f t="shared" si="491"/>
        <v>209.04</v>
      </c>
      <c r="AH640" s="3">
        <f t="shared" ca="1" si="492"/>
        <v>86.610715954458001</v>
      </c>
      <c r="AI640" s="3">
        <f t="shared" ca="1" si="493"/>
        <v>4.7291551237138636</v>
      </c>
      <c r="AK640" s="3" t="str">
        <f t="shared" si="494"/>
        <v>1.34</v>
      </c>
      <c r="AL640" s="3" t="str">
        <f t="shared" si="495"/>
        <v>-</v>
      </c>
      <c r="AM640" s="3">
        <f t="shared" si="496"/>
        <v>209.04</v>
      </c>
      <c r="AN640" s="3">
        <f t="shared" ca="1" si="497"/>
        <v>86.610715954458001</v>
      </c>
      <c r="AO640" s="3">
        <f t="shared" ca="1" si="498"/>
        <v>4.4138781154662725</v>
      </c>
      <c r="AQ640" s="3" t="str">
        <f t="shared" si="499"/>
        <v>1.34</v>
      </c>
      <c r="AR640" s="3" t="str">
        <f t="shared" si="500"/>
        <v>-</v>
      </c>
      <c r="AS640" s="3">
        <f t="shared" si="501"/>
        <v>209.04</v>
      </c>
      <c r="AT640" s="3">
        <f t="shared" ca="1" si="502"/>
        <v>86.610715954458001</v>
      </c>
      <c r="AU640" s="3">
        <f t="shared" ca="1" si="503"/>
        <v>3.7833240989710908</v>
      </c>
      <c r="AW640" s="3" t="str">
        <f t="shared" si="504"/>
        <v>1.34</v>
      </c>
      <c r="AX640" s="3" t="str">
        <f t="shared" si="505"/>
        <v>-</v>
      </c>
      <c r="AY640" s="3">
        <f t="shared" si="506"/>
        <v>209.04</v>
      </c>
      <c r="AZ640" s="3">
        <f t="shared" ca="1" si="507"/>
        <v>86.610715954458001</v>
      </c>
      <c r="BA640" s="3">
        <f t="shared" ca="1" si="508"/>
        <v>3.1527700824759091</v>
      </c>
      <c r="BC640" s="3" t="str">
        <f t="shared" si="509"/>
        <v>1.34</v>
      </c>
      <c r="BD640" s="3" t="str">
        <f t="shared" si="510"/>
        <v>-</v>
      </c>
      <c r="BE640" s="3">
        <f t="shared" si="511"/>
        <v>209.04</v>
      </c>
      <c r="BF640" s="3">
        <f t="shared" ca="1" si="512"/>
        <v>86.610715954458001</v>
      </c>
      <c r="BG640" s="3">
        <f t="shared" ca="1" si="513"/>
        <v>1.8916620494855454</v>
      </c>
      <c r="BI640" s="3" t="str">
        <f t="shared" si="514"/>
        <v>1.34</v>
      </c>
      <c r="BJ640" s="3" t="str">
        <f t="shared" si="515"/>
        <v>-</v>
      </c>
      <c r="BK640" s="3">
        <f t="shared" si="516"/>
        <v>209.04</v>
      </c>
      <c r="BL640" s="3">
        <f t="shared" ca="1" si="517"/>
        <v>86.610715954458001</v>
      </c>
      <c r="BM640" s="3">
        <f t="shared" ca="1" si="518"/>
        <v>0.63055401649518183</v>
      </c>
    </row>
    <row r="641" spans="1:65" x14ac:dyDescent="0.3">
      <c r="A641" s="3" t="str">
        <f>'Forward collapse simulation'!B651</f>
        <v>1.34</v>
      </c>
      <c r="B641" s="3" t="str">
        <f>IF('Forward collapse simulation'!C651="","-",'Forward collapse simulation'!C651)</f>
        <v>-</v>
      </c>
      <c r="C641" s="3">
        <f>'Forward collapse simulation'!E651</f>
        <v>205.26</v>
      </c>
      <c r="D641" s="3">
        <f ca="1">'Forward collapse simulation'!AK651</f>
        <v>85.961453670679859</v>
      </c>
      <c r="E641" s="84">
        <f ca="1">'Forward collapse simulation'!AL651</f>
        <v>4.1910198527473455</v>
      </c>
      <c r="G641" s="3" t="str">
        <f t="shared" si="469"/>
        <v>1.34</v>
      </c>
      <c r="H641" s="3" t="str">
        <f t="shared" si="470"/>
        <v>-</v>
      </c>
      <c r="I641" s="3">
        <f t="shared" si="471"/>
        <v>205.26</v>
      </c>
      <c r="J641" s="3">
        <f t="shared" ca="1" si="472"/>
        <v>85.961453670679859</v>
      </c>
      <c r="K641" s="3">
        <f t="shared" ca="1" si="473"/>
        <v>3.9814688601099779</v>
      </c>
      <c r="M641" s="3" t="str">
        <f t="shared" si="474"/>
        <v>1.34</v>
      </c>
      <c r="N641" s="3" t="str">
        <f t="shared" si="475"/>
        <v>-</v>
      </c>
      <c r="O641" s="3">
        <f t="shared" si="476"/>
        <v>205.26</v>
      </c>
      <c r="P641" s="3">
        <f t="shared" ca="1" si="477"/>
        <v>85.961453670679859</v>
      </c>
      <c r="Q641" s="3">
        <f t="shared" ca="1" si="478"/>
        <v>3.7719178674726108</v>
      </c>
      <c r="R641" s="85"/>
      <c r="S641" s="3" t="str">
        <f t="shared" si="479"/>
        <v>1.34</v>
      </c>
      <c r="T641" s="3" t="str">
        <f t="shared" si="480"/>
        <v>-</v>
      </c>
      <c r="U641" s="3">
        <f t="shared" si="481"/>
        <v>205.26</v>
      </c>
      <c r="V641" s="3">
        <f t="shared" ca="1" si="482"/>
        <v>85.961453670679859</v>
      </c>
      <c r="W641" s="3">
        <f t="shared" ca="1" si="483"/>
        <v>3.5623668748352437</v>
      </c>
      <c r="X641" s="85"/>
      <c r="Y641" s="3" t="str">
        <f t="shared" si="484"/>
        <v>1.34</v>
      </c>
      <c r="Z641" s="3" t="str">
        <f t="shared" si="485"/>
        <v>-</v>
      </c>
      <c r="AA641" s="3">
        <f t="shared" si="486"/>
        <v>205.26</v>
      </c>
      <c r="AB641" s="3">
        <f t="shared" ca="1" si="487"/>
        <v>85.961453670679859</v>
      </c>
      <c r="AC641" s="3">
        <f t="shared" ca="1" si="488"/>
        <v>3.3528158821978766</v>
      </c>
      <c r="AE641" s="3" t="str">
        <f t="shared" si="489"/>
        <v>1.34</v>
      </c>
      <c r="AF641" s="3" t="str">
        <f t="shared" si="490"/>
        <v>-</v>
      </c>
      <c r="AG641" s="3">
        <f t="shared" si="491"/>
        <v>205.26</v>
      </c>
      <c r="AH641" s="3">
        <f t="shared" ca="1" si="492"/>
        <v>85.961453670679859</v>
      </c>
      <c r="AI641" s="3">
        <f t="shared" ca="1" si="493"/>
        <v>3.1432648895605091</v>
      </c>
      <c r="AK641" s="3" t="str">
        <f t="shared" si="494"/>
        <v>1.34</v>
      </c>
      <c r="AL641" s="3" t="str">
        <f t="shared" si="495"/>
        <v>-</v>
      </c>
      <c r="AM641" s="3">
        <f t="shared" si="496"/>
        <v>205.26</v>
      </c>
      <c r="AN641" s="3">
        <f t="shared" ca="1" si="497"/>
        <v>85.961453670679859</v>
      </c>
      <c r="AO641" s="3">
        <f t="shared" ca="1" si="498"/>
        <v>2.9337138969231416</v>
      </c>
      <c r="AQ641" s="3" t="str">
        <f t="shared" si="499"/>
        <v>1.34</v>
      </c>
      <c r="AR641" s="3" t="str">
        <f t="shared" si="500"/>
        <v>-</v>
      </c>
      <c r="AS641" s="3">
        <f t="shared" si="501"/>
        <v>205.26</v>
      </c>
      <c r="AT641" s="3">
        <f t="shared" ca="1" si="502"/>
        <v>85.961453670679859</v>
      </c>
      <c r="AU641" s="3">
        <f t="shared" ca="1" si="503"/>
        <v>2.5146119116484074</v>
      </c>
      <c r="AW641" s="3" t="str">
        <f t="shared" si="504"/>
        <v>1.34</v>
      </c>
      <c r="AX641" s="3" t="str">
        <f t="shared" si="505"/>
        <v>-</v>
      </c>
      <c r="AY641" s="3">
        <f t="shared" si="506"/>
        <v>205.26</v>
      </c>
      <c r="AZ641" s="3">
        <f t="shared" ca="1" si="507"/>
        <v>85.961453670679859</v>
      </c>
      <c r="BA641" s="3">
        <f t="shared" ca="1" si="508"/>
        <v>2.0955099263736727</v>
      </c>
      <c r="BC641" s="3" t="str">
        <f t="shared" si="509"/>
        <v>1.34</v>
      </c>
      <c r="BD641" s="3" t="str">
        <f t="shared" si="510"/>
        <v>-</v>
      </c>
      <c r="BE641" s="3">
        <f t="shared" si="511"/>
        <v>205.26</v>
      </c>
      <c r="BF641" s="3">
        <f t="shared" ca="1" si="512"/>
        <v>85.961453670679859</v>
      </c>
      <c r="BG641" s="3">
        <f t="shared" ca="1" si="513"/>
        <v>1.2573059558242037</v>
      </c>
      <c r="BI641" s="3" t="str">
        <f t="shared" si="514"/>
        <v>1.34</v>
      </c>
      <c r="BJ641" s="3" t="str">
        <f t="shared" si="515"/>
        <v>-</v>
      </c>
      <c r="BK641" s="3">
        <f t="shared" si="516"/>
        <v>205.26</v>
      </c>
      <c r="BL641" s="3">
        <f t="shared" ca="1" si="517"/>
        <v>85.961453670679859</v>
      </c>
      <c r="BM641" s="3">
        <f t="shared" ca="1" si="518"/>
        <v>0.41910198527473458</v>
      </c>
    </row>
    <row r="642" spans="1:65" x14ac:dyDescent="0.3">
      <c r="A642" s="3" t="str">
        <f>'Forward collapse simulation'!B652</f>
        <v>1.34</v>
      </c>
      <c r="B642" s="3" t="str">
        <f>IF('Forward collapse simulation'!C652="","-",'Forward collapse simulation'!C652)</f>
        <v>-</v>
      </c>
      <c r="C642" s="3">
        <f>'Forward collapse simulation'!E652</f>
        <v>206.93</v>
      </c>
      <c r="D642" s="3">
        <f ca="1">'Forward collapse simulation'!AK652</f>
        <v>82.64656776660722</v>
      </c>
      <c r="E642" s="84">
        <f ca="1">'Forward collapse simulation'!AL652</f>
        <v>2.7106541092401244</v>
      </c>
      <c r="G642" s="3" t="str">
        <f t="shared" si="469"/>
        <v>1.34</v>
      </c>
      <c r="H642" s="3" t="str">
        <f t="shared" si="470"/>
        <v>-</v>
      </c>
      <c r="I642" s="3">
        <f t="shared" si="471"/>
        <v>206.93</v>
      </c>
      <c r="J642" s="3">
        <f t="shared" ca="1" si="472"/>
        <v>82.64656776660722</v>
      </c>
      <c r="K642" s="3">
        <f t="shared" ca="1" si="473"/>
        <v>2.5751214037781183</v>
      </c>
      <c r="M642" s="3" t="str">
        <f t="shared" si="474"/>
        <v>1.34</v>
      </c>
      <c r="N642" s="3" t="str">
        <f t="shared" si="475"/>
        <v>-</v>
      </c>
      <c r="O642" s="3">
        <f t="shared" si="476"/>
        <v>206.93</v>
      </c>
      <c r="P642" s="3">
        <f t="shared" ca="1" si="477"/>
        <v>82.64656776660722</v>
      </c>
      <c r="Q642" s="3">
        <f t="shared" ca="1" si="478"/>
        <v>2.4395886983161121</v>
      </c>
      <c r="R642" s="85"/>
      <c r="S642" s="3" t="str">
        <f t="shared" si="479"/>
        <v>1.34</v>
      </c>
      <c r="T642" s="3" t="str">
        <f t="shared" si="480"/>
        <v>-</v>
      </c>
      <c r="U642" s="3">
        <f t="shared" si="481"/>
        <v>206.93</v>
      </c>
      <c r="V642" s="3">
        <f t="shared" ca="1" si="482"/>
        <v>82.64656776660722</v>
      </c>
      <c r="W642" s="3">
        <f t="shared" ca="1" si="483"/>
        <v>2.3040559928541056</v>
      </c>
      <c r="X642" s="85"/>
      <c r="Y642" s="3" t="str">
        <f t="shared" si="484"/>
        <v>1.34</v>
      </c>
      <c r="Z642" s="3" t="str">
        <f t="shared" si="485"/>
        <v>-</v>
      </c>
      <c r="AA642" s="3">
        <f t="shared" si="486"/>
        <v>206.93</v>
      </c>
      <c r="AB642" s="3">
        <f t="shared" ca="1" si="487"/>
        <v>82.64656776660722</v>
      </c>
      <c r="AC642" s="3">
        <f t="shared" ca="1" si="488"/>
        <v>2.1685232873920994</v>
      </c>
      <c r="AE642" s="3" t="str">
        <f t="shared" si="489"/>
        <v>1.34</v>
      </c>
      <c r="AF642" s="3" t="str">
        <f t="shared" si="490"/>
        <v>-</v>
      </c>
      <c r="AG642" s="3">
        <f t="shared" si="491"/>
        <v>206.93</v>
      </c>
      <c r="AH642" s="3">
        <f t="shared" ca="1" si="492"/>
        <v>82.64656776660722</v>
      </c>
      <c r="AI642" s="3">
        <f t="shared" ca="1" si="493"/>
        <v>2.0329905819300933</v>
      </c>
      <c r="AK642" s="3" t="str">
        <f t="shared" si="494"/>
        <v>1.34</v>
      </c>
      <c r="AL642" s="3" t="str">
        <f t="shared" si="495"/>
        <v>-</v>
      </c>
      <c r="AM642" s="3">
        <f t="shared" si="496"/>
        <v>206.93</v>
      </c>
      <c r="AN642" s="3">
        <f t="shared" ca="1" si="497"/>
        <v>82.64656776660722</v>
      </c>
      <c r="AO642" s="3">
        <f t="shared" ca="1" si="498"/>
        <v>1.8974578764680869</v>
      </c>
      <c r="AQ642" s="3" t="str">
        <f t="shared" si="499"/>
        <v>1.34</v>
      </c>
      <c r="AR642" s="3" t="str">
        <f t="shared" si="500"/>
        <v>-</v>
      </c>
      <c r="AS642" s="3">
        <f t="shared" si="501"/>
        <v>206.93</v>
      </c>
      <c r="AT642" s="3">
        <f t="shared" ca="1" si="502"/>
        <v>82.64656776660722</v>
      </c>
      <c r="AU642" s="3">
        <f t="shared" ca="1" si="503"/>
        <v>1.6263924655440747</v>
      </c>
      <c r="AW642" s="3" t="str">
        <f t="shared" si="504"/>
        <v>1.34</v>
      </c>
      <c r="AX642" s="3" t="str">
        <f t="shared" si="505"/>
        <v>-</v>
      </c>
      <c r="AY642" s="3">
        <f t="shared" si="506"/>
        <v>206.93</v>
      </c>
      <c r="AZ642" s="3">
        <f t="shared" ca="1" si="507"/>
        <v>82.64656776660722</v>
      </c>
      <c r="BA642" s="3">
        <f t="shared" ca="1" si="508"/>
        <v>1.3553270546200622</v>
      </c>
      <c r="BC642" s="3" t="str">
        <f t="shared" si="509"/>
        <v>1.34</v>
      </c>
      <c r="BD642" s="3" t="str">
        <f t="shared" si="510"/>
        <v>-</v>
      </c>
      <c r="BE642" s="3">
        <f t="shared" si="511"/>
        <v>206.93</v>
      </c>
      <c r="BF642" s="3">
        <f t="shared" ca="1" si="512"/>
        <v>82.64656776660722</v>
      </c>
      <c r="BG642" s="3">
        <f t="shared" ca="1" si="513"/>
        <v>0.81319623277203734</v>
      </c>
      <c r="BI642" s="3" t="str">
        <f t="shared" si="514"/>
        <v>1.34</v>
      </c>
      <c r="BJ642" s="3" t="str">
        <f t="shared" si="515"/>
        <v>-</v>
      </c>
      <c r="BK642" s="3">
        <f t="shared" si="516"/>
        <v>206.93</v>
      </c>
      <c r="BL642" s="3">
        <f t="shared" ca="1" si="517"/>
        <v>82.64656776660722</v>
      </c>
      <c r="BM642" s="3">
        <f t="shared" ca="1" si="518"/>
        <v>0.27106541092401243</v>
      </c>
    </row>
    <row r="643" spans="1:65" x14ac:dyDescent="0.3">
      <c r="A643" s="3" t="str">
        <f>'Forward collapse simulation'!B653</f>
        <v>1.34</v>
      </c>
      <c r="B643" s="3" t="str">
        <f>IF('Forward collapse simulation'!C653="","-",'Forward collapse simulation'!C653)</f>
        <v>-</v>
      </c>
      <c r="C643" s="3">
        <f>'Forward collapse simulation'!E653</f>
        <v>204.47</v>
      </c>
      <c r="D643" s="3">
        <f ca="1">'Forward collapse simulation'!AK653</f>
        <v>78.518722532535151</v>
      </c>
      <c r="E643" s="84">
        <f ca="1">'Forward collapse simulation'!AL653</f>
        <v>2.1474248141332044</v>
      </c>
      <c r="G643" s="3" t="str">
        <f t="shared" si="469"/>
        <v>1.34</v>
      </c>
      <c r="H643" s="3" t="str">
        <f t="shared" si="470"/>
        <v>-</v>
      </c>
      <c r="I643" s="3">
        <f t="shared" si="471"/>
        <v>204.47</v>
      </c>
      <c r="J643" s="3">
        <f t="shared" ca="1" si="472"/>
        <v>78.518722532535151</v>
      </c>
      <c r="K643" s="3">
        <f t="shared" ca="1" si="473"/>
        <v>2.0400535734265439</v>
      </c>
      <c r="M643" s="3" t="str">
        <f t="shared" si="474"/>
        <v>1.34</v>
      </c>
      <c r="N643" s="3" t="str">
        <f t="shared" si="475"/>
        <v>-</v>
      </c>
      <c r="O643" s="3">
        <f t="shared" si="476"/>
        <v>204.47</v>
      </c>
      <c r="P643" s="3">
        <f t="shared" ca="1" si="477"/>
        <v>78.518722532535151</v>
      </c>
      <c r="Q643" s="3">
        <f t="shared" ca="1" si="478"/>
        <v>1.9326823327198841</v>
      </c>
      <c r="R643" s="85"/>
      <c r="S643" s="3" t="str">
        <f t="shared" si="479"/>
        <v>1.34</v>
      </c>
      <c r="T643" s="3" t="str">
        <f t="shared" si="480"/>
        <v>-</v>
      </c>
      <c r="U643" s="3">
        <f t="shared" si="481"/>
        <v>204.47</v>
      </c>
      <c r="V643" s="3">
        <f t="shared" ca="1" si="482"/>
        <v>78.518722532535151</v>
      </c>
      <c r="W643" s="3">
        <f t="shared" ca="1" si="483"/>
        <v>1.8253110920132236</v>
      </c>
      <c r="X643" s="85"/>
      <c r="Y643" s="3" t="str">
        <f t="shared" si="484"/>
        <v>1.34</v>
      </c>
      <c r="Z643" s="3" t="str">
        <f t="shared" si="485"/>
        <v>-</v>
      </c>
      <c r="AA643" s="3">
        <f t="shared" si="486"/>
        <v>204.47</v>
      </c>
      <c r="AB643" s="3">
        <f t="shared" ca="1" si="487"/>
        <v>78.518722532535151</v>
      </c>
      <c r="AC643" s="3">
        <f t="shared" ca="1" si="488"/>
        <v>1.7179398513065636</v>
      </c>
      <c r="AE643" s="3" t="str">
        <f t="shared" si="489"/>
        <v>1.34</v>
      </c>
      <c r="AF643" s="3" t="str">
        <f t="shared" si="490"/>
        <v>-</v>
      </c>
      <c r="AG643" s="3">
        <f t="shared" si="491"/>
        <v>204.47</v>
      </c>
      <c r="AH643" s="3">
        <f t="shared" ca="1" si="492"/>
        <v>78.518722532535151</v>
      </c>
      <c r="AI643" s="3">
        <f t="shared" ca="1" si="493"/>
        <v>1.6105686105999033</v>
      </c>
      <c r="AK643" s="3" t="str">
        <f t="shared" si="494"/>
        <v>1.34</v>
      </c>
      <c r="AL643" s="3" t="str">
        <f t="shared" si="495"/>
        <v>-</v>
      </c>
      <c r="AM643" s="3">
        <f t="shared" si="496"/>
        <v>204.47</v>
      </c>
      <c r="AN643" s="3">
        <f t="shared" ca="1" si="497"/>
        <v>78.518722532535151</v>
      </c>
      <c r="AO643" s="3">
        <f t="shared" ca="1" si="498"/>
        <v>1.503197369893243</v>
      </c>
      <c r="AQ643" s="3" t="str">
        <f t="shared" si="499"/>
        <v>1.34</v>
      </c>
      <c r="AR643" s="3" t="str">
        <f t="shared" si="500"/>
        <v>-</v>
      </c>
      <c r="AS643" s="3">
        <f t="shared" si="501"/>
        <v>204.47</v>
      </c>
      <c r="AT643" s="3">
        <f t="shared" ca="1" si="502"/>
        <v>78.518722532535151</v>
      </c>
      <c r="AU643" s="3">
        <f t="shared" ca="1" si="503"/>
        <v>1.2884548884799225</v>
      </c>
      <c r="AW643" s="3" t="str">
        <f t="shared" si="504"/>
        <v>1.34</v>
      </c>
      <c r="AX643" s="3" t="str">
        <f t="shared" si="505"/>
        <v>-</v>
      </c>
      <c r="AY643" s="3">
        <f t="shared" si="506"/>
        <v>204.47</v>
      </c>
      <c r="AZ643" s="3">
        <f t="shared" ca="1" si="507"/>
        <v>78.518722532535151</v>
      </c>
      <c r="BA643" s="3">
        <f t="shared" ca="1" si="508"/>
        <v>1.0737124070666022</v>
      </c>
      <c r="BC643" s="3" t="str">
        <f t="shared" si="509"/>
        <v>1.34</v>
      </c>
      <c r="BD643" s="3" t="str">
        <f t="shared" si="510"/>
        <v>-</v>
      </c>
      <c r="BE643" s="3">
        <f t="shared" si="511"/>
        <v>204.47</v>
      </c>
      <c r="BF643" s="3">
        <f t="shared" ca="1" si="512"/>
        <v>78.518722532535151</v>
      </c>
      <c r="BG643" s="3">
        <f t="shared" ca="1" si="513"/>
        <v>0.64422744423996126</v>
      </c>
      <c r="BI643" s="3" t="str">
        <f t="shared" si="514"/>
        <v>1.34</v>
      </c>
      <c r="BJ643" s="3" t="str">
        <f t="shared" si="515"/>
        <v>-</v>
      </c>
      <c r="BK643" s="3">
        <f t="shared" si="516"/>
        <v>204.47</v>
      </c>
      <c r="BL643" s="3">
        <f t="shared" ca="1" si="517"/>
        <v>78.518722532535151</v>
      </c>
      <c r="BM643" s="3">
        <f t="shared" ca="1" si="518"/>
        <v>0.21474248141332045</v>
      </c>
    </row>
    <row r="644" spans="1:65" x14ac:dyDescent="0.3">
      <c r="A644" s="3" t="str">
        <f>'Forward collapse simulation'!B654</f>
        <v>1.34</v>
      </c>
      <c r="B644" s="3" t="str">
        <f>IF('Forward collapse simulation'!C654="","-",'Forward collapse simulation'!C654)</f>
        <v>-</v>
      </c>
      <c r="C644" s="3">
        <f>'Forward collapse simulation'!E654</f>
        <v>202.98</v>
      </c>
      <c r="D644" s="3">
        <f ca="1">'Forward collapse simulation'!AK654</f>
        <v>57.138789964427509</v>
      </c>
      <c r="E644" s="84">
        <f ca="1">'Forward collapse simulation'!AL654</f>
        <v>1.3459910242957276</v>
      </c>
      <c r="G644" s="3" t="str">
        <f t="shared" ref="G644:G707" si="519">A644</f>
        <v>1.34</v>
      </c>
      <c r="H644" s="3" t="str">
        <f t="shared" ref="H644:H707" si="520">B644</f>
        <v>-</v>
      </c>
      <c r="I644" s="3">
        <f t="shared" ref="I644:I707" si="521">C644</f>
        <v>202.98</v>
      </c>
      <c r="J644" s="3">
        <f t="shared" ref="J644:J707" ca="1" si="522">D644</f>
        <v>57.138789964427509</v>
      </c>
      <c r="K644" s="3">
        <f t="shared" ref="K644:K707" ca="1" si="523">IF(B644="-",E644*0.95,E644)</f>
        <v>1.2786914730809411</v>
      </c>
      <c r="M644" s="3" t="str">
        <f t="shared" ref="M644:M707" si="524">G644</f>
        <v>1.34</v>
      </c>
      <c r="N644" s="3" t="str">
        <f t="shared" ref="N644:N707" si="525">H644</f>
        <v>-</v>
      </c>
      <c r="O644" s="3">
        <f t="shared" ref="O644:O707" si="526">I644</f>
        <v>202.98</v>
      </c>
      <c r="P644" s="3">
        <f t="shared" ref="P644:P707" ca="1" si="527">J644</f>
        <v>57.138789964427509</v>
      </c>
      <c r="Q644" s="3">
        <f t="shared" ref="Q644:Q707" ca="1" si="528">IF(H644="-",$E644*0.9,$E644)</f>
        <v>1.2113919218661549</v>
      </c>
      <c r="R644" s="85"/>
      <c r="S644" s="3" t="str">
        <f t="shared" ref="S644:S707" si="529">M644</f>
        <v>1.34</v>
      </c>
      <c r="T644" s="3" t="str">
        <f t="shared" ref="T644:T707" si="530">N644</f>
        <v>-</v>
      </c>
      <c r="U644" s="3">
        <f t="shared" ref="U644:U707" si="531">O644</f>
        <v>202.98</v>
      </c>
      <c r="V644" s="3">
        <f t="shared" ref="V644:V707" ca="1" si="532">P644</f>
        <v>57.138789964427509</v>
      </c>
      <c r="W644" s="3">
        <f t="shared" ref="W644:W707" ca="1" si="533">IF(N644="-",$E644*0.85,$E644)</f>
        <v>1.1440923706513684</v>
      </c>
      <c r="X644" s="85"/>
      <c r="Y644" s="3" t="str">
        <f t="shared" ref="Y644:Y707" si="534">S644</f>
        <v>1.34</v>
      </c>
      <c r="Z644" s="3" t="str">
        <f t="shared" ref="Z644:Z707" si="535">T644</f>
        <v>-</v>
      </c>
      <c r="AA644" s="3">
        <f t="shared" ref="AA644:AA707" si="536">U644</f>
        <v>202.98</v>
      </c>
      <c r="AB644" s="3">
        <f t="shared" ref="AB644:AB707" ca="1" si="537">V644</f>
        <v>57.138789964427509</v>
      </c>
      <c r="AC644" s="3">
        <f t="shared" ref="AC644:AC707" ca="1" si="538">IF(T644="-",$E644*0.8,$E644)</f>
        <v>1.0767928194365821</v>
      </c>
      <c r="AE644" s="3" t="str">
        <f t="shared" ref="AE644:AE707" si="539">Y644</f>
        <v>1.34</v>
      </c>
      <c r="AF644" s="3" t="str">
        <f t="shared" ref="AF644:AF707" si="540">Z644</f>
        <v>-</v>
      </c>
      <c r="AG644" s="3">
        <f t="shared" ref="AG644:AG707" si="541">AA644</f>
        <v>202.98</v>
      </c>
      <c r="AH644" s="3">
        <f t="shared" ref="AH644:AH707" ca="1" si="542">AB644</f>
        <v>57.138789964427509</v>
      </c>
      <c r="AI644" s="3">
        <f t="shared" ref="AI644:AI707" ca="1" si="543">IF(Z644="-",$E644*0.75,$E644)</f>
        <v>1.0094932682217956</v>
      </c>
      <c r="AK644" s="3" t="str">
        <f t="shared" ref="AK644:AK707" si="544">AE644</f>
        <v>1.34</v>
      </c>
      <c r="AL644" s="3" t="str">
        <f t="shared" ref="AL644:AL707" si="545">AF644</f>
        <v>-</v>
      </c>
      <c r="AM644" s="3">
        <f t="shared" ref="AM644:AM707" si="546">AG644</f>
        <v>202.98</v>
      </c>
      <c r="AN644" s="3">
        <f t="shared" ref="AN644:AN707" ca="1" si="547">AH644</f>
        <v>57.138789964427509</v>
      </c>
      <c r="AO644" s="3">
        <f t="shared" ref="AO644:AO707" ca="1" si="548">IF(AF644="-",$E644*0.7,$E644)</f>
        <v>0.94219371700700927</v>
      </c>
      <c r="AQ644" s="3" t="str">
        <f t="shared" ref="AQ644:AQ707" si="549">AK644</f>
        <v>1.34</v>
      </c>
      <c r="AR644" s="3" t="str">
        <f t="shared" ref="AR644:AR707" si="550">AL644</f>
        <v>-</v>
      </c>
      <c r="AS644" s="3">
        <f t="shared" ref="AS644:AS707" si="551">AM644</f>
        <v>202.98</v>
      </c>
      <c r="AT644" s="3">
        <f t="shared" ref="AT644:AT707" ca="1" si="552">AN644</f>
        <v>57.138789964427509</v>
      </c>
      <c r="AU644" s="3">
        <f t="shared" ref="AU644:AU707" ca="1" si="553">IF(AL644="-",$E644*0.6,$E644)</f>
        <v>0.80759461457743653</v>
      </c>
      <c r="AW644" s="3" t="str">
        <f t="shared" ref="AW644:AW707" si="554">AQ644</f>
        <v>1.34</v>
      </c>
      <c r="AX644" s="3" t="str">
        <f t="shared" ref="AX644:AX707" si="555">AR644</f>
        <v>-</v>
      </c>
      <c r="AY644" s="3">
        <f t="shared" ref="AY644:AY707" si="556">AS644</f>
        <v>202.98</v>
      </c>
      <c r="AZ644" s="3">
        <f t="shared" ref="AZ644:AZ707" ca="1" si="557">AT644</f>
        <v>57.138789964427509</v>
      </c>
      <c r="BA644" s="3">
        <f t="shared" ref="BA644:BA707" ca="1" si="558">IF(AR644="-",$E644*0.5,$E644)</f>
        <v>0.67299551214786379</v>
      </c>
      <c r="BC644" s="3" t="str">
        <f t="shared" ref="BC644:BC707" si="559">AW644</f>
        <v>1.34</v>
      </c>
      <c r="BD644" s="3" t="str">
        <f t="shared" ref="BD644:BD707" si="560">AX644</f>
        <v>-</v>
      </c>
      <c r="BE644" s="3">
        <f t="shared" ref="BE644:BE707" si="561">AY644</f>
        <v>202.98</v>
      </c>
      <c r="BF644" s="3">
        <f t="shared" ref="BF644:BF707" ca="1" si="562">AZ644</f>
        <v>57.138789964427509</v>
      </c>
      <c r="BG644" s="3">
        <f t="shared" ref="BG644:BG707" ca="1" si="563">IF(AX644="-",$E644*0.3,$E644)</f>
        <v>0.40379730728871827</v>
      </c>
      <c r="BI644" s="3" t="str">
        <f t="shared" ref="BI644:BI707" si="564">BC644</f>
        <v>1.34</v>
      </c>
      <c r="BJ644" s="3" t="str">
        <f t="shared" ref="BJ644:BJ707" si="565">BD644</f>
        <v>-</v>
      </c>
      <c r="BK644" s="3">
        <f t="shared" ref="BK644:BK707" si="566">BE644</f>
        <v>202.98</v>
      </c>
      <c r="BL644" s="3">
        <f t="shared" ref="BL644:BL707" ca="1" si="567">BF644</f>
        <v>57.138789964427509</v>
      </c>
      <c r="BM644" s="3">
        <f t="shared" ref="BM644:BM707" ca="1" si="568">IF(BD644="-",$E644*0.1,$E644)</f>
        <v>0.13459910242957276</v>
      </c>
    </row>
    <row r="645" spans="1:65" x14ac:dyDescent="0.3">
      <c r="A645" s="3" t="str">
        <f>'Forward collapse simulation'!B655</f>
        <v>1.34</v>
      </c>
      <c r="B645" s="3" t="str">
        <f>IF('Forward collapse simulation'!C655="","-",'Forward collapse simulation'!C655)</f>
        <v>-</v>
      </c>
      <c r="C645" s="3">
        <f>'Forward collapse simulation'!E655</f>
        <v>198.28</v>
      </c>
      <c r="D645" s="3">
        <f>'Forward collapse simulation'!AK655</f>
        <v>-27.27</v>
      </c>
      <c r="E645" s="84">
        <f>'Forward collapse simulation'!AL655</f>
        <v>0.40200000000000002</v>
      </c>
      <c r="G645" s="3" t="str">
        <f t="shared" si="519"/>
        <v>1.34</v>
      </c>
      <c r="H645" s="3" t="str">
        <f t="shared" si="520"/>
        <v>-</v>
      </c>
      <c r="I645" s="3">
        <f t="shared" si="521"/>
        <v>198.28</v>
      </c>
      <c r="J645" s="3">
        <f t="shared" si="522"/>
        <v>-27.27</v>
      </c>
      <c r="K645" s="3">
        <f t="shared" si="523"/>
        <v>0.38190000000000002</v>
      </c>
      <c r="M645" s="3" t="str">
        <f t="shared" si="524"/>
        <v>1.34</v>
      </c>
      <c r="N645" s="3" t="str">
        <f t="shared" si="525"/>
        <v>-</v>
      </c>
      <c r="O645" s="3">
        <f t="shared" si="526"/>
        <v>198.28</v>
      </c>
      <c r="P645" s="3">
        <f t="shared" si="527"/>
        <v>-27.27</v>
      </c>
      <c r="Q645" s="3">
        <f t="shared" si="528"/>
        <v>0.36180000000000001</v>
      </c>
      <c r="R645" s="85"/>
      <c r="S645" s="3" t="str">
        <f t="shared" si="529"/>
        <v>1.34</v>
      </c>
      <c r="T645" s="3" t="str">
        <f t="shared" si="530"/>
        <v>-</v>
      </c>
      <c r="U645" s="3">
        <f t="shared" si="531"/>
        <v>198.28</v>
      </c>
      <c r="V645" s="3">
        <f t="shared" si="532"/>
        <v>-27.27</v>
      </c>
      <c r="W645" s="3">
        <f t="shared" si="533"/>
        <v>0.3417</v>
      </c>
      <c r="X645" s="85"/>
      <c r="Y645" s="3" t="str">
        <f t="shared" si="534"/>
        <v>1.34</v>
      </c>
      <c r="Z645" s="3" t="str">
        <f t="shared" si="535"/>
        <v>-</v>
      </c>
      <c r="AA645" s="3">
        <f t="shared" si="536"/>
        <v>198.28</v>
      </c>
      <c r="AB645" s="3">
        <f t="shared" si="537"/>
        <v>-27.27</v>
      </c>
      <c r="AC645" s="3">
        <f t="shared" si="538"/>
        <v>0.32160000000000005</v>
      </c>
      <c r="AE645" s="3" t="str">
        <f t="shared" si="539"/>
        <v>1.34</v>
      </c>
      <c r="AF645" s="3" t="str">
        <f t="shared" si="540"/>
        <v>-</v>
      </c>
      <c r="AG645" s="3">
        <f t="shared" si="541"/>
        <v>198.28</v>
      </c>
      <c r="AH645" s="3">
        <f t="shared" si="542"/>
        <v>-27.27</v>
      </c>
      <c r="AI645" s="3">
        <f t="shared" si="543"/>
        <v>0.30149999999999999</v>
      </c>
      <c r="AK645" s="3" t="str">
        <f t="shared" si="544"/>
        <v>1.34</v>
      </c>
      <c r="AL645" s="3" t="str">
        <f t="shared" si="545"/>
        <v>-</v>
      </c>
      <c r="AM645" s="3">
        <f t="shared" si="546"/>
        <v>198.28</v>
      </c>
      <c r="AN645" s="3">
        <f t="shared" si="547"/>
        <v>-27.27</v>
      </c>
      <c r="AO645" s="3">
        <f t="shared" si="548"/>
        <v>0.28139999999999998</v>
      </c>
      <c r="AQ645" s="3" t="str">
        <f t="shared" si="549"/>
        <v>1.34</v>
      </c>
      <c r="AR645" s="3" t="str">
        <f t="shared" si="550"/>
        <v>-</v>
      </c>
      <c r="AS645" s="3">
        <f t="shared" si="551"/>
        <v>198.28</v>
      </c>
      <c r="AT645" s="3">
        <f t="shared" si="552"/>
        <v>-27.27</v>
      </c>
      <c r="AU645" s="3">
        <f t="shared" si="553"/>
        <v>0.2412</v>
      </c>
      <c r="AW645" s="3" t="str">
        <f t="shared" si="554"/>
        <v>1.34</v>
      </c>
      <c r="AX645" s="3" t="str">
        <f t="shared" si="555"/>
        <v>-</v>
      </c>
      <c r="AY645" s="3">
        <f t="shared" si="556"/>
        <v>198.28</v>
      </c>
      <c r="AZ645" s="3">
        <f t="shared" si="557"/>
        <v>-27.27</v>
      </c>
      <c r="BA645" s="3">
        <f t="shared" si="558"/>
        <v>0.20100000000000001</v>
      </c>
      <c r="BC645" s="3" t="str">
        <f t="shared" si="559"/>
        <v>1.34</v>
      </c>
      <c r="BD645" s="3" t="str">
        <f t="shared" si="560"/>
        <v>-</v>
      </c>
      <c r="BE645" s="3">
        <f t="shared" si="561"/>
        <v>198.28</v>
      </c>
      <c r="BF645" s="3">
        <f t="shared" si="562"/>
        <v>-27.27</v>
      </c>
      <c r="BG645" s="3">
        <f t="shared" si="563"/>
        <v>0.1206</v>
      </c>
      <c r="BI645" s="3" t="str">
        <f t="shared" si="564"/>
        <v>1.34</v>
      </c>
      <c r="BJ645" s="3" t="str">
        <f t="shared" si="565"/>
        <v>-</v>
      </c>
      <c r="BK645" s="3">
        <f t="shared" si="566"/>
        <v>198.28</v>
      </c>
      <c r="BL645" s="3">
        <f t="shared" si="567"/>
        <v>-27.27</v>
      </c>
      <c r="BM645" s="3">
        <f t="shared" si="568"/>
        <v>4.0200000000000007E-2</v>
      </c>
    </row>
    <row r="646" spans="1:65" x14ac:dyDescent="0.3">
      <c r="A646" s="3" t="str">
        <f>'Forward collapse simulation'!B656</f>
        <v>1.34</v>
      </c>
      <c r="B646" s="3" t="str">
        <f>IF('Forward collapse simulation'!C656="","-",'Forward collapse simulation'!C656)</f>
        <v>-</v>
      </c>
      <c r="C646" s="3">
        <f>'Forward collapse simulation'!E656</f>
        <v>204.24</v>
      </c>
      <c r="D646" s="3">
        <f>'Forward collapse simulation'!AK656</f>
        <v>-49.43</v>
      </c>
      <c r="E646" s="84">
        <f>'Forward collapse simulation'!AL656</f>
        <v>0.28799999999999998</v>
      </c>
      <c r="G646" s="3" t="str">
        <f t="shared" si="519"/>
        <v>1.34</v>
      </c>
      <c r="H646" s="3" t="str">
        <f t="shared" si="520"/>
        <v>-</v>
      </c>
      <c r="I646" s="3">
        <f t="shared" si="521"/>
        <v>204.24</v>
      </c>
      <c r="J646" s="3">
        <f t="shared" si="522"/>
        <v>-49.43</v>
      </c>
      <c r="K646" s="3">
        <f t="shared" si="523"/>
        <v>0.27359999999999995</v>
      </c>
      <c r="M646" s="3" t="str">
        <f t="shared" si="524"/>
        <v>1.34</v>
      </c>
      <c r="N646" s="3" t="str">
        <f t="shared" si="525"/>
        <v>-</v>
      </c>
      <c r="O646" s="3">
        <f t="shared" si="526"/>
        <v>204.24</v>
      </c>
      <c r="P646" s="3">
        <f t="shared" si="527"/>
        <v>-49.43</v>
      </c>
      <c r="Q646" s="3">
        <f t="shared" si="528"/>
        <v>0.25919999999999999</v>
      </c>
      <c r="R646" s="85"/>
      <c r="S646" s="3" t="str">
        <f t="shared" si="529"/>
        <v>1.34</v>
      </c>
      <c r="T646" s="3" t="str">
        <f t="shared" si="530"/>
        <v>-</v>
      </c>
      <c r="U646" s="3">
        <f t="shared" si="531"/>
        <v>204.24</v>
      </c>
      <c r="V646" s="3">
        <f t="shared" si="532"/>
        <v>-49.43</v>
      </c>
      <c r="W646" s="3">
        <f t="shared" si="533"/>
        <v>0.24479999999999996</v>
      </c>
      <c r="X646" s="85"/>
      <c r="Y646" s="3" t="str">
        <f t="shared" si="534"/>
        <v>1.34</v>
      </c>
      <c r="Z646" s="3" t="str">
        <f t="shared" si="535"/>
        <v>-</v>
      </c>
      <c r="AA646" s="3">
        <f t="shared" si="536"/>
        <v>204.24</v>
      </c>
      <c r="AB646" s="3">
        <f t="shared" si="537"/>
        <v>-49.43</v>
      </c>
      <c r="AC646" s="3">
        <f t="shared" si="538"/>
        <v>0.23039999999999999</v>
      </c>
      <c r="AE646" s="3" t="str">
        <f t="shared" si="539"/>
        <v>1.34</v>
      </c>
      <c r="AF646" s="3" t="str">
        <f t="shared" si="540"/>
        <v>-</v>
      </c>
      <c r="AG646" s="3">
        <f t="shared" si="541"/>
        <v>204.24</v>
      </c>
      <c r="AH646" s="3">
        <f t="shared" si="542"/>
        <v>-49.43</v>
      </c>
      <c r="AI646" s="3">
        <f t="shared" si="543"/>
        <v>0.21599999999999997</v>
      </c>
      <c r="AK646" s="3" t="str">
        <f t="shared" si="544"/>
        <v>1.34</v>
      </c>
      <c r="AL646" s="3" t="str">
        <f t="shared" si="545"/>
        <v>-</v>
      </c>
      <c r="AM646" s="3">
        <f t="shared" si="546"/>
        <v>204.24</v>
      </c>
      <c r="AN646" s="3">
        <f t="shared" si="547"/>
        <v>-49.43</v>
      </c>
      <c r="AO646" s="3">
        <f t="shared" si="548"/>
        <v>0.20159999999999997</v>
      </c>
      <c r="AQ646" s="3" t="str">
        <f t="shared" si="549"/>
        <v>1.34</v>
      </c>
      <c r="AR646" s="3" t="str">
        <f t="shared" si="550"/>
        <v>-</v>
      </c>
      <c r="AS646" s="3">
        <f t="shared" si="551"/>
        <v>204.24</v>
      </c>
      <c r="AT646" s="3">
        <f t="shared" si="552"/>
        <v>-49.43</v>
      </c>
      <c r="AU646" s="3">
        <f t="shared" si="553"/>
        <v>0.17279999999999998</v>
      </c>
      <c r="AW646" s="3" t="str">
        <f t="shared" si="554"/>
        <v>1.34</v>
      </c>
      <c r="AX646" s="3" t="str">
        <f t="shared" si="555"/>
        <v>-</v>
      </c>
      <c r="AY646" s="3">
        <f t="shared" si="556"/>
        <v>204.24</v>
      </c>
      <c r="AZ646" s="3">
        <f t="shared" si="557"/>
        <v>-49.43</v>
      </c>
      <c r="BA646" s="3">
        <f t="shared" si="558"/>
        <v>0.14399999999999999</v>
      </c>
      <c r="BC646" s="3" t="str">
        <f t="shared" si="559"/>
        <v>1.34</v>
      </c>
      <c r="BD646" s="3" t="str">
        <f t="shared" si="560"/>
        <v>-</v>
      </c>
      <c r="BE646" s="3">
        <f t="shared" si="561"/>
        <v>204.24</v>
      </c>
      <c r="BF646" s="3">
        <f t="shared" si="562"/>
        <v>-49.43</v>
      </c>
      <c r="BG646" s="3">
        <f t="shared" si="563"/>
        <v>8.6399999999999991E-2</v>
      </c>
      <c r="BI646" s="3" t="str">
        <f t="shared" si="564"/>
        <v>1.34</v>
      </c>
      <c r="BJ646" s="3" t="str">
        <f t="shared" si="565"/>
        <v>-</v>
      </c>
      <c r="BK646" s="3">
        <f t="shared" si="566"/>
        <v>204.24</v>
      </c>
      <c r="BL646" s="3">
        <f t="shared" si="567"/>
        <v>-49.43</v>
      </c>
      <c r="BM646" s="3">
        <f t="shared" si="568"/>
        <v>2.8799999999999999E-2</v>
      </c>
    </row>
    <row r="647" spans="1:65" x14ac:dyDescent="0.3">
      <c r="A647" s="3" t="str">
        <f>'Forward collapse simulation'!B657</f>
        <v>1.34</v>
      </c>
      <c r="B647" s="3" t="str">
        <f>IF('Forward collapse simulation'!C657="","-",'Forward collapse simulation'!C657)</f>
        <v>1.35</v>
      </c>
      <c r="C647" s="3">
        <f>'Forward collapse simulation'!E657</f>
        <v>81.67</v>
      </c>
      <c r="D647" s="3">
        <f>'Forward collapse simulation'!AK657</f>
        <v>5.55</v>
      </c>
      <c r="E647" s="84">
        <f>'Forward collapse simulation'!AL657</f>
        <v>2.2320000000000002</v>
      </c>
      <c r="G647" s="3" t="str">
        <f t="shared" si="519"/>
        <v>1.34</v>
      </c>
      <c r="H647" s="3" t="str">
        <f t="shared" si="520"/>
        <v>1.35</v>
      </c>
      <c r="I647" s="3">
        <f t="shared" si="521"/>
        <v>81.67</v>
      </c>
      <c r="J647" s="3">
        <f t="shared" si="522"/>
        <v>5.55</v>
      </c>
      <c r="K647" s="3">
        <f t="shared" si="523"/>
        <v>2.2320000000000002</v>
      </c>
      <c r="M647" s="3" t="str">
        <f t="shared" si="524"/>
        <v>1.34</v>
      </c>
      <c r="N647" s="3" t="str">
        <f t="shared" si="525"/>
        <v>1.35</v>
      </c>
      <c r="O647" s="3">
        <f t="shared" si="526"/>
        <v>81.67</v>
      </c>
      <c r="P647" s="3">
        <f t="shared" si="527"/>
        <v>5.55</v>
      </c>
      <c r="Q647" s="3">
        <f t="shared" si="528"/>
        <v>2.2320000000000002</v>
      </c>
      <c r="R647" s="85"/>
      <c r="S647" s="3" t="str">
        <f t="shared" si="529"/>
        <v>1.34</v>
      </c>
      <c r="T647" s="3" t="str">
        <f t="shared" si="530"/>
        <v>1.35</v>
      </c>
      <c r="U647" s="3">
        <f t="shared" si="531"/>
        <v>81.67</v>
      </c>
      <c r="V647" s="3">
        <f t="shared" si="532"/>
        <v>5.55</v>
      </c>
      <c r="W647" s="3">
        <f t="shared" si="533"/>
        <v>2.2320000000000002</v>
      </c>
      <c r="X647" s="85"/>
      <c r="Y647" s="3" t="str">
        <f t="shared" si="534"/>
        <v>1.34</v>
      </c>
      <c r="Z647" s="3" t="str">
        <f t="shared" si="535"/>
        <v>1.35</v>
      </c>
      <c r="AA647" s="3">
        <f t="shared" si="536"/>
        <v>81.67</v>
      </c>
      <c r="AB647" s="3">
        <f t="shared" si="537"/>
        <v>5.55</v>
      </c>
      <c r="AC647" s="3">
        <f t="shared" si="538"/>
        <v>2.2320000000000002</v>
      </c>
      <c r="AE647" s="3" t="str">
        <f t="shared" si="539"/>
        <v>1.34</v>
      </c>
      <c r="AF647" s="3" t="str">
        <f t="shared" si="540"/>
        <v>1.35</v>
      </c>
      <c r="AG647" s="3">
        <f t="shared" si="541"/>
        <v>81.67</v>
      </c>
      <c r="AH647" s="3">
        <f t="shared" si="542"/>
        <v>5.55</v>
      </c>
      <c r="AI647" s="3">
        <f t="shared" si="543"/>
        <v>2.2320000000000002</v>
      </c>
      <c r="AK647" s="3" t="str">
        <f t="shared" si="544"/>
        <v>1.34</v>
      </c>
      <c r="AL647" s="3" t="str">
        <f t="shared" si="545"/>
        <v>1.35</v>
      </c>
      <c r="AM647" s="3">
        <f t="shared" si="546"/>
        <v>81.67</v>
      </c>
      <c r="AN647" s="3">
        <f t="shared" si="547"/>
        <v>5.55</v>
      </c>
      <c r="AO647" s="3">
        <f t="shared" si="548"/>
        <v>2.2320000000000002</v>
      </c>
      <c r="AQ647" s="3" t="str">
        <f t="shared" si="549"/>
        <v>1.34</v>
      </c>
      <c r="AR647" s="3" t="str">
        <f t="shared" si="550"/>
        <v>1.35</v>
      </c>
      <c r="AS647" s="3">
        <f t="shared" si="551"/>
        <v>81.67</v>
      </c>
      <c r="AT647" s="3">
        <f t="shared" si="552"/>
        <v>5.55</v>
      </c>
      <c r="AU647" s="3">
        <f t="shared" si="553"/>
        <v>2.2320000000000002</v>
      </c>
      <c r="AW647" s="3" t="str">
        <f t="shared" si="554"/>
        <v>1.34</v>
      </c>
      <c r="AX647" s="3" t="str">
        <f t="shared" si="555"/>
        <v>1.35</v>
      </c>
      <c r="AY647" s="3">
        <f t="shared" si="556"/>
        <v>81.67</v>
      </c>
      <c r="AZ647" s="3">
        <f t="shared" si="557"/>
        <v>5.55</v>
      </c>
      <c r="BA647" s="3">
        <f t="shared" si="558"/>
        <v>2.2320000000000002</v>
      </c>
      <c r="BC647" s="3" t="str">
        <f t="shared" si="559"/>
        <v>1.34</v>
      </c>
      <c r="BD647" s="3" t="str">
        <f t="shared" si="560"/>
        <v>1.35</v>
      </c>
      <c r="BE647" s="3">
        <f t="shared" si="561"/>
        <v>81.67</v>
      </c>
      <c r="BF647" s="3">
        <f t="shared" si="562"/>
        <v>5.55</v>
      </c>
      <c r="BG647" s="3">
        <f t="shared" si="563"/>
        <v>2.2320000000000002</v>
      </c>
      <c r="BI647" s="3" t="str">
        <f t="shared" si="564"/>
        <v>1.34</v>
      </c>
      <c r="BJ647" s="3" t="str">
        <f t="shared" si="565"/>
        <v>1.35</v>
      </c>
      <c r="BK647" s="3">
        <f t="shared" si="566"/>
        <v>81.67</v>
      </c>
      <c r="BL647" s="3">
        <f t="shared" si="567"/>
        <v>5.55</v>
      </c>
      <c r="BM647" s="3">
        <f t="shared" si="568"/>
        <v>2.2320000000000002</v>
      </c>
    </row>
    <row r="648" spans="1:65" x14ac:dyDescent="0.3">
      <c r="A648" s="3" t="str">
        <f>'Forward collapse simulation'!B658</f>
        <v>1.35</v>
      </c>
      <c r="B648" s="3" t="str">
        <f>IF('Forward collapse simulation'!C658="","-",'Forward collapse simulation'!C658)</f>
        <v>-</v>
      </c>
      <c r="C648" s="3">
        <f>'Forward collapse simulation'!E658</f>
        <v>338.78</v>
      </c>
      <c r="D648" s="3">
        <f>'Forward collapse simulation'!AK658</f>
        <v>-83.28</v>
      </c>
      <c r="E648" s="84">
        <f>'Forward collapse simulation'!AL658</f>
        <v>0.77899999999999991</v>
      </c>
      <c r="G648" s="3" t="str">
        <f t="shared" si="519"/>
        <v>1.35</v>
      </c>
      <c r="H648" s="3" t="str">
        <f t="shared" si="520"/>
        <v>-</v>
      </c>
      <c r="I648" s="3">
        <f t="shared" si="521"/>
        <v>338.78</v>
      </c>
      <c r="J648" s="3">
        <f t="shared" si="522"/>
        <v>-83.28</v>
      </c>
      <c r="K648" s="3">
        <f t="shared" si="523"/>
        <v>0.74004999999999987</v>
      </c>
      <c r="M648" s="3" t="str">
        <f t="shared" si="524"/>
        <v>1.35</v>
      </c>
      <c r="N648" s="3" t="str">
        <f t="shared" si="525"/>
        <v>-</v>
      </c>
      <c r="O648" s="3">
        <f t="shared" si="526"/>
        <v>338.78</v>
      </c>
      <c r="P648" s="3">
        <f t="shared" si="527"/>
        <v>-83.28</v>
      </c>
      <c r="Q648" s="3">
        <f t="shared" si="528"/>
        <v>0.70109999999999995</v>
      </c>
      <c r="R648" s="85"/>
      <c r="S648" s="3" t="str">
        <f t="shared" si="529"/>
        <v>1.35</v>
      </c>
      <c r="T648" s="3" t="str">
        <f t="shared" si="530"/>
        <v>-</v>
      </c>
      <c r="U648" s="3">
        <f t="shared" si="531"/>
        <v>338.78</v>
      </c>
      <c r="V648" s="3">
        <f t="shared" si="532"/>
        <v>-83.28</v>
      </c>
      <c r="W648" s="3">
        <f t="shared" si="533"/>
        <v>0.66214999999999991</v>
      </c>
      <c r="X648" s="85"/>
      <c r="Y648" s="3" t="str">
        <f t="shared" si="534"/>
        <v>1.35</v>
      </c>
      <c r="Z648" s="3" t="str">
        <f t="shared" si="535"/>
        <v>-</v>
      </c>
      <c r="AA648" s="3">
        <f t="shared" si="536"/>
        <v>338.78</v>
      </c>
      <c r="AB648" s="3">
        <f t="shared" si="537"/>
        <v>-83.28</v>
      </c>
      <c r="AC648" s="3">
        <f t="shared" si="538"/>
        <v>0.62319999999999998</v>
      </c>
      <c r="AE648" s="3" t="str">
        <f t="shared" si="539"/>
        <v>1.35</v>
      </c>
      <c r="AF648" s="3" t="str">
        <f t="shared" si="540"/>
        <v>-</v>
      </c>
      <c r="AG648" s="3">
        <f t="shared" si="541"/>
        <v>338.78</v>
      </c>
      <c r="AH648" s="3">
        <f t="shared" si="542"/>
        <v>-83.28</v>
      </c>
      <c r="AI648" s="3">
        <f t="shared" si="543"/>
        <v>0.58424999999999994</v>
      </c>
      <c r="AK648" s="3" t="str">
        <f t="shared" si="544"/>
        <v>1.35</v>
      </c>
      <c r="AL648" s="3" t="str">
        <f t="shared" si="545"/>
        <v>-</v>
      </c>
      <c r="AM648" s="3">
        <f t="shared" si="546"/>
        <v>338.78</v>
      </c>
      <c r="AN648" s="3">
        <f t="shared" si="547"/>
        <v>-83.28</v>
      </c>
      <c r="AO648" s="3">
        <f t="shared" si="548"/>
        <v>0.5452999999999999</v>
      </c>
      <c r="AQ648" s="3" t="str">
        <f t="shared" si="549"/>
        <v>1.35</v>
      </c>
      <c r="AR648" s="3" t="str">
        <f t="shared" si="550"/>
        <v>-</v>
      </c>
      <c r="AS648" s="3">
        <f t="shared" si="551"/>
        <v>338.78</v>
      </c>
      <c r="AT648" s="3">
        <f t="shared" si="552"/>
        <v>-83.28</v>
      </c>
      <c r="AU648" s="3">
        <f t="shared" si="553"/>
        <v>0.46739999999999993</v>
      </c>
      <c r="AW648" s="3" t="str">
        <f t="shared" si="554"/>
        <v>1.35</v>
      </c>
      <c r="AX648" s="3" t="str">
        <f t="shared" si="555"/>
        <v>-</v>
      </c>
      <c r="AY648" s="3">
        <f t="shared" si="556"/>
        <v>338.78</v>
      </c>
      <c r="AZ648" s="3">
        <f t="shared" si="557"/>
        <v>-83.28</v>
      </c>
      <c r="BA648" s="3">
        <f t="shared" si="558"/>
        <v>0.38949999999999996</v>
      </c>
      <c r="BC648" s="3" t="str">
        <f t="shared" si="559"/>
        <v>1.35</v>
      </c>
      <c r="BD648" s="3" t="str">
        <f t="shared" si="560"/>
        <v>-</v>
      </c>
      <c r="BE648" s="3">
        <f t="shared" si="561"/>
        <v>338.78</v>
      </c>
      <c r="BF648" s="3">
        <f t="shared" si="562"/>
        <v>-83.28</v>
      </c>
      <c r="BG648" s="3">
        <f t="shared" si="563"/>
        <v>0.23369999999999996</v>
      </c>
      <c r="BI648" s="3" t="str">
        <f t="shared" si="564"/>
        <v>1.35</v>
      </c>
      <c r="BJ648" s="3" t="str">
        <f t="shared" si="565"/>
        <v>-</v>
      </c>
      <c r="BK648" s="3">
        <f t="shared" si="566"/>
        <v>338.78</v>
      </c>
      <c r="BL648" s="3">
        <f t="shared" si="567"/>
        <v>-83.28</v>
      </c>
      <c r="BM648" s="3">
        <f t="shared" si="568"/>
        <v>7.7899999999999997E-2</v>
      </c>
    </row>
    <row r="649" spans="1:65" x14ac:dyDescent="0.3">
      <c r="A649" s="3" t="str">
        <f>'Forward collapse simulation'!B659</f>
        <v>1.35</v>
      </c>
      <c r="B649" s="3" t="str">
        <f>IF('Forward collapse simulation'!C659="","-",'Forward collapse simulation'!C659)</f>
        <v>-</v>
      </c>
      <c r="C649" s="3">
        <f>'Forward collapse simulation'!E659</f>
        <v>346.78</v>
      </c>
      <c r="D649" s="3">
        <f>'Forward collapse simulation'!AK659</f>
        <v>-62.7</v>
      </c>
      <c r="E649" s="84">
        <f>'Forward collapse simulation'!AL659</f>
        <v>0.88700000000000012</v>
      </c>
      <c r="G649" s="3" t="str">
        <f t="shared" si="519"/>
        <v>1.35</v>
      </c>
      <c r="H649" s="3" t="str">
        <f t="shared" si="520"/>
        <v>-</v>
      </c>
      <c r="I649" s="3">
        <f t="shared" si="521"/>
        <v>346.78</v>
      </c>
      <c r="J649" s="3">
        <f t="shared" si="522"/>
        <v>-62.7</v>
      </c>
      <c r="K649" s="3">
        <f t="shared" si="523"/>
        <v>0.84265000000000012</v>
      </c>
      <c r="M649" s="3" t="str">
        <f t="shared" si="524"/>
        <v>1.35</v>
      </c>
      <c r="N649" s="3" t="str">
        <f t="shared" si="525"/>
        <v>-</v>
      </c>
      <c r="O649" s="3">
        <f t="shared" si="526"/>
        <v>346.78</v>
      </c>
      <c r="P649" s="3">
        <f t="shared" si="527"/>
        <v>-62.7</v>
      </c>
      <c r="Q649" s="3">
        <f t="shared" si="528"/>
        <v>0.79830000000000012</v>
      </c>
      <c r="R649" s="85"/>
      <c r="S649" s="3" t="str">
        <f t="shared" si="529"/>
        <v>1.35</v>
      </c>
      <c r="T649" s="3" t="str">
        <f t="shared" si="530"/>
        <v>-</v>
      </c>
      <c r="U649" s="3">
        <f t="shared" si="531"/>
        <v>346.78</v>
      </c>
      <c r="V649" s="3">
        <f t="shared" si="532"/>
        <v>-62.7</v>
      </c>
      <c r="W649" s="3">
        <f t="shared" si="533"/>
        <v>0.75395000000000012</v>
      </c>
      <c r="X649" s="85"/>
      <c r="Y649" s="3" t="str">
        <f t="shared" si="534"/>
        <v>1.35</v>
      </c>
      <c r="Z649" s="3" t="str">
        <f t="shared" si="535"/>
        <v>-</v>
      </c>
      <c r="AA649" s="3">
        <f t="shared" si="536"/>
        <v>346.78</v>
      </c>
      <c r="AB649" s="3">
        <f t="shared" si="537"/>
        <v>-62.7</v>
      </c>
      <c r="AC649" s="3">
        <f t="shared" si="538"/>
        <v>0.70960000000000012</v>
      </c>
      <c r="AE649" s="3" t="str">
        <f t="shared" si="539"/>
        <v>1.35</v>
      </c>
      <c r="AF649" s="3" t="str">
        <f t="shared" si="540"/>
        <v>-</v>
      </c>
      <c r="AG649" s="3">
        <f t="shared" si="541"/>
        <v>346.78</v>
      </c>
      <c r="AH649" s="3">
        <f t="shared" si="542"/>
        <v>-62.7</v>
      </c>
      <c r="AI649" s="3">
        <f t="shared" si="543"/>
        <v>0.66525000000000012</v>
      </c>
      <c r="AK649" s="3" t="str">
        <f t="shared" si="544"/>
        <v>1.35</v>
      </c>
      <c r="AL649" s="3" t="str">
        <f t="shared" si="545"/>
        <v>-</v>
      </c>
      <c r="AM649" s="3">
        <f t="shared" si="546"/>
        <v>346.78</v>
      </c>
      <c r="AN649" s="3">
        <f t="shared" si="547"/>
        <v>-62.7</v>
      </c>
      <c r="AO649" s="3">
        <f t="shared" si="548"/>
        <v>0.62090000000000001</v>
      </c>
      <c r="AQ649" s="3" t="str">
        <f t="shared" si="549"/>
        <v>1.35</v>
      </c>
      <c r="AR649" s="3" t="str">
        <f t="shared" si="550"/>
        <v>-</v>
      </c>
      <c r="AS649" s="3">
        <f t="shared" si="551"/>
        <v>346.78</v>
      </c>
      <c r="AT649" s="3">
        <f t="shared" si="552"/>
        <v>-62.7</v>
      </c>
      <c r="AU649" s="3">
        <f t="shared" si="553"/>
        <v>0.53220000000000001</v>
      </c>
      <c r="AW649" s="3" t="str">
        <f t="shared" si="554"/>
        <v>1.35</v>
      </c>
      <c r="AX649" s="3" t="str">
        <f t="shared" si="555"/>
        <v>-</v>
      </c>
      <c r="AY649" s="3">
        <f t="shared" si="556"/>
        <v>346.78</v>
      </c>
      <c r="AZ649" s="3">
        <f t="shared" si="557"/>
        <v>-62.7</v>
      </c>
      <c r="BA649" s="3">
        <f t="shared" si="558"/>
        <v>0.44350000000000006</v>
      </c>
      <c r="BC649" s="3" t="str">
        <f t="shared" si="559"/>
        <v>1.35</v>
      </c>
      <c r="BD649" s="3" t="str">
        <f t="shared" si="560"/>
        <v>-</v>
      </c>
      <c r="BE649" s="3">
        <f t="shared" si="561"/>
        <v>346.78</v>
      </c>
      <c r="BF649" s="3">
        <f t="shared" si="562"/>
        <v>-62.7</v>
      </c>
      <c r="BG649" s="3">
        <f t="shared" si="563"/>
        <v>0.2661</v>
      </c>
      <c r="BI649" s="3" t="str">
        <f t="shared" si="564"/>
        <v>1.35</v>
      </c>
      <c r="BJ649" s="3" t="str">
        <f t="shared" si="565"/>
        <v>-</v>
      </c>
      <c r="BK649" s="3">
        <f t="shared" si="566"/>
        <v>346.78</v>
      </c>
      <c r="BL649" s="3">
        <f t="shared" si="567"/>
        <v>-62.7</v>
      </c>
      <c r="BM649" s="3">
        <f t="shared" si="568"/>
        <v>8.8700000000000015E-2</v>
      </c>
    </row>
    <row r="650" spans="1:65" x14ac:dyDescent="0.3">
      <c r="A650" s="3" t="str">
        <f>'Forward collapse simulation'!B660</f>
        <v>1.35</v>
      </c>
      <c r="B650" s="3" t="str">
        <f>IF('Forward collapse simulation'!C660="","-",'Forward collapse simulation'!C660)</f>
        <v>-</v>
      </c>
      <c r="C650" s="3">
        <f>'Forward collapse simulation'!E660</f>
        <v>352.58</v>
      </c>
      <c r="D650" s="3">
        <f>'Forward collapse simulation'!AK660</f>
        <v>-46.15</v>
      </c>
      <c r="E650" s="84">
        <f>'Forward collapse simulation'!AL660</f>
        <v>0.93899999999999995</v>
      </c>
      <c r="G650" s="3" t="str">
        <f t="shared" si="519"/>
        <v>1.35</v>
      </c>
      <c r="H650" s="3" t="str">
        <f t="shared" si="520"/>
        <v>-</v>
      </c>
      <c r="I650" s="3">
        <f t="shared" si="521"/>
        <v>352.58</v>
      </c>
      <c r="J650" s="3">
        <f t="shared" si="522"/>
        <v>-46.15</v>
      </c>
      <c r="K650" s="3">
        <f t="shared" si="523"/>
        <v>0.8920499999999999</v>
      </c>
      <c r="M650" s="3" t="str">
        <f t="shared" si="524"/>
        <v>1.35</v>
      </c>
      <c r="N650" s="3" t="str">
        <f t="shared" si="525"/>
        <v>-</v>
      </c>
      <c r="O650" s="3">
        <f t="shared" si="526"/>
        <v>352.58</v>
      </c>
      <c r="P650" s="3">
        <f t="shared" si="527"/>
        <v>-46.15</v>
      </c>
      <c r="Q650" s="3">
        <f t="shared" si="528"/>
        <v>0.84509999999999996</v>
      </c>
      <c r="R650" s="85"/>
      <c r="S650" s="3" t="str">
        <f t="shared" si="529"/>
        <v>1.35</v>
      </c>
      <c r="T650" s="3" t="str">
        <f t="shared" si="530"/>
        <v>-</v>
      </c>
      <c r="U650" s="3">
        <f t="shared" si="531"/>
        <v>352.58</v>
      </c>
      <c r="V650" s="3">
        <f t="shared" si="532"/>
        <v>-46.15</v>
      </c>
      <c r="W650" s="3">
        <f t="shared" si="533"/>
        <v>0.79814999999999992</v>
      </c>
      <c r="X650" s="85"/>
      <c r="Y650" s="3" t="str">
        <f t="shared" si="534"/>
        <v>1.35</v>
      </c>
      <c r="Z650" s="3" t="str">
        <f t="shared" si="535"/>
        <v>-</v>
      </c>
      <c r="AA650" s="3">
        <f t="shared" si="536"/>
        <v>352.58</v>
      </c>
      <c r="AB650" s="3">
        <f t="shared" si="537"/>
        <v>-46.15</v>
      </c>
      <c r="AC650" s="3">
        <f t="shared" si="538"/>
        <v>0.75119999999999998</v>
      </c>
      <c r="AE650" s="3" t="str">
        <f t="shared" si="539"/>
        <v>1.35</v>
      </c>
      <c r="AF650" s="3" t="str">
        <f t="shared" si="540"/>
        <v>-</v>
      </c>
      <c r="AG650" s="3">
        <f t="shared" si="541"/>
        <v>352.58</v>
      </c>
      <c r="AH650" s="3">
        <f t="shared" si="542"/>
        <v>-46.15</v>
      </c>
      <c r="AI650" s="3">
        <f t="shared" si="543"/>
        <v>0.70424999999999993</v>
      </c>
      <c r="AK650" s="3" t="str">
        <f t="shared" si="544"/>
        <v>1.35</v>
      </c>
      <c r="AL650" s="3" t="str">
        <f t="shared" si="545"/>
        <v>-</v>
      </c>
      <c r="AM650" s="3">
        <f t="shared" si="546"/>
        <v>352.58</v>
      </c>
      <c r="AN650" s="3">
        <f t="shared" si="547"/>
        <v>-46.15</v>
      </c>
      <c r="AO650" s="3">
        <f t="shared" si="548"/>
        <v>0.65729999999999988</v>
      </c>
      <c r="AQ650" s="3" t="str">
        <f t="shared" si="549"/>
        <v>1.35</v>
      </c>
      <c r="AR650" s="3" t="str">
        <f t="shared" si="550"/>
        <v>-</v>
      </c>
      <c r="AS650" s="3">
        <f t="shared" si="551"/>
        <v>352.58</v>
      </c>
      <c r="AT650" s="3">
        <f t="shared" si="552"/>
        <v>-46.15</v>
      </c>
      <c r="AU650" s="3">
        <f t="shared" si="553"/>
        <v>0.5633999999999999</v>
      </c>
      <c r="AW650" s="3" t="str">
        <f t="shared" si="554"/>
        <v>1.35</v>
      </c>
      <c r="AX650" s="3" t="str">
        <f t="shared" si="555"/>
        <v>-</v>
      </c>
      <c r="AY650" s="3">
        <f t="shared" si="556"/>
        <v>352.58</v>
      </c>
      <c r="AZ650" s="3">
        <f t="shared" si="557"/>
        <v>-46.15</v>
      </c>
      <c r="BA650" s="3">
        <f t="shared" si="558"/>
        <v>0.46949999999999997</v>
      </c>
      <c r="BC650" s="3" t="str">
        <f t="shared" si="559"/>
        <v>1.35</v>
      </c>
      <c r="BD650" s="3" t="str">
        <f t="shared" si="560"/>
        <v>-</v>
      </c>
      <c r="BE650" s="3">
        <f t="shared" si="561"/>
        <v>352.58</v>
      </c>
      <c r="BF650" s="3">
        <f t="shared" si="562"/>
        <v>-46.15</v>
      </c>
      <c r="BG650" s="3">
        <f t="shared" si="563"/>
        <v>0.28169999999999995</v>
      </c>
      <c r="BI650" s="3" t="str">
        <f t="shared" si="564"/>
        <v>1.35</v>
      </c>
      <c r="BJ650" s="3" t="str">
        <f t="shared" si="565"/>
        <v>-</v>
      </c>
      <c r="BK650" s="3">
        <f t="shared" si="566"/>
        <v>352.58</v>
      </c>
      <c r="BL650" s="3">
        <f t="shared" si="567"/>
        <v>-46.15</v>
      </c>
      <c r="BM650" s="3">
        <f t="shared" si="568"/>
        <v>9.3899999999999997E-2</v>
      </c>
    </row>
    <row r="651" spans="1:65" x14ac:dyDescent="0.3">
      <c r="A651" s="3" t="str">
        <f>'Forward collapse simulation'!B661</f>
        <v>1.35</v>
      </c>
      <c r="B651" s="3" t="str">
        <f>IF('Forward collapse simulation'!C661="","-",'Forward collapse simulation'!C661)</f>
        <v>-</v>
      </c>
      <c r="C651" s="3">
        <f>'Forward collapse simulation'!E661</f>
        <v>354.74</v>
      </c>
      <c r="D651" s="3">
        <f>'Forward collapse simulation'!AK661</f>
        <v>-33.909999999999997</v>
      </c>
      <c r="E651" s="84">
        <f>'Forward collapse simulation'!AL661</f>
        <v>0.81599999999999995</v>
      </c>
      <c r="G651" s="3" t="str">
        <f t="shared" si="519"/>
        <v>1.35</v>
      </c>
      <c r="H651" s="3" t="str">
        <f t="shared" si="520"/>
        <v>-</v>
      </c>
      <c r="I651" s="3">
        <f t="shared" si="521"/>
        <v>354.74</v>
      </c>
      <c r="J651" s="3">
        <f t="shared" si="522"/>
        <v>-33.909999999999997</v>
      </c>
      <c r="K651" s="3">
        <f t="shared" si="523"/>
        <v>0.77519999999999989</v>
      </c>
      <c r="M651" s="3" t="str">
        <f t="shared" si="524"/>
        <v>1.35</v>
      </c>
      <c r="N651" s="3" t="str">
        <f t="shared" si="525"/>
        <v>-</v>
      </c>
      <c r="O651" s="3">
        <f t="shared" si="526"/>
        <v>354.74</v>
      </c>
      <c r="P651" s="3">
        <f t="shared" si="527"/>
        <v>-33.909999999999997</v>
      </c>
      <c r="Q651" s="3">
        <f t="shared" si="528"/>
        <v>0.73439999999999994</v>
      </c>
      <c r="R651" s="85"/>
      <c r="S651" s="3" t="str">
        <f t="shared" si="529"/>
        <v>1.35</v>
      </c>
      <c r="T651" s="3" t="str">
        <f t="shared" si="530"/>
        <v>-</v>
      </c>
      <c r="U651" s="3">
        <f t="shared" si="531"/>
        <v>354.74</v>
      </c>
      <c r="V651" s="3">
        <f t="shared" si="532"/>
        <v>-33.909999999999997</v>
      </c>
      <c r="W651" s="3">
        <f t="shared" si="533"/>
        <v>0.69359999999999988</v>
      </c>
      <c r="X651" s="85"/>
      <c r="Y651" s="3" t="str">
        <f t="shared" si="534"/>
        <v>1.35</v>
      </c>
      <c r="Z651" s="3" t="str">
        <f t="shared" si="535"/>
        <v>-</v>
      </c>
      <c r="AA651" s="3">
        <f t="shared" si="536"/>
        <v>354.74</v>
      </c>
      <c r="AB651" s="3">
        <f t="shared" si="537"/>
        <v>-33.909999999999997</v>
      </c>
      <c r="AC651" s="3">
        <f t="shared" si="538"/>
        <v>0.65280000000000005</v>
      </c>
      <c r="AE651" s="3" t="str">
        <f t="shared" si="539"/>
        <v>1.35</v>
      </c>
      <c r="AF651" s="3" t="str">
        <f t="shared" si="540"/>
        <v>-</v>
      </c>
      <c r="AG651" s="3">
        <f t="shared" si="541"/>
        <v>354.74</v>
      </c>
      <c r="AH651" s="3">
        <f t="shared" si="542"/>
        <v>-33.909999999999997</v>
      </c>
      <c r="AI651" s="3">
        <f t="shared" si="543"/>
        <v>0.61199999999999999</v>
      </c>
      <c r="AK651" s="3" t="str">
        <f t="shared" si="544"/>
        <v>1.35</v>
      </c>
      <c r="AL651" s="3" t="str">
        <f t="shared" si="545"/>
        <v>-</v>
      </c>
      <c r="AM651" s="3">
        <f t="shared" si="546"/>
        <v>354.74</v>
      </c>
      <c r="AN651" s="3">
        <f t="shared" si="547"/>
        <v>-33.909999999999997</v>
      </c>
      <c r="AO651" s="3">
        <f t="shared" si="548"/>
        <v>0.57119999999999993</v>
      </c>
      <c r="AQ651" s="3" t="str">
        <f t="shared" si="549"/>
        <v>1.35</v>
      </c>
      <c r="AR651" s="3" t="str">
        <f t="shared" si="550"/>
        <v>-</v>
      </c>
      <c r="AS651" s="3">
        <f t="shared" si="551"/>
        <v>354.74</v>
      </c>
      <c r="AT651" s="3">
        <f t="shared" si="552"/>
        <v>-33.909999999999997</v>
      </c>
      <c r="AU651" s="3">
        <f t="shared" si="553"/>
        <v>0.48959999999999992</v>
      </c>
      <c r="AW651" s="3" t="str">
        <f t="shared" si="554"/>
        <v>1.35</v>
      </c>
      <c r="AX651" s="3" t="str">
        <f t="shared" si="555"/>
        <v>-</v>
      </c>
      <c r="AY651" s="3">
        <f t="shared" si="556"/>
        <v>354.74</v>
      </c>
      <c r="AZ651" s="3">
        <f t="shared" si="557"/>
        <v>-33.909999999999997</v>
      </c>
      <c r="BA651" s="3">
        <f t="shared" si="558"/>
        <v>0.40799999999999997</v>
      </c>
      <c r="BC651" s="3" t="str">
        <f t="shared" si="559"/>
        <v>1.35</v>
      </c>
      <c r="BD651" s="3" t="str">
        <f t="shared" si="560"/>
        <v>-</v>
      </c>
      <c r="BE651" s="3">
        <f t="shared" si="561"/>
        <v>354.74</v>
      </c>
      <c r="BF651" s="3">
        <f t="shared" si="562"/>
        <v>-33.909999999999997</v>
      </c>
      <c r="BG651" s="3">
        <f t="shared" si="563"/>
        <v>0.24479999999999996</v>
      </c>
      <c r="BI651" s="3" t="str">
        <f t="shared" si="564"/>
        <v>1.35</v>
      </c>
      <c r="BJ651" s="3" t="str">
        <f t="shared" si="565"/>
        <v>-</v>
      </c>
      <c r="BK651" s="3">
        <f t="shared" si="566"/>
        <v>354.74</v>
      </c>
      <c r="BL651" s="3">
        <f t="shared" si="567"/>
        <v>-33.909999999999997</v>
      </c>
      <c r="BM651" s="3">
        <f t="shared" si="568"/>
        <v>8.1600000000000006E-2</v>
      </c>
    </row>
    <row r="652" spans="1:65" x14ac:dyDescent="0.3">
      <c r="A652" s="3" t="str">
        <f>'Forward collapse simulation'!B662</f>
        <v>1.35</v>
      </c>
      <c r="B652" s="3" t="str">
        <f>IF('Forward collapse simulation'!C662="","-",'Forward collapse simulation'!C662)</f>
        <v>-</v>
      </c>
      <c r="C652" s="3">
        <f>'Forward collapse simulation'!E662</f>
        <v>355.88</v>
      </c>
      <c r="D652" s="3">
        <f>'Forward collapse simulation'!AK662</f>
        <v>-17.440000000000001</v>
      </c>
      <c r="E652" s="84">
        <f>'Forward collapse simulation'!AL662</f>
        <v>0.437</v>
      </c>
      <c r="G652" s="3" t="str">
        <f t="shared" si="519"/>
        <v>1.35</v>
      </c>
      <c r="H652" s="3" t="str">
        <f t="shared" si="520"/>
        <v>-</v>
      </c>
      <c r="I652" s="3">
        <f t="shared" si="521"/>
        <v>355.88</v>
      </c>
      <c r="J652" s="3">
        <f t="shared" si="522"/>
        <v>-17.440000000000001</v>
      </c>
      <c r="K652" s="3">
        <f t="shared" si="523"/>
        <v>0.41514999999999996</v>
      </c>
      <c r="M652" s="3" t="str">
        <f t="shared" si="524"/>
        <v>1.35</v>
      </c>
      <c r="N652" s="3" t="str">
        <f t="shared" si="525"/>
        <v>-</v>
      </c>
      <c r="O652" s="3">
        <f t="shared" si="526"/>
        <v>355.88</v>
      </c>
      <c r="P652" s="3">
        <f t="shared" si="527"/>
        <v>-17.440000000000001</v>
      </c>
      <c r="Q652" s="3">
        <f t="shared" si="528"/>
        <v>0.39329999999999998</v>
      </c>
      <c r="R652" s="85"/>
      <c r="S652" s="3" t="str">
        <f t="shared" si="529"/>
        <v>1.35</v>
      </c>
      <c r="T652" s="3" t="str">
        <f t="shared" si="530"/>
        <v>-</v>
      </c>
      <c r="U652" s="3">
        <f t="shared" si="531"/>
        <v>355.88</v>
      </c>
      <c r="V652" s="3">
        <f t="shared" si="532"/>
        <v>-17.440000000000001</v>
      </c>
      <c r="W652" s="3">
        <f t="shared" si="533"/>
        <v>0.37145</v>
      </c>
      <c r="X652" s="85"/>
      <c r="Y652" s="3" t="str">
        <f t="shared" si="534"/>
        <v>1.35</v>
      </c>
      <c r="Z652" s="3" t="str">
        <f t="shared" si="535"/>
        <v>-</v>
      </c>
      <c r="AA652" s="3">
        <f t="shared" si="536"/>
        <v>355.88</v>
      </c>
      <c r="AB652" s="3">
        <f t="shared" si="537"/>
        <v>-17.440000000000001</v>
      </c>
      <c r="AC652" s="3">
        <f t="shared" si="538"/>
        <v>0.34960000000000002</v>
      </c>
      <c r="AE652" s="3" t="str">
        <f t="shared" si="539"/>
        <v>1.35</v>
      </c>
      <c r="AF652" s="3" t="str">
        <f t="shared" si="540"/>
        <v>-</v>
      </c>
      <c r="AG652" s="3">
        <f t="shared" si="541"/>
        <v>355.88</v>
      </c>
      <c r="AH652" s="3">
        <f t="shared" si="542"/>
        <v>-17.440000000000001</v>
      </c>
      <c r="AI652" s="3">
        <f t="shared" si="543"/>
        <v>0.32774999999999999</v>
      </c>
      <c r="AK652" s="3" t="str">
        <f t="shared" si="544"/>
        <v>1.35</v>
      </c>
      <c r="AL652" s="3" t="str">
        <f t="shared" si="545"/>
        <v>-</v>
      </c>
      <c r="AM652" s="3">
        <f t="shared" si="546"/>
        <v>355.88</v>
      </c>
      <c r="AN652" s="3">
        <f t="shared" si="547"/>
        <v>-17.440000000000001</v>
      </c>
      <c r="AO652" s="3">
        <f t="shared" si="548"/>
        <v>0.30590000000000001</v>
      </c>
      <c r="AQ652" s="3" t="str">
        <f t="shared" si="549"/>
        <v>1.35</v>
      </c>
      <c r="AR652" s="3" t="str">
        <f t="shared" si="550"/>
        <v>-</v>
      </c>
      <c r="AS652" s="3">
        <f t="shared" si="551"/>
        <v>355.88</v>
      </c>
      <c r="AT652" s="3">
        <f t="shared" si="552"/>
        <v>-17.440000000000001</v>
      </c>
      <c r="AU652" s="3">
        <f t="shared" si="553"/>
        <v>0.26219999999999999</v>
      </c>
      <c r="AW652" s="3" t="str">
        <f t="shared" si="554"/>
        <v>1.35</v>
      </c>
      <c r="AX652" s="3" t="str">
        <f t="shared" si="555"/>
        <v>-</v>
      </c>
      <c r="AY652" s="3">
        <f t="shared" si="556"/>
        <v>355.88</v>
      </c>
      <c r="AZ652" s="3">
        <f t="shared" si="557"/>
        <v>-17.440000000000001</v>
      </c>
      <c r="BA652" s="3">
        <f t="shared" si="558"/>
        <v>0.2185</v>
      </c>
      <c r="BC652" s="3" t="str">
        <f t="shared" si="559"/>
        <v>1.35</v>
      </c>
      <c r="BD652" s="3" t="str">
        <f t="shared" si="560"/>
        <v>-</v>
      </c>
      <c r="BE652" s="3">
        <f t="shared" si="561"/>
        <v>355.88</v>
      </c>
      <c r="BF652" s="3">
        <f t="shared" si="562"/>
        <v>-17.440000000000001</v>
      </c>
      <c r="BG652" s="3">
        <f t="shared" si="563"/>
        <v>0.13109999999999999</v>
      </c>
      <c r="BI652" s="3" t="str">
        <f t="shared" si="564"/>
        <v>1.35</v>
      </c>
      <c r="BJ652" s="3" t="str">
        <f t="shared" si="565"/>
        <v>-</v>
      </c>
      <c r="BK652" s="3">
        <f t="shared" si="566"/>
        <v>355.88</v>
      </c>
      <c r="BL652" s="3">
        <f t="shared" si="567"/>
        <v>-17.440000000000001</v>
      </c>
      <c r="BM652" s="3">
        <f t="shared" si="568"/>
        <v>4.3700000000000003E-2</v>
      </c>
    </row>
    <row r="653" spans="1:65" x14ac:dyDescent="0.3">
      <c r="A653" s="3" t="str">
        <f>'Forward collapse simulation'!B663</f>
        <v>1.35</v>
      </c>
      <c r="B653" s="3" t="str">
        <f>IF('Forward collapse simulation'!C663="","-",'Forward collapse simulation'!C663)</f>
        <v>-</v>
      </c>
      <c r="C653" s="3">
        <f>'Forward collapse simulation'!E663</f>
        <v>0.22</v>
      </c>
      <c r="D653" s="3">
        <f ca="1">'Forward collapse simulation'!AK663</f>
        <v>79.732487645449837</v>
      </c>
      <c r="E653" s="84">
        <f ca="1">'Forward collapse simulation'!AL663</f>
        <v>2.8898678349831082</v>
      </c>
      <c r="G653" s="3" t="str">
        <f t="shared" si="519"/>
        <v>1.35</v>
      </c>
      <c r="H653" s="3" t="str">
        <f t="shared" si="520"/>
        <v>-</v>
      </c>
      <c r="I653" s="3">
        <f t="shared" si="521"/>
        <v>0.22</v>
      </c>
      <c r="J653" s="3">
        <f t="shared" ca="1" si="522"/>
        <v>79.732487645449837</v>
      </c>
      <c r="K653" s="3">
        <f t="shared" ca="1" si="523"/>
        <v>2.7453744432339526</v>
      </c>
      <c r="M653" s="3" t="str">
        <f t="shared" si="524"/>
        <v>1.35</v>
      </c>
      <c r="N653" s="3" t="str">
        <f t="shared" si="525"/>
        <v>-</v>
      </c>
      <c r="O653" s="3">
        <f t="shared" si="526"/>
        <v>0.22</v>
      </c>
      <c r="P653" s="3">
        <f t="shared" ca="1" si="527"/>
        <v>79.732487645449837</v>
      </c>
      <c r="Q653" s="3">
        <f t="shared" ca="1" si="528"/>
        <v>2.6008810514847975</v>
      </c>
      <c r="R653" s="85"/>
      <c r="S653" s="3" t="str">
        <f t="shared" si="529"/>
        <v>1.35</v>
      </c>
      <c r="T653" s="3" t="str">
        <f t="shared" si="530"/>
        <v>-</v>
      </c>
      <c r="U653" s="3">
        <f t="shared" si="531"/>
        <v>0.22</v>
      </c>
      <c r="V653" s="3">
        <f t="shared" ca="1" si="532"/>
        <v>79.732487645449837</v>
      </c>
      <c r="W653" s="3">
        <f t="shared" ca="1" si="533"/>
        <v>2.456387659735642</v>
      </c>
      <c r="X653" s="85"/>
      <c r="Y653" s="3" t="str">
        <f t="shared" si="534"/>
        <v>1.35</v>
      </c>
      <c r="Z653" s="3" t="str">
        <f t="shared" si="535"/>
        <v>-</v>
      </c>
      <c r="AA653" s="3">
        <f t="shared" si="536"/>
        <v>0.22</v>
      </c>
      <c r="AB653" s="3">
        <f t="shared" ca="1" si="537"/>
        <v>79.732487645449837</v>
      </c>
      <c r="AC653" s="3">
        <f t="shared" ca="1" si="538"/>
        <v>2.3118942679864865</v>
      </c>
      <c r="AE653" s="3" t="str">
        <f t="shared" si="539"/>
        <v>1.35</v>
      </c>
      <c r="AF653" s="3" t="str">
        <f t="shared" si="540"/>
        <v>-</v>
      </c>
      <c r="AG653" s="3">
        <f t="shared" si="541"/>
        <v>0.22</v>
      </c>
      <c r="AH653" s="3">
        <f t="shared" ca="1" si="542"/>
        <v>79.732487645449837</v>
      </c>
      <c r="AI653" s="3">
        <f t="shared" ca="1" si="543"/>
        <v>2.1674008762373314</v>
      </c>
      <c r="AK653" s="3" t="str">
        <f t="shared" si="544"/>
        <v>1.35</v>
      </c>
      <c r="AL653" s="3" t="str">
        <f t="shared" si="545"/>
        <v>-</v>
      </c>
      <c r="AM653" s="3">
        <f t="shared" si="546"/>
        <v>0.22</v>
      </c>
      <c r="AN653" s="3">
        <f t="shared" ca="1" si="547"/>
        <v>79.732487645449837</v>
      </c>
      <c r="AO653" s="3">
        <f t="shared" ca="1" si="548"/>
        <v>2.0229074844881758</v>
      </c>
      <c r="AQ653" s="3" t="str">
        <f t="shared" si="549"/>
        <v>1.35</v>
      </c>
      <c r="AR653" s="3" t="str">
        <f t="shared" si="550"/>
        <v>-</v>
      </c>
      <c r="AS653" s="3">
        <f t="shared" si="551"/>
        <v>0.22</v>
      </c>
      <c r="AT653" s="3">
        <f t="shared" ca="1" si="552"/>
        <v>79.732487645449837</v>
      </c>
      <c r="AU653" s="3">
        <f t="shared" ca="1" si="553"/>
        <v>1.7339207009898649</v>
      </c>
      <c r="AW653" s="3" t="str">
        <f t="shared" si="554"/>
        <v>1.35</v>
      </c>
      <c r="AX653" s="3" t="str">
        <f t="shared" si="555"/>
        <v>-</v>
      </c>
      <c r="AY653" s="3">
        <f t="shared" si="556"/>
        <v>0.22</v>
      </c>
      <c r="AZ653" s="3">
        <f t="shared" ca="1" si="557"/>
        <v>79.732487645449837</v>
      </c>
      <c r="BA653" s="3">
        <f t="shared" ca="1" si="558"/>
        <v>1.4449339174915541</v>
      </c>
      <c r="BC653" s="3" t="str">
        <f t="shared" si="559"/>
        <v>1.35</v>
      </c>
      <c r="BD653" s="3" t="str">
        <f t="shared" si="560"/>
        <v>-</v>
      </c>
      <c r="BE653" s="3">
        <f t="shared" si="561"/>
        <v>0.22</v>
      </c>
      <c r="BF653" s="3">
        <f t="shared" ca="1" si="562"/>
        <v>79.732487645449837</v>
      </c>
      <c r="BG653" s="3">
        <f t="shared" ca="1" si="563"/>
        <v>0.86696035049493247</v>
      </c>
      <c r="BI653" s="3" t="str">
        <f t="shared" si="564"/>
        <v>1.35</v>
      </c>
      <c r="BJ653" s="3" t="str">
        <f t="shared" si="565"/>
        <v>-</v>
      </c>
      <c r="BK653" s="3">
        <f t="shared" si="566"/>
        <v>0.22</v>
      </c>
      <c r="BL653" s="3">
        <f t="shared" ca="1" si="567"/>
        <v>79.732487645449837</v>
      </c>
      <c r="BM653" s="3">
        <f t="shared" ca="1" si="568"/>
        <v>0.28898678349831081</v>
      </c>
    </row>
    <row r="654" spans="1:65" x14ac:dyDescent="0.3">
      <c r="A654" s="3" t="str">
        <f>'Forward collapse simulation'!B664</f>
        <v>1.35</v>
      </c>
      <c r="B654" s="3" t="str">
        <f>IF('Forward collapse simulation'!C664="","-",'Forward collapse simulation'!C664)</f>
        <v>-</v>
      </c>
      <c r="C654" s="3">
        <f>'Forward collapse simulation'!E664</f>
        <v>2.59</v>
      </c>
      <c r="D654" s="3">
        <f ca="1">'Forward collapse simulation'!AK664</f>
        <v>81.575406312025237</v>
      </c>
      <c r="E654" s="84">
        <f ca="1">'Forward collapse simulation'!AL664</f>
        <v>4.381703993579916</v>
      </c>
      <c r="G654" s="3" t="str">
        <f t="shared" si="519"/>
        <v>1.35</v>
      </c>
      <c r="H654" s="3" t="str">
        <f t="shared" si="520"/>
        <v>-</v>
      </c>
      <c r="I654" s="3">
        <f t="shared" si="521"/>
        <v>2.59</v>
      </c>
      <c r="J654" s="3">
        <f t="shared" ca="1" si="522"/>
        <v>81.575406312025237</v>
      </c>
      <c r="K654" s="3">
        <f t="shared" ca="1" si="523"/>
        <v>4.1626187939009203</v>
      </c>
      <c r="M654" s="3" t="str">
        <f t="shared" si="524"/>
        <v>1.35</v>
      </c>
      <c r="N654" s="3" t="str">
        <f t="shared" si="525"/>
        <v>-</v>
      </c>
      <c r="O654" s="3">
        <f t="shared" si="526"/>
        <v>2.59</v>
      </c>
      <c r="P654" s="3">
        <f t="shared" ca="1" si="527"/>
        <v>81.575406312025237</v>
      </c>
      <c r="Q654" s="3">
        <f t="shared" ca="1" si="528"/>
        <v>3.9435335942219245</v>
      </c>
      <c r="R654" s="85"/>
      <c r="S654" s="3" t="str">
        <f t="shared" si="529"/>
        <v>1.35</v>
      </c>
      <c r="T654" s="3" t="str">
        <f t="shared" si="530"/>
        <v>-</v>
      </c>
      <c r="U654" s="3">
        <f t="shared" si="531"/>
        <v>2.59</v>
      </c>
      <c r="V654" s="3">
        <f t="shared" ca="1" si="532"/>
        <v>81.575406312025237</v>
      </c>
      <c r="W654" s="3">
        <f t="shared" ca="1" si="533"/>
        <v>3.7244483945429283</v>
      </c>
      <c r="X654" s="85"/>
      <c r="Y654" s="3" t="str">
        <f t="shared" si="534"/>
        <v>1.35</v>
      </c>
      <c r="Z654" s="3" t="str">
        <f t="shared" si="535"/>
        <v>-</v>
      </c>
      <c r="AA654" s="3">
        <f t="shared" si="536"/>
        <v>2.59</v>
      </c>
      <c r="AB654" s="3">
        <f t="shared" ca="1" si="537"/>
        <v>81.575406312025237</v>
      </c>
      <c r="AC654" s="3">
        <f t="shared" ca="1" si="538"/>
        <v>3.505363194863933</v>
      </c>
      <c r="AE654" s="3" t="str">
        <f t="shared" si="539"/>
        <v>1.35</v>
      </c>
      <c r="AF654" s="3" t="str">
        <f t="shared" si="540"/>
        <v>-</v>
      </c>
      <c r="AG654" s="3">
        <f t="shared" si="541"/>
        <v>2.59</v>
      </c>
      <c r="AH654" s="3">
        <f t="shared" ca="1" si="542"/>
        <v>81.575406312025237</v>
      </c>
      <c r="AI654" s="3">
        <f t="shared" ca="1" si="543"/>
        <v>3.2862779951849372</v>
      </c>
      <c r="AK654" s="3" t="str">
        <f t="shared" si="544"/>
        <v>1.35</v>
      </c>
      <c r="AL654" s="3" t="str">
        <f t="shared" si="545"/>
        <v>-</v>
      </c>
      <c r="AM654" s="3">
        <f t="shared" si="546"/>
        <v>2.59</v>
      </c>
      <c r="AN654" s="3">
        <f t="shared" ca="1" si="547"/>
        <v>81.575406312025237</v>
      </c>
      <c r="AO654" s="3">
        <f t="shared" ca="1" si="548"/>
        <v>3.067192795505941</v>
      </c>
      <c r="AQ654" s="3" t="str">
        <f t="shared" si="549"/>
        <v>1.35</v>
      </c>
      <c r="AR654" s="3" t="str">
        <f t="shared" si="550"/>
        <v>-</v>
      </c>
      <c r="AS654" s="3">
        <f t="shared" si="551"/>
        <v>2.59</v>
      </c>
      <c r="AT654" s="3">
        <f t="shared" ca="1" si="552"/>
        <v>81.575406312025237</v>
      </c>
      <c r="AU654" s="3">
        <f t="shared" ca="1" si="553"/>
        <v>2.6290223961479495</v>
      </c>
      <c r="AW654" s="3" t="str">
        <f t="shared" si="554"/>
        <v>1.35</v>
      </c>
      <c r="AX654" s="3" t="str">
        <f t="shared" si="555"/>
        <v>-</v>
      </c>
      <c r="AY654" s="3">
        <f t="shared" si="556"/>
        <v>2.59</v>
      </c>
      <c r="AZ654" s="3">
        <f t="shared" ca="1" si="557"/>
        <v>81.575406312025237</v>
      </c>
      <c r="BA654" s="3">
        <f t="shared" ca="1" si="558"/>
        <v>2.190851996789958</v>
      </c>
      <c r="BC654" s="3" t="str">
        <f t="shared" si="559"/>
        <v>1.35</v>
      </c>
      <c r="BD654" s="3" t="str">
        <f t="shared" si="560"/>
        <v>-</v>
      </c>
      <c r="BE654" s="3">
        <f t="shared" si="561"/>
        <v>2.59</v>
      </c>
      <c r="BF654" s="3">
        <f t="shared" ca="1" si="562"/>
        <v>81.575406312025237</v>
      </c>
      <c r="BG654" s="3">
        <f t="shared" ca="1" si="563"/>
        <v>1.3145111980739748</v>
      </c>
      <c r="BI654" s="3" t="str">
        <f t="shared" si="564"/>
        <v>1.35</v>
      </c>
      <c r="BJ654" s="3" t="str">
        <f t="shared" si="565"/>
        <v>-</v>
      </c>
      <c r="BK654" s="3">
        <f t="shared" si="566"/>
        <v>2.59</v>
      </c>
      <c r="BL654" s="3">
        <f t="shared" ca="1" si="567"/>
        <v>81.575406312025237</v>
      </c>
      <c r="BM654" s="3">
        <f t="shared" ca="1" si="568"/>
        <v>0.43817039935799162</v>
      </c>
    </row>
    <row r="655" spans="1:65" x14ac:dyDescent="0.3">
      <c r="A655" s="3" t="str">
        <f>'Forward collapse simulation'!B665</f>
        <v>1.35</v>
      </c>
      <c r="B655" s="3" t="str">
        <f>IF('Forward collapse simulation'!C665="","-",'Forward collapse simulation'!C665)</f>
        <v>-</v>
      </c>
      <c r="C655" s="3">
        <f>'Forward collapse simulation'!E665</f>
        <v>10.42</v>
      </c>
      <c r="D655" s="3">
        <f ca="1">'Forward collapse simulation'!AK665</f>
        <v>84.437138656509902</v>
      </c>
      <c r="E655" s="84">
        <f ca="1">'Forward collapse simulation'!AL665</f>
        <v>5.1900078056422867</v>
      </c>
      <c r="G655" s="3" t="str">
        <f t="shared" si="519"/>
        <v>1.35</v>
      </c>
      <c r="H655" s="3" t="str">
        <f t="shared" si="520"/>
        <v>-</v>
      </c>
      <c r="I655" s="3">
        <f t="shared" si="521"/>
        <v>10.42</v>
      </c>
      <c r="J655" s="3">
        <f t="shared" ca="1" si="522"/>
        <v>84.437138656509902</v>
      </c>
      <c r="K655" s="3">
        <f t="shared" ca="1" si="523"/>
        <v>4.9305074153601725</v>
      </c>
      <c r="M655" s="3" t="str">
        <f t="shared" si="524"/>
        <v>1.35</v>
      </c>
      <c r="N655" s="3" t="str">
        <f t="shared" si="525"/>
        <v>-</v>
      </c>
      <c r="O655" s="3">
        <f t="shared" si="526"/>
        <v>10.42</v>
      </c>
      <c r="P655" s="3">
        <f t="shared" ca="1" si="527"/>
        <v>84.437138656509902</v>
      </c>
      <c r="Q655" s="3">
        <f t="shared" ca="1" si="528"/>
        <v>4.6710070250780582</v>
      </c>
      <c r="R655" s="85"/>
      <c r="S655" s="3" t="str">
        <f t="shared" si="529"/>
        <v>1.35</v>
      </c>
      <c r="T655" s="3" t="str">
        <f t="shared" si="530"/>
        <v>-</v>
      </c>
      <c r="U655" s="3">
        <f t="shared" si="531"/>
        <v>10.42</v>
      </c>
      <c r="V655" s="3">
        <f t="shared" ca="1" si="532"/>
        <v>84.437138656509902</v>
      </c>
      <c r="W655" s="3">
        <f t="shared" ca="1" si="533"/>
        <v>4.411506634795944</v>
      </c>
      <c r="X655" s="85"/>
      <c r="Y655" s="3" t="str">
        <f t="shared" si="534"/>
        <v>1.35</v>
      </c>
      <c r="Z655" s="3" t="str">
        <f t="shared" si="535"/>
        <v>-</v>
      </c>
      <c r="AA655" s="3">
        <f t="shared" si="536"/>
        <v>10.42</v>
      </c>
      <c r="AB655" s="3">
        <f t="shared" ca="1" si="537"/>
        <v>84.437138656509902</v>
      </c>
      <c r="AC655" s="3">
        <f t="shared" ca="1" si="538"/>
        <v>4.1520062445138297</v>
      </c>
      <c r="AE655" s="3" t="str">
        <f t="shared" si="539"/>
        <v>1.35</v>
      </c>
      <c r="AF655" s="3" t="str">
        <f t="shared" si="540"/>
        <v>-</v>
      </c>
      <c r="AG655" s="3">
        <f t="shared" si="541"/>
        <v>10.42</v>
      </c>
      <c r="AH655" s="3">
        <f t="shared" ca="1" si="542"/>
        <v>84.437138656509902</v>
      </c>
      <c r="AI655" s="3">
        <f t="shared" ca="1" si="543"/>
        <v>3.892505854231715</v>
      </c>
      <c r="AK655" s="3" t="str">
        <f t="shared" si="544"/>
        <v>1.35</v>
      </c>
      <c r="AL655" s="3" t="str">
        <f t="shared" si="545"/>
        <v>-</v>
      </c>
      <c r="AM655" s="3">
        <f t="shared" si="546"/>
        <v>10.42</v>
      </c>
      <c r="AN655" s="3">
        <f t="shared" ca="1" si="547"/>
        <v>84.437138656509902</v>
      </c>
      <c r="AO655" s="3">
        <f t="shared" ca="1" si="548"/>
        <v>3.6330054639496003</v>
      </c>
      <c r="AQ655" s="3" t="str">
        <f t="shared" si="549"/>
        <v>1.35</v>
      </c>
      <c r="AR655" s="3" t="str">
        <f t="shared" si="550"/>
        <v>-</v>
      </c>
      <c r="AS655" s="3">
        <f t="shared" si="551"/>
        <v>10.42</v>
      </c>
      <c r="AT655" s="3">
        <f t="shared" ca="1" si="552"/>
        <v>84.437138656509902</v>
      </c>
      <c r="AU655" s="3">
        <f t="shared" ca="1" si="553"/>
        <v>3.1140046833853718</v>
      </c>
      <c r="AW655" s="3" t="str">
        <f t="shared" si="554"/>
        <v>1.35</v>
      </c>
      <c r="AX655" s="3" t="str">
        <f t="shared" si="555"/>
        <v>-</v>
      </c>
      <c r="AY655" s="3">
        <f t="shared" si="556"/>
        <v>10.42</v>
      </c>
      <c r="AZ655" s="3">
        <f t="shared" ca="1" si="557"/>
        <v>84.437138656509902</v>
      </c>
      <c r="BA655" s="3">
        <f t="shared" ca="1" si="558"/>
        <v>2.5950039028211433</v>
      </c>
      <c r="BC655" s="3" t="str">
        <f t="shared" si="559"/>
        <v>1.35</v>
      </c>
      <c r="BD655" s="3" t="str">
        <f t="shared" si="560"/>
        <v>-</v>
      </c>
      <c r="BE655" s="3">
        <f t="shared" si="561"/>
        <v>10.42</v>
      </c>
      <c r="BF655" s="3">
        <f t="shared" ca="1" si="562"/>
        <v>84.437138656509902</v>
      </c>
      <c r="BG655" s="3">
        <f t="shared" ca="1" si="563"/>
        <v>1.5570023416926859</v>
      </c>
      <c r="BI655" s="3" t="str">
        <f t="shared" si="564"/>
        <v>1.35</v>
      </c>
      <c r="BJ655" s="3" t="str">
        <f t="shared" si="565"/>
        <v>-</v>
      </c>
      <c r="BK655" s="3">
        <f t="shared" si="566"/>
        <v>10.42</v>
      </c>
      <c r="BL655" s="3">
        <f t="shared" ca="1" si="567"/>
        <v>84.437138656509902</v>
      </c>
      <c r="BM655" s="3">
        <f t="shared" ca="1" si="568"/>
        <v>0.51900078056422871</v>
      </c>
    </row>
    <row r="656" spans="1:65" x14ac:dyDescent="0.3">
      <c r="A656" s="3" t="str">
        <f>'Forward collapse simulation'!B666</f>
        <v>1.35</v>
      </c>
      <c r="B656" s="3" t="str">
        <f>IF('Forward collapse simulation'!C666="","-",'Forward collapse simulation'!C666)</f>
        <v>-</v>
      </c>
      <c r="C656" s="3">
        <f>'Forward collapse simulation'!E666</f>
        <v>21.29</v>
      </c>
      <c r="D656" s="3">
        <f ca="1">'Forward collapse simulation'!AK666</f>
        <v>86.777980321933256</v>
      </c>
      <c r="E656" s="84">
        <f ca="1">'Forward collapse simulation'!AL666</f>
        <v>5.9785704070411301</v>
      </c>
      <c r="G656" s="3" t="str">
        <f t="shared" si="519"/>
        <v>1.35</v>
      </c>
      <c r="H656" s="3" t="str">
        <f t="shared" si="520"/>
        <v>-</v>
      </c>
      <c r="I656" s="3">
        <f t="shared" si="521"/>
        <v>21.29</v>
      </c>
      <c r="J656" s="3">
        <f t="shared" ca="1" si="522"/>
        <v>86.777980321933256</v>
      </c>
      <c r="K656" s="3">
        <f t="shared" ca="1" si="523"/>
        <v>5.6796418866890734</v>
      </c>
      <c r="M656" s="3" t="str">
        <f t="shared" si="524"/>
        <v>1.35</v>
      </c>
      <c r="N656" s="3" t="str">
        <f t="shared" si="525"/>
        <v>-</v>
      </c>
      <c r="O656" s="3">
        <f t="shared" si="526"/>
        <v>21.29</v>
      </c>
      <c r="P656" s="3">
        <f t="shared" ca="1" si="527"/>
        <v>86.777980321933256</v>
      </c>
      <c r="Q656" s="3">
        <f t="shared" ca="1" si="528"/>
        <v>5.3807133663370168</v>
      </c>
      <c r="R656" s="85"/>
      <c r="S656" s="3" t="str">
        <f t="shared" si="529"/>
        <v>1.35</v>
      </c>
      <c r="T656" s="3" t="str">
        <f t="shared" si="530"/>
        <v>-</v>
      </c>
      <c r="U656" s="3">
        <f t="shared" si="531"/>
        <v>21.29</v>
      </c>
      <c r="V656" s="3">
        <f t="shared" ca="1" si="532"/>
        <v>86.777980321933256</v>
      </c>
      <c r="W656" s="3">
        <f t="shared" ca="1" si="533"/>
        <v>5.0817848459849602</v>
      </c>
      <c r="X656" s="85"/>
      <c r="Y656" s="3" t="str">
        <f t="shared" si="534"/>
        <v>1.35</v>
      </c>
      <c r="Z656" s="3" t="str">
        <f t="shared" si="535"/>
        <v>-</v>
      </c>
      <c r="AA656" s="3">
        <f t="shared" si="536"/>
        <v>21.29</v>
      </c>
      <c r="AB656" s="3">
        <f t="shared" ca="1" si="537"/>
        <v>86.777980321933256</v>
      </c>
      <c r="AC656" s="3">
        <f t="shared" ca="1" si="538"/>
        <v>4.7828563256329044</v>
      </c>
      <c r="AE656" s="3" t="str">
        <f t="shared" si="539"/>
        <v>1.35</v>
      </c>
      <c r="AF656" s="3" t="str">
        <f t="shared" si="540"/>
        <v>-</v>
      </c>
      <c r="AG656" s="3">
        <f t="shared" si="541"/>
        <v>21.29</v>
      </c>
      <c r="AH656" s="3">
        <f t="shared" ca="1" si="542"/>
        <v>86.777980321933256</v>
      </c>
      <c r="AI656" s="3">
        <f t="shared" ca="1" si="543"/>
        <v>4.4839278052808478</v>
      </c>
      <c r="AK656" s="3" t="str">
        <f t="shared" si="544"/>
        <v>1.35</v>
      </c>
      <c r="AL656" s="3" t="str">
        <f t="shared" si="545"/>
        <v>-</v>
      </c>
      <c r="AM656" s="3">
        <f t="shared" si="546"/>
        <v>21.29</v>
      </c>
      <c r="AN656" s="3">
        <f t="shared" ca="1" si="547"/>
        <v>86.777980321933256</v>
      </c>
      <c r="AO656" s="3">
        <f t="shared" ca="1" si="548"/>
        <v>4.1849992849287911</v>
      </c>
      <c r="AQ656" s="3" t="str">
        <f t="shared" si="549"/>
        <v>1.35</v>
      </c>
      <c r="AR656" s="3" t="str">
        <f t="shared" si="550"/>
        <v>-</v>
      </c>
      <c r="AS656" s="3">
        <f t="shared" si="551"/>
        <v>21.29</v>
      </c>
      <c r="AT656" s="3">
        <f t="shared" ca="1" si="552"/>
        <v>86.777980321933256</v>
      </c>
      <c r="AU656" s="3">
        <f t="shared" ca="1" si="553"/>
        <v>3.5871422442246779</v>
      </c>
      <c r="AW656" s="3" t="str">
        <f t="shared" si="554"/>
        <v>1.35</v>
      </c>
      <c r="AX656" s="3" t="str">
        <f t="shared" si="555"/>
        <v>-</v>
      </c>
      <c r="AY656" s="3">
        <f t="shared" si="556"/>
        <v>21.29</v>
      </c>
      <c r="AZ656" s="3">
        <f t="shared" ca="1" si="557"/>
        <v>86.777980321933256</v>
      </c>
      <c r="BA656" s="3">
        <f t="shared" ca="1" si="558"/>
        <v>2.989285203520565</v>
      </c>
      <c r="BC656" s="3" t="str">
        <f t="shared" si="559"/>
        <v>1.35</v>
      </c>
      <c r="BD656" s="3" t="str">
        <f t="shared" si="560"/>
        <v>-</v>
      </c>
      <c r="BE656" s="3">
        <f t="shared" si="561"/>
        <v>21.29</v>
      </c>
      <c r="BF656" s="3">
        <f t="shared" ca="1" si="562"/>
        <v>86.777980321933256</v>
      </c>
      <c r="BG656" s="3">
        <f t="shared" ca="1" si="563"/>
        <v>1.7935711221123389</v>
      </c>
      <c r="BI656" s="3" t="str">
        <f t="shared" si="564"/>
        <v>1.35</v>
      </c>
      <c r="BJ656" s="3" t="str">
        <f t="shared" si="565"/>
        <v>-</v>
      </c>
      <c r="BK656" s="3">
        <f t="shared" si="566"/>
        <v>21.29</v>
      </c>
      <c r="BL656" s="3">
        <f t="shared" ca="1" si="567"/>
        <v>86.777980321933256</v>
      </c>
      <c r="BM656" s="3">
        <f t="shared" ca="1" si="568"/>
        <v>0.59785704070411305</v>
      </c>
    </row>
    <row r="657" spans="1:65" x14ac:dyDescent="0.3">
      <c r="A657" s="3" t="str">
        <f>'Forward collapse simulation'!B667</f>
        <v>1.35</v>
      </c>
      <c r="B657" s="3" t="str">
        <f>IF('Forward collapse simulation'!C667="","-",'Forward collapse simulation'!C667)</f>
        <v>-</v>
      </c>
      <c r="C657" s="3">
        <f>'Forward collapse simulation'!E667</f>
        <v>48.97</v>
      </c>
      <c r="D657" s="3">
        <f ca="1">'Forward collapse simulation'!AK667</f>
        <v>88.161838814661195</v>
      </c>
      <c r="E657" s="84">
        <f ca="1">'Forward collapse simulation'!AL667</f>
        <v>6.361178103608915</v>
      </c>
      <c r="G657" s="3" t="str">
        <f t="shared" si="519"/>
        <v>1.35</v>
      </c>
      <c r="H657" s="3" t="str">
        <f t="shared" si="520"/>
        <v>-</v>
      </c>
      <c r="I657" s="3">
        <f t="shared" si="521"/>
        <v>48.97</v>
      </c>
      <c r="J657" s="3">
        <f t="shared" ca="1" si="522"/>
        <v>88.161838814661195</v>
      </c>
      <c r="K657" s="3">
        <f t="shared" ca="1" si="523"/>
        <v>6.0431191984284691</v>
      </c>
      <c r="M657" s="3" t="str">
        <f t="shared" si="524"/>
        <v>1.35</v>
      </c>
      <c r="N657" s="3" t="str">
        <f t="shared" si="525"/>
        <v>-</v>
      </c>
      <c r="O657" s="3">
        <f t="shared" si="526"/>
        <v>48.97</v>
      </c>
      <c r="P657" s="3">
        <f t="shared" ca="1" si="527"/>
        <v>88.161838814661195</v>
      </c>
      <c r="Q657" s="3">
        <f t="shared" ca="1" si="528"/>
        <v>5.7250602932480232</v>
      </c>
      <c r="R657" s="85"/>
      <c r="S657" s="3" t="str">
        <f t="shared" si="529"/>
        <v>1.35</v>
      </c>
      <c r="T657" s="3" t="str">
        <f t="shared" si="530"/>
        <v>-</v>
      </c>
      <c r="U657" s="3">
        <f t="shared" si="531"/>
        <v>48.97</v>
      </c>
      <c r="V657" s="3">
        <f t="shared" ca="1" si="532"/>
        <v>88.161838814661195</v>
      </c>
      <c r="W657" s="3">
        <f t="shared" ca="1" si="533"/>
        <v>5.4070013880675774</v>
      </c>
      <c r="X657" s="85"/>
      <c r="Y657" s="3" t="str">
        <f t="shared" si="534"/>
        <v>1.35</v>
      </c>
      <c r="Z657" s="3" t="str">
        <f t="shared" si="535"/>
        <v>-</v>
      </c>
      <c r="AA657" s="3">
        <f t="shared" si="536"/>
        <v>48.97</v>
      </c>
      <c r="AB657" s="3">
        <f t="shared" ca="1" si="537"/>
        <v>88.161838814661195</v>
      </c>
      <c r="AC657" s="3">
        <f t="shared" ca="1" si="538"/>
        <v>5.0889424828871324</v>
      </c>
      <c r="AE657" s="3" t="str">
        <f t="shared" si="539"/>
        <v>1.35</v>
      </c>
      <c r="AF657" s="3" t="str">
        <f t="shared" si="540"/>
        <v>-</v>
      </c>
      <c r="AG657" s="3">
        <f t="shared" si="541"/>
        <v>48.97</v>
      </c>
      <c r="AH657" s="3">
        <f t="shared" ca="1" si="542"/>
        <v>88.161838814661195</v>
      </c>
      <c r="AI657" s="3">
        <f t="shared" ca="1" si="543"/>
        <v>4.7708835777066865</v>
      </c>
      <c r="AK657" s="3" t="str">
        <f t="shared" si="544"/>
        <v>1.35</v>
      </c>
      <c r="AL657" s="3" t="str">
        <f t="shared" si="545"/>
        <v>-</v>
      </c>
      <c r="AM657" s="3">
        <f t="shared" si="546"/>
        <v>48.97</v>
      </c>
      <c r="AN657" s="3">
        <f t="shared" ca="1" si="547"/>
        <v>88.161838814661195</v>
      </c>
      <c r="AO657" s="3">
        <f t="shared" ca="1" si="548"/>
        <v>4.4528246725262406</v>
      </c>
      <c r="AQ657" s="3" t="str">
        <f t="shared" si="549"/>
        <v>1.35</v>
      </c>
      <c r="AR657" s="3" t="str">
        <f t="shared" si="550"/>
        <v>-</v>
      </c>
      <c r="AS657" s="3">
        <f t="shared" si="551"/>
        <v>48.97</v>
      </c>
      <c r="AT657" s="3">
        <f t="shared" ca="1" si="552"/>
        <v>88.161838814661195</v>
      </c>
      <c r="AU657" s="3">
        <f t="shared" ca="1" si="553"/>
        <v>3.8167068621653488</v>
      </c>
      <c r="AW657" s="3" t="str">
        <f t="shared" si="554"/>
        <v>1.35</v>
      </c>
      <c r="AX657" s="3" t="str">
        <f t="shared" si="555"/>
        <v>-</v>
      </c>
      <c r="AY657" s="3">
        <f t="shared" si="556"/>
        <v>48.97</v>
      </c>
      <c r="AZ657" s="3">
        <f t="shared" ca="1" si="557"/>
        <v>88.161838814661195</v>
      </c>
      <c r="BA657" s="3">
        <f t="shared" ca="1" si="558"/>
        <v>3.1805890518044575</v>
      </c>
      <c r="BC657" s="3" t="str">
        <f t="shared" si="559"/>
        <v>1.35</v>
      </c>
      <c r="BD657" s="3" t="str">
        <f t="shared" si="560"/>
        <v>-</v>
      </c>
      <c r="BE657" s="3">
        <f t="shared" si="561"/>
        <v>48.97</v>
      </c>
      <c r="BF657" s="3">
        <f t="shared" ca="1" si="562"/>
        <v>88.161838814661195</v>
      </c>
      <c r="BG657" s="3">
        <f t="shared" ca="1" si="563"/>
        <v>1.9083534310826744</v>
      </c>
      <c r="BI657" s="3" t="str">
        <f t="shared" si="564"/>
        <v>1.35</v>
      </c>
      <c r="BJ657" s="3" t="str">
        <f t="shared" si="565"/>
        <v>-</v>
      </c>
      <c r="BK657" s="3">
        <f t="shared" si="566"/>
        <v>48.97</v>
      </c>
      <c r="BL657" s="3">
        <f t="shared" ca="1" si="567"/>
        <v>88.161838814661195</v>
      </c>
      <c r="BM657" s="3">
        <f t="shared" ca="1" si="568"/>
        <v>0.63611781036089154</v>
      </c>
    </row>
    <row r="658" spans="1:65" x14ac:dyDescent="0.3">
      <c r="A658" s="3" t="str">
        <f>'Forward collapse simulation'!B668</f>
        <v>1.35</v>
      </c>
      <c r="B658" s="3" t="str">
        <f>IF('Forward collapse simulation'!C668="","-",'Forward collapse simulation'!C668)</f>
        <v>-</v>
      </c>
      <c r="C658" s="3">
        <f>'Forward collapse simulation'!E668</f>
        <v>124.89</v>
      </c>
      <c r="D658" s="3">
        <f ca="1">'Forward collapse simulation'!AK668</f>
        <v>89.018031343971671</v>
      </c>
      <c r="E658" s="84">
        <f ca="1">'Forward collapse simulation'!AL668</f>
        <v>5.407544984847342</v>
      </c>
      <c r="G658" s="3" t="str">
        <f t="shared" si="519"/>
        <v>1.35</v>
      </c>
      <c r="H658" s="3" t="str">
        <f t="shared" si="520"/>
        <v>-</v>
      </c>
      <c r="I658" s="3">
        <f t="shared" si="521"/>
        <v>124.89</v>
      </c>
      <c r="J658" s="3">
        <f t="shared" ca="1" si="522"/>
        <v>89.018031343971671</v>
      </c>
      <c r="K658" s="3">
        <f t="shared" ca="1" si="523"/>
        <v>5.137167735604975</v>
      </c>
      <c r="M658" s="3" t="str">
        <f t="shared" si="524"/>
        <v>1.35</v>
      </c>
      <c r="N658" s="3" t="str">
        <f t="shared" si="525"/>
        <v>-</v>
      </c>
      <c r="O658" s="3">
        <f t="shared" si="526"/>
        <v>124.89</v>
      </c>
      <c r="P658" s="3">
        <f t="shared" ca="1" si="527"/>
        <v>89.018031343971671</v>
      </c>
      <c r="Q658" s="3">
        <f t="shared" ca="1" si="528"/>
        <v>4.8667904863626079</v>
      </c>
      <c r="R658" s="85"/>
      <c r="S658" s="3" t="str">
        <f t="shared" si="529"/>
        <v>1.35</v>
      </c>
      <c r="T658" s="3" t="str">
        <f t="shared" si="530"/>
        <v>-</v>
      </c>
      <c r="U658" s="3">
        <f t="shared" si="531"/>
        <v>124.89</v>
      </c>
      <c r="V658" s="3">
        <f t="shared" ca="1" si="532"/>
        <v>89.018031343971671</v>
      </c>
      <c r="W658" s="3">
        <f t="shared" ca="1" si="533"/>
        <v>4.5964132371202409</v>
      </c>
      <c r="X658" s="85"/>
      <c r="Y658" s="3" t="str">
        <f t="shared" si="534"/>
        <v>1.35</v>
      </c>
      <c r="Z658" s="3" t="str">
        <f t="shared" si="535"/>
        <v>-</v>
      </c>
      <c r="AA658" s="3">
        <f t="shared" si="536"/>
        <v>124.89</v>
      </c>
      <c r="AB658" s="3">
        <f t="shared" ca="1" si="537"/>
        <v>89.018031343971671</v>
      </c>
      <c r="AC658" s="3">
        <f t="shared" ca="1" si="538"/>
        <v>4.3260359878778738</v>
      </c>
      <c r="AE658" s="3" t="str">
        <f t="shared" si="539"/>
        <v>1.35</v>
      </c>
      <c r="AF658" s="3" t="str">
        <f t="shared" si="540"/>
        <v>-</v>
      </c>
      <c r="AG658" s="3">
        <f t="shared" si="541"/>
        <v>124.89</v>
      </c>
      <c r="AH658" s="3">
        <f t="shared" ca="1" si="542"/>
        <v>89.018031343971671</v>
      </c>
      <c r="AI658" s="3">
        <f t="shared" ca="1" si="543"/>
        <v>4.0556587386355067</v>
      </c>
      <c r="AK658" s="3" t="str">
        <f t="shared" si="544"/>
        <v>1.35</v>
      </c>
      <c r="AL658" s="3" t="str">
        <f t="shared" si="545"/>
        <v>-</v>
      </c>
      <c r="AM658" s="3">
        <f t="shared" si="546"/>
        <v>124.89</v>
      </c>
      <c r="AN658" s="3">
        <f t="shared" ca="1" si="547"/>
        <v>89.018031343971671</v>
      </c>
      <c r="AO658" s="3">
        <f t="shared" ca="1" si="548"/>
        <v>3.7852814893931392</v>
      </c>
      <c r="AQ658" s="3" t="str">
        <f t="shared" si="549"/>
        <v>1.35</v>
      </c>
      <c r="AR658" s="3" t="str">
        <f t="shared" si="550"/>
        <v>-</v>
      </c>
      <c r="AS658" s="3">
        <f t="shared" si="551"/>
        <v>124.89</v>
      </c>
      <c r="AT658" s="3">
        <f t="shared" ca="1" si="552"/>
        <v>89.018031343971671</v>
      </c>
      <c r="AU658" s="3">
        <f t="shared" ca="1" si="553"/>
        <v>3.2445269909084051</v>
      </c>
      <c r="AW658" s="3" t="str">
        <f t="shared" si="554"/>
        <v>1.35</v>
      </c>
      <c r="AX658" s="3" t="str">
        <f t="shared" si="555"/>
        <v>-</v>
      </c>
      <c r="AY658" s="3">
        <f t="shared" si="556"/>
        <v>124.89</v>
      </c>
      <c r="AZ658" s="3">
        <f t="shared" ca="1" si="557"/>
        <v>89.018031343971671</v>
      </c>
      <c r="BA658" s="3">
        <f t="shared" ca="1" si="558"/>
        <v>2.703772492423671</v>
      </c>
      <c r="BC658" s="3" t="str">
        <f t="shared" si="559"/>
        <v>1.35</v>
      </c>
      <c r="BD658" s="3" t="str">
        <f t="shared" si="560"/>
        <v>-</v>
      </c>
      <c r="BE658" s="3">
        <f t="shared" si="561"/>
        <v>124.89</v>
      </c>
      <c r="BF658" s="3">
        <f t="shared" ca="1" si="562"/>
        <v>89.018031343971671</v>
      </c>
      <c r="BG658" s="3">
        <f t="shared" ca="1" si="563"/>
        <v>1.6222634954542026</v>
      </c>
      <c r="BI658" s="3" t="str">
        <f t="shared" si="564"/>
        <v>1.35</v>
      </c>
      <c r="BJ658" s="3" t="str">
        <f t="shared" si="565"/>
        <v>-</v>
      </c>
      <c r="BK658" s="3">
        <f t="shared" si="566"/>
        <v>124.89</v>
      </c>
      <c r="BL658" s="3">
        <f t="shared" ca="1" si="567"/>
        <v>89.018031343971671</v>
      </c>
      <c r="BM658" s="3">
        <f t="shared" ca="1" si="568"/>
        <v>0.54075449848473423</v>
      </c>
    </row>
    <row r="659" spans="1:65" x14ac:dyDescent="0.3">
      <c r="A659" s="3" t="str">
        <f>'Forward collapse simulation'!B669</f>
        <v>1.35</v>
      </c>
      <c r="B659" s="3" t="str">
        <f>IF('Forward collapse simulation'!C669="","-",'Forward collapse simulation'!C669)</f>
        <v>-</v>
      </c>
      <c r="C659" s="3">
        <f>'Forward collapse simulation'!E669</f>
        <v>165</v>
      </c>
      <c r="D659" s="3">
        <f ca="1">'Forward collapse simulation'!AK669</f>
        <v>88.584434508758477</v>
      </c>
      <c r="E659" s="84">
        <f ca="1">'Forward collapse simulation'!AL669</f>
        <v>4.0703453845407926</v>
      </c>
      <c r="G659" s="3" t="str">
        <f t="shared" si="519"/>
        <v>1.35</v>
      </c>
      <c r="H659" s="3" t="str">
        <f t="shared" si="520"/>
        <v>-</v>
      </c>
      <c r="I659" s="3">
        <f t="shared" si="521"/>
        <v>165</v>
      </c>
      <c r="J659" s="3">
        <f t="shared" ca="1" si="522"/>
        <v>88.584434508758477</v>
      </c>
      <c r="K659" s="3">
        <f t="shared" ca="1" si="523"/>
        <v>3.8668281153137527</v>
      </c>
      <c r="M659" s="3" t="str">
        <f t="shared" si="524"/>
        <v>1.35</v>
      </c>
      <c r="N659" s="3" t="str">
        <f t="shared" si="525"/>
        <v>-</v>
      </c>
      <c r="O659" s="3">
        <f t="shared" si="526"/>
        <v>165</v>
      </c>
      <c r="P659" s="3">
        <f t="shared" ca="1" si="527"/>
        <v>88.584434508758477</v>
      </c>
      <c r="Q659" s="3">
        <f t="shared" ca="1" si="528"/>
        <v>3.6633108460867136</v>
      </c>
      <c r="R659" s="85"/>
      <c r="S659" s="3" t="str">
        <f t="shared" si="529"/>
        <v>1.35</v>
      </c>
      <c r="T659" s="3" t="str">
        <f t="shared" si="530"/>
        <v>-</v>
      </c>
      <c r="U659" s="3">
        <f t="shared" si="531"/>
        <v>165</v>
      </c>
      <c r="V659" s="3">
        <f t="shared" ca="1" si="532"/>
        <v>88.584434508758477</v>
      </c>
      <c r="W659" s="3">
        <f t="shared" ca="1" si="533"/>
        <v>3.4597935768596737</v>
      </c>
      <c r="X659" s="85"/>
      <c r="Y659" s="3" t="str">
        <f t="shared" si="534"/>
        <v>1.35</v>
      </c>
      <c r="Z659" s="3" t="str">
        <f t="shared" si="535"/>
        <v>-</v>
      </c>
      <c r="AA659" s="3">
        <f t="shared" si="536"/>
        <v>165</v>
      </c>
      <c r="AB659" s="3">
        <f t="shared" ca="1" si="537"/>
        <v>88.584434508758477</v>
      </c>
      <c r="AC659" s="3">
        <f t="shared" ca="1" si="538"/>
        <v>3.2562763076326342</v>
      </c>
      <c r="AE659" s="3" t="str">
        <f t="shared" si="539"/>
        <v>1.35</v>
      </c>
      <c r="AF659" s="3" t="str">
        <f t="shared" si="540"/>
        <v>-</v>
      </c>
      <c r="AG659" s="3">
        <f t="shared" si="541"/>
        <v>165</v>
      </c>
      <c r="AH659" s="3">
        <f t="shared" ca="1" si="542"/>
        <v>88.584434508758477</v>
      </c>
      <c r="AI659" s="3">
        <f t="shared" ca="1" si="543"/>
        <v>3.0527590384055943</v>
      </c>
      <c r="AK659" s="3" t="str">
        <f t="shared" si="544"/>
        <v>1.35</v>
      </c>
      <c r="AL659" s="3" t="str">
        <f t="shared" si="545"/>
        <v>-</v>
      </c>
      <c r="AM659" s="3">
        <f t="shared" si="546"/>
        <v>165</v>
      </c>
      <c r="AN659" s="3">
        <f t="shared" ca="1" si="547"/>
        <v>88.584434508758477</v>
      </c>
      <c r="AO659" s="3">
        <f t="shared" ca="1" si="548"/>
        <v>2.8492417691785548</v>
      </c>
      <c r="AQ659" s="3" t="str">
        <f t="shared" si="549"/>
        <v>1.35</v>
      </c>
      <c r="AR659" s="3" t="str">
        <f t="shared" si="550"/>
        <v>-</v>
      </c>
      <c r="AS659" s="3">
        <f t="shared" si="551"/>
        <v>165</v>
      </c>
      <c r="AT659" s="3">
        <f t="shared" ca="1" si="552"/>
        <v>88.584434508758477</v>
      </c>
      <c r="AU659" s="3">
        <f t="shared" ca="1" si="553"/>
        <v>2.4422072307244753</v>
      </c>
      <c r="AW659" s="3" t="str">
        <f t="shared" si="554"/>
        <v>1.35</v>
      </c>
      <c r="AX659" s="3" t="str">
        <f t="shared" si="555"/>
        <v>-</v>
      </c>
      <c r="AY659" s="3">
        <f t="shared" si="556"/>
        <v>165</v>
      </c>
      <c r="AZ659" s="3">
        <f t="shared" ca="1" si="557"/>
        <v>88.584434508758477</v>
      </c>
      <c r="BA659" s="3">
        <f t="shared" ca="1" si="558"/>
        <v>2.0351726922703963</v>
      </c>
      <c r="BC659" s="3" t="str">
        <f t="shared" si="559"/>
        <v>1.35</v>
      </c>
      <c r="BD659" s="3" t="str">
        <f t="shared" si="560"/>
        <v>-</v>
      </c>
      <c r="BE659" s="3">
        <f t="shared" si="561"/>
        <v>165</v>
      </c>
      <c r="BF659" s="3">
        <f t="shared" ca="1" si="562"/>
        <v>88.584434508758477</v>
      </c>
      <c r="BG659" s="3">
        <f t="shared" ca="1" si="563"/>
        <v>1.2211036153622377</v>
      </c>
      <c r="BI659" s="3" t="str">
        <f t="shared" si="564"/>
        <v>1.35</v>
      </c>
      <c r="BJ659" s="3" t="str">
        <f t="shared" si="565"/>
        <v>-</v>
      </c>
      <c r="BK659" s="3">
        <f t="shared" si="566"/>
        <v>165</v>
      </c>
      <c r="BL659" s="3">
        <f t="shared" ca="1" si="567"/>
        <v>88.584434508758477</v>
      </c>
      <c r="BM659" s="3">
        <f t="shared" ca="1" si="568"/>
        <v>0.40703453845407928</v>
      </c>
    </row>
    <row r="660" spans="1:65" x14ac:dyDescent="0.3">
      <c r="A660" s="3" t="str">
        <f>'Forward collapse simulation'!B670</f>
        <v>1.35</v>
      </c>
      <c r="B660" s="3" t="str">
        <f>IF('Forward collapse simulation'!C670="","-",'Forward collapse simulation'!C670)</f>
        <v>-</v>
      </c>
      <c r="C660" s="3">
        <f>'Forward collapse simulation'!E670</f>
        <v>183.31</v>
      </c>
      <c r="D660" s="3">
        <f ca="1">'Forward collapse simulation'!AK670</f>
        <v>86.98974033472841</v>
      </c>
      <c r="E660" s="84">
        <f ca="1">'Forward collapse simulation'!AL670</f>
        <v>3.6223230389060315</v>
      </c>
      <c r="G660" s="3" t="str">
        <f t="shared" si="519"/>
        <v>1.35</v>
      </c>
      <c r="H660" s="3" t="str">
        <f t="shared" si="520"/>
        <v>-</v>
      </c>
      <c r="I660" s="3">
        <f t="shared" si="521"/>
        <v>183.31</v>
      </c>
      <c r="J660" s="3">
        <f t="shared" ca="1" si="522"/>
        <v>86.98974033472841</v>
      </c>
      <c r="K660" s="3">
        <f t="shared" ca="1" si="523"/>
        <v>3.4412068869607295</v>
      </c>
      <c r="M660" s="3" t="str">
        <f t="shared" si="524"/>
        <v>1.35</v>
      </c>
      <c r="N660" s="3" t="str">
        <f t="shared" si="525"/>
        <v>-</v>
      </c>
      <c r="O660" s="3">
        <f t="shared" si="526"/>
        <v>183.31</v>
      </c>
      <c r="P660" s="3">
        <f t="shared" ca="1" si="527"/>
        <v>86.98974033472841</v>
      </c>
      <c r="Q660" s="3">
        <f t="shared" ca="1" si="528"/>
        <v>3.2600907350154285</v>
      </c>
      <c r="R660" s="85"/>
      <c r="S660" s="3" t="str">
        <f t="shared" si="529"/>
        <v>1.35</v>
      </c>
      <c r="T660" s="3" t="str">
        <f t="shared" si="530"/>
        <v>-</v>
      </c>
      <c r="U660" s="3">
        <f t="shared" si="531"/>
        <v>183.31</v>
      </c>
      <c r="V660" s="3">
        <f t="shared" ca="1" si="532"/>
        <v>86.98974033472841</v>
      </c>
      <c r="W660" s="3">
        <f t="shared" ca="1" si="533"/>
        <v>3.0789745830701265</v>
      </c>
      <c r="X660" s="85"/>
      <c r="Y660" s="3" t="str">
        <f t="shared" si="534"/>
        <v>1.35</v>
      </c>
      <c r="Z660" s="3" t="str">
        <f t="shared" si="535"/>
        <v>-</v>
      </c>
      <c r="AA660" s="3">
        <f t="shared" si="536"/>
        <v>183.31</v>
      </c>
      <c r="AB660" s="3">
        <f t="shared" ca="1" si="537"/>
        <v>86.98974033472841</v>
      </c>
      <c r="AC660" s="3">
        <f t="shared" ca="1" si="538"/>
        <v>2.8978584311248254</v>
      </c>
      <c r="AE660" s="3" t="str">
        <f t="shared" si="539"/>
        <v>1.35</v>
      </c>
      <c r="AF660" s="3" t="str">
        <f t="shared" si="540"/>
        <v>-</v>
      </c>
      <c r="AG660" s="3">
        <f t="shared" si="541"/>
        <v>183.31</v>
      </c>
      <c r="AH660" s="3">
        <f t="shared" ca="1" si="542"/>
        <v>86.98974033472841</v>
      </c>
      <c r="AI660" s="3">
        <f t="shared" ca="1" si="543"/>
        <v>2.7167422791795235</v>
      </c>
      <c r="AK660" s="3" t="str">
        <f t="shared" si="544"/>
        <v>1.35</v>
      </c>
      <c r="AL660" s="3" t="str">
        <f t="shared" si="545"/>
        <v>-</v>
      </c>
      <c r="AM660" s="3">
        <f t="shared" si="546"/>
        <v>183.31</v>
      </c>
      <c r="AN660" s="3">
        <f t="shared" ca="1" si="547"/>
        <v>86.98974033472841</v>
      </c>
      <c r="AO660" s="3">
        <f t="shared" ca="1" si="548"/>
        <v>2.535626127234222</v>
      </c>
      <c r="AQ660" s="3" t="str">
        <f t="shared" si="549"/>
        <v>1.35</v>
      </c>
      <c r="AR660" s="3" t="str">
        <f t="shared" si="550"/>
        <v>-</v>
      </c>
      <c r="AS660" s="3">
        <f t="shared" si="551"/>
        <v>183.31</v>
      </c>
      <c r="AT660" s="3">
        <f t="shared" ca="1" si="552"/>
        <v>86.98974033472841</v>
      </c>
      <c r="AU660" s="3">
        <f t="shared" ca="1" si="553"/>
        <v>2.173393823343619</v>
      </c>
      <c r="AW660" s="3" t="str">
        <f t="shared" si="554"/>
        <v>1.35</v>
      </c>
      <c r="AX660" s="3" t="str">
        <f t="shared" si="555"/>
        <v>-</v>
      </c>
      <c r="AY660" s="3">
        <f t="shared" si="556"/>
        <v>183.31</v>
      </c>
      <c r="AZ660" s="3">
        <f t="shared" ca="1" si="557"/>
        <v>86.98974033472841</v>
      </c>
      <c r="BA660" s="3">
        <f t="shared" ca="1" si="558"/>
        <v>1.8111615194530157</v>
      </c>
      <c r="BC660" s="3" t="str">
        <f t="shared" si="559"/>
        <v>1.35</v>
      </c>
      <c r="BD660" s="3" t="str">
        <f t="shared" si="560"/>
        <v>-</v>
      </c>
      <c r="BE660" s="3">
        <f t="shared" si="561"/>
        <v>183.31</v>
      </c>
      <c r="BF660" s="3">
        <f t="shared" ca="1" si="562"/>
        <v>86.98974033472841</v>
      </c>
      <c r="BG660" s="3">
        <f t="shared" ca="1" si="563"/>
        <v>1.0866969116718095</v>
      </c>
      <c r="BI660" s="3" t="str">
        <f t="shared" si="564"/>
        <v>1.35</v>
      </c>
      <c r="BJ660" s="3" t="str">
        <f t="shared" si="565"/>
        <v>-</v>
      </c>
      <c r="BK660" s="3">
        <f t="shared" si="566"/>
        <v>183.31</v>
      </c>
      <c r="BL660" s="3">
        <f t="shared" ca="1" si="567"/>
        <v>86.98974033472841</v>
      </c>
      <c r="BM660" s="3">
        <f t="shared" ca="1" si="568"/>
        <v>0.36223230389060318</v>
      </c>
    </row>
    <row r="661" spans="1:65" x14ac:dyDescent="0.3">
      <c r="A661" s="3" t="str">
        <f>'Forward collapse simulation'!B671</f>
        <v>1.35</v>
      </c>
      <c r="B661" s="3" t="str">
        <f>IF('Forward collapse simulation'!C671="","-",'Forward collapse simulation'!C671)</f>
        <v>-</v>
      </c>
      <c r="C661" s="3">
        <f>'Forward collapse simulation'!E671</f>
        <v>185.51</v>
      </c>
      <c r="D661" s="3">
        <f ca="1">'Forward collapse simulation'!AK671</f>
        <v>86.849887831031651</v>
      </c>
      <c r="E661" s="84">
        <f ca="1">'Forward collapse simulation'!AL671</f>
        <v>2.6521985866237805</v>
      </c>
      <c r="G661" s="3" t="str">
        <f t="shared" si="519"/>
        <v>1.35</v>
      </c>
      <c r="H661" s="3" t="str">
        <f t="shared" si="520"/>
        <v>-</v>
      </c>
      <c r="I661" s="3">
        <f t="shared" si="521"/>
        <v>185.51</v>
      </c>
      <c r="J661" s="3">
        <f t="shared" ca="1" si="522"/>
        <v>86.849887831031651</v>
      </c>
      <c r="K661" s="3">
        <f t="shared" ca="1" si="523"/>
        <v>2.5195886572925912</v>
      </c>
      <c r="M661" s="3" t="str">
        <f t="shared" si="524"/>
        <v>1.35</v>
      </c>
      <c r="N661" s="3" t="str">
        <f t="shared" si="525"/>
        <v>-</v>
      </c>
      <c r="O661" s="3">
        <f t="shared" si="526"/>
        <v>185.51</v>
      </c>
      <c r="P661" s="3">
        <f t="shared" ca="1" si="527"/>
        <v>86.849887831031651</v>
      </c>
      <c r="Q661" s="3">
        <f t="shared" ca="1" si="528"/>
        <v>2.3869787279614023</v>
      </c>
      <c r="R661" s="85"/>
      <c r="S661" s="3" t="str">
        <f t="shared" si="529"/>
        <v>1.35</v>
      </c>
      <c r="T661" s="3" t="str">
        <f t="shared" si="530"/>
        <v>-</v>
      </c>
      <c r="U661" s="3">
        <f t="shared" si="531"/>
        <v>185.51</v>
      </c>
      <c r="V661" s="3">
        <f t="shared" ca="1" si="532"/>
        <v>86.849887831031651</v>
      </c>
      <c r="W661" s="3">
        <f t="shared" ca="1" si="533"/>
        <v>2.2543687986302134</v>
      </c>
      <c r="X661" s="85"/>
      <c r="Y661" s="3" t="str">
        <f t="shared" si="534"/>
        <v>1.35</v>
      </c>
      <c r="Z661" s="3" t="str">
        <f t="shared" si="535"/>
        <v>-</v>
      </c>
      <c r="AA661" s="3">
        <f t="shared" si="536"/>
        <v>185.51</v>
      </c>
      <c r="AB661" s="3">
        <f t="shared" ca="1" si="537"/>
        <v>86.849887831031651</v>
      </c>
      <c r="AC661" s="3">
        <f t="shared" ca="1" si="538"/>
        <v>2.1217588692990246</v>
      </c>
      <c r="AE661" s="3" t="str">
        <f t="shared" si="539"/>
        <v>1.35</v>
      </c>
      <c r="AF661" s="3" t="str">
        <f t="shared" si="540"/>
        <v>-</v>
      </c>
      <c r="AG661" s="3">
        <f t="shared" si="541"/>
        <v>185.51</v>
      </c>
      <c r="AH661" s="3">
        <f t="shared" ca="1" si="542"/>
        <v>86.849887831031651</v>
      </c>
      <c r="AI661" s="3">
        <f t="shared" ca="1" si="543"/>
        <v>1.9891489399678353</v>
      </c>
      <c r="AK661" s="3" t="str">
        <f t="shared" si="544"/>
        <v>1.35</v>
      </c>
      <c r="AL661" s="3" t="str">
        <f t="shared" si="545"/>
        <v>-</v>
      </c>
      <c r="AM661" s="3">
        <f t="shared" si="546"/>
        <v>185.51</v>
      </c>
      <c r="AN661" s="3">
        <f t="shared" ca="1" si="547"/>
        <v>86.849887831031651</v>
      </c>
      <c r="AO661" s="3">
        <f t="shared" ca="1" si="548"/>
        <v>1.8565390106366462</v>
      </c>
      <c r="AQ661" s="3" t="str">
        <f t="shared" si="549"/>
        <v>1.35</v>
      </c>
      <c r="AR661" s="3" t="str">
        <f t="shared" si="550"/>
        <v>-</v>
      </c>
      <c r="AS661" s="3">
        <f t="shared" si="551"/>
        <v>185.51</v>
      </c>
      <c r="AT661" s="3">
        <f t="shared" ca="1" si="552"/>
        <v>86.849887831031651</v>
      </c>
      <c r="AU661" s="3">
        <f t="shared" ca="1" si="553"/>
        <v>1.5913191519742682</v>
      </c>
      <c r="AW661" s="3" t="str">
        <f t="shared" si="554"/>
        <v>1.35</v>
      </c>
      <c r="AX661" s="3" t="str">
        <f t="shared" si="555"/>
        <v>-</v>
      </c>
      <c r="AY661" s="3">
        <f t="shared" si="556"/>
        <v>185.51</v>
      </c>
      <c r="AZ661" s="3">
        <f t="shared" ca="1" si="557"/>
        <v>86.849887831031651</v>
      </c>
      <c r="BA661" s="3">
        <f t="shared" ca="1" si="558"/>
        <v>1.3260992933118902</v>
      </c>
      <c r="BC661" s="3" t="str">
        <f t="shared" si="559"/>
        <v>1.35</v>
      </c>
      <c r="BD661" s="3" t="str">
        <f t="shared" si="560"/>
        <v>-</v>
      </c>
      <c r="BE661" s="3">
        <f t="shared" si="561"/>
        <v>185.51</v>
      </c>
      <c r="BF661" s="3">
        <f t="shared" ca="1" si="562"/>
        <v>86.849887831031651</v>
      </c>
      <c r="BG661" s="3">
        <f t="shared" ca="1" si="563"/>
        <v>0.7956595759871341</v>
      </c>
      <c r="BI661" s="3" t="str">
        <f t="shared" si="564"/>
        <v>1.35</v>
      </c>
      <c r="BJ661" s="3" t="str">
        <f t="shared" si="565"/>
        <v>-</v>
      </c>
      <c r="BK661" s="3">
        <f t="shared" si="566"/>
        <v>185.51</v>
      </c>
      <c r="BL661" s="3">
        <f t="shared" ca="1" si="567"/>
        <v>86.849887831031651</v>
      </c>
      <c r="BM661" s="3">
        <f t="shared" ca="1" si="568"/>
        <v>0.26521985866237807</v>
      </c>
    </row>
    <row r="662" spans="1:65" x14ac:dyDescent="0.3">
      <c r="A662" s="3" t="str">
        <f>'Forward collapse simulation'!B672</f>
        <v>1.35</v>
      </c>
      <c r="B662" s="3" t="str">
        <f>IF('Forward collapse simulation'!C672="","-",'Forward collapse simulation'!C672)</f>
        <v>-</v>
      </c>
      <c r="C662" s="3">
        <f>'Forward collapse simulation'!E672</f>
        <v>193.68</v>
      </c>
      <c r="D662" s="3">
        <f>'Forward collapse simulation'!AK672</f>
        <v>-33.76</v>
      </c>
      <c r="E662" s="84">
        <f>'Forward collapse simulation'!AL672</f>
        <v>0.23400000000000001</v>
      </c>
      <c r="G662" s="3" t="str">
        <f t="shared" si="519"/>
        <v>1.35</v>
      </c>
      <c r="H662" s="3" t="str">
        <f t="shared" si="520"/>
        <v>-</v>
      </c>
      <c r="I662" s="3">
        <f t="shared" si="521"/>
        <v>193.68</v>
      </c>
      <c r="J662" s="3">
        <f t="shared" si="522"/>
        <v>-33.76</v>
      </c>
      <c r="K662" s="3">
        <f t="shared" si="523"/>
        <v>0.2223</v>
      </c>
      <c r="M662" s="3" t="str">
        <f t="shared" si="524"/>
        <v>1.35</v>
      </c>
      <c r="N662" s="3" t="str">
        <f t="shared" si="525"/>
        <v>-</v>
      </c>
      <c r="O662" s="3">
        <f t="shared" si="526"/>
        <v>193.68</v>
      </c>
      <c r="P662" s="3">
        <f t="shared" si="527"/>
        <v>-33.76</v>
      </c>
      <c r="Q662" s="3">
        <f t="shared" si="528"/>
        <v>0.21060000000000001</v>
      </c>
      <c r="R662" s="85"/>
      <c r="S662" s="3" t="str">
        <f t="shared" si="529"/>
        <v>1.35</v>
      </c>
      <c r="T662" s="3" t="str">
        <f t="shared" si="530"/>
        <v>-</v>
      </c>
      <c r="U662" s="3">
        <f t="shared" si="531"/>
        <v>193.68</v>
      </c>
      <c r="V662" s="3">
        <f t="shared" si="532"/>
        <v>-33.76</v>
      </c>
      <c r="W662" s="3">
        <f t="shared" si="533"/>
        <v>0.19889999999999999</v>
      </c>
      <c r="X662" s="85"/>
      <c r="Y662" s="3" t="str">
        <f t="shared" si="534"/>
        <v>1.35</v>
      </c>
      <c r="Z662" s="3" t="str">
        <f t="shared" si="535"/>
        <v>-</v>
      </c>
      <c r="AA662" s="3">
        <f t="shared" si="536"/>
        <v>193.68</v>
      </c>
      <c r="AB662" s="3">
        <f t="shared" si="537"/>
        <v>-33.76</v>
      </c>
      <c r="AC662" s="3">
        <f t="shared" si="538"/>
        <v>0.18720000000000003</v>
      </c>
      <c r="AE662" s="3" t="str">
        <f t="shared" si="539"/>
        <v>1.35</v>
      </c>
      <c r="AF662" s="3" t="str">
        <f t="shared" si="540"/>
        <v>-</v>
      </c>
      <c r="AG662" s="3">
        <f t="shared" si="541"/>
        <v>193.68</v>
      </c>
      <c r="AH662" s="3">
        <f t="shared" si="542"/>
        <v>-33.76</v>
      </c>
      <c r="AI662" s="3">
        <f t="shared" si="543"/>
        <v>0.17550000000000002</v>
      </c>
      <c r="AK662" s="3" t="str">
        <f t="shared" si="544"/>
        <v>1.35</v>
      </c>
      <c r="AL662" s="3" t="str">
        <f t="shared" si="545"/>
        <v>-</v>
      </c>
      <c r="AM662" s="3">
        <f t="shared" si="546"/>
        <v>193.68</v>
      </c>
      <c r="AN662" s="3">
        <f t="shared" si="547"/>
        <v>-33.76</v>
      </c>
      <c r="AO662" s="3">
        <f t="shared" si="548"/>
        <v>0.1638</v>
      </c>
      <c r="AQ662" s="3" t="str">
        <f t="shared" si="549"/>
        <v>1.35</v>
      </c>
      <c r="AR662" s="3" t="str">
        <f t="shared" si="550"/>
        <v>-</v>
      </c>
      <c r="AS662" s="3">
        <f t="shared" si="551"/>
        <v>193.68</v>
      </c>
      <c r="AT662" s="3">
        <f t="shared" si="552"/>
        <v>-33.76</v>
      </c>
      <c r="AU662" s="3">
        <f t="shared" si="553"/>
        <v>0.1404</v>
      </c>
      <c r="AW662" s="3" t="str">
        <f t="shared" si="554"/>
        <v>1.35</v>
      </c>
      <c r="AX662" s="3" t="str">
        <f t="shared" si="555"/>
        <v>-</v>
      </c>
      <c r="AY662" s="3">
        <f t="shared" si="556"/>
        <v>193.68</v>
      </c>
      <c r="AZ662" s="3">
        <f t="shared" si="557"/>
        <v>-33.76</v>
      </c>
      <c r="BA662" s="3">
        <f t="shared" si="558"/>
        <v>0.11700000000000001</v>
      </c>
      <c r="BC662" s="3" t="str">
        <f t="shared" si="559"/>
        <v>1.35</v>
      </c>
      <c r="BD662" s="3" t="str">
        <f t="shared" si="560"/>
        <v>-</v>
      </c>
      <c r="BE662" s="3">
        <f t="shared" si="561"/>
        <v>193.68</v>
      </c>
      <c r="BF662" s="3">
        <f t="shared" si="562"/>
        <v>-33.76</v>
      </c>
      <c r="BG662" s="3">
        <f t="shared" si="563"/>
        <v>7.0199999999999999E-2</v>
      </c>
      <c r="BI662" s="3" t="str">
        <f t="shared" si="564"/>
        <v>1.35</v>
      </c>
      <c r="BJ662" s="3" t="str">
        <f t="shared" si="565"/>
        <v>-</v>
      </c>
      <c r="BK662" s="3">
        <f t="shared" si="566"/>
        <v>193.68</v>
      </c>
      <c r="BL662" s="3">
        <f t="shared" si="567"/>
        <v>-33.76</v>
      </c>
      <c r="BM662" s="3">
        <f t="shared" si="568"/>
        <v>2.3400000000000004E-2</v>
      </c>
    </row>
    <row r="663" spans="1:65" x14ac:dyDescent="0.3">
      <c r="A663" s="3" t="str">
        <f>'Forward collapse simulation'!B673</f>
        <v>1.35</v>
      </c>
      <c r="B663" s="3" t="str">
        <f>IF('Forward collapse simulation'!C673="","-",'Forward collapse simulation'!C673)</f>
        <v>-</v>
      </c>
      <c r="C663" s="3">
        <f>'Forward collapse simulation'!E673</f>
        <v>195.85</v>
      </c>
      <c r="D663" s="3">
        <f>'Forward collapse simulation'!AK673</f>
        <v>-55.04</v>
      </c>
      <c r="E663" s="84">
        <f>'Forward collapse simulation'!AL673</f>
        <v>0.83099999999999996</v>
      </c>
      <c r="G663" s="3" t="str">
        <f t="shared" si="519"/>
        <v>1.35</v>
      </c>
      <c r="H663" s="3" t="str">
        <f t="shared" si="520"/>
        <v>-</v>
      </c>
      <c r="I663" s="3">
        <f t="shared" si="521"/>
        <v>195.85</v>
      </c>
      <c r="J663" s="3">
        <f t="shared" si="522"/>
        <v>-55.04</v>
      </c>
      <c r="K663" s="3">
        <f t="shared" si="523"/>
        <v>0.78944999999999987</v>
      </c>
      <c r="M663" s="3" t="str">
        <f t="shared" si="524"/>
        <v>1.35</v>
      </c>
      <c r="N663" s="3" t="str">
        <f t="shared" si="525"/>
        <v>-</v>
      </c>
      <c r="O663" s="3">
        <f t="shared" si="526"/>
        <v>195.85</v>
      </c>
      <c r="P663" s="3">
        <f t="shared" si="527"/>
        <v>-55.04</v>
      </c>
      <c r="Q663" s="3">
        <f t="shared" si="528"/>
        <v>0.74790000000000001</v>
      </c>
      <c r="R663" s="85"/>
      <c r="S663" s="3" t="str">
        <f t="shared" si="529"/>
        <v>1.35</v>
      </c>
      <c r="T663" s="3" t="str">
        <f t="shared" si="530"/>
        <v>-</v>
      </c>
      <c r="U663" s="3">
        <f t="shared" si="531"/>
        <v>195.85</v>
      </c>
      <c r="V663" s="3">
        <f t="shared" si="532"/>
        <v>-55.04</v>
      </c>
      <c r="W663" s="3">
        <f t="shared" si="533"/>
        <v>0.70634999999999992</v>
      </c>
      <c r="X663" s="85"/>
      <c r="Y663" s="3" t="str">
        <f t="shared" si="534"/>
        <v>1.35</v>
      </c>
      <c r="Z663" s="3" t="str">
        <f t="shared" si="535"/>
        <v>-</v>
      </c>
      <c r="AA663" s="3">
        <f t="shared" si="536"/>
        <v>195.85</v>
      </c>
      <c r="AB663" s="3">
        <f t="shared" si="537"/>
        <v>-55.04</v>
      </c>
      <c r="AC663" s="3">
        <f t="shared" si="538"/>
        <v>0.66480000000000006</v>
      </c>
      <c r="AE663" s="3" t="str">
        <f t="shared" si="539"/>
        <v>1.35</v>
      </c>
      <c r="AF663" s="3" t="str">
        <f t="shared" si="540"/>
        <v>-</v>
      </c>
      <c r="AG663" s="3">
        <f t="shared" si="541"/>
        <v>195.85</v>
      </c>
      <c r="AH663" s="3">
        <f t="shared" si="542"/>
        <v>-55.04</v>
      </c>
      <c r="AI663" s="3">
        <f t="shared" si="543"/>
        <v>0.62324999999999997</v>
      </c>
      <c r="AK663" s="3" t="str">
        <f t="shared" si="544"/>
        <v>1.35</v>
      </c>
      <c r="AL663" s="3" t="str">
        <f t="shared" si="545"/>
        <v>-</v>
      </c>
      <c r="AM663" s="3">
        <f t="shared" si="546"/>
        <v>195.85</v>
      </c>
      <c r="AN663" s="3">
        <f t="shared" si="547"/>
        <v>-55.04</v>
      </c>
      <c r="AO663" s="3">
        <f t="shared" si="548"/>
        <v>0.58169999999999988</v>
      </c>
      <c r="AQ663" s="3" t="str">
        <f t="shared" si="549"/>
        <v>1.35</v>
      </c>
      <c r="AR663" s="3" t="str">
        <f t="shared" si="550"/>
        <v>-</v>
      </c>
      <c r="AS663" s="3">
        <f t="shared" si="551"/>
        <v>195.85</v>
      </c>
      <c r="AT663" s="3">
        <f t="shared" si="552"/>
        <v>-55.04</v>
      </c>
      <c r="AU663" s="3">
        <f t="shared" si="553"/>
        <v>0.49859999999999993</v>
      </c>
      <c r="AW663" s="3" t="str">
        <f t="shared" si="554"/>
        <v>1.35</v>
      </c>
      <c r="AX663" s="3" t="str">
        <f t="shared" si="555"/>
        <v>-</v>
      </c>
      <c r="AY663" s="3">
        <f t="shared" si="556"/>
        <v>195.85</v>
      </c>
      <c r="AZ663" s="3">
        <f t="shared" si="557"/>
        <v>-55.04</v>
      </c>
      <c r="BA663" s="3">
        <f t="shared" si="558"/>
        <v>0.41549999999999998</v>
      </c>
      <c r="BC663" s="3" t="str">
        <f t="shared" si="559"/>
        <v>1.35</v>
      </c>
      <c r="BD663" s="3" t="str">
        <f t="shared" si="560"/>
        <v>-</v>
      </c>
      <c r="BE663" s="3">
        <f t="shared" si="561"/>
        <v>195.85</v>
      </c>
      <c r="BF663" s="3">
        <f t="shared" si="562"/>
        <v>-55.04</v>
      </c>
      <c r="BG663" s="3">
        <f t="shared" si="563"/>
        <v>0.24929999999999997</v>
      </c>
      <c r="BI663" s="3" t="str">
        <f t="shared" si="564"/>
        <v>1.35</v>
      </c>
      <c r="BJ663" s="3" t="str">
        <f t="shared" si="565"/>
        <v>-</v>
      </c>
      <c r="BK663" s="3">
        <f t="shared" si="566"/>
        <v>195.85</v>
      </c>
      <c r="BL663" s="3">
        <f t="shared" si="567"/>
        <v>-55.04</v>
      </c>
      <c r="BM663" s="3">
        <f t="shared" si="568"/>
        <v>8.3100000000000007E-2</v>
      </c>
    </row>
    <row r="664" spans="1:65" x14ac:dyDescent="0.3">
      <c r="A664" s="3" t="str">
        <f>'Forward collapse simulation'!B674</f>
        <v>1.35</v>
      </c>
      <c r="B664" s="3" t="str">
        <f>IF('Forward collapse simulation'!C674="","-",'Forward collapse simulation'!C674)</f>
        <v>-</v>
      </c>
      <c r="C664" s="3">
        <f>'Forward collapse simulation'!E674</f>
        <v>191.57</v>
      </c>
      <c r="D664" s="3">
        <f>'Forward collapse simulation'!AK674</f>
        <v>-69.98</v>
      </c>
      <c r="E664" s="84">
        <f>'Forward collapse simulation'!AL674</f>
        <v>0.874</v>
      </c>
      <c r="G664" s="3" t="str">
        <f t="shared" si="519"/>
        <v>1.35</v>
      </c>
      <c r="H664" s="3" t="str">
        <f t="shared" si="520"/>
        <v>-</v>
      </c>
      <c r="I664" s="3">
        <f t="shared" si="521"/>
        <v>191.57</v>
      </c>
      <c r="J664" s="3">
        <f t="shared" si="522"/>
        <v>-69.98</v>
      </c>
      <c r="K664" s="3">
        <f t="shared" si="523"/>
        <v>0.83029999999999993</v>
      </c>
      <c r="M664" s="3" t="str">
        <f t="shared" si="524"/>
        <v>1.35</v>
      </c>
      <c r="N664" s="3" t="str">
        <f t="shared" si="525"/>
        <v>-</v>
      </c>
      <c r="O664" s="3">
        <f t="shared" si="526"/>
        <v>191.57</v>
      </c>
      <c r="P664" s="3">
        <f t="shared" si="527"/>
        <v>-69.98</v>
      </c>
      <c r="Q664" s="3">
        <f t="shared" si="528"/>
        <v>0.78659999999999997</v>
      </c>
      <c r="R664" s="85"/>
      <c r="S664" s="3" t="str">
        <f t="shared" si="529"/>
        <v>1.35</v>
      </c>
      <c r="T664" s="3" t="str">
        <f t="shared" si="530"/>
        <v>-</v>
      </c>
      <c r="U664" s="3">
        <f t="shared" si="531"/>
        <v>191.57</v>
      </c>
      <c r="V664" s="3">
        <f t="shared" si="532"/>
        <v>-69.98</v>
      </c>
      <c r="W664" s="3">
        <f t="shared" si="533"/>
        <v>0.7429</v>
      </c>
      <c r="X664" s="85"/>
      <c r="Y664" s="3" t="str">
        <f t="shared" si="534"/>
        <v>1.35</v>
      </c>
      <c r="Z664" s="3" t="str">
        <f t="shared" si="535"/>
        <v>-</v>
      </c>
      <c r="AA664" s="3">
        <f t="shared" si="536"/>
        <v>191.57</v>
      </c>
      <c r="AB664" s="3">
        <f t="shared" si="537"/>
        <v>-69.98</v>
      </c>
      <c r="AC664" s="3">
        <f t="shared" si="538"/>
        <v>0.69920000000000004</v>
      </c>
      <c r="AE664" s="3" t="str">
        <f t="shared" si="539"/>
        <v>1.35</v>
      </c>
      <c r="AF664" s="3" t="str">
        <f t="shared" si="540"/>
        <v>-</v>
      </c>
      <c r="AG664" s="3">
        <f t="shared" si="541"/>
        <v>191.57</v>
      </c>
      <c r="AH664" s="3">
        <f t="shared" si="542"/>
        <v>-69.98</v>
      </c>
      <c r="AI664" s="3">
        <f t="shared" si="543"/>
        <v>0.65549999999999997</v>
      </c>
      <c r="AK664" s="3" t="str">
        <f t="shared" si="544"/>
        <v>1.35</v>
      </c>
      <c r="AL664" s="3" t="str">
        <f t="shared" si="545"/>
        <v>-</v>
      </c>
      <c r="AM664" s="3">
        <f t="shared" si="546"/>
        <v>191.57</v>
      </c>
      <c r="AN664" s="3">
        <f t="shared" si="547"/>
        <v>-69.98</v>
      </c>
      <c r="AO664" s="3">
        <f t="shared" si="548"/>
        <v>0.61180000000000001</v>
      </c>
      <c r="AQ664" s="3" t="str">
        <f t="shared" si="549"/>
        <v>1.35</v>
      </c>
      <c r="AR664" s="3" t="str">
        <f t="shared" si="550"/>
        <v>-</v>
      </c>
      <c r="AS664" s="3">
        <f t="shared" si="551"/>
        <v>191.57</v>
      </c>
      <c r="AT664" s="3">
        <f t="shared" si="552"/>
        <v>-69.98</v>
      </c>
      <c r="AU664" s="3">
        <f t="shared" si="553"/>
        <v>0.52439999999999998</v>
      </c>
      <c r="AW664" s="3" t="str">
        <f t="shared" si="554"/>
        <v>1.35</v>
      </c>
      <c r="AX664" s="3" t="str">
        <f t="shared" si="555"/>
        <v>-</v>
      </c>
      <c r="AY664" s="3">
        <f t="shared" si="556"/>
        <v>191.57</v>
      </c>
      <c r="AZ664" s="3">
        <f t="shared" si="557"/>
        <v>-69.98</v>
      </c>
      <c r="BA664" s="3">
        <f t="shared" si="558"/>
        <v>0.437</v>
      </c>
      <c r="BC664" s="3" t="str">
        <f t="shared" si="559"/>
        <v>1.35</v>
      </c>
      <c r="BD664" s="3" t="str">
        <f t="shared" si="560"/>
        <v>-</v>
      </c>
      <c r="BE664" s="3">
        <f t="shared" si="561"/>
        <v>191.57</v>
      </c>
      <c r="BF664" s="3">
        <f t="shared" si="562"/>
        <v>-69.98</v>
      </c>
      <c r="BG664" s="3">
        <f t="shared" si="563"/>
        <v>0.26219999999999999</v>
      </c>
      <c r="BI664" s="3" t="str">
        <f t="shared" si="564"/>
        <v>1.35</v>
      </c>
      <c r="BJ664" s="3" t="str">
        <f t="shared" si="565"/>
        <v>-</v>
      </c>
      <c r="BK664" s="3">
        <f t="shared" si="566"/>
        <v>191.57</v>
      </c>
      <c r="BL664" s="3">
        <f t="shared" si="567"/>
        <v>-69.98</v>
      </c>
      <c r="BM664" s="3">
        <f t="shared" si="568"/>
        <v>8.7400000000000005E-2</v>
      </c>
    </row>
    <row r="665" spans="1:65" x14ac:dyDescent="0.3">
      <c r="A665" s="3" t="str">
        <f>'Forward collapse simulation'!B675</f>
        <v>1.35</v>
      </c>
      <c r="B665" s="3" t="str">
        <f>IF('Forward collapse simulation'!C675="","-",'Forward collapse simulation'!C675)</f>
        <v>1.36</v>
      </c>
      <c r="C665" s="3">
        <f>'Forward collapse simulation'!E675</f>
        <v>79.8</v>
      </c>
      <c r="D665" s="3">
        <f>'Forward collapse simulation'!AK675</f>
        <v>11.65</v>
      </c>
      <c r="E665" s="84">
        <f>'Forward collapse simulation'!AL675</f>
        <v>2.48</v>
      </c>
      <c r="G665" s="3" t="str">
        <f t="shared" si="519"/>
        <v>1.35</v>
      </c>
      <c r="H665" s="3" t="str">
        <f t="shared" si="520"/>
        <v>1.36</v>
      </c>
      <c r="I665" s="3">
        <f t="shared" si="521"/>
        <v>79.8</v>
      </c>
      <c r="J665" s="3">
        <f t="shared" si="522"/>
        <v>11.65</v>
      </c>
      <c r="K665" s="3">
        <f t="shared" si="523"/>
        <v>2.48</v>
      </c>
      <c r="M665" s="3" t="str">
        <f t="shared" si="524"/>
        <v>1.35</v>
      </c>
      <c r="N665" s="3" t="str">
        <f t="shared" si="525"/>
        <v>1.36</v>
      </c>
      <c r="O665" s="3">
        <f t="shared" si="526"/>
        <v>79.8</v>
      </c>
      <c r="P665" s="3">
        <f t="shared" si="527"/>
        <v>11.65</v>
      </c>
      <c r="Q665" s="3">
        <f t="shared" si="528"/>
        <v>2.48</v>
      </c>
      <c r="R665" s="85"/>
      <c r="S665" s="3" t="str">
        <f t="shared" si="529"/>
        <v>1.35</v>
      </c>
      <c r="T665" s="3" t="str">
        <f t="shared" si="530"/>
        <v>1.36</v>
      </c>
      <c r="U665" s="3">
        <f t="shared" si="531"/>
        <v>79.8</v>
      </c>
      <c r="V665" s="3">
        <f t="shared" si="532"/>
        <v>11.65</v>
      </c>
      <c r="W665" s="3">
        <f t="shared" si="533"/>
        <v>2.48</v>
      </c>
      <c r="X665" s="85"/>
      <c r="Y665" s="3" t="str">
        <f t="shared" si="534"/>
        <v>1.35</v>
      </c>
      <c r="Z665" s="3" t="str">
        <f t="shared" si="535"/>
        <v>1.36</v>
      </c>
      <c r="AA665" s="3">
        <f t="shared" si="536"/>
        <v>79.8</v>
      </c>
      <c r="AB665" s="3">
        <f t="shared" si="537"/>
        <v>11.65</v>
      </c>
      <c r="AC665" s="3">
        <f t="shared" si="538"/>
        <v>2.48</v>
      </c>
      <c r="AE665" s="3" t="str">
        <f t="shared" si="539"/>
        <v>1.35</v>
      </c>
      <c r="AF665" s="3" t="str">
        <f t="shared" si="540"/>
        <v>1.36</v>
      </c>
      <c r="AG665" s="3">
        <f t="shared" si="541"/>
        <v>79.8</v>
      </c>
      <c r="AH665" s="3">
        <f t="shared" si="542"/>
        <v>11.65</v>
      </c>
      <c r="AI665" s="3">
        <f t="shared" si="543"/>
        <v>2.48</v>
      </c>
      <c r="AK665" s="3" t="str">
        <f t="shared" si="544"/>
        <v>1.35</v>
      </c>
      <c r="AL665" s="3" t="str">
        <f t="shared" si="545"/>
        <v>1.36</v>
      </c>
      <c r="AM665" s="3">
        <f t="shared" si="546"/>
        <v>79.8</v>
      </c>
      <c r="AN665" s="3">
        <f t="shared" si="547"/>
        <v>11.65</v>
      </c>
      <c r="AO665" s="3">
        <f t="shared" si="548"/>
        <v>2.48</v>
      </c>
      <c r="AQ665" s="3" t="str">
        <f t="shared" si="549"/>
        <v>1.35</v>
      </c>
      <c r="AR665" s="3" t="str">
        <f t="shared" si="550"/>
        <v>1.36</v>
      </c>
      <c r="AS665" s="3">
        <f t="shared" si="551"/>
        <v>79.8</v>
      </c>
      <c r="AT665" s="3">
        <f t="shared" si="552"/>
        <v>11.65</v>
      </c>
      <c r="AU665" s="3">
        <f t="shared" si="553"/>
        <v>2.48</v>
      </c>
      <c r="AW665" s="3" t="str">
        <f t="shared" si="554"/>
        <v>1.35</v>
      </c>
      <c r="AX665" s="3" t="str">
        <f t="shared" si="555"/>
        <v>1.36</v>
      </c>
      <c r="AY665" s="3">
        <f t="shared" si="556"/>
        <v>79.8</v>
      </c>
      <c r="AZ665" s="3">
        <f t="shared" si="557"/>
        <v>11.65</v>
      </c>
      <c r="BA665" s="3">
        <f t="shared" si="558"/>
        <v>2.48</v>
      </c>
      <c r="BC665" s="3" t="str">
        <f t="shared" si="559"/>
        <v>1.35</v>
      </c>
      <c r="BD665" s="3" t="str">
        <f t="shared" si="560"/>
        <v>1.36</v>
      </c>
      <c r="BE665" s="3">
        <f t="shared" si="561"/>
        <v>79.8</v>
      </c>
      <c r="BF665" s="3">
        <f t="shared" si="562"/>
        <v>11.65</v>
      </c>
      <c r="BG665" s="3">
        <f t="shared" si="563"/>
        <v>2.48</v>
      </c>
      <c r="BI665" s="3" t="str">
        <f t="shared" si="564"/>
        <v>1.35</v>
      </c>
      <c r="BJ665" s="3" t="str">
        <f t="shared" si="565"/>
        <v>1.36</v>
      </c>
      <c r="BK665" s="3">
        <f t="shared" si="566"/>
        <v>79.8</v>
      </c>
      <c r="BL665" s="3">
        <f t="shared" si="567"/>
        <v>11.65</v>
      </c>
      <c r="BM665" s="3">
        <f t="shared" si="568"/>
        <v>2.48</v>
      </c>
    </row>
    <row r="666" spans="1:65" x14ac:dyDescent="0.3">
      <c r="A666" s="3" t="str">
        <f>'Forward collapse simulation'!B676</f>
        <v>1.30</v>
      </c>
      <c r="B666" s="3" t="str">
        <f>IF('Forward collapse simulation'!C676="","-",'Forward collapse simulation'!C676)</f>
        <v>1.31983</v>
      </c>
      <c r="C666" s="3">
        <f>'Forward collapse simulation'!E676</f>
        <v>42.43</v>
      </c>
      <c r="D666" s="3">
        <f>'Forward collapse simulation'!AK676</f>
        <v>3.18</v>
      </c>
      <c r="E666" s="84">
        <f>'Forward collapse simulation'!AL676</f>
        <v>5.9809999999999999</v>
      </c>
      <c r="G666" s="3" t="str">
        <f t="shared" si="519"/>
        <v>1.30</v>
      </c>
      <c r="H666" s="3" t="str">
        <f t="shared" si="520"/>
        <v>1.31983</v>
      </c>
      <c r="I666" s="3">
        <f t="shared" si="521"/>
        <v>42.43</v>
      </c>
      <c r="J666" s="3">
        <f t="shared" si="522"/>
        <v>3.18</v>
      </c>
      <c r="K666" s="3">
        <f t="shared" si="523"/>
        <v>5.9809999999999999</v>
      </c>
      <c r="M666" s="3" t="str">
        <f t="shared" si="524"/>
        <v>1.30</v>
      </c>
      <c r="N666" s="3" t="str">
        <f t="shared" si="525"/>
        <v>1.31983</v>
      </c>
      <c r="O666" s="3">
        <f t="shared" si="526"/>
        <v>42.43</v>
      </c>
      <c r="P666" s="3">
        <f t="shared" si="527"/>
        <v>3.18</v>
      </c>
      <c r="Q666" s="3">
        <f t="shared" si="528"/>
        <v>5.9809999999999999</v>
      </c>
      <c r="R666" s="85"/>
      <c r="S666" s="3" t="str">
        <f t="shared" si="529"/>
        <v>1.30</v>
      </c>
      <c r="T666" s="3" t="str">
        <f t="shared" si="530"/>
        <v>1.31983</v>
      </c>
      <c r="U666" s="3">
        <f t="shared" si="531"/>
        <v>42.43</v>
      </c>
      <c r="V666" s="3">
        <f t="shared" si="532"/>
        <v>3.18</v>
      </c>
      <c r="W666" s="3">
        <f t="shared" si="533"/>
        <v>5.9809999999999999</v>
      </c>
      <c r="X666" s="85"/>
      <c r="Y666" s="3" t="str">
        <f t="shared" si="534"/>
        <v>1.30</v>
      </c>
      <c r="Z666" s="3" t="str">
        <f t="shared" si="535"/>
        <v>1.31983</v>
      </c>
      <c r="AA666" s="3">
        <f t="shared" si="536"/>
        <v>42.43</v>
      </c>
      <c r="AB666" s="3">
        <f t="shared" si="537"/>
        <v>3.18</v>
      </c>
      <c r="AC666" s="3">
        <f t="shared" si="538"/>
        <v>5.9809999999999999</v>
      </c>
      <c r="AE666" s="3" t="str">
        <f t="shared" si="539"/>
        <v>1.30</v>
      </c>
      <c r="AF666" s="3" t="str">
        <f t="shared" si="540"/>
        <v>1.31983</v>
      </c>
      <c r="AG666" s="3">
        <f t="shared" si="541"/>
        <v>42.43</v>
      </c>
      <c r="AH666" s="3">
        <f t="shared" si="542"/>
        <v>3.18</v>
      </c>
      <c r="AI666" s="3">
        <f t="shared" si="543"/>
        <v>5.9809999999999999</v>
      </c>
      <c r="AK666" s="3" t="str">
        <f t="shared" si="544"/>
        <v>1.30</v>
      </c>
      <c r="AL666" s="3" t="str">
        <f t="shared" si="545"/>
        <v>1.31983</v>
      </c>
      <c r="AM666" s="3">
        <f t="shared" si="546"/>
        <v>42.43</v>
      </c>
      <c r="AN666" s="3">
        <f t="shared" si="547"/>
        <v>3.18</v>
      </c>
      <c r="AO666" s="3">
        <f t="shared" si="548"/>
        <v>5.9809999999999999</v>
      </c>
      <c r="AQ666" s="3" t="str">
        <f t="shared" si="549"/>
        <v>1.30</v>
      </c>
      <c r="AR666" s="3" t="str">
        <f t="shared" si="550"/>
        <v>1.31983</v>
      </c>
      <c r="AS666" s="3">
        <f t="shared" si="551"/>
        <v>42.43</v>
      </c>
      <c r="AT666" s="3">
        <f t="shared" si="552"/>
        <v>3.18</v>
      </c>
      <c r="AU666" s="3">
        <f t="shared" si="553"/>
        <v>5.9809999999999999</v>
      </c>
      <c r="AW666" s="3" t="str">
        <f t="shared" si="554"/>
        <v>1.30</v>
      </c>
      <c r="AX666" s="3" t="str">
        <f t="shared" si="555"/>
        <v>1.31983</v>
      </c>
      <c r="AY666" s="3">
        <f t="shared" si="556"/>
        <v>42.43</v>
      </c>
      <c r="AZ666" s="3">
        <f t="shared" si="557"/>
        <v>3.18</v>
      </c>
      <c r="BA666" s="3">
        <f t="shared" si="558"/>
        <v>5.9809999999999999</v>
      </c>
      <c r="BC666" s="3" t="str">
        <f t="shared" si="559"/>
        <v>1.30</v>
      </c>
      <c r="BD666" s="3" t="str">
        <f t="shared" si="560"/>
        <v>1.31983</v>
      </c>
      <c r="BE666" s="3">
        <f t="shared" si="561"/>
        <v>42.43</v>
      </c>
      <c r="BF666" s="3">
        <f t="shared" si="562"/>
        <v>3.18</v>
      </c>
      <c r="BG666" s="3">
        <f t="shared" si="563"/>
        <v>5.9809999999999999</v>
      </c>
      <c r="BI666" s="3" t="str">
        <f t="shared" si="564"/>
        <v>1.30</v>
      </c>
      <c r="BJ666" s="3" t="str">
        <f t="shared" si="565"/>
        <v>1.31983</v>
      </c>
      <c r="BK666" s="3">
        <f t="shared" si="566"/>
        <v>42.43</v>
      </c>
      <c r="BL666" s="3">
        <f t="shared" si="567"/>
        <v>3.18</v>
      </c>
      <c r="BM666" s="3">
        <f t="shared" si="568"/>
        <v>5.9809999999999999</v>
      </c>
    </row>
    <row r="667" spans="1:65" x14ac:dyDescent="0.3">
      <c r="A667" s="3" t="str">
        <f>'Forward collapse simulation'!B677</f>
        <v>1.30</v>
      </c>
      <c r="B667" s="3" t="str">
        <f>IF('Forward collapse simulation'!C677="","-",'Forward collapse simulation'!C677)</f>
        <v>1.37</v>
      </c>
      <c r="C667" s="3">
        <f>'Forward collapse simulation'!E677</f>
        <v>291.64999999999998</v>
      </c>
      <c r="D667" s="3">
        <f>'Forward collapse simulation'!AK677</f>
        <v>-14.5</v>
      </c>
      <c r="E667" s="84">
        <f>'Forward collapse simulation'!AL677</f>
        <v>3.2869999999999999</v>
      </c>
      <c r="G667" s="3" t="str">
        <f t="shared" si="519"/>
        <v>1.30</v>
      </c>
      <c r="H667" s="3" t="str">
        <f t="shared" si="520"/>
        <v>1.37</v>
      </c>
      <c r="I667" s="3">
        <f t="shared" si="521"/>
        <v>291.64999999999998</v>
      </c>
      <c r="J667" s="3">
        <f t="shared" si="522"/>
        <v>-14.5</v>
      </c>
      <c r="K667" s="3">
        <f t="shared" si="523"/>
        <v>3.2869999999999999</v>
      </c>
      <c r="M667" s="3" t="str">
        <f t="shared" si="524"/>
        <v>1.30</v>
      </c>
      <c r="N667" s="3" t="str">
        <f t="shared" si="525"/>
        <v>1.37</v>
      </c>
      <c r="O667" s="3">
        <f t="shared" si="526"/>
        <v>291.64999999999998</v>
      </c>
      <c r="P667" s="3">
        <f t="shared" si="527"/>
        <v>-14.5</v>
      </c>
      <c r="Q667" s="3">
        <f t="shared" si="528"/>
        <v>3.2869999999999999</v>
      </c>
      <c r="R667" s="85"/>
      <c r="S667" s="3" t="str">
        <f t="shared" si="529"/>
        <v>1.30</v>
      </c>
      <c r="T667" s="3" t="str">
        <f t="shared" si="530"/>
        <v>1.37</v>
      </c>
      <c r="U667" s="3">
        <f t="shared" si="531"/>
        <v>291.64999999999998</v>
      </c>
      <c r="V667" s="3">
        <f t="shared" si="532"/>
        <v>-14.5</v>
      </c>
      <c r="W667" s="3">
        <f t="shared" si="533"/>
        <v>3.2869999999999999</v>
      </c>
      <c r="X667" s="85"/>
      <c r="Y667" s="3" t="str">
        <f t="shared" si="534"/>
        <v>1.30</v>
      </c>
      <c r="Z667" s="3" t="str">
        <f t="shared" si="535"/>
        <v>1.37</v>
      </c>
      <c r="AA667" s="3">
        <f t="shared" si="536"/>
        <v>291.64999999999998</v>
      </c>
      <c r="AB667" s="3">
        <f t="shared" si="537"/>
        <v>-14.5</v>
      </c>
      <c r="AC667" s="3">
        <f t="shared" si="538"/>
        <v>3.2869999999999999</v>
      </c>
      <c r="AE667" s="3" t="str">
        <f t="shared" si="539"/>
        <v>1.30</v>
      </c>
      <c r="AF667" s="3" t="str">
        <f t="shared" si="540"/>
        <v>1.37</v>
      </c>
      <c r="AG667" s="3">
        <f t="shared" si="541"/>
        <v>291.64999999999998</v>
      </c>
      <c r="AH667" s="3">
        <f t="shared" si="542"/>
        <v>-14.5</v>
      </c>
      <c r="AI667" s="3">
        <f t="shared" si="543"/>
        <v>3.2869999999999999</v>
      </c>
      <c r="AK667" s="3" t="str">
        <f t="shared" si="544"/>
        <v>1.30</v>
      </c>
      <c r="AL667" s="3" t="str">
        <f t="shared" si="545"/>
        <v>1.37</v>
      </c>
      <c r="AM667" s="3">
        <f t="shared" si="546"/>
        <v>291.64999999999998</v>
      </c>
      <c r="AN667" s="3">
        <f t="shared" si="547"/>
        <v>-14.5</v>
      </c>
      <c r="AO667" s="3">
        <f t="shared" si="548"/>
        <v>3.2869999999999999</v>
      </c>
      <c r="AQ667" s="3" t="str">
        <f t="shared" si="549"/>
        <v>1.30</v>
      </c>
      <c r="AR667" s="3" t="str">
        <f t="shared" si="550"/>
        <v>1.37</v>
      </c>
      <c r="AS667" s="3">
        <f t="shared" si="551"/>
        <v>291.64999999999998</v>
      </c>
      <c r="AT667" s="3">
        <f t="shared" si="552"/>
        <v>-14.5</v>
      </c>
      <c r="AU667" s="3">
        <f t="shared" si="553"/>
        <v>3.2869999999999999</v>
      </c>
      <c r="AW667" s="3" t="str">
        <f t="shared" si="554"/>
        <v>1.30</v>
      </c>
      <c r="AX667" s="3" t="str">
        <f t="shared" si="555"/>
        <v>1.37</v>
      </c>
      <c r="AY667" s="3">
        <f t="shared" si="556"/>
        <v>291.64999999999998</v>
      </c>
      <c r="AZ667" s="3">
        <f t="shared" si="557"/>
        <v>-14.5</v>
      </c>
      <c r="BA667" s="3">
        <f t="shared" si="558"/>
        <v>3.2869999999999999</v>
      </c>
      <c r="BC667" s="3" t="str">
        <f t="shared" si="559"/>
        <v>1.30</v>
      </c>
      <c r="BD667" s="3" t="str">
        <f t="shared" si="560"/>
        <v>1.37</v>
      </c>
      <c r="BE667" s="3">
        <f t="shared" si="561"/>
        <v>291.64999999999998</v>
      </c>
      <c r="BF667" s="3">
        <f t="shared" si="562"/>
        <v>-14.5</v>
      </c>
      <c r="BG667" s="3">
        <f t="shared" si="563"/>
        <v>3.2869999999999999</v>
      </c>
      <c r="BI667" s="3" t="str">
        <f t="shared" si="564"/>
        <v>1.30</v>
      </c>
      <c r="BJ667" s="3" t="str">
        <f t="shared" si="565"/>
        <v>1.37</v>
      </c>
      <c r="BK667" s="3">
        <f t="shared" si="566"/>
        <v>291.64999999999998</v>
      </c>
      <c r="BL667" s="3">
        <f t="shared" si="567"/>
        <v>-14.5</v>
      </c>
      <c r="BM667" s="3">
        <f t="shared" si="568"/>
        <v>3.2869999999999999</v>
      </c>
    </row>
    <row r="668" spans="1:65" x14ac:dyDescent="0.3">
      <c r="A668" s="3" t="str">
        <f>'Forward collapse simulation'!B678</f>
        <v>1.37</v>
      </c>
      <c r="B668" s="3" t="str">
        <f>IF('Forward collapse simulation'!C678="","-",'Forward collapse simulation'!C678)</f>
        <v>1.38</v>
      </c>
      <c r="C668" s="3">
        <f>'Forward collapse simulation'!E678</f>
        <v>51.35</v>
      </c>
      <c r="D668" s="3">
        <f>'Forward collapse simulation'!AK678</f>
        <v>5.75</v>
      </c>
      <c r="E668" s="84">
        <f>'Forward collapse simulation'!AL678</f>
        <v>3.58</v>
      </c>
      <c r="G668" s="3" t="str">
        <f t="shared" si="519"/>
        <v>1.37</v>
      </c>
      <c r="H668" s="3" t="str">
        <f t="shared" si="520"/>
        <v>1.38</v>
      </c>
      <c r="I668" s="3">
        <f t="shared" si="521"/>
        <v>51.35</v>
      </c>
      <c r="J668" s="3">
        <f t="shared" si="522"/>
        <v>5.75</v>
      </c>
      <c r="K668" s="3">
        <f t="shared" si="523"/>
        <v>3.58</v>
      </c>
      <c r="M668" s="3" t="str">
        <f t="shared" si="524"/>
        <v>1.37</v>
      </c>
      <c r="N668" s="3" t="str">
        <f t="shared" si="525"/>
        <v>1.38</v>
      </c>
      <c r="O668" s="3">
        <f t="shared" si="526"/>
        <v>51.35</v>
      </c>
      <c r="P668" s="3">
        <f t="shared" si="527"/>
        <v>5.75</v>
      </c>
      <c r="Q668" s="3">
        <f t="shared" si="528"/>
        <v>3.58</v>
      </c>
      <c r="R668" s="85"/>
      <c r="S668" s="3" t="str">
        <f t="shared" si="529"/>
        <v>1.37</v>
      </c>
      <c r="T668" s="3" t="str">
        <f t="shared" si="530"/>
        <v>1.38</v>
      </c>
      <c r="U668" s="3">
        <f t="shared" si="531"/>
        <v>51.35</v>
      </c>
      <c r="V668" s="3">
        <f t="shared" si="532"/>
        <v>5.75</v>
      </c>
      <c r="W668" s="3">
        <f t="shared" si="533"/>
        <v>3.58</v>
      </c>
      <c r="X668" s="85"/>
      <c r="Y668" s="3" t="str">
        <f t="shared" si="534"/>
        <v>1.37</v>
      </c>
      <c r="Z668" s="3" t="str">
        <f t="shared" si="535"/>
        <v>1.38</v>
      </c>
      <c r="AA668" s="3">
        <f t="shared" si="536"/>
        <v>51.35</v>
      </c>
      <c r="AB668" s="3">
        <f t="shared" si="537"/>
        <v>5.75</v>
      </c>
      <c r="AC668" s="3">
        <f t="shared" si="538"/>
        <v>3.58</v>
      </c>
      <c r="AE668" s="3" t="str">
        <f t="shared" si="539"/>
        <v>1.37</v>
      </c>
      <c r="AF668" s="3" t="str">
        <f t="shared" si="540"/>
        <v>1.38</v>
      </c>
      <c r="AG668" s="3">
        <f t="shared" si="541"/>
        <v>51.35</v>
      </c>
      <c r="AH668" s="3">
        <f t="shared" si="542"/>
        <v>5.75</v>
      </c>
      <c r="AI668" s="3">
        <f t="shared" si="543"/>
        <v>3.58</v>
      </c>
      <c r="AK668" s="3" t="str">
        <f t="shared" si="544"/>
        <v>1.37</v>
      </c>
      <c r="AL668" s="3" t="str">
        <f t="shared" si="545"/>
        <v>1.38</v>
      </c>
      <c r="AM668" s="3">
        <f t="shared" si="546"/>
        <v>51.35</v>
      </c>
      <c r="AN668" s="3">
        <f t="shared" si="547"/>
        <v>5.75</v>
      </c>
      <c r="AO668" s="3">
        <f t="shared" si="548"/>
        <v>3.58</v>
      </c>
      <c r="AQ668" s="3" t="str">
        <f t="shared" si="549"/>
        <v>1.37</v>
      </c>
      <c r="AR668" s="3" t="str">
        <f t="shared" si="550"/>
        <v>1.38</v>
      </c>
      <c r="AS668" s="3">
        <f t="shared" si="551"/>
        <v>51.35</v>
      </c>
      <c r="AT668" s="3">
        <f t="shared" si="552"/>
        <v>5.75</v>
      </c>
      <c r="AU668" s="3">
        <f t="shared" si="553"/>
        <v>3.58</v>
      </c>
      <c r="AW668" s="3" t="str">
        <f t="shared" si="554"/>
        <v>1.37</v>
      </c>
      <c r="AX668" s="3" t="str">
        <f t="shared" si="555"/>
        <v>1.38</v>
      </c>
      <c r="AY668" s="3">
        <f t="shared" si="556"/>
        <v>51.35</v>
      </c>
      <c r="AZ668" s="3">
        <f t="shared" si="557"/>
        <v>5.75</v>
      </c>
      <c r="BA668" s="3">
        <f t="shared" si="558"/>
        <v>3.58</v>
      </c>
      <c r="BC668" s="3" t="str">
        <f t="shared" si="559"/>
        <v>1.37</v>
      </c>
      <c r="BD668" s="3" t="str">
        <f t="shared" si="560"/>
        <v>1.38</v>
      </c>
      <c r="BE668" s="3">
        <f t="shared" si="561"/>
        <v>51.35</v>
      </c>
      <c r="BF668" s="3">
        <f t="shared" si="562"/>
        <v>5.75</v>
      </c>
      <c r="BG668" s="3">
        <f t="shared" si="563"/>
        <v>3.58</v>
      </c>
      <c r="BI668" s="3" t="str">
        <f t="shared" si="564"/>
        <v>1.37</v>
      </c>
      <c r="BJ668" s="3" t="str">
        <f t="shared" si="565"/>
        <v>1.38</v>
      </c>
      <c r="BK668" s="3">
        <f t="shared" si="566"/>
        <v>51.35</v>
      </c>
      <c r="BL668" s="3">
        <f t="shared" si="567"/>
        <v>5.75</v>
      </c>
      <c r="BM668" s="3">
        <f t="shared" si="568"/>
        <v>3.58</v>
      </c>
    </row>
    <row r="669" spans="1:65" x14ac:dyDescent="0.3">
      <c r="A669" s="3" t="str">
        <f>'Forward collapse simulation'!B679</f>
        <v>1.37</v>
      </c>
      <c r="B669" s="3" t="str">
        <f>IF('Forward collapse simulation'!C679="","-",'Forward collapse simulation'!C679)</f>
        <v>1.39</v>
      </c>
      <c r="C669" s="3">
        <f>'Forward collapse simulation'!E679</f>
        <v>282.47000000000003</v>
      </c>
      <c r="D669" s="3">
        <f>'Forward collapse simulation'!AK679</f>
        <v>8.23</v>
      </c>
      <c r="E669" s="84">
        <f>'Forward collapse simulation'!AL679</f>
        <v>2.0830000000000002</v>
      </c>
      <c r="G669" s="3" t="str">
        <f t="shared" si="519"/>
        <v>1.37</v>
      </c>
      <c r="H669" s="3" t="str">
        <f t="shared" si="520"/>
        <v>1.39</v>
      </c>
      <c r="I669" s="3">
        <f t="shared" si="521"/>
        <v>282.47000000000003</v>
      </c>
      <c r="J669" s="3">
        <f t="shared" si="522"/>
        <v>8.23</v>
      </c>
      <c r="K669" s="3">
        <f t="shared" si="523"/>
        <v>2.0830000000000002</v>
      </c>
      <c r="M669" s="3" t="str">
        <f t="shared" si="524"/>
        <v>1.37</v>
      </c>
      <c r="N669" s="3" t="str">
        <f t="shared" si="525"/>
        <v>1.39</v>
      </c>
      <c r="O669" s="3">
        <f t="shared" si="526"/>
        <v>282.47000000000003</v>
      </c>
      <c r="P669" s="3">
        <f t="shared" si="527"/>
        <v>8.23</v>
      </c>
      <c r="Q669" s="3">
        <f t="shared" si="528"/>
        <v>2.0830000000000002</v>
      </c>
      <c r="R669" s="85"/>
      <c r="S669" s="3" t="str">
        <f t="shared" si="529"/>
        <v>1.37</v>
      </c>
      <c r="T669" s="3" t="str">
        <f t="shared" si="530"/>
        <v>1.39</v>
      </c>
      <c r="U669" s="3">
        <f t="shared" si="531"/>
        <v>282.47000000000003</v>
      </c>
      <c r="V669" s="3">
        <f t="shared" si="532"/>
        <v>8.23</v>
      </c>
      <c r="W669" s="3">
        <f t="shared" si="533"/>
        <v>2.0830000000000002</v>
      </c>
      <c r="X669" s="85"/>
      <c r="Y669" s="3" t="str">
        <f t="shared" si="534"/>
        <v>1.37</v>
      </c>
      <c r="Z669" s="3" t="str">
        <f t="shared" si="535"/>
        <v>1.39</v>
      </c>
      <c r="AA669" s="3">
        <f t="shared" si="536"/>
        <v>282.47000000000003</v>
      </c>
      <c r="AB669" s="3">
        <f t="shared" si="537"/>
        <v>8.23</v>
      </c>
      <c r="AC669" s="3">
        <f t="shared" si="538"/>
        <v>2.0830000000000002</v>
      </c>
      <c r="AE669" s="3" t="str">
        <f t="shared" si="539"/>
        <v>1.37</v>
      </c>
      <c r="AF669" s="3" t="str">
        <f t="shared" si="540"/>
        <v>1.39</v>
      </c>
      <c r="AG669" s="3">
        <f t="shared" si="541"/>
        <v>282.47000000000003</v>
      </c>
      <c r="AH669" s="3">
        <f t="shared" si="542"/>
        <v>8.23</v>
      </c>
      <c r="AI669" s="3">
        <f t="shared" si="543"/>
        <v>2.0830000000000002</v>
      </c>
      <c r="AK669" s="3" t="str">
        <f t="shared" si="544"/>
        <v>1.37</v>
      </c>
      <c r="AL669" s="3" t="str">
        <f t="shared" si="545"/>
        <v>1.39</v>
      </c>
      <c r="AM669" s="3">
        <f t="shared" si="546"/>
        <v>282.47000000000003</v>
      </c>
      <c r="AN669" s="3">
        <f t="shared" si="547"/>
        <v>8.23</v>
      </c>
      <c r="AO669" s="3">
        <f t="shared" si="548"/>
        <v>2.0830000000000002</v>
      </c>
      <c r="AQ669" s="3" t="str">
        <f t="shared" si="549"/>
        <v>1.37</v>
      </c>
      <c r="AR669" s="3" t="str">
        <f t="shared" si="550"/>
        <v>1.39</v>
      </c>
      <c r="AS669" s="3">
        <f t="shared" si="551"/>
        <v>282.47000000000003</v>
      </c>
      <c r="AT669" s="3">
        <f t="shared" si="552"/>
        <v>8.23</v>
      </c>
      <c r="AU669" s="3">
        <f t="shared" si="553"/>
        <v>2.0830000000000002</v>
      </c>
      <c r="AW669" s="3" t="str">
        <f t="shared" si="554"/>
        <v>1.37</v>
      </c>
      <c r="AX669" s="3" t="str">
        <f t="shared" si="555"/>
        <v>1.39</v>
      </c>
      <c r="AY669" s="3">
        <f t="shared" si="556"/>
        <v>282.47000000000003</v>
      </c>
      <c r="AZ669" s="3">
        <f t="shared" si="557"/>
        <v>8.23</v>
      </c>
      <c r="BA669" s="3">
        <f t="shared" si="558"/>
        <v>2.0830000000000002</v>
      </c>
      <c r="BC669" s="3" t="str">
        <f t="shared" si="559"/>
        <v>1.37</v>
      </c>
      <c r="BD669" s="3" t="str">
        <f t="shared" si="560"/>
        <v>1.39</v>
      </c>
      <c r="BE669" s="3">
        <f t="shared" si="561"/>
        <v>282.47000000000003</v>
      </c>
      <c r="BF669" s="3">
        <f t="shared" si="562"/>
        <v>8.23</v>
      </c>
      <c r="BG669" s="3">
        <f t="shared" si="563"/>
        <v>2.0830000000000002</v>
      </c>
      <c r="BI669" s="3" t="str">
        <f t="shared" si="564"/>
        <v>1.37</v>
      </c>
      <c r="BJ669" s="3" t="str">
        <f t="shared" si="565"/>
        <v>1.39</v>
      </c>
      <c r="BK669" s="3">
        <f t="shared" si="566"/>
        <v>282.47000000000003</v>
      </c>
      <c r="BL669" s="3">
        <f t="shared" si="567"/>
        <v>8.23</v>
      </c>
      <c r="BM669" s="3">
        <f t="shared" si="568"/>
        <v>2.0830000000000002</v>
      </c>
    </row>
    <row r="670" spans="1:65" x14ac:dyDescent="0.3">
      <c r="A670" s="3" t="str">
        <f>'Forward collapse simulation'!B680</f>
        <v>1.39</v>
      </c>
      <c r="B670" s="3" t="str">
        <f>IF('Forward collapse simulation'!C680="","-",'Forward collapse simulation'!C680)</f>
        <v>-</v>
      </c>
      <c r="C670" s="3">
        <f>'Forward collapse simulation'!E680</f>
        <v>189.88</v>
      </c>
      <c r="D670" s="3">
        <f>'Forward collapse simulation'!AK680</f>
        <v>-59.11</v>
      </c>
      <c r="E670" s="84">
        <f>'Forward collapse simulation'!AL680</f>
        <v>0.30599999999999999</v>
      </c>
      <c r="G670" s="3" t="str">
        <f t="shared" si="519"/>
        <v>1.39</v>
      </c>
      <c r="H670" s="3" t="str">
        <f t="shared" si="520"/>
        <v>-</v>
      </c>
      <c r="I670" s="3">
        <f t="shared" si="521"/>
        <v>189.88</v>
      </c>
      <c r="J670" s="3">
        <f t="shared" si="522"/>
        <v>-59.11</v>
      </c>
      <c r="K670" s="3">
        <f t="shared" si="523"/>
        <v>0.29069999999999996</v>
      </c>
      <c r="M670" s="3" t="str">
        <f t="shared" si="524"/>
        <v>1.39</v>
      </c>
      <c r="N670" s="3" t="str">
        <f t="shared" si="525"/>
        <v>-</v>
      </c>
      <c r="O670" s="3">
        <f t="shared" si="526"/>
        <v>189.88</v>
      </c>
      <c r="P670" s="3">
        <f t="shared" si="527"/>
        <v>-59.11</v>
      </c>
      <c r="Q670" s="3">
        <f t="shared" si="528"/>
        <v>0.27539999999999998</v>
      </c>
      <c r="R670" s="85"/>
      <c r="S670" s="3" t="str">
        <f t="shared" si="529"/>
        <v>1.39</v>
      </c>
      <c r="T670" s="3" t="str">
        <f t="shared" si="530"/>
        <v>-</v>
      </c>
      <c r="U670" s="3">
        <f t="shared" si="531"/>
        <v>189.88</v>
      </c>
      <c r="V670" s="3">
        <f t="shared" si="532"/>
        <v>-59.11</v>
      </c>
      <c r="W670" s="3">
        <f t="shared" si="533"/>
        <v>0.2601</v>
      </c>
      <c r="X670" s="85"/>
      <c r="Y670" s="3" t="str">
        <f t="shared" si="534"/>
        <v>1.39</v>
      </c>
      <c r="Z670" s="3" t="str">
        <f t="shared" si="535"/>
        <v>-</v>
      </c>
      <c r="AA670" s="3">
        <f t="shared" si="536"/>
        <v>189.88</v>
      </c>
      <c r="AB670" s="3">
        <f t="shared" si="537"/>
        <v>-59.11</v>
      </c>
      <c r="AC670" s="3">
        <f t="shared" si="538"/>
        <v>0.24480000000000002</v>
      </c>
      <c r="AE670" s="3" t="str">
        <f t="shared" si="539"/>
        <v>1.39</v>
      </c>
      <c r="AF670" s="3" t="str">
        <f t="shared" si="540"/>
        <v>-</v>
      </c>
      <c r="AG670" s="3">
        <f t="shared" si="541"/>
        <v>189.88</v>
      </c>
      <c r="AH670" s="3">
        <f t="shared" si="542"/>
        <v>-59.11</v>
      </c>
      <c r="AI670" s="3">
        <f t="shared" si="543"/>
        <v>0.22949999999999998</v>
      </c>
      <c r="AK670" s="3" t="str">
        <f t="shared" si="544"/>
        <v>1.39</v>
      </c>
      <c r="AL670" s="3" t="str">
        <f t="shared" si="545"/>
        <v>-</v>
      </c>
      <c r="AM670" s="3">
        <f t="shared" si="546"/>
        <v>189.88</v>
      </c>
      <c r="AN670" s="3">
        <f t="shared" si="547"/>
        <v>-59.11</v>
      </c>
      <c r="AO670" s="3">
        <f t="shared" si="548"/>
        <v>0.21419999999999997</v>
      </c>
      <c r="AQ670" s="3" t="str">
        <f t="shared" si="549"/>
        <v>1.39</v>
      </c>
      <c r="AR670" s="3" t="str">
        <f t="shared" si="550"/>
        <v>-</v>
      </c>
      <c r="AS670" s="3">
        <f t="shared" si="551"/>
        <v>189.88</v>
      </c>
      <c r="AT670" s="3">
        <f t="shared" si="552"/>
        <v>-59.11</v>
      </c>
      <c r="AU670" s="3">
        <f t="shared" si="553"/>
        <v>0.18359999999999999</v>
      </c>
      <c r="AW670" s="3" t="str">
        <f t="shared" si="554"/>
        <v>1.39</v>
      </c>
      <c r="AX670" s="3" t="str">
        <f t="shared" si="555"/>
        <v>-</v>
      </c>
      <c r="AY670" s="3">
        <f t="shared" si="556"/>
        <v>189.88</v>
      </c>
      <c r="AZ670" s="3">
        <f t="shared" si="557"/>
        <v>-59.11</v>
      </c>
      <c r="BA670" s="3">
        <f t="shared" si="558"/>
        <v>0.153</v>
      </c>
      <c r="BC670" s="3" t="str">
        <f t="shared" si="559"/>
        <v>1.39</v>
      </c>
      <c r="BD670" s="3" t="str">
        <f t="shared" si="560"/>
        <v>-</v>
      </c>
      <c r="BE670" s="3">
        <f t="shared" si="561"/>
        <v>189.88</v>
      </c>
      <c r="BF670" s="3">
        <f t="shared" si="562"/>
        <v>-59.11</v>
      </c>
      <c r="BG670" s="3">
        <f t="shared" si="563"/>
        <v>9.1799999999999993E-2</v>
      </c>
      <c r="BI670" s="3" t="str">
        <f t="shared" si="564"/>
        <v>1.39</v>
      </c>
      <c r="BJ670" s="3" t="str">
        <f t="shared" si="565"/>
        <v>-</v>
      </c>
      <c r="BK670" s="3">
        <f t="shared" si="566"/>
        <v>189.88</v>
      </c>
      <c r="BL670" s="3">
        <f t="shared" si="567"/>
        <v>-59.11</v>
      </c>
      <c r="BM670" s="3">
        <f t="shared" si="568"/>
        <v>3.0600000000000002E-2</v>
      </c>
    </row>
    <row r="671" spans="1:65" x14ac:dyDescent="0.3">
      <c r="A671" s="3" t="str">
        <f>'Forward collapse simulation'!B681</f>
        <v>1.39</v>
      </c>
      <c r="B671" s="3" t="str">
        <f>IF('Forward collapse simulation'!C681="","-",'Forward collapse simulation'!C681)</f>
        <v>-</v>
      </c>
      <c r="C671" s="3">
        <f>'Forward collapse simulation'!E681</f>
        <v>189.65</v>
      </c>
      <c r="D671" s="3">
        <f>'Forward collapse simulation'!AK681</f>
        <v>-25.99</v>
      </c>
      <c r="E671" s="84">
        <f>'Forward collapse simulation'!AL681</f>
        <v>0.51100000000000001</v>
      </c>
      <c r="G671" s="3" t="str">
        <f t="shared" si="519"/>
        <v>1.39</v>
      </c>
      <c r="H671" s="3" t="str">
        <f t="shared" si="520"/>
        <v>-</v>
      </c>
      <c r="I671" s="3">
        <f t="shared" si="521"/>
        <v>189.65</v>
      </c>
      <c r="J671" s="3">
        <f t="shared" si="522"/>
        <v>-25.99</v>
      </c>
      <c r="K671" s="3">
        <f t="shared" si="523"/>
        <v>0.48544999999999999</v>
      </c>
      <c r="M671" s="3" t="str">
        <f t="shared" si="524"/>
        <v>1.39</v>
      </c>
      <c r="N671" s="3" t="str">
        <f t="shared" si="525"/>
        <v>-</v>
      </c>
      <c r="O671" s="3">
        <f t="shared" si="526"/>
        <v>189.65</v>
      </c>
      <c r="P671" s="3">
        <f t="shared" si="527"/>
        <v>-25.99</v>
      </c>
      <c r="Q671" s="3">
        <f t="shared" si="528"/>
        <v>0.45990000000000003</v>
      </c>
      <c r="R671" s="85"/>
      <c r="S671" s="3" t="str">
        <f t="shared" si="529"/>
        <v>1.39</v>
      </c>
      <c r="T671" s="3" t="str">
        <f t="shared" si="530"/>
        <v>-</v>
      </c>
      <c r="U671" s="3">
        <f t="shared" si="531"/>
        <v>189.65</v>
      </c>
      <c r="V671" s="3">
        <f t="shared" si="532"/>
        <v>-25.99</v>
      </c>
      <c r="W671" s="3">
        <f t="shared" si="533"/>
        <v>0.43435000000000001</v>
      </c>
      <c r="X671" s="85"/>
      <c r="Y671" s="3" t="str">
        <f t="shared" si="534"/>
        <v>1.39</v>
      </c>
      <c r="Z671" s="3" t="str">
        <f t="shared" si="535"/>
        <v>-</v>
      </c>
      <c r="AA671" s="3">
        <f t="shared" si="536"/>
        <v>189.65</v>
      </c>
      <c r="AB671" s="3">
        <f t="shared" si="537"/>
        <v>-25.99</v>
      </c>
      <c r="AC671" s="3">
        <f t="shared" si="538"/>
        <v>0.40880000000000005</v>
      </c>
      <c r="AE671" s="3" t="str">
        <f t="shared" si="539"/>
        <v>1.39</v>
      </c>
      <c r="AF671" s="3" t="str">
        <f t="shared" si="540"/>
        <v>-</v>
      </c>
      <c r="AG671" s="3">
        <f t="shared" si="541"/>
        <v>189.65</v>
      </c>
      <c r="AH671" s="3">
        <f t="shared" si="542"/>
        <v>-25.99</v>
      </c>
      <c r="AI671" s="3">
        <f t="shared" si="543"/>
        <v>0.38324999999999998</v>
      </c>
      <c r="AK671" s="3" t="str">
        <f t="shared" si="544"/>
        <v>1.39</v>
      </c>
      <c r="AL671" s="3" t="str">
        <f t="shared" si="545"/>
        <v>-</v>
      </c>
      <c r="AM671" s="3">
        <f t="shared" si="546"/>
        <v>189.65</v>
      </c>
      <c r="AN671" s="3">
        <f t="shared" si="547"/>
        <v>-25.99</v>
      </c>
      <c r="AO671" s="3">
        <f t="shared" si="548"/>
        <v>0.35769999999999996</v>
      </c>
      <c r="AQ671" s="3" t="str">
        <f t="shared" si="549"/>
        <v>1.39</v>
      </c>
      <c r="AR671" s="3" t="str">
        <f t="shared" si="550"/>
        <v>-</v>
      </c>
      <c r="AS671" s="3">
        <f t="shared" si="551"/>
        <v>189.65</v>
      </c>
      <c r="AT671" s="3">
        <f t="shared" si="552"/>
        <v>-25.99</v>
      </c>
      <c r="AU671" s="3">
        <f t="shared" si="553"/>
        <v>0.30659999999999998</v>
      </c>
      <c r="AW671" s="3" t="str">
        <f t="shared" si="554"/>
        <v>1.39</v>
      </c>
      <c r="AX671" s="3" t="str">
        <f t="shared" si="555"/>
        <v>-</v>
      </c>
      <c r="AY671" s="3">
        <f t="shared" si="556"/>
        <v>189.65</v>
      </c>
      <c r="AZ671" s="3">
        <f t="shared" si="557"/>
        <v>-25.99</v>
      </c>
      <c r="BA671" s="3">
        <f t="shared" si="558"/>
        <v>0.2555</v>
      </c>
      <c r="BC671" s="3" t="str">
        <f t="shared" si="559"/>
        <v>1.39</v>
      </c>
      <c r="BD671" s="3" t="str">
        <f t="shared" si="560"/>
        <v>-</v>
      </c>
      <c r="BE671" s="3">
        <f t="shared" si="561"/>
        <v>189.65</v>
      </c>
      <c r="BF671" s="3">
        <f t="shared" si="562"/>
        <v>-25.99</v>
      </c>
      <c r="BG671" s="3">
        <f t="shared" si="563"/>
        <v>0.15329999999999999</v>
      </c>
      <c r="BI671" s="3" t="str">
        <f t="shared" si="564"/>
        <v>1.39</v>
      </c>
      <c r="BJ671" s="3" t="str">
        <f t="shared" si="565"/>
        <v>-</v>
      </c>
      <c r="BK671" s="3">
        <f t="shared" si="566"/>
        <v>189.65</v>
      </c>
      <c r="BL671" s="3">
        <f t="shared" si="567"/>
        <v>-25.99</v>
      </c>
      <c r="BM671" s="3">
        <f t="shared" si="568"/>
        <v>5.1100000000000007E-2</v>
      </c>
    </row>
    <row r="672" spans="1:65" x14ac:dyDescent="0.3">
      <c r="A672" s="3" t="str">
        <f>'Forward collapse simulation'!B682</f>
        <v>1.39</v>
      </c>
      <c r="B672" s="3" t="str">
        <f>IF('Forward collapse simulation'!C682="","-",'Forward collapse simulation'!C682)</f>
        <v>-</v>
      </c>
      <c r="C672" s="3">
        <f>'Forward collapse simulation'!E682</f>
        <v>188.69</v>
      </c>
      <c r="D672" s="3">
        <f>'Forward collapse simulation'!AK682</f>
        <v>18.600000000000005</v>
      </c>
      <c r="E672" s="84">
        <f>'Forward collapse simulation'!AL682</f>
        <v>0.39800000000000002</v>
      </c>
      <c r="G672" s="3" t="str">
        <f t="shared" si="519"/>
        <v>1.39</v>
      </c>
      <c r="H672" s="3" t="str">
        <f t="shared" si="520"/>
        <v>-</v>
      </c>
      <c r="I672" s="3">
        <f t="shared" si="521"/>
        <v>188.69</v>
      </c>
      <c r="J672" s="3">
        <f t="shared" si="522"/>
        <v>18.600000000000005</v>
      </c>
      <c r="K672" s="3">
        <f t="shared" si="523"/>
        <v>0.37809999999999999</v>
      </c>
      <c r="M672" s="3" t="str">
        <f t="shared" si="524"/>
        <v>1.39</v>
      </c>
      <c r="N672" s="3" t="str">
        <f t="shared" si="525"/>
        <v>-</v>
      </c>
      <c r="O672" s="3">
        <f t="shared" si="526"/>
        <v>188.69</v>
      </c>
      <c r="P672" s="3">
        <f t="shared" si="527"/>
        <v>18.600000000000005</v>
      </c>
      <c r="Q672" s="3">
        <f t="shared" si="528"/>
        <v>0.35820000000000002</v>
      </c>
      <c r="R672" s="85"/>
      <c r="S672" s="3" t="str">
        <f t="shared" si="529"/>
        <v>1.39</v>
      </c>
      <c r="T672" s="3" t="str">
        <f t="shared" si="530"/>
        <v>-</v>
      </c>
      <c r="U672" s="3">
        <f t="shared" si="531"/>
        <v>188.69</v>
      </c>
      <c r="V672" s="3">
        <f t="shared" si="532"/>
        <v>18.600000000000005</v>
      </c>
      <c r="W672" s="3">
        <f t="shared" si="533"/>
        <v>0.33829999999999999</v>
      </c>
      <c r="X672" s="85"/>
      <c r="Y672" s="3" t="str">
        <f t="shared" si="534"/>
        <v>1.39</v>
      </c>
      <c r="Z672" s="3" t="str">
        <f t="shared" si="535"/>
        <v>-</v>
      </c>
      <c r="AA672" s="3">
        <f t="shared" si="536"/>
        <v>188.69</v>
      </c>
      <c r="AB672" s="3">
        <f t="shared" si="537"/>
        <v>18.600000000000005</v>
      </c>
      <c r="AC672" s="3">
        <f t="shared" si="538"/>
        <v>0.31840000000000002</v>
      </c>
      <c r="AE672" s="3" t="str">
        <f t="shared" si="539"/>
        <v>1.39</v>
      </c>
      <c r="AF672" s="3" t="str">
        <f t="shared" si="540"/>
        <v>-</v>
      </c>
      <c r="AG672" s="3">
        <f t="shared" si="541"/>
        <v>188.69</v>
      </c>
      <c r="AH672" s="3">
        <f t="shared" si="542"/>
        <v>18.600000000000005</v>
      </c>
      <c r="AI672" s="3">
        <f t="shared" si="543"/>
        <v>0.29849999999999999</v>
      </c>
      <c r="AK672" s="3" t="str">
        <f t="shared" si="544"/>
        <v>1.39</v>
      </c>
      <c r="AL672" s="3" t="str">
        <f t="shared" si="545"/>
        <v>-</v>
      </c>
      <c r="AM672" s="3">
        <f t="shared" si="546"/>
        <v>188.69</v>
      </c>
      <c r="AN672" s="3">
        <f t="shared" si="547"/>
        <v>18.600000000000005</v>
      </c>
      <c r="AO672" s="3">
        <f t="shared" si="548"/>
        <v>0.27860000000000001</v>
      </c>
      <c r="AQ672" s="3" t="str">
        <f t="shared" si="549"/>
        <v>1.39</v>
      </c>
      <c r="AR672" s="3" t="str">
        <f t="shared" si="550"/>
        <v>-</v>
      </c>
      <c r="AS672" s="3">
        <f t="shared" si="551"/>
        <v>188.69</v>
      </c>
      <c r="AT672" s="3">
        <f t="shared" si="552"/>
        <v>18.600000000000005</v>
      </c>
      <c r="AU672" s="3">
        <f t="shared" si="553"/>
        <v>0.23880000000000001</v>
      </c>
      <c r="AW672" s="3" t="str">
        <f t="shared" si="554"/>
        <v>1.39</v>
      </c>
      <c r="AX672" s="3" t="str">
        <f t="shared" si="555"/>
        <v>-</v>
      </c>
      <c r="AY672" s="3">
        <f t="shared" si="556"/>
        <v>188.69</v>
      </c>
      <c r="AZ672" s="3">
        <f t="shared" si="557"/>
        <v>18.600000000000005</v>
      </c>
      <c r="BA672" s="3">
        <f t="shared" si="558"/>
        <v>0.19900000000000001</v>
      </c>
      <c r="BC672" s="3" t="str">
        <f t="shared" si="559"/>
        <v>1.39</v>
      </c>
      <c r="BD672" s="3" t="str">
        <f t="shared" si="560"/>
        <v>-</v>
      </c>
      <c r="BE672" s="3">
        <f t="shared" si="561"/>
        <v>188.69</v>
      </c>
      <c r="BF672" s="3">
        <f t="shared" si="562"/>
        <v>18.600000000000005</v>
      </c>
      <c r="BG672" s="3">
        <f t="shared" si="563"/>
        <v>0.11940000000000001</v>
      </c>
      <c r="BI672" s="3" t="str">
        <f t="shared" si="564"/>
        <v>1.39</v>
      </c>
      <c r="BJ672" s="3" t="str">
        <f t="shared" si="565"/>
        <v>-</v>
      </c>
      <c r="BK672" s="3">
        <f t="shared" si="566"/>
        <v>188.69</v>
      </c>
      <c r="BL672" s="3">
        <f t="shared" si="567"/>
        <v>18.600000000000005</v>
      </c>
      <c r="BM672" s="3">
        <f t="shared" si="568"/>
        <v>3.9800000000000002E-2</v>
      </c>
    </row>
    <row r="673" spans="1:65" x14ac:dyDescent="0.3">
      <c r="A673" s="3" t="str">
        <f>'Forward collapse simulation'!B683</f>
        <v>1.39</v>
      </c>
      <c r="B673" s="3" t="str">
        <f>IF('Forward collapse simulation'!C683="","-",'Forward collapse simulation'!C683)</f>
        <v>-</v>
      </c>
      <c r="C673" s="3">
        <f>'Forward collapse simulation'!E683</f>
        <v>194.18</v>
      </c>
      <c r="D673" s="3">
        <f>'Forward collapse simulation'!AK683</f>
        <v>58.560000000000009</v>
      </c>
      <c r="E673" s="84">
        <f>'Forward collapse simulation'!AL683</f>
        <v>0.55600000000000005</v>
      </c>
      <c r="G673" s="3" t="str">
        <f t="shared" si="519"/>
        <v>1.39</v>
      </c>
      <c r="H673" s="3" t="str">
        <f t="shared" si="520"/>
        <v>-</v>
      </c>
      <c r="I673" s="3">
        <f t="shared" si="521"/>
        <v>194.18</v>
      </c>
      <c r="J673" s="3">
        <f t="shared" si="522"/>
        <v>58.560000000000009</v>
      </c>
      <c r="K673" s="3">
        <f t="shared" si="523"/>
        <v>0.5282</v>
      </c>
      <c r="M673" s="3" t="str">
        <f t="shared" si="524"/>
        <v>1.39</v>
      </c>
      <c r="N673" s="3" t="str">
        <f t="shared" si="525"/>
        <v>-</v>
      </c>
      <c r="O673" s="3">
        <f t="shared" si="526"/>
        <v>194.18</v>
      </c>
      <c r="P673" s="3">
        <f t="shared" si="527"/>
        <v>58.560000000000009</v>
      </c>
      <c r="Q673" s="3">
        <f t="shared" si="528"/>
        <v>0.50040000000000007</v>
      </c>
      <c r="R673" s="85"/>
      <c r="S673" s="3" t="str">
        <f t="shared" si="529"/>
        <v>1.39</v>
      </c>
      <c r="T673" s="3" t="str">
        <f t="shared" si="530"/>
        <v>-</v>
      </c>
      <c r="U673" s="3">
        <f t="shared" si="531"/>
        <v>194.18</v>
      </c>
      <c r="V673" s="3">
        <f t="shared" si="532"/>
        <v>58.560000000000009</v>
      </c>
      <c r="W673" s="3">
        <f t="shared" si="533"/>
        <v>0.47260000000000002</v>
      </c>
      <c r="X673" s="85"/>
      <c r="Y673" s="3" t="str">
        <f t="shared" si="534"/>
        <v>1.39</v>
      </c>
      <c r="Z673" s="3" t="str">
        <f t="shared" si="535"/>
        <v>-</v>
      </c>
      <c r="AA673" s="3">
        <f t="shared" si="536"/>
        <v>194.18</v>
      </c>
      <c r="AB673" s="3">
        <f t="shared" si="537"/>
        <v>58.560000000000009</v>
      </c>
      <c r="AC673" s="3">
        <f t="shared" si="538"/>
        <v>0.44480000000000008</v>
      </c>
      <c r="AE673" s="3" t="str">
        <f t="shared" si="539"/>
        <v>1.39</v>
      </c>
      <c r="AF673" s="3" t="str">
        <f t="shared" si="540"/>
        <v>-</v>
      </c>
      <c r="AG673" s="3">
        <f t="shared" si="541"/>
        <v>194.18</v>
      </c>
      <c r="AH673" s="3">
        <f t="shared" si="542"/>
        <v>58.560000000000009</v>
      </c>
      <c r="AI673" s="3">
        <f t="shared" si="543"/>
        <v>0.41700000000000004</v>
      </c>
      <c r="AK673" s="3" t="str">
        <f t="shared" si="544"/>
        <v>1.39</v>
      </c>
      <c r="AL673" s="3" t="str">
        <f t="shared" si="545"/>
        <v>-</v>
      </c>
      <c r="AM673" s="3">
        <f t="shared" si="546"/>
        <v>194.18</v>
      </c>
      <c r="AN673" s="3">
        <f t="shared" si="547"/>
        <v>58.560000000000009</v>
      </c>
      <c r="AO673" s="3">
        <f t="shared" si="548"/>
        <v>0.38919999999999999</v>
      </c>
      <c r="AQ673" s="3" t="str">
        <f t="shared" si="549"/>
        <v>1.39</v>
      </c>
      <c r="AR673" s="3" t="str">
        <f t="shared" si="550"/>
        <v>-</v>
      </c>
      <c r="AS673" s="3">
        <f t="shared" si="551"/>
        <v>194.18</v>
      </c>
      <c r="AT673" s="3">
        <f t="shared" si="552"/>
        <v>58.560000000000009</v>
      </c>
      <c r="AU673" s="3">
        <f t="shared" si="553"/>
        <v>0.33360000000000001</v>
      </c>
      <c r="AW673" s="3" t="str">
        <f t="shared" si="554"/>
        <v>1.39</v>
      </c>
      <c r="AX673" s="3" t="str">
        <f t="shared" si="555"/>
        <v>-</v>
      </c>
      <c r="AY673" s="3">
        <f t="shared" si="556"/>
        <v>194.18</v>
      </c>
      <c r="AZ673" s="3">
        <f t="shared" si="557"/>
        <v>58.560000000000009</v>
      </c>
      <c r="BA673" s="3">
        <f t="shared" si="558"/>
        <v>0.27800000000000002</v>
      </c>
      <c r="BC673" s="3" t="str">
        <f t="shared" si="559"/>
        <v>1.39</v>
      </c>
      <c r="BD673" s="3" t="str">
        <f t="shared" si="560"/>
        <v>-</v>
      </c>
      <c r="BE673" s="3">
        <f t="shared" si="561"/>
        <v>194.18</v>
      </c>
      <c r="BF673" s="3">
        <f t="shared" si="562"/>
        <v>58.560000000000009</v>
      </c>
      <c r="BG673" s="3">
        <f t="shared" si="563"/>
        <v>0.1668</v>
      </c>
      <c r="BI673" s="3" t="str">
        <f t="shared" si="564"/>
        <v>1.39</v>
      </c>
      <c r="BJ673" s="3" t="str">
        <f t="shared" si="565"/>
        <v>-</v>
      </c>
      <c r="BK673" s="3">
        <f t="shared" si="566"/>
        <v>194.18</v>
      </c>
      <c r="BL673" s="3">
        <f t="shared" si="567"/>
        <v>58.560000000000009</v>
      </c>
      <c r="BM673" s="3">
        <f t="shared" si="568"/>
        <v>5.5600000000000011E-2</v>
      </c>
    </row>
    <row r="674" spans="1:65" x14ac:dyDescent="0.3">
      <c r="A674" s="3" t="str">
        <f>'Forward collapse simulation'!B684</f>
        <v>1.39</v>
      </c>
      <c r="B674" s="3" t="str">
        <f>IF('Forward collapse simulation'!C684="","-",'Forward collapse simulation'!C684)</f>
        <v>-</v>
      </c>
      <c r="C674" s="3">
        <f>'Forward collapse simulation'!E684</f>
        <v>212.83</v>
      </c>
      <c r="D674" s="3">
        <f>'Forward collapse simulation'!AK684</f>
        <v>80.5</v>
      </c>
      <c r="E674" s="84">
        <f>'Forward collapse simulation'!AL684</f>
        <v>0.44700000000000001</v>
      </c>
      <c r="G674" s="3" t="str">
        <f t="shared" si="519"/>
        <v>1.39</v>
      </c>
      <c r="H674" s="3" t="str">
        <f t="shared" si="520"/>
        <v>-</v>
      </c>
      <c r="I674" s="3">
        <f t="shared" si="521"/>
        <v>212.83</v>
      </c>
      <c r="J674" s="3">
        <f t="shared" si="522"/>
        <v>80.5</v>
      </c>
      <c r="K674" s="3">
        <f t="shared" si="523"/>
        <v>0.42464999999999997</v>
      </c>
      <c r="M674" s="3" t="str">
        <f t="shared" si="524"/>
        <v>1.39</v>
      </c>
      <c r="N674" s="3" t="str">
        <f t="shared" si="525"/>
        <v>-</v>
      </c>
      <c r="O674" s="3">
        <f t="shared" si="526"/>
        <v>212.83</v>
      </c>
      <c r="P674" s="3">
        <f t="shared" si="527"/>
        <v>80.5</v>
      </c>
      <c r="Q674" s="3">
        <f t="shared" si="528"/>
        <v>0.40229999999999999</v>
      </c>
      <c r="R674" s="85"/>
      <c r="S674" s="3" t="str">
        <f t="shared" si="529"/>
        <v>1.39</v>
      </c>
      <c r="T674" s="3" t="str">
        <f t="shared" si="530"/>
        <v>-</v>
      </c>
      <c r="U674" s="3">
        <f t="shared" si="531"/>
        <v>212.83</v>
      </c>
      <c r="V674" s="3">
        <f t="shared" si="532"/>
        <v>80.5</v>
      </c>
      <c r="W674" s="3">
        <f t="shared" si="533"/>
        <v>0.37995000000000001</v>
      </c>
      <c r="X674" s="85"/>
      <c r="Y674" s="3" t="str">
        <f t="shared" si="534"/>
        <v>1.39</v>
      </c>
      <c r="Z674" s="3" t="str">
        <f t="shared" si="535"/>
        <v>-</v>
      </c>
      <c r="AA674" s="3">
        <f t="shared" si="536"/>
        <v>212.83</v>
      </c>
      <c r="AB674" s="3">
        <f t="shared" si="537"/>
        <v>80.5</v>
      </c>
      <c r="AC674" s="3">
        <f t="shared" si="538"/>
        <v>0.35760000000000003</v>
      </c>
      <c r="AE674" s="3" t="str">
        <f t="shared" si="539"/>
        <v>1.39</v>
      </c>
      <c r="AF674" s="3" t="str">
        <f t="shared" si="540"/>
        <v>-</v>
      </c>
      <c r="AG674" s="3">
        <f t="shared" si="541"/>
        <v>212.83</v>
      </c>
      <c r="AH674" s="3">
        <f t="shared" si="542"/>
        <v>80.5</v>
      </c>
      <c r="AI674" s="3">
        <f t="shared" si="543"/>
        <v>0.33524999999999999</v>
      </c>
      <c r="AK674" s="3" t="str">
        <f t="shared" si="544"/>
        <v>1.39</v>
      </c>
      <c r="AL674" s="3" t="str">
        <f t="shared" si="545"/>
        <v>-</v>
      </c>
      <c r="AM674" s="3">
        <f t="shared" si="546"/>
        <v>212.83</v>
      </c>
      <c r="AN674" s="3">
        <f t="shared" si="547"/>
        <v>80.5</v>
      </c>
      <c r="AO674" s="3">
        <f t="shared" si="548"/>
        <v>0.31290000000000001</v>
      </c>
      <c r="AQ674" s="3" t="str">
        <f t="shared" si="549"/>
        <v>1.39</v>
      </c>
      <c r="AR674" s="3" t="str">
        <f t="shared" si="550"/>
        <v>-</v>
      </c>
      <c r="AS674" s="3">
        <f t="shared" si="551"/>
        <v>212.83</v>
      </c>
      <c r="AT674" s="3">
        <f t="shared" si="552"/>
        <v>80.5</v>
      </c>
      <c r="AU674" s="3">
        <f t="shared" si="553"/>
        <v>0.26819999999999999</v>
      </c>
      <c r="AW674" s="3" t="str">
        <f t="shared" si="554"/>
        <v>1.39</v>
      </c>
      <c r="AX674" s="3" t="str">
        <f t="shared" si="555"/>
        <v>-</v>
      </c>
      <c r="AY674" s="3">
        <f t="shared" si="556"/>
        <v>212.83</v>
      </c>
      <c r="AZ674" s="3">
        <f t="shared" si="557"/>
        <v>80.5</v>
      </c>
      <c r="BA674" s="3">
        <f t="shared" si="558"/>
        <v>0.2235</v>
      </c>
      <c r="BC674" s="3" t="str">
        <f t="shared" si="559"/>
        <v>1.39</v>
      </c>
      <c r="BD674" s="3" t="str">
        <f t="shared" si="560"/>
        <v>-</v>
      </c>
      <c r="BE674" s="3">
        <f t="shared" si="561"/>
        <v>212.83</v>
      </c>
      <c r="BF674" s="3">
        <f t="shared" si="562"/>
        <v>80.5</v>
      </c>
      <c r="BG674" s="3">
        <f t="shared" si="563"/>
        <v>0.1341</v>
      </c>
      <c r="BI674" s="3" t="str">
        <f t="shared" si="564"/>
        <v>1.39</v>
      </c>
      <c r="BJ674" s="3" t="str">
        <f t="shared" si="565"/>
        <v>-</v>
      </c>
      <c r="BK674" s="3">
        <f t="shared" si="566"/>
        <v>212.83</v>
      </c>
      <c r="BL674" s="3">
        <f t="shared" si="567"/>
        <v>80.5</v>
      </c>
      <c r="BM674" s="3">
        <f t="shared" si="568"/>
        <v>4.4700000000000004E-2</v>
      </c>
    </row>
    <row r="675" spans="1:65" x14ac:dyDescent="0.3">
      <c r="A675" s="3" t="str">
        <f>'Forward collapse simulation'!B685</f>
        <v>1.39</v>
      </c>
      <c r="B675" s="3" t="str">
        <f>IF('Forward collapse simulation'!C685="","-",'Forward collapse simulation'!C685)</f>
        <v>-</v>
      </c>
      <c r="C675" s="3">
        <f>'Forward collapse simulation'!E685</f>
        <v>13.63</v>
      </c>
      <c r="D675" s="3">
        <f>'Forward collapse simulation'!AK685</f>
        <v>75</v>
      </c>
      <c r="E675" s="84">
        <f>'Forward collapse simulation'!AL685</f>
        <v>0.52500000000000002</v>
      </c>
      <c r="G675" s="3" t="str">
        <f t="shared" si="519"/>
        <v>1.39</v>
      </c>
      <c r="H675" s="3" t="str">
        <f t="shared" si="520"/>
        <v>-</v>
      </c>
      <c r="I675" s="3">
        <f t="shared" si="521"/>
        <v>13.63</v>
      </c>
      <c r="J675" s="3">
        <f t="shared" si="522"/>
        <v>75</v>
      </c>
      <c r="K675" s="3">
        <f t="shared" si="523"/>
        <v>0.49874999999999997</v>
      </c>
      <c r="M675" s="3" t="str">
        <f t="shared" si="524"/>
        <v>1.39</v>
      </c>
      <c r="N675" s="3" t="str">
        <f t="shared" si="525"/>
        <v>-</v>
      </c>
      <c r="O675" s="3">
        <f t="shared" si="526"/>
        <v>13.63</v>
      </c>
      <c r="P675" s="3">
        <f t="shared" si="527"/>
        <v>75</v>
      </c>
      <c r="Q675" s="3">
        <f t="shared" si="528"/>
        <v>0.47250000000000003</v>
      </c>
      <c r="R675" s="85"/>
      <c r="S675" s="3" t="str">
        <f t="shared" si="529"/>
        <v>1.39</v>
      </c>
      <c r="T675" s="3" t="str">
        <f t="shared" si="530"/>
        <v>-</v>
      </c>
      <c r="U675" s="3">
        <f t="shared" si="531"/>
        <v>13.63</v>
      </c>
      <c r="V675" s="3">
        <f t="shared" si="532"/>
        <v>75</v>
      </c>
      <c r="W675" s="3">
        <f t="shared" si="533"/>
        <v>0.44624999999999998</v>
      </c>
      <c r="X675" s="85"/>
      <c r="Y675" s="3" t="str">
        <f t="shared" si="534"/>
        <v>1.39</v>
      </c>
      <c r="Z675" s="3" t="str">
        <f t="shared" si="535"/>
        <v>-</v>
      </c>
      <c r="AA675" s="3">
        <f t="shared" si="536"/>
        <v>13.63</v>
      </c>
      <c r="AB675" s="3">
        <f t="shared" si="537"/>
        <v>75</v>
      </c>
      <c r="AC675" s="3">
        <f t="shared" si="538"/>
        <v>0.42000000000000004</v>
      </c>
      <c r="AE675" s="3" t="str">
        <f t="shared" si="539"/>
        <v>1.39</v>
      </c>
      <c r="AF675" s="3" t="str">
        <f t="shared" si="540"/>
        <v>-</v>
      </c>
      <c r="AG675" s="3">
        <f t="shared" si="541"/>
        <v>13.63</v>
      </c>
      <c r="AH675" s="3">
        <f t="shared" si="542"/>
        <v>75</v>
      </c>
      <c r="AI675" s="3">
        <f t="shared" si="543"/>
        <v>0.39375000000000004</v>
      </c>
      <c r="AK675" s="3" t="str">
        <f t="shared" si="544"/>
        <v>1.39</v>
      </c>
      <c r="AL675" s="3" t="str">
        <f t="shared" si="545"/>
        <v>-</v>
      </c>
      <c r="AM675" s="3">
        <f t="shared" si="546"/>
        <v>13.63</v>
      </c>
      <c r="AN675" s="3">
        <f t="shared" si="547"/>
        <v>75</v>
      </c>
      <c r="AO675" s="3">
        <f t="shared" si="548"/>
        <v>0.36749999999999999</v>
      </c>
      <c r="AQ675" s="3" t="str">
        <f t="shared" si="549"/>
        <v>1.39</v>
      </c>
      <c r="AR675" s="3" t="str">
        <f t="shared" si="550"/>
        <v>-</v>
      </c>
      <c r="AS675" s="3">
        <f t="shared" si="551"/>
        <v>13.63</v>
      </c>
      <c r="AT675" s="3">
        <f t="shared" si="552"/>
        <v>75</v>
      </c>
      <c r="AU675" s="3">
        <f t="shared" si="553"/>
        <v>0.315</v>
      </c>
      <c r="AW675" s="3" t="str">
        <f t="shared" si="554"/>
        <v>1.39</v>
      </c>
      <c r="AX675" s="3" t="str">
        <f t="shared" si="555"/>
        <v>-</v>
      </c>
      <c r="AY675" s="3">
        <f t="shared" si="556"/>
        <v>13.63</v>
      </c>
      <c r="AZ675" s="3">
        <f t="shared" si="557"/>
        <v>75</v>
      </c>
      <c r="BA675" s="3">
        <f t="shared" si="558"/>
        <v>0.26250000000000001</v>
      </c>
      <c r="BC675" s="3" t="str">
        <f t="shared" si="559"/>
        <v>1.39</v>
      </c>
      <c r="BD675" s="3" t="str">
        <f t="shared" si="560"/>
        <v>-</v>
      </c>
      <c r="BE675" s="3">
        <f t="shared" si="561"/>
        <v>13.63</v>
      </c>
      <c r="BF675" s="3">
        <f t="shared" si="562"/>
        <v>75</v>
      </c>
      <c r="BG675" s="3">
        <f t="shared" si="563"/>
        <v>0.1575</v>
      </c>
      <c r="BI675" s="3" t="str">
        <f t="shared" si="564"/>
        <v>1.39</v>
      </c>
      <c r="BJ675" s="3" t="str">
        <f t="shared" si="565"/>
        <v>-</v>
      </c>
      <c r="BK675" s="3">
        <f t="shared" si="566"/>
        <v>13.63</v>
      </c>
      <c r="BL675" s="3">
        <f t="shared" si="567"/>
        <v>75</v>
      </c>
      <c r="BM675" s="3">
        <f t="shared" si="568"/>
        <v>5.2500000000000005E-2</v>
      </c>
    </row>
    <row r="676" spans="1:65" x14ac:dyDescent="0.3">
      <c r="A676" s="3" t="str">
        <f>'Forward collapse simulation'!B686</f>
        <v>1.39</v>
      </c>
      <c r="B676" s="3" t="str">
        <f>IF('Forward collapse simulation'!C686="","-",'Forward collapse simulation'!C686)</f>
        <v>-</v>
      </c>
      <c r="C676" s="3">
        <f>'Forward collapse simulation'!E686</f>
        <v>15.18</v>
      </c>
      <c r="D676" s="3">
        <f>'Forward collapse simulation'!AK686</f>
        <v>30.16</v>
      </c>
      <c r="E676" s="84">
        <f>'Forward collapse simulation'!AL686</f>
        <v>0.46400000000000002</v>
      </c>
      <c r="G676" s="3" t="str">
        <f t="shared" si="519"/>
        <v>1.39</v>
      </c>
      <c r="H676" s="3" t="str">
        <f t="shared" si="520"/>
        <v>-</v>
      </c>
      <c r="I676" s="3">
        <f t="shared" si="521"/>
        <v>15.18</v>
      </c>
      <c r="J676" s="3">
        <f t="shared" si="522"/>
        <v>30.16</v>
      </c>
      <c r="K676" s="3">
        <f t="shared" si="523"/>
        <v>0.44080000000000003</v>
      </c>
      <c r="M676" s="3" t="str">
        <f t="shared" si="524"/>
        <v>1.39</v>
      </c>
      <c r="N676" s="3" t="str">
        <f t="shared" si="525"/>
        <v>-</v>
      </c>
      <c r="O676" s="3">
        <f t="shared" si="526"/>
        <v>15.18</v>
      </c>
      <c r="P676" s="3">
        <f t="shared" si="527"/>
        <v>30.16</v>
      </c>
      <c r="Q676" s="3">
        <f t="shared" si="528"/>
        <v>0.41760000000000003</v>
      </c>
      <c r="R676" s="85"/>
      <c r="S676" s="3" t="str">
        <f t="shared" si="529"/>
        <v>1.39</v>
      </c>
      <c r="T676" s="3" t="str">
        <f t="shared" si="530"/>
        <v>-</v>
      </c>
      <c r="U676" s="3">
        <f t="shared" si="531"/>
        <v>15.18</v>
      </c>
      <c r="V676" s="3">
        <f t="shared" si="532"/>
        <v>30.16</v>
      </c>
      <c r="W676" s="3">
        <f t="shared" si="533"/>
        <v>0.39440000000000003</v>
      </c>
      <c r="X676" s="85"/>
      <c r="Y676" s="3" t="str">
        <f t="shared" si="534"/>
        <v>1.39</v>
      </c>
      <c r="Z676" s="3" t="str">
        <f t="shared" si="535"/>
        <v>-</v>
      </c>
      <c r="AA676" s="3">
        <f t="shared" si="536"/>
        <v>15.18</v>
      </c>
      <c r="AB676" s="3">
        <f t="shared" si="537"/>
        <v>30.16</v>
      </c>
      <c r="AC676" s="3">
        <f t="shared" si="538"/>
        <v>0.37120000000000003</v>
      </c>
      <c r="AE676" s="3" t="str">
        <f t="shared" si="539"/>
        <v>1.39</v>
      </c>
      <c r="AF676" s="3" t="str">
        <f t="shared" si="540"/>
        <v>-</v>
      </c>
      <c r="AG676" s="3">
        <f t="shared" si="541"/>
        <v>15.18</v>
      </c>
      <c r="AH676" s="3">
        <f t="shared" si="542"/>
        <v>30.16</v>
      </c>
      <c r="AI676" s="3">
        <f t="shared" si="543"/>
        <v>0.34800000000000003</v>
      </c>
      <c r="AK676" s="3" t="str">
        <f t="shared" si="544"/>
        <v>1.39</v>
      </c>
      <c r="AL676" s="3" t="str">
        <f t="shared" si="545"/>
        <v>-</v>
      </c>
      <c r="AM676" s="3">
        <f t="shared" si="546"/>
        <v>15.18</v>
      </c>
      <c r="AN676" s="3">
        <f t="shared" si="547"/>
        <v>30.16</v>
      </c>
      <c r="AO676" s="3">
        <f t="shared" si="548"/>
        <v>0.32479999999999998</v>
      </c>
      <c r="AQ676" s="3" t="str">
        <f t="shared" si="549"/>
        <v>1.39</v>
      </c>
      <c r="AR676" s="3" t="str">
        <f t="shared" si="550"/>
        <v>-</v>
      </c>
      <c r="AS676" s="3">
        <f t="shared" si="551"/>
        <v>15.18</v>
      </c>
      <c r="AT676" s="3">
        <f t="shared" si="552"/>
        <v>30.16</v>
      </c>
      <c r="AU676" s="3">
        <f t="shared" si="553"/>
        <v>0.27839999999999998</v>
      </c>
      <c r="AW676" s="3" t="str">
        <f t="shared" si="554"/>
        <v>1.39</v>
      </c>
      <c r="AX676" s="3" t="str">
        <f t="shared" si="555"/>
        <v>-</v>
      </c>
      <c r="AY676" s="3">
        <f t="shared" si="556"/>
        <v>15.18</v>
      </c>
      <c r="AZ676" s="3">
        <f t="shared" si="557"/>
        <v>30.16</v>
      </c>
      <c r="BA676" s="3">
        <f t="shared" si="558"/>
        <v>0.23200000000000001</v>
      </c>
      <c r="BC676" s="3" t="str">
        <f t="shared" si="559"/>
        <v>1.39</v>
      </c>
      <c r="BD676" s="3" t="str">
        <f t="shared" si="560"/>
        <v>-</v>
      </c>
      <c r="BE676" s="3">
        <f t="shared" si="561"/>
        <v>15.18</v>
      </c>
      <c r="BF676" s="3">
        <f t="shared" si="562"/>
        <v>30.16</v>
      </c>
      <c r="BG676" s="3">
        <f t="shared" si="563"/>
        <v>0.13919999999999999</v>
      </c>
      <c r="BI676" s="3" t="str">
        <f t="shared" si="564"/>
        <v>1.39</v>
      </c>
      <c r="BJ676" s="3" t="str">
        <f t="shared" si="565"/>
        <v>-</v>
      </c>
      <c r="BK676" s="3">
        <f t="shared" si="566"/>
        <v>15.18</v>
      </c>
      <c r="BL676" s="3">
        <f t="shared" si="567"/>
        <v>30.16</v>
      </c>
      <c r="BM676" s="3">
        <f t="shared" si="568"/>
        <v>4.6400000000000004E-2</v>
      </c>
    </row>
    <row r="677" spans="1:65" x14ac:dyDescent="0.3">
      <c r="A677" s="3" t="str">
        <f>'Forward collapse simulation'!B687</f>
        <v>1.39</v>
      </c>
      <c r="B677" s="3" t="str">
        <f>IF('Forward collapse simulation'!C687="","-",'Forward collapse simulation'!C687)</f>
        <v>-</v>
      </c>
      <c r="C677" s="3">
        <f>'Forward collapse simulation'!E687</f>
        <v>27.36</v>
      </c>
      <c r="D677" s="3">
        <f>'Forward collapse simulation'!AK687</f>
        <v>-14.29</v>
      </c>
      <c r="E677" s="84">
        <f>'Forward collapse simulation'!AL687</f>
        <v>0.433</v>
      </c>
      <c r="G677" s="3" t="str">
        <f t="shared" si="519"/>
        <v>1.39</v>
      </c>
      <c r="H677" s="3" t="str">
        <f t="shared" si="520"/>
        <v>-</v>
      </c>
      <c r="I677" s="3">
        <f t="shared" si="521"/>
        <v>27.36</v>
      </c>
      <c r="J677" s="3">
        <f t="shared" si="522"/>
        <v>-14.29</v>
      </c>
      <c r="K677" s="3">
        <f t="shared" si="523"/>
        <v>0.41134999999999999</v>
      </c>
      <c r="M677" s="3" t="str">
        <f t="shared" si="524"/>
        <v>1.39</v>
      </c>
      <c r="N677" s="3" t="str">
        <f t="shared" si="525"/>
        <v>-</v>
      </c>
      <c r="O677" s="3">
        <f t="shared" si="526"/>
        <v>27.36</v>
      </c>
      <c r="P677" s="3">
        <f t="shared" si="527"/>
        <v>-14.29</v>
      </c>
      <c r="Q677" s="3">
        <f t="shared" si="528"/>
        <v>0.38969999999999999</v>
      </c>
      <c r="R677" s="85"/>
      <c r="S677" s="3" t="str">
        <f t="shared" si="529"/>
        <v>1.39</v>
      </c>
      <c r="T677" s="3" t="str">
        <f t="shared" si="530"/>
        <v>-</v>
      </c>
      <c r="U677" s="3">
        <f t="shared" si="531"/>
        <v>27.36</v>
      </c>
      <c r="V677" s="3">
        <f t="shared" si="532"/>
        <v>-14.29</v>
      </c>
      <c r="W677" s="3">
        <f t="shared" si="533"/>
        <v>0.36804999999999999</v>
      </c>
      <c r="X677" s="85"/>
      <c r="Y677" s="3" t="str">
        <f t="shared" si="534"/>
        <v>1.39</v>
      </c>
      <c r="Z677" s="3" t="str">
        <f t="shared" si="535"/>
        <v>-</v>
      </c>
      <c r="AA677" s="3">
        <f t="shared" si="536"/>
        <v>27.36</v>
      </c>
      <c r="AB677" s="3">
        <f t="shared" si="537"/>
        <v>-14.29</v>
      </c>
      <c r="AC677" s="3">
        <f t="shared" si="538"/>
        <v>0.34640000000000004</v>
      </c>
      <c r="AE677" s="3" t="str">
        <f t="shared" si="539"/>
        <v>1.39</v>
      </c>
      <c r="AF677" s="3" t="str">
        <f t="shared" si="540"/>
        <v>-</v>
      </c>
      <c r="AG677" s="3">
        <f t="shared" si="541"/>
        <v>27.36</v>
      </c>
      <c r="AH677" s="3">
        <f t="shared" si="542"/>
        <v>-14.29</v>
      </c>
      <c r="AI677" s="3">
        <f t="shared" si="543"/>
        <v>0.32474999999999998</v>
      </c>
      <c r="AK677" s="3" t="str">
        <f t="shared" si="544"/>
        <v>1.39</v>
      </c>
      <c r="AL677" s="3" t="str">
        <f t="shared" si="545"/>
        <v>-</v>
      </c>
      <c r="AM677" s="3">
        <f t="shared" si="546"/>
        <v>27.36</v>
      </c>
      <c r="AN677" s="3">
        <f t="shared" si="547"/>
        <v>-14.29</v>
      </c>
      <c r="AO677" s="3">
        <f t="shared" si="548"/>
        <v>0.30309999999999998</v>
      </c>
      <c r="AQ677" s="3" t="str">
        <f t="shared" si="549"/>
        <v>1.39</v>
      </c>
      <c r="AR677" s="3" t="str">
        <f t="shared" si="550"/>
        <v>-</v>
      </c>
      <c r="AS677" s="3">
        <f t="shared" si="551"/>
        <v>27.36</v>
      </c>
      <c r="AT677" s="3">
        <f t="shared" si="552"/>
        <v>-14.29</v>
      </c>
      <c r="AU677" s="3">
        <f t="shared" si="553"/>
        <v>0.25979999999999998</v>
      </c>
      <c r="AW677" s="3" t="str">
        <f t="shared" si="554"/>
        <v>1.39</v>
      </c>
      <c r="AX677" s="3" t="str">
        <f t="shared" si="555"/>
        <v>-</v>
      </c>
      <c r="AY677" s="3">
        <f t="shared" si="556"/>
        <v>27.36</v>
      </c>
      <c r="AZ677" s="3">
        <f t="shared" si="557"/>
        <v>-14.29</v>
      </c>
      <c r="BA677" s="3">
        <f t="shared" si="558"/>
        <v>0.2165</v>
      </c>
      <c r="BC677" s="3" t="str">
        <f t="shared" si="559"/>
        <v>1.39</v>
      </c>
      <c r="BD677" s="3" t="str">
        <f t="shared" si="560"/>
        <v>-</v>
      </c>
      <c r="BE677" s="3">
        <f t="shared" si="561"/>
        <v>27.36</v>
      </c>
      <c r="BF677" s="3">
        <f t="shared" si="562"/>
        <v>-14.29</v>
      </c>
      <c r="BG677" s="3">
        <f t="shared" si="563"/>
        <v>0.12989999999999999</v>
      </c>
      <c r="BI677" s="3" t="str">
        <f t="shared" si="564"/>
        <v>1.39</v>
      </c>
      <c r="BJ677" s="3" t="str">
        <f t="shared" si="565"/>
        <v>-</v>
      </c>
      <c r="BK677" s="3">
        <f t="shared" si="566"/>
        <v>27.36</v>
      </c>
      <c r="BL677" s="3">
        <f t="shared" si="567"/>
        <v>-14.29</v>
      </c>
      <c r="BM677" s="3">
        <f t="shared" si="568"/>
        <v>4.3300000000000005E-2</v>
      </c>
    </row>
    <row r="678" spans="1:65" x14ac:dyDescent="0.3">
      <c r="A678" s="3" t="str">
        <f>'Forward collapse simulation'!B688</f>
        <v>1.39</v>
      </c>
      <c r="B678" s="3" t="str">
        <f>IF('Forward collapse simulation'!C688="","-",'Forward collapse simulation'!C688)</f>
        <v>-</v>
      </c>
      <c r="C678" s="3">
        <f>'Forward collapse simulation'!E688</f>
        <v>65.989999999999995</v>
      </c>
      <c r="D678" s="3">
        <f>'Forward collapse simulation'!AK688</f>
        <v>-62.19</v>
      </c>
      <c r="E678" s="84">
        <f>'Forward collapse simulation'!AL688</f>
        <v>0.27900000000000003</v>
      </c>
      <c r="G678" s="3" t="str">
        <f t="shared" si="519"/>
        <v>1.39</v>
      </c>
      <c r="H678" s="3" t="str">
        <f t="shared" si="520"/>
        <v>-</v>
      </c>
      <c r="I678" s="3">
        <f t="shared" si="521"/>
        <v>65.989999999999995</v>
      </c>
      <c r="J678" s="3">
        <f t="shared" si="522"/>
        <v>-62.19</v>
      </c>
      <c r="K678" s="3">
        <f t="shared" si="523"/>
        <v>0.26505000000000001</v>
      </c>
      <c r="M678" s="3" t="str">
        <f t="shared" si="524"/>
        <v>1.39</v>
      </c>
      <c r="N678" s="3" t="str">
        <f t="shared" si="525"/>
        <v>-</v>
      </c>
      <c r="O678" s="3">
        <f t="shared" si="526"/>
        <v>65.989999999999995</v>
      </c>
      <c r="P678" s="3">
        <f t="shared" si="527"/>
        <v>-62.19</v>
      </c>
      <c r="Q678" s="3">
        <f t="shared" si="528"/>
        <v>0.25110000000000005</v>
      </c>
      <c r="R678" s="85"/>
      <c r="S678" s="3" t="str">
        <f t="shared" si="529"/>
        <v>1.39</v>
      </c>
      <c r="T678" s="3" t="str">
        <f t="shared" si="530"/>
        <v>-</v>
      </c>
      <c r="U678" s="3">
        <f t="shared" si="531"/>
        <v>65.989999999999995</v>
      </c>
      <c r="V678" s="3">
        <f t="shared" si="532"/>
        <v>-62.19</v>
      </c>
      <c r="W678" s="3">
        <f t="shared" si="533"/>
        <v>0.23715000000000003</v>
      </c>
      <c r="X678" s="85"/>
      <c r="Y678" s="3" t="str">
        <f t="shared" si="534"/>
        <v>1.39</v>
      </c>
      <c r="Z678" s="3" t="str">
        <f t="shared" si="535"/>
        <v>-</v>
      </c>
      <c r="AA678" s="3">
        <f t="shared" si="536"/>
        <v>65.989999999999995</v>
      </c>
      <c r="AB678" s="3">
        <f t="shared" si="537"/>
        <v>-62.19</v>
      </c>
      <c r="AC678" s="3">
        <f t="shared" si="538"/>
        <v>0.22320000000000004</v>
      </c>
      <c r="AE678" s="3" t="str">
        <f t="shared" si="539"/>
        <v>1.39</v>
      </c>
      <c r="AF678" s="3" t="str">
        <f t="shared" si="540"/>
        <v>-</v>
      </c>
      <c r="AG678" s="3">
        <f t="shared" si="541"/>
        <v>65.989999999999995</v>
      </c>
      <c r="AH678" s="3">
        <f t="shared" si="542"/>
        <v>-62.19</v>
      </c>
      <c r="AI678" s="3">
        <f t="shared" si="543"/>
        <v>0.20925000000000002</v>
      </c>
      <c r="AK678" s="3" t="str">
        <f t="shared" si="544"/>
        <v>1.39</v>
      </c>
      <c r="AL678" s="3" t="str">
        <f t="shared" si="545"/>
        <v>-</v>
      </c>
      <c r="AM678" s="3">
        <f t="shared" si="546"/>
        <v>65.989999999999995</v>
      </c>
      <c r="AN678" s="3">
        <f t="shared" si="547"/>
        <v>-62.19</v>
      </c>
      <c r="AO678" s="3">
        <f t="shared" si="548"/>
        <v>0.1953</v>
      </c>
      <c r="AQ678" s="3" t="str">
        <f t="shared" si="549"/>
        <v>1.39</v>
      </c>
      <c r="AR678" s="3" t="str">
        <f t="shared" si="550"/>
        <v>-</v>
      </c>
      <c r="AS678" s="3">
        <f t="shared" si="551"/>
        <v>65.989999999999995</v>
      </c>
      <c r="AT678" s="3">
        <f t="shared" si="552"/>
        <v>-62.19</v>
      </c>
      <c r="AU678" s="3">
        <f t="shared" si="553"/>
        <v>0.16740000000000002</v>
      </c>
      <c r="AW678" s="3" t="str">
        <f t="shared" si="554"/>
        <v>1.39</v>
      </c>
      <c r="AX678" s="3" t="str">
        <f t="shared" si="555"/>
        <v>-</v>
      </c>
      <c r="AY678" s="3">
        <f t="shared" si="556"/>
        <v>65.989999999999995</v>
      </c>
      <c r="AZ678" s="3">
        <f t="shared" si="557"/>
        <v>-62.19</v>
      </c>
      <c r="BA678" s="3">
        <f t="shared" si="558"/>
        <v>0.13950000000000001</v>
      </c>
      <c r="BC678" s="3" t="str">
        <f t="shared" si="559"/>
        <v>1.39</v>
      </c>
      <c r="BD678" s="3" t="str">
        <f t="shared" si="560"/>
        <v>-</v>
      </c>
      <c r="BE678" s="3">
        <f t="shared" si="561"/>
        <v>65.989999999999995</v>
      </c>
      <c r="BF678" s="3">
        <f t="shared" si="562"/>
        <v>-62.19</v>
      </c>
      <c r="BG678" s="3">
        <f t="shared" si="563"/>
        <v>8.3700000000000011E-2</v>
      </c>
      <c r="BI678" s="3" t="str">
        <f t="shared" si="564"/>
        <v>1.39</v>
      </c>
      <c r="BJ678" s="3" t="str">
        <f t="shared" si="565"/>
        <v>-</v>
      </c>
      <c r="BK678" s="3">
        <f t="shared" si="566"/>
        <v>65.989999999999995</v>
      </c>
      <c r="BL678" s="3">
        <f t="shared" si="567"/>
        <v>-62.19</v>
      </c>
      <c r="BM678" s="3">
        <f t="shared" si="568"/>
        <v>2.7900000000000005E-2</v>
      </c>
    </row>
    <row r="679" spans="1:65" x14ac:dyDescent="0.3">
      <c r="A679" s="3" t="str">
        <f>'Forward collapse simulation'!B689</f>
        <v>1.39</v>
      </c>
      <c r="B679" s="3" t="str">
        <f>IF('Forward collapse simulation'!C689="","-",'Forward collapse simulation'!C689)</f>
        <v>1.40</v>
      </c>
      <c r="C679" s="3">
        <f>'Forward collapse simulation'!E689</f>
        <v>237.76</v>
      </c>
      <c r="D679" s="3">
        <f>'Forward collapse simulation'!AK689</f>
        <v>4.71</v>
      </c>
      <c r="E679" s="84">
        <f>'Forward collapse simulation'!AL689</f>
        <v>1.8380000000000001</v>
      </c>
      <c r="G679" s="3" t="str">
        <f t="shared" si="519"/>
        <v>1.39</v>
      </c>
      <c r="H679" s="3" t="str">
        <f t="shared" si="520"/>
        <v>1.40</v>
      </c>
      <c r="I679" s="3">
        <f t="shared" si="521"/>
        <v>237.76</v>
      </c>
      <c r="J679" s="3">
        <f t="shared" si="522"/>
        <v>4.71</v>
      </c>
      <c r="K679" s="3">
        <f t="shared" si="523"/>
        <v>1.8380000000000001</v>
      </c>
      <c r="M679" s="3" t="str">
        <f t="shared" si="524"/>
        <v>1.39</v>
      </c>
      <c r="N679" s="3" t="str">
        <f t="shared" si="525"/>
        <v>1.40</v>
      </c>
      <c r="O679" s="3">
        <f t="shared" si="526"/>
        <v>237.76</v>
      </c>
      <c r="P679" s="3">
        <f t="shared" si="527"/>
        <v>4.71</v>
      </c>
      <c r="Q679" s="3">
        <f t="shared" si="528"/>
        <v>1.8380000000000001</v>
      </c>
      <c r="R679" s="85"/>
      <c r="S679" s="3" t="str">
        <f t="shared" si="529"/>
        <v>1.39</v>
      </c>
      <c r="T679" s="3" t="str">
        <f t="shared" si="530"/>
        <v>1.40</v>
      </c>
      <c r="U679" s="3">
        <f t="shared" si="531"/>
        <v>237.76</v>
      </c>
      <c r="V679" s="3">
        <f t="shared" si="532"/>
        <v>4.71</v>
      </c>
      <c r="W679" s="3">
        <f t="shared" si="533"/>
        <v>1.8380000000000001</v>
      </c>
      <c r="X679" s="85"/>
      <c r="Y679" s="3" t="str">
        <f t="shared" si="534"/>
        <v>1.39</v>
      </c>
      <c r="Z679" s="3" t="str">
        <f t="shared" si="535"/>
        <v>1.40</v>
      </c>
      <c r="AA679" s="3">
        <f t="shared" si="536"/>
        <v>237.76</v>
      </c>
      <c r="AB679" s="3">
        <f t="shared" si="537"/>
        <v>4.71</v>
      </c>
      <c r="AC679" s="3">
        <f t="shared" si="538"/>
        <v>1.8380000000000001</v>
      </c>
      <c r="AE679" s="3" t="str">
        <f t="shared" si="539"/>
        <v>1.39</v>
      </c>
      <c r="AF679" s="3" t="str">
        <f t="shared" si="540"/>
        <v>1.40</v>
      </c>
      <c r="AG679" s="3">
        <f t="shared" si="541"/>
        <v>237.76</v>
      </c>
      <c r="AH679" s="3">
        <f t="shared" si="542"/>
        <v>4.71</v>
      </c>
      <c r="AI679" s="3">
        <f t="shared" si="543"/>
        <v>1.8380000000000001</v>
      </c>
      <c r="AK679" s="3" t="str">
        <f t="shared" si="544"/>
        <v>1.39</v>
      </c>
      <c r="AL679" s="3" t="str">
        <f t="shared" si="545"/>
        <v>1.40</v>
      </c>
      <c r="AM679" s="3">
        <f t="shared" si="546"/>
        <v>237.76</v>
      </c>
      <c r="AN679" s="3">
        <f t="shared" si="547"/>
        <v>4.71</v>
      </c>
      <c r="AO679" s="3">
        <f t="shared" si="548"/>
        <v>1.8380000000000001</v>
      </c>
      <c r="AQ679" s="3" t="str">
        <f t="shared" si="549"/>
        <v>1.39</v>
      </c>
      <c r="AR679" s="3" t="str">
        <f t="shared" si="550"/>
        <v>1.40</v>
      </c>
      <c r="AS679" s="3">
        <f t="shared" si="551"/>
        <v>237.76</v>
      </c>
      <c r="AT679" s="3">
        <f t="shared" si="552"/>
        <v>4.71</v>
      </c>
      <c r="AU679" s="3">
        <f t="shared" si="553"/>
        <v>1.8380000000000001</v>
      </c>
      <c r="AW679" s="3" t="str">
        <f t="shared" si="554"/>
        <v>1.39</v>
      </c>
      <c r="AX679" s="3" t="str">
        <f t="shared" si="555"/>
        <v>1.40</v>
      </c>
      <c r="AY679" s="3">
        <f t="shared" si="556"/>
        <v>237.76</v>
      </c>
      <c r="AZ679" s="3">
        <f t="shared" si="557"/>
        <v>4.71</v>
      </c>
      <c r="BA679" s="3">
        <f t="shared" si="558"/>
        <v>1.8380000000000001</v>
      </c>
      <c r="BC679" s="3" t="str">
        <f t="shared" si="559"/>
        <v>1.39</v>
      </c>
      <c r="BD679" s="3" t="str">
        <f t="shared" si="560"/>
        <v>1.40</v>
      </c>
      <c r="BE679" s="3">
        <f t="shared" si="561"/>
        <v>237.76</v>
      </c>
      <c r="BF679" s="3">
        <f t="shared" si="562"/>
        <v>4.71</v>
      </c>
      <c r="BG679" s="3">
        <f t="shared" si="563"/>
        <v>1.8380000000000001</v>
      </c>
      <c r="BI679" s="3" t="str">
        <f t="shared" si="564"/>
        <v>1.39</v>
      </c>
      <c r="BJ679" s="3" t="str">
        <f t="shared" si="565"/>
        <v>1.40</v>
      </c>
      <c r="BK679" s="3">
        <f t="shared" si="566"/>
        <v>237.76</v>
      </c>
      <c r="BL679" s="3">
        <f t="shared" si="567"/>
        <v>4.71</v>
      </c>
      <c r="BM679" s="3">
        <f t="shared" si="568"/>
        <v>1.8380000000000001</v>
      </c>
    </row>
    <row r="680" spans="1:65" x14ac:dyDescent="0.3">
      <c r="A680" s="3" t="str">
        <f>'Forward collapse simulation'!B690</f>
        <v>1.40</v>
      </c>
      <c r="B680" s="3" t="str">
        <f>IF('Forward collapse simulation'!C690="","-",'Forward collapse simulation'!C690)</f>
        <v>-</v>
      </c>
      <c r="C680" s="3">
        <f>'Forward collapse simulation'!E690</f>
        <v>214.73</v>
      </c>
      <c r="D680" s="3">
        <f>'Forward collapse simulation'!AK690</f>
        <v>-4.6100000000000003</v>
      </c>
      <c r="E680" s="84">
        <f>'Forward collapse simulation'!AL690</f>
        <v>0.19900000000000001</v>
      </c>
      <c r="G680" s="3" t="str">
        <f t="shared" si="519"/>
        <v>1.40</v>
      </c>
      <c r="H680" s="3" t="str">
        <f t="shared" si="520"/>
        <v>-</v>
      </c>
      <c r="I680" s="3">
        <f t="shared" si="521"/>
        <v>214.73</v>
      </c>
      <c r="J680" s="3">
        <f t="shared" si="522"/>
        <v>-4.6100000000000003</v>
      </c>
      <c r="K680" s="3">
        <f t="shared" si="523"/>
        <v>0.18905</v>
      </c>
      <c r="M680" s="3" t="str">
        <f t="shared" si="524"/>
        <v>1.40</v>
      </c>
      <c r="N680" s="3" t="str">
        <f t="shared" si="525"/>
        <v>-</v>
      </c>
      <c r="O680" s="3">
        <f t="shared" si="526"/>
        <v>214.73</v>
      </c>
      <c r="P680" s="3">
        <f t="shared" si="527"/>
        <v>-4.6100000000000003</v>
      </c>
      <c r="Q680" s="3">
        <f t="shared" si="528"/>
        <v>0.17910000000000001</v>
      </c>
      <c r="R680" s="85"/>
      <c r="S680" s="3" t="str">
        <f t="shared" si="529"/>
        <v>1.40</v>
      </c>
      <c r="T680" s="3" t="str">
        <f t="shared" si="530"/>
        <v>-</v>
      </c>
      <c r="U680" s="3">
        <f t="shared" si="531"/>
        <v>214.73</v>
      </c>
      <c r="V680" s="3">
        <f t="shared" si="532"/>
        <v>-4.6100000000000003</v>
      </c>
      <c r="W680" s="3">
        <f t="shared" si="533"/>
        <v>0.16914999999999999</v>
      </c>
      <c r="X680" s="85"/>
      <c r="Y680" s="3" t="str">
        <f t="shared" si="534"/>
        <v>1.40</v>
      </c>
      <c r="Z680" s="3" t="str">
        <f t="shared" si="535"/>
        <v>-</v>
      </c>
      <c r="AA680" s="3">
        <f t="shared" si="536"/>
        <v>214.73</v>
      </c>
      <c r="AB680" s="3">
        <f t="shared" si="537"/>
        <v>-4.6100000000000003</v>
      </c>
      <c r="AC680" s="3">
        <f t="shared" si="538"/>
        <v>0.15920000000000001</v>
      </c>
      <c r="AE680" s="3" t="str">
        <f t="shared" si="539"/>
        <v>1.40</v>
      </c>
      <c r="AF680" s="3" t="str">
        <f t="shared" si="540"/>
        <v>-</v>
      </c>
      <c r="AG680" s="3">
        <f t="shared" si="541"/>
        <v>214.73</v>
      </c>
      <c r="AH680" s="3">
        <f t="shared" si="542"/>
        <v>-4.6100000000000003</v>
      </c>
      <c r="AI680" s="3">
        <f t="shared" si="543"/>
        <v>0.14924999999999999</v>
      </c>
      <c r="AK680" s="3" t="str">
        <f t="shared" si="544"/>
        <v>1.40</v>
      </c>
      <c r="AL680" s="3" t="str">
        <f t="shared" si="545"/>
        <v>-</v>
      </c>
      <c r="AM680" s="3">
        <f t="shared" si="546"/>
        <v>214.73</v>
      </c>
      <c r="AN680" s="3">
        <f t="shared" si="547"/>
        <v>-4.6100000000000003</v>
      </c>
      <c r="AO680" s="3">
        <f t="shared" si="548"/>
        <v>0.13930000000000001</v>
      </c>
      <c r="AQ680" s="3" t="str">
        <f t="shared" si="549"/>
        <v>1.40</v>
      </c>
      <c r="AR680" s="3" t="str">
        <f t="shared" si="550"/>
        <v>-</v>
      </c>
      <c r="AS680" s="3">
        <f t="shared" si="551"/>
        <v>214.73</v>
      </c>
      <c r="AT680" s="3">
        <f t="shared" si="552"/>
        <v>-4.6100000000000003</v>
      </c>
      <c r="AU680" s="3">
        <f t="shared" si="553"/>
        <v>0.11940000000000001</v>
      </c>
      <c r="AW680" s="3" t="str">
        <f t="shared" si="554"/>
        <v>1.40</v>
      </c>
      <c r="AX680" s="3" t="str">
        <f t="shared" si="555"/>
        <v>-</v>
      </c>
      <c r="AY680" s="3">
        <f t="shared" si="556"/>
        <v>214.73</v>
      </c>
      <c r="AZ680" s="3">
        <f t="shared" si="557"/>
        <v>-4.6100000000000003</v>
      </c>
      <c r="BA680" s="3">
        <f t="shared" si="558"/>
        <v>9.9500000000000005E-2</v>
      </c>
      <c r="BC680" s="3" t="str">
        <f t="shared" si="559"/>
        <v>1.40</v>
      </c>
      <c r="BD680" s="3" t="str">
        <f t="shared" si="560"/>
        <v>-</v>
      </c>
      <c r="BE680" s="3">
        <f t="shared" si="561"/>
        <v>214.73</v>
      </c>
      <c r="BF680" s="3">
        <f t="shared" si="562"/>
        <v>-4.6100000000000003</v>
      </c>
      <c r="BG680" s="3">
        <f t="shared" si="563"/>
        <v>5.9700000000000003E-2</v>
      </c>
      <c r="BI680" s="3" t="str">
        <f t="shared" si="564"/>
        <v>1.40</v>
      </c>
      <c r="BJ680" s="3" t="str">
        <f t="shared" si="565"/>
        <v>-</v>
      </c>
      <c r="BK680" s="3">
        <f t="shared" si="566"/>
        <v>214.73</v>
      </c>
      <c r="BL680" s="3">
        <f t="shared" si="567"/>
        <v>-4.6100000000000003</v>
      </c>
      <c r="BM680" s="3">
        <f t="shared" si="568"/>
        <v>1.9900000000000001E-2</v>
      </c>
    </row>
    <row r="681" spans="1:65" x14ac:dyDescent="0.3">
      <c r="A681" s="3" t="str">
        <f>'Forward collapse simulation'!B691</f>
        <v>1.40</v>
      </c>
      <c r="B681" s="3" t="str">
        <f>IF('Forward collapse simulation'!C691="","-",'Forward collapse simulation'!C691)</f>
        <v>-</v>
      </c>
      <c r="C681" s="3">
        <f>'Forward collapse simulation'!E691</f>
        <v>238.7</v>
      </c>
      <c r="D681" s="3">
        <f>'Forward collapse simulation'!AK691</f>
        <v>52.78</v>
      </c>
      <c r="E681" s="84">
        <f>'Forward collapse simulation'!AL691</f>
        <v>0.28599999999999992</v>
      </c>
      <c r="G681" s="3" t="str">
        <f t="shared" si="519"/>
        <v>1.40</v>
      </c>
      <c r="H681" s="3" t="str">
        <f t="shared" si="520"/>
        <v>-</v>
      </c>
      <c r="I681" s="3">
        <f t="shared" si="521"/>
        <v>238.7</v>
      </c>
      <c r="J681" s="3">
        <f t="shared" si="522"/>
        <v>52.78</v>
      </c>
      <c r="K681" s="3">
        <f t="shared" si="523"/>
        <v>0.27169999999999989</v>
      </c>
      <c r="M681" s="3" t="str">
        <f t="shared" si="524"/>
        <v>1.40</v>
      </c>
      <c r="N681" s="3" t="str">
        <f t="shared" si="525"/>
        <v>-</v>
      </c>
      <c r="O681" s="3">
        <f t="shared" si="526"/>
        <v>238.7</v>
      </c>
      <c r="P681" s="3">
        <f t="shared" si="527"/>
        <v>52.78</v>
      </c>
      <c r="Q681" s="3">
        <f t="shared" si="528"/>
        <v>0.25739999999999996</v>
      </c>
      <c r="R681" s="85"/>
      <c r="S681" s="3" t="str">
        <f t="shared" si="529"/>
        <v>1.40</v>
      </c>
      <c r="T681" s="3" t="str">
        <f t="shared" si="530"/>
        <v>-</v>
      </c>
      <c r="U681" s="3">
        <f t="shared" si="531"/>
        <v>238.7</v>
      </c>
      <c r="V681" s="3">
        <f t="shared" si="532"/>
        <v>52.78</v>
      </c>
      <c r="W681" s="3">
        <f t="shared" si="533"/>
        <v>0.24309999999999993</v>
      </c>
      <c r="X681" s="85"/>
      <c r="Y681" s="3" t="str">
        <f t="shared" si="534"/>
        <v>1.40</v>
      </c>
      <c r="Z681" s="3" t="str">
        <f t="shared" si="535"/>
        <v>-</v>
      </c>
      <c r="AA681" s="3">
        <f t="shared" si="536"/>
        <v>238.7</v>
      </c>
      <c r="AB681" s="3">
        <f t="shared" si="537"/>
        <v>52.78</v>
      </c>
      <c r="AC681" s="3">
        <f t="shared" si="538"/>
        <v>0.22879999999999995</v>
      </c>
      <c r="AE681" s="3" t="str">
        <f t="shared" si="539"/>
        <v>1.40</v>
      </c>
      <c r="AF681" s="3" t="str">
        <f t="shared" si="540"/>
        <v>-</v>
      </c>
      <c r="AG681" s="3">
        <f t="shared" si="541"/>
        <v>238.7</v>
      </c>
      <c r="AH681" s="3">
        <f t="shared" si="542"/>
        <v>52.78</v>
      </c>
      <c r="AI681" s="3">
        <f t="shared" si="543"/>
        <v>0.21449999999999994</v>
      </c>
      <c r="AK681" s="3" t="str">
        <f t="shared" si="544"/>
        <v>1.40</v>
      </c>
      <c r="AL681" s="3" t="str">
        <f t="shared" si="545"/>
        <v>-</v>
      </c>
      <c r="AM681" s="3">
        <f t="shared" si="546"/>
        <v>238.7</v>
      </c>
      <c r="AN681" s="3">
        <f t="shared" si="547"/>
        <v>52.78</v>
      </c>
      <c r="AO681" s="3">
        <f t="shared" si="548"/>
        <v>0.20019999999999993</v>
      </c>
      <c r="AQ681" s="3" t="str">
        <f t="shared" si="549"/>
        <v>1.40</v>
      </c>
      <c r="AR681" s="3" t="str">
        <f t="shared" si="550"/>
        <v>-</v>
      </c>
      <c r="AS681" s="3">
        <f t="shared" si="551"/>
        <v>238.7</v>
      </c>
      <c r="AT681" s="3">
        <f t="shared" si="552"/>
        <v>52.78</v>
      </c>
      <c r="AU681" s="3">
        <f t="shared" si="553"/>
        <v>0.17159999999999995</v>
      </c>
      <c r="AW681" s="3" t="str">
        <f t="shared" si="554"/>
        <v>1.40</v>
      </c>
      <c r="AX681" s="3" t="str">
        <f t="shared" si="555"/>
        <v>-</v>
      </c>
      <c r="AY681" s="3">
        <f t="shared" si="556"/>
        <v>238.7</v>
      </c>
      <c r="AZ681" s="3">
        <f t="shared" si="557"/>
        <v>52.78</v>
      </c>
      <c r="BA681" s="3">
        <f t="shared" si="558"/>
        <v>0.14299999999999996</v>
      </c>
      <c r="BC681" s="3" t="str">
        <f t="shared" si="559"/>
        <v>1.40</v>
      </c>
      <c r="BD681" s="3" t="str">
        <f t="shared" si="560"/>
        <v>-</v>
      </c>
      <c r="BE681" s="3">
        <f t="shared" si="561"/>
        <v>238.7</v>
      </c>
      <c r="BF681" s="3">
        <f t="shared" si="562"/>
        <v>52.78</v>
      </c>
      <c r="BG681" s="3">
        <f t="shared" si="563"/>
        <v>8.5799999999999974E-2</v>
      </c>
      <c r="BI681" s="3" t="str">
        <f t="shared" si="564"/>
        <v>1.40</v>
      </c>
      <c r="BJ681" s="3" t="str">
        <f t="shared" si="565"/>
        <v>-</v>
      </c>
      <c r="BK681" s="3">
        <f t="shared" si="566"/>
        <v>238.7</v>
      </c>
      <c r="BL681" s="3">
        <f t="shared" si="567"/>
        <v>52.78</v>
      </c>
      <c r="BM681" s="3">
        <f t="shared" si="568"/>
        <v>2.8599999999999993E-2</v>
      </c>
    </row>
    <row r="682" spans="1:65" x14ac:dyDescent="0.3">
      <c r="A682" s="3" t="str">
        <f>'Forward collapse simulation'!B692</f>
        <v>1.40</v>
      </c>
      <c r="B682" s="3" t="str">
        <f>IF('Forward collapse simulation'!C692="","-",'Forward collapse simulation'!C692)</f>
        <v>-</v>
      </c>
      <c r="C682" s="3">
        <f>'Forward collapse simulation'!E692</f>
        <v>288.27999999999997</v>
      </c>
      <c r="D682" s="3">
        <f>'Forward collapse simulation'!AK692</f>
        <v>78.77</v>
      </c>
      <c r="E682" s="84">
        <f>'Forward collapse simulation'!AL692</f>
        <v>0.60599999999999998</v>
      </c>
      <c r="G682" s="3" t="str">
        <f t="shared" si="519"/>
        <v>1.40</v>
      </c>
      <c r="H682" s="3" t="str">
        <f t="shared" si="520"/>
        <v>-</v>
      </c>
      <c r="I682" s="3">
        <f t="shared" si="521"/>
        <v>288.27999999999997</v>
      </c>
      <c r="J682" s="3">
        <f t="shared" si="522"/>
        <v>78.77</v>
      </c>
      <c r="K682" s="3">
        <f t="shared" si="523"/>
        <v>0.57569999999999999</v>
      </c>
      <c r="M682" s="3" t="str">
        <f t="shared" si="524"/>
        <v>1.40</v>
      </c>
      <c r="N682" s="3" t="str">
        <f t="shared" si="525"/>
        <v>-</v>
      </c>
      <c r="O682" s="3">
        <f t="shared" si="526"/>
        <v>288.27999999999997</v>
      </c>
      <c r="P682" s="3">
        <f t="shared" si="527"/>
        <v>78.77</v>
      </c>
      <c r="Q682" s="3">
        <f t="shared" si="528"/>
        <v>0.5454</v>
      </c>
      <c r="R682" s="85"/>
      <c r="S682" s="3" t="str">
        <f t="shared" si="529"/>
        <v>1.40</v>
      </c>
      <c r="T682" s="3" t="str">
        <f t="shared" si="530"/>
        <v>-</v>
      </c>
      <c r="U682" s="3">
        <f t="shared" si="531"/>
        <v>288.27999999999997</v>
      </c>
      <c r="V682" s="3">
        <f t="shared" si="532"/>
        <v>78.77</v>
      </c>
      <c r="W682" s="3">
        <f t="shared" si="533"/>
        <v>0.5151</v>
      </c>
      <c r="X682" s="85"/>
      <c r="Y682" s="3" t="str">
        <f t="shared" si="534"/>
        <v>1.40</v>
      </c>
      <c r="Z682" s="3" t="str">
        <f t="shared" si="535"/>
        <v>-</v>
      </c>
      <c r="AA682" s="3">
        <f t="shared" si="536"/>
        <v>288.27999999999997</v>
      </c>
      <c r="AB682" s="3">
        <f t="shared" si="537"/>
        <v>78.77</v>
      </c>
      <c r="AC682" s="3">
        <f t="shared" si="538"/>
        <v>0.48480000000000001</v>
      </c>
      <c r="AE682" s="3" t="str">
        <f t="shared" si="539"/>
        <v>1.40</v>
      </c>
      <c r="AF682" s="3" t="str">
        <f t="shared" si="540"/>
        <v>-</v>
      </c>
      <c r="AG682" s="3">
        <f t="shared" si="541"/>
        <v>288.27999999999997</v>
      </c>
      <c r="AH682" s="3">
        <f t="shared" si="542"/>
        <v>78.77</v>
      </c>
      <c r="AI682" s="3">
        <f t="shared" si="543"/>
        <v>0.45450000000000002</v>
      </c>
      <c r="AK682" s="3" t="str">
        <f t="shared" si="544"/>
        <v>1.40</v>
      </c>
      <c r="AL682" s="3" t="str">
        <f t="shared" si="545"/>
        <v>-</v>
      </c>
      <c r="AM682" s="3">
        <f t="shared" si="546"/>
        <v>288.27999999999997</v>
      </c>
      <c r="AN682" s="3">
        <f t="shared" si="547"/>
        <v>78.77</v>
      </c>
      <c r="AO682" s="3">
        <f t="shared" si="548"/>
        <v>0.42419999999999997</v>
      </c>
      <c r="AQ682" s="3" t="str">
        <f t="shared" si="549"/>
        <v>1.40</v>
      </c>
      <c r="AR682" s="3" t="str">
        <f t="shared" si="550"/>
        <v>-</v>
      </c>
      <c r="AS682" s="3">
        <f t="shared" si="551"/>
        <v>288.27999999999997</v>
      </c>
      <c r="AT682" s="3">
        <f t="shared" si="552"/>
        <v>78.77</v>
      </c>
      <c r="AU682" s="3">
        <f t="shared" si="553"/>
        <v>0.36359999999999998</v>
      </c>
      <c r="AW682" s="3" t="str">
        <f t="shared" si="554"/>
        <v>1.40</v>
      </c>
      <c r="AX682" s="3" t="str">
        <f t="shared" si="555"/>
        <v>-</v>
      </c>
      <c r="AY682" s="3">
        <f t="shared" si="556"/>
        <v>288.27999999999997</v>
      </c>
      <c r="AZ682" s="3">
        <f t="shared" si="557"/>
        <v>78.77</v>
      </c>
      <c r="BA682" s="3">
        <f t="shared" si="558"/>
        <v>0.30299999999999999</v>
      </c>
      <c r="BC682" s="3" t="str">
        <f t="shared" si="559"/>
        <v>1.40</v>
      </c>
      <c r="BD682" s="3" t="str">
        <f t="shared" si="560"/>
        <v>-</v>
      </c>
      <c r="BE682" s="3">
        <f t="shared" si="561"/>
        <v>288.27999999999997</v>
      </c>
      <c r="BF682" s="3">
        <f t="shared" si="562"/>
        <v>78.77</v>
      </c>
      <c r="BG682" s="3">
        <f t="shared" si="563"/>
        <v>0.18179999999999999</v>
      </c>
      <c r="BI682" s="3" t="str">
        <f t="shared" si="564"/>
        <v>1.40</v>
      </c>
      <c r="BJ682" s="3" t="str">
        <f t="shared" si="565"/>
        <v>-</v>
      </c>
      <c r="BK682" s="3">
        <f t="shared" si="566"/>
        <v>288.27999999999997</v>
      </c>
      <c r="BL682" s="3">
        <f t="shared" si="567"/>
        <v>78.77</v>
      </c>
      <c r="BM682" s="3">
        <f t="shared" si="568"/>
        <v>6.0600000000000001E-2</v>
      </c>
    </row>
    <row r="683" spans="1:65" x14ac:dyDescent="0.3">
      <c r="A683" s="3" t="str">
        <f>'Forward collapse simulation'!B693</f>
        <v>1.40</v>
      </c>
      <c r="B683" s="3" t="str">
        <f>IF('Forward collapse simulation'!C693="","-",'Forward collapse simulation'!C693)</f>
        <v>-</v>
      </c>
      <c r="C683" s="3">
        <f>'Forward collapse simulation'!E693</f>
        <v>6.71</v>
      </c>
      <c r="D683" s="3">
        <f>'Forward collapse simulation'!AK693</f>
        <v>70.040000000000006</v>
      </c>
      <c r="E683" s="84">
        <f>'Forward collapse simulation'!AL693</f>
        <v>0.80200000000000005</v>
      </c>
      <c r="G683" s="3" t="str">
        <f t="shared" si="519"/>
        <v>1.40</v>
      </c>
      <c r="H683" s="3" t="str">
        <f t="shared" si="520"/>
        <v>-</v>
      </c>
      <c r="I683" s="3">
        <f t="shared" si="521"/>
        <v>6.71</v>
      </c>
      <c r="J683" s="3">
        <f t="shared" si="522"/>
        <v>70.040000000000006</v>
      </c>
      <c r="K683" s="3">
        <f t="shared" si="523"/>
        <v>0.76190000000000002</v>
      </c>
      <c r="M683" s="3" t="str">
        <f t="shared" si="524"/>
        <v>1.40</v>
      </c>
      <c r="N683" s="3" t="str">
        <f t="shared" si="525"/>
        <v>-</v>
      </c>
      <c r="O683" s="3">
        <f t="shared" si="526"/>
        <v>6.71</v>
      </c>
      <c r="P683" s="3">
        <f t="shared" si="527"/>
        <v>70.040000000000006</v>
      </c>
      <c r="Q683" s="3">
        <f t="shared" si="528"/>
        <v>0.72180000000000011</v>
      </c>
      <c r="R683" s="85"/>
      <c r="S683" s="3" t="str">
        <f t="shared" si="529"/>
        <v>1.40</v>
      </c>
      <c r="T683" s="3" t="str">
        <f t="shared" si="530"/>
        <v>-</v>
      </c>
      <c r="U683" s="3">
        <f t="shared" si="531"/>
        <v>6.71</v>
      </c>
      <c r="V683" s="3">
        <f t="shared" si="532"/>
        <v>70.040000000000006</v>
      </c>
      <c r="W683" s="3">
        <f t="shared" si="533"/>
        <v>0.68169999999999997</v>
      </c>
      <c r="X683" s="85"/>
      <c r="Y683" s="3" t="str">
        <f t="shared" si="534"/>
        <v>1.40</v>
      </c>
      <c r="Z683" s="3" t="str">
        <f t="shared" si="535"/>
        <v>-</v>
      </c>
      <c r="AA683" s="3">
        <f t="shared" si="536"/>
        <v>6.71</v>
      </c>
      <c r="AB683" s="3">
        <f t="shared" si="537"/>
        <v>70.040000000000006</v>
      </c>
      <c r="AC683" s="3">
        <f t="shared" si="538"/>
        <v>0.64160000000000006</v>
      </c>
      <c r="AE683" s="3" t="str">
        <f t="shared" si="539"/>
        <v>1.40</v>
      </c>
      <c r="AF683" s="3" t="str">
        <f t="shared" si="540"/>
        <v>-</v>
      </c>
      <c r="AG683" s="3">
        <f t="shared" si="541"/>
        <v>6.71</v>
      </c>
      <c r="AH683" s="3">
        <f t="shared" si="542"/>
        <v>70.040000000000006</v>
      </c>
      <c r="AI683" s="3">
        <f t="shared" si="543"/>
        <v>0.60150000000000003</v>
      </c>
      <c r="AK683" s="3" t="str">
        <f t="shared" si="544"/>
        <v>1.40</v>
      </c>
      <c r="AL683" s="3" t="str">
        <f t="shared" si="545"/>
        <v>-</v>
      </c>
      <c r="AM683" s="3">
        <f t="shared" si="546"/>
        <v>6.71</v>
      </c>
      <c r="AN683" s="3">
        <f t="shared" si="547"/>
        <v>70.040000000000006</v>
      </c>
      <c r="AO683" s="3">
        <f t="shared" si="548"/>
        <v>0.56140000000000001</v>
      </c>
      <c r="AQ683" s="3" t="str">
        <f t="shared" si="549"/>
        <v>1.40</v>
      </c>
      <c r="AR683" s="3" t="str">
        <f t="shared" si="550"/>
        <v>-</v>
      </c>
      <c r="AS683" s="3">
        <f t="shared" si="551"/>
        <v>6.71</v>
      </c>
      <c r="AT683" s="3">
        <f t="shared" si="552"/>
        <v>70.040000000000006</v>
      </c>
      <c r="AU683" s="3">
        <f t="shared" si="553"/>
        <v>0.48120000000000002</v>
      </c>
      <c r="AW683" s="3" t="str">
        <f t="shared" si="554"/>
        <v>1.40</v>
      </c>
      <c r="AX683" s="3" t="str">
        <f t="shared" si="555"/>
        <v>-</v>
      </c>
      <c r="AY683" s="3">
        <f t="shared" si="556"/>
        <v>6.71</v>
      </c>
      <c r="AZ683" s="3">
        <f t="shared" si="557"/>
        <v>70.040000000000006</v>
      </c>
      <c r="BA683" s="3">
        <f t="shared" si="558"/>
        <v>0.40100000000000002</v>
      </c>
      <c r="BC683" s="3" t="str">
        <f t="shared" si="559"/>
        <v>1.40</v>
      </c>
      <c r="BD683" s="3" t="str">
        <f t="shared" si="560"/>
        <v>-</v>
      </c>
      <c r="BE683" s="3">
        <f t="shared" si="561"/>
        <v>6.71</v>
      </c>
      <c r="BF683" s="3">
        <f t="shared" si="562"/>
        <v>70.040000000000006</v>
      </c>
      <c r="BG683" s="3">
        <f t="shared" si="563"/>
        <v>0.24060000000000001</v>
      </c>
      <c r="BI683" s="3" t="str">
        <f t="shared" si="564"/>
        <v>1.40</v>
      </c>
      <c r="BJ683" s="3" t="str">
        <f t="shared" si="565"/>
        <v>-</v>
      </c>
      <c r="BK683" s="3">
        <f t="shared" si="566"/>
        <v>6.71</v>
      </c>
      <c r="BL683" s="3">
        <f t="shared" si="567"/>
        <v>70.040000000000006</v>
      </c>
      <c r="BM683" s="3">
        <f t="shared" si="568"/>
        <v>8.0200000000000007E-2</v>
      </c>
    </row>
    <row r="684" spans="1:65" x14ac:dyDescent="0.3">
      <c r="A684" s="3" t="str">
        <f>'Forward collapse simulation'!B694</f>
        <v>1.40</v>
      </c>
      <c r="B684" s="3" t="str">
        <f>IF('Forward collapse simulation'!C694="","-",'Forward collapse simulation'!C694)</f>
        <v>-</v>
      </c>
      <c r="C684" s="3">
        <f>'Forward collapse simulation'!E694</f>
        <v>13.6</v>
      </c>
      <c r="D684" s="3">
        <f>'Forward collapse simulation'!AK694</f>
        <v>43.65</v>
      </c>
      <c r="E684" s="84">
        <f>'Forward collapse simulation'!AL694</f>
        <v>0.61699999999999999</v>
      </c>
      <c r="G684" s="3" t="str">
        <f t="shared" si="519"/>
        <v>1.40</v>
      </c>
      <c r="H684" s="3" t="str">
        <f t="shared" si="520"/>
        <v>-</v>
      </c>
      <c r="I684" s="3">
        <f t="shared" si="521"/>
        <v>13.6</v>
      </c>
      <c r="J684" s="3">
        <f t="shared" si="522"/>
        <v>43.65</v>
      </c>
      <c r="K684" s="3">
        <f t="shared" si="523"/>
        <v>0.58614999999999995</v>
      </c>
      <c r="M684" s="3" t="str">
        <f t="shared" si="524"/>
        <v>1.40</v>
      </c>
      <c r="N684" s="3" t="str">
        <f t="shared" si="525"/>
        <v>-</v>
      </c>
      <c r="O684" s="3">
        <f t="shared" si="526"/>
        <v>13.6</v>
      </c>
      <c r="P684" s="3">
        <f t="shared" si="527"/>
        <v>43.65</v>
      </c>
      <c r="Q684" s="3">
        <f t="shared" si="528"/>
        <v>0.55530000000000002</v>
      </c>
      <c r="R684" s="85"/>
      <c r="S684" s="3" t="str">
        <f t="shared" si="529"/>
        <v>1.40</v>
      </c>
      <c r="T684" s="3" t="str">
        <f t="shared" si="530"/>
        <v>-</v>
      </c>
      <c r="U684" s="3">
        <f t="shared" si="531"/>
        <v>13.6</v>
      </c>
      <c r="V684" s="3">
        <f t="shared" si="532"/>
        <v>43.65</v>
      </c>
      <c r="W684" s="3">
        <f t="shared" si="533"/>
        <v>0.52444999999999997</v>
      </c>
      <c r="X684" s="85"/>
      <c r="Y684" s="3" t="str">
        <f t="shared" si="534"/>
        <v>1.40</v>
      </c>
      <c r="Z684" s="3" t="str">
        <f t="shared" si="535"/>
        <v>-</v>
      </c>
      <c r="AA684" s="3">
        <f t="shared" si="536"/>
        <v>13.6</v>
      </c>
      <c r="AB684" s="3">
        <f t="shared" si="537"/>
        <v>43.65</v>
      </c>
      <c r="AC684" s="3">
        <f t="shared" si="538"/>
        <v>0.49360000000000004</v>
      </c>
      <c r="AE684" s="3" t="str">
        <f t="shared" si="539"/>
        <v>1.40</v>
      </c>
      <c r="AF684" s="3" t="str">
        <f t="shared" si="540"/>
        <v>-</v>
      </c>
      <c r="AG684" s="3">
        <f t="shared" si="541"/>
        <v>13.6</v>
      </c>
      <c r="AH684" s="3">
        <f t="shared" si="542"/>
        <v>43.65</v>
      </c>
      <c r="AI684" s="3">
        <f t="shared" si="543"/>
        <v>0.46274999999999999</v>
      </c>
      <c r="AK684" s="3" t="str">
        <f t="shared" si="544"/>
        <v>1.40</v>
      </c>
      <c r="AL684" s="3" t="str">
        <f t="shared" si="545"/>
        <v>-</v>
      </c>
      <c r="AM684" s="3">
        <f t="shared" si="546"/>
        <v>13.6</v>
      </c>
      <c r="AN684" s="3">
        <f t="shared" si="547"/>
        <v>43.65</v>
      </c>
      <c r="AO684" s="3">
        <f t="shared" si="548"/>
        <v>0.43189999999999995</v>
      </c>
      <c r="AQ684" s="3" t="str">
        <f t="shared" si="549"/>
        <v>1.40</v>
      </c>
      <c r="AR684" s="3" t="str">
        <f t="shared" si="550"/>
        <v>-</v>
      </c>
      <c r="AS684" s="3">
        <f t="shared" si="551"/>
        <v>13.6</v>
      </c>
      <c r="AT684" s="3">
        <f t="shared" si="552"/>
        <v>43.65</v>
      </c>
      <c r="AU684" s="3">
        <f t="shared" si="553"/>
        <v>0.37019999999999997</v>
      </c>
      <c r="AW684" s="3" t="str">
        <f t="shared" si="554"/>
        <v>1.40</v>
      </c>
      <c r="AX684" s="3" t="str">
        <f t="shared" si="555"/>
        <v>-</v>
      </c>
      <c r="AY684" s="3">
        <f t="shared" si="556"/>
        <v>13.6</v>
      </c>
      <c r="AZ684" s="3">
        <f t="shared" si="557"/>
        <v>43.65</v>
      </c>
      <c r="BA684" s="3">
        <f t="shared" si="558"/>
        <v>0.3085</v>
      </c>
      <c r="BC684" s="3" t="str">
        <f t="shared" si="559"/>
        <v>1.40</v>
      </c>
      <c r="BD684" s="3" t="str">
        <f t="shared" si="560"/>
        <v>-</v>
      </c>
      <c r="BE684" s="3">
        <f t="shared" si="561"/>
        <v>13.6</v>
      </c>
      <c r="BF684" s="3">
        <f t="shared" si="562"/>
        <v>43.65</v>
      </c>
      <c r="BG684" s="3">
        <f t="shared" si="563"/>
        <v>0.18509999999999999</v>
      </c>
      <c r="BI684" s="3" t="str">
        <f t="shared" si="564"/>
        <v>1.40</v>
      </c>
      <c r="BJ684" s="3" t="str">
        <f t="shared" si="565"/>
        <v>-</v>
      </c>
      <c r="BK684" s="3">
        <f t="shared" si="566"/>
        <v>13.6</v>
      </c>
      <c r="BL684" s="3">
        <f t="shared" si="567"/>
        <v>43.65</v>
      </c>
      <c r="BM684" s="3">
        <f t="shared" si="568"/>
        <v>6.1700000000000005E-2</v>
      </c>
    </row>
    <row r="685" spans="1:65" x14ac:dyDescent="0.3">
      <c r="A685" s="3" t="str">
        <f>'Forward collapse simulation'!B695</f>
        <v>1.40</v>
      </c>
      <c r="B685" s="3" t="str">
        <f>IF('Forward collapse simulation'!C695="","-",'Forward collapse simulation'!C695)</f>
        <v>-</v>
      </c>
      <c r="C685" s="3">
        <f>'Forward collapse simulation'!E695</f>
        <v>1.37</v>
      </c>
      <c r="D685" s="3">
        <f>'Forward collapse simulation'!AK695</f>
        <v>22.710000000000004</v>
      </c>
      <c r="E685" s="84">
        <f>'Forward collapse simulation'!AL695</f>
        <v>0.45300000000000001</v>
      </c>
      <c r="G685" s="3" t="str">
        <f t="shared" si="519"/>
        <v>1.40</v>
      </c>
      <c r="H685" s="3" t="str">
        <f t="shared" si="520"/>
        <v>-</v>
      </c>
      <c r="I685" s="3">
        <f t="shared" si="521"/>
        <v>1.37</v>
      </c>
      <c r="J685" s="3">
        <f t="shared" si="522"/>
        <v>22.710000000000004</v>
      </c>
      <c r="K685" s="3">
        <f t="shared" si="523"/>
        <v>0.43035000000000001</v>
      </c>
      <c r="M685" s="3" t="str">
        <f t="shared" si="524"/>
        <v>1.40</v>
      </c>
      <c r="N685" s="3" t="str">
        <f t="shared" si="525"/>
        <v>-</v>
      </c>
      <c r="O685" s="3">
        <f t="shared" si="526"/>
        <v>1.37</v>
      </c>
      <c r="P685" s="3">
        <f t="shared" si="527"/>
        <v>22.710000000000004</v>
      </c>
      <c r="Q685" s="3">
        <f t="shared" si="528"/>
        <v>0.40770000000000001</v>
      </c>
      <c r="R685" s="85"/>
      <c r="S685" s="3" t="str">
        <f t="shared" si="529"/>
        <v>1.40</v>
      </c>
      <c r="T685" s="3" t="str">
        <f t="shared" si="530"/>
        <v>-</v>
      </c>
      <c r="U685" s="3">
        <f t="shared" si="531"/>
        <v>1.37</v>
      </c>
      <c r="V685" s="3">
        <f t="shared" si="532"/>
        <v>22.710000000000004</v>
      </c>
      <c r="W685" s="3">
        <f t="shared" si="533"/>
        <v>0.38505</v>
      </c>
      <c r="X685" s="85"/>
      <c r="Y685" s="3" t="str">
        <f t="shared" si="534"/>
        <v>1.40</v>
      </c>
      <c r="Z685" s="3" t="str">
        <f t="shared" si="535"/>
        <v>-</v>
      </c>
      <c r="AA685" s="3">
        <f t="shared" si="536"/>
        <v>1.37</v>
      </c>
      <c r="AB685" s="3">
        <f t="shared" si="537"/>
        <v>22.710000000000004</v>
      </c>
      <c r="AC685" s="3">
        <f t="shared" si="538"/>
        <v>0.36240000000000006</v>
      </c>
      <c r="AE685" s="3" t="str">
        <f t="shared" si="539"/>
        <v>1.40</v>
      </c>
      <c r="AF685" s="3" t="str">
        <f t="shared" si="540"/>
        <v>-</v>
      </c>
      <c r="AG685" s="3">
        <f t="shared" si="541"/>
        <v>1.37</v>
      </c>
      <c r="AH685" s="3">
        <f t="shared" si="542"/>
        <v>22.710000000000004</v>
      </c>
      <c r="AI685" s="3">
        <f t="shared" si="543"/>
        <v>0.33975</v>
      </c>
      <c r="AK685" s="3" t="str">
        <f t="shared" si="544"/>
        <v>1.40</v>
      </c>
      <c r="AL685" s="3" t="str">
        <f t="shared" si="545"/>
        <v>-</v>
      </c>
      <c r="AM685" s="3">
        <f t="shared" si="546"/>
        <v>1.37</v>
      </c>
      <c r="AN685" s="3">
        <f t="shared" si="547"/>
        <v>22.710000000000004</v>
      </c>
      <c r="AO685" s="3">
        <f t="shared" si="548"/>
        <v>0.31709999999999999</v>
      </c>
      <c r="AQ685" s="3" t="str">
        <f t="shared" si="549"/>
        <v>1.40</v>
      </c>
      <c r="AR685" s="3" t="str">
        <f t="shared" si="550"/>
        <v>-</v>
      </c>
      <c r="AS685" s="3">
        <f t="shared" si="551"/>
        <v>1.37</v>
      </c>
      <c r="AT685" s="3">
        <f t="shared" si="552"/>
        <v>22.710000000000004</v>
      </c>
      <c r="AU685" s="3">
        <f t="shared" si="553"/>
        <v>0.27179999999999999</v>
      </c>
      <c r="AW685" s="3" t="str">
        <f t="shared" si="554"/>
        <v>1.40</v>
      </c>
      <c r="AX685" s="3" t="str">
        <f t="shared" si="555"/>
        <v>-</v>
      </c>
      <c r="AY685" s="3">
        <f t="shared" si="556"/>
        <v>1.37</v>
      </c>
      <c r="AZ685" s="3">
        <f t="shared" si="557"/>
        <v>22.710000000000004</v>
      </c>
      <c r="BA685" s="3">
        <f t="shared" si="558"/>
        <v>0.22650000000000001</v>
      </c>
      <c r="BC685" s="3" t="str">
        <f t="shared" si="559"/>
        <v>1.40</v>
      </c>
      <c r="BD685" s="3" t="str">
        <f t="shared" si="560"/>
        <v>-</v>
      </c>
      <c r="BE685" s="3">
        <f t="shared" si="561"/>
        <v>1.37</v>
      </c>
      <c r="BF685" s="3">
        <f t="shared" si="562"/>
        <v>22.710000000000004</v>
      </c>
      <c r="BG685" s="3">
        <f t="shared" si="563"/>
        <v>0.13589999999999999</v>
      </c>
      <c r="BI685" s="3" t="str">
        <f t="shared" si="564"/>
        <v>1.40</v>
      </c>
      <c r="BJ685" s="3" t="str">
        <f t="shared" si="565"/>
        <v>-</v>
      </c>
      <c r="BK685" s="3">
        <f t="shared" si="566"/>
        <v>1.37</v>
      </c>
      <c r="BL685" s="3">
        <f t="shared" si="567"/>
        <v>22.710000000000004</v>
      </c>
      <c r="BM685" s="3">
        <f t="shared" si="568"/>
        <v>4.5300000000000007E-2</v>
      </c>
    </row>
    <row r="686" spans="1:65" x14ac:dyDescent="0.3">
      <c r="A686" s="3" t="str">
        <f>'Forward collapse simulation'!B696</f>
        <v>1.40</v>
      </c>
      <c r="B686" s="3" t="str">
        <f>IF('Forward collapse simulation'!C696="","-",'Forward collapse simulation'!C696)</f>
        <v>-</v>
      </c>
      <c r="C686" s="3">
        <f>'Forward collapse simulation'!E696</f>
        <v>358.23</v>
      </c>
      <c r="D686" s="3">
        <f>'Forward collapse simulation'!AK696</f>
        <v>-0.59</v>
      </c>
      <c r="E686" s="84">
        <f>'Forward collapse simulation'!AL696</f>
        <v>0.38800000000000001</v>
      </c>
      <c r="G686" s="3" t="str">
        <f t="shared" si="519"/>
        <v>1.40</v>
      </c>
      <c r="H686" s="3" t="str">
        <f t="shared" si="520"/>
        <v>-</v>
      </c>
      <c r="I686" s="3">
        <f t="shared" si="521"/>
        <v>358.23</v>
      </c>
      <c r="J686" s="3">
        <f t="shared" si="522"/>
        <v>-0.59</v>
      </c>
      <c r="K686" s="3">
        <f t="shared" si="523"/>
        <v>0.36859999999999998</v>
      </c>
      <c r="M686" s="3" t="str">
        <f t="shared" si="524"/>
        <v>1.40</v>
      </c>
      <c r="N686" s="3" t="str">
        <f t="shared" si="525"/>
        <v>-</v>
      </c>
      <c r="O686" s="3">
        <f t="shared" si="526"/>
        <v>358.23</v>
      </c>
      <c r="P686" s="3">
        <f t="shared" si="527"/>
        <v>-0.59</v>
      </c>
      <c r="Q686" s="3">
        <f t="shared" si="528"/>
        <v>0.34920000000000001</v>
      </c>
      <c r="R686" s="85"/>
      <c r="S686" s="3" t="str">
        <f t="shared" si="529"/>
        <v>1.40</v>
      </c>
      <c r="T686" s="3" t="str">
        <f t="shared" si="530"/>
        <v>-</v>
      </c>
      <c r="U686" s="3">
        <f t="shared" si="531"/>
        <v>358.23</v>
      </c>
      <c r="V686" s="3">
        <f t="shared" si="532"/>
        <v>-0.59</v>
      </c>
      <c r="W686" s="3">
        <f t="shared" si="533"/>
        <v>0.32979999999999998</v>
      </c>
      <c r="X686" s="85"/>
      <c r="Y686" s="3" t="str">
        <f t="shared" si="534"/>
        <v>1.40</v>
      </c>
      <c r="Z686" s="3" t="str">
        <f t="shared" si="535"/>
        <v>-</v>
      </c>
      <c r="AA686" s="3">
        <f t="shared" si="536"/>
        <v>358.23</v>
      </c>
      <c r="AB686" s="3">
        <f t="shared" si="537"/>
        <v>-0.59</v>
      </c>
      <c r="AC686" s="3">
        <f t="shared" si="538"/>
        <v>0.31040000000000001</v>
      </c>
      <c r="AE686" s="3" t="str">
        <f t="shared" si="539"/>
        <v>1.40</v>
      </c>
      <c r="AF686" s="3" t="str">
        <f t="shared" si="540"/>
        <v>-</v>
      </c>
      <c r="AG686" s="3">
        <f t="shared" si="541"/>
        <v>358.23</v>
      </c>
      <c r="AH686" s="3">
        <f t="shared" si="542"/>
        <v>-0.59</v>
      </c>
      <c r="AI686" s="3">
        <f t="shared" si="543"/>
        <v>0.29100000000000004</v>
      </c>
      <c r="AK686" s="3" t="str">
        <f t="shared" si="544"/>
        <v>1.40</v>
      </c>
      <c r="AL686" s="3" t="str">
        <f t="shared" si="545"/>
        <v>-</v>
      </c>
      <c r="AM686" s="3">
        <f t="shared" si="546"/>
        <v>358.23</v>
      </c>
      <c r="AN686" s="3">
        <f t="shared" si="547"/>
        <v>-0.59</v>
      </c>
      <c r="AO686" s="3">
        <f t="shared" si="548"/>
        <v>0.27160000000000001</v>
      </c>
      <c r="AQ686" s="3" t="str">
        <f t="shared" si="549"/>
        <v>1.40</v>
      </c>
      <c r="AR686" s="3" t="str">
        <f t="shared" si="550"/>
        <v>-</v>
      </c>
      <c r="AS686" s="3">
        <f t="shared" si="551"/>
        <v>358.23</v>
      </c>
      <c r="AT686" s="3">
        <f t="shared" si="552"/>
        <v>-0.59</v>
      </c>
      <c r="AU686" s="3">
        <f t="shared" si="553"/>
        <v>0.23280000000000001</v>
      </c>
      <c r="AW686" s="3" t="str">
        <f t="shared" si="554"/>
        <v>1.40</v>
      </c>
      <c r="AX686" s="3" t="str">
        <f t="shared" si="555"/>
        <v>-</v>
      </c>
      <c r="AY686" s="3">
        <f t="shared" si="556"/>
        <v>358.23</v>
      </c>
      <c r="AZ686" s="3">
        <f t="shared" si="557"/>
        <v>-0.59</v>
      </c>
      <c r="BA686" s="3">
        <f t="shared" si="558"/>
        <v>0.19400000000000001</v>
      </c>
      <c r="BC686" s="3" t="str">
        <f t="shared" si="559"/>
        <v>1.40</v>
      </c>
      <c r="BD686" s="3" t="str">
        <f t="shared" si="560"/>
        <v>-</v>
      </c>
      <c r="BE686" s="3">
        <f t="shared" si="561"/>
        <v>358.23</v>
      </c>
      <c r="BF686" s="3">
        <f t="shared" si="562"/>
        <v>-0.59</v>
      </c>
      <c r="BG686" s="3">
        <f t="shared" si="563"/>
        <v>0.1164</v>
      </c>
      <c r="BI686" s="3" t="str">
        <f t="shared" si="564"/>
        <v>1.40</v>
      </c>
      <c r="BJ686" s="3" t="str">
        <f t="shared" si="565"/>
        <v>-</v>
      </c>
      <c r="BK686" s="3">
        <f t="shared" si="566"/>
        <v>358.23</v>
      </c>
      <c r="BL686" s="3">
        <f t="shared" si="567"/>
        <v>-0.59</v>
      </c>
      <c r="BM686" s="3">
        <f t="shared" si="568"/>
        <v>3.8800000000000001E-2</v>
      </c>
    </row>
    <row r="687" spans="1:65" x14ac:dyDescent="0.3">
      <c r="A687" s="3" t="str">
        <f>'Forward collapse simulation'!B697</f>
        <v>1.40</v>
      </c>
      <c r="B687" s="3" t="str">
        <f>IF('Forward collapse simulation'!C697="","-",'Forward collapse simulation'!C697)</f>
        <v>-</v>
      </c>
      <c r="C687" s="3">
        <f>'Forward collapse simulation'!E697</f>
        <v>5.71</v>
      </c>
      <c r="D687" s="3">
        <f>'Forward collapse simulation'!AK697</f>
        <v>-40.22</v>
      </c>
      <c r="E687" s="84">
        <f>'Forward collapse simulation'!AL697</f>
        <v>0.21099999999999997</v>
      </c>
      <c r="G687" s="3" t="str">
        <f t="shared" si="519"/>
        <v>1.40</v>
      </c>
      <c r="H687" s="3" t="str">
        <f t="shared" si="520"/>
        <v>-</v>
      </c>
      <c r="I687" s="3">
        <f t="shared" si="521"/>
        <v>5.71</v>
      </c>
      <c r="J687" s="3">
        <f t="shared" si="522"/>
        <v>-40.22</v>
      </c>
      <c r="K687" s="3">
        <f t="shared" si="523"/>
        <v>0.20044999999999996</v>
      </c>
      <c r="M687" s="3" t="str">
        <f t="shared" si="524"/>
        <v>1.40</v>
      </c>
      <c r="N687" s="3" t="str">
        <f t="shared" si="525"/>
        <v>-</v>
      </c>
      <c r="O687" s="3">
        <f t="shared" si="526"/>
        <v>5.71</v>
      </c>
      <c r="P687" s="3">
        <f t="shared" si="527"/>
        <v>-40.22</v>
      </c>
      <c r="Q687" s="3">
        <f t="shared" si="528"/>
        <v>0.18989999999999999</v>
      </c>
      <c r="R687" s="85"/>
      <c r="S687" s="3" t="str">
        <f t="shared" si="529"/>
        <v>1.40</v>
      </c>
      <c r="T687" s="3" t="str">
        <f t="shared" si="530"/>
        <v>-</v>
      </c>
      <c r="U687" s="3">
        <f t="shared" si="531"/>
        <v>5.71</v>
      </c>
      <c r="V687" s="3">
        <f t="shared" si="532"/>
        <v>-40.22</v>
      </c>
      <c r="W687" s="3">
        <f t="shared" si="533"/>
        <v>0.17934999999999995</v>
      </c>
      <c r="X687" s="85"/>
      <c r="Y687" s="3" t="str">
        <f t="shared" si="534"/>
        <v>1.40</v>
      </c>
      <c r="Z687" s="3" t="str">
        <f t="shared" si="535"/>
        <v>-</v>
      </c>
      <c r="AA687" s="3">
        <f t="shared" si="536"/>
        <v>5.71</v>
      </c>
      <c r="AB687" s="3">
        <f t="shared" si="537"/>
        <v>-40.22</v>
      </c>
      <c r="AC687" s="3">
        <f t="shared" si="538"/>
        <v>0.16879999999999998</v>
      </c>
      <c r="AE687" s="3" t="str">
        <f t="shared" si="539"/>
        <v>1.40</v>
      </c>
      <c r="AF687" s="3" t="str">
        <f t="shared" si="540"/>
        <v>-</v>
      </c>
      <c r="AG687" s="3">
        <f t="shared" si="541"/>
        <v>5.71</v>
      </c>
      <c r="AH687" s="3">
        <f t="shared" si="542"/>
        <v>-40.22</v>
      </c>
      <c r="AI687" s="3">
        <f t="shared" si="543"/>
        <v>0.15824999999999997</v>
      </c>
      <c r="AK687" s="3" t="str">
        <f t="shared" si="544"/>
        <v>1.40</v>
      </c>
      <c r="AL687" s="3" t="str">
        <f t="shared" si="545"/>
        <v>-</v>
      </c>
      <c r="AM687" s="3">
        <f t="shared" si="546"/>
        <v>5.71</v>
      </c>
      <c r="AN687" s="3">
        <f t="shared" si="547"/>
        <v>-40.22</v>
      </c>
      <c r="AO687" s="3">
        <f t="shared" si="548"/>
        <v>0.14769999999999997</v>
      </c>
      <c r="AQ687" s="3" t="str">
        <f t="shared" si="549"/>
        <v>1.40</v>
      </c>
      <c r="AR687" s="3" t="str">
        <f t="shared" si="550"/>
        <v>-</v>
      </c>
      <c r="AS687" s="3">
        <f t="shared" si="551"/>
        <v>5.71</v>
      </c>
      <c r="AT687" s="3">
        <f t="shared" si="552"/>
        <v>-40.22</v>
      </c>
      <c r="AU687" s="3">
        <f t="shared" si="553"/>
        <v>0.12659999999999996</v>
      </c>
      <c r="AW687" s="3" t="str">
        <f t="shared" si="554"/>
        <v>1.40</v>
      </c>
      <c r="AX687" s="3" t="str">
        <f t="shared" si="555"/>
        <v>-</v>
      </c>
      <c r="AY687" s="3">
        <f t="shared" si="556"/>
        <v>5.71</v>
      </c>
      <c r="AZ687" s="3">
        <f t="shared" si="557"/>
        <v>-40.22</v>
      </c>
      <c r="BA687" s="3">
        <f t="shared" si="558"/>
        <v>0.10549999999999998</v>
      </c>
      <c r="BC687" s="3" t="str">
        <f t="shared" si="559"/>
        <v>1.40</v>
      </c>
      <c r="BD687" s="3" t="str">
        <f t="shared" si="560"/>
        <v>-</v>
      </c>
      <c r="BE687" s="3">
        <f t="shared" si="561"/>
        <v>5.71</v>
      </c>
      <c r="BF687" s="3">
        <f t="shared" si="562"/>
        <v>-40.22</v>
      </c>
      <c r="BG687" s="3">
        <f t="shared" si="563"/>
        <v>6.3299999999999981E-2</v>
      </c>
      <c r="BI687" s="3" t="str">
        <f t="shared" si="564"/>
        <v>1.40</v>
      </c>
      <c r="BJ687" s="3" t="str">
        <f t="shared" si="565"/>
        <v>-</v>
      </c>
      <c r="BK687" s="3">
        <f t="shared" si="566"/>
        <v>5.71</v>
      </c>
      <c r="BL687" s="3">
        <f t="shared" si="567"/>
        <v>-40.22</v>
      </c>
      <c r="BM687" s="3">
        <f t="shared" si="568"/>
        <v>2.1099999999999997E-2</v>
      </c>
    </row>
    <row r="688" spans="1:65" x14ac:dyDescent="0.3">
      <c r="A688" s="3" t="str">
        <f>'Forward collapse simulation'!B698</f>
        <v>1.40</v>
      </c>
      <c r="B688" s="3" t="str">
        <f>IF('Forward collapse simulation'!C698="","-",'Forward collapse simulation'!C698)</f>
        <v>1.41</v>
      </c>
      <c r="C688" s="3">
        <f>'Forward collapse simulation'!E698</f>
        <v>98.46</v>
      </c>
      <c r="D688" s="3">
        <f>'Forward collapse simulation'!AK698</f>
        <v>-1.1000000000000001</v>
      </c>
      <c r="E688" s="84">
        <f>'Forward collapse simulation'!AL698</f>
        <v>6.38</v>
      </c>
      <c r="G688" s="3" t="str">
        <f t="shared" si="519"/>
        <v>1.40</v>
      </c>
      <c r="H688" s="3" t="str">
        <f t="shared" si="520"/>
        <v>1.41</v>
      </c>
      <c r="I688" s="3">
        <f t="shared" si="521"/>
        <v>98.46</v>
      </c>
      <c r="J688" s="3">
        <f t="shared" si="522"/>
        <v>-1.1000000000000001</v>
      </c>
      <c r="K688" s="3">
        <f t="shared" si="523"/>
        <v>6.38</v>
      </c>
      <c r="M688" s="3" t="str">
        <f t="shared" si="524"/>
        <v>1.40</v>
      </c>
      <c r="N688" s="3" t="str">
        <f t="shared" si="525"/>
        <v>1.41</v>
      </c>
      <c r="O688" s="3">
        <f t="shared" si="526"/>
        <v>98.46</v>
      </c>
      <c r="P688" s="3">
        <f t="shared" si="527"/>
        <v>-1.1000000000000001</v>
      </c>
      <c r="Q688" s="3">
        <f t="shared" si="528"/>
        <v>6.38</v>
      </c>
      <c r="R688" s="85"/>
      <c r="S688" s="3" t="str">
        <f t="shared" si="529"/>
        <v>1.40</v>
      </c>
      <c r="T688" s="3" t="str">
        <f t="shared" si="530"/>
        <v>1.41</v>
      </c>
      <c r="U688" s="3">
        <f t="shared" si="531"/>
        <v>98.46</v>
      </c>
      <c r="V688" s="3">
        <f t="shared" si="532"/>
        <v>-1.1000000000000001</v>
      </c>
      <c r="W688" s="3">
        <f t="shared" si="533"/>
        <v>6.38</v>
      </c>
      <c r="X688" s="85"/>
      <c r="Y688" s="3" t="str">
        <f t="shared" si="534"/>
        <v>1.40</v>
      </c>
      <c r="Z688" s="3" t="str">
        <f t="shared" si="535"/>
        <v>1.41</v>
      </c>
      <c r="AA688" s="3">
        <f t="shared" si="536"/>
        <v>98.46</v>
      </c>
      <c r="AB688" s="3">
        <f t="shared" si="537"/>
        <v>-1.1000000000000001</v>
      </c>
      <c r="AC688" s="3">
        <f t="shared" si="538"/>
        <v>6.38</v>
      </c>
      <c r="AE688" s="3" t="str">
        <f t="shared" si="539"/>
        <v>1.40</v>
      </c>
      <c r="AF688" s="3" t="str">
        <f t="shared" si="540"/>
        <v>1.41</v>
      </c>
      <c r="AG688" s="3">
        <f t="shared" si="541"/>
        <v>98.46</v>
      </c>
      <c r="AH688" s="3">
        <f t="shared" si="542"/>
        <v>-1.1000000000000001</v>
      </c>
      <c r="AI688" s="3">
        <f t="shared" si="543"/>
        <v>6.38</v>
      </c>
      <c r="AK688" s="3" t="str">
        <f t="shared" si="544"/>
        <v>1.40</v>
      </c>
      <c r="AL688" s="3" t="str">
        <f t="shared" si="545"/>
        <v>1.41</v>
      </c>
      <c r="AM688" s="3">
        <f t="shared" si="546"/>
        <v>98.46</v>
      </c>
      <c r="AN688" s="3">
        <f t="shared" si="547"/>
        <v>-1.1000000000000001</v>
      </c>
      <c r="AO688" s="3">
        <f t="shared" si="548"/>
        <v>6.38</v>
      </c>
      <c r="AQ688" s="3" t="str">
        <f t="shared" si="549"/>
        <v>1.40</v>
      </c>
      <c r="AR688" s="3" t="str">
        <f t="shared" si="550"/>
        <v>1.41</v>
      </c>
      <c r="AS688" s="3">
        <f t="shared" si="551"/>
        <v>98.46</v>
      </c>
      <c r="AT688" s="3">
        <f t="shared" si="552"/>
        <v>-1.1000000000000001</v>
      </c>
      <c r="AU688" s="3">
        <f t="shared" si="553"/>
        <v>6.38</v>
      </c>
      <c r="AW688" s="3" t="str">
        <f t="shared" si="554"/>
        <v>1.40</v>
      </c>
      <c r="AX688" s="3" t="str">
        <f t="shared" si="555"/>
        <v>1.41</v>
      </c>
      <c r="AY688" s="3">
        <f t="shared" si="556"/>
        <v>98.46</v>
      </c>
      <c r="AZ688" s="3">
        <f t="shared" si="557"/>
        <v>-1.1000000000000001</v>
      </c>
      <c r="BA688" s="3">
        <f t="shared" si="558"/>
        <v>6.38</v>
      </c>
      <c r="BC688" s="3" t="str">
        <f t="shared" si="559"/>
        <v>1.40</v>
      </c>
      <c r="BD688" s="3" t="str">
        <f t="shared" si="560"/>
        <v>1.41</v>
      </c>
      <c r="BE688" s="3">
        <f t="shared" si="561"/>
        <v>98.46</v>
      </c>
      <c r="BF688" s="3">
        <f t="shared" si="562"/>
        <v>-1.1000000000000001</v>
      </c>
      <c r="BG688" s="3">
        <f t="shared" si="563"/>
        <v>6.38</v>
      </c>
      <c r="BI688" s="3" t="str">
        <f t="shared" si="564"/>
        <v>1.40</v>
      </c>
      <c r="BJ688" s="3" t="str">
        <f t="shared" si="565"/>
        <v>1.41</v>
      </c>
      <c r="BK688" s="3">
        <f t="shared" si="566"/>
        <v>98.46</v>
      </c>
      <c r="BL688" s="3">
        <f t="shared" si="567"/>
        <v>-1.1000000000000001</v>
      </c>
      <c r="BM688" s="3">
        <f t="shared" si="568"/>
        <v>6.38</v>
      </c>
    </row>
    <row r="689" spans="1:65" x14ac:dyDescent="0.3">
      <c r="A689" s="3" t="str">
        <f>'Forward collapse simulation'!B699</f>
        <v>1.41</v>
      </c>
      <c r="B689" s="3" t="str">
        <f>IF('Forward collapse simulation'!C699="","-",'Forward collapse simulation'!C699)</f>
        <v>-</v>
      </c>
      <c r="C689" s="3">
        <f>'Forward collapse simulation'!E699</f>
        <v>7.58</v>
      </c>
      <c r="D689" s="3">
        <f>'Forward collapse simulation'!AK699</f>
        <v>-64.27</v>
      </c>
      <c r="E689" s="84">
        <f>'Forward collapse simulation'!AL699</f>
        <v>1.2220000000000002</v>
      </c>
      <c r="G689" s="3" t="str">
        <f t="shared" si="519"/>
        <v>1.41</v>
      </c>
      <c r="H689" s="3" t="str">
        <f t="shared" si="520"/>
        <v>-</v>
      </c>
      <c r="I689" s="3">
        <f t="shared" si="521"/>
        <v>7.58</v>
      </c>
      <c r="J689" s="3">
        <f t="shared" si="522"/>
        <v>-64.27</v>
      </c>
      <c r="K689" s="3">
        <f t="shared" si="523"/>
        <v>1.1609</v>
      </c>
      <c r="M689" s="3" t="str">
        <f t="shared" si="524"/>
        <v>1.41</v>
      </c>
      <c r="N689" s="3" t="str">
        <f t="shared" si="525"/>
        <v>-</v>
      </c>
      <c r="O689" s="3">
        <f t="shared" si="526"/>
        <v>7.58</v>
      </c>
      <c r="P689" s="3">
        <f t="shared" si="527"/>
        <v>-64.27</v>
      </c>
      <c r="Q689" s="3">
        <f t="shared" si="528"/>
        <v>1.0998000000000001</v>
      </c>
      <c r="R689" s="85"/>
      <c r="S689" s="3" t="str">
        <f t="shared" si="529"/>
        <v>1.41</v>
      </c>
      <c r="T689" s="3" t="str">
        <f t="shared" si="530"/>
        <v>-</v>
      </c>
      <c r="U689" s="3">
        <f t="shared" si="531"/>
        <v>7.58</v>
      </c>
      <c r="V689" s="3">
        <f t="shared" si="532"/>
        <v>-64.27</v>
      </c>
      <c r="W689" s="3">
        <f t="shared" si="533"/>
        <v>1.0387000000000002</v>
      </c>
      <c r="X689" s="85"/>
      <c r="Y689" s="3" t="str">
        <f t="shared" si="534"/>
        <v>1.41</v>
      </c>
      <c r="Z689" s="3" t="str">
        <f t="shared" si="535"/>
        <v>-</v>
      </c>
      <c r="AA689" s="3">
        <f t="shared" si="536"/>
        <v>7.58</v>
      </c>
      <c r="AB689" s="3">
        <f t="shared" si="537"/>
        <v>-64.27</v>
      </c>
      <c r="AC689" s="3">
        <f t="shared" si="538"/>
        <v>0.97760000000000025</v>
      </c>
      <c r="AE689" s="3" t="str">
        <f t="shared" si="539"/>
        <v>1.41</v>
      </c>
      <c r="AF689" s="3" t="str">
        <f t="shared" si="540"/>
        <v>-</v>
      </c>
      <c r="AG689" s="3">
        <f t="shared" si="541"/>
        <v>7.58</v>
      </c>
      <c r="AH689" s="3">
        <f t="shared" si="542"/>
        <v>-64.27</v>
      </c>
      <c r="AI689" s="3">
        <f t="shared" si="543"/>
        <v>0.91650000000000009</v>
      </c>
      <c r="AK689" s="3" t="str">
        <f t="shared" si="544"/>
        <v>1.41</v>
      </c>
      <c r="AL689" s="3" t="str">
        <f t="shared" si="545"/>
        <v>-</v>
      </c>
      <c r="AM689" s="3">
        <f t="shared" si="546"/>
        <v>7.58</v>
      </c>
      <c r="AN689" s="3">
        <f t="shared" si="547"/>
        <v>-64.27</v>
      </c>
      <c r="AO689" s="3">
        <f t="shared" si="548"/>
        <v>0.85540000000000005</v>
      </c>
      <c r="AQ689" s="3" t="str">
        <f t="shared" si="549"/>
        <v>1.41</v>
      </c>
      <c r="AR689" s="3" t="str">
        <f t="shared" si="550"/>
        <v>-</v>
      </c>
      <c r="AS689" s="3">
        <f t="shared" si="551"/>
        <v>7.58</v>
      </c>
      <c r="AT689" s="3">
        <f t="shared" si="552"/>
        <v>-64.27</v>
      </c>
      <c r="AU689" s="3">
        <f t="shared" si="553"/>
        <v>0.73320000000000007</v>
      </c>
      <c r="AW689" s="3" t="str">
        <f t="shared" si="554"/>
        <v>1.41</v>
      </c>
      <c r="AX689" s="3" t="str">
        <f t="shared" si="555"/>
        <v>-</v>
      </c>
      <c r="AY689" s="3">
        <f t="shared" si="556"/>
        <v>7.58</v>
      </c>
      <c r="AZ689" s="3">
        <f t="shared" si="557"/>
        <v>-64.27</v>
      </c>
      <c r="BA689" s="3">
        <f t="shared" si="558"/>
        <v>0.6110000000000001</v>
      </c>
      <c r="BC689" s="3" t="str">
        <f t="shared" si="559"/>
        <v>1.41</v>
      </c>
      <c r="BD689" s="3" t="str">
        <f t="shared" si="560"/>
        <v>-</v>
      </c>
      <c r="BE689" s="3">
        <f t="shared" si="561"/>
        <v>7.58</v>
      </c>
      <c r="BF689" s="3">
        <f t="shared" si="562"/>
        <v>-64.27</v>
      </c>
      <c r="BG689" s="3">
        <f t="shared" si="563"/>
        <v>0.36660000000000004</v>
      </c>
      <c r="BI689" s="3" t="str">
        <f t="shared" si="564"/>
        <v>1.41</v>
      </c>
      <c r="BJ689" s="3" t="str">
        <f t="shared" si="565"/>
        <v>-</v>
      </c>
      <c r="BK689" s="3">
        <f t="shared" si="566"/>
        <v>7.58</v>
      </c>
      <c r="BL689" s="3">
        <f t="shared" si="567"/>
        <v>-64.27</v>
      </c>
      <c r="BM689" s="3">
        <f t="shared" si="568"/>
        <v>0.12220000000000003</v>
      </c>
    </row>
    <row r="690" spans="1:65" x14ac:dyDescent="0.3">
      <c r="A690" s="3" t="str">
        <f>'Forward collapse simulation'!B700</f>
        <v>1.41</v>
      </c>
      <c r="B690" s="3" t="str">
        <f>IF('Forward collapse simulation'!C700="","-",'Forward collapse simulation'!C700)</f>
        <v>-</v>
      </c>
      <c r="C690" s="3">
        <f>'Forward collapse simulation'!E700</f>
        <v>3.75</v>
      </c>
      <c r="D690" s="3">
        <f>'Forward collapse simulation'!AK700</f>
        <v>-45.81</v>
      </c>
      <c r="E690" s="84">
        <f>'Forward collapse simulation'!AL700</f>
        <v>1.58</v>
      </c>
      <c r="G690" s="3" t="str">
        <f t="shared" si="519"/>
        <v>1.41</v>
      </c>
      <c r="H690" s="3" t="str">
        <f t="shared" si="520"/>
        <v>-</v>
      </c>
      <c r="I690" s="3">
        <f t="shared" si="521"/>
        <v>3.75</v>
      </c>
      <c r="J690" s="3">
        <f t="shared" si="522"/>
        <v>-45.81</v>
      </c>
      <c r="K690" s="3">
        <f t="shared" si="523"/>
        <v>1.5009999999999999</v>
      </c>
      <c r="M690" s="3" t="str">
        <f t="shared" si="524"/>
        <v>1.41</v>
      </c>
      <c r="N690" s="3" t="str">
        <f t="shared" si="525"/>
        <v>-</v>
      </c>
      <c r="O690" s="3">
        <f t="shared" si="526"/>
        <v>3.75</v>
      </c>
      <c r="P690" s="3">
        <f t="shared" si="527"/>
        <v>-45.81</v>
      </c>
      <c r="Q690" s="3">
        <f t="shared" si="528"/>
        <v>1.4220000000000002</v>
      </c>
      <c r="R690" s="85"/>
      <c r="S690" s="3" t="str">
        <f t="shared" si="529"/>
        <v>1.41</v>
      </c>
      <c r="T690" s="3" t="str">
        <f t="shared" si="530"/>
        <v>-</v>
      </c>
      <c r="U690" s="3">
        <f t="shared" si="531"/>
        <v>3.75</v>
      </c>
      <c r="V690" s="3">
        <f t="shared" si="532"/>
        <v>-45.81</v>
      </c>
      <c r="W690" s="3">
        <f t="shared" si="533"/>
        <v>1.343</v>
      </c>
      <c r="X690" s="85"/>
      <c r="Y690" s="3" t="str">
        <f t="shared" si="534"/>
        <v>1.41</v>
      </c>
      <c r="Z690" s="3" t="str">
        <f t="shared" si="535"/>
        <v>-</v>
      </c>
      <c r="AA690" s="3">
        <f t="shared" si="536"/>
        <v>3.75</v>
      </c>
      <c r="AB690" s="3">
        <f t="shared" si="537"/>
        <v>-45.81</v>
      </c>
      <c r="AC690" s="3">
        <f t="shared" si="538"/>
        <v>1.2640000000000002</v>
      </c>
      <c r="AE690" s="3" t="str">
        <f t="shared" si="539"/>
        <v>1.41</v>
      </c>
      <c r="AF690" s="3" t="str">
        <f t="shared" si="540"/>
        <v>-</v>
      </c>
      <c r="AG690" s="3">
        <f t="shared" si="541"/>
        <v>3.75</v>
      </c>
      <c r="AH690" s="3">
        <f t="shared" si="542"/>
        <v>-45.81</v>
      </c>
      <c r="AI690" s="3">
        <f t="shared" si="543"/>
        <v>1.1850000000000001</v>
      </c>
      <c r="AK690" s="3" t="str">
        <f t="shared" si="544"/>
        <v>1.41</v>
      </c>
      <c r="AL690" s="3" t="str">
        <f t="shared" si="545"/>
        <v>-</v>
      </c>
      <c r="AM690" s="3">
        <f t="shared" si="546"/>
        <v>3.75</v>
      </c>
      <c r="AN690" s="3">
        <f t="shared" si="547"/>
        <v>-45.81</v>
      </c>
      <c r="AO690" s="3">
        <f t="shared" si="548"/>
        <v>1.1059999999999999</v>
      </c>
      <c r="AQ690" s="3" t="str">
        <f t="shared" si="549"/>
        <v>1.41</v>
      </c>
      <c r="AR690" s="3" t="str">
        <f t="shared" si="550"/>
        <v>-</v>
      </c>
      <c r="AS690" s="3">
        <f t="shared" si="551"/>
        <v>3.75</v>
      </c>
      <c r="AT690" s="3">
        <f t="shared" si="552"/>
        <v>-45.81</v>
      </c>
      <c r="AU690" s="3">
        <f t="shared" si="553"/>
        <v>0.94799999999999995</v>
      </c>
      <c r="AW690" s="3" t="str">
        <f t="shared" si="554"/>
        <v>1.41</v>
      </c>
      <c r="AX690" s="3" t="str">
        <f t="shared" si="555"/>
        <v>-</v>
      </c>
      <c r="AY690" s="3">
        <f t="shared" si="556"/>
        <v>3.75</v>
      </c>
      <c r="AZ690" s="3">
        <f t="shared" si="557"/>
        <v>-45.81</v>
      </c>
      <c r="BA690" s="3">
        <f t="shared" si="558"/>
        <v>0.79</v>
      </c>
      <c r="BC690" s="3" t="str">
        <f t="shared" si="559"/>
        <v>1.41</v>
      </c>
      <c r="BD690" s="3" t="str">
        <f t="shared" si="560"/>
        <v>-</v>
      </c>
      <c r="BE690" s="3">
        <f t="shared" si="561"/>
        <v>3.75</v>
      </c>
      <c r="BF690" s="3">
        <f t="shared" si="562"/>
        <v>-45.81</v>
      </c>
      <c r="BG690" s="3">
        <f t="shared" si="563"/>
        <v>0.47399999999999998</v>
      </c>
      <c r="BI690" s="3" t="str">
        <f t="shared" si="564"/>
        <v>1.41</v>
      </c>
      <c r="BJ690" s="3" t="str">
        <f t="shared" si="565"/>
        <v>-</v>
      </c>
      <c r="BK690" s="3">
        <f t="shared" si="566"/>
        <v>3.75</v>
      </c>
      <c r="BL690" s="3">
        <f t="shared" si="567"/>
        <v>-45.81</v>
      </c>
      <c r="BM690" s="3">
        <f t="shared" si="568"/>
        <v>0.15800000000000003</v>
      </c>
    </row>
    <row r="691" spans="1:65" x14ac:dyDescent="0.3">
      <c r="A691" s="3" t="str">
        <f>'Forward collapse simulation'!B701</f>
        <v>1.41</v>
      </c>
      <c r="B691" s="3" t="str">
        <f>IF('Forward collapse simulation'!C701="","-",'Forward collapse simulation'!C701)</f>
        <v>-</v>
      </c>
      <c r="C691" s="3">
        <f>'Forward collapse simulation'!E701</f>
        <v>3.28</v>
      </c>
      <c r="D691" s="3">
        <f>'Forward collapse simulation'!AK701</f>
        <v>-29.15</v>
      </c>
      <c r="E691" s="84">
        <f>'Forward collapse simulation'!AL701</f>
        <v>2.1989999999999998</v>
      </c>
      <c r="G691" s="3" t="str">
        <f t="shared" si="519"/>
        <v>1.41</v>
      </c>
      <c r="H691" s="3" t="str">
        <f t="shared" si="520"/>
        <v>-</v>
      </c>
      <c r="I691" s="3">
        <f t="shared" si="521"/>
        <v>3.28</v>
      </c>
      <c r="J691" s="3">
        <f t="shared" si="522"/>
        <v>-29.15</v>
      </c>
      <c r="K691" s="3">
        <f t="shared" si="523"/>
        <v>2.0890499999999999</v>
      </c>
      <c r="M691" s="3" t="str">
        <f t="shared" si="524"/>
        <v>1.41</v>
      </c>
      <c r="N691" s="3" t="str">
        <f t="shared" si="525"/>
        <v>-</v>
      </c>
      <c r="O691" s="3">
        <f t="shared" si="526"/>
        <v>3.28</v>
      </c>
      <c r="P691" s="3">
        <f t="shared" si="527"/>
        <v>-29.15</v>
      </c>
      <c r="Q691" s="3">
        <f t="shared" si="528"/>
        <v>1.9790999999999999</v>
      </c>
      <c r="R691" s="85"/>
      <c r="S691" s="3" t="str">
        <f t="shared" si="529"/>
        <v>1.41</v>
      </c>
      <c r="T691" s="3" t="str">
        <f t="shared" si="530"/>
        <v>-</v>
      </c>
      <c r="U691" s="3">
        <f t="shared" si="531"/>
        <v>3.28</v>
      </c>
      <c r="V691" s="3">
        <f t="shared" si="532"/>
        <v>-29.15</v>
      </c>
      <c r="W691" s="3">
        <f t="shared" si="533"/>
        <v>1.8691499999999999</v>
      </c>
      <c r="X691" s="85"/>
      <c r="Y691" s="3" t="str">
        <f t="shared" si="534"/>
        <v>1.41</v>
      </c>
      <c r="Z691" s="3" t="str">
        <f t="shared" si="535"/>
        <v>-</v>
      </c>
      <c r="AA691" s="3">
        <f t="shared" si="536"/>
        <v>3.28</v>
      </c>
      <c r="AB691" s="3">
        <f t="shared" si="537"/>
        <v>-29.15</v>
      </c>
      <c r="AC691" s="3">
        <f t="shared" si="538"/>
        <v>1.7591999999999999</v>
      </c>
      <c r="AE691" s="3" t="str">
        <f t="shared" si="539"/>
        <v>1.41</v>
      </c>
      <c r="AF691" s="3" t="str">
        <f t="shared" si="540"/>
        <v>-</v>
      </c>
      <c r="AG691" s="3">
        <f t="shared" si="541"/>
        <v>3.28</v>
      </c>
      <c r="AH691" s="3">
        <f t="shared" si="542"/>
        <v>-29.15</v>
      </c>
      <c r="AI691" s="3">
        <f t="shared" si="543"/>
        <v>1.6492499999999999</v>
      </c>
      <c r="AK691" s="3" t="str">
        <f t="shared" si="544"/>
        <v>1.41</v>
      </c>
      <c r="AL691" s="3" t="str">
        <f t="shared" si="545"/>
        <v>-</v>
      </c>
      <c r="AM691" s="3">
        <f t="shared" si="546"/>
        <v>3.28</v>
      </c>
      <c r="AN691" s="3">
        <f t="shared" si="547"/>
        <v>-29.15</v>
      </c>
      <c r="AO691" s="3">
        <f t="shared" si="548"/>
        <v>1.5392999999999999</v>
      </c>
      <c r="AQ691" s="3" t="str">
        <f t="shared" si="549"/>
        <v>1.41</v>
      </c>
      <c r="AR691" s="3" t="str">
        <f t="shared" si="550"/>
        <v>-</v>
      </c>
      <c r="AS691" s="3">
        <f t="shared" si="551"/>
        <v>3.28</v>
      </c>
      <c r="AT691" s="3">
        <f t="shared" si="552"/>
        <v>-29.15</v>
      </c>
      <c r="AU691" s="3">
        <f t="shared" si="553"/>
        <v>1.3193999999999999</v>
      </c>
      <c r="AW691" s="3" t="str">
        <f t="shared" si="554"/>
        <v>1.41</v>
      </c>
      <c r="AX691" s="3" t="str">
        <f t="shared" si="555"/>
        <v>-</v>
      </c>
      <c r="AY691" s="3">
        <f t="shared" si="556"/>
        <v>3.28</v>
      </c>
      <c r="AZ691" s="3">
        <f t="shared" si="557"/>
        <v>-29.15</v>
      </c>
      <c r="BA691" s="3">
        <f t="shared" si="558"/>
        <v>1.0994999999999999</v>
      </c>
      <c r="BC691" s="3" t="str">
        <f t="shared" si="559"/>
        <v>1.41</v>
      </c>
      <c r="BD691" s="3" t="str">
        <f t="shared" si="560"/>
        <v>-</v>
      </c>
      <c r="BE691" s="3">
        <f t="shared" si="561"/>
        <v>3.28</v>
      </c>
      <c r="BF691" s="3">
        <f t="shared" si="562"/>
        <v>-29.15</v>
      </c>
      <c r="BG691" s="3">
        <f t="shared" si="563"/>
        <v>0.65969999999999995</v>
      </c>
      <c r="BI691" s="3" t="str">
        <f t="shared" si="564"/>
        <v>1.41</v>
      </c>
      <c r="BJ691" s="3" t="str">
        <f t="shared" si="565"/>
        <v>-</v>
      </c>
      <c r="BK691" s="3">
        <f t="shared" si="566"/>
        <v>3.28</v>
      </c>
      <c r="BL691" s="3">
        <f t="shared" si="567"/>
        <v>-29.15</v>
      </c>
      <c r="BM691" s="3">
        <f t="shared" si="568"/>
        <v>0.21989999999999998</v>
      </c>
    </row>
    <row r="692" spans="1:65" x14ac:dyDescent="0.3">
      <c r="A692" s="3" t="str">
        <f>'Forward collapse simulation'!B702</f>
        <v>1.41</v>
      </c>
      <c r="B692" s="3" t="str">
        <f>IF('Forward collapse simulation'!C702="","-",'Forward collapse simulation'!C702)</f>
        <v>-</v>
      </c>
      <c r="C692" s="3">
        <f>'Forward collapse simulation'!E702</f>
        <v>3.44</v>
      </c>
      <c r="D692" s="3">
        <f>'Forward collapse simulation'!AK702</f>
        <v>-21.93</v>
      </c>
      <c r="E692" s="84">
        <f>'Forward collapse simulation'!AL702</f>
        <v>2.7690000000000001</v>
      </c>
      <c r="G692" s="3" t="str">
        <f t="shared" si="519"/>
        <v>1.41</v>
      </c>
      <c r="H692" s="3" t="str">
        <f t="shared" si="520"/>
        <v>-</v>
      </c>
      <c r="I692" s="3">
        <f t="shared" si="521"/>
        <v>3.44</v>
      </c>
      <c r="J692" s="3">
        <f t="shared" si="522"/>
        <v>-21.93</v>
      </c>
      <c r="K692" s="3">
        <f t="shared" si="523"/>
        <v>2.6305499999999999</v>
      </c>
      <c r="M692" s="3" t="str">
        <f t="shared" si="524"/>
        <v>1.41</v>
      </c>
      <c r="N692" s="3" t="str">
        <f t="shared" si="525"/>
        <v>-</v>
      </c>
      <c r="O692" s="3">
        <f t="shared" si="526"/>
        <v>3.44</v>
      </c>
      <c r="P692" s="3">
        <f t="shared" si="527"/>
        <v>-21.93</v>
      </c>
      <c r="Q692" s="3">
        <f t="shared" si="528"/>
        <v>2.4921000000000002</v>
      </c>
      <c r="R692" s="85"/>
      <c r="S692" s="3" t="str">
        <f t="shared" si="529"/>
        <v>1.41</v>
      </c>
      <c r="T692" s="3" t="str">
        <f t="shared" si="530"/>
        <v>-</v>
      </c>
      <c r="U692" s="3">
        <f t="shared" si="531"/>
        <v>3.44</v>
      </c>
      <c r="V692" s="3">
        <f t="shared" si="532"/>
        <v>-21.93</v>
      </c>
      <c r="W692" s="3">
        <f t="shared" si="533"/>
        <v>2.35365</v>
      </c>
      <c r="X692" s="85"/>
      <c r="Y692" s="3" t="str">
        <f t="shared" si="534"/>
        <v>1.41</v>
      </c>
      <c r="Z692" s="3" t="str">
        <f t="shared" si="535"/>
        <v>-</v>
      </c>
      <c r="AA692" s="3">
        <f t="shared" si="536"/>
        <v>3.44</v>
      </c>
      <c r="AB692" s="3">
        <f t="shared" si="537"/>
        <v>-21.93</v>
      </c>
      <c r="AC692" s="3">
        <f t="shared" si="538"/>
        <v>2.2152000000000003</v>
      </c>
      <c r="AE692" s="3" t="str">
        <f t="shared" si="539"/>
        <v>1.41</v>
      </c>
      <c r="AF692" s="3" t="str">
        <f t="shared" si="540"/>
        <v>-</v>
      </c>
      <c r="AG692" s="3">
        <f t="shared" si="541"/>
        <v>3.44</v>
      </c>
      <c r="AH692" s="3">
        <f t="shared" si="542"/>
        <v>-21.93</v>
      </c>
      <c r="AI692" s="3">
        <f t="shared" si="543"/>
        <v>2.0767500000000001</v>
      </c>
      <c r="AK692" s="3" t="str">
        <f t="shared" si="544"/>
        <v>1.41</v>
      </c>
      <c r="AL692" s="3" t="str">
        <f t="shared" si="545"/>
        <v>-</v>
      </c>
      <c r="AM692" s="3">
        <f t="shared" si="546"/>
        <v>3.44</v>
      </c>
      <c r="AN692" s="3">
        <f t="shared" si="547"/>
        <v>-21.93</v>
      </c>
      <c r="AO692" s="3">
        <f t="shared" si="548"/>
        <v>1.9382999999999999</v>
      </c>
      <c r="AQ692" s="3" t="str">
        <f t="shared" si="549"/>
        <v>1.41</v>
      </c>
      <c r="AR692" s="3" t="str">
        <f t="shared" si="550"/>
        <v>-</v>
      </c>
      <c r="AS692" s="3">
        <f t="shared" si="551"/>
        <v>3.44</v>
      </c>
      <c r="AT692" s="3">
        <f t="shared" si="552"/>
        <v>-21.93</v>
      </c>
      <c r="AU692" s="3">
        <f t="shared" si="553"/>
        <v>1.6614</v>
      </c>
      <c r="AW692" s="3" t="str">
        <f t="shared" si="554"/>
        <v>1.41</v>
      </c>
      <c r="AX692" s="3" t="str">
        <f t="shared" si="555"/>
        <v>-</v>
      </c>
      <c r="AY692" s="3">
        <f t="shared" si="556"/>
        <v>3.44</v>
      </c>
      <c r="AZ692" s="3">
        <f t="shared" si="557"/>
        <v>-21.93</v>
      </c>
      <c r="BA692" s="3">
        <f t="shared" si="558"/>
        <v>1.3845000000000001</v>
      </c>
      <c r="BC692" s="3" t="str">
        <f t="shared" si="559"/>
        <v>1.41</v>
      </c>
      <c r="BD692" s="3" t="str">
        <f t="shared" si="560"/>
        <v>-</v>
      </c>
      <c r="BE692" s="3">
        <f t="shared" si="561"/>
        <v>3.44</v>
      </c>
      <c r="BF692" s="3">
        <f t="shared" si="562"/>
        <v>-21.93</v>
      </c>
      <c r="BG692" s="3">
        <f t="shared" si="563"/>
        <v>0.83069999999999999</v>
      </c>
      <c r="BI692" s="3" t="str">
        <f t="shared" si="564"/>
        <v>1.41</v>
      </c>
      <c r="BJ692" s="3" t="str">
        <f t="shared" si="565"/>
        <v>-</v>
      </c>
      <c r="BK692" s="3">
        <f t="shared" si="566"/>
        <v>3.44</v>
      </c>
      <c r="BL692" s="3">
        <f t="shared" si="567"/>
        <v>-21.93</v>
      </c>
      <c r="BM692" s="3">
        <f t="shared" si="568"/>
        <v>0.27690000000000003</v>
      </c>
    </row>
    <row r="693" spans="1:65" x14ac:dyDescent="0.3">
      <c r="A693" s="3" t="str">
        <f>'Forward collapse simulation'!B703</f>
        <v>1.41</v>
      </c>
      <c r="B693" s="3" t="str">
        <f>IF('Forward collapse simulation'!C703="","-",'Forward collapse simulation'!C703)</f>
        <v>-</v>
      </c>
      <c r="C693" s="3">
        <f>'Forward collapse simulation'!E703</f>
        <v>5.82</v>
      </c>
      <c r="D693" s="3">
        <f>'Forward collapse simulation'!AK703</f>
        <v>-9.25</v>
      </c>
      <c r="E693" s="84">
        <f>'Forward collapse simulation'!AL703</f>
        <v>2.3700000000000006</v>
      </c>
      <c r="G693" s="3" t="str">
        <f t="shared" si="519"/>
        <v>1.41</v>
      </c>
      <c r="H693" s="3" t="str">
        <f t="shared" si="520"/>
        <v>-</v>
      </c>
      <c r="I693" s="3">
        <f t="shared" si="521"/>
        <v>5.82</v>
      </c>
      <c r="J693" s="3">
        <f t="shared" si="522"/>
        <v>-9.25</v>
      </c>
      <c r="K693" s="3">
        <f t="shared" si="523"/>
        <v>2.2515000000000005</v>
      </c>
      <c r="M693" s="3" t="str">
        <f t="shared" si="524"/>
        <v>1.41</v>
      </c>
      <c r="N693" s="3" t="str">
        <f t="shared" si="525"/>
        <v>-</v>
      </c>
      <c r="O693" s="3">
        <f t="shared" si="526"/>
        <v>5.82</v>
      </c>
      <c r="P693" s="3">
        <f t="shared" si="527"/>
        <v>-9.25</v>
      </c>
      <c r="Q693" s="3">
        <f t="shared" si="528"/>
        <v>2.1330000000000005</v>
      </c>
      <c r="R693" s="85"/>
      <c r="S693" s="3" t="str">
        <f t="shared" si="529"/>
        <v>1.41</v>
      </c>
      <c r="T693" s="3" t="str">
        <f t="shared" si="530"/>
        <v>-</v>
      </c>
      <c r="U693" s="3">
        <f t="shared" si="531"/>
        <v>5.82</v>
      </c>
      <c r="V693" s="3">
        <f t="shared" si="532"/>
        <v>-9.25</v>
      </c>
      <c r="W693" s="3">
        <f t="shared" si="533"/>
        <v>2.0145000000000004</v>
      </c>
      <c r="X693" s="85"/>
      <c r="Y693" s="3" t="str">
        <f t="shared" si="534"/>
        <v>1.41</v>
      </c>
      <c r="Z693" s="3" t="str">
        <f t="shared" si="535"/>
        <v>-</v>
      </c>
      <c r="AA693" s="3">
        <f t="shared" si="536"/>
        <v>5.82</v>
      </c>
      <c r="AB693" s="3">
        <f t="shared" si="537"/>
        <v>-9.25</v>
      </c>
      <c r="AC693" s="3">
        <f t="shared" si="538"/>
        <v>1.8960000000000006</v>
      </c>
      <c r="AE693" s="3" t="str">
        <f t="shared" si="539"/>
        <v>1.41</v>
      </c>
      <c r="AF693" s="3" t="str">
        <f t="shared" si="540"/>
        <v>-</v>
      </c>
      <c r="AG693" s="3">
        <f t="shared" si="541"/>
        <v>5.82</v>
      </c>
      <c r="AH693" s="3">
        <f t="shared" si="542"/>
        <v>-9.25</v>
      </c>
      <c r="AI693" s="3">
        <f t="shared" si="543"/>
        <v>1.7775000000000003</v>
      </c>
      <c r="AK693" s="3" t="str">
        <f t="shared" si="544"/>
        <v>1.41</v>
      </c>
      <c r="AL693" s="3" t="str">
        <f t="shared" si="545"/>
        <v>-</v>
      </c>
      <c r="AM693" s="3">
        <f t="shared" si="546"/>
        <v>5.82</v>
      </c>
      <c r="AN693" s="3">
        <f t="shared" si="547"/>
        <v>-9.25</v>
      </c>
      <c r="AO693" s="3">
        <f t="shared" si="548"/>
        <v>1.6590000000000003</v>
      </c>
      <c r="AQ693" s="3" t="str">
        <f t="shared" si="549"/>
        <v>1.41</v>
      </c>
      <c r="AR693" s="3" t="str">
        <f t="shared" si="550"/>
        <v>-</v>
      </c>
      <c r="AS693" s="3">
        <f t="shared" si="551"/>
        <v>5.82</v>
      </c>
      <c r="AT693" s="3">
        <f t="shared" si="552"/>
        <v>-9.25</v>
      </c>
      <c r="AU693" s="3">
        <f t="shared" si="553"/>
        <v>1.4220000000000004</v>
      </c>
      <c r="AW693" s="3" t="str">
        <f t="shared" si="554"/>
        <v>1.41</v>
      </c>
      <c r="AX693" s="3" t="str">
        <f t="shared" si="555"/>
        <v>-</v>
      </c>
      <c r="AY693" s="3">
        <f t="shared" si="556"/>
        <v>5.82</v>
      </c>
      <c r="AZ693" s="3">
        <f t="shared" si="557"/>
        <v>-9.25</v>
      </c>
      <c r="BA693" s="3">
        <f t="shared" si="558"/>
        <v>1.1850000000000003</v>
      </c>
      <c r="BC693" s="3" t="str">
        <f t="shared" si="559"/>
        <v>1.41</v>
      </c>
      <c r="BD693" s="3" t="str">
        <f t="shared" si="560"/>
        <v>-</v>
      </c>
      <c r="BE693" s="3">
        <f t="shared" si="561"/>
        <v>5.82</v>
      </c>
      <c r="BF693" s="3">
        <f t="shared" si="562"/>
        <v>-9.25</v>
      </c>
      <c r="BG693" s="3">
        <f t="shared" si="563"/>
        <v>0.71100000000000019</v>
      </c>
      <c r="BI693" s="3" t="str">
        <f t="shared" si="564"/>
        <v>1.41</v>
      </c>
      <c r="BJ693" s="3" t="str">
        <f t="shared" si="565"/>
        <v>-</v>
      </c>
      <c r="BK693" s="3">
        <f t="shared" si="566"/>
        <v>5.82</v>
      </c>
      <c r="BL693" s="3">
        <f t="shared" si="567"/>
        <v>-9.25</v>
      </c>
      <c r="BM693" s="3">
        <f t="shared" si="568"/>
        <v>0.23700000000000007</v>
      </c>
    </row>
    <row r="694" spans="1:65" x14ac:dyDescent="0.3">
      <c r="A694" s="3" t="str">
        <f>'Forward collapse simulation'!B704</f>
        <v>1.41</v>
      </c>
      <c r="B694" s="3" t="str">
        <f>IF('Forward collapse simulation'!C704="","-",'Forward collapse simulation'!C704)</f>
        <v>-</v>
      </c>
      <c r="C694" s="3">
        <f>'Forward collapse simulation'!E704</f>
        <v>8.99</v>
      </c>
      <c r="D694" s="3">
        <f ca="1">'Forward collapse simulation'!AK704</f>
        <v>61.120946150868249</v>
      </c>
      <c r="E694" s="84">
        <f ca="1">'Forward collapse simulation'!AL704</f>
        <v>4.6370367612970469</v>
      </c>
      <c r="G694" s="3" t="str">
        <f t="shared" si="519"/>
        <v>1.41</v>
      </c>
      <c r="H694" s="3" t="str">
        <f t="shared" si="520"/>
        <v>-</v>
      </c>
      <c r="I694" s="3">
        <f t="shared" si="521"/>
        <v>8.99</v>
      </c>
      <c r="J694" s="3">
        <f t="shared" ca="1" si="522"/>
        <v>61.120946150868249</v>
      </c>
      <c r="K694" s="3">
        <f t="shared" ca="1" si="523"/>
        <v>4.405184923232194</v>
      </c>
      <c r="M694" s="3" t="str">
        <f t="shared" si="524"/>
        <v>1.41</v>
      </c>
      <c r="N694" s="3" t="str">
        <f t="shared" si="525"/>
        <v>-</v>
      </c>
      <c r="O694" s="3">
        <f t="shared" si="526"/>
        <v>8.99</v>
      </c>
      <c r="P694" s="3">
        <f t="shared" ca="1" si="527"/>
        <v>61.120946150868249</v>
      </c>
      <c r="Q694" s="3">
        <f t="shared" ca="1" si="528"/>
        <v>4.173333085167342</v>
      </c>
      <c r="R694" s="85"/>
      <c r="S694" s="3" t="str">
        <f t="shared" si="529"/>
        <v>1.41</v>
      </c>
      <c r="T694" s="3" t="str">
        <f t="shared" si="530"/>
        <v>-</v>
      </c>
      <c r="U694" s="3">
        <f t="shared" si="531"/>
        <v>8.99</v>
      </c>
      <c r="V694" s="3">
        <f t="shared" ca="1" si="532"/>
        <v>61.120946150868249</v>
      </c>
      <c r="W694" s="3">
        <f t="shared" ca="1" si="533"/>
        <v>3.9414812471024896</v>
      </c>
      <c r="X694" s="85"/>
      <c r="Y694" s="3" t="str">
        <f t="shared" si="534"/>
        <v>1.41</v>
      </c>
      <c r="Z694" s="3" t="str">
        <f t="shared" si="535"/>
        <v>-</v>
      </c>
      <c r="AA694" s="3">
        <f t="shared" si="536"/>
        <v>8.99</v>
      </c>
      <c r="AB694" s="3">
        <f t="shared" ca="1" si="537"/>
        <v>61.120946150868249</v>
      </c>
      <c r="AC694" s="3">
        <f t="shared" ca="1" si="538"/>
        <v>3.7096294090376376</v>
      </c>
      <c r="AE694" s="3" t="str">
        <f t="shared" si="539"/>
        <v>1.41</v>
      </c>
      <c r="AF694" s="3" t="str">
        <f t="shared" si="540"/>
        <v>-</v>
      </c>
      <c r="AG694" s="3">
        <f t="shared" si="541"/>
        <v>8.99</v>
      </c>
      <c r="AH694" s="3">
        <f t="shared" ca="1" si="542"/>
        <v>61.120946150868249</v>
      </c>
      <c r="AI694" s="3">
        <f t="shared" ca="1" si="543"/>
        <v>3.4777775709727852</v>
      </c>
      <c r="AK694" s="3" t="str">
        <f t="shared" si="544"/>
        <v>1.41</v>
      </c>
      <c r="AL694" s="3" t="str">
        <f t="shared" si="545"/>
        <v>-</v>
      </c>
      <c r="AM694" s="3">
        <f t="shared" si="546"/>
        <v>8.99</v>
      </c>
      <c r="AN694" s="3">
        <f t="shared" ca="1" si="547"/>
        <v>61.120946150868249</v>
      </c>
      <c r="AO694" s="3">
        <f t="shared" ca="1" si="548"/>
        <v>3.2459257329079327</v>
      </c>
      <c r="AQ694" s="3" t="str">
        <f t="shared" si="549"/>
        <v>1.41</v>
      </c>
      <c r="AR694" s="3" t="str">
        <f t="shared" si="550"/>
        <v>-</v>
      </c>
      <c r="AS694" s="3">
        <f t="shared" si="551"/>
        <v>8.99</v>
      </c>
      <c r="AT694" s="3">
        <f t="shared" ca="1" si="552"/>
        <v>61.120946150868249</v>
      </c>
      <c r="AU694" s="3">
        <f t="shared" ca="1" si="553"/>
        <v>2.7822220567782279</v>
      </c>
      <c r="AW694" s="3" t="str">
        <f t="shared" si="554"/>
        <v>1.41</v>
      </c>
      <c r="AX694" s="3" t="str">
        <f t="shared" si="555"/>
        <v>-</v>
      </c>
      <c r="AY694" s="3">
        <f t="shared" si="556"/>
        <v>8.99</v>
      </c>
      <c r="AZ694" s="3">
        <f t="shared" ca="1" si="557"/>
        <v>61.120946150868249</v>
      </c>
      <c r="BA694" s="3">
        <f t="shared" ca="1" si="558"/>
        <v>2.3185183806485234</v>
      </c>
      <c r="BC694" s="3" t="str">
        <f t="shared" si="559"/>
        <v>1.41</v>
      </c>
      <c r="BD694" s="3" t="str">
        <f t="shared" si="560"/>
        <v>-</v>
      </c>
      <c r="BE694" s="3">
        <f t="shared" si="561"/>
        <v>8.99</v>
      </c>
      <c r="BF694" s="3">
        <f t="shared" ca="1" si="562"/>
        <v>61.120946150868249</v>
      </c>
      <c r="BG694" s="3">
        <f t="shared" ca="1" si="563"/>
        <v>1.3911110283891139</v>
      </c>
      <c r="BI694" s="3" t="str">
        <f t="shared" si="564"/>
        <v>1.41</v>
      </c>
      <c r="BJ694" s="3" t="str">
        <f t="shared" si="565"/>
        <v>-</v>
      </c>
      <c r="BK694" s="3">
        <f t="shared" si="566"/>
        <v>8.99</v>
      </c>
      <c r="BL694" s="3">
        <f t="shared" ca="1" si="567"/>
        <v>61.120946150868249</v>
      </c>
      <c r="BM694" s="3">
        <f t="shared" ca="1" si="568"/>
        <v>0.4637036761297047</v>
      </c>
    </row>
    <row r="695" spans="1:65" x14ac:dyDescent="0.3">
      <c r="A695" s="3" t="str">
        <f>'Forward collapse simulation'!B705</f>
        <v>1.41</v>
      </c>
      <c r="B695" s="3" t="str">
        <f>IF('Forward collapse simulation'!C705="","-",'Forward collapse simulation'!C705)</f>
        <v>-</v>
      </c>
      <c r="C695" s="3">
        <f>'Forward collapse simulation'!E705</f>
        <v>9.94</v>
      </c>
      <c r="D695" s="3">
        <f ca="1">'Forward collapse simulation'!AK705</f>
        <v>71.070213369321323</v>
      </c>
      <c r="E695" s="84">
        <f ca="1">'Forward collapse simulation'!AL705</f>
        <v>6.9285454916153979</v>
      </c>
      <c r="G695" s="3" t="str">
        <f t="shared" si="519"/>
        <v>1.41</v>
      </c>
      <c r="H695" s="3" t="str">
        <f t="shared" si="520"/>
        <v>-</v>
      </c>
      <c r="I695" s="3">
        <f t="shared" si="521"/>
        <v>9.94</v>
      </c>
      <c r="J695" s="3">
        <f t="shared" ca="1" si="522"/>
        <v>71.070213369321323</v>
      </c>
      <c r="K695" s="3">
        <f t="shared" ca="1" si="523"/>
        <v>6.582118217034628</v>
      </c>
      <c r="M695" s="3" t="str">
        <f t="shared" si="524"/>
        <v>1.41</v>
      </c>
      <c r="N695" s="3" t="str">
        <f t="shared" si="525"/>
        <v>-</v>
      </c>
      <c r="O695" s="3">
        <f t="shared" si="526"/>
        <v>9.94</v>
      </c>
      <c r="P695" s="3">
        <f t="shared" ca="1" si="527"/>
        <v>71.070213369321323</v>
      </c>
      <c r="Q695" s="3">
        <f t="shared" ca="1" si="528"/>
        <v>6.235690942453858</v>
      </c>
      <c r="R695" s="85"/>
      <c r="S695" s="3" t="str">
        <f t="shared" si="529"/>
        <v>1.41</v>
      </c>
      <c r="T695" s="3" t="str">
        <f t="shared" si="530"/>
        <v>-</v>
      </c>
      <c r="U695" s="3">
        <f t="shared" si="531"/>
        <v>9.94</v>
      </c>
      <c r="V695" s="3">
        <f t="shared" ca="1" si="532"/>
        <v>71.070213369321323</v>
      </c>
      <c r="W695" s="3">
        <f t="shared" ca="1" si="533"/>
        <v>5.8892636678730881</v>
      </c>
      <c r="X695" s="85"/>
      <c r="Y695" s="3" t="str">
        <f t="shared" si="534"/>
        <v>1.41</v>
      </c>
      <c r="Z695" s="3" t="str">
        <f t="shared" si="535"/>
        <v>-</v>
      </c>
      <c r="AA695" s="3">
        <f t="shared" si="536"/>
        <v>9.94</v>
      </c>
      <c r="AB695" s="3">
        <f t="shared" ca="1" si="537"/>
        <v>71.070213369321323</v>
      </c>
      <c r="AC695" s="3">
        <f t="shared" ca="1" si="538"/>
        <v>5.542836393292319</v>
      </c>
      <c r="AE695" s="3" t="str">
        <f t="shared" si="539"/>
        <v>1.41</v>
      </c>
      <c r="AF695" s="3" t="str">
        <f t="shared" si="540"/>
        <v>-</v>
      </c>
      <c r="AG695" s="3">
        <f t="shared" si="541"/>
        <v>9.94</v>
      </c>
      <c r="AH695" s="3">
        <f t="shared" ca="1" si="542"/>
        <v>71.070213369321323</v>
      </c>
      <c r="AI695" s="3">
        <f t="shared" ca="1" si="543"/>
        <v>5.1964091187115482</v>
      </c>
      <c r="AK695" s="3" t="str">
        <f t="shared" si="544"/>
        <v>1.41</v>
      </c>
      <c r="AL695" s="3" t="str">
        <f t="shared" si="545"/>
        <v>-</v>
      </c>
      <c r="AM695" s="3">
        <f t="shared" si="546"/>
        <v>9.94</v>
      </c>
      <c r="AN695" s="3">
        <f t="shared" ca="1" si="547"/>
        <v>71.070213369321323</v>
      </c>
      <c r="AO695" s="3">
        <f t="shared" ca="1" si="548"/>
        <v>4.8499818441307783</v>
      </c>
      <c r="AQ695" s="3" t="str">
        <f t="shared" si="549"/>
        <v>1.41</v>
      </c>
      <c r="AR695" s="3" t="str">
        <f t="shared" si="550"/>
        <v>-</v>
      </c>
      <c r="AS695" s="3">
        <f t="shared" si="551"/>
        <v>9.94</v>
      </c>
      <c r="AT695" s="3">
        <f t="shared" ca="1" si="552"/>
        <v>71.070213369321323</v>
      </c>
      <c r="AU695" s="3">
        <f t="shared" ca="1" si="553"/>
        <v>4.1571272949692384</v>
      </c>
      <c r="AW695" s="3" t="str">
        <f t="shared" si="554"/>
        <v>1.41</v>
      </c>
      <c r="AX695" s="3" t="str">
        <f t="shared" si="555"/>
        <v>-</v>
      </c>
      <c r="AY695" s="3">
        <f t="shared" si="556"/>
        <v>9.94</v>
      </c>
      <c r="AZ695" s="3">
        <f t="shared" ca="1" si="557"/>
        <v>71.070213369321323</v>
      </c>
      <c r="BA695" s="3">
        <f t="shared" ca="1" si="558"/>
        <v>3.4642727458076989</v>
      </c>
      <c r="BC695" s="3" t="str">
        <f t="shared" si="559"/>
        <v>1.41</v>
      </c>
      <c r="BD695" s="3" t="str">
        <f t="shared" si="560"/>
        <v>-</v>
      </c>
      <c r="BE695" s="3">
        <f t="shared" si="561"/>
        <v>9.94</v>
      </c>
      <c r="BF695" s="3">
        <f t="shared" ca="1" si="562"/>
        <v>71.070213369321323</v>
      </c>
      <c r="BG695" s="3">
        <f t="shared" ca="1" si="563"/>
        <v>2.0785636474846192</v>
      </c>
      <c r="BI695" s="3" t="str">
        <f t="shared" si="564"/>
        <v>1.41</v>
      </c>
      <c r="BJ695" s="3" t="str">
        <f t="shared" si="565"/>
        <v>-</v>
      </c>
      <c r="BK695" s="3">
        <f t="shared" si="566"/>
        <v>9.94</v>
      </c>
      <c r="BL695" s="3">
        <f t="shared" ca="1" si="567"/>
        <v>71.070213369321323</v>
      </c>
      <c r="BM695" s="3">
        <f t="shared" ca="1" si="568"/>
        <v>0.69285454916153988</v>
      </c>
    </row>
    <row r="696" spans="1:65" x14ac:dyDescent="0.3">
      <c r="A696" s="3" t="str">
        <f>'Forward collapse simulation'!B706</f>
        <v>1.41</v>
      </c>
      <c r="B696" s="3" t="str">
        <f>IF('Forward collapse simulation'!C706="","-",'Forward collapse simulation'!C706)</f>
        <v>-</v>
      </c>
      <c r="C696" s="3">
        <f>'Forward collapse simulation'!E706</f>
        <v>12.04</v>
      </c>
      <c r="D696" s="3">
        <f ca="1">'Forward collapse simulation'!AK706</f>
        <v>78.428888320900356</v>
      </c>
      <c r="E696" s="84">
        <f ca="1">'Forward collapse simulation'!AL706</f>
        <v>8.7224224784946838</v>
      </c>
      <c r="G696" s="3" t="str">
        <f t="shared" si="519"/>
        <v>1.41</v>
      </c>
      <c r="H696" s="3" t="str">
        <f t="shared" si="520"/>
        <v>-</v>
      </c>
      <c r="I696" s="3">
        <f t="shared" si="521"/>
        <v>12.04</v>
      </c>
      <c r="J696" s="3">
        <f t="shared" ca="1" si="522"/>
        <v>78.428888320900356</v>
      </c>
      <c r="K696" s="3">
        <f t="shared" ca="1" si="523"/>
        <v>8.2863013545699484</v>
      </c>
      <c r="M696" s="3" t="str">
        <f t="shared" si="524"/>
        <v>1.41</v>
      </c>
      <c r="N696" s="3" t="str">
        <f t="shared" si="525"/>
        <v>-</v>
      </c>
      <c r="O696" s="3">
        <f t="shared" si="526"/>
        <v>12.04</v>
      </c>
      <c r="P696" s="3">
        <f t="shared" ca="1" si="527"/>
        <v>78.428888320900356</v>
      </c>
      <c r="Q696" s="3">
        <f t="shared" ca="1" si="528"/>
        <v>7.8501802306452158</v>
      </c>
      <c r="R696" s="85"/>
      <c r="S696" s="3" t="str">
        <f t="shared" si="529"/>
        <v>1.41</v>
      </c>
      <c r="T696" s="3" t="str">
        <f t="shared" si="530"/>
        <v>-</v>
      </c>
      <c r="U696" s="3">
        <f t="shared" si="531"/>
        <v>12.04</v>
      </c>
      <c r="V696" s="3">
        <f t="shared" ca="1" si="532"/>
        <v>78.428888320900356</v>
      </c>
      <c r="W696" s="3">
        <f t="shared" ca="1" si="533"/>
        <v>7.4140591067204813</v>
      </c>
      <c r="X696" s="85"/>
      <c r="Y696" s="3" t="str">
        <f t="shared" si="534"/>
        <v>1.41</v>
      </c>
      <c r="Z696" s="3" t="str">
        <f t="shared" si="535"/>
        <v>-</v>
      </c>
      <c r="AA696" s="3">
        <f t="shared" si="536"/>
        <v>12.04</v>
      </c>
      <c r="AB696" s="3">
        <f t="shared" ca="1" si="537"/>
        <v>78.428888320900356</v>
      </c>
      <c r="AC696" s="3">
        <f t="shared" ca="1" si="538"/>
        <v>6.9779379827957477</v>
      </c>
      <c r="AE696" s="3" t="str">
        <f t="shared" si="539"/>
        <v>1.41</v>
      </c>
      <c r="AF696" s="3" t="str">
        <f t="shared" si="540"/>
        <v>-</v>
      </c>
      <c r="AG696" s="3">
        <f t="shared" si="541"/>
        <v>12.04</v>
      </c>
      <c r="AH696" s="3">
        <f t="shared" ca="1" si="542"/>
        <v>78.428888320900356</v>
      </c>
      <c r="AI696" s="3">
        <f t="shared" ca="1" si="543"/>
        <v>6.5418168588710124</v>
      </c>
      <c r="AK696" s="3" t="str">
        <f t="shared" si="544"/>
        <v>1.41</v>
      </c>
      <c r="AL696" s="3" t="str">
        <f t="shared" si="545"/>
        <v>-</v>
      </c>
      <c r="AM696" s="3">
        <f t="shared" si="546"/>
        <v>12.04</v>
      </c>
      <c r="AN696" s="3">
        <f t="shared" ca="1" si="547"/>
        <v>78.428888320900356</v>
      </c>
      <c r="AO696" s="3">
        <f t="shared" ca="1" si="548"/>
        <v>6.1056957349462779</v>
      </c>
      <c r="AQ696" s="3" t="str">
        <f t="shared" si="549"/>
        <v>1.41</v>
      </c>
      <c r="AR696" s="3" t="str">
        <f t="shared" si="550"/>
        <v>-</v>
      </c>
      <c r="AS696" s="3">
        <f t="shared" si="551"/>
        <v>12.04</v>
      </c>
      <c r="AT696" s="3">
        <f t="shared" ca="1" si="552"/>
        <v>78.428888320900356</v>
      </c>
      <c r="AU696" s="3">
        <f t="shared" ca="1" si="553"/>
        <v>5.2334534870968099</v>
      </c>
      <c r="AW696" s="3" t="str">
        <f t="shared" si="554"/>
        <v>1.41</v>
      </c>
      <c r="AX696" s="3" t="str">
        <f t="shared" si="555"/>
        <v>-</v>
      </c>
      <c r="AY696" s="3">
        <f t="shared" si="556"/>
        <v>12.04</v>
      </c>
      <c r="AZ696" s="3">
        <f t="shared" ca="1" si="557"/>
        <v>78.428888320900356</v>
      </c>
      <c r="BA696" s="3">
        <f t="shared" ca="1" si="558"/>
        <v>4.3612112392473419</v>
      </c>
      <c r="BC696" s="3" t="str">
        <f t="shared" si="559"/>
        <v>1.41</v>
      </c>
      <c r="BD696" s="3" t="str">
        <f t="shared" si="560"/>
        <v>-</v>
      </c>
      <c r="BE696" s="3">
        <f t="shared" si="561"/>
        <v>12.04</v>
      </c>
      <c r="BF696" s="3">
        <f t="shared" ca="1" si="562"/>
        <v>78.428888320900356</v>
      </c>
      <c r="BG696" s="3">
        <f t="shared" ca="1" si="563"/>
        <v>2.616726743548405</v>
      </c>
      <c r="BI696" s="3" t="str">
        <f t="shared" si="564"/>
        <v>1.41</v>
      </c>
      <c r="BJ696" s="3" t="str">
        <f t="shared" si="565"/>
        <v>-</v>
      </c>
      <c r="BK696" s="3">
        <f t="shared" si="566"/>
        <v>12.04</v>
      </c>
      <c r="BL696" s="3">
        <f t="shared" ca="1" si="567"/>
        <v>78.428888320900356</v>
      </c>
      <c r="BM696" s="3">
        <f t="shared" ca="1" si="568"/>
        <v>0.87224224784946847</v>
      </c>
    </row>
    <row r="697" spans="1:65" x14ac:dyDescent="0.3">
      <c r="A697" s="3" t="str">
        <f>'Forward collapse simulation'!B707</f>
        <v>1.41</v>
      </c>
      <c r="B697" s="3" t="str">
        <f>IF('Forward collapse simulation'!C707="","-",'Forward collapse simulation'!C707)</f>
        <v>-</v>
      </c>
      <c r="C697" s="3">
        <f>'Forward collapse simulation'!E707</f>
        <v>15.39</v>
      </c>
      <c r="D697" s="3">
        <f ca="1">'Forward collapse simulation'!AK707</f>
        <v>82.877304818862925</v>
      </c>
      <c r="E697" s="84">
        <f ca="1">'Forward collapse simulation'!AL707</f>
        <v>10.813231116187914</v>
      </c>
      <c r="G697" s="3" t="str">
        <f t="shared" si="519"/>
        <v>1.41</v>
      </c>
      <c r="H697" s="3" t="str">
        <f t="shared" si="520"/>
        <v>-</v>
      </c>
      <c r="I697" s="3">
        <f t="shared" si="521"/>
        <v>15.39</v>
      </c>
      <c r="J697" s="3">
        <f t="shared" ca="1" si="522"/>
        <v>82.877304818862925</v>
      </c>
      <c r="K697" s="3">
        <f t="shared" ca="1" si="523"/>
        <v>10.272569560378518</v>
      </c>
      <c r="M697" s="3" t="str">
        <f t="shared" si="524"/>
        <v>1.41</v>
      </c>
      <c r="N697" s="3" t="str">
        <f t="shared" si="525"/>
        <v>-</v>
      </c>
      <c r="O697" s="3">
        <f t="shared" si="526"/>
        <v>15.39</v>
      </c>
      <c r="P697" s="3">
        <f t="shared" ca="1" si="527"/>
        <v>82.877304818862925</v>
      </c>
      <c r="Q697" s="3">
        <f t="shared" ca="1" si="528"/>
        <v>9.7319080045691226</v>
      </c>
      <c r="R697" s="85"/>
      <c r="S697" s="3" t="str">
        <f t="shared" si="529"/>
        <v>1.41</v>
      </c>
      <c r="T697" s="3" t="str">
        <f t="shared" si="530"/>
        <v>-</v>
      </c>
      <c r="U697" s="3">
        <f t="shared" si="531"/>
        <v>15.39</v>
      </c>
      <c r="V697" s="3">
        <f t="shared" ca="1" si="532"/>
        <v>82.877304818862925</v>
      </c>
      <c r="W697" s="3">
        <f t="shared" ca="1" si="533"/>
        <v>9.1912464487597276</v>
      </c>
      <c r="X697" s="85"/>
      <c r="Y697" s="3" t="str">
        <f t="shared" si="534"/>
        <v>1.41</v>
      </c>
      <c r="Z697" s="3" t="str">
        <f t="shared" si="535"/>
        <v>-</v>
      </c>
      <c r="AA697" s="3">
        <f t="shared" si="536"/>
        <v>15.39</v>
      </c>
      <c r="AB697" s="3">
        <f t="shared" ca="1" si="537"/>
        <v>82.877304818862925</v>
      </c>
      <c r="AC697" s="3">
        <f t="shared" ca="1" si="538"/>
        <v>8.6505848929503326</v>
      </c>
      <c r="AE697" s="3" t="str">
        <f t="shared" si="539"/>
        <v>1.41</v>
      </c>
      <c r="AF697" s="3" t="str">
        <f t="shared" si="540"/>
        <v>-</v>
      </c>
      <c r="AG697" s="3">
        <f t="shared" si="541"/>
        <v>15.39</v>
      </c>
      <c r="AH697" s="3">
        <f t="shared" ca="1" si="542"/>
        <v>82.877304818862925</v>
      </c>
      <c r="AI697" s="3">
        <f t="shared" ca="1" si="543"/>
        <v>8.1099233371409358</v>
      </c>
      <c r="AK697" s="3" t="str">
        <f t="shared" si="544"/>
        <v>1.41</v>
      </c>
      <c r="AL697" s="3" t="str">
        <f t="shared" si="545"/>
        <v>-</v>
      </c>
      <c r="AM697" s="3">
        <f t="shared" si="546"/>
        <v>15.39</v>
      </c>
      <c r="AN697" s="3">
        <f t="shared" ca="1" si="547"/>
        <v>82.877304818862925</v>
      </c>
      <c r="AO697" s="3">
        <f t="shared" ca="1" si="548"/>
        <v>7.5692617813315399</v>
      </c>
      <c r="AQ697" s="3" t="str">
        <f t="shared" si="549"/>
        <v>1.41</v>
      </c>
      <c r="AR697" s="3" t="str">
        <f t="shared" si="550"/>
        <v>-</v>
      </c>
      <c r="AS697" s="3">
        <f t="shared" si="551"/>
        <v>15.39</v>
      </c>
      <c r="AT697" s="3">
        <f t="shared" ca="1" si="552"/>
        <v>82.877304818862925</v>
      </c>
      <c r="AU697" s="3">
        <f t="shared" ca="1" si="553"/>
        <v>6.4879386697127481</v>
      </c>
      <c r="AW697" s="3" t="str">
        <f t="shared" si="554"/>
        <v>1.41</v>
      </c>
      <c r="AX697" s="3" t="str">
        <f t="shared" si="555"/>
        <v>-</v>
      </c>
      <c r="AY697" s="3">
        <f t="shared" si="556"/>
        <v>15.39</v>
      </c>
      <c r="AZ697" s="3">
        <f t="shared" ca="1" si="557"/>
        <v>82.877304818862925</v>
      </c>
      <c r="BA697" s="3">
        <f t="shared" ca="1" si="558"/>
        <v>5.4066155580939572</v>
      </c>
      <c r="BC697" s="3" t="str">
        <f t="shared" si="559"/>
        <v>1.41</v>
      </c>
      <c r="BD697" s="3" t="str">
        <f t="shared" si="560"/>
        <v>-</v>
      </c>
      <c r="BE697" s="3">
        <f t="shared" si="561"/>
        <v>15.39</v>
      </c>
      <c r="BF697" s="3">
        <f t="shared" ca="1" si="562"/>
        <v>82.877304818862925</v>
      </c>
      <c r="BG697" s="3">
        <f t="shared" ca="1" si="563"/>
        <v>3.2439693348563741</v>
      </c>
      <c r="BI697" s="3" t="str">
        <f t="shared" si="564"/>
        <v>1.41</v>
      </c>
      <c r="BJ697" s="3" t="str">
        <f t="shared" si="565"/>
        <v>-</v>
      </c>
      <c r="BK697" s="3">
        <f t="shared" si="566"/>
        <v>15.39</v>
      </c>
      <c r="BL697" s="3">
        <f t="shared" ca="1" si="567"/>
        <v>82.877304818862925</v>
      </c>
      <c r="BM697" s="3">
        <f t="shared" ca="1" si="568"/>
        <v>1.0813231116187916</v>
      </c>
    </row>
    <row r="698" spans="1:65" x14ac:dyDescent="0.3">
      <c r="A698" s="3" t="str">
        <f>'Forward collapse simulation'!B708</f>
        <v>1.41</v>
      </c>
      <c r="B698" s="3" t="str">
        <f>IF('Forward collapse simulation'!C708="","-",'Forward collapse simulation'!C708)</f>
        <v>-</v>
      </c>
      <c r="C698" s="3">
        <f>'Forward collapse simulation'!E708</f>
        <v>19.82</v>
      </c>
      <c r="D698" s="3">
        <f ca="1">'Forward collapse simulation'!AK708</f>
        <v>85.55334885969728</v>
      </c>
      <c r="E698" s="84">
        <f ca="1">'Forward collapse simulation'!AL708</f>
        <v>13.350953440424858</v>
      </c>
      <c r="G698" s="3" t="str">
        <f t="shared" si="519"/>
        <v>1.41</v>
      </c>
      <c r="H698" s="3" t="str">
        <f t="shared" si="520"/>
        <v>-</v>
      </c>
      <c r="I698" s="3">
        <f t="shared" si="521"/>
        <v>19.82</v>
      </c>
      <c r="J698" s="3">
        <f t="shared" ca="1" si="522"/>
        <v>85.55334885969728</v>
      </c>
      <c r="K698" s="3">
        <f t="shared" ca="1" si="523"/>
        <v>12.683405768403615</v>
      </c>
      <c r="M698" s="3" t="str">
        <f t="shared" si="524"/>
        <v>1.41</v>
      </c>
      <c r="N698" s="3" t="str">
        <f t="shared" si="525"/>
        <v>-</v>
      </c>
      <c r="O698" s="3">
        <f t="shared" si="526"/>
        <v>19.82</v>
      </c>
      <c r="P698" s="3">
        <f t="shared" ca="1" si="527"/>
        <v>85.55334885969728</v>
      </c>
      <c r="Q698" s="3">
        <f t="shared" ca="1" si="528"/>
        <v>12.015858096382372</v>
      </c>
      <c r="R698" s="85"/>
      <c r="S698" s="3" t="str">
        <f t="shared" si="529"/>
        <v>1.41</v>
      </c>
      <c r="T698" s="3" t="str">
        <f t="shared" si="530"/>
        <v>-</v>
      </c>
      <c r="U698" s="3">
        <f t="shared" si="531"/>
        <v>19.82</v>
      </c>
      <c r="V698" s="3">
        <f t="shared" ca="1" si="532"/>
        <v>85.55334885969728</v>
      </c>
      <c r="W698" s="3">
        <f t="shared" ca="1" si="533"/>
        <v>11.348310424361129</v>
      </c>
      <c r="X698" s="85"/>
      <c r="Y698" s="3" t="str">
        <f t="shared" si="534"/>
        <v>1.41</v>
      </c>
      <c r="Z698" s="3" t="str">
        <f t="shared" si="535"/>
        <v>-</v>
      </c>
      <c r="AA698" s="3">
        <f t="shared" si="536"/>
        <v>19.82</v>
      </c>
      <c r="AB698" s="3">
        <f t="shared" ca="1" si="537"/>
        <v>85.55334885969728</v>
      </c>
      <c r="AC698" s="3">
        <f t="shared" ca="1" si="538"/>
        <v>10.680762752339888</v>
      </c>
      <c r="AE698" s="3" t="str">
        <f t="shared" si="539"/>
        <v>1.41</v>
      </c>
      <c r="AF698" s="3" t="str">
        <f t="shared" si="540"/>
        <v>-</v>
      </c>
      <c r="AG698" s="3">
        <f t="shared" si="541"/>
        <v>19.82</v>
      </c>
      <c r="AH698" s="3">
        <f t="shared" ca="1" si="542"/>
        <v>85.55334885969728</v>
      </c>
      <c r="AI698" s="3">
        <f t="shared" ca="1" si="543"/>
        <v>10.013215080318643</v>
      </c>
      <c r="AK698" s="3" t="str">
        <f t="shared" si="544"/>
        <v>1.41</v>
      </c>
      <c r="AL698" s="3" t="str">
        <f t="shared" si="545"/>
        <v>-</v>
      </c>
      <c r="AM698" s="3">
        <f t="shared" si="546"/>
        <v>19.82</v>
      </c>
      <c r="AN698" s="3">
        <f t="shared" ca="1" si="547"/>
        <v>85.55334885969728</v>
      </c>
      <c r="AO698" s="3">
        <f t="shared" ca="1" si="548"/>
        <v>9.3456674082974001</v>
      </c>
      <c r="AQ698" s="3" t="str">
        <f t="shared" si="549"/>
        <v>1.41</v>
      </c>
      <c r="AR698" s="3" t="str">
        <f t="shared" si="550"/>
        <v>-</v>
      </c>
      <c r="AS698" s="3">
        <f t="shared" si="551"/>
        <v>19.82</v>
      </c>
      <c r="AT698" s="3">
        <f t="shared" ca="1" si="552"/>
        <v>85.55334885969728</v>
      </c>
      <c r="AU698" s="3">
        <f t="shared" ca="1" si="553"/>
        <v>8.0105720642549141</v>
      </c>
      <c r="AW698" s="3" t="str">
        <f t="shared" si="554"/>
        <v>1.41</v>
      </c>
      <c r="AX698" s="3" t="str">
        <f t="shared" si="555"/>
        <v>-</v>
      </c>
      <c r="AY698" s="3">
        <f t="shared" si="556"/>
        <v>19.82</v>
      </c>
      <c r="AZ698" s="3">
        <f t="shared" ca="1" si="557"/>
        <v>85.55334885969728</v>
      </c>
      <c r="BA698" s="3">
        <f t="shared" ca="1" si="558"/>
        <v>6.675476720212429</v>
      </c>
      <c r="BC698" s="3" t="str">
        <f t="shared" si="559"/>
        <v>1.41</v>
      </c>
      <c r="BD698" s="3" t="str">
        <f t="shared" si="560"/>
        <v>-</v>
      </c>
      <c r="BE698" s="3">
        <f t="shared" si="561"/>
        <v>19.82</v>
      </c>
      <c r="BF698" s="3">
        <f t="shared" ca="1" si="562"/>
        <v>85.55334885969728</v>
      </c>
      <c r="BG698" s="3">
        <f t="shared" ca="1" si="563"/>
        <v>4.005286032127457</v>
      </c>
      <c r="BI698" s="3" t="str">
        <f t="shared" si="564"/>
        <v>1.41</v>
      </c>
      <c r="BJ698" s="3" t="str">
        <f t="shared" si="565"/>
        <v>-</v>
      </c>
      <c r="BK698" s="3">
        <f t="shared" si="566"/>
        <v>19.82</v>
      </c>
      <c r="BL698" s="3">
        <f t="shared" ca="1" si="567"/>
        <v>85.55334885969728</v>
      </c>
      <c r="BM698" s="3">
        <f t="shared" ca="1" si="568"/>
        <v>1.335095344042486</v>
      </c>
    </row>
    <row r="699" spans="1:65" x14ac:dyDescent="0.3">
      <c r="A699" s="3" t="str">
        <f>'Forward collapse simulation'!B709</f>
        <v>1.41</v>
      </c>
      <c r="B699" s="3" t="str">
        <f>IF('Forward collapse simulation'!C709="","-",'Forward collapse simulation'!C709)</f>
        <v>-</v>
      </c>
      <c r="C699" s="3">
        <f>'Forward collapse simulation'!E709</f>
        <v>30.07</v>
      </c>
      <c r="D699" s="3">
        <f ca="1">'Forward collapse simulation'!AK709</f>
        <v>87.146583043627302</v>
      </c>
      <c r="E699" s="84">
        <f ca="1">'Forward collapse simulation'!AL709</f>
        <v>17.205284010973546</v>
      </c>
      <c r="G699" s="3" t="str">
        <f t="shared" si="519"/>
        <v>1.41</v>
      </c>
      <c r="H699" s="3" t="str">
        <f t="shared" si="520"/>
        <v>-</v>
      </c>
      <c r="I699" s="3">
        <f t="shared" si="521"/>
        <v>30.07</v>
      </c>
      <c r="J699" s="3">
        <f t="shared" ca="1" si="522"/>
        <v>87.146583043627302</v>
      </c>
      <c r="K699" s="3">
        <f t="shared" ca="1" si="523"/>
        <v>16.345019810424869</v>
      </c>
      <c r="M699" s="3" t="str">
        <f t="shared" si="524"/>
        <v>1.41</v>
      </c>
      <c r="N699" s="3" t="str">
        <f t="shared" si="525"/>
        <v>-</v>
      </c>
      <c r="O699" s="3">
        <f t="shared" si="526"/>
        <v>30.07</v>
      </c>
      <c r="P699" s="3">
        <f t="shared" ca="1" si="527"/>
        <v>87.146583043627302</v>
      </c>
      <c r="Q699" s="3">
        <f t="shared" ca="1" si="528"/>
        <v>15.484755609876192</v>
      </c>
      <c r="R699" s="85"/>
      <c r="S699" s="3" t="str">
        <f t="shared" si="529"/>
        <v>1.41</v>
      </c>
      <c r="T699" s="3" t="str">
        <f t="shared" si="530"/>
        <v>-</v>
      </c>
      <c r="U699" s="3">
        <f t="shared" si="531"/>
        <v>30.07</v>
      </c>
      <c r="V699" s="3">
        <f t="shared" ca="1" si="532"/>
        <v>87.146583043627302</v>
      </c>
      <c r="W699" s="3">
        <f t="shared" ca="1" si="533"/>
        <v>14.624491409327513</v>
      </c>
      <c r="X699" s="85"/>
      <c r="Y699" s="3" t="str">
        <f t="shared" si="534"/>
        <v>1.41</v>
      </c>
      <c r="Z699" s="3" t="str">
        <f t="shared" si="535"/>
        <v>-</v>
      </c>
      <c r="AA699" s="3">
        <f t="shared" si="536"/>
        <v>30.07</v>
      </c>
      <c r="AB699" s="3">
        <f t="shared" ca="1" si="537"/>
        <v>87.146583043627302</v>
      </c>
      <c r="AC699" s="3">
        <f t="shared" ca="1" si="538"/>
        <v>13.764227208778838</v>
      </c>
      <c r="AE699" s="3" t="str">
        <f t="shared" si="539"/>
        <v>1.41</v>
      </c>
      <c r="AF699" s="3" t="str">
        <f t="shared" si="540"/>
        <v>-</v>
      </c>
      <c r="AG699" s="3">
        <f t="shared" si="541"/>
        <v>30.07</v>
      </c>
      <c r="AH699" s="3">
        <f t="shared" ca="1" si="542"/>
        <v>87.146583043627302</v>
      </c>
      <c r="AI699" s="3">
        <f t="shared" ca="1" si="543"/>
        <v>12.903963008230161</v>
      </c>
      <c r="AK699" s="3" t="str">
        <f t="shared" si="544"/>
        <v>1.41</v>
      </c>
      <c r="AL699" s="3" t="str">
        <f t="shared" si="545"/>
        <v>-</v>
      </c>
      <c r="AM699" s="3">
        <f t="shared" si="546"/>
        <v>30.07</v>
      </c>
      <c r="AN699" s="3">
        <f t="shared" ca="1" si="547"/>
        <v>87.146583043627302</v>
      </c>
      <c r="AO699" s="3">
        <f t="shared" ca="1" si="548"/>
        <v>12.043698807681482</v>
      </c>
      <c r="AQ699" s="3" t="str">
        <f t="shared" si="549"/>
        <v>1.41</v>
      </c>
      <c r="AR699" s="3" t="str">
        <f t="shared" si="550"/>
        <v>-</v>
      </c>
      <c r="AS699" s="3">
        <f t="shared" si="551"/>
        <v>30.07</v>
      </c>
      <c r="AT699" s="3">
        <f t="shared" ca="1" si="552"/>
        <v>87.146583043627302</v>
      </c>
      <c r="AU699" s="3">
        <f t="shared" ca="1" si="553"/>
        <v>10.323170406584127</v>
      </c>
      <c r="AW699" s="3" t="str">
        <f t="shared" si="554"/>
        <v>1.41</v>
      </c>
      <c r="AX699" s="3" t="str">
        <f t="shared" si="555"/>
        <v>-</v>
      </c>
      <c r="AY699" s="3">
        <f t="shared" si="556"/>
        <v>30.07</v>
      </c>
      <c r="AZ699" s="3">
        <f t="shared" ca="1" si="557"/>
        <v>87.146583043627302</v>
      </c>
      <c r="BA699" s="3">
        <f t="shared" ca="1" si="558"/>
        <v>8.6026420054867732</v>
      </c>
      <c r="BC699" s="3" t="str">
        <f t="shared" si="559"/>
        <v>1.41</v>
      </c>
      <c r="BD699" s="3" t="str">
        <f t="shared" si="560"/>
        <v>-</v>
      </c>
      <c r="BE699" s="3">
        <f t="shared" si="561"/>
        <v>30.07</v>
      </c>
      <c r="BF699" s="3">
        <f t="shared" ca="1" si="562"/>
        <v>87.146583043627302</v>
      </c>
      <c r="BG699" s="3">
        <f t="shared" ca="1" si="563"/>
        <v>5.1615852032920637</v>
      </c>
      <c r="BI699" s="3" t="str">
        <f t="shared" si="564"/>
        <v>1.41</v>
      </c>
      <c r="BJ699" s="3" t="str">
        <f t="shared" si="565"/>
        <v>-</v>
      </c>
      <c r="BK699" s="3">
        <f t="shared" si="566"/>
        <v>30.07</v>
      </c>
      <c r="BL699" s="3">
        <f t="shared" ca="1" si="567"/>
        <v>87.146583043627302</v>
      </c>
      <c r="BM699" s="3">
        <f t="shared" ca="1" si="568"/>
        <v>1.7205284010973547</v>
      </c>
    </row>
    <row r="700" spans="1:65" x14ac:dyDescent="0.3">
      <c r="A700" s="3" t="str">
        <f>'Forward collapse simulation'!B710</f>
        <v>1.41</v>
      </c>
      <c r="B700" s="3" t="str">
        <f>IF('Forward collapse simulation'!C710="","-",'Forward collapse simulation'!C710)</f>
        <v>-</v>
      </c>
      <c r="C700" s="3">
        <f>'Forward collapse simulation'!E710</f>
        <v>37.590000000000003</v>
      </c>
      <c r="D700" s="3">
        <f ca="1">'Forward collapse simulation'!AK710</f>
        <v>87.938408265288771</v>
      </c>
      <c r="E700" s="84">
        <f ca="1">'Forward collapse simulation'!AL710</f>
        <v>15.851122912077587</v>
      </c>
      <c r="G700" s="3" t="str">
        <f t="shared" si="519"/>
        <v>1.41</v>
      </c>
      <c r="H700" s="3" t="str">
        <f t="shared" si="520"/>
        <v>-</v>
      </c>
      <c r="I700" s="3">
        <f t="shared" si="521"/>
        <v>37.590000000000003</v>
      </c>
      <c r="J700" s="3">
        <f t="shared" ca="1" si="522"/>
        <v>87.938408265288771</v>
      </c>
      <c r="K700" s="3">
        <f t="shared" ca="1" si="523"/>
        <v>15.058566766473707</v>
      </c>
      <c r="M700" s="3" t="str">
        <f t="shared" si="524"/>
        <v>1.41</v>
      </c>
      <c r="N700" s="3" t="str">
        <f t="shared" si="525"/>
        <v>-</v>
      </c>
      <c r="O700" s="3">
        <f t="shared" si="526"/>
        <v>37.590000000000003</v>
      </c>
      <c r="P700" s="3">
        <f t="shared" ca="1" si="527"/>
        <v>87.938408265288771</v>
      </c>
      <c r="Q700" s="3">
        <f t="shared" ca="1" si="528"/>
        <v>14.266010620869828</v>
      </c>
      <c r="R700" s="85"/>
      <c r="S700" s="3" t="str">
        <f t="shared" si="529"/>
        <v>1.41</v>
      </c>
      <c r="T700" s="3" t="str">
        <f t="shared" si="530"/>
        <v>-</v>
      </c>
      <c r="U700" s="3">
        <f t="shared" si="531"/>
        <v>37.590000000000003</v>
      </c>
      <c r="V700" s="3">
        <f t="shared" ca="1" si="532"/>
        <v>87.938408265288771</v>
      </c>
      <c r="W700" s="3">
        <f t="shared" ca="1" si="533"/>
        <v>13.473454475265948</v>
      </c>
      <c r="X700" s="85"/>
      <c r="Y700" s="3" t="str">
        <f t="shared" si="534"/>
        <v>1.41</v>
      </c>
      <c r="Z700" s="3" t="str">
        <f t="shared" si="535"/>
        <v>-</v>
      </c>
      <c r="AA700" s="3">
        <f t="shared" si="536"/>
        <v>37.590000000000003</v>
      </c>
      <c r="AB700" s="3">
        <f t="shared" ca="1" si="537"/>
        <v>87.938408265288771</v>
      </c>
      <c r="AC700" s="3">
        <f t="shared" ca="1" si="538"/>
        <v>12.680898329662071</v>
      </c>
      <c r="AE700" s="3" t="str">
        <f t="shared" si="539"/>
        <v>1.41</v>
      </c>
      <c r="AF700" s="3" t="str">
        <f t="shared" si="540"/>
        <v>-</v>
      </c>
      <c r="AG700" s="3">
        <f t="shared" si="541"/>
        <v>37.590000000000003</v>
      </c>
      <c r="AH700" s="3">
        <f t="shared" ca="1" si="542"/>
        <v>87.938408265288771</v>
      </c>
      <c r="AI700" s="3">
        <f t="shared" ca="1" si="543"/>
        <v>11.888342184058191</v>
      </c>
      <c r="AK700" s="3" t="str">
        <f t="shared" si="544"/>
        <v>1.41</v>
      </c>
      <c r="AL700" s="3" t="str">
        <f t="shared" si="545"/>
        <v>-</v>
      </c>
      <c r="AM700" s="3">
        <f t="shared" si="546"/>
        <v>37.590000000000003</v>
      </c>
      <c r="AN700" s="3">
        <f t="shared" ca="1" si="547"/>
        <v>87.938408265288771</v>
      </c>
      <c r="AO700" s="3">
        <f t="shared" ca="1" si="548"/>
        <v>11.09578603845431</v>
      </c>
      <c r="AQ700" s="3" t="str">
        <f t="shared" si="549"/>
        <v>1.41</v>
      </c>
      <c r="AR700" s="3" t="str">
        <f t="shared" si="550"/>
        <v>-</v>
      </c>
      <c r="AS700" s="3">
        <f t="shared" si="551"/>
        <v>37.590000000000003</v>
      </c>
      <c r="AT700" s="3">
        <f t="shared" ca="1" si="552"/>
        <v>87.938408265288771</v>
      </c>
      <c r="AU700" s="3">
        <f t="shared" ca="1" si="553"/>
        <v>9.5106737472465515</v>
      </c>
      <c r="AW700" s="3" t="str">
        <f t="shared" si="554"/>
        <v>1.41</v>
      </c>
      <c r="AX700" s="3" t="str">
        <f t="shared" si="555"/>
        <v>-</v>
      </c>
      <c r="AY700" s="3">
        <f t="shared" si="556"/>
        <v>37.590000000000003</v>
      </c>
      <c r="AZ700" s="3">
        <f t="shared" ca="1" si="557"/>
        <v>87.938408265288771</v>
      </c>
      <c r="BA700" s="3">
        <f t="shared" ca="1" si="558"/>
        <v>7.9255614560387935</v>
      </c>
      <c r="BC700" s="3" t="str">
        <f t="shared" si="559"/>
        <v>1.41</v>
      </c>
      <c r="BD700" s="3" t="str">
        <f t="shared" si="560"/>
        <v>-</v>
      </c>
      <c r="BE700" s="3">
        <f t="shared" si="561"/>
        <v>37.590000000000003</v>
      </c>
      <c r="BF700" s="3">
        <f t="shared" ca="1" si="562"/>
        <v>87.938408265288771</v>
      </c>
      <c r="BG700" s="3">
        <f t="shared" ca="1" si="563"/>
        <v>4.7553368736232757</v>
      </c>
      <c r="BI700" s="3" t="str">
        <f t="shared" si="564"/>
        <v>1.41</v>
      </c>
      <c r="BJ700" s="3" t="str">
        <f t="shared" si="565"/>
        <v>-</v>
      </c>
      <c r="BK700" s="3">
        <f t="shared" si="566"/>
        <v>37.590000000000003</v>
      </c>
      <c r="BL700" s="3">
        <f t="shared" ca="1" si="567"/>
        <v>87.938408265288771</v>
      </c>
      <c r="BM700" s="3">
        <f t="shared" ca="1" si="568"/>
        <v>1.5851122912077589</v>
      </c>
    </row>
    <row r="701" spans="1:65" x14ac:dyDescent="0.3">
      <c r="A701" s="3" t="str">
        <f>'Forward collapse simulation'!B711</f>
        <v>1.41</v>
      </c>
      <c r="B701" s="3" t="str">
        <f>IF('Forward collapse simulation'!C711="","-",'Forward collapse simulation'!C711)</f>
        <v>-</v>
      </c>
      <c r="C701" s="3">
        <f>'Forward collapse simulation'!E711</f>
        <v>78.83</v>
      </c>
      <c r="D701" s="3">
        <f ca="1">'Forward collapse simulation'!AK711</f>
        <v>88.748449837882475</v>
      </c>
      <c r="E701" s="84">
        <f ca="1">'Forward collapse simulation'!AL711</f>
        <v>18.435533391053074</v>
      </c>
      <c r="G701" s="3" t="str">
        <f t="shared" si="519"/>
        <v>1.41</v>
      </c>
      <c r="H701" s="3" t="str">
        <f t="shared" si="520"/>
        <v>-</v>
      </c>
      <c r="I701" s="3">
        <f t="shared" si="521"/>
        <v>78.83</v>
      </c>
      <c r="J701" s="3">
        <f t="shared" ca="1" si="522"/>
        <v>88.748449837882475</v>
      </c>
      <c r="K701" s="3">
        <f t="shared" ca="1" si="523"/>
        <v>17.513756721500421</v>
      </c>
      <c r="M701" s="3" t="str">
        <f t="shared" si="524"/>
        <v>1.41</v>
      </c>
      <c r="N701" s="3" t="str">
        <f t="shared" si="525"/>
        <v>-</v>
      </c>
      <c r="O701" s="3">
        <f t="shared" si="526"/>
        <v>78.83</v>
      </c>
      <c r="P701" s="3">
        <f t="shared" ca="1" si="527"/>
        <v>88.748449837882475</v>
      </c>
      <c r="Q701" s="3">
        <f t="shared" ca="1" si="528"/>
        <v>16.591980051947768</v>
      </c>
      <c r="R701" s="85"/>
      <c r="S701" s="3" t="str">
        <f t="shared" si="529"/>
        <v>1.41</v>
      </c>
      <c r="T701" s="3" t="str">
        <f t="shared" si="530"/>
        <v>-</v>
      </c>
      <c r="U701" s="3">
        <f t="shared" si="531"/>
        <v>78.83</v>
      </c>
      <c r="V701" s="3">
        <f t="shared" ca="1" si="532"/>
        <v>88.748449837882475</v>
      </c>
      <c r="W701" s="3">
        <f t="shared" ca="1" si="533"/>
        <v>15.670203382395112</v>
      </c>
      <c r="X701" s="85"/>
      <c r="Y701" s="3" t="str">
        <f t="shared" si="534"/>
        <v>1.41</v>
      </c>
      <c r="Z701" s="3" t="str">
        <f t="shared" si="535"/>
        <v>-</v>
      </c>
      <c r="AA701" s="3">
        <f t="shared" si="536"/>
        <v>78.83</v>
      </c>
      <c r="AB701" s="3">
        <f t="shared" ca="1" si="537"/>
        <v>88.748449837882475</v>
      </c>
      <c r="AC701" s="3">
        <f t="shared" ca="1" si="538"/>
        <v>14.748426712842459</v>
      </c>
      <c r="AE701" s="3" t="str">
        <f t="shared" si="539"/>
        <v>1.41</v>
      </c>
      <c r="AF701" s="3" t="str">
        <f t="shared" si="540"/>
        <v>-</v>
      </c>
      <c r="AG701" s="3">
        <f t="shared" si="541"/>
        <v>78.83</v>
      </c>
      <c r="AH701" s="3">
        <f t="shared" ca="1" si="542"/>
        <v>88.748449837882475</v>
      </c>
      <c r="AI701" s="3">
        <f t="shared" ca="1" si="543"/>
        <v>13.826650043289806</v>
      </c>
      <c r="AK701" s="3" t="str">
        <f t="shared" si="544"/>
        <v>1.41</v>
      </c>
      <c r="AL701" s="3" t="str">
        <f t="shared" si="545"/>
        <v>-</v>
      </c>
      <c r="AM701" s="3">
        <f t="shared" si="546"/>
        <v>78.83</v>
      </c>
      <c r="AN701" s="3">
        <f t="shared" ca="1" si="547"/>
        <v>88.748449837882475</v>
      </c>
      <c r="AO701" s="3">
        <f t="shared" ca="1" si="548"/>
        <v>12.904873373737152</v>
      </c>
      <c r="AQ701" s="3" t="str">
        <f t="shared" si="549"/>
        <v>1.41</v>
      </c>
      <c r="AR701" s="3" t="str">
        <f t="shared" si="550"/>
        <v>-</v>
      </c>
      <c r="AS701" s="3">
        <f t="shared" si="551"/>
        <v>78.83</v>
      </c>
      <c r="AT701" s="3">
        <f t="shared" ca="1" si="552"/>
        <v>88.748449837882475</v>
      </c>
      <c r="AU701" s="3">
        <f t="shared" ca="1" si="553"/>
        <v>11.061320034631844</v>
      </c>
      <c r="AW701" s="3" t="str">
        <f t="shared" si="554"/>
        <v>1.41</v>
      </c>
      <c r="AX701" s="3" t="str">
        <f t="shared" si="555"/>
        <v>-</v>
      </c>
      <c r="AY701" s="3">
        <f t="shared" si="556"/>
        <v>78.83</v>
      </c>
      <c r="AZ701" s="3">
        <f t="shared" ca="1" si="557"/>
        <v>88.748449837882475</v>
      </c>
      <c r="BA701" s="3">
        <f t="shared" ca="1" si="558"/>
        <v>9.2177666955265369</v>
      </c>
      <c r="BC701" s="3" t="str">
        <f t="shared" si="559"/>
        <v>1.41</v>
      </c>
      <c r="BD701" s="3" t="str">
        <f t="shared" si="560"/>
        <v>-</v>
      </c>
      <c r="BE701" s="3">
        <f t="shared" si="561"/>
        <v>78.83</v>
      </c>
      <c r="BF701" s="3">
        <f t="shared" ca="1" si="562"/>
        <v>88.748449837882475</v>
      </c>
      <c r="BG701" s="3">
        <f t="shared" ca="1" si="563"/>
        <v>5.5306600173159222</v>
      </c>
      <c r="BI701" s="3" t="str">
        <f t="shared" si="564"/>
        <v>1.41</v>
      </c>
      <c r="BJ701" s="3" t="str">
        <f t="shared" si="565"/>
        <v>-</v>
      </c>
      <c r="BK701" s="3">
        <f t="shared" si="566"/>
        <v>78.83</v>
      </c>
      <c r="BL701" s="3">
        <f t="shared" ca="1" si="567"/>
        <v>88.748449837882475</v>
      </c>
      <c r="BM701" s="3">
        <f t="shared" ca="1" si="568"/>
        <v>1.8435533391053074</v>
      </c>
    </row>
    <row r="702" spans="1:65" x14ac:dyDescent="0.3">
      <c r="A702" s="3" t="str">
        <f>'Forward collapse simulation'!B712</f>
        <v>1.41</v>
      </c>
      <c r="B702" s="3" t="str">
        <f>IF('Forward collapse simulation'!C712="","-",'Forward collapse simulation'!C712)</f>
        <v>-</v>
      </c>
      <c r="C702" s="3">
        <f>'Forward collapse simulation'!E712</f>
        <v>125.75</v>
      </c>
      <c r="D702" s="3">
        <f ca="1">'Forward collapse simulation'!AK712</f>
        <v>88.227799953194591</v>
      </c>
      <c r="E702" s="84">
        <f ca="1">'Forward collapse simulation'!AL712</f>
        <v>19.928374657771247</v>
      </c>
      <c r="G702" s="3" t="str">
        <f t="shared" si="519"/>
        <v>1.41</v>
      </c>
      <c r="H702" s="3" t="str">
        <f t="shared" si="520"/>
        <v>-</v>
      </c>
      <c r="I702" s="3">
        <f t="shared" si="521"/>
        <v>125.75</v>
      </c>
      <c r="J702" s="3">
        <f t="shared" ca="1" si="522"/>
        <v>88.227799953194591</v>
      </c>
      <c r="K702" s="3">
        <f t="shared" ca="1" si="523"/>
        <v>18.931955924882683</v>
      </c>
      <c r="M702" s="3" t="str">
        <f t="shared" si="524"/>
        <v>1.41</v>
      </c>
      <c r="N702" s="3" t="str">
        <f t="shared" si="525"/>
        <v>-</v>
      </c>
      <c r="O702" s="3">
        <f t="shared" si="526"/>
        <v>125.75</v>
      </c>
      <c r="P702" s="3">
        <f t="shared" ca="1" si="527"/>
        <v>88.227799953194591</v>
      </c>
      <c r="Q702" s="3">
        <f t="shared" ca="1" si="528"/>
        <v>17.935537191994122</v>
      </c>
      <c r="R702" s="85"/>
      <c r="S702" s="3" t="str">
        <f t="shared" si="529"/>
        <v>1.41</v>
      </c>
      <c r="T702" s="3" t="str">
        <f t="shared" si="530"/>
        <v>-</v>
      </c>
      <c r="U702" s="3">
        <f t="shared" si="531"/>
        <v>125.75</v>
      </c>
      <c r="V702" s="3">
        <f t="shared" ca="1" si="532"/>
        <v>88.227799953194591</v>
      </c>
      <c r="W702" s="3">
        <f t="shared" ca="1" si="533"/>
        <v>16.939118459105561</v>
      </c>
      <c r="X702" s="85"/>
      <c r="Y702" s="3" t="str">
        <f t="shared" si="534"/>
        <v>1.41</v>
      </c>
      <c r="Z702" s="3" t="str">
        <f t="shared" si="535"/>
        <v>-</v>
      </c>
      <c r="AA702" s="3">
        <f t="shared" si="536"/>
        <v>125.75</v>
      </c>
      <c r="AB702" s="3">
        <f t="shared" ca="1" si="537"/>
        <v>88.227799953194591</v>
      </c>
      <c r="AC702" s="3">
        <f t="shared" ca="1" si="538"/>
        <v>15.942699726216999</v>
      </c>
      <c r="AE702" s="3" t="str">
        <f t="shared" si="539"/>
        <v>1.41</v>
      </c>
      <c r="AF702" s="3" t="str">
        <f t="shared" si="540"/>
        <v>-</v>
      </c>
      <c r="AG702" s="3">
        <f t="shared" si="541"/>
        <v>125.75</v>
      </c>
      <c r="AH702" s="3">
        <f t="shared" ca="1" si="542"/>
        <v>88.227799953194591</v>
      </c>
      <c r="AI702" s="3">
        <f t="shared" ca="1" si="543"/>
        <v>14.946280993328436</v>
      </c>
      <c r="AK702" s="3" t="str">
        <f t="shared" si="544"/>
        <v>1.41</v>
      </c>
      <c r="AL702" s="3" t="str">
        <f t="shared" si="545"/>
        <v>-</v>
      </c>
      <c r="AM702" s="3">
        <f t="shared" si="546"/>
        <v>125.75</v>
      </c>
      <c r="AN702" s="3">
        <f t="shared" ca="1" si="547"/>
        <v>88.227799953194591</v>
      </c>
      <c r="AO702" s="3">
        <f t="shared" ca="1" si="548"/>
        <v>13.949862260439872</v>
      </c>
      <c r="AQ702" s="3" t="str">
        <f t="shared" si="549"/>
        <v>1.41</v>
      </c>
      <c r="AR702" s="3" t="str">
        <f t="shared" si="550"/>
        <v>-</v>
      </c>
      <c r="AS702" s="3">
        <f t="shared" si="551"/>
        <v>125.75</v>
      </c>
      <c r="AT702" s="3">
        <f t="shared" ca="1" si="552"/>
        <v>88.227799953194591</v>
      </c>
      <c r="AU702" s="3">
        <f t="shared" ca="1" si="553"/>
        <v>11.957024794662749</v>
      </c>
      <c r="AW702" s="3" t="str">
        <f t="shared" si="554"/>
        <v>1.41</v>
      </c>
      <c r="AX702" s="3" t="str">
        <f t="shared" si="555"/>
        <v>-</v>
      </c>
      <c r="AY702" s="3">
        <f t="shared" si="556"/>
        <v>125.75</v>
      </c>
      <c r="AZ702" s="3">
        <f t="shared" ca="1" si="557"/>
        <v>88.227799953194591</v>
      </c>
      <c r="BA702" s="3">
        <f t="shared" ca="1" si="558"/>
        <v>9.9641873288856235</v>
      </c>
      <c r="BC702" s="3" t="str">
        <f t="shared" si="559"/>
        <v>1.41</v>
      </c>
      <c r="BD702" s="3" t="str">
        <f t="shared" si="560"/>
        <v>-</v>
      </c>
      <c r="BE702" s="3">
        <f t="shared" si="561"/>
        <v>125.75</v>
      </c>
      <c r="BF702" s="3">
        <f t="shared" ca="1" si="562"/>
        <v>88.227799953194591</v>
      </c>
      <c r="BG702" s="3">
        <f t="shared" ca="1" si="563"/>
        <v>5.9785123973313743</v>
      </c>
      <c r="BI702" s="3" t="str">
        <f t="shared" si="564"/>
        <v>1.41</v>
      </c>
      <c r="BJ702" s="3" t="str">
        <f t="shared" si="565"/>
        <v>-</v>
      </c>
      <c r="BK702" s="3">
        <f t="shared" si="566"/>
        <v>125.75</v>
      </c>
      <c r="BL702" s="3">
        <f t="shared" ca="1" si="567"/>
        <v>88.227799953194591</v>
      </c>
      <c r="BM702" s="3">
        <f t="shared" ca="1" si="568"/>
        <v>1.9928374657771248</v>
      </c>
    </row>
    <row r="703" spans="1:65" x14ac:dyDescent="0.3">
      <c r="A703" s="3" t="str">
        <f>'Forward collapse simulation'!B713</f>
        <v>1.41</v>
      </c>
      <c r="B703" s="3" t="str">
        <f>IF('Forward collapse simulation'!C713="","-",'Forward collapse simulation'!C713)</f>
        <v>-</v>
      </c>
      <c r="C703" s="3">
        <f>'Forward collapse simulation'!E713</f>
        <v>151.77000000000001</v>
      </c>
      <c r="D703" s="3">
        <f ca="1">'Forward collapse simulation'!AK713</f>
        <v>87.648698414882844</v>
      </c>
      <c r="E703" s="84">
        <f ca="1">'Forward collapse simulation'!AL713</f>
        <v>18.804655447056959</v>
      </c>
      <c r="G703" s="3" t="str">
        <f t="shared" si="519"/>
        <v>1.41</v>
      </c>
      <c r="H703" s="3" t="str">
        <f t="shared" si="520"/>
        <v>-</v>
      </c>
      <c r="I703" s="3">
        <f t="shared" si="521"/>
        <v>151.77000000000001</v>
      </c>
      <c r="J703" s="3">
        <f t="shared" ca="1" si="522"/>
        <v>87.648698414882844</v>
      </c>
      <c r="K703" s="3">
        <f t="shared" ca="1" si="523"/>
        <v>17.864422674704109</v>
      </c>
      <c r="M703" s="3" t="str">
        <f t="shared" si="524"/>
        <v>1.41</v>
      </c>
      <c r="N703" s="3" t="str">
        <f t="shared" si="525"/>
        <v>-</v>
      </c>
      <c r="O703" s="3">
        <f t="shared" si="526"/>
        <v>151.77000000000001</v>
      </c>
      <c r="P703" s="3">
        <f t="shared" ca="1" si="527"/>
        <v>87.648698414882844</v>
      </c>
      <c r="Q703" s="3">
        <f t="shared" ca="1" si="528"/>
        <v>16.924189902351262</v>
      </c>
      <c r="R703" s="85"/>
      <c r="S703" s="3" t="str">
        <f t="shared" si="529"/>
        <v>1.41</v>
      </c>
      <c r="T703" s="3" t="str">
        <f t="shared" si="530"/>
        <v>-</v>
      </c>
      <c r="U703" s="3">
        <f t="shared" si="531"/>
        <v>151.77000000000001</v>
      </c>
      <c r="V703" s="3">
        <f t="shared" ca="1" si="532"/>
        <v>87.648698414882844</v>
      </c>
      <c r="W703" s="3">
        <f t="shared" ca="1" si="533"/>
        <v>15.983957129998414</v>
      </c>
      <c r="X703" s="85"/>
      <c r="Y703" s="3" t="str">
        <f t="shared" si="534"/>
        <v>1.41</v>
      </c>
      <c r="Z703" s="3" t="str">
        <f t="shared" si="535"/>
        <v>-</v>
      </c>
      <c r="AA703" s="3">
        <f t="shared" si="536"/>
        <v>151.77000000000001</v>
      </c>
      <c r="AB703" s="3">
        <f t="shared" ca="1" si="537"/>
        <v>87.648698414882844</v>
      </c>
      <c r="AC703" s="3">
        <f t="shared" ca="1" si="538"/>
        <v>15.043724357645567</v>
      </c>
      <c r="AE703" s="3" t="str">
        <f t="shared" si="539"/>
        <v>1.41</v>
      </c>
      <c r="AF703" s="3" t="str">
        <f t="shared" si="540"/>
        <v>-</v>
      </c>
      <c r="AG703" s="3">
        <f t="shared" si="541"/>
        <v>151.77000000000001</v>
      </c>
      <c r="AH703" s="3">
        <f t="shared" ca="1" si="542"/>
        <v>87.648698414882844</v>
      </c>
      <c r="AI703" s="3">
        <f t="shared" ca="1" si="543"/>
        <v>14.103491585292719</v>
      </c>
      <c r="AK703" s="3" t="str">
        <f t="shared" si="544"/>
        <v>1.41</v>
      </c>
      <c r="AL703" s="3" t="str">
        <f t="shared" si="545"/>
        <v>-</v>
      </c>
      <c r="AM703" s="3">
        <f t="shared" si="546"/>
        <v>151.77000000000001</v>
      </c>
      <c r="AN703" s="3">
        <f t="shared" ca="1" si="547"/>
        <v>87.648698414882844</v>
      </c>
      <c r="AO703" s="3">
        <f t="shared" ca="1" si="548"/>
        <v>13.163258812939871</v>
      </c>
      <c r="AQ703" s="3" t="str">
        <f t="shared" si="549"/>
        <v>1.41</v>
      </c>
      <c r="AR703" s="3" t="str">
        <f t="shared" si="550"/>
        <v>-</v>
      </c>
      <c r="AS703" s="3">
        <f t="shared" si="551"/>
        <v>151.77000000000001</v>
      </c>
      <c r="AT703" s="3">
        <f t="shared" ca="1" si="552"/>
        <v>87.648698414882844</v>
      </c>
      <c r="AU703" s="3">
        <f t="shared" ca="1" si="553"/>
        <v>11.282793268234174</v>
      </c>
      <c r="AW703" s="3" t="str">
        <f t="shared" si="554"/>
        <v>1.41</v>
      </c>
      <c r="AX703" s="3" t="str">
        <f t="shared" si="555"/>
        <v>-</v>
      </c>
      <c r="AY703" s="3">
        <f t="shared" si="556"/>
        <v>151.77000000000001</v>
      </c>
      <c r="AZ703" s="3">
        <f t="shared" ca="1" si="557"/>
        <v>87.648698414882844</v>
      </c>
      <c r="BA703" s="3">
        <f t="shared" ca="1" si="558"/>
        <v>9.4023277235284795</v>
      </c>
      <c r="BC703" s="3" t="str">
        <f t="shared" si="559"/>
        <v>1.41</v>
      </c>
      <c r="BD703" s="3" t="str">
        <f t="shared" si="560"/>
        <v>-</v>
      </c>
      <c r="BE703" s="3">
        <f t="shared" si="561"/>
        <v>151.77000000000001</v>
      </c>
      <c r="BF703" s="3">
        <f t="shared" ca="1" si="562"/>
        <v>87.648698414882844</v>
      </c>
      <c r="BG703" s="3">
        <f t="shared" ca="1" si="563"/>
        <v>5.6413966341170871</v>
      </c>
      <c r="BI703" s="3" t="str">
        <f t="shared" si="564"/>
        <v>1.41</v>
      </c>
      <c r="BJ703" s="3" t="str">
        <f t="shared" si="565"/>
        <v>-</v>
      </c>
      <c r="BK703" s="3">
        <f t="shared" si="566"/>
        <v>151.77000000000001</v>
      </c>
      <c r="BL703" s="3">
        <f t="shared" ca="1" si="567"/>
        <v>87.648698414882844</v>
      </c>
      <c r="BM703" s="3">
        <f t="shared" ca="1" si="568"/>
        <v>1.8804655447056959</v>
      </c>
    </row>
    <row r="704" spans="1:65" x14ac:dyDescent="0.3">
      <c r="A704" s="3" t="str">
        <f>'Forward collapse simulation'!B714</f>
        <v>1.41</v>
      </c>
      <c r="B704" s="3" t="str">
        <f>IF('Forward collapse simulation'!C714="","-",'Forward collapse simulation'!C714)</f>
        <v>-</v>
      </c>
      <c r="C704" s="3">
        <f>'Forward collapse simulation'!E714</f>
        <v>158.18</v>
      </c>
      <c r="D704" s="3">
        <f ca="1">'Forward collapse simulation'!AK714</f>
        <v>86.202120797170295</v>
      </c>
      <c r="E704" s="84">
        <f ca="1">'Forward collapse simulation'!AL714</f>
        <v>20.876072132246712</v>
      </c>
      <c r="G704" s="3" t="str">
        <f t="shared" si="519"/>
        <v>1.41</v>
      </c>
      <c r="H704" s="3" t="str">
        <f t="shared" si="520"/>
        <v>-</v>
      </c>
      <c r="I704" s="3">
        <f t="shared" si="521"/>
        <v>158.18</v>
      </c>
      <c r="J704" s="3">
        <f t="shared" ca="1" si="522"/>
        <v>86.202120797170295</v>
      </c>
      <c r="K704" s="3">
        <f t="shared" ca="1" si="523"/>
        <v>19.832268525634376</v>
      </c>
      <c r="M704" s="3" t="str">
        <f t="shared" si="524"/>
        <v>1.41</v>
      </c>
      <c r="N704" s="3" t="str">
        <f t="shared" si="525"/>
        <v>-</v>
      </c>
      <c r="O704" s="3">
        <f t="shared" si="526"/>
        <v>158.18</v>
      </c>
      <c r="P704" s="3">
        <f t="shared" ca="1" si="527"/>
        <v>86.202120797170295</v>
      </c>
      <c r="Q704" s="3">
        <f t="shared" ca="1" si="528"/>
        <v>18.78846491902204</v>
      </c>
      <c r="R704" s="85"/>
      <c r="S704" s="3" t="str">
        <f t="shared" si="529"/>
        <v>1.41</v>
      </c>
      <c r="T704" s="3" t="str">
        <f t="shared" si="530"/>
        <v>-</v>
      </c>
      <c r="U704" s="3">
        <f t="shared" si="531"/>
        <v>158.18</v>
      </c>
      <c r="V704" s="3">
        <f t="shared" ca="1" si="532"/>
        <v>86.202120797170295</v>
      </c>
      <c r="W704" s="3">
        <f t="shared" ca="1" si="533"/>
        <v>17.744661312409704</v>
      </c>
      <c r="X704" s="85"/>
      <c r="Y704" s="3" t="str">
        <f t="shared" si="534"/>
        <v>1.41</v>
      </c>
      <c r="Z704" s="3" t="str">
        <f t="shared" si="535"/>
        <v>-</v>
      </c>
      <c r="AA704" s="3">
        <f t="shared" si="536"/>
        <v>158.18</v>
      </c>
      <c r="AB704" s="3">
        <f t="shared" ca="1" si="537"/>
        <v>86.202120797170295</v>
      </c>
      <c r="AC704" s="3">
        <f t="shared" ca="1" si="538"/>
        <v>16.700857705797372</v>
      </c>
      <c r="AE704" s="3" t="str">
        <f t="shared" si="539"/>
        <v>1.41</v>
      </c>
      <c r="AF704" s="3" t="str">
        <f t="shared" si="540"/>
        <v>-</v>
      </c>
      <c r="AG704" s="3">
        <f t="shared" si="541"/>
        <v>158.18</v>
      </c>
      <c r="AH704" s="3">
        <f t="shared" ca="1" si="542"/>
        <v>86.202120797170295</v>
      </c>
      <c r="AI704" s="3">
        <f t="shared" ca="1" si="543"/>
        <v>15.657054099185034</v>
      </c>
      <c r="AK704" s="3" t="str">
        <f t="shared" si="544"/>
        <v>1.41</v>
      </c>
      <c r="AL704" s="3" t="str">
        <f t="shared" si="545"/>
        <v>-</v>
      </c>
      <c r="AM704" s="3">
        <f t="shared" si="546"/>
        <v>158.18</v>
      </c>
      <c r="AN704" s="3">
        <f t="shared" ca="1" si="547"/>
        <v>86.202120797170295</v>
      </c>
      <c r="AO704" s="3">
        <f t="shared" ca="1" si="548"/>
        <v>14.613250492572698</v>
      </c>
      <c r="AQ704" s="3" t="str">
        <f t="shared" si="549"/>
        <v>1.41</v>
      </c>
      <c r="AR704" s="3" t="str">
        <f t="shared" si="550"/>
        <v>-</v>
      </c>
      <c r="AS704" s="3">
        <f t="shared" si="551"/>
        <v>158.18</v>
      </c>
      <c r="AT704" s="3">
        <f t="shared" ca="1" si="552"/>
        <v>86.202120797170295</v>
      </c>
      <c r="AU704" s="3">
        <f t="shared" ca="1" si="553"/>
        <v>12.525643279348026</v>
      </c>
      <c r="AW704" s="3" t="str">
        <f t="shared" si="554"/>
        <v>1.41</v>
      </c>
      <c r="AX704" s="3" t="str">
        <f t="shared" si="555"/>
        <v>-</v>
      </c>
      <c r="AY704" s="3">
        <f t="shared" si="556"/>
        <v>158.18</v>
      </c>
      <c r="AZ704" s="3">
        <f t="shared" ca="1" si="557"/>
        <v>86.202120797170295</v>
      </c>
      <c r="BA704" s="3">
        <f t="shared" ca="1" si="558"/>
        <v>10.438036066123356</v>
      </c>
      <c r="BC704" s="3" t="str">
        <f t="shared" si="559"/>
        <v>1.41</v>
      </c>
      <c r="BD704" s="3" t="str">
        <f t="shared" si="560"/>
        <v>-</v>
      </c>
      <c r="BE704" s="3">
        <f t="shared" si="561"/>
        <v>158.18</v>
      </c>
      <c r="BF704" s="3">
        <f t="shared" ca="1" si="562"/>
        <v>86.202120797170295</v>
      </c>
      <c r="BG704" s="3">
        <f t="shared" ca="1" si="563"/>
        <v>6.2628216396740131</v>
      </c>
      <c r="BI704" s="3" t="str">
        <f t="shared" si="564"/>
        <v>1.41</v>
      </c>
      <c r="BJ704" s="3" t="str">
        <f t="shared" si="565"/>
        <v>-</v>
      </c>
      <c r="BK704" s="3">
        <f t="shared" si="566"/>
        <v>158.18</v>
      </c>
      <c r="BL704" s="3">
        <f t="shared" ca="1" si="567"/>
        <v>86.202120797170295</v>
      </c>
      <c r="BM704" s="3">
        <f t="shared" ca="1" si="568"/>
        <v>2.0876072132246715</v>
      </c>
    </row>
    <row r="705" spans="1:65" x14ac:dyDescent="0.3">
      <c r="A705" s="3" t="str">
        <f>'Forward collapse simulation'!B715</f>
        <v>1.41</v>
      </c>
      <c r="B705" s="3" t="str">
        <f>IF('Forward collapse simulation'!C715="","-",'Forward collapse simulation'!C715)</f>
        <v>-</v>
      </c>
      <c r="C705" s="3">
        <f>'Forward collapse simulation'!E715</f>
        <v>159.18</v>
      </c>
      <c r="D705" s="3">
        <f ca="1">'Forward collapse simulation'!AK715</f>
        <v>84.993277178434838</v>
      </c>
      <c r="E705" s="84">
        <f ca="1">'Forward collapse simulation'!AL715</f>
        <v>20.67284383623393</v>
      </c>
      <c r="G705" s="3" t="str">
        <f t="shared" si="519"/>
        <v>1.41</v>
      </c>
      <c r="H705" s="3" t="str">
        <f t="shared" si="520"/>
        <v>-</v>
      </c>
      <c r="I705" s="3">
        <f t="shared" si="521"/>
        <v>159.18</v>
      </c>
      <c r="J705" s="3">
        <f t="shared" ca="1" si="522"/>
        <v>84.993277178434838</v>
      </c>
      <c r="K705" s="3">
        <f t="shared" ca="1" si="523"/>
        <v>19.639201644422233</v>
      </c>
      <c r="M705" s="3" t="str">
        <f t="shared" si="524"/>
        <v>1.41</v>
      </c>
      <c r="N705" s="3" t="str">
        <f t="shared" si="525"/>
        <v>-</v>
      </c>
      <c r="O705" s="3">
        <f t="shared" si="526"/>
        <v>159.18</v>
      </c>
      <c r="P705" s="3">
        <f t="shared" ca="1" si="527"/>
        <v>84.993277178434838</v>
      </c>
      <c r="Q705" s="3">
        <f t="shared" ca="1" si="528"/>
        <v>18.605559452610539</v>
      </c>
      <c r="R705" s="85"/>
      <c r="S705" s="3" t="str">
        <f t="shared" si="529"/>
        <v>1.41</v>
      </c>
      <c r="T705" s="3" t="str">
        <f t="shared" si="530"/>
        <v>-</v>
      </c>
      <c r="U705" s="3">
        <f t="shared" si="531"/>
        <v>159.18</v>
      </c>
      <c r="V705" s="3">
        <f t="shared" ca="1" si="532"/>
        <v>84.993277178434838</v>
      </c>
      <c r="W705" s="3">
        <f t="shared" ca="1" si="533"/>
        <v>17.571917260798841</v>
      </c>
      <c r="X705" s="85"/>
      <c r="Y705" s="3" t="str">
        <f t="shared" si="534"/>
        <v>1.41</v>
      </c>
      <c r="Z705" s="3" t="str">
        <f t="shared" si="535"/>
        <v>-</v>
      </c>
      <c r="AA705" s="3">
        <f t="shared" si="536"/>
        <v>159.18</v>
      </c>
      <c r="AB705" s="3">
        <f t="shared" ca="1" si="537"/>
        <v>84.993277178434838</v>
      </c>
      <c r="AC705" s="3">
        <f t="shared" ca="1" si="538"/>
        <v>16.538275068987144</v>
      </c>
      <c r="AE705" s="3" t="str">
        <f t="shared" si="539"/>
        <v>1.41</v>
      </c>
      <c r="AF705" s="3" t="str">
        <f t="shared" si="540"/>
        <v>-</v>
      </c>
      <c r="AG705" s="3">
        <f t="shared" si="541"/>
        <v>159.18</v>
      </c>
      <c r="AH705" s="3">
        <f t="shared" ca="1" si="542"/>
        <v>84.993277178434838</v>
      </c>
      <c r="AI705" s="3">
        <f t="shared" ca="1" si="543"/>
        <v>15.504632877175448</v>
      </c>
      <c r="AK705" s="3" t="str">
        <f t="shared" si="544"/>
        <v>1.41</v>
      </c>
      <c r="AL705" s="3" t="str">
        <f t="shared" si="545"/>
        <v>-</v>
      </c>
      <c r="AM705" s="3">
        <f t="shared" si="546"/>
        <v>159.18</v>
      </c>
      <c r="AN705" s="3">
        <f t="shared" ca="1" si="547"/>
        <v>84.993277178434838</v>
      </c>
      <c r="AO705" s="3">
        <f t="shared" ca="1" si="548"/>
        <v>14.47099068536375</v>
      </c>
      <c r="AQ705" s="3" t="str">
        <f t="shared" si="549"/>
        <v>1.41</v>
      </c>
      <c r="AR705" s="3" t="str">
        <f t="shared" si="550"/>
        <v>-</v>
      </c>
      <c r="AS705" s="3">
        <f t="shared" si="551"/>
        <v>159.18</v>
      </c>
      <c r="AT705" s="3">
        <f t="shared" ca="1" si="552"/>
        <v>84.993277178434838</v>
      </c>
      <c r="AU705" s="3">
        <f t="shared" ca="1" si="553"/>
        <v>12.403706301740359</v>
      </c>
      <c r="AW705" s="3" t="str">
        <f t="shared" si="554"/>
        <v>1.41</v>
      </c>
      <c r="AX705" s="3" t="str">
        <f t="shared" si="555"/>
        <v>-</v>
      </c>
      <c r="AY705" s="3">
        <f t="shared" si="556"/>
        <v>159.18</v>
      </c>
      <c r="AZ705" s="3">
        <f t="shared" ca="1" si="557"/>
        <v>84.993277178434838</v>
      </c>
      <c r="BA705" s="3">
        <f t="shared" ca="1" si="558"/>
        <v>10.336421918116965</v>
      </c>
      <c r="BC705" s="3" t="str">
        <f t="shared" si="559"/>
        <v>1.41</v>
      </c>
      <c r="BD705" s="3" t="str">
        <f t="shared" si="560"/>
        <v>-</v>
      </c>
      <c r="BE705" s="3">
        <f t="shared" si="561"/>
        <v>159.18</v>
      </c>
      <c r="BF705" s="3">
        <f t="shared" ca="1" si="562"/>
        <v>84.993277178434838</v>
      </c>
      <c r="BG705" s="3">
        <f t="shared" ca="1" si="563"/>
        <v>6.2018531508701793</v>
      </c>
      <c r="BI705" s="3" t="str">
        <f t="shared" si="564"/>
        <v>1.41</v>
      </c>
      <c r="BJ705" s="3" t="str">
        <f t="shared" si="565"/>
        <v>-</v>
      </c>
      <c r="BK705" s="3">
        <f t="shared" si="566"/>
        <v>159.18</v>
      </c>
      <c r="BL705" s="3">
        <f t="shared" ca="1" si="567"/>
        <v>84.993277178434838</v>
      </c>
      <c r="BM705" s="3">
        <f t="shared" ca="1" si="568"/>
        <v>2.067284383623393</v>
      </c>
    </row>
    <row r="706" spans="1:65" x14ac:dyDescent="0.3">
      <c r="A706" s="3" t="str">
        <f>'Forward collapse simulation'!B716</f>
        <v>1.41</v>
      </c>
      <c r="B706" s="3" t="str">
        <f>IF('Forward collapse simulation'!C716="","-",'Forward collapse simulation'!C716)</f>
        <v>-</v>
      </c>
      <c r="C706" s="3">
        <f>'Forward collapse simulation'!E716</f>
        <v>163.22999999999999</v>
      </c>
      <c r="D706" s="3">
        <f ca="1">'Forward collapse simulation'!AK716</f>
        <v>83.759388805441887</v>
      </c>
      <c r="E706" s="84">
        <f ca="1">'Forward collapse simulation'!AL716</f>
        <v>18.082191341772898</v>
      </c>
      <c r="G706" s="3" t="str">
        <f t="shared" si="519"/>
        <v>1.41</v>
      </c>
      <c r="H706" s="3" t="str">
        <f t="shared" si="520"/>
        <v>-</v>
      </c>
      <c r="I706" s="3">
        <f t="shared" si="521"/>
        <v>163.22999999999999</v>
      </c>
      <c r="J706" s="3">
        <f t="shared" ca="1" si="522"/>
        <v>83.759388805441887</v>
      </c>
      <c r="K706" s="3">
        <f t="shared" ca="1" si="523"/>
        <v>17.178081774684252</v>
      </c>
      <c r="M706" s="3" t="str">
        <f t="shared" si="524"/>
        <v>1.41</v>
      </c>
      <c r="N706" s="3" t="str">
        <f t="shared" si="525"/>
        <v>-</v>
      </c>
      <c r="O706" s="3">
        <f t="shared" si="526"/>
        <v>163.22999999999999</v>
      </c>
      <c r="P706" s="3">
        <f t="shared" ca="1" si="527"/>
        <v>83.759388805441887</v>
      </c>
      <c r="Q706" s="3">
        <f t="shared" ca="1" si="528"/>
        <v>16.273972207595609</v>
      </c>
      <c r="R706" s="85"/>
      <c r="S706" s="3" t="str">
        <f t="shared" si="529"/>
        <v>1.41</v>
      </c>
      <c r="T706" s="3" t="str">
        <f t="shared" si="530"/>
        <v>-</v>
      </c>
      <c r="U706" s="3">
        <f t="shared" si="531"/>
        <v>163.22999999999999</v>
      </c>
      <c r="V706" s="3">
        <f t="shared" ca="1" si="532"/>
        <v>83.759388805441887</v>
      </c>
      <c r="W706" s="3">
        <f t="shared" ca="1" si="533"/>
        <v>15.369862640506962</v>
      </c>
      <c r="X706" s="85"/>
      <c r="Y706" s="3" t="str">
        <f t="shared" si="534"/>
        <v>1.41</v>
      </c>
      <c r="Z706" s="3" t="str">
        <f t="shared" si="535"/>
        <v>-</v>
      </c>
      <c r="AA706" s="3">
        <f t="shared" si="536"/>
        <v>163.22999999999999</v>
      </c>
      <c r="AB706" s="3">
        <f t="shared" ca="1" si="537"/>
        <v>83.759388805441887</v>
      </c>
      <c r="AC706" s="3">
        <f t="shared" ca="1" si="538"/>
        <v>14.46575307341832</v>
      </c>
      <c r="AE706" s="3" t="str">
        <f t="shared" si="539"/>
        <v>1.41</v>
      </c>
      <c r="AF706" s="3" t="str">
        <f t="shared" si="540"/>
        <v>-</v>
      </c>
      <c r="AG706" s="3">
        <f t="shared" si="541"/>
        <v>163.22999999999999</v>
      </c>
      <c r="AH706" s="3">
        <f t="shared" ca="1" si="542"/>
        <v>83.759388805441887</v>
      </c>
      <c r="AI706" s="3">
        <f t="shared" ca="1" si="543"/>
        <v>13.561643506329673</v>
      </c>
      <c r="AK706" s="3" t="str">
        <f t="shared" si="544"/>
        <v>1.41</v>
      </c>
      <c r="AL706" s="3" t="str">
        <f t="shared" si="545"/>
        <v>-</v>
      </c>
      <c r="AM706" s="3">
        <f t="shared" si="546"/>
        <v>163.22999999999999</v>
      </c>
      <c r="AN706" s="3">
        <f t="shared" ca="1" si="547"/>
        <v>83.759388805441887</v>
      </c>
      <c r="AO706" s="3">
        <f t="shared" ca="1" si="548"/>
        <v>12.657533939241027</v>
      </c>
      <c r="AQ706" s="3" t="str">
        <f t="shared" si="549"/>
        <v>1.41</v>
      </c>
      <c r="AR706" s="3" t="str">
        <f t="shared" si="550"/>
        <v>-</v>
      </c>
      <c r="AS706" s="3">
        <f t="shared" si="551"/>
        <v>163.22999999999999</v>
      </c>
      <c r="AT706" s="3">
        <f t="shared" ca="1" si="552"/>
        <v>83.759388805441887</v>
      </c>
      <c r="AU706" s="3">
        <f t="shared" ca="1" si="553"/>
        <v>10.849314805063738</v>
      </c>
      <c r="AW706" s="3" t="str">
        <f t="shared" si="554"/>
        <v>1.41</v>
      </c>
      <c r="AX706" s="3" t="str">
        <f t="shared" si="555"/>
        <v>-</v>
      </c>
      <c r="AY706" s="3">
        <f t="shared" si="556"/>
        <v>163.22999999999999</v>
      </c>
      <c r="AZ706" s="3">
        <f t="shared" ca="1" si="557"/>
        <v>83.759388805441887</v>
      </c>
      <c r="BA706" s="3">
        <f t="shared" ca="1" si="558"/>
        <v>9.0410956708864489</v>
      </c>
      <c r="BC706" s="3" t="str">
        <f t="shared" si="559"/>
        <v>1.41</v>
      </c>
      <c r="BD706" s="3" t="str">
        <f t="shared" si="560"/>
        <v>-</v>
      </c>
      <c r="BE706" s="3">
        <f t="shared" si="561"/>
        <v>163.22999999999999</v>
      </c>
      <c r="BF706" s="3">
        <f t="shared" ca="1" si="562"/>
        <v>83.759388805441887</v>
      </c>
      <c r="BG706" s="3">
        <f t="shared" ca="1" si="563"/>
        <v>5.424657402531869</v>
      </c>
      <c r="BI706" s="3" t="str">
        <f t="shared" si="564"/>
        <v>1.41</v>
      </c>
      <c r="BJ706" s="3" t="str">
        <f t="shared" si="565"/>
        <v>-</v>
      </c>
      <c r="BK706" s="3">
        <f t="shared" si="566"/>
        <v>163.22999999999999</v>
      </c>
      <c r="BL706" s="3">
        <f t="shared" ca="1" si="567"/>
        <v>83.759388805441887</v>
      </c>
      <c r="BM706" s="3">
        <f t="shared" ca="1" si="568"/>
        <v>1.80821913417729</v>
      </c>
    </row>
    <row r="707" spans="1:65" x14ac:dyDescent="0.3">
      <c r="A707" s="3" t="str">
        <f>'Forward collapse simulation'!B717</f>
        <v>1.41</v>
      </c>
      <c r="B707" s="3" t="str">
        <f>IF('Forward collapse simulation'!C717="","-",'Forward collapse simulation'!C717)</f>
        <v>-</v>
      </c>
      <c r="C707" s="3">
        <f>'Forward collapse simulation'!E717</f>
        <v>164.21</v>
      </c>
      <c r="D707" s="3">
        <f ca="1">'Forward collapse simulation'!AK717</f>
        <v>81.862564058969241</v>
      </c>
      <c r="E707" s="84">
        <f ca="1">'Forward collapse simulation'!AL717</f>
        <v>17.551472077274259</v>
      </c>
      <c r="G707" s="3" t="str">
        <f t="shared" si="519"/>
        <v>1.41</v>
      </c>
      <c r="H707" s="3" t="str">
        <f t="shared" si="520"/>
        <v>-</v>
      </c>
      <c r="I707" s="3">
        <f t="shared" si="521"/>
        <v>164.21</v>
      </c>
      <c r="J707" s="3">
        <f t="shared" ca="1" si="522"/>
        <v>81.862564058969241</v>
      </c>
      <c r="K707" s="3">
        <f t="shared" ca="1" si="523"/>
        <v>16.673898473410546</v>
      </c>
      <c r="M707" s="3" t="str">
        <f t="shared" si="524"/>
        <v>1.41</v>
      </c>
      <c r="N707" s="3" t="str">
        <f t="shared" si="525"/>
        <v>-</v>
      </c>
      <c r="O707" s="3">
        <f t="shared" si="526"/>
        <v>164.21</v>
      </c>
      <c r="P707" s="3">
        <f t="shared" ca="1" si="527"/>
        <v>81.862564058969241</v>
      </c>
      <c r="Q707" s="3">
        <f t="shared" ca="1" si="528"/>
        <v>15.796324869546833</v>
      </c>
      <c r="R707" s="85"/>
      <c r="S707" s="3" t="str">
        <f t="shared" si="529"/>
        <v>1.41</v>
      </c>
      <c r="T707" s="3" t="str">
        <f t="shared" si="530"/>
        <v>-</v>
      </c>
      <c r="U707" s="3">
        <f t="shared" si="531"/>
        <v>164.21</v>
      </c>
      <c r="V707" s="3">
        <f t="shared" ca="1" si="532"/>
        <v>81.862564058969241</v>
      </c>
      <c r="W707" s="3">
        <f t="shared" ca="1" si="533"/>
        <v>14.918751265683118</v>
      </c>
      <c r="X707" s="85"/>
      <c r="Y707" s="3" t="str">
        <f t="shared" si="534"/>
        <v>1.41</v>
      </c>
      <c r="Z707" s="3" t="str">
        <f t="shared" si="535"/>
        <v>-</v>
      </c>
      <c r="AA707" s="3">
        <f t="shared" si="536"/>
        <v>164.21</v>
      </c>
      <c r="AB707" s="3">
        <f t="shared" ca="1" si="537"/>
        <v>81.862564058969241</v>
      </c>
      <c r="AC707" s="3">
        <f t="shared" ca="1" si="538"/>
        <v>14.041177661819408</v>
      </c>
      <c r="AE707" s="3" t="str">
        <f t="shared" si="539"/>
        <v>1.41</v>
      </c>
      <c r="AF707" s="3" t="str">
        <f t="shared" si="540"/>
        <v>-</v>
      </c>
      <c r="AG707" s="3">
        <f t="shared" si="541"/>
        <v>164.21</v>
      </c>
      <c r="AH707" s="3">
        <f t="shared" ca="1" si="542"/>
        <v>81.862564058969241</v>
      </c>
      <c r="AI707" s="3">
        <f t="shared" ca="1" si="543"/>
        <v>13.163604057955695</v>
      </c>
      <c r="AK707" s="3" t="str">
        <f t="shared" si="544"/>
        <v>1.41</v>
      </c>
      <c r="AL707" s="3" t="str">
        <f t="shared" si="545"/>
        <v>-</v>
      </c>
      <c r="AM707" s="3">
        <f t="shared" si="546"/>
        <v>164.21</v>
      </c>
      <c r="AN707" s="3">
        <f t="shared" ca="1" si="547"/>
        <v>81.862564058969241</v>
      </c>
      <c r="AO707" s="3">
        <f t="shared" ca="1" si="548"/>
        <v>12.28603045409198</v>
      </c>
      <c r="AQ707" s="3" t="str">
        <f t="shared" si="549"/>
        <v>1.41</v>
      </c>
      <c r="AR707" s="3" t="str">
        <f t="shared" si="550"/>
        <v>-</v>
      </c>
      <c r="AS707" s="3">
        <f t="shared" si="551"/>
        <v>164.21</v>
      </c>
      <c r="AT707" s="3">
        <f t="shared" ca="1" si="552"/>
        <v>81.862564058969241</v>
      </c>
      <c r="AU707" s="3">
        <f t="shared" ca="1" si="553"/>
        <v>10.530883246364555</v>
      </c>
      <c r="AW707" s="3" t="str">
        <f t="shared" si="554"/>
        <v>1.41</v>
      </c>
      <c r="AX707" s="3" t="str">
        <f t="shared" si="555"/>
        <v>-</v>
      </c>
      <c r="AY707" s="3">
        <f t="shared" si="556"/>
        <v>164.21</v>
      </c>
      <c r="AZ707" s="3">
        <f t="shared" ca="1" si="557"/>
        <v>81.862564058969241</v>
      </c>
      <c r="BA707" s="3">
        <f t="shared" ca="1" si="558"/>
        <v>8.7757360386371293</v>
      </c>
      <c r="BC707" s="3" t="str">
        <f t="shared" si="559"/>
        <v>1.41</v>
      </c>
      <c r="BD707" s="3" t="str">
        <f t="shared" si="560"/>
        <v>-</v>
      </c>
      <c r="BE707" s="3">
        <f t="shared" si="561"/>
        <v>164.21</v>
      </c>
      <c r="BF707" s="3">
        <f t="shared" ca="1" si="562"/>
        <v>81.862564058969241</v>
      </c>
      <c r="BG707" s="3">
        <f t="shared" ca="1" si="563"/>
        <v>5.2654416231822774</v>
      </c>
      <c r="BI707" s="3" t="str">
        <f t="shared" si="564"/>
        <v>1.41</v>
      </c>
      <c r="BJ707" s="3" t="str">
        <f t="shared" si="565"/>
        <v>-</v>
      </c>
      <c r="BK707" s="3">
        <f t="shared" si="566"/>
        <v>164.21</v>
      </c>
      <c r="BL707" s="3">
        <f t="shared" ca="1" si="567"/>
        <v>81.862564058969241</v>
      </c>
      <c r="BM707" s="3">
        <f t="shared" ca="1" si="568"/>
        <v>1.7551472077274259</v>
      </c>
    </row>
    <row r="708" spans="1:65" x14ac:dyDescent="0.3">
      <c r="A708" s="3" t="str">
        <f>'Forward collapse simulation'!B718</f>
        <v>1.41</v>
      </c>
      <c r="B708" s="3" t="str">
        <f>IF('Forward collapse simulation'!C718="","-",'Forward collapse simulation'!C718)</f>
        <v>-</v>
      </c>
      <c r="C708" s="3">
        <f>'Forward collapse simulation'!E718</f>
        <v>164.53</v>
      </c>
      <c r="D708" s="3">
        <f ca="1">'Forward collapse simulation'!AK718</f>
        <v>80.135463394218192</v>
      </c>
      <c r="E708" s="84">
        <f ca="1">'Forward collapse simulation'!AL718</f>
        <v>14.24651320395812</v>
      </c>
      <c r="G708" s="3" t="str">
        <f t="shared" ref="G708:G771" si="569">A708</f>
        <v>1.41</v>
      </c>
      <c r="H708" s="3" t="str">
        <f t="shared" ref="H708:H771" si="570">B708</f>
        <v>-</v>
      </c>
      <c r="I708" s="3">
        <f t="shared" ref="I708:I771" si="571">C708</f>
        <v>164.53</v>
      </c>
      <c r="J708" s="3">
        <f t="shared" ref="J708:J771" ca="1" si="572">D708</f>
        <v>80.135463394218192</v>
      </c>
      <c r="K708" s="3">
        <f t="shared" ref="K708:K771" ca="1" si="573">IF(B708="-",E708*0.95,E708)</f>
        <v>13.534187543760213</v>
      </c>
      <c r="M708" s="3" t="str">
        <f t="shared" ref="M708:M771" si="574">G708</f>
        <v>1.41</v>
      </c>
      <c r="N708" s="3" t="str">
        <f t="shared" ref="N708:N771" si="575">H708</f>
        <v>-</v>
      </c>
      <c r="O708" s="3">
        <f t="shared" ref="O708:O771" si="576">I708</f>
        <v>164.53</v>
      </c>
      <c r="P708" s="3">
        <f t="shared" ref="P708:P771" ca="1" si="577">J708</f>
        <v>80.135463394218192</v>
      </c>
      <c r="Q708" s="3">
        <f t="shared" ref="Q708:Q771" ca="1" si="578">IF(H708="-",$E708*0.9,$E708)</f>
        <v>12.821861883562308</v>
      </c>
      <c r="R708" s="85"/>
      <c r="S708" s="3" t="str">
        <f t="shared" ref="S708:S771" si="579">M708</f>
        <v>1.41</v>
      </c>
      <c r="T708" s="3" t="str">
        <f t="shared" ref="T708:T771" si="580">N708</f>
        <v>-</v>
      </c>
      <c r="U708" s="3">
        <f t="shared" ref="U708:U771" si="581">O708</f>
        <v>164.53</v>
      </c>
      <c r="V708" s="3">
        <f t="shared" ref="V708:V771" ca="1" si="582">P708</f>
        <v>80.135463394218192</v>
      </c>
      <c r="W708" s="3">
        <f t="shared" ref="W708:W771" ca="1" si="583">IF(N708="-",$E708*0.85,$E708)</f>
        <v>12.109536223364401</v>
      </c>
      <c r="X708" s="85"/>
      <c r="Y708" s="3" t="str">
        <f t="shared" ref="Y708:Y771" si="584">S708</f>
        <v>1.41</v>
      </c>
      <c r="Z708" s="3" t="str">
        <f t="shared" ref="Z708:Z771" si="585">T708</f>
        <v>-</v>
      </c>
      <c r="AA708" s="3">
        <f t="shared" ref="AA708:AA771" si="586">U708</f>
        <v>164.53</v>
      </c>
      <c r="AB708" s="3">
        <f t="shared" ref="AB708:AB771" ca="1" si="587">V708</f>
        <v>80.135463394218192</v>
      </c>
      <c r="AC708" s="3">
        <f t="shared" ref="AC708:AC771" ca="1" si="588">IF(T708="-",$E708*0.8,$E708)</f>
        <v>11.397210563166496</v>
      </c>
      <c r="AE708" s="3" t="str">
        <f t="shared" ref="AE708:AE771" si="589">Y708</f>
        <v>1.41</v>
      </c>
      <c r="AF708" s="3" t="str">
        <f t="shared" ref="AF708:AF771" si="590">Z708</f>
        <v>-</v>
      </c>
      <c r="AG708" s="3">
        <f t="shared" ref="AG708:AG771" si="591">AA708</f>
        <v>164.53</v>
      </c>
      <c r="AH708" s="3">
        <f t="shared" ref="AH708:AH771" ca="1" si="592">AB708</f>
        <v>80.135463394218192</v>
      </c>
      <c r="AI708" s="3">
        <f t="shared" ref="AI708:AI771" ca="1" si="593">IF(Z708="-",$E708*0.75,$E708)</f>
        <v>10.684884902968591</v>
      </c>
      <c r="AK708" s="3" t="str">
        <f t="shared" ref="AK708:AK771" si="594">AE708</f>
        <v>1.41</v>
      </c>
      <c r="AL708" s="3" t="str">
        <f t="shared" ref="AL708:AL771" si="595">AF708</f>
        <v>-</v>
      </c>
      <c r="AM708" s="3">
        <f t="shared" ref="AM708:AM771" si="596">AG708</f>
        <v>164.53</v>
      </c>
      <c r="AN708" s="3">
        <f t="shared" ref="AN708:AN771" ca="1" si="597">AH708</f>
        <v>80.135463394218192</v>
      </c>
      <c r="AO708" s="3">
        <f t="shared" ref="AO708:AO771" ca="1" si="598">IF(AF708="-",$E708*0.7,$E708)</f>
        <v>9.972559242770684</v>
      </c>
      <c r="AQ708" s="3" t="str">
        <f t="shared" ref="AQ708:AQ771" si="599">AK708</f>
        <v>1.41</v>
      </c>
      <c r="AR708" s="3" t="str">
        <f t="shared" ref="AR708:AR771" si="600">AL708</f>
        <v>-</v>
      </c>
      <c r="AS708" s="3">
        <f t="shared" ref="AS708:AS771" si="601">AM708</f>
        <v>164.53</v>
      </c>
      <c r="AT708" s="3">
        <f t="shared" ref="AT708:AT771" ca="1" si="602">AN708</f>
        <v>80.135463394218192</v>
      </c>
      <c r="AU708" s="3">
        <f t="shared" ref="AU708:AU771" ca="1" si="603">IF(AL708="-",$E708*0.6,$E708)</f>
        <v>8.547907922374872</v>
      </c>
      <c r="AW708" s="3" t="str">
        <f t="shared" ref="AW708:AW771" si="604">AQ708</f>
        <v>1.41</v>
      </c>
      <c r="AX708" s="3" t="str">
        <f t="shared" ref="AX708:AX771" si="605">AR708</f>
        <v>-</v>
      </c>
      <c r="AY708" s="3">
        <f t="shared" ref="AY708:AY771" si="606">AS708</f>
        <v>164.53</v>
      </c>
      <c r="AZ708" s="3">
        <f t="shared" ref="AZ708:AZ771" ca="1" si="607">AT708</f>
        <v>80.135463394218192</v>
      </c>
      <c r="BA708" s="3">
        <f t="shared" ref="BA708:BA771" ca="1" si="608">IF(AR708="-",$E708*0.5,$E708)</f>
        <v>7.12325660197906</v>
      </c>
      <c r="BC708" s="3" t="str">
        <f t="shared" ref="BC708:BC771" si="609">AW708</f>
        <v>1.41</v>
      </c>
      <c r="BD708" s="3" t="str">
        <f t="shared" ref="BD708:BD771" si="610">AX708</f>
        <v>-</v>
      </c>
      <c r="BE708" s="3">
        <f t="shared" ref="BE708:BE771" si="611">AY708</f>
        <v>164.53</v>
      </c>
      <c r="BF708" s="3">
        <f t="shared" ref="BF708:BF771" ca="1" si="612">AZ708</f>
        <v>80.135463394218192</v>
      </c>
      <c r="BG708" s="3">
        <f t="shared" ref="BG708:BG771" ca="1" si="613">IF(AX708="-",$E708*0.3,$E708)</f>
        <v>4.273953961187436</v>
      </c>
      <c r="BI708" s="3" t="str">
        <f t="shared" ref="BI708:BI771" si="614">BC708</f>
        <v>1.41</v>
      </c>
      <c r="BJ708" s="3" t="str">
        <f t="shared" ref="BJ708:BJ771" si="615">BD708</f>
        <v>-</v>
      </c>
      <c r="BK708" s="3">
        <f t="shared" ref="BK708:BK771" si="616">BE708</f>
        <v>164.53</v>
      </c>
      <c r="BL708" s="3">
        <f t="shared" ref="BL708:BL771" ca="1" si="617">BF708</f>
        <v>80.135463394218192</v>
      </c>
      <c r="BM708" s="3">
        <f t="shared" ref="BM708:BM771" ca="1" si="618">IF(BD708="-",$E708*0.1,$E708)</f>
        <v>1.424651320395812</v>
      </c>
    </row>
    <row r="709" spans="1:65" x14ac:dyDescent="0.3">
      <c r="A709" s="3" t="str">
        <f>'Forward collapse simulation'!B719</f>
        <v>1.41</v>
      </c>
      <c r="B709" s="3" t="str">
        <f>IF('Forward collapse simulation'!C719="","-",'Forward collapse simulation'!C719)</f>
        <v>-</v>
      </c>
      <c r="C709" s="3">
        <f>'Forward collapse simulation'!E719</f>
        <v>163.84</v>
      </c>
      <c r="D709" s="3">
        <f ca="1">'Forward collapse simulation'!AK719</f>
        <v>77.074050106767316</v>
      </c>
      <c r="E709" s="84">
        <f ca="1">'Forward collapse simulation'!AL719</f>
        <v>11.133940196860927</v>
      </c>
      <c r="G709" s="3" t="str">
        <f t="shared" si="569"/>
        <v>1.41</v>
      </c>
      <c r="H709" s="3" t="str">
        <f t="shared" si="570"/>
        <v>-</v>
      </c>
      <c r="I709" s="3">
        <f t="shared" si="571"/>
        <v>163.84</v>
      </c>
      <c r="J709" s="3">
        <f t="shared" ca="1" si="572"/>
        <v>77.074050106767316</v>
      </c>
      <c r="K709" s="3">
        <f t="shared" ca="1" si="573"/>
        <v>10.57724318701788</v>
      </c>
      <c r="M709" s="3" t="str">
        <f t="shared" si="574"/>
        <v>1.41</v>
      </c>
      <c r="N709" s="3" t="str">
        <f t="shared" si="575"/>
        <v>-</v>
      </c>
      <c r="O709" s="3">
        <f t="shared" si="576"/>
        <v>163.84</v>
      </c>
      <c r="P709" s="3">
        <f t="shared" ca="1" si="577"/>
        <v>77.074050106767316</v>
      </c>
      <c r="Q709" s="3">
        <f t="shared" ca="1" si="578"/>
        <v>10.020546177174834</v>
      </c>
      <c r="R709" s="85"/>
      <c r="S709" s="3" t="str">
        <f t="shared" si="579"/>
        <v>1.41</v>
      </c>
      <c r="T709" s="3" t="str">
        <f t="shared" si="580"/>
        <v>-</v>
      </c>
      <c r="U709" s="3">
        <f t="shared" si="581"/>
        <v>163.84</v>
      </c>
      <c r="V709" s="3">
        <f t="shared" ca="1" si="582"/>
        <v>77.074050106767316</v>
      </c>
      <c r="W709" s="3">
        <f t="shared" ca="1" si="583"/>
        <v>9.4638491673317873</v>
      </c>
      <c r="X709" s="85"/>
      <c r="Y709" s="3" t="str">
        <f t="shared" si="584"/>
        <v>1.41</v>
      </c>
      <c r="Z709" s="3" t="str">
        <f t="shared" si="585"/>
        <v>-</v>
      </c>
      <c r="AA709" s="3">
        <f t="shared" si="586"/>
        <v>163.84</v>
      </c>
      <c r="AB709" s="3">
        <f t="shared" ca="1" si="587"/>
        <v>77.074050106767316</v>
      </c>
      <c r="AC709" s="3">
        <f t="shared" ca="1" si="588"/>
        <v>8.907152157488742</v>
      </c>
      <c r="AE709" s="3" t="str">
        <f t="shared" si="589"/>
        <v>1.41</v>
      </c>
      <c r="AF709" s="3" t="str">
        <f t="shared" si="590"/>
        <v>-</v>
      </c>
      <c r="AG709" s="3">
        <f t="shared" si="591"/>
        <v>163.84</v>
      </c>
      <c r="AH709" s="3">
        <f t="shared" ca="1" si="592"/>
        <v>77.074050106767316</v>
      </c>
      <c r="AI709" s="3">
        <f t="shared" ca="1" si="593"/>
        <v>8.350455147645695</v>
      </c>
      <c r="AK709" s="3" t="str">
        <f t="shared" si="594"/>
        <v>1.41</v>
      </c>
      <c r="AL709" s="3" t="str">
        <f t="shared" si="595"/>
        <v>-</v>
      </c>
      <c r="AM709" s="3">
        <f t="shared" si="596"/>
        <v>163.84</v>
      </c>
      <c r="AN709" s="3">
        <f t="shared" ca="1" si="597"/>
        <v>77.074050106767316</v>
      </c>
      <c r="AO709" s="3">
        <f t="shared" ca="1" si="598"/>
        <v>7.7937581378026479</v>
      </c>
      <c r="AQ709" s="3" t="str">
        <f t="shared" si="599"/>
        <v>1.41</v>
      </c>
      <c r="AR709" s="3" t="str">
        <f t="shared" si="600"/>
        <v>-</v>
      </c>
      <c r="AS709" s="3">
        <f t="shared" si="601"/>
        <v>163.84</v>
      </c>
      <c r="AT709" s="3">
        <f t="shared" ca="1" si="602"/>
        <v>77.074050106767316</v>
      </c>
      <c r="AU709" s="3">
        <f t="shared" ca="1" si="603"/>
        <v>6.6803641181165556</v>
      </c>
      <c r="AW709" s="3" t="str">
        <f t="shared" si="604"/>
        <v>1.41</v>
      </c>
      <c r="AX709" s="3" t="str">
        <f t="shared" si="605"/>
        <v>-</v>
      </c>
      <c r="AY709" s="3">
        <f t="shared" si="606"/>
        <v>163.84</v>
      </c>
      <c r="AZ709" s="3">
        <f t="shared" ca="1" si="607"/>
        <v>77.074050106767316</v>
      </c>
      <c r="BA709" s="3">
        <f t="shared" ca="1" si="608"/>
        <v>5.5669700984304633</v>
      </c>
      <c r="BC709" s="3" t="str">
        <f t="shared" si="609"/>
        <v>1.41</v>
      </c>
      <c r="BD709" s="3" t="str">
        <f t="shared" si="610"/>
        <v>-</v>
      </c>
      <c r="BE709" s="3">
        <f t="shared" si="611"/>
        <v>163.84</v>
      </c>
      <c r="BF709" s="3">
        <f t="shared" ca="1" si="612"/>
        <v>77.074050106767316</v>
      </c>
      <c r="BG709" s="3">
        <f t="shared" ca="1" si="613"/>
        <v>3.3401820590582778</v>
      </c>
      <c r="BI709" s="3" t="str">
        <f t="shared" si="614"/>
        <v>1.41</v>
      </c>
      <c r="BJ709" s="3" t="str">
        <f t="shared" si="615"/>
        <v>-</v>
      </c>
      <c r="BK709" s="3">
        <f t="shared" si="616"/>
        <v>163.84</v>
      </c>
      <c r="BL709" s="3">
        <f t="shared" ca="1" si="617"/>
        <v>77.074050106767316</v>
      </c>
      <c r="BM709" s="3">
        <f t="shared" ca="1" si="618"/>
        <v>1.1133940196860928</v>
      </c>
    </row>
    <row r="710" spans="1:65" x14ac:dyDescent="0.3">
      <c r="A710" s="3" t="str">
        <f>'Forward collapse simulation'!B720</f>
        <v>1.41</v>
      </c>
      <c r="B710" s="3" t="str">
        <f>IF('Forward collapse simulation'!C720="","-",'Forward collapse simulation'!C720)</f>
        <v>-</v>
      </c>
      <c r="C710" s="3">
        <f>'Forward collapse simulation'!E720</f>
        <v>163.13999999999999</v>
      </c>
      <c r="D710" s="3">
        <f ca="1">'Forward collapse simulation'!AK720</f>
        <v>73.08985805621306</v>
      </c>
      <c r="E710" s="84">
        <f ca="1">'Forward collapse simulation'!AL720</f>
        <v>10.526678482616587</v>
      </c>
      <c r="G710" s="3" t="str">
        <f t="shared" si="569"/>
        <v>1.41</v>
      </c>
      <c r="H710" s="3" t="str">
        <f t="shared" si="570"/>
        <v>-</v>
      </c>
      <c r="I710" s="3">
        <f t="shared" si="571"/>
        <v>163.13999999999999</v>
      </c>
      <c r="J710" s="3">
        <f t="shared" ca="1" si="572"/>
        <v>73.08985805621306</v>
      </c>
      <c r="K710" s="3">
        <f t="shared" ca="1" si="573"/>
        <v>10.000344558485757</v>
      </c>
      <c r="M710" s="3" t="str">
        <f t="shared" si="574"/>
        <v>1.41</v>
      </c>
      <c r="N710" s="3" t="str">
        <f t="shared" si="575"/>
        <v>-</v>
      </c>
      <c r="O710" s="3">
        <f t="shared" si="576"/>
        <v>163.13999999999999</v>
      </c>
      <c r="P710" s="3">
        <f t="shared" ca="1" si="577"/>
        <v>73.08985805621306</v>
      </c>
      <c r="Q710" s="3">
        <f t="shared" ca="1" si="578"/>
        <v>9.4740106343549293</v>
      </c>
      <c r="R710" s="85"/>
      <c r="S710" s="3" t="str">
        <f t="shared" si="579"/>
        <v>1.41</v>
      </c>
      <c r="T710" s="3" t="str">
        <f t="shared" si="580"/>
        <v>-</v>
      </c>
      <c r="U710" s="3">
        <f t="shared" si="581"/>
        <v>163.13999999999999</v>
      </c>
      <c r="V710" s="3">
        <f t="shared" ca="1" si="582"/>
        <v>73.08985805621306</v>
      </c>
      <c r="W710" s="3">
        <f t="shared" ca="1" si="583"/>
        <v>8.9476767102240995</v>
      </c>
      <c r="X710" s="85"/>
      <c r="Y710" s="3" t="str">
        <f t="shared" si="584"/>
        <v>1.41</v>
      </c>
      <c r="Z710" s="3" t="str">
        <f t="shared" si="585"/>
        <v>-</v>
      </c>
      <c r="AA710" s="3">
        <f t="shared" si="586"/>
        <v>163.13999999999999</v>
      </c>
      <c r="AB710" s="3">
        <f t="shared" ca="1" si="587"/>
        <v>73.08985805621306</v>
      </c>
      <c r="AC710" s="3">
        <f t="shared" ca="1" si="588"/>
        <v>8.4213427860932697</v>
      </c>
      <c r="AE710" s="3" t="str">
        <f t="shared" si="589"/>
        <v>1.41</v>
      </c>
      <c r="AF710" s="3" t="str">
        <f t="shared" si="590"/>
        <v>-</v>
      </c>
      <c r="AG710" s="3">
        <f t="shared" si="591"/>
        <v>163.13999999999999</v>
      </c>
      <c r="AH710" s="3">
        <f t="shared" ca="1" si="592"/>
        <v>73.08985805621306</v>
      </c>
      <c r="AI710" s="3">
        <f t="shared" ca="1" si="593"/>
        <v>7.8950088619624399</v>
      </c>
      <c r="AK710" s="3" t="str">
        <f t="shared" si="594"/>
        <v>1.41</v>
      </c>
      <c r="AL710" s="3" t="str">
        <f t="shared" si="595"/>
        <v>-</v>
      </c>
      <c r="AM710" s="3">
        <f t="shared" si="596"/>
        <v>163.13999999999999</v>
      </c>
      <c r="AN710" s="3">
        <f t="shared" ca="1" si="597"/>
        <v>73.08985805621306</v>
      </c>
      <c r="AO710" s="3">
        <f t="shared" ca="1" si="598"/>
        <v>7.3686749378316101</v>
      </c>
      <c r="AQ710" s="3" t="str">
        <f t="shared" si="599"/>
        <v>1.41</v>
      </c>
      <c r="AR710" s="3" t="str">
        <f t="shared" si="600"/>
        <v>-</v>
      </c>
      <c r="AS710" s="3">
        <f t="shared" si="601"/>
        <v>163.13999999999999</v>
      </c>
      <c r="AT710" s="3">
        <f t="shared" ca="1" si="602"/>
        <v>73.08985805621306</v>
      </c>
      <c r="AU710" s="3">
        <f t="shared" ca="1" si="603"/>
        <v>6.3160070895699523</v>
      </c>
      <c r="AW710" s="3" t="str">
        <f t="shared" si="604"/>
        <v>1.41</v>
      </c>
      <c r="AX710" s="3" t="str">
        <f t="shared" si="605"/>
        <v>-</v>
      </c>
      <c r="AY710" s="3">
        <f t="shared" si="606"/>
        <v>163.13999999999999</v>
      </c>
      <c r="AZ710" s="3">
        <f t="shared" ca="1" si="607"/>
        <v>73.08985805621306</v>
      </c>
      <c r="BA710" s="3">
        <f t="shared" ca="1" si="608"/>
        <v>5.2633392413082936</v>
      </c>
      <c r="BC710" s="3" t="str">
        <f t="shared" si="609"/>
        <v>1.41</v>
      </c>
      <c r="BD710" s="3" t="str">
        <f t="shared" si="610"/>
        <v>-</v>
      </c>
      <c r="BE710" s="3">
        <f t="shared" si="611"/>
        <v>163.13999999999999</v>
      </c>
      <c r="BF710" s="3">
        <f t="shared" ca="1" si="612"/>
        <v>73.08985805621306</v>
      </c>
      <c r="BG710" s="3">
        <f t="shared" ca="1" si="613"/>
        <v>3.1580035447849761</v>
      </c>
      <c r="BI710" s="3" t="str">
        <f t="shared" si="614"/>
        <v>1.41</v>
      </c>
      <c r="BJ710" s="3" t="str">
        <f t="shared" si="615"/>
        <v>-</v>
      </c>
      <c r="BK710" s="3">
        <f t="shared" si="616"/>
        <v>163.13999999999999</v>
      </c>
      <c r="BL710" s="3">
        <f t="shared" ca="1" si="617"/>
        <v>73.08985805621306</v>
      </c>
      <c r="BM710" s="3">
        <f t="shared" ca="1" si="618"/>
        <v>1.0526678482616587</v>
      </c>
    </row>
    <row r="711" spans="1:65" x14ac:dyDescent="0.3">
      <c r="A711" s="3" t="str">
        <f>'Forward collapse simulation'!B721</f>
        <v>1.41</v>
      </c>
      <c r="B711" s="3" t="str">
        <f>IF('Forward collapse simulation'!C721="","-",'Forward collapse simulation'!C721)</f>
        <v>-</v>
      </c>
      <c r="C711" s="3">
        <f>'Forward collapse simulation'!E721</f>
        <v>162.72999999999999</v>
      </c>
      <c r="D711" s="3">
        <f ca="1">'Forward collapse simulation'!AK721</f>
        <v>67.801185569456109</v>
      </c>
      <c r="E711" s="84">
        <f ca="1">'Forward collapse simulation'!AL721</f>
        <v>7.9538038022133621</v>
      </c>
      <c r="G711" s="3" t="str">
        <f t="shared" si="569"/>
        <v>1.41</v>
      </c>
      <c r="H711" s="3" t="str">
        <f t="shared" si="570"/>
        <v>-</v>
      </c>
      <c r="I711" s="3">
        <f t="shared" si="571"/>
        <v>162.72999999999999</v>
      </c>
      <c r="J711" s="3">
        <f t="shared" ca="1" si="572"/>
        <v>67.801185569456109</v>
      </c>
      <c r="K711" s="3">
        <f t="shared" ca="1" si="573"/>
        <v>7.5561136121026937</v>
      </c>
      <c r="M711" s="3" t="str">
        <f t="shared" si="574"/>
        <v>1.41</v>
      </c>
      <c r="N711" s="3" t="str">
        <f t="shared" si="575"/>
        <v>-</v>
      </c>
      <c r="O711" s="3">
        <f t="shared" si="576"/>
        <v>162.72999999999999</v>
      </c>
      <c r="P711" s="3">
        <f t="shared" ca="1" si="577"/>
        <v>67.801185569456109</v>
      </c>
      <c r="Q711" s="3">
        <f t="shared" ca="1" si="578"/>
        <v>7.1584234219920262</v>
      </c>
      <c r="R711" s="85"/>
      <c r="S711" s="3" t="str">
        <f t="shared" si="579"/>
        <v>1.41</v>
      </c>
      <c r="T711" s="3" t="str">
        <f t="shared" si="580"/>
        <v>-</v>
      </c>
      <c r="U711" s="3">
        <f t="shared" si="581"/>
        <v>162.72999999999999</v>
      </c>
      <c r="V711" s="3">
        <f t="shared" ca="1" si="582"/>
        <v>67.801185569456109</v>
      </c>
      <c r="W711" s="3">
        <f t="shared" ca="1" si="583"/>
        <v>6.7607332318813578</v>
      </c>
      <c r="X711" s="85"/>
      <c r="Y711" s="3" t="str">
        <f t="shared" si="584"/>
        <v>1.41</v>
      </c>
      <c r="Z711" s="3" t="str">
        <f t="shared" si="585"/>
        <v>-</v>
      </c>
      <c r="AA711" s="3">
        <f t="shared" si="586"/>
        <v>162.72999999999999</v>
      </c>
      <c r="AB711" s="3">
        <f t="shared" ca="1" si="587"/>
        <v>67.801185569456109</v>
      </c>
      <c r="AC711" s="3">
        <f t="shared" ca="1" si="588"/>
        <v>6.3630430417706902</v>
      </c>
      <c r="AE711" s="3" t="str">
        <f t="shared" si="589"/>
        <v>1.41</v>
      </c>
      <c r="AF711" s="3" t="str">
        <f t="shared" si="590"/>
        <v>-</v>
      </c>
      <c r="AG711" s="3">
        <f t="shared" si="591"/>
        <v>162.72999999999999</v>
      </c>
      <c r="AH711" s="3">
        <f t="shared" ca="1" si="592"/>
        <v>67.801185569456109</v>
      </c>
      <c r="AI711" s="3">
        <f t="shared" ca="1" si="593"/>
        <v>5.9653528516600218</v>
      </c>
      <c r="AK711" s="3" t="str">
        <f t="shared" si="594"/>
        <v>1.41</v>
      </c>
      <c r="AL711" s="3" t="str">
        <f t="shared" si="595"/>
        <v>-</v>
      </c>
      <c r="AM711" s="3">
        <f t="shared" si="596"/>
        <v>162.72999999999999</v>
      </c>
      <c r="AN711" s="3">
        <f t="shared" ca="1" si="597"/>
        <v>67.801185569456109</v>
      </c>
      <c r="AO711" s="3">
        <f t="shared" ca="1" si="598"/>
        <v>5.5676626615493534</v>
      </c>
      <c r="AQ711" s="3" t="str">
        <f t="shared" si="599"/>
        <v>1.41</v>
      </c>
      <c r="AR711" s="3" t="str">
        <f t="shared" si="600"/>
        <v>-</v>
      </c>
      <c r="AS711" s="3">
        <f t="shared" si="601"/>
        <v>162.72999999999999</v>
      </c>
      <c r="AT711" s="3">
        <f t="shared" ca="1" si="602"/>
        <v>67.801185569456109</v>
      </c>
      <c r="AU711" s="3">
        <f t="shared" ca="1" si="603"/>
        <v>4.7722822813280175</v>
      </c>
      <c r="AW711" s="3" t="str">
        <f t="shared" si="604"/>
        <v>1.41</v>
      </c>
      <c r="AX711" s="3" t="str">
        <f t="shared" si="605"/>
        <v>-</v>
      </c>
      <c r="AY711" s="3">
        <f t="shared" si="606"/>
        <v>162.72999999999999</v>
      </c>
      <c r="AZ711" s="3">
        <f t="shared" ca="1" si="607"/>
        <v>67.801185569456109</v>
      </c>
      <c r="BA711" s="3">
        <f t="shared" ca="1" si="608"/>
        <v>3.9769019011066811</v>
      </c>
      <c r="BC711" s="3" t="str">
        <f t="shared" si="609"/>
        <v>1.41</v>
      </c>
      <c r="BD711" s="3" t="str">
        <f t="shared" si="610"/>
        <v>-</v>
      </c>
      <c r="BE711" s="3">
        <f t="shared" si="611"/>
        <v>162.72999999999999</v>
      </c>
      <c r="BF711" s="3">
        <f t="shared" ca="1" si="612"/>
        <v>67.801185569456109</v>
      </c>
      <c r="BG711" s="3">
        <f t="shared" ca="1" si="613"/>
        <v>2.3861411406640087</v>
      </c>
      <c r="BI711" s="3" t="str">
        <f t="shared" si="614"/>
        <v>1.41</v>
      </c>
      <c r="BJ711" s="3" t="str">
        <f t="shared" si="615"/>
        <v>-</v>
      </c>
      <c r="BK711" s="3">
        <f t="shared" si="616"/>
        <v>162.72999999999999</v>
      </c>
      <c r="BL711" s="3">
        <f t="shared" ca="1" si="617"/>
        <v>67.801185569456109</v>
      </c>
      <c r="BM711" s="3">
        <f t="shared" ca="1" si="618"/>
        <v>0.79538038022133628</v>
      </c>
    </row>
    <row r="712" spans="1:65" x14ac:dyDescent="0.3">
      <c r="A712" s="3" t="str">
        <f>'Forward collapse simulation'!B722</f>
        <v>1.41</v>
      </c>
      <c r="B712" s="3" t="str">
        <f>IF('Forward collapse simulation'!C722="","-",'Forward collapse simulation'!C722)</f>
        <v>-</v>
      </c>
      <c r="C712" s="3">
        <f>'Forward collapse simulation'!E722</f>
        <v>162.51</v>
      </c>
      <c r="D712" s="3">
        <f ca="1">'Forward collapse simulation'!AK722</f>
        <v>61.637974116381244</v>
      </c>
      <c r="E712" s="84">
        <f ca="1">'Forward collapse simulation'!AL722</f>
        <v>5.9329556955799436</v>
      </c>
      <c r="G712" s="3" t="str">
        <f t="shared" si="569"/>
        <v>1.41</v>
      </c>
      <c r="H712" s="3" t="str">
        <f t="shared" si="570"/>
        <v>-</v>
      </c>
      <c r="I712" s="3">
        <f t="shared" si="571"/>
        <v>162.51</v>
      </c>
      <c r="J712" s="3">
        <f t="shared" ca="1" si="572"/>
        <v>61.637974116381244</v>
      </c>
      <c r="K712" s="3">
        <f t="shared" ca="1" si="573"/>
        <v>5.6363079108009462</v>
      </c>
      <c r="M712" s="3" t="str">
        <f t="shared" si="574"/>
        <v>1.41</v>
      </c>
      <c r="N712" s="3" t="str">
        <f t="shared" si="575"/>
        <v>-</v>
      </c>
      <c r="O712" s="3">
        <f t="shared" si="576"/>
        <v>162.51</v>
      </c>
      <c r="P712" s="3">
        <f t="shared" ca="1" si="577"/>
        <v>61.637974116381244</v>
      </c>
      <c r="Q712" s="3">
        <f t="shared" ca="1" si="578"/>
        <v>5.3396601260219496</v>
      </c>
      <c r="R712" s="85"/>
      <c r="S712" s="3" t="str">
        <f t="shared" si="579"/>
        <v>1.41</v>
      </c>
      <c r="T712" s="3" t="str">
        <f t="shared" si="580"/>
        <v>-</v>
      </c>
      <c r="U712" s="3">
        <f t="shared" si="581"/>
        <v>162.51</v>
      </c>
      <c r="V712" s="3">
        <f t="shared" ca="1" si="582"/>
        <v>61.637974116381244</v>
      </c>
      <c r="W712" s="3">
        <f t="shared" ca="1" si="583"/>
        <v>5.0430123412429522</v>
      </c>
      <c r="X712" s="85"/>
      <c r="Y712" s="3" t="str">
        <f t="shared" si="584"/>
        <v>1.41</v>
      </c>
      <c r="Z712" s="3" t="str">
        <f t="shared" si="585"/>
        <v>-</v>
      </c>
      <c r="AA712" s="3">
        <f t="shared" si="586"/>
        <v>162.51</v>
      </c>
      <c r="AB712" s="3">
        <f t="shared" ca="1" si="587"/>
        <v>61.637974116381244</v>
      </c>
      <c r="AC712" s="3">
        <f t="shared" ca="1" si="588"/>
        <v>4.7463645564639547</v>
      </c>
      <c r="AE712" s="3" t="str">
        <f t="shared" si="589"/>
        <v>1.41</v>
      </c>
      <c r="AF712" s="3" t="str">
        <f t="shared" si="590"/>
        <v>-</v>
      </c>
      <c r="AG712" s="3">
        <f t="shared" si="591"/>
        <v>162.51</v>
      </c>
      <c r="AH712" s="3">
        <f t="shared" ca="1" si="592"/>
        <v>61.637974116381244</v>
      </c>
      <c r="AI712" s="3">
        <f t="shared" ca="1" si="593"/>
        <v>4.4497167716849582</v>
      </c>
      <c r="AK712" s="3" t="str">
        <f t="shared" si="594"/>
        <v>1.41</v>
      </c>
      <c r="AL712" s="3" t="str">
        <f t="shared" si="595"/>
        <v>-</v>
      </c>
      <c r="AM712" s="3">
        <f t="shared" si="596"/>
        <v>162.51</v>
      </c>
      <c r="AN712" s="3">
        <f t="shared" ca="1" si="597"/>
        <v>61.637974116381244</v>
      </c>
      <c r="AO712" s="3">
        <f t="shared" ca="1" si="598"/>
        <v>4.1530689869059607</v>
      </c>
      <c r="AQ712" s="3" t="str">
        <f t="shared" si="599"/>
        <v>1.41</v>
      </c>
      <c r="AR712" s="3" t="str">
        <f t="shared" si="600"/>
        <v>-</v>
      </c>
      <c r="AS712" s="3">
        <f t="shared" si="601"/>
        <v>162.51</v>
      </c>
      <c r="AT712" s="3">
        <f t="shared" ca="1" si="602"/>
        <v>61.637974116381244</v>
      </c>
      <c r="AU712" s="3">
        <f t="shared" ca="1" si="603"/>
        <v>3.5597734173479663</v>
      </c>
      <c r="AW712" s="3" t="str">
        <f t="shared" si="604"/>
        <v>1.41</v>
      </c>
      <c r="AX712" s="3" t="str">
        <f t="shared" si="605"/>
        <v>-</v>
      </c>
      <c r="AY712" s="3">
        <f t="shared" si="606"/>
        <v>162.51</v>
      </c>
      <c r="AZ712" s="3">
        <f t="shared" ca="1" si="607"/>
        <v>61.637974116381244</v>
      </c>
      <c r="BA712" s="3">
        <f t="shared" ca="1" si="608"/>
        <v>2.9664778477899718</v>
      </c>
      <c r="BC712" s="3" t="str">
        <f t="shared" si="609"/>
        <v>1.41</v>
      </c>
      <c r="BD712" s="3" t="str">
        <f t="shared" si="610"/>
        <v>-</v>
      </c>
      <c r="BE712" s="3">
        <f t="shared" si="611"/>
        <v>162.51</v>
      </c>
      <c r="BF712" s="3">
        <f t="shared" ca="1" si="612"/>
        <v>61.637974116381244</v>
      </c>
      <c r="BG712" s="3">
        <f t="shared" ca="1" si="613"/>
        <v>1.7798867086739831</v>
      </c>
      <c r="BI712" s="3" t="str">
        <f t="shared" si="614"/>
        <v>1.41</v>
      </c>
      <c r="BJ712" s="3" t="str">
        <f t="shared" si="615"/>
        <v>-</v>
      </c>
      <c r="BK712" s="3">
        <f t="shared" si="616"/>
        <v>162.51</v>
      </c>
      <c r="BL712" s="3">
        <f t="shared" ca="1" si="617"/>
        <v>61.637974116381244</v>
      </c>
      <c r="BM712" s="3">
        <f t="shared" ca="1" si="618"/>
        <v>0.59329556955799434</v>
      </c>
    </row>
    <row r="713" spans="1:65" x14ac:dyDescent="0.3">
      <c r="A713" s="3" t="str">
        <f>'Forward collapse simulation'!B723</f>
        <v>1.41</v>
      </c>
      <c r="B713" s="3" t="str">
        <f>IF('Forward collapse simulation'!C723="","-",'Forward collapse simulation'!C723)</f>
        <v>-</v>
      </c>
      <c r="C713" s="3">
        <f>'Forward collapse simulation'!E723</f>
        <v>161.07</v>
      </c>
      <c r="D713" s="3">
        <f>'Forward collapse simulation'!AK723</f>
        <v>-0.41</v>
      </c>
      <c r="E713" s="84">
        <f>'Forward collapse simulation'!AL723</f>
        <v>2.9409999999999998</v>
      </c>
      <c r="G713" s="3" t="str">
        <f t="shared" si="569"/>
        <v>1.41</v>
      </c>
      <c r="H713" s="3" t="str">
        <f t="shared" si="570"/>
        <v>-</v>
      </c>
      <c r="I713" s="3">
        <f t="shared" si="571"/>
        <v>161.07</v>
      </c>
      <c r="J713" s="3">
        <f t="shared" si="572"/>
        <v>-0.41</v>
      </c>
      <c r="K713" s="3">
        <f t="shared" si="573"/>
        <v>2.7939499999999997</v>
      </c>
      <c r="M713" s="3" t="str">
        <f t="shared" si="574"/>
        <v>1.41</v>
      </c>
      <c r="N713" s="3" t="str">
        <f t="shared" si="575"/>
        <v>-</v>
      </c>
      <c r="O713" s="3">
        <f t="shared" si="576"/>
        <v>161.07</v>
      </c>
      <c r="P713" s="3">
        <f t="shared" si="577"/>
        <v>-0.41</v>
      </c>
      <c r="Q713" s="3">
        <f t="shared" si="578"/>
        <v>2.6469</v>
      </c>
      <c r="R713" s="85"/>
      <c r="S713" s="3" t="str">
        <f t="shared" si="579"/>
        <v>1.41</v>
      </c>
      <c r="T713" s="3" t="str">
        <f t="shared" si="580"/>
        <v>-</v>
      </c>
      <c r="U713" s="3">
        <f t="shared" si="581"/>
        <v>161.07</v>
      </c>
      <c r="V713" s="3">
        <f t="shared" si="582"/>
        <v>-0.41</v>
      </c>
      <c r="W713" s="3">
        <f t="shared" si="583"/>
        <v>2.4998499999999999</v>
      </c>
      <c r="X713" s="85"/>
      <c r="Y713" s="3" t="str">
        <f t="shared" si="584"/>
        <v>1.41</v>
      </c>
      <c r="Z713" s="3" t="str">
        <f t="shared" si="585"/>
        <v>-</v>
      </c>
      <c r="AA713" s="3">
        <f t="shared" si="586"/>
        <v>161.07</v>
      </c>
      <c r="AB713" s="3">
        <f t="shared" si="587"/>
        <v>-0.41</v>
      </c>
      <c r="AC713" s="3">
        <f t="shared" si="588"/>
        <v>2.3527999999999998</v>
      </c>
      <c r="AE713" s="3" t="str">
        <f t="shared" si="589"/>
        <v>1.41</v>
      </c>
      <c r="AF713" s="3" t="str">
        <f t="shared" si="590"/>
        <v>-</v>
      </c>
      <c r="AG713" s="3">
        <f t="shared" si="591"/>
        <v>161.07</v>
      </c>
      <c r="AH713" s="3">
        <f t="shared" si="592"/>
        <v>-0.41</v>
      </c>
      <c r="AI713" s="3">
        <f t="shared" si="593"/>
        <v>2.2057500000000001</v>
      </c>
      <c r="AK713" s="3" t="str">
        <f t="shared" si="594"/>
        <v>1.41</v>
      </c>
      <c r="AL713" s="3" t="str">
        <f t="shared" si="595"/>
        <v>-</v>
      </c>
      <c r="AM713" s="3">
        <f t="shared" si="596"/>
        <v>161.07</v>
      </c>
      <c r="AN713" s="3">
        <f t="shared" si="597"/>
        <v>-0.41</v>
      </c>
      <c r="AO713" s="3">
        <f t="shared" si="598"/>
        <v>2.0587</v>
      </c>
      <c r="AQ713" s="3" t="str">
        <f t="shared" si="599"/>
        <v>1.41</v>
      </c>
      <c r="AR713" s="3" t="str">
        <f t="shared" si="600"/>
        <v>-</v>
      </c>
      <c r="AS713" s="3">
        <f t="shared" si="601"/>
        <v>161.07</v>
      </c>
      <c r="AT713" s="3">
        <f t="shared" si="602"/>
        <v>-0.41</v>
      </c>
      <c r="AU713" s="3">
        <f t="shared" si="603"/>
        <v>1.7645999999999999</v>
      </c>
      <c r="AW713" s="3" t="str">
        <f t="shared" si="604"/>
        <v>1.41</v>
      </c>
      <c r="AX713" s="3" t="str">
        <f t="shared" si="605"/>
        <v>-</v>
      </c>
      <c r="AY713" s="3">
        <f t="shared" si="606"/>
        <v>161.07</v>
      </c>
      <c r="AZ713" s="3">
        <f t="shared" si="607"/>
        <v>-0.41</v>
      </c>
      <c r="BA713" s="3">
        <f t="shared" si="608"/>
        <v>1.4704999999999999</v>
      </c>
      <c r="BC713" s="3" t="str">
        <f t="shared" si="609"/>
        <v>1.41</v>
      </c>
      <c r="BD713" s="3" t="str">
        <f t="shared" si="610"/>
        <v>-</v>
      </c>
      <c r="BE713" s="3">
        <f t="shared" si="611"/>
        <v>161.07</v>
      </c>
      <c r="BF713" s="3">
        <f t="shared" si="612"/>
        <v>-0.41</v>
      </c>
      <c r="BG713" s="3">
        <f t="shared" si="613"/>
        <v>0.88229999999999997</v>
      </c>
      <c r="BI713" s="3" t="str">
        <f t="shared" si="614"/>
        <v>1.41</v>
      </c>
      <c r="BJ713" s="3" t="str">
        <f t="shared" si="615"/>
        <v>-</v>
      </c>
      <c r="BK713" s="3">
        <f t="shared" si="616"/>
        <v>161.07</v>
      </c>
      <c r="BL713" s="3">
        <f t="shared" si="617"/>
        <v>-0.41</v>
      </c>
      <c r="BM713" s="3">
        <f t="shared" si="618"/>
        <v>0.29409999999999997</v>
      </c>
    </row>
    <row r="714" spans="1:65" x14ac:dyDescent="0.3">
      <c r="A714" s="3" t="str">
        <f>'Forward collapse simulation'!B724</f>
        <v>1.41</v>
      </c>
      <c r="B714" s="3" t="str">
        <f>IF('Forward collapse simulation'!C724="","-",'Forward collapse simulation'!C724)</f>
        <v>-</v>
      </c>
      <c r="C714" s="3">
        <f>'Forward collapse simulation'!E724</f>
        <v>161.51</v>
      </c>
      <c r="D714" s="3">
        <f>'Forward collapse simulation'!AK724</f>
        <v>-8.8000000000000007</v>
      </c>
      <c r="E714" s="84">
        <f>'Forward collapse simulation'!AL724</f>
        <v>2.1560000000000001</v>
      </c>
      <c r="G714" s="3" t="str">
        <f t="shared" si="569"/>
        <v>1.41</v>
      </c>
      <c r="H714" s="3" t="str">
        <f t="shared" si="570"/>
        <v>-</v>
      </c>
      <c r="I714" s="3">
        <f t="shared" si="571"/>
        <v>161.51</v>
      </c>
      <c r="J714" s="3">
        <f t="shared" si="572"/>
        <v>-8.8000000000000007</v>
      </c>
      <c r="K714" s="3">
        <f t="shared" si="573"/>
        <v>2.0482</v>
      </c>
      <c r="M714" s="3" t="str">
        <f t="shared" si="574"/>
        <v>1.41</v>
      </c>
      <c r="N714" s="3" t="str">
        <f t="shared" si="575"/>
        <v>-</v>
      </c>
      <c r="O714" s="3">
        <f t="shared" si="576"/>
        <v>161.51</v>
      </c>
      <c r="P714" s="3">
        <f t="shared" si="577"/>
        <v>-8.8000000000000007</v>
      </c>
      <c r="Q714" s="3">
        <f t="shared" si="578"/>
        <v>1.9404000000000001</v>
      </c>
      <c r="R714" s="85"/>
      <c r="S714" s="3" t="str">
        <f t="shared" si="579"/>
        <v>1.41</v>
      </c>
      <c r="T714" s="3" t="str">
        <f t="shared" si="580"/>
        <v>-</v>
      </c>
      <c r="U714" s="3">
        <f t="shared" si="581"/>
        <v>161.51</v>
      </c>
      <c r="V714" s="3">
        <f t="shared" si="582"/>
        <v>-8.8000000000000007</v>
      </c>
      <c r="W714" s="3">
        <f t="shared" si="583"/>
        <v>1.8326</v>
      </c>
      <c r="X714" s="85"/>
      <c r="Y714" s="3" t="str">
        <f t="shared" si="584"/>
        <v>1.41</v>
      </c>
      <c r="Z714" s="3" t="str">
        <f t="shared" si="585"/>
        <v>-</v>
      </c>
      <c r="AA714" s="3">
        <f t="shared" si="586"/>
        <v>161.51</v>
      </c>
      <c r="AB714" s="3">
        <f t="shared" si="587"/>
        <v>-8.8000000000000007</v>
      </c>
      <c r="AC714" s="3">
        <f t="shared" si="588"/>
        <v>1.7248000000000001</v>
      </c>
      <c r="AE714" s="3" t="str">
        <f t="shared" si="589"/>
        <v>1.41</v>
      </c>
      <c r="AF714" s="3" t="str">
        <f t="shared" si="590"/>
        <v>-</v>
      </c>
      <c r="AG714" s="3">
        <f t="shared" si="591"/>
        <v>161.51</v>
      </c>
      <c r="AH714" s="3">
        <f t="shared" si="592"/>
        <v>-8.8000000000000007</v>
      </c>
      <c r="AI714" s="3">
        <f t="shared" si="593"/>
        <v>1.617</v>
      </c>
      <c r="AK714" s="3" t="str">
        <f t="shared" si="594"/>
        <v>1.41</v>
      </c>
      <c r="AL714" s="3" t="str">
        <f t="shared" si="595"/>
        <v>-</v>
      </c>
      <c r="AM714" s="3">
        <f t="shared" si="596"/>
        <v>161.51</v>
      </c>
      <c r="AN714" s="3">
        <f t="shared" si="597"/>
        <v>-8.8000000000000007</v>
      </c>
      <c r="AO714" s="3">
        <f t="shared" si="598"/>
        <v>1.5092000000000001</v>
      </c>
      <c r="AQ714" s="3" t="str">
        <f t="shared" si="599"/>
        <v>1.41</v>
      </c>
      <c r="AR714" s="3" t="str">
        <f t="shared" si="600"/>
        <v>-</v>
      </c>
      <c r="AS714" s="3">
        <f t="shared" si="601"/>
        <v>161.51</v>
      </c>
      <c r="AT714" s="3">
        <f t="shared" si="602"/>
        <v>-8.8000000000000007</v>
      </c>
      <c r="AU714" s="3">
        <f t="shared" si="603"/>
        <v>1.2936000000000001</v>
      </c>
      <c r="AW714" s="3" t="str">
        <f t="shared" si="604"/>
        <v>1.41</v>
      </c>
      <c r="AX714" s="3" t="str">
        <f t="shared" si="605"/>
        <v>-</v>
      </c>
      <c r="AY714" s="3">
        <f t="shared" si="606"/>
        <v>161.51</v>
      </c>
      <c r="AZ714" s="3">
        <f t="shared" si="607"/>
        <v>-8.8000000000000007</v>
      </c>
      <c r="BA714" s="3">
        <f t="shared" si="608"/>
        <v>1.0780000000000001</v>
      </c>
      <c r="BC714" s="3" t="str">
        <f t="shared" si="609"/>
        <v>1.41</v>
      </c>
      <c r="BD714" s="3" t="str">
        <f t="shared" si="610"/>
        <v>-</v>
      </c>
      <c r="BE714" s="3">
        <f t="shared" si="611"/>
        <v>161.51</v>
      </c>
      <c r="BF714" s="3">
        <f t="shared" si="612"/>
        <v>-8.8000000000000007</v>
      </c>
      <c r="BG714" s="3">
        <f t="shared" si="613"/>
        <v>0.64680000000000004</v>
      </c>
      <c r="BI714" s="3" t="str">
        <f t="shared" si="614"/>
        <v>1.41</v>
      </c>
      <c r="BJ714" s="3" t="str">
        <f t="shared" si="615"/>
        <v>-</v>
      </c>
      <c r="BK714" s="3">
        <f t="shared" si="616"/>
        <v>161.51</v>
      </c>
      <c r="BL714" s="3">
        <f t="shared" si="617"/>
        <v>-8.8000000000000007</v>
      </c>
      <c r="BM714" s="3">
        <f t="shared" si="618"/>
        <v>0.21560000000000001</v>
      </c>
    </row>
    <row r="715" spans="1:65" x14ac:dyDescent="0.3">
      <c r="A715" s="3" t="str">
        <f>'Forward collapse simulation'!B725</f>
        <v>1.41</v>
      </c>
      <c r="B715" s="3" t="str">
        <f>IF('Forward collapse simulation'!C725="","-",'Forward collapse simulation'!C725)</f>
        <v>-</v>
      </c>
      <c r="C715" s="3">
        <f>'Forward collapse simulation'!E725</f>
        <v>159.93</v>
      </c>
      <c r="D715" s="3">
        <f>'Forward collapse simulation'!AK725</f>
        <v>-18.82</v>
      </c>
      <c r="E715" s="84">
        <f>'Forward collapse simulation'!AL725</f>
        <v>1.7460000000000002</v>
      </c>
      <c r="G715" s="3" t="str">
        <f t="shared" si="569"/>
        <v>1.41</v>
      </c>
      <c r="H715" s="3" t="str">
        <f t="shared" si="570"/>
        <v>-</v>
      </c>
      <c r="I715" s="3">
        <f t="shared" si="571"/>
        <v>159.93</v>
      </c>
      <c r="J715" s="3">
        <f t="shared" si="572"/>
        <v>-18.82</v>
      </c>
      <c r="K715" s="3">
        <f t="shared" si="573"/>
        <v>1.6587000000000001</v>
      </c>
      <c r="M715" s="3" t="str">
        <f t="shared" si="574"/>
        <v>1.41</v>
      </c>
      <c r="N715" s="3" t="str">
        <f t="shared" si="575"/>
        <v>-</v>
      </c>
      <c r="O715" s="3">
        <f t="shared" si="576"/>
        <v>159.93</v>
      </c>
      <c r="P715" s="3">
        <f t="shared" si="577"/>
        <v>-18.82</v>
      </c>
      <c r="Q715" s="3">
        <f t="shared" si="578"/>
        <v>1.5714000000000001</v>
      </c>
      <c r="R715" s="85"/>
      <c r="S715" s="3" t="str">
        <f t="shared" si="579"/>
        <v>1.41</v>
      </c>
      <c r="T715" s="3" t="str">
        <f t="shared" si="580"/>
        <v>-</v>
      </c>
      <c r="U715" s="3">
        <f t="shared" si="581"/>
        <v>159.93</v>
      </c>
      <c r="V715" s="3">
        <f t="shared" si="582"/>
        <v>-18.82</v>
      </c>
      <c r="W715" s="3">
        <f t="shared" si="583"/>
        <v>1.4841000000000002</v>
      </c>
      <c r="X715" s="85"/>
      <c r="Y715" s="3" t="str">
        <f t="shared" si="584"/>
        <v>1.41</v>
      </c>
      <c r="Z715" s="3" t="str">
        <f t="shared" si="585"/>
        <v>-</v>
      </c>
      <c r="AA715" s="3">
        <f t="shared" si="586"/>
        <v>159.93</v>
      </c>
      <c r="AB715" s="3">
        <f t="shared" si="587"/>
        <v>-18.82</v>
      </c>
      <c r="AC715" s="3">
        <f t="shared" si="588"/>
        <v>1.3968000000000003</v>
      </c>
      <c r="AE715" s="3" t="str">
        <f t="shared" si="589"/>
        <v>1.41</v>
      </c>
      <c r="AF715" s="3" t="str">
        <f t="shared" si="590"/>
        <v>-</v>
      </c>
      <c r="AG715" s="3">
        <f t="shared" si="591"/>
        <v>159.93</v>
      </c>
      <c r="AH715" s="3">
        <f t="shared" si="592"/>
        <v>-18.82</v>
      </c>
      <c r="AI715" s="3">
        <f t="shared" si="593"/>
        <v>1.3095000000000001</v>
      </c>
      <c r="AK715" s="3" t="str">
        <f t="shared" si="594"/>
        <v>1.41</v>
      </c>
      <c r="AL715" s="3" t="str">
        <f t="shared" si="595"/>
        <v>-</v>
      </c>
      <c r="AM715" s="3">
        <f t="shared" si="596"/>
        <v>159.93</v>
      </c>
      <c r="AN715" s="3">
        <f t="shared" si="597"/>
        <v>-18.82</v>
      </c>
      <c r="AO715" s="3">
        <f t="shared" si="598"/>
        <v>1.2222000000000002</v>
      </c>
      <c r="AQ715" s="3" t="str">
        <f t="shared" si="599"/>
        <v>1.41</v>
      </c>
      <c r="AR715" s="3" t="str">
        <f t="shared" si="600"/>
        <v>-</v>
      </c>
      <c r="AS715" s="3">
        <f t="shared" si="601"/>
        <v>159.93</v>
      </c>
      <c r="AT715" s="3">
        <f t="shared" si="602"/>
        <v>-18.82</v>
      </c>
      <c r="AU715" s="3">
        <f t="shared" si="603"/>
        <v>1.0476000000000001</v>
      </c>
      <c r="AW715" s="3" t="str">
        <f t="shared" si="604"/>
        <v>1.41</v>
      </c>
      <c r="AX715" s="3" t="str">
        <f t="shared" si="605"/>
        <v>-</v>
      </c>
      <c r="AY715" s="3">
        <f t="shared" si="606"/>
        <v>159.93</v>
      </c>
      <c r="AZ715" s="3">
        <f t="shared" si="607"/>
        <v>-18.82</v>
      </c>
      <c r="BA715" s="3">
        <f t="shared" si="608"/>
        <v>0.87300000000000011</v>
      </c>
      <c r="BC715" s="3" t="str">
        <f t="shared" si="609"/>
        <v>1.41</v>
      </c>
      <c r="BD715" s="3" t="str">
        <f t="shared" si="610"/>
        <v>-</v>
      </c>
      <c r="BE715" s="3">
        <f t="shared" si="611"/>
        <v>159.93</v>
      </c>
      <c r="BF715" s="3">
        <f t="shared" si="612"/>
        <v>-18.82</v>
      </c>
      <c r="BG715" s="3">
        <f t="shared" si="613"/>
        <v>0.52380000000000004</v>
      </c>
      <c r="BI715" s="3" t="str">
        <f t="shared" si="614"/>
        <v>1.41</v>
      </c>
      <c r="BJ715" s="3" t="str">
        <f t="shared" si="615"/>
        <v>-</v>
      </c>
      <c r="BK715" s="3">
        <f t="shared" si="616"/>
        <v>159.93</v>
      </c>
      <c r="BL715" s="3">
        <f t="shared" si="617"/>
        <v>-18.82</v>
      </c>
      <c r="BM715" s="3">
        <f t="shared" si="618"/>
        <v>0.17460000000000003</v>
      </c>
    </row>
    <row r="716" spans="1:65" x14ac:dyDescent="0.3">
      <c r="A716" s="3" t="str">
        <f>'Forward collapse simulation'!B726</f>
        <v>1.41</v>
      </c>
      <c r="B716" s="3" t="str">
        <f>IF('Forward collapse simulation'!C726="","-",'Forward collapse simulation'!C726)</f>
        <v>-</v>
      </c>
      <c r="C716" s="3">
        <f>'Forward collapse simulation'!E726</f>
        <v>157.51</v>
      </c>
      <c r="D716" s="3">
        <f>'Forward collapse simulation'!AK726</f>
        <v>-32.49</v>
      </c>
      <c r="E716" s="84">
        <f>'Forward collapse simulation'!AL726</f>
        <v>1.329</v>
      </c>
      <c r="G716" s="3" t="str">
        <f t="shared" si="569"/>
        <v>1.41</v>
      </c>
      <c r="H716" s="3" t="str">
        <f t="shared" si="570"/>
        <v>-</v>
      </c>
      <c r="I716" s="3">
        <f t="shared" si="571"/>
        <v>157.51</v>
      </c>
      <c r="J716" s="3">
        <f t="shared" si="572"/>
        <v>-32.49</v>
      </c>
      <c r="K716" s="3">
        <f t="shared" si="573"/>
        <v>1.2625499999999998</v>
      </c>
      <c r="M716" s="3" t="str">
        <f t="shared" si="574"/>
        <v>1.41</v>
      </c>
      <c r="N716" s="3" t="str">
        <f t="shared" si="575"/>
        <v>-</v>
      </c>
      <c r="O716" s="3">
        <f t="shared" si="576"/>
        <v>157.51</v>
      </c>
      <c r="P716" s="3">
        <f t="shared" si="577"/>
        <v>-32.49</v>
      </c>
      <c r="Q716" s="3">
        <f t="shared" si="578"/>
        <v>1.1960999999999999</v>
      </c>
      <c r="R716" s="85"/>
      <c r="S716" s="3" t="str">
        <f t="shared" si="579"/>
        <v>1.41</v>
      </c>
      <c r="T716" s="3" t="str">
        <f t="shared" si="580"/>
        <v>-</v>
      </c>
      <c r="U716" s="3">
        <f t="shared" si="581"/>
        <v>157.51</v>
      </c>
      <c r="V716" s="3">
        <f t="shared" si="582"/>
        <v>-32.49</v>
      </c>
      <c r="W716" s="3">
        <f t="shared" si="583"/>
        <v>1.12965</v>
      </c>
      <c r="X716" s="85"/>
      <c r="Y716" s="3" t="str">
        <f t="shared" si="584"/>
        <v>1.41</v>
      </c>
      <c r="Z716" s="3" t="str">
        <f t="shared" si="585"/>
        <v>-</v>
      </c>
      <c r="AA716" s="3">
        <f t="shared" si="586"/>
        <v>157.51</v>
      </c>
      <c r="AB716" s="3">
        <f t="shared" si="587"/>
        <v>-32.49</v>
      </c>
      <c r="AC716" s="3">
        <f t="shared" si="588"/>
        <v>1.0631999999999999</v>
      </c>
      <c r="AE716" s="3" t="str">
        <f t="shared" si="589"/>
        <v>1.41</v>
      </c>
      <c r="AF716" s="3" t="str">
        <f t="shared" si="590"/>
        <v>-</v>
      </c>
      <c r="AG716" s="3">
        <f t="shared" si="591"/>
        <v>157.51</v>
      </c>
      <c r="AH716" s="3">
        <f t="shared" si="592"/>
        <v>-32.49</v>
      </c>
      <c r="AI716" s="3">
        <f t="shared" si="593"/>
        <v>0.99675000000000002</v>
      </c>
      <c r="AK716" s="3" t="str">
        <f t="shared" si="594"/>
        <v>1.41</v>
      </c>
      <c r="AL716" s="3" t="str">
        <f t="shared" si="595"/>
        <v>-</v>
      </c>
      <c r="AM716" s="3">
        <f t="shared" si="596"/>
        <v>157.51</v>
      </c>
      <c r="AN716" s="3">
        <f t="shared" si="597"/>
        <v>-32.49</v>
      </c>
      <c r="AO716" s="3">
        <f t="shared" si="598"/>
        <v>0.9302999999999999</v>
      </c>
      <c r="AQ716" s="3" t="str">
        <f t="shared" si="599"/>
        <v>1.41</v>
      </c>
      <c r="AR716" s="3" t="str">
        <f t="shared" si="600"/>
        <v>-</v>
      </c>
      <c r="AS716" s="3">
        <f t="shared" si="601"/>
        <v>157.51</v>
      </c>
      <c r="AT716" s="3">
        <f t="shared" si="602"/>
        <v>-32.49</v>
      </c>
      <c r="AU716" s="3">
        <f t="shared" si="603"/>
        <v>0.7974</v>
      </c>
      <c r="AW716" s="3" t="str">
        <f t="shared" si="604"/>
        <v>1.41</v>
      </c>
      <c r="AX716" s="3" t="str">
        <f t="shared" si="605"/>
        <v>-</v>
      </c>
      <c r="AY716" s="3">
        <f t="shared" si="606"/>
        <v>157.51</v>
      </c>
      <c r="AZ716" s="3">
        <f t="shared" si="607"/>
        <v>-32.49</v>
      </c>
      <c r="BA716" s="3">
        <f t="shared" si="608"/>
        <v>0.66449999999999998</v>
      </c>
      <c r="BC716" s="3" t="str">
        <f t="shared" si="609"/>
        <v>1.41</v>
      </c>
      <c r="BD716" s="3" t="str">
        <f t="shared" si="610"/>
        <v>-</v>
      </c>
      <c r="BE716" s="3">
        <f t="shared" si="611"/>
        <v>157.51</v>
      </c>
      <c r="BF716" s="3">
        <f t="shared" si="612"/>
        <v>-32.49</v>
      </c>
      <c r="BG716" s="3">
        <f t="shared" si="613"/>
        <v>0.3987</v>
      </c>
      <c r="BI716" s="3" t="str">
        <f t="shared" si="614"/>
        <v>1.41</v>
      </c>
      <c r="BJ716" s="3" t="str">
        <f t="shared" si="615"/>
        <v>-</v>
      </c>
      <c r="BK716" s="3">
        <f t="shared" si="616"/>
        <v>157.51</v>
      </c>
      <c r="BL716" s="3">
        <f t="shared" si="617"/>
        <v>-32.49</v>
      </c>
      <c r="BM716" s="3">
        <f t="shared" si="618"/>
        <v>0.13289999999999999</v>
      </c>
    </row>
    <row r="717" spans="1:65" x14ac:dyDescent="0.3">
      <c r="A717" s="3" t="str">
        <f>'Forward collapse simulation'!B727</f>
        <v>1.41</v>
      </c>
      <c r="B717" s="3" t="str">
        <f>IF('Forward collapse simulation'!C727="","-",'Forward collapse simulation'!C727)</f>
        <v>-</v>
      </c>
      <c r="C717" s="3">
        <f>'Forward collapse simulation'!E727</f>
        <v>150.63</v>
      </c>
      <c r="D717" s="3">
        <f>'Forward collapse simulation'!AK727</f>
        <v>-58.91</v>
      </c>
      <c r="E717" s="84">
        <f>'Forward collapse simulation'!AL727</f>
        <v>1.169</v>
      </c>
      <c r="G717" s="3" t="str">
        <f t="shared" si="569"/>
        <v>1.41</v>
      </c>
      <c r="H717" s="3" t="str">
        <f t="shared" si="570"/>
        <v>-</v>
      </c>
      <c r="I717" s="3">
        <f t="shared" si="571"/>
        <v>150.63</v>
      </c>
      <c r="J717" s="3">
        <f t="shared" si="572"/>
        <v>-58.91</v>
      </c>
      <c r="K717" s="3">
        <f t="shared" si="573"/>
        <v>1.1105499999999999</v>
      </c>
      <c r="M717" s="3" t="str">
        <f t="shared" si="574"/>
        <v>1.41</v>
      </c>
      <c r="N717" s="3" t="str">
        <f t="shared" si="575"/>
        <v>-</v>
      </c>
      <c r="O717" s="3">
        <f t="shared" si="576"/>
        <v>150.63</v>
      </c>
      <c r="P717" s="3">
        <f t="shared" si="577"/>
        <v>-58.91</v>
      </c>
      <c r="Q717" s="3">
        <f t="shared" si="578"/>
        <v>1.0521</v>
      </c>
      <c r="R717" s="85"/>
      <c r="S717" s="3" t="str">
        <f t="shared" si="579"/>
        <v>1.41</v>
      </c>
      <c r="T717" s="3" t="str">
        <f t="shared" si="580"/>
        <v>-</v>
      </c>
      <c r="U717" s="3">
        <f t="shared" si="581"/>
        <v>150.63</v>
      </c>
      <c r="V717" s="3">
        <f t="shared" si="582"/>
        <v>-58.91</v>
      </c>
      <c r="W717" s="3">
        <f t="shared" si="583"/>
        <v>0.99365000000000003</v>
      </c>
      <c r="X717" s="85"/>
      <c r="Y717" s="3" t="str">
        <f t="shared" si="584"/>
        <v>1.41</v>
      </c>
      <c r="Z717" s="3" t="str">
        <f t="shared" si="585"/>
        <v>-</v>
      </c>
      <c r="AA717" s="3">
        <f t="shared" si="586"/>
        <v>150.63</v>
      </c>
      <c r="AB717" s="3">
        <f t="shared" si="587"/>
        <v>-58.91</v>
      </c>
      <c r="AC717" s="3">
        <f t="shared" si="588"/>
        <v>0.93520000000000003</v>
      </c>
      <c r="AE717" s="3" t="str">
        <f t="shared" si="589"/>
        <v>1.41</v>
      </c>
      <c r="AF717" s="3" t="str">
        <f t="shared" si="590"/>
        <v>-</v>
      </c>
      <c r="AG717" s="3">
        <f t="shared" si="591"/>
        <v>150.63</v>
      </c>
      <c r="AH717" s="3">
        <f t="shared" si="592"/>
        <v>-58.91</v>
      </c>
      <c r="AI717" s="3">
        <f t="shared" si="593"/>
        <v>0.87675000000000003</v>
      </c>
      <c r="AK717" s="3" t="str">
        <f t="shared" si="594"/>
        <v>1.41</v>
      </c>
      <c r="AL717" s="3" t="str">
        <f t="shared" si="595"/>
        <v>-</v>
      </c>
      <c r="AM717" s="3">
        <f t="shared" si="596"/>
        <v>150.63</v>
      </c>
      <c r="AN717" s="3">
        <f t="shared" si="597"/>
        <v>-58.91</v>
      </c>
      <c r="AO717" s="3">
        <f t="shared" si="598"/>
        <v>0.81830000000000003</v>
      </c>
      <c r="AQ717" s="3" t="str">
        <f t="shared" si="599"/>
        <v>1.41</v>
      </c>
      <c r="AR717" s="3" t="str">
        <f t="shared" si="600"/>
        <v>-</v>
      </c>
      <c r="AS717" s="3">
        <f t="shared" si="601"/>
        <v>150.63</v>
      </c>
      <c r="AT717" s="3">
        <f t="shared" si="602"/>
        <v>-58.91</v>
      </c>
      <c r="AU717" s="3">
        <f t="shared" si="603"/>
        <v>0.70140000000000002</v>
      </c>
      <c r="AW717" s="3" t="str">
        <f t="shared" si="604"/>
        <v>1.41</v>
      </c>
      <c r="AX717" s="3" t="str">
        <f t="shared" si="605"/>
        <v>-</v>
      </c>
      <c r="AY717" s="3">
        <f t="shared" si="606"/>
        <v>150.63</v>
      </c>
      <c r="AZ717" s="3">
        <f t="shared" si="607"/>
        <v>-58.91</v>
      </c>
      <c r="BA717" s="3">
        <f t="shared" si="608"/>
        <v>0.58450000000000002</v>
      </c>
      <c r="BC717" s="3" t="str">
        <f t="shared" si="609"/>
        <v>1.41</v>
      </c>
      <c r="BD717" s="3" t="str">
        <f t="shared" si="610"/>
        <v>-</v>
      </c>
      <c r="BE717" s="3">
        <f t="shared" si="611"/>
        <v>150.63</v>
      </c>
      <c r="BF717" s="3">
        <f t="shared" si="612"/>
        <v>-58.91</v>
      </c>
      <c r="BG717" s="3">
        <f t="shared" si="613"/>
        <v>0.35070000000000001</v>
      </c>
      <c r="BI717" s="3" t="str">
        <f t="shared" si="614"/>
        <v>1.41</v>
      </c>
      <c r="BJ717" s="3" t="str">
        <f t="shared" si="615"/>
        <v>-</v>
      </c>
      <c r="BK717" s="3">
        <f t="shared" si="616"/>
        <v>150.63</v>
      </c>
      <c r="BL717" s="3">
        <f t="shared" si="617"/>
        <v>-58.91</v>
      </c>
      <c r="BM717" s="3">
        <f t="shared" si="618"/>
        <v>0.1169</v>
      </c>
    </row>
    <row r="718" spans="1:65" x14ac:dyDescent="0.3">
      <c r="A718" s="3" t="str">
        <f>'Forward collapse simulation'!B728</f>
        <v>1.41</v>
      </c>
      <c r="B718" s="3" t="str">
        <f>IF('Forward collapse simulation'!C728="","-",'Forward collapse simulation'!C728)</f>
        <v>-</v>
      </c>
      <c r="C718" s="3">
        <f>'Forward collapse simulation'!E728</f>
        <v>141.96</v>
      </c>
      <c r="D718" s="3">
        <f>'Forward collapse simulation'!AK728</f>
        <v>-74.42</v>
      </c>
      <c r="E718" s="84">
        <f>'Forward collapse simulation'!AL728</f>
        <v>1.1299999999999999</v>
      </c>
      <c r="G718" s="3" t="str">
        <f t="shared" si="569"/>
        <v>1.41</v>
      </c>
      <c r="H718" s="3" t="str">
        <f t="shared" si="570"/>
        <v>-</v>
      </c>
      <c r="I718" s="3">
        <f t="shared" si="571"/>
        <v>141.96</v>
      </c>
      <c r="J718" s="3">
        <f t="shared" si="572"/>
        <v>-74.42</v>
      </c>
      <c r="K718" s="3">
        <f t="shared" si="573"/>
        <v>1.0734999999999999</v>
      </c>
      <c r="M718" s="3" t="str">
        <f t="shared" si="574"/>
        <v>1.41</v>
      </c>
      <c r="N718" s="3" t="str">
        <f t="shared" si="575"/>
        <v>-</v>
      </c>
      <c r="O718" s="3">
        <f t="shared" si="576"/>
        <v>141.96</v>
      </c>
      <c r="P718" s="3">
        <f t="shared" si="577"/>
        <v>-74.42</v>
      </c>
      <c r="Q718" s="3">
        <f t="shared" si="578"/>
        <v>1.0169999999999999</v>
      </c>
      <c r="R718" s="85"/>
      <c r="S718" s="3" t="str">
        <f t="shared" si="579"/>
        <v>1.41</v>
      </c>
      <c r="T718" s="3" t="str">
        <f t="shared" si="580"/>
        <v>-</v>
      </c>
      <c r="U718" s="3">
        <f t="shared" si="581"/>
        <v>141.96</v>
      </c>
      <c r="V718" s="3">
        <f t="shared" si="582"/>
        <v>-74.42</v>
      </c>
      <c r="W718" s="3">
        <f t="shared" si="583"/>
        <v>0.96049999999999991</v>
      </c>
      <c r="X718" s="85"/>
      <c r="Y718" s="3" t="str">
        <f t="shared" si="584"/>
        <v>1.41</v>
      </c>
      <c r="Z718" s="3" t="str">
        <f t="shared" si="585"/>
        <v>-</v>
      </c>
      <c r="AA718" s="3">
        <f t="shared" si="586"/>
        <v>141.96</v>
      </c>
      <c r="AB718" s="3">
        <f t="shared" si="587"/>
        <v>-74.42</v>
      </c>
      <c r="AC718" s="3">
        <f t="shared" si="588"/>
        <v>0.90399999999999991</v>
      </c>
      <c r="AE718" s="3" t="str">
        <f t="shared" si="589"/>
        <v>1.41</v>
      </c>
      <c r="AF718" s="3" t="str">
        <f t="shared" si="590"/>
        <v>-</v>
      </c>
      <c r="AG718" s="3">
        <f t="shared" si="591"/>
        <v>141.96</v>
      </c>
      <c r="AH718" s="3">
        <f t="shared" si="592"/>
        <v>-74.42</v>
      </c>
      <c r="AI718" s="3">
        <f t="shared" si="593"/>
        <v>0.84749999999999992</v>
      </c>
      <c r="AK718" s="3" t="str">
        <f t="shared" si="594"/>
        <v>1.41</v>
      </c>
      <c r="AL718" s="3" t="str">
        <f t="shared" si="595"/>
        <v>-</v>
      </c>
      <c r="AM718" s="3">
        <f t="shared" si="596"/>
        <v>141.96</v>
      </c>
      <c r="AN718" s="3">
        <f t="shared" si="597"/>
        <v>-74.42</v>
      </c>
      <c r="AO718" s="3">
        <f t="shared" si="598"/>
        <v>0.79099999999999993</v>
      </c>
      <c r="AQ718" s="3" t="str">
        <f t="shared" si="599"/>
        <v>1.41</v>
      </c>
      <c r="AR718" s="3" t="str">
        <f t="shared" si="600"/>
        <v>-</v>
      </c>
      <c r="AS718" s="3">
        <f t="shared" si="601"/>
        <v>141.96</v>
      </c>
      <c r="AT718" s="3">
        <f t="shared" si="602"/>
        <v>-74.42</v>
      </c>
      <c r="AU718" s="3">
        <f t="shared" si="603"/>
        <v>0.67799999999999994</v>
      </c>
      <c r="AW718" s="3" t="str">
        <f t="shared" si="604"/>
        <v>1.41</v>
      </c>
      <c r="AX718" s="3" t="str">
        <f t="shared" si="605"/>
        <v>-</v>
      </c>
      <c r="AY718" s="3">
        <f t="shared" si="606"/>
        <v>141.96</v>
      </c>
      <c r="AZ718" s="3">
        <f t="shared" si="607"/>
        <v>-74.42</v>
      </c>
      <c r="BA718" s="3">
        <f t="shared" si="608"/>
        <v>0.56499999999999995</v>
      </c>
      <c r="BC718" s="3" t="str">
        <f t="shared" si="609"/>
        <v>1.41</v>
      </c>
      <c r="BD718" s="3" t="str">
        <f t="shared" si="610"/>
        <v>-</v>
      </c>
      <c r="BE718" s="3">
        <f t="shared" si="611"/>
        <v>141.96</v>
      </c>
      <c r="BF718" s="3">
        <f t="shared" si="612"/>
        <v>-74.42</v>
      </c>
      <c r="BG718" s="3">
        <f t="shared" si="613"/>
        <v>0.33899999999999997</v>
      </c>
      <c r="BI718" s="3" t="str">
        <f t="shared" si="614"/>
        <v>1.41</v>
      </c>
      <c r="BJ718" s="3" t="str">
        <f t="shared" si="615"/>
        <v>-</v>
      </c>
      <c r="BK718" s="3">
        <f t="shared" si="616"/>
        <v>141.96</v>
      </c>
      <c r="BL718" s="3">
        <f t="shared" si="617"/>
        <v>-74.42</v>
      </c>
      <c r="BM718" s="3">
        <f t="shared" si="618"/>
        <v>0.11299999999999999</v>
      </c>
    </row>
    <row r="719" spans="1:65" x14ac:dyDescent="0.3">
      <c r="A719" s="3" t="str">
        <f>'Forward collapse simulation'!B729</f>
        <v>1.41</v>
      </c>
      <c r="B719" s="3" t="str">
        <f>IF('Forward collapse simulation'!C729="","-",'Forward collapse simulation'!C729)</f>
        <v>1.42</v>
      </c>
      <c r="C719" s="3">
        <f>'Forward collapse simulation'!E729</f>
        <v>89.7</v>
      </c>
      <c r="D719" s="3">
        <f>'Forward collapse simulation'!AK729</f>
        <v>-3.5</v>
      </c>
      <c r="E719" s="84">
        <f>'Forward collapse simulation'!AL729</f>
        <v>7.0679999999999996</v>
      </c>
      <c r="G719" s="3" t="str">
        <f t="shared" si="569"/>
        <v>1.41</v>
      </c>
      <c r="H719" s="3" t="str">
        <f t="shared" si="570"/>
        <v>1.42</v>
      </c>
      <c r="I719" s="3">
        <f t="shared" si="571"/>
        <v>89.7</v>
      </c>
      <c r="J719" s="3">
        <f t="shared" si="572"/>
        <v>-3.5</v>
      </c>
      <c r="K719" s="3">
        <f t="shared" si="573"/>
        <v>7.0679999999999996</v>
      </c>
      <c r="M719" s="3" t="str">
        <f t="shared" si="574"/>
        <v>1.41</v>
      </c>
      <c r="N719" s="3" t="str">
        <f t="shared" si="575"/>
        <v>1.42</v>
      </c>
      <c r="O719" s="3">
        <f t="shared" si="576"/>
        <v>89.7</v>
      </c>
      <c r="P719" s="3">
        <f t="shared" si="577"/>
        <v>-3.5</v>
      </c>
      <c r="Q719" s="3">
        <f t="shared" si="578"/>
        <v>7.0679999999999996</v>
      </c>
      <c r="R719" s="85"/>
      <c r="S719" s="3" t="str">
        <f t="shared" si="579"/>
        <v>1.41</v>
      </c>
      <c r="T719" s="3" t="str">
        <f t="shared" si="580"/>
        <v>1.42</v>
      </c>
      <c r="U719" s="3">
        <f t="shared" si="581"/>
        <v>89.7</v>
      </c>
      <c r="V719" s="3">
        <f t="shared" si="582"/>
        <v>-3.5</v>
      </c>
      <c r="W719" s="3">
        <f t="shared" si="583"/>
        <v>7.0679999999999996</v>
      </c>
      <c r="X719" s="85"/>
      <c r="Y719" s="3" t="str">
        <f t="shared" si="584"/>
        <v>1.41</v>
      </c>
      <c r="Z719" s="3" t="str">
        <f t="shared" si="585"/>
        <v>1.42</v>
      </c>
      <c r="AA719" s="3">
        <f t="shared" si="586"/>
        <v>89.7</v>
      </c>
      <c r="AB719" s="3">
        <f t="shared" si="587"/>
        <v>-3.5</v>
      </c>
      <c r="AC719" s="3">
        <f t="shared" si="588"/>
        <v>7.0679999999999996</v>
      </c>
      <c r="AE719" s="3" t="str">
        <f t="shared" si="589"/>
        <v>1.41</v>
      </c>
      <c r="AF719" s="3" t="str">
        <f t="shared" si="590"/>
        <v>1.42</v>
      </c>
      <c r="AG719" s="3">
        <f t="shared" si="591"/>
        <v>89.7</v>
      </c>
      <c r="AH719" s="3">
        <f t="shared" si="592"/>
        <v>-3.5</v>
      </c>
      <c r="AI719" s="3">
        <f t="shared" si="593"/>
        <v>7.0679999999999996</v>
      </c>
      <c r="AK719" s="3" t="str">
        <f t="shared" si="594"/>
        <v>1.41</v>
      </c>
      <c r="AL719" s="3" t="str">
        <f t="shared" si="595"/>
        <v>1.42</v>
      </c>
      <c r="AM719" s="3">
        <f t="shared" si="596"/>
        <v>89.7</v>
      </c>
      <c r="AN719" s="3">
        <f t="shared" si="597"/>
        <v>-3.5</v>
      </c>
      <c r="AO719" s="3">
        <f t="shared" si="598"/>
        <v>7.0679999999999996</v>
      </c>
      <c r="AQ719" s="3" t="str">
        <f t="shared" si="599"/>
        <v>1.41</v>
      </c>
      <c r="AR719" s="3" t="str">
        <f t="shared" si="600"/>
        <v>1.42</v>
      </c>
      <c r="AS719" s="3">
        <f t="shared" si="601"/>
        <v>89.7</v>
      </c>
      <c r="AT719" s="3">
        <f t="shared" si="602"/>
        <v>-3.5</v>
      </c>
      <c r="AU719" s="3">
        <f t="shared" si="603"/>
        <v>7.0679999999999996</v>
      </c>
      <c r="AW719" s="3" t="str">
        <f t="shared" si="604"/>
        <v>1.41</v>
      </c>
      <c r="AX719" s="3" t="str">
        <f t="shared" si="605"/>
        <v>1.42</v>
      </c>
      <c r="AY719" s="3">
        <f t="shared" si="606"/>
        <v>89.7</v>
      </c>
      <c r="AZ719" s="3">
        <f t="shared" si="607"/>
        <v>-3.5</v>
      </c>
      <c r="BA719" s="3">
        <f t="shared" si="608"/>
        <v>7.0679999999999996</v>
      </c>
      <c r="BC719" s="3" t="str">
        <f t="shared" si="609"/>
        <v>1.41</v>
      </c>
      <c r="BD719" s="3" t="str">
        <f t="shared" si="610"/>
        <v>1.42</v>
      </c>
      <c r="BE719" s="3">
        <f t="shared" si="611"/>
        <v>89.7</v>
      </c>
      <c r="BF719" s="3">
        <f t="shared" si="612"/>
        <v>-3.5</v>
      </c>
      <c r="BG719" s="3">
        <f t="shared" si="613"/>
        <v>7.0679999999999996</v>
      </c>
      <c r="BI719" s="3" t="str">
        <f t="shared" si="614"/>
        <v>1.41</v>
      </c>
      <c r="BJ719" s="3" t="str">
        <f t="shared" si="615"/>
        <v>1.42</v>
      </c>
      <c r="BK719" s="3">
        <f t="shared" si="616"/>
        <v>89.7</v>
      </c>
      <c r="BL719" s="3">
        <f t="shared" si="617"/>
        <v>-3.5</v>
      </c>
      <c r="BM719" s="3">
        <f t="shared" si="618"/>
        <v>7.0679999999999996</v>
      </c>
    </row>
    <row r="720" spans="1:65" x14ac:dyDescent="0.3">
      <c r="A720" s="3" t="str">
        <f>'Forward collapse simulation'!B730</f>
        <v>1.42</v>
      </c>
      <c r="B720" s="3" t="str">
        <f>IF('Forward collapse simulation'!C730="","-",'Forward collapse simulation'!C730)</f>
        <v>-</v>
      </c>
      <c r="C720" s="3">
        <f>'Forward collapse simulation'!E730</f>
        <v>36.869999999999997</v>
      </c>
      <c r="D720" s="3">
        <f>'Forward collapse simulation'!AK730</f>
        <v>-84.04</v>
      </c>
      <c r="E720" s="84">
        <f>'Forward collapse simulation'!AL730</f>
        <v>1.0109999999999999</v>
      </c>
      <c r="G720" s="3" t="str">
        <f t="shared" si="569"/>
        <v>1.42</v>
      </c>
      <c r="H720" s="3" t="str">
        <f t="shared" si="570"/>
        <v>-</v>
      </c>
      <c r="I720" s="3">
        <f t="shared" si="571"/>
        <v>36.869999999999997</v>
      </c>
      <c r="J720" s="3">
        <f t="shared" si="572"/>
        <v>-84.04</v>
      </c>
      <c r="K720" s="3">
        <f t="shared" si="573"/>
        <v>0.9604499999999998</v>
      </c>
      <c r="M720" s="3" t="str">
        <f t="shared" si="574"/>
        <v>1.42</v>
      </c>
      <c r="N720" s="3" t="str">
        <f t="shared" si="575"/>
        <v>-</v>
      </c>
      <c r="O720" s="3">
        <f t="shared" si="576"/>
        <v>36.869999999999997</v>
      </c>
      <c r="P720" s="3">
        <f t="shared" si="577"/>
        <v>-84.04</v>
      </c>
      <c r="Q720" s="3">
        <f t="shared" si="578"/>
        <v>0.90989999999999993</v>
      </c>
      <c r="R720" s="85"/>
      <c r="S720" s="3" t="str">
        <f t="shared" si="579"/>
        <v>1.42</v>
      </c>
      <c r="T720" s="3" t="str">
        <f t="shared" si="580"/>
        <v>-</v>
      </c>
      <c r="U720" s="3">
        <f t="shared" si="581"/>
        <v>36.869999999999997</v>
      </c>
      <c r="V720" s="3">
        <f t="shared" si="582"/>
        <v>-84.04</v>
      </c>
      <c r="W720" s="3">
        <f t="shared" si="583"/>
        <v>0.85934999999999984</v>
      </c>
      <c r="X720" s="85"/>
      <c r="Y720" s="3" t="str">
        <f t="shared" si="584"/>
        <v>1.42</v>
      </c>
      <c r="Z720" s="3" t="str">
        <f t="shared" si="585"/>
        <v>-</v>
      </c>
      <c r="AA720" s="3">
        <f t="shared" si="586"/>
        <v>36.869999999999997</v>
      </c>
      <c r="AB720" s="3">
        <f t="shared" si="587"/>
        <v>-84.04</v>
      </c>
      <c r="AC720" s="3">
        <f t="shared" si="588"/>
        <v>0.80879999999999996</v>
      </c>
      <c r="AE720" s="3" t="str">
        <f t="shared" si="589"/>
        <v>1.42</v>
      </c>
      <c r="AF720" s="3" t="str">
        <f t="shared" si="590"/>
        <v>-</v>
      </c>
      <c r="AG720" s="3">
        <f t="shared" si="591"/>
        <v>36.869999999999997</v>
      </c>
      <c r="AH720" s="3">
        <f t="shared" si="592"/>
        <v>-84.04</v>
      </c>
      <c r="AI720" s="3">
        <f t="shared" si="593"/>
        <v>0.75824999999999987</v>
      </c>
      <c r="AK720" s="3" t="str">
        <f t="shared" si="594"/>
        <v>1.42</v>
      </c>
      <c r="AL720" s="3" t="str">
        <f t="shared" si="595"/>
        <v>-</v>
      </c>
      <c r="AM720" s="3">
        <f t="shared" si="596"/>
        <v>36.869999999999997</v>
      </c>
      <c r="AN720" s="3">
        <f t="shared" si="597"/>
        <v>-84.04</v>
      </c>
      <c r="AO720" s="3">
        <f t="shared" si="598"/>
        <v>0.70769999999999988</v>
      </c>
      <c r="AQ720" s="3" t="str">
        <f t="shared" si="599"/>
        <v>1.42</v>
      </c>
      <c r="AR720" s="3" t="str">
        <f t="shared" si="600"/>
        <v>-</v>
      </c>
      <c r="AS720" s="3">
        <f t="shared" si="601"/>
        <v>36.869999999999997</v>
      </c>
      <c r="AT720" s="3">
        <f t="shared" si="602"/>
        <v>-84.04</v>
      </c>
      <c r="AU720" s="3">
        <f t="shared" si="603"/>
        <v>0.60659999999999992</v>
      </c>
      <c r="AW720" s="3" t="str">
        <f t="shared" si="604"/>
        <v>1.42</v>
      </c>
      <c r="AX720" s="3" t="str">
        <f t="shared" si="605"/>
        <v>-</v>
      </c>
      <c r="AY720" s="3">
        <f t="shared" si="606"/>
        <v>36.869999999999997</v>
      </c>
      <c r="AZ720" s="3">
        <f t="shared" si="607"/>
        <v>-84.04</v>
      </c>
      <c r="BA720" s="3">
        <f t="shared" si="608"/>
        <v>0.50549999999999995</v>
      </c>
      <c r="BC720" s="3" t="str">
        <f t="shared" si="609"/>
        <v>1.42</v>
      </c>
      <c r="BD720" s="3" t="str">
        <f t="shared" si="610"/>
        <v>-</v>
      </c>
      <c r="BE720" s="3">
        <f t="shared" si="611"/>
        <v>36.869999999999997</v>
      </c>
      <c r="BF720" s="3">
        <f t="shared" si="612"/>
        <v>-84.04</v>
      </c>
      <c r="BG720" s="3">
        <f t="shared" si="613"/>
        <v>0.30329999999999996</v>
      </c>
      <c r="BI720" s="3" t="str">
        <f t="shared" si="614"/>
        <v>1.42</v>
      </c>
      <c r="BJ720" s="3" t="str">
        <f t="shared" si="615"/>
        <v>-</v>
      </c>
      <c r="BK720" s="3">
        <f t="shared" si="616"/>
        <v>36.869999999999997</v>
      </c>
      <c r="BL720" s="3">
        <f t="shared" si="617"/>
        <v>-84.04</v>
      </c>
      <c r="BM720" s="3">
        <f t="shared" si="618"/>
        <v>0.1011</v>
      </c>
    </row>
    <row r="721" spans="1:65" x14ac:dyDescent="0.3">
      <c r="A721" s="3" t="str">
        <f>'Forward collapse simulation'!B731</f>
        <v>1.42</v>
      </c>
      <c r="B721" s="3" t="str">
        <f>IF('Forward collapse simulation'!C731="","-",'Forward collapse simulation'!C731)</f>
        <v>-</v>
      </c>
      <c r="C721" s="3">
        <f>'Forward collapse simulation'!E731</f>
        <v>330.72</v>
      </c>
      <c r="D721" s="3">
        <f>'Forward collapse simulation'!AK731</f>
        <v>-55.18</v>
      </c>
      <c r="E721" s="84">
        <f>'Forward collapse simulation'!AL731</f>
        <v>1.1890000000000001</v>
      </c>
      <c r="G721" s="3" t="str">
        <f t="shared" si="569"/>
        <v>1.42</v>
      </c>
      <c r="H721" s="3" t="str">
        <f t="shared" si="570"/>
        <v>-</v>
      </c>
      <c r="I721" s="3">
        <f t="shared" si="571"/>
        <v>330.72</v>
      </c>
      <c r="J721" s="3">
        <f t="shared" si="572"/>
        <v>-55.18</v>
      </c>
      <c r="K721" s="3">
        <f t="shared" si="573"/>
        <v>1.1295500000000001</v>
      </c>
      <c r="M721" s="3" t="str">
        <f t="shared" si="574"/>
        <v>1.42</v>
      </c>
      <c r="N721" s="3" t="str">
        <f t="shared" si="575"/>
        <v>-</v>
      </c>
      <c r="O721" s="3">
        <f t="shared" si="576"/>
        <v>330.72</v>
      </c>
      <c r="P721" s="3">
        <f t="shared" si="577"/>
        <v>-55.18</v>
      </c>
      <c r="Q721" s="3">
        <f t="shared" si="578"/>
        <v>1.0701000000000001</v>
      </c>
      <c r="R721" s="85"/>
      <c r="S721" s="3" t="str">
        <f t="shared" si="579"/>
        <v>1.42</v>
      </c>
      <c r="T721" s="3" t="str">
        <f t="shared" si="580"/>
        <v>-</v>
      </c>
      <c r="U721" s="3">
        <f t="shared" si="581"/>
        <v>330.72</v>
      </c>
      <c r="V721" s="3">
        <f t="shared" si="582"/>
        <v>-55.18</v>
      </c>
      <c r="W721" s="3">
        <f t="shared" si="583"/>
        <v>1.01065</v>
      </c>
      <c r="X721" s="85"/>
      <c r="Y721" s="3" t="str">
        <f t="shared" si="584"/>
        <v>1.42</v>
      </c>
      <c r="Z721" s="3" t="str">
        <f t="shared" si="585"/>
        <v>-</v>
      </c>
      <c r="AA721" s="3">
        <f t="shared" si="586"/>
        <v>330.72</v>
      </c>
      <c r="AB721" s="3">
        <f t="shared" si="587"/>
        <v>-55.18</v>
      </c>
      <c r="AC721" s="3">
        <f t="shared" si="588"/>
        <v>0.95120000000000005</v>
      </c>
      <c r="AE721" s="3" t="str">
        <f t="shared" si="589"/>
        <v>1.42</v>
      </c>
      <c r="AF721" s="3" t="str">
        <f t="shared" si="590"/>
        <v>-</v>
      </c>
      <c r="AG721" s="3">
        <f t="shared" si="591"/>
        <v>330.72</v>
      </c>
      <c r="AH721" s="3">
        <f t="shared" si="592"/>
        <v>-55.18</v>
      </c>
      <c r="AI721" s="3">
        <f t="shared" si="593"/>
        <v>0.89175000000000004</v>
      </c>
      <c r="AK721" s="3" t="str">
        <f t="shared" si="594"/>
        <v>1.42</v>
      </c>
      <c r="AL721" s="3" t="str">
        <f t="shared" si="595"/>
        <v>-</v>
      </c>
      <c r="AM721" s="3">
        <f t="shared" si="596"/>
        <v>330.72</v>
      </c>
      <c r="AN721" s="3">
        <f t="shared" si="597"/>
        <v>-55.18</v>
      </c>
      <c r="AO721" s="3">
        <f t="shared" si="598"/>
        <v>0.83230000000000004</v>
      </c>
      <c r="AQ721" s="3" t="str">
        <f t="shared" si="599"/>
        <v>1.42</v>
      </c>
      <c r="AR721" s="3" t="str">
        <f t="shared" si="600"/>
        <v>-</v>
      </c>
      <c r="AS721" s="3">
        <f t="shared" si="601"/>
        <v>330.72</v>
      </c>
      <c r="AT721" s="3">
        <f t="shared" si="602"/>
        <v>-55.18</v>
      </c>
      <c r="AU721" s="3">
        <f t="shared" si="603"/>
        <v>0.71340000000000003</v>
      </c>
      <c r="AW721" s="3" t="str">
        <f t="shared" si="604"/>
        <v>1.42</v>
      </c>
      <c r="AX721" s="3" t="str">
        <f t="shared" si="605"/>
        <v>-</v>
      </c>
      <c r="AY721" s="3">
        <f t="shared" si="606"/>
        <v>330.72</v>
      </c>
      <c r="AZ721" s="3">
        <f t="shared" si="607"/>
        <v>-55.18</v>
      </c>
      <c r="BA721" s="3">
        <f t="shared" si="608"/>
        <v>0.59450000000000003</v>
      </c>
      <c r="BC721" s="3" t="str">
        <f t="shared" si="609"/>
        <v>1.42</v>
      </c>
      <c r="BD721" s="3" t="str">
        <f t="shared" si="610"/>
        <v>-</v>
      </c>
      <c r="BE721" s="3">
        <f t="shared" si="611"/>
        <v>330.72</v>
      </c>
      <c r="BF721" s="3">
        <f t="shared" si="612"/>
        <v>-55.18</v>
      </c>
      <c r="BG721" s="3">
        <f t="shared" si="613"/>
        <v>0.35670000000000002</v>
      </c>
      <c r="BI721" s="3" t="str">
        <f t="shared" si="614"/>
        <v>1.42</v>
      </c>
      <c r="BJ721" s="3" t="str">
        <f t="shared" si="615"/>
        <v>-</v>
      </c>
      <c r="BK721" s="3">
        <f t="shared" si="616"/>
        <v>330.72</v>
      </c>
      <c r="BL721" s="3">
        <f t="shared" si="617"/>
        <v>-55.18</v>
      </c>
      <c r="BM721" s="3">
        <f t="shared" si="618"/>
        <v>0.11890000000000001</v>
      </c>
    </row>
    <row r="722" spans="1:65" x14ac:dyDescent="0.3">
      <c r="A722" s="3" t="str">
        <f>'Forward collapse simulation'!B732</f>
        <v>1.42</v>
      </c>
      <c r="B722" s="3" t="str">
        <f>IF('Forward collapse simulation'!C732="","-",'Forward collapse simulation'!C732)</f>
        <v>-</v>
      </c>
      <c r="C722" s="3">
        <f>'Forward collapse simulation'!E732</f>
        <v>325.94</v>
      </c>
      <c r="D722" s="3">
        <f>'Forward collapse simulation'!AK732</f>
        <v>-40.25</v>
      </c>
      <c r="E722" s="84">
        <f>'Forward collapse simulation'!AL732</f>
        <v>1.7329999999999999</v>
      </c>
      <c r="G722" s="3" t="str">
        <f t="shared" si="569"/>
        <v>1.42</v>
      </c>
      <c r="H722" s="3" t="str">
        <f t="shared" si="570"/>
        <v>-</v>
      </c>
      <c r="I722" s="3">
        <f t="shared" si="571"/>
        <v>325.94</v>
      </c>
      <c r="J722" s="3">
        <f t="shared" si="572"/>
        <v>-40.25</v>
      </c>
      <c r="K722" s="3">
        <f t="shared" si="573"/>
        <v>1.6463499999999998</v>
      </c>
      <c r="M722" s="3" t="str">
        <f t="shared" si="574"/>
        <v>1.42</v>
      </c>
      <c r="N722" s="3" t="str">
        <f t="shared" si="575"/>
        <v>-</v>
      </c>
      <c r="O722" s="3">
        <f t="shared" si="576"/>
        <v>325.94</v>
      </c>
      <c r="P722" s="3">
        <f t="shared" si="577"/>
        <v>-40.25</v>
      </c>
      <c r="Q722" s="3">
        <f t="shared" si="578"/>
        <v>1.5596999999999999</v>
      </c>
      <c r="R722" s="85"/>
      <c r="S722" s="3" t="str">
        <f t="shared" si="579"/>
        <v>1.42</v>
      </c>
      <c r="T722" s="3" t="str">
        <f t="shared" si="580"/>
        <v>-</v>
      </c>
      <c r="U722" s="3">
        <f t="shared" si="581"/>
        <v>325.94</v>
      </c>
      <c r="V722" s="3">
        <f t="shared" si="582"/>
        <v>-40.25</v>
      </c>
      <c r="W722" s="3">
        <f t="shared" si="583"/>
        <v>1.4730499999999997</v>
      </c>
      <c r="X722" s="85"/>
      <c r="Y722" s="3" t="str">
        <f t="shared" si="584"/>
        <v>1.42</v>
      </c>
      <c r="Z722" s="3" t="str">
        <f t="shared" si="585"/>
        <v>-</v>
      </c>
      <c r="AA722" s="3">
        <f t="shared" si="586"/>
        <v>325.94</v>
      </c>
      <c r="AB722" s="3">
        <f t="shared" si="587"/>
        <v>-40.25</v>
      </c>
      <c r="AC722" s="3">
        <f t="shared" si="588"/>
        <v>1.3864000000000001</v>
      </c>
      <c r="AE722" s="3" t="str">
        <f t="shared" si="589"/>
        <v>1.42</v>
      </c>
      <c r="AF722" s="3" t="str">
        <f t="shared" si="590"/>
        <v>-</v>
      </c>
      <c r="AG722" s="3">
        <f t="shared" si="591"/>
        <v>325.94</v>
      </c>
      <c r="AH722" s="3">
        <f t="shared" si="592"/>
        <v>-40.25</v>
      </c>
      <c r="AI722" s="3">
        <f t="shared" si="593"/>
        <v>1.29975</v>
      </c>
      <c r="AK722" s="3" t="str">
        <f t="shared" si="594"/>
        <v>1.42</v>
      </c>
      <c r="AL722" s="3" t="str">
        <f t="shared" si="595"/>
        <v>-</v>
      </c>
      <c r="AM722" s="3">
        <f t="shared" si="596"/>
        <v>325.94</v>
      </c>
      <c r="AN722" s="3">
        <f t="shared" si="597"/>
        <v>-40.25</v>
      </c>
      <c r="AO722" s="3">
        <f t="shared" si="598"/>
        <v>1.2130999999999998</v>
      </c>
      <c r="AQ722" s="3" t="str">
        <f t="shared" si="599"/>
        <v>1.42</v>
      </c>
      <c r="AR722" s="3" t="str">
        <f t="shared" si="600"/>
        <v>-</v>
      </c>
      <c r="AS722" s="3">
        <f t="shared" si="601"/>
        <v>325.94</v>
      </c>
      <c r="AT722" s="3">
        <f t="shared" si="602"/>
        <v>-40.25</v>
      </c>
      <c r="AU722" s="3">
        <f t="shared" si="603"/>
        <v>1.0397999999999998</v>
      </c>
      <c r="AW722" s="3" t="str">
        <f t="shared" si="604"/>
        <v>1.42</v>
      </c>
      <c r="AX722" s="3" t="str">
        <f t="shared" si="605"/>
        <v>-</v>
      </c>
      <c r="AY722" s="3">
        <f t="shared" si="606"/>
        <v>325.94</v>
      </c>
      <c r="AZ722" s="3">
        <f t="shared" si="607"/>
        <v>-40.25</v>
      </c>
      <c r="BA722" s="3">
        <f t="shared" si="608"/>
        <v>0.86649999999999994</v>
      </c>
      <c r="BC722" s="3" t="str">
        <f t="shared" si="609"/>
        <v>1.42</v>
      </c>
      <c r="BD722" s="3" t="str">
        <f t="shared" si="610"/>
        <v>-</v>
      </c>
      <c r="BE722" s="3">
        <f t="shared" si="611"/>
        <v>325.94</v>
      </c>
      <c r="BF722" s="3">
        <f t="shared" si="612"/>
        <v>-40.25</v>
      </c>
      <c r="BG722" s="3">
        <f t="shared" si="613"/>
        <v>0.51989999999999992</v>
      </c>
      <c r="BI722" s="3" t="str">
        <f t="shared" si="614"/>
        <v>1.42</v>
      </c>
      <c r="BJ722" s="3" t="str">
        <f t="shared" si="615"/>
        <v>-</v>
      </c>
      <c r="BK722" s="3">
        <f t="shared" si="616"/>
        <v>325.94</v>
      </c>
      <c r="BL722" s="3">
        <f t="shared" si="617"/>
        <v>-40.25</v>
      </c>
      <c r="BM722" s="3">
        <f t="shared" si="618"/>
        <v>0.17330000000000001</v>
      </c>
    </row>
    <row r="723" spans="1:65" x14ac:dyDescent="0.3">
      <c r="A723" s="3" t="str">
        <f>'Forward collapse simulation'!B733</f>
        <v>1.42</v>
      </c>
      <c r="B723" s="3" t="str">
        <f>IF('Forward collapse simulation'!C733="","-",'Forward collapse simulation'!C733)</f>
        <v>-</v>
      </c>
      <c r="C723" s="3">
        <f>'Forward collapse simulation'!E733</f>
        <v>322.95999999999998</v>
      </c>
      <c r="D723" s="3">
        <f>'Forward collapse simulation'!AK733</f>
        <v>-27.22</v>
      </c>
      <c r="E723" s="84">
        <f>'Forward collapse simulation'!AL733</f>
        <v>1.8779999999999999</v>
      </c>
      <c r="G723" s="3" t="str">
        <f t="shared" si="569"/>
        <v>1.42</v>
      </c>
      <c r="H723" s="3" t="str">
        <f t="shared" si="570"/>
        <v>-</v>
      </c>
      <c r="I723" s="3">
        <f t="shared" si="571"/>
        <v>322.95999999999998</v>
      </c>
      <c r="J723" s="3">
        <f t="shared" si="572"/>
        <v>-27.22</v>
      </c>
      <c r="K723" s="3">
        <f t="shared" si="573"/>
        <v>1.7840999999999998</v>
      </c>
      <c r="M723" s="3" t="str">
        <f t="shared" si="574"/>
        <v>1.42</v>
      </c>
      <c r="N723" s="3" t="str">
        <f t="shared" si="575"/>
        <v>-</v>
      </c>
      <c r="O723" s="3">
        <f t="shared" si="576"/>
        <v>322.95999999999998</v>
      </c>
      <c r="P723" s="3">
        <f t="shared" si="577"/>
        <v>-27.22</v>
      </c>
      <c r="Q723" s="3">
        <f t="shared" si="578"/>
        <v>1.6901999999999999</v>
      </c>
      <c r="R723" s="85"/>
      <c r="S723" s="3" t="str">
        <f t="shared" si="579"/>
        <v>1.42</v>
      </c>
      <c r="T723" s="3" t="str">
        <f t="shared" si="580"/>
        <v>-</v>
      </c>
      <c r="U723" s="3">
        <f t="shared" si="581"/>
        <v>322.95999999999998</v>
      </c>
      <c r="V723" s="3">
        <f t="shared" si="582"/>
        <v>-27.22</v>
      </c>
      <c r="W723" s="3">
        <f t="shared" si="583"/>
        <v>1.5962999999999998</v>
      </c>
      <c r="X723" s="85"/>
      <c r="Y723" s="3" t="str">
        <f t="shared" si="584"/>
        <v>1.42</v>
      </c>
      <c r="Z723" s="3" t="str">
        <f t="shared" si="585"/>
        <v>-</v>
      </c>
      <c r="AA723" s="3">
        <f t="shared" si="586"/>
        <v>322.95999999999998</v>
      </c>
      <c r="AB723" s="3">
        <f t="shared" si="587"/>
        <v>-27.22</v>
      </c>
      <c r="AC723" s="3">
        <f t="shared" si="588"/>
        <v>1.5024</v>
      </c>
      <c r="AE723" s="3" t="str">
        <f t="shared" si="589"/>
        <v>1.42</v>
      </c>
      <c r="AF723" s="3" t="str">
        <f t="shared" si="590"/>
        <v>-</v>
      </c>
      <c r="AG723" s="3">
        <f t="shared" si="591"/>
        <v>322.95999999999998</v>
      </c>
      <c r="AH723" s="3">
        <f t="shared" si="592"/>
        <v>-27.22</v>
      </c>
      <c r="AI723" s="3">
        <f t="shared" si="593"/>
        <v>1.4084999999999999</v>
      </c>
      <c r="AK723" s="3" t="str">
        <f t="shared" si="594"/>
        <v>1.42</v>
      </c>
      <c r="AL723" s="3" t="str">
        <f t="shared" si="595"/>
        <v>-</v>
      </c>
      <c r="AM723" s="3">
        <f t="shared" si="596"/>
        <v>322.95999999999998</v>
      </c>
      <c r="AN723" s="3">
        <f t="shared" si="597"/>
        <v>-27.22</v>
      </c>
      <c r="AO723" s="3">
        <f t="shared" si="598"/>
        <v>1.3145999999999998</v>
      </c>
      <c r="AQ723" s="3" t="str">
        <f t="shared" si="599"/>
        <v>1.42</v>
      </c>
      <c r="AR723" s="3" t="str">
        <f t="shared" si="600"/>
        <v>-</v>
      </c>
      <c r="AS723" s="3">
        <f t="shared" si="601"/>
        <v>322.95999999999998</v>
      </c>
      <c r="AT723" s="3">
        <f t="shared" si="602"/>
        <v>-27.22</v>
      </c>
      <c r="AU723" s="3">
        <f t="shared" si="603"/>
        <v>1.1267999999999998</v>
      </c>
      <c r="AW723" s="3" t="str">
        <f t="shared" si="604"/>
        <v>1.42</v>
      </c>
      <c r="AX723" s="3" t="str">
        <f t="shared" si="605"/>
        <v>-</v>
      </c>
      <c r="AY723" s="3">
        <f t="shared" si="606"/>
        <v>322.95999999999998</v>
      </c>
      <c r="AZ723" s="3">
        <f t="shared" si="607"/>
        <v>-27.22</v>
      </c>
      <c r="BA723" s="3">
        <f t="shared" si="608"/>
        <v>0.93899999999999995</v>
      </c>
      <c r="BC723" s="3" t="str">
        <f t="shared" si="609"/>
        <v>1.42</v>
      </c>
      <c r="BD723" s="3" t="str">
        <f t="shared" si="610"/>
        <v>-</v>
      </c>
      <c r="BE723" s="3">
        <f t="shared" si="611"/>
        <v>322.95999999999998</v>
      </c>
      <c r="BF723" s="3">
        <f t="shared" si="612"/>
        <v>-27.22</v>
      </c>
      <c r="BG723" s="3">
        <f t="shared" si="613"/>
        <v>0.5633999999999999</v>
      </c>
      <c r="BI723" s="3" t="str">
        <f t="shared" si="614"/>
        <v>1.42</v>
      </c>
      <c r="BJ723" s="3" t="str">
        <f t="shared" si="615"/>
        <v>-</v>
      </c>
      <c r="BK723" s="3">
        <f t="shared" si="616"/>
        <v>322.95999999999998</v>
      </c>
      <c r="BL723" s="3">
        <f t="shared" si="617"/>
        <v>-27.22</v>
      </c>
      <c r="BM723" s="3">
        <f t="shared" si="618"/>
        <v>0.18779999999999999</v>
      </c>
    </row>
    <row r="724" spans="1:65" x14ac:dyDescent="0.3">
      <c r="A724" s="3" t="str">
        <f>'Forward collapse simulation'!B734</f>
        <v>1.42</v>
      </c>
      <c r="B724" s="3" t="str">
        <f>IF('Forward collapse simulation'!C734="","-",'Forward collapse simulation'!C734)</f>
        <v>-</v>
      </c>
      <c r="C724" s="3">
        <f>'Forward collapse simulation'!E734</f>
        <v>323.02</v>
      </c>
      <c r="D724" s="3">
        <f>'Forward collapse simulation'!AK734</f>
        <v>-16.77</v>
      </c>
      <c r="E724" s="84">
        <f>'Forward collapse simulation'!AL734</f>
        <v>1.99</v>
      </c>
      <c r="G724" s="3" t="str">
        <f t="shared" si="569"/>
        <v>1.42</v>
      </c>
      <c r="H724" s="3" t="str">
        <f t="shared" si="570"/>
        <v>-</v>
      </c>
      <c r="I724" s="3">
        <f t="shared" si="571"/>
        <v>323.02</v>
      </c>
      <c r="J724" s="3">
        <f t="shared" si="572"/>
        <v>-16.77</v>
      </c>
      <c r="K724" s="3">
        <f t="shared" si="573"/>
        <v>1.8904999999999998</v>
      </c>
      <c r="M724" s="3" t="str">
        <f t="shared" si="574"/>
        <v>1.42</v>
      </c>
      <c r="N724" s="3" t="str">
        <f t="shared" si="575"/>
        <v>-</v>
      </c>
      <c r="O724" s="3">
        <f t="shared" si="576"/>
        <v>323.02</v>
      </c>
      <c r="P724" s="3">
        <f t="shared" si="577"/>
        <v>-16.77</v>
      </c>
      <c r="Q724" s="3">
        <f t="shared" si="578"/>
        <v>1.7909999999999999</v>
      </c>
      <c r="R724" s="85"/>
      <c r="S724" s="3" t="str">
        <f t="shared" si="579"/>
        <v>1.42</v>
      </c>
      <c r="T724" s="3" t="str">
        <f t="shared" si="580"/>
        <v>-</v>
      </c>
      <c r="U724" s="3">
        <f t="shared" si="581"/>
        <v>323.02</v>
      </c>
      <c r="V724" s="3">
        <f t="shared" si="582"/>
        <v>-16.77</v>
      </c>
      <c r="W724" s="3">
        <f t="shared" si="583"/>
        <v>1.6915</v>
      </c>
      <c r="X724" s="85"/>
      <c r="Y724" s="3" t="str">
        <f t="shared" si="584"/>
        <v>1.42</v>
      </c>
      <c r="Z724" s="3" t="str">
        <f t="shared" si="585"/>
        <v>-</v>
      </c>
      <c r="AA724" s="3">
        <f t="shared" si="586"/>
        <v>323.02</v>
      </c>
      <c r="AB724" s="3">
        <f t="shared" si="587"/>
        <v>-16.77</v>
      </c>
      <c r="AC724" s="3">
        <f t="shared" si="588"/>
        <v>1.5920000000000001</v>
      </c>
      <c r="AE724" s="3" t="str">
        <f t="shared" si="589"/>
        <v>1.42</v>
      </c>
      <c r="AF724" s="3" t="str">
        <f t="shared" si="590"/>
        <v>-</v>
      </c>
      <c r="AG724" s="3">
        <f t="shared" si="591"/>
        <v>323.02</v>
      </c>
      <c r="AH724" s="3">
        <f t="shared" si="592"/>
        <v>-16.77</v>
      </c>
      <c r="AI724" s="3">
        <f t="shared" si="593"/>
        <v>1.4924999999999999</v>
      </c>
      <c r="AK724" s="3" t="str">
        <f t="shared" si="594"/>
        <v>1.42</v>
      </c>
      <c r="AL724" s="3" t="str">
        <f t="shared" si="595"/>
        <v>-</v>
      </c>
      <c r="AM724" s="3">
        <f t="shared" si="596"/>
        <v>323.02</v>
      </c>
      <c r="AN724" s="3">
        <f t="shared" si="597"/>
        <v>-16.77</v>
      </c>
      <c r="AO724" s="3">
        <f t="shared" si="598"/>
        <v>1.393</v>
      </c>
      <c r="AQ724" s="3" t="str">
        <f t="shared" si="599"/>
        <v>1.42</v>
      </c>
      <c r="AR724" s="3" t="str">
        <f t="shared" si="600"/>
        <v>-</v>
      </c>
      <c r="AS724" s="3">
        <f t="shared" si="601"/>
        <v>323.02</v>
      </c>
      <c r="AT724" s="3">
        <f t="shared" si="602"/>
        <v>-16.77</v>
      </c>
      <c r="AU724" s="3">
        <f t="shared" si="603"/>
        <v>1.194</v>
      </c>
      <c r="AW724" s="3" t="str">
        <f t="shared" si="604"/>
        <v>1.42</v>
      </c>
      <c r="AX724" s="3" t="str">
        <f t="shared" si="605"/>
        <v>-</v>
      </c>
      <c r="AY724" s="3">
        <f t="shared" si="606"/>
        <v>323.02</v>
      </c>
      <c r="AZ724" s="3">
        <f t="shared" si="607"/>
        <v>-16.77</v>
      </c>
      <c r="BA724" s="3">
        <f t="shared" si="608"/>
        <v>0.995</v>
      </c>
      <c r="BC724" s="3" t="str">
        <f t="shared" si="609"/>
        <v>1.42</v>
      </c>
      <c r="BD724" s="3" t="str">
        <f t="shared" si="610"/>
        <v>-</v>
      </c>
      <c r="BE724" s="3">
        <f t="shared" si="611"/>
        <v>323.02</v>
      </c>
      <c r="BF724" s="3">
        <f t="shared" si="612"/>
        <v>-16.77</v>
      </c>
      <c r="BG724" s="3">
        <f t="shared" si="613"/>
        <v>0.59699999999999998</v>
      </c>
      <c r="BI724" s="3" t="str">
        <f t="shared" si="614"/>
        <v>1.42</v>
      </c>
      <c r="BJ724" s="3" t="str">
        <f t="shared" si="615"/>
        <v>-</v>
      </c>
      <c r="BK724" s="3">
        <f t="shared" si="616"/>
        <v>323.02</v>
      </c>
      <c r="BL724" s="3">
        <f t="shared" si="617"/>
        <v>-16.77</v>
      </c>
      <c r="BM724" s="3">
        <f t="shared" si="618"/>
        <v>0.19900000000000001</v>
      </c>
    </row>
    <row r="725" spans="1:65" x14ac:dyDescent="0.3">
      <c r="A725" s="3" t="str">
        <f>'Forward collapse simulation'!B735</f>
        <v>1.42</v>
      </c>
      <c r="B725" s="3" t="str">
        <f>IF('Forward collapse simulation'!C735="","-",'Forward collapse simulation'!C735)</f>
        <v>-</v>
      </c>
      <c r="C725" s="3">
        <f>'Forward collapse simulation'!E735</f>
        <v>333.47</v>
      </c>
      <c r="D725" s="3">
        <f>'Forward collapse simulation'!AK735</f>
        <v>-10.64</v>
      </c>
      <c r="E725" s="84">
        <f>'Forward collapse simulation'!AL735</f>
        <v>1.3759999999999999</v>
      </c>
      <c r="G725" s="3" t="str">
        <f t="shared" si="569"/>
        <v>1.42</v>
      </c>
      <c r="H725" s="3" t="str">
        <f t="shared" si="570"/>
        <v>-</v>
      </c>
      <c r="I725" s="3">
        <f t="shared" si="571"/>
        <v>333.47</v>
      </c>
      <c r="J725" s="3">
        <f t="shared" si="572"/>
        <v>-10.64</v>
      </c>
      <c r="K725" s="3">
        <f t="shared" si="573"/>
        <v>1.3071999999999999</v>
      </c>
      <c r="M725" s="3" t="str">
        <f t="shared" si="574"/>
        <v>1.42</v>
      </c>
      <c r="N725" s="3" t="str">
        <f t="shared" si="575"/>
        <v>-</v>
      </c>
      <c r="O725" s="3">
        <f t="shared" si="576"/>
        <v>333.47</v>
      </c>
      <c r="P725" s="3">
        <f t="shared" si="577"/>
        <v>-10.64</v>
      </c>
      <c r="Q725" s="3">
        <f t="shared" si="578"/>
        <v>1.2383999999999999</v>
      </c>
      <c r="R725" s="85"/>
      <c r="S725" s="3" t="str">
        <f t="shared" si="579"/>
        <v>1.42</v>
      </c>
      <c r="T725" s="3" t="str">
        <f t="shared" si="580"/>
        <v>-</v>
      </c>
      <c r="U725" s="3">
        <f t="shared" si="581"/>
        <v>333.47</v>
      </c>
      <c r="V725" s="3">
        <f t="shared" si="582"/>
        <v>-10.64</v>
      </c>
      <c r="W725" s="3">
        <f t="shared" si="583"/>
        <v>1.1696</v>
      </c>
      <c r="X725" s="85"/>
      <c r="Y725" s="3" t="str">
        <f t="shared" si="584"/>
        <v>1.42</v>
      </c>
      <c r="Z725" s="3" t="str">
        <f t="shared" si="585"/>
        <v>-</v>
      </c>
      <c r="AA725" s="3">
        <f t="shared" si="586"/>
        <v>333.47</v>
      </c>
      <c r="AB725" s="3">
        <f t="shared" si="587"/>
        <v>-10.64</v>
      </c>
      <c r="AC725" s="3">
        <f t="shared" si="588"/>
        <v>1.1008</v>
      </c>
      <c r="AE725" s="3" t="str">
        <f t="shared" si="589"/>
        <v>1.42</v>
      </c>
      <c r="AF725" s="3" t="str">
        <f t="shared" si="590"/>
        <v>-</v>
      </c>
      <c r="AG725" s="3">
        <f t="shared" si="591"/>
        <v>333.47</v>
      </c>
      <c r="AH725" s="3">
        <f t="shared" si="592"/>
        <v>-10.64</v>
      </c>
      <c r="AI725" s="3">
        <f t="shared" si="593"/>
        <v>1.032</v>
      </c>
      <c r="AK725" s="3" t="str">
        <f t="shared" si="594"/>
        <v>1.42</v>
      </c>
      <c r="AL725" s="3" t="str">
        <f t="shared" si="595"/>
        <v>-</v>
      </c>
      <c r="AM725" s="3">
        <f t="shared" si="596"/>
        <v>333.47</v>
      </c>
      <c r="AN725" s="3">
        <f t="shared" si="597"/>
        <v>-10.64</v>
      </c>
      <c r="AO725" s="3">
        <f t="shared" si="598"/>
        <v>0.96319999999999983</v>
      </c>
      <c r="AQ725" s="3" t="str">
        <f t="shared" si="599"/>
        <v>1.42</v>
      </c>
      <c r="AR725" s="3" t="str">
        <f t="shared" si="600"/>
        <v>-</v>
      </c>
      <c r="AS725" s="3">
        <f t="shared" si="601"/>
        <v>333.47</v>
      </c>
      <c r="AT725" s="3">
        <f t="shared" si="602"/>
        <v>-10.64</v>
      </c>
      <c r="AU725" s="3">
        <f t="shared" si="603"/>
        <v>0.82559999999999989</v>
      </c>
      <c r="AW725" s="3" t="str">
        <f t="shared" si="604"/>
        <v>1.42</v>
      </c>
      <c r="AX725" s="3" t="str">
        <f t="shared" si="605"/>
        <v>-</v>
      </c>
      <c r="AY725" s="3">
        <f t="shared" si="606"/>
        <v>333.47</v>
      </c>
      <c r="AZ725" s="3">
        <f t="shared" si="607"/>
        <v>-10.64</v>
      </c>
      <c r="BA725" s="3">
        <f t="shared" si="608"/>
        <v>0.68799999999999994</v>
      </c>
      <c r="BC725" s="3" t="str">
        <f t="shared" si="609"/>
        <v>1.42</v>
      </c>
      <c r="BD725" s="3" t="str">
        <f t="shared" si="610"/>
        <v>-</v>
      </c>
      <c r="BE725" s="3">
        <f t="shared" si="611"/>
        <v>333.47</v>
      </c>
      <c r="BF725" s="3">
        <f t="shared" si="612"/>
        <v>-10.64</v>
      </c>
      <c r="BG725" s="3">
        <f t="shared" si="613"/>
        <v>0.41279999999999994</v>
      </c>
      <c r="BI725" s="3" t="str">
        <f t="shared" si="614"/>
        <v>1.42</v>
      </c>
      <c r="BJ725" s="3" t="str">
        <f t="shared" si="615"/>
        <v>-</v>
      </c>
      <c r="BK725" s="3">
        <f t="shared" si="616"/>
        <v>333.47</v>
      </c>
      <c r="BL725" s="3">
        <f t="shared" si="617"/>
        <v>-10.64</v>
      </c>
      <c r="BM725" s="3">
        <f t="shared" si="618"/>
        <v>0.1376</v>
      </c>
    </row>
    <row r="726" spans="1:65" x14ac:dyDescent="0.3">
      <c r="A726" s="3" t="str">
        <f>'Forward collapse simulation'!B736</f>
        <v>1.42</v>
      </c>
      <c r="B726" s="3" t="str">
        <f>IF('Forward collapse simulation'!C736="","-",'Forward collapse simulation'!C736)</f>
        <v>-</v>
      </c>
      <c r="C726" s="3">
        <f>'Forward collapse simulation'!E736</f>
        <v>331.29</v>
      </c>
      <c r="D726" s="3">
        <f ca="1">'Forward collapse simulation'!AK736</f>
        <v>75.553004534287112</v>
      </c>
      <c r="E726" s="84">
        <f ca="1">'Forward collapse simulation'!AL736</f>
        <v>4.2135680759775029</v>
      </c>
      <c r="G726" s="3" t="str">
        <f t="shared" si="569"/>
        <v>1.42</v>
      </c>
      <c r="H726" s="3" t="str">
        <f t="shared" si="570"/>
        <v>-</v>
      </c>
      <c r="I726" s="3">
        <f t="shared" si="571"/>
        <v>331.29</v>
      </c>
      <c r="J726" s="3">
        <f t="shared" ca="1" si="572"/>
        <v>75.553004534287112</v>
      </c>
      <c r="K726" s="3">
        <f t="shared" ca="1" si="573"/>
        <v>4.002889672178628</v>
      </c>
      <c r="M726" s="3" t="str">
        <f t="shared" si="574"/>
        <v>1.42</v>
      </c>
      <c r="N726" s="3" t="str">
        <f t="shared" si="575"/>
        <v>-</v>
      </c>
      <c r="O726" s="3">
        <f t="shared" si="576"/>
        <v>331.29</v>
      </c>
      <c r="P726" s="3">
        <f t="shared" ca="1" si="577"/>
        <v>75.553004534287112</v>
      </c>
      <c r="Q726" s="3">
        <f t="shared" ca="1" si="578"/>
        <v>3.7922112683797526</v>
      </c>
      <c r="R726" s="85"/>
      <c r="S726" s="3" t="str">
        <f t="shared" si="579"/>
        <v>1.42</v>
      </c>
      <c r="T726" s="3" t="str">
        <f t="shared" si="580"/>
        <v>-</v>
      </c>
      <c r="U726" s="3">
        <f t="shared" si="581"/>
        <v>331.29</v>
      </c>
      <c r="V726" s="3">
        <f t="shared" ca="1" si="582"/>
        <v>75.553004534287112</v>
      </c>
      <c r="W726" s="3">
        <f t="shared" ca="1" si="583"/>
        <v>3.5815328645808773</v>
      </c>
      <c r="X726" s="85"/>
      <c r="Y726" s="3" t="str">
        <f t="shared" si="584"/>
        <v>1.42</v>
      </c>
      <c r="Z726" s="3" t="str">
        <f t="shared" si="585"/>
        <v>-</v>
      </c>
      <c r="AA726" s="3">
        <f t="shared" si="586"/>
        <v>331.29</v>
      </c>
      <c r="AB726" s="3">
        <f t="shared" ca="1" si="587"/>
        <v>75.553004534287112</v>
      </c>
      <c r="AC726" s="3">
        <f t="shared" ca="1" si="588"/>
        <v>3.3708544607820023</v>
      </c>
      <c r="AE726" s="3" t="str">
        <f t="shared" si="589"/>
        <v>1.42</v>
      </c>
      <c r="AF726" s="3" t="str">
        <f t="shared" si="590"/>
        <v>-</v>
      </c>
      <c r="AG726" s="3">
        <f t="shared" si="591"/>
        <v>331.29</v>
      </c>
      <c r="AH726" s="3">
        <f t="shared" ca="1" si="592"/>
        <v>75.553004534287112</v>
      </c>
      <c r="AI726" s="3">
        <f t="shared" ca="1" si="593"/>
        <v>3.1601760569831274</v>
      </c>
      <c r="AK726" s="3" t="str">
        <f t="shared" si="594"/>
        <v>1.42</v>
      </c>
      <c r="AL726" s="3" t="str">
        <f t="shared" si="595"/>
        <v>-</v>
      </c>
      <c r="AM726" s="3">
        <f t="shared" si="596"/>
        <v>331.29</v>
      </c>
      <c r="AN726" s="3">
        <f t="shared" ca="1" si="597"/>
        <v>75.553004534287112</v>
      </c>
      <c r="AO726" s="3">
        <f t="shared" ca="1" si="598"/>
        <v>2.9494976531842521</v>
      </c>
      <c r="AQ726" s="3" t="str">
        <f t="shared" si="599"/>
        <v>1.42</v>
      </c>
      <c r="AR726" s="3" t="str">
        <f t="shared" si="600"/>
        <v>-</v>
      </c>
      <c r="AS726" s="3">
        <f t="shared" si="601"/>
        <v>331.29</v>
      </c>
      <c r="AT726" s="3">
        <f t="shared" ca="1" si="602"/>
        <v>75.553004534287112</v>
      </c>
      <c r="AU726" s="3">
        <f t="shared" ca="1" si="603"/>
        <v>2.5281408455865018</v>
      </c>
      <c r="AW726" s="3" t="str">
        <f t="shared" si="604"/>
        <v>1.42</v>
      </c>
      <c r="AX726" s="3" t="str">
        <f t="shared" si="605"/>
        <v>-</v>
      </c>
      <c r="AY726" s="3">
        <f t="shared" si="606"/>
        <v>331.29</v>
      </c>
      <c r="AZ726" s="3">
        <f t="shared" ca="1" si="607"/>
        <v>75.553004534287112</v>
      </c>
      <c r="BA726" s="3">
        <f t="shared" ca="1" si="608"/>
        <v>2.1067840379887515</v>
      </c>
      <c r="BC726" s="3" t="str">
        <f t="shared" si="609"/>
        <v>1.42</v>
      </c>
      <c r="BD726" s="3" t="str">
        <f t="shared" si="610"/>
        <v>-</v>
      </c>
      <c r="BE726" s="3">
        <f t="shared" si="611"/>
        <v>331.29</v>
      </c>
      <c r="BF726" s="3">
        <f t="shared" ca="1" si="612"/>
        <v>75.553004534287112</v>
      </c>
      <c r="BG726" s="3">
        <f t="shared" ca="1" si="613"/>
        <v>1.2640704227932509</v>
      </c>
      <c r="BI726" s="3" t="str">
        <f t="shared" si="614"/>
        <v>1.42</v>
      </c>
      <c r="BJ726" s="3" t="str">
        <f t="shared" si="615"/>
        <v>-</v>
      </c>
      <c r="BK726" s="3">
        <f t="shared" si="616"/>
        <v>331.29</v>
      </c>
      <c r="BL726" s="3">
        <f t="shared" ca="1" si="617"/>
        <v>75.553004534287112</v>
      </c>
      <c r="BM726" s="3">
        <f t="shared" ca="1" si="618"/>
        <v>0.42135680759775029</v>
      </c>
    </row>
    <row r="727" spans="1:65" x14ac:dyDescent="0.3">
      <c r="A727" s="3" t="str">
        <f>'Forward collapse simulation'!B737</f>
        <v>1.42</v>
      </c>
      <c r="B727" s="3" t="str">
        <f>IF('Forward collapse simulation'!C737="","-",'Forward collapse simulation'!C737)</f>
        <v>-</v>
      </c>
      <c r="C727" s="3">
        <f>'Forward collapse simulation'!E737</f>
        <v>335.59</v>
      </c>
      <c r="D727" s="3">
        <f ca="1">'Forward collapse simulation'!AK737</f>
        <v>80.664999947822963</v>
      </c>
      <c r="E727" s="84">
        <f ca="1">'Forward collapse simulation'!AL737</f>
        <v>6.0840598296734445</v>
      </c>
      <c r="G727" s="3" t="str">
        <f t="shared" si="569"/>
        <v>1.42</v>
      </c>
      <c r="H727" s="3" t="str">
        <f t="shared" si="570"/>
        <v>-</v>
      </c>
      <c r="I727" s="3">
        <f t="shared" si="571"/>
        <v>335.59</v>
      </c>
      <c r="J727" s="3">
        <f t="shared" ca="1" si="572"/>
        <v>80.664999947822963</v>
      </c>
      <c r="K727" s="3">
        <f t="shared" ca="1" si="573"/>
        <v>5.7798568381897724</v>
      </c>
      <c r="M727" s="3" t="str">
        <f t="shared" si="574"/>
        <v>1.42</v>
      </c>
      <c r="N727" s="3" t="str">
        <f t="shared" si="575"/>
        <v>-</v>
      </c>
      <c r="O727" s="3">
        <f t="shared" si="576"/>
        <v>335.59</v>
      </c>
      <c r="P727" s="3">
        <f t="shared" ca="1" si="577"/>
        <v>80.664999947822963</v>
      </c>
      <c r="Q727" s="3">
        <f t="shared" ca="1" si="578"/>
        <v>5.4756538467061002</v>
      </c>
      <c r="R727" s="85"/>
      <c r="S727" s="3" t="str">
        <f t="shared" si="579"/>
        <v>1.42</v>
      </c>
      <c r="T727" s="3" t="str">
        <f t="shared" si="580"/>
        <v>-</v>
      </c>
      <c r="U727" s="3">
        <f t="shared" si="581"/>
        <v>335.59</v>
      </c>
      <c r="V727" s="3">
        <f t="shared" ca="1" si="582"/>
        <v>80.664999947822963</v>
      </c>
      <c r="W727" s="3">
        <f t="shared" ca="1" si="583"/>
        <v>5.1714508552224281</v>
      </c>
      <c r="X727" s="85"/>
      <c r="Y727" s="3" t="str">
        <f t="shared" si="584"/>
        <v>1.42</v>
      </c>
      <c r="Z727" s="3" t="str">
        <f t="shared" si="585"/>
        <v>-</v>
      </c>
      <c r="AA727" s="3">
        <f t="shared" si="586"/>
        <v>335.59</v>
      </c>
      <c r="AB727" s="3">
        <f t="shared" ca="1" si="587"/>
        <v>80.664999947822963</v>
      </c>
      <c r="AC727" s="3">
        <f t="shared" ca="1" si="588"/>
        <v>4.867247863738756</v>
      </c>
      <c r="AE727" s="3" t="str">
        <f t="shared" si="589"/>
        <v>1.42</v>
      </c>
      <c r="AF727" s="3" t="str">
        <f t="shared" si="590"/>
        <v>-</v>
      </c>
      <c r="AG727" s="3">
        <f t="shared" si="591"/>
        <v>335.59</v>
      </c>
      <c r="AH727" s="3">
        <f t="shared" ca="1" si="592"/>
        <v>80.664999947822963</v>
      </c>
      <c r="AI727" s="3">
        <f t="shared" ca="1" si="593"/>
        <v>4.5630448722550838</v>
      </c>
      <c r="AK727" s="3" t="str">
        <f t="shared" si="594"/>
        <v>1.42</v>
      </c>
      <c r="AL727" s="3" t="str">
        <f t="shared" si="595"/>
        <v>-</v>
      </c>
      <c r="AM727" s="3">
        <f t="shared" si="596"/>
        <v>335.59</v>
      </c>
      <c r="AN727" s="3">
        <f t="shared" ca="1" si="597"/>
        <v>80.664999947822963</v>
      </c>
      <c r="AO727" s="3">
        <f t="shared" ca="1" si="598"/>
        <v>4.2588418807714108</v>
      </c>
      <c r="AQ727" s="3" t="str">
        <f t="shared" si="599"/>
        <v>1.42</v>
      </c>
      <c r="AR727" s="3" t="str">
        <f t="shared" si="600"/>
        <v>-</v>
      </c>
      <c r="AS727" s="3">
        <f t="shared" si="601"/>
        <v>335.59</v>
      </c>
      <c r="AT727" s="3">
        <f t="shared" ca="1" si="602"/>
        <v>80.664999947822963</v>
      </c>
      <c r="AU727" s="3">
        <f t="shared" ca="1" si="603"/>
        <v>3.6504358978040665</v>
      </c>
      <c r="AW727" s="3" t="str">
        <f t="shared" si="604"/>
        <v>1.42</v>
      </c>
      <c r="AX727" s="3" t="str">
        <f t="shared" si="605"/>
        <v>-</v>
      </c>
      <c r="AY727" s="3">
        <f t="shared" si="606"/>
        <v>335.59</v>
      </c>
      <c r="AZ727" s="3">
        <f t="shared" ca="1" si="607"/>
        <v>80.664999947822963</v>
      </c>
      <c r="BA727" s="3">
        <f t="shared" ca="1" si="608"/>
        <v>3.0420299148367222</v>
      </c>
      <c r="BC727" s="3" t="str">
        <f t="shared" si="609"/>
        <v>1.42</v>
      </c>
      <c r="BD727" s="3" t="str">
        <f t="shared" si="610"/>
        <v>-</v>
      </c>
      <c r="BE727" s="3">
        <f t="shared" si="611"/>
        <v>335.59</v>
      </c>
      <c r="BF727" s="3">
        <f t="shared" ca="1" si="612"/>
        <v>80.664999947822963</v>
      </c>
      <c r="BG727" s="3">
        <f t="shared" ca="1" si="613"/>
        <v>1.8252179489020333</v>
      </c>
      <c r="BI727" s="3" t="str">
        <f t="shared" si="614"/>
        <v>1.42</v>
      </c>
      <c r="BJ727" s="3" t="str">
        <f t="shared" si="615"/>
        <v>-</v>
      </c>
      <c r="BK727" s="3">
        <f t="shared" si="616"/>
        <v>335.59</v>
      </c>
      <c r="BL727" s="3">
        <f t="shared" ca="1" si="617"/>
        <v>80.664999947822963</v>
      </c>
      <c r="BM727" s="3">
        <f t="shared" ca="1" si="618"/>
        <v>0.60840598296734449</v>
      </c>
    </row>
    <row r="728" spans="1:65" x14ac:dyDescent="0.3">
      <c r="A728" s="3" t="str">
        <f>'Forward collapse simulation'!B738</f>
        <v>1.42</v>
      </c>
      <c r="B728" s="3" t="str">
        <f>IF('Forward collapse simulation'!C738="","-",'Forward collapse simulation'!C738)</f>
        <v>-</v>
      </c>
      <c r="C728" s="3">
        <f>'Forward collapse simulation'!E738</f>
        <v>335.59</v>
      </c>
      <c r="D728" s="3">
        <f ca="1">'Forward collapse simulation'!AK738</f>
        <v>83.112126918490461</v>
      </c>
      <c r="E728" s="84">
        <f ca="1">'Forward collapse simulation'!AL738</f>
        <v>6.638242879777402</v>
      </c>
      <c r="G728" s="3" t="str">
        <f t="shared" si="569"/>
        <v>1.42</v>
      </c>
      <c r="H728" s="3" t="str">
        <f t="shared" si="570"/>
        <v>-</v>
      </c>
      <c r="I728" s="3">
        <f t="shared" si="571"/>
        <v>335.59</v>
      </c>
      <c r="J728" s="3">
        <f t="shared" ca="1" si="572"/>
        <v>83.112126918490461</v>
      </c>
      <c r="K728" s="3">
        <f t="shared" ca="1" si="573"/>
        <v>6.3063307357885314</v>
      </c>
      <c r="M728" s="3" t="str">
        <f t="shared" si="574"/>
        <v>1.42</v>
      </c>
      <c r="N728" s="3" t="str">
        <f t="shared" si="575"/>
        <v>-</v>
      </c>
      <c r="O728" s="3">
        <f t="shared" si="576"/>
        <v>335.59</v>
      </c>
      <c r="P728" s="3">
        <f t="shared" ca="1" si="577"/>
        <v>83.112126918490461</v>
      </c>
      <c r="Q728" s="3">
        <f t="shared" ca="1" si="578"/>
        <v>5.9744185917996617</v>
      </c>
      <c r="R728" s="85"/>
      <c r="S728" s="3" t="str">
        <f t="shared" si="579"/>
        <v>1.42</v>
      </c>
      <c r="T728" s="3" t="str">
        <f t="shared" si="580"/>
        <v>-</v>
      </c>
      <c r="U728" s="3">
        <f t="shared" si="581"/>
        <v>335.59</v>
      </c>
      <c r="V728" s="3">
        <f t="shared" ca="1" si="582"/>
        <v>83.112126918490461</v>
      </c>
      <c r="W728" s="3">
        <f t="shared" ca="1" si="583"/>
        <v>5.6425064478107911</v>
      </c>
      <c r="X728" s="85"/>
      <c r="Y728" s="3" t="str">
        <f t="shared" si="584"/>
        <v>1.42</v>
      </c>
      <c r="Z728" s="3" t="str">
        <f t="shared" si="585"/>
        <v>-</v>
      </c>
      <c r="AA728" s="3">
        <f t="shared" si="586"/>
        <v>335.59</v>
      </c>
      <c r="AB728" s="3">
        <f t="shared" ca="1" si="587"/>
        <v>83.112126918490461</v>
      </c>
      <c r="AC728" s="3">
        <f t="shared" ca="1" si="588"/>
        <v>5.3105943038219223</v>
      </c>
      <c r="AE728" s="3" t="str">
        <f t="shared" si="589"/>
        <v>1.42</v>
      </c>
      <c r="AF728" s="3" t="str">
        <f t="shared" si="590"/>
        <v>-</v>
      </c>
      <c r="AG728" s="3">
        <f t="shared" si="591"/>
        <v>335.59</v>
      </c>
      <c r="AH728" s="3">
        <f t="shared" ca="1" si="592"/>
        <v>83.112126918490461</v>
      </c>
      <c r="AI728" s="3">
        <f t="shared" ca="1" si="593"/>
        <v>4.9786821598330517</v>
      </c>
      <c r="AK728" s="3" t="str">
        <f t="shared" si="594"/>
        <v>1.42</v>
      </c>
      <c r="AL728" s="3" t="str">
        <f t="shared" si="595"/>
        <v>-</v>
      </c>
      <c r="AM728" s="3">
        <f t="shared" si="596"/>
        <v>335.59</v>
      </c>
      <c r="AN728" s="3">
        <f t="shared" ca="1" si="597"/>
        <v>83.112126918490461</v>
      </c>
      <c r="AO728" s="3">
        <f t="shared" ca="1" si="598"/>
        <v>4.6467700158441811</v>
      </c>
      <c r="AQ728" s="3" t="str">
        <f t="shared" si="599"/>
        <v>1.42</v>
      </c>
      <c r="AR728" s="3" t="str">
        <f t="shared" si="600"/>
        <v>-</v>
      </c>
      <c r="AS728" s="3">
        <f t="shared" si="601"/>
        <v>335.59</v>
      </c>
      <c r="AT728" s="3">
        <f t="shared" ca="1" si="602"/>
        <v>83.112126918490461</v>
      </c>
      <c r="AU728" s="3">
        <f t="shared" ca="1" si="603"/>
        <v>3.9829457278664409</v>
      </c>
      <c r="AW728" s="3" t="str">
        <f t="shared" si="604"/>
        <v>1.42</v>
      </c>
      <c r="AX728" s="3" t="str">
        <f t="shared" si="605"/>
        <v>-</v>
      </c>
      <c r="AY728" s="3">
        <f t="shared" si="606"/>
        <v>335.59</v>
      </c>
      <c r="AZ728" s="3">
        <f t="shared" ca="1" si="607"/>
        <v>83.112126918490461</v>
      </c>
      <c r="BA728" s="3">
        <f t="shared" ca="1" si="608"/>
        <v>3.319121439888701</v>
      </c>
      <c r="BC728" s="3" t="str">
        <f t="shared" si="609"/>
        <v>1.42</v>
      </c>
      <c r="BD728" s="3" t="str">
        <f t="shared" si="610"/>
        <v>-</v>
      </c>
      <c r="BE728" s="3">
        <f t="shared" si="611"/>
        <v>335.59</v>
      </c>
      <c r="BF728" s="3">
        <f t="shared" ca="1" si="612"/>
        <v>83.112126918490461</v>
      </c>
      <c r="BG728" s="3">
        <f t="shared" ca="1" si="613"/>
        <v>1.9914728639332204</v>
      </c>
      <c r="BI728" s="3" t="str">
        <f t="shared" si="614"/>
        <v>1.42</v>
      </c>
      <c r="BJ728" s="3" t="str">
        <f t="shared" si="615"/>
        <v>-</v>
      </c>
      <c r="BK728" s="3">
        <f t="shared" si="616"/>
        <v>335.59</v>
      </c>
      <c r="BL728" s="3">
        <f t="shared" ca="1" si="617"/>
        <v>83.112126918490461</v>
      </c>
      <c r="BM728" s="3">
        <f t="shared" ca="1" si="618"/>
        <v>0.66382428797774029</v>
      </c>
    </row>
    <row r="729" spans="1:65" x14ac:dyDescent="0.3">
      <c r="A729" s="3" t="str">
        <f>'Forward collapse simulation'!B739</f>
        <v>1.42</v>
      </c>
      <c r="B729" s="3" t="str">
        <f>IF('Forward collapse simulation'!C739="","-",'Forward collapse simulation'!C739)</f>
        <v>-</v>
      </c>
      <c r="C729" s="3">
        <f>'Forward collapse simulation'!E739</f>
        <v>340.55</v>
      </c>
      <c r="D729" s="3">
        <f ca="1">'Forward collapse simulation'!AK739</f>
        <v>86.30801274757296</v>
      </c>
      <c r="E729" s="84">
        <f ca="1">'Forward collapse simulation'!AL739</f>
        <v>8.8622589304572372</v>
      </c>
      <c r="G729" s="3" t="str">
        <f t="shared" si="569"/>
        <v>1.42</v>
      </c>
      <c r="H729" s="3" t="str">
        <f t="shared" si="570"/>
        <v>-</v>
      </c>
      <c r="I729" s="3">
        <f t="shared" si="571"/>
        <v>340.55</v>
      </c>
      <c r="J729" s="3">
        <f t="shared" ca="1" si="572"/>
        <v>86.30801274757296</v>
      </c>
      <c r="K729" s="3">
        <f t="shared" ca="1" si="573"/>
        <v>8.4191459839343743</v>
      </c>
      <c r="M729" s="3" t="str">
        <f t="shared" si="574"/>
        <v>1.42</v>
      </c>
      <c r="N729" s="3" t="str">
        <f t="shared" si="575"/>
        <v>-</v>
      </c>
      <c r="O729" s="3">
        <f t="shared" si="576"/>
        <v>340.55</v>
      </c>
      <c r="P729" s="3">
        <f t="shared" ca="1" si="577"/>
        <v>86.30801274757296</v>
      </c>
      <c r="Q729" s="3">
        <f t="shared" ca="1" si="578"/>
        <v>7.976033037411514</v>
      </c>
      <c r="R729" s="85"/>
      <c r="S729" s="3" t="str">
        <f t="shared" si="579"/>
        <v>1.42</v>
      </c>
      <c r="T729" s="3" t="str">
        <f t="shared" si="580"/>
        <v>-</v>
      </c>
      <c r="U729" s="3">
        <f t="shared" si="581"/>
        <v>340.55</v>
      </c>
      <c r="V729" s="3">
        <f t="shared" ca="1" si="582"/>
        <v>86.30801274757296</v>
      </c>
      <c r="W729" s="3">
        <f t="shared" ca="1" si="583"/>
        <v>7.5329200908886511</v>
      </c>
      <c r="X729" s="85"/>
      <c r="Y729" s="3" t="str">
        <f t="shared" si="584"/>
        <v>1.42</v>
      </c>
      <c r="Z729" s="3" t="str">
        <f t="shared" si="585"/>
        <v>-</v>
      </c>
      <c r="AA729" s="3">
        <f t="shared" si="586"/>
        <v>340.55</v>
      </c>
      <c r="AB729" s="3">
        <f t="shared" ca="1" si="587"/>
        <v>86.30801274757296</v>
      </c>
      <c r="AC729" s="3">
        <f t="shared" ca="1" si="588"/>
        <v>7.08980714436579</v>
      </c>
      <c r="AE729" s="3" t="str">
        <f t="shared" si="589"/>
        <v>1.42</v>
      </c>
      <c r="AF729" s="3" t="str">
        <f t="shared" si="590"/>
        <v>-</v>
      </c>
      <c r="AG729" s="3">
        <f t="shared" si="591"/>
        <v>340.55</v>
      </c>
      <c r="AH729" s="3">
        <f t="shared" ca="1" si="592"/>
        <v>86.30801274757296</v>
      </c>
      <c r="AI729" s="3">
        <f t="shared" ca="1" si="593"/>
        <v>6.6466941978429279</v>
      </c>
      <c r="AK729" s="3" t="str">
        <f t="shared" si="594"/>
        <v>1.42</v>
      </c>
      <c r="AL729" s="3" t="str">
        <f t="shared" si="595"/>
        <v>-</v>
      </c>
      <c r="AM729" s="3">
        <f t="shared" si="596"/>
        <v>340.55</v>
      </c>
      <c r="AN729" s="3">
        <f t="shared" ca="1" si="597"/>
        <v>86.30801274757296</v>
      </c>
      <c r="AO729" s="3">
        <f t="shared" ca="1" si="598"/>
        <v>6.2035812513200659</v>
      </c>
      <c r="AQ729" s="3" t="str">
        <f t="shared" si="599"/>
        <v>1.42</v>
      </c>
      <c r="AR729" s="3" t="str">
        <f t="shared" si="600"/>
        <v>-</v>
      </c>
      <c r="AS729" s="3">
        <f t="shared" si="601"/>
        <v>340.55</v>
      </c>
      <c r="AT729" s="3">
        <f t="shared" ca="1" si="602"/>
        <v>86.30801274757296</v>
      </c>
      <c r="AU729" s="3">
        <f t="shared" ca="1" si="603"/>
        <v>5.3173553582743418</v>
      </c>
      <c r="AW729" s="3" t="str">
        <f t="shared" si="604"/>
        <v>1.42</v>
      </c>
      <c r="AX729" s="3" t="str">
        <f t="shared" si="605"/>
        <v>-</v>
      </c>
      <c r="AY729" s="3">
        <f t="shared" si="606"/>
        <v>340.55</v>
      </c>
      <c r="AZ729" s="3">
        <f t="shared" ca="1" si="607"/>
        <v>86.30801274757296</v>
      </c>
      <c r="BA729" s="3">
        <f t="shared" ca="1" si="608"/>
        <v>4.4311294652286186</v>
      </c>
      <c r="BC729" s="3" t="str">
        <f t="shared" si="609"/>
        <v>1.42</v>
      </c>
      <c r="BD729" s="3" t="str">
        <f t="shared" si="610"/>
        <v>-</v>
      </c>
      <c r="BE729" s="3">
        <f t="shared" si="611"/>
        <v>340.55</v>
      </c>
      <c r="BF729" s="3">
        <f t="shared" ca="1" si="612"/>
        <v>86.30801274757296</v>
      </c>
      <c r="BG729" s="3">
        <f t="shared" ca="1" si="613"/>
        <v>2.6586776791371709</v>
      </c>
      <c r="BI729" s="3" t="str">
        <f t="shared" si="614"/>
        <v>1.42</v>
      </c>
      <c r="BJ729" s="3" t="str">
        <f t="shared" si="615"/>
        <v>-</v>
      </c>
      <c r="BK729" s="3">
        <f t="shared" si="616"/>
        <v>340.55</v>
      </c>
      <c r="BL729" s="3">
        <f t="shared" ca="1" si="617"/>
        <v>86.30801274757296</v>
      </c>
      <c r="BM729" s="3">
        <f t="shared" ca="1" si="618"/>
        <v>0.88622589304572374</v>
      </c>
    </row>
    <row r="730" spans="1:65" x14ac:dyDescent="0.3">
      <c r="A730" s="3" t="str">
        <f>'Forward collapse simulation'!B740</f>
        <v>1.42</v>
      </c>
      <c r="B730" s="3" t="str">
        <f>IF('Forward collapse simulation'!C740="","-",'Forward collapse simulation'!C740)</f>
        <v>-</v>
      </c>
      <c r="C730" s="3">
        <f>'Forward collapse simulation'!E740</f>
        <v>355.18</v>
      </c>
      <c r="D730" s="3">
        <f ca="1">'Forward collapse simulation'!AK740</f>
        <v>88.152408886324281</v>
      </c>
      <c r="E730" s="84">
        <f ca="1">'Forward collapse simulation'!AL740</f>
        <v>9.9632648873924552</v>
      </c>
      <c r="G730" s="3" t="str">
        <f t="shared" si="569"/>
        <v>1.42</v>
      </c>
      <c r="H730" s="3" t="str">
        <f t="shared" si="570"/>
        <v>-</v>
      </c>
      <c r="I730" s="3">
        <f t="shared" si="571"/>
        <v>355.18</v>
      </c>
      <c r="J730" s="3">
        <f t="shared" ca="1" si="572"/>
        <v>88.152408886324281</v>
      </c>
      <c r="K730" s="3">
        <f t="shared" ca="1" si="573"/>
        <v>9.4651016430228321</v>
      </c>
      <c r="M730" s="3" t="str">
        <f t="shared" si="574"/>
        <v>1.42</v>
      </c>
      <c r="N730" s="3" t="str">
        <f t="shared" si="575"/>
        <v>-</v>
      </c>
      <c r="O730" s="3">
        <f t="shared" si="576"/>
        <v>355.18</v>
      </c>
      <c r="P730" s="3">
        <f t="shared" ca="1" si="577"/>
        <v>88.152408886324281</v>
      </c>
      <c r="Q730" s="3">
        <f t="shared" ca="1" si="578"/>
        <v>8.9669383986532107</v>
      </c>
      <c r="R730" s="85"/>
      <c r="S730" s="3" t="str">
        <f t="shared" si="579"/>
        <v>1.42</v>
      </c>
      <c r="T730" s="3" t="str">
        <f t="shared" si="580"/>
        <v>-</v>
      </c>
      <c r="U730" s="3">
        <f t="shared" si="581"/>
        <v>355.18</v>
      </c>
      <c r="V730" s="3">
        <f t="shared" ca="1" si="582"/>
        <v>88.152408886324281</v>
      </c>
      <c r="W730" s="3">
        <f t="shared" ca="1" si="583"/>
        <v>8.4687751542835858</v>
      </c>
      <c r="X730" s="85"/>
      <c r="Y730" s="3" t="str">
        <f t="shared" si="584"/>
        <v>1.42</v>
      </c>
      <c r="Z730" s="3" t="str">
        <f t="shared" si="585"/>
        <v>-</v>
      </c>
      <c r="AA730" s="3">
        <f t="shared" si="586"/>
        <v>355.18</v>
      </c>
      <c r="AB730" s="3">
        <f t="shared" ca="1" si="587"/>
        <v>88.152408886324281</v>
      </c>
      <c r="AC730" s="3">
        <f t="shared" ca="1" si="588"/>
        <v>7.9706119099139645</v>
      </c>
      <c r="AE730" s="3" t="str">
        <f t="shared" si="589"/>
        <v>1.42</v>
      </c>
      <c r="AF730" s="3" t="str">
        <f t="shared" si="590"/>
        <v>-</v>
      </c>
      <c r="AG730" s="3">
        <f t="shared" si="591"/>
        <v>355.18</v>
      </c>
      <c r="AH730" s="3">
        <f t="shared" ca="1" si="592"/>
        <v>88.152408886324281</v>
      </c>
      <c r="AI730" s="3">
        <f t="shared" ca="1" si="593"/>
        <v>7.4724486655443414</v>
      </c>
      <c r="AK730" s="3" t="str">
        <f t="shared" si="594"/>
        <v>1.42</v>
      </c>
      <c r="AL730" s="3" t="str">
        <f t="shared" si="595"/>
        <v>-</v>
      </c>
      <c r="AM730" s="3">
        <f t="shared" si="596"/>
        <v>355.18</v>
      </c>
      <c r="AN730" s="3">
        <f t="shared" ca="1" si="597"/>
        <v>88.152408886324281</v>
      </c>
      <c r="AO730" s="3">
        <f t="shared" ca="1" si="598"/>
        <v>6.9742854211747183</v>
      </c>
      <c r="AQ730" s="3" t="str">
        <f t="shared" si="599"/>
        <v>1.42</v>
      </c>
      <c r="AR730" s="3" t="str">
        <f t="shared" si="600"/>
        <v>-</v>
      </c>
      <c r="AS730" s="3">
        <f t="shared" si="601"/>
        <v>355.18</v>
      </c>
      <c r="AT730" s="3">
        <f t="shared" ca="1" si="602"/>
        <v>88.152408886324281</v>
      </c>
      <c r="AU730" s="3">
        <f t="shared" ca="1" si="603"/>
        <v>5.9779589324354729</v>
      </c>
      <c r="AW730" s="3" t="str">
        <f t="shared" si="604"/>
        <v>1.42</v>
      </c>
      <c r="AX730" s="3" t="str">
        <f t="shared" si="605"/>
        <v>-</v>
      </c>
      <c r="AY730" s="3">
        <f t="shared" si="606"/>
        <v>355.18</v>
      </c>
      <c r="AZ730" s="3">
        <f t="shared" ca="1" si="607"/>
        <v>88.152408886324281</v>
      </c>
      <c r="BA730" s="3">
        <f t="shared" ca="1" si="608"/>
        <v>4.9816324436962276</v>
      </c>
      <c r="BC730" s="3" t="str">
        <f t="shared" si="609"/>
        <v>1.42</v>
      </c>
      <c r="BD730" s="3" t="str">
        <f t="shared" si="610"/>
        <v>-</v>
      </c>
      <c r="BE730" s="3">
        <f t="shared" si="611"/>
        <v>355.18</v>
      </c>
      <c r="BF730" s="3">
        <f t="shared" ca="1" si="612"/>
        <v>88.152408886324281</v>
      </c>
      <c r="BG730" s="3">
        <f t="shared" ca="1" si="613"/>
        <v>2.9889794662177365</v>
      </c>
      <c r="BI730" s="3" t="str">
        <f t="shared" si="614"/>
        <v>1.42</v>
      </c>
      <c r="BJ730" s="3" t="str">
        <f t="shared" si="615"/>
        <v>-</v>
      </c>
      <c r="BK730" s="3">
        <f t="shared" si="616"/>
        <v>355.18</v>
      </c>
      <c r="BL730" s="3">
        <f t="shared" ca="1" si="617"/>
        <v>88.152408886324281</v>
      </c>
      <c r="BM730" s="3">
        <f t="shared" ca="1" si="618"/>
        <v>0.99632648873924556</v>
      </c>
    </row>
    <row r="731" spans="1:65" x14ac:dyDescent="0.3">
      <c r="A731" s="3" t="str">
        <f>'Forward collapse simulation'!B741</f>
        <v>1.42</v>
      </c>
      <c r="B731" s="3" t="str">
        <f>IF('Forward collapse simulation'!C741="","-",'Forward collapse simulation'!C741)</f>
        <v>-</v>
      </c>
      <c r="C731" s="3">
        <f>'Forward collapse simulation'!E741</f>
        <v>75.959999999999994</v>
      </c>
      <c r="D731" s="3">
        <f ca="1">'Forward collapse simulation'!AK741</f>
        <v>89.627464883500892</v>
      </c>
      <c r="E731" s="84">
        <f ca="1">'Forward collapse simulation'!AL741</f>
        <v>11.387741035733905</v>
      </c>
      <c r="G731" s="3" t="str">
        <f t="shared" si="569"/>
        <v>1.42</v>
      </c>
      <c r="H731" s="3" t="str">
        <f t="shared" si="570"/>
        <v>-</v>
      </c>
      <c r="I731" s="3">
        <f t="shared" si="571"/>
        <v>75.959999999999994</v>
      </c>
      <c r="J731" s="3">
        <f t="shared" ca="1" si="572"/>
        <v>89.627464883500892</v>
      </c>
      <c r="K731" s="3">
        <f t="shared" ca="1" si="573"/>
        <v>10.818353983947208</v>
      </c>
      <c r="M731" s="3" t="str">
        <f t="shared" si="574"/>
        <v>1.42</v>
      </c>
      <c r="N731" s="3" t="str">
        <f t="shared" si="575"/>
        <v>-</v>
      </c>
      <c r="O731" s="3">
        <f t="shared" si="576"/>
        <v>75.959999999999994</v>
      </c>
      <c r="P731" s="3">
        <f t="shared" ca="1" si="577"/>
        <v>89.627464883500892</v>
      </c>
      <c r="Q731" s="3">
        <f t="shared" ca="1" si="578"/>
        <v>10.248966932160515</v>
      </c>
      <c r="R731" s="85"/>
      <c r="S731" s="3" t="str">
        <f t="shared" si="579"/>
        <v>1.42</v>
      </c>
      <c r="T731" s="3" t="str">
        <f t="shared" si="580"/>
        <v>-</v>
      </c>
      <c r="U731" s="3">
        <f t="shared" si="581"/>
        <v>75.959999999999994</v>
      </c>
      <c r="V731" s="3">
        <f t="shared" ca="1" si="582"/>
        <v>89.627464883500892</v>
      </c>
      <c r="W731" s="3">
        <f t="shared" ca="1" si="583"/>
        <v>9.6795798803738187</v>
      </c>
      <c r="X731" s="85"/>
      <c r="Y731" s="3" t="str">
        <f t="shared" si="584"/>
        <v>1.42</v>
      </c>
      <c r="Z731" s="3" t="str">
        <f t="shared" si="585"/>
        <v>-</v>
      </c>
      <c r="AA731" s="3">
        <f t="shared" si="586"/>
        <v>75.959999999999994</v>
      </c>
      <c r="AB731" s="3">
        <f t="shared" ca="1" si="587"/>
        <v>89.627464883500892</v>
      </c>
      <c r="AC731" s="3">
        <f t="shared" ca="1" si="588"/>
        <v>9.1101928285871239</v>
      </c>
      <c r="AE731" s="3" t="str">
        <f t="shared" si="589"/>
        <v>1.42</v>
      </c>
      <c r="AF731" s="3" t="str">
        <f t="shared" si="590"/>
        <v>-</v>
      </c>
      <c r="AG731" s="3">
        <f t="shared" si="591"/>
        <v>75.959999999999994</v>
      </c>
      <c r="AH731" s="3">
        <f t="shared" ca="1" si="592"/>
        <v>89.627464883500892</v>
      </c>
      <c r="AI731" s="3">
        <f t="shared" ca="1" si="593"/>
        <v>8.5408057768004291</v>
      </c>
      <c r="AK731" s="3" t="str">
        <f t="shared" si="594"/>
        <v>1.42</v>
      </c>
      <c r="AL731" s="3" t="str">
        <f t="shared" si="595"/>
        <v>-</v>
      </c>
      <c r="AM731" s="3">
        <f t="shared" si="596"/>
        <v>75.959999999999994</v>
      </c>
      <c r="AN731" s="3">
        <f t="shared" ca="1" si="597"/>
        <v>89.627464883500892</v>
      </c>
      <c r="AO731" s="3">
        <f t="shared" ca="1" si="598"/>
        <v>7.9714187250137325</v>
      </c>
      <c r="AQ731" s="3" t="str">
        <f t="shared" si="599"/>
        <v>1.42</v>
      </c>
      <c r="AR731" s="3" t="str">
        <f t="shared" si="600"/>
        <v>-</v>
      </c>
      <c r="AS731" s="3">
        <f t="shared" si="601"/>
        <v>75.959999999999994</v>
      </c>
      <c r="AT731" s="3">
        <f t="shared" ca="1" si="602"/>
        <v>89.627464883500892</v>
      </c>
      <c r="AU731" s="3">
        <f t="shared" ca="1" si="603"/>
        <v>6.8326446214403429</v>
      </c>
      <c r="AW731" s="3" t="str">
        <f t="shared" si="604"/>
        <v>1.42</v>
      </c>
      <c r="AX731" s="3" t="str">
        <f t="shared" si="605"/>
        <v>-</v>
      </c>
      <c r="AY731" s="3">
        <f t="shared" si="606"/>
        <v>75.959999999999994</v>
      </c>
      <c r="AZ731" s="3">
        <f t="shared" ca="1" si="607"/>
        <v>89.627464883500892</v>
      </c>
      <c r="BA731" s="3">
        <f t="shared" ca="1" si="608"/>
        <v>5.6938705178669524</v>
      </c>
      <c r="BC731" s="3" t="str">
        <f t="shared" si="609"/>
        <v>1.42</v>
      </c>
      <c r="BD731" s="3" t="str">
        <f t="shared" si="610"/>
        <v>-</v>
      </c>
      <c r="BE731" s="3">
        <f t="shared" si="611"/>
        <v>75.959999999999994</v>
      </c>
      <c r="BF731" s="3">
        <f t="shared" ca="1" si="612"/>
        <v>89.627464883500892</v>
      </c>
      <c r="BG731" s="3">
        <f t="shared" ca="1" si="613"/>
        <v>3.4163223107201715</v>
      </c>
      <c r="BI731" s="3" t="str">
        <f t="shared" si="614"/>
        <v>1.42</v>
      </c>
      <c r="BJ731" s="3" t="str">
        <f t="shared" si="615"/>
        <v>-</v>
      </c>
      <c r="BK731" s="3">
        <f t="shared" si="616"/>
        <v>75.959999999999994</v>
      </c>
      <c r="BL731" s="3">
        <f t="shared" ca="1" si="617"/>
        <v>89.627464883500892</v>
      </c>
      <c r="BM731" s="3">
        <f t="shared" ca="1" si="618"/>
        <v>1.1387741035733905</v>
      </c>
    </row>
    <row r="732" spans="1:65" x14ac:dyDescent="0.3">
      <c r="A732" s="3" t="str">
        <f>'Forward collapse simulation'!B742</f>
        <v>1.42</v>
      </c>
      <c r="B732" s="3" t="str">
        <f>IF('Forward collapse simulation'!C742="","-",'Forward collapse simulation'!C742)</f>
        <v>-</v>
      </c>
      <c r="C732" s="3">
        <f>'Forward collapse simulation'!E742</f>
        <v>175.99</v>
      </c>
      <c r="D732" s="3">
        <f ca="1">'Forward collapse simulation'!AK742</f>
        <v>87.81750674789518</v>
      </c>
      <c r="E732" s="84">
        <f ca="1">'Forward collapse simulation'!AL742</f>
        <v>15.009247831934154</v>
      </c>
      <c r="G732" s="3" t="str">
        <f t="shared" si="569"/>
        <v>1.42</v>
      </c>
      <c r="H732" s="3" t="str">
        <f t="shared" si="570"/>
        <v>-</v>
      </c>
      <c r="I732" s="3">
        <f t="shared" si="571"/>
        <v>175.99</v>
      </c>
      <c r="J732" s="3">
        <f t="shared" ca="1" si="572"/>
        <v>87.81750674789518</v>
      </c>
      <c r="K732" s="3">
        <f t="shared" ca="1" si="573"/>
        <v>14.258785440337446</v>
      </c>
      <c r="M732" s="3" t="str">
        <f t="shared" si="574"/>
        <v>1.42</v>
      </c>
      <c r="N732" s="3" t="str">
        <f t="shared" si="575"/>
        <v>-</v>
      </c>
      <c r="O732" s="3">
        <f t="shared" si="576"/>
        <v>175.99</v>
      </c>
      <c r="P732" s="3">
        <f t="shared" ca="1" si="577"/>
        <v>87.81750674789518</v>
      </c>
      <c r="Q732" s="3">
        <f t="shared" ca="1" si="578"/>
        <v>13.508323048740738</v>
      </c>
      <c r="R732" s="85"/>
      <c r="S732" s="3" t="str">
        <f t="shared" si="579"/>
        <v>1.42</v>
      </c>
      <c r="T732" s="3" t="str">
        <f t="shared" si="580"/>
        <v>-</v>
      </c>
      <c r="U732" s="3">
        <f t="shared" si="581"/>
        <v>175.99</v>
      </c>
      <c r="V732" s="3">
        <f t="shared" ca="1" si="582"/>
        <v>87.81750674789518</v>
      </c>
      <c r="W732" s="3">
        <f t="shared" ca="1" si="583"/>
        <v>12.757860657144031</v>
      </c>
      <c r="X732" s="85"/>
      <c r="Y732" s="3" t="str">
        <f t="shared" si="584"/>
        <v>1.42</v>
      </c>
      <c r="Z732" s="3" t="str">
        <f t="shared" si="585"/>
        <v>-</v>
      </c>
      <c r="AA732" s="3">
        <f t="shared" si="586"/>
        <v>175.99</v>
      </c>
      <c r="AB732" s="3">
        <f t="shared" ca="1" si="587"/>
        <v>87.81750674789518</v>
      </c>
      <c r="AC732" s="3">
        <f t="shared" ca="1" si="588"/>
        <v>12.007398265547323</v>
      </c>
      <c r="AE732" s="3" t="str">
        <f t="shared" si="589"/>
        <v>1.42</v>
      </c>
      <c r="AF732" s="3" t="str">
        <f t="shared" si="590"/>
        <v>-</v>
      </c>
      <c r="AG732" s="3">
        <f t="shared" si="591"/>
        <v>175.99</v>
      </c>
      <c r="AH732" s="3">
        <f t="shared" ca="1" si="592"/>
        <v>87.81750674789518</v>
      </c>
      <c r="AI732" s="3">
        <f t="shared" ca="1" si="593"/>
        <v>11.256935873950615</v>
      </c>
      <c r="AK732" s="3" t="str">
        <f t="shared" si="594"/>
        <v>1.42</v>
      </c>
      <c r="AL732" s="3" t="str">
        <f t="shared" si="595"/>
        <v>-</v>
      </c>
      <c r="AM732" s="3">
        <f t="shared" si="596"/>
        <v>175.99</v>
      </c>
      <c r="AN732" s="3">
        <f t="shared" ca="1" si="597"/>
        <v>87.81750674789518</v>
      </c>
      <c r="AO732" s="3">
        <f t="shared" ca="1" si="598"/>
        <v>10.506473482353908</v>
      </c>
      <c r="AQ732" s="3" t="str">
        <f t="shared" si="599"/>
        <v>1.42</v>
      </c>
      <c r="AR732" s="3" t="str">
        <f t="shared" si="600"/>
        <v>-</v>
      </c>
      <c r="AS732" s="3">
        <f t="shared" si="601"/>
        <v>175.99</v>
      </c>
      <c r="AT732" s="3">
        <f t="shared" ca="1" si="602"/>
        <v>87.81750674789518</v>
      </c>
      <c r="AU732" s="3">
        <f t="shared" ca="1" si="603"/>
        <v>9.0055486991604923</v>
      </c>
      <c r="AW732" s="3" t="str">
        <f t="shared" si="604"/>
        <v>1.42</v>
      </c>
      <c r="AX732" s="3" t="str">
        <f t="shared" si="605"/>
        <v>-</v>
      </c>
      <c r="AY732" s="3">
        <f t="shared" si="606"/>
        <v>175.99</v>
      </c>
      <c r="AZ732" s="3">
        <f t="shared" ca="1" si="607"/>
        <v>87.81750674789518</v>
      </c>
      <c r="BA732" s="3">
        <f t="shared" ca="1" si="608"/>
        <v>7.5046239159670769</v>
      </c>
      <c r="BC732" s="3" t="str">
        <f t="shared" si="609"/>
        <v>1.42</v>
      </c>
      <c r="BD732" s="3" t="str">
        <f t="shared" si="610"/>
        <v>-</v>
      </c>
      <c r="BE732" s="3">
        <f t="shared" si="611"/>
        <v>175.99</v>
      </c>
      <c r="BF732" s="3">
        <f t="shared" ca="1" si="612"/>
        <v>87.81750674789518</v>
      </c>
      <c r="BG732" s="3">
        <f t="shared" ca="1" si="613"/>
        <v>4.5027743495802461</v>
      </c>
      <c r="BI732" s="3" t="str">
        <f t="shared" si="614"/>
        <v>1.42</v>
      </c>
      <c r="BJ732" s="3" t="str">
        <f t="shared" si="615"/>
        <v>-</v>
      </c>
      <c r="BK732" s="3">
        <f t="shared" si="616"/>
        <v>175.99</v>
      </c>
      <c r="BL732" s="3">
        <f t="shared" ca="1" si="617"/>
        <v>87.81750674789518</v>
      </c>
      <c r="BM732" s="3">
        <f t="shared" ca="1" si="618"/>
        <v>1.5009247831934154</v>
      </c>
    </row>
    <row r="733" spans="1:65" x14ac:dyDescent="0.3">
      <c r="A733" s="3" t="str">
        <f>'Forward collapse simulation'!B743</f>
        <v>1.42</v>
      </c>
      <c r="B733" s="3" t="str">
        <f>IF('Forward collapse simulation'!C743="","-",'Forward collapse simulation'!C743)</f>
        <v>-</v>
      </c>
      <c r="C733" s="3">
        <f>'Forward collapse simulation'!E743</f>
        <v>178.84</v>
      </c>
      <c r="D733" s="3">
        <f ca="1">'Forward collapse simulation'!AK743</f>
        <v>86.605262230853</v>
      </c>
      <c r="E733" s="84">
        <f ca="1">'Forward collapse simulation'!AL743</f>
        <v>15.050997068801628</v>
      </c>
      <c r="G733" s="3" t="str">
        <f t="shared" si="569"/>
        <v>1.42</v>
      </c>
      <c r="H733" s="3" t="str">
        <f t="shared" si="570"/>
        <v>-</v>
      </c>
      <c r="I733" s="3">
        <f t="shared" si="571"/>
        <v>178.84</v>
      </c>
      <c r="J733" s="3">
        <f t="shared" ca="1" si="572"/>
        <v>86.605262230853</v>
      </c>
      <c r="K733" s="3">
        <f t="shared" ca="1" si="573"/>
        <v>14.298447215361547</v>
      </c>
      <c r="M733" s="3" t="str">
        <f t="shared" si="574"/>
        <v>1.42</v>
      </c>
      <c r="N733" s="3" t="str">
        <f t="shared" si="575"/>
        <v>-</v>
      </c>
      <c r="O733" s="3">
        <f t="shared" si="576"/>
        <v>178.84</v>
      </c>
      <c r="P733" s="3">
        <f t="shared" ca="1" si="577"/>
        <v>86.605262230853</v>
      </c>
      <c r="Q733" s="3">
        <f t="shared" ca="1" si="578"/>
        <v>13.545897361921465</v>
      </c>
      <c r="R733" s="85"/>
      <c r="S733" s="3" t="str">
        <f t="shared" si="579"/>
        <v>1.42</v>
      </c>
      <c r="T733" s="3" t="str">
        <f t="shared" si="580"/>
        <v>-</v>
      </c>
      <c r="U733" s="3">
        <f t="shared" si="581"/>
        <v>178.84</v>
      </c>
      <c r="V733" s="3">
        <f t="shared" ca="1" si="582"/>
        <v>86.605262230853</v>
      </c>
      <c r="W733" s="3">
        <f t="shared" ca="1" si="583"/>
        <v>12.793347508481384</v>
      </c>
      <c r="X733" s="85"/>
      <c r="Y733" s="3" t="str">
        <f t="shared" si="584"/>
        <v>1.42</v>
      </c>
      <c r="Z733" s="3" t="str">
        <f t="shared" si="585"/>
        <v>-</v>
      </c>
      <c r="AA733" s="3">
        <f t="shared" si="586"/>
        <v>178.84</v>
      </c>
      <c r="AB733" s="3">
        <f t="shared" ca="1" si="587"/>
        <v>86.605262230853</v>
      </c>
      <c r="AC733" s="3">
        <f t="shared" ca="1" si="588"/>
        <v>12.040797655041303</v>
      </c>
      <c r="AE733" s="3" t="str">
        <f t="shared" si="589"/>
        <v>1.42</v>
      </c>
      <c r="AF733" s="3" t="str">
        <f t="shared" si="590"/>
        <v>-</v>
      </c>
      <c r="AG733" s="3">
        <f t="shared" si="591"/>
        <v>178.84</v>
      </c>
      <c r="AH733" s="3">
        <f t="shared" ca="1" si="592"/>
        <v>86.605262230853</v>
      </c>
      <c r="AI733" s="3">
        <f t="shared" ca="1" si="593"/>
        <v>11.288247801601221</v>
      </c>
      <c r="AK733" s="3" t="str">
        <f t="shared" si="594"/>
        <v>1.42</v>
      </c>
      <c r="AL733" s="3" t="str">
        <f t="shared" si="595"/>
        <v>-</v>
      </c>
      <c r="AM733" s="3">
        <f t="shared" si="596"/>
        <v>178.84</v>
      </c>
      <c r="AN733" s="3">
        <f t="shared" ca="1" si="597"/>
        <v>86.605262230853</v>
      </c>
      <c r="AO733" s="3">
        <f t="shared" ca="1" si="598"/>
        <v>10.53569794816114</v>
      </c>
      <c r="AQ733" s="3" t="str">
        <f t="shared" si="599"/>
        <v>1.42</v>
      </c>
      <c r="AR733" s="3" t="str">
        <f t="shared" si="600"/>
        <v>-</v>
      </c>
      <c r="AS733" s="3">
        <f t="shared" si="601"/>
        <v>178.84</v>
      </c>
      <c r="AT733" s="3">
        <f t="shared" ca="1" si="602"/>
        <v>86.605262230853</v>
      </c>
      <c r="AU733" s="3">
        <f t="shared" ca="1" si="603"/>
        <v>9.0305982412809769</v>
      </c>
      <c r="AW733" s="3" t="str">
        <f t="shared" si="604"/>
        <v>1.42</v>
      </c>
      <c r="AX733" s="3" t="str">
        <f t="shared" si="605"/>
        <v>-</v>
      </c>
      <c r="AY733" s="3">
        <f t="shared" si="606"/>
        <v>178.84</v>
      </c>
      <c r="AZ733" s="3">
        <f t="shared" ca="1" si="607"/>
        <v>86.605262230853</v>
      </c>
      <c r="BA733" s="3">
        <f t="shared" ca="1" si="608"/>
        <v>7.5254985344008141</v>
      </c>
      <c r="BC733" s="3" t="str">
        <f t="shared" si="609"/>
        <v>1.42</v>
      </c>
      <c r="BD733" s="3" t="str">
        <f t="shared" si="610"/>
        <v>-</v>
      </c>
      <c r="BE733" s="3">
        <f t="shared" si="611"/>
        <v>178.84</v>
      </c>
      <c r="BF733" s="3">
        <f t="shared" ca="1" si="612"/>
        <v>86.605262230853</v>
      </c>
      <c r="BG733" s="3">
        <f t="shared" ca="1" si="613"/>
        <v>4.5152991206404884</v>
      </c>
      <c r="BI733" s="3" t="str">
        <f t="shared" si="614"/>
        <v>1.42</v>
      </c>
      <c r="BJ733" s="3" t="str">
        <f t="shared" si="615"/>
        <v>-</v>
      </c>
      <c r="BK733" s="3">
        <f t="shared" si="616"/>
        <v>178.84</v>
      </c>
      <c r="BL733" s="3">
        <f t="shared" ca="1" si="617"/>
        <v>86.605262230853</v>
      </c>
      <c r="BM733" s="3">
        <f t="shared" ca="1" si="618"/>
        <v>1.5050997068801628</v>
      </c>
    </row>
    <row r="734" spans="1:65" x14ac:dyDescent="0.3">
      <c r="A734" s="3" t="str">
        <f>'Forward collapse simulation'!B744</f>
        <v>1.42</v>
      </c>
      <c r="B734" s="3" t="str">
        <f>IF('Forward collapse simulation'!C744="","-",'Forward collapse simulation'!C744)</f>
        <v>-</v>
      </c>
      <c r="C734" s="3">
        <f>'Forward collapse simulation'!E744</f>
        <v>180.4</v>
      </c>
      <c r="D734" s="3">
        <f ca="1">'Forward collapse simulation'!AK744</f>
        <v>84.886570432219045</v>
      </c>
      <c r="E734" s="84">
        <f ca="1">'Forward collapse simulation'!AL744</f>
        <v>12.745463075979137</v>
      </c>
      <c r="G734" s="3" t="str">
        <f t="shared" si="569"/>
        <v>1.42</v>
      </c>
      <c r="H734" s="3" t="str">
        <f t="shared" si="570"/>
        <v>-</v>
      </c>
      <c r="I734" s="3">
        <f t="shared" si="571"/>
        <v>180.4</v>
      </c>
      <c r="J734" s="3">
        <f t="shared" ca="1" si="572"/>
        <v>84.886570432219045</v>
      </c>
      <c r="K734" s="3">
        <f t="shared" ca="1" si="573"/>
        <v>12.108189922180179</v>
      </c>
      <c r="M734" s="3" t="str">
        <f t="shared" si="574"/>
        <v>1.42</v>
      </c>
      <c r="N734" s="3" t="str">
        <f t="shared" si="575"/>
        <v>-</v>
      </c>
      <c r="O734" s="3">
        <f t="shared" si="576"/>
        <v>180.4</v>
      </c>
      <c r="P734" s="3">
        <f t="shared" ca="1" si="577"/>
        <v>84.886570432219045</v>
      </c>
      <c r="Q734" s="3">
        <f t="shared" ca="1" si="578"/>
        <v>11.470916768381223</v>
      </c>
      <c r="R734" s="85"/>
      <c r="S734" s="3" t="str">
        <f t="shared" si="579"/>
        <v>1.42</v>
      </c>
      <c r="T734" s="3" t="str">
        <f t="shared" si="580"/>
        <v>-</v>
      </c>
      <c r="U734" s="3">
        <f t="shared" si="581"/>
        <v>180.4</v>
      </c>
      <c r="V734" s="3">
        <f t="shared" ca="1" si="582"/>
        <v>84.886570432219045</v>
      </c>
      <c r="W734" s="3">
        <f t="shared" ca="1" si="583"/>
        <v>10.833643614582266</v>
      </c>
      <c r="X734" s="85"/>
      <c r="Y734" s="3" t="str">
        <f t="shared" si="584"/>
        <v>1.42</v>
      </c>
      <c r="Z734" s="3" t="str">
        <f t="shared" si="585"/>
        <v>-</v>
      </c>
      <c r="AA734" s="3">
        <f t="shared" si="586"/>
        <v>180.4</v>
      </c>
      <c r="AB734" s="3">
        <f t="shared" ca="1" si="587"/>
        <v>84.886570432219045</v>
      </c>
      <c r="AC734" s="3">
        <f t="shared" ca="1" si="588"/>
        <v>10.19637046078331</v>
      </c>
      <c r="AE734" s="3" t="str">
        <f t="shared" si="589"/>
        <v>1.42</v>
      </c>
      <c r="AF734" s="3" t="str">
        <f t="shared" si="590"/>
        <v>-</v>
      </c>
      <c r="AG734" s="3">
        <f t="shared" si="591"/>
        <v>180.4</v>
      </c>
      <c r="AH734" s="3">
        <f t="shared" ca="1" si="592"/>
        <v>84.886570432219045</v>
      </c>
      <c r="AI734" s="3">
        <f t="shared" ca="1" si="593"/>
        <v>9.5590973069843521</v>
      </c>
      <c r="AK734" s="3" t="str">
        <f t="shared" si="594"/>
        <v>1.42</v>
      </c>
      <c r="AL734" s="3" t="str">
        <f t="shared" si="595"/>
        <v>-</v>
      </c>
      <c r="AM734" s="3">
        <f t="shared" si="596"/>
        <v>180.4</v>
      </c>
      <c r="AN734" s="3">
        <f t="shared" ca="1" si="597"/>
        <v>84.886570432219045</v>
      </c>
      <c r="AO734" s="3">
        <f t="shared" ca="1" si="598"/>
        <v>8.9218241531853959</v>
      </c>
      <c r="AQ734" s="3" t="str">
        <f t="shared" si="599"/>
        <v>1.42</v>
      </c>
      <c r="AR734" s="3" t="str">
        <f t="shared" si="600"/>
        <v>-</v>
      </c>
      <c r="AS734" s="3">
        <f t="shared" si="601"/>
        <v>180.4</v>
      </c>
      <c r="AT734" s="3">
        <f t="shared" ca="1" si="602"/>
        <v>84.886570432219045</v>
      </c>
      <c r="AU734" s="3">
        <f t="shared" ca="1" si="603"/>
        <v>7.6472778455874817</v>
      </c>
      <c r="AW734" s="3" t="str">
        <f t="shared" si="604"/>
        <v>1.42</v>
      </c>
      <c r="AX734" s="3" t="str">
        <f t="shared" si="605"/>
        <v>-</v>
      </c>
      <c r="AY734" s="3">
        <f t="shared" si="606"/>
        <v>180.4</v>
      </c>
      <c r="AZ734" s="3">
        <f t="shared" ca="1" si="607"/>
        <v>84.886570432219045</v>
      </c>
      <c r="BA734" s="3">
        <f t="shared" ca="1" si="608"/>
        <v>6.3727315379895684</v>
      </c>
      <c r="BC734" s="3" t="str">
        <f t="shared" si="609"/>
        <v>1.42</v>
      </c>
      <c r="BD734" s="3" t="str">
        <f t="shared" si="610"/>
        <v>-</v>
      </c>
      <c r="BE734" s="3">
        <f t="shared" si="611"/>
        <v>180.4</v>
      </c>
      <c r="BF734" s="3">
        <f t="shared" ca="1" si="612"/>
        <v>84.886570432219045</v>
      </c>
      <c r="BG734" s="3">
        <f t="shared" ca="1" si="613"/>
        <v>3.8236389227937408</v>
      </c>
      <c r="BI734" s="3" t="str">
        <f t="shared" si="614"/>
        <v>1.42</v>
      </c>
      <c r="BJ734" s="3" t="str">
        <f t="shared" si="615"/>
        <v>-</v>
      </c>
      <c r="BK734" s="3">
        <f t="shared" si="616"/>
        <v>180.4</v>
      </c>
      <c r="BL734" s="3">
        <f t="shared" ca="1" si="617"/>
        <v>84.886570432219045</v>
      </c>
      <c r="BM734" s="3">
        <f t="shared" ca="1" si="618"/>
        <v>1.2745463075979138</v>
      </c>
    </row>
    <row r="735" spans="1:65" x14ac:dyDescent="0.3">
      <c r="A735" s="3" t="str">
        <f>'Forward collapse simulation'!B745</f>
        <v>1.42</v>
      </c>
      <c r="B735" s="3" t="str">
        <f>IF('Forward collapse simulation'!C745="","-",'Forward collapse simulation'!C745)</f>
        <v>-</v>
      </c>
      <c r="C735" s="3">
        <f>'Forward collapse simulation'!E745</f>
        <v>176.16</v>
      </c>
      <c r="D735" s="3">
        <f ca="1">'Forward collapse simulation'!AK745</f>
        <v>83.803706866705639</v>
      </c>
      <c r="E735" s="84">
        <f ca="1">'Forward collapse simulation'!AL745</f>
        <v>10.504948708086713</v>
      </c>
      <c r="G735" s="3" t="str">
        <f t="shared" si="569"/>
        <v>1.42</v>
      </c>
      <c r="H735" s="3" t="str">
        <f t="shared" si="570"/>
        <v>-</v>
      </c>
      <c r="I735" s="3">
        <f t="shared" si="571"/>
        <v>176.16</v>
      </c>
      <c r="J735" s="3">
        <f t="shared" ca="1" si="572"/>
        <v>83.803706866705639</v>
      </c>
      <c r="K735" s="3">
        <f t="shared" ca="1" si="573"/>
        <v>9.9797012726823766</v>
      </c>
      <c r="M735" s="3" t="str">
        <f t="shared" si="574"/>
        <v>1.42</v>
      </c>
      <c r="N735" s="3" t="str">
        <f t="shared" si="575"/>
        <v>-</v>
      </c>
      <c r="O735" s="3">
        <f t="shared" si="576"/>
        <v>176.16</v>
      </c>
      <c r="P735" s="3">
        <f t="shared" ca="1" si="577"/>
        <v>83.803706866705639</v>
      </c>
      <c r="Q735" s="3">
        <f t="shared" ca="1" si="578"/>
        <v>9.4544538372780416</v>
      </c>
      <c r="R735" s="85"/>
      <c r="S735" s="3" t="str">
        <f t="shared" si="579"/>
        <v>1.42</v>
      </c>
      <c r="T735" s="3" t="str">
        <f t="shared" si="580"/>
        <v>-</v>
      </c>
      <c r="U735" s="3">
        <f t="shared" si="581"/>
        <v>176.16</v>
      </c>
      <c r="V735" s="3">
        <f t="shared" ca="1" si="582"/>
        <v>83.803706866705639</v>
      </c>
      <c r="W735" s="3">
        <f t="shared" ca="1" si="583"/>
        <v>8.9292064018737065</v>
      </c>
      <c r="X735" s="85"/>
      <c r="Y735" s="3" t="str">
        <f t="shared" si="584"/>
        <v>1.42</v>
      </c>
      <c r="Z735" s="3" t="str">
        <f t="shared" si="585"/>
        <v>-</v>
      </c>
      <c r="AA735" s="3">
        <f t="shared" si="586"/>
        <v>176.16</v>
      </c>
      <c r="AB735" s="3">
        <f t="shared" ca="1" si="587"/>
        <v>83.803706866705639</v>
      </c>
      <c r="AC735" s="3">
        <f t="shared" ca="1" si="588"/>
        <v>8.4039589664693715</v>
      </c>
      <c r="AE735" s="3" t="str">
        <f t="shared" si="589"/>
        <v>1.42</v>
      </c>
      <c r="AF735" s="3" t="str">
        <f t="shared" si="590"/>
        <v>-</v>
      </c>
      <c r="AG735" s="3">
        <f t="shared" si="591"/>
        <v>176.16</v>
      </c>
      <c r="AH735" s="3">
        <f t="shared" ca="1" si="592"/>
        <v>83.803706866705639</v>
      </c>
      <c r="AI735" s="3">
        <f t="shared" ca="1" si="593"/>
        <v>7.8787115310650346</v>
      </c>
      <c r="AK735" s="3" t="str">
        <f t="shared" si="594"/>
        <v>1.42</v>
      </c>
      <c r="AL735" s="3" t="str">
        <f t="shared" si="595"/>
        <v>-</v>
      </c>
      <c r="AM735" s="3">
        <f t="shared" si="596"/>
        <v>176.16</v>
      </c>
      <c r="AN735" s="3">
        <f t="shared" ca="1" si="597"/>
        <v>83.803706866705639</v>
      </c>
      <c r="AO735" s="3">
        <f t="shared" ca="1" si="598"/>
        <v>7.3534640956606987</v>
      </c>
      <c r="AQ735" s="3" t="str">
        <f t="shared" si="599"/>
        <v>1.42</v>
      </c>
      <c r="AR735" s="3" t="str">
        <f t="shared" si="600"/>
        <v>-</v>
      </c>
      <c r="AS735" s="3">
        <f t="shared" si="601"/>
        <v>176.16</v>
      </c>
      <c r="AT735" s="3">
        <f t="shared" ca="1" si="602"/>
        <v>83.803706866705639</v>
      </c>
      <c r="AU735" s="3">
        <f t="shared" ca="1" si="603"/>
        <v>6.3029692248520277</v>
      </c>
      <c r="AW735" s="3" t="str">
        <f t="shared" si="604"/>
        <v>1.42</v>
      </c>
      <c r="AX735" s="3" t="str">
        <f t="shared" si="605"/>
        <v>-</v>
      </c>
      <c r="AY735" s="3">
        <f t="shared" si="606"/>
        <v>176.16</v>
      </c>
      <c r="AZ735" s="3">
        <f t="shared" ca="1" si="607"/>
        <v>83.803706866705639</v>
      </c>
      <c r="BA735" s="3">
        <f t="shared" ca="1" si="608"/>
        <v>5.2524743540433567</v>
      </c>
      <c r="BC735" s="3" t="str">
        <f t="shared" si="609"/>
        <v>1.42</v>
      </c>
      <c r="BD735" s="3" t="str">
        <f t="shared" si="610"/>
        <v>-</v>
      </c>
      <c r="BE735" s="3">
        <f t="shared" si="611"/>
        <v>176.16</v>
      </c>
      <c r="BF735" s="3">
        <f t="shared" ca="1" si="612"/>
        <v>83.803706866705639</v>
      </c>
      <c r="BG735" s="3">
        <f t="shared" ca="1" si="613"/>
        <v>3.1514846124260139</v>
      </c>
      <c r="BI735" s="3" t="str">
        <f t="shared" si="614"/>
        <v>1.42</v>
      </c>
      <c r="BJ735" s="3" t="str">
        <f t="shared" si="615"/>
        <v>-</v>
      </c>
      <c r="BK735" s="3">
        <f t="shared" si="616"/>
        <v>176.16</v>
      </c>
      <c r="BL735" s="3">
        <f t="shared" ca="1" si="617"/>
        <v>83.803706866705639</v>
      </c>
      <c r="BM735" s="3">
        <f t="shared" ca="1" si="618"/>
        <v>1.0504948708086714</v>
      </c>
    </row>
    <row r="736" spans="1:65" x14ac:dyDescent="0.3">
      <c r="A736" s="3" t="str">
        <f>'Forward collapse simulation'!B746</f>
        <v>1.42</v>
      </c>
      <c r="B736" s="3" t="str">
        <f>IF('Forward collapse simulation'!C746="","-",'Forward collapse simulation'!C746)</f>
        <v>-</v>
      </c>
      <c r="C736" s="3">
        <f>'Forward collapse simulation'!E746</f>
        <v>175.27</v>
      </c>
      <c r="D736" s="3">
        <f ca="1">'Forward collapse simulation'!AK746</f>
        <v>82.642936395854875</v>
      </c>
      <c r="E736" s="84">
        <f ca="1">'Forward collapse simulation'!AL746</f>
        <v>8.4324547287784277</v>
      </c>
      <c r="G736" s="3" t="str">
        <f t="shared" si="569"/>
        <v>1.42</v>
      </c>
      <c r="H736" s="3" t="str">
        <f t="shared" si="570"/>
        <v>-</v>
      </c>
      <c r="I736" s="3">
        <f t="shared" si="571"/>
        <v>175.27</v>
      </c>
      <c r="J736" s="3">
        <f t="shared" ca="1" si="572"/>
        <v>82.642936395854875</v>
      </c>
      <c r="K736" s="3">
        <f t="shared" ca="1" si="573"/>
        <v>8.0108319923395062</v>
      </c>
      <c r="M736" s="3" t="str">
        <f t="shared" si="574"/>
        <v>1.42</v>
      </c>
      <c r="N736" s="3" t="str">
        <f t="shared" si="575"/>
        <v>-</v>
      </c>
      <c r="O736" s="3">
        <f t="shared" si="576"/>
        <v>175.27</v>
      </c>
      <c r="P736" s="3">
        <f t="shared" ca="1" si="577"/>
        <v>82.642936395854875</v>
      </c>
      <c r="Q736" s="3">
        <f t="shared" ca="1" si="578"/>
        <v>7.5892092559005855</v>
      </c>
      <c r="R736" s="85"/>
      <c r="S736" s="3" t="str">
        <f t="shared" si="579"/>
        <v>1.42</v>
      </c>
      <c r="T736" s="3" t="str">
        <f t="shared" si="580"/>
        <v>-</v>
      </c>
      <c r="U736" s="3">
        <f t="shared" si="581"/>
        <v>175.27</v>
      </c>
      <c r="V736" s="3">
        <f t="shared" ca="1" si="582"/>
        <v>82.642936395854875</v>
      </c>
      <c r="W736" s="3">
        <f t="shared" ca="1" si="583"/>
        <v>7.167586519461663</v>
      </c>
      <c r="X736" s="85"/>
      <c r="Y736" s="3" t="str">
        <f t="shared" si="584"/>
        <v>1.42</v>
      </c>
      <c r="Z736" s="3" t="str">
        <f t="shared" si="585"/>
        <v>-</v>
      </c>
      <c r="AA736" s="3">
        <f t="shared" si="586"/>
        <v>175.27</v>
      </c>
      <c r="AB736" s="3">
        <f t="shared" ca="1" si="587"/>
        <v>82.642936395854875</v>
      </c>
      <c r="AC736" s="3">
        <f t="shared" ca="1" si="588"/>
        <v>6.7459637830227424</v>
      </c>
      <c r="AE736" s="3" t="str">
        <f t="shared" si="589"/>
        <v>1.42</v>
      </c>
      <c r="AF736" s="3" t="str">
        <f t="shared" si="590"/>
        <v>-</v>
      </c>
      <c r="AG736" s="3">
        <f t="shared" si="591"/>
        <v>175.27</v>
      </c>
      <c r="AH736" s="3">
        <f t="shared" ca="1" si="592"/>
        <v>82.642936395854875</v>
      </c>
      <c r="AI736" s="3">
        <f t="shared" ca="1" si="593"/>
        <v>6.3243410465838208</v>
      </c>
      <c r="AK736" s="3" t="str">
        <f t="shared" si="594"/>
        <v>1.42</v>
      </c>
      <c r="AL736" s="3" t="str">
        <f t="shared" si="595"/>
        <v>-</v>
      </c>
      <c r="AM736" s="3">
        <f t="shared" si="596"/>
        <v>175.27</v>
      </c>
      <c r="AN736" s="3">
        <f t="shared" ca="1" si="597"/>
        <v>82.642936395854875</v>
      </c>
      <c r="AO736" s="3">
        <f t="shared" ca="1" si="598"/>
        <v>5.9027183101448992</v>
      </c>
      <c r="AQ736" s="3" t="str">
        <f t="shared" si="599"/>
        <v>1.42</v>
      </c>
      <c r="AR736" s="3" t="str">
        <f t="shared" si="600"/>
        <v>-</v>
      </c>
      <c r="AS736" s="3">
        <f t="shared" si="601"/>
        <v>175.27</v>
      </c>
      <c r="AT736" s="3">
        <f t="shared" ca="1" si="602"/>
        <v>82.642936395854875</v>
      </c>
      <c r="AU736" s="3">
        <f t="shared" ca="1" si="603"/>
        <v>5.0594728372670561</v>
      </c>
      <c r="AW736" s="3" t="str">
        <f t="shared" si="604"/>
        <v>1.42</v>
      </c>
      <c r="AX736" s="3" t="str">
        <f t="shared" si="605"/>
        <v>-</v>
      </c>
      <c r="AY736" s="3">
        <f t="shared" si="606"/>
        <v>175.27</v>
      </c>
      <c r="AZ736" s="3">
        <f t="shared" ca="1" si="607"/>
        <v>82.642936395854875</v>
      </c>
      <c r="BA736" s="3">
        <f t="shared" ca="1" si="608"/>
        <v>4.2162273643892139</v>
      </c>
      <c r="BC736" s="3" t="str">
        <f t="shared" si="609"/>
        <v>1.42</v>
      </c>
      <c r="BD736" s="3" t="str">
        <f t="shared" si="610"/>
        <v>-</v>
      </c>
      <c r="BE736" s="3">
        <f t="shared" si="611"/>
        <v>175.27</v>
      </c>
      <c r="BF736" s="3">
        <f t="shared" ca="1" si="612"/>
        <v>82.642936395854875</v>
      </c>
      <c r="BG736" s="3">
        <f t="shared" ca="1" si="613"/>
        <v>2.5297364186335281</v>
      </c>
      <c r="BI736" s="3" t="str">
        <f t="shared" si="614"/>
        <v>1.42</v>
      </c>
      <c r="BJ736" s="3" t="str">
        <f t="shared" si="615"/>
        <v>-</v>
      </c>
      <c r="BK736" s="3">
        <f t="shared" si="616"/>
        <v>175.27</v>
      </c>
      <c r="BL736" s="3">
        <f t="shared" ca="1" si="617"/>
        <v>82.642936395854875</v>
      </c>
      <c r="BM736" s="3">
        <f t="shared" ca="1" si="618"/>
        <v>0.84324547287784279</v>
      </c>
    </row>
    <row r="737" spans="1:65" x14ac:dyDescent="0.3">
      <c r="A737" s="3" t="str">
        <f>'Forward collapse simulation'!B747</f>
        <v>1.42</v>
      </c>
      <c r="B737" s="3" t="str">
        <f>IF('Forward collapse simulation'!C747="","-",'Forward collapse simulation'!C747)</f>
        <v>-</v>
      </c>
      <c r="C737" s="3">
        <f>'Forward collapse simulation'!E747</f>
        <v>171.69</v>
      </c>
      <c r="D737" s="3">
        <f ca="1">'Forward collapse simulation'!AK747</f>
        <v>80.646973815520795</v>
      </c>
      <c r="E737" s="84">
        <f ca="1">'Forward collapse simulation'!AL747</f>
        <v>6.98525759952346</v>
      </c>
      <c r="G737" s="3" t="str">
        <f t="shared" si="569"/>
        <v>1.42</v>
      </c>
      <c r="H737" s="3" t="str">
        <f t="shared" si="570"/>
        <v>-</v>
      </c>
      <c r="I737" s="3">
        <f t="shared" si="571"/>
        <v>171.69</v>
      </c>
      <c r="J737" s="3">
        <f t="shared" ca="1" si="572"/>
        <v>80.646973815520795</v>
      </c>
      <c r="K737" s="3">
        <f t="shared" ca="1" si="573"/>
        <v>6.6359947195472868</v>
      </c>
      <c r="M737" s="3" t="str">
        <f t="shared" si="574"/>
        <v>1.42</v>
      </c>
      <c r="N737" s="3" t="str">
        <f t="shared" si="575"/>
        <v>-</v>
      </c>
      <c r="O737" s="3">
        <f t="shared" si="576"/>
        <v>171.69</v>
      </c>
      <c r="P737" s="3">
        <f t="shared" ca="1" si="577"/>
        <v>80.646973815520795</v>
      </c>
      <c r="Q737" s="3">
        <f t="shared" ca="1" si="578"/>
        <v>6.2867318395711145</v>
      </c>
      <c r="R737" s="85"/>
      <c r="S737" s="3" t="str">
        <f t="shared" si="579"/>
        <v>1.42</v>
      </c>
      <c r="T737" s="3" t="str">
        <f t="shared" si="580"/>
        <v>-</v>
      </c>
      <c r="U737" s="3">
        <f t="shared" si="581"/>
        <v>171.69</v>
      </c>
      <c r="V737" s="3">
        <f t="shared" ca="1" si="582"/>
        <v>80.646973815520795</v>
      </c>
      <c r="W737" s="3">
        <f t="shared" ca="1" si="583"/>
        <v>5.9374689595949413</v>
      </c>
      <c r="X737" s="85"/>
      <c r="Y737" s="3" t="str">
        <f t="shared" si="584"/>
        <v>1.42</v>
      </c>
      <c r="Z737" s="3" t="str">
        <f t="shared" si="585"/>
        <v>-</v>
      </c>
      <c r="AA737" s="3">
        <f t="shared" si="586"/>
        <v>171.69</v>
      </c>
      <c r="AB737" s="3">
        <f t="shared" ca="1" si="587"/>
        <v>80.646973815520795</v>
      </c>
      <c r="AC737" s="3">
        <f t="shared" ca="1" si="588"/>
        <v>5.588206079618768</v>
      </c>
      <c r="AE737" s="3" t="str">
        <f t="shared" si="589"/>
        <v>1.42</v>
      </c>
      <c r="AF737" s="3" t="str">
        <f t="shared" si="590"/>
        <v>-</v>
      </c>
      <c r="AG737" s="3">
        <f t="shared" si="591"/>
        <v>171.69</v>
      </c>
      <c r="AH737" s="3">
        <f t="shared" ca="1" si="592"/>
        <v>80.646973815520795</v>
      </c>
      <c r="AI737" s="3">
        <f t="shared" ca="1" si="593"/>
        <v>5.2389431996425948</v>
      </c>
      <c r="AK737" s="3" t="str">
        <f t="shared" si="594"/>
        <v>1.42</v>
      </c>
      <c r="AL737" s="3" t="str">
        <f t="shared" si="595"/>
        <v>-</v>
      </c>
      <c r="AM737" s="3">
        <f t="shared" si="596"/>
        <v>171.69</v>
      </c>
      <c r="AN737" s="3">
        <f t="shared" ca="1" si="597"/>
        <v>80.646973815520795</v>
      </c>
      <c r="AO737" s="3">
        <f t="shared" ca="1" si="598"/>
        <v>4.8896803196664216</v>
      </c>
      <c r="AQ737" s="3" t="str">
        <f t="shared" si="599"/>
        <v>1.42</v>
      </c>
      <c r="AR737" s="3" t="str">
        <f t="shared" si="600"/>
        <v>-</v>
      </c>
      <c r="AS737" s="3">
        <f t="shared" si="601"/>
        <v>171.69</v>
      </c>
      <c r="AT737" s="3">
        <f t="shared" ca="1" si="602"/>
        <v>80.646973815520795</v>
      </c>
      <c r="AU737" s="3">
        <f t="shared" ca="1" si="603"/>
        <v>4.191154559714076</v>
      </c>
      <c r="AW737" s="3" t="str">
        <f t="shared" si="604"/>
        <v>1.42</v>
      </c>
      <c r="AX737" s="3" t="str">
        <f t="shared" si="605"/>
        <v>-</v>
      </c>
      <c r="AY737" s="3">
        <f t="shared" si="606"/>
        <v>171.69</v>
      </c>
      <c r="AZ737" s="3">
        <f t="shared" ca="1" si="607"/>
        <v>80.646973815520795</v>
      </c>
      <c r="BA737" s="3">
        <f t="shared" ca="1" si="608"/>
        <v>3.49262879976173</v>
      </c>
      <c r="BC737" s="3" t="str">
        <f t="shared" si="609"/>
        <v>1.42</v>
      </c>
      <c r="BD737" s="3" t="str">
        <f t="shared" si="610"/>
        <v>-</v>
      </c>
      <c r="BE737" s="3">
        <f t="shared" si="611"/>
        <v>171.69</v>
      </c>
      <c r="BF737" s="3">
        <f t="shared" ca="1" si="612"/>
        <v>80.646973815520795</v>
      </c>
      <c r="BG737" s="3">
        <f t="shared" ca="1" si="613"/>
        <v>2.095577279857038</v>
      </c>
      <c r="BI737" s="3" t="str">
        <f t="shared" si="614"/>
        <v>1.42</v>
      </c>
      <c r="BJ737" s="3" t="str">
        <f t="shared" si="615"/>
        <v>-</v>
      </c>
      <c r="BK737" s="3">
        <f t="shared" si="616"/>
        <v>171.69</v>
      </c>
      <c r="BL737" s="3">
        <f t="shared" ca="1" si="617"/>
        <v>80.646973815520795</v>
      </c>
      <c r="BM737" s="3">
        <f t="shared" ca="1" si="618"/>
        <v>0.698525759952346</v>
      </c>
    </row>
    <row r="738" spans="1:65" x14ac:dyDescent="0.3">
      <c r="A738" s="3" t="str">
        <f>'Forward collapse simulation'!B748</f>
        <v>1.42</v>
      </c>
      <c r="B738" s="3" t="str">
        <f>IF('Forward collapse simulation'!C748="","-",'Forward collapse simulation'!C748)</f>
        <v>-</v>
      </c>
      <c r="C738" s="3">
        <f>'Forward collapse simulation'!E748</f>
        <v>170.36</v>
      </c>
      <c r="D738" s="3">
        <f ca="1">'Forward collapse simulation'!AK748</f>
        <v>77.039057209793029</v>
      </c>
      <c r="E738" s="84">
        <f ca="1">'Forward collapse simulation'!AL748</f>
        <v>5.4589973689183724</v>
      </c>
      <c r="G738" s="3" t="str">
        <f t="shared" si="569"/>
        <v>1.42</v>
      </c>
      <c r="H738" s="3" t="str">
        <f t="shared" si="570"/>
        <v>-</v>
      </c>
      <c r="I738" s="3">
        <f t="shared" si="571"/>
        <v>170.36</v>
      </c>
      <c r="J738" s="3">
        <f t="shared" ca="1" si="572"/>
        <v>77.039057209793029</v>
      </c>
      <c r="K738" s="3">
        <f t="shared" ca="1" si="573"/>
        <v>5.1860475004724531</v>
      </c>
      <c r="M738" s="3" t="str">
        <f t="shared" si="574"/>
        <v>1.42</v>
      </c>
      <c r="N738" s="3" t="str">
        <f t="shared" si="575"/>
        <v>-</v>
      </c>
      <c r="O738" s="3">
        <f t="shared" si="576"/>
        <v>170.36</v>
      </c>
      <c r="P738" s="3">
        <f t="shared" ca="1" si="577"/>
        <v>77.039057209793029</v>
      </c>
      <c r="Q738" s="3">
        <f t="shared" ca="1" si="578"/>
        <v>4.9130976320265356</v>
      </c>
      <c r="R738" s="85"/>
      <c r="S738" s="3" t="str">
        <f t="shared" si="579"/>
        <v>1.42</v>
      </c>
      <c r="T738" s="3" t="str">
        <f t="shared" si="580"/>
        <v>-</v>
      </c>
      <c r="U738" s="3">
        <f t="shared" si="581"/>
        <v>170.36</v>
      </c>
      <c r="V738" s="3">
        <f t="shared" ca="1" si="582"/>
        <v>77.039057209793029</v>
      </c>
      <c r="W738" s="3">
        <f t="shared" ca="1" si="583"/>
        <v>4.6401477635806163</v>
      </c>
      <c r="X738" s="85"/>
      <c r="Y738" s="3" t="str">
        <f t="shared" si="584"/>
        <v>1.42</v>
      </c>
      <c r="Z738" s="3" t="str">
        <f t="shared" si="585"/>
        <v>-</v>
      </c>
      <c r="AA738" s="3">
        <f t="shared" si="586"/>
        <v>170.36</v>
      </c>
      <c r="AB738" s="3">
        <f t="shared" ca="1" si="587"/>
        <v>77.039057209793029</v>
      </c>
      <c r="AC738" s="3">
        <f t="shared" ca="1" si="588"/>
        <v>4.3671978951346979</v>
      </c>
      <c r="AE738" s="3" t="str">
        <f t="shared" si="589"/>
        <v>1.42</v>
      </c>
      <c r="AF738" s="3" t="str">
        <f t="shared" si="590"/>
        <v>-</v>
      </c>
      <c r="AG738" s="3">
        <f t="shared" si="591"/>
        <v>170.36</v>
      </c>
      <c r="AH738" s="3">
        <f t="shared" ca="1" si="592"/>
        <v>77.039057209793029</v>
      </c>
      <c r="AI738" s="3">
        <f t="shared" ca="1" si="593"/>
        <v>4.0942480266887795</v>
      </c>
      <c r="AK738" s="3" t="str">
        <f t="shared" si="594"/>
        <v>1.42</v>
      </c>
      <c r="AL738" s="3" t="str">
        <f t="shared" si="595"/>
        <v>-</v>
      </c>
      <c r="AM738" s="3">
        <f t="shared" si="596"/>
        <v>170.36</v>
      </c>
      <c r="AN738" s="3">
        <f t="shared" ca="1" si="597"/>
        <v>77.039057209793029</v>
      </c>
      <c r="AO738" s="3">
        <f t="shared" ca="1" si="598"/>
        <v>3.8212981582428602</v>
      </c>
      <c r="AQ738" s="3" t="str">
        <f t="shared" si="599"/>
        <v>1.42</v>
      </c>
      <c r="AR738" s="3" t="str">
        <f t="shared" si="600"/>
        <v>-</v>
      </c>
      <c r="AS738" s="3">
        <f t="shared" si="601"/>
        <v>170.36</v>
      </c>
      <c r="AT738" s="3">
        <f t="shared" ca="1" si="602"/>
        <v>77.039057209793029</v>
      </c>
      <c r="AU738" s="3">
        <f t="shared" ca="1" si="603"/>
        <v>3.2753984213510234</v>
      </c>
      <c r="AW738" s="3" t="str">
        <f t="shared" si="604"/>
        <v>1.42</v>
      </c>
      <c r="AX738" s="3" t="str">
        <f t="shared" si="605"/>
        <v>-</v>
      </c>
      <c r="AY738" s="3">
        <f t="shared" si="606"/>
        <v>170.36</v>
      </c>
      <c r="AZ738" s="3">
        <f t="shared" ca="1" si="607"/>
        <v>77.039057209793029</v>
      </c>
      <c r="BA738" s="3">
        <f t="shared" ca="1" si="608"/>
        <v>2.7294986844591862</v>
      </c>
      <c r="BC738" s="3" t="str">
        <f t="shared" si="609"/>
        <v>1.42</v>
      </c>
      <c r="BD738" s="3" t="str">
        <f t="shared" si="610"/>
        <v>-</v>
      </c>
      <c r="BE738" s="3">
        <f t="shared" si="611"/>
        <v>170.36</v>
      </c>
      <c r="BF738" s="3">
        <f t="shared" ca="1" si="612"/>
        <v>77.039057209793029</v>
      </c>
      <c r="BG738" s="3">
        <f t="shared" ca="1" si="613"/>
        <v>1.6376992106755117</v>
      </c>
      <c r="BI738" s="3" t="str">
        <f t="shared" si="614"/>
        <v>1.42</v>
      </c>
      <c r="BJ738" s="3" t="str">
        <f t="shared" si="615"/>
        <v>-</v>
      </c>
      <c r="BK738" s="3">
        <f t="shared" si="616"/>
        <v>170.36</v>
      </c>
      <c r="BL738" s="3">
        <f t="shared" ca="1" si="617"/>
        <v>77.039057209793029</v>
      </c>
      <c r="BM738" s="3">
        <f t="shared" ca="1" si="618"/>
        <v>0.54589973689183724</v>
      </c>
    </row>
    <row r="739" spans="1:65" x14ac:dyDescent="0.3">
      <c r="A739" s="3" t="str">
        <f>'Forward collapse simulation'!B749</f>
        <v>1.42</v>
      </c>
      <c r="B739" s="3" t="str">
        <f>IF('Forward collapse simulation'!C749="","-",'Forward collapse simulation'!C749)</f>
        <v>-</v>
      </c>
      <c r="C739" s="3">
        <f>'Forward collapse simulation'!E749</f>
        <v>169.43</v>
      </c>
      <c r="D739" s="3">
        <f ca="1">'Forward collapse simulation'!AK749</f>
        <v>62.038926541367665</v>
      </c>
      <c r="E739" s="84">
        <f ca="1">'Forward collapse simulation'!AL749</f>
        <v>4.7214742257279916</v>
      </c>
      <c r="G739" s="3" t="str">
        <f t="shared" si="569"/>
        <v>1.42</v>
      </c>
      <c r="H739" s="3" t="str">
        <f t="shared" si="570"/>
        <v>-</v>
      </c>
      <c r="I739" s="3">
        <f t="shared" si="571"/>
        <v>169.43</v>
      </c>
      <c r="J739" s="3">
        <f t="shared" ca="1" si="572"/>
        <v>62.038926541367665</v>
      </c>
      <c r="K739" s="3">
        <f t="shared" ca="1" si="573"/>
        <v>4.4854005144415918</v>
      </c>
      <c r="M739" s="3" t="str">
        <f t="shared" si="574"/>
        <v>1.42</v>
      </c>
      <c r="N739" s="3" t="str">
        <f t="shared" si="575"/>
        <v>-</v>
      </c>
      <c r="O739" s="3">
        <f t="shared" si="576"/>
        <v>169.43</v>
      </c>
      <c r="P739" s="3">
        <f t="shared" ca="1" si="577"/>
        <v>62.038926541367665</v>
      </c>
      <c r="Q739" s="3">
        <f t="shared" ca="1" si="578"/>
        <v>4.249326803155193</v>
      </c>
      <c r="R739" s="85"/>
      <c r="S739" s="3" t="str">
        <f t="shared" si="579"/>
        <v>1.42</v>
      </c>
      <c r="T739" s="3" t="str">
        <f t="shared" si="580"/>
        <v>-</v>
      </c>
      <c r="U739" s="3">
        <f t="shared" si="581"/>
        <v>169.43</v>
      </c>
      <c r="V739" s="3">
        <f t="shared" ca="1" si="582"/>
        <v>62.038926541367665</v>
      </c>
      <c r="W739" s="3">
        <f t="shared" ca="1" si="583"/>
        <v>4.0132530918687923</v>
      </c>
      <c r="X739" s="85"/>
      <c r="Y739" s="3" t="str">
        <f t="shared" si="584"/>
        <v>1.42</v>
      </c>
      <c r="Z739" s="3" t="str">
        <f t="shared" si="585"/>
        <v>-</v>
      </c>
      <c r="AA739" s="3">
        <f t="shared" si="586"/>
        <v>169.43</v>
      </c>
      <c r="AB739" s="3">
        <f t="shared" ca="1" si="587"/>
        <v>62.038926541367665</v>
      </c>
      <c r="AC739" s="3">
        <f t="shared" ca="1" si="588"/>
        <v>3.7771793805823934</v>
      </c>
      <c r="AE739" s="3" t="str">
        <f t="shared" si="589"/>
        <v>1.42</v>
      </c>
      <c r="AF739" s="3" t="str">
        <f t="shared" si="590"/>
        <v>-</v>
      </c>
      <c r="AG739" s="3">
        <f t="shared" si="591"/>
        <v>169.43</v>
      </c>
      <c r="AH739" s="3">
        <f t="shared" ca="1" si="592"/>
        <v>62.038926541367665</v>
      </c>
      <c r="AI739" s="3">
        <f t="shared" ca="1" si="593"/>
        <v>3.5411056692959937</v>
      </c>
      <c r="AK739" s="3" t="str">
        <f t="shared" si="594"/>
        <v>1.42</v>
      </c>
      <c r="AL739" s="3" t="str">
        <f t="shared" si="595"/>
        <v>-</v>
      </c>
      <c r="AM739" s="3">
        <f t="shared" si="596"/>
        <v>169.43</v>
      </c>
      <c r="AN739" s="3">
        <f t="shared" ca="1" si="597"/>
        <v>62.038926541367665</v>
      </c>
      <c r="AO739" s="3">
        <f t="shared" ca="1" si="598"/>
        <v>3.3050319580095939</v>
      </c>
      <c r="AQ739" s="3" t="str">
        <f t="shared" si="599"/>
        <v>1.42</v>
      </c>
      <c r="AR739" s="3" t="str">
        <f t="shared" si="600"/>
        <v>-</v>
      </c>
      <c r="AS739" s="3">
        <f t="shared" si="601"/>
        <v>169.43</v>
      </c>
      <c r="AT739" s="3">
        <f t="shared" ca="1" si="602"/>
        <v>62.038926541367665</v>
      </c>
      <c r="AU739" s="3">
        <f t="shared" ca="1" si="603"/>
        <v>2.8328845354367949</v>
      </c>
      <c r="AW739" s="3" t="str">
        <f t="shared" si="604"/>
        <v>1.42</v>
      </c>
      <c r="AX739" s="3" t="str">
        <f t="shared" si="605"/>
        <v>-</v>
      </c>
      <c r="AY739" s="3">
        <f t="shared" si="606"/>
        <v>169.43</v>
      </c>
      <c r="AZ739" s="3">
        <f t="shared" ca="1" si="607"/>
        <v>62.038926541367665</v>
      </c>
      <c r="BA739" s="3">
        <f t="shared" ca="1" si="608"/>
        <v>2.3607371128639958</v>
      </c>
      <c r="BC739" s="3" t="str">
        <f t="shared" si="609"/>
        <v>1.42</v>
      </c>
      <c r="BD739" s="3" t="str">
        <f t="shared" si="610"/>
        <v>-</v>
      </c>
      <c r="BE739" s="3">
        <f t="shared" si="611"/>
        <v>169.43</v>
      </c>
      <c r="BF739" s="3">
        <f t="shared" ca="1" si="612"/>
        <v>62.038926541367665</v>
      </c>
      <c r="BG739" s="3">
        <f t="shared" ca="1" si="613"/>
        <v>1.4164422677183974</v>
      </c>
      <c r="BI739" s="3" t="str">
        <f t="shared" si="614"/>
        <v>1.42</v>
      </c>
      <c r="BJ739" s="3" t="str">
        <f t="shared" si="615"/>
        <v>-</v>
      </c>
      <c r="BK739" s="3">
        <f t="shared" si="616"/>
        <v>169.43</v>
      </c>
      <c r="BL739" s="3">
        <f t="shared" ca="1" si="617"/>
        <v>62.038926541367665</v>
      </c>
      <c r="BM739" s="3">
        <f t="shared" ca="1" si="618"/>
        <v>0.47214742257279918</v>
      </c>
    </row>
    <row r="740" spans="1:65" x14ac:dyDescent="0.3">
      <c r="A740" s="3" t="str">
        <f>'Forward collapse simulation'!B750</f>
        <v>1.42</v>
      </c>
      <c r="B740" s="3" t="str">
        <f>IF('Forward collapse simulation'!C750="","-",'Forward collapse simulation'!C750)</f>
        <v>-</v>
      </c>
      <c r="C740" s="3">
        <f>'Forward collapse simulation'!E750</f>
        <v>168.02</v>
      </c>
      <c r="D740" s="3">
        <f ca="1">'Forward collapse simulation'!AK750</f>
        <v>56.953193166398798</v>
      </c>
      <c r="E740" s="84">
        <f ca="1">'Forward collapse simulation'!AL750</f>
        <v>4.135841883217414</v>
      </c>
      <c r="G740" s="3" t="str">
        <f t="shared" si="569"/>
        <v>1.42</v>
      </c>
      <c r="H740" s="3" t="str">
        <f t="shared" si="570"/>
        <v>-</v>
      </c>
      <c r="I740" s="3">
        <f t="shared" si="571"/>
        <v>168.02</v>
      </c>
      <c r="J740" s="3">
        <f t="shared" ca="1" si="572"/>
        <v>56.953193166398798</v>
      </c>
      <c r="K740" s="3">
        <f t="shared" ca="1" si="573"/>
        <v>3.9290497890565432</v>
      </c>
      <c r="M740" s="3" t="str">
        <f t="shared" si="574"/>
        <v>1.42</v>
      </c>
      <c r="N740" s="3" t="str">
        <f t="shared" si="575"/>
        <v>-</v>
      </c>
      <c r="O740" s="3">
        <f t="shared" si="576"/>
        <v>168.02</v>
      </c>
      <c r="P740" s="3">
        <f t="shared" ca="1" si="577"/>
        <v>56.953193166398798</v>
      </c>
      <c r="Q740" s="3">
        <f t="shared" ca="1" si="578"/>
        <v>3.7222576948956725</v>
      </c>
      <c r="R740" s="85"/>
      <c r="S740" s="3" t="str">
        <f t="shared" si="579"/>
        <v>1.42</v>
      </c>
      <c r="T740" s="3" t="str">
        <f t="shared" si="580"/>
        <v>-</v>
      </c>
      <c r="U740" s="3">
        <f t="shared" si="581"/>
        <v>168.02</v>
      </c>
      <c r="V740" s="3">
        <f t="shared" ca="1" si="582"/>
        <v>56.953193166398798</v>
      </c>
      <c r="W740" s="3">
        <f t="shared" ca="1" si="583"/>
        <v>3.5154656007348017</v>
      </c>
      <c r="X740" s="85"/>
      <c r="Y740" s="3" t="str">
        <f t="shared" si="584"/>
        <v>1.42</v>
      </c>
      <c r="Z740" s="3" t="str">
        <f t="shared" si="585"/>
        <v>-</v>
      </c>
      <c r="AA740" s="3">
        <f t="shared" si="586"/>
        <v>168.02</v>
      </c>
      <c r="AB740" s="3">
        <f t="shared" ca="1" si="587"/>
        <v>56.953193166398798</v>
      </c>
      <c r="AC740" s="3">
        <f t="shared" ca="1" si="588"/>
        <v>3.3086735065739314</v>
      </c>
      <c r="AE740" s="3" t="str">
        <f t="shared" si="589"/>
        <v>1.42</v>
      </c>
      <c r="AF740" s="3" t="str">
        <f t="shared" si="590"/>
        <v>-</v>
      </c>
      <c r="AG740" s="3">
        <f t="shared" si="591"/>
        <v>168.02</v>
      </c>
      <c r="AH740" s="3">
        <f t="shared" ca="1" si="592"/>
        <v>56.953193166398798</v>
      </c>
      <c r="AI740" s="3">
        <f t="shared" ca="1" si="593"/>
        <v>3.1018814124130607</v>
      </c>
      <c r="AK740" s="3" t="str">
        <f t="shared" si="594"/>
        <v>1.42</v>
      </c>
      <c r="AL740" s="3" t="str">
        <f t="shared" si="595"/>
        <v>-</v>
      </c>
      <c r="AM740" s="3">
        <f t="shared" si="596"/>
        <v>168.02</v>
      </c>
      <c r="AN740" s="3">
        <f t="shared" ca="1" si="597"/>
        <v>56.953193166398798</v>
      </c>
      <c r="AO740" s="3">
        <f t="shared" ca="1" si="598"/>
        <v>2.8950893182521895</v>
      </c>
      <c r="AQ740" s="3" t="str">
        <f t="shared" si="599"/>
        <v>1.42</v>
      </c>
      <c r="AR740" s="3" t="str">
        <f t="shared" si="600"/>
        <v>-</v>
      </c>
      <c r="AS740" s="3">
        <f t="shared" si="601"/>
        <v>168.02</v>
      </c>
      <c r="AT740" s="3">
        <f t="shared" ca="1" si="602"/>
        <v>56.953193166398798</v>
      </c>
      <c r="AU740" s="3">
        <f t="shared" ca="1" si="603"/>
        <v>2.4815051299304485</v>
      </c>
      <c r="AW740" s="3" t="str">
        <f t="shared" si="604"/>
        <v>1.42</v>
      </c>
      <c r="AX740" s="3" t="str">
        <f t="shared" si="605"/>
        <v>-</v>
      </c>
      <c r="AY740" s="3">
        <f t="shared" si="606"/>
        <v>168.02</v>
      </c>
      <c r="AZ740" s="3">
        <f t="shared" ca="1" si="607"/>
        <v>56.953193166398798</v>
      </c>
      <c r="BA740" s="3">
        <f t="shared" ca="1" si="608"/>
        <v>2.067920941608707</v>
      </c>
      <c r="BC740" s="3" t="str">
        <f t="shared" si="609"/>
        <v>1.42</v>
      </c>
      <c r="BD740" s="3" t="str">
        <f t="shared" si="610"/>
        <v>-</v>
      </c>
      <c r="BE740" s="3">
        <f t="shared" si="611"/>
        <v>168.02</v>
      </c>
      <c r="BF740" s="3">
        <f t="shared" ca="1" si="612"/>
        <v>56.953193166398798</v>
      </c>
      <c r="BG740" s="3">
        <f t="shared" ca="1" si="613"/>
        <v>1.2407525649652242</v>
      </c>
      <c r="BI740" s="3" t="str">
        <f t="shared" si="614"/>
        <v>1.42</v>
      </c>
      <c r="BJ740" s="3" t="str">
        <f t="shared" si="615"/>
        <v>-</v>
      </c>
      <c r="BK740" s="3">
        <f t="shared" si="616"/>
        <v>168.02</v>
      </c>
      <c r="BL740" s="3">
        <f t="shared" ca="1" si="617"/>
        <v>56.953193166398798</v>
      </c>
      <c r="BM740" s="3">
        <f t="shared" ca="1" si="618"/>
        <v>0.41358418832174143</v>
      </c>
    </row>
    <row r="741" spans="1:65" x14ac:dyDescent="0.3">
      <c r="A741" s="3" t="str">
        <f>'Forward collapse simulation'!B751</f>
        <v>1.42</v>
      </c>
      <c r="B741" s="3" t="str">
        <f>IF('Forward collapse simulation'!C751="","-",'Forward collapse simulation'!C751)</f>
        <v>-</v>
      </c>
      <c r="C741" s="3">
        <f>'Forward collapse simulation'!E751</f>
        <v>168.8</v>
      </c>
      <c r="D741" s="3">
        <f>'Forward collapse simulation'!AK751</f>
        <v>-4.67</v>
      </c>
      <c r="E741" s="84">
        <f>'Forward collapse simulation'!AL751</f>
        <v>1.9789999999999999</v>
      </c>
      <c r="G741" s="3" t="str">
        <f t="shared" si="569"/>
        <v>1.42</v>
      </c>
      <c r="H741" s="3" t="str">
        <f t="shared" si="570"/>
        <v>-</v>
      </c>
      <c r="I741" s="3">
        <f t="shared" si="571"/>
        <v>168.8</v>
      </c>
      <c r="J741" s="3">
        <f t="shared" si="572"/>
        <v>-4.67</v>
      </c>
      <c r="K741" s="3">
        <f t="shared" si="573"/>
        <v>1.8800499999999998</v>
      </c>
      <c r="M741" s="3" t="str">
        <f t="shared" si="574"/>
        <v>1.42</v>
      </c>
      <c r="N741" s="3" t="str">
        <f t="shared" si="575"/>
        <v>-</v>
      </c>
      <c r="O741" s="3">
        <f t="shared" si="576"/>
        <v>168.8</v>
      </c>
      <c r="P741" s="3">
        <f t="shared" si="577"/>
        <v>-4.67</v>
      </c>
      <c r="Q741" s="3">
        <f t="shared" si="578"/>
        <v>1.7810999999999999</v>
      </c>
      <c r="R741" s="85"/>
      <c r="S741" s="3" t="str">
        <f t="shared" si="579"/>
        <v>1.42</v>
      </c>
      <c r="T741" s="3" t="str">
        <f t="shared" si="580"/>
        <v>-</v>
      </c>
      <c r="U741" s="3">
        <f t="shared" si="581"/>
        <v>168.8</v>
      </c>
      <c r="V741" s="3">
        <f t="shared" si="582"/>
        <v>-4.67</v>
      </c>
      <c r="W741" s="3">
        <f t="shared" si="583"/>
        <v>1.6821499999999998</v>
      </c>
      <c r="X741" s="85"/>
      <c r="Y741" s="3" t="str">
        <f t="shared" si="584"/>
        <v>1.42</v>
      </c>
      <c r="Z741" s="3" t="str">
        <f t="shared" si="585"/>
        <v>-</v>
      </c>
      <c r="AA741" s="3">
        <f t="shared" si="586"/>
        <v>168.8</v>
      </c>
      <c r="AB741" s="3">
        <f t="shared" si="587"/>
        <v>-4.67</v>
      </c>
      <c r="AC741" s="3">
        <f t="shared" si="588"/>
        <v>1.5831999999999999</v>
      </c>
      <c r="AE741" s="3" t="str">
        <f t="shared" si="589"/>
        <v>1.42</v>
      </c>
      <c r="AF741" s="3" t="str">
        <f t="shared" si="590"/>
        <v>-</v>
      </c>
      <c r="AG741" s="3">
        <f t="shared" si="591"/>
        <v>168.8</v>
      </c>
      <c r="AH741" s="3">
        <f t="shared" si="592"/>
        <v>-4.67</v>
      </c>
      <c r="AI741" s="3">
        <f t="shared" si="593"/>
        <v>1.4842499999999998</v>
      </c>
      <c r="AK741" s="3" t="str">
        <f t="shared" si="594"/>
        <v>1.42</v>
      </c>
      <c r="AL741" s="3" t="str">
        <f t="shared" si="595"/>
        <v>-</v>
      </c>
      <c r="AM741" s="3">
        <f t="shared" si="596"/>
        <v>168.8</v>
      </c>
      <c r="AN741" s="3">
        <f t="shared" si="597"/>
        <v>-4.67</v>
      </c>
      <c r="AO741" s="3">
        <f t="shared" si="598"/>
        <v>1.3852999999999998</v>
      </c>
      <c r="AQ741" s="3" t="str">
        <f t="shared" si="599"/>
        <v>1.42</v>
      </c>
      <c r="AR741" s="3" t="str">
        <f t="shared" si="600"/>
        <v>-</v>
      </c>
      <c r="AS741" s="3">
        <f t="shared" si="601"/>
        <v>168.8</v>
      </c>
      <c r="AT741" s="3">
        <f t="shared" si="602"/>
        <v>-4.67</v>
      </c>
      <c r="AU741" s="3">
        <f t="shared" si="603"/>
        <v>1.1873999999999998</v>
      </c>
      <c r="AW741" s="3" t="str">
        <f t="shared" si="604"/>
        <v>1.42</v>
      </c>
      <c r="AX741" s="3" t="str">
        <f t="shared" si="605"/>
        <v>-</v>
      </c>
      <c r="AY741" s="3">
        <f t="shared" si="606"/>
        <v>168.8</v>
      </c>
      <c r="AZ741" s="3">
        <f t="shared" si="607"/>
        <v>-4.67</v>
      </c>
      <c r="BA741" s="3">
        <f t="shared" si="608"/>
        <v>0.98949999999999994</v>
      </c>
      <c r="BC741" s="3" t="str">
        <f t="shared" si="609"/>
        <v>1.42</v>
      </c>
      <c r="BD741" s="3" t="str">
        <f t="shared" si="610"/>
        <v>-</v>
      </c>
      <c r="BE741" s="3">
        <f t="shared" si="611"/>
        <v>168.8</v>
      </c>
      <c r="BF741" s="3">
        <f t="shared" si="612"/>
        <v>-4.67</v>
      </c>
      <c r="BG741" s="3">
        <f t="shared" si="613"/>
        <v>0.59369999999999989</v>
      </c>
      <c r="BI741" s="3" t="str">
        <f t="shared" si="614"/>
        <v>1.42</v>
      </c>
      <c r="BJ741" s="3" t="str">
        <f t="shared" si="615"/>
        <v>-</v>
      </c>
      <c r="BK741" s="3">
        <f t="shared" si="616"/>
        <v>168.8</v>
      </c>
      <c r="BL741" s="3">
        <f t="shared" si="617"/>
        <v>-4.67</v>
      </c>
      <c r="BM741" s="3">
        <f t="shared" si="618"/>
        <v>0.19789999999999999</v>
      </c>
    </row>
    <row r="742" spans="1:65" x14ac:dyDescent="0.3">
      <c r="A742" s="3" t="str">
        <f>'Forward collapse simulation'!B752</f>
        <v>1.42</v>
      </c>
      <c r="B742" s="3" t="str">
        <f>IF('Forward collapse simulation'!C752="","-",'Forward collapse simulation'!C752)</f>
        <v>-</v>
      </c>
      <c r="C742" s="3">
        <f>'Forward collapse simulation'!E752</f>
        <v>168.57</v>
      </c>
      <c r="D742" s="3">
        <f>'Forward collapse simulation'!AK752</f>
        <v>-13.88</v>
      </c>
      <c r="E742" s="84">
        <f>'Forward collapse simulation'!AL752</f>
        <v>1.9590000000000001</v>
      </c>
      <c r="G742" s="3" t="str">
        <f t="shared" si="569"/>
        <v>1.42</v>
      </c>
      <c r="H742" s="3" t="str">
        <f t="shared" si="570"/>
        <v>-</v>
      </c>
      <c r="I742" s="3">
        <f t="shared" si="571"/>
        <v>168.57</v>
      </c>
      <c r="J742" s="3">
        <f t="shared" si="572"/>
        <v>-13.88</v>
      </c>
      <c r="K742" s="3">
        <f t="shared" si="573"/>
        <v>1.8610500000000001</v>
      </c>
      <c r="M742" s="3" t="str">
        <f t="shared" si="574"/>
        <v>1.42</v>
      </c>
      <c r="N742" s="3" t="str">
        <f t="shared" si="575"/>
        <v>-</v>
      </c>
      <c r="O742" s="3">
        <f t="shared" si="576"/>
        <v>168.57</v>
      </c>
      <c r="P742" s="3">
        <f t="shared" si="577"/>
        <v>-13.88</v>
      </c>
      <c r="Q742" s="3">
        <f t="shared" si="578"/>
        <v>1.7631000000000001</v>
      </c>
      <c r="R742" s="85"/>
      <c r="S742" s="3" t="str">
        <f t="shared" si="579"/>
        <v>1.42</v>
      </c>
      <c r="T742" s="3" t="str">
        <f t="shared" si="580"/>
        <v>-</v>
      </c>
      <c r="U742" s="3">
        <f t="shared" si="581"/>
        <v>168.57</v>
      </c>
      <c r="V742" s="3">
        <f t="shared" si="582"/>
        <v>-13.88</v>
      </c>
      <c r="W742" s="3">
        <f t="shared" si="583"/>
        <v>1.6651500000000001</v>
      </c>
      <c r="X742" s="85"/>
      <c r="Y742" s="3" t="str">
        <f t="shared" si="584"/>
        <v>1.42</v>
      </c>
      <c r="Z742" s="3" t="str">
        <f t="shared" si="585"/>
        <v>-</v>
      </c>
      <c r="AA742" s="3">
        <f t="shared" si="586"/>
        <v>168.57</v>
      </c>
      <c r="AB742" s="3">
        <f t="shared" si="587"/>
        <v>-13.88</v>
      </c>
      <c r="AC742" s="3">
        <f t="shared" si="588"/>
        <v>1.5672000000000001</v>
      </c>
      <c r="AE742" s="3" t="str">
        <f t="shared" si="589"/>
        <v>1.42</v>
      </c>
      <c r="AF742" s="3" t="str">
        <f t="shared" si="590"/>
        <v>-</v>
      </c>
      <c r="AG742" s="3">
        <f t="shared" si="591"/>
        <v>168.57</v>
      </c>
      <c r="AH742" s="3">
        <f t="shared" si="592"/>
        <v>-13.88</v>
      </c>
      <c r="AI742" s="3">
        <f t="shared" si="593"/>
        <v>1.4692500000000002</v>
      </c>
      <c r="AK742" s="3" t="str">
        <f t="shared" si="594"/>
        <v>1.42</v>
      </c>
      <c r="AL742" s="3" t="str">
        <f t="shared" si="595"/>
        <v>-</v>
      </c>
      <c r="AM742" s="3">
        <f t="shared" si="596"/>
        <v>168.57</v>
      </c>
      <c r="AN742" s="3">
        <f t="shared" si="597"/>
        <v>-13.88</v>
      </c>
      <c r="AO742" s="3">
        <f t="shared" si="598"/>
        <v>1.3713</v>
      </c>
      <c r="AQ742" s="3" t="str">
        <f t="shared" si="599"/>
        <v>1.42</v>
      </c>
      <c r="AR742" s="3" t="str">
        <f t="shared" si="600"/>
        <v>-</v>
      </c>
      <c r="AS742" s="3">
        <f t="shared" si="601"/>
        <v>168.57</v>
      </c>
      <c r="AT742" s="3">
        <f t="shared" si="602"/>
        <v>-13.88</v>
      </c>
      <c r="AU742" s="3">
        <f t="shared" si="603"/>
        <v>1.1754</v>
      </c>
      <c r="AW742" s="3" t="str">
        <f t="shared" si="604"/>
        <v>1.42</v>
      </c>
      <c r="AX742" s="3" t="str">
        <f t="shared" si="605"/>
        <v>-</v>
      </c>
      <c r="AY742" s="3">
        <f t="shared" si="606"/>
        <v>168.57</v>
      </c>
      <c r="AZ742" s="3">
        <f t="shared" si="607"/>
        <v>-13.88</v>
      </c>
      <c r="BA742" s="3">
        <f t="shared" si="608"/>
        <v>0.97950000000000004</v>
      </c>
      <c r="BC742" s="3" t="str">
        <f t="shared" si="609"/>
        <v>1.42</v>
      </c>
      <c r="BD742" s="3" t="str">
        <f t="shared" si="610"/>
        <v>-</v>
      </c>
      <c r="BE742" s="3">
        <f t="shared" si="611"/>
        <v>168.57</v>
      </c>
      <c r="BF742" s="3">
        <f t="shared" si="612"/>
        <v>-13.88</v>
      </c>
      <c r="BG742" s="3">
        <f t="shared" si="613"/>
        <v>0.5877</v>
      </c>
      <c r="BI742" s="3" t="str">
        <f t="shared" si="614"/>
        <v>1.42</v>
      </c>
      <c r="BJ742" s="3" t="str">
        <f t="shared" si="615"/>
        <v>-</v>
      </c>
      <c r="BK742" s="3">
        <f t="shared" si="616"/>
        <v>168.57</v>
      </c>
      <c r="BL742" s="3">
        <f t="shared" si="617"/>
        <v>-13.88</v>
      </c>
      <c r="BM742" s="3">
        <f t="shared" si="618"/>
        <v>0.19590000000000002</v>
      </c>
    </row>
    <row r="743" spans="1:65" x14ac:dyDescent="0.3">
      <c r="A743" s="3" t="str">
        <f>'Forward collapse simulation'!B753</f>
        <v>1.42</v>
      </c>
      <c r="B743" s="3" t="str">
        <f>IF('Forward collapse simulation'!C753="","-",'Forward collapse simulation'!C753)</f>
        <v>-</v>
      </c>
      <c r="C743" s="3">
        <f>'Forward collapse simulation'!E753</f>
        <v>167.74</v>
      </c>
      <c r="D743" s="3">
        <f>'Forward collapse simulation'!AK753</f>
        <v>-25.67</v>
      </c>
      <c r="E743" s="84">
        <f>'Forward collapse simulation'!AL753</f>
        <v>1.7450000000000001</v>
      </c>
      <c r="G743" s="3" t="str">
        <f t="shared" si="569"/>
        <v>1.42</v>
      </c>
      <c r="H743" s="3" t="str">
        <f t="shared" si="570"/>
        <v>-</v>
      </c>
      <c r="I743" s="3">
        <f t="shared" si="571"/>
        <v>167.74</v>
      </c>
      <c r="J743" s="3">
        <f t="shared" si="572"/>
        <v>-25.67</v>
      </c>
      <c r="K743" s="3">
        <f t="shared" si="573"/>
        <v>1.6577500000000001</v>
      </c>
      <c r="M743" s="3" t="str">
        <f t="shared" si="574"/>
        <v>1.42</v>
      </c>
      <c r="N743" s="3" t="str">
        <f t="shared" si="575"/>
        <v>-</v>
      </c>
      <c r="O743" s="3">
        <f t="shared" si="576"/>
        <v>167.74</v>
      </c>
      <c r="P743" s="3">
        <f t="shared" si="577"/>
        <v>-25.67</v>
      </c>
      <c r="Q743" s="3">
        <f t="shared" si="578"/>
        <v>1.5705000000000002</v>
      </c>
      <c r="R743" s="85"/>
      <c r="S743" s="3" t="str">
        <f t="shared" si="579"/>
        <v>1.42</v>
      </c>
      <c r="T743" s="3" t="str">
        <f t="shared" si="580"/>
        <v>-</v>
      </c>
      <c r="U743" s="3">
        <f t="shared" si="581"/>
        <v>167.74</v>
      </c>
      <c r="V743" s="3">
        <f t="shared" si="582"/>
        <v>-25.67</v>
      </c>
      <c r="W743" s="3">
        <f t="shared" si="583"/>
        <v>1.48325</v>
      </c>
      <c r="X743" s="85"/>
      <c r="Y743" s="3" t="str">
        <f t="shared" si="584"/>
        <v>1.42</v>
      </c>
      <c r="Z743" s="3" t="str">
        <f t="shared" si="585"/>
        <v>-</v>
      </c>
      <c r="AA743" s="3">
        <f t="shared" si="586"/>
        <v>167.74</v>
      </c>
      <c r="AB743" s="3">
        <f t="shared" si="587"/>
        <v>-25.67</v>
      </c>
      <c r="AC743" s="3">
        <f t="shared" si="588"/>
        <v>1.3960000000000001</v>
      </c>
      <c r="AE743" s="3" t="str">
        <f t="shared" si="589"/>
        <v>1.42</v>
      </c>
      <c r="AF743" s="3" t="str">
        <f t="shared" si="590"/>
        <v>-</v>
      </c>
      <c r="AG743" s="3">
        <f t="shared" si="591"/>
        <v>167.74</v>
      </c>
      <c r="AH743" s="3">
        <f t="shared" si="592"/>
        <v>-25.67</v>
      </c>
      <c r="AI743" s="3">
        <f t="shared" si="593"/>
        <v>1.3087500000000001</v>
      </c>
      <c r="AK743" s="3" t="str">
        <f t="shared" si="594"/>
        <v>1.42</v>
      </c>
      <c r="AL743" s="3" t="str">
        <f t="shared" si="595"/>
        <v>-</v>
      </c>
      <c r="AM743" s="3">
        <f t="shared" si="596"/>
        <v>167.74</v>
      </c>
      <c r="AN743" s="3">
        <f t="shared" si="597"/>
        <v>-25.67</v>
      </c>
      <c r="AO743" s="3">
        <f t="shared" si="598"/>
        <v>1.2215</v>
      </c>
      <c r="AQ743" s="3" t="str">
        <f t="shared" si="599"/>
        <v>1.42</v>
      </c>
      <c r="AR743" s="3" t="str">
        <f t="shared" si="600"/>
        <v>-</v>
      </c>
      <c r="AS743" s="3">
        <f t="shared" si="601"/>
        <v>167.74</v>
      </c>
      <c r="AT743" s="3">
        <f t="shared" si="602"/>
        <v>-25.67</v>
      </c>
      <c r="AU743" s="3">
        <f t="shared" si="603"/>
        <v>1.0469999999999999</v>
      </c>
      <c r="AW743" s="3" t="str">
        <f t="shared" si="604"/>
        <v>1.42</v>
      </c>
      <c r="AX743" s="3" t="str">
        <f t="shared" si="605"/>
        <v>-</v>
      </c>
      <c r="AY743" s="3">
        <f t="shared" si="606"/>
        <v>167.74</v>
      </c>
      <c r="AZ743" s="3">
        <f t="shared" si="607"/>
        <v>-25.67</v>
      </c>
      <c r="BA743" s="3">
        <f t="shared" si="608"/>
        <v>0.87250000000000005</v>
      </c>
      <c r="BC743" s="3" t="str">
        <f t="shared" si="609"/>
        <v>1.42</v>
      </c>
      <c r="BD743" s="3" t="str">
        <f t="shared" si="610"/>
        <v>-</v>
      </c>
      <c r="BE743" s="3">
        <f t="shared" si="611"/>
        <v>167.74</v>
      </c>
      <c r="BF743" s="3">
        <f t="shared" si="612"/>
        <v>-25.67</v>
      </c>
      <c r="BG743" s="3">
        <f t="shared" si="613"/>
        <v>0.52349999999999997</v>
      </c>
      <c r="BI743" s="3" t="str">
        <f t="shared" si="614"/>
        <v>1.42</v>
      </c>
      <c r="BJ743" s="3" t="str">
        <f t="shared" si="615"/>
        <v>-</v>
      </c>
      <c r="BK743" s="3">
        <f t="shared" si="616"/>
        <v>167.74</v>
      </c>
      <c r="BL743" s="3">
        <f t="shared" si="617"/>
        <v>-25.67</v>
      </c>
      <c r="BM743" s="3">
        <f t="shared" si="618"/>
        <v>0.17450000000000002</v>
      </c>
    </row>
    <row r="744" spans="1:65" x14ac:dyDescent="0.3">
      <c r="A744" s="3" t="str">
        <f>'Forward collapse simulation'!B754</f>
        <v>1.42</v>
      </c>
      <c r="B744" s="3" t="str">
        <f>IF('Forward collapse simulation'!C754="","-",'Forward collapse simulation'!C754)</f>
        <v>-</v>
      </c>
      <c r="C744" s="3">
        <f>'Forward collapse simulation'!E754</f>
        <v>166.57</v>
      </c>
      <c r="D744" s="3">
        <f>'Forward collapse simulation'!AK754</f>
        <v>-35.26</v>
      </c>
      <c r="E744" s="84">
        <f>'Forward collapse simulation'!AL754</f>
        <v>1.4710000000000001</v>
      </c>
      <c r="G744" s="3" t="str">
        <f t="shared" si="569"/>
        <v>1.42</v>
      </c>
      <c r="H744" s="3" t="str">
        <f t="shared" si="570"/>
        <v>-</v>
      </c>
      <c r="I744" s="3">
        <f t="shared" si="571"/>
        <v>166.57</v>
      </c>
      <c r="J744" s="3">
        <f t="shared" si="572"/>
        <v>-35.26</v>
      </c>
      <c r="K744" s="3">
        <f t="shared" si="573"/>
        <v>1.3974500000000001</v>
      </c>
      <c r="M744" s="3" t="str">
        <f t="shared" si="574"/>
        <v>1.42</v>
      </c>
      <c r="N744" s="3" t="str">
        <f t="shared" si="575"/>
        <v>-</v>
      </c>
      <c r="O744" s="3">
        <f t="shared" si="576"/>
        <v>166.57</v>
      </c>
      <c r="P744" s="3">
        <f t="shared" si="577"/>
        <v>-35.26</v>
      </c>
      <c r="Q744" s="3">
        <f t="shared" si="578"/>
        <v>1.3239000000000001</v>
      </c>
      <c r="R744" s="85"/>
      <c r="S744" s="3" t="str">
        <f t="shared" si="579"/>
        <v>1.42</v>
      </c>
      <c r="T744" s="3" t="str">
        <f t="shared" si="580"/>
        <v>-</v>
      </c>
      <c r="U744" s="3">
        <f t="shared" si="581"/>
        <v>166.57</v>
      </c>
      <c r="V744" s="3">
        <f t="shared" si="582"/>
        <v>-35.26</v>
      </c>
      <c r="W744" s="3">
        <f t="shared" si="583"/>
        <v>1.2503500000000001</v>
      </c>
      <c r="X744" s="85"/>
      <c r="Y744" s="3" t="str">
        <f t="shared" si="584"/>
        <v>1.42</v>
      </c>
      <c r="Z744" s="3" t="str">
        <f t="shared" si="585"/>
        <v>-</v>
      </c>
      <c r="AA744" s="3">
        <f t="shared" si="586"/>
        <v>166.57</v>
      </c>
      <c r="AB744" s="3">
        <f t="shared" si="587"/>
        <v>-35.26</v>
      </c>
      <c r="AC744" s="3">
        <f t="shared" si="588"/>
        <v>1.1768000000000001</v>
      </c>
      <c r="AE744" s="3" t="str">
        <f t="shared" si="589"/>
        <v>1.42</v>
      </c>
      <c r="AF744" s="3" t="str">
        <f t="shared" si="590"/>
        <v>-</v>
      </c>
      <c r="AG744" s="3">
        <f t="shared" si="591"/>
        <v>166.57</v>
      </c>
      <c r="AH744" s="3">
        <f t="shared" si="592"/>
        <v>-35.26</v>
      </c>
      <c r="AI744" s="3">
        <f t="shared" si="593"/>
        <v>1.1032500000000001</v>
      </c>
      <c r="AK744" s="3" t="str">
        <f t="shared" si="594"/>
        <v>1.42</v>
      </c>
      <c r="AL744" s="3" t="str">
        <f t="shared" si="595"/>
        <v>-</v>
      </c>
      <c r="AM744" s="3">
        <f t="shared" si="596"/>
        <v>166.57</v>
      </c>
      <c r="AN744" s="3">
        <f t="shared" si="597"/>
        <v>-35.26</v>
      </c>
      <c r="AO744" s="3">
        <f t="shared" si="598"/>
        <v>1.0297000000000001</v>
      </c>
      <c r="AQ744" s="3" t="str">
        <f t="shared" si="599"/>
        <v>1.42</v>
      </c>
      <c r="AR744" s="3" t="str">
        <f t="shared" si="600"/>
        <v>-</v>
      </c>
      <c r="AS744" s="3">
        <f t="shared" si="601"/>
        <v>166.57</v>
      </c>
      <c r="AT744" s="3">
        <f t="shared" si="602"/>
        <v>-35.26</v>
      </c>
      <c r="AU744" s="3">
        <f t="shared" si="603"/>
        <v>0.88260000000000005</v>
      </c>
      <c r="AW744" s="3" t="str">
        <f t="shared" si="604"/>
        <v>1.42</v>
      </c>
      <c r="AX744" s="3" t="str">
        <f t="shared" si="605"/>
        <v>-</v>
      </c>
      <c r="AY744" s="3">
        <f t="shared" si="606"/>
        <v>166.57</v>
      </c>
      <c r="AZ744" s="3">
        <f t="shared" si="607"/>
        <v>-35.26</v>
      </c>
      <c r="BA744" s="3">
        <f t="shared" si="608"/>
        <v>0.73550000000000004</v>
      </c>
      <c r="BC744" s="3" t="str">
        <f t="shared" si="609"/>
        <v>1.42</v>
      </c>
      <c r="BD744" s="3" t="str">
        <f t="shared" si="610"/>
        <v>-</v>
      </c>
      <c r="BE744" s="3">
        <f t="shared" si="611"/>
        <v>166.57</v>
      </c>
      <c r="BF744" s="3">
        <f t="shared" si="612"/>
        <v>-35.26</v>
      </c>
      <c r="BG744" s="3">
        <f t="shared" si="613"/>
        <v>0.44130000000000003</v>
      </c>
      <c r="BI744" s="3" t="str">
        <f t="shared" si="614"/>
        <v>1.42</v>
      </c>
      <c r="BJ744" s="3" t="str">
        <f t="shared" si="615"/>
        <v>-</v>
      </c>
      <c r="BK744" s="3">
        <f t="shared" si="616"/>
        <v>166.57</v>
      </c>
      <c r="BL744" s="3">
        <f t="shared" si="617"/>
        <v>-35.26</v>
      </c>
      <c r="BM744" s="3">
        <f t="shared" si="618"/>
        <v>0.14710000000000001</v>
      </c>
    </row>
    <row r="745" spans="1:65" x14ac:dyDescent="0.3">
      <c r="A745" s="3" t="str">
        <f>'Forward collapse simulation'!B755</f>
        <v>1.42</v>
      </c>
      <c r="B745" s="3" t="str">
        <f>IF('Forward collapse simulation'!C755="","-",'Forward collapse simulation'!C755)</f>
        <v>-</v>
      </c>
      <c r="C745" s="3">
        <f>'Forward collapse simulation'!E755</f>
        <v>166.18</v>
      </c>
      <c r="D745" s="3">
        <f>'Forward collapse simulation'!AK755</f>
        <v>-33.47</v>
      </c>
      <c r="E745" s="84">
        <f>'Forward collapse simulation'!AL755</f>
        <v>1.47</v>
      </c>
      <c r="G745" s="3" t="str">
        <f t="shared" si="569"/>
        <v>1.42</v>
      </c>
      <c r="H745" s="3" t="str">
        <f t="shared" si="570"/>
        <v>-</v>
      </c>
      <c r="I745" s="3">
        <f t="shared" si="571"/>
        <v>166.18</v>
      </c>
      <c r="J745" s="3">
        <f t="shared" si="572"/>
        <v>-33.47</v>
      </c>
      <c r="K745" s="3">
        <f t="shared" si="573"/>
        <v>1.3964999999999999</v>
      </c>
      <c r="M745" s="3" t="str">
        <f t="shared" si="574"/>
        <v>1.42</v>
      </c>
      <c r="N745" s="3" t="str">
        <f t="shared" si="575"/>
        <v>-</v>
      </c>
      <c r="O745" s="3">
        <f t="shared" si="576"/>
        <v>166.18</v>
      </c>
      <c r="P745" s="3">
        <f t="shared" si="577"/>
        <v>-33.47</v>
      </c>
      <c r="Q745" s="3">
        <f t="shared" si="578"/>
        <v>1.323</v>
      </c>
      <c r="R745" s="85"/>
      <c r="S745" s="3" t="str">
        <f t="shared" si="579"/>
        <v>1.42</v>
      </c>
      <c r="T745" s="3" t="str">
        <f t="shared" si="580"/>
        <v>-</v>
      </c>
      <c r="U745" s="3">
        <f t="shared" si="581"/>
        <v>166.18</v>
      </c>
      <c r="V745" s="3">
        <f t="shared" si="582"/>
        <v>-33.47</v>
      </c>
      <c r="W745" s="3">
        <f t="shared" si="583"/>
        <v>1.2495000000000001</v>
      </c>
      <c r="X745" s="85"/>
      <c r="Y745" s="3" t="str">
        <f t="shared" si="584"/>
        <v>1.42</v>
      </c>
      <c r="Z745" s="3" t="str">
        <f t="shared" si="585"/>
        <v>-</v>
      </c>
      <c r="AA745" s="3">
        <f t="shared" si="586"/>
        <v>166.18</v>
      </c>
      <c r="AB745" s="3">
        <f t="shared" si="587"/>
        <v>-33.47</v>
      </c>
      <c r="AC745" s="3">
        <f t="shared" si="588"/>
        <v>1.1759999999999999</v>
      </c>
      <c r="AE745" s="3" t="str">
        <f t="shared" si="589"/>
        <v>1.42</v>
      </c>
      <c r="AF745" s="3" t="str">
        <f t="shared" si="590"/>
        <v>-</v>
      </c>
      <c r="AG745" s="3">
        <f t="shared" si="591"/>
        <v>166.18</v>
      </c>
      <c r="AH745" s="3">
        <f t="shared" si="592"/>
        <v>-33.47</v>
      </c>
      <c r="AI745" s="3">
        <f t="shared" si="593"/>
        <v>1.1025</v>
      </c>
      <c r="AK745" s="3" t="str">
        <f t="shared" si="594"/>
        <v>1.42</v>
      </c>
      <c r="AL745" s="3" t="str">
        <f t="shared" si="595"/>
        <v>-</v>
      </c>
      <c r="AM745" s="3">
        <f t="shared" si="596"/>
        <v>166.18</v>
      </c>
      <c r="AN745" s="3">
        <f t="shared" si="597"/>
        <v>-33.47</v>
      </c>
      <c r="AO745" s="3">
        <f t="shared" si="598"/>
        <v>1.0289999999999999</v>
      </c>
      <c r="AQ745" s="3" t="str">
        <f t="shared" si="599"/>
        <v>1.42</v>
      </c>
      <c r="AR745" s="3" t="str">
        <f t="shared" si="600"/>
        <v>-</v>
      </c>
      <c r="AS745" s="3">
        <f t="shared" si="601"/>
        <v>166.18</v>
      </c>
      <c r="AT745" s="3">
        <f t="shared" si="602"/>
        <v>-33.47</v>
      </c>
      <c r="AU745" s="3">
        <f t="shared" si="603"/>
        <v>0.88200000000000001</v>
      </c>
      <c r="AW745" s="3" t="str">
        <f t="shared" si="604"/>
        <v>1.42</v>
      </c>
      <c r="AX745" s="3" t="str">
        <f t="shared" si="605"/>
        <v>-</v>
      </c>
      <c r="AY745" s="3">
        <f t="shared" si="606"/>
        <v>166.18</v>
      </c>
      <c r="AZ745" s="3">
        <f t="shared" si="607"/>
        <v>-33.47</v>
      </c>
      <c r="BA745" s="3">
        <f t="shared" si="608"/>
        <v>0.73499999999999999</v>
      </c>
      <c r="BC745" s="3" t="str">
        <f t="shared" si="609"/>
        <v>1.42</v>
      </c>
      <c r="BD745" s="3" t="str">
        <f t="shared" si="610"/>
        <v>-</v>
      </c>
      <c r="BE745" s="3">
        <f t="shared" si="611"/>
        <v>166.18</v>
      </c>
      <c r="BF745" s="3">
        <f t="shared" si="612"/>
        <v>-33.47</v>
      </c>
      <c r="BG745" s="3">
        <f t="shared" si="613"/>
        <v>0.441</v>
      </c>
      <c r="BI745" s="3" t="str">
        <f t="shared" si="614"/>
        <v>1.42</v>
      </c>
      <c r="BJ745" s="3" t="str">
        <f t="shared" si="615"/>
        <v>-</v>
      </c>
      <c r="BK745" s="3">
        <f t="shared" si="616"/>
        <v>166.18</v>
      </c>
      <c r="BL745" s="3">
        <f t="shared" si="617"/>
        <v>-33.47</v>
      </c>
      <c r="BM745" s="3">
        <f t="shared" si="618"/>
        <v>0.14699999999999999</v>
      </c>
    </row>
    <row r="746" spans="1:65" x14ac:dyDescent="0.3">
      <c r="A746" s="3" t="str">
        <f>'Forward collapse simulation'!B756</f>
        <v>1.42</v>
      </c>
      <c r="B746" s="3" t="str">
        <f>IF('Forward collapse simulation'!C756="","-",'Forward collapse simulation'!C756)</f>
        <v>-</v>
      </c>
      <c r="C746" s="3">
        <f>'Forward collapse simulation'!E756</f>
        <v>163.55000000000001</v>
      </c>
      <c r="D746" s="3">
        <f>'Forward collapse simulation'!AK756</f>
        <v>-44.78</v>
      </c>
      <c r="E746" s="84">
        <f>'Forward collapse simulation'!AL756</f>
        <v>1.234</v>
      </c>
      <c r="G746" s="3" t="str">
        <f t="shared" si="569"/>
        <v>1.42</v>
      </c>
      <c r="H746" s="3" t="str">
        <f t="shared" si="570"/>
        <v>-</v>
      </c>
      <c r="I746" s="3">
        <f t="shared" si="571"/>
        <v>163.55000000000001</v>
      </c>
      <c r="J746" s="3">
        <f t="shared" si="572"/>
        <v>-44.78</v>
      </c>
      <c r="K746" s="3">
        <f t="shared" si="573"/>
        <v>1.1722999999999999</v>
      </c>
      <c r="M746" s="3" t="str">
        <f t="shared" si="574"/>
        <v>1.42</v>
      </c>
      <c r="N746" s="3" t="str">
        <f t="shared" si="575"/>
        <v>-</v>
      </c>
      <c r="O746" s="3">
        <f t="shared" si="576"/>
        <v>163.55000000000001</v>
      </c>
      <c r="P746" s="3">
        <f t="shared" si="577"/>
        <v>-44.78</v>
      </c>
      <c r="Q746" s="3">
        <f t="shared" si="578"/>
        <v>1.1106</v>
      </c>
      <c r="R746" s="85"/>
      <c r="S746" s="3" t="str">
        <f t="shared" si="579"/>
        <v>1.42</v>
      </c>
      <c r="T746" s="3" t="str">
        <f t="shared" si="580"/>
        <v>-</v>
      </c>
      <c r="U746" s="3">
        <f t="shared" si="581"/>
        <v>163.55000000000001</v>
      </c>
      <c r="V746" s="3">
        <f t="shared" si="582"/>
        <v>-44.78</v>
      </c>
      <c r="W746" s="3">
        <f t="shared" si="583"/>
        <v>1.0488999999999999</v>
      </c>
      <c r="X746" s="85"/>
      <c r="Y746" s="3" t="str">
        <f t="shared" si="584"/>
        <v>1.42</v>
      </c>
      <c r="Z746" s="3" t="str">
        <f t="shared" si="585"/>
        <v>-</v>
      </c>
      <c r="AA746" s="3">
        <f t="shared" si="586"/>
        <v>163.55000000000001</v>
      </c>
      <c r="AB746" s="3">
        <f t="shared" si="587"/>
        <v>-44.78</v>
      </c>
      <c r="AC746" s="3">
        <f t="shared" si="588"/>
        <v>0.98720000000000008</v>
      </c>
      <c r="AE746" s="3" t="str">
        <f t="shared" si="589"/>
        <v>1.42</v>
      </c>
      <c r="AF746" s="3" t="str">
        <f t="shared" si="590"/>
        <v>-</v>
      </c>
      <c r="AG746" s="3">
        <f t="shared" si="591"/>
        <v>163.55000000000001</v>
      </c>
      <c r="AH746" s="3">
        <f t="shared" si="592"/>
        <v>-44.78</v>
      </c>
      <c r="AI746" s="3">
        <f t="shared" si="593"/>
        <v>0.92549999999999999</v>
      </c>
      <c r="AK746" s="3" t="str">
        <f t="shared" si="594"/>
        <v>1.42</v>
      </c>
      <c r="AL746" s="3" t="str">
        <f t="shared" si="595"/>
        <v>-</v>
      </c>
      <c r="AM746" s="3">
        <f t="shared" si="596"/>
        <v>163.55000000000001</v>
      </c>
      <c r="AN746" s="3">
        <f t="shared" si="597"/>
        <v>-44.78</v>
      </c>
      <c r="AO746" s="3">
        <f t="shared" si="598"/>
        <v>0.8637999999999999</v>
      </c>
      <c r="AQ746" s="3" t="str">
        <f t="shared" si="599"/>
        <v>1.42</v>
      </c>
      <c r="AR746" s="3" t="str">
        <f t="shared" si="600"/>
        <v>-</v>
      </c>
      <c r="AS746" s="3">
        <f t="shared" si="601"/>
        <v>163.55000000000001</v>
      </c>
      <c r="AT746" s="3">
        <f t="shared" si="602"/>
        <v>-44.78</v>
      </c>
      <c r="AU746" s="3">
        <f t="shared" si="603"/>
        <v>0.74039999999999995</v>
      </c>
      <c r="AW746" s="3" t="str">
        <f t="shared" si="604"/>
        <v>1.42</v>
      </c>
      <c r="AX746" s="3" t="str">
        <f t="shared" si="605"/>
        <v>-</v>
      </c>
      <c r="AY746" s="3">
        <f t="shared" si="606"/>
        <v>163.55000000000001</v>
      </c>
      <c r="AZ746" s="3">
        <f t="shared" si="607"/>
        <v>-44.78</v>
      </c>
      <c r="BA746" s="3">
        <f t="shared" si="608"/>
        <v>0.61699999999999999</v>
      </c>
      <c r="BC746" s="3" t="str">
        <f t="shared" si="609"/>
        <v>1.42</v>
      </c>
      <c r="BD746" s="3" t="str">
        <f t="shared" si="610"/>
        <v>-</v>
      </c>
      <c r="BE746" s="3">
        <f t="shared" si="611"/>
        <v>163.55000000000001</v>
      </c>
      <c r="BF746" s="3">
        <f t="shared" si="612"/>
        <v>-44.78</v>
      </c>
      <c r="BG746" s="3">
        <f t="shared" si="613"/>
        <v>0.37019999999999997</v>
      </c>
      <c r="BI746" s="3" t="str">
        <f t="shared" si="614"/>
        <v>1.42</v>
      </c>
      <c r="BJ746" s="3" t="str">
        <f t="shared" si="615"/>
        <v>-</v>
      </c>
      <c r="BK746" s="3">
        <f t="shared" si="616"/>
        <v>163.55000000000001</v>
      </c>
      <c r="BL746" s="3">
        <f t="shared" si="617"/>
        <v>-44.78</v>
      </c>
      <c r="BM746" s="3">
        <f t="shared" si="618"/>
        <v>0.12340000000000001</v>
      </c>
    </row>
    <row r="747" spans="1:65" x14ac:dyDescent="0.3">
      <c r="A747" s="3" t="str">
        <f>'Forward collapse simulation'!B757</f>
        <v>1.42</v>
      </c>
      <c r="B747" s="3" t="str">
        <f>IF('Forward collapse simulation'!C757="","-",'Forward collapse simulation'!C757)</f>
        <v>-</v>
      </c>
      <c r="C747" s="3">
        <f>'Forward collapse simulation'!E757</f>
        <v>161.47999999999999</v>
      </c>
      <c r="D747" s="3">
        <f>'Forward collapse simulation'!AK757</f>
        <v>-57.48</v>
      </c>
      <c r="E747" s="84">
        <f>'Forward collapse simulation'!AL757</f>
        <v>1.1240000000000003</v>
      </c>
      <c r="G747" s="3" t="str">
        <f t="shared" si="569"/>
        <v>1.42</v>
      </c>
      <c r="H747" s="3" t="str">
        <f t="shared" si="570"/>
        <v>-</v>
      </c>
      <c r="I747" s="3">
        <f t="shared" si="571"/>
        <v>161.47999999999999</v>
      </c>
      <c r="J747" s="3">
        <f t="shared" si="572"/>
        <v>-57.48</v>
      </c>
      <c r="K747" s="3">
        <f t="shared" si="573"/>
        <v>1.0678000000000003</v>
      </c>
      <c r="M747" s="3" t="str">
        <f t="shared" si="574"/>
        <v>1.42</v>
      </c>
      <c r="N747" s="3" t="str">
        <f t="shared" si="575"/>
        <v>-</v>
      </c>
      <c r="O747" s="3">
        <f t="shared" si="576"/>
        <v>161.47999999999999</v>
      </c>
      <c r="P747" s="3">
        <f t="shared" si="577"/>
        <v>-57.48</v>
      </c>
      <c r="Q747" s="3">
        <f t="shared" si="578"/>
        <v>1.0116000000000003</v>
      </c>
      <c r="R747" s="85"/>
      <c r="S747" s="3" t="str">
        <f t="shared" si="579"/>
        <v>1.42</v>
      </c>
      <c r="T747" s="3" t="str">
        <f t="shared" si="580"/>
        <v>-</v>
      </c>
      <c r="U747" s="3">
        <f t="shared" si="581"/>
        <v>161.47999999999999</v>
      </c>
      <c r="V747" s="3">
        <f t="shared" si="582"/>
        <v>-57.48</v>
      </c>
      <c r="W747" s="3">
        <f t="shared" si="583"/>
        <v>0.95540000000000025</v>
      </c>
      <c r="X747" s="85"/>
      <c r="Y747" s="3" t="str">
        <f t="shared" si="584"/>
        <v>1.42</v>
      </c>
      <c r="Z747" s="3" t="str">
        <f t="shared" si="585"/>
        <v>-</v>
      </c>
      <c r="AA747" s="3">
        <f t="shared" si="586"/>
        <v>161.47999999999999</v>
      </c>
      <c r="AB747" s="3">
        <f t="shared" si="587"/>
        <v>-57.48</v>
      </c>
      <c r="AC747" s="3">
        <f t="shared" si="588"/>
        <v>0.89920000000000033</v>
      </c>
      <c r="AE747" s="3" t="str">
        <f t="shared" si="589"/>
        <v>1.42</v>
      </c>
      <c r="AF747" s="3" t="str">
        <f t="shared" si="590"/>
        <v>-</v>
      </c>
      <c r="AG747" s="3">
        <f t="shared" si="591"/>
        <v>161.47999999999999</v>
      </c>
      <c r="AH747" s="3">
        <f t="shared" si="592"/>
        <v>-57.48</v>
      </c>
      <c r="AI747" s="3">
        <f t="shared" si="593"/>
        <v>0.84300000000000019</v>
      </c>
      <c r="AK747" s="3" t="str">
        <f t="shared" si="594"/>
        <v>1.42</v>
      </c>
      <c r="AL747" s="3" t="str">
        <f t="shared" si="595"/>
        <v>-</v>
      </c>
      <c r="AM747" s="3">
        <f t="shared" si="596"/>
        <v>161.47999999999999</v>
      </c>
      <c r="AN747" s="3">
        <f t="shared" si="597"/>
        <v>-57.48</v>
      </c>
      <c r="AO747" s="3">
        <f t="shared" si="598"/>
        <v>0.78680000000000017</v>
      </c>
      <c r="AQ747" s="3" t="str">
        <f t="shared" si="599"/>
        <v>1.42</v>
      </c>
      <c r="AR747" s="3" t="str">
        <f t="shared" si="600"/>
        <v>-</v>
      </c>
      <c r="AS747" s="3">
        <f t="shared" si="601"/>
        <v>161.47999999999999</v>
      </c>
      <c r="AT747" s="3">
        <f t="shared" si="602"/>
        <v>-57.48</v>
      </c>
      <c r="AU747" s="3">
        <f t="shared" si="603"/>
        <v>0.67440000000000022</v>
      </c>
      <c r="AW747" s="3" t="str">
        <f t="shared" si="604"/>
        <v>1.42</v>
      </c>
      <c r="AX747" s="3" t="str">
        <f t="shared" si="605"/>
        <v>-</v>
      </c>
      <c r="AY747" s="3">
        <f t="shared" si="606"/>
        <v>161.47999999999999</v>
      </c>
      <c r="AZ747" s="3">
        <f t="shared" si="607"/>
        <v>-57.48</v>
      </c>
      <c r="BA747" s="3">
        <f t="shared" si="608"/>
        <v>0.56200000000000017</v>
      </c>
      <c r="BC747" s="3" t="str">
        <f t="shared" si="609"/>
        <v>1.42</v>
      </c>
      <c r="BD747" s="3" t="str">
        <f t="shared" si="610"/>
        <v>-</v>
      </c>
      <c r="BE747" s="3">
        <f t="shared" si="611"/>
        <v>161.47999999999999</v>
      </c>
      <c r="BF747" s="3">
        <f t="shared" si="612"/>
        <v>-57.48</v>
      </c>
      <c r="BG747" s="3">
        <f t="shared" si="613"/>
        <v>0.33720000000000011</v>
      </c>
      <c r="BI747" s="3" t="str">
        <f t="shared" si="614"/>
        <v>1.42</v>
      </c>
      <c r="BJ747" s="3" t="str">
        <f t="shared" si="615"/>
        <v>-</v>
      </c>
      <c r="BK747" s="3">
        <f t="shared" si="616"/>
        <v>161.47999999999999</v>
      </c>
      <c r="BL747" s="3">
        <f t="shared" si="617"/>
        <v>-57.48</v>
      </c>
      <c r="BM747" s="3">
        <f t="shared" si="618"/>
        <v>0.11240000000000004</v>
      </c>
    </row>
    <row r="748" spans="1:65" x14ac:dyDescent="0.3">
      <c r="A748" s="3" t="str">
        <f>'Forward collapse simulation'!B758</f>
        <v>1.42</v>
      </c>
      <c r="B748" s="3" t="str">
        <f>IF('Forward collapse simulation'!C758="","-",'Forward collapse simulation'!C758)</f>
        <v>-</v>
      </c>
      <c r="C748" s="3">
        <f>'Forward collapse simulation'!E758</f>
        <v>150.75</v>
      </c>
      <c r="D748" s="3">
        <f>'Forward collapse simulation'!AK758</f>
        <v>-70.8</v>
      </c>
      <c r="E748" s="84">
        <f>'Forward collapse simulation'!AL758</f>
        <v>1.101</v>
      </c>
      <c r="G748" s="3" t="str">
        <f t="shared" si="569"/>
        <v>1.42</v>
      </c>
      <c r="H748" s="3" t="str">
        <f t="shared" si="570"/>
        <v>-</v>
      </c>
      <c r="I748" s="3">
        <f t="shared" si="571"/>
        <v>150.75</v>
      </c>
      <c r="J748" s="3">
        <f t="shared" si="572"/>
        <v>-70.8</v>
      </c>
      <c r="K748" s="3">
        <f t="shared" si="573"/>
        <v>1.0459499999999999</v>
      </c>
      <c r="M748" s="3" t="str">
        <f t="shared" si="574"/>
        <v>1.42</v>
      </c>
      <c r="N748" s="3" t="str">
        <f t="shared" si="575"/>
        <v>-</v>
      </c>
      <c r="O748" s="3">
        <f t="shared" si="576"/>
        <v>150.75</v>
      </c>
      <c r="P748" s="3">
        <f t="shared" si="577"/>
        <v>-70.8</v>
      </c>
      <c r="Q748" s="3">
        <f t="shared" si="578"/>
        <v>0.9909</v>
      </c>
      <c r="R748" s="85"/>
      <c r="S748" s="3" t="str">
        <f t="shared" si="579"/>
        <v>1.42</v>
      </c>
      <c r="T748" s="3" t="str">
        <f t="shared" si="580"/>
        <v>-</v>
      </c>
      <c r="U748" s="3">
        <f t="shared" si="581"/>
        <v>150.75</v>
      </c>
      <c r="V748" s="3">
        <f t="shared" si="582"/>
        <v>-70.8</v>
      </c>
      <c r="W748" s="3">
        <f t="shared" si="583"/>
        <v>0.93584999999999996</v>
      </c>
      <c r="X748" s="85"/>
      <c r="Y748" s="3" t="str">
        <f t="shared" si="584"/>
        <v>1.42</v>
      </c>
      <c r="Z748" s="3" t="str">
        <f t="shared" si="585"/>
        <v>-</v>
      </c>
      <c r="AA748" s="3">
        <f t="shared" si="586"/>
        <v>150.75</v>
      </c>
      <c r="AB748" s="3">
        <f t="shared" si="587"/>
        <v>-70.8</v>
      </c>
      <c r="AC748" s="3">
        <f t="shared" si="588"/>
        <v>0.88080000000000003</v>
      </c>
      <c r="AE748" s="3" t="str">
        <f t="shared" si="589"/>
        <v>1.42</v>
      </c>
      <c r="AF748" s="3" t="str">
        <f t="shared" si="590"/>
        <v>-</v>
      </c>
      <c r="AG748" s="3">
        <f t="shared" si="591"/>
        <v>150.75</v>
      </c>
      <c r="AH748" s="3">
        <f t="shared" si="592"/>
        <v>-70.8</v>
      </c>
      <c r="AI748" s="3">
        <f t="shared" si="593"/>
        <v>0.82574999999999998</v>
      </c>
      <c r="AK748" s="3" t="str">
        <f t="shared" si="594"/>
        <v>1.42</v>
      </c>
      <c r="AL748" s="3" t="str">
        <f t="shared" si="595"/>
        <v>-</v>
      </c>
      <c r="AM748" s="3">
        <f t="shared" si="596"/>
        <v>150.75</v>
      </c>
      <c r="AN748" s="3">
        <f t="shared" si="597"/>
        <v>-70.8</v>
      </c>
      <c r="AO748" s="3">
        <f t="shared" si="598"/>
        <v>0.77069999999999994</v>
      </c>
      <c r="AQ748" s="3" t="str">
        <f t="shared" si="599"/>
        <v>1.42</v>
      </c>
      <c r="AR748" s="3" t="str">
        <f t="shared" si="600"/>
        <v>-</v>
      </c>
      <c r="AS748" s="3">
        <f t="shared" si="601"/>
        <v>150.75</v>
      </c>
      <c r="AT748" s="3">
        <f t="shared" si="602"/>
        <v>-70.8</v>
      </c>
      <c r="AU748" s="3">
        <f t="shared" si="603"/>
        <v>0.66059999999999997</v>
      </c>
      <c r="AW748" s="3" t="str">
        <f t="shared" si="604"/>
        <v>1.42</v>
      </c>
      <c r="AX748" s="3" t="str">
        <f t="shared" si="605"/>
        <v>-</v>
      </c>
      <c r="AY748" s="3">
        <f t="shared" si="606"/>
        <v>150.75</v>
      </c>
      <c r="AZ748" s="3">
        <f t="shared" si="607"/>
        <v>-70.8</v>
      </c>
      <c r="BA748" s="3">
        <f t="shared" si="608"/>
        <v>0.55049999999999999</v>
      </c>
      <c r="BC748" s="3" t="str">
        <f t="shared" si="609"/>
        <v>1.42</v>
      </c>
      <c r="BD748" s="3" t="str">
        <f t="shared" si="610"/>
        <v>-</v>
      </c>
      <c r="BE748" s="3">
        <f t="shared" si="611"/>
        <v>150.75</v>
      </c>
      <c r="BF748" s="3">
        <f t="shared" si="612"/>
        <v>-70.8</v>
      </c>
      <c r="BG748" s="3">
        <f t="shared" si="613"/>
        <v>0.33029999999999998</v>
      </c>
      <c r="BI748" s="3" t="str">
        <f t="shared" si="614"/>
        <v>1.42</v>
      </c>
      <c r="BJ748" s="3" t="str">
        <f t="shared" si="615"/>
        <v>-</v>
      </c>
      <c r="BK748" s="3">
        <f t="shared" si="616"/>
        <v>150.75</v>
      </c>
      <c r="BL748" s="3">
        <f t="shared" si="617"/>
        <v>-70.8</v>
      </c>
      <c r="BM748" s="3">
        <f t="shared" si="618"/>
        <v>0.1101</v>
      </c>
    </row>
    <row r="749" spans="1:65" x14ac:dyDescent="0.3">
      <c r="A749" s="3" t="str">
        <f>'Forward collapse simulation'!B759</f>
        <v>1.42</v>
      </c>
      <c r="B749" s="3" t="str">
        <f>IF('Forward collapse simulation'!C759="","-",'Forward collapse simulation'!C759)</f>
        <v>-</v>
      </c>
      <c r="C749" s="3">
        <f>'Forward collapse simulation'!E759</f>
        <v>86</v>
      </c>
      <c r="D749" s="3">
        <f>'Forward collapse simulation'!AK759</f>
        <v>-82.53</v>
      </c>
      <c r="E749" s="84">
        <f>'Forward collapse simulation'!AL759</f>
        <v>1.103</v>
      </c>
      <c r="G749" s="3" t="str">
        <f t="shared" si="569"/>
        <v>1.42</v>
      </c>
      <c r="H749" s="3" t="str">
        <f t="shared" si="570"/>
        <v>-</v>
      </c>
      <c r="I749" s="3">
        <f t="shared" si="571"/>
        <v>86</v>
      </c>
      <c r="J749" s="3">
        <f t="shared" si="572"/>
        <v>-82.53</v>
      </c>
      <c r="K749" s="3">
        <f t="shared" si="573"/>
        <v>1.0478499999999999</v>
      </c>
      <c r="M749" s="3" t="str">
        <f t="shared" si="574"/>
        <v>1.42</v>
      </c>
      <c r="N749" s="3" t="str">
        <f t="shared" si="575"/>
        <v>-</v>
      </c>
      <c r="O749" s="3">
        <f t="shared" si="576"/>
        <v>86</v>
      </c>
      <c r="P749" s="3">
        <f t="shared" si="577"/>
        <v>-82.53</v>
      </c>
      <c r="Q749" s="3">
        <f t="shared" si="578"/>
        <v>0.99270000000000003</v>
      </c>
      <c r="R749" s="85"/>
      <c r="S749" s="3" t="str">
        <f t="shared" si="579"/>
        <v>1.42</v>
      </c>
      <c r="T749" s="3" t="str">
        <f t="shared" si="580"/>
        <v>-</v>
      </c>
      <c r="U749" s="3">
        <f t="shared" si="581"/>
        <v>86</v>
      </c>
      <c r="V749" s="3">
        <f t="shared" si="582"/>
        <v>-82.53</v>
      </c>
      <c r="W749" s="3">
        <f t="shared" si="583"/>
        <v>0.93754999999999999</v>
      </c>
      <c r="X749" s="85"/>
      <c r="Y749" s="3" t="str">
        <f t="shared" si="584"/>
        <v>1.42</v>
      </c>
      <c r="Z749" s="3" t="str">
        <f t="shared" si="585"/>
        <v>-</v>
      </c>
      <c r="AA749" s="3">
        <f t="shared" si="586"/>
        <v>86</v>
      </c>
      <c r="AB749" s="3">
        <f t="shared" si="587"/>
        <v>-82.53</v>
      </c>
      <c r="AC749" s="3">
        <f t="shared" si="588"/>
        <v>0.88240000000000007</v>
      </c>
      <c r="AE749" s="3" t="str">
        <f t="shared" si="589"/>
        <v>1.42</v>
      </c>
      <c r="AF749" s="3" t="str">
        <f t="shared" si="590"/>
        <v>-</v>
      </c>
      <c r="AG749" s="3">
        <f t="shared" si="591"/>
        <v>86</v>
      </c>
      <c r="AH749" s="3">
        <f t="shared" si="592"/>
        <v>-82.53</v>
      </c>
      <c r="AI749" s="3">
        <f t="shared" si="593"/>
        <v>0.82725000000000004</v>
      </c>
      <c r="AK749" s="3" t="str">
        <f t="shared" si="594"/>
        <v>1.42</v>
      </c>
      <c r="AL749" s="3" t="str">
        <f t="shared" si="595"/>
        <v>-</v>
      </c>
      <c r="AM749" s="3">
        <f t="shared" si="596"/>
        <v>86</v>
      </c>
      <c r="AN749" s="3">
        <f t="shared" si="597"/>
        <v>-82.53</v>
      </c>
      <c r="AO749" s="3">
        <f t="shared" si="598"/>
        <v>0.7720999999999999</v>
      </c>
      <c r="AQ749" s="3" t="str">
        <f t="shared" si="599"/>
        <v>1.42</v>
      </c>
      <c r="AR749" s="3" t="str">
        <f t="shared" si="600"/>
        <v>-</v>
      </c>
      <c r="AS749" s="3">
        <f t="shared" si="601"/>
        <v>86</v>
      </c>
      <c r="AT749" s="3">
        <f t="shared" si="602"/>
        <v>-82.53</v>
      </c>
      <c r="AU749" s="3">
        <f t="shared" si="603"/>
        <v>0.66179999999999994</v>
      </c>
      <c r="AW749" s="3" t="str">
        <f t="shared" si="604"/>
        <v>1.42</v>
      </c>
      <c r="AX749" s="3" t="str">
        <f t="shared" si="605"/>
        <v>-</v>
      </c>
      <c r="AY749" s="3">
        <f t="shared" si="606"/>
        <v>86</v>
      </c>
      <c r="AZ749" s="3">
        <f t="shared" si="607"/>
        <v>-82.53</v>
      </c>
      <c r="BA749" s="3">
        <f t="shared" si="608"/>
        <v>0.55149999999999999</v>
      </c>
      <c r="BC749" s="3" t="str">
        <f t="shared" si="609"/>
        <v>1.42</v>
      </c>
      <c r="BD749" s="3" t="str">
        <f t="shared" si="610"/>
        <v>-</v>
      </c>
      <c r="BE749" s="3">
        <f t="shared" si="611"/>
        <v>86</v>
      </c>
      <c r="BF749" s="3">
        <f t="shared" si="612"/>
        <v>-82.53</v>
      </c>
      <c r="BG749" s="3">
        <f t="shared" si="613"/>
        <v>0.33089999999999997</v>
      </c>
      <c r="BI749" s="3" t="str">
        <f t="shared" si="614"/>
        <v>1.42</v>
      </c>
      <c r="BJ749" s="3" t="str">
        <f t="shared" si="615"/>
        <v>-</v>
      </c>
      <c r="BK749" s="3">
        <f t="shared" si="616"/>
        <v>86</v>
      </c>
      <c r="BL749" s="3">
        <f t="shared" si="617"/>
        <v>-82.53</v>
      </c>
      <c r="BM749" s="3">
        <f t="shared" si="618"/>
        <v>0.11030000000000001</v>
      </c>
    </row>
    <row r="750" spans="1:65" x14ac:dyDescent="0.3">
      <c r="A750" s="3" t="str">
        <f>'Forward collapse simulation'!B760</f>
        <v>1.42</v>
      </c>
      <c r="B750" s="3" t="str">
        <f>IF('Forward collapse simulation'!C760="","-",'Forward collapse simulation'!C760)</f>
        <v>1.43</v>
      </c>
      <c r="C750" s="3">
        <f>'Forward collapse simulation'!E760</f>
        <v>76.88</v>
      </c>
      <c r="D750" s="3">
        <f>'Forward collapse simulation'!AK760</f>
        <v>-9.6999999999999993</v>
      </c>
      <c r="E750" s="84">
        <f>'Forward collapse simulation'!AL760</f>
        <v>6.4020000000000001</v>
      </c>
      <c r="G750" s="3" t="str">
        <f t="shared" si="569"/>
        <v>1.42</v>
      </c>
      <c r="H750" s="3" t="str">
        <f t="shared" si="570"/>
        <v>1.43</v>
      </c>
      <c r="I750" s="3">
        <f t="shared" si="571"/>
        <v>76.88</v>
      </c>
      <c r="J750" s="3">
        <f t="shared" si="572"/>
        <v>-9.6999999999999993</v>
      </c>
      <c r="K750" s="3">
        <f t="shared" si="573"/>
        <v>6.4020000000000001</v>
      </c>
      <c r="M750" s="3" t="str">
        <f t="shared" si="574"/>
        <v>1.42</v>
      </c>
      <c r="N750" s="3" t="str">
        <f t="shared" si="575"/>
        <v>1.43</v>
      </c>
      <c r="O750" s="3">
        <f t="shared" si="576"/>
        <v>76.88</v>
      </c>
      <c r="P750" s="3">
        <f t="shared" si="577"/>
        <v>-9.6999999999999993</v>
      </c>
      <c r="Q750" s="3">
        <f t="shared" si="578"/>
        <v>6.4020000000000001</v>
      </c>
      <c r="R750" s="85"/>
      <c r="S750" s="3" t="str">
        <f t="shared" si="579"/>
        <v>1.42</v>
      </c>
      <c r="T750" s="3" t="str">
        <f t="shared" si="580"/>
        <v>1.43</v>
      </c>
      <c r="U750" s="3">
        <f t="shared" si="581"/>
        <v>76.88</v>
      </c>
      <c r="V750" s="3">
        <f t="shared" si="582"/>
        <v>-9.6999999999999993</v>
      </c>
      <c r="W750" s="3">
        <f t="shared" si="583"/>
        <v>6.4020000000000001</v>
      </c>
      <c r="X750" s="85"/>
      <c r="Y750" s="3" t="str">
        <f t="shared" si="584"/>
        <v>1.42</v>
      </c>
      <c r="Z750" s="3" t="str">
        <f t="shared" si="585"/>
        <v>1.43</v>
      </c>
      <c r="AA750" s="3">
        <f t="shared" si="586"/>
        <v>76.88</v>
      </c>
      <c r="AB750" s="3">
        <f t="shared" si="587"/>
        <v>-9.6999999999999993</v>
      </c>
      <c r="AC750" s="3">
        <f t="shared" si="588"/>
        <v>6.4020000000000001</v>
      </c>
      <c r="AE750" s="3" t="str">
        <f t="shared" si="589"/>
        <v>1.42</v>
      </c>
      <c r="AF750" s="3" t="str">
        <f t="shared" si="590"/>
        <v>1.43</v>
      </c>
      <c r="AG750" s="3">
        <f t="shared" si="591"/>
        <v>76.88</v>
      </c>
      <c r="AH750" s="3">
        <f t="shared" si="592"/>
        <v>-9.6999999999999993</v>
      </c>
      <c r="AI750" s="3">
        <f t="shared" si="593"/>
        <v>6.4020000000000001</v>
      </c>
      <c r="AK750" s="3" t="str">
        <f t="shared" si="594"/>
        <v>1.42</v>
      </c>
      <c r="AL750" s="3" t="str">
        <f t="shared" si="595"/>
        <v>1.43</v>
      </c>
      <c r="AM750" s="3">
        <f t="shared" si="596"/>
        <v>76.88</v>
      </c>
      <c r="AN750" s="3">
        <f t="shared" si="597"/>
        <v>-9.6999999999999993</v>
      </c>
      <c r="AO750" s="3">
        <f t="shared" si="598"/>
        <v>6.4020000000000001</v>
      </c>
      <c r="AQ750" s="3" t="str">
        <f t="shared" si="599"/>
        <v>1.42</v>
      </c>
      <c r="AR750" s="3" t="str">
        <f t="shared" si="600"/>
        <v>1.43</v>
      </c>
      <c r="AS750" s="3">
        <f t="shared" si="601"/>
        <v>76.88</v>
      </c>
      <c r="AT750" s="3">
        <f t="shared" si="602"/>
        <v>-9.6999999999999993</v>
      </c>
      <c r="AU750" s="3">
        <f t="shared" si="603"/>
        <v>6.4020000000000001</v>
      </c>
      <c r="AW750" s="3" t="str">
        <f t="shared" si="604"/>
        <v>1.42</v>
      </c>
      <c r="AX750" s="3" t="str">
        <f t="shared" si="605"/>
        <v>1.43</v>
      </c>
      <c r="AY750" s="3">
        <f t="shared" si="606"/>
        <v>76.88</v>
      </c>
      <c r="AZ750" s="3">
        <f t="shared" si="607"/>
        <v>-9.6999999999999993</v>
      </c>
      <c r="BA750" s="3">
        <f t="shared" si="608"/>
        <v>6.4020000000000001</v>
      </c>
      <c r="BC750" s="3" t="str">
        <f t="shared" si="609"/>
        <v>1.42</v>
      </c>
      <c r="BD750" s="3" t="str">
        <f t="shared" si="610"/>
        <v>1.43</v>
      </c>
      <c r="BE750" s="3">
        <f t="shared" si="611"/>
        <v>76.88</v>
      </c>
      <c r="BF750" s="3">
        <f t="shared" si="612"/>
        <v>-9.6999999999999993</v>
      </c>
      <c r="BG750" s="3">
        <f t="shared" si="613"/>
        <v>6.4020000000000001</v>
      </c>
      <c r="BI750" s="3" t="str">
        <f t="shared" si="614"/>
        <v>1.42</v>
      </c>
      <c r="BJ750" s="3" t="str">
        <f t="shared" si="615"/>
        <v>1.43</v>
      </c>
      <c r="BK750" s="3">
        <f t="shared" si="616"/>
        <v>76.88</v>
      </c>
      <c r="BL750" s="3">
        <f t="shared" si="617"/>
        <v>-9.6999999999999993</v>
      </c>
      <c r="BM750" s="3">
        <f t="shared" si="618"/>
        <v>6.4020000000000001</v>
      </c>
    </row>
    <row r="751" spans="1:65" x14ac:dyDescent="0.3">
      <c r="A751" s="3" t="str">
        <f>'Forward collapse simulation'!B761</f>
        <v>1.43</v>
      </c>
      <c r="B751" s="3" t="str">
        <f>IF('Forward collapse simulation'!C761="","-",'Forward collapse simulation'!C761)</f>
        <v>-</v>
      </c>
      <c r="C751" s="3">
        <f>'Forward collapse simulation'!E761</f>
        <v>349.55</v>
      </c>
      <c r="D751" s="3">
        <f>'Forward collapse simulation'!AK761</f>
        <v>-50.09</v>
      </c>
      <c r="E751" s="84">
        <f>'Forward collapse simulation'!AL761</f>
        <v>0.50700000000000001</v>
      </c>
      <c r="G751" s="3" t="str">
        <f t="shared" si="569"/>
        <v>1.43</v>
      </c>
      <c r="H751" s="3" t="str">
        <f t="shared" si="570"/>
        <v>-</v>
      </c>
      <c r="I751" s="3">
        <f t="shared" si="571"/>
        <v>349.55</v>
      </c>
      <c r="J751" s="3">
        <f t="shared" si="572"/>
        <v>-50.09</v>
      </c>
      <c r="K751" s="3">
        <f t="shared" si="573"/>
        <v>0.48164999999999997</v>
      </c>
      <c r="M751" s="3" t="str">
        <f t="shared" si="574"/>
        <v>1.43</v>
      </c>
      <c r="N751" s="3" t="str">
        <f t="shared" si="575"/>
        <v>-</v>
      </c>
      <c r="O751" s="3">
        <f t="shared" si="576"/>
        <v>349.55</v>
      </c>
      <c r="P751" s="3">
        <f t="shared" si="577"/>
        <v>-50.09</v>
      </c>
      <c r="Q751" s="3">
        <f t="shared" si="578"/>
        <v>0.45630000000000004</v>
      </c>
      <c r="R751" s="85"/>
      <c r="S751" s="3" t="str">
        <f t="shared" si="579"/>
        <v>1.43</v>
      </c>
      <c r="T751" s="3" t="str">
        <f t="shared" si="580"/>
        <v>-</v>
      </c>
      <c r="U751" s="3">
        <f t="shared" si="581"/>
        <v>349.55</v>
      </c>
      <c r="V751" s="3">
        <f t="shared" si="582"/>
        <v>-50.09</v>
      </c>
      <c r="W751" s="3">
        <f t="shared" si="583"/>
        <v>0.43095</v>
      </c>
      <c r="X751" s="85"/>
      <c r="Y751" s="3" t="str">
        <f t="shared" si="584"/>
        <v>1.43</v>
      </c>
      <c r="Z751" s="3" t="str">
        <f t="shared" si="585"/>
        <v>-</v>
      </c>
      <c r="AA751" s="3">
        <f t="shared" si="586"/>
        <v>349.55</v>
      </c>
      <c r="AB751" s="3">
        <f t="shared" si="587"/>
        <v>-50.09</v>
      </c>
      <c r="AC751" s="3">
        <f t="shared" si="588"/>
        <v>0.40560000000000002</v>
      </c>
      <c r="AE751" s="3" t="str">
        <f t="shared" si="589"/>
        <v>1.43</v>
      </c>
      <c r="AF751" s="3" t="str">
        <f t="shared" si="590"/>
        <v>-</v>
      </c>
      <c r="AG751" s="3">
        <f t="shared" si="591"/>
        <v>349.55</v>
      </c>
      <c r="AH751" s="3">
        <f t="shared" si="592"/>
        <v>-50.09</v>
      </c>
      <c r="AI751" s="3">
        <f t="shared" si="593"/>
        <v>0.38024999999999998</v>
      </c>
      <c r="AK751" s="3" t="str">
        <f t="shared" si="594"/>
        <v>1.43</v>
      </c>
      <c r="AL751" s="3" t="str">
        <f t="shared" si="595"/>
        <v>-</v>
      </c>
      <c r="AM751" s="3">
        <f t="shared" si="596"/>
        <v>349.55</v>
      </c>
      <c r="AN751" s="3">
        <f t="shared" si="597"/>
        <v>-50.09</v>
      </c>
      <c r="AO751" s="3">
        <f t="shared" si="598"/>
        <v>0.35489999999999999</v>
      </c>
      <c r="AQ751" s="3" t="str">
        <f t="shared" si="599"/>
        <v>1.43</v>
      </c>
      <c r="AR751" s="3" t="str">
        <f t="shared" si="600"/>
        <v>-</v>
      </c>
      <c r="AS751" s="3">
        <f t="shared" si="601"/>
        <v>349.55</v>
      </c>
      <c r="AT751" s="3">
        <f t="shared" si="602"/>
        <v>-50.09</v>
      </c>
      <c r="AU751" s="3">
        <f t="shared" si="603"/>
        <v>0.30419999999999997</v>
      </c>
      <c r="AW751" s="3" t="str">
        <f t="shared" si="604"/>
        <v>1.43</v>
      </c>
      <c r="AX751" s="3" t="str">
        <f t="shared" si="605"/>
        <v>-</v>
      </c>
      <c r="AY751" s="3">
        <f t="shared" si="606"/>
        <v>349.55</v>
      </c>
      <c r="AZ751" s="3">
        <f t="shared" si="607"/>
        <v>-50.09</v>
      </c>
      <c r="BA751" s="3">
        <f t="shared" si="608"/>
        <v>0.2535</v>
      </c>
      <c r="BC751" s="3" t="str">
        <f t="shared" si="609"/>
        <v>1.43</v>
      </c>
      <c r="BD751" s="3" t="str">
        <f t="shared" si="610"/>
        <v>-</v>
      </c>
      <c r="BE751" s="3">
        <f t="shared" si="611"/>
        <v>349.55</v>
      </c>
      <c r="BF751" s="3">
        <f t="shared" si="612"/>
        <v>-50.09</v>
      </c>
      <c r="BG751" s="3">
        <f t="shared" si="613"/>
        <v>0.15209999999999999</v>
      </c>
      <c r="BI751" s="3" t="str">
        <f t="shared" si="614"/>
        <v>1.43</v>
      </c>
      <c r="BJ751" s="3" t="str">
        <f t="shared" si="615"/>
        <v>-</v>
      </c>
      <c r="BK751" s="3">
        <f t="shared" si="616"/>
        <v>349.55</v>
      </c>
      <c r="BL751" s="3">
        <f t="shared" si="617"/>
        <v>-50.09</v>
      </c>
      <c r="BM751" s="3">
        <f t="shared" si="618"/>
        <v>5.0700000000000002E-2</v>
      </c>
    </row>
    <row r="752" spans="1:65" x14ac:dyDescent="0.3">
      <c r="A752" s="3" t="str">
        <f>'Forward collapse simulation'!B762</f>
        <v>1.43</v>
      </c>
      <c r="B752" s="3" t="str">
        <f>IF('Forward collapse simulation'!C762="","-",'Forward collapse simulation'!C762)</f>
        <v>-</v>
      </c>
      <c r="C752" s="3">
        <f>'Forward collapse simulation'!E762</f>
        <v>338.03</v>
      </c>
      <c r="D752" s="3">
        <f>'Forward collapse simulation'!AK762</f>
        <v>-12.9</v>
      </c>
      <c r="E752" s="84">
        <f>'Forward collapse simulation'!AL762</f>
        <v>1.4999999999999998</v>
      </c>
      <c r="G752" s="3" t="str">
        <f t="shared" si="569"/>
        <v>1.43</v>
      </c>
      <c r="H752" s="3" t="str">
        <f t="shared" si="570"/>
        <v>-</v>
      </c>
      <c r="I752" s="3">
        <f t="shared" si="571"/>
        <v>338.03</v>
      </c>
      <c r="J752" s="3">
        <f t="shared" si="572"/>
        <v>-12.9</v>
      </c>
      <c r="K752" s="3">
        <f t="shared" si="573"/>
        <v>1.4249999999999998</v>
      </c>
      <c r="M752" s="3" t="str">
        <f t="shared" si="574"/>
        <v>1.43</v>
      </c>
      <c r="N752" s="3" t="str">
        <f t="shared" si="575"/>
        <v>-</v>
      </c>
      <c r="O752" s="3">
        <f t="shared" si="576"/>
        <v>338.03</v>
      </c>
      <c r="P752" s="3">
        <f t="shared" si="577"/>
        <v>-12.9</v>
      </c>
      <c r="Q752" s="3">
        <f t="shared" si="578"/>
        <v>1.3499999999999999</v>
      </c>
      <c r="R752" s="85"/>
      <c r="S752" s="3" t="str">
        <f t="shared" si="579"/>
        <v>1.43</v>
      </c>
      <c r="T752" s="3" t="str">
        <f t="shared" si="580"/>
        <v>-</v>
      </c>
      <c r="U752" s="3">
        <f t="shared" si="581"/>
        <v>338.03</v>
      </c>
      <c r="V752" s="3">
        <f t="shared" si="582"/>
        <v>-12.9</v>
      </c>
      <c r="W752" s="3">
        <f t="shared" si="583"/>
        <v>1.2749999999999997</v>
      </c>
      <c r="X752" s="85"/>
      <c r="Y752" s="3" t="str">
        <f t="shared" si="584"/>
        <v>1.43</v>
      </c>
      <c r="Z752" s="3" t="str">
        <f t="shared" si="585"/>
        <v>-</v>
      </c>
      <c r="AA752" s="3">
        <f t="shared" si="586"/>
        <v>338.03</v>
      </c>
      <c r="AB752" s="3">
        <f t="shared" si="587"/>
        <v>-12.9</v>
      </c>
      <c r="AC752" s="3">
        <f t="shared" si="588"/>
        <v>1.2</v>
      </c>
      <c r="AE752" s="3" t="str">
        <f t="shared" si="589"/>
        <v>1.43</v>
      </c>
      <c r="AF752" s="3" t="str">
        <f t="shared" si="590"/>
        <v>-</v>
      </c>
      <c r="AG752" s="3">
        <f t="shared" si="591"/>
        <v>338.03</v>
      </c>
      <c r="AH752" s="3">
        <f t="shared" si="592"/>
        <v>-12.9</v>
      </c>
      <c r="AI752" s="3">
        <f t="shared" si="593"/>
        <v>1.1249999999999998</v>
      </c>
      <c r="AK752" s="3" t="str">
        <f t="shared" si="594"/>
        <v>1.43</v>
      </c>
      <c r="AL752" s="3" t="str">
        <f t="shared" si="595"/>
        <v>-</v>
      </c>
      <c r="AM752" s="3">
        <f t="shared" si="596"/>
        <v>338.03</v>
      </c>
      <c r="AN752" s="3">
        <f t="shared" si="597"/>
        <v>-12.9</v>
      </c>
      <c r="AO752" s="3">
        <f t="shared" si="598"/>
        <v>1.0499999999999998</v>
      </c>
      <c r="AQ752" s="3" t="str">
        <f t="shared" si="599"/>
        <v>1.43</v>
      </c>
      <c r="AR752" s="3" t="str">
        <f t="shared" si="600"/>
        <v>-</v>
      </c>
      <c r="AS752" s="3">
        <f t="shared" si="601"/>
        <v>338.03</v>
      </c>
      <c r="AT752" s="3">
        <f t="shared" si="602"/>
        <v>-12.9</v>
      </c>
      <c r="AU752" s="3">
        <f t="shared" si="603"/>
        <v>0.8999999999999998</v>
      </c>
      <c r="AW752" s="3" t="str">
        <f t="shared" si="604"/>
        <v>1.43</v>
      </c>
      <c r="AX752" s="3" t="str">
        <f t="shared" si="605"/>
        <v>-</v>
      </c>
      <c r="AY752" s="3">
        <f t="shared" si="606"/>
        <v>338.03</v>
      </c>
      <c r="AZ752" s="3">
        <f t="shared" si="607"/>
        <v>-12.9</v>
      </c>
      <c r="BA752" s="3">
        <f t="shared" si="608"/>
        <v>0.74999999999999989</v>
      </c>
      <c r="BC752" s="3" t="str">
        <f t="shared" si="609"/>
        <v>1.43</v>
      </c>
      <c r="BD752" s="3" t="str">
        <f t="shared" si="610"/>
        <v>-</v>
      </c>
      <c r="BE752" s="3">
        <f t="shared" si="611"/>
        <v>338.03</v>
      </c>
      <c r="BF752" s="3">
        <f t="shared" si="612"/>
        <v>-12.9</v>
      </c>
      <c r="BG752" s="3">
        <f t="shared" si="613"/>
        <v>0.4499999999999999</v>
      </c>
      <c r="BI752" s="3" t="str">
        <f t="shared" si="614"/>
        <v>1.43</v>
      </c>
      <c r="BJ752" s="3" t="str">
        <f t="shared" si="615"/>
        <v>-</v>
      </c>
      <c r="BK752" s="3">
        <f t="shared" si="616"/>
        <v>338.03</v>
      </c>
      <c r="BL752" s="3">
        <f t="shared" si="617"/>
        <v>-12.9</v>
      </c>
      <c r="BM752" s="3">
        <f t="shared" si="618"/>
        <v>0.15</v>
      </c>
    </row>
    <row r="753" spans="1:65" x14ac:dyDescent="0.3">
      <c r="A753" s="3" t="str">
        <f>'Forward collapse simulation'!B763</f>
        <v>1.43</v>
      </c>
      <c r="B753" s="3" t="str">
        <f>IF('Forward collapse simulation'!C763="","-",'Forward collapse simulation'!C763)</f>
        <v>-</v>
      </c>
      <c r="C753" s="3">
        <f>'Forward collapse simulation'!E763</f>
        <v>336.31</v>
      </c>
      <c r="D753" s="3">
        <f ca="1">'Forward collapse simulation'!AK763</f>
        <v>72.991717188635775</v>
      </c>
      <c r="E753" s="84">
        <f ca="1">'Forward collapse simulation'!AL763</f>
        <v>3.8985587012047045</v>
      </c>
      <c r="G753" s="3" t="str">
        <f t="shared" si="569"/>
        <v>1.43</v>
      </c>
      <c r="H753" s="3" t="str">
        <f t="shared" si="570"/>
        <v>-</v>
      </c>
      <c r="I753" s="3">
        <f t="shared" si="571"/>
        <v>336.31</v>
      </c>
      <c r="J753" s="3">
        <f t="shared" ca="1" si="572"/>
        <v>72.991717188635775</v>
      </c>
      <c r="K753" s="3">
        <f t="shared" ca="1" si="573"/>
        <v>3.7036307661444692</v>
      </c>
      <c r="M753" s="3" t="str">
        <f t="shared" si="574"/>
        <v>1.43</v>
      </c>
      <c r="N753" s="3" t="str">
        <f t="shared" si="575"/>
        <v>-</v>
      </c>
      <c r="O753" s="3">
        <f t="shared" si="576"/>
        <v>336.31</v>
      </c>
      <c r="P753" s="3">
        <f t="shared" ca="1" si="577"/>
        <v>72.991717188635775</v>
      </c>
      <c r="Q753" s="3">
        <f t="shared" ca="1" si="578"/>
        <v>3.5087028310842343</v>
      </c>
      <c r="R753" s="85"/>
      <c r="S753" s="3" t="str">
        <f t="shared" si="579"/>
        <v>1.43</v>
      </c>
      <c r="T753" s="3" t="str">
        <f t="shared" si="580"/>
        <v>-</v>
      </c>
      <c r="U753" s="3">
        <f t="shared" si="581"/>
        <v>336.31</v>
      </c>
      <c r="V753" s="3">
        <f t="shared" ca="1" si="582"/>
        <v>72.991717188635775</v>
      </c>
      <c r="W753" s="3">
        <f t="shared" ca="1" si="583"/>
        <v>3.3137748960239986</v>
      </c>
      <c r="X753" s="85"/>
      <c r="Y753" s="3" t="str">
        <f t="shared" si="584"/>
        <v>1.43</v>
      </c>
      <c r="Z753" s="3" t="str">
        <f t="shared" si="585"/>
        <v>-</v>
      </c>
      <c r="AA753" s="3">
        <f t="shared" si="586"/>
        <v>336.31</v>
      </c>
      <c r="AB753" s="3">
        <f t="shared" ca="1" si="587"/>
        <v>72.991717188635775</v>
      </c>
      <c r="AC753" s="3">
        <f t="shared" ca="1" si="588"/>
        <v>3.1188469609637637</v>
      </c>
      <c r="AE753" s="3" t="str">
        <f t="shared" si="589"/>
        <v>1.43</v>
      </c>
      <c r="AF753" s="3" t="str">
        <f t="shared" si="590"/>
        <v>-</v>
      </c>
      <c r="AG753" s="3">
        <f t="shared" si="591"/>
        <v>336.31</v>
      </c>
      <c r="AH753" s="3">
        <f t="shared" ca="1" si="592"/>
        <v>72.991717188635775</v>
      </c>
      <c r="AI753" s="3">
        <f t="shared" ca="1" si="593"/>
        <v>2.9239190259035284</v>
      </c>
      <c r="AK753" s="3" t="str">
        <f t="shared" si="594"/>
        <v>1.43</v>
      </c>
      <c r="AL753" s="3" t="str">
        <f t="shared" si="595"/>
        <v>-</v>
      </c>
      <c r="AM753" s="3">
        <f t="shared" si="596"/>
        <v>336.31</v>
      </c>
      <c r="AN753" s="3">
        <f t="shared" ca="1" si="597"/>
        <v>72.991717188635775</v>
      </c>
      <c r="AO753" s="3">
        <f t="shared" ca="1" si="598"/>
        <v>2.7289910908432931</v>
      </c>
      <c r="AQ753" s="3" t="str">
        <f t="shared" si="599"/>
        <v>1.43</v>
      </c>
      <c r="AR753" s="3" t="str">
        <f t="shared" si="600"/>
        <v>-</v>
      </c>
      <c r="AS753" s="3">
        <f t="shared" si="601"/>
        <v>336.31</v>
      </c>
      <c r="AT753" s="3">
        <f t="shared" ca="1" si="602"/>
        <v>72.991717188635775</v>
      </c>
      <c r="AU753" s="3">
        <f t="shared" ca="1" si="603"/>
        <v>2.3391352207228224</v>
      </c>
      <c r="AW753" s="3" t="str">
        <f t="shared" si="604"/>
        <v>1.43</v>
      </c>
      <c r="AX753" s="3" t="str">
        <f t="shared" si="605"/>
        <v>-</v>
      </c>
      <c r="AY753" s="3">
        <f t="shared" si="606"/>
        <v>336.31</v>
      </c>
      <c r="AZ753" s="3">
        <f t="shared" ca="1" si="607"/>
        <v>72.991717188635775</v>
      </c>
      <c r="BA753" s="3">
        <f t="shared" ca="1" si="608"/>
        <v>1.9492793506023522</v>
      </c>
      <c r="BC753" s="3" t="str">
        <f t="shared" si="609"/>
        <v>1.43</v>
      </c>
      <c r="BD753" s="3" t="str">
        <f t="shared" si="610"/>
        <v>-</v>
      </c>
      <c r="BE753" s="3">
        <f t="shared" si="611"/>
        <v>336.31</v>
      </c>
      <c r="BF753" s="3">
        <f t="shared" ca="1" si="612"/>
        <v>72.991717188635775</v>
      </c>
      <c r="BG753" s="3">
        <f t="shared" ca="1" si="613"/>
        <v>1.1695676103614112</v>
      </c>
      <c r="BI753" s="3" t="str">
        <f t="shared" si="614"/>
        <v>1.43</v>
      </c>
      <c r="BJ753" s="3" t="str">
        <f t="shared" si="615"/>
        <v>-</v>
      </c>
      <c r="BK753" s="3">
        <f t="shared" si="616"/>
        <v>336.31</v>
      </c>
      <c r="BL753" s="3">
        <f t="shared" ca="1" si="617"/>
        <v>72.991717188635775</v>
      </c>
      <c r="BM753" s="3">
        <f t="shared" ca="1" si="618"/>
        <v>0.38985587012047046</v>
      </c>
    </row>
    <row r="754" spans="1:65" x14ac:dyDescent="0.3">
      <c r="A754" s="3" t="str">
        <f>'Forward collapse simulation'!B764</f>
        <v>1.43</v>
      </c>
      <c r="B754" s="3" t="str">
        <f>IF('Forward collapse simulation'!C764="","-",'Forward collapse simulation'!C764)</f>
        <v>-</v>
      </c>
      <c r="C754" s="3">
        <f>'Forward collapse simulation'!E764</f>
        <v>340.83</v>
      </c>
      <c r="D754" s="3">
        <f ca="1">'Forward collapse simulation'!AK764</f>
        <v>78.994318476633083</v>
      </c>
      <c r="E754" s="84">
        <f ca="1">'Forward collapse simulation'!AL764</f>
        <v>5.1532187781676946</v>
      </c>
      <c r="G754" s="3" t="str">
        <f t="shared" si="569"/>
        <v>1.43</v>
      </c>
      <c r="H754" s="3" t="str">
        <f t="shared" si="570"/>
        <v>-</v>
      </c>
      <c r="I754" s="3">
        <f t="shared" si="571"/>
        <v>340.83</v>
      </c>
      <c r="J754" s="3">
        <f t="shared" ca="1" si="572"/>
        <v>78.994318476633083</v>
      </c>
      <c r="K754" s="3">
        <f t="shared" ca="1" si="573"/>
        <v>4.8955578392593093</v>
      </c>
      <c r="M754" s="3" t="str">
        <f t="shared" si="574"/>
        <v>1.43</v>
      </c>
      <c r="N754" s="3" t="str">
        <f t="shared" si="575"/>
        <v>-</v>
      </c>
      <c r="O754" s="3">
        <f t="shared" si="576"/>
        <v>340.83</v>
      </c>
      <c r="P754" s="3">
        <f t="shared" ca="1" si="577"/>
        <v>78.994318476633083</v>
      </c>
      <c r="Q754" s="3">
        <f t="shared" ca="1" si="578"/>
        <v>4.6378969003509249</v>
      </c>
      <c r="R754" s="85"/>
      <c r="S754" s="3" t="str">
        <f t="shared" si="579"/>
        <v>1.43</v>
      </c>
      <c r="T754" s="3" t="str">
        <f t="shared" si="580"/>
        <v>-</v>
      </c>
      <c r="U754" s="3">
        <f t="shared" si="581"/>
        <v>340.83</v>
      </c>
      <c r="V754" s="3">
        <f t="shared" ca="1" si="582"/>
        <v>78.994318476633083</v>
      </c>
      <c r="W754" s="3">
        <f t="shared" ca="1" si="583"/>
        <v>4.3802359614425406</v>
      </c>
      <c r="X754" s="85"/>
      <c r="Y754" s="3" t="str">
        <f t="shared" si="584"/>
        <v>1.43</v>
      </c>
      <c r="Z754" s="3" t="str">
        <f t="shared" si="585"/>
        <v>-</v>
      </c>
      <c r="AA754" s="3">
        <f t="shared" si="586"/>
        <v>340.83</v>
      </c>
      <c r="AB754" s="3">
        <f t="shared" ca="1" si="587"/>
        <v>78.994318476633083</v>
      </c>
      <c r="AC754" s="3">
        <f t="shared" ca="1" si="588"/>
        <v>4.1225750225341562</v>
      </c>
      <c r="AE754" s="3" t="str">
        <f t="shared" si="589"/>
        <v>1.43</v>
      </c>
      <c r="AF754" s="3" t="str">
        <f t="shared" si="590"/>
        <v>-</v>
      </c>
      <c r="AG754" s="3">
        <f t="shared" si="591"/>
        <v>340.83</v>
      </c>
      <c r="AH754" s="3">
        <f t="shared" ca="1" si="592"/>
        <v>78.994318476633083</v>
      </c>
      <c r="AI754" s="3">
        <f t="shared" ca="1" si="593"/>
        <v>3.8649140836257709</v>
      </c>
      <c r="AK754" s="3" t="str">
        <f t="shared" si="594"/>
        <v>1.43</v>
      </c>
      <c r="AL754" s="3" t="str">
        <f t="shared" si="595"/>
        <v>-</v>
      </c>
      <c r="AM754" s="3">
        <f t="shared" si="596"/>
        <v>340.83</v>
      </c>
      <c r="AN754" s="3">
        <f t="shared" ca="1" si="597"/>
        <v>78.994318476633083</v>
      </c>
      <c r="AO754" s="3">
        <f t="shared" ca="1" si="598"/>
        <v>3.6072531447173861</v>
      </c>
      <c r="AQ754" s="3" t="str">
        <f t="shared" si="599"/>
        <v>1.43</v>
      </c>
      <c r="AR754" s="3" t="str">
        <f t="shared" si="600"/>
        <v>-</v>
      </c>
      <c r="AS754" s="3">
        <f t="shared" si="601"/>
        <v>340.83</v>
      </c>
      <c r="AT754" s="3">
        <f t="shared" ca="1" si="602"/>
        <v>78.994318476633083</v>
      </c>
      <c r="AU754" s="3">
        <f t="shared" ca="1" si="603"/>
        <v>3.0919312669006165</v>
      </c>
      <c r="AW754" s="3" t="str">
        <f t="shared" si="604"/>
        <v>1.43</v>
      </c>
      <c r="AX754" s="3" t="str">
        <f t="shared" si="605"/>
        <v>-</v>
      </c>
      <c r="AY754" s="3">
        <f t="shared" si="606"/>
        <v>340.83</v>
      </c>
      <c r="AZ754" s="3">
        <f t="shared" ca="1" si="607"/>
        <v>78.994318476633083</v>
      </c>
      <c r="BA754" s="3">
        <f t="shared" ca="1" si="608"/>
        <v>2.5766093890838473</v>
      </c>
      <c r="BC754" s="3" t="str">
        <f t="shared" si="609"/>
        <v>1.43</v>
      </c>
      <c r="BD754" s="3" t="str">
        <f t="shared" si="610"/>
        <v>-</v>
      </c>
      <c r="BE754" s="3">
        <f t="shared" si="611"/>
        <v>340.83</v>
      </c>
      <c r="BF754" s="3">
        <f t="shared" ca="1" si="612"/>
        <v>78.994318476633083</v>
      </c>
      <c r="BG754" s="3">
        <f t="shared" ca="1" si="613"/>
        <v>1.5459656334503082</v>
      </c>
      <c r="BI754" s="3" t="str">
        <f t="shared" si="614"/>
        <v>1.43</v>
      </c>
      <c r="BJ754" s="3" t="str">
        <f t="shared" si="615"/>
        <v>-</v>
      </c>
      <c r="BK754" s="3">
        <f t="shared" si="616"/>
        <v>340.83</v>
      </c>
      <c r="BL754" s="3">
        <f t="shared" ca="1" si="617"/>
        <v>78.994318476633083</v>
      </c>
      <c r="BM754" s="3">
        <f t="shared" ca="1" si="618"/>
        <v>0.51532187781676952</v>
      </c>
    </row>
    <row r="755" spans="1:65" x14ac:dyDescent="0.3">
      <c r="A755" s="3" t="str">
        <f>'Forward collapse simulation'!B765</f>
        <v>1.43</v>
      </c>
      <c r="B755" s="3" t="str">
        <f>IF('Forward collapse simulation'!C765="","-",'Forward collapse simulation'!C765)</f>
        <v>-</v>
      </c>
      <c r="C755" s="3">
        <f>'Forward collapse simulation'!E765</f>
        <v>10.32</v>
      </c>
      <c r="D755" s="3">
        <f ca="1">'Forward collapse simulation'!AK765</f>
        <v>85.209159511348034</v>
      </c>
      <c r="E755" s="84">
        <f ca="1">'Forward collapse simulation'!AL765</f>
        <v>5.4160781326584457</v>
      </c>
      <c r="G755" s="3" t="str">
        <f t="shared" si="569"/>
        <v>1.43</v>
      </c>
      <c r="H755" s="3" t="str">
        <f t="shared" si="570"/>
        <v>-</v>
      </c>
      <c r="I755" s="3">
        <f t="shared" si="571"/>
        <v>10.32</v>
      </c>
      <c r="J755" s="3">
        <f t="shared" ca="1" si="572"/>
        <v>85.209159511348034</v>
      </c>
      <c r="K755" s="3">
        <f t="shared" ca="1" si="573"/>
        <v>5.1452742260255233</v>
      </c>
      <c r="M755" s="3" t="str">
        <f t="shared" si="574"/>
        <v>1.43</v>
      </c>
      <c r="N755" s="3" t="str">
        <f t="shared" si="575"/>
        <v>-</v>
      </c>
      <c r="O755" s="3">
        <f t="shared" si="576"/>
        <v>10.32</v>
      </c>
      <c r="P755" s="3">
        <f t="shared" ca="1" si="577"/>
        <v>85.209159511348034</v>
      </c>
      <c r="Q755" s="3">
        <f t="shared" ca="1" si="578"/>
        <v>4.8744703193926009</v>
      </c>
      <c r="R755" s="85"/>
      <c r="S755" s="3" t="str">
        <f t="shared" si="579"/>
        <v>1.43</v>
      </c>
      <c r="T755" s="3" t="str">
        <f t="shared" si="580"/>
        <v>-</v>
      </c>
      <c r="U755" s="3">
        <f t="shared" si="581"/>
        <v>10.32</v>
      </c>
      <c r="V755" s="3">
        <f t="shared" ca="1" si="582"/>
        <v>85.209159511348034</v>
      </c>
      <c r="W755" s="3">
        <f t="shared" ca="1" si="583"/>
        <v>4.6036664127596785</v>
      </c>
      <c r="X755" s="85"/>
      <c r="Y755" s="3" t="str">
        <f t="shared" si="584"/>
        <v>1.43</v>
      </c>
      <c r="Z755" s="3" t="str">
        <f t="shared" si="585"/>
        <v>-</v>
      </c>
      <c r="AA755" s="3">
        <f t="shared" si="586"/>
        <v>10.32</v>
      </c>
      <c r="AB755" s="3">
        <f t="shared" ca="1" si="587"/>
        <v>85.209159511348034</v>
      </c>
      <c r="AC755" s="3">
        <f t="shared" ca="1" si="588"/>
        <v>4.3328625061267569</v>
      </c>
      <c r="AE755" s="3" t="str">
        <f t="shared" si="589"/>
        <v>1.43</v>
      </c>
      <c r="AF755" s="3" t="str">
        <f t="shared" si="590"/>
        <v>-</v>
      </c>
      <c r="AG755" s="3">
        <f t="shared" si="591"/>
        <v>10.32</v>
      </c>
      <c r="AH755" s="3">
        <f t="shared" ca="1" si="592"/>
        <v>85.209159511348034</v>
      </c>
      <c r="AI755" s="3">
        <f t="shared" ca="1" si="593"/>
        <v>4.0620585994938345</v>
      </c>
      <c r="AK755" s="3" t="str">
        <f t="shared" si="594"/>
        <v>1.43</v>
      </c>
      <c r="AL755" s="3" t="str">
        <f t="shared" si="595"/>
        <v>-</v>
      </c>
      <c r="AM755" s="3">
        <f t="shared" si="596"/>
        <v>10.32</v>
      </c>
      <c r="AN755" s="3">
        <f t="shared" ca="1" si="597"/>
        <v>85.209159511348034</v>
      </c>
      <c r="AO755" s="3">
        <f t="shared" ca="1" si="598"/>
        <v>3.7912546928609117</v>
      </c>
      <c r="AQ755" s="3" t="str">
        <f t="shared" si="599"/>
        <v>1.43</v>
      </c>
      <c r="AR755" s="3" t="str">
        <f t="shared" si="600"/>
        <v>-</v>
      </c>
      <c r="AS755" s="3">
        <f t="shared" si="601"/>
        <v>10.32</v>
      </c>
      <c r="AT755" s="3">
        <f t="shared" ca="1" si="602"/>
        <v>85.209159511348034</v>
      </c>
      <c r="AU755" s="3">
        <f t="shared" ca="1" si="603"/>
        <v>3.2496468795950673</v>
      </c>
      <c r="AW755" s="3" t="str">
        <f t="shared" si="604"/>
        <v>1.43</v>
      </c>
      <c r="AX755" s="3" t="str">
        <f t="shared" si="605"/>
        <v>-</v>
      </c>
      <c r="AY755" s="3">
        <f t="shared" si="606"/>
        <v>10.32</v>
      </c>
      <c r="AZ755" s="3">
        <f t="shared" ca="1" si="607"/>
        <v>85.209159511348034</v>
      </c>
      <c r="BA755" s="3">
        <f t="shared" ca="1" si="608"/>
        <v>2.7080390663292229</v>
      </c>
      <c r="BC755" s="3" t="str">
        <f t="shared" si="609"/>
        <v>1.43</v>
      </c>
      <c r="BD755" s="3" t="str">
        <f t="shared" si="610"/>
        <v>-</v>
      </c>
      <c r="BE755" s="3">
        <f t="shared" si="611"/>
        <v>10.32</v>
      </c>
      <c r="BF755" s="3">
        <f t="shared" ca="1" si="612"/>
        <v>85.209159511348034</v>
      </c>
      <c r="BG755" s="3">
        <f t="shared" ca="1" si="613"/>
        <v>1.6248234397975336</v>
      </c>
      <c r="BI755" s="3" t="str">
        <f t="shared" si="614"/>
        <v>1.43</v>
      </c>
      <c r="BJ755" s="3" t="str">
        <f t="shared" si="615"/>
        <v>-</v>
      </c>
      <c r="BK755" s="3">
        <f t="shared" si="616"/>
        <v>10.32</v>
      </c>
      <c r="BL755" s="3">
        <f t="shared" ca="1" si="617"/>
        <v>85.209159511348034</v>
      </c>
      <c r="BM755" s="3">
        <f t="shared" ca="1" si="618"/>
        <v>0.54160781326584462</v>
      </c>
    </row>
    <row r="756" spans="1:65" x14ac:dyDescent="0.3">
      <c r="A756" s="3" t="str">
        <f>'Forward collapse simulation'!B766</f>
        <v>1.43</v>
      </c>
      <c r="B756" s="3" t="str">
        <f>IF('Forward collapse simulation'!C766="","-",'Forward collapse simulation'!C766)</f>
        <v>-</v>
      </c>
      <c r="C756" s="3">
        <f>'Forward collapse simulation'!E766</f>
        <v>157.11000000000001</v>
      </c>
      <c r="D756" s="3">
        <f ca="1">'Forward collapse simulation'!AK766</f>
        <v>88.180270358707617</v>
      </c>
      <c r="E756" s="84">
        <f ca="1">'Forward collapse simulation'!AL766</f>
        <v>8.5763698798055721</v>
      </c>
      <c r="G756" s="3" t="str">
        <f t="shared" si="569"/>
        <v>1.43</v>
      </c>
      <c r="H756" s="3" t="str">
        <f t="shared" si="570"/>
        <v>-</v>
      </c>
      <c r="I756" s="3">
        <f t="shared" si="571"/>
        <v>157.11000000000001</v>
      </c>
      <c r="J756" s="3">
        <f t="shared" ca="1" si="572"/>
        <v>88.180270358707617</v>
      </c>
      <c r="K756" s="3">
        <f t="shared" ca="1" si="573"/>
        <v>8.1475513858152926</v>
      </c>
      <c r="M756" s="3" t="str">
        <f t="shared" si="574"/>
        <v>1.43</v>
      </c>
      <c r="N756" s="3" t="str">
        <f t="shared" si="575"/>
        <v>-</v>
      </c>
      <c r="O756" s="3">
        <f t="shared" si="576"/>
        <v>157.11000000000001</v>
      </c>
      <c r="P756" s="3">
        <f t="shared" ca="1" si="577"/>
        <v>88.180270358707617</v>
      </c>
      <c r="Q756" s="3">
        <f t="shared" ca="1" si="578"/>
        <v>7.7187328918250149</v>
      </c>
      <c r="R756" s="85"/>
      <c r="S756" s="3" t="str">
        <f t="shared" si="579"/>
        <v>1.43</v>
      </c>
      <c r="T756" s="3" t="str">
        <f t="shared" si="580"/>
        <v>-</v>
      </c>
      <c r="U756" s="3">
        <f t="shared" si="581"/>
        <v>157.11000000000001</v>
      </c>
      <c r="V756" s="3">
        <f t="shared" ca="1" si="582"/>
        <v>88.180270358707617</v>
      </c>
      <c r="W756" s="3">
        <f t="shared" ca="1" si="583"/>
        <v>7.2899143978347363</v>
      </c>
      <c r="X756" s="85"/>
      <c r="Y756" s="3" t="str">
        <f t="shared" si="584"/>
        <v>1.43</v>
      </c>
      <c r="Z756" s="3" t="str">
        <f t="shared" si="585"/>
        <v>-</v>
      </c>
      <c r="AA756" s="3">
        <f t="shared" si="586"/>
        <v>157.11000000000001</v>
      </c>
      <c r="AB756" s="3">
        <f t="shared" ca="1" si="587"/>
        <v>88.180270358707617</v>
      </c>
      <c r="AC756" s="3">
        <f t="shared" ca="1" si="588"/>
        <v>6.8610959038444577</v>
      </c>
      <c r="AE756" s="3" t="str">
        <f t="shared" si="589"/>
        <v>1.43</v>
      </c>
      <c r="AF756" s="3" t="str">
        <f t="shared" si="590"/>
        <v>-</v>
      </c>
      <c r="AG756" s="3">
        <f t="shared" si="591"/>
        <v>157.11000000000001</v>
      </c>
      <c r="AH756" s="3">
        <f t="shared" ca="1" si="592"/>
        <v>88.180270358707617</v>
      </c>
      <c r="AI756" s="3">
        <f t="shared" ca="1" si="593"/>
        <v>6.4322774098541791</v>
      </c>
      <c r="AK756" s="3" t="str">
        <f t="shared" si="594"/>
        <v>1.43</v>
      </c>
      <c r="AL756" s="3" t="str">
        <f t="shared" si="595"/>
        <v>-</v>
      </c>
      <c r="AM756" s="3">
        <f t="shared" si="596"/>
        <v>157.11000000000001</v>
      </c>
      <c r="AN756" s="3">
        <f t="shared" ca="1" si="597"/>
        <v>88.180270358707617</v>
      </c>
      <c r="AO756" s="3">
        <f t="shared" ca="1" si="598"/>
        <v>6.0034589158639005</v>
      </c>
      <c r="AQ756" s="3" t="str">
        <f t="shared" si="599"/>
        <v>1.43</v>
      </c>
      <c r="AR756" s="3" t="str">
        <f t="shared" si="600"/>
        <v>-</v>
      </c>
      <c r="AS756" s="3">
        <f t="shared" si="601"/>
        <v>157.11000000000001</v>
      </c>
      <c r="AT756" s="3">
        <f t="shared" ca="1" si="602"/>
        <v>88.180270358707617</v>
      </c>
      <c r="AU756" s="3">
        <f t="shared" ca="1" si="603"/>
        <v>5.1458219278833432</v>
      </c>
      <c r="AW756" s="3" t="str">
        <f t="shared" si="604"/>
        <v>1.43</v>
      </c>
      <c r="AX756" s="3" t="str">
        <f t="shared" si="605"/>
        <v>-</v>
      </c>
      <c r="AY756" s="3">
        <f t="shared" si="606"/>
        <v>157.11000000000001</v>
      </c>
      <c r="AZ756" s="3">
        <f t="shared" ca="1" si="607"/>
        <v>88.180270358707617</v>
      </c>
      <c r="BA756" s="3">
        <f t="shared" ca="1" si="608"/>
        <v>4.288184939902786</v>
      </c>
      <c r="BC756" s="3" t="str">
        <f t="shared" si="609"/>
        <v>1.43</v>
      </c>
      <c r="BD756" s="3" t="str">
        <f t="shared" si="610"/>
        <v>-</v>
      </c>
      <c r="BE756" s="3">
        <f t="shared" si="611"/>
        <v>157.11000000000001</v>
      </c>
      <c r="BF756" s="3">
        <f t="shared" ca="1" si="612"/>
        <v>88.180270358707617</v>
      </c>
      <c r="BG756" s="3">
        <f t="shared" ca="1" si="613"/>
        <v>2.5729109639416716</v>
      </c>
      <c r="BI756" s="3" t="str">
        <f t="shared" si="614"/>
        <v>1.43</v>
      </c>
      <c r="BJ756" s="3" t="str">
        <f t="shared" si="615"/>
        <v>-</v>
      </c>
      <c r="BK756" s="3">
        <f t="shared" si="616"/>
        <v>157.11000000000001</v>
      </c>
      <c r="BL756" s="3">
        <f t="shared" ca="1" si="617"/>
        <v>88.180270358707617</v>
      </c>
      <c r="BM756" s="3">
        <f t="shared" ca="1" si="618"/>
        <v>0.85763698798055721</v>
      </c>
    </row>
    <row r="757" spans="1:65" x14ac:dyDescent="0.3">
      <c r="A757" s="3" t="str">
        <f>'Forward collapse simulation'!B767</f>
        <v>1.43</v>
      </c>
      <c r="B757" s="3" t="str">
        <f>IF('Forward collapse simulation'!C767="","-",'Forward collapse simulation'!C767)</f>
        <v>-</v>
      </c>
      <c r="C757" s="3">
        <f>'Forward collapse simulation'!E767</f>
        <v>174.11</v>
      </c>
      <c r="D757" s="3">
        <f ca="1">'Forward collapse simulation'!AK767</f>
        <v>84.729481919130833</v>
      </c>
      <c r="E757" s="84">
        <f ca="1">'Forward collapse simulation'!AL767</f>
        <v>6.8920831617962932</v>
      </c>
      <c r="G757" s="3" t="str">
        <f t="shared" si="569"/>
        <v>1.43</v>
      </c>
      <c r="H757" s="3" t="str">
        <f t="shared" si="570"/>
        <v>-</v>
      </c>
      <c r="I757" s="3">
        <f t="shared" si="571"/>
        <v>174.11</v>
      </c>
      <c r="J757" s="3">
        <f t="shared" ca="1" si="572"/>
        <v>84.729481919130833</v>
      </c>
      <c r="K757" s="3">
        <f t="shared" ca="1" si="573"/>
        <v>6.5474790037064778</v>
      </c>
      <c r="M757" s="3" t="str">
        <f t="shared" si="574"/>
        <v>1.43</v>
      </c>
      <c r="N757" s="3" t="str">
        <f t="shared" si="575"/>
        <v>-</v>
      </c>
      <c r="O757" s="3">
        <f t="shared" si="576"/>
        <v>174.11</v>
      </c>
      <c r="P757" s="3">
        <f t="shared" ca="1" si="577"/>
        <v>84.729481919130833</v>
      </c>
      <c r="Q757" s="3">
        <f t="shared" ca="1" si="578"/>
        <v>6.2028748456166642</v>
      </c>
      <c r="R757" s="85"/>
      <c r="S757" s="3" t="str">
        <f t="shared" si="579"/>
        <v>1.43</v>
      </c>
      <c r="T757" s="3" t="str">
        <f t="shared" si="580"/>
        <v>-</v>
      </c>
      <c r="U757" s="3">
        <f t="shared" si="581"/>
        <v>174.11</v>
      </c>
      <c r="V757" s="3">
        <f t="shared" ca="1" si="582"/>
        <v>84.729481919130833</v>
      </c>
      <c r="W757" s="3">
        <f t="shared" ca="1" si="583"/>
        <v>5.8582706875268489</v>
      </c>
      <c r="X757" s="85"/>
      <c r="Y757" s="3" t="str">
        <f t="shared" si="584"/>
        <v>1.43</v>
      </c>
      <c r="Z757" s="3" t="str">
        <f t="shared" si="585"/>
        <v>-</v>
      </c>
      <c r="AA757" s="3">
        <f t="shared" si="586"/>
        <v>174.11</v>
      </c>
      <c r="AB757" s="3">
        <f t="shared" ca="1" si="587"/>
        <v>84.729481919130833</v>
      </c>
      <c r="AC757" s="3">
        <f t="shared" ca="1" si="588"/>
        <v>5.5136665294370353</v>
      </c>
      <c r="AE757" s="3" t="str">
        <f t="shared" si="589"/>
        <v>1.43</v>
      </c>
      <c r="AF757" s="3" t="str">
        <f t="shared" si="590"/>
        <v>-</v>
      </c>
      <c r="AG757" s="3">
        <f t="shared" si="591"/>
        <v>174.11</v>
      </c>
      <c r="AH757" s="3">
        <f t="shared" ca="1" si="592"/>
        <v>84.729481919130833</v>
      </c>
      <c r="AI757" s="3">
        <f t="shared" ca="1" si="593"/>
        <v>5.1690623713472199</v>
      </c>
      <c r="AK757" s="3" t="str">
        <f t="shared" si="594"/>
        <v>1.43</v>
      </c>
      <c r="AL757" s="3" t="str">
        <f t="shared" si="595"/>
        <v>-</v>
      </c>
      <c r="AM757" s="3">
        <f t="shared" si="596"/>
        <v>174.11</v>
      </c>
      <c r="AN757" s="3">
        <f t="shared" ca="1" si="597"/>
        <v>84.729481919130833</v>
      </c>
      <c r="AO757" s="3">
        <f t="shared" ca="1" si="598"/>
        <v>4.8244582132574045</v>
      </c>
      <c r="AQ757" s="3" t="str">
        <f t="shared" si="599"/>
        <v>1.43</v>
      </c>
      <c r="AR757" s="3" t="str">
        <f t="shared" si="600"/>
        <v>-</v>
      </c>
      <c r="AS757" s="3">
        <f t="shared" si="601"/>
        <v>174.11</v>
      </c>
      <c r="AT757" s="3">
        <f t="shared" ca="1" si="602"/>
        <v>84.729481919130833</v>
      </c>
      <c r="AU757" s="3">
        <f t="shared" ca="1" si="603"/>
        <v>4.1352498970777756</v>
      </c>
      <c r="AW757" s="3" t="str">
        <f t="shared" si="604"/>
        <v>1.43</v>
      </c>
      <c r="AX757" s="3" t="str">
        <f t="shared" si="605"/>
        <v>-</v>
      </c>
      <c r="AY757" s="3">
        <f t="shared" si="606"/>
        <v>174.11</v>
      </c>
      <c r="AZ757" s="3">
        <f t="shared" ca="1" si="607"/>
        <v>84.729481919130833</v>
      </c>
      <c r="BA757" s="3">
        <f t="shared" ca="1" si="608"/>
        <v>3.4460415808981466</v>
      </c>
      <c r="BC757" s="3" t="str">
        <f t="shared" si="609"/>
        <v>1.43</v>
      </c>
      <c r="BD757" s="3" t="str">
        <f t="shared" si="610"/>
        <v>-</v>
      </c>
      <c r="BE757" s="3">
        <f t="shared" si="611"/>
        <v>174.11</v>
      </c>
      <c r="BF757" s="3">
        <f t="shared" ca="1" si="612"/>
        <v>84.729481919130833</v>
      </c>
      <c r="BG757" s="3">
        <f t="shared" ca="1" si="613"/>
        <v>2.0676249485388878</v>
      </c>
      <c r="BI757" s="3" t="str">
        <f t="shared" si="614"/>
        <v>1.43</v>
      </c>
      <c r="BJ757" s="3" t="str">
        <f t="shared" si="615"/>
        <v>-</v>
      </c>
      <c r="BK757" s="3">
        <f t="shared" si="616"/>
        <v>174.11</v>
      </c>
      <c r="BL757" s="3">
        <f t="shared" ca="1" si="617"/>
        <v>84.729481919130833</v>
      </c>
      <c r="BM757" s="3">
        <f t="shared" ca="1" si="618"/>
        <v>0.68920831617962941</v>
      </c>
    </row>
    <row r="758" spans="1:65" x14ac:dyDescent="0.3">
      <c r="A758" s="3" t="str">
        <f>'Forward collapse simulation'!B768</f>
        <v>1.43</v>
      </c>
      <c r="B758" s="3" t="str">
        <f>IF('Forward collapse simulation'!C768="","-",'Forward collapse simulation'!C768)</f>
        <v>-</v>
      </c>
      <c r="C758" s="3">
        <f>'Forward collapse simulation'!E768</f>
        <v>172.48</v>
      </c>
      <c r="D758" s="3">
        <f ca="1">'Forward collapse simulation'!AK768</f>
        <v>77.784277329710889</v>
      </c>
      <c r="E758" s="84">
        <f ca="1">'Forward collapse simulation'!AL768</f>
        <v>4.5864900547423941</v>
      </c>
      <c r="G758" s="3" t="str">
        <f t="shared" si="569"/>
        <v>1.43</v>
      </c>
      <c r="H758" s="3" t="str">
        <f t="shared" si="570"/>
        <v>-</v>
      </c>
      <c r="I758" s="3">
        <f t="shared" si="571"/>
        <v>172.48</v>
      </c>
      <c r="J758" s="3">
        <f t="shared" ca="1" si="572"/>
        <v>77.784277329710889</v>
      </c>
      <c r="K758" s="3">
        <f t="shared" ca="1" si="573"/>
        <v>4.3571655520052746</v>
      </c>
      <c r="M758" s="3" t="str">
        <f t="shared" si="574"/>
        <v>1.43</v>
      </c>
      <c r="N758" s="3" t="str">
        <f t="shared" si="575"/>
        <v>-</v>
      </c>
      <c r="O758" s="3">
        <f t="shared" si="576"/>
        <v>172.48</v>
      </c>
      <c r="P758" s="3">
        <f t="shared" ca="1" si="577"/>
        <v>77.784277329710889</v>
      </c>
      <c r="Q758" s="3">
        <f t="shared" ca="1" si="578"/>
        <v>4.127841049268155</v>
      </c>
      <c r="R758" s="85"/>
      <c r="S758" s="3" t="str">
        <f t="shared" si="579"/>
        <v>1.43</v>
      </c>
      <c r="T758" s="3" t="str">
        <f t="shared" si="580"/>
        <v>-</v>
      </c>
      <c r="U758" s="3">
        <f t="shared" si="581"/>
        <v>172.48</v>
      </c>
      <c r="V758" s="3">
        <f t="shared" ca="1" si="582"/>
        <v>77.784277329710889</v>
      </c>
      <c r="W758" s="3">
        <f t="shared" ca="1" si="583"/>
        <v>3.898516546531035</v>
      </c>
      <c r="X758" s="85"/>
      <c r="Y758" s="3" t="str">
        <f t="shared" si="584"/>
        <v>1.43</v>
      </c>
      <c r="Z758" s="3" t="str">
        <f t="shared" si="585"/>
        <v>-</v>
      </c>
      <c r="AA758" s="3">
        <f t="shared" si="586"/>
        <v>172.48</v>
      </c>
      <c r="AB758" s="3">
        <f t="shared" ca="1" si="587"/>
        <v>77.784277329710889</v>
      </c>
      <c r="AC758" s="3">
        <f t="shared" ca="1" si="588"/>
        <v>3.6691920437939154</v>
      </c>
      <c r="AE758" s="3" t="str">
        <f t="shared" si="589"/>
        <v>1.43</v>
      </c>
      <c r="AF758" s="3" t="str">
        <f t="shared" si="590"/>
        <v>-</v>
      </c>
      <c r="AG758" s="3">
        <f t="shared" si="591"/>
        <v>172.48</v>
      </c>
      <c r="AH758" s="3">
        <f t="shared" ca="1" si="592"/>
        <v>77.784277329710889</v>
      </c>
      <c r="AI758" s="3">
        <f t="shared" ca="1" si="593"/>
        <v>3.4398675410567954</v>
      </c>
      <c r="AK758" s="3" t="str">
        <f t="shared" si="594"/>
        <v>1.43</v>
      </c>
      <c r="AL758" s="3" t="str">
        <f t="shared" si="595"/>
        <v>-</v>
      </c>
      <c r="AM758" s="3">
        <f t="shared" si="596"/>
        <v>172.48</v>
      </c>
      <c r="AN758" s="3">
        <f t="shared" ca="1" si="597"/>
        <v>77.784277329710889</v>
      </c>
      <c r="AO758" s="3">
        <f t="shared" ca="1" si="598"/>
        <v>3.2105430383196758</v>
      </c>
      <c r="AQ758" s="3" t="str">
        <f t="shared" si="599"/>
        <v>1.43</v>
      </c>
      <c r="AR758" s="3" t="str">
        <f t="shared" si="600"/>
        <v>-</v>
      </c>
      <c r="AS758" s="3">
        <f t="shared" si="601"/>
        <v>172.48</v>
      </c>
      <c r="AT758" s="3">
        <f t="shared" ca="1" si="602"/>
        <v>77.784277329710889</v>
      </c>
      <c r="AU758" s="3">
        <f t="shared" ca="1" si="603"/>
        <v>2.7518940328454362</v>
      </c>
      <c r="AW758" s="3" t="str">
        <f t="shared" si="604"/>
        <v>1.43</v>
      </c>
      <c r="AX758" s="3" t="str">
        <f t="shared" si="605"/>
        <v>-</v>
      </c>
      <c r="AY758" s="3">
        <f t="shared" si="606"/>
        <v>172.48</v>
      </c>
      <c r="AZ758" s="3">
        <f t="shared" ca="1" si="607"/>
        <v>77.784277329710889</v>
      </c>
      <c r="BA758" s="3">
        <f t="shared" ca="1" si="608"/>
        <v>2.2932450273711971</v>
      </c>
      <c r="BC758" s="3" t="str">
        <f t="shared" si="609"/>
        <v>1.43</v>
      </c>
      <c r="BD758" s="3" t="str">
        <f t="shared" si="610"/>
        <v>-</v>
      </c>
      <c r="BE758" s="3">
        <f t="shared" si="611"/>
        <v>172.48</v>
      </c>
      <c r="BF758" s="3">
        <f t="shared" ca="1" si="612"/>
        <v>77.784277329710889</v>
      </c>
      <c r="BG758" s="3">
        <f t="shared" ca="1" si="613"/>
        <v>1.3759470164227181</v>
      </c>
      <c r="BI758" s="3" t="str">
        <f t="shared" si="614"/>
        <v>1.43</v>
      </c>
      <c r="BJ758" s="3" t="str">
        <f t="shared" si="615"/>
        <v>-</v>
      </c>
      <c r="BK758" s="3">
        <f t="shared" si="616"/>
        <v>172.48</v>
      </c>
      <c r="BL758" s="3">
        <f t="shared" ca="1" si="617"/>
        <v>77.784277329710889</v>
      </c>
      <c r="BM758" s="3">
        <f t="shared" ca="1" si="618"/>
        <v>0.45864900547423942</v>
      </c>
    </row>
    <row r="759" spans="1:65" x14ac:dyDescent="0.3">
      <c r="A759" s="3" t="str">
        <f>'Forward collapse simulation'!B769</f>
        <v>1.43</v>
      </c>
      <c r="B759" s="3" t="str">
        <f>IF('Forward collapse simulation'!C769="","-",'Forward collapse simulation'!C769)</f>
        <v>-</v>
      </c>
      <c r="C759" s="3">
        <f>'Forward collapse simulation'!E769</f>
        <v>172.33</v>
      </c>
      <c r="D759" s="3">
        <f ca="1">'Forward collapse simulation'!AK769</f>
        <v>57.390073805493323</v>
      </c>
      <c r="E759" s="84">
        <f ca="1">'Forward collapse simulation'!AL769</f>
        <v>2.2111918539519584</v>
      </c>
      <c r="G759" s="3" t="str">
        <f t="shared" si="569"/>
        <v>1.43</v>
      </c>
      <c r="H759" s="3" t="str">
        <f t="shared" si="570"/>
        <v>-</v>
      </c>
      <c r="I759" s="3">
        <f t="shared" si="571"/>
        <v>172.33</v>
      </c>
      <c r="J759" s="3">
        <f t="shared" ca="1" si="572"/>
        <v>57.390073805493323</v>
      </c>
      <c r="K759" s="3">
        <f t="shared" ca="1" si="573"/>
        <v>2.1006322612543604</v>
      </c>
      <c r="M759" s="3" t="str">
        <f t="shared" si="574"/>
        <v>1.43</v>
      </c>
      <c r="N759" s="3" t="str">
        <f t="shared" si="575"/>
        <v>-</v>
      </c>
      <c r="O759" s="3">
        <f t="shared" si="576"/>
        <v>172.33</v>
      </c>
      <c r="P759" s="3">
        <f t="shared" ca="1" si="577"/>
        <v>57.390073805493323</v>
      </c>
      <c r="Q759" s="3">
        <f t="shared" ca="1" si="578"/>
        <v>1.9900726685567627</v>
      </c>
      <c r="R759" s="85"/>
      <c r="S759" s="3" t="str">
        <f t="shared" si="579"/>
        <v>1.43</v>
      </c>
      <c r="T759" s="3" t="str">
        <f t="shared" si="580"/>
        <v>-</v>
      </c>
      <c r="U759" s="3">
        <f t="shared" si="581"/>
        <v>172.33</v>
      </c>
      <c r="V759" s="3">
        <f t="shared" ca="1" si="582"/>
        <v>57.390073805493323</v>
      </c>
      <c r="W759" s="3">
        <f t="shared" ca="1" si="583"/>
        <v>1.8795130758591645</v>
      </c>
      <c r="X759" s="85"/>
      <c r="Y759" s="3" t="str">
        <f t="shared" si="584"/>
        <v>1.43</v>
      </c>
      <c r="Z759" s="3" t="str">
        <f t="shared" si="585"/>
        <v>-</v>
      </c>
      <c r="AA759" s="3">
        <f t="shared" si="586"/>
        <v>172.33</v>
      </c>
      <c r="AB759" s="3">
        <f t="shared" ca="1" si="587"/>
        <v>57.390073805493323</v>
      </c>
      <c r="AC759" s="3">
        <f t="shared" ca="1" si="588"/>
        <v>1.7689534831615668</v>
      </c>
      <c r="AE759" s="3" t="str">
        <f t="shared" si="589"/>
        <v>1.43</v>
      </c>
      <c r="AF759" s="3" t="str">
        <f t="shared" si="590"/>
        <v>-</v>
      </c>
      <c r="AG759" s="3">
        <f t="shared" si="591"/>
        <v>172.33</v>
      </c>
      <c r="AH759" s="3">
        <f t="shared" ca="1" si="592"/>
        <v>57.390073805493323</v>
      </c>
      <c r="AI759" s="3">
        <f t="shared" ca="1" si="593"/>
        <v>1.6583938904639688</v>
      </c>
      <c r="AK759" s="3" t="str">
        <f t="shared" si="594"/>
        <v>1.43</v>
      </c>
      <c r="AL759" s="3" t="str">
        <f t="shared" si="595"/>
        <v>-</v>
      </c>
      <c r="AM759" s="3">
        <f t="shared" si="596"/>
        <v>172.33</v>
      </c>
      <c r="AN759" s="3">
        <f t="shared" ca="1" si="597"/>
        <v>57.390073805493323</v>
      </c>
      <c r="AO759" s="3">
        <f t="shared" ca="1" si="598"/>
        <v>1.5478342977663708</v>
      </c>
      <c r="AQ759" s="3" t="str">
        <f t="shared" si="599"/>
        <v>1.43</v>
      </c>
      <c r="AR759" s="3" t="str">
        <f t="shared" si="600"/>
        <v>-</v>
      </c>
      <c r="AS759" s="3">
        <f t="shared" si="601"/>
        <v>172.33</v>
      </c>
      <c r="AT759" s="3">
        <f t="shared" ca="1" si="602"/>
        <v>57.390073805493323</v>
      </c>
      <c r="AU759" s="3">
        <f t="shared" ca="1" si="603"/>
        <v>1.3267151123711749</v>
      </c>
      <c r="AW759" s="3" t="str">
        <f t="shared" si="604"/>
        <v>1.43</v>
      </c>
      <c r="AX759" s="3" t="str">
        <f t="shared" si="605"/>
        <v>-</v>
      </c>
      <c r="AY759" s="3">
        <f t="shared" si="606"/>
        <v>172.33</v>
      </c>
      <c r="AZ759" s="3">
        <f t="shared" ca="1" si="607"/>
        <v>57.390073805493323</v>
      </c>
      <c r="BA759" s="3">
        <f t="shared" ca="1" si="608"/>
        <v>1.1055959269759792</v>
      </c>
      <c r="BC759" s="3" t="str">
        <f t="shared" si="609"/>
        <v>1.43</v>
      </c>
      <c r="BD759" s="3" t="str">
        <f t="shared" si="610"/>
        <v>-</v>
      </c>
      <c r="BE759" s="3">
        <f t="shared" si="611"/>
        <v>172.33</v>
      </c>
      <c r="BF759" s="3">
        <f t="shared" ca="1" si="612"/>
        <v>57.390073805493323</v>
      </c>
      <c r="BG759" s="3">
        <f t="shared" ca="1" si="613"/>
        <v>0.66335755618558745</v>
      </c>
      <c r="BI759" s="3" t="str">
        <f t="shared" si="614"/>
        <v>1.43</v>
      </c>
      <c r="BJ759" s="3" t="str">
        <f t="shared" si="615"/>
        <v>-</v>
      </c>
      <c r="BK759" s="3">
        <f t="shared" si="616"/>
        <v>172.33</v>
      </c>
      <c r="BL759" s="3">
        <f t="shared" ca="1" si="617"/>
        <v>57.390073805493323</v>
      </c>
      <c r="BM759" s="3">
        <f t="shared" ca="1" si="618"/>
        <v>0.22111918539519584</v>
      </c>
    </row>
    <row r="760" spans="1:65" x14ac:dyDescent="0.3">
      <c r="A760" s="3" t="str">
        <f>'Forward collapse simulation'!B770</f>
        <v>1.43</v>
      </c>
      <c r="B760" s="3" t="str">
        <f>IF('Forward collapse simulation'!C770="","-",'Forward collapse simulation'!C770)</f>
        <v>-</v>
      </c>
      <c r="C760" s="3">
        <f>'Forward collapse simulation'!E770</f>
        <v>175.07</v>
      </c>
      <c r="D760" s="3">
        <f>'Forward collapse simulation'!AK770</f>
        <v>-20.59</v>
      </c>
      <c r="E760" s="84">
        <f>'Forward collapse simulation'!AL770</f>
        <v>1.2430000000000001</v>
      </c>
      <c r="G760" s="3" t="str">
        <f t="shared" si="569"/>
        <v>1.43</v>
      </c>
      <c r="H760" s="3" t="str">
        <f t="shared" si="570"/>
        <v>-</v>
      </c>
      <c r="I760" s="3">
        <f t="shared" si="571"/>
        <v>175.07</v>
      </c>
      <c r="J760" s="3">
        <f t="shared" si="572"/>
        <v>-20.59</v>
      </c>
      <c r="K760" s="3">
        <f t="shared" si="573"/>
        <v>1.18085</v>
      </c>
      <c r="M760" s="3" t="str">
        <f t="shared" si="574"/>
        <v>1.43</v>
      </c>
      <c r="N760" s="3" t="str">
        <f t="shared" si="575"/>
        <v>-</v>
      </c>
      <c r="O760" s="3">
        <f t="shared" si="576"/>
        <v>175.07</v>
      </c>
      <c r="P760" s="3">
        <f t="shared" si="577"/>
        <v>-20.59</v>
      </c>
      <c r="Q760" s="3">
        <f t="shared" si="578"/>
        <v>1.1187</v>
      </c>
      <c r="R760" s="85"/>
      <c r="S760" s="3" t="str">
        <f t="shared" si="579"/>
        <v>1.43</v>
      </c>
      <c r="T760" s="3" t="str">
        <f t="shared" si="580"/>
        <v>-</v>
      </c>
      <c r="U760" s="3">
        <f t="shared" si="581"/>
        <v>175.07</v>
      </c>
      <c r="V760" s="3">
        <f t="shared" si="582"/>
        <v>-20.59</v>
      </c>
      <c r="W760" s="3">
        <f t="shared" si="583"/>
        <v>1.0565500000000001</v>
      </c>
      <c r="X760" s="85"/>
      <c r="Y760" s="3" t="str">
        <f t="shared" si="584"/>
        <v>1.43</v>
      </c>
      <c r="Z760" s="3" t="str">
        <f t="shared" si="585"/>
        <v>-</v>
      </c>
      <c r="AA760" s="3">
        <f t="shared" si="586"/>
        <v>175.07</v>
      </c>
      <c r="AB760" s="3">
        <f t="shared" si="587"/>
        <v>-20.59</v>
      </c>
      <c r="AC760" s="3">
        <f t="shared" si="588"/>
        <v>0.99440000000000017</v>
      </c>
      <c r="AE760" s="3" t="str">
        <f t="shared" si="589"/>
        <v>1.43</v>
      </c>
      <c r="AF760" s="3" t="str">
        <f t="shared" si="590"/>
        <v>-</v>
      </c>
      <c r="AG760" s="3">
        <f t="shared" si="591"/>
        <v>175.07</v>
      </c>
      <c r="AH760" s="3">
        <f t="shared" si="592"/>
        <v>-20.59</v>
      </c>
      <c r="AI760" s="3">
        <f t="shared" si="593"/>
        <v>0.93225000000000002</v>
      </c>
      <c r="AK760" s="3" t="str">
        <f t="shared" si="594"/>
        <v>1.43</v>
      </c>
      <c r="AL760" s="3" t="str">
        <f t="shared" si="595"/>
        <v>-</v>
      </c>
      <c r="AM760" s="3">
        <f t="shared" si="596"/>
        <v>175.07</v>
      </c>
      <c r="AN760" s="3">
        <f t="shared" si="597"/>
        <v>-20.59</v>
      </c>
      <c r="AO760" s="3">
        <f t="shared" si="598"/>
        <v>0.87009999999999998</v>
      </c>
      <c r="AQ760" s="3" t="str">
        <f t="shared" si="599"/>
        <v>1.43</v>
      </c>
      <c r="AR760" s="3" t="str">
        <f t="shared" si="600"/>
        <v>-</v>
      </c>
      <c r="AS760" s="3">
        <f t="shared" si="601"/>
        <v>175.07</v>
      </c>
      <c r="AT760" s="3">
        <f t="shared" si="602"/>
        <v>-20.59</v>
      </c>
      <c r="AU760" s="3">
        <f t="shared" si="603"/>
        <v>0.74580000000000002</v>
      </c>
      <c r="AW760" s="3" t="str">
        <f t="shared" si="604"/>
        <v>1.43</v>
      </c>
      <c r="AX760" s="3" t="str">
        <f t="shared" si="605"/>
        <v>-</v>
      </c>
      <c r="AY760" s="3">
        <f t="shared" si="606"/>
        <v>175.07</v>
      </c>
      <c r="AZ760" s="3">
        <f t="shared" si="607"/>
        <v>-20.59</v>
      </c>
      <c r="BA760" s="3">
        <f t="shared" si="608"/>
        <v>0.62150000000000005</v>
      </c>
      <c r="BC760" s="3" t="str">
        <f t="shared" si="609"/>
        <v>1.43</v>
      </c>
      <c r="BD760" s="3" t="str">
        <f t="shared" si="610"/>
        <v>-</v>
      </c>
      <c r="BE760" s="3">
        <f t="shared" si="611"/>
        <v>175.07</v>
      </c>
      <c r="BF760" s="3">
        <f t="shared" si="612"/>
        <v>-20.59</v>
      </c>
      <c r="BG760" s="3">
        <f t="shared" si="613"/>
        <v>0.37290000000000001</v>
      </c>
      <c r="BI760" s="3" t="str">
        <f t="shared" si="614"/>
        <v>1.43</v>
      </c>
      <c r="BJ760" s="3" t="str">
        <f t="shared" si="615"/>
        <v>-</v>
      </c>
      <c r="BK760" s="3">
        <f t="shared" si="616"/>
        <v>175.07</v>
      </c>
      <c r="BL760" s="3">
        <f t="shared" si="617"/>
        <v>-20.59</v>
      </c>
      <c r="BM760" s="3">
        <f t="shared" si="618"/>
        <v>0.12430000000000002</v>
      </c>
    </row>
    <row r="761" spans="1:65" x14ac:dyDescent="0.3">
      <c r="A761" s="3" t="str">
        <f>'Forward collapse simulation'!B771</f>
        <v>1.43</v>
      </c>
      <c r="B761" s="3" t="str">
        <f>IF('Forward collapse simulation'!C771="","-",'Forward collapse simulation'!C771)</f>
        <v>-</v>
      </c>
      <c r="C761" s="3">
        <f>'Forward collapse simulation'!E771</f>
        <v>175.28</v>
      </c>
      <c r="D761" s="3">
        <f>'Forward collapse simulation'!AK771</f>
        <v>-41.13</v>
      </c>
      <c r="E761" s="84">
        <f>'Forward collapse simulation'!AL771</f>
        <v>0.74199999999999999</v>
      </c>
      <c r="G761" s="3" t="str">
        <f t="shared" si="569"/>
        <v>1.43</v>
      </c>
      <c r="H761" s="3" t="str">
        <f t="shared" si="570"/>
        <v>-</v>
      </c>
      <c r="I761" s="3">
        <f t="shared" si="571"/>
        <v>175.28</v>
      </c>
      <c r="J761" s="3">
        <f t="shared" si="572"/>
        <v>-41.13</v>
      </c>
      <c r="K761" s="3">
        <f t="shared" si="573"/>
        <v>0.70489999999999997</v>
      </c>
      <c r="M761" s="3" t="str">
        <f t="shared" si="574"/>
        <v>1.43</v>
      </c>
      <c r="N761" s="3" t="str">
        <f t="shared" si="575"/>
        <v>-</v>
      </c>
      <c r="O761" s="3">
        <f t="shared" si="576"/>
        <v>175.28</v>
      </c>
      <c r="P761" s="3">
        <f t="shared" si="577"/>
        <v>-41.13</v>
      </c>
      <c r="Q761" s="3">
        <f t="shared" si="578"/>
        <v>0.66780000000000006</v>
      </c>
      <c r="R761" s="85"/>
      <c r="S761" s="3" t="str">
        <f t="shared" si="579"/>
        <v>1.43</v>
      </c>
      <c r="T761" s="3" t="str">
        <f t="shared" si="580"/>
        <v>-</v>
      </c>
      <c r="U761" s="3">
        <f t="shared" si="581"/>
        <v>175.28</v>
      </c>
      <c r="V761" s="3">
        <f t="shared" si="582"/>
        <v>-41.13</v>
      </c>
      <c r="W761" s="3">
        <f t="shared" si="583"/>
        <v>0.63069999999999993</v>
      </c>
      <c r="X761" s="85"/>
      <c r="Y761" s="3" t="str">
        <f t="shared" si="584"/>
        <v>1.43</v>
      </c>
      <c r="Z761" s="3" t="str">
        <f t="shared" si="585"/>
        <v>-</v>
      </c>
      <c r="AA761" s="3">
        <f t="shared" si="586"/>
        <v>175.28</v>
      </c>
      <c r="AB761" s="3">
        <f t="shared" si="587"/>
        <v>-41.13</v>
      </c>
      <c r="AC761" s="3">
        <f t="shared" si="588"/>
        <v>0.59360000000000002</v>
      </c>
      <c r="AE761" s="3" t="str">
        <f t="shared" si="589"/>
        <v>1.43</v>
      </c>
      <c r="AF761" s="3" t="str">
        <f t="shared" si="590"/>
        <v>-</v>
      </c>
      <c r="AG761" s="3">
        <f t="shared" si="591"/>
        <v>175.28</v>
      </c>
      <c r="AH761" s="3">
        <f t="shared" si="592"/>
        <v>-41.13</v>
      </c>
      <c r="AI761" s="3">
        <f t="shared" si="593"/>
        <v>0.55649999999999999</v>
      </c>
      <c r="AK761" s="3" t="str">
        <f t="shared" si="594"/>
        <v>1.43</v>
      </c>
      <c r="AL761" s="3" t="str">
        <f t="shared" si="595"/>
        <v>-</v>
      </c>
      <c r="AM761" s="3">
        <f t="shared" si="596"/>
        <v>175.28</v>
      </c>
      <c r="AN761" s="3">
        <f t="shared" si="597"/>
        <v>-41.13</v>
      </c>
      <c r="AO761" s="3">
        <f t="shared" si="598"/>
        <v>0.51939999999999997</v>
      </c>
      <c r="AQ761" s="3" t="str">
        <f t="shared" si="599"/>
        <v>1.43</v>
      </c>
      <c r="AR761" s="3" t="str">
        <f t="shared" si="600"/>
        <v>-</v>
      </c>
      <c r="AS761" s="3">
        <f t="shared" si="601"/>
        <v>175.28</v>
      </c>
      <c r="AT761" s="3">
        <f t="shared" si="602"/>
        <v>-41.13</v>
      </c>
      <c r="AU761" s="3">
        <f t="shared" si="603"/>
        <v>0.44519999999999998</v>
      </c>
      <c r="AW761" s="3" t="str">
        <f t="shared" si="604"/>
        <v>1.43</v>
      </c>
      <c r="AX761" s="3" t="str">
        <f t="shared" si="605"/>
        <v>-</v>
      </c>
      <c r="AY761" s="3">
        <f t="shared" si="606"/>
        <v>175.28</v>
      </c>
      <c r="AZ761" s="3">
        <f t="shared" si="607"/>
        <v>-41.13</v>
      </c>
      <c r="BA761" s="3">
        <f t="shared" si="608"/>
        <v>0.371</v>
      </c>
      <c r="BC761" s="3" t="str">
        <f t="shared" si="609"/>
        <v>1.43</v>
      </c>
      <c r="BD761" s="3" t="str">
        <f t="shared" si="610"/>
        <v>-</v>
      </c>
      <c r="BE761" s="3">
        <f t="shared" si="611"/>
        <v>175.28</v>
      </c>
      <c r="BF761" s="3">
        <f t="shared" si="612"/>
        <v>-41.13</v>
      </c>
      <c r="BG761" s="3">
        <f t="shared" si="613"/>
        <v>0.22259999999999999</v>
      </c>
      <c r="BI761" s="3" t="str">
        <f t="shared" si="614"/>
        <v>1.43</v>
      </c>
      <c r="BJ761" s="3" t="str">
        <f t="shared" si="615"/>
        <v>-</v>
      </c>
      <c r="BK761" s="3">
        <f t="shared" si="616"/>
        <v>175.28</v>
      </c>
      <c r="BL761" s="3">
        <f t="shared" si="617"/>
        <v>-41.13</v>
      </c>
      <c r="BM761" s="3">
        <f t="shared" si="618"/>
        <v>7.4200000000000002E-2</v>
      </c>
    </row>
    <row r="762" spans="1:65" x14ac:dyDescent="0.3">
      <c r="A762" s="3" t="str">
        <f>'Forward collapse simulation'!B772</f>
        <v>1.43</v>
      </c>
      <c r="B762" s="3" t="str">
        <f>IF('Forward collapse simulation'!C772="","-",'Forward collapse simulation'!C772)</f>
        <v>-</v>
      </c>
      <c r="C762" s="3">
        <f>'Forward collapse simulation'!E772</f>
        <v>175.68</v>
      </c>
      <c r="D762" s="3">
        <f>'Forward collapse simulation'!AK772</f>
        <v>-67.239999999999995</v>
      </c>
      <c r="E762" s="84">
        <f>'Forward collapse simulation'!AL772</f>
        <v>0.41199999999999998</v>
      </c>
      <c r="G762" s="3" t="str">
        <f t="shared" si="569"/>
        <v>1.43</v>
      </c>
      <c r="H762" s="3" t="str">
        <f t="shared" si="570"/>
        <v>-</v>
      </c>
      <c r="I762" s="3">
        <f t="shared" si="571"/>
        <v>175.68</v>
      </c>
      <c r="J762" s="3">
        <f t="shared" si="572"/>
        <v>-67.239999999999995</v>
      </c>
      <c r="K762" s="3">
        <f t="shared" si="573"/>
        <v>0.39139999999999997</v>
      </c>
      <c r="M762" s="3" t="str">
        <f t="shared" si="574"/>
        <v>1.43</v>
      </c>
      <c r="N762" s="3" t="str">
        <f t="shared" si="575"/>
        <v>-</v>
      </c>
      <c r="O762" s="3">
        <f t="shared" si="576"/>
        <v>175.68</v>
      </c>
      <c r="P762" s="3">
        <f t="shared" si="577"/>
        <v>-67.239999999999995</v>
      </c>
      <c r="Q762" s="3">
        <f t="shared" si="578"/>
        <v>0.37079999999999996</v>
      </c>
      <c r="R762" s="85"/>
      <c r="S762" s="3" t="str">
        <f t="shared" si="579"/>
        <v>1.43</v>
      </c>
      <c r="T762" s="3" t="str">
        <f t="shared" si="580"/>
        <v>-</v>
      </c>
      <c r="U762" s="3">
        <f t="shared" si="581"/>
        <v>175.68</v>
      </c>
      <c r="V762" s="3">
        <f t="shared" si="582"/>
        <v>-67.239999999999995</v>
      </c>
      <c r="W762" s="3">
        <f t="shared" si="583"/>
        <v>0.35019999999999996</v>
      </c>
      <c r="X762" s="85"/>
      <c r="Y762" s="3" t="str">
        <f t="shared" si="584"/>
        <v>1.43</v>
      </c>
      <c r="Z762" s="3" t="str">
        <f t="shared" si="585"/>
        <v>-</v>
      </c>
      <c r="AA762" s="3">
        <f t="shared" si="586"/>
        <v>175.68</v>
      </c>
      <c r="AB762" s="3">
        <f t="shared" si="587"/>
        <v>-67.239999999999995</v>
      </c>
      <c r="AC762" s="3">
        <f t="shared" si="588"/>
        <v>0.3296</v>
      </c>
      <c r="AE762" s="3" t="str">
        <f t="shared" si="589"/>
        <v>1.43</v>
      </c>
      <c r="AF762" s="3" t="str">
        <f t="shared" si="590"/>
        <v>-</v>
      </c>
      <c r="AG762" s="3">
        <f t="shared" si="591"/>
        <v>175.68</v>
      </c>
      <c r="AH762" s="3">
        <f t="shared" si="592"/>
        <v>-67.239999999999995</v>
      </c>
      <c r="AI762" s="3">
        <f t="shared" si="593"/>
        <v>0.309</v>
      </c>
      <c r="AK762" s="3" t="str">
        <f t="shared" si="594"/>
        <v>1.43</v>
      </c>
      <c r="AL762" s="3" t="str">
        <f t="shared" si="595"/>
        <v>-</v>
      </c>
      <c r="AM762" s="3">
        <f t="shared" si="596"/>
        <v>175.68</v>
      </c>
      <c r="AN762" s="3">
        <f t="shared" si="597"/>
        <v>-67.239999999999995</v>
      </c>
      <c r="AO762" s="3">
        <f t="shared" si="598"/>
        <v>0.28839999999999999</v>
      </c>
      <c r="AQ762" s="3" t="str">
        <f t="shared" si="599"/>
        <v>1.43</v>
      </c>
      <c r="AR762" s="3" t="str">
        <f t="shared" si="600"/>
        <v>-</v>
      </c>
      <c r="AS762" s="3">
        <f t="shared" si="601"/>
        <v>175.68</v>
      </c>
      <c r="AT762" s="3">
        <f t="shared" si="602"/>
        <v>-67.239999999999995</v>
      </c>
      <c r="AU762" s="3">
        <f t="shared" si="603"/>
        <v>0.24719999999999998</v>
      </c>
      <c r="AW762" s="3" t="str">
        <f t="shared" si="604"/>
        <v>1.43</v>
      </c>
      <c r="AX762" s="3" t="str">
        <f t="shared" si="605"/>
        <v>-</v>
      </c>
      <c r="AY762" s="3">
        <f t="shared" si="606"/>
        <v>175.68</v>
      </c>
      <c r="AZ762" s="3">
        <f t="shared" si="607"/>
        <v>-67.239999999999995</v>
      </c>
      <c r="BA762" s="3">
        <f t="shared" si="608"/>
        <v>0.20599999999999999</v>
      </c>
      <c r="BC762" s="3" t="str">
        <f t="shared" si="609"/>
        <v>1.43</v>
      </c>
      <c r="BD762" s="3" t="str">
        <f t="shared" si="610"/>
        <v>-</v>
      </c>
      <c r="BE762" s="3">
        <f t="shared" si="611"/>
        <v>175.68</v>
      </c>
      <c r="BF762" s="3">
        <f t="shared" si="612"/>
        <v>-67.239999999999995</v>
      </c>
      <c r="BG762" s="3">
        <f t="shared" si="613"/>
        <v>0.12359999999999999</v>
      </c>
      <c r="BI762" s="3" t="str">
        <f t="shared" si="614"/>
        <v>1.43</v>
      </c>
      <c r="BJ762" s="3" t="str">
        <f t="shared" si="615"/>
        <v>-</v>
      </c>
      <c r="BK762" s="3">
        <f t="shared" si="616"/>
        <v>175.68</v>
      </c>
      <c r="BL762" s="3">
        <f t="shared" si="617"/>
        <v>-67.239999999999995</v>
      </c>
      <c r="BM762" s="3">
        <f t="shared" si="618"/>
        <v>4.1200000000000001E-2</v>
      </c>
    </row>
    <row r="763" spans="1:65" x14ac:dyDescent="0.3">
      <c r="A763" s="3" t="str">
        <f>'Forward collapse simulation'!B773</f>
        <v>1.43</v>
      </c>
      <c r="B763" s="3" t="str">
        <f>IF('Forward collapse simulation'!C773="","-",'Forward collapse simulation'!C773)</f>
        <v>1.44</v>
      </c>
      <c r="C763" s="3">
        <f>'Forward collapse simulation'!E773</f>
        <v>75.150000000000006</v>
      </c>
      <c r="D763" s="3">
        <f>'Forward collapse simulation'!AK773</f>
        <v>-1.99</v>
      </c>
      <c r="E763" s="84">
        <f>'Forward collapse simulation'!AL773</f>
        <v>3.3690000000000002</v>
      </c>
      <c r="G763" s="3" t="str">
        <f t="shared" si="569"/>
        <v>1.43</v>
      </c>
      <c r="H763" s="3" t="str">
        <f t="shared" si="570"/>
        <v>1.44</v>
      </c>
      <c r="I763" s="3">
        <f t="shared" si="571"/>
        <v>75.150000000000006</v>
      </c>
      <c r="J763" s="3">
        <f t="shared" si="572"/>
        <v>-1.99</v>
      </c>
      <c r="K763" s="3">
        <f t="shared" si="573"/>
        <v>3.3690000000000002</v>
      </c>
      <c r="M763" s="3" t="str">
        <f t="shared" si="574"/>
        <v>1.43</v>
      </c>
      <c r="N763" s="3" t="str">
        <f t="shared" si="575"/>
        <v>1.44</v>
      </c>
      <c r="O763" s="3">
        <f t="shared" si="576"/>
        <v>75.150000000000006</v>
      </c>
      <c r="P763" s="3">
        <f t="shared" si="577"/>
        <v>-1.99</v>
      </c>
      <c r="Q763" s="3">
        <f t="shared" si="578"/>
        <v>3.3690000000000002</v>
      </c>
      <c r="R763" s="85"/>
      <c r="S763" s="3" t="str">
        <f t="shared" si="579"/>
        <v>1.43</v>
      </c>
      <c r="T763" s="3" t="str">
        <f t="shared" si="580"/>
        <v>1.44</v>
      </c>
      <c r="U763" s="3">
        <f t="shared" si="581"/>
        <v>75.150000000000006</v>
      </c>
      <c r="V763" s="3">
        <f t="shared" si="582"/>
        <v>-1.99</v>
      </c>
      <c r="W763" s="3">
        <f t="shared" si="583"/>
        <v>3.3690000000000002</v>
      </c>
      <c r="X763" s="85"/>
      <c r="Y763" s="3" t="str">
        <f t="shared" si="584"/>
        <v>1.43</v>
      </c>
      <c r="Z763" s="3" t="str">
        <f t="shared" si="585"/>
        <v>1.44</v>
      </c>
      <c r="AA763" s="3">
        <f t="shared" si="586"/>
        <v>75.150000000000006</v>
      </c>
      <c r="AB763" s="3">
        <f t="shared" si="587"/>
        <v>-1.99</v>
      </c>
      <c r="AC763" s="3">
        <f t="shared" si="588"/>
        <v>3.3690000000000002</v>
      </c>
      <c r="AE763" s="3" t="str">
        <f t="shared" si="589"/>
        <v>1.43</v>
      </c>
      <c r="AF763" s="3" t="str">
        <f t="shared" si="590"/>
        <v>1.44</v>
      </c>
      <c r="AG763" s="3">
        <f t="shared" si="591"/>
        <v>75.150000000000006</v>
      </c>
      <c r="AH763" s="3">
        <f t="shared" si="592"/>
        <v>-1.99</v>
      </c>
      <c r="AI763" s="3">
        <f t="shared" si="593"/>
        <v>3.3690000000000002</v>
      </c>
      <c r="AK763" s="3" t="str">
        <f t="shared" si="594"/>
        <v>1.43</v>
      </c>
      <c r="AL763" s="3" t="str">
        <f t="shared" si="595"/>
        <v>1.44</v>
      </c>
      <c r="AM763" s="3">
        <f t="shared" si="596"/>
        <v>75.150000000000006</v>
      </c>
      <c r="AN763" s="3">
        <f t="shared" si="597"/>
        <v>-1.99</v>
      </c>
      <c r="AO763" s="3">
        <f t="shared" si="598"/>
        <v>3.3690000000000002</v>
      </c>
      <c r="AQ763" s="3" t="str">
        <f t="shared" si="599"/>
        <v>1.43</v>
      </c>
      <c r="AR763" s="3" t="str">
        <f t="shared" si="600"/>
        <v>1.44</v>
      </c>
      <c r="AS763" s="3">
        <f t="shared" si="601"/>
        <v>75.150000000000006</v>
      </c>
      <c r="AT763" s="3">
        <f t="shared" si="602"/>
        <v>-1.99</v>
      </c>
      <c r="AU763" s="3">
        <f t="shared" si="603"/>
        <v>3.3690000000000002</v>
      </c>
      <c r="AW763" s="3" t="str">
        <f t="shared" si="604"/>
        <v>1.43</v>
      </c>
      <c r="AX763" s="3" t="str">
        <f t="shared" si="605"/>
        <v>1.44</v>
      </c>
      <c r="AY763" s="3">
        <f t="shared" si="606"/>
        <v>75.150000000000006</v>
      </c>
      <c r="AZ763" s="3">
        <f t="shared" si="607"/>
        <v>-1.99</v>
      </c>
      <c r="BA763" s="3">
        <f t="shared" si="608"/>
        <v>3.3690000000000002</v>
      </c>
      <c r="BC763" s="3" t="str">
        <f t="shared" si="609"/>
        <v>1.43</v>
      </c>
      <c r="BD763" s="3" t="str">
        <f t="shared" si="610"/>
        <v>1.44</v>
      </c>
      <c r="BE763" s="3">
        <f t="shared" si="611"/>
        <v>75.150000000000006</v>
      </c>
      <c r="BF763" s="3">
        <f t="shared" si="612"/>
        <v>-1.99</v>
      </c>
      <c r="BG763" s="3">
        <f t="shared" si="613"/>
        <v>3.3690000000000002</v>
      </c>
      <c r="BI763" s="3" t="str">
        <f t="shared" si="614"/>
        <v>1.43</v>
      </c>
      <c r="BJ763" s="3" t="str">
        <f t="shared" si="615"/>
        <v>1.44</v>
      </c>
      <c r="BK763" s="3">
        <f t="shared" si="616"/>
        <v>75.150000000000006</v>
      </c>
      <c r="BL763" s="3">
        <f t="shared" si="617"/>
        <v>-1.99</v>
      </c>
      <c r="BM763" s="3">
        <f t="shared" si="618"/>
        <v>3.3690000000000002</v>
      </c>
    </row>
    <row r="764" spans="1:65" x14ac:dyDescent="0.3">
      <c r="A764" s="3" t="str">
        <f>'Forward collapse simulation'!B774</f>
        <v>1.44</v>
      </c>
      <c r="B764" s="3" t="str">
        <f>IF('Forward collapse simulation'!C774="","-",'Forward collapse simulation'!C774)</f>
        <v>-</v>
      </c>
      <c r="C764" s="3">
        <f>'Forward collapse simulation'!E774</f>
        <v>94.4</v>
      </c>
      <c r="D764" s="3">
        <f>'Forward collapse simulation'!AK774</f>
        <v>-87.59</v>
      </c>
      <c r="E764" s="84">
        <f>'Forward collapse simulation'!AL774</f>
        <v>0.62</v>
      </c>
      <c r="G764" s="3" t="str">
        <f t="shared" si="569"/>
        <v>1.44</v>
      </c>
      <c r="H764" s="3" t="str">
        <f t="shared" si="570"/>
        <v>-</v>
      </c>
      <c r="I764" s="3">
        <f t="shared" si="571"/>
        <v>94.4</v>
      </c>
      <c r="J764" s="3">
        <f t="shared" si="572"/>
        <v>-87.59</v>
      </c>
      <c r="K764" s="3">
        <f t="shared" si="573"/>
        <v>0.58899999999999997</v>
      </c>
      <c r="M764" s="3" t="str">
        <f t="shared" si="574"/>
        <v>1.44</v>
      </c>
      <c r="N764" s="3" t="str">
        <f t="shared" si="575"/>
        <v>-</v>
      </c>
      <c r="O764" s="3">
        <f t="shared" si="576"/>
        <v>94.4</v>
      </c>
      <c r="P764" s="3">
        <f t="shared" si="577"/>
        <v>-87.59</v>
      </c>
      <c r="Q764" s="3">
        <f t="shared" si="578"/>
        <v>0.55800000000000005</v>
      </c>
      <c r="R764" s="85"/>
      <c r="S764" s="3" t="str">
        <f t="shared" si="579"/>
        <v>1.44</v>
      </c>
      <c r="T764" s="3" t="str">
        <f t="shared" si="580"/>
        <v>-</v>
      </c>
      <c r="U764" s="3">
        <f t="shared" si="581"/>
        <v>94.4</v>
      </c>
      <c r="V764" s="3">
        <f t="shared" si="582"/>
        <v>-87.59</v>
      </c>
      <c r="W764" s="3">
        <f t="shared" si="583"/>
        <v>0.52700000000000002</v>
      </c>
      <c r="X764" s="85"/>
      <c r="Y764" s="3" t="str">
        <f t="shared" si="584"/>
        <v>1.44</v>
      </c>
      <c r="Z764" s="3" t="str">
        <f t="shared" si="585"/>
        <v>-</v>
      </c>
      <c r="AA764" s="3">
        <f t="shared" si="586"/>
        <v>94.4</v>
      </c>
      <c r="AB764" s="3">
        <f t="shared" si="587"/>
        <v>-87.59</v>
      </c>
      <c r="AC764" s="3">
        <f t="shared" si="588"/>
        <v>0.496</v>
      </c>
      <c r="AE764" s="3" t="str">
        <f t="shared" si="589"/>
        <v>1.44</v>
      </c>
      <c r="AF764" s="3" t="str">
        <f t="shared" si="590"/>
        <v>-</v>
      </c>
      <c r="AG764" s="3">
        <f t="shared" si="591"/>
        <v>94.4</v>
      </c>
      <c r="AH764" s="3">
        <f t="shared" si="592"/>
        <v>-87.59</v>
      </c>
      <c r="AI764" s="3">
        <f t="shared" si="593"/>
        <v>0.46499999999999997</v>
      </c>
      <c r="AK764" s="3" t="str">
        <f t="shared" si="594"/>
        <v>1.44</v>
      </c>
      <c r="AL764" s="3" t="str">
        <f t="shared" si="595"/>
        <v>-</v>
      </c>
      <c r="AM764" s="3">
        <f t="shared" si="596"/>
        <v>94.4</v>
      </c>
      <c r="AN764" s="3">
        <f t="shared" si="597"/>
        <v>-87.59</v>
      </c>
      <c r="AO764" s="3">
        <f t="shared" si="598"/>
        <v>0.434</v>
      </c>
      <c r="AQ764" s="3" t="str">
        <f t="shared" si="599"/>
        <v>1.44</v>
      </c>
      <c r="AR764" s="3" t="str">
        <f t="shared" si="600"/>
        <v>-</v>
      </c>
      <c r="AS764" s="3">
        <f t="shared" si="601"/>
        <v>94.4</v>
      </c>
      <c r="AT764" s="3">
        <f t="shared" si="602"/>
        <v>-87.59</v>
      </c>
      <c r="AU764" s="3">
        <f t="shared" si="603"/>
        <v>0.372</v>
      </c>
      <c r="AW764" s="3" t="str">
        <f t="shared" si="604"/>
        <v>1.44</v>
      </c>
      <c r="AX764" s="3" t="str">
        <f t="shared" si="605"/>
        <v>-</v>
      </c>
      <c r="AY764" s="3">
        <f t="shared" si="606"/>
        <v>94.4</v>
      </c>
      <c r="AZ764" s="3">
        <f t="shared" si="607"/>
        <v>-87.59</v>
      </c>
      <c r="BA764" s="3">
        <f t="shared" si="608"/>
        <v>0.31</v>
      </c>
      <c r="BC764" s="3" t="str">
        <f t="shared" si="609"/>
        <v>1.44</v>
      </c>
      <c r="BD764" s="3" t="str">
        <f t="shared" si="610"/>
        <v>-</v>
      </c>
      <c r="BE764" s="3">
        <f t="shared" si="611"/>
        <v>94.4</v>
      </c>
      <c r="BF764" s="3">
        <f t="shared" si="612"/>
        <v>-87.59</v>
      </c>
      <c r="BG764" s="3">
        <f t="shared" si="613"/>
        <v>0.186</v>
      </c>
      <c r="BI764" s="3" t="str">
        <f t="shared" si="614"/>
        <v>1.44</v>
      </c>
      <c r="BJ764" s="3" t="str">
        <f t="shared" si="615"/>
        <v>-</v>
      </c>
      <c r="BK764" s="3">
        <f t="shared" si="616"/>
        <v>94.4</v>
      </c>
      <c r="BL764" s="3">
        <f t="shared" si="617"/>
        <v>-87.59</v>
      </c>
      <c r="BM764" s="3">
        <f t="shared" si="618"/>
        <v>6.2E-2</v>
      </c>
    </row>
    <row r="765" spans="1:65" x14ac:dyDescent="0.3">
      <c r="A765" s="3" t="str">
        <f>'Forward collapse simulation'!B775</f>
        <v>1.44</v>
      </c>
      <c r="B765" s="3" t="str">
        <f>IF('Forward collapse simulation'!C775="","-",'Forward collapse simulation'!C775)</f>
        <v>-</v>
      </c>
      <c r="C765" s="3">
        <f>'Forward collapse simulation'!E775</f>
        <v>319.73</v>
      </c>
      <c r="D765" s="3">
        <f>'Forward collapse simulation'!AK775</f>
        <v>-30.2</v>
      </c>
      <c r="E765" s="84">
        <f>'Forward collapse simulation'!AL775</f>
        <v>1.35</v>
      </c>
      <c r="G765" s="3" t="str">
        <f t="shared" si="569"/>
        <v>1.44</v>
      </c>
      <c r="H765" s="3" t="str">
        <f t="shared" si="570"/>
        <v>-</v>
      </c>
      <c r="I765" s="3">
        <f t="shared" si="571"/>
        <v>319.73</v>
      </c>
      <c r="J765" s="3">
        <f t="shared" si="572"/>
        <v>-30.2</v>
      </c>
      <c r="K765" s="3">
        <f t="shared" si="573"/>
        <v>1.2825</v>
      </c>
      <c r="M765" s="3" t="str">
        <f t="shared" si="574"/>
        <v>1.44</v>
      </c>
      <c r="N765" s="3" t="str">
        <f t="shared" si="575"/>
        <v>-</v>
      </c>
      <c r="O765" s="3">
        <f t="shared" si="576"/>
        <v>319.73</v>
      </c>
      <c r="P765" s="3">
        <f t="shared" si="577"/>
        <v>-30.2</v>
      </c>
      <c r="Q765" s="3">
        <f t="shared" si="578"/>
        <v>1.2150000000000001</v>
      </c>
      <c r="R765" s="85"/>
      <c r="S765" s="3" t="str">
        <f t="shared" si="579"/>
        <v>1.44</v>
      </c>
      <c r="T765" s="3" t="str">
        <f t="shared" si="580"/>
        <v>-</v>
      </c>
      <c r="U765" s="3">
        <f t="shared" si="581"/>
        <v>319.73</v>
      </c>
      <c r="V765" s="3">
        <f t="shared" si="582"/>
        <v>-30.2</v>
      </c>
      <c r="W765" s="3">
        <f t="shared" si="583"/>
        <v>1.1475</v>
      </c>
      <c r="X765" s="85"/>
      <c r="Y765" s="3" t="str">
        <f t="shared" si="584"/>
        <v>1.44</v>
      </c>
      <c r="Z765" s="3" t="str">
        <f t="shared" si="585"/>
        <v>-</v>
      </c>
      <c r="AA765" s="3">
        <f t="shared" si="586"/>
        <v>319.73</v>
      </c>
      <c r="AB765" s="3">
        <f t="shared" si="587"/>
        <v>-30.2</v>
      </c>
      <c r="AC765" s="3">
        <f t="shared" si="588"/>
        <v>1.08</v>
      </c>
      <c r="AE765" s="3" t="str">
        <f t="shared" si="589"/>
        <v>1.44</v>
      </c>
      <c r="AF765" s="3" t="str">
        <f t="shared" si="590"/>
        <v>-</v>
      </c>
      <c r="AG765" s="3">
        <f t="shared" si="591"/>
        <v>319.73</v>
      </c>
      <c r="AH765" s="3">
        <f t="shared" si="592"/>
        <v>-30.2</v>
      </c>
      <c r="AI765" s="3">
        <f t="shared" si="593"/>
        <v>1.0125000000000002</v>
      </c>
      <c r="AK765" s="3" t="str">
        <f t="shared" si="594"/>
        <v>1.44</v>
      </c>
      <c r="AL765" s="3" t="str">
        <f t="shared" si="595"/>
        <v>-</v>
      </c>
      <c r="AM765" s="3">
        <f t="shared" si="596"/>
        <v>319.73</v>
      </c>
      <c r="AN765" s="3">
        <f t="shared" si="597"/>
        <v>-30.2</v>
      </c>
      <c r="AO765" s="3">
        <f t="shared" si="598"/>
        <v>0.94499999999999995</v>
      </c>
      <c r="AQ765" s="3" t="str">
        <f t="shared" si="599"/>
        <v>1.44</v>
      </c>
      <c r="AR765" s="3" t="str">
        <f t="shared" si="600"/>
        <v>-</v>
      </c>
      <c r="AS765" s="3">
        <f t="shared" si="601"/>
        <v>319.73</v>
      </c>
      <c r="AT765" s="3">
        <f t="shared" si="602"/>
        <v>-30.2</v>
      </c>
      <c r="AU765" s="3">
        <f t="shared" si="603"/>
        <v>0.81</v>
      </c>
      <c r="AW765" s="3" t="str">
        <f t="shared" si="604"/>
        <v>1.44</v>
      </c>
      <c r="AX765" s="3" t="str">
        <f t="shared" si="605"/>
        <v>-</v>
      </c>
      <c r="AY765" s="3">
        <f t="shared" si="606"/>
        <v>319.73</v>
      </c>
      <c r="AZ765" s="3">
        <f t="shared" si="607"/>
        <v>-30.2</v>
      </c>
      <c r="BA765" s="3">
        <f t="shared" si="608"/>
        <v>0.67500000000000004</v>
      </c>
      <c r="BC765" s="3" t="str">
        <f t="shared" si="609"/>
        <v>1.44</v>
      </c>
      <c r="BD765" s="3" t="str">
        <f t="shared" si="610"/>
        <v>-</v>
      </c>
      <c r="BE765" s="3">
        <f t="shared" si="611"/>
        <v>319.73</v>
      </c>
      <c r="BF765" s="3">
        <f t="shared" si="612"/>
        <v>-30.2</v>
      </c>
      <c r="BG765" s="3">
        <f t="shared" si="613"/>
        <v>0.40500000000000003</v>
      </c>
      <c r="BI765" s="3" t="str">
        <f t="shared" si="614"/>
        <v>1.44</v>
      </c>
      <c r="BJ765" s="3" t="str">
        <f t="shared" si="615"/>
        <v>-</v>
      </c>
      <c r="BK765" s="3">
        <f t="shared" si="616"/>
        <v>319.73</v>
      </c>
      <c r="BL765" s="3">
        <f t="shared" si="617"/>
        <v>-30.2</v>
      </c>
      <c r="BM765" s="3">
        <f t="shared" si="618"/>
        <v>0.13500000000000001</v>
      </c>
    </row>
    <row r="766" spans="1:65" x14ac:dyDescent="0.3">
      <c r="A766" s="3" t="str">
        <f>'Forward collapse simulation'!B776</f>
        <v>1.44</v>
      </c>
      <c r="B766" s="3" t="str">
        <f>IF('Forward collapse simulation'!C776="","-",'Forward collapse simulation'!C776)</f>
        <v>-</v>
      </c>
      <c r="C766" s="3">
        <f>'Forward collapse simulation'!E776</f>
        <v>319.83</v>
      </c>
      <c r="D766" s="3">
        <f>'Forward collapse simulation'!AK776</f>
        <v>-12.8</v>
      </c>
      <c r="E766" s="84">
        <f>'Forward collapse simulation'!AL776</f>
        <v>1.1459999999999999</v>
      </c>
      <c r="G766" s="3" t="str">
        <f t="shared" si="569"/>
        <v>1.44</v>
      </c>
      <c r="H766" s="3" t="str">
        <f t="shared" si="570"/>
        <v>-</v>
      </c>
      <c r="I766" s="3">
        <f t="shared" si="571"/>
        <v>319.83</v>
      </c>
      <c r="J766" s="3">
        <f t="shared" si="572"/>
        <v>-12.8</v>
      </c>
      <c r="K766" s="3">
        <f t="shared" si="573"/>
        <v>1.0886999999999998</v>
      </c>
      <c r="M766" s="3" t="str">
        <f t="shared" si="574"/>
        <v>1.44</v>
      </c>
      <c r="N766" s="3" t="str">
        <f t="shared" si="575"/>
        <v>-</v>
      </c>
      <c r="O766" s="3">
        <f t="shared" si="576"/>
        <v>319.83</v>
      </c>
      <c r="P766" s="3">
        <f t="shared" si="577"/>
        <v>-12.8</v>
      </c>
      <c r="Q766" s="3">
        <f t="shared" si="578"/>
        <v>1.0313999999999999</v>
      </c>
      <c r="R766" s="85"/>
      <c r="S766" s="3" t="str">
        <f t="shared" si="579"/>
        <v>1.44</v>
      </c>
      <c r="T766" s="3" t="str">
        <f t="shared" si="580"/>
        <v>-</v>
      </c>
      <c r="U766" s="3">
        <f t="shared" si="581"/>
        <v>319.83</v>
      </c>
      <c r="V766" s="3">
        <f t="shared" si="582"/>
        <v>-12.8</v>
      </c>
      <c r="W766" s="3">
        <f t="shared" si="583"/>
        <v>0.97409999999999985</v>
      </c>
      <c r="X766" s="85"/>
      <c r="Y766" s="3" t="str">
        <f t="shared" si="584"/>
        <v>1.44</v>
      </c>
      <c r="Z766" s="3" t="str">
        <f t="shared" si="585"/>
        <v>-</v>
      </c>
      <c r="AA766" s="3">
        <f t="shared" si="586"/>
        <v>319.83</v>
      </c>
      <c r="AB766" s="3">
        <f t="shared" si="587"/>
        <v>-12.8</v>
      </c>
      <c r="AC766" s="3">
        <f t="shared" si="588"/>
        <v>0.91679999999999995</v>
      </c>
      <c r="AE766" s="3" t="str">
        <f t="shared" si="589"/>
        <v>1.44</v>
      </c>
      <c r="AF766" s="3" t="str">
        <f t="shared" si="590"/>
        <v>-</v>
      </c>
      <c r="AG766" s="3">
        <f t="shared" si="591"/>
        <v>319.83</v>
      </c>
      <c r="AH766" s="3">
        <f t="shared" si="592"/>
        <v>-12.8</v>
      </c>
      <c r="AI766" s="3">
        <f t="shared" si="593"/>
        <v>0.85949999999999993</v>
      </c>
      <c r="AK766" s="3" t="str">
        <f t="shared" si="594"/>
        <v>1.44</v>
      </c>
      <c r="AL766" s="3" t="str">
        <f t="shared" si="595"/>
        <v>-</v>
      </c>
      <c r="AM766" s="3">
        <f t="shared" si="596"/>
        <v>319.83</v>
      </c>
      <c r="AN766" s="3">
        <f t="shared" si="597"/>
        <v>-12.8</v>
      </c>
      <c r="AO766" s="3">
        <f t="shared" si="598"/>
        <v>0.80219999999999991</v>
      </c>
      <c r="AQ766" s="3" t="str">
        <f t="shared" si="599"/>
        <v>1.44</v>
      </c>
      <c r="AR766" s="3" t="str">
        <f t="shared" si="600"/>
        <v>-</v>
      </c>
      <c r="AS766" s="3">
        <f t="shared" si="601"/>
        <v>319.83</v>
      </c>
      <c r="AT766" s="3">
        <f t="shared" si="602"/>
        <v>-12.8</v>
      </c>
      <c r="AU766" s="3">
        <f t="shared" si="603"/>
        <v>0.68759999999999988</v>
      </c>
      <c r="AW766" s="3" t="str">
        <f t="shared" si="604"/>
        <v>1.44</v>
      </c>
      <c r="AX766" s="3" t="str">
        <f t="shared" si="605"/>
        <v>-</v>
      </c>
      <c r="AY766" s="3">
        <f t="shared" si="606"/>
        <v>319.83</v>
      </c>
      <c r="AZ766" s="3">
        <f t="shared" si="607"/>
        <v>-12.8</v>
      </c>
      <c r="BA766" s="3">
        <f t="shared" si="608"/>
        <v>0.57299999999999995</v>
      </c>
      <c r="BC766" s="3" t="str">
        <f t="shared" si="609"/>
        <v>1.44</v>
      </c>
      <c r="BD766" s="3" t="str">
        <f t="shared" si="610"/>
        <v>-</v>
      </c>
      <c r="BE766" s="3">
        <f t="shared" si="611"/>
        <v>319.83</v>
      </c>
      <c r="BF766" s="3">
        <f t="shared" si="612"/>
        <v>-12.8</v>
      </c>
      <c r="BG766" s="3">
        <f t="shared" si="613"/>
        <v>0.34379999999999994</v>
      </c>
      <c r="BI766" s="3" t="str">
        <f t="shared" si="614"/>
        <v>1.44</v>
      </c>
      <c r="BJ766" s="3" t="str">
        <f t="shared" si="615"/>
        <v>-</v>
      </c>
      <c r="BK766" s="3">
        <f t="shared" si="616"/>
        <v>319.83</v>
      </c>
      <c r="BL766" s="3">
        <f t="shared" si="617"/>
        <v>-12.8</v>
      </c>
      <c r="BM766" s="3">
        <f t="shared" si="618"/>
        <v>0.11459999999999999</v>
      </c>
    </row>
    <row r="767" spans="1:65" x14ac:dyDescent="0.3">
      <c r="A767" s="3" t="str">
        <f>'Forward collapse simulation'!B777</f>
        <v>1.44</v>
      </c>
      <c r="B767" s="3" t="str">
        <f>IF('Forward collapse simulation'!C777="","-",'Forward collapse simulation'!C777)</f>
        <v>-</v>
      </c>
      <c r="C767" s="3">
        <f>'Forward collapse simulation'!E777</f>
        <v>323.81</v>
      </c>
      <c r="D767" s="3">
        <f ca="1">'Forward collapse simulation'!AK777</f>
        <v>74.465796575597579</v>
      </c>
      <c r="E767" s="84">
        <f ca="1">'Forward collapse simulation'!AL777</f>
        <v>2.5340666495756365</v>
      </c>
      <c r="G767" s="3" t="str">
        <f t="shared" si="569"/>
        <v>1.44</v>
      </c>
      <c r="H767" s="3" t="str">
        <f t="shared" si="570"/>
        <v>-</v>
      </c>
      <c r="I767" s="3">
        <f t="shared" si="571"/>
        <v>323.81</v>
      </c>
      <c r="J767" s="3">
        <f t="shared" ca="1" si="572"/>
        <v>74.465796575597579</v>
      </c>
      <c r="K767" s="3">
        <f t="shared" ca="1" si="573"/>
        <v>2.4073633170968547</v>
      </c>
      <c r="M767" s="3" t="str">
        <f t="shared" si="574"/>
        <v>1.44</v>
      </c>
      <c r="N767" s="3" t="str">
        <f t="shared" si="575"/>
        <v>-</v>
      </c>
      <c r="O767" s="3">
        <f t="shared" si="576"/>
        <v>323.81</v>
      </c>
      <c r="P767" s="3">
        <f t="shared" ca="1" si="577"/>
        <v>74.465796575597579</v>
      </c>
      <c r="Q767" s="3">
        <f t="shared" ca="1" si="578"/>
        <v>2.2806599846180728</v>
      </c>
      <c r="R767" s="85"/>
      <c r="S767" s="3" t="str">
        <f t="shared" si="579"/>
        <v>1.44</v>
      </c>
      <c r="T767" s="3" t="str">
        <f t="shared" si="580"/>
        <v>-</v>
      </c>
      <c r="U767" s="3">
        <f t="shared" si="581"/>
        <v>323.81</v>
      </c>
      <c r="V767" s="3">
        <f t="shared" ca="1" si="582"/>
        <v>74.465796575597579</v>
      </c>
      <c r="W767" s="3">
        <f t="shared" ca="1" si="583"/>
        <v>2.153956652139291</v>
      </c>
      <c r="X767" s="85"/>
      <c r="Y767" s="3" t="str">
        <f t="shared" si="584"/>
        <v>1.44</v>
      </c>
      <c r="Z767" s="3" t="str">
        <f t="shared" si="585"/>
        <v>-</v>
      </c>
      <c r="AA767" s="3">
        <f t="shared" si="586"/>
        <v>323.81</v>
      </c>
      <c r="AB767" s="3">
        <f t="shared" ca="1" si="587"/>
        <v>74.465796575597579</v>
      </c>
      <c r="AC767" s="3">
        <f t="shared" ca="1" si="588"/>
        <v>2.0272533196605091</v>
      </c>
      <c r="AE767" s="3" t="str">
        <f t="shared" si="589"/>
        <v>1.44</v>
      </c>
      <c r="AF767" s="3" t="str">
        <f t="shared" si="590"/>
        <v>-</v>
      </c>
      <c r="AG767" s="3">
        <f t="shared" si="591"/>
        <v>323.81</v>
      </c>
      <c r="AH767" s="3">
        <f t="shared" ca="1" si="592"/>
        <v>74.465796575597579</v>
      </c>
      <c r="AI767" s="3">
        <f t="shared" ca="1" si="593"/>
        <v>1.9005499871817273</v>
      </c>
      <c r="AK767" s="3" t="str">
        <f t="shared" si="594"/>
        <v>1.44</v>
      </c>
      <c r="AL767" s="3" t="str">
        <f t="shared" si="595"/>
        <v>-</v>
      </c>
      <c r="AM767" s="3">
        <f t="shared" si="596"/>
        <v>323.81</v>
      </c>
      <c r="AN767" s="3">
        <f t="shared" ca="1" si="597"/>
        <v>74.465796575597579</v>
      </c>
      <c r="AO767" s="3">
        <f t="shared" ca="1" si="598"/>
        <v>1.7738466547029454</v>
      </c>
      <c r="AQ767" s="3" t="str">
        <f t="shared" si="599"/>
        <v>1.44</v>
      </c>
      <c r="AR767" s="3" t="str">
        <f t="shared" si="600"/>
        <v>-</v>
      </c>
      <c r="AS767" s="3">
        <f t="shared" si="601"/>
        <v>323.81</v>
      </c>
      <c r="AT767" s="3">
        <f t="shared" ca="1" si="602"/>
        <v>74.465796575597579</v>
      </c>
      <c r="AU767" s="3">
        <f t="shared" ca="1" si="603"/>
        <v>1.520439989745382</v>
      </c>
      <c r="AW767" s="3" t="str">
        <f t="shared" si="604"/>
        <v>1.44</v>
      </c>
      <c r="AX767" s="3" t="str">
        <f t="shared" si="605"/>
        <v>-</v>
      </c>
      <c r="AY767" s="3">
        <f t="shared" si="606"/>
        <v>323.81</v>
      </c>
      <c r="AZ767" s="3">
        <f t="shared" ca="1" si="607"/>
        <v>74.465796575597579</v>
      </c>
      <c r="BA767" s="3">
        <f t="shared" ca="1" si="608"/>
        <v>1.2670333247878183</v>
      </c>
      <c r="BC767" s="3" t="str">
        <f t="shared" si="609"/>
        <v>1.44</v>
      </c>
      <c r="BD767" s="3" t="str">
        <f t="shared" si="610"/>
        <v>-</v>
      </c>
      <c r="BE767" s="3">
        <f t="shared" si="611"/>
        <v>323.81</v>
      </c>
      <c r="BF767" s="3">
        <f t="shared" ca="1" si="612"/>
        <v>74.465796575597579</v>
      </c>
      <c r="BG767" s="3">
        <f t="shared" ca="1" si="613"/>
        <v>0.76021999487269099</v>
      </c>
      <c r="BI767" s="3" t="str">
        <f t="shared" si="614"/>
        <v>1.44</v>
      </c>
      <c r="BJ767" s="3" t="str">
        <f t="shared" si="615"/>
        <v>-</v>
      </c>
      <c r="BK767" s="3">
        <f t="shared" si="616"/>
        <v>323.81</v>
      </c>
      <c r="BL767" s="3">
        <f t="shared" ca="1" si="617"/>
        <v>74.465796575597579</v>
      </c>
      <c r="BM767" s="3">
        <f t="shared" ca="1" si="618"/>
        <v>0.25340666495756364</v>
      </c>
    </row>
    <row r="768" spans="1:65" x14ac:dyDescent="0.3">
      <c r="A768" s="3" t="str">
        <f>'Forward collapse simulation'!B778</f>
        <v>1.44</v>
      </c>
      <c r="B768" s="3" t="str">
        <f>IF('Forward collapse simulation'!C778="","-",'Forward collapse simulation'!C778)</f>
        <v>-</v>
      </c>
      <c r="C768" s="3">
        <f>'Forward collapse simulation'!E778</f>
        <v>323.60000000000002</v>
      </c>
      <c r="D768" s="3">
        <f ca="1">'Forward collapse simulation'!AK778</f>
        <v>87.745492285958917</v>
      </c>
      <c r="E768" s="84">
        <f ca="1">'Forward collapse simulation'!AL778</f>
        <v>5.5286353427437698</v>
      </c>
      <c r="G768" s="3" t="str">
        <f t="shared" si="569"/>
        <v>1.44</v>
      </c>
      <c r="H768" s="3" t="str">
        <f t="shared" si="570"/>
        <v>-</v>
      </c>
      <c r="I768" s="3">
        <f t="shared" si="571"/>
        <v>323.60000000000002</v>
      </c>
      <c r="J768" s="3">
        <f t="shared" ca="1" si="572"/>
        <v>87.745492285958917</v>
      </c>
      <c r="K768" s="3">
        <f t="shared" ca="1" si="573"/>
        <v>5.2522035756065808</v>
      </c>
      <c r="M768" s="3" t="str">
        <f t="shared" si="574"/>
        <v>1.44</v>
      </c>
      <c r="N768" s="3" t="str">
        <f t="shared" si="575"/>
        <v>-</v>
      </c>
      <c r="O768" s="3">
        <f t="shared" si="576"/>
        <v>323.60000000000002</v>
      </c>
      <c r="P768" s="3">
        <f t="shared" ca="1" si="577"/>
        <v>87.745492285958917</v>
      </c>
      <c r="Q768" s="3">
        <f t="shared" ca="1" si="578"/>
        <v>4.9757718084693927</v>
      </c>
      <c r="R768" s="85"/>
      <c r="S768" s="3" t="str">
        <f t="shared" si="579"/>
        <v>1.44</v>
      </c>
      <c r="T768" s="3" t="str">
        <f t="shared" si="580"/>
        <v>-</v>
      </c>
      <c r="U768" s="3">
        <f t="shared" si="581"/>
        <v>323.60000000000002</v>
      </c>
      <c r="V768" s="3">
        <f t="shared" ca="1" si="582"/>
        <v>87.745492285958917</v>
      </c>
      <c r="W768" s="3">
        <f t="shared" ca="1" si="583"/>
        <v>4.6993400413322046</v>
      </c>
      <c r="X768" s="85"/>
      <c r="Y768" s="3" t="str">
        <f t="shared" si="584"/>
        <v>1.44</v>
      </c>
      <c r="Z768" s="3" t="str">
        <f t="shared" si="585"/>
        <v>-</v>
      </c>
      <c r="AA768" s="3">
        <f t="shared" si="586"/>
        <v>323.60000000000002</v>
      </c>
      <c r="AB768" s="3">
        <f t="shared" ca="1" si="587"/>
        <v>87.745492285958917</v>
      </c>
      <c r="AC768" s="3">
        <f t="shared" ca="1" si="588"/>
        <v>4.4229082741950156</v>
      </c>
      <c r="AE768" s="3" t="str">
        <f t="shared" si="589"/>
        <v>1.44</v>
      </c>
      <c r="AF768" s="3" t="str">
        <f t="shared" si="590"/>
        <v>-</v>
      </c>
      <c r="AG768" s="3">
        <f t="shared" si="591"/>
        <v>323.60000000000002</v>
      </c>
      <c r="AH768" s="3">
        <f t="shared" ca="1" si="592"/>
        <v>87.745492285958917</v>
      </c>
      <c r="AI768" s="3">
        <f t="shared" ca="1" si="593"/>
        <v>4.1464765070578276</v>
      </c>
      <c r="AK768" s="3" t="str">
        <f t="shared" si="594"/>
        <v>1.44</v>
      </c>
      <c r="AL768" s="3" t="str">
        <f t="shared" si="595"/>
        <v>-</v>
      </c>
      <c r="AM768" s="3">
        <f t="shared" si="596"/>
        <v>323.60000000000002</v>
      </c>
      <c r="AN768" s="3">
        <f t="shared" ca="1" si="597"/>
        <v>87.745492285958917</v>
      </c>
      <c r="AO768" s="3">
        <f t="shared" ca="1" si="598"/>
        <v>3.8700447399206386</v>
      </c>
      <c r="AQ768" s="3" t="str">
        <f t="shared" si="599"/>
        <v>1.44</v>
      </c>
      <c r="AR768" s="3" t="str">
        <f t="shared" si="600"/>
        <v>-</v>
      </c>
      <c r="AS768" s="3">
        <f t="shared" si="601"/>
        <v>323.60000000000002</v>
      </c>
      <c r="AT768" s="3">
        <f t="shared" ca="1" si="602"/>
        <v>87.745492285958917</v>
      </c>
      <c r="AU768" s="3">
        <f t="shared" ca="1" si="603"/>
        <v>3.317181205646262</v>
      </c>
      <c r="AW768" s="3" t="str">
        <f t="shared" si="604"/>
        <v>1.44</v>
      </c>
      <c r="AX768" s="3" t="str">
        <f t="shared" si="605"/>
        <v>-</v>
      </c>
      <c r="AY768" s="3">
        <f t="shared" si="606"/>
        <v>323.60000000000002</v>
      </c>
      <c r="AZ768" s="3">
        <f t="shared" ca="1" si="607"/>
        <v>87.745492285958917</v>
      </c>
      <c r="BA768" s="3">
        <f t="shared" ca="1" si="608"/>
        <v>2.7643176713718849</v>
      </c>
      <c r="BC768" s="3" t="str">
        <f t="shared" si="609"/>
        <v>1.44</v>
      </c>
      <c r="BD768" s="3" t="str">
        <f t="shared" si="610"/>
        <v>-</v>
      </c>
      <c r="BE768" s="3">
        <f t="shared" si="611"/>
        <v>323.60000000000002</v>
      </c>
      <c r="BF768" s="3">
        <f t="shared" ca="1" si="612"/>
        <v>87.745492285958917</v>
      </c>
      <c r="BG768" s="3">
        <f t="shared" ca="1" si="613"/>
        <v>1.658590602823131</v>
      </c>
      <c r="BI768" s="3" t="str">
        <f t="shared" si="614"/>
        <v>1.44</v>
      </c>
      <c r="BJ768" s="3" t="str">
        <f t="shared" si="615"/>
        <v>-</v>
      </c>
      <c r="BK768" s="3">
        <f t="shared" si="616"/>
        <v>323.60000000000002</v>
      </c>
      <c r="BL768" s="3">
        <f t="shared" ca="1" si="617"/>
        <v>87.745492285958917</v>
      </c>
      <c r="BM768" s="3">
        <f t="shared" ca="1" si="618"/>
        <v>0.55286353427437696</v>
      </c>
    </row>
    <row r="769" spans="1:65" x14ac:dyDescent="0.3">
      <c r="A769" s="3" t="str">
        <f>'Forward collapse simulation'!B779</f>
        <v>1.44</v>
      </c>
      <c r="B769" s="3" t="str">
        <f>IF('Forward collapse simulation'!C779="","-",'Forward collapse simulation'!C779)</f>
        <v>-</v>
      </c>
      <c r="C769" s="3">
        <f>'Forward collapse simulation'!E779</f>
        <v>161.57</v>
      </c>
      <c r="D769" s="3">
        <f ca="1">'Forward collapse simulation'!AK779</f>
        <v>88.145500657354674</v>
      </c>
      <c r="E769" s="84">
        <f ca="1">'Forward collapse simulation'!AL779</f>
        <v>5.6721237625779688</v>
      </c>
      <c r="G769" s="3" t="str">
        <f t="shared" si="569"/>
        <v>1.44</v>
      </c>
      <c r="H769" s="3" t="str">
        <f t="shared" si="570"/>
        <v>-</v>
      </c>
      <c r="I769" s="3">
        <f t="shared" si="571"/>
        <v>161.57</v>
      </c>
      <c r="J769" s="3">
        <f t="shared" ca="1" si="572"/>
        <v>88.145500657354674</v>
      </c>
      <c r="K769" s="3">
        <f t="shared" ca="1" si="573"/>
        <v>5.3885175744490699</v>
      </c>
      <c r="M769" s="3" t="str">
        <f t="shared" si="574"/>
        <v>1.44</v>
      </c>
      <c r="N769" s="3" t="str">
        <f t="shared" si="575"/>
        <v>-</v>
      </c>
      <c r="O769" s="3">
        <f t="shared" si="576"/>
        <v>161.57</v>
      </c>
      <c r="P769" s="3">
        <f t="shared" ca="1" si="577"/>
        <v>88.145500657354674</v>
      </c>
      <c r="Q769" s="3">
        <f t="shared" ca="1" si="578"/>
        <v>5.1049113863201718</v>
      </c>
      <c r="R769" s="85"/>
      <c r="S769" s="3" t="str">
        <f t="shared" si="579"/>
        <v>1.44</v>
      </c>
      <c r="T769" s="3" t="str">
        <f t="shared" si="580"/>
        <v>-</v>
      </c>
      <c r="U769" s="3">
        <f t="shared" si="581"/>
        <v>161.57</v>
      </c>
      <c r="V769" s="3">
        <f t="shared" ca="1" si="582"/>
        <v>88.145500657354674</v>
      </c>
      <c r="W769" s="3">
        <f t="shared" ca="1" si="583"/>
        <v>4.8213051981912738</v>
      </c>
      <c r="X769" s="85"/>
      <c r="Y769" s="3" t="str">
        <f t="shared" si="584"/>
        <v>1.44</v>
      </c>
      <c r="Z769" s="3" t="str">
        <f t="shared" si="585"/>
        <v>-</v>
      </c>
      <c r="AA769" s="3">
        <f t="shared" si="586"/>
        <v>161.57</v>
      </c>
      <c r="AB769" s="3">
        <f t="shared" ca="1" si="587"/>
        <v>88.145500657354674</v>
      </c>
      <c r="AC769" s="3">
        <f t="shared" ca="1" si="588"/>
        <v>4.5376990100623749</v>
      </c>
      <c r="AE769" s="3" t="str">
        <f t="shared" si="589"/>
        <v>1.44</v>
      </c>
      <c r="AF769" s="3" t="str">
        <f t="shared" si="590"/>
        <v>-</v>
      </c>
      <c r="AG769" s="3">
        <f t="shared" si="591"/>
        <v>161.57</v>
      </c>
      <c r="AH769" s="3">
        <f t="shared" ca="1" si="592"/>
        <v>88.145500657354674</v>
      </c>
      <c r="AI769" s="3">
        <f t="shared" ca="1" si="593"/>
        <v>4.2540928219334768</v>
      </c>
      <c r="AK769" s="3" t="str">
        <f t="shared" si="594"/>
        <v>1.44</v>
      </c>
      <c r="AL769" s="3" t="str">
        <f t="shared" si="595"/>
        <v>-</v>
      </c>
      <c r="AM769" s="3">
        <f t="shared" si="596"/>
        <v>161.57</v>
      </c>
      <c r="AN769" s="3">
        <f t="shared" ca="1" si="597"/>
        <v>88.145500657354674</v>
      </c>
      <c r="AO769" s="3">
        <f t="shared" ca="1" si="598"/>
        <v>3.9704866338045779</v>
      </c>
      <c r="AQ769" s="3" t="str">
        <f t="shared" si="599"/>
        <v>1.44</v>
      </c>
      <c r="AR769" s="3" t="str">
        <f t="shared" si="600"/>
        <v>-</v>
      </c>
      <c r="AS769" s="3">
        <f t="shared" si="601"/>
        <v>161.57</v>
      </c>
      <c r="AT769" s="3">
        <f t="shared" ca="1" si="602"/>
        <v>88.145500657354674</v>
      </c>
      <c r="AU769" s="3">
        <f t="shared" ca="1" si="603"/>
        <v>3.4032742575467814</v>
      </c>
      <c r="AW769" s="3" t="str">
        <f t="shared" si="604"/>
        <v>1.44</v>
      </c>
      <c r="AX769" s="3" t="str">
        <f t="shared" si="605"/>
        <v>-</v>
      </c>
      <c r="AY769" s="3">
        <f t="shared" si="606"/>
        <v>161.57</v>
      </c>
      <c r="AZ769" s="3">
        <f t="shared" ca="1" si="607"/>
        <v>88.145500657354674</v>
      </c>
      <c r="BA769" s="3">
        <f t="shared" ca="1" si="608"/>
        <v>2.8360618812889844</v>
      </c>
      <c r="BC769" s="3" t="str">
        <f t="shared" si="609"/>
        <v>1.44</v>
      </c>
      <c r="BD769" s="3" t="str">
        <f t="shared" si="610"/>
        <v>-</v>
      </c>
      <c r="BE769" s="3">
        <f t="shared" si="611"/>
        <v>161.57</v>
      </c>
      <c r="BF769" s="3">
        <f t="shared" ca="1" si="612"/>
        <v>88.145500657354674</v>
      </c>
      <c r="BG769" s="3">
        <f t="shared" ca="1" si="613"/>
        <v>1.7016371287733907</v>
      </c>
      <c r="BI769" s="3" t="str">
        <f t="shared" si="614"/>
        <v>1.44</v>
      </c>
      <c r="BJ769" s="3" t="str">
        <f t="shared" si="615"/>
        <v>-</v>
      </c>
      <c r="BK769" s="3">
        <f t="shared" si="616"/>
        <v>161.57</v>
      </c>
      <c r="BL769" s="3">
        <f t="shared" ca="1" si="617"/>
        <v>88.145500657354674</v>
      </c>
      <c r="BM769" s="3">
        <f t="shared" ca="1" si="618"/>
        <v>0.56721237625779686</v>
      </c>
    </row>
    <row r="770" spans="1:65" x14ac:dyDescent="0.3">
      <c r="A770" s="3" t="str">
        <f>'Forward collapse simulation'!B780</f>
        <v>1.44</v>
      </c>
      <c r="B770" s="3" t="str">
        <f>IF('Forward collapse simulation'!C780="","-",'Forward collapse simulation'!C780)</f>
        <v>-</v>
      </c>
      <c r="C770" s="3">
        <f>'Forward collapse simulation'!E780</f>
        <v>154.96</v>
      </c>
      <c r="D770" s="3">
        <f ca="1">'Forward collapse simulation'!AK780</f>
        <v>81.240731502983039</v>
      </c>
      <c r="E770" s="84">
        <f ca="1">'Forward collapse simulation'!AL780</f>
        <v>3.7414339211002368</v>
      </c>
      <c r="G770" s="3" t="str">
        <f t="shared" si="569"/>
        <v>1.44</v>
      </c>
      <c r="H770" s="3" t="str">
        <f t="shared" si="570"/>
        <v>-</v>
      </c>
      <c r="I770" s="3">
        <f t="shared" si="571"/>
        <v>154.96</v>
      </c>
      <c r="J770" s="3">
        <f t="shared" ca="1" si="572"/>
        <v>81.240731502983039</v>
      </c>
      <c r="K770" s="3">
        <f t="shared" ca="1" si="573"/>
        <v>3.5543622250452249</v>
      </c>
      <c r="M770" s="3" t="str">
        <f t="shared" si="574"/>
        <v>1.44</v>
      </c>
      <c r="N770" s="3" t="str">
        <f t="shared" si="575"/>
        <v>-</v>
      </c>
      <c r="O770" s="3">
        <f t="shared" si="576"/>
        <v>154.96</v>
      </c>
      <c r="P770" s="3">
        <f t="shared" ca="1" si="577"/>
        <v>81.240731502983039</v>
      </c>
      <c r="Q770" s="3">
        <f t="shared" ca="1" si="578"/>
        <v>3.3672905289902131</v>
      </c>
      <c r="R770" s="85"/>
      <c r="S770" s="3" t="str">
        <f t="shared" si="579"/>
        <v>1.44</v>
      </c>
      <c r="T770" s="3" t="str">
        <f t="shared" si="580"/>
        <v>-</v>
      </c>
      <c r="U770" s="3">
        <f t="shared" si="581"/>
        <v>154.96</v>
      </c>
      <c r="V770" s="3">
        <f t="shared" ca="1" si="582"/>
        <v>81.240731502983039</v>
      </c>
      <c r="W770" s="3">
        <f t="shared" ca="1" si="583"/>
        <v>3.1802188329352012</v>
      </c>
      <c r="X770" s="85"/>
      <c r="Y770" s="3" t="str">
        <f t="shared" si="584"/>
        <v>1.44</v>
      </c>
      <c r="Z770" s="3" t="str">
        <f t="shared" si="585"/>
        <v>-</v>
      </c>
      <c r="AA770" s="3">
        <f t="shared" si="586"/>
        <v>154.96</v>
      </c>
      <c r="AB770" s="3">
        <f t="shared" ca="1" si="587"/>
        <v>81.240731502983039</v>
      </c>
      <c r="AC770" s="3">
        <f t="shared" ca="1" si="588"/>
        <v>2.9931471368801894</v>
      </c>
      <c r="AE770" s="3" t="str">
        <f t="shared" si="589"/>
        <v>1.44</v>
      </c>
      <c r="AF770" s="3" t="str">
        <f t="shared" si="590"/>
        <v>-</v>
      </c>
      <c r="AG770" s="3">
        <f t="shared" si="591"/>
        <v>154.96</v>
      </c>
      <c r="AH770" s="3">
        <f t="shared" ca="1" si="592"/>
        <v>81.240731502983039</v>
      </c>
      <c r="AI770" s="3">
        <f t="shared" ca="1" si="593"/>
        <v>2.8060754408251776</v>
      </c>
      <c r="AK770" s="3" t="str">
        <f t="shared" si="594"/>
        <v>1.44</v>
      </c>
      <c r="AL770" s="3" t="str">
        <f t="shared" si="595"/>
        <v>-</v>
      </c>
      <c r="AM770" s="3">
        <f t="shared" si="596"/>
        <v>154.96</v>
      </c>
      <c r="AN770" s="3">
        <f t="shared" ca="1" si="597"/>
        <v>81.240731502983039</v>
      </c>
      <c r="AO770" s="3">
        <f t="shared" ca="1" si="598"/>
        <v>2.6190037447701657</v>
      </c>
      <c r="AQ770" s="3" t="str">
        <f t="shared" si="599"/>
        <v>1.44</v>
      </c>
      <c r="AR770" s="3" t="str">
        <f t="shared" si="600"/>
        <v>-</v>
      </c>
      <c r="AS770" s="3">
        <f t="shared" si="601"/>
        <v>154.96</v>
      </c>
      <c r="AT770" s="3">
        <f t="shared" ca="1" si="602"/>
        <v>81.240731502983039</v>
      </c>
      <c r="AU770" s="3">
        <f t="shared" ca="1" si="603"/>
        <v>2.2448603526601421</v>
      </c>
      <c r="AW770" s="3" t="str">
        <f t="shared" si="604"/>
        <v>1.44</v>
      </c>
      <c r="AX770" s="3" t="str">
        <f t="shared" si="605"/>
        <v>-</v>
      </c>
      <c r="AY770" s="3">
        <f t="shared" si="606"/>
        <v>154.96</v>
      </c>
      <c r="AZ770" s="3">
        <f t="shared" ca="1" si="607"/>
        <v>81.240731502983039</v>
      </c>
      <c r="BA770" s="3">
        <f t="shared" ca="1" si="608"/>
        <v>1.8707169605501184</v>
      </c>
      <c r="BC770" s="3" t="str">
        <f t="shared" si="609"/>
        <v>1.44</v>
      </c>
      <c r="BD770" s="3" t="str">
        <f t="shared" si="610"/>
        <v>-</v>
      </c>
      <c r="BE770" s="3">
        <f t="shared" si="611"/>
        <v>154.96</v>
      </c>
      <c r="BF770" s="3">
        <f t="shared" ca="1" si="612"/>
        <v>81.240731502983039</v>
      </c>
      <c r="BG770" s="3">
        <f t="shared" ca="1" si="613"/>
        <v>1.122430176330071</v>
      </c>
      <c r="BI770" s="3" t="str">
        <f t="shared" si="614"/>
        <v>1.44</v>
      </c>
      <c r="BJ770" s="3" t="str">
        <f t="shared" si="615"/>
        <v>-</v>
      </c>
      <c r="BK770" s="3">
        <f t="shared" si="616"/>
        <v>154.96</v>
      </c>
      <c r="BL770" s="3">
        <f t="shared" ca="1" si="617"/>
        <v>81.240731502983039</v>
      </c>
      <c r="BM770" s="3">
        <f t="shared" ca="1" si="618"/>
        <v>0.37414339211002368</v>
      </c>
    </row>
    <row r="771" spans="1:65" x14ac:dyDescent="0.3">
      <c r="A771" s="3" t="str">
        <f>'Forward collapse simulation'!B781</f>
        <v>1.44</v>
      </c>
      <c r="B771" s="3" t="str">
        <f>IF('Forward collapse simulation'!C781="","-",'Forward collapse simulation'!C781)</f>
        <v>-</v>
      </c>
      <c r="C771" s="3">
        <f>'Forward collapse simulation'!E781</f>
        <v>151.77000000000001</v>
      </c>
      <c r="D771" s="3">
        <f ca="1">'Forward collapse simulation'!AK781</f>
        <v>67.963192184293717</v>
      </c>
      <c r="E771" s="84">
        <f ca="1">'Forward collapse simulation'!AL781</f>
        <v>2.292526107174182</v>
      </c>
      <c r="G771" s="3" t="str">
        <f t="shared" si="569"/>
        <v>1.44</v>
      </c>
      <c r="H771" s="3" t="str">
        <f t="shared" si="570"/>
        <v>-</v>
      </c>
      <c r="I771" s="3">
        <f t="shared" si="571"/>
        <v>151.77000000000001</v>
      </c>
      <c r="J771" s="3">
        <f t="shared" ca="1" si="572"/>
        <v>67.963192184293717</v>
      </c>
      <c r="K771" s="3">
        <f t="shared" ca="1" si="573"/>
        <v>2.1778998018154727</v>
      </c>
      <c r="M771" s="3" t="str">
        <f t="shared" si="574"/>
        <v>1.44</v>
      </c>
      <c r="N771" s="3" t="str">
        <f t="shared" si="575"/>
        <v>-</v>
      </c>
      <c r="O771" s="3">
        <f t="shared" si="576"/>
        <v>151.77000000000001</v>
      </c>
      <c r="P771" s="3">
        <f t="shared" ca="1" si="577"/>
        <v>67.963192184293717</v>
      </c>
      <c r="Q771" s="3">
        <f t="shared" ca="1" si="578"/>
        <v>2.0632734964567638</v>
      </c>
      <c r="R771" s="85"/>
      <c r="S771" s="3" t="str">
        <f t="shared" si="579"/>
        <v>1.44</v>
      </c>
      <c r="T771" s="3" t="str">
        <f t="shared" si="580"/>
        <v>-</v>
      </c>
      <c r="U771" s="3">
        <f t="shared" si="581"/>
        <v>151.77000000000001</v>
      </c>
      <c r="V771" s="3">
        <f t="shared" ca="1" si="582"/>
        <v>67.963192184293717</v>
      </c>
      <c r="W771" s="3">
        <f t="shared" ca="1" si="583"/>
        <v>1.9486471910980547</v>
      </c>
      <c r="X771" s="85"/>
      <c r="Y771" s="3" t="str">
        <f t="shared" si="584"/>
        <v>1.44</v>
      </c>
      <c r="Z771" s="3" t="str">
        <f t="shared" si="585"/>
        <v>-</v>
      </c>
      <c r="AA771" s="3">
        <f t="shared" si="586"/>
        <v>151.77000000000001</v>
      </c>
      <c r="AB771" s="3">
        <f t="shared" ca="1" si="587"/>
        <v>67.963192184293717</v>
      </c>
      <c r="AC771" s="3">
        <f t="shared" ca="1" si="588"/>
        <v>1.8340208857393456</v>
      </c>
      <c r="AE771" s="3" t="str">
        <f t="shared" si="589"/>
        <v>1.44</v>
      </c>
      <c r="AF771" s="3" t="str">
        <f t="shared" si="590"/>
        <v>-</v>
      </c>
      <c r="AG771" s="3">
        <f t="shared" si="591"/>
        <v>151.77000000000001</v>
      </c>
      <c r="AH771" s="3">
        <f t="shared" ca="1" si="592"/>
        <v>67.963192184293717</v>
      </c>
      <c r="AI771" s="3">
        <f t="shared" ca="1" si="593"/>
        <v>1.7193945803806365</v>
      </c>
      <c r="AK771" s="3" t="str">
        <f t="shared" si="594"/>
        <v>1.44</v>
      </c>
      <c r="AL771" s="3" t="str">
        <f t="shared" si="595"/>
        <v>-</v>
      </c>
      <c r="AM771" s="3">
        <f t="shared" si="596"/>
        <v>151.77000000000001</v>
      </c>
      <c r="AN771" s="3">
        <f t="shared" ca="1" si="597"/>
        <v>67.963192184293717</v>
      </c>
      <c r="AO771" s="3">
        <f t="shared" ca="1" si="598"/>
        <v>1.6047682750219274</v>
      </c>
      <c r="AQ771" s="3" t="str">
        <f t="shared" si="599"/>
        <v>1.44</v>
      </c>
      <c r="AR771" s="3" t="str">
        <f t="shared" si="600"/>
        <v>-</v>
      </c>
      <c r="AS771" s="3">
        <f t="shared" si="601"/>
        <v>151.77000000000001</v>
      </c>
      <c r="AT771" s="3">
        <f t="shared" ca="1" si="602"/>
        <v>67.963192184293717</v>
      </c>
      <c r="AU771" s="3">
        <f t="shared" ca="1" si="603"/>
        <v>1.3755156643045092</v>
      </c>
      <c r="AW771" s="3" t="str">
        <f t="shared" si="604"/>
        <v>1.44</v>
      </c>
      <c r="AX771" s="3" t="str">
        <f t="shared" si="605"/>
        <v>-</v>
      </c>
      <c r="AY771" s="3">
        <f t="shared" si="606"/>
        <v>151.77000000000001</v>
      </c>
      <c r="AZ771" s="3">
        <f t="shared" ca="1" si="607"/>
        <v>67.963192184293717</v>
      </c>
      <c r="BA771" s="3">
        <f t="shared" ca="1" si="608"/>
        <v>1.146263053587091</v>
      </c>
      <c r="BC771" s="3" t="str">
        <f t="shared" si="609"/>
        <v>1.44</v>
      </c>
      <c r="BD771" s="3" t="str">
        <f t="shared" si="610"/>
        <v>-</v>
      </c>
      <c r="BE771" s="3">
        <f t="shared" si="611"/>
        <v>151.77000000000001</v>
      </c>
      <c r="BF771" s="3">
        <f t="shared" ca="1" si="612"/>
        <v>67.963192184293717</v>
      </c>
      <c r="BG771" s="3">
        <f t="shared" ca="1" si="613"/>
        <v>0.68775783215225461</v>
      </c>
      <c r="BI771" s="3" t="str">
        <f t="shared" si="614"/>
        <v>1.44</v>
      </c>
      <c r="BJ771" s="3" t="str">
        <f t="shared" si="615"/>
        <v>-</v>
      </c>
      <c r="BK771" s="3">
        <f t="shared" si="616"/>
        <v>151.77000000000001</v>
      </c>
      <c r="BL771" s="3">
        <f t="shared" ca="1" si="617"/>
        <v>67.963192184293717</v>
      </c>
      <c r="BM771" s="3">
        <f t="shared" ca="1" si="618"/>
        <v>0.2292526107174182</v>
      </c>
    </row>
    <row r="772" spans="1:65" x14ac:dyDescent="0.3">
      <c r="A772" s="3" t="str">
        <f>'Forward collapse simulation'!B782</f>
        <v>1.44</v>
      </c>
      <c r="B772" s="3" t="str">
        <f>IF('Forward collapse simulation'!C782="","-",'Forward collapse simulation'!C782)</f>
        <v>-</v>
      </c>
      <c r="C772" s="3">
        <f>'Forward collapse simulation'!E782</f>
        <v>150.44999999999999</v>
      </c>
      <c r="D772" s="3">
        <f>'Forward collapse simulation'!AK782</f>
        <v>-22.98</v>
      </c>
      <c r="E772" s="84">
        <f>'Forward collapse simulation'!AL782</f>
        <v>1.101</v>
      </c>
      <c r="G772" s="3" t="str">
        <f t="shared" ref="G772:G835" si="619">A772</f>
        <v>1.44</v>
      </c>
      <c r="H772" s="3" t="str">
        <f t="shared" ref="H772:H835" si="620">B772</f>
        <v>-</v>
      </c>
      <c r="I772" s="3">
        <f t="shared" ref="I772:I835" si="621">C772</f>
        <v>150.44999999999999</v>
      </c>
      <c r="J772" s="3">
        <f t="shared" ref="J772:J835" si="622">D772</f>
        <v>-22.98</v>
      </c>
      <c r="K772" s="3">
        <f t="shared" ref="K772:K835" si="623">IF(B772="-",E772*0.95,E772)</f>
        <v>1.0459499999999999</v>
      </c>
      <c r="M772" s="3" t="str">
        <f t="shared" ref="M772:M835" si="624">G772</f>
        <v>1.44</v>
      </c>
      <c r="N772" s="3" t="str">
        <f t="shared" ref="N772:N835" si="625">H772</f>
        <v>-</v>
      </c>
      <c r="O772" s="3">
        <f t="shared" ref="O772:O835" si="626">I772</f>
        <v>150.44999999999999</v>
      </c>
      <c r="P772" s="3">
        <f t="shared" ref="P772:P835" si="627">J772</f>
        <v>-22.98</v>
      </c>
      <c r="Q772" s="3">
        <f t="shared" ref="Q772:Q835" si="628">IF(H772="-",$E772*0.9,$E772)</f>
        <v>0.9909</v>
      </c>
      <c r="R772" s="85"/>
      <c r="S772" s="3" t="str">
        <f t="shared" ref="S772:S835" si="629">M772</f>
        <v>1.44</v>
      </c>
      <c r="T772" s="3" t="str">
        <f t="shared" ref="T772:T835" si="630">N772</f>
        <v>-</v>
      </c>
      <c r="U772" s="3">
        <f t="shared" ref="U772:U835" si="631">O772</f>
        <v>150.44999999999999</v>
      </c>
      <c r="V772" s="3">
        <f t="shared" ref="V772:V835" si="632">P772</f>
        <v>-22.98</v>
      </c>
      <c r="W772" s="3">
        <f t="shared" ref="W772:W835" si="633">IF(N772="-",$E772*0.85,$E772)</f>
        <v>0.93584999999999996</v>
      </c>
      <c r="X772" s="85"/>
      <c r="Y772" s="3" t="str">
        <f t="shared" ref="Y772:Y835" si="634">S772</f>
        <v>1.44</v>
      </c>
      <c r="Z772" s="3" t="str">
        <f t="shared" ref="Z772:Z835" si="635">T772</f>
        <v>-</v>
      </c>
      <c r="AA772" s="3">
        <f t="shared" ref="AA772:AA835" si="636">U772</f>
        <v>150.44999999999999</v>
      </c>
      <c r="AB772" s="3">
        <f t="shared" ref="AB772:AB835" si="637">V772</f>
        <v>-22.98</v>
      </c>
      <c r="AC772" s="3">
        <f t="shared" ref="AC772:AC835" si="638">IF(T772="-",$E772*0.8,$E772)</f>
        <v>0.88080000000000003</v>
      </c>
      <c r="AE772" s="3" t="str">
        <f t="shared" ref="AE772:AE835" si="639">Y772</f>
        <v>1.44</v>
      </c>
      <c r="AF772" s="3" t="str">
        <f t="shared" ref="AF772:AF835" si="640">Z772</f>
        <v>-</v>
      </c>
      <c r="AG772" s="3">
        <f t="shared" ref="AG772:AG835" si="641">AA772</f>
        <v>150.44999999999999</v>
      </c>
      <c r="AH772" s="3">
        <f t="shared" ref="AH772:AH835" si="642">AB772</f>
        <v>-22.98</v>
      </c>
      <c r="AI772" s="3">
        <f t="shared" ref="AI772:AI835" si="643">IF(Z772="-",$E772*0.75,$E772)</f>
        <v>0.82574999999999998</v>
      </c>
      <c r="AK772" s="3" t="str">
        <f t="shared" ref="AK772:AK835" si="644">AE772</f>
        <v>1.44</v>
      </c>
      <c r="AL772" s="3" t="str">
        <f t="shared" ref="AL772:AL835" si="645">AF772</f>
        <v>-</v>
      </c>
      <c r="AM772" s="3">
        <f t="shared" ref="AM772:AM835" si="646">AG772</f>
        <v>150.44999999999999</v>
      </c>
      <c r="AN772" s="3">
        <f t="shared" ref="AN772:AN835" si="647">AH772</f>
        <v>-22.98</v>
      </c>
      <c r="AO772" s="3">
        <f t="shared" ref="AO772:AO835" si="648">IF(AF772="-",$E772*0.7,$E772)</f>
        <v>0.77069999999999994</v>
      </c>
      <c r="AQ772" s="3" t="str">
        <f t="shared" ref="AQ772:AQ835" si="649">AK772</f>
        <v>1.44</v>
      </c>
      <c r="AR772" s="3" t="str">
        <f t="shared" ref="AR772:AR835" si="650">AL772</f>
        <v>-</v>
      </c>
      <c r="AS772" s="3">
        <f t="shared" ref="AS772:AS835" si="651">AM772</f>
        <v>150.44999999999999</v>
      </c>
      <c r="AT772" s="3">
        <f t="shared" ref="AT772:AT835" si="652">AN772</f>
        <v>-22.98</v>
      </c>
      <c r="AU772" s="3">
        <f t="shared" ref="AU772:AU835" si="653">IF(AL772="-",$E772*0.6,$E772)</f>
        <v>0.66059999999999997</v>
      </c>
      <c r="AW772" s="3" t="str">
        <f t="shared" ref="AW772:AW835" si="654">AQ772</f>
        <v>1.44</v>
      </c>
      <c r="AX772" s="3" t="str">
        <f t="shared" ref="AX772:AX835" si="655">AR772</f>
        <v>-</v>
      </c>
      <c r="AY772" s="3">
        <f t="shared" ref="AY772:AY835" si="656">AS772</f>
        <v>150.44999999999999</v>
      </c>
      <c r="AZ772" s="3">
        <f t="shared" ref="AZ772:AZ835" si="657">AT772</f>
        <v>-22.98</v>
      </c>
      <c r="BA772" s="3">
        <f t="shared" ref="BA772:BA835" si="658">IF(AR772="-",$E772*0.5,$E772)</f>
        <v>0.55049999999999999</v>
      </c>
      <c r="BC772" s="3" t="str">
        <f t="shared" ref="BC772:BC835" si="659">AW772</f>
        <v>1.44</v>
      </c>
      <c r="BD772" s="3" t="str">
        <f t="shared" ref="BD772:BD835" si="660">AX772</f>
        <v>-</v>
      </c>
      <c r="BE772" s="3">
        <f t="shared" ref="BE772:BE835" si="661">AY772</f>
        <v>150.44999999999999</v>
      </c>
      <c r="BF772" s="3">
        <f t="shared" ref="BF772:BF835" si="662">AZ772</f>
        <v>-22.98</v>
      </c>
      <c r="BG772" s="3">
        <f t="shared" ref="BG772:BG835" si="663">IF(AX772="-",$E772*0.3,$E772)</f>
        <v>0.33029999999999998</v>
      </c>
      <c r="BI772" s="3" t="str">
        <f t="shared" ref="BI772:BI835" si="664">BC772</f>
        <v>1.44</v>
      </c>
      <c r="BJ772" s="3" t="str">
        <f t="shared" ref="BJ772:BJ835" si="665">BD772</f>
        <v>-</v>
      </c>
      <c r="BK772" s="3">
        <f t="shared" ref="BK772:BK835" si="666">BE772</f>
        <v>150.44999999999999</v>
      </c>
      <c r="BL772" s="3">
        <f t="shared" ref="BL772:BL835" si="667">BF772</f>
        <v>-22.98</v>
      </c>
      <c r="BM772" s="3">
        <f t="shared" ref="BM772:BM835" si="668">IF(BD772="-",$E772*0.1,$E772)</f>
        <v>0.1101</v>
      </c>
    </row>
    <row r="773" spans="1:65" x14ac:dyDescent="0.3">
      <c r="A773" s="3" t="str">
        <f>'Forward collapse simulation'!B783</f>
        <v>1.44</v>
      </c>
      <c r="B773" s="3" t="str">
        <f>IF('Forward collapse simulation'!C783="","-",'Forward collapse simulation'!C783)</f>
        <v>-</v>
      </c>
      <c r="C773" s="3">
        <f>'Forward collapse simulation'!E783</f>
        <v>153.53</v>
      </c>
      <c r="D773" s="3">
        <f>'Forward collapse simulation'!AK783</f>
        <v>-26.55</v>
      </c>
      <c r="E773" s="84">
        <f>'Forward collapse simulation'!AL783</f>
        <v>1.2210000000000003</v>
      </c>
      <c r="G773" s="3" t="str">
        <f t="shared" si="619"/>
        <v>1.44</v>
      </c>
      <c r="H773" s="3" t="str">
        <f t="shared" si="620"/>
        <v>-</v>
      </c>
      <c r="I773" s="3">
        <f t="shared" si="621"/>
        <v>153.53</v>
      </c>
      <c r="J773" s="3">
        <f t="shared" si="622"/>
        <v>-26.55</v>
      </c>
      <c r="K773" s="3">
        <f t="shared" si="623"/>
        <v>1.1599500000000003</v>
      </c>
      <c r="M773" s="3" t="str">
        <f t="shared" si="624"/>
        <v>1.44</v>
      </c>
      <c r="N773" s="3" t="str">
        <f t="shared" si="625"/>
        <v>-</v>
      </c>
      <c r="O773" s="3">
        <f t="shared" si="626"/>
        <v>153.53</v>
      </c>
      <c r="P773" s="3">
        <f t="shared" si="627"/>
        <v>-26.55</v>
      </c>
      <c r="Q773" s="3">
        <f t="shared" si="628"/>
        <v>1.0989000000000002</v>
      </c>
      <c r="R773" s="85"/>
      <c r="S773" s="3" t="str">
        <f t="shared" si="629"/>
        <v>1.44</v>
      </c>
      <c r="T773" s="3" t="str">
        <f t="shared" si="630"/>
        <v>-</v>
      </c>
      <c r="U773" s="3">
        <f t="shared" si="631"/>
        <v>153.53</v>
      </c>
      <c r="V773" s="3">
        <f t="shared" si="632"/>
        <v>-26.55</v>
      </c>
      <c r="W773" s="3">
        <f t="shared" si="633"/>
        <v>1.0378500000000002</v>
      </c>
      <c r="X773" s="85"/>
      <c r="Y773" s="3" t="str">
        <f t="shared" si="634"/>
        <v>1.44</v>
      </c>
      <c r="Z773" s="3" t="str">
        <f t="shared" si="635"/>
        <v>-</v>
      </c>
      <c r="AA773" s="3">
        <f t="shared" si="636"/>
        <v>153.53</v>
      </c>
      <c r="AB773" s="3">
        <f t="shared" si="637"/>
        <v>-26.55</v>
      </c>
      <c r="AC773" s="3">
        <f t="shared" si="638"/>
        <v>0.97680000000000033</v>
      </c>
      <c r="AE773" s="3" t="str">
        <f t="shared" si="639"/>
        <v>1.44</v>
      </c>
      <c r="AF773" s="3" t="str">
        <f t="shared" si="640"/>
        <v>-</v>
      </c>
      <c r="AG773" s="3">
        <f t="shared" si="641"/>
        <v>153.53</v>
      </c>
      <c r="AH773" s="3">
        <f t="shared" si="642"/>
        <v>-26.55</v>
      </c>
      <c r="AI773" s="3">
        <f t="shared" si="643"/>
        <v>0.91575000000000029</v>
      </c>
      <c r="AK773" s="3" t="str">
        <f t="shared" si="644"/>
        <v>1.44</v>
      </c>
      <c r="AL773" s="3" t="str">
        <f t="shared" si="645"/>
        <v>-</v>
      </c>
      <c r="AM773" s="3">
        <f t="shared" si="646"/>
        <v>153.53</v>
      </c>
      <c r="AN773" s="3">
        <f t="shared" si="647"/>
        <v>-26.55</v>
      </c>
      <c r="AO773" s="3">
        <f t="shared" si="648"/>
        <v>0.85470000000000013</v>
      </c>
      <c r="AQ773" s="3" t="str">
        <f t="shared" si="649"/>
        <v>1.44</v>
      </c>
      <c r="AR773" s="3" t="str">
        <f t="shared" si="650"/>
        <v>-</v>
      </c>
      <c r="AS773" s="3">
        <f t="shared" si="651"/>
        <v>153.53</v>
      </c>
      <c r="AT773" s="3">
        <f t="shared" si="652"/>
        <v>-26.55</v>
      </c>
      <c r="AU773" s="3">
        <f t="shared" si="653"/>
        <v>0.73260000000000014</v>
      </c>
      <c r="AW773" s="3" t="str">
        <f t="shared" si="654"/>
        <v>1.44</v>
      </c>
      <c r="AX773" s="3" t="str">
        <f t="shared" si="655"/>
        <v>-</v>
      </c>
      <c r="AY773" s="3">
        <f t="shared" si="656"/>
        <v>153.53</v>
      </c>
      <c r="AZ773" s="3">
        <f t="shared" si="657"/>
        <v>-26.55</v>
      </c>
      <c r="BA773" s="3">
        <f t="shared" si="658"/>
        <v>0.61050000000000015</v>
      </c>
      <c r="BC773" s="3" t="str">
        <f t="shared" si="659"/>
        <v>1.44</v>
      </c>
      <c r="BD773" s="3" t="str">
        <f t="shared" si="660"/>
        <v>-</v>
      </c>
      <c r="BE773" s="3">
        <f t="shared" si="661"/>
        <v>153.53</v>
      </c>
      <c r="BF773" s="3">
        <f t="shared" si="662"/>
        <v>-26.55</v>
      </c>
      <c r="BG773" s="3">
        <f t="shared" si="663"/>
        <v>0.36630000000000007</v>
      </c>
      <c r="BI773" s="3" t="str">
        <f t="shared" si="664"/>
        <v>1.44</v>
      </c>
      <c r="BJ773" s="3" t="str">
        <f t="shared" si="665"/>
        <v>-</v>
      </c>
      <c r="BK773" s="3">
        <f t="shared" si="666"/>
        <v>153.53</v>
      </c>
      <c r="BL773" s="3">
        <f t="shared" si="667"/>
        <v>-26.55</v>
      </c>
      <c r="BM773" s="3">
        <f t="shared" si="668"/>
        <v>0.12210000000000004</v>
      </c>
    </row>
    <row r="774" spans="1:65" x14ac:dyDescent="0.3">
      <c r="A774" s="3" t="str">
        <f>'Forward collapse simulation'!B784</f>
        <v>1.44</v>
      </c>
      <c r="B774" s="3" t="str">
        <f>IF('Forward collapse simulation'!C784="","-",'Forward collapse simulation'!C784)</f>
        <v>-</v>
      </c>
      <c r="C774" s="3">
        <f>'Forward collapse simulation'!E784</f>
        <v>156.32</v>
      </c>
      <c r="D774" s="3">
        <f>'Forward collapse simulation'!AK784</f>
        <v>-36.880000000000003</v>
      </c>
      <c r="E774" s="84">
        <f>'Forward collapse simulation'!AL784</f>
        <v>0.92100000000000004</v>
      </c>
      <c r="G774" s="3" t="str">
        <f t="shared" si="619"/>
        <v>1.44</v>
      </c>
      <c r="H774" s="3" t="str">
        <f t="shared" si="620"/>
        <v>-</v>
      </c>
      <c r="I774" s="3">
        <f t="shared" si="621"/>
        <v>156.32</v>
      </c>
      <c r="J774" s="3">
        <f t="shared" si="622"/>
        <v>-36.880000000000003</v>
      </c>
      <c r="K774" s="3">
        <f t="shared" si="623"/>
        <v>0.87495000000000001</v>
      </c>
      <c r="M774" s="3" t="str">
        <f t="shared" si="624"/>
        <v>1.44</v>
      </c>
      <c r="N774" s="3" t="str">
        <f t="shared" si="625"/>
        <v>-</v>
      </c>
      <c r="O774" s="3">
        <f t="shared" si="626"/>
        <v>156.32</v>
      </c>
      <c r="P774" s="3">
        <f t="shared" si="627"/>
        <v>-36.880000000000003</v>
      </c>
      <c r="Q774" s="3">
        <f t="shared" si="628"/>
        <v>0.82890000000000008</v>
      </c>
      <c r="R774" s="85"/>
      <c r="S774" s="3" t="str">
        <f t="shared" si="629"/>
        <v>1.44</v>
      </c>
      <c r="T774" s="3" t="str">
        <f t="shared" si="630"/>
        <v>-</v>
      </c>
      <c r="U774" s="3">
        <f t="shared" si="631"/>
        <v>156.32</v>
      </c>
      <c r="V774" s="3">
        <f t="shared" si="632"/>
        <v>-36.880000000000003</v>
      </c>
      <c r="W774" s="3">
        <f t="shared" si="633"/>
        <v>0.78285000000000005</v>
      </c>
      <c r="X774" s="85"/>
      <c r="Y774" s="3" t="str">
        <f t="shared" si="634"/>
        <v>1.44</v>
      </c>
      <c r="Z774" s="3" t="str">
        <f t="shared" si="635"/>
        <v>-</v>
      </c>
      <c r="AA774" s="3">
        <f t="shared" si="636"/>
        <v>156.32</v>
      </c>
      <c r="AB774" s="3">
        <f t="shared" si="637"/>
        <v>-36.880000000000003</v>
      </c>
      <c r="AC774" s="3">
        <f t="shared" si="638"/>
        <v>0.73680000000000012</v>
      </c>
      <c r="AE774" s="3" t="str">
        <f t="shared" si="639"/>
        <v>1.44</v>
      </c>
      <c r="AF774" s="3" t="str">
        <f t="shared" si="640"/>
        <v>-</v>
      </c>
      <c r="AG774" s="3">
        <f t="shared" si="641"/>
        <v>156.32</v>
      </c>
      <c r="AH774" s="3">
        <f t="shared" si="642"/>
        <v>-36.880000000000003</v>
      </c>
      <c r="AI774" s="3">
        <f t="shared" si="643"/>
        <v>0.69074999999999998</v>
      </c>
      <c r="AK774" s="3" t="str">
        <f t="shared" si="644"/>
        <v>1.44</v>
      </c>
      <c r="AL774" s="3" t="str">
        <f t="shared" si="645"/>
        <v>-</v>
      </c>
      <c r="AM774" s="3">
        <f t="shared" si="646"/>
        <v>156.32</v>
      </c>
      <c r="AN774" s="3">
        <f t="shared" si="647"/>
        <v>-36.880000000000003</v>
      </c>
      <c r="AO774" s="3">
        <f t="shared" si="648"/>
        <v>0.64469999999999994</v>
      </c>
      <c r="AQ774" s="3" t="str">
        <f t="shared" si="649"/>
        <v>1.44</v>
      </c>
      <c r="AR774" s="3" t="str">
        <f t="shared" si="650"/>
        <v>-</v>
      </c>
      <c r="AS774" s="3">
        <f t="shared" si="651"/>
        <v>156.32</v>
      </c>
      <c r="AT774" s="3">
        <f t="shared" si="652"/>
        <v>-36.880000000000003</v>
      </c>
      <c r="AU774" s="3">
        <f t="shared" si="653"/>
        <v>0.55259999999999998</v>
      </c>
      <c r="AW774" s="3" t="str">
        <f t="shared" si="654"/>
        <v>1.44</v>
      </c>
      <c r="AX774" s="3" t="str">
        <f t="shared" si="655"/>
        <v>-</v>
      </c>
      <c r="AY774" s="3">
        <f t="shared" si="656"/>
        <v>156.32</v>
      </c>
      <c r="AZ774" s="3">
        <f t="shared" si="657"/>
        <v>-36.880000000000003</v>
      </c>
      <c r="BA774" s="3">
        <f t="shared" si="658"/>
        <v>0.46050000000000002</v>
      </c>
      <c r="BC774" s="3" t="str">
        <f t="shared" si="659"/>
        <v>1.44</v>
      </c>
      <c r="BD774" s="3" t="str">
        <f t="shared" si="660"/>
        <v>-</v>
      </c>
      <c r="BE774" s="3">
        <f t="shared" si="661"/>
        <v>156.32</v>
      </c>
      <c r="BF774" s="3">
        <f t="shared" si="662"/>
        <v>-36.880000000000003</v>
      </c>
      <c r="BG774" s="3">
        <f t="shared" si="663"/>
        <v>0.27629999999999999</v>
      </c>
      <c r="BI774" s="3" t="str">
        <f t="shared" si="664"/>
        <v>1.44</v>
      </c>
      <c r="BJ774" s="3" t="str">
        <f t="shared" si="665"/>
        <v>-</v>
      </c>
      <c r="BK774" s="3">
        <f t="shared" si="666"/>
        <v>156.32</v>
      </c>
      <c r="BL774" s="3">
        <f t="shared" si="667"/>
        <v>-36.880000000000003</v>
      </c>
      <c r="BM774" s="3">
        <f t="shared" si="668"/>
        <v>9.2100000000000015E-2</v>
      </c>
    </row>
    <row r="775" spans="1:65" x14ac:dyDescent="0.3">
      <c r="A775" s="3" t="str">
        <f>'Forward collapse simulation'!B785</f>
        <v>1.44</v>
      </c>
      <c r="B775" s="3" t="str">
        <f>IF('Forward collapse simulation'!C785="","-",'Forward collapse simulation'!C785)</f>
        <v>-</v>
      </c>
      <c r="C775" s="3">
        <f>'Forward collapse simulation'!E785</f>
        <v>163</v>
      </c>
      <c r="D775" s="3">
        <f>'Forward collapse simulation'!AK785</f>
        <v>-61.7</v>
      </c>
      <c r="E775" s="84">
        <f>'Forward collapse simulation'!AL785</f>
        <v>0.53400000000000003</v>
      </c>
      <c r="G775" s="3" t="str">
        <f t="shared" si="619"/>
        <v>1.44</v>
      </c>
      <c r="H775" s="3" t="str">
        <f t="shared" si="620"/>
        <v>-</v>
      </c>
      <c r="I775" s="3">
        <f t="shared" si="621"/>
        <v>163</v>
      </c>
      <c r="J775" s="3">
        <f t="shared" si="622"/>
        <v>-61.7</v>
      </c>
      <c r="K775" s="3">
        <f t="shared" si="623"/>
        <v>0.50729999999999997</v>
      </c>
      <c r="M775" s="3" t="str">
        <f t="shared" si="624"/>
        <v>1.44</v>
      </c>
      <c r="N775" s="3" t="str">
        <f t="shared" si="625"/>
        <v>-</v>
      </c>
      <c r="O775" s="3">
        <f t="shared" si="626"/>
        <v>163</v>
      </c>
      <c r="P775" s="3">
        <f t="shared" si="627"/>
        <v>-61.7</v>
      </c>
      <c r="Q775" s="3">
        <f t="shared" si="628"/>
        <v>0.48060000000000003</v>
      </c>
      <c r="R775" s="85"/>
      <c r="S775" s="3" t="str">
        <f t="shared" si="629"/>
        <v>1.44</v>
      </c>
      <c r="T775" s="3" t="str">
        <f t="shared" si="630"/>
        <v>-</v>
      </c>
      <c r="U775" s="3">
        <f t="shared" si="631"/>
        <v>163</v>
      </c>
      <c r="V775" s="3">
        <f t="shared" si="632"/>
        <v>-61.7</v>
      </c>
      <c r="W775" s="3">
        <f t="shared" si="633"/>
        <v>0.45390000000000003</v>
      </c>
      <c r="X775" s="85"/>
      <c r="Y775" s="3" t="str">
        <f t="shared" si="634"/>
        <v>1.44</v>
      </c>
      <c r="Z775" s="3" t="str">
        <f t="shared" si="635"/>
        <v>-</v>
      </c>
      <c r="AA775" s="3">
        <f t="shared" si="636"/>
        <v>163</v>
      </c>
      <c r="AB775" s="3">
        <f t="shared" si="637"/>
        <v>-61.7</v>
      </c>
      <c r="AC775" s="3">
        <f t="shared" si="638"/>
        <v>0.42720000000000002</v>
      </c>
      <c r="AE775" s="3" t="str">
        <f t="shared" si="639"/>
        <v>1.44</v>
      </c>
      <c r="AF775" s="3" t="str">
        <f t="shared" si="640"/>
        <v>-</v>
      </c>
      <c r="AG775" s="3">
        <f t="shared" si="641"/>
        <v>163</v>
      </c>
      <c r="AH775" s="3">
        <f t="shared" si="642"/>
        <v>-61.7</v>
      </c>
      <c r="AI775" s="3">
        <f t="shared" si="643"/>
        <v>0.40050000000000002</v>
      </c>
      <c r="AK775" s="3" t="str">
        <f t="shared" si="644"/>
        <v>1.44</v>
      </c>
      <c r="AL775" s="3" t="str">
        <f t="shared" si="645"/>
        <v>-</v>
      </c>
      <c r="AM775" s="3">
        <f t="shared" si="646"/>
        <v>163</v>
      </c>
      <c r="AN775" s="3">
        <f t="shared" si="647"/>
        <v>-61.7</v>
      </c>
      <c r="AO775" s="3">
        <f t="shared" si="648"/>
        <v>0.37380000000000002</v>
      </c>
      <c r="AQ775" s="3" t="str">
        <f t="shared" si="649"/>
        <v>1.44</v>
      </c>
      <c r="AR775" s="3" t="str">
        <f t="shared" si="650"/>
        <v>-</v>
      </c>
      <c r="AS775" s="3">
        <f t="shared" si="651"/>
        <v>163</v>
      </c>
      <c r="AT775" s="3">
        <f t="shared" si="652"/>
        <v>-61.7</v>
      </c>
      <c r="AU775" s="3">
        <f t="shared" si="653"/>
        <v>0.32040000000000002</v>
      </c>
      <c r="AW775" s="3" t="str">
        <f t="shared" si="654"/>
        <v>1.44</v>
      </c>
      <c r="AX775" s="3" t="str">
        <f t="shared" si="655"/>
        <v>-</v>
      </c>
      <c r="AY775" s="3">
        <f t="shared" si="656"/>
        <v>163</v>
      </c>
      <c r="AZ775" s="3">
        <f t="shared" si="657"/>
        <v>-61.7</v>
      </c>
      <c r="BA775" s="3">
        <f t="shared" si="658"/>
        <v>0.26700000000000002</v>
      </c>
      <c r="BC775" s="3" t="str">
        <f t="shared" si="659"/>
        <v>1.44</v>
      </c>
      <c r="BD775" s="3" t="str">
        <f t="shared" si="660"/>
        <v>-</v>
      </c>
      <c r="BE775" s="3">
        <f t="shared" si="661"/>
        <v>163</v>
      </c>
      <c r="BF775" s="3">
        <f t="shared" si="662"/>
        <v>-61.7</v>
      </c>
      <c r="BG775" s="3">
        <f t="shared" si="663"/>
        <v>0.16020000000000001</v>
      </c>
      <c r="BI775" s="3" t="str">
        <f t="shared" si="664"/>
        <v>1.44</v>
      </c>
      <c r="BJ775" s="3" t="str">
        <f t="shared" si="665"/>
        <v>-</v>
      </c>
      <c r="BK775" s="3">
        <f t="shared" si="666"/>
        <v>163</v>
      </c>
      <c r="BL775" s="3">
        <f t="shared" si="667"/>
        <v>-61.7</v>
      </c>
      <c r="BM775" s="3">
        <f t="shared" si="668"/>
        <v>5.3400000000000003E-2</v>
      </c>
    </row>
    <row r="776" spans="1:65" x14ac:dyDescent="0.3">
      <c r="A776" s="3" t="str">
        <f>'Forward collapse simulation'!B786</f>
        <v>1.44</v>
      </c>
      <c r="B776" s="3" t="str">
        <f>IF('Forward collapse simulation'!C786="","-",'Forward collapse simulation'!C786)</f>
        <v>1.45</v>
      </c>
      <c r="C776" s="3">
        <f>'Forward collapse simulation'!E786</f>
        <v>69.44</v>
      </c>
      <c r="D776" s="3">
        <f>'Forward collapse simulation'!AK786</f>
        <v>1.54</v>
      </c>
      <c r="E776" s="84">
        <f>'Forward collapse simulation'!AL786</f>
        <v>5.819</v>
      </c>
      <c r="G776" s="3" t="str">
        <f t="shared" si="619"/>
        <v>1.44</v>
      </c>
      <c r="H776" s="3" t="str">
        <f t="shared" si="620"/>
        <v>1.45</v>
      </c>
      <c r="I776" s="3">
        <f t="shared" si="621"/>
        <v>69.44</v>
      </c>
      <c r="J776" s="3">
        <f t="shared" si="622"/>
        <v>1.54</v>
      </c>
      <c r="K776" s="3">
        <f t="shared" si="623"/>
        <v>5.819</v>
      </c>
      <c r="M776" s="3" t="str">
        <f t="shared" si="624"/>
        <v>1.44</v>
      </c>
      <c r="N776" s="3" t="str">
        <f t="shared" si="625"/>
        <v>1.45</v>
      </c>
      <c r="O776" s="3">
        <f t="shared" si="626"/>
        <v>69.44</v>
      </c>
      <c r="P776" s="3">
        <f t="shared" si="627"/>
        <v>1.54</v>
      </c>
      <c r="Q776" s="3">
        <f t="shared" si="628"/>
        <v>5.819</v>
      </c>
      <c r="R776" s="85"/>
      <c r="S776" s="3" t="str">
        <f t="shared" si="629"/>
        <v>1.44</v>
      </c>
      <c r="T776" s="3" t="str">
        <f t="shared" si="630"/>
        <v>1.45</v>
      </c>
      <c r="U776" s="3">
        <f t="shared" si="631"/>
        <v>69.44</v>
      </c>
      <c r="V776" s="3">
        <f t="shared" si="632"/>
        <v>1.54</v>
      </c>
      <c r="W776" s="3">
        <f t="shared" si="633"/>
        <v>5.819</v>
      </c>
      <c r="X776" s="85"/>
      <c r="Y776" s="3" t="str">
        <f t="shared" si="634"/>
        <v>1.44</v>
      </c>
      <c r="Z776" s="3" t="str">
        <f t="shared" si="635"/>
        <v>1.45</v>
      </c>
      <c r="AA776" s="3">
        <f t="shared" si="636"/>
        <v>69.44</v>
      </c>
      <c r="AB776" s="3">
        <f t="shared" si="637"/>
        <v>1.54</v>
      </c>
      <c r="AC776" s="3">
        <f t="shared" si="638"/>
        <v>5.819</v>
      </c>
      <c r="AE776" s="3" t="str">
        <f t="shared" si="639"/>
        <v>1.44</v>
      </c>
      <c r="AF776" s="3" t="str">
        <f t="shared" si="640"/>
        <v>1.45</v>
      </c>
      <c r="AG776" s="3">
        <f t="shared" si="641"/>
        <v>69.44</v>
      </c>
      <c r="AH776" s="3">
        <f t="shared" si="642"/>
        <v>1.54</v>
      </c>
      <c r="AI776" s="3">
        <f t="shared" si="643"/>
        <v>5.819</v>
      </c>
      <c r="AK776" s="3" t="str">
        <f t="shared" si="644"/>
        <v>1.44</v>
      </c>
      <c r="AL776" s="3" t="str">
        <f t="shared" si="645"/>
        <v>1.45</v>
      </c>
      <c r="AM776" s="3">
        <f t="shared" si="646"/>
        <v>69.44</v>
      </c>
      <c r="AN776" s="3">
        <f t="shared" si="647"/>
        <v>1.54</v>
      </c>
      <c r="AO776" s="3">
        <f t="shared" si="648"/>
        <v>5.819</v>
      </c>
      <c r="AQ776" s="3" t="str">
        <f t="shared" si="649"/>
        <v>1.44</v>
      </c>
      <c r="AR776" s="3" t="str">
        <f t="shared" si="650"/>
        <v>1.45</v>
      </c>
      <c r="AS776" s="3">
        <f t="shared" si="651"/>
        <v>69.44</v>
      </c>
      <c r="AT776" s="3">
        <f t="shared" si="652"/>
        <v>1.54</v>
      </c>
      <c r="AU776" s="3">
        <f t="shared" si="653"/>
        <v>5.819</v>
      </c>
      <c r="AW776" s="3" t="str">
        <f t="shared" si="654"/>
        <v>1.44</v>
      </c>
      <c r="AX776" s="3" t="str">
        <f t="shared" si="655"/>
        <v>1.45</v>
      </c>
      <c r="AY776" s="3">
        <f t="shared" si="656"/>
        <v>69.44</v>
      </c>
      <c r="AZ776" s="3">
        <f t="shared" si="657"/>
        <v>1.54</v>
      </c>
      <c r="BA776" s="3">
        <f t="shared" si="658"/>
        <v>5.819</v>
      </c>
      <c r="BC776" s="3" t="str">
        <f t="shared" si="659"/>
        <v>1.44</v>
      </c>
      <c r="BD776" s="3" t="str">
        <f t="shared" si="660"/>
        <v>1.45</v>
      </c>
      <c r="BE776" s="3">
        <f t="shared" si="661"/>
        <v>69.44</v>
      </c>
      <c r="BF776" s="3">
        <f t="shared" si="662"/>
        <v>1.54</v>
      </c>
      <c r="BG776" s="3">
        <f t="shared" si="663"/>
        <v>5.819</v>
      </c>
      <c r="BI776" s="3" t="str">
        <f t="shared" si="664"/>
        <v>1.44</v>
      </c>
      <c r="BJ776" s="3" t="str">
        <f t="shared" si="665"/>
        <v>1.45</v>
      </c>
      <c r="BK776" s="3">
        <f t="shared" si="666"/>
        <v>69.44</v>
      </c>
      <c r="BL776" s="3">
        <f t="shared" si="667"/>
        <v>1.54</v>
      </c>
      <c r="BM776" s="3">
        <f t="shared" si="668"/>
        <v>5.819</v>
      </c>
    </row>
    <row r="777" spans="1:65" x14ac:dyDescent="0.3">
      <c r="A777" s="3" t="str">
        <f>'Forward collapse simulation'!B787</f>
        <v>1.45</v>
      </c>
      <c r="B777" s="3" t="str">
        <f>IF('Forward collapse simulation'!C787="","-",'Forward collapse simulation'!C787)</f>
        <v>-</v>
      </c>
      <c r="C777" s="3">
        <f>'Forward collapse simulation'!E787</f>
        <v>120.89</v>
      </c>
      <c r="D777" s="3">
        <f>'Forward collapse simulation'!AK787</f>
        <v>-78.28</v>
      </c>
      <c r="E777" s="84">
        <f>'Forward collapse simulation'!AL787</f>
        <v>0.64200000000000002</v>
      </c>
      <c r="G777" s="3" t="str">
        <f t="shared" si="619"/>
        <v>1.45</v>
      </c>
      <c r="H777" s="3" t="str">
        <f t="shared" si="620"/>
        <v>-</v>
      </c>
      <c r="I777" s="3">
        <f t="shared" si="621"/>
        <v>120.89</v>
      </c>
      <c r="J777" s="3">
        <f t="shared" si="622"/>
        <v>-78.28</v>
      </c>
      <c r="K777" s="3">
        <f t="shared" si="623"/>
        <v>0.6099</v>
      </c>
      <c r="M777" s="3" t="str">
        <f t="shared" si="624"/>
        <v>1.45</v>
      </c>
      <c r="N777" s="3" t="str">
        <f t="shared" si="625"/>
        <v>-</v>
      </c>
      <c r="O777" s="3">
        <f t="shared" si="626"/>
        <v>120.89</v>
      </c>
      <c r="P777" s="3">
        <f t="shared" si="627"/>
        <v>-78.28</v>
      </c>
      <c r="Q777" s="3">
        <f t="shared" si="628"/>
        <v>0.57779999999999998</v>
      </c>
      <c r="R777" s="85"/>
      <c r="S777" s="3" t="str">
        <f t="shared" si="629"/>
        <v>1.45</v>
      </c>
      <c r="T777" s="3" t="str">
        <f t="shared" si="630"/>
        <v>-</v>
      </c>
      <c r="U777" s="3">
        <f t="shared" si="631"/>
        <v>120.89</v>
      </c>
      <c r="V777" s="3">
        <f t="shared" si="632"/>
        <v>-78.28</v>
      </c>
      <c r="W777" s="3">
        <f t="shared" si="633"/>
        <v>0.54569999999999996</v>
      </c>
      <c r="X777" s="85"/>
      <c r="Y777" s="3" t="str">
        <f t="shared" si="634"/>
        <v>1.45</v>
      </c>
      <c r="Z777" s="3" t="str">
        <f t="shared" si="635"/>
        <v>-</v>
      </c>
      <c r="AA777" s="3">
        <f t="shared" si="636"/>
        <v>120.89</v>
      </c>
      <c r="AB777" s="3">
        <f t="shared" si="637"/>
        <v>-78.28</v>
      </c>
      <c r="AC777" s="3">
        <f t="shared" si="638"/>
        <v>0.51360000000000006</v>
      </c>
      <c r="AE777" s="3" t="str">
        <f t="shared" si="639"/>
        <v>1.45</v>
      </c>
      <c r="AF777" s="3" t="str">
        <f t="shared" si="640"/>
        <v>-</v>
      </c>
      <c r="AG777" s="3">
        <f t="shared" si="641"/>
        <v>120.89</v>
      </c>
      <c r="AH777" s="3">
        <f t="shared" si="642"/>
        <v>-78.28</v>
      </c>
      <c r="AI777" s="3">
        <f t="shared" si="643"/>
        <v>0.48150000000000004</v>
      </c>
      <c r="AK777" s="3" t="str">
        <f t="shared" si="644"/>
        <v>1.45</v>
      </c>
      <c r="AL777" s="3" t="str">
        <f t="shared" si="645"/>
        <v>-</v>
      </c>
      <c r="AM777" s="3">
        <f t="shared" si="646"/>
        <v>120.89</v>
      </c>
      <c r="AN777" s="3">
        <f t="shared" si="647"/>
        <v>-78.28</v>
      </c>
      <c r="AO777" s="3">
        <f t="shared" si="648"/>
        <v>0.44939999999999997</v>
      </c>
      <c r="AQ777" s="3" t="str">
        <f t="shared" si="649"/>
        <v>1.45</v>
      </c>
      <c r="AR777" s="3" t="str">
        <f t="shared" si="650"/>
        <v>-</v>
      </c>
      <c r="AS777" s="3">
        <f t="shared" si="651"/>
        <v>120.89</v>
      </c>
      <c r="AT777" s="3">
        <f t="shared" si="652"/>
        <v>-78.28</v>
      </c>
      <c r="AU777" s="3">
        <f t="shared" si="653"/>
        <v>0.38519999999999999</v>
      </c>
      <c r="AW777" s="3" t="str">
        <f t="shared" si="654"/>
        <v>1.45</v>
      </c>
      <c r="AX777" s="3" t="str">
        <f t="shared" si="655"/>
        <v>-</v>
      </c>
      <c r="AY777" s="3">
        <f t="shared" si="656"/>
        <v>120.89</v>
      </c>
      <c r="AZ777" s="3">
        <f t="shared" si="657"/>
        <v>-78.28</v>
      </c>
      <c r="BA777" s="3">
        <f t="shared" si="658"/>
        <v>0.32100000000000001</v>
      </c>
      <c r="BC777" s="3" t="str">
        <f t="shared" si="659"/>
        <v>1.45</v>
      </c>
      <c r="BD777" s="3" t="str">
        <f t="shared" si="660"/>
        <v>-</v>
      </c>
      <c r="BE777" s="3">
        <f t="shared" si="661"/>
        <v>120.89</v>
      </c>
      <c r="BF777" s="3">
        <f t="shared" si="662"/>
        <v>-78.28</v>
      </c>
      <c r="BG777" s="3">
        <f t="shared" si="663"/>
        <v>0.19259999999999999</v>
      </c>
      <c r="BI777" s="3" t="str">
        <f t="shared" si="664"/>
        <v>1.45</v>
      </c>
      <c r="BJ777" s="3" t="str">
        <f t="shared" si="665"/>
        <v>-</v>
      </c>
      <c r="BK777" s="3">
        <f t="shared" si="666"/>
        <v>120.89</v>
      </c>
      <c r="BL777" s="3">
        <f t="shared" si="667"/>
        <v>-78.28</v>
      </c>
      <c r="BM777" s="3">
        <f t="shared" si="668"/>
        <v>6.4200000000000007E-2</v>
      </c>
    </row>
    <row r="778" spans="1:65" x14ac:dyDescent="0.3">
      <c r="A778" s="3" t="str">
        <f>'Forward collapse simulation'!B788</f>
        <v>1.45</v>
      </c>
      <c r="B778" s="3" t="str">
        <f>IF('Forward collapse simulation'!C788="","-",'Forward collapse simulation'!C788)</f>
        <v>-</v>
      </c>
      <c r="C778" s="3">
        <f>'Forward collapse simulation'!E788</f>
        <v>152.06</v>
      </c>
      <c r="D778" s="3">
        <f>'Forward collapse simulation'!AK788</f>
        <v>-28.56</v>
      </c>
      <c r="E778" s="84">
        <f>'Forward collapse simulation'!AL788</f>
        <v>1.742</v>
      </c>
      <c r="G778" s="3" t="str">
        <f t="shared" si="619"/>
        <v>1.45</v>
      </c>
      <c r="H778" s="3" t="str">
        <f t="shared" si="620"/>
        <v>-</v>
      </c>
      <c r="I778" s="3">
        <f t="shared" si="621"/>
        <v>152.06</v>
      </c>
      <c r="J778" s="3">
        <f t="shared" si="622"/>
        <v>-28.56</v>
      </c>
      <c r="K778" s="3">
        <f t="shared" si="623"/>
        <v>1.6548999999999998</v>
      </c>
      <c r="M778" s="3" t="str">
        <f t="shared" si="624"/>
        <v>1.45</v>
      </c>
      <c r="N778" s="3" t="str">
        <f t="shared" si="625"/>
        <v>-</v>
      </c>
      <c r="O778" s="3">
        <f t="shared" si="626"/>
        <v>152.06</v>
      </c>
      <c r="P778" s="3">
        <f t="shared" si="627"/>
        <v>-28.56</v>
      </c>
      <c r="Q778" s="3">
        <f t="shared" si="628"/>
        <v>1.5678000000000001</v>
      </c>
      <c r="R778" s="85"/>
      <c r="S778" s="3" t="str">
        <f t="shared" si="629"/>
        <v>1.45</v>
      </c>
      <c r="T778" s="3" t="str">
        <f t="shared" si="630"/>
        <v>-</v>
      </c>
      <c r="U778" s="3">
        <f t="shared" si="631"/>
        <v>152.06</v>
      </c>
      <c r="V778" s="3">
        <f t="shared" si="632"/>
        <v>-28.56</v>
      </c>
      <c r="W778" s="3">
        <f t="shared" si="633"/>
        <v>1.4806999999999999</v>
      </c>
      <c r="X778" s="85"/>
      <c r="Y778" s="3" t="str">
        <f t="shared" si="634"/>
        <v>1.45</v>
      </c>
      <c r="Z778" s="3" t="str">
        <f t="shared" si="635"/>
        <v>-</v>
      </c>
      <c r="AA778" s="3">
        <f t="shared" si="636"/>
        <v>152.06</v>
      </c>
      <c r="AB778" s="3">
        <f t="shared" si="637"/>
        <v>-28.56</v>
      </c>
      <c r="AC778" s="3">
        <f t="shared" si="638"/>
        <v>1.3936000000000002</v>
      </c>
      <c r="AE778" s="3" t="str">
        <f t="shared" si="639"/>
        <v>1.45</v>
      </c>
      <c r="AF778" s="3" t="str">
        <f t="shared" si="640"/>
        <v>-</v>
      </c>
      <c r="AG778" s="3">
        <f t="shared" si="641"/>
        <v>152.06</v>
      </c>
      <c r="AH778" s="3">
        <f t="shared" si="642"/>
        <v>-28.56</v>
      </c>
      <c r="AI778" s="3">
        <f t="shared" si="643"/>
        <v>1.3065</v>
      </c>
      <c r="AK778" s="3" t="str">
        <f t="shared" si="644"/>
        <v>1.45</v>
      </c>
      <c r="AL778" s="3" t="str">
        <f t="shared" si="645"/>
        <v>-</v>
      </c>
      <c r="AM778" s="3">
        <f t="shared" si="646"/>
        <v>152.06</v>
      </c>
      <c r="AN778" s="3">
        <f t="shared" si="647"/>
        <v>-28.56</v>
      </c>
      <c r="AO778" s="3">
        <f t="shared" si="648"/>
        <v>1.2193999999999998</v>
      </c>
      <c r="AQ778" s="3" t="str">
        <f t="shared" si="649"/>
        <v>1.45</v>
      </c>
      <c r="AR778" s="3" t="str">
        <f t="shared" si="650"/>
        <v>-</v>
      </c>
      <c r="AS778" s="3">
        <f t="shared" si="651"/>
        <v>152.06</v>
      </c>
      <c r="AT778" s="3">
        <f t="shared" si="652"/>
        <v>-28.56</v>
      </c>
      <c r="AU778" s="3">
        <f t="shared" si="653"/>
        <v>1.0451999999999999</v>
      </c>
      <c r="AW778" s="3" t="str">
        <f t="shared" si="654"/>
        <v>1.45</v>
      </c>
      <c r="AX778" s="3" t="str">
        <f t="shared" si="655"/>
        <v>-</v>
      </c>
      <c r="AY778" s="3">
        <f t="shared" si="656"/>
        <v>152.06</v>
      </c>
      <c r="AZ778" s="3">
        <f t="shared" si="657"/>
        <v>-28.56</v>
      </c>
      <c r="BA778" s="3">
        <f t="shared" si="658"/>
        <v>0.871</v>
      </c>
      <c r="BC778" s="3" t="str">
        <f t="shared" si="659"/>
        <v>1.45</v>
      </c>
      <c r="BD778" s="3" t="str">
        <f t="shared" si="660"/>
        <v>-</v>
      </c>
      <c r="BE778" s="3">
        <f t="shared" si="661"/>
        <v>152.06</v>
      </c>
      <c r="BF778" s="3">
        <f t="shared" si="662"/>
        <v>-28.56</v>
      </c>
      <c r="BG778" s="3">
        <f t="shared" si="663"/>
        <v>0.52259999999999995</v>
      </c>
      <c r="BI778" s="3" t="str">
        <f t="shared" si="664"/>
        <v>1.45</v>
      </c>
      <c r="BJ778" s="3" t="str">
        <f t="shared" si="665"/>
        <v>-</v>
      </c>
      <c r="BK778" s="3">
        <f t="shared" si="666"/>
        <v>152.06</v>
      </c>
      <c r="BL778" s="3">
        <f t="shared" si="667"/>
        <v>-28.56</v>
      </c>
      <c r="BM778" s="3">
        <f t="shared" si="668"/>
        <v>0.17420000000000002</v>
      </c>
    </row>
    <row r="779" spans="1:65" x14ac:dyDescent="0.3">
      <c r="A779" s="3" t="str">
        <f>'Forward collapse simulation'!B789</f>
        <v>1.45</v>
      </c>
      <c r="B779" s="3" t="str">
        <f>IF('Forward collapse simulation'!C789="","-",'Forward collapse simulation'!C789)</f>
        <v>-</v>
      </c>
      <c r="C779" s="3">
        <f>'Forward collapse simulation'!E789</f>
        <v>151.53</v>
      </c>
      <c r="D779" s="3">
        <f>'Forward collapse simulation'!AK789</f>
        <v>-19.41</v>
      </c>
      <c r="E779" s="84">
        <f>'Forward collapse simulation'!AL789</f>
        <v>3.0070000000000001</v>
      </c>
      <c r="G779" s="3" t="str">
        <f t="shared" si="619"/>
        <v>1.45</v>
      </c>
      <c r="H779" s="3" t="str">
        <f t="shared" si="620"/>
        <v>-</v>
      </c>
      <c r="I779" s="3">
        <f t="shared" si="621"/>
        <v>151.53</v>
      </c>
      <c r="J779" s="3">
        <f t="shared" si="622"/>
        <v>-19.41</v>
      </c>
      <c r="K779" s="3">
        <f t="shared" si="623"/>
        <v>2.8566500000000001</v>
      </c>
      <c r="M779" s="3" t="str">
        <f t="shared" si="624"/>
        <v>1.45</v>
      </c>
      <c r="N779" s="3" t="str">
        <f t="shared" si="625"/>
        <v>-</v>
      </c>
      <c r="O779" s="3">
        <f t="shared" si="626"/>
        <v>151.53</v>
      </c>
      <c r="P779" s="3">
        <f t="shared" si="627"/>
        <v>-19.41</v>
      </c>
      <c r="Q779" s="3">
        <f t="shared" si="628"/>
        <v>2.7063000000000001</v>
      </c>
      <c r="R779" s="85"/>
      <c r="S779" s="3" t="str">
        <f t="shared" si="629"/>
        <v>1.45</v>
      </c>
      <c r="T779" s="3" t="str">
        <f t="shared" si="630"/>
        <v>-</v>
      </c>
      <c r="U779" s="3">
        <f t="shared" si="631"/>
        <v>151.53</v>
      </c>
      <c r="V779" s="3">
        <f t="shared" si="632"/>
        <v>-19.41</v>
      </c>
      <c r="W779" s="3">
        <f t="shared" si="633"/>
        <v>2.5559500000000002</v>
      </c>
      <c r="X779" s="85"/>
      <c r="Y779" s="3" t="str">
        <f t="shared" si="634"/>
        <v>1.45</v>
      </c>
      <c r="Z779" s="3" t="str">
        <f t="shared" si="635"/>
        <v>-</v>
      </c>
      <c r="AA779" s="3">
        <f t="shared" si="636"/>
        <v>151.53</v>
      </c>
      <c r="AB779" s="3">
        <f t="shared" si="637"/>
        <v>-19.41</v>
      </c>
      <c r="AC779" s="3">
        <f t="shared" si="638"/>
        <v>2.4056000000000002</v>
      </c>
      <c r="AE779" s="3" t="str">
        <f t="shared" si="639"/>
        <v>1.45</v>
      </c>
      <c r="AF779" s="3" t="str">
        <f t="shared" si="640"/>
        <v>-</v>
      </c>
      <c r="AG779" s="3">
        <f t="shared" si="641"/>
        <v>151.53</v>
      </c>
      <c r="AH779" s="3">
        <f t="shared" si="642"/>
        <v>-19.41</v>
      </c>
      <c r="AI779" s="3">
        <f t="shared" si="643"/>
        <v>2.2552500000000002</v>
      </c>
      <c r="AK779" s="3" t="str">
        <f t="shared" si="644"/>
        <v>1.45</v>
      </c>
      <c r="AL779" s="3" t="str">
        <f t="shared" si="645"/>
        <v>-</v>
      </c>
      <c r="AM779" s="3">
        <f t="shared" si="646"/>
        <v>151.53</v>
      </c>
      <c r="AN779" s="3">
        <f t="shared" si="647"/>
        <v>-19.41</v>
      </c>
      <c r="AO779" s="3">
        <f t="shared" si="648"/>
        <v>2.1048999999999998</v>
      </c>
      <c r="AQ779" s="3" t="str">
        <f t="shared" si="649"/>
        <v>1.45</v>
      </c>
      <c r="AR779" s="3" t="str">
        <f t="shared" si="650"/>
        <v>-</v>
      </c>
      <c r="AS779" s="3">
        <f t="shared" si="651"/>
        <v>151.53</v>
      </c>
      <c r="AT779" s="3">
        <f t="shared" si="652"/>
        <v>-19.41</v>
      </c>
      <c r="AU779" s="3">
        <f t="shared" si="653"/>
        <v>1.8042</v>
      </c>
      <c r="AW779" s="3" t="str">
        <f t="shared" si="654"/>
        <v>1.45</v>
      </c>
      <c r="AX779" s="3" t="str">
        <f t="shared" si="655"/>
        <v>-</v>
      </c>
      <c r="AY779" s="3">
        <f t="shared" si="656"/>
        <v>151.53</v>
      </c>
      <c r="AZ779" s="3">
        <f t="shared" si="657"/>
        <v>-19.41</v>
      </c>
      <c r="BA779" s="3">
        <f t="shared" si="658"/>
        <v>1.5035000000000001</v>
      </c>
      <c r="BC779" s="3" t="str">
        <f t="shared" si="659"/>
        <v>1.45</v>
      </c>
      <c r="BD779" s="3" t="str">
        <f t="shared" si="660"/>
        <v>-</v>
      </c>
      <c r="BE779" s="3">
        <f t="shared" si="661"/>
        <v>151.53</v>
      </c>
      <c r="BF779" s="3">
        <f t="shared" si="662"/>
        <v>-19.41</v>
      </c>
      <c r="BG779" s="3">
        <f t="shared" si="663"/>
        <v>0.90210000000000001</v>
      </c>
      <c r="BI779" s="3" t="str">
        <f t="shared" si="664"/>
        <v>1.45</v>
      </c>
      <c r="BJ779" s="3" t="str">
        <f t="shared" si="665"/>
        <v>-</v>
      </c>
      <c r="BK779" s="3">
        <f t="shared" si="666"/>
        <v>151.53</v>
      </c>
      <c r="BL779" s="3">
        <f t="shared" si="667"/>
        <v>-19.41</v>
      </c>
      <c r="BM779" s="3">
        <f t="shared" si="668"/>
        <v>0.30070000000000002</v>
      </c>
    </row>
    <row r="780" spans="1:65" x14ac:dyDescent="0.3">
      <c r="A780" s="3" t="str">
        <f>'Forward collapse simulation'!B790</f>
        <v>1.45</v>
      </c>
      <c r="B780" s="3" t="str">
        <f>IF('Forward collapse simulation'!C790="","-",'Forward collapse simulation'!C790)</f>
        <v>-</v>
      </c>
      <c r="C780" s="3">
        <f>'Forward collapse simulation'!E790</f>
        <v>154.03</v>
      </c>
      <c r="D780" s="3">
        <f>'Forward collapse simulation'!AK790</f>
        <v>-6.11</v>
      </c>
      <c r="E780" s="84">
        <f>'Forward collapse simulation'!AL790</f>
        <v>2.1240000000000001</v>
      </c>
      <c r="G780" s="3" t="str">
        <f t="shared" si="619"/>
        <v>1.45</v>
      </c>
      <c r="H780" s="3" t="str">
        <f t="shared" si="620"/>
        <v>-</v>
      </c>
      <c r="I780" s="3">
        <f t="shared" si="621"/>
        <v>154.03</v>
      </c>
      <c r="J780" s="3">
        <f t="shared" si="622"/>
        <v>-6.11</v>
      </c>
      <c r="K780" s="3">
        <f t="shared" si="623"/>
        <v>2.0177999999999998</v>
      </c>
      <c r="M780" s="3" t="str">
        <f t="shared" si="624"/>
        <v>1.45</v>
      </c>
      <c r="N780" s="3" t="str">
        <f t="shared" si="625"/>
        <v>-</v>
      </c>
      <c r="O780" s="3">
        <f t="shared" si="626"/>
        <v>154.03</v>
      </c>
      <c r="P780" s="3">
        <f t="shared" si="627"/>
        <v>-6.11</v>
      </c>
      <c r="Q780" s="3">
        <f t="shared" si="628"/>
        <v>1.9116000000000002</v>
      </c>
      <c r="R780" s="85"/>
      <c r="S780" s="3" t="str">
        <f t="shared" si="629"/>
        <v>1.45</v>
      </c>
      <c r="T780" s="3" t="str">
        <f t="shared" si="630"/>
        <v>-</v>
      </c>
      <c r="U780" s="3">
        <f t="shared" si="631"/>
        <v>154.03</v>
      </c>
      <c r="V780" s="3">
        <f t="shared" si="632"/>
        <v>-6.11</v>
      </c>
      <c r="W780" s="3">
        <f t="shared" si="633"/>
        <v>1.8054000000000001</v>
      </c>
      <c r="X780" s="85"/>
      <c r="Y780" s="3" t="str">
        <f t="shared" si="634"/>
        <v>1.45</v>
      </c>
      <c r="Z780" s="3" t="str">
        <f t="shared" si="635"/>
        <v>-</v>
      </c>
      <c r="AA780" s="3">
        <f t="shared" si="636"/>
        <v>154.03</v>
      </c>
      <c r="AB780" s="3">
        <f t="shared" si="637"/>
        <v>-6.11</v>
      </c>
      <c r="AC780" s="3">
        <f t="shared" si="638"/>
        <v>1.6992000000000003</v>
      </c>
      <c r="AE780" s="3" t="str">
        <f t="shared" si="639"/>
        <v>1.45</v>
      </c>
      <c r="AF780" s="3" t="str">
        <f t="shared" si="640"/>
        <v>-</v>
      </c>
      <c r="AG780" s="3">
        <f t="shared" si="641"/>
        <v>154.03</v>
      </c>
      <c r="AH780" s="3">
        <f t="shared" si="642"/>
        <v>-6.11</v>
      </c>
      <c r="AI780" s="3">
        <f t="shared" si="643"/>
        <v>1.593</v>
      </c>
      <c r="AK780" s="3" t="str">
        <f t="shared" si="644"/>
        <v>1.45</v>
      </c>
      <c r="AL780" s="3" t="str">
        <f t="shared" si="645"/>
        <v>-</v>
      </c>
      <c r="AM780" s="3">
        <f t="shared" si="646"/>
        <v>154.03</v>
      </c>
      <c r="AN780" s="3">
        <f t="shared" si="647"/>
        <v>-6.11</v>
      </c>
      <c r="AO780" s="3">
        <f t="shared" si="648"/>
        <v>1.4867999999999999</v>
      </c>
      <c r="AQ780" s="3" t="str">
        <f t="shared" si="649"/>
        <v>1.45</v>
      </c>
      <c r="AR780" s="3" t="str">
        <f t="shared" si="650"/>
        <v>-</v>
      </c>
      <c r="AS780" s="3">
        <f t="shared" si="651"/>
        <v>154.03</v>
      </c>
      <c r="AT780" s="3">
        <f t="shared" si="652"/>
        <v>-6.11</v>
      </c>
      <c r="AU780" s="3">
        <f t="shared" si="653"/>
        <v>1.2744</v>
      </c>
      <c r="AW780" s="3" t="str">
        <f t="shared" si="654"/>
        <v>1.45</v>
      </c>
      <c r="AX780" s="3" t="str">
        <f t="shared" si="655"/>
        <v>-</v>
      </c>
      <c r="AY780" s="3">
        <f t="shared" si="656"/>
        <v>154.03</v>
      </c>
      <c r="AZ780" s="3">
        <f t="shared" si="657"/>
        <v>-6.11</v>
      </c>
      <c r="BA780" s="3">
        <f t="shared" si="658"/>
        <v>1.0620000000000001</v>
      </c>
      <c r="BC780" s="3" t="str">
        <f t="shared" si="659"/>
        <v>1.45</v>
      </c>
      <c r="BD780" s="3" t="str">
        <f t="shared" si="660"/>
        <v>-</v>
      </c>
      <c r="BE780" s="3">
        <f t="shared" si="661"/>
        <v>154.03</v>
      </c>
      <c r="BF780" s="3">
        <f t="shared" si="662"/>
        <v>-6.11</v>
      </c>
      <c r="BG780" s="3">
        <f t="shared" si="663"/>
        <v>0.63719999999999999</v>
      </c>
      <c r="BI780" s="3" t="str">
        <f t="shared" si="664"/>
        <v>1.45</v>
      </c>
      <c r="BJ780" s="3" t="str">
        <f t="shared" si="665"/>
        <v>-</v>
      </c>
      <c r="BK780" s="3">
        <f t="shared" si="666"/>
        <v>154.03</v>
      </c>
      <c r="BL780" s="3">
        <f t="shared" si="667"/>
        <v>-6.11</v>
      </c>
      <c r="BM780" s="3">
        <f t="shared" si="668"/>
        <v>0.21240000000000003</v>
      </c>
    </row>
    <row r="781" spans="1:65" x14ac:dyDescent="0.3">
      <c r="A781" s="3" t="str">
        <f>'Forward collapse simulation'!B791</f>
        <v>1.45</v>
      </c>
      <c r="B781" s="3" t="str">
        <f>IF('Forward collapse simulation'!C791="","-",'Forward collapse simulation'!C791)</f>
        <v>-</v>
      </c>
      <c r="C781" s="3">
        <f>'Forward collapse simulation'!E791</f>
        <v>155.49</v>
      </c>
      <c r="D781" s="3">
        <f ca="1">'Forward collapse simulation'!AK791</f>
        <v>63.948840564547559</v>
      </c>
      <c r="E781" s="84">
        <f ca="1">'Forward collapse simulation'!AL791</f>
        <v>4.5780148656747546</v>
      </c>
      <c r="G781" s="3" t="str">
        <f t="shared" si="619"/>
        <v>1.45</v>
      </c>
      <c r="H781" s="3" t="str">
        <f t="shared" si="620"/>
        <v>-</v>
      </c>
      <c r="I781" s="3">
        <f t="shared" si="621"/>
        <v>155.49</v>
      </c>
      <c r="J781" s="3">
        <f t="shared" ca="1" si="622"/>
        <v>63.948840564547559</v>
      </c>
      <c r="K781" s="3">
        <f t="shared" ca="1" si="623"/>
        <v>4.3491141223910166</v>
      </c>
      <c r="M781" s="3" t="str">
        <f t="shared" si="624"/>
        <v>1.45</v>
      </c>
      <c r="N781" s="3" t="str">
        <f t="shared" si="625"/>
        <v>-</v>
      </c>
      <c r="O781" s="3">
        <f t="shared" si="626"/>
        <v>155.49</v>
      </c>
      <c r="P781" s="3">
        <f t="shared" ca="1" si="627"/>
        <v>63.948840564547559</v>
      </c>
      <c r="Q781" s="3">
        <f t="shared" ca="1" si="628"/>
        <v>4.1202133791072795</v>
      </c>
      <c r="R781" s="85"/>
      <c r="S781" s="3" t="str">
        <f t="shared" si="629"/>
        <v>1.45</v>
      </c>
      <c r="T781" s="3" t="str">
        <f t="shared" si="630"/>
        <v>-</v>
      </c>
      <c r="U781" s="3">
        <f t="shared" si="631"/>
        <v>155.49</v>
      </c>
      <c r="V781" s="3">
        <f t="shared" ca="1" si="632"/>
        <v>63.948840564547559</v>
      </c>
      <c r="W781" s="3">
        <f t="shared" ca="1" si="633"/>
        <v>3.8913126358235415</v>
      </c>
      <c r="X781" s="85"/>
      <c r="Y781" s="3" t="str">
        <f t="shared" si="634"/>
        <v>1.45</v>
      </c>
      <c r="Z781" s="3" t="str">
        <f t="shared" si="635"/>
        <v>-</v>
      </c>
      <c r="AA781" s="3">
        <f t="shared" si="636"/>
        <v>155.49</v>
      </c>
      <c r="AB781" s="3">
        <f t="shared" ca="1" si="637"/>
        <v>63.948840564547559</v>
      </c>
      <c r="AC781" s="3">
        <f t="shared" ca="1" si="638"/>
        <v>3.6624118925398039</v>
      </c>
      <c r="AE781" s="3" t="str">
        <f t="shared" si="639"/>
        <v>1.45</v>
      </c>
      <c r="AF781" s="3" t="str">
        <f t="shared" si="640"/>
        <v>-</v>
      </c>
      <c r="AG781" s="3">
        <f t="shared" si="641"/>
        <v>155.49</v>
      </c>
      <c r="AH781" s="3">
        <f t="shared" ca="1" si="642"/>
        <v>63.948840564547559</v>
      </c>
      <c r="AI781" s="3">
        <f t="shared" ca="1" si="643"/>
        <v>3.4335111492560659</v>
      </c>
      <c r="AK781" s="3" t="str">
        <f t="shared" si="644"/>
        <v>1.45</v>
      </c>
      <c r="AL781" s="3" t="str">
        <f t="shared" si="645"/>
        <v>-</v>
      </c>
      <c r="AM781" s="3">
        <f t="shared" si="646"/>
        <v>155.49</v>
      </c>
      <c r="AN781" s="3">
        <f t="shared" ca="1" si="647"/>
        <v>63.948840564547559</v>
      </c>
      <c r="AO781" s="3">
        <f t="shared" ca="1" si="648"/>
        <v>3.2046104059723279</v>
      </c>
      <c r="AQ781" s="3" t="str">
        <f t="shared" si="649"/>
        <v>1.45</v>
      </c>
      <c r="AR781" s="3" t="str">
        <f t="shared" si="650"/>
        <v>-</v>
      </c>
      <c r="AS781" s="3">
        <f t="shared" si="651"/>
        <v>155.49</v>
      </c>
      <c r="AT781" s="3">
        <f t="shared" ca="1" si="652"/>
        <v>63.948840564547559</v>
      </c>
      <c r="AU781" s="3">
        <f t="shared" ca="1" si="653"/>
        <v>2.7468089194048528</v>
      </c>
      <c r="AW781" s="3" t="str">
        <f t="shared" si="654"/>
        <v>1.45</v>
      </c>
      <c r="AX781" s="3" t="str">
        <f t="shared" si="655"/>
        <v>-</v>
      </c>
      <c r="AY781" s="3">
        <f t="shared" si="656"/>
        <v>155.49</v>
      </c>
      <c r="AZ781" s="3">
        <f t="shared" ca="1" si="657"/>
        <v>63.948840564547559</v>
      </c>
      <c r="BA781" s="3">
        <f t="shared" ca="1" si="658"/>
        <v>2.2890074328373773</v>
      </c>
      <c r="BC781" s="3" t="str">
        <f t="shared" si="659"/>
        <v>1.45</v>
      </c>
      <c r="BD781" s="3" t="str">
        <f t="shared" si="660"/>
        <v>-</v>
      </c>
      <c r="BE781" s="3">
        <f t="shared" si="661"/>
        <v>155.49</v>
      </c>
      <c r="BF781" s="3">
        <f t="shared" ca="1" si="662"/>
        <v>63.948840564547559</v>
      </c>
      <c r="BG781" s="3">
        <f t="shared" ca="1" si="663"/>
        <v>1.3734044597024264</v>
      </c>
      <c r="BI781" s="3" t="str">
        <f t="shared" si="664"/>
        <v>1.45</v>
      </c>
      <c r="BJ781" s="3" t="str">
        <f t="shared" si="665"/>
        <v>-</v>
      </c>
      <c r="BK781" s="3">
        <f t="shared" si="666"/>
        <v>155.49</v>
      </c>
      <c r="BL781" s="3">
        <f t="shared" ca="1" si="667"/>
        <v>63.948840564547559</v>
      </c>
      <c r="BM781" s="3">
        <f t="shared" ca="1" si="668"/>
        <v>0.45780148656747549</v>
      </c>
    </row>
    <row r="782" spans="1:65" x14ac:dyDescent="0.3">
      <c r="A782" s="3" t="str">
        <f>'Forward collapse simulation'!B792</f>
        <v>1.45</v>
      </c>
      <c r="B782" s="3" t="str">
        <f>IF('Forward collapse simulation'!C792="","-",'Forward collapse simulation'!C792)</f>
        <v>-</v>
      </c>
      <c r="C782" s="3">
        <f>'Forward collapse simulation'!E792</f>
        <v>153.32</v>
      </c>
      <c r="D782" s="3">
        <f ca="1">'Forward collapse simulation'!AK792</f>
        <v>78.029423190488799</v>
      </c>
      <c r="E782" s="84">
        <f ca="1">'Forward collapse simulation'!AL792</f>
        <v>5.5323776134332157</v>
      </c>
      <c r="G782" s="3" t="str">
        <f t="shared" si="619"/>
        <v>1.45</v>
      </c>
      <c r="H782" s="3" t="str">
        <f t="shared" si="620"/>
        <v>-</v>
      </c>
      <c r="I782" s="3">
        <f t="shared" si="621"/>
        <v>153.32</v>
      </c>
      <c r="J782" s="3">
        <f t="shared" ca="1" si="622"/>
        <v>78.029423190488799</v>
      </c>
      <c r="K782" s="3">
        <f t="shared" ca="1" si="623"/>
        <v>5.2557587327615547</v>
      </c>
      <c r="M782" s="3" t="str">
        <f t="shared" si="624"/>
        <v>1.45</v>
      </c>
      <c r="N782" s="3" t="str">
        <f t="shared" si="625"/>
        <v>-</v>
      </c>
      <c r="O782" s="3">
        <f t="shared" si="626"/>
        <v>153.32</v>
      </c>
      <c r="P782" s="3">
        <f t="shared" ca="1" si="627"/>
        <v>78.029423190488799</v>
      </c>
      <c r="Q782" s="3">
        <f t="shared" ca="1" si="628"/>
        <v>4.9791398520898946</v>
      </c>
      <c r="R782" s="85"/>
      <c r="S782" s="3" t="str">
        <f t="shared" si="629"/>
        <v>1.45</v>
      </c>
      <c r="T782" s="3" t="str">
        <f t="shared" si="630"/>
        <v>-</v>
      </c>
      <c r="U782" s="3">
        <f t="shared" si="631"/>
        <v>153.32</v>
      </c>
      <c r="V782" s="3">
        <f t="shared" ca="1" si="632"/>
        <v>78.029423190488799</v>
      </c>
      <c r="W782" s="3">
        <f t="shared" ca="1" si="633"/>
        <v>4.7025209714182328</v>
      </c>
      <c r="X782" s="85"/>
      <c r="Y782" s="3" t="str">
        <f t="shared" si="634"/>
        <v>1.45</v>
      </c>
      <c r="Z782" s="3" t="str">
        <f t="shared" si="635"/>
        <v>-</v>
      </c>
      <c r="AA782" s="3">
        <f t="shared" si="636"/>
        <v>153.32</v>
      </c>
      <c r="AB782" s="3">
        <f t="shared" ca="1" si="637"/>
        <v>78.029423190488799</v>
      </c>
      <c r="AC782" s="3">
        <f t="shared" ca="1" si="638"/>
        <v>4.4259020907465727</v>
      </c>
      <c r="AE782" s="3" t="str">
        <f t="shared" si="639"/>
        <v>1.45</v>
      </c>
      <c r="AF782" s="3" t="str">
        <f t="shared" si="640"/>
        <v>-</v>
      </c>
      <c r="AG782" s="3">
        <f t="shared" si="641"/>
        <v>153.32</v>
      </c>
      <c r="AH782" s="3">
        <f t="shared" ca="1" si="642"/>
        <v>78.029423190488799</v>
      </c>
      <c r="AI782" s="3">
        <f t="shared" ca="1" si="643"/>
        <v>4.1492832100749117</v>
      </c>
      <c r="AK782" s="3" t="str">
        <f t="shared" si="644"/>
        <v>1.45</v>
      </c>
      <c r="AL782" s="3" t="str">
        <f t="shared" si="645"/>
        <v>-</v>
      </c>
      <c r="AM782" s="3">
        <f t="shared" si="646"/>
        <v>153.32</v>
      </c>
      <c r="AN782" s="3">
        <f t="shared" ca="1" si="647"/>
        <v>78.029423190488799</v>
      </c>
      <c r="AO782" s="3">
        <f t="shared" ca="1" si="648"/>
        <v>3.8726643294032508</v>
      </c>
      <c r="AQ782" s="3" t="str">
        <f t="shared" si="649"/>
        <v>1.45</v>
      </c>
      <c r="AR782" s="3" t="str">
        <f t="shared" si="650"/>
        <v>-</v>
      </c>
      <c r="AS782" s="3">
        <f t="shared" si="651"/>
        <v>153.32</v>
      </c>
      <c r="AT782" s="3">
        <f t="shared" ca="1" si="652"/>
        <v>78.029423190488799</v>
      </c>
      <c r="AU782" s="3">
        <f t="shared" ca="1" si="653"/>
        <v>3.3194265680599293</v>
      </c>
      <c r="AW782" s="3" t="str">
        <f t="shared" si="654"/>
        <v>1.45</v>
      </c>
      <c r="AX782" s="3" t="str">
        <f t="shared" si="655"/>
        <v>-</v>
      </c>
      <c r="AY782" s="3">
        <f t="shared" si="656"/>
        <v>153.32</v>
      </c>
      <c r="AZ782" s="3">
        <f t="shared" ca="1" si="657"/>
        <v>78.029423190488799</v>
      </c>
      <c r="BA782" s="3">
        <f t="shared" ca="1" si="658"/>
        <v>2.7661888067166078</v>
      </c>
      <c r="BC782" s="3" t="str">
        <f t="shared" si="659"/>
        <v>1.45</v>
      </c>
      <c r="BD782" s="3" t="str">
        <f t="shared" si="660"/>
        <v>-</v>
      </c>
      <c r="BE782" s="3">
        <f t="shared" si="661"/>
        <v>153.32</v>
      </c>
      <c r="BF782" s="3">
        <f t="shared" ca="1" si="662"/>
        <v>78.029423190488799</v>
      </c>
      <c r="BG782" s="3">
        <f t="shared" ca="1" si="663"/>
        <v>1.6597132840299647</v>
      </c>
      <c r="BI782" s="3" t="str">
        <f t="shared" si="664"/>
        <v>1.45</v>
      </c>
      <c r="BJ782" s="3" t="str">
        <f t="shared" si="665"/>
        <v>-</v>
      </c>
      <c r="BK782" s="3">
        <f t="shared" si="666"/>
        <v>153.32</v>
      </c>
      <c r="BL782" s="3">
        <f t="shared" ca="1" si="667"/>
        <v>78.029423190488799</v>
      </c>
      <c r="BM782" s="3">
        <f t="shared" ca="1" si="668"/>
        <v>0.55323776134332159</v>
      </c>
    </row>
    <row r="783" spans="1:65" x14ac:dyDescent="0.3">
      <c r="A783" s="3" t="str">
        <f>'Forward collapse simulation'!B793</f>
        <v>1.45</v>
      </c>
      <c r="B783" s="3" t="str">
        <f>IF('Forward collapse simulation'!C793="","-",'Forward collapse simulation'!C793)</f>
        <v>-</v>
      </c>
      <c r="C783" s="3">
        <f>'Forward collapse simulation'!E793</f>
        <v>150.34</v>
      </c>
      <c r="D783" s="3">
        <f ca="1">'Forward collapse simulation'!AK793</f>
        <v>87.075951874890166</v>
      </c>
      <c r="E783" s="84">
        <f ca="1">'Forward collapse simulation'!AL793</f>
        <v>10.062884577234909</v>
      </c>
      <c r="G783" s="3" t="str">
        <f t="shared" si="619"/>
        <v>1.45</v>
      </c>
      <c r="H783" s="3" t="str">
        <f t="shared" si="620"/>
        <v>-</v>
      </c>
      <c r="I783" s="3">
        <f t="shared" si="621"/>
        <v>150.34</v>
      </c>
      <c r="J783" s="3">
        <f t="shared" ca="1" si="622"/>
        <v>87.075951874890166</v>
      </c>
      <c r="K783" s="3">
        <f t="shared" ca="1" si="623"/>
        <v>9.5597403483731629</v>
      </c>
      <c r="M783" s="3" t="str">
        <f t="shared" si="624"/>
        <v>1.45</v>
      </c>
      <c r="N783" s="3" t="str">
        <f t="shared" si="625"/>
        <v>-</v>
      </c>
      <c r="O783" s="3">
        <f t="shared" si="626"/>
        <v>150.34</v>
      </c>
      <c r="P783" s="3">
        <f t="shared" ca="1" si="627"/>
        <v>87.075951874890166</v>
      </c>
      <c r="Q783" s="3">
        <f t="shared" ca="1" si="628"/>
        <v>9.0565961195114184</v>
      </c>
      <c r="R783" s="85"/>
      <c r="S783" s="3" t="str">
        <f t="shared" si="629"/>
        <v>1.45</v>
      </c>
      <c r="T783" s="3" t="str">
        <f t="shared" si="630"/>
        <v>-</v>
      </c>
      <c r="U783" s="3">
        <f t="shared" si="631"/>
        <v>150.34</v>
      </c>
      <c r="V783" s="3">
        <f t="shared" ca="1" si="632"/>
        <v>87.075951874890166</v>
      </c>
      <c r="W783" s="3">
        <f t="shared" ca="1" si="633"/>
        <v>8.5534518906496722</v>
      </c>
      <c r="X783" s="85"/>
      <c r="Y783" s="3" t="str">
        <f t="shared" si="634"/>
        <v>1.45</v>
      </c>
      <c r="Z783" s="3" t="str">
        <f t="shared" si="635"/>
        <v>-</v>
      </c>
      <c r="AA783" s="3">
        <f t="shared" si="636"/>
        <v>150.34</v>
      </c>
      <c r="AB783" s="3">
        <f t="shared" ca="1" si="637"/>
        <v>87.075951874890166</v>
      </c>
      <c r="AC783" s="3">
        <f t="shared" ca="1" si="638"/>
        <v>8.0503076617879277</v>
      </c>
      <c r="AE783" s="3" t="str">
        <f t="shared" si="639"/>
        <v>1.45</v>
      </c>
      <c r="AF783" s="3" t="str">
        <f t="shared" si="640"/>
        <v>-</v>
      </c>
      <c r="AG783" s="3">
        <f t="shared" si="641"/>
        <v>150.34</v>
      </c>
      <c r="AH783" s="3">
        <f t="shared" ca="1" si="642"/>
        <v>87.075951874890166</v>
      </c>
      <c r="AI783" s="3">
        <f t="shared" ca="1" si="643"/>
        <v>7.5471634329261814</v>
      </c>
      <c r="AK783" s="3" t="str">
        <f t="shared" si="644"/>
        <v>1.45</v>
      </c>
      <c r="AL783" s="3" t="str">
        <f t="shared" si="645"/>
        <v>-</v>
      </c>
      <c r="AM783" s="3">
        <f t="shared" si="646"/>
        <v>150.34</v>
      </c>
      <c r="AN783" s="3">
        <f t="shared" ca="1" si="647"/>
        <v>87.075951874890166</v>
      </c>
      <c r="AO783" s="3">
        <f t="shared" ca="1" si="648"/>
        <v>7.044019204064436</v>
      </c>
      <c r="AQ783" s="3" t="str">
        <f t="shared" si="649"/>
        <v>1.45</v>
      </c>
      <c r="AR783" s="3" t="str">
        <f t="shared" si="650"/>
        <v>-</v>
      </c>
      <c r="AS783" s="3">
        <f t="shared" si="651"/>
        <v>150.34</v>
      </c>
      <c r="AT783" s="3">
        <f t="shared" ca="1" si="652"/>
        <v>87.075951874890166</v>
      </c>
      <c r="AU783" s="3">
        <f t="shared" ca="1" si="653"/>
        <v>6.0377307463409453</v>
      </c>
      <c r="AW783" s="3" t="str">
        <f t="shared" si="654"/>
        <v>1.45</v>
      </c>
      <c r="AX783" s="3" t="str">
        <f t="shared" si="655"/>
        <v>-</v>
      </c>
      <c r="AY783" s="3">
        <f t="shared" si="656"/>
        <v>150.34</v>
      </c>
      <c r="AZ783" s="3">
        <f t="shared" ca="1" si="657"/>
        <v>87.075951874890166</v>
      </c>
      <c r="BA783" s="3">
        <f t="shared" ca="1" si="658"/>
        <v>5.0314422886174546</v>
      </c>
      <c r="BC783" s="3" t="str">
        <f t="shared" si="659"/>
        <v>1.45</v>
      </c>
      <c r="BD783" s="3" t="str">
        <f t="shared" si="660"/>
        <v>-</v>
      </c>
      <c r="BE783" s="3">
        <f t="shared" si="661"/>
        <v>150.34</v>
      </c>
      <c r="BF783" s="3">
        <f t="shared" ca="1" si="662"/>
        <v>87.075951874890166</v>
      </c>
      <c r="BG783" s="3">
        <f t="shared" ca="1" si="663"/>
        <v>3.0188653731704727</v>
      </c>
      <c r="BI783" s="3" t="str">
        <f t="shared" si="664"/>
        <v>1.45</v>
      </c>
      <c r="BJ783" s="3" t="str">
        <f t="shared" si="665"/>
        <v>-</v>
      </c>
      <c r="BK783" s="3">
        <f t="shared" si="666"/>
        <v>150.34</v>
      </c>
      <c r="BL783" s="3">
        <f t="shared" ca="1" si="667"/>
        <v>87.075951874890166</v>
      </c>
      <c r="BM783" s="3">
        <f t="shared" ca="1" si="668"/>
        <v>1.006288457723491</v>
      </c>
    </row>
    <row r="784" spans="1:65" x14ac:dyDescent="0.3">
      <c r="A784" s="3" t="str">
        <f>'Forward collapse simulation'!B794</f>
        <v>1.45</v>
      </c>
      <c r="B784" s="3" t="str">
        <f>IF('Forward collapse simulation'!C794="","-",'Forward collapse simulation'!C794)</f>
        <v>-</v>
      </c>
      <c r="C784" s="3">
        <f>'Forward collapse simulation'!E794</f>
        <v>146.4</v>
      </c>
      <c r="D784" s="3">
        <f ca="1">'Forward collapse simulation'!AK794</f>
        <v>88.855402791862844</v>
      </c>
      <c r="E784" s="84">
        <f ca="1">'Forward collapse simulation'!AL794</f>
        <v>17.55504877847325</v>
      </c>
      <c r="G784" s="3" t="str">
        <f t="shared" si="619"/>
        <v>1.45</v>
      </c>
      <c r="H784" s="3" t="str">
        <f t="shared" si="620"/>
        <v>-</v>
      </c>
      <c r="I784" s="3">
        <f t="shared" si="621"/>
        <v>146.4</v>
      </c>
      <c r="J784" s="3">
        <f t="shared" ca="1" si="622"/>
        <v>88.855402791862844</v>
      </c>
      <c r="K784" s="3">
        <f t="shared" ca="1" si="623"/>
        <v>16.677296339549585</v>
      </c>
      <c r="M784" s="3" t="str">
        <f t="shared" si="624"/>
        <v>1.45</v>
      </c>
      <c r="N784" s="3" t="str">
        <f t="shared" si="625"/>
        <v>-</v>
      </c>
      <c r="O784" s="3">
        <f t="shared" si="626"/>
        <v>146.4</v>
      </c>
      <c r="P784" s="3">
        <f t="shared" ca="1" si="627"/>
        <v>88.855402791862844</v>
      </c>
      <c r="Q784" s="3">
        <f t="shared" ca="1" si="628"/>
        <v>15.799543900625926</v>
      </c>
      <c r="R784" s="85"/>
      <c r="S784" s="3" t="str">
        <f t="shared" si="629"/>
        <v>1.45</v>
      </c>
      <c r="T784" s="3" t="str">
        <f t="shared" si="630"/>
        <v>-</v>
      </c>
      <c r="U784" s="3">
        <f t="shared" si="631"/>
        <v>146.4</v>
      </c>
      <c r="V784" s="3">
        <f t="shared" ca="1" si="632"/>
        <v>88.855402791862844</v>
      </c>
      <c r="W784" s="3">
        <f t="shared" ca="1" si="633"/>
        <v>14.921791461702261</v>
      </c>
      <c r="X784" s="85"/>
      <c r="Y784" s="3" t="str">
        <f t="shared" si="634"/>
        <v>1.45</v>
      </c>
      <c r="Z784" s="3" t="str">
        <f t="shared" si="635"/>
        <v>-</v>
      </c>
      <c r="AA784" s="3">
        <f t="shared" si="636"/>
        <v>146.4</v>
      </c>
      <c r="AB784" s="3">
        <f t="shared" ca="1" si="637"/>
        <v>88.855402791862844</v>
      </c>
      <c r="AC784" s="3">
        <f t="shared" ca="1" si="638"/>
        <v>14.0440390227786</v>
      </c>
      <c r="AE784" s="3" t="str">
        <f t="shared" si="639"/>
        <v>1.45</v>
      </c>
      <c r="AF784" s="3" t="str">
        <f t="shared" si="640"/>
        <v>-</v>
      </c>
      <c r="AG784" s="3">
        <f t="shared" si="641"/>
        <v>146.4</v>
      </c>
      <c r="AH784" s="3">
        <f t="shared" ca="1" si="642"/>
        <v>88.855402791862844</v>
      </c>
      <c r="AI784" s="3">
        <f t="shared" ca="1" si="643"/>
        <v>13.166286583854937</v>
      </c>
      <c r="AK784" s="3" t="str">
        <f t="shared" si="644"/>
        <v>1.45</v>
      </c>
      <c r="AL784" s="3" t="str">
        <f t="shared" si="645"/>
        <v>-</v>
      </c>
      <c r="AM784" s="3">
        <f t="shared" si="646"/>
        <v>146.4</v>
      </c>
      <c r="AN784" s="3">
        <f t="shared" ca="1" si="647"/>
        <v>88.855402791862844</v>
      </c>
      <c r="AO784" s="3">
        <f t="shared" ca="1" si="648"/>
        <v>12.288534144931274</v>
      </c>
      <c r="AQ784" s="3" t="str">
        <f t="shared" si="649"/>
        <v>1.45</v>
      </c>
      <c r="AR784" s="3" t="str">
        <f t="shared" si="650"/>
        <v>-</v>
      </c>
      <c r="AS784" s="3">
        <f t="shared" si="651"/>
        <v>146.4</v>
      </c>
      <c r="AT784" s="3">
        <f t="shared" ca="1" si="652"/>
        <v>88.855402791862844</v>
      </c>
      <c r="AU784" s="3">
        <f t="shared" ca="1" si="653"/>
        <v>10.533029267083949</v>
      </c>
      <c r="AW784" s="3" t="str">
        <f t="shared" si="654"/>
        <v>1.45</v>
      </c>
      <c r="AX784" s="3" t="str">
        <f t="shared" si="655"/>
        <v>-</v>
      </c>
      <c r="AY784" s="3">
        <f t="shared" si="656"/>
        <v>146.4</v>
      </c>
      <c r="AZ784" s="3">
        <f t="shared" ca="1" si="657"/>
        <v>88.855402791862844</v>
      </c>
      <c r="BA784" s="3">
        <f t="shared" ca="1" si="658"/>
        <v>8.7775243892366248</v>
      </c>
      <c r="BC784" s="3" t="str">
        <f t="shared" si="659"/>
        <v>1.45</v>
      </c>
      <c r="BD784" s="3" t="str">
        <f t="shared" si="660"/>
        <v>-</v>
      </c>
      <c r="BE784" s="3">
        <f t="shared" si="661"/>
        <v>146.4</v>
      </c>
      <c r="BF784" s="3">
        <f t="shared" ca="1" si="662"/>
        <v>88.855402791862844</v>
      </c>
      <c r="BG784" s="3">
        <f t="shared" ca="1" si="663"/>
        <v>5.2665146335419744</v>
      </c>
      <c r="BI784" s="3" t="str">
        <f t="shared" si="664"/>
        <v>1.45</v>
      </c>
      <c r="BJ784" s="3" t="str">
        <f t="shared" si="665"/>
        <v>-</v>
      </c>
      <c r="BK784" s="3">
        <f t="shared" si="666"/>
        <v>146.4</v>
      </c>
      <c r="BL784" s="3">
        <f t="shared" ca="1" si="667"/>
        <v>88.855402791862844</v>
      </c>
      <c r="BM784" s="3">
        <f t="shared" ca="1" si="668"/>
        <v>1.755504877847325</v>
      </c>
    </row>
    <row r="785" spans="1:65" x14ac:dyDescent="0.3">
      <c r="A785" s="3" t="str">
        <f>'Forward collapse simulation'!B795</f>
        <v>1.45</v>
      </c>
      <c r="B785" s="3" t="str">
        <f>IF('Forward collapse simulation'!C795="","-",'Forward collapse simulation'!C795)</f>
        <v>-</v>
      </c>
      <c r="C785" s="3">
        <f>'Forward collapse simulation'!E795</f>
        <v>137.29</v>
      </c>
      <c r="D785" s="3">
        <f ca="1">'Forward collapse simulation'!AK795</f>
        <v>89.860417746896815</v>
      </c>
      <c r="E785" s="84">
        <f ca="1">'Forward collapse simulation'!AL795</f>
        <v>21.763524541723136</v>
      </c>
      <c r="G785" s="3" t="str">
        <f t="shared" si="619"/>
        <v>1.45</v>
      </c>
      <c r="H785" s="3" t="str">
        <f t="shared" si="620"/>
        <v>-</v>
      </c>
      <c r="I785" s="3">
        <f t="shared" si="621"/>
        <v>137.29</v>
      </c>
      <c r="J785" s="3">
        <f t="shared" ca="1" si="622"/>
        <v>89.860417746896815</v>
      </c>
      <c r="K785" s="3">
        <f t="shared" ca="1" si="623"/>
        <v>20.675348314636977</v>
      </c>
      <c r="M785" s="3" t="str">
        <f t="shared" si="624"/>
        <v>1.45</v>
      </c>
      <c r="N785" s="3" t="str">
        <f t="shared" si="625"/>
        <v>-</v>
      </c>
      <c r="O785" s="3">
        <f t="shared" si="626"/>
        <v>137.29</v>
      </c>
      <c r="P785" s="3">
        <f t="shared" ca="1" si="627"/>
        <v>89.860417746896815</v>
      </c>
      <c r="Q785" s="3">
        <f t="shared" ca="1" si="628"/>
        <v>19.587172087550822</v>
      </c>
      <c r="R785" s="85"/>
      <c r="S785" s="3" t="str">
        <f t="shared" si="629"/>
        <v>1.45</v>
      </c>
      <c r="T785" s="3" t="str">
        <f t="shared" si="630"/>
        <v>-</v>
      </c>
      <c r="U785" s="3">
        <f t="shared" si="631"/>
        <v>137.29</v>
      </c>
      <c r="V785" s="3">
        <f t="shared" ca="1" si="632"/>
        <v>89.860417746896815</v>
      </c>
      <c r="W785" s="3">
        <f t="shared" ca="1" si="633"/>
        <v>18.498995860464664</v>
      </c>
      <c r="X785" s="85"/>
      <c r="Y785" s="3" t="str">
        <f t="shared" si="634"/>
        <v>1.45</v>
      </c>
      <c r="Z785" s="3" t="str">
        <f t="shared" si="635"/>
        <v>-</v>
      </c>
      <c r="AA785" s="3">
        <f t="shared" si="636"/>
        <v>137.29</v>
      </c>
      <c r="AB785" s="3">
        <f t="shared" ca="1" si="637"/>
        <v>89.860417746896815</v>
      </c>
      <c r="AC785" s="3">
        <f t="shared" ca="1" si="638"/>
        <v>17.410819633378509</v>
      </c>
      <c r="AE785" s="3" t="str">
        <f t="shared" si="639"/>
        <v>1.45</v>
      </c>
      <c r="AF785" s="3" t="str">
        <f t="shared" si="640"/>
        <v>-</v>
      </c>
      <c r="AG785" s="3">
        <f t="shared" si="641"/>
        <v>137.29</v>
      </c>
      <c r="AH785" s="3">
        <f t="shared" ca="1" si="642"/>
        <v>89.860417746896815</v>
      </c>
      <c r="AI785" s="3">
        <f t="shared" ca="1" si="643"/>
        <v>16.32264340629235</v>
      </c>
      <c r="AK785" s="3" t="str">
        <f t="shared" si="644"/>
        <v>1.45</v>
      </c>
      <c r="AL785" s="3" t="str">
        <f t="shared" si="645"/>
        <v>-</v>
      </c>
      <c r="AM785" s="3">
        <f t="shared" si="646"/>
        <v>137.29</v>
      </c>
      <c r="AN785" s="3">
        <f t="shared" ca="1" si="647"/>
        <v>89.860417746896815</v>
      </c>
      <c r="AO785" s="3">
        <f t="shared" ca="1" si="648"/>
        <v>15.234467179206193</v>
      </c>
      <c r="AQ785" s="3" t="str">
        <f t="shared" si="649"/>
        <v>1.45</v>
      </c>
      <c r="AR785" s="3" t="str">
        <f t="shared" si="650"/>
        <v>-</v>
      </c>
      <c r="AS785" s="3">
        <f t="shared" si="651"/>
        <v>137.29</v>
      </c>
      <c r="AT785" s="3">
        <f t="shared" ca="1" si="652"/>
        <v>89.860417746896815</v>
      </c>
      <c r="AU785" s="3">
        <f t="shared" ca="1" si="653"/>
        <v>13.058114725033882</v>
      </c>
      <c r="AW785" s="3" t="str">
        <f t="shared" si="654"/>
        <v>1.45</v>
      </c>
      <c r="AX785" s="3" t="str">
        <f t="shared" si="655"/>
        <v>-</v>
      </c>
      <c r="AY785" s="3">
        <f t="shared" si="656"/>
        <v>137.29</v>
      </c>
      <c r="AZ785" s="3">
        <f t="shared" ca="1" si="657"/>
        <v>89.860417746896815</v>
      </c>
      <c r="BA785" s="3">
        <f t="shared" ca="1" si="658"/>
        <v>10.881762270861568</v>
      </c>
      <c r="BC785" s="3" t="str">
        <f t="shared" si="659"/>
        <v>1.45</v>
      </c>
      <c r="BD785" s="3" t="str">
        <f t="shared" si="660"/>
        <v>-</v>
      </c>
      <c r="BE785" s="3">
        <f t="shared" si="661"/>
        <v>137.29</v>
      </c>
      <c r="BF785" s="3">
        <f t="shared" ca="1" si="662"/>
        <v>89.860417746896815</v>
      </c>
      <c r="BG785" s="3">
        <f t="shared" ca="1" si="663"/>
        <v>6.5290573625169408</v>
      </c>
      <c r="BI785" s="3" t="str">
        <f t="shared" si="664"/>
        <v>1.45</v>
      </c>
      <c r="BJ785" s="3" t="str">
        <f t="shared" si="665"/>
        <v>-</v>
      </c>
      <c r="BK785" s="3">
        <f t="shared" si="666"/>
        <v>137.29</v>
      </c>
      <c r="BL785" s="3">
        <f t="shared" ca="1" si="667"/>
        <v>89.860417746896815</v>
      </c>
      <c r="BM785" s="3">
        <f t="shared" ca="1" si="668"/>
        <v>2.1763524541723136</v>
      </c>
    </row>
    <row r="786" spans="1:65" x14ac:dyDescent="0.3">
      <c r="A786" s="3" t="str">
        <f>'Forward collapse simulation'!B796</f>
        <v>1.45</v>
      </c>
      <c r="B786" s="3" t="str">
        <f>IF('Forward collapse simulation'!C796="","-",'Forward collapse simulation'!C796)</f>
        <v>-</v>
      </c>
      <c r="C786" s="3">
        <f>'Forward collapse simulation'!E796</f>
        <v>339.74</v>
      </c>
      <c r="D786" s="3">
        <f ca="1">'Forward collapse simulation'!AK796</f>
        <v>89.502412195544025</v>
      </c>
      <c r="E786" s="84">
        <f ca="1">'Forward collapse simulation'!AL796</f>
        <v>10.295195774894948</v>
      </c>
      <c r="G786" s="3" t="str">
        <f t="shared" si="619"/>
        <v>1.45</v>
      </c>
      <c r="H786" s="3" t="str">
        <f t="shared" si="620"/>
        <v>-</v>
      </c>
      <c r="I786" s="3">
        <f t="shared" si="621"/>
        <v>339.74</v>
      </c>
      <c r="J786" s="3">
        <f t="shared" ca="1" si="622"/>
        <v>89.502412195544025</v>
      </c>
      <c r="K786" s="3">
        <f t="shared" ca="1" si="623"/>
        <v>9.7804359861502004</v>
      </c>
      <c r="M786" s="3" t="str">
        <f t="shared" si="624"/>
        <v>1.45</v>
      </c>
      <c r="N786" s="3" t="str">
        <f t="shared" si="625"/>
        <v>-</v>
      </c>
      <c r="O786" s="3">
        <f t="shared" si="626"/>
        <v>339.74</v>
      </c>
      <c r="P786" s="3">
        <f t="shared" ca="1" si="627"/>
        <v>89.502412195544025</v>
      </c>
      <c r="Q786" s="3">
        <f t="shared" ca="1" si="628"/>
        <v>9.2656761974054529</v>
      </c>
      <c r="R786" s="85"/>
      <c r="S786" s="3" t="str">
        <f t="shared" si="629"/>
        <v>1.45</v>
      </c>
      <c r="T786" s="3" t="str">
        <f t="shared" si="630"/>
        <v>-</v>
      </c>
      <c r="U786" s="3">
        <f t="shared" si="631"/>
        <v>339.74</v>
      </c>
      <c r="V786" s="3">
        <f t="shared" ca="1" si="632"/>
        <v>89.502412195544025</v>
      </c>
      <c r="W786" s="3">
        <f t="shared" ca="1" si="633"/>
        <v>8.7509164086607054</v>
      </c>
      <c r="X786" s="85"/>
      <c r="Y786" s="3" t="str">
        <f t="shared" si="634"/>
        <v>1.45</v>
      </c>
      <c r="Z786" s="3" t="str">
        <f t="shared" si="635"/>
        <v>-</v>
      </c>
      <c r="AA786" s="3">
        <f t="shared" si="636"/>
        <v>339.74</v>
      </c>
      <c r="AB786" s="3">
        <f t="shared" ca="1" si="637"/>
        <v>89.502412195544025</v>
      </c>
      <c r="AC786" s="3">
        <f t="shared" ca="1" si="638"/>
        <v>8.2361566199159579</v>
      </c>
      <c r="AE786" s="3" t="str">
        <f t="shared" si="639"/>
        <v>1.45</v>
      </c>
      <c r="AF786" s="3" t="str">
        <f t="shared" si="640"/>
        <v>-</v>
      </c>
      <c r="AG786" s="3">
        <f t="shared" si="641"/>
        <v>339.74</v>
      </c>
      <c r="AH786" s="3">
        <f t="shared" ca="1" si="642"/>
        <v>89.502412195544025</v>
      </c>
      <c r="AI786" s="3">
        <f t="shared" ca="1" si="643"/>
        <v>7.7213968311712105</v>
      </c>
      <c r="AK786" s="3" t="str">
        <f t="shared" si="644"/>
        <v>1.45</v>
      </c>
      <c r="AL786" s="3" t="str">
        <f t="shared" si="645"/>
        <v>-</v>
      </c>
      <c r="AM786" s="3">
        <f t="shared" si="646"/>
        <v>339.74</v>
      </c>
      <c r="AN786" s="3">
        <f t="shared" ca="1" si="647"/>
        <v>89.502412195544025</v>
      </c>
      <c r="AO786" s="3">
        <f t="shared" ca="1" si="648"/>
        <v>7.206637042426463</v>
      </c>
      <c r="AQ786" s="3" t="str">
        <f t="shared" si="649"/>
        <v>1.45</v>
      </c>
      <c r="AR786" s="3" t="str">
        <f t="shared" si="650"/>
        <v>-</v>
      </c>
      <c r="AS786" s="3">
        <f t="shared" si="651"/>
        <v>339.74</v>
      </c>
      <c r="AT786" s="3">
        <f t="shared" ca="1" si="652"/>
        <v>89.502412195544025</v>
      </c>
      <c r="AU786" s="3">
        <f t="shared" ca="1" si="653"/>
        <v>6.1771174649369689</v>
      </c>
      <c r="AW786" s="3" t="str">
        <f t="shared" si="654"/>
        <v>1.45</v>
      </c>
      <c r="AX786" s="3" t="str">
        <f t="shared" si="655"/>
        <v>-</v>
      </c>
      <c r="AY786" s="3">
        <f t="shared" si="656"/>
        <v>339.74</v>
      </c>
      <c r="AZ786" s="3">
        <f t="shared" ca="1" si="657"/>
        <v>89.502412195544025</v>
      </c>
      <c r="BA786" s="3">
        <f t="shared" ca="1" si="658"/>
        <v>5.1475978874474739</v>
      </c>
      <c r="BC786" s="3" t="str">
        <f t="shared" si="659"/>
        <v>1.45</v>
      </c>
      <c r="BD786" s="3" t="str">
        <f t="shared" si="660"/>
        <v>-</v>
      </c>
      <c r="BE786" s="3">
        <f t="shared" si="661"/>
        <v>339.74</v>
      </c>
      <c r="BF786" s="3">
        <f t="shared" ca="1" si="662"/>
        <v>89.502412195544025</v>
      </c>
      <c r="BG786" s="3">
        <f t="shared" ca="1" si="663"/>
        <v>3.0885587324684844</v>
      </c>
      <c r="BI786" s="3" t="str">
        <f t="shared" si="664"/>
        <v>1.45</v>
      </c>
      <c r="BJ786" s="3" t="str">
        <f t="shared" si="665"/>
        <v>-</v>
      </c>
      <c r="BK786" s="3">
        <f t="shared" si="666"/>
        <v>339.74</v>
      </c>
      <c r="BL786" s="3">
        <f t="shared" ca="1" si="667"/>
        <v>89.502412195544025</v>
      </c>
      <c r="BM786" s="3">
        <f t="shared" ca="1" si="668"/>
        <v>1.0295195774894947</v>
      </c>
    </row>
    <row r="787" spans="1:65" x14ac:dyDescent="0.3">
      <c r="A787" s="3" t="str">
        <f>'Forward collapse simulation'!B797</f>
        <v>1.45</v>
      </c>
      <c r="B787" s="3" t="str">
        <f>IF('Forward collapse simulation'!C797="","-",'Forward collapse simulation'!C797)</f>
        <v>-</v>
      </c>
      <c r="C787" s="3">
        <f>'Forward collapse simulation'!E797</f>
        <v>307.7</v>
      </c>
      <c r="D787" s="3">
        <f ca="1">'Forward collapse simulation'!AK797</f>
        <v>87.848739874150937</v>
      </c>
      <c r="E787" s="84">
        <f ca="1">'Forward collapse simulation'!AL797</f>
        <v>6.9665876265213207</v>
      </c>
      <c r="G787" s="3" t="str">
        <f t="shared" si="619"/>
        <v>1.45</v>
      </c>
      <c r="H787" s="3" t="str">
        <f t="shared" si="620"/>
        <v>-</v>
      </c>
      <c r="I787" s="3">
        <f t="shared" si="621"/>
        <v>307.7</v>
      </c>
      <c r="J787" s="3">
        <f t="shared" ca="1" si="622"/>
        <v>87.848739874150937</v>
      </c>
      <c r="K787" s="3">
        <f t="shared" ca="1" si="623"/>
        <v>6.6182582451952543</v>
      </c>
      <c r="M787" s="3" t="str">
        <f t="shared" si="624"/>
        <v>1.45</v>
      </c>
      <c r="N787" s="3" t="str">
        <f t="shared" si="625"/>
        <v>-</v>
      </c>
      <c r="O787" s="3">
        <f t="shared" si="626"/>
        <v>307.7</v>
      </c>
      <c r="P787" s="3">
        <f t="shared" ca="1" si="627"/>
        <v>87.848739874150937</v>
      </c>
      <c r="Q787" s="3">
        <f t="shared" ca="1" si="628"/>
        <v>6.2699288638691888</v>
      </c>
      <c r="R787" s="85"/>
      <c r="S787" s="3" t="str">
        <f t="shared" si="629"/>
        <v>1.45</v>
      </c>
      <c r="T787" s="3" t="str">
        <f t="shared" si="630"/>
        <v>-</v>
      </c>
      <c r="U787" s="3">
        <f t="shared" si="631"/>
        <v>307.7</v>
      </c>
      <c r="V787" s="3">
        <f t="shared" ca="1" si="632"/>
        <v>87.848739874150937</v>
      </c>
      <c r="W787" s="3">
        <f t="shared" ca="1" si="633"/>
        <v>5.9215994825431224</v>
      </c>
      <c r="X787" s="85"/>
      <c r="Y787" s="3" t="str">
        <f t="shared" si="634"/>
        <v>1.45</v>
      </c>
      <c r="Z787" s="3" t="str">
        <f t="shared" si="635"/>
        <v>-</v>
      </c>
      <c r="AA787" s="3">
        <f t="shared" si="636"/>
        <v>307.7</v>
      </c>
      <c r="AB787" s="3">
        <f t="shared" ca="1" si="637"/>
        <v>87.848739874150937</v>
      </c>
      <c r="AC787" s="3">
        <f t="shared" ca="1" si="638"/>
        <v>5.5732701012170569</v>
      </c>
      <c r="AE787" s="3" t="str">
        <f t="shared" si="639"/>
        <v>1.45</v>
      </c>
      <c r="AF787" s="3" t="str">
        <f t="shared" si="640"/>
        <v>-</v>
      </c>
      <c r="AG787" s="3">
        <f t="shared" si="641"/>
        <v>307.7</v>
      </c>
      <c r="AH787" s="3">
        <f t="shared" ca="1" si="642"/>
        <v>87.848739874150937</v>
      </c>
      <c r="AI787" s="3">
        <f t="shared" ca="1" si="643"/>
        <v>5.2249407198909905</v>
      </c>
      <c r="AK787" s="3" t="str">
        <f t="shared" si="644"/>
        <v>1.45</v>
      </c>
      <c r="AL787" s="3" t="str">
        <f t="shared" si="645"/>
        <v>-</v>
      </c>
      <c r="AM787" s="3">
        <f t="shared" si="646"/>
        <v>307.7</v>
      </c>
      <c r="AN787" s="3">
        <f t="shared" ca="1" si="647"/>
        <v>87.848739874150937</v>
      </c>
      <c r="AO787" s="3">
        <f t="shared" ca="1" si="648"/>
        <v>4.8766113385649241</v>
      </c>
      <c r="AQ787" s="3" t="str">
        <f t="shared" si="649"/>
        <v>1.45</v>
      </c>
      <c r="AR787" s="3" t="str">
        <f t="shared" si="650"/>
        <v>-</v>
      </c>
      <c r="AS787" s="3">
        <f t="shared" si="651"/>
        <v>307.7</v>
      </c>
      <c r="AT787" s="3">
        <f t="shared" ca="1" si="652"/>
        <v>87.848739874150937</v>
      </c>
      <c r="AU787" s="3">
        <f t="shared" ca="1" si="653"/>
        <v>4.1799525759127922</v>
      </c>
      <c r="AW787" s="3" t="str">
        <f t="shared" si="654"/>
        <v>1.45</v>
      </c>
      <c r="AX787" s="3" t="str">
        <f t="shared" si="655"/>
        <v>-</v>
      </c>
      <c r="AY787" s="3">
        <f t="shared" si="656"/>
        <v>307.7</v>
      </c>
      <c r="AZ787" s="3">
        <f t="shared" ca="1" si="657"/>
        <v>87.848739874150937</v>
      </c>
      <c r="BA787" s="3">
        <f t="shared" ca="1" si="658"/>
        <v>3.4832938132606603</v>
      </c>
      <c r="BC787" s="3" t="str">
        <f t="shared" si="659"/>
        <v>1.45</v>
      </c>
      <c r="BD787" s="3" t="str">
        <f t="shared" si="660"/>
        <v>-</v>
      </c>
      <c r="BE787" s="3">
        <f t="shared" si="661"/>
        <v>307.7</v>
      </c>
      <c r="BF787" s="3">
        <f t="shared" ca="1" si="662"/>
        <v>87.848739874150937</v>
      </c>
      <c r="BG787" s="3">
        <f t="shared" ca="1" si="663"/>
        <v>2.0899762879563961</v>
      </c>
      <c r="BI787" s="3" t="str">
        <f t="shared" si="664"/>
        <v>1.45</v>
      </c>
      <c r="BJ787" s="3" t="str">
        <f t="shared" si="665"/>
        <v>-</v>
      </c>
      <c r="BK787" s="3">
        <f t="shared" si="666"/>
        <v>307.7</v>
      </c>
      <c r="BL787" s="3">
        <f t="shared" ca="1" si="667"/>
        <v>87.848739874150937</v>
      </c>
      <c r="BM787" s="3">
        <f t="shared" ca="1" si="668"/>
        <v>0.69665876265213211</v>
      </c>
    </row>
    <row r="788" spans="1:65" x14ac:dyDescent="0.3">
      <c r="A788" s="3" t="str">
        <f>'Forward collapse simulation'!B798</f>
        <v>1.45</v>
      </c>
      <c r="B788" s="3" t="str">
        <f>IF('Forward collapse simulation'!C798="","-",'Forward collapse simulation'!C798)</f>
        <v>-</v>
      </c>
      <c r="C788" s="3">
        <f>'Forward collapse simulation'!E798</f>
        <v>311.07</v>
      </c>
      <c r="D788" s="3">
        <f ca="1">'Forward collapse simulation'!AK798</f>
        <v>83.378973687595092</v>
      </c>
      <c r="E788" s="84">
        <f ca="1">'Forward collapse simulation'!AL798</f>
        <v>5.1875987950101941</v>
      </c>
      <c r="G788" s="3" t="str">
        <f t="shared" si="619"/>
        <v>1.45</v>
      </c>
      <c r="H788" s="3" t="str">
        <f t="shared" si="620"/>
        <v>-</v>
      </c>
      <c r="I788" s="3">
        <f t="shared" si="621"/>
        <v>311.07</v>
      </c>
      <c r="J788" s="3">
        <f t="shared" ca="1" si="622"/>
        <v>83.378973687595092</v>
      </c>
      <c r="K788" s="3">
        <f t="shared" ca="1" si="623"/>
        <v>4.9282188552596837</v>
      </c>
      <c r="M788" s="3" t="str">
        <f t="shared" si="624"/>
        <v>1.45</v>
      </c>
      <c r="N788" s="3" t="str">
        <f t="shared" si="625"/>
        <v>-</v>
      </c>
      <c r="O788" s="3">
        <f t="shared" si="626"/>
        <v>311.07</v>
      </c>
      <c r="P788" s="3">
        <f t="shared" ca="1" si="627"/>
        <v>83.378973687595092</v>
      </c>
      <c r="Q788" s="3">
        <f t="shared" ca="1" si="628"/>
        <v>4.6688389155091752</v>
      </c>
      <c r="R788" s="85"/>
      <c r="S788" s="3" t="str">
        <f t="shared" si="629"/>
        <v>1.45</v>
      </c>
      <c r="T788" s="3" t="str">
        <f t="shared" si="630"/>
        <v>-</v>
      </c>
      <c r="U788" s="3">
        <f t="shared" si="631"/>
        <v>311.07</v>
      </c>
      <c r="V788" s="3">
        <f t="shared" ca="1" si="632"/>
        <v>83.378973687595092</v>
      </c>
      <c r="W788" s="3">
        <f t="shared" ca="1" si="633"/>
        <v>4.4094589757586649</v>
      </c>
      <c r="X788" s="85"/>
      <c r="Y788" s="3" t="str">
        <f t="shared" si="634"/>
        <v>1.45</v>
      </c>
      <c r="Z788" s="3" t="str">
        <f t="shared" si="635"/>
        <v>-</v>
      </c>
      <c r="AA788" s="3">
        <f t="shared" si="636"/>
        <v>311.07</v>
      </c>
      <c r="AB788" s="3">
        <f t="shared" ca="1" si="637"/>
        <v>83.378973687595092</v>
      </c>
      <c r="AC788" s="3">
        <f t="shared" ca="1" si="638"/>
        <v>4.1500790360081554</v>
      </c>
      <c r="AE788" s="3" t="str">
        <f t="shared" si="639"/>
        <v>1.45</v>
      </c>
      <c r="AF788" s="3" t="str">
        <f t="shared" si="640"/>
        <v>-</v>
      </c>
      <c r="AG788" s="3">
        <f t="shared" si="641"/>
        <v>311.07</v>
      </c>
      <c r="AH788" s="3">
        <f t="shared" ca="1" si="642"/>
        <v>83.378973687595092</v>
      </c>
      <c r="AI788" s="3">
        <f t="shared" ca="1" si="643"/>
        <v>3.8906990962576455</v>
      </c>
      <c r="AK788" s="3" t="str">
        <f t="shared" si="644"/>
        <v>1.45</v>
      </c>
      <c r="AL788" s="3" t="str">
        <f t="shared" si="645"/>
        <v>-</v>
      </c>
      <c r="AM788" s="3">
        <f t="shared" si="646"/>
        <v>311.07</v>
      </c>
      <c r="AN788" s="3">
        <f t="shared" ca="1" si="647"/>
        <v>83.378973687595092</v>
      </c>
      <c r="AO788" s="3">
        <f t="shared" ca="1" si="648"/>
        <v>3.6313191565071357</v>
      </c>
      <c r="AQ788" s="3" t="str">
        <f t="shared" si="649"/>
        <v>1.45</v>
      </c>
      <c r="AR788" s="3" t="str">
        <f t="shared" si="650"/>
        <v>-</v>
      </c>
      <c r="AS788" s="3">
        <f t="shared" si="651"/>
        <v>311.07</v>
      </c>
      <c r="AT788" s="3">
        <f t="shared" ca="1" si="652"/>
        <v>83.378973687595092</v>
      </c>
      <c r="AU788" s="3">
        <f t="shared" ca="1" si="653"/>
        <v>3.1125592770061163</v>
      </c>
      <c r="AW788" s="3" t="str">
        <f t="shared" si="654"/>
        <v>1.45</v>
      </c>
      <c r="AX788" s="3" t="str">
        <f t="shared" si="655"/>
        <v>-</v>
      </c>
      <c r="AY788" s="3">
        <f t="shared" si="656"/>
        <v>311.07</v>
      </c>
      <c r="AZ788" s="3">
        <f t="shared" ca="1" si="657"/>
        <v>83.378973687595092</v>
      </c>
      <c r="BA788" s="3">
        <f t="shared" ca="1" si="658"/>
        <v>2.593799397505097</v>
      </c>
      <c r="BC788" s="3" t="str">
        <f t="shared" si="659"/>
        <v>1.45</v>
      </c>
      <c r="BD788" s="3" t="str">
        <f t="shared" si="660"/>
        <v>-</v>
      </c>
      <c r="BE788" s="3">
        <f t="shared" si="661"/>
        <v>311.07</v>
      </c>
      <c r="BF788" s="3">
        <f t="shared" ca="1" si="662"/>
        <v>83.378973687595092</v>
      </c>
      <c r="BG788" s="3">
        <f t="shared" ca="1" si="663"/>
        <v>1.5562796385030582</v>
      </c>
      <c r="BI788" s="3" t="str">
        <f t="shared" si="664"/>
        <v>1.45</v>
      </c>
      <c r="BJ788" s="3" t="str">
        <f t="shared" si="665"/>
        <v>-</v>
      </c>
      <c r="BK788" s="3">
        <f t="shared" si="666"/>
        <v>311.07</v>
      </c>
      <c r="BL788" s="3">
        <f t="shared" ca="1" si="667"/>
        <v>83.378973687595092</v>
      </c>
      <c r="BM788" s="3">
        <f t="shared" ca="1" si="668"/>
        <v>0.51875987950101943</v>
      </c>
    </row>
    <row r="789" spans="1:65" x14ac:dyDescent="0.3">
      <c r="A789" s="3" t="str">
        <f>'Forward collapse simulation'!B799</f>
        <v>1.45</v>
      </c>
      <c r="B789" s="3" t="str">
        <f>IF('Forward collapse simulation'!C799="","-",'Forward collapse simulation'!C799)</f>
        <v>-</v>
      </c>
      <c r="C789" s="3">
        <f>'Forward collapse simulation'!E799</f>
        <v>311.83999999999997</v>
      </c>
      <c r="D789" s="3">
        <f ca="1">'Forward collapse simulation'!AK799</f>
        <v>74.382177590425371</v>
      </c>
      <c r="E789" s="84">
        <f ca="1">'Forward collapse simulation'!AL799</f>
        <v>3.4336361208066126</v>
      </c>
      <c r="G789" s="3" t="str">
        <f t="shared" si="619"/>
        <v>1.45</v>
      </c>
      <c r="H789" s="3" t="str">
        <f t="shared" si="620"/>
        <v>-</v>
      </c>
      <c r="I789" s="3">
        <f t="shared" si="621"/>
        <v>311.83999999999997</v>
      </c>
      <c r="J789" s="3">
        <f t="shared" ca="1" si="622"/>
        <v>74.382177590425371</v>
      </c>
      <c r="K789" s="3">
        <f t="shared" ca="1" si="623"/>
        <v>3.2619543147662817</v>
      </c>
      <c r="M789" s="3" t="str">
        <f t="shared" si="624"/>
        <v>1.45</v>
      </c>
      <c r="N789" s="3" t="str">
        <f t="shared" si="625"/>
        <v>-</v>
      </c>
      <c r="O789" s="3">
        <f t="shared" si="626"/>
        <v>311.83999999999997</v>
      </c>
      <c r="P789" s="3">
        <f t="shared" ca="1" si="627"/>
        <v>74.382177590425371</v>
      </c>
      <c r="Q789" s="3">
        <f t="shared" ca="1" si="628"/>
        <v>3.0902725087259513</v>
      </c>
      <c r="R789" s="85"/>
      <c r="S789" s="3" t="str">
        <f t="shared" si="629"/>
        <v>1.45</v>
      </c>
      <c r="T789" s="3" t="str">
        <f t="shared" si="630"/>
        <v>-</v>
      </c>
      <c r="U789" s="3">
        <f t="shared" si="631"/>
        <v>311.83999999999997</v>
      </c>
      <c r="V789" s="3">
        <f t="shared" ca="1" si="632"/>
        <v>74.382177590425371</v>
      </c>
      <c r="W789" s="3">
        <f t="shared" ca="1" si="633"/>
        <v>2.9185907026856208</v>
      </c>
      <c r="X789" s="85"/>
      <c r="Y789" s="3" t="str">
        <f t="shared" si="634"/>
        <v>1.45</v>
      </c>
      <c r="Z789" s="3" t="str">
        <f t="shared" si="635"/>
        <v>-</v>
      </c>
      <c r="AA789" s="3">
        <f t="shared" si="636"/>
        <v>311.83999999999997</v>
      </c>
      <c r="AB789" s="3">
        <f t="shared" ca="1" si="637"/>
        <v>74.382177590425371</v>
      </c>
      <c r="AC789" s="3">
        <f t="shared" ca="1" si="638"/>
        <v>2.7469088966452904</v>
      </c>
      <c r="AE789" s="3" t="str">
        <f t="shared" si="639"/>
        <v>1.45</v>
      </c>
      <c r="AF789" s="3" t="str">
        <f t="shared" si="640"/>
        <v>-</v>
      </c>
      <c r="AG789" s="3">
        <f t="shared" si="641"/>
        <v>311.83999999999997</v>
      </c>
      <c r="AH789" s="3">
        <f t="shared" ca="1" si="642"/>
        <v>74.382177590425371</v>
      </c>
      <c r="AI789" s="3">
        <f t="shared" ca="1" si="643"/>
        <v>2.5752270906049595</v>
      </c>
      <c r="AK789" s="3" t="str">
        <f t="shared" si="644"/>
        <v>1.45</v>
      </c>
      <c r="AL789" s="3" t="str">
        <f t="shared" si="645"/>
        <v>-</v>
      </c>
      <c r="AM789" s="3">
        <f t="shared" si="646"/>
        <v>311.83999999999997</v>
      </c>
      <c r="AN789" s="3">
        <f t="shared" ca="1" si="647"/>
        <v>74.382177590425371</v>
      </c>
      <c r="AO789" s="3">
        <f t="shared" ca="1" si="648"/>
        <v>2.4035452845646286</v>
      </c>
      <c r="AQ789" s="3" t="str">
        <f t="shared" si="649"/>
        <v>1.45</v>
      </c>
      <c r="AR789" s="3" t="str">
        <f t="shared" si="650"/>
        <v>-</v>
      </c>
      <c r="AS789" s="3">
        <f t="shared" si="651"/>
        <v>311.83999999999997</v>
      </c>
      <c r="AT789" s="3">
        <f t="shared" ca="1" si="652"/>
        <v>74.382177590425371</v>
      </c>
      <c r="AU789" s="3">
        <f t="shared" ca="1" si="653"/>
        <v>2.0601816724839677</v>
      </c>
      <c r="AW789" s="3" t="str">
        <f t="shared" si="654"/>
        <v>1.45</v>
      </c>
      <c r="AX789" s="3" t="str">
        <f t="shared" si="655"/>
        <v>-</v>
      </c>
      <c r="AY789" s="3">
        <f t="shared" si="656"/>
        <v>311.83999999999997</v>
      </c>
      <c r="AZ789" s="3">
        <f t="shared" ca="1" si="657"/>
        <v>74.382177590425371</v>
      </c>
      <c r="BA789" s="3">
        <f t="shared" ca="1" si="658"/>
        <v>1.7168180604033063</v>
      </c>
      <c r="BC789" s="3" t="str">
        <f t="shared" si="659"/>
        <v>1.45</v>
      </c>
      <c r="BD789" s="3" t="str">
        <f t="shared" si="660"/>
        <v>-</v>
      </c>
      <c r="BE789" s="3">
        <f t="shared" si="661"/>
        <v>311.83999999999997</v>
      </c>
      <c r="BF789" s="3">
        <f t="shared" ca="1" si="662"/>
        <v>74.382177590425371</v>
      </c>
      <c r="BG789" s="3">
        <f t="shared" ca="1" si="663"/>
        <v>1.0300908362419838</v>
      </c>
      <c r="BI789" s="3" t="str">
        <f t="shared" si="664"/>
        <v>1.45</v>
      </c>
      <c r="BJ789" s="3" t="str">
        <f t="shared" si="665"/>
        <v>-</v>
      </c>
      <c r="BK789" s="3">
        <f t="shared" si="666"/>
        <v>311.83999999999997</v>
      </c>
      <c r="BL789" s="3">
        <f t="shared" ca="1" si="667"/>
        <v>74.382177590425371</v>
      </c>
      <c r="BM789" s="3">
        <f t="shared" ca="1" si="668"/>
        <v>0.3433636120806613</v>
      </c>
    </row>
    <row r="790" spans="1:65" x14ac:dyDescent="0.3">
      <c r="A790" s="3" t="str">
        <f>'Forward collapse simulation'!B800</f>
        <v>1.45</v>
      </c>
      <c r="B790" s="3" t="str">
        <f>IF('Forward collapse simulation'!C800="","-",'Forward collapse simulation'!C800)</f>
        <v>-</v>
      </c>
      <c r="C790" s="3">
        <f>'Forward collapse simulation'!E800</f>
        <v>309.86</v>
      </c>
      <c r="D790" s="3">
        <f>'Forward collapse simulation'!AK800</f>
        <v>-34.85</v>
      </c>
      <c r="E790" s="84">
        <f>'Forward collapse simulation'!AL800</f>
        <v>1.232</v>
      </c>
      <c r="G790" s="3" t="str">
        <f t="shared" si="619"/>
        <v>1.45</v>
      </c>
      <c r="H790" s="3" t="str">
        <f t="shared" si="620"/>
        <v>-</v>
      </c>
      <c r="I790" s="3">
        <f t="shared" si="621"/>
        <v>309.86</v>
      </c>
      <c r="J790" s="3">
        <f t="shared" si="622"/>
        <v>-34.85</v>
      </c>
      <c r="K790" s="3">
        <f t="shared" si="623"/>
        <v>1.1703999999999999</v>
      </c>
      <c r="M790" s="3" t="str">
        <f t="shared" si="624"/>
        <v>1.45</v>
      </c>
      <c r="N790" s="3" t="str">
        <f t="shared" si="625"/>
        <v>-</v>
      </c>
      <c r="O790" s="3">
        <f t="shared" si="626"/>
        <v>309.86</v>
      </c>
      <c r="P790" s="3">
        <f t="shared" si="627"/>
        <v>-34.85</v>
      </c>
      <c r="Q790" s="3">
        <f t="shared" si="628"/>
        <v>1.1088</v>
      </c>
      <c r="R790" s="85"/>
      <c r="S790" s="3" t="str">
        <f t="shared" si="629"/>
        <v>1.45</v>
      </c>
      <c r="T790" s="3" t="str">
        <f t="shared" si="630"/>
        <v>-</v>
      </c>
      <c r="U790" s="3">
        <f t="shared" si="631"/>
        <v>309.86</v>
      </c>
      <c r="V790" s="3">
        <f t="shared" si="632"/>
        <v>-34.85</v>
      </c>
      <c r="W790" s="3">
        <f t="shared" si="633"/>
        <v>1.0471999999999999</v>
      </c>
      <c r="X790" s="85"/>
      <c r="Y790" s="3" t="str">
        <f t="shared" si="634"/>
        <v>1.45</v>
      </c>
      <c r="Z790" s="3" t="str">
        <f t="shared" si="635"/>
        <v>-</v>
      </c>
      <c r="AA790" s="3">
        <f t="shared" si="636"/>
        <v>309.86</v>
      </c>
      <c r="AB790" s="3">
        <f t="shared" si="637"/>
        <v>-34.85</v>
      </c>
      <c r="AC790" s="3">
        <f t="shared" si="638"/>
        <v>0.98560000000000003</v>
      </c>
      <c r="AE790" s="3" t="str">
        <f t="shared" si="639"/>
        <v>1.45</v>
      </c>
      <c r="AF790" s="3" t="str">
        <f t="shared" si="640"/>
        <v>-</v>
      </c>
      <c r="AG790" s="3">
        <f t="shared" si="641"/>
        <v>309.86</v>
      </c>
      <c r="AH790" s="3">
        <f t="shared" si="642"/>
        <v>-34.85</v>
      </c>
      <c r="AI790" s="3">
        <f t="shared" si="643"/>
        <v>0.92399999999999993</v>
      </c>
      <c r="AK790" s="3" t="str">
        <f t="shared" si="644"/>
        <v>1.45</v>
      </c>
      <c r="AL790" s="3" t="str">
        <f t="shared" si="645"/>
        <v>-</v>
      </c>
      <c r="AM790" s="3">
        <f t="shared" si="646"/>
        <v>309.86</v>
      </c>
      <c r="AN790" s="3">
        <f t="shared" si="647"/>
        <v>-34.85</v>
      </c>
      <c r="AO790" s="3">
        <f t="shared" si="648"/>
        <v>0.86239999999999994</v>
      </c>
      <c r="AQ790" s="3" t="str">
        <f t="shared" si="649"/>
        <v>1.45</v>
      </c>
      <c r="AR790" s="3" t="str">
        <f t="shared" si="650"/>
        <v>-</v>
      </c>
      <c r="AS790" s="3">
        <f t="shared" si="651"/>
        <v>309.86</v>
      </c>
      <c r="AT790" s="3">
        <f t="shared" si="652"/>
        <v>-34.85</v>
      </c>
      <c r="AU790" s="3">
        <f t="shared" si="653"/>
        <v>0.73919999999999997</v>
      </c>
      <c r="AW790" s="3" t="str">
        <f t="shared" si="654"/>
        <v>1.45</v>
      </c>
      <c r="AX790" s="3" t="str">
        <f t="shared" si="655"/>
        <v>-</v>
      </c>
      <c r="AY790" s="3">
        <f t="shared" si="656"/>
        <v>309.86</v>
      </c>
      <c r="AZ790" s="3">
        <f t="shared" si="657"/>
        <v>-34.85</v>
      </c>
      <c r="BA790" s="3">
        <f t="shared" si="658"/>
        <v>0.61599999999999999</v>
      </c>
      <c r="BC790" s="3" t="str">
        <f t="shared" si="659"/>
        <v>1.45</v>
      </c>
      <c r="BD790" s="3" t="str">
        <f t="shared" si="660"/>
        <v>-</v>
      </c>
      <c r="BE790" s="3">
        <f t="shared" si="661"/>
        <v>309.86</v>
      </c>
      <c r="BF790" s="3">
        <f t="shared" si="662"/>
        <v>-34.85</v>
      </c>
      <c r="BG790" s="3">
        <f t="shared" si="663"/>
        <v>0.36959999999999998</v>
      </c>
      <c r="BI790" s="3" t="str">
        <f t="shared" si="664"/>
        <v>1.45</v>
      </c>
      <c r="BJ790" s="3" t="str">
        <f t="shared" si="665"/>
        <v>-</v>
      </c>
      <c r="BK790" s="3">
        <f t="shared" si="666"/>
        <v>309.86</v>
      </c>
      <c r="BL790" s="3">
        <f t="shared" si="667"/>
        <v>-34.85</v>
      </c>
      <c r="BM790" s="3">
        <f t="shared" si="668"/>
        <v>0.1232</v>
      </c>
    </row>
    <row r="791" spans="1:65" x14ac:dyDescent="0.3">
      <c r="A791" s="3" t="str">
        <f>'Forward collapse simulation'!B801</f>
        <v>1.45</v>
      </c>
      <c r="B791" s="3" t="str">
        <f>IF('Forward collapse simulation'!C801="","-",'Forward collapse simulation'!C801)</f>
        <v>-</v>
      </c>
      <c r="C791" s="3">
        <f>'Forward collapse simulation'!E801</f>
        <v>314.67</v>
      </c>
      <c r="D791" s="3">
        <f>'Forward collapse simulation'!AK801</f>
        <v>-51.09</v>
      </c>
      <c r="E791" s="84">
        <f>'Forward collapse simulation'!AL801</f>
        <v>0.98099999999999998</v>
      </c>
      <c r="G791" s="3" t="str">
        <f t="shared" si="619"/>
        <v>1.45</v>
      </c>
      <c r="H791" s="3" t="str">
        <f t="shared" si="620"/>
        <v>-</v>
      </c>
      <c r="I791" s="3">
        <f t="shared" si="621"/>
        <v>314.67</v>
      </c>
      <c r="J791" s="3">
        <f t="shared" si="622"/>
        <v>-51.09</v>
      </c>
      <c r="K791" s="3">
        <f t="shared" si="623"/>
        <v>0.93194999999999995</v>
      </c>
      <c r="M791" s="3" t="str">
        <f t="shared" si="624"/>
        <v>1.45</v>
      </c>
      <c r="N791" s="3" t="str">
        <f t="shared" si="625"/>
        <v>-</v>
      </c>
      <c r="O791" s="3">
        <f t="shared" si="626"/>
        <v>314.67</v>
      </c>
      <c r="P791" s="3">
        <f t="shared" si="627"/>
        <v>-51.09</v>
      </c>
      <c r="Q791" s="3">
        <f t="shared" si="628"/>
        <v>0.88290000000000002</v>
      </c>
      <c r="R791" s="85"/>
      <c r="S791" s="3" t="str">
        <f t="shared" si="629"/>
        <v>1.45</v>
      </c>
      <c r="T791" s="3" t="str">
        <f t="shared" si="630"/>
        <v>-</v>
      </c>
      <c r="U791" s="3">
        <f t="shared" si="631"/>
        <v>314.67</v>
      </c>
      <c r="V791" s="3">
        <f t="shared" si="632"/>
        <v>-51.09</v>
      </c>
      <c r="W791" s="3">
        <f t="shared" si="633"/>
        <v>0.83384999999999998</v>
      </c>
      <c r="X791" s="85"/>
      <c r="Y791" s="3" t="str">
        <f t="shared" si="634"/>
        <v>1.45</v>
      </c>
      <c r="Z791" s="3" t="str">
        <f t="shared" si="635"/>
        <v>-</v>
      </c>
      <c r="AA791" s="3">
        <f t="shared" si="636"/>
        <v>314.67</v>
      </c>
      <c r="AB791" s="3">
        <f t="shared" si="637"/>
        <v>-51.09</v>
      </c>
      <c r="AC791" s="3">
        <f t="shared" si="638"/>
        <v>0.78480000000000005</v>
      </c>
      <c r="AE791" s="3" t="str">
        <f t="shared" si="639"/>
        <v>1.45</v>
      </c>
      <c r="AF791" s="3" t="str">
        <f t="shared" si="640"/>
        <v>-</v>
      </c>
      <c r="AG791" s="3">
        <f t="shared" si="641"/>
        <v>314.67</v>
      </c>
      <c r="AH791" s="3">
        <f t="shared" si="642"/>
        <v>-51.09</v>
      </c>
      <c r="AI791" s="3">
        <f t="shared" si="643"/>
        <v>0.73575000000000002</v>
      </c>
      <c r="AK791" s="3" t="str">
        <f t="shared" si="644"/>
        <v>1.45</v>
      </c>
      <c r="AL791" s="3" t="str">
        <f t="shared" si="645"/>
        <v>-</v>
      </c>
      <c r="AM791" s="3">
        <f t="shared" si="646"/>
        <v>314.67</v>
      </c>
      <c r="AN791" s="3">
        <f t="shared" si="647"/>
        <v>-51.09</v>
      </c>
      <c r="AO791" s="3">
        <f t="shared" si="648"/>
        <v>0.68669999999999998</v>
      </c>
      <c r="AQ791" s="3" t="str">
        <f t="shared" si="649"/>
        <v>1.45</v>
      </c>
      <c r="AR791" s="3" t="str">
        <f t="shared" si="650"/>
        <v>-</v>
      </c>
      <c r="AS791" s="3">
        <f t="shared" si="651"/>
        <v>314.67</v>
      </c>
      <c r="AT791" s="3">
        <f t="shared" si="652"/>
        <v>-51.09</v>
      </c>
      <c r="AU791" s="3">
        <f t="shared" si="653"/>
        <v>0.58860000000000001</v>
      </c>
      <c r="AW791" s="3" t="str">
        <f t="shared" si="654"/>
        <v>1.45</v>
      </c>
      <c r="AX791" s="3" t="str">
        <f t="shared" si="655"/>
        <v>-</v>
      </c>
      <c r="AY791" s="3">
        <f t="shared" si="656"/>
        <v>314.67</v>
      </c>
      <c r="AZ791" s="3">
        <f t="shared" si="657"/>
        <v>-51.09</v>
      </c>
      <c r="BA791" s="3">
        <f t="shared" si="658"/>
        <v>0.49049999999999999</v>
      </c>
      <c r="BC791" s="3" t="str">
        <f t="shared" si="659"/>
        <v>1.45</v>
      </c>
      <c r="BD791" s="3" t="str">
        <f t="shared" si="660"/>
        <v>-</v>
      </c>
      <c r="BE791" s="3">
        <f t="shared" si="661"/>
        <v>314.67</v>
      </c>
      <c r="BF791" s="3">
        <f t="shared" si="662"/>
        <v>-51.09</v>
      </c>
      <c r="BG791" s="3">
        <f t="shared" si="663"/>
        <v>0.29430000000000001</v>
      </c>
      <c r="BI791" s="3" t="str">
        <f t="shared" si="664"/>
        <v>1.45</v>
      </c>
      <c r="BJ791" s="3" t="str">
        <f t="shared" si="665"/>
        <v>-</v>
      </c>
      <c r="BK791" s="3">
        <f t="shared" si="666"/>
        <v>314.67</v>
      </c>
      <c r="BL791" s="3">
        <f t="shared" si="667"/>
        <v>-51.09</v>
      </c>
      <c r="BM791" s="3">
        <f t="shared" si="668"/>
        <v>9.8100000000000007E-2</v>
      </c>
    </row>
    <row r="792" spans="1:65" x14ac:dyDescent="0.3">
      <c r="A792" s="3" t="str">
        <f>'Forward collapse simulation'!B802</f>
        <v>1.45</v>
      </c>
      <c r="B792" s="3" t="str">
        <f>IF('Forward collapse simulation'!C802="","-",'Forward collapse simulation'!C802)</f>
        <v>-</v>
      </c>
      <c r="C792" s="3">
        <f>'Forward collapse simulation'!E802</f>
        <v>23.63</v>
      </c>
      <c r="D792" s="3">
        <f>'Forward collapse simulation'!AK802</f>
        <v>-81.92</v>
      </c>
      <c r="E792" s="84">
        <f>'Forward collapse simulation'!AL802</f>
        <v>0.74499999999999988</v>
      </c>
      <c r="G792" s="3" t="str">
        <f t="shared" si="619"/>
        <v>1.45</v>
      </c>
      <c r="H792" s="3" t="str">
        <f t="shared" si="620"/>
        <v>-</v>
      </c>
      <c r="I792" s="3">
        <f t="shared" si="621"/>
        <v>23.63</v>
      </c>
      <c r="J792" s="3">
        <f t="shared" si="622"/>
        <v>-81.92</v>
      </c>
      <c r="K792" s="3">
        <f t="shared" si="623"/>
        <v>0.70774999999999988</v>
      </c>
      <c r="M792" s="3" t="str">
        <f t="shared" si="624"/>
        <v>1.45</v>
      </c>
      <c r="N792" s="3" t="str">
        <f t="shared" si="625"/>
        <v>-</v>
      </c>
      <c r="O792" s="3">
        <f t="shared" si="626"/>
        <v>23.63</v>
      </c>
      <c r="P792" s="3">
        <f t="shared" si="627"/>
        <v>-81.92</v>
      </c>
      <c r="Q792" s="3">
        <f t="shared" si="628"/>
        <v>0.67049999999999987</v>
      </c>
      <c r="R792" s="85"/>
      <c r="S792" s="3" t="str">
        <f t="shared" si="629"/>
        <v>1.45</v>
      </c>
      <c r="T792" s="3" t="str">
        <f t="shared" si="630"/>
        <v>-</v>
      </c>
      <c r="U792" s="3">
        <f t="shared" si="631"/>
        <v>23.63</v>
      </c>
      <c r="V792" s="3">
        <f t="shared" si="632"/>
        <v>-81.92</v>
      </c>
      <c r="W792" s="3">
        <f t="shared" si="633"/>
        <v>0.63324999999999987</v>
      </c>
      <c r="X792" s="85"/>
      <c r="Y792" s="3" t="str">
        <f t="shared" si="634"/>
        <v>1.45</v>
      </c>
      <c r="Z792" s="3" t="str">
        <f t="shared" si="635"/>
        <v>-</v>
      </c>
      <c r="AA792" s="3">
        <f t="shared" si="636"/>
        <v>23.63</v>
      </c>
      <c r="AB792" s="3">
        <f t="shared" si="637"/>
        <v>-81.92</v>
      </c>
      <c r="AC792" s="3">
        <f t="shared" si="638"/>
        <v>0.59599999999999997</v>
      </c>
      <c r="AE792" s="3" t="str">
        <f t="shared" si="639"/>
        <v>1.45</v>
      </c>
      <c r="AF792" s="3" t="str">
        <f t="shared" si="640"/>
        <v>-</v>
      </c>
      <c r="AG792" s="3">
        <f t="shared" si="641"/>
        <v>23.63</v>
      </c>
      <c r="AH792" s="3">
        <f t="shared" si="642"/>
        <v>-81.92</v>
      </c>
      <c r="AI792" s="3">
        <f t="shared" si="643"/>
        <v>0.55874999999999986</v>
      </c>
      <c r="AK792" s="3" t="str">
        <f t="shared" si="644"/>
        <v>1.45</v>
      </c>
      <c r="AL792" s="3" t="str">
        <f t="shared" si="645"/>
        <v>-</v>
      </c>
      <c r="AM792" s="3">
        <f t="shared" si="646"/>
        <v>23.63</v>
      </c>
      <c r="AN792" s="3">
        <f t="shared" si="647"/>
        <v>-81.92</v>
      </c>
      <c r="AO792" s="3">
        <f t="shared" si="648"/>
        <v>0.52149999999999985</v>
      </c>
      <c r="AQ792" s="3" t="str">
        <f t="shared" si="649"/>
        <v>1.45</v>
      </c>
      <c r="AR792" s="3" t="str">
        <f t="shared" si="650"/>
        <v>-</v>
      </c>
      <c r="AS792" s="3">
        <f t="shared" si="651"/>
        <v>23.63</v>
      </c>
      <c r="AT792" s="3">
        <f t="shared" si="652"/>
        <v>-81.92</v>
      </c>
      <c r="AU792" s="3">
        <f t="shared" si="653"/>
        <v>0.4469999999999999</v>
      </c>
      <c r="AW792" s="3" t="str">
        <f t="shared" si="654"/>
        <v>1.45</v>
      </c>
      <c r="AX792" s="3" t="str">
        <f t="shared" si="655"/>
        <v>-</v>
      </c>
      <c r="AY792" s="3">
        <f t="shared" si="656"/>
        <v>23.63</v>
      </c>
      <c r="AZ792" s="3">
        <f t="shared" si="657"/>
        <v>-81.92</v>
      </c>
      <c r="BA792" s="3">
        <f t="shared" si="658"/>
        <v>0.37249999999999994</v>
      </c>
      <c r="BC792" s="3" t="str">
        <f t="shared" si="659"/>
        <v>1.45</v>
      </c>
      <c r="BD792" s="3" t="str">
        <f t="shared" si="660"/>
        <v>-</v>
      </c>
      <c r="BE792" s="3">
        <f t="shared" si="661"/>
        <v>23.63</v>
      </c>
      <c r="BF792" s="3">
        <f t="shared" si="662"/>
        <v>-81.92</v>
      </c>
      <c r="BG792" s="3">
        <f t="shared" si="663"/>
        <v>0.22349999999999995</v>
      </c>
      <c r="BI792" s="3" t="str">
        <f t="shared" si="664"/>
        <v>1.45</v>
      </c>
      <c r="BJ792" s="3" t="str">
        <f t="shared" si="665"/>
        <v>-</v>
      </c>
      <c r="BK792" s="3">
        <f t="shared" si="666"/>
        <v>23.63</v>
      </c>
      <c r="BL792" s="3">
        <f t="shared" si="667"/>
        <v>-81.92</v>
      </c>
      <c r="BM792" s="3">
        <f t="shared" si="668"/>
        <v>7.4499999999999997E-2</v>
      </c>
    </row>
    <row r="793" spans="1:65" x14ac:dyDescent="0.3">
      <c r="A793" s="3" t="str">
        <f>'Forward collapse simulation'!B803</f>
        <v>1.45</v>
      </c>
      <c r="B793" s="3" t="str">
        <f>IF('Forward collapse simulation'!C803="","-",'Forward collapse simulation'!C803)</f>
        <v>1.46</v>
      </c>
      <c r="C793" s="3">
        <f>'Forward collapse simulation'!E803</f>
        <v>83.52</v>
      </c>
      <c r="D793" s="3">
        <f>'Forward collapse simulation'!AK803</f>
        <v>-1.7</v>
      </c>
      <c r="E793" s="84">
        <f>'Forward collapse simulation'!AL803</f>
        <v>7.3339999999999996</v>
      </c>
      <c r="G793" s="3" t="str">
        <f t="shared" si="619"/>
        <v>1.45</v>
      </c>
      <c r="H793" s="3" t="str">
        <f t="shared" si="620"/>
        <v>1.46</v>
      </c>
      <c r="I793" s="3">
        <f t="shared" si="621"/>
        <v>83.52</v>
      </c>
      <c r="J793" s="3">
        <f t="shared" si="622"/>
        <v>-1.7</v>
      </c>
      <c r="K793" s="3">
        <f t="shared" si="623"/>
        <v>7.3339999999999996</v>
      </c>
      <c r="M793" s="3" t="str">
        <f t="shared" si="624"/>
        <v>1.45</v>
      </c>
      <c r="N793" s="3" t="str">
        <f t="shared" si="625"/>
        <v>1.46</v>
      </c>
      <c r="O793" s="3">
        <f t="shared" si="626"/>
        <v>83.52</v>
      </c>
      <c r="P793" s="3">
        <f t="shared" si="627"/>
        <v>-1.7</v>
      </c>
      <c r="Q793" s="3">
        <f t="shared" si="628"/>
        <v>7.3339999999999996</v>
      </c>
      <c r="R793" s="85"/>
      <c r="S793" s="3" t="str">
        <f t="shared" si="629"/>
        <v>1.45</v>
      </c>
      <c r="T793" s="3" t="str">
        <f t="shared" si="630"/>
        <v>1.46</v>
      </c>
      <c r="U793" s="3">
        <f t="shared" si="631"/>
        <v>83.52</v>
      </c>
      <c r="V793" s="3">
        <f t="shared" si="632"/>
        <v>-1.7</v>
      </c>
      <c r="W793" s="3">
        <f t="shared" si="633"/>
        <v>7.3339999999999996</v>
      </c>
      <c r="X793" s="85"/>
      <c r="Y793" s="3" t="str">
        <f t="shared" si="634"/>
        <v>1.45</v>
      </c>
      <c r="Z793" s="3" t="str">
        <f t="shared" si="635"/>
        <v>1.46</v>
      </c>
      <c r="AA793" s="3">
        <f t="shared" si="636"/>
        <v>83.52</v>
      </c>
      <c r="AB793" s="3">
        <f t="shared" si="637"/>
        <v>-1.7</v>
      </c>
      <c r="AC793" s="3">
        <f t="shared" si="638"/>
        <v>7.3339999999999996</v>
      </c>
      <c r="AE793" s="3" t="str">
        <f t="shared" si="639"/>
        <v>1.45</v>
      </c>
      <c r="AF793" s="3" t="str">
        <f t="shared" si="640"/>
        <v>1.46</v>
      </c>
      <c r="AG793" s="3">
        <f t="shared" si="641"/>
        <v>83.52</v>
      </c>
      <c r="AH793" s="3">
        <f t="shared" si="642"/>
        <v>-1.7</v>
      </c>
      <c r="AI793" s="3">
        <f t="shared" si="643"/>
        <v>7.3339999999999996</v>
      </c>
      <c r="AK793" s="3" t="str">
        <f t="shared" si="644"/>
        <v>1.45</v>
      </c>
      <c r="AL793" s="3" t="str">
        <f t="shared" si="645"/>
        <v>1.46</v>
      </c>
      <c r="AM793" s="3">
        <f t="shared" si="646"/>
        <v>83.52</v>
      </c>
      <c r="AN793" s="3">
        <f t="shared" si="647"/>
        <v>-1.7</v>
      </c>
      <c r="AO793" s="3">
        <f t="shared" si="648"/>
        <v>7.3339999999999996</v>
      </c>
      <c r="AQ793" s="3" t="str">
        <f t="shared" si="649"/>
        <v>1.45</v>
      </c>
      <c r="AR793" s="3" t="str">
        <f t="shared" si="650"/>
        <v>1.46</v>
      </c>
      <c r="AS793" s="3">
        <f t="shared" si="651"/>
        <v>83.52</v>
      </c>
      <c r="AT793" s="3">
        <f t="shared" si="652"/>
        <v>-1.7</v>
      </c>
      <c r="AU793" s="3">
        <f t="shared" si="653"/>
        <v>7.3339999999999996</v>
      </c>
      <c r="AW793" s="3" t="str">
        <f t="shared" si="654"/>
        <v>1.45</v>
      </c>
      <c r="AX793" s="3" t="str">
        <f t="shared" si="655"/>
        <v>1.46</v>
      </c>
      <c r="AY793" s="3">
        <f t="shared" si="656"/>
        <v>83.52</v>
      </c>
      <c r="AZ793" s="3">
        <f t="shared" si="657"/>
        <v>-1.7</v>
      </c>
      <c r="BA793" s="3">
        <f t="shared" si="658"/>
        <v>7.3339999999999996</v>
      </c>
      <c r="BC793" s="3" t="str">
        <f t="shared" si="659"/>
        <v>1.45</v>
      </c>
      <c r="BD793" s="3" t="str">
        <f t="shared" si="660"/>
        <v>1.46</v>
      </c>
      <c r="BE793" s="3">
        <f t="shared" si="661"/>
        <v>83.52</v>
      </c>
      <c r="BF793" s="3">
        <f t="shared" si="662"/>
        <v>-1.7</v>
      </c>
      <c r="BG793" s="3">
        <f t="shared" si="663"/>
        <v>7.3339999999999996</v>
      </c>
      <c r="BI793" s="3" t="str">
        <f t="shared" si="664"/>
        <v>1.45</v>
      </c>
      <c r="BJ793" s="3" t="str">
        <f t="shared" si="665"/>
        <v>1.46</v>
      </c>
      <c r="BK793" s="3">
        <f t="shared" si="666"/>
        <v>83.52</v>
      </c>
      <c r="BL793" s="3">
        <f t="shared" si="667"/>
        <v>-1.7</v>
      </c>
      <c r="BM793" s="3">
        <f t="shared" si="668"/>
        <v>7.3339999999999996</v>
      </c>
    </row>
    <row r="794" spans="1:65" x14ac:dyDescent="0.3">
      <c r="A794" s="3" t="str">
        <f>'Forward collapse simulation'!B804</f>
        <v>1.46</v>
      </c>
      <c r="B794" s="3" t="str">
        <f>IF('Forward collapse simulation'!C804="","-",'Forward collapse simulation'!C804)</f>
        <v>-</v>
      </c>
      <c r="C794" s="3">
        <f>'Forward collapse simulation'!E804</f>
        <v>45.52</v>
      </c>
      <c r="D794" s="3">
        <f>'Forward collapse simulation'!AK804</f>
        <v>-85.61</v>
      </c>
      <c r="E794" s="84">
        <f>'Forward collapse simulation'!AL804</f>
        <v>1.026</v>
      </c>
      <c r="G794" s="3" t="str">
        <f t="shared" si="619"/>
        <v>1.46</v>
      </c>
      <c r="H794" s="3" t="str">
        <f t="shared" si="620"/>
        <v>-</v>
      </c>
      <c r="I794" s="3">
        <f t="shared" si="621"/>
        <v>45.52</v>
      </c>
      <c r="J794" s="3">
        <f t="shared" si="622"/>
        <v>-85.61</v>
      </c>
      <c r="K794" s="3">
        <f t="shared" si="623"/>
        <v>0.97470000000000001</v>
      </c>
      <c r="M794" s="3" t="str">
        <f t="shared" si="624"/>
        <v>1.46</v>
      </c>
      <c r="N794" s="3" t="str">
        <f t="shared" si="625"/>
        <v>-</v>
      </c>
      <c r="O794" s="3">
        <f t="shared" si="626"/>
        <v>45.52</v>
      </c>
      <c r="P794" s="3">
        <f t="shared" si="627"/>
        <v>-85.61</v>
      </c>
      <c r="Q794" s="3">
        <f t="shared" si="628"/>
        <v>0.9234</v>
      </c>
      <c r="R794" s="85"/>
      <c r="S794" s="3" t="str">
        <f t="shared" si="629"/>
        <v>1.46</v>
      </c>
      <c r="T794" s="3" t="str">
        <f t="shared" si="630"/>
        <v>-</v>
      </c>
      <c r="U794" s="3">
        <f t="shared" si="631"/>
        <v>45.52</v>
      </c>
      <c r="V794" s="3">
        <f t="shared" si="632"/>
        <v>-85.61</v>
      </c>
      <c r="W794" s="3">
        <f t="shared" si="633"/>
        <v>0.87209999999999999</v>
      </c>
      <c r="X794" s="85"/>
      <c r="Y794" s="3" t="str">
        <f t="shared" si="634"/>
        <v>1.46</v>
      </c>
      <c r="Z794" s="3" t="str">
        <f t="shared" si="635"/>
        <v>-</v>
      </c>
      <c r="AA794" s="3">
        <f t="shared" si="636"/>
        <v>45.52</v>
      </c>
      <c r="AB794" s="3">
        <f t="shared" si="637"/>
        <v>-85.61</v>
      </c>
      <c r="AC794" s="3">
        <f t="shared" si="638"/>
        <v>0.82080000000000009</v>
      </c>
      <c r="AE794" s="3" t="str">
        <f t="shared" si="639"/>
        <v>1.46</v>
      </c>
      <c r="AF794" s="3" t="str">
        <f t="shared" si="640"/>
        <v>-</v>
      </c>
      <c r="AG794" s="3">
        <f t="shared" si="641"/>
        <v>45.52</v>
      </c>
      <c r="AH794" s="3">
        <f t="shared" si="642"/>
        <v>-85.61</v>
      </c>
      <c r="AI794" s="3">
        <f t="shared" si="643"/>
        <v>0.76950000000000007</v>
      </c>
      <c r="AK794" s="3" t="str">
        <f t="shared" si="644"/>
        <v>1.46</v>
      </c>
      <c r="AL794" s="3" t="str">
        <f t="shared" si="645"/>
        <v>-</v>
      </c>
      <c r="AM794" s="3">
        <f t="shared" si="646"/>
        <v>45.52</v>
      </c>
      <c r="AN794" s="3">
        <f t="shared" si="647"/>
        <v>-85.61</v>
      </c>
      <c r="AO794" s="3">
        <f t="shared" si="648"/>
        <v>0.71819999999999995</v>
      </c>
      <c r="AQ794" s="3" t="str">
        <f t="shared" si="649"/>
        <v>1.46</v>
      </c>
      <c r="AR794" s="3" t="str">
        <f t="shared" si="650"/>
        <v>-</v>
      </c>
      <c r="AS794" s="3">
        <f t="shared" si="651"/>
        <v>45.52</v>
      </c>
      <c r="AT794" s="3">
        <f t="shared" si="652"/>
        <v>-85.61</v>
      </c>
      <c r="AU794" s="3">
        <f t="shared" si="653"/>
        <v>0.61560000000000004</v>
      </c>
      <c r="AW794" s="3" t="str">
        <f t="shared" si="654"/>
        <v>1.46</v>
      </c>
      <c r="AX794" s="3" t="str">
        <f t="shared" si="655"/>
        <v>-</v>
      </c>
      <c r="AY794" s="3">
        <f t="shared" si="656"/>
        <v>45.52</v>
      </c>
      <c r="AZ794" s="3">
        <f t="shared" si="657"/>
        <v>-85.61</v>
      </c>
      <c r="BA794" s="3">
        <f t="shared" si="658"/>
        <v>0.51300000000000001</v>
      </c>
      <c r="BC794" s="3" t="str">
        <f t="shared" si="659"/>
        <v>1.46</v>
      </c>
      <c r="BD794" s="3" t="str">
        <f t="shared" si="660"/>
        <v>-</v>
      </c>
      <c r="BE794" s="3">
        <f t="shared" si="661"/>
        <v>45.52</v>
      </c>
      <c r="BF794" s="3">
        <f t="shared" si="662"/>
        <v>-85.61</v>
      </c>
      <c r="BG794" s="3">
        <f t="shared" si="663"/>
        <v>0.30780000000000002</v>
      </c>
      <c r="BI794" s="3" t="str">
        <f t="shared" si="664"/>
        <v>1.46</v>
      </c>
      <c r="BJ794" s="3" t="str">
        <f t="shared" si="665"/>
        <v>-</v>
      </c>
      <c r="BK794" s="3">
        <f t="shared" si="666"/>
        <v>45.52</v>
      </c>
      <c r="BL794" s="3">
        <f t="shared" si="667"/>
        <v>-85.61</v>
      </c>
      <c r="BM794" s="3">
        <f t="shared" si="668"/>
        <v>0.10260000000000001</v>
      </c>
    </row>
    <row r="795" spans="1:65" x14ac:dyDescent="0.3">
      <c r="A795" s="3" t="str">
        <f>'Forward collapse simulation'!B805</f>
        <v>1.46</v>
      </c>
      <c r="B795" s="3" t="str">
        <f>IF('Forward collapse simulation'!C805="","-",'Forward collapse simulation'!C805)</f>
        <v>-</v>
      </c>
      <c r="C795" s="3">
        <f>'Forward collapse simulation'!E805</f>
        <v>319.08</v>
      </c>
      <c r="D795" s="3">
        <f>'Forward collapse simulation'!AK805</f>
        <v>-30.5</v>
      </c>
      <c r="E795" s="84">
        <f>'Forward collapse simulation'!AL805</f>
        <v>2.27</v>
      </c>
      <c r="G795" s="3" t="str">
        <f t="shared" si="619"/>
        <v>1.46</v>
      </c>
      <c r="H795" s="3" t="str">
        <f t="shared" si="620"/>
        <v>-</v>
      </c>
      <c r="I795" s="3">
        <f t="shared" si="621"/>
        <v>319.08</v>
      </c>
      <c r="J795" s="3">
        <f t="shared" si="622"/>
        <v>-30.5</v>
      </c>
      <c r="K795" s="3">
        <f t="shared" si="623"/>
        <v>2.1564999999999999</v>
      </c>
      <c r="M795" s="3" t="str">
        <f t="shared" si="624"/>
        <v>1.46</v>
      </c>
      <c r="N795" s="3" t="str">
        <f t="shared" si="625"/>
        <v>-</v>
      </c>
      <c r="O795" s="3">
        <f t="shared" si="626"/>
        <v>319.08</v>
      </c>
      <c r="P795" s="3">
        <f t="shared" si="627"/>
        <v>-30.5</v>
      </c>
      <c r="Q795" s="3">
        <f t="shared" si="628"/>
        <v>2.0430000000000001</v>
      </c>
      <c r="R795" s="85"/>
      <c r="S795" s="3" t="str">
        <f t="shared" si="629"/>
        <v>1.46</v>
      </c>
      <c r="T795" s="3" t="str">
        <f t="shared" si="630"/>
        <v>-</v>
      </c>
      <c r="U795" s="3">
        <f t="shared" si="631"/>
        <v>319.08</v>
      </c>
      <c r="V795" s="3">
        <f t="shared" si="632"/>
        <v>-30.5</v>
      </c>
      <c r="W795" s="3">
        <f t="shared" si="633"/>
        <v>1.9295</v>
      </c>
      <c r="X795" s="85"/>
      <c r="Y795" s="3" t="str">
        <f t="shared" si="634"/>
        <v>1.46</v>
      </c>
      <c r="Z795" s="3" t="str">
        <f t="shared" si="635"/>
        <v>-</v>
      </c>
      <c r="AA795" s="3">
        <f t="shared" si="636"/>
        <v>319.08</v>
      </c>
      <c r="AB795" s="3">
        <f t="shared" si="637"/>
        <v>-30.5</v>
      </c>
      <c r="AC795" s="3">
        <f t="shared" si="638"/>
        <v>1.8160000000000001</v>
      </c>
      <c r="AE795" s="3" t="str">
        <f t="shared" si="639"/>
        <v>1.46</v>
      </c>
      <c r="AF795" s="3" t="str">
        <f t="shared" si="640"/>
        <v>-</v>
      </c>
      <c r="AG795" s="3">
        <f t="shared" si="641"/>
        <v>319.08</v>
      </c>
      <c r="AH795" s="3">
        <f t="shared" si="642"/>
        <v>-30.5</v>
      </c>
      <c r="AI795" s="3">
        <f t="shared" si="643"/>
        <v>1.7025000000000001</v>
      </c>
      <c r="AK795" s="3" t="str">
        <f t="shared" si="644"/>
        <v>1.46</v>
      </c>
      <c r="AL795" s="3" t="str">
        <f t="shared" si="645"/>
        <v>-</v>
      </c>
      <c r="AM795" s="3">
        <f t="shared" si="646"/>
        <v>319.08</v>
      </c>
      <c r="AN795" s="3">
        <f t="shared" si="647"/>
        <v>-30.5</v>
      </c>
      <c r="AO795" s="3">
        <f t="shared" si="648"/>
        <v>1.589</v>
      </c>
      <c r="AQ795" s="3" t="str">
        <f t="shared" si="649"/>
        <v>1.46</v>
      </c>
      <c r="AR795" s="3" t="str">
        <f t="shared" si="650"/>
        <v>-</v>
      </c>
      <c r="AS795" s="3">
        <f t="shared" si="651"/>
        <v>319.08</v>
      </c>
      <c r="AT795" s="3">
        <f t="shared" si="652"/>
        <v>-30.5</v>
      </c>
      <c r="AU795" s="3">
        <f t="shared" si="653"/>
        <v>1.3619999999999999</v>
      </c>
      <c r="AW795" s="3" t="str">
        <f t="shared" si="654"/>
        <v>1.46</v>
      </c>
      <c r="AX795" s="3" t="str">
        <f t="shared" si="655"/>
        <v>-</v>
      </c>
      <c r="AY795" s="3">
        <f t="shared" si="656"/>
        <v>319.08</v>
      </c>
      <c r="AZ795" s="3">
        <f t="shared" si="657"/>
        <v>-30.5</v>
      </c>
      <c r="BA795" s="3">
        <f t="shared" si="658"/>
        <v>1.135</v>
      </c>
      <c r="BC795" s="3" t="str">
        <f t="shared" si="659"/>
        <v>1.46</v>
      </c>
      <c r="BD795" s="3" t="str">
        <f t="shared" si="660"/>
        <v>-</v>
      </c>
      <c r="BE795" s="3">
        <f t="shared" si="661"/>
        <v>319.08</v>
      </c>
      <c r="BF795" s="3">
        <f t="shared" si="662"/>
        <v>-30.5</v>
      </c>
      <c r="BG795" s="3">
        <f t="shared" si="663"/>
        <v>0.68099999999999994</v>
      </c>
      <c r="BI795" s="3" t="str">
        <f t="shared" si="664"/>
        <v>1.46</v>
      </c>
      <c r="BJ795" s="3" t="str">
        <f t="shared" si="665"/>
        <v>-</v>
      </c>
      <c r="BK795" s="3">
        <f t="shared" si="666"/>
        <v>319.08</v>
      </c>
      <c r="BL795" s="3">
        <f t="shared" si="667"/>
        <v>-30.5</v>
      </c>
      <c r="BM795" s="3">
        <f t="shared" si="668"/>
        <v>0.22700000000000001</v>
      </c>
    </row>
    <row r="796" spans="1:65" x14ac:dyDescent="0.3">
      <c r="A796" s="3" t="str">
        <f>'Forward collapse simulation'!B806</f>
        <v>1.46</v>
      </c>
      <c r="B796" s="3" t="str">
        <f>IF('Forward collapse simulation'!C806="","-",'Forward collapse simulation'!C806)</f>
        <v>-</v>
      </c>
      <c r="C796" s="3">
        <f>'Forward collapse simulation'!E806</f>
        <v>320.72000000000003</v>
      </c>
      <c r="D796" s="3">
        <f>'Forward collapse simulation'!AK806</f>
        <v>-8.18</v>
      </c>
      <c r="E796" s="84">
        <f>'Forward collapse simulation'!AL806</f>
        <v>2.1160000000000001</v>
      </c>
      <c r="G796" s="3" t="str">
        <f t="shared" si="619"/>
        <v>1.46</v>
      </c>
      <c r="H796" s="3" t="str">
        <f t="shared" si="620"/>
        <v>-</v>
      </c>
      <c r="I796" s="3">
        <f t="shared" si="621"/>
        <v>320.72000000000003</v>
      </c>
      <c r="J796" s="3">
        <f t="shared" si="622"/>
        <v>-8.18</v>
      </c>
      <c r="K796" s="3">
        <f t="shared" si="623"/>
        <v>2.0102000000000002</v>
      </c>
      <c r="M796" s="3" t="str">
        <f t="shared" si="624"/>
        <v>1.46</v>
      </c>
      <c r="N796" s="3" t="str">
        <f t="shared" si="625"/>
        <v>-</v>
      </c>
      <c r="O796" s="3">
        <f t="shared" si="626"/>
        <v>320.72000000000003</v>
      </c>
      <c r="P796" s="3">
        <f t="shared" si="627"/>
        <v>-8.18</v>
      </c>
      <c r="Q796" s="3">
        <f t="shared" si="628"/>
        <v>1.9044000000000001</v>
      </c>
      <c r="R796" s="85"/>
      <c r="S796" s="3" t="str">
        <f t="shared" si="629"/>
        <v>1.46</v>
      </c>
      <c r="T796" s="3" t="str">
        <f t="shared" si="630"/>
        <v>-</v>
      </c>
      <c r="U796" s="3">
        <f t="shared" si="631"/>
        <v>320.72000000000003</v>
      </c>
      <c r="V796" s="3">
        <f t="shared" si="632"/>
        <v>-8.18</v>
      </c>
      <c r="W796" s="3">
        <f t="shared" si="633"/>
        <v>1.7986</v>
      </c>
      <c r="X796" s="85"/>
      <c r="Y796" s="3" t="str">
        <f t="shared" si="634"/>
        <v>1.46</v>
      </c>
      <c r="Z796" s="3" t="str">
        <f t="shared" si="635"/>
        <v>-</v>
      </c>
      <c r="AA796" s="3">
        <f t="shared" si="636"/>
        <v>320.72000000000003</v>
      </c>
      <c r="AB796" s="3">
        <f t="shared" si="637"/>
        <v>-8.18</v>
      </c>
      <c r="AC796" s="3">
        <f t="shared" si="638"/>
        <v>1.6928000000000001</v>
      </c>
      <c r="AE796" s="3" t="str">
        <f t="shared" si="639"/>
        <v>1.46</v>
      </c>
      <c r="AF796" s="3" t="str">
        <f t="shared" si="640"/>
        <v>-</v>
      </c>
      <c r="AG796" s="3">
        <f t="shared" si="641"/>
        <v>320.72000000000003</v>
      </c>
      <c r="AH796" s="3">
        <f t="shared" si="642"/>
        <v>-8.18</v>
      </c>
      <c r="AI796" s="3">
        <f t="shared" si="643"/>
        <v>1.5870000000000002</v>
      </c>
      <c r="AK796" s="3" t="str">
        <f t="shared" si="644"/>
        <v>1.46</v>
      </c>
      <c r="AL796" s="3" t="str">
        <f t="shared" si="645"/>
        <v>-</v>
      </c>
      <c r="AM796" s="3">
        <f t="shared" si="646"/>
        <v>320.72000000000003</v>
      </c>
      <c r="AN796" s="3">
        <f t="shared" si="647"/>
        <v>-8.18</v>
      </c>
      <c r="AO796" s="3">
        <f t="shared" si="648"/>
        <v>1.4812000000000001</v>
      </c>
      <c r="AQ796" s="3" t="str">
        <f t="shared" si="649"/>
        <v>1.46</v>
      </c>
      <c r="AR796" s="3" t="str">
        <f t="shared" si="650"/>
        <v>-</v>
      </c>
      <c r="AS796" s="3">
        <f t="shared" si="651"/>
        <v>320.72000000000003</v>
      </c>
      <c r="AT796" s="3">
        <f t="shared" si="652"/>
        <v>-8.18</v>
      </c>
      <c r="AU796" s="3">
        <f t="shared" si="653"/>
        <v>1.2696000000000001</v>
      </c>
      <c r="AW796" s="3" t="str">
        <f t="shared" si="654"/>
        <v>1.46</v>
      </c>
      <c r="AX796" s="3" t="str">
        <f t="shared" si="655"/>
        <v>-</v>
      </c>
      <c r="AY796" s="3">
        <f t="shared" si="656"/>
        <v>320.72000000000003</v>
      </c>
      <c r="AZ796" s="3">
        <f t="shared" si="657"/>
        <v>-8.18</v>
      </c>
      <c r="BA796" s="3">
        <f t="shared" si="658"/>
        <v>1.0580000000000001</v>
      </c>
      <c r="BC796" s="3" t="str">
        <f t="shared" si="659"/>
        <v>1.46</v>
      </c>
      <c r="BD796" s="3" t="str">
        <f t="shared" si="660"/>
        <v>-</v>
      </c>
      <c r="BE796" s="3">
        <f t="shared" si="661"/>
        <v>320.72000000000003</v>
      </c>
      <c r="BF796" s="3">
        <f t="shared" si="662"/>
        <v>-8.18</v>
      </c>
      <c r="BG796" s="3">
        <f t="shared" si="663"/>
        <v>0.63480000000000003</v>
      </c>
      <c r="BI796" s="3" t="str">
        <f t="shared" si="664"/>
        <v>1.46</v>
      </c>
      <c r="BJ796" s="3" t="str">
        <f t="shared" si="665"/>
        <v>-</v>
      </c>
      <c r="BK796" s="3">
        <f t="shared" si="666"/>
        <v>320.72000000000003</v>
      </c>
      <c r="BL796" s="3">
        <f t="shared" si="667"/>
        <v>-8.18</v>
      </c>
      <c r="BM796" s="3">
        <f t="shared" si="668"/>
        <v>0.21160000000000001</v>
      </c>
    </row>
    <row r="797" spans="1:65" x14ac:dyDescent="0.3">
      <c r="A797" s="3" t="str">
        <f>'Forward collapse simulation'!B807</f>
        <v>1.46</v>
      </c>
      <c r="B797" s="3" t="str">
        <f>IF('Forward collapse simulation'!C807="","-",'Forward collapse simulation'!C807)</f>
        <v>-</v>
      </c>
      <c r="C797" s="3">
        <f>'Forward collapse simulation'!E807</f>
        <v>327.25</v>
      </c>
      <c r="D797" s="3">
        <f ca="1">'Forward collapse simulation'!AK807</f>
        <v>76.685801414446857</v>
      </c>
      <c r="E797" s="84">
        <f ca="1">'Forward collapse simulation'!AL807</f>
        <v>7.8996405066119282</v>
      </c>
      <c r="G797" s="3" t="str">
        <f t="shared" si="619"/>
        <v>1.46</v>
      </c>
      <c r="H797" s="3" t="str">
        <f t="shared" si="620"/>
        <v>-</v>
      </c>
      <c r="I797" s="3">
        <f t="shared" si="621"/>
        <v>327.25</v>
      </c>
      <c r="J797" s="3">
        <f t="shared" ca="1" si="622"/>
        <v>76.685801414446857</v>
      </c>
      <c r="K797" s="3">
        <f t="shared" ca="1" si="623"/>
        <v>7.5046584812813313</v>
      </c>
      <c r="M797" s="3" t="str">
        <f t="shared" si="624"/>
        <v>1.46</v>
      </c>
      <c r="N797" s="3" t="str">
        <f t="shared" si="625"/>
        <v>-</v>
      </c>
      <c r="O797" s="3">
        <f t="shared" si="626"/>
        <v>327.25</v>
      </c>
      <c r="P797" s="3">
        <f t="shared" ca="1" si="627"/>
        <v>76.685801414446857</v>
      </c>
      <c r="Q797" s="3">
        <f t="shared" ca="1" si="628"/>
        <v>7.1096764559507353</v>
      </c>
      <c r="R797" s="85"/>
      <c r="S797" s="3" t="str">
        <f t="shared" si="629"/>
        <v>1.46</v>
      </c>
      <c r="T797" s="3" t="str">
        <f t="shared" si="630"/>
        <v>-</v>
      </c>
      <c r="U797" s="3">
        <f t="shared" si="631"/>
        <v>327.25</v>
      </c>
      <c r="V797" s="3">
        <f t="shared" ca="1" si="632"/>
        <v>76.685801414446857</v>
      </c>
      <c r="W797" s="3">
        <f t="shared" ca="1" si="633"/>
        <v>6.7146944306201384</v>
      </c>
      <c r="X797" s="85"/>
      <c r="Y797" s="3" t="str">
        <f t="shared" si="634"/>
        <v>1.46</v>
      </c>
      <c r="Z797" s="3" t="str">
        <f t="shared" si="635"/>
        <v>-</v>
      </c>
      <c r="AA797" s="3">
        <f t="shared" si="636"/>
        <v>327.25</v>
      </c>
      <c r="AB797" s="3">
        <f t="shared" ca="1" si="637"/>
        <v>76.685801414446857</v>
      </c>
      <c r="AC797" s="3">
        <f t="shared" ca="1" si="638"/>
        <v>6.3197124052895433</v>
      </c>
      <c r="AE797" s="3" t="str">
        <f t="shared" si="639"/>
        <v>1.46</v>
      </c>
      <c r="AF797" s="3" t="str">
        <f t="shared" si="640"/>
        <v>-</v>
      </c>
      <c r="AG797" s="3">
        <f t="shared" si="641"/>
        <v>327.25</v>
      </c>
      <c r="AH797" s="3">
        <f t="shared" ca="1" si="642"/>
        <v>76.685801414446857</v>
      </c>
      <c r="AI797" s="3">
        <f t="shared" ca="1" si="643"/>
        <v>5.9247303799589464</v>
      </c>
      <c r="AK797" s="3" t="str">
        <f t="shared" si="644"/>
        <v>1.46</v>
      </c>
      <c r="AL797" s="3" t="str">
        <f t="shared" si="645"/>
        <v>-</v>
      </c>
      <c r="AM797" s="3">
        <f t="shared" si="646"/>
        <v>327.25</v>
      </c>
      <c r="AN797" s="3">
        <f t="shared" ca="1" si="647"/>
        <v>76.685801414446857</v>
      </c>
      <c r="AO797" s="3">
        <f t="shared" ca="1" si="648"/>
        <v>5.5297483546283495</v>
      </c>
      <c r="AQ797" s="3" t="str">
        <f t="shared" si="649"/>
        <v>1.46</v>
      </c>
      <c r="AR797" s="3" t="str">
        <f t="shared" si="650"/>
        <v>-</v>
      </c>
      <c r="AS797" s="3">
        <f t="shared" si="651"/>
        <v>327.25</v>
      </c>
      <c r="AT797" s="3">
        <f t="shared" ca="1" si="652"/>
        <v>76.685801414446857</v>
      </c>
      <c r="AU797" s="3">
        <f t="shared" ca="1" si="653"/>
        <v>4.7397843039671566</v>
      </c>
      <c r="AW797" s="3" t="str">
        <f t="shared" si="654"/>
        <v>1.46</v>
      </c>
      <c r="AX797" s="3" t="str">
        <f t="shared" si="655"/>
        <v>-</v>
      </c>
      <c r="AY797" s="3">
        <f t="shared" si="656"/>
        <v>327.25</v>
      </c>
      <c r="AZ797" s="3">
        <f t="shared" ca="1" si="657"/>
        <v>76.685801414446857</v>
      </c>
      <c r="BA797" s="3">
        <f t="shared" ca="1" si="658"/>
        <v>3.9498202533059641</v>
      </c>
      <c r="BC797" s="3" t="str">
        <f t="shared" si="659"/>
        <v>1.46</v>
      </c>
      <c r="BD797" s="3" t="str">
        <f t="shared" si="660"/>
        <v>-</v>
      </c>
      <c r="BE797" s="3">
        <f t="shared" si="661"/>
        <v>327.25</v>
      </c>
      <c r="BF797" s="3">
        <f t="shared" ca="1" si="662"/>
        <v>76.685801414446857</v>
      </c>
      <c r="BG797" s="3">
        <f t="shared" ca="1" si="663"/>
        <v>2.3698921519835783</v>
      </c>
      <c r="BI797" s="3" t="str">
        <f t="shared" si="664"/>
        <v>1.46</v>
      </c>
      <c r="BJ797" s="3" t="str">
        <f t="shared" si="665"/>
        <v>-</v>
      </c>
      <c r="BK797" s="3">
        <f t="shared" si="666"/>
        <v>327.25</v>
      </c>
      <c r="BL797" s="3">
        <f t="shared" ca="1" si="667"/>
        <v>76.685801414446857</v>
      </c>
      <c r="BM797" s="3">
        <f t="shared" ca="1" si="668"/>
        <v>0.78996405066119291</v>
      </c>
    </row>
    <row r="798" spans="1:65" x14ac:dyDescent="0.3">
      <c r="A798" s="3" t="str">
        <f>'Forward collapse simulation'!B808</f>
        <v>1.46</v>
      </c>
      <c r="B798" s="3" t="str">
        <f>IF('Forward collapse simulation'!C808="","-",'Forward collapse simulation'!C808)</f>
        <v>-</v>
      </c>
      <c r="C798" s="3">
        <f>'Forward collapse simulation'!E808</f>
        <v>328.76</v>
      </c>
      <c r="D798" s="3">
        <f ca="1">'Forward collapse simulation'!AK808</f>
        <v>81.238759444903152</v>
      </c>
      <c r="E798" s="84">
        <f ca="1">'Forward collapse simulation'!AL808</f>
        <v>9.9879378355254378</v>
      </c>
      <c r="G798" s="3" t="str">
        <f t="shared" si="619"/>
        <v>1.46</v>
      </c>
      <c r="H798" s="3" t="str">
        <f t="shared" si="620"/>
        <v>-</v>
      </c>
      <c r="I798" s="3">
        <f t="shared" si="621"/>
        <v>328.76</v>
      </c>
      <c r="J798" s="3">
        <f t="shared" ca="1" si="622"/>
        <v>81.238759444903152</v>
      </c>
      <c r="K798" s="3">
        <f t="shared" ca="1" si="623"/>
        <v>9.4885409437491663</v>
      </c>
      <c r="M798" s="3" t="str">
        <f t="shared" si="624"/>
        <v>1.46</v>
      </c>
      <c r="N798" s="3" t="str">
        <f t="shared" si="625"/>
        <v>-</v>
      </c>
      <c r="O798" s="3">
        <f t="shared" si="626"/>
        <v>328.76</v>
      </c>
      <c r="P798" s="3">
        <f t="shared" ca="1" si="627"/>
        <v>81.238759444903152</v>
      </c>
      <c r="Q798" s="3">
        <f t="shared" ca="1" si="628"/>
        <v>8.9891440519728949</v>
      </c>
      <c r="R798" s="85"/>
      <c r="S798" s="3" t="str">
        <f t="shared" si="629"/>
        <v>1.46</v>
      </c>
      <c r="T798" s="3" t="str">
        <f t="shared" si="630"/>
        <v>-</v>
      </c>
      <c r="U798" s="3">
        <f t="shared" si="631"/>
        <v>328.76</v>
      </c>
      <c r="V798" s="3">
        <f t="shared" ca="1" si="632"/>
        <v>81.238759444903152</v>
      </c>
      <c r="W798" s="3">
        <f t="shared" ca="1" si="633"/>
        <v>8.4897471601966217</v>
      </c>
      <c r="X798" s="85"/>
      <c r="Y798" s="3" t="str">
        <f t="shared" si="634"/>
        <v>1.46</v>
      </c>
      <c r="Z798" s="3" t="str">
        <f t="shared" si="635"/>
        <v>-</v>
      </c>
      <c r="AA798" s="3">
        <f t="shared" si="636"/>
        <v>328.76</v>
      </c>
      <c r="AB798" s="3">
        <f t="shared" ca="1" si="637"/>
        <v>81.238759444903152</v>
      </c>
      <c r="AC798" s="3">
        <f t="shared" ca="1" si="638"/>
        <v>7.9903502684203502</v>
      </c>
      <c r="AE798" s="3" t="str">
        <f t="shared" si="639"/>
        <v>1.46</v>
      </c>
      <c r="AF798" s="3" t="str">
        <f t="shared" si="640"/>
        <v>-</v>
      </c>
      <c r="AG798" s="3">
        <f t="shared" si="641"/>
        <v>328.76</v>
      </c>
      <c r="AH798" s="3">
        <f t="shared" ca="1" si="642"/>
        <v>81.238759444903152</v>
      </c>
      <c r="AI798" s="3">
        <f t="shared" ca="1" si="643"/>
        <v>7.4909533766440788</v>
      </c>
      <c r="AK798" s="3" t="str">
        <f t="shared" si="644"/>
        <v>1.46</v>
      </c>
      <c r="AL798" s="3" t="str">
        <f t="shared" si="645"/>
        <v>-</v>
      </c>
      <c r="AM798" s="3">
        <f t="shared" si="646"/>
        <v>328.76</v>
      </c>
      <c r="AN798" s="3">
        <f t="shared" ca="1" si="647"/>
        <v>81.238759444903152</v>
      </c>
      <c r="AO798" s="3">
        <f t="shared" ca="1" si="648"/>
        <v>6.9915564848678065</v>
      </c>
      <c r="AQ798" s="3" t="str">
        <f t="shared" si="649"/>
        <v>1.46</v>
      </c>
      <c r="AR798" s="3" t="str">
        <f t="shared" si="650"/>
        <v>-</v>
      </c>
      <c r="AS798" s="3">
        <f t="shared" si="651"/>
        <v>328.76</v>
      </c>
      <c r="AT798" s="3">
        <f t="shared" ca="1" si="652"/>
        <v>81.238759444903152</v>
      </c>
      <c r="AU798" s="3">
        <f t="shared" ca="1" si="653"/>
        <v>5.9927627013152627</v>
      </c>
      <c r="AW798" s="3" t="str">
        <f t="shared" si="654"/>
        <v>1.46</v>
      </c>
      <c r="AX798" s="3" t="str">
        <f t="shared" si="655"/>
        <v>-</v>
      </c>
      <c r="AY798" s="3">
        <f t="shared" si="656"/>
        <v>328.76</v>
      </c>
      <c r="AZ798" s="3">
        <f t="shared" ca="1" si="657"/>
        <v>81.238759444903152</v>
      </c>
      <c r="BA798" s="3">
        <f t="shared" ca="1" si="658"/>
        <v>4.9939689177627189</v>
      </c>
      <c r="BC798" s="3" t="str">
        <f t="shared" si="659"/>
        <v>1.46</v>
      </c>
      <c r="BD798" s="3" t="str">
        <f t="shared" si="660"/>
        <v>-</v>
      </c>
      <c r="BE798" s="3">
        <f t="shared" si="661"/>
        <v>328.76</v>
      </c>
      <c r="BF798" s="3">
        <f t="shared" ca="1" si="662"/>
        <v>81.238759444903152</v>
      </c>
      <c r="BG798" s="3">
        <f t="shared" ca="1" si="663"/>
        <v>2.9963813506576313</v>
      </c>
      <c r="BI798" s="3" t="str">
        <f t="shared" si="664"/>
        <v>1.46</v>
      </c>
      <c r="BJ798" s="3" t="str">
        <f t="shared" si="665"/>
        <v>-</v>
      </c>
      <c r="BK798" s="3">
        <f t="shared" si="666"/>
        <v>328.76</v>
      </c>
      <c r="BL798" s="3">
        <f t="shared" ca="1" si="667"/>
        <v>81.238759444903152</v>
      </c>
      <c r="BM798" s="3">
        <f t="shared" ca="1" si="668"/>
        <v>0.99879378355254378</v>
      </c>
    </row>
    <row r="799" spans="1:65" x14ac:dyDescent="0.3">
      <c r="A799" s="3" t="str">
        <f>'Forward collapse simulation'!B809</f>
        <v>1.46</v>
      </c>
      <c r="B799" s="3" t="str">
        <f>IF('Forward collapse simulation'!C809="","-",'Forward collapse simulation'!C809)</f>
        <v>-</v>
      </c>
      <c r="C799" s="3">
        <f>'Forward collapse simulation'!E809</f>
        <v>328.1</v>
      </c>
      <c r="D799" s="3">
        <f ca="1">'Forward collapse simulation'!AK809</f>
        <v>84.972429017563684</v>
      </c>
      <c r="E799" s="84">
        <f ca="1">'Forward collapse simulation'!AL809</f>
        <v>17.947084726966946</v>
      </c>
      <c r="G799" s="3" t="str">
        <f t="shared" si="619"/>
        <v>1.46</v>
      </c>
      <c r="H799" s="3" t="str">
        <f t="shared" si="620"/>
        <v>-</v>
      </c>
      <c r="I799" s="3">
        <f t="shared" si="621"/>
        <v>328.1</v>
      </c>
      <c r="J799" s="3">
        <f t="shared" ca="1" si="622"/>
        <v>84.972429017563684</v>
      </c>
      <c r="K799" s="3">
        <f t="shared" ca="1" si="623"/>
        <v>17.049730490618597</v>
      </c>
      <c r="M799" s="3" t="str">
        <f t="shared" si="624"/>
        <v>1.46</v>
      </c>
      <c r="N799" s="3" t="str">
        <f t="shared" si="625"/>
        <v>-</v>
      </c>
      <c r="O799" s="3">
        <f t="shared" si="626"/>
        <v>328.1</v>
      </c>
      <c r="P799" s="3">
        <f t="shared" ca="1" si="627"/>
        <v>84.972429017563684</v>
      </c>
      <c r="Q799" s="3">
        <f t="shared" ca="1" si="628"/>
        <v>16.152376254270251</v>
      </c>
      <c r="R799" s="85"/>
      <c r="S799" s="3" t="str">
        <f t="shared" si="629"/>
        <v>1.46</v>
      </c>
      <c r="T799" s="3" t="str">
        <f t="shared" si="630"/>
        <v>-</v>
      </c>
      <c r="U799" s="3">
        <f t="shared" si="631"/>
        <v>328.1</v>
      </c>
      <c r="V799" s="3">
        <f t="shared" ca="1" si="632"/>
        <v>84.972429017563684</v>
      </c>
      <c r="W799" s="3">
        <f t="shared" ca="1" si="633"/>
        <v>15.255022017921902</v>
      </c>
      <c r="X799" s="85"/>
      <c r="Y799" s="3" t="str">
        <f t="shared" si="634"/>
        <v>1.46</v>
      </c>
      <c r="Z799" s="3" t="str">
        <f t="shared" si="635"/>
        <v>-</v>
      </c>
      <c r="AA799" s="3">
        <f t="shared" si="636"/>
        <v>328.1</v>
      </c>
      <c r="AB799" s="3">
        <f t="shared" ca="1" si="637"/>
        <v>84.972429017563684</v>
      </c>
      <c r="AC799" s="3">
        <f t="shared" ca="1" si="638"/>
        <v>14.357667781573557</v>
      </c>
      <c r="AE799" s="3" t="str">
        <f t="shared" si="639"/>
        <v>1.46</v>
      </c>
      <c r="AF799" s="3" t="str">
        <f t="shared" si="640"/>
        <v>-</v>
      </c>
      <c r="AG799" s="3">
        <f t="shared" si="641"/>
        <v>328.1</v>
      </c>
      <c r="AH799" s="3">
        <f t="shared" ca="1" si="642"/>
        <v>84.972429017563684</v>
      </c>
      <c r="AI799" s="3">
        <f t="shared" ca="1" si="643"/>
        <v>13.460313545225208</v>
      </c>
      <c r="AK799" s="3" t="str">
        <f t="shared" si="644"/>
        <v>1.46</v>
      </c>
      <c r="AL799" s="3" t="str">
        <f t="shared" si="645"/>
        <v>-</v>
      </c>
      <c r="AM799" s="3">
        <f t="shared" si="646"/>
        <v>328.1</v>
      </c>
      <c r="AN799" s="3">
        <f t="shared" ca="1" si="647"/>
        <v>84.972429017563684</v>
      </c>
      <c r="AO799" s="3">
        <f t="shared" ca="1" si="648"/>
        <v>12.562959308876861</v>
      </c>
      <c r="AQ799" s="3" t="str">
        <f t="shared" si="649"/>
        <v>1.46</v>
      </c>
      <c r="AR799" s="3" t="str">
        <f t="shared" si="650"/>
        <v>-</v>
      </c>
      <c r="AS799" s="3">
        <f t="shared" si="651"/>
        <v>328.1</v>
      </c>
      <c r="AT799" s="3">
        <f t="shared" ca="1" si="652"/>
        <v>84.972429017563684</v>
      </c>
      <c r="AU799" s="3">
        <f t="shared" ca="1" si="653"/>
        <v>10.768250836180167</v>
      </c>
      <c r="AW799" s="3" t="str">
        <f t="shared" si="654"/>
        <v>1.46</v>
      </c>
      <c r="AX799" s="3" t="str">
        <f t="shared" si="655"/>
        <v>-</v>
      </c>
      <c r="AY799" s="3">
        <f t="shared" si="656"/>
        <v>328.1</v>
      </c>
      <c r="AZ799" s="3">
        <f t="shared" ca="1" si="657"/>
        <v>84.972429017563684</v>
      </c>
      <c r="BA799" s="3">
        <f t="shared" ca="1" si="658"/>
        <v>8.9735423634834728</v>
      </c>
      <c r="BC799" s="3" t="str">
        <f t="shared" si="659"/>
        <v>1.46</v>
      </c>
      <c r="BD799" s="3" t="str">
        <f t="shared" si="660"/>
        <v>-</v>
      </c>
      <c r="BE799" s="3">
        <f t="shared" si="661"/>
        <v>328.1</v>
      </c>
      <c r="BF799" s="3">
        <f t="shared" ca="1" si="662"/>
        <v>84.972429017563684</v>
      </c>
      <c r="BG799" s="3">
        <f t="shared" ca="1" si="663"/>
        <v>5.3841254180900835</v>
      </c>
      <c r="BI799" s="3" t="str">
        <f t="shared" si="664"/>
        <v>1.46</v>
      </c>
      <c r="BJ799" s="3" t="str">
        <f t="shared" si="665"/>
        <v>-</v>
      </c>
      <c r="BK799" s="3">
        <f t="shared" si="666"/>
        <v>328.1</v>
      </c>
      <c r="BL799" s="3">
        <f t="shared" ca="1" si="667"/>
        <v>84.972429017563684</v>
      </c>
      <c r="BM799" s="3">
        <f t="shared" ca="1" si="668"/>
        <v>1.7947084726966946</v>
      </c>
    </row>
    <row r="800" spans="1:65" x14ac:dyDescent="0.3">
      <c r="A800" s="3" t="str">
        <f>'Forward collapse simulation'!B810</f>
        <v>1.46</v>
      </c>
      <c r="B800" s="3" t="str">
        <f>IF('Forward collapse simulation'!C810="","-",'Forward collapse simulation'!C810)</f>
        <v>-</v>
      </c>
      <c r="C800" s="3">
        <f>'Forward collapse simulation'!E810</f>
        <v>331.52</v>
      </c>
      <c r="D800" s="3">
        <f ca="1">'Forward collapse simulation'!AK810</f>
        <v>87.112686072801296</v>
      </c>
      <c r="E800" s="84">
        <f ca="1">'Forward collapse simulation'!AL810</f>
        <v>25.024148645097114</v>
      </c>
      <c r="G800" s="3" t="str">
        <f t="shared" si="619"/>
        <v>1.46</v>
      </c>
      <c r="H800" s="3" t="str">
        <f t="shared" si="620"/>
        <v>-</v>
      </c>
      <c r="I800" s="3">
        <f t="shared" si="621"/>
        <v>331.52</v>
      </c>
      <c r="J800" s="3">
        <f t="shared" ca="1" si="622"/>
        <v>87.112686072801296</v>
      </c>
      <c r="K800" s="3">
        <f t="shared" ca="1" si="623"/>
        <v>23.772941212842255</v>
      </c>
      <c r="M800" s="3" t="str">
        <f t="shared" si="624"/>
        <v>1.46</v>
      </c>
      <c r="N800" s="3" t="str">
        <f t="shared" si="625"/>
        <v>-</v>
      </c>
      <c r="O800" s="3">
        <f t="shared" si="626"/>
        <v>331.52</v>
      </c>
      <c r="P800" s="3">
        <f t="shared" ca="1" si="627"/>
        <v>87.112686072801296</v>
      </c>
      <c r="Q800" s="3">
        <f t="shared" ca="1" si="628"/>
        <v>22.521733780587404</v>
      </c>
      <c r="R800" s="85"/>
      <c r="S800" s="3" t="str">
        <f t="shared" si="629"/>
        <v>1.46</v>
      </c>
      <c r="T800" s="3" t="str">
        <f t="shared" si="630"/>
        <v>-</v>
      </c>
      <c r="U800" s="3">
        <f t="shared" si="631"/>
        <v>331.52</v>
      </c>
      <c r="V800" s="3">
        <f t="shared" ca="1" si="632"/>
        <v>87.112686072801296</v>
      </c>
      <c r="W800" s="3">
        <f t="shared" ca="1" si="633"/>
        <v>21.270526348332545</v>
      </c>
      <c r="X800" s="85"/>
      <c r="Y800" s="3" t="str">
        <f t="shared" si="634"/>
        <v>1.46</v>
      </c>
      <c r="Z800" s="3" t="str">
        <f t="shared" si="635"/>
        <v>-</v>
      </c>
      <c r="AA800" s="3">
        <f t="shared" si="636"/>
        <v>331.52</v>
      </c>
      <c r="AB800" s="3">
        <f t="shared" ca="1" si="637"/>
        <v>87.112686072801296</v>
      </c>
      <c r="AC800" s="3">
        <f t="shared" ca="1" si="638"/>
        <v>20.019318916077694</v>
      </c>
      <c r="AE800" s="3" t="str">
        <f t="shared" si="639"/>
        <v>1.46</v>
      </c>
      <c r="AF800" s="3" t="str">
        <f t="shared" si="640"/>
        <v>-</v>
      </c>
      <c r="AG800" s="3">
        <f t="shared" si="641"/>
        <v>331.52</v>
      </c>
      <c r="AH800" s="3">
        <f t="shared" ca="1" si="642"/>
        <v>87.112686072801296</v>
      </c>
      <c r="AI800" s="3">
        <f t="shared" ca="1" si="643"/>
        <v>18.768111483822835</v>
      </c>
      <c r="AK800" s="3" t="str">
        <f t="shared" si="644"/>
        <v>1.46</v>
      </c>
      <c r="AL800" s="3" t="str">
        <f t="shared" si="645"/>
        <v>-</v>
      </c>
      <c r="AM800" s="3">
        <f t="shared" si="646"/>
        <v>331.52</v>
      </c>
      <c r="AN800" s="3">
        <f t="shared" ca="1" si="647"/>
        <v>87.112686072801296</v>
      </c>
      <c r="AO800" s="3">
        <f t="shared" ca="1" si="648"/>
        <v>17.516904051567977</v>
      </c>
      <c r="AQ800" s="3" t="str">
        <f t="shared" si="649"/>
        <v>1.46</v>
      </c>
      <c r="AR800" s="3" t="str">
        <f t="shared" si="650"/>
        <v>-</v>
      </c>
      <c r="AS800" s="3">
        <f t="shared" si="651"/>
        <v>331.52</v>
      </c>
      <c r="AT800" s="3">
        <f t="shared" ca="1" si="652"/>
        <v>87.112686072801296</v>
      </c>
      <c r="AU800" s="3">
        <f t="shared" ca="1" si="653"/>
        <v>15.014489187058267</v>
      </c>
      <c r="AW800" s="3" t="str">
        <f t="shared" si="654"/>
        <v>1.46</v>
      </c>
      <c r="AX800" s="3" t="str">
        <f t="shared" si="655"/>
        <v>-</v>
      </c>
      <c r="AY800" s="3">
        <f t="shared" si="656"/>
        <v>331.52</v>
      </c>
      <c r="AZ800" s="3">
        <f t="shared" ca="1" si="657"/>
        <v>87.112686072801296</v>
      </c>
      <c r="BA800" s="3">
        <f t="shared" ca="1" si="658"/>
        <v>12.512074322548557</v>
      </c>
      <c r="BC800" s="3" t="str">
        <f t="shared" si="659"/>
        <v>1.46</v>
      </c>
      <c r="BD800" s="3" t="str">
        <f t="shared" si="660"/>
        <v>-</v>
      </c>
      <c r="BE800" s="3">
        <f t="shared" si="661"/>
        <v>331.52</v>
      </c>
      <c r="BF800" s="3">
        <f t="shared" ca="1" si="662"/>
        <v>87.112686072801296</v>
      </c>
      <c r="BG800" s="3">
        <f t="shared" ca="1" si="663"/>
        <v>7.5072445935291334</v>
      </c>
      <c r="BI800" s="3" t="str">
        <f t="shared" si="664"/>
        <v>1.46</v>
      </c>
      <c r="BJ800" s="3" t="str">
        <f t="shared" si="665"/>
        <v>-</v>
      </c>
      <c r="BK800" s="3">
        <f t="shared" si="666"/>
        <v>331.52</v>
      </c>
      <c r="BL800" s="3">
        <f t="shared" ca="1" si="667"/>
        <v>87.112686072801296</v>
      </c>
      <c r="BM800" s="3">
        <f t="shared" ca="1" si="668"/>
        <v>2.5024148645097117</v>
      </c>
    </row>
    <row r="801" spans="1:65" x14ac:dyDescent="0.3">
      <c r="A801" s="3" t="str">
        <f>'Forward collapse simulation'!B811</f>
        <v>1.46</v>
      </c>
      <c r="B801" s="3" t="str">
        <f>IF('Forward collapse simulation'!C811="","-",'Forward collapse simulation'!C811)</f>
        <v>-</v>
      </c>
      <c r="C801" s="3">
        <f>'Forward collapse simulation'!E811</f>
        <v>348.93</v>
      </c>
      <c r="D801" s="3">
        <f ca="1">'Forward collapse simulation'!AK811</f>
        <v>88.384677110395984</v>
      </c>
      <c r="E801" s="84">
        <f ca="1">'Forward collapse simulation'!AL811</f>
        <v>24.923933758998867</v>
      </c>
      <c r="G801" s="3" t="str">
        <f t="shared" si="619"/>
        <v>1.46</v>
      </c>
      <c r="H801" s="3" t="str">
        <f t="shared" si="620"/>
        <v>-</v>
      </c>
      <c r="I801" s="3">
        <f t="shared" si="621"/>
        <v>348.93</v>
      </c>
      <c r="J801" s="3">
        <f t="shared" ca="1" si="622"/>
        <v>88.384677110395984</v>
      </c>
      <c r="K801" s="3">
        <f t="shared" ca="1" si="623"/>
        <v>23.677737071048924</v>
      </c>
      <c r="M801" s="3" t="str">
        <f t="shared" si="624"/>
        <v>1.46</v>
      </c>
      <c r="N801" s="3" t="str">
        <f t="shared" si="625"/>
        <v>-</v>
      </c>
      <c r="O801" s="3">
        <f t="shared" si="626"/>
        <v>348.93</v>
      </c>
      <c r="P801" s="3">
        <f t="shared" ca="1" si="627"/>
        <v>88.384677110395984</v>
      </c>
      <c r="Q801" s="3">
        <f t="shared" ca="1" si="628"/>
        <v>22.43154038309898</v>
      </c>
      <c r="R801" s="85"/>
      <c r="S801" s="3" t="str">
        <f t="shared" si="629"/>
        <v>1.46</v>
      </c>
      <c r="T801" s="3" t="str">
        <f t="shared" si="630"/>
        <v>-</v>
      </c>
      <c r="U801" s="3">
        <f t="shared" si="631"/>
        <v>348.93</v>
      </c>
      <c r="V801" s="3">
        <f t="shared" ca="1" si="632"/>
        <v>88.384677110395984</v>
      </c>
      <c r="W801" s="3">
        <f t="shared" ca="1" si="633"/>
        <v>21.185343695149037</v>
      </c>
      <c r="X801" s="85"/>
      <c r="Y801" s="3" t="str">
        <f t="shared" si="634"/>
        <v>1.46</v>
      </c>
      <c r="Z801" s="3" t="str">
        <f t="shared" si="635"/>
        <v>-</v>
      </c>
      <c r="AA801" s="3">
        <f t="shared" si="636"/>
        <v>348.93</v>
      </c>
      <c r="AB801" s="3">
        <f t="shared" ca="1" si="637"/>
        <v>88.384677110395984</v>
      </c>
      <c r="AC801" s="3">
        <f t="shared" ca="1" si="638"/>
        <v>19.939147007199097</v>
      </c>
      <c r="AE801" s="3" t="str">
        <f t="shared" si="639"/>
        <v>1.46</v>
      </c>
      <c r="AF801" s="3" t="str">
        <f t="shared" si="640"/>
        <v>-</v>
      </c>
      <c r="AG801" s="3">
        <f t="shared" si="641"/>
        <v>348.93</v>
      </c>
      <c r="AH801" s="3">
        <f t="shared" ca="1" si="642"/>
        <v>88.384677110395984</v>
      </c>
      <c r="AI801" s="3">
        <f t="shared" ca="1" si="643"/>
        <v>18.69295031924915</v>
      </c>
      <c r="AK801" s="3" t="str">
        <f t="shared" si="644"/>
        <v>1.46</v>
      </c>
      <c r="AL801" s="3" t="str">
        <f t="shared" si="645"/>
        <v>-</v>
      </c>
      <c r="AM801" s="3">
        <f t="shared" si="646"/>
        <v>348.93</v>
      </c>
      <c r="AN801" s="3">
        <f t="shared" ca="1" si="647"/>
        <v>88.384677110395984</v>
      </c>
      <c r="AO801" s="3">
        <f t="shared" ca="1" si="648"/>
        <v>17.446753631299206</v>
      </c>
      <c r="AQ801" s="3" t="str">
        <f t="shared" si="649"/>
        <v>1.46</v>
      </c>
      <c r="AR801" s="3" t="str">
        <f t="shared" si="650"/>
        <v>-</v>
      </c>
      <c r="AS801" s="3">
        <f t="shared" si="651"/>
        <v>348.93</v>
      </c>
      <c r="AT801" s="3">
        <f t="shared" ca="1" si="652"/>
        <v>88.384677110395984</v>
      </c>
      <c r="AU801" s="3">
        <f t="shared" ca="1" si="653"/>
        <v>14.954360255399319</v>
      </c>
      <c r="AW801" s="3" t="str">
        <f t="shared" si="654"/>
        <v>1.46</v>
      </c>
      <c r="AX801" s="3" t="str">
        <f t="shared" si="655"/>
        <v>-</v>
      </c>
      <c r="AY801" s="3">
        <f t="shared" si="656"/>
        <v>348.93</v>
      </c>
      <c r="AZ801" s="3">
        <f t="shared" ca="1" si="657"/>
        <v>88.384677110395984</v>
      </c>
      <c r="BA801" s="3">
        <f t="shared" ca="1" si="658"/>
        <v>12.461966879499434</v>
      </c>
      <c r="BC801" s="3" t="str">
        <f t="shared" si="659"/>
        <v>1.46</v>
      </c>
      <c r="BD801" s="3" t="str">
        <f t="shared" si="660"/>
        <v>-</v>
      </c>
      <c r="BE801" s="3">
        <f t="shared" si="661"/>
        <v>348.93</v>
      </c>
      <c r="BF801" s="3">
        <f t="shared" ca="1" si="662"/>
        <v>88.384677110395984</v>
      </c>
      <c r="BG801" s="3">
        <f t="shared" ca="1" si="663"/>
        <v>7.4771801276996595</v>
      </c>
      <c r="BI801" s="3" t="str">
        <f t="shared" si="664"/>
        <v>1.46</v>
      </c>
      <c r="BJ801" s="3" t="str">
        <f t="shared" si="665"/>
        <v>-</v>
      </c>
      <c r="BK801" s="3">
        <f t="shared" si="666"/>
        <v>348.93</v>
      </c>
      <c r="BL801" s="3">
        <f t="shared" ca="1" si="667"/>
        <v>88.384677110395984</v>
      </c>
      <c r="BM801" s="3">
        <f t="shared" ca="1" si="668"/>
        <v>2.4923933758998871</v>
      </c>
    </row>
    <row r="802" spans="1:65" x14ac:dyDescent="0.3">
      <c r="A802" s="3" t="str">
        <f>'Forward collapse simulation'!B812</f>
        <v>1.46</v>
      </c>
      <c r="B802" s="3" t="str">
        <f>IF('Forward collapse simulation'!C812="","-",'Forward collapse simulation'!C812)</f>
        <v>-</v>
      </c>
      <c r="C802" s="3">
        <f>'Forward collapse simulation'!E812</f>
        <v>17.46</v>
      </c>
      <c r="D802" s="3">
        <f ca="1">'Forward collapse simulation'!AK812</f>
        <v>89.360304688374384</v>
      </c>
      <c r="E802" s="84">
        <f ca="1">'Forward collapse simulation'!AL812</f>
        <v>25.092520184422074</v>
      </c>
      <c r="G802" s="3" t="str">
        <f t="shared" si="619"/>
        <v>1.46</v>
      </c>
      <c r="H802" s="3" t="str">
        <f t="shared" si="620"/>
        <v>-</v>
      </c>
      <c r="I802" s="3">
        <f t="shared" si="621"/>
        <v>17.46</v>
      </c>
      <c r="J802" s="3">
        <f t="shared" ca="1" si="622"/>
        <v>89.360304688374384</v>
      </c>
      <c r="K802" s="3">
        <f t="shared" ca="1" si="623"/>
        <v>23.837894175200969</v>
      </c>
      <c r="M802" s="3" t="str">
        <f t="shared" si="624"/>
        <v>1.46</v>
      </c>
      <c r="N802" s="3" t="str">
        <f t="shared" si="625"/>
        <v>-</v>
      </c>
      <c r="O802" s="3">
        <f t="shared" si="626"/>
        <v>17.46</v>
      </c>
      <c r="P802" s="3">
        <f t="shared" ca="1" si="627"/>
        <v>89.360304688374384</v>
      </c>
      <c r="Q802" s="3">
        <f t="shared" ca="1" si="628"/>
        <v>22.583268165979867</v>
      </c>
      <c r="R802" s="85"/>
      <c r="S802" s="3" t="str">
        <f t="shared" si="629"/>
        <v>1.46</v>
      </c>
      <c r="T802" s="3" t="str">
        <f t="shared" si="630"/>
        <v>-</v>
      </c>
      <c r="U802" s="3">
        <f t="shared" si="631"/>
        <v>17.46</v>
      </c>
      <c r="V802" s="3">
        <f t="shared" ca="1" si="632"/>
        <v>89.360304688374384</v>
      </c>
      <c r="W802" s="3">
        <f t="shared" ca="1" si="633"/>
        <v>21.328642156758761</v>
      </c>
      <c r="X802" s="85"/>
      <c r="Y802" s="3" t="str">
        <f t="shared" si="634"/>
        <v>1.46</v>
      </c>
      <c r="Z802" s="3" t="str">
        <f t="shared" si="635"/>
        <v>-</v>
      </c>
      <c r="AA802" s="3">
        <f t="shared" si="636"/>
        <v>17.46</v>
      </c>
      <c r="AB802" s="3">
        <f t="shared" ca="1" si="637"/>
        <v>89.360304688374384</v>
      </c>
      <c r="AC802" s="3">
        <f t="shared" ca="1" si="638"/>
        <v>20.074016147537662</v>
      </c>
      <c r="AE802" s="3" t="str">
        <f t="shared" si="639"/>
        <v>1.46</v>
      </c>
      <c r="AF802" s="3" t="str">
        <f t="shared" si="640"/>
        <v>-</v>
      </c>
      <c r="AG802" s="3">
        <f t="shared" si="641"/>
        <v>17.46</v>
      </c>
      <c r="AH802" s="3">
        <f t="shared" ca="1" si="642"/>
        <v>89.360304688374384</v>
      </c>
      <c r="AI802" s="3">
        <f t="shared" ca="1" si="643"/>
        <v>18.819390138316557</v>
      </c>
      <c r="AK802" s="3" t="str">
        <f t="shared" si="644"/>
        <v>1.46</v>
      </c>
      <c r="AL802" s="3" t="str">
        <f t="shared" si="645"/>
        <v>-</v>
      </c>
      <c r="AM802" s="3">
        <f t="shared" si="646"/>
        <v>17.46</v>
      </c>
      <c r="AN802" s="3">
        <f t="shared" ca="1" si="647"/>
        <v>89.360304688374384</v>
      </c>
      <c r="AO802" s="3">
        <f t="shared" ca="1" si="648"/>
        <v>17.564764129095451</v>
      </c>
      <c r="AQ802" s="3" t="str">
        <f t="shared" si="649"/>
        <v>1.46</v>
      </c>
      <c r="AR802" s="3" t="str">
        <f t="shared" si="650"/>
        <v>-</v>
      </c>
      <c r="AS802" s="3">
        <f t="shared" si="651"/>
        <v>17.46</v>
      </c>
      <c r="AT802" s="3">
        <f t="shared" ca="1" si="652"/>
        <v>89.360304688374384</v>
      </c>
      <c r="AU802" s="3">
        <f t="shared" ca="1" si="653"/>
        <v>15.055512110653243</v>
      </c>
      <c r="AW802" s="3" t="str">
        <f t="shared" si="654"/>
        <v>1.46</v>
      </c>
      <c r="AX802" s="3" t="str">
        <f t="shared" si="655"/>
        <v>-</v>
      </c>
      <c r="AY802" s="3">
        <f t="shared" si="656"/>
        <v>17.46</v>
      </c>
      <c r="AZ802" s="3">
        <f t="shared" ca="1" si="657"/>
        <v>89.360304688374384</v>
      </c>
      <c r="BA802" s="3">
        <f t="shared" ca="1" si="658"/>
        <v>12.546260092211037</v>
      </c>
      <c r="BC802" s="3" t="str">
        <f t="shared" si="659"/>
        <v>1.46</v>
      </c>
      <c r="BD802" s="3" t="str">
        <f t="shared" si="660"/>
        <v>-</v>
      </c>
      <c r="BE802" s="3">
        <f t="shared" si="661"/>
        <v>17.46</v>
      </c>
      <c r="BF802" s="3">
        <f t="shared" ca="1" si="662"/>
        <v>89.360304688374384</v>
      </c>
      <c r="BG802" s="3">
        <f t="shared" ca="1" si="663"/>
        <v>7.5277560553266216</v>
      </c>
      <c r="BI802" s="3" t="str">
        <f t="shared" si="664"/>
        <v>1.46</v>
      </c>
      <c r="BJ802" s="3" t="str">
        <f t="shared" si="665"/>
        <v>-</v>
      </c>
      <c r="BK802" s="3">
        <f t="shared" si="666"/>
        <v>17.46</v>
      </c>
      <c r="BL802" s="3">
        <f t="shared" ca="1" si="667"/>
        <v>89.360304688374384</v>
      </c>
      <c r="BM802" s="3">
        <f t="shared" ca="1" si="668"/>
        <v>2.5092520184422078</v>
      </c>
    </row>
    <row r="803" spans="1:65" x14ac:dyDescent="0.3">
      <c r="A803" s="3" t="str">
        <f>'Forward collapse simulation'!B813</f>
        <v>1.46</v>
      </c>
      <c r="B803" s="3" t="str">
        <f>IF('Forward collapse simulation'!C813="","-",'Forward collapse simulation'!C813)</f>
        <v>-</v>
      </c>
      <c r="C803" s="3">
        <f>'Forward collapse simulation'!E813</f>
        <v>106.8</v>
      </c>
      <c r="D803" s="3">
        <f ca="1">'Forward collapse simulation'!AK813</f>
        <v>89.694250417107938</v>
      </c>
      <c r="E803" s="84">
        <f ca="1">'Forward collapse simulation'!AL813</f>
        <v>20.745878208574219</v>
      </c>
      <c r="G803" s="3" t="str">
        <f t="shared" si="619"/>
        <v>1.46</v>
      </c>
      <c r="H803" s="3" t="str">
        <f t="shared" si="620"/>
        <v>-</v>
      </c>
      <c r="I803" s="3">
        <f t="shared" si="621"/>
        <v>106.8</v>
      </c>
      <c r="J803" s="3">
        <f t="shared" ca="1" si="622"/>
        <v>89.694250417107938</v>
      </c>
      <c r="K803" s="3">
        <f t="shared" ca="1" si="623"/>
        <v>19.708584298145507</v>
      </c>
      <c r="M803" s="3" t="str">
        <f t="shared" si="624"/>
        <v>1.46</v>
      </c>
      <c r="N803" s="3" t="str">
        <f t="shared" si="625"/>
        <v>-</v>
      </c>
      <c r="O803" s="3">
        <f t="shared" si="626"/>
        <v>106.8</v>
      </c>
      <c r="P803" s="3">
        <f t="shared" ca="1" si="627"/>
        <v>89.694250417107938</v>
      </c>
      <c r="Q803" s="3">
        <f t="shared" ca="1" si="628"/>
        <v>18.671290387716798</v>
      </c>
      <c r="R803" s="85"/>
      <c r="S803" s="3" t="str">
        <f t="shared" si="629"/>
        <v>1.46</v>
      </c>
      <c r="T803" s="3" t="str">
        <f t="shared" si="630"/>
        <v>-</v>
      </c>
      <c r="U803" s="3">
        <f t="shared" si="631"/>
        <v>106.8</v>
      </c>
      <c r="V803" s="3">
        <f t="shared" ca="1" si="632"/>
        <v>89.694250417107938</v>
      </c>
      <c r="W803" s="3">
        <f t="shared" ca="1" si="633"/>
        <v>17.633996477288086</v>
      </c>
      <c r="X803" s="85"/>
      <c r="Y803" s="3" t="str">
        <f t="shared" si="634"/>
        <v>1.46</v>
      </c>
      <c r="Z803" s="3" t="str">
        <f t="shared" si="635"/>
        <v>-</v>
      </c>
      <c r="AA803" s="3">
        <f t="shared" si="636"/>
        <v>106.8</v>
      </c>
      <c r="AB803" s="3">
        <f t="shared" ca="1" si="637"/>
        <v>89.694250417107938</v>
      </c>
      <c r="AC803" s="3">
        <f t="shared" ca="1" si="638"/>
        <v>16.596702566859374</v>
      </c>
      <c r="AE803" s="3" t="str">
        <f t="shared" si="639"/>
        <v>1.46</v>
      </c>
      <c r="AF803" s="3" t="str">
        <f t="shared" si="640"/>
        <v>-</v>
      </c>
      <c r="AG803" s="3">
        <f t="shared" si="641"/>
        <v>106.8</v>
      </c>
      <c r="AH803" s="3">
        <f t="shared" ca="1" si="642"/>
        <v>89.694250417107938</v>
      </c>
      <c r="AI803" s="3">
        <f t="shared" ca="1" si="643"/>
        <v>15.559408656430664</v>
      </c>
      <c r="AK803" s="3" t="str">
        <f t="shared" si="644"/>
        <v>1.46</v>
      </c>
      <c r="AL803" s="3" t="str">
        <f t="shared" si="645"/>
        <v>-</v>
      </c>
      <c r="AM803" s="3">
        <f t="shared" si="646"/>
        <v>106.8</v>
      </c>
      <c r="AN803" s="3">
        <f t="shared" ca="1" si="647"/>
        <v>89.694250417107938</v>
      </c>
      <c r="AO803" s="3">
        <f t="shared" ca="1" si="648"/>
        <v>14.522114746001952</v>
      </c>
      <c r="AQ803" s="3" t="str">
        <f t="shared" si="649"/>
        <v>1.46</v>
      </c>
      <c r="AR803" s="3" t="str">
        <f t="shared" si="650"/>
        <v>-</v>
      </c>
      <c r="AS803" s="3">
        <f t="shared" si="651"/>
        <v>106.8</v>
      </c>
      <c r="AT803" s="3">
        <f t="shared" ca="1" si="652"/>
        <v>89.694250417107938</v>
      </c>
      <c r="AU803" s="3">
        <f t="shared" ca="1" si="653"/>
        <v>12.447526925144532</v>
      </c>
      <c r="AW803" s="3" t="str">
        <f t="shared" si="654"/>
        <v>1.46</v>
      </c>
      <c r="AX803" s="3" t="str">
        <f t="shared" si="655"/>
        <v>-</v>
      </c>
      <c r="AY803" s="3">
        <f t="shared" si="656"/>
        <v>106.8</v>
      </c>
      <c r="AZ803" s="3">
        <f t="shared" ca="1" si="657"/>
        <v>89.694250417107938</v>
      </c>
      <c r="BA803" s="3">
        <f t="shared" ca="1" si="658"/>
        <v>10.372939104287109</v>
      </c>
      <c r="BC803" s="3" t="str">
        <f t="shared" si="659"/>
        <v>1.46</v>
      </c>
      <c r="BD803" s="3" t="str">
        <f t="shared" si="660"/>
        <v>-</v>
      </c>
      <c r="BE803" s="3">
        <f t="shared" si="661"/>
        <v>106.8</v>
      </c>
      <c r="BF803" s="3">
        <f t="shared" ca="1" si="662"/>
        <v>89.694250417107938</v>
      </c>
      <c r="BG803" s="3">
        <f t="shared" ca="1" si="663"/>
        <v>6.2237634625722658</v>
      </c>
      <c r="BI803" s="3" t="str">
        <f t="shared" si="664"/>
        <v>1.46</v>
      </c>
      <c r="BJ803" s="3" t="str">
        <f t="shared" si="665"/>
        <v>-</v>
      </c>
      <c r="BK803" s="3">
        <f t="shared" si="666"/>
        <v>106.8</v>
      </c>
      <c r="BL803" s="3">
        <f t="shared" ca="1" si="667"/>
        <v>89.694250417107938</v>
      </c>
      <c r="BM803" s="3">
        <f t="shared" ca="1" si="668"/>
        <v>2.0745878208574218</v>
      </c>
    </row>
    <row r="804" spans="1:65" x14ac:dyDescent="0.3">
      <c r="A804" s="3" t="str">
        <f>'Forward collapse simulation'!B814</f>
        <v>1.46</v>
      </c>
      <c r="B804" s="3" t="str">
        <f>IF('Forward collapse simulation'!C814="","-",'Forward collapse simulation'!C814)</f>
        <v>-</v>
      </c>
      <c r="C804" s="3">
        <f>'Forward collapse simulation'!E814</f>
        <v>155.6</v>
      </c>
      <c r="D804" s="3">
        <f ca="1">'Forward collapse simulation'!AK814</f>
        <v>88.088041463170484</v>
      </c>
      <c r="E804" s="84">
        <f ca="1">'Forward collapse simulation'!AL814</f>
        <v>18.791364424309471</v>
      </c>
      <c r="G804" s="3" t="str">
        <f t="shared" si="619"/>
        <v>1.46</v>
      </c>
      <c r="H804" s="3" t="str">
        <f t="shared" si="620"/>
        <v>-</v>
      </c>
      <c r="I804" s="3">
        <f t="shared" si="621"/>
        <v>155.6</v>
      </c>
      <c r="J804" s="3">
        <f t="shared" ca="1" si="622"/>
        <v>88.088041463170484</v>
      </c>
      <c r="K804" s="3">
        <f t="shared" ca="1" si="623"/>
        <v>17.851796203093997</v>
      </c>
      <c r="M804" s="3" t="str">
        <f t="shared" si="624"/>
        <v>1.46</v>
      </c>
      <c r="N804" s="3" t="str">
        <f t="shared" si="625"/>
        <v>-</v>
      </c>
      <c r="O804" s="3">
        <f t="shared" si="626"/>
        <v>155.6</v>
      </c>
      <c r="P804" s="3">
        <f t="shared" ca="1" si="627"/>
        <v>88.088041463170484</v>
      </c>
      <c r="Q804" s="3">
        <f t="shared" ca="1" si="628"/>
        <v>16.912227981878523</v>
      </c>
      <c r="R804" s="85"/>
      <c r="S804" s="3" t="str">
        <f t="shared" si="629"/>
        <v>1.46</v>
      </c>
      <c r="T804" s="3" t="str">
        <f t="shared" si="630"/>
        <v>-</v>
      </c>
      <c r="U804" s="3">
        <f t="shared" si="631"/>
        <v>155.6</v>
      </c>
      <c r="V804" s="3">
        <f t="shared" ca="1" si="632"/>
        <v>88.088041463170484</v>
      </c>
      <c r="W804" s="3">
        <f t="shared" ca="1" si="633"/>
        <v>15.972659760663049</v>
      </c>
      <c r="X804" s="85"/>
      <c r="Y804" s="3" t="str">
        <f t="shared" si="634"/>
        <v>1.46</v>
      </c>
      <c r="Z804" s="3" t="str">
        <f t="shared" si="635"/>
        <v>-</v>
      </c>
      <c r="AA804" s="3">
        <f t="shared" si="636"/>
        <v>155.6</v>
      </c>
      <c r="AB804" s="3">
        <f t="shared" ca="1" si="637"/>
        <v>88.088041463170484</v>
      </c>
      <c r="AC804" s="3">
        <f t="shared" ca="1" si="638"/>
        <v>15.033091539447577</v>
      </c>
      <c r="AE804" s="3" t="str">
        <f t="shared" si="639"/>
        <v>1.46</v>
      </c>
      <c r="AF804" s="3" t="str">
        <f t="shared" si="640"/>
        <v>-</v>
      </c>
      <c r="AG804" s="3">
        <f t="shared" si="641"/>
        <v>155.6</v>
      </c>
      <c r="AH804" s="3">
        <f t="shared" ca="1" si="642"/>
        <v>88.088041463170484</v>
      </c>
      <c r="AI804" s="3">
        <f t="shared" ca="1" si="643"/>
        <v>14.093523318232103</v>
      </c>
      <c r="AK804" s="3" t="str">
        <f t="shared" si="644"/>
        <v>1.46</v>
      </c>
      <c r="AL804" s="3" t="str">
        <f t="shared" si="645"/>
        <v>-</v>
      </c>
      <c r="AM804" s="3">
        <f t="shared" si="646"/>
        <v>155.6</v>
      </c>
      <c r="AN804" s="3">
        <f t="shared" ca="1" si="647"/>
        <v>88.088041463170484</v>
      </c>
      <c r="AO804" s="3">
        <f t="shared" ca="1" si="648"/>
        <v>13.153955097016629</v>
      </c>
      <c r="AQ804" s="3" t="str">
        <f t="shared" si="649"/>
        <v>1.46</v>
      </c>
      <c r="AR804" s="3" t="str">
        <f t="shared" si="650"/>
        <v>-</v>
      </c>
      <c r="AS804" s="3">
        <f t="shared" si="651"/>
        <v>155.6</v>
      </c>
      <c r="AT804" s="3">
        <f t="shared" ca="1" si="652"/>
        <v>88.088041463170484</v>
      </c>
      <c r="AU804" s="3">
        <f t="shared" ca="1" si="653"/>
        <v>11.274818654585681</v>
      </c>
      <c r="AW804" s="3" t="str">
        <f t="shared" si="654"/>
        <v>1.46</v>
      </c>
      <c r="AX804" s="3" t="str">
        <f t="shared" si="655"/>
        <v>-</v>
      </c>
      <c r="AY804" s="3">
        <f t="shared" si="656"/>
        <v>155.6</v>
      </c>
      <c r="AZ804" s="3">
        <f t="shared" ca="1" si="657"/>
        <v>88.088041463170484</v>
      </c>
      <c r="BA804" s="3">
        <f t="shared" ca="1" si="658"/>
        <v>9.3956822121547354</v>
      </c>
      <c r="BC804" s="3" t="str">
        <f t="shared" si="659"/>
        <v>1.46</v>
      </c>
      <c r="BD804" s="3" t="str">
        <f t="shared" si="660"/>
        <v>-</v>
      </c>
      <c r="BE804" s="3">
        <f t="shared" si="661"/>
        <v>155.6</v>
      </c>
      <c r="BF804" s="3">
        <f t="shared" ca="1" si="662"/>
        <v>88.088041463170484</v>
      </c>
      <c r="BG804" s="3">
        <f t="shared" ca="1" si="663"/>
        <v>5.6374093272928407</v>
      </c>
      <c r="BI804" s="3" t="str">
        <f t="shared" si="664"/>
        <v>1.46</v>
      </c>
      <c r="BJ804" s="3" t="str">
        <f t="shared" si="665"/>
        <v>-</v>
      </c>
      <c r="BK804" s="3">
        <f t="shared" si="666"/>
        <v>155.6</v>
      </c>
      <c r="BL804" s="3">
        <f t="shared" ca="1" si="667"/>
        <v>88.088041463170484</v>
      </c>
      <c r="BM804" s="3">
        <f t="shared" ca="1" si="668"/>
        <v>1.8791364424309471</v>
      </c>
    </row>
    <row r="805" spans="1:65" x14ac:dyDescent="0.3">
      <c r="A805" s="3" t="str">
        <f>'Forward collapse simulation'!B815</f>
        <v>1.46</v>
      </c>
      <c r="B805" s="3" t="str">
        <f>IF('Forward collapse simulation'!C815="","-",'Forward collapse simulation'!C815)</f>
        <v>-</v>
      </c>
      <c r="C805" s="3">
        <f>'Forward collapse simulation'!E815</f>
        <v>155.88</v>
      </c>
      <c r="D805" s="3">
        <f ca="1">'Forward collapse simulation'!AK815</f>
        <v>86.354560440276686</v>
      </c>
      <c r="E805" s="84">
        <f ca="1">'Forward collapse simulation'!AL815</f>
        <v>15.007501625835998</v>
      </c>
      <c r="G805" s="3" t="str">
        <f t="shared" si="619"/>
        <v>1.46</v>
      </c>
      <c r="H805" s="3" t="str">
        <f t="shared" si="620"/>
        <v>-</v>
      </c>
      <c r="I805" s="3">
        <f t="shared" si="621"/>
        <v>155.88</v>
      </c>
      <c r="J805" s="3">
        <f t="shared" ca="1" si="622"/>
        <v>86.354560440276686</v>
      </c>
      <c r="K805" s="3">
        <f t="shared" ca="1" si="623"/>
        <v>14.257126544544198</v>
      </c>
      <c r="M805" s="3" t="str">
        <f t="shared" si="624"/>
        <v>1.46</v>
      </c>
      <c r="N805" s="3" t="str">
        <f t="shared" si="625"/>
        <v>-</v>
      </c>
      <c r="O805" s="3">
        <f t="shared" si="626"/>
        <v>155.88</v>
      </c>
      <c r="P805" s="3">
        <f t="shared" ca="1" si="627"/>
        <v>86.354560440276686</v>
      </c>
      <c r="Q805" s="3">
        <f t="shared" ca="1" si="628"/>
        <v>13.506751463252398</v>
      </c>
      <c r="R805" s="85"/>
      <c r="S805" s="3" t="str">
        <f t="shared" si="629"/>
        <v>1.46</v>
      </c>
      <c r="T805" s="3" t="str">
        <f t="shared" si="630"/>
        <v>-</v>
      </c>
      <c r="U805" s="3">
        <f t="shared" si="631"/>
        <v>155.88</v>
      </c>
      <c r="V805" s="3">
        <f t="shared" ca="1" si="632"/>
        <v>86.354560440276686</v>
      </c>
      <c r="W805" s="3">
        <f t="shared" ca="1" si="633"/>
        <v>12.756376381960598</v>
      </c>
      <c r="X805" s="85"/>
      <c r="Y805" s="3" t="str">
        <f t="shared" si="634"/>
        <v>1.46</v>
      </c>
      <c r="Z805" s="3" t="str">
        <f t="shared" si="635"/>
        <v>-</v>
      </c>
      <c r="AA805" s="3">
        <f t="shared" si="636"/>
        <v>155.88</v>
      </c>
      <c r="AB805" s="3">
        <f t="shared" ca="1" si="637"/>
        <v>86.354560440276686</v>
      </c>
      <c r="AC805" s="3">
        <f t="shared" ca="1" si="638"/>
        <v>12.0060013006688</v>
      </c>
      <c r="AE805" s="3" t="str">
        <f t="shared" si="639"/>
        <v>1.46</v>
      </c>
      <c r="AF805" s="3" t="str">
        <f t="shared" si="640"/>
        <v>-</v>
      </c>
      <c r="AG805" s="3">
        <f t="shared" si="641"/>
        <v>155.88</v>
      </c>
      <c r="AH805" s="3">
        <f t="shared" ca="1" si="642"/>
        <v>86.354560440276686</v>
      </c>
      <c r="AI805" s="3">
        <f t="shared" ca="1" si="643"/>
        <v>11.255626219376998</v>
      </c>
      <c r="AK805" s="3" t="str">
        <f t="shared" si="644"/>
        <v>1.46</v>
      </c>
      <c r="AL805" s="3" t="str">
        <f t="shared" si="645"/>
        <v>-</v>
      </c>
      <c r="AM805" s="3">
        <f t="shared" si="646"/>
        <v>155.88</v>
      </c>
      <c r="AN805" s="3">
        <f t="shared" ca="1" si="647"/>
        <v>86.354560440276686</v>
      </c>
      <c r="AO805" s="3">
        <f t="shared" ca="1" si="648"/>
        <v>10.505251138085198</v>
      </c>
      <c r="AQ805" s="3" t="str">
        <f t="shared" si="649"/>
        <v>1.46</v>
      </c>
      <c r="AR805" s="3" t="str">
        <f t="shared" si="650"/>
        <v>-</v>
      </c>
      <c r="AS805" s="3">
        <f t="shared" si="651"/>
        <v>155.88</v>
      </c>
      <c r="AT805" s="3">
        <f t="shared" ca="1" si="652"/>
        <v>86.354560440276686</v>
      </c>
      <c r="AU805" s="3">
        <f t="shared" ca="1" si="653"/>
        <v>9.0045009755015979</v>
      </c>
      <c r="AW805" s="3" t="str">
        <f t="shared" si="654"/>
        <v>1.46</v>
      </c>
      <c r="AX805" s="3" t="str">
        <f t="shared" si="655"/>
        <v>-</v>
      </c>
      <c r="AY805" s="3">
        <f t="shared" si="656"/>
        <v>155.88</v>
      </c>
      <c r="AZ805" s="3">
        <f t="shared" ca="1" si="657"/>
        <v>86.354560440276686</v>
      </c>
      <c r="BA805" s="3">
        <f t="shared" ca="1" si="658"/>
        <v>7.5037508129179988</v>
      </c>
      <c r="BC805" s="3" t="str">
        <f t="shared" si="659"/>
        <v>1.46</v>
      </c>
      <c r="BD805" s="3" t="str">
        <f t="shared" si="660"/>
        <v>-</v>
      </c>
      <c r="BE805" s="3">
        <f t="shared" si="661"/>
        <v>155.88</v>
      </c>
      <c r="BF805" s="3">
        <f t="shared" ca="1" si="662"/>
        <v>86.354560440276686</v>
      </c>
      <c r="BG805" s="3">
        <f t="shared" ca="1" si="663"/>
        <v>4.5022504877507989</v>
      </c>
      <c r="BI805" s="3" t="str">
        <f t="shared" si="664"/>
        <v>1.46</v>
      </c>
      <c r="BJ805" s="3" t="str">
        <f t="shared" si="665"/>
        <v>-</v>
      </c>
      <c r="BK805" s="3">
        <f t="shared" si="666"/>
        <v>155.88</v>
      </c>
      <c r="BL805" s="3">
        <f t="shared" ca="1" si="667"/>
        <v>86.354560440276686</v>
      </c>
      <c r="BM805" s="3">
        <f t="shared" ca="1" si="668"/>
        <v>1.5007501625835999</v>
      </c>
    </row>
    <row r="806" spans="1:65" x14ac:dyDescent="0.3">
      <c r="A806" s="3" t="str">
        <f>'Forward collapse simulation'!B816</f>
        <v>1.46</v>
      </c>
      <c r="B806" s="3" t="str">
        <f>IF('Forward collapse simulation'!C816="","-",'Forward collapse simulation'!C816)</f>
        <v>-</v>
      </c>
      <c r="C806" s="3">
        <f>'Forward collapse simulation'!E816</f>
        <v>158.77000000000001</v>
      </c>
      <c r="D806" s="3">
        <f ca="1">'Forward collapse simulation'!AK816</f>
        <v>79.725472194539037</v>
      </c>
      <c r="E806" s="84">
        <f ca="1">'Forward collapse simulation'!AL816</f>
        <v>8.5457603942113671</v>
      </c>
      <c r="G806" s="3" t="str">
        <f t="shared" si="619"/>
        <v>1.46</v>
      </c>
      <c r="H806" s="3" t="str">
        <f t="shared" si="620"/>
        <v>-</v>
      </c>
      <c r="I806" s="3">
        <f t="shared" si="621"/>
        <v>158.77000000000001</v>
      </c>
      <c r="J806" s="3">
        <f t="shared" ca="1" si="622"/>
        <v>79.725472194539037</v>
      </c>
      <c r="K806" s="3">
        <f t="shared" ca="1" si="623"/>
        <v>8.1184723745007989</v>
      </c>
      <c r="M806" s="3" t="str">
        <f t="shared" si="624"/>
        <v>1.46</v>
      </c>
      <c r="N806" s="3" t="str">
        <f t="shared" si="625"/>
        <v>-</v>
      </c>
      <c r="O806" s="3">
        <f t="shared" si="626"/>
        <v>158.77000000000001</v>
      </c>
      <c r="P806" s="3">
        <f t="shared" ca="1" si="627"/>
        <v>79.725472194539037</v>
      </c>
      <c r="Q806" s="3">
        <f t="shared" ca="1" si="628"/>
        <v>7.6911843547902308</v>
      </c>
      <c r="R806" s="85"/>
      <c r="S806" s="3" t="str">
        <f t="shared" si="629"/>
        <v>1.46</v>
      </c>
      <c r="T806" s="3" t="str">
        <f t="shared" si="630"/>
        <v>-</v>
      </c>
      <c r="U806" s="3">
        <f t="shared" si="631"/>
        <v>158.77000000000001</v>
      </c>
      <c r="V806" s="3">
        <f t="shared" ca="1" si="632"/>
        <v>79.725472194539037</v>
      </c>
      <c r="W806" s="3">
        <f t="shared" ca="1" si="633"/>
        <v>7.2638963350796617</v>
      </c>
      <c r="X806" s="85"/>
      <c r="Y806" s="3" t="str">
        <f t="shared" si="634"/>
        <v>1.46</v>
      </c>
      <c r="Z806" s="3" t="str">
        <f t="shared" si="635"/>
        <v>-</v>
      </c>
      <c r="AA806" s="3">
        <f t="shared" si="636"/>
        <v>158.77000000000001</v>
      </c>
      <c r="AB806" s="3">
        <f t="shared" ca="1" si="637"/>
        <v>79.725472194539037</v>
      </c>
      <c r="AC806" s="3">
        <f t="shared" ca="1" si="638"/>
        <v>6.8366083153690944</v>
      </c>
      <c r="AE806" s="3" t="str">
        <f t="shared" si="639"/>
        <v>1.46</v>
      </c>
      <c r="AF806" s="3" t="str">
        <f t="shared" si="640"/>
        <v>-</v>
      </c>
      <c r="AG806" s="3">
        <f t="shared" si="641"/>
        <v>158.77000000000001</v>
      </c>
      <c r="AH806" s="3">
        <f t="shared" ca="1" si="642"/>
        <v>79.725472194539037</v>
      </c>
      <c r="AI806" s="3">
        <f t="shared" ca="1" si="643"/>
        <v>6.4093202956585253</v>
      </c>
      <c r="AK806" s="3" t="str">
        <f t="shared" si="644"/>
        <v>1.46</v>
      </c>
      <c r="AL806" s="3" t="str">
        <f t="shared" si="645"/>
        <v>-</v>
      </c>
      <c r="AM806" s="3">
        <f t="shared" si="646"/>
        <v>158.77000000000001</v>
      </c>
      <c r="AN806" s="3">
        <f t="shared" ca="1" si="647"/>
        <v>79.725472194539037</v>
      </c>
      <c r="AO806" s="3">
        <f t="shared" ca="1" si="648"/>
        <v>5.9820322759479563</v>
      </c>
      <c r="AQ806" s="3" t="str">
        <f t="shared" si="649"/>
        <v>1.46</v>
      </c>
      <c r="AR806" s="3" t="str">
        <f t="shared" si="650"/>
        <v>-</v>
      </c>
      <c r="AS806" s="3">
        <f t="shared" si="651"/>
        <v>158.77000000000001</v>
      </c>
      <c r="AT806" s="3">
        <f t="shared" ca="1" si="652"/>
        <v>79.725472194539037</v>
      </c>
      <c r="AU806" s="3">
        <f t="shared" ca="1" si="653"/>
        <v>5.1274562365268199</v>
      </c>
      <c r="AW806" s="3" t="str">
        <f t="shared" si="654"/>
        <v>1.46</v>
      </c>
      <c r="AX806" s="3" t="str">
        <f t="shared" si="655"/>
        <v>-</v>
      </c>
      <c r="AY806" s="3">
        <f t="shared" si="656"/>
        <v>158.77000000000001</v>
      </c>
      <c r="AZ806" s="3">
        <f t="shared" ca="1" si="657"/>
        <v>79.725472194539037</v>
      </c>
      <c r="BA806" s="3">
        <f t="shared" ca="1" si="658"/>
        <v>4.2728801971056836</v>
      </c>
      <c r="BC806" s="3" t="str">
        <f t="shared" si="659"/>
        <v>1.46</v>
      </c>
      <c r="BD806" s="3" t="str">
        <f t="shared" si="660"/>
        <v>-</v>
      </c>
      <c r="BE806" s="3">
        <f t="shared" si="661"/>
        <v>158.77000000000001</v>
      </c>
      <c r="BF806" s="3">
        <f t="shared" ca="1" si="662"/>
        <v>79.725472194539037</v>
      </c>
      <c r="BG806" s="3">
        <f t="shared" ca="1" si="663"/>
        <v>2.56372811826341</v>
      </c>
      <c r="BI806" s="3" t="str">
        <f t="shared" si="664"/>
        <v>1.46</v>
      </c>
      <c r="BJ806" s="3" t="str">
        <f t="shared" si="665"/>
        <v>-</v>
      </c>
      <c r="BK806" s="3">
        <f t="shared" si="666"/>
        <v>158.77000000000001</v>
      </c>
      <c r="BL806" s="3">
        <f t="shared" ca="1" si="667"/>
        <v>79.725472194539037</v>
      </c>
      <c r="BM806" s="3">
        <f t="shared" ca="1" si="668"/>
        <v>0.8545760394211368</v>
      </c>
    </row>
    <row r="807" spans="1:65" x14ac:dyDescent="0.3">
      <c r="A807" s="3" t="str">
        <f>'Forward collapse simulation'!B817</f>
        <v>1.46</v>
      </c>
      <c r="B807" s="3" t="str">
        <f>IF('Forward collapse simulation'!C817="","-",'Forward collapse simulation'!C817)</f>
        <v>-</v>
      </c>
      <c r="C807" s="3">
        <f>'Forward collapse simulation'!E817</f>
        <v>162.16</v>
      </c>
      <c r="D807" s="3">
        <f ca="1">'Forward collapse simulation'!AK817</f>
        <v>70.631967728049176</v>
      </c>
      <c r="E807" s="84">
        <f ca="1">'Forward collapse simulation'!AL817</f>
        <v>5.0600910472304514</v>
      </c>
      <c r="G807" s="3" t="str">
        <f t="shared" si="619"/>
        <v>1.46</v>
      </c>
      <c r="H807" s="3" t="str">
        <f t="shared" si="620"/>
        <v>-</v>
      </c>
      <c r="I807" s="3">
        <f t="shared" si="621"/>
        <v>162.16</v>
      </c>
      <c r="J807" s="3">
        <f t="shared" ca="1" si="622"/>
        <v>70.631967728049176</v>
      </c>
      <c r="K807" s="3">
        <f t="shared" ca="1" si="623"/>
        <v>4.8070864948689289</v>
      </c>
      <c r="M807" s="3" t="str">
        <f t="shared" si="624"/>
        <v>1.46</v>
      </c>
      <c r="N807" s="3" t="str">
        <f t="shared" si="625"/>
        <v>-</v>
      </c>
      <c r="O807" s="3">
        <f t="shared" si="626"/>
        <v>162.16</v>
      </c>
      <c r="P807" s="3">
        <f t="shared" ca="1" si="627"/>
        <v>70.631967728049176</v>
      </c>
      <c r="Q807" s="3">
        <f t="shared" ca="1" si="628"/>
        <v>4.5540819425074064</v>
      </c>
      <c r="R807" s="85"/>
      <c r="S807" s="3" t="str">
        <f t="shared" si="629"/>
        <v>1.46</v>
      </c>
      <c r="T807" s="3" t="str">
        <f t="shared" si="630"/>
        <v>-</v>
      </c>
      <c r="U807" s="3">
        <f t="shared" si="631"/>
        <v>162.16</v>
      </c>
      <c r="V807" s="3">
        <f t="shared" ca="1" si="632"/>
        <v>70.631967728049176</v>
      </c>
      <c r="W807" s="3">
        <f t="shared" ca="1" si="633"/>
        <v>4.3010773901458839</v>
      </c>
      <c r="X807" s="85"/>
      <c r="Y807" s="3" t="str">
        <f t="shared" si="634"/>
        <v>1.46</v>
      </c>
      <c r="Z807" s="3" t="str">
        <f t="shared" si="635"/>
        <v>-</v>
      </c>
      <c r="AA807" s="3">
        <f t="shared" si="636"/>
        <v>162.16</v>
      </c>
      <c r="AB807" s="3">
        <f t="shared" ca="1" si="637"/>
        <v>70.631967728049176</v>
      </c>
      <c r="AC807" s="3">
        <f t="shared" ca="1" si="638"/>
        <v>4.0480728377843613</v>
      </c>
      <c r="AE807" s="3" t="str">
        <f t="shared" si="639"/>
        <v>1.46</v>
      </c>
      <c r="AF807" s="3" t="str">
        <f t="shared" si="640"/>
        <v>-</v>
      </c>
      <c r="AG807" s="3">
        <f t="shared" si="641"/>
        <v>162.16</v>
      </c>
      <c r="AH807" s="3">
        <f t="shared" ca="1" si="642"/>
        <v>70.631967728049176</v>
      </c>
      <c r="AI807" s="3">
        <f t="shared" ca="1" si="643"/>
        <v>3.7950682854228388</v>
      </c>
      <c r="AK807" s="3" t="str">
        <f t="shared" si="644"/>
        <v>1.46</v>
      </c>
      <c r="AL807" s="3" t="str">
        <f t="shared" si="645"/>
        <v>-</v>
      </c>
      <c r="AM807" s="3">
        <f t="shared" si="646"/>
        <v>162.16</v>
      </c>
      <c r="AN807" s="3">
        <f t="shared" ca="1" si="647"/>
        <v>70.631967728049176</v>
      </c>
      <c r="AO807" s="3">
        <f t="shared" ca="1" si="648"/>
        <v>3.5420637330613158</v>
      </c>
      <c r="AQ807" s="3" t="str">
        <f t="shared" si="649"/>
        <v>1.46</v>
      </c>
      <c r="AR807" s="3" t="str">
        <f t="shared" si="650"/>
        <v>-</v>
      </c>
      <c r="AS807" s="3">
        <f t="shared" si="651"/>
        <v>162.16</v>
      </c>
      <c r="AT807" s="3">
        <f t="shared" ca="1" si="652"/>
        <v>70.631967728049176</v>
      </c>
      <c r="AU807" s="3">
        <f t="shared" ca="1" si="653"/>
        <v>3.0360546283382708</v>
      </c>
      <c r="AW807" s="3" t="str">
        <f t="shared" si="654"/>
        <v>1.46</v>
      </c>
      <c r="AX807" s="3" t="str">
        <f t="shared" si="655"/>
        <v>-</v>
      </c>
      <c r="AY807" s="3">
        <f t="shared" si="656"/>
        <v>162.16</v>
      </c>
      <c r="AZ807" s="3">
        <f t="shared" ca="1" si="657"/>
        <v>70.631967728049176</v>
      </c>
      <c r="BA807" s="3">
        <f t="shared" ca="1" si="658"/>
        <v>2.5300455236152257</v>
      </c>
      <c r="BC807" s="3" t="str">
        <f t="shared" si="659"/>
        <v>1.46</v>
      </c>
      <c r="BD807" s="3" t="str">
        <f t="shared" si="660"/>
        <v>-</v>
      </c>
      <c r="BE807" s="3">
        <f t="shared" si="661"/>
        <v>162.16</v>
      </c>
      <c r="BF807" s="3">
        <f t="shared" ca="1" si="662"/>
        <v>70.631967728049176</v>
      </c>
      <c r="BG807" s="3">
        <f t="shared" ca="1" si="663"/>
        <v>1.5180273141691354</v>
      </c>
      <c r="BI807" s="3" t="str">
        <f t="shared" si="664"/>
        <v>1.46</v>
      </c>
      <c r="BJ807" s="3" t="str">
        <f t="shared" si="665"/>
        <v>-</v>
      </c>
      <c r="BK807" s="3">
        <f t="shared" si="666"/>
        <v>162.16</v>
      </c>
      <c r="BL807" s="3">
        <f t="shared" ca="1" si="667"/>
        <v>70.631967728049176</v>
      </c>
      <c r="BM807" s="3">
        <f t="shared" ca="1" si="668"/>
        <v>0.50600910472304517</v>
      </c>
    </row>
    <row r="808" spans="1:65" x14ac:dyDescent="0.3">
      <c r="A808" s="3" t="str">
        <f>'Forward collapse simulation'!B818</f>
        <v>1.46</v>
      </c>
      <c r="B808" s="3" t="str">
        <f>IF('Forward collapse simulation'!C818="","-",'Forward collapse simulation'!C818)</f>
        <v>-</v>
      </c>
      <c r="C808" s="3">
        <f>'Forward collapse simulation'!E818</f>
        <v>162.33000000000001</v>
      </c>
      <c r="D808" s="3">
        <f>'Forward collapse simulation'!AK818</f>
        <v>-30.84</v>
      </c>
      <c r="E808" s="84">
        <f>'Forward collapse simulation'!AL818</f>
        <v>1.8959999999999999</v>
      </c>
      <c r="G808" s="3" t="str">
        <f t="shared" si="619"/>
        <v>1.46</v>
      </c>
      <c r="H808" s="3" t="str">
        <f t="shared" si="620"/>
        <v>-</v>
      </c>
      <c r="I808" s="3">
        <f t="shared" si="621"/>
        <v>162.33000000000001</v>
      </c>
      <c r="J808" s="3">
        <f t="shared" si="622"/>
        <v>-30.84</v>
      </c>
      <c r="K808" s="3">
        <f t="shared" si="623"/>
        <v>1.8011999999999999</v>
      </c>
      <c r="M808" s="3" t="str">
        <f t="shared" si="624"/>
        <v>1.46</v>
      </c>
      <c r="N808" s="3" t="str">
        <f t="shared" si="625"/>
        <v>-</v>
      </c>
      <c r="O808" s="3">
        <f t="shared" si="626"/>
        <v>162.33000000000001</v>
      </c>
      <c r="P808" s="3">
        <f t="shared" si="627"/>
        <v>-30.84</v>
      </c>
      <c r="Q808" s="3">
        <f t="shared" si="628"/>
        <v>1.7063999999999999</v>
      </c>
      <c r="R808" s="85"/>
      <c r="S808" s="3" t="str">
        <f t="shared" si="629"/>
        <v>1.46</v>
      </c>
      <c r="T808" s="3" t="str">
        <f t="shared" si="630"/>
        <v>-</v>
      </c>
      <c r="U808" s="3">
        <f t="shared" si="631"/>
        <v>162.33000000000001</v>
      </c>
      <c r="V808" s="3">
        <f t="shared" si="632"/>
        <v>-30.84</v>
      </c>
      <c r="W808" s="3">
        <f t="shared" si="633"/>
        <v>1.6115999999999999</v>
      </c>
      <c r="X808" s="85"/>
      <c r="Y808" s="3" t="str">
        <f t="shared" si="634"/>
        <v>1.46</v>
      </c>
      <c r="Z808" s="3" t="str">
        <f t="shared" si="635"/>
        <v>-</v>
      </c>
      <c r="AA808" s="3">
        <f t="shared" si="636"/>
        <v>162.33000000000001</v>
      </c>
      <c r="AB808" s="3">
        <f t="shared" si="637"/>
        <v>-30.84</v>
      </c>
      <c r="AC808" s="3">
        <f t="shared" si="638"/>
        <v>1.5167999999999999</v>
      </c>
      <c r="AE808" s="3" t="str">
        <f t="shared" si="639"/>
        <v>1.46</v>
      </c>
      <c r="AF808" s="3" t="str">
        <f t="shared" si="640"/>
        <v>-</v>
      </c>
      <c r="AG808" s="3">
        <f t="shared" si="641"/>
        <v>162.33000000000001</v>
      </c>
      <c r="AH808" s="3">
        <f t="shared" si="642"/>
        <v>-30.84</v>
      </c>
      <c r="AI808" s="3">
        <f t="shared" si="643"/>
        <v>1.4219999999999999</v>
      </c>
      <c r="AK808" s="3" t="str">
        <f t="shared" si="644"/>
        <v>1.46</v>
      </c>
      <c r="AL808" s="3" t="str">
        <f t="shared" si="645"/>
        <v>-</v>
      </c>
      <c r="AM808" s="3">
        <f t="shared" si="646"/>
        <v>162.33000000000001</v>
      </c>
      <c r="AN808" s="3">
        <f t="shared" si="647"/>
        <v>-30.84</v>
      </c>
      <c r="AO808" s="3">
        <f t="shared" si="648"/>
        <v>1.3271999999999999</v>
      </c>
      <c r="AQ808" s="3" t="str">
        <f t="shared" si="649"/>
        <v>1.46</v>
      </c>
      <c r="AR808" s="3" t="str">
        <f t="shared" si="650"/>
        <v>-</v>
      </c>
      <c r="AS808" s="3">
        <f t="shared" si="651"/>
        <v>162.33000000000001</v>
      </c>
      <c r="AT808" s="3">
        <f t="shared" si="652"/>
        <v>-30.84</v>
      </c>
      <c r="AU808" s="3">
        <f t="shared" si="653"/>
        <v>1.1375999999999999</v>
      </c>
      <c r="AW808" s="3" t="str">
        <f t="shared" si="654"/>
        <v>1.46</v>
      </c>
      <c r="AX808" s="3" t="str">
        <f t="shared" si="655"/>
        <v>-</v>
      </c>
      <c r="AY808" s="3">
        <f t="shared" si="656"/>
        <v>162.33000000000001</v>
      </c>
      <c r="AZ808" s="3">
        <f t="shared" si="657"/>
        <v>-30.84</v>
      </c>
      <c r="BA808" s="3">
        <f t="shared" si="658"/>
        <v>0.94799999999999995</v>
      </c>
      <c r="BC808" s="3" t="str">
        <f t="shared" si="659"/>
        <v>1.46</v>
      </c>
      <c r="BD808" s="3" t="str">
        <f t="shared" si="660"/>
        <v>-</v>
      </c>
      <c r="BE808" s="3">
        <f t="shared" si="661"/>
        <v>162.33000000000001</v>
      </c>
      <c r="BF808" s="3">
        <f t="shared" si="662"/>
        <v>-30.84</v>
      </c>
      <c r="BG808" s="3">
        <f t="shared" si="663"/>
        <v>0.56879999999999997</v>
      </c>
      <c r="BI808" s="3" t="str">
        <f t="shared" si="664"/>
        <v>1.46</v>
      </c>
      <c r="BJ808" s="3" t="str">
        <f t="shared" si="665"/>
        <v>-</v>
      </c>
      <c r="BK808" s="3">
        <f t="shared" si="666"/>
        <v>162.33000000000001</v>
      </c>
      <c r="BL808" s="3">
        <f t="shared" si="667"/>
        <v>-30.84</v>
      </c>
      <c r="BM808" s="3">
        <f t="shared" si="668"/>
        <v>0.18959999999999999</v>
      </c>
    </row>
    <row r="809" spans="1:65" x14ac:dyDescent="0.3">
      <c r="A809" s="3" t="str">
        <f>'Forward collapse simulation'!B819</f>
        <v>1.46</v>
      </c>
      <c r="B809" s="3" t="str">
        <f>IF('Forward collapse simulation'!C819="","-",'Forward collapse simulation'!C819)</f>
        <v>-</v>
      </c>
      <c r="C809" s="3">
        <f>'Forward collapse simulation'!E819</f>
        <v>162.19999999999999</v>
      </c>
      <c r="D809" s="3">
        <f>'Forward collapse simulation'!AK819</f>
        <v>-40.869999999999997</v>
      </c>
      <c r="E809" s="84">
        <f>'Forward collapse simulation'!AL819</f>
        <v>1.964</v>
      </c>
      <c r="G809" s="3" t="str">
        <f t="shared" si="619"/>
        <v>1.46</v>
      </c>
      <c r="H809" s="3" t="str">
        <f t="shared" si="620"/>
        <v>-</v>
      </c>
      <c r="I809" s="3">
        <f t="shared" si="621"/>
        <v>162.19999999999999</v>
      </c>
      <c r="J809" s="3">
        <f t="shared" si="622"/>
        <v>-40.869999999999997</v>
      </c>
      <c r="K809" s="3">
        <f t="shared" si="623"/>
        <v>1.8657999999999999</v>
      </c>
      <c r="M809" s="3" t="str">
        <f t="shared" si="624"/>
        <v>1.46</v>
      </c>
      <c r="N809" s="3" t="str">
        <f t="shared" si="625"/>
        <v>-</v>
      </c>
      <c r="O809" s="3">
        <f t="shared" si="626"/>
        <v>162.19999999999999</v>
      </c>
      <c r="P809" s="3">
        <f t="shared" si="627"/>
        <v>-40.869999999999997</v>
      </c>
      <c r="Q809" s="3">
        <f t="shared" si="628"/>
        <v>1.7676000000000001</v>
      </c>
      <c r="R809" s="85"/>
      <c r="S809" s="3" t="str">
        <f t="shared" si="629"/>
        <v>1.46</v>
      </c>
      <c r="T809" s="3" t="str">
        <f t="shared" si="630"/>
        <v>-</v>
      </c>
      <c r="U809" s="3">
        <f t="shared" si="631"/>
        <v>162.19999999999999</v>
      </c>
      <c r="V809" s="3">
        <f t="shared" si="632"/>
        <v>-40.869999999999997</v>
      </c>
      <c r="W809" s="3">
        <f t="shared" si="633"/>
        <v>1.6694</v>
      </c>
      <c r="X809" s="85"/>
      <c r="Y809" s="3" t="str">
        <f t="shared" si="634"/>
        <v>1.46</v>
      </c>
      <c r="Z809" s="3" t="str">
        <f t="shared" si="635"/>
        <v>-</v>
      </c>
      <c r="AA809" s="3">
        <f t="shared" si="636"/>
        <v>162.19999999999999</v>
      </c>
      <c r="AB809" s="3">
        <f t="shared" si="637"/>
        <v>-40.869999999999997</v>
      </c>
      <c r="AC809" s="3">
        <f t="shared" si="638"/>
        <v>1.5712000000000002</v>
      </c>
      <c r="AE809" s="3" t="str">
        <f t="shared" si="639"/>
        <v>1.46</v>
      </c>
      <c r="AF809" s="3" t="str">
        <f t="shared" si="640"/>
        <v>-</v>
      </c>
      <c r="AG809" s="3">
        <f t="shared" si="641"/>
        <v>162.19999999999999</v>
      </c>
      <c r="AH809" s="3">
        <f t="shared" si="642"/>
        <v>-40.869999999999997</v>
      </c>
      <c r="AI809" s="3">
        <f t="shared" si="643"/>
        <v>1.4729999999999999</v>
      </c>
      <c r="AK809" s="3" t="str">
        <f t="shared" si="644"/>
        <v>1.46</v>
      </c>
      <c r="AL809" s="3" t="str">
        <f t="shared" si="645"/>
        <v>-</v>
      </c>
      <c r="AM809" s="3">
        <f t="shared" si="646"/>
        <v>162.19999999999999</v>
      </c>
      <c r="AN809" s="3">
        <f t="shared" si="647"/>
        <v>-40.869999999999997</v>
      </c>
      <c r="AO809" s="3">
        <f t="shared" si="648"/>
        <v>1.3747999999999998</v>
      </c>
      <c r="AQ809" s="3" t="str">
        <f t="shared" si="649"/>
        <v>1.46</v>
      </c>
      <c r="AR809" s="3" t="str">
        <f t="shared" si="650"/>
        <v>-</v>
      </c>
      <c r="AS809" s="3">
        <f t="shared" si="651"/>
        <v>162.19999999999999</v>
      </c>
      <c r="AT809" s="3">
        <f t="shared" si="652"/>
        <v>-40.869999999999997</v>
      </c>
      <c r="AU809" s="3">
        <f t="shared" si="653"/>
        <v>1.1783999999999999</v>
      </c>
      <c r="AW809" s="3" t="str">
        <f t="shared" si="654"/>
        <v>1.46</v>
      </c>
      <c r="AX809" s="3" t="str">
        <f t="shared" si="655"/>
        <v>-</v>
      </c>
      <c r="AY809" s="3">
        <f t="shared" si="656"/>
        <v>162.19999999999999</v>
      </c>
      <c r="AZ809" s="3">
        <f t="shared" si="657"/>
        <v>-40.869999999999997</v>
      </c>
      <c r="BA809" s="3">
        <f t="shared" si="658"/>
        <v>0.98199999999999998</v>
      </c>
      <c r="BC809" s="3" t="str">
        <f t="shared" si="659"/>
        <v>1.46</v>
      </c>
      <c r="BD809" s="3" t="str">
        <f t="shared" si="660"/>
        <v>-</v>
      </c>
      <c r="BE809" s="3">
        <f t="shared" si="661"/>
        <v>162.19999999999999</v>
      </c>
      <c r="BF809" s="3">
        <f t="shared" si="662"/>
        <v>-40.869999999999997</v>
      </c>
      <c r="BG809" s="3">
        <f t="shared" si="663"/>
        <v>0.58919999999999995</v>
      </c>
      <c r="BI809" s="3" t="str">
        <f t="shared" si="664"/>
        <v>1.46</v>
      </c>
      <c r="BJ809" s="3" t="str">
        <f t="shared" si="665"/>
        <v>-</v>
      </c>
      <c r="BK809" s="3">
        <f t="shared" si="666"/>
        <v>162.19999999999999</v>
      </c>
      <c r="BL809" s="3">
        <f t="shared" si="667"/>
        <v>-40.869999999999997</v>
      </c>
      <c r="BM809" s="3">
        <f t="shared" si="668"/>
        <v>0.19640000000000002</v>
      </c>
    </row>
    <row r="810" spans="1:65" x14ac:dyDescent="0.3">
      <c r="A810" s="3" t="str">
        <f>'Forward collapse simulation'!B820</f>
        <v>1.46</v>
      </c>
      <c r="B810" s="3" t="str">
        <f>IF('Forward collapse simulation'!C820="","-",'Forward collapse simulation'!C820)</f>
        <v>-</v>
      </c>
      <c r="C810" s="3">
        <f>'Forward collapse simulation'!E820</f>
        <v>164.29</v>
      </c>
      <c r="D810" s="3">
        <f>'Forward collapse simulation'!AK820</f>
        <v>-55.43</v>
      </c>
      <c r="E810" s="84">
        <f>'Forward collapse simulation'!AL820</f>
        <v>1.569</v>
      </c>
      <c r="G810" s="3" t="str">
        <f t="shared" si="619"/>
        <v>1.46</v>
      </c>
      <c r="H810" s="3" t="str">
        <f t="shared" si="620"/>
        <v>-</v>
      </c>
      <c r="I810" s="3">
        <f t="shared" si="621"/>
        <v>164.29</v>
      </c>
      <c r="J810" s="3">
        <f t="shared" si="622"/>
        <v>-55.43</v>
      </c>
      <c r="K810" s="3">
        <f t="shared" si="623"/>
        <v>1.4905499999999998</v>
      </c>
      <c r="M810" s="3" t="str">
        <f t="shared" si="624"/>
        <v>1.46</v>
      </c>
      <c r="N810" s="3" t="str">
        <f t="shared" si="625"/>
        <v>-</v>
      </c>
      <c r="O810" s="3">
        <f t="shared" si="626"/>
        <v>164.29</v>
      </c>
      <c r="P810" s="3">
        <f t="shared" si="627"/>
        <v>-55.43</v>
      </c>
      <c r="Q810" s="3">
        <f t="shared" si="628"/>
        <v>1.4120999999999999</v>
      </c>
      <c r="R810" s="85"/>
      <c r="S810" s="3" t="str">
        <f t="shared" si="629"/>
        <v>1.46</v>
      </c>
      <c r="T810" s="3" t="str">
        <f t="shared" si="630"/>
        <v>-</v>
      </c>
      <c r="U810" s="3">
        <f t="shared" si="631"/>
        <v>164.29</v>
      </c>
      <c r="V810" s="3">
        <f t="shared" si="632"/>
        <v>-55.43</v>
      </c>
      <c r="W810" s="3">
        <f t="shared" si="633"/>
        <v>1.33365</v>
      </c>
      <c r="X810" s="85"/>
      <c r="Y810" s="3" t="str">
        <f t="shared" si="634"/>
        <v>1.46</v>
      </c>
      <c r="Z810" s="3" t="str">
        <f t="shared" si="635"/>
        <v>-</v>
      </c>
      <c r="AA810" s="3">
        <f t="shared" si="636"/>
        <v>164.29</v>
      </c>
      <c r="AB810" s="3">
        <f t="shared" si="637"/>
        <v>-55.43</v>
      </c>
      <c r="AC810" s="3">
        <f t="shared" si="638"/>
        <v>1.2552000000000001</v>
      </c>
      <c r="AE810" s="3" t="str">
        <f t="shared" si="639"/>
        <v>1.46</v>
      </c>
      <c r="AF810" s="3" t="str">
        <f t="shared" si="640"/>
        <v>-</v>
      </c>
      <c r="AG810" s="3">
        <f t="shared" si="641"/>
        <v>164.29</v>
      </c>
      <c r="AH810" s="3">
        <f t="shared" si="642"/>
        <v>-55.43</v>
      </c>
      <c r="AI810" s="3">
        <f t="shared" si="643"/>
        <v>1.17675</v>
      </c>
      <c r="AK810" s="3" t="str">
        <f t="shared" si="644"/>
        <v>1.46</v>
      </c>
      <c r="AL810" s="3" t="str">
        <f t="shared" si="645"/>
        <v>-</v>
      </c>
      <c r="AM810" s="3">
        <f t="shared" si="646"/>
        <v>164.29</v>
      </c>
      <c r="AN810" s="3">
        <f t="shared" si="647"/>
        <v>-55.43</v>
      </c>
      <c r="AO810" s="3">
        <f t="shared" si="648"/>
        <v>1.0982999999999998</v>
      </c>
      <c r="AQ810" s="3" t="str">
        <f t="shared" si="649"/>
        <v>1.46</v>
      </c>
      <c r="AR810" s="3" t="str">
        <f t="shared" si="650"/>
        <v>-</v>
      </c>
      <c r="AS810" s="3">
        <f t="shared" si="651"/>
        <v>164.29</v>
      </c>
      <c r="AT810" s="3">
        <f t="shared" si="652"/>
        <v>-55.43</v>
      </c>
      <c r="AU810" s="3">
        <f t="shared" si="653"/>
        <v>0.9413999999999999</v>
      </c>
      <c r="AW810" s="3" t="str">
        <f t="shared" si="654"/>
        <v>1.46</v>
      </c>
      <c r="AX810" s="3" t="str">
        <f t="shared" si="655"/>
        <v>-</v>
      </c>
      <c r="AY810" s="3">
        <f t="shared" si="656"/>
        <v>164.29</v>
      </c>
      <c r="AZ810" s="3">
        <f t="shared" si="657"/>
        <v>-55.43</v>
      </c>
      <c r="BA810" s="3">
        <f t="shared" si="658"/>
        <v>0.78449999999999998</v>
      </c>
      <c r="BC810" s="3" t="str">
        <f t="shared" si="659"/>
        <v>1.46</v>
      </c>
      <c r="BD810" s="3" t="str">
        <f t="shared" si="660"/>
        <v>-</v>
      </c>
      <c r="BE810" s="3">
        <f t="shared" si="661"/>
        <v>164.29</v>
      </c>
      <c r="BF810" s="3">
        <f t="shared" si="662"/>
        <v>-55.43</v>
      </c>
      <c r="BG810" s="3">
        <f t="shared" si="663"/>
        <v>0.47069999999999995</v>
      </c>
      <c r="BI810" s="3" t="str">
        <f t="shared" si="664"/>
        <v>1.46</v>
      </c>
      <c r="BJ810" s="3" t="str">
        <f t="shared" si="665"/>
        <v>-</v>
      </c>
      <c r="BK810" s="3">
        <f t="shared" si="666"/>
        <v>164.29</v>
      </c>
      <c r="BL810" s="3">
        <f t="shared" si="667"/>
        <v>-55.43</v>
      </c>
      <c r="BM810" s="3">
        <f t="shared" si="668"/>
        <v>0.15690000000000001</v>
      </c>
    </row>
    <row r="811" spans="1:65" x14ac:dyDescent="0.3">
      <c r="A811" s="3" t="str">
        <f>'Forward collapse simulation'!B821</f>
        <v>1.46</v>
      </c>
      <c r="B811" s="3" t="str">
        <f>IF('Forward collapse simulation'!C821="","-",'Forward collapse simulation'!C821)</f>
        <v>-</v>
      </c>
      <c r="C811" s="3">
        <f>'Forward collapse simulation'!E821</f>
        <v>160.44</v>
      </c>
      <c r="D811" s="3">
        <f>'Forward collapse simulation'!AK821</f>
        <v>-82.69</v>
      </c>
      <c r="E811" s="84">
        <f>'Forward collapse simulation'!AL821</f>
        <v>1.2669999999999999</v>
      </c>
      <c r="G811" s="3" t="str">
        <f t="shared" si="619"/>
        <v>1.46</v>
      </c>
      <c r="H811" s="3" t="str">
        <f t="shared" si="620"/>
        <v>-</v>
      </c>
      <c r="I811" s="3">
        <f t="shared" si="621"/>
        <v>160.44</v>
      </c>
      <c r="J811" s="3">
        <f t="shared" si="622"/>
        <v>-82.69</v>
      </c>
      <c r="K811" s="3">
        <f t="shared" si="623"/>
        <v>1.2036499999999999</v>
      </c>
      <c r="M811" s="3" t="str">
        <f t="shared" si="624"/>
        <v>1.46</v>
      </c>
      <c r="N811" s="3" t="str">
        <f t="shared" si="625"/>
        <v>-</v>
      </c>
      <c r="O811" s="3">
        <f t="shared" si="626"/>
        <v>160.44</v>
      </c>
      <c r="P811" s="3">
        <f t="shared" si="627"/>
        <v>-82.69</v>
      </c>
      <c r="Q811" s="3">
        <f t="shared" si="628"/>
        <v>1.1402999999999999</v>
      </c>
      <c r="R811" s="85"/>
      <c r="S811" s="3" t="str">
        <f t="shared" si="629"/>
        <v>1.46</v>
      </c>
      <c r="T811" s="3" t="str">
        <f t="shared" si="630"/>
        <v>-</v>
      </c>
      <c r="U811" s="3">
        <f t="shared" si="631"/>
        <v>160.44</v>
      </c>
      <c r="V811" s="3">
        <f t="shared" si="632"/>
        <v>-82.69</v>
      </c>
      <c r="W811" s="3">
        <f t="shared" si="633"/>
        <v>1.0769499999999999</v>
      </c>
      <c r="X811" s="85"/>
      <c r="Y811" s="3" t="str">
        <f t="shared" si="634"/>
        <v>1.46</v>
      </c>
      <c r="Z811" s="3" t="str">
        <f t="shared" si="635"/>
        <v>-</v>
      </c>
      <c r="AA811" s="3">
        <f t="shared" si="636"/>
        <v>160.44</v>
      </c>
      <c r="AB811" s="3">
        <f t="shared" si="637"/>
        <v>-82.69</v>
      </c>
      <c r="AC811" s="3">
        <f t="shared" si="638"/>
        <v>1.0136000000000001</v>
      </c>
      <c r="AE811" s="3" t="str">
        <f t="shared" si="639"/>
        <v>1.46</v>
      </c>
      <c r="AF811" s="3" t="str">
        <f t="shared" si="640"/>
        <v>-</v>
      </c>
      <c r="AG811" s="3">
        <f t="shared" si="641"/>
        <v>160.44</v>
      </c>
      <c r="AH811" s="3">
        <f t="shared" si="642"/>
        <v>-82.69</v>
      </c>
      <c r="AI811" s="3">
        <f t="shared" si="643"/>
        <v>0.95024999999999993</v>
      </c>
      <c r="AK811" s="3" t="str">
        <f t="shared" si="644"/>
        <v>1.46</v>
      </c>
      <c r="AL811" s="3" t="str">
        <f t="shared" si="645"/>
        <v>-</v>
      </c>
      <c r="AM811" s="3">
        <f t="shared" si="646"/>
        <v>160.44</v>
      </c>
      <c r="AN811" s="3">
        <f t="shared" si="647"/>
        <v>-82.69</v>
      </c>
      <c r="AO811" s="3">
        <f t="shared" si="648"/>
        <v>0.88689999999999991</v>
      </c>
      <c r="AQ811" s="3" t="str">
        <f t="shared" si="649"/>
        <v>1.46</v>
      </c>
      <c r="AR811" s="3" t="str">
        <f t="shared" si="650"/>
        <v>-</v>
      </c>
      <c r="AS811" s="3">
        <f t="shared" si="651"/>
        <v>160.44</v>
      </c>
      <c r="AT811" s="3">
        <f t="shared" si="652"/>
        <v>-82.69</v>
      </c>
      <c r="AU811" s="3">
        <f t="shared" si="653"/>
        <v>0.76019999999999988</v>
      </c>
      <c r="AW811" s="3" t="str">
        <f t="shared" si="654"/>
        <v>1.46</v>
      </c>
      <c r="AX811" s="3" t="str">
        <f t="shared" si="655"/>
        <v>-</v>
      </c>
      <c r="AY811" s="3">
        <f t="shared" si="656"/>
        <v>160.44</v>
      </c>
      <c r="AZ811" s="3">
        <f t="shared" si="657"/>
        <v>-82.69</v>
      </c>
      <c r="BA811" s="3">
        <f t="shared" si="658"/>
        <v>0.63349999999999995</v>
      </c>
      <c r="BC811" s="3" t="str">
        <f t="shared" si="659"/>
        <v>1.46</v>
      </c>
      <c r="BD811" s="3" t="str">
        <f t="shared" si="660"/>
        <v>-</v>
      </c>
      <c r="BE811" s="3">
        <f t="shared" si="661"/>
        <v>160.44</v>
      </c>
      <c r="BF811" s="3">
        <f t="shared" si="662"/>
        <v>-82.69</v>
      </c>
      <c r="BG811" s="3">
        <f t="shared" si="663"/>
        <v>0.38009999999999994</v>
      </c>
      <c r="BI811" s="3" t="str">
        <f t="shared" si="664"/>
        <v>1.46</v>
      </c>
      <c r="BJ811" s="3" t="str">
        <f t="shared" si="665"/>
        <v>-</v>
      </c>
      <c r="BK811" s="3">
        <f t="shared" si="666"/>
        <v>160.44</v>
      </c>
      <c r="BL811" s="3">
        <f t="shared" si="667"/>
        <v>-82.69</v>
      </c>
      <c r="BM811" s="3">
        <f t="shared" si="668"/>
        <v>0.12670000000000001</v>
      </c>
    </row>
    <row r="812" spans="1:65" x14ac:dyDescent="0.3">
      <c r="A812" s="3" t="str">
        <f>'Forward collapse simulation'!B822</f>
        <v>1.46</v>
      </c>
      <c r="B812" s="3" t="str">
        <f>IF('Forward collapse simulation'!C822="","-",'Forward collapse simulation'!C822)</f>
        <v>1.47</v>
      </c>
      <c r="C812" s="3">
        <f>'Forward collapse simulation'!E822</f>
        <v>77.680000000000007</v>
      </c>
      <c r="D812" s="3">
        <f>'Forward collapse simulation'!AK822</f>
        <v>-0.78</v>
      </c>
      <c r="E812" s="84">
        <f>'Forward collapse simulation'!AL822</f>
        <v>10.157999999999999</v>
      </c>
      <c r="G812" s="3" t="str">
        <f t="shared" si="619"/>
        <v>1.46</v>
      </c>
      <c r="H812" s="3" t="str">
        <f t="shared" si="620"/>
        <v>1.47</v>
      </c>
      <c r="I812" s="3">
        <f t="shared" si="621"/>
        <v>77.680000000000007</v>
      </c>
      <c r="J812" s="3">
        <f t="shared" si="622"/>
        <v>-0.78</v>
      </c>
      <c r="K812" s="3">
        <f t="shared" si="623"/>
        <v>10.157999999999999</v>
      </c>
      <c r="M812" s="3" t="str">
        <f t="shared" si="624"/>
        <v>1.46</v>
      </c>
      <c r="N812" s="3" t="str">
        <f t="shared" si="625"/>
        <v>1.47</v>
      </c>
      <c r="O812" s="3">
        <f t="shared" si="626"/>
        <v>77.680000000000007</v>
      </c>
      <c r="P812" s="3">
        <f t="shared" si="627"/>
        <v>-0.78</v>
      </c>
      <c r="Q812" s="3">
        <f t="shared" si="628"/>
        <v>10.157999999999999</v>
      </c>
      <c r="R812" s="85"/>
      <c r="S812" s="3" t="str">
        <f t="shared" si="629"/>
        <v>1.46</v>
      </c>
      <c r="T812" s="3" t="str">
        <f t="shared" si="630"/>
        <v>1.47</v>
      </c>
      <c r="U812" s="3">
        <f t="shared" si="631"/>
        <v>77.680000000000007</v>
      </c>
      <c r="V812" s="3">
        <f t="shared" si="632"/>
        <v>-0.78</v>
      </c>
      <c r="W812" s="3">
        <f t="shared" si="633"/>
        <v>10.157999999999999</v>
      </c>
      <c r="X812" s="85"/>
      <c r="Y812" s="3" t="str">
        <f t="shared" si="634"/>
        <v>1.46</v>
      </c>
      <c r="Z812" s="3" t="str">
        <f t="shared" si="635"/>
        <v>1.47</v>
      </c>
      <c r="AA812" s="3">
        <f t="shared" si="636"/>
        <v>77.680000000000007</v>
      </c>
      <c r="AB812" s="3">
        <f t="shared" si="637"/>
        <v>-0.78</v>
      </c>
      <c r="AC812" s="3">
        <f t="shared" si="638"/>
        <v>10.157999999999999</v>
      </c>
      <c r="AE812" s="3" t="str">
        <f t="shared" si="639"/>
        <v>1.46</v>
      </c>
      <c r="AF812" s="3" t="str">
        <f t="shared" si="640"/>
        <v>1.47</v>
      </c>
      <c r="AG812" s="3">
        <f t="shared" si="641"/>
        <v>77.680000000000007</v>
      </c>
      <c r="AH812" s="3">
        <f t="shared" si="642"/>
        <v>-0.78</v>
      </c>
      <c r="AI812" s="3">
        <f t="shared" si="643"/>
        <v>10.157999999999999</v>
      </c>
      <c r="AK812" s="3" t="str">
        <f t="shared" si="644"/>
        <v>1.46</v>
      </c>
      <c r="AL812" s="3" t="str">
        <f t="shared" si="645"/>
        <v>1.47</v>
      </c>
      <c r="AM812" s="3">
        <f t="shared" si="646"/>
        <v>77.680000000000007</v>
      </c>
      <c r="AN812" s="3">
        <f t="shared" si="647"/>
        <v>-0.78</v>
      </c>
      <c r="AO812" s="3">
        <f t="shared" si="648"/>
        <v>10.157999999999999</v>
      </c>
      <c r="AQ812" s="3" t="str">
        <f t="shared" si="649"/>
        <v>1.46</v>
      </c>
      <c r="AR812" s="3" t="str">
        <f t="shared" si="650"/>
        <v>1.47</v>
      </c>
      <c r="AS812" s="3">
        <f t="shared" si="651"/>
        <v>77.680000000000007</v>
      </c>
      <c r="AT812" s="3">
        <f t="shared" si="652"/>
        <v>-0.78</v>
      </c>
      <c r="AU812" s="3">
        <f t="shared" si="653"/>
        <v>10.157999999999999</v>
      </c>
      <c r="AW812" s="3" t="str">
        <f t="shared" si="654"/>
        <v>1.46</v>
      </c>
      <c r="AX812" s="3" t="str">
        <f t="shared" si="655"/>
        <v>1.47</v>
      </c>
      <c r="AY812" s="3">
        <f t="shared" si="656"/>
        <v>77.680000000000007</v>
      </c>
      <c r="AZ812" s="3">
        <f t="shared" si="657"/>
        <v>-0.78</v>
      </c>
      <c r="BA812" s="3">
        <f t="shared" si="658"/>
        <v>10.157999999999999</v>
      </c>
      <c r="BC812" s="3" t="str">
        <f t="shared" si="659"/>
        <v>1.46</v>
      </c>
      <c r="BD812" s="3" t="str">
        <f t="shared" si="660"/>
        <v>1.47</v>
      </c>
      <c r="BE812" s="3">
        <f t="shared" si="661"/>
        <v>77.680000000000007</v>
      </c>
      <c r="BF812" s="3">
        <f t="shared" si="662"/>
        <v>-0.78</v>
      </c>
      <c r="BG812" s="3">
        <f t="shared" si="663"/>
        <v>10.157999999999999</v>
      </c>
      <c r="BI812" s="3" t="str">
        <f t="shared" si="664"/>
        <v>1.46</v>
      </c>
      <c r="BJ812" s="3" t="str">
        <f t="shared" si="665"/>
        <v>1.47</v>
      </c>
      <c r="BK812" s="3">
        <f t="shared" si="666"/>
        <v>77.680000000000007</v>
      </c>
      <c r="BL812" s="3">
        <f t="shared" si="667"/>
        <v>-0.78</v>
      </c>
      <c r="BM812" s="3">
        <f t="shared" si="668"/>
        <v>10.157999999999999</v>
      </c>
    </row>
    <row r="813" spans="1:65" x14ac:dyDescent="0.3">
      <c r="A813" s="3" t="str">
        <f>'Forward collapse simulation'!B823</f>
        <v>1.47</v>
      </c>
      <c r="B813" s="3" t="str">
        <f>IF('Forward collapse simulation'!C823="","-",'Forward collapse simulation'!C823)</f>
        <v>-</v>
      </c>
      <c r="C813" s="3">
        <f>'Forward collapse simulation'!E823</f>
        <v>11.24</v>
      </c>
      <c r="D813" s="3">
        <f>'Forward collapse simulation'!AK823</f>
        <v>-81.45</v>
      </c>
      <c r="E813" s="84">
        <f>'Forward collapse simulation'!AL823</f>
        <v>1.139</v>
      </c>
      <c r="G813" s="3" t="str">
        <f t="shared" si="619"/>
        <v>1.47</v>
      </c>
      <c r="H813" s="3" t="str">
        <f t="shared" si="620"/>
        <v>-</v>
      </c>
      <c r="I813" s="3">
        <f t="shared" si="621"/>
        <v>11.24</v>
      </c>
      <c r="J813" s="3">
        <f t="shared" si="622"/>
        <v>-81.45</v>
      </c>
      <c r="K813" s="3">
        <f t="shared" si="623"/>
        <v>1.08205</v>
      </c>
      <c r="M813" s="3" t="str">
        <f t="shared" si="624"/>
        <v>1.47</v>
      </c>
      <c r="N813" s="3" t="str">
        <f t="shared" si="625"/>
        <v>-</v>
      </c>
      <c r="O813" s="3">
        <f t="shared" si="626"/>
        <v>11.24</v>
      </c>
      <c r="P813" s="3">
        <f t="shared" si="627"/>
        <v>-81.45</v>
      </c>
      <c r="Q813" s="3">
        <f t="shared" si="628"/>
        <v>1.0251000000000001</v>
      </c>
      <c r="R813" s="85"/>
      <c r="S813" s="3" t="str">
        <f t="shared" si="629"/>
        <v>1.47</v>
      </c>
      <c r="T813" s="3" t="str">
        <f t="shared" si="630"/>
        <v>-</v>
      </c>
      <c r="U813" s="3">
        <f t="shared" si="631"/>
        <v>11.24</v>
      </c>
      <c r="V813" s="3">
        <f t="shared" si="632"/>
        <v>-81.45</v>
      </c>
      <c r="W813" s="3">
        <f t="shared" si="633"/>
        <v>0.96814999999999996</v>
      </c>
      <c r="X813" s="85"/>
      <c r="Y813" s="3" t="str">
        <f t="shared" si="634"/>
        <v>1.47</v>
      </c>
      <c r="Z813" s="3" t="str">
        <f t="shared" si="635"/>
        <v>-</v>
      </c>
      <c r="AA813" s="3">
        <f t="shared" si="636"/>
        <v>11.24</v>
      </c>
      <c r="AB813" s="3">
        <f t="shared" si="637"/>
        <v>-81.45</v>
      </c>
      <c r="AC813" s="3">
        <f t="shared" si="638"/>
        <v>0.91120000000000001</v>
      </c>
      <c r="AE813" s="3" t="str">
        <f t="shared" si="639"/>
        <v>1.47</v>
      </c>
      <c r="AF813" s="3" t="str">
        <f t="shared" si="640"/>
        <v>-</v>
      </c>
      <c r="AG813" s="3">
        <f t="shared" si="641"/>
        <v>11.24</v>
      </c>
      <c r="AH813" s="3">
        <f t="shared" si="642"/>
        <v>-81.45</v>
      </c>
      <c r="AI813" s="3">
        <f t="shared" si="643"/>
        <v>0.85424999999999995</v>
      </c>
      <c r="AK813" s="3" t="str">
        <f t="shared" si="644"/>
        <v>1.47</v>
      </c>
      <c r="AL813" s="3" t="str">
        <f t="shared" si="645"/>
        <v>-</v>
      </c>
      <c r="AM813" s="3">
        <f t="shared" si="646"/>
        <v>11.24</v>
      </c>
      <c r="AN813" s="3">
        <f t="shared" si="647"/>
        <v>-81.45</v>
      </c>
      <c r="AO813" s="3">
        <f t="shared" si="648"/>
        <v>0.79730000000000001</v>
      </c>
      <c r="AQ813" s="3" t="str">
        <f t="shared" si="649"/>
        <v>1.47</v>
      </c>
      <c r="AR813" s="3" t="str">
        <f t="shared" si="650"/>
        <v>-</v>
      </c>
      <c r="AS813" s="3">
        <f t="shared" si="651"/>
        <v>11.24</v>
      </c>
      <c r="AT813" s="3">
        <f t="shared" si="652"/>
        <v>-81.45</v>
      </c>
      <c r="AU813" s="3">
        <f t="shared" si="653"/>
        <v>0.68340000000000001</v>
      </c>
      <c r="AW813" s="3" t="str">
        <f t="shared" si="654"/>
        <v>1.47</v>
      </c>
      <c r="AX813" s="3" t="str">
        <f t="shared" si="655"/>
        <v>-</v>
      </c>
      <c r="AY813" s="3">
        <f t="shared" si="656"/>
        <v>11.24</v>
      </c>
      <c r="AZ813" s="3">
        <f t="shared" si="657"/>
        <v>-81.45</v>
      </c>
      <c r="BA813" s="3">
        <f t="shared" si="658"/>
        <v>0.56950000000000001</v>
      </c>
      <c r="BC813" s="3" t="str">
        <f t="shared" si="659"/>
        <v>1.47</v>
      </c>
      <c r="BD813" s="3" t="str">
        <f t="shared" si="660"/>
        <v>-</v>
      </c>
      <c r="BE813" s="3">
        <f t="shared" si="661"/>
        <v>11.24</v>
      </c>
      <c r="BF813" s="3">
        <f t="shared" si="662"/>
        <v>-81.45</v>
      </c>
      <c r="BG813" s="3">
        <f t="shared" si="663"/>
        <v>0.3417</v>
      </c>
      <c r="BI813" s="3" t="str">
        <f t="shared" si="664"/>
        <v>1.47</v>
      </c>
      <c r="BJ813" s="3" t="str">
        <f t="shared" si="665"/>
        <v>-</v>
      </c>
      <c r="BK813" s="3">
        <f t="shared" si="666"/>
        <v>11.24</v>
      </c>
      <c r="BL813" s="3">
        <f t="shared" si="667"/>
        <v>-81.45</v>
      </c>
      <c r="BM813" s="3">
        <f t="shared" si="668"/>
        <v>0.1139</v>
      </c>
    </row>
    <row r="814" spans="1:65" x14ac:dyDescent="0.3">
      <c r="A814" s="3" t="str">
        <f>'Forward collapse simulation'!B824</f>
        <v>1.47</v>
      </c>
      <c r="B814" s="3" t="str">
        <f>IF('Forward collapse simulation'!C824="","-",'Forward collapse simulation'!C824)</f>
        <v>-</v>
      </c>
      <c r="C814" s="3">
        <f>'Forward collapse simulation'!E824</f>
        <v>325.38</v>
      </c>
      <c r="D814" s="3">
        <f>'Forward collapse simulation'!AK824</f>
        <v>-38.520000000000003</v>
      </c>
      <c r="E814" s="84">
        <f>'Forward collapse simulation'!AL824</f>
        <v>1.8919999999999999</v>
      </c>
      <c r="G814" s="3" t="str">
        <f t="shared" si="619"/>
        <v>1.47</v>
      </c>
      <c r="H814" s="3" t="str">
        <f t="shared" si="620"/>
        <v>-</v>
      </c>
      <c r="I814" s="3">
        <f t="shared" si="621"/>
        <v>325.38</v>
      </c>
      <c r="J814" s="3">
        <f t="shared" si="622"/>
        <v>-38.520000000000003</v>
      </c>
      <c r="K814" s="3">
        <f t="shared" si="623"/>
        <v>1.7973999999999999</v>
      </c>
      <c r="M814" s="3" t="str">
        <f t="shared" si="624"/>
        <v>1.47</v>
      </c>
      <c r="N814" s="3" t="str">
        <f t="shared" si="625"/>
        <v>-</v>
      </c>
      <c r="O814" s="3">
        <f t="shared" si="626"/>
        <v>325.38</v>
      </c>
      <c r="P814" s="3">
        <f t="shared" si="627"/>
        <v>-38.520000000000003</v>
      </c>
      <c r="Q814" s="3">
        <f t="shared" si="628"/>
        <v>1.7027999999999999</v>
      </c>
      <c r="R814" s="85"/>
      <c r="S814" s="3" t="str">
        <f t="shared" si="629"/>
        <v>1.47</v>
      </c>
      <c r="T814" s="3" t="str">
        <f t="shared" si="630"/>
        <v>-</v>
      </c>
      <c r="U814" s="3">
        <f t="shared" si="631"/>
        <v>325.38</v>
      </c>
      <c r="V814" s="3">
        <f t="shared" si="632"/>
        <v>-38.520000000000003</v>
      </c>
      <c r="W814" s="3">
        <f t="shared" si="633"/>
        <v>1.6081999999999999</v>
      </c>
      <c r="X814" s="85"/>
      <c r="Y814" s="3" t="str">
        <f t="shared" si="634"/>
        <v>1.47</v>
      </c>
      <c r="Z814" s="3" t="str">
        <f t="shared" si="635"/>
        <v>-</v>
      </c>
      <c r="AA814" s="3">
        <f t="shared" si="636"/>
        <v>325.38</v>
      </c>
      <c r="AB814" s="3">
        <f t="shared" si="637"/>
        <v>-38.520000000000003</v>
      </c>
      <c r="AC814" s="3">
        <f t="shared" si="638"/>
        <v>1.5136000000000001</v>
      </c>
      <c r="AE814" s="3" t="str">
        <f t="shared" si="639"/>
        <v>1.47</v>
      </c>
      <c r="AF814" s="3" t="str">
        <f t="shared" si="640"/>
        <v>-</v>
      </c>
      <c r="AG814" s="3">
        <f t="shared" si="641"/>
        <v>325.38</v>
      </c>
      <c r="AH814" s="3">
        <f t="shared" si="642"/>
        <v>-38.520000000000003</v>
      </c>
      <c r="AI814" s="3">
        <f t="shared" si="643"/>
        <v>1.419</v>
      </c>
      <c r="AK814" s="3" t="str">
        <f t="shared" si="644"/>
        <v>1.47</v>
      </c>
      <c r="AL814" s="3" t="str">
        <f t="shared" si="645"/>
        <v>-</v>
      </c>
      <c r="AM814" s="3">
        <f t="shared" si="646"/>
        <v>325.38</v>
      </c>
      <c r="AN814" s="3">
        <f t="shared" si="647"/>
        <v>-38.520000000000003</v>
      </c>
      <c r="AO814" s="3">
        <f t="shared" si="648"/>
        <v>1.3243999999999998</v>
      </c>
      <c r="AQ814" s="3" t="str">
        <f t="shared" si="649"/>
        <v>1.47</v>
      </c>
      <c r="AR814" s="3" t="str">
        <f t="shared" si="650"/>
        <v>-</v>
      </c>
      <c r="AS814" s="3">
        <f t="shared" si="651"/>
        <v>325.38</v>
      </c>
      <c r="AT814" s="3">
        <f t="shared" si="652"/>
        <v>-38.520000000000003</v>
      </c>
      <c r="AU814" s="3">
        <f t="shared" si="653"/>
        <v>1.1352</v>
      </c>
      <c r="AW814" s="3" t="str">
        <f t="shared" si="654"/>
        <v>1.47</v>
      </c>
      <c r="AX814" s="3" t="str">
        <f t="shared" si="655"/>
        <v>-</v>
      </c>
      <c r="AY814" s="3">
        <f t="shared" si="656"/>
        <v>325.38</v>
      </c>
      <c r="AZ814" s="3">
        <f t="shared" si="657"/>
        <v>-38.520000000000003</v>
      </c>
      <c r="BA814" s="3">
        <f t="shared" si="658"/>
        <v>0.94599999999999995</v>
      </c>
      <c r="BC814" s="3" t="str">
        <f t="shared" si="659"/>
        <v>1.47</v>
      </c>
      <c r="BD814" s="3" t="str">
        <f t="shared" si="660"/>
        <v>-</v>
      </c>
      <c r="BE814" s="3">
        <f t="shared" si="661"/>
        <v>325.38</v>
      </c>
      <c r="BF814" s="3">
        <f t="shared" si="662"/>
        <v>-38.520000000000003</v>
      </c>
      <c r="BG814" s="3">
        <f t="shared" si="663"/>
        <v>0.56759999999999999</v>
      </c>
      <c r="BI814" s="3" t="str">
        <f t="shared" si="664"/>
        <v>1.47</v>
      </c>
      <c r="BJ814" s="3" t="str">
        <f t="shared" si="665"/>
        <v>-</v>
      </c>
      <c r="BK814" s="3">
        <f t="shared" si="666"/>
        <v>325.38</v>
      </c>
      <c r="BL814" s="3">
        <f t="shared" si="667"/>
        <v>-38.520000000000003</v>
      </c>
      <c r="BM814" s="3">
        <f t="shared" si="668"/>
        <v>0.18920000000000001</v>
      </c>
    </row>
    <row r="815" spans="1:65" x14ac:dyDescent="0.3">
      <c r="A815" s="3" t="str">
        <f>'Forward collapse simulation'!B825</f>
        <v>1.47</v>
      </c>
      <c r="B815" s="3" t="str">
        <f>IF('Forward collapse simulation'!C825="","-",'Forward collapse simulation'!C825)</f>
        <v>-</v>
      </c>
      <c r="C815" s="3">
        <f>'Forward collapse simulation'!E825</f>
        <v>323.99</v>
      </c>
      <c r="D815" s="3">
        <f>'Forward collapse simulation'!AK825</f>
        <v>-19.649999999999999</v>
      </c>
      <c r="E815" s="84">
        <f>'Forward collapse simulation'!AL825</f>
        <v>1.85</v>
      </c>
      <c r="G815" s="3" t="str">
        <f t="shared" si="619"/>
        <v>1.47</v>
      </c>
      <c r="H815" s="3" t="str">
        <f t="shared" si="620"/>
        <v>-</v>
      </c>
      <c r="I815" s="3">
        <f t="shared" si="621"/>
        <v>323.99</v>
      </c>
      <c r="J815" s="3">
        <f t="shared" si="622"/>
        <v>-19.649999999999999</v>
      </c>
      <c r="K815" s="3">
        <f t="shared" si="623"/>
        <v>1.7575000000000001</v>
      </c>
      <c r="M815" s="3" t="str">
        <f t="shared" si="624"/>
        <v>1.47</v>
      </c>
      <c r="N815" s="3" t="str">
        <f t="shared" si="625"/>
        <v>-</v>
      </c>
      <c r="O815" s="3">
        <f t="shared" si="626"/>
        <v>323.99</v>
      </c>
      <c r="P815" s="3">
        <f t="shared" si="627"/>
        <v>-19.649999999999999</v>
      </c>
      <c r="Q815" s="3">
        <f t="shared" si="628"/>
        <v>1.665</v>
      </c>
      <c r="R815" s="85"/>
      <c r="S815" s="3" t="str">
        <f t="shared" si="629"/>
        <v>1.47</v>
      </c>
      <c r="T815" s="3" t="str">
        <f t="shared" si="630"/>
        <v>-</v>
      </c>
      <c r="U815" s="3">
        <f t="shared" si="631"/>
        <v>323.99</v>
      </c>
      <c r="V815" s="3">
        <f t="shared" si="632"/>
        <v>-19.649999999999999</v>
      </c>
      <c r="W815" s="3">
        <f t="shared" si="633"/>
        <v>1.5725</v>
      </c>
      <c r="X815" s="85"/>
      <c r="Y815" s="3" t="str">
        <f t="shared" si="634"/>
        <v>1.47</v>
      </c>
      <c r="Z815" s="3" t="str">
        <f t="shared" si="635"/>
        <v>-</v>
      </c>
      <c r="AA815" s="3">
        <f t="shared" si="636"/>
        <v>323.99</v>
      </c>
      <c r="AB815" s="3">
        <f t="shared" si="637"/>
        <v>-19.649999999999999</v>
      </c>
      <c r="AC815" s="3">
        <f t="shared" si="638"/>
        <v>1.4800000000000002</v>
      </c>
      <c r="AE815" s="3" t="str">
        <f t="shared" si="639"/>
        <v>1.47</v>
      </c>
      <c r="AF815" s="3" t="str">
        <f t="shared" si="640"/>
        <v>-</v>
      </c>
      <c r="AG815" s="3">
        <f t="shared" si="641"/>
        <v>323.99</v>
      </c>
      <c r="AH815" s="3">
        <f t="shared" si="642"/>
        <v>-19.649999999999999</v>
      </c>
      <c r="AI815" s="3">
        <f t="shared" si="643"/>
        <v>1.3875000000000002</v>
      </c>
      <c r="AK815" s="3" t="str">
        <f t="shared" si="644"/>
        <v>1.47</v>
      </c>
      <c r="AL815" s="3" t="str">
        <f t="shared" si="645"/>
        <v>-</v>
      </c>
      <c r="AM815" s="3">
        <f t="shared" si="646"/>
        <v>323.99</v>
      </c>
      <c r="AN815" s="3">
        <f t="shared" si="647"/>
        <v>-19.649999999999999</v>
      </c>
      <c r="AO815" s="3">
        <f t="shared" si="648"/>
        <v>1.2949999999999999</v>
      </c>
      <c r="AQ815" s="3" t="str">
        <f t="shared" si="649"/>
        <v>1.47</v>
      </c>
      <c r="AR815" s="3" t="str">
        <f t="shared" si="650"/>
        <v>-</v>
      </c>
      <c r="AS815" s="3">
        <f t="shared" si="651"/>
        <v>323.99</v>
      </c>
      <c r="AT815" s="3">
        <f t="shared" si="652"/>
        <v>-19.649999999999999</v>
      </c>
      <c r="AU815" s="3">
        <f t="shared" si="653"/>
        <v>1.1100000000000001</v>
      </c>
      <c r="AW815" s="3" t="str">
        <f t="shared" si="654"/>
        <v>1.47</v>
      </c>
      <c r="AX815" s="3" t="str">
        <f t="shared" si="655"/>
        <v>-</v>
      </c>
      <c r="AY815" s="3">
        <f t="shared" si="656"/>
        <v>323.99</v>
      </c>
      <c r="AZ815" s="3">
        <f t="shared" si="657"/>
        <v>-19.649999999999999</v>
      </c>
      <c r="BA815" s="3">
        <f t="shared" si="658"/>
        <v>0.92500000000000004</v>
      </c>
      <c r="BC815" s="3" t="str">
        <f t="shared" si="659"/>
        <v>1.47</v>
      </c>
      <c r="BD815" s="3" t="str">
        <f t="shared" si="660"/>
        <v>-</v>
      </c>
      <c r="BE815" s="3">
        <f t="shared" si="661"/>
        <v>323.99</v>
      </c>
      <c r="BF815" s="3">
        <f t="shared" si="662"/>
        <v>-19.649999999999999</v>
      </c>
      <c r="BG815" s="3">
        <f t="shared" si="663"/>
        <v>0.55500000000000005</v>
      </c>
      <c r="BI815" s="3" t="str">
        <f t="shared" si="664"/>
        <v>1.47</v>
      </c>
      <c r="BJ815" s="3" t="str">
        <f t="shared" si="665"/>
        <v>-</v>
      </c>
      <c r="BK815" s="3">
        <f t="shared" si="666"/>
        <v>323.99</v>
      </c>
      <c r="BL815" s="3">
        <f t="shared" si="667"/>
        <v>-19.649999999999999</v>
      </c>
      <c r="BM815" s="3">
        <f t="shared" si="668"/>
        <v>0.18500000000000003</v>
      </c>
    </row>
    <row r="816" spans="1:65" x14ac:dyDescent="0.3">
      <c r="A816" s="3" t="str">
        <f>'Forward collapse simulation'!B826</f>
        <v>1.47</v>
      </c>
      <c r="B816" s="3" t="str">
        <f>IF('Forward collapse simulation'!C826="","-",'Forward collapse simulation'!C826)</f>
        <v>-</v>
      </c>
      <c r="C816" s="3">
        <f>'Forward collapse simulation'!E826</f>
        <v>323.24</v>
      </c>
      <c r="D816" s="3">
        <f>'Forward collapse simulation'!AK826</f>
        <v>-9.52</v>
      </c>
      <c r="E816" s="84">
        <f>'Forward collapse simulation'!AL826</f>
        <v>1.7300000000000002</v>
      </c>
      <c r="G816" s="3" t="str">
        <f t="shared" si="619"/>
        <v>1.47</v>
      </c>
      <c r="H816" s="3" t="str">
        <f t="shared" si="620"/>
        <v>-</v>
      </c>
      <c r="I816" s="3">
        <f t="shared" si="621"/>
        <v>323.24</v>
      </c>
      <c r="J816" s="3">
        <f t="shared" si="622"/>
        <v>-9.52</v>
      </c>
      <c r="K816" s="3">
        <f t="shared" si="623"/>
        <v>1.6435000000000002</v>
      </c>
      <c r="M816" s="3" t="str">
        <f t="shared" si="624"/>
        <v>1.47</v>
      </c>
      <c r="N816" s="3" t="str">
        <f t="shared" si="625"/>
        <v>-</v>
      </c>
      <c r="O816" s="3">
        <f t="shared" si="626"/>
        <v>323.24</v>
      </c>
      <c r="P816" s="3">
        <f t="shared" si="627"/>
        <v>-9.52</v>
      </c>
      <c r="Q816" s="3">
        <f t="shared" si="628"/>
        <v>1.5570000000000002</v>
      </c>
      <c r="R816" s="85"/>
      <c r="S816" s="3" t="str">
        <f t="shared" si="629"/>
        <v>1.47</v>
      </c>
      <c r="T816" s="3" t="str">
        <f t="shared" si="630"/>
        <v>-</v>
      </c>
      <c r="U816" s="3">
        <f t="shared" si="631"/>
        <v>323.24</v>
      </c>
      <c r="V816" s="3">
        <f t="shared" si="632"/>
        <v>-9.52</v>
      </c>
      <c r="W816" s="3">
        <f t="shared" si="633"/>
        <v>1.4705000000000001</v>
      </c>
      <c r="X816" s="85"/>
      <c r="Y816" s="3" t="str">
        <f t="shared" si="634"/>
        <v>1.47</v>
      </c>
      <c r="Z816" s="3" t="str">
        <f t="shared" si="635"/>
        <v>-</v>
      </c>
      <c r="AA816" s="3">
        <f t="shared" si="636"/>
        <v>323.24</v>
      </c>
      <c r="AB816" s="3">
        <f t="shared" si="637"/>
        <v>-9.52</v>
      </c>
      <c r="AC816" s="3">
        <f t="shared" si="638"/>
        <v>1.3840000000000003</v>
      </c>
      <c r="AE816" s="3" t="str">
        <f t="shared" si="639"/>
        <v>1.47</v>
      </c>
      <c r="AF816" s="3" t="str">
        <f t="shared" si="640"/>
        <v>-</v>
      </c>
      <c r="AG816" s="3">
        <f t="shared" si="641"/>
        <v>323.24</v>
      </c>
      <c r="AH816" s="3">
        <f t="shared" si="642"/>
        <v>-9.52</v>
      </c>
      <c r="AI816" s="3">
        <f t="shared" si="643"/>
        <v>1.2975000000000001</v>
      </c>
      <c r="AK816" s="3" t="str">
        <f t="shared" si="644"/>
        <v>1.47</v>
      </c>
      <c r="AL816" s="3" t="str">
        <f t="shared" si="645"/>
        <v>-</v>
      </c>
      <c r="AM816" s="3">
        <f t="shared" si="646"/>
        <v>323.24</v>
      </c>
      <c r="AN816" s="3">
        <f t="shared" si="647"/>
        <v>-9.52</v>
      </c>
      <c r="AO816" s="3">
        <f t="shared" si="648"/>
        <v>1.2110000000000001</v>
      </c>
      <c r="AQ816" s="3" t="str">
        <f t="shared" si="649"/>
        <v>1.47</v>
      </c>
      <c r="AR816" s="3" t="str">
        <f t="shared" si="650"/>
        <v>-</v>
      </c>
      <c r="AS816" s="3">
        <f t="shared" si="651"/>
        <v>323.24</v>
      </c>
      <c r="AT816" s="3">
        <f t="shared" si="652"/>
        <v>-9.52</v>
      </c>
      <c r="AU816" s="3">
        <f t="shared" si="653"/>
        <v>1.038</v>
      </c>
      <c r="AW816" s="3" t="str">
        <f t="shared" si="654"/>
        <v>1.47</v>
      </c>
      <c r="AX816" s="3" t="str">
        <f t="shared" si="655"/>
        <v>-</v>
      </c>
      <c r="AY816" s="3">
        <f t="shared" si="656"/>
        <v>323.24</v>
      </c>
      <c r="AZ816" s="3">
        <f t="shared" si="657"/>
        <v>-9.52</v>
      </c>
      <c r="BA816" s="3">
        <f t="shared" si="658"/>
        <v>0.8650000000000001</v>
      </c>
      <c r="BC816" s="3" t="str">
        <f t="shared" si="659"/>
        <v>1.47</v>
      </c>
      <c r="BD816" s="3" t="str">
        <f t="shared" si="660"/>
        <v>-</v>
      </c>
      <c r="BE816" s="3">
        <f t="shared" si="661"/>
        <v>323.24</v>
      </c>
      <c r="BF816" s="3">
        <f t="shared" si="662"/>
        <v>-9.52</v>
      </c>
      <c r="BG816" s="3">
        <f t="shared" si="663"/>
        <v>0.51900000000000002</v>
      </c>
      <c r="BI816" s="3" t="str">
        <f t="shared" si="664"/>
        <v>1.47</v>
      </c>
      <c r="BJ816" s="3" t="str">
        <f t="shared" si="665"/>
        <v>-</v>
      </c>
      <c r="BK816" s="3">
        <f t="shared" si="666"/>
        <v>323.24</v>
      </c>
      <c r="BL816" s="3">
        <f t="shared" si="667"/>
        <v>-9.52</v>
      </c>
      <c r="BM816" s="3">
        <f t="shared" si="668"/>
        <v>0.17300000000000004</v>
      </c>
    </row>
    <row r="817" spans="1:65" x14ac:dyDescent="0.3">
      <c r="A817" s="3" t="str">
        <f>'Forward collapse simulation'!B827</f>
        <v>1.47</v>
      </c>
      <c r="B817" s="3" t="str">
        <f>IF('Forward collapse simulation'!C827="","-",'Forward collapse simulation'!C827)</f>
        <v>-</v>
      </c>
      <c r="C817" s="3">
        <f>'Forward collapse simulation'!E827</f>
        <v>322.14999999999998</v>
      </c>
      <c r="D817" s="3">
        <f>'Forward collapse simulation'!AK827</f>
        <v>-3.58</v>
      </c>
      <c r="E817" s="84">
        <f>'Forward collapse simulation'!AL827</f>
        <v>1.7470000000000001</v>
      </c>
      <c r="G817" s="3" t="str">
        <f t="shared" si="619"/>
        <v>1.47</v>
      </c>
      <c r="H817" s="3" t="str">
        <f t="shared" si="620"/>
        <v>-</v>
      </c>
      <c r="I817" s="3">
        <f t="shared" si="621"/>
        <v>322.14999999999998</v>
      </c>
      <c r="J817" s="3">
        <f t="shared" si="622"/>
        <v>-3.58</v>
      </c>
      <c r="K817" s="3">
        <f t="shared" si="623"/>
        <v>1.6596500000000001</v>
      </c>
      <c r="M817" s="3" t="str">
        <f t="shared" si="624"/>
        <v>1.47</v>
      </c>
      <c r="N817" s="3" t="str">
        <f t="shared" si="625"/>
        <v>-</v>
      </c>
      <c r="O817" s="3">
        <f t="shared" si="626"/>
        <v>322.14999999999998</v>
      </c>
      <c r="P817" s="3">
        <f t="shared" si="627"/>
        <v>-3.58</v>
      </c>
      <c r="Q817" s="3">
        <f t="shared" si="628"/>
        <v>1.5723</v>
      </c>
      <c r="R817" s="85"/>
      <c r="S817" s="3" t="str">
        <f t="shared" si="629"/>
        <v>1.47</v>
      </c>
      <c r="T817" s="3" t="str">
        <f t="shared" si="630"/>
        <v>-</v>
      </c>
      <c r="U817" s="3">
        <f t="shared" si="631"/>
        <v>322.14999999999998</v>
      </c>
      <c r="V817" s="3">
        <f t="shared" si="632"/>
        <v>-3.58</v>
      </c>
      <c r="W817" s="3">
        <f t="shared" si="633"/>
        <v>1.48495</v>
      </c>
      <c r="X817" s="85"/>
      <c r="Y817" s="3" t="str">
        <f t="shared" si="634"/>
        <v>1.47</v>
      </c>
      <c r="Z817" s="3" t="str">
        <f t="shared" si="635"/>
        <v>-</v>
      </c>
      <c r="AA817" s="3">
        <f t="shared" si="636"/>
        <v>322.14999999999998</v>
      </c>
      <c r="AB817" s="3">
        <f t="shared" si="637"/>
        <v>-3.58</v>
      </c>
      <c r="AC817" s="3">
        <f t="shared" si="638"/>
        <v>1.3976000000000002</v>
      </c>
      <c r="AE817" s="3" t="str">
        <f t="shared" si="639"/>
        <v>1.47</v>
      </c>
      <c r="AF817" s="3" t="str">
        <f t="shared" si="640"/>
        <v>-</v>
      </c>
      <c r="AG817" s="3">
        <f t="shared" si="641"/>
        <v>322.14999999999998</v>
      </c>
      <c r="AH817" s="3">
        <f t="shared" si="642"/>
        <v>-3.58</v>
      </c>
      <c r="AI817" s="3">
        <f t="shared" si="643"/>
        <v>1.3102500000000001</v>
      </c>
      <c r="AK817" s="3" t="str">
        <f t="shared" si="644"/>
        <v>1.47</v>
      </c>
      <c r="AL817" s="3" t="str">
        <f t="shared" si="645"/>
        <v>-</v>
      </c>
      <c r="AM817" s="3">
        <f t="shared" si="646"/>
        <v>322.14999999999998</v>
      </c>
      <c r="AN817" s="3">
        <f t="shared" si="647"/>
        <v>-3.58</v>
      </c>
      <c r="AO817" s="3">
        <f t="shared" si="648"/>
        <v>1.2229000000000001</v>
      </c>
      <c r="AQ817" s="3" t="str">
        <f t="shared" si="649"/>
        <v>1.47</v>
      </c>
      <c r="AR817" s="3" t="str">
        <f t="shared" si="650"/>
        <v>-</v>
      </c>
      <c r="AS817" s="3">
        <f t="shared" si="651"/>
        <v>322.14999999999998</v>
      </c>
      <c r="AT817" s="3">
        <f t="shared" si="652"/>
        <v>-3.58</v>
      </c>
      <c r="AU817" s="3">
        <f t="shared" si="653"/>
        <v>1.0482</v>
      </c>
      <c r="AW817" s="3" t="str">
        <f t="shared" si="654"/>
        <v>1.47</v>
      </c>
      <c r="AX817" s="3" t="str">
        <f t="shared" si="655"/>
        <v>-</v>
      </c>
      <c r="AY817" s="3">
        <f t="shared" si="656"/>
        <v>322.14999999999998</v>
      </c>
      <c r="AZ817" s="3">
        <f t="shared" si="657"/>
        <v>-3.58</v>
      </c>
      <c r="BA817" s="3">
        <f t="shared" si="658"/>
        <v>0.87350000000000005</v>
      </c>
      <c r="BC817" s="3" t="str">
        <f t="shared" si="659"/>
        <v>1.47</v>
      </c>
      <c r="BD817" s="3" t="str">
        <f t="shared" si="660"/>
        <v>-</v>
      </c>
      <c r="BE817" s="3">
        <f t="shared" si="661"/>
        <v>322.14999999999998</v>
      </c>
      <c r="BF817" s="3">
        <f t="shared" si="662"/>
        <v>-3.58</v>
      </c>
      <c r="BG817" s="3">
        <f t="shared" si="663"/>
        <v>0.52410000000000001</v>
      </c>
      <c r="BI817" s="3" t="str">
        <f t="shared" si="664"/>
        <v>1.47</v>
      </c>
      <c r="BJ817" s="3" t="str">
        <f t="shared" si="665"/>
        <v>-</v>
      </c>
      <c r="BK817" s="3">
        <f t="shared" si="666"/>
        <v>322.14999999999998</v>
      </c>
      <c r="BL817" s="3">
        <f t="shared" si="667"/>
        <v>-3.58</v>
      </c>
      <c r="BM817" s="3">
        <f t="shared" si="668"/>
        <v>0.17470000000000002</v>
      </c>
    </row>
    <row r="818" spans="1:65" x14ac:dyDescent="0.3">
      <c r="A818" s="3" t="str">
        <f>'Forward collapse simulation'!B828</f>
        <v>1.47</v>
      </c>
      <c r="B818" s="3" t="str">
        <f>IF('Forward collapse simulation'!C828="","-",'Forward collapse simulation'!C828)</f>
        <v>-</v>
      </c>
      <c r="C818" s="3">
        <f>'Forward collapse simulation'!E828</f>
        <v>322.02</v>
      </c>
      <c r="D818" s="3">
        <f ca="1">'Forward collapse simulation'!AK828</f>
        <v>64.060208477501789</v>
      </c>
      <c r="E818" s="84">
        <f ca="1">'Forward collapse simulation'!AL828</f>
        <v>3.9270649220907936</v>
      </c>
      <c r="G818" s="3" t="str">
        <f t="shared" si="619"/>
        <v>1.47</v>
      </c>
      <c r="H818" s="3" t="str">
        <f t="shared" si="620"/>
        <v>-</v>
      </c>
      <c r="I818" s="3">
        <f t="shared" si="621"/>
        <v>322.02</v>
      </c>
      <c r="J818" s="3">
        <f t="shared" ca="1" si="622"/>
        <v>64.060208477501789</v>
      </c>
      <c r="K818" s="3">
        <f t="shared" ca="1" si="623"/>
        <v>3.730711675986254</v>
      </c>
      <c r="M818" s="3" t="str">
        <f t="shared" si="624"/>
        <v>1.47</v>
      </c>
      <c r="N818" s="3" t="str">
        <f t="shared" si="625"/>
        <v>-</v>
      </c>
      <c r="O818" s="3">
        <f t="shared" si="626"/>
        <v>322.02</v>
      </c>
      <c r="P818" s="3">
        <f t="shared" ca="1" si="627"/>
        <v>64.060208477501789</v>
      </c>
      <c r="Q818" s="3">
        <f t="shared" ca="1" si="628"/>
        <v>3.5343584298817143</v>
      </c>
      <c r="R818" s="85"/>
      <c r="S818" s="3" t="str">
        <f t="shared" si="629"/>
        <v>1.47</v>
      </c>
      <c r="T818" s="3" t="str">
        <f t="shared" si="630"/>
        <v>-</v>
      </c>
      <c r="U818" s="3">
        <f t="shared" si="631"/>
        <v>322.02</v>
      </c>
      <c r="V818" s="3">
        <f t="shared" ca="1" si="632"/>
        <v>64.060208477501789</v>
      </c>
      <c r="W818" s="3">
        <f t="shared" ca="1" si="633"/>
        <v>3.3380051837771747</v>
      </c>
      <c r="X818" s="85"/>
      <c r="Y818" s="3" t="str">
        <f t="shared" si="634"/>
        <v>1.47</v>
      </c>
      <c r="Z818" s="3" t="str">
        <f t="shared" si="635"/>
        <v>-</v>
      </c>
      <c r="AA818" s="3">
        <f t="shared" si="636"/>
        <v>322.02</v>
      </c>
      <c r="AB818" s="3">
        <f t="shared" ca="1" si="637"/>
        <v>64.060208477501789</v>
      </c>
      <c r="AC818" s="3">
        <f t="shared" ca="1" si="638"/>
        <v>3.1416519376726351</v>
      </c>
      <c r="AE818" s="3" t="str">
        <f t="shared" si="639"/>
        <v>1.47</v>
      </c>
      <c r="AF818" s="3" t="str">
        <f t="shared" si="640"/>
        <v>-</v>
      </c>
      <c r="AG818" s="3">
        <f t="shared" si="641"/>
        <v>322.02</v>
      </c>
      <c r="AH818" s="3">
        <f t="shared" ca="1" si="642"/>
        <v>64.060208477501789</v>
      </c>
      <c r="AI818" s="3">
        <f t="shared" ca="1" si="643"/>
        <v>2.9452986915680954</v>
      </c>
      <c r="AK818" s="3" t="str">
        <f t="shared" si="644"/>
        <v>1.47</v>
      </c>
      <c r="AL818" s="3" t="str">
        <f t="shared" si="645"/>
        <v>-</v>
      </c>
      <c r="AM818" s="3">
        <f t="shared" si="646"/>
        <v>322.02</v>
      </c>
      <c r="AN818" s="3">
        <f t="shared" ca="1" si="647"/>
        <v>64.060208477501789</v>
      </c>
      <c r="AO818" s="3">
        <f t="shared" ca="1" si="648"/>
        <v>2.7489454454635553</v>
      </c>
      <c r="AQ818" s="3" t="str">
        <f t="shared" si="649"/>
        <v>1.47</v>
      </c>
      <c r="AR818" s="3" t="str">
        <f t="shared" si="650"/>
        <v>-</v>
      </c>
      <c r="AS818" s="3">
        <f t="shared" si="651"/>
        <v>322.02</v>
      </c>
      <c r="AT818" s="3">
        <f t="shared" ca="1" si="652"/>
        <v>64.060208477501789</v>
      </c>
      <c r="AU818" s="3">
        <f t="shared" ca="1" si="653"/>
        <v>2.3562389532544761</v>
      </c>
      <c r="AW818" s="3" t="str">
        <f t="shared" si="654"/>
        <v>1.47</v>
      </c>
      <c r="AX818" s="3" t="str">
        <f t="shared" si="655"/>
        <v>-</v>
      </c>
      <c r="AY818" s="3">
        <f t="shared" si="656"/>
        <v>322.02</v>
      </c>
      <c r="AZ818" s="3">
        <f t="shared" ca="1" si="657"/>
        <v>64.060208477501789</v>
      </c>
      <c r="BA818" s="3">
        <f t="shared" ca="1" si="658"/>
        <v>1.9635324610453968</v>
      </c>
      <c r="BC818" s="3" t="str">
        <f t="shared" si="659"/>
        <v>1.47</v>
      </c>
      <c r="BD818" s="3" t="str">
        <f t="shared" si="660"/>
        <v>-</v>
      </c>
      <c r="BE818" s="3">
        <f t="shared" si="661"/>
        <v>322.02</v>
      </c>
      <c r="BF818" s="3">
        <f t="shared" ca="1" si="662"/>
        <v>64.060208477501789</v>
      </c>
      <c r="BG818" s="3">
        <f t="shared" ca="1" si="663"/>
        <v>1.178119476627238</v>
      </c>
      <c r="BI818" s="3" t="str">
        <f t="shared" si="664"/>
        <v>1.47</v>
      </c>
      <c r="BJ818" s="3" t="str">
        <f t="shared" si="665"/>
        <v>-</v>
      </c>
      <c r="BK818" s="3">
        <f t="shared" si="666"/>
        <v>322.02</v>
      </c>
      <c r="BL818" s="3">
        <f t="shared" ca="1" si="667"/>
        <v>64.060208477501789</v>
      </c>
      <c r="BM818" s="3">
        <f t="shared" ca="1" si="668"/>
        <v>0.39270649220907938</v>
      </c>
    </row>
    <row r="819" spans="1:65" x14ac:dyDescent="0.3">
      <c r="A819" s="3" t="str">
        <f>'Forward collapse simulation'!B829</f>
        <v>1.47</v>
      </c>
      <c r="B819" s="3" t="str">
        <f>IF('Forward collapse simulation'!C829="","-",'Forward collapse simulation'!C829)</f>
        <v>-</v>
      </c>
      <c r="C819" s="3">
        <f>'Forward collapse simulation'!E829</f>
        <v>323.91000000000003</v>
      </c>
      <c r="D819" s="3">
        <f ca="1">'Forward collapse simulation'!AK829</f>
        <v>68.6606959480916</v>
      </c>
      <c r="E819" s="84">
        <f ca="1">'Forward collapse simulation'!AL829</f>
        <v>5.0166734900655241</v>
      </c>
      <c r="G819" s="3" t="str">
        <f t="shared" si="619"/>
        <v>1.47</v>
      </c>
      <c r="H819" s="3" t="str">
        <f t="shared" si="620"/>
        <v>-</v>
      </c>
      <c r="I819" s="3">
        <f t="shared" si="621"/>
        <v>323.91000000000003</v>
      </c>
      <c r="J819" s="3">
        <f t="shared" ca="1" si="622"/>
        <v>68.6606959480916</v>
      </c>
      <c r="K819" s="3">
        <f t="shared" ca="1" si="623"/>
        <v>4.7658398155622477</v>
      </c>
      <c r="M819" s="3" t="str">
        <f t="shared" si="624"/>
        <v>1.47</v>
      </c>
      <c r="N819" s="3" t="str">
        <f t="shared" si="625"/>
        <v>-</v>
      </c>
      <c r="O819" s="3">
        <f t="shared" si="626"/>
        <v>323.91000000000003</v>
      </c>
      <c r="P819" s="3">
        <f t="shared" ca="1" si="627"/>
        <v>68.6606959480916</v>
      </c>
      <c r="Q819" s="3">
        <f t="shared" ca="1" si="628"/>
        <v>4.5150061410589721</v>
      </c>
      <c r="R819" s="85"/>
      <c r="S819" s="3" t="str">
        <f t="shared" si="629"/>
        <v>1.47</v>
      </c>
      <c r="T819" s="3" t="str">
        <f t="shared" si="630"/>
        <v>-</v>
      </c>
      <c r="U819" s="3">
        <f t="shared" si="631"/>
        <v>323.91000000000003</v>
      </c>
      <c r="V819" s="3">
        <f t="shared" ca="1" si="632"/>
        <v>68.6606959480916</v>
      </c>
      <c r="W819" s="3">
        <f t="shared" ca="1" si="633"/>
        <v>4.2641724665556957</v>
      </c>
      <c r="X819" s="85"/>
      <c r="Y819" s="3" t="str">
        <f t="shared" si="634"/>
        <v>1.47</v>
      </c>
      <c r="Z819" s="3" t="str">
        <f t="shared" si="635"/>
        <v>-</v>
      </c>
      <c r="AA819" s="3">
        <f t="shared" si="636"/>
        <v>323.91000000000003</v>
      </c>
      <c r="AB819" s="3">
        <f t="shared" ca="1" si="637"/>
        <v>68.6606959480916</v>
      </c>
      <c r="AC819" s="3">
        <f t="shared" ca="1" si="638"/>
        <v>4.0133387920524193</v>
      </c>
      <c r="AE819" s="3" t="str">
        <f t="shared" si="639"/>
        <v>1.47</v>
      </c>
      <c r="AF819" s="3" t="str">
        <f t="shared" si="640"/>
        <v>-</v>
      </c>
      <c r="AG819" s="3">
        <f t="shared" si="641"/>
        <v>323.91000000000003</v>
      </c>
      <c r="AH819" s="3">
        <f t="shared" ca="1" si="642"/>
        <v>68.6606959480916</v>
      </c>
      <c r="AI819" s="3">
        <f t="shared" ca="1" si="643"/>
        <v>3.7625051175491429</v>
      </c>
      <c r="AK819" s="3" t="str">
        <f t="shared" si="644"/>
        <v>1.47</v>
      </c>
      <c r="AL819" s="3" t="str">
        <f t="shared" si="645"/>
        <v>-</v>
      </c>
      <c r="AM819" s="3">
        <f t="shared" si="646"/>
        <v>323.91000000000003</v>
      </c>
      <c r="AN819" s="3">
        <f t="shared" ca="1" si="647"/>
        <v>68.6606959480916</v>
      </c>
      <c r="AO819" s="3">
        <f t="shared" ca="1" si="648"/>
        <v>3.5116714430458664</v>
      </c>
      <c r="AQ819" s="3" t="str">
        <f t="shared" si="649"/>
        <v>1.47</v>
      </c>
      <c r="AR819" s="3" t="str">
        <f t="shared" si="650"/>
        <v>-</v>
      </c>
      <c r="AS819" s="3">
        <f t="shared" si="651"/>
        <v>323.91000000000003</v>
      </c>
      <c r="AT819" s="3">
        <f t="shared" ca="1" si="652"/>
        <v>68.6606959480916</v>
      </c>
      <c r="AU819" s="3">
        <f t="shared" ca="1" si="653"/>
        <v>3.0100040940393145</v>
      </c>
      <c r="AW819" s="3" t="str">
        <f t="shared" si="654"/>
        <v>1.47</v>
      </c>
      <c r="AX819" s="3" t="str">
        <f t="shared" si="655"/>
        <v>-</v>
      </c>
      <c r="AY819" s="3">
        <f t="shared" si="656"/>
        <v>323.91000000000003</v>
      </c>
      <c r="AZ819" s="3">
        <f t="shared" ca="1" si="657"/>
        <v>68.6606959480916</v>
      </c>
      <c r="BA819" s="3">
        <f t="shared" ca="1" si="658"/>
        <v>2.508336745032762</v>
      </c>
      <c r="BC819" s="3" t="str">
        <f t="shared" si="659"/>
        <v>1.47</v>
      </c>
      <c r="BD819" s="3" t="str">
        <f t="shared" si="660"/>
        <v>-</v>
      </c>
      <c r="BE819" s="3">
        <f t="shared" si="661"/>
        <v>323.91000000000003</v>
      </c>
      <c r="BF819" s="3">
        <f t="shared" ca="1" si="662"/>
        <v>68.6606959480916</v>
      </c>
      <c r="BG819" s="3">
        <f t="shared" ca="1" si="663"/>
        <v>1.5050020470196572</v>
      </c>
      <c r="BI819" s="3" t="str">
        <f t="shared" si="664"/>
        <v>1.47</v>
      </c>
      <c r="BJ819" s="3" t="str">
        <f t="shared" si="665"/>
        <v>-</v>
      </c>
      <c r="BK819" s="3">
        <f t="shared" si="666"/>
        <v>323.91000000000003</v>
      </c>
      <c r="BL819" s="3">
        <f t="shared" ca="1" si="667"/>
        <v>68.6606959480916</v>
      </c>
      <c r="BM819" s="3">
        <f t="shared" ca="1" si="668"/>
        <v>0.50166734900655241</v>
      </c>
    </row>
    <row r="820" spans="1:65" x14ac:dyDescent="0.3">
      <c r="A820" s="3" t="str">
        <f>'Forward collapse simulation'!B830</f>
        <v>1.47</v>
      </c>
      <c r="B820" s="3" t="str">
        <f>IF('Forward collapse simulation'!C830="","-",'Forward collapse simulation'!C830)</f>
        <v>-</v>
      </c>
      <c r="C820" s="3">
        <f>'Forward collapse simulation'!E830</f>
        <v>324.01</v>
      </c>
      <c r="D820" s="3">
        <f ca="1">'Forward collapse simulation'!AK830</f>
        <v>73.068245795785515</v>
      </c>
      <c r="E820" s="84">
        <f ca="1">'Forward collapse simulation'!AL830</f>
        <v>6.0941992505099805</v>
      </c>
      <c r="G820" s="3" t="str">
        <f t="shared" si="619"/>
        <v>1.47</v>
      </c>
      <c r="H820" s="3" t="str">
        <f t="shared" si="620"/>
        <v>-</v>
      </c>
      <c r="I820" s="3">
        <f t="shared" si="621"/>
        <v>324.01</v>
      </c>
      <c r="J820" s="3">
        <f t="shared" ca="1" si="622"/>
        <v>73.068245795785515</v>
      </c>
      <c r="K820" s="3">
        <f t="shared" ca="1" si="623"/>
        <v>5.7894892879844813</v>
      </c>
      <c r="M820" s="3" t="str">
        <f t="shared" si="624"/>
        <v>1.47</v>
      </c>
      <c r="N820" s="3" t="str">
        <f t="shared" si="625"/>
        <v>-</v>
      </c>
      <c r="O820" s="3">
        <f t="shared" si="626"/>
        <v>324.01</v>
      </c>
      <c r="P820" s="3">
        <f t="shared" ca="1" si="627"/>
        <v>73.068245795785515</v>
      </c>
      <c r="Q820" s="3">
        <f t="shared" ca="1" si="628"/>
        <v>5.4847793254589829</v>
      </c>
      <c r="R820" s="85"/>
      <c r="S820" s="3" t="str">
        <f t="shared" si="629"/>
        <v>1.47</v>
      </c>
      <c r="T820" s="3" t="str">
        <f t="shared" si="630"/>
        <v>-</v>
      </c>
      <c r="U820" s="3">
        <f t="shared" si="631"/>
        <v>324.01</v>
      </c>
      <c r="V820" s="3">
        <f t="shared" ca="1" si="632"/>
        <v>73.068245795785515</v>
      </c>
      <c r="W820" s="3">
        <f t="shared" ca="1" si="633"/>
        <v>5.1800693629334829</v>
      </c>
      <c r="X820" s="85"/>
      <c r="Y820" s="3" t="str">
        <f t="shared" si="634"/>
        <v>1.47</v>
      </c>
      <c r="Z820" s="3" t="str">
        <f t="shared" si="635"/>
        <v>-</v>
      </c>
      <c r="AA820" s="3">
        <f t="shared" si="636"/>
        <v>324.01</v>
      </c>
      <c r="AB820" s="3">
        <f t="shared" ca="1" si="637"/>
        <v>73.068245795785515</v>
      </c>
      <c r="AC820" s="3">
        <f t="shared" ca="1" si="638"/>
        <v>4.8753594004079845</v>
      </c>
      <c r="AE820" s="3" t="str">
        <f t="shared" si="639"/>
        <v>1.47</v>
      </c>
      <c r="AF820" s="3" t="str">
        <f t="shared" si="640"/>
        <v>-</v>
      </c>
      <c r="AG820" s="3">
        <f t="shared" si="641"/>
        <v>324.01</v>
      </c>
      <c r="AH820" s="3">
        <f t="shared" ca="1" si="642"/>
        <v>73.068245795785515</v>
      </c>
      <c r="AI820" s="3">
        <f t="shared" ca="1" si="643"/>
        <v>4.5706494378824853</v>
      </c>
      <c r="AK820" s="3" t="str">
        <f t="shared" si="644"/>
        <v>1.47</v>
      </c>
      <c r="AL820" s="3" t="str">
        <f t="shared" si="645"/>
        <v>-</v>
      </c>
      <c r="AM820" s="3">
        <f t="shared" si="646"/>
        <v>324.01</v>
      </c>
      <c r="AN820" s="3">
        <f t="shared" ca="1" si="647"/>
        <v>73.068245795785515</v>
      </c>
      <c r="AO820" s="3">
        <f t="shared" ca="1" si="648"/>
        <v>4.2659394753569861</v>
      </c>
      <c r="AQ820" s="3" t="str">
        <f t="shared" si="649"/>
        <v>1.47</v>
      </c>
      <c r="AR820" s="3" t="str">
        <f t="shared" si="650"/>
        <v>-</v>
      </c>
      <c r="AS820" s="3">
        <f t="shared" si="651"/>
        <v>324.01</v>
      </c>
      <c r="AT820" s="3">
        <f t="shared" ca="1" si="652"/>
        <v>73.068245795785515</v>
      </c>
      <c r="AU820" s="3">
        <f t="shared" ca="1" si="653"/>
        <v>3.6565195503059882</v>
      </c>
      <c r="AW820" s="3" t="str">
        <f t="shared" si="654"/>
        <v>1.47</v>
      </c>
      <c r="AX820" s="3" t="str">
        <f t="shared" si="655"/>
        <v>-</v>
      </c>
      <c r="AY820" s="3">
        <f t="shared" si="656"/>
        <v>324.01</v>
      </c>
      <c r="AZ820" s="3">
        <f t="shared" ca="1" si="657"/>
        <v>73.068245795785515</v>
      </c>
      <c r="BA820" s="3">
        <f t="shared" ca="1" si="658"/>
        <v>3.0470996252549902</v>
      </c>
      <c r="BC820" s="3" t="str">
        <f t="shared" si="659"/>
        <v>1.47</v>
      </c>
      <c r="BD820" s="3" t="str">
        <f t="shared" si="660"/>
        <v>-</v>
      </c>
      <c r="BE820" s="3">
        <f t="shared" si="661"/>
        <v>324.01</v>
      </c>
      <c r="BF820" s="3">
        <f t="shared" ca="1" si="662"/>
        <v>73.068245795785515</v>
      </c>
      <c r="BG820" s="3">
        <f t="shared" ca="1" si="663"/>
        <v>1.8282597751529941</v>
      </c>
      <c r="BI820" s="3" t="str">
        <f t="shared" si="664"/>
        <v>1.47</v>
      </c>
      <c r="BJ820" s="3" t="str">
        <f t="shared" si="665"/>
        <v>-</v>
      </c>
      <c r="BK820" s="3">
        <f t="shared" si="666"/>
        <v>324.01</v>
      </c>
      <c r="BL820" s="3">
        <f t="shared" ca="1" si="667"/>
        <v>73.068245795785515</v>
      </c>
      <c r="BM820" s="3">
        <f t="shared" ca="1" si="668"/>
        <v>0.60941992505099807</v>
      </c>
    </row>
    <row r="821" spans="1:65" x14ac:dyDescent="0.3">
      <c r="A821" s="3" t="str">
        <f>'Forward collapse simulation'!B831</f>
        <v>1.47</v>
      </c>
      <c r="B821" s="3" t="str">
        <f>IF('Forward collapse simulation'!C831="","-",'Forward collapse simulation'!C831)</f>
        <v>-</v>
      </c>
      <c r="C821" s="3">
        <f>'Forward collapse simulation'!E831</f>
        <v>336.78</v>
      </c>
      <c r="D821" s="3">
        <f ca="1">'Forward collapse simulation'!AK831</f>
        <v>76.342402548801886</v>
      </c>
      <c r="E821" s="84">
        <f ca="1">'Forward collapse simulation'!AL831</f>
        <v>7.7463742460776839</v>
      </c>
      <c r="G821" s="3" t="str">
        <f t="shared" si="619"/>
        <v>1.47</v>
      </c>
      <c r="H821" s="3" t="str">
        <f t="shared" si="620"/>
        <v>-</v>
      </c>
      <c r="I821" s="3">
        <f t="shared" si="621"/>
        <v>336.78</v>
      </c>
      <c r="J821" s="3">
        <f t="shared" ca="1" si="622"/>
        <v>76.342402548801886</v>
      </c>
      <c r="K821" s="3">
        <f t="shared" ca="1" si="623"/>
        <v>7.3590555337737991</v>
      </c>
      <c r="M821" s="3" t="str">
        <f t="shared" si="624"/>
        <v>1.47</v>
      </c>
      <c r="N821" s="3" t="str">
        <f t="shared" si="625"/>
        <v>-</v>
      </c>
      <c r="O821" s="3">
        <f t="shared" si="626"/>
        <v>336.78</v>
      </c>
      <c r="P821" s="3">
        <f t="shared" ca="1" si="627"/>
        <v>76.342402548801886</v>
      </c>
      <c r="Q821" s="3">
        <f t="shared" ca="1" si="628"/>
        <v>6.971736821469916</v>
      </c>
      <c r="R821" s="85"/>
      <c r="S821" s="3" t="str">
        <f t="shared" si="629"/>
        <v>1.47</v>
      </c>
      <c r="T821" s="3" t="str">
        <f t="shared" si="630"/>
        <v>-</v>
      </c>
      <c r="U821" s="3">
        <f t="shared" si="631"/>
        <v>336.78</v>
      </c>
      <c r="V821" s="3">
        <f t="shared" ca="1" si="632"/>
        <v>76.342402548801886</v>
      </c>
      <c r="W821" s="3">
        <f t="shared" ca="1" si="633"/>
        <v>6.5844181091660312</v>
      </c>
      <c r="X821" s="85"/>
      <c r="Y821" s="3" t="str">
        <f t="shared" si="634"/>
        <v>1.47</v>
      </c>
      <c r="Z821" s="3" t="str">
        <f t="shared" si="635"/>
        <v>-</v>
      </c>
      <c r="AA821" s="3">
        <f t="shared" si="636"/>
        <v>336.78</v>
      </c>
      <c r="AB821" s="3">
        <f t="shared" ca="1" si="637"/>
        <v>76.342402548801886</v>
      </c>
      <c r="AC821" s="3">
        <f t="shared" ca="1" si="638"/>
        <v>6.1970993968621473</v>
      </c>
      <c r="AE821" s="3" t="str">
        <f t="shared" si="639"/>
        <v>1.47</v>
      </c>
      <c r="AF821" s="3" t="str">
        <f t="shared" si="640"/>
        <v>-</v>
      </c>
      <c r="AG821" s="3">
        <f t="shared" si="641"/>
        <v>336.78</v>
      </c>
      <c r="AH821" s="3">
        <f t="shared" ca="1" si="642"/>
        <v>76.342402548801886</v>
      </c>
      <c r="AI821" s="3">
        <f t="shared" ca="1" si="643"/>
        <v>5.8097806845582625</v>
      </c>
      <c r="AK821" s="3" t="str">
        <f t="shared" si="644"/>
        <v>1.47</v>
      </c>
      <c r="AL821" s="3" t="str">
        <f t="shared" si="645"/>
        <v>-</v>
      </c>
      <c r="AM821" s="3">
        <f t="shared" si="646"/>
        <v>336.78</v>
      </c>
      <c r="AN821" s="3">
        <f t="shared" ca="1" si="647"/>
        <v>76.342402548801886</v>
      </c>
      <c r="AO821" s="3">
        <f t="shared" ca="1" si="648"/>
        <v>5.4224619722543785</v>
      </c>
      <c r="AQ821" s="3" t="str">
        <f t="shared" si="649"/>
        <v>1.47</v>
      </c>
      <c r="AR821" s="3" t="str">
        <f t="shared" si="650"/>
        <v>-</v>
      </c>
      <c r="AS821" s="3">
        <f t="shared" si="651"/>
        <v>336.78</v>
      </c>
      <c r="AT821" s="3">
        <f t="shared" ca="1" si="652"/>
        <v>76.342402548801886</v>
      </c>
      <c r="AU821" s="3">
        <f t="shared" ca="1" si="653"/>
        <v>4.6478245476466098</v>
      </c>
      <c r="AW821" s="3" t="str">
        <f t="shared" si="654"/>
        <v>1.47</v>
      </c>
      <c r="AX821" s="3" t="str">
        <f t="shared" si="655"/>
        <v>-</v>
      </c>
      <c r="AY821" s="3">
        <f t="shared" si="656"/>
        <v>336.78</v>
      </c>
      <c r="AZ821" s="3">
        <f t="shared" ca="1" si="657"/>
        <v>76.342402548801886</v>
      </c>
      <c r="BA821" s="3">
        <f t="shared" ca="1" si="658"/>
        <v>3.8731871230388419</v>
      </c>
      <c r="BC821" s="3" t="str">
        <f t="shared" si="659"/>
        <v>1.47</v>
      </c>
      <c r="BD821" s="3" t="str">
        <f t="shared" si="660"/>
        <v>-</v>
      </c>
      <c r="BE821" s="3">
        <f t="shared" si="661"/>
        <v>336.78</v>
      </c>
      <c r="BF821" s="3">
        <f t="shared" ca="1" si="662"/>
        <v>76.342402548801886</v>
      </c>
      <c r="BG821" s="3">
        <f t="shared" ca="1" si="663"/>
        <v>2.3239122738233049</v>
      </c>
      <c r="BI821" s="3" t="str">
        <f t="shared" si="664"/>
        <v>1.47</v>
      </c>
      <c r="BJ821" s="3" t="str">
        <f t="shared" si="665"/>
        <v>-</v>
      </c>
      <c r="BK821" s="3">
        <f t="shared" si="666"/>
        <v>336.78</v>
      </c>
      <c r="BL821" s="3">
        <f t="shared" ca="1" si="667"/>
        <v>76.342402548801886</v>
      </c>
      <c r="BM821" s="3">
        <f t="shared" ca="1" si="668"/>
        <v>0.77463742460776841</v>
      </c>
    </row>
    <row r="822" spans="1:65" x14ac:dyDescent="0.3">
      <c r="A822" s="3" t="str">
        <f>'Forward collapse simulation'!B832</f>
        <v>1.47</v>
      </c>
      <c r="B822" s="3" t="str">
        <f>IF('Forward collapse simulation'!C832="","-",'Forward collapse simulation'!C832)</f>
        <v>-</v>
      </c>
      <c r="C822" s="3">
        <f>'Forward collapse simulation'!E832</f>
        <v>336.15</v>
      </c>
      <c r="D822" s="3">
        <f ca="1">'Forward collapse simulation'!AK832</f>
        <v>78.690464869885801</v>
      </c>
      <c r="E822" s="84">
        <f ca="1">'Forward collapse simulation'!AL832</f>
        <v>10.152793502167132</v>
      </c>
      <c r="G822" s="3" t="str">
        <f t="shared" si="619"/>
        <v>1.47</v>
      </c>
      <c r="H822" s="3" t="str">
        <f t="shared" si="620"/>
        <v>-</v>
      </c>
      <c r="I822" s="3">
        <f t="shared" si="621"/>
        <v>336.15</v>
      </c>
      <c r="J822" s="3">
        <f t="shared" ca="1" si="622"/>
        <v>78.690464869885801</v>
      </c>
      <c r="K822" s="3">
        <f t="shared" ca="1" si="623"/>
        <v>9.645153827058774</v>
      </c>
      <c r="M822" s="3" t="str">
        <f t="shared" si="624"/>
        <v>1.47</v>
      </c>
      <c r="N822" s="3" t="str">
        <f t="shared" si="625"/>
        <v>-</v>
      </c>
      <c r="O822" s="3">
        <f t="shared" si="626"/>
        <v>336.15</v>
      </c>
      <c r="P822" s="3">
        <f t="shared" ca="1" si="627"/>
        <v>78.690464869885801</v>
      </c>
      <c r="Q822" s="3">
        <f t="shared" ca="1" si="628"/>
        <v>9.1375141519504197</v>
      </c>
      <c r="R822" s="85"/>
      <c r="S822" s="3" t="str">
        <f t="shared" si="629"/>
        <v>1.47</v>
      </c>
      <c r="T822" s="3" t="str">
        <f t="shared" si="630"/>
        <v>-</v>
      </c>
      <c r="U822" s="3">
        <f t="shared" si="631"/>
        <v>336.15</v>
      </c>
      <c r="V822" s="3">
        <f t="shared" ca="1" si="632"/>
        <v>78.690464869885801</v>
      </c>
      <c r="W822" s="3">
        <f t="shared" ca="1" si="633"/>
        <v>8.6298744768420619</v>
      </c>
      <c r="X822" s="85"/>
      <c r="Y822" s="3" t="str">
        <f t="shared" si="634"/>
        <v>1.47</v>
      </c>
      <c r="Z822" s="3" t="str">
        <f t="shared" si="635"/>
        <v>-</v>
      </c>
      <c r="AA822" s="3">
        <f t="shared" si="636"/>
        <v>336.15</v>
      </c>
      <c r="AB822" s="3">
        <f t="shared" ca="1" si="637"/>
        <v>78.690464869885801</v>
      </c>
      <c r="AC822" s="3">
        <f t="shared" ca="1" si="638"/>
        <v>8.1222348017337058</v>
      </c>
      <c r="AE822" s="3" t="str">
        <f t="shared" si="639"/>
        <v>1.47</v>
      </c>
      <c r="AF822" s="3" t="str">
        <f t="shared" si="640"/>
        <v>-</v>
      </c>
      <c r="AG822" s="3">
        <f t="shared" si="641"/>
        <v>336.15</v>
      </c>
      <c r="AH822" s="3">
        <f t="shared" ca="1" si="642"/>
        <v>78.690464869885801</v>
      </c>
      <c r="AI822" s="3">
        <f t="shared" ca="1" si="643"/>
        <v>7.6145951266253489</v>
      </c>
      <c r="AK822" s="3" t="str">
        <f t="shared" si="644"/>
        <v>1.47</v>
      </c>
      <c r="AL822" s="3" t="str">
        <f t="shared" si="645"/>
        <v>-</v>
      </c>
      <c r="AM822" s="3">
        <f t="shared" si="646"/>
        <v>336.15</v>
      </c>
      <c r="AN822" s="3">
        <f t="shared" ca="1" si="647"/>
        <v>78.690464869885801</v>
      </c>
      <c r="AO822" s="3">
        <f t="shared" ca="1" si="648"/>
        <v>7.1069554515169919</v>
      </c>
      <c r="AQ822" s="3" t="str">
        <f t="shared" si="649"/>
        <v>1.47</v>
      </c>
      <c r="AR822" s="3" t="str">
        <f t="shared" si="650"/>
        <v>-</v>
      </c>
      <c r="AS822" s="3">
        <f t="shared" si="651"/>
        <v>336.15</v>
      </c>
      <c r="AT822" s="3">
        <f t="shared" ca="1" si="652"/>
        <v>78.690464869885801</v>
      </c>
      <c r="AU822" s="3">
        <f t="shared" ca="1" si="653"/>
        <v>6.0916761013002789</v>
      </c>
      <c r="AW822" s="3" t="str">
        <f t="shared" si="654"/>
        <v>1.47</v>
      </c>
      <c r="AX822" s="3" t="str">
        <f t="shared" si="655"/>
        <v>-</v>
      </c>
      <c r="AY822" s="3">
        <f t="shared" si="656"/>
        <v>336.15</v>
      </c>
      <c r="AZ822" s="3">
        <f t="shared" ca="1" si="657"/>
        <v>78.690464869885801</v>
      </c>
      <c r="BA822" s="3">
        <f t="shared" ca="1" si="658"/>
        <v>5.0763967510835659</v>
      </c>
      <c r="BC822" s="3" t="str">
        <f t="shared" si="659"/>
        <v>1.47</v>
      </c>
      <c r="BD822" s="3" t="str">
        <f t="shared" si="660"/>
        <v>-</v>
      </c>
      <c r="BE822" s="3">
        <f t="shared" si="661"/>
        <v>336.15</v>
      </c>
      <c r="BF822" s="3">
        <f t="shared" ca="1" si="662"/>
        <v>78.690464869885801</v>
      </c>
      <c r="BG822" s="3">
        <f t="shared" ca="1" si="663"/>
        <v>3.0458380506501395</v>
      </c>
      <c r="BI822" s="3" t="str">
        <f t="shared" si="664"/>
        <v>1.47</v>
      </c>
      <c r="BJ822" s="3" t="str">
        <f t="shared" si="665"/>
        <v>-</v>
      </c>
      <c r="BK822" s="3">
        <f t="shared" si="666"/>
        <v>336.15</v>
      </c>
      <c r="BL822" s="3">
        <f t="shared" ca="1" si="667"/>
        <v>78.690464869885801</v>
      </c>
      <c r="BM822" s="3">
        <f t="shared" ca="1" si="668"/>
        <v>1.0152793502167132</v>
      </c>
    </row>
    <row r="823" spans="1:65" x14ac:dyDescent="0.3">
      <c r="A823" s="3" t="str">
        <f>'Forward collapse simulation'!B833</f>
        <v>1.47</v>
      </c>
      <c r="B823" s="3" t="str">
        <f>IF('Forward collapse simulation'!C833="","-",'Forward collapse simulation'!C833)</f>
        <v>-</v>
      </c>
      <c r="C823" s="3">
        <f>'Forward collapse simulation'!E833</f>
        <v>338.06</v>
      </c>
      <c r="D823" s="3">
        <f ca="1">'Forward collapse simulation'!AK833</f>
        <v>79.255884744535351</v>
      </c>
      <c r="E823" s="84">
        <f ca="1">'Forward collapse simulation'!AL833</f>
        <v>10.913667132431407</v>
      </c>
      <c r="G823" s="3" t="str">
        <f t="shared" si="619"/>
        <v>1.47</v>
      </c>
      <c r="H823" s="3" t="str">
        <f t="shared" si="620"/>
        <v>-</v>
      </c>
      <c r="I823" s="3">
        <f t="shared" si="621"/>
        <v>338.06</v>
      </c>
      <c r="J823" s="3">
        <f t="shared" ca="1" si="622"/>
        <v>79.255884744535351</v>
      </c>
      <c r="K823" s="3">
        <f t="shared" ca="1" si="623"/>
        <v>10.367983775809837</v>
      </c>
      <c r="M823" s="3" t="str">
        <f t="shared" si="624"/>
        <v>1.47</v>
      </c>
      <c r="N823" s="3" t="str">
        <f t="shared" si="625"/>
        <v>-</v>
      </c>
      <c r="O823" s="3">
        <f t="shared" si="626"/>
        <v>338.06</v>
      </c>
      <c r="P823" s="3">
        <f t="shared" ca="1" si="627"/>
        <v>79.255884744535351</v>
      </c>
      <c r="Q823" s="3">
        <f t="shared" ca="1" si="628"/>
        <v>9.8223004191882666</v>
      </c>
      <c r="R823" s="85"/>
      <c r="S823" s="3" t="str">
        <f t="shared" si="629"/>
        <v>1.47</v>
      </c>
      <c r="T823" s="3" t="str">
        <f t="shared" si="630"/>
        <v>-</v>
      </c>
      <c r="U823" s="3">
        <f t="shared" si="631"/>
        <v>338.06</v>
      </c>
      <c r="V823" s="3">
        <f t="shared" ca="1" si="632"/>
        <v>79.255884744535351</v>
      </c>
      <c r="W823" s="3">
        <f t="shared" ca="1" si="633"/>
        <v>9.2766170625666948</v>
      </c>
      <c r="X823" s="85"/>
      <c r="Y823" s="3" t="str">
        <f t="shared" si="634"/>
        <v>1.47</v>
      </c>
      <c r="Z823" s="3" t="str">
        <f t="shared" si="635"/>
        <v>-</v>
      </c>
      <c r="AA823" s="3">
        <f t="shared" si="636"/>
        <v>338.06</v>
      </c>
      <c r="AB823" s="3">
        <f t="shared" ca="1" si="637"/>
        <v>79.255884744535351</v>
      </c>
      <c r="AC823" s="3">
        <f t="shared" ca="1" si="638"/>
        <v>8.7309337059451249</v>
      </c>
      <c r="AE823" s="3" t="str">
        <f t="shared" si="639"/>
        <v>1.47</v>
      </c>
      <c r="AF823" s="3" t="str">
        <f t="shared" si="640"/>
        <v>-</v>
      </c>
      <c r="AG823" s="3">
        <f t="shared" si="641"/>
        <v>338.06</v>
      </c>
      <c r="AH823" s="3">
        <f t="shared" ca="1" si="642"/>
        <v>79.255884744535351</v>
      </c>
      <c r="AI823" s="3">
        <f t="shared" ca="1" si="643"/>
        <v>8.1852503493235549</v>
      </c>
      <c r="AK823" s="3" t="str">
        <f t="shared" si="644"/>
        <v>1.47</v>
      </c>
      <c r="AL823" s="3" t="str">
        <f t="shared" si="645"/>
        <v>-</v>
      </c>
      <c r="AM823" s="3">
        <f t="shared" si="646"/>
        <v>338.06</v>
      </c>
      <c r="AN823" s="3">
        <f t="shared" ca="1" si="647"/>
        <v>79.255884744535351</v>
      </c>
      <c r="AO823" s="3">
        <f t="shared" ca="1" si="648"/>
        <v>7.639566992701984</v>
      </c>
      <c r="AQ823" s="3" t="str">
        <f t="shared" si="649"/>
        <v>1.47</v>
      </c>
      <c r="AR823" s="3" t="str">
        <f t="shared" si="650"/>
        <v>-</v>
      </c>
      <c r="AS823" s="3">
        <f t="shared" si="651"/>
        <v>338.06</v>
      </c>
      <c r="AT823" s="3">
        <f t="shared" ca="1" si="652"/>
        <v>79.255884744535351</v>
      </c>
      <c r="AU823" s="3">
        <f t="shared" ca="1" si="653"/>
        <v>6.5482002794588441</v>
      </c>
      <c r="AW823" s="3" t="str">
        <f t="shared" si="654"/>
        <v>1.47</v>
      </c>
      <c r="AX823" s="3" t="str">
        <f t="shared" si="655"/>
        <v>-</v>
      </c>
      <c r="AY823" s="3">
        <f t="shared" si="656"/>
        <v>338.06</v>
      </c>
      <c r="AZ823" s="3">
        <f t="shared" ca="1" si="657"/>
        <v>79.255884744535351</v>
      </c>
      <c r="BA823" s="3">
        <f t="shared" ca="1" si="658"/>
        <v>5.4568335662157033</v>
      </c>
      <c r="BC823" s="3" t="str">
        <f t="shared" si="659"/>
        <v>1.47</v>
      </c>
      <c r="BD823" s="3" t="str">
        <f t="shared" si="660"/>
        <v>-</v>
      </c>
      <c r="BE823" s="3">
        <f t="shared" si="661"/>
        <v>338.06</v>
      </c>
      <c r="BF823" s="3">
        <f t="shared" ca="1" si="662"/>
        <v>79.255884744535351</v>
      </c>
      <c r="BG823" s="3">
        <f t="shared" ca="1" si="663"/>
        <v>3.274100139729422</v>
      </c>
      <c r="BI823" s="3" t="str">
        <f t="shared" si="664"/>
        <v>1.47</v>
      </c>
      <c r="BJ823" s="3" t="str">
        <f t="shared" si="665"/>
        <v>-</v>
      </c>
      <c r="BK823" s="3">
        <f t="shared" si="666"/>
        <v>338.06</v>
      </c>
      <c r="BL823" s="3">
        <f t="shared" ca="1" si="667"/>
        <v>79.255884744535351</v>
      </c>
      <c r="BM823" s="3">
        <f t="shared" ca="1" si="668"/>
        <v>1.0913667132431406</v>
      </c>
    </row>
    <row r="824" spans="1:65" x14ac:dyDescent="0.3">
      <c r="A824" s="3" t="str">
        <f>'Forward collapse simulation'!B834</f>
        <v>1.47</v>
      </c>
      <c r="B824" s="3" t="str">
        <f>IF('Forward collapse simulation'!C834="","-",'Forward collapse simulation'!C834)</f>
        <v>-</v>
      </c>
      <c r="C824" s="3">
        <f>'Forward collapse simulation'!E834</f>
        <v>338.99</v>
      </c>
      <c r="D824" s="3">
        <f ca="1">'Forward collapse simulation'!AK834</f>
        <v>80.747513441816011</v>
      </c>
      <c r="E824" s="84">
        <f ca="1">'Forward collapse simulation'!AL834</f>
        <v>10.393246567583283</v>
      </c>
      <c r="G824" s="3" t="str">
        <f t="shared" si="619"/>
        <v>1.47</v>
      </c>
      <c r="H824" s="3" t="str">
        <f t="shared" si="620"/>
        <v>-</v>
      </c>
      <c r="I824" s="3">
        <f t="shared" si="621"/>
        <v>338.99</v>
      </c>
      <c r="J824" s="3">
        <f t="shared" ca="1" si="622"/>
        <v>80.747513441816011</v>
      </c>
      <c r="K824" s="3">
        <f t="shared" ca="1" si="623"/>
        <v>9.8735842392041189</v>
      </c>
      <c r="M824" s="3" t="str">
        <f t="shared" si="624"/>
        <v>1.47</v>
      </c>
      <c r="N824" s="3" t="str">
        <f t="shared" si="625"/>
        <v>-</v>
      </c>
      <c r="O824" s="3">
        <f t="shared" si="626"/>
        <v>338.99</v>
      </c>
      <c r="P824" s="3">
        <f t="shared" ca="1" si="627"/>
        <v>80.747513441816011</v>
      </c>
      <c r="Q824" s="3">
        <f t="shared" ca="1" si="628"/>
        <v>9.3539219108249547</v>
      </c>
      <c r="R824" s="85"/>
      <c r="S824" s="3" t="str">
        <f t="shared" si="629"/>
        <v>1.47</v>
      </c>
      <c r="T824" s="3" t="str">
        <f t="shared" si="630"/>
        <v>-</v>
      </c>
      <c r="U824" s="3">
        <f t="shared" si="631"/>
        <v>338.99</v>
      </c>
      <c r="V824" s="3">
        <f t="shared" ca="1" si="632"/>
        <v>80.747513441816011</v>
      </c>
      <c r="W824" s="3">
        <f t="shared" ca="1" si="633"/>
        <v>8.8342595824457906</v>
      </c>
      <c r="X824" s="85"/>
      <c r="Y824" s="3" t="str">
        <f t="shared" si="634"/>
        <v>1.47</v>
      </c>
      <c r="Z824" s="3" t="str">
        <f t="shared" si="635"/>
        <v>-</v>
      </c>
      <c r="AA824" s="3">
        <f t="shared" si="636"/>
        <v>338.99</v>
      </c>
      <c r="AB824" s="3">
        <f t="shared" ca="1" si="637"/>
        <v>80.747513441816011</v>
      </c>
      <c r="AC824" s="3">
        <f t="shared" ca="1" si="638"/>
        <v>8.3145972540666264</v>
      </c>
      <c r="AE824" s="3" t="str">
        <f t="shared" si="639"/>
        <v>1.47</v>
      </c>
      <c r="AF824" s="3" t="str">
        <f t="shared" si="640"/>
        <v>-</v>
      </c>
      <c r="AG824" s="3">
        <f t="shared" si="641"/>
        <v>338.99</v>
      </c>
      <c r="AH824" s="3">
        <f t="shared" ca="1" si="642"/>
        <v>80.747513441816011</v>
      </c>
      <c r="AI824" s="3">
        <f t="shared" ca="1" si="643"/>
        <v>7.7949349256874623</v>
      </c>
      <c r="AK824" s="3" t="str">
        <f t="shared" si="644"/>
        <v>1.47</v>
      </c>
      <c r="AL824" s="3" t="str">
        <f t="shared" si="645"/>
        <v>-</v>
      </c>
      <c r="AM824" s="3">
        <f t="shared" si="646"/>
        <v>338.99</v>
      </c>
      <c r="AN824" s="3">
        <f t="shared" ca="1" si="647"/>
        <v>80.747513441816011</v>
      </c>
      <c r="AO824" s="3">
        <f t="shared" ca="1" si="648"/>
        <v>7.2752725973082972</v>
      </c>
      <c r="AQ824" s="3" t="str">
        <f t="shared" si="649"/>
        <v>1.47</v>
      </c>
      <c r="AR824" s="3" t="str">
        <f t="shared" si="650"/>
        <v>-</v>
      </c>
      <c r="AS824" s="3">
        <f t="shared" si="651"/>
        <v>338.99</v>
      </c>
      <c r="AT824" s="3">
        <f t="shared" ca="1" si="652"/>
        <v>80.747513441816011</v>
      </c>
      <c r="AU824" s="3">
        <f t="shared" ca="1" si="653"/>
        <v>6.2359479405499698</v>
      </c>
      <c r="AW824" s="3" t="str">
        <f t="shared" si="654"/>
        <v>1.47</v>
      </c>
      <c r="AX824" s="3" t="str">
        <f t="shared" si="655"/>
        <v>-</v>
      </c>
      <c r="AY824" s="3">
        <f t="shared" si="656"/>
        <v>338.99</v>
      </c>
      <c r="AZ824" s="3">
        <f t="shared" ca="1" si="657"/>
        <v>80.747513441816011</v>
      </c>
      <c r="BA824" s="3">
        <f t="shared" ca="1" si="658"/>
        <v>5.1966232837916415</v>
      </c>
      <c r="BC824" s="3" t="str">
        <f t="shared" si="659"/>
        <v>1.47</v>
      </c>
      <c r="BD824" s="3" t="str">
        <f t="shared" si="660"/>
        <v>-</v>
      </c>
      <c r="BE824" s="3">
        <f t="shared" si="661"/>
        <v>338.99</v>
      </c>
      <c r="BF824" s="3">
        <f t="shared" ca="1" si="662"/>
        <v>80.747513441816011</v>
      </c>
      <c r="BG824" s="3">
        <f t="shared" ca="1" si="663"/>
        <v>3.1179739702749849</v>
      </c>
      <c r="BI824" s="3" t="str">
        <f t="shared" si="664"/>
        <v>1.47</v>
      </c>
      <c r="BJ824" s="3" t="str">
        <f t="shared" si="665"/>
        <v>-</v>
      </c>
      <c r="BK824" s="3">
        <f t="shared" si="666"/>
        <v>338.99</v>
      </c>
      <c r="BL824" s="3">
        <f t="shared" ca="1" si="667"/>
        <v>80.747513441816011</v>
      </c>
      <c r="BM824" s="3">
        <f t="shared" ca="1" si="668"/>
        <v>1.0393246567583283</v>
      </c>
    </row>
    <row r="825" spans="1:65" x14ac:dyDescent="0.3">
      <c r="A825" s="3" t="str">
        <f>'Forward collapse simulation'!B835</f>
        <v>1.47</v>
      </c>
      <c r="B825" s="3" t="str">
        <f>IF('Forward collapse simulation'!C835="","-",'Forward collapse simulation'!C835)</f>
        <v>-</v>
      </c>
      <c r="C825" s="3">
        <f>'Forward collapse simulation'!E835</f>
        <v>354.21</v>
      </c>
      <c r="D825" s="3">
        <f ca="1">'Forward collapse simulation'!AK835</f>
        <v>85.167012319588196</v>
      </c>
      <c r="E825" s="84">
        <f ca="1">'Forward collapse simulation'!AL835</f>
        <v>14.701021427342607</v>
      </c>
      <c r="G825" s="3" t="str">
        <f t="shared" si="619"/>
        <v>1.47</v>
      </c>
      <c r="H825" s="3" t="str">
        <f t="shared" si="620"/>
        <v>-</v>
      </c>
      <c r="I825" s="3">
        <f t="shared" si="621"/>
        <v>354.21</v>
      </c>
      <c r="J825" s="3">
        <f t="shared" ca="1" si="622"/>
        <v>85.167012319588196</v>
      </c>
      <c r="K825" s="3">
        <f t="shared" ca="1" si="623"/>
        <v>13.965970355975475</v>
      </c>
      <c r="M825" s="3" t="str">
        <f t="shared" si="624"/>
        <v>1.47</v>
      </c>
      <c r="N825" s="3" t="str">
        <f t="shared" si="625"/>
        <v>-</v>
      </c>
      <c r="O825" s="3">
        <f t="shared" si="626"/>
        <v>354.21</v>
      </c>
      <c r="P825" s="3">
        <f t="shared" ca="1" si="627"/>
        <v>85.167012319588196</v>
      </c>
      <c r="Q825" s="3">
        <f t="shared" ca="1" si="628"/>
        <v>13.230919284608346</v>
      </c>
      <c r="R825" s="85"/>
      <c r="S825" s="3" t="str">
        <f t="shared" si="629"/>
        <v>1.47</v>
      </c>
      <c r="T825" s="3" t="str">
        <f t="shared" si="630"/>
        <v>-</v>
      </c>
      <c r="U825" s="3">
        <f t="shared" si="631"/>
        <v>354.21</v>
      </c>
      <c r="V825" s="3">
        <f t="shared" ca="1" si="632"/>
        <v>85.167012319588196</v>
      </c>
      <c r="W825" s="3">
        <f t="shared" ca="1" si="633"/>
        <v>12.495868213241215</v>
      </c>
      <c r="X825" s="85"/>
      <c r="Y825" s="3" t="str">
        <f t="shared" si="634"/>
        <v>1.47</v>
      </c>
      <c r="Z825" s="3" t="str">
        <f t="shared" si="635"/>
        <v>-</v>
      </c>
      <c r="AA825" s="3">
        <f t="shared" si="636"/>
        <v>354.21</v>
      </c>
      <c r="AB825" s="3">
        <f t="shared" ca="1" si="637"/>
        <v>85.167012319588196</v>
      </c>
      <c r="AC825" s="3">
        <f t="shared" ca="1" si="638"/>
        <v>11.760817141874085</v>
      </c>
      <c r="AE825" s="3" t="str">
        <f t="shared" si="639"/>
        <v>1.47</v>
      </c>
      <c r="AF825" s="3" t="str">
        <f t="shared" si="640"/>
        <v>-</v>
      </c>
      <c r="AG825" s="3">
        <f t="shared" si="641"/>
        <v>354.21</v>
      </c>
      <c r="AH825" s="3">
        <f t="shared" ca="1" si="642"/>
        <v>85.167012319588196</v>
      </c>
      <c r="AI825" s="3">
        <f t="shared" ca="1" si="643"/>
        <v>11.025766070506954</v>
      </c>
      <c r="AK825" s="3" t="str">
        <f t="shared" si="644"/>
        <v>1.47</v>
      </c>
      <c r="AL825" s="3" t="str">
        <f t="shared" si="645"/>
        <v>-</v>
      </c>
      <c r="AM825" s="3">
        <f t="shared" si="646"/>
        <v>354.21</v>
      </c>
      <c r="AN825" s="3">
        <f t="shared" ca="1" si="647"/>
        <v>85.167012319588196</v>
      </c>
      <c r="AO825" s="3">
        <f t="shared" ca="1" si="648"/>
        <v>10.290714999139825</v>
      </c>
      <c r="AQ825" s="3" t="str">
        <f t="shared" si="649"/>
        <v>1.47</v>
      </c>
      <c r="AR825" s="3" t="str">
        <f t="shared" si="650"/>
        <v>-</v>
      </c>
      <c r="AS825" s="3">
        <f t="shared" si="651"/>
        <v>354.21</v>
      </c>
      <c r="AT825" s="3">
        <f t="shared" ca="1" si="652"/>
        <v>85.167012319588196</v>
      </c>
      <c r="AU825" s="3">
        <f t="shared" ca="1" si="653"/>
        <v>8.8206128564055639</v>
      </c>
      <c r="AW825" s="3" t="str">
        <f t="shared" si="654"/>
        <v>1.47</v>
      </c>
      <c r="AX825" s="3" t="str">
        <f t="shared" si="655"/>
        <v>-</v>
      </c>
      <c r="AY825" s="3">
        <f t="shared" si="656"/>
        <v>354.21</v>
      </c>
      <c r="AZ825" s="3">
        <f t="shared" ca="1" si="657"/>
        <v>85.167012319588196</v>
      </c>
      <c r="BA825" s="3">
        <f t="shared" ca="1" si="658"/>
        <v>7.3505107136713033</v>
      </c>
      <c r="BC825" s="3" t="str">
        <f t="shared" si="659"/>
        <v>1.47</v>
      </c>
      <c r="BD825" s="3" t="str">
        <f t="shared" si="660"/>
        <v>-</v>
      </c>
      <c r="BE825" s="3">
        <f t="shared" si="661"/>
        <v>354.21</v>
      </c>
      <c r="BF825" s="3">
        <f t="shared" ca="1" si="662"/>
        <v>85.167012319588196</v>
      </c>
      <c r="BG825" s="3">
        <f t="shared" ca="1" si="663"/>
        <v>4.410306428202782</v>
      </c>
      <c r="BI825" s="3" t="str">
        <f t="shared" si="664"/>
        <v>1.47</v>
      </c>
      <c r="BJ825" s="3" t="str">
        <f t="shared" si="665"/>
        <v>-</v>
      </c>
      <c r="BK825" s="3">
        <f t="shared" si="666"/>
        <v>354.21</v>
      </c>
      <c r="BL825" s="3">
        <f t="shared" ca="1" si="667"/>
        <v>85.167012319588196</v>
      </c>
      <c r="BM825" s="3">
        <f t="shared" ca="1" si="668"/>
        <v>1.4701021427342607</v>
      </c>
    </row>
    <row r="826" spans="1:65" x14ac:dyDescent="0.3">
      <c r="A826" s="3" t="str">
        <f>'Forward collapse simulation'!B836</f>
        <v>1.47</v>
      </c>
      <c r="B826" s="3" t="str">
        <f>IF('Forward collapse simulation'!C836="","-",'Forward collapse simulation'!C836)</f>
        <v>-</v>
      </c>
      <c r="C826" s="3">
        <f>'Forward collapse simulation'!E836</f>
        <v>9.25</v>
      </c>
      <c r="D826" s="3">
        <f ca="1">'Forward collapse simulation'!AK836</f>
        <v>87.218694478740048</v>
      </c>
      <c r="E826" s="84">
        <f ca="1">'Forward collapse simulation'!AL836</f>
        <v>19.101794671363006</v>
      </c>
      <c r="G826" s="3" t="str">
        <f t="shared" si="619"/>
        <v>1.47</v>
      </c>
      <c r="H826" s="3" t="str">
        <f t="shared" si="620"/>
        <v>-</v>
      </c>
      <c r="I826" s="3">
        <f t="shared" si="621"/>
        <v>9.25</v>
      </c>
      <c r="J826" s="3">
        <f t="shared" ca="1" si="622"/>
        <v>87.218694478740048</v>
      </c>
      <c r="K826" s="3">
        <f t="shared" ca="1" si="623"/>
        <v>18.146704937794855</v>
      </c>
      <c r="M826" s="3" t="str">
        <f t="shared" si="624"/>
        <v>1.47</v>
      </c>
      <c r="N826" s="3" t="str">
        <f t="shared" si="625"/>
        <v>-</v>
      </c>
      <c r="O826" s="3">
        <f t="shared" si="626"/>
        <v>9.25</v>
      </c>
      <c r="P826" s="3">
        <f t="shared" ca="1" si="627"/>
        <v>87.218694478740048</v>
      </c>
      <c r="Q826" s="3">
        <f t="shared" ca="1" si="628"/>
        <v>17.191615204226707</v>
      </c>
      <c r="R826" s="85"/>
      <c r="S826" s="3" t="str">
        <f t="shared" si="629"/>
        <v>1.47</v>
      </c>
      <c r="T826" s="3" t="str">
        <f t="shared" si="630"/>
        <v>-</v>
      </c>
      <c r="U826" s="3">
        <f t="shared" si="631"/>
        <v>9.25</v>
      </c>
      <c r="V826" s="3">
        <f t="shared" ca="1" si="632"/>
        <v>87.218694478740048</v>
      </c>
      <c r="W826" s="3">
        <f t="shared" ca="1" si="633"/>
        <v>16.236525470658556</v>
      </c>
      <c r="X826" s="85"/>
      <c r="Y826" s="3" t="str">
        <f t="shared" si="634"/>
        <v>1.47</v>
      </c>
      <c r="Z826" s="3" t="str">
        <f t="shared" si="635"/>
        <v>-</v>
      </c>
      <c r="AA826" s="3">
        <f t="shared" si="636"/>
        <v>9.25</v>
      </c>
      <c r="AB826" s="3">
        <f t="shared" ca="1" si="637"/>
        <v>87.218694478740048</v>
      </c>
      <c r="AC826" s="3">
        <f t="shared" ca="1" si="638"/>
        <v>15.281435737090405</v>
      </c>
      <c r="AE826" s="3" t="str">
        <f t="shared" si="639"/>
        <v>1.47</v>
      </c>
      <c r="AF826" s="3" t="str">
        <f t="shared" si="640"/>
        <v>-</v>
      </c>
      <c r="AG826" s="3">
        <f t="shared" si="641"/>
        <v>9.25</v>
      </c>
      <c r="AH826" s="3">
        <f t="shared" ca="1" si="642"/>
        <v>87.218694478740048</v>
      </c>
      <c r="AI826" s="3">
        <f t="shared" ca="1" si="643"/>
        <v>14.326346003522254</v>
      </c>
      <c r="AK826" s="3" t="str">
        <f t="shared" si="644"/>
        <v>1.47</v>
      </c>
      <c r="AL826" s="3" t="str">
        <f t="shared" si="645"/>
        <v>-</v>
      </c>
      <c r="AM826" s="3">
        <f t="shared" si="646"/>
        <v>9.25</v>
      </c>
      <c r="AN826" s="3">
        <f t="shared" ca="1" si="647"/>
        <v>87.218694478740048</v>
      </c>
      <c r="AO826" s="3">
        <f t="shared" ca="1" si="648"/>
        <v>13.371256269954104</v>
      </c>
      <c r="AQ826" s="3" t="str">
        <f t="shared" si="649"/>
        <v>1.47</v>
      </c>
      <c r="AR826" s="3" t="str">
        <f t="shared" si="650"/>
        <v>-</v>
      </c>
      <c r="AS826" s="3">
        <f t="shared" si="651"/>
        <v>9.25</v>
      </c>
      <c r="AT826" s="3">
        <f t="shared" ca="1" si="652"/>
        <v>87.218694478740048</v>
      </c>
      <c r="AU826" s="3">
        <f t="shared" ca="1" si="653"/>
        <v>11.461076802817804</v>
      </c>
      <c r="AW826" s="3" t="str">
        <f t="shared" si="654"/>
        <v>1.47</v>
      </c>
      <c r="AX826" s="3" t="str">
        <f t="shared" si="655"/>
        <v>-</v>
      </c>
      <c r="AY826" s="3">
        <f t="shared" si="656"/>
        <v>9.25</v>
      </c>
      <c r="AZ826" s="3">
        <f t="shared" ca="1" si="657"/>
        <v>87.218694478740048</v>
      </c>
      <c r="BA826" s="3">
        <f t="shared" ca="1" si="658"/>
        <v>9.550897335681503</v>
      </c>
      <c r="BC826" s="3" t="str">
        <f t="shared" si="659"/>
        <v>1.47</v>
      </c>
      <c r="BD826" s="3" t="str">
        <f t="shared" si="660"/>
        <v>-</v>
      </c>
      <c r="BE826" s="3">
        <f t="shared" si="661"/>
        <v>9.25</v>
      </c>
      <c r="BF826" s="3">
        <f t="shared" ca="1" si="662"/>
        <v>87.218694478740048</v>
      </c>
      <c r="BG826" s="3">
        <f t="shared" ca="1" si="663"/>
        <v>5.7305384014089018</v>
      </c>
      <c r="BI826" s="3" t="str">
        <f t="shared" si="664"/>
        <v>1.47</v>
      </c>
      <c r="BJ826" s="3" t="str">
        <f t="shared" si="665"/>
        <v>-</v>
      </c>
      <c r="BK826" s="3">
        <f t="shared" si="666"/>
        <v>9.25</v>
      </c>
      <c r="BL826" s="3">
        <f t="shared" ca="1" si="667"/>
        <v>87.218694478740048</v>
      </c>
      <c r="BM826" s="3">
        <f t="shared" ca="1" si="668"/>
        <v>1.9101794671363006</v>
      </c>
    </row>
    <row r="827" spans="1:65" x14ac:dyDescent="0.3">
      <c r="A827" s="3" t="str">
        <f>'Forward collapse simulation'!B837</f>
        <v>1.47</v>
      </c>
      <c r="B827" s="3" t="str">
        <f>IF('Forward collapse simulation'!C837="","-",'Forward collapse simulation'!C837)</f>
        <v>-</v>
      </c>
      <c r="C827" s="3">
        <f>'Forward collapse simulation'!E837</f>
        <v>31.1</v>
      </c>
      <c r="D827" s="3">
        <f ca="1">'Forward collapse simulation'!AK837</f>
        <v>88.14261486243808</v>
      </c>
      <c r="E827" s="84">
        <f ca="1">'Forward collapse simulation'!AL837</f>
        <v>22.352228765937994</v>
      </c>
      <c r="G827" s="3" t="str">
        <f t="shared" si="619"/>
        <v>1.47</v>
      </c>
      <c r="H827" s="3" t="str">
        <f t="shared" si="620"/>
        <v>-</v>
      </c>
      <c r="I827" s="3">
        <f t="shared" si="621"/>
        <v>31.1</v>
      </c>
      <c r="J827" s="3">
        <f t="shared" ca="1" si="622"/>
        <v>88.14261486243808</v>
      </c>
      <c r="K827" s="3">
        <f t="shared" ca="1" si="623"/>
        <v>21.234617327641093</v>
      </c>
      <c r="M827" s="3" t="str">
        <f t="shared" si="624"/>
        <v>1.47</v>
      </c>
      <c r="N827" s="3" t="str">
        <f t="shared" si="625"/>
        <v>-</v>
      </c>
      <c r="O827" s="3">
        <f t="shared" si="626"/>
        <v>31.1</v>
      </c>
      <c r="P827" s="3">
        <f t="shared" ca="1" si="627"/>
        <v>88.14261486243808</v>
      </c>
      <c r="Q827" s="3">
        <f t="shared" ca="1" si="628"/>
        <v>20.117005889344195</v>
      </c>
      <c r="R827" s="85"/>
      <c r="S827" s="3" t="str">
        <f t="shared" si="629"/>
        <v>1.47</v>
      </c>
      <c r="T827" s="3" t="str">
        <f t="shared" si="630"/>
        <v>-</v>
      </c>
      <c r="U827" s="3">
        <f t="shared" si="631"/>
        <v>31.1</v>
      </c>
      <c r="V827" s="3">
        <f t="shared" ca="1" si="632"/>
        <v>88.14261486243808</v>
      </c>
      <c r="W827" s="3">
        <f t="shared" ca="1" si="633"/>
        <v>18.999394451047294</v>
      </c>
      <c r="X827" s="85"/>
      <c r="Y827" s="3" t="str">
        <f t="shared" si="634"/>
        <v>1.47</v>
      </c>
      <c r="Z827" s="3" t="str">
        <f t="shared" si="635"/>
        <v>-</v>
      </c>
      <c r="AA827" s="3">
        <f t="shared" si="636"/>
        <v>31.1</v>
      </c>
      <c r="AB827" s="3">
        <f t="shared" ca="1" si="637"/>
        <v>88.14261486243808</v>
      </c>
      <c r="AC827" s="3">
        <f t="shared" ca="1" si="638"/>
        <v>17.881783012750397</v>
      </c>
      <c r="AE827" s="3" t="str">
        <f t="shared" si="639"/>
        <v>1.47</v>
      </c>
      <c r="AF827" s="3" t="str">
        <f t="shared" si="640"/>
        <v>-</v>
      </c>
      <c r="AG827" s="3">
        <f t="shared" si="641"/>
        <v>31.1</v>
      </c>
      <c r="AH827" s="3">
        <f t="shared" ca="1" si="642"/>
        <v>88.14261486243808</v>
      </c>
      <c r="AI827" s="3">
        <f t="shared" ca="1" si="643"/>
        <v>16.764171574453496</v>
      </c>
      <c r="AK827" s="3" t="str">
        <f t="shared" si="644"/>
        <v>1.47</v>
      </c>
      <c r="AL827" s="3" t="str">
        <f t="shared" si="645"/>
        <v>-</v>
      </c>
      <c r="AM827" s="3">
        <f t="shared" si="646"/>
        <v>31.1</v>
      </c>
      <c r="AN827" s="3">
        <f t="shared" ca="1" si="647"/>
        <v>88.14261486243808</v>
      </c>
      <c r="AO827" s="3">
        <f t="shared" ca="1" si="648"/>
        <v>15.646560136156594</v>
      </c>
      <c r="AQ827" s="3" t="str">
        <f t="shared" si="649"/>
        <v>1.47</v>
      </c>
      <c r="AR827" s="3" t="str">
        <f t="shared" si="650"/>
        <v>-</v>
      </c>
      <c r="AS827" s="3">
        <f t="shared" si="651"/>
        <v>31.1</v>
      </c>
      <c r="AT827" s="3">
        <f t="shared" ca="1" si="652"/>
        <v>88.14261486243808</v>
      </c>
      <c r="AU827" s="3">
        <f t="shared" ca="1" si="653"/>
        <v>13.411337259562796</v>
      </c>
      <c r="AW827" s="3" t="str">
        <f t="shared" si="654"/>
        <v>1.47</v>
      </c>
      <c r="AX827" s="3" t="str">
        <f t="shared" si="655"/>
        <v>-</v>
      </c>
      <c r="AY827" s="3">
        <f t="shared" si="656"/>
        <v>31.1</v>
      </c>
      <c r="AZ827" s="3">
        <f t="shared" ca="1" si="657"/>
        <v>88.14261486243808</v>
      </c>
      <c r="BA827" s="3">
        <f t="shared" ca="1" si="658"/>
        <v>11.176114382968997</v>
      </c>
      <c r="BC827" s="3" t="str">
        <f t="shared" si="659"/>
        <v>1.47</v>
      </c>
      <c r="BD827" s="3" t="str">
        <f t="shared" si="660"/>
        <v>-</v>
      </c>
      <c r="BE827" s="3">
        <f t="shared" si="661"/>
        <v>31.1</v>
      </c>
      <c r="BF827" s="3">
        <f t="shared" ca="1" si="662"/>
        <v>88.14261486243808</v>
      </c>
      <c r="BG827" s="3">
        <f t="shared" ca="1" si="663"/>
        <v>6.7056686297813979</v>
      </c>
      <c r="BI827" s="3" t="str">
        <f t="shared" si="664"/>
        <v>1.47</v>
      </c>
      <c r="BJ827" s="3" t="str">
        <f t="shared" si="665"/>
        <v>-</v>
      </c>
      <c r="BK827" s="3">
        <f t="shared" si="666"/>
        <v>31.1</v>
      </c>
      <c r="BL827" s="3">
        <f t="shared" ca="1" si="667"/>
        <v>88.14261486243808</v>
      </c>
      <c r="BM827" s="3">
        <f t="shared" ca="1" si="668"/>
        <v>2.2352228765937996</v>
      </c>
    </row>
    <row r="828" spans="1:65" x14ac:dyDescent="0.3">
      <c r="A828" s="3" t="str">
        <f>'Forward collapse simulation'!B838</f>
        <v>1.47</v>
      </c>
      <c r="B828" s="3" t="str">
        <f>IF('Forward collapse simulation'!C838="","-",'Forward collapse simulation'!C838)</f>
        <v>-</v>
      </c>
      <c r="C828" s="3">
        <f>'Forward collapse simulation'!E838</f>
        <v>61.78</v>
      </c>
      <c r="D828" s="3">
        <f ca="1">'Forward collapse simulation'!AK838</f>
        <v>88.303763689935693</v>
      </c>
      <c r="E828" s="84">
        <f ca="1">'Forward collapse simulation'!AL838</f>
        <v>23.010763750974</v>
      </c>
      <c r="G828" s="3" t="str">
        <f t="shared" si="619"/>
        <v>1.47</v>
      </c>
      <c r="H828" s="3" t="str">
        <f t="shared" si="620"/>
        <v>-</v>
      </c>
      <c r="I828" s="3">
        <f t="shared" si="621"/>
        <v>61.78</v>
      </c>
      <c r="J828" s="3">
        <f t="shared" ca="1" si="622"/>
        <v>88.303763689935693</v>
      </c>
      <c r="K828" s="3">
        <f t="shared" ca="1" si="623"/>
        <v>21.860225563425299</v>
      </c>
      <c r="M828" s="3" t="str">
        <f t="shared" si="624"/>
        <v>1.47</v>
      </c>
      <c r="N828" s="3" t="str">
        <f t="shared" si="625"/>
        <v>-</v>
      </c>
      <c r="O828" s="3">
        <f t="shared" si="626"/>
        <v>61.78</v>
      </c>
      <c r="P828" s="3">
        <f t="shared" ca="1" si="627"/>
        <v>88.303763689935693</v>
      </c>
      <c r="Q828" s="3">
        <f t="shared" ca="1" si="628"/>
        <v>20.709687375876602</v>
      </c>
      <c r="R828" s="85"/>
      <c r="S828" s="3" t="str">
        <f t="shared" si="629"/>
        <v>1.47</v>
      </c>
      <c r="T828" s="3" t="str">
        <f t="shared" si="630"/>
        <v>-</v>
      </c>
      <c r="U828" s="3">
        <f t="shared" si="631"/>
        <v>61.78</v>
      </c>
      <c r="V828" s="3">
        <f t="shared" ca="1" si="632"/>
        <v>88.303763689935693</v>
      </c>
      <c r="W828" s="3">
        <f t="shared" ca="1" si="633"/>
        <v>19.559149188327901</v>
      </c>
      <c r="X828" s="85"/>
      <c r="Y828" s="3" t="str">
        <f t="shared" si="634"/>
        <v>1.47</v>
      </c>
      <c r="Z828" s="3" t="str">
        <f t="shared" si="635"/>
        <v>-</v>
      </c>
      <c r="AA828" s="3">
        <f t="shared" si="636"/>
        <v>61.78</v>
      </c>
      <c r="AB828" s="3">
        <f t="shared" ca="1" si="637"/>
        <v>88.303763689935693</v>
      </c>
      <c r="AC828" s="3">
        <f t="shared" ca="1" si="638"/>
        <v>18.408611000779199</v>
      </c>
      <c r="AE828" s="3" t="str">
        <f t="shared" si="639"/>
        <v>1.47</v>
      </c>
      <c r="AF828" s="3" t="str">
        <f t="shared" si="640"/>
        <v>-</v>
      </c>
      <c r="AG828" s="3">
        <f t="shared" si="641"/>
        <v>61.78</v>
      </c>
      <c r="AH828" s="3">
        <f t="shared" ca="1" si="642"/>
        <v>88.303763689935693</v>
      </c>
      <c r="AI828" s="3">
        <f t="shared" ca="1" si="643"/>
        <v>17.258072813230498</v>
      </c>
      <c r="AK828" s="3" t="str">
        <f t="shared" si="644"/>
        <v>1.47</v>
      </c>
      <c r="AL828" s="3" t="str">
        <f t="shared" si="645"/>
        <v>-</v>
      </c>
      <c r="AM828" s="3">
        <f t="shared" si="646"/>
        <v>61.78</v>
      </c>
      <c r="AN828" s="3">
        <f t="shared" ca="1" si="647"/>
        <v>88.303763689935693</v>
      </c>
      <c r="AO828" s="3">
        <f t="shared" ca="1" si="648"/>
        <v>16.107534625681801</v>
      </c>
      <c r="AQ828" s="3" t="str">
        <f t="shared" si="649"/>
        <v>1.47</v>
      </c>
      <c r="AR828" s="3" t="str">
        <f t="shared" si="650"/>
        <v>-</v>
      </c>
      <c r="AS828" s="3">
        <f t="shared" si="651"/>
        <v>61.78</v>
      </c>
      <c r="AT828" s="3">
        <f t="shared" ca="1" si="652"/>
        <v>88.303763689935693</v>
      </c>
      <c r="AU828" s="3">
        <f t="shared" ca="1" si="653"/>
        <v>13.8064582505844</v>
      </c>
      <c r="AW828" s="3" t="str">
        <f t="shared" si="654"/>
        <v>1.47</v>
      </c>
      <c r="AX828" s="3" t="str">
        <f t="shared" si="655"/>
        <v>-</v>
      </c>
      <c r="AY828" s="3">
        <f t="shared" si="656"/>
        <v>61.78</v>
      </c>
      <c r="AZ828" s="3">
        <f t="shared" ca="1" si="657"/>
        <v>88.303763689935693</v>
      </c>
      <c r="BA828" s="3">
        <f t="shared" ca="1" si="658"/>
        <v>11.505381875487</v>
      </c>
      <c r="BC828" s="3" t="str">
        <f t="shared" si="659"/>
        <v>1.47</v>
      </c>
      <c r="BD828" s="3" t="str">
        <f t="shared" si="660"/>
        <v>-</v>
      </c>
      <c r="BE828" s="3">
        <f t="shared" si="661"/>
        <v>61.78</v>
      </c>
      <c r="BF828" s="3">
        <f t="shared" ca="1" si="662"/>
        <v>88.303763689935693</v>
      </c>
      <c r="BG828" s="3">
        <f t="shared" ca="1" si="663"/>
        <v>6.9032291252922002</v>
      </c>
      <c r="BI828" s="3" t="str">
        <f t="shared" si="664"/>
        <v>1.47</v>
      </c>
      <c r="BJ828" s="3" t="str">
        <f t="shared" si="665"/>
        <v>-</v>
      </c>
      <c r="BK828" s="3">
        <f t="shared" si="666"/>
        <v>61.78</v>
      </c>
      <c r="BL828" s="3">
        <f t="shared" ca="1" si="667"/>
        <v>88.303763689935693</v>
      </c>
      <c r="BM828" s="3">
        <f t="shared" ca="1" si="668"/>
        <v>2.3010763750973999</v>
      </c>
    </row>
    <row r="829" spans="1:65" x14ac:dyDescent="0.3">
      <c r="A829" s="3" t="str">
        <f>'Forward collapse simulation'!B839</f>
        <v>1.47</v>
      </c>
      <c r="B829" s="3" t="str">
        <f>IF('Forward collapse simulation'!C839="","-",'Forward collapse simulation'!C839)</f>
        <v>-</v>
      </c>
      <c r="C829" s="3">
        <f>'Forward collapse simulation'!E839</f>
        <v>74.05</v>
      </c>
      <c r="D829" s="3">
        <f ca="1">'Forward collapse simulation'!AK839</f>
        <v>88.157041820222304</v>
      </c>
      <c r="E829" s="84">
        <f ca="1">'Forward collapse simulation'!AL839</f>
        <v>17.881900548314338</v>
      </c>
      <c r="G829" s="3" t="str">
        <f t="shared" si="619"/>
        <v>1.47</v>
      </c>
      <c r="H829" s="3" t="str">
        <f t="shared" si="620"/>
        <v>-</v>
      </c>
      <c r="I829" s="3">
        <f t="shared" si="621"/>
        <v>74.05</v>
      </c>
      <c r="J829" s="3">
        <f t="shared" ca="1" si="622"/>
        <v>88.157041820222304</v>
      </c>
      <c r="K829" s="3">
        <f t="shared" ca="1" si="623"/>
        <v>16.987805520898622</v>
      </c>
      <c r="M829" s="3" t="str">
        <f t="shared" si="624"/>
        <v>1.47</v>
      </c>
      <c r="N829" s="3" t="str">
        <f t="shared" si="625"/>
        <v>-</v>
      </c>
      <c r="O829" s="3">
        <f t="shared" si="626"/>
        <v>74.05</v>
      </c>
      <c r="P829" s="3">
        <f t="shared" ca="1" si="627"/>
        <v>88.157041820222304</v>
      </c>
      <c r="Q829" s="3">
        <f t="shared" ca="1" si="628"/>
        <v>16.093710493482906</v>
      </c>
      <c r="R829" s="85"/>
      <c r="S829" s="3" t="str">
        <f t="shared" si="629"/>
        <v>1.47</v>
      </c>
      <c r="T829" s="3" t="str">
        <f t="shared" si="630"/>
        <v>-</v>
      </c>
      <c r="U829" s="3">
        <f t="shared" si="631"/>
        <v>74.05</v>
      </c>
      <c r="V829" s="3">
        <f t="shared" ca="1" si="632"/>
        <v>88.157041820222304</v>
      </c>
      <c r="W829" s="3">
        <f t="shared" ca="1" si="633"/>
        <v>15.199615466067186</v>
      </c>
      <c r="X829" s="85"/>
      <c r="Y829" s="3" t="str">
        <f t="shared" si="634"/>
        <v>1.47</v>
      </c>
      <c r="Z829" s="3" t="str">
        <f t="shared" si="635"/>
        <v>-</v>
      </c>
      <c r="AA829" s="3">
        <f t="shared" si="636"/>
        <v>74.05</v>
      </c>
      <c r="AB829" s="3">
        <f t="shared" ca="1" si="637"/>
        <v>88.157041820222304</v>
      </c>
      <c r="AC829" s="3">
        <f t="shared" ca="1" si="638"/>
        <v>14.30552043865147</v>
      </c>
      <c r="AE829" s="3" t="str">
        <f t="shared" si="639"/>
        <v>1.47</v>
      </c>
      <c r="AF829" s="3" t="str">
        <f t="shared" si="640"/>
        <v>-</v>
      </c>
      <c r="AG829" s="3">
        <f t="shared" si="641"/>
        <v>74.05</v>
      </c>
      <c r="AH829" s="3">
        <f t="shared" ca="1" si="642"/>
        <v>88.157041820222304</v>
      </c>
      <c r="AI829" s="3">
        <f t="shared" ca="1" si="643"/>
        <v>13.411425411235754</v>
      </c>
      <c r="AK829" s="3" t="str">
        <f t="shared" si="644"/>
        <v>1.47</v>
      </c>
      <c r="AL829" s="3" t="str">
        <f t="shared" si="645"/>
        <v>-</v>
      </c>
      <c r="AM829" s="3">
        <f t="shared" si="646"/>
        <v>74.05</v>
      </c>
      <c r="AN829" s="3">
        <f t="shared" ca="1" si="647"/>
        <v>88.157041820222304</v>
      </c>
      <c r="AO829" s="3">
        <f t="shared" ca="1" si="648"/>
        <v>12.517330383820036</v>
      </c>
      <c r="AQ829" s="3" t="str">
        <f t="shared" si="649"/>
        <v>1.47</v>
      </c>
      <c r="AR829" s="3" t="str">
        <f t="shared" si="650"/>
        <v>-</v>
      </c>
      <c r="AS829" s="3">
        <f t="shared" si="651"/>
        <v>74.05</v>
      </c>
      <c r="AT829" s="3">
        <f t="shared" ca="1" si="652"/>
        <v>88.157041820222304</v>
      </c>
      <c r="AU829" s="3">
        <f t="shared" ca="1" si="653"/>
        <v>10.729140328988603</v>
      </c>
      <c r="AW829" s="3" t="str">
        <f t="shared" si="654"/>
        <v>1.47</v>
      </c>
      <c r="AX829" s="3" t="str">
        <f t="shared" si="655"/>
        <v>-</v>
      </c>
      <c r="AY829" s="3">
        <f t="shared" si="656"/>
        <v>74.05</v>
      </c>
      <c r="AZ829" s="3">
        <f t="shared" ca="1" si="657"/>
        <v>88.157041820222304</v>
      </c>
      <c r="BA829" s="3">
        <f t="shared" ca="1" si="658"/>
        <v>8.9409502741571689</v>
      </c>
      <c r="BC829" s="3" t="str">
        <f t="shared" si="659"/>
        <v>1.47</v>
      </c>
      <c r="BD829" s="3" t="str">
        <f t="shared" si="660"/>
        <v>-</v>
      </c>
      <c r="BE829" s="3">
        <f t="shared" si="661"/>
        <v>74.05</v>
      </c>
      <c r="BF829" s="3">
        <f t="shared" ca="1" si="662"/>
        <v>88.157041820222304</v>
      </c>
      <c r="BG829" s="3">
        <f t="shared" ca="1" si="663"/>
        <v>5.3645701644943014</v>
      </c>
      <c r="BI829" s="3" t="str">
        <f t="shared" si="664"/>
        <v>1.47</v>
      </c>
      <c r="BJ829" s="3" t="str">
        <f t="shared" si="665"/>
        <v>-</v>
      </c>
      <c r="BK829" s="3">
        <f t="shared" si="666"/>
        <v>74.05</v>
      </c>
      <c r="BL829" s="3">
        <f t="shared" ca="1" si="667"/>
        <v>88.157041820222304</v>
      </c>
      <c r="BM829" s="3">
        <f t="shared" ca="1" si="668"/>
        <v>1.7881900548314338</v>
      </c>
    </row>
    <row r="830" spans="1:65" x14ac:dyDescent="0.3">
      <c r="A830" s="3" t="str">
        <f>'Forward collapse simulation'!B840</f>
        <v>1.47</v>
      </c>
      <c r="B830" s="3" t="str">
        <f>IF('Forward collapse simulation'!C840="","-",'Forward collapse simulation'!C840)</f>
        <v>-</v>
      </c>
      <c r="C830" s="3">
        <f>'Forward collapse simulation'!E840</f>
        <v>86.19</v>
      </c>
      <c r="D830" s="3">
        <f ca="1">'Forward collapse simulation'!AK840</f>
        <v>87.887537213741709</v>
      </c>
      <c r="E830" s="84">
        <f ca="1">'Forward collapse simulation'!AL840</f>
        <v>13.485908941744412</v>
      </c>
      <c r="G830" s="3" t="str">
        <f t="shared" si="619"/>
        <v>1.47</v>
      </c>
      <c r="H830" s="3" t="str">
        <f t="shared" si="620"/>
        <v>-</v>
      </c>
      <c r="I830" s="3">
        <f t="shared" si="621"/>
        <v>86.19</v>
      </c>
      <c r="J830" s="3">
        <f t="shared" ca="1" si="622"/>
        <v>87.887537213741709</v>
      </c>
      <c r="K830" s="3">
        <f t="shared" ca="1" si="623"/>
        <v>12.811613494657191</v>
      </c>
      <c r="M830" s="3" t="str">
        <f t="shared" si="624"/>
        <v>1.47</v>
      </c>
      <c r="N830" s="3" t="str">
        <f t="shared" si="625"/>
        <v>-</v>
      </c>
      <c r="O830" s="3">
        <f t="shared" si="626"/>
        <v>86.19</v>
      </c>
      <c r="P830" s="3">
        <f t="shared" ca="1" si="627"/>
        <v>87.887537213741709</v>
      </c>
      <c r="Q830" s="3">
        <f t="shared" ca="1" si="628"/>
        <v>12.137318047569972</v>
      </c>
      <c r="R830" s="85"/>
      <c r="S830" s="3" t="str">
        <f t="shared" si="629"/>
        <v>1.47</v>
      </c>
      <c r="T830" s="3" t="str">
        <f t="shared" si="630"/>
        <v>-</v>
      </c>
      <c r="U830" s="3">
        <f t="shared" si="631"/>
        <v>86.19</v>
      </c>
      <c r="V830" s="3">
        <f t="shared" ca="1" si="632"/>
        <v>87.887537213741709</v>
      </c>
      <c r="W830" s="3">
        <f t="shared" ca="1" si="633"/>
        <v>11.46302260048275</v>
      </c>
      <c r="X830" s="85"/>
      <c r="Y830" s="3" t="str">
        <f t="shared" si="634"/>
        <v>1.47</v>
      </c>
      <c r="Z830" s="3" t="str">
        <f t="shared" si="635"/>
        <v>-</v>
      </c>
      <c r="AA830" s="3">
        <f t="shared" si="636"/>
        <v>86.19</v>
      </c>
      <c r="AB830" s="3">
        <f t="shared" ca="1" si="637"/>
        <v>87.887537213741709</v>
      </c>
      <c r="AC830" s="3">
        <f t="shared" ca="1" si="638"/>
        <v>10.788727153395531</v>
      </c>
      <c r="AE830" s="3" t="str">
        <f t="shared" si="639"/>
        <v>1.47</v>
      </c>
      <c r="AF830" s="3" t="str">
        <f t="shared" si="640"/>
        <v>-</v>
      </c>
      <c r="AG830" s="3">
        <f t="shared" si="641"/>
        <v>86.19</v>
      </c>
      <c r="AH830" s="3">
        <f t="shared" ca="1" si="642"/>
        <v>87.887537213741709</v>
      </c>
      <c r="AI830" s="3">
        <f t="shared" ca="1" si="643"/>
        <v>10.114431706308309</v>
      </c>
      <c r="AK830" s="3" t="str">
        <f t="shared" si="644"/>
        <v>1.47</v>
      </c>
      <c r="AL830" s="3" t="str">
        <f t="shared" si="645"/>
        <v>-</v>
      </c>
      <c r="AM830" s="3">
        <f t="shared" si="646"/>
        <v>86.19</v>
      </c>
      <c r="AN830" s="3">
        <f t="shared" ca="1" si="647"/>
        <v>87.887537213741709</v>
      </c>
      <c r="AO830" s="3">
        <f t="shared" ca="1" si="648"/>
        <v>9.440136259221088</v>
      </c>
      <c r="AQ830" s="3" t="str">
        <f t="shared" si="649"/>
        <v>1.47</v>
      </c>
      <c r="AR830" s="3" t="str">
        <f t="shared" si="650"/>
        <v>-</v>
      </c>
      <c r="AS830" s="3">
        <f t="shared" si="651"/>
        <v>86.19</v>
      </c>
      <c r="AT830" s="3">
        <f t="shared" ca="1" si="652"/>
        <v>87.887537213741709</v>
      </c>
      <c r="AU830" s="3">
        <f t="shared" ca="1" si="653"/>
        <v>8.0915453650466471</v>
      </c>
      <c r="AW830" s="3" t="str">
        <f t="shared" si="654"/>
        <v>1.47</v>
      </c>
      <c r="AX830" s="3" t="str">
        <f t="shared" si="655"/>
        <v>-</v>
      </c>
      <c r="AY830" s="3">
        <f t="shared" si="656"/>
        <v>86.19</v>
      </c>
      <c r="AZ830" s="3">
        <f t="shared" ca="1" si="657"/>
        <v>87.887537213741709</v>
      </c>
      <c r="BA830" s="3">
        <f t="shared" ca="1" si="658"/>
        <v>6.7429544708722062</v>
      </c>
      <c r="BC830" s="3" t="str">
        <f t="shared" si="659"/>
        <v>1.47</v>
      </c>
      <c r="BD830" s="3" t="str">
        <f t="shared" si="660"/>
        <v>-</v>
      </c>
      <c r="BE830" s="3">
        <f t="shared" si="661"/>
        <v>86.19</v>
      </c>
      <c r="BF830" s="3">
        <f t="shared" ca="1" si="662"/>
        <v>87.887537213741709</v>
      </c>
      <c r="BG830" s="3">
        <f t="shared" ca="1" si="663"/>
        <v>4.0457726825233236</v>
      </c>
      <c r="BI830" s="3" t="str">
        <f t="shared" si="664"/>
        <v>1.47</v>
      </c>
      <c r="BJ830" s="3" t="str">
        <f t="shared" si="665"/>
        <v>-</v>
      </c>
      <c r="BK830" s="3">
        <f t="shared" si="666"/>
        <v>86.19</v>
      </c>
      <c r="BL830" s="3">
        <f t="shared" ca="1" si="667"/>
        <v>87.887537213741709</v>
      </c>
      <c r="BM830" s="3">
        <f t="shared" ca="1" si="668"/>
        <v>1.3485908941744413</v>
      </c>
    </row>
    <row r="831" spans="1:65" x14ac:dyDescent="0.3">
      <c r="A831" s="3" t="str">
        <f>'Forward collapse simulation'!B841</f>
        <v>1.47</v>
      </c>
      <c r="B831" s="3" t="str">
        <f>IF('Forward collapse simulation'!C841="","-",'Forward collapse simulation'!C841)</f>
        <v>-</v>
      </c>
      <c r="C831" s="3">
        <f>'Forward collapse simulation'!E841</f>
        <v>120.73</v>
      </c>
      <c r="D831" s="3">
        <f ca="1">'Forward collapse simulation'!AK841</f>
        <v>86.427559612475562</v>
      </c>
      <c r="E831" s="84">
        <f ca="1">'Forward collapse simulation'!AL841</f>
        <v>9.5804861119912115</v>
      </c>
      <c r="G831" s="3" t="str">
        <f t="shared" si="619"/>
        <v>1.47</v>
      </c>
      <c r="H831" s="3" t="str">
        <f t="shared" si="620"/>
        <v>-</v>
      </c>
      <c r="I831" s="3">
        <f t="shared" si="621"/>
        <v>120.73</v>
      </c>
      <c r="J831" s="3">
        <f t="shared" ca="1" si="622"/>
        <v>86.427559612475562</v>
      </c>
      <c r="K831" s="3">
        <f t="shared" ca="1" si="623"/>
        <v>9.1014618063916508</v>
      </c>
      <c r="M831" s="3" t="str">
        <f t="shared" si="624"/>
        <v>1.47</v>
      </c>
      <c r="N831" s="3" t="str">
        <f t="shared" si="625"/>
        <v>-</v>
      </c>
      <c r="O831" s="3">
        <f t="shared" si="626"/>
        <v>120.73</v>
      </c>
      <c r="P831" s="3">
        <f t="shared" ca="1" si="627"/>
        <v>86.427559612475562</v>
      </c>
      <c r="Q831" s="3">
        <f t="shared" ca="1" si="628"/>
        <v>8.6224375007920901</v>
      </c>
      <c r="R831" s="85"/>
      <c r="S831" s="3" t="str">
        <f t="shared" si="629"/>
        <v>1.47</v>
      </c>
      <c r="T831" s="3" t="str">
        <f t="shared" si="630"/>
        <v>-</v>
      </c>
      <c r="U831" s="3">
        <f t="shared" si="631"/>
        <v>120.73</v>
      </c>
      <c r="V831" s="3">
        <f t="shared" ca="1" si="632"/>
        <v>86.427559612475562</v>
      </c>
      <c r="W831" s="3">
        <f t="shared" ca="1" si="633"/>
        <v>8.1434131951925295</v>
      </c>
      <c r="X831" s="85"/>
      <c r="Y831" s="3" t="str">
        <f t="shared" si="634"/>
        <v>1.47</v>
      </c>
      <c r="Z831" s="3" t="str">
        <f t="shared" si="635"/>
        <v>-</v>
      </c>
      <c r="AA831" s="3">
        <f t="shared" si="636"/>
        <v>120.73</v>
      </c>
      <c r="AB831" s="3">
        <f t="shared" ca="1" si="637"/>
        <v>86.427559612475562</v>
      </c>
      <c r="AC831" s="3">
        <f t="shared" ca="1" si="638"/>
        <v>7.6643888895929697</v>
      </c>
      <c r="AE831" s="3" t="str">
        <f t="shared" si="639"/>
        <v>1.47</v>
      </c>
      <c r="AF831" s="3" t="str">
        <f t="shared" si="640"/>
        <v>-</v>
      </c>
      <c r="AG831" s="3">
        <f t="shared" si="641"/>
        <v>120.73</v>
      </c>
      <c r="AH831" s="3">
        <f t="shared" ca="1" si="642"/>
        <v>86.427559612475562</v>
      </c>
      <c r="AI831" s="3">
        <f t="shared" ca="1" si="643"/>
        <v>7.1853645839934082</v>
      </c>
      <c r="AK831" s="3" t="str">
        <f t="shared" si="644"/>
        <v>1.47</v>
      </c>
      <c r="AL831" s="3" t="str">
        <f t="shared" si="645"/>
        <v>-</v>
      </c>
      <c r="AM831" s="3">
        <f t="shared" si="646"/>
        <v>120.73</v>
      </c>
      <c r="AN831" s="3">
        <f t="shared" ca="1" si="647"/>
        <v>86.427559612475562</v>
      </c>
      <c r="AO831" s="3">
        <f t="shared" ca="1" si="648"/>
        <v>6.7063402783938475</v>
      </c>
      <c r="AQ831" s="3" t="str">
        <f t="shared" si="649"/>
        <v>1.47</v>
      </c>
      <c r="AR831" s="3" t="str">
        <f t="shared" si="650"/>
        <v>-</v>
      </c>
      <c r="AS831" s="3">
        <f t="shared" si="651"/>
        <v>120.73</v>
      </c>
      <c r="AT831" s="3">
        <f t="shared" ca="1" si="652"/>
        <v>86.427559612475562</v>
      </c>
      <c r="AU831" s="3">
        <f t="shared" ca="1" si="653"/>
        <v>5.7482916671947271</v>
      </c>
      <c r="AW831" s="3" t="str">
        <f t="shared" si="654"/>
        <v>1.47</v>
      </c>
      <c r="AX831" s="3" t="str">
        <f t="shared" si="655"/>
        <v>-</v>
      </c>
      <c r="AY831" s="3">
        <f t="shared" si="656"/>
        <v>120.73</v>
      </c>
      <c r="AZ831" s="3">
        <f t="shared" ca="1" si="657"/>
        <v>86.427559612475562</v>
      </c>
      <c r="BA831" s="3">
        <f t="shared" ca="1" si="658"/>
        <v>4.7902430559956057</v>
      </c>
      <c r="BC831" s="3" t="str">
        <f t="shared" si="659"/>
        <v>1.47</v>
      </c>
      <c r="BD831" s="3" t="str">
        <f t="shared" si="660"/>
        <v>-</v>
      </c>
      <c r="BE831" s="3">
        <f t="shared" si="661"/>
        <v>120.73</v>
      </c>
      <c r="BF831" s="3">
        <f t="shared" ca="1" si="662"/>
        <v>86.427559612475562</v>
      </c>
      <c r="BG831" s="3">
        <f t="shared" ca="1" si="663"/>
        <v>2.8741458335973635</v>
      </c>
      <c r="BI831" s="3" t="str">
        <f t="shared" si="664"/>
        <v>1.47</v>
      </c>
      <c r="BJ831" s="3" t="str">
        <f t="shared" si="665"/>
        <v>-</v>
      </c>
      <c r="BK831" s="3">
        <f t="shared" si="666"/>
        <v>120.73</v>
      </c>
      <c r="BL831" s="3">
        <f t="shared" ca="1" si="667"/>
        <v>86.427559612475562</v>
      </c>
      <c r="BM831" s="3">
        <f t="shared" ca="1" si="668"/>
        <v>0.95804861119912121</v>
      </c>
    </row>
    <row r="832" spans="1:65" x14ac:dyDescent="0.3">
      <c r="A832" s="3" t="str">
        <f>'Forward collapse simulation'!B842</f>
        <v>1.47</v>
      </c>
      <c r="B832" s="3" t="str">
        <f>IF('Forward collapse simulation'!C842="","-",'Forward collapse simulation'!C842)</f>
        <v>-</v>
      </c>
      <c r="C832" s="3">
        <f>'Forward collapse simulation'!E842</f>
        <v>150.44</v>
      </c>
      <c r="D832" s="3">
        <f ca="1">'Forward collapse simulation'!AK842</f>
        <v>81.025247761881587</v>
      </c>
      <c r="E832" s="84">
        <f ca="1">'Forward collapse simulation'!AL842</f>
        <v>7.9655671508674741</v>
      </c>
      <c r="G832" s="3" t="str">
        <f t="shared" si="619"/>
        <v>1.47</v>
      </c>
      <c r="H832" s="3" t="str">
        <f t="shared" si="620"/>
        <v>-</v>
      </c>
      <c r="I832" s="3">
        <f t="shared" si="621"/>
        <v>150.44</v>
      </c>
      <c r="J832" s="3">
        <f t="shared" ca="1" si="622"/>
        <v>81.025247761881587</v>
      </c>
      <c r="K832" s="3">
        <f t="shared" ca="1" si="623"/>
        <v>7.5672887933241002</v>
      </c>
      <c r="M832" s="3" t="str">
        <f t="shared" si="624"/>
        <v>1.47</v>
      </c>
      <c r="N832" s="3" t="str">
        <f t="shared" si="625"/>
        <v>-</v>
      </c>
      <c r="O832" s="3">
        <f t="shared" si="626"/>
        <v>150.44</v>
      </c>
      <c r="P832" s="3">
        <f t="shared" ca="1" si="627"/>
        <v>81.025247761881587</v>
      </c>
      <c r="Q832" s="3">
        <f t="shared" ca="1" si="628"/>
        <v>7.1690104357807272</v>
      </c>
      <c r="R832" s="85"/>
      <c r="S832" s="3" t="str">
        <f t="shared" si="629"/>
        <v>1.47</v>
      </c>
      <c r="T832" s="3" t="str">
        <f t="shared" si="630"/>
        <v>-</v>
      </c>
      <c r="U832" s="3">
        <f t="shared" si="631"/>
        <v>150.44</v>
      </c>
      <c r="V832" s="3">
        <f t="shared" ca="1" si="632"/>
        <v>81.025247761881587</v>
      </c>
      <c r="W832" s="3">
        <f t="shared" ca="1" si="633"/>
        <v>6.7707320782373532</v>
      </c>
      <c r="X832" s="85"/>
      <c r="Y832" s="3" t="str">
        <f t="shared" si="634"/>
        <v>1.47</v>
      </c>
      <c r="Z832" s="3" t="str">
        <f t="shared" si="635"/>
        <v>-</v>
      </c>
      <c r="AA832" s="3">
        <f t="shared" si="636"/>
        <v>150.44</v>
      </c>
      <c r="AB832" s="3">
        <f t="shared" ca="1" si="637"/>
        <v>81.025247761881587</v>
      </c>
      <c r="AC832" s="3">
        <f t="shared" ca="1" si="638"/>
        <v>6.3724537206939793</v>
      </c>
      <c r="AE832" s="3" t="str">
        <f t="shared" si="639"/>
        <v>1.47</v>
      </c>
      <c r="AF832" s="3" t="str">
        <f t="shared" si="640"/>
        <v>-</v>
      </c>
      <c r="AG832" s="3">
        <f t="shared" si="641"/>
        <v>150.44</v>
      </c>
      <c r="AH832" s="3">
        <f t="shared" ca="1" si="642"/>
        <v>81.025247761881587</v>
      </c>
      <c r="AI832" s="3">
        <f t="shared" ca="1" si="643"/>
        <v>5.9741753631506054</v>
      </c>
      <c r="AK832" s="3" t="str">
        <f t="shared" si="644"/>
        <v>1.47</v>
      </c>
      <c r="AL832" s="3" t="str">
        <f t="shared" si="645"/>
        <v>-</v>
      </c>
      <c r="AM832" s="3">
        <f t="shared" si="646"/>
        <v>150.44</v>
      </c>
      <c r="AN832" s="3">
        <f t="shared" ca="1" si="647"/>
        <v>81.025247761881587</v>
      </c>
      <c r="AO832" s="3">
        <f t="shared" ca="1" si="648"/>
        <v>5.5758970056072314</v>
      </c>
      <c r="AQ832" s="3" t="str">
        <f t="shared" si="649"/>
        <v>1.47</v>
      </c>
      <c r="AR832" s="3" t="str">
        <f t="shared" si="650"/>
        <v>-</v>
      </c>
      <c r="AS832" s="3">
        <f t="shared" si="651"/>
        <v>150.44</v>
      </c>
      <c r="AT832" s="3">
        <f t="shared" ca="1" si="652"/>
        <v>81.025247761881587</v>
      </c>
      <c r="AU832" s="3">
        <f t="shared" ca="1" si="653"/>
        <v>4.7793402905204845</v>
      </c>
      <c r="AW832" s="3" t="str">
        <f t="shared" si="654"/>
        <v>1.47</v>
      </c>
      <c r="AX832" s="3" t="str">
        <f t="shared" si="655"/>
        <v>-</v>
      </c>
      <c r="AY832" s="3">
        <f t="shared" si="656"/>
        <v>150.44</v>
      </c>
      <c r="AZ832" s="3">
        <f t="shared" ca="1" si="657"/>
        <v>81.025247761881587</v>
      </c>
      <c r="BA832" s="3">
        <f t="shared" ca="1" si="658"/>
        <v>3.9827835754337371</v>
      </c>
      <c r="BC832" s="3" t="str">
        <f t="shared" si="659"/>
        <v>1.47</v>
      </c>
      <c r="BD832" s="3" t="str">
        <f t="shared" si="660"/>
        <v>-</v>
      </c>
      <c r="BE832" s="3">
        <f t="shared" si="661"/>
        <v>150.44</v>
      </c>
      <c r="BF832" s="3">
        <f t="shared" ca="1" si="662"/>
        <v>81.025247761881587</v>
      </c>
      <c r="BG832" s="3">
        <f t="shared" ca="1" si="663"/>
        <v>2.3896701452602422</v>
      </c>
      <c r="BI832" s="3" t="str">
        <f t="shared" si="664"/>
        <v>1.47</v>
      </c>
      <c r="BJ832" s="3" t="str">
        <f t="shared" si="665"/>
        <v>-</v>
      </c>
      <c r="BK832" s="3">
        <f t="shared" si="666"/>
        <v>150.44</v>
      </c>
      <c r="BL832" s="3">
        <f t="shared" ca="1" si="667"/>
        <v>81.025247761881587</v>
      </c>
      <c r="BM832" s="3">
        <f t="shared" ca="1" si="668"/>
        <v>0.79655671508674741</v>
      </c>
    </row>
    <row r="833" spans="1:65" x14ac:dyDescent="0.3">
      <c r="A833" s="3" t="str">
        <f>'Forward collapse simulation'!B843</f>
        <v>1.47</v>
      </c>
      <c r="B833" s="3" t="str">
        <f>IF('Forward collapse simulation'!C843="","-",'Forward collapse simulation'!C843)</f>
        <v>-</v>
      </c>
      <c r="C833" s="3">
        <f>'Forward collapse simulation'!E843</f>
        <v>156.69</v>
      </c>
      <c r="D833" s="3">
        <f ca="1">'Forward collapse simulation'!AK843</f>
        <v>74.543556742734083</v>
      </c>
      <c r="E833" s="84">
        <f ca="1">'Forward collapse simulation'!AL843</f>
        <v>5.1206939576441286</v>
      </c>
      <c r="G833" s="3" t="str">
        <f t="shared" si="619"/>
        <v>1.47</v>
      </c>
      <c r="H833" s="3" t="str">
        <f t="shared" si="620"/>
        <v>-</v>
      </c>
      <c r="I833" s="3">
        <f t="shared" si="621"/>
        <v>156.69</v>
      </c>
      <c r="J833" s="3">
        <f t="shared" ca="1" si="622"/>
        <v>74.543556742734083</v>
      </c>
      <c r="K833" s="3">
        <f t="shared" ca="1" si="623"/>
        <v>4.8646592597619218</v>
      </c>
      <c r="M833" s="3" t="str">
        <f t="shared" si="624"/>
        <v>1.47</v>
      </c>
      <c r="N833" s="3" t="str">
        <f t="shared" si="625"/>
        <v>-</v>
      </c>
      <c r="O833" s="3">
        <f t="shared" si="626"/>
        <v>156.69</v>
      </c>
      <c r="P833" s="3">
        <f t="shared" ca="1" si="627"/>
        <v>74.543556742734083</v>
      </c>
      <c r="Q833" s="3">
        <f t="shared" ca="1" si="628"/>
        <v>4.6086245618797159</v>
      </c>
      <c r="R833" s="85"/>
      <c r="S833" s="3" t="str">
        <f t="shared" si="629"/>
        <v>1.47</v>
      </c>
      <c r="T833" s="3" t="str">
        <f t="shared" si="630"/>
        <v>-</v>
      </c>
      <c r="U833" s="3">
        <f t="shared" si="631"/>
        <v>156.69</v>
      </c>
      <c r="V833" s="3">
        <f t="shared" ca="1" si="632"/>
        <v>74.543556742734083</v>
      </c>
      <c r="W833" s="3">
        <f t="shared" ca="1" si="633"/>
        <v>4.3525898639975091</v>
      </c>
      <c r="X833" s="85"/>
      <c r="Y833" s="3" t="str">
        <f t="shared" si="634"/>
        <v>1.47</v>
      </c>
      <c r="Z833" s="3" t="str">
        <f t="shared" si="635"/>
        <v>-</v>
      </c>
      <c r="AA833" s="3">
        <f t="shared" si="636"/>
        <v>156.69</v>
      </c>
      <c r="AB833" s="3">
        <f t="shared" ca="1" si="637"/>
        <v>74.543556742734083</v>
      </c>
      <c r="AC833" s="3">
        <f t="shared" ca="1" si="638"/>
        <v>4.0965551661153032</v>
      </c>
      <c r="AE833" s="3" t="str">
        <f t="shared" si="639"/>
        <v>1.47</v>
      </c>
      <c r="AF833" s="3" t="str">
        <f t="shared" si="640"/>
        <v>-</v>
      </c>
      <c r="AG833" s="3">
        <f t="shared" si="641"/>
        <v>156.69</v>
      </c>
      <c r="AH833" s="3">
        <f t="shared" ca="1" si="642"/>
        <v>74.543556742734083</v>
      </c>
      <c r="AI833" s="3">
        <f t="shared" ca="1" si="643"/>
        <v>3.8405204682330965</v>
      </c>
      <c r="AK833" s="3" t="str">
        <f t="shared" si="644"/>
        <v>1.47</v>
      </c>
      <c r="AL833" s="3" t="str">
        <f t="shared" si="645"/>
        <v>-</v>
      </c>
      <c r="AM833" s="3">
        <f t="shared" si="646"/>
        <v>156.69</v>
      </c>
      <c r="AN833" s="3">
        <f t="shared" ca="1" si="647"/>
        <v>74.543556742734083</v>
      </c>
      <c r="AO833" s="3">
        <f t="shared" ca="1" si="648"/>
        <v>3.5844857703508897</v>
      </c>
      <c r="AQ833" s="3" t="str">
        <f t="shared" si="649"/>
        <v>1.47</v>
      </c>
      <c r="AR833" s="3" t="str">
        <f t="shared" si="650"/>
        <v>-</v>
      </c>
      <c r="AS833" s="3">
        <f t="shared" si="651"/>
        <v>156.69</v>
      </c>
      <c r="AT833" s="3">
        <f t="shared" ca="1" si="652"/>
        <v>74.543556742734083</v>
      </c>
      <c r="AU833" s="3">
        <f t="shared" ca="1" si="653"/>
        <v>3.072416374586477</v>
      </c>
      <c r="AW833" s="3" t="str">
        <f t="shared" si="654"/>
        <v>1.47</v>
      </c>
      <c r="AX833" s="3" t="str">
        <f t="shared" si="655"/>
        <v>-</v>
      </c>
      <c r="AY833" s="3">
        <f t="shared" si="656"/>
        <v>156.69</v>
      </c>
      <c r="AZ833" s="3">
        <f t="shared" ca="1" si="657"/>
        <v>74.543556742734083</v>
      </c>
      <c r="BA833" s="3">
        <f t="shared" ca="1" si="658"/>
        <v>2.5603469788220643</v>
      </c>
      <c r="BC833" s="3" t="str">
        <f t="shared" si="659"/>
        <v>1.47</v>
      </c>
      <c r="BD833" s="3" t="str">
        <f t="shared" si="660"/>
        <v>-</v>
      </c>
      <c r="BE833" s="3">
        <f t="shared" si="661"/>
        <v>156.69</v>
      </c>
      <c r="BF833" s="3">
        <f t="shared" ca="1" si="662"/>
        <v>74.543556742734083</v>
      </c>
      <c r="BG833" s="3">
        <f t="shared" ca="1" si="663"/>
        <v>1.5362081872932385</v>
      </c>
      <c r="BI833" s="3" t="str">
        <f t="shared" si="664"/>
        <v>1.47</v>
      </c>
      <c r="BJ833" s="3" t="str">
        <f t="shared" si="665"/>
        <v>-</v>
      </c>
      <c r="BK833" s="3">
        <f t="shared" si="666"/>
        <v>156.69</v>
      </c>
      <c r="BL833" s="3">
        <f t="shared" ca="1" si="667"/>
        <v>74.543556742734083</v>
      </c>
      <c r="BM833" s="3">
        <f t="shared" ca="1" si="668"/>
        <v>0.5120693957644129</v>
      </c>
    </row>
    <row r="834" spans="1:65" x14ac:dyDescent="0.3">
      <c r="A834" s="3" t="str">
        <f>'Forward collapse simulation'!B844</f>
        <v>1.47</v>
      </c>
      <c r="B834" s="3" t="str">
        <f>IF('Forward collapse simulation'!C844="","-",'Forward collapse simulation'!C844)</f>
        <v>-</v>
      </c>
      <c r="C834" s="3">
        <f>'Forward collapse simulation'!E844</f>
        <v>151.53</v>
      </c>
      <c r="D834" s="3">
        <f>'Forward collapse simulation'!AK844</f>
        <v>-36.42</v>
      </c>
      <c r="E834" s="84">
        <f>'Forward collapse simulation'!AL844</f>
        <v>1.89</v>
      </c>
      <c r="G834" s="3" t="str">
        <f t="shared" si="619"/>
        <v>1.47</v>
      </c>
      <c r="H834" s="3" t="str">
        <f t="shared" si="620"/>
        <v>-</v>
      </c>
      <c r="I834" s="3">
        <f t="shared" si="621"/>
        <v>151.53</v>
      </c>
      <c r="J834" s="3">
        <f t="shared" si="622"/>
        <v>-36.42</v>
      </c>
      <c r="K834" s="3">
        <f t="shared" si="623"/>
        <v>1.7954999999999999</v>
      </c>
      <c r="M834" s="3" t="str">
        <f t="shared" si="624"/>
        <v>1.47</v>
      </c>
      <c r="N834" s="3" t="str">
        <f t="shared" si="625"/>
        <v>-</v>
      </c>
      <c r="O834" s="3">
        <f t="shared" si="626"/>
        <v>151.53</v>
      </c>
      <c r="P834" s="3">
        <f t="shared" si="627"/>
        <v>-36.42</v>
      </c>
      <c r="Q834" s="3">
        <f t="shared" si="628"/>
        <v>1.7009999999999998</v>
      </c>
      <c r="R834" s="85"/>
      <c r="S834" s="3" t="str">
        <f t="shared" si="629"/>
        <v>1.47</v>
      </c>
      <c r="T834" s="3" t="str">
        <f t="shared" si="630"/>
        <v>-</v>
      </c>
      <c r="U834" s="3">
        <f t="shared" si="631"/>
        <v>151.53</v>
      </c>
      <c r="V834" s="3">
        <f t="shared" si="632"/>
        <v>-36.42</v>
      </c>
      <c r="W834" s="3">
        <f t="shared" si="633"/>
        <v>1.6064999999999998</v>
      </c>
      <c r="X834" s="85"/>
      <c r="Y834" s="3" t="str">
        <f t="shared" si="634"/>
        <v>1.47</v>
      </c>
      <c r="Z834" s="3" t="str">
        <f t="shared" si="635"/>
        <v>-</v>
      </c>
      <c r="AA834" s="3">
        <f t="shared" si="636"/>
        <v>151.53</v>
      </c>
      <c r="AB834" s="3">
        <f t="shared" si="637"/>
        <v>-36.42</v>
      </c>
      <c r="AC834" s="3">
        <f t="shared" si="638"/>
        <v>1.512</v>
      </c>
      <c r="AE834" s="3" t="str">
        <f t="shared" si="639"/>
        <v>1.47</v>
      </c>
      <c r="AF834" s="3" t="str">
        <f t="shared" si="640"/>
        <v>-</v>
      </c>
      <c r="AG834" s="3">
        <f t="shared" si="641"/>
        <v>151.53</v>
      </c>
      <c r="AH834" s="3">
        <f t="shared" si="642"/>
        <v>-36.42</v>
      </c>
      <c r="AI834" s="3">
        <f t="shared" si="643"/>
        <v>1.4175</v>
      </c>
      <c r="AK834" s="3" t="str">
        <f t="shared" si="644"/>
        <v>1.47</v>
      </c>
      <c r="AL834" s="3" t="str">
        <f t="shared" si="645"/>
        <v>-</v>
      </c>
      <c r="AM834" s="3">
        <f t="shared" si="646"/>
        <v>151.53</v>
      </c>
      <c r="AN834" s="3">
        <f t="shared" si="647"/>
        <v>-36.42</v>
      </c>
      <c r="AO834" s="3">
        <f t="shared" si="648"/>
        <v>1.323</v>
      </c>
      <c r="AQ834" s="3" t="str">
        <f t="shared" si="649"/>
        <v>1.47</v>
      </c>
      <c r="AR834" s="3" t="str">
        <f t="shared" si="650"/>
        <v>-</v>
      </c>
      <c r="AS834" s="3">
        <f t="shared" si="651"/>
        <v>151.53</v>
      </c>
      <c r="AT834" s="3">
        <f t="shared" si="652"/>
        <v>-36.42</v>
      </c>
      <c r="AU834" s="3">
        <f t="shared" si="653"/>
        <v>1.1339999999999999</v>
      </c>
      <c r="AW834" s="3" t="str">
        <f t="shared" si="654"/>
        <v>1.47</v>
      </c>
      <c r="AX834" s="3" t="str">
        <f t="shared" si="655"/>
        <v>-</v>
      </c>
      <c r="AY834" s="3">
        <f t="shared" si="656"/>
        <v>151.53</v>
      </c>
      <c r="AZ834" s="3">
        <f t="shared" si="657"/>
        <v>-36.42</v>
      </c>
      <c r="BA834" s="3">
        <f t="shared" si="658"/>
        <v>0.94499999999999995</v>
      </c>
      <c r="BC834" s="3" t="str">
        <f t="shared" si="659"/>
        <v>1.47</v>
      </c>
      <c r="BD834" s="3" t="str">
        <f t="shared" si="660"/>
        <v>-</v>
      </c>
      <c r="BE834" s="3">
        <f t="shared" si="661"/>
        <v>151.53</v>
      </c>
      <c r="BF834" s="3">
        <f t="shared" si="662"/>
        <v>-36.42</v>
      </c>
      <c r="BG834" s="3">
        <f t="shared" si="663"/>
        <v>0.56699999999999995</v>
      </c>
      <c r="BI834" s="3" t="str">
        <f t="shared" si="664"/>
        <v>1.47</v>
      </c>
      <c r="BJ834" s="3" t="str">
        <f t="shared" si="665"/>
        <v>-</v>
      </c>
      <c r="BK834" s="3">
        <f t="shared" si="666"/>
        <v>151.53</v>
      </c>
      <c r="BL834" s="3">
        <f t="shared" si="667"/>
        <v>-36.42</v>
      </c>
      <c r="BM834" s="3">
        <f t="shared" si="668"/>
        <v>0.189</v>
      </c>
    </row>
    <row r="835" spans="1:65" x14ac:dyDescent="0.3">
      <c r="A835" s="3" t="str">
        <f>'Forward collapse simulation'!B845</f>
        <v>1.47</v>
      </c>
      <c r="B835" s="3" t="str">
        <f>IF('Forward collapse simulation'!C845="","-",'Forward collapse simulation'!C845)</f>
        <v>-</v>
      </c>
      <c r="C835" s="3">
        <f>'Forward collapse simulation'!E845</f>
        <v>146.03</v>
      </c>
      <c r="D835" s="3">
        <f>'Forward collapse simulation'!AK845</f>
        <v>-57.62</v>
      </c>
      <c r="E835" s="84">
        <f>'Forward collapse simulation'!AL845</f>
        <v>1.3939999999999999</v>
      </c>
      <c r="G835" s="3" t="str">
        <f t="shared" si="619"/>
        <v>1.47</v>
      </c>
      <c r="H835" s="3" t="str">
        <f t="shared" si="620"/>
        <v>-</v>
      </c>
      <c r="I835" s="3">
        <f t="shared" si="621"/>
        <v>146.03</v>
      </c>
      <c r="J835" s="3">
        <f t="shared" si="622"/>
        <v>-57.62</v>
      </c>
      <c r="K835" s="3">
        <f t="shared" si="623"/>
        <v>1.3242999999999998</v>
      </c>
      <c r="M835" s="3" t="str">
        <f t="shared" si="624"/>
        <v>1.47</v>
      </c>
      <c r="N835" s="3" t="str">
        <f t="shared" si="625"/>
        <v>-</v>
      </c>
      <c r="O835" s="3">
        <f t="shared" si="626"/>
        <v>146.03</v>
      </c>
      <c r="P835" s="3">
        <f t="shared" si="627"/>
        <v>-57.62</v>
      </c>
      <c r="Q835" s="3">
        <f t="shared" si="628"/>
        <v>1.2545999999999999</v>
      </c>
      <c r="R835" s="85"/>
      <c r="S835" s="3" t="str">
        <f t="shared" si="629"/>
        <v>1.47</v>
      </c>
      <c r="T835" s="3" t="str">
        <f t="shared" si="630"/>
        <v>-</v>
      </c>
      <c r="U835" s="3">
        <f t="shared" si="631"/>
        <v>146.03</v>
      </c>
      <c r="V835" s="3">
        <f t="shared" si="632"/>
        <v>-57.62</v>
      </c>
      <c r="W835" s="3">
        <f t="shared" si="633"/>
        <v>1.1848999999999998</v>
      </c>
      <c r="X835" s="85"/>
      <c r="Y835" s="3" t="str">
        <f t="shared" si="634"/>
        <v>1.47</v>
      </c>
      <c r="Z835" s="3" t="str">
        <f t="shared" si="635"/>
        <v>-</v>
      </c>
      <c r="AA835" s="3">
        <f t="shared" si="636"/>
        <v>146.03</v>
      </c>
      <c r="AB835" s="3">
        <f t="shared" si="637"/>
        <v>-57.62</v>
      </c>
      <c r="AC835" s="3">
        <f t="shared" si="638"/>
        <v>1.1152</v>
      </c>
      <c r="AE835" s="3" t="str">
        <f t="shared" si="639"/>
        <v>1.47</v>
      </c>
      <c r="AF835" s="3" t="str">
        <f t="shared" si="640"/>
        <v>-</v>
      </c>
      <c r="AG835" s="3">
        <f t="shared" si="641"/>
        <v>146.03</v>
      </c>
      <c r="AH835" s="3">
        <f t="shared" si="642"/>
        <v>-57.62</v>
      </c>
      <c r="AI835" s="3">
        <f t="shared" si="643"/>
        <v>1.0454999999999999</v>
      </c>
      <c r="AK835" s="3" t="str">
        <f t="shared" si="644"/>
        <v>1.47</v>
      </c>
      <c r="AL835" s="3" t="str">
        <f t="shared" si="645"/>
        <v>-</v>
      </c>
      <c r="AM835" s="3">
        <f t="shared" si="646"/>
        <v>146.03</v>
      </c>
      <c r="AN835" s="3">
        <f t="shared" si="647"/>
        <v>-57.62</v>
      </c>
      <c r="AO835" s="3">
        <f t="shared" si="648"/>
        <v>0.97579999999999989</v>
      </c>
      <c r="AQ835" s="3" t="str">
        <f t="shared" si="649"/>
        <v>1.47</v>
      </c>
      <c r="AR835" s="3" t="str">
        <f t="shared" si="650"/>
        <v>-</v>
      </c>
      <c r="AS835" s="3">
        <f t="shared" si="651"/>
        <v>146.03</v>
      </c>
      <c r="AT835" s="3">
        <f t="shared" si="652"/>
        <v>-57.62</v>
      </c>
      <c r="AU835" s="3">
        <f t="shared" si="653"/>
        <v>0.83639999999999992</v>
      </c>
      <c r="AW835" s="3" t="str">
        <f t="shared" si="654"/>
        <v>1.47</v>
      </c>
      <c r="AX835" s="3" t="str">
        <f t="shared" si="655"/>
        <v>-</v>
      </c>
      <c r="AY835" s="3">
        <f t="shared" si="656"/>
        <v>146.03</v>
      </c>
      <c r="AZ835" s="3">
        <f t="shared" si="657"/>
        <v>-57.62</v>
      </c>
      <c r="BA835" s="3">
        <f t="shared" si="658"/>
        <v>0.69699999999999995</v>
      </c>
      <c r="BC835" s="3" t="str">
        <f t="shared" si="659"/>
        <v>1.47</v>
      </c>
      <c r="BD835" s="3" t="str">
        <f t="shared" si="660"/>
        <v>-</v>
      </c>
      <c r="BE835" s="3">
        <f t="shared" si="661"/>
        <v>146.03</v>
      </c>
      <c r="BF835" s="3">
        <f t="shared" si="662"/>
        <v>-57.62</v>
      </c>
      <c r="BG835" s="3">
        <f t="shared" si="663"/>
        <v>0.41819999999999996</v>
      </c>
      <c r="BI835" s="3" t="str">
        <f t="shared" si="664"/>
        <v>1.47</v>
      </c>
      <c r="BJ835" s="3" t="str">
        <f t="shared" si="665"/>
        <v>-</v>
      </c>
      <c r="BK835" s="3">
        <f t="shared" si="666"/>
        <v>146.03</v>
      </c>
      <c r="BL835" s="3">
        <f t="shared" si="667"/>
        <v>-57.62</v>
      </c>
      <c r="BM835" s="3">
        <f t="shared" si="668"/>
        <v>0.1394</v>
      </c>
    </row>
    <row r="836" spans="1:65" x14ac:dyDescent="0.3">
      <c r="A836" s="3" t="str">
        <f>'Forward collapse simulation'!B846</f>
        <v>1.47</v>
      </c>
      <c r="B836" s="3" t="str">
        <f>IF('Forward collapse simulation'!C846="","-",'Forward collapse simulation'!C846)</f>
        <v>-</v>
      </c>
      <c r="C836" s="3">
        <f>'Forward collapse simulation'!E846</f>
        <v>108.24</v>
      </c>
      <c r="D836" s="3">
        <f>'Forward collapse simulation'!AK846</f>
        <v>-80.84</v>
      </c>
      <c r="E836" s="84">
        <f>'Forward collapse simulation'!AL846</f>
        <v>1.1639999999999999</v>
      </c>
      <c r="G836" s="3" t="str">
        <f t="shared" ref="G836:G899" si="669">A836</f>
        <v>1.47</v>
      </c>
      <c r="H836" s="3" t="str">
        <f t="shared" ref="H836:H899" si="670">B836</f>
        <v>-</v>
      </c>
      <c r="I836" s="3">
        <f t="shared" ref="I836:I899" si="671">C836</f>
        <v>108.24</v>
      </c>
      <c r="J836" s="3">
        <f t="shared" ref="J836:J899" si="672">D836</f>
        <v>-80.84</v>
      </c>
      <c r="K836" s="3">
        <f t="shared" ref="K836:K899" si="673">IF(B836="-",E836*0.95,E836)</f>
        <v>1.1057999999999999</v>
      </c>
      <c r="M836" s="3" t="str">
        <f t="shared" ref="M836:M899" si="674">G836</f>
        <v>1.47</v>
      </c>
      <c r="N836" s="3" t="str">
        <f t="shared" ref="N836:N899" si="675">H836</f>
        <v>-</v>
      </c>
      <c r="O836" s="3">
        <f t="shared" ref="O836:O899" si="676">I836</f>
        <v>108.24</v>
      </c>
      <c r="P836" s="3">
        <f t="shared" ref="P836:P899" si="677">J836</f>
        <v>-80.84</v>
      </c>
      <c r="Q836" s="3">
        <f t="shared" ref="Q836:Q899" si="678">IF(H836="-",$E836*0.9,$E836)</f>
        <v>1.0475999999999999</v>
      </c>
      <c r="R836" s="85"/>
      <c r="S836" s="3" t="str">
        <f t="shared" ref="S836:S899" si="679">M836</f>
        <v>1.47</v>
      </c>
      <c r="T836" s="3" t="str">
        <f t="shared" ref="T836:T899" si="680">N836</f>
        <v>-</v>
      </c>
      <c r="U836" s="3">
        <f t="shared" ref="U836:U899" si="681">O836</f>
        <v>108.24</v>
      </c>
      <c r="V836" s="3">
        <f t="shared" ref="V836:V899" si="682">P836</f>
        <v>-80.84</v>
      </c>
      <c r="W836" s="3">
        <f t="shared" ref="W836:W899" si="683">IF(N836="-",$E836*0.85,$E836)</f>
        <v>0.98939999999999995</v>
      </c>
      <c r="X836" s="85"/>
      <c r="Y836" s="3" t="str">
        <f t="shared" ref="Y836:Y899" si="684">S836</f>
        <v>1.47</v>
      </c>
      <c r="Z836" s="3" t="str">
        <f t="shared" ref="Z836:Z899" si="685">T836</f>
        <v>-</v>
      </c>
      <c r="AA836" s="3">
        <f t="shared" ref="AA836:AA899" si="686">U836</f>
        <v>108.24</v>
      </c>
      <c r="AB836" s="3">
        <f t="shared" ref="AB836:AB899" si="687">V836</f>
        <v>-80.84</v>
      </c>
      <c r="AC836" s="3">
        <f t="shared" ref="AC836:AC899" si="688">IF(T836="-",$E836*0.8,$E836)</f>
        <v>0.93120000000000003</v>
      </c>
      <c r="AE836" s="3" t="str">
        <f t="shared" ref="AE836:AE899" si="689">Y836</f>
        <v>1.47</v>
      </c>
      <c r="AF836" s="3" t="str">
        <f t="shared" ref="AF836:AF899" si="690">Z836</f>
        <v>-</v>
      </c>
      <c r="AG836" s="3">
        <f t="shared" ref="AG836:AG899" si="691">AA836</f>
        <v>108.24</v>
      </c>
      <c r="AH836" s="3">
        <f t="shared" ref="AH836:AH899" si="692">AB836</f>
        <v>-80.84</v>
      </c>
      <c r="AI836" s="3">
        <f t="shared" ref="AI836:AI899" si="693">IF(Z836="-",$E836*0.75,$E836)</f>
        <v>0.873</v>
      </c>
      <c r="AK836" s="3" t="str">
        <f t="shared" ref="AK836:AK899" si="694">AE836</f>
        <v>1.47</v>
      </c>
      <c r="AL836" s="3" t="str">
        <f t="shared" ref="AL836:AL899" si="695">AF836</f>
        <v>-</v>
      </c>
      <c r="AM836" s="3">
        <f t="shared" ref="AM836:AM899" si="696">AG836</f>
        <v>108.24</v>
      </c>
      <c r="AN836" s="3">
        <f t="shared" ref="AN836:AN899" si="697">AH836</f>
        <v>-80.84</v>
      </c>
      <c r="AO836" s="3">
        <f t="shared" ref="AO836:AO899" si="698">IF(AF836="-",$E836*0.7,$E836)</f>
        <v>0.81479999999999986</v>
      </c>
      <c r="AQ836" s="3" t="str">
        <f t="shared" ref="AQ836:AQ899" si="699">AK836</f>
        <v>1.47</v>
      </c>
      <c r="AR836" s="3" t="str">
        <f t="shared" ref="AR836:AR899" si="700">AL836</f>
        <v>-</v>
      </c>
      <c r="AS836" s="3">
        <f t="shared" ref="AS836:AS899" si="701">AM836</f>
        <v>108.24</v>
      </c>
      <c r="AT836" s="3">
        <f t="shared" ref="AT836:AT899" si="702">AN836</f>
        <v>-80.84</v>
      </c>
      <c r="AU836" s="3">
        <f t="shared" ref="AU836:AU899" si="703">IF(AL836="-",$E836*0.6,$E836)</f>
        <v>0.69839999999999991</v>
      </c>
      <c r="AW836" s="3" t="str">
        <f t="shared" ref="AW836:AW899" si="704">AQ836</f>
        <v>1.47</v>
      </c>
      <c r="AX836" s="3" t="str">
        <f t="shared" ref="AX836:AX899" si="705">AR836</f>
        <v>-</v>
      </c>
      <c r="AY836" s="3">
        <f t="shared" ref="AY836:AY899" si="706">AS836</f>
        <v>108.24</v>
      </c>
      <c r="AZ836" s="3">
        <f t="shared" ref="AZ836:AZ899" si="707">AT836</f>
        <v>-80.84</v>
      </c>
      <c r="BA836" s="3">
        <f t="shared" ref="BA836:BA899" si="708">IF(AR836="-",$E836*0.5,$E836)</f>
        <v>0.58199999999999996</v>
      </c>
      <c r="BC836" s="3" t="str">
        <f t="shared" ref="BC836:BC899" si="709">AW836</f>
        <v>1.47</v>
      </c>
      <c r="BD836" s="3" t="str">
        <f t="shared" ref="BD836:BD899" si="710">AX836</f>
        <v>-</v>
      </c>
      <c r="BE836" s="3">
        <f t="shared" ref="BE836:BE899" si="711">AY836</f>
        <v>108.24</v>
      </c>
      <c r="BF836" s="3">
        <f t="shared" ref="BF836:BF899" si="712">AZ836</f>
        <v>-80.84</v>
      </c>
      <c r="BG836" s="3">
        <f t="shared" ref="BG836:BG899" si="713">IF(AX836="-",$E836*0.3,$E836)</f>
        <v>0.34919999999999995</v>
      </c>
      <c r="BI836" s="3" t="str">
        <f t="shared" ref="BI836:BI899" si="714">BC836</f>
        <v>1.47</v>
      </c>
      <c r="BJ836" s="3" t="str">
        <f t="shared" ref="BJ836:BJ899" si="715">BD836</f>
        <v>-</v>
      </c>
      <c r="BK836" s="3">
        <f t="shared" ref="BK836:BK899" si="716">BE836</f>
        <v>108.24</v>
      </c>
      <c r="BL836" s="3">
        <f t="shared" ref="BL836:BL899" si="717">BF836</f>
        <v>-80.84</v>
      </c>
      <c r="BM836" s="3">
        <f t="shared" ref="BM836:BM899" si="718">IF(BD836="-",$E836*0.1,$E836)</f>
        <v>0.1164</v>
      </c>
    </row>
    <row r="837" spans="1:65" x14ac:dyDescent="0.3">
      <c r="A837" s="3" t="str">
        <f>'Forward collapse simulation'!B847</f>
        <v>1.47</v>
      </c>
      <c r="B837" s="3" t="str">
        <f>IF('Forward collapse simulation'!C847="","-",'Forward collapse simulation'!C847)</f>
        <v>1.48</v>
      </c>
      <c r="C837" s="3">
        <f>'Forward collapse simulation'!E847</f>
        <v>76.39</v>
      </c>
      <c r="D837" s="3">
        <f>'Forward collapse simulation'!AK847</f>
        <v>-1.58</v>
      </c>
      <c r="E837" s="84">
        <f>'Forward collapse simulation'!AL847</f>
        <v>10.36</v>
      </c>
      <c r="G837" s="3" t="str">
        <f t="shared" si="669"/>
        <v>1.47</v>
      </c>
      <c r="H837" s="3" t="str">
        <f t="shared" si="670"/>
        <v>1.48</v>
      </c>
      <c r="I837" s="3">
        <f t="shared" si="671"/>
        <v>76.39</v>
      </c>
      <c r="J837" s="3">
        <f t="shared" si="672"/>
        <v>-1.58</v>
      </c>
      <c r="K837" s="3">
        <f t="shared" si="673"/>
        <v>10.36</v>
      </c>
      <c r="M837" s="3" t="str">
        <f t="shared" si="674"/>
        <v>1.47</v>
      </c>
      <c r="N837" s="3" t="str">
        <f t="shared" si="675"/>
        <v>1.48</v>
      </c>
      <c r="O837" s="3">
        <f t="shared" si="676"/>
        <v>76.39</v>
      </c>
      <c r="P837" s="3">
        <f t="shared" si="677"/>
        <v>-1.58</v>
      </c>
      <c r="Q837" s="3">
        <f t="shared" si="678"/>
        <v>10.36</v>
      </c>
      <c r="R837" s="85"/>
      <c r="S837" s="3" t="str">
        <f t="shared" si="679"/>
        <v>1.47</v>
      </c>
      <c r="T837" s="3" t="str">
        <f t="shared" si="680"/>
        <v>1.48</v>
      </c>
      <c r="U837" s="3">
        <f t="shared" si="681"/>
        <v>76.39</v>
      </c>
      <c r="V837" s="3">
        <f t="shared" si="682"/>
        <v>-1.58</v>
      </c>
      <c r="W837" s="3">
        <f t="shared" si="683"/>
        <v>10.36</v>
      </c>
      <c r="X837" s="85"/>
      <c r="Y837" s="3" t="str">
        <f t="shared" si="684"/>
        <v>1.47</v>
      </c>
      <c r="Z837" s="3" t="str">
        <f t="shared" si="685"/>
        <v>1.48</v>
      </c>
      <c r="AA837" s="3">
        <f t="shared" si="686"/>
        <v>76.39</v>
      </c>
      <c r="AB837" s="3">
        <f t="shared" si="687"/>
        <v>-1.58</v>
      </c>
      <c r="AC837" s="3">
        <f t="shared" si="688"/>
        <v>10.36</v>
      </c>
      <c r="AE837" s="3" t="str">
        <f t="shared" si="689"/>
        <v>1.47</v>
      </c>
      <c r="AF837" s="3" t="str">
        <f t="shared" si="690"/>
        <v>1.48</v>
      </c>
      <c r="AG837" s="3">
        <f t="shared" si="691"/>
        <v>76.39</v>
      </c>
      <c r="AH837" s="3">
        <f t="shared" si="692"/>
        <v>-1.58</v>
      </c>
      <c r="AI837" s="3">
        <f t="shared" si="693"/>
        <v>10.36</v>
      </c>
      <c r="AK837" s="3" t="str">
        <f t="shared" si="694"/>
        <v>1.47</v>
      </c>
      <c r="AL837" s="3" t="str">
        <f t="shared" si="695"/>
        <v>1.48</v>
      </c>
      <c r="AM837" s="3">
        <f t="shared" si="696"/>
        <v>76.39</v>
      </c>
      <c r="AN837" s="3">
        <f t="shared" si="697"/>
        <v>-1.58</v>
      </c>
      <c r="AO837" s="3">
        <f t="shared" si="698"/>
        <v>10.36</v>
      </c>
      <c r="AQ837" s="3" t="str">
        <f t="shared" si="699"/>
        <v>1.47</v>
      </c>
      <c r="AR837" s="3" t="str">
        <f t="shared" si="700"/>
        <v>1.48</v>
      </c>
      <c r="AS837" s="3">
        <f t="shared" si="701"/>
        <v>76.39</v>
      </c>
      <c r="AT837" s="3">
        <f t="shared" si="702"/>
        <v>-1.58</v>
      </c>
      <c r="AU837" s="3">
        <f t="shared" si="703"/>
        <v>10.36</v>
      </c>
      <c r="AW837" s="3" t="str">
        <f t="shared" si="704"/>
        <v>1.47</v>
      </c>
      <c r="AX837" s="3" t="str">
        <f t="shared" si="705"/>
        <v>1.48</v>
      </c>
      <c r="AY837" s="3">
        <f t="shared" si="706"/>
        <v>76.39</v>
      </c>
      <c r="AZ837" s="3">
        <f t="shared" si="707"/>
        <v>-1.58</v>
      </c>
      <c r="BA837" s="3">
        <f t="shared" si="708"/>
        <v>10.36</v>
      </c>
      <c r="BC837" s="3" t="str">
        <f t="shared" si="709"/>
        <v>1.47</v>
      </c>
      <c r="BD837" s="3" t="str">
        <f t="shared" si="710"/>
        <v>1.48</v>
      </c>
      <c r="BE837" s="3">
        <f t="shared" si="711"/>
        <v>76.39</v>
      </c>
      <c r="BF837" s="3">
        <f t="shared" si="712"/>
        <v>-1.58</v>
      </c>
      <c r="BG837" s="3">
        <f t="shared" si="713"/>
        <v>10.36</v>
      </c>
      <c r="BI837" s="3" t="str">
        <f t="shared" si="714"/>
        <v>1.47</v>
      </c>
      <c r="BJ837" s="3" t="str">
        <f t="shared" si="715"/>
        <v>1.48</v>
      </c>
      <c r="BK837" s="3">
        <f t="shared" si="716"/>
        <v>76.39</v>
      </c>
      <c r="BL837" s="3">
        <f t="shared" si="717"/>
        <v>-1.58</v>
      </c>
      <c r="BM837" s="3">
        <f t="shared" si="718"/>
        <v>10.36</v>
      </c>
    </row>
    <row r="838" spans="1:65" x14ac:dyDescent="0.3">
      <c r="A838" s="3" t="str">
        <f>'Forward collapse simulation'!B848</f>
        <v>1.48</v>
      </c>
      <c r="B838" s="3" t="str">
        <f>IF('Forward collapse simulation'!C848="","-",'Forward collapse simulation'!C848)</f>
        <v>-</v>
      </c>
      <c r="C838" s="3">
        <f>'Forward collapse simulation'!E848</f>
        <v>23.4</v>
      </c>
      <c r="D838" s="3">
        <f>'Forward collapse simulation'!AK848</f>
        <v>-82.49</v>
      </c>
      <c r="E838" s="84">
        <f>'Forward collapse simulation'!AL848</f>
        <v>1.117</v>
      </c>
      <c r="G838" s="3" t="str">
        <f t="shared" si="669"/>
        <v>1.48</v>
      </c>
      <c r="H838" s="3" t="str">
        <f t="shared" si="670"/>
        <v>-</v>
      </c>
      <c r="I838" s="3">
        <f t="shared" si="671"/>
        <v>23.4</v>
      </c>
      <c r="J838" s="3">
        <f t="shared" si="672"/>
        <v>-82.49</v>
      </c>
      <c r="K838" s="3">
        <f t="shared" si="673"/>
        <v>1.06115</v>
      </c>
      <c r="M838" s="3" t="str">
        <f t="shared" si="674"/>
        <v>1.48</v>
      </c>
      <c r="N838" s="3" t="str">
        <f t="shared" si="675"/>
        <v>-</v>
      </c>
      <c r="O838" s="3">
        <f t="shared" si="676"/>
        <v>23.4</v>
      </c>
      <c r="P838" s="3">
        <f t="shared" si="677"/>
        <v>-82.49</v>
      </c>
      <c r="Q838" s="3">
        <f t="shared" si="678"/>
        <v>1.0053000000000001</v>
      </c>
      <c r="R838" s="85"/>
      <c r="S838" s="3" t="str">
        <f t="shared" si="679"/>
        <v>1.48</v>
      </c>
      <c r="T838" s="3" t="str">
        <f t="shared" si="680"/>
        <v>-</v>
      </c>
      <c r="U838" s="3">
        <f t="shared" si="681"/>
        <v>23.4</v>
      </c>
      <c r="V838" s="3">
        <f t="shared" si="682"/>
        <v>-82.49</v>
      </c>
      <c r="W838" s="3">
        <f t="shared" si="683"/>
        <v>0.94945000000000002</v>
      </c>
      <c r="X838" s="85"/>
      <c r="Y838" s="3" t="str">
        <f t="shared" si="684"/>
        <v>1.48</v>
      </c>
      <c r="Z838" s="3" t="str">
        <f t="shared" si="685"/>
        <v>-</v>
      </c>
      <c r="AA838" s="3">
        <f t="shared" si="686"/>
        <v>23.4</v>
      </c>
      <c r="AB838" s="3">
        <f t="shared" si="687"/>
        <v>-82.49</v>
      </c>
      <c r="AC838" s="3">
        <f t="shared" si="688"/>
        <v>0.89360000000000006</v>
      </c>
      <c r="AE838" s="3" t="str">
        <f t="shared" si="689"/>
        <v>1.48</v>
      </c>
      <c r="AF838" s="3" t="str">
        <f t="shared" si="690"/>
        <v>-</v>
      </c>
      <c r="AG838" s="3">
        <f t="shared" si="691"/>
        <v>23.4</v>
      </c>
      <c r="AH838" s="3">
        <f t="shared" si="692"/>
        <v>-82.49</v>
      </c>
      <c r="AI838" s="3">
        <f t="shared" si="693"/>
        <v>0.83774999999999999</v>
      </c>
      <c r="AK838" s="3" t="str">
        <f t="shared" si="694"/>
        <v>1.48</v>
      </c>
      <c r="AL838" s="3" t="str">
        <f t="shared" si="695"/>
        <v>-</v>
      </c>
      <c r="AM838" s="3">
        <f t="shared" si="696"/>
        <v>23.4</v>
      </c>
      <c r="AN838" s="3">
        <f t="shared" si="697"/>
        <v>-82.49</v>
      </c>
      <c r="AO838" s="3">
        <f t="shared" si="698"/>
        <v>0.78189999999999993</v>
      </c>
      <c r="AQ838" s="3" t="str">
        <f t="shared" si="699"/>
        <v>1.48</v>
      </c>
      <c r="AR838" s="3" t="str">
        <f t="shared" si="700"/>
        <v>-</v>
      </c>
      <c r="AS838" s="3">
        <f t="shared" si="701"/>
        <v>23.4</v>
      </c>
      <c r="AT838" s="3">
        <f t="shared" si="702"/>
        <v>-82.49</v>
      </c>
      <c r="AU838" s="3">
        <f t="shared" si="703"/>
        <v>0.67020000000000002</v>
      </c>
      <c r="AW838" s="3" t="str">
        <f t="shared" si="704"/>
        <v>1.48</v>
      </c>
      <c r="AX838" s="3" t="str">
        <f t="shared" si="705"/>
        <v>-</v>
      </c>
      <c r="AY838" s="3">
        <f t="shared" si="706"/>
        <v>23.4</v>
      </c>
      <c r="AZ838" s="3">
        <f t="shared" si="707"/>
        <v>-82.49</v>
      </c>
      <c r="BA838" s="3">
        <f t="shared" si="708"/>
        <v>0.5585</v>
      </c>
      <c r="BC838" s="3" t="str">
        <f t="shared" si="709"/>
        <v>1.48</v>
      </c>
      <c r="BD838" s="3" t="str">
        <f t="shared" si="710"/>
        <v>-</v>
      </c>
      <c r="BE838" s="3">
        <f t="shared" si="711"/>
        <v>23.4</v>
      </c>
      <c r="BF838" s="3">
        <f t="shared" si="712"/>
        <v>-82.49</v>
      </c>
      <c r="BG838" s="3">
        <f t="shared" si="713"/>
        <v>0.33510000000000001</v>
      </c>
      <c r="BI838" s="3" t="str">
        <f t="shared" si="714"/>
        <v>1.48</v>
      </c>
      <c r="BJ838" s="3" t="str">
        <f t="shared" si="715"/>
        <v>-</v>
      </c>
      <c r="BK838" s="3">
        <f t="shared" si="716"/>
        <v>23.4</v>
      </c>
      <c r="BL838" s="3">
        <f t="shared" si="717"/>
        <v>-82.49</v>
      </c>
      <c r="BM838" s="3">
        <f t="shared" si="718"/>
        <v>0.11170000000000001</v>
      </c>
    </row>
    <row r="839" spans="1:65" x14ac:dyDescent="0.3">
      <c r="A839" s="3" t="str">
        <f>'Forward collapse simulation'!B849</f>
        <v>1.48</v>
      </c>
      <c r="B839" s="3" t="str">
        <f>IF('Forward collapse simulation'!C849="","-",'Forward collapse simulation'!C849)</f>
        <v>-</v>
      </c>
      <c r="C839" s="3">
        <f>'Forward collapse simulation'!E849</f>
        <v>316.49</v>
      </c>
      <c r="D839" s="3">
        <f>'Forward collapse simulation'!AK849</f>
        <v>-14.56</v>
      </c>
      <c r="E839" s="84">
        <f>'Forward collapse simulation'!AL849</f>
        <v>4.0540000000000003</v>
      </c>
      <c r="G839" s="3" t="str">
        <f t="shared" si="669"/>
        <v>1.48</v>
      </c>
      <c r="H839" s="3" t="str">
        <f t="shared" si="670"/>
        <v>-</v>
      </c>
      <c r="I839" s="3">
        <f t="shared" si="671"/>
        <v>316.49</v>
      </c>
      <c r="J839" s="3">
        <f t="shared" si="672"/>
        <v>-14.56</v>
      </c>
      <c r="K839" s="3">
        <f t="shared" si="673"/>
        <v>3.8513000000000002</v>
      </c>
      <c r="M839" s="3" t="str">
        <f t="shared" si="674"/>
        <v>1.48</v>
      </c>
      <c r="N839" s="3" t="str">
        <f t="shared" si="675"/>
        <v>-</v>
      </c>
      <c r="O839" s="3">
        <f t="shared" si="676"/>
        <v>316.49</v>
      </c>
      <c r="P839" s="3">
        <f t="shared" si="677"/>
        <v>-14.56</v>
      </c>
      <c r="Q839" s="3">
        <f t="shared" si="678"/>
        <v>3.6486000000000005</v>
      </c>
      <c r="R839" s="85"/>
      <c r="S839" s="3" t="str">
        <f t="shared" si="679"/>
        <v>1.48</v>
      </c>
      <c r="T839" s="3" t="str">
        <f t="shared" si="680"/>
        <v>-</v>
      </c>
      <c r="U839" s="3">
        <f t="shared" si="681"/>
        <v>316.49</v>
      </c>
      <c r="V839" s="3">
        <f t="shared" si="682"/>
        <v>-14.56</v>
      </c>
      <c r="W839" s="3">
        <f t="shared" si="683"/>
        <v>3.4459</v>
      </c>
      <c r="X839" s="85"/>
      <c r="Y839" s="3" t="str">
        <f t="shared" si="684"/>
        <v>1.48</v>
      </c>
      <c r="Z839" s="3" t="str">
        <f t="shared" si="685"/>
        <v>-</v>
      </c>
      <c r="AA839" s="3">
        <f t="shared" si="686"/>
        <v>316.49</v>
      </c>
      <c r="AB839" s="3">
        <f t="shared" si="687"/>
        <v>-14.56</v>
      </c>
      <c r="AC839" s="3">
        <f t="shared" si="688"/>
        <v>3.2432000000000003</v>
      </c>
      <c r="AE839" s="3" t="str">
        <f t="shared" si="689"/>
        <v>1.48</v>
      </c>
      <c r="AF839" s="3" t="str">
        <f t="shared" si="690"/>
        <v>-</v>
      </c>
      <c r="AG839" s="3">
        <f t="shared" si="691"/>
        <v>316.49</v>
      </c>
      <c r="AH839" s="3">
        <f t="shared" si="692"/>
        <v>-14.56</v>
      </c>
      <c r="AI839" s="3">
        <f t="shared" si="693"/>
        <v>3.0405000000000002</v>
      </c>
      <c r="AK839" s="3" t="str">
        <f t="shared" si="694"/>
        <v>1.48</v>
      </c>
      <c r="AL839" s="3" t="str">
        <f t="shared" si="695"/>
        <v>-</v>
      </c>
      <c r="AM839" s="3">
        <f t="shared" si="696"/>
        <v>316.49</v>
      </c>
      <c r="AN839" s="3">
        <f t="shared" si="697"/>
        <v>-14.56</v>
      </c>
      <c r="AO839" s="3">
        <f t="shared" si="698"/>
        <v>2.8378000000000001</v>
      </c>
      <c r="AQ839" s="3" t="str">
        <f t="shared" si="699"/>
        <v>1.48</v>
      </c>
      <c r="AR839" s="3" t="str">
        <f t="shared" si="700"/>
        <v>-</v>
      </c>
      <c r="AS839" s="3">
        <f t="shared" si="701"/>
        <v>316.49</v>
      </c>
      <c r="AT839" s="3">
        <f t="shared" si="702"/>
        <v>-14.56</v>
      </c>
      <c r="AU839" s="3">
        <f t="shared" si="703"/>
        <v>2.4323999999999999</v>
      </c>
      <c r="AW839" s="3" t="str">
        <f t="shared" si="704"/>
        <v>1.48</v>
      </c>
      <c r="AX839" s="3" t="str">
        <f t="shared" si="705"/>
        <v>-</v>
      </c>
      <c r="AY839" s="3">
        <f t="shared" si="706"/>
        <v>316.49</v>
      </c>
      <c r="AZ839" s="3">
        <f t="shared" si="707"/>
        <v>-14.56</v>
      </c>
      <c r="BA839" s="3">
        <f t="shared" si="708"/>
        <v>2.0270000000000001</v>
      </c>
      <c r="BC839" s="3" t="str">
        <f t="shared" si="709"/>
        <v>1.48</v>
      </c>
      <c r="BD839" s="3" t="str">
        <f t="shared" si="710"/>
        <v>-</v>
      </c>
      <c r="BE839" s="3">
        <f t="shared" si="711"/>
        <v>316.49</v>
      </c>
      <c r="BF839" s="3">
        <f t="shared" si="712"/>
        <v>-14.56</v>
      </c>
      <c r="BG839" s="3">
        <f t="shared" si="713"/>
        <v>1.2161999999999999</v>
      </c>
      <c r="BI839" s="3" t="str">
        <f t="shared" si="714"/>
        <v>1.48</v>
      </c>
      <c r="BJ839" s="3" t="str">
        <f t="shared" si="715"/>
        <v>-</v>
      </c>
      <c r="BK839" s="3">
        <f t="shared" si="716"/>
        <v>316.49</v>
      </c>
      <c r="BL839" s="3">
        <f t="shared" si="717"/>
        <v>-14.56</v>
      </c>
      <c r="BM839" s="3">
        <f t="shared" si="718"/>
        <v>0.40540000000000004</v>
      </c>
    </row>
    <row r="840" spans="1:65" x14ac:dyDescent="0.3">
      <c r="A840" s="3" t="str">
        <f>'Forward collapse simulation'!B850</f>
        <v>1.48</v>
      </c>
      <c r="B840" s="3" t="str">
        <f>IF('Forward collapse simulation'!C850="","-",'Forward collapse simulation'!C850)</f>
        <v>-</v>
      </c>
      <c r="C840" s="3">
        <f>'Forward collapse simulation'!E850</f>
        <v>316.99</v>
      </c>
      <c r="D840" s="3">
        <f>'Forward collapse simulation'!AK850</f>
        <v>-5.08</v>
      </c>
      <c r="E840" s="84">
        <f>'Forward collapse simulation'!AL850</f>
        <v>3.8959999999999999</v>
      </c>
      <c r="G840" s="3" t="str">
        <f t="shared" si="669"/>
        <v>1.48</v>
      </c>
      <c r="H840" s="3" t="str">
        <f t="shared" si="670"/>
        <v>-</v>
      </c>
      <c r="I840" s="3">
        <f t="shared" si="671"/>
        <v>316.99</v>
      </c>
      <c r="J840" s="3">
        <f t="shared" si="672"/>
        <v>-5.08</v>
      </c>
      <c r="K840" s="3">
        <f t="shared" si="673"/>
        <v>3.7011999999999996</v>
      </c>
      <c r="M840" s="3" t="str">
        <f t="shared" si="674"/>
        <v>1.48</v>
      </c>
      <c r="N840" s="3" t="str">
        <f t="shared" si="675"/>
        <v>-</v>
      </c>
      <c r="O840" s="3">
        <f t="shared" si="676"/>
        <v>316.99</v>
      </c>
      <c r="P840" s="3">
        <f t="shared" si="677"/>
        <v>-5.08</v>
      </c>
      <c r="Q840" s="3">
        <f t="shared" si="678"/>
        <v>3.5064000000000002</v>
      </c>
      <c r="R840" s="85"/>
      <c r="S840" s="3" t="str">
        <f t="shared" si="679"/>
        <v>1.48</v>
      </c>
      <c r="T840" s="3" t="str">
        <f t="shared" si="680"/>
        <v>-</v>
      </c>
      <c r="U840" s="3">
        <f t="shared" si="681"/>
        <v>316.99</v>
      </c>
      <c r="V840" s="3">
        <f t="shared" si="682"/>
        <v>-5.08</v>
      </c>
      <c r="W840" s="3">
        <f t="shared" si="683"/>
        <v>3.3115999999999999</v>
      </c>
      <c r="X840" s="85"/>
      <c r="Y840" s="3" t="str">
        <f t="shared" si="684"/>
        <v>1.48</v>
      </c>
      <c r="Z840" s="3" t="str">
        <f t="shared" si="685"/>
        <v>-</v>
      </c>
      <c r="AA840" s="3">
        <f t="shared" si="686"/>
        <v>316.99</v>
      </c>
      <c r="AB840" s="3">
        <f t="shared" si="687"/>
        <v>-5.08</v>
      </c>
      <c r="AC840" s="3">
        <f t="shared" si="688"/>
        <v>3.1168</v>
      </c>
      <c r="AE840" s="3" t="str">
        <f t="shared" si="689"/>
        <v>1.48</v>
      </c>
      <c r="AF840" s="3" t="str">
        <f t="shared" si="690"/>
        <v>-</v>
      </c>
      <c r="AG840" s="3">
        <f t="shared" si="691"/>
        <v>316.99</v>
      </c>
      <c r="AH840" s="3">
        <f t="shared" si="692"/>
        <v>-5.08</v>
      </c>
      <c r="AI840" s="3">
        <f t="shared" si="693"/>
        <v>2.9219999999999997</v>
      </c>
      <c r="AK840" s="3" t="str">
        <f t="shared" si="694"/>
        <v>1.48</v>
      </c>
      <c r="AL840" s="3" t="str">
        <f t="shared" si="695"/>
        <v>-</v>
      </c>
      <c r="AM840" s="3">
        <f t="shared" si="696"/>
        <v>316.99</v>
      </c>
      <c r="AN840" s="3">
        <f t="shared" si="697"/>
        <v>-5.08</v>
      </c>
      <c r="AO840" s="3">
        <f t="shared" si="698"/>
        <v>2.7271999999999998</v>
      </c>
      <c r="AQ840" s="3" t="str">
        <f t="shared" si="699"/>
        <v>1.48</v>
      </c>
      <c r="AR840" s="3" t="str">
        <f t="shared" si="700"/>
        <v>-</v>
      </c>
      <c r="AS840" s="3">
        <f t="shared" si="701"/>
        <v>316.99</v>
      </c>
      <c r="AT840" s="3">
        <f t="shared" si="702"/>
        <v>-5.08</v>
      </c>
      <c r="AU840" s="3">
        <f t="shared" si="703"/>
        <v>2.3375999999999997</v>
      </c>
      <c r="AW840" s="3" t="str">
        <f t="shared" si="704"/>
        <v>1.48</v>
      </c>
      <c r="AX840" s="3" t="str">
        <f t="shared" si="705"/>
        <v>-</v>
      </c>
      <c r="AY840" s="3">
        <f t="shared" si="706"/>
        <v>316.99</v>
      </c>
      <c r="AZ840" s="3">
        <f t="shared" si="707"/>
        <v>-5.08</v>
      </c>
      <c r="BA840" s="3">
        <f t="shared" si="708"/>
        <v>1.948</v>
      </c>
      <c r="BC840" s="3" t="str">
        <f t="shared" si="709"/>
        <v>1.48</v>
      </c>
      <c r="BD840" s="3" t="str">
        <f t="shared" si="710"/>
        <v>-</v>
      </c>
      <c r="BE840" s="3">
        <f t="shared" si="711"/>
        <v>316.99</v>
      </c>
      <c r="BF840" s="3">
        <f t="shared" si="712"/>
        <v>-5.08</v>
      </c>
      <c r="BG840" s="3">
        <f t="shared" si="713"/>
        <v>1.1687999999999998</v>
      </c>
      <c r="BI840" s="3" t="str">
        <f t="shared" si="714"/>
        <v>1.48</v>
      </c>
      <c r="BJ840" s="3" t="str">
        <f t="shared" si="715"/>
        <v>-</v>
      </c>
      <c r="BK840" s="3">
        <f t="shared" si="716"/>
        <v>316.99</v>
      </c>
      <c r="BL840" s="3">
        <f t="shared" si="717"/>
        <v>-5.08</v>
      </c>
      <c r="BM840" s="3">
        <f t="shared" si="718"/>
        <v>0.3896</v>
      </c>
    </row>
    <row r="841" spans="1:65" x14ac:dyDescent="0.3">
      <c r="A841" s="3" t="str">
        <f>'Forward collapse simulation'!B851</f>
        <v>1.48</v>
      </c>
      <c r="B841" s="3" t="str">
        <f>IF('Forward collapse simulation'!C851="","-",'Forward collapse simulation'!C851)</f>
        <v>-</v>
      </c>
      <c r="C841" s="3">
        <f>'Forward collapse simulation'!E851</f>
        <v>318.23</v>
      </c>
      <c r="D841" s="3">
        <f ca="1">'Forward collapse simulation'!AK851</f>
        <v>50.841382274306909</v>
      </c>
      <c r="E841" s="84">
        <f ca="1">'Forward collapse simulation'!AL851</f>
        <v>5.44421535155114</v>
      </c>
      <c r="G841" s="3" t="str">
        <f t="shared" si="669"/>
        <v>1.48</v>
      </c>
      <c r="H841" s="3" t="str">
        <f t="shared" si="670"/>
        <v>-</v>
      </c>
      <c r="I841" s="3">
        <f t="shared" si="671"/>
        <v>318.23</v>
      </c>
      <c r="J841" s="3">
        <f t="shared" ca="1" si="672"/>
        <v>50.841382274306909</v>
      </c>
      <c r="K841" s="3">
        <f t="shared" ca="1" si="673"/>
        <v>5.1720045839735826</v>
      </c>
      <c r="M841" s="3" t="str">
        <f t="shared" si="674"/>
        <v>1.48</v>
      </c>
      <c r="N841" s="3" t="str">
        <f t="shared" si="675"/>
        <v>-</v>
      </c>
      <c r="O841" s="3">
        <f t="shared" si="676"/>
        <v>318.23</v>
      </c>
      <c r="P841" s="3">
        <f t="shared" ca="1" si="677"/>
        <v>50.841382274306909</v>
      </c>
      <c r="Q841" s="3">
        <f t="shared" ca="1" si="678"/>
        <v>4.8997938163960262</v>
      </c>
      <c r="R841" s="85"/>
      <c r="S841" s="3" t="str">
        <f t="shared" si="679"/>
        <v>1.48</v>
      </c>
      <c r="T841" s="3" t="str">
        <f t="shared" si="680"/>
        <v>-</v>
      </c>
      <c r="U841" s="3">
        <f t="shared" si="681"/>
        <v>318.23</v>
      </c>
      <c r="V841" s="3">
        <f t="shared" ca="1" si="682"/>
        <v>50.841382274306909</v>
      </c>
      <c r="W841" s="3">
        <f t="shared" ca="1" si="683"/>
        <v>4.6275830488184688</v>
      </c>
      <c r="X841" s="85"/>
      <c r="Y841" s="3" t="str">
        <f t="shared" si="684"/>
        <v>1.48</v>
      </c>
      <c r="Z841" s="3" t="str">
        <f t="shared" si="685"/>
        <v>-</v>
      </c>
      <c r="AA841" s="3">
        <f t="shared" si="686"/>
        <v>318.23</v>
      </c>
      <c r="AB841" s="3">
        <f t="shared" ca="1" si="687"/>
        <v>50.841382274306909</v>
      </c>
      <c r="AC841" s="3">
        <f t="shared" ca="1" si="688"/>
        <v>4.3553722812409124</v>
      </c>
      <c r="AE841" s="3" t="str">
        <f t="shared" si="689"/>
        <v>1.48</v>
      </c>
      <c r="AF841" s="3" t="str">
        <f t="shared" si="690"/>
        <v>-</v>
      </c>
      <c r="AG841" s="3">
        <f t="shared" si="691"/>
        <v>318.23</v>
      </c>
      <c r="AH841" s="3">
        <f t="shared" ca="1" si="692"/>
        <v>50.841382274306909</v>
      </c>
      <c r="AI841" s="3">
        <f t="shared" ca="1" si="693"/>
        <v>4.083161513663355</v>
      </c>
      <c r="AK841" s="3" t="str">
        <f t="shared" si="694"/>
        <v>1.48</v>
      </c>
      <c r="AL841" s="3" t="str">
        <f t="shared" si="695"/>
        <v>-</v>
      </c>
      <c r="AM841" s="3">
        <f t="shared" si="696"/>
        <v>318.23</v>
      </c>
      <c r="AN841" s="3">
        <f t="shared" ca="1" si="697"/>
        <v>50.841382274306909</v>
      </c>
      <c r="AO841" s="3">
        <f t="shared" ca="1" si="698"/>
        <v>3.8109507460857976</v>
      </c>
      <c r="AQ841" s="3" t="str">
        <f t="shared" si="699"/>
        <v>1.48</v>
      </c>
      <c r="AR841" s="3" t="str">
        <f t="shared" si="700"/>
        <v>-</v>
      </c>
      <c r="AS841" s="3">
        <f t="shared" si="701"/>
        <v>318.23</v>
      </c>
      <c r="AT841" s="3">
        <f t="shared" ca="1" si="702"/>
        <v>50.841382274306909</v>
      </c>
      <c r="AU841" s="3">
        <f t="shared" ca="1" si="703"/>
        <v>3.2665292109306838</v>
      </c>
      <c r="AW841" s="3" t="str">
        <f t="shared" si="704"/>
        <v>1.48</v>
      </c>
      <c r="AX841" s="3" t="str">
        <f t="shared" si="705"/>
        <v>-</v>
      </c>
      <c r="AY841" s="3">
        <f t="shared" si="706"/>
        <v>318.23</v>
      </c>
      <c r="AZ841" s="3">
        <f t="shared" ca="1" si="707"/>
        <v>50.841382274306909</v>
      </c>
      <c r="BA841" s="3">
        <f t="shared" ca="1" si="708"/>
        <v>2.72210767577557</v>
      </c>
      <c r="BC841" s="3" t="str">
        <f t="shared" si="709"/>
        <v>1.48</v>
      </c>
      <c r="BD841" s="3" t="str">
        <f t="shared" si="710"/>
        <v>-</v>
      </c>
      <c r="BE841" s="3">
        <f t="shared" si="711"/>
        <v>318.23</v>
      </c>
      <c r="BF841" s="3">
        <f t="shared" ca="1" si="712"/>
        <v>50.841382274306909</v>
      </c>
      <c r="BG841" s="3">
        <f t="shared" ca="1" si="713"/>
        <v>1.6332646054653419</v>
      </c>
      <c r="BI841" s="3" t="str">
        <f t="shared" si="714"/>
        <v>1.48</v>
      </c>
      <c r="BJ841" s="3" t="str">
        <f t="shared" si="715"/>
        <v>-</v>
      </c>
      <c r="BK841" s="3">
        <f t="shared" si="716"/>
        <v>318.23</v>
      </c>
      <c r="BL841" s="3">
        <f t="shared" ca="1" si="717"/>
        <v>50.841382274306909</v>
      </c>
      <c r="BM841" s="3">
        <f t="shared" ca="1" si="718"/>
        <v>0.54442153515511404</v>
      </c>
    </row>
    <row r="842" spans="1:65" x14ac:dyDescent="0.3">
      <c r="A842" s="3" t="str">
        <f>'Forward collapse simulation'!B852</f>
        <v>1.48</v>
      </c>
      <c r="B842" s="3" t="str">
        <f>IF('Forward collapse simulation'!C852="","-",'Forward collapse simulation'!C852)</f>
        <v>-</v>
      </c>
      <c r="C842" s="3">
        <f>'Forward collapse simulation'!E852</f>
        <v>318.93</v>
      </c>
      <c r="D842" s="3">
        <f ca="1">'Forward collapse simulation'!AK852</f>
        <v>62.192362093681417</v>
      </c>
      <c r="E842" s="84">
        <f ca="1">'Forward collapse simulation'!AL852</f>
        <v>7.2009141238042709</v>
      </c>
      <c r="G842" s="3" t="str">
        <f t="shared" si="669"/>
        <v>1.48</v>
      </c>
      <c r="H842" s="3" t="str">
        <f t="shared" si="670"/>
        <v>-</v>
      </c>
      <c r="I842" s="3">
        <f t="shared" si="671"/>
        <v>318.93</v>
      </c>
      <c r="J842" s="3">
        <f t="shared" ca="1" si="672"/>
        <v>62.192362093681417</v>
      </c>
      <c r="K842" s="3">
        <f t="shared" ca="1" si="673"/>
        <v>6.8408684176140566</v>
      </c>
      <c r="M842" s="3" t="str">
        <f t="shared" si="674"/>
        <v>1.48</v>
      </c>
      <c r="N842" s="3" t="str">
        <f t="shared" si="675"/>
        <v>-</v>
      </c>
      <c r="O842" s="3">
        <f t="shared" si="676"/>
        <v>318.93</v>
      </c>
      <c r="P842" s="3">
        <f t="shared" ca="1" si="677"/>
        <v>62.192362093681417</v>
      </c>
      <c r="Q842" s="3">
        <f t="shared" ca="1" si="678"/>
        <v>6.4808227114238441</v>
      </c>
      <c r="R842" s="85"/>
      <c r="S842" s="3" t="str">
        <f t="shared" si="679"/>
        <v>1.48</v>
      </c>
      <c r="T842" s="3" t="str">
        <f t="shared" si="680"/>
        <v>-</v>
      </c>
      <c r="U842" s="3">
        <f t="shared" si="681"/>
        <v>318.93</v>
      </c>
      <c r="V842" s="3">
        <f t="shared" ca="1" si="682"/>
        <v>62.192362093681417</v>
      </c>
      <c r="W842" s="3">
        <f t="shared" ca="1" si="683"/>
        <v>6.1207770052336299</v>
      </c>
      <c r="X842" s="85"/>
      <c r="Y842" s="3" t="str">
        <f t="shared" si="684"/>
        <v>1.48</v>
      </c>
      <c r="Z842" s="3" t="str">
        <f t="shared" si="685"/>
        <v>-</v>
      </c>
      <c r="AA842" s="3">
        <f t="shared" si="686"/>
        <v>318.93</v>
      </c>
      <c r="AB842" s="3">
        <f t="shared" ca="1" si="687"/>
        <v>62.192362093681417</v>
      </c>
      <c r="AC842" s="3">
        <f t="shared" ca="1" si="688"/>
        <v>5.7607312990434174</v>
      </c>
      <c r="AE842" s="3" t="str">
        <f t="shared" si="689"/>
        <v>1.48</v>
      </c>
      <c r="AF842" s="3" t="str">
        <f t="shared" si="690"/>
        <v>-</v>
      </c>
      <c r="AG842" s="3">
        <f t="shared" si="691"/>
        <v>318.93</v>
      </c>
      <c r="AH842" s="3">
        <f t="shared" ca="1" si="692"/>
        <v>62.192362093681417</v>
      </c>
      <c r="AI842" s="3">
        <f t="shared" ca="1" si="693"/>
        <v>5.4006855928532032</v>
      </c>
      <c r="AK842" s="3" t="str">
        <f t="shared" si="694"/>
        <v>1.48</v>
      </c>
      <c r="AL842" s="3" t="str">
        <f t="shared" si="695"/>
        <v>-</v>
      </c>
      <c r="AM842" s="3">
        <f t="shared" si="696"/>
        <v>318.93</v>
      </c>
      <c r="AN842" s="3">
        <f t="shared" ca="1" si="697"/>
        <v>62.192362093681417</v>
      </c>
      <c r="AO842" s="3">
        <f t="shared" ca="1" si="698"/>
        <v>5.0406398866629889</v>
      </c>
      <c r="AQ842" s="3" t="str">
        <f t="shared" si="699"/>
        <v>1.48</v>
      </c>
      <c r="AR842" s="3" t="str">
        <f t="shared" si="700"/>
        <v>-</v>
      </c>
      <c r="AS842" s="3">
        <f t="shared" si="701"/>
        <v>318.93</v>
      </c>
      <c r="AT842" s="3">
        <f t="shared" ca="1" si="702"/>
        <v>62.192362093681417</v>
      </c>
      <c r="AU842" s="3">
        <f t="shared" ca="1" si="703"/>
        <v>4.3205484742825622</v>
      </c>
      <c r="AW842" s="3" t="str">
        <f t="shared" si="704"/>
        <v>1.48</v>
      </c>
      <c r="AX842" s="3" t="str">
        <f t="shared" si="705"/>
        <v>-</v>
      </c>
      <c r="AY842" s="3">
        <f t="shared" si="706"/>
        <v>318.93</v>
      </c>
      <c r="AZ842" s="3">
        <f t="shared" ca="1" si="707"/>
        <v>62.192362093681417</v>
      </c>
      <c r="BA842" s="3">
        <f t="shared" ca="1" si="708"/>
        <v>3.6004570619021354</v>
      </c>
      <c r="BC842" s="3" t="str">
        <f t="shared" si="709"/>
        <v>1.48</v>
      </c>
      <c r="BD842" s="3" t="str">
        <f t="shared" si="710"/>
        <v>-</v>
      </c>
      <c r="BE842" s="3">
        <f t="shared" si="711"/>
        <v>318.93</v>
      </c>
      <c r="BF842" s="3">
        <f t="shared" ca="1" si="712"/>
        <v>62.192362093681417</v>
      </c>
      <c r="BG842" s="3">
        <f t="shared" ca="1" si="713"/>
        <v>2.1602742371412811</v>
      </c>
      <c r="BI842" s="3" t="str">
        <f t="shared" si="714"/>
        <v>1.48</v>
      </c>
      <c r="BJ842" s="3" t="str">
        <f t="shared" si="715"/>
        <v>-</v>
      </c>
      <c r="BK842" s="3">
        <f t="shared" si="716"/>
        <v>318.93</v>
      </c>
      <c r="BL842" s="3">
        <f t="shared" ca="1" si="717"/>
        <v>62.192362093681417</v>
      </c>
      <c r="BM842" s="3">
        <f t="shared" ca="1" si="718"/>
        <v>0.72009141238042718</v>
      </c>
    </row>
    <row r="843" spans="1:65" x14ac:dyDescent="0.3">
      <c r="A843" s="3" t="str">
        <f>'Forward collapse simulation'!B853</f>
        <v>1.48</v>
      </c>
      <c r="B843" s="3" t="str">
        <f>IF('Forward collapse simulation'!C853="","-",'Forward collapse simulation'!C853)</f>
        <v>-</v>
      </c>
      <c r="C843" s="3">
        <f>'Forward collapse simulation'!E853</f>
        <v>319.04000000000002</v>
      </c>
      <c r="D843" s="3">
        <f ca="1">'Forward collapse simulation'!AK853</f>
        <v>66.829211700799846</v>
      </c>
      <c r="E843" s="84">
        <f ca="1">'Forward collapse simulation'!AL853</f>
        <v>8.4341730081621975</v>
      </c>
      <c r="G843" s="3" t="str">
        <f t="shared" si="669"/>
        <v>1.48</v>
      </c>
      <c r="H843" s="3" t="str">
        <f t="shared" si="670"/>
        <v>-</v>
      </c>
      <c r="I843" s="3">
        <f t="shared" si="671"/>
        <v>319.04000000000002</v>
      </c>
      <c r="J843" s="3">
        <f t="shared" ca="1" si="672"/>
        <v>66.829211700799846</v>
      </c>
      <c r="K843" s="3">
        <f t="shared" ca="1" si="673"/>
        <v>8.0124643577540873</v>
      </c>
      <c r="M843" s="3" t="str">
        <f t="shared" si="674"/>
        <v>1.48</v>
      </c>
      <c r="N843" s="3" t="str">
        <f t="shared" si="675"/>
        <v>-</v>
      </c>
      <c r="O843" s="3">
        <f t="shared" si="676"/>
        <v>319.04000000000002</v>
      </c>
      <c r="P843" s="3">
        <f t="shared" ca="1" si="677"/>
        <v>66.829211700799846</v>
      </c>
      <c r="Q843" s="3">
        <f t="shared" ca="1" si="678"/>
        <v>7.5907557073459779</v>
      </c>
      <c r="R843" s="85"/>
      <c r="S843" s="3" t="str">
        <f t="shared" si="679"/>
        <v>1.48</v>
      </c>
      <c r="T843" s="3" t="str">
        <f t="shared" si="680"/>
        <v>-</v>
      </c>
      <c r="U843" s="3">
        <f t="shared" si="681"/>
        <v>319.04000000000002</v>
      </c>
      <c r="V843" s="3">
        <f t="shared" ca="1" si="682"/>
        <v>66.829211700799846</v>
      </c>
      <c r="W843" s="3">
        <f t="shared" ca="1" si="683"/>
        <v>7.1690470569378677</v>
      </c>
      <c r="X843" s="85"/>
      <c r="Y843" s="3" t="str">
        <f t="shared" si="684"/>
        <v>1.48</v>
      </c>
      <c r="Z843" s="3" t="str">
        <f t="shared" si="685"/>
        <v>-</v>
      </c>
      <c r="AA843" s="3">
        <f t="shared" si="686"/>
        <v>319.04000000000002</v>
      </c>
      <c r="AB843" s="3">
        <f t="shared" ca="1" si="687"/>
        <v>66.829211700799846</v>
      </c>
      <c r="AC843" s="3">
        <f t="shared" ca="1" si="688"/>
        <v>6.7473384065297584</v>
      </c>
      <c r="AE843" s="3" t="str">
        <f t="shared" si="689"/>
        <v>1.48</v>
      </c>
      <c r="AF843" s="3" t="str">
        <f t="shared" si="690"/>
        <v>-</v>
      </c>
      <c r="AG843" s="3">
        <f t="shared" si="691"/>
        <v>319.04000000000002</v>
      </c>
      <c r="AH843" s="3">
        <f t="shared" ca="1" si="692"/>
        <v>66.829211700799846</v>
      </c>
      <c r="AI843" s="3">
        <f t="shared" ca="1" si="693"/>
        <v>6.3256297561216481</v>
      </c>
      <c r="AK843" s="3" t="str">
        <f t="shared" si="694"/>
        <v>1.48</v>
      </c>
      <c r="AL843" s="3" t="str">
        <f t="shared" si="695"/>
        <v>-</v>
      </c>
      <c r="AM843" s="3">
        <f t="shared" si="696"/>
        <v>319.04000000000002</v>
      </c>
      <c r="AN843" s="3">
        <f t="shared" ca="1" si="697"/>
        <v>66.829211700799846</v>
      </c>
      <c r="AO843" s="3">
        <f t="shared" ca="1" si="698"/>
        <v>5.9039211057135379</v>
      </c>
      <c r="AQ843" s="3" t="str">
        <f t="shared" si="699"/>
        <v>1.48</v>
      </c>
      <c r="AR843" s="3" t="str">
        <f t="shared" si="700"/>
        <v>-</v>
      </c>
      <c r="AS843" s="3">
        <f t="shared" si="701"/>
        <v>319.04000000000002</v>
      </c>
      <c r="AT843" s="3">
        <f t="shared" ca="1" si="702"/>
        <v>66.829211700799846</v>
      </c>
      <c r="AU843" s="3">
        <f t="shared" ca="1" si="703"/>
        <v>5.0605038048973183</v>
      </c>
      <c r="AW843" s="3" t="str">
        <f t="shared" si="704"/>
        <v>1.48</v>
      </c>
      <c r="AX843" s="3" t="str">
        <f t="shared" si="705"/>
        <v>-</v>
      </c>
      <c r="AY843" s="3">
        <f t="shared" si="706"/>
        <v>319.04000000000002</v>
      </c>
      <c r="AZ843" s="3">
        <f t="shared" ca="1" si="707"/>
        <v>66.829211700799846</v>
      </c>
      <c r="BA843" s="3">
        <f t="shared" ca="1" si="708"/>
        <v>4.2170865040810988</v>
      </c>
      <c r="BC843" s="3" t="str">
        <f t="shared" si="709"/>
        <v>1.48</v>
      </c>
      <c r="BD843" s="3" t="str">
        <f t="shared" si="710"/>
        <v>-</v>
      </c>
      <c r="BE843" s="3">
        <f t="shared" si="711"/>
        <v>319.04000000000002</v>
      </c>
      <c r="BF843" s="3">
        <f t="shared" ca="1" si="712"/>
        <v>66.829211700799846</v>
      </c>
      <c r="BG843" s="3">
        <f t="shared" ca="1" si="713"/>
        <v>2.5302519024486592</v>
      </c>
      <c r="BI843" s="3" t="str">
        <f t="shared" si="714"/>
        <v>1.48</v>
      </c>
      <c r="BJ843" s="3" t="str">
        <f t="shared" si="715"/>
        <v>-</v>
      </c>
      <c r="BK843" s="3">
        <f t="shared" si="716"/>
        <v>319.04000000000002</v>
      </c>
      <c r="BL843" s="3">
        <f t="shared" ca="1" si="717"/>
        <v>66.829211700799846</v>
      </c>
      <c r="BM843" s="3">
        <f t="shared" ca="1" si="718"/>
        <v>0.84341730081621979</v>
      </c>
    </row>
    <row r="844" spans="1:65" x14ac:dyDescent="0.3">
      <c r="A844" s="3" t="str">
        <f>'Forward collapse simulation'!B854</f>
        <v>1.48</v>
      </c>
      <c r="B844" s="3" t="str">
        <f>IF('Forward collapse simulation'!C854="","-",'Forward collapse simulation'!C854)</f>
        <v>-</v>
      </c>
      <c r="C844" s="3">
        <f>'Forward collapse simulation'!E854</f>
        <v>320.39</v>
      </c>
      <c r="D844" s="3">
        <f ca="1">'Forward collapse simulation'!AK854</f>
        <v>71.792740849753599</v>
      </c>
      <c r="E844" s="84">
        <f ca="1">'Forward collapse simulation'!AL854</f>
        <v>9.4505599451631319</v>
      </c>
      <c r="G844" s="3" t="str">
        <f t="shared" si="669"/>
        <v>1.48</v>
      </c>
      <c r="H844" s="3" t="str">
        <f t="shared" si="670"/>
        <v>-</v>
      </c>
      <c r="I844" s="3">
        <f t="shared" si="671"/>
        <v>320.39</v>
      </c>
      <c r="J844" s="3">
        <f t="shared" ca="1" si="672"/>
        <v>71.792740849753599</v>
      </c>
      <c r="K844" s="3">
        <f t="shared" ca="1" si="673"/>
        <v>8.9780319479049755</v>
      </c>
      <c r="M844" s="3" t="str">
        <f t="shared" si="674"/>
        <v>1.48</v>
      </c>
      <c r="N844" s="3" t="str">
        <f t="shared" si="675"/>
        <v>-</v>
      </c>
      <c r="O844" s="3">
        <f t="shared" si="676"/>
        <v>320.39</v>
      </c>
      <c r="P844" s="3">
        <f t="shared" ca="1" si="677"/>
        <v>71.792740849753599</v>
      </c>
      <c r="Q844" s="3">
        <f t="shared" ca="1" si="678"/>
        <v>8.5055039506468191</v>
      </c>
      <c r="R844" s="85"/>
      <c r="S844" s="3" t="str">
        <f t="shared" si="679"/>
        <v>1.48</v>
      </c>
      <c r="T844" s="3" t="str">
        <f t="shared" si="680"/>
        <v>-</v>
      </c>
      <c r="U844" s="3">
        <f t="shared" si="681"/>
        <v>320.39</v>
      </c>
      <c r="V844" s="3">
        <f t="shared" ca="1" si="682"/>
        <v>71.792740849753599</v>
      </c>
      <c r="W844" s="3">
        <f t="shared" ca="1" si="683"/>
        <v>8.0329759533886627</v>
      </c>
      <c r="X844" s="85"/>
      <c r="Y844" s="3" t="str">
        <f t="shared" si="684"/>
        <v>1.48</v>
      </c>
      <c r="Z844" s="3" t="str">
        <f t="shared" si="685"/>
        <v>-</v>
      </c>
      <c r="AA844" s="3">
        <f t="shared" si="686"/>
        <v>320.39</v>
      </c>
      <c r="AB844" s="3">
        <f t="shared" ca="1" si="687"/>
        <v>71.792740849753599</v>
      </c>
      <c r="AC844" s="3">
        <f t="shared" ca="1" si="688"/>
        <v>7.5604479561305062</v>
      </c>
      <c r="AE844" s="3" t="str">
        <f t="shared" si="689"/>
        <v>1.48</v>
      </c>
      <c r="AF844" s="3" t="str">
        <f t="shared" si="690"/>
        <v>-</v>
      </c>
      <c r="AG844" s="3">
        <f t="shared" si="691"/>
        <v>320.39</v>
      </c>
      <c r="AH844" s="3">
        <f t="shared" ca="1" si="692"/>
        <v>71.792740849753599</v>
      </c>
      <c r="AI844" s="3">
        <f t="shared" ca="1" si="693"/>
        <v>7.0879199588723489</v>
      </c>
      <c r="AK844" s="3" t="str">
        <f t="shared" si="694"/>
        <v>1.48</v>
      </c>
      <c r="AL844" s="3" t="str">
        <f t="shared" si="695"/>
        <v>-</v>
      </c>
      <c r="AM844" s="3">
        <f t="shared" si="696"/>
        <v>320.39</v>
      </c>
      <c r="AN844" s="3">
        <f t="shared" ca="1" si="697"/>
        <v>71.792740849753599</v>
      </c>
      <c r="AO844" s="3">
        <f t="shared" ca="1" si="698"/>
        <v>6.6153919616141916</v>
      </c>
      <c r="AQ844" s="3" t="str">
        <f t="shared" si="699"/>
        <v>1.48</v>
      </c>
      <c r="AR844" s="3" t="str">
        <f t="shared" si="700"/>
        <v>-</v>
      </c>
      <c r="AS844" s="3">
        <f t="shared" si="701"/>
        <v>320.39</v>
      </c>
      <c r="AT844" s="3">
        <f t="shared" ca="1" si="702"/>
        <v>71.792740849753599</v>
      </c>
      <c r="AU844" s="3">
        <f t="shared" ca="1" si="703"/>
        <v>5.6703359670978788</v>
      </c>
      <c r="AW844" s="3" t="str">
        <f t="shared" si="704"/>
        <v>1.48</v>
      </c>
      <c r="AX844" s="3" t="str">
        <f t="shared" si="705"/>
        <v>-</v>
      </c>
      <c r="AY844" s="3">
        <f t="shared" si="706"/>
        <v>320.39</v>
      </c>
      <c r="AZ844" s="3">
        <f t="shared" ca="1" si="707"/>
        <v>71.792740849753599</v>
      </c>
      <c r="BA844" s="3">
        <f t="shared" ca="1" si="708"/>
        <v>4.725279972581566</v>
      </c>
      <c r="BC844" s="3" t="str">
        <f t="shared" si="709"/>
        <v>1.48</v>
      </c>
      <c r="BD844" s="3" t="str">
        <f t="shared" si="710"/>
        <v>-</v>
      </c>
      <c r="BE844" s="3">
        <f t="shared" si="711"/>
        <v>320.39</v>
      </c>
      <c r="BF844" s="3">
        <f t="shared" ca="1" si="712"/>
        <v>71.792740849753599</v>
      </c>
      <c r="BG844" s="3">
        <f t="shared" ca="1" si="713"/>
        <v>2.8351679835489394</v>
      </c>
      <c r="BI844" s="3" t="str">
        <f t="shared" si="714"/>
        <v>1.48</v>
      </c>
      <c r="BJ844" s="3" t="str">
        <f t="shared" si="715"/>
        <v>-</v>
      </c>
      <c r="BK844" s="3">
        <f t="shared" si="716"/>
        <v>320.39</v>
      </c>
      <c r="BL844" s="3">
        <f t="shared" ca="1" si="717"/>
        <v>71.792740849753599</v>
      </c>
      <c r="BM844" s="3">
        <f t="shared" ca="1" si="718"/>
        <v>0.94505599451631328</v>
      </c>
    </row>
    <row r="845" spans="1:65" x14ac:dyDescent="0.3">
      <c r="A845" s="3" t="str">
        <f>'Forward collapse simulation'!B855</f>
        <v>1.48</v>
      </c>
      <c r="B845" s="3" t="str">
        <f>IF('Forward collapse simulation'!C855="","-",'Forward collapse simulation'!C855)</f>
        <v>-</v>
      </c>
      <c r="C845" s="3">
        <f>'Forward collapse simulation'!E855</f>
        <v>320.56</v>
      </c>
      <c r="D845" s="3">
        <f ca="1">'Forward collapse simulation'!AK855</f>
        <v>74.929522008223358</v>
      </c>
      <c r="E845" s="84">
        <f ca="1">'Forward collapse simulation'!AL855</f>
        <v>11.164183764713433</v>
      </c>
      <c r="G845" s="3" t="str">
        <f t="shared" si="669"/>
        <v>1.48</v>
      </c>
      <c r="H845" s="3" t="str">
        <f t="shared" si="670"/>
        <v>-</v>
      </c>
      <c r="I845" s="3">
        <f t="shared" si="671"/>
        <v>320.56</v>
      </c>
      <c r="J845" s="3">
        <f t="shared" ca="1" si="672"/>
        <v>74.929522008223358</v>
      </c>
      <c r="K845" s="3">
        <f t="shared" ca="1" si="673"/>
        <v>10.605974576477761</v>
      </c>
      <c r="M845" s="3" t="str">
        <f t="shared" si="674"/>
        <v>1.48</v>
      </c>
      <c r="N845" s="3" t="str">
        <f t="shared" si="675"/>
        <v>-</v>
      </c>
      <c r="O845" s="3">
        <f t="shared" si="676"/>
        <v>320.56</v>
      </c>
      <c r="P845" s="3">
        <f t="shared" ca="1" si="677"/>
        <v>74.929522008223358</v>
      </c>
      <c r="Q845" s="3">
        <f t="shared" ca="1" si="678"/>
        <v>10.047765388242091</v>
      </c>
      <c r="R845" s="85"/>
      <c r="S845" s="3" t="str">
        <f t="shared" si="679"/>
        <v>1.48</v>
      </c>
      <c r="T845" s="3" t="str">
        <f t="shared" si="680"/>
        <v>-</v>
      </c>
      <c r="U845" s="3">
        <f t="shared" si="681"/>
        <v>320.56</v>
      </c>
      <c r="V845" s="3">
        <f t="shared" ca="1" si="682"/>
        <v>74.929522008223358</v>
      </c>
      <c r="W845" s="3">
        <f t="shared" ca="1" si="683"/>
        <v>9.4895562000064189</v>
      </c>
      <c r="X845" s="85"/>
      <c r="Y845" s="3" t="str">
        <f t="shared" si="684"/>
        <v>1.48</v>
      </c>
      <c r="Z845" s="3" t="str">
        <f t="shared" si="685"/>
        <v>-</v>
      </c>
      <c r="AA845" s="3">
        <f t="shared" si="686"/>
        <v>320.56</v>
      </c>
      <c r="AB845" s="3">
        <f t="shared" ca="1" si="687"/>
        <v>74.929522008223358</v>
      </c>
      <c r="AC845" s="3">
        <f t="shared" ca="1" si="688"/>
        <v>8.9313470117707467</v>
      </c>
      <c r="AE845" s="3" t="str">
        <f t="shared" si="689"/>
        <v>1.48</v>
      </c>
      <c r="AF845" s="3" t="str">
        <f t="shared" si="690"/>
        <v>-</v>
      </c>
      <c r="AG845" s="3">
        <f t="shared" si="691"/>
        <v>320.56</v>
      </c>
      <c r="AH845" s="3">
        <f t="shared" ca="1" si="692"/>
        <v>74.929522008223358</v>
      </c>
      <c r="AI845" s="3">
        <f t="shared" ca="1" si="693"/>
        <v>8.3731378235350746</v>
      </c>
      <c r="AK845" s="3" t="str">
        <f t="shared" si="694"/>
        <v>1.48</v>
      </c>
      <c r="AL845" s="3" t="str">
        <f t="shared" si="695"/>
        <v>-</v>
      </c>
      <c r="AM845" s="3">
        <f t="shared" si="696"/>
        <v>320.56</v>
      </c>
      <c r="AN845" s="3">
        <f t="shared" ca="1" si="697"/>
        <v>74.929522008223358</v>
      </c>
      <c r="AO845" s="3">
        <f t="shared" ca="1" si="698"/>
        <v>7.8149286352994025</v>
      </c>
      <c r="AQ845" s="3" t="str">
        <f t="shared" si="699"/>
        <v>1.48</v>
      </c>
      <c r="AR845" s="3" t="str">
        <f t="shared" si="700"/>
        <v>-</v>
      </c>
      <c r="AS845" s="3">
        <f t="shared" si="701"/>
        <v>320.56</v>
      </c>
      <c r="AT845" s="3">
        <f t="shared" ca="1" si="702"/>
        <v>74.929522008223358</v>
      </c>
      <c r="AU845" s="3">
        <f t="shared" ca="1" si="703"/>
        <v>6.6985102588280601</v>
      </c>
      <c r="AW845" s="3" t="str">
        <f t="shared" si="704"/>
        <v>1.48</v>
      </c>
      <c r="AX845" s="3" t="str">
        <f t="shared" si="705"/>
        <v>-</v>
      </c>
      <c r="AY845" s="3">
        <f t="shared" si="706"/>
        <v>320.56</v>
      </c>
      <c r="AZ845" s="3">
        <f t="shared" ca="1" si="707"/>
        <v>74.929522008223358</v>
      </c>
      <c r="BA845" s="3">
        <f t="shared" ca="1" si="708"/>
        <v>5.5820918823567167</v>
      </c>
      <c r="BC845" s="3" t="str">
        <f t="shared" si="709"/>
        <v>1.48</v>
      </c>
      <c r="BD845" s="3" t="str">
        <f t="shared" si="710"/>
        <v>-</v>
      </c>
      <c r="BE845" s="3">
        <f t="shared" si="711"/>
        <v>320.56</v>
      </c>
      <c r="BF845" s="3">
        <f t="shared" ca="1" si="712"/>
        <v>74.929522008223358</v>
      </c>
      <c r="BG845" s="3">
        <f t="shared" ca="1" si="713"/>
        <v>3.34925512941403</v>
      </c>
      <c r="BI845" s="3" t="str">
        <f t="shared" si="714"/>
        <v>1.48</v>
      </c>
      <c r="BJ845" s="3" t="str">
        <f t="shared" si="715"/>
        <v>-</v>
      </c>
      <c r="BK845" s="3">
        <f t="shared" si="716"/>
        <v>320.56</v>
      </c>
      <c r="BL845" s="3">
        <f t="shared" ca="1" si="717"/>
        <v>74.929522008223358</v>
      </c>
      <c r="BM845" s="3">
        <f t="shared" ca="1" si="718"/>
        <v>1.1164183764713433</v>
      </c>
    </row>
    <row r="846" spans="1:65" x14ac:dyDescent="0.3">
      <c r="A846" s="3" t="str">
        <f>'Forward collapse simulation'!B856</f>
        <v>1.48</v>
      </c>
      <c r="B846" s="3" t="str">
        <f>IF('Forward collapse simulation'!C856="","-",'Forward collapse simulation'!C856)</f>
        <v>-</v>
      </c>
      <c r="C846" s="3">
        <f>'Forward collapse simulation'!E856</f>
        <v>321.83</v>
      </c>
      <c r="D846" s="3">
        <f ca="1">'Forward collapse simulation'!AK856</f>
        <v>77.016310480680232</v>
      </c>
      <c r="E846" s="84">
        <f ca="1">'Forward collapse simulation'!AL856</f>
        <v>11.776883988882586</v>
      </c>
      <c r="G846" s="3" t="str">
        <f t="shared" si="669"/>
        <v>1.48</v>
      </c>
      <c r="H846" s="3" t="str">
        <f t="shared" si="670"/>
        <v>-</v>
      </c>
      <c r="I846" s="3">
        <f t="shared" si="671"/>
        <v>321.83</v>
      </c>
      <c r="J846" s="3">
        <f t="shared" ca="1" si="672"/>
        <v>77.016310480680232</v>
      </c>
      <c r="K846" s="3">
        <f t="shared" ca="1" si="673"/>
        <v>11.188039789438456</v>
      </c>
      <c r="M846" s="3" t="str">
        <f t="shared" si="674"/>
        <v>1.48</v>
      </c>
      <c r="N846" s="3" t="str">
        <f t="shared" si="675"/>
        <v>-</v>
      </c>
      <c r="O846" s="3">
        <f t="shared" si="676"/>
        <v>321.83</v>
      </c>
      <c r="P846" s="3">
        <f t="shared" ca="1" si="677"/>
        <v>77.016310480680232</v>
      </c>
      <c r="Q846" s="3">
        <f t="shared" ca="1" si="678"/>
        <v>10.599195589994327</v>
      </c>
      <c r="R846" s="85"/>
      <c r="S846" s="3" t="str">
        <f t="shared" si="679"/>
        <v>1.48</v>
      </c>
      <c r="T846" s="3" t="str">
        <f t="shared" si="680"/>
        <v>-</v>
      </c>
      <c r="U846" s="3">
        <f t="shared" si="681"/>
        <v>321.83</v>
      </c>
      <c r="V846" s="3">
        <f t="shared" ca="1" si="682"/>
        <v>77.016310480680232</v>
      </c>
      <c r="W846" s="3">
        <f t="shared" ca="1" si="683"/>
        <v>10.010351390550198</v>
      </c>
      <c r="X846" s="85"/>
      <c r="Y846" s="3" t="str">
        <f t="shared" si="684"/>
        <v>1.48</v>
      </c>
      <c r="Z846" s="3" t="str">
        <f t="shared" si="685"/>
        <v>-</v>
      </c>
      <c r="AA846" s="3">
        <f t="shared" si="686"/>
        <v>321.83</v>
      </c>
      <c r="AB846" s="3">
        <f t="shared" ca="1" si="687"/>
        <v>77.016310480680232</v>
      </c>
      <c r="AC846" s="3">
        <f t="shared" ca="1" si="688"/>
        <v>9.4215071911060697</v>
      </c>
      <c r="AE846" s="3" t="str">
        <f t="shared" si="689"/>
        <v>1.48</v>
      </c>
      <c r="AF846" s="3" t="str">
        <f t="shared" si="690"/>
        <v>-</v>
      </c>
      <c r="AG846" s="3">
        <f t="shared" si="691"/>
        <v>321.83</v>
      </c>
      <c r="AH846" s="3">
        <f t="shared" ca="1" si="692"/>
        <v>77.016310480680232</v>
      </c>
      <c r="AI846" s="3">
        <f t="shared" ca="1" si="693"/>
        <v>8.8326629916619392</v>
      </c>
      <c r="AK846" s="3" t="str">
        <f t="shared" si="694"/>
        <v>1.48</v>
      </c>
      <c r="AL846" s="3" t="str">
        <f t="shared" si="695"/>
        <v>-</v>
      </c>
      <c r="AM846" s="3">
        <f t="shared" si="696"/>
        <v>321.83</v>
      </c>
      <c r="AN846" s="3">
        <f t="shared" ca="1" si="697"/>
        <v>77.016310480680232</v>
      </c>
      <c r="AO846" s="3">
        <f t="shared" ca="1" si="698"/>
        <v>8.2438187922178106</v>
      </c>
      <c r="AQ846" s="3" t="str">
        <f t="shared" si="699"/>
        <v>1.48</v>
      </c>
      <c r="AR846" s="3" t="str">
        <f t="shared" si="700"/>
        <v>-</v>
      </c>
      <c r="AS846" s="3">
        <f t="shared" si="701"/>
        <v>321.83</v>
      </c>
      <c r="AT846" s="3">
        <f t="shared" ca="1" si="702"/>
        <v>77.016310480680232</v>
      </c>
      <c r="AU846" s="3">
        <f t="shared" ca="1" si="703"/>
        <v>7.0661303933295514</v>
      </c>
      <c r="AW846" s="3" t="str">
        <f t="shared" si="704"/>
        <v>1.48</v>
      </c>
      <c r="AX846" s="3" t="str">
        <f t="shared" si="705"/>
        <v>-</v>
      </c>
      <c r="AY846" s="3">
        <f t="shared" si="706"/>
        <v>321.83</v>
      </c>
      <c r="AZ846" s="3">
        <f t="shared" ca="1" si="707"/>
        <v>77.016310480680232</v>
      </c>
      <c r="BA846" s="3">
        <f t="shared" ca="1" si="708"/>
        <v>5.8884419944412931</v>
      </c>
      <c r="BC846" s="3" t="str">
        <f t="shared" si="709"/>
        <v>1.48</v>
      </c>
      <c r="BD846" s="3" t="str">
        <f t="shared" si="710"/>
        <v>-</v>
      </c>
      <c r="BE846" s="3">
        <f t="shared" si="711"/>
        <v>321.83</v>
      </c>
      <c r="BF846" s="3">
        <f t="shared" ca="1" si="712"/>
        <v>77.016310480680232</v>
      </c>
      <c r="BG846" s="3">
        <f t="shared" ca="1" si="713"/>
        <v>3.5330651966647757</v>
      </c>
      <c r="BI846" s="3" t="str">
        <f t="shared" si="714"/>
        <v>1.48</v>
      </c>
      <c r="BJ846" s="3" t="str">
        <f t="shared" si="715"/>
        <v>-</v>
      </c>
      <c r="BK846" s="3">
        <f t="shared" si="716"/>
        <v>321.83</v>
      </c>
      <c r="BL846" s="3">
        <f t="shared" ca="1" si="717"/>
        <v>77.016310480680232</v>
      </c>
      <c r="BM846" s="3">
        <f t="shared" ca="1" si="718"/>
        <v>1.1776883988882587</v>
      </c>
    </row>
    <row r="847" spans="1:65" x14ac:dyDescent="0.3">
      <c r="A847" s="3" t="str">
        <f>'Forward collapse simulation'!B857</f>
        <v>1.48</v>
      </c>
      <c r="B847" s="3" t="str">
        <f>IF('Forward collapse simulation'!C857="","-",'Forward collapse simulation'!C857)</f>
        <v>-</v>
      </c>
      <c r="C847" s="3">
        <f>'Forward collapse simulation'!E857</f>
        <v>326.17</v>
      </c>
      <c r="D847" s="3">
        <f ca="1">'Forward collapse simulation'!AK857</f>
        <v>81.944923235969085</v>
      </c>
      <c r="E847" s="84">
        <f ca="1">'Forward collapse simulation'!AL857</f>
        <v>17.114162652935256</v>
      </c>
      <c r="G847" s="3" t="str">
        <f t="shared" si="669"/>
        <v>1.48</v>
      </c>
      <c r="H847" s="3" t="str">
        <f t="shared" si="670"/>
        <v>-</v>
      </c>
      <c r="I847" s="3">
        <f t="shared" si="671"/>
        <v>326.17</v>
      </c>
      <c r="J847" s="3">
        <f t="shared" ca="1" si="672"/>
        <v>81.944923235969085</v>
      </c>
      <c r="K847" s="3">
        <f t="shared" ca="1" si="673"/>
        <v>16.258454520288492</v>
      </c>
      <c r="M847" s="3" t="str">
        <f t="shared" si="674"/>
        <v>1.48</v>
      </c>
      <c r="N847" s="3" t="str">
        <f t="shared" si="675"/>
        <v>-</v>
      </c>
      <c r="O847" s="3">
        <f t="shared" si="676"/>
        <v>326.17</v>
      </c>
      <c r="P847" s="3">
        <f t="shared" ca="1" si="677"/>
        <v>81.944923235969085</v>
      </c>
      <c r="Q847" s="3">
        <f t="shared" ca="1" si="678"/>
        <v>15.402746387641731</v>
      </c>
      <c r="R847" s="85"/>
      <c r="S847" s="3" t="str">
        <f t="shared" si="679"/>
        <v>1.48</v>
      </c>
      <c r="T847" s="3" t="str">
        <f t="shared" si="680"/>
        <v>-</v>
      </c>
      <c r="U847" s="3">
        <f t="shared" si="681"/>
        <v>326.17</v>
      </c>
      <c r="V847" s="3">
        <f t="shared" ca="1" si="682"/>
        <v>81.944923235969085</v>
      </c>
      <c r="W847" s="3">
        <f t="shared" ca="1" si="683"/>
        <v>14.547038254994968</v>
      </c>
      <c r="X847" s="85"/>
      <c r="Y847" s="3" t="str">
        <f t="shared" si="684"/>
        <v>1.48</v>
      </c>
      <c r="Z847" s="3" t="str">
        <f t="shared" si="685"/>
        <v>-</v>
      </c>
      <c r="AA847" s="3">
        <f t="shared" si="686"/>
        <v>326.17</v>
      </c>
      <c r="AB847" s="3">
        <f t="shared" ca="1" si="687"/>
        <v>81.944923235969085</v>
      </c>
      <c r="AC847" s="3">
        <f t="shared" ca="1" si="688"/>
        <v>13.691330122348205</v>
      </c>
      <c r="AE847" s="3" t="str">
        <f t="shared" si="689"/>
        <v>1.48</v>
      </c>
      <c r="AF847" s="3" t="str">
        <f t="shared" si="690"/>
        <v>-</v>
      </c>
      <c r="AG847" s="3">
        <f t="shared" si="691"/>
        <v>326.17</v>
      </c>
      <c r="AH847" s="3">
        <f t="shared" ca="1" si="692"/>
        <v>81.944923235969085</v>
      </c>
      <c r="AI847" s="3">
        <f t="shared" ca="1" si="693"/>
        <v>12.835621989701442</v>
      </c>
      <c r="AK847" s="3" t="str">
        <f t="shared" si="694"/>
        <v>1.48</v>
      </c>
      <c r="AL847" s="3" t="str">
        <f t="shared" si="695"/>
        <v>-</v>
      </c>
      <c r="AM847" s="3">
        <f t="shared" si="696"/>
        <v>326.17</v>
      </c>
      <c r="AN847" s="3">
        <f t="shared" ca="1" si="697"/>
        <v>81.944923235969085</v>
      </c>
      <c r="AO847" s="3">
        <f t="shared" ca="1" si="698"/>
        <v>11.979913857054679</v>
      </c>
      <c r="AQ847" s="3" t="str">
        <f t="shared" si="699"/>
        <v>1.48</v>
      </c>
      <c r="AR847" s="3" t="str">
        <f t="shared" si="700"/>
        <v>-</v>
      </c>
      <c r="AS847" s="3">
        <f t="shared" si="701"/>
        <v>326.17</v>
      </c>
      <c r="AT847" s="3">
        <f t="shared" ca="1" si="702"/>
        <v>81.944923235969085</v>
      </c>
      <c r="AU847" s="3">
        <f t="shared" ca="1" si="703"/>
        <v>10.268497591761154</v>
      </c>
      <c r="AW847" s="3" t="str">
        <f t="shared" si="704"/>
        <v>1.48</v>
      </c>
      <c r="AX847" s="3" t="str">
        <f t="shared" si="705"/>
        <v>-</v>
      </c>
      <c r="AY847" s="3">
        <f t="shared" si="706"/>
        <v>326.17</v>
      </c>
      <c r="AZ847" s="3">
        <f t="shared" ca="1" si="707"/>
        <v>81.944923235969085</v>
      </c>
      <c r="BA847" s="3">
        <f t="shared" ca="1" si="708"/>
        <v>8.5570813264676282</v>
      </c>
      <c r="BC847" s="3" t="str">
        <f t="shared" si="709"/>
        <v>1.48</v>
      </c>
      <c r="BD847" s="3" t="str">
        <f t="shared" si="710"/>
        <v>-</v>
      </c>
      <c r="BE847" s="3">
        <f t="shared" si="711"/>
        <v>326.17</v>
      </c>
      <c r="BF847" s="3">
        <f t="shared" ca="1" si="712"/>
        <v>81.944923235969085</v>
      </c>
      <c r="BG847" s="3">
        <f t="shared" ca="1" si="713"/>
        <v>5.1342487958805769</v>
      </c>
      <c r="BI847" s="3" t="str">
        <f t="shared" si="714"/>
        <v>1.48</v>
      </c>
      <c r="BJ847" s="3" t="str">
        <f t="shared" si="715"/>
        <v>-</v>
      </c>
      <c r="BK847" s="3">
        <f t="shared" si="716"/>
        <v>326.17</v>
      </c>
      <c r="BL847" s="3">
        <f t="shared" ca="1" si="717"/>
        <v>81.944923235969085</v>
      </c>
      <c r="BM847" s="3">
        <f t="shared" ca="1" si="718"/>
        <v>1.7114162652935256</v>
      </c>
    </row>
    <row r="848" spans="1:65" x14ac:dyDescent="0.3">
      <c r="A848" s="3" t="str">
        <f>'Forward collapse simulation'!B858</f>
        <v>1.48</v>
      </c>
      <c r="B848" s="3" t="str">
        <f>IF('Forward collapse simulation'!C858="","-",'Forward collapse simulation'!C858)</f>
        <v>-</v>
      </c>
      <c r="C848" s="3">
        <f>'Forward collapse simulation'!E858</f>
        <v>329.64</v>
      </c>
      <c r="D848" s="3">
        <f ca="1">'Forward collapse simulation'!AK858</f>
        <v>83.232293884687593</v>
      </c>
      <c r="E848" s="84">
        <f ca="1">'Forward collapse simulation'!AL858</f>
        <v>18.991114909361791</v>
      </c>
      <c r="G848" s="3" t="str">
        <f t="shared" si="669"/>
        <v>1.48</v>
      </c>
      <c r="H848" s="3" t="str">
        <f t="shared" si="670"/>
        <v>-</v>
      </c>
      <c r="I848" s="3">
        <f t="shared" si="671"/>
        <v>329.64</v>
      </c>
      <c r="J848" s="3">
        <f t="shared" ca="1" si="672"/>
        <v>83.232293884687593</v>
      </c>
      <c r="K848" s="3">
        <f t="shared" ca="1" si="673"/>
        <v>18.041559163893702</v>
      </c>
      <c r="M848" s="3" t="str">
        <f t="shared" si="674"/>
        <v>1.48</v>
      </c>
      <c r="N848" s="3" t="str">
        <f t="shared" si="675"/>
        <v>-</v>
      </c>
      <c r="O848" s="3">
        <f t="shared" si="676"/>
        <v>329.64</v>
      </c>
      <c r="P848" s="3">
        <f t="shared" ca="1" si="677"/>
        <v>83.232293884687593</v>
      </c>
      <c r="Q848" s="3">
        <f t="shared" ca="1" si="678"/>
        <v>17.092003418425612</v>
      </c>
      <c r="R848" s="85"/>
      <c r="S848" s="3" t="str">
        <f t="shared" si="679"/>
        <v>1.48</v>
      </c>
      <c r="T848" s="3" t="str">
        <f t="shared" si="680"/>
        <v>-</v>
      </c>
      <c r="U848" s="3">
        <f t="shared" si="681"/>
        <v>329.64</v>
      </c>
      <c r="V848" s="3">
        <f t="shared" ca="1" si="682"/>
        <v>83.232293884687593</v>
      </c>
      <c r="W848" s="3">
        <f t="shared" ca="1" si="683"/>
        <v>16.142447672957523</v>
      </c>
      <c r="X848" s="85"/>
      <c r="Y848" s="3" t="str">
        <f t="shared" si="684"/>
        <v>1.48</v>
      </c>
      <c r="Z848" s="3" t="str">
        <f t="shared" si="685"/>
        <v>-</v>
      </c>
      <c r="AA848" s="3">
        <f t="shared" si="686"/>
        <v>329.64</v>
      </c>
      <c r="AB848" s="3">
        <f t="shared" ca="1" si="687"/>
        <v>83.232293884687593</v>
      </c>
      <c r="AC848" s="3">
        <f t="shared" ca="1" si="688"/>
        <v>15.192891927489434</v>
      </c>
      <c r="AE848" s="3" t="str">
        <f t="shared" si="689"/>
        <v>1.48</v>
      </c>
      <c r="AF848" s="3" t="str">
        <f t="shared" si="690"/>
        <v>-</v>
      </c>
      <c r="AG848" s="3">
        <f t="shared" si="691"/>
        <v>329.64</v>
      </c>
      <c r="AH848" s="3">
        <f t="shared" ca="1" si="692"/>
        <v>83.232293884687593</v>
      </c>
      <c r="AI848" s="3">
        <f t="shared" ca="1" si="693"/>
        <v>14.243336182021343</v>
      </c>
      <c r="AK848" s="3" t="str">
        <f t="shared" si="694"/>
        <v>1.48</v>
      </c>
      <c r="AL848" s="3" t="str">
        <f t="shared" si="695"/>
        <v>-</v>
      </c>
      <c r="AM848" s="3">
        <f t="shared" si="696"/>
        <v>329.64</v>
      </c>
      <c r="AN848" s="3">
        <f t="shared" ca="1" si="697"/>
        <v>83.232293884687593</v>
      </c>
      <c r="AO848" s="3">
        <f t="shared" ca="1" si="698"/>
        <v>13.293780436553252</v>
      </c>
      <c r="AQ848" s="3" t="str">
        <f t="shared" si="699"/>
        <v>1.48</v>
      </c>
      <c r="AR848" s="3" t="str">
        <f t="shared" si="700"/>
        <v>-</v>
      </c>
      <c r="AS848" s="3">
        <f t="shared" si="701"/>
        <v>329.64</v>
      </c>
      <c r="AT848" s="3">
        <f t="shared" ca="1" si="702"/>
        <v>83.232293884687593</v>
      </c>
      <c r="AU848" s="3">
        <f t="shared" ca="1" si="703"/>
        <v>11.394668945617074</v>
      </c>
      <c r="AW848" s="3" t="str">
        <f t="shared" si="704"/>
        <v>1.48</v>
      </c>
      <c r="AX848" s="3" t="str">
        <f t="shared" si="705"/>
        <v>-</v>
      </c>
      <c r="AY848" s="3">
        <f t="shared" si="706"/>
        <v>329.64</v>
      </c>
      <c r="AZ848" s="3">
        <f t="shared" ca="1" si="707"/>
        <v>83.232293884687593</v>
      </c>
      <c r="BA848" s="3">
        <f t="shared" ca="1" si="708"/>
        <v>9.4955574546808954</v>
      </c>
      <c r="BC848" s="3" t="str">
        <f t="shared" si="709"/>
        <v>1.48</v>
      </c>
      <c r="BD848" s="3" t="str">
        <f t="shared" si="710"/>
        <v>-</v>
      </c>
      <c r="BE848" s="3">
        <f t="shared" si="711"/>
        <v>329.64</v>
      </c>
      <c r="BF848" s="3">
        <f t="shared" ca="1" si="712"/>
        <v>83.232293884687593</v>
      </c>
      <c r="BG848" s="3">
        <f t="shared" ca="1" si="713"/>
        <v>5.6973344728085369</v>
      </c>
      <c r="BI848" s="3" t="str">
        <f t="shared" si="714"/>
        <v>1.48</v>
      </c>
      <c r="BJ848" s="3" t="str">
        <f t="shared" si="715"/>
        <v>-</v>
      </c>
      <c r="BK848" s="3">
        <f t="shared" si="716"/>
        <v>329.64</v>
      </c>
      <c r="BL848" s="3">
        <f t="shared" ca="1" si="717"/>
        <v>83.232293884687593</v>
      </c>
      <c r="BM848" s="3">
        <f t="shared" ca="1" si="718"/>
        <v>1.8991114909361793</v>
      </c>
    </row>
    <row r="849" spans="1:65" x14ac:dyDescent="0.3">
      <c r="A849" s="3" t="str">
        <f>'Forward collapse simulation'!B859</f>
        <v>1.48</v>
      </c>
      <c r="B849" s="3" t="str">
        <f>IF('Forward collapse simulation'!C859="","-",'Forward collapse simulation'!C859)</f>
        <v>-</v>
      </c>
      <c r="C849" s="3">
        <f>'Forward collapse simulation'!E859</f>
        <v>332.55</v>
      </c>
      <c r="D849" s="3">
        <f ca="1">'Forward collapse simulation'!AK859</f>
        <v>83.879476050298024</v>
      </c>
      <c r="E849" s="84">
        <f ca="1">'Forward collapse simulation'!AL859</f>
        <v>15.705503595499186</v>
      </c>
      <c r="G849" s="3" t="str">
        <f t="shared" si="669"/>
        <v>1.48</v>
      </c>
      <c r="H849" s="3" t="str">
        <f t="shared" si="670"/>
        <v>-</v>
      </c>
      <c r="I849" s="3">
        <f t="shared" si="671"/>
        <v>332.55</v>
      </c>
      <c r="J849" s="3">
        <f t="shared" ca="1" si="672"/>
        <v>83.879476050298024</v>
      </c>
      <c r="K849" s="3">
        <f t="shared" ca="1" si="673"/>
        <v>14.920228415724226</v>
      </c>
      <c r="M849" s="3" t="str">
        <f t="shared" si="674"/>
        <v>1.48</v>
      </c>
      <c r="N849" s="3" t="str">
        <f t="shared" si="675"/>
        <v>-</v>
      </c>
      <c r="O849" s="3">
        <f t="shared" si="676"/>
        <v>332.55</v>
      </c>
      <c r="P849" s="3">
        <f t="shared" ca="1" si="677"/>
        <v>83.879476050298024</v>
      </c>
      <c r="Q849" s="3">
        <f t="shared" ca="1" si="678"/>
        <v>14.134953235949268</v>
      </c>
      <c r="R849" s="85"/>
      <c r="S849" s="3" t="str">
        <f t="shared" si="679"/>
        <v>1.48</v>
      </c>
      <c r="T849" s="3" t="str">
        <f t="shared" si="680"/>
        <v>-</v>
      </c>
      <c r="U849" s="3">
        <f t="shared" si="681"/>
        <v>332.55</v>
      </c>
      <c r="V849" s="3">
        <f t="shared" ca="1" si="682"/>
        <v>83.879476050298024</v>
      </c>
      <c r="W849" s="3">
        <f t="shared" ca="1" si="683"/>
        <v>13.349678056174309</v>
      </c>
      <c r="X849" s="85"/>
      <c r="Y849" s="3" t="str">
        <f t="shared" si="684"/>
        <v>1.48</v>
      </c>
      <c r="Z849" s="3" t="str">
        <f t="shared" si="685"/>
        <v>-</v>
      </c>
      <c r="AA849" s="3">
        <f t="shared" si="686"/>
        <v>332.55</v>
      </c>
      <c r="AB849" s="3">
        <f t="shared" ca="1" si="687"/>
        <v>83.879476050298024</v>
      </c>
      <c r="AC849" s="3">
        <f t="shared" ca="1" si="688"/>
        <v>12.564402876399349</v>
      </c>
      <c r="AE849" s="3" t="str">
        <f t="shared" si="689"/>
        <v>1.48</v>
      </c>
      <c r="AF849" s="3" t="str">
        <f t="shared" si="690"/>
        <v>-</v>
      </c>
      <c r="AG849" s="3">
        <f t="shared" si="691"/>
        <v>332.55</v>
      </c>
      <c r="AH849" s="3">
        <f t="shared" ca="1" si="692"/>
        <v>83.879476050298024</v>
      </c>
      <c r="AI849" s="3">
        <f t="shared" ca="1" si="693"/>
        <v>11.779127696624389</v>
      </c>
      <c r="AK849" s="3" t="str">
        <f t="shared" si="694"/>
        <v>1.48</v>
      </c>
      <c r="AL849" s="3" t="str">
        <f t="shared" si="695"/>
        <v>-</v>
      </c>
      <c r="AM849" s="3">
        <f t="shared" si="696"/>
        <v>332.55</v>
      </c>
      <c r="AN849" s="3">
        <f t="shared" ca="1" si="697"/>
        <v>83.879476050298024</v>
      </c>
      <c r="AO849" s="3">
        <f t="shared" ca="1" si="698"/>
        <v>10.993852516849429</v>
      </c>
      <c r="AQ849" s="3" t="str">
        <f t="shared" si="699"/>
        <v>1.48</v>
      </c>
      <c r="AR849" s="3" t="str">
        <f t="shared" si="700"/>
        <v>-</v>
      </c>
      <c r="AS849" s="3">
        <f t="shared" si="701"/>
        <v>332.55</v>
      </c>
      <c r="AT849" s="3">
        <f t="shared" ca="1" si="702"/>
        <v>83.879476050298024</v>
      </c>
      <c r="AU849" s="3">
        <f t="shared" ca="1" si="703"/>
        <v>9.4233021572995117</v>
      </c>
      <c r="AW849" s="3" t="str">
        <f t="shared" si="704"/>
        <v>1.48</v>
      </c>
      <c r="AX849" s="3" t="str">
        <f t="shared" si="705"/>
        <v>-</v>
      </c>
      <c r="AY849" s="3">
        <f t="shared" si="706"/>
        <v>332.55</v>
      </c>
      <c r="AZ849" s="3">
        <f t="shared" ca="1" si="707"/>
        <v>83.879476050298024</v>
      </c>
      <c r="BA849" s="3">
        <f t="shared" ca="1" si="708"/>
        <v>7.8527517977495931</v>
      </c>
      <c r="BC849" s="3" t="str">
        <f t="shared" si="709"/>
        <v>1.48</v>
      </c>
      <c r="BD849" s="3" t="str">
        <f t="shared" si="710"/>
        <v>-</v>
      </c>
      <c r="BE849" s="3">
        <f t="shared" si="711"/>
        <v>332.55</v>
      </c>
      <c r="BF849" s="3">
        <f t="shared" ca="1" si="712"/>
        <v>83.879476050298024</v>
      </c>
      <c r="BG849" s="3">
        <f t="shared" ca="1" si="713"/>
        <v>4.7116510786497559</v>
      </c>
      <c r="BI849" s="3" t="str">
        <f t="shared" si="714"/>
        <v>1.48</v>
      </c>
      <c r="BJ849" s="3" t="str">
        <f t="shared" si="715"/>
        <v>-</v>
      </c>
      <c r="BK849" s="3">
        <f t="shared" si="716"/>
        <v>332.55</v>
      </c>
      <c r="BL849" s="3">
        <f t="shared" ca="1" si="717"/>
        <v>83.879476050298024</v>
      </c>
      <c r="BM849" s="3">
        <f t="shared" ca="1" si="718"/>
        <v>1.5705503595499186</v>
      </c>
    </row>
    <row r="850" spans="1:65" x14ac:dyDescent="0.3">
      <c r="A850" s="3" t="str">
        <f>'Forward collapse simulation'!B860</f>
        <v>1.48</v>
      </c>
      <c r="B850" s="3" t="str">
        <f>IF('Forward collapse simulation'!C860="","-",'Forward collapse simulation'!C860)</f>
        <v>-</v>
      </c>
      <c r="C850" s="3">
        <f>'Forward collapse simulation'!E860</f>
        <v>333.6</v>
      </c>
      <c r="D850" s="3">
        <f ca="1">'Forward collapse simulation'!AK860</f>
        <v>85.604083354835481</v>
      </c>
      <c r="E850" s="84">
        <f ca="1">'Forward collapse simulation'!AL860</f>
        <v>18.512830530647317</v>
      </c>
      <c r="G850" s="3" t="str">
        <f t="shared" si="669"/>
        <v>1.48</v>
      </c>
      <c r="H850" s="3" t="str">
        <f t="shared" si="670"/>
        <v>-</v>
      </c>
      <c r="I850" s="3">
        <f t="shared" si="671"/>
        <v>333.6</v>
      </c>
      <c r="J850" s="3">
        <f t="shared" ca="1" si="672"/>
        <v>85.604083354835481</v>
      </c>
      <c r="K850" s="3">
        <f t="shared" ca="1" si="673"/>
        <v>17.587189004114951</v>
      </c>
      <c r="M850" s="3" t="str">
        <f t="shared" si="674"/>
        <v>1.48</v>
      </c>
      <c r="N850" s="3" t="str">
        <f t="shared" si="675"/>
        <v>-</v>
      </c>
      <c r="O850" s="3">
        <f t="shared" si="676"/>
        <v>333.6</v>
      </c>
      <c r="P850" s="3">
        <f t="shared" ca="1" si="677"/>
        <v>85.604083354835481</v>
      </c>
      <c r="Q850" s="3">
        <f t="shared" ca="1" si="678"/>
        <v>16.661547477582587</v>
      </c>
      <c r="R850" s="85"/>
      <c r="S850" s="3" t="str">
        <f t="shared" si="679"/>
        <v>1.48</v>
      </c>
      <c r="T850" s="3" t="str">
        <f t="shared" si="680"/>
        <v>-</v>
      </c>
      <c r="U850" s="3">
        <f t="shared" si="681"/>
        <v>333.6</v>
      </c>
      <c r="V850" s="3">
        <f t="shared" ca="1" si="682"/>
        <v>85.604083354835481</v>
      </c>
      <c r="W850" s="3">
        <f t="shared" ca="1" si="683"/>
        <v>15.735905951050219</v>
      </c>
      <c r="X850" s="85"/>
      <c r="Y850" s="3" t="str">
        <f t="shared" si="684"/>
        <v>1.48</v>
      </c>
      <c r="Z850" s="3" t="str">
        <f t="shared" si="685"/>
        <v>-</v>
      </c>
      <c r="AA850" s="3">
        <f t="shared" si="686"/>
        <v>333.6</v>
      </c>
      <c r="AB850" s="3">
        <f t="shared" ca="1" si="687"/>
        <v>85.604083354835481</v>
      </c>
      <c r="AC850" s="3">
        <f t="shared" ca="1" si="688"/>
        <v>14.810264424517854</v>
      </c>
      <c r="AE850" s="3" t="str">
        <f t="shared" si="689"/>
        <v>1.48</v>
      </c>
      <c r="AF850" s="3" t="str">
        <f t="shared" si="690"/>
        <v>-</v>
      </c>
      <c r="AG850" s="3">
        <f t="shared" si="691"/>
        <v>333.6</v>
      </c>
      <c r="AH850" s="3">
        <f t="shared" ca="1" si="692"/>
        <v>85.604083354835481</v>
      </c>
      <c r="AI850" s="3">
        <f t="shared" ca="1" si="693"/>
        <v>13.884622897985487</v>
      </c>
      <c r="AK850" s="3" t="str">
        <f t="shared" si="694"/>
        <v>1.48</v>
      </c>
      <c r="AL850" s="3" t="str">
        <f t="shared" si="695"/>
        <v>-</v>
      </c>
      <c r="AM850" s="3">
        <f t="shared" si="696"/>
        <v>333.6</v>
      </c>
      <c r="AN850" s="3">
        <f t="shared" ca="1" si="697"/>
        <v>85.604083354835481</v>
      </c>
      <c r="AO850" s="3">
        <f t="shared" ca="1" si="698"/>
        <v>12.958981371453122</v>
      </c>
      <c r="AQ850" s="3" t="str">
        <f t="shared" si="699"/>
        <v>1.48</v>
      </c>
      <c r="AR850" s="3" t="str">
        <f t="shared" si="700"/>
        <v>-</v>
      </c>
      <c r="AS850" s="3">
        <f t="shared" si="701"/>
        <v>333.6</v>
      </c>
      <c r="AT850" s="3">
        <f t="shared" ca="1" si="702"/>
        <v>85.604083354835481</v>
      </c>
      <c r="AU850" s="3">
        <f t="shared" ca="1" si="703"/>
        <v>11.10769831838839</v>
      </c>
      <c r="AW850" s="3" t="str">
        <f t="shared" si="704"/>
        <v>1.48</v>
      </c>
      <c r="AX850" s="3" t="str">
        <f t="shared" si="705"/>
        <v>-</v>
      </c>
      <c r="AY850" s="3">
        <f t="shared" si="706"/>
        <v>333.6</v>
      </c>
      <c r="AZ850" s="3">
        <f t="shared" ca="1" si="707"/>
        <v>85.604083354835481</v>
      </c>
      <c r="BA850" s="3">
        <f t="shared" ca="1" si="708"/>
        <v>9.2564152653236587</v>
      </c>
      <c r="BC850" s="3" t="str">
        <f t="shared" si="709"/>
        <v>1.48</v>
      </c>
      <c r="BD850" s="3" t="str">
        <f t="shared" si="710"/>
        <v>-</v>
      </c>
      <c r="BE850" s="3">
        <f t="shared" si="711"/>
        <v>333.6</v>
      </c>
      <c r="BF850" s="3">
        <f t="shared" ca="1" si="712"/>
        <v>85.604083354835481</v>
      </c>
      <c r="BG850" s="3">
        <f t="shared" ca="1" si="713"/>
        <v>5.5538491591941952</v>
      </c>
      <c r="BI850" s="3" t="str">
        <f t="shared" si="714"/>
        <v>1.48</v>
      </c>
      <c r="BJ850" s="3" t="str">
        <f t="shared" si="715"/>
        <v>-</v>
      </c>
      <c r="BK850" s="3">
        <f t="shared" si="716"/>
        <v>333.6</v>
      </c>
      <c r="BL850" s="3">
        <f t="shared" ca="1" si="717"/>
        <v>85.604083354835481</v>
      </c>
      <c r="BM850" s="3">
        <f t="shared" ca="1" si="718"/>
        <v>1.8512830530647317</v>
      </c>
    </row>
    <row r="851" spans="1:65" x14ac:dyDescent="0.3">
      <c r="A851" s="3" t="str">
        <f>'Forward collapse simulation'!B861</f>
        <v>1.48</v>
      </c>
      <c r="B851" s="3" t="str">
        <f>IF('Forward collapse simulation'!C861="","-",'Forward collapse simulation'!C861)</f>
        <v>-</v>
      </c>
      <c r="C851" s="3">
        <f>'Forward collapse simulation'!E861</f>
        <v>340.4</v>
      </c>
      <c r="D851" s="3">
        <f ca="1">'Forward collapse simulation'!AK861</f>
        <v>86.69958497284486</v>
      </c>
      <c r="E851" s="84">
        <f ca="1">'Forward collapse simulation'!AL861</f>
        <v>25.165565677464855</v>
      </c>
      <c r="G851" s="3" t="str">
        <f t="shared" si="669"/>
        <v>1.48</v>
      </c>
      <c r="H851" s="3" t="str">
        <f t="shared" si="670"/>
        <v>-</v>
      </c>
      <c r="I851" s="3">
        <f t="shared" si="671"/>
        <v>340.4</v>
      </c>
      <c r="J851" s="3">
        <f t="shared" ca="1" si="672"/>
        <v>86.69958497284486</v>
      </c>
      <c r="K851" s="3">
        <f t="shared" ca="1" si="673"/>
        <v>23.907287393591609</v>
      </c>
      <c r="M851" s="3" t="str">
        <f t="shared" si="674"/>
        <v>1.48</v>
      </c>
      <c r="N851" s="3" t="str">
        <f t="shared" si="675"/>
        <v>-</v>
      </c>
      <c r="O851" s="3">
        <f t="shared" si="676"/>
        <v>340.4</v>
      </c>
      <c r="P851" s="3">
        <f t="shared" ca="1" si="677"/>
        <v>86.69958497284486</v>
      </c>
      <c r="Q851" s="3">
        <f t="shared" ca="1" si="678"/>
        <v>22.649009109718371</v>
      </c>
      <c r="R851" s="85"/>
      <c r="S851" s="3" t="str">
        <f t="shared" si="679"/>
        <v>1.48</v>
      </c>
      <c r="T851" s="3" t="str">
        <f t="shared" si="680"/>
        <v>-</v>
      </c>
      <c r="U851" s="3">
        <f t="shared" si="681"/>
        <v>340.4</v>
      </c>
      <c r="V851" s="3">
        <f t="shared" ca="1" si="682"/>
        <v>86.69958497284486</v>
      </c>
      <c r="W851" s="3">
        <f t="shared" ca="1" si="683"/>
        <v>21.390730825845125</v>
      </c>
      <c r="X851" s="85"/>
      <c r="Y851" s="3" t="str">
        <f t="shared" si="684"/>
        <v>1.48</v>
      </c>
      <c r="Z851" s="3" t="str">
        <f t="shared" si="685"/>
        <v>-</v>
      </c>
      <c r="AA851" s="3">
        <f t="shared" si="686"/>
        <v>340.4</v>
      </c>
      <c r="AB851" s="3">
        <f t="shared" ca="1" si="687"/>
        <v>86.69958497284486</v>
      </c>
      <c r="AC851" s="3">
        <f t="shared" ca="1" si="688"/>
        <v>20.132452541971887</v>
      </c>
      <c r="AE851" s="3" t="str">
        <f t="shared" si="689"/>
        <v>1.48</v>
      </c>
      <c r="AF851" s="3" t="str">
        <f t="shared" si="690"/>
        <v>-</v>
      </c>
      <c r="AG851" s="3">
        <f t="shared" si="691"/>
        <v>340.4</v>
      </c>
      <c r="AH851" s="3">
        <f t="shared" ca="1" si="692"/>
        <v>86.69958497284486</v>
      </c>
      <c r="AI851" s="3">
        <f t="shared" ca="1" si="693"/>
        <v>18.874174258098641</v>
      </c>
      <c r="AK851" s="3" t="str">
        <f t="shared" si="694"/>
        <v>1.48</v>
      </c>
      <c r="AL851" s="3" t="str">
        <f t="shared" si="695"/>
        <v>-</v>
      </c>
      <c r="AM851" s="3">
        <f t="shared" si="696"/>
        <v>340.4</v>
      </c>
      <c r="AN851" s="3">
        <f t="shared" ca="1" si="697"/>
        <v>86.69958497284486</v>
      </c>
      <c r="AO851" s="3">
        <f t="shared" ca="1" si="698"/>
        <v>17.615895974225396</v>
      </c>
      <c r="AQ851" s="3" t="str">
        <f t="shared" si="699"/>
        <v>1.48</v>
      </c>
      <c r="AR851" s="3" t="str">
        <f t="shared" si="700"/>
        <v>-</v>
      </c>
      <c r="AS851" s="3">
        <f t="shared" si="701"/>
        <v>340.4</v>
      </c>
      <c r="AT851" s="3">
        <f t="shared" ca="1" si="702"/>
        <v>86.69958497284486</v>
      </c>
      <c r="AU851" s="3">
        <f t="shared" ca="1" si="703"/>
        <v>15.099339406478911</v>
      </c>
      <c r="AW851" s="3" t="str">
        <f t="shared" si="704"/>
        <v>1.48</v>
      </c>
      <c r="AX851" s="3" t="str">
        <f t="shared" si="705"/>
        <v>-</v>
      </c>
      <c r="AY851" s="3">
        <f t="shared" si="706"/>
        <v>340.4</v>
      </c>
      <c r="AZ851" s="3">
        <f t="shared" ca="1" si="707"/>
        <v>86.69958497284486</v>
      </c>
      <c r="BA851" s="3">
        <f t="shared" ca="1" si="708"/>
        <v>12.582782838732427</v>
      </c>
      <c r="BC851" s="3" t="str">
        <f t="shared" si="709"/>
        <v>1.48</v>
      </c>
      <c r="BD851" s="3" t="str">
        <f t="shared" si="710"/>
        <v>-</v>
      </c>
      <c r="BE851" s="3">
        <f t="shared" si="711"/>
        <v>340.4</v>
      </c>
      <c r="BF851" s="3">
        <f t="shared" ca="1" si="712"/>
        <v>86.69958497284486</v>
      </c>
      <c r="BG851" s="3">
        <f t="shared" ca="1" si="713"/>
        <v>7.5496697032394557</v>
      </c>
      <c r="BI851" s="3" t="str">
        <f t="shared" si="714"/>
        <v>1.48</v>
      </c>
      <c r="BJ851" s="3" t="str">
        <f t="shared" si="715"/>
        <v>-</v>
      </c>
      <c r="BK851" s="3">
        <f t="shared" si="716"/>
        <v>340.4</v>
      </c>
      <c r="BL851" s="3">
        <f t="shared" ca="1" si="717"/>
        <v>86.69958497284486</v>
      </c>
      <c r="BM851" s="3">
        <f t="shared" ca="1" si="718"/>
        <v>2.5165565677464858</v>
      </c>
    </row>
    <row r="852" spans="1:65" x14ac:dyDescent="0.3">
      <c r="A852" s="3" t="str">
        <f>'Forward collapse simulation'!B862</f>
        <v>1.48</v>
      </c>
      <c r="B852" s="3" t="str">
        <f>IF('Forward collapse simulation'!C862="","-",'Forward collapse simulation'!C862)</f>
        <v>-</v>
      </c>
      <c r="C852" s="3">
        <f>'Forward collapse simulation'!E862</f>
        <v>351.8</v>
      </c>
      <c r="D852" s="3">
        <f ca="1">'Forward collapse simulation'!AK862</f>
        <v>88.37349333130841</v>
      </c>
      <c r="E852" s="84">
        <f ca="1">'Forward collapse simulation'!AL862</f>
        <v>25.206093866176023</v>
      </c>
      <c r="G852" s="3" t="str">
        <f t="shared" si="669"/>
        <v>1.48</v>
      </c>
      <c r="H852" s="3" t="str">
        <f t="shared" si="670"/>
        <v>-</v>
      </c>
      <c r="I852" s="3">
        <f t="shared" si="671"/>
        <v>351.8</v>
      </c>
      <c r="J852" s="3">
        <f t="shared" ca="1" si="672"/>
        <v>88.37349333130841</v>
      </c>
      <c r="K852" s="3">
        <f t="shared" ca="1" si="673"/>
        <v>23.945789172867219</v>
      </c>
      <c r="M852" s="3" t="str">
        <f t="shared" si="674"/>
        <v>1.48</v>
      </c>
      <c r="N852" s="3" t="str">
        <f t="shared" si="675"/>
        <v>-</v>
      </c>
      <c r="O852" s="3">
        <f t="shared" si="676"/>
        <v>351.8</v>
      </c>
      <c r="P852" s="3">
        <f t="shared" ca="1" si="677"/>
        <v>88.37349333130841</v>
      </c>
      <c r="Q852" s="3">
        <f t="shared" ca="1" si="678"/>
        <v>22.685484479558422</v>
      </c>
      <c r="R852" s="85"/>
      <c r="S852" s="3" t="str">
        <f t="shared" si="679"/>
        <v>1.48</v>
      </c>
      <c r="T852" s="3" t="str">
        <f t="shared" si="680"/>
        <v>-</v>
      </c>
      <c r="U852" s="3">
        <f t="shared" si="681"/>
        <v>351.8</v>
      </c>
      <c r="V852" s="3">
        <f t="shared" ca="1" si="682"/>
        <v>88.37349333130841</v>
      </c>
      <c r="W852" s="3">
        <f t="shared" ca="1" si="683"/>
        <v>21.425179786249618</v>
      </c>
      <c r="X852" s="85"/>
      <c r="Y852" s="3" t="str">
        <f t="shared" si="684"/>
        <v>1.48</v>
      </c>
      <c r="Z852" s="3" t="str">
        <f t="shared" si="685"/>
        <v>-</v>
      </c>
      <c r="AA852" s="3">
        <f t="shared" si="686"/>
        <v>351.8</v>
      </c>
      <c r="AB852" s="3">
        <f t="shared" ca="1" si="687"/>
        <v>88.37349333130841</v>
      </c>
      <c r="AC852" s="3">
        <f t="shared" ca="1" si="688"/>
        <v>20.164875092940818</v>
      </c>
      <c r="AE852" s="3" t="str">
        <f t="shared" si="689"/>
        <v>1.48</v>
      </c>
      <c r="AF852" s="3" t="str">
        <f t="shared" si="690"/>
        <v>-</v>
      </c>
      <c r="AG852" s="3">
        <f t="shared" si="691"/>
        <v>351.8</v>
      </c>
      <c r="AH852" s="3">
        <f t="shared" ca="1" si="692"/>
        <v>88.37349333130841</v>
      </c>
      <c r="AI852" s="3">
        <f t="shared" ca="1" si="693"/>
        <v>18.904570399632018</v>
      </c>
      <c r="AK852" s="3" t="str">
        <f t="shared" si="694"/>
        <v>1.48</v>
      </c>
      <c r="AL852" s="3" t="str">
        <f t="shared" si="695"/>
        <v>-</v>
      </c>
      <c r="AM852" s="3">
        <f t="shared" si="696"/>
        <v>351.8</v>
      </c>
      <c r="AN852" s="3">
        <f t="shared" ca="1" si="697"/>
        <v>88.37349333130841</v>
      </c>
      <c r="AO852" s="3">
        <f t="shared" ca="1" si="698"/>
        <v>17.644265706323214</v>
      </c>
      <c r="AQ852" s="3" t="str">
        <f t="shared" si="699"/>
        <v>1.48</v>
      </c>
      <c r="AR852" s="3" t="str">
        <f t="shared" si="700"/>
        <v>-</v>
      </c>
      <c r="AS852" s="3">
        <f t="shared" si="701"/>
        <v>351.8</v>
      </c>
      <c r="AT852" s="3">
        <f t="shared" ca="1" si="702"/>
        <v>88.37349333130841</v>
      </c>
      <c r="AU852" s="3">
        <f t="shared" ca="1" si="703"/>
        <v>15.123656319705614</v>
      </c>
      <c r="AW852" s="3" t="str">
        <f t="shared" si="704"/>
        <v>1.48</v>
      </c>
      <c r="AX852" s="3" t="str">
        <f t="shared" si="705"/>
        <v>-</v>
      </c>
      <c r="AY852" s="3">
        <f t="shared" si="706"/>
        <v>351.8</v>
      </c>
      <c r="AZ852" s="3">
        <f t="shared" ca="1" si="707"/>
        <v>88.37349333130841</v>
      </c>
      <c r="BA852" s="3">
        <f t="shared" ca="1" si="708"/>
        <v>12.603046933088011</v>
      </c>
      <c r="BC852" s="3" t="str">
        <f t="shared" si="709"/>
        <v>1.48</v>
      </c>
      <c r="BD852" s="3" t="str">
        <f t="shared" si="710"/>
        <v>-</v>
      </c>
      <c r="BE852" s="3">
        <f t="shared" si="711"/>
        <v>351.8</v>
      </c>
      <c r="BF852" s="3">
        <f t="shared" ca="1" si="712"/>
        <v>88.37349333130841</v>
      </c>
      <c r="BG852" s="3">
        <f t="shared" ca="1" si="713"/>
        <v>7.5618281598528068</v>
      </c>
      <c r="BI852" s="3" t="str">
        <f t="shared" si="714"/>
        <v>1.48</v>
      </c>
      <c r="BJ852" s="3" t="str">
        <f t="shared" si="715"/>
        <v>-</v>
      </c>
      <c r="BK852" s="3">
        <f t="shared" si="716"/>
        <v>351.8</v>
      </c>
      <c r="BL852" s="3">
        <f t="shared" ca="1" si="717"/>
        <v>88.37349333130841</v>
      </c>
      <c r="BM852" s="3">
        <f t="shared" ca="1" si="718"/>
        <v>2.5206093866176023</v>
      </c>
    </row>
    <row r="853" spans="1:65" x14ac:dyDescent="0.3">
      <c r="A853" s="3" t="str">
        <f>'Forward collapse simulation'!B863</f>
        <v>1.48</v>
      </c>
      <c r="B853" s="3" t="str">
        <f>IF('Forward collapse simulation'!C863="","-",'Forward collapse simulation'!C863)</f>
        <v>-</v>
      </c>
      <c r="C853" s="3">
        <f>'Forward collapse simulation'!E863</f>
        <v>18.43</v>
      </c>
      <c r="D853" s="3">
        <f ca="1">'Forward collapse simulation'!AK863</f>
        <v>88.729251521189866</v>
      </c>
      <c r="E853" s="84">
        <f ca="1">'Forward collapse simulation'!AL863</f>
        <v>29.82284348387179</v>
      </c>
      <c r="G853" s="3" t="str">
        <f t="shared" si="669"/>
        <v>1.48</v>
      </c>
      <c r="H853" s="3" t="str">
        <f t="shared" si="670"/>
        <v>-</v>
      </c>
      <c r="I853" s="3">
        <f t="shared" si="671"/>
        <v>18.43</v>
      </c>
      <c r="J853" s="3">
        <f t="shared" ca="1" si="672"/>
        <v>88.729251521189866</v>
      </c>
      <c r="K853" s="3">
        <f t="shared" ca="1" si="673"/>
        <v>28.331701309678198</v>
      </c>
      <c r="M853" s="3" t="str">
        <f t="shared" si="674"/>
        <v>1.48</v>
      </c>
      <c r="N853" s="3" t="str">
        <f t="shared" si="675"/>
        <v>-</v>
      </c>
      <c r="O853" s="3">
        <f t="shared" si="676"/>
        <v>18.43</v>
      </c>
      <c r="P853" s="3">
        <f t="shared" ca="1" si="677"/>
        <v>88.729251521189866</v>
      </c>
      <c r="Q853" s="3">
        <f t="shared" ca="1" si="678"/>
        <v>26.840559135484611</v>
      </c>
      <c r="R853" s="85"/>
      <c r="S853" s="3" t="str">
        <f t="shared" si="679"/>
        <v>1.48</v>
      </c>
      <c r="T853" s="3" t="str">
        <f t="shared" si="680"/>
        <v>-</v>
      </c>
      <c r="U853" s="3">
        <f t="shared" si="681"/>
        <v>18.43</v>
      </c>
      <c r="V853" s="3">
        <f t="shared" ca="1" si="682"/>
        <v>88.729251521189866</v>
      </c>
      <c r="W853" s="3">
        <f t="shared" ca="1" si="683"/>
        <v>25.34941696129102</v>
      </c>
      <c r="X853" s="85"/>
      <c r="Y853" s="3" t="str">
        <f t="shared" si="684"/>
        <v>1.48</v>
      </c>
      <c r="Z853" s="3" t="str">
        <f t="shared" si="685"/>
        <v>-</v>
      </c>
      <c r="AA853" s="3">
        <f t="shared" si="686"/>
        <v>18.43</v>
      </c>
      <c r="AB853" s="3">
        <f t="shared" ca="1" si="687"/>
        <v>88.729251521189866</v>
      </c>
      <c r="AC853" s="3">
        <f t="shared" ca="1" si="688"/>
        <v>23.858274787097432</v>
      </c>
      <c r="AE853" s="3" t="str">
        <f t="shared" si="689"/>
        <v>1.48</v>
      </c>
      <c r="AF853" s="3" t="str">
        <f t="shared" si="690"/>
        <v>-</v>
      </c>
      <c r="AG853" s="3">
        <f t="shared" si="691"/>
        <v>18.43</v>
      </c>
      <c r="AH853" s="3">
        <f t="shared" ca="1" si="692"/>
        <v>88.729251521189866</v>
      </c>
      <c r="AI853" s="3">
        <f t="shared" ca="1" si="693"/>
        <v>22.367132612903841</v>
      </c>
      <c r="AK853" s="3" t="str">
        <f t="shared" si="694"/>
        <v>1.48</v>
      </c>
      <c r="AL853" s="3" t="str">
        <f t="shared" si="695"/>
        <v>-</v>
      </c>
      <c r="AM853" s="3">
        <f t="shared" si="696"/>
        <v>18.43</v>
      </c>
      <c r="AN853" s="3">
        <f t="shared" ca="1" si="697"/>
        <v>88.729251521189866</v>
      </c>
      <c r="AO853" s="3">
        <f t="shared" ca="1" si="698"/>
        <v>20.87599043871025</v>
      </c>
      <c r="AQ853" s="3" t="str">
        <f t="shared" si="699"/>
        <v>1.48</v>
      </c>
      <c r="AR853" s="3" t="str">
        <f t="shared" si="700"/>
        <v>-</v>
      </c>
      <c r="AS853" s="3">
        <f t="shared" si="701"/>
        <v>18.43</v>
      </c>
      <c r="AT853" s="3">
        <f t="shared" ca="1" si="702"/>
        <v>88.729251521189866</v>
      </c>
      <c r="AU853" s="3">
        <f t="shared" ca="1" si="703"/>
        <v>17.893706090323072</v>
      </c>
      <c r="AW853" s="3" t="str">
        <f t="shared" si="704"/>
        <v>1.48</v>
      </c>
      <c r="AX853" s="3" t="str">
        <f t="shared" si="705"/>
        <v>-</v>
      </c>
      <c r="AY853" s="3">
        <f t="shared" si="706"/>
        <v>18.43</v>
      </c>
      <c r="AZ853" s="3">
        <f t="shared" ca="1" si="707"/>
        <v>88.729251521189866</v>
      </c>
      <c r="BA853" s="3">
        <f t="shared" ca="1" si="708"/>
        <v>14.911421741935895</v>
      </c>
      <c r="BC853" s="3" t="str">
        <f t="shared" si="709"/>
        <v>1.48</v>
      </c>
      <c r="BD853" s="3" t="str">
        <f t="shared" si="710"/>
        <v>-</v>
      </c>
      <c r="BE853" s="3">
        <f t="shared" si="711"/>
        <v>18.43</v>
      </c>
      <c r="BF853" s="3">
        <f t="shared" ca="1" si="712"/>
        <v>88.729251521189866</v>
      </c>
      <c r="BG853" s="3">
        <f t="shared" ca="1" si="713"/>
        <v>8.9468530451615358</v>
      </c>
      <c r="BI853" s="3" t="str">
        <f t="shared" si="714"/>
        <v>1.48</v>
      </c>
      <c r="BJ853" s="3" t="str">
        <f t="shared" si="715"/>
        <v>-</v>
      </c>
      <c r="BK853" s="3">
        <f t="shared" si="716"/>
        <v>18.43</v>
      </c>
      <c r="BL853" s="3">
        <f t="shared" ca="1" si="717"/>
        <v>88.729251521189866</v>
      </c>
      <c r="BM853" s="3">
        <f t="shared" ca="1" si="718"/>
        <v>2.982284348387179</v>
      </c>
    </row>
    <row r="854" spans="1:65" x14ac:dyDescent="0.3">
      <c r="A854" s="3" t="str">
        <f>'Forward collapse simulation'!B864</f>
        <v>1.48</v>
      </c>
      <c r="B854" s="3" t="str">
        <f>IF('Forward collapse simulation'!C864="","-",'Forward collapse simulation'!C864)</f>
        <v>-</v>
      </c>
      <c r="C854" s="3">
        <f>'Forward collapse simulation'!E864</f>
        <v>94.6</v>
      </c>
      <c r="D854" s="3">
        <f ca="1">'Forward collapse simulation'!AK864</f>
        <v>86.840866640431258</v>
      </c>
      <c r="E854" s="84">
        <f ca="1">'Forward collapse simulation'!AL864</f>
        <v>29.847002457705841</v>
      </c>
      <c r="G854" s="3" t="str">
        <f t="shared" si="669"/>
        <v>1.48</v>
      </c>
      <c r="H854" s="3" t="str">
        <f t="shared" si="670"/>
        <v>-</v>
      </c>
      <c r="I854" s="3">
        <f t="shared" si="671"/>
        <v>94.6</v>
      </c>
      <c r="J854" s="3">
        <f t="shared" ca="1" si="672"/>
        <v>86.840866640431258</v>
      </c>
      <c r="K854" s="3">
        <f t="shared" ca="1" si="673"/>
        <v>28.354652334820546</v>
      </c>
      <c r="M854" s="3" t="str">
        <f t="shared" si="674"/>
        <v>1.48</v>
      </c>
      <c r="N854" s="3" t="str">
        <f t="shared" si="675"/>
        <v>-</v>
      </c>
      <c r="O854" s="3">
        <f t="shared" si="676"/>
        <v>94.6</v>
      </c>
      <c r="P854" s="3">
        <f t="shared" ca="1" si="677"/>
        <v>86.840866640431258</v>
      </c>
      <c r="Q854" s="3">
        <f t="shared" ca="1" si="678"/>
        <v>26.862302211935258</v>
      </c>
      <c r="R854" s="85"/>
      <c r="S854" s="3" t="str">
        <f t="shared" si="679"/>
        <v>1.48</v>
      </c>
      <c r="T854" s="3" t="str">
        <f t="shared" si="680"/>
        <v>-</v>
      </c>
      <c r="U854" s="3">
        <f t="shared" si="681"/>
        <v>94.6</v>
      </c>
      <c r="V854" s="3">
        <f t="shared" ca="1" si="682"/>
        <v>86.840866640431258</v>
      </c>
      <c r="W854" s="3">
        <f t="shared" ca="1" si="683"/>
        <v>25.369952089049963</v>
      </c>
      <c r="X854" s="85"/>
      <c r="Y854" s="3" t="str">
        <f t="shared" si="684"/>
        <v>1.48</v>
      </c>
      <c r="Z854" s="3" t="str">
        <f t="shared" si="685"/>
        <v>-</v>
      </c>
      <c r="AA854" s="3">
        <f t="shared" si="686"/>
        <v>94.6</v>
      </c>
      <c r="AB854" s="3">
        <f t="shared" ca="1" si="687"/>
        <v>86.840866640431258</v>
      </c>
      <c r="AC854" s="3">
        <f t="shared" ca="1" si="688"/>
        <v>23.877601966164676</v>
      </c>
      <c r="AE854" s="3" t="str">
        <f t="shared" si="689"/>
        <v>1.48</v>
      </c>
      <c r="AF854" s="3" t="str">
        <f t="shared" si="690"/>
        <v>-</v>
      </c>
      <c r="AG854" s="3">
        <f t="shared" si="691"/>
        <v>94.6</v>
      </c>
      <c r="AH854" s="3">
        <f t="shared" ca="1" si="692"/>
        <v>86.840866640431258</v>
      </c>
      <c r="AI854" s="3">
        <f t="shared" ca="1" si="693"/>
        <v>22.385251843279381</v>
      </c>
      <c r="AK854" s="3" t="str">
        <f t="shared" si="694"/>
        <v>1.48</v>
      </c>
      <c r="AL854" s="3" t="str">
        <f t="shared" si="695"/>
        <v>-</v>
      </c>
      <c r="AM854" s="3">
        <f t="shared" si="696"/>
        <v>94.6</v>
      </c>
      <c r="AN854" s="3">
        <f t="shared" ca="1" si="697"/>
        <v>86.840866640431258</v>
      </c>
      <c r="AO854" s="3">
        <f t="shared" ca="1" si="698"/>
        <v>20.892901720394086</v>
      </c>
      <c r="AQ854" s="3" t="str">
        <f t="shared" si="699"/>
        <v>1.48</v>
      </c>
      <c r="AR854" s="3" t="str">
        <f t="shared" si="700"/>
        <v>-</v>
      </c>
      <c r="AS854" s="3">
        <f t="shared" si="701"/>
        <v>94.6</v>
      </c>
      <c r="AT854" s="3">
        <f t="shared" ca="1" si="702"/>
        <v>86.840866640431258</v>
      </c>
      <c r="AU854" s="3">
        <f t="shared" ca="1" si="703"/>
        <v>17.908201474623503</v>
      </c>
      <c r="AW854" s="3" t="str">
        <f t="shared" si="704"/>
        <v>1.48</v>
      </c>
      <c r="AX854" s="3" t="str">
        <f t="shared" si="705"/>
        <v>-</v>
      </c>
      <c r="AY854" s="3">
        <f t="shared" si="706"/>
        <v>94.6</v>
      </c>
      <c r="AZ854" s="3">
        <f t="shared" ca="1" si="707"/>
        <v>86.840866640431258</v>
      </c>
      <c r="BA854" s="3">
        <f t="shared" ca="1" si="708"/>
        <v>14.923501228852921</v>
      </c>
      <c r="BC854" s="3" t="str">
        <f t="shared" si="709"/>
        <v>1.48</v>
      </c>
      <c r="BD854" s="3" t="str">
        <f t="shared" si="710"/>
        <v>-</v>
      </c>
      <c r="BE854" s="3">
        <f t="shared" si="711"/>
        <v>94.6</v>
      </c>
      <c r="BF854" s="3">
        <f t="shared" ca="1" si="712"/>
        <v>86.840866640431258</v>
      </c>
      <c r="BG854" s="3">
        <f t="shared" ca="1" si="713"/>
        <v>8.9541007373117516</v>
      </c>
      <c r="BI854" s="3" t="str">
        <f t="shared" si="714"/>
        <v>1.48</v>
      </c>
      <c r="BJ854" s="3" t="str">
        <f t="shared" si="715"/>
        <v>-</v>
      </c>
      <c r="BK854" s="3">
        <f t="shared" si="716"/>
        <v>94.6</v>
      </c>
      <c r="BL854" s="3">
        <f t="shared" ca="1" si="717"/>
        <v>86.840866640431258</v>
      </c>
      <c r="BM854" s="3">
        <f t="shared" ca="1" si="718"/>
        <v>2.9847002457705845</v>
      </c>
    </row>
    <row r="855" spans="1:65" x14ac:dyDescent="0.3">
      <c r="A855" s="3" t="str">
        <f>'Forward collapse simulation'!B865</f>
        <v>1.48</v>
      </c>
      <c r="B855" s="3" t="str">
        <f>IF('Forward collapse simulation'!C865="","-",'Forward collapse simulation'!C865)</f>
        <v>-</v>
      </c>
      <c r="C855" s="3">
        <f>'Forward collapse simulation'!E865</f>
        <v>129.75</v>
      </c>
      <c r="D855" s="3">
        <f ca="1">'Forward collapse simulation'!AK865</f>
        <v>87.095308828689781</v>
      </c>
      <c r="E855" s="84">
        <f ca="1">'Forward collapse simulation'!AL865</f>
        <v>27.765809486795391</v>
      </c>
      <c r="G855" s="3" t="str">
        <f t="shared" si="669"/>
        <v>1.48</v>
      </c>
      <c r="H855" s="3" t="str">
        <f t="shared" si="670"/>
        <v>-</v>
      </c>
      <c r="I855" s="3">
        <f t="shared" si="671"/>
        <v>129.75</v>
      </c>
      <c r="J855" s="3">
        <f t="shared" ca="1" si="672"/>
        <v>87.095308828689781</v>
      </c>
      <c r="K855" s="3">
        <f t="shared" ca="1" si="673"/>
        <v>26.377519012455618</v>
      </c>
      <c r="M855" s="3" t="str">
        <f t="shared" si="674"/>
        <v>1.48</v>
      </c>
      <c r="N855" s="3" t="str">
        <f t="shared" si="675"/>
        <v>-</v>
      </c>
      <c r="O855" s="3">
        <f t="shared" si="676"/>
        <v>129.75</v>
      </c>
      <c r="P855" s="3">
        <f t="shared" ca="1" si="677"/>
        <v>87.095308828689781</v>
      </c>
      <c r="Q855" s="3">
        <f t="shared" ca="1" si="678"/>
        <v>24.989228538115853</v>
      </c>
      <c r="R855" s="85"/>
      <c r="S855" s="3" t="str">
        <f t="shared" si="679"/>
        <v>1.48</v>
      </c>
      <c r="T855" s="3" t="str">
        <f t="shared" si="680"/>
        <v>-</v>
      </c>
      <c r="U855" s="3">
        <f t="shared" si="681"/>
        <v>129.75</v>
      </c>
      <c r="V855" s="3">
        <f t="shared" ca="1" si="682"/>
        <v>87.095308828689781</v>
      </c>
      <c r="W855" s="3">
        <f t="shared" ca="1" si="683"/>
        <v>23.600938063776081</v>
      </c>
      <c r="X855" s="85"/>
      <c r="Y855" s="3" t="str">
        <f t="shared" si="684"/>
        <v>1.48</v>
      </c>
      <c r="Z855" s="3" t="str">
        <f t="shared" si="685"/>
        <v>-</v>
      </c>
      <c r="AA855" s="3">
        <f t="shared" si="686"/>
        <v>129.75</v>
      </c>
      <c r="AB855" s="3">
        <f t="shared" ca="1" si="687"/>
        <v>87.095308828689781</v>
      </c>
      <c r="AC855" s="3">
        <f t="shared" ca="1" si="688"/>
        <v>22.212647589436315</v>
      </c>
      <c r="AE855" s="3" t="str">
        <f t="shared" si="689"/>
        <v>1.48</v>
      </c>
      <c r="AF855" s="3" t="str">
        <f t="shared" si="690"/>
        <v>-</v>
      </c>
      <c r="AG855" s="3">
        <f t="shared" si="691"/>
        <v>129.75</v>
      </c>
      <c r="AH855" s="3">
        <f t="shared" ca="1" si="692"/>
        <v>87.095308828689781</v>
      </c>
      <c r="AI855" s="3">
        <f t="shared" ca="1" si="693"/>
        <v>20.824357115096543</v>
      </c>
      <c r="AK855" s="3" t="str">
        <f t="shared" si="694"/>
        <v>1.48</v>
      </c>
      <c r="AL855" s="3" t="str">
        <f t="shared" si="695"/>
        <v>-</v>
      </c>
      <c r="AM855" s="3">
        <f t="shared" si="696"/>
        <v>129.75</v>
      </c>
      <c r="AN855" s="3">
        <f t="shared" ca="1" si="697"/>
        <v>87.095308828689781</v>
      </c>
      <c r="AO855" s="3">
        <f t="shared" ca="1" si="698"/>
        <v>19.436066640756771</v>
      </c>
      <c r="AQ855" s="3" t="str">
        <f t="shared" si="699"/>
        <v>1.48</v>
      </c>
      <c r="AR855" s="3" t="str">
        <f t="shared" si="700"/>
        <v>-</v>
      </c>
      <c r="AS855" s="3">
        <f t="shared" si="701"/>
        <v>129.75</v>
      </c>
      <c r="AT855" s="3">
        <f t="shared" ca="1" si="702"/>
        <v>87.095308828689781</v>
      </c>
      <c r="AU855" s="3">
        <f t="shared" ca="1" si="703"/>
        <v>16.659485692077233</v>
      </c>
      <c r="AW855" s="3" t="str">
        <f t="shared" si="704"/>
        <v>1.48</v>
      </c>
      <c r="AX855" s="3" t="str">
        <f t="shared" si="705"/>
        <v>-</v>
      </c>
      <c r="AY855" s="3">
        <f t="shared" si="706"/>
        <v>129.75</v>
      </c>
      <c r="AZ855" s="3">
        <f t="shared" ca="1" si="707"/>
        <v>87.095308828689781</v>
      </c>
      <c r="BA855" s="3">
        <f t="shared" ca="1" si="708"/>
        <v>13.882904743397695</v>
      </c>
      <c r="BC855" s="3" t="str">
        <f t="shared" si="709"/>
        <v>1.48</v>
      </c>
      <c r="BD855" s="3" t="str">
        <f t="shared" si="710"/>
        <v>-</v>
      </c>
      <c r="BE855" s="3">
        <f t="shared" si="711"/>
        <v>129.75</v>
      </c>
      <c r="BF855" s="3">
        <f t="shared" ca="1" si="712"/>
        <v>87.095308828689781</v>
      </c>
      <c r="BG855" s="3">
        <f t="shared" ca="1" si="713"/>
        <v>8.3297428460386165</v>
      </c>
      <c r="BI855" s="3" t="str">
        <f t="shared" si="714"/>
        <v>1.48</v>
      </c>
      <c r="BJ855" s="3" t="str">
        <f t="shared" si="715"/>
        <v>-</v>
      </c>
      <c r="BK855" s="3">
        <f t="shared" si="716"/>
        <v>129.75</v>
      </c>
      <c r="BL855" s="3">
        <f t="shared" ca="1" si="717"/>
        <v>87.095308828689781</v>
      </c>
      <c r="BM855" s="3">
        <f t="shared" ca="1" si="718"/>
        <v>2.7765809486795394</v>
      </c>
    </row>
    <row r="856" spans="1:65" x14ac:dyDescent="0.3">
      <c r="A856" s="3" t="str">
        <f>'Forward collapse simulation'!B866</f>
        <v>1.48</v>
      </c>
      <c r="B856" s="3" t="str">
        <f>IF('Forward collapse simulation'!C866="","-",'Forward collapse simulation'!C866)</f>
        <v>-</v>
      </c>
      <c r="C856" s="3">
        <f>'Forward collapse simulation'!E866</f>
        <v>134.93</v>
      </c>
      <c r="D856" s="3">
        <f ca="1">'Forward collapse simulation'!AK866</f>
        <v>86.451607162533875</v>
      </c>
      <c r="E856" s="84">
        <f ca="1">'Forward collapse simulation'!AL866</f>
        <v>18.257722517623698</v>
      </c>
      <c r="G856" s="3" t="str">
        <f t="shared" si="669"/>
        <v>1.48</v>
      </c>
      <c r="H856" s="3" t="str">
        <f t="shared" si="670"/>
        <v>-</v>
      </c>
      <c r="I856" s="3">
        <f t="shared" si="671"/>
        <v>134.93</v>
      </c>
      <c r="J856" s="3">
        <f t="shared" ca="1" si="672"/>
        <v>86.451607162533875</v>
      </c>
      <c r="K856" s="3">
        <f t="shared" ca="1" si="673"/>
        <v>17.344836391742511</v>
      </c>
      <c r="M856" s="3" t="str">
        <f t="shared" si="674"/>
        <v>1.48</v>
      </c>
      <c r="N856" s="3" t="str">
        <f t="shared" si="675"/>
        <v>-</v>
      </c>
      <c r="O856" s="3">
        <f t="shared" si="676"/>
        <v>134.93</v>
      </c>
      <c r="P856" s="3">
        <f t="shared" ca="1" si="677"/>
        <v>86.451607162533875</v>
      </c>
      <c r="Q856" s="3">
        <f t="shared" ca="1" si="678"/>
        <v>16.431950265861328</v>
      </c>
      <c r="R856" s="85"/>
      <c r="S856" s="3" t="str">
        <f t="shared" si="679"/>
        <v>1.48</v>
      </c>
      <c r="T856" s="3" t="str">
        <f t="shared" si="680"/>
        <v>-</v>
      </c>
      <c r="U856" s="3">
        <f t="shared" si="681"/>
        <v>134.93</v>
      </c>
      <c r="V856" s="3">
        <f t="shared" ca="1" si="682"/>
        <v>86.451607162533875</v>
      </c>
      <c r="W856" s="3">
        <f t="shared" ca="1" si="683"/>
        <v>15.519064139980143</v>
      </c>
      <c r="X856" s="85"/>
      <c r="Y856" s="3" t="str">
        <f t="shared" si="684"/>
        <v>1.48</v>
      </c>
      <c r="Z856" s="3" t="str">
        <f t="shared" si="685"/>
        <v>-</v>
      </c>
      <c r="AA856" s="3">
        <f t="shared" si="686"/>
        <v>134.93</v>
      </c>
      <c r="AB856" s="3">
        <f t="shared" ca="1" si="687"/>
        <v>86.451607162533875</v>
      </c>
      <c r="AC856" s="3">
        <f t="shared" ca="1" si="688"/>
        <v>14.606178014098958</v>
      </c>
      <c r="AE856" s="3" t="str">
        <f t="shared" si="689"/>
        <v>1.48</v>
      </c>
      <c r="AF856" s="3" t="str">
        <f t="shared" si="690"/>
        <v>-</v>
      </c>
      <c r="AG856" s="3">
        <f t="shared" si="691"/>
        <v>134.93</v>
      </c>
      <c r="AH856" s="3">
        <f t="shared" ca="1" si="692"/>
        <v>86.451607162533875</v>
      </c>
      <c r="AI856" s="3">
        <f t="shared" ca="1" si="693"/>
        <v>13.693291888217773</v>
      </c>
      <c r="AK856" s="3" t="str">
        <f t="shared" si="694"/>
        <v>1.48</v>
      </c>
      <c r="AL856" s="3" t="str">
        <f t="shared" si="695"/>
        <v>-</v>
      </c>
      <c r="AM856" s="3">
        <f t="shared" si="696"/>
        <v>134.93</v>
      </c>
      <c r="AN856" s="3">
        <f t="shared" ca="1" si="697"/>
        <v>86.451607162533875</v>
      </c>
      <c r="AO856" s="3">
        <f t="shared" ca="1" si="698"/>
        <v>12.780405762336589</v>
      </c>
      <c r="AQ856" s="3" t="str">
        <f t="shared" si="699"/>
        <v>1.48</v>
      </c>
      <c r="AR856" s="3" t="str">
        <f t="shared" si="700"/>
        <v>-</v>
      </c>
      <c r="AS856" s="3">
        <f t="shared" si="701"/>
        <v>134.93</v>
      </c>
      <c r="AT856" s="3">
        <f t="shared" ca="1" si="702"/>
        <v>86.451607162533875</v>
      </c>
      <c r="AU856" s="3">
        <f t="shared" ca="1" si="703"/>
        <v>10.954633510574219</v>
      </c>
      <c r="AW856" s="3" t="str">
        <f t="shared" si="704"/>
        <v>1.48</v>
      </c>
      <c r="AX856" s="3" t="str">
        <f t="shared" si="705"/>
        <v>-</v>
      </c>
      <c r="AY856" s="3">
        <f t="shared" si="706"/>
        <v>134.93</v>
      </c>
      <c r="AZ856" s="3">
        <f t="shared" ca="1" si="707"/>
        <v>86.451607162533875</v>
      </c>
      <c r="BA856" s="3">
        <f t="shared" ca="1" si="708"/>
        <v>9.128861258811849</v>
      </c>
      <c r="BC856" s="3" t="str">
        <f t="shared" si="709"/>
        <v>1.48</v>
      </c>
      <c r="BD856" s="3" t="str">
        <f t="shared" si="710"/>
        <v>-</v>
      </c>
      <c r="BE856" s="3">
        <f t="shared" si="711"/>
        <v>134.93</v>
      </c>
      <c r="BF856" s="3">
        <f t="shared" ca="1" si="712"/>
        <v>86.451607162533875</v>
      </c>
      <c r="BG856" s="3">
        <f t="shared" ca="1" si="713"/>
        <v>5.4773167552871094</v>
      </c>
      <c r="BI856" s="3" t="str">
        <f t="shared" si="714"/>
        <v>1.48</v>
      </c>
      <c r="BJ856" s="3" t="str">
        <f t="shared" si="715"/>
        <v>-</v>
      </c>
      <c r="BK856" s="3">
        <f t="shared" si="716"/>
        <v>134.93</v>
      </c>
      <c r="BL856" s="3">
        <f t="shared" ca="1" si="717"/>
        <v>86.451607162533875</v>
      </c>
      <c r="BM856" s="3">
        <f t="shared" ca="1" si="718"/>
        <v>1.8257722517623698</v>
      </c>
    </row>
    <row r="857" spans="1:65" x14ac:dyDescent="0.3">
      <c r="A857" s="3" t="str">
        <f>'Forward collapse simulation'!B867</f>
        <v>1.48</v>
      </c>
      <c r="B857" s="3" t="str">
        <f>IF('Forward collapse simulation'!C867="","-",'Forward collapse simulation'!C867)</f>
        <v>-</v>
      </c>
      <c r="C857" s="3">
        <f>'Forward collapse simulation'!E867</f>
        <v>137.9</v>
      </c>
      <c r="D857" s="3">
        <f ca="1">'Forward collapse simulation'!AK867</f>
        <v>86.277130807392751</v>
      </c>
      <c r="E857" s="84">
        <f ca="1">'Forward collapse simulation'!AL867</f>
        <v>13.142244530927487</v>
      </c>
      <c r="G857" s="3" t="str">
        <f t="shared" si="669"/>
        <v>1.48</v>
      </c>
      <c r="H857" s="3" t="str">
        <f t="shared" si="670"/>
        <v>-</v>
      </c>
      <c r="I857" s="3">
        <f t="shared" si="671"/>
        <v>137.9</v>
      </c>
      <c r="J857" s="3">
        <f t="shared" ca="1" si="672"/>
        <v>86.277130807392751</v>
      </c>
      <c r="K857" s="3">
        <f t="shared" ca="1" si="673"/>
        <v>12.485132304381112</v>
      </c>
      <c r="M857" s="3" t="str">
        <f t="shared" si="674"/>
        <v>1.48</v>
      </c>
      <c r="N857" s="3" t="str">
        <f t="shared" si="675"/>
        <v>-</v>
      </c>
      <c r="O857" s="3">
        <f t="shared" si="676"/>
        <v>137.9</v>
      </c>
      <c r="P857" s="3">
        <f t="shared" ca="1" si="677"/>
        <v>86.277130807392751</v>
      </c>
      <c r="Q857" s="3">
        <f t="shared" ca="1" si="678"/>
        <v>11.828020077834738</v>
      </c>
      <c r="R857" s="85"/>
      <c r="S857" s="3" t="str">
        <f t="shared" si="679"/>
        <v>1.48</v>
      </c>
      <c r="T857" s="3" t="str">
        <f t="shared" si="680"/>
        <v>-</v>
      </c>
      <c r="U857" s="3">
        <f t="shared" si="681"/>
        <v>137.9</v>
      </c>
      <c r="V857" s="3">
        <f t="shared" ca="1" si="682"/>
        <v>86.277130807392751</v>
      </c>
      <c r="W857" s="3">
        <f t="shared" ca="1" si="683"/>
        <v>11.170907851288364</v>
      </c>
      <c r="X857" s="85"/>
      <c r="Y857" s="3" t="str">
        <f t="shared" si="684"/>
        <v>1.48</v>
      </c>
      <c r="Z857" s="3" t="str">
        <f t="shared" si="685"/>
        <v>-</v>
      </c>
      <c r="AA857" s="3">
        <f t="shared" si="686"/>
        <v>137.9</v>
      </c>
      <c r="AB857" s="3">
        <f t="shared" ca="1" si="687"/>
        <v>86.277130807392751</v>
      </c>
      <c r="AC857" s="3">
        <f t="shared" ca="1" si="688"/>
        <v>10.51379562474199</v>
      </c>
      <c r="AE857" s="3" t="str">
        <f t="shared" si="689"/>
        <v>1.48</v>
      </c>
      <c r="AF857" s="3" t="str">
        <f t="shared" si="690"/>
        <v>-</v>
      </c>
      <c r="AG857" s="3">
        <f t="shared" si="691"/>
        <v>137.9</v>
      </c>
      <c r="AH857" s="3">
        <f t="shared" ca="1" si="692"/>
        <v>86.277130807392751</v>
      </c>
      <c r="AI857" s="3">
        <f t="shared" ca="1" si="693"/>
        <v>9.8566833981956155</v>
      </c>
      <c r="AK857" s="3" t="str">
        <f t="shared" si="694"/>
        <v>1.48</v>
      </c>
      <c r="AL857" s="3" t="str">
        <f t="shared" si="695"/>
        <v>-</v>
      </c>
      <c r="AM857" s="3">
        <f t="shared" si="696"/>
        <v>137.9</v>
      </c>
      <c r="AN857" s="3">
        <f t="shared" ca="1" si="697"/>
        <v>86.277130807392751</v>
      </c>
      <c r="AO857" s="3">
        <f t="shared" ca="1" si="698"/>
        <v>9.1995711716492394</v>
      </c>
      <c r="AQ857" s="3" t="str">
        <f t="shared" si="699"/>
        <v>1.48</v>
      </c>
      <c r="AR857" s="3" t="str">
        <f t="shared" si="700"/>
        <v>-</v>
      </c>
      <c r="AS857" s="3">
        <f t="shared" si="701"/>
        <v>137.9</v>
      </c>
      <c r="AT857" s="3">
        <f t="shared" ca="1" si="702"/>
        <v>86.277130807392751</v>
      </c>
      <c r="AU857" s="3">
        <f t="shared" ca="1" si="703"/>
        <v>7.8853467185564918</v>
      </c>
      <c r="AW857" s="3" t="str">
        <f t="shared" si="704"/>
        <v>1.48</v>
      </c>
      <c r="AX857" s="3" t="str">
        <f t="shared" si="705"/>
        <v>-</v>
      </c>
      <c r="AY857" s="3">
        <f t="shared" si="706"/>
        <v>137.9</v>
      </c>
      <c r="AZ857" s="3">
        <f t="shared" ca="1" si="707"/>
        <v>86.277130807392751</v>
      </c>
      <c r="BA857" s="3">
        <f t="shared" ca="1" si="708"/>
        <v>6.5711222654637433</v>
      </c>
      <c r="BC857" s="3" t="str">
        <f t="shared" si="709"/>
        <v>1.48</v>
      </c>
      <c r="BD857" s="3" t="str">
        <f t="shared" si="710"/>
        <v>-</v>
      </c>
      <c r="BE857" s="3">
        <f t="shared" si="711"/>
        <v>137.9</v>
      </c>
      <c r="BF857" s="3">
        <f t="shared" ca="1" si="712"/>
        <v>86.277130807392751</v>
      </c>
      <c r="BG857" s="3">
        <f t="shared" ca="1" si="713"/>
        <v>3.9426733592782459</v>
      </c>
      <c r="BI857" s="3" t="str">
        <f t="shared" si="714"/>
        <v>1.48</v>
      </c>
      <c r="BJ857" s="3" t="str">
        <f t="shared" si="715"/>
        <v>-</v>
      </c>
      <c r="BK857" s="3">
        <f t="shared" si="716"/>
        <v>137.9</v>
      </c>
      <c r="BL857" s="3">
        <f t="shared" ca="1" si="717"/>
        <v>86.277130807392751</v>
      </c>
      <c r="BM857" s="3">
        <f t="shared" ca="1" si="718"/>
        <v>1.3142244530927487</v>
      </c>
    </row>
    <row r="858" spans="1:65" x14ac:dyDescent="0.3">
      <c r="A858" s="3" t="str">
        <f>'Forward collapse simulation'!B868</f>
        <v>1.48</v>
      </c>
      <c r="B858" s="3" t="str">
        <f>IF('Forward collapse simulation'!C868="","-",'Forward collapse simulation'!C868)</f>
        <v>-</v>
      </c>
      <c r="C858" s="3">
        <f>'Forward collapse simulation'!E868</f>
        <v>143.19</v>
      </c>
      <c r="D858" s="3">
        <f ca="1">'Forward collapse simulation'!AK868</f>
        <v>84.313833207428189</v>
      </c>
      <c r="E858" s="84">
        <f ca="1">'Forward collapse simulation'!AL868</f>
        <v>9.3679092112591356</v>
      </c>
      <c r="G858" s="3" t="str">
        <f t="shared" si="669"/>
        <v>1.48</v>
      </c>
      <c r="H858" s="3" t="str">
        <f t="shared" si="670"/>
        <v>-</v>
      </c>
      <c r="I858" s="3">
        <f t="shared" si="671"/>
        <v>143.19</v>
      </c>
      <c r="J858" s="3">
        <f t="shared" ca="1" si="672"/>
        <v>84.313833207428189</v>
      </c>
      <c r="K858" s="3">
        <f t="shared" ca="1" si="673"/>
        <v>8.8995137506961779</v>
      </c>
      <c r="M858" s="3" t="str">
        <f t="shared" si="674"/>
        <v>1.48</v>
      </c>
      <c r="N858" s="3" t="str">
        <f t="shared" si="675"/>
        <v>-</v>
      </c>
      <c r="O858" s="3">
        <f t="shared" si="676"/>
        <v>143.19</v>
      </c>
      <c r="P858" s="3">
        <f t="shared" ca="1" si="677"/>
        <v>84.313833207428189</v>
      </c>
      <c r="Q858" s="3">
        <f t="shared" ca="1" si="678"/>
        <v>8.431118290133222</v>
      </c>
      <c r="R858" s="85"/>
      <c r="S858" s="3" t="str">
        <f t="shared" si="679"/>
        <v>1.48</v>
      </c>
      <c r="T858" s="3" t="str">
        <f t="shared" si="680"/>
        <v>-</v>
      </c>
      <c r="U858" s="3">
        <f t="shared" si="681"/>
        <v>143.19</v>
      </c>
      <c r="V858" s="3">
        <f t="shared" ca="1" si="682"/>
        <v>84.313833207428189</v>
      </c>
      <c r="W858" s="3">
        <f t="shared" ca="1" si="683"/>
        <v>7.9627228295702652</v>
      </c>
      <c r="X858" s="85"/>
      <c r="Y858" s="3" t="str">
        <f t="shared" si="684"/>
        <v>1.48</v>
      </c>
      <c r="Z858" s="3" t="str">
        <f t="shared" si="685"/>
        <v>-</v>
      </c>
      <c r="AA858" s="3">
        <f t="shared" si="686"/>
        <v>143.19</v>
      </c>
      <c r="AB858" s="3">
        <f t="shared" ca="1" si="687"/>
        <v>84.313833207428189</v>
      </c>
      <c r="AC858" s="3">
        <f t="shared" ca="1" si="688"/>
        <v>7.4943273690073084</v>
      </c>
      <c r="AE858" s="3" t="str">
        <f t="shared" si="689"/>
        <v>1.48</v>
      </c>
      <c r="AF858" s="3" t="str">
        <f t="shared" si="690"/>
        <v>-</v>
      </c>
      <c r="AG858" s="3">
        <f t="shared" si="691"/>
        <v>143.19</v>
      </c>
      <c r="AH858" s="3">
        <f t="shared" ca="1" si="692"/>
        <v>84.313833207428189</v>
      </c>
      <c r="AI858" s="3">
        <f t="shared" ca="1" si="693"/>
        <v>7.0259319084443517</v>
      </c>
      <c r="AK858" s="3" t="str">
        <f t="shared" si="694"/>
        <v>1.48</v>
      </c>
      <c r="AL858" s="3" t="str">
        <f t="shared" si="695"/>
        <v>-</v>
      </c>
      <c r="AM858" s="3">
        <f t="shared" si="696"/>
        <v>143.19</v>
      </c>
      <c r="AN858" s="3">
        <f t="shared" ca="1" si="697"/>
        <v>84.313833207428189</v>
      </c>
      <c r="AO858" s="3">
        <f t="shared" ca="1" si="698"/>
        <v>6.5575364478813949</v>
      </c>
      <c r="AQ858" s="3" t="str">
        <f t="shared" si="699"/>
        <v>1.48</v>
      </c>
      <c r="AR858" s="3" t="str">
        <f t="shared" si="700"/>
        <v>-</v>
      </c>
      <c r="AS858" s="3">
        <f t="shared" si="701"/>
        <v>143.19</v>
      </c>
      <c r="AT858" s="3">
        <f t="shared" ca="1" si="702"/>
        <v>84.313833207428189</v>
      </c>
      <c r="AU858" s="3">
        <f t="shared" ca="1" si="703"/>
        <v>5.6207455267554813</v>
      </c>
      <c r="AW858" s="3" t="str">
        <f t="shared" si="704"/>
        <v>1.48</v>
      </c>
      <c r="AX858" s="3" t="str">
        <f t="shared" si="705"/>
        <v>-</v>
      </c>
      <c r="AY858" s="3">
        <f t="shared" si="706"/>
        <v>143.19</v>
      </c>
      <c r="AZ858" s="3">
        <f t="shared" ca="1" si="707"/>
        <v>84.313833207428189</v>
      </c>
      <c r="BA858" s="3">
        <f t="shared" ca="1" si="708"/>
        <v>4.6839546056295678</v>
      </c>
      <c r="BC858" s="3" t="str">
        <f t="shared" si="709"/>
        <v>1.48</v>
      </c>
      <c r="BD858" s="3" t="str">
        <f t="shared" si="710"/>
        <v>-</v>
      </c>
      <c r="BE858" s="3">
        <f t="shared" si="711"/>
        <v>143.19</v>
      </c>
      <c r="BF858" s="3">
        <f t="shared" ca="1" si="712"/>
        <v>84.313833207428189</v>
      </c>
      <c r="BG858" s="3">
        <f t="shared" ca="1" si="713"/>
        <v>2.8103727633777407</v>
      </c>
      <c r="BI858" s="3" t="str">
        <f t="shared" si="714"/>
        <v>1.48</v>
      </c>
      <c r="BJ858" s="3" t="str">
        <f t="shared" si="715"/>
        <v>-</v>
      </c>
      <c r="BK858" s="3">
        <f t="shared" si="716"/>
        <v>143.19</v>
      </c>
      <c r="BL858" s="3">
        <f t="shared" ca="1" si="717"/>
        <v>84.313833207428189</v>
      </c>
      <c r="BM858" s="3">
        <f t="shared" ca="1" si="718"/>
        <v>0.93679092112591356</v>
      </c>
    </row>
    <row r="859" spans="1:65" x14ac:dyDescent="0.3">
      <c r="A859" s="3" t="str">
        <f>'Forward collapse simulation'!B869</f>
        <v>1.48</v>
      </c>
      <c r="B859" s="3" t="str">
        <f>IF('Forward collapse simulation'!C869="","-",'Forward collapse simulation'!C869)</f>
        <v>-</v>
      </c>
      <c r="C859" s="3">
        <f>'Forward collapse simulation'!E869</f>
        <v>154.38</v>
      </c>
      <c r="D859" s="3">
        <f ca="1">'Forward collapse simulation'!AK869</f>
        <v>79.914584215677934</v>
      </c>
      <c r="E859" s="84">
        <f ca="1">'Forward collapse simulation'!AL869</f>
        <v>5.2585079316393886</v>
      </c>
      <c r="G859" s="3" t="str">
        <f t="shared" si="669"/>
        <v>1.48</v>
      </c>
      <c r="H859" s="3" t="str">
        <f t="shared" si="670"/>
        <v>-</v>
      </c>
      <c r="I859" s="3">
        <f t="shared" si="671"/>
        <v>154.38</v>
      </c>
      <c r="J859" s="3">
        <f t="shared" ca="1" si="672"/>
        <v>79.914584215677934</v>
      </c>
      <c r="K859" s="3">
        <f t="shared" ca="1" si="673"/>
        <v>4.9955825350574186</v>
      </c>
      <c r="M859" s="3" t="str">
        <f t="shared" si="674"/>
        <v>1.48</v>
      </c>
      <c r="N859" s="3" t="str">
        <f t="shared" si="675"/>
        <v>-</v>
      </c>
      <c r="O859" s="3">
        <f t="shared" si="676"/>
        <v>154.38</v>
      </c>
      <c r="P859" s="3">
        <f t="shared" ca="1" si="677"/>
        <v>79.914584215677934</v>
      </c>
      <c r="Q859" s="3">
        <f t="shared" ca="1" si="678"/>
        <v>4.7326571384754494</v>
      </c>
      <c r="R859" s="85"/>
      <c r="S859" s="3" t="str">
        <f t="shared" si="679"/>
        <v>1.48</v>
      </c>
      <c r="T859" s="3" t="str">
        <f t="shared" si="680"/>
        <v>-</v>
      </c>
      <c r="U859" s="3">
        <f t="shared" si="681"/>
        <v>154.38</v>
      </c>
      <c r="V859" s="3">
        <f t="shared" ca="1" si="682"/>
        <v>79.914584215677934</v>
      </c>
      <c r="W859" s="3">
        <f t="shared" ca="1" si="683"/>
        <v>4.4697317418934803</v>
      </c>
      <c r="X859" s="85"/>
      <c r="Y859" s="3" t="str">
        <f t="shared" si="684"/>
        <v>1.48</v>
      </c>
      <c r="Z859" s="3" t="str">
        <f t="shared" si="685"/>
        <v>-</v>
      </c>
      <c r="AA859" s="3">
        <f t="shared" si="686"/>
        <v>154.38</v>
      </c>
      <c r="AB859" s="3">
        <f t="shared" ca="1" si="687"/>
        <v>79.914584215677934</v>
      </c>
      <c r="AC859" s="3">
        <f t="shared" ca="1" si="688"/>
        <v>4.2068063453115112</v>
      </c>
      <c r="AE859" s="3" t="str">
        <f t="shared" si="689"/>
        <v>1.48</v>
      </c>
      <c r="AF859" s="3" t="str">
        <f t="shared" si="690"/>
        <v>-</v>
      </c>
      <c r="AG859" s="3">
        <f t="shared" si="691"/>
        <v>154.38</v>
      </c>
      <c r="AH859" s="3">
        <f t="shared" ca="1" si="692"/>
        <v>79.914584215677934</v>
      </c>
      <c r="AI859" s="3">
        <f t="shared" ca="1" si="693"/>
        <v>3.9438809487295412</v>
      </c>
      <c r="AK859" s="3" t="str">
        <f t="shared" si="694"/>
        <v>1.48</v>
      </c>
      <c r="AL859" s="3" t="str">
        <f t="shared" si="695"/>
        <v>-</v>
      </c>
      <c r="AM859" s="3">
        <f t="shared" si="696"/>
        <v>154.38</v>
      </c>
      <c r="AN859" s="3">
        <f t="shared" ca="1" si="697"/>
        <v>79.914584215677934</v>
      </c>
      <c r="AO859" s="3">
        <f t="shared" ca="1" si="698"/>
        <v>3.6809555521475716</v>
      </c>
      <c r="AQ859" s="3" t="str">
        <f t="shared" si="699"/>
        <v>1.48</v>
      </c>
      <c r="AR859" s="3" t="str">
        <f t="shared" si="700"/>
        <v>-</v>
      </c>
      <c r="AS859" s="3">
        <f t="shared" si="701"/>
        <v>154.38</v>
      </c>
      <c r="AT859" s="3">
        <f t="shared" ca="1" si="702"/>
        <v>79.914584215677934</v>
      </c>
      <c r="AU859" s="3">
        <f t="shared" ca="1" si="703"/>
        <v>3.155104758983633</v>
      </c>
      <c r="AW859" s="3" t="str">
        <f t="shared" si="704"/>
        <v>1.48</v>
      </c>
      <c r="AX859" s="3" t="str">
        <f t="shared" si="705"/>
        <v>-</v>
      </c>
      <c r="AY859" s="3">
        <f t="shared" si="706"/>
        <v>154.38</v>
      </c>
      <c r="AZ859" s="3">
        <f t="shared" ca="1" si="707"/>
        <v>79.914584215677934</v>
      </c>
      <c r="BA859" s="3">
        <f t="shared" ca="1" si="708"/>
        <v>2.6292539658196943</v>
      </c>
      <c r="BC859" s="3" t="str">
        <f t="shared" si="709"/>
        <v>1.48</v>
      </c>
      <c r="BD859" s="3" t="str">
        <f t="shared" si="710"/>
        <v>-</v>
      </c>
      <c r="BE859" s="3">
        <f t="shared" si="711"/>
        <v>154.38</v>
      </c>
      <c r="BF859" s="3">
        <f t="shared" ca="1" si="712"/>
        <v>79.914584215677934</v>
      </c>
      <c r="BG859" s="3">
        <f t="shared" ca="1" si="713"/>
        <v>1.5775523794918165</v>
      </c>
      <c r="BI859" s="3" t="str">
        <f t="shared" si="714"/>
        <v>1.48</v>
      </c>
      <c r="BJ859" s="3" t="str">
        <f t="shared" si="715"/>
        <v>-</v>
      </c>
      <c r="BK859" s="3">
        <f t="shared" si="716"/>
        <v>154.38</v>
      </c>
      <c r="BL859" s="3">
        <f t="shared" ca="1" si="717"/>
        <v>79.914584215677934</v>
      </c>
      <c r="BM859" s="3">
        <f t="shared" ca="1" si="718"/>
        <v>0.5258507931639389</v>
      </c>
    </row>
    <row r="860" spans="1:65" x14ac:dyDescent="0.3">
      <c r="A860" s="3" t="str">
        <f>'Forward collapse simulation'!B870</f>
        <v>1.48</v>
      </c>
      <c r="B860" s="3" t="str">
        <f>IF('Forward collapse simulation'!C870="","-",'Forward collapse simulation'!C870)</f>
        <v>-</v>
      </c>
      <c r="C860" s="3">
        <f>'Forward collapse simulation'!E870</f>
        <v>150.52000000000001</v>
      </c>
      <c r="D860" s="3">
        <f>'Forward collapse simulation'!AK870</f>
        <v>-48.15</v>
      </c>
      <c r="E860" s="84">
        <f>'Forward collapse simulation'!AL870</f>
        <v>1.4379999999999999</v>
      </c>
      <c r="G860" s="3" t="str">
        <f t="shared" si="669"/>
        <v>1.48</v>
      </c>
      <c r="H860" s="3" t="str">
        <f t="shared" si="670"/>
        <v>-</v>
      </c>
      <c r="I860" s="3">
        <f t="shared" si="671"/>
        <v>150.52000000000001</v>
      </c>
      <c r="J860" s="3">
        <f t="shared" si="672"/>
        <v>-48.15</v>
      </c>
      <c r="K860" s="3">
        <f t="shared" si="673"/>
        <v>1.3660999999999999</v>
      </c>
      <c r="M860" s="3" t="str">
        <f t="shared" si="674"/>
        <v>1.48</v>
      </c>
      <c r="N860" s="3" t="str">
        <f t="shared" si="675"/>
        <v>-</v>
      </c>
      <c r="O860" s="3">
        <f t="shared" si="676"/>
        <v>150.52000000000001</v>
      </c>
      <c r="P860" s="3">
        <f t="shared" si="677"/>
        <v>-48.15</v>
      </c>
      <c r="Q860" s="3">
        <f t="shared" si="678"/>
        <v>1.2942</v>
      </c>
      <c r="R860" s="85"/>
      <c r="S860" s="3" t="str">
        <f t="shared" si="679"/>
        <v>1.48</v>
      </c>
      <c r="T860" s="3" t="str">
        <f t="shared" si="680"/>
        <v>-</v>
      </c>
      <c r="U860" s="3">
        <f t="shared" si="681"/>
        <v>150.52000000000001</v>
      </c>
      <c r="V860" s="3">
        <f t="shared" si="682"/>
        <v>-48.15</v>
      </c>
      <c r="W860" s="3">
        <f t="shared" si="683"/>
        <v>1.2222999999999999</v>
      </c>
      <c r="X860" s="85"/>
      <c r="Y860" s="3" t="str">
        <f t="shared" si="684"/>
        <v>1.48</v>
      </c>
      <c r="Z860" s="3" t="str">
        <f t="shared" si="685"/>
        <v>-</v>
      </c>
      <c r="AA860" s="3">
        <f t="shared" si="686"/>
        <v>150.52000000000001</v>
      </c>
      <c r="AB860" s="3">
        <f t="shared" si="687"/>
        <v>-48.15</v>
      </c>
      <c r="AC860" s="3">
        <f t="shared" si="688"/>
        <v>1.1504000000000001</v>
      </c>
      <c r="AE860" s="3" t="str">
        <f t="shared" si="689"/>
        <v>1.48</v>
      </c>
      <c r="AF860" s="3" t="str">
        <f t="shared" si="690"/>
        <v>-</v>
      </c>
      <c r="AG860" s="3">
        <f t="shared" si="691"/>
        <v>150.52000000000001</v>
      </c>
      <c r="AH860" s="3">
        <f t="shared" si="692"/>
        <v>-48.15</v>
      </c>
      <c r="AI860" s="3">
        <f t="shared" si="693"/>
        <v>1.0785</v>
      </c>
      <c r="AK860" s="3" t="str">
        <f t="shared" si="694"/>
        <v>1.48</v>
      </c>
      <c r="AL860" s="3" t="str">
        <f t="shared" si="695"/>
        <v>-</v>
      </c>
      <c r="AM860" s="3">
        <f t="shared" si="696"/>
        <v>150.52000000000001</v>
      </c>
      <c r="AN860" s="3">
        <f t="shared" si="697"/>
        <v>-48.15</v>
      </c>
      <c r="AO860" s="3">
        <f t="shared" si="698"/>
        <v>1.0065999999999999</v>
      </c>
      <c r="AQ860" s="3" t="str">
        <f t="shared" si="699"/>
        <v>1.48</v>
      </c>
      <c r="AR860" s="3" t="str">
        <f t="shared" si="700"/>
        <v>-</v>
      </c>
      <c r="AS860" s="3">
        <f t="shared" si="701"/>
        <v>150.52000000000001</v>
      </c>
      <c r="AT860" s="3">
        <f t="shared" si="702"/>
        <v>-48.15</v>
      </c>
      <c r="AU860" s="3">
        <f t="shared" si="703"/>
        <v>0.8627999999999999</v>
      </c>
      <c r="AW860" s="3" t="str">
        <f t="shared" si="704"/>
        <v>1.48</v>
      </c>
      <c r="AX860" s="3" t="str">
        <f t="shared" si="705"/>
        <v>-</v>
      </c>
      <c r="AY860" s="3">
        <f t="shared" si="706"/>
        <v>150.52000000000001</v>
      </c>
      <c r="AZ860" s="3">
        <f t="shared" si="707"/>
        <v>-48.15</v>
      </c>
      <c r="BA860" s="3">
        <f t="shared" si="708"/>
        <v>0.71899999999999997</v>
      </c>
      <c r="BC860" s="3" t="str">
        <f t="shared" si="709"/>
        <v>1.48</v>
      </c>
      <c r="BD860" s="3" t="str">
        <f t="shared" si="710"/>
        <v>-</v>
      </c>
      <c r="BE860" s="3">
        <f t="shared" si="711"/>
        <v>150.52000000000001</v>
      </c>
      <c r="BF860" s="3">
        <f t="shared" si="712"/>
        <v>-48.15</v>
      </c>
      <c r="BG860" s="3">
        <f t="shared" si="713"/>
        <v>0.43139999999999995</v>
      </c>
      <c r="BI860" s="3" t="str">
        <f t="shared" si="714"/>
        <v>1.48</v>
      </c>
      <c r="BJ860" s="3" t="str">
        <f t="shared" si="715"/>
        <v>-</v>
      </c>
      <c r="BK860" s="3">
        <f t="shared" si="716"/>
        <v>150.52000000000001</v>
      </c>
      <c r="BL860" s="3">
        <f t="shared" si="717"/>
        <v>-48.15</v>
      </c>
      <c r="BM860" s="3">
        <f t="shared" si="718"/>
        <v>0.14380000000000001</v>
      </c>
    </row>
    <row r="861" spans="1:65" x14ac:dyDescent="0.3">
      <c r="A861" s="3" t="str">
        <f>'Forward collapse simulation'!B871</f>
        <v>1.48</v>
      </c>
      <c r="B861" s="3" t="str">
        <f>IF('Forward collapse simulation'!C871="","-",'Forward collapse simulation'!C871)</f>
        <v>-</v>
      </c>
      <c r="C861" s="3">
        <f>'Forward collapse simulation'!E871</f>
        <v>131.4</v>
      </c>
      <c r="D861" s="3">
        <f>'Forward collapse simulation'!AK871</f>
        <v>-72.849999999999994</v>
      </c>
      <c r="E861" s="84">
        <f>'Forward collapse simulation'!AL871</f>
        <v>1.1849999999999998</v>
      </c>
      <c r="G861" s="3" t="str">
        <f t="shared" si="669"/>
        <v>1.48</v>
      </c>
      <c r="H861" s="3" t="str">
        <f t="shared" si="670"/>
        <v>-</v>
      </c>
      <c r="I861" s="3">
        <f t="shared" si="671"/>
        <v>131.4</v>
      </c>
      <c r="J861" s="3">
        <f t="shared" si="672"/>
        <v>-72.849999999999994</v>
      </c>
      <c r="K861" s="3">
        <f t="shared" si="673"/>
        <v>1.1257499999999998</v>
      </c>
      <c r="M861" s="3" t="str">
        <f t="shared" si="674"/>
        <v>1.48</v>
      </c>
      <c r="N861" s="3" t="str">
        <f t="shared" si="675"/>
        <v>-</v>
      </c>
      <c r="O861" s="3">
        <f t="shared" si="676"/>
        <v>131.4</v>
      </c>
      <c r="P861" s="3">
        <f t="shared" si="677"/>
        <v>-72.849999999999994</v>
      </c>
      <c r="Q861" s="3">
        <f t="shared" si="678"/>
        <v>1.0664999999999998</v>
      </c>
      <c r="R861" s="85"/>
      <c r="S861" s="3" t="str">
        <f t="shared" si="679"/>
        <v>1.48</v>
      </c>
      <c r="T861" s="3" t="str">
        <f t="shared" si="680"/>
        <v>-</v>
      </c>
      <c r="U861" s="3">
        <f t="shared" si="681"/>
        <v>131.4</v>
      </c>
      <c r="V861" s="3">
        <f t="shared" si="682"/>
        <v>-72.849999999999994</v>
      </c>
      <c r="W861" s="3">
        <f t="shared" si="683"/>
        <v>1.0072499999999998</v>
      </c>
      <c r="X861" s="85"/>
      <c r="Y861" s="3" t="str">
        <f t="shared" si="684"/>
        <v>1.48</v>
      </c>
      <c r="Z861" s="3" t="str">
        <f t="shared" si="685"/>
        <v>-</v>
      </c>
      <c r="AA861" s="3">
        <f t="shared" si="686"/>
        <v>131.4</v>
      </c>
      <c r="AB861" s="3">
        <f t="shared" si="687"/>
        <v>-72.849999999999994</v>
      </c>
      <c r="AC861" s="3">
        <f t="shared" si="688"/>
        <v>0.94799999999999995</v>
      </c>
      <c r="AE861" s="3" t="str">
        <f t="shared" si="689"/>
        <v>1.48</v>
      </c>
      <c r="AF861" s="3" t="str">
        <f t="shared" si="690"/>
        <v>-</v>
      </c>
      <c r="AG861" s="3">
        <f t="shared" si="691"/>
        <v>131.4</v>
      </c>
      <c r="AH861" s="3">
        <f t="shared" si="692"/>
        <v>-72.849999999999994</v>
      </c>
      <c r="AI861" s="3">
        <f t="shared" si="693"/>
        <v>0.88874999999999993</v>
      </c>
      <c r="AK861" s="3" t="str">
        <f t="shared" si="694"/>
        <v>1.48</v>
      </c>
      <c r="AL861" s="3" t="str">
        <f t="shared" si="695"/>
        <v>-</v>
      </c>
      <c r="AM861" s="3">
        <f t="shared" si="696"/>
        <v>131.4</v>
      </c>
      <c r="AN861" s="3">
        <f t="shared" si="697"/>
        <v>-72.849999999999994</v>
      </c>
      <c r="AO861" s="3">
        <f t="shared" si="698"/>
        <v>0.82949999999999979</v>
      </c>
      <c r="AQ861" s="3" t="str">
        <f t="shared" si="699"/>
        <v>1.48</v>
      </c>
      <c r="AR861" s="3" t="str">
        <f t="shared" si="700"/>
        <v>-</v>
      </c>
      <c r="AS861" s="3">
        <f t="shared" si="701"/>
        <v>131.4</v>
      </c>
      <c r="AT861" s="3">
        <f t="shared" si="702"/>
        <v>-72.849999999999994</v>
      </c>
      <c r="AU861" s="3">
        <f t="shared" si="703"/>
        <v>0.71099999999999985</v>
      </c>
      <c r="AW861" s="3" t="str">
        <f t="shared" si="704"/>
        <v>1.48</v>
      </c>
      <c r="AX861" s="3" t="str">
        <f t="shared" si="705"/>
        <v>-</v>
      </c>
      <c r="AY861" s="3">
        <f t="shared" si="706"/>
        <v>131.4</v>
      </c>
      <c r="AZ861" s="3">
        <f t="shared" si="707"/>
        <v>-72.849999999999994</v>
      </c>
      <c r="BA861" s="3">
        <f t="shared" si="708"/>
        <v>0.59249999999999992</v>
      </c>
      <c r="BC861" s="3" t="str">
        <f t="shared" si="709"/>
        <v>1.48</v>
      </c>
      <c r="BD861" s="3" t="str">
        <f t="shared" si="710"/>
        <v>-</v>
      </c>
      <c r="BE861" s="3">
        <f t="shared" si="711"/>
        <v>131.4</v>
      </c>
      <c r="BF861" s="3">
        <f t="shared" si="712"/>
        <v>-72.849999999999994</v>
      </c>
      <c r="BG861" s="3">
        <f t="shared" si="713"/>
        <v>0.35549999999999993</v>
      </c>
      <c r="BI861" s="3" t="str">
        <f t="shared" si="714"/>
        <v>1.48</v>
      </c>
      <c r="BJ861" s="3" t="str">
        <f t="shared" si="715"/>
        <v>-</v>
      </c>
      <c r="BK861" s="3">
        <f t="shared" si="716"/>
        <v>131.4</v>
      </c>
      <c r="BL861" s="3">
        <f t="shared" si="717"/>
        <v>-72.849999999999994</v>
      </c>
      <c r="BM861" s="3">
        <f t="shared" si="718"/>
        <v>0.11849999999999999</v>
      </c>
    </row>
    <row r="862" spans="1:65" x14ac:dyDescent="0.3">
      <c r="A862" s="3" t="str">
        <f>'Forward collapse simulation'!B872</f>
        <v>1.48</v>
      </c>
      <c r="B862" s="3" t="str">
        <f>IF('Forward collapse simulation'!C872="","-",'Forward collapse simulation'!C872)</f>
        <v>1.49</v>
      </c>
      <c r="C862" s="3">
        <f>'Forward collapse simulation'!E872</f>
        <v>72.400000000000006</v>
      </c>
      <c r="D862" s="3">
        <f>'Forward collapse simulation'!AK872</f>
        <v>-0.36</v>
      </c>
      <c r="E862" s="84">
        <f>'Forward collapse simulation'!AL872</f>
        <v>10.852</v>
      </c>
      <c r="G862" s="3" t="str">
        <f t="shared" si="669"/>
        <v>1.48</v>
      </c>
      <c r="H862" s="3" t="str">
        <f t="shared" si="670"/>
        <v>1.49</v>
      </c>
      <c r="I862" s="3">
        <f t="shared" si="671"/>
        <v>72.400000000000006</v>
      </c>
      <c r="J862" s="3">
        <f t="shared" si="672"/>
        <v>-0.36</v>
      </c>
      <c r="K862" s="3">
        <f t="shared" si="673"/>
        <v>10.852</v>
      </c>
      <c r="M862" s="3" t="str">
        <f t="shared" si="674"/>
        <v>1.48</v>
      </c>
      <c r="N862" s="3" t="str">
        <f t="shared" si="675"/>
        <v>1.49</v>
      </c>
      <c r="O862" s="3">
        <f t="shared" si="676"/>
        <v>72.400000000000006</v>
      </c>
      <c r="P862" s="3">
        <f t="shared" si="677"/>
        <v>-0.36</v>
      </c>
      <c r="Q862" s="3">
        <f t="shared" si="678"/>
        <v>10.852</v>
      </c>
      <c r="R862" s="85"/>
      <c r="S862" s="3" t="str">
        <f t="shared" si="679"/>
        <v>1.48</v>
      </c>
      <c r="T862" s="3" t="str">
        <f t="shared" si="680"/>
        <v>1.49</v>
      </c>
      <c r="U862" s="3">
        <f t="shared" si="681"/>
        <v>72.400000000000006</v>
      </c>
      <c r="V862" s="3">
        <f t="shared" si="682"/>
        <v>-0.36</v>
      </c>
      <c r="W862" s="3">
        <f t="shared" si="683"/>
        <v>10.852</v>
      </c>
      <c r="X862" s="85"/>
      <c r="Y862" s="3" t="str">
        <f t="shared" si="684"/>
        <v>1.48</v>
      </c>
      <c r="Z862" s="3" t="str">
        <f t="shared" si="685"/>
        <v>1.49</v>
      </c>
      <c r="AA862" s="3">
        <f t="shared" si="686"/>
        <v>72.400000000000006</v>
      </c>
      <c r="AB862" s="3">
        <f t="shared" si="687"/>
        <v>-0.36</v>
      </c>
      <c r="AC862" s="3">
        <f t="shared" si="688"/>
        <v>10.852</v>
      </c>
      <c r="AE862" s="3" t="str">
        <f t="shared" si="689"/>
        <v>1.48</v>
      </c>
      <c r="AF862" s="3" t="str">
        <f t="shared" si="690"/>
        <v>1.49</v>
      </c>
      <c r="AG862" s="3">
        <f t="shared" si="691"/>
        <v>72.400000000000006</v>
      </c>
      <c r="AH862" s="3">
        <f t="shared" si="692"/>
        <v>-0.36</v>
      </c>
      <c r="AI862" s="3">
        <f t="shared" si="693"/>
        <v>10.852</v>
      </c>
      <c r="AK862" s="3" t="str">
        <f t="shared" si="694"/>
        <v>1.48</v>
      </c>
      <c r="AL862" s="3" t="str">
        <f t="shared" si="695"/>
        <v>1.49</v>
      </c>
      <c r="AM862" s="3">
        <f t="shared" si="696"/>
        <v>72.400000000000006</v>
      </c>
      <c r="AN862" s="3">
        <f t="shared" si="697"/>
        <v>-0.36</v>
      </c>
      <c r="AO862" s="3">
        <f t="shared" si="698"/>
        <v>10.852</v>
      </c>
      <c r="AQ862" s="3" t="str">
        <f t="shared" si="699"/>
        <v>1.48</v>
      </c>
      <c r="AR862" s="3" t="str">
        <f t="shared" si="700"/>
        <v>1.49</v>
      </c>
      <c r="AS862" s="3">
        <f t="shared" si="701"/>
        <v>72.400000000000006</v>
      </c>
      <c r="AT862" s="3">
        <f t="shared" si="702"/>
        <v>-0.36</v>
      </c>
      <c r="AU862" s="3">
        <f t="shared" si="703"/>
        <v>10.852</v>
      </c>
      <c r="AW862" s="3" t="str">
        <f t="shared" si="704"/>
        <v>1.48</v>
      </c>
      <c r="AX862" s="3" t="str">
        <f t="shared" si="705"/>
        <v>1.49</v>
      </c>
      <c r="AY862" s="3">
        <f t="shared" si="706"/>
        <v>72.400000000000006</v>
      </c>
      <c r="AZ862" s="3">
        <f t="shared" si="707"/>
        <v>-0.36</v>
      </c>
      <c r="BA862" s="3">
        <f t="shared" si="708"/>
        <v>10.852</v>
      </c>
      <c r="BC862" s="3" t="str">
        <f t="shared" si="709"/>
        <v>1.48</v>
      </c>
      <c r="BD862" s="3" t="str">
        <f t="shared" si="710"/>
        <v>1.49</v>
      </c>
      <c r="BE862" s="3">
        <f t="shared" si="711"/>
        <v>72.400000000000006</v>
      </c>
      <c r="BF862" s="3">
        <f t="shared" si="712"/>
        <v>-0.36</v>
      </c>
      <c r="BG862" s="3">
        <f t="shared" si="713"/>
        <v>10.852</v>
      </c>
      <c r="BI862" s="3" t="str">
        <f t="shared" si="714"/>
        <v>1.48</v>
      </c>
      <c r="BJ862" s="3" t="str">
        <f t="shared" si="715"/>
        <v>1.49</v>
      </c>
      <c r="BK862" s="3">
        <f t="shared" si="716"/>
        <v>72.400000000000006</v>
      </c>
      <c r="BL862" s="3">
        <f t="shared" si="717"/>
        <v>-0.36</v>
      </c>
      <c r="BM862" s="3">
        <f t="shared" si="718"/>
        <v>10.852</v>
      </c>
    </row>
    <row r="863" spans="1:65" x14ac:dyDescent="0.3">
      <c r="A863" s="3" t="str">
        <f>'Forward collapse simulation'!B873</f>
        <v>1.49</v>
      </c>
      <c r="B863" s="3" t="str">
        <f>IF('Forward collapse simulation'!C873="","-",'Forward collapse simulation'!C873)</f>
        <v>-</v>
      </c>
      <c r="C863" s="3">
        <f>'Forward collapse simulation'!E873</f>
        <v>60.9</v>
      </c>
      <c r="D863" s="3">
        <f>'Forward collapse simulation'!AK873</f>
        <v>-78.62</v>
      </c>
      <c r="E863" s="84">
        <f>'Forward collapse simulation'!AL873</f>
        <v>1.125</v>
      </c>
      <c r="G863" s="3" t="str">
        <f t="shared" si="669"/>
        <v>1.49</v>
      </c>
      <c r="H863" s="3" t="str">
        <f t="shared" si="670"/>
        <v>-</v>
      </c>
      <c r="I863" s="3">
        <f t="shared" si="671"/>
        <v>60.9</v>
      </c>
      <c r="J863" s="3">
        <f t="shared" si="672"/>
        <v>-78.62</v>
      </c>
      <c r="K863" s="3">
        <f t="shared" si="673"/>
        <v>1.0687499999999999</v>
      </c>
      <c r="M863" s="3" t="str">
        <f t="shared" si="674"/>
        <v>1.49</v>
      </c>
      <c r="N863" s="3" t="str">
        <f t="shared" si="675"/>
        <v>-</v>
      </c>
      <c r="O863" s="3">
        <f t="shared" si="676"/>
        <v>60.9</v>
      </c>
      <c r="P863" s="3">
        <f t="shared" si="677"/>
        <v>-78.62</v>
      </c>
      <c r="Q863" s="3">
        <f t="shared" si="678"/>
        <v>1.0125</v>
      </c>
      <c r="R863" s="85"/>
      <c r="S863" s="3" t="str">
        <f t="shared" si="679"/>
        <v>1.49</v>
      </c>
      <c r="T863" s="3" t="str">
        <f t="shared" si="680"/>
        <v>-</v>
      </c>
      <c r="U863" s="3">
        <f t="shared" si="681"/>
        <v>60.9</v>
      </c>
      <c r="V863" s="3">
        <f t="shared" si="682"/>
        <v>-78.62</v>
      </c>
      <c r="W863" s="3">
        <f t="shared" si="683"/>
        <v>0.95624999999999993</v>
      </c>
      <c r="X863" s="85"/>
      <c r="Y863" s="3" t="str">
        <f t="shared" si="684"/>
        <v>1.49</v>
      </c>
      <c r="Z863" s="3" t="str">
        <f t="shared" si="685"/>
        <v>-</v>
      </c>
      <c r="AA863" s="3">
        <f t="shared" si="686"/>
        <v>60.9</v>
      </c>
      <c r="AB863" s="3">
        <f t="shared" si="687"/>
        <v>-78.62</v>
      </c>
      <c r="AC863" s="3">
        <f t="shared" si="688"/>
        <v>0.9</v>
      </c>
      <c r="AE863" s="3" t="str">
        <f t="shared" si="689"/>
        <v>1.49</v>
      </c>
      <c r="AF863" s="3" t="str">
        <f t="shared" si="690"/>
        <v>-</v>
      </c>
      <c r="AG863" s="3">
        <f t="shared" si="691"/>
        <v>60.9</v>
      </c>
      <c r="AH863" s="3">
        <f t="shared" si="692"/>
        <v>-78.62</v>
      </c>
      <c r="AI863" s="3">
        <f t="shared" si="693"/>
        <v>0.84375</v>
      </c>
      <c r="AK863" s="3" t="str">
        <f t="shared" si="694"/>
        <v>1.49</v>
      </c>
      <c r="AL863" s="3" t="str">
        <f t="shared" si="695"/>
        <v>-</v>
      </c>
      <c r="AM863" s="3">
        <f t="shared" si="696"/>
        <v>60.9</v>
      </c>
      <c r="AN863" s="3">
        <f t="shared" si="697"/>
        <v>-78.62</v>
      </c>
      <c r="AO863" s="3">
        <f t="shared" si="698"/>
        <v>0.78749999999999998</v>
      </c>
      <c r="AQ863" s="3" t="str">
        <f t="shared" si="699"/>
        <v>1.49</v>
      </c>
      <c r="AR863" s="3" t="str">
        <f t="shared" si="700"/>
        <v>-</v>
      </c>
      <c r="AS863" s="3">
        <f t="shared" si="701"/>
        <v>60.9</v>
      </c>
      <c r="AT863" s="3">
        <f t="shared" si="702"/>
        <v>-78.62</v>
      </c>
      <c r="AU863" s="3">
        <f t="shared" si="703"/>
        <v>0.67499999999999993</v>
      </c>
      <c r="AW863" s="3" t="str">
        <f t="shared" si="704"/>
        <v>1.49</v>
      </c>
      <c r="AX863" s="3" t="str">
        <f t="shared" si="705"/>
        <v>-</v>
      </c>
      <c r="AY863" s="3">
        <f t="shared" si="706"/>
        <v>60.9</v>
      </c>
      <c r="AZ863" s="3">
        <f t="shared" si="707"/>
        <v>-78.62</v>
      </c>
      <c r="BA863" s="3">
        <f t="shared" si="708"/>
        <v>0.5625</v>
      </c>
      <c r="BC863" s="3" t="str">
        <f t="shared" si="709"/>
        <v>1.49</v>
      </c>
      <c r="BD863" s="3" t="str">
        <f t="shared" si="710"/>
        <v>-</v>
      </c>
      <c r="BE863" s="3">
        <f t="shared" si="711"/>
        <v>60.9</v>
      </c>
      <c r="BF863" s="3">
        <f t="shared" si="712"/>
        <v>-78.62</v>
      </c>
      <c r="BG863" s="3">
        <f t="shared" si="713"/>
        <v>0.33749999999999997</v>
      </c>
      <c r="BI863" s="3" t="str">
        <f t="shared" si="714"/>
        <v>1.49</v>
      </c>
      <c r="BJ863" s="3" t="str">
        <f t="shared" si="715"/>
        <v>-</v>
      </c>
      <c r="BK863" s="3">
        <f t="shared" si="716"/>
        <v>60.9</v>
      </c>
      <c r="BL863" s="3">
        <f t="shared" si="717"/>
        <v>-78.62</v>
      </c>
      <c r="BM863" s="3">
        <f t="shared" si="718"/>
        <v>0.1125</v>
      </c>
    </row>
    <row r="864" spans="1:65" x14ac:dyDescent="0.3">
      <c r="A864" s="3" t="str">
        <f>'Forward collapse simulation'!B874</f>
        <v>1.49</v>
      </c>
      <c r="B864" s="3" t="str">
        <f>IF('Forward collapse simulation'!C874="","-",'Forward collapse simulation'!C874)</f>
        <v>-</v>
      </c>
      <c r="C864" s="3">
        <f>'Forward collapse simulation'!E874</f>
        <v>328</v>
      </c>
      <c r="D864" s="3">
        <f>'Forward collapse simulation'!AK874</f>
        <v>-40.200000000000003</v>
      </c>
      <c r="E864" s="84">
        <f>'Forward collapse simulation'!AL874</f>
        <v>1.67</v>
      </c>
      <c r="G864" s="3" t="str">
        <f t="shared" si="669"/>
        <v>1.49</v>
      </c>
      <c r="H864" s="3" t="str">
        <f t="shared" si="670"/>
        <v>-</v>
      </c>
      <c r="I864" s="3">
        <f t="shared" si="671"/>
        <v>328</v>
      </c>
      <c r="J864" s="3">
        <f t="shared" si="672"/>
        <v>-40.200000000000003</v>
      </c>
      <c r="K864" s="3">
        <f t="shared" si="673"/>
        <v>1.5864999999999998</v>
      </c>
      <c r="M864" s="3" t="str">
        <f t="shared" si="674"/>
        <v>1.49</v>
      </c>
      <c r="N864" s="3" t="str">
        <f t="shared" si="675"/>
        <v>-</v>
      </c>
      <c r="O864" s="3">
        <f t="shared" si="676"/>
        <v>328</v>
      </c>
      <c r="P864" s="3">
        <f t="shared" si="677"/>
        <v>-40.200000000000003</v>
      </c>
      <c r="Q864" s="3">
        <f t="shared" si="678"/>
        <v>1.5029999999999999</v>
      </c>
      <c r="R864" s="85"/>
      <c r="S864" s="3" t="str">
        <f t="shared" si="679"/>
        <v>1.49</v>
      </c>
      <c r="T864" s="3" t="str">
        <f t="shared" si="680"/>
        <v>-</v>
      </c>
      <c r="U864" s="3">
        <f t="shared" si="681"/>
        <v>328</v>
      </c>
      <c r="V864" s="3">
        <f t="shared" si="682"/>
        <v>-40.200000000000003</v>
      </c>
      <c r="W864" s="3">
        <f t="shared" si="683"/>
        <v>1.4195</v>
      </c>
      <c r="X864" s="85"/>
      <c r="Y864" s="3" t="str">
        <f t="shared" si="684"/>
        <v>1.49</v>
      </c>
      <c r="Z864" s="3" t="str">
        <f t="shared" si="685"/>
        <v>-</v>
      </c>
      <c r="AA864" s="3">
        <f t="shared" si="686"/>
        <v>328</v>
      </c>
      <c r="AB864" s="3">
        <f t="shared" si="687"/>
        <v>-40.200000000000003</v>
      </c>
      <c r="AC864" s="3">
        <f t="shared" si="688"/>
        <v>1.3360000000000001</v>
      </c>
      <c r="AE864" s="3" t="str">
        <f t="shared" si="689"/>
        <v>1.49</v>
      </c>
      <c r="AF864" s="3" t="str">
        <f t="shared" si="690"/>
        <v>-</v>
      </c>
      <c r="AG864" s="3">
        <f t="shared" si="691"/>
        <v>328</v>
      </c>
      <c r="AH864" s="3">
        <f t="shared" si="692"/>
        <v>-40.200000000000003</v>
      </c>
      <c r="AI864" s="3">
        <f t="shared" si="693"/>
        <v>1.2524999999999999</v>
      </c>
      <c r="AK864" s="3" t="str">
        <f t="shared" si="694"/>
        <v>1.49</v>
      </c>
      <c r="AL864" s="3" t="str">
        <f t="shared" si="695"/>
        <v>-</v>
      </c>
      <c r="AM864" s="3">
        <f t="shared" si="696"/>
        <v>328</v>
      </c>
      <c r="AN864" s="3">
        <f t="shared" si="697"/>
        <v>-40.200000000000003</v>
      </c>
      <c r="AO864" s="3">
        <f t="shared" si="698"/>
        <v>1.1689999999999998</v>
      </c>
      <c r="AQ864" s="3" t="str">
        <f t="shared" si="699"/>
        <v>1.49</v>
      </c>
      <c r="AR864" s="3" t="str">
        <f t="shared" si="700"/>
        <v>-</v>
      </c>
      <c r="AS864" s="3">
        <f t="shared" si="701"/>
        <v>328</v>
      </c>
      <c r="AT864" s="3">
        <f t="shared" si="702"/>
        <v>-40.200000000000003</v>
      </c>
      <c r="AU864" s="3">
        <f t="shared" si="703"/>
        <v>1.002</v>
      </c>
      <c r="AW864" s="3" t="str">
        <f t="shared" si="704"/>
        <v>1.49</v>
      </c>
      <c r="AX864" s="3" t="str">
        <f t="shared" si="705"/>
        <v>-</v>
      </c>
      <c r="AY864" s="3">
        <f t="shared" si="706"/>
        <v>328</v>
      </c>
      <c r="AZ864" s="3">
        <f t="shared" si="707"/>
        <v>-40.200000000000003</v>
      </c>
      <c r="BA864" s="3">
        <f t="shared" si="708"/>
        <v>0.83499999999999996</v>
      </c>
      <c r="BC864" s="3" t="str">
        <f t="shared" si="709"/>
        <v>1.49</v>
      </c>
      <c r="BD864" s="3" t="str">
        <f t="shared" si="710"/>
        <v>-</v>
      </c>
      <c r="BE864" s="3">
        <f t="shared" si="711"/>
        <v>328</v>
      </c>
      <c r="BF864" s="3">
        <f t="shared" si="712"/>
        <v>-40.200000000000003</v>
      </c>
      <c r="BG864" s="3">
        <f t="shared" si="713"/>
        <v>0.501</v>
      </c>
      <c r="BI864" s="3" t="str">
        <f t="shared" si="714"/>
        <v>1.49</v>
      </c>
      <c r="BJ864" s="3" t="str">
        <f t="shared" si="715"/>
        <v>-</v>
      </c>
      <c r="BK864" s="3">
        <f t="shared" si="716"/>
        <v>328</v>
      </c>
      <c r="BL864" s="3">
        <f t="shared" si="717"/>
        <v>-40.200000000000003</v>
      </c>
      <c r="BM864" s="3">
        <f t="shared" si="718"/>
        <v>0.16700000000000001</v>
      </c>
    </row>
    <row r="865" spans="1:65" x14ac:dyDescent="0.3">
      <c r="A865" s="3" t="str">
        <f>'Forward collapse simulation'!B875</f>
        <v>1.49</v>
      </c>
      <c r="B865" s="3" t="str">
        <f>IF('Forward collapse simulation'!C875="","-",'Forward collapse simulation'!C875)</f>
        <v>-</v>
      </c>
      <c r="C865" s="3">
        <f>'Forward collapse simulation'!E875</f>
        <v>322.33</v>
      </c>
      <c r="D865" s="3">
        <f>'Forward collapse simulation'!AK875</f>
        <v>-25.79</v>
      </c>
      <c r="E865" s="84">
        <f>'Forward collapse simulation'!AL875</f>
        <v>2.3079999999999998</v>
      </c>
      <c r="G865" s="3" t="str">
        <f t="shared" si="669"/>
        <v>1.49</v>
      </c>
      <c r="H865" s="3" t="str">
        <f t="shared" si="670"/>
        <v>-</v>
      </c>
      <c r="I865" s="3">
        <f t="shared" si="671"/>
        <v>322.33</v>
      </c>
      <c r="J865" s="3">
        <f t="shared" si="672"/>
        <v>-25.79</v>
      </c>
      <c r="K865" s="3">
        <f t="shared" si="673"/>
        <v>2.1925999999999997</v>
      </c>
      <c r="M865" s="3" t="str">
        <f t="shared" si="674"/>
        <v>1.49</v>
      </c>
      <c r="N865" s="3" t="str">
        <f t="shared" si="675"/>
        <v>-</v>
      </c>
      <c r="O865" s="3">
        <f t="shared" si="676"/>
        <v>322.33</v>
      </c>
      <c r="P865" s="3">
        <f t="shared" si="677"/>
        <v>-25.79</v>
      </c>
      <c r="Q865" s="3">
        <f t="shared" si="678"/>
        <v>2.0771999999999999</v>
      </c>
      <c r="R865" s="85"/>
      <c r="S865" s="3" t="str">
        <f t="shared" si="679"/>
        <v>1.49</v>
      </c>
      <c r="T865" s="3" t="str">
        <f t="shared" si="680"/>
        <v>-</v>
      </c>
      <c r="U865" s="3">
        <f t="shared" si="681"/>
        <v>322.33</v>
      </c>
      <c r="V865" s="3">
        <f t="shared" si="682"/>
        <v>-25.79</v>
      </c>
      <c r="W865" s="3">
        <f t="shared" si="683"/>
        <v>1.9617999999999998</v>
      </c>
      <c r="X865" s="85"/>
      <c r="Y865" s="3" t="str">
        <f t="shared" si="684"/>
        <v>1.49</v>
      </c>
      <c r="Z865" s="3" t="str">
        <f t="shared" si="685"/>
        <v>-</v>
      </c>
      <c r="AA865" s="3">
        <f t="shared" si="686"/>
        <v>322.33</v>
      </c>
      <c r="AB865" s="3">
        <f t="shared" si="687"/>
        <v>-25.79</v>
      </c>
      <c r="AC865" s="3">
        <f t="shared" si="688"/>
        <v>1.8464</v>
      </c>
      <c r="AE865" s="3" t="str">
        <f t="shared" si="689"/>
        <v>1.49</v>
      </c>
      <c r="AF865" s="3" t="str">
        <f t="shared" si="690"/>
        <v>-</v>
      </c>
      <c r="AG865" s="3">
        <f t="shared" si="691"/>
        <v>322.33</v>
      </c>
      <c r="AH865" s="3">
        <f t="shared" si="692"/>
        <v>-25.79</v>
      </c>
      <c r="AI865" s="3">
        <f t="shared" si="693"/>
        <v>1.7309999999999999</v>
      </c>
      <c r="AK865" s="3" t="str">
        <f t="shared" si="694"/>
        <v>1.49</v>
      </c>
      <c r="AL865" s="3" t="str">
        <f t="shared" si="695"/>
        <v>-</v>
      </c>
      <c r="AM865" s="3">
        <f t="shared" si="696"/>
        <v>322.33</v>
      </c>
      <c r="AN865" s="3">
        <f t="shared" si="697"/>
        <v>-25.79</v>
      </c>
      <c r="AO865" s="3">
        <f t="shared" si="698"/>
        <v>1.6155999999999997</v>
      </c>
      <c r="AQ865" s="3" t="str">
        <f t="shared" si="699"/>
        <v>1.49</v>
      </c>
      <c r="AR865" s="3" t="str">
        <f t="shared" si="700"/>
        <v>-</v>
      </c>
      <c r="AS865" s="3">
        <f t="shared" si="701"/>
        <v>322.33</v>
      </c>
      <c r="AT865" s="3">
        <f t="shared" si="702"/>
        <v>-25.79</v>
      </c>
      <c r="AU865" s="3">
        <f t="shared" si="703"/>
        <v>1.3847999999999998</v>
      </c>
      <c r="AW865" s="3" t="str">
        <f t="shared" si="704"/>
        <v>1.49</v>
      </c>
      <c r="AX865" s="3" t="str">
        <f t="shared" si="705"/>
        <v>-</v>
      </c>
      <c r="AY865" s="3">
        <f t="shared" si="706"/>
        <v>322.33</v>
      </c>
      <c r="AZ865" s="3">
        <f t="shared" si="707"/>
        <v>-25.79</v>
      </c>
      <c r="BA865" s="3">
        <f t="shared" si="708"/>
        <v>1.1539999999999999</v>
      </c>
      <c r="BC865" s="3" t="str">
        <f t="shared" si="709"/>
        <v>1.49</v>
      </c>
      <c r="BD865" s="3" t="str">
        <f t="shared" si="710"/>
        <v>-</v>
      </c>
      <c r="BE865" s="3">
        <f t="shared" si="711"/>
        <v>322.33</v>
      </c>
      <c r="BF865" s="3">
        <f t="shared" si="712"/>
        <v>-25.79</v>
      </c>
      <c r="BG865" s="3">
        <f t="shared" si="713"/>
        <v>0.6923999999999999</v>
      </c>
      <c r="BI865" s="3" t="str">
        <f t="shared" si="714"/>
        <v>1.49</v>
      </c>
      <c r="BJ865" s="3" t="str">
        <f t="shared" si="715"/>
        <v>-</v>
      </c>
      <c r="BK865" s="3">
        <f t="shared" si="716"/>
        <v>322.33</v>
      </c>
      <c r="BL865" s="3">
        <f t="shared" si="717"/>
        <v>-25.79</v>
      </c>
      <c r="BM865" s="3">
        <f t="shared" si="718"/>
        <v>0.23080000000000001</v>
      </c>
    </row>
    <row r="866" spans="1:65" x14ac:dyDescent="0.3">
      <c r="A866" s="3" t="str">
        <f>'Forward collapse simulation'!B876</f>
        <v>1.49</v>
      </c>
      <c r="B866" s="3" t="str">
        <f>IF('Forward collapse simulation'!C876="","-",'Forward collapse simulation'!C876)</f>
        <v>-</v>
      </c>
      <c r="C866" s="3">
        <f>'Forward collapse simulation'!E876</f>
        <v>317.13</v>
      </c>
      <c r="D866" s="3">
        <f>'Forward collapse simulation'!AK876</f>
        <v>-13.95</v>
      </c>
      <c r="E866" s="84">
        <f>'Forward collapse simulation'!AL876</f>
        <v>3.9269999999999996</v>
      </c>
      <c r="G866" s="3" t="str">
        <f t="shared" si="669"/>
        <v>1.49</v>
      </c>
      <c r="H866" s="3" t="str">
        <f t="shared" si="670"/>
        <v>-</v>
      </c>
      <c r="I866" s="3">
        <f t="shared" si="671"/>
        <v>317.13</v>
      </c>
      <c r="J866" s="3">
        <f t="shared" si="672"/>
        <v>-13.95</v>
      </c>
      <c r="K866" s="3">
        <f t="shared" si="673"/>
        <v>3.7306499999999994</v>
      </c>
      <c r="M866" s="3" t="str">
        <f t="shared" si="674"/>
        <v>1.49</v>
      </c>
      <c r="N866" s="3" t="str">
        <f t="shared" si="675"/>
        <v>-</v>
      </c>
      <c r="O866" s="3">
        <f t="shared" si="676"/>
        <v>317.13</v>
      </c>
      <c r="P866" s="3">
        <f t="shared" si="677"/>
        <v>-13.95</v>
      </c>
      <c r="Q866" s="3">
        <f t="shared" si="678"/>
        <v>3.5342999999999996</v>
      </c>
      <c r="R866" s="85"/>
      <c r="S866" s="3" t="str">
        <f t="shared" si="679"/>
        <v>1.49</v>
      </c>
      <c r="T866" s="3" t="str">
        <f t="shared" si="680"/>
        <v>-</v>
      </c>
      <c r="U866" s="3">
        <f t="shared" si="681"/>
        <v>317.13</v>
      </c>
      <c r="V866" s="3">
        <f t="shared" si="682"/>
        <v>-13.95</v>
      </c>
      <c r="W866" s="3">
        <f t="shared" si="683"/>
        <v>3.3379499999999998</v>
      </c>
      <c r="X866" s="85"/>
      <c r="Y866" s="3" t="str">
        <f t="shared" si="684"/>
        <v>1.49</v>
      </c>
      <c r="Z866" s="3" t="str">
        <f t="shared" si="685"/>
        <v>-</v>
      </c>
      <c r="AA866" s="3">
        <f t="shared" si="686"/>
        <v>317.13</v>
      </c>
      <c r="AB866" s="3">
        <f t="shared" si="687"/>
        <v>-13.95</v>
      </c>
      <c r="AC866" s="3">
        <f t="shared" si="688"/>
        <v>3.1415999999999999</v>
      </c>
      <c r="AE866" s="3" t="str">
        <f t="shared" si="689"/>
        <v>1.49</v>
      </c>
      <c r="AF866" s="3" t="str">
        <f t="shared" si="690"/>
        <v>-</v>
      </c>
      <c r="AG866" s="3">
        <f t="shared" si="691"/>
        <v>317.13</v>
      </c>
      <c r="AH866" s="3">
        <f t="shared" si="692"/>
        <v>-13.95</v>
      </c>
      <c r="AI866" s="3">
        <f t="shared" si="693"/>
        <v>2.9452499999999997</v>
      </c>
      <c r="AK866" s="3" t="str">
        <f t="shared" si="694"/>
        <v>1.49</v>
      </c>
      <c r="AL866" s="3" t="str">
        <f t="shared" si="695"/>
        <v>-</v>
      </c>
      <c r="AM866" s="3">
        <f t="shared" si="696"/>
        <v>317.13</v>
      </c>
      <c r="AN866" s="3">
        <f t="shared" si="697"/>
        <v>-13.95</v>
      </c>
      <c r="AO866" s="3">
        <f t="shared" si="698"/>
        <v>2.7488999999999995</v>
      </c>
      <c r="AQ866" s="3" t="str">
        <f t="shared" si="699"/>
        <v>1.49</v>
      </c>
      <c r="AR866" s="3" t="str">
        <f t="shared" si="700"/>
        <v>-</v>
      </c>
      <c r="AS866" s="3">
        <f t="shared" si="701"/>
        <v>317.13</v>
      </c>
      <c r="AT866" s="3">
        <f t="shared" si="702"/>
        <v>-13.95</v>
      </c>
      <c r="AU866" s="3">
        <f t="shared" si="703"/>
        <v>2.3561999999999999</v>
      </c>
      <c r="AW866" s="3" t="str">
        <f t="shared" si="704"/>
        <v>1.49</v>
      </c>
      <c r="AX866" s="3" t="str">
        <f t="shared" si="705"/>
        <v>-</v>
      </c>
      <c r="AY866" s="3">
        <f t="shared" si="706"/>
        <v>317.13</v>
      </c>
      <c r="AZ866" s="3">
        <f t="shared" si="707"/>
        <v>-13.95</v>
      </c>
      <c r="BA866" s="3">
        <f t="shared" si="708"/>
        <v>1.9634999999999998</v>
      </c>
      <c r="BC866" s="3" t="str">
        <f t="shared" si="709"/>
        <v>1.49</v>
      </c>
      <c r="BD866" s="3" t="str">
        <f t="shared" si="710"/>
        <v>-</v>
      </c>
      <c r="BE866" s="3">
        <f t="shared" si="711"/>
        <v>317.13</v>
      </c>
      <c r="BF866" s="3">
        <f t="shared" si="712"/>
        <v>-13.95</v>
      </c>
      <c r="BG866" s="3">
        <f t="shared" si="713"/>
        <v>1.1780999999999999</v>
      </c>
      <c r="BI866" s="3" t="str">
        <f t="shared" si="714"/>
        <v>1.49</v>
      </c>
      <c r="BJ866" s="3" t="str">
        <f t="shared" si="715"/>
        <v>-</v>
      </c>
      <c r="BK866" s="3">
        <f t="shared" si="716"/>
        <v>317.13</v>
      </c>
      <c r="BL866" s="3">
        <f t="shared" si="717"/>
        <v>-13.95</v>
      </c>
      <c r="BM866" s="3">
        <f t="shared" si="718"/>
        <v>0.39269999999999999</v>
      </c>
    </row>
    <row r="867" spans="1:65" x14ac:dyDescent="0.3">
      <c r="A867" s="3" t="str">
        <f>'Forward collapse simulation'!B877</f>
        <v>1.49</v>
      </c>
      <c r="B867" s="3" t="str">
        <f>IF('Forward collapse simulation'!C877="","-",'Forward collapse simulation'!C877)</f>
        <v>-</v>
      </c>
      <c r="C867" s="3">
        <f>'Forward collapse simulation'!E877</f>
        <v>314.91000000000003</v>
      </c>
      <c r="D867" s="3">
        <f>'Forward collapse simulation'!AK877</f>
        <v>-9.32</v>
      </c>
      <c r="E867" s="84">
        <f>'Forward collapse simulation'!AL877</f>
        <v>4.7119999999999997</v>
      </c>
      <c r="G867" s="3" t="str">
        <f t="shared" si="669"/>
        <v>1.49</v>
      </c>
      <c r="H867" s="3" t="str">
        <f t="shared" si="670"/>
        <v>-</v>
      </c>
      <c r="I867" s="3">
        <f t="shared" si="671"/>
        <v>314.91000000000003</v>
      </c>
      <c r="J867" s="3">
        <f t="shared" si="672"/>
        <v>-9.32</v>
      </c>
      <c r="K867" s="3">
        <f t="shared" si="673"/>
        <v>4.4763999999999999</v>
      </c>
      <c r="M867" s="3" t="str">
        <f t="shared" si="674"/>
        <v>1.49</v>
      </c>
      <c r="N867" s="3" t="str">
        <f t="shared" si="675"/>
        <v>-</v>
      </c>
      <c r="O867" s="3">
        <f t="shared" si="676"/>
        <v>314.91000000000003</v>
      </c>
      <c r="P867" s="3">
        <f t="shared" si="677"/>
        <v>-9.32</v>
      </c>
      <c r="Q867" s="3">
        <f t="shared" si="678"/>
        <v>4.2408000000000001</v>
      </c>
      <c r="R867" s="85"/>
      <c r="S867" s="3" t="str">
        <f t="shared" si="679"/>
        <v>1.49</v>
      </c>
      <c r="T867" s="3" t="str">
        <f t="shared" si="680"/>
        <v>-</v>
      </c>
      <c r="U867" s="3">
        <f t="shared" si="681"/>
        <v>314.91000000000003</v>
      </c>
      <c r="V867" s="3">
        <f t="shared" si="682"/>
        <v>-9.32</v>
      </c>
      <c r="W867" s="3">
        <f t="shared" si="683"/>
        <v>4.0051999999999994</v>
      </c>
      <c r="X867" s="85"/>
      <c r="Y867" s="3" t="str">
        <f t="shared" si="684"/>
        <v>1.49</v>
      </c>
      <c r="Z867" s="3" t="str">
        <f t="shared" si="685"/>
        <v>-</v>
      </c>
      <c r="AA867" s="3">
        <f t="shared" si="686"/>
        <v>314.91000000000003</v>
      </c>
      <c r="AB867" s="3">
        <f t="shared" si="687"/>
        <v>-9.32</v>
      </c>
      <c r="AC867" s="3">
        <f t="shared" si="688"/>
        <v>3.7696000000000001</v>
      </c>
      <c r="AE867" s="3" t="str">
        <f t="shared" si="689"/>
        <v>1.49</v>
      </c>
      <c r="AF867" s="3" t="str">
        <f t="shared" si="690"/>
        <v>-</v>
      </c>
      <c r="AG867" s="3">
        <f t="shared" si="691"/>
        <v>314.91000000000003</v>
      </c>
      <c r="AH867" s="3">
        <f t="shared" si="692"/>
        <v>-9.32</v>
      </c>
      <c r="AI867" s="3">
        <f t="shared" si="693"/>
        <v>3.5339999999999998</v>
      </c>
      <c r="AK867" s="3" t="str">
        <f t="shared" si="694"/>
        <v>1.49</v>
      </c>
      <c r="AL867" s="3" t="str">
        <f t="shared" si="695"/>
        <v>-</v>
      </c>
      <c r="AM867" s="3">
        <f t="shared" si="696"/>
        <v>314.91000000000003</v>
      </c>
      <c r="AN867" s="3">
        <f t="shared" si="697"/>
        <v>-9.32</v>
      </c>
      <c r="AO867" s="3">
        <f t="shared" si="698"/>
        <v>3.2983999999999996</v>
      </c>
      <c r="AQ867" s="3" t="str">
        <f t="shared" si="699"/>
        <v>1.49</v>
      </c>
      <c r="AR867" s="3" t="str">
        <f t="shared" si="700"/>
        <v>-</v>
      </c>
      <c r="AS867" s="3">
        <f t="shared" si="701"/>
        <v>314.91000000000003</v>
      </c>
      <c r="AT867" s="3">
        <f t="shared" si="702"/>
        <v>-9.32</v>
      </c>
      <c r="AU867" s="3">
        <f t="shared" si="703"/>
        <v>2.8271999999999999</v>
      </c>
      <c r="AW867" s="3" t="str">
        <f t="shared" si="704"/>
        <v>1.49</v>
      </c>
      <c r="AX867" s="3" t="str">
        <f t="shared" si="705"/>
        <v>-</v>
      </c>
      <c r="AY867" s="3">
        <f t="shared" si="706"/>
        <v>314.91000000000003</v>
      </c>
      <c r="AZ867" s="3">
        <f t="shared" si="707"/>
        <v>-9.32</v>
      </c>
      <c r="BA867" s="3">
        <f t="shared" si="708"/>
        <v>2.3559999999999999</v>
      </c>
      <c r="BC867" s="3" t="str">
        <f t="shared" si="709"/>
        <v>1.49</v>
      </c>
      <c r="BD867" s="3" t="str">
        <f t="shared" si="710"/>
        <v>-</v>
      </c>
      <c r="BE867" s="3">
        <f t="shared" si="711"/>
        <v>314.91000000000003</v>
      </c>
      <c r="BF867" s="3">
        <f t="shared" si="712"/>
        <v>-9.32</v>
      </c>
      <c r="BG867" s="3">
        <f t="shared" si="713"/>
        <v>1.4136</v>
      </c>
      <c r="BI867" s="3" t="str">
        <f t="shared" si="714"/>
        <v>1.49</v>
      </c>
      <c r="BJ867" s="3" t="str">
        <f t="shared" si="715"/>
        <v>-</v>
      </c>
      <c r="BK867" s="3">
        <f t="shared" si="716"/>
        <v>314.91000000000003</v>
      </c>
      <c r="BL867" s="3">
        <f t="shared" si="717"/>
        <v>-9.32</v>
      </c>
      <c r="BM867" s="3">
        <f t="shared" si="718"/>
        <v>0.47120000000000001</v>
      </c>
    </row>
    <row r="868" spans="1:65" x14ac:dyDescent="0.3">
      <c r="A868" s="3" t="str">
        <f>'Forward collapse simulation'!B878</f>
        <v>1.49</v>
      </c>
      <c r="B868" s="3" t="str">
        <f>IF('Forward collapse simulation'!C878="","-",'Forward collapse simulation'!C878)</f>
        <v>-</v>
      </c>
      <c r="C868" s="3">
        <f>'Forward collapse simulation'!E878</f>
        <v>314.25</v>
      </c>
      <c r="D868" s="3">
        <f>'Forward collapse simulation'!AK878</f>
        <v>-6.36</v>
      </c>
      <c r="E868" s="84">
        <f>'Forward collapse simulation'!AL878</f>
        <v>5.2690000000000001</v>
      </c>
      <c r="G868" s="3" t="str">
        <f t="shared" si="669"/>
        <v>1.49</v>
      </c>
      <c r="H868" s="3" t="str">
        <f t="shared" si="670"/>
        <v>-</v>
      </c>
      <c r="I868" s="3">
        <f t="shared" si="671"/>
        <v>314.25</v>
      </c>
      <c r="J868" s="3">
        <f t="shared" si="672"/>
        <v>-6.36</v>
      </c>
      <c r="K868" s="3">
        <f t="shared" si="673"/>
        <v>5.0055499999999995</v>
      </c>
      <c r="M868" s="3" t="str">
        <f t="shared" si="674"/>
        <v>1.49</v>
      </c>
      <c r="N868" s="3" t="str">
        <f t="shared" si="675"/>
        <v>-</v>
      </c>
      <c r="O868" s="3">
        <f t="shared" si="676"/>
        <v>314.25</v>
      </c>
      <c r="P868" s="3">
        <f t="shared" si="677"/>
        <v>-6.36</v>
      </c>
      <c r="Q868" s="3">
        <f t="shared" si="678"/>
        <v>4.7421000000000006</v>
      </c>
      <c r="R868" s="85"/>
      <c r="S868" s="3" t="str">
        <f t="shared" si="679"/>
        <v>1.49</v>
      </c>
      <c r="T868" s="3" t="str">
        <f t="shared" si="680"/>
        <v>-</v>
      </c>
      <c r="U868" s="3">
        <f t="shared" si="681"/>
        <v>314.25</v>
      </c>
      <c r="V868" s="3">
        <f t="shared" si="682"/>
        <v>-6.36</v>
      </c>
      <c r="W868" s="3">
        <f t="shared" si="683"/>
        <v>4.47865</v>
      </c>
      <c r="X868" s="85"/>
      <c r="Y868" s="3" t="str">
        <f t="shared" si="684"/>
        <v>1.49</v>
      </c>
      <c r="Z868" s="3" t="str">
        <f t="shared" si="685"/>
        <v>-</v>
      </c>
      <c r="AA868" s="3">
        <f t="shared" si="686"/>
        <v>314.25</v>
      </c>
      <c r="AB868" s="3">
        <f t="shared" si="687"/>
        <v>-6.36</v>
      </c>
      <c r="AC868" s="3">
        <f t="shared" si="688"/>
        <v>4.2152000000000003</v>
      </c>
      <c r="AE868" s="3" t="str">
        <f t="shared" si="689"/>
        <v>1.49</v>
      </c>
      <c r="AF868" s="3" t="str">
        <f t="shared" si="690"/>
        <v>-</v>
      </c>
      <c r="AG868" s="3">
        <f t="shared" si="691"/>
        <v>314.25</v>
      </c>
      <c r="AH868" s="3">
        <f t="shared" si="692"/>
        <v>-6.36</v>
      </c>
      <c r="AI868" s="3">
        <f t="shared" si="693"/>
        <v>3.9517500000000001</v>
      </c>
      <c r="AK868" s="3" t="str">
        <f t="shared" si="694"/>
        <v>1.49</v>
      </c>
      <c r="AL868" s="3" t="str">
        <f t="shared" si="695"/>
        <v>-</v>
      </c>
      <c r="AM868" s="3">
        <f t="shared" si="696"/>
        <v>314.25</v>
      </c>
      <c r="AN868" s="3">
        <f t="shared" si="697"/>
        <v>-6.36</v>
      </c>
      <c r="AO868" s="3">
        <f t="shared" si="698"/>
        <v>3.6882999999999999</v>
      </c>
      <c r="AQ868" s="3" t="str">
        <f t="shared" si="699"/>
        <v>1.49</v>
      </c>
      <c r="AR868" s="3" t="str">
        <f t="shared" si="700"/>
        <v>-</v>
      </c>
      <c r="AS868" s="3">
        <f t="shared" si="701"/>
        <v>314.25</v>
      </c>
      <c r="AT868" s="3">
        <f t="shared" si="702"/>
        <v>-6.36</v>
      </c>
      <c r="AU868" s="3">
        <f t="shared" si="703"/>
        <v>3.1614</v>
      </c>
      <c r="AW868" s="3" t="str">
        <f t="shared" si="704"/>
        <v>1.49</v>
      </c>
      <c r="AX868" s="3" t="str">
        <f t="shared" si="705"/>
        <v>-</v>
      </c>
      <c r="AY868" s="3">
        <f t="shared" si="706"/>
        <v>314.25</v>
      </c>
      <c r="AZ868" s="3">
        <f t="shared" si="707"/>
        <v>-6.36</v>
      </c>
      <c r="BA868" s="3">
        <f t="shared" si="708"/>
        <v>2.6345000000000001</v>
      </c>
      <c r="BC868" s="3" t="str">
        <f t="shared" si="709"/>
        <v>1.49</v>
      </c>
      <c r="BD868" s="3" t="str">
        <f t="shared" si="710"/>
        <v>-</v>
      </c>
      <c r="BE868" s="3">
        <f t="shared" si="711"/>
        <v>314.25</v>
      </c>
      <c r="BF868" s="3">
        <f t="shared" si="712"/>
        <v>-6.36</v>
      </c>
      <c r="BG868" s="3">
        <f t="shared" si="713"/>
        <v>1.5807</v>
      </c>
      <c r="BI868" s="3" t="str">
        <f t="shared" si="714"/>
        <v>1.49</v>
      </c>
      <c r="BJ868" s="3" t="str">
        <f t="shared" si="715"/>
        <v>-</v>
      </c>
      <c r="BK868" s="3">
        <f t="shared" si="716"/>
        <v>314.25</v>
      </c>
      <c r="BL868" s="3">
        <f t="shared" si="717"/>
        <v>-6.36</v>
      </c>
      <c r="BM868" s="3">
        <f t="shared" si="718"/>
        <v>0.52690000000000003</v>
      </c>
    </row>
    <row r="869" spans="1:65" x14ac:dyDescent="0.3">
      <c r="A869" s="3" t="str">
        <f>'Forward collapse simulation'!B879</f>
        <v>1.49</v>
      </c>
      <c r="B869" s="3" t="str">
        <f>IF('Forward collapse simulation'!C879="","-",'Forward collapse simulation'!C879)</f>
        <v>-</v>
      </c>
      <c r="C869" s="3">
        <f>'Forward collapse simulation'!E879</f>
        <v>313.93</v>
      </c>
      <c r="D869" s="3">
        <f>'Forward collapse simulation'!AK879</f>
        <v>-3.88</v>
      </c>
      <c r="E869" s="84">
        <f>'Forward collapse simulation'!AL879</f>
        <v>5.2409999999999988</v>
      </c>
      <c r="G869" s="3" t="str">
        <f t="shared" si="669"/>
        <v>1.49</v>
      </c>
      <c r="H869" s="3" t="str">
        <f t="shared" si="670"/>
        <v>-</v>
      </c>
      <c r="I869" s="3">
        <f t="shared" si="671"/>
        <v>313.93</v>
      </c>
      <c r="J869" s="3">
        <f t="shared" si="672"/>
        <v>-3.88</v>
      </c>
      <c r="K869" s="3">
        <f t="shared" si="673"/>
        <v>4.9789499999999984</v>
      </c>
      <c r="M869" s="3" t="str">
        <f t="shared" si="674"/>
        <v>1.49</v>
      </c>
      <c r="N869" s="3" t="str">
        <f t="shared" si="675"/>
        <v>-</v>
      </c>
      <c r="O869" s="3">
        <f t="shared" si="676"/>
        <v>313.93</v>
      </c>
      <c r="P869" s="3">
        <f t="shared" si="677"/>
        <v>-3.88</v>
      </c>
      <c r="Q869" s="3">
        <f t="shared" si="678"/>
        <v>4.716899999999999</v>
      </c>
      <c r="R869" s="85"/>
      <c r="S869" s="3" t="str">
        <f t="shared" si="679"/>
        <v>1.49</v>
      </c>
      <c r="T869" s="3" t="str">
        <f t="shared" si="680"/>
        <v>-</v>
      </c>
      <c r="U869" s="3">
        <f t="shared" si="681"/>
        <v>313.93</v>
      </c>
      <c r="V869" s="3">
        <f t="shared" si="682"/>
        <v>-3.88</v>
      </c>
      <c r="W869" s="3">
        <f t="shared" si="683"/>
        <v>4.4548499999999986</v>
      </c>
      <c r="X869" s="85"/>
      <c r="Y869" s="3" t="str">
        <f t="shared" si="684"/>
        <v>1.49</v>
      </c>
      <c r="Z869" s="3" t="str">
        <f t="shared" si="685"/>
        <v>-</v>
      </c>
      <c r="AA869" s="3">
        <f t="shared" si="686"/>
        <v>313.93</v>
      </c>
      <c r="AB869" s="3">
        <f t="shared" si="687"/>
        <v>-3.88</v>
      </c>
      <c r="AC869" s="3">
        <f t="shared" si="688"/>
        <v>4.1927999999999992</v>
      </c>
      <c r="AE869" s="3" t="str">
        <f t="shared" si="689"/>
        <v>1.49</v>
      </c>
      <c r="AF869" s="3" t="str">
        <f t="shared" si="690"/>
        <v>-</v>
      </c>
      <c r="AG869" s="3">
        <f t="shared" si="691"/>
        <v>313.93</v>
      </c>
      <c r="AH869" s="3">
        <f t="shared" si="692"/>
        <v>-3.88</v>
      </c>
      <c r="AI869" s="3">
        <f t="shared" si="693"/>
        <v>3.9307499999999989</v>
      </c>
      <c r="AK869" s="3" t="str">
        <f t="shared" si="694"/>
        <v>1.49</v>
      </c>
      <c r="AL869" s="3" t="str">
        <f t="shared" si="695"/>
        <v>-</v>
      </c>
      <c r="AM869" s="3">
        <f t="shared" si="696"/>
        <v>313.93</v>
      </c>
      <c r="AN869" s="3">
        <f t="shared" si="697"/>
        <v>-3.88</v>
      </c>
      <c r="AO869" s="3">
        <f t="shared" si="698"/>
        <v>3.668699999999999</v>
      </c>
      <c r="AQ869" s="3" t="str">
        <f t="shared" si="699"/>
        <v>1.49</v>
      </c>
      <c r="AR869" s="3" t="str">
        <f t="shared" si="700"/>
        <v>-</v>
      </c>
      <c r="AS869" s="3">
        <f t="shared" si="701"/>
        <v>313.93</v>
      </c>
      <c r="AT869" s="3">
        <f t="shared" si="702"/>
        <v>-3.88</v>
      </c>
      <c r="AU869" s="3">
        <f t="shared" si="703"/>
        <v>3.1445999999999992</v>
      </c>
      <c r="AW869" s="3" t="str">
        <f t="shared" si="704"/>
        <v>1.49</v>
      </c>
      <c r="AX869" s="3" t="str">
        <f t="shared" si="705"/>
        <v>-</v>
      </c>
      <c r="AY869" s="3">
        <f t="shared" si="706"/>
        <v>313.93</v>
      </c>
      <c r="AZ869" s="3">
        <f t="shared" si="707"/>
        <v>-3.88</v>
      </c>
      <c r="BA869" s="3">
        <f t="shared" si="708"/>
        <v>2.6204999999999994</v>
      </c>
      <c r="BC869" s="3" t="str">
        <f t="shared" si="709"/>
        <v>1.49</v>
      </c>
      <c r="BD869" s="3" t="str">
        <f t="shared" si="710"/>
        <v>-</v>
      </c>
      <c r="BE869" s="3">
        <f t="shared" si="711"/>
        <v>313.93</v>
      </c>
      <c r="BF869" s="3">
        <f t="shared" si="712"/>
        <v>-3.88</v>
      </c>
      <c r="BG869" s="3">
        <f t="shared" si="713"/>
        <v>1.5722999999999996</v>
      </c>
      <c r="BI869" s="3" t="str">
        <f t="shared" si="714"/>
        <v>1.49</v>
      </c>
      <c r="BJ869" s="3" t="str">
        <f t="shared" si="715"/>
        <v>-</v>
      </c>
      <c r="BK869" s="3">
        <f t="shared" si="716"/>
        <v>313.93</v>
      </c>
      <c r="BL869" s="3">
        <f t="shared" si="717"/>
        <v>-3.88</v>
      </c>
      <c r="BM869" s="3">
        <f t="shared" si="718"/>
        <v>0.5240999999999999</v>
      </c>
    </row>
    <row r="870" spans="1:65" x14ac:dyDescent="0.3">
      <c r="A870" s="3" t="str">
        <f>'Forward collapse simulation'!B880</f>
        <v>1.49</v>
      </c>
      <c r="B870" s="3" t="str">
        <f>IF('Forward collapse simulation'!C880="","-",'Forward collapse simulation'!C880)</f>
        <v>-</v>
      </c>
      <c r="C870" s="3">
        <f>'Forward collapse simulation'!E880</f>
        <v>314.2</v>
      </c>
      <c r="D870" s="3">
        <f>'Forward collapse simulation'!AK880</f>
        <v>-3.04</v>
      </c>
      <c r="E870" s="84">
        <f>'Forward collapse simulation'!AL880</f>
        <v>3.5510000000000002</v>
      </c>
      <c r="G870" s="3" t="str">
        <f t="shared" si="669"/>
        <v>1.49</v>
      </c>
      <c r="H870" s="3" t="str">
        <f t="shared" si="670"/>
        <v>-</v>
      </c>
      <c r="I870" s="3">
        <f t="shared" si="671"/>
        <v>314.2</v>
      </c>
      <c r="J870" s="3">
        <f t="shared" si="672"/>
        <v>-3.04</v>
      </c>
      <c r="K870" s="3">
        <f t="shared" si="673"/>
        <v>3.3734500000000001</v>
      </c>
      <c r="M870" s="3" t="str">
        <f t="shared" si="674"/>
        <v>1.49</v>
      </c>
      <c r="N870" s="3" t="str">
        <f t="shared" si="675"/>
        <v>-</v>
      </c>
      <c r="O870" s="3">
        <f t="shared" si="676"/>
        <v>314.2</v>
      </c>
      <c r="P870" s="3">
        <f t="shared" si="677"/>
        <v>-3.04</v>
      </c>
      <c r="Q870" s="3">
        <f t="shared" si="678"/>
        <v>3.1959000000000004</v>
      </c>
      <c r="R870" s="85"/>
      <c r="S870" s="3" t="str">
        <f t="shared" si="679"/>
        <v>1.49</v>
      </c>
      <c r="T870" s="3" t="str">
        <f t="shared" si="680"/>
        <v>-</v>
      </c>
      <c r="U870" s="3">
        <f t="shared" si="681"/>
        <v>314.2</v>
      </c>
      <c r="V870" s="3">
        <f t="shared" si="682"/>
        <v>-3.04</v>
      </c>
      <c r="W870" s="3">
        <f t="shared" si="683"/>
        <v>3.0183499999999999</v>
      </c>
      <c r="X870" s="85"/>
      <c r="Y870" s="3" t="str">
        <f t="shared" si="684"/>
        <v>1.49</v>
      </c>
      <c r="Z870" s="3" t="str">
        <f t="shared" si="685"/>
        <v>-</v>
      </c>
      <c r="AA870" s="3">
        <f t="shared" si="686"/>
        <v>314.2</v>
      </c>
      <c r="AB870" s="3">
        <f t="shared" si="687"/>
        <v>-3.04</v>
      </c>
      <c r="AC870" s="3">
        <f t="shared" si="688"/>
        <v>2.8408000000000002</v>
      </c>
      <c r="AE870" s="3" t="str">
        <f t="shared" si="689"/>
        <v>1.49</v>
      </c>
      <c r="AF870" s="3" t="str">
        <f t="shared" si="690"/>
        <v>-</v>
      </c>
      <c r="AG870" s="3">
        <f t="shared" si="691"/>
        <v>314.2</v>
      </c>
      <c r="AH870" s="3">
        <f t="shared" si="692"/>
        <v>-3.04</v>
      </c>
      <c r="AI870" s="3">
        <f t="shared" si="693"/>
        <v>2.6632500000000001</v>
      </c>
      <c r="AK870" s="3" t="str">
        <f t="shared" si="694"/>
        <v>1.49</v>
      </c>
      <c r="AL870" s="3" t="str">
        <f t="shared" si="695"/>
        <v>-</v>
      </c>
      <c r="AM870" s="3">
        <f t="shared" si="696"/>
        <v>314.2</v>
      </c>
      <c r="AN870" s="3">
        <f t="shared" si="697"/>
        <v>-3.04</v>
      </c>
      <c r="AO870" s="3">
        <f t="shared" si="698"/>
        <v>2.4857</v>
      </c>
      <c r="AQ870" s="3" t="str">
        <f t="shared" si="699"/>
        <v>1.49</v>
      </c>
      <c r="AR870" s="3" t="str">
        <f t="shared" si="700"/>
        <v>-</v>
      </c>
      <c r="AS870" s="3">
        <f t="shared" si="701"/>
        <v>314.2</v>
      </c>
      <c r="AT870" s="3">
        <f t="shared" si="702"/>
        <v>-3.04</v>
      </c>
      <c r="AU870" s="3">
        <f t="shared" si="703"/>
        <v>2.1305999999999998</v>
      </c>
      <c r="AW870" s="3" t="str">
        <f t="shared" si="704"/>
        <v>1.49</v>
      </c>
      <c r="AX870" s="3" t="str">
        <f t="shared" si="705"/>
        <v>-</v>
      </c>
      <c r="AY870" s="3">
        <f t="shared" si="706"/>
        <v>314.2</v>
      </c>
      <c r="AZ870" s="3">
        <f t="shared" si="707"/>
        <v>-3.04</v>
      </c>
      <c r="BA870" s="3">
        <f t="shared" si="708"/>
        <v>1.7755000000000001</v>
      </c>
      <c r="BC870" s="3" t="str">
        <f t="shared" si="709"/>
        <v>1.49</v>
      </c>
      <c r="BD870" s="3" t="str">
        <f t="shared" si="710"/>
        <v>-</v>
      </c>
      <c r="BE870" s="3">
        <f t="shared" si="711"/>
        <v>314.2</v>
      </c>
      <c r="BF870" s="3">
        <f t="shared" si="712"/>
        <v>-3.04</v>
      </c>
      <c r="BG870" s="3">
        <f t="shared" si="713"/>
        <v>1.0652999999999999</v>
      </c>
      <c r="BI870" s="3" t="str">
        <f t="shared" si="714"/>
        <v>1.49</v>
      </c>
      <c r="BJ870" s="3" t="str">
        <f t="shared" si="715"/>
        <v>-</v>
      </c>
      <c r="BK870" s="3">
        <f t="shared" si="716"/>
        <v>314.2</v>
      </c>
      <c r="BL870" s="3">
        <f t="shared" si="717"/>
        <v>-3.04</v>
      </c>
      <c r="BM870" s="3">
        <f t="shared" si="718"/>
        <v>0.35510000000000003</v>
      </c>
    </row>
    <row r="871" spans="1:65" x14ac:dyDescent="0.3">
      <c r="A871" s="3" t="str">
        <f>'Forward collapse simulation'!B881</f>
        <v>1.49</v>
      </c>
      <c r="B871" s="3" t="str">
        <f>IF('Forward collapse simulation'!C881="","-",'Forward collapse simulation'!C881)</f>
        <v>-</v>
      </c>
      <c r="C871" s="3">
        <f>'Forward collapse simulation'!E881</f>
        <v>314.06</v>
      </c>
      <c r="D871" s="3">
        <f ca="1">'Forward collapse simulation'!AK881</f>
        <v>62.42942776337739</v>
      </c>
      <c r="E871" s="84">
        <f ca="1">'Forward collapse simulation'!AL881</f>
        <v>5.2220194184212474</v>
      </c>
      <c r="G871" s="3" t="str">
        <f t="shared" si="669"/>
        <v>1.49</v>
      </c>
      <c r="H871" s="3" t="str">
        <f t="shared" si="670"/>
        <v>-</v>
      </c>
      <c r="I871" s="3">
        <f t="shared" si="671"/>
        <v>314.06</v>
      </c>
      <c r="J871" s="3">
        <f t="shared" ca="1" si="672"/>
        <v>62.42942776337739</v>
      </c>
      <c r="K871" s="3">
        <f t="shared" ca="1" si="673"/>
        <v>4.9609184475001848</v>
      </c>
      <c r="M871" s="3" t="str">
        <f t="shared" si="674"/>
        <v>1.49</v>
      </c>
      <c r="N871" s="3" t="str">
        <f t="shared" si="675"/>
        <v>-</v>
      </c>
      <c r="O871" s="3">
        <f t="shared" si="676"/>
        <v>314.06</v>
      </c>
      <c r="P871" s="3">
        <f t="shared" ca="1" si="677"/>
        <v>62.42942776337739</v>
      </c>
      <c r="Q871" s="3">
        <f t="shared" ca="1" si="678"/>
        <v>4.6998174765791232</v>
      </c>
      <c r="R871" s="85"/>
      <c r="S871" s="3" t="str">
        <f t="shared" si="679"/>
        <v>1.49</v>
      </c>
      <c r="T871" s="3" t="str">
        <f t="shared" si="680"/>
        <v>-</v>
      </c>
      <c r="U871" s="3">
        <f t="shared" si="681"/>
        <v>314.06</v>
      </c>
      <c r="V871" s="3">
        <f t="shared" ca="1" si="682"/>
        <v>62.42942776337739</v>
      </c>
      <c r="W871" s="3">
        <f t="shared" ca="1" si="683"/>
        <v>4.4387165056580598</v>
      </c>
      <c r="X871" s="85"/>
      <c r="Y871" s="3" t="str">
        <f t="shared" si="684"/>
        <v>1.49</v>
      </c>
      <c r="Z871" s="3" t="str">
        <f t="shared" si="685"/>
        <v>-</v>
      </c>
      <c r="AA871" s="3">
        <f t="shared" si="686"/>
        <v>314.06</v>
      </c>
      <c r="AB871" s="3">
        <f t="shared" ca="1" si="687"/>
        <v>62.42942776337739</v>
      </c>
      <c r="AC871" s="3">
        <f t="shared" ca="1" si="688"/>
        <v>4.1776155347369981</v>
      </c>
      <c r="AE871" s="3" t="str">
        <f t="shared" si="689"/>
        <v>1.49</v>
      </c>
      <c r="AF871" s="3" t="str">
        <f t="shared" si="690"/>
        <v>-</v>
      </c>
      <c r="AG871" s="3">
        <f t="shared" si="691"/>
        <v>314.06</v>
      </c>
      <c r="AH871" s="3">
        <f t="shared" ca="1" si="692"/>
        <v>62.42942776337739</v>
      </c>
      <c r="AI871" s="3">
        <f t="shared" ca="1" si="693"/>
        <v>3.9165145638159355</v>
      </c>
      <c r="AK871" s="3" t="str">
        <f t="shared" si="694"/>
        <v>1.49</v>
      </c>
      <c r="AL871" s="3" t="str">
        <f t="shared" si="695"/>
        <v>-</v>
      </c>
      <c r="AM871" s="3">
        <f t="shared" si="696"/>
        <v>314.06</v>
      </c>
      <c r="AN871" s="3">
        <f t="shared" ca="1" si="697"/>
        <v>62.42942776337739</v>
      </c>
      <c r="AO871" s="3">
        <f t="shared" ca="1" si="698"/>
        <v>3.655413592894873</v>
      </c>
      <c r="AQ871" s="3" t="str">
        <f t="shared" si="699"/>
        <v>1.49</v>
      </c>
      <c r="AR871" s="3" t="str">
        <f t="shared" si="700"/>
        <v>-</v>
      </c>
      <c r="AS871" s="3">
        <f t="shared" si="701"/>
        <v>314.06</v>
      </c>
      <c r="AT871" s="3">
        <f t="shared" ca="1" si="702"/>
        <v>62.42942776337739</v>
      </c>
      <c r="AU871" s="3">
        <f t="shared" ca="1" si="703"/>
        <v>3.1332116510527483</v>
      </c>
      <c r="AW871" s="3" t="str">
        <f t="shared" si="704"/>
        <v>1.49</v>
      </c>
      <c r="AX871" s="3" t="str">
        <f t="shared" si="705"/>
        <v>-</v>
      </c>
      <c r="AY871" s="3">
        <f t="shared" si="706"/>
        <v>314.06</v>
      </c>
      <c r="AZ871" s="3">
        <f t="shared" ca="1" si="707"/>
        <v>62.42942776337739</v>
      </c>
      <c r="BA871" s="3">
        <f t="shared" ca="1" si="708"/>
        <v>2.6110097092106237</v>
      </c>
      <c r="BC871" s="3" t="str">
        <f t="shared" si="709"/>
        <v>1.49</v>
      </c>
      <c r="BD871" s="3" t="str">
        <f t="shared" si="710"/>
        <v>-</v>
      </c>
      <c r="BE871" s="3">
        <f t="shared" si="711"/>
        <v>314.06</v>
      </c>
      <c r="BF871" s="3">
        <f t="shared" ca="1" si="712"/>
        <v>62.42942776337739</v>
      </c>
      <c r="BG871" s="3">
        <f t="shared" ca="1" si="713"/>
        <v>1.5666058255263742</v>
      </c>
      <c r="BI871" s="3" t="str">
        <f t="shared" si="714"/>
        <v>1.49</v>
      </c>
      <c r="BJ871" s="3" t="str">
        <f t="shared" si="715"/>
        <v>-</v>
      </c>
      <c r="BK871" s="3">
        <f t="shared" si="716"/>
        <v>314.06</v>
      </c>
      <c r="BL871" s="3">
        <f t="shared" ca="1" si="717"/>
        <v>62.42942776337739</v>
      </c>
      <c r="BM871" s="3">
        <f t="shared" ca="1" si="718"/>
        <v>0.52220194184212476</v>
      </c>
    </row>
    <row r="872" spans="1:65" x14ac:dyDescent="0.3">
      <c r="A872" s="3" t="str">
        <f>'Forward collapse simulation'!B882</f>
        <v>1.49</v>
      </c>
      <c r="B872" s="3" t="str">
        <f>IF('Forward collapse simulation'!C882="","-",'Forward collapse simulation'!C882)</f>
        <v>-</v>
      </c>
      <c r="C872" s="3">
        <f>'Forward collapse simulation'!E882</f>
        <v>314.05</v>
      </c>
      <c r="D872" s="3">
        <f ca="1">'Forward collapse simulation'!AK882</f>
        <v>65.178042314706104</v>
      </c>
      <c r="E872" s="84">
        <f ca="1">'Forward collapse simulation'!AL882</f>
        <v>5.4759365999311918</v>
      </c>
      <c r="G872" s="3" t="str">
        <f t="shared" si="669"/>
        <v>1.49</v>
      </c>
      <c r="H872" s="3" t="str">
        <f t="shared" si="670"/>
        <v>-</v>
      </c>
      <c r="I872" s="3">
        <f t="shared" si="671"/>
        <v>314.05</v>
      </c>
      <c r="J872" s="3">
        <f t="shared" ca="1" si="672"/>
        <v>65.178042314706104</v>
      </c>
      <c r="K872" s="3">
        <f t="shared" ca="1" si="673"/>
        <v>5.2021397699346323</v>
      </c>
      <c r="M872" s="3" t="str">
        <f t="shared" si="674"/>
        <v>1.49</v>
      </c>
      <c r="N872" s="3" t="str">
        <f t="shared" si="675"/>
        <v>-</v>
      </c>
      <c r="O872" s="3">
        <f t="shared" si="676"/>
        <v>314.05</v>
      </c>
      <c r="P872" s="3">
        <f t="shared" ca="1" si="677"/>
        <v>65.178042314706104</v>
      </c>
      <c r="Q872" s="3">
        <f t="shared" ca="1" si="678"/>
        <v>4.9283429399380729</v>
      </c>
      <c r="R872" s="85"/>
      <c r="S872" s="3" t="str">
        <f t="shared" si="679"/>
        <v>1.49</v>
      </c>
      <c r="T872" s="3" t="str">
        <f t="shared" si="680"/>
        <v>-</v>
      </c>
      <c r="U872" s="3">
        <f t="shared" si="681"/>
        <v>314.05</v>
      </c>
      <c r="V872" s="3">
        <f t="shared" ca="1" si="682"/>
        <v>65.178042314706104</v>
      </c>
      <c r="W872" s="3">
        <f t="shared" ca="1" si="683"/>
        <v>4.6545461099415126</v>
      </c>
      <c r="X872" s="85"/>
      <c r="Y872" s="3" t="str">
        <f t="shared" si="684"/>
        <v>1.49</v>
      </c>
      <c r="Z872" s="3" t="str">
        <f t="shared" si="685"/>
        <v>-</v>
      </c>
      <c r="AA872" s="3">
        <f t="shared" si="686"/>
        <v>314.05</v>
      </c>
      <c r="AB872" s="3">
        <f t="shared" ca="1" si="687"/>
        <v>65.178042314706104</v>
      </c>
      <c r="AC872" s="3">
        <f t="shared" ca="1" si="688"/>
        <v>4.3807492799449532</v>
      </c>
      <c r="AE872" s="3" t="str">
        <f t="shared" si="689"/>
        <v>1.49</v>
      </c>
      <c r="AF872" s="3" t="str">
        <f t="shared" si="690"/>
        <v>-</v>
      </c>
      <c r="AG872" s="3">
        <f t="shared" si="691"/>
        <v>314.05</v>
      </c>
      <c r="AH872" s="3">
        <f t="shared" ca="1" si="692"/>
        <v>65.178042314706104</v>
      </c>
      <c r="AI872" s="3">
        <f t="shared" ca="1" si="693"/>
        <v>4.1069524499483938</v>
      </c>
      <c r="AK872" s="3" t="str">
        <f t="shared" si="694"/>
        <v>1.49</v>
      </c>
      <c r="AL872" s="3" t="str">
        <f t="shared" si="695"/>
        <v>-</v>
      </c>
      <c r="AM872" s="3">
        <f t="shared" si="696"/>
        <v>314.05</v>
      </c>
      <c r="AN872" s="3">
        <f t="shared" ca="1" si="697"/>
        <v>65.178042314706104</v>
      </c>
      <c r="AO872" s="3">
        <f t="shared" ca="1" si="698"/>
        <v>3.833155619951834</v>
      </c>
      <c r="AQ872" s="3" t="str">
        <f t="shared" si="699"/>
        <v>1.49</v>
      </c>
      <c r="AR872" s="3" t="str">
        <f t="shared" si="700"/>
        <v>-</v>
      </c>
      <c r="AS872" s="3">
        <f t="shared" si="701"/>
        <v>314.05</v>
      </c>
      <c r="AT872" s="3">
        <f t="shared" ca="1" si="702"/>
        <v>65.178042314706104</v>
      </c>
      <c r="AU872" s="3">
        <f t="shared" ca="1" si="703"/>
        <v>3.2855619599587151</v>
      </c>
      <c r="AW872" s="3" t="str">
        <f t="shared" si="704"/>
        <v>1.49</v>
      </c>
      <c r="AX872" s="3" t="str">
        <f t="shared" si="705"/>
        <v>-</v>
      </c>
      <c r="AY872" s="3">
        <f t="shared" si="706"/>
        <v>314.05</v>
      </c>
      <c r="AZ872" s="3">
        <f t="shared" ca="1" si="707"/>
        <v>65.178042314706104</v>
      </c>
      <c r="BA872" s="3">
        <f t="shared" ca="1" si="708"/>
        <v>2.7379682999655959</v>
      </c>
      <c r="BC872" s="3" t="str">
        <f t="shared" si="709"/>
        <v>1.49</v>
      </c>
      <c r="BD872" s="3" t="str">
        <f t="shared" si="710"/>
        <v>-</v>
      </c>
      <c r="BE872" s="3">
        <f t="shared" si="711"/>
        <v>314.05</v>
      </c>
      <c r="BF872" s="3">
        <f t="shared" ca="1" si="712"/>
        <v>65.178042314706104</v>
      </c>
      <c r="BG872" s="3">
        <f t="shared" ca="1" si="713"/>
        <v>1.6427809799793576</v>
      </c>
      <c r="BI872" s="3" t="str">
        <f t="shared" si="714"/>
        <v>1.49</v>
      </c>
      <c r="BJ872" s="3" t="str">
        <f t="shared" si="715"/>
        <v>-</v>
      </c>
      <c r="BK872" s="3">
        <f t="shared" si="716"/>
        <v>314.05</v>
      </c>
      <c r="BL872" s="3">
        <f t="shared" ca="1" si="717"/>
        <v>65.178042314706104</v>
      </c>
      <c r="BM872" s="3">
        <f t="shared" ca="1" si="718"/>
        <v>0.54759365999311915</v>
      </c>
    </row>
    <row r="873" spans="1:65" x14ac:dyDescent="0.3">
      <c r="A873" s="3" t="str">
        <f>'Forward collapse simulation'!B883</f>
        <v>1.49</v>
      </c>
      <c r="B873" s="3" t="str">
        <f>IF('Forward collapse simulation'!C883="","-",'Forward collapse simulation'!C883)</f>
        <v>-</v>
      </c>
      <c r="C873" s="3">
        <f>'Forward collapse simulation'!E883</f>
        <v>316.79000000000002</v>
      </c>
      <c r="D873" s="3">
        <f ca="1">'Forward collapse simulation'!AK883</f>
        <v>77.104806728084611</v>
      </c>
      <c r="E873" s="84">
        <f ca="1">'Forward collapse simulation'!AL883</f>
        <v>8.0309467490457997</v>
      </c>
      <c r="G873" s="3" t="str">
        <f t="shared" si="669"/>
        <v>1.49</v>
      </c>
      <c r="H873" s="3" t="str">
        <f t="shared" si="670"/>
        <v>-</v>
      </c>
      <c r="I873" s="3">
        <f t="shared" si="671"/>
        <v>316.79000000000002</v>
      </c>
      <c r="J873" s="3">
        <f t="shared" ca="1" si="672"/>
        <v>77.104806728084611</v>
      </c>
      <c r="K873" s="3">
        <f t="shared" ca="1" si="673"/>
        <v>7.6293994115935098</v>
      </c>
      <c r="M873" s="3" t="str">
        <f t="shared" si="674"/>
        <v>1.49</v>
      </c>
      <c r="N873" s="3" t="str">
        <f t="shared" si="675"/>
        <v>-</v>
      </c>
      <c r="O873" s="3">
        <f t="shared" si="676"/>
        <v>316.79000000000002</v>
      </c>
      <c r="P873" s="3">
        <f t="shared" ca="1" si="677"/>
        <v>77.104806728084611</v>
      </c>
      <c r="Q873" s="3">
        <f t="shared" ca="1" si="678"/>
        <v>7.2278520741412198</v>
      </c>
      <c r="R873" s="85"/>
      <c r="S873" s="3" t="str">
        <f t="shared" si="679"/>
        <v>1.49</v>
      </c>
      <c r="T873" s="3" t="str">
        <f t="shared" si="680"/>
        <v>-</v>
      </c>
      <c r="U873" s="3">
        <f t="shared" si="681"/>
        <v>316.79000000000002</v>
      </c>
      <c r="V873" s="3">
        <f t="shared" ca="1" si="682"/>
        <v>77.104806728084611</v>
      </c>
      <c r="W873" s="3">
        <f t="shared" ca="1" si="683"/>
        <v>6.8263047366889298</v>
      </c>
      <c r="X873" s="85"/>
      <c r="Y873" s="3" t="str">
        <f t="shared" si="684"/>
        <v>1.49</v>
      </c>
      <c r="Z873" s="3" t="str">
        <f t="shared" si="685"/>
        <v>-</v>
      </c>
      <c r="AA873" s="3">
        <f t="shared" si="686"/>
        <v>316.79000000000002</v>
      </c>
      <c r="AB873" s="3">
        <f t="shared" ca="1" si="687"/>
        <v>77.104806728084611</v>
      </c>
      <c r="AC873" s="3">
        <f t="shared" ca="1" si="688"/>
        <v>6.4247573992366398</v>
      </c>
      <c r="AE873" s="3" t="str">
        <f t="shared" si="689"/>
        <v>1.49</v>
      </c>
      <c r="AF873" s="3" t="str">
        <f t="shared" si="690"/>
        <v>-</v>
      </c>
      <c r="AG873" s="3">
        <f t="shared" si="691"/>
        <v>316.79000000000002</v>
      </c>
      <c r="AH873" s="3">
        <f t="shared" ca="1" si="692"/>
        <v>77.104806728084611</v>
      </c>
      <c r="AI873" s="3">
        <f t="shared" ca="1" si="693"/>
        <v>6.0232100617843498</v>
      </c>
      <c r="AK873" s="3" t="str">
        <f t="shared" si="694"/>
        <v>1.49</v>
      </c>
      <c r="AL873" s="3" t="str">
        <f t="shared" si="695"/>
        <v>-</v>
      </c>
      <c r="AM873" s="3">
        <f t="shared" si="696"/>
        <v>316.79000000000002</v>
      </c>
      <c r="AN873" s="3">
        <f t="shared" ca="1" si="697"/>
        <v>77.104806728084611</v>
      </c>
      <c r="AO873" s="3">
        <f t="shared" ca="1" si="698"/>
        <v>5.6216627243320598</v>
      </c>
      <c r="AQ873" s="3" t="str">
        <f t="shared" si="699"/>
        <v>1.49</v>
      </c>
      <c r="AR873" s="3" t="str">
        <f t="shared" si="700"/>
        <v>-</v>
      </c>
      <c r="AS873" s="3">
        <f t="shared" si="701"/>
        <v>316.79000000000002</v>
      </c>
      <c r="AT873" s="3">
        <f t="shared" ca="1" si="702"/>
        <v>77.104806728084611</v>
      </c>
      <c r="AU873" s="3">
        <f t="shared" ca="1" si="703"/>
        <v>4.8185680494274798</v>
      </c>
      <c r="AW873" s="3" t="str">
        <f t="shared" si="704"/>
        <v>1.49</v>
      </c>
      <c r="AX873" s="3" t="str">
        <f t="shared" si="705"/>
        <v>-</v>
      </c>
      <c r="AY873" s="3">
        <f t="shared" si="706"/>
        <v>316.79000000000002</v>
      </c>
      <c r="AZ873" s="3">
        <f t="shared" ca="1" si="707"/>
        <v>77.104806728084611</v>
      </c>
      <c r="BA873" s="3">
        <f t="shared" ca="1" si="708"/>
        <v>4.0154733745228999</v>
      </c>
      <c r="BC873" s="3" t="str">
        <f t="shared" si="709"/>
        <v>1.49</v>
      </c>
      <c r="BD873" s="3" t="str">
        <f t="shared" si="710"/>
        <v>-</v>
      </c>
      <c r="BE873" s="3">
        <f t="shared" si="711"/>
        <v>316.79000000000002</v>
      </c>
      <c r="BF873" s="3">
        <f t="shared" ca="1" si="712"/>
        <v>77.104806728084611</v>
      </c>
      <c r="BG873" s="3">
        <f t="shared" ca="1" si="713"/>
        <v>2.4092840247137399</v>
      </c>
      <c r="BI873" s="3" t="str">
        <f t="shared" si="714"/>
        <v>1.49</v>
      </c>
      <c r="BJ873" s="3" t="str">
        <f t="shared" si="715"/>
        <v>-</v>
      </c>
      <c r="BK873" s="3">
        <f t="shared" si="716"/>
        <v>316.79000000000002</v>
      </c>
      <c r="BL873" s="3">
        <f t="shared" ca="1" si="717"/>
        <v>77.104806728084611</v>
      </c>
      <c r="BM873" s="3">
        <f t="shared" ca="1" si="718"/>
        <v>0.80309467490457997</v>
      </c>
    </row>
    <row r="874" spans="1:65" x14ac:dyDescent="0.3">
      <c r="A874" s="3" t="str">
        <f>'Forward collapse simulation'!B884</f>
        <v>1.49</v>
      </c>
      <c r="B874" s="3" t="str">
        <f>IF('Forward collapse simulation'!C884="","-",'Forward collapse simulation'!C884)</f>
        <v>-</v>
      </c>
      <c r="C874" s="3">
        <f>'Forward collapse simulation'!E884</f>
        <v>318.02999999999997</v>
      </c>
      <c r="D874" s="3">
        <f ca="1">'Forward collapse simulation'!AK884</f>
        <v>83.653669332100748</v>
      </c>
      <c r="E874" s="84">
        <f ca="1">'Forward collapse simulation'!AL884</f>
        <v>15.150990260830934</v>
      </c>
      <c r="G874" s="3" t="str">
        <f t="shared" si="669"/>
        <v>1.49</v>
      </c>
      <c r="H874" s="3" t="str">
        <f t="shared" si="670"/>
        <v>-</v>
      </c>
      <c r="I874" s="3">
        <f t="shared" si="671"/>
        <v>318.02999999999997</v>
      </c>
      <c r="J874" s="3">
        <f t="shared" ca="1" si="672"/>
        <v>83.653669332100748</v>
      </c>
      <c r="K874" s="3">
        <f t="shared" ca="1" si="673"/>
        <v>14.393440747789386</v>
      </c>
      <c r="M874" s="3" t="str">
        <f t="shared" si="674"/>
        <v>1.49</v>
      </c>
      <c r="N874" s="3" t="str">
        <f t="shared" si="675"/>
        <v>-</v>
      </c>
      <c r="O874" s="3">
        <f t="shared" si="676"/>
        <v>318.02999999999997</v>
      </c>
      <c r="P874" s="3">
        <f t="shared" ca="1" si="677"/>
        <v>83.653669332100748</v>
      </c>
      <c r="Q874" s="3">
        <f t="shared" ca="1" si="678"/>
        <v>13.635891234747842</v>
      </c>
      <c r="R874" s="85"/>
      <c r="S874" s="3" t="str">
        <f t="shared" si="679"/>
        <v>1.49</v>
      </c>
      <c r="T874" s="3" t="str">
        <f t="shared" si="680"/>
        <v>-</v>
      </c>
      <c r="U874" s="3">
        <f t="shared" si="681"/>
        <v>318.02999999999997</v>
      </c>
      <c r="V874" s="3">
        <f t="shared" ca="1" si="682"/>
        <v>83.653669332100748</v>
      </c>
      <c r="W874" s="3">
        <f t="shared" ca="1" si="683"/>
        <v>12.878341721706294</v>
      </c>
      <c r="X874" s="85"/>
      <c r="Y874" s="3" t="str">
        <f t="shared" si="684"/>
        <v>1.49</v>
      </c>
      <c r="Z874" s="3" t="str">
        <f t="shared" si="685"/>
        <v>-</v>
      </c>
      <c r="AA874" s="3">
        <f t="shared" si="686"/>
        <v>318.02999999999997</v>
      </c>
      <c r="AB874" s="3">
        <f t="shared" ca="1" si="687"/>
        <v>83.653669332100748</v>
      </c>
      <c r="AC874" s="3">
        <f t="shared" ca="1" si="688"/>
        <v>12.120792208664747</v>
      </c>
      <c r="AE874" s="3" t="str">
        <f t="shared" si="689"/>
        <v>1.49</v>
      </c>
      <c r="AF874" s="3" t="str">
        <f t="shared" si="690"/>
        <v>-</v>
      </c>
      <c r="AG874" s="3">
        <f t="shared" si="691"/>
        <v>318.02999999999997</v>
      </c>
      <c r="AH874" s="3">
        <f t="shared" ca="1" si="692"/>
        <v>83.653669332100748</v>
      </c>
      <c r="AI874" s="3">
        <f t="shared" ca="1" si="693"/>
        <v>11.3632426956232</v>
      </c>
      <c r="AK874" s="3" t="str">
        <f t="shared" si="694"/>
        <v>1.49</v>
      </c>
      <c r="AL874" s="3" t="str">
        <f t="shared" si="695"/>
        <v>-</v>
      </c>
      <c r="AM874" s="3">
        <f t="shared" si="696"/>
        <v>318.02999999999997</v>
      </c>
      <c r="AN874" s="3">
        <f t="shared" ca="1" si="697"/>
        <v>83.653669332100748</v>
      </c>
      <c r="AO874" s="3">
        <f t="shared" ca="1" si="698"/>
        <v>10.605693182581653</v>
      </c>
      <c r="AQ874" s="3" t="str">
        <f t="shared" si="699"/>
        <v>1.49</v>
      </c>
      <c r="AR874" s="3" t="str">
        <f t="shared" si="700"/>
        <v>-</v>
      </c>
      <c r="AS874" s="3">
        <f t="shared" si="701"/>
        <v>318.02999999999997</v>
      </c>
      <c r="AT874" s="3">
        <f t="shared" ca="1" si="702"/>
        <v>83.653669332100748</v>
      </c>
      <c r="AU874" s="3">
        <f t="shared" ca="1" si="703"/>
        <v>9.0905941564985593</v>
      </c>
      <c r="AW874" s="3" t="str">
        <f t="shared" si="704"/>
        <v>1.49</v>
      </c>
      <c r="AX874" s="3" t="str">
        <f t="shared" si="705"/>
        <v>-</v>
      </c>
      <c r="AY874" s="3">
        <f t="shared" si="706"/>
        <v>318.02999999999997</v>
      </c>
      <c r="AZ874" s="3">
        <f t="shared" ca="1" si="707"/>
        <v>83.653669332100748</v>
      </c>
      <c r="BA874" s="3">
        <f t="shared" ca="1" si="708"/>
        <v>7.575495130415467</v>
      </c>
      <c r="BC874" s="3" t="str">
        <f t="shared" si="709"/>
        <v>1.49</v>
      </c>
      <c r="BD874" s="3" t="str">
        <f t="shared" si="710"/>
        <v>-</v>
      </c>
      <c r="BE874" s="3">
        <f t="shared" si="711"/>
        <v>318.02999999999997</v>
      </c>
      <c r="BF874" s="3">
        <f t="shared" ca="1" si="712"/>
        <v>83.653669332100748</v>
      </c>
      <c r="BG874" s="3">
        <f t="shared" ca="1" si="713"/>
        <v>4.5452970782492796</v>
      </c>
      <c r="BI874" s="3" t="str">
        <f t="shared" si="714"/>
        <v>1.49</v>
      </c>
      <c r="BJ874" s="3" t="str">
        <f t="shared" si="715"/>
        <v>-</v>
      </c>
      <c r="BK874" s="3">
        <f t="shared" si="716"/>
        <v>318.02999999999997</v>
      </c>
      <c r="BL874" s="3">
        <f t="shared" ca="1" si="717"/>
        <v>83.653669332100748</v>
      </c>
      <c r="BM874" s="3">
        <f t="shared" ca="1" si="718"/>
        <v>1.5150990260830934</v>
      </c>
    </row>
    <row r="875" spans="1:65" x14ac:dyDescent="0.3">
      <c r="A875" s="3" t="str">
        <f>'Forward collapse simulation'!B885</f>
        <v>1.49</v>
      </c>
      <c r="B875" s="3" t="str">
        <f>IF('Forward collapse simulation'!C885="","-",'Forward collapse simulation'!C885)</f>
        <v>-</v>
      </c>
      <c r="C875" s="3">
        <f>'Forward collapse simulation'!E885</f>
        <v>316.88</v>
      </c>
      <c r="D875" s="3">
        <f ca="1">'Forward collapse simulation'!AK885</f>
        <v>85.774516587012457</v>
      </c>
      <c r="E875" s="84">
        <f ca="1">'Forward collapse simulation'!AL885</f>
        <v>19.003762958840575</v>
      </c>
      <c r="G875" s="3" t="str">
        <f t="shared" si="669"/>
        <v>1.49</v>
      </c>
      <c r="H875" s="3" t="str">
        <f t="shared" si="670"/>
        <v>-</v>
      </c>
      <c r="I875" s="3">
        <f t="shared" si="671"/>
        <v>316.88</v>
      </c>
      <c r="J875" s="3">
        <f t="shared" ca="1" si="672"/>
        <v>85.774516587012457</v>
      </c>
      <c r="K875" s="3">
        <f t="shared" ca="1" si="673"/>
        <v>18.053574810898546</v>
      </c>
      <c r="M875" s="3" t="str">
        <f t="shared" si="674"/>
        <v>1.49</v>
      </c>
      <c r="N875" s="3" t="str">
        <f t="shared" si="675"/>
        <v>-</v>
      </c>
      <c r="O875" s="3">
        <f t="shared" si="676"/>
        <v>316.88</v>
      </c>
      <c r="P875" s="3">
        <f t="shared" ca="1" si="677"/>
        <v>85.774516587012457</v>
      </c>
      <c r="Q875" s="3">
        <f t="shared" ca="1" si="678"/>
        <v>17.103386662956517</v>
      </c>
      <c r="R875" s="85"/>
      <c r="S875" s="3" t="str">
        <f t="shared" si="679"/>
        <v>1.49</v>
      </c>
      <c r="T875" s="3" t="str">
        <f t="shared" si="680"/>
        <v>-</v>
      </c>
      <c r="U875" s="3">
        <f t="shared" si="681"/>
        <v>316.88</v>
      </c>
      <c r="V875" s="3">
        <f t="shared" ca="1" si="682"/>
        <v>85.774516587012457</v>
      </c>
      <c r="W875" s="3">
        <f t="shared" ca="1" si="683"/>
        <v>16.153198515014488</v>
      </c>
      <c r="X875" s="85"/>
      <c r="Y875" s="3" t="str">
        <f t="shared" si="684"/>
        <v>1.49</v>
      </c>
      <c r="Z875" s="3" t="str">
        <f t="shared" si="685"/>
        <v>-</v>
      </c>
      <c r="AA875" s="3">
        <f t="shared" si="686"/>
        <v>316.88</v>
      </c>
      <c r="AB875" s="3">
        <f t="shared" ca="1" si="687"/>
        <v>85.774516587012457</v>
      </c>
      <c r="AC875" s="3">
        <f t="shared" ca="1" si="688"/>
        <v>15.20301036707246</v>
      </c>
      <c r="AE875" s="3" t="str">
        <f t="shared" si="689"/>
        <v>1.49</v>
      </c>
      <c r="AF875" s="3" t="str">
        <f t="shared" si="690"/>
        <v>-</v>
      </c>
      <c r="AG875" s="3">
        <f t="shared" si="691"/>
        <v>316.88</v>
      </c>
      <c r="AH875" s="3">
        <f t="shared" ca="1" si="692"/>
        <v>85.774516587012457</v>
      </c>
      <c r="AI875" s="3">
        <f t="shared" ca="1" si="693"/>
        <v>14.252822219130431</v>
      </c>
      <c r="AK875" s="3" t="str">
        <f t="shared" si="694"/>
        <v>1.49</v>
      </c>
      <c r="AL875" s="3" t="str">
        <f t="shared" si="695"/>
        <v>-</v>
      </c>
      <c r="AM875" s="3">
        <f t="shared" si="696"/>
        <v>316.88</v>
      </c>
      <c r="AN875" s="3">
        <f t="shared" ca="1" si="697"/>
        <v>85.774516587012457</v>
      </c>
      <c r="AO875" s="3">
        <f t="shared" ca="1" si="698"/>
        <v>13.302634071188402</v>
      </c>
      <c r="AQ875" s="3" t="str">
        <f t="shared" si="699"/>
        <v>1.49</v>
      </c>
      <c r="AR875" s="3" t="str">
        <f t="shared" si="700"/>
        <v>-</v>
      </c>
      <c r="AS875" s="3">
        <f t="shared" si="701"/>
        <v>316.88</v>
      </c>
      <c r="AT875" s="3">
        <f t="shared" ca="1" si="702"/>
        <v>85.774516587012457</v>
      </c>
      <c r="AU875" s="3">
        <f t="shared" ca="1" si="703"/>
        <v>11.402257775304344</v>
      </c>
      <c r="AW875" s="3" t="str">
        <f t="shared" si="704"/>
        <v>1.49</v>
      </c>
      <c r="AX875" s="3" t="str">
        <f t="shared" si="705"/>
        <v>-</v>
      </c>
      <c r="AY875" s="3">
        <f t="shared" si="706"/>
        <v>316.88</v>
      </c>
      <c r="AZ875" s="3">
        <f t="shared" ca="1" si="707"/>
        <v>85.774516587012457</v>
      </c>
      <c r="BA875" s="3">
        <f t="shared" ca="1" si="708"/>
        <v>9.5018814794202875</v>
      </c>
      <c r="BC875" s="3" t="str">
        <f t="shared" si="709"/>
        <v>1.49</v>
      </c>
      <c r="BD875" s="3" t="str">
        <f t="shared" si="710"/>
        <v>-</v>
      </c>
      <c r="BE875" s="3">
        <f t="shared" si="711"/>
        <v>316.88</v>
      </c>
      <c r="BF875" s="3">
        <f t="shared" ca="1" si="712"/>
        <v>85.774516587012457</v>
      </c>
      <c r="BG875" s="3">
        <f t="shared" ca="1" si="713"/>
        <v>5.701128887652172</v>
      </c>
      <c r="BI875" s="3" t="str">
        <f t="shared" si="714"/>
        <v>1.49</v>
      </c>
      <c r="BJ875" s="3" t="str">
        <f t="shared" si="715"/>
        <v>-</v>
      </c>
      <c r="BK875" s="3">
        <f t="shared" si="716"/>
        <v>316.88</v>
      </c>
      <c r="BL875" s="3">
        <f t="shared" ca="1" si="717"/>
        <v>85.774516587012457</v>
      </c>
      <c r="BM875" s="3">
        <f t="shared" ca="1" si="718"/>
        <v>1.9003762958840575</v>
      </c>
    </row>
    <row r="876" spans="1:65" x14ac:dyDescent="0.3">
      <c r="A876" s="3" t="str">
        <f>'Forward collapse simulation'!B886</f>
        <v>1.49</v>
      </c>
      <c r="B876" s="3" t="str">
        <f>IF('Forward collapse simulation'!C886="","-",'Forward collapse simulation'!C886)</f>
        <v>-</v>
      </c>
      <c r="C876" s="3">
        <f>'Forward collapse simulation'!E886</f>
        <v>312.54000000000002</v>
      </c>
      <c r="D876" s="3">
        <f ca="1">'Forward collapse simulation'!AK886</f>
        <v>87.873901413677956</v>
      </c>
      <c r="E876" s="84">
        <f ca="1">'Forward collapse simulation'!AL886</f>
        <v>19.96782413679837</v>
      </c>
      <c r="G876" s="3" t="str">
        <f t="shared" si="669"/>
        <v>1.49</v>
      </c>
      <c r="H876" s="3" t="str">
        <f t="shared" si="670"/>
        <v>-</v>
      </c>
      <c r="I876" s="3">
        <f t="shared" si="671"/>
        <v>312.54000000000002</v>
      </c>
      <c r="J876" s="3">
        <f t="shared" ca="1" si="672"/>
        <v>87.873901413677956</v>
      </c>
      <c r="K876" s="3">
        <f t="shared" ca="1" si="673"/>
        <v>18.969432929958451</v>
      </c>
      <c r="M876" s="3" t="str">
        <f t="shared" si="674"/>
        <v>1.49</v>
      </c>
      <c r="N876" s="3" t="str">
        <f t="shared" si="675"/>
        <v>-</v>
      </c>
      <c r="O876" s="3">
        <f t="shared" si="676"/>
        <v>312.54000000000002</v>
      </c>
      <c r="P876" s="3">
        <f t="shared" ca="1" si="677"/>
        <v>87.873901413677956</v>
      </c>
      <c r="Q876" s="3">
        <f t="shared" ca="1" si="678"/>
        <v>17.971041723118535</v>
      </c>
      <c r="R876" s="85"/>
      <c r="S876" s="3" t="str">
        <f t="shared" si="679"/>
        <v>1.49</v>
      </c>
      <c r="T876" s="3" t="str">
        <f t="shared" si="680"/>
        <v>-</v>
      </c>
      <c r="U876" s="3">
        <f t="shared" si="681"/>
        <v>312.54000000000002</v>
      </c>
      <c r="V876" s="3">
        <f t="shared" ca="1" si="682"/>
        <v>87.873901413677956</v>
      </c>
      <c r="W876" s="3">
        <f t="shared" ca="1" si="683"/>
        <v>16.972650516278613</v>
      </c>
      <c r="X876" s="85"/>
      <c r="Y876" s="3" t="str">
        <f t="shared" si="684"/>
        <v>1.49</v>
      </c>
      <c r="Z876" s="3" t="str">
        <f t="shared" si="685"/>
        <v>-</v>
      </c>
      <c r="AA876" s="3">
        <f t="shared" si="686"/>
        <v>312.54000000000002</v>
      </c>
      <c r="AB876" s="3">
        <f t="shared" ca="1" si="687"/>
        <v>87.873901413677956</v>
      </c>
      <c r="AC876" s="3">
        <f t="shared" ca="1" si="688"/>
        <v>15.974259309438697</v>
      </c>
      <c r="AE876" s="3" t="str">
        <f t="shared" si="689"/>
        <v>1.49</v>
      </c>
      <c r="AF876" s="3" t="str">
        <f t="shared" si="690"/>
        <v>-</v>
      </c>
      <c r="AG876" s="3">
        <f t="shared" si="691"/>
        <v>312.54000000000002</v>
      </c>
      <c r="AH876" s="3">
        <f t="shared" ca="1" si="692"/>
        <v>87.873901413677956</v>
      </c>
      <c r="AI876" s="3">
        <f t="shared" ca="1" si="693"/>
        <v>14.975868102598778</v>
      </c>
      <c r="AK876" s="3" t="str">
        <f t="shared" si="694"/>
        <v>1.49</v>
      </c>
      <c r="AL876" s="3" t="str">
        <f t="shared" si="695"/>
        <v>-</v>
      </c>
      <c r="AM876" s="3">
        <f t="shared" si="696"/>
        <v>312.54000000000002</v>
      </c>
      <c r="AN876" s="3">
        <f t="shared" ca="1" si="697"/>
        <v>87.873901413677956</v>
      </c>
      <c r="AO876" s="3">
        <f t="shared" ca="1" si="698"/>
        <v>13.977476895758858</v>
      </c>
      <c r="AQ876" s="3" t="str">
        <f t="shared" si="699"/>
        <v>1.49</v>
      </c>
      <c r="AR876" s="3" t="str">
        <f t="shared" si="700"/>
        <v>-</v>
      </c>
      <c r="AS876" s="3">
        <f t="shared" si="701"/>
        <v>312.54000000000002</v>
      </c>
      <c r="AT876" s="3">
        <f t="shared" ca="1" si="702"/>
        <v>87.873901413677956</v>
      </c>
      <c r="AU876" s="3">
        <f t="shared" ca="1" si="703"/>
        <v>11.980694482079022</v>
      </c>
      <c r="AW876" s="3" t="str">
        <f t="shared" si="704"/>
        <v>1.49</v>
      </c>
      <c r="AX876" s="3" t="str">
        <f t="shared" si="705"/>
        <v>-</v>
      </c>
      <c r="AY876" s="3">
        <f t="shared" si="706"/>
        <v>312.54000000000002</v>
      </c>
      <c r="AZ876" s="3">
        <f t="shared" ca="1" si="707"/>
        <v>87.873901413677956</v>
      </c>
      <c r="BA876" s="3">
        <f t="shared" ca="1" si="708"/>
        <v>9.9839120683991851</v>
      </c>
      <c r="BC876" s="3" t="str">
        <f t="shared" si="709"/>
        <v>1.49</v>
      </c>
      <c r="BD876" s="3" t="str">
        <f t="shared" si="710"/>
        <v>-</v>
      </c>
      <c r="BE876" s="3">
        <f t="shared" si="711"/>
        <v>312.54000000000002</v>
      </c>
      <c r="BF876" s="3">
        <f t="shared" ca="1" si="712"/>
        <v>87.873901413677956</v>
      </c>
      <c r="BG876" s="3">
        <f t="shared" ca="1" si="713"/>
        <v>5.9903472410395109</v>
      </c>
      <c r="BI876" s="3" t="str">
        <f t="shared" si="714"/>
        <v>1.49</v>
      </c>
      <c r="BJ876" s="3" t="str">
        <f t="shared" si="715"/>
        <v>-</v>
      </c>
      <c r="BK876" s="3">
        <f t="shared" si="716"/>
        <v>312.54000000000002</v>
      </c>
      <c r="BL876" s="3">
        <f t="shared" ca="1" si="717"/>
        <v>87.873901413677956</v>
      </c>
      <c r="BM876" s="3">
        <f t="shared" ca="1" si="718"/>
        <v>1.9967824136798371</v>
      </c>
    </row>
    <row r="877" spans="1:65" x14ac:dyDescent="0.3">
      <c r="A877" s="3" t="str">
        <f>'Forward collapse simulation'!B887</f>
        <v>1.49</v>
      </c>
      <c r="B877" s="3" t="str">
        <f>IF('Forward collapse simulation'!C887="","-",'Forward collapse simulation'!C887)</f>
        <v>-</v>
      </c>
      <c r="C877" s="3">
        <f>'Forward collapse simulation'!E887</f>
        <v>325.70999999999998</v>
      </c>
      <c r="D877" s="3">
        <f ca="1">'Forward collapse simulation'!AK887</f>
        <v>89.220831709586065</v>
      </c>
      <c r="E877" s="84">
        <f ca="1">'Forward collapse simulation'!AL887</f>
        <v>27.143311912513997</v>
      </c>
      <c r="G877" s="3" t="str">
        <f t="shared" si="669"/>
        <v>1.49</v>
      </c>
      <c r="H877" s="3" t="str">
        <f t="shared" si="670"/>
        <v>-</v>
      </c>
      <c r="I877" s="3">
        <f t="shared" si="671"/>
        <v>325.70999999999998</v>
      </c>
      <c r="J877" s="3">
        <f t="shared" ca="1" si="672"/>
        <v>89.220831709586065</v>
      </c>
      <c r="K877" s="3">
        <f t="shared" ca="1" si="673"/>
        <v>25.786146316888296</v>
      </c>
      <c r="M877" s="3" t="str">
        <f t="shared" si="674"/>
        <v>1.49</v>
      </c>
      <c r="N877" s="3" t="str">
        <f t="shared" si="675"/>
        <v>-</v>
      </c>
      <c r="O877" s="3">
        <f t="shared" si="676"/>
        <v>325.70999999999998</v>
      </c>
      <c r="P877" s="3">
        <f t="shared" ca="1" si="677"/>
        <v>89.220831709586065</v>
      </c>
      <c r="Q877" s="3">
        <f t="shared" ca="1" si="678"/>
        <v>24.428980721262597</v>
      </c>
      <c r="R877" s="85"/>
      <c r="S877" s="3" t="str">
        <f t="shared" si="679"/>
        <v>1.49</v>
      </c>
      <c r="T877" s="3" t="str">
        <f t="shared" si="680"/>
        <v>-</v>
      </c>
      <c r="U877" s="3">
        <f t="shared" si="681"/>
        <v>325.70999999999998</v>
      </c>
      <c r="V877" s="3">
        <f t="shared" ca="1" si="682"/>
        <v>89.220831709586065</v>
      </c>
      <c r="W877" s="3">
        <f t="shared" ca="1" si="683"/>
        <v>23.071815125636896</v>
      </c>
      <c r="X877" s="85"/>
      <c r="Y877" s="3" t="str">
        <f t="shared" si="684"/>
        <v>1.49</v>
      </c>
      <c r="Z877" s="3" t="str">
        <f t="shared" si="685"/>
        <v>-</v>
      </c>
      <c r="AA877" s="3">
        <f t="shared" si="686"/>
        <v>325.70999999999998</v>
      </c>
      <c r="AB877" s="3">
        <f t="shared" ca="1" si="687"/>
        <v>89.220831709586065</v>
      </c>
      <c r="AC877" s="3">
        <f t="shared" ca="1" si="688"/>
        <v>21.714649530011201</v>
      </c>
      <c r="AE877" s="3" t="str">
        <f t="shared" si="689"/>
        <v>1.49</v>
      </c>
      <c r="AF877" s="3" t="str">
        <f t="shared" si="690"/>
        <v>-</v>
      </c>
      <c r="AG877" s="3">
        <f t="shared" si="691"/>
        <v>325.70999999999998</v>
      </c>
      <c r="AH877" s="3">
        <f t="shared" ca="1" si="692"/>
        <v>89.220831709586065</v>
      </c>
      <c r="AI877" s="3">
        <f t="shared" ca="1" si="693"/>
        <v>20.357483934385499</v>
      </c>
      <c r="AK877" s="3" t="str">
        <f t="shared" si="694"/>
        <v>1.49</v>
      </c>
      <c r="AL877" s="3" t="str">
        <f t="shared" si="695"/>
        <v>-</v>
      </c>
      <c r="AM877" s="3">
        <f t="shared" si="696"/>
        <v>325.70999999999998</v>
      </c>
      <c r="AN877" s="3">
        <f t="shared" ca="1" si="697"/>
        <v>89.220831709586065</v>
      </c>
      <c r="AO877" s="3">
        <f t="shared" ca="1" si="698"/>
        <v>19.000318338759797</v>
      </c>
      <c r="AQ877" s="3" t="str">
        <f t="shared" si="699"/>
        <v>1.49</v>
      </c>
      <c r="AR877" s="3" t="str">
        <f t="shared" si="700"/>
        <v>-</v>
      </c>
      <c r="AS877" s="3">
        <f t="shared" si="701"/>
        <v>325.70999999999998</v>
      </c>
      <c r="AT877" s="3">
        <f t="shared" ca="1" si="702"/>
        <v>89.220831709586065</v>
      </c>
      <c r="AU877" s="3">
        <f t="shared" ca="1" si="703"/>
        <v>16.285987147508397</v>
      </c>
      <c r="AW877" s="3" t="str">
        <f t="shared" si="704"/>
        <v>1.49</v>
      </c>
      <c r="AX877" s="3" t="str">
        <f t="shared" si="705"/>
        <v>-</v>
      </c>
      <c r="AY877" s="3">
        <f t="shared" si="706"/>
        <v>325.70999999999998</v>
      </c>
      <c r="AZ877" s="3">
        <f t="shared" ca="1" si="707"/>
        <v>89.220831709586065</v>
      </c>
      <c r="BA877" s="3">
        <f t="shared" ca="1" si="708"/>
        <v>13.571655956256999</v>
      </c>
      <c r="BC877" s="3" t="str">
        <f t="shared" si="709"/>
        <v>1.49</v>
      </c>
      <c r="BD877" s="3" t="str">
        <f t="shared" si="710"/>
        <v>-</v>
      </c>
      <c r="BE877" s="3">
        <f t="shared" si="711"/>
        <v>325.70999999999998</v>
      </c>
      <c r="BF877" s="3">
        <f t="shared" ca="1" si="712"/>
        <v>89.220831709586065</v>
      </c>
      <c r="BG877" s="3">
        <f t="shared" ca="1" si="713"/>
        <v>8.1429935737541985</v>
      </c>
      <c r="BI877" s="3" t="str">
        <f t="shared" si="714"/>
        <v>1.49</v>
      </c>
      <c r="BJ877" s="3" t="str">
        <f t="shared" si="715"/>
        <v>-</v>
      </c>
      <c r="BK877" s="3">
        <f t="shared" si="716"/>
        <v>325.70999999999998</v>
      </c>
      <c r="BL877" s="3">
        <f t="shared" ca="1" si="717"/>
        <v>89.220831709586065</v>
      </c>
      <c r="BM877" s="3">
        <f t="shared" ca="1" si="718"/>
        <v>2.7143311912514001</v>
      </c>
    </row>
    <row r="878" spans="1:65" x14ac:dyDescent="0.3">
      <c r="A878" s="3" t="str">
        <f>'Forward collapse simulation'!B888</f>
        <v>1.49</v>
      </c>
      <c r="B878" s="3" t="str">
        <f>IF('Forward collapse simulation'!C888="","-",'Forward collapse simulation'!C888)</f>
        <v>-</v>
      </c>
      <c r="C878" s="3">
        <f>'Forward collapse simulation'!E888</f>
        <v>135.78</v>
      </c>
      <c r="D878" s="3">
        <f ca="1">'Forward collapse simulation'!AK888</f>
        <v>88.920763483250425</v>
      </c>
      <c r="E878" s="84">
        <f ca="1">'Forward collapse simulation'!AL888</f>
        <v>32.909503507202466</v>
      </c>
      <c r="G878" s="3" t="str">
        <f t="shared" si="669"/>
        <v>1.49</v>
      </c>
      <c r="H878" s="3" t="str">
        <f t="shared" si="670"/>
        <v>-</v>
      </c>
      <c r="I878" s="3">
        <f t="shared" si="671"/>
        <v>135.78</v>
      </c>
      <c r="J878" s="3">
        <f t="shared" ca="1" si="672"/>
        <v>88.920763483250425</v>
      </c>
      <c r="K878" s="3">
        <f t="shared" ca="1" si="673"/>
        <v>31.26402833184234</v>
      </c>
      <c r="M878" s="3" t="str">
        <f t="shared" si="674"/>
        <v>1.49</v>
      </c>
      <c r="N878" s="3" t="str">
        <f t="shared" si="675"/>
        <v>-</v>
      </c>
      <c r="O878" s="3">
        <f t="shared" si="676"/>
        <v>135.78</v>
      </c>
      <c r="P878" s="3">
        <f t="shared" ca="1" si="677"/>
        <v>88.920763483250425</v>
      </c>
      <c r="Q878" s="3">
        <f t="shared" ca="1" si="678"/>
        <v>29.618553156482221</v>
      </c>
      <c r="R878" s="85"/>
      <c r="S878" s="3" t="str">
        <f t="shared" si="679"/>
        <v>1.49</v>
      </c>
      <c r="T878" s="3" t="str">
        <f t="shared" si="680"/>
        <v>-</v>
      </c>
      <c r="U878" s="3">
        <f t="shared" si="681"/>
        <v>135.78</v>
      </c>
      <c r="V878" s="3">
        <f t="shared" ca="1" si="682"/>
        <v>88.920763483250425</v>
      </c>
      <c r="W878" s="3">
        <f t="shared" ca="1" si="683"/>
        <v>27.973077981122096</v>
      </c>
      <c r="X878" s="85"/>
      <c r="Y878" s="3" t="str">
        <f t="shared" si="684"/>
        <v>1.49</v>
      </c>
      <c r="Z878" s="3" t="str">
        <f t="shared" si="685"/>
        <v>-</v>
      </c>
      <c r="AA878" s="3">
        <f t="shared" si="686"/>
        <v>135.78</v>
      </c>
      <c r="AB878" s="3">
        <f t="shared" ca="1" si="687"/>
        <v>88.920763483250425</v>
      </c>
      <c r="AC878" s="3">
        <f t="shared" ca="1" si="688"/>
        <v>26.327602805761973</v>
      </c>
      <c r="AE878" s="3" t="str">
        <f t="shared" si="689"/>
        <v>1.49</v>
      </c>
      <c r="AF878" s="3" t="str">
        <f t="shared" si="690"/>
        <v>-</v>
      </c>
      <c r="AG878" s="3">
        <f t="shared" si="691"/>
        <v>135.78</v>
      </c>
      <c r="AH878" s="3">
        <f t="shared" ca="1" si="692"/>
        <v>88.920763483250425</v>
      </c>
      <c r="AI878" s="3">
        <f t="shared" ca="1" si="693"/>
        <v>24.682127630401851</v>
      </c>
      <c r="AK878" s="3" t="str">
        <f t="shared" si="694"/>
        <v>1.49</v>
      </c>
      <c r="AL878" s="3" t="str">
        <f t="shared" si="695"/>
        <v>-</v>
      </c>
      <c r="AM878" s="3">
        <f t="shared" si="696"/>
        <v>135.78</v>
      </c>
      <c r="AN878" s="3">
        <f t="shared" ca="1" si="697"/>
        <v>88.920763483250425</v>
      </c>
      <c r="AO878" s="3">
        <f t="shared" ca="1" si="698"/>
        <v>23.036652455041725</v>
      </c>
      <c r="AQ878" s="3" t="str">
        <f t="shared" si="699"/>
        <v>1.49</v>
      </c>
      <c r="AR878" s="3" t="str">
        <f t="shared" si="700"/>
        <v>-</v>
      </c>
      <c r="AS878" s="3">
        <f t="shared" si="701"/>
        <v>135.78</v>
      </c>
      <c r="AT878" s="3">
        <f t="shared" ca="1" si="702"/>
        <v>88.920763483250425</v>
      </c>
      <c r="AU878" s="3">
        <f t="shared" ca="1" si="703"/>
        <v>19.745702104321477</v>
      </c>
      <c r="AW878" s="3" t="str">
        <f t="shared" si="704"/>
        <v>1.49</v>
      </c>
      <c r="AX878" s="3" t="str">
        <f t="shared" si="705"/>
        <v>-</v>
      </c>
      <c r="AY878" s="3">
        <f t="shared" si="706"/>
        <v>135.78</v>
      </c>
      <c r="AZ878" s="3">
        <f t="shared" ca="1" si="707"/>
        <v>88.920763483250425</v>
      </c>
      <c r="BA878" s="3">
        <f t="shared" ca="1" si="708"/>
        <v>16.454751753601233</v>
      </c>
      <c r="BC878" s="3" t="str">
        <f t="shared" si="709"/>
        <v>1.49</v>
      </c>
      <c r="BD878" s="3" t="str">
        <f t="shared" si="710"/>
        <v>-</v>
      </c>
      <c r="BE878" s="3">
        <f t="shared" si="711"/>
        <v>135.78</v>
      </c>
      <c r="BF878" s="3">
        <f t="shared" ca="1" si="712"/>
        <v>88.920763483250425</v>
      </c>
      <c r="BG878" s="3">
        <f t="shared" ca="1" si="713"/>
        <v>9.8728510521607387</v>
      </c>
      <c r="BI878" s="3" t="str">
        <f t="shared" si="714"/>
        <v>1.49</v>
      </c>
      <c r="BJ878" s="3" t="str">
        <f t="shared" si="715"/>
        <v>-</v>
      </c>
      <c r="BK878" s="3">
        <f t="shared" si="716"/>
        <v>135.78</v>
      </c>
      <c r="BL878" s="3">
        <f t="shared" ca="1" si="717"/>
        <v>88.920763483250425</v>
      </c>
      <c r="BM878" s="3">
        <f t="shared" ca="1" si="718"/>
        <v>3.2909503507202467</v>
      </c>
    </row>
    <row r="879" spans="1:65" x14ac:dyDescent="0.3">
      <c r="A879" s="3" t="str">
        <f>'Forward collapse simulation'!B889</f>
        <v>1.49</v>
      </c>
      <c r="B879" s="3" t="str">
        <f>IF('Forward collapse simulation'!C889="","-",'Forward collapse simulation'!C889)</f>
        <v>-</v>
      </c>
      <c r="C879" s="3">
        <f>'Forward collapse simulation'!E889</f>
        <v>159.16</v>
      </c>
      <c r="D879" s="3">
        <f ca="1">'Forward collapse simulation'!AK889</f>
        <v>87.634786048699539</v>
      </c>
      <c r="E879" s="84">
        <f ca="1">'Forward collapse simulation'!AL889</f>
        <v>29.895452205105105</v>
      </c>
      <c r="G879" s="3" t="str">
        <f t="shared" si="669"/>
        <v>1.49</v>
      </c>
      <c r="H879" s="3" t="str">
        <f t="shared" si="670"/>
        <v>-</v>
      </c>
      <c r="I879" s="3">
        <f t="shared" si="671"/>
        <v>159.16</v>
      </c>
      <c r="J879" s="3">
        <f t="shared" ca="1" si="672"/>
        <v>87.634786048699539</v>
      </c>
      <c r="K879" s="3">
        <f t="shared" ca="1" si="673"/>
        <v>28.400679594849848</v>
      </c>
      <c r="M879" s="3" t="str">
        <f t="shared" si="674"/>
        <v>1.49</v>
      </c>
      <c r="N879" s="3" t="str">
        <f t="shared" si="675"/>
        <v>-</v>
      </c>
      <c r="O879" s="3">
        <f t="shared" si="676"/>
        <v>159.16</v>
      </c>
      <c r="P879" s="3">
        <f t="shared" ca="1" si="677"/>
        <v>87.634786048699539</v>
      </c>
      <c r="Q879" s="3">
        <f t="shared" ca="1" si="678"/>
        <v>26.905906984594594</v>
      </c>
      <c r="R879" s="85"/>
      <c r="S879" s="3" t="str">
        <f t="shared" si="679"/>
        <v>1.49</v>
      </c>
      <c r="T879" s="3" t="str">
        <f t="shared" si="680"/>
        <v>-</v>
      </c>
      <c r="U879" s="3">
        <f t="shared" si="681"/>
        <v>159.16</v>
      </c>
      <c r="V879" s="3">
        <f t="shared" ca="1" si="682"/>
        <v>87.634786048699539</v>
      </c>
      <c r="W879" s="3">
        <f t="shared" ca="1" si="683"/>
        <v>25.411134374339337</v>
      </c>
      <c r="X879" s="85"/>
      <c r="Y879" s="3" t="str">
        <f t="shared" si="684"/>
        <v>1.49</v>
      </c>
      <c r="Z879" s="3" t="str">
        <f t="shared" si="685"/>
        <v>-</v>
      </c>
      <c r="AA879" s="3">
        <f t="shared" si="686"/>
        <v>159.16</v>
      </c>
      <c r="AB879" s="3">
        <f t="shared" ca="1" si="687"/>
        <v>87.634786048699539</v>
      </c>
      <c r="AC879" s="3">
        <f t="shared" ca="1" si="688"/>
        <v>23.916361764084087</v>
      </c>
      <c r="AE879" s="3" t="str">
        <f t="shared" si="689"/>
        <v>1.49</v>
      </c>
      <c r="AF879" s="3" t="str">
        <f t="shared" si="690"/>
        <v>-</v>
      </c>
      <c r="AG879" s="3">
        <f t="shared" si="691"/>
        <v>159.16</v>
      </c>
      <c r="AH879" s="3">
        <f t="shared" ca="1" si="692"/>
        <v>87.634786048699539</v>
      </c>
      <c r="AI879" s="3">
        <f t="shared" ca="1" si="693"/>
        <v>22.42158915382883</v>
      </c>
      <c r="AK879" s="3" t="str">
        <f t="shared" si="694"/>
        <v>1.49</v>
      </c>
      <c r="AL879" s="3" t="str">
        <f t="shared" si="695"/>
        <v>-</v>
      </c>
      <c r="AM879" s="3">
        <f t="shared" si="696"/>
        <v>159.16</v>
      </c>
      <c r="AN879" s="3">
        <f t="shared" ca="1" si="697"/>
        <v>87.634786048699539</v>
      </c>
      <c r="AO879" s="3">
        <f t="shared" ca="1" si="698"/>
        <v>20.926816543573572</v>
      </c>
      <c r="AQ879" s="3" t="str">
        <f t="shared" si="699"/>
        <v>1.49</v>
      </c>
      <c r="AR879" s="3" t="str">
        <f t="shared" si="700"/>
        <v>-</v>
      </c>
      <c r="AS879" s="3">
        <f t="shared" si="701"/>
        <v>159.16</v>
      </c>
      <c r="AT879" s="3">
        <f t="shared" ca="1" si="702"/>
        <v>87.634786048699539</v>
      </c>
      <c r="AU879" s="3">
        <f t="shared" ca="1" si="703"/>
        <v>17.937271323063062</v>
      </c>
      <c r="AW879" s="3" t="str">
        <f t="shared" si="704"/>
        <v>1.49</v>
      </c>
      <c r="AX879" s="3" t="str">
        <f t="shared" si="705"/>
        <v>-</v>
      </c>
      <c r="AY879" s="3">
        <f t="shared" si="706"/>
        <v>159.16</v>
      </c>
      <c r="AZ879" s="3">
        <f t="shared" ca="1" si="707"/>
        <v>87.634786048699539</v>
      </c>
      <c r="BA879" s="3">
        <f t="shared" ca="1" si="708"/>
        <v>14.947726102552553</v>
      </c>
      <c r="BC879" s="3" t="str">
        <f t="shared" si="709"/>
        <v>1.49</v>
      </c>
      <c r="BD879" s="3" t="str">
        <f t="shared" si="710"/>
        <v>-</v>
      </c>
      <c r="BE879" s="3">
        <f t="shared" si="711"/>
        <v>159.16</v>
      </c>
      <c r="BF879" s="3">
        <f t="shared" ca="1" si="712"/>
        <v>87.634786048699539</v>
      </c>
      <c r="BG879" s="3">
        <f t="shared" ca="1" si="713"/>
        <v>8.9686356615315308</v>
      </c>
      <c r="BI879" s="3" t="str">
        <f t="shared" si="714"/>
        <v>1.49</v>
      </c>
      <c r="BJ879" s="3" t="str">
        <f t="shared" si="715"/>
        <v>-</v>
      </c>
      <c r="BK879" s="3">
        <f t="shared" si="716"/>
        <v>159.16</v>
      </c>
      <c r="BL879" s="3">
        <f t="shared" ca="1" si="717"/>
        <v>87.634786048699539</v>
      </c>
      <c r="BM879" s="3">
        <f t="shared" ca="1" si="718"/>
        <v>2.9895452205105109</v>
      </c>
    </row>
    <row r="880" spans="1:65" x14ac:dyDescent="0.3">
      <c r="A880" s="3" t="str">
        <f>'Forward collapse simulation'!B890</f>
        <v>1.49</v>
      </c>
      <c r="B880" s="3" t="str">
        <f>IF('Forward collapse simulation'!C890="","-",'Forward collapse simulation'!C890)</f>
        <v>-</v>
      </c>
      <c r="C880" s="3">
        <f>'Forward collapse simulation'!E890</f>
        <v>162.68</v>
      </c>
      <c r="D880" s="3">
        <f ca="1">'Forward collapse simulation'!AK890</f>
        <v>87.358253727558719</v>
      </c>
      <c r="E880" s="84">
        <f ca="1">'Forward collapse simulation'!AL890</f>
        <v>28.924612929764301</v>
      </c>
      <c r="G880" s="3" t="str">
        <f t="shared" si="669"/>
        <v>1.49</v>
      </c>
      <c r="H880" s="3" t="str">
        <f t="shared" si="670"/>
        <v>-</v>
      </c>
      <c r="I880" s="3">
        <f t="shared" si="671"/>
        <v>162.68</v>
      </c>
      <c r="J880" s="3">
        <f t="shared" ca="1" si="672"/>
        <v>87.358253727558719</v>
      </c>
      <c r="K880" s="3">
        <f t="shared" ca="1" si="673"/>
        <v>27.478382283276083</v>
      </c>
      <c r="M880" s="3" t="str">
        <f t="shared" si="674"/>
        <v>1.49</v>
      </c>
      <c r="N880" s="3" t="str">
        <f t="shared" si="675"/>
        <v>-</v>
      </c>
      <c r="O880" s="3">
        <f t="shared" si="676"/>
        <v>162.68</v>
      </c>
      <c r="P880" s="3">
        <f t="shared" ca="1" si="677"/>
        <v>87.358253727558719</v>
      </c>
      <c r="Q880" s="3">
        <f t="shared" ca="1" si="678"/>
        <v>26.032151636787873</v>
      </c>
      <c r="R880" s="85"/>
      <c r="S880" s="3" t="str">
        <f t="shared" si="679"/>
        <v>1.49</v>
      </c>
      <c r="T880" s="3" t="str">
        <f t="shared" si="680"/>
        <v>-</v>
      </c>
      <c r="U880" s="3">
        <f t="shared" si="681"/>
        <v>162.68</v>
      </c>
      <c r="V880" s="3">
        <f t="shared" ca="1" si="682"/>
        <v>87.358253727558719</v>
      </c>
      <c r="W880" s="3">
        <f t="shared" ca="1" si="683"/>
        <v>24.585920990299655</v>
      </c>
      <c r="X880" s="85"/>
      <c r="Y880" s="3" t="str">
        <f t="shared" si="684"/>
        <v>1.49</v>
      </c>
      <c r="Z880" s="3" t="str">
        <f t="shared" si="685"/>
        <v>-</v>
      </c>
      <c r="AA880" s="3">
        <f t="shared" si="686"/>
        <v>162.68</v>
      </c>
      <c r="AB880" s="3">
        <f t="shared" ca="1" si="687"/>
        <v>87.358253727558719</v>
      </c>
      <c r="AC880" s="3">
        <f t="shared" ca="1" si="688"/>
        <v>23.139690343811441</v>
      </c>
      <c r="AE880" s="3" t="str">
        <f t="shared" si="689"/>
        <v>1.49</v>
      </c>
      <c r="AF880" s="3" t="str">
        <f t="shared" si="690"/>
        <v>-</v>
      </c>
      <c r="AG880" s="3">
        <f t="shared" si="691"/>
        <v>162.68</v>
      </c>
      <c r="AH880" s="3">
        <f t="shared" ca="1" si="692"/>
        <v>87.358253727558719</v>
      </c>
      <c r="AI880" s="3">
        <f t="shared" ca="1" si="693"/>
        <v>21.693459697323227</v>
      </c>
      <c r="AK880" s="3" t="str">
        <f t="shared" si="694"/>
        <v>1.49</v>
      </c>
      <c r="AL880" s="3" t="str">
        <f t="shared" si="695"/>
        <v>-</v>
      </c>
      <c r="AM880" s="3">
        <f t="shared" si="696"/>
        <v>162.68</v>
      </c>
      <c r="AN880" s="3">
        <f t="shared" ca="1" si="697"/>
        <v>87.358253727558719</v>
      </c>
      <c r="AO880" s="3">
        <f t="shared" ca="1" si="698"/>
        <v>20.24722905083501</v>
      </c>
      <c r="AQ880" s="3" t="str">
        <f t="shared" si="699"/>
        <v>1.49</v>
      </c>
      <c r="AR880" s="3" t="str">
        <f t="shared" si="700"/>
        <v>-</v>
      </c>
      <c r="AS880" s="3">
        <f t="shared" si="701"/>
        <v>162.68</v>
      </c>
      <c r="AT880" s="3">
        <f t="shared" ca="1" si="702"/>
        <v>87.358253727558719</v>
      </c>
      <c r="AU880" s="3">
        <f t="shared" ca="1" si="703"/>
        <v>17.354767757858578</v>
      </c>
      <c r="AW880" s="3" t="str">
        <f t="shared" si="704"/>
        <v>1.49</v>
      </c>
      <c r="AX880" s="3" t="str">
        <f t="shared" si="705"/>
        <v>-</v>
      </c>
      <c r="AY880" s="3">
        <f t="shared" si="706"/>
        <v>162.68</v>
      </c>
      <c r="AZ880" s="3">
        <f t="shared" ca="1" si="707"/>
        <v>87.358253727558719</v>
      </c>
      <c r="BA880" s="3">
        <f t="shared" ca="1" si="708"/>
        <v>14.46230646488215</v>
      </c>
      <c r="BC880" s="3" t="str">
        <f t="shared" si="709"/>
        <v>1.49</v>
      </c>
      <c r="BD880" s="3" t="str">
        <f t="shared" si="710"/>
        <v>-</v>
      </c>
      <c r="BE880" s="3">
        <f t="shared" si="711"/>
        <v>162.68</v>
      </c>
      <c r="BF880" s="3">
        <f t="shared" ca="1" si="712"/>
        <v>87.358253727558719</v>
      </c>
      <c r="BG880" s="3">
        <f t="shared" ca="1" si="713"/>
        <v>8.6773838789292892</v>
      </c>
      <c r="BI880" s="3" t="str">
        <f t="shared" si="714"/>
        <v>1.49</v>
      </c>
      <c r="BJ880" s="3" t="str">
        <f t="shared" si="715"/>
        <v>-</v>
      </c>
      <c r="BK880" s="3">
        <f t="shared" si="716"/>
        <v>162.68</v>
      </c>
      <c r="BL880" s="3">
        <f t="shared" ca="1" si="717"/>
        <v>87.358253727558719</v>
      </c>
      <c r="BM880" s="3">
        <f t="shared" ca="1" si="718"/>
        <v>2.8924612929764302</v>
      </c>
    </row>
    <row r="881" spans="1:65" x14ac:dyDescent="0.3">
      <c r="A881" s="3" t="str">
        <f>'Forward collapse simulation'!B891</f>
        <v>1.49</v>
      </c>
      <c r="B881" s="3" t="str">
        <f>IF('Forward collapse simulation'!C891="","-",'Forward collapse simulation'!C891)</f>
        <v>-</v>
      </c>
      <c r="C881" s="3">
        <f>'Forward collapse simulation'!E891</f>
        <v>158.41999999999999</v>
      </c>
      <c r="D881" s="3">
        <f ca="1">'Forward collapse simulation'!AK891</f>
        <v>85.449414425573863</v>
      </c>
      <c r="E881" s="84">
        <f ca="1">'Forward collapse simulation'!AL891</f>
        <v>16.584053603837688</v>
      </c>
      <c r="G881" s="3" t="str">
        <f t="shared" si="669"/>
        <v>1.49</v>
      </c>
      <c r="H881" s="3" t="str">
        <f t="shared" si="670"/>
        <v>-</v>
      </c>
      <c r="I881" s="3">
        <f t="shared" si="671"/>
        <v>158.41999999999999</v>
      </c>
      <c r="J881" s="3">
        <f t="shared" ca="1" si="672"/>
        <v>85.449414425573863</v>
      </c>
      <c r="K881" s="3">
        <f t="shared" ca="1" si="673"/>
        <v>15.754850923645803</v>
      </c>
      <c r="M881" s="3" t="str">
        <f t="shared" si="674"/>
        <v>1.49</v>
      </c>
      <c r="N881" s="3" t="str">
        <f t="shared" si="675"/>
        <v>-</v>
      </c>
      <c r="O881" s="3">
        <f t="shared" si="676"/>
        <v>158.41999999999999</v>
      </c>
      <c r="P881" s="3">
        <f t="shared" ca="1" si="677"/>
        <v>85.449414425573863</v>
      </c>
      <c r="Q881" s="3">
        <f t="shared" ca="1" si="678"/>
        <v>14.925648243453919</v>
      </c>
      <c r="R881" s="85"/>
      <c r="S881" s="3" t="str">
        <f t="shared" si="679"/>
        <v>1.49</v>
      </c>
      <c r="T881" s="3" t="str">
        <f t="shared" si="680"/>
        <v>-</v>
      </c>
      <c r="U881" s="3">
        <f t="shared" si="681"/>
        <v>158.41999999999999</v>
      </c>
      <c r="V881" s="3">
        <f t="shared" ca="1" si="682"/>
        <v>85.449414425573863</v>
      </c>
      <c r="W881" s="3">
        <f t="shared" ca="1" si="683"/>
        <v>14.096445563262035</v>
      </c>
      <c r="X881" s="85"/>
      <c r="Y881" s="3" t="str">
        <f t="shared" si="684"/>
        <v>1.49</v>
      </c>
      <c r="Z881" s="3" t="str">
        <f t="shared" si="685"/>
        <v>-</v>
      </c>
      <c r="AA881" s="3">
        <f t="shared" si="686"/>
        <v>158.41999999999999</v>
      </c>
      <c r="AB881" s="3">
        <f t="shared" ca="1" si="687"/>
        <v>85.449414425573863</v>
      </c>
      <c r="AC881" s="3">
        <f t="shared" ca="1" si="688"/>
        <v>13.267242883070152</v>
      </c>
      <c r="AE881" s="3" t="str">
        <f t="shared" si="689"/>
        <v>1.49</v>
      </c>
      <c r="AF881" s="3" t="str">
        <f t="shared" si="690"/>
        <v>-</v>
      </c>
      <c r="AG881" s="3">
        <f t="shared" si="691"/>
        <v>158.41999999999999</v>
      </c>
      <c r="AH881" s="3">
        <f t="shared" ca="1" si="692"/>
        <v>85.449414425573863</v>
      </c>
      <c r="AI881" s="3">
        <f t="shared" ca="1" si="693"/>
        <v>12.438040202878266</v>
      </c>
      <c r="AK881" s="3" t="str">
        <f t="shared" si="694"/>
        <v>1.49</v>
      </c>
      <c r="AL881" s="3" t="str">
        <f t="shared" si="695"/>
        <v>-</v>
      </c>
      <c r="AM881" s="3">
        <f t="shared" si="696"/>
        <v>158.41999999999999</v>
      </c>
      <c r="AN881" s="3">
        <f t="shared" ca="1" si="697"/>
        <v>85.449414425573863</v>
      </c>
      <c r="AO881" s="3">
        <f t="shared" ca="1" si="698"/>
        <v>11.608837522686381</v>
      </c>
      <c r="AQ881" s="3" t="str">
        <f t="shared" si="699"/>
        <v>1.49</v>
      </c>
      <c r="AR881" s="3" t="str">
        <f t="shared" si="700"/>
        <v>-</v>
      </c>
      <c r="AS881" s="3">
        <f t="shared" si="701"/>
        <v>158.41999999999999</v>
      </c>
      <c r="AT881" s="3">
        <f t="shared" ca="1" si="702"/>
        <v>85.449414425573863</v>
      </c>
      <c r="AU881" s="3">
        <f t="shared" ca="1" si="703"/>
        <v>9.9504321623026133</v>
      </c>
      <c r="AW881" s="3" t="str">
        <f t="shared" si="704"/>
        <v>1.49</v>
      </c>
      <c r="AX881" s="3" t="str">
        <f t="shared" si="705"/>
        <v>-</v>
      </c>
      <c r="AY881" s="3">
        <f t="shared" si="706"/>
        <v>158.41999999999999</v>
      </c>
      <c r="AZ881" s="3">
        <f t="shared" ca="1" si="707"/>
        <v>85.449414425573863</v>
      </c>
      <c r="BA881" s="3">
        <f t="shared" ca="1" si="708"/>
        <v>8.2920268019188441</v>
      </c>
      <c r="BC881" s="3" t="str">
        <f t="shared" si="709"/>
        <v>1.49</v>
      </c>
      <c r="BD881" s="3" t="str">
        <f t="shared" si="710"/>
        <v>-</v>
      </c>
      <c r="BE881" s="3">
        <f t="shared" si="711"/>
        <v>158.41999999999999</v>
      </c>
      <c r="BF881" s="3">
        <f t="shared" ca="1" si="712"/>
        <v>85.449414425573863</v>
      </c>
      <c r="BG881" s="3">
        <f t="shared" ca="1" si="713"/>
        <v>4.9752160811513066</v>
      </c>
      <c r="BI881" s="3" t="str">
        <f t="shared" si="714"/>
        <v>1.49</v>
      </c>
      <c r="BJ881" s="3" t="str">
        <f t="shared" si="715"/>
        <v>-</v>
      </c>
      <c r="BK881" s="3">
        <f t="shared" si="716"/>
        <v>158.41999999999999</v>
      </c>
      <c r="BL881" s="3">
        <f t="shared" ca="1" si="717"/>
        <v>85.449414425573863</v>
      </c>
      <c r="BM881" s="3">
        <f t="shared" ca="1" si="718"/>
        <v>1.658405360383769</v>
      </c>
    </row>
    <row r="882" spans="1:65" x14ac:dyDescent="0.3">
      <c r="A882" s="3" t="str">
        <f>'Forward collapse simulation'!B892</f>
        <v>1.49</v>
      </c>
      <c r="B882" s="3" t="str">
        <f>IF('Forward collapse simulation'!C892="","-",'Forward collapse simulation'!C892)</f>
        <v>-</v>
      </c>
      <c r="C882" s="3">
        <f>'Forward collapse simulation'!E892</f>
        <v>160.82</v>
      </c>
      <c r="D882" s="3">
        <f ca="1">'Forward collapse simulation'!AK892</f>
        <v>78.069998042482297</v>
      </c>
      <c r="E882" s="84">
        <f ca="1">'Forward collapse simulation'!AL892</f>
        <v>8.4810299737933565</v>
      </c>
      <c r="G882" s="3" t="str">
        <f t="shared" si="669"/>
        <v>1.49</v>
      </c>
      <c r="H882" s="3" t="str">
        <f t="shared" si="670"/>
        <v>-</v>
      </c>
      <c r="I882" s="3">
        <f t="shared" si="671"/>
        <v>160.82</v>
      </c>
      <c r="J882" s="3">
        <f t="shared" ca="1" si="672"/>
        <v>78.069998042482297</v>
      </c>
      <c r="K882" s="3">
        <f t="shared" ca="1" si="673"/>
        <v>8.0569784751036888</v>
      </c>
      <c r="M882" s="3" t="str">
        <f t="shared" si="674"/>
        <v>1.49</v>
      </c>
      <c r="N882" s="3" t="str">
        <f t="shared" si="675"/>
        <v>-</v>
      </c>
      <c r="O882" s="3">
        <f t="shared" si="676"/>
        <v>160.82</v>
      </c>
      <c r="P882" s="3">
        <f t="shared" ca="1" si="677"/>
        <v>78.069998042482297</v>
      </c>
      <c r="Q882" s="3">
        <f t="shared" ca="1" si="678"/>
        <v>7.6329269764140211</v>
      </c>
      <c r="R882" s="85"/>
      <c r="S882" s="3" t="str">
        <f t="shared" si="679"/>
        <v>1.49</v>
      </c>
      <c r="T882" s="3" t="str">
        <f t="shared" si="680"/>
        <v>-</v>
      </c>
      <c r="U882" s="3">
        <f t="shared" si="681"/>
        <v>160.82</v>
      </c>
      <c r="V882" s="3">
        <f t="shared" ca="1" si="682"/>
        <v>78.069998042482297</v>
      </c>
      <c r="W882" s="3">
        <f t="shared" ca="1" si="683"/>
        <v>7.2088754777243524</v>
      </c>
      <c r="X882" s="85"/>
      <c r="Y882" s="3" t="str">
        <f t="shared" si="684"/>
        <v>1.49</v>
      </c>
      <c r="Z882" s="3" t="str">
        <f t="shared" si="685"/>
        <v>-</v>
      </c>
      <c r="AA882" s="3">
        <f t="shared" si="686"/>
        <v>160.82</v>
      </c>
      <c r="AB882" s="3">
        <f t="shared" ca="1" si="687"/>
        <v>78.069998042482297</v>
      </c>
      <c r="AC882" s="3">
        <f t="shared" ca="1" si="688"/>
        <v>6.7848239790346856</v>
      </c>
      <c r="AE882" s="3" t="str">
        <f t="shared" si="689"/>
        <v>1.49</v>
      </c>
      <c r="AF882" s="3" t="str">
        <f t="shared" si="690"/>
        <v>-</v>
      </c>
      <c r="AG882" s="3">
        <f t="shared" si="691"/>
        <v>160.82</v>
      </c>
      <c r="AH882" s="3">
        <f t="shared" ca="1" si="692"/>
        <v>78.069998042482297</v>
      </c>
      <c r="AI882" s="3">
        <f t="shared" ca="1" si="693"/>
        <v>6.3607724803450179</v>
      </c>
      <c r="AK882" s="3" t="str">
        <f t="shared" si="694"/>
        <v>1.49</v>
      </c>
      <c r="AL882" s="3" t="str">
        <f t="shared" si="695"/>
        <v>-</v>
      </c>
      <c r="AM882" s="3">
        <f t="shared" si="696"/>
        <v>160.82</v>
      </c>
      <c r="AN882" s="3">
        <f t="shared" ca="1" si="697"/>
        <v>78.069998042482297</v>
      </c>
      <c r="AO882" s="3">
        <f t="shared" ca="1" si="698"/>
        <v>5.9367209816553492</v>
      </c>
      <c r="AQ882" s="3" t="str">
        <f t="shared" si="699"/>
        <v>1.49</v>
      </c>
      <c r="AR882" s="3" t="str">
        <f t="shared" si="700"/>
        <v>-</v>
      </c>
      <c r="AS882" s="3">
        <f t="shared" si="701"/>
        <v>160.82</v>
      </c>
      <c r="AT882" s="3">
        <f t="shared" ca="1" si="702"/>
        <v>78.069998042482297</v>
      </c>
      <c r="AU882" s="3">
        <f t="shared" ca="1" si="703"/>
        <v>5.0886179842760138</v>
      </c>
      <c r="AW882" s="3" t="str">
        <f t="shared" si="704"/>
        <v>1.49</v>
      </c>
      <c r="AX882" s="3" t="str">
        <f t="shared" si="705"/>
        <v>-</v>
      </c>
      <c r="AY882" s="3">
        <f t="shared" si="706"/>
        <v>160.82</v>
      </c>
      <c r="AZ882" s="3">
        <f t="shared" ca="1" si="707"/>
        <v>78.069998042482297</v>
      </c>
      <c r="BA882" s="3">
        <f t="shared" ca="1" si="708"/>
        <v>4.2405149868966783</v>
      </c>
      <c r="BC882" s="3" t="str">
        <f t="shared" si="709"/>
        <v>1.49</v>
      </c>
      <c r="BD882" s="3" t="str">
        <f t="shared" si="710"/>
        <v>-</v>
      </c>
      <c r="BE882" s="3">
        <f t="shared" si="711"/>
        <v>160.82</v>
      </c>
      <c r="BF882" s="3">
        <f t="shared" ca="1" si="712"/>
        <v>78.069998042482297</v>
      </c>
      <c r="BG882" s="3">
        <f t="shared" ca="1" si="713"/>
        <v>2.5443089921380069</v>
      </c>
      <c r="BI882" s="3" t="str">
        <f t="shared" si="714"/>
        <v>1.49</v>
      </c>
      <c r="BJ882" s="3" t="str">
        <f t="shared" si="715"/>
        <v>-</v>
      </c>
      <c r="BK882" s="3">
        <f t="shared" si="716"/>
        <v>160.82</v>
      </c>
      <c r="BL882" s="3">
        <f t="shared" ca="1" si="717"/>
        <v>78.069998042482297</v>
      </c>
      <c r="BM882" s="3">
        <f t="shared" ca="1" si="718"/>
        <v>0.8481029973793357</v>
      </c>
    </row>
    <row r="883" spans="1:65" x14ac:dyDescent="0.3">
      <c r="A883" s="3" t="str">
        <f>'Forward collapse simulation'!B893</f>
        <v>1.49</v>
      </c>
      <c r="B883" s="3" t="str">
        <f>IF('Forward collapse simulation'!C893="","-",'Forward collapse simulation'!C893)</f>
        <v>-</v>
      </c>
      <c r="C883" s="3">
        <f>'Forward collapse simulation'!E893</f>
        <v>161.57</v>
      </c>
      <c r="D883" s="3">
        <f ca="1">'Forward collapse simulation'!AK893</f>
        <v>67.023431579569746</v>
      </c>
      <c r="E883" s="84">
        <f ca="1">'Forward collapse simulation'!AL893</f>
        <v>4.6420400479199255</v>
      </c>
      <c r="G883" s="3" t="str">
        <f t="shared" si="669"/>
        <v>1.49</v>
      </c>
      <c r="H883" s="3" t="str">
        <f t="shared" si="670"/>
        <v>-</v>
      </c>
      <c r="I883" s="3">
        <f t="shared" si="671"/>
        <v>161.57</v>
      </c>
      <c r="J883" s="3">
        <f t="shared" ca="1" si="672"/>
        <v>67.023431579569746</v>
      </c>
      <c r="K883" s="3">
        <f t="shared" ca="1" si="673"/>
        <v>4.409938045523929</v>
      </c>
      <c r="M883" s="3" t="str">
        <f t="shared" si="674"/>
        <v>1.49</v>
      </c>
      <c r="N883" s="3" t="str">
        <f t="shared" si="675"/>
        <v>-</v>
      </c>
      <c r="O883" s="3">
        <f t="shared" si="676"/>
        <v>161.57</v>
      </c>
      <c r="P883" s="3">
        <f t="shared" ca="1" si="677"/>
        <v>67.023431579569746</v>
      </c>
      <c r="Q883" s="3">
        <f t="shared" ca="1" si="678"/>
        <v>4.1778360431279333</v>
      </c>
      <c r="R883" s="85"/>
      <c r="S883" s="3" t="str">
        <f t="shared" si="679"/>
        <v>1.49</v>
      </c>
      <c r="T883" s="3" t="str">
        <f t="shared" si="680"/>
        <v>-</v>
      </c>
      <c r="U883" s="3">
        <f t="shared" si="681"/>
        <v>161.57</v>
      </c>
      <c r="V883" s="3">
        <f t="shared" ca="1" si="682"/>
        <v>67.023431579569746</v>
      </c>
      <c r="W883" s="3">
        <f t="shared" ca="1" si="683"/>
        <v>3.9457340407319368</v>
      </c>
      <c r="X883" s="85"/>
      <c r="Y883" s="3" t="str">
        <f t="shared" si="684"/>
        <v>1.49</v>
      </c>
      <c r="Z883" s="3" t="str">
        <f t="shared" si="685"/>
        <v>-</v>
      </c>
      <c r="AA883" s="3">
        <f t="shared" si="686"/>
        <v>161.57</v>
      </c>
      <c r="AB883" s="3">
        <f t="shared" ca="1" si="687"/>
        <v>67.023431579569746</v>
      </c>
      <c r="AC883" s="3">
        <f t="shared" ca="1" si="688"/>
        <v>3.7136320383359407</v>
      </c>
      <c r="AE883" s="3" t="str">
        <f t="shared" si="689"/>
        <v>1.49</v>
      </c>
      <c r="AF883" s="3" t="str">
        <f t="shared" si="690"/>
        <v>-</v>
      </c>
      <c r="AG883" s="3">
        <f t="shared" si="691"/>
        <v>161.57</v>
      </c>
      <c r="AH883" s="3">
        <f t="shared" ca="1" si="692"/>
        <v>67.023431579569746</v>
      </c>
      <c r="AI883" s="3">
        <f t="shared" ca="1" si="693"/>
        <v>3.4815300359399441</v>
      </c>
      <c r="AK883" s="3" t="str">
        <f t="shared" si="694"/>
        <v>1.49</v>
      </c>
      <c r="AL883" s="3" t="str">
        <f t="shared" si="695"/>
        <v>-</v>
      </c>
      <c r="AM883" s="3">
        <f t="shared" si="696"/>
        <v>161.57</v>
      </c>
      <c r="AN883" s="3">
        <f t="shared" ca="1" si="697"/>
        <v>67.023431579569746</v>
      </c>
      <c r="AO883" s="3">
        <f t="shared" ca="1" si="698"/>
        <v>3.2494280335439476</v>
      </c>
      <c r="AQ883" s="3" t="str">
        <f t="shared" si="699"/>
        <v>1.49</v>
      </c>
      <c r="AR883" s="3" t="str">
        <f t="shared" si="700"/>
        <v>-</v>
      </c>
      <c r="AS883" s="3">
        <f t="shared" si="701"/>
        <v>161.57</v>
      </c>
      <c r="AT883" s="3">
        <f t="shared" ca="1" si="702"/>
        <v>67.023431579569746</v>
      </c>
      <c r="AU883" s="3">
        <f t="shared" ca="1" si="703"/>
        <v>2.7852240287519554</v>
      </c>
      <c r="AW883" s="3" t="str">
        <f t="shared" si="704"/>
        <v>1.49</v>
      </c>
      <c r="AX883" s="3" t="str">
        <f t="shared" si="705"/>
        <v>-</v>
      </c>
      <c r="AY883" s="3">
        <f t="shared" si="706"/>
        <v>161.57</v>
      </c>
      <c r="AZ883" s="3">
        <f t="shared" ca="1" si="707"/>
        <v>67.023431579569746</v>
      </c>
      <c r="BA883" s="3">
        <f t="shared" ca="1" si="708"/>
        <v>2.3210200239599628</v>
      </c>
      <c r="BC883" s="3" t="str">
        <f t="shared" si="709"/>
        <v>1.49</v>
      </c>
      <c r="BD883" s="3" t="str">
        <f t="shared" si="710"/>
        <v>-</v>
      </c>
      <c r="BE883" s="3">
        <f t="shared" si="711"/>
        <v>161.57</v>
      </c>
      <c r="BF883" s="3">
        <f t="shared" ca="1" si="712"/>
        <v>67.023431579569746</v>
      </c>
      <c r="BG883" s="3">
        <f t="shared" ca="1" si="713"/>
        <v>1.3926120143759777</v>
      </c>
      <c r="BI883" s="3" t="str">
        <f t="shared" si="714"/>
        <v>1.49</v>
      </c>
      <c r="BJ883" s="3" t="str">
        <f t="shared" si="715"/>
        <v>-</v>
      </c>
      <c r="BK883" s="3">
        <f t="shared" si="716"/>
        <v>161.57</v>
      </c>
      <c r="BL883" s="3">
        <f t="shared" ca="1" si="717"/>
        <v>67.023431579569746</v>
      </c>
      <c r="BM883" s="3">
        <f t="shared" ca="1" si="718"/>
        <v>0.46420400479199259</v>
      </c>
    </row>
    <row r="884" spans="1:65" x14ac:dyDescent="0.3">
      <c r="A884" s="3" t="str">
        <f>'Forward collapse simulation'!B894</f>
        <v>1.49</v>
      </c>
      <c r="B884" s="3" t="str">
        <f>IF('Forward collapse simulation'!C894="","-",'Forward collapse simulation'!C894)</f>
        <v>-</v>
      </c>
      <c r="C884" s="3">
        <f>'Forward collapse simulation'!E894</f>
        <v>160.88999999999999</v>
      </c>
      <c r="D884" s="3">
        <f ca="1">'Forward collapse simulation'!AK894</f>
        <v>64.26503321450231</v>
      </c>
      <c r="E884" s="84">
        <f ca="1">'Forward collapse simulation'!AL894</f>
        <v>4.2630525534175971</v>
      </c>
      <c r="G884" s="3" t="str">
        <f t="shared" si="669"/>
        <v>1.49</v>
      </c>
      <c r="H884" s="3" t="str">
        <f t="shared" si="670"/>
        <v>-</v>
      </c>
      <c r="I884" s="3">
        <f t="shared" si="671"/>
        <v>160.88999999999999</v>
      </c>
      <c r="J884" s="3">
        <f t="shared" ca="1" si="672"/>
        <v>64.26503321450231</v>
      </c>
      <c r="K884" s="3">
        <f t="shared" ca="1" si="673"/>
        <v>4.0498999257467174</v>
      </c>
      <c r="M884" s="3" t="str">
        <f t="shared" si="674"/>
        <v>1.49</v>
      </c>
      <c r="N884" s="3" t="str">
        <f t="shared" si="675"/>
        <v>-</v>
      </c>
      <c r="O884" s="3">
        <f t="shared" si="676"/>
        <v>160.88999999999999</v>
      </c>
      <c r="P884" s="3">
        <f t="shared" ca="1" si="677"/>
        <v>64.26503321450231</v>
      </c>
      <c r="Q884" s="3">
        <f t="shared" ca="1" si="678"/>
        <v>3.8367472980758377</v>
      </c>
      <c r="R884" s="85"/>
      <c r="S884" s="3" t="str">
        <f t="shared" si="679"/>
        <v>1.49</v>
      </c>
      <c r="T884" s="3" t="str">
        <f t="shared" si="680"/>
        <v>-</v>
      </c>
      <c r="U884" s="3">
        <f t="shared" si="681"/>
        <v>160.88999999999999</v>
      </c>
      <c r="V884" s="3">
        <f t="shared" ca="1" si="682"/>
        <v>64.26503321450231</v>
      </c>
      <c r="W884" s="3">
        <f t="shared" ca="1" si="683"/>
        <v>3.6235946704049575</v>
      </c>
      <c r="X884" s="85"/>
      <c r="Y884" s="3" t="str">
        <f t="shared" si="684"/>
        <v>1.49</v>
      </c>
      <c r="Z884" s="3" t="str">
        <f t="shared" si="685"/>
        <v>-</v>
      </c>
      <c r="AA884" s="3">
        <f t="shared" si="686"/>
        <v>160.88999999999999</v>
      </c>
      <c r="AB884" s="3">
        <f t="shared" ca="1" si="687"/>
        <v>64.26503321450231</v>
      </c>
      <c r="AC884" s="3">
        <f t="shared" ca="1" si="688"/>
        <v>3.4104420427340778</v>
      </c>
      <c r="AE884" s="3" t="str">
        <f t="shared" si="689"/>
        <v>1.49</v>
      </c>
      <c r="AF884" s="3" t="str">
        <f t="shared" si="690"/>
        <v>-</v>
      </c>
      <c r="AG884" s="3">
        <f t="shared" si="691"/>
        <v>160.88999999999999</v>
      </c>
      <c r="AH884" s="3">
        <f t="shared" ca="1" si="692"/>
        <v>64.26503321450231</v>
      </c>
      <c r="AI884" s="3">
        <f t="shared" ca="1" si="693"/>
        <v>3.1972894150631976</v>
      </c>
      <c r="AK884" s="3" t="str">
        <f t="shared" si="694"/>
        <v>1.49</v>
      </c>
      <c r="AL884" s="3" t="str">
        <f t="shared" si="695"/>
        <v>-</v>
      </c>
      <c r="AM884" s="3">
        <f t="shared" si="696"/>
        <v>160.88999999999999</v>
      </c>
      <c r="AN884" s="3">
        <f t="shared" ca="1" si="697"/>
        <v>64.26503321450231</v>
      </c>
      <c r="AO884" s="3">
        <f t="shared" ca="1" si="698"/>
        <v>2.9841367873923179</v>
      </c>
      <c r="AQ884" s="3" t="str">
        <f t="shared" si="699"/>
        <v>1.49</v>
      </c>
      <c r="AR884" s="3" t="str">
        <f t="shared" si="700"/>
        <v>-</v>
      </c>
      <c r="AS884" s="3">
        <f t="shared" si="701"/>
        <v>160.88999999999999</v>
      </c>
      <c r="AT884" s="3">
        <f t="shared" ca="1" si="702"/>
        <v>64.26503321450231</v>
      </c>
      <c r="AU884" s="3">
        <f t="shared" ca="1" si="703"/>
        <v>2.557831532050558</v>
      </c>
      <c r="AW884" s="3" t="str">
        <f t="shared" si="704"/>
        <v>1.49</v>
      </c>
      <c r="AX884" s="3" t="str">
        <f t="shared" si="705"/>
        <v>-</v>
      </c>
      <c r="AY884" s="3">
        <f t="shared" si="706"/>
        <v>160.88999999999999</v>
      </c>
      <c r="AZ884" s="3">
        <f t="shared" ca="1" si="707"/>
        <v>64.26503321450231</v>
      </c>
      <c r="BA884" s="3">
        <f t="shared" ca="1" si="708"/>
        <v>2.1315262767087986</v>
      </c>
      <c r="BC884" s="3" t="str">
        <f t="shared" si="709"/>
        <v>1.49</v>
      </c>
      <c r="BD884" s="3" t="str">
        <f t="shared" si="710"/>
        <v>-</v>
      </c>
      <c r="BE884" s="3">
        <f t="shared" si="711"/>
        <v>160.88999999999999</v>
      </c>
      <c r="BF884" s="3">
        <f t="shared" ca="1" si="712"/>
        <v>64.26503321450231</v>
      </c>
      <c r="BG884" s="3">
        <f t="shared" ca="1" si="713"/>
        <v>1.278915766025279</v>
      </c>
      <c r="BI884" s="3" t="str">
        <f t="shared" si="714"/>
        <v>1.49</v>
      </c>
      <c r="BJ884" s="3" t="str">
        <f t="shared" si="715"/>
        <v>-</v>
      </c>
      <c r="BK884" s="3">
        <f t="shared" si="716"/>
        <v>160.88999999999999</v>
      </c>
      <c r="BL884" s="3">
        <f t="shared" ca="1" si="717"/>
        <v>64.26503321450231</v>
      </c>
      <c r="BM884" s="3">
        <f t="shared" ca="1" si="718"/>
        <v>0.42630525534175973</v>
      </c>
    </row>
    <row r="885" spans="1:65" x14ac:dyDescent="0.3">
      <c r="A885" s="3" t="str">
        <f>'Forward collapse simulation'!B895</f>
        <v>1.49</v>
      </c>
      <c r="B885" s="3" t="str">
        <f>IF('Forward collapse simulation'!C895="","-",'Forward collapse simulation'!C895)</f>
        <v>-</v>
      </c>
      <c r="C885" s="3">
        <f>'Forward collapse simulation'!E895</f>
        <v>160.80000000000001</v>
      </c>
      <c r="D885" s="3">
        <f>'Forward collapse simulation'!AK895</f>
        <v>-7.69</v>
      </c>
      <c r="E885" s="84">
        <f>'Forward collapse simulation'!AL895</f>
        <v>1.823</v>
      </c>
      <c r="G885" s="3" t="str">
        <f t="shared" si="669"/>
        <v>1.49</v>
      </c>
      <c r="H885" s="3" t="str">
        <f t="shared" si="670"/>
        <v>-</v>
      </c>
      <c r="I885" s="3">
        <f t="shared" si="671"/>
        <v>160.80000000000001</v>
      </c>
      <c r="J885" s="3">
        <f t="shared" si="672"/>
        <v>-7.69</v>
      </c>
      <c r="K885" s="3">
        <f t="shared" si="673"/>
        <v>1.7318499999999999</v>
      </c>
      <c r="M885" s="3" t="str">
        <f t="shared" si="674"/>
        <v>1.49</v>
      </c>
      <c r="N885" s="3" t="str">
        <f t="shared" si="675"/>
        <v>-</v>
      </c>
      <c r="O885" s="3">
        <f t="shared" si="676"/>
        <v>160.80000000000001</v>
      </c>
      <c r="P885" s="3">
        <f t="shared" si="677"/>
        <v>-7.69</v>
      </c>
      <c r="Q885" s="3">
        <f t="shared" si="678"/>
        <v>1.6407</v>
      </c>
      <c r="R885" s="85"/>
      <c r="S885" s="3" t="str">
        <f t="shared" si="679"/>
        <v>1.49</v>
      </c>
      <c r="T885" s="3" t="str">
        <f t="shared" si="680"/>
        <v>-</v>
      </c>
      <c r="U885" s="3">
        <f t="shared" si="681"/>
        <v>160.80000000000001</v>
      </c>
      <c r="V885" s="3">
        <f t="shared" si="682"/>
        <v>-7.69</v>
      </c>
      <c r="W885" s="3">
        <f t="shared" si="683"/>
        <v>1.54955</v>
      </c>
      <c r="X885" s="85"/>
      <c r="Y885" s="3" t="str">
        <f t="shared" si="684"/>
        <v>1.49</v>
      </c>
      <c r="Z885" s="3" t="str">
        <f t="shared" si="685"/>
        <v>-</v>
      </c>
      <c r="AA885" s="3">
        <f t="shared" si="686"/>
        <v>160.80000000000001</v>
      </c>
      <c r="AB885" s="3">
        <f t="shared" si="687"/>
        <v>-7.69</v>
      </c>
      <c r="AC885" s="3">
        <f t="shared" si="688"/>
        <v>1.4584000000000001</v>
      </c>
      <c r="AE885" s="3" t="str">
        <f t="shared" si="689"/>
        <v>1.49</v>
      </c>
      <c r="AF885" s="3" t="str">
        <f t="shared" si="690"/>
        <v>-</v>
      </c>
      <c r="AG885" s="3">
        <f t="shared" si="691"/>
        <v>160.80000000000001</v>
      </c>
      <c r="AH885" s="3">
        <f t="shared" si="692"/>
        <v>-7.69</v>
      </c>
      <c r="AI885" s="3">
        <f t="shared" si="693"/>
        <v>1.3672499999999999</v>
      </c>
      <c r="AK885" s="3" t="str">
        <f t="shared" si="694"/>
        <v>1.49</v>
      </c>
      <c r="AL885" s="3" t="str">
        <f t="shared" si="695"/>
        <v>-</v>
      </c>
      <c r="AM885" s="3">
        <f t="shared" si="696"/>
        <v>160.80000000000001</v>
      </c>
      <c r="AN885" s="3">
        <f t="shared" si="697"/>
        <v>-7.69</v>
      </c>
      <c r="AO885" s="3">
        <f t="shared" si="698"/>
        <v>1.2760999999999998</v>
      </c>
      <c r="AQ885" s="3" t="str">
        <f t="shared" si="699"/>
        <v>1.49</v>
      </c>
      <c r="AR885" s="3" t="str">
        <f t="shared" si="700"/>
        <v>-</v>
      </c>
      <c r="AS885" s="3">
        <f t="shared" si="701"/>
        <v>160.80000000000001</v>
      </c>
      <c r="AT885" s="3">
        <f t="shared" si="702"/>
        <v>-7.69</v>
      </c>
      <c r="AU885" s="3">
        <f t="shared" si="703"/>
        <v>1.0937999999999999</v>
      </c>
      <c r="AW885" s="3" t="str">
        <f t="shared" si="704"/>
        <v>1.49</v>
      </c>
      <c r="AX885" s="3" t="str">
        <f t="shared" si="705"/>
        <v>-</v>
      </c>
      <c r="AY885" s="3">
        <f t="shared" si="706"/>
        <v>160.80000000000001</v>
      </c>
      <c r="AZ885" s="3">
        <f t="shared" si="707"/>
        <v>-7.69</v>
      </c>
      <c r="BA885" s="3">
        <f t="shared" si="708"/>
        <v>0.91149999999999998</v>
      </c>
      <c r="BC885" s="3" t="str">
        <f t="shared" si="709"/>
        <v>1.49</v>
      </c>
      <c r="BD885" s="3" t="str">
        <f t="shared" si="710"/>
        <v>-</v>
      </c>
      <c r="BE885" s="3">
        <f t="shared" si="711"/>
        <v>160.80000000000001</v>
      </c>
      <c r="BF885" s="3">
        <f t="shared" si="712"/>
        <v>-7.69</v>
      </c>
      <c r="BG885" s="3">
        <f t="shared" si="713"/>
        <v>0.54689999999999994</v>
      </c>
      <c r="BI885" s="3" t="str">
        <f t="shared" si="714"/>
        <v>1.49</v>
      </c>
      <c r="BJ885" s="3" t="str">
        <f t="shared" si="715"/>
        <v>-</v>
      </c>
      <c r="BK885" s="3">
        <f t="shared" si="716"/>
        <v>160.80000000000001</v>
      </c>
      <c r="BL885" s="3">
        <f t="shared" si="717"/>
        <v>-7.69</v>
      </c>
      <c r="BM885" s="3">
        <f t="shared" si="718"/>
        <v>0.18230000000000002</v>
      </c>
    </row>
    <row r="886" spans="1:65" x14ac:dyDescent="0.3">
      <c r="A886" s="3" t="str">
        <f>'Forward collapse simulation'!B896</f>
        <v>1.49</v>
      </c>
      <c r="B886" s="3" t="str">
        <f>IF('Forward collapse simulation'!C896="","-",'Forward collapse simulation'!C896)</f>
        <v>-</v>
      </c>
      <c r="C886" s="3">
        <f>'Forward collapse simulation'!E896</f>
        <v>160.66</v>
      </c>
      <c r="D886" s="3">
        <f>'Forward collapse simulation'!AK896</f>
        <v>-13</v>
      </c>
      <c r="E886" s="84">
        <f>'Forward collapse simulation'!AL896</f>
        <v>2.0179999999999998</v>
      </c>
      <c r="G886" s="3" t="str">
        <f t="shared" si="669"/>
        <v>1.49</v>
      </c>
      <c r="H886" s="3" t="str">
        <f t="shared" si="670"/>
        <v>-</v>
      </c>
      <c r="I886" s="3">
        <f t="shared" si="671"/>
        <v>160.66</v>
      </c>
      <c r="J886" s="3">
        <f t="shared" si="672"/>
        <v>-13</v>
      </c>
      <c r="K886" s="3">
        <f t="shared" si="673"/>
        <v>1.9170999999999998</v>
      </c>
      <c r="M886" s="3" t="str">
        <f t="shared" si="674"/>
        <v>1.49</v>
      </c>
      <c r="N886" s="3" t="str">
        <f t="shared" si="675"/>
        <v>-</v>
      </c>
      <c r="O886" s="3">
        <f t="shared" si="676"/>
        <v>160.66</v>
      </c>
      <c r="P886" s="3">
        <f t="shared" si="677"/>
        <v>-13</v>
      </c>
      <c r="Q886" s="3">
        <f t="shared" si="678"/>
        <v>1.8161999999999998</v>
      </c>
      <c r="R886" s="85"/>
      <c r="S886" s="3" t="str">
        <f t="shared" si="679"/>
        <v>1.49</v>
      </c>
      <c r="T886" s="3" t="str">
        <f t="shared" si="680"/>
        <v>-</v>
      </c>
      <c r="U886" s="3">
        <f t="shared" si="681"/>
        <v>160.66</v>
      </c>
      <c r="V886" s="3">
        <f t="shared" si="682"/>
        <v>-13</v>
      </c>
      <c r="W886" s="3">
        <f t="shared" si="683"/>
        <v>1.7152999999999998</v>
      </c>
      <c r="X886" s="85"/>
      <c r="Y886" s="3" t="str">
        <f t="shared" si="684"/>
        <v>1.49</v>
      </c>
      <c r="Z886" s="3" t="str">
        <f t="shared" si="685"/>
        <v>-</v>
      </c>
      <c r="AA886" s="3">
        <f t="shared" si="686"/>
        <v>160.66</v>
      </c>
      <c r="AB886" s="3">
        <f t="shared" si="687"/>
        <v>-13</v>
      </c>
      <c r="AC886" s="3">
        <f t="shared" si="688"/>
        <v>1.6143999999999998</v>
      </c>
      <c r="AE886" s="3" t="str">
        <f t="shared" si="689"/>
        <v>1.49</v>
      </c>
      <c r="AF886" s="3" t="str">
        <f t="shared" si="690"/>
        <v>-</v>
      </c>
      <c r="AG886" s="3">
        <f t="shared" si="691"/>
        <v>160.66</v>
      </c>
      <c r="AH886" s="3">
        <f t="shared" si="692"/>
        <v>-13</v>
      </c>
      <c r="AI886" s="3">
        <f t="shared" si="693"/>
        <v>1.5134999999999998</v>
      </c>
      <c r="AK886" s="3" t="str">
        <f t="shared" si="694"/>
        <v>1.49</v>
      </c>
      <c r="AL886" s="3" t="str">
        <f t="shared" si="695"/>
        <v>-</v>
      </c>
      <c r="AM886" s="3">
        <f t="shared" si="696"/>
        <v>160.66</v>
      </c>
      <c r="AN886" s="3">
        <f t="shared" si="697"/>
        <v>-13</v>
      </c>
      <c r="AO886" s="3">
        <f t="shared" si="698"/>
        <v>1.4125999999999999</v>
      </c>
      <c r="AQ886" s="3" t="str">
        <f t="shared" si="699"/>
        <v>1.49</v>
      </c>
      <c r="AR886" s="3" t="str">
        <f t="shared" si="700"/>
        <v>-</v>
      </c>
      <c r="AS886" s="3">
        <f t="shared" si="701"/>
        <v>160.66</v>
      </c>
      <c r="AT886" s="3">
        <f t="shared" si="702"/>
        <v>-13</v>
      </c>
      <c r="AU886" s="3">
        <f t="shared" si="703"/>
        <v>1.2107999999999999</v>
      </c>
      <c r="AW886" s="3" t="str">
        <f t="shared" si="704"/>
        <v>1.49</v>
      </c>
      <c r="AX886" s="3" t="str">
        <f t="shared" si="705"/>
        <v>-</v>
      </c>
      <c r="AY886" s="3">
        <f t="shared" si="706"/>
        <v>160.66</v>
      </c>
      <c r="AZ886" s="3">
        <f t="shared" si="707"/>
        <v>-13</v>
      </c>
      <c r="BA886" s="3">
        <f t="shared" si="708"/>
        <v>1.0089999999999999</v>
      </c>
      <c r="BC886" s="3" t="str">
        <f t="shared" si="709"/>
        <v>1.49</v>
      </c>
      <c r="BD886" s="3" t="str">
        <f t="shared" si="710"/>
        <v>-</v>
      </c>
      <c r="BE886" s="3">
        <f t="shared" si="711"/>
        <v>160.66</v>
      </c>
      <c r="BF886" s="3">
        <f t="shared" si="712"/>
        <v>-13</v>
      </c>
      <c r="BG886" s="3">
        <f t="shared" si="713"/>
        <v>0.60539999999999994</v>
      </c>
      <c r="BI886" s="3" t="str">
        <f t="shared" si="714"/>
        <v>1.49</v>
      </c>
      <c r="BJ886" s="3" t="str">
        <f t="shared" si="715"/>
        <v>-</v>
      </c>
      <c r="BK886" s="3">
        <f t="shared" si="716"/>
        <v>160.66</v>
      </c>
      <c r="BL886" s="3">
        <f t="shared" si="717"/>
        <v>-13</v>
      </c>
      <c r="BM886" s="3">
        <f t="shared" si="718"/>
        <v>0.20179999999999998</v>
      </c>
    </row>
    <row r="887" spans="1:65" x14ac:dyDescent="0.3">
      <c r="A887" s="3" t="str">
        <f>'Forward collapse simulation'!B897</f>
        <v>1.49</v>
      </c>
      <c r="B887" s="3" t="str">
        <f>IF('Forward collapse simulation'!C897="","-",'Forward collapse simulation'!C897)</f>
        <v>-</v>
      </c>
      <c r="C887" s="3">
        <f>'Forward collapse simulation'!E897</f>
        <v>159.84</v>
      </c>
      <c r="D887" s="3">
        <f>'Forward collapse simulation'!AK897</f>
        <v>-18.32</v>
      </c>
      <c r="E887" s="84">
        <f>'Forward collapse simulation'!AL897</f>
        <v>1.9469999999999998</v>
      </c>
      <c r="G887" s="3" t="str">
        <f t="shared" si="669"/>
        <v>1.49</v>
      </c>
      <c r="H887" s="3" t="str">
        <f t="shared" si="670"/>
        <v>-</v>
      </c>
      <c r="I887" s="3">
        <f t="shared" si="671"/>
        <v>159.84</v>
      </c>
      <c r="J887" s="3">
        <f t="shared" si="672"/>
        <v>-18.32</v>
      </c>
      <c r="K887" s="3">
        <f t="shared" si="673"/>
        <v>1.8496499999999998</v>
      </c>
      <c r="M887" s="3" t="str">
        <f t="shared" si="674"/>
        <v>1.49</v>
      </c>
      <c r="N887" s="3" t="str">
        <f t="shared" si="675"/>
        <v>-</v>
      </c>
      <c r="O887" s="3">
        <f t="shared" si="676"/>
        <v>159.84</v>
      </c>
      <c r="P887" s="3">
        <f t="shared" si="677"/>
        <v>-18.32</v>
      </c>
      <c r="Q887" s="3">
        <f t="shared" si="678"/>
        <v>1.7523</v>
      </c>
      <c r="R887" s="85"/>
      <c r="S887" s="3" t="str">
        <f t="shared" si="679"/>
        <v>1.49</v>
      </c>
      <c r="T887" s="3" t="str">
        <f t="shared" si="680"/>
        <v>-</v>
      </c>
      <c r="U887" s="3">
        <f t="shared" si="681"/>
        <v>159.84</v>
      </c>
      <c r="V887" s="3">
        <f t="shared" si="682"/>
        <v>-18.32</v>
      </c>
      <c r="W887" s="3">
        <f t="shared" si="683"/>
        <v>1.6549499999999999</v>
      </c>
      <c r="X887" s="85"/>
      <c r="Y887" s="3" t="str">
        <f t="shared" si="684"/>
        <v>1.49</v>
      </c>
      <c r="Z887" s="3" t="str">
        <f t="shared" si="685"/>
        <v>-</v>
      </c>
      <c r="AA887" s="3">
        <f t="shared" si="686"/>
        <v>159.84</v>
      </c>
      <c r="AB887" s="3">
        <f t="shared" si="687"/>
        <v>-18.32</v>
      </c>
      <c r="AC887" s="3">
        <f t="shared" si="688"/>
        <v>1.5575999999999999</v>
      </c>
      <c r="AE887" s="3" t="str">
        <f t="shared" si="689"/>
        <v>1.49</v>
      </c>
      <c r="AF887" s="3" t="str">
        <f t="shared" si="690"/>
        <v>-</v>
      </c>
      <c r="AG887" s="3">
        <f t="shared" si="691"/>
        <v>159.84</v>
      </c>
      <c r="AH887" s="3">
        <f t="shared" si="692"/>
        <v>-18.32</v>
      </c>
      <c r="AI887" s="3">
        <f t="shared" si="693"/>
        <v>1.4602499999999998</v>
      </c>
      <c r="AK887" s="3" t="str">
        <f t="shared" si="694"/>
        <v>1.49</v>
      </c>
      <c r="AL887" s="3" t="str">
        <f t="shared" si="695"/>
        <v>-</v>
      </c>
      <c r="AM887" s="3">
        <f t="shared" si="696"/>
        <v>159.84</v>
      </c>
      <c r="AN887" s="3">
        <f t="shared" si="697"/>
        <v>-18.32</v>
      </c>
      <c r="AO887" s="3">
        <f t="shared" si="698"/>
        <v>1.3628999999999998</v>
      </c>
      <c r="AQ887" s="3" t="str">
        <f t="shared" si="699"/>
        <v>1.49</v>
      </c>
      <c r="AR887" s="3" t="str">
        <f t="shared" si="700"/>
        <v>-</v>
      </c>
      <c r="AS887" s="3">
        <f t="shared" si="701"/>
        <v>159.84</v>
      </c>
      <c r="AT887" s="3">
        <f t="shared" si="702"/>
        <v>-18.32</v>
      </c>
      <c r="AU887" s="3">
        <f t="shared" si="703"/>
        <v>1.1681999999999999</v>
      </c>
      <c r="AW887" s="3" t="str">
        <f t="shared" si="704"/>
        <v>1.49</v>
      </c>
      <c r="AX887" s="3" t="str">
        <f t="shared" si="705"/>
        <v>-</v>
      </c>
      <c r="AY887" s="3">
        <f t="shared" si="706"/>
        <v>159.84</v>
      </c>
      <c r="AZ887" s="3">
        <f t="shared" si="707"/>
        <v>-18.32</v>
      </c>
      <c r="BA887" s="3">
        <f t="shared" si="708"/>
        <v>0.97349999999999992</v>
      </c>
      <c r="BC887" s="3" t="str">
        <f t="shared" si="709"/>
        <v>1.49</v>
      </c>
      <c r="BD887" s="3" t="str">
        <f t="shared" si="710"/>
        <v>-</v>
      </c>
      <c r="BE887" s="3">
        <f t="shared" si="711"/>
        <v>159.84</v>
      </c>
      <c r="BF887" s="3">
        <f t="shared" si="712"/>
        <v>-18.32</v>
      </c>
      <c r="BG887" s="3">
        <f t="shared" si="713"/>
        <v>0.58409999999999995</v>
      </c>
      <c r="BI887" s="3" t="str">
        <f t="shared" si="714"/>
        <v>1.49</v>
      </c>
      <c r="BJ887" s="3" t="str">
        <f t="shared" si="715"/>
        <v>-</v>
      </c>
      <c r="BK887" s="3">
        <f t="shared" si="716"/>
        <v>159.84</v>
      </c>
      <c r="BL887" s="3">
        <f t="shared" si="717"/>
        <v>-18.32</v>
      </c>
      <c r="BM887" s="3">
        <f t="shared" si="718"/>
        <v>0.19469999999999998</v>
      </c>
    </row>
    <row r="888" spans="1:65" x14ac:dyDescent="0.3">
      <c r="A888" s="3" t="str">
        <f>'Forward collapse simulation'!B898</f>
        <v>1.49</v>
      </c>
      <c r="B888" s="3" t="str">
        <f>IF('Forward collapse simulation'!C898="","-",'Forward collapse simulation'!C898)</f>
        <v>-</v>
      </c>
      <c r="C888" s="3">
        <f>'Forward collapse simulation'!E898</f>
        <v>157.38999999999999</v>
      </c>
      <c r="D888" s="3">
        <f>'Forward collapse simulation'!AK898</f>
        <v>-34.130000000000003</v>
      </c>
      <c r="E888" s="84">
        <f>'Forward collapse simulation'!AL898</f>
        <v>2.1080000000000001</v>
      </c>
      <c r="G888" s="3" t="str">
        <f t="shared" si="669"/>
        <v>1.49</v>
      </c>
      <c r="H888" s="3" t="str">
        <f t="shared" si="670"/>
        <v>-</v>
      </c>
      <c r="I888" s="3">
        <f t="shared" si="671"/>
        <v>157.38999999999999</v>
      </c>
      <c r="J888" s="3">
        <f t="shared" si="672"/>
        <v>-34.130000000000003</v>
      </c>
      <c r="K888" s="3">
        <f t="shared" si="673"/>
        <v>2.0026000000000002</v>
      </c>
      <c r="M888" s="3" t="str">
        <f t="shared" si="674"/>
        <v>1.49</v>
      </c>
      <c r="N888" s="3" t="str">
        <f t="shared" si="675"/>
        <v>-</v>
      </c>
      <c r="O888" s="3">
        <f t="shared" si="676"/>
        <v>157.38999999999999</v>
      </c>
      <c r="P888" s="3">
        <f t="shared" si="677"/>
        <v>-34.130000000000003</v>
      </c>
      <c r="Q888" s="3">
        <f t="shared" si="678"/>
        <v>1.8972000000000002</v>
      </c>
      <c r="R888" s="85"/>
      <c r="S888" s="3" t="str">
        <f t="shared" si="679"/>
        <v>1.49</v>
      </c>
      <c r="T888" s="3" t="str">
        <f t="shared" si="680"/>
        <v>-</v>
      </c>
      <c r="U888" s="3">
        <f t="shared" si="681"/>
        <v>157.38999999999999</v>
      </c>
      <c r="V888" s="3">
        <f t="shared" si="682"/>
        <v>-34.130000000000003</v>
      </c>
      <c r="W888" s="3">
        <f t="shared" si="683"/>
        <v>1.7918000000000001</v>
      </c>
      <c r="X888" s="85"/>
      <c r="Y888" s="3" t="str">
        <f t="shared" si="684"/>
        <v>1.49</v>
      </c>
      <c r="Z888" s="3" t="str">
        <f t="shared" si="685"/>
        <v>-</v>
      </c>
      <c r="AA888" s="3">
        <f t="shared" si="686"/>
        <v>157.38999999999999</v>
      </c>
      <c r="AB888" s="3">
        <f t="shared" si="687"/>
        <v>-34.130000000000003</v>
      </c>
      <c r="AC888" s="3">
        <f t="shared" si="688"/>
        <v>1.6864000000000001</v>
      </c>
      <c r="AE888" s="3" t="str">
        <f t="shared" si="689"/>
        <v>1.49</v>
      </c>
      <c r="AF888" s="3" t="str">
        <f t="shared" si="690"/>
        <v>-</v>
      </c>
      <c r="AG888" s="3">
        <f t="shared" si="691"/>
        <v>157.38999999999999</v>
      </c>
      <c r="AH888" s="3">
        <f t="shared" si="692"/>
        <v>-34.130000000000003</v>
      </c>
      <c r="AI888" s="3">
        <f t="shared" si="693"/>
        <v>1.581</v>
      </c>
      <c r="AK888" s="3" t="str">
        <f t="shared" si="694"/>
        <v>1.49</v>
      </c>
      <c r="AL888" s="3" t="str">
        <f t="shared" si="695"/>
        <v>-</v>
      </c>
      <c r="AM888" s="3">
        <f t="shared" si="696"/>
        <v>157.38999999999999</v>
      </c>
      <c r="AN888" s="3">
        <f t="shared" si="697"/>
        <v>-34.130000000000003</v>
      </c>
      <c r="AO888" s="3">
        <f t="shared" si="698"/>
        <v>1.4756</v>
      </c>
      <c r="AQ888" s="3" t="str">
        <f t="shared" si="699"/>
        <v>1.49</v>
      </c>
      <c r="AR888" s="3" t="str">
        <f t="shared" si="700"/>
        <v>-</v>
      </c>
      <c r="AS888" s="3">
        <f t="shared" si="701"/>
        <v>157.38999999999999</v>
      </c>
      <c r="AT888" s="3">
        <f t="shared" si="702"/>
        <v>-34.130000000000003</v>
      </c>
      <c r="AU888" s="3">
        <f t="shared" si="703"/>
        <v>1.2647999999999999</v>
      </c>
      <c r="AW888" s="3" t="str">
        <f t="shared" si="704"/>
        <v>1.49</v>
      </c>
      <c r="AX888" s="3" t="str">
        <f t="shared" si="705"/>
        <v>-</v>
      </c>
      <c r="AY888" s="3">
        <f t="shared" si="706"/>
        <v>157.38999999999999</v>
      </c>
      <c r="AZ888" s="3">
        <f t="shared" si="707"/>
        <v>-34.130000000000003</v>
      </c>
      <c r="BA888" s="3">
        <f t="shared" si="708"/>
        <v>1.054</v>
      </c>
      <c r="BC888" s="3" t="str">
        <f t="shared" si="709"/>
        <v>1.49</v>
      </c>
      <c r="BD888" s="3" t="str">
        <f t="shared" si="710"/>
        <v>-</v>
      </c>
      <c r="BE888" s="3">
        <f t="shared" si="711"/>
        <v>157.38999999999999</v>
      </c>
      <c r="BF888" s="3">
        <f t="shared" si="712"/>
        <v>-34.130000000000003</v>
      </c>
      <c r="BG888" s="3">
        <f t="shared" si="713"/>
        <v>0.63239999999999996</v>
      </c>
      <c r="BI888" s="3" t="str">
        <f t="shared" si="714"/>
        <v>1.49</v>
      </c>
      <c r="BJ888" s="3" t="str">
        <f t="shared" si="715"/>
        <v>-</v>
      </c>
      <c r="BK888" s="3">
        <f t="shared" si="716"/>
        <v>157.38999999999999</v>
      </c>
      <c r="BL888" s="3">
        <f t="shared" si="717"/>
        <v>-34.130000000000003</v>
      </c>
      <c r="BM888" s="3">
        <f t="shared" si="718"/>
        <v>0.21080000000000002</v>
      </c>
    </row>
    <row r="889" spans="1:65" x14ac:dyDescent="0.3">
      <c r="A889" s="3" t="str">
        <f>'Forward collapse simulation'!B899</f>
        <v>1.49</v>
      </c>
      <c r="B889" s="3" t="str">
        <f>IF('Forward collapse simulation'!C899="","-",'Forward collapse simulation'!C899)</f>
        <v>-</v>
      </c>
      <c r="C889" s="3">
        <f>'Forward collapse simulation'!E899</f>
        <v>151.05000000000001</v>
      </c>
      <c r="D889" s="3">
        <f>'Forward collapse simulation'!AK899</f>
        <v>-51.11</v>
      </c>
      <c r="E889" s="84">
        <f>'Forward collapse simulation'!AL899</f>
        <v>1.5760000000000003</v>
      </c>
      <c r="G889" s="3" t="str">
        <f t="shared" si="669"/>
        <v>1.49</v>
      </c>
      <c r="H889" s="3" t="str">
        <f t="shared" si="670"/>
        <v>-</v>
      </c>
      <c r="I889" s="3">
        <f t="shared" si="671"/>
        <v>151.05000000000001</v>
      </c>
      <c r="J889" s="3">
        <f t="shared" si="672"/>
        <v>-51.11</v>
      </c>
      <c r="K889" s="3">
        <f t="shared" si="673"/>
        <v>1.4972000000000003</v>
      </c>
      <c r="M889" s="3" t="str">
        <f t="shared" si="674"/>
        <v>1.49</v>
      </c>
      <c r="N889" s="3" t="str">
        <f t="shared" si="675"/>
        <v>-</v>
      </c>
      <c r="O889" s="3">
        <f t="shared" si="676"/>
        <v>151.05000000000001</v>
      </c>
      <c r="P889" s="3">
        <f t="shared" si="677"/>
        <v>-51.11</v>
      </c>
      <c r="Q889" s="3">
        <f t="shared" si="678"/>
        <v>1.4184000000000003</v>
      </c>
      <c r="R889" s="85"/>
      <c r="S889" s="3" t="str">
        <f t="shared" si="679"/>
        <v>1.49</v>
      </c>
      <c r="T889" s="3" t="str">
        <f t="shared" si="680"/>
        <v>-</v>
      </c>
      <c r="U889" s="3">
        <f t="shared" si="681"/>
        <v>151.05000000000001</v>
      </c>
      <c r="V889" s="3">
        <f t="shared" si="682"/>
        <v>-51.11</v>
      </c>
      <c r="W889" s="3">
        <f t="shared" si="683"/>
        <v>1.3396000000000001</v>
      </c>
      <c r="X889" s="85"/>
      <c r="Y889" s="3" t="str">
        <f t="shared" si="684"/>
        <v>1.49</v>
      </c>
      <c r="Z889" s="3" t="str">
        <f t="shared" si="685"/>
        <v>-</v>
      </c>
      <c r="AA889" s="3">
        <f t="shared" si="686"/>
        <v>151.05000000000001</v>
      </c>
      <c r="AB889" s="3">
        <f t="shared" si="687"/>
        <v>-51.11</v>
      </c>
      <c r="AC889" s="3">
        <f t="shared" si="688"/>
        <v>1.2608000000000004</v>
      </c>
      <c r="AE889" s="3" t="str">
        <f t="shared" si="689"/>
        <v>1.49</v>
      </c>
      <c r="AF889" s="3" t="str">
        <f t="shared" si="690"/>
        <v>-</v>
      </c>
      <c r="AG889" s="3">
        <f t="shared" si="691"/>
        <v>151.05000000000001</v>
      </c>
      <c r="AH889" s="3">
        <f t="shared" si="692"/>
        <v>-51.11</v>
      </c>
      <c r="AI889" s="3">
        <f t="shared" si="693"/>
        <v>1.1820000000000002</v>
      </c>
      <c r="AK889" s="3" t="str">
        <f t="shared" si="694"/>
        <v>1.49</v>
      </c>
      <c r="AL889" s="3" t="str">
        <f t="shared" si="695"/>
        <v>-</v>
      </c>
      <c r="AM889" s="3">
        <f t="shared" si="696"/>
        <v>151.05000000000001</v>
      </c>
      <c r="AN889" s="3">
        <f t="shared" si="697"/>
        <v>-51.11</v>
      </c>
      <c r="AO889" s="3">
        <f t="shared" si="698"/>
        <v>1.1032000000000002</v>
      </c>
      <c r="AQ889" s="3" t="str">
        <f t="shared" si="699"/>
        <v>1.49</v>
      </c>
      <c r="AR889" s="3" t="str">
        <f t="shared" si="700"/>
        <v>-</v>
      </c>
      <c r="AS889" s="3">
        <f t="shared" si="701"/>
        <v>151.05000000000001</v>
      </c>
      <c r="AT889" s="3">
        <f t="shared" si="702"/>
        <v>-51.11</v>
      </c>
      <c r="AU889" s="3">
        <f t="shared" si="703"/>
        <v>0.94560000000000011</v>
      </c>
      <c r="AW889" s="3" t="str">
        <f t="shared" si="704"/>
        <v>1.49</v>
      </c>
      <c r="AX889" s="3" t="str">
        <f t="shared" si="705"/>
        <v>-</v>
      </c>
      <c r="AY889" s="3">
        <f t="shared" si="706"/>
        <v>151.05000000000001</v>
      </c>
      <c r="AZ889" s="3">
        <f t="shared" si="707"/>
        <v>-51.11</v>
      </c>
      <c r="BA889" s="3">
        <f t="shared" si="708"/>
        <v>0.78800000000000014</v>
      </c>
      <c r="BC889" s="3" t="str">
        <f t="shared" si="709"/>
        <v>1.49</v>
      </c>
      <c r="BD889" s="3" t="str">
        <f t="shared" si="710"/>
        <v>-</v>
      </c>
      <c r="BE889" s="3">
        <f t="shared" si="711"/>
        <v>151.05000000000001</v>
      </c>
      <c r="BF889" s="3">
        <f t="shared" si="712"/>
        <v>-51.11</v>
      </c>
      <c r="BG889" s="3">
        <f t="shared" si="713"/>
        <v>0.47280000000000005</v>
      </c>
      <c r="BI889" s="3" t="str">
        <f t="shared" si="714"/>
        <v>1.49</v>
      </c>
      <c r="BJ889" s="3" t="str">
        <f t="shared" si="715"/>
        <v>-</v>
      </c>
      <c r="BK889" s="3">
        <f t="shared" si="716"/>
        <v>151.05000000000001</v>
      </c>
      <c r="BL889" s="3">
        <f t="shared" si="717"/>
        <v>-51.11</v>
      </c>
      <c r="BM889" s="3">
        <f t="shared" si="718"/>
        <v>0.15760000000000005</v>
      </c>
    </row>
    <row r="890" spans="1:65" x14ac:dyDescent="0.3">
      <c r="A890" s="3" t="str">
        <f>'Forward collapse simulation'!B900</f>
        <v>1.49</v>
      </c>
      <c r="B890" s="3" t="str">
        <f>IF('Forward collapse simulation'!C900="","-",'Forward collapse simulation'!C900)</f>
        <v>-</v>
      </c>
      <c r="C890" s="3">
        <f>'Forward collapse simulation'!E900</f>
        <v>141.09</v>
      </c>
      <c r="D890" s="3">
        <f>'Forward collapse simulation'!AK900</f>
        <v>-68.040000000000006</v>
      </c>
      <c r="E890" s="84">
        <f>'Forward collapse simulation'!AL900</f>
        <v>1.337</v>
      </c>
      <c r="G890" s="3" t="str">
        <f t="shared" si="669"/>
        <v>1.49</v>
      </c>
      <c r="H890" s="3" t="str">
        <f t="shared" si="670"/>
        <v>-</v>
      </c>
      <c r="I890" s="3">
        <f t="shared" si="671"/>
        <v>141.09</v>
      </c>
      <c r="J890" s="3">
        <f t="shared" si="672"/>
        <v>-68.040000000000006</v>
      </c>
      <c r="K890" s="3">
        <f t="shared" si="673"/>
        <v>1.2701499999999999</v>
      </c>
      <c r="M890" s="3" t="str">
        <f t="shared" si="674"/>
        <v>1.49</v>
      </c>
      <c r="N890" s="3" t="str">
        <f t="shared" si="675"/>
        <v>-</v>
      </c>
      <c r="O890" s="3">
        <f t="shared" si="676"/>
        <v>141.09</v>
      </c>
      <c r="P890" s="3">
        <f t="shared" si="677"/>
        <v>-68.040000000000006</v>
      </c>
      <c r="Q890" s="3">
        <f t="shared" si="678"/>
        <v>1.2033</v>
      </c>
      <c r="R890" s="85"/>
      <c r="S890" s="3" t="str">
        <f t="shared" si="679"/>
        <v>1.49</v>
      </c>
      <c r="T890" s="3" t="str">
        <f t="shared" si="680"/>
        <v>-</v>
      </c>
      <c r="U890" s="3">
        <f t="shared" si="681"/>
        <v>141.09</v>
      </c>
      <c r="V890" s="3">
        <f t="shared" si="682"/>
        <v>-68.040000000000006</v>
      </c>
      <c r="W890" s="3">
        <f t="shared" si="683"/>
        <v>1.13645</v>
      </c>
      <c r="X890" s="85"/>
      <c r="Y890" s="3" t="str">
        <f t="shared" si="684"/>
        <v>1.49</v>
      </c>
      <c r="Z890" s="3" t="str">
        <f t="shared" si="685"/>
        <v>-</v>
      </c>
      <c r="AA890" s="3">
        <f t="shared" si="686"/>
        <v>141.09</v>
      </c>
      <c r="AB890" s="3">
        <f t="shared" si="687"/>
        <v>-68.040000000000006</v>
      </c>
      <c r="AC890" s="3">
        <f t="shared" si="688"/>
        <v>1.0696000000000001</v>
      </c>
      <c r="AE890" s="3" t="str">
        <f t="shared" si="689"/>
        <v>1.49</v>
      </c>
      <c r="AF890" s="3" t="str">
        <f t="shared" si="690"/>
        <v>-</v>
      </c>
      <c r="AG890" s="3">
        <f t="shared" si="691"/>
        <v>141.09</v>
      </c>
      <c r="AH890" s="3">
        <f t="shared" si="692"/>
        <v>-68.040000000000006</v>
      </c>
      <c r="AI890" s="3">
        <f t="shared" si="693"/>
        <v>1.00275</v>
      </c>
      <c r="AK890" s="3" t="str">
        <f t="shared" si="694"/>
        <v>1.49</v>
      </c>
      <c r="AL890" s="3" t="str">
        <f t="shared" si="695"/>
        <v>-</v>
      </c>
      <c r="AM890" s="3">
        <f t="shared" si="696"/>
        <v>141.09</v>
      </c>
      <c r="AN890" s="3">
        <f t="shared" si="697"/>
        <v>-68.040000000000006</v>
      </c>
      <c r="AO890" s="3">
        <f t="shared" si="698"/>
        <v>0.93589999999999995</v>
      </c>
      <c r="AQ890" s="3" t="str">
        <f t="shared" si="699"/>
        <v>1.49</v>
      </c>
      <c r="AR890" s="3" t="str">
        <f t="shared" si="700"/>
        <v>-</v>
      </c>
      <c r="AS890" s="3">
        <f t="shared" si="701"/>
        <v>141.09</v>
      </c>
      <c r="AT890" s="3">
        <f t="shared" si="702"/>
        <v>-68.040000000000006</v>
      </c>
      <c r="AU890" s="3">
        <f t="shared" si="703"/>
        <v>0.80219999999999991</v>
      </c>
      <c r="AW890" s="3" t="str">
        <f t="shared" si="704"/>
        <v>1.49</v>
      </c>
      <c r="AX890" s="3" t="str">
        <f t="shared" si="705"/>
        <v>-</v>
      </c>
      <c r="AY890" s="3">
        <f t="shared" si="706"/>
        <v>141.09</v>
      </c>
      <c r="AZ890" s="3">
        <f t="shared" si="707"/>
        <v>-68.040000000000006</v>
      </c>
      <c r="BA890" s="3">
        <f t="shared" si="708"/>
        <v>0.66849999999999998</v>
      </c>
      <c r="BC890" s="3" t="str">
        <f t="shared" si="709"/>
        <v>1.49</v>
      </c>
      <c r="BD890" s="3" t="str">
        <f t="shared" si="710"/>
        <v>-</v>
      </c>
      <c r="BE890" s="3">
        <f t="shared" si="711"/>
        <v>141.09</v>
      </c>
      <c r="BF890" s="3">
        <f t="shared" si="712"/>
        <v>-68.040000000000006</v>
      </c>
      <c r="BG890" s="3">
        <f t="shared" si="713"/>
        <v>0.40109999999999996</v>
      </c>
      <c r="BI890" s="3" t="str">
        <f t="shared" si="714"/>
        <v>1.49</v>
      </c>
      <c r="BJ890" s="3" t="str">
        <f t="shared" si="715"/>
        <v>-</v>
      </c>
      <c r="BK890" s="3">
        <f t="shared" si="716"/>
        <v>141.09</v>
      </c>
      <c r="BL890" s="3">
        <f t="shared" si="717"/>
        <v>-68.040000000000006</v>
      </c>
      <c r="BM890" s="3">
        <f t="shared" si="718"/>
        <v>0.13370000000000001</v>
      </c>
    </row>
    <row r="891" spans="1:65" x14ac:dyDescent="0.3">
      <c r="A891" s="3" t="str">
        <f>'Forward collapse simulation'!B901</f>
        <v>1.49</v>
      </c>
      <c r="B891" s="3" t="str">
        <f>IF('Forward collapse simulation'!C901="","-",'Forward collapse simulation'!C901)</f>
        <v>-</v>
      </c>
      <c r="C891" s="3">
        <f>'Forward collapse simulation'!E901</f>
        <v>119.3</v>
      </c>
      <c r="D891" s="3">
        <f>'Forward collapse simulation'!AK901</f>
        <v>-76.94</v>
      </c>
      <c r="E891" s="84">
        <f>'Forward collapse simulation'!AL901</f>
        <v>1.2030000000000001</v>
      </c>
      <c r="G891" s="3" t="str">
        <f t="shared" si="669"/>
        <v>1.49</v>
      </c>
      <c r="H891" s="3" t="str">
        <f t="shared" si="670"/>
        <v>-</v>
      </c>
      <c r="I891" s="3">
        <f t="shared" si="671"/>
        <v>119.3</v>
      </c>
      <c r="J891" s="3">
        <f t="shared" si="672"/>
        <v>-76.94</v>
      </c>
      <c r="K891" s="3">
        <f t="shared" si="673"/>
        <v>1.1428499999999999</v>
      </c>
      <c r="M891" s="3" t="str">
        <f t="shared" si="674"/>
        <v>1.49</v>
      </c>
      <c r="N891" s="3" t="str">
        <f t="shared" si="675"/>
        <v>-</v>
      </c>
      <c r="O891" s="3">
        <f t="shared" si="676"/>
        <v>119.3</v>
      </c>
      <c r="P891" s="3">
        <f t="shared" si="677"/>
        <v>-76.94</v>
      </c>
      <c r="Q891" s="3">
        <f t="shared" si="678"/>
        <v>1.0827</v>
      </c>
      <c r="R891" s="85"/>
      <c r="S891" s="3" t="str">
        <f t="shared" si="679"/>
        <v>1.49</v>
      </c>
      <c r="T891" s="3" t="str">
        <f t="shared" si="680"/>
        <v>-</v>
      </c>
      <c r="U891" s="3">
        <f t="shared" si="681"/>
        <v>119.3</v>
      </c>
      <c r="V891" s="3">
        <f t="shared" si="682"/>
        <v>-76.94</v>
      </c>
      <c r="W891" s="3">
        <f t="shared" si="683"/>
        <v>1.0225500000000001</v>
      </c>
      <c r="X891" s="85"/>
      <c r="Y891" s="3" t="str">
        <f t="shared" si="684"/>
        <v>1.49</v>
      </c>
      <c r="Z891" s="3" t="str">
        <f t="shared" si="685"/>
        <v>-</v>
      </c>
      <c r="AA891" s="3">
        <f t="shared" si="686"/>
        <v>119.3</v>
      </c>
      <c r="AB891" s="3">
        <f t="shared" si="687"/>
        <v>-76.94</v>
      </c>
      <c r="AC891" s="3">
        <f t="shared" si="688"/>
        <v>0.96240000000000014</v>
      </c>
      <c r="AE891" s="3" t="str">
        <f t="shared" si="689"/>
        <v>1.49</v>
      </c>
      <c r="AF891" s="3" t="str">
        <f t="shared" si="690"/>
        <v>-</v>
      </c>
      <c r="AG891" s="3">
        <f t="shared" si="691"/>
        <v>119.3</v>
      </c>
      <c r="AH891" s="3">
        <f t="shared" si="692"/>
        <v>-76.94</v>
      </c>
      <c r="AI891" s="3">
        <f t="shared" si="693"/>
        <v>0.90225</v>
      </c>
      <c r="AK891" s="3" t="str">
        <f t="shared" si="694"/>
        <v>1.49</v>
      </c>
      <c r="AL891" s="3" t="str">
        <f t="shared" si="695"/>
        <v>-</v>
      </c>
      <c r="AM891" s="3">
        <f t="shared" si="696"/>
        <v>119.3</v>
      </c>
      <c r="AN891" s="3">
        <f t="shared" si="697"/>
        <v>-76.94</v>
      </c>
      <c r="AO891" s="3">
        <f t="shared" si="698"/>
        <v>0.84209999999999996</v>
      </c>
      <c r="AQ891" s="3" t="str">
        <f t="shared" si="699"/>
        <v>1.49</v>
      </c>
      <c r="AR891" s="3" t="str">
        <f t="shared" si="700"/>
        <v>-</v>
      </c>
      <c r="AS891" s="3">
        <f t="shared" si="701"/>
        <v>119.3</v>
      </c>
      <c r="AT891" s="3">
        <f t="shared" si="702"/>
        <v>-76.94</v>
      </c>
      <c r="AU891" s="3">
        <f t="shared" si="703"/>
        <v>0.7218</v>
      </c>
      <c r="AW891" s="3" t="str">
        <f t="shared" si="704"/>
        <v>1.49</v>
      </c>
      <c r="AX891" s="3" t="str">
        <f t="shared" si="705"/>
        <v>-</v>
      </c>
      <c r="AY891" s="3">
        <f t="shared" si="706"/>
        <v>119.3</v>
      </c>
      <c r="AZ891" s="3">
        <f t="shared" si="707"/>
        <v>-76.94</v>
      </c>
      <c r="BA891" s="3">
        <f t="shared" si="708"/>
        <v>0.60150000000000003</v>
      </c>
      <c r="BC891" s="3" t="str">
        <f t="shared" si="709"/>
        <v>1.49</v>
      </c>
      <c r="BD891" s="3" t="str">
        <f t="shared" si="710"/>
        <v>-</v>
      </c>
      <c r="BE891" s="3">
        <f t="shared" si="711"/>
        <v>119.3</v>
      </c>
      <c r="BF891" s="3">
        <f t="shared" si="712"/>
        <v>-76.94</v>
      </c>
      <c r="BG891" s="3">
        <f t="shared" si="713"/>
        <v>0.3609</v>
      </c>
      <c r="BI891" s="3" t="str">
        <f t="shared" si="714"/>
        <v>1.49</v>
      </c>
      <c r="BJ891" s="3" t="str">
        <f t="shared" si="715"/>
        <v>-</v>
      </c>
      <c r="BK891" s="3">
        <f t="shared" si="716"/>
        <v>119.3</v>
      </c>
      <c r="BL891" s="3">
        <f t="shared" si="717"/>
        <v>-76.94</v>
      </c>
      <c r="BM891" s="3">
        <f t="shared" si="718"/>
        <v>0.12030000000000002</v>
      </c>
    </row>
    <row r="892" spans="1:65" x14ac:dyDescent="0.3">
      <c r="A892" s="3" t="str">
        <f>'Forward collapse simulation'!B902</f>
        <v>1.49</v>
      </c>
      <c r="B892" s="3" t="str">
        <f>IF('Forward collapse simulation'!C902="","-",'Forward collapse simulation'!C902)</f>
        <v>1.50</v>
      </c>
      <c r="C892" s="3">
        <f>'Forward collapse simulation'!E902</f>
        <v>72.58</v>
      </c>
      <c r="D892" s="3">
        <f>'Forward collapse simulation'!AK902</f>
        <v>0.37</v>
      </c>
      <c r="E892" s="84">
        <f>'Forward collapse simulation'!AL902</f>
        <v>7.9619999999999997</v>
      </c>
      <c r="G892" s="3" t="str">
        <f t="shared" si="669"/>
        <v>1.49</v>
      </c>
      <c r="H892" s="3" t="str">
        <f t="shared" si="670"/>
        <v>1.50</v>
      </c>
      <c r="I892" s="3">
        <f t="shared" si="671"/>
        <v>72.58</v>
      </c>
      <c r="J892" s="3">
        <f t="shared" si="672"/>
        <v>0.37</v>
      </c>
      <c r="K892" s="3">
        <f t="shared" si="673"/>
        <v>7.9619999999999997</v>
      </c>
      <c r="M892" s="3" t="str">
        <f t="shared" si="674"/>
        <v>1.49</v>
      </c>
      <c r="N892" s="3" t="str">
        <f t="shared" si="675"/>
        <v>1.50</v>
      </c>
      <c r="O892" s="3">
        <f t="shared" si="676"/>
        <v>72.58</v>
      </c>
      <c r="P892" s="3">
        <f t="shared" si="677"/>
        <v>0.37</v>
      </c>
      <c r="Q892" s="3">
        <f t="shared" si="678"/>
        <v>7.9619999999999997</v>
      </c>
      <c r="R892" s="85"/>
      <c r="S892" s="3" t="str">
        <f t="shared" si="679"/>
        <v>1.49</v>
      </c>
      <c r="T892" s="3" t="str">
        <f t="shared" si="680"/>
        <v>1.50</v>
      </c>
      <c r="U892" s="3">
        <f t="shared" si="681"/>
        <v>72.58</v>
      </c>
      <c r="V892" s="3">
        <f t="shared" si="682"/>
        <v>0.37</v>
      </c>
      <c r="W892" s="3">
        <f t="shared" si="683"/>
        <v>7.9619999999999997</v>
      </c>
      <c r="X892" s="85"/>
      <c r="Y892" s="3" t="str">
        <f t="shared" si="684"/>
        <v>1.49</v>
      </c>
      <c r="Z892" s="3" t="str">
        <f t="shared" si="685"/>
        <v>1.50</v>
      </c>
      <c r="AA892" s="3">
        <f t="shared" si="686"/>
        <v>72.58</v>
      </c>
      <c r="AB892" s="3">
        <f t="shared" si="687"/>
        <v>0.37</v>
      </c>
      <c r="AC892" s="3">
        <f t="shared" si="688"/>
        <v>7.9619999999999997</v>
      </c>
      <c r="AE892" s="3" t="str">
        <f t="shared" si="689"/>
        <v>1.49</v>
      </c>
      <c r="AF892" s="3" t="str">
        <f t="shared" si="690"/>
        <v>1.50</v>
      </c>
      <c r="AG892" s="3">
        <f t="shared" si="691"/>
        <v>72.58</v>
      </c>
      <c r="AH892" s="3">
        <f t="shared" si="692"/>
        <v>0.37</v>
      </c>
      <c r="AI892" s="3">
        <f t="shared" si="693"/>
        <v>7.9619999999999997</v>
      </c>
      <c r="AK892" s="3" t="str">
        <f t="shared" si="694"/>
        <v>1.49</v>
      </c>
      <c r="AL892" s="3" t="str">
        <f t="shared" si="695"/>
        <v>1.50</v>
      </c>
      <c r="AM892" s="3">
        <f t="shared" si="696"/>
        <v>72.58</v>
      </c>
      <c r="AN892" s="3">
        <f t="shared" si="697"/>
        <v>0.37</v>
      </c>
      <c r="AO892" s="3">
        <f t="shared" si="698"/>
        <v>7.9619999999999997</v>
      </c>
      <c r="AQ892" s="3" t="str">
        <f t="shared" si="699"/>
        <v>1.49</v>
      </c>
      <c r="AR892" s="3" t="str">
        <f t="shared" si="700"/>
        <v>1.50</v>
      </c>
      <c r="AS892" s="3">
        <f t="shared" si="701"/>
        <v>72.58</v>
      </c>
      <c r="AT892" s="3">
        <f t="shared" si="702"/>
        <v>0.37</v>
      </c>
      <c r="AU892" s="3">
        <f t="shared" si="703"/>
        <v>7.9619999999999997</v>
      </c>
      <c r="AW892" s="3" t="str">
        <f t="shared" si="704"/>
        <v>1.49</v>
      </c>
      <c r="AX892" s="3" t="str">
        <f t="shared" si="705"/>
        <v>1.50</v>
      </c>
      <c r="AY892" s="3">
        <f t="shared" si="706"/>
        <v>72.58</v>
      </c>
      <c r="AZ892" s="3">
        <f t="shared" si="707"/>
        <v>0.37</v>
      </c>
      <c r="BA892" s="3">
        <f t="shared" si="708"/>
        <v>7.9619999999999997</v>
      </c>
      <c r="BC892" s="3" t="str">
        <f t="shared" si="709"/>
        <v>1.49</v>
      </c>
      <c r="BD892" s="3" t="str">
        <f t="shared" si="710"/>
        <v>1.50</v>
      </c>
      <c r="BE892" s="3">
        <f t="shared" si="711"/>
        <v>72.58</v>
      </c>
      <c r="BF892" s="3">
        <f t="shared" si="712"/>
        <v>0.37</v>
      </c>
      <c r="BG892" s="3">
        <f t="shared" si="713"/>
        <v>7.9619999999999997</v>
      </c>
      <c r="BI892" s="3" t="str">
        <f t="shared" si="714"/>
        <v>1.49</v>
      </c>
      <c r="BJ892" s="3" t="str">
        <f t="shared" si="715"/>
        <v>1.50</v>
      </c>
      <c r="BK892" s="3">
        <f t="shared" si="716"/>
        <v>72.58</v>
      </c>
      <c r="BL892" s="3">
        <f t="shared" si="717"/>
        <v>0.37</v>
      </c>
      <c r="BM892" s="3">
        <f t="shared" si="718"/>
        <v>7.9619999999999997</v>
      </c>
    </row>
    <row r="893" spans="1:65" x14ac:dyDescent="0.3">
      <c r="A893" s="3" t="str">
        <f>'Forward collapse simulation'!B903</f>
        <v>1.50</v>
      </c>
      <c r="B893" s="3" t="str">
        <f>IF('Forward collapse simulation'!C903="","-",'Forward collapse simulation'!C903)</f>
        <v>1.51</v>
      </c>
      <c r="C893" s="3">
        <f>'Forward collapse simulation'!E903</f>
        <v>210.77</v>
      </c>
      <c r="D893" s="3">
        <f>'Forward collapse simulation'!AK903</f>
        <v>-26.58</v>
      </c>
      <c r="E893" s="84">
        <f>'Forward collapse simulation'!AL903</f>
        <v>2.11</v>
      </c>
      <c r="G893" s="3" t="str">
        <f t="shared" si="669"/>
        <v>1.50</v>
      </c>
      <c r="H893" s="3" t="str">
        <f t="shared" si="670"/>
        <v>1.51</v>
      </c>
      <c r="I893" s="3">
        <f t="shared" si="671"/>
        <v>210.77</v>
      </c>
      <c r="J893" s="3">
        <f t="shared" si="672"/>
        <v>-26.58</v>
      </c>
      <c r="K893" s="3">
        <f t="shared" si="673"/>
        <v>2.11</v>
      </c>
      <c r="M893" s="3" t="str">
        <f t="shared" si="674"/>
        <v>1.50</v>
      </c>
      <c r="N893" s="3" t="str">
        <f t="shared" si="675"/>
        <v>1.51</v>
      </c>
      <c r="O893" s="3">
        <f t="shared" si="676"/>
        <v>210.77</v>
      </c>
      <c r="P893" s="3">
        <f t="shared" si="677"/>
        <v>-26.58</v>
      </c>
      <c r="Q893" s="3">
        <f t="shared" si="678"/>
        <v>2.11</v>
      </c>
      <c r="R893" s="85"/>
      <c r="S893" s="3" t="str">
        <f t="shared" si="679"/>
        <v>1.50</v>
      </c>
      <c r="T893" s="3" t="str">
        <f t="shared" si="680"/>
        <v>1.51</v>
      </c>
      <c r="U893" s="3">
        <f t="shared" si="681"/>
        <v>210.77</v>
      </c>
      <c r="V893" s="3">
        <f t="shared" si="682"/>
        <v>-26.58</v>
      </c>
      <c r="W893" s="3">
        <f t="shared" si="683"/>
        <v>2.11</v>
      </c>
      <c r="X893" s="85"/>
      <c r="Y893" s="3" t="str">
        <f t="shared" si="684"/>
        <v>1.50</v>
      </c>
      <c r="Z893" s="3" t="str">
        <f t="shared" si="685"/>
        <v>1.51</v>
      </c>
      <c r="AA893" s="3">
        <f t="shared" si="686"/>
        <v>210.77</v>
      </c>
      <c r="AB893" s="3">
        <f t="shared" si="687"/>
        <v>-26.58</v>
      </c>
      <c r="AC893" s="3">
        <f t="shared" si="688"/>
        <v>2.11</v>
      </c>
      <c r="AE893" s="3" t="str">
        <f t="shared" si="689"/>
        <v>1.50</v>
      </c>
      <c r="AF893" s="3" t="str">
        <f t="shared" si="690"/>
        <v>1.51</v>
      </c>
      <c r="AG893" s="3">
        <f t="shared" si="691"/>
        <v>210.77</v>
      </c>
      <c r="AH893" s="3">
        <f t="shared" si="692"/>
        <v>-26.58</v>
      </c>
      <c r="AI893" s="3">
        <f t="shared" si="693"/>
        <v>2.11</v>
      </c>
      <c r="AK893" s="3" t="str">
        <f t="shared" si="694"/>
        <v>1.50</v>
      </c>
      <c r="AL893" s="3" t="str">
        <f t="shared" si="695"/>
        <v>1.51</v>
      </c>
      <c r="AM893" s="3">
        <f t="shared" si="696"/>
        <v>210.77</v>
      </c>
      <c r="AN893" s="3">
        <f t="shared" si="697"/>
        <v>-26.58</v>
      </c>
      <c r="AO893" s="3">
        <f t="shared" si="698"/>
        <v>2.11</v>
      </c>
      <c r="AQ893" s="3" t="str">
        <f t="shared" si="699"/>
        <v>1.50</v>
      </c>
      <c r="AR893" s="3" t="str">
        <f t="shared" si="700"/>
        <v>1.51</v>
      </c>
      <c r="AS893" s="3">
        <f t="shared" si="701"/>
        <v>210.77</v>
      </c>
      <c r="AT893" s="3">
        <f t="shared" si="702"/>
        <v>-26.58</v>
      </c>
      <c r="AU893" s="3">
        <f t="shared" si="703"/>
        <v>2.11</v>
      </c>
      <c r="AW893" s="3" t="str">
        <f t="shared" si="704"/>
        <v>1.50</v>
      </c>
      <c r="AX893" s="3" t="str">
        <f t="shared" si="705"/>
        <v>1.51</v>
      </c>
      <c r="AY893" s="3">
        <f t="shared" si="706"/>
        <v>210.77</v>
      </c>
      <c r="AZ893" s="3">
        <f t="shared" si="707"/>
        <v>-26.58</v>
      </c>
      <c r="BA893" s="3">
        <f t="shared" si="708"/>
        <v>2.11</v>
      </c>
      <c r="BC893" s="3" t="str">
        <f t="shared" si="709"/>
        <v>1.50</v>
      </c>
      <c r="BD893" s="3" t="str">
        <f t="shared" si="710"/>
        <v>1.51</v>
      </c>
      <c r="BE893" s="3">
        <f t="shared" si="711"/>
        <v>210.77</v>
      </c>
      <c r="BF893" s="3">
        <f t="shared" si="712"/>
        <v>-26.58</v>
      </c>
      <c r="BG893" s="3">
        <f t="shared" si="713"/>
        <v>2.11</v>
      </c>
      <c r="BI893" s="3" t="str">
        <f t="shared" si="714"/>
        <v>1.50</v>
      </c>
      <c r="BJ893" s="3" t="str">
        <f t="shared" si="715"/>
        <v>1.51</v>
      </c>
      <c r="BK893" s="3">
        <f t="shared" si="716"/>
        <v>210.77</v>
      </c>
      <c r="BL893" s="3">
        <f t="shared" si="717"/>
        <v>-26.58</v>
      </c>
      <c r="BM893" s="3">
        <f t="shared" si="718"/>
        <v>2.11</v>
      </c>
    </row>
    <row r="894" spans="1:65" x14ac:dyDescent="0.3">
      <c r="A894" s="3" t="str">
        <f>'Forward collapse simulation'!B904</f>
        <v>1.50</v>
      </c>
      <c r="B894" s="3" t="str">
        <f>IF('Forward collapse simulation'!C904="","-",'Forward collapse simulation'!C904)</f>
        <v>1.52</v>
      </c>
      <c r="C894" s="3">
        <f>'Forward collapse simulation'!E904</f>
        <v>79.06</v>
      </c>
      <c r="D894" s="3">
        <f>'Forward collapse simulation'!AK904</f>
        <v>-1.6</v>
      </c>
      <c r="E894" s="84">
        <f>'Forward collapse simulation'!AL904</f>
        <v>7.8940000000000001</v>
      </c>
      <c r="G894" s="3" t="str">
        <f t="shared" si="669"/>
        <v>1.50</v>
      </c>
      <c r="H894" s="3" t="str">
        <f t="shared" si="670"/>
        <v>1.52</v>
      </c>
      <c r="I894" s="3">
        <f t="shared" si="671"/>
        <v>79.06</v>
      </c>
      <c r="J894" s="3">
        <f t="shared" si="672"/>
        <v>-1.6</v>
      </c>
      <c r="K894" s="3">
        <f t="shared" si="673"/>
        <v>7.8940000000000001</v>
      </c>
      <c r="M894" s="3" t="str">
        <f t="shared" si="674"/>
        <v>1.50</v>
      </c>
      <c r="N894" s="3" t="str">
        <f t="shared" si="675"/>
        <v>1.52</v>
      </c>
      <c r="O894" s="3">
        <f t="shared" si="676"/>
        <v>79.06</v>
      </c>
      <c r="P894" s="3">
        <f t="shared" si="677"/>
        <v>-1.6</v>
      </c>
      <c r="Q894" s="3">
        <f t="shared" si="678"/>
        <v>7.8940000000000001</v>
      </c>
      <c r="R894" s="85"/>
      <c r="S894" s="3" t="str">
        <f t="shared" si="679"/>
        <v>1.50</v>
      </c>
      <c r="T894" s="3" t="str">
        <f t="shared" si="680"/>
        <v>1.52</v>
      </c>
      <c r="U894" s="3">
        <f t="shared" si="681"/>
        <v>79.06</v>
      </c>
      <c r="V894" s="3">
        <f t="shared" si="682"/>
        <v>-1.6</v>
      </c>
      <c r="W894" s="3">
        <f t="shared" si="683"/>
        <v>7.8940000000000001</v>
      </c>
      <c r="X894" s="85"/>
      <c r="Y894" s="3" t="str">
        <f t="shared" si="684"/>
        <v>1.50</v>
      </c>
      <c r="Z894" s="3" t="str">
        <f t="shared" si="685"/>
        <v>1.52</v>
      </c>
      <c r="AA894" s="3">
        <f t="shared" si="686"/>
        <v>79.06</v>
      </c>
      <c r="AB894" s="3">
        <f t="shared" si="687"/>
        <v>-1.6</v>
      </c>
      <c r="AC894" s="3">
        <f t="shared" si="688"/>
        <v>7.8940000000000001</v>
      </c>
      <c r="AE894" s="3" t="str">
        <f t="shared" si="689"/>
        <v>1.50</v>
      </c>
      <c r="AF894" s="3" t="str">
        <f t="shared" si="690"/>
        <v>1.52</v>
      </c>
      <c r="AG894" s="3">
        <f t="shared" si="691"/>
        <v>79.06</v>
      </c>
      <c r="AH894" s="3">
        <f t="shared" si="692"/>
        <v>-1.6</v>
      </c>
      <c r="AI894" s="3">
        <f t="shared" si="693"/>
        <v>7.8940000000000001</v>
      </c>
      <c r="AK894" s="3" t="str">
        <f t="shared" si="694"/>
        <v>1.50</v>
      </c>
      <c r="AL894" s="3" t="str">
        <f t="shared" si="695"/>
        <v>1.52</v>
      </c>
      <c r="AM894" s="3">
        <f t="shared" si="696"/>
        <v>79.06</v>
      </c>
      <c r="AN894" s="3">
        <f t="shared" si="697"/>
        <v>-1.6</v>
      </c>
      <c r="AO894" s="3">
        <f t="shared" si="698"/>
        <v>7.8940000000000001</v>
      </c>
      <c r="AQ894" s="3" t="str">
        <f t="shared" si="699"/>
        <v>1.50</v>
      </c>
      <c r="AR894" s="3" t="str">
        <f t="shared" si="700"/>
        <v>1.52</v>
      </c>
      <c r="AS894" s="3">
        <f t="shared" si="701"/>
        <v>79.06</v>
      </c>
      <c r="AT894" s="3">
        <f t="shared" si="702"/>
        <v>-1.6</v>
      </c>
      <c r="AU894" s="3">
        <f t="shared" si="703"/>
        <v>7.8940000000000001</v>
      </c>
      <c r="AW894" s="3" t="str">
        <f t="shared" si="704"/>
        <v>1.50</v>
      </c>
      <c r="AX894" s="3" t="str">
        <f t="shared" si="705"/>
        <v>1.52</v>
      </c>
      <c r="AY894" s="3">
        <f t="shared" si="706"/>
        <v>79.06</v>
      </c>
      <c r="AZ894" s="3">
        <f t="shared" si="707"/>
        <v>-1.6</v>
      </c>
      <c r="BA894" s="3">
        <f t="shared" si="708"/>
        <v>7.8940000000000001</v>
      </c>
      <c r="BC894" s="3" t="str">
        <f t="shared" si="709"/>
        <v>1.50</v>
      </c>
      <c r="BD894" s="3" t="str">
        <f t="shared" si="710"/>
        <v>1.52</v>
      </c>
      <c r="BE894" s="3">
        <f t="shared" si="711"/>
        <v>79.06</v>
      </c>
      <c r="BF894" s="3">
        <f t="shared" si="712"/>
        <v>-1.6</v>
      </c>
      <c r="BG894" s="3">
        <f t="shared" si="713"/>
        <v>7.8940000000000001</v>
      </c>
      <c r="BI894" s="3" t="str">
        <f t="shared" si="714"/>
        <v>1.50</v>
      </c>
      <c r="BJ894" s="3" t="str">
        <f t="shared" si="715"/>
        <v>1.52</v>
      </c>
      <c r="BK894" s="3">
        <f t="shared" si="716"/>
        <v>79.06</v>
      </c>
      <c r="BL894" s="3">
        <f t="shared" si="717"/>
        <v>-1.6</v>
      </c>
      <c r="BM894" s="3">
        <f t="shared" si="718"/>
        <v>7.8940000000000001</v>
      </c>
    </row>
    <row r="895" spans="1:65" x14ac:dyDescent="0.3">
      <c r="A895" s="3" t="str">
        <f>'Forward collapse simulation'!B905</f>
        <v>1.52</v>
      </c>
      <c r="B895" s="3" t="str">
        <f>IF('Forward collapse simulation'!C905="","-",'Forward collapse simulation'!C905)</f>
        <v>-</v>
      </c>
      <c r="C895" s="3">
        <f>'Forward collapse simulation'!E905</f>
        <v>336.63</v>
      </c>
      <c r="D895" s="3">
        <f>'Forward collapse simulation'!AK905</f>
        <v>-77.05</v>
      </c>
      <c r="E895" s="84">
        <f>'Forward collapse simulation'!AL905</f>
        <v>1.181</v>
      </c>
      <c r="G895" s="3" t="str">
        <f t="shared" si="669"/>
        <v>1.52</v>
      </c>
      <c r="H895" s="3" t="str">
        <f t="shared" si="670"/>
        <v>-</v>
      </c>
      <c r="I895" s="3">
        <f t="shared" si="671"/>
        <v>336.63</v>
      </c>
      <c r="J895" s="3">
        <f t="shared" si="672"/>
        <v>-77.05</v>
      </c>
      <c r="K895" s="3">
        <f t="shared" si="673"/>
        <v>1.12195</v>
      </c>
      <c r="M895" s="3" t="str">
        <f t="shared" si="674"/>
        <v>1.52</v>
      </c>
      <c r="N895" s="3" t="str">
        <f t="shared" si="675"/>
        <v>-</v>
      </c>
      <c r="O895" s="3">
        <f t="shared" si="676"/>
        <v>336.63</v>
      </c>
      <c r="P895" s="3">
        <f t="shared" si="677"/>
        <v>-77.05</v>
      </c>
      <c r="Q895" s="3">
        <f t="shared" si="678"/>
        <v>1.0629000000000002</v>
      </c>
      <c r="R895" s="85"/>
      <c r="S895" s="3" t="str">
        <f t="shared" si="679"/>
        <v>1.52</v>
      </c>
      <c r="T895" s="3" t="str">
        <f t="shared" si="680"/>
        <v>-</v>
      </c>
      <c r="U895" s="3">
        <f t="shared" si="681"/>
        <v>336.63</v>
      </c>
      <c r="V895" s="3">
        <f t="shared" si="682"/>
        <v>-77.05</v>
      </c>
      <c r="W895" s="3">
        <f t="shared" si="683"/>
        <v>1.0038499999999999</v>
      </c>
      <c r="X895" s="85"/>
      <c r="Y895" s="3" t="str">
        <f t="shared" si="684"/>
        <v>1.52</v>
      </c>
      <c r="Z895" s="3" t="str">
        <f t="shared" si="685"/>
        <v>-</v>
      </c>
      <c r="AA895" s="3">
        <f t="shared" si="686"/>
        <v>336.63</v>
      </c>
      <c r="AB895" s="3">
        <f t="shared" si="687"/>
        <v>-77.05</v>
      </c>
      <c r="AC895" s="3">
        <f t="shared" si="688"/>
        <v>0.94480000000000008</v>
      </c>
      <c r="AE895" s="3" t="str">
        <f t="shared" si="689"/>
        <v>1.52</v>
      </c>
      <c r="AF895" s="3" t="str">
        <f t="shared" si="690"/>
        <v>-</v>
      </c>
      <c r="AG895" s="3">
        <f t="shared" si="691"/>
        <v>336.63</v>
      </c>
      <c r="AH895" s="3">
        <f t="shared" si="692"/>
        <v>-77.05</v>
      </c>
      <c r="AI895" s="3">
        <f t="shared" si="693"/>
        <v>0.88575000000000004</v>
      </c>
      <c r="AK895" s="3" t="str">
        <f t="shared" si="694"/>
        <v>1.52</v>
      </c>
      <c r="AL895" s="3" t="str">
        <f t="shared" si="695"/>
        <v>-</v>
      </c>
      <c r="AM895" s="3">
        <f t="shared" si="696"/>
        <v>336.63</v>
      </c>
      <c r="AN895" s="3">
        <f t="shared" si="697"/>
        <v>-77.05</v>
      </c>
      <c r="AO895" s="3">
        <f t="shared" si="698"/>
        <v>0.82669999999999999</v>
      </c>
      <c r="AQ895" s="3" t="str">
        <f t="shared" si="699"/>
        <v>1.52</v>
      </c>
      <c r="AR895" s="3" t="str">
        <f t="shared" si="700"/>
        <v>-</v>
      </c>
      <c r="AS895" s="3">
        <f t="shared" si="701"/>
        <v>336.63</v>
      </c>
      <c r="AT895" s="3">
        <f t="shared" si="702"/>
        <v>-77.05</v>
      </c>
      <c r="AU895" s="3">
        <f t="shared" si="703"/>
        <v>0.70860000000000001</v>
      </c>
      <c r="AW895" s="3" t="str">
        <f t="shared" si="704"/>
        <v>1.52</v>
      </c>
      <c r="AX895" s="3" t="str">
        <f t="shared" si="705"/>
        <v>-</v>
      </c>
      <c r="AY895" s="3">
        <f t="shared" si="706"/>
        <v>336.63</v>
      </c>
      <c r="AZ895" s="3">
        <f t="shared" si="707"/>
        <v>-77.05</v>
      </c>
      <c r="BA895" s="3">
        <f t="shared" si="708"/>
        <v>0.59050000000000002</v>
      </c>
      <c r="BC895" s="3" t="str">
        <f t="shared" si="709"/>
        <v>1.52</v>
      </c>
      <c r="BD895" s="3" t="str">
        <f t="shared" si="710"/>
        <v>-</v>
      </c>
      <c r="BE895" s="3">
        <f t="shared" si="711"/>
        <v>336.63</v>
      </c>
      <c r="BF895" s="3">
        <f t="shared" si="712"/>
        <v>-77.05</v>
      </c>
      <c r="BG895" s="3">
        <f t="shared" si="713"/>
        <v>0.3543</v>
      </c>
      <c r="BI895" s="3" t="str">
        <f t="shared" si="714"/>
        <v>1.52</v>
      </c>
      <c r="BJ895" s="3" t="str">
        <f t="shared" si="715"/>
        <v>-</v>
      </c>
      <c r="BK895" s="3">
        <f t="shared" si="716"/>
        <v>336.63</v>
      </c>
      <c r="BL895" s="3">
        <f t="shared" si="717"/>
        <v>-77.05</v>
      </c>
      <c r="BM895" s="3">
        <f t="shared" si="718"/>
        <v>0.11810000000000001</v>
      </c>
    </row>
    <row r="896" spans="1:65" x14ac:dyDescent="0.3">
      <c r="A896" s="3" t="str">
        <f>'Forward collapse simulation'!B906</f>
        <v>1.52</v>
      </c>
      <c r="B896" s="3" t="str">
        <f>IF('Forward collapse simulation'!C906="","-",'Forward collapse simulation'!C906)</f>
        <v>-</v>
      </c>
      <c r="C896" s="3">
        <f>'Forward collapse simulation'!E906</f>
        <v>327.64</v>
      </c>
      <c r="D896" s="3">
        <f>'Forward collapse simulation'!AK906</f>
        <v>-57.07</v>
      </c>
      <c r="E896" s="84">
        <f>'Forward collapse simulation'!AL906</f>
        <v>1.4019999999999999</v>
      </c>
      <c r="G896" s="3" t="str">
        <f t="shared" si="669"/>
        <v>1.52</v>
      </c>
      <c r="H896" s="3" t="str">
        <f t="shared" si="670"/>
        <v>-</v>
      </c>
      <c r="I896" s="3">
        <f t="shared" si="671"/>
        <v>327.64</v>
      </c>
      <c r="J896" s="3">
        <f t="shared" si="672"/>
        <v>-57.07</v>
      </c>
      <c r="K896" s="3">
        <f t="shared" si="673"/>
        <v>1.3318999999999999</v>
      </c>
      <c r="M896" s="3" t="str">
        <f t="shared" si="674"/>
        <v>1.52</v>
      </c>
      <c r="N896" s="3" t="str">
        <f t="shared" si="675"/>
        <v>-</v>
      </c>
      <c r="O896" s="3">
        <f t="shared" si="676"/>
        <v>327.64</v>
      </c>
      <c r="P896" s="3">
        <f t="shared" si="677"/>
        <v>-57.07</v>
      </c>
      <c r="Q896" s="3">
        <f t="shared" si="678"/>
        <v>1.2618</v>
      </c>
      <c r="R896" s="85"/>
      <c r="S896" s="3" t="str">
        <f t="shared" si="679"/>
        <v>1.52</v>
      </c>
      <c r="T896" s="3" t="str">
        <f t="shared" si="680"/>
        <v>-</v>
      </c>
      <c r="U896" s="3">
        <f t="shared" si="681"/>
        <v>327.64</v>
      </c>
      <c r="V896" s="3">
        <f t="shared" si="682"/>
        <v>-57.07</v>
      </c>
      <c r="W896" s="3">
        <f t="shared" si="683"/>
        <v>1.1917</v>
      </c>
      <c r="X896" s="85"/>
      <c r="Y896" s="3" t="str">
        <f t="shared" si="684"/>
        <v>1.52</v>
      </c>
      <c r="Z896" s="3" t="str">
        <f t="shared" si="685"/>
        <v>-</v>
      </c>
      <c r="AA896" s="3">
        <f t="shared" si="686"/>
        <v>327.64</v>
      </c>
      <c r="AB896" s="3">
        <f t="shared" si="687"/>
        <v>-57.07</v>
      </c>
      <c r="AC896" s="3">
        <f t="shared" si="688"/>
        <v>1.1215999999999999</v>
      </c>
      <c r="AE896" s="3" t="str">
        <f t="shared" si="689"/>
        <v>1.52</v>
      </c>
      <c r="AF896" s="3" t="str">
        <f t="shared" si="690"/>
        <v>-</v>
      </c>
      <c r="AG896" s="3">
        <f t="shared" si="691"/>
        <v>327.64</v>
      </c>
      <c r="AH896" s="3">
        <f t="shared" si="692"/>
        <v>-57.07</v>
      </c>
      <c r="AI896" s="3">
        <f t="shared" si="693"/>
        <v>1.0514999999999999</v>
      </c>
      <c r="AK896" s="3" t="str">
        <f t="shared" si="694"/>
        <v>1.52</v>
      </c>
      <c r="AL896" s="3" t="str">
        <f t="shared" si="695"/>
        <v>-</v>
      </c>
      <c r="AM896" s="3">
        <f t="shared" si="696"/>
        <v>327.64</v>
      </c>
      <c r="AN896" s="3">
        <f t="shared" si="697"/>
        <v>-57.07</v>
      </c>
      <c r="AO896" s="3">
        <f t="shared" si="698"/>
        <v>0.98139999999999983</v>
      </c>
      <c r="AQ896" s="3" t="str">
        <f t="shared" si="699"/>
        <v>1.52</v>
      </c>
      <c r="AR896" s="3" t="str">
        <f t="shared" si="700"/>
        <v>-</v>
      </c>
      <c r="AS896" s="3">
        <f t="shared" si="701"/>
        <v>327.64</v>
      </c>
      <c r="AT896" s="3">
        <f t="shared" si="702"/>
        <v>-57.07</v>
      </c>
      <c r="AU896" s="3">
        <f t="shared" si="703"/>
        <v>0.84119999999999995</v>
      </c>
      <c r="AW896" s="3" t="str">
        <f t="shared" si="704"/>
        <v>1.52</v>
      </c>
      <c r="AX896" s="3" t="str">
        <f t="shared" si="705"/>
        <v>-</v>
      </c>
      <c r="AY896" s="3">
        <f t="shared" si="706"/>
        <v>327.64</v>
      </c>
      <c r="AZ896" s="3">
        <f t="shared" si="707"/>
        <v>-57.07</v>
      </c>
      <c r="BA896" s="3">
        <f t="shared" si="708"/>
        <v>0.70099999999999996</v>
      </c>
      <c r="BC896" s="3" t="str">
        <f t="shared" si="709"/>
        <v>1.52</v>
      </c>
      <c r="BD896" s="3" t="str">
        <f t="shared" si="710"/>
        <v>-</v>
      </c>
      <c r="BE896" s="3">
        <f t="shared" si="711"/>
        <v>327.64</v>
      </c>
      <c r="BF896" s="3">
        <f t="shared" si="712"/>
        <v>-57.07</v>
      </c>
      <c r="BG896" s="3">
        <f t="shared" si="713"/>
        <v>0.42059999999999997</v>
      </c>
      <c r="BI896" s="3" t="str">
        <f t="shared" si="714"/>
        <v>1.52</v>
      </c>
      <c r="BJ896" s="3" t="str">
        <f t="shared" si="715"/>
        <v>-</v>
      </c>
      <c r="BK896" s="3">
        <f t="shared" si="716"/>
        <v>327.64</v>
      </c>
      <c r="BL896" s="3">
        <f t="shared" si="717"/>
        <v>-57.07</v>
      </c>
      <c r="BM896" s="3">
        <f t="shared" si="718"/>
        <v>0.14019999999999999</v>
      </c>
    </row>
    <row r="897" spans="1:65" x14ac:dyDescent="0.3">
      <c r="A897" s="3" t="str">
        <f>'Forward collapse simulation'!B907</f>
        <v>1.52</v>
      </c>
      <c r="B897" s="3" t="str">
        <f>IF('Forward collapse simulation'!C907="","-",'Forward collapse simulation'!C907)</f>
        <v>-</v>
      </c>
      <c r="C897" s="3">
        <f>'Forward collapse simulation'!E907</f>
        <v>326.77999999999997</v>
      </c>
      <c r="D897" s="3">
        <f>'Forward collapse simulation'!AK907</f>
        <v>-24.51</v>
      </c>
      <c r="E897" s="84">
        <f>'Forward collapse simulation'!AL907</f>
        <v>1.7090000000000001</v>
      </c>
      <c r="G897" s="3" t="str">
        <f t="shared" si="669"/>
        <v>1.52</v>
      </c>
      <c r="H897" s="3" t="str">
        <f t="shared" si="670"/>
        <v>-</v>
      </c>
      <c r="I897" s="3">
        <f t="shared" si="671"/>
        <v>326.77999999999997</v>
      </c>
      <c r="J897" s="3">
        <f t="shared" si="672"/>
        <v>-24.51</v>
      </c>
      <c r="K897" s="3">
        <f t="shared" si="673"/>
        <v>1.62355</v>
      </c>
      <c r="M897" s="3" t="str">
        <f t="shared" si="674"/>
        <v>1.52</v>
      </c>
      <c r="N897" s="3" t="str">
        <f t="shared" si="675"/>
        <v>-</v>
      </c>
      <c r="O897" s="3">
        <f t="shared" si="676"/>
        <v>326.77999999999997</v>
      </c>
      <c r="P897" s="3">
        <f t="shared" si="677"/>
        <v>-24.51</v>
      </c>
      <c r="Q897" s="3">
        <f t="shared" si="678"/>
        <v>1.5381</v>
      </c>
      <c r="R897" s="85"/>
      <c r="S897" s="3" t="str">
        <f t="shared" si="679"/>
        <v>1.52</v>
      </c>
      <c r="T897" s="3" t="str">
        <f t="shared" si="680"/>
        <v>-</v>
      </c>
      <c r="U897" s="3">
        <f t="shared" si="681"/>
        <v>326.77999999999997</v>
      </c>
      <c r="V897" s="3">
        <f t="shared" si="682"/>
        <v>-24.51</v>
      </c>
      <c r="W897" s="3">
        <f t="shared" si="683"/>
        <v>1.45265</v>
      </c>
      <c r="X897" s="85"/>
      <c r="Y897" s="3" t="str">
        <f t="shared" si="684"/>
        <v>1.52</v>
      </c>
      <c r="Z897" s="3" t="str">
        <f t="shared" si="685"/>
        <v>-</v>
      </c>
      <c r="AA897" s="3">
        <f t="shared" si="686"/>
        <v>326.77999999999997</v>
      </c>
      <c r="AB897" s="3">
        <f t="shared" si="687"/>
        <v>-24.51</v>
      </c>
      <c r="AC897" s="3">
        <f t="shared" si="688"/>
        <v>1.3672000000000002</v>
      </c>
      <c r="AE897" s="3" t="str">
        <f t="shared" si="689"/>
        <v>1.52</v>
      </c>
      <c r="AF897" s="3" t="str">
        <f t="shared" si="690"/>
        <v>-</v>
      </c>
      <c r="AG897" s="3">
        <f t="shared" si="691"/>
        <v>326.77999999999997</v>
      </c>
      <c r="AH897" s="3">
        <f t="shared" si="692"/>
        <v>-24.51</v>
      </c>
      <c r="AI897" s="3">
        <f t="shared" si="693"/>
        <v>1.2817500000000002</v>
      </c>
      <c r="AK897" s="3" t="str">
        <f t="shared" si="694"/>
        <v>1.52</v>
      </c>
      <c r="AL897" s="3" t="str">
        <f t="shared" si="695"/>
        <v>-</v>
      </c>
      <c r="AM897" s="3">
        <f t="shared" si="696"/>
        <v>326.77999999999997</v>
      </c>
      <c r="AN897" s="3">
        <f t="shared" si="697"/>
        <v>-24.51</v>
      </c>
      <c r="AO897" s="3">
        <f t="shared" si="698"/>
        <v>1.1962999999999999</v>
      </c>
      <c r="AQ897" s="3" t="str">
        <f t="shared" si="699"/>
        <v>1.52</v>
      </c>
      <c r="AR897" s="3" t="str">
        <f t="shared" si="700"/>
        <v>-</v>
      </c>
      <c r="AS897" s="3">
        <f t="shared" si="701"/>
        <v>326.77999999999997</v>
      </c>
      <c r="AT897" s="3">
        <f t="shared" si="702"/>
        <v>-24.51</v>
      </c>
      <c r="AU897" s="3">
        <f t="shared" si="703"/>
        <v>1.0254000000000001</v>
      </c>
      <c r="AW897" s="3" t="str">
        <f t="shared" si="704"/>
        <v>1.52</v>
      </c>
      <c r="AX897" s="3" t="str">
        <f t="shared" si="705"/>
        <v>-</v>
      </c>
      <c r="AY897" s="3">
        <f t="shared" si="706"/>
        <v>326.77999999999997</v>
      </c>
      <c r="AZ897" s="3">
        <f t="shared" si="707"/>
        <v>-24.51</v>
      </c>
      <c r="BA897" s="3">
        <f t="shared" si="708"/>
        <v>0.85450000000000004</v>
      </c>
      <c r="BC897" s="3" t="str">
        <f t="shared" si="709"/>
        <v>1.52</v>
      </c>
      <c r="BD897" s="3" t="str">
        <f t="shared" si="710"/>
        <v>-</v>
      </c>
      <c r="BE897" s="3">
        <f t="shared" si="711"/>
        <v>326.77999999999997</v>
      </c>
      <c r="BF897" s="3">
        <f t="shared" si="712"/>
        <v>-24.51</v>
      </c>
      <c r="BG897" s="3">
        <f t="shared" si="713"/>
        <v>0.51270000000000004</v>
      </c>
      <c r="BI897" s="3" t="str">
        <f t="shared" si="714"/>
        <v>1.52</v>
      </c>
      <c r="BJ897" s="3" t="str">
        <f t="shared" si="715"/>
        <v>-</v>
      </c>
      <c r="BK897" s="3">
        <f t="shared" si="716"/>
        <v>326.77999999999997</v>
      </c>
      <c r="BL897" s="3">
        <f t="shared" si="717"/>
        <v>-24.51</v>
      </c>
      <c r="BM897" s="3">
        <f t="shared" si="718"/>
        <v>0.17090000000000002</v>
      </c>
    </row>
    <row r="898" spans="1:65" x14ac:dyDescent="0.3">
      <c r="A898" s="3" t="str">
        <f>'Forward collapse simulation'!B908</f>
        <v>1.52</v>
      </c>
      <c r="B898" s="3" t="str">
        <f>IF('Forward collapse simulation'!C908="","-",'Forward collapse simulation'!C908)</f>
        <v>-</v>
      </c>
      <c r="C898" s="3">
        <f>'Forward collapse simulation'!E908</f>
        <v>327.14999999999998</v>
      </c>
      <c r="D898" s="3">
        <f>'Forward collapse simulation'!AK908</f>
        <v>-5.36</v>
      </c>
      <c r="E898" s="84">
        <f>'Forward collapse simulation'!AL908</f>
        <v>2.1200000000000006</v>
      </c>
      <c r="G898" s="3" t="str">
        <f t="shared" si="669"/>
        <v>1.52</v>
      </c>
      <c r="H898" s="3" t="str">
        <f t="shared" si="670"/>
        <v>-</v>
      </c>
      <c r="I898" s="3">
        <f t="shared" si="671"/>
        <v>327.14999999999998</v>
      </c>
      <c r="J898" s="3">
        <f t="shared" si="672"/>
        <v>-5.36</v>
      </c>
      <c r="K898" s="3">
        <f t="shared" si="673"/>
        <v>2.0140000000000002</v>
      </c>
      <c r="M898" s="3" t="str">
        <f t="shared" si="674"/>
        <v>1.52</v>
      </c>
      <c r="N898" s="3" t="str">
        <f t="shared" si="675"/>
        <v>-</v>
      </c>
      <c r="O898" s="3">
        <f t="shared" si="676"/>
        <v>327.14999999999998</v>
      </c>
      <c r="P898" s="3">
        <f t="shared" si="677"/>
        <v>-5.36</v>
      </c>
      <c r="Q898" s="3">
        <f t="shared" si="678"/>
        <v>1.9080000000000006</v>
      </c>
      <c r="R898" s="85"/>
      <c r="S898" s="3" t="str">
        <f t="shared" si="679"/>
        <v>1.52</v>
      </c>
      <c r="T898" s="3" t="str">
        <f t="shared" si="680"/>
        <v>-</v>
      </c>
      <c r="U898" s="3">
        <f t="shared" si="681"/>
        <v>327.14999999999998</v>
      </c>
      <c r="V898" s="3">
        <f t="shared" si="682"/>
        <v>-5.36</v>
      </c>
      <c r="W898" s="3">
        <f t="shared" si="683"/>
        <v>1.8020000000000005</v>
      </c>
      <c r="X898" s="85"/>
      <c r="Y898" s="3" t="str">
        <f t="shared" si="684"/>
        <v>1.52</v>
      </c>
      <c r="Z898" s="3" t="str">
        <f t="shared" si="685"/>
        <v>-</v>
      </c>
      <c r="AA898" s="3">
        <f t="shared" si="686"/>
        <v>327.14999999999998</v>
      </c>
      <c r="AB898" s="3">
        <f t="shared" si="687"/>
        <v>-5.36</v>
      </c>
      <c r="AC898" s="3">
        <f t="shared" si="688"/>
        <v>1.6960000000000006</v>
      </c>
      <c r="AE898" s="3" t="str">
        <f t="shared" si="689"/>
        <v>1.52</v>
      </c>
      <c r="AF898" s="3" t="str">
        <f t="shared" si="690"/>
        <v>-</v>
      </c>
      <c r="AG898" s="3">
        <f t="shared" si="691"/>
        <v>327.14999999999998</v>
      </c>
      <c r="AH898" s="3">
        <f t="shared" si="692"/>
        <v>-5.36</v>
      </c>
      <c r="AI898" s="3">
        <f t="shared" si="693"/>
        <v>1.5900000000000003</v>
      </c>
      <c r="AK898" s="3" t="str">
        <f t="shared" si="694"/>
        <v>1.52</v>
      </c>
      <c r="AL898" s="3" t="str">
        <f t="shared" si="695"/>
        <v>-</v>
      </c>
      <c r="AM898" s="3">
        <f t="shared" si="696"/>
        <v>327.14999999999998</v>
      </c>
      <c r="AN898" s="3">
        <f t="shared" si="697"/>
        <v>-5.36</v>
      </c>
      <c r="AO898" s="3">
        <f t="shared" si="698"/>
        <v>1.4840000000000002</v>
      </c>
      <c r="AQ898" s="3" t="str">
        <f t="shared" si="699"/>
        <v>1.52</v>
      </c>
      <c r="AR898" s="3" t="str">
        <f t="shared" si="700"/>
        <v>-</v>
      </c>
      <c r="AS898" s="3">
        <f t="shared" si="701"/>
        <v>327.14999999999998</v>
      </c>
      <c r="AT898" s="3">
        <f t="shared" si="702"/>
        <v>-5.36</v>
      </c>
      <c r="AU898" s="3">
        <f t="shared" si="703"/>
        <v>1.2720000000000002</v>
      </c>
      <c r="AW898" s="3" t="str">
        <f t="shared" si="704"/>
        <v>1.52</v>
      </c>
      <c r="AX898" s="3" t="str">
        <f t="shared" si="705"/>
        <v>-</v>
      </c>
      <c r="AY898" s="3">
        <f t="shared" si="706"/>
        <v>327.14999999999998</v>
      </c>
      <c r="AZ898" s="3">
        <f t="shared" si="707"/>
        <v>-5.36</v>
      </c>
      <c r="BA898" s="3">
        <f t="shared" si="708"/>
        <v>1.0600000000000003</v>
      </c>
      <c r="BC898" s="3" t="str">
        <f t="shared" si="709"/>
        <v>1.52</v>
      </c>
      <c r="BD898" s="3" t="str">
        <f t="shared" si="710"/>
        <v>-</v>
      </c>
      <c r="BE898" s="3">
        <f t="shared" si="711"/>
        <v>327.14999999999998</v>
      </c>
      <c r="BF898" s="3">
        <f t="shared" si="712"/>
        <v>-5.36</v>
      </c>
      <c r="BG898" s="3">
        <f t="shared" si="713"/>
        <v>0.63600000000000012</v>
      </c>
      <c r="BI898" s="3" t="str">
        <f t="shared" si="714"/>
        <v>1.52</v>
      </c>
      <c r="BJ898" s="3" t="str">
        <f t="shared" si="715"/>
        <v>-</v>
      </c>
      <c r="BK898" s="3">
        <f t="shared" si="716"/>
        <v>327.14999999999998</v>
      </c>
      <c r="BL898" s="3">
        <f t="shared" si="717"/>
        <v>-5.36</v>
      </c>
      <c r="BM898" s="3">
        <f t="shared" si="718"/>
        <v>0.21200000000000008</v>
      </c>
    </row>
    <row r="899" spans="1:65" x14ac:dyDescent="0.3">
      <c r="A899" s="3" t="str">
        <f>'Forward collapse simulation'!B909</f>
        <v>1.52</v>
      </c>
      <c r="B899" s="3" t="str">
        <f>IF('Forward collapse simulation'!C909="","-",'Forward collapse simulation'!C909)</f>
        <v>-</v>
      </c>
      <c r="C899" s="3">
        <f>'Forward collapse simulation'!E909</f>
        <v>325.49</v>
      </c>
      <c r="D899" s="3">
        <f ca="1">'Forward collapse simulation'!AK909</f>
        <v>73.284884981322421</v>
      </c>
      <c r="E899" s="84">
        <f ca="1">'Forward collapse simulation'!AL909</f>
        <v>7.2242575848140236</v>
      </c>
      <c r="G899" s="3" t="str">
        <f t="shared" si="669"/>
        <v>1.52</v>
      </c>
      <c r="H899" s="3" t="str">
        <f t="shared" si="670"/>
        <v>-</v>
      </c>
      <c r="I899" s="3">
        <f t="shared" si="671"/>
        <v>325.49</v>
      </c>
      <c r="J899" s="3">
        <f t="shared" ca="1" si="672"/>
        <v>73.284884981322421</v>
      </c>
      <c r="K899" s="3">
        <f t="shared" ca="1" si="673"/>
        <v>6.8630447055733219</v>
      </c>
      <c r="M899" s="3" t="str">
        <f t="shared" si="674"/>
        <v>1.52</v>
      </c>
      <c r="N899" s="3" t="str">
        <f t="shared" si="675"/>
        <v>-</v>
      </c>
      <c r="O899" s="3">
        <f t="shared" si="676"/>
        <v>325.49</v>
      </c>
      <c r="P899" s="3">
        <f t="shared" ca="1" si="677"/>
        <v>73.284884981322421</v>
      </c>
      <c r="Q899" s="3">
        <f t="shared" ca="1" si="678"/>
        <v>6.5018318263326211</v>
      </c>
      <c r="R899" s="85"/>
      <c r="S899" s="3" t="str">
        <f t="shared" si="679"/>
        <v>1.52</v>
      </c>
      <c r="T899" s="3" t="str">
        <f t="shared" si="680"/>
        <v>-</v>
      </c>
      <c r="U899" s="3">
        <f t="shared" si="681"/>
        <v>325.49</v>
      </c>
      <c r="V899" s="3">
        <f t="shared" ca="1" si="682"/>
        <v>73.284884981322421</v>
      </c>
      <c r="W899" s="3">
        <f t="shared" ca="1" si="683"/>
        <v>6.1406189470919195</v>
      </c>
      <c r="X899" s="85"/>
      <c r="Y899" s="3" t="str">
        <f t="shared" si="684"/>
        <v>1.52</v>
      </c>
      <c r="Z899" s="3" t="str">
        <f t="shared" si="685"/>
        <v>-</v>
      </c>
      <c r="AA899" s="3">
        <f t="shared" si="686"/>
        <v>325.49</v>
      </c>
      <c r="AB899" s="3">
        <f t="shared" ca="1" si="687"/>
        <v>73.284884981322421</v>
      </c>
      <c r="AC899" s="3">
        <f t="shared" ca="1" si="688"/>
        <v>5.7794060678512196</v>
      </c>
      <c r="AE899" s="3" t="str">
        <f t="shared" si="689"/>
        <v>1.52</v>
      </c>
      <c r="AF899" s="3" t="str">
        <f t="shared" si="690"/>
        <v>-</v>
      </c>
      <c r="AG899" s="3">
        <f t="shared" si="691"/>
        <v>325.49</v>
      </c>
      <c r="AH899" s="3">
        <f t="shared" ca="1" si="692"/>
        <v>73.284884981322421</v>
      </c>
      <c r="AI899" s="3">
        <f t="shared" ca="1" si="693"/>
        <v>5.4181931886105179</v>
      </c>
      <c r="AK899" s="3" t="str">
        <f t="shared" si="694"/>
        <v>1.52</v>
      </c>
      <c r="AL899" s="3" t="str">
        <f t="shared" si="695"/>
        <v>-</v>
      </c>
      <c r="AM899" s="3">
        <f t="shared" si="696"/>
        <v>325.49</v>
      </c>
      <c r="AN899" s="3">
        <f t="shared" ca="1" si="697"/>
        <v>73.284884981322421</v>
      </c>
      <c r="AO899" s="3">
        <f t="shared" ca="1" si="698"/>
        <v>5.0569803093698162</v>
      </c>
      <c r="AQ899" s="3" t="str">
        <f t="shared" si="699"/>
        <v>1.52</v>
      </c>
      <c r="AR899" s="3" t="str">
        <f t="shared" si="700"/>
        <v>-</v>
      </c>
      <c r="AS899" s="3">
        <f t="shared" si="701"/>
        <v>325.49</v>
      </c>
      <c r="AT899" s="3">
        <f t="shared" ca="1" si="702"/>
        <v>73.284884981322421</v>
      </c>
      <c r="AU899" s="3">
        <f t="shared" ca="1" si="703"/>
        <v>4.3345545508884138</v>
      </c>
      <c r="AW899" s="3" t="str">
        <f t="shared" si="704"/>
        <v>1.52</v>
      </c>
      <c r="AX899" s="3" t="str">
        <f t="shared" si="705"/>
        <v>-</v>
      </c>
      <c r="AY899" s="3">
        <f t="shared" si="706"/>
        <v>325.49</v>
      </c>
      <c r="AZ899" s="3">
        <f t="shared" ca="1" si="707"/>
        <v>73.284884981322421</v>
      </c>
      <c r="BA899" s="3">
        <f t="shared" ca="1" si="708"/>
        <v>3.6121287924070118</v>
      </c>
      <c r="BC899" s="3" t="str">
        <f t="shared" si="709"/>
        <v>1.52</v>
      </c>
      <c r="BD899" s="3" t="str">
        <f t="shared" si="710"/>
        <v>-</v>
      </c>
      <c r="BE899" s="3">
        <f t="shared" si="711"/>
        <v>325.49</v>
      </c>
      <c r="BF899" s="3">
        <f t="shared" ca="1" si="712"/>
        <v>73.284884981322421</v>
      </c>
      <c r="BG899" s="3">
        <f t="shared" ca="1" si="713"/>
        <v>2.1672772754442069</v>
      </c>
      <c r="BI899" s="3" t="str">
        <f t="shared" si="714"/>
        <v>1.52</v>
      </c>
      <c r="BJ899" s="3" t="str">
        <f t="shared" si="715"/>
        <v>-</v>
      </c>
      <c r="BK899" s="3">
        <f t="shared" si="716"/>
        <v>325.49</v>
      </c>
      <c r="BL899" s="3">
        <f t="shared" ca="1" si="717"/>
        <v>73.284884981322421</v>
      </c>
      <c r="BM899" s="3">
        <f t="shared" ca="1" si="718"/>
        <v>0.72242575848140245</v>
      </c>
    </row>
    <row r="900" spans="1:65" x14ac:dyDescent="0.3">
      <c r="A900" s="3" t="str">
        <f>'Forward collapse simulation'!B910</f>
        <v>1.52</v>
      </c>
      <c r="B900" s="3" t="str">
        <f>IF('Forward collapse simulation'!C910="","-",'Forward collapse simulation'!C910)</f>
        <v>-</v>
      </c>
      <c r="C900" s="3">
        <f>'Forward collapse simulation'!E910</f>
        <v>327.91</v>
      </c>
      <c r="D900" s="3">
        <f ca="1">'Forward collapse simulation'!AK910</f>
        <v>81.03375802627211</v>
      </c>
      <c r="E900" s="84">
        <f ca="1">'Forward collapse simulation'!AL910</f>
        <v>10.57900945697466</v>
      </c>
      <c r="G900" s="3" t="str">
        <f t="shared" ref="G900:G963" si="719">A900</f>
        <v>1.52</v>
      </c>
      <c r="H900" s="3" t="str">
        <f t="shared" ref="H900:H963" si="720">B900</f>
        <v>-</v>
      </c>
      <c r="I900" s="3">
        <f t="shared" ref="I900:I963" si="721">C900</f>
        <v>327.91</v>
      </c>
      <c r="J900" s="3">
        <f t="shared" ref="J900:J963" ca="1" si="722">D900</f>
        <v>81.03375802627211</v>
      </c>
      <c r="K900" s="3">
        <f t="shared" ref="K900:K963" ca="1" si="723">IF(B900="-",E900*0.95,E900)</f>
        <v>10.050058984125927</v>
      </c>
      <c r="M900" s="3" t="str">
        <f t="shared" ref="M900:M963" si="724">G900</f>
        <v>1.52</v>
      </c>
      <c r="N900" s="3" t="str">
        <f t="shared" ref="N900:N963" si="725">H900</f>
        <v>-</v>
      </c>
      <c r="O900" s="3">
        <f t="shared" ref="O900:O963" si="726">I900</f>
        <v>327.91</v>
      </c>
      <c r="P900" s="3">
        <f t="shared" ref="P900:P963" ca="1" si="727">J900</f>
        <v>81.03375802627211</v>
      </c>
      <c r="Q900" s="3">
        <f t="shared" ref="Q900:Q963" ca="1" si="728">IF(H900="-",$E900*0.9,$E900)</f>
        <v>9.5211085112771947</v>
      </c>
      <c r="R900" s="85"/>
      <c r="S900" s="3" t="str">
        <f t="shared" ref="S900:S963" si="729">M900</f>
        <v>1.52</v>
      </c>
      <c r="T900" s="3" t="str">
        <f t="shared" ref="T900:T963" si="730">N900</f>
        <v>-</v>
      </c>
      <c r="U900" s="3">
        <f t="shared" ref="U900:U963" si="731">O900</f>
        <v>327.91</v>
      </c>
      <c r="V900" s="3">
        <f t="shared" ref="V900:V963" ca="1" si="732">P900</f>
        <v>81.03375802627211</v>
      </c>
      <c r="W900" s="3">
        <f t="shared" ref="W900:W963" ca="1" si="733">IF(N900="-",$E900*0.85,$E900)</f>
        <v>8.9921580384284603</v>
      </c>
      <c r="X900" s="85"/>
      <c r="Y900" s="3" t="str">
        <f t="shared" ref="Y900:Y963" si="734">S900</f>
        <v>1.52</v>
      </c>
      <c r="Z900" s="3" t="str">
        <f t="shared" ref="Z900:Z963" si="735">T900</f>
        <v>-</v>
      </c>
      <c r="AA900" s="3">
        <f t="shared" ref="AA900:AA963" si="736">U900</f>
        <v>327.91</v>
      </c>
      <c r="AB900" s="3">
        <f t="shared" ref="AB900:AB963" ca="1" si="737">V900</f>
        <v>81.03375802627211</v>
      </c>
      <c r="AC900" s="3">
        <f t="shared" ref="AC900:AC963" ca="1" si="738">IF(T900="-",$E900*0.8,$E900)</f>
        <v>8.4632075655797276</v>
      </c>
      <c r="AE900" s="3" t="str">
        <f t="shared" ref="AE900:AE963" si="739">Y900</f>
        <v>1.52</v>
      </c>
      <c r="AF900" s="3" t="str">
        <f t="shared" ref="AF900:AF963" si="740">Z900</f>
        <v>-</v>
      </c>
      <c r="AG900" s="3">
        <f t="shared" ref="AG900:AG963" si="741">AA900</f>
        <v>327.91</v>
      </c>
      <c r="AH900" s="3">
        <f t="shared" ref="AH900:AH963" ca="1" si="742">AB900</f>
        <v>81.03375802627211</v>
      </c>
      <c r="AI900" s="3">
        <f t="shared" ref="AI900:AI963" ca="1" si="743">IF(Z900="-",$E900*0.75,$E900)</f>
        <v>7.934257092730995</v>
      </c>
      <c r="AK900" s="3" t="str">
        <f t="shared" ref="AK900:AK963" si="744">AE900</f>
        <v>1.52</v>
      </c>
      <c r="AL900" s="3" t="str">
        <f t="shared" ref="AL900:AL963" si="745">AF900</f>
        <v>-</v>
      </c>
      <c r="AM900" s="3">
        <f t="shared" ref="AM900:AM963" si="746">AG900</f>
        <v>327.91</v>
      </c>
      <c r="AN900" s="3">
        <f t="shared" ref="AN900:AN963" ca="1" si="747">AH900</f>
        <v>81.03375802627211</v>
      </c>
      <c r="AO900" s="3">
        <f t="shared" ref="AO900:AO963" ca="1" si="748">IF(AF900="-",$E900*0.7,$E900)</f>
        <v>7.4053066198822615</v>
      </c>
      <c r="AQ900" s="3" t="str">
        <f t="shared" ref="AQ900:AQ963" si="749">AK900</f>
        <v>1.52</v>
      </c>
      <c r="AR900" s="3" t="str">
        <f t="shared" ref="AR900:AR963" si="750">AL900</f>
        <v>-</v>
      </c>
      <c r="AS900" s="3">
        <f t="shared" ref="AS900:AS963" si="751">AM900</f>
        <v>327.91</v>
      </c>
      <c r="AT900" s="3">
        <f t="shared" ref="AT900:AT963" ca="1" si="752">AN900</f>
        <v>81.03375802627211</v>
      </c>
      <c r="AU900" s="3">
        <f t="shared" ref="AU900:AU963" ca="1" si="753">IF(AL900="-",$E900*0.6,$E900)</f>
        <v>6.3474056741847962</v>
      </c>
      <c r="AW900" s="3" t="str">
        <f t="shared" ref="AW900:AW963" si="754">AQ900</f>
        <v>1.52</v>
      </c>
      <c r="AX900" s="3" t="str">
        <f t="shared" ref="AX900:AX963" si="755">AR900</f>
        <v>-</v>
      </c>
      <c r="AY900" s="3">
        <f t="shared" ref="AY900:AY963" si="756">AS900</f>
        <v>327.91</v>
      </c>
      <c r="AZ900" s="3">
        <f t="shared" ref="AZ900:AZ963" ca="1" si="757">AT900</f>
        <v>81.03375802627211</v>
      </c>
      <c r="BA900" s="3">
        <f t="shared" ref="BA900:BA963" ca="1" si="758">IF(AR900="-",$E900*0.5,$E900)</f>
        <v>5.28950472848733</v>
      </c>
      <c r="BC900" s="3" t="str">
        <f t="shared" ref="BC900:BC963" si="759">AW900</f>
        <v>1.52</v>
      </c>
      <c r="BD900" s="3" t="str">
        <f t="shared" ref="BD900:BD963" si="760">AX900</f>
        <v>-</v>
      </c>
      <c r="BE900" s="3">
        <f t="shared" ref="BE900:BE963" si="761">AY900</f>
        <v>327.91</v>
      </c>
      <c r="BF900" s="3">
        <f t="shared" ref="BF900:BF963" ca="1" si="762">AZ900</f>
        <v>81.03375802627211</v>
      </c>
      <c r="BG900" s="3">
        <f t="shared" ref="BG900:BG963" ca="1" si="763">IF(AX900="-",$E900*0.3,$E900)</f>
        <v>3.1737028370923981</v>
      </c>
      <c r="BI900" s="3" t="str">
        <f t="shared" ref="BI900:BI963" si="764">BC900</f>
        <v>1.52</v>
      </c>
      <c r="BJ900" s="3" t="str">
        <f t="shared" ref="BJ900:BJ963" si="765">BD900</f>
        <v>-</v>
      </c>
      <c r="BK900" s="3">
        <f t="shared" ref="BK900:BK963" si="766">BE900</f>
        <v>327.91</v>
      </c>
      <c r="BL900" s="3">
        <f t="shared" ref="BL900:BL963" ca="1" si="767">BF900</f>
        <v>81.03375802627211</v>
      </c>
      <c r="BM900" s="3">
        <f t="shared" ref="BM900:BM963" ca="1" si="768">IF(BD900="-",$E900*0.1,$E900)</f>
        <v>1.057900945697466</v>
      </c>
    </row>
    <row r="901" spans="1:65" x14ac:dyDescent="0.3">
      <c r="A901" s="3" t="str">
        <f>'Forward collapse simulation'!B911</f>
        <v>1.52</v>
      </c>
      <c r="B901" s="3" t="str">
        <f>IF('Forward collapse simulation'!C911="","-",'Forward collapse simulation'!C911)</f>
        <v>-</v>
      </c>
      <c r="C901" s="3">
        <f>'Forward collapse simulation'!E911</f>
        <v>326.27999999999997</v>
      </c>
      <c r="D901" s="3">
        <f ca="1">'Forward collapse simulation'!AK911</f>
        <v>82.303960137670273</v>
      </c>
      <c r="E901" s="84">
        <f ca="1">'Forward collapse simulation'!AL911</f>
        <v>15.010903710341433</v>
      </c>
      <c r="G901" s="3" t="str">
        <f t="shared" si="719"/>
        <v>1.52</v>
      </c>
      <c r="H901" s="3" t="str">
        <f t="shared" si="720"/>
        <v>-</v>
      </c>
      <c r="I901" s="3">
        <f t="shared" si="721"/>
        <v>326.27999999999997</v>
      </c>
      <c r="J901" s="3">
        <f t="shared" ca="1" si="722"/>
        <v>82.303960137670273</v>
      </c>
      <c r="K901" s="3">
        <f t="shared" ca="1" si="723"/>
        <v>14.26035852482436</v>
      </c>
      <c r="M901" s="3" t="str">
        <f t="shared" si="724"/>
        <v>1.52</v>
      </c>
      <c r="N901" s="3" t="str">
        <f t="shared" si="725"/>
        <v>-</v>
      </c>
      <c r="O901" s="3">
        <f t="shared" si="726"/>
        <v>326.27999999999997</v>
      </c>
      <c r="P901" s="3">
        <f t="shared" ca="1" si="727"/>
        <v>82.303960137670273</v>
      </c>
      <c r="Q901" s="3">
        <f t="shared" ca="1" si="728"/>
        <v>13.509813339307289</v>
      </c>
      <c r="R901" s="85"/>
      <c r="S901" s="3" t="str">
        <f t="shared" si="729"/>
        <v>1.52</v>
      </c>
      <c r="T901" s="3" t="str">
        <f t="shared" si="730"/>
        <v>-</v>
      </c>
      <c r="U901" s="3">
        <f t="shared" si="731"/>
        <v>326.27999999999997</v>
      </c>
      <c r="V901" s="3">
        <f t="shared" ca="1" si="732"/>
        <v>82.303960137670273</v>
      </c>
      <c r="W901" s="3">
        <f t="shared" ca="1" si="733"/>
        <v>12.759268153790217</v>
      </c>
      <c r="X901" s="85"/>
      <c r="Y901" s="3" t="str">
        <f t="shared" si="734"/>
        <v>1.52</v>
      </c>
      <c r="Z901" s="3" t="str">
        <f t="shared" si="735"/>
        <v>-</v>
      </c>
      <c r="AA901" s="3">
        <f t="shared" si="736"/>
        <v>326.27999999999997</v>
      </c>
      <c r="AB901" s="3">
        <f t="shared" ca="1" si="737"/>
        <v>82.303960137670273</v>
      </c>
      <c r="AC901" s="3">
        <f t="shared" ca="1" si="738"/>
        <v>12.008722968273148</v>
      </c>
      <c r="AE901" s="3" t="str">
        <f t="shared" si="739"/>
        <v>1.52</v>
      </c>
      <c r="AF901" s="3" t="str">
        <f t="shared" si="740"/>
        <v>-</v>
      </c>
      <c r="AG901" s="3">
        <f t="shared" si="741"/>
        <v>326.27999999999997</v>
      </c>
      <c r="AH901" s="3">
        <f t="shared" ca="1" si="742"/>
        <v>82.303960137670273</v>
      </c>
      <c r="AI901" s="3">
        <f t="shared" ca="1" si="743"/>
        <v>11.258177782756075</v>
      </c>
      <c r="AK901" s="3" t="str">
        <f t="shared" si="744"/>
        <v>1.52</v>
      </c>
      <c r="AL901" s="3" t="str">
        <f t="shared" si="745"/>
        <v>-</v>
      </c>
      <c r="AM901" s="3">
        <f t="shared" si="746"/>
        <v>326.27999999999997</v>
      </c>
      <c r="AN901" s="3">
        <f t="shared" ca="1" si="747"/>
        <v>82.303960137670273</v>
      </c>
      <c r="AO901" s="3">
        <f t="shared" ca="1" si="748"/>
        <v>10.507632597239002</v>
      </c>
      <c r="AQ901" s="3" t="str">
        <f t="shared" si="749"/>
        <v>1.52</v>
      </c>
      <c r="AR901" s="3" t="str">
        <f t="shared" si="750"/>
        <v>-</v>
      </c>
      <c r="AS901" s="3">
        <f t="shared" si="751"/>
        <v>326.27999999999997</v>
      </c>
      <c r="AT901" s="3">
        <f t="shared" ca="1" si="752"/>
        <v>82.303960137670273</v>
      </c>
      <c r="AU901" s="3">
        <f t="shared" ca="1" si="753"/>
        <v>9.0065422262048589</v>
      </c>
      <c r="AW901" s="3" t="str">
        <f t="shared" si="754"/>
        <v>1.52</v>
      </c>
      <c r="AX901" s="3" t="str">
        <f t="shared" si="755"/>
        <v>-</v>
      </c>
      <c r="AY901" s="3">
        <f t="shared" si="756"/>
        <v>326.27999999999997</v>
      </c>
      <c r="AZ901" s="3">
        <f t="shared" ca="1" si="757"/>
        <v>82.303960137670273</v>
      </c>
      <c r="BA901" s="3">
        <f t="shared" ca="1" si="758"/>
        <v>7.5054518551707163</v>
      </c>
      <c r="BC901" s="3" t="str">
        <f t="shared" si="759"/>
        <v>1.52</v>
      </c>
      <c r="BD901" s="3" t="str">
        <f t="shared" si="760"/>
        <v>-</v>
      </c>
      <c r="BE901" s="3">
        <f t="shared" si="761"/>
        <v>326.27999999999997</v>
      </c>
      <c r="BF901" s="3">
        <f t="shared" ca="1" si="762"/>
        <v>82.303960137670273</v>
      </c>
      <c r="BG901" s="3">
        <f t="shared" ca="1" si="763"/>
        <v>4.5032711131024294</v>
      </c>
      <c r="BI901" s="3" t="str">
        <f t="shared" si="764"/>
        <v>1.52</v>
      </c>
      <c r="BJ901" s="3" t="str">
        <f t="shared" si="765"/>
        <v>-</v>
      </c>
      <c r="BK901" s="3">
        <f t="shared" si="766"/>
        <v>326.27999999999997</v>
      </c>
      <c r="BL901" s="3">
        <f t="shared" ca="1" si="767"/>
        <v>82.303960137670273</v>
      </c>
      <c r="BM901" s="3">
        <f t="shared" ca="1" si="768"/>
        <v>1.5010903710341434</v>
      </c>
    </row>
    <row r="902" spans="1:65" x14ac:dyDescent="0.3">
      <c r="A902" s="3" t="str">
        <f>'Forward collapse simulation'!B912</f>
        <v>1.52</v>
      </c>
      <c r="B902" s="3" t="str">
        <f>IF('Forward collapse simulation'!C912="","-",'Forward collapse simulation'!C912)</f>
        <v>-</v>
      </c>
      <c r="C902" s="3">
        <f>'Forward collapse simulation'!E912</f>
        <v>326.92</v>
      </c>
      <c r="D902" s="3">
        <f ca="1">'Forward collapse simulation'!AK912</f>
        <v>84.042185380930917</v>
      </c>
      <c r="E902" s="84">
        <f ca="1">'Forward collapse simulation'!AL912</f>
        <v>15.302675071768506</v>
      </c>
      <c r="G902" s="3" t="str">
        <f t="shared" si="719"/>
        <v>1.52</v>
      </c>
      <c r="H902" s="3" t="str">
        <f t="shared" si="720"/>
        <v>-</v>
      </c>
      <c r="I902" s="3">
        <f t="shared" si="721"/>
        <v>326.92</v>
      </c>
      <c r="J902" s="3">
        <f t="shared" ca="1" si="722"/>
        <v>84.042185380930917</v>
      </c>
      <c r="K902" s="3">
        <f t="shared" ca="1" si="723"/>
        <v>14.537541318180081</v>
      </c>
      <c r="M902" s="3" t="str">
        <f t="shared" si="724"/>
        <v>1.52</v>
      </c>
      <c r="N902" s="3" t="str">
        <f t="shared" si="725"/>
        <v>-</v>
      </c>
      <c r="O902" s="3">
        <f t="shared" si="726"/>
        <v>326.92</v>
      </c>
      <c r="P902" s="3">
        <f t="shared" ca="1" si="727"/>
        <v>84.042185380930917</v>
      </c>
      <c r="Q902" s="3">
        <f t="shared" ca="1" si="728"/>
        <v>13.772407564591656</v>
      </c>
      <c r="R902" s="85"/>
      <c r="S902" s="3" t="str">
        <f t="shared" si="729"/>
        <v>1.52</v>
      </c>
      <c r="T902" s="3" t="str">
        <f t="shared" si="730"/>
        <v>-</v>
      </c>
      <c r="U902" s="3">
        <f t="shared" si="731"/>
        <v>326.92</v>
      </c>
      <c r="V902" s="3">
        <f t="shared" ca="1" si="732"/>
        <v>84.042185380930917</v>
      </c>
      <c r="W902" s="3">
        <f t="shared" ca="1" si="733"/>
        <v>13.00727381100323</v>
      </c>
      <c r="X902" s="85"/>
      <c r="Y902" s="3" t="str">
        <f t="shared" si="734"/>
        <v>1.52</v>
      </c>
      <c r="Z902" s="3" t="str">
        <f t="shared" si="735"/>
        <v>-</v>
      </c>
      <c r="AA902" s="3">
        <f t="shared" si="736"/>
        <v>326.92</v>
      </c>
      <c r="AB902" s="3">
        <f t="shared" ca="1" si="737"/>
        <v>84.042185380930917</v>
      </c>
      <c r="AC902" s="3">
        <f t="shared" ca="1" si="738"/>
        <v>12.242140057414806</v>
      </c>
      <c r="AE902" s="3" t="str">
        <f t="shared" si="739"/>
        <v>1.52</v>
      </c>
      <c r="AF902" s="3" t="str">
        <f t="shared" si="740"/>
        <v>-</v>
      </c>
      <c r="AG902" s="3">
        <f t="shared" si="741"/>
        <v>326.92</v>
      </c>
      <c r="AH902" s="3">
        <f t="shared" ca="1" si="742"/>
        <v>84.042185380930917</v>
      </c>
      <c r="AI902" s="3">
        <f t="shared" ca="1" si="743"/>
        <v>11.47700630382638</v>
      </c>
      <c r="AK902" s="3" t="str">
        <f t="shared" si="744"/>
        <v>1.52</v>
      </c>
      <c r="AL902" s="3" t="str">
        <f t="shared" si="745"/>
        <v>-</v>
      </c>
      <c r="AM902" s="3">
        <f t="shared" si="746"/>
        <v>326.92</v>
      </c>
      <c r="AN902" s="3">
        <f t="shared" ca="1" si="747"/>
        <v>84.042185380930917</v>
      </c>
      <c r="AO902" s="3">
        <f t="shared" ca="1" si="748"/>
        <v>10.711872550237954</v>
      </c>
      <c r="AQ902" s="3" t="str">
        <f t="shared" si="749"/>
        <v>1.52</v>
      </c>
      <c r="AR902" s="3" t="str">
        <f t="shared" si="750"/>
        <v>-</v>
      </c>
      <c r="AS902" s="3">
        <f t="shared" si="751"/>
        <v>326.92</v>
      </c>
      <c r="AT902" s="3">
        <f t="shared" ca="1" si="752"/>
        <v>84.042185380930917</v>
      </c>
      <c r="AU902" s="3">
        <f t="shared" ca="1" si="753"/>
        <v>9.1816050430611043</v>
      </c>
      <c r="AW902" s="3" t="str">
        <f t="shared" si="754"/>
        <v>1.52</v>
      </c>
      <c r="AX902" s="3" t="str">
        <f t="shared" si="755"/>
        <v>-</v>
      </c>
      <c r="AY902" s="3">
        <f t="shared" si="756"/>
        <v>326.92</v>
      </c>
      <c r="AZ902" s="3">
        <f t="shared" ca="1" si="757"/>
        <v>84.042185380930917</v>
      </c>
      <c r="BA902" s="3">
        <f t="shared" ca="1" si="758"/>
        <v>7.6513375358842532</v>
      </c>
      <c r="BC902" s="3" t="str">
        <f t="shared" si="759"/>
        <v>1.52</v>
      </c>
      <c r="BD902" s="3" t="str">
        <f t="shared" si="760"/>
        <v>-</v>
      </c>
      <c r="BE902" s="3">
        <f t="shared" si="761"/>
        <v>326.92</v>
      </c>
      <c r="BF902" s="3">
        <f t="shared" ca="1" si="762"/>
        <v>84.042185380930917</v>
      </c>
      <c r="BG902" s="3">
        <f t="shared" ca="1" si="763"/>
        <v>4.5908025215305521</v>
      </c>
      <c r="BI902" s="3" t="str">
        <f t="shared" si="764"/>
        <v>1.52</v>
      </c>
      <c r="BJ902" s="3" t="str">
        <f t="shared" si="765"/>
        <v>-</v>
      </c>
      <c r="BK902" s="3">
        <f t="shared" si="766"/>
        <v>326.92</v>
      </c>
      <c r="BL902" s="3">
        <f t="shared" ca="1" si="767"/>
        <v>84.042185380930917</v>
      </c>
      <c r="BM902" s="3">
        <f t="shared" ca="1" si="768"/>
        <v>1.5302675071768508</v>
      </c>
    </row>
    <row r="903" spans="1:65" x14ac:dyDescent="0.3">
      <c r="A903" s="3" t="str">
        <f>'Forward collapse simulation'!B913</f>
        <v>1.52</v>
      </c>
      <c r="B903" s="3" t="str">
        <f>IF('Forward collapse simulation'!C913="","-",'Forward collapse simulation'!C913)</f>
        <v>-</v>
      </c>
      <c r="C903" s="3">
        <f>'Forward collapse simulation'!E913</f>
        <v>323.56</v>
      </c>
      <c r="D903" s="3">
        <f ca="1">'Forward collapse simulation'!AK913</f>
        <v>86.378205270227554</v>
      </c>
      <c r="E903" s="84">
        <f ca="1">'Forward collapse simulation'!AL913</f>
        <v>15.853186427803983</v>
      </c>
      <c r="G903" s="3" t="str">
        <f t="shared" si="719"/>
        <v>1.52</v>
      </c>
      <c r="H903" s="3" t="str">
        <f t="shared" si="720"/>
        <v>-</v>
      </c>
      <c r="I903" s="3">
        <f t="shared" si="721"/>
        <v>323.56</v>
      </c>
      <c r="J903" s="3">
        <f t="shared" ca="1" si="722"/>
        <v>86.378205270227554</v>
      </c>
      <c r="K903" s="3">
        <f t="shared" ca="1" si="723"/>
        <v>15.060527106413783</v>
      </c>
      <c r="M903" s="3" t="str">
        <f t="shared" si="724"/>
        <v>1.52</v>
      </c>
      <c r="N903" s="3" t="str">
        <f t="shared" si="725"/>
        <v>-</v>
      </c>
      <c r="O903" s="3">
        <f t="shared" si="726"/>
        <v>323.56</v>
      </c>
      <c r="P903" s="3">
        <f t="shared" ca="1" si="727"/>
        <v>86.378205270227554</v>
      </c>
      <c r="Q903" s="3">
        <f t="shared" ca="1" si="728"/>
        <v>14.267867785023585</v>
      </c>
      <c r="R903" s="85"/>
      <c r="S903" s="3" t="str">
        <f t="shared" si="729"/>
        <v>1.52</v>
      </c>
      <c r="T903" s="3" t="str">
        <f t="shared" si="730"/>
        <v>-</v>
      </c>
      <c r="U903" s="3">
        <f t="shared" si="731"/>
        <v>323.56</v>
      </c>
      <c r="V903" s="3">
        <f t="shared" ca="1" si="732"/>
        <v>86.378205270227554</v>
      </c>
      <c r="W903" s="3">
        <f t="shared" ca="1" si="733"/>
        <v>13.475208463633386</v>
      </c>
      <c r="X903" s="85"/>
      <c r="Y903" s="3" t="str">
        <f t="shared" si="734"/>
        <v>1.52</v>
      </c>
      <c r="Z903" s="3" t="str">
        <f t="shared" si="735"/>
        <v>-</v>
      </c>
      <c r="AA903" s="3">
        <f t="shared" si="736"/>
        <v>323.56</v>
      </c>
      <c r="AB903" s="3">
        <f t="shared" ca="1" si="737"/>
        <v>86.378205270227554</v>
      </c>
      <c r="AC903" s="3">
        <f t="shared" ca="1" si="738"/>
        <v>12.682549142243188</v>
      </c>
      <c r="AE903" s="3" t="str">
        <f t="shared" si="739"/>
        <v>1.52</v>
      </c>
      <c r="AF903" s="3" t="str">
        <f t="shared" si="740"/>
        <v>-</v>
      </c>
      <c r="AG903" s="3">
        <f t="shared" si="741"/>
        <v>323.56</v>
      </c>
      <c r="AH903" s="3">
        <f t="shared" ca="1" si="742"/>
        <v>86.378205270227554</v>
      </c>
      <c r="AI903" s="3">
        <f t="shared" ca="1" si="743"/>
        <v>11.889889820852988</v>
      </c>
      <c r="AK903" s="3" t="str">
        <f t="shared" si="744"/>
        <v>1.52</v>
      </c>
      <c r="AL903" s="3" t="str">
        <f t="shared" si="745"/>
        <v>-</v>
      </c>
      <c r="AM903" s="3">
        <f t="shared" si="746"/>
        <v>323.56</v>
      </c>
      <c r="AN903" s="3">
        <f t="shared" ca="1" si="747"/>
        <v>86.378205270227554</v>
      </c>
      <c r="AO903" s="3">
        <f t="shared" ca="1" si="748"/>
        <v>11.097230499462787</v>
      </c>
      <c r="AQ903" s="3" t="str">
        <f t="shared" si="749"/>
        <v>1.52</v>
      </c>
      <c r="AR903" s="3" t="str">
        <f t="shared" si="750"/>
        <v>-</v>
      </c>
      <c r="AS903" s="3">
        <f t="shared" si="751"/>
        <v>323.56</v>
      </c>
      <c r="AT903" s="3">
        <f t="shared" ca="1" si="752"/>
        <v>86.378205270227554</v>
      </c>
      <c r="AU903" s="3">
        <f t="shared" ca="1" si="753"/>
        <v>9.5119118566823904</v>
      </c>
      <c r="AW903" s="3" t="str">
        <f t="shared" si="754"/>
        <v>1.52</v>
      </c>
      <c r="AX903" s="3" t="str">
        <f t="shared" si="755"/>
        <v>-</v>
      </c>
      <c r="AY903" s="3">
        <f t="shared" si="756"/>
        <v>323.56</v>
      </c>
      <c r="AZ903" s="3">
        <f t="shared" ca="1" si="757"/>
        <v>86.378205270227554</v>
      </c>
      <c r="BA903" s="3">
        <f t="shared" ca="1" si="758"/>
        <v>7.9265932139019917</v>
      </c>
      <c r="BC903" s="3" t="str">
        <f t="shared" si="759"/>
        <v>1.52</v>
      </c>
      <c r="BD903" s="3" t="str">
        <f t="shared" si="760"/>
        <v>-</v>
      </c>
      <c r="BE903" s="3">
        <f t="shared" si="761"/>
        <v>323.56</v>
      </c>
      <c r="BF903" s="3">
        <f t="shared" ca="1" si="762"/>
        <v>86.378205270227554</v>
      </c>
      <c r="BG903" s="3">
        <f t="shared" ca="1" si="763"/>
        <v>4.7559559283411952</v>
      </c>
      <c r="BI903" s="3" t="str">
        <f t="shared" si="764"/>
        <v>1.52</v>
      </c>
      <c r="BJ903" s="3" t="str">
        <f t="shared" si="765"/>
        <v>-</v>
      </c>
      <c r="BK903" s="3">
        <f t="shared" si="766"/>
        <v>323.56</v>
      </c>
      <c r="BL903" s="3">
        <f t="shared" ca="1" si="767"/>
        <v>86.378205270227554</v>
      </c>
      <c r="BM903" s="3">
        <f t="shared" ca="1" si="768"/>
        <v>1.5853186427803985</v>
      </c>
    </row>
    <row r="904" spans="1:65" x14ac:dyDescent="0.3">
      <c r="A904" s="3" t="str">
        <f>'Forward collapse simulation'!B914</f>
        <v>1.52</v>
      </c>
      <c r="B904" s="3" t="str">
        <f>IF('Forward collapse simulation'!C914="","-",'Forward collapse simulation'!C914)</f>
        <v>-</v>
      </c>
      <c r="C904" s="3">
        <f>'Forward collapse simulation'!E914</f>
        <v>336.12</v>
      </c>
      <c r="D904" s="3">
        <f ca="1">'Forward collapse simulation'!AK914</f>
        <v>87.976408647859969</v>
      </c>
      <c r="E904" s="84">
        <f ca="1">'Forward collapse simulation'!AL914</f>
        <v>20.283814728363218</v>
      </c>
      <c r="G904" s="3" t="str">
        <f t="shared" si="719"/>
        <v>1.52</v>
      </c>
      <c r="H904" s="3" t="str">
        <f t="shared" si="720"/>
        <v>-</v>
      </c>
      <c r="I904" s="3">
        <f t="shared" si="721"/>
        <v>336.12</v>
      </c>
      <c r="J904" s="3">
        <f t="shared" ca="1" si="722"/>
        <v>87.976408647859969</v>
      </c>
      <c r="K904" s="3">
        <f t="shared" ca="1" si="723"/>
        <v>19.269623991945057</v>
      </c>
      <c r="M904" s="3" t="str">
        <f t="shared" si="724"/>
        <v>1.52</v>
      </c>
      <c r="N904" s="3" t="str">
        <f t="shared" si="725"/>
        <v>-</v>
      </c>
      <c r="O904" s="3">
        <f t="shared" si="726"/>
        <v>336.12</v>
      </c>
      <c r="P904" s="3">
        <f t="shared" ca="1" si="727"/>
        <v>87.976408647859969</v>
      </c>
      <c r="Q904" s="3">
        <f t="shared" ca="1" si="728"/>
        <v>18.255433255526896</v>
      </c>
      <c r="R904" s="85"/>
      <c r="S904" s="3" t="str">
        <f t="shared" si="729"/>
        <v>1.52</v>
      </c>
      <c r="T904" s="3" t="str">
        <f t="shared" si="730"/>
        <v>-</v>
      </c>
      <c r="U904" s="3">
        <f t="shared" si="731"/>
        <v>336.12</v>
      </c>
      <c r="V904" s="3">
        <f t="shared" ca="1" si="732"/>
        <v>87.976408647859969</v>
      </c>
      <c r="W904" s="3">
        <f t="shared" ca="1" si="733"/>
        <v>17.241242519108734</v>
      </c>
      <c r="X904" s="85"/>
      <c r="Y904" s="3" t="str">
        <f t="shared" si="734"/>
        <v>1.52</v>
      </c>
      <c r="Z904" s="3" t="str">
        <f t="shared" si="735"/>
        <v>-</v>
      </c>
      <c r="AA904" s="3">
        <f t="shared" si="736"/>
        <v>336.12</v>
      </c>
      <c r="AB904" s="3">
        <f t="shared" ca="1" si="737"/>
        <v>87.976408647859969</v>
      </c>
      <c r="AC904" s="3">
        <f t="shared" ca="1" si="738"/>
        <v>16.227051782690577</v>
      </c>
      <c r="AE904" s="3" t="str">
        <f t="shared" si="739"/>
        <v>1.52</v>
      </c>
      <c r="AF904" s="3" t="str">
        <f t="shared" si="740"/>
        <v>-</v>
      </c>
      <c r="AG904" s="3">
        <f t="shared" si="741"/>
        <v>336.12</v>
      </c>
      <c r="AH904" s="3">
        <f t="shared" ca="1" si="742"/>
        <v>87.976408647859969</v>
      </c>
      <c r="AI904" s="3">
        <f t="shared" ca="1" si="743"/>
        <v>15.212861046272414</v>
      </c>
      <c r="AK904" s="3" t="str">
        <f t="shared" si="744"/>
        <v>1.52</v>
      </c>
      <c r="AL904" s="3" t="str">
        <f t="shared" si="745"/>
        <v>-</v>
      </c>
      <c r="AM904" s="3">
        <f t="shared" si="746"/>
        <v>336.12</v>
      </c>
      <c r="AN904" s="3">
        <f t="shared" ca="1" si="747"/>
        <v>87.976408647859969</v>
      </c>
      <c r="AO904" s="3">
        <f t="shared" ca="1" si="748"/>
        <v>14.198670309854252</v>
      </c>
      <c r="AQ904" s="3" t="str">
        <f t="shared" si="749"/>
        <v>1.52</v>
      </c>
      <c r="AR904" s="3" t="str">
        <f t="shared" si="750"/>
        <v>-</v>
      </c>
      <c r="AS904" s="3">
        <f t="shared" si="751"/>
        <v>336.12</v>
      </c>
      <c r="AT904" s="3">
        <f t="shared" ca="1" si="752"/>
        <v>87.976408647859969</v>
      </c>
      <c r="AU904" s="3">
        <f t="shared" ca="1" si="753"/>
        <v>12.17028883701793</v>
      </c>
      <c r="AW904" s="3" t="str">
        <f t="shared" si="754"/>
        <v>1.52</v>
      </c>
      <c r="AX904" s="3" t="str">
        <f t="shared" si="755"/>
        <v>-</v>
      </c>
      <c r="AY904" s="3">
        <f t="shared" si="756"/>
        <v>336.12</v>
      </c>
      <c r="AZ904" s="3">
        <f t="shared" ca="1" si="757"/>
        <v>87.976408647859969</v>
      </c>
      <c r="BA904" s="3">
        <f t="shared" ca="1" si="758"/>
        <v>10.141907364181609</v>
      </c>
      <c r="BC904" s="3" t="str">
        <f t="shared" si="759"/>
        <v>1.52</v>
      </c>
      <c r="BD904" s="3" t="str">
        <f t="shared" si="760"/>
        <v>-</v>
      </c>
      <c r="BE904" s="3">
        <f t="shared" si="761"/>
        <v>336.12</v>
      </c>
      <c r="BF904" s="3">
        <f t="shared" ca="1" si="762"/>
        <v>87.976408647859969</v>
      </c>
      <c r="BG904" s="3">
        <f t="shared" ca="1" si="763"/>
        <v>6.0851444185089649</v>
      </c>
      <c r="BI904" s="3" t="str">
        <f t="shared" si="764"/>
        <v>1.52</v>
      </c>
      <c r="BJ904" s="3" t="str">
        <f t="shared" si="765"/>
        <v>-</v>
      </c>
      <c r="BK904" s="3">
        <f t="shared" si="766"/>
        <v>336.12</v>
      </c>
      <c r="BL904" s="3">
        <f t="shared" ca="1" si="767"/>
        <v>87.976408647859969</v>
      </c>
      <c r="BM904" s="3">
        <f t="shared" ca="1" si="768"/>
        <v>2.0283814728363221</v>
      </c>
    </row>
    <row r="905" spans="1:65" x14ac:dyDescent="0.3">
      <c r="A905" s="3" t="str">
        <f>'Forward collapse simulation'!B915</f>
        <v>1.52</v>
      </c>
      <c r="B905" s="3" t="str">
        <f>IF('Forward collapse simulation'!C915="","-",'Forward collapse simulation'!C915)</f>
        <v>-</v>
      </c>
      <c r="C905" s="3">
        <f>'Forward collapse simulation'!E915</f>
        <v>0.82</v>
      </c>
      <c r="D905" s="3">
        <f ca="1">'Forward collapse simulation'!AK915</f>
        <v>89.240690695067528</v>
      </c>
      <c r="E905" s="84">
        <f ca="1">'Forward collapse simulation'!AL915</f>
        <v>21.127193879470965</v>
      </c>
      <c r="G905" s="3" t="str">
        <f t="shared" si="719"/>
        <v>1.52</v>
      </c>
      <c r="H905" s="3" t="str">
        <f t="shared" si="720"/>
        <v>-</v>
      </c>
      <c r="I905" s="3">
        <f t="shared" si="721"/>
        <v>0.82</v>
      </c>
      <c r="J905" s="3">
        <f t="shared" ca="1" si="722"/>
        <v>89.240690695067528</v>
      </c>
      <c r="K905" s="3">
        <f t="shared" ca="1" si="723"/>
        <v>20.070834185497418</v>
      </c>
      <c r="M905" s="3" t="str">
        <f t="shared" si="724"/>
        <v>1.52</v>
      </c>
      <c r="N905" s="3" t="str">
        <f t="shared" si="725"/>
        <v>-</v>
      </c>
      <c r="O905" s="3">
        <f t="shared" si="726"/>
        <v>0.82</v>
      </c>
      <c r="P905" s="3">
        <f t="shared" ca="1" si="727"/>
        <v>89.240690695067528</v>
      </c>
      <c r="Q905" s="3">
        <f t="shared" ca="1" si="728"/>
        <v>19.01447449152387</v>
      </c>
      <c r="R905" s="85"/>
      <c r="S905" s="3" t="str">
        <f t="shared" si="729"/>
        <v>1.52</v>
      </c>
      <c r="T905" s="3" t="str">
        <f t="shared" si="730"/>
        <v>-</v>
      </c>
      <c r="U905" s="3">
        <f t="shared" si="731"/>
        <v>0.82</v>
      </c>
      <c r="V905" s="3">
        <f t="shared" ca="1" si="732"/>
        <v>89.240690695067528</v>
      </c>
      <c r="W905" s="3">
        <f t="shared" ca="1" si="733"/>
        <v>17.958114797550319</v>
      </c>
      <c r="X905" s="85"/>
      <c r="Y905" s="3" t="str">
        <f t="shared" si="734"/>
        <v>1.52</v>
      </c>
      <c r="Z905" s="3" t="str">
        <f t="shared" si="735"/>
        <v>-</v>
      </c>
      <c r="AA905" s="3">
        <f t="shared" si="736"/>
        <v>0.82</v>
      </c>
      <c r="AB905" s="3">
        <f t="shared" ca="1" si="737"/>
        <v>89.240690695067528</v>
      </c>
      <c r="AC905" s="3">
        <f t="shared" ca="1" si="738"/>
        <v>16.901755103576772</v>
      </c>
      <c r="AE905" s="3" t="str">
        <f t="shared" si="739"/>
        <v>1.52</v>
      </c>
      <c r="AF905" s="3" t="str">
        <f t="shared" si="740"/>
        <v>-</v>
      </c>
      <c r="AG905" s="3">
        <f t="shared" si="741"/>
        <v>0.82</v>
      </c>
      <c r="AH905" s="3">
        <f t="shared" ca="1" si="742"/>
        <v>89.240690695067528</v>
      </c>
      <c r="AI905" s="3">
        <f t="shared" ca="1" si="743"/>
        <v>15.845395409603224</v>
      </c>
      <c r="AK905" s="3" t="str">
        <f t="shared" si="744"/>
        <v>1.52</v>
      </c>
      <c r="AL905" s="3" t="str">
        <f t="shared" si="745"/>
        <v>-</v>
      </c>
      <c r="AM905" s="3">
        <f t="shared" si="746"/>
        <v>0.82</v>
      </c>
      <c r="AN905" s="3">
        <f t="shared" ca="1" si="747"/>
        <v>89.240690695067528</v>
      </c>
      <c r="AO905" s="3">
        <f t="shared" ca="1" si="748"/>
        <v>14.789035715629675</v>
      </c>
      <c r="AQ905" s="3" t="str">
        <f t="shared" si="749"/>
        <v>1.52</v>
      </c>
      <c r="AR905" s="3" t="str">
        <f t="shared" si="750"/>
        <v>-</v>
      </c>
      <c r="AS905" s="3">
        <f t="shared" si="751"/>
        <v>0.82</v>
      </c>
      <c r="AT905" s="3">
        <f t="shared" ca="1" si="752"/>
        <v>89.240690695067528</v>
      </c>
      <c r="AU905" s="3">
        <f t="shared" ca="1" si="753"/>
        <v>12.67631632768258</v>
      </c>
      <c r="AW905" s="3" t="str">
        <f t="shared" si="754"/>
        <v>1.52</v>
      </c>
      <c r="AX905" s="3" t="str">
        <f t="shared" si="755"/>
        <v>-</v>
      </c>
      <c r="AY905" s="3">
        <f t="shared" si="756"/>
        <v>0.82</v>
      </c>
      <c r="AZ905" s="3">
        <f t="shared" ca="1" si="757"/>
        <v>89.240690695067528</v>
      </c>
      <c r="BA905" s="3">
        <f t="shared" ca="1" si="758"/>
        <v>10.563596939735483</v>
      </c>
      <c r="BC905" s="3" t="str">
        <f t="shared" si="759"/>
        <v>1.52</v>
      </c>
      <c r="BD905" s="3" t="str">
        <f t="shared" si="760"/>
        <v>-</v>
      </c>
      <c r="BE905" s="3">
        <f t="shared" si="761"/>
        <v>0.82</v>
      </c>
      <c r="BF905" s="3">
        <f t="shared" ca="1" si="762"/>
        <v>89.240690695067528</v>
      </c>
      <c r="BG905" s="3">
        <f t="shared" ca="1" si="763"/>
        <v>6.3381581638412898</v>
      </c>
      <c r="BI905" s="3" t="str">
        <f t="shared" si="764"/>
        <v>1.52</v>
      </c>
      <c r="BJ905" s="3" t="str">
        <f t="shared" si="765"/>
        <v>-</v>
      </c>
      <c r="BK905" s="3">
        <f t="shared" si="766"/>
        <v>0.82</v>
      </c>
      <c r="BL905" s="3">
        <f t="shared" ca="1" si="767"/>
        <v>89.240690695067528</v>
      </c>
      <c r="BM905" s="3">
        <f t="shared" ca="1" si="768"/>
        <v>2.1127193879470965</v>
      </c>
    </row>
    <row r="906" spans="1:65" x14ac:dyDescent="0.3">
      <c r="A906" s="3" t="str">
        <f>'Forward collapse simulation'!B916</f>
        <v>1.52</v>
      </c>
      <c r="B906" s="3" t="str">
        <f>IF('Forward collapse simulation'!C916="","-",'Forward collapse simulation'!C916)</f>
        <v>-</v>
      </c>
      <c r="C906" s="3">
        <f>'Forward collapse simulation'!E916</f>
        <v>115.03</v>
      </c>
      <c r="D906" s="3">
        <f ca="1">'Forward collapse simulation'!AK916</f>
        <v>87.899882783382054</v>
      </c>
      <c r="E906" s="84">
        <f ca="1">'Forward collapse simulation'!AL916</f>
        <v>19.991390755022248</v>
      </c>
      <c r="G906" s="3" t="str">
        <f t="shared" si="719"/>
        <v>1.52</v>
      </c>
      <c r="H906" s="3" t="str">
        <f t="shared" si="720"/>
        <v>-</v>
      </c>
      <c r="I906" s="3">
        <f t="shared" si="721"/>
        <v>115.03</v>
      </c>
      <c r="J906" s="3">
        <f t="shared" ca="1" si="722"/>
        <v>87.899882783382054</v>
      </c>
      <c r="K906" s="3">
        <f t="shared" ca="1" si="723"/>
        <v>18.991821217271134</v>
      </c>
      <c r="M906" s="3" t="str">
        <f t="shared" si="724"/>
        <v>1.52</v>
      </c>
      <c r="N906" s="3" t="str">
        <f t="shared" si="725"/>
        <v>-</v>
      </c>
      <c r="O906" s="3">
        <f t="shared" si="726"/>
        <v>115.03</v>
      </c>
      <c r="P906" s="3">
        <f t="shared" ca="1" si="727"/>
        <v>87.899882783382054</v>
      </c>
      <c r="Q906" s="3">
        <f t="shared" ca="1" si="728"/>
        <v>17.992251679520024</v>
      </c>
      <c r="R906" s="85"/>
      <c r="S906" s="3" t="str">
        <f t="shared" si="729"/>
        <v>1.52</v>
      </c>
      <c r="T906" s="3" t="str">
        <f t="shared" si="730"/>
        <v>-</v>
      </c>
      <c r="U906" s="3">
        <f t="shared" si="731"/>
        <v>115.03</v>
      </c>
      <c r="V906" s="3">
        <f t="shared" ca="1" si="732"/>
        <v>87.899882783382054</v>
      </c>
      <c r="W906" s="3">
        <f t="shared" ca="1" si="733"/>
        <v>16.99268214176891</v>
      </c>
      <c r="X906" s="85"/>
      <c r="Y906" s="3" t="str">
        <f t="shared" si="734"/>
        <v>1.52</v>
      </c>
      <c r="Z906" s="3" t="str">
        <f t="shared" si="735"/>
        <v>-</v>
      </c>
      <c r="AA906" s="3">
        <f t="shared" si="736"/>
        <v>115.03</v>
      </c>
      <c r="AB906" s="3">
        <f t="shared" ca="1" si="737"/>
        <v>87.899882783382054</v>
      </c>
      <c r="AC906" s="3">
        <f t="shared" ca="1" si="738"/>
        <v>15.993112604017799</v>
      </c>
      <c r="AE906" s="3" t="str">
        <f t="shared" si="739"/>
        <v>1.52</v>
      </c>
      <c r="AF906" s="3" t="str">
        <f t="shared" si="740"/>
        <v>-</v>
      </c>
      <c r="AG906" s="3">
        <f t="shared" si="741"/>
        <v>115.03</v>
      </c>
      <c r="AH906" s="3">
        <f t="shared" ca="1" si="742"/>
        <v>87.899882783382054</v>
      </c>
      <c r="AI906" s="3">
        <f t="shared" ca="1" si="743"/>
        <v>14.993543066266685</v>
      </c>
      <c r="AK906" s="3" t="str">
        <f t="shared" si="744"/>
        <v>1.52</v>
      </c>
      <c r="AL906" s="3" t="str">
        <f t="shared" si="745"/>
        <v>-</v>
      </c>
      <c r="AM906" s="3">
        <f t="shared" si="746"/>
        <v>115.03</v>
      </c>
      <c r="AN906" s="3">
        <f t="shared" ca="1" si="747"/>
        <v>87.899882783382054</v>
      </c>
      <c r="AO906" s="3">
        <f t="shared" ca="1" si="748"/>
        <v>13.993973528515573</v>
      </c>
      <c r="AQ906" s="3" t="str">
        <f t="shared" si="749"/>
        <v>1.52</v>
      </c>
      <c r="AR906" s="3" t="str">
        <f t="shared" si="750"/>
        <v>-</v>
      </c>
      <c r="AS906" s="3">
        <f t="shared" si="751"/>
        <v>115.03</v>
      </c>
      <c r="AT906" s="3">
        <f t="shared" ca="1" si="752"/>
        <v>87.899882783382054</v>
      </c>
      <c r="AU906" s="3">
        <f t="shared" ca="1" si="753"/>
        <v>11.994834453013349</v>
      </c>
      <c r="AW906" s="3" t="str">
        <f t="shared" si="754"/>
        <v>1.52</v>
      </c>
      <c r="AX906" s="3" t="str">
        <f t="shared" si="755"/>
        <v>-</v>
      </c>
      <c r="AY906" s="3">
        <f t="shared" si="756"/>
        <v>115.03</v>
      </c>
      <c r="AZ906" s="3">
        <f t="shared" ca="1" si="757"/>
        <v>87.899882783382054</v>
      </c>
      <c r="BA906" s="3">
        <f t="shared" ca="1" si="758"/>
        <v>9.9956953775111241</v>
      </c>
      <c r="BC906" s="3" t="str">
        <f t="shared" si="759"/>
        <v>1.52</v>
      </c>
      <c r="BD906" s="3" t="str">
        <f t="shared" si="760"/>
        <v>-</v>
      </c>
      <c r="BE906" s="3">
        <f t="shared" si="761"/>
        <v>115.03</v>
      </c>
      <c r="BF906" s="3">
        <f t="shared" ca="1" si="762"/>
        <v>87.899882783382054</v>
      </c>
      <c r="BG906" s="3">
        <f t="shared" ca="1" si="763"/>
        <v>5.9974172265066743</v>
      </c>
      <c r="BI906" s="3" t="str">
        <f t="shared" si="764"/>
        <v>1.52</v>
      </c>
      <c r="BJ906" s="3" t="str">
        <f t="shared" si="765"/>
        <v>-</v>
      </c>
      <c r="BK906" s="3">
        <f t="shared" si="766"/>
        <v>115.03</v>
      </c>
      <c r="BL906" s="3">
        <f t="shared" ca="1" si="767"/>
        <v>87.899882783382054</v>
      </c>
      <c r="BM906" s="3">
        <f t="shared" ca="1" si="768"/>
        <v>1.9991390755022249</v>
      </c>
    </row>
    <row r="907" spans="1:65" x14ac:dyDescent="0.3">
      <c r="A907" s="3" t="str">
        <f>'Forward collapse simulation'!B917</f>
        <v>1.52</v>
      </c>
      <c r="B907" s="3" t="str">
        <f>IF('Forward collapse simulation'!C917="","-",'Forward collapse simulation'!C917)</f>
        <v>-</v>
      </c>
      <c r="C907" s="3">
        <f>'Forward collapse simulation'!E917</f>
        <v>161.05000000000001</v>
      </c>
      <c r="D907" s="3">
        <f ca="1">'Forward collapse simulation'!AK917</f>
        <v>84.464108799508608</v>
      </c>
      <c r="E907" s="84">
        <f ca="1">'Forward collapse simulation'!AL917</f>
        <v>18.509706958228374</v>
      </c>
      <c r="G907" s="3" t="str">
        <f t="shared" si="719"/>
        <v>1.52</v>
      </c>
      <c r="H907" s="3" t="str">
        <f t="shared" si="720"/>
        <v>-</v>
      </c>
      <c r="I907" s="3">
        <f t="shared" si="721"/>
        <v>161.05000000000001</v>
      </c>
      <c r="J907" s="3">
        <f t="shared" ca="1" si="722"/>
        <v>84.464108799508608</v>
      </c>
      <c r="K907" s="3">
        <f t="shared" ca="1" si="723"/>
        <v>17.584221610316956</v>
      </c>
      <c r="M907" s="3" t="str">
        <f t="shared" si="724"/>
        <v>1.52</v>
      </c>
      <c r="N907" s="3" t="str">
        <f t="shared" si="725"/>
        <v>-</v>
      </c>
      <c r="O907" s="3">
        <f t="shared" si="726"/>
        <v>161.05000000000001</v>
      </c>
      <c r="P907" s="3">
        <f t="shared" ca="1" si="727"/>
        <v>84.464108799508608</v>
      </c>
      <c r="Q907" s="3">
        <f t="shared" ca="1" si="728"/>
        <v>16.658736262405537</v>
      </c>
      <c r="R907" s="85"/>
      <c r="S907" s="3" t="str">
        <f t="shared" si="729"/>
        <v>1.52</v>
      </c>
      <c r="T907" s="3" t="str">
        <f t="shared" si="730"/>
        <v>-</v>
      </c>
      <c r="U907" s="3">
        <f t="shared" si="731"/>
        <v>161.05000000000001</v>
      </c>
      <c r="V907" s="3">
        <f t="shared" ca="1" si="732"/>
        <v>84.464108799508608</v>
      </c>
      <c r="W907" s="3">
        <f t="shared" ca="1" si="733"/>
        <v>15.733250914494118</v>
      </c>
      <c r="X907" s="85"/>
      <c r="Y907" s="3" t="str">
        <f t="shared" si="734"/>
        <v>1.52</v>
      </c>
      <c r="Z907" s="3" t="str">
        <f t="shared" si="735"/>
        <v>-</v>
      </c>
      <c r="AA907" s="3">
        <f t="shared" si="736"/>
        <v>161.05000000000001</v>
      </c>
      <c r="AB907" s="3">
        <f t="shared" ca="1" si="737"/>
        <v>84.464108799508608</v>
      </c>
      <c r="AC907" s="3">
        <f t="shared" ca="1" si="738"/>
        <v>14.807765566582701</v>
      </c>
      <c r="AE907" s="3" t="str">
        <f t="shared" si="739"/>
        <v>1.52</v>
      </c>
      <c r="AF907" s="3" t="str">
        <f t="shared" si="740"/>
        <v>-</v>
      </c>
      <c r="AG907" s="3">
        <f t="shared" si="741"/>
        <v>161.05000000000001</v>
      </c>
      <c r="AH907" s="3">
        <f t="shared" ca="1" si="742"/>
        <v>84.464108799508608</v>
      </c>
      <c r="AI907" s="3">
        <f t="shared" ca="1" si="743"/>
        <v>13.88228021867128</v>
      </c>
      <c r="AK907" s="3" t="str">
        <f t="shared" si="744"/>
        <v>1.52</v>
      </c>
      <c r="AL907" s="3" t="str">
        <f t="shared" si="745"/>
        <v>-</v>
      </c>
      <c r="AM907" s="3">
        <f t="shared" si="746"/>
        <v>161.05000000000001</v>
      </c>
      <c r="AN907" s="3">
        <f t="shared" ca="1" si="747"/>
        <v>84.464108799508608</v>
      </c>
      <c r="AO907" s="3">
        <f t="shared" ca="1" si="748"/>
        <v>12.956794870759861</v>
      </c>
      <c r="AQ907" s="3" t="str">
        <f t="shared" si="749"/>
        <v>1.52</v>
      </c>
      <c r="AR907" s="3" t="str">
        <f t="shared" si="750"/>
        <v>-</v>
      </c>
      <c r="AS907" s="3">
        <f t="shared" si="751"/>
        <v>161.05000000000001</v>
      </c>
      <c r="AT907" s="3">
        <f t="shared" ca="1" si="752"/>
        <v>84.464108799508608</v>
      </c>
      <c r="AU907" s="3">
        <f t="shared" ca="1" si="753"/>
        <v>11.105824174937025</v>
      </c>
      <c r="AW907" s="3" t="str">
        <f t="shared" si="754"/>
        <v>1.52</v>
      </c>
      <c r="AX907" s="3" t="str">
        <f t="shared" si="755"/>
        <v>-</v>
      </c>
      <c r="AY907" s="3">
        <f t="shared" si="756"/>
        <v>161.05000000000001</v>
      </c>
      <c r="AZ907" s="3">
        <f t="shared" ca="1" si="757"/>
        <v>84.464108799508608</v>
      </c>
      <c r="BA907" s="3">
        <f t="shared" ca="1" si="758"/>
        <v>9.2548534791141872</v>
      </c>
      <c r="BC907" s="3" t="str">
        <f t="shared" si="759"/>
        <v>1.52</v>
      </c>
      <c r="BD907" s="3" t="str">
        <f t="shared" si="760"/>
        <v>-</v>
      </c>
      <c r="BE907" s="3">
        <f t="shared" si="761"/>
        <v>161.05000000000001</v>
      </c>
      <c r="BF907" s="3">
        <f t="shared" ca="1" si="762"/>
        <v>84.464108799508608</v>
      </c>
      <c r="BG907" s="3">
        <f t="shared" ca="1" si="763"/>
        <v>5.5529120874685125</v>
      </c>
      <c r="BI907" s="3" t="str">
        <f t="shared" si="764"/>
        <v>1.52</v>
      </c>
      <c r="BJ907" s="3" t="str">
        <f t="shared" si="765"/>
        <v>-</v>
      </c>
      <c r="BK907" s="3">
        <f t="shared" si="766"/>
        <v>161.05000000000001</v>
      </c>
      <c r="BL907" s="3">
        <f t="shared" ca="1" si="767"/>
        <v>84.464108799508608</v>
      </c>
      <c r="BM907" s="3">
        <f t="shared" ca="1" si="768"/>
        <v>1.8509706958228376</v>
      </c>
    </row>
    <row r="908" spans="1:65" x14ac:dyDescent="0.3">
      <c r="A908" s="3" t="str">
        <f>'Forward collapse simulation'!B918</f>
        <v>1.52</v>
      </c>
      <c r="B908" s="3" t="str">
        <f>IF('Forward collapse simulation'!C918="","-",'Forward collapse simulation'!C918)</f>
        <v>-</v>
      </c>
      <c r="C908" s="3">
        <f>'Forward collapse simulation'!E918</f>
        <v>164.37</v>
      </c>
      <c r="D908" s="3">
        <f ca="1">'Forward collapse simulation'!AK918</f>
        <v>78.301721096329345</v>
      </c>
      <c r="E908" s="84">
        <f ca="1">'Forward collapse simulation'!AL918</f>
        <v>18.575490036260188</v>
      </c>
      <c r="G908" s="3" t="str">
        <f t="shared" si="719"/>
        <v>1.52</v>
      </c>
      <c r="H908" s="3" t="str">
        <f t="shared" si="720"/>
        <v>-</v>
      </c>
      <c r="I908" s="3">
        <f t="shared" si="721"/>
        <v>164.37</v>
      </c>
      <c r="J908" s="3">
        <f t="shared" ca="1" si="722"/>
        <v>78.301721096329345</v>
      </c>
      <c r="K908" s="3">
        <f t="shared" ca="1" si="723"/>
        <v>17.646715534447178</v>
      </c>
      <c r="M908" s="3" t="str">
        <f t="shared" si="724"/>
        <v>1.52</v>
      </c>
      <c r="N908" s="3" t="str">
        <f t="shared" si="725"/>
        <v>-</v>
      </c>
      <c r="O908" s="3">
        <f t="shared" si="726"/>
        <v>164.37</v>
      </c>
      <c r="P908" s="3">
        <f t="shared" ca="1" si="727"/>
        <v>78.301721096329345</v>
      </c>
      <c r="Q908" s="3">
        <f t="shared" ca="1" si="728"/>
        <v>16.717941032634169</v>
      </c>
      <c r="R908" s="85"/>
      <c r="S908" s="3" t="str">
        <f t="shared" si="729"/>
        <v>1.52</v>
      </c>
      <c r="T908" s="3" t="str">
        <f t="shared" si="730"/>
        <v>-</v>
      </c>
      <c r="U908" s="3">
        <f t="shared" si="731"/>
        <v>164.37</v>
      </c>
      <c r="V908" s="3">
        <f t="shared" ca="1" si="732"/>
        <v>78.301721096329345</v>
      </c>
      <c r="W908" s="3">
        <f t="shared" ca="1" si="733"/>
        <v>15.789166530821159</v>
      </c>
      <c r="X908" s="85"/>
      <c r="Y908" s="3" t="str">
        <f t="shared" si="734"/>
        <v>1.52</v>
      </c>
      <c r="Z908" s="3" t="str">
        <f t="shared" si="735"/>
        <v>-</v>
      </c>
      <c r="AA908" s="3">
        <f t="shared" si="736"/>
        <v>164.37</v>
      </c>
      <c r="AB908" s="3">
        <f t="shared" ca="1" si="737"/>
        <v>78.301721096329345</v>
      </c>
      <c r="AC908" s="3">
        <f t="shared" ca="1" si="738"/>
        <v>14.860392029008151</v>
      </c>
      <c r="AE908" s="3" t="str">
        <f t="shared" si="739"/>
        <v>1.52</v>
      </c>
      <c r="AF908" s="3" t="str">
        <f t="shared" si="740"/>
        <v>-</v>
      </c>
      <c r="AG908" s="3">
        <f t="shared" si="741"/>
        <v>164.37</v>
      </c>
      <c r="AH908" s="3">
        <f t="shared" ca="1" si="742"/>
        <v>78.301721096329345</v>
      </c>
      <c r="AI908" s="3">
        <f t="shared" ca="1" si="743"/>
        <v>13.93161752719514</v>
      </c>
      <c r="AK908" s="3" t="str">
        <f t="shared" si="744"/>
        <v>1.52</v>
      </c>
      <c r="AL908" s="3" t="str">
        <f t="shared" si="745"/>
        <v>-</v>
      </c>
      <c r="AM908" s="3">
        <f t="shared" si="746"/>
        <v>164.37</v>
      </c>
      <c r="AN908" s="3">
        <f t="shared" ca="1" si="747"/>
        <v>78.301721096329345</v>
      </c>
      <c r="AO908" s="3">
        <f t="shared" ca="1" si="748"/>
        <v>13.002843025382131</v>
      </c>
      <c r="AQ908" s="3" t="str">
        <f t="shared" si="749"/>
        <v>1.52</v>
      </c>
      <c r="AR908" s="3" t="str">
        <f t="shared" si="750"/>
        <v>-</v>
      </c>
      <c r="AS908" s="3">
        <f t="shared" si="751"/>
        <v>164.37</v>
      </c>
      <c r="AT908" s="3">
        <f t="shared" ca="1" si="752"/>
        <v>78.301721096329345</v>
      </c>
      <c r="AU908" s="3">
        <f t="shared" ca="1" si="753"/>
        <v>11.145294021756113</v>
      </c>
      <c r="AW908" s="3" t="str">
        <f t="shared" si="754"/>
        <v>1.52</v>
      </c>
      <c r="AX908" s="3" t="str">
        <f t="shared" si="755"/>
        <v>-</v>
      </c>
      <c r="AY908" s="3">
        <f t="shared" si="756"/>
        <v>164.37</v>
      </c>
      <c r="AZ908" s="3">
        <f t="shared" ca="1" si="757"/>
        <v>78.301721096329345</v>
      </c>
      <c r="BA908" s="3">
        <f t="shared" ca="1" si="758"/>
        <v>9.287745018130094</v>
      </c>
      <c r="BC908" s="3" t="str">
        <f t="shared" si="759"/>
        <v>1.52</v>
      </c>
      <c r="BD908" s="3" t="str">
        <f t="shared" si="760"/>
        <v>-</v>
      </c>
      <c r="BE908" s="3">
        <f t="shared" si="761"/>
        <v>164.37</v>
      </c>
      <c r="BF908" s="3">
        <f t="shared" ca="1" si="762"/>
        <v>78.301721096329345</v>
      </c>
      <c r="BG908" s="3">
        <f t="shared" ca="1" si="763"/>
        <v>5.5726470108780566</v>
      </c>
      <c r="BI908" s="3" t="str">
        <f t="shared" si="764"/>
        <v>1.52</v>
      </c>
      <c r="BJ908" s="3" t="str">
        <f t="shared" si="765"/>
        <v>-</v>
      </c>
      <c r="BK908" s="3">
        <f t="shared" si="766"/>
        <v>164.37</v>
      </c>
      <c r="BL908" s="3">
        <f t="shared" ca="1" si="767"/>
        <v>78.301721096329345</v>
      </c>
      <c r="BM908" s="3">
        <f t="shared" ca="1" si="768"/>
        <v>1.8575490036260189</v>
      </c>
    </row>
    <row r="909" spans="1:65" x14ac:dyDescent="0.3">
      <c r="A909" s="3" t="str">
        <f>'Forward collapse simulation'!B919</f>
        <v>1.52</v>
      </c>
      <c r="B909" s="3" t="str">
        <f>IF('Forward collapse simulation'!C919="","-",'Forward collapse simulation'!C919)</f>
        <v>-</v>
      </c>
      <c r="C909" s="3">
        <f>'Forward collapse simulation'!E919</f>
        <v>165.04</v>
      </c>
      <c r="D909" s="3">
        <f ca="1">'Forward collapse simulation'!AK919</f>
        <v>72.817483568413735</v>
      </c>
      <c r="E909" s="84">
        <f ca="1">'Forward collapse simulation'!AL919</f>
        <v>15.222729451186387</v>
      </c>
      <c r="G909" s="3" t="str">
        <f t="shared" si="719"/>
        <v>1.52</v>
      </c>
      <c r="H909" s="3" t="str">
        <f t="shared" si="720"/>
        <v>-</v>
      </c>
      <c r="I909" s="3">
        <f t="shared" si="721"/>
        <v>165.04</v>
      </c>
      <c r="J909" s="3">
        <f t="shared" ca="1" si="722"/>
        <v>72.817483568413735</v>
      </c>
      <c r="K909" s="3">
        <f t="shared" ca="1" si="723"/>
        <v>14.461592978627067</v>
      </c>
      <c r="M909" s="3" t="str">
        <f t="shared" si="724"/>
        <v>1.52</v>
      </c>
      <c r="N909" s="3" t="str">
        <f t="shared" si="725"/>
        <v>-</v>
      </c>
      <c r="O909" s="3">
        <f t="shared" si="726"/>
        <v>165.04</v>
      </c>
      <c r="P909" s="3">
        <f t="shared" ca="1" si="727"/>
        <v>72.817483568413735</v>
      </c>
      <c r="Q909" s="3">
        <f t="shared" ca="1" si="728"/>
        <v>13.700456506067749</v>
      </c>
      <c r="R909" s="85"/>
      <c r="S909" s="3" t="str">
        <f t="shared" si="729"/>
        <v>1.52</v>
      </c>
      <c r="T909" s="3" t="str">
        <f t="shared" si="730"/>
        <v>-</v>
      </c>
      <c r="U909" s="3">
        <f t="shared" si="731"/>
        <v>165.04</v>
      </c>
      <c r="V909" s="3">
        <f t="shared" ca="1" si="732"/>
        <v>72.817483568413735</v>
      </c>
      <c r="W909" s="3">
        <f t="shared" ca="1" si="733"/>
        <v>12.939320033508428</v>
      </c>
      <c r="X909" s="85"/>
      <c r="Y909" s="3" t="str">
        <f t="shared" si="734"/>
        <v>1.52</v>
      </c>
      <c r="Z909" s="3" t="str">
        <f t="shared" si="735"/>
        <v>-</v>
      </c>
      <c r="AA909" s="3">
        <f t="shared" si="736"/>
        <v>165.04</v>
      </c>
      <c r="AB909" s="3">
        <f t="shared" ca="1" si="737"/>
        <v>72.817483568413735</v>
      </c>
      <c r="AC909" s="3">
        <f t="shared" ca="1" si="738"/>
        <v>12.17818356094911</v>
      </c>
      <c r="AE909" s="3" t="str">
        <f t="shared" si="739"/>
        <v>1.52</v>
      </c>
      <c r="AF909" s="3" t="str">
        <f t="shared" si="740"/>
        <v>-</v>
      </c>
      <c r="AG909" s="3">
        <f t="shared" si="741"/>
        <v>165.04</v>
      </c>
      <c r="AH909" s="3">
        <f t="shared" ca="1" si="742"/>
        <v>72.817483568413735</v>
      </c>
      <c r="AI909" s="3">
        <f t="shared" ca="1" si="743"/>
        <v>11.41704708838979</v>
      </c>
      <c r="AK909" s="3" t="str">
        <f t="shared" si="744"/>
        <v>1.52</v>
      </c>
      <c r="AL909" s="3" t="str">
        <f t="shared" si="745"/>
        <v>-</v>
      </c>
      <c r="AM909" s="3">
        <f t="shared" si="746"/>
        <v>165.04</v>
      </c>
      <c r="AN909" s="3">
        <f t="shared" ca="1" si="747"/>
        <v>72.817483568413735</v>
      </c>
      <c r="AO909" s="3">
        <f t="shared" ca="1" si="748"/>
        <v>10.65591061583047</v>
      </c>
      <c r="AQ909" s="3" t="str">
        <f t="shared" si="749"/>
        <v>1.52</v>
      </c>
      <c r="AR909" s="3" t="str">
        <f t="shared" si="750"/>
        <v>-</v>
      </c>
      <c r="AS909" s="3">
        <f t="shared" si="751"/>
        <v>165.04</v>
      </c>
      <c r="AT909" s="3">
        <f t="shared" ca="1" si="752"/>
        <v>72.817483568413735</v>
      </c>
      <c r="AU909" s="3">
        <f t="shared" ca="1" si="753"/>
        <v>9.1336376707118312</v>
      </c>
      <c r="AW909" s="3" t="str">
        <f t="shared" si="754"/>
        <v>1.52</v>
      </c>
      <c r="AX909" s="3" t="str">
        <f t="shared" si="755"/>
        <v>-</v>
      </c>
      <c r="AY909" s="3">
        <f t="shared" si="756"/>
        <v>165.04</v>
      </c>
      <c r="AZ909" s="3">
        <f t="shared" ca="1" si="757"/>
        <v>72.817483568413735</v>
      </c>
      <c r="BA909" s="3">
        <f t="shared" ca="1" si="758"/>
        <v>7.6113647255931935</v>
      </c>
      <c r="BC909" s="3" t="str">
        <f t="shared" si="759"/>
        <v>1.52</v>
      </c>
      <c r="BD909" s="3" t="str">
        <f t="shared" si="760"/>
        <v>-</v>
      </c>
      <c r="BE909" s="3">
        <f t="shared" si="761"/>
        <v>165.04</v>
      </c>
      <c r="BF909" s="3">
        <f t="shared" ca="1" si="762"/>
        <v>72.817483568413735</v>
      </c>
      <c r="BG909" s="3">
        <f t="shared" ca="1" si="763"/>
        <v>4.5668188353559156</v>
      </c>
      <c r="BI909" s="3" t="str">
        <f t="shared" si="764"/>
        <v>1.52</v>
      </c>
      <c r="BJ909" s="3" t="str">
        <f t="shared" si="765"/>
        <v>-</v>
      </c>
      <c r="BK909" s="3">
        <f t="shared" si="766"/>
        <v>165.04</v>
      </c>
      <c r="BL909" s="3">
        <f t="shared" ca="1" si="767"/>
        <v>72.817483568413735</v>
      </c>
      <c r="BM909" s="3">
        <f t="shared" ca="1" si="768"/>
        <v>1.5222729451186388</v>
      </c>
    </row>
    <row r="910" spans="1:65" x14ac:dyDescent="0.3">
      <c r="A910" s="3" t="str">
        <f>'Forward collapse simulation'!B920</f>
        <v>1.52</v>
      </c>
      <c r="B910" s="3" t="str">
        <f>IF('Forward collapse simulation'!C920="","-",'Forward collapse simulation'!C920)</f>
        <v>-</v>
      </c>
      <c r="C910" s="3">
        <f>'Forward collapse simulation'!E920</f>
        <v>163.51</v>
      </c>
      <c r="D910" s="3">
        <f ca="1">'Forward collapse simulation'!AK920</f>
        <v>69.692935227040223</v>
      </c>
      <c r="E910" s="84">
        <f ca="1">'Forward collapse simulation'!AL920</f>
        <v>13.850267595188518</v>
      </c>
      <c r="G910" s="3" t="str">
        <f t="shared" si="719"/>
        <v>1.52</v>
      </c>
      <c r="H910" s="3" t="str">
        <f t="shared" si="720"/>
        <v>-</v>
      </c>
      <c r="I910" s="3">
        <f t="shared" si="721"/>
        <v>163.51</v>
      </c>
      <c r="J910" s="3">
        <f t="shared" ca="1" si="722"/>
        <v>69.692935227040223</v>
      </c>
      <c r="K910" s="3">
        <f t="shared" ca="1" si="723"/>
        <v>13.157754215429092</v>
      </c>
      <c r="M910" s="3" t="str">
        <f t="shared" si="724"/>
        <v>1.52</v>
      </c>
      <c r="N910" s="3" t="str">
        <f t="shared" si="725"/>
        <v>-</v>
      </c>
      <c r="O910" s="3">
        <f t="shared" si="726"/>
        <v>163.51</v>
      </c>
      <c r="P910" s="3">
        <f t="shared" ca="1" si="727"/>
        <v>69.692935227040223</v>
      </c>
      <c r="Q910" s="3">
        <f t="shared" ca="1" si="728"/>
        <v>12.465240835669666</v>
      </c>
      <c r="R910" s="85"/>
      <c r="S910" s="3" t="str">
        <f t="shared" si="729"/>
        <v>1.52</v>
      </c>
      <c r="T910" s="3" t="str">
        <f t="shared" si="730"/>
        <v>-</v>
      </c>
      <c r="U910" s="3">
        <f t="shared" si="731"/>
        <v>163.51</v>
      </c>
      <c r="V910" s="3">
        <f t="shared" ca="1" si="732"/>
        <v>69.692935227040223</v>
      </c>
      <c r="W910" s="3">
        <f t="shared" ca="1" si="733"/>
        <v>11.772727455910239</v>
      </c>
      <c r="X910" s="85"/>
      <c r="Y910" s="3" t="str">
        <f t="shared" si="734"/>
        <v>1.52</v>
      </c>
      <c r="Z910" s="3" t="str">
        <f t="shared" si="735"/>
        <v>-</v>
      </c>
      <c r="AA910" s="3">
        <f t="shared" si="736"/>
        <v>163.51</v>
      </c>
      <c r="AB910" s="3">
        <f t="shared" ca="1" si="737"/>
        <v>69.692935227040223</v>
      </c>
      <c r="AC910" s="3">
        <f t="shared" ca="1" si="738"/>
        <v>11.080214076150815</v>
      </c>
      <c r="AE910" s="3" t="str">
        <f t="shared" si="739"/>
        <v>1.52</v>
      </c>
      <c r="AF910" s="3" t="str">
        <f t="shared" si="740"/>
        <v>-</v>
      </c>
      <c r="AG910" s="3">
        <f t="shared" si="741"/>
        <v>163.51</v>
      </c>
      <c r="AH910" s="3">
        <f t="shared" ca="1" si="742"/>
        <v>69.692935227040223</v>
      </c>
      <c r="AI910" s="3">
        <f t="shared" ca="1" si="743"/>
        <v>10.387700696391388</v>
      </c>
      <c r="AK910" s="3" t="str">
        <f t="shared" si="744"/>
        <v>1.52</v>
      </c>
      <c r="AL910" s="3" t="str">
        <f t="shared" si="745"/>
        <v>-</v>
      </c>
      <c r="AM910" s="3">
        <f t="shared" si="746"/>
        <v>163.51</v>
      </c>
      <c r="AN910" s="3">
        <f t="shared" ca="1" si="747"/>
        <v>69.692935227040223</v>
      </c>
      <c r="AO910" s="3">
        <f t="shared" ca="1" si="748"/>
        <v>9.6951873166319622</v>
      </c>
      <c r="AQ910" s="3" t="str">
        <f t="shared" si="749"/>
        <v>1.52</v>
      </c>
      <c r="AR910" s="3" t="str">
        <f t="shared" si="750"/>
        <v>-</v>
      </c>
      <c r="AS910" s="3">
        <f t="shared" si="751"/>
        <v>163.51</v>
      </c>
      <c r="AT910" s="3">
        <f t="shared" ca="1" si="752"/>
        <v>69.692935227040223</v>
      </c>
      <c r="AU910" s="3">
        <f t="shared" ca="1" si="753"/>
        <v>8.310160557113111</v>
      </c>
      <c r="AW910" s="3" t="str">
        <f t="shared" si="754"/>
        <v>1.52</v>
      </c>
      <c r="AX910" s="3" t="str">
        <f t="shared" si="755"/>
        <v>-</v>
      </c>
      <c r="AY910" s="3">
        <f t="shared" si="756"/>
        <v>163.51</v>
      </c>
      <c r="AZ910" s="3">
        <f t="shared" ca="1" si="757"/>
        <v>69.692935227040223</v>
      </c>
      <c r="BA910" s="3">
        <f t="shared" ca="1" si="758"/>
        <v>6.9251337975942588</v>
      </c>
      <c r="BC910" s="3" t="str">
        <f t="shared" si="759"/>
        <v>1.52</v>
      </c>
      <c r="BD910" s="3" t="str">
        <f t="shared" si="760"/>
        <v>-</v>
      </c>
      <c r="BE910" s="3">
        <f t="shared" si="761"/>
        <v>163.51</v>
      </c>
      <c r="BF910" s="3">
        <f t="shared" ca="1" si="762"/>
        <v>69.692935227040223</v>
      </c>
      <c r="BG910" s="3">
        <f t="shared" ca="1" si="763"/>
        <v>4.1550802785565555</v>
      </c>
      <c r="BI910" s="3" t="str">
        <f t="shared" si="764"/>
        <v>1.52</v>
      </c>
      <c r="BJ910" s="3" t="str">
        <f t="shared" si="765"/>
        <v>-</v>
      </c>
      <c r="BK910" s="3">
        <f t="shared" si="766"/>
        <v>163.51</v>
      </c>
      <c r="BL910" s="3">
        <f t="shared" ca="1" si="767"/>
        <v>69.692935227040223</v>
      </c>
      <c r="BM910" s="3">
        <f t="shared" ca="1" si="768"/>
        <v>1.3850267595188519</v>
      </c>
    </row>
    <row r="911" spans="1:65" x14ac:dyDescent="0.3">
      <c r="A911" s="3" t="str">
        <f>'Forward collapse simulation'!B921</f>
        <v>1.52</v>
      </c>
      <c r="B911" s="3" t="str">
        <f>IF('Forward collapse simulation'!C921="","-",'Forward collapse simulation'!C921)</f>
        <v>-</v>
      </c>
      <c r="C911" s="3">
        <f>'Forward collapse simulation'!E921</f>
        <v>162.80000000000001</v>
      </c>
      <c r="D911" s="3">
        <f ca="1">'Forward collapse simulation'!AK921</f>
        <v>59.658150879742117</v>
      </c>
      <c r="E911" s="84">
        <f ca="1">'Forward collapse simulation'!AL921</f>
        <v>11.023809347941791</v>
      </c>
      <c r="G911" s="3" t="str">
        <f t="shared" si="719"/>
        <v>1.52</v>
      </c>
      <c r="H911" s="3" t="str">
        <f t="shared" si="720"/>
        <v>-</v>
      </c>
      <c r="I911" s="3">
        <f t="shared" si="721"/>
        <v>162.80000000000001</v>
      </c>
      <c r="J911" s="3">
        <f t="shared" ca="1" si="722"/>
        <v>59.658150879742117</v>
      </c>
      <c r="K911" s="3">
        <f t="shared" ca="1" si="723"/>
        <v>10.472618880544701</v>
      </c>
      <c r="M911" s="3" t="str">
        <f t="shared" si="724"/>
        <v>1.52</v>
      </c>
      <c r="N911" s="3" t="str">
        <f t="shared" si="725"/>
        <v>-</v>
      </c>
      <c r="O911" s="3">
        <f t="shared" si="726"/>
        <v>162.80000000000001</v>
      </c>
      <c r="P911" s="3">
        <f t="shared" ca="1" si="727"/>
        <v>59.658150879742117</v>
      </c>
      <c r="Q911" s="3">
        <f t="shared" ca="1" si="728"/>
        <v>9.9214284131476127</v>
      </c>
      <c r="R911" s="85"/>
      <c r="S911" s="3" t="str">
        <f t="shared" si="729"/>
        <v>1.52</v>
      </c>
      <c r="T911" s="3" t="str">
        <f t="shared" si="730"/>
        <v>-</v>
      </c>
      <c r="U911" s="3">
        <f t="shared" si="731"/>
        <v>162.80000000000001</v>
      </c>
      <c r="V911" s="3">
        <f t="shared" ca="1" si="732"/>
        <v>59.658150879742117</v>
      </c>
      <c r="W911" s="3">
        <f t="shared" ca="1" si="733"/>
        <v>9.3702379457505227</v>
      </c>
      <c r="X911" s="85"/>
      <c r="Y911" s="3" t="str">
        <f t="shared" si="734"/>
        <v>1.52</v>
      </c>
      <c r="Z911" s="3" t="str">
        <f t="shared" si="735"/>
        <v>-</v>
      </c>
      <c r="AA911" s="3">
        <f t="shared" si="736"/>
        <v>162.80000000000001</v>
      </c>
      <c r="AB911" s="3">
        <f t="shared" ca="1" si="737"/>
        <v>59.658150879742117</v>
      </c>
      <c r="AC911" s="3">
        <f t="shared" ca="1" si="738"/>
        <v>8.8190474783534327</v>
      </c>
      <c r="AE911" s="3" t="str">
        <f t="shared" si="739"/>
        <v>1.52</v>
      </c>
      <c r="AF911" s="3" t="str">
        <f t="shared" si="740"/>
        <v>-</v>
      </c>
      <c r="AG911" s="3">
        <f t="shared" si="741"/>
        <v>162.80000000000001</v>
      </c>
      <c r="AH911" s="3">
        <f t="shared" ca="1" si="742"/>
        <v>59.658150879742117</v>
      </c>
      <c r="AI911" s="3">
        <f t="shared" ca="1" si="743"/>
        <v>8.2678570109563427</v>
      </c>
      <c r="AK911" s="3" t="str">
        <f t="shared" si="744"/>
        <v>1.52</v>
      </c>
      <c r="AL911" s="3" t="str">
        <f t="shared" si="745"/>
        <v>-</v>
      </c>
      <c r="AM911" s="3">
        <f t="shared" si="746"/>
        <v>162.80000000000001</v>
      </c>
      <c r="AN911" s="3">
        <f t="shared" ca="1" si="747"/>
        <v>59.658150879742117</v>
      </c>
      <c r="AO911" s="3">
        <f t="shared" ca="1" si="748"/>
        <v>7.7166665435592527</v>
      </c>
      <c r="AQ911" s="3" t="str">
        <f t="shared" si="749"/>
        <v>1.52</v>
      </c>
      <c r="AR911" s="3" t="str">
        <f t="shared" si="750"/>
        <v>-</v>
      </c>
      <c r="AS911" s="3">
        <f t="shared" si="751"/>
        <v>162.80000000000001</v>
      </c>
      <c r="AT911" s="3">
        <f t="shared" ca="1" si="752"/>
        <v>59.658150879742117</v>
      </c>
      <c r="AU911" s="3">
        <f t="shared" ca="1" si="753"/>
        <v>6.6142856087650745</v>
      </c>
      <c r="AW911" s="3" t="str">
        <f t="shared" si="754"/>
        <v>1.52</v>
      </c>
      <c r="AX911" s="3" t="str">
        <f t="shared" si="755"/>
        <v>-</v>
      </c>
      <c r="AY911" s="3">
        <f t="shared" si="756"/>
        <v>162.80000000000001</v>
      </c>
      <c r="AZ911" s="3">
        <f t="shared" ca="1" si="757"/>
        <v>59.658150879742117</v>
      </c>
      <c r="BA911" s="3">
        <f t="shared" ca="1" si="758"/>
        <v>5.5119046739708955</v>
      </c>
      <c r="BC911" s="3" t="str">
        <f t="shared" si="759"/>
        <v>1.52</v>
      </c>
      <c r="BD911" s="3" t="str">
        <f t="shared" si="760"/>
        <v>-</v>
      </c>
      <c r="BE911" s="3">
        <f t="shared" si="761"/>
        <v>162.80000000000001</v>
      </c>
      <c r="BF911" s="3">
        <f t="shared" ca="1" si="762"/>
        <v>59.658150879742117</v>
      </c>
      <c r="BG911" s="3">
        <f t="shared" ca="1" si="763"/>
        <v>3.3071428043825373</v>
      </c>
      <c r="BI911" s="3" t="str">
        <f t="shared" si="764"/>
        <v>1.52</v>
      </c>
      <c r="BJ911" s="3" t="str">
        <f t="shared" si="765"/>
        <v>-</v>
      </c>
      <c r="BK911" s="3">
        <f t="shared" si="766"/>
        <v>162.80000000000001</v>
      </c>
      <c r="BL911" s="3">
        <f t="shared" ca="1" si="767"/>
        <v>59.658150879742117</v>
      </c>
      <c r="BM911" s="3">
        <f t="shared" ca="1" si="768"/>
        <v>1.1023809347941791</v>
      </c>
    </row>
    <row r="912" spans="1:65" x14ac:dyDescent="0.3">
      <c r="A912" s="3" t="str">
        <f>'Forward collapse simulation'!B922</f>
        <v>1.52</v>
      </c>
      <c r="B912" s="3" t="str">
        <f>IF('Forward collapse simulation'!C922="","-",'Forward collapse simulation'!C922)</f>
        <v>-</v>
      </c>
      <c r="C912" s="3">
        <f>'Forward collapse simulation'!E922</f>
        <v>162.63</v>
      </c>
      <c r="D912" s="3">
        <f ca="1">'Forward collapse simulation'!AK922</f>
        <v>43.015353457950411</v>
      </c>
      <c r="E912" s="84">
        <f ca="1">'Forward collapse simulation'!AL922</f>
        <v>9.216565218853134</v>
      </c>
      <c r="G912" s="3" t="str">
        <f t="shared" si="719"/>
        <v>1.52</v>
      </c>
      <c r="H912" s="3" t="str">
        <f t="shared" si="720"/>
        <v>-</v>
      </c>
      <c r="I912" s="3">
        <f t="shared" si="721"/>
        <v>162.63</v>
      </c>
      <c r="J912" s="3">
        <f t="shared" ca="1" si="722"/>
        <v>43.015353457950411</v>
      </c>
      <c r="K912" s="3">
        <f t="shared" ca="1" si="723"/>
        <v>8.7557369579104769</v>
      </c>
      <c r="M912" s="3" t="str">
        <f t="shared" si="724"/>
        <v>1.52</v>
      </c>
      <c r="N912" s="3" t="str">
        <f t="shared" si="725"/>
        <v>-</v>
      </c>
      <c r="O912" s="3">
        <f t="shared" si="726"/>
        <v>162.63</v>
      </c>
      <c r="P912" s="3">
        <f t="shared" ca="1" si="727"/>
        <v>43.015353457950411</v>
      </c>
      <c r="Q912" s="3">
        <f t="shared" ca="1" si="728"/>
        <v>8.2949086969678216</v>
      </c>
      <c r="R912" s="85"/>
      <c r="S912" s="3" t="str">
        <f t="shared" si="729"/>
        <v>1.52</v>
      </c>
      <c r="T912" s="3" t="str">
        <f t="shared" si="730"/>
        <v>-</v>
      </c>
      <c r="U912" s="3">
        <f t="shared" si="731"/>
        <v>162.63</v>
      </c>
      <c r="V912" s="3">
        <f t="shared" ca="1" si="732"/>
        <v>43.015353457950411</v>
      </c>
      <c r="W912" s="3">
        <f t="shared" ca="1" si="733"/>
        <v>7.8340804360251637</v>
      </c>
      <c r="X912" s="85"/>
      <c r="Y912" s="3" t="str">
        <f t="shared" si="734"/>
        <v>1.52</v>
      </c>
      <c r="Z912" s="3" t="str">
        <f t="shared" si="735"/>
        <v>-</v>
      </c>
      <c r="AA912" s="3">
        <f t="shared" si="736"/>
        <v>162.63</v>
      </c>
      <c r="AB912" s="3">
        <f t="shared" ca="1" si="737"/>
        <v>43.015353457950411</v>
      </c>
      <c r="AC912" s="3">
        <f t="shared" ca="1" si="738"/>
        <v>7.3732521750825075</v>
      </c>
      <c r="AE912" s="3" t="str">
        <f t="shared" si="739"/>
        <v>1.52</v>
      </c>
      <c r="AF912" s="3" t="str">
        <f t="shared" si="740"/>
        <v>-</v>
      </c>
      <c r="AG912" s="3">
        <f t="shared" si="741"/>
        <v>162.63</v>
      </c>
      <c r="AH912" s="3">
        <f t="shared" ca="1" si="742"/>
        <v>43.015353457950411</v>
      </c>
      <c r="AI912" s="3">
        <f t="shared" ca="1" si="743"/>
        <v>6.9124239141398505</v>
      </c>
      <c r="AK912" s="3" t="str">
        <f t="shared" si="744"/>
        <v>1.52</v>
      </c>
      <c r="AL912" s="3" t="str">
        <f t="shared" si="745"/>
        <v>-</v>
      </c>
      <c r="AM912" s="3">
        <f t="shared" si="746"/>
        <v>162.63</v>
      </c>
      <c r="AN912" s="3">
        <f t="shared" ca="1" si="747"/>
        <v>43.015353457950411</v>
      </c>
      <c r="AO912" s="3">
        <f t="shared" ca="1" si="748"/>
        <v>6.4515956531971934</v>
      </c>
      <c r="AQ912" s="3" t="str">
        <f t="shared" si="749"/>
        <v>1.52</v>
      </c>
      <c r="AR912" s="3" t="str">
        <f t="shared" si="750"/>
        <v>-</v>
      </c>
      <c r="AS912" s="3">
        <f t="shared" si="751"/>
        <v>162.63</v>
      </c>
      <c r="AT912" s="3">
        <f t="shared" ca="1" si="752"/>
        <v>43.015353457950411</v>
      </c>
      <c r="AU912" s="3">
        <f t="shared" ca="1" si="753"/>
        <v>5.5299391313118802</v>
      </c>
      <c r="AW912" s="3" t="str">
        <f t="shared" si="754"/>
        <v>1.52</v>
      </c>
      <c r="AX912" s="3" t="str">
        <f t="shared" si="755"/>
        <v>-</v>
      </c>
      <c r="AY912" s="3">
        <f t="shared" si="756"/>
        <v>162.63</v>
      </c>
      <c r="AZ912" s="3">
        <f t="shared" ca="1" si="757"/>
        <v>43.015353457950411</v>
      </c>
      <c r="BA912" s="3">
        <f t="shared" ca="1" si="758"/>
        <v>4.608282609426567</v>
      </c>
      <c r="BC912" s="3" t="str">
        <f t="shared" si="759"/>
        <v>1.52</v>
      </c>
      <c r="BD912" s="3" t="str">
        <f t="shared" si="760"/>
        <v>-</v>
      </c>
      <c r="BE912" s="3">
        <f t="shared" si="761"/>
        <v>162.63</v>
      </c>
      <c r="BF912" s="3">
        <f t="shared" ca="1" si="762"/>
        <v>43.015353457950411</v>
      </c>
      <c r="BG912" s="3">
        <f t="shared" ca="1" si="763"/>
        <v>2.7649695656559401</v>
      </c>
      <c r="BI912" s="3" t="str">
        <f t="shared" si="764"/>
        <v>1.52</v>
      </c>
      <c r="BJ912" s="3" t="str">
        <f t="shared" si="765"/>
        <v>-</v>
      </c>
      <c r="BK912" s="3">
        <f t="shared" si="766"/>
        <v>162.63</v>
      </c>
      <c r="BL912" s="3">
        <f t="shared" ca="1" si="767"/>
        <v>43.015353457950411</v>
      </c>
      <c r="BM912" s="3">
        <f t="shared" ca="1" si="768"/>
        <v>0.92165652188531344</v>
      </c>
    </row>
    <row r="913" spans="1:65" x14ac:dyDescent="0.3">
      <c r="A913" s="3" t="str">
        <f>'Forward collapse simulation'!B923</f>
        <v>1.52</v>
      </c>
      <c r="B913" s="3" t="str">
        <f>IF('Forward collapse simulation'!C923="","-",'Forward collapse simulation'!C923)</f>
        <v>-</v>
      </c>
      <c r="C913" s="3">
        <f>'Forward collapse simulation'!E923</f>
        <v>162.37</v>
      </c>
      <c r="D913" s="3">
        <f>'Forward collapse simulation'!AK923</f>
        <v>-5.57</v>
      </c>
      <c r="E913" s="84">
        <f>'Forward collapse simulation'!AL923</f>
        <v>6.6750000000000007</v>
      </c>
      <c r="G913" s="3" t="str">
        <f t="shared" si="719"/>
        <v>1.52</v>
      </c>
      <c r="H913" s="3" t="str">
        <f t="shared" si="720"/>
        <v>-</v>
      </c>
      <c r="I913" s="3">
        <f t="shared" si="721"/>
        <v>162.37</v>
      </c>
      <c r="J913" s="3">
        <f t="shared" si="722"/>
        <v>-5.57</v>
      </c>
      <c r="K913" s="3">
        <f t="shared" si="723"/>
        <v>6.3412500000000005</v>
      </c>
      <c r="M913" s="3" t="str">
        <f t="shared" si="724"/>
        <v>1.52</v>
      </c>
      <c r="N913" s="3" t="str">
        <f t="shared" si="725"/>
        <v>-</v>
      </c>
      <c r="O913" s="3">
        <f t="shared" si="726"/>
        <v>162.37</v>
      </c>
      <c r="P913" s="3">
        <f t="shared" si="727"/>
        <v>-5.57</v>
      </c>
      <c r="Q913" s="3">
        <f t="shared" si="728"/>
        <v>6.0075000000000012</v>
      </c>
      <c r="R913" s="85"/>
      <c r="S913" s="3" t="str">
        <f t="shared" si="729"/>
        <v>1.52</v>
      </c>
      <c r="T913" s="3" t="str">
        <f t="shared" si="730"/>
        <v>-</v>
      </c>
      <c r="U913" s="3">
        <f t="shared" si="731"/>
        <v>162.37</v>
      </c>
      <c r="V913" s="3">
        <f t="shared" si="732"/>
        <v>-5.57</v>
      </c>
      <c r="W913" s="3">
        <f t="shared" si="733"/>
        <v>5.6737500000000001</v>
      </c>
      <c r="X913" s="85"/>
      <c r="Y913" s="3" t="str">
        <f t="shared" si="734"/>
        <v>1.52</v>
      </c>
      <c r="Z913" s="3" t="str">
        <f t="shared" si="735"/>
        <v>-</v>
      </c>
      <c r="AA913" s="3">
        <f t="shared" si="736"/>
        <v>162.37</v>
      </c>
      <c r="AB913" s="3">
        <f t="shared" si="737"/>
        <v>-5.57</v>
      </c>
      <c r="AC913" s="3">
        <f t="shared" si="738"/>
        <v>5.3400000000000007</v>
      </c>
      <c r="AE913" s="3" t="str">
        <f t="shared" si="739"/>
        <v>1.52</v>
      </c>
      <c r="AF913" s="3" t="str">
        <f t="shared" si="740"/>
        <v>-</v>
      </c>
      <c r="AG913" s="3">
        <f t="shared" si="741"/>
        <v>162.37</v>
      </c>
      <c r="AH913" s="3">
        <f t="shared" si="742"/>
        <v>-5.57</v>
      </c>
      <c r="AI913" s="3">
        <f t="shared" si="743"/>
        <v>5.0062500000000005</v>
      </c>
      <c r="AK913" s="3" t="str">
        <f t="shared" si="744"/>
        <v>1.52</v>
      </c>
      <c r="AL913" s="3" t="str">
        <f t="shared" si="745"/>
        <v>-</v>
      </c>
      <c r="AM913" s="3">
        <f t="shared" si="746"/>
        <v>162.37</v>
      </c>
      <c r="AN913" s="3">
        <f t="shared" si="747"/>
        <v>-5.57</v>
      </c>
      <c r="AO913" s="3">
        <f t="shared" si="748"/>
        <v>4.6725000000000003</v>
      </c>
      <c r="AQ913" s="3" t="str">
        <f t="shared" si="749"/>
        <v>1.52</v>
      </c>
      <c r="AR913" s="3" t="str">
        <f t="shared" si="750"/>
        <v>-</v>
      </c>
      <c r="AS913" s="3">
        <f t="shared" si="751"/>
        <v>162.37</v>
      </c>
      <c r="AT913" s="3">
        <f t="shared" si="752"/>
        <v>-5.57</v>
      </c>
      <c r="AU913" s="3">
        <f t="shared" si="753"/>
        <v>4.0049999999999999</v>
      </c>
      <c r="AW913" s="3" t="str">
        <f t="shared" si="754"/>
        <v>1.52</v>
      </c>
      <c r="AX913" s="3" t="str">
        <f t="shared" si="755"/>
        <v>-</v>
      </c>
      <c r="AY913" s="3">
        <f t="shared" si="756"/>
        <v>162.37</v>
      </c>
      <c r="AZ913" s="3">
        <f t="shared" si="757"/>
        <v>-5.57</v>
      </c>
      <c r="BA913" s="3">
        <f t="shared" si="758"/>
        <v>3.3375000000000004</v>
      </c>
      <c r="BC913" s="3" t="str">
        <f t="shared" si="759"/>
        <v>1.52</v>
      </c>
      <c r="BD913" s="3" t="str">
        <f t="shared" si="760"/>
        <v>-</v>
      </c>
      <c r="BE913" s="3">
        <f t="shared" si="761"/>
        <v>162.37</v>
      </c>
      <c r="BF913" s="3">
        <f t="shared" si="762"/>
        <v>-5.57</v>
      </c>
      <c r="BG913" s="3">
        <f t="shared" si="763"/>
        <v>2.0024999999999999</v>
      </c>
      <c r="BI913" s="3" t="str">
        <f t="shared" si="764"/>
        <v>1.52</v>
      </c>
      <c r="BJ913" s="3" t="str">
        <f t="shared" si="765"/>
        <v>-</v>
      </c>
      <c r="BK913" s="3">
        <f t="shared" si="766"/>
        <v>162.37</v>
      </c>
      <c r="BL913" s="3">
        <f t="shared" si="767"/>
        <v>-5.57</v>
      </c>
      <c r="BM913" s="3">
        <f t="shared" si="768"/>
        <v>0.66750000000000009</v>
      </c>
    </row>
    <row r="914" spans="1:65" x14ac:dyDescent="0.3">
      <c r="A914" s="3" t="str">
        <f>'Forward collapse simulation'!B924</f>
        <v>1.52</v>
      </c>
      <c r="B914" s="3" t="str">
        <f>IF('Forward collapse simulation'!C924="","-",'Forward collapse simulation'!C924)</f>
        <v>-</v>
      </c>
      <c r="C914" s="3">
        <f>'Forward collapse simulation'!E924</f>
        <v>165.11</v>
      </c>
      <c r="D914" s="3">
        <f>'Forward collapse simulation'!AK924</f>
        <v>-13.63</v>
      </c>
      <c r="E914" s="84">
        <f>'Forward collapse simulation'!AL924</f>
        <v>5.9139999999999997</v>
      </c>
      <c r="G914" s="3" t="str">
        <f t="shared" si="719"/>
        <v>1.52</v>
      </c>
      <c r="H914" s="3" t="str">
        <f t="shared" si="720"/>
        <v>-</v>
      </c>
      <c r="I914" s="3">
        <f t="shared" si="721"/>
        <v>165.11</v>
      </c>
      <c r="J914" s="3">
        <f t="shared" si="722"/>
        <v>-13.63</v>
      </c>
      <c r="K914" s="3">
        <f t="shared" si="723"/>
        <v>5.6182999999999996</v>
      </c>
      <c r="M914" s="3" t="str">
        <f t="shared" si="724"/>
        <v>1.52</v>
      </c>
      <c r="N914" s="3" t="str">
        <f t="shared" si="725"/>
        <v>-</v>
      </c>
      <c r="O914" s="3">
        <f t="shared" si="726"/>
        <v>165.11</v>
      </c>
      <c r="P914" s="3">
        <f t="shared" si="727"/>
        <v>-13.63</v>
      </c>
      <c r="Q914" s="3">
        <f t="shared" si="728"/>
        <v>5.3225999999999996</v>
      </c>
      <c r="R914" s="85"/>
      <c r="S914" s="3" t="str">
        <f t="shared" si="729"/>
        <v>1.52</v>
      </c>
      <c r="T914" s="3" t="str">
        <f t="shared" si="730"/>
        <v>-</v>
      </c>
      <c r="U914" s="3">
        <f t="shared" si="731"/>
        <v>165.11</v>
      </c>
      <c r="V914" s="3">
        <f t="shared" si="732"/>
        <v>-13.63</v>
      </c>
      <c r="W914" s="3">
        <f t="shared" si="733"/>
        <v>5.0268999999999995</v>
      </c>
      <c r="X914" s="85"/>
      <c r="Y914" s="3" t="str">
        <f t="shared" si="734"/>
        <v>1.52</v>
      </c>
      <c r="Z914" s="3" t="str">
        <f t="shared" si="735"/>
        <v>-</v>
      </c>
      <c r="AA914" s="3">
        <f t="shared" si="736"/>
        <v>165.11</v>
      </c>
      <c r="AB914" s="3">
        <f t="shared" si="737"/>
        <v>-13.63</v>
      </c>
      <c r="AC914" s="3">
        <f t="shared" si="738"/>
        <v>4.7312000000000003</v>
      </c>
      <c r="AE914" s="3" t="str">
        <f t="shared" si="739"/>
        <v>1.52</v>
      </c>
      <c r="AF914" s="3" t="str">
        <f t="shared" si="740"/>
        <v>-</v>
      </c>
      <c r="AG914" s="3">
        <f t="shared" si="741"/>
        <v>165.11</v>
      </c>
      <c r="AH914" s="3">
        <f t="shared" si="742"/>
        <v>-13.63</v>
      </c>
      <c r="AI914" s="3">
        <f t="shared" si="743"/>
        <v>4.4354999999999993</v>
      </c>
      <c r="AK914" s="3" t="str">
        <f t="shared" si="744"/>
        <v>1.52</v>
      </c>
      <c r="AL914" s="3" t="str">
        <f t="shared" si="745"/>
        <v>-</v>
      </c>
      <c r="AM914" s="3">
        <f t="shared" si="746"/>
        <v>165.11</v>
      </c>
      <c r="AN914" s="3">
        <f t="shared" si="747"/>
        <v>-13.63</v>
      </c>
      <c r="AO914" s="3">
        <f t="shared" si="748"/>
        <v>4.1397999999999993</v>
      </c>
      <c r="AQ914" s="3" t="str">
        <f t="shared" si="749"/>
        <v>1.52</v>
      </c>
      <c r="AR914" s="3" t="str">
        <f t="shared" si="750"/>
        <v>-</v>
      </c>
      <c r="AS914" s="3">
        <f t="shared" si="751"/>
        <v>165.11</v>
      </c>
      <c r="AT914" s="3">
        <f t="shared" si="752"/>
        <v>-13.63</v>
      </c>
      <c r="AU914" s="3">
        <f t="shared" si="753"/>
        <v>3.5483999999999996</v>
      </c>
      <c r="AW914" s="3" t="str">
        <f t="shared" si="754"/>
        <v>1.52</v>
      </c>
      <c r="AX914" s="3" t="str">
        <f t="shared" si="755"/>
        <v>-</v>
      </c>
      <c r="AY914" s="3">
        <f t="shared" si="756"/>
        <v>165.11</v>
      </c>
      <c r="AZ914" s="3">
        <f t="shared" si="757"/>
        <v>-13.63</v>
      </c>
      <c r="BA914" s="3">
        <f t="shared" si="758"/>
        <v>2.9569999999999999</v>
      </c>
      <c r="BC914" s="3" t="str">
        <f t="shared" si="759"/>
        <v>1.52</v>
      </c>
      <c r="BD914" s="3" t="str">
        <f t="shared" si="760"/>
        <v>-</v>
      </c>
      <c r="BE914" s="3">
        <f t="shared" si="761"/>
        <v>165.11</v>
      </c>
      <c r="BF914" s="3">
        <f t="shared" si="762"/>
        <v>-13.63</v>
      </c>
      <c r="BG914" s="3">
        <f t="shared" si="763"/>
        <v>1.7741999999999998</v>
      </c>
      <c r="BI914" s="3" t="str">
        <f t="shared" si="764"/>
        <v>1.52</v>
      </c>
      <c r="BJ914" s="3" t="str">
        <f t="shared" si="765"/>
        <v>-</v>
      </c>
      <c r="BK914" s="3">
        <f t="shared" si="766"/>
        <v>165.11</v>
      </c>
      <c r="BL914" s="3">
        <f t="shared" si="767"/>
        <v>-13.63</v>
      </c>
      <c r="BM914" s="3">
        <f t="shared" si="768"/>
        <v>0.59140000000000004</v>
      </c>
    </row>
    <row r="915" spans="1:65" x14ac:dyDescent="0.3">
      <c r="A915" s="3" t="str">
        <f>'Forward collapse simulation'!B925</f>
        <v>1.52</v>
      </c>
      <c r="B915" s="3" t="str">
        <f>IF('Forward collapse simulation'!C925="","-",'Forward collapse simulation'!C925)</f>
        <v>-</v>
      </c>
      <c r="C915" s="3">
        <f>'Forward collapse simulation'!E925</f>
        <v>166.03</v>
      </c>
      <c r="D915" s="3">
        <f>'Forward collapse simulation'!AK925</f>
        <v>-30.71</v>
      </c>
      <c r="E915" s="84">
        <f>'Forward collapse simulation'!AL925</f>
        <v>2.2829999999999999</v>
      </c>
      <c r="G915" s="3" t="str">
        <f t="shared" si="719"/>
        <v>1.52</v>
      </c>
      <c r="H915" s="3" t="str">
        <f t="shared" si="720"/>
        <v>-</v>
      </c>
      <c r="I915" s="3">
        <f t="shared" si="721"/>
        <v>166.03</v>
      </c>
      <c r="J915" s="3">
        <f t="shared" si="722"/>
        <v>-30.71</v>
      </c>
      <c r="K915" s="3">
        <f t="shared" si="723"/>
        <v>2.1688499999999999</v>
      </c>
      <c r="M915" s="3" t="str">
        <f t="shared" si="724"/>
        <v>1.52</v>
      </c>
      <c r="N915" s="3" t="str">
        <f t="shared" si="725"/>
        <v>-</v>
      </c>
      <c r="O915" s="3">
        <f t="shared" si="726"/>
        <v>166.03</v>
      </c>
      <c r="P915" s="3">
        <f t="shared" si="727"/>
        <v>-30.71</v>
      </c>
      <c r="Q915" s="3">
        <f t="shared" si="728"/>
        <v>2.0547</v>
      </c>
      <c r="R915" s="85"/>
      <c r="S915" s="3" t="str">
        <f t="shared" si="729"/>
        <v>1.52</v>
      </c>
      <c r="T915" s="3" t="str">
        <f t="shared" si="730"/>
        <v>-</v>
      </c>
      <c r="U915" s="3">
        <f t="shared" si="731"/>
        <v>166.03</v>
      </c>
      <c r="V915" s="3">
        <f t="shared" si="732"/>
        <v>-30.71</v>
      </c>
      <c r="W915" s="3">
        <f t="shared" si="733"/>
        <v>1.9405499999999998</v>
      </c>
      <c r="X915" s="85"/>
      <c r="Y915" s="3" t="str">
        <f t="shared" si="734"/>
        <v>1.52</v>
      </c>
      <c r="Z915" s="3" t="str">
        <f t="shared" si="735"/>
        <v>-</v>
      </c>
      <c r="AA915" s="3">
        <f t="shared" si="736"/>
        <v>166.03</v>
      </c>
      <c r="AB915" s="3">
        <f t="shared" si="737"/>
        <v>-30.71</v>
      </c>
      <c r="AC915" s="3">
        <f t="shared" si="738"/>
        <v>1.8264</v>
      </c>
      <c r="AE915" s="3" t="str">
        <f t="shared" si="739"/>
        <v>1.52</v>
      </c>
      <c r="AF915" s="3" t="str">
        <f t="shared" si="740"/>
        <v>-</v>
      </c>
      <c r="AG915" s="3">
        <f t="shared" si="741"/>
        <v>166.03</v>
      </c>
      <c r="AH915" s="3">
        <f t="shared" si="742"/>
        <v>-30.71</v>
      </c>
      <c r="AI915" s="3">
        <f t="shared" si="743"/>
        <v>1.71225</v>
      </c>
      <c r="AK915" s="3" t="str">
        <f t="shared" si="744"/>
        <v>1.52</v>
      </c>
      <c r="AL915" s="3" t="str">
        <f t="shared" si="745"/>
        <v>-</v>
      </c>
      <c r="AM915" s="3">
        <f t="shared" si="746"/>
        <v>166.03</v>
      </c>
      <c r="AN915" s="3">
        <f t="shared" si="747"/>
        <v>-30.71</v>
      </c>
      <c r="AO915" s="3">
        <f t="shared" si="748"/>
        <v>1.5980999999999999</v>
      </c>
      <c r="AQ915" s="3" t="str">
        <f t="shared" si="749"/>
        <v>1.52</v>
      </c>
      <c r="AR915" s="3" t="str">
        <f t="shared" si="750"/>
        <v>-</v>
      </c>
      <c r="AS915" s="3">
        <f t="shared" si="751"/>
        <v>166.03</v>
      </c>
      <c r="AT915" s="3">
        <f t="shared" si="752"/>
        <v>-30.71</v>
      </c>
      <c r="AU915" s="3">
        <f t="shared" si="753"/>
        <v>1.3697999999999999</v>
      </c>
      <c r="AW915" s="3" t="str">
        <f t="shared" si="754"/>
        <v>1.52</v>
      </c>
      <c r="AX915" s="3" t="str">
        <f t="shared" si="755"/>
        <v>-</v>
      </c>
      <c r="AY915" s="3">
        <f t="shared" si="756"/>
        <v>166.03</v>
      </c>
      <c r="AZ915" s="3">
        <f t="shared" si="757"/>
        <v>-30.71</v>
      </c>
      <c r="BA915" s="3">
        <f t="shared" si="758"/>
        <v>1.1415</v>
      </c>
      <c r="BC915" s="3" t="str">
        <f t="shared" si="759"/>
        <v>1.52</v>
      </c>
      <c r="BD915" s="3" t="str">
        <f t="shared" si="760"/>
        <v>-</v>
      </c>
      <c r="BE915" s="3">
        <f t="shared" si="761"/>
        <v>166.03</v>
      </c>
      <c r="BF915" s="3">
        <f t="shared" si="762"/>
        <v>-30.71</v>
      </c>
      <c r="BG915" s="3">
        <f t="shared" si="763"/>
        <v>0.68489999999999995</v>
      </c>
      <c r="BI915" s="3" t="str">
        <f t="shared" si="764"/>
        <v>1.52</v>
      </c>
      <c r="BJ915" s="3" t="str">
        <f t="shared" si="765"/>
        <v>-</v>
      </c>
      <c r="BK915" s="3">
        <f t="shared" si="766"/>
        <v>166.03</v>
      </c>
      <c r="BL915" s="3">
        <f t="shared" si="767"/>
        <v>-30.71</v>
      </c>
      <c r="BM915" s="3">
        <f t="shared" si="768"/>
        <v>0.2283</v>
      </c>
    </row>
    <row r="916" spans="1:65" x14ac:dyDescent="0.3">
      <c r="A916" s="3" t="str">
        <f>'Forward collapse simulation'!B926</f>
        <v>1.52</v>
      </c>
      <c r="B916" s="3" t="str">
        <f>IF('Forward collapse simulation'!C926="","-",'Forward collapse simulation'!C926)</f>
        <v>-</v>
      </c>
      <c r="C916" s="3">
        <f>'Forward collapse simulation'!E926</f>
        <v>92.93</v>
      </c>
      <c r="D916" s="3">
        <f>'Forward collapse simulation'!AK926</f>
        <v>-81.14</v>
      </c>
      <c r="E916" s="84">
        <f>'Forward collapse simulation'!AL926</f>
        <v>1.1439999999999999</v>
      </c>
      <c r="G916" s="3" t="str">
        <f t="shared" si="719"/>
        <v>1.52</v>
      </c>
      <c r="H916" s="3" t="str">
        <f t="shared" si="720"/>
        <v>-</v>
      </c>
      <c r="I916" s="3">
        <f t="shared" si="721"/>
        <v>92.93</v>
      </c>
      <c r="J916" s="3">
        <f t="shared" si="722"/>
        <v>-81.14</v>
      </c>
      <c r="K916" s="3">
        <f t="shared" si="723"/>
        <v>1.0867999999999998</v>
      </c>
      <c r="M916" s="3" t="str">
        <f t="shared" si="724"/>
        <v>1.52</v>
      </c>
      <c r="N916" s="3" t="str">
        <f t="shared" si="725"/>
        <v>-</v>
      </c>
      <c r="O916" s="3">
        <f t="shared" si="726"/>
        <v>92.93</v>
      </c>
      <c r="P916" s="3">
        <f t="shared" si="727"/>
        <v>-81.14</v>
      </c>
      <c r="Q916" s="3">
        <f t="shared" si="728"/>
        <v>1.0295999999999998</v>
      </c>
      <c r="R916" s="85"/>
      <c r="S916" s="3" t="str">
        <f t="shared" si="729"/>
        <v>1.52</v>
      </c>
      <c r="T916" s="3" t="str">
        <f t="shared" si="730"/>
        <v>-</v>
      </c>
      <c r="U916" s="3">
        <f t="shared" si="731"/>
        <v>92.93</v>
      </c>
      <c r="V916" s="3">
        <f t="shared" si="732"/>
        <v>-81.14</v>
      </c>
      <c r="W916" s="3">
        <f t="shared" si="733"/>
        <v>0.97239999999999993</v>
      </c>
      <c r="X916" s="85"/>
      <c r="Y916" s="3" t="str">
        <f t="shared" si="734"/>
        <v>1.52</v>
      </c>
      <c r="Z916" s="3" t="str">
        <f t="shared" si="735"/>
        <v>-</v>
      </c>
      <c r="AA916" s="3">
        <f t="shared" si="736"/>
        <v>92.93</v>
      </c>
      <c r="AB916" s="3">
        <f t="shared" si="737"/>
        <v>-81.14</v>
      </c>
      <c r="AC916" s="3">
        <f t="shared" si="738"/>
        <v>0.91520000000000001</v>
      </c>
      <c r="AE916" s="3" t="str">
        <f t="shared" si="739"/>
        <v>1.52</v>
      </c>
      <c r="AF916" s="3" t="str">
        <f t="shared" si="740"/>
        <v>-</v>
      </c>
      <c r="AG916" s="3">
        <f t="shared" si="741"/>
        <v>92.93</v>
      </c>
      <c r="AH916" s="3">
        <f t="shared" si="742"/>
        <v>-81.14</v>
      </c>
      <c r="AI916" s="3">
        <f t="shared" si="743"/>
        <v>0.85799999999999987</v>
      </c>
      <c r="AK916" s="3" t="str">
        <f t="shared" si="744"/>
        <v>1.52</v>
      </c>
      <c r="AL916" s="3" t="str">
        <f t="shared" si="745"/>
        <v>-</v>
      </c>
      <c r="AM916" s="3">
        <f t="shared" si="746"/>
        <v>92.93</v>
      </c>
      <c r="AN916" s="3">
        <f t="shared" si="747"/>
        <v>-81.14</v>
      </c>
      <c r="AO916" s="3">
        <f t="shared" si="748"/>
        <v>0.80079999999999985</v>
      </c>
      <c r="AQ916" s="3" t="str">
        <f t="shared" si="749"/>
        <v>1.52</v>
      </c>
      <c r="AR916" s="3" t="str">
        <f t="shared" si="750"/>
        <v>-</v>
      </c>
      <c r="AS916" s="3">
        <f t="shared" si="751"/>
        <v>92.93</v>
      </c>
      <c r="AT916" s="3">
        <f t="shared" si="752"/>
        <v>-81.14</v>
      </c>
      <c r="AU916" s="3">
        <f t="shared" si="753"/>
        <v>0.6863999999999999</v>
      </c>
      <c r="AW916" s="3" t="str">
        <f t="shared" si="754"/>
        <v>1.52</v>
      </c>
      <c r="AX916" s="3" t="str">
        <f t="shared" si="755"/>
        <v>-</v>
      </c>
      <c r="AY916" s="3">
        <f t="shared" si="756"/>
        <v>92.93</v>
      </c>
      <c r="AZ916" s="3">
        <f t="shared" si="757"/>
        <v>-81.14</v>
      </c>
      <c r="BA916" s="3">
        <f t="shared" si="758"/>
        <v>0.57199999999999995</v>
      </c>
      <c r="BC916" s="3" t="str">
        <f t="shared" si="759"/>
        <v>1.52</v>
      </c>
      <c r="BD916" s="3" t="str">
        <f t="shared" si="760"/>
        <v>-</v>
      </c>
      <c r="BE916" s="3">
        <f t="shared" si="761"/>
        <v>92.93</v>
      </c>
      <c r="BF916" s="3">
        <f t="shared" si="762"/>
        <v>-81.14</v>
      </c>
      <c r="BG916" s="3">
        <f t="shared" si="763"/>
        <v>0.34319999999999995</v>
      </c>
      <c r="BI916" s="3" t="str">
        <f t="shared" si="764"/>
        <v>1.52</v>
      </c>
      <c r="BJ916" s="3" t="str">
        <f t="shared" si="765"/>
        <v>-</v>
      </c>
      <c r="BK916" s="3">
        <f t="shared" si="766"/>
        <v>92.93</v>
      </c>
      <c r="BL916" s="3">
        <f t="shared" si="767"/>
        <v>-81.14</v>
      </c>
      <c r="BM916" s="3">
        <f t="shared" si="768"/>
        <v>0.1144</v>
      </c>
    </row>
    <row r="917" spans="1:65" x14ac:dyDescent="0.3">
      <c r="A917" s="3" t="str">
        <f>'Forward collapse simulation'!B927</f>
        <v>1.52</v>
      </c>
      <c r="B917" s="3" t="str">
        <f>IF('Forward collapse simulation'!C927="","-",'Forward collapse simulation'!C927)</f>
        <v>1.53</v>
      </c>
      <c r="C917" s="3">
        <f>'Forward collapse simulation'!E927</f>
        <v>184.42</v>
      </c>
      <c r="D917" s="3">
        <f>'Forward collapse simulation'!AK927</f>
        <v>-4.17</v>
      </c>
      <c r="E917" s="84">
        <f>'Forward collapse simulation'!AL927</f>
        <v>9.6069999999999993</v>
      </c>
      <c r="G917" s="3" t="str">
        <f t="shared" si="719"/>
        <v>1.52</v>
      </c>
      <c r="H917" s="3" t="str">
        <f t="shared" si="720"/>
        <v>1.53</v>
      </c>
      <c r="I917" s="3">
        <f t="shared" si="721"/>
        <v>184.42</v>
      </c>
      <c r="J917" s="3">
        <f t="shared" si="722"/>
        <v>-4.17</v>
      </c>
      <c r="K917" s="3">
        <f t="shared" si="723"/>
        <v>9.6069999999999993</v>
      </c>
      <c r="M917" s="3" t="str">
        <f t="shared" si="724"/>
        <v>1.52</v>
      </c>
      <c r="N917" s="3" t="str">
        <f t="shared" si="725"/>
        <v>1.53</v>
      </c>
      <c r="O917" s="3">
        <f t="shared" si="726"/>
        <v>184.42</v>
      </c>
      <c r="P917" s="3">
        <f t="shared" si="727"/>
        <v>-4.17</v>
      </c>
      <c r="Q917" s="3">
        <f t="shared" si="728"/>
        <v>9.6069999999999993</v>
      </c>
      <c r="R917" s="85"/>
      <c r="S917" s="3" t="str">
        <f t="shared" si="729"/>
        <v>1.52</v>
      </c>
      <c r="T917" s="3" t="str">
        <f t="shared" si="730"/>
        <v>1.53</v>
      </c>
      <c r="U917" s="3">
        <f t="shared" si="731"/>
        <v>184.42</v>
      </c>
      <c r="V917" s="3">
        <f t="shared" si="732"/>
        <v>-4.17</v>
      </c>
      <c r="W917" s="3">
        <f t="shared" si="733"/>
        <v>9.6069999999999993</v>
      </c>
      <c r="X917" s="85"/>
      <c r="Y917" s="3" t="str">
        <f t="shared" si="734"/>
        <v>1.52</v>
      </c>
      <c r="Z917" s="3" t="str">
        <f t="shared" si="735"/>
        <v>1.53</v>
      </c>
      <c r="AA917" s="3">
        <f t="shared" si="736"/>
        <v>184.42</v>
      </c>
      <c r="AB917" s="3">
        <f t="shared" si="737"/>
        <v>-4.17</v>
      </c>
      <c r="AC917" s="3">
        <f t="shared" si="738"/>
        <v>9.6069999999999993</v>
      </c>
      <c r="AE917" s="3" t="str">
        <f t="shared" si="739"/>
        <v>1.52</v>
      </c>
      <c r="AF917" s="3" t="str">
        <f t="shared" si="740"/>
        <v>1.53</v>
      </c>
      <c r="AG917" s="3">
        <f t="shared" si="741"/>
        <v>184.42</v>
      </c>
      <c r="AH917" s="3">
        <f t="shared" si="742"/>
        <v>-4.17</v>
      </c>
      <c r="AI917" s="3">
        <f t="shared" si="743"/>
        <v>9.6069999999999993</v>
      </c>
      <c r="AK917" s="3" t="str">
        <f t="shared" si="744"/>
        <v>1.52</v>
      </c>
      <c r="AL917" s="3" t="str">
        <f t="shared" si="745"/>
        <v>1.53</v>
      </c>
      <c r="AM917" s="3">
        <f t="shared" si="746"/>
        <v>184.42</v>
      </c>
      <c r="AN917" s="3">
        <f t="shared" si="747"/>
        <v>-4.17</v>
      </c>
      <c r="AO917" s="3">
        <f t="shared" si="748"/>
        <v>9.6069999999999993</v>
      </c>
      <c r="AQ917" s="3" t="str">
        <f t="shared" si="749"/>
        <v>1.52</v>
      </c>
      <c r="AR917" s="3" t="str">
        <f t="shared" si="750"/>
        <v>1.53</v>
      </c>
      <c r="AS917" s="3">
        <f t="shared" si="751"/>
        <v>184.42</v>
      </c>
      <c r="AT917" s="3">
        <f t="shared" si="752"/>
        <v>-4.17</v>
      </c>
      <c r="AU917" s="3">
        <f t="shared" si="753"/>
        <v>9.6069999999999993</v>
      </c>
      <c r="AW917" s="3" t="str">
        <f t="shared" si="754"/>
        <v>1.52</v>
      </c>
      <c r="AX917" s="3" t="str">
        <f t="shared" si="755"/>
        <v>1.53</v>
      </c>
      <c r="AY917" s="3">
        <f t="shared" si="756"/>
        <v>184.42</v>
      </c>
      <c r="AZ917" s="3">
        <f t="shared" si="757"/>
        <v>-4.17</v>
      </c>
      <c r="BA917" s="3">
        <f t="shared" si="758"/>
        <v>9.6069999999999993</v>
      </c>
      <c r="BC917" s="3" t="str">
        <f t="shared" si="759"/>
        <v>1.52</v>
      </c>
      <c r="BD917" s="3" t="str">
        <f t="shared" si="760"/>
        <v>1.53</v>
      </c>
      <c r="BE917" s="3">
        <f t="shared" si="761"/>
        <v>184.42</v>
      </c>
      <c r="BF917" s="3">
        <f t="shared" si="762"/>
        <v>-4.17</v>
      </c>
      <c r="BG917" s="3">
        <f t="shared" si="763"/>
        <v>9.6069999999999993</v>
      </c>
      <c r="BI917" s="3" t="str">
        <f t="shared" si="764"/>
        <v>1.52</v>
      </c>
      <c r="BJ917" s="3" t="str">
        <f t="shared" si="765"/>
        <v>1.53</v>
      </c>
      <c r="BK917" s="3">
        <f t="shared" si="766"/>
        <v>184.42</v>
      </c>
      <c r="BL917" s="3">
        <f t="shared" si="767"/>
        <v>-4.17</v>
      </c>
      <c r="BM917" s="3">
        <f t="shared" si="768"/>
        <v>9.6069999999999993</v>
      </c>
    </row>
    <row r="918" spans="1:65" x14ac:dyDescent="0.3">
      <c r="A918" s="3" t="str">
        <f>'Forward collapse simulation'!B928</f>
        <v>1.53</v>
      </c>
      <c r="B918" s="3" t="str">
        <f>IF('Forward collapse simulation'!C928="","-",'Forward collapse simulation'!C928)</f>
        <v>-</v>
      </c>
      <c r="C918" s="3">
        <f>'Forward collapse simulation'!E928</f>
        <v>336.74</v>
      </c>
      <c r="D918" s="3">
        <f>'Forward collapse simulation'!AK928</f>
        <v>-83.9</v>
      </c>
      <c r="E918" s="84">
        <f>'Forward collapse simulation'!AL928</f>
        <v>1.0950000000000002</v>
      </c>
      <c r="G918" s="3" t="str">
        <f t="shared" si="719"/>
        <v>1.53</v>
      </c>
      <c r="H918" s="3" t="str">
        <f t="shared" si="720"/>
        <v>-</v>
      </c>
      <c r="I918" s="3">
        <f t="shared" si="721"/>
        <v>336.74</v>
      </c>
      <c r="J918" s="3">
        <f t="shared" si="722"/>
        <v>-83.9</v>
      </c>
      <c r="K918" s="3">
        <f t="shared" si="723"/>
        <v>1.0402500000000001</v>
      </c>
      <c r="M918" s="3" t="str">
        <f t="shared" si="724"/>
        <v>1.53</v>
      </c>
      <c r="N918" s="3" t="str">
        <f t="shared" si="725"/>
        <v>-</v>
      </c>
      <c r="O918" s="3">
        <f t="shared" si="726"/>
        <v>336.74</v>
      </c>
      <c r="P918" s="3">
        <f t="shared" si="727"/>
        <v>-83.9</v>
      </c>
      <c r="Q918" s="3">
        <f t="shared" si="728"/>
        <v>0.98550000000000015</v>
      </c>
      <c r="R918" s="85"/>
      <c r="S918" s="3" t="str">
        <f t="shared" si="729"/>
        <v>1.53</v>
      </c>
      <c r="T918" s="3" t="str">
        <f t="shared" si="730"/>
        <v>-</v>
      </c>
      <c r="U918" s="3">
        <f t="shared" si="731"/>
        <v>336.74</v>
      </c>
      <c r="V918" s="3">
        <f t="shared" si="732"/>
        <v>-83.9</v>
      </c>
      <c r="W918" s="3">
        <f t="shared" si="733"/>
        <v>0.93075000000000019</v>
      </c>
      <c r="X918" s="85"/>
      <c r="Y918" s="3" t="str">
        <f t="shared" si="734"/>
        <v>1.53</v>
      </c>
      <c r="Z918" s="3" t="str">
        <f t="shared" si="735"/>
        <v>-</v>
      </c>
      <c r="AA918" s="3">
        <f t="shared" si="736"/>
        <v>336.74</v>
      </c>
      <c r="AB918" s="3">
        <f t="shared" si="737"/>
        <v>-83.9</v>
      </c>
      <c r="AC918" s="3">
        <f t="shared" si="738"/>
        <v>0.87600000000000022</v>
      </c>
      <c r="AE918" s="3" t="str">
        <f t="shared" si="739"/>
        <v>1.53</v>
      </c>
      <c r="AF918" s="3" t="str">
        <f t="shared" si="740"/>
        <v>-</v>
      </c>
      <c r="AG918" s="3">
        <f t="shared" si="741"/>
        <v>336.74</v>
      </c>
      <c r="AH918" s="3">
        <f t="shared" si="742"/>
        <v>-83.9</v>
      </c>
      <c r="AI918" s="3">
        <f t="shared" si="743"/>
        <v>0.82125000000000015</v>
      </c>
      <c r="AK918" s="3" t="str">
        <f t="shared" si="744"/>
        <v>1.53</v>
      </c>
      <c r="AL918" s="3" t="str">
        <f t="shared" si="745"/>
        <v>-</v>
      </c>
      <c r="AM918" s="3">
        <f t="shared" si="746"/>
        <v>336.74</v>
      </c>
      <c r="AN918" s="3">
        <f t="shared" si="747"/>
        <v>-83.9</v>
      </c>
      <c r="AO918" s="3">
        <f t="shared" si="748"/>
        <v>0.76650000000000007</v>
      </c>
      <c r="AQ918" s="3" t="str">
        <f t="shared" si="749"/>
        <v>1.53</v>
      </c>
      <c r="AR918" s="3" t="str">
        <f t="shared" si="750"/>
        <v>-</v>
      </c>
      <c r="AS918" s="3">
        <f t="shared" si="751"/>
        <v>336.74</v>
      </c>
      <c r="AT918" s="3">
        <f t="shared" si="752"/>
        <v>-83.9</v>
      </c>
      <c r="AU918" s="3">
        <f t="shared" si="753"/>
        <v>0.65700000000000014</v>
      </c>
      <c r="AW918" s="3" t="str">
        <f t="shared" si="754"/>
        <v>1.53</v>
      </c>
      <c r="AX918" s="3" t="str">
        <f t="shared" si="755"/>
        <v>-</v>
      </c>
      <c r="AY918" s="3">
        <f t="shared" si="756"/>
        <v>336.74</v>
      </c>
      <c r="AZ918" s="3">
        <f t="shared" si="757"/>
        <v>-83.9</v>
      </c>
      <c r="BA918" s="3">
        <f t="shared" si="758"/>
        <v>0.5475000000000001</v>
      </c>
      <c r="BC918" s="3" t="str">
        <f t="shared" si="759"/>
        <v>1.53</v>
      </c>
      <c r="BD918" s="3" t="str">
        <f t="shared" si="760"/>
        <v>-</v>
      </c>
      <c r="BE918" s="3">
        <f t="shared" si="761"/>
        <v>336.74</v>
      </c>
      <c r="BF918" s="3">
        <f t="shared" si="762"/>
        <v>-83.9</v>
      </c>
      <c r="BG918" s="3">
        <f t="shared" si="763"/>
        <v>0.32850000000000007</v>
      </c>
      <c r="BI918" s="3" t="str">
        <f t="shared" si="764"/>
        <v>1.53</v>
      </c>
      <c r="BJ918" s="3" t="str">
        <f t="shared" si="765"/>
        <v>-</v>
      </c>
      <c r="BK918" s="3">
        <f t="shared" si="766"/>
        <v>336.74</v>
      </c>
      <c r="BL918" s="3">
        <f t="shared" si="767"/>
        <v>-83.9</v>
      </c>
      <c r="BM918" s="3">
        <f t="shared" si="768"/>
        <v>0.10950000000000003</v>
      </c>
    </row>
    <row r="919" spans="1:65" x14ac:dyDescent="0.3">
      <c r="A919" s="3" t="str">
        <f>'Forward collapse simulation'!B929</f>
        <v>1.53</v>
      </c>
      <c r="B919" s="3" t="str">
        <f>IF('Forward collapse simulation'!C929="","-",'Forward collapse simulation'!C929)</f>
        <v>-</v>
      </c>
      <c r="C919" s="3">
        <f>'Forward collapse simulation'!E929</f>
        <v>82.43</v>
      </c>
      <c r="D919" s="3">
        <f>'Forward collapse simulation'!AK929</f>
        <v>-16.809999999999999</v>
      </c>
      <c r="E919" s="84">
        <f>'Forward collapse simulation'!AL929</f>
        <v>3.8769999999999998</v>
      </c>
      <c r="G919" s="3" t="str">
        <f t="shared" si="719"/>
        <v>1.53</v>
      </c>
      <c r="H919" s="3" t="str">
        <f t="shared" si="720"/>
        <v>-</v>
      </c>
      <c r="I919" s="3">
        <f t="shared" si="721"/>
        <v>82.43</v>
      </c>
      <c r="J919" s="3">
        <f t="shared" si="722"/>
        <v>-16.809999999999999</v>
      </c>
      <c r="K919" s="3">
        <f t="shared" si="723"/>
        <v>3.6831499999999995</v>
      </c>
      <c r="M919" s="3" t="str">
        <f t="shared" si="724"/>
        <v>1.53</v>
      </c>
      <c r="N919" s="3" t="str">
        <f t="shared" si="725"/>
        <v>-</v>
      </c>
      <c r="O919" s="3">
        <f t="shared" si="726"/>
        <v>82.43</v>
      </c>
      <c r="P919" s="3">
        <f t="shared" si="727"/>
        <v>-16.809999999999999</v>
      </c>
      <c r="Q919" s="3">
        <f t="shared" si="728"/>
        <v>3.4893000000000001</v>
      </c>
      <c r="R919" s="85"/>
      <c r="S919" s="3" t="str">
        <f t="shared" si="729"/>
        <v>1.53</v>
      </c>
      <c r="T919" s="3" t="str">
        <f t="shared" si="730"/>
        <v>-</v>
      </c>
      <c r="U919" s="3">
        <f t="shared" si="731"/>
        <v>82.43</v>
      </c>
      <c r="V919" s="3">
        <f t="shared" si="732"/>
        <v>-16.809999999999999</v>
      </c>
      <c r="W919" s="3">
        <f t="shared" si="733"/>
        <v>3.2954499999999998</v>
      </c>
      <c r="X919" s="85"/>
      <c r="Y919" s="3" t="str">
        <f t="shared" si="734"/>
        <v>1.53</v>
      </c>
      <c r="Z919" s="3" t="str">
        <f t="shared" si="735"/>
        <v>-</v>
      </c>
      <c r="AA919" s="3">
        <f t="shared" si="736"/>
        <v>82.43</v>
      </c>
      <c r="AB919" s="3">
        <f t="shared" si="737"/>
        <v>-16.809999999999999</v>
      </c>
      <c r="AC919" s="3">
        <f t="shared" si="738"/>
        <v>3.1015999999999999</v>
      </c>
      <c r="AE919" s="3" t="str">
        <f t="shared" si="739"/>
        <v>1.53</v>
      </c>
      <c r="AF919" s="3" t="str">
        <f t="shared" si="740"/>
        <v>-</v>
      </c>
      <c r="AG919" s="3">
        <f t="shared" si="741"/>
        <v>82.43</v>
      </c>
      <c r="AH919" s="3">
        <f t="shared" si="742"/>
        <v>-16.809999999999999</v>
      </c>
      <c r="AI919" s="3">
        <f t="shared" si="743"/>
        <v>2.9077500000000001</v>
      </c>
      <c r="AK919" s="3" t="str">
        <f t="shared" si="744"/>
        <v>1.53</v>
      </c>
      <c r="AL919" s="3" t="str">
        <f t="shared" si="745"/>
        <v>-</v>
      </c>
      <c r="AM919" s="3">
        <f t="shared" si="746"/>
        <v>82.43</v>
      </c>
      <c r="AN919" s="3">
        <f t="shared" si="747"/>
        <v>-16.809999999999999</v>
      </c>
      <c r="AO919" s="3">
        <f t="shared" si="748"/>
        <v>2.7138999999999998</v>
      </c>
      <c r="AQ919" s="3" t="str">
        <f t="shared" si="749"/>
        <v>1.53</v>
      </c>
      <c r="AR919" s="3" t="str">
        <f t="shared" si="750"/>
        <v>-</v>
      </c>
      <c r="AS919" s="3">
        <f t="shared" si="751"/>
        <v>82.43</v>
      </c>
      <c r="AT919" s="3">
        <f t="shared" si="752"/>
        <v>-16.809999999999999</v>
      </c>
      <c r="AU919" s="3">
        <f t="shared" si="753"/>
        <v>2.3261999999999996</v>
      </c>
      <c r="AW919" s="3" t="str">
        <f t="shared" si="754"/>
        <v>1.53</v>
      </c>
      <c r="AX919" s="3" t="str">
        <f t="shared" si="755"/>
        <v>-</v>
      </c>
      <c r="AY919" s="3">
        <f t="shared" si="756"/>
        <v>82.43</v>
      </c>
      <c r="AZ919" s="3">
        <f t="shared" si="757"/>
        <v>-16.809999999999999</v>
      </c>
      <c r="BA919" s="3">
        <f t="shared" si="758"/>
        <v>1.9384999999999999</v>
      </c>
      <c r="BC919" s="3" t="str">
        <f t="shared" si="759"/>
        <v>1.53</v>
      </c>
      <c r="BD919" s="3" t="str">
        <f t="shared" si="760"/>
        <v>-</v>
      </c>
      <c r="BE919" s="3">
        <f t="shared" si="761"/>
        <v>82.43</v>
      </c>
      <c r="BF919" s="3">
        <f t="shared" si="762"/>
        <v>-16.809999999999999</v>
      </c>
      <c r="BG919" s="3">
        <f t="shared" si="763"/>
        <v>1.1630999999999998</v>
      </c>
      <c r="BI919" s="3" t="str">
        <f t="shared" si="764"/>
        <v>1.53</v>
      </c>
      <c r="BJ919" s="3" t="str">
        <f t="shared" si="765"/>
        <v>-</v>
      </c>
      <c r="BK919" s="3">
        <f t="shared" si="766"/>
        <v>82.43</v>
      </c>
      <c r="BL919" s="3">
        <f t="shared" si="767"/>
        <v>-16.809999999999999</v>
      </c>
      <c r="BM919" s="3">
        <f t="shared" si="768"/>
        <v>0.38769999999999999</v>
      </c>
    </row>
    <row r="920" spans="1:65" x14ac:dyDescent="0.3">
      <c r="A920" s="3" t="str">
        <f>'Forward collapse simulation'!B930</f>
        <v>1.53</v>
      </c>
      <c r="B920" s="3" t="str">
        <f>IF('Forward collapse simulation'!C930="","-",'Forward collapse simulation'!C930)</f>
        <v>-</v>
      </c>
      <c r="C920" s="3">
        <f>'Forward collapse simulation'!E930</f>
        <v>84.49</v>
      </c>
      <c r="D920" s="3">
        <f ca="1">'Forward collapse simulation'!AK930</f>
        <v>37.911295014265896</v>
      </c>
      <c r="E920" s="84">
        <f ca="1">'Forward collapse simulation'!AL930</f>
        <v>7.6720496851764031</v>
      </c>
      <c r="G920" s="3" t="str">
        <f t="shared" si="719"/>
        <v>1.53</v>
      </c>
      <c r="H920" s="3" t="str">
        <f t="shared" si="720"/>
        <v>-</v>
      </c>
      <c r="I920" s="3">
        <f t="shared" si="721"/>
        <v>84.49</v>
      </c>
      <c r="J920" s="3">
        <f t="shared" ca="1" si="722"/>
        <v>37.911295014265896</v>
      </c>
      <c r="K920" s="3">
        <f t="shared" ca="1" si="723"/>
        <v>7.2884472009175827</v>
      </c>
      <c r="M920" s="3" t="str">
        <f t="shared" si="724"/>
        <v>1.53</v>
      </c>
      <c r="N920" s="3" t="str">
        <f t="shared" si="725"/>
        <v>-</v>
      </c>
      <c r="O920" s="3">
        <f t="shared" si="726"/>
        <v>84.49</v>
      </c>
      <c r="P920" s="3">
        <f t="shared" ca="1" si="727"/>
        <v>37.911295014265896</v>
      </c>
      <c r="Q920" s="3">
        <f t="shared" ca="1" si="728"/>
        <v>6.9048447166587632</v>
      </c>
      <c r="R920" s="85"/>
      <c r="S920" s="3" t="str">
        <f t="shared" si="729"/>
        <v>1.53</v>
      </c>
      <c r="T920" s="3" t="str">
        <f t="shared" si="730"/>
        <v>-</v>
      </c>
      <c r="U920" s="3">
        <f t="shared" si="731"/>
        <v>84.49</v>
      </c>
      <c r="V920" s="3">
        <f t="shared" ca="1" si="732"/>
        <v>37.911295014265896</v>
      </c>
      <c r="W920" s="3">
        <f t="shared" ca="1" si="733"/>
        <v>6.5212422323999428</v>
      </c>
      <c r="X920" s="85"/>
      <c r="Y920" s="3" t="str">
        <f t="shared" si="734"/>
        <v>1.53</v>
      </c>
      <c r="Z920" s="3" t="str">
        <f t="shared" si="735"/>
        <v>-</v>
      </c>
      <c r="AA920" s="3">
        <f t="shared" si="736"/>
        <v>84.49</v>
      </c>
      <c r="AB920" s="3">
        <f t="shared" ca="1" si="737"/>
        <v>37.911295014265896</v>
      </c>
      <c r="AC920" s="3">
        <f t="shared" ca="1" si="738"/>
        <v>6.1376397481411225</v>
      </c>
      <c r="AE920" s="3" t="str">
        <f t="shared" si="739"/>
        <v>1.53</v>
      </c>
      <c r="AF920" s="3" t="str">
        <f t="shared" si="740"/>
        <v>-</v>
      </c>
      <c r="AG920" s="3">
        <f t="shared" si="741"/>
        <v>84.49</v>
      </c>
      <c r="AH920" s="3">
        <f t="shared" ca="1" si="742"/>
        <v>37.911295014265896</v>
      </c>
      <c r="AI920" s="3">
        <f t="shared" ca="1" si="743"/>
        <v>5.7540372638823021</v>
      </c>
      <c r="AK920" s="3" t="str">
        <f t="shared" si="744"/>
        <v>1.53</v>
      </c>
      <c r="AL920" s="3" t="str">
        <f t="shared" si="745"/>
        <v>-</v>
      </c>
      <c r="AM920" s="3">
        <f t="shared" si="746"/>
        <v>84.49</v>
      </c>
      <c r="AN920" s="3">
        <f t="shared" ca="1" si="747"/>
        <v>37.911295014265896</v>
      </c>
      <c r="AO920" s="3">
        <f t="shared" ca="1" si="748"/>
        <v>5.3704347796234817</v>
      </c>
      <c r="AQ920" s="3" t="str">
        <f t="shared" si="749"/>
        <v>1.53</v>
      </c>
      <c r="AR920" s="3" t="str">
        <f t="shared" si="750"/>
        <v>-</v>
      </c>
      <c r="AS920" s="3">
        <f t="shared" si="751"/>
        <v>84.49</v>
      </c>
      <c r="AT920" s="3">
        <f t="shared" ca="1" si="752"/>
        <v>37.911295014265896</v>
      </c>
      <c r="AU920" s="3">
        <f t="shared" ca="1" si="753"/>
        <v>4.6032298111058418</v>
      </c>
      <c r="AW920" s="3" t="str">
        <f t="shared" si="754"/>
        <v>1.53</v>
      </c>
      <c r="AX920" s="3" t="str">
        <f t="shared" si="755"/>
        <v>-</v>
      </c>
      <c r="AY920" s="3">
        <f t="shared" si="756"/>
        <v>84.49</v>
      </c>
      <c r="AZ920" s="3">
        <f t="shared" ca="1" si="757"/>
        <v>37.911295014265896</v>
      </c>
      <c r="BA920" s="3">
        <f t="shared" ca="1" si="758"/>
        <v>3.8360248425882015</v>
      </c>
      <c r="BC920" s="3" t="str">
        <f t="shared" si="759"/>
        <v>1.53</v>
      </c>
      <c r="BD920" s="3" t="str">
        <f t="shared" si="760"/>
        <v>-</v>
      </c>
      <c r="BE920" s="3">
        <f t="shared" si="761"/>
        <v>84.49</v>
      </c>
      <c r="BF920" s="3">
        <f t="shared" ca="1" si="762"/>
        <v>37.911295014265896</v>
      </c>
      <c r="BG920" s="3">
        <f t="shared" ca="1" si="763"/>
        <v>2.3016149055529209</v>
      </c>
      <c r="BI920" s="3" t="str">
        <f t="shared" si="764"/>
        <v>1.53</v>
      </c>
      <c r="BJ920" s="3" t="str">
        <f t="shared" si="765"/>
        <v>-</v>
      </c>
      <c r="BK920" s="3">
        <f t="shared" si="766"/>
        <v>84.49</v>
      </c>
      <c r="BL920" s="3">
        <f t="shared" ca="1" si="767"/>
        <v>37.911295014265896</v>
      </c>
      <c r="BM920" s="3">
        <f t="shared" ca="1" si="768"/>
        <v>0.76720496851764031</v>
      </c>
    </row>
    <row r="921" spans="1:65" x14ac:dyDescent="0.3">
      <c r="A921" s="3" t="str">
        <f>'Forward collapse simulation'!B931</f>
        <v>1.53</v>
      </c>
      <c r="B921" s="3" t="str">
        <f>IF('Forward collapse simulation'!C931="","-",'Forward collapse simulation'!C931)</f>
        <v>-</v>
      </c>
      <c r="C921" s="3">
        <f>'Forward collapse simulation'!E931</f>
        <v>86.07</v>
      </c>
      <c r="D921" s="3">
        <f ca="1">'Forward collapse simulation'!AK931</f>
        <v>55.193525670721868</v>
      </c>
      <c r="E921" s="84">
        <f ca="1">'Forward collapse simulation'!AL931</f>
        <v>8.6672965686668633</v>
      </c>
      <c r="G921" s="3" t="str">
        <f t="shared" si="719"/>
        <v>1.53</v>
      </c>
      <c r="H921" s="3" t="str">
        <f t="shared" si="720"/>
        <v>-</v>
      </c>
      <c r="I921" s="3">
        <f t="shared" si="721"/>
        <v>86.07</v>
      </c>
      <c r="J921" s="3">
        <f t="shared" ca="1" si="722"/>
        <v>55.193525670721868</v>
      </c>
      <c r="K921" s="3">
        <f t="shared" ca="1" si="723"/>
        <v>8.233931740233519</v>
      </c>
      <c r="M921" s="3" t="str">
        <f t="shared" si="724"/>
        <v>1.53</v>
      </c>
      <c r="N921" s="3" t="str">
        <f t="shared" si="725"/>
        <v>-</v>
      </c>
      <c r="O921" s="3">
        <f t="shared" si="726"/>
        <v>86.07</v>
      </c>
      <c r="P921" s="3">
        <f t="shared" ca="1" si="727"/>
        <v>55.193525670721868</v>
      </c>
      <c r="Q921" s="3">
        <f t="shared" ca="1" si="728"/>
        <v>7.8005669118001775</v>
      </c>
      <c r="R921" s="85"/>
      <c r="S921" s="3" t="str">
        <f t="shared" si="729"/>
        <v>1.53</v>
      </c>
      <c r="T921" s="3" t="str">
        <f t="shared" si="730"/>
        <v>-</v>
      </c>
      <c r="U921" s="3">
        <f t="shared" si="731"/>
        <v>86.07</v>
      </c>
      <c r="V921" s="3">
        <f t="shared" ca="1" si="732"/>
        <v>55.193525670721868</v>
      </c>
      <c r="W921" s="3">
        <f t="shared" ca="1" si="733"/>
        <v>7.3672020833668332</v>
      </c>
      <c r="X921" s="85"/>
      <c r="Y921" s="3" t="str">
        <f t="shared" si="734"/>
        <v>1.53</v>
      </c>
      <c r="Z921" s="3" t="str">
        <f t="shared" si="735"/>
        <v>-</v>
      </c>
      <c r="AA921" s="3">
        <f t="shared" si="736"/>
        <v>86.07</v>
      </c>
      <c r="AB921" s="3">
        <f t="shared" ca="1" si="737"/>
        <v>55.193525670721868</v>
      </c>
      <c r="AC921" s="3">
        <f t="shared" ca="1" si="738"/>
        <v>6.9338372549334908</v>
      </c>
      <c r="AE921" s="3" t="str">
        <f t="shared" si="739"/>
        <v>1.53</v>
      </c>
      <c r="AF921" s="3" t="str">
        <f t="shared" si="740"/>
        <v>-</v>
      </c>
      <c r="AG921" s="3">
        <f t="shared" si="741"/>
        <v>86.07</v>
      </c>
      <c r="AH921" s="3">
        <f t="shared" ca="1" si="742"/>
        <v>55.193525670721868</v>
      </c>
      <c r="AI921" s="3">
        <f t="shared" ca="1" si="743"/>
        <v>6.5004724265001474</v>
      </c>
      <c r="AK921" s="3" t="str">
        <f t="shared" si="744"/>
        <v>1.53</v>
      </c>
      <c r="AL921" s="3" t="str">
        <f t="shared" si="745"/>
        <v>-</v>
      </c>
      <c r="AM921" s="3">
        <f t="shared" si="746"/>
        <v>86.07</v>
      </c>
      <c r="AN921" s="3">
        <f t="shared" ca="1" si="747"/>
        <v>55.193525670721868</v>
      </c>
      <c r="AO921" s="3">
        <f t="shared" ca="1" si="748"/>
        <v>6.0671075980668041</v>
      </c>
      <c r="AQ921" s="3" t="str">
        <f t="shared" si="749"/>
        <v>1.53</v>
      </c>
      <c r="AR921" s="3" t="str">
        <f t="shared" si="750"/>
        <v>-</v>
      </c>
      <c r="AS921" s="3">
        <f t="shared" si="751"/>
        <v>86.07</v>
      </c>
      <c r="AT921" s="3">
        <f t="shared" ca="1" si="752"/>
        <v>55.193525670721868</v>
      </c>
      <c r="AU921" s="3">
        <f t="shared" ca="1" si="753"/>
        <v>5.2003779412001174</v>
      </c>
      <c r="AW921" s="3" t="str">
        <f t="shared" si="754"/>
        <v>1.53</v>
      </c>
      <c r="AX921" s="3" t="str">
        <f t="shared" si="755"/>
        <v>-</v>
      </c>
      <c r="AY921" s="3">
        <f t="shared" si="756"/>
        <v>86.07</v>
      </c>
      <c r="AZ921" s="3">
        <f t="shared" ca="1" si="757"/>
        <v>55.193525670721868</v>
      </c>
      <c r="BA921" s="3">
        <f t="shared" ca="1" si="758"/>
        <v>4.3336482843334316</v>
      </c>
      <c r="BC921" s="3" t="str">
        <f t="shared" si="759"/>
        <v>1.53</v>
      </c>
      <c r="BD921" s="3" t="str">
        <f t="shared" si="760"/>
        <v>-</v>
      </c>
      <c r="BE921" s="3">
        <f t="shared" si="761"/>
        <v>86.07</v>
      </c>
      <c r="BF921" s="3">
        <f t="shared" ca="1" si="762"/>
        <v>55.193525670721868</v>
      </c>
      <c r="BG921" s="3">
        <f t="shared" ca="1" si="763"/>
        <v>2.6001889706000587</v>
      </c>
      <c r="BI921" s="3" t="str">
        <f t="shared" si="764"/>
        <v>1.53</v>
      </c>
      <c r="BJ921" s="3" t="str">
        <f t="shared" si="765"/>
        <v>-</v>
      </c>
      <c r="BK921" s="3">
        <f t="shared" si="766"/>
        <v>86.07</v>
      </c>
      <c r="BL921" s="3">
        <f t="shared" ca="1" si="767"/>
        <v>55.193525670721868</v>
      </c>
      <c r="BM921" s="3">
        <f t="shared" ca="1" si="768"/>
        <v>0.86672965686668635</v>
      </c>
    </row>
    <row r="922" spans="1:65" x14ac:dyDescent="0.3">
      <c r="A922" s="3" t="str">
        <f>'Forward collapse simulation'!B932</f>
        <v>1.53</v>
      </c>
      <c r="B922" s="3" t="str">
        <f>IF('Forward collapse simulation'!C932="","-",'Forward collapse simulation'!C932)</f>
        <v>-</v>
      </c>
      <c r="C922" s="3">
        <f>'Forward collapse simulation'!E932</f>
        <v>91.08</v>
      </c>
      <c r="D922" s="3">
        <f ca="1">'Forward collapse simulation'!AK932</f>
        <v>68.355630624406459</v>
      </c>
      <c r="E922" s="84">
        <f ca="1">'Forward collapse simulation'!AL932</f>
        <v>13.102681745554573</v>
      </c>
      <c r="G922" s="3" t="str">
        <f t="shared" si="719"/>
        <v>1.53</v>
      </c>
      <c r="H922" s="3" t="str">
        <f t="shared" si="720"/>
        <v>-</v>
      </c>
      <c r="I922" s="3">
        <f t="shared" si="721"/>
        <v>91.08</v>
      </c>
      <c r="J922" s="3">
        <f t="shared" ca="1" si="722"/>
        <v>68.355630624406459</v>
      </c>
      <c r="K922" s="3">
        <f t="shared" ca="1" si="723"/>
        <v>12.447547658276845</v>
      </c>
      <c r="M922" s="3" t="str">
        <f t="shared" si="724"/>
        <v>1.53</v>
      </c>
      <c r="N922" s="3" t="str">
        <f t="shared" si="725"/>
        <v>-</v>
      </c>
      <c r="O922" s="3">
        <f t="shared" si="726"/>
        <v>91.08</v>
      </c>
      <c r="P922" s="3">
        <f t="shared" ca="1" si="727"/>
        <v>68.355630624406459</v>
      </c>
      <c r="Q922" s="3">
        <f t="shared" ca="1" si="728"/>
        <v>11.792413570999116</v>
      </c>
      <c r="R922" s="85"/>
      <c r="S922" s="3" t="str">
        <f t="shared" si="729"/>
        <v>1.53</v>
      </c>
      <c r="T922" s="3" t="str">
        <f t="shared" si="730"/>
        <v>-</v>
      </c>
      <c r="U922" s="3">
        <f t="shared" si="731"/>
        <v>91.08</v>
      </c>
      <c r="V922" s="3">
        <f t="shared" ca="1" si="732"/>
        <v>68.355630624406459</v>
      </c>
      <c r="W922" s="3">
        <f t="shared" ca="1" si="733"/>
        <v>11.137279483721388</v>
      </c>
      <c r="X922" s="85"/>
      <c r="Y922" s="3" t="str">
        <f t="shared" si="734"/>
        <v>1.53</v>
      </c>
      <c r="Z922" s="3" t="str">
        <f t="shared" si="735"/>
        <v>-</v>
      </c>
      <c r="AA922" s="3">
        <f t="shared" si="736"/>
        <v>91.08</v>
      </c>
      <c r="AB922" s="3">
        <f t="shared" ca="1" si="737"/>
        <v>68.355630624406459</v>
      </c>
      <c r="AC922" s="3">
        <f t="shared" ca="1" si="738"/>
        <v>10.482145396443659</v>
      </c>
      <c r="AE922" s="3" t="str">
        <f t="shared" si="739"/>
        <v>1.53</v>
      </c>
      <c r="AF922" s="3" t="str">
        <f t="shared" si="740"/>
        <v>-</v>
      </c>
      <c r="AG922" s="3">
        <f t="shared" si="741"/>
        <v>91.08</v>
      </c>
      <c r="AH922" s="3">
        <f t="shared" ca="1" si="742"/>
        <v>68.355630624406459</v>
      </c>
      <c r="AI922" s="3">
        <f t="shared" ca="1" si="743"/>
        <v>9.827011309165929</v>
      </c>
      <c r="AK922" s="3" t="str">
        <f t="shared" si="744"/>
        <v>1.53</v>
      </c>
      <c r="AL922" s="3" t="str">
        <f t="shared" si="745"/>
        <v>-</v>
      </c>
      <c r="AM922" s="3">
        <f t="shared" si="746"/>
        <v>91.08</v>
      </c>
      <c r="AN922" s="3">
        <f t="shared" ca="1" si="747"/>
        <v>68.355630624406459</v>
      </c>
      <c r="AO922" s="3">
        <f t="shared" ca="1" si="748"/>
        <v>9.1718772218882005</v>
      </c>
      <c r="AQ922" s="3" t="str">
        <f t="shared" si="749"/>
        <v>1.53</v>
      </c>
      <c r="AR922" s="3" t="str">
        <f t="shared" si="750"/>
        <v>-</v>
      </c>
      <c r="AS922" s="3">
        <f t="shared" si="751"/>
        <v>91.08</v>
      </c>
      <c r="AT922" s="3">
        <f t="shared" ca="1" si="752"/>
        <v>68.355630624406459</v>
      </c>
      <c r="AU922" s="3">
        <f t="shared" ca="1" si="753"/>
        <v>7.8616090473327436</v>
      </c>
      <c r="AW922" s="3" t="str">
        <f t="shared" si="754"/>
        <v>1.53</v>
      </c>
      <c r="AX922" s="3" t="str">
        <f t="shared" si="755"/>
        <v>-</v>
      </c>
      <c r="AY922" s="3">
        <f t="shared" si="756"/>
        <v>91.08</v>
      </c>
      <c r="AZ922" s="3">
        <f t="shared" ca="1" si="757"/>
        <v>68.355630624406459</v>
      </c>
      <c r="BA922" s="3">
        <f t="shared" ca="1" si="758"/>
        <v>6.5513408727772866</v>
      </c>
      <c r="BC922" s="3" t="str">
        <f t="shared" si="759"/>
        <v>1.53</v>
      </c>
      <c r="BD922" s="3" t="str">
        <f t="shared" si="760"/>
        <v>-</v>
      </c>
      <c r="BE922" s="3">
        <f t="shared" si="761"/>
        <v>91.08</v>
      </c>
      <c r="BF922" s="3">
        <f t="shared" ca="1" si="762"/>
        <v>68.355630624406459</v>
      </c>
      <c r="BG922" s="3">
        <f t="shared" ca="1" si="763"/>
        <v>3.9308045236663718</v>
      </c>
      <c r="BI922" s="3" t="str">
        <f t="shared" si="764"/>
        <v>1.53</v>
      </c>
      <c r="BJ922" s="3" t="str">
        <f t="shared" si="765"/>
        <v>-</v>
      </c>
      <c r="BK922" s="3">
        <f t="shared" si="766"/>
        <v>91.08</v>
      </c>
      <c r="BL922" s="3">
        <f t="shared" ca="1" si="767"/>
        <v>68.355630624406459</v>
      </c>
      <c r="BM922" s="3">
        <f t="shared" ca="1" si="768"/>
        <v>1.3102681745554574</v>
      </c>
    </row>
    <row r="923" spans="1:65" x14ac:dyDescent="0.3">
      <c r="A923" s="3" t="str">
        <f>'Forward collapse simulation'!B933</f>
        <v>1.53</v>
      </c>
      <c r="B923" s="3" t="str">
        <f>IF('Forward collapse simulation'!C933="","-",'Forward collapse simulation'!C933)</f>
        <v>-</v>
      </c>
      <c r="C923" s="3">
        <f>'Forward collapse simulation'!E933</f>
        <v>91.28</v>
      </c>
      <c r="D923" s="3">
        <f ca="1">'Forward collapse simulation'!AK933</f>
        <v>75.518225844230201</v>
      </c>
      <c r="E923" s="84">
        <f ca="1">'Forward collapse simulation'!AL933</f>
        <v>16.278175039638004</v>
      </c>
      <c r="G923" s="3" t="str">
        <f t="shared" si="719"/>
        <v>1.53</v>
      </c>
      <c r="H923" s="3" t="str">
        <f t="shared" si="720"/>
        <v>-</v>
      </c>
      <c r="I923" s="3">
        <f t="shared" si="721"/>
        <v>91.28</v>
      </c>
      <c r="J923" s="3">
        <f t="shared" ca="1" si="722"/>
        <v>75.518225844230201</v>
      </c>
      <c r="K923" s="3">
        <f t="shared" ca="1" si="723"/>
        <v>15.464266287656104</v>
      </c>
      <c r="M923" s="3" t="str">
        <f t="shared" si="724"/>
        <v>1.53</v>
      </c>
      <c r="N923" s="3" t="str">
        <f t="shared" si="725"/>
        <v>-</v>
      </c>
      <c r="O923" s="3">
        <f t="shared" si="726"/>
        <v>91.28</v>
      </c>
      <c r="P923" s="3">
        <f t="shared" ca="1" si="727"/>
        <v>75.518225844230201</v>
      </c>
      <c r="Q923" s="3">
        <f t="shared" ca="1" si="728"/>
        <v>14.650357535674203</v>
      </c>
      <c r="R923" s="85"/>
      <c r="S923" s="3" t="str">
        <f t="shared" si="729"/>
        <v>1.53</v>
      </c>
      <c r="T923" s="3" t="str">
        <f t="shared" si="730"/>
        <v>-</v>
      </c>
      <c r="U923" s="3">
        <f t="shared" si="731"/>
        <v>91.28</v>
      </c>
      <c r="V923" s="3">
        <f t="shared" ca="1" si="732"/>
        <v>75.518225844230201</v>
      </c>
      <c r="W923" s="3">
        <f t="shared" ca="1" si="733"/>
        <v>13.836448783692303</v>
      </c>
      <c r="X923" s="85"/>
      <c r="Y923" s="3" t="str">
        <f t="shared" si="734"/>
        <v>1.53</v>
      </c>
      <c r="Z923" s="3" t="str">
        <f t="shared" si="735"/>
        <v>-</v>
      </c>
      <c r="AA923" s="3">
        <f t="shared" si="736"/>
        <v>91.28</v>
      </c>
      <c r="AB923" s="3">
        <f t="shared" ca="1" si="737"/>
        <v>75.518225844230201</v>
      </c>
      <c r="AC923" s="3">
        <f t="shared" ca="1" si="738"/>
        <v>13.022540031710404</v>
      </c>
      <c r="AE923" s="3" t="str">
        <f t="shared" si="739"/>
        <v>1.53</v>
      </c>
      <c r="AF923" s="3" t="str">
        <f t="shared" si="740"/>
        <v>-</v>
      </c>
      <c r="AG923" s="3">
        <f t="shared" si="741"/>
        <v>91.28</v>
      </c>
      <c r="AH923" s="3">
        <f t="shared" ca="1" si="742"/>
        <v>75.518225844230201</v>
      </c>
      <c r="AI923" s="3">
        <f t="shared" ca="1" si="743"/>
        <v>12.208631279728504</v>
      </c>
      <c r="AK923" s="3" t="str">
        <f t="shared" si="744"/>
        <v>1.53</v>
      </c>
      <c r="AL923" s="3" t="str">
        <f t="shared" si="745"/>
        <v>-</v>
      </c>
      <c r="AM923" s="3">
        <f t="shared" si="746"/>
        <v>91.28</v>
      </c>
      <c r="AN923" s="3">
        <f t="shared" ca="1" si="747"/>
        <v>75.518225844230201</v>
      </c>
      <c r="AO923" s="3">
        <f t="shared" ca="1" si="748"/>
        <v>11.394722527746602</v>
      </c>
      <c r="AQ923" s="3" t="str">
        <f t="shared" si="749"/>
        <v>1.53</v>
      </c>
      <c r="AR923" s="3" t="str">
        <f t="shared" si="750"/>
        <v>-</v>
      </c>
      <c r="AS923" s="3">
        <f t="shared" si="751"/>
        <v>91.28</v>
      </c>
      <c r="AT923" s="3">
        <f t="shared" ca="1" si="752"/>
        <v>75.518225844230201</v>
      </c>
      <c r="AU923" s="3">
        <f t="shared" ca="1" si="753"/>
        <v>9.7669050237828028</v>
      </c>
      <c r="AW923" s="3" t="str">
        <f t="shared" si="754"/>
        <v>1.53</v>
      </c>
      <c r="AX923" s="3" t="str">
        <f t="shared" si="755"/>
        <v>-</v>
      </c>
      <c r="AY923" s="3">
        <f t="shared" si="756"/>
        <v>91.28</v>
      </c>
      <c r="AZ923" s="3">
        <f t="shared" ca="1" si="757"/>
        <v>75.518225844230201</v>
      </c>
      <c r="BA923" s="3">
        <f t="shared" ca="1" si="758"/>
        <v>8.139087519819002</v>
      </c>
      <c r="BC923" s="3" t="str">
        <f t="shared" si="759"/>
        <v>1.53</v>
      </c>
      <c r="BD923" s="3" t="str">
        <f t="shared" si="760"/>
        <v>-</v>
      </c>
      <c r="BE923" s="3">
        <f t="shared" si="761"/>
        <v>91.28</v>
      </c>
      <c r="BF923" s="3">
        <f t="shared" ca="1" si="762"/>
        <v>75.518225844230201</v>
      </c>
      <c r="BG923" s="3">
        <f t="shared" ca="1" si="763"/>
        <v>4.8834525118914014</v>
      </c>
      <c r="BI923" s="3" t="str">
        <f t="shared" si="764"/>
        <v>1.53</v>
      </c>
      <c r="BJ923" s="3" t="str">
        <f t="shared" si="765"/>
        <v>-</v>
      </c>
      <c r="BK923" s="3">
        <f t="shared" si="766"/>
        <v>91.28</v>
      </c>
      <c r="BL923" s="3">
        <f t="shared" ca="1" si="767"/>
        <v>75.518225844230201</v>
      </c>
      <c r="BM923" s="3">
        <f t="shared" ca="1" si="768"/>
        <v>1.6278175039638005</v>
      </c>
    </row>
    <row r="924" spans="1:65" x14ac:dyDescent="0.3">
      <c r="A924" s="3" t="str">
        <f>'Forward collapse simulation'!B934</f>
        <v>1.53</v>
      </c>
      <c r="B924" s="3" t="str">
        <f>IF('Forward collapse simulation'!C934="","-",'Forward collapse simulation'!C934)</f>
        <v>-</v>
      </c>
      <c r="C924" s="3">
        <f>'Forward collapse simulation'!E934</f>
        <v>88.2</v>
      </c>
      <c r="D924" s="3">
        <f ca="1">'Forward collapse simulation'!AK934</f>
        <v>81.593638241664223</v>
      </c>
      <c r="E924" s="84">
        <f ca="1">'Forward collapse simulation'!AL934</f>
        <v>18.075720351338745</v>
      </c>
      <c r="G924" s="3" t="str">
        <f t="shared" si="719"/>
        <v>1.53</v>
      </c>
      <c r="H924" s="3" t="str">
        <f t="shared" si="720"/>
        <v>-</v>
      </c>
      <c r="I924" s="3">
        <f t="shared" si="721"/>
        <v>88.2</v>
      </c>
      <c r="J924" s="3">
        <f t="shared" ca="1" si="722"/>
        <v>81.593638241664223</v>
      </c>
      <c r="K924" s="3">
        <f t="shared" ca="1" si="723"/>
        <v>17.171934333771809</v>
      </c>
      <c r="M924" s="3" t="str">
        <f t="shared" si="724"/>
        <v>1.53</v>
      </c>
      <c r="N924" s="3" t="str">
        <f t="shared" si="725"/>
        <v>-</v>
      </c>
      <c r="O924" s="3">
        <f t="shared" si="726"/>
        <v>88.2</v>
      </c>
      <c r="P924" s="3">
        <f t="shared" ca="1" si="727"/>
        <v>81.593638241664223</v>
      </c>
      <c r="Q924" s="3">
        <f t="shared" ca="1" si="728"/>
        <v>16.268148316204872</v>
      </c>
      <c r="R924" s="85"/>
      <c r="S924" s="3" t="str">
        <f t="shared" si="729"/>
        <v>1.53</v>
      </c>
      <c r="T924" s="3" t="str">
        <f t="shared" si="730"/>
        <v>-</v>
      </c>
      <c r="U924" s="3">
        <f t="shared" si="731"/>
        <v>88.2</v>
      </c>
      <c r="V924" s="3">
        <f t="shared" ca="1" si="732"/>
        <v>81.593638241664223</v>
      </c>
      <c r="W924" s="3">
        <f t="shared" ca="1" si="733"/>
        <v>15.364362298637934</v>
      </c>
      <c r="X924" s="85"/>
      <c r="Y924" s="3" t="str">
        <f t="shared" si="734"/>
        <v>1.53</v>
      </c>
      <c r="Z924" s="3" t="str">
        <f t="shared" si="735"/>
        <v>-</v>
      </c>
      <c r="AA924" s="3">
        <f t="shared" si="736"/>
        <v>88.2</v>
      </c>
      <c r="AB924" s="3">
        <f t="shared" ca="1" si="737"/>
        <v>81.593638241664223</v>
      </c>
      <c r="AC924" s="3">
        <f t="shared" ca="1" si="738"/>
        <v>14.460576281070997</v>
      </c>
      <c r="AE924" s="3" t="str">
        <f t="shared" si="739"/>
        <v>1.53</v>
      </c>
      <c r="AF924" s="3" t="str">
        <f t="shared" si="740"/>
        <v>-</v>
      </c>
      <c r="AG924" s="3">
        <f t="shared" si="741"/>
        <v>88.2</v>
      </c>
      <c r="AH924" s="3">
        <f t="shared" ca="1" si="742"/>
        <v>81.593638241664223</v>
      </c>
      <c r="AI924" s="3">
        <f t="shared" ca="1" si="743"/>
        <v>13.556790263504059</v>
      </c>
      <c r="AK924" s="3" t="str">
        <f t="shared" si="744"/>
        <v>1.53</v>
      </c>
      <c r="AL924" s="3" t="str">
        <f t="shared" si="745"/>
        <v>-</v>
      </c>
      <c r="AM924" s="3">
        <f t="shared" si="746"/>
        <v>88.2</v>
      </c>
      <c r="AN924" s="3">
        <f t="shared" ca="1" si="747"/>
        <v>81.593638241664223</v>
      </c>
      <c r="AO924" s="3">
        <f t="shared" ca="1" si="748"/>
        <v>12.653004245937121</v>
      </c>
      <c r="AQ924" s="3" t="str">
        <f t="shared" si="749"/>
        <v>1.53</v>
      </c>
      <c r="AR924" s="3" t="str">
        <f t="shared" si="750"/>
        <v>-</v>
      </c>
      <c r="AS924" s="3">
        <f t="shared" si="751"/>
        <v>88.2</v>
      </c>
      <c r="AT924" s="3">
        <f t="shared" ca="1" si="752"/>
        <v>81.593638241664223</v>
      </c>
      <c r="AU924" s="3">
        <f t="shared" ca="1" si="753"/>
        <v>10.845432210803247</v>
      </c>
      <c r="AW924" s="3" t="str">
        <f t="shared" si="754"/>
        <v>1.53</v>
      </c>
      <c r="AX924" s="3" t="str">
        <f t="shared" si="755"/>
        <v>-</v>
      </c>
      <c r="AY924" s="3">
        <f t="shared" si="756"/>
        <v>88.2</v>
      </c>
      <c r="AZ924" s="3">
        <f t="shared" ca="1" si="757"/>
        <v>81.593638241664223</v>
      </c>
      <c r="BA924" s="3">
        <f t="shared" ca="1" si="758"/>
        <v>9.0378601756693726</v>
      </c>
      <c r="BC924" s="3" t="str">
        <f t="shared" si="759"/>
        <v>1.53</v>
      </c>
      <c r="BD924" s="3" t="str">
        <f t="shared" si="760"/>
        <v>-</v>
      </c>
      <c r="BE924" s="3">
        <f t="shared" si="761"/>
        <v>88.2</v>
      </c>
      <c r="BF924" s="3">
        <f t="shared" ca="1" si="762"/>
        <v>81.593638241664223</v>
      </c>
      <c r="BG924" s="3">
        <f t="shared" ca="1" si="763"/>
        <v>5.4227161054016237</v>
      </c>
      <c r="BI924" s="3" t="str">
        <f t="shared" si="764"/>
        <v>1.53</v>
      </c>
      <c r="BJ924" s="3" t="str">
        <f t="shared" si="765"/>
        <v>-</v>
      </c>
      <c r="BK924" s="3">
        <f t="shared" si="766"/>
        <v>88.2</v>
      </c>
      <c r="BL924" s="3">
        <f t="shared" ca="1" si="767"/>
        <v>81.593638241664223</v>
      </c>
      <c r="BM924" s="3">
        <f t="shared" ca="1" si="768"/>
        <v>1.8075720351338747</v>
      </c>
    </row>
    <row r="925" spans="1:65" x14ac:dyDescent="0.3">
      <c r="A925" s="3" t="str">
        <f>'Forward collapse simulation'!B935</f>
        <v>1.53</v>
      </c>
      <c r="B925" s="3" t="str">
        <f>IF('Forward collapse simulation'!C935="","-",'Forward collapse simulation'!C935)</f>
        <v>-</v>
      </c>
      <c r="C925" s="3">
        <f>'Forward collapse simulation'!E935</f>
        <v>29.51</v>
      </c>
      <c r="D925" s="3">
        <f ca="1">'Forward collapse simulation'!AK935</f>
        <v>87.208826652207648</v>
      </c>
      <c r="E925" s="84">
        <f ca="1">'Forward collapse simulation'!AL935</f>
        <v>19.514193323762978</v>
      </c>
      <c r="G925" s="3" t="str">
        <f t="shared" si="719"/>
        <v>1.53</v>
      </c>
      <c r="H925" s="3" t="str">
        <f t="shared" si="720"/>
        <v>-</v>
      </c>
      <c r="I925" s="3">
        <f t="shared" si="721"/>
        <v>29.51</v>
      </c>
      <c r="J925" s="3">
        <f t="shared" ca="1" si="722"/>
        <v>87.208826652207648</v>
      </c>
      <c r="K925" s="3">
        <f t="shared" ca="1" si="723"/>
        <v>18.53848365757483</v>
      </c>
      <c r="M925" s="3" t="str">
        <f t="shared" si="724"/>
        <v>1.53</v>
      </c>
      <c r="N925" s="3" t="str">
        <f t="shared" si="725"/>
        <v>-</v>
      </c>
      <c r="O925" s="3">
        <f t="shared" si="726"/>
        <v>29.51</v>
      </c>
      <c r="P925" s="3">
        <f t="shared" ca="1" si="727"/>
        <v>87.208826652207648</v>
      </c>
      <c r="Q925" s="3">
        <f t="shared" ca="1" si="728"/>
        <v>17.562773991386681</v>
      </c>
      <c r="R925" s="85"/>
      <c r="S925" s="3" t="str">
        <f t="shared" si="729"/>
        <v>1.53</v>
      </c>
      <c r="T925" s="3" t="str">
        <f t="shared" si="730"/>
        <v>-</v>
      </c>
      <c r="U925" s="3">
        <f t="shared" si="731"/>
        <v>29.51</v>
      </c>
      <c r="V925" s="3">
        <f t="shared" ca="1" si="732"/>
        <v>87.208826652207648</v>
      </c>
      <c r="W925" s="3">
        <f t="shared" ca="1" si="733"/>
        <v>16.587064325198529</v>
      </c>
      <c r="X925" s="85"/>
      <c r="Y925" s="3" t="str">
        <f t="shared" si="734"/>
        <v>1.53</v>
      </c>
      <c r="Z925" s="3" t="str">
        <f t="shared" si="735"/>
        <v>-</v>
      </c>
      <c r="AA925" s="3">
        <f t="shared" si="736"/>
        <v>29.51</v>
      </c>
      <c r="AB925" s="3">
        <f t="shared" ca="1" si="737"/>
        <v>87.208826652207648</v>
      </c>
      <c r="AC925" s="3">
        <f t="shared" ca="1" si="738"/>
        <v>15.611354659010383</v>
      </c>
      <c r="AE925" s="3" t="str">
        <f t="shared" si="739"/>
        <v>1.53</v>
      </c>
      <c r="AF925" s="3" t="str">
        <f t="shared" si="740"/>
        <v>-</v>
      </c>
      <c r="AG925" s="3">
        <f t="shared" si="741"/>
        <v>29.51</v>
      </c>
      <c r="AH925" s="3">
        <f t="shared" ca="1" si="742"/>
        <v>87.208826652207648</v>
      </c>
      <c r="AI925" s="3">
        <f t="shared" ca="1" si="743"/>
        <v>14.635644992822233</v>
      </c>
      <c r="AK925" s="3" t="str">
        <f t="shared" si="744"/>
        <v>1.53</v>
      </c>
      <c r="AL925" s="3" t="str">
        <f t="shared" si="745"/>
        <v>-</v>
      </c>
      <c r="AM925" s="3">
        <f t="shared" si="746"/>
        <v>29.51</v>
      </c>
      <c r="AN925" s="3">
        <f t="shared" ca="1" si="747"/>
        <v>87.208826652207648</v>
      </c>
      <c r="AO925" s="3">
        <f t="shared" ca="1" si="748"/>
        <v>13.659935326634084</v>
      </c>
      <c r="AQ925" s="3" t="str">
        <f t="shared" si="749"/>
        <v>1.53</v>
      </c>
      <c r="AR925" s="3" t="str">
        <f t="shared" si="750"/>
        <v>-</v>
      </c>
      <c r="AS925" s="3">
        <f t="shared" si="751"/>
        <v>29.51</v>
      </c>
      <c r="AT925" s="3">
        <f t="shared" ca="1" si="752"/>
        <v>87.208826652207648</v>
      </c>
      <c r="AU925" s="3">
        <f t="shared" ca="1" si="753"/>
        <v>11.708515994257786</v>
      </c>
      <c r="AW925" s="3" t="str">
        <f t="shared" si="754"/>
        <v>1.53</v>
      </c>
      <c r="AX925" s="3" t="str">
        <f t="shared" si="755"/>
        <v>-</v>
      </c>
      <c r="AY925" s="3">
        <f t="shared" si="756"/>
        <v>29.51</v>
      </c>
      <c r="AZ925" s="3">
        <f t="shared" ca="1" si="757"/>
        <v>87.208826652207648</v>
      </c>
      <c r="BA925" s="3">
        <f t="shared" ca="1" si="758"/>
        <v>9.7570966618814889</v>
      </c>
      <c r="BC925" s="3" t="str">
        <f t="shared" si="759"/>
        <v>1.53</v>
      </c>
      <c r="BD925" s="3" t="str">
        <f t="shared" si="760"/>
        <v>-</v>
      </c>
      <c r="BE925" s="3">
        <f t="shared" si="761"/>
        <v>29.51</v>
      </c>
      <c r="BF925" s="3">
        <f t="shared" ca="1" si="762"/>
        <v>87.208826652207648</v>
      </c>
      <c r="BG925" s="3">
        <f t="shared" ca="1" si="763"/>
        <v>5.8542579971288928</v>
      </c>
      <c r="BI925" s="3" t="str">
        <f t="shared" si="764"/>
        <v>1.53</v>
      </c>
      <c r="BJ925" s="3" t="str">
        <f t="shared" si="765"/>
        <v>-</v>
      </c>
      <c r="BK925" s="3">
        <f t="shared" si="766"/>
        <v>29.51</v>
      </c>
      <c r="BL925" s="3">
        <f t="shared" ca="1" si="767"/>
        <v>87.208826652207648</v>
      </c>
      <c r="BM925" s="3">
        <f t="shared" ca="1" si="768"/>
        <v>1.9514193323762978</v>
      </c>
    </row>
    <row r="926" spans="1:65" x14ac:dyDescent="0.3">
      <c r="A926" s="3" t="str">
        <f>'Forward collapse simulation'!B936</f>
        <v>1.53</v>
      </c>
      <c r="B926" s="3" t="str">
        <f>IF('Forward collapse simulation'!C936="","-",'Forward collapse simulation'!C936)</f>
        <v>-</v>
      </c>
      <c r="C926" s="3">
        <f>'Forward collapse simulation'!E936</f>
        <v>260.93</v>
      </c>
      <c r="D926" s="3">
        <f ca="1">'Forward collapse simulation'!AK936</f>
        <v>85.276881543547034</v>
      </c>
      <c r="E926" s="84">
        <f ca="1">'Forward collapse simulation'!AL936</f>
        <v>22.100694039646637</v>
      </c>
      <c r="G926" s="3" t="str">
        <f t="shared" si="719"/>
        <v>1.53</v>
      </c>
      <c r="H926" s="3" t="str">
        <f t="shared" si="720"/>
        <v>-</v>
      </c>
      <c r="I926" s="3">
        <f t="shared" si="721"/>
        <v>260.93</v>
      </c>
      <c r="J926" s="3">
        <f t="shared" ca="1" si="722"/>
        <v>85.276881543547034</v>
      </c>
      <c r="K926" s="3">
        <f t="shared" ca="1" si="723"/>
        <v>20.995659337664303</v>
      </c>
      <c r="M926" s="3" t="str">
        <f t="shared" si="724"/>
        <v>1.53</v>
      </c>
      <c r="N926" s="3" t="str">
        <f t="shared" si="725"/>
        <v>-</v>
      </c>
      <c r="O926" s="3">
        <f t="shared" si="726"/>
        <v>260.93</v>
      </c>
      <c r="P926" s="3">
        <f t="shared" ca="1" si="727"/>
        <v>85.276881543547034</v>
      </c>
      <c r="Q926" s="3">
        <f t="shared" ca="1" si="728"/>
        <v>19.890624635681974</v>
      </c>
      <c r="R926" s="85"/>
      <c r="S926" s="3" t="str">
        <f t="shared" si="729"/>
        <v>1.53</v>
      </c>
      <c r="T926" s="3" t="str">
        <f t="shared" si="730"/>
        <v>-</v>
      </c>
      <c r="U926" s="3">
        <f t="shared" si="731"/>
        <v>260.93</v>
      </c>
      <c r="V926" s="3">
        <f t="shared" ca="1" si="732"/>
        <v>85.276881543547034</v>
      </c>
      <c r="W926" s="3">
        <f t="shared" ca="1" si="733"/>
        <v>18.78558993369964</v>
      </c>
      <c r="X926" s="85"/>
      <c r="Y926" s="3" t="str">
        <f t="shared" si="734"/>
        <v>1.53</v>
      </c>
      <c r="Z926" s="3" t="str">
        <f t="shared" si="735"/>
        <v>-</v>
      </c>
      <c r="AA926" s="3">
        <f t="shared" si="736"/>
        <v>260.93</v>
      </c>
      <c r="AB926" s="3">
        <f t="shared" ca="1" si="737"/>
        <v>85.276881543547034</v>
      </c>
      <c r="AC926" s="3">
        <f t="shared" ca="1" si="738"/>
        <v>17.68055523171731</v>
      </c>
      <c r="AE926" s="3" t="str">
        <f t="shared" si="739"/>
        <v>1.53</v>
      </c>
      <c r="AF926" s="3" t="str">
        <f t="shared" si="740"/>
        <v>-</v>
      </c>
      <c r="AG926" s="3">
        <f t="shared" si="741"/>
        <v>260.93</v>
      </c>
      <c r="AH926" s="3">
        <f t="shared" ca="1" si="742"/>
        <v>85.276881543547034</v>
      </c>
      <c r="AI926" s="3">
        <f t="shared" ca="1" si="743"/>
        <v>16.575520529734977</v>
      </c>
      <c r="AK926" s="3" t="str">
        <f t="shared" si="744"/>
        <v>1.53</v>
      </c>
      <c r="AL926" s="3" t="str">
        <f t="shared" si="745"/>
        <v>-</v>
      </c>
      <c r="AM926" s="3">
        <f t="shared" si="746"/>
        <v>260.93</v>
      </c>
      <c r="AN926" s="3">
        <f t="shared" ca="1" si="747"/>
        <v>85.276881543547034</v>
      </c>
      <c r="AO926" s="3">
        <f t="shared" ca="1" si="748"/>
        <v>15.470485827752645</v>
      </c>
      <c r="AQ926" s="3" t="str">
        <f t="shared" si="749"/>
        <v>1.53</v>
      </c>
      <c r="AR926" s="3" t="str">
        <f t="shared" si="750"/>
        <v>-</v>
      </c>
      <c r="AS926" s="3">
        <f t="shared" si="751"/>
        <v>260.93</v>
      </c>
      <c r="AT926" s="3">
        <f t="shared" ca="1" si="752"/>
        <v>85.276881543547034</v>
      </c>
      <c r="AU926" s="3">
        <f t="shared" ca="1" si="753"/>
        <v>13.260416423787982</v>
      </c>
      <c r="AW926" s="3" t="str">
        <f t="shared" si="754"/>
        <v>1.53</v>
      </c>
      <c r="AX926" s="3" t="str">
        <f t="shared" si="755"/>
        <v>-</v>
      </c>
      <c r="AY926" s="3">
        <f t="shared" si="756"/>
        <v>260.93</v>
      </c>
      <c r="AZ926" s="3">
        <f t="shared" ca="1" si="757"/>
        <v>85.276881543547034</v>
      </c>
      <c r="BA926" s="3">
        <f t="shared" ca="1" si="758"/>
        <v>11.050347019823318</v>
      </c>
      <c r="BC926" s="3" t="str">
        <f t="shared" si="759"/>
        <v>1.53</v>
      </c>
      <c r="BD926" s="3" t="str">
        <f t="shared" si="760"/>
        <v>-</v>
      </c>
      <c r="BE926" s="3">
        <f t="shared" si="761"/>
        <v>260.93</v>
      </c>
      <c r="BF926" s="3">
        <f t="shared" ca="1" si="762"/>
        <v>85.276881543547034</v>
      </c>
      <c r="BG926" s="3">
        <f t="shared" ca="1" si="763"/>
        <v>6.6302082118939909</v>
      </c>
      <c r="BI926" s="3" t="str">
        <f t="shared" si="764"/>
        <v>1.53</v>
      </c>
      <c r="BJ926" s="3" t="str">
        <f t="shared" si="765"/>
        <v>-</v>
      </c>
      <c r="BK926" s="3">
        <f t="shared" si="766"/>
        <v>260.93</v>
      </c>
      <c r="BL926" s="3">
        <f t="shared" ca="1" si="767"/>
        <v>85.276881543547034</v>
      </c>
      <c r="BM926" s="3">
        <f t="shared" ca="1" si="768"/>
        <v>2.2100694039646638</v>
      </c>
    </row>
    <row r="927" spans="1:65" x14ac:dyDescent="0.3">
      <c r="A927" s="3" t="str">
        <f>'Forward collapse simulation'!B937</f>
        <v>1.53</v>
      </c>
      <c r="B927" s="3" t="str">
        <f>IF('Forward collapse simulation'!C937="","-",'Forward collapse simulation'!C937)</f>
        <v>-</v>
      </c>
      <c r="C927" s="3">
        <f>'Forward collapse simulation'!E937</f>
        <v>260.79000000000002</v>
      </c>
      <c r="D927" s="3">
        <f ca="1">'Forward collapse simulation'!AK937</f>
        <v>80.599645847624757</v>
      </c>
      <c r="E927" s="84">
        <f ca="1">'Forward collapse simulation'!AL937</f>
        <v>22.922150548171508</v>
      </c>
      <c r="G927" s="3" t="str">
        <f t="shared" si="719"/>
        <v>1.53</v>
      </c>
      <c r="H927" s="3" t="str">
        <f t="shared" si="720"/>
        <v>-</v>
      </c>
      <c r="I927" s="3">
        <f t="shared" si="721"/>
        <v>260.79000000000002</v>
      </c>
      <c r="J927" s="3">
        <f t="shared" ca="1" si="722"/>
        <v>80.599645847624757</v>
      </c>
      <c r="K927" s="3">
        <f t="shared" ca="1" si="723"/>
        <v>21.776043020762931</v>
      </c>
      <c r="M927" s="3" t="str">
        <f t="shared" si="724"/>
        <v>1.53</v>
      </c>
      <c r="N927" s="3" t="str">
        <f t="shared" si="725"/>
        <v>-</v>
      </c>
      <c r="O927" s="3">
        <f t="shared" si="726"/>
        <v>260.79000000000002</v>
      </c>
      <c r="P927" s="3">
        <f t="shared" ca="1" si="727"/>
        <v>80.599645847624757</v>
      </c>
      <c r="Q927" s="3">
        <f t="shared" ca="1" si="728"/>
        <v>20.62993549335436</v>
      </c>
      <c r="R927" s="85"/>
      <c r="S927" s="3" t="str">
        <f t="shared" si="729"/>
        <v>1.53</v>
      </c>
      <c r="T927" s="3" t="str">
        <f t="shared" si="730"/>
        <v>-</v>
      </c>
      <c r="U927" s="3">
        <f t="shared" si="731"/>
        <v>260.79000000000002</v>
      </c>
      <c r="V927" s="3">
        <f t="shared" ca="1" si="732"/>
        <v>80.599645847624757</v>
      </c>
      <c r="W927" s="3">
        <f t="shared" ca="1" si="733"/>
        <v>19.483827965945782</v>
      </c>
      <c r="X927" s="85"/>
      <c r="Y927" s="3" t="str">
        <f t="shared" si="734"/>
        <v>1.53</v>
      </c>
      <c r="Z927" s="3" t="str">
        <f t="shared" si="735"/>
        <v>-</v>
      </c>
      <c r="AA927" s="3">
        <f t="shared" si="736"/>
        <v>260.79000000000002</v>
      </c>
      <c r="AB927" s="3">
        <f t="shared" ca="1" si="737"/>
        <v>80.599645847624757</v>
      </c>
      <c r="AC927" s="3">
        <f t="shared" ca="1" si="738"/>
        <v>18.337720438537207</v>
      </c>
      <c r="AE927" s="3" t="str">
        <f t="shared" si="739"/>
        <v>1.53</v>
      </c>
      <c r="AF927" s="3" t="str">
        <f t="shared" si="740"/>
        <v>-</v>
      </c>
      <c r="AG927" s="3">
        <f t="shared" si="741"/>
        <v>260.79000000000002</v>
      </c>
      <c r="AH927" s="3">
        <f t="shared" ca="1" si="742"/>
        <v>80.599645847624757</v>
      </c>
      <c r="AI927" s="3">
        <f t="shared" ca="1" si="743"/>
        <v>17.19161291112863</v>
      </c>
      <c r="AK927" s="3" t="str">
        <f t="shared" si="744"/>
        <v>1.53</v>
      </c>
      <c r="AL927" s="3" t="str">
        <f t="shared" si="745"/>
        <v>-</v>
      </c>
      <c r="AM927" s="3">
        <f t="shared" si="746"/>
        <v>260.79000000000002</v>
      </c>
      <c r="AN927" s="3">
        <f t="shared" ca="1" si="747"/>
        <v>80.599645847624757</v>
      </c>
      <c r="AO927" s="3">
        <f t="shared" ca="1" si="748"/>
        <v>16.045505383720055</v>
      </c>
      <c r="AQ927" s="3" t="str">
        <f t="shared" si="749"/>
        <v>1.53</v>
      </c>
      <c r="AR927" s="3" t="str">
        <f t="shared" si="750"/>
        <v>-</v>
      </c>
      <c r="AS927" s="3">
        <f t="shared" si="751"/>
        <v>260.79000000000002</v>
      </c>
      <c r="AT927" s="3">
        <f t="shared" ca="1" si="752"/>
        <v>80.599645847624757</v>
      </c>
      <c r="AU927" s="3">
        <f t="shared" ca="1" si="753"/>
        <v>13.753290328902905</v>
      </c>
      <c r="AW927" s="3" t="str">
        <f t="shared" si="754"/>
        <v>1.53</v>
      </c>
      <c r="AX927" s="3" t="str">
        <f t="shared" si="755"/>
        <v>-</v>
      </c>
      <c r="AY927" s="3">
        <f t="shared" si="756"/>
        <v>260.79000000000002</v>
      </c>
      <c r="AZ927" s="3">
        <f t="shared" ca="1" si="757"/>
        <v>80.599645847624757</v>
      </c>
      <c r="BA927" s="3">
        <f t="shared" ca="1" si="758"/>
        <v>11.461075274085754</v>
      </c>
      <c r="BC927" s="3" t="str">
        <f t="shared" si="759"/>
        <v>1.53</v>
      </c>
      <c r="BD927" s="3" t="str">
        <f t="shared" si="760"/>
        <v>-</v>
      </c>
      <c r="BE927" s="3">
        <f t="shared" si="761"/>
        <v>260.79000000000002</v>
      </c>
      <c r="BF927" s="3">
        <f t="shared" ca="1" si="762"/>
        <v>80.599645847624757</v>
      </c>
      <c r="BG927" s="3">
        <f t="shared" ca="1" si="763"/>
        <v>6.8766451644514524</v>
      </c>
      <c r="BI927" s="3" t="str">
        <f t="shared" si="764"/>
        <v>1.53</v>
      </c>
      <c r="BJ927" s="3" t="str">
        <f t="shared" si="765"/>
        <v>-</v>
      </c>
      <c r="BK927" s="3">
        <f t="shared" si="766"/>
        <v>260.79000000000002</v>
      </c>
      <c r="BL927" s="3">
        <f t="shared" ca="1" si="767"/>
        <v>80.599645847624757</v>
      </c>
      <c r="BM927" s="3">
        <f t="shared" ca="1" si="768"/>
        <v>2.2922150548171509</v>
      </c>
    </row>
    <row r="928" spans="1:65" x14ac:dyDescent="0.3">
      <c r="A928" s="3" t="str">
        <f>'Forward collapse simulation'!B938</f>
        <v>1.53</v>
      </c>
      <c r="B928" s="3" t="str">
        <f>IF('Forward collapse simulation'!C938="","-",'Forward collapse simulation'!C938)</f>
        <v>-</v>
      </c>
      <c r="C928" s="3">
        <f>'Forward collapse simulation'!E938</f>
        <v>264.47000000000003</v>
      </c>
      <c r="D928" s="3">
        <f ca="1">'Forward collapse simulation'!AK938</f>
        <v>74.489038177951429</v>
      </c>
      <c r="E928" s="84">
        <f ca="1">'Forward collapse simulation'!AL938</f>
        <v>25.312257032895427</v>
      </c>
      <c r="G928" s="3" t="str">
        <f t="shared" si="719"/>
        <v>1.53</v>
      </c>
      <c r="H928" s="3" t="str">
        <f t="shared" si="720"/>
        <v>-</v>
      </c>
      <c r="I928" s="3">
        <f t="shared" si="721"/>
        <v>264.47000000000003</v>
      </c>
      <c r="J928" s="3">
        <f t="shared" ca="1" si="722"/>
        <v>74.489038177951429</v>
      </c>
      <c r="K928" s="3">
        <f t="shared" ca="1" si="723"/>
        <v>24.046644181250656</v>
      </c>
      <c r="M928" s="3" t="str">
        <f t="shared" si="724"/>
        <v>1.53</v>
      </c>
      <c r="N928" s="3" t="str">
        <f t="shared" si="725"/>
        <v>-</v>
      </c>
      <c r="O928" s="3">
        <f t="shared" si="726"/>
        <v>264.47000000000003</v>
      </c>
      <c r="P928" s="3">
        <f t="shared" ca="1" si="727"/>
        <v>74.489038177951429</v>
      </c>
      <c r="Q928" s="3">
        <f t="shared" ca="1" si="728"/>
        <v>22.781031329605884</v>
      </c>
      <c r="R928" s="85"/>
      <c r="S928" s="3" t="str">
        <f t="shared" si="729"/>
        <v>1.53</v>
      </c>
      <c r="T928" s="3" t="str">
        <f t="shared" si="730"/>
        <v>-</v>
      </c>
      <c r="U928" s="3">
        <f t="shared" si="731"/>
        <v>264.47000000000003</v>
      </c>
      <c r="V928" s="3">
        <f t="shared" ca="1" si="732"/>
        <v>74.489038177951429</v>
      </c>
      <c r="W928" s="3">
        <f t="shared" ca="1" si="733"/>
        <v>21.515418477961113</v>
      </c>
      <c r="X928" s="85"/>
      <c r="Y928" s="3" t="str">
        <f t="shared" si="734"/>
        <v>1.53</v>
      </c>
      <c r="Z928" s="3" t="str">
        <f t="shared" si="735"/>
        <v>-</v>
      </c>
      <c r="AA928" s="3">
        <f t="shared" si="736"/>
        <v>264.47000000000003</v>
      </c>
      <c r="AB928" s="3">
        <f t="shared" ca="1" si="737"/>
        <v>74.489038177951429</v>
      </c>
      <c r="AC928" s="3">
        <f t="shared" ca="1" si="738"/>
        <v>20.249805626316345</v>
      </c>
      <c r="AE928" s="3" t="str">
        <f t="shared" si="739"/>
        <v>1.53</v>
      </c>
      <c r="AF928" s="3" t="str">
        <f t="shared" si="740"/>
        <v>-</v>
      </c>
      <c r="AG928" s="3">
        <f t="shared" si="741"/>
        <v>264.47000000000003</v>
      </c>
      <c r="AH928" s="3">
        <f t="shared" ca="1" si="742"/>
        <v>74.489038177951429</v>
      </c>
      <c r="AI928" s="3">
        <f t="shared" ca="1" si="743"/>
        <v>18.98419277467157</v>
      </c>
      <c r="AK928" s="3" t="str">
        <f t="shared" si="744"/>
        <v>1.53</v>
      </c>
      <c r="AL928" s="3" t="str">
        <f t="shared" si="745"/>
        <v>-</v>
      </c>
      <c r="AM928" s="3">
        <f t="shared" si="746"/>
        <v>264.47000000000003</v>
      </c>
      <c r="AN928" s="3">
        <f t="shared" ca="1" si="747"/>
        <v>74.489038177951429</v>
      </c>
      <c r="AO928" s="3">
        <f t="shared" ca="1" si="748"/>
        <v>17.718579923026798</v>
      </c>
      <c r="AQ928" s="3" t="str">
        <f t="shared" si="749"/>
        <v>1.53</v>
      </c>
      <c r="AR928" s="3" t="str">
        <f t="shared" si="750"/>
        <v>-</v>
      </c>
      <c r="AS928" s="3">
        <f t="shared" si="751"/>
        <v>264.47000000000003</v>
      </c>
      <c r="AT928" s="3">
        <f t="shared" ca="1" si="752"/>
        <v>74.489038177951429</v>
      </c>
      <c r="AU928" s="3">
        <f t="shared" ca="1" si="753"/>
        <v>15.187354219737255</v>
      </c>
      <c r="AW928" s="3" t="str">
        <f t="shared" si="754"/>
        <v>1.53</v>
      </c>
      <c r="AX928" s="3" t="str">
        <f t="shared" si="755"/>
        <v>-</v>
      </c>
      <c r="AY928" s="3">
        <f t="shared" si="756"/>
        <v>264.47000000000003</v>
      </c>
      <c r="AZ928" s="3">
        <f t="shared" ca="1" si="757"/>
        <v>74.489038177951429</v>
      </c>
      <c r="BA928" s="3">
        <f t="shared" ca="1" si="758"/>
        <v>12.656128516447714</v>
      </c>
      <c r="BC928" s="3" t="str">
        <f t="shared" si="759"/>
        <v>1.53</v>
      </c>
      <c r="BD928" s="3" t="str">
        <f t="shared" si="760"/>
        <v>-</v>
      </c>
      <c r="BE928" s="3">
        <f t="shared" si="761"/>
        <v>264.47000000000003</v>
      </c>
      <c r="BF928" s="3">
        <f t="shared" ca="1" si="762"/>
        <v>74.489038177951429</v>
      </c>
      <c r="BG928" s="3">
        <f t="shared" ca="1" si="763"/>
        <v>7.5936771098686275</v>
      </c>
      <c r="BI928" s="3" t="str">
        <f t="shared" si="764"/>
        <v>1.53</v>
      </c>
      <c r="BJ928" s="3" t="str">
        <f t="shared" si="765"/>
        <v>-</v>
      </c>
      <c r="BK928" s="3">
        <f t="shared" si="766"/>
        <v>264.47000000000003</v>
      </c>
      <c r="BL928" s="3">
        <f t="shared" ca="1" si="767"/>
        <v>74.489038177951429</v>
      </c>
      <c r="BM928" s="3">
        <f t="shared" ca="1" si="768"/>
        <v>2.5312257032895431</v>
      </c>
    </row>
    <row r="929" spans="1:65" x14ac:dyDescent="0.3">
      <c r="A929" s="3" t="str">
        <f>'Forward collapse simulation'!B939</f>
        <v>1.53</v>
      </c>
      <c r="B929" s="3" t="str">
        <f>IF('Forward collapse simulation'!C939="","-",'Forward collapse simulation'!C939)</f>
        <v>-</v>
      </c>
      <c r="C929" s="3">
        <f>'Forward collapse simulation'!E939</f>
        <v>265.8</v>
      </c>
      <c r="D929" s="3">
        <f ca="1">'Forward collapse simulation'!AK939</f>
        <v>71.575120110426056</v>
      </c>
      <c r="E929" s="84">
        <f ca="1">'Forward collapse simulation'!AL939</f>
        <v>24.859840561334369</v>
      </c>
      <c r="G929" s="3" t="str">
        <f t="shared" si="719"/>
        <v>1.53</v>
      </c>
      <c r="H929" s="3" t="str">
        <f t="shared" si="720"/>
        <v>-</v>
      </c>
      <c r="I929" s="3">
        <f t="shared" si="721"/>
        <v>265.8</v>
      </c>
      <c r="J929" s="3">
        <f t="shared" ca="1" si="722"/>
        <v>71.575120110426056</v>
      </c>
      <c r="K929" s="3">
        <f t="shared" ca="1" si="723"/>
        <v>23.61684853326765</v>
      </c>
      <c r="M929" s="3" t="str">
        <f t="shared" si="724"/>
        <v>1.53</v>
      </c>
      <c r="N929" s="3" t="str">
        <f t="shared" si="725"/>
        <v>-</v>
      </c>
      <c r="O929" s="3">
        <f t="shared" si="726"/>
        <v>265.8</v>
      </c>
      <c r="P929" s="3">
        <f t="shared" ca="1" si="727"/>
        <v>71.575120110426056</v>
      </c>
      <c r="Q929" s="3">
        <f t="shared" ca="1" si="728"/>
        <v>22.373856505200933</v>
      </c>
      <c r="R929" s="85"/>
      <c r="S929" s="3" t="str">
        <f t="shared" si="729"/>
        <v>1.53</v>
      </c>
      <c r="T929" s="3" t="str">
        <f t="shared" si="730"/>
        <v>-</v>
      </c>
      <c r="U929" s="3">
        <f t="shared" si="731"/>
        <v>265.8</v>
      </c>
      <c r="V929" s="3">
        <f t="shared" ca="1" si="732"/>
        <v>71.575120110426056</v>
      </c>
      <c r="W929" s="3">
        <f t="shared" ca="1" si="733"/>
        <v>21.130864477134214</v>
      </c>
      <c r="X929" s="85"/>
      <c r="Y929" s="3" t="str">
        <f t="shared" si="734"/>
        <v>1.53</v>
      </c>
      <c r="Z929" s="3" t="str">
        <f t="shared" si="735"/>
        <v>-</v>
      </c>
      <c r="AA929" s="3">
        <f t="shared" si="736"/>
        <v>265.8</v>
      </c>
      <c r="AB929" s="3">
        <f t="shared" ca="1" si="737"/>
        <v>71.575120110426056</v>
      </c>
      <c r="AC929" s="3">
        <f t="shared" ca="1" si="738"/>
        <v>19.887872449067498</v>
      </c>
      <c r="AE929" s="3" t="str">
        <f t="shared" si="739"/>
        <v>1.53</v>
      </c>
      <c r="AF929" s="3" t="str">
        <f t="shared" si="740"/>
        <v>-</v>
      </c>
      <c r="AG929" s="3">
        <f t="shared" si="741"/>
        <v>265.8</v>
      </c>
      <c r="AH929" s="3">
        <f t="shared" ca="1" si="742"/>
        <v>71.575120110426056</v>
      </c>
      <c r="AI929" s="3">
        <f t="shared" ca="1" si="743"/>
        <v>18.644880421000778</v>
      </c>
      <c r="AK929" s="3" t="str">
        <f t="shared" si="744"/>
        <v>1.53</v>
      </c>
      <c r="AL929" s="3" t="str">
        <f t="shared" si="745"/>
        <v>-</v>
      </c>
      <c r="AM929" s="3">
        <f t="shared" si="746"/>
        <v>265.8</v>
      </c>
      <c r="AN929" s="3">
        <f t="shared" ca="1" si="747"/>
        <v>71.575120110426056</v>
      </c>
      <c r="AO929" s="3">
        <f t="shared" ca="1" si="748"/>
        <v>17.401888392934058</v>
      </c>
      <c r="AQ929" s="3" t="str">
        <f t="shared" si="749"/>
        <v>1.53</v>
      </c>
      <c r="AR929" s="3" t="str">
        <f t="shared" si="750"/>
        <v>-</v>
      </c>
      <c r="AS929" s="3">
        <f t="shared" si="751"/>
        <v>265.8</v>
      </c>
      <c r="AT929" s="3">
        <f t="shared" ca="1" si="752"/>
        <v>71.575120110426056</v>
      </c>
      <c r="AU929" s="3">
        <f t="shared" ca="1" si="753"/>
        <v>14.915904336800621</v>
      </c>
      <c r="AW929" s="3" t="str">
        <f t="shared" si="754"/>
        <v>1.53</v>
      </c>
      <c r="AX929" s="3" t="str">
        <f t="shared" si="755"/>
        <v>-</v>
      </c>
      <c r="AY929" s="3">
        <f t="shared" si="756"/>
        <v>265.8</v>
      </c>
      <c r="AZ929" s="3">
        <f t="shared" ca="1" si="757"/>
        <v>71.575120110426056</v>
      </c>
      <c r="BA929" s="3">
        <f t="shared" ca="1" si="758"/>
        <v>12.429920280667185</v>
      </c>
      <c r="BC929" s="3" t="str">
        <f t="shared" si="759"/>
        <v>1.53</v>
      </c>
      <c r="BD929" s="3" t="str">
        <f t="shared" si="760"/>
        <v>-</v>
      </c>
      <c r="BE929" s="3">
        <f t="shared" si="761"/>
        <v>265.8</v>
      </c>
      <c r="BF929" s="3">
        <f t="shared" ca="1" si="762"/>
        <v>71.575120110426056</v>
      </c>
      <c r="BG929" s="3">
        <f t="shared" ca="1" si="763"/>
        <v>7.4579521684003103</v>
      </c>
      <c r="BI929" s="3" t="str">
        <f t="shared" si="764"/>
        <v>1.53</v>
      </c>
      <c r="BJ929" s="3" t="str">
        <f t="shared" si="765"/>
        <v>-</v>
      </c>
      <c r="BK929" s="3">
        <f t="shared" si="766"/>
        <v>265.8</v>
      </c>
      <c r="BL929" s="3">
        <f t="shared" ca="1" si="767"/>
        <v>71.575120110426056</v>
      </c>
      <c r="BM929" s="3">
        <f t="shared" ca="1" si="768"/>
        <v>2.4859840561334372</v>
      </c>
    </row>
    <row r="930" spans="1:65" x14ac:dyDescent="0.3">
      <c r="A930" s="3" t="str">
        <f>'Forward collapse simulation'!B940</f>
        <v>1.53</v>
      </c>
      <c r="B930" s="3" t="str">
        <f>IF('Forward collapse simulation'!C940="","-",'Forward collapse simulation'!C940)</f>
        <v>-</v>
      </c>
      <c r="C930" s="3">
        <f>'Forward collapse simulation'!E940</f>
        <v>268.3</v>
      </c>
      <c r="D930" s="3">
        <f ca="1">'Forward collapse simulation'!AK940</f>
        <v>55.458558514917257</v>
      </c>
      <c r="E930" s="84">
        <f ca="1">'Forward collapse simulation'!AL940</f>
        <v>15.230979150559337</v>
      </c>
      <c r="G930" s="3" t="str">
        <f t="shared" si="719"/>
        <v>1.53</v>
      </c>
      <c r="H930" s="3" t="str">
        <f t="shared" si="720"/>
        <v>-</v>
      </c>
      <c r="I930" s="3">
        <f t="shared" si="721"/>
        <v>268.3</v>
      </c>
      <c r="J930" s="3">
        <f t="shared" ca="1" si="722"/>
        <v>55.458558514917257</v>
      </c>
      <c r="K930" s="3">
        <f t="shared" ca="1" si="723"/>
        <v>14.46943019303137</v>
      </c>
      <c r="M930" s="3" t="str">
        <f t="shared" si="724"/>
        <v>1.53</v>
      </c>
      <c r="N930" s="3" t="str">
        <f t="shared" si="725"/>
        <v>-</v>
      </c>
      <c r="O930" s="3">
        <f t="shared" si="726"/>
        <v>268.3</v>
      </c>
      <c r="P930" s="3">
        <f t="shared" ca="1" si="727"/>
        <v>55.458558514917257</v>
      </c>
      <c r="Q930" s="3">
        <f t="shared" ca="1" si="728"/>
        <v>13.707881235503404</v>
      </c>
      <c r="R930" s="85"/>
      <c r="S930" s="3" t="str">
        <f t="shared" si="729"/>
        <v>1.53</v>
      </c>
      <c r="T930" s="3" t="str">
        <f t="shared" si="730"/>
        <v>-</v>
      </c>
      <c r="U930" s="3">
        <f t="shared" si="731"/>
        <v>268.3</v>
      </c>
      <c r="V930" s="3">
        <f t="shared" ca="1" si="732"/>
        <v>55.458558514917257</v>
      </c>
      <c r="W930" s="3">
        <f t="shared" ca="1" si="733"/>
        <v>12.946332277975436</v>
      </c>
      <c r="X930" s="85"/>
      <c r="Y930" s="3" t="str">
        <f t="shared" si="734"/>
        <v>1.53</v>
      </c>
      <c r="Z930" s="3" t="str">
        <f t="shared" si="735"/>
        <v>-</v>
      </c>
      <c r="AA930" s="3">
        <f t="shared" si="736"/>
        <v>268.3</v>
      </c>
      <c r="AB930" s="3">
        <f t="shared" ca="1" si="737"/>
        <v>55.458558514917257</v>
      </c>
      <c r="AC930" s="3">
        <f t="shared" ca="1" si="738"/>
        <v>12.184783320447471</v>
      </c>
      <c r="AE930" s="3" t="str">
        <f t="shared" si="739"/>
        <v>1.53</v>
      </c>
      <c r="AF930" s="3" t="str">
        <f t="shared" si="740"/>
        <v>-</v>
      </c>
      <c r="AG930" s="3">
        <f t="shared" si="741"/>
        <v>268.3</v>
      </c>
      <c r="AH930" s="3">
        <f t="shared" ca="1" si="742"/>
        <v>55.458558514917257</v>
      </c>
      <c r="AI930" s="3">
        <f t="shared" ca="1" si="743"/>
        <v>11.423234362919503</v>
      </c>
      <c r="AK930" s="3" t="str">
        <f t="shared" si="744"/>
        <v>1.53</v>
      </c>
      <c r="AL930" s="3" t="str">
        <f t="shared" si="745"/>
        <v>-</v>
      </c>
      <c r="AM930" s="3">
        <f t="shared" si="746"/>
        <v>268.3</v>
      </c>
      <c r="AN930" s="3">
        <f t="shared" ca="1" si="747"/>
        <v>55.458558514917257</v>
      </c>
      <c r="AO930" s="3">
        <f t="shared" ca="1" si="748"/>
        <v>10.661685405391536</v>
      </c>
      <c r="AQ930" s="3" t="str">
        <f t="shared" si="749"/>
        <v>1.53</v>
      </c>
      <c r="AR930" s="3" t="str">
        <f t="shared" si="750"/>
        <v>-</v>
      </c>
      <c r="AS930" s="3">
        <f t="shared" si="751"/>
        <v>268.3</v>
      </c>
      <c r="AT930" s="3">
        <f t="shared" ca="1" si="752"/>
        <v>55.458558514917257</v>
      </c>
      <c r="AU930" s="3">
        <f t="shared" ca="1" si="753"/>
        <v>9.1385874903356026</v>
      </c>
      <c r="AW930" s="3" t="str">
        <f t="shared" si="754"/>
        <v>1.53</v>
      </c>
      <c r="AX930" s="3" t="str">
        <f t="shared" si="755"/>
        <v>-</v>
      </c>
      <c r="AY930" s="3">
        <f t="shared" si="756"/>
        <v>268.3</v>
      </c>
      <c r="AZ930" s="3">
        <f t="shared" ca="1" si="757"/>
        <v>55.458558514917257</v>
      </c>
      <c r="BA930" s="3">
        <f t="shared" ca="1" si="758"/>
        <v>7.6154895752796685</v>
      </c>
      <c r="BC930" s="3" t="str">
        <f t="shared" si="759"/>
        <v>1.53</v>
      </c>
      <c r="BD930" s="3" t="str">
        <f t="shared" si="760"/>
        <v>-</v>
      </c>
      <c r="BE930" s="3">
        <f t="shared" si="761"/>
        <v>268.3</v>
      </c>
      <c r="BF930" s="3">
        <f t="shared" ca="1" si="762"/>
        <v>55.458558514917257</v>
      </c>
      <c r="BG930" s="3">
        <f t="shared" ca="1" si="763"/>
        <v>4.5692937451678013</v>
      </c>
      <c r="BI930" s="3" t="str">
        <f t="shared" si="764"/>
        <v>1.53</v>
      </c>
      <c r="BJ930" s="3" t="str">
        <f t="shared" si="765"/>
        <v>-</v>
      </c>
      <c r="BK930" s="3">
        <f t="shared" si="766"/>
        <v>268.3</v>
      </c>
      <c r="BL930" s="3">
        <f t="shared" ca="1" si="767"/>
        <v>55.458558514917257</v>
      </c>
      <c r="BM930" s="3">
        <f t="shared" ca="1" si="768"/>
        <v>1.5230979150559338</v>
      </c>
    </row>
    <row r="931" spans="1:65" x14ac:dyDescent="0.3">
      <c r="A931" s="3" t="str">
        <f>'Forward collapse simulation'!B941</f>
        <v>1.53</v>
      </c>
      <c r="B931" s="3" t="str">
        <f>IF('Forward collapse simulation'!C941="","-",'Forward collapse simulation'!C941)</f>
        <v>-</v>
      </c>
      <c r="C931" s="3">
        <f>'Forward collapse simulation'!E941</f>
        <v>266.77</v>
      </c>
      <c r="D931" s="3">
        <f ca="1">'Forward collapse simulation'!AK941</f>
        <v>28.21385384565059</v>
      </c>
      <c r="E931" s="84">
        <f ca="1">'Forward collapse simulation'!AL941</f>
        <v>11.079083700123276</v>
      </c>
      <c r="G931" s="3" t="str">
        <f t="shared" si="719"/>
        <v>1.53</v>
      </c>
      <c r="H931" s="3" t="str">
        <f t="shared" si="720"/>
        <v>-</v>
      </c>
      <c r="I931" s="3">
        <f t="shared" si="721"/>
        <v>266.77</v>
      </c>
      <c r="J931" s="3">
        <f t="shared" ca="1" si="722"/>
        <v>28.21385384565059</v>
      </c>
      <c r="K931" s="3">
        <f t="shared" ca="1" si="723"/>
        <v>10.525129515117111</v>
      </c>
      <c r="M931" s="3" t="str">
        <f t="shared" si="724"/>
        <v>1.53</v>
      </c>
      <c r="N931" s="3" t="str">
        <f t="shared" si="725"/>
        <v>-</v>
      </c>
      <c r="O931" s="3">
        <f t="shared" si="726"/>
        <v>266.77</v>
      </c>
      <c r="P931" s="3">
        <f t="shared" ca="1" si="727"/>
        <v>28.21385384565059</v>
      </c>
      <c r="Q931" s="3">
        <f t="shared" ca="1" si="728"/>
        <v>9.9711753301109489</v>
      </c>
      <c r="R931" s="85"/>
      <c r="S931" s="3" t="str">
        <f t="shared" si="729"/>
        <v>1.53</v>
      </c>
      <c r="T931" s="3" t="str">
        <f t="shared" si="730"/>
        <v>-</v>
      </c>
      <c r="U931" s="3">
        <f t="shared" si="731"/>
        <v>266.77</v>
      </c>
      <c r="V931" s="3">
        <f t="shared" ca="1" si="732"/>
        <v>28.21385384565059</v>
      </c>
      <c r="W931" s="3">
        <f t="shared" ca="1" si="733"/>
        <v>9.4172211451047847</v>
      </c>
      <c r="X931" s="85"/>
      <c r="Y931" s="3" t="str">
        <f t="shared" si="734"/>
        <v>1.53</v>
      </c>
      <c r="Z931" s="3" t="str">
        <f t="shared" si="735"/>
        <v>-</v>
      </c>
      <c r="AA931" s="3">
        <f t="shared" si="736"/>
        <v>266.77</v>
      </c>
      <c r="AB931" s="3">
        <f t="shared" ca="1" si="737"/>
        <v>28.21385384565059</v>
      </c>
      <c r="AC931" s="3">
        <f t="shared" ca="1" si="738"/>
        <v>8.8632669600986205</v>
      </c>
      <c r="AE931" s="3" t="str">
        <f t="shared" si="739"/>
        <v>1.53</v>
      </c>
      <c r="AF931" s="3" t="str">
        <f t="shared" si="740"/>
        <v>-</v>
      </c>
      <c r="AG931" s="3">
        <f t="shared" si="741"/>
        <v>266.77</v>
      </c>
      <c r="AH931" s="3">
        <f t="shared" ca="1" si="742"/>
        <v>28.21385384565059</v>
      </c>
      <c r="AI931" s="3">
        <f t="shared" ca="1" si="743"/>
        <v>8.3093127750924562</v>
      </c>
      <c r="AK931" s="3" t="str">
        <f t="shared" si="744"/>
        <v>1.53</v>
      </c>
      <c r="AL931" s="3" t="str">
        <f t="shared" si="745"/>
        <v>-</v>
      </c>
      <c r="AM931" s="3">
        <f t="shared" si="746"/>
        <v>266.77</v>
      </c>
      <c r="AN931" s="3">
        <f t="shared" ca="1" si="747"/>
        <v>28.21385384565059</v>
      </c>
      <c r="AO931" s="3">
        <f t="shared" ca="1" si="748"/>
        <v>7.755358590086292</v>
      </c>
      <c r="AQ931" s="3" t="str">
        <f t="shared" si="749"/>
        <v>1.53</v>
      </c>
      <c r="AR931" s="3" t="str">
        <f t="shared" si="750"/>
        <v>-</v>
      </c>
      <c r="AS931" s="3">
        <f t="shared" si="751"/>
        <v>266.77</v>
      </c>
      <c r="AT931" s="3">
        <f t="shared" ca="1" si="752"/>
        <v>28.21385384565059</v>
      </c>
      <c r="AU931" s="3">
        <f t="shared" ca="1" si="753"/>
        <v>6.6474502200739654</v>
      </c>
      <c r="AW931" s="3" t="str">
        <f t="shared" si="754"/>
        <v>1.53</v>
      </c>
      <c r="AX931" s="3" t="str">
        <f t="shared" si="755"/>
        <v>-</v>
      </c>
      <c r="AY931" s="3">
        <f t="shared" si="756"/>
        <v>266.77</v>
      </c>
      <c r="AZ931" s="3">
        <f t="shared" ca="1" si="757"/>
        <v>28.21385384565059</v>
      </c>
      <c r="BA931" s="3">
        <f t="shared" ca="1" si="758"/>
        <v>5.5395418500616378</v>
      </c>
      <c r="BC931" s="3" t="str">
        <f t="shared" si="759"/>
        <v>1.53</v>
      </c>
      <c r="BD931" s="3" t="str">
        <f t="shared" si="760"/>
        <v>-</v>
      </c>
      <c r="BE931" s="3">
        <f t="shared" si="761"/>
        <v>266.77</v>
      </c>
      <c r="BF931" s="3">
        <f t="shared" ca="1" si="762"/>
        <v>28.21385384565059</v>
      </c>
      <c r="BG931" s="3">
        <f t="shared" ca="1" si="763"/>
        <v>3.3237251100369827</v>
      </c>
      <c r="BI931" s="3" t="str">
        <f t="shared" si="764"/>
        <v>1.53</v>
      </c>
      <c r="BJ931" s="3" t="str">
        <f t="shared" si="765"/>
        <v>-</v>
      </c>
      <c r="BK931" s="3">
        <f t="shared" si="766"/>
        <v>266.77</v>
      </c>
      <c r="BL931" s="3">
        <f t="shared" ca="1" si="767"/>
        <v>28.21385384565059</v>
      </c>
      <c r="BM931" s="3">
        <f t="shared" ca="1" si="768"/>
        <v>1.1079083700123276</v>
      </c>
    </row>
    <row r="932" spans="1:65" x14ac:dyDescent="0.3">
      <c r="A932" s="3" t="str">
        <f>'Forward collapse simulation'!B942</f>
        <v>1.53</v>
      </c>
      <c r="B932" s="3" t="str">
        <f>IF('Forward collapse simulation'!C942="","-",'Forward collapse simulation'!C942)</f>
        <v>-</v>
      </c>
      <c r="C932" s="3">
        <f>'Forward collapse simulation'!E942</f>
        <v>267.23</v>
      </c>
      <c r="D932" s="3">
        <f>'Forward collapse simulation'!AK942</f>
        <v>-6.05</v>
      </c>
      <c r="E932" s="84">
        <f>'Forward collapse simulation'!AL942</f>
        <v>9.5790000000000006</v>
      </c>
      <c r="G932" s="3" t="str">
        <f t="shared" si="719"/>
        <v>1.53</v>
      </c>
      <c r="H932" s="3" t="str">
        <f t="shared" si="720"/>
        <v>-</v>
      </c>
      <c r="I932" s="3">
        <f t="shared" si="721"/>
        <v>267.23</v>
      </c>
      <c r="J932" s="3">
        <f t="shared" si="722"/>
        <v>-6.05</v>
      </c>
      <c r="K932" s="3">
        <f t="shared" si="723"/>
        <v>9.1000499999999995</v>
      </c>
      <c r="M932" s="3" t="str">
        <f t="shared" si="724"/>
        <v>1.53</v>
      </c>
      <c r="N932" s="3" t="str">
        <f t="shared" si="725"/>
        <v>-</v>
      </c>
      <c r="O932" s="3">
        <f t="shared" si="726"/>
        <v>267.23</v>
      </c>
      <c r="P932" s="3">
        <f t="shared" si="727"/>
        <v>-6.05</v>
      </c>
      <c r="Q932" s="3">
        <f t="shared" si="728"/>
        <v>8.6211000000000002</v>
      </c>
      <c r="R932" s="85"/>
      <c r="S932" s="3" t="str">
        <f t="shared" si="729"/>
        <v>1.53</v>
      </c>
      <c r="T932" s="3" t="str">
        <f t="shared" si="730"/>
        <v>-</v>
      </c>
      <c r="U932" s="3">
        <f t="shared" si="731"/>
        <v>267.23</v>
      </c>
      <c r="V932" s="3">
        <f t="shared" si="732"/>
        <v>-6.05</v>
      </c>
      <c r="W932" s="3">
        <f t="shared" si="733"/>
        <v>8.1421500000000009</v>
      </c>
      <c r="X932" s="85"/>
      <c r="Y932" s="3" t="str">
        <f t="shared" si="734"/>
        <v>1.53</v>
      </c>
      <c r="Z932" s="3" t="str">
        <f t="shared" si="735"/>
        <v>-</v>
      </c>
      <c r="AA932" s="3">
        <f t="shared" si="736"/>
        <v>267.23</v>
      </c>
      <c r="AB932" s="3">
        <f t="shared" si="737"/>
        <v>-6.05</v>
      </c>
      <c r="AC932" s="3">
        <f t="shared" si="738"/>
        <v>7.6632000000000007</v>
      </c>
      <c r="AE932" s="3" t="str">
        <f t="shared" si="739"/>
        <v>1.53</v>
      </c>
      <c r="AF932" s="3" t="str">
        <f t="shared" si="740"/>
        <v>-</v>
      </c>
      <c r="AG932" s="3">
        <f t="shared" si="741"/>
        <v>267.23</v>
      </c>
      <c r="AH932" s="3">
        <f t="shared" si="742"/>
        <v>-6.05</v>
      </c>
      <c r="AI932" s="3">
        <f t="shared" si="743"/>
        <v>7.1842500000000005</v>
      </c>
      <c r="AK932" s="3" t="str">
        <f t="shared" si="744"/>
        <v>1.53</v>
      </c>
      <c r="AL932" s="3" t="str">
        <f t="shared" si="745"/>
        <v>-</v>
      </c>
      <c r="AM932" s="3">
        <f t="shared" si="746"/>
        <v>267.23</v>
      </c>
      <c r="AN932" s="3">
        <f t="shared" si="747"/>
        <v>-6.05</v>
      </c>
      <c r="AO932" s="3">
        <f t="shared" si="748"/>
        <v>6.7053000000000003</v>
      </c>
      <c r="AQ932" s="3" t="str">
        <f t="shared" si="749"/>
        <v>1.53</v>
      </c>
      <c r="AR932" s="3" t="str">
        <f t="shared" si="750"/>
        <v>-</v>
      </c>
      <c r="AS932" s="3">
        <f t="shared" si="751"/>
        <v>267.23</v>
      </c>
      <c r="AT932" s="3">
        <f t="shared" si="752"/>
        <v>-6.05</v>
      </c>
      <c r="AU932" s="3">
        <f t="shared" si="753"/>
        <v>5.7473999999999998</v>
      </c>
      <c r="AW932" s="3" t="str">
        <f t="shared" si="754"/>
        <v>1.53</v>
      </c>
      <c r="AX932" s="3" t="str">
        <f t="shared" si="755"/>
        <v>-</v>
      </c>
      <c r="AY932" s="3">
        <f t="shared" si="756"/>
        <v>267.23</v>
      </c>
      <c r="AZ932" s="3">
        <f t="shared" si="757"/>
        <v>-6.05</v>
      </c>
      <c r="BA932" s="3">
        <f t="shared" si="758"/>
        <v>4.7895000000000003</v>
      </c>
      <c r="BC932" s="3" t="str">
        <f t="shared" si="759"/>
        <v>1.53</v>
      </c>
      <c r="BD932" s="3" t="str">
        <f t="shared" si="760"/>
        <v>-</v>
      </c>
      <c r="BE932" s="3">
        <f t="shared" si="761"/>
        <v>267.23</v>
      </c>
      <c r="BF932" s="3">
        <f t="shared" si="762"/>
        <v>-6.05</v>
      </c>
      <c r="BG932" s="3">
        <f t="shared" si="763"/>
        <v>2.8736999999999999</v>
      </c>
      <c r="BI932" s="3" t="str">
        <f t="shared" si="764"/>
        <v>1.53</v>
      </c>
      <c r="BJ932" s="3" t="str">
        <f t="shared" si="765"/>
        <v>-</v>
      </c>
      <c r="BK932" s="3">
        <f t="shared" si="766"/>
        <v>267.23</v>
      </c>
      <c r="BL932" s="3">
        <f t="shared" si="767"/>
        <v>-6.05</v>
      </c>
      <c r="BM932" s="3">
        <f t="shared" si="768"/>
        <v>0.95790000000000008</v>
      </c>
    </row>
    <row r="933" spans="1:65" x14ac:dyDescent="0.3">
      <c r="A933" s="3" t="str">
        <f>'Forward collapse simulation'!B943</f>
        <v>1.53</v>
      </c>
      <c r="B933" s="3" t="str">
        <f>IF('Forward collapse simulation'!C943="","-",'Forward collapse simulation'!C943)</f>
        <v>-</v>
      </c>
      <c r="C933" s="3">
        <f>'Forward collapse simulation'!E943</f>
        <v>270.66000000000003</v>
      </c>
      <c r="D933" s="3">
        <f>'Forward collapse simulation'!AK943</f>
        <v>-15.47</v>
      </c>
      <c r="E933" s="84">
        <f>'Forward collapse simulation'!AL943</f>
        <v>4.5220000000000002</v>
      </c>
      <c r="G933" s="3" t="str">
        <f t="shared" si="719"/>
        <v>1.53</v>
      </c>
      <c r="H933" s="3" t="str">
        <f t="shared" si="720"/>
        <v>-</v>
      </c>
      <c r="I933" s="3">
        <f t="shared" si="721"/>
        <v>270.66000000000003</v>
      </c>
      <c r="J933" s="3">
        <f t="shared" si="722"/>
        <v>-15.47</v>
      </c>
      <c r="K933" s="3">
        <f t="shared" si="723"/>
        <v>4.2958999999999996</v>
      </c>
      <c r="M933" s="3" t="str">
        <f t="shared" si="724"/>
        <v>1.53</v>
      </c>
      <c r="N933" s="3" t="str">
        <f t="shared" si="725"/>
        <v>-</v>
      </c>
      <c r="O933" s="3">
        <f t="shared" si="726"/>
        <v>270.66000000000003</v>
      </c>
      <c r="P933" s="3">
        <f t="shared" si="727"/>
        <v>-15.47</v>
      </c>
      <c r="Q933" s="3">
        <f t="shared" si="728"/>
        <v>4.0698000000000008</v>
      </c>
      <c r="R933" s="85"/>
      <c r="S933" s="3" t="str">
        <f t="shared" si="729"/>
        <v>1.53</v>
      </c>
      <c r="T933" s="3" t="str">
        <f t="shared" si="730"/>
        <v>-</v>
      </c>
      <c r="U933" s="3">
        <f t="shared" si="731"/>
        <v>270.66000000000003</v>
      </c>
      <c r="V933" s="3">
        <f t="shared" si="732"/>
        <v>-15.47</v>
      </c>
      <c r="W933" s="3">
        <f t="shared" si="733"/>
        <v>3.8437000000000001</v>
      </c>
      <c r="X933" s="85"/>
      <c r="Y933" s="3" t="str">
        <f t="shared" si="734"/>
        <v>1.53</v>
      </c>
      <c r="Z933" s="3" t="str">
        <f t="shared" si="735"/>
        <v>-</v>
      </c>
      <c r="AA933" s="3">
        <f t="shared" si="736"/>
        <v>270.66000000000003</v>
      </c>
      <c r="AB933" s="3">
        <f t="shared" si="737"/>
        <v>-15.47</v>
      </c>
      <c r="AC933" s="3">
        <f t="shared" si="738"/>
        <v>3.6176000000000004</v>
      </c>
      <c r="AE933" s="3" t="str">
        <f t="shared" si="739"/>
        <v>1.53</v>
      </c>
      <c r="AF933" s="3" t="str">
        <f t="shared" si="740"/>
        <v>-</v>
      </c>
      <c r="AG933" s="3">
        <f t="shared" si="741"/>
        <v>270.66000000000003</v>
      </c>
      <c r="AH933" s="3">
        <f t="shared" si="742"/>
        <v>-15.47</v>
      </c>
      <c r="AI933" s="3">
        <f t="shared" si="743"/>
        <v>3.3915000000000002</v>
      </c>
      <c r="AK933" s="3" t="str">
        <f t="shared" si="744"/>
        <v>1.53</v>
      </c>
      <c r="AL933" s="3" t="str">
        <f t="shared" si="745"/>
        <v>-</v>
      </c>
      <c r="AM933" s="3">
        <f t="shared" si="746"/>
        <v>270.66000000000003</v>
      </c>
      <c r="AN933" s="3">
        <f t="shared" si="747"/>
        <v>-15.47</v>
      </c>
      <c r="AO933" s="3">
        <f t="shared" si="748"/>
        <v>3.1654</v>
      </c>
      <c r="AQ933" s="3" t="str">
        <f t="shared" si="749"/>
        <v>1.53</v>
      </c>
      <c r="AR933" s="3" t="str">
        <f t="shared" si="750"/>
        <v>-</v>
      </c>
      <c r="AS933" s="3">
        <f t="shared" si="751"/>
        <v>270.66000000000003</v>
      </c>
      <c r="AT933" s="3">
        <f t="shared" si="752"/>
        <v>-15.47</v>
      </c>
      <c r="AU933" s="3">
        <f t="shared" si="753"/>
        <v>2.7132000000000001</v>
      </c>
      <c r="AW933" s="3" t="str">
        <f t="shared" si="754"/>
        <v>1.53</v>
      </c>
      <c r="AX933" s="3" t="str">
        <f t="shared" si="755"/>
        <v>-</v>
      </c>
      <c r="AY933" s="3">
        <f t="shared" si="756"/>
        <v>270.66000000000003</v>
      </c>
      <c r="AZ933" s="3">
        <f t="shared" si="757"/>
        <v>-15.47</v>
      </c>
      <c r="BA933" s="3">
        <f t="shared" si="758"/>
        <v>2.2610000000000001</v>
      </c>
      <c r="BC933" s="3" t="str">
        <f t="shared" si="759"/>
        <v>1.53</v>
      </c>
      <c r="BD933" s="3" t="str">
        <f t="shared" si="760"/>
        <v>-</v>
      </c>
      <c r="BE933" s="3">
        <f t="shared" si="761"/>
        <v>270.66000000000003</v>
      </c>
      <c r="BF933" s="3">
        <f t="shared" si="762"/>
        <v>-15.47</v>
      </c>
      <c r="BG933" s="3">
        <f t="shared" si="763"/>
        <v>1.3566</v>
      </c>
      <c r="BI933" s="3" t="str">
        <f t="shared" si="764"/>
        <v>1.53</v>
      </c>
      <c r="BJ933" s="3" t="str">
        <f t="shared" si="765"/>
        <v>-</v>
      </c>
      <c r="BK933" s="3">
        <f t="shared" si="766"/>
        <v>270.66000000000003</v>
      </c>
      <c r="BL933" s="3">
        <f t="shared" si="767"/>
        <v>-15.47</v>
      </c>
      <c r="BM933" s="3">
        <f t="shared" si="768"/>
        <v>0.45220000000000005</v>
      </c>
    </row>
    <row r="934" spans="1:65" x14ac:dyDescent="0.3">
      <c r="A934" s="3" t="str">
        <f>'Forward collapse simulation'!B944</f>
        <v>1.53</v>
      </c>
      <c r="B934" s="3" t="str">
        <f>IF('Forward collapse simulation'!C944="","-",'Forward collapse simulation'!C944)</f>
        <v>-</v>
      </c>
      <c r="C934" s="3">
        <f>'Forward collapse simulation'!E944</f>
        <v>282.63</v>
      </c>
      <c r="D934" s="3">
        <f>'Forward collapse simulation'!AK944</f>
        <v>-53.02</v>
      </c>
      <c r="E934" s="84">
        <f>'Forward collapse simulation'!AL944</f>
        <v>1.9919999999999998</v>
      </c>
      <c r="G934" s="3" t="str">
        <f t="shared" si="719"/>
        <v>1.53</v>
      </c>
      <c r="H934" s="3" t="str">
        <f t="shared" si="720"/>
        <v>-</v>
      </c>
      <c r="I934" s="3">
        <f t="shared" si="721"/>
        <v>282.63</v>
      </c>
      <c r="J934" s="3">
        <f t="shared" si="722"/>
        <v>-53.02</v>
      </c>
      <c r="K934" s="3">
        <f t="shared" si="723"/>
        <v>1.8923999999999996</v>
      </c>
      <c r="M934" s="3" t="str">
        <f t="shared" si="724"/>
        <v>1.53</v>
      </c>
      <c r="N934" s="3" t="str">
        <f t="shared" si="725"/>
        <v>-</v>
      </c>
      <c r="O934" s="3">
        <f t="shared" si="726"/>
        <v>282.63</v>
      </c>
      <c r="P934" s="3">
        <f t="shared" si="727"/>
        <v>-53.02</v>
      </c>
      <c r="Q934" s="3">
        <f t="shared" si="728"/>
        <v>1.7927999999999997</v>
      </c>
      <c r="R934" s="85"/>
      <c r="S934" s="3" t="str">
        <f t="shared" si="729"/>
        <v>1.53</v>
      </c>
      <c r="T934" s="3" t="str">
        <f t="shared" si="730"/>
        <v>-</v>
      </c>
      <c r="U934" s="3">
        <f t="shared" si="731"/>
        <v>282.63</v>
      </c>
      <c r="V934" s="3">
        <f t="shared" si="732"/>
        <v>-53.02</v>
      </c>
      <c r="W934" s="3">
        <f t="shared" si="733"/>
        <v>1.6931999999999998</v>
      </c>
      <c r="X934" s="85"/>
      <c r="Y934" s="3" t="str">
        <f t="shared" si="734"/>
        <v>1.53</v>
      </c>
      <c r="Z934" s="3" t="str">
        <f t="shared" si="735"/>
        <v>-</v>
      </c>
      <c r="AA934" s="3">
        <f t="shared" si="736"/>
        <v>282.63</v>
      </c>
      <c r="AB934" s="3">
        <f t="shared" si="737"/>
        <v>-53.02</v>
      </c>
      <c r="AC934" s="3">
        <f t="shared" si="738"/>
        <v>1.5935999999999999</v>
      </c>
      <c r="AE934" s="3" t="str">
        <f t="shared" si="739"/>
        <v>1.53</v>
      </c>
      <c r="AF934" s="3" t="str">
        <f t="shared" si="740"/>
        <v>-</v>
      </c>
      <c r="AG934" s="3">
        <f t="shared" si="741"/>
        <v>282.63</v>
      </c>
      <c r="AH934" s="3">
        <f t="shared" si="742"/>
        <v>-53.02</v>
      </c>
      <c r="AI934" s="3">
        <f t="shared" si="743"/>
        <v>1.4939999999999998</v>
      </c>
      <c r="AK934" s="3" t="str">
        <f t="shared" si="744"/>
        <v>1.53</v>
      </c>
      <c r="AL934" s="3" t="str">
        <f t="shared" si="745"/>
        <v>-</v>
      </c>
      <c r="AM934" s="3">
        <f t="shared" si="746"/>
        <v>282.63</v>
      </c>
      <c r="AN934" s="3">
        <f t="shared" si="747"/>
        <v>-53.02</v>
      </c>
      <c r="AO934" s="3">
        <f t="shared" si="748"/>
        <v>1.3943999999999999</v>
      </c>
      <c r="AQ934" s="3" t="str">
        <f t="shared" si="749"/>
        <v>1.53</v>
      </c>
      <c r="AR934" s="3" t="str">
        <f t="shared" si="750"/>
        <v>-</v>
      </c>
      <c r="AS934" s="3">
        <f t="shared" si="751"/>
        <v>282.63</v>
      </c>
      <c r="AT934" s="3">
        <f t="shared" si="752"/>
        <v>-53.02</v>
      </c>
      <c r="AU934" s="3">
        <f t="shared" si="753"/>
        <v>1.1951999999999998</v>
      </c>
      <c r="AW934" s="3" t="str">
        <f t="shared" si="754"/>
        <v>1.53</v>
      </c>
      <c r="AX934" s="3" t="str">
        <f t="shared" si="755"/>
        <v>-</v>
      </c>
      <c r="AY934" s="3">
        <f t="shared" si="756"/>
        <v>282.63</v>
      </c>
      <c r="AZ934" s="3">
        <f t="shared" si="757"/>
        <v>-53.02</v>
      </c>
      <c r="BA934" s="3">
        <f t="shared" si="758"/>
        <v>0.99599999999999989</v>
      </c>
      <c r="BC934" s="3" t="str">
        <f t="shared" si="759"/>
        <v>1.53</v>
      </c>
      <c r="BD934" s="3" t="str">
        <f t="shared" si="760"/>
        <v>-</v>
      </c>
      <c r="BE934" s="3">
        <f t="shared" si="761"/>
        <v>282.63</v>
      </c>
      <c r="BF934" s="3">
        <f t="shared" si="762"/>
        <v>-53.02</v>
      </c>
      <c r="BG934" s="3">
        <f t="shared" si="763"/>
        <v>0.59759999999999991</v>
      </c>
      <c r="BI934" s="3" t="str">
        <f t="shared" si="764"/>
        <v>1.53</v>
      </c>
      <c r="BJ934" s="3" t="str">
        <f t="shared" si="765"/>
        <v>-</v>
      </c>
      <c r="BK934" s="3">
        <f t="shared" si="766"/>
        <v>282.63</v>
      </c>
      <c r="BL934" s="3">
        <f t="shared" si="767"/>
        <v>-53.02</v>
      </c>
      <c r="BM934" s="3">
        <f t="shared" si="768"/>
        <v>0.19919999999999999</v>
      </c>
    </row>
    <row r="935" spans="1:65" x14ac:dyDescent="0.3">
      <c r="A935" s="3" t="str">
        <f>'Forward collapse simulation'!B945</f>
        <v>1.53</v>
      </c>
      <c r="B935" s="3" t="str">
        <f>IF('Forward collapse simulation'!C945="","-",'Forward collapse simulation'!C945)</f>
        <v>-</v>
      </c>
      <c r="C935" s="3">
        <f>'Forward collapse simulation'!E945</f>
        <v>299.64</v>
      </c>
      <c r="D935" s="3">
        <f>'Forward collapse simulation'!AK945</f>
        <v>-69.78</v>
      </c>
      <c r="E935" s="84">
        <f>'Forward collapse simulation'!AL945</f>
        <v>1.1349999999999998</v>
      </c>
      <c r="G935" s="3" t="str">
        <f t="shared" si="719"/>
        <v>1.53</v>
      </c>
      <c r="H935" s="3" t="str">
        <f t="shared" si="720"/>
        <v>-</v>
      </c>
      <c r="I935" s="3">
        <f t="shared" si="721"/>
        <v>299.64</v>
      </c>
      <c r="J935" s="3">
        <f t="shared" si="722"/>
        <v>-69.78</v>
      </c>
      <c r="K935" s="3">
        <f t="shared" si="723"/>
        <v>1.0782499999999997</v>
      </c>
      <c r="M935" s="3" t="str">
        <f t="shared" si="724"/>
        <v>1.53</v>
      </c>
      <c r="N935" s="3" t="str">
        <f t="shared" si="725"/>
        <v>-</v>
      </c>
      <c r="O935" s="3">
        <f t="shared" si="726"/>
        <v>299.64</v>
      </c>
      <c r="P935" s="3">
        <f t="shared" si="727"/>
        <v>-69.78</v>
      </c>
      <c r="Q935" s="3">
        <f t="shared" si="728"/>
        <v>1.0214999999999999</v>
      </c>
      <c r="R935" s="85"/>
      <c r="S935" s="3" t="str">
        <f t="shared" si="729"/>
        <v>1.53</v>
      </c>
      <c r="T935" s="3" t="str">
        <f t="shared" si="730"/>
        <v>-</v>
      </c>
      <c r="U935" s="3">
        <f t="shared" si="731"/>
        <v>299.64</v>
      </c>
      <c r="V935" s="3">
        <f t="shared" si="732"/>
        <v>-69.78</v>
      </c>
      <c r="W935" s="3">
        <f t="shared" si="733"/>
        <v>0.96474999999999977</v>
      </c>
      <c r="X935" s="85"/>
      <c r="Y935" s="3" t="str">
        <f t="shared" si="734"/>
        <v>1.53</v>
      </c>
      <c r="Z935" s="3" t="str">
        <f t="shared" si="735"/>
        <v>-</v>
      </c>
      <c r="AA935" s="3">
        <f t="shared" si="736"/>
        <v>299.64</v>
      </c>
      <c r="AB935" s="3">
        <f t="shared" si="737"/>
        <v>-69.78</v>
      </c>
      <c r="AC935" s="3">
        <f t="shared" si="738"/>
        <v>0.90799999999999992</v>
      </c>
      <c r="AE935" s="3" t="str">
        <f t="shared" si="739"/>
        <v>1.53</v>
      </c>
      <c r="AF935" s="3" t="str">
        <f t="shared" si="740"/>
        <v>-</v>
      </c>
      <c r="AG935" s="3">
        <f t="shared" si="741"/>
        <v>299.64</v>
      </c>
      <c r="AH935" s="3">
        <f t="shared" si="742"/>
        <v>-69.78</v>
      </c>
      <c r="AI935" s="3">
        <f t="shared" si="743"/>
        <v>0.85124999999999984</v>
      </c>
      <c r="AK935" s="3" t="str">
        <f t="shared" si="744"/>
        <v>1.53</v>
      </c>
      <c r="AL935" s="3" t="str">
        <f t="shared" si="745"/>
        <v>-</v>
      </c>
      <c r="AM935" s="3">
        <f t="shared" si="746"/>
        <v>299.64</v>
      </c>
      <c r="AN935" s="3">
        <f t="shared" si="747"/>
        <v>-69.78</v>
      </c>
      <c r="AO935" s="3">
        <f t="shared" si="748"/>
        <v>0.79449999999999976</v>
      </c>
      <c r="AQ935" s="3" t="str">
        <f t="shared" si="749"/>
        <v>1.53</v>
      </c>
      <c r="AR935" s="3" t="str">
        <f t="shared" si="750"/>
        <v>-</v>
      </c>
      <c r="AS935" s="3">
        <f t="shared" si="751"/>
        <v>299.64</v>
      </c>
      <c r="AT935" s="3">
        <f t="shared" si="752"/>
        <v>-69.78</v>
      </c>
      <c r="AU935" s="3">
        <f t="shared" si="753"/>
        <v>0.68099999999999983</v>
      </c>
      <c r="AW935" s="3" t="str">
        <f t="shared" si="754"/>
        <v>1.53</v>
      </c>
      <c r="AX935" s="3" t="str">
        <f t="shared" si="755"/>
        <v>-</v>
      </c>
      <c r="AY935" s="3">
        <f t="shared" si="756"/>
        <v>299.64</v>
      </c>
      <c r="AZ935" s="3">
        <f t="shared" si="757"/>
        <v>-69.78</v>
      </c>
      <c r="BA935" s="3">
        <f t="shared" si="758"/>
        <v>0.56749999999999989</v>
      </c>
      <c r="BC935" s="3" t="str">
        <f t="shared" si="759"/>
        <v>1.53</v>
      </c>
      <c r="BD935" s="3" t="str">
        <f t="shared" si="760"/>
        <v>-</v>
      </c>
      <c r="BE935" s="3">
        <f t="shared" si="761"/>
        <v>299.64</v>
      </c>
      <c r="BF935" s="3">
        <f t="shared" si="762"/>
        <v>-69.78</v>
      </c>
      <c r="BG935" s="3">
        <f t="shared" si="763"/>
        <v>0.34049999999999991</v>
      </c>
      <c r="BI935" s="3" t="str">
        <f t="shared" si="764"/>
        <v>1.53</v>
      </c>
      <c r="BJ935" s="3" t="str">
        <f t="shared" si="765"/>
        <v>-</v>
      </c>
      <c r="BK935" s="3">
        <f t="shared" si="766"/>
        <v>299.64</v>
      </c>
      <c r="BL935" s="3">
        <f t="shared" si="767"/>
        <v>-69.78</v>
      </c>
      <c r="BM935" s="3">
        <f t="shared" si="768"/>
        <v>0.11349999999999999</v>
      </c>
    </row>
    <row r="936" spans="1:65" x14ac:dyDescent="0.3">
      <c r="A936" s="3" t="str">
        <f>'Forward collapse simulation'!B946</f>
        <v>1.53</v>
      </c>
      <c r="B936" s="3" t="str">
        <f>IF('Forward collapse simulation'!C946="","-",'Forward collapse simulation'!C946)</f>
        <v>1.51</v>
      </c>
      <c r="C936" s="3">
        <f>'Forward collapse simulation'!E946</f>
        <v>289.57</v>
      </c>
      <c r="D936" s="3">
        <f>'Forward collapse simulation'!AK946</f>
        <v>-0.96</v>
      </c>
      <c r="E936" s="84">
        <f>'Forward collapse simulation'!AL946</f>
        <v>9.5359999999999996</v>
      </c>
      <c r="G936" s="3" t="str">
        <f t="shared" si="719"/>
        <v>1.53</v>
      </c>
      <c r="H936" s="3" t="str">
        <f t="shared" si="720"/>
        <v>1.51</v>
      </c>
      <c r="I936" s="3">
        <f t="shared" si="721"/>
        <v>289.57</v>
      </c>
      <c r="J936" s="3">
        <f t="shared" si="722"/>
        <v>-0.96</v>
      </c>
      <c r="K936" s="3">
        <f t="shared" si="723"/>
        <v>9.5359999999999996</v>
      </c>
      <c r="M936" s="3" t="str">
        <f t="shared" si="724"/>
        <v>1.53</v>
      </c>
      <c r="N936" s="3" t="str">
        <f t="shared" si="725"/>
        <v>1.51</v>
      </c>
      <c r="O936" s="3">
        <f t="shared" si="726"/>
        <v>289.57</v>
      </c>
      <c r="P936" s="3">
        <f t="shared" si="727"/>
        <v>-0.96</v>
      </c>
      <c r="Q936" s="3">
        <f t="shared" si="728"/>
        <v>9.5359999999999996</v>
      </c>
      <c r="R936" s="85"/>
      <c r="S936" s="3" t="str">
        <f t="shared" si="729"/>
        <v>1.53</v>
      </c>
      <c r="T936" s="3" t="str">
        <f t="shared" si="730"/>
        <v>1.51</v>
      </c>
      <c r="U936" s="3">
        <f t="shared" si="731"/>
        <v>289.57</v>
      </c>
      <c r="V936" s="3">
        <f t="shared" si="732"/>
        <v>-0.96</v>
      </c>
      <c r="W936" s="3">
        <f t="shared" si="733"/>
        <v>9.5359999999999996</v>
      </c>
      <c r="X936" s="85"/>
      <c r="Y936" s="3" t="str">
        <f t="shared" si="734"/>
        <v>1.53</v>
      </c>
      <c r="Z936" s="3" t="str">
        <f t="shared" si="735"/>
        <v>1.51</v>
      </c>
      <c r="AA936" s="3">
        <f t="shared" si="736"/>
        <v>289.57</v>
      </c>
      <c r="AB936" s="3">
        <f t="shared" si="737"/>
        <v>-0.96</v>
      </c>
      <c r="AC936" s="3">
        <f t="shared" si="738"/>
        <v>9.5359999999999996</v>
      </c>
      <c r="AE936" s="3" t="str">
        <f t="shared" si="739"/>
        <v>1.53</v>
      </c>
      <c r="AF936" s="3" t="str">
        <f t="shared" si="740"/>
        <v>1.51</v>
      </c>
      <c r="AG936" s="3">
        <f t="shared" si="741"/>
        <v>289.57</v>
      </c>
      <c r="AH936" s="3">
        <f t="shared" si="742"/>
        <v>-0.96</v>
      </c>
      <c r="AI936" s="3">
        <f t="shared" si="743"/>
        <v>9.5359999999999996</v>
      </c>
      <c r="AK936" s="3" t="str">
        <f t="shared" si="744"/>
        <v>1.53</v>
      </c>
      <c r="AL936" s="3" t="str">
        <f t="shared" si="745"/>
        <v>1.51</v>
      </c>
      <c r="AM936" s="3">
        <f t="shared" si="746"/>
        <v>289.57</v>
      </c>
      <c r="AN936" s="3">
        <f t="shared" si="747"/>
        <v>-0.96</v>
      </c>
      <c r="AO936" s="3">
        <f t="shared" si="748"/>
        <v>9.5359999999999996</v>
      </c>
      <c r="AQ936" s="3" t="str">
        <f t="shared" si="749"/>
        <v>1.53</v>
      </c>
      <c r="AR936" s="3" t="str">
        <f t="shared" si="750"/>
        <v>1.51</v>
      </c>
      <c r="AS936" s="3">
        <f t="shared" si="751"/>
        <v>289.57</v>
      </c>
      <c r="AT936" s="3">
        <f t="shared" si="752"/>
        <v>-0.96</v>
      </c>
      <c r="AU936" s="3">
        <f t="shared" si="753"/>
        <v>9.5359999999999996</v>
      </c>
      <c r="AW936" s="3" t="str">
        <f t="shared" si="754"/>
        <v>1.53</v>
      </c>
      <c r="AX936" s="3" t="str">
        <f t="shared" si="755"/>
        <v>1.51</v>
      </c>
      <c r="AY936" s="3">
        <f t="shared" si="756"/>
        <v>289.57</v>
      </c>
      <c r="AZ936" s="3">
        <f t="shared" si="757"/>
        <v>-0.96</v>
      </c>
      <c r="BA936" s="3">
        <f t="shared" si="758"/>
        <v>9.5359999999999996</v>
      </c>
      <c r="BC936" s="3" t="str">
        <f t="shared" si="759"/>
        <v>1.53</v>
      </c>
      <c r="BD936" s="3" t="str">
        <f t="shared" si="760"/>
        <v>1.51</v>
      </c>
      <c r="BE936" s="3">
        <f t="shared" si="761"/>
        <v>289.57</v>
      </c>
      <c r="BF936" s="3">
        <f t="shared" si="762"/>
        <v>-0.96</v>
      </c>
      <c r="BG936" s="3">
        <f t="shared" si="763"/>
        <v>9.5359999999999996</v>
      </c>
      <c r="BI936" s="3" t="str">
        <f t="shared" si="764"/>
        <v>1.53</v>
      </c>
      <c r="BJ936" s="3" t="str">
        <f t="shared" si="765"/>
        <v>1.51</v>
      </c>
      <c r="BK936" s="3">
        <f t="shared" si="766"/>
        <v>289.57</v>
      </c>
      <c r="BL936" s="3">
        <f t="shared" si="767"/>
        <v>-0.96</v>
      </c>
      <c r="BM936" s="3">
        <f t="shared" si="768"/>
        <v>9.5359999999999996</v>
      </c>
    </row>
    <row r="937" spans="1:65" x14ac:dyDescent="0.3">
      <c r="A937" s="3" t="str">
        <f>'Forward collapse simulation'!B947</f>
        <v>1.53</v>
      </c>
      <c r="B937" s="3" t="str">
        <f>IF('Forward collapse simulation'!C947="","-",'Forward collapse simulation'!C947)</f>
        <v>1.54</v>
      </c>
      <c r="C937" s="3">
        <f>'Forward collapse simulation'!E947</f>
        <v>220.58</v>
      </c>
      <c r="D937" s="3">
        <f>'Forward collapse simulation'!AK947</f>
        <v>-2.94</v>
      </c>
      <c r="E937" s="84">
        <f>'Forward collapse simulation'!AL947</f>
        <v>5.6139999999999999</v>
      </c>
      <c r="G937" s="3" t="str">
        <f t="shared" si="719"/>
        <v>1.53</v>
      </c>
      <c r="H937" s="3" t="str">
        <f t="shared" si="720"/>
        <v>1.54</v>
      </c>
      <c r="I937" s="3">
        <f t="shared" si="721"/>
        <v>220.58</v>
      </c>
      <c r="J937" s="3">
        <f t="shared" si="722"/>
        <v>-2.94</v>
      </c>
      <c r="K937" s="3">
        <f t="shared" si="723"/>
        <v>5.6139999999999999</v>
      </c>
      <c r="M937" s="3" t="str">
        <f t="shared" si="724"/>
        <v>1.53</v>
      </c>
      <c r="N937" s="3" t="str">
        <f t="shared" si="725"/>
        <v>1.54</v>
      </c>
      <c r="O937" s="3">
        <f t="shared" si="726"/>
        <v>220.58</v>
      </c>
      <c r="P937" s="3">
        <f t="shared" si="727"/>
        <v>-2.94</v>
      </c>
      <c r="Q937" s="3">
        <f t="shared" si="728"/>
        <v>5.6139999999999999</v>
      </c>
      <c r="R937" s="85"/>
      <c r="S937" s="3" t="str">
        <f t="shared" si="729"/>
        <v>1.53</v>
      </c>
      <c r="T937" s="3" t="str">
        <f t="shared" si="730"/>
        <v>1.54</v>
      </c>
      <c r="U937" s="3">
        <f t="shared" si="731"/>
        <v>220.58</v>
      </c>
      <c r="V937" s="3">
        <f t="shared" si="732"/>
        <v>-2.94</v>
      </c>
      <c r="W937" s="3">
        <f t="shared" si="733"/>
        <v>5.6139999999999999</v>
      </c>
      <c r="X937" s="85"/>
      <c r="Y937" s="3" t="str">
        <f t="shared" si="734"/>
        <v>1.53</v>
      </c>
      <c r="Z937" s="3" t="str">
        <f t="shared" si="735"/>
        <v>1.54</v>
      </c>
      <c r="AA937" s="3">
        <f t="shared" si="736"/>
        <v>220.58</v>
      </c>
      <c r="AB937" s="3">
        <f t="shared" si="737"/>
        <v>-2.94</v>
      </c>
      <c r="AC937" s="3">
        <f t="shared" si="738"/>
        <v>5.6139999999999999</v>
      </c>
      <c r="AE937" s="3" t="str">
        <f t="shared" si="739"/>
        <v>1.53</v>
      </c>
      <c r="AF937" s="3" t="str">
        <f t="shared" si="740"/>
        <v>1.54</v>
      </c>
      <c r="AG937" s="3">
        <f t="shared" si="741"/>
        <v>220.58</v>
      </c>
      <c r="AH937" s="3">
        <f t="shared" si="742"/>
        <v>-2.94</v>
      </c>
      <c r="AI937" s="3">
        <f t="shared" si="743"/>
        <v>5.6139999999999999</v>
      </c>
      <c r="AK937" s="3" t="str">
        <f t="shared" si="744"/>
        <v>1.53</v>
      </c>
      <c r="AL937" s="3" t="str">
        <f t="shared" si="745"/>
        <v>1.54</v>
      </c>
      <c r="AM937" s="3">
        <f t="shared" si="746"/>
        <v>220.58</v>
      </c>
      <c r="AN937" s="3">
        <f t="shared" si="747"/>
        <v>-2.94</v>
      </c>
      <c r="AO937" s="3">
        <f t="shared" si="748"/>
        <v>5.6139999999999999</v>
      </c>
      <c r="AQ937" s="3" t="str">
        <f t="shared" si="749"/>
        <v>1.53</v>
      </c>
      <c r="AR937" s="3" t="str">
        <f t="shared" si="750"/>
        <v>1.54</v>
      </c>
      <c r="AS937" s="3">
        <f t="shared" si="751"/>
        <v>220.58</v>
      </c>
      <c r="AT937" s="3">
        <f t="shared" si="752"/>
        <v>-2.94</v>
      </c>
      <c r="AU937" s="3">
        <f t="shared" si="753"/>
        <v>5.6139999999999999</v>
      </c>
      <c r="AW937" s="3" t="str">
        <f t="shared" si="754"/>
        <v>1.53</v>
      </c>
      <c r="AX937" s="3" t="str">
        <f t="shared" si="755"/>
        <v>1.54</v>
      </c>
      <c r="AY937" s="3">
        <f t="shared" si="756"/>
        <v>220.58</v>
      </c>
      <c r="AZ937" s="3">
        <f t="shared" si="757"/>
        <v>-2.94</v>
      </c>
      <c r="BA937" s="3">
        <f t="shared" si="758"/>
        <v>5.6139999999999999</v>
      </c>
      <c r="BC937" s="3" t="str">
        <f t="shared" si="759"/>
        <v>1.53</v>
      </c>
      <c r="BD937" s="3" t="str">
        <f t="shared" si="760"/>
        <v>1.54</v>
      </c>
      <c r="BE937" s="3">
        <f t="shared" si="761"/>
        <v>220.58</v>
      </c>
      <c r="BF937" s="3">
        <f t="shared" si="762"/>
        <v>-2.94</v>
      </c>
      <c r="BG937" s="3">
        <f t="shared" si="763"/>
        <v>5.6139999999999999</v>
      </c>
      <c r="BI937" s="3" t="str">
        <f t="shared" si="764"/>
        <v>1.53</v>
      </c>
      <c r="BJ937" s="3" t="str">
        <f t="shared" si="765"/>
        <v>1.54</v>
      </c>
      <c r="BK937" s="3">
        <f t="shared" si="766"/>
        <v>220.58</v>
      </c>
      <c r="BL937" s="3">
        <f t="shared" si="767"/>
        <v>-2.94</v>
      </c>
      <c r="BM937" s="3">
        <f t="shared" si="768"/>
        <v>5.6139999999999999</v>
      </c>
    </row>
    <row r="938" spans="1:65" x14ac:dyDescent="0.3">
      <c r="A938" s="3" t="str">
        <f>'Forward collapse simulation'!B948</f>
        <v>1.54</v>
      </c>
      <c r="B938" s="3" t="str">
        <f>IF('Forward collapse simulation'!C948="","-",'Forward collapse simulation'!C948)</f>
        <v>1.55</v>
      </c>
      <c r="C938" s="3">
        <f>'Forward collapse simulation'!E948</f>
        <v>161.02000000000001</v>
      </c>
      <c r="D938" s="3">
        <f>'Forward collapse simulation'!AK948</f>
        <v>-5.43</v>
      </c>
      <c r="E938" s="84">
        <f>'Forward collapse simulation'!AL948</f>
        <v>5.2770000000000001</v>
      </c>
      <c r="G938" s="3" t="str">
        <f t="shared" si="719"/>
        <v>1.54</v>
      </c>
      <c r="H938" s="3" t="str">
        <f t="shared" si="720"/>
        <v>1.55</v>
      </c>
      <c r="I938" s="3">
        <f t="shared" si="721"/>
        <v>161.02000000000001</v>
      </c>
      <c r="J938" s="3">
        <f t="shared" si="722"/>
        <v>-5.43</v>
      </c>
      <c r="K938" s="3">
        <f t="shared" si="723"/>
        <v>5.2770000000000001</v>
      </c>
      <c r="M938" s="3" t="str">
        <f t="shared" si="724"/>
        <v>1.54</v>
      </c>
      <c r="N938" s="3" t="str">
        <f t="shared" si="725"/>
        <v>1.55</v>
      </c>
      <c r="O938" s="3">
        <f t="shared" si="726"/>
        <v>161.02000000000001</v>
      </c>
      <c r="P938" s="3">
        <f t="shared" si="727"/>
        <v>-5.43</v>
      </c>
      <c r="Q938" s="3">
        <f t="shared" si="728"/>
        <v>5.2770000000000001</v>
      </c>
      <c r="R938" s="85"/>
      <c r="S938" s="3" t="str">
        <f t="shared" si="729"/>
        <v>1.54</v>
      </c>
      <c r="T938" s="3" t="str">
        <f t="shared" si="730"/>
        <v>1.55</v>
      </c>
      <c r="U938" s="3">
        <f t="shared" si="731"/>
        <v>161.02000000000001</v>
      </c>
      <c r="V938" s="3">
        <f t="shared" si="732"/>
        <v>-5.43</v>
      </c>
      <c r="W938" s="3">
        <f t="shared" si="733"/>
        <v>5.2770000000000001</v>
      </c>
      <c r="X938" s="85"/>
      <c r="Y938" s="3" t="str">
        <f t="shared" si="734"/>
        <v>1.54</v>
      </c>
      <c r="Z938" s="3" t="str">
        <f t="shared" si="735"/>
        <v>1.55</v>
      </c>
      <c r="AA938" s="3">
        <f t="shared" si="736"/>
        <v>161.02000000000001</v>
      </c>
      <c r="AB938" s="3">
        <f t="shared" si="737"/>
        <v>-5.43</v>
      </c>
      <c r="AC938" s="3">
        <f t="shared" si="738"/>
        <v>5.2770000000000001</v>
      </c>
      <c r="AE938" s="3" t="str">
        <f t="shared" si="739"/>
        <v>1.54</v>
      </c>
      <c r="AF938" s="3" t="str">
        <f t="shared" si="740"/>
        <v>1.55</v>
      </c>
      <c r="AG938" s="3">
        <f t="shared" si="741"/>
        <v>161.02000000000001</v>
      </c>
      <c r="AH938" s="3">
        <f t="shared" si="742"/>
        <v>-5.43</v>
      </c>
      <c r="AI938" s="3">
        <f t="shared" si="743"/>
        <v>5.2770000000000001</v>
      </c>
      <c r="AK938" s="3" t="str">
        <f t="shared" si="744"/>
        <v>1.54</v>
      </c>
      <c r="AL938" s="3" t="str">
        <f t="shared" si="745"/>
        <v>1.55</v>
      </c>
      <c r="AM938" s="3">
        <f t="shared" si="746"/>
        <v>161.02000000000001</v>
      </c>
      <c r="AN938" s="3">
        <f t="shared" si="747"/>
        <v>-5.43</v>
      </c>
      <c r="AO938" s="3">
        <f t="shared" si="748"/>
        <v>5.2770000000000001</v>
      </c>
      <c r="AQ938" s="3" t="str">
        <f t="shared" si="749"/>
        <v>1.54</v>
      </c>
      <c r="AR938" s="3" t="str">
        <f t="shared" si="750"/>
        <v>1.55</v>
      </c>
      <c r="AS938" s="3">
        <f t="shared" si="751"/>
        <v>161.02000000000001</v>
      </c>
      <c r="AT938" s="3">
        <f t="shared" si="752"/>
        <v>-5.43</v>
      </c>
      <c r="AU938" s="3">
        <f t="shared" si="753"/>
        <v>5.2770000000000001</v>
      </c>
      <c r="AW938" s="3" t="str">
        <f t="shared" si="754"/>
        <v>1.54</v>
      </c>
      <c r="AX938" s="3" t="str">
        <f t="shared" si="755"/>
        <v>1.55</v>
      </c>
      <c r="AY938" s="3">
        <f t="shared" si="756"/>
        <v>161.02000000000001</v>
      </c>
      <c r="AZ938" s="3">
        <f t="shared" si="757"/>
        <v>-5.43</v>
      </c>
      <c r="BA938" s="3">
        <f t="shared" si="758"/>
        <v>5.2770000000000001</v>
      </c>
      <c r="BC938" s="3" t="str">
        <f t="shared" si="759"/>
        <v>1.54</v>
      </c>
      <c r="BD938" s="3" t="str">
        <f t="shared" si="760"/>
        <v>1.55</v>
      </c>
      <c r="BE938" s="3">
        <f t="shared" si="761"/>
        <v>161.02000000000001</v>
      </c>
      <c r="BF938" s="3">
        <f t="shared" si="762"/>
        <v>-5.43</v>
      </c>
      <c r="BG938" s="3">
        <f t="shared" si="763"/>
        <v>5.2770000000000001</v>
      </c>
      <c r="BI938" s="3" t="str">
        <f t="shared" si="764"/>
        <v>1.54</v>
      </c>
      <c r="BJ938" s="3" t="str">
        <f t="shared" si="765"/>
        <v>1.55</v>
      </c>
      <c r="BK938" s="3">
        <f t="shared" si="766"/>
        <v>161.02000000000001</v>
      </c>
      <c r="BL938" s="3">
        <f t="shared" si="767"/>
        <v>-5.43</v>
      </c>
      <c r="BM938" s="3">
        <f t="shared" si="768"/>
        <v>5.2770000000000001</v>
      </c>
    </row>
    <row r="939" spans="1:65" x14ac:dyDescent="0.3">
      <c r="A939" s="3" t="str">
        <f>'Forward collapse simulation'!B949</f>
        <v>1.55</v>
      </c>
      <c r="B939" s="3" t="str">
        <f>IF('Forward collapse simulation'!C949="","-",'Forward collapse simulation'!C949)</f>
        <v>-</v>
      </c>
      <c r="C939" s="3">
        <f>'Forward collapse simulation'!E949</f>
        <v>107.7</v>
      </c>
      <c r="D939" s="3">
        <f>'Forward collapse simulation'!AK949</f>
        <v>-73.3</v>
      </c>
      <c r="E939" s="84">
        <f>'Forward collapse simulation'!AL949</f>
        <v>1.121</v>
      </c>
      <c r="G939" s="3" t="str">
        <f t="shared" si="719"/>
        <v>1.55</v>
      </c>
      <c r="H939" s="3" t="str">
        <f t="shared" si="720"/>
        <v>-</v>
      </c>
      <c r="I939" s="3">
        <f t="shared" si="721"/>
        <v>107.7</v>
      </c>
      <c r="J939" s="3">
        <f t="shared" si="722"/>
        <v>-73.3</v>
      </c>
      <c r="K939" s="3">
        <f t="shared" si="723"/>
        <v>1.0649499999999998</v>
      </c>
      <c r="M939" s="3" t="str">
        <f t="shared" si="724"/>
        <v>1.55</v>
      </c>
      <c r="N939" s="3" t="str">
        <f t="shared" si="725"/>
        <v>-</v>
      </c>
      <c r="O939" s="3">
        <f t="shared" si="726"/>
        <v>107.7</v>
      </c>
      <c r="P939" s="3">
        <f t="shared" si="727"/>
        <v>-73.3</v>
      </c>
      <c r="Q939" s="3">
        <f t="shared" si="728"/>
        <v>1.0089000000000001</v>
      </c>
      <c r="R939" s="85"/>
      <c r="S939" s="3" t="str">
        <f t="shared" si="729"/>
        <v>1.55</v>
      </c>
      <c r="T939" s="3" t="str">
        <f t="shared" si="730"/>
        <v>-</v>
      </c>
      <c r="U939" s="3">
        <f t="shared" si="731"/>
        <v>107.7</v>
      </c>
      <c r="V939" s="3">
        <f t="shared" si="732"/>
        <v>-73.3</v>
      </c>
      <c r="W939" s="3">
        <f t="shared" si="733"/>
        <v>0.95284999999999997</v>
      </c>
      <c r="X939" s="85"/>
      <c r="Y939" s="3" t="str">
        <f t="shared" si="734"/>
        <v>1.55</v>
      </c>
      <c r="Z939" s="3" t="str">
        <f t="shared" si="735"/>
        <v>-</v>
      </c>
      <c r="AA939" s="3">
        <f t="shared" si="736"/>
        <v>107.7</v>
      </c>
      <c r="AB939" s="3">
        <f t="shared" si="737"/>
        <v>-73.3</v>
      </c>
      <c r="AC939" s="3">
        <f t="shared" si="738"/>
        <v>0.89680000000000004</v>
      </c>
      <c r="AE939" s="3" t="str">
        <f t="shared" si="739"/>
        <v>1.55</v>
      </c>
      <c r="AF939" s="3" t="str">
        <f t="shared" si="740"/>
        <v>-</v>
      </c>
      <c r="AG939" s="3">
        <f t="shared" si="741"/>
        <v>107.7</v>
      </c>
      <c r="AH939" s="3">
        <f t="shared" si="742"/>
        <v>-73.3</v>
      </c>
      <c r="AI939" s="3">
        <f t="shared" si="743"/>
        <v>0.84075</v>
      </c>
      <c r="AK939" s="3" t="str">
        <f t="shared" si="744"/>
        <v>1.55</v>
      </c>
      <c r="AL939" s="3" t="str">
        <f t="shared" si="745"/>
        <v>-</v>
      </c>
      <c r="AM939" s="3">
        <f t="shared" si="746"/>
        <v>107.7</v>
      </c>
      <c r="AN939" s="3">
        <f t="shared" si="747"/>
        <v>-73.3</v>
      </c>
      <c r="AO939" s="3">
        <f t="shared" si="748"/>
        <v>0.78469999999999995</v>
      </c>
      <c r="AQ939" s="3" t="str">
        <f t="shared" si="749"/>
        <v>1.55</v>
      </c>
      <c r="AR939" s="3" t="str">
        <f t="shared" si="750"/>
        <v>-</v>
      </c>
      <c r="AS939" s="3">
        <f t="shared" si="751"/>
        <v>107.7</v>
      </c>
      <c r="AT939" s="3">
        <f t="shared" si="752"/>
        <v>-73.3</v>
      </c>
      <c r="AU939" s="3">
        <f t="shared" si="753"/>
        <v>0.67259999999999998</v>
      </c>
      <c r="AW939" s="3" t="str">
        <f t="shared" si="754"/>
        <v>1.55</v>
      </c>
      <c r="AX939" s="3" t="str">
        <f t="shared" si="755"/>
        <v>-</v>
      </c>
      <c r="AY939" s="3">
        <f t="shared" si="756"/>
        <v>107.7</v>
      </c>
      <c r="AZ939" s="3">
        <f t="shared" si="757"/>
        <v>-73.3</v>
      </c>
      <c r="BA939" s="3">
        <f t="shared" si="758"/>
        <v>0.5605</v>
      </c>
      <c r="BC939" s="3" t="str">
        <f t="shared" si="759"/>
        <v>1.55</v>
      </c>
      <c r="BD939" s="3" t="str">
        <f t="shared" si="760"/>
        <v>-</v>
      </c>
      <c r="BE939" s="3">
        <f t="shared" si="761"/>
        <v>107.7</v>
      </c>
      <c r="BF939" s="3">
        <f t="shared" si="762"/>
        <v>-73.3</v>
      </c>
      <c r="BG939" s="3">
        <f t="shared" si="763"/>
        <v>0.33629999999999999</v>
      </c>
      <c r="BI939" s="3" t="str">
        <f t="shared" si="764"/>
        <v>1.55</v>
      </c>
      <c r="BJ939" s="3" t="str">
        <f t="shared" si="765"/>
        <v>-</v>
      </c>
      <c r="BK939" s="3">
        <f t="shared" si="766"/>
        <v>107.7</v>
      </c>
      <c r="BL939" s="3">
        <f t="shared" si="767"/>
        <v>-73.3</v>
      </c>
      <c r="BM939" s="3">
        <f t="shared" si="768"/>
        <v>0.11210000000000001</v>
      </c>
    </row>
    <row r="940" spans="1:65" x14ac:dyDescent="0.3">
      <c r="A940" s="3" t="str">
        <f>'Forward collapse simulation'!B950</f>
        <v>1.55</v>
      </c>
      <c r="B940" s="3" t="str">
        <f>IF('Forward collapse simulation'!C950="","-",'Forward collapse simulation'!C950)</f>
        <v>-</v>
      </c>
      <c r="C940" s="3">
        <f>'Forward collapse simulation'!E950</f>
        <v>76.61</v>
      </c>
      <c r="D940" s="3">
        <f>'Forward collapse simulation'!AK950</f>
        <v>-29.18</v>
      </c>
      <c r="E940" s="84">
        <f>'Forward collapse simulation'!AL950</f>
        <v>2.73</v>
      </c>
      <c r="G940" s="3" t="str">
        <f t="shared" si="719"/>
        <v>1.55</v>
      </c>
      <c r="H940" s="3" t="str">
        <f t="shared" si="720"/>
        <v>-</v>
      </c>
      <c r="I940" s="3">
        <f t="shared" si="721"/>
        <v>76.61</v>
      </c>
      <c r="J940" s="3">
        <f t="shared" si="722"/>
        <v>-29.18</v>
      </c>
      <c r="K940" s="3">
        <f t="shared" si="723"/>
        <v>2.5934999999999997</v>
      </c>
      <c r="M940" s="3" t="str">
        <f t="shared" si="724"/>
        <v>1.55</v>
      </c>
      <c r="N940" s="3" t="str">
        <f t="shared" si="725"/>
        <v>-</v>
      </c>
      <c r="O940" s="3">
        <f t="shared" si="726"/>
        <v>76.61</v>
      </c>
      <c r="P940" s="3">
        <f t="shared" si="727"/>
        <v>-29.18</v>
      </c>
      <c r="Q940" s="3">
        <f t="shared" si="728"/>
        <v>2.4569999999999999</v>
      </c>
      <c r="R940" s="85"/>
      <c r="S940" s="3" t="str">
        <f t="shared" si="729"/>
        <v>1.55</v>
      </c>
      <c r="T940" s="3" t="str">
        <f t="shared" si="730"/>
        <v>-</v>
      </c>
      <c r="U940" s="3">
        <f t="shared" si="731"/>
        <v>76.61</v>
      </c>
      <c r="V940" s="3">
        <f t="shared" si="732"/>
        <v>-29.18</v>
      </c>
      <c r="W940" s="3">
        <f t="shared" si="733"/>
        <v>2.3205</v>
      </c>
      <c r="X940" s="85"/>
      <c r="Y940" s="3" t="str">
        <f t="shared" si="734"/>
        <v>1.55</v>
      </c>
      <c r="Z940" s="3" t="str">
        <f t="shared" si="735"/>
        <v>-</v>
      </c>
      <c r="AA940" s="3">
        <f t="shared" si="736"/>
        <v>76.61</v>
      </c>
      <c r="AB940" s="3">
        <f t="shared" si="737"/>
        <v>-29.18</v>
      </c>
      <c r="AC940" s="3">
        <f t="shared" si="738"/>
        <v>2.1840000000000002</v>
      </c>
      <c r="AE940" s="3" t="str">
        <f t="shared" si="739"/>
        <v>1.55</v>
      </c>
      <c r="AF940" s="3" t="str">
        <f t="shared" si="740"/>
        <v>-</v>
      </c>
      <c r="AG940" s="3">
        <f t="shared" si="741"/>
        <v>76.61</v>
      </c>
      <c r="AH940" s="3">
        <f t="shared" si="742"/>
        <v>-29.18</v>
      </c>
      <c r="AI940" s="3">
        <f t="shared" si="743"/>
        <v>2.0474999999999999</v>
      </c>
      <c r="AK940" s="3" t="str">
        <f t="shared" si="744"/>
        <v>1.55</v>
      </c>
      <c r="AL940" s="3" t="str">
        <f t="shared" si="745"/>
        <v>-</v>
      </c>
      <c r="AM940" s="3">
        <f t="shared" si="746"/>
        <v>76.61</v>
      </c>
      <c r="AN940" s="3">
        <f t="shared" si="747"/>
        <v>-29.18</v>
      </c>
      <c r="AO940" s="3">
        <f t="shared" si="748"/>
        <v>1.9109999999999998</v>
      </c>
      <c r="AQ940" s="3" t="str">
        <f t="shared" si="749"/>
        <v>1.55</v>
      </c>
      <c r="AR940" s="3" t="str">
        <f t="shared" si="750"/>
        <v>-</v>
      </c>
      <c r="AS940" s="3">
        <f t="shared" si="751"/>
        <v>76.61</v>
      </c>
      <c r="AT940" s="3">
        <f t="shared" si="752"/>
        <v>-29.18</v>
      </c>
      <c r="AU940" s="3">
        <f t="shared" si="753"/>
        <v>1.6379999999999999</v>
      </c>
      <c r="AW940" s="3" t="str">
        <f t="shared" si="754"/>
        <v>1.55</v>
      </c>
      <c r="AX940" s="3" t="str">
        <f t="shared" si="755"/>
        <v>-</v>
      </c>
      <c r="AY940" s="3">
        <f t="shared" si="756"/>
        <v>76.61</v>
      </c>
      <c r="AZ940" s="3">
        <f t="shared" si="757"/>
        <v>-29.18</v>
      </c>
      <c r="BA940" s="3">
        <f t="shared" si="758"/>
        <v>1.365</v>
      </c>
      <c r="BC940" s="3" t="str">
        <f t="shared" si="759"/>
        <v>1.55</v>
      </c>
      <c r="BD940" s="3" t="str">
        <f t="shared" si="760"/>
        <v>-</v>
      </c>
      <c r="BE940" s="3">
        <f t="shared" si="761"/>
        <v>76.61</v>
      </c>
      <c r="BF940" s="3">
        <f t="shared" si="762"/>
        <v>-29.18</v>
      </c>
      <c r="BG940" s="3">
        <f t="shared" si="763"/>
        <v>0.81899999999999995</v>
      </c>
      <c r="BI940" s="3" t="str">
        <f t="shared" si="764"/>
        <v>1.55</v>
      </c>
      <c r="BJ940" s="3" t="str">
        <f t="shared" si="765"/>
        <v>-</v>
      </c>
      <c r="BK940" s="3">
        <f t="shared" si="766"/>
        <v>76.61</v>
      </c>
      <c r="BL940" s="3">
        <f t="shared" si="767"/>
        <v>-29.18</v>
      </c>
      <c r="BM940" s="3">
        <f t="shared" si="768"/>
        <v>0.27300000000000002</v>
      </c>
    </row>
    <row r="941" spans="1:65" x14ac:dyDescent="0.3">
      <c r="A941" s="3" t="str">
        <f>'Forward collapse simulation'!B951</f>
        <v>1.55</v>
      </c>
      <c r="B941" s="3" t="str">
        <f>IF('Forward collapse simulation'!C951="","-",'Forward collapse simulation'!C951)</f>
        <v>-</v>
      </c>
      <c r="C941" s="3">
        <f>'Forward collapse simulation'!E951</f>
        <v>70.95</v>
      </c>
      <c r="D941" s="3">
        <f>'Forward collapse simulation'!AK951</f>
        <v>-13.76</v>
      </c>
      <c r="E941" s="84">
        <f>'Forward collapse simulation'!AL951</f>
        <v>4.88</v>
      </c>
      <c r="G941" s="3" t="str">
        <f t="shared" si="719"/>
        <v>1.55</v>
      </c>
      <c r="H941" s="3" t="str">
        <f t="shared" si="720"/>
        <v>-</v>
      </c>
      <c r="I941" s="3">
        <f t="shared" si="721"/>
        <v>70.95</v>
      </c>
      <c r="J941" s="3">
        <f t="shared" si="722"/>
        <v>-13.76</v>
      </c>
      <c r="K941" s="3">
        <f t="shared" si="723"/>
        <v>4.6360000000000001</v>
      </c>
      <c r="M941" s="3" t="str">
        <f t="shared" si="724"/>
        <v>1.55</v>
      </c>
      <c r="N941" s="3" t="str">
        <f t="shared" si="725"/>
        <v>-</v>
      </c>
      <c r="O941" s="3">
        <f t="shared" si="726"/>
        <v>70.95</v>
      </c>
      <c r="P941" s="3">
        <f t="shared" si="727"/>
        <v>-13.76</v>
      </c>
      <c r="Q941" s="3">
        <f t="shared" si="728"/>
        <v>4.3920000000000003</v>
      </c>
      <c r="R941" s="85"/>
      <c r="S941" s="3" t="str">
        <f t="shared" si="729"/>
        <v>1.55</v>
      </c>
      <c r="T941" s="3" t="str">
        <f t="shared" si="730"/>
        <v>-</v>
      </c>
      <c r="U941" s="3">
        <f t="shared" si="731"/>
        <v>70.95</v>
      </c>
      <c r="V941" s="3">
        <f t="shared" si="732"/>
        <v>-13.76</v>
      </c>
      <c r="W941" s="3">
        <f t="shared" si="733"/>
        <v>4.1479999999999997</v>
      </c>
      <c r="X941" s="85"/>
      <c r="Y941" s="3" t="str">
        <f t="shared" si="734"/>
        <v>1.55</v>
      </c>
      <c r="Z941" s="3" t="str">
        <f t="shared" si="735"/>
        <v>-</v>
      </c>
      <c r="AA941" s="3">
        <f t="shared" si="736"/>
        <v>70.95</v>
      </c>
      <c r="AB941" s="3">
        <f t="shared" si="737"/>
        <v>-13.76</v>
      </c>
      <c r="AC941" s="3">
        <f t="shared" si="738"/>
        <v>3.9039999999999999</v>
      </c>
      <c r="AE941" s="3" t="str">
        <f t="shared" si="739"/>
        <v>1.55</v>
      </c>
      <c r="AF941" s="3" t="str">
        <f t="shared" si="740"/>
        <v>-</v>
      </c>
      <c r="AG941" s="3">
        <f t="shared" si="741"/>
        <v>70.95</v>
      </c>
      <c r="AH941" s="3">
        <f t="shared" si="742"/>
        <v>-13.76</v>
      </c>
      <c r="AI941" s="3">
        <f t="shared" si="743"/>
        <v>3.66</v>
      </c>
      <c r="AK941" s="3" t="str">
        <f t="shared" si="744"/>
        <v>1.55</v>
      </c>
      <c r="AL941" s="3" t="str">
        <f t="shared" si="745"/>
        <v>-</v>
      </c>
      <c r="AM941" s="3">
        <f t="shared" si="746"/>
        <v>70.95</v>
      </c>
      <c r="AN941" s="3">
        <f t="shared" si="747"/>
        <v>-13.76</v>
      </c>
      <c r="AO941" s="3">
        <f t="shared" si="748"/>
        <v>3.4159999999999999</v>
      </c>
      <c r="AQ941" s="3" t="str">
        <f t="shared" si="749"/>
        <v>1.55</v>
      </c>
      <c r="AR941" s="3" t="str">
        <f t="shared" si="750"/>
        <v>-</v>
      </c>
      <c r="AS941" s="3">
        <f t="shared" si="751"/>
        <v>70.95</v>
      </c>
      <c r="AT941" s="3">
        <f t="shared" si="752"/>
        <v>-13.76</v>
      </c>
      <c r="AU941" s="3">
        <f t="shared" si="753"/>
        <v>2.9279999999999999</v>
      </c>
      <c r="AW941" s="3" t="str">
        <f t="shared" si="754"/>
        <v>1.55</v>
      </c>
      <c r="AX941" s="3" t="str">
        <f t="shared" si="755"/>
        <v>-</v>
      </c>
      <c r="AY941" s="3">
        <f t="shared" si="756"/>
        <v>70.95</v>
      </c>
      <c r="AZ941" s="3">
        <f t="shared" si="757"/>
        <v>-13.76</v>
      </c>
      <c r="BA941" s="3">
        <f t="shared" si="758"/>
        <v>2.44</v>
      </c>
      <c r="BC941" s="3" t="str">
        <f t="shared" si="759"/>
        <v>1.55</v>
      </c>
      <c r="BD941" s="3" t="str">
        <f t="shared" si="760"/>
        <v>-</v>
      </c>
      <c r="BE941" s="3">
        <f t="shared" si="761"/>
        <v>70.95</v>
      </c>
      <c r="BF941" s="3">
        <f t="shared" si="762"/>
        <v>-13.76</v>
      </c>
      <c r="BG941" s="3">
        <f t="shared" si="763"/>
        <v>1.464</v>
      </c>
      <c r="BI941" s="3" t="str">
        <f t="shared" si="764"/>
        <v>1.55</v>
      </c>
      <c r="BJ941" s="3" t="str">
        <f t="shared" si="765"/>
        <v>-</v>
      </c>
      <c r="BK941" s="3">
        <f t="shared" si="766"/>
        <v>70.95</v>
      </c>
      <c r="BL941" s="3">
        <f t="shared" si="767"/>
        <v>-13.76</v>
      </c>
      <c r="BM941" s="3">
        <f t="shared" si="768"/>
        <v>0.48799999999999999</v>
      </c>
    </row>
    <row r="942" spans="1:65" x14ac:dyDescent="0.3">
      <c r="A942" s="3" t="str">
        <f>'Forward collapse simulation'!B952</f>
        <v>1.55</v>
      </c>
      <c r="B942" s="3" t="str">
        <f>IF('Forward collapse simulation'!C952="","-",'Forward collapse simulation'!C952)</f>
        <v>-</v>
      </c>
      <c r="C942" s="3">
        <f>'Forward collapse simulation'!E952</f>
        <v>74.12</v>
      </c>
      <c r="D942" s="3">
        <f>'Forward collapse simulation'!AK952</f>
        <v>-2.0699999999999998</v>
      </c>
      <c r="E942" s="84">
        <f>'Forward collapse simulation'!AL952</f>
        <v>5.5609999999999999</v>
      </c>
      <c r="G942" s="3" t="str">
        <f t="shared" si="719"/>
        <v>1.55</v>
      </c>
      <c r="H942" s="3" t="str">
        <f t="shared" si="720"/>
        <v>-</v>
      </c>
      <c r="I942" s="3">
        <f t="shared" si="721"/>
        <v>74.12</v>
      </c>
      <c r="J942" s="3">
        <f t="shared" si="722"/>
        <v>-2.0699999999999998</v>
      </c>
      <c r="K942" s="3">
        <f t="shared" si="723"/>
        <v>5.2829499999999996</v>
      </c>
      <c r="M942" s="3" t="str">
        <f t="shared" si="724"/>
        <v>1.55</v>
      </c>
      <c r="N942" s="3" t="str">
        <f t="shared" si="725"/>
        <v>-</v>
      </c>
      <c r="O942" s="3">
        <f t="shared" si="726"/>
        <v>74.12</v>
      </c>
      <c r="P942" s="3">
        <f t="shared" si="727"/>
        <v>-2.0699999999999998</v>
      </c>
      <c r="Q942" s="3">
        <f t="shared" si="728"/>
        <v>5.0049000000000001</v>
      </c>
      <c r="R942" s="85"/>
      <c r="S942" s="3" t="str">
        <f t="shared" si="729"/>
        <v>1.55</v>
      </c>
      <c r="T942" s="3" t="str">
        <f t="shared" si="730"/>
        <v>-</v>
      </c>
      <c r="U942" s="3">
        <f t="shared" si="731"/>
        <v>74.12</v>
      </c>
      <c r="V942" s="3">
        <f t="shared" si="732"/>
        <v>-2.0699999999999998</v>
      </c>
      <c r="W942" s="3">
        <f t="shared" si="733"/>
        <v>4.7268499999999998</v>
      </c>
      <c r="X942" s="85"/>
      <c r="Y942" s="3" t="str">
        <f t="shared" si="734"/>
        <v>1.55</v>
      </c>
      <c r="Z942" s="3" t="str">
        <f t="shared" si="735"/>
        <v>-</v>
      </c>
      <c r="AA942" s="3">
        <f t="shared" si="736"/>
        <v>74.12</v>
      </c>
      <c r="AB942" s="3">
        <f t="shared" si="737"/>
        <v>-2.0699999999999998</v>
      </c>
      <c r="AC942" s="3">
        <f t="shared" si="738"/>
        <v>4.4488000000000003</v>
      </c>
      <c r="AE942" s="3" t="str">
        <f t="shared" si="739"/>
        <v>1.55</v>
      </c>
      <c r="AF942" s="3" t="str">
        <f t="shared" si="740"/>
        <v>-</v>
      </c>
      <c r="AG942" s="3">
        <f t="shared" si="741"/>
        <v>74.12</v>
      </c>
      <c r="AH942" s="3">
        <f t="shared" si="742"/>
        <v>-2.0699999999999998</v>
      </c>
      <c r="AI942" s="3">
        <f t="shared" si="743"/>
        <v>4.17075</v>
      </c>
      <c r="AK942" s="3" t="str">
        <f t="shared" si="744"/>
        <v>1.55</v>
      </c>
      <c r="AL942" s="3" t="str">
        <f t="shared" si="745"/>
        <v>-</v>
      </c>
      <c r="AM942" s="3">
        <f t="shared" si="746"/>
        <v>74.12</v>
      </c>
      <c r="AN942" s="3">
        <f t="shared" si="747"/>
        <v>-2.0699999999999998</v>
      </c>
      <c r="AO942" s="3">
        <f t="shared" si="748"/>
        <v>3.8926999999999996</v>
      </c>
      <c r="AQ942" s="3" t="str">
        <f t="shared" si="749"/>
        <v>1.55</v>
      </c>
      <c r="AR942" s="3" t="str">
        <f t="shared" si="750"/>
        <v>-</v>
      </c>
      <c r="AS942" s="3">
        <f t="shared" si="751"/>
        <v>74.12</v>
      </c>
      <c r="AT942" s="3">
        <f t="shared" si="752"/>
        <v>-2.0699999999999998</v>
      </c>
      <c r="AU942" s="3">
        <f t="shared" si="753"/>
        <v>3.3365999999999998</v>
      </c>
      <c r="AW942" s="3" t="str">
        <f t="shared" si="754"/>
        <v>1.55</v>
      </c>
      <c r="AX942" s="3" t="str">
        <f t="shared" si="755"/>
        <v>-</v>
      </c>
      <c r="AY942" s="3">
        <f t="shared" si="756"/>
        <v>74.12</v>
      </c>
      <c r="AZ942" s="3">
        <f t="shared" si="757"/>
        <v>-2.0699999999999998</v>
      </c>
      <c r="BA942" s="3">
        <f t="shared" si="758"/>
        <v>2.7805</v>
      </c>
      <c r="BC942" s="3" t="str">
        <f t="shared" si="759"/>
        <v>1.55</v>
      </c>
      <c r="BD942" s="3" t="str">
        <f t="shared" si="760"/>
        <v>-</v>
      </c>
      <c r="BE942" s="3">
        <f t="shared" si="761"/>
        <v>74.12</v>
      </c>
      <c r="BF942" s="3">
        <f t="shared" si="762"/>
        <v>-2.0699999999999998</v>
      </c>
      <c r="BG942" s="3">
        <f t="shared" si="763"/>
        <v>1.6682999999999999</v>
      </c>
      <c r="BI942" s="3" t="str">
        <f t="shared" si="764"/>
        <v>1.55</v>
      </c>
      <c r="BJ942" s="3" t="str">
        <f t="shared" si="765"/>
        <v>-</v>
      </c>
      <c r="BK942" s="3">
        <f t="shared" si="766"/>
        <v>74.12</v>
      </c>
      <c r="BL942" s="3">
        <f t="shared" si="767"/>
        <v>-2.0699999999999998</v>
      </c>
      <c r="BM942" s="3">
        <f t="shared" si="768"/>
        <v>0.55610000000000004</v>
      </c>
    </row>
    <row r="943" spans="1:65" x14ac:dyDescent="0.3">
      <c r="A943" s="3" t="str">
        <f>'Forward collapse simulation'!B953</f>
        <v>1.55</v>
      </c>
      <c r="B943" s="3" t="str">
        <f>IF('Forward collapse simulation'!C953="","-",'Forward collapse simulation'!C953)</f>
        <v>-</v>
      </c>
      <c r="C943" s="3">
        <f>'Forward collapse simulation'!E953</f>
        <v>82.99</v>
      </c>
      <c r="D943" s="3">
        <f ca="1">'Forward collapse simulation'!AK953</f>
        <v>48.749369191390244</v>
      </c>
      <c r="E943" s="84">
        <f ca="1">'Forward collapse simulation'!AL953</f>
        <v>10.374861989303922</v>
      </c>
      <c r="G943" s="3" t="str">
        <f t="shared" si="719"/>
        <v>1.55</v>
      </c>
      <c r="H943" s="3" t="str">
        <f t="shared" si="720"/>
        <v>-</v>
      </c>
      <c r="I943" s="3">
        <f t="shared" si="721"/>
        <v>82.99</v>
      </c>
      <c r="J943" s="3">
        <f t="shared" ca="1" si="722"/>
        <v>48.749369191390244</v>
      </c>
      <c r="K943" s="3">
        <f t="shared" ca="1" si="723"/>
        <v>9.8561188898387257</v>
      </c>
      <c r="M943" s="3" t="str">
        <f t="shared" si="724"/>
        <v>1.55</v>
      </c>
      <c r="N943" s="3" t="str">
        <f t="shared" si="725"/>
        <v>-</v>
      </c>
      <c r="O943" s="3">
        <f t="shared" si="726"/>
        <v>82.99</v>
      </c>
      <c r="P943" s="3">
        <f t="shared" ca="1" si="727"/>
        <v>48.749369191390244</v>
      </c>
      <c r="Q943" s="3">
        <f t="shared" ca="1" si="728"/>
        <v>9.3373757903735299</v>
      </c>
      <c r="R943" s="85"/>
      <c r="S943" s="3" t="str">
        <f t="shared" si="729"/>
        <v>1.55</v>
      </c>
      <c r="T943" s="3" t="str">
        <f t="shared" si="730"/>
        <v>-</v>
      </c>
      <c r="U943" s="3">
        <f t="shared" si="731"/>
        <v>82.99</v>
      </c>
      <c r="V943" s="3">
        <f t="shared" ca="1" si="732"/>
        <v>48.749369191390244</v>
      </c>
      <c r="W943" s="3">
        <f t="shared" ca="1" si="733"/>
        <v>8.8186326909083323</v>
      </c>
      <c r="X943" s="85"/>
      <c r="Y943" s="3" t="str">
        <f t="shared" si="734"/>
        <v>1.55</v>
      </c>
      <c r="Z943" s="3" t="str">
        <f t="shared" si="735"/>
        <v>-</v>
      </c>
      <c r="AA943" s="3">
        <f t="shared" si="736"/>
        <v>82.99</v>
      </c>
      <c r="AB943" s="3">
        <f t="shared" ca="1" si="737"/>
        <v>48.749369191390244</v>
      </c>
      <c r="AC943" s="3">
        <f t="shared" ca="1" si="738"/>
        <v>8.2998895914431383</v>
      </c>
      <c r="AE943" s="3" t="str">
        <f t="shared" si="739"/>
        <v>1.55</v>
      </c>
      <c r="AF943" s="3" t="str">
        <f t="shared" si="740"/>
        <v>-</v>
      </c>
      <c r="AG943" s="3">
        <f t="shared" si="741"/>
        <v>82.99</v>
      </c>
      <c r="AH943" s="3">
        <f t="shared" ca="1" si="742"/>
        <v>48.749369191390244</v>
      </c>
      <c r="AI943" s="3">
        <f t="shared" ca="1" si="743"/>
        <v>7.7811464919779407</v>
      </c>
      <c r="AK943" s="3" t="str">
        <f t="shared" si="744"/>
        <v>1.55</v>
      </c>
      <c r="AL943" s="3" t="str">
        <f t="shared" si="745"/>
        <v>-</v>
      </c>
      <c r="AM943" s="3">
        <f t="shared" si="746"/>
        <v>82.99</v>
      </c>
      <c r="AN943" s="3">
        <f t="shared" ca="1" si="747"/>
        <v>48.749369191390244</v>
      </c>
      <c r="AO943" s="3">
        <f t="shared" ca="1" si="748"/>
        <v>7.2624033925127449</v>
      </c>
      <c r="AQ943" s="3" t="str">
        <f t="shared" si="749"/>
        <v>1.55</v>
      </c>
      <c r="AR943" s="3" t="str">
        <f t="shared" si="750"/>
        <v>-</v>
      </c>
      <c r="AS943" s="3">
        <f t="shared" si="751"/>
        <v>82.99</v>
      </c>
      <c r="AT943" s="3">
        <f t="shared" ca="1" si="752"/>
        <v>48.749369191390244</v>
      </c>
      <c r="AU943" s="3">
        <f t="shared" ca="1" si="753"/>
        <v>6.2249171935823524</v>
      </c>
      <c r="AW943" s="3" t="str">
        <f t="shared" si="754"/>
        <v>1.55</v>
      </c>
      <c r="AX943" s="3" t="str">
        <f t="shared" si="755"/>
        <v>-</v>
      </c>
      <c r="AY943" s="3">
        <f t="shared" si="756"/>
        <v>82.99</v>
      </c>
      <c r="AZ943" s="3">
        <f t="shared" ca="1" si="757"/>
        <v>48.749369191390244</v>
      </c>
      <c r="BA943" s="3">
        <f t="shared" ca="1" si="758"/>
        <v>5.1874309946519608</v>
      </c>
      <c r="BC943" s="3" t="str">
        <f t="shared" si="759"/>
        <v>1.55</v>
      </c>
      <c r="BD943" s="3" t="str">
        <f t="shared" si="760"/>
        <v>-</v>
      </c>
      <c r="BE943" s="3">
        <f t="shared" si="761"/>
        <v>82.99</v>
      </c>
      <c r="BF943" s="3">
        <f t="shared" ca="1" si="762"/>
        <v>48.749369191390244</v>
      </c>
      <c r="BG943" s="3">
        <f t="shared" ca="1" si="763"/>
        <v>3.1124585967911762</v>
      </c>
      <c r="BI943" s="3" t="str">
        <f t="shared" si="764"/>
        <v>1.55</v>
      </c>
      <c r="BJ943" s="3" t="str">
        <f t="shared" si="765"/>
        <v>-</v>
      </c>
      <c r="BK943" s="3">
        <f t="shared" si="766"/>
        <v>82.99</v>
      </c>
      <c r="BL943" s="3">
        <f t="shared" ca="1" si="767"/>
        <v>48.749369191390244</v>
      </c>
      <c r="BM943" s="3">
        <f t="shared" ca="1" si="768"/>
        <v>1.0374861989303923</v>
      </c>
    </row>
    <row r="944" spans="1:65" x14ac:dyDescent="0.3">
      <c r="A944" s="3" t="str">
        <f>'Forward collapse simulation'!B954</f>
        <v>1.55</v>
      </c>
      <c r="B944" s="3" t="str">
        <f>IF('Forward collapse simulation'!C954="","-",'Forward collapse simulation'!C954)</f>
        <v>-</v>
      </c>
      <c r="C944" s="3">
        <f>'Forward collapse simulation'!E954</f>
        <v>95.61</v>
      </c>
      <c r="D944" s="3">
        <f ca="1">'Forward collapse simulation'!AK954</f>
        <v>68.736600279195244</v>
      </c>
      <c r="E944" s="84">
        <f ca="1">'Forward collapse simulation'!AL954</f>
        <v>19.840146864256486</v>
      </c>
      <c r="G944" s="3" t="str">
        <f t="shared" si="719"/>
        <v>1.55</v>
      </c>
      <c r="H944" s="3" t="str">
        <f t="shared" si="720"/>
        <v>-</v>
      </c>
      <c r="I944" s="3">
        <f t="shared" si="721"/>
        <v>95.61</v>
      </c>
      <c r="J944" s="3">
        <f t="shared" ca="1" si="722"/>
        <v>68.736600279195244</v>
      </c>
      <c r="K944" s="3">
        <f t="shared" ca="1" si="723"/>
        <v>18.84813952104366</v>
      </c>
      <c r="M944" s="3" t="str">
        <f t="shared" si="724"/>
        <v>1.55</v>
      </c>
      <c r="N944" s="3" t="str">
        <f t="shared" si="725"/>
        <v>-</v>
      </c>
      <c r="O944" s="3">
        <f t="shared" si="726"/>
        <v>95.61</v>
      </c>
      <c r="P944" s="3">
        <f t="shared" ca="1" si="727"/>
        <v>68.736600279195244</v>
      </c>
      <c r="Q944" s="3">
        <f t="shared" ca="1" si="728"/>
        <v>17.856132177830837</v>
      </c>
      <c r="R944" s="85"/>
      <c r="S944" s="3" t="str">
        <f t="shared" si="729"/>
        <v>1.55</v>
      </c>
      <c r="T944" s="3" t="str">
        <f t="shared" si="730"/>
        <v>-</v>
      </c>
      <c r="U944" s="3">
        <f t="shared" si="731"/>
        <v>95.61</v>
      </c>
      <c r="V944" s="3">
        <f t="shared" ca="1" si="732"/>
        <v>68.736600279195244</v>
      </c>
      <c r="W944" s="3">
        <f t="shared" ca="1" si="733"/>
        <v>16.864124834618014</v>
      </c>
      <c r="X944" s="85"/>
      <c r="Y944" s="3" t="str">
        <f t="shared" si="734"/>
        <v>1.55</v>
      </c>
      <c r="Z944" s="3" t="str">
        <f t="shared" si="735"/>
        <v>-</v>
      </c>
      <c r="AA944" s="3">
        <f t="shared" si="736"/>
        <v>95.61</v>
      </c>
      <c r="AB944" s="3">
        <f t="shared" ca="1" si="737"/>
        <v>68.736600279195244</v>
      </c>
      <c r="AC944" s="3">
        <f t="shared" ca="1" si="738"/>
        <v>15.87211749140519</v>
      </c>
      <c r="AE944" s="3" t="str">
        <f t="shared" si="739"/>
        <v>1.55</v>
      </c>
      <c r="AF944" s="3" t="str">
        <f t="shared" si="740"/>
        <v>-</v>
      </c>
      <c r="AG944" s="3">
        <f t="shared" si="741"/>
        <v>95.61</v>
      </c>
      <c r="AH944" s="3">
        <f t="shared" ca="1" si="742"/>
        <v>68.736600279195244</v>
      </c>
      <c r="AI944" s="3">
        <f t="shared" ca="1" si="743"/>
        <v>14.880110148192365</v>
      </c>
      <c r="AK944" s="3" t="str">
        <f t="shared" si="744"/>
        <v>1.55</v>
      </c>
      <c r="AL944" s="3" t="str">
        <f t="shared" si="745"/>
        <v>-</v>
      </c>
      <c r="AM944" s="3">
        <f t="shared" si="746"/>
        <v>95.61</v>
      </c>
      <c r="AN944" s="3">
        <f t="shared" ca="1" si="747"/>
        <v>68.736600279195244</v>
      </c>
      <c r="AO944" s="3">
        <f t="shared" ca="1" si="748"/>
        <v>13.888102804979539</v>
      </c>
      <c r="AQ944" s="3" t="str">
        <f t="shared" si="749"/>
        <v>1.55</v>
      </c>
      <c r="AR944" s="3" t="str">
        <f t="shared" si="750"/>
        <v>-</v>
      </c>
      <c r="AS944" s="3">
        <f t="shared" si="751"/>
        <v>95.61</v>
      </c>
      <c r="AT944" s="3">
        <f t="shared" ca="1" si="752"/>
        <v>68.736600279195244</v>
      </c>
      <c r="AU944" s="3">
        <f t="shared" ca="1" si="753"/>
        <v>11.904088118553892</v>
      </c>
      <c r="AW944" s="3" t="str">
        <f t="shared" si="754"/>
        <v>1.55</v>
      </c>
      <c r="AX944" s="3" t="str">
        <f t="shared" si="755"/>
        <v>-</v>
      </c>
      <c r="AY944" s="3">
        <f t="shared" si="756"/>
        <v>95.61</v>
      </c>
      <c r="AZ944" s="3">
        <f t="shared" ca="1" si="757"/>
        <v>68.736600279195244</v>
      </c>
      <c r="BA944" s="3">
        <f t="shared" ca="1" si="758"/>
        <v>9.9200734321282429</v>
      </c>
      <c r="BC944" s="3" t="str">
        <f t="shared" si="759"/>
        <v>1.55</v>
      </c>
      <c r="BD944" s="3" t="str">
        <f t="shared" si="760"/>
        <v>-</v>
      </c>
      <c r="BE944" s="3">
        <f t="shared" si="761"/>
        <v>95.61</v>
      </c>
      <c r="BF944" s="3">
        <f t="shared" ca="1" si="762"/>
        <v>68.736600279195244</v>
      </c>
      <c r="BG944" s="3">
        <f t="shared" ca="1" si="763"/>
        <v>5.9520440592769459</v>
      </c>
      <c r="BI944" s="3" t="str">
        <f t="shared" si="764"/>
        <v>1.55</v>
      </c>
      <c r="BJ944" s="3" t="str">
        <f t="shared" si="765"/>
        <v>-</v>
      </c>
      <c r="BK944" s="3">
        <f t="shared" si="766"/>
        <v>95.61</v>
      </c>
      <c r="BL944" s="3">
        <f t="shared" ca="1" si="767"/>
        <v>68.736600279195244</v>
      </c>
      <c r="BM944" s="3">
        <f t="shared" ca="1" si="768"/>
        <v>1.9840146864256487</v>
      </c>
    </row>
    <row r="945" spans="1:65" x14ac:dyDescent="0.3">
      <c r="A945" s="3" t="str">
        <f>'Forward collapse simulation'!B955</f>
        <v>1.55</v>
      </c>
      <c r="B945" s="3" t="str">
        <f>IF('Forward collapse simulation'!C955="","-",'Forward collapse simulation'!C955)</f>
        <v>-</v>
      </c>
      <c r="C945" s="3">
        <f>'Forward collapse simulation'!E955</f>
        <v>104.01</v>
      </c>
      <c r="D945" s="3">
        <f ca="1">'Forward collapse simulation'!AK955</f>
        <v>78.546107407855175</v>
      </c>
      <c r="E945" s="84">
        <f ca="1">'Forward collapse simulation'!AL955</f>
        <v>23.129229946428509</v>
      </c>
      <c r="G945" s="3" t="str">
        <f t="shared" si="719"/>
        <v>1.55</v>
      </c>
      <c r="H945" s="3" t="str">
        <f t="shared" si="720"/>
        <v>-</v>
      </c>
      <c r="I945" s="3">
        <f t="shared" si="721"/>
        <v>104.01</v>
      </c>
      <c r="J945" s="3">
        <f t="shared" ca="1" si="722"/>
        <v>78.546107407855175</v>
      </c>
      <c r="K945" s="3">
        <f t="shared" ca="1" si="723"/>
        <v>21.972768449107082</v>
      </c>
      <c r="M945" s="3" t="str">
        <f t="shared" si="724"/>
        <v>1.55</v>
      </c>
      <c r="N945" s="3" t="str">
        <f t="shared" si="725"/>
        <v>-</v>
      </c>
      <c r="O945" s="3">
        <f t="shared" si="726"/>
        <v>104.01</v>
      </c>
      <c r="P945" s="3">
        <f t="shared" ca="1" si="727"/>
        <v>78.546107407855175</v>
      </c>
      <c r="Q945" s="3">
        <f t="shared" ca="1" si="728"/>
        <v>20.816306951785659</v>
      </c>
      <c r="R945" s="85"/>
      <c r="S945" s="3" t="str">
        <f t="shared" si="729"/>
        <v>1.55</v>
      </c>
      <c r="T945" s="3" t="str">
        <f t="shared" si="730"/>
        <v>-</v>
      </c>
      <c r="U945" s="3">
        <f t="shared" si="731"/>
        <v>104.01</v>
      </c>
      <c r="V945" s="3">
        <f t="shared" ca="1" si="732"/>
        <v>78.546107407855175</v>
      </c>
      <c r="W945" s="3">
        <f t="shared" ca="1" si="733"/>
        <v>19.659845454464232</v>
      </c>
      <c r="X945" s="85"/>
      <c r="Y945" s="3" t="str">
        <f t="shared" si="734"/>
        <v>1.55</v>
      </c>
      <c r="Z945" s="3" t="str">
        <f t="shared" si="735"/>
        <v>-</v>
      </c>
      <c r="AA945" s="3">
        <f t="shared" si="736"/>
        <v>104.01</v>
      </c>
      <c r="AB945" s="3">
        <f t="shared" ca="1" si="737"/>
        <v>78.546107407855175</v>
      </c>
      <c r="AC945" s="3">
        <f t="shared" ca="1" si="738"/>
        <v>18.503383957142809</v>
      </c>
      <c r="AE945" s="3" t="str">
        <f t="shared" si="739"/>
        <v>1.55</v>
      </c>
      <c r="AF945" s="3" t="str">
        <f t="shared" si="740"/>
        <v>-</v>
      </c>
      <c r="AG945" s="3">
        <f t="shared" si="741"/>
        <v>104.01</v>
      </c>
      <c r="AH945" s="3">
        <f t="shared" ca="1" si="742"/>
        <v>78.546107407855175</v>
      </c>
      <c r="AI945" s="3">
        <f t="shared" ca="1" si="743"/>
        <v>17.346922459821382</v>
      </c>
      <c r="AK945" s="3" t="str">
        <f t="shared" si="744"/>
        <v>1.55</v>
      </c>
      <c r="AL945" s="3" t="str">
        <f t="shared" si="745"/>
        <v>-</v>
      </c>
      <c r="AM945" s="3">
        <f t="shared" si="746"/>
        <v>104.01</v>
      </c>
      <c r="AN945" s="3">
        <f t="shared" ca="1" si="747"/>
        <v>78.546107407855175</v>
      </c>
      <c r="AO945" s="3">
        <f t="shared" ca="1" si="748"/>
        <v>16.190460962499955</v>
      </c>
      <c r="AQ945" s="3" t="str">
        <f t="shared" si="749"/>
        <v>1.55</v>
      </c>
      <c r="AR945" s="3" t="str">
        <f t="shared" si="750"/>
        <v>-</v>
      </c>
      <c r="AS945" s="3">
        <f t="shared" si="751"/>
        <v>104.01</v>
      </c>
      <c r="AT945" s="3">
        <f t="shared" ca="1" si="752"/>
        <v>78.546107407855175</v>
      </c>
      <c r="AU945" s="3">
        <f t="shared" ca="1" si="753"/>
        <v>13.877537967857105</v>
      </c>
      <c r="AW945" s="3" t="str">
        <f t="shared" si="754"/>
        <v>1.55</v>
      </c>
      <c r="AX945" s="3" t="str">
        <f t="shared" si="755"/>
        <v>-</v>
      </c>
      <c r="AY945" s="3">
        <f t="shared" si="756"/>
        <v>104.01</v>
      </c>
      <c r="AZ945" s="3">
        <f t="shared" ca="1" si="757"/>
        <v>78.546107407855175</v>
      </c>
      <c r="BA945" s="3">
        <f t="shared" ca="1" si="758"/>
        <v>11.564614973214255</v>
      </c>
      <c r="BC945" s="3" t="str">
        <f t="shared" si="759"/>
        <v>1.55</v>
      </c>
      <c r="BD945" s="3" t="str">
        <f t="shared" si="760"/>
        <v>-</v>
      </c>
      <c r="BE945" s="3">
        <f t="shared" si="761"/>
        <v>104.01</v>
      </c>
      <c r="BF945" s="3">
        <f t="shared" ca="1" si="762"/>
        <v>78.546107407855175</v>
      </c>
      <c r="BG945" s="3">
        <f t="shared" ca="1" si="763"/>
        <v>6.9387689839285525</v>
      </c>
      <c r="BI945" s="3" t="str">
        <f t="shared" si="764"/>
        <v>1.55</v>
      </c>
      <c r="BJ945" s="3" t="str">
        <f t="shared" si="765"/>
        <v>-</v>
      </c>
      <c r="BK945" s="3">
        <f t="shared" si="766"/>
        <v>104.01</v>
      </c>
      <c r="BL945" s="3">
        <f t="shared" ca="1" si="767"/>
        <v>78.546107407855175</v>
      </c>
      <c r="BM945" s="3">
        <f t="shared" ca="1" si="768"/>
        <v>2.3129229946428511</v>
      </c>
    </row>
    <row r="946" spans="1:65" x14ac:dyDescent="0.3">
      <c r="A946" s="3" t="str">
        <f>'Forward collapse simulation'!B956</f>
        <v>1.55</v>
      </c>
      <c r="B946" s="3" t="str">
        <f>IF('Forward collapse simulation'!C956="","-",'Forward collapse simulation'!C956)</f>
        <v>-</v>
      </c>
      <c r="C946" s="3">
        <f>'Forward collapse simulation'!E956</f>
        <v>120.24</v>
      </c>
      <c r="D946" s="3">
        <f ca="1">'Forward collapse simulation'!AK956</f>
        <v>82.827181908284317</v>
      </c>
      <c r="E946" s="84">
        <f ca="1">'Forward collapse simulation'!AL956</f>
        <v>27.476707879654388</v>
      </c>
      <c r="G946" s="3" t="str">
        <f t="shared" si="719"/>
        <v>1.55</v>
      </c>
      <c r="H946" s="3" t="str">
        <f t="shared" si="720"/>
        <v>-</v>
      </c>
      <c r="I946" s="3">
        <f t="shared" si="721"/>
        <v>120.24</v>
      </c>
      <c r="J946" s="3">
        <f t="shared" ca="1" si="722"/>
        <v>82.827181908284317</v>
      </c>
      <c r="K946" s="3">
        <f t="shared" ca="1" si="723"/>
        <v>26.102872485671668</v>
      </c>
      <c r="M946" s="3" t="str">
        <f t="shared" si="724"/>
        <v>1.55</v>
      </c>
      <c r="N946" s="3" t="str">
        <f t="shared" si="725"/>
        <v>-</v>
      </c>
      <c r="O946" s="3">
        <f t="shared" si="726"/>
        <v>120.24</v>
      </c>
      <c r="P946" s="3">
        <f t="shared" ca="1" si="727"/>
        <v>82.827181908284317</v>
      </c>
      <c r="Q946" s="3">
        <f t="shared" ca="1" si="728"/>
        <v>24.729037091688948</v>
      </c>
      <c r="R946" s="85"/>
      <c r="S946" s="3" t="str">
        <f t="shared" si="729"/>
        <v>1.55</v>
      </c>
      <c r="T946" s="3" t="str">
        <f t="shared" si="730"/>
        <v>-</v>
      </c>
      <c r="U946" s="3">
        <f t="shared" si="731"/>
        <v>120.24</v>
      </c>
      <c r="V946" s="3">
        <f t="shared" ca="1" si="732"/>
        <v>82.827181908284317</v>
      </c>
      <c r="W946" s="3">
        <f t="shared" ca="1" si="733"/>
        <v>23.355201697706228</v>
      </c>
      <c r="X946" s="85"/>
      <c r="Y946" s="3" t="str">
        <f t="shared" si="734"/>
        <v>1.55</v>
      </c>
      <c r="Z946" s="3" t="str">
        <f t="shared" si="735"/>
        <v>-</v>
      </c>
      <c r="AA946" s="3">
        <f t="shared" si="736"/>
        <v>120.24</v>
      </c>
      <c r="AB946" s="3">
        <f t="shared" ca="1" si="737"/>
        <v>82.827181908284317</v>
      </c>
      <c r="AC946" s="3">
        <f t="shared" ca="1" si="738"/>
        <v>21.981366303723512</v>
      </c>
      <c r="AE946" s="3" t="str">
        <f t="shared" si="739"/>
        <v>1.55</v>
      </c>
      <c r="AF946" s="3" t="str">
        <f t="shared" si="740"/>
        <v>-</v>
      </c>
      <c r="AG946" s="3">
        <f t="shared" si="741"/>
        <v>120.24</v>
      </c>
      <c r="AH946" s="3">
        <f t="shared" ca="1" si="742"/>
        <v>82.827181908284317</v>
      </c>
      <c r="AI946" s="3">
        <f t="shared" ca="1" si="743"/>
        <v>20.607530909740792</v>
      </c>
      <c r="AK946" s="3" t="str">
        <f t="shared" si="744"/>
        <v>1.55</v>
      </c>
      <c r="AL946" s="3" t="str">
        <f t="shared" si="745"/>
        <v>-</v>
      </c>
      <c r="AM946" s="3">
        <f t="shared" si="746"/>
        <v>120.24</v>
      </c>
      <c r="AN946" s="3">
        <f t="shared" ca="1" si="747"/>
        <v>82.827181908284317</v>
      </c>
      <c r="AO946" s="3">
        <f t="shared" ca="1" si="748"/>
        <v>19.233695515758072</v>
      </c>
      <c r="AQ946" s="3" t="str">
        <f t="shared" si="749"/>
        <v>1.55</v>
      </c>
      <c r="AR946" s="3" t="str">
        <f t="shared" si="750"/>
        <v>-</v>
      </c>
      <c r="AS946" s="3">
        <f t="shared" si="751"/>
        <v>120.24</v>
      </c>
      <c r="AT946" s="3">
        <f t="shared" ca="1" si="752"/>
        <v>82.827181908284317</v>
      </c>
      <c r="AU946" s="3">
        <f t="shared" ca="1" si="753"/>
        <v>16.486024727792632</v>
      </c>
      <c r="AW946" s="3" t="str">
        <f t="shared" si="754"/>
        <v>1.55</v>
      </c>
      <c r="AX946" s="3" t="str">
        <f t="shared" si="755"/>
        <v>-</v>
      </c>
      <c r="AY946" s="3">
        <f t="shared" si="756"/>
        <v>120.24</v>
      </c>
      <c r="AZ946" s="3">
        <f t="shared" ca="1" si="757"/>
        <v>82.827181908284317</v>
      </c>
      <c r="BA946" s="3">
        <f t="shared" ca="1" si="758"/>
        <v>13.738353939827194</v>
      </c>
      <c r="BC946" s="3" t="str">
        <f t="shared" si="759"/>
        <v>1.55</v>
      </c>
      <c r="BD946" s="3" t="str">
        <f t="shared" si="760"/>
        <v>-</v>
      </c>
      <c r="BE946" s="3">
        <f t="shared" si="761"/>
        <v>120.24</v>
      </c>
      <c r="BF946" s="3">
        <f t="shared" ca="1" si="762"/>
        <v>82.827181908284317</v>
      </c>
      <c r="BG946" s="3">
        <f t="shared" ca="1" si="763"/>
        <v>8.243012363896316</v>
      </c>
      <c r="BI946" s="3" t="str">
        <f t="shared" si="764"/>
        <v>1.55</v>
      </c>
      <c r="BJ946" s="3" t="str">
        <f t="shared" si="765"/>
        <v>-</v>
      </c>
      <c r="BK946" s="3">
        <f t="shared" si="766"/>
        <v>120.24</v>
      </c>
      <c r="BL946" s="3">
        <f t="shared" ca="1" si="767"/>
        <v>82.827181908284317</v>
      </c>
      <c r="BM946" s="3">
        <f t="shared" ca="1" si="768"/>
        <v>2.747670787965439</v>
      </c>
    </row>
    <row r="947" spans="1:65" x14ac:dyDescent="0.3">
      <c r="A947" s="3" t="str">
        <f>'Forward collapse simulation'!B957</f>
        <v>1.55</v>
      </c>
      <c r="B947" s="3" t="str">
        <f>IF('Forward collapse simulation'!C957="","-",'Forward collapse simulation'!C957)</f>
        <v>-</v>
      </c>
      <c r="C947" s="3">
        <f>'Forward collapse simulation'!E957</f>
        <v>173.73</v>
      </c>
      <c r="D947" s="3">
        <f ca="1">'Forward collapse simulation'!AK957</f>
        <v>85.457431641564341</v>
      </c>
      <c r="E947" s="84">
        <f ca="1">'Forward collapse simulation'!AL957</f>
        <v>27.876501728709833</v>
      </c>
      <c r="G947" s="3" t="str">
        <f t="shared" si="719"/>
        <v>1.55</v>
      </c>
      <c r="H947" s="3" t="str">
        <f t="shared" si="720"/>
        <v>-</v>
      </c>
      <c r="I947" s="3">
        <f t="shared" si="721"/>
        <v>173.73</v>
      </c>
      <c r="J947" s="3">
        <f t="shared" ca="1" si="722"/>
        <v>85.457431641564341</v>
      </c>
      <c r="K947" s="3">
        <f t="shared" ca="1" si="723"/>
        <v>26.482676642274342</v>
      </c>
      <c r="M947" s="3" t="str">
        <f t="shared" si="724"/>
        <v>1.55</v>
      </c>
      <c r="N947" s="3" t="str">
        <f t="shared" si="725"/>
        <v>-</v>
      </c>
      <c r="O947" s="3">
        <f t="shared" si="726"/>
        <v>173.73</v>
      </c>
      <c r="P947" s="3">
        <f t="shared" ca="1" si="727"/>
        <v>85.457431641564341</v>
      </c>
      <c r="Q947" s="3">
        <f t="shared" ca="1" si="728"/>
        <v>25.088851555838851</v>
      </c>
      <c r="R947" s="85"/>
      <c r="S947" s="3" t="str">
        <f t="shared" si="729"/>
        <v>1.55</v>
      </c>
      <c r="T947" s="3" t="str">
        <f t="shared" si="730"/>
        <v>-</v>
      </c>
      <c r="U947" s="3">
        <f t="shared" si="731"/>
        <v>173.73</v>
      </c>
      <c r="V947" s="3">
        <f t="shared" ca="1" si="732"/>
        <v>85.457431641564341</v>
      </c>
      <c r="W947" s="3">
        <f t="shared" ca="1" si="733"/>
        <v>23.695026469403359</v>
      </c>
      <c r="X947" s="85"/>
      <c r="Y947" s="3" t="str">
        <f t="shared" si="734"/>
        <v>1.55</v>
      </c>
      <c r="Z947" s="3" t="str">
        <f t="shared" si="735"/>
        <v>-</v>
      </c>
      <c r="AA947" s="3">
        <f t="shared" si="736"/>
        <v>173.73</v>
      </c>
      <c r="AB947" s="3">
        <f t="shared" ca="1" si="737"/>
        <v>85.457431641564341</v>
      </c>
      <c r="AC947" s="3">
        <f t="shared" ca="1" si="738"/>
        <v>22.301201382967868</v>
      </c>
      <c r="AE947" s="3" t="str">
        <f t="shared" si="739"/>
        <v>1.55</v>
      </c>
      <c r="AF947" s="3" t="str">
        <f t="shared" si="740"/>
        <v>-</v>
      </c>
      <c r="AG947" s="3">
        <f t="shared" si="741"/>
        <v>173.73</v>
      </c>
      <c r="AH947" s="3">
        <f t="shared" ca="1" si="742"/>
        <v>85.457431641564341</v>
      </c>
      <c r="AI947" s="3">
        <f t="shared" ca="1" si="743"/>
        <v>20.907376296532377</v>
      </c>
      <c r="AK947" s="3" t="str">
        <f t="shared" si="744"/>
        <v>1.55</v>
      </c>
      <c r="AL947" s="3" t="str">
        <f t="shared" si="745"/>
        <v>-</v>
      </c>
      <c r="AM947" s="3">
        <f t="shared" si="746"/>
        <v>173.73</v>
      </c>
      <c r="AN947" s="3">
        <f t="shared" ca="1" si="747"/>
        <v>85.457431641564341</v>
      </c>
      <c r="AO947" s="3">
        <f t="shared" ca="1" si="748"/>
        <v>19.513551210096882</v>
      </c>
      <c r="AQ947" s="3" t="str">
        <f t="shared" si="749"/>
        <v>1.55</v>
      </c>
      <c r="AR947" s="3" t="str">
        <f t="shared" si="750"/>
        <v>-</v>
      </c>
      <c r="AS947" s="3">
        <f t="shared" si="751"/>
        <v>173.73</v>
      </c>
      <c r="AT947" s="3">
        <f t="shared" ca="1" si="752"/>
        <v>85.457431641564341</v>
      </c>
      <c r="AU947" s="3">
        <f t="shared" ca="1" si="753"/>
        <v>16.725901037225899</v>
      </c>
      <c r="AW947" s="3" t="str">
        <f t="shared" si="754"/>
        <v>1.55</v>
      </c>
      <c r="AX947" s="3" t="str">
        <f t="shared" si="755"/>
        <v>-</v>
      </c>
      <c r="AY947" s="3">
        <f t="shared" si="756"/>
        <v>173.73</v>
      </c>
      <c r="AZ947" s="3">
        <f t="shared" ca="1" si="757"/>
        <v>85.457431641564341</v>
      </c>
      <c r="BA947" s="3">
        <f t="shared" ca="1" si="758"/>
        <v>13.938250864354917</v>
      </c>
      <c r="BC947" s="3" t="str">
        <f t="shared" si="759"/>
        <v>1.55</v>
      </c>
      <c r="BD947" s="3" t="str">
        <f t="shared" si="760"/>
        <v>-</v>
      </c>
      <c r="BE947" s="3">
        <f t="shared" si="761"/>
        <v>173.73</v>
      </c>
      <c r="BF947" s="3">
        <f t="shared" ca="1" si="762"/>
        <v>85.457431641564341</v>
      </c>
      <c r="BG947" s="3">
        <f t="shared" ca="1" si="763"/>
        <v>8.3629505186129496</v>
      </c>
      <c r="BI947" s="3" t="str">
        <f t="shared" si="764"/>
        <v>1.55</v>
      </c>
      <c r="BJ947" s="3" t="str">
        <f t="shared" si="765"/>
        <v>-</v>
      </c>
      <c r="BK947" s="3">
        <f t="shared" si="766"/>
        <v>173.73</v>
      </c>
      <c r="BL947" s="3">
        <f t="shared" ca="1" si="767"/>
        <v>85.457431641564341</v>
      </c>
      <c r="BM947" s="3">
        <f t="shared" ca="1" si="768"/>
        <v>2.7876501728709835</v>
      </c>
    </row>
    <row r="948" spans="1:65" x14ac:dyDescent="0.3">
      <c r="A948" s="3" t="str">
        <f>'Forward collapse simulation'!B958</f>
        <v>1.55</v>
      </c>
      <c r="B948" s="3" t="str">
        <f>IF('Forward collapse simulation'!C958="","-",'Forward collapse simulation'!C958)</f>
        <v>-</v>
      </c>
      <c r="C948" s="3">
        <f>'Forward collapse simulation'!E958</f>
        <v>220.03</v>
      </c>
      <c r="D948" s="3">
        <f ca="1">'Forward collapse simulation'!AK958</f>
        <v>80.206609111086919</v>
      </c>
      <c r="E948" s="84">
        <f ca="1">'Forward collapse simulation'!AL958</f>
        <v>25.351995097407098</v>
      </c>
      <c r="G948" s="3" t="str">
        <f t="shared" si="719"/>
        <v>1.55</v>
      </c>
      <c r="H948" s="3" t="str">
        <f t="shared" si="720"/>
        <v>-</v>
      </c>
      <c r="I948" s="3">
        <f t="shared" si="721"/>
        <v>220.03</v>
      </c>
      <c r="J948" s="3">
        <f t="shared" ca="1" si="722"/>
        <v>80.206609111086919</v>
      </c>
      <c r="K948" s="3">
        <f t="shared" ca="1" si="723"/>
        <v>24.084395342536741</v>
      </c>
      <c r="M948" s="3" t="str">
        <f t="shared" si="724"/>
        <v>1.55</v>
      </c>
      <c r="N948" s="3" t="str">
        <f t="shared" si="725"/>
        <v>-</v>
      </c>
      <c r="O948" s="3">
        <f t="shared" si="726"/>
        <v>220.03</v>
      </c>
      <c r="P948" s="3">
        <f t="shared" ca="1" si="727"/>
        <v>80.206609111086919</v>
      </c>
      <c r="Q948" s="3">
        <f t="shared" ca="1" si="728"/>
        <v>22.816795587666387</v>
      </c>
      <c r="R948" s="85"/>
      <c r="S948" s="3" t="str">
        <f t="shared" si="729"/>
        <v>1.55</v>
      </c>
      <c r="T948" s="3" t="str">
        <f t="shared" si="730"/>
        <v>-</v>
      </c>
      <c r="U948" s="3">
        <f t="shared" si="731"/>
        <v>220.03</v>
      </c>
      <c r="V948" s="3">
        <f t="shared" ca="1" si="732"/>
        <v>80.206609111086919</v>
      </c>
      <c r="W948" s="3">
        <f t="shared" ca="1" si="733"/>
        <v>21.549195832796034</v>
      </c>
      <c r="X948" s="85"/>
      <c r="Y948" s="3" t="str">
        <f t="shared" si="734"/>
        <v>1.55</v>
      </c>
      <c r="Z948" s="3" t="str">
        <f t="shared" si="735"/>
        <v>-</v>
      </c>
      <c r="AA948" s="3">
        <f t="shared" si="736"/>
        <v>220.03</v>
      </c>
      <c r="AB948" s="3">
        <f t="shared" ca="1" si="737"/>
        <v>80.206609111086919</v>
      </c>
      <c r="AC948" s="3">
        <f t="shared" ca="1" si="738"/>
        <v>20.281596077925681</v>
      </c>
      <c r="AE948" s="3" t="str">
        <f t="shared" si="739"/>
        <v>1.55</v>
      </c>
      <c r="AF948" s="3" t="str">
        <f t="shared" si="740"/>
        <v>-</v>
      </c>
      <c r="AG948" s="3">
        <f t="shared" si="741"/>
        <v>220.03</v>
      </c>
      <c r="AH948" s="3">
        <f t="shared" ca="1" si="742"/>
        <v>80.206609111086919</v>
      </c>
      <c r="AI948" s="3">
        <f t="shared" ca="1" si="743"/>
        <v>19.013996323055324</v>
      </c>
      <c r="AK948" s="3" t="str">
        <f t="shared" si="744"/>
        <v>1.55</v>
      </c>
      <c r="AL948" s="3" t="str">
        <f t="shared" si="745"/>
        <v>-</v>
      </c>
      <c r="AM948" s="3">
        <f t="shared" si="746"/>
        <v>220.03</v>
      </c>
      <c r="AN948" s="3">
        <f t="shared" ca="1" si="747"/>
        <v>80.206609111086919</v>
      </c>
      <c r="AO948" s="3">
        <f t="shared" ca="1" si="748"/>
        <v>17.746396568184966</v>
      </c>
      <c r="AQ948" s="3" t="str">
        <f t="shared" si="749"/>
        <v>1.55</v>
      </c>
      <c r="AR948" s="3" t="str">
        <f t="shared" si="750"/>
        <v>-</v>
      </c>
      <c r="AS948" s="3">
        <f t="shared" si="751"/>
        <v>220.03</v>
      </c>
      <c r="AT948" s="3">
        <f t="shared" ca="1" si="752"/>
        <v>80.206609111086919</v>
      </c>
      <c r="AU948" s="3">
        <f t="shared" ca="1" si="753"/>
        <v>15.211197058444258</v>
      </c>
      <c r="AW948" s="3" t="str">
        <f t="shared" si="754"/>
        <v>1.55</v>
      </c>
      <c r="AX948" s="3" t="str">
        <f t="shared" si="755"/>
        <v>-</v>
      </c>
      <c r="AY948" s="3">
        <f t="shared" si="756"/>
        <v>220.03</v>
      </c>
      <c r="AZ948" s="3">
        <f t="shared" ca="1" si="757"/>
        <v>80.206609111086919</v>
      </c>
      <c r="BA948" s="3">
        <f t="shared" ca="1" si="758"/>
        <v>12.675997548703549</v>
      </c>
      <c r="BC948" s="3" t="str">
        <f t="shared" si="759"/>
        <v>1.55</v>
      </c>
      <c r="BD948" s="3" t="str">
        <f t="shared" si="760"/>
        <v>-</v>
      </c>
      <c r="BE948" s="3">
        <f t="shared" si="761"/>
        <v>220.03</v>
      </c>
      <c r="BF948" s="3">
        <f t="shared" ca="1" si="762"/>
        <v>80.206609111086919</v>
      </c>
      <c r="BG948" s="3">
        <f t="shared" ca="1" si="763"/>
        <v>7.6055985292221289</v>
      </c>
      <c r="BI948" s="3" t="str">
        <f t="shared" si="764"/>
        <v>1.55</v>
      </c>
      <c r="BJ948" s="3" t="str">
        <f t="shared" si="765"/>
        <v>-</v>
      </c>
      <c r="BK948" s="3">
        <f t="shared" si="766"/>
        <v>220.03</v>
      </c>
      <c r="BL948" s="3">
        <f t="shared" ca="1" si="767"/>
        <v>80.206609111086919</v>
      </c>
      <c r="BM948" s="3">
        <f t="shared" ca="1" si="768"/>
        <v>2.5351995097407101</v>
      </c>
    </row>
    <row r="949" spans="1:65" x14ac:dyDescent="0.3">
      <c r="A949" s="3" t="str">
        <f>'Forward collapse simulation'!B959</f>
        <v>1.55</v>
      </c>
      <c r="B949" s="3" t="str">
        <f>IF('Forward collapse simulation'!C959="","-",'Forward collapse simulation'!C959)</f>
        <v>-</v>
      </c>
      <c r="C949" s="3">
        <f>'Forward collapse simulation'!E959</f>
        <v>226.08</v>
      </c>
      <c r="D949" s="3">
        <f ca="1">'Forward collapse simulation'!AK959</f>
        <v>74.04897792454166</v>
      </c>
      <c r="E949" s="84">
        <f ca="1">'Forward collapse simulation'!AL959</f>
        <v>16.639778408039732</v>
      </c>
      <c r="G949" s="3" t="str">
        <f t="shared" si="719"/>
        <v>1.55</v>
      </c>
      <c r="H949" s="3" t="str">
        <f t="shared" si="720"/>
        <v>-</v>
      </c>
      <c r="I949" s="3">
        <f t="shared" si="721"/>
        <v>226.08</v>
      </c>
      <c r="J949" s="3">
        <f t="shared" ca="1" si="722"/>
        <v>74.04897792454166</v>
      </c>
      <c r="K949" s="3">
        <f t="shared" ca="1" si="723"/>
        <v>15.807789487637745</v>
      </c>
      <c r="M949" s="3" t="str">
        <f t="shared" si="724"/>
        <v>1.55</v>
      </c>
      <c r="N949" s="3" t="str">
        <f t="shared" si="725"/>
        <v>-</v>
      </c>
      <c r="O949" s="3">
        <f t="shared" si="726"/>
        <v>226.08</v>
      </c>
      <c r="P949" s="3">
        <f t="shared" ca="1" si="727"/>
        <v>74.04897792454166</v>
      </c>
      <c r="Q949" s="3">
        <f t="shared" ca="1" si="728"/>
        <v>14.975800567235758</v>
      </c>
      <c r="R949" s="85"/>
      <c r="S949" s="3" t="str">
        <f t="shared" si="729"/>
        <v>1.55</v>
      </c>
      <c r="T949" s="3" t="str">
        <f t="shared" si="730"/>
        <v>-</v>
      </c>
      <c r="U949" s="3">
        <f t="shared" si="731"/>
        <v>226.08</v>
      </c>
      <c r="V949" s="3">
        <f t="shared" ca="1" si="732"/>
        <v>74.04897792454166</v>
      </c>
      <c r="W949" s="3">
        <f t="shared" ca="1" si="733"/>
        <v>14.143811646833772</v>
      </c>
      <c r="X949" s="85"/>
      <c r="Y949" s="3" t="str">
        <f t="shared" si="734"/>
        <v>1.55</v>
      </c>
      <c r="Z949" s="3" t="str">
        <f t="shared" si="735"/>
        <v>-</v>
      </c>
      <c r="AA949" s="3">
        <f t="shared" si="736"/>
        <v>226.08</v>
      </c>
      <c r="AB949" s="3">
        <f t="shared" ca="1" si="737"/>
        <v>74.04897792454166</v>
      </c>
      <c r="AC949" s="3">
        <f t="shared" ca="1" si="738"/>
        <v>13.311822726431785</v>
      </c>
      <c r="AE949" s="3" t="str">
        <f t="shared" si="739"/>
        <v>1.55</v>
      </c>
      <c r="AF949" s="3" t="str">
        <f t="shared" si="740"/>
        <v>-</v>
      </c>
      <c r="AG949" s="3">
        <f t="shared" si="741"/>
        <v>226.08</v>
      </c>
      <c r="AH949" s="3">
        <f t="shared" ca="1" si="742"/>
        <v>74.04897792454166</v>
      </c>
      <c r="AI949" s="3">
        <f t="shared" ca="1" si="743"/>
        <v>12.479833806029799</v>
      </c>
      <c r="AK949" s="3" t="str">
        <f t="shared" si="744"/>
        <v>1.55</v>
      </c>
      <c r="AL949" s="3" t="str">
        <f t="shared" si="745"/>
        <v>-</v>
      </c>
      <c r="AM949" s="3">
        <f t="shared" si="746"/>
        <v>226.08</v>
      </c>
      <c r="AN949" s="3">
        <f t="shared" ca="1" si="747"/>
        <v>74.04897792454166</v>
      </c>
      <c r="AO949" s="3">
        <f t="shared" ca="1" si="748"/>
        <v>11.647844885627812</v>
      </c>
      <c r="AQ949" s="3" t="str">
        <f t="shared" si="749"/>
        <v>1.55</v>
      </c>
      <c r="AR949" s="3" t="str">
        <f t="shared" si="750"/>
        <v>-</v>
      </c>
      <c r="AS949" s="3">
        <f t="shared" si="751"/>
        <v>226.08</v>
      </c>
      <c r="AT949" s="3">
        <f t="shared" ca="1" si="752"/>
        <v>74.04897792454166</v>
      </c>
      <c r="AU949" s="3">
        <f t="shared" ca="1" si="753"/>
        <v>9.9838670448238389</v>
      </c>
      <c r="AW949" s="3" t="str">
        <f t="shared" si="754"/>
        <v>1.55</v>
      </c>
      <c r="AX949" s="3" t="str">
        <f t="shared" si="755"/>
        <v>-</v>
      </c>
      <c r="AY949" s="3">
        <f t="shared" si="756"/>
        <v>226.08</v>
      </c>
      <c r="AZ949" s="3">
        <f t="shared" ca="1" si="757"/>
        <v>74.04897792454166</v>
      </c>
      <c r="BA949" s="3">
        <f t="shared" ca="1" si="758"/>
        <v>8.3198892040198658</v>
      </c>
      <c r="BC949" s="3" t="str">
        <f t="shared" si="759"/>
        <v>1.55</v>
      </c>
      <c r="BD949" s="3" t="str">
        <f t="shared" si="760"/>
        <v>-</v>
      </c>
      <c r="BE949" s="3">
        <f t="shared" si="761"/>
        <v>226.08</v>
      </c>
      <c r="BF949" s="3">
        <f t="shared" ca="1" si="762"/>
        <v>74.04897792454166</v>
      </c>
      <c r="BG949" s="3">
        <f t="shared" ca="1" si="763"/>
        <v>4.9919335224119195</v>
      </c>
      <c r="BI949" s="3" t="str">
        <f t="shared" si="764"/>
        <v>1.55</v>
      </c>
      <c r="BJ949" s="3" t="str">
        <f t="shared" si="765"/>
        <v>-</v>
      </c>
      <c r="BK949" s="3">
        <f t="shared" si="766"/>
        <v>226.08</v>
      </c>
      <c r="BL949" s="3">
        <f t="shared" ca="1" si="767"/>
        <v>74.04897792454166</v>
      </c>
      <c r="BM949" s="3">
        <f t="shared" ca="1" si="768"/>
        <v>1.6639778408039732</v>
      </c>
    </row>
    <row r="950" spans="1:65" x14ac:dyDescent="0.3">
      <c r="A950" s="3" t="str">
        <f>'Forward collapse simulation'!B960</f>
        <v>1.55</v>
      </c>
      <c r="B950" s="3" t="str">
        <f>IF('Forward collapse simulation'!C960="","-",'Forward collapse simulation'!C960)</f>
        <v>-</v>
      </c>
      <c r="C950" s="3">
        <f>'Forward collapse simulation'!E960</f>
        <v>231.03</v>
      </c>
      <c r="D950" s="3">
        <f ca="1">'Forward collapse simulation'!AK960</f>
        <v>63.921069158175698</v>
      </c>
      <c r="E950" s="84">
        <f ca="1">'Forward collapse simulation'!AL960</f>
        <v>7.5055280174288947</v>
      </c>
      <c r="G950" s="3" t="str">
        <f t="shared" si="719"/>
        <v>1.55</v>
      </c>
      <c r="H950" s="3" t="str">
        <f t="shared" si="720"/>
        <v>-</v>
      </c>
      <c r="I950" s="3">
        <f t="shared" si="721"/>
        <v>231.03</v>
      </c>
      <c r="J950" s="3">
        <f t="shared" ca="1" si="722"/>
        <v>63.921069158175698</v>
      </c>
      <c r="K950" s="3">
        <f t="shared" ca="1" si="723"/>
        <v>7.1302516165574499</v>
      </c>
      <c r="M950" s="3" t="str">
        <f t="shared" si="724"/>
        <v>1.55</v>
      </c>
      <c r="N950" s="3" t="str">
        <f t="shared" si="725"/>
        <v>-</v>
      </c>
      <c r="O950" s="3">
        <f t="shared" si="726"/>
        <v>231.03</v>
      </c>
      <c r="P950" s="3">
        <f t="shared" ca="1" si="727"/>
        <v>63.921069158175698</v>
      </c>
      <c r="Q950" s="3">
        <f t="shared" ca="1" si="728"/>
        <v>6.754975215686005</v>
      </c>
      <c r="R950" s="85"/>
      <c r="S950" s="3" t="str">
        <f t="shared" si="729"/>
        <v>1.55</v>
      </c>
      <c r="T950" s="3" t="str">
        <f t="shared" si="730"/>
        <v>-</v>
      </c>
      <c r="U950" s="3">
        <f t="shared" si="731"/>
        <v>231.03</v>
      </c>
      <c r="V950" s="3">
        <f t="shared" ca="1" si="732"/>
        <v>63.921069158175698</v>
      </c>
      <c r="W950" s="3">
        <f t="shared" ca="1" si="733"/>
        <v>6.3796988148145601</v>
      </c>
      <c r="X950" s="85"/>
      <c r="Y950" s="3" t="str">
        <f t="shared" si="734"/>
        <v>1.55</v>
      </c>
      <c r="Z950" s="3" t="str">
        <f t="shared" si="735"/>
        <v>-</v>
      </c>
      <c r="AA950" s="3">
        <f t="shared" si="736"/>
        <v>231.03</v>
      </c>
      <c r="AB950" s="3">
        <f t="shared" ca="1" si="737"/>
        <v>63.921069158175698</v>
      </c>
      <c r="AC950" s="3">
        <f t="shared" ca="1" si="738"/>
        <v>6.0044224139431162</v>
      </c>
      <c r="AE950" s="3" t="str">
        <f t="shared" si="739"/>
        <v>1.55</v>
      </c>
      <c r="AF950" s="3" t="str">
        <f t="shared" si="740"/>
        <v>-</v>
      </c>
      <c r="AG950" s="3">
        <f t="shared" si="741"/>
        <v>231.03</v>
      </c>
      <c r="AH950" s="3">
        <f t="shared" ca="1" si="742"/>
        <v>63.921069158175698</v>
      </c>
      <c r="AI950" s="3">
        <f t="shared" ca="1" si="743"/>
        <v>5.6291460130716713</v>
      </c>
      <c r="AK950" s="3" t="str">
        <f t="shared" si="744"/>
        <v>1.55</v>
      </c>
      <c r="AL950" s="3" t="str">
        <f t="shared" si="745"/>
        <v>-</v>
      </c>
      <c r="AM950" s="3">
        <f t="shared" si="746"/>
        <v>231.03</v>
      </c>
      <c r="AN950" s="3">
        <f t="shared" ca="1" si="747"/>
        <v>63.921069158175698</v>
      </c>
      <c r="AO950" s="3">
        <f t="shared" ca="1" si="748"/>
        <v>5.2538696122002264</v>
      </c>
      <c r="AQ950" s="3" t="str">
        <f t="shared" si="749"/>
        <v>1.55</v>
      </c>
      <c r="AR950" s="3" t="str">
        <f t="shared" si="750"/>
        <v>-</v>
      </c>
      <c r="AS950" s="3">
        <f t="shared" si="751"/>
        <v>231.03</v>
      </c>
      <c r="AT950" s="3">
        <f t="shared" ca="1" si="752"/>
        <v>63.921069158175698</v>
      </c>
      <c r="AU950" s="3">
        <f t="shared" ca="1" si="753"/>
        <v>4.5033168104573367</v>
      </c>
      <c r="AW950" s="3" t="str">
        <f t="shared" si="754"/>
        <v>1.55</v>
      </c>
      <c r="AX950" s="3" t="str">
        <f t="shared" si="755"/>
        <v>-</v>
      </c>
      <c r="AY950" s="3">
        <f t="shared" si="756"/>
        <v>231.03</v>
      </c>
      <c r="AZ950" s="3">
        <f t="shared" ca="1" si="757"/>
        <v>63.921069158175698</v>
      </c>
      <c r="BA950" s="3">
        <f t="shared" ca="1" si="758"/>
        <v>3.7527640087144474</v>
      </c>
      <c r="BC950" s="3" t="str">
        <f t="shared" si="759"/>
        <v>1.55</v>
      </c>
      <c r="BD950" s="3" t="str">
        <f t="shared" si="760"/>
        <v>-</v>
      </c>
      <c r="BE950" s="3">
        <f t="shared" si="761"/>
        <v>231.03</v>
      </c>
      <c r="BF950" s="3">
        <f t="shared" ca="1" si="762"/>
        <v>63.921069158175698</v>
      </c>
      <c r="BG950" s="3">
        <f t="shared" ca="1" si="763"/>
        <v>2.2516584052286683</v>
      </c>
      <c r="BI950" s="3" t="str">
        <f t="shared" si="764"/>
        <v>1.55</v>
      </c>
      <c r="BJ950" s="3" t="str">
        <f t="shared" si="765"/>
        <v>-</v>
      </c>
      <c r="BK950" s="3">
        <f t="shared" si="766"/>
        <v>231.03</v>
      </c>
      <c r="BL950" s="3">
        <f t="shared" ca="1" si="767"/>
        <v>63.921069158175698</v>
      </c>
      <c r="BM950" s="3">
        <f t="shared" ca="1" si="768"/>
        <v>0.75055280174288952</v>
      </c>
    </row>
    <row r="951" spans="1:65" x14ac:dyDescent="0.3">
      <c r="A951" s="3" t="str">
        <f>'Forward collapse simulation'!B961</f>
        <v>1.55</v>
      </c>
      <c r="B951" s="3" t="str">
        <f>IF('Forward collapse simulation'!C961="","-",'Forward collapse simulation'!C961)</f>
        <v>-</v>
      </c>
      <c r="C951" s="3">
        <f>'Forward collapse simulation'!E961</f>
        <v>235.93</v>
      </c>
      <c r="D951" s="3">
        <f>'Forward collapse simulation'!AK961</f>
        <v>-20.86</v>
      </c>
      <c r="E951" s="84">
        <f>'Forward collapse simulation'!AL961</f>
        <v>2.8919999999999995</v>
      </c>
      <c r="G951" s="3" t="str">
        <f t="shared" si="719"/>
        <v>1.55</v>
      </c>
      <c r="H951" s="3" t="str">
        <f t="shared" si="720"/>
        <v>-</v>
      </c>
      <c r="I951" s="3">
        <f t="shared" si="721"/>
        <v>235.93</v>
      </c>
      <c r="J951" s="3">
        <f t="shared" si="722"/>
        <v>-20.86</v>
      </c>
      <c r="K951" s="3">
        <f t="shared" si="723"/>
        <v>2.7473999999999994</v>
      </c>
      <c r="M951" s="3" t="str">
        <f t="shared" si="724"/>
        <v>1.55</v>
      </c>
      <c r="N951" s="3" t="str">
        <f t="shared" si="725"/>
        <v>-</v>
      </c>
      <c r="O951" s="3">
        <f t="shared" si="726"/>
        <v>235.93</v>
      </c>
      <c r="P951" s="3">
        <f t="shared" si="727"/>
        <v>-20.86</v>
      </c>
      <c r="Q951" s="3">
        <f t="shared" si="728"/>
        <v>2.6027999999999998</v>
      </c>
      <c r="R951" s="85"/>
      <c r="S951" s="3" t="str">
        <f t="shared" si="729"/>
        <v>1.55</v>
      </c>
      <c r="T951" s="3" t="str">
        <f t="shared" si="730"/>
        <v>-</v>
      </c>
      <c r="U951" s="3">
        <f t="shared" si="731"/>
        <v>235.93</v>
      </c>
      <c r="V951" s="3">
        <f t="shared" si="732"/>
        <v>-20.86</v>
      </c>
      <c r="W951" s="3">
        <f t="shared" si="733"/>
        <v>2.4581999999999993</v>
      </c>
      <c r="X951" s="85"/>
      <c r="Y951" s="3" t="str">
        <f t="shared" si="734"/>
        <v>1.55</v>
      </c>
      <c r="Z951" s="3" t="str">
        <f t="shared" si="735"/>
        <v>-</v>
      </c>
      <c r="AA951" s="3">
        <f t="shared" si="736"/>
        <v>235.93</v>
      </c>
      <c r="AB951" s="3">
        <f t="shared" si="737"/>
        <v>-20.86</v>
      </c>
      <c r="AC951" s="3">
        <f t="shared" si="738"/>
        <v>2.3135999999999997</v>
      </c>
      <c r="AE951" s="3" t="str">
        <f t="shared" si="739"/>
        <v>1.55</v>
      </c>
      <c r="AF951" s="3" t="str">
        <f t="shared" si="740"/>
        <v>-</v>
      </c>
      <c r="AG951" s="3">
        <f t="shared" si="741"/>
        <v>235.93</v>
      </c>
      <c r="AH951" s="3">
        <f t="shared" si="742"/>
        <v>-20.86</v>
      </c>
      <c r="AI951" s="3">
        <f t="shared" si="743"/>
        <v>2.1689999999999996</v>
      </c>
      <c r="AK951" s="3" t="str">
        <f t="shared" si="744"/>
        <v>1.55</v>
      </c>
      <c r="AL951" s="3" t="str">
        <f t="shared" si="745"/>
        <v>-</v>
      </c>
      <c r="AM951" s="3">
        <f t="shared" si="746"/>
        <v>235.93</v>
      </c>
      <c r="AN951" s="3">
        <f t="shared" si="747"/>
        <v>-20.86</v>
      </c>
      <c r="AO951" s="3">
        <f t="shared" si="748"/>
        <v>2.0243999999999995</v>
      </c>
      <c r="AQ951" s="3" t="str">
        <f t="shared" si="749"/>
        <v>1.55</v>
      </c>
      <c r="AR951" s="3" t="str">
        <f t="shared" si="750"/>
        <v>-</v>
      </c>
      <c r="AS951" s="3">
        <f t="shared" si="751"/>
        <v>235.93</v>
      </c>
      <c r="AT951" s="3">
        <f t="shared" si="752"/>
        <v>-20.86</v>
      </c>
      <c r="AU951" s="3">
        <f t="shared" si="753"/>
        <v>1.7351999999999996</v>
      </c>
      <c r="AW951" s="3" t="str">
        <f t="shared" si="754"/>
        <v>1.55</v>
      </c>
      <c r="AX951" s="3" t="str">
        <f t="shared" si="755"/>
        <v>-</v>
      </c>
      <c r="AY951" s="3">
        <f t="shared" si="756"/>
        <v>235.93</v>
      </c>
      <c r="AZ951" s="3">
        <f t="shared" si="757"/>
        <v>-20.86</v>
      </c>
      <c r="BA951" s="3">
        <f t="shared" si="758"/>
        <v>1.4459999999999997</v>
      </c>
      <c r="BC951" s="3" t="str">
        <f t="shared" si="759"/>
        <v>1.55</v>
      </c>
      <c r="BD951" s="3" t="str">
        <f t="shared" si="760"/>
        <v>-</v>
      </c>
      <c r="BE951" s="3">
        <f t="shared" si="761"/>
        <v>235.93</v>
      </c>
      <c r="BF951" s="3">
        <f t="shared" si="762"/>
        <v>-20.86</v>
      </c>
      <c r="BG951" s="3">
        <f t="shared" si="763"/>
        <v>0.86759999999999982</v>
      </c>
      <c r="BI951" s="3" t="str">
        <f t="shared" si="764"/>
        <v>1.55</v>
      </c>
      <c r="BJ951" s="3" t="str">
        <f t="shared" si="765"/>
        <v>-</v>
      </c>
      <c r="BK951" s="3">
        <f t="shared" si="766"/>
        <v>235.93</v>
      </c>
      <c r="BL951" s="3">
        <f t="shared" si="767"/>
        <v>-20.86</v>
      </c>
      <c r="BM951" s="3">
        <f t="shared" si="768"/>
        <v>0.28919999999999996</v>
      </c>
    </row>
    <row r="952" spans="1:65" x14ac:dyDescent="0.3">
      <c r="A952" s="3" t="str">
        <f>'Forward collapse simulation'!B962</f>
        <v>1.55</v>
      </c>
      <c r="B952" s="3" t="str">
        <f>IF('Forward collapse simulation'!C962="","-",'Forward collapse simulation'!C962)</f>
        <v>-</v>
      </c>
      <c r="C952" s="3">
        <f>'Forward collapse simulation'!E962</f>
        <v>242.22</v>
      </c>
      <c r="D952" s="3">
        <f>'Forward collapse simulation'!AK962</f>
        <v>-40.909999999999997</v>
      </c>
      <c r="E952" s="84">
        <f>'Forward collapse simulation'!AL962</f>
        <v>1.6779999999999999</v>
      </c>
      <c r="G952" s="3" t="str">
        <f t="shared" si="719"/>
        <v>1.55</v>
      </c>
      <c r="H952" s="3" t="str">
        <f t="shared" si="720"/>
        <v>-</v>
      </c>
      <c r="I952" s="3">
        <f t="shared" si="721"/>
        <v>242.22</v>
      </c>
      <c r="J952" s="3">
        <f t="shared" si="722"/>
        <v>-40.909999999999997</v>
      </c>
      <c r="K952" s="3">
        <f t="shared" si="723"/>
        <v>1.5940999999999999</v>
      </c>
      <c r="M952" s="3" t="str">
        <f t="shared" si="724"/>
        <v>1.55</v>
      </c>
      <c r="N952" s="3" t="str">
        <f t="shared" si="725"/>
        <v>-</v>
      </c>
      <c r="O952" s="3">
        <f t="shared" si="726"/>
        <v>242.22</v>
      </c>
      <c r="P952" s="3">
        <f t="shared" si="727"/>
        <v>-40.909999999999997</v>
      </c>
      <c r="Q952" s="3">
        <f t="shared" si="728"/>
        <v>1.5102</v>
      </c>
      <c r="R952" s="85"/>
      <c r="S952" s="3" t="str">
        <f t="shared" si="729"/>
        <v>1.55</v>
      </c>
      <c r="T952" s="3" t="str">
        <f t="shared" si="730"/>
        <v>-</v>
      </c>
      <c r="U952" s="3">
        <f t="shared" si="731"/>
        <v>242.22</v>
      </c>
      <c r="V952" s="3">
        <f t="shared" si="732"/>
        <v>-40.909999999999997</v>
      </c>
      <c r="W952" s="3">
        <f t="shared" si="733"/>
        <v>1.4262999999999999</v>
      </c>
      <c r="X952" s="85"/>
      <c r="Y952" s="3" t="str">
        <f t="shared" si="734"/>
        <v>1.55</v>
      </c>
      <c r="Z952" s="3" t="str">
        <f t="shared" si="735"/>
        <v>-</v>
      </c>
      <c r="AA952" s="3">
        <f t="shared" si="736"/>
        <v>242.22</v>
      </c>
      <c r="AB952" s="3">
        <f t="shared" si="737"/>
        <v>-40.909999999999997</v>
      </c>
      <c r="AC952" s="3">
        <f t="shared" si="738"/>
        <v>1.3424</v>
      </c>
      <c r="AE952" s="3" t="str">
        <f t="shared" si="739"/>
        <v>1.55</v>
      </c>
      <c r="AF952" s="3" t="str">
        <f t="shared" si="740"/>
        <v>-</v>
      </c>
      <c r="AG952" s="3">
        <f t="shared" si="741"/>
        <v>242.22</v>
      </c>
      <c r="AH952" s="3">
        <f t="shared" si="742"/>
        <v>-40.909999999999997</v>
      </c>
      <c r="AI952" s="3">
        <f t="shared" si="743"/>
        <v>1.2585</v>
      </c>
      <c r="AK952" s="3" t="str">
        <f t="shared" si="744"/>
        <v>1.55</v>
      </c>
      <c r="AL952" s="3" t="str">
        <f t="shared" si="745"/>
        <v>-</v>
      </c>
      <c r="AM952" s="3">
        <f t="shared" si="746"/>
        <v>242.22</v>
      </c>
      <c r="AN952" s="3">
        <f t="shared" si="747"/>
        <v>-40.909999999999997</v>
      </c>
      <c r="AO952" s="3">
        <f t="shared" si="748"/>
        <v>1.1745999999999999</v>
      </c>
      <c r="AQ952" s="3" t="str">
        <f t="shared" si="749"/>
        <v>1.55</v>
      </c>
      <c r="AR952" s="3" t="str">
        <f t="shared" si="750"/>
        <v>-</v>
      </c>
      <c r="AS952" s="3">
        <f t="shared" si="751"/>
        <v>242.22</v>
      </c>
      <c r="AT952" s="3">
        <f t="shared" si="752"/>
        <v>-40.909999999999997</v>
      </c>
      <c r="AU952" s="3">
        <f t="shared" si="753"/>
        <v>1.0067999999999999</v>
      </c>
      <c r="AW952" s="3" t="str">
        <f t="shared" si="754"/>
        <v>1.55</v>
      </c>
      <c r="AX952" s="3" t="str">
        <f t="shared" si="755"/>
        <v>-</v>
      </c>
      <c r="AY952" s="3">
        <f t="shared" si="756"/>
        <v>242.22</v>
      </c>
      <c r="AZ952" s="3">
        <f t="shared" si="757"/>
        <v>-40.909999999999997</v>
      </c>
      <c r="BA952" s="3">
        <f t="shared" si="758"/>
        <v>0.83899999999999997</v>
      </c>
      <c r="BC952" s="3" t="str">
        <f t="shared" si="759"/>
        <v>1.55</v>
      </c>
      <c r="BD952" s="3" t="str">
        <f t="shared" si="760"/>
        <v>-</v>
      </c>
      <c r="BE952" s="3">
        <f t="shared" si="761"/>
        <v>242.22</v>
      </c>
      <c r="BF952" s="3">
        <f t="shared" si="762"/>
        <v>-40.909999999999997</v>
      </c>
      <c r="BG952" s="3">
        <f t="shared" si="763"/>
        <v>0.50339999999999996</v>
      </c>
      <c r="BI952" s="3" t="str">
        <f t="shared" si="764"/>
        <v>1.55</v>
      </c>
      <c r="BJ952" s="3" t="str">
        <f t="shared" si="765"/>
        <v>-</v>
      </c>
      <c r="BK952" s="3">
        <f t="shared" si="766"/>
        <v>242.22</v>
      </c>
      <c r="BL952" s="3">
        <f t="shared" si="767"/>
        <v>-40.909999999999997</v>
      </c>
      <c r="BM952" s="3">
        <f t="shared" si="768"/>
        <v>0.1678</v>
      </c>
    </row>
    <row r="953" spans="1:65" x14ac:dyDescent="0.3">
      <c r="A953" s="3" t="str">
        <f>'Forward collapse simulation'!B963</f>
        <v>1.55</v>
      </c>
      <c r="B953" s="3" t="str">
        <f>IF('Forward collapse simulation'!C963="","-",'Forward collapse simulation'!C963)</f>
        <v>-</v>
      </c>
      <c r="C953" s="3">
        <f>'Forward collapse simulation'!E963</f>
        <v>228.37</v>
      </c>
      <c r="D953" s="3">
        <f>'Forward collapse simulation'!AK963</f>
        <v>-74.849999999999994</v>
      </c>
      <c r="E953" s="84">
        <f>'Forward collapse simulation'!AL963</f>
        <v>1.1519999999999999</v>
      </c>
      <c r="G953" s="3" t="str">
        <f t="shared" si="719"/>
        <v>1.55</v>
      </c>
      <c r="H953" s="3" t="str">
        <f t="shared" si="720"/>
        <v>-</v>
      </c>
      <c r="I953" s="3">
        <f t="shared" si="721"/>
        <v>228.37</v>
      </c>
      <c r="J953" s="3">
        <f t="shared" si="722"/>
        <v>-74.849999999999994</v>
      </c>
      <c r="K953" s="3">
        <f t="shared" si="723"/>
        <v>1.0943999999999998</v>
      </c>
      <c r="M953" s="3" t="str">
        <f t="shared" si="724"/>
        <v>1.55</v>
      </c>
      <c r="N953" s="3" t="str">
        <f t="shared" si="725"/>
        <v>-</v>
      </c>
      <c r="O953" s="3">
        <f t="shared" si="726"/>
        <v>228.37</v>
      </c>
      <c r="P953" s="3">
        <f t="shared" si="727"/>
        <v>-74.849999999999994</v>
      </c>
      <c r="Q953" s="3">
        <f t="shared" si="728"/>
        <v>1.0367999999999999</v>
      </c>
      <c r="R953" s="85"/>
      <c r="S953" s="3" t="str">
        <f t="shared" si="729"/>
        <v>1.55</v>
      </c>
      <c r="T953" s="3" t="str">
        <f t="shared" si="730"/>
        <v>-</v>
      </c>
      <c r="U953" s="3">
        <f t="shared" si="731"/>
        <v>228.37</v>
      </c>
      <c r="V953" s="3">
        <f t="shared" si="732"/>
        <v>-74.849999999999994</v>
      </c>
      <c r="W953" s="3">
        <f t="shared" si="733"/>
        <v>0.97919999999999985</v>
      </c>
      <c r="X953" s="85"/>
      <c r="Y953" s="3" t="str">
        <f t="shared" si="734"/>
        <v>1.55</v>
      </c>
      <c r="Z953" s="3" t="str">
        <f t="shared" si="735"/>
        <v>-</v>
      </c>
      <c r="AA953" s="3">
        <f t="shared" si="736"/>
        <v>228.37</v>
      </c>
      <c r="AB953" s="3">
        <f t="shared" si="737"/>
        <v>-74.849999999999994</v>
      </c>
      <c r="AC953" s="3">
        <f t="shared" si="738"/>
        <v>0.92159999999999997</v>
      </c>
      <c r="AE953" s="3" t="str">
        <f t="shared" si="739"/>
        <v>1.55</v>
      </c>
      <c r="AF953" s="3" t="str">
        <f t="shared" si="740"/>
        <v>-</v>
      </c>
      <c r="AG953" s="3">
        <f t="shared" si="741"/>
        <v>228.37</v>
      </c>
      <c r="AH953" s="3">
        <f t="shared" si="742"/>
        <v>-74.849999999999994</v>
      </c>
      <c r="AI953" s="3">
        <f t="shared" si="743"/>
        <v>0.86399999999999988</v>
      </c>
      <c r="AK953" s="3" t="str">
        <f t="shared" si="744"/>
        <v>1.55</v>
      </c>
      <c r="AL953" s="3" t="str">
        <f t="shared" si="745"/>
        <v>-</v>
      </c>
      <c r="AM953" s="3">
        <f t="shared" si="746"/>
        <v>228.37</v>
      </c>
      <c r="AN953" s="3">
        <f t="shared" si="747"/>
        <v>-74.849999999999994</v>
      </c>
      <c r="AO953" s="3">
        <f t="shared" si="748"/>
        <v>0.80639999999999989</v>
      </c>
      <c r="AQ953" s="3" t="str">
        <f t="shared" si="749"/>
        <v>1.55</v>
      </c>
      <c r="AR953" s="3" t="str">
        <f t="shared" si="750"/>
        <v>-</v>
      </c>
      <c r="AS953" s="3">
        <f t="shared" si="751"/>
        <v>228.37</v>
      </c>
      <c r="AT953" s="3">
        <f t="shared" si="752"/>
        <v>-74.849999999999994</v>
      </c>
      <c r="AU953" s="3">
        <f t="shared" si="753"/>
        <v>0.69119999999999993</v>
      </c>
      <c r="AW953" s="3" t="str">
        <f t="shared" si="754"/>
        <v>1.55</v>
      </c>
      <c r="AX953" s="3" t="str">
        <f t="shared" si="755"/>
        <v>-</v>
      </c>
      <c r="AY953" s="3">
        <f t="shared" si="756"/>
        <v>228.37</v>
      </c>
      <c r="AZ953" s="3">
        <f t="shared" si="757"/>
        <v>-74.849999999999994</v>
      </c>
      <c r="BA953" s="3">
        <f t="shared" si="758"/>
        <v>0.57599999999999996</v>
      </c>
      <c r="BC953" s="3" t="str">
        <f t="shared" si="759"/>
        <v>1.55</v>
      </c>
      <c r="BD953" s="3" t="str">
        <f t="shared" si="760"/>
        <v>-</v>
      </c>
      <c r="BE953" s="3">
        <f t="shared" si="761"/>
        <v>228.37</v>
      </c>
      <c r="BF953" s="3">
        <f t="shared" si="762"/>
        <v>-74.849999999999994</v>
      </c>
      <c r="BG953" s="3">
        <f t="shared" si="763"/>
        <v>0.34559999999999996</v>
      </c>
      <c r="BI953" s="3" t="str">
        <f t="shared" si="764"/>
        <v>1.55</v>
      </c>
      <c r="BJ953" s="3" t="str">
        <f t="shared" si="765"/>
        <v>-</v>
      </c>
      <c r="BK953" s="3">
        <f t="shared" si="766"/>
        <v>228.37</v>
      </c>
      <c r="BL953" s="3">
        <f t="shared" si="767"/>
        <v>-74.849999999999994</v>
      </c>
      <c r="BM953" s="3">
        <f t="shared" si="768"/>
        <v>0.1152</v>
      </c>
    </row>
    <row r="954" spans="1:65" x14ac:dyDescent="0.3">
      <c r="A954" s="3" t="str">
        <f>'Forward collapse simulation'!B964</f>
        <v>1.55</v>
      </c>
      <c r="B954" s="3" t="str">
        <f>IF('Forward collapse simulation'!C964="","-",'Forward collapse simulation'!C964)</f>
        <v>1.56</v>
      </c>
      <c r="C954" s="3">
        <f>'Forward collapse simulation'!E964</f>
        <v>186.46</v>
      </c>
      <c r="D954" s="3">
        <f>'Forward collapse simulation'!AK964</f>
        <v>-1.36</v>
      </c>
      <c r="E954" s="84">
        <f>'Forward collapse simulation'!AL964</f>
        <v>8.7059999999999995</v>
      </c>
      <c r="G954" s="3" t="str">
        <f t="shared" si="719"/>
        <v>1.55</v>
      </c>
      <c r="H954" s="3" t="str">
        <f t="shared" si="720"/>
        <v>1.56</v>
      </c>
      <c r="I954" s="3">
        <f t="shared" si="721"/>
        <v>186.46</v>
      </c>
      <c r="J954" s="3">
        <f t="shared" si="722"/>
        <v>-1.36</v>
      </c>
      <c r="K954" s="3">
        <f t="shared" si="723"/>
        <v>8.7059999999999995</v>
      </c>
      <c r="M954" s="3" t="str">
        <f t="shared" si="724"/>
        <v>1.55</v>
      </c>
      <c r="N954" s="3" t="str">
        <f t="shared" si="725"/>
        <v>1.56</v>
      </c>
      <c r="O954" s="3">
        <f t="shared" si="726"/>
        <v>186.46</v>
      </c>
      <c r="P954" s="3">
        <f t="shared" si="727"/>
        <v>-1.36</v>
      </c>
      <c r="Q954" s="3">
        <f t="shared" si="728"/>
        <v>8.7059999999999995</v>
      </c>
      <c r="R954" s="85"/>
      <c r="S954" s="3" t="str">
        <f t="shared" si="729"/>
        <v>1.55</v>
      </c>
      <c r="T954" s="3" t="str">
        <f t="shared" si="730"/>
        <v>1.56</v>
      </c>
      <c r="U954" s="3">
        <f t="shared" si="731"/>
        <v>186.46</v>
      </c>
      <c r="V954" s="3">
        <f t="shared" si="732"/>
        <v>-1.36</v>
      </c>
      <c r="W954" s="3">
        <f t="shared" si="733"/>
        <v>8.7059999999999995</v>
      </c>
      <c r="X954" s="85"/>
      <c r="Y954" s="3" t="str">
        <f t="shared" si="734"/>
        <v>1.55</v>
      </c>
      <c r="Z954" s="3" t="str">
        <f t="shared" si="735"/>
        <v>1.56</v>
      </c>
      <c r="AA954" s="3">
        <f t="shared" si="736"/>
        <v>186.46</v>
      </c>
      <c r="AB954" s="3">
        <f t="shared" si="737"/>
        <v>-1.36</v>
      </c>
      <c r="AC954" s="3">
        <f t="shared" si="738"/>
        <v>8.7059999999999995</v>
      </c>
      <c r="AE954" s="3" t="str">
        <f t="shared" si="739"/>
        <v>1.55</v>
      </c>
      <c r="AF954" s="3" t="str">
        <f t="shared" si="740"/>
        <v>1.56</v>
      </c>
      <c r="AG954" s="3">
        <f t="shared" si="741"/>
        <v>186.46</v>
      </c>
      <c r="AH954" s="3">
        <f t="shared" si="742"/>
        <v>-1.36</v>
      </c>
      <c r="AI954" s="3">
        <f t="shared" si="743"/>
        <v>8.7059999999999995</v>
      </c>
      <c r="AK954" s="3" t="str">
        <f t="shared" si="744"/>
        <v>1.55</v>
      </c>
      <c r="AL954" s="3" t="str">
        <f t="shared" si="745"/>
        <v>1.56</v>
      </c>
      <c r="AM954" s="3">
        <f t="shared" si="746"/>
        <v>186.46</v>
      </c>
      <c r="AN954" s="3">
        <f t="shared" si="747"/>
        <v>-1.36</v>
      </c>
      <c r="AO954" s="3">
        <f t="shared" si="748"/>
        <v>8.7059999999999995</v>
      </c>
      <c r="AQ954" s="3" t="str">
        <f t="shared" si="749"/>
        <v>1.55</v>
      </c>
      <c r="AR954" s="3" t="str">
        <f t="shared" si="750"/>
        <v>1.56</v>
      </c>
      <c r="AS954" s="3">
        <f t="shared" si="751"/>
        <v>186.46</v>
      </c>
      <c r="AT954" s="3">
        <f t="shared" si="752"/>
        <v>-1.36</v>
      </c>
      <c r="AU954" s="3">
        <f t="shared" si="753"/>
        <v>8.7059999999999995</v>
      </c>
      <c r="AW954" s="3" t="str">
        <f t="shared" si="754"/>
        <v>1.55</v>
      </c>
      <c r="AX954" s="3" t="str">
        <f t="shared" si="755"/>
        <v>1.56</v>
      </c>
      <c r="AY954" s="3">
        <f t="shared" si="756"/>
        <v>186.46</v>
      </c>
      <c r="AZ954" s="3">
        <f t="shared" si="757"/>
        <v>-1.36</v>
      </c>
      <c r="BA954" s="3">
        <f t="shared" si="758"/>
        <v>8.7059999999999995</v>
      </c>
      <c r="BC954" s="3" t="str">
        <f t="shared" si="759"/>
        <v>1.55</v>
      </c>
      <c r="BD954" s="3" t="str">
        <f t="shared" si="760"/>
        <v>1.56</v>
      </c>
      <c r="BE954" s="3">
        <f t="shared" si="761"/>
        <v>186.46</v>
      </c>
      <c r="BF954" s="3">
        <f t="shared" si="762"/>
        <v>-1.36</v>
      </c>
      <c r="BG954" s="3">
        <f t="shared" si="763"/>
        <v>8.7059999999999995</v>
      </c>
      <c r="BI954" s="3" t="str">
        <f t="shared" si="764"/>
        <v>1.55</v>
      </c>
      <c r="BJ954" s="3" t="str">
        <f t="shared" si="765"/>
        <v>1.56</v>
      </c>
      <c r="BK954" s="3">
        <f t="shared" si="766"/>
        <v>186.46</v>
      </c>
      <c r="BL954" s="3">
        <f t="shared" si="767"/>
        <v>-1.36</v>
      </c>
      <c r="BM954" s="3">
        <f t="shared" si="768"/>
        <v>8.7059999999999995</v>
      </c>
    </row>
    <row r="955" spans="1:65" x14ac:dyDescent="0.3">
      <c r="A955" s="3" t="str">
        <f>'Forward collapse simulation'!B965</f>
        <v>1.56</v>
      </c>
      <c r="B955" s="3" t="str">
        <f>IF('Forward collapse simulation'!C965="","-",'Forward collapse simulation'!C965)</f>
        <v>-</v>
      </c>
      <c r="C955" s="3">
        <f>'Forward collapse simulation'!E965</f>
        <v>137.74</v>
      </c>
      <c r="D955" s="3">
        <f>'Forward collapse simulation'!AK965</f>
        <v>-67.540000000000006</v>
      </c>
      <c r="E955" s="84">
        <f>'Forward collapse simulation'!AL965</f>
        <v>1.1990000000000001</v>
      </c>
      <c r="G955" s="3" t="str">
        <f t="shared" si="719"/>
        <v>1.56</v>
      </c>
      <c r="H955" s="3" t="str">
        <f t="shared" si="720"/>
        <v>-</v>
      </c>
      <c r="I955" s="3">
        <f t="shared" si="721"/>
        <v>137.74</v>
      </c>
      <c r="J955" s="3">
        <f t="shared" si="722"/>
        <v>-67.540000000000006</v>
      </c>
      <c r="K955" s="3">
        <f t="shared" si="723"/>
        <v>1.1390500000000001</v>
      </c>
      <c r="M955" s="3" t="str">
        <f t="shared" si="724"/>
        <v>1.56</v>
      </c>
      <c r="N955" s="3" t="str">
        <f t="shared" si="725"/>
        <v>-</v>
      </c>
      <c r="O955" s="3">
        <f t="shared" si="726"/>
        <v>137.74</v>
      </c>
      <c r="P955" s="3">
        <f t="shared" si="727"/>
        <v>-67.540000000000006</v>
      </c>
      <c r="Q955" s="3">
        <f t="shared" si="728"/>
        <v>1.0791000000000002</v>
      </c>
      <c r="R955" s="85"/>
      <c r="S955" s="3" t="str">
        <f t="shared" si="729"/>
        <v>1.56</v>
      </c>
      <c r="T955" s="3" t="str">
        <f t="shared" si="730"/>
        <v>-</v>
      </c>
      <c r="U955" s="3">
        <f t="shared" si="731"/>
        <v>137.74</v>
      </c>
      <c r="V955" s="3">
        <f t="shared" si="732"/>
        <v>-67.540000000000006</v>
      </c>
      <c r="W955" s="3">
        <f t="shared" si="733"/>
        <v>1.01915</v>
      </c>
      <c r="X955" s="85"/>
      <c r="Y955" s="3" t="str">
        <f t="shared" si="734"/>
        <v>1.56</v>
      </c>
      <c r="Z955" s="3" t="str">
        <f t="shared" si="735"/>
        <v>-</v>
      </c>
      <c r="AA955" s="3">
        <f t="shared" si="736"/>
        <v>137.74</v>
      </c>
      <c r="AB955" s="3">
        <f t="shared" si="737"/>
        <v>-67.540000000000006</v>
      </c>
      <c r="AC955" s="3">
        <f t="shared" si="738"/>
        <v>0.95920000000000005</v>
      </c>
      <c r="AE955" s="3" t="str">
        <f t="shared" si="739"/>
        <v>1.56</v>
      </c>
      <c r="AF955" s="3" t="str">
        <f t="shared" si="740"/>
        <v>-</v>
      </c>
      <c r="AG955" s="3">
        <f t="shared" si="741"/>
        <v>137.74</v>
      </c>
      <c r="AH955" s="3">
        <f t="shared" si="742"/>
        <v>-67.540000000000006</v>
      </c>
      <c r="AI955" s="3">
        <f t="shared" si="743"/>
        <v>0.8992500000000001</v>
      </c>
      <c r="AK955" s="3" t="str">
        <f t="shared" si="744"/>
        <v>1.56</v>
      </c>
      <c r="AL955" s="3" t="str">
        <f t="shared" si="745"/>
        <v>-</v>
      </c>
      <c r="AM955" s="3">
        <f t="shared" si="746"/>
        <v>137.74</v>
      </c>
      <c r="AN955" s="3">
        <f t="shared" si="747"/>
        <v>-67.540000000000006</v>
      </c>
      <c r="AO955" s="3">
        <f t="shared" si="748"/>
        <v>0.83930000000000005</v>
      </c>
      <c r="AQ955" s="3" t="str">
        <f t="shared" si="749"/>
        <v>1.56</v>
      </c>
      <c r="AR955" s="3" t="str">
        <f t="shared" si="750"/>
        <v>-</v>
      </c>
      <c r="AS955" s="3">
        <f t="shared" si="751"/>
        <v>137.74</v>
      </c>
      <c r="AT955" s="3">
        <f t="shared" si="752"/>
        <v>-67.540000000000006</v>
      </c>
      <c r="AU955" s="3">
        <f t="shared" si="753"/>
        <v>0.71940000000000004</v>
      </c>
      <c r="AW955" s="3" t="str">
        <f t="shared" si="754"/>
        <v>1.56</v>
      </c>
      <c r="AX955" s="3" t="str">
        <f t="shared" si="755"/>
        <v>-</v>
      </c>
      <c r="AY955" s="3">
        <f t="shared" si="756"/>
        <v>137.74</v>
      </c>
      <c r="AZ955" s="3">
        <f t="shared" si="757"/>
        <v>-67.540000000000006</v>
      </c>
      <c r="BA955" s="3">
        <f t="shared" si="758"/>
        <v>0.59950000000000003</v>
      </c>
      <c r="BC955" s="3" t="str">
        <f t="shared" si="759"/>
        <v>1.56</v>
      </c>
      <c r="BD955" s="3" t="str">
        <f t="shared" si="760"/>
        <v>-</v>
      </c>
      <c r="BE955" s="3">
        <f t="shared" si="761"/>
        <v>137.74</v>
      </c>
      <c r="BF955" s="3">
        <f t="shared" si="762"/>
        <v>-67.540000000000006</v>
      </c>
      <c r="BG955" s="3">
        <f t="shared" si="763"/>
        <v>0.35970000000000002</v>
      </c>
      <c r="BI955" s="3" t="str">
        <f t="shared" si="764"/>
        <v>1.56</v>
      </c>
      <c r="BJ955" s="3" t="str">
        <f t="shared" si="765"/>
        <v>-</v>
      </c>
      <c r="BK955" s="3">
        <f t="shared" si="766"/>
        <v>137.74</v>
      </c>
      <c r="BL955" s="3">
        <f t="shared" si="767"/>
        <v>-67.540000000000006</v>
      </c>
      <c r="BM955" s="3">
        <f t="shared" si="768"/>
        <v>0.11990000000000001</v>
      </c>
    </row>
    <row r="956" spans="1:65" x14ac:dyDescent="0.3">
      <c r="A956" s="3" t="str">
        <f>'Forward collapse simulation'!B966</f>
        <v>1.56</v>
      </c>
      <c r="B956" s="3" t="str">
        <f>IF('Forward collapse simulation'!C966="","-",'Forward collapse simulation'!C966)</f>
        <v>-</v>
      </c>
      <c r="C956" s="3">
        <f>'Forward collapse simulation'!E966</f>
        <v>113.46</v>
      </c>
      <c r="D956" s="3">
        <f>'Forward collapse simulation'!AK966</f>
        <v>-21.87</v>
      </c>
      <c r="E956" s="84">
        <f>'Forward collapse simulation'!AL966</f>
        <v>2.6309999999999993</v>
      </c>
      <c r="G956" s="3" t="str">
        <f t="shared" si="719"/>
        <v>1.56</v>
      </c>
      <c r="H956" s="3" t="str">
        <f t="shared" si="720"/>
        <v>-</v>
      </c>
      <c r="I956" s="3">
        <f t="shared" si="721"/>
        <v>113.46</v>
      </c>
      <c r="J956" s="3">
        <f t="shared" si="722"/>
        <v>-21.87</v>
      </c>
      <c r="K956" s="3">
        <f t="shared" si="723"/>
        <v>2.4994499999999991</v>
      </c>
      <c r="M956" s="3" t="str">
        <f t="shared" si="724"/>
        <v>1.56</v>
      </c>
      <c r="N956" s="3" t="str">
        <f t="shared" si="725"/>
        <v>-</v>
      </c>
      <c r="O956" s="3">
        <f t="shared" si="726"/>
        <v>113.46</v>
      </c>
      <c r="P956" s="3">
        <f t="shared" si="727"/>
        <v>-21.87</v>
      </c>
      <c r="Q956" s="3">
        <f t="shared" si="728"/>
        <v>2.3678999999999997</v>
      </c>
      <c r="R956" s="85"/>
      <c r="S956" s="3" t="str">
        <f t="shared" si="729"/>
        <v>1.56</v>
      </c>
      <c r="T956" s="3" t="str">
        <f t="shared" si="730"/>
        <v>-</v>
      </c>
      <c r="U956" s="3">
        <f t="shared" si="731"/>
        <v>113.46</v>
      </c>
      <c r="V956" s="3">
        <f t="shared" si="732"/>
        <v>-21.87</v>
      </c>
      <c r="W956" s="3">
        <f t="shared" si="733"/>
        <v>2.2363499999999994</v>
      </c>
      <c r="X956" s="85"/>
      <c r="Y956" s="3" t="str">
        <f t="shared" si="734"/>
        <v>1.56</v>
      </c>
      <c r="Z956" s="3" t="str">
        <f t="shared" si="735"/>
        <v>-</v>
      </c>
      <c r="AA956" s="3">
        <f t="shared" si="736"/>
        <v>113.46</v>
      </c>
      <c r="AB956" s="3">
        <f t="shared" si="737"/>
        <v>-21.87</v>
      </c>
      <c r="AC956" s="3">
        <f t="shared" si="738"/>
        <v>2.1047999999999996</v>
      </c>
      <c r="AE956" s="3" t="str">
        <f t="shared" si="739"/>
        <v>1.56</v>
      </c>
      <c r="AF956" s="3" t="str">
        <f t="shared" si="740"/>
        <v>-</v>
      </c>
      <c r="AG956" s="3">
        <f t="shared" si="741"/>
        <v>113.46</v>
      </c>
      <c r="AH956" s="3">
        <f t="shared" si="742"/>
        <v>-21.87</v>
      </c>
      <c r="AI956" s="3">
        <f t="shared" si="743"/>
        <v>1.9732499999999995</v>
      </c>
      <c r="AK956" s="3" t="str">
        <f t="shared" si="744"/>
        <v>1.56</v>
      </c>
      <c r="AL956" s="3" t="str">
        <f t="shared" si="745"/>
        <v>-</v>
      </c>
      <c r="AM956" s="3">
        <f t="shared" si="746"/>
        <v>113.46</v>
      </c>
      <c r="AN956" s="3">
        <f t="shared" si="747"/>
        <v>-21.87</v>
      </c>
      <c r="AO956" s="3">
        <f t="shared" si="748"/>
        <v>1.8416999999999994</v>
      </c>
      <c r="AQ956" s="3" t="str">
        <f t="shared" si="749"/>
        <v>1.56</v>
      </c>
      <c r="AR956" s="3" t="str">
        <f t="shared" si="750"/>
        <v>-</v>
      </c>
      <c r="AS956" s="3">
        <f t="shared" si="751"/>
        <v>113.46</v>
      </c>
      <c r="AT956" s="3">
        <f t="shared" si="752"/>
        <v>-21.87</v>
      </c>
      <c r="AU956" s="3">
        <f t="shared" si="753"/>
        <v>1.5785999999999996</v>
      </c>
      <c r="AW956" s="3" t="str">
        <f t="shared" si="754"/>
        <v>1.56</v>
      </c>
      <c r="AX956" s="3" t="str">
        <f t="shared" si="755"/>
        <v>-</v>
      </c>
      <c r="AY956" s="3">
        <f t="shared" si="756"/>
        <v>113.46</v>
      </c>
      <c r="AZ956" s="3">
        <f t="shared" si="757"/>
        <v>-21.87</v>
      </c>
      <c r="BA956" s="3">
        <f t="shared" si="758"/>
        <v>1.3154999999999997</v>
      </c>
      <c r="BC956" s="3" t="str">
        <f t="shared" si="759"/>
        <v>1.56</v>
      </c>
      <c r="BD956" s="3" t="str">
        <f t="shared" si="760"/>
        <v>-</v>
      </c>
      <c r="BE956" s="3">
        <f t="shared" si="761"/>
        <v>113.46</v>
      </c>
      <c r="BF956" s="3">
        <f t="shared" si="762"/>
        <v>-21.87</v>
      </c>
      <c r="BG956" s="3">
        <f t="shared" si="763"/>
        <v>0.78929999999999978</v>
      </c>
      <c r="BI956" s="3" t="str">
        <f t="shared" si="764"/>
        <v>1.56</v>
      </c>
      <c r="BJ956" s="3" t="str">
        <f t="shared" si="765"/>
        <v>-</v>
      </c>
      <c r="BK956" s="3">
        <f t="shared" si="766"/>
        <v>113.46</v>
      </c>
      <c r="BL956" s="3">
        <f t="shared" si="767"/>
        <v>-21.87</v>
      </c>
      <c r="BM956" s="3">
        <f t="shared" si="768"/>
        <v>0.26309999999999995</v>
      </c>
    </row>
    <row r="957" spans="1:65" x14ac:dyDescent="0.3">
      <c r="A957" s="3" t="str">
        <f>'Forward collapse simulation'!B967</f>
        <v>1.56</v>
      </c>
      <c r="B957" s="3" t="str">
        <f>IF('Forward collapse simulation'!C967="","-",'Forward collapse simulation'!C967)</f>
        <v>-</v>
      </c>
      <c r="C957" s="3">
        <f>'Forward collapse simulation'!E967</f>
        <v>110.41</v>
      </c>
      <c r="D957" s="3">
        <f>'Forward collapse simulation'!AK967</f>
        <v>-13.19</v>
      </c>
      <c r="E957" s="84">
        <f>'Forward collapse simulation'!AL967</f>
        <v>5.3479999999999999</v>
      </c>
      <c r="G957" s="3" t="str">
        <f t="shared" si="719"/>
        <v>1.56</v>
      </c>
      <c r="H957" s="3" t="str">
        <f t="shared" si="720"/>
        <v>-</v>
      </c>
      <c r="I957" s="3">
        <f t="shared" si="721"/>
        <v>110.41</v>
      </c>
      <c r="J957" s="3">
        <f t="shared" si="722"/>
        <v>-13.19</v>
      </c>
      <c r="K957" s="3">
        <f t="shared" si="723"/>
        <v>5.0805999999999996</v>
      </c>
      <c r="M957" s="3" t="str">
        <f t="shared" si="724"/>
        <v>1.56</v>
      </c>
      <c r="N957" s="3" t="str">
        <f t="shared" si="725"/>
        <v>-</v>
      </c>
      <c r="O957" s="3">
        <f t="shared" si="726"/>
        <v>110.41</v>
      </c>
      <c r="P957" s="3">
        <f t="shared" si="727"/>
        <v>-13.19</v>
      </c>
      <c r="Q957" s="3">
        <f t="shared" si="728"/>
        <v>4.8132000000000001</v>
      </c>
      <c r="R957" s="85"/>
      <c r="S957" s="3" t="str">
        <f t="shared" si="729"/>
        <v>1.56</v>
      </c>
      <c r="T957" s="3" t="str">
        <f t="shared" si="730"/>
        <v>-</v>
      </c>
      <c r="U957" s="3">
        <f t="shared" si="731"/>
        <v>110.41</v>
      </c>
      <c r="V957" s="3">
        <f t="shared" si="732"/>
        <v>-13.19</v>
      </c>
      <c r="W957" s="3">
        <f t="shared" si="733"/>
        <v>4.5457999999999998</v>
      </c>
      <c r="X957" s="85"/>
      <c r="Y957" s="3" t="str">
        <f t="shared" si="734"/>
        <v>1.56</v>
      </c>
      <c r="Z957" s="3" t="str">
        <f t="shared" si="735"/>
        <v>-</v>
      </c>
      <c r="AA957" s="3">
        <f t="shared" si="736"/>
        <v>110.41</v>
      </c>
      <c r="AB957" s="3">
        <f t="shared" si="737"/>
        <v>-13.19</v>
      </c>
      <c r="AC957" s="3">
        <f t="shared" si="738"/>
        <v>4.2784000000000004</v>
      </c>
      <c r="AE957" s="3" t="str">
        <f t="shared" si="739"/>
        <v>1.56</v>
      </c>
      <c r="AF957" s="3" t="str">
        <f t="shared" si="740"/>
        <v>-</v>
      </c>
      <c r="AG957" s="3">
        <f t="shared" si="741"/>
        <v>110.41</v>
      </c>
      <c r="AH957" s="3">
        <f t="shared" si="742"/>
        <v>-13.19</v>
      </c>
      <c r="AI957" s="3">
        <f t="shared" si="743"/>
        <v>4.0110000000000001</v>
      </c>
      <c r="AK957" s="3" t="str">
        <f t="shared" si="744"/>
        <v>1.56</v>
      </c>
      <c r="AL957" s="3" t="str">
        <f t="shared" si="745"/>
        <v>-</v>
      </c>
      <c r="AM957" s="3">
        <f t="shared" si="746"/>
        <v>110.41</v>
      </c>
      <c r="AN957" s="3">
        <f t="shared" si="747"/>
        <v>-13.19</v>
      </c>
      <c r="AO957" s="3">
        <f t="shared" si="748"/>
        <v>3.7435999999999998</v>
      </c>
      <c r="AQ957" s="3" t="str">
        <f t="shared" si="749"/>
        <v>1.56</v>
      </c>
      <c r="AR957" s="3" t="str">
        <f t="shared" si="750"/>
        <v>-</v>
      </c>
      <c r="AS957" s="3">
        <f t="shared" si="751"/>
        <v>110.41</v>
      </c>
      <c r="AT957" s="3">
        <f t="shared" si="752"/>
        <v>-13.19</v>
      </c>
      <c r="AU957" s="3">
        <f t="shared" si="753"/>
        <v>3.2087999999999997</v>
      </c>
      <c r="AW957" s="3" t="str">
        <f t="shared" si="754"/>
        <v>1.56</v>
      </c>
      <c r="AX957" s="3" t="str">
        <f t="shared" si="755"/>
        <v>-</v>
      </c>
      <c r="AY957" s="3">
        <f t="shared" si="756"/>
        <v>110.41</v>
      </c>
      <c r="AZ957" s="3">
        <f t="shared" si="757"/>
        <v>-13.19</v>
      </c>
      <c r="BA957" s="3">
        <f t="shared" si="758"/>
        <v>2.6739999999999999</v>
      </c>
      <c r="BC957" s="3" t="str">
        <f t="shared" si="759"/>
        <v>1.56</v>
      </c>
      <c r="BD957" s="3" t="str">
        <f t="shared" si="760"/>
        <v>-</v>
      </c>
      <c r="BE957" s="3">
        <f t="shared" si="761"/>
        <v>110.41</v>
      </c>
      <c r="BF957" s="3">
        <f t="shared" si="762"/>
        <v>-13.19</v>
      </c>
      <c r="BG957" s="3">
        <f t="shared" si="763"/>
        <v>1.6043999999999998</v>
      </c>
      <c r="BI957" s="3" t="str">
        <f t="shared" si="764"/>
        <v>1.56</v>
      </c>
      <c r="BJ957" s="3" t="str">
        <f t="shared" si="765"/>
        <v>-</v>
      </c>
      <c r="BK957" s="3">
        <f t="shared" si="766"/>
        <v>110.41</v>
      </c>
      <c r="BL957" s="3">
        <f t="shared" si="767"/>
        <v>-13.19</v>
      </c>
      <c r="BM957" s="3">
        <f t="shared" si="768"/>
        <v>0.53480000000000005</v>
      </c>
    </row>
    <row r="958" spans="1:65" x14ac:dyDescent="0.3">
      <c r="A958" s="3" t="str">
        <f>'Forward collapse simulation'!B968</f>
        <v>1.56</v>
      </c>
      <c r="B958" s="3" t="str">
        <f>IF('Forward collapse simulation'!C968="","-",'Forward collapse simulation'!C968)</f>
        <v>-</v>
      </c>
      <c r="C958" s="3">
        <f>'Forward collapse simulation'!E968</f>
        <v>109.98</v>
      </c>
      <c r="D958" s="3">
        <f>'Forward collapse simulation'!AK968</f>
        <v>-4.97</v>
      </c>
      <c r="E958" s="84">
        <f>'Forward collapse simulation'!AL968</f>
        <v>6.3909999999999991</v>
      </c>
      <c r="G958" s="3" t="str">
        <f t="shared" si="719"/>
        <v>1.56</v>
      </c>
      <c r="H958" s="3" t="str">
        <f t="shared" si="720"/>
        <v>-</v>
      </c>
      <c r="I958" s="3">
        <f t="shared" si="721"/>
        <v>109.98</v>
      </c>
      <c r="J958" s="3">
        <f t="shared" si="722"/>
        <v>-4.97</v>
      </c>
      <c r="K958" s="3">
        <f t="shared" si="723"/>
        <v>6.0714499999999987</v>
      </c>
      <c r="M958" s="3" t="str">
        <f t="shared" si="724"/>
        <v>1.56</v>
      </c>
      <c r="N958" s="3" t="str">
        <f t="shared" si="725"/>
        <v>-</v>
      </c>
      <c r="O958" s="3">
        <f t="shared" si="726"/>
        <v>109.98</v>
      </c>
      <c r="P958" s="3">
        <f t="shared" si="727"/>
        <v>-4.97</v>
      </c>
      <c r="Q958" s="3">
        <f t="shared" si="728"/>
        <v>5.7518999999999991</v>
      </c>
      <c r="R958" s="85"/>
      <c r="S958" s="3" t="str">
        <f t="shared" si="729"/>
        <v>1.56</v>
      </c>
      <c r="T958" s="3" t="str">
        <f t="shared" si="730"/>
        <v>-</v>
      </c>
      <c r="U958" s="3">
        <f t="shared" si="731"/>
        <v>109.98</v>
      </c>
      <c r="V958" s="3">
        <f t="shared" si="732"/>
        <v>-4.97</v>
      </c>
      <c r="W958" s="3">
        <f t="shared" si="733"/>
        <v>5.4323499999999987</v>
      </c>
      <c r="X958" s="85"/>
      <c r="Y958" s="3" t="str">
        <f t="shared" si="734"/>
        <v>1.56</v>
      </c>
      <c r="Z958" s="3" t="str">
        <f t="shared" si="735"/>
        <v>-</v>
      </c>
      <c r="AA958" s="3">
        <f t="shared" si="736"/>
        <v>109.98</v>
      </c>
      <c r="AB958" s="3">
        <f t="shared" si="737"/>
        <v>-4.97</v>
      </c>
      <c r="AC958" s="3">
        <f t="shared" si="738"/>
        <v>5.1128</v>
      </c>
      <c r="AE958" s="3" t="str">
        <f t="shared" si="739"/>
        <v>1.56</v>
      </c>
      <c r="AF958" s="3" t="str">
        <f t="shared" si="740"/>
        <v>-</v>
      </c>
      <c r="AG958" s="3">
        <f t="shared" si="741"/>
        <v>109.98</v>
      </c>
      <c r="AH958" s="3">
        <f t="shared" si="742"/>
        <v>-4.97</v>
      </c>
      <c r="AI958" s="3">
        <f t="shared" si="743"/>
        <v>4.7932499999999996</v>
      </c>
      <c r="AK958" s="3" t="str">
        <f t="shared" si="744"/>
        <v>1.56</v>
      </c>
      <c r="AL958" s="3" t="str">
        <f t="shared" si="745"/>
        <v>-</v>
      </c>
      <c r="AM958" s="3">
        <f t="shared" si="746"/>
        <v>109.98</v>
      </c>
      <c r="AN958" s="3">
        <f t="shared" si="747"/>
        <v>-4.97</v>
      </c>
      <c r="AO958" s="3">
        <f t="shared" si="748"/>
        <v>4.4736999999999991</v>
      </c>
      <c r="AQ958" s="3" t="str">
        <f t="shared" si="749"/>
        <v>1.56</v>
      </c>
      <c r="AR958" s="3" t="str">
        <f t="shared" si="750"/>
        <v>-</v>
      </c>
      <c r="AS958" s="3">
        <f t="shared" si="751"/>
        <v>109.98</v>
      </c>
      <c r="AT958" s="3">
        <f t="shared" si="752"/>
        <v>-4.97</v>
      </c>
      <c r="AU958" s="3">
        <f t="shared" si="753"/>
        <v>3.8345999999999991</v>
      </c>
      <c r="AW958" s="3" t="str">
        <f t="shared" si="754"/>
        <v>1.56</v>
      </c>
      <c r="AX958" s="3" t="str">
        <f t="shared" si="755"/>
        <v>-</v>
      </c>
      <c r="AY958" s="3">
        <f t="shared" si="756"/>
        <v>109.98</v>
      </c>
      <c r="AZ958" s="3">
        <f t="shared" si="757"/>
        <v>-4.97</v>
      </c>
      <c r="BA958" s="3">
        <f t="shared" si="758"/>
        <v>3.1954999999999996</v>
      </c>
      <c r="BC958" s="3" t="str">
        <f t="shared" si="759"/>
        <v>1.56</v>
      </c>
      <c r="BD958" s="3" t="str">
        <f t="shared" si="760"/>
        <v>-</v>
      </c>
      <c r="BE958" s="3">
        <f t="shared" si="761"/>
        <v>109.98</v>
      </c>
      <c r="BF958" s="3">
        <f t="shared" si="762"/>
        <v>-4.97</v>
      </c>
      <c r="BG958" s="3">
        <f t="shared" si="763"/>
        <v>1.9172999999999996</v>
      </c>
      <c r="BI958" s="3" t="str">
        <f t="shared" si="764"/>
        <v>1.56</v>
      </c>
      <c r="BJ958" s="3" t="str">
        <f t="shared" si="765"/>
        <v>-</v>
      </c>
      <c r="BK958" s="3">
        <f t="shared" si="766"/>
        <v>109.98</v>
      </c>
      <c r="BL958" s="3">
        <f t="shared" si="767"/>
        <v>-4.97</v>
      </c>
      <c r="BM958" s="3">
        <f t="shared" si="768"/>
        <v>0.6391</v>
      </c>
    </row>
    <row r="959" spans="1:65" x14ac:dyDescent="0.3">
      <c r="A959" s="3" t="str">
        <f>'Forward collapse simulation'!B969</f>
        <v>1.56</v>
      </c>
      <c r="B959" s="3" t="str">
        <f>IF('Forward collapse simulation'!C969="","-",'Forward collapse simulation'!C969)</f>
        <v>-</v>
      </c>
      <c r="C959" s="3">
        <f>'Forward collapse simulation'!E969</f>
        <v>109.15</v>
      </c>
      <c r="D959" s="3">
        <f>'Forward collapse simulation'!AK969</f>
        <v>-0.96</v>
      </c>
      <c r="E959" s="84">
        <f>'Forward collapse simulation'!AL969</f>
        <v>4.9290000000000003</v>
      </c>
      <c r="G959" s="3" t="str">
        <f t="shared" si="719"/>
        <v>1.56</v>
      </c>
      <c r="H959" s="3" t="str">
        <f t="shared" si="720"/>
        <v>-</v>
      </c>
      <c r="I959" s="3">
        <f t="shared" si="721"/>
        <v>109.15</v>
      </c>
      <c r="J959" s="3">
        <f t="shared" si="722"/>
        <v>-0.96</v>
      </c>
      <c r="K959" s="3">
        <f t="shared" si="723"/>
        <v>4.68255</v>
      </c>
      <c r="M959" s="3" t="str">
        <f t="shared" si="724"/>
        <v>1.56</v>
      </c>
      <c r="N959" s="3" t="str">
        <f t="shared" si="725"/>
        <v>-</v>
      </c>
      <c r="O959" s="3">
        <f t="shared" si="726"/>
        <v>109.15</v>
      </c>
      <c r="P959" s="3">
        <f t="shared" si="727"/>
        <v>-0.96</v>
      </c>
      <c r="Q959" s="3">
        <f t="shared" si="728"/>
        <v>4.4361000000000006</v>
      </c>
      <c r="R959" s="85"/>
      <c r="S959" s="3" t="str">
        <f t="shared" si="729"/>
        <v>1.56</v>
      </c>
      <c r="T959" s="3" t="str">
        <f t="shared" si="730"/>
        <v>-</v>
      </c>
      <c r="U959" s="3">
        <f t="shared" si="731"/>
        <v>109.15</v>
      </c>
      <c r="V959" s="3">
        <f t="shared" si="732"/>
        <v>-0.96</v>
      </c>
      <c r="W959" s="3">
        <f t="shared" si="733"/>
        <v>4.1896500000000003</v>
      </c>
      <c r="X959" s="85"/>
      <c r="Y959" s="3" t="str">
        <f t="shared" si="734"/>
        <v>1.56</v>
      </c>
      <c r="Z959" s="3" t="str">
        <f t="shared" si="735"/>
        <v>-</v>
      </c>
      <c r="AA959" s="3">
        <f t="shared" si="736"/>
        <v>109.15</v>
      </c>
      <c r="AB959" s="3">
        <f t="shared" si="737"/>
        <v>-0.96</v>
      </c>
      <c r="AC959" s="3">
        <f t="shared" si="738"/>
        <v>3.9432000000000005</v>
      </c>
      <c r="AE959" s="3" t="str">
        <f t="shared" si="739"/>
        <v>1.56</v>
      </c>
      <c r="AF959" s="3" t="str">
        <f t="shared" si="740"/>
        <v>-</v>
      </c>
      <c r="AG959" s="3">
        <f t="shared" si="741"/>
        <v>109.15</v>
      </c>
      <c r="AH959" s="3">
        <f t="shared" si="742"/>
        <v>-0.96</v>
      </c>
      <c r="AI959" s="3">
        <f t="shared" si="743"/>
        <v>3.6967500000000002</v>
      </c>
      <c r="AK959" s="3" t="str">
        <f t="shared" si="744"/>
        <v>1.56</v>
      </c>
      <c r="AL959" s="3" t="str">
        <f t="shared" si="745"/>
        <v>-</v>
      </c>
      <c r="AM959" s="3">
        <f t="shared" si="746"/>
        <v>109.15</v>
      </c>
      <c r="AN959" s="3">
        <f t="shared" si="747"/>
        <v>-0.96</v>
      </c>
      <c r="AO959" s="3">
        <f t="shared" si="748"/>
        <v>3.4502999999999999</v>
      </c>
      <c r="AQ959" s="3" t="str">
        <f t="shared" si="749"/>
        <v>1.56</v>
      </c>
      <c r="AR959" s="3" t="str">
        <f t="shared" si="750"/>
        <v>-</v>
      </c>
      <c r="AS959" s="3">
        <f t="shared" si="751"/>
        <v>109.15</v>
      </c>
      <c r="AT959" s="3">
        <f t="shared" si="752"/>
        <v>-0.96</v>
      </c>
      <c r="AU959" s="3">
        <f t="shared" si="753"/>
        <v>2.9574000000000003</v>
      </c>
      <c r="AW959" s="3" t="str">
        <f t="shared" si="754"/>
        <v>1.56</v>
      </c>
      <c r="AX959" s="3" t="str">
        <f t="shared" si="755"/>
        <v>-</v>
      </c>
      <c r="AY959" s="3">
        <f t="shared" si="756"/>
        <v>109.15</v>
      </c>
      <c r="AZ959" s="3">
        <f t="shared" si="757"/>
        <v>-0.96</v>
      </c>
      <c r="BA959" s="3">
        <f t="shared" si="758"/>
        <v>2.4645000000000001</v>
      </c>
      <c r="BC959" s="3" t="str">
        <f t="shared" si="759"/>
        <v>1.56</v>
      </c>
      <c r="BD959" s="3" t="str">
        <f t="shared" si="760"/>
        <v>-</v>
      </c>
      <c r="BE959" s="3">
        <f t="shared" si="761"/>
        <v>109.15</v>
      </c>
      <c r="BF959" s="3">
        <f t="shared" si="762"/>
        <v>-0.96</v>
      </c>
      <c r="BG959" s="3">
        <f t="shared" si="763"/>
        <v>1.4787000000000001</v>
      </c>
      <c r="BI959" s="3" t="str">
        <f t="shared" si="764"/>
        <v>1.56</v>
      </c>
      <c r="BJ959" s="3" t="str">
        <f t="shared" si="765"/>
        <v>-</v>
      </c>
      <c r="BK959" s="3">
        <f t="shared" si="766"/>
        <v>109.15</v>
      </c>
      <c r="BL959" s="3">
        <f t="shared" si="767"/>
        <v>-0.96</v>
      </c>
      <c r="BM959" s="3">
        <f t="shared" si="768"/>
        <v>0.49290000000000006</v>
      </c>
    </row>
    <row r="960" spans="1:65" x14ac:dyDescent="0.3">
      <c r="A960" s="3" t="str">
        <f>'Forward collapse simulation'!B970</f>
        <v>1.56</v>
      </c>
      <c r="B960" s="3" t="str">
        <f>IF('Forward collapse simulation'!C970="","-",'Forward collapse simulation'!C970)</f>
        <v>-</v>
      </c>
      <c r="C960" s="3">
        <f>'Forward collapse simulation'!E970</f>
        <v>113.23</v>
      </c>
      <c r="D960" s="3">
        <f ca="1">'Forward collapse simulation'!AK970</f>
        <v>60.47715443631359</v>
      </c>
      <c r="E960" s="84">
        <f ca="1">'Forward collapse simulation'!AL970</f>
        <v>9.5429915377942898</v>
      </c>
      <c r="G960" s="3" t="str">
        <f t="shared" si="719"/>
        <v>1.56</v>
      </c>
      <c r="H960" s="3" t="str">
        <f t="shared" si="720"/>
        <v>-</v>
      </c>
      <c r="I960" s="3">
        <f t="shared" si="721"/>
        <v>113.23</v>
      </c>
      <c r="J960" s="3">
        <f t="shared" ca="1" si="722"/>
        <v>60.47715443631359</v>
      </c>
      <c r="K960" s="3">
        <f t="shared" ca="1" si="723"/>
        <v>9.0658419609045744</v>
      </c>
      <c r="M960" s="3" t="str">
        <f t="shared" si="724"/>
        <v>1.56</v>
      </c>
      <c r="N960" s="3" t="str">
        <f t="shared" si="725"/>
        <v>-</v>
      </c>
      <c r="O960" s="3">
        <f t="shared" si="726"/>
        <v>113.23</v>
      </c>
      <c r="P960" s="3">
        <f t="shared" ca="1" si="727"/>
        <v>60.47715443631359</v>
      </c>
      <c r="Q960" s="3">
        <f t="shared" ca="1" si="728"/>
        <v>8.5886923840148608</v>
      </c>
      <c r="R960" s="85"/>
      <c r="S960" s="3" t="str">
        <f t="shared" si="729"/>
        <v>1.56</v>
      </c>
      <c r="T960" s="3" t="str">
        <f t="shared" si="730"/>
        <v>-</v>
      </c>
      <c r="U960" s="3">
        <f t="shared" si="731"/>
        <v>113.23</v>
      </c>
      <c r="V960" s="3">
        <f t="shared" ca="1" si="732"/>
        <v>60.47715443631359</v>
      </c>
      <c r="W960" s="3">
        <f t="shared" ca="1" si="733"/>
        <v>8.1115428071251454</v>
      </c>
      <c r="X960" s="85"/>
      <c r="Y960" s="3" t="str">
        <f t="shared" si="734"/>
        <v>1.56</v>
      </c>
      <c r="Z960" s="3" t="str">
        <f t="shared" si="735"/>
        <v>-</v>
      </c>
      <c r="AA960" s="3">
        <f t="shared" si="736"/>
        <v>113.23</v>
      </c>
      <c r="AB960" s="3">
        <f t="shared" ca="1" si="737"/>
        <v>60.47715443631359</v>
      </c>
      <c r="AC960" s="3">
        <f t="shared" ca="1" si="738"/>
        <v>7.6343932302354318</v>
      </c>
      <c r="AE960" s="3" t="str">
        <f t="shared" si="739"/>
        <v>1.56</v>
      </c>
      <c r="AF960" s="3" t="str">
        <f t="shared" si="740"/>
        <v>-</v>
      </c>
      <c r="AG960" s="3">
        <f t="shared" si="741"/>
        <v>113.23</v>
      </c>
      <c r="AH960" s="3">
        <f t="shared" ca="1" si="742"/>
        <v>60.47715443631359</v>
      </c>
      <c r="AI960" s="3">
        <f t="shared" ca="1" si="743"/>
        <v>7.1572436533457173</v>
      </c>
      <c r="AK960" s="3" t="str">
        <f t="shared" si="744"/>
        <v>1.56</v>
      </c>
      <c r="AL960" s="3" t="str">
        <f t="shared" si="745"/>
        <v>-</v>
      </c>
      <c r="AM960" s="3">
        <f t="shared" si="746"/>
        <v>113.23</v>
      </c>
      <c r="AN960" s="3">
        <f t="shared" ca="1" si="747"/>
        <v>60.47715443631359</v>
      </c>
      <c r="AO960" s="3">
        <f t="shared" ca="1" si="748"/>
        <v>6.6800940764560028</v>
      </c>
      <c r="AQ960" s="3" t="str">
        <f t="shared" si="749"/>
        <v>1.56</v>
      </c>
      <c r="AR960" s="3" t="str">
        <f t="shared" si="750"/>
        <v>-</v>
      </c>
      <c r="AS960" s="3">
        <f t="shared" si="751"/>
        <v>113.23</v>
      </c>
      <c r="AT960" s="3">
        <f t="shared" ca="1" si="752"/>
        <v>60.47715443631359</v>
      </c>
      <c r="AU960" s="3">
        <f t="shared" ca="1" si="753"/>
        <v>5.7257949226765739</v>
      </c>
      <c r="AW960" s="3" t="str">
        <f t="shared" si="754"/>
        <v>1.56</v>
      </c>
      <c r="AX960" s="3" t="str">
        <f t="shared" si="755"/>
        <v>-</v>
      </c>
      <c r="AY960" s="3">
        <f t="shared" si="756"/>
        <v>113.23</v>
      </c>
      <c r="AZ960" s="3">
        <f t="shared" ca="1" si="757"/>
        <v>60.47715443631359</v>
      </c>
      <c r="BA960" s="3">
        <f t="shared" ca="1" si="758"/>
        <v>4.7714957688971449</v>
      </c>
      <c r="BC960" s="3" t="str">
        <f t="shared" si="759"/>
        <v>1.56</v>
      </c>
      <c r="BD960" s="3" t="str">
        <f t="shared" si="760"/>
        <v>-</v>
      </c>
      <c r="BE960" s="3">
        <f t="shared" si="761"/>
        <v>113.23</v>
      </c>
      <c r="BF960" s="3">
        <f t="shared" ca="1" si="762"/>
        <v>60.47715443631359</v>
      </c>
      <c r="BG960" s="3">
        <f t="shared" ca="1" si="763"/>
        <v>2.8628974613382869</v>
      </c>
      <c r="BI960" s="3" t="str">
        <f t="shared" si="764"/>
        <v>1.56</v>
      </c>
      <c r="BJ960" s="3" t="str">
        <f t="shared" si="765"/>
        <v>-</v>
      </c>
      <c r="BK960" s="3">
        <f t="shared" si="766"/>
        <v>113.23</v>
      </c>
      <c r="BL960" s="3">
        <f t="shared" ca="1" si="767"/>
        <v>60.47715443631359</v>
      </c>
      <c r="BM960" s="3">
        <f t="shared" ca="1" si="768"/>
        <v>0.95429915377942898</v>
      </c>
    </row>
    <row r="961" spans="1:65" x14ac:dyDescent="0.3">
      <c r="A961" s="3" t="str">
        <f>'Forward collapse simulation'!B971</f>
        <v>1.56</v>
      </c>
      <c r="B961" s="3" t="str">
        <f>IF('Forward collapse simulation'!C971="","-",'Forward collapse simulation'!C971)</f>
        <v>-</v>
      </c>
      <c r="C961" s="3">
        <f>'Forward collapse simulation'!E971</f>
        <v>111.68</v>
      </c>
      <c r="D961" s="3">
        <f ca="1">'Forward collapse simulation'!AK971</f>
        <v>77.08083479340786</v>
      </c>
      <c r="E961" s="84">
        <f ca="1">'Forward collapse simulation'!AL971</f>
        <v>23.778783553676142</v>
      </c>
      <c r="G961" s="3" t="str">
        <f t="shared" si="719"/>
        <v>1.56</v>
      </c>
      <c r="H961" s="3" t="str">
        <f t="shared" si="720"/>
        <v>-</v>
      </c>
      <c r="I961" s="3">
        <f t="shared" si="721"/>
        <v>111.68</v>
      </c>
      <c r="J961" s="3">
        <f t="shared" ca="1" si="722"/>
        <v>77.08083479340786</v>
      </c>
      <c r="K961" s="3">
        <f t="shared" ca="1" si="723"/>
        <v>22.589844375992335</v>
      </c>
      <c r="M961" s="3" t="str">
        <f t="shared" si="724"/>
        <v>1.56</v>
      </c>
      <c r="N961" s="3" t="str">
        <f t="shared" si="725"/>
        <v>-</v>
      </c>
      <c r="O961" s="3">
        <f t="shared" si="726"/>
        <v>111.68</v>
      </c>
      <c r="P961" s="3">
        <f t="shared" ca="1" si="727"/>
        <v>77.08083479340786</v>
      </c>
      <c r="Q961" s="3">
        <f t="shared" ca="1" si="728"/>
        <v>21.400905198308529</v>
      </c>
      <c r="R961" s="85"/>
      <c r="S961" s="3" t="str">
        <f t="shared" si="729"/>
        <v>1.56</v>
      </c>
      <c r="T961" s="3" t="str">
        <f t="shared" si="730"/>
        <v>-</v>
      </c>
      <c r="U961" s="3">
        <f t="shared" si="731"/>
        <v>111.68</v>
      </c>
      <c r="V961" s="3">
        <f t="shared" ca="1" si="732"/>
        <v>77.08083479340786</v>
      </c>
      <c r="W961" s="3">
        <f t="shared" ca="1" si="733"/>
        <v>20.211966020624722</v>
      </c>
      <c r="X961" s="85"/>
      <c r="Y961" s="3" t="str">
        <f t="shared" si="734"/>
        <v>1.56</v>
      </c>
      <c r="Z961" s="3" t="str">
        <f t="shared" si="735"/>
        <v>-</v>
      </c>
      <c r="AA961" s="3">
        <f t="shared" si="736"/>
        <v>111.68</v>
      </c>
      <c r="AB961" s="3">
        <f t="shared" ca="1" si="737"/>
        <v>77.08083479340786</v>
      </c>
      <c r="AC961" s="3">
        <f t="shared" ca="1" si="738"/>
        <v>19.023026842940915</v>
      </c>
      <c r="AE961" s="3" t="str">
        <f t="shared" si="739"/>
        <v>1.56</v>
      </c>
      <c r="AF961" s="3" t="str">
        <f t="shared" si="740"/>
        <v>-</v>
      </c>
      <c r="AG961" s="3">
        <f t="shared" si="741"/>
        <v>111.68</v>
      </c>
      <c r="AH961" s="3">
        <f t="shared" ca="1" si="742"/>
        <v>77.08083479340786</v>
      </c>
      <c r="AI961" s="3">
        <f t="shared" ca="1" si="743"/>
        <v>17.834087665257108</v>
      </c>
      <c r="AK961" s="3" t="str">
        <f t="shared" si="744"/>
        <v>1.56</v>
      </c>
      <c r="AL961" s="3" t="str">
        <f t="shared" si="745"/>
        <v>-</v>
      </c>
      <c r="AM961" s="3">
        <f t="shared" si="746"/>
        <v>111.68</v>
      </c>
      <c r="AN961" s="3">
        <f t="shared" ca="1" si="747"/>
        <v>77.08083479340786</v>
      </c>
      <c r="AO961" s="3">
        <f t="shared" ca="1" si="748"/>
        <v>16.645148487573298</v>
      </c>
      <c r="AQ961" s="3" t="str">
        <f t="shared" si="749"/>
        <v>1.56</v>
      </c>
      <c r="AR961" s="3" t="str">
        <f t="shared" si="750"/>
        <v>-</v>
      </c>
      <c r="AS961" s="3">
        <f t="shared" si="751"/>
        <v>111.68</v>
      </c>
      <c r="AT961" s="3">
        <f t="shared" ca="1" si="752"/>
        <v>77.08083479340786</v>
      </c>
      <c r="AU961" s="3">
        <f t="shared" ca="1" si="753"/>
        <v>14.267270132205685</v>
      </c>
      <c r="AW961" s="3" t="str">
        <f t="shared" si="754"/>
        <v>1.56</v>
      </c>
      <c r="AX961" s="3" t="str">
        <f t="shared" si="755"/>
        <v>-</v>
      </c>
      <c r="AY961" s="3">
        <f t="shared" si="756"/>
        <v>111.68</v>
      </c>
      <c r="AZ961" s="3">
        <f t="shared" ca="1" si="757"/>
        <v>77.08083479340786</v>
      </c>
      <c r="BA961" s="3">
        <f t="shared" ca="1" si="758"/>
        <v>11.889391776838071</v>
      </c>
      <c r="BC961" s="3" t="str">
        <f t="shared" si="759"/>
        <v>1.56</v>
      </c>
      <c r="BD961" s="3" t="str">
        <f t="shared" si="760"/>
        <v>-</v>
      </c>
      <c r="BE961" s="3">
        <f t="shared" si="761"/>
        <v>111.68</v>
      </c>
      <c r="BF961" s="3">
        <f t="shared" ca="1" si="762"/>
        <v>77.08083479340786</v>
      </c>
      <c r="BG961" s="3">
        <f t="shared" ca="1" si="763"/>
        <v>7.1336350661028423</v>
      </c>
      <c r="BI961" s="3" t="str">
        <f t="shared" si="764"/>
        <v>1.56</v>
      </c>
      <c r="BJ961" s="3" t="str">
        <f t="shared" si="765"/>
        <v>-</v>
      </c>
      <c r="BK961" s="3">
        <f t="shared" si="766"/>
        <v>111.68</v>
      </c>
      <c r="BL961" s="3">
        <f t="shared" ca="1" si="767"/>
        <v>77.08083479340786</v>
      </c>
      <c r="BM961" s="3">
        <f t="shared" ca="1" si="768"/>
        <v>2.3778783553676144</v>
      </c>
    </row>
    <row r="962" spans="1:65" x14ac:dyDescent="0.3">
      <c r="A962" s="3" t="str">
        <f>'Forward collapse simulation'!B972</f>
        <v>1.56</v>
      </c>
      <c r="B962" s="3" t="str">
        <f>IF('Forward collapse simulation'!C972="","-",'Forward collapse simulation'!C972)</f>
        <v>-</v>
      </c>
      <c r="C962" s="3">
        <f>'Forward collapse simulation'!E972</f>
        <v>114.74</v>
      </c>
      <c r="D962" s="3">
        <f ca="1">'Forward collapse simulation'!AK972</f>
        <v>81.116366823081336</v>
      </c>
      <c r="E962" s="84">
        <f ca="1">'Forward collapse simulation'!AL972</f>
        <v>30.820947300457711</v>
      </c>
      <c r="G962" s="3" t="str">
        <f t="shared" si="719"/>
        <v>1.56</v>
      </c>
      <c r="H962" s="3" t="str">
        <f t="shared" si="720"/>
        <v>-</v>
      </c>
      <c r="I962" s="3">
        <f t="shared" si="721"/>
        <v>114.74</v>
      </c>
      <c r="J962" s="3">
        <f t="shared" ca="1" si="722"/>
        <v>81.116366823081336</v>
      </c>
      <c r="K962" s="3">
        <f t="shared" ca="1" si="723"/>
        <v>29.279899935434823</v>
      </c>
      <c r="M962" s="3" t="str">
        <f t="shared" si="724"/>
        <v>1.56</v>
      </c>
      <c r="N962" s="3" t="str">
        <f t="shared" si="725"/>
        <v>-</v>
      </c>
      <c r="O962" s="3">
        <f t="shared" si="726"/>
        <v>114.74</v>
      </c>
      <c r="P962" s="3">
        <f t="shared" ca="1" si="727"/>
        <v>81.116366823081336</v>
      </c>
      <c r="Q962" s="3">
        <f t="shared" ca="1" si="728"/>
        <v>27.73885257041194</v>
      </c>
      <c r="R962" s="85"/>
      <c r="S962" s="3" t="str">
        <f t="shared" si="729"/>
        <v>1.56</v>
      </c>
      <c r="T962" s="3" t="str">
        <f t="shared" si="730"/>
        <v>-</v>
      </c>
      <c r="U962" s="3">
        <f t="shared" si="731"/>
        <v>114.74</v>
      </c>
      <c r="V962" s="3">
        <f t="shared" ca="1" si="732"/>
        <v>81.116366823081336</v>
      </c>
      <c r="W962" s="3">
        <f t="shared" ca="1" si="733"/>
        <v>26.197805205389052</v>
      </c>
      <c r="X962" s="85"/>
      <c r="Y962" s="3" t="str">
        <f t="shared" si="734"/>
        <v>1.56</v>
      </c>
      <c r="Z962" s="3" t="str">
        <f t="shared" si="735"/>
        <v>-</v>
      </c>
      <c r="AA962" s="3">
        <f t="shared" si="736"/>
        <v>114.74</v>
      </c>
      <c r="AB962" s="3">
        <f t="shared" ca="1" si="737"/>
        <v>81.116366823081336</v>
      </c>
      <c r="AC962" s="3">
        <f t="shared" ca="1" si="738"/>
        <v>24.656757840366168</v>
      </c>
      <c r="AE962" s="3" t="str">
        <f t="shared" si="739"/>
        <v>1.56</v>
      </c>
      <c r="AF962" s="3" t="str">
        <f t="shared" si="740"/>
        <v>-</v>
      </c>
      <c r="AG962" s="3">
        <f t="shared" si="741"/>
        <v>114.74</v>
      </c>
      <c r="AH962" s="3">
        <f t="shared" ca="1" si="742"/>
        <v>81.116366823081336</v>
      </c>
      <c r="AI962" s="3">
        <f t="shared" ca="1" si="743"/>
        <v>23.115710475343285</v>
      </c>
      <c r="AK962" s="3" t="str">
        <f t="shared" si="744"/>
        <v>1.56</v>
      </c>
      <c r="AL962" s="3" t="str">
        <f t="shared" si="745"/>
        <v>-</v>
      </c>
      <c r="AM962" s="3">
        <f t="shared" si="746"/>
        <v>114.74</v>
      </c>
      <c r="AN962" s="3">
        <f t="shared" ca="1" si="747"/>
        <v>81.116366823081336</v>
      </c>
      <c r="AO962" s="3">
        <f t="shared" ca="1" si="748"/>
        <v>21.574663110320397</v>
      </c>
      <c r="AQ962" s="3" t="str">
        <f t="shared" si="749"/>
        <v>1.56</v>
      </c>
      <c r="AR962" s="3" t="str">
        <f t="shared" si="750"/>
        <v>-</v>
      </c>
      <c r="AS962" s="3">
        <f t="shared" si="751"/>
        <v>114.74</v>
      </c>
      <c r="AT962" s="3">
        <f t="shared" ca="1" si="752"/>
        <v>81.116366823081336</v>
      </c>
      <c r="AU962" s="3">
        <f t="shared" ca="1" si="753"/>
        <v>18.492568380274626</v>
      </c>
      <c r="AW962" s="3" t="str">
        <f t="shared" si="754"/>
        <v>1.56</v>
      </c>
      <c r="AX962" s="3" t="str">
        <f t="shared" si="755"/>
        <v>-</v>
      </c>
      <c r="AY962" s="3">
        <f t="shared" si="756"/>
        <v>114.74</v>
      </c>
      <c r="AZ962" s="3">
        <f t="shared" ca="1" si="757"/>
        <v>81.116366823081336</v>
      </c>
      <c r="BA962" s="3">
        <f t="shared" ca="1" si="758"/>
        <v>15.410473650228855</v>
      </c>
      <c r="BC962" s="3" t="str">
        <f t="shared" si="759"/>
        <v>1.56</v>
      </c>
      <c r="BD962" s="3" t="str">
        <f t="shared" si="760"/>
        <v>-</v>
      </c>
      <c r="BE962" s="3">
        <f t="shared" si="761"/>
        <v>114.74</v>
      </c>
      <c r="BF962" s="3">
        <f t="shared" ca="1" si="762"/>
        <v>81.116366823081336</v>
      </c>
      <c r="BG962" s="3">
        <f t="shared" ca="1" si="763"/>
        <v>9.2462841901373132</v>
      </c>
      <c r="BI962" s="3" t="str">
        <f t="shared" si="764"/>
        <v>1.56</v>
      </c>
      <c r="BJ962" s="3" t="str">
        <f t="shared" si="765"/>
        <v>-</v>
      </c>
      <c r="BK962" s="3">
        <f t="shared" si="766"/>
        <v>114.74</v>
      </c>
      <c r="BL962" s="3">
        <f t="shared" ca="1" si="767"/>
        <v>81.116366823081336</v>
      </c>
      <c r="BM962" s="3">
        <f t="shared" ca="1" si="768"/>
        <v>3.0820947300457711</v>
      </c>
    </row>
    <row r="963" spans="1:65" x14ac:dyDescent="0.3">
      <c r="A963" s="3" t="str">
        <f>'Forward collapse simulation'!B973</f>
        <v>1.56</v>
      </c>
      <c r="B963" s="3" t="str">
        <f>IF('Forward collapse simulation'!C973="","-",'Forward collapse simulation'!C973)</f>
        <v>-</v>
      </c>
      <c r="C963" s="3">
        <f>'Forward collapse simulation'!E973</f>
        <v>144.63999999999999</v>
      </c>
      <c r="D963" s="3">
        <f ca="1">'Forward collapse simulation'!AK973</f>
        <v>84.355275476130728</v>
      </c>
      <c r="E963" s="84">
        <f ca="1">'Forward collapse simulation'!AL973</f>
        <v>29.552045816077424</v>
      </c>
      <c r="G963" s="3" t="str">
        <f t="shared" si="719"/>
        <v>1.56</v>
      </c>
      <c r="H963" s="3" t="str">
        <f t="shared" si="720"/>
        <v>-</v>
      </c>
      <c r="I963" s="3">
        <f t="shared" si="721"/>
        <v>144.63999999999999</v>
      </c>
      <c r="J963" s="3">
        <f t="shared" ca="1" si="722"/>
        <v>84.355275476130728</v>
      </c>
      <c r="K963" s="3">
        <f t="shared" ca="1" si="723"/>
        <v>28.074443525273551</v>
      </c>
      <c r="M963" s="3" t="str">
        <f t="shared" si="724"/>
        <v>1.56</v>
      </c>
      <c r="N963" s="3" t="str">
        <f t="shared" si="725"/>
        <v>-</v>
      </c>
      <c r="O963" s="3">
        <f t="shared" si="726"/>
        <v>144.63999999999999</v>
      </c>
      <c r="P963" s="3">
        <f t="shared" ca="1" si="727"/>
        <v>84.355275476130728</v>
      </c>
      <c r="Q963" s="3">
        <f t="shared" ca="1" si="728"/>
        <v>26.596841234469682</v>
      </c>
      <c r="R963" s="85"/>
      <c r="S963" s="3" t="str">
        <f t="shared" si="729"/>
        <v>1.56</v>
      </c>
      <c r="T963" s="3" t="str">
        <f t="shared" si="730"/>
        <v>-</v>
      </c>
      <c r="U963" s="3">
        <f t="shared" si="731"/>
        <v>144.63999999999999</v>
      </c>
      <c r="V963" s="3">
        <f t="shared" ca="1" si="732"/>
        <v>84.355275476130728</v>
      </c>
      <c r="W963" s="3">
        <f t="shared" ca="1" si="733"/>
        <v>25.11923894366581</v>
      </c>
      <c r="X963" s="85"/>
      <c r="Y963" s="3" t="str">
        <f t="shared" si="734"/>
        <v>1.56</v>
      </c>
      <c r="Z963" s="3" t="str">
        <f t="shared" si="735"/>
        <v>-</v>
      </c>
      <c r="AA963" s="3">
        <f t="shared" si="736"/>
        <v>144.63999999999999</v>
      </c>
      <c r="AB963" s="3">
        <f t="shared" ca="1" si="737"/>
        <v>84.355275476130728</v>
      </c>
      <c r="AC963" s="3">
        <f t="shared" ca="1" si="738"/>
        <v>23.641636652861941</v>
      </c>
      <c r="AE963" s="3" t="str">
        <f t="shared" si="739"/>
        <v>1.56</v>
      </c>
      <c r="AF963" s="3" t="str">
        <f t="shared" si="740"/>
        <v>-</v>
      </c>
      <c r="AG963" s="3">
        <f t="shared" si="741"/>
        <v>144.63999999999999</v>
      </c>
      <c r="AH963" s="3">
        <f t="shared" ca="1" si="742"/>
        <v>84.355275476130728</v>
      </c>
      <c r="AI963" s="3">
        <f t="shared" ca="1" si="743"/>
        <v>22.164034362058068</v>
      </c>
      <c r="AK963" s="3" t="str">
        <f t="shared" si="744"/>
        <v>1.56</v>
      </c>
      <c r="AL963" s="3" t="str">
        <f t="shared" si="745"/>
        <v>-</v>
      </c>
      <c r="AM963" s="3">
        <f t="shared" si="746"/>
        <v>144.63999999999999</v>
      </c>
      <c r="AN963" s="3">
        <f t="shared" ca="1" si="747"/>
        <v>84.355275476130728</v>
      </c>
      <c r="AO963" s="3">
        <f t="shared" ca="1" si="748"/>
        <v>20.686432071254195</v>
      </c>
      <c r="AQ963" s="3" t="str">
        <f t="shared" si="749"/>
        <v>1.56</v>
      </c>
      <c r="AR963" s="3" t="str">
        <f t="shared" si="750"/>
        <v>-</v>
      </c>
      <c r="AS963" s="3">
        <f t="shared" si="751"/>
        <v>144.63999999999999</v>
      </c>
      <c r="AT963" s="3">
        <f t="shared" ca="1" si="752"/>
        <v>84.355275476130728</v>
      </c>
      <c r="AU963" s="3">
        <f t="shared" ca="1" si="753"/>
        <v>17.731227489646454</v>
      </c>
      <c r="AW963" s="3" t="str">
        <f t="shared" si="754"/>
        <v>1.56</v>
      </c>
      <c r="AX963" s="3" t="str">
        <f t="shared" si="755"/>
        <v>-</v>
      </c>
      <c r="AY963" s="3">
        <f t="shared" si="756"/>
        <v>144.63999999999999</v>
      </c>
      <c r="AZ963" s="3">
        <f t="shared" ca="1" si="757"/>
        <v>84.355275476130728</v>
      </c>
      <c r="BA963" s="3">
        <f t="shared" ca="1" si="758"/>
        <v>14.776022908038712</v>
      </c>
      <c r="BC963" s="3" t="str">
        <f t="shared" si="759"/>
        <v>1.56</v>
      </c>
      <c r="BD963" s="3" t="str">
        <f t="shared" si="760"/>
        <v>-</v>
      </c>
      <c r="BE963" s="3">
        <f t="shared" si="761"/>
        <v>144.63999999999999</v>
      </c>
      <c r="BF963" s="3">
        <f t="shared" ca="1" si="762"/>
        <v>84.355275476130728</v>
      </c>
      <c r="BG963" s="3">
        <f t="shared" ca="1" si="763"/>
        <v>8.8656137448232268</v>
      </c>
      <c r="BI963" s="3" t="str">
        <f t="shared" si="764"/>
        <v>1.56</v>
      </c>
      <c r="BJ963" s="3" t="str">
        <f t="shared" si="765"/>
        <v>-</v>
      </c>
      <c r="BK963" s="3">
        <f t="shared" si="766"/>
        <v>144.63999999999999</v>
      </c>
      <c r="BL963" s="3">
        <f t="shared" ca="1" si="767"/>
        <v>84.355275476130728</v>
      </c>
      <c r="BM963" s="3">
        <f t="shared" ca="1" si="768"/>
        <v>2.9552045816077426</v>
      </c>
    </row>
    <row r="964" spans="1:65" x14ac:dyDescent="0.3">
      <c r="A964" s="3" t="str">
        <f>'Forward collapse simulation'!B974</f>
        <v>1.56</v>
      </c>
      <c r="B964" s="3" t="str">
        <f>IF('Forward collapse simulation'!C974="","-",'Forward collapse simulation'!C974)</f>
        <v>-</v>
      </c>
      <c r="C964" s="3">
        <f>'Forward collapse simulation'!E974</f>
        <v>210.61</v>
      </c>
      <c r="D964" s="3">
        <f ca="1">'Forward collapse simulation'!AK974</f>
        <v>79.654987474280205</v>
      </c>
      <c r="E964" s="84">
        <f ca="1">'Forward collapse simulation'!AL974</f>
        <v>26.745879020685411</v>
      </c>
      <c r="G964" s="3" t="str">
        <f t="shared" ref="G964:G1027" si="769">A964</f>
        <v>1.56</v>
      </c>
      <c r="H964" s="3" t="str">
        <f t="shared" ref="H964:H1027" si="770">B964</f>
        <v>-</v>
      </c>
      <c r="I964" s="3">
        <f t="shared" ref="I964:I1027" si="771">C964</f>
        <v>210.61</v>
      </c>
      <c r="J964" s="3">
        <f t="shared" ref="J964:J1027" ca="1" si="772">D964</f>
        <v>79.654987474280205</v>
      </c>
      <c r="K964" s="3">
        <f t="shared" ref="K964:K1027" ca="1" si="773">IF(B964="-",E964*0.95,E964)</f>
        <v>25.408585069651139</v>
      </c>
      <c r="M964" s="3" t="str">
        <f t="shared" ref="M964:M1027" si="774">G964</f>
        <v>1.56</v>
      </c>
      <c r="N964" s="3" t="str">
        <f t="shared" ref="N964:N1027" si="775">H964</f>
        <v>-</v>
      </c>
      <c r="O964" s="3">
        <f t="shared" ref="O964:O1027" si="776">I964</f>
        <v>210.61</v>
      </c>
      <c r="P964" s="3">
        <f t="shared" ref="P964:P1027" ca="1" si="777">J964</f>
        <v>79.654987474280205</v>
      </c>
      <c r="Q964" s="3">
        <f t="shared" ref="Q964:Q1027" ca="1" si="778">IF(H964="-",$E964*0.9,$E964)</f>
        <v>24.07129111861687</v>
      </c>
      <c r="R964" s="85"/>
      <c r="S964" s="3" t="str">
        <f t="shared" ref="S964:S1027" si="779">M964</f>
        <v>1.56</v>
      </c>
      <c r="T964" s="3" t="str">
        <f t="shared" ref="T964:T1027" si="780">N964</f>
        <v>-</v>
      </c>
      <c r="U964" s="3">
        <f t="shared" ref="U964:U1027" si="781">O964</f>
        <v>210.61</v>
      </c>
      <c r="V964" s="3">
        <f t="shared" ref="V964:V1027" ca="1" si="782">P964</f>
        <v>79.654987474280205</v>
      </c>
      <c r="W964" s="3">
        <f t="shared" ref="W964:W1027" ca="1" si="783">IF(N964="-",$E964*0.85,$E964)</f>
        <v>22.733997167582597</v>
      </c>
      <c r="X964" s="85"/>
      <c r="Y964" s="3" t="str">
        <f t="shared" ref="Y964:Y1027" si="784">S964</f>
        <v>1.56</v>
      </c>
      <c r="Z964" s="3" t="str">
        <f t="shared" ref="Z964:Z1027" si="785">T964</f>
        <v>-</v>
      </c>
      <c r="AA964" s="3">
        <f t="shared" ref="AA964:AA1027" si="786">U964</f>
        <v>210.61</v>
      </c>
      <c r="AB964" s="3">
        <f t="shared" ref="AB964:AB1027" ca="1" si="787">V964</f>
        <v>79.654987474280205</v>
      </c>
      <c r="AC964" s="3">
        <f t="shared" ref="AC964:AC1027" ca="1" si="788">IF(T964="-",$E964*0.8,$E964)</f>
        <v>21.396703216548332</v>
      </c>
      <c r="AE964" s="3" t="str">
        <f t="shared" ref="AE964:AE1027" si="789">Y964</f>
        <v>1.56</v>
      </c>
      <c r="AF964" s="3" t="str">
        <f t="shared" ref="AF964:AF1027" si="790">Z964</f>
        <v>-</v>
      </c>
      <c r="AG964" s="3">
        <f t="shared" ref="AG964:AG1027" si="791">AA964</f>
        <v>210.61</v>
      </c>
      <c r="AH964" s="3">
        <f t="shared" ref="AH964:AH1027" ca="1" si="792">AB964</f>
        <v>79.654987474280205</v>
      </c>
      <c r="AI964" s="3">
        <f t="shared" ref="AI964:AI1027" ca="1" si="793">IF(Z964="-",$E964*0.75,$E964)</f>
        <v>20.059409265514059</v>
      </c>
      <c r="AK964" s="3" t="str">
        <f t="shared" ref="AK964:AK1027" si="794">AE964</f>
        <v>1.56</v>
      </c>
      <c r="AL964" s="3" t="str">
        <f t="shared" ref="AL964:AL1027" si="795">AF964</f>
        <v>-</v>
      </c>
      <c r="AM964" s="3">
        <f t="shared" ref="AM964:AM1027" si="796">AG964</f>
        <v>210.61</v>
      </c>
      <c r="AN964" s="3">
        <f t="shared" ref="AN964:AN1027" ca="1" si="797">AH964</f>
        <v>79.654987474280205</v>
      </c>
      <c r="AO964" s="3">
        <f t="shared" ref="AO964:AO1027" ca="1" si="798">IF(AF964="-",$E964*0.7,$E964)</f>
        <v>18.722115314479787</v>
      </c>
      <c r="AQ964" s="3" t="str">
        <f t="shared" ref="AQ964:AQ1027" si="799">AK964</f>
        <v>1.56</v>
      </c>
      <c r="AR964" s="3" t="str">
        <f t="shared" ref="AR964:AR1027" si="800">AL964</f>
        <v>-</v>
      </c>
      <c r="AS964" s="3">
        <f t="shared" ref="AS964:AS1027" si="801">AM964</f>
        <v>210.61</v>
      </c>
      <c r="AT964" s="3">
        <f t="shared" ref="AT964:AT1027" ca="1" si="802">AN964</f>
        <v>79.654987474280205</v>
      </c>
      <c r="AU964" s="3">
        <f t="shared" ref="AU964:AU1027" ca="1" si="803">IF(AL964="-",$E964*0.6,$E964)</f>
        <v>16.047527412411245</v>
      </c>
      <c r="AW964" s="3" t="str">
        <f t="shared" ref="AW964:AW1027" si="804">AQ964</f>
        <v>1.56</v>
      </c>
      <c r="AX964" s="3" t="str">
        <f t="shared" ref="AX964:AX1027" si="805">AR964</f>
        <v>-</v>
      </c>
      <c r="AY964" s="3">
        <f t="shared" ref="AY964:AY1027" si="806">AS964</f>
        <v>210.61</v>
      </c>
      <c r="AZ964" s="3">
        <f t="shared" ref="AZ964:AZ1027" ca="1" si="807">AT964</f>
        <v>79.654987474280205</v>
      </c>
      <c r="BA964" s="3">
        <f t="shared" ref="BA964:BA1027" ca="1" si="808">IF(AR964="-",$E964*0.5,$E964)</f>
        <v>13.372939510342706</v>
      </c>
      <c r="BC964" s="3" t="str">
        <f t="shared" ref="BC964:BC1027" si="809">AW964</f>
        <v>1.56</v>
      </c>
      <c r="BD964" s="3" t="str">
        <f t="shared" ref="BD964:BD1027" si="810">AX964</f>
        <v>-</v>
      </c>
      <c r="BE964" s="3">
        <f t="shared" ref="BE964:BE1027" si="811">AY964</f>
        <v>210.61</v>
      </c>
      <c r="BF964" s="3">
        <f t="shared" ref="BF964:BF1027" ca="1" si="812">AZ964</f>
        <v>79.654987474280205</v>
      </c>
      <c r="BG964" s="3">
        <f t="shared" ref="BG964:BG1027" ca="1" si="813">IF(AX964="-",$E964*0.3,$E964)</f>
        <v>8.0237637062056226</v>
      </c>
      <c r="BI964" s="3" t="str">
        <f t="shared" ref="BI964:BI1027" si="814">BC964</f>
        <v>1.56</v>
      </c>
      <c r="BJ964" s="3" t="str">
        <f t="shared" ref="BJ964:BJ1027" si="815">BD964</f>
        <v>-</v>
      </c>
      <c r="BK964" s="3">
        <f t="shared" ref="BK964:BK1027" si="816">BE964</f>
        <v>210.61</v>
      </c>
      <c r="BL964" s="3">
        <f t="shared" ref="BL964:BL1027" ca="1" si="817">BF964</f>
        <v>79.654987474280205</v>
      </c>
      <c r="BM964" s="3">
        <f t="shared" ref="BM964:BM1027" ca="1" si="818">IF(BD964="-",$E964*0.1,$E964)</f>
        <v>2.6745879020685415</v>
      </c>
    </row>
    <row r="965" spans="1:65" x14ac:dyDescent="0.3">
      <c r="A965" s="3" t="str">
        <f>'Forward collapse simulation'!B975</f>
        <v>1.56</v>
      </c>
      <c r="B965" s="3" t="str">
        <f>IF('Forward collapse simulation'!C975="","-",'Forward collapse simulation'!C975)</f>
        <v>-</v>
      </c>
      <c r="C965" s="3">
        <f>'Forward collapse simulation'!E975</f>
        <v>225.66</v>
      </c>
      <c r="D965" s="3">
        <f ca="1">'Forward collapse simulation'!AK975</f>
        <v>64.038843764115242</v>
      </c>
      <c r="E965" s="84">
        <f ca="1">'Forward collapse simulation'!AL975</f>
        <v>22.235589745018224</v>
      </c>
      <c r="G965" s="3" t="str">
        <f t="shared" si="769"/>
        <v>1.56</v>
      </c>
      <c r="H965" s="3" t="str">
        <f t="shared" si="770"/>
        <v>-</v>
      </c>
      <c r="I965" s="3">
        <f t="shared" si="771"/>
        <v>225.66</v>
      </c>
      <c r="J965" s="3">
        <f t="shared" ca="1" si="772"/>
        <v>64.038843764115242</v>
      </c>
      <c r="K965" s="3">
        <f t="shared" ca="1" si="773"/>
        <v>21.12381025776731</v>
      </c>
      <c r="M965" s="3" t="str">
        <f t="shared" si="774"/>
        <v>1.56</v>
      </c>
      <c r="N965" s="3" t="str">
        <f t="shared" si="775"/>
        <v>-</v>
      </c>
      <c r="O965" s="3">
        <f t="shared" si="776"/>
        <v>225.66</v>
      </c>
      <c r="P965" s="3">
        <f t="shared" ca="1" si="777"/>
        <v>64.038843764115242</v>
      </c>
      <c r="Q965" s="3">
        <f t="shared" ca="1" si="778"/>
        <v>20.012030770516404</v>
      </c>
      <c r="R965" s="85"/>
      <c r="S965" s="3" t="str">
        <f t="shared" si="779"/>
        <v>1.56</v>
      </c>
      <c r="T965" s="3" t="str">
        <f t="shared" si="780"/>
        <v>-</v>
      </c>
      <c r="U965" s="3">
        <f t="shared" si="781"/>
        <v>225.66</v>
      </c>
      <c r="V965" s="3">
        <f t="shared" ca="1" si="782"/>
        <v>64.038843764115242</v>
      </c>
      <c r="W965" s="3">
        <f t="shared" ca="1" si="783"/>
        <v>18.90025128326549</v>
      </c>
      <c r="X965" s="85"/>
      <c r="Y965" s="3" t="str">
        <f t="shared" si="784"/>
        <v>1.56</v>
      </c>
      <c r="Z965" s="3" t="str">
        <f t="shared" si="785"/>
        <v>-</v>
      </c>
      <c r="AA965" s="3">
        <f t="shared" si="786"/>
        <v>225.66</v>
      </c>
      <c r="AB965" s="3">
        <f t="shared" ca="1" si="787"/>
        <v>64.038843764115242</v>
      </c>
      <c r="AC965" s="3">
        <f t="shared" ca="1" si="788"/>
        <v>17.78847179601458</v>
      </c>
      <c r="AE965" s="3" t="str">
        <f t="shared" si="789"/>
        <v>1.56</v>
      </c>
      <c r="AF965" s="3" t="str">
        <f t="shared" si="790"/>
        <v>-</v>
      </c>
      <c r="AG965" s="3">
        <f t="shared" si="791"/>
        <v>225.66</v>
      </c>
      <c r="AH965" s="3">
        <f t="shared" ca="1" si="792"/>
        <v>64.038843764115242</v>
      </c>
      <c r="AI965" s="3">
        <f t="shared" ca="1" si="793"/>
        <v>16.67669230876367</v>
      </c>
      <c r="AK965" s="3" t="str">
        <f t="shared" si="794"/>
        <v>1.56</v>
      </c>
      <c r="AL965" s="3" t="str">
        <f t="shared" si="795"/>
        <v>-</v>
      </c>
      <c r="AM965" s="3">
        <f t="shared" si="796"/>
        <v>225.66</v>
      </c>
      <c r="AN965" s="3">
        <f t="shared" ca="1" si="797"/>
        <v>64.038843764115242</v>
      </c>
      <c r="AO965" s="3">
        <f t="shared" ca="1" si="798"/>
        <v>15.564912821512756</v>
      </c>
      <c r="AQ965" s="3" t="str">
        <f t="shared" si="799"/>
        <v>1.56</v>
      </c>
      <c r="AR965" s="3" t="str">
        <f t="shared" si="800"/>
        <v>-</v>
      </c>
      <c r="AS965" s="3">
        <f t="shared" si="801"/>
        <v>225.66</v>
      </c>
      <c r="AT965" s="3">
        <f t="shared" ca="1" si="802"/>
        <v>64.038843764115242</v>
      </c>
      <c r="AU965" s="3">
        <f t="shared" ca="1" si="803"/>
        <v>13.341353847010934</v>
      </c>
      <c r="AW965" s="3" t="str">
        <f t="shared" si="804"/>
        <v>1.56</v>
      </c>
      <c r="AX965" s="3" t="str">
        <f t="shared" si="805"/>
        <v>-</v>
      </c>
      <c r="AY965" s="3">
        <f t="shared" si="806"/>
        <v>225.66</v>
      </c>
      <c r="AZ965" s="3">
        <f t="shared" ca="1" si="807"/>
        <v>64.038843764115242</v>
      </c>
      <c r="BA965" s="3">
        <f t="shared" ca="1" si="808"/>
        <v>11.117794872509112</v>
      </c>
      <c r="BC965" s="3" t="str">
        <f t="shared" si="809"/>
        <v>1.56</v>
      </c>
      <c r="BD965" s="3" t="str">
        <f t="shared" si="810"/>
        <v>-</v>
      </c>
      <c r="BE965" s="3">
        <f t="shared" si="811"/>
        <v>225.66</v>
      </c>
      <c r="BF965" s="3">
        <f t="shared" ca="1" si="812"/>
        <v>64.038843764115242</v>
      </c>
      <c r="BG965" s="3">
        <f t="shared" ca="1" si="813"/>
        <v>6.670676923505467</v>
      </c>
      <c r="BI965" s="3" t="str">
        <f t="shared" si="814"/>
        <v>1.56</v>
      </c>
      <c r="BJ965" s="3" t="str">
        <f t="shared" si="815"/>
        <v>-</v>
      </c>
      <c r="BK965" s="3">
        <f t="shared" si="816"/>
        <v>225.66</v>
      </c>
      <c r="BL965" s="3">
        <f t="shared" ca="1" si="817"/>
        <v>64.038843764115242</v>
      </c>
      <c r="BM965" s="3">
        <f t="shared" ca="1" si="818"/>
        <v>2.2235589745018225</v>
      </c>
    </row>
    <row r="966" spans="1:65" x14ac:dyDescent="0.3">
      <c r="A966" s="3" t="str">
        <f>'Forward collapse simulation'!B976</f>
        <v>1.56</v>
      </c>
      <c r="B966" s="3" t="str">
        <f>IF('Forward collapse simulation'!C976="","-",'Forward collapse simulation'!C976)</f>
        <v>-</v>
      </c>
      <c r="C966" s="3">
        <f>'Forward collapse simulation'!E976</f>
        <v>228.23</v>
      </c>
      <c r="D966" s="3">
        <f ca="1">'Forward collapse simulation'!AK976</f>
        <v>45.095517058063457</v>
      </c>
      <c r="E966" s="84">
        <f ca="1">'Forward collapse simulation'!AL976</f>
        <v>15.784262384607249</v>
      </c>
      <c r="G966" s="3" t="str">
        <f t="shared" si="769"/>
        <v>1.56</v>
      </c>
      <c r="H966" s="3" t="str">
        <f t="shared" si="770"/>
        <v>-</v>
      </c>
      <c r="I966" s="3">
        <f t="shared" si="771"/>
        <v>228.23</v>
      </c>
      <c r="J966" s="3">
        <f t="shared" ca="1" si="772"/>
        <v>45.095517058063457</v>
      </c>
      <c r="K966" s="3">
        <f t="shared" ca="1" si="773"/>
        <v>14.995049265376887</v>
      </c>
      <c r="M966" s="3" t="str">
        <f t="shared" si="774"/>
        <v>1.56</v>
      </c>
      <c r="N966" s="3" t="str">
        <f t="shared" si="775"/>
        <v>-</v>
      </c>
      <c r="O966" s="3">
        <f t="shared" si="776"/>
        <v>228.23</v>
      </c>
      <c r="P966" s="3">
        <f t="shared" ca="1" si="777"/>
        <v>45.095517058063457</v>
      </c>
      <c r="Q966" s="3">
        <f t="shared" ca="1" si="778"/>
        <v>14.205836146146524</v>
      </c>
      <c r="R966" s="85"/>
      <c r="S966" s="3" t="str">
        <f t="shared" si="779"/>
        <v>1.56</v>
      </c>
      <c r="T966" s="3" t="str">
        <f t="shared" si="780"/>
        <v>-</v>
      </c>
      <c r="U966" s="3">
        <f t="shared" si="781"/>
        <v>228.23</v>
      </c>
      <c r="V966" s="3">
        <f t="shared" ca="1" si="782"/>
        <v>45.095517058063457</v>
      </c>
      <c r="W966" s="3">
        <f t="shared" ca="1" si="783"/>
        <v>13.416623026916161</v>
      </c>
      <c r="X966" s="85"/>
      <c r="Y966" s="3" t="str">
        <f t="shared" si="784"/>
        <v>1.56</v>
      </c>
      <c r="Z966" s="3" t="str">
        <f t="shared" si="785"/>
        <v>-</v>
      </c>
      <c r="AA966" s="3">
        <f t="shared" si="786"/>
        <v>228.23</v>
      </c>
      <c r="AB966" s="3">
        <f t="shared" ca="1" si="787"/>
        <v>45.095517058063457</v>
      </c>
      <c r="AC966" s="3">
        <f t="shared" ca="1" si="788"/>
        <v>12.6274099076858</v>
      </c>
      <c r="AE966" s="3" t="str">
        <f t="shared" si="789"/>
        <v>1.56</v>
      </c>
      <c r="AF966" s="3" t="str">
        <f t="shared" si="790"/>
        <v>-</v>
      </c>
      <c r="AG966" s="3">
        <f t="shared" si="791"/>
        <v>228.23</v>
      </c>
      <c r="AH966" s="3">
        <f t="shared" ca="1" si="792"/>
        <v>45.095517058063457</v>
      </c>
      <c r="AI966" s="3">
        <f t="shared" ca="1" si="793"/>
        <v>11.838196788455438</v>
      </c>
      <c r="AK966" s="3" t="str">
        <f t="shared" si="794"/>
        <v>1.56</v>
      </c>
      <c r="AL966" s="3" t="str">
        <f t="shared" si="795"/>
        <v>-</v>
      </c>
      <c r="AM966" s="3">
        <f t="shared" si="796"/>
        <v>228.23</v>
      </c>
      <c r="AN966" s="3">
        <f t="shared" ca="1" si="797"/>
        <v>45.095517058063457</v>
      </c>
      <c r="AO966" s="3">
        <f t="shared" ca="1" si="798"/>
        <v>11.048983669225073</v>
      </c>
      <c r="AQ966" s="3" t="str">
        <f t="shared" si="799"/>
        <v>1.56</v>
      </c>
      <c r="AR966" s="3" t="str">
        <f t="shared" si="800"/>
        <v>-</v>
      </c>
      <c r="AS966" s="3">
        <f t="shared" si="801"/>
        <v>228.23</v>
      </c>
      <c r="AT966" s="3">
        <f t="shared" ca="1" si="802"/>
        <v>45.095517058063457</v>
      </c>
      <c r="AU966" s="3">
        <f t="shared" ca="1" si="803"/>
        <v>9.4705574307643499</v>
      </c>
      <c r="AW966" s="3" t="str">
        <f t="shared" si="804"/>
        <v>1.56</v>
      </c>
      <c r="AX966" s="3" t="str">
        <f t="shared" si="805"/>
        <v>-</v>
      </c>
      <c r="AY966" s="3">
        <f t="shared" si="806"/>
        <v>228.23</v>
      </c>
      <c r="AZ966" s="3">
        <f t="shared" ca="1" si="807"/>
        <v>45.095517058063457</v>
      </c>
      <c r="BA966" s="3">
        <f t="shared" ca="1" si="808"/>
        <v>7.8921311923036246</v>
      </c>
      <c r="BC966" s="3" t="str">
        <f t="shared" si="809"/>
        <v>1.56</v>
      </c>
      <c r="BD966" s="3" t="str">
        <f t="shared" si="810"/>
        <v>-</v>
      </c>
      <c r="BE966" s="3">
        <f t="shared" si="811"/>
        <v>228.23</v>
      </c>
      <c r="BF966" s="3">
        <f t="shared" ca="1" si="812"/>
        <v>45.095517058063457</v>
      </c>
      <c r="BG966" s="3">
        <f t="shared" ca="1" si="813"/>
        <v>4.7352787153821749</v>
      </c>
      <c r="BI966" s="3" t="str">
        <f t="shared" si="814"/>
        <v>1.56</v>
      </c>
      <c r="BJ966" s="3" t="str">
        <f t="shared" si="815"/>
        <v>-</v>
      </c>
      <c r="BK966" s="3">
        <f t="shared" si="816"/>
        <v>228.23</v>
      </c>
      <c r="BL966" s="3">
        <f t="shared" ca="1" si="817"/>
        <v>45.095517058063457</v>
      </c>
      <c r="BM966" s="3">
        <f t="shared" ca="1" si="818"/>
        <v>1.5784262384607251</v>
      </c>
    </row>
    <row r="967" spans="1:65" x14ac:dyDescent="0.3">
      <c r="A967" s="3" t="str">
        <f>'Forward collapse simulation'!B977</f>
        <v>1.56</v>
      </c>
      <c r="B967" s="3" t="str">
        <f>IF('Forward collapse simulation'!C977="","-",'Forward collapse simulation'!C977)</f>
        <v>-</v>
      </c>
      <c r="C967" s="3">
        <f>'Forward collapse simulation'!E977</f>
        <v>228.69</v>
      </c>
      <c r="D967" s="3">
        <f ca="1">'Forward collapse simulation'!AK977</f>
        <v>29.216864875512929</v>
      </c>
      <c r="E967" s="84">
        <f ca="1">'Forward collapse simulation'!AL977</f>
        <v>11.710900383377187</v>
      </c>
      <c r="G967" s="3" t="str">
        <f t="shared" si="769"/>
        <v>1.56</v>
      </c>
      <c r="H967" s="3" t="str">
        <f t="shared" si="770"/>
        <v>-</v>
      </c>
      <c r="I967" s="3">
        <f t="shared" si="771"/>
        <v>228.69</v>
      </c>
      <c r="J967" s="3">
        <f t="shared" ca="1" si="772"/>
        <v>29.216864875512929</v>
      </c>
      <c r="K967" s="3">
        <f t="shared" ca="1" si="773"/>
        <v>11.125355364208326</v>
      </c>
      <c r="M967" s="3" t="str">
        <f t="shared" si="774"/>
        <v>1.56</v>
      </c>
      <c r="N967" s="3" t="str">
        <f t="shared" si="775"/>
        <v>-</v>
      </c>
      <c r="O967" s="3">
        <f t="shared" si="776"/>
        <v>228.69</v>
      </c>
      <c r="P967" s="3">
        <f t="shared" ca="1" si="777"/>
        <v>29.216864875512929</v>
      </c>
      <c r="Q967" s="3">
        <f t="shared" ca="1" si="778"/>
        <v>10.539810345039468</v>
      </c>
      <c r="R967" s="85"/>
      <c r="S967" s="3" t="str">
        <f t="shared" si="779"/>
        <v>1.56</v>
      </c>
      <c r="T967" s="3" t="str">
        <f t="shared" si="780"/>
        <v>-</v>
      </c>
      <c r="U967" s="3">
        <f t="shared" si="781"/>
        <v>228.69</v>
      </c>
      <c r="V967" s="3">
        <f t="shared" ca="1" si="782"/>
        <v>29.216864875512929</v>
      </c>
      <c r="W967" s="3">
        <f t="shared" ca="1" si="783"/>
        <v>9.9542653258706082</v>
      </c>
      <c r="X967" s="85"/>
      <c r="Y967" s="3" t="str">
        <f t="shared" si="784"/>
        <v>1.56</v>
      </c>
      <c r="Z967" s="3" t="str">
        <f t="shared" si="785"/>
        <v>-</v>
      </c>
      <c r="AA967" s="3">
        <f t="shared" si="786"/>
        <v>228.69</v>
      </c>
      <c r="AB967" s="3">
        <f t="shared" ca="1" si="787"/>
        <v>29.216864875512929</v>
      </c>
      <c r="AC967" s="3">
        <f t="shared" ca="1" si="788"/>
        <v>9.3687203067017499</v>
      </c>
      <c r="AE967" s="3" t="str">
        <f t="shared" si="789"/>
        <v>1.56</v>
      </c>
      <c r="AF967" s="3" t="str">
        <f t="shared" si="790"/>
        <v>-</v>
      </c>
      <c r="AG967" s="3">
        <f t="shared" si="791"/>
        <v>228.69</v>
      </c>
      <c r="AH967" s="3">
        <f t="shared" ca="1" si="792"/>
        <v>29.216864875512929</v>
      </c>
      <c r="AI967" s="3">
        <f t="shared" ca="1" si="793"/>
        <v>8.7831752875328899</v>
      </c>
      <c r="AK967" s="3" t="str">
        <f t="shared" si="794"/>
        <v>1.56</v>
      </c>
      <c r="AL967" s="3" t="str">
        <f t="shared" si="795"/>
        <v>-</v>
      </c>
      <c r="AM967" s="3">
        <f t="shared" si="796"/>
        <v>228.69</v>
      </c>
      <c r="AN967" s="3">
        <f t="shared" ca="1" si="797"/>
        <v>29.216864875512929</v>
      </c>
      <c r="AO967" s="3">
        <f t="shared" ca="1" si="798"/>
        <v>8.1976302683640299</v>
      </c>
      <c r="AQ967" s="3" t="str">
        <f t="shared" si="799"/>
        <v>1.56</v>
      </c>
      <c r="AR967" s="3" t="str">
        <f t="shared" si="800"/>
        <v>-</v>
      </c>
      <c r="AS967" s="3">
        <f t="shared" si="801"/>
        <v>228.69</v>
      </c>
      <c r="AT967" s="3">
        <f t="shared" ca="1" si="802"/>
        <v>29.216864875512929</v>
      </c>
      <c r="AU967" s="3">
        <f t="shared" ca="1" si="803"/>
        <v>7.0265402300263116</v>
      </c>
      <c r="AW967" s="3" t="str">
        <f t="shared" si="804"/>
        <v>1.56</v>
      </c>
      <c r="AX967" s="3" t="str">
        <f t="shared" si="805"/>
        <v>-</v>
      </c>
      <c r="AY967" s="3">
        <f t="shared" si="806"/>
        <v>228.69</v>
      </c>
      <c r="AZ967" s="3">
        <f t="shared" ca="1" si="807"/>
        <v>29.216864875512929</v>
      </c>
      <c r="BA967" s="3">
        <f t="shared" ca="1" si="808"/>
        <v>5.8554501916885933</v>
      </c>
      <c r="BC967" s="3" t="str">
        <f t="shared" si="809"/>
        <v>1.56</v>
      </c>
      <c r="BD967" s="3" t="str">
        <f t="shared" si="810"/>
        <v>-</v>
      </c>
      <c r="BE967" s="3">
        <f t="shared" si="811"/>
        <v>228.69</v>
      </c>
      <c r="BF967" s="3">
        <f t="shared" ca="1" si="812"/>
        <v>29.216864875512929</v>
      </c>
      <c r="BG967" s="3">
        <f t="shared" ca="1" si="813"/>
        <v>3.5132701150131558</v>
      </c>
      <c r="BI967" s="3" t="str">
        <f t="shared" si="814"/>
        <v>1.56</v>
      </c>
      <c r="BJ967" s="3" t="str">
        <f t="shared" si="815"/>
        <v>-</v>
      </c>
      <c r="BK967" s="3">
        <f t="shared" si="816"/>
        <v>228.69</v>
      </c>
      <c r="BL967" s="3">
        <f t="shared" ca="1" si="817"/>
        <v>29.216864875512929</v>
      </c>
      <c r="BM967" s="3">
        <f t="shared" ca="1" si="818"/>
        <v>1.1710900383377187</v>
      </c>
    </row>
    <row r="968" spans="1:65" x14ac:dyDescent="0.3">
      <c r="A968" s="3" t="str">
        <f>'Forward collapse simulation'!B978</f>
        <v>1.56</v>
      </c>
      <c r="B968" s="3" t="str">
        <f>IF('Forward collapse simulation'!C978="","-",'Forward collapse simulation'!C978)</f>
        <v>-</v>
      </c>
      <c r="C968" s="3">
        <f>'Forward collapse simulation'!E978</f>
        <v>230.55</v>
      </c>
      <c r="D968" s="3">
        <f ca="1">'Forward collapse simulation'!AK978</f>
        <v>26.34380639761612</v>
      </c>
      <c r="E968" s="84">
        <f ca="1">'Forward collapse simulation'!AL978</f>
        <v>8.4337044476040113</v>
      </c>
      <c r="G968" s="3" t="str">
        <f t="shared" si="769"/>
        <v>1.56</v>
      </c>
      <c r="H968" s="3" t="str">
        <f t="shared" si="770"/>
        <v>-</v>
      </c>
      <c r="I968" s="3">
        <f t="shared" si="771"/>
        <v>230.55</v>
      </c>
      <c r="J968" s="3">
        <f t="shared" ca="1" si="772"/>
        <v>26.34380639761612</v>
      </c>
      <c r="K968" s="3">
        <f t="shared" ca="1" si="773"/>
        <v>8.0120192252238098</v>
      </c>
      <c r="M968" s="3" t="str">
        <f t="shared" si="774"/>
        <v>1.56</v>
      </c>
      <c r="N968" s="3" t="str">
        <f t="shared" si="775"/>
        <v>-</v>
      </c>
      <c r="O968" s="3">
        <f t="shared" si="776"/>
        <v>230.55</v>
      </c>
      <c r="P968" s="3">
        <f t="shared" ca="1" si="777"/>
        <v>26.34380639761612</v>
      </c>
      <c r="Q968" s="3">
        <f t="shared" ca="1" si="778"/>
        <v>7.5903340028436102</v>
      </c>
      <c r="R968" s="85"/>
      <c r="S968" s="3" t="str">
        <f t="shared" si="779"/>
        <v>1.56</v>
      </c>
      <c r="T968" s="3" t="str">
        <f t="shared" si="780"/>
        <v>-</v>
      </c>
      <c r="U968" s="3">
        <f t="shared" si="781"/>
        <v>230.55</v>
      </c>
      <c r="V968" s="3">
        <f t="shared" ca="1" si="782"/>
        <v>26.34380639761612</v>
      </c>
      <c r="W968" s="3">
        <f t="shared" ca="1" si="783"/>
        <v>7.1686487804634096</v>
      </c>
      <c r="X968" s="85"/>
      <c r="Y968" s="3" t="str">
        <f t="shared" si="784"/>
        <v>1.56</v>
      </c>
      <c r="Z968" s="3" t="str">
        <f t="shared" si="785"/>
        <v>-</v>
      </c>
      <c r="AA968" s="3">
        <f t="shared" si="786"/>
        <v>230.55</v>
      </c>
      <c r="AB968" s="3">
        <f t="shared" ca="1" si="787"/>
        <v>26.34380639761612</v>
      </c>
      <c r="AC968" s="3">
        <f t="shared" ca="1" si="788"/>
        <v>6.746963558083209</v>
      </c>
      <c r="AE968" s="3" t="str">
        <f t="shared" si="789"/>
        <v>1.56</v>
      </c>
      <c r="AF968" s="3" t="str">
        <f t="shared" si="790"/>
        <v>-</v>
      </c>
      <c r="AG968" s="3">
        <f t="shared" si="791"/>
        <v>230.55</v>
      </c>
      <c r="AH968" s="3">
        <f t="shared" ca="1" si="792"/>
        <v>26.34380639761612</v>
      </c>
      <c r="AI968" s="3">
        <f t="shared" ca="1" si="793"/>
        <v>6.3252783357030085</v>
      </c>
      <c r="AK968" s="3" t="str">
        <f t="shared" si="794"/>
        <v>1.56</v>
      </c>
      <c r="AL968" s="3" t="str">
        <f t="shared" si="795"/>
        <v>-</v>
      </c>
      <c r="AM968" s="3">
        <f t="shared" si="796"/>
        <v>230.55</v>
      </c>
      <c r="AN968" s="3">
        <f t="shared" ca="1" si="797"/>
        <v>26.34380639761612</v>
      </c>
      <c r="AO968" s="3">
        <f t="shared" ca="1" si="798"/>
        <v>5.9035931133228079</v>
      </c>
      <c r="AQ968" s="3" t="str">
        <f t="shared" si="799"/>
        <v>1.56</v>
      </c>
      <c r="AR968" s="3" t="str">
        <f t="shared" si="800"/>
        <v>-</v>
      </c>
      <c r="AS968" s="3">
        <f t="shared" si="801"/>
        <v>230.55</v>
      </c>
      <c r="AT968" s="3">
        <f t="shared" ca="1" si="802"/>
        <v>26.34380639761612</v>
      </c>
      <c r="AU968" s="3">
        <f t="shared" ca="1" si="803"/>
        <v>5.0602226685624068</v>
      </c>
      <c r="AW968" s="3" t="str">
        <f t="shared" si="804"/>
        <v>1.56</v>
      </c>
      <c r="AX968" s="3" t="str">
        <f t="shared" si="805"/>
        <v>-</v>
      </c>
      <c r="AY968" s="3">
        <f t="shared" si="806"/>
        <v>230.55</v>
      </c>
      <c r="AZ968" s="3">
        <f t="shared" ca="1" si="807"/>
        <v>26.34380639761612</v>
      </c>
      <c r="BA968" s="3">
        <f t="shared" ca="1" si="808"/>
        <v>4.2168522238020056</v>
      </c>
      <c r="BC968" s="3" t="str">
        <f t="shared" si="809"/>
        <v>1.56</v>
      </c>
      <c r="BD968" s="3" t="str">
        <f t="shared" si="810"/>
        <v>-</v>
      </c>
      <c r="BE968" s="3">
        <f t="shared" si="811"/>
        <v>230.55</v>
      </c>
      <c r="BF968" s="3">
        <f t="shared" ca="1" si="812"/>
        <v>26.34380639761612</v>
      </c>
      <c r="BG968" s="3">
        <f t="shared" ca="1" si="813"/>
        <v>2.5301113342812034</v>
      </c>
      <c r="BI968" s="3" t="str">
        <f t="shared" si="814"/>
        <v>1.56</v>
      </c>
      <c r="BJ968" s="3" t="str">
        <f t="shared" si="815"/>
        <v>-</v>
      </c>
      <c r="BK968" s="3">
        <f t="shared" si="816"/>
        <v>230.55</v>
      </c>
      <c r="BL968" s="3">
        <f t="shared" ca="1" si="817"/>
        <v>26.34380639761612</v>
      </c>
      <c r="BM968" s="3">
        <f t="shared" ca="1" si="818"/>
        <v>0.84337044476040113</v>
      </c>
    </row>
    <row r="969" spans="1:65" x14ac:dyDescent="0.3">
      <c r="A969" s="3" t="str">
        <f>'Forward collapse simulation'!B979</f>
        <v>1.56</v>
      </c>
      <c r="B969" s="3" t="str">
        <f>IF('Forward collapse simulation'!C979="","-",'Forward collapse simulation'!C979)</f>
        <v>-</v>
      </c>
      <c r="C969" s="3">
        <f>'Forward collapse simulation'!E979</f>
        <v>233.07</v>
      </c>
      <c r="D969" s="3">
        <f>'Forward collapse simulation'!AK979</f>
        <v>-10.63</v>
      </c>
      <c r="E969" s="84">
        <f>'Forward collapse simulation'!AL979</f>
        <v>5.2569999999999997</v>
      </c>
      <c r="G969" s="3" t="str">
        <f t="shared" si="769"/>
        <v>1.56</v>
      </c>
      <c r="H969" s="3" t="str">
        <f t="shared" si="770"/>
        <v>-</v>
      </c>
      <c r="I969" s="3">
        <f t="shared" si="771"/>
        <v>233.07</v>
      </c>
      <c r="J969" s="3">
        <f t="shared" si="772"/>
        <v>-10.63</v>
      </c>
      <c r="K969" s="3">
        <f t="shared" si="773"/>
        <v>4.9941499999999994</v>
      </c>
      <c r="M969" s="3" t="str">
        <f t="shared" si="774"/>
        <v>1.56</v>
      </c>
      <c r="N969" s="3" t="str">
        <f t="shared" si="775"/>
        <v>-</v>
      </c>
      <c r="O969" s="3">
        <f t="shared" si="776"/>
        <v>233.07</v>
      </c>
      <c r="P969" s="3">
        <f t="shared" si="777"/>
        <v>-10.63</v>
      </c>
      <c r="Q969" s="3">
        <f t="shared" si="778"/>
        <v>4.7313000000000001</v>
      </c>
      <c r="R969" s="85"/>
      <c r="S969" s="3" t="str">
        <f t="shared" si="779"/>
        <v>1.56</v>
      </c>
      <c r="T969" s="3" t="str">
        <f t="shared" si="780"/>
        <v>-</v>
      </c>
      <c r="U969" s="3">
        <f t="shared" si="781"/>
        <v>233.07</v>
      </c>
      <c r="V969" s="3">
        <f t="shared" si="782"/>
        <v>-10.63</v>
      </c>
      <c r="W969" s="3">
        <f t="shared" si="783"/>
        <v>4.4684499999999998</v>
      </c>
      <c r="X969" s="85"/>
      <c r="Y969" s="3" t="str">
        <f t="shared" si="784"/>
        <v>1.56</v>
      </c>
      <c r="Z969" s="3" t="str">
        <f t="shared" si="785"/>
        <v>-</v>
      </c>
      <c r="AA969" s="3">
        <f t="shared" si="786"/>
        <v>233.07</v>
      </c>
      <c r="AB969" s="3">
        <f t="shared" si="787"/>
        <v>-10.63</v>
      </c>
      <c r="AC969" s="3">
        <f t="shared" si="788"/>
        <v>4.2055999999999996</v>
      </c>
      <c r="AE969" s="3" t="str">
        <f t="shared" si="789"/>
        <v>1.56</v>
      </c>
      <c r="AF969" s="3" t="str">
        <f t="shared" si="790"/>
        <v>-</v>
      </c>
      <c r="AG969" s="3">
        <f t="shared" si="791"/>
        <v>233.07</v>
      </c>
      <c r="AH969" s="3">
        <f t="shared" si="792"/>
        <v>-10.63</v>
      </c>
      <c r="AI969" s="3">
        <f t="shared" si="793"/>
        <v>3.9427499999999998</v>
      </c>
      <c r="AK969" s="3" t="str">
        <f t="shared" si="794"/>
        <v>1.56</v>
      </c>
      <c r="AL969" s="3" t="str">
        <f t="shared" si="795"/>
        <v>-</v>
      </c>
      <c r="AM969" s="3">
        <f t="shared" si="796"/>
        <v>233.07</v>
      </c>
      <c r="AN969" s="3">
        <f t="shared" si="797"/>
        <v>-10.63</v>
      </c>
      <c r="AO969" s="3">
        <f t="shared" si="798"/>
        <v>3.6798999999999995</v>
      </c>
      <c r="AQ969" s="3" t="str">
        <f t="shared" si="799"/>
        <v>1.56</v>
      </c>
      <c r="AR969" s="3" t="str">
        <f t="shared" si="800"/>
        <v>-</v>
      </c>
      <c r="AS969" s="3">
        <f t="shared" si="801"/>
        <v>233.07</v>
      </c>
      <c r="AT969" s="3">
        <f t="shared" si="802"/>
        <v>-10.63</v>
      </c>
      <c r="AU969" s="3">
        <f t="shared" si="803"/>
        <v>3.1541999999999999</v>
      </c>
      <c r="AW969" s="3" t="str">
        <f t="shared" si="804"/>
        <v>1.56</v>
      </c>
      <c r="AX969" s="3" t="str">
        <f t="shared" si="805"/>
        <v>-</v>
      </c>
      <c r="AY969" s="3">
        <f t="shared" si="806"/>
        <v>233.07</v>
      </c>
      <c r="AZ969" s="3">
        <f t="shared" si="807"/>
        <v>-10.63</v>
      </c>
      <c r="BA969" s="3">
        <f t="shared" si="808"/>
        <v>2.6284999999999998</v>
      </c>
      <c r="BC969" s="3" t="str">
        <f t="shared" si="809"/>
        <v>1.56</v>
      </c>
      <c r="BD969" s="3" t="str">
        <f t="shared" si="810"/>
        <v>-</v>
      </c>
      <c r="BE969" s="3">
        <f t="shared" si="811"/>
        <v>233.07</v>
      </c>
      <c r="BF969" s="3">
        <f t="shared" si="812"/>
        <v>-10.63</v>
      </c>
      <c r="BG969" s="3">
        <f t="shared" si="813"/>
        <v>1.5770999999999999</v>
      </c>
      <c r="BI969" s="3" t="str">
        <f t="shared" si="814"/>
        <v>1.56</v>
      </c>
      <c r="BJ969" s="3" t="str">
        <f t="shared" si="815"/>
        <v>-</v>
      </c>
      <c r="BK969" s="3">
        <f t="shared" si="816"/>
        <v>233.07</v>
      </c>
      <c r="BL969" s="3">
        <f t="shared" si="817"/>
        <v>-10.63</v>
      </c>
      <c r="BM969" s="3">
        <f t="shared" si="818"/>
        <v>0.52569999999999995</v>
      </c>
    </row>
    <row r="970" spans="1:65" x14ac:dyDescent="0.3">
      <c r="A970" s="3" t="str">
        <f>'Forward collapse simulation'!B980</f>
        <v>1.56</v>
      </c>
      <c r="B970" s="3" t="str">
        <f>IF('Forward collapse simulation'!C980="","-",'Forward collapse simulation'!C980)</f>
        <v>-</v>
      </c>
      <c r="C970" s="3">
        <f>'Forward collapse simulation'!E980</f>
        <v>234.99</v>
      </c>
      <c r="D970" s="3">
        <f>'Forward collapse simulation'!AK980</f>
        <v>-23.82</v>
      </c>
      <c r="E970" s="84">
        <f>'Forward collapse simulation'!AL980</f>
        <v>2.7040000000000002</v>
      </c>
      <c r="G970" s="3" t="str">
        <f t="shared" si="769"/>
        <v>1.56</v>
      </c>
      <c r="H970" s="3" t="str">
        <f t="shared" si="770"/>
        <v>-</v>
      </c>
      <c r="I970" s="3">
        <f t="shared" si="771"/>
        <v>234.99</v>
      </c>
      <c r="J970" s="3">
        <f t="shared" si="772"/>
        <v>-23.82</v>
      </c>
      <c r="K970" s="3">
        <f t="shared" si="773"/>
        <v>2.5688</v>
      </c>
      <c r="M970" s="3" t="str">
        <f t="shared" si="774"/>
        <v>1.56</v>
      </c>
      <c r="N970" s="3" t="str">
        <f t="shared" si="775"/>
        <v>-</v>
      </c>
      <c r="O970" s="3">
        <f t="shared" si="776"/>
        <v>234.99</v>
      </c>
      <c r="P970" s="3">
        <f t="shared" si="777"/>
        <v>-23.82</v>
      </c>
      <c r="Q970" s="3">
        <f t="shared" si="778"/>
        <v>2.4336000000000002</v>
      </c>
      <c r="R970" s="85"/>
      <c r="S970" s="3" t="str">
        <f t="shared" si="779"/>
        <v>1.56</v>
      </c>
      <c r="T970" s="3" t="str">
        <f t="shared" si="780"/>
        <v>-</v>
      </c>
      <c r="U970" s="3">
        <f t="shared" si="781"/>
        <v>234.99</v>
      </c>
      <c r="V970" s="3">
        <f t="shared" si="782"/>
        <v>-23.82</v>
      </c>
      <c r="W970" s="3">
        <f t="shared" si="783"/>
        <v>2.2984</v>
      </c>
      <c r="X970" s="85"/>
      <c r="Y970" s="3" t="str">
        <f t="shared" si="784"/>
        <v>1.56</v>
      </c>
      <c r="Z970" s="3" t="str">
        <f t="shared" si="785"/>
        <v>-</v>
      </c>
      <c r="AA970" s="3">
        <f t="shared" si="786"/>
        <v>234.99</v>
      </c>
      <c r="AB970" s="3">
        <f t="shared" si="787"/>
        <v>-23.82</v>
      </c>
      <c r="AC970" s="3">
        <f t="shared" si="788"/>
        <v>2.1632000000000002</v>
      </c>
      <c r="AE970" s="3" t="str">
        <f t="shared" si="789"/>
        <v>1.56</v>
      </c>
      <c r="AF970" s="3" t="str">
        <f t="shared" si="790"/>
        <v>-</v>
      </c>
      <c r="AG970" s="3">
        <f t="shared" si="791"/>
        <v>234.99</v>
      </c>
      <c r="AH970" s="3">
        <f t="shared" si="792"/>
        <v>-23.82</v>
      </c>
      <c r="AI970" s="3">
        <f t="shared" si="793"/>
        <v>2.028</v>
      </c>
      <c r="AK970" s="3" t="str">
        <f t="shared" si="794"/>
        <v>1.56</v>
      </c>
      <c r="AL970" s="3" t="str">
        <f t="shared" si="795"/>
        <v>-</v>
      </c>
      <c r="AM970" s="3">
        <f t="shared" si="796"/>
        <v>234.99</v>
      </c>
      <c r="AN970" s="3">
        <f t="shared" si="797"/>
        <v>-23.82</v>
      </c>
      <c r="AO970" s="3">
        <f t="shared" si="798"/>
        <v>1.8928</v>
      </c>
      <c r="AQ970" s="3" t="str">
        <f t="shared" si="799"/>
        <v>1.56</v>
      </c>
      <c r="AR970" s="3" t="str">
        <f t="shared" si="800"/>
        <v>-</v>
      </c>
      <c r="AS970" s="3">
        <f t="shared" si="801"/>
        <v>234.99</v>
      </c>
      <c r="AT970" s="3">
        <f t="shared" si="802"/>
        <v>-23.82</v>
      </c>
      <c r="AU970" s="3">
        <f t="shared" si="803"/>
        <v>1.6224000000000001</v>
      </c>
      <c r="AW970" s="3" t="str">
        <f t="shared" si="804"/>
        <v>1.56</v>
      </c>
      <c r="AX970" s="3" t="str">
        <f t="shared" si="805"/>
        <v>-</v>
      </c>
      <c r="AY970" s="3">
        <f t="shared" si="806"/>
        <v>234.99</v>
      </c>
      <c r="AZ970" s="3">
        <f t="shared" si="807"/>
        <v>-23.82</v>
      </c>
      <c r="BA970" s="3">
        <f t="shared" si="808"/>
        <v>1.3520000000000001</v>
      </c>
      <c r="BC970" s="3" t="str">
        <f t="shared" si="809"/>
        <v>1.56</v>
      </c>
      <c r="BD970" s="3" t="str">
        <f t="shared" si="810"/>
        <v>-</v>
      </c>
      <c r="BE970" s="3">
        <f t="shared" si="811"/>
        <v>234.99</v>
      </c>
      <c r="BF970" s="3">
        <f t="shared" si="812"/>
        <v>-23.82</v>
      </c>
      <c r="BG970" s="3">
        <f t="shared" si="813"/>
        <v>0.81120000000000003</v>
      </c>
      <c r="BI970" s="3" t="str">
        <f t="shared" si="814"/>
        <v>1.56</v>
      </c>
      <c r="BJ970" s="3" t="str">
        <f t="shared" si="815"/>
        <v>-</v>
      </c>
      <c r="BK970" s="3">
        <f t="shared" si="816"/>
        <v>234.99</v>
      </c>
      <c r="BL970" s="3">
        <f t="shared" si="817"/>
        <v>-23.82</v>
      </c>
      <c r="BM970" s="3">
        <f t="shared" si="818"/>
        <v>0.27040000000000003</v>
      </c>
    </row>
    <row r="971" spans="1:65" x14ac:dyDescent="0.3">
      <c r="A971" s="3" t="str">
        <f>'Forward collapse simulation'!B981</f>
        <v>1.56</v>
      </c>
      <c r="B971" s="3" t="str">
        <f>IF('Forward collapse simulation'!C981="","-",'Forward collapse simulation'!C981)</f>
        <v>-</v>
      </c>
      <c r="C971" s="3">
        <f>'Forward collapse simulation'!E981</f>
        <v>227.44</v>
      </c>
      <c r="D971" s="3">
        <f>'Forward collapse simulation'!AK981</f>
        <v>-62.85</v>
      </c>
      <c r="E971" s="84">
        <f>'Forward collapse simulation'!AL981</f>
        <v>1.163</v>
      </c>
      <c r="G971" s="3" t="str">
        <f t="shared" si="769"/>
        <v>1.56</v>
      </c>
      <c r="H971" s="3" t="str">
        <f t="shared" si="770"/>
        <v>-</v>
      </c>
      <c r="I971" s="3">
        <f t="shared" si="771"/>
        <v>227.44</v>
      </c>
      <c r="J971" s="3">
        <f t="shared" si="772"/>
        <v>-62.85</v>
      </c>
      <c r="K971" s="3">
        <f t="shared" si="773"/>
        <v>1.1048499999999999</v>
      </c>
      <c r="M971" s="3" t="str">
        <f t="shared" si="774"/>
        <v>1.56</v>
      </c>
      <c r="N971" s="3" t="str">
        <f t="shared" si="775"/>
        <v>-</v>
      </c>
      <c r="O971" s="3">
        <f t="shared" si="776"/>
        <v>227.44</v>
      </c>
      <c r="P971" s="3">
        <f t="shared" si="777"/>
        <v>-62.85</v>
      </c>
      <c r="Q971" s="3">
        <f t="shared" si="778"/>
        <v>1.0467</v>
      </c>
      <c r="R971" s="85"/>
      <c r="S971" s="3" t="str">
        <f t="shared" si="779"/>
        <v>1.56</v>
      </c>
      <c r="T971" s="3" t="str">
        <f t="shared" si="780"/>
        <v>-</v>
      </c>
      <c r="U971" s="3">
        <f t="shared" si="781"/>
        <v>227.44</v>
      </c>
      <c r="V971" s="3">
        <f t="shared" si="782"/>
        <v>-62.85</v>
      </c>
      <c r="W971" s="3">
        <f t="shared" si="783"/>
        <v>0.98855000000000004</v>
      </c>
      <c r="X971" s="85"/>
      <c r="Y971" s="3" t="str">
        <f t="shared" si="784"/>
        <v>1.56</v>
      </c>
      <c r="Z971" s="3" t="str">
        <f t="shared" si="785"/>
        <v>-</v>
      </c>
      <c r="AA971" s="3">
        <f t="shared" si="786"/>
        <v>227.44</v>
      </c>
      <c r="AB971" s="3">
        <f t="shared" si="787"/>
        <v>-62.85</v>
      </c>
      <c r="AC971" s="3">
        <f t="shared" si="788"/>
        <v>0.93040000000000012</v>
      </c>
      <c r="AE971" s="3" t="str">
        <f t="shared" si="789"/>
        <v>1.56</v>
      </c>
      <c r="AF971" s="3" t="str">
        <f t="shared" si="790"/>
        <v>-</v>
      </c>
      <c r="AG971" s="3">
        <f t="shared" si="791"/>
        <v>227.44</v>
      </c>
      <c r="AH971" s="3">
        <f t="shared" si="792"/>
        <v>-62.85</v>
      </c>
      <c r="AI971" s="3">
        <f t="shared" si="793"/>
        <v>0.87224999999999997</v>
      </c>
      <c r="AK971" s="3" t="str">
        <f t="shared" si="794"/>
        <v>1.56</v>
      </c>
      <c r="AL971" s="3" t="str">
        <f t="shared" si="795"/>
        <v>-</v>
      </c>
      <c r="AM971" s="3">
        <f t="shared" si="796"/>
        <v>227.44</v>
      </c>
      <c r="AN971" s="3">
        <f t="shared" si="797"/>
        <v>-62.85</v>
      </c>
      <c r="AO971" s="3">
        <f t="shared" si="798"/>
        <v>0.81409999999999993</v>
      </c>
      <c r="AQ971" s="3" t="str">
        <f t="shared" si="799"/>
        <v>1.56</v>
      </c>
      <c r="AR971" s="3" t="str">
        <f t="shared" si="800"/>
        <v>-</v>
      </c>
      <c r="AS971" s="3">
        <f t="shared" si="801"/>
        <v>227.44</v>
      </c>
      <c r="AT971" s="3">
        <f t="shared" si="802"/>
        <v>-62.85</v>
      </c>
      <c r="AU971" s="3">
        <f t="shared" si="803"/>
        <v>0.69779999999999998</v>
      </c>
      <c r="AW971" s="3" t="str">
        <f t="shared" si="804"/>
        <v>1.56</v>
      </c>
      <c r="AX971" s="3" t="str">
        <f t="shared" si="805"/>
        <v>-</v>
      </c>
      <c r="AY971" s="3">
        <f t="shared" si="806"/>
        <v>227.44</v>
      </c>
      <c r="AZ971" s="3">
        <f t="shared" si="807"/>
        <v>-62.85</v>
      </c>
      <c r="BA971" s="3">
        <f t="shared" si="808"/>
        <v>0.58150000000000002</v>
      </c>
      <c r="BC971" s="3" t="str">
        <f t="shared" si="809"/>
        <v>1.56</v>
      </c>
      <c r="BD971" s="3" t="str">
        <f t="shared" si="810"/>
        <v>-</v>
      </c>
      <c r="BE971" s="3">
        <f t="shared" si="811"/>
        <v>227.44</v>
      </c>
      <c r="BF971" s="3">
        <f t="shared" si="812"/>
        <v>-62.85</v>
      </c>
      <c r="BG971" s="3">
        <f t="shared" si="813"/>
        <v>0.34889999999999999</v>
      </c>
      <c r="BI971" s="3" t="str">
        <f t="shared" si="814"/>
        <v>1.56</v>
      </c>
      <c r="BJ971" s="3" t="str">
        <f t="shared" si="815"/>
        <v>-</v>
      </c>
      <c r="BK971" s="3">
        <f t="shared" si="816"/>
        <v>227.44</v>
      </c>
      <c r="BL971" s="3">
        <f t="shared" si="817"/>
        <v>-62.85</v>
      </c>
      <c r="BM971" s="3">
        <f t="shared" si="818"/>
        <v>0.11630000000000001</v>
      </c>
    </row>
    <row r="972" spans="1:65" x14ac:dyDescent="0.3">
      <c r="A972" s="3" t="str">
        <f>'Forward collapse simulation'!B982</f>
        <v>1.56</v>
      </c>
      <c r="B972" s="3" t="str">
        <f>IF('Forward collapse simulation'!C982="","-",'Forward collapse simulation'!C982)</f>
        <v>1.57</v>
      </c>
      <c r="C972" s="3">
        <f>'Forward collapse simulation'!E982</f>
        <v>178.62</v>
      </c>
      <c r="D972" s="3">
        <f>'Forward collapse simulation'!AK982</f>
        <v>-0.86</v>
      </c>
      <c r="E972" s="84">
        <f>'Forward collapse simulation'!AL982</f>
        <v>4.6589999999999998</v>
      </c>
      <c r="G972" s="3" t="str">
        <f t="shared" si="769"/>
        <v>1.56</v>
      </c>
      <c r="H972" s="3" t="str">
        <f t="shared" si="770"/>
        <v>1.57</v>
      </c>
      <c r="I972" s="3">
        <f t="shared" si="771"/>
        <v>178.62</v>
      </c>
      <c r="J972" s="3">
        <f t="shared" si="772"/>
        <v>-0.86</v>
      </c>
      <c r="K972" s="3">
        <f t="shared" si="773"/>
        <v>4.6589999999999998</v>
      </c>
      <c r="M972" s="3" t="str">
        <f t="shared" si="774"/>
        <v>1.56</v>
      </c>
      <c r="N972" s="3" t="str">
        <f t="shared" si="775"/>
        <v>1.57</v>
      </c>
      <c r="O972" s="3">
        <f t="shared" si="776"/>
        <v>178.62</v>
      </c>
      <c r="P972" s="3">
        <f t="shared" si="777"/>
        <v>-0.86</v>
      </c>
      <c r="Q972" s="3">
        <f t="shared" si="778"/>
        <v>4.6589999999999998</v>
      </c>
      <c r="R972" s="85"/>
      <c r="S972" s="3" t="str">
        <f t="shared" si="779"/>
        <v>1.56</v>
      </c>
      <c r="T972" s="3" t="str">
        <f t="shared" si="780"/>
        <v>1.57</v>
      </c>
      <c r="U972" s="3">
        <f t="shared" si="781"/>
        <v>178.62</v>
      </c>
      <c r="V972" s="3">
        <f t="shared" si="782"/>
        <v>-0.86</v>
      </c>
      <c r="W972" s="3">
        <f t="shared" si="783"/>
        <v>4.6589999999999998</v>
      </c>
      <c r="X972" s="85"/>
      <c r="Y972" s="3" t="str">
        <f t="shared" si="784"/>
        <v>1.56</v>
      </c>
      <c r="Z972" s="3" t="str">
        <f t="shared" si="785"/>
        <v>1.57</v>
      </c>
      <c r="AA972" s="3">
        <f t="shared" si="786"/>
        <v>178.62</v>
      </c>
      <c r="AB972" s="3">
        <f t="shared" si="787"/>
        <v>-0.86</v>
      </c>
      <c r="AC972" s="3">
        <f t="shared" si="788"/>
        <v>4.6589999999999998</v>
      </c>
      <c r="AE972" s="3" t="str">
        <f t="shared" si="789"/>
        <v>1.56</v>
      </c>
      <c r="AF972" s="3" t="str">
        <f t="shared" si="790"/>
        <v>1.57</v>
      </c>
      <c r="AG972" s="3">
        <f t="shared" si="791"/>
        <v>178.62</v>
      </c>
      <c r="AH972" s="3">
        <f t="shared" si="792"/>
        <v>-0.86</v>
      </c>
      <c r="AI972" s="3">
        <f t="shared" si="793"/>
        <v>4.6589999999999998</v>
      </c>
      <c r="AK972" s="3" t="str">
        <f t="shared" si="794"/>
        <v>1.56</v>
      </c>
      <c r="AL972" s="3" t="str">
        <f t="shared" si="795"/>
        <v>1.57</v>
      </c>
      <c r="AM972" s="3">
        <f t="shared" si="796"/>
        <v>178.62</v>
      </c>
      <c r="AN972" s="3">
        <f t="shared" si="797"/>
        <v>-0.86</v>
      </c>
      <c r="AO972" s="3">
        <f t="shared" si="798"/>
        <v>4.6589999999999998</v>
      </c>
      <c r="AQ972" s="3" t="str">
        <f t="shared" si="799"/>
        <v>1.56</v>
      </c>
      <c r="AR972" s="3" t="str">
        <f t="shared" si="800"/>
        <v>1.57</v>
      </c>
      <c r="AS972" s="3">
        <f t="shared" si="801"/>
        <v>178.62</v>
      </c>
      <c r="AT972" s="3">
        <f t="shared" si="802"/>
        <v>-0.86</v>
      </c>
      <c r="AU972" s="3">
        <f t="shared" si="803"/>
        <v>4.6589999999999998</v>
      </c>
      <c r="AW972" s="3" t="str">
        <f t="shared" si="804"/>
        <v>1.56</v>
      </c>
      <c r="AX972" s="3" t="str">
        <f t="shared" si="805"/>
        <v>1.57</v>
      </c>
      <c r="AY972" s="3">
        <f t="shared" si="806"/>
        <v>178.62</v>
      </c>
      <c r="AZ972" s="3">
        <f t="shared" si="807"/>
        <v>-0.86</v>
      </c>
      <c r="BA972" s="3">
        <f t="shared" si="808"/>
        <v>4.6589999999999998</v>
      </c>
      <c r="BC972" s="3" t="str">
        <f t="shared" si="809"/>
        <v>1.56</v>
      </c>
      <c r="BD972" s="3" t="str">
        <f t="shared" si="810"/>
        <v>1.57</v>
      </c>
      <c r="BE972" s="3">
        <f t="shared" si="811"/>
        <v>178.62</v>
      </c>
      <c r="BF972" s="3">
        <f t="shared" si="812"/>
        <v>-0.86</v>
      </c>
      <c r="BG972" s="3">
        <f t="shared" si="813"/>
        <v>4.6589999999999998</v>
      </c>
      <c r="BI972" s="3" t="str">
        <f t="shared" si="814"/>
        <v>1.56</v>
      </c>
      <c r="BJ972" s="3" t="str">
        <f t="shared" si="815"/>
        <v>1.57</v>
      </c>
      <c r="BK972" s="3">
        <f t="shared" si="816"/>
        <v>178.62</v>
      </c>
      <c r="BL972" s="3">
        <f t="shared" si="817"/>
        <v>-0.86</v>
      </c>
      <c r="BM972" s="3">
        <f t="shared" si="818"/>
        <v>4.6589999999999998</v>
      </c>
    </row>
    <row r="973" spans="1:65" x14ac:dyDescent="0.3">
      <c r="A973" s="3" t="str">
        <f>'Forward collapse simulation'!B983</f>
        <v>1.57</v>
      </c>
      <c r="B973" s="3" t="str">
        <f>IF('Forward collapse simulation'!C983="","-",'Forward collapse simulation'!C983)</f>
        <v>-</v>
      </c>
      <c r="C973" s="3">
        <f>'Forward collapse simulation'!E983</f>
        <v>148.47999999999999</v>
      </c>
      <c r="D973" s="3">
        <f>'Forward collapse simulation'!AK983</f>
        <v>-78.819999999999993</v>
      </c>
      <c r="E973" s="84">
        <f>'Forward collapse simulation'!AL983</f>
        <v>1.095</v>
      </c>
      <c r="G973" s="3" t="str">
        <f t="shared" si="769"/>
        <v>1.57</v>
      </c>
      <c r="H973" s="3" t="str">
        <f t="shared" si="770"/>
        <v>-</v>
      </c>
      <c r="I973" s="3">
        <f t="shared" si="771"/>
        <v>148.47999999999999</v>
      </c>
      <c r="J973" s="3">
        <f t="shared" si="772"/>
        <v>-78.819999999999993</v>
      </c>
      <c r="K973" s="3">
        <f t="shared" si="773"/>
        <v>1.0402499999999999</v>
      </c>
      <c r="M973" s="3" t="str">
        <f t="shared" si="774"/>
        <v>1.57</v>
      </c>
      <c r="N973" s="3" t="str">
        <f t="shared" si="775"/>
        <v>-</v>
      </c>
      <c r="O973" s="3">
        <f t="shared" si="776"/>
        <v>148.47999999999999</v>
      </c>
      <c r="P973" s="3">
        <f t="shared" si="777"/>
        <v>-78.819999999999993</v>
      </c>
      <c r="Q973" s="3">
        <f t="shared" si="778"/>
        <v>0.98550000000000004</v>
      </c>
      <c r="R973" s="85"/>
      <c r="S973" s="3" t="str">
        <f t="shared" si="779"/>
        <v>1.57</v>
      </c>
      <c r="T973" s="3" t="str">
        <f t="shared" si="780"/>
        <v>-</v>
      </c>
      <c r="U973" s="3">
        <f t="shared" si="781"/>
        <v>148.47999999999999</v>
      </c>
      <c r="V973" s="3">
        <f t="shared" si="782"/>
        <v>-78.819999999999993</v>
      </c>
      <c r="W973" s="3">
        <f t="shared" si="783"/>
        <v>0.93074999999999997</v>
      </c>
      <c r="X973" s="85"/>
      <c r="Y973" s="3" t="str">
        <f t="shared" si="784"/>
        <v>1.57</v>
      </c>
      <c r="Z973" s="3" t="str">
        <f t="shared" si="785"/>
        <v>-</v>
      </c>
      <c r="AA973" s="3">
        <f t="shared" si="786"/>
        <v>148.47999999999999</v>
      </c>
      <c r="AB973" s="3">
        <f t="shared" si="787"/>
        <v>-78.819999999999993</v>
      </c>
      <c r="AC973" s="3">
        <f t="shared" si="788"/>
        <v>0.876</v>
      </c>
      <c r="AE973" s="3" t="str">
        <f t="shared" si="789"/>
        <v>1.57</v>
      </c>
      <c r="AF973" s="3" t="str">
        <f t="shared" si="790"/>
        <v>-</v>
      </c>
      <c r="AG973" s="3">
        <f t="shared" si="791"/>
        <v>148.47999999999999</v>
      </c>
      <c r="AH973" s="3">
        <f t="shared" si="792"/>
        <v>-78.819999999999993</v>
      </c>
      <c r="AI973" s="3">
        <f t="shared" si="793"/>
        <v>0.82125000000000004</v>
      </c>
      <c r="AK973" s="3" t="str">
        <f t="shared" si="794"/>
        <v>1.57</v>
      </c>
      <c r="AL973" s="3" t="str">
        <f t="shared" si="795"/>
        <v>-</v>
      </c>
      <c r="AM973" s="3">
        <f t="shared" si="796"/>
        <v>148.47999999999999</v>
      </c>
      <c r="AN973" s="3">
        <f t="shared" si="797"/>
        <v>-78.819999999999993</v>
      </c>
      <c r="AO973" s="3">
        <f t="shared" si="798"/>
        <v>0.76649999999999996</v>
      </c>
      <c r="AQ973" s="3" t="str">
        <f t="shared" si="799"/>
        <v>1.57</v>
      </c>
      <c r="AR973" s="3" t="str">
        <f t="shared" si="800"/>
        <v>-</v>
      </c>
      <c r="AS973" s="3">
        <f t="shared" si="801"/>
        <v>148.47999999999999</v>
      </c>
      <c r="AT973" s="3">
        <f t="shared" si="802"/>
        <v>-78.819999999999993</v>
      </c>
      <c r="AU973" s="3">
        <f t="shared" si="803"/>
        <v>0.65699999999999992</v>
      </c>
      <c r="AW973" s="3" t="str">
        <f t="shared" si="804"/>
        <v>1.57</v>
      </c>
      <c r="AX973" s="3" t="str">
        <f t="shared" si="805"/>
        <v>-</v>
      </c>
      <c r="AY973" s="3">
        <f t="shared" si="806"/>
        <v>148.47999999999999</v>
      </c>
      <c r="AZ973" s="3">
        <f t="shared" si="807"/>
        <v>-78.819999999999993</v>
      </c>
      <c r="BA973" s="3">
        <f t="shared" si="808"/>
        <v>0.54749999999999999</v>
      </c>
      <c r="BC973" s="3" t="str">
        <f t="shared" si="809"/>
        <v>1.57</v>
      </c>
      <c r="BD973" s="3" t="str">
        <f t="shared" si="810"/>
        <v>-</v>
      </c>
      <c r="BE973" s="3">
        <f t="shared" si="811"/>
        <v>148.47999999999999</v>
      </c>
      <c r="BF973" s="3">
        <f t="shared" si="812"/>
        <v>-78.819999999999993</v>
      </c>
      <c r="BG973" s="3">
        <f t="shared" si="813"/>
        <v>0.32849999999999996</v>
      </c>
      <c r="BI973" s="3" t="str">
        <f t="shared" si="814"/>
        <v>1.57</v>
      </c>
      <c r="BJ973" s="3" t="str">
        <f t="shared" si="815"/>
        <v>-</v>
      </c>
      <c r="BK973" s="3">
        <f t="shared" si="816"/>
        <v>148.47999999999999</v>
      </c>
      <c r="BL973" s="3">
        <f t="shared" si="817"/>
        <v>-78.819999999999993</v>
      </c>
      <c r="BM973" s="3">
        <f t="shared" si="818"/>
        <v>0.1095</v>
      </c>
    </row>
    <row r="974" spans="1:65" x14ac:dyDescent="0.3">
      <c r="A974" s="3" t="str">
        <f>'Forward collapse simulation'!B984</f>
        <v>1.57</v>
      </c>
      <c r="B974" s="3" t="str">
        <f>IF('Forward collapse simulation'!C984="","-",'Forward collapse simulation'!C984)</f>
        <v>-</v>
      </c>
      <c r="C974" s="3">
        <f>'Forward collapse simulation'!E984</f>
        <v>90.62</v>
      </c>
      <c r="D974" s="3">
        <f>'Forward collapse simulation'!AK984</f>
        <v>-20.86</v>
      </c>
      <c r="E974" s="84">
        <f>'Forward collapse simulation'!AL984</f>
        <v>5.1689999999999987</v>
      </c>
      <c r="G974" s="3" t="str">
        <f t="shared" si="769"/>
        <v>1.57</v>
      </c>
      <c r="H974" s="3" t="str">
        <f t="shared" si="770"/>
        <v>-</v>
      </c>
      <c r="I974" s="3">
        <f t="shared" si="771"/>
        <v>90.62</v>
      </c>
      <c r="J974" s="3">
        <f t="shared" si="772"/>
        <v>-20.86</v>
      </c>
      <c r="K974" s="3">
        <f t="shared" si="773"/>
        <v>4.9105499999999989</v>
      </c>
      <c r="M974" s="3" t="str">
        <f t="shared" si="774"/>
        <v>1.57</v>
      </c>
      <c r="N974" s="3" t="str">
        <f t="shared" si="775"/>
        <v>-</v>
      </c>
      <c r="O974" s="3">
        <f t="shared" si="776"/>
        <v>90.62</v>
      </c>
      <c r="P974" s="3">
        <f t="shared" si="777"/>
        <v>-20.86</v>
      </c>
      <c r="Q974" s="3">
        <f t="shared" si="778"/>
        <v>4.652099999999999</v>
      </c>
      <c r="R974" s="85"/>
      <c r="S974" s="3" t="str">
        <f t="shared" si="779"/>
        <v>1.57</v>
      </c>
      <c r="T974" s="3" t="str">
        <f t="shared" si="780"/>
        <v>-</v>
      </c>
      <c r="U974" s="3">
        <f t="shared" si="781"/>
        <v>90.62</v>
      </c>
      <c r="V974" s="3">
        <f t="shared" si="782"/>
        <v>-20.86</v>
      </c>
      <c r="W974" s="3">
        <f t="shared" si="783"/>
        <v>4.3936499999999992</v>
      </c>
      <c r="X974" s="85"/>
      <c r="Y974" s="3" t="str">
        <f t="shared" si="784"/>
        <v>1.57</v>
      </c>
      <c r="Z974" s="3" t="str">
        <f t="shared" si="785"/>
        <v>-</v>
      </c>
      <c r="AA974" s="3">
        <f t="shared" si="786"/>
        <v>90.62</v>
      </c>
      <c r="AB974" s="3">
        <f t="shared" si="787"/>
        <v>-20.86</v>
      </c>
      <c r="AC974" s="3">
        <f t="shared" si="788"/>
        <v>4.1351999999999993</v>
      </c>
      <c r="AE974" s="3" t="str">
        <f t="shared" si="789"/>
        <v>1.57</v>
      </c>
      <c r="AF974" s="3" t="str">
        <f t="shared" si="790"/>
        <v>-</v>
      </c>
      <c r="AG974" s="3">
        <f t="shared" si="791"/>
        <v>90.62</v>
      </c>
      <c r="AH974" s="3">
        <f t="shared" si="792"/>
        <v>-20.86</v>
      </c>
      <c r="AI974" s="3">
        <f t="shared" si="793"/>
        <v>3.876749999999999</v>
      </c>
      <c r="AK974" s="3" t="str">
        <f t="shared" si="794"/>
        <v>1.57</v>
      </c>
      <c r="AL974" s="3" t="str">
        <f t="shared" si="795"/>
        <v>-</v>
      </c>
      <c r="AM974" s="3">
        <f t="shared" si="796"/>
        <v>90.62</v>
      </c>
      <c r="AN974" s="3">
        <f t="shared" si="797"/>
        <v>-20.86</v>
      </c>
      <c r="AO974" s="3">
        <f t="shared" si="798"/>
        <v>3.6182999999999987</v>
      </c>
      <c r="AQ974" s="3" t="str">
        <f t="shared" si="799"/>
        <v>1.57</v>
      </c>
      <c r="AR974" s="3" t="str">
        <f t="shared" si="800"/>
        <v>-</v>
      </c>
      <c r="AS974" s="3">
        <f t="shared" si="801"/>
        <v>90.62</v>
      </c>
      <c r="AT974" s="3">
        <f t="shared" si="802"/>
        <v>-20.86</v>
      </c>
      <c r="AU974" s="3">
        <f t="shared" si="803"/>
        <v>3.101399999999999</v>
      </c>
      <c r="AW974" s="3" t="str">
        <f t="shared" si="804"/>
        <v>1.57</v>
      </c>
      <c r="AX974" s="3" t="str">
        <f t="shared" si="805"/>
        <v>-</v>
      </c>
      <c r="AY974" s="3">
        <f t="shared" si="806"/>
        <v>90.62</v>
      </c>
      <c r="AZ974" s="3">
        <f t="shared" si="807"/>
        <v>-20.86</v>
      </c>
      <c r="BA974" s="3">
        <f t="shared" si="808"/>
        <v>2.5844999999999994</v>
      </c>
      <c r="BC974" s="3" t="str">
        <f t="shared" si="809"/>
        <v>1.57</v>
      </c>
      <c r="BD974" s="3" t="str">
        <f t="shared" si="810"/>
        <v>-</v>
      </c>
      <c r="BE974" s="3">
        <f t="shared" si="811"/>
        <v>90.62</v>
      </c>
      <c r="BF974" s="3">
        <f t="shared" si="812"/>
        <v>-20.86</v>
      </c>
      <c r="BG974" s="3">
        <f t="shared" si="813"/>
        <v>1.5506999999999995</v>
      </c>
      <c r="BI974" s="3" t="str">
        <f t="shared" si="814"/>
        <v>1.57</v>
      </c>
      <c r="BJ974" s="3" t="str">
        <f t="shared" si="815"/>
        <v>-</v>
      </c>
      <c r="BK974" s="3">
        <f t="shared" si="816"/>
        <v>90.62</v>
      </c>
      <c r="BL974" s="3">
        <f t="shared" si="817"/>
        <v>-20.86</v>
      </c>
      <c r="BM974" s="3">
        <f t="shared" si="818"/>
        <v>0.51689999999999992</v>
      </c>
    </row>
    <row r="975" spans="1:65" x14ac:dyDescent="0.3">
      <c r="A975" s="3" t="str">
        <f>'Forward collapse simulation'!B985</f>
        <v>1.57</v>
      </c>
      <c r="B975" s="3" t="str">
        <f>IF('Forward collapse simulation'!C985="","-",'Forward collapse simulation'!C985)</f>
        <v>-</v>
      </c>
      <c r="C975" s="3">
        <f>'Forward collapse simulation'!E985</f>
        <v>79.34</v>
      </c>
      <c r="D975" s="3">
        <f>'Forward collapse simulation'!AK985</f>
        <v>-3.75</v>
      </c>
      <c r="E975" s="84">
        <f>'Forward collapse simulation'!AL985</f>
        <v>6.9339999999999993</v>
      </c>
      <c r="G975" s="3" t="str">
        <f t="shared" si="769"/>
        <v>1.57</v>
      </c>
      <c r="H975" s="3" t="str">
        <f t="shared" si="770"/>
        <v>-</v>
      </c>
      <c r="I975" s="3">
        <f t="shared" si="771"/>
        <v>79.34</v>
      </c>
      <c r="J975" s="3">
        <f t="shared" si="772"/>
        <v>-3.75</v>
      </c>
      <c r="K975" s="3">
        <f t="shared" si="773"/>
        <v>6.587299999999999</v>
      </c>
      <c r="M975" s="3" t="str">
        <f t="shared" si="774"/>
        <v>1.57</v>
      </c>
      <c r="N975" s="3" t="str">
        <f t="shared" si="775"/>
        <v>-</v>
      </c>
      <c r="O975" s="3">
        <f t="shared" si="776"/>
        <v>79.34</v>
      </c>
      <c r="P975" s="3">
        <f t="shared" si="777"/>
        <v>-3.75</v>
      </c>
      <c r="Q975" s="3">
        <f t="shared" si="778"/>
        <v>6.2405999999999997</v>
      </c>
      <c r="R975" s="85"/>
      <c r="S975" s="3" t="str">
        <f t="shared" si="779"/>
        <v>1.57</v>
      </c>
      <c r="T975" s="3" t="str">
        <f t="shared" si="780"/>
        <v>-</v>
      </c>
      <c r="U975" s="3">
        <f t="shared" si="781"/>
        <v>79.34</v>
      </c>
      <c r="V975" s="3">
        <f t="shared" si="782"/>
        <v>-3.75</v>
      </c>
      <c r="W975" s="3">
        <f t="shared" si="783"/>
        <v>5.8938999999999995</v>
      </c>
      <c r="X975" s="85"/>
      <c r="Y975" s="3" t="str">
        <f t="shared" si="784"/>
        <v>1.57</v>
      </c>
      <c r="Z975" s="3" t="str">
        <f t="shared" si="785"/>
        <v>-</v>
      </c>
      <c r="AA975" s="3">
        <f t="shared" si="786"/>
        <v>79.34</v>
      </c>
      <c r="AB975" s="3">
        <f t="shared" si="787"/>
        <v>-3.75</v>
      </c>
      <c r="AC975" s="3">
        <f t="shared" si="788"/>
        <v>5.5472000000000001</v>
      </c>
      <c r="AE975" s="3" t="str">
        <f t="shared" si="789"/>
        <v>1.57</v>
      </c>
      <c r="AF975" s="3" t="str">
        <f t="shared" si="790"/>
        <v>-</v>
      </c>
      <c r="AG975" s="3">
        <f t="shared" si="791"/>
        <v>79.34</v>
      </c>
      <c r="AH975" s="3">
        <f t="shared" si="792"/>
        <v>-3.75</v>
      </c>
      <c r="AI975" s="3">
        <f t="shared" si="793"/>
        <v>5.2004999999999999</v>
      </c>
      <c r="AK975" s="3" t="str">
        <f t="shared" si="794"/>
        <v>1.57</v>
      </c>
      <c r="AL975" s="3" t="str">
        <f t="shared" si="795"/>
        <v>-</v>
      </c>
      <c r="AM975" s="3">
        <f t="shared" si="796"/>
        <v>79.34</v>
      </c>
      <c r="AN975" s="3">
        <f t="shared" si="797"/>
        <v>-3.75</v>
      </c>
      <c r="AO975" s="3">
        <f t="shared" si="798"/>
        <v>4.8537999999999988</v>
      </c>
      <c r="AQ975" s="3" t="str">
        <f t="shared" si="799"/>
        <v>1.57</v>
      </c>
      <c r="AR975" s="3" t="str">
        <f t="shared" si="800"/>
        <v>-</v>
      </c>
      <c r="AS975" s="3">
        <f t="shared" si="801"/>
        <v>79.34</v>
      </c>
      <c r="AT975" s="3">
        <f t="shared" si="802"/>
        <v>-3.75</v>
      </c>
      <c r="AU975" s="3">
        <f t="shared" si="803"/>
        <v>4.1603999999999992</v>
      </c>
      <c r="AW975" s="3" t="str">
        <f t="shared" si="804"/>
        <v>1.57</v>
      </c>
      <c r="AX975" s="3" t="str">
        <f t="shared" si="805"/>
        <v>-</v>
      </c>
      <c r="AY975" s="3">
        <f t="shared" si="806"/>
        <v>79.34</v>
      </c>
      <c r="AZ975" s="3">
        <f t="shared" si="807"/>
        <v>-3.75</v>
      </c>
      <c r="BA975" s="3">
        <f t="shared" si="808"/>
        <v>3.4669999999999996</v>
      </c>
      <c r="BC975" s="3" t="str">
        <f t="shared" si="809"/>
        <v>1.57</v>
      </c>
      <c r="BD975" s="3" t="str">
        <f t="shared" si="810"/>
        <v>-</v>
      </c>
      <c r="BE975" s="3">
        <f t="shared" si="811"/>
        <v>79.34</v>
      </c>
      <c r="BF975" s="3">
        <f t="shared" si="812"/>
        <v>-3.75</v>
      </c>
      <c r="BG975" s="3">
        <f t="shared" si="813"/>
        <v>2.0801999999999996</v>
      </c>
      <c r="BI975" s="3" t="str">
        <f t="shared" si="814"/>
        <v>1.57</v>
      </c>
      <c r="BJ975" s="3" t="str">
        <f t="shared" si="815"/>
        <v>-</v>
      </c>
      <c r="BK975" s="3">
        <f t="shared" si="816"/>
        <v>79.34</v>
      </c>
      <c r="BL975" s="3">
        <f t="shared" si="817"/>
        <v>-3.75</v>
      </c>
      <c r="BM975" s="3">
        <f t="shared" si="818"/>
        <v>0.69340000000000002</v>
      </c>
    </row>
    <row r="976" spans="1:65" x14ac:dyDescent="0.3">
      <c r="A976" s="3" t="str">
        <f>'Forward collapse simulation'!B986</f>
        <v>1.57</v>
      </c>
      <c r="B976" s="3" t="str">
        <f>IF('Forward collapse simulation'!C986="","-",'Forward collapse simulation'!C986)</f>
        <v>-</v>
      </c>
      <c r="C976" s="3">
        <f>'Forward collapse simulation'!E986</f>
        <v>78.8</v>
      </c>
      <c r="D976" s="3">
        <f ca="1">'Forward collapse simulation'!AK986</f>
        <v>44.960111703303966</v>
      </c>
      <c r="E976" s="84">
        <f ca="1">'Forward collapse simulation'!AL986</f>
        <v>7.7345089323035552</v>
      </c>
      <c r="G976" s="3" t="str">
        <f t="shared" si="769"/>
        <v>1.57</v>
      </c>
      <c r="H976" s="3" t="str">
        <f t="shared" si="770"/>
        <v>-</v>
      </c>
      <c r="I976" s="3">
        <f t="shared" si="771"/>
        <v>78.8</v>
      </c>
      <c r="J976" s="3">
        <f t="shared" ca="1" si="772"/>
        <v>44.960111703303966</v>
      </c>
      <c r="K976" s="3">
        <f t="shared" ca="1" si="773"/>
        <v>7.3477834856883772</v>
      </c>
      <c r="M976" s="3" t="str">
        <f t="shared" si="774"/>
        <v>1.57</v>
      </c>
      <c r="N976" s="3" t="str">
        <f t="shared" si="775"/>
        <v>-</v>
      </c>
      <c r="O976" s="3">
        <f t="shared" si="776"/>
        <v>78.8</v>
      </c>
      <c r="P976" s="3">
        <f t="shared" ca="1" si="777"/>
        <v>44.960111703303966</v>
      </c>
      <c r="Q976" s="3">
        <f t="shared" ca="1" si="778"/>
        <v>6.9610580390732002</v>
      </c>
      <c r="R976" s="85"/>
      <c r="S976" s="3" t="str">
        <f t="shared" si="779"/>
        <v>1.57</v>
      </c>
      <c r="T976" s="3" t="str">
        <f t="shared" si="780"/>
        <v>-</v>
      </c>
      <c r="U976" s="3">
        <f t="shared" si="781"/>
        <v>78.8</v>
      </c>
      <c r="V976" s="3">
        <f t="shared" ca="1" si="782"/>
        <v>44.960111703303966</v>
      </c>
      <c r="W976" s="3">
        <f t="shared" ca="1" si="783"/>
        <v>6.5743325924580214</v>
      </c>
      <c r="X976" s="85"/>
      <c r="Y976" s="3" t="str">
        <f t="shared" si="784"/>
        <v>1.57</v>
      </c>
      <c r="Z976" s="3" t="str">
        <f t="shared" si="785"/>
        <v>-</v>
      </c>
      <c r="AA976" s="3">
        <f t="shared" si="786"/>
        <v>78.8</v>
      </c>
      <c r="AB976" s="3">
        <f t="shared" ca="1" si="787"/>
        <v>44.960111703303966</v>
      </c>
      <c r="AC976" s="3">
        <f t="shared" ca="1" si="788"/>
        <v>6.1876071458428443</v>
      </c>
      <c r="AE976" s="3" t="str">
        <f t="shared" si="789"/>
        <v>1.57</v>
      </c>
      <c r="AF976" s="3" t="str">
        <f t="shared" si="790"/>
        <v>-</v>
      </c>
      <c r="AG976" s="3">
        <f t="shared" si="791"/>
        <v>78.8</v>
      </c>
      <c r="AH976" s="3">
        <f t="shared" ca="1" si="792"/>
        <v>44.960111703303966</v>
      </c>
      <c r="AI976" s="3">
        <f t="shared" ca="1" si="793"/>
        <v>5.8008816992276664</v>
      </c>
      <c r="AK976" s="3" t="str">
        <f t="shared" si="794"/>
        <v>1.57</v>
      </c>
      <c r="AL976" s="3" t="str">
        <f t="shared" si="795"/>
        <v>-</v>
      </c>
      <c r="AM976" s="3">
        <f t="shared" si="796"/>
        <v>78.8</v>
      </c>
      <c r="AN976" s="3">
        <f t="shared" ca="1" si="797"/>
        <v>44.960111703303966</v>
      </c>
      <c r="AO976" s="3">
        <f t="shared" ca="1" si="798"/>
        <v>5.4141562526124885</v>
      </c>
      <c r="AQ976" s="3" t="str">
        <f t="shared" si="799"/>
        <v>1.57</v>
      </c>
      <c r="AR976" s="3" t="str">
        <f t="shared" si="800"/>
        <v>-</v>
      </c>
      <c r="AS976" s="3">
        <f t="shared" si="801"/>
        <v>78.8</v>
      </c>
      <c r="AT976" s="3">
        <f t="shared" ca="1" si="802"/>
        <v>44.960111703303966</v>
      </c>
      <c r="AU976" s="3">
        <f t="shared" ca="1" si="803"/>
        <v>4.6407053593821326</v>
      </c>
      <c r="AW976" s="3" t="str">
        <f t="shared" si="804"/>
        <v>1.57</v>
      </c>
      <c r="AX976" s="3" t="str">
        <f t="shared" si="805"/>
        <v>-</v>
      </c>
      <c r="AY976" s="3">
        <f t="shared" si="806"/>
        <v>78.8</v>
      </c>
      <c r="AZ976" s="3">
        <f t="shared" ca="1" si="807"/>
        <v>44.960111703303966</v>
      </c>
      <c r="BA976" s="3">
        <f t="shared" ca="1" si="808"/>
        <v>3.8672544661517776</v>
      </c>
      <c r="BC976" s="3" t="str">
        <f t="shared" si="809"/>
        <v>1.57</v>
      </c>
      <c r="BD976" s="3" t="str">
        <f t="shared" si="810"/>
        <v>-</v>
      </c>
      <c r="BE976" s="3">
        <f t="shared" si="811"/>
        <v>78.8</v>
      </c>
      <c r="BF976" s="3">
        <f t="shared" ca="1" si="812"/>
        <v>44.960111703303966</v>
      </c>
      <c r="BG976" s="3">
        <f t="shared" ca="1" si="813"/>
        <v>2.3203526796910663</v>
      </c>
      <c r="BI976" s="3" t="str">
        <f t="shared" si="814"/>
        <v>1.57</v>
      </c>
      <c r="BJ976" s="3" t="str">
        <f t="shared" si="815"/>
        <v>-</v>
      </c>
      <c r="BK976" s="3">
        <f t="shared" si="816"/>
        <v>78.8</v>
      </c>
      <c r="BL976" s="3">
        <f t="shared" ca="1" si="817"/>
        <v>44.960111703303966</v>
      </c>
      <c r="BM976" s="3">
        <f t="shared" ca="1" si="818"/>
        <v>0.77345089323035554</v>
      </c>
    </row>
    <row r="977" spans="1:65" x14ac:dyDescent="0.3">
      <c r="A977" s="3" t="str">
        <f>'Forward collapse simulation'!B987</f>
        <v>1.57</v>
      </c>
      <c r="B977" s="3" t="str">
        <f>IF('Forward collapse simulation'!C987="","-",'Forward collapse simulation'!C987)</f>
        <v>-</v>
      </c>
      <c r="C977" s="3">
        <f>'Forward collapse simulation'!E987</f>
        <v>81.16</v>
      </c>
      <c r="D977" s="3">
        <f ca="1">'Forward collapse simulation'!AK987</f>
        <v>63.661033725705188</v>
      </c>
      <c r="E977" s="84">
        <f ca="1">'Forward collapse simulation'!AL987</f>
        <v>10.324792388919645</v>
      </c>
      <c r="G977" s="3" t="str">
        <f t="shared" si="769"/>
        <v>1.57</v>
      </c>
      <c r="H977" s="3" t="str">
        <f t="shared" si="770"/>
        <v>-</v>
      </c>
      <c r="I977" s="3">
        <f t="shared" si="771"/>
        <v>81.16</v>
      </c>
      <c r="J977" s="3">
        <f t="shared" ca="1" si="772"/>
        <v>63.661033725705188</v>
      </c>
      <c r="K977" s="3">
        <f t="shared" ca="1" si="773"/>
        <v>9.8085527694736623</v>
      </c>
      <c r="M977" s="3" t="str">
        <f t="shared" si="774"/>
        <v>1.57</v>
      </c>
      <c r="N977" s="3" t="str">
        <f t="shared" si="775"/>
        <v>-</v>
      </c>
      <c r="O977" s="3">
        <f t="shared" si="776"/>
        <v>81.16</v>
      </c>
      <c r="P977" s="3">
        <f t="shared" ca="1" si="777"/>
        <v>63.661033725705188</v>
      </c>
      <c r="Q977" s="3">
        <f t="shared" ca="1" si="778"/>
        <v>9.292313150027681</v>
      </c>
      <c r="R977" s="85"/>
      <c r="S977" s="3" t="str">
        <f t="shared" si="779"/>
        <v>1.57</v>
      </c>
      <c r="T977" s="3" t="str">
        <f t="shared" si="780"/>
        <v>-</v>
      </c>
      <c r="U977" s="3">
        <f t="shared" si="781"/>
        <v>81.16</v>
      </c>
      <c r="V977" s="3">
        <f t="shared" ca="1" si="782"/>
        <v>63.661033725705188</v>
      </c>
      <c r="W977" s="3">
        <f t="shared" ca="1" si="783"/>
        <v>8.7760735305816979</v>
      </c>
      <c r="X977" s="85"/>
      <c r="Y977" s="3" t="str">
        <f t="shared" si="784"/>
        <v>1.57</v>
      </c>
      <c r="Z977" s="3" t="str">
        <f t="shared" si="785"/>
        <v>-</v>
      </c>
      <c r="AA977" s="3">
        <f t="shared" si="786"/>
        <v>81.16</v>
      </c>
      <c r="AB977" s="3">
        <f t="shared" ca="1" si="787"/>
        <v>63.661033725705188</v>
      </c>
      <c r="AC977" s="3">
        <f t="shared" ca="1" si="788"/>
        <v>8.2598339111357166</v>
      </c>
      <c r="AE977" s="3" t="str">
        <f t="shared" si="789"/>
        <v>1.57</v>
      </c>
      <c r="AF977" s="3" t="str">
        <f t="shared" si="790"/>
        <v>-</v>
      </c>
      <c r="AG977" s="3">
        <f t="shared" si="791"/>
        <v>81.16</v>
      </c>
      <c r="AH977" s="3">
        <f t="shared" ca="1" si="792"/>
        <v>63.661033725705188</v>
      </c>
      <c r="AI977" s="3">
        <f t="shared" ca="1" si="793"/>
        <v>7.7435942916897336</v>
      </c>
      <c r="AK977" s="3" t="str">
        <f t="shared" si="794"/>
        <v>1.57</v>
      </c>
      <c r="AL977" s="3" t="str">
        <f t="shared" si="795"/>
        <v>-</v>
      </c>
      <c r="AM977" s="3">
        <f t="shared" si="796"/>
        <v>81.16</v>
      </c>
      <c r="AN977" s="3">
        <f t="shared" ca="1" si="797"/>
        <v>63.661033725705188</v>
      </c>
      <c r="AO977" s="3">
        <f t="shared" ca="1" si="798"/>
        <v>7.2273546722437514</v>
      </c>
      <c r="AQ977" s="3" t="str">
        <f t="shared" si="799"/>
        <v>1.57</v>
      </c>
      <c r="AR977" s="3" t="str">
        <f t="shared" si="800"/>
        <v>-</v>
      </c>
      <c r="AS977" s="3">
        <f t="shared" si="801"/>
        <v>81.16</v>
      </c>
      <c r="AT977" s="3">
        <f t="shared" ca="1" si="802"/>
        <v>63.661033725705188</v>
      </c>
      <c r="AU977" s="3">
        <f t="shared" ca="1" si="803"/>
        <v>6.194875433351787</v>
      </c>
      <c r="AW977" s="3" t="str">
        <f t="shared" si="804"/>
        <v>1.57</v>
      </c>
      <c r="AX977" s="3" t="str">
        <f t="shared" si="805"/>
        <v>-</v>
      </c>
      <c r="AY977" s="3">
        <f t="shared" si="806"/>
        <v>81.16</v>
      </c>
      <c r="AZ977" s="3">
        <f t="shared" ca="1" si="807"/>
        <v>63.661033725705188</v>
      </c>
      <c r="BA977" s="3">
        <f t="shared" ca="1" si="808"/>
        <v>5.1623961944598227</v>
      </c>
      <c r="BC977" s="3" t="str">
        <f t="shared" si="809"/>
        <v>1.57</v>
      </c>
      <c r="BD977" s="3" t="str">
        <f t="shared" si="810"/>
        <v>-</v>
      </c>
      <c r="BE977" s="3">
        <f t="shared" si="811"/>
        <v>81.16</v>
      </c>
      <c r="BF977" s="3">
        <f t="shared" ca="1" si="812"/>
        <v>63.661033725705188</v>
      </c>
      <c r="BG977" s="3">
        <f t="shared" ca="1" si="813"/>
        <v>3.0974377166758935</v>
      </c>
      <c r="BI977" s="3" t="str">
        <f t="shared" si="814"/>
        <v>1.57</v>
      </c>
      <c r="BJ977" s="3" t="str">
        <f t="shared" si="815"/>
        <v>-</v>
      </c>
      <c r="BK977" s="3">
        <f t="shared" si="816"/>
        <v>81.16</v>
      </c>
      <c r="BL977" s="3">
        <f t="shared" ca="1" si="817"/>
        <v>63.661033725705188</v>
      </c>
      <c r="BM977" s="3">
        <f t="shared" ca="1" si="818"/>
        <v>1.0324792388919646</v>
      </c>
    </row>
    <row r="978" spans="1:65" x14ac:dyDescent="0.3">
      <c r="A978" s="3" t="str">
        <f>'Forward collapse simulation'!B988</f>
        <v>1.57</v>
      </c>
      <c r="B978" s="3" t="str">
        <f>IF('Forward collapse simulation'!C988="","-",'Forward collapse simulation'!C988)</f>
        <v>-</v>
      </c>
      <c r="C978" s="3">
        <f>'Forward collapse simulation'!E988</f>
        <v>85.86</v>
      </c>
      <c r="D978" s="3">
        <f ca="1">'Forward collapse simulation'!AK988</f>
        <v>75.110388483843664</v>
      </c>
      <c r="E978" s="84">
        <f ca="1">'Forward collapse simulation'!AL988</f>
        <v>11.742437468223219</v>
      </c>
      <c r="G978" s="3" t="str">
        <f t="shared" si="769"/>
        <v>1.57</v>
      </c>
      <c r="H978" s="3" t="str">
        <f t="shared" si="770"/>
        <v>-</v>
      </c>
      <c r="I978" s="3">
        <f t="shared" si="771"/>
        <v>85.86</v>
      </c>
      <c r="J978" s="3">
        <f t="shared" ca="1" si="772"/>
        <v>75.110388483843664</v>
      </c>
      <c r="K978" s="3">
        <f t="shared" ca="1" si="773"/>
        <v>11.155315594812057</v>
      </c>
      <c r="M978" s="3" t="str">
        <f t="shared" si="774"/>
        <v>1.57</v>
      </c>
      <c r="N978" s="3" t="str">
        <f t="shared" si="775"/>
        <v>-</v>
      </c>
      <c r="O978" s="3">
        <f t="shared" si="776"/>
        <v>85.86</v>
      </c>
      <c r="P978" s="3">
        <f t="shared" ca="1" si="777"/>
        <v>75.110388483843664</v>
      </c>
      <c r="Q978" s="3">
        <f t="shared" ca="1" si="778"/>
        <v>10.568193721400897</v>
      </c>
      <c r="R978" s="85"/>
      <c r="S978" s="3" t="str">
        <f t="shared" si="779"/>
        <v>1.57</v>
      </c>
      <c r="T978" s="3" t="str">
        <f t="shared" si="780"/>
        <v>-</v>
      </c>
      <c r="U978" s="3">
        <f t="shared" si="781"/>
        <v>85.86</v>
      </c>
      <c r="V978" s="3">
        <f t="shared" ca="1" si="782"/>
        <v>75.110388483843664</v>
      </c>
      <c r="W978" s="3">
        <f t="shared" ca="1" si="783"/>
        <v>9.9810718479897353</v>
      </c>
      <c r="X978" s="85"/>
      <c r="Y978" s="3" t="str">
        <f t="shared" si="784"/>
        <v>1.57</v>
      </c>
      <c r="Z978" s="3" t="str">
        <f t="shared" si="785"/>
        <v>-</v>
      </c>
      <c r="AA978" s="3">
        <f t="shared" si="786"/>
        <v>85.86</v>
      </c>
      <c r="AB978" s="3">
        <f t="shared" ca="1" si="787"/>
        <v>75.110388483843664</v>
      </c>
      <c r="AC978" s="3">
        <f t="shared" ca="1" si="788"/>
        <v>9.3939499745785753</v>
      </c>
      <c r="AE978" s="3" t="str">
        <f t="shared" si="789"/>
        <v>1.57</v>
      </c>
      <c r="AF978" s="3" t="str">
        <f t="shared" si="790"/>
        <v>-</v>
      </c>
      <c r="AG978" s="3">
        <f t="shared" si="791"/>
        <v>85.86</v>
      </c>
      <c r="AH978" s="3">
        <f t="shared" ca="1" si="792"/>
        <v>75.110388483843664</v>
      </c>
      <c r="AI978" s="3">
        <f t="shared" ca="1" si="793"/>
        <v>8.8068281011674152</v>
      </c>
      <c r="AK978" s="3" t="str">
        <f t="shared" si="794"/>
        <v>1.57</v>
      </c>
      <c r="AL978" s="3" t="str">
        <f t="shared" si="795"/>
        <v>-</v>
      </c>
      <c r="AM978" s="3">
        <f t="shared" si="796"/>
        <v>85.86</v>
      </c>
      <c r="AN978" s="3">
        <f t="shared" ca="1" si="797"/>
        <v>75.110388483843664</v>
      </c>
      <c r="AO978" s="3">
        <f t="shared" ca="1" si="798"/>
        <v>8.2197062277562534</v>
      </c>
      <c r="AQ978" s="3" t="str">
        <f t="shared" si="799"/>
        <v>1.57</v>
      </c>
      <c r="AR978" s="3" t="str">
        <f t="shared" si="800"/>
        <v>-</v>
      </c>
      <c r="AS978" s="3">
        <f t="shared" si="801"/>
        <v>85.86</v>
      </c>
      <c r="AT978" s="3">
        <f t="shared" ca="1" si="802"/>
        <v>75.110388483843664</v>
      </c>
      <c r="AU978" s="3">
        <f t="shared" ca="1" si="803"/>
        <v>7.0454624809339315</v>
      </c>
      <c r="AW978" s="3" t="str">
        <f t="shared" si="804"/>
        <v>1.57</v>
      </c>
      <c r="AX978" s="3" t="str">
        <f t="shared" si="805"/>
        <v>-</v>
      </c>
      <c r="AY978" s="3">
        <f t="shared" si="806"/>
        <v>85.86</v>
      </c>
      <c r="AZ978" s="3">
        <f t="shared" ca="1" si="807"/>
        <v>75.110388483843664</v>
      </c>
      <c r="BA978" s="3">
        <f t="shared" ca="1" si="808"/>
        <v>5.8712187341116095</v>
      </c>
      <c r="BC978" s="3" t="str">
        <f t="shared" si="809"/>
        <v>1.57</v>
      </c>
      <c r="BD978" s="3" t="str">
        <f t="shared" si="810"/>
        <v>-</v>
      </c>
      <c r="BE978" s="3">
        <f t="shared" si="811"/>
        <v>85.86</v>
      </c>
      <c r="BF978" s="3">
        <f t="shared" ca="1" si="812"/>
        <v>75.110388483843664</v>
      </c>
      <c r="BG978" s="3">
        <f t="shared" ca="1" si="813"/>
        <v>3.5227312404669657</v>
      </c>
      <c r="BI978" s="3" t="str">
        <f t="shared" si="814"/>
        <v>1.57</v>
      </c>
      <c r="BJ978" s="3" t="str">
        <f t="shared" si="815"/>
        <v>-</v>
      </c>
      <c r="BK978" s="3">
        <f t="shared" si="816"/>
        <v>85.86</v>
      </c>
      <c r="BL978" s="3">
        <f t="shared" ca="1" si="817"/>
        <v>75.110388483843664</v>
      </c>
      <c r="BM978" s="3">
        <f t="shared" ca="1" si="818"/>
        <v>1.1742437468223219</v>
      </c>
    </row>
    <row r="979" spans="1:65" x14ac:dyDescent="0.3">
      <c r="A979" s="3" t="str">
        <f>'Forward collapse simulation'!B989</f>
        <v>1.57</v>
      </c>
      <c r="B979" s="3" t="str">
        <f>IF('Forward collapse simulation'!C989="","-",'Forward collapse simulation'!C989)</f>
        <v>-</v>
      </c>
      <c r="C979" s="3">
        <f>'Forward collapse simulation'!E989</f>
        <v>88.89</v>
      </c>
      <c r="D979" s="3">
        <f ca="1">'Forward collapse simulation'!AK989</f>
        <v>79.502958967395074</v>
      </c>
      <c r="E979" s="84">
        <f ca="1">'Forward collapse simulation'!AL989</f>
        <v>14.989427933334721</v>
      </c>
      <c r="G979" s="3" t="str">
        <f t="shared" si="769"/>
        <v>1.57</v>
      </c>
      <c r="H979" s="3" t="str">
        <f t="shared" si="770"/>
        <v>-</v>
      </c>
      <c r="I979" s="3">
        <f t="shared" si="771"/>
        <v>88.89</v>
      </c>
      <c r="J979" s="3">
        <f t="shared" ca="1" si="772"/>
        <v>79.502958967395074</v>
      </c>
      <c r="K979" s="3">
        <f t="shared" ca="1" si="773"/>
        <v>14.239956536667984</v>
      </c>
      <c r="M979" s="3" t="str">
        <f t="shared" si="774"/>
        <v>1.57</v>
      </c>
      <c r="N979" s="3" t="str">
        <f t="shared" si="775"/>
        <v>-</v>
      </c>
      <c r="O979" s="3">
        <f t="shared" si="776"/>
        <v>88.89</v>
      </c>
      <c r="P979" s="3">
        <f t="shared" ca="1" si="777"/>
        <v>79.502958967395074</v>
      </c>
      <c r="Q979" s="3">
        <f t="shared" ca="1" si="778"/>
        <v>13.490485140001249</v>
      </c>
      <c r="R979" s="85"/>
      <c r="S979" s="3" t="str">
        <f t="shared" si="779"/>
        <v>1.57</v>
      </c>
      <c r="T979" s="3" t="str">
        <f t="shared" si="780"/>
        <v>-</v>
      </c>
      <c r="U979" s="3">
        <f t="shared" si="781"/>
        <v>88.89</v>
      </c>
      <c r="V979" s="3">
        <f t="shared" ca="1" si="782"/>
        <v>79.502958967395074</v>
      </c>
      <c r="W979" s="3">
        <f t="shared" ca="1" si="783"/>
        <v>12.741013743334513</v>
      </c>
      <c r="X979" s="85"/>
      <c r="Y979" s="3" t="str">
        <f t="shared" si="784"/>
        <v>1.57</v>
      </c>
      <c r="Z979" s="3" t="str">
        <f t="shared" si="785"/>
        <v>-</v>
      </c>
      <c r="AA979" s="3">
        <f t="shared" si="786"/>
        <v>88.89</v>
      </c>
      <c r="AB979" s="3">
        <f t="shared" ca="1" si="787"/>
        <v>79.502958967395074</v>
      </c>
      <c r="AC979" s="3">
        <f t="shared" ca="1" si="788"/>
        <v>11.991542346667778</v>
      </c>
      <c r="AE979" s="3" t="str">
        <f t="shared" si="789"/>
        <v>1.57</v>
      </c>
      <c r="AF979" s="3" t="str">
        <f t="shared" si="790"/>
        <v>-</v>
      </c>
      <c r="AG979" s="3">
        <f t="shared" si="791"/>
        <v>88.89</v>
      </c>
      <c r="AH979" s="3">
        <f t="shared" ca="1" si="792"/>
        <v>79.502958967395074</v>
      </c>
      <c r="AI979" s="3">
        <f t="shared" ca="1" si="793"/>
        <v>11.24207095000104</v>
      </c>
      <c r="AK979" s="3" t="str">
        <f t="shared" si="794"/>
        <v>1.57</v>
      </c>
      <c r="AL979" s="3" t="str">
        <f t="shared" si="795"/>
        <v>-</v>
      </c>
      <c r="AM979" s="3">
        <f t="shared" si="796"/>
        <v>88.89</v>
      </c>
      <c r="AN979" s="3">
        <f t="shared" ca="1" si="797"/>
        <v>79.502958967395074</v>
      </c>
      <c r="AO979" s="3">
        <f t="shared" ca="1" si="798"/>
        <v>10.492599553334303</v>
      </c>
      <c r="AQ979" s="3" t="str">
        <f t="shared" si="799"/>
        <v>1.57</v>
      </c>
      <c r="AR979" s="3" t="str">
        <f t="shared" si="800"/>
        <v>-</v>
      </c>
      <c r="AS979" s="3">
        <f t="shared" si="801"/>
        <v>88.89</v>
      </c>
      <c r="AT979" s="3">
        <f t="shared" ca="1" si="802"/>
        <v>79.502958967395074</v>
      </c>
      <c r="AU979" s="3">
        <f t="shared" ca="1" si="803"/>
        <v>8.9936567600008317</v>
      </c>
      <c r="AW979" s="3" t="str">
        <f t="shared" si="804"/>
        <v>1.57</v>
      </c>
      <c r="AX979" s="3" t="str">
        <f t="shared" si="805"/>
        <v>-</v>
      </c>
      <c r="AY979" s="3">
        <f t="shared" si="806"/>
        <v>88.89</v>
      </c>
      <c r="AZ979" s="3">
        <f t="shared" ca="1" si="807"/>
        <v>79.502958967395074</v>
      </c>
      <c r="BA979" s="3">
        <f t="shared" ca="1" si="808"/>
        <v>7.4947139666673603</v>
      </c>
      <c r="BC979" s="3" t="str">
        <f t="shared" si="809"/>
        <v>1.57</v>
      </c>
      <c r="BD979" s="3" t="str">
        <f t="shared" si="810"/>
        <v>-</v>
      </c>
      <c r="BE979" s="3">
        <f t="shared" si="811"/>
        <v>88.89</v>
      </c>
      <c r="BF979" s="3">
        <f t="shared" ca="1" si="812"/>
        <v>79.502958967395074</v>
      </c>
      <c r="BG979" s="3">
        <f t="shared" ca="1" si="813"/>
        <v>4.4968283800004158</v>
      </c>
      <c r="BI979" s="3" t="str">
        <f t="shared" si="814"/>
        <v>1.57</v>
      </c>
      <c r="BJ979" s="3" t="str">
        <f t="shared" si="815"/>
        <v>-</v>
      </c>
      <c r="BK979" s="3">
        <f t="shared" si="816"/>
        <v>88.89</v>
      </c>
      <c r="BL979" s="3">
        <f t="shared" ca="1" si="817"/>
        <v>79.502958967395074</v>
      </c>
      <c r="BM979" s="3">
        <f t="shared" ca="1" si="818"/>
        <v>1.4989427933334722</v>
      </c>
    </row>
    <row r="980" spans="1:65" x14ac:dyDescent="0.3">
      <c r="A980" s="3" t="str">
        <f>'Forward collapse simulation'!B990</f>
        <v>1.57</v>
      </c>
      <c r="B980" s="3" t="str">
        <f>IF('Forward collapse simulation'!C990="","-",'Forward collapse simulation'!C990)</f>
        <v>-</v>
      </c>
      <c r="C980" s="3">
        <f>'Forward collapse simulation'!E990</f>
        <v>103.83</v>
      </c>
      <c r="D980" s="3">
        <f ca="1">'Forward collapse simulation'!AK990</f>
        <v>85.250656850331467</v>
      </c>
      <c r="E980" s="84">
        <f ca="1">'Forward collapse simulation'!AL990</f>
        <v>18.346686390214138</v>
      </c>
      <c r="G980" s="3" t="str">
        <f t="shared" si="769"/>
        <v>1.57</v>
      </c>
      <c r="H980" s="3" t="str">
        <f t="shared" si="770"/>
        <v>-</v>
      </c>
      <c r="I980" s="3">
        <f t="shared" si="771"/>
        <v>103.83</v>
      </c>
      <c r="J980" s="3">
        <f t="shared" ca="1" si="772"/>
        <v>85.250656850331467</v>
      </c>
      <c r="K980" s="3">
        <f t="shared" ca="1" si="773"/>
        <v>17.42935207070343</v>
      </c>
      <c r="M980" s="3" t="str">
        <f t="shared" si="774"/>
        <v>1.57</v>
      </c>
      <c r="N980" s="3" t="str">
        <f t="shared" si="775"/>
        <v>-</v>
      </c>
      <c r="O980" s="3">
        <f t="shared" si="776"/>
        <v>103.83</v>
      </c>
      <c r="P980" s="3">
        <f t="shared" ca="1" si="777"/>
        <v>85.250656850331467</v>
      </c>
      <c r="Q980" s="3">
        <f t="shared" ca="1" si="778"/>
        <v>16.512017751192726</v>
      </c>
      <c r="R980" s="85"/>
      <c r="S980" s="3" t="str">
        <f t="shared" si="779"/>
        <v>1.57</v>
      </c>
      <c r="T980" s="3" t="str">
        <f t="shared" si="780"/>
        <v>-</v>
      </c>
      <c r="U980" s="3">
        <f t="shared" si="781"/>
        <v>103.83</v>
      </c>
      <c r="V980" s="3">
        <f t="shared" ca="1" si="782"/>
        <v>85.250656850331467</v>
      </c>
      <c r="W980" s="3">
        <f t="shared" ca="1" si="783"/>
        <v>15.594683431682018</v>
      </c>
      <c r="X980" s="85"/>
      <c r="Y980" s="3" t="str">
        <f t="shared" si="784"/>
        <v>1.57</v>
      </c>
      <c r="Z980" s="3" t="str">
        <f t="shared" si="785"/>
        <v>-</v>
      </c>
      <c r="AA980" s="3">
        <f t="shared" si="786"/>
        <v>103.83</v>
      </c>
      <c r="AB980" s="3">
        <f t="shared" ca="1" si="787"/>
        <v>85.250656850331467</v>
      </c>
      <c r="AC980" s="3">
        <f t="shared" ca="1" si="788"/>
        <v>14.677349112171312</v>
      </c>
      <c r="AE980" s="3" t="str">
        <f t="shared" si="789"/>
        <v>1.57</v>
      </c>
      <c r="AF980" s="3" t="str">
        <f t="shared" si="790"/>
        <v>-</v>
      </c>
      <c r="AG980" s="3">
        <f t="shared" si="791"/>
        <v>103.83</v>
      </c>
      <c r="AH980" s="3">
        <f t="shared" ca="1" si="792"/>
        <v>85.250656850331467</v>
      </c>
      <c r="AI980" s="3">
        <f t="shared" ca="1" si="793"/>
        <v>13.760014792660604</v>
      </c>
      <c r="AK980" s="3" t="str">
        <f t="shared" si="794"/>
        <v>1.57</v>
      </c>
      <c r="AL980" s="3" t="str">
        <f t="shared" si="795"/>
        <v>-</v>
      </c>
      <c r="AM980" s="3">
        <f t="shared" si="796"/>
        <v>103.83</v>
      </c>
      <c r="AN980" s="3">
        <f t="shared" ca="1" si="797"/>
        <v>85.250656850331467</v>
      </c>
      <c r="AO980" s="3">
        <f t="shared" ca="1" si="798"/>
        <v>12.842680473149896</v>
      </c>
      <c r="AQ980" s="3" t="str">
        <f t="shared" si="799"/>
        <v>1.57</v>
      </c>
      <c r="AR980" s="3" t="str">
        <f t="shared" si="800"/>
        <v>-</v>
      </c>
      <c r="AS980" s="3">
        <f t="shared" si="801"/>
        <v>103.83</v>
      </c>
      <c r="AT980" s="3">
        <f t="shared" ca="1" si="802"/>
        <v>85.250656850331467</v>
      </c>
      <c r="AU980" s="3">
        <f t="shared" ca="1" si="803"/>
        <v>11.008011834128483</v>
      </c>
      <c r="AW980" s="3" t="str">
        <f t="shared" si="804"/>
        <v>1.57</v>
      </c>
      <c r="AX980" s="3" t="str">
        <f t="shared" si="805"/>
        <v>-</v>
      </c>
      <c r="AY980" s="3">
        <f t="shared" si="806"/>
        <v>103.83</v>
      </c>
      <c r="AZ980" s="3">
        <f t="shared" ca="1" si="807"/>
        <v>85.250656850331467</v>
      </c>
      <c r="BA980" s="3">
        <f t="shared" ca="1" si="808"/>
        <v>9.1733431951070692</v>
      </c>
      <c r="BC980" s="3" t="str">
        <f t="shared" si="809"/>
        <v>1.57</v>
      </c>
      <c r="BD980" s="3" t="str">
        <f t="shared" si="810"/>
        <v>-</v>
      </c>
      <c r="BE980" s="3">
        <f t="shared" si="811"/>
        <v>103.83</v>
      </c>
      <c r="BF980" s="3">
        <f t="shared" ca="1" si="812"/>
        <v>85.250656850331467</v>
      </c>
      <c r="BG980" s="3">
        <f t="shared" ca="1" si="813"/>
        <v>5.5040059170642417</v>
      </c>
      <c r="BI980" s="3" t="str">
        <f t="shared" si="814"/>
        <v>1.57</v>
      </c>
      <c r="BJ980" s="3" t="str">
        <f t="shared" si="815"/>
        <v>-</v>
      </c>
      <c r="BK980" s="3">
        <f t="shared" si="816"/>
        <v>103.83</v>
      </c>
      <c r="BL980" s="3">
        <f t="shared" ca="1" si="817"/>
        <v>85.250656850331467</v>
      </c>
      <c r="BM980" s="3">
        <f t="shared" ca="1" si="818"/>
        <v>1.834668639021414</v>
      </c>
    </row>
    <row r="981" spans="1:65" x14ac:dyDescent="0.3">
      <c r="A981" s="3" t="str">
        <f>'Forward collapse simulation'!B991</f>
        <v>1.57</v>
      </c>
      <c r="B981" s="3" t="str">
        <f>IF('Forward collapse simulation'!C991="","-",'Forward collapse simulation'!C991)</f>
        <v>-</v>
      </c>
      <c r="C981" s="3">
        <f>'Forward collapse simulation'!E991</f>
        <v>138.72999999999999</v>
      </c>
      <c r="D981" s="3">
        <f ca="1">'Forward collapse simulation'!AK991</f>
        <v>88.099482524933421</v>
      </c>
      <c r="E981" s="84">
        <f ca="1">'Forward collapse simulation'!AL991</f>
        <v>20.294782742693641</v>
      </c>
      <c r="G981" s="3" t="str">
        <f t="shared" si="769"/>
        <v>1.57</v>
      </c>
      <c r="H981" s="3" t="str">
        <f t="shared" si="770"/>
        <v>-</v>
      </c>
      <c r="I981" s="3">
        <f t="shared" si="771"/>
        <v>138.72999999999999</v>
      </c>
      <c r="J981" s="3">
        <f t="shared" ca="1" si="772"/>
        <v>88.099482524933421</v>
      </c>
      <c r="K981" s="3">
        <f t="shared" ca="1" si="773"/>
        <v>19.280043605558959</v>
      </c>
      <c r="M981" s="3" t="str">
        <f t="shared" si="774"/>
        <v>1.57</v>
      </c>
      <c r="N981" s="3" t="str">
        <f t="shared" si="775"/>
        <v>-</v>
      </c>
      <c r="O981" s="3">
        <f t="shared" si="776"/>
        <v>138.72999999999999</v>
      </c>
      <c r="P981" s="3">
        <f t="shared" ca="1" si="777"/>
        <v>88.099482524933421</v>
      </c>
      <c r="Q981" s="3">
        <f t="shared" ca="1" si="778"/>
        <v>18.265304468424279</v>
      </c>
      <c r="R981" s="85"/>
      <c r="S981" s="3" t="str">
        <f t="shared" si="779"/>
        <v>1.57</v>
      </c>
      <c r="T981" s="3" t="str">
        <f t="shared" si="780"/>
        <v>-</v>
      </c>
      <c r="U981" s="3">
        <f t="shared" si="781"/>
        <v>138.72999999999999</v>
      </c>
      <c r="V981" s="3">
        <f t="shared" ca="1" si="782"/>
        <v>88.099482524933421</v>
      </c>
      <c r="W981" s="3">
        <f t="shared" ca="1" si="783"/>
        <v>17.250565331289593</v>
      </c>
      <c r="X981" s="85"/>
      <c r="Y981" s="3" t="str">
        <f t="shared" si="784"/>
        <v>1.57</v>
      </c>
      <c r="Z981" s="3" t="str">
        <f t="shared" si="785"/>
        <v>-</v>
      </c>
      <c r="AA981" s="3">
        <f t="shared" si="786"/>
        <v>138.72999999999999</v>
      </c>
      <c r="AB981" s="3">
        <f t="shared" ca="1" si="787"/>
        <v>88.099482524933421</v>
      </c>
      <c r="AC981" s="3">
        <f t="shared" ca="1" si="788"/>
        <v>16.235826194154914</v>
      </c>
      <c r="AE981" s="3" t="str">
        <f t="shared" si="789"/>
        <v>1.57</v>
      </c>
      <c r="AF981" s="3" t="str">
        <f t="shared" si="790"/>
        <v>-</v>
      </c>
      <c r="AG981" s="3">
        <f t="shared" si="791"/>
        <v>138.72999999999999</v>
      </c>
      <c r="AH981" s="3">
        <f t="shared" ca="1" si="792"/>
        <v>88.099482524933421</v>
      </c>
      <c r="AI981" s="3">
        <f t="shared" ca="1" si="793"/>
        <v>15.221087057020231</v>
      </c>
      <c r="AK981" s="3" t="str">
        <f t="shared" si="794"/>
        <v>1.57</v>
      </c>
      <c r="AL981" s="3" t="str">
        <f t="shared" si="795"/>
        <v>-</v>
      </c>
      <c r="AM981" s="3">
        <f t="shared" si="796"/>
        <v>138.72999999999999</v>
      </c>
      <c r="AN981" s="3">
        <f t="shared" ca="1" si="797"/>
        <v>88.099482524933421</v>
      </c>
      <c r="AO981" s="3">
        <f t="shared" ca="1" si="798"/>
        <v>14.206347919885548</v>
      </c>
      <c r="AQ981" s="3" t="str">
        <f t="shared" si="799"/>
        <v>1.57</v>
      </c>
      <c r="AR981" s="3" t="str">
        <f t="shared" si="800"/>
        <v>-</v>
      </c>
      <c r="AS981" s="3">
        <f t="shared" si="801"/>
        <v>138.72999999999999</v>
      </c>
      <c r="AT981" s="3">
        <f t="shared" ca="1" si="802"/>
        <v>88.099482524933421</v>
      </c>
      <c r="AU981" s="3">
        <f t="shared" ca="1" si="803"/>
        <v>12.176869645616184</v>
      </c>
      <c r="AW981" s="3" t="str">
        <f t="shared" si="804"/>
        <v>1.57</v>
      </c>
      <c r="AX981" s="3" t="str">
        <f t="shared" si="805"/>
        <v>-</v>
      </c>
      <c r="AY981" s="3">
        <f t="shared" si="806"/>
        <v>138.72999999999999</v>
      </c>
      <c r="AZ981" s="3">
        <f t="shared" ca="1" si="807"/>
        <v>88.099482524933421</v>
      </c>
      <c r="BA981" s="3">
        <f t="shared" ca="1" si="808"/>
        <v>10.147391371346821</v>
      </c>
      <c r="BC981" s="3" t="str">
        <f t="shared" si="809"/>
        <v>1.57</v>
      </c>
      <c r="BD981" s="3" t="str">
        <f t="shared" si="810"/>
        <v>-</v>
      </c>
      <c r="BE981" s="3">
        <f t="shared" si="811"/>
        <v>138.72999999999999</v>
      </c>
      <c r="BF981" s="3">
        <f t="shared" ca="1" si="812"/>
        <v>88.099482524933421</v>
      </c>
      <c r="BG981" s="3">
        <f t="shared" ca="1" si="813"/>
        <v>6.0884348228080922</v>
      </c>
      <c r="BI981" s="3" t="str">
        <f t="shared" si="814"/>
        <v>1.57</v>
      </c>
      <c r="BJ981" s="3" t="str">
        <f t="shared" si="815"/>
        <v>-</v>
      </c>
      <c r="BK981" s="3">
        <f t="shared" si="816"/>
        <v>138.72999999999999</v>
      </c>
      <c r="BL981" s="3">
        <f t="shared" ca="1" si="817"/>
        <v>88.099482524933421</v>
      </c>
      <c r="BM981" s="3">
        <f t="shared" ca="1" si="818"/>
        <v>2.0294782742693642</v>
      </c>
    </row>
    <row r="982" spans="1:65" x14ac:dyDescent="0.3">
      <c r="A982" s="3" t="str">
        <f>'Forward collapse simulation'!B992</f>
        <v>1.57</v>
      </c>
      <c r="B982" s="3" t="str">
        <f>IF('Forward collapse simulation'!C992="","-",'Forward collapse simulation'!C992)</f>
        <v>-</v>
      </c>
      <c r="C982" s="3">
        <f>'Forward collapse simulation'!E992</f>
        <v>163.44</v>
      </c>
      <c r="D982" s="3">
        <f ca="1">'Forward collapse simulation'!AK992</f>
        <v>88.014874587823698</v>
      </c>
      <c r="E982" s="84">
        <f ca="1">'Forward collapse simulation'!AL992</f>
        <v>23.492455426619664</v>
      </c>
      <c r="G982" s="3" t="str">
        <f t="shared" si="769"/>
        <v>1.57</v>
      </c>
      <c r="H982" s="3" t="str">
        <f t="shared" si="770"/>
        <v>-</v>
      </c>
      <c r="I982" s="3">
        <f t="shared" si="771"/>
        <v>163.44</v>
      </c>
      <c r="J982" s="3">
        <f t="shared" ca="1" si="772"/>
        <v>88.014874587823698</v>
      </c>
      <c r="K982" s="3">
        <f t="shared" ca="1" si="773"/>
        <v>22.317832655288679</v>
      </c>
      <c r="M982" s="3" t="str">
        <f t="shared" si="774"/>
        <v>1.57</v>
      </c>
      <c r="N982" s="3" t="str">
        <f t="shared" si="775"/>
        <v>-</v>
      </c>
      <c r="O982" s="3">
        <f t="shared" si="776"/>
        <v>163.44</v>
      </c>
      <c r="P982" s="3">
        <f t="shared" ca="1" si="777"/>
        <v>88.014874587823698</v>
      </c>
      <c r="Q982" s="3">
        <f t="shared" ca="1" si="778"/>
        <v>21.143209883957699</v>
      </c>
      <c r="R982" s="85"/>
      <c r="S982" s="3" t="str">
        <f t="shared" si="779"/>
        <v>1.57</v>
      </c>
      <c r="T982" s="3" t="str">
        <f t="shared" si="780"/>
        <v>-</v>
      </c>
      <c r="U982" s="3">
        <f t="shared" si="781"/>
        <v>163.44</v>
      </c>
      <c r="V982" s="3">
        <f t="shared" ca="1" si="782"/>
        <v>88.014874587823698</v>
      </c>
      <c r="W982" s="3">
        <f t="shared" ca="1" si="783"/>
        <v>19.968587112626714</v>
      </c>
      <c r="X982" s="85"/>
      <c r="Y982" s="3" t="str">
        <f t="shared" si="784"/>
        <v>1.57</v>
      </c>
      <c r="Z982" s="3" t="str">
        <f t="shared" si="785"/>
        <v>-</v>
      </c>
      <c r="AA982" s="3">
        <f t="shared" si="786"/>
        <v>163.44</v>
      </c>
      <c r="AB982" s="3">
        <f t="shared" ca="1" si="787"/>
        <v>88.014874587823698</v>
      </c>
      <c r="AC982" s="3">
        <f t="shared" ca="1" si="788"/>
        <v>18.79396434129573</v>
      </c>
      <c r="AE982" s="3" t="str">
        <f t="shared" si="789"/>
        <v>1.57</v>
      </c>
      <c r="AF982" s="3" t="str">
        <f t="shared" si="790"/>
        <v>-</v>
      </c>
      <c r="AG982" s="3">
        <f t="shared" si="791"/>
        <v>163.44</v>
      </c>
      <c r="AH982" s="3">
        <f t="shared" ca="1" si="792"/>
        <v>88.014874587823698</v>
      </c>
      <c r="AI982" s="3">
        <f t="shared" ca="1" si="793"/>
        <v>17.619341569964746</v>
      </c>
      <c r="AK982" s="3" t="str">
        <f t="shared" si="794"/>
        <v>1.57</v>
      </c>
      <c r="AL982" s="3" t="str">
        <f t="shared" si="795"/>
        <v>-</v>
      </c>
      <c r="AM982" s="3">
        <f t="shared" si="796"/>
        <v>163.44</v>
      </c>
      <c r="AN982" s="3">
        <f t="shared" ca="1" si="797"/>
        <v>88.014874587823698</v>
      </c>
      <c r="AO982" s="3">
        <f t="shared" ca="1" si="798"/>
        <v>16.444718798633765</v>
      </c>
      <c r="AQ982" s="3" t="str">
        <f t="shared" si="799"/>
        <v>1.57</v>
      </c>
      <c r="AR982" s="3" t="str">
        <f t="shared" si="800"/>
        <v>-</v>
      </c>
      <c r="AS982" s="3">
        <f t="shared" si="801"/>
        <v>163.44</v>
      </c>
      <c r="AT982" s="3">
        <f t="shared" ca="1" si="802"/>
        <v>88.014874587823698</v>
      </c>
      <c r="AU982" s="3">
        <f t="shared" ca="1" si="803"/>
        <v>14.095473255971799</v>
      </c>
      <c r="AW982" s="3" t="str">
        <f t="shared" si="804"/>
        <v>1.57</v>
      </c>
      <c r="AX982" s="3" t="str">
        <f t="shared" si="805"/>
        <v>-</v>
      </c>
      <c r="AY982" s="3">
        <f t="shared" si="806"/>
        <v>163.44</v>
      </c>
      <c r="AZ982" s="3">
        <f t="shared" ca="1" si="807"/>
        <v>88.014874587823698</v>
      </c>
      <c r="BA982" s="3">
        <f t="shared" ca="1" si="808"/>
        <v>11.746227713309832</v>
      </c>
      <c r="BC982" s="3" t="str">
        <f t="shared" si="809"/>
        <v>1.57</v>
      </c>
      <c r="BD982" s="3" t="str">
        <f t="shared" si="810"/>
        <v>-</v>
      </c>
      <c r="BE982" s="3">
        <f t="shared" si="811"/>
        <v>163.44</v>
      </c>
      <c r="BF982" s="3">
        <f t="shared" ca="1" si="812"/>
        <v>88.014874587823698</v>
      </c>
      <c r="BG982" s="3">
        <f t="shared" ca="1" si="813"/>
        <v>7.0477366279858993</v>
      </c>
      <c r="BI982" s="3" t="str">
        <f t="shared" si="814"/>
        <v>1.57</v>
      </c>
      <c r="BJ982" s="3" t="str">
        <f t="shared" si="815"/>
        <v>-</v>
      </c>
      <c r="BK982" s="3">
        <f t="shared" si="816"/>
        <v>163.44</v>
      </c>
      <c r="BL982" s="3">
        <f t="shared" ca="1" si="817"/>
        <v>88.014874587823698</v>
      </c>
      <c r="BM982" s="3">
        <f t="shared" ca="1" si="818"/>
        <v>2.3492455426619663</v>
      </c>
    </row>
    <row r="983" spans="1:65" x14ac:dyDescent="0.3">
      <c r="A983" s="3" t="str">
        <f>'Forward collapse simulation'!B993</f>
        <v>1.57</v>
      </c>
      <c r="B983" s="3" t="str">
        <f>IF('Forward collapse simulation'!C993="","-",'Forward collapse simulation'!C993)</f>
        <v>-</v>
      </c>
      <c r="C983" s="3">
        <f>'Forward collapse simulation'!E993</f>
        <v>226.42</v>
      </c>
      <c r="D983" s="3">
        <f ca="1">'Forward collapse simulation'!AK993</f>
        <v>84.784014278436089</v>
      </c>
      <c r="E983" s="84">
        <f ca="1">'Forward collapse simulation'!AL993</f>
        <v>22.67445457122059</v>
      </c>
      <c r="G983" s="3" t="str">
        <f t="shared" si="769"/>
        <v>1.57</v>
      </c>
      <c r="H983" s="3" t="str">
        <f t="shared" si="770"/>
        <v>-</v>
      </c>
      <c r="I983" s="3">
        <f t="shared" si="771"/>
        <v>226.42</v>
      </c>
      <c r="J983" s="3">
        <f t="shared" ca="1" si="772"/>
        <v>84.784014278436089</v>
      </c>
      <c r="K983" s="3">
        <f t="shared" ca="1" si="773"/>
        <v>21.540731842659561</v>
      </c>
      <c r="M983" s="3" t="str">
        <f t="shared" si="774"/>
        <v>1.57</v>
      </c>
      <c r="N983" s="3" t="str">
        <f t="shared" si="775"/>
        <v>-</v>
      </c>
      <c r="O983" s="3">
        <f t="shared" si="776"/>
        <v>226.42</v>
      </c>
      <c r="P983" s="3">
        <f t="shared" ca="1" si="777"/>
        <v>84.784014278436089</v>
      </c>
      <c r="Q983" s="3">
        <f t="shared" ca="1" si="778"/>
        <v>20.407009114098532</v>
      </c>
      <c r="R983" s="85"/>
      <c r="S983" s="3" t="str">
        <f t="shared" si="779"/>
        <v>1.57</v>
      </c>
      <c r="T983" s="3" t="str">
        <f t="shared" si="780"/>
        <v>-</v>
      </c>
      <c r="U983" s="3">
        <f t="shared" si="781"/>
        <v>226.42</v>
      </c>
      <c r="V983" s="3">
        <f t="shared" ca="1" si="782"/>
        <v>84.784014278436089</v>
      </c>
      <c r="W983" s="3">
        <f t="shared" ca="1" si="783"/>
        <v>19.273286385537499</v>
      </c>
      <c r="X983" s="85"/>
      <c r="Y983" s="3" t="str">
        <f t="shared" si="784"/>
        <v>1.57</v>
      </c>
      <c r="Z983" s="3" t="str">
        <f t="shared" si="785"/>
        <v>-</v>
      </c>
      <c r="AA983" s="3">
        <f t="shared" si="786"/>
        <v>226.42</v>
      </c>
      <c r="AB983" s="3">
        <f t="shared" ca="1" si="787"/>
        <v>84.784014278436089</v>
      </c>
      <c r="AC983" s="3">
        <f t="shared" ca="1" si="788"/>
        <v>18.139563656976474</v>
      </c>
      <c r="AE983" s="3" t="str">
        <f t="shared" si="789"/>
        <v>1.57</v>
      </c>
      <c r="AF983" s="3" t="str">
        <f t="shared" si="790"/>
        <v>-</v>
      </c>
      <c r="AG983" s="3">
        <f t="shared" si="791"/>
        <v>226.42</v>
      </c>
      <c r="AH983" s="3">
        <f t="shared" ca="1" si="792"/>
        <v>84.784014278436089</v>
      </c>
      <c r="AI983" s="3">
        <f t="shared" ca="1" si="793"/>
        <v>17.005840928415441</v>
      </c>
      <c r="AK983" s="3" t="str">
        <f t="shared" si="794"/>
        <v>1.57</v>
      </c>
      <c r="AL983" s="3" t="str">
        <f t="shared" si="795"/>
        <v>-</v>
      </c>
      <c r="AM983" s="3">
        <f t="shared" si="796"/>
        <v>226.42</v>
      </c>
      <c r="AN983" s="3">
        <f t="shared" ca="1" si="797"/>
        <v>84.784014278436089</v>
      </c>
      <c r="AO983" s="3">
        <f t="shared" ca="1" si="798"/>
        <v>15.872118199854413</v>
      </c>
      <c r="AQ983" s="3" t="str">
        <f t="shared" si="799"/>
        <v>1.57</v>
      </c>
      <c r="AR983" s="3" t="str">
        <f t="shared" si="800"/>
        <v>-</v>
      </c>
      <c r="AS983" s="3">
        <f t="shared" si="801"/>
        <v>226.42</v>
      </c>
      <c r="AT983" s="3">
        <f t="shared" ca="1" si="802"/>
        <v>84.784014278436089</v>
      </c>
      <c r="AU983" s="3">
        <f t="shared" ca="1" si="803"/>
        <v>13.604672742732353</v>
      </c>
      <c r="AW983" s="3" t="str">
        <f t="shared" si="804"/>
        <v>1.57</v>
      </c>
      <c r="AX983" s="3" t="str">
        <f t="shared" si="805"/>
        <v>-</v>
      </c>
      <c r="AY983" s="3">
        <f t="shared" si="806"/>
        <v>226.42</v>
      </c>
      <c r="AZ983" s="3">
        <f t="shared" ca="1" si="807"/>
        <v>84.784014278436089</v>
      </c>
      <c r="BA983" s="3">
        <f t="shared" ca="1" si="808"/>
        <v>11.337227285610295</v>
      </c>
      <c r="BC983" s="3" t="str">
        <f t="shared" si="809"/>
        <v>1.57</v>
      </c>
      <c r="BD983" s="3" t="str">
        <f t="shared" si="810"/>
        <v>-</v>
      </c>
      <c r="BE983" s="3">
        <f t="shared" si="811"/>
        <v>226.42</v>
      </c>
      <c r="BF983" s="3">
        <f t="shared" ca="1" si="812"/>
        <v>84.784014278436089</v>
      </c>
      <c r="BG983" s="3">
        <f t="shared" ca="1" si="813"/>
        <v>6.8023363713661764</v>
      </c>
      <c r="BI983" s="3" t="str">
        <f t="shared" si="814"/>
        <v>1.57</v>
      </c>
      <c r="BJ983" s="3" t="str">
        <f t="shared" si="815"/>
        <v>-</v>
      </c>
      <c r="BK983" s="3">
        <f t="shared" si="816"/>
        <v>226.42</v>
      </c>
      <c r="BL983" s="3">
        <f t="shared" ca="1" si="817"/>
        <v>84.784014278436089</v>
      </c>
      <c r="BM983" s="3">
        <f t="shared" ca="1" si="818"/>
        <v>2.2674454571220592</v>
      </c>
    </row>
    <row r="984" spans="1:65" x14ac:dyDescent="0.3">
      <c r="A984" s="3" t="str">
        <f>'Forward collapse simulation'!B994</f>
        <v>1.57</v>
      </c>
      <c r="B984" s="3" t="str">
        <f>IF('Forward collapse simulation'!C994="","-",'Forward collapse simulation'!C994)</f>
        <v>-</v>
      </c>
      <c r="C984" s="3">
        <f>'Forward collapse simulation'!E994</f>
        <v>240.99</v>
      </c>
      <c r="D984" s="3">
        <f ca="1">'Forward collapse simulation'!AK994</f>
        <v>77.038012046455606</v>
      </c>
      <c r="E984" s="84">
        <f ca="1">'Forward collapse simulation'!AL994</f>
        <v>22.834887501818883</v>
      </c>
      <c r="G984" s="3" t="str">
        <f t="shared" si="769"/>
        <v>1.57</v>
      </c>
      <c r="H984" s="3" t="str">
        <f t="shared" si="770"/>
        <v>-</v>
      </c>
      <c r="I984" s="3">
        <f t="shared" si="771"/>
        <v>240.99</v>
      </c>
      <c r="J984" s="3">
        <f t="shared" ca="1" si="772"/>
        <v>77.038012046455606</v>
      </c>
      <c r="K984" s="3">
        <f t="shared" ca="1" si="773"/>
        <v>21.693143126727939</v>
      </c>
      <c r="M984" s="3" t="str">
        <f t="shared" si="774"/>
        <v>1.57</v>
      </c>
      <c r="N984" s="3" t="str">
        <f t="shared" si="775"/>
        <v>-</v>
      </c>
      <c r="O984" s="3">
        <f t="shared" si="776"/>
        <v>240.99</v>
      </c>
      <c r="P984" s="3">
        <f t="shared" ca="1" si="777"/>
        <v>77.038012046455606</v>
      </c>
      <c r="Q984" s="3">
        <f t="shared" ca="1" si="778"/>
        <v>20.551398751636995</v>
      </c>
      <c r="R984" s="85"/>
      <c r="S984" s="3" t="str">
        <f t="shared" si="779"/>
        <v>1.57</v>
      </c>
      <c r="T984" s="3" t="str">
        <f t="shared" si="780"/>
        <v>-</v>
      </c>
      <c r="U984" s="3">
        <f t="shared" si="781"/>
        <v>240.99</v>
      </c>
      <c r="V984" s="3">
        <f t="shared" ca="1" si="782"/>
        <v>77.038012046455606</v>
      </c>
      <c r="W984" s="3">
        <f t="shared" ca="1" si="783"/>
        <v>19.409654376546051</v>
      </c>
      <c r="X984" s="85"/>
      <c r="Y984" s="3" t="str">
        <f t="shared" si="784"/>
        <v>1.57</v>
      </c>
      <c r="Z984" s="3" t="str">
        <f t="shared" si="785"/>
        <v>-</v>
      </c>
      <c r="AA984" s="3">
        <f t="shared" si="786"/>
        <v>240.99</v>
      </c>
      <c r="AB984" s="3">
        <f t="shared" ca="1" si="787"/>
        <v>77.038012046455606</v>
      </c>
      <c r="AC984" s="3">
        <f t="shared" ca="1" si="788"/>
        <v>18.267910001455107</v>
      </c>
      <c r="AE984" s="3" t="str">
        <f t="shared" si="789"/>
        <v>1.57</v>
      </c>
      <c r="AF984" s="3" t="str">
        <f t="shared" si="790"/>
        <v>-</v>
      </c>
      <c r="AG984" s="3">
        <f t="shared" si="791"/>
        <v>240.99</v>
      </c>
      <c r="AH984" s="3">
        <f t="shared" ca="1" si="792"/>
        <v>77.038012046455606</v>
      </c>
      <c r="AI984" s="3">
        <f t="shared" ca="1" si="793"/>
        <v>17.126165626364163</v>
      </c>
      <c r="AK984" s="3" t="str">
        <f t="shared" si="794"/>
        <v>1.57</v>
      </c>
      <c r="AL984" s="3" t="str">
        <f t="shared" si="795"/>
        <v>-</v>
      </c>
      <c r="AM984" s="3">
        <f t="shared" si="796"/>
        <v>240.99</v>
      </c>
      <c r="AN984" s="3">
        <f t="shared" ca="1" si="797"/>
        <v>77.038012046455606</v>
      </c>
      <c r="AO984" s="3">
        <f t="shared" ca="1" si="798"/>
        <v>15.984421251273217</v>
      </c>
      <c r="AQ984" s="3" t="str">
        <f t="shared" si="799"/>
        <v>1.57</v>
      </c>
      <c r="AR984" s="3" t="str">
        <f t="shared" si="800"/>
        <v>-</v>
      </c>
      <c r="AS984" s="3">
        <f t="shared" si="801"/>
        <v>240.99</v>
      </c>
      <c r="AT984" s="3">
        <f t="shared" ca="1" si="802"/>
        <v>77.038012046455606</v>
      </c>
      <c r="AU984" s="3">
        <f t="shared" ca="1" si="803"/>
        <v>13.70093250109133</v>
      </c>
      <c r="AW984" s="3" t="str">
        <f t="shared" si="804"/>
        <v>1.57</v>
      </c>
      <c r="AX984" s="3" t="str">
        <f t="shared" si="805"/>
        <v>-</v>
      </c>
      <c r="AY984" s="3">
        <f t="shared" si="806"/>
        <v>240.99</v>
      </c>
      <c r="AZ984" s="3">
        <f t="shared" ca="1" si="807"/>
        <v>77.038012046455606</v>
      </c>
      <c r="BA984" s="3">
        <f t="shared" ca="1" si="808"/>
        <v>11.417443750909442</v>
      </c>
      <c r="BC984" s="3" t="str">
        <f t="shared" si="809"/>
        <v>1.57</v>
      </c>
      <c r="BD984" s="3" t="str">
        <f t="shared" si="810"/>
        <v>-</v>
      </c>
      <c r="BE984" s="3">
        <f t="shared" si="811"/>
        <v>240.99</v>
      </c>
      <c r="BF984" s="3">
        <f t="shared" ca="1" si="812"/>
        <v>77.038012046455606</v>
      </c>
      <c r="BG984" s="3">
        <f t="shared" ca="1" si="813"/>
        <v>6.850466250545665</v>
      </c>
      <c r="BI984" s="3" t="str">
        <f t="shared" si="814"/>
        <v>1.57</v>
      </c>
      <c r="BJ984" s="3" t="str">
        <f t="shared" si="815"/>
        <v>-</v>
      </c>
      <c r="BK984" s="3">
        <f t="shared" si="816"/>
        <v>240.99</v>
      </c>
      <c r="BL984" s="3">
        <f t="shared" ca="1" si="817"/>
        <v>77.038012046455606</v>
      </c>
      <c r="BM984" s="3">
        <f t="shared" ca="1" si="818"/>
        <v>2.2834887501818883</v>
      </c>
    </row>
    <row r="985" spans="1:65" x14ac:dyDescent="0.3">
      <c r="A985" s="3" t="str">
        <f>'Forward collapse simulation'!B995</f>
        <v>1.57</v>
      </c>
      <c r="B985" s="3" t="str">
        <f>IF('Forward collapse simulation'!C995="","-",'Forward collapse simulation'!C995)</f>
        <v>-</v>
      </c>
      <c r="C985" s="3">
        <f>'Forward collapse simulation'!E995</f>
        <v>240.58</v>
      </c>
      <c r="D985" s="3">
        <f ca="1">'Forward collapse simulation'!AK995</f>
        <v>68.870081591876897</v>
      </c>
      <c r="E985" s="84">
        <f ca="1">'Forward collapse simulation'!AL995</f>
        <v>19.620133271770833</v>
      </c>
      <c r="G985" s="3" t="str">
        <f t="shared" si="769"/>
        <v>1.57</v>
      </c>
      <c r="H985" s="3" t="str">
        <f t="shared" si="770"/>
        <v>-</v>
      </c>
      <c r="I985" s="3">
        <f t="shared" si="771"/>
        <v>240.58</v>
      </c>
      <c r="J985" s="3">
        <f t="shared" ca="1" si="772"/>
        <v>68.870081591876897</v>
      </c>
      <c r="K985" s="3">
        <f t="shared" ca="1" si="773"/>
        <v>18.639126608182291</v>
      </c>
      <c r="M985" s="3" t="str">
        <f t="shared" si="774"/>
        <v>1.57</v>
      </c>
      <c r="N985" s="3" t="str">
        <f t="shared" si="775"/>
        <v>-</v>
      </c>
      <c r="O985" s="3">
        <f t="shared" si="776"/>
        <v>240.58</v>
      </c>
      <c r="P985" s="3">
        <f t="shared" ca="1" si="777"/>
        <v>68.870081591876897</v>
      </c>
      <c r="Q985" s="3">
        <f t="shared" ca="1" si="778"/>
        <v>17.65811994459375</v>
      </c>
      <c r="R985" s="85"/>
      <c r="S985" s="3" t="str">
        <f t="shared" si="779"/>
        <v>1.57</v>
      </c>
      <c r="T985" s="3" t="str">
        <f t="shared" si="780"/>
        <v>-</v>
      </c>
      <c r="U985" s="3">
        <f t="shared" si="781"/>
        <v>240.58</v>
      </c>
      <c r="V985" s="3">
        <f t="shared" ca="1" si="782"/>
        <v>68.870081591876897</v>
      </c>
      <c r="W985" s="3">
        <f t="shared" ca="1" si="783"/>
        <v>16.677113281005209</v>
      </c>
      <c r="X985" s="85"/>
      <c r="Y985" s="3" t="str">
        <f t="shared" si="784"/>
        <v>1.57</v>
      </c>
      <c r="Z985" s="3" t="str">
        <f t="shared" si="785"/>
        <v>-</v>
      </c>
      <c r="AA985" s="3">
        <f t="shared" si="786"/>
        <v>240.58</v>
      </c>
      <c r="AB985" s="3">
        <f t="shared" ca="1" si="787"/>
        <v>68.870081591876897</v>
      </c>
      <c r="AC985" s="3">
        <f t="shared" ca="1" si="788"/>
        <v>15.696106617416667</v>
      </c>
      <c r="AE985" s="3" t="str">
        <f t="shared" si="789"/>
        <v>1.57</v>
      </c>
      <c r="AF985" s="3" t="str">
        <f t="shared" si="790"/>
        <v>-</v>
      </c>
      <c r="AG985" s="3">
        <f t="shared" si="791"/>
        <v>240.58</v>
      </c>
      <c r="AH985" s="3">
        <f t="shared" ca="1" si="792"/>
        <v>68.870081591876897</v>
      </c>
      <c r="AI985" s="3">
        <f t="shared" ca="1" si="793"/>
        <v>14.715099953828124</v>
      </c>
      <c r="AK985" s="3" t="str">
        <f t="shared" si="794"/>
        <v>1.57</v>
      </c>
      <c r="AL985" s="3" t="str">
        <f t="shared" si="795"/>
        <v>-</v>
      </c>
      <c r="AM985" s="3">
        <f t="shared" si="796"/>
        <v>240.58</v>
      </c>
      <c r="AN985" s="3">
        <f t="shared" ca="1" si="797"/>
        <v>68.870081591876897</v>
      </c>
      <c r="AO985" s="3">
        <f t="shared" ca="1" si="798"/>
        <v>13.734093290239581</v>
      </c>
      <c r="AQ985" s="3" t="str">
        <f t="shared" si="799"/>
        <v>1.57</v>
      </c>
      <c r="AR985" s="3" t="str">
        <f t="shared" si="800"/>
        <v>-</v>
      </c>
      <c r="AS985" s="3">
        <f t="shared" si="801"/>
        <v>240.58</v>
      </c>
      <c r="AT985" s="3">
        <f t="shared" ca="1" si="802"/>
        <v>68.870081591876897</v>
      </c>
      <c r="AU985" s="3">
        <f t="shared" ca="1" si="803"/>
        <v>11.772079963062499</v>
      </c>
      <c r="AW985" s="3" t="str">
        <f t="shared" si="804"/>
        <v>1.57</v>
      </c>
      <c r="AX985" s="3" t="str">
        <f t="shared" si="805"/>
        <v>-</v>
      </c>
      <c r="AY985" s="3">
        <f t="shared" si="806"/>
        <v>240.58</v>
      </c>
      <c r="AZ985" s="3">
        <f t="shared" ca="1" si="807"/>
        <v>68.870081591876897</v>
      </c>
      <c r="BA985" s="3">
        <f t="shared" ca="1" si="808"/>
        <v>9.8100666358854163</v>
      </c>
      <c r="BC985" s="3" t="str">
        <f t="shared" si="809"/>
        <v>1.57</v>
      </c>
      <c r="BD985" s="3" t="str">
        <f t="shared" si="810"/>
        <v>-</v>
      </c>
      <c r="BE985" s="3">
        <f t="shared" si="811"/>
        <v>240.58</v>
      </c>
      <c r="BF985" s="3">
        <f t="shared" ca="1" si="812"/>
        <v>68.870081591876897</v>
      </c>
      <c r="BG985" s="3">
        <f t="shared" ca="1" si="813"/>
        <v>5.8860399815312494</v>
      </c>
      <c r="BI985" s="3" t="str">
        <f t="shared" si="814"/>
        <v>1.57</v>
      </c>
      <c r="BJ985" s="3" t="str">
        <f t="shared" si="815"/>
        <v>-</v>
      </c>
      <c r="BK985" s="3">
        <f t="shared" si="816"/>
        <v>240.58</v>
      </c>
      <c r="BL985" s="3">
        <f t="shared" ca="1" si="817"/>
        <v>68.870081591876897</v>
      </c>
      <c r="BM985" s="3">
        <f t="shared" ca="1" si="818"/>
        <v>1.9620133271770834</v>
      </c>
    </row>
    <row r="986" spans="1:65" x14ac:dyDescent="0.3">
      <c r="A986" s="3" t="str">
        <f>'Forward collapse simulation'!B996</f>
        <v>1.57</v>
      </c>
      <c r="B986" s="3" t="str">
        <f>IF('Forward collapse simulation'!C996="","-",'Forward collapse simulation'!C996)</f>
        <v>-</v>
      </c>
      <c r="C986" s="3">
        <f>'Forward collapse simulation'!E996</f>
        <v>240.8</v>
      </c>
      <c r="D986" s="3">
        <f ca="1">'Forward collapse simulation'!AK996</f>
        <v>56.099198448071341</v>
      </c>
      <c r="E986" s="84">
        <f ca="1">'Forward collapse simulation'!AL996</f>
        <v>12.187965205226675</v>
      </c>
      <c r="G986" s="3" t="str">
        <f t="shared" si="769"/>
        <v>1.57</v>
      </c>
      <c r="H986" s="3" t="str">
        <f t="shared" si="770"/>
        <v>-</v>
      </c>
      <c r="I986" s="3">
        <f t="shared" si="771"/>
        <v>240.8</v>
      </c>
      <c r="J986" s="3">
        <f t="shared" ca="1" si="772"/>
        <v>56.099198448071341</v>
      </c>
      <c r="K986" s="3">
        <f t="shared" ca="1" si="773"/>
        <v>11.57856694496534</v>
      </c>
      <c r="M986" s="3" t="str">
        <f t="shared" si="774"/>
        <v>1.57</v>
      </c>
      <c r="N986" s="3" t="str">
        <f t="shared" si="775"/>
        <v>-</v>
      </c>
      <c r="O986" s="3">
        <f t="shared" si="776"/>
        <v>240.8</v>
      </c>
      <c r="P986" s="3">
        <f t="shared" ca="1" si="777"/>
        <v>56.099198448071341</v>
      </c>
      <c r="Q986" s="3">
        <f t="shared" ca="1" si="778"/>
        <v>10.969168684704007</v>
      </c>
      <c r="R986" s="85"/>
      <c r="S986" s="3" t="str">
        <f t="shared" si="779"/>
        <v>1.57</v>
      </c>
      <c r="T986" s="3" t="str">
        <f t="shared" si="780"/>
        <v>-</v>
      </c>
      <c r="U986" s="3">
        <f t="shared" si="781"/>
        <v>240.8</v>
      </c>
      <c r="V986" s="3">
        <f t="shared" ca="1" si="782"/>
        <v>56.099198448071341</v>
      </c>
      <c r="W986" s="3">
        <f t="shared" ca="1" si="783"/>
        <v>10.359770424442674</v>
      </c>
      <c r="X986" s="85"/>
      <c r="Y986" s="3" t="str">
        <f t="shared" si="784"/>
        <v>1.57</v>
      </c>
      <c r="Z986" s="3" t="str">
        <f t="shared" si="785"/>
        <v>-</v>
      </c>
      <c r="AA986" s="3">
        <f t="shared" si="786"/>
        <v>240.8</v>
      </c>
      <c r="AB986" s="3">
        <f t="shared" ca="1" si="787"/>
        <v>56.099198448071341</v>
      </c>
      <c r="AC986" s="3">
        <f t="shared" ca="1" si="788"/>
        <v>9.750372164181341</v>
      </c>
      <c r="AE986" s="3" t="str">
        <f t="shared" si="789"/>
        <v>1.57</v>
      </c>
      <c r="AF986" s="3" t="str">
        <f t="shared" si="790"/>
        <v>-</v>
      </c>
      <c r="AG986" s="3">
        <f t="shared" si="791"/>
        <v>240.8</v>
      </c>
      <c r="AH986" s="3">
        <f t="shared" ca="1" si="792"/>
        <v>56.099198448071341</v>
      </c>
      <c r="AI986" s="3">
        <f t="shared" ca="1" si="793"/>
        <v>9.1409739039200062</v>
      </c>
      <c r="AK986" s="3" t="str">
        <f t="shared" si="794"/>
        <v>1.57</v>
      </c>
      <c r="AL986" s="3" t="str">
        <f t="shared" si="795"/>
        <v>-</v>
      </c>
      <c r="AM986" s="3">
        <f t="shared" si="796"/>
        <v>240.8</v>
      </c>
      <c r="AN986" s="3">
        <f t="shared" ca="1" si="797"/>
        <v>56.099198448071341</v>
      </c>
      <c r="AO986" s="3">
        <f t="shared" ca="1" si="798"/>
        <v>8.5315756436586714</v>
      </c>
      <c r="AQ986" s="3" t="str">
        <f t="shared" si="799"/>
        <v>1.57</v>
      </c>
      <c r="AR986" s="3" t="str">
        <f t="shared" si="800"/>
        <v>-</v>
      </c>
      <c r="AS986" s="3">
        <f t="shared" si="801"/>
        <v>240.8</v>
      </c>
      <c r="AT986" s="3">
        <f t="shared" ca="1" si="802"/>
        <v>56.099198448071341</v>
      </c>
      <c r="AU986" s="3">
        <f t="shared" ca="1" si="803"/>
        <v>7.3127791231360044</v>
      </c>
      <c r="AW986" s="3" t="str">
        <f t="shared" si="804"/>
        <v>1.57</v>
      </c>
      <c r="AX986" s="3" t="str">
        <f t="shared" si="805"/>
        <v>-</v>
      </c>
      <c r="AY986" s="3">
        <f t="shared" si="806"/>
        <v>240.8</v>
      </c>
      <c r="AZ986" s="3">
        <f t="shared" ca="1" si="807"/>
        <v>56.099198448071341</v>
      </c>
      <c r="BA986" s="3">
        <f t="shared" ca="1" si="808"/>
        <v>6.0939826026133375</v>
      </c>
      <c r="BC986" s="3" t="str">
        <f t="shared" si="809"/>
        <v>1.57</v>
      </c>
      <c r="BD986" s="3" t="str">
        <f t="shared" si="810"/>
        <v>-</v>
      </c>
      <c r="BE986" s="3">
        <f t="shared" si="811"/>
        <v>240.8</v>
      </c>
      <c r="BF986" s="3">
        <f t="shared" ca="1" si="812"/>
        <v>56.099198448071341</v>
      </c>
      <c r="BG986" s="3">
        <f t="shared" ca="1" si="813"/>
        <v>3.6563895615680022</v>
      </c>
      <c r="BI986" s="3" t="str">
        <f t="shared" si="814"/>
        <v>1.57</v>
      </c>
      <c r="BJ986" s="3" t="str">
        <f t="shared" si="815"/>
        <v>-</v>
      </c>
      <c r="BK986" s="3">
        <f t="shared" si="816"/>
        <v>240.8</v>
      </c>
      <c r="BL986" s="3">
        <f t="shared" ca="1" si="817"/>
        <v>56.099198448071341</v>
      </c>
      <c r="BM986" s="3">
        <f t="shared" ca="1" si="818"/>
        <v>1.2187965205226676</v>
      </c>
    </row>
    <row r="987" spans="1:65" x14ac:dyDescent="0.3">
      <c r="A987" s="3" t="str">
        <f>'Forward collapse simulation'!B997</f>
        <v>1.57</v>
      </c>
      <c r="B987" s="3" t="str">
        <f>IF('Forward collapse simulation'!C997="","-",'Forward collapse simulation'!C997)</f>
        <v>-</v>
      </c>
      <c r="C987" s="3">
        <f>'Forward collapse simulation'!E997</f>
        <v>240.19</v>
      </c>
      <c r="D987" s="3">
        <f ca="1">'Forward collapse simulation'!AK997</f>
        <v>48.889613966986808</v>
      </c>
      <c r="E987" s="84">
        <f ca="1">'Forward collapse simulation'!AL997</f>
        <v>10.714411118251935</v>
      </c>
      <c r="G987" s="3" t="str">
        <f t="shared" si="769"/>
        <v>1.57</v>
      </c>
      <c r="H987" s="3" t="str">
        <f t="shared" si="770"/>
        <v>-</v>
      </c>
      <c r="I987" s="3">
        <f t="shared" si="771"/>
        <v>240.19</v>
      </c>
      <c r="J987" s="3">
        <f t="shared" ca="1" si="772"/>
        <v>48.889613966986808</v>
      </c>
      <c r="K987" s="3">
        <f t="shared" ca="1" si="773"/>
        <v>10.178690562339337</v>
      </c>
      <c r="M987" s="3" t="str">
        <f t="shared" si="774"/>
        <v>1.57</v>
      </c>
      <c r="N987" s="3" t="str">
        <f t="shared" si="775"/>
        <v>-</v>
      </c>
      <c r="O987" s="3">
        <f t="shared" si="776"/>
        <v>240.19</v>
      </c>
      <c r="P987" s="3">
        <f t="shared" ca="1" si="777"/>
        <v>48.889613966986808</v>
      </c>
      <c r="Q987" s="3">
        <f t="shared" ca="1" si="778"/>
        <v>9.6429700064267418</v>
      </c>
      <c r="R987" s="85"/>
      <c r="S987" s="3" t="str">
        <f t="shared" si="779"/>
        <v>1.57</v>
      </c>
      <c r="T987" s="3" t="str">
        <f t="shared" si="780"/>
        <v>-</v>
      </c>
      <c r="U987" s="3">
        <f t="shared" si="781"/>
        <v>240.19</v>
      </c>
      <c r="V987" s="3">
        <f t="shared" ca="1" si="782"/>
        <v>48.889613966986808</v>
      </c>
      <c r="W987" s="3">
        <f t="shared" ca="1" si="783"/>
        <v>9.1072494505141446</v>
      </c>
      <c r="X987" s="85"/>
      <c r="Y987" s="3" t="str">
        <f t="shared" si="784"/>
        <v>1.57</v>
      </c>
      <c r="Z987" s="3" t="str">
        <f t="shared" si="785"/>
        <v>-</v>
      </c>
      <c r="AA987" s="3">
        <f t="shared" si="786"/>
        <v>240.19</v>
      </c>
      <c r="AB987" s="3">
        <f t="shared" ca="1" si="787"/>
        <v>48.889613966986808</v>
      </c>
      <c r="AC987" s="3">
        <f t="shared" ca="1" si="788"/>
        <v>8.5715288946015473</v>
      </c>
      <c r="AE987" s="3" t="str">
        <f t="shared" si="789"/>
        <v>1.57</v>
      </c>
      <c r="AF987" s="3" t="str">
        <f t="shared" si="790"/>
        <v>-</v>
      </c>
      <c r="AG987" s="3">
        <f t="shared" si="791"/>
        <v>240.19</v>
      </c>
      <c r="AH987" s="3">
        <f t="shared" ca="1" si="792"/>
        <v>48.889613966986808</v>
      </c>
      <c r="AI987" s="3">
        <f t="shared" ca="1" si="793"/>
        <v>8.0358083386889518</v>
      </c>
      <c r="AK987" s="3" t="str">
        <f t="shared" si="794"/>
        <v>1.57</v>
      </c>
      <c r="AL987" s="3" t="str">
        <f t="shared" si="795"/>
        <v>-</v>
      </c>
      <c r="AM987" s="3">
        <f t="shared" si="796"/>
        <v>240.19</v>
      </c>
      <c r="AN987" s="3">
        <f t="shared" ca="1" si="797"/>
        <v>48.889613966986808</v>
      </c>
      <c r="AO987" s="3">
        <f t="shared" ca="1" si="798"/>
        <v>7.5000877827763537</v>
      </c>
      <c r="AQ987" s="3" t="str">
        <f t="shared" si="799"/>
        <v>1.57</v>
      </c>
      <c r="AR987" s="3" t="str">
        <f t="shared" si="800"/>
        <v>-</v>
      </c>
      <c r="AS987" s="3">
        <f t="shared" si="801"/>
        <v>240.19</v>
      </c>
      <c r="AT987" s="3">
        <f t="shared" ca="1" si="802"/>
        <v>48.889613966986808</v>
      </c>
      <c r="AU987" s="3">
        <f t="shared" ca="1" si="803"/>
        <v>6.4286466709511609</v>
      </c>
      <c r="AW987" s="3" t="str">
        <f t="shared" si="804"/>
        <v>1.57</v>
      </c>
      <c r="AX987" s="3" t="str">
        <f t="shared" si="805"/>
        <v>-</v>
      </c>
      <c r="AY987" s="3">
        <f t="shared" si="806"/>
        <v>240.19</v>
      </c>
      <c r="AZ987" s="3">
        <f t="shared" ca="1" si="807"/>
        <v>48.889613966986808</v>
      </c>
      <c r="BA987" s="3">
        <f t="shared" ca="1" si="808"/>
        <v>5.3572055591259673</v>
      </c>
      <c r="BC987" s="3" t="str">
        <f t="shared" si="809"/>
        <v>1.57</v>
      </c>
      <c r="BD987" s="3" t="str">
        <f t="shared" si="810"/>
        <v>-</v>
      </c>
      <c r="BE987" s="3">
        <f t="shared" si="811"/>
        <v>240.19</v>
      </c>
      <c r="BF987" s="3">
        <f t="shared" ca="1" si="812"/>
        <v>48.889613966986808</v>
      </c>
      <c r="BG987" s="3">
        <f t="shared" ca="1" si="813"/>
        <v>3.2143233354755805</v>
      </c>
      <c r="BI987" s="3" t="str">
        <f t="shared" si="814"/>
        <v>1.57</v>
      </c>
      <c r="BJ987" s="3" t="str">
        <f t="shared" si="815"/>
        <v>-</v>
      </c>
      <c r="BK987" s="3">
        <f t="shared" si="816"/>
        <v>240.19</v>
      </c>
      <c r="BL987" s="3">
        <f t="shared" ca="1" si="817"/>
        <v>48.889613966986808</v>
      </c>
      <c r="BM987" s="3">
        <f t="shared" ca="1" si="818"/>
        <v>1.0714411118251934</v>
      </c>
    </row>
    <row r="988" spans="1:65" x14ac:dyDescent="0.3">
      <c r="A988" s="3" t="str">
        <f>'Forward collapse simulation'!B998</f>
        <v>1.57</v>
      </c>
      <c r="B988" s="3" t="str">
        <f>IF('Forward collapse simulation'!C998="","-",'Forward collapse simulation'!C998)</f>
        <v>-</v>
      </c>
      <c r="C988" s="3">
        <f>'Forward collapse simulation'!E998</f>
        <v>240.41</v>
      </c>
      <c r="D988" s="3">
        <f>'Forward collapse simulation'!AK998</f>
        <v>-0.21</v>
      </c>
      <c r="E988" s="84">
        <f>'Forward collapse simulation'!AL998</f>
        <v>6.1159999999999997</v>
      </c>
      <c r="G988" s="3" t="str">
        <f t="shared" si="769"/>
        <v>1.57</v>
      </c>
      <c r="H988" s="3" t="str">
        <f t="shared" si="770"/>
        <v>-</v>
      </c>
      <c r="I988" s="3">
        <f t="shared" si="771"/>
        <v>240.41</v>
      </c>
      <c r="J988" s="3">
        <f t="shared" si="772"/>
        <v>-0.21</v>
      </c>
      <c r="K988" s="3">
        <f t="shared" si="773"/>
        <v>5.8101999999999991</v>
      </c>
      <c r="M988" s="3" t="str">
        <f t="shared" si="774"/>
        <v>1.57</v>
      </c>
      <c r="N988" s="3" t="str">
        <f t="shared" si="775"/>
        <v>-</v>
      </c>
      <c r="O988" s="3">
        <f t="shared" si="776"/>
        <v>240.41</v>
      </c>
      <c r="P988" s="3">
        <f t="shared" si="777"/>
        <v>-0.21</v>
      </c>
      <c r="Q988" s="3">
        <f t="shared" si="778"/>
        <v>5.5043999999999995</v>
      </c>
      <c r="R988" s="85"/>
      <c r="S988" s="3" t="str">
        <f t="shared" si="779"/>
        <v>1.57</v>
      </c>
      <c r="T988" s="3" t="str">
        <f t="shared" si="780"/>
        <v>-</v>
      </c>
      <c r="U988" s="3">
        <f t="shared" si="781"/>
        <v>240.41</v>
      </c>
      <c r="V988" s="3">
        <f t="shared" si="782"/>
        <v>-0.21</v>
      </c>
      <c r="W988" s="3">
        <f t="shared" si="783"/>
        <v>5.1985999999999999</v>
      </c>
      <c r="X988" s="85"/>
      <c r="Y988" s="3" t="str">
        <f t="shared" si="784"/>
        <v>1.57</v>
      </c>
      <c r="Z988" s="3" t="str">
        <f t="shared" si="785"/>
        <v>-</v>
      </c>
      <c r="AA988" s="3">
        <f t="shared" si="786"/>
        <v>240.41</v>
      </c>
      <c r="AB988" s="3">
        <f t="shared" si="787"/>
        <v>-0.21</v>
      </c>
      <c r="AC988" s="3">
        <f t="shared" si="788"/>
        <v>4.8928000000000003</v>
      </c>
      <c r="AE988" s="3" t="str">
        <f t="shared" si="789"/>
        <v>1.57</v>
      </c>
      <c r="AF988" s="3" t="str">
        <f t="shared" si="790"/>
        <v>-</v>
      </c>
      <c r="AG988" s="3">
        <f t="shared" si="791"/>
        <v>240.41</v>
      </c>
      <c r="AH988" s="3">
        <f t="shared" si="792"/>
        <v>-0.21</v>
      </c>
      <c r="AI988" s="3">
        <f t="shared" si="793"/>
        <v>4.5869999999999997</v>
      </c>
      <c r="AK988" s="3" t="str">
        <f t="shared" si="794"/>
        <v>1.57</v>
      </c>
      <c r="AL988" s="3" t="str">
        <f t="shared" si="795"/>
        <v>-</v>
      </c>
      <c r="AM988" s="3">
        <f t="shared" si="796"/>
        <v>240.41</v>
      </c>
      <c r="AN988" s="3">
        <f t="shared" si="797"/>
        <v>-0.21</v>
      </c>
      <c r="AO988" s="3">
        <f t="shared" si="798"/>
        <v>4.2811999999999992</v>
      </c>
      <c r="AQ988" s="3" t="str">
        <f t="shared" si="799"/>
        <v>1.57</v>
      </c>
      <c r="AR988" s="3" t="str">
        <f t="shared" si="800"/>
        <v>-</v>
      </c>
      <c r="AS988" s="3">
        <f t="shared" si="801"/>
        <v>240.41</v>
      </c>
      <c r="AT988" s="3">
        <f t="shared" si="802"/>
        <v>-0.21</v>
      </c>
      <c r="AU988" s="3">
        <f t="shared" si="803"/>
        <v>3.6695999999999995</v>
      </c>
      <c r="AW988" s="3" t="str">
        <f t="shared" si="804"/>
        <v>1.57</v>
      </c>
      <c r="AX988" s="3" t="str">
        <f t="shared" si="805"/>
        <v>-</v>
      </c>
      <c r="AY988" s="3">
        <f t="shared" si="806"/>
        <v>240.41</v>
      </c>
      <c r="AZ988" s="3">
        <f t="shared" si="807"/>
        <v>-0.21</v>
      </c>
      <c r="BA988" s="3">
        <f t="shared" si="808"/>
        <v>3.0579999999999998</v>
      </c>
      <c r="BC988" s="3" t="str">
        <f t="shared" si="809"/>
        <v>1.57</v>
      </c>
      <c r="BD988" s="3" t="str">
        <f t="shared" si="810"/>
        <v>-</v>
      </c>
      <c r="BE988" s="3">
        <f t="shared" si="811"/>
        <v>240.41</v>
      </c>
      <c r="BF988" s="3">
        <f t="shared" si="812"/>
        <v>-0.21</v>
      </c>
      <c r="BG988" s="3">
        <f t="shared" si="813"/>
        <v>1.8347999999999998</v>
      </c>
      <c r="BI988" s="3" t="str">
        <f t="shared" si="814"/>
        <v>1.57</v>
      </c>
      <c r="BJ988" s="3" t="str">
        <f t="shared" si="815"/>
        <v>-</v>
      </c>
      <c r="BK988" s="3">
        <f t="shared" si="816"/>
        <v>240.41</v>
      </c>
      <c r="BL988" s="3">
        <f t="shared" si="817"/>
        <v>-0.21</v>
      </c>
      <c r="BM988" s="3">
        <f t="shared" si="818"/>
        <v>0.61160000000000003</v>
      </c>
    </row>
    <row r="989" spans="1:65" x14ac:dyDescent="0.3">
      <c r="A989" s="3" t="str">
        <f>'Forward collapse simulation'!B999</f>
        <v>1.57</v>
      </c>
      <c r="B989" s="3" t="str">
        <f>IF('Forward collapse simulation'!C999="","-",'Forward collapse simulation'!C999)</f>
        <v>-</v>
      </c>
      <c r="C989" s="3">
        <f>'Forward collapse simulation'!E999</f>
        <v>241.28</v>
      </c>
      <c r="D989" s="3">
        <f>'Forward collapse simulation'!AK999</f>
        <v>-9.11</v>
      </c>
      <c r="E989" s="84">
        <f>'Forward collapse simulation'!AL999</f>
        <v>4.9909999999999988</v>
      </c>
      <c r="G989" s="3" t="str">
        <f t="shared" si="769"/>
        <v>1.57</v>
      </c>
      <c r="H989" s="3" t="str">
        <f t="shared" si="770"/>
        <v>-</v>
      </c>
      <c r="I989" s="3">
        <f t="shared" si="771"/>
        <v>241.28</v>
      </c>
      <c r="J989" s="3">
        <f t="shared" si="772"/>
        <v>-9.11</v>
      </c>
      <c r="K989" s="3">
        <f t="shared" si="773"/>
        <v>4.7414499999999986</v>
      </c>
      <c r="M989" s="3" t="str">
        <f t="shared" si="774"/>
        <v>1.57</v>
      </c>
      <c r="N989" s="3" t="str">
        <f t="shared" si="775"/>
        <v>-</v>
      </c>
      <c r="O989" s="3">
        <f t="shared" si="776"/>
        <v>241.28</v>
      </c>
      <c r="P989" s="3">
        <f t="shared" si="777"/>
        <v>-9.11</v>
      </c>
      <c r="Q989" s="3">
        <f t="shared" si="778"/>
        <v>4.4918999999999993</v>
      </c>
      <c r="R989" s="85"/>
      <c r="S989" s="3" t="str">
        <f t="shared" si="779"/>
        <v>1.57</v>
      </c>
      <c r="T989" s="3" t="str">
        <f t="shared" si="780"/>
        <v>-</v>
      </c>
      <c r="U989" s="3">
        <f t="shared" si="781"/>
        <v>241.28</v>
      </c>
      <c r="V989" s="3">
        <f t="shared" si="782"/>
        <v>-9.11</v>
      </c>
      <c r="W989" s="3">
        <f t="shared" si="783"/>
        <v>4.2423499999999992</v>
      </c>
      <c r="X989" s="85"/>
      <c r="Y989" s="3" t="str">
        <f t="shared" si="784"/>
        <v>1.57</v>
      </c>
      <c r="Z989" s="3" t="str">
        <f t="shared" si="785"/>
        <v>-</v>
      </c>
      <c r="AA989" s="3">
        <f t="shared" si="786"/>
        <v>241.28</v>
      </c>
      <c r="AB989" s="3">
        <f t="shared" si="787"/>
        <v>-9.11</v>
      </c>
      <c r="AC989" s="3">
        <f t="shared" si="788"/>
        <v>3.992799999999999</v>
      </c>
      <c r="AE989" s="3" t="str">
        <f t="shared" si="789"/>
        <v>1.57</v>
      </c>
      <c r="AF989" s="3" t="str">
        <f t="shared" si="790"/>
        <v>-</v>
      </c>
      <c r="AG989" s="3">
        <f t="shared" si="791"/>
        <v>241.28</v>
      </c>
      <c r="AH989" s="3">
        <f t="shared" si="792"/>
        <v>-9.11</v>
      </c>
      <c r="AI989" s="3">
        <f t="shared" si="793"/>
        <v>3.7432499999999989</v>
      </c>
      <c r="AK989" s="3" t="str">
        <f t="shared" si="794"/>
        <v>1.57</v>
      </c>
      <c r="AL989" s="3" t="str">
        <f t="shared" si="795"/>
        <v>-</v>
      </c>
      <c r="AM989" s="3">
        <f t="shared" si="796"/>
        <v>241.28</v>
      </c>
      <c r="AN989" s="3">
        <f t="shared" si="797"/>
        <v>-9.11</v>
      </c>
      <c r="AO989" s="3">
        <f t="shared" si="798"/>
        <v>3.4936999999999991</v>
      </c>
      <c r="AQ989" s="3" t="str">
        <f t="shared" si="799"/>
        <v>1.57</v>
      </c>
      <c r="AR989" s="3" t="str">
        <f t="shared" si="800"/>
        <v>-</v>
      </c>
      <c r="AS989" s="3">
        <f t="shared" si="801"/>
        <v>241.28</v>
      </c>
      <c r="AT989" s="3">
        <f t="shared" si="802"/>
        <v>-9.11</v>
      </c>
      <c r="AU989" s="3">
        <f t="shared" si="803"/>
        <v>2.9945999999999993</v>
      </c>
      <c r="AW989" s="3" t="str">
        <f t="shared" si="804"/>
        <v>1.57</v>
      </c>
      <c r="AX989" s="3" t="str">
        <f t="shared" si="805"/>
        <v>-</v>
      </c>
      <c r="AY989" s="3">
        <f t="shared" si="806"/>
        <v>241.28</v>
      </c>
      <c r="AZ989" s="3">
        <f t="shared" si="807"/>
        <v>-9.11</v>
      </c>
      <c r="BA989" s="3">
        <f t="shared" si="808"/>
        <v>2.4954999999999994</v>
      </c>
      <c r="BC989" s="3" t="str">
        <f t="shared" si="809"/>
        <v>1.57</v>
      </c>
      <c r="BD989" s="3" t="str">
        <f t="shared" si="810"/>
        <v>-</v>
      </c>
      <c r="BE989" s="3">
        <f t="shared" si="811"/>
        <v>241.28</v>
      </c>
      <c r="BF989" s="3">
        <f t="shared" si="812"/>
        <v>-9.11</v>
      </c>
      <c r="BG989" s="3">
        <f t="shared" si="813"/>
        <v>1.4972999999999996</v>
      </c>
      <c r="BI989" s="3" t="str">
        <f t="shared" si="814"/>
        <v>1.57</v>
      </c>
      <c r="BJ989" s="3" t="str">
        <f t="shared" si="815"/>
        <v>-</v>
      </c>
      <c r="BK989" s="3">
        <f t="shared" si="816"/>
        <v>241.28</v>
      </c>
      <c r="BL989" s="3">
        <f t="shared" si="817"/>
        <v>-9.11</v>
      </c>
      <c r="BM989" s="3">
        <f t="shared" si="818"/>
        <v>0.49909999999999988</v>
      </c>
    </row>
    <row r="990" spans="1:65" x14ac:dyDescent="0.3">
      <c r="A990" s="3" t="str">
        <f>'Forward collapse simulation'!B1000</f>
        <v>1.57</v>
      </c>
      <c r="B990" s="3" t="str">
        <f>IF('Forward collapse simulation'!C1000="","-",'Forward collapse simulation'!C1000)</f>
        <v>-</v>
      </c>
      <c r="C990" s="3">
        <f>'Forward collapse simulation'!E1000</f>
        <v>244.76</v>
      </c>
      <c r="D990" s="3">
        <f>'Forward collapse simulation'!AK1000</f>
        <v>-26.66</v>
      </c>
      <c r="E990" s="84">
        <f>'Forward collapse simulation'!AL1000</f>
        <v>2.411</v>
      </c>
      <c r="G990" s="3" t="str">
        <f t="shared" si="769"/>
        <v>1.57</v>
      </c>
      <c r="H990" s="3" t="str">
        <f t="shared" si="770"/>
        <v>-</v>
      </c>
      <c r="I990" s="3">
        <f t="shared" si="771"/>
        <v>244.76</v>
      </c>
      <c r="J990" s="3">
        <f t="shared" si="772"/>
        <v>-26.66</v>
      </c>
      <c r="K990" s="3">
        <f t="shared" si="773"/>
        <v>2.2904499999999999</v>
      </c>
      <c r="M990" s="3" t="str">
        <f t="shared" si="774"/>
        <v>1.57</v>
      </c>
      <c r="N990" s="3" t="str">
        <f t="shared" si="775"/>
        <v>-</v>
      </c>
      <c r="O990" s="3">
        <f t="shared" si="776"/>
        <v>244.76</v>
      </c>
      <c r="P990" s="3">
        <f t="shared" si="777"/>
        <v>-26.66</v>
      </c>
      <c r="Q990" s="3">
        <f t="shared" si="778"/>
        <v>2.1699000000000002</v>
      </c>
      <c r="R990" s="85"/>
      <c r="S990" s="3" t="str">
        <f t="shared" si="779"/>
        <v>1.57</v>
      </c>
      <c r="T990" s="3" t="str">
        <f t="shared" si="780"/>
        <v>-</v>
      </c>
      <c r="U990" s="3">
        <f t="shared" si="781"/>
        <v>244.76</v>
      </c>
      <c r="V990" s="3">
        <f t="shared" si="782"/>
        <v>-26.66</v>
      </c>
      <c r="W990" s="3">
        <f t="shared" si="783"/>
        <v>2.04935</v>
      </c>
      <c r="X990" s="85"/>
      <c r="Y990" s="3" t="str">
        <f t="shared" si="784"/>
        <v>1.57</v>
      </c>
      <c r="Z990" s="3" t="str">
        <f t="shared" si="785"/>
        <v>-</v>
      </c>
      <c r="AA990" s="3">
        <f t="shared" si="786"/>
        <v>244.76</v>
      </c>
      <c r="AB990" s="3">
        <f t="shared" si="787"/>
        <v>-26.66</v>
      </c>
      <c r="AC990" s="3">
        <f t="shared" si="788"/>
        <v>1.9288000000000001</v>
      </c>
      <c r="AE990" s="3" t="str">
        <f t="shared" si="789"/>
        <v>1.57</v>
      </c>
      <c r="AF990" s="3" t="str">
        <f t="shared" si="790"/>
        <v>-</v>
      </c>
      <c r="AG990" s="3">
        <f t="shared" si="791"/>
        <v>244.76</v>
      </c>
      <c r="AH990" s="3">
        <f t="shared" si="792"/>
        <v>-26.66</v>
      </c>
      <c r="AI990" s="3">
        <f t="shared" si="793"/>
        <v>1.8082500000000001</v>
      </c>
      <c r="AK990" s="3" t="str">
        <f t="shared" si="794"/>
        <v>1.57</v>
      </c>
      <c r="AL990" s="3" t="str">
        <f t="shared" si="795"/>
        <v>-</v>
      </c>
      <c r="AM990" s="3">
        <f t="shared" si="796"/>
        <v>244.76</v>
      </c>
      <c r="AN990" s="3">
        <f t="shared" si="797"/>
        <v>-26.66</v>
      </c>
      <c r="AO990" s="3">
        <f t="shared" si="798"/>
        <v>1.6877</v>
      </c>
      <c r="AQ990" s="3" t="str">
        <f t="shared" si="799"/>
        <v>1.57</v>
      </c>
      <c r="AR990" s="3" t="str">
        <f t="shared" si="800"/>
        <v>-</v>
      </c>
      <c r="AS990" s="3">
        <f t="shared" si="801"/>
        <v>244.76</v>
      </c>
      <c r="AT990" s="3">
        <f t="shared" si="802"/>
        <v>-26.66</v>
      </c>
      <c r="AU990" s="3">
        <f t="shared" si="803"/>
        <v>1.4465999999999999</v>
      </c>
      <c r="AW990" s="3" t="str">
        <f t="shared" si="804"/>
        <v>1.57</v>
      </c>
      <c r="AX990" s="3" t="str">
        <f t="shared" si="805"/>
        <v>-</v>
      </c>
      <c r="AY990" s="3">
        <f t="shared" si="806"/>
        <v>244.76</v>
      </c>
      <c r="AZ990" s="3">
        <f t="shared" si="807"/>
        <v>-26.66</v>
      </c>
      <c r="BA990" s="3">
        <f t="shared" si="808"/>
        <v>1.2055</v>
      </c>
      <c r="BC990" s="3" t="str">
        <f t="shared" si="809"/>
        <v>1.57</v>
      </c>
      <c r="BD990" s="3" t="str">
        <f t="shared" si="810"/>
        <v>-</v>
      </c>
      <c r="BE990" s="3">
        <f t="shared" si="811"/>
        <v>244.76</v>
      </c>
      <c r="BF990" s="3">
        <f t="shared" si="812"/>
        <v>-26.66</v>
      </c>
      <c r="BG990" s="3">
        <f t="shared" si="813"/>
        <v>0.72329999999999994</v>
      </c>
      <c r="BI990" s="3" t="str">
        <f t="shared" si="814"/>
        <v>1.57</v>
      </c>
      <c r="BJ990" s="3" t="str">
        <f t="shared" si="815"/>
        <v>-</v>
      </c>
      <c r="BK990" s="3">
        <f t="shared" si="816"/>
        <v>244.76</v>
      </c>
      <c r="BL990" s="3">
        <f t="shared" si="817"/>
        <v>-26.66</v>
      </c>
      <c r="BM990" s="3">
        <f t="shared" si="818"/>
        <v>0.24110000000000001</v>
      </c>
    </row>
    <row r="991" spans="1:65" x14ac:dyDescent="0.3">
      <c r="A991" s="3" t="str">
        <f>'Forward collapse simulation'!B1001</f>
        <v>1.57</v>
      </c>
      <c r="B991" s="3" t="str">
        <f>IF('Forward collapse simulation'!C1001="","-",'Forward collapse simulation'!C1001)</f>
        <v>-</v>
      </c>
      <c r="C991" s="3">
        <f>'Forward collapse simulation'!E1001</f>
        <v>240.65</v>
      </c>
      <c r="D991" s="3">
        <f>'Forward collapse simulation'!AK1001</f>
        <v>-70.849999999999994</v>
      </c>
      <c r="E991" s="84">
        <f>'Forward collapse simulation'!AL1001</f>
        <v>1.151</v>
      </c>
      <c r="G991" s="3" t="str">
        <f t="shared" si="769"/>
        <v>1.57</v>
      </c>
      <c r="H991" s="3" t="str">
        <f t="shared" si="770"/>
        <v>-</v>
      </c>
      <c r="I991" s="3">
        <f t="shared" si="771"/>
        <v>240.65</v>
      </c>
      <c r="J991" s="3">
        <f t="shared" si="772"/>
        <v>-70.849999999999994</v>
      </c>
      <c r="K991" s="3">
        <f t="shared" si="773"/>
        <v>1.09345</v>
      </c>
      <c r="M991" s="3" t="str">
        <f t="shared" si="774"/>
        <v>1.57</v>
      </c>
      <c r="N991" s="3" t="str">
        <f t="shared" si="775"/>
        <v>-</v>
      </c>
      <c r="O991" s="3">
        <f t="shared" si="776"/>
        <v>240.65</v>
      </c>
      <c r="P991" s="3">
        <f t="shared" si="777"/>
        <v>-70.849999999999994</v>
      </c>
      <c r="Q991" s="3">
        <f t="shared" si="778"/>
        <v>1.0359</v>
      </c>
      <c r="R991" s="85"/>
      <c r="S991" s="3" t="str">
        <f t="shared" si="779"/>
        <v>1.57</v>
      </c>
      <c r="T991" s="3" t="str">
        <f t="shared" si="780"/>
        <v>-</v>
      </c>
      <c r="U991" s="3">
        <f t="shared" si="781"/>
        <v>240.65</v>
      </c>
      <c r="V991" s="3">
        <f t="shared" si="782"/>
        <v>-70.849999999999994</v>
      </c>
      <c r="W991" s="3">
        <f t="shared" si="783"/>
        <v>0.97834999999999994</v>
      </c>
      <c r="X991" s="85"/>
      <c r="Y991" s="3" t="str">
        <f t="shared" si="784"/>
        <v>1.57</v>
      </c>
      <c r="Z991" s="3" t="str">
        <f t="shared" si="785"/>
        <v>-</v>
      </c>
      <c r="AA991" s="3">
        <f t="shared" si="786"/>
        <v>240.65</v>
      </c>
      <c r="AB991" s="3">
        <f t="shared" si="787"/>
        <v>-70.849999999999994</v>
      </c>
      <c r="AC991" s="3">
        <f t="shared" si="788"/>
        <v>0.92080000000000006</v>
      </c>
      <c r="AE991" s="3" t="str">
        <f t="shared" si="789"/>
        <v>1.57</v>
      </c>
      <c r="AF991" s="3" t="str">
        <f t="shared" si="790"/>
        <v>-</v>
      </c>
      <c r="AG991" s="3">
        <f t="shared" si="791"/>
        <v>240.65</v>
      </c>
      <c r="AH991" s="3">
        <f t="shared" si="792"/>
        <v>-70.849999999999994</v>
      </c>
      <c r="AI991" s="3">
        <f t="shared" si="793"/>
        <v>0.86325000000000007</v>
      </c>
      <c r="AK991" s="3" t="str">
        <f t="shared" si="794"/>
        <v>1.57</v>
      </c>
      <c r="AL991" s="3" t="str">
        <f t="shared" si="795"/>
        <v>-</v>
      </c>
      <c r="AM991" s="3">
        <f t="shared" si="796"/>
        <v>240.65</v>
      </c>
      <c r="AN991" s="3">
        <f t="shared" si="797"/>
        <v>-70.849999999999994</v>
      </c>
      <c r="AO991" s="3">
        <f t="shared" si="798"/>
        <v>0.80569999999999997</v>
      </c>
      <c r="AQ991" s="3" t="str">
        <f t="shared" si="799"/>
        <v>1.57</v>
      </c>
      <c r="AR991" s="3" t="str">
        <f t="shared" si="800"/>
        <v>-</v>
      </c>
      <c r="AS991" s="3">
        <f t="shared" si="801"/>
        <v>240.65</v>
      </c>
      <c r="AT991" s="3">
        <f t="shared" si="802"/>
        <v>-70.849999999999994</v>
      </c>
      <c r="AU991" s="3">
        <f t="shared" si="803"/>
        <v>0.69059999999999999</v>
      </c>
      <c r="AW991" s="3" t="str">
        <f t="shared" si="804"/>
        <v>1.57</v>
      </c>
      <c r="AX991" s="3" t="str">
        <f t="shared" si="805"/>
        <v>-</v>
      </c>
      <c r="AY991" s="3">
        <f t="shared" si="806"/>
        <v>240.65</v>
      </c>
      <c r="AZ991" s="3">
        <f t="shared" si="807"/>
        <v>-70.849999999999994</v>
      </c>
      <c r="BA991" s="3">
        <f t="shared" si="808"/>
        <v>0.57550000000000001</v>
      </c>
      <c r="BC991" s="3" t="str">
        <f t="shared" si="809"/>
        <v>1.57</v>
      </c>
      <c r="BD991" s="3" t="str">
        <f t="shared" si="810"/>
        <v>-</v>
      </c>
      <c r="BE991" s="3">
        <f t="shared" si="811"/>
        <v>240.65</v>
      </c>
      <c r="BF991" s="3">
        <f t="shared" si="812"/>
        <v>-70.849999999999994</v>
      </c>
      <c r="BG991" s="3">
        <f t="shared" si="813"/>
        <v>0.3453</v>
      </c>
      <c r="BI991" s="3" t="str">
        <f t="shared" si="814"/>
        <v>1.57</v>
      </c>
      <c r="BJ991" s="3" t="str">
        <f t="shared" si="815"/>
        <v>-</v>
      </c>
      <c r="BK991" s="3">
        <f t="shared" si="816"/>
        <v>240.65</v>
      </c>
      <c r="BL991" s="3">
        <f t="shared" si="817"/>
        <v>-70.849999999999994</v>
      </c>
      <c r="BM991" s="3">
        <f t="shared" si="818"/>
        <v>0.11510000000000001</v>
      </c>
    </row>
    <row r="992" spans="1:65" x14ac:dyDescent="0.3">
      <c r="A992" s="3" t="str">
        <f>'Forward collapse simulation'!B1002</f>
        <v>1.57</v>
      </c>
      <c r="B992" s="3" t="str">
        <f>IF('Forward collapse simulation'!C1002="","-",'Forward collapse simulation'!C1002)</f>
        <v>1.58</v>
      </c>
      <c r="C992" s="3">
        <f>'Forward collapse simulation'!E1002</f>
        <v>169.56</v>
      </c>
      <c r="D992" s="3">
        <f>'Forward collapse simulation'!AK1002</f>
        <v>0.47</v>
      </c>
      <c r="E992" s="84">
        <f>'Forward collapse simulation'!AL1002</f>
        <v>4.8339999999999996</v>
      </c>
      <c r="G992" s="3" t="str">
        <f t="shared" si="769"/>
        <v>1.57</v>
      </c>
      <c r="H992" s="3" t="str">
        <f t="shared" si="770"/>
        <v>1.58</v>
      </c>
      <c r="I992" s="3">
        <f t="shared" si="771"/>
        <v>169.56</v>
      </c>
      <c r="J992" s="3">
        <f t="shared" si="772"/>
        <v>0.47</v>
      </c>
      <c r="K992" s="3">
        <f t="shared" si="773"/>
        <v>4.8339999999999996</v>
      </c>
      <c r="M992" s="3" t="str">
        <f t="shared" si="774"/>
        <v>1.57</v>
      </c>
      <c r="N992" s="3" t="str">
        <f t="shared" si="775"/>
        <v>1.58</v>
      </c>
      <c r="O992" s="3">
        <f t="shared" si="776"/>
        <v>169.56</v>
      </c>
      <c r="P992" s="3">
        <f t="shared" si="777"/>
        <v>0.47</v>
      </c>
      <c r="Q992" s="3">
        <f t="shared" si="778"/>
        <v>4.8339999999999996</v>
      </c>
      <c r="R992" s="85"/>
      <c r="S992" s="3" t="str">
        <f t="shared" si="779"/>
        <v>1.57</v>
      </c>
      <c r="T992" s="3" t="str">
        <f t="shared" si="780"/>
        <v>1.58</v>
      </c>
      <c r="U992" s="3">
        <f t="shared" si="781"/>
        <v>169.56</v>
      </c>
      <c r="V992" s="3">
        <f t="shared" si="782"/>
        <v>0.47</v>
      </c>
      <c r="W992" s="3">
        <f t="shared" si="783"/>
        <v>4.8339999999999996</v>
      </c>
      <c r="X992" s="85"/>
      <c r="Y992" s="3" t="str">
        <f t="shared" si="784"/>
        <v>1.57</v>
      </c>
      <c r="Z992" s="3" t="str">
        <f t="shared" si="785"/>
        <v>1.58</v>
      </c>
      <c r="AA992" s="3">
        <f t="shared" si="786"/>
        <v>169.56</v>
      </c>
      <c r="AB992" s="3">
        <f t="shared" si="787"/>
        <v>0.47</v>
      </c>
      <c r="AC992" s="3">
        <f t="shared" si="788"/>
        <v>4.8339999999999996</v>
      </c>
      <c r="AE992" s="3" t="str">
        <f t="shared" si="789"/>
        <v>1.57</v>
      </c>
      <c r="AF992" s="3" t="str">
        <f t="shared" si="790"/>
        <v>1.58</v>
      </c>
      <c r="AG992" s="3">
        <f t="shared" si="791"/>
        <v>169.56</v>
      </c>
      <c r="AH992" s="3">
        <f t="shared" si="792"/>
        <v>0.47</v>
      </c>
      <c r="AI992" s="3">
        <f t="shared" si="793"/>
        <v>4.8339999999999996</v>
      </c>
      <c r="AK992" s="3" t="str">
        <f t="shared" si="794"/>
        <v>1.57</v>
      </c>
      <c r="AL992" s="3" t="str">
        <f t="shared" si="795"/>
        <v>1.58</v>
      </c>
      <c r="AM992" s="3">
        <f t="shared" si="796"/>
        <v>169.56</v>
      </c>
      <c r="AN992" s="3">
        <f t="shared" si="797"/>
        <v>0.47</v>
      </c>
      <c r="AO992" s="3">
        <f t="shared" si="798"/>
        <v>4.8339999999999996</v>
      </c>
      <c r="AQ992" s="3" t="str">
        <f t="shared" si="799"/>
        <v>1.57</v>
      </c>
      <c r="AR992" s="3" t="str">
        <f t="shared" si="800"/>
        <v>1.58</v>
      </c>
      <c r="AS992" s="3">
        <f t="shared" si="801"/>
        <v>169.56</v>
      </c>
      <c r="AT992" s="3">
        <f t="shared" si="802"/>
        <v>0.47</v>
      </c>
      <c r="AU992" s="3">
        <f t="shared" si="803"/>
        <v>4.8339999999999996</v>
      </c>
      <c r="AW992" s="3" t="str">
        <f t="shared" si="804"/>
        <v>1.57</v>
      </c>
      <c r="AX992" s="3" t="str">
        <f t="shared" si="805"/>
        <v>1.58</v>
      </c>
      <c r="AY992" s="3">
        <f t="shared" si="806"/>
        <v>169.56</v>
      </c>
      <c r="AZ992" s="3">
        <f t="shared" si="807"/>
        <v>0.47</v>
      </c>
      <c r="BA992" s="3">
        <f t="shared" si="808"/>
        <v>4.8339999999999996</v>
      </c>
      <c r="BC992" s="3" t="str">
        <f t="shared" si="809"/>
        <v>1.57</v>
      </c>
      <c r="BD992" s="3" t="str">
        <f t="shared" si="810"/>
        <v>1.58</v>
      </c>
      <c r="BE992" s="3">
        <f t="shared" si="811"/>
        <v>169.56</v>
      </c>
      <c r="BF992" s="3">
        <f t="shared" si="812"/>
        <v>0.47</v>
      </c>
      <c r="BG992" s="3">
        <f t="shared" si="813"/>
        <v>4.8339999999999996</v>
      </c>
      <c r="BI992" s="3" t="str">
        <f t="shared" si="814"/>
        <v>1.57</v>
      </c>
      <c r="BJ992" s="3" t="str">
        <f t="shared" si="815"/>
        <v>1.58</v>
      </c>
      <c r="BK992" s="3">
        <f t="shared" si="816"/>
        <v>169.56</v>
      </c>
      <c r="BL992" s="3">
        <f t="shared" si="817"/>
        <v>0.47</v>
      </c>
      <c r="BM992" s="3">
        <f t="shared" si="818"/>
        <v>4.8339999999999996</v>
      </c>
    </row>
    <row r="993" spans="1:65" x14ac:dyDescent="0.3">
      <c r="A993" s="3" t="str">
        <f>'Forward collapse simulation'!B1003</f>
        <v>1.58</v>
      </c>
      <c r="B993" s="3" t="str">
        <f>IF('Forward collapse simulation'!C1003="","-",'Forward collapse simulation'!C1003)</f>
        <v>1.59</v>
      </c>
      <c r="C993" s="3">
        <f>'Forward collapse simulation'!E1003</f>
        <v>235.73</v>
      </c>
      <c r="D993" s="3">
        <f>'Forward collapse simulation'!AK1003</f>
        <v>-0.88</v>
      </c>
      <c r="E993" s="84">
        <f>'Forward collapse simulation'!AL1003</f>
        <v>6.9039999999999999</v>
      </c>
      <c r="G993" s="3" t="str">
        <f t="shared" si="769"/>
        <v>1.58</v>
      </c>
      <c r="H993" s="3" t="str">
        <f t="shared" si="770"/>
        <v>1.59</v>
      </c>
      <c r="I993" s="3">
        <f t="shared" si="771"/>
        <v>235.73</v>
      </c>
      <c r="J993" s="3">
        <f t="shared" si="772"/>
        <v>-0.88</v>
      </c>
      <c r="K993" s="3">
        <f t="shared" si="773"/>
        <v>6.9039999999999999</v>
      </c>
      <c r="M993" s="3" t="str">
        <f t="shared" si="774"/>
        <v>1.58</v>
      </c>
      <c r="N993" s="3" t="str">
        <f t="shared" si="775"/>
        <v>1.59</v>
      </c>
      <c r="O993" s="3">
        <f t="shared" si="776"/>
        <v>235.73</v>
      </c>
      <c r="P993" s="3">
        <f t="shared" si="777"/>
        <v>-0.88</v>
      </c>
      <c r="Q993" s="3">
        <f t="shared" si="778"/>
        <v>6.9039999999999999</v>
      </c>
      <c r="R993" s="85"/>
      <c r="S993" s="3" t="str">
        <f t="shared" si="779"/>
        <v>1.58</v>
      </c>
      <c r="T993" s="3" t="str">
        <f t="shared" si="780"/>
        <v>1.59</v>
      </c>
      <c r="U993" s="3">
        <f t="shared" si="781"/>
        <v>235.73</v>
      </c>
      <c r="V993" s="3">
        <f t="shared" si="782"/>
        <v>-0.88</v>
      </c>
      <c r="W993" s="3">
        <f t="shared" si="783"/>
        <v>6.9039999999999999</v>
      </c>
      <c r="X993" s="85"/>
      <c r="Y993" s="3" t="str">
        <f t="shared" si="784"/>
        <v>1.58</v>
      </c>
      <c r="Z993" s="3" t="str">
        <f t="shared" si="785"/>
        <v>1.59</v>
      </c>
      <c r="AA993" s="3">
        <f t="shared" si="786"/>
        <v>235.73</v>
      </c>
      <c r="AB993" s="3">
        <f t="shared" si="787"/>
        <v>-0.88</v>
      </c>
      <c r="AC993" s="3">
        <f t="shared" si="788"/>
        <v>6.9039999999999999</v>
      </c>
      <c r="AE993" s="3" t="str">
        <f t="shared" si="789"/>
        <v>1.58</v>
      </c>
      <c r="AF993" s="3" t="str">
        <f t="shared" si="790"/>
        <v>1.59</v>
      </c>
      <c r="AG993" s="3">
        <f t="shared" si="791"/>
        <v>235.73</v>
      </c>
      <c r="AH993" s="3">
        <f t="shared" si="792"/>
        <v>-0.88</v>
      </c>
      <c r="AI993" s="3">
        <f t="shared" si="793"/>
        <v>6.9039999999999999</v>
      </c>
      <c r="AK993" s="3" t="str">
        <f t="shared" si="794"/>
        <v>1.58</v>
      </c>
      <c r="AL993" s="3" t="str">
        <f t="shared" si="795"/>
        <v>1.59</v>
      </c>
      <c r="AM993" s="3">
        <f t="shared" si="796"/>
        <v>235.73</v>
      </c>
      <c r="AN993" s="3">
        <f t="shared" si="797"/>
        <v>-0.88</v>
      </c>
      <c r="AO993" s="3">
        <f t="shared" si="798"/>
        <v>6.9039999999999999</v>
      </c>
      <c r="AQ993" s="3" t="str">
        <f t="shared" si="799"/>
        <v>1.58</v>
      </c>
      <c r="AR993" s="3" t="str">
        <f t="shared" si="800"/>
        <v>1.59</v>
      </c>
      <c r="AS993" s="3">
        <f t="shared" si="801"/>
        <v>235.73</v>
      </c>
      <c r="AT993" s="3">
        <f t="shared" si="802"/>
        <v>-0.88</v>
      </c>
      <c r="AU993" s="3">
        <f t="shared" si="803"/>
        <v>6.9039999999999999</v>
      </c>
      <c r="AW993" s="3" t="str">
        <f t="shared" si="804"/>
        <v>1.58</v>
      </c>
      <c r="AX993" s="3" t="str">
        <f t="shared" si="805"/>
        <v>1.59</v>
      </c>
      <c r="AY993" s="3">
        <f t="shared" si="806"/>
        <v>235.73</v>
      </c>
      <c r="AZ993" s="3">
        <f t="shared" si="807"/>
        <v>-0.88</v>
      </c>
      <c r="BA993" s="3">
        <f t="shared" si="808"/>
        <v>6.9039999999999999</v>
      </c>
      <c r="BC993" s="3" t="str">
        <f t="shared" si="809"/>
        <v>1.58</v>
      </c>
      <c r="BD993" s="3" t="str">
        <f t="shared" si="810"/>
        <v>1.59</v>
      </c>
      <c r="BE993" s="3">
        <f t="shared" si="811"/>
        <v>235.73</v>
      </c>
      <c r="BF993" s="3">
        <f t="shared" si="812"/>
        <v>-0.88</v>
      </c>
      <c r="BG993" s="3">
        <f t="shared" si="813"/>
        <v>6.9039999999999999</v>
      </c>
      <c r="BI993" s="3" t="str">
        <f t="shared" si="814"/>
        <v>1.58</v>
      </c>
      <c r="BJ993" s="3" t="str">
        <f t="shared" si="815"/>
        <v>1.59</v>
      </c>
      <c r="BK993" s="3">
        <f t="shared" si="816"/>
        <v>235.73</v>
      </c>
      <c r="BL993" s="3">
        <f t="shared" si="817"/>
        <v>-0.88</v>
      </c>
      <c r="BM993" s="3">
        <f t="shared" si="818"/>
        <v>6.9039999999999999</v>
      </c>
    </row>
    <row r="994" spans="1:65" x14ac:dyDescent="0.3">
      <c r="A994" s="3" t="str">
        <f>'Forward collapse simulation'!B1004</f>
        <v>1.59</v>
      </c>
      <c r="B994" s="3" t="str">
        <f>IF('Forward collapse simulation'!C1004="","-",'Forward collapse simulation'!C1004)</f>
        <v>-</v>
      </c>
      <c r="C994" s="3">
        <f>'Forward collapse simulation'!E1004</f>
        <v>220.78</v>
      </c>
      <c r="D994" s="3">
        <f>'Forward collapse simulation'!AK1004</f>
        <v>-84.54</v>
      </c>
      <c r="E994" s="84">
        <f>'Forward collapse simulation'!AL1004</f>
        <v>1.1100000000000001</v>
      </c>
      <c r="G994" s="3" t="str">
        <f t="shared" si="769"/>
        <v>1.59</v>
      </c>
      <c r="H994" s="3" t="str">
        <f t="shared" si="770"/>
        <v>-</v>
      </c>
      <c r="I994" s="3">
        <f t="shared" si="771"/>
        <v>220.78</v>
      </c>
      <c r="J994" s="3">
        <f t="shared" si="772"/>
        <v>-84.54</v>
      </c>
      <c r="K994" s="3">
        <f t="shared" si="773"/>
        <v>1.0545</v>
      </c>
      <c r="M994" s="3" t="str">
        <f t="shared" si="774"/>
        <v>1.59</v>
      </c>
      <c r="N994" s="3" t="str">
        <f t="shared" si="775"/>
        <v>-</v>
      </c>
      <c r="O994" s="3">
        <f t="shared" si="776"/>
        <v>220.78</v>
      </c>
      <c r="P994" s="3">
        <f t="shared" si="777"/>
        <v>-84.54</v>
      </c>
      <c r="Q994" s="3">
        <f t="shared" si="778"/>
        <v>0.99900000000000011</v>
      </c>
      <c r="R994" s="85"/>
      <c r="S994" s="3" t="str">
        <f t="shared" si="779"/>
        <v>1.59</v>
      </c>
      <c r="T994" s="3" t="str">
        <f t="shared" si="780"/>
        <v>-</v>
      </c>
      <c r="U994" s="3">
        <f t="shared" si="781"/>
        <v>220.78</v>
      </c>
      <c r="V994" s="3">
        <f t="shared" si="782"/>
        <v>-84.54</v>
      </c>
      <c r="W994" s="3">
        <f t="shared" si="783"/>
        <v>0.94350000000000001</v>
      </c>
      <c r="X994" s="85"/>
      <c r="Y994" s="3" t="str">
        <f t="shared" si="784"/>
        <v>1.59</v>
      </c>
      <c r="Z994" s="3" t="str">
        <f t="shared" si="785"/>
        <v>-</v>
      </c>
      <c r="AA994" s="3">
        <f t="shared" si="786"/>
        <v>220.78</v>
      </c>
      <c r="AB994" s="3">
        <f t="shared" si="787"/>
        <v>-84.54</v>
      </c>
      <c r="AC994" s="3">
        <f t="shared" si="788"/>
        <v>0.88800000000000012</v>
      </c>
      <c r="AE994" s="3" t="str">
        <f t="shared" si="789"/>
        <v>1.59</v>
      </c>
      <c r="AF994" s="3" t="str">
        <f t="shared" si="790"/>
        <v>-</v>
      </c>
      <c r="AG994" s="3">
        <f t="shared" si="791"/>
        <v>220.78</v>
      </c>
      <c r="AH994" s="3">
        <f t="shared" si="792"/>
        <v>-84.54</v>
      </c>
      <c r="AI994" s="3">
        <f t="shared" si="793"/>
        <v>0.83250000000000002</v>
      </c>
      <c r="AK994" s="3" t="str">
        <f t="shared" si="794"/>
        <v>1.59</v>
      </c>
      <c r="AL994" s="3" t="str">
        <f t="shared" si="795"/>
        <v>-</v>
      </c>
      <c r="AM994" s="3">
        <f t="shared" si="796"/>
        <v>220.78</v>
      </c>
      <c r="AN994" s="3">
        <f t="shared" si="797"/>
        <v>-84.54</v>
      </c>
      <c r="AO994" s="3">
        <f t="shared" si="798"/>
        <v>0.77700000000000002</v>
      </c>
      <c r="AQ994" s="3" t="str">
        <f t="shared" si="799"/>
        <v>1.59</v>
      </c>
      <c r="AR994" s="3" t="str">
        <f t="shared" si="800"/>
        <v>-</v>
      </c>
      <c r="AS994" s="3">
        <f t="shared" si="801"/>
        <v>220.78</v>
      </c>
      <c r="AT994" s="3">
        <f t="shared" si="802"/>
        <v>-84.54</v>
      </c>
      <c r="AU994" s="3">
        <f t="shared" si="803"/>
        <v>0.66600000000000004</v>
      </c>
      <c r="AW994" s="3" t="str">
        <f t="shared" si="804"/>
        <v>1.59</v>
      </c>
      <c r="AX994" s="3" t="str">
        <f t="shared" si="805"/>
        <v>-</v>
      </c>
      <c r="AY994" s="3">
        <f t="shared" si="806"/>
        <v>220.78</v>
      </c>
      <c r="AZ994" s="3">
        <f t="shared" si="807"/>
        <v>-84.54</v>
      </c>
      <c r="BA994" s="3">
        <f t="shared" si="808"/>
        <v>0.55500000000000005</v>
      </c>
      <c r="BC994" s="3" t="str">
        <f t="shared" si="809"/>
        <v>1.59</v>
      </c>
      <c r="BD994" s="3" t="str">
        <f t="shared" si="810"/>
        <v>-</v>
      </c>
      <c r="BE994" s="3">
        <f t="shared" si="811"/>
        <v>220.78</v>
      </c>
      <c r="BF994" s="3">
        <f t="shared" si="812"/>
        <v>-84.54</v>
      </c>
      <c r="BG994" s="3">
        <f t="shared" si="813"/>
        <v>0.33300000000000002</v>
      </c>
      <c r="BI994" s="3" t="str">
        <f t="shared" si="814"/>
        <v>1.59</v>
      </c>
      <c r="BJ994" s="3" t="str">
        <f t="shared" si="815"/>
        <v>-</v>
      </c>
      <c r="BK994" s="3">
        <f t="shared" si="816"/>
        <v>220.78</v>
      </c>
      <c r="BL994" s="3">
        <f t="shared" si="817"/>
        <v>-84.54</v>
      </c>
      <c r="BM994" s="3">
        <f t="shared" si="818"/>
        <v>0.11100000000000002</v>
      </c>
    </row>
    <row r="995" spans="1:65" x14ac:dyDescent="0.3">
      <c r="A995" s="3" t="str">
        <f>'Forward collapse simulation'!B1005</f>
        <v>1.59</v>
      </c>
      <c r="B995" s="3" t="str">
        <f>IF('Forward collapse simulation'!C1005="","-",'Forward collapse simulation'!C1005)</f>
        <v>-</v>
      </c>
      <c r="C995" s="3">
        <f>'Forward collapse simulation'!E1005</f>
        <v>188.73</v>
      </c>
      <c r="D995" s="3">
        <f>'Forward collapse simulation'!AK1005</f>
        <v>-39.24</v>
      </c>
      <c r="E995" s="84">
        <f>'Forward collapse simulation'!AL1005</f>
        <v>1.9570000000000001</v>
      </c>
      <c r="G995" s="3" t="str">
        <f t="shared" si="769"/>
        <v>1.59</v>
      </c>
      <c r="H995" s="3" t="str">
        <f t="shared" si="770"/>
        <v>-</v>
      </c>
      <c r="I995" s="3">
        <f t="shared" si="771"/>
        <v>188.73</v>
      </c>
      <c r="J995" s="3">
        <f t="shared" si="772"/>
        <v>-39.24</v>
      </c>
      <c r="K995" s="3">
        <f t="shared" si="773"/>
        <v>1.8591500000000001</v>
      </c>
      <c r="M995" s="3" t="str">
        <f t="shared" si="774"/>
        <v>1.59</v>
      </c>
      <c r="N995" s="3" t="str">
        <f t="shared" si="775"/>
        <v>-</v>
      </c>
      <c r="O995" s="3">
        <f t="shared" si="776"/>
        <v>188.73</v>
      </c>
      <c r="P995" s="3">
        <f t="shared" si="777"/>
        <v>-39.24</v>
      </c>
      <c r="Q995" s="3">
        <f t="shared" si="778"/>
        <v>1.7613000000000001</v>
      </c>
      <c r="R995" s="85"/>
      <c r="S995" s="3" t="str">
        <f t="shared" si="779"/>
        <v>1.59</v>
      </c>
      <c r="T995" s="3" t="str">
        <f t="shared" si="780"/>
        <v>-</v>
      </c>
      <c r="U995" s="3">
        <f t="shared" si="781"/>
        <v>188.73</v>
      </c>
      <c r="V995" s="3">
        <f t="shared" si="782"/>
        <v>-39.24</v>
      </c>
      <c r="W995" s="3">
        <f t="shared" si="783"/>
        <v>1.6634500000000001</v>
      </c>
      <c r="X995" s="85"/>
      <c r="Y995" s="3" t="str">
        <f t="shared" si="784"/>
        <v>1.59</v>
      </c>
      <c r="Z995" s="3" t="str">
        <f t="shared" si="785"/>
        <v>-</v>
      </c>
      <c r="AA995" s="3">
        <f t="shared" si="786"/>
        <v>188.73</v>
      </c>
      <c r="AB995" s="3">
        <f t="shared" si="787"/>
        <v>-39.24</v>
      </c>
      <c r="AC995" s="3">
        <f t="shared" si="788"/>
        <v>1.5656000000000001</v>
      </c>
      <c r="AE995" s="3" t="str">
        <f t="shared" si="789"/>
        <v>1.59</v>
      </c>
      <c r="AF995" s="3" t="str">
        <f t="shared" si="790"/>
        <v>-</v>
      </c>
      <c r="AG995" s="3">
        <f t="shared" si="791"/>
        <v>188.73</v>
      </c>
      <c r="AH995" s="3">
        <f t="shared" si="792"/>
        <v>-39.24</v>
      </c>
      <c r="AI995" s="3">
        <f t="shared" si="793"/>
        <v>1.4677500000000001</v>
      </c>
      <c r="AK995" s="3" t="str">
        <f t="shared" si="794"/>
        <v>1.59</v>
      </c>
      <c r="AL995" s="3" t="str">
        <f t="shared" si="795"/>
        <v>-</v>
      </c>
      <c r="AM995" s="3">
        <f t="shared" si="796"/>
        <v>188.73</v>
      </c>
      <c r="AN995" s="3">
        <f t="shared" si="797"/>
        <v>-39.24</v>
      </c>
      <c r="AO995" s="3">
        <f t="shared" si="798"/>
        <v>1.3698999999999999</v>
      </c>
      <c r="AQ995" s="3" t="str">
        <f t="shared" si="799"/>
        <v>1.59</v>
      </c>
      <c r="AR995" s="3" t="str">
        <f t="shared" si="800"/>
        <v>-</v>
      </c>
      <c r="AS995" s="3">
        <f t="shared" si="801"/>
        <v>188.73</v>
      </c>
      <c r="AT995" s="3">
        <f t="shared" si="802"/>
        <v>-39.24</v>
      </c>
      <c r="AU995" s="3">
        <f t="shared" si="803"/>
        <v>1.1741999999999999</v>
      </c>
      <c r="AW995" s="3" t="str">
        <f t="shared" si="804"/>
        <v>1.59</v>
      </c>
      <c r="AX995" s="3" t="str">
        <f t="shared" si="805"/>
        <v>-</v>
      </c>
      <c r="AY995" s="3">
        <f t="shared" si="806"/>
        <v>188.73</v>
      </c>
      <c r="AZ995" s="3">
        <f t="shared" si="807"/>
        <v>-39.24</v>
      </c>
      <c r="BA995" s="3">
        <f t="shared" si="808"/>
        <v>0.97850000000000004</v>
      </c>
      <c r="BC995" s="3" t="str">
        <f t="shared" si="809"/>
        <v>1.59</v>
      </c>
      <c r="BD995" s="3" t="str">
        <f t="shared" si="810"/>
        <v>-</v>
      </c>
      <c r="BE995" s="3">
        <f t="shared" si="811"/>
        <v>188.73</v>
      </c>
      <c r="BF995" s="3">
        <f t="shared" si="812"/>
        <v>-39.24</v>
      </c>
      <c r="BG995" s="3">
        <f t="shared" si="813"/>
        <v>0.58709999999999996</v>
      </c>
      <c r="BI995" s="3" t="str">
        <f t="shared" si="814"/>
        <v>1.59</v>
      </c>
      <c r="BJ995" s="3" t="str">
        <f t="shared" si="815"/>
        <v>-</v>
      </c>
      <c r="BK995" s="3">
        <f t="shared" si="816"/>
        <v>188.73</v>
      </c>
      <c r="BL995" s="3">
        <f t="shared" si="817"/>
        <v>-39.24</v>
      </c>
      <c r="BM995" s="3">
        <f t="shared" si="818"/>
        <v>0.19570000000000001</v>
      </c>
    </row>
    <row r="996" spans="1:65" x14ac:dyDescent="0.3">
      <c r="A996" s="3" t="str">
        <f>'Forward collapse simulation'!B1006</f>
        <v>1.59</v>
      </c>
      <c r="B996" s="3" t="str">
        <f>IF('Forward collapse simulation'!C1006="","-",'Forward collapse simulation'!C1006)</f>
        <v>-</v>
      </c>
      <c r="C996" s="3">
        <f>'Forward collapse simulation'!E1006</f>
        <v>183.43</v>
      </c>
      <c r="D996" s="3">
        <f>'Forward collapse simulation'!AK1006</f>
        <v>-11.31</v>
      </c>
      <c r="E996" s="84">
        <f>'Forward collapse simulation'!AL1006</f>
        <v>1.9930000000000001</v>
      </c>
      <c r="G996" s="3" t="str">
        <f t="shared" si="769"/>
        <v>1.59</v>
      </c>
      <c r="H996" s="3" t="str">
        <f t="shared" si="770"/>
        <v>-</v>
      </c>
      <c r="I996" s="3">
        <f t="shared" si="771"/>
        <v>183.43</v>
      </c>
      <c r="J996" s="3">
        <f t="shared" si="772"/>
        <v>-11.31</v>
      </c>
      <c r="K996" s="3">
        <f t="shared" si="773"/>
        <v>1.8933500000000001</v>
      </c>
      <c r="M996" s="3" t="str">
        <f t="shared" si="774"/>
        <v>1.59</v>
      </c>
      <c r="N996" s="3" t="str">
        <f t="shared" si="775"/>
        <v>-</v>
      </c>
      <c r="O996" s="3">
        <f t="shared" si="776"/>
        <v>183.43</v>
      </c>
      <c r="P996" s="3">
        <f t="shared" si="777"/>
        <v>-11.31</v>
      </c>
      <c r="Q996" s="3">
        <f t="shared" si="778"/>
        <v>1.7937000000000001</v>
      </c>
      <c r="R996" s="85"/>
      <c r="S996" s="3" t="str">
        <f t="shared" si="779"/>
        <v>1.59</v>
      </c>
      <c r="T996" s="3" t="str">
        <f t="shared" si="780"/>
        <v>-</v>
      </c>
      <c r="U996" s="3">
        <f t="shared" si="781"/>
        <v>183.43</v>
      </c>
      <c r="V996" s="3">
        <f t="shared" si="782"/>
        <v>-11.31</v>
      </c>
      <c r="W996" s="3">
        <f t="shared" si="783"/>
        <v>1.6940500000000001</v>
      </c>
      <c r="X996" s="85"/>
      <c r="Y996" s="3" t="str">
        <f t="shared" si="784"/>
        <v>1.59</v>
      </c>
      <c r="Z996" s="3" t="str">
        <f t="shared" si="785"/>
        <v>-</v>
      </c>
      <c r="AA996" s="3">
        <f t="shared" si="786"/>
        <v>183.43</v>
      </c>
      <c r="AB996" s="3">
        <f t="shared" si="787"/>
        <v>-11.31</v>
      </c>
      <c r="AC996" s="3">
        <f t="shared" si="788"/>
        <v>1.5944000000000003</v>
      </c>
      <c r="AE996" s="3" t="str">
        <f t="shared" si="789"/>
        <v>1.59</v>
      </c>
      <c r="AF996" s="3" t="str">
        <f t="shared" si="790"/>
        <v>-</v>
      </c>
      <c r="AG996" s="3">
        <f t="shared" si="791"/>
        <v>183.43</v>
      </c>
      <c r="AH996" s="3">
        <f t="shared" si="792"/>
        <v>-11.31</v>
      </c>
      <c r="AI996" s="3">
        <f t="shared" si="793"/>
        <v>1.49475</v>
      </c>
      <c r="AK996" s="3" t="str">
        <f t="shared" si="794"/>
        <v>1.59</v>
      </c>
      <c r="AL996" s="3" t="str">
        <f t="shared" si="795"/>
        <v>-</v>
      </c>
      <c r="AM996" s="3">
        <f t="shared" si="796"/>
        <v>183.43</v>
      </c>
      <c r="AN996" s="3">
        <f t="shared" si="797"/>
        <v>-11.31</v>
      </c>
      <c r="AO996" s="3">
        <f t="shared" si="798"/>
        <v>1.3951</v>
      </c>
      <c r="AQ996" s="3" t="str">
        <f t="shared" si="799"/>
        <v>1.59</v>
      </c>
      <c r="AR996" s="3" t="str">
        <f t="shared" si="800"/>
        <v>-</v>
      </c>
      <c r="AS996" s="3">
        <f t="shared" si="801"/>
        <v>183.43</v>
      </c>
      <c r="AT996" s="3">
        <f t="shared" si="802"/>
        <v>-11.31</v>
      </c>
      <c r="AU996" s="3">
        <f t="shared" si="803"/>
        <v>1.1958</v>
      </c>
      <c r="AW996" s="3" t="str">
        <f t="shared" si="804"/>
        <v>1.59</v>
      </c>
      <c r="AX996" s="3" t="str">
        <f t="shared" si="805"/>
        <v>-</v>
      </c>
      <c r="AY996" s="3">
        <f t="shared" si="806"/>
        <v>183.43</v>
      </c>
      <c r="AZ996" s="3">
        <f t="shared" si="807"/>
        <v>-11.31</v>
      </c>
      <c r="BA996" s="3">
        <f t="shared" si="808"/>
        <v>0.99650000000000005</v>
      </c>
      <c r="BC996" s="3" t="str">
        <f t="shared" si="809"/>
        <v>1.59</v>
      </c>
      <c r="BD996" s="3" t="str">
        <f t="shared" si="810"/>
        <v>-</v>
      </c>
      <c r="BE996" s="3">
        <f t="shared" si="811"/>
        <v>183.43</v>
      </c>
      <c r="BF996" s="3">
        <f t="shared" si="812"/>
        <v>-11.31</v>
      </c>
      <c r="BG996" s="3">
        <f t="shared" si="813"/>
        <v>0.59789999999999999</v>
      </c>
      <c r="BI996" s="3" t="str">
        <f t="shared" si="814"/>
        <v>1.59</v>
      </c>
      <c r="BJ996" s="3" t="str">
        <f t="shared" si="815"/>
        <v>-</v>
      </c>
      <c r="BK996" s="3">
        <f t="shared" si="816"/>
        <v>183.43</v>
      </c>
      <c r="BL996" s="3">
        <f t="shared" si="817"/>
        <v>-11.31</v>
      </c>
      <c r="BM996" s="3">
        <f t="shared" si="818"/>
        <v>0.19930000000000003</v>
      </c>
    </row>
    <row r="997" spans="1:65" x14ac:dyDescent="0.3">
      <c r="A997" s="3" t="str">
        <f>'Forward collapse simulation'!B1007</f>
        <v>1.59</v>
      </c>
      <c r="B997" s="3" t="str">
        <f>IF('Forward collapse simulation'!C1007="","-",'Forward collapse simulation'!C1007)</f>
        <v>-</v>
      </c>
      <c r="C997" s="3">
        <f>'Forward collapse simulation'!E1007</f>
        <v>178.84</v>
      </c>
      <c r="D997" s="3">
        <f ca="1">'Forward collapse simulation'!AK1007</f>
        <v>71.757274700280675</v>
      </c>
      <c r="E997" s="84">
        <f ca="1">'Forward collapse simulation'!AL1007</f>
        <v>6.1487087714380397</v>
      </c>
      <c r="G997" s="3" t="str">
        <f t="shared" si="769"/>
        <v>1.59</v>
      </c>
      <c r="H997" s="3" t="str">
        <f t="shared" si="770"/>
        <v>-</v>
      </c>
      <c r="I997" s="3">
        <f t="shared" si="771"/>
        <v>178.84</v>
      </c>
      <c r="J997" s="3">
        <f t="shared" ca="1" si="772"/>
        <v>71.757274700280675</v>
      </c>
      <c r="K997" s="3">
        <f t="shared" ca="1" si="773"/>
        <v>5.8412733328661375</v>
      </c>
      <c r="M997" s="3" t="str">
        <f t="shared" si="774"/>
        <v>1.59</v>
      </c>
      <c r="N997" s="3" t="str">
        <f t="shared" si="775"/>
        <v>-</v>
      </c>
      <c r="O997" s="3">
        <f t="shared" si="776"/>
        <v>178.84</v>
      </c>
      <c r="P997" s="3">
        <f t="shared" ca="1" si="777"/>
        <v>71.757274700280675</v>
      </c>
      <c r="Q997" s="3">
        <f t="shared" ca="1" si="778"/>
        <v>5.5338378942942361</v>
      </c>
      <c r="R997" s="85"/>
      <c r="S997" s="3" t="str">
        <f t="shared" si="779"/>
        <v>1.59</v>
      </c>
      <c r="T997" s="3" t="str">
        <f t="shared" si="780"/>
        <v>-</v>
      </c>
      <c r="U997" s="3">
        <f t="shared" si="781"/>
        <v>178.84</v>
      </c>
      <c r="V997" s="3">
        <f t="shared" ca="1" si="782"/>
        <v>71.757274700280675</v>
      </c>
      <c r="W997" s="3">
        <f t="shared" ca="1" si="783"/>
        <v>5.2264024557223339</v>
      </c>
      <c r="X997" s="85"/>
      <c r="Y997" s="3" t="str">
        <f t="shared" si="784"/>
        <v>1.59</v>
      </c>
      <c r="Z997" s="3" t="str">
        <f t="shared" si="785"/>
        <v>-</v>
      </c>
      <c r="AA997" s="3">
        <f t="shared" si="786"/>
        <v>178.84</v>
      </c>
      <c r="AB997" s="3">
        <f t="shared" ca="1" si="787"/>
        <v>71.757274700280675</v>
      </c>
      <c r="AC997" s="3">
        <f t="shared" ca="1" si="788"/>
        <v>4.9189670171504325</v>
      </c>
      <c r="AE997" s="3" t="str">
        <f t="shared" si="789"/>
        <v>1.59</v>
      </c>
      <c r="AF997" s="3" t="str">
        <f t="shared" si="790"/>
        <v>-</v>
      </c>
      <c r="AG997" s="3">
        <f t="shared" si="791"/>
        <v>178.84</v>
      </c>
      <c r="AH997" s="3">
        <f t="shared" ca="1" si="792"/>
        <v>71.757274700280675</v>
      </c>
      <c r="AI997" s="3">
        <f t="shared" ca="1" si="793"/>
        <v>4.6115315785785302</v>
      </c>
      <c r="AK997" s="3" t="str">
        <f t="shared" si="794"/>
        <v>1.59</v>
      </c>
      <c r="AL997" s="3" t="str">
        <f t="shared" si="795"/>
        <v>-</v>
      </c>
      <c r="AM997" s="3">
        <f t="shared" si="796"/>
        <v>178.84</v>
      </c>
      <c r="AN997" s="3">
        <f t="shared" ca="1" si="797"/>
        <v>71.757274700280675</v>
      </c>
      <c r="AO997" s="3">
        <f t="shared" ca="1" si="798"/>
        <v>4.3040961400066271</v>
      </c>
      <c r="AQ997" s="3" t="str">
        <f t="shared" si="799"/>
        <v>1.59</v>
      </c>
      <c r="AR997" s="3" t="str">
        <f t="shared" si="800"/>
        <v>-</v>
      </c>
      <c r="AS997" s="3">
        <f t="shared" si="801"/>
        <v>178.84</v>
      </c>
      <c r="AT997" s="3">
        <f t="shared" ca="1" si="802"/>
        <v>71.757274700280675</v>
      </c>
      <c r="AU997" s="3">
        <f t="shared" ca="1" si="803"/>
        <v>3.6892252628628235</v>
      </c>
      <c r="AW997" s="3" t="str">
        <f t="shared" si="804"/>
        <v>1.59</v>
      </c>
      <c r="AX997" s="3" t="str">
        <f t="shared" si="805"/>
        <v>-</v>
      </c>
      <c r="AY997" s="3">
        <f t="shared" si="806"/>
        <v>178.84</v>
      </c>
      <c r="AZ997" s="3">
        <f t="shared" ca="1" si="807"/>
        <v>71.757274700280675</v>
      </c>
      <c r="BA997" s="3">
        <f t="shared" ca="1" si="808"/>
        <v>3.0743543857190199</v>
      </c>
      <c r="BC997" s="3" t="str">
        <f t="shared" si="809"/>
        <v>1.59</v>
      </c>
      <c r="BD997" s="3" t="str">
        <f t="shared" si="810"/>
        <v>-</v>
      </c>
      <c r="BE997" s="3">
        <f t="shared" si="811"/>
        <v>178.84</v>
      </c>
      <c r="BF997" s="3">
        <f t="shared" ca="1" si="812"/>
        <v>71.757274700280675</v>
      </c>
      <c r="BG997" s="3">
        <f t="shared" ca="1" si="813"/>
        <v>1.8446126314314117</v>
      </c>
      <c r="BI997" s="3" t="str">
        <f t="shared" si="814"/>
        <v>1.59</v>
      </c>
      <c r="BJ997" s="3" t="str">
        <f t="shared" si="815"/>
        <v>-</v>
      </c>
      <c r="BK997" s="3">
        <f t="shared" si="816"/>
        <v>178.84</v>
      </c>
      <c r="BL997" s="3">
        <f t="shared" ca="1" si="817"/>
        <v>71.757274700280675</v>
      </c>
      <c r="BM997" s="3">
        <f t="shared" ca="1" si="818"/>
        <v>0.61487087714380406</v>
      </c>
    </row>
    <row r="998" spans="1:65" x14ac:dyDescent="0.3">
      <c r="A998" s="3" t="str">
        <f>'Forward collapse simulation'!B1008</f>
        <v>1.59</v>
      </c>
      <c r="B998" s="3" t="str">
        <f>IF('Forward collapse simulation'!C1008="","-",'Forward collapse simulation'!C1008)</f>
        <v>-</v>
      </c>
      <c r="C998" s="3">
        <f>'Forward collapse simulation'!E1008</f>
        <v>176.05</v>
      </c>
      <c r="D998" s="3">
        <f ca="1">'Forward collapse simulation'!AK1008</f>
        <v>80.599049079426933</v>
      </c>
      <c r="E998" s="84">
        <f ca="1">'Forward collapse simulation'!AL1008</f>
        <v>12.259685950915491</v>
      </c>
      <c r="G998" s="3" t="str">
        <f t="shared" si="769"/>
        <v>1.59</v>
      </c>
      <c r="H998" s="3" t="str">
        <f t="shared" si="770"/>
        <v>-</v>
      </c>
      <c r="I998" s="3">
        <f t="shared" si="771"/>
        <v>176.05</v>
      </c>
      <c r="J998" s="3">
        <f t="shared" ca="1" si="772"/>
        <v>80.599049079426933</v>
      </c>
      <c r="K998" s="3">
        <f t="shared" ca="1" si="773"/>
        <v>11.646701653369716</v>
      </c>
      <c r="M998" s="3" t="str">
        <f t="shared" si="774"/>
        <v>1.59</v>
      </c>
      <c r="N998" s="3" t="str">
        <f t="shared" si="775"/>
        <v>-</v>
      </c>
      <c r="O998" s="3">
        <f t="shared" si="776"/>
        <v>176.05</v>
      </c>
      <c r="P998" s="3">
        <f t="shared" ca="1" si="777"/>
        <v>80.599049079426933</v>
      </c>
      <c r="Q998" s="3">
        <f t="shared" ca="1" si="778"/>
        <v>11.033717355823942</v>
      </c>
      <c r="R998" s="85"/>
      <c r="S998" s="3" t="str">
        <f t="shared" si="779"/>
        <v>1.59</v>
      </c>
      <c r="T998" s="3" t="str">
        <f t="shared" si="780"/>
        <v>-</v>
      </c>
      <c r="U998" s="3">
        <f t="shared" si="781"/>
        <v>176.05</v>
      </c>
      <c r="V998" s="3">
        <f t="shared" ca="1" si="782"/>
        <v>80.599049079426933</v>
      </c>
      <c r="W998" s="3">
        <f t="shared" ca="1" si="783"/>
        <v>10.420733058278167</v>
      </c>
      <c r="X998" s="85"/>
      <c r="Y998" s="3" t="str">
        <f t="shared" si="784"/>
        <v>1.59</v>
      </c>
      <c r="Z998" s="3" t="str">
        <f t="shared" si="785"/>
        <v>-</v>
      </c>
      <c r="AA998" s="3">
        <f t="shared" si="786"/>
        <v>176.05</v>
      </c>
      <c r="AB998" s="3">
        <f t="shared" ca="1" si="787"/>
        <v>80.599049079426933</v>
      </c>
      <c r="AC998" s="3">
        <f t="shared" ca="1" si="788"/>
        <v>9.8077487607323945</v>
      </c>
      <c r="AE998" s="3" t="str">
        <f t="shared" si="789"/>
        <v>1.59</v>
      </c>
      <c r="AF998" s="3" t="str">
        <f t="shared" si="790"/>
        <v>-</v>
      </c>
      <c r="AG998" s="3">
        <f t="shared" si="791"/>
        <v>176.05</v>
      </c>
      <c r="AH998" s="3">
        <f t="shared" ca="1" si="792"/>
        <v>80.599049079426933</v>
      </c>
      <c r="AI998" s="3">
        <f t="shared" ca="1" si="793"/>
        <v>9.194764463186619</v>
      </c>
      <c r="AK998" s="3" t="str">
        <f t="shared" si="794"/>
        <v>1.59</v>
      </c>
      <c r="AL998" s="3" t="str">
        <f t="shared" si="795"/>
        <v>-</v>
      </c>
      <c r="AM998" s="3">
        <f t="shared" si="796"/>
        <v>176.05</v>
      </c>
      <c r="AN998" s="3">
        <f t="shared" ca="1" si="797"/>
        <v>80.599049079426933</v>
      </c>
      <c r="AO998" s="3">
        <f t="shared" ca="1" si="798"/>
        <v>8.5817801656408434</v>
      </c>
      <c r="AQ998" s="3" t="str">
        <f t="shared" si="799"/>
        <v>1.59</v>
      </c>
      <c r="AR998" s="3" t="str">
        <f t="shared" si="800"/>
        <v>-</v>
      </c>
      <c r="AS998" s="3">
        <f t="shared" si="801"/>
        <v>176.05</v>
      </c>
      <c r="AT998" s="3">
        <f t="shared" ca="1" si="802"/>
        <v>80.599049079426933</v>
      </c>
      <c r="AU998" s="3">
        <f t="shared" ca="1" si="803"/>
        <v>7.3558115705492941</v>
      </c>
      <c r="AW998" s="3" t="str">
        <f t="shared" si="804"/>
        <v>1.59</v>
      </c>
      <c r="AX998" s="3" t="str">
        <f t="shared" si="805"/>
        <v>-</v>
      </c>
      <c r="AY998" s="3">
        <f t="shared" si="806"/>
        <v>176.05</v>
      </c>
      <c r="AZ998" s="3">
        <f t="shared" ca="1" si="807"/>
        <v>80.599049079426933</v>
      </c>
      <c r="BA998" s="3">
        <f t="shared" ca="1" si="808"/>
        <v>6.1298429754577457</v>
      </c>
      <c r="BC998" s="3" t="str">
        <f t="shared" si="809"/>
        <v>1.59</v>
      </c>
      <c r="BD998" s="3" t="str">
        <f t="shared" si="810"/>
        <v>-</v>
      </c>
      <c r="BE998" s="3">
        <f t="shared" si="811"/>
        <v>176.05</v>
      </c>
      <c r="BF998" s="3">
        <f t="shared" ca="1" si="812"/>
        <v>80.599049079426933</v>
      </c>
      <c r="BG998" s="3">
        <f t="shared" ca="1" si="813"/>
        <v>3.6779057852746471</v>
      </c>
      <c r="BI998" s="3" t="str">
        <f t="shared" si="814"/>
        <v>1.59</v>
      </c>
      <c r="BJ998" s="3" t="str">
        <f t="shared" si="815"/>
        <v>-</v>
      </c>
      <c r="BK998" s="3">
        <f t="shared" si="816"/>
        <v>176.05</v>
      </c>
      <c r="BL998" s="3">
        <f t="shared" ca="1" si="817"/>
        <v>80.599049079426933</v>
      </c>
      <c r="BM998" s="3">
        <f t="shared" ca="1" si="818"/>
        <v>1.2259685950915493</v>
      </c>
    </row>
    <row r="999" spans="1:65" x14ac:dyDescent="0.3">
      <c r="A999" s="3" t="str">
        <f>'Forward collapse simulation'!B1009</f>
        <v>1.59</v>
      </c>
      <c r="B999" s="3" t="str">
        <f>IF('Forward collapse simulation'!C1009="","-",'Forward collapse simulation'!C1009)</f>
        <v>-</v>
      </c>
      <c r="C999" s="3">
        <f>'Forward collapse simulation'!E1009</f>
        <v>175.12</v>
      </c>
      <c r="D999" s="3">
        <f ca="1">'Forward collapse simulation'!AK1009</f>
        <v>83.283131235918233</v>
      </c>
      <c r="E999" s="84">
        <f ca="1">'Forward collapse simulation'!AL1009</f>
        <v>18.999100979314861</v>
      </c>
      <c r="G999" s="3" t="str">
        <f t="shared" si="769"/>
        <v>1.59</v>
      </c>
      <c r="H999" s="3" t="str">
        <f t="shared" si="770"/>
        <v>-</v>
      </c>
      <c r="I999" s="3">
        <f t="shared" si="771"/>
        <v>175.12</v>
      </c>
      <c r="J999" s="3">
        <f t="shared" ca="1" si="772"/>
        <v>83.283131235918233</v>
      </c>
      <c r="K999" s="3">
        <f t="shared" ca="1" si="773"/>
        <v>18.049145930349116</v>
      </c>
      <c r="M999" s="3" t="str">
        <f t="shared" si="774"/>
        <v>1.59</v>
      </c>
      <c r="N999" s="3" t="str">
        <f t="shared" si="775"/>
        <v>-</v>
      </c>
      <c r="O999" s="3">
        <f t="shared" si="776"/>
        <v>175.12</v>
      </c>
      <c r="P999" s="3">
        <f t="shared" ca="1" si="777"/>
        <v>83.283131235918233</v>
      </c>
      <c r="Q999" s="3">
        <f t="shared" ca="1" si="778"/>
        <v>17.099190881383375</v>
      </c>
      <c r="R999" s="85"/>
      <c r="S999" s="3" t="str">
        <f t="shared" si="779"/>
        <v>1.59</v>
      </c>
      <c r="T999" s="3" t="str">
        <f t="shared" si="780"/>
        <v>-</v>
      </c>
      <c r="U999" s="3">
        <f t="shared" si="781"/>
        <v>175.12</v>
      </c>
      <c r="V999" s="3">
        <f t="shared" ca="1" si="782"/>
        <v>83.283131235918233</v>
      </c>
      <c r="W999" s="3">
        <f t="shared" ca="1" si="783"/>
        <v>16.149235832417631</v>
      </c>
      <c r="X999" s="85"/>
      <c r="Y999" s="3" t="str">
        <f t="shared" si="784"/>
        <v>1.59</v>
      </c>
      <c r="Z999" s="3" t="str">
        <f t="shared" si="785"/>
        <v>-</v>
      </c>
      <c r="AA999" s="3">
        <f t="shared" si="786"/>
        <v>175.12</v>
      </c>
      <c r="AB999" s="3">
        <f t="shared" ca="1" si="787"/>
        <v>83.283131235918233</v>
      </c>
      <c r="AC999" s="3">
        <f t="shared" ca="1" si="788"/>
        <v>15.19928078345189</v>
      </c>
      <c r="AE999" s="3" t="str">
        <f t="shared" si="789"/>
        <v>1.59</v>
      </c>
      <c r="AF999" s="3" t="str">
        <f t="shared" si="790"/>
        <v>-</v>
      </c>
      <c r="AG999" s="3">
        <f t="shared" si="791"/>
        <v>175.12</v>
      </c>
      <c r="AH999" s="3">
        <f t="shared" ca="1" si="792"/>
        <v>83.283131235918233</v>
      </c>
      <c r="AI999" s="3">
        <f t="shared" ca="1" si="793"/>
        <v>14.249325734486145</v>
      </c>
      <c r="AK999" s="3" t="str">
        <f t="shared" si="794"/>
        <v>1.59</v>
      </c>
      <c r="AL999" s="3" t="str">
        <f t="shared" si="795"/>
        <v>-</v>
      </c>
      <c r="AM999" s="3">
        <f t="shared" si="796"/>
        <v>175.12</v>
      </c>
      <c r="AN999" s="3">
        <f t="shared" ca="1" si="797"/>
        <v>83.283131235918233</v>
      </c>
      <c r="AO999" s="3">
        <f t="shared" ca="1" si="798"/>
        <v>13.299370685520401</v>
      </c>
      <c r="AQ999" s="3" t="str">
        <f t="shared" si="799"/>
        <v>1.59</v>
      </c>
      <c r="AR999" s="3" t="str">
        <f t="shared" si="800"/>
        <v>-</v>
      </c>
      <c r="AS999" s="3">
        <f t="shared" si="801"/>
        <v>175.12</v>
      </c>
      <c r="AT999" s="3">
        <f t="shared" ca="1" si="802"/>
        <v>83.283131235918233</v>
      </c>
      <c r="AU999" s="3">
        <f t="shared" ca="1" si="803"/>
        <v>11.399460587588916</v>
      </c>
      <c r="AW999" s="3" t="str">
        <f t="shared" si="804"/>
        <v>1.59</v>
      </c>
      <c r="AX999" s="3" t="str">
        <f t="shared" si="805"/>
        <v>-</v>
      </c>
      <c r="AY999" s="3">
        <f t="shared" si="806"/>
        <v>175.12</v>
      </c>
      <c r="AZ999" s="3">
        <f t="shared" ca="1" si="807"/>
        <v>83.283131235918233</v>
      </c>
      <c r="BA999" s="3">
        <f t="shared" ca="1" si="808"/>
        <v>9.4995504896574303</v>
      </c>
      <c r="BC999" s="3" t="str">
        <f t="shared" si="809"/>
        <v>1.59</v>
      </c>
      <c r="BD999" s="3" t="str">
        <f t="shared" si="810"/>
        <v>-</v>
      </c>
      <c r="BE999" s="3">
        <f t="shared" si="811"/>
        <v>175.12</v>
      </c>
      <c r="BF999" s="3">
        <f t="shared" ca="1" si="812"/>
        <v>83.283131235918233</v>
      </c>
      <c r="BG999" s="3">
        <f t="shared" ca="1" si="813"/>
        <v>5.6997302937944578</v>
      </c>
      <c r="BI999" s="3" t="str">
        <f t="shared" si="814"/>
        <v>1.59</v>
      </c>
      <c r="BJ999" s="3" t="str">
        <f t="shared" si="815"/>
        <v>-</v>
      </c>
      <c r="BK999" s="3">
        <f t="shared" si="816"/>
        <v>175.12</v>
      </c>
      <c r="BL999" s="3">
        <f t="shared" ca="1" si="817"/>
        <v>83.283131235918233</v>
      </c>
      <c r="BM999" s="3">
        <f t="shared" ca="1" si="818"/>
        <v>1.8999100979314862</v>
      </c>
    </row>
    <row r="1000" spans="1:65" x14ac:dyDescent="0.3">
      <c r="A1000" s="3" t="str">
        <f>'Forward collapse simulation'!B1010</f>
        <v>1.59</v>
      </c>
      <c r="B1000" s="3" t="str">
        <f>IF('Forward collapse simulation'!C1010="","-",'Forward collapse simulation'!C1010)</f>
        <v>-</v>
      </c>
      <c r="C1000" s="3">
        <f>'Forward collapse simulation'!E1010</f>
        <v>179.76</v>
      </c>
      <c r="D1000" s="3">
        <f ca="1">'Forward collapse simulation'!AK1010</f>
        <v>83.794569448099111</v>
      </c>
      <c r="E1000" s="84">
        <f ca="1">'Forward collapse simulation'!AL1010</f>
        <v>21.800201258131292</v>
      </c>
      <c r="G1000" s="3" t="str">
        <f t="shared" si="769"/>
        <v>1.59</v>
      </c>
      <c r="H1000" s="3" t="str">
        <f t="shared" si="770"/>
        <v>-</v>
      </c>
      <c r="I1000" s="3">
        <f t="shared" si="771"/>
        <v>179.76</v>
      </c>
      <c r="J1000" s="3">
        <f t="shared" ca="1" si="772"/>
        <v>83.794569448099111</v>
      </c>
      <c r="K1000" s="3">
        <f t="shared" ca="1" si="773"/>
        <v>20.710191195224727</v>
      </c>
      <c r="M1000" s="3" t="str">
        <f t="shared" si="774"/>
        <v>1.59</v>
      </c>
      <c r="N1000" s="3" t="str">
        <f t="shared" si="775"/>
        <v>-</v>
      </c>
      <c r="O1000" s="3">
        <f t="shared" si="776"/>
        <v>179.76</v>
      </c>
      <c r="P1000" s="3">
        <f t="shared" ca="1" si="777"/>
        <v>83.794569448099111</v>
      </c>
      <c r="Q1000" s="3">
        <f t="shared" ca="1" si="778"/>
        <v>19.620181132318162</v>
      </c>
      <c r="R1000" s="85"/>
      <c r="S1000" s="3" t="str">
        <f t="shared" si="779"/>
        <v>1.59</v>
      </c>
      <c r="T1000" s="3" t="str">
        <f t="shared" si="780"/>
        <v>-</v>
      </c>
      <c r="U1000" s="3">
        <f t="shared" si="781"/>
        <v>179.76</v>
      </c>
      <c r="V1000" s="3">
        <f t="shared" ca="1" si="782"/>
        <v>83.794569448099111</v>
      </c>
      <c r="W1000" s="3">
        <f t="shared" ca="1" si="783"/>
        <v>18.530171069411598</v>
      </c>
      <c r="X1000" s="85"/>
      <c r="Y1000" s="3" t="str">
        <f t="shared" si="784"/>
        <v>1.59</v>
      </c>
      <c r="Z1000" s="3" t="str">
        <f t="shared" si="785"/>
        <v>-</v>
      </c>
      <c r="AA1000" s="3">
        <f t="shared" si="786"/>
        <v>179.76</v>
      </c>
      <c r="AB1000" s="3">
        <f t="shared" ca="1" si="787"/>
        <v>83.794569448099111</v>
      </c>
      <c r="AC1000" s="3">
        <f t="shared" ca="1" si="788"/>
        <v>17.440161006505033</v>
      </c>
      <c r="AE1000" s="3" t="str">
        <f t="shared" si="789"/>
        <v>1.59</v>
      </c>
      <c r="AF1000" s="3" t="str">
        <f t="shared" si="790"/>
        <v>-</v>
      </c>
      <c r="AG1000" s="3">
        <f t="shared" si="791"/>
        <v>179.76</v>
      </c>
      <c r="AH1000" s="3">
        <f t="shared" ca="1" si="792"/>
        <v>83.794569448099111</v>
      </c>
      <c r="AI1000" s="3">
        <f t="shared" ca="1" si="793"/>
        <v>16.350150943598468</v>
      </c>
      <c r="AK1000" s="3" t="str">
        <f t="shared" si="794"/>
        <v>1.59</v>
      </c>
      <c r="AL1000" s="3" t="str">
        <f t="shared" si="795"/>
        <v>-</v>
      </c>
      <c r="AM1000" s="3">
        <f t="shared" si="796"/>
        <v>179.76</v>
      </c>
      <c r="AN1000" s="3">
        <f t="shared" ca="1" si="797"/>
        <v>83.794569448099111</v>
      </c>
      <c r="AO1000" s="3">
        <f t="shared" ca="1" si="798"/>
        <v>15.260140880691903</v>
      </c>
      <c r="AQ1000" s="3" t="str">
        <f t="shared" si="799"/>
        <v>1.59</v>
      </c>
      <c r="AR1000" s="3" t="str">
        <f t="shared" si="800"/>
        <v>-</v>
      </c>
      <c r="AS1000" s="3">
        <f t="shared" si="801"/>
        <v>179.76</v>
      </c>
      <c r="AT1000" s="3">
        <f t="shared" ca="1" si="802"/>
        <v>83.794569448099111</v>
      </c>
      <c r="AU1000" s="3">
        <f t="shared" ca="1" si="803"/>
        <v>13.080120754878775</v>
      </c>
      <c r="AW1000" s="3" t="str">
        <f t="shared" si="804"/>
        <v>1.59</v>
      </c>
      <c r="AX1000" s="3" t="str">
        <f t="shared" si="805"/>
        <v>-</v>
      </c>
      <c r="AY1000" s="3">
        <f t="shared" si="806"/>
        <v>179.76</v>
      </c>
      <c r="AZ1000" s="3">
        <f t="shared" ca="1" si="807"/>
        <v>83.794569448099111</v>
      </c>
      <c r="BA1000" s="3">
        <f t="shared" ca="1" si="808"/>
        <v>10.900100629065646</v>
      </c>
      <c r="BC1000" s="3" t="str">
        <f t="shared" si="809"/>
        <v>1.59</v>
      </c>
      <c r="BD1000" s="3" t="str">
        <f t="shared" si="810"/>
        <v>-</v>
      </c>
      <c r="BE1000" s="3">
        <f t="shared" si="811"/>
        <v>179.76</v>
      </c>
      <c r="BF1000" s="3">
        <f t="shared" ca="1" si="812"/>
        <v>83.794569448099111</v>
      </c>
      <c r="BG1000" s="3">
        <f t="shared" ca="1" si="813"/>
        <v>6.5400603774393877</v>
      </c>
      <c r="BI1000" s="3" t="str">
        <f t="shared" si="814"/>
        <v>1.59</v>
      </c>
      <c r="BJ1000" s="3" t="str">
        <f t="shared" si="815"/>
        <v>-</v>
      </c>
      <c r="BK1000" s="3">
        <f t="shared" si="816"/>
        <v>179.76</v>
      </c>
      <c r="BL1000" s="3">
        <f t="shared" ca="1" si="817"/>
        <v>83.794569448099111</v>
      </c>
      <c r="BM1000" s="3">
        <f t="shared" ca="1" si="818"/>
        <v>2.1800201258131291</v>
      </c>
    </row>
    <row r="1001" spans="1:65" x14ac:dyDescent="0.3">
      <c r="A1001" s="3" t="str">
        <f>'Forward collapse simulation'!B1011</f>
        <v>1.59</v>
      </c>
      <c r="B1001" s="3" t="str">
        <f>IF('Forward collapse simulation'!C1011="","-",'Forward collapse simulation'!C1011)</f>
        <v>-</v>
      </c>
      <c r="C1001" s="3">
        <f>'Forward collapse simulation'!E1011</f>
        <v>181.03</v>
      </c>
      <c r="D1001" s="3">
        <f ca="1">'Forward collapse simulation'!AK1011</f>
        <v>84.377363689444465</v>
      </c>
      <c r="E1001" s="84">
        <f ca="1">'Forward collapse simulation'!AL1011</f>
        <v>18.771350279797261</v>
      </c>
      <c r="G1001" s="3" t="str">
        <f t="shared" si="769"/>
        <v>1.59</v>
      </c>
      <c r="H1001" s="3" t="str">
        <f t="shared" si="770"/>
        <v>-</v>
      </c>
      <c r="I1001" s="3">
        <f t="shared" si="771"/>
        <v>181.03</v>
      </c>
      <c r="J1001" s="3">
        <f t="shared" ca="1" si="772"/>
        <v>84.377363689444465</v>
      </c>
      <c r="K1001" s="3">
        <f t="shared" ca="1" si="773"/>
        <v>17.832782765807398</v>
      </c>
      <c r="M1001" s="3" t="str">
        <f t="shared" si="774"/>
        <v>1.59</v>
      </c>
      <c r="N1001" s="3" t="str">
        <f t="shared" si="775"/>
        <v>-</v>
      </c>
      <c r="O1001" s="3">
        <f t="shared" si="776"/>
        <v>181.03</v>
      </c>
      <c r="P1001" s="3">
        <f t="shared" ca="1" si="777"/>
        <v>84.377363689444465</v>
      </c>
      <c r="Q1001" s="3">
        <f t="shared" ca="1" si="778"/>
        <v>16.894215251817535</v>
      </c>
      <c r="R1001" s="85"/>
      <c r="S1001" s="3" t="str">
        <f t="shared" si="779"/>
        <v>1.59</v>
      </c>
      <c r="T1001" s="3" t="str">
        <f t="shared" si="780"/>
        <v>-</v>
      </c>
      <c r="U1001" s="3">
        <f t="shared" si="781"/>
        <v>181.03</v>
      </c>
      <c r="V1001" s="3">
        <f t="shared" ca="1" si="782"/>
        <v>84.377363689444465</v>
      </c>
      <c r="W1001" s="3">
        <f t="shared" ca="1" si="783"/>
        <v>15.955647737827672</v>
      </c>
      <c r="X1001" s="85"/>
      <c r="Y1001" s="3" t="str">
        <f t="shared" si="784"/>
        <v>1.59</v>
      </c>
      <c r="Z1001" s="3" t="str">
        <f t="shared" si="785"/>
        <v>-</v>
      </c>
      <c r="AA1001" s="3">
        <f t="shared" si="786"/>
        <v>181.03</v>
      </c>
      <c r="AB1001" s="3">
        <f t="shared" ca="1" si="787"/>
        <v>84.377363689444465</v>
      </c>
      <c r="AC1001" s="3">
        <f t="shared" ca="1" si="788"/>
        <v>15.017080223837809</v>
      </c>
      <c r="AE1001" s="3" t="str">
        <f t="shared" si="789"/>
        <v>1.59</v>
      </c>
      <c r="AF1001" s="3" t="str">
        <f t="shared" si="790"/>
        <v>-</v>
      </c>
      <c r="AG1001" s="3">
        <f t="shared" si="791"/>
        <v>181.03</v>
      </c>
      <c r="AH1001" s="3">
        <f t="shared" ca="1" si="792"/>
        <v>84.377363689444465</v>
      </c>
      <c r="AI1001" s="3">
        <f t="shared" ca="1" si="793"/>
        <v>14.078512709847946</v>
      </c>
      <c r="AK1001" s="3" t="str">
        <f t="shared" si="794"/>
        <v>1.59</v>
      </c>
      <c r="AL1001" s="3" t="str">
        <f t="shared" si="795"/>
        <v>-</v>
      </c>
      <c r="AM1001" s="3">
        <f t="shared" si="796"/>
        <v>181.03</v>
      </c>
      <c r="AN1001" s="3">
        <f t="shared" ca="1" si="797"/>
        <v>84.377363689444465</v>
      </c>
      <c r="AO1001" s="3">
        <f t="shared" ca="1" si="798"/>
        <v>13.139945195858083</v>
      </c>
      <c r="AQ1001" s="3" t="str">
        <f t="shared" si="799"/>
        <v>1.59</v>
      </c>
      <c r="AR1001" s="3" t="str">
        <f t="shared" si="800"/>
        <v>-</v>
      </c>
      <c r="AS1001" s="3">
        <f t="shared" si="801"/>
        <v>181.03</v>
      </c>
      <c r="AT1001" s="3">
        <f t="shared" ca="1" si="802"/>
        <v>84.377363689444465</v>
      </c>
      <c r="AU1001" s="3">
        <f t="shared" ca="1" si="803"/>
        <v>11.262810167878357</v>
      </c>
      <c r="AW1001" s="3" t="str">
        <f t="shared" si="804"/>
        <v>1.59</v>
      </c>
      <c r="AX1001" s="3" t="str">
        <f t="shared" si="805"/>
        <v>-</v>
      </c>
      <c r="AY1001" s="3">
        <f t="shared" si="806"/>
        <v>181.03</v>
      </c>
      <c r="AZ1001" s="3">
        <f t="shared" ca="1" si="807"/>
        <v>84.377363689444465</v>
      </c>
      <c r="BA1001" s="3">
        <f t="shared" ca="1" si="808"/>
        <v>9.3856751398986304</v>
      </c>
      <c r="BC1001" s="3" t="str">
        <f t="shared" si="809"/>
        <v>1.59</v>
      </c>
      <c r="BD1001" s="3" t="str">
        <f t="shared" si="810"/>
        <v>-</v>
      </c>
      <c r="BE1001" s="3">
        <f t="shared" si="811"/>
        <v>181.03</v>
      </c>
      <c r="BF1001" s="3">
        <f t="shared" ca="1" si="812"/>
        <v>84.377363689444465</v>
      </c>
      <c r="BG1001" s="3">
        <f t="shared" ca="1" si="813"/>
        <v>5.6314050839391783</v>
      </c>
      <c r="BI1001" s="3" t="str">
        <f t="shared" si="814"/>
        <v>1.59</v>
      </c>
      <c r="BJ1001" s="3" t="str">
        <f t="shared" si="815"/>
        <v>-</v>
      </c>
      <c r="BK1001" s="3">
        <f t="shared" si="816"/>
        <v>181.03</v>
      </c>
      <c r="BL1001" s="3">
        <f t="shared" ca="1" si="817"/>
        <v>84.377363689444465</v>
      </c>
      <c r="BM1001" s="3">
        <f t="shared" ca="1" si="818"/>
        <v>1.8771350279797261</v>
      </c>
    </row>
    <row r="1002" spans="1:65" x14ac:dyDescent="0.3">
      <c r="A1002" s="3" t="str">
        <f>'Forward collapse simulation'!B1012</f>
        <v>1.59</v>
      </c>
      <c r="B1002" s="3" t="str">
        <f>IF('Forward collapse simulation'!C1012="","-",'Forward collapse simulation'!C1012)</f>
        <v>-</v>
      </c>
      <c r="C1002" s="3">
        <f>'Forward collapse simulation'!E1012</f>
        <v>183.26</v>
      </c>
      <c r="D1002" s="3">
        <f ca="1">'Forward collapse simulation'!AK1012</f>
        <v>86.05159793152815</v>
      </c>
      <c r="E1002" s="84">
        <f ca="1">'Forward collapse simulation'!AL1012</f>
        <v>18.370175229759557</v>
      </c>
      <c r="G1002" s="3" t="str">
        <f t="shared" si="769"/>
        <v>1.59</v>
      </c>
      <c r="H1002" s="3" t="str">
        <f t="shared" si="770"/>
        <v>-</v>
      </c>
      <c r="I1002" s="3">
        <f t="shared" si="771"/>
        <v>183.26</v>
      </c>
      <c r="J1002" s="3">
        <f t="shared" ca="1" si="772"/>
        <v>86.05159793152815</v>
      </c>
      <c r="K1002" s="3">
        <f t="shared" ca="1" si="773"/>
        <v>17.451666468271579</v>
      </c>
      <c r="M1002" s="3" t="str">
        <f t="shared" si="774"/>
        <v>1.59</v>
      </c>
      <c r="N1002" s="3" t="str">
        <f t="shared" si="775"/>
        <v>-</v>
      </c>
      <c r="O1002" s="3">
        <f t="shared" si="776"/>
        <v>183.26</v>
      </c>
      <c r="P1002" s="3">
        <f t="shared" ca="1" si="777"/>
        <v>86.05159793152815</v>
      </c>
      <c r="Q1002" s="3">
        <f t="shared" ca="1" si="778"/>
        <v>16.533157706783602</v>
      </c>
      <c r="R1002" s="85"/>
      <c r="S1002" s="3" t="str">
        <f t="shared" si="779"/>
        <v>1.59</v>
      </c>
      <c r="T1002" s="3" t="str">
        <f t="shared" si="780"/>
        <v>-</v>
      </c>
      <c r="U1002" s="3">
        <f t="shared" si="781"/>
        <v>183.26</v>
      </c>
      <c r="V1002" s="3">
        <f t="shared" ca="1" si="782"/>
        <v>86.05159793152815</v>
      </c>
      <c r="W1002" s="3">
        <f t="shared" ca="1" si="783"/>
        <v>15.614648945295622</v>
      </c>
      <c r="X1002" s="85"/>
      <c r="Y1002" s="3" t="str">
        <f t="shared" si="784"/>
        <v>1.59</v>
      </c>
      <c r="Z1002" s="3" t="str">
        <f t="shared" si="785"/>
        <v>-</v>
      </c>
      <c r="AA1002" s="3">
        <f t="shared" si="786"/>
        <v>183.26</v>
      </c>
      <c r="AB1002" s="3">
        <f t="shared" ca="1" si="787"/>
        <v>86.05159793152815</v>
      </c>
      <c r="AC1002" s="3">
        <f t="shared" ca="1" si="788"/>
        <v>14.696140183807646</v>
      </c>
      <c r="AE1002" s="3" t="str">
        <f t="shared" si="789"/>
        <v>1.59</v>
      </c>
      <c r="AF1002" s="3" t="str">
        <f t="shared" si="790"/>
        <v>-</v>
      </c>
      <c r="AG1002" s="3">
        <f t="shared" si="791"/>
        <v>183.26</v>
      </c>
      <c r="AH1002" s="3">
        <f t="shared" ca="1" si="792"/>
        <v>86.05159793152815</v>
      </c>
      <c r="AI1002" s="3">
        <f t="shared" ca="1" si="793"/>
        <v>13.777631422319669</v>
      </c>
      <c r="AK1002" s="3" t="str">
        <f t="shared" si="794"/>
        <v>1.59</v>
      </c>
      <c r="AL1002" s="3" t="str">
        <f t="shared" si="795"/>
        <v>-</v>
      </c>
      <c r="AM1002" s="3">
        <f t="shared" si="796"/>
        <v>183.26</v>
      </c>
      <c r="AN1002" s="3">
        <f t="shared" ca="1" si="797"/>
        <v>86.05159793152815</v>
      </c>
      <c r="AO1002" s="3">
        <f t="shared" ca="1" si="798"/>
        <v>12.859122660831689</v>
      </c>
      <c r="AQ1002" s="3" t="str">
        <f t="shared" si="799"/>
        <v>1.59</v>
      </c>
      <c r="AR1002" s="3" t="str">
        <f t="shared" si="800"/>
        <v>-</v>
      </c>
      <c r="AS1002" s="3">
        <f t="shared" si="801"/>
        <v>183.26</v>
      </c>
      <c r="AT1002" s="3">
        <f t="shared" ca="1" si="802"/>
        <v>86.05159793152815</v>
      </c>
      <c r="AU1002" s="3">
        <f t="shared" ca="1" si="803"/>
        <v>11.022105137855734</v>
      </c>
      <c r="AW1002" s="3" t="str">
        <f t="shared" si="804"/>
        <v>1.59</v>
      </c>
      <c r="AX1002" s="3" t="str">
        <f t="shared" si="805"/>
        <v>-</v>
      </c>
      <c r="AY1002" s="3">
        <f t="shared" si="806"/>
        <v>183.26</v>
      </c>
      <c r="AZ1002" s="3">
        <f t="shared" ca="1" si="807"/>
        <v>86.05159793152815</v>
      </c>
      <c r="BA1002" s="3">
        <f t="shared" ca="1" si="808"/>
        <v>9.1850876148797784</v>
      </c>
      <c r="BC1002" s="3" t="str">
        <f t="shared" si="809"/>
        <v>1.59</v>
      </c>
      <c r="BD1002" s="3" t="str">
        <f t="shared" si="810"/>
        <v>-</v>
      </c>
      <c r="BE1002" s="3">
        <f t="shared" si="811"/>
        <v>183.26</v>
      </c>
      <c r="BF1002" s="3">
        <f t="shared" ca="1" si="812"/>
        <v>86.05159793152815</v>
      </c>
      <c r="BG1002" s="3">
        <f t="shared" ca="1" si="813"/>
        <v>5.5110525689278669</v>
      </c>
      <c r="BI1002" s="3" t="str">
        <f t="shared" si="814"/>
        <v>1.59</v>
      </c>
      <c r="BJ1002" s="3" t="str">
        <f t="shared" si="815"/>
        <v>-</v>
      </c>
      <c r="BK1002" s="3">
        <f t="shared" si="816"/>
        <v>183.26</v>
      </c>
      <c r="BL1002" s="3">
        <f t="shared" ca="1" si="817"/>
        <v>86.05159793152815</v>
      </c>
      <c r="BM1002" s="3">
        <f t="shared" ca="1" si="818"/>
        <v>1.8370175229759558</v>
      </c>
    </row>
    <row r="1003" spans="1:65" x14ac:dyDescent="0.3">
      <c r="A1003" s="3" t="str">
        <f>'Forward collapse simulation'!B1013</f>
        <v>1.59</v>
      </c>
      <c r="B1003" s="3" t="str">
        <f>IF('Forward collapse simulation'!C1013="","-",'Forward collapse simulation'!C1013)</f>
        <v>-</v>
      </c>
      <c r="C1003" s="3">
        <f>'Forward collapse simulation'!E1013</f>
        <v>174.94</v>
      </c>
      <c r="D1003" s="3">
        <f ca="1">'Forward collapse simulation'!AK1013</f>
        <v>87.212675923140608</v>
      </c>
      <c r="E1003" s="84">
        <f ca="1">'Forward collapse simulation'!AL1013</f>
        <v>26.33974725454064</v>
      </c>
      <c r="G1003" s="3" t="str">
        <f t="shared" si="769"/>
        <v>1.59</v>
      </c>
      <c r="H1003" s="3" t="str">
        <f t="shared" si="770"/>
        <v>-</v>
      </c>
      <c r="I1003" s="3">
        <f t="shared" si="771"/>
        <v>174.94</v>
      </c>
      <c r="J1003" s="3">
        <f t="shared" ca="1" si="772"/>
        <v>87.212675923140608</v>
      </c>
      <c r="K1003" s="3">
        <f t="shared" ca="1" si="773"/>
        <v>25.022759891813607</v>
      </c>
      <c r="M1003" s="3" t="str">
        <f t="shared" si="774"/>
        <v>1.59</v>
      </c>
      <c r="N1003" s="3" t="str">
        <f t="shared" si="775"/>
        <v>-</v>
      </c>
      <c r="O1003" s="3">
        <f t="shared" si="776"/>
        <v>174.94</v>
      </c>
      <c r="P1003" s="3">
        <f t="shared" ca="1" si="777"/>
        <v>87.212675923140608</v>
      </c>
      <c r="Q1003" s="3">
        <f t="shared" ca="1" si="778"/>
        <v>23.705772529086577</v>
      </c>
      <c r="R1003" s="85"/>
      <c r="S1003" s="3" t="str">
        <f t="shared" si="779"/>
        <v>1.59</v>
      </c>
      <c r="T1003" s="3" t="str">
        <f t="shared" si="780"/>
        <v>-</v>
      </c>
      <c r="U1003" s="3">
        <f t="shared" si="781"/>
        <v>174.94</v>
      </c>
      <c r="V1003" s="3">
        <f t="shared" ca="1" si="782"/>
        <v>87.212675923140608</v>
      </c>
      <c r="W1003" s="3">
        <f t="shared" ca="1" si="783"/>
        <v>22.388785166359543</v>
      </c>
      <c r="X1003" s="85"/>
      <c r="Y1003" s="3" t="str">
        <f t="shared" si="784"/>
        <v>1.59</v>
      </c>
      <c r="Z1003" s="3" t="str">
        <f t="shared" si="785"/>
        <v>-</v>
      </c>
      <c r="AA1003" s="3">
        <f t="shared" si="786"/>
        <v>174.94</v>
      </c>
      <c r="AB1003" s="3">
        <f t="shared" ca="1" si="787"/>
        <v>87.212675923140608</v>
      </c>
      <c r="AC1003" s="3">
        <f t="shared" ca="1" si="788"/>
        <v>21.071797803632514</v>
      </c>
      <c r="AE1003" s="3" t="str">
        <f t="shared" si="789"/>
        <v>1.59</v>
      </c>
      <c r="AF1003" s="3" t="str">
        <f t="shared" si="790"/>
        <v>-</v>
      </c>
      <c r="AG1003" s="3">
        <f t="shared" si="791"/>
        <v>174.94</v>
      </c>
      <c r="AH1003" s="3">
        <f t="shared" ca="1" si="792"/>
        <v>87.212675923140608</v>
      </c>
      <c r="AI1003" s="3">
        <f t="shared" ca="1" si="793"/>
        <v>19.75481044090548</v>
      </c>
      <c r="AK1003" s="3" t="str">
        <f t="shared" si="794"/>
        <v>1.59</v>
      </c>
      <c r="AL1003" s="3" t="str">
        <f t="shared" si="795"/>
        <v>-</v>
      </c>
      <c r="AM1003" s="3">
        <f t="shared" si="796"/>
        <v>174.94</v>
      </c>
      <c r="AN1003" s="3">
        <f t="shared" ca="1" si="797"/>
        <v>87.212675923140608</v>
      </c>
      <c r="AO1003" s="3">
        <f t="shared" ca="1" si="798"/>
        <v>18.437823078178447</v>
      </c>
      <c r="AQ1003" s="3" t="str">
        <f t="shared" si="799"/>
        <v>1.59</v>
      </c>
      <c r="AR1003" s="3" t="str">
        <f t="shared" si="800"/>
        <v>-</v>
      </c>
      <c r="AS1003" s="3">
        <f t="shared" si="801"/>
        <v>174.94</v>
      </c>
      <c r="AT1003" s="3">
        <f t="shared" ca="1" si="802"/>
        <v>87.212675923140608</v>
      </c>
      <c r="AU1003" s="3">
        <f t="shared" ca="1" si="803"/>
        <v>15.803848352724383</v>
      </c>
      <c r="AW1003" s="3" t="str">
        <f t="shared" si="804"/>
        <v>1.59</v>
      </c>
      <c r="AX1003" s="3" t="str">
        <f t="shared" si="805"/>
        <v>-</v>
      </c>
      <c r="AY1003" s="3">
        <f t="shared" si="806"/>
        <v>174.94</v>
      </c>
      <c r="AZ1003" s="3">
        <f t="shared" ca="1" si="807"/>
        <v>87.212675923140608</v>
      </c>
      <c r="BA1003" s="3">
        <f t="shared" ca="1" si="808"/>
        <v>13.16987362727032</v>
      </c>
      <c r="BC1003" s="3" t="str">
        <f t="shared" si="809"/>
        <v>1.59</v>
      </c>
      <c r="BD1003" s="3" t="str">
        <f t="shared" si="810"/>
        <v>-</v>
      </c>
      <c r="BE1003" s="3">
        <f t="shared" si="811"/>
        <v>174.94</v>
      </c>
      <c r="BF1003" s="3">
        <f t="shared" ca="1" si="812"/>
        <v>87.212675923140608</v>
      </c>
      <c r="BG1003" s="3">
        <f t="shared" ca="1" si="813"/>
        <v>7.9019241763621917</v>
      </c>
      <c r="BI1003" s="3" t="str">
        <f t="shared" si="814"/>
        <v>1.59</v>
      </c>
      <c r="BJ1003" s="3" t="str">
        <f t="shared" si="815"/>
        <v>-</v>
      </c>
      <c r="BK1003" s="3">
        <f t="shared" si="816"/>
        <v>174.94</v>
      </c>
      <c r="BL1003" s="3">
        <f t="shared" ca="1" si="817"/>
        <v>87.212675923140608</v>
      </c>
      <c r="BM1003" s="3">
        <f t="shared" ca="1" si="818"/>
        <v>2.6339747254540642</v>
      </c>
    </row>
    <row r="1004" spans="1:65" x14ac:dyDescent="0.3">
      <c r="A1004" s="3" t="str">
        <f>'Forward collapse simulation'!B1014</f>
        <v>1.59</v>
      </c>
      <c r="B1004" s="3" t="str">
        <f>IF('Forward collapse simulation'!C1014="","-",'Forward collapse simulation'!C1014)</f>
        <v>-</v>
      </c>
      <c r="C1004" s="3">
        <f>'Forward collapse simulation'!E1014</f>
        <v>180.87</v>
      </c>
      <c r="D1004" s="3">
        <f ca="1">'Forward collapse simulation'!AK1014</f>
        <v>87.52373971627928</v>
      </c>
      <c r="E1004" s="84">
        <f ca="1">'Forward collapse simulation'!AL1014</f>
        <v>33.525611125198736</v>
      </c>
      <c r="G1004" s="3" t="str">
        <f t="shared" si="769"/>
        <v>1.59</v>
      </c>
      <c r="H1004" s="3" t="str">
        <f t="shared" si="770"/>
        <v>-</v>
      </c>
      <c r="I1004" s="3">
        <f t="shared" si="771"/>
        <v>180.87</v>
      </c>
      <c r="J1004" s="3">
        <f t="shared" ca="1" si="772"/>
        <v>87.52373971627928</v>
      </c>
      <c r="K1004" s="3">
        <f t="shared" ca="1" si="773"/>
        <v>31.849330568938797</v>
      </c>
      <c r="M1004" s="3" t="str">
        <f t="shared" si="774"/>
        <v>1.59</v>
      </c>
      <c r="N1004" s="3" t="str">
        <f t="shared" si="775"/>
        <v>-</v>
      </c>
      <c r="O1004" s="3">
        <f t="shared" si="776"/>
        <v>180.87</v>
      </c>
      <c r="P1004" s="3">
        <f t="shared" ca="1" si="777"/>
        <v>87.52373971627928</v>
      </c>
      <c r="Q1004" s="3">
        <f t="shared" ca="1" si="778"/>
        <v>30.173050012678864</v>
      </c>
      <c r="R1004" s="85"/>
      <c r="S1004" s="3" t="str">
        <f t="shared" si="779"/>
        <v>1.59</v>
      </c>
      <c r="T1004" s="3" t="str">
        <f t="shared" si="780"/>
        <v>-</v>
      </c>
      <c r="U1004" s="3">
        <f t="shared" si="781"/>
        <v>180.87</v>
      </c>
      <c r="V1004" s="3">
        <f t="shared" ca="1" si="782"/>
        <v>87.52373971627928</v>
      </c>
      <c r="W1004" s="3">
        <f t="shared" ca="1" si="783"/>
        <v>28.496769456418924</v>
      </c>
      <c r="X1004" s="85"/>
      <c r="Y1004" s="3" t="str">
        <f t="shared" si="784"/>
        <v>1.59</v>
      </c>
      <c r="Z1004" s="3" t="str">
        <f t="shared" si="785"/>
        <v>-</v>
      </c>
      <c r="AA1004" s="3">
        <f t="shared" si="786"/>
        <v>180.87</v>
      </c>
      <c r="AB1004" s="3">
        <f t="shared" ca="1" si="787"/>
        <v>87.52373971627928</v>
      </c>
      <c r="AC1004" s="3">
        <f t="shared" ca="1" si="788"/>
        <v>26.820488900158992</v>
      </c>
      <c r="AE1004" s="3" t="str">
        <f t="shared" si="789"/>
        <v>1.59</v>
      </c>
      <c r="AF1004" s="3" t="str">
        <f t="shared" si="790"/>
        <v>-</v>
      </c>
      <c r="AG1004" s="3">
        <f t="shared" si="791"/>
        <v>180.87</v>
      </c>
      <c r="AH1004" s="3">
        <f t="shared" ca="1" si="792"/>
        <v>87.52373971627928</v>
      </c>
      <c r="AI1004" s="3">
        <f t="shared" ca="1" si="793"/>
        <v>25.144208343899052</v>
      </c>
      <c r="AK1004" s="3" t="str">
        <f t="shared" si="794"/>
        <v>1.59</v>
      </c>
      <c r="AL1004" s="3" t="str">
        <f t="shared" si="795"/>
        <v>-</v>
      </c>
      <c r="AM1004" s="3">
        <f t="shared" si="796"/>
        <v>180.87</v>
      </c>
      <c r="AN1004" s="3">
        <f t="shared" ca="1" si="797"/>
        <v>87.52373971627928</v>
      </c>
      <c r="AO1004" s="3">
        <f t="shared" ca="1" si="798"/>
        <v>23.467927787639113</v>
      </c>
      <c r="AQ1004" s="3" t="str">
        <f t="shared" si="799"/>
        <v>1.59</v>
      </c>
      <c r="AR1004" s="3" t="str">
        <f t="shared" si="800"/>
        <v>-</v>
      </c>
      <c r="AS1004" s="3">
        <f t="shared" si="801"/>
        <v>180.87</v>
      </c>
      <c r="AT1004" s="3">
        <f t="shared" ca="1" si="802"/>
        <v>87.52373971627928</v>
      </c>
      <c r="AU1004" s="3">
        <f t="shared" ca="1" si="803"/>
        <v>20.11536667511924</v>
      </c>
      <c r="AW1004" s="3" t="str">
        <f t="shared" si="804"/>
        <v>1.59</v>
      </c>
      <c r="AX1004" s="3" t="str">
        <f t="shared" si="805"/>
        <v>-</v>
      </c>
      <c r="AY1004" s="3">
        <f t="shared" si="806"/>
        <v>180.87</v>
      </c>
      <c r="AZ1004" s="3">
        <f t="shared" ca="1" si="807"/>
        <v>87.52373971627928</v>
      </c>
      <c r="BA1004" s="3">
        <f t="shared" ca="1" si="808"/>
        <v>16.762805562599368</v>
      </c>
      <c r="BC1004" s="3" t="str">
        <f t="shared" si="809"/>
        <v>1.59</v>
      </c>
      <c r="BD1004" s="3" t="str">
        <f t="shared" si="810"/>
        <v>-</v>
      </c>
      <c r="BE1004" s="3">
        <f t="shared" si="811"/>
        <v>180.87</v>
      </c>
      <c r="BF1004" s="3">
        <f t="shared" ca="1" si="812"/>
        <v>87.52373971627928</v>
      </c>
      <c r="BG1004" s="3">
        <f t="shared" ca="1" si="813"/>
        <v>10.05768333755962</v>
      </c>
      <c r="BI1004" s="3" t="str">
        <f t="shared" si="814"/>
        <v>1.59</v>
      </c>
      <c r="BJ1004" s="3" t="str">
        <f t="shared" si="815"/>
        <v>-</v>
      </c>
      <c r="BK1004" s="3">
        <f t="shared" si="816"/>
        <v>180.87</v>
      </c>
      <c r="BL1004" s="3">
        <f t="shared" ca="1" si="817"/>
        <v>87.52373971627928</v>
      </c>
      <c r="BM1004" s="3">
        <f t="shared" ca="1" si="818"/>
        <v>3.352561112519874</v>
      </c>
    </row>
    <row r="1005" spans="1:65" x14ac:dyDescent="0.3">
      <c r="A1005" s="3" t="str">
        <f>'Forward collapse simulation'!B1015</f>
        <v>1.59</v>
      </c>
      <c r="B1005" s="3" t="str">
        <f>IF('Forward collapse simulation'!C1015="","-",'Forward collapse simulation'!C1015)</f>
        <v>-</v>
      </c>
      <c r="C1005" s="3">
        <f>'Forward collapse simulation'!E1015</f>
        <v>203.81</v>
      </c>
      <c r="D1005" s="3">
        <f ca="1">'Forward collapse simulation'!AK1015</f>
        <v>87.809845927610283</v>
      </c>
      <c r="E1005" s="84">
        <f ca="1">'Forward collapse simulation'!AL1015</f>
        <v>26.513912771924034</v>
      </c>
      <c r="G1005" s="3" t="str">
        <f t="shared" si="769"/>
        <v>1.59</v>
      </c>
      <c r="H1005" s="3" t="str">
        <f t="shared" si="770"/>
        <v>-</v>
      </c>
      <c r="I1005" s="3">
        <f t="shared" si="771"/>
        <v>203.81</v>
      </c>
      <c r="J1005" s="3">
        <f t="shared" ca="1" si="772"/>
        <v>87.809845927610283</v>
      </c>
      <c r="K1005" s="3">
        <f t="shared" ca="1" si="773"/>
        <v>25.188217133327832</v>
      </c>
      <c r="M1005" s="3" t="str">
        <f t="shared" si="774"/>
        <v>1.59</v>
      </c>
      <c r="N1005" s="3" t="str">
        <f t="shared" si="775"/>
        <v>-</v>
      </c>
      <c r="O1005" s="3">
        <f t="shared" si="776"/>
        <v>203.81</v>
      </c>
      <c r="P1005" s="3">
        <f t="shared" ca="1" si="777"/>
        <v>87.809845927610283</v>
      </c>
      <c r="Q1005" s="3">
        <f t="shared" ca="1" si="778"/>
        <v>23.862521494731631</v>
      </c>
      <c r="R1005" s="85"/>
      <c r="S1005" s="3" t="str">
        <f t="shared" si="779"/>
        <v>1.59</v>
      </c>
      <c r="T1005" s="3" t="str">
        <f t="shared" si="780"/>
        <v>-</v>
      </c>
      <c r="U1005" s="3">
        <f t="shared" si="781"/>
        <v>203.81</v>
      </c>
      <c r="V1005" s="3">
        <f t="shared" ca="1" si="782"/>
        <v>87.809845927610283</v>
      </c>
      <c r="W1005" s="3">
        <f t="shared" ca="1" si="783"/>
        <v>22.53682585613543</v>
      </c>
      <c r="X1005" s="85"/>
      <c r="Y1005" s="3" t="str">
        <f t="shared" si="784"/>
        <v>1.59</v>
      </c>
      <c r="Z1005" s="3" t="str">
        <f t="shared" si="785"/>
        <v>-</v>
      </c>
      <c r="AA1005" s="3">
        <f t="shared" si="786"/>
        <v>203.81</v>
      </c>
      <c r="AB1005" s="3">
        <f t="shared" ca="1" si="787"/>
        <v>87.809845927610283</v>
      </c>
      <c r="AC1005" s="3">
        <f t="shared" ca="1" si="788"/>
        <v>21.211130217539228</v>
      </c>
      <c r="AE1005" s="3" t="str">
        <f t="shared" si="789"/>
        <v>1.59</v>
      </c>
      <c r="AF1005" s="3" t="str">
        <f t="shared" si="790"/>
        <v>-</v>
      </c>
      <c r="AG1005" s="3">
        <f t="shared" si="791"/>
        <v>203.81</v>
      </c>
      <c r="AH1005" s="3">
        <f t="shared" ca="1" si="792"/>
        <v>87.809845927610283</v>
      </c>
      <c r="AI1005" s="3">
        <f t="shared" ca="1" si="793"/>
        <v>19.885434578943027</v>
      </c>
      <c r="AK1005" s="3" t="str">
        <f t="shared" si="794"/>
        <v>1.59</v>
      </c>
      <c r="AL1005" s="3" t="str">
        <f t="shared" si="795"/>
        <v>-</v>
      </c>
      <c r="AM1005" s="3">
        <f t="shared" si="796"/>
        <v>203.81</v>
      </c>
      <c r="AN1005" s="3">
        <f t="shared" ca="1" si="797"/>
        <v>87.809845927610283</v>
      </c>
      <c r="AO1005" s="3">
        <f t="shared" ca="1" si="798"/>
        <v>18.559738940346822</v>
      </c>
      <c r="AQ1005" s="3" t="str">
        <f t="shared" si="799"/>
        <v>1.59</v>
      </c>
      <c r="AR1005" s="3" t="str">
        <f t="shared" si="800"/>
        <v>-</v>
      </c>
      <c r="AS1005" s="3">
        <f t="shared" si="801"/>
        <v>203.81</v>
      </c>
      <c r="AT1005" s="3">
        <f t="shared" ca="1" si="802"/>
        <v>87.809845927610283</v>
      </c>
      <c r="AU1005" s="3">
        <f t="shared" ca="1" si="803"/>
        <v>15.908347663154419</v>
      </c>
      <c r="AW1005" s="3" t="str">
        <f t="shared" si="804"/>
        <v>1.59</v>
      </c>
      <c r="AX1005" s="3" t="str">
        <f t="shared" si="805"/>
        <v>-</v>
      </c>
      <c r="AY1005" s="3">
        <f t="shared" si="806"/>
        <v>203.81</v>
      </c>
      <c r="AZ1005" s="3">
        <f t="shared" ca="1" si="807"/>
        <v>87.809845927610283</v>
      </c>
      <c r="BA1005" s="3">
        <f t="shared" ca="1" si="808"/>
        <v>13.256956385962017</v>
      </c>
      <c r="BC1005" s="3" t="str">
        <f t="shared" si="809"/>
        <v>1.59</v>
      </c>
      <c r="BD1005" s="3" t="str">
        <f t="shared" si="810"/>
        <v>-</v>
      </c>
      <c r="BE1005" s="3">
        <f t="shared" si="811"/>
        <v>203.81</v>
      </c>
      <c r="BF1005" s="3">
        <f t="shared" ca="1" si="812"/>
        <v>87.809845927610283</v>
      </c>
      <c r="BG1005" s="3">
        <f t="shared" ca="1" si="813"/>
        <v>7.9541738315772097</v>
      </c>
      <c r="BI1005" s="3" t="str">
        <f t="shared" si="814"/>
        <v>1.59</v>
      </c>
      <c r="BJ1005" s="3" t="str">
        <f t="shared" si="815"/>
        <v>-</v>
      </c>
      <c r="BK1005" s="3">
        <f t="shared" si="816"/>
        <v>203.81</v>
      </c>
      <c r="BL1005" s="3">
        <f t="shared" ca="1" si="817"/>
        <v>87.809845927610283</v>
      </c>
      <c r="BM1005" s="3">
        <f t="shared" ca="1" si="818"/>
        <v>2.6513912771924035</v>
      </c>
    </row>
    <row r="1006" spans="1:65" x14ac:dyDescent="0.3">
      <c r="A1006" s="3" t="str">
        <f>'Forward collapse simulation'!B1016</f>
        <v>1.59</v>
      </c>
      <c r="B1006" s="3" t="str">
        <f>IF('Forward collapse simulation'!C1016="","-",'Forward collapse simulation'!C1016)</f>
        <v>-</v>
      </c>
      <c r="C1006" s="3">
        <f>'Forward collapse simulation'!E1016</f>
        <v>284.11</v>
      </c>
      <c r="D1006" s="3">
        <f ca="1">'Forward collapse simulation'!AK1016</f>
        <v>83.627732378808105</v>
      </c>
      <c r="E1006" s="84">
        <f ca="1">'Forward collapse simulation'!AL1016</f>
        <v>9.7546083701596604</v>
      </c>
      <c r="G1006" s="3" t="str">
        <f t="shared" si="769"/>
        <v>1.59</v>
      </c>
      <c r="H1006" s="3" t="str">
        <f t="shared" si="770"/>
        <v>-</v>
      </c>
      <c r="I1006" s="3">
        <f t="shared" si="771"/>
        <v>284.11</v>
      </c>
      <c r="J1006" s="3">
        <f t="shared" ca="1" si="772"/>
        <v>83.627732378808105</v>
      </c>
      <c r="K1006" s="3">
        <f t="shared" ca="1" si="773"/>
        <v>9.2668779516516775</v>
      </c>
      <c r="M1006" s="3" t="str">
        <f t="shared" si="774"/>
        <v>1.59</v>
      </c>
      <c r="N1006" s="3" t="str">
        <f t="shared" si="775"/>
        <v>-</v>
      </c>
      <c r="O1006" s="3">
        <f t="shared" si="776"/>
        <v>284.11</v>
      </c>
      <c r="P1006" s="3">
        <f t="shared" ca="1" si="777"/>
        <v>83.627732378808105</v>
      </c>
      <c r="Q1006" s="3">
        <f t="shared" ca="1" si="778"/>
        <v>8.7791475331436946</v>
      </c>
      <c r="R1006" s="85"/>
      <c r="S1006" s="3" t="str">
        <f t="shared" si="779"/>
        <v>1.59</v>
      </c>
      <c r="T1006" s="3" t="str">
        <f t="shared" si="780"/>
        <v>-</v>
      </c>
      <c r="U1006" s="3">
        <f t="shared" si="781"/>
        <v>284.11</v>
      </c>
      <c r="V1006" s="3">
        <f t="shared" ca="1" si="782"/>
        <v>83.627732378808105</v>
      </c>
      <c r="W1006" s="3">
        <f t="shared" ca="1" si="783"/>
        <v>8.2914171146357116</v>
      </c>
      <c r="X1006" s="85"/>
      <c r="Y1006" s="3" t="str">
        <f t="shared" si="784"/>
        <v>1.59</v>
      </c>
      <c r="Z1006" s="3" t="str">
        <f t="shared" si="785"/>
        <v>-</v>
      </c>
      <c r="AA1006" s="3">
        <f t="shared" si="786"/>
        <v>284.11</v>
      </c>
      <c r="AB1006" s="3">
        <f t="shared" ca="1" si="787"/>
        <v>83.627732378808105</v>
      </c>
      <c r="AC1006" s="3">
        <f t="shared" ca="1" si="788"/>
        <v>7.8036866961277287</v>
      </c>
      <c r="AE1006" s="3" t="str">
        <f t="shared" si="789"/>
        <v>1.59</v>
      </c>
      <c r="AF1006" s="3" t="str">
        <f t="shared" si="790"/>
        <v>-</v>
      </c>
      <c r="AG1006" s="3">
        <f t="shared" si="791"/>
        <v>284.11</v>
      </c>
      <c r="AH1006" s="3">
        <f t="shared" ca="1" si="792"/>
        <v>83.627732378808105</v>
      </c>
      <c r="AI1006" s="3">
        <f t="shared" ca="1" si="793"/>
        <v>7.3159562776197458</v>
      </c>
      <c r="AK1006" s="3" t="str">
        <f t="shared" si="794"/>
        <v>1.59</v>
      </c>
      <c r="AL1006" s="3" t="str">
        <f t="shared" si="795"/>
        <v>-</v>
      </c>
      <c r="AM1006" s="3">
        <f t="shared" si="796"/>
        <v>284.11</v>
      </c>
      <c r="AN1006" s="3">
        <f t="shared" ca="1" si="797"/>
        <v>83.627732378808105</v>
      </c>
      <c r="AO1006" s="3">
        <f t="shared" ca="1" si="798"/>
        <v>6.8282258591117619</v>
      </c>
      <c r="AQ1006" s="3" t="str">
        <f t="shared" si="799"/>
        <v>1.59</v>
      </c>
      <c r="AR1006" s="3" t="str">
        <f t="shared" si="800"/>
        <v>-</v>
      </c>
      <c r="AS1006" s="3">
        <f t="shared" si="801"/>
        <v>284.11</v>
      </c>
      <c r="AT1006" s="3">
        <f t="shared" ca="1" si="802"/>
        <v>83.627732378808105</v>
      </c>
      <c r="AU1006" s="3">
        <f t="shared" ca="1" si="803"/>
        <v>5.8527650220957961</v>
      </c>
      <c r="AW1006" s="3" t="str">
        <f t="shared" si="804"/>
        <v>1.59</v>
      </c>
      <c r="AX1006" s="3" t="str">
        <f t="shared" si="805"/>
        <v>-</v>
      </c>
      <c r="AY1006" s="3">
        <f t="shared" si="806"/>
        <v>284.11</v>
      </c>
      <c r="AZ1006" s="3">
        <f t="shared" ca="1" si="807"/>
        <v>83.627732378808105</v>
      </c>
      <c r="BA1006" s="3">
        <f t="shared" ca="1" si="808"/>
        <v>4.8773041850798302</v>
      </c>
      <c r="BC1006" s="3" t="str">
        <f t="shared" si="809"/>
        <v>1.59</v>
      </c>
      <c r="BD1006" s="3" t="str">
        <f t="shared" si="810"/>
        <v>-</v>
      </c>
      <c r="BE1006" s="3">
        <f t="shared" si="811"/>
        <v>284.11</v>
      </c>
      <c r="BF1006" s="3">
        <f t="shared" ca="1" si="812"/>
        <v>83.627732378808105</v>
      </c>
      <c r="BG1006" s="3">
        <f t="shared" ca="1" si="813"/>
        <v>2.926382511047898</v>
      </c>
      <c r="BI1006" s="3" t="str">
        <f t="shared" si="814"/>
        <v>1.59</v>
      </c>
      <c r="BJ1006" s="3" t="str">
        <f t="shared" si="815"/>
        <v>-</v>
      </c>
      <c r="BK1006" s="3">
        <f t="shared" si="816"/>
        <v>284.11</v>
      </c>
      <c r="BL1006" s="3">
        <f t="shared" ca="1" si="817"/>
        <v>83.627732378808105</v>
      </c>
      <c r="BM1006" s="3">
        <f t="shared" ca="1" si="818"/>
        <v>0.97546083701596609</v>
      </c>
    </row>
    <row r="1007" spans="1:65" x14ac:dyDescent="0.3">
      <c r="A1007" s="3" t="str">
        <f>'Forward collapse simulation'!B1017</f>
        <v>1.59</v>
      </c>
      <c r="B1007" s="3" t="str">
        <f>IF('Forward collapse simulation'!C1017="","-",'Forward collapse simulation'!C1017)</f>
        <v>-</v>
      </c>
      <c r="C1007" s="3">
        <f>'Forward collapse simulation'!E1017</f>
        <v>289.07</v>
      </c>
      <c r="D1007" s="3">
        <f ca="1">'Forward collapse simulation'!AK1017</f>
        <v>75.140577242297084</v>
      </c>
      <c r="E1007" s="84">
        <f ca="1">'Forward collapse simulation'!AL1017</f>
        <v>5.0024438026577016</v>
      </c>
      <c r="G1007" s="3" t="str">
        <f t="shared" si="769"/>
        <v>1.59</v>
      </c>
      <c r="H1007" s="3" t="str">
        <f t="shared" si="770"/>
        <v>-</v>
      </c>
      <c r="I1007" s="3">
        <f t="shared" si="771"/>
        <v>289.07</v>
      </c>
      <c r="J1007" s="3">
        <f t="shared" ca="1" si="772"/>
        <v>75.140577242297084</v>
      </c>
      <c r="K1007" s="3">
        <f t="shared" ca="1" si="773"/>
        <v>4.752321612524816</v>
      </c>
      <c r="M1007" s="3" t="str">
        <f t="shared" si="774"/>
        <v>1.59</v>
      </c>
      <c r="N1007" s="3" t="str">
        <f t="shared" si="775"/>
        <v>-</v>
      </c>
      <c r="O1007" s="3">
        <f t="shared" si="776"/>
        <v>289.07</v>
      </c>
      <c r="P1007" s="3">
        <f t="shared" ca="1" si="777"/>
        <v>75.140577242297084</v>
      </c>
      <c r="Q1007" s="3">
        <f t="shared" ca="1" si="778"/>
        <v>4.5021994223919313</v>
      </c>
      <c r="R1007" s="85"/>
      <c r="S1007" s="3" t="str">
        <f t="shared" si="779"/>
        <v>1.59</v>
      </c>
      <c r="T1007" s="3" t="str">
        <f t="shared" si="780"/>
        <v>-</v>
      </c>
      <c r="U1007" s="3">
        <f t="shared" si="781"/>
        <v>289.07</v>
      </c>
      <c r="V1007" s="3">
        <f t="shared" ca="1" si="782"/>
        <v>75.140577242297084</v>
      </c>
      <c r="W1007" s="3">
        <f t="shared" ca="1" si="783"/>
        <v>4.2520772322590465</v>
      </c>
      <c r="X1007" s="85"/>
      <c r="Y1007" s="3" t="str">
        <f t="shared" si="784"/>
        <v>1.59</v>
      </c>
      <c r="Z1007" s="3" t="str">
        <f t="shared" si="785"/>
        <v>-</v>
      </c>
      <c r="AA1007" s="3">
        <f t="shared" si="786"/>
        <v>289.07</v>
      </c>
      <c r="AB1007" s="3">
        <f t="shared" ca="1" si="787"/>
        <v>75.140577242297084</v>
      </c>
      <c r="AC1007" s="3">
        <f t="shared" ca="1" si="788"/>
        <v>4.0019550421261618</v>
      </c>
      <c r="AE1007" s="3" t="str">
        <f t="shared" si="789"/>
        <v>1.59</v>
      </c>
      <c r="AF1007" s="3" t="str">
        <f t="shared" si="790"/>
        <v>-</v>
      </c>
      <c r="AG1007" s="3">
        <f t="shared" si="791"/>
        <v>289.07</v>
      </c>
      <c r="AH1007" s="3">
        <f t="shared" ca="1" si="792"/>
        <v>75.140577242297084</v>
      </c>
      <c r="AI1007" s="3">
        <f t="shared" ca="1" si="793"/>
        <v>3.7518328519932762</v>
      </c>
      <c r="AK1007" s="3" t="str">
        <f t="shared" si="794"/>
        <v>1.59</v>
      </c>
      <c r="AL1007" s="3" t="str">
        <f t="shared" si="795"/>
        <v>-</v>
      </c>
      <c r="AM1007" s="3">
        <f t="shared" si="796"/>
        <v>289.07</v>
      </c>
      <c r="AN1007" s="3">
        <f t="shared" ca="1" si="797"/>
        <v>75.140577242297084</v>
      </c>
      <c r="AO1007" s="3">
        <f t="shared" ca="1" si="798"/>
        <v>3.501710661860391</v>
      </c>
      <c r="AQ1007" s="3" t="str">
        <f t="shared" si="799"/>
        <v>1.59</v>
      </c>
      <c r="AR1007" s="3" t="str">
        <f t="shared" si="800"/>
        <v>-</v>
      </c>
      <c r="AS1007" s="3">
        <f t="shared" si="801"/>
        <v>289.07</v>
      </c>
      <c r="AT1007" s="3">
        <f t="shared" ca="1" si="802"/>
        <v>75.140577242297084</v>
      </c>
      <c r="AU1007" s="3">
        <f t="shared" ca="1" si="803"/>
        <v>3.0014662815946207</v>
      </c>
      <c r="AW1007" s="3" t="str">
        <f t="shared" si="804"/>
        <v>1.59</v>
      </c>
      <c r="AX1007" s="3" t="str">
        <f t="shared" si="805"/>
        <v>-</v>
      </c>
      <c r="AY1007" s="3">
        <f t="shared" si="806"/>
        <v>289.07</v>
      </c>
      <c r="AZ1007" s="3">
        <f t="shared" ca="1" si="807"/>
        <v>75.140577242297084</v>
      </c>
      <c r="BA1007" s="3">
        <f t="shared" ca="1" si="808"/>
        <v>2.5012219013288508</v>
      </c>
      <c r="BC1007" s="3" t="str">
        <f t="shared" si="809"/>
        <v>1.59</v>
      </c>
      <c r="BD1007" s="3" t="str">
        <f t="shared" si="810"/>
        <v>-</v>
      </c>
      <c r="BE1007" s="3">
        <f t="shared" si="811"/>
        <v>289.07</v>
      </c>
      <c r="BF1007" s="3">
        <f t="shared" ca="1" si="812"/>
        <v>75.140577242297084</v>
      </c>
      <c r="BG1007" s="3">
        <f t="shared" ca="1" si="813"/>
        <v>1.5007331407973103</v>
      </c>
      <c r="BI1007" s="3" t="str">
        <f t="shared" si="814"/>
        <v>1.59</v>
      </c>
      <c r="BJ1007" s="3" t="str">
        <f t="shared" si="815"/>
        <v>-</v>
      </c>
      <c r="BK1007" s="3">
        <f t="shared" si="816"/>
        <v>289.07</v>
      </c>
      <c r="BL1007" s="3">
        <f t="shared" ca="1" si="817"/>
        <v>75.140577242297084</v>
      </c>
      <c r="BM1007" s="3">
        <f t="shared" ca="1" si="818"/>
        <v>0.50024438026577023</v>
      </c>
    </row>
    <row r="1008" spans="1:65" x14ac:dyDescent="0.3">
      <c r="A1008" s="3" t="str">
        <f>'Forward collapse simulation'!B1018</f>
        <v>1.59</v>
      </c>
      <c r="B1008" s="3" t="str">
        <f>IF('Forward collapse simulation'!C1018="","-",'Forward collapse simulation'!C1018)</f>
        <v>-</v>
      </c>
      <c r="C1008" s="3">
        <f>'Forward collapse simulation'!E1018</f>
        <v>292.25</v>
      </c>
      <c r="D1008" s="3">
        <f>'Forward collapse simulation'!AK1018</f>
        <v>-8.39</v>
      </c>
      <c r="E1008" s="84">
        <f>'Forward collapse simulation'!AL1018</f>
        <v>1.4530000000000003</v>
      </c>
      <c r="G1008" s="3" t="str">
        <f t="shared" si="769"/>
        <v>1.59</v>
      </c>
      <c r="H1008" s="3" t="str">
        <f t="shared" si="770"/>
        <v>-</v>
      </c>
      <c r="I1008" s="3">
        <f t="shared" si="771"/>
        <v>292.25</v>
      </c>
      <c r="J1008" s="3">
        <f t="shared" si="772"/>
        <v>-8.39</v>
      </c>
      <c r="K1008" s="3">
        <f t="shared" si="773"/>
        <v>1.3803500000000002</v>
      </c>
      <c r="M1008" s="3" t="str">
        <f t="shared" si="774"/>
        <v>1.59</v>
      </c>
      <c r="N1008" s="3" t="str">
        <f t="shared" si="775"/>
        <v>-</v>
      </c>
      <c r="O1008" s="3">
        <f t="shared" si="776"/>
        <v>292.25</v>
      </c>
      <c r="P1008" s="3">
        <f t="shared" si="777"/>
        <v>-8.39</v>
      </c>
      <c r="Q1008" s="3">
        <f t="shared" si="778"/>
        <v>1.3077000000000003</v>
      </c>
      <c r="R1008" s="85"/>
      <c r="S1008" s="3" t="str">
        <f t="shared" si="779"/>
        <v>1.59</v>
      </c>
      <c r="T1008" s="3" t="str">
        <f t="shared" si="780"/>
        <v>-</v>
      </c>
      <c r="U1008" s="3">
        <f t="shared" si="781"/>
        <v>292.25</v>
      </c>
      <c r="V1008" s="3">
        <f t="shared" si="782"/>
        <v>-8.39</v>
      </c>
      <c r="W1008" s="3">
        <f t="shared" si="783"/>
        <v>1.2350500000000002</v>
      </c>
      <c r="X1008" s="85"/>
      <c r="Y1008" s="3" t="str">
        <f t="shared" si="784"/>
        <v>1.59</v>
      </c>
      <c r="Z1008" s="3" t="str">
        <f t="shared" si="785"/>
        <v>-</v>
      </c>
      <c r="AA1008" s="3">
        <f t="shared" si="786"/>
        <v>292.25</v>
      </c>
      <c r="AB1008" s="3">
        <f t="shared" si="787"/>
        <v>-8.39</v>
      </c>
      <c r="AC1008" s="3">
        <f t="shared" si="788"/>
        <v>1.1624000000000003</v>
      </c>
      <c r="AE1008" s="3" t="str">
        <f t="shared" si="789"/>
        <v>1.59</v>
      </c>
      <c r="AF1008" s="3" t="str">
        <f t="shared" si="790"/>
        <v>-</v>
      </c>
      <c r="AG1008" s="3">
        <f t="shared" si="791"/>
        <v>292.25</v>
      </c>
      <c r="AH1008" s="3">
        <f t="shared" si="792"/>
        <v>-8.39</v>
      </c>
      <c r="AI1008" s="3">
        <f t="shared" si="793"/>
        <v>1.0897500000000002</v>
      </c>
      <c r="AK1008" s="3" t="str">
        <f t="shared" si="794"/>
        <v>1.59</v>
      </c>
      <c r="AL1008" s="3" t="str">
        <f t="shared" si="795"/>
        <v>-</v>
      </c>
      <c r="AM1008" s="3">
        <f t="shared" si="796"/>
        <v>292.25</v>
      </c>
      <c r="AN1008" s="3">
        <f t="shared" si="797"/>
        <v>-8.39</v>
      </c>
      <c r="AO1008" s="3">
        <f t="shared" si="798"/>
        <v>1.0171000000000001</v>
      </c>
      <c r="AQ1008" s="3" t="str">
        <f t="shared" si="799"/>
        <v>1.59</v>
      </c>
      <c r="AR1008" s="3" t="str">
        <f t="shared" si="800"/>
        <v>-</v>
      </c>
      <c r="AS1008" s="3">
        <f t="shared" si="801"/>
        <v>292.25</v>
      </c>
      <c r="AT1008" s="3">
        <f t="shared" si="802"/>
        <v>-8.39</v>
      </c>
      <c r="AU1008" s="3">
        <f t="shared" si="803"/>
        <v>0.87180000000000013</v>
      </c>
      <c r="AW1008" s="3" t="str">
        <f t="shared" si="804"/>
        <v>1.59</v>
      </c>
      <c r="AX1008" s="3" t="str">
        <f t="shared" si="805"/>
        <v>-</v>
      </c>
      <c r="AY1008" s="3">
        <f t="shared" si="806"/>
        <v>292.25</v>
      </c>
      <c r="AZ1008" s="3">
        <f t="shared" si="807"/>
        <v>-8.39</v>
      </c>
      <c r="BA1008" s="3">
        <f t="shared" si="808"/>
        <v>0.72650000000000015</v>
      </c>
      <c r="BC1008" s="3" t="str">
        <f t="shared" si="809"/>
        <v>1.59</v>
      </c>
      <c r="BD1008" s="3" t="str">
        <f t="shared" si="810"/>
        <v>-</v>
      </c>
      <c r="BE1008" s="3">
        <f t="shared" si="811"/>
        <v>292.25</v>
      </c>
      <c r="BF1008" s="3">
        <f t="shared" si="812"/>
        <v>-8.39</v>
      </c>
      <c r="BG1008" s="3">
        <f t="shared" si="813"/>
        <v>0.43590000000000007</v>
      </c>
      <c r="BI1008" s="3" t="str">
        <f t="shared" si="814"/>
        <v>1.59</v>
      </c>
      <c r="BJ1008" s="3" t="str">
        <f t="shared" si="815"/>
        <v>-</v>
      </c>
      <c r="BK1008" s="3">
        <f t="shared" si="816"/>
        <v>292.25</v>
      </c>
      <c r="BL1008" s="3">
        <f t="shared" si="817"/>
        <v>-8.39</v>
      </c>
      <c r="BM1008" s="3">
        <f t="shared" si="818"/>
        <v>0.14530000000000004</v>
      </c>
    </row>
    <row r="1009" spans="1:65" x14ac:dyDescent="0.3">
      <c r="A1009" s="3" t="str">
        <f>'Forward collapse simulation'!B1019</f>
        <v>1.59</v>
      </c>
      <c r="B1009" s="3" t="str">
        <f>IF('Forward collapse simulation'!C1019="","-",'Forward collapse simulation'!C1019)</f>
        <v>-</v>
      </c>
      <c r="C1009" s="3">
        <f>'Forward collapse simulation'!E1019</f>
        <v>301.95999999999998</v>
      </c>
      <c r="D1009" s="3">
        <f>'Forward collapse simulation'!AK1019</f>
        <v>-41.83</v>
      </c>
      <c r="E1009" s="84">
        <f>'Forward collapse simulation'!AL1019</f>
        <v>1.673</v>
      </c>
      <c r="G1009" s="3" t="str">
        <f t="shared" si="769"/>
        <v>1.59</v>
      </c>
      <c r="H1009" s="3" t="str">
        <f t="shared" si="770"/>
        <v>-</v>
      </c>
      <c r="I1009" s="3">
        <f t="shared" si="771"/>
        <v>301.95999999999998</v>
      </c>
      <c r="J1009" s="3">
        <f t="shared" si="772"/>
        <v>-41.83</v>
      </c>
      <c r="K1009" s="3">
        <f t="shared" si="773"/>
        <v>1.58935</v>
      </c>
      <c r="M1009" s="3" t="str">
        <f t="shared" si="774"/>
        <v>1.59</v>
      </c>
      <c r="N1009" s="3" t="str">
        <f t="shared" si="775"/>
        <v>-</v>
      </c>
      <c r="O1009" s="3">
        <f t="shared" si="776"/>
        <v>301.95999999999998</v>
      </c>
      <c r="P1009" s="3">
        <f t="shared" si="777"/>
        <v>-41.83</v>
      </c>
      <c r="Q1009" s="3">
        <f t="shared" si="778"/>
        <v>1.5057</v>
      </c>
      <c r="R1009" s="85"/>
      <c r="S1009" s="3" t="str">
        <f t="shared" si="779"/>
        <v>1.59</v>
      </c>
      <c r="T1009" s="3" t="str">
        <f t="shared" si="780"/>
        <v>-</v>
      </c>
      <c r="U1009" s="3">
        <f t="shared" si="781"/>
        <v>301.95999999999998</v>
      </c>
      <c r="V1009" s="3">
        <f t="shared" si="782"/>
        <v>-41.83</v>
      </c>
      <c r="W1009" s="3">
        <f t="shared" si="783"/>
        <v>1.42205</v>
      </c>
      <c r="X1009" s="85"/>
      <c r="Y1009" s="3" t="str">
        <f t="shared" si="784"/>
        <v>1.59</v>
      </c>
      <c r="Z1009" s="3" t="str">
        <f t="shared" si="785"/>
        <v>-</v>
      </c>
      <c r="AA1009" s="3">
        <f t="shared" si="786"/>
        <v>301.95999999999998</v>
      </c>
      <c r="AB1009" s="3">
        <f t="shared" si="787"/>
        <v>-41.83</v>
      </c>
      <c r="AC1009" s="3">
        <f t="shared" si="788"/>
        <v>1.3384</v>
      </c>
      <c r="AE1009" s="3" t="str">
        <f t="shared" si="789"/>
        <v>1.59</v>
      </c>
      <c r="AF1009" s="3" t="str">
        <f t="shared" si="790"/>
        <v>-</v>
      </c>
      <c r="AG1009" s="3">
        <f t="shared" si="791"/>
        <v>301.95999999999998</v>
      </c>
      <c r="AH1009" s="3">
        <f t="shared" si="792"/>
        <v>-41.83</v>
      </c>
      <c r="AI1009" s="3">
        <f t="shared" si="793"/>
        <v>1.25475</v>
      </c>
      <c r="AK1009" s="3" t="str">
        <f t="shared" si="794"/>
        <v>1.59</v>
      </c>
      <c r="AL1009" s="3" t="str">
        <f t="shared" si="795"/>
        <v>-</v>
      </c>
      <c r="AM1009" s="3">
        <f t="shared" si="796"/>
        <v>301.95999999999998</v>
      </c>
      <c r="AN1009" s="3">
        <f t="shared" si="797"/>
        <v>-41.83</v>
      </c>
      <c r="AO1009" s="3">
        <f t="shared" si="798"/>
        <v>1.1711</v>
      </c>
      <c r="AQ1009" s="3" t="str">
        <f t="shared" si="799"/>
        <v>1.59</v>
      </c>
      <c r="AR1009" s="3" t="str">
        <f t="shared" si="800"/>
        <v>-</v>
      </c>
      <c r="AS1009" s="3">
        <f t="shared" si="801"/>
        <v>301.95999999999998</v>
      </c>
      <c r="AT1009" s="3">
        <f t="shared" si="802"/>
        <v>-41.83</v>
      </c>
      <c r="AU1009" s="3">
        <f t="shared" si="803"/>
        <v>1.0038</v>
      </c>
      <c r="AW1009" s="3" t="str">
        <f t="shared" si="804"/>
        <v>1.59</v>
      </c>
      <c r="AX1009" s="3" t="str">
        <f t="shared" si="805"/>
        <v>-</v>
      </c>
      <c r="AY1009" s="3">
        <f t="shared" si="806"/>
        <v>301.95999999999998</v>
      </c>
      <c r="AZ1009" s="3">
        <f t="shared" si="807"/>
        <v>-41.83</v>
      </c>
      <c r="BA1009" s="3">
        <f t="shared" si="808"/>
        <v>0.83650000000000002</v>
      </c>
      <c r="BC1009" s="3" t="str">
        <f t="shared" si="809"/>
        <v>1.59</v>
      </c>
      <c r="BD1009" s="3" t="str">
        <f t="shared" si="810"/>
        <v>-</v>
      </c>
      <c r="BE1009" s="3">
        <f t="shared" si="811"/>
        <v>301.95999999999998</v>
      </c>
      <c r="BF1009" s="3">
        <f t="shared" si="812"/>
        <v>-41.83</v>
      </c>
      <c r="BG1009" s="3">
        <f t="shared" si="813"/>
        <v>0.50190000000000001</v>
      </c>
      <c r="BI1009" s="3" t="str">
        <f t="shared" si="814"/>
        <v>1.59</v>
      </c>
      <c r="BJ1009" s="3" t="str">
        <f t="shared" si="815"/>
        <v>-</v>
      </c>
      <c r="BK1009" s="3">
        <f t="shared" si="816"/>
        <v>301.95999999999998</v>
      </c>
      <c r="BL1009" s="3">
        <f t="shared" si="817"/>
        <v>-41.83</v>
      </c>
      <c r="BM1009" s="3">
        <f t="shared" si="818"/>
        <v>0.1673</v>
      </c>
    </row>
    <row r="1010" spans="1:65" x14ac:dyDescent="0.3">
      <c r="A1010" s="3" t="str">
        <f>'Forward collapse simulation'!B1020</f>
        <v>1.59</v>
      </c>
      <c r="B1010" s="3" t="str">
        <f>IF('Forward collapse simulation'!C1020="","-",'Forward collapse simulation'!C1020)</f>
        <v>-</v>
      </c>
      <c r="C1010" s="3">
        <f>'Forward collapse simulation'!E1020</f>
        <v>307.17</v>
      </c>
      <c r="D1010" s="3">
        <f>'Forward collapse simulation'!AK1020</f>
        <v>-74.319999999999993</v>
      </c>
      <c r="E1010" s="84">
        <f>'Forward collapse simulation'!AL1020</f>
        <v>1.133</v>
      </c>
      <c r="G1010" s="3" t="str">
        <f t="shared" si="769"/>
        <v>1.59</v>
      </c>
      <c r="H1010" s="3" t="str">
        <f t="shared" si="770"/>
        <v>-</v>
      </c>
      <c r="I1010" s="3">
        <f t="shared" si="771"/>
        <v>307.17</v>
      </c>
      <c r="J1010" s="3">
        <f t="shared" si="772"/>
        <v>-74.319999999999993</v>
      </c>
      <c r="K1010" s="3">
        <f t="shared" si="773"/>
        <v>1.0763499999999999</v>
      </c>
      <c r="M1010" s="3" t="str">
        <f t="shared" si="774"/>
        <v>1.59</v>
      </c>
      <c r="N1010" s="3" t="str">
        <f t="shared" si="775"/>
        <v>-</v>
      </c>
      <c r="O1010" s="3">
        <f t="shared" si="776"/>
        <v>307.17</v>
      </c>
      <c r="P1010" s="3">
        <f t="shared" si="777"/>
        <v>-74.319999999999993</v>
      </c>
      <c r="Q1010" s="3">
        <f t="shared" si="778"/>
        <v>1.0197000000000001</v>
      </c>
      <c r="R1010" s="85"/>
      <c r="S1010" s="3" t="str">
        <f t="shared" si="779"/>
        <v>1.59</v>
      </c>
      <c r="T1010" s="3" t="str">
        <f t="shared" si="780"/>
        <v>-</v>
      </c>
      <c r="U1010" s="3">
        <f t="shared" si="781"/>
        <v>307.17</v>
      </c>
      <c r="V1010" s="3">
        <f t="shared" si="782"/>
        <v>-74.319999999999993</v>
      </c>
      <c r="W1010" s="3">
        <f t="shared" si="783"/>
        <v>0.96304999999999996</v>
      </c>
      <c r="X1010" s="85"/>
      <c r="Y1010" s="3" t="str">
        <f t="shared" si="784"/>
        <v>1.59</v>
      </c>
      <c r="Z1010" s="3" t="str">
        <f t="shared" si="785"/>
        <v>-</v>
      </c>
      <c r="AA1010" s="3">
        <f t="shared" si="786"/>
        <v>307.17</v>
      </c>
      <c r="AB1010" s="3">
        <f t="shared" si="787"/>
        <v>-74.319999999999993</v>
      </c>
      <c r="AC1010" s="3">
        <f t="shared" si="788"/>
        <v>0.90640000000000009</v>
      </c>
      <c r="AE1010" s="3" t="str">
        <f t="shared" si="789"/>
        <v>1.59</v>
      </c>
      <c r="AF1010" s="3" t="str">
        <f t="shared" si="790"/>
        <v>-</v>
      </c>
      <c r="AG1010" s="3">
        <f t="shared" si="791"/>
        <v>307.17</v>
      </c>
      <c r="AH1010" s="3">
        <f t="shared" si="792"/>
        <v>-74.319999999999993</v>
      </c>
      <c r="AI1010" s="3">
        <f t="shared" si="793"/>
        <v>0.84975000000000001</v>
      </c>
      <c r="AK1010" s="3" t="str">
        <f t="shared" si="794"/>
        <v>1.59</v>
      </c>
      <c r="AL1010" s="3" t="str">
        <f t="shared" si="795"/>
        <v>-</v>
      </c>
      <c r="AM1010" s="3">
        <f t="shared" si="796"/>
        <v>307.17</v>
      </c>
      <c r="AN1010" s="3">
        <f t="shared" si="797"/>
        <v>-74.319999999999993</v>
      </c>
      <c r="AO1010" s="3">
        <f t="shared" si="798"/>
        <v>0.79309999999999992</v>
      </c>
      <c r="AQ1010" s="3" t="str">
        <f t="shared" si="799"/>
        <v>1.59</v>
      </c>
      <c r="AR1010" s="3" t="str">
        <f t="shared" si="800"/>
        <v>-</v>
      </c>
      <c r="AS1010" s="3">
        <f t="shared" si="801"/>
        <v>307.17</v>
      </c>
      <c r="AT1010" s="3">
        <f t="shared" si="802"/>
        <v>-74.319999999999993</v>
      </c>
      <c r="AU1010" s="3">
        <f t="shared" si="803"/>
        <v>0.67979999999999996</v>
      </c>
      <c r="AW1010" s="3" t="str">
        <f t="shared" si="804"/>
        <v>1.59</v>
      </c>
      <c r="AX1010" s="3" t="str">
        <f t="shared" si="805"/>
        <v>-</v>
      </c>
      <c r="AY1010" s="3">
        <f t="shared" si="806"/>
        <v>307.17</v>
      </c>
      <c r="AZ1010" s="3">
        <f t="shared" si="807"/>
        <v>-74.319999999999993</v>
      </c>
      <c r="BA1010" s="3">
        <f t="shared" si="808"/>
        <v>0.5665</v>
      </c>
      <c r="BC1010" s="3" t="str">
        <f t="shared" si="809"/>
        <v>1.59</v>
      </c>
      <c r="BD1010" s="3" t="str">
        <f t="shared" si="810"/>
        <v>-</v>
      </c>
      <c r="BE1010" s="3">
        <f t="shared" si="811"/>
        <v>307.17</v>
      </c>
      <c r="BF1010" s="3">
        <f t="shared" si="812"/>
        <v>-74.319999999999993</v>
      </c>
      <c r="BG1010" s="3">
        <f t="shared" si="813"/>
        <v>0.33989999999999998</v>
      </c>
      <c r="BI1010" s="3" t="str">
        <f t="shared" si="814"/>
        <v>1.59</v>
      </c>
      <c r="BJ1010" s="3" t="str">
        <f t="shared" si="815"/>
        <v>-</v>
      </c>
      <c r="BK1010" s="3">
        <f t="shared" si="816"/>
        <v>307.17</v>
      </c>
      <c r="BL1010" s="3">
        <f t="shared" si="817"/>
        <v>-74.319999999999993</v>
      </c>
      <c r="BM1010" s="3">
        <f t="shared" si="818"/>
        <v>0.11330000000000001</v>
      </c>
    </row>
    <row r="1011" spans="1:65" x14ac:dyDescent="0.3">
      <c r="A1011" s="3" t="str">
        <f>'Forward collapse simulation'!B1021</f>
        <v>1.59</v>
      </c>
      <c r="B1011" s="3" t="str">
        <f>IF('Forward collapse simulation'!C1021="","-",'Forward collapse simulation'!C1021)</f>
        <v>1.60</v>
      </c>
      <c r="C1011" s="3">
        <f>'Forward collapse simulation'!E1021</f>
        <v>228.02</v>
      </c>
      <c r="D1011" s="3">
        <f>'Forward collapse simulation'!AK1021</f>
        <v>21.16</v>
      </c>
      <c r="E1011" s="84">
        <f>'Forward collapse simulation'!AL1021</f>
        <v>6.8550000000000004</v>
      </c>
      <c r="G1011" s="3" t="str">
        <f t="shared" si="769"/>
        <v>1.59</v>
      </c>
      <c r="H1011" s="3" t="str">
        <f t="shared" si="770"/>
        <v>1.60</v>
      </c>
      <c r="I1011" s="3">
        <f t="shared" si="771"/>
        <v>228.02</v>
      </c>
      <c r="J1011" s="3">
        <f t="shared" si="772"/>
        <v>21.16</v>
      </c>
      <c r="K1011" s="3">
        <f t="shared" si="773"/>
        <v>6.8550000000000004</v>
      </c>
      <c r="M1011" s="3" t="str">
        <f t="shared" si="774"/>
        <v>1.59</v>
      </c>
      <c r="N1011" s="3" t="str">
        <f t="shared" si="775"/>
        <v>1.60</v>
      </c>
      <c r="O1011" s="3">
        <f t="shared" si="776"/>
        <v>228.02</v>
      </c>
      <c r="P1011" s="3">
        <f t="shared" si="777"/>
        <v>21.16</v>
      </c>
      <c r="Q1011" s="3">
        <f t="shared" si="778"/>
        <v>6.8550000000000004</v>
      </c>
      <c r="R1011" s="85"/>
      <c r="S1011" s="3" t="str">
        <f t="shared" si="779"/>
        <v>1.59</v>
      </c>
      <c r="T1011" s="3" t="str">
        <f t="shared" si="780"/>
        <v>1.60</v>
      </c>
      <c r="U1011" s="3">
        <f t="shared" si="781"/>
        <v>228.02</v>
      </c>
      <c r="V1011" s="3">
        <f t="shared" si="782"/>
        <v>21.16</v>
      </c>
      <c r="W1011" s="3">
        <f t="shared" si="783"/>
        <v>6.8550000000000004</v>
      </c>
      <c r="X1011" s="85"/>
      <c r="Y1011" s="3" t="str">
        <f t="shared" si="784"/>
        <v>1.59</v>
      </c>
      <c r="Z1011" s="3" t="str">
        <f t="shared" si="785"/>
        <v>1.60</v>
      </c>
      <c r="AA1011" s="3">
        <f t="shared" si="786"/>
        <v>228.02</v>
      </c>
      <c r="AB1011" s="3">
        <f t="shared" si="787"/>
        <v>21.16</v>
      </c>
      <c r="AC1011" s="3">
        <f t="shared" si="788"/>
        <v>6.8550000000000004</v>
      </c>
      <c r="AE1011" s="3" t="str">
        <f t="shared" si="789"/>
        <v>1.59</v>
      </c>
      <c r="AF1011" s="3" t="str">
        <f t="shared" si="790"/>
        <v>1.60</v>
      </c>
      <c r="AG1011" s="3">
        <f t="shared" si="791"/>
        <v>228.02</v>
      </c>
      <c r="AH1011" s="3">
        <f t="shared" si="792"/>
        <v>21.16</v>
      </c>
      <c r="AI1011" s="3">
        <f t="shared" si="793"/>
        <v>6.8550000000000004</v>
      </c>
      <c r="AK1011" s="3" t="str">
        <f t="shared" si="794"/>
        <v>1.59</v>
      </c>
      <c r="AL1011" s="3" t="str">
        <f t="shared" si="795"/>
        <v>1.60</v>
      </c>
      <c r="AM1011" s="3">
        <f t="shared" si="796"/>
        <v>228.02</v>
      </c>
      <c r="AN1011" s="3">
        <f t="shared" si="797"/>
        <v>21.16</v>
      </c>
      <c r="AO1011" s="3">
        <f t="shared" si="798"/>
        <v>6.8550000000000004</v>
      </c>
      <c r="AQ1011" s="3" t="str">
        <f t="shared" si="799"/>
        <v>1.59</v>
      </c>
      <c r="AR1011" s="3" t="str">
        <f t="shared" si="800"/>
        <v>1.60</v>
      </c>
      <c r="AS1011" s="3">
        <f t="shared" si="801"/>
        <v>228.02</v>
      </c>
      <c r="AT1011" s="3">
        <f t="shared" si="802"/>
        <v>21.16</v>
      </c>
      <c r="AU1011" s="3">
        <f t="shared" si="803"/>
        <v>6.8550000000000004</v>
      </c>
      <c r="AW1011" s="3" t="str">
        <f t="shared" si="804"/>
        <v>1.59</v>
      </c>
      <c r="AX1011" s="3" t="str">
        <f t="shared" si="805"/>
        <v>1.60</v>
      </c>
      <c r="AY1011" s="3">
        <f t="shared" si="806"/>
        <v>228.02</v>
      </c>
      <c r="AZ1011" s="3">
        <f t="shared" si="807"/>
        <v>21.16</v>
      </c>
      <c r="BA1011" s="3">
        <f t="shared" si="808"/>
        <v>6.8550000000000004</v>
      </c>
      <c r="BC1011" s="3" t="str">
        <f t="shared" si="809"/>
        <v>1.59</v>
      </c>
      <c r="BD1011" s="3" t="str">
        <f t="shared" si="810"/>
        <v>1.60</v>
      </c>
      <c r="BE1011" s="3">
        <f t="shared" si="811"/>
        <v>228.02</v>
      </c>
      <c r="BF1011" s="3">
        <f t="shared" si="812"/>
        <v>21.16</v>
      </c>
      <c r="BG1011" s="3">
        <f t="shared" si="813"/>
        <v>6.8550000000000004</v>
      </c>
      <c r="BI1011" s="3" t="str">
        <f t="shared" si="814"/>
        <v>1.59</v>
      </c>
      <c r="BJ1011" s="3" t="str">
        <f t="shared" si="815"/>
        <v>1.60</v>
      </c>
      <c r="BK1011" s="3">
        <f t="shared" si="816"/>
        <v>228.02</v>
      </c>
      <c r="BL1011" s="3">
        <f t="shared" si="817"/>
        <v>21.16</v>
      </c>
      <c r="BM1011" s="3">
        <f t="shared" si="818"/>
        <v>6.8550000000000004</v>
      </c>
    </row>
    <row r="1012" spans="1:65" x14ac:dyDescent="0.3">
      <c r="A1012" s="3" t="str">
        <f>'Forward collapse simulation'!B1022</f>
        <v>1.60</v>
      </c>
      <c r="B1012" s="3" t="str">
        <f>IF('Forward collapse simulation'!C1022="","-",'Forward collapse simulation'!C1022)</f>
        <v>-</v>
      </c>
      <c r="C1012" s="3">
        <f>'Forward collapse simulation'!E1022</f>
        <v>229.04</v>
      </c>
      <c r="D1012" s="3">
        <f>'Forward collapse simulation'!AK1022</f>
        <v>-78.98</v>
      </c>
      <c r="E1012" s="84">
        <f>'Forward collapse simulation'!AL1022</f>
        <v>1.1009999999999998</v>
      </c>
      <c r="G1012" s="3" t="str">
        <f t="shared" si="769"/>
        <v>1.60</v>
      </c>
      <c r="H1012" s="3" t="str">
        <f t="shared" si="770"/>
        <v>-</v>
      </c>
      <c r="I1012" s="3">
        <f t="shared" si="771"/>
        <v>229.04</v>
      </c>
      <c r="J1012" s="3">
        <f t="shared" si="772"/>
        <v>-78.98</v>
      </c>
      <c r="K1012" s="3">
        <f t="shared" si="773"/>
        <v>1.0459499999999997</v>
      </c>
      <c r="M1012" s="3" t="str">
        <f t="shared" si="774"/>
        <v>1.60</v>
      </c>
      <c r="N1012" s="3" t="str">
        <f t="shared" si="775"/>
        <v>-</v>
      </c>
      <c r="O1012" s="3">
        <f t="shared" si="776"/>
        <v>229.04</v>
      </c>
      <c r="P1012" s="3">
        <f t="shared" si="777"/>
        <v>-78.98</v>
      </c>
      <c r="Q1012" s="3">
        <f t="shared" si="778"/>
        <v>0.99089999999999978</v>
      </c>
      <c r="R1012" s="85"/>
      <c r="S1012" s="3" t="str">
        <f t="shared" si="779"/>
        <v>1.60</v>
      </c>
      <c r="T1012" s="3" t="str">
        <f t="shared" si="780"/>
        <v>-</v>
      </c>
      <c r="U1012" s="3">
        <f t="shared" si="781"/>
        <v>229.04</v>
      </c>
      <c r="V1012" s="3">
        <f t="shared" si="782"/>
        <v>-78.98</v>
      </c>
      <c r="W1012" s="3">
        <f t="shared" si="783"/>
        <v>0.93584999999999974</v>
      </c>
      <c r="X1012" s="85"/>
      <c r="Y1012" s="3" t="str">
        <f t="shared" si="784"/>
        <v>1.60</v>
      </c>
      <c r="Z1012" s="3" t="str">
        <f t="shared" si="785"/>
        <v>-</v>
      </c>
      <c r="AA1012" s="3">
        <f t="shared" si="786"/>
        <v>229.04</v>
      </c>
      <c r="AB1012" s="3">
        <f t="shared" si="787"/>
        <v>-78.98</v>
      </c>
      <c r="AC1012" s="3">
        <f t="shared" si="788"/>
        <v>0.88079999999999981</v>
      </c>
      <c r="AE1012" s="3" t="str">
        <f t="shared" si="789"/>
        <v>1.60</v>
      </c>
      <c r="AF1012" s="3" t="str">
        <f t="shared" si="790"/>
        <v>-</v>
      </c>
      <c r="AG1012" s="3">
        <f t="shared" si="791"/>
        <v>229.04</v>
      </c>
      <c r="AH1012" s="3">
        <f t="shared" si="792"/>
        <v>-78.98</v>
      </c>
      <c r="AI1012" s="3">
        <f t="shared" si="793"/>
        <v>0.82574999999999976</v>
      </c>
      <c r="AK1012" s="3" t="str">
        <f t="shared" si="794"/>
        <v>1.60</v>
      </c>
      <c r="AL1012" s="3" t="str">
        <f t="shared" si="795"/>
        <v>-</v>
      </c>
      <c r="AM1012" s="3">
        <f t="shared" si="796"/>
        <v>229.04</v>
      </c>
      <c r="AN1012" s="3">
        <f t="shared" si="797"/>
        <v>-78.98</v>
      </c>
      <c r="AO1012" s="3">
        <f t="shared" si="798"/>
        <v>0.77069999999999983</v>
      </c>
      <c r="AQ1012" s="3" t="str">
        <f t="shared" si="799"/>
        <v>1.60</v>
      </c>
      <c r="AR1012" s="3" t="str">
        <f t="shared" si="800"/>
        <v>-</v>
      </c>
      <c r="AS1012" s="3">
        <f t="shared" si="801"/>
        <v>229.04</v>
      </c>
      <c r="AT1012" s="3">
        <f t="shared" si="802"/>
        <v>-78.98</v>
      </c>
      <c r="AU1012" s="3">
        <f t="shared" si="803"/>
        <v>0.66059999999999985</v>
      </c>
      <c r="AW1012" s="3" t="str">
        <f t="shared" si="804"/>
        <v>1.60</v>
      </c>
      <c r="AX1012" s="3" t="str">
        <f t="shared" si="805"/>
        <v>-</v>
      </c>
      <c r="AY1012" s="3">
        <f t="shared" si="806"/>
        <v>229.04</v>
      </c>
      <c r="AZ1012" s="3">
        <f t="shared" si="807"/>
        <v>-78.98</v>
      </c>
      <c r="BA1012" s="3">
        <f t="shared" si="808"/>
        <v>0.55049999999999988</v>
      </c>
      <c r="BC1012" s="3" t="str">
        <f t="shared" si="809"/>
        <v>1.60</v>
      </c>
      <c r="BD1012" s="3" t="str">
        <f t="shared" si="810"/>
        <v>-</v>
      </c>
      <c r="BE1012" s="3">
        <f t="shared" si="811"/>
        <v>229.04</v>
      </c>
      <c r="BF1012" s="3">
        <f t="shared" si="812"/>
        <v>-78.98</v>
      </c>
      <c r="BG1012" s="3">
        <f t="shared" si="813"/>
        <v>0.33029999999999993</v>
      </c>
      <c r="BI1012" s="3" t="str">
        <f t="shared" si="814"/>
        <v>1.60</v>
      </c>
      <c r="BJ1012" s="3" t="str">
        <f t="shared" si="815"/>
        <v>-</v>
      </c>
      <c r="BK1012" s="3">
        <f t="shared" si="816"/>
        <v>229.04</v>
      </c>
      <c r="BL1012" s="3">
        <f t="shared" si="817"/>
        <v>-78.98</v>
      </c>
      <c r="BM1012" s="3">
        <f t="shared" si="818"/>
        <v>0.11009999999999998</v>
      </c>
    </row>
    <row r="1013" spans="1:65" x14ac:dyDescent="0.3">
      <c r="A1013" s="3" t="str">
        <f>'Forward collapse simulation'!B1023</f>
        <v>1.60</v>
      </c>
      <c r="B1013" s="3" t="str">
        <f>IF('Forward collapse simulation'!C1023="","-",'Forward collapse simulation'!C1023)</f>
        <v>-</v>
      </c>
      <c r="C1013" s="3">
        <f>'Forward collapse simulation'!E1023</f>
        <v>166.75</v>
      </c>
      <c r="D1013" s="3">
        <f>'Forward collapse simulation'!AK1023</f>
        <v>-65.55</v>
      </c>
      <c r="E1013" s="84">
        <f>'Forward collapse simulation'!AL1023</f>
        <v>0.81200000000000006</v>
      </c>
      <c r="G1013" s="3" t="str">
        <f t="shared" si="769"/>
        <v>1.60</v>
      </c>
      <c r="H1013" s="3" t="str">
        <f t="shared" si="770"/>
        <v>-</v>
      </c>
      <c r="I1013" s="3">
        <f t="shared" si="771"/>
        <v>166.75</v>
      </c>
      <c r="J1013" s="3">
        <f t="shared" si="772"/>
        <v>-65.55</v>
      </c>
      <c r="K1013" s="3">
        <f t="shared" si="773"/>
        <v>0.77139999999999997</v>
      </c>
      <c r="M1013" s="3" t="str">
        <f t="shared" si="774"/>
        <v>1.60</v>
      </c>
      <c r="N1013" s="3" t="str">
        <f t="shared" si="775"/>
        <v>-</v>
      </c>
      <c r="O1013" s="3">
        <f t="shared" si="776"/>
        <v>166.75</v>
      </c>
      <c r="P1013" s="3">
        <f t="shared" si="777"/>
        <v>-65.55</v>
      </c>
      <c r="Q1013" s="3">
        <f t="shared" si="778"/>
        <v>0.73080000000000012</v>
      </c>
      <c r="R1013" s="85"/>
      <c r="S1013" s="3" t="str">
        <f t="shared" si="779"/>
        <v>1.60</v>
      </c>
      <c r="T1013" s="3" t="str">
        <f t="shared" si="780"/>
        <v>-</v>
      </c>
      <c r="U1013" s="3">
        <f t="shared" si="781"/>
        <v>166.75</v>
      </c>
      <c r="V1013" s="3">
        <f t="shared" si="782"/>
        <v>-65.55</v>
      </c>
      <c r="W1013" s="3">
        <f t="shared" si="783"/>
        <v>0.69020000000000004</v>
      </c>
      <c r="X1013" s="85"/>
      <c r="Y1013" s="3" t="str">
        <f t="shared" si="784"/>
        <v>1.60</v>
      </c>
      <c r="Z1013" s="3" t="str">
        <f t="shared" si="785"/>
        <v>-</v>
      </c>
      <c r="AA1013" s="3">
        <f t="shared" si="786"/>
        <v>166.75</v>
      </c>
      <c r="AB1013" s="3">
        <f t="shared" si="787"/>
        <v>-65.55</v>
      </c>
      <c r="AC1013" s="3">
        <f t="shared" si="788"/>
        <v>0.64960000000000007</v>
      </c>
      <c r="AE1013" s="3" t="str">
        <f t="shared" si="789"/>
        <v>1.60</v>
      </c>
      <c r="AF1013" s="3" t="str">
        <f t="shared" si="790"/>
        <v>-</v>
      </c>
      <c r="AG1013" s="3">
        <f t="shared" si="791"/>
        <v>166.75</v>
      </c>
      <c r="AH1013" s="3">
        <f t="shared" si="792"/>
        <v>-65.55</v>
      </c>
      <c r="AI1013" s="3">
        <f t="shared" si="793"/>
        <v>0.60899999999999999</v>
      </c>
      <c r="AK1013" s="3" t="str">
        <f t="shared" si="794"/>
        <v>1.60</v>
      </c>
      <c r="AL1013" s="3" t="str">
        <f t="shared" si="795"/>
        <v>-</v>
      </c>
      <c r="AM1013" s="3">
        <f t="shared" si="796"/>
        <v>166.75</v>
      </c>
      <c r="AN1013" s="3">
        <f t="shared" si="797"/>
        <v>-65.55</v>
      </c>
      <c r="AO1013" s="3">
        <f t="shared" si="798"/>
        <v>0.56840000000000002</v>
      </c>
      <c r="AQ1013" s="3" t="str">
        <f t="shared" si="799"/>
        <v>1.60</v>
      </c>
      <c r="AR1013" s="3" t="str">
        <f t="shared" si="800"/>
        <v>-</v>
      </c>
      <c r="AS1013" s="3">
        <f t="shared" si="801"/>
        <v>166.75</v>
      </c>
      <c r="AT1013" s="3">
        <f t="shared" si="802"/>
        <v>-65.55</v>
      </c>
      <c r="AU1013" s="3">
        <f t="shared" si="803"/>
        <v>0.48720000000000002</v>
      </c>
      <c r="AW1013" s="3" t="str">
        <f t="shared" si="804"/>
        <v>1.60</v>
      </c>
      <c r="AX1013" s="3" t="str">
        <f t="shared" si="805"/>
        <v>-</v>
      </c>
      <c r="AY1013" s="3">
        <f t="shared" si="806"/>
        <v>166.75</v>
      </c>
      <c r="AZ1013" s="3">
        <f t="shared" si="807"/>
        <v>-65.55</v>
      </c>
      <c r="BA1013" s="3">
        <f t="shared" si="808"/>
        <v>0.40600000000000003</v>
      </c>
      <c r="BC1013" s="3" t="str">
        <f t="shared" si="809"/>
        <v>1.60</v>
      </c>
      <c r="BD1013" s="3" t="str">
        <f t="shared" si="810"/>
        <v>-</v>
      </c>
      <c r="BE1013" s="3">
        <f t="shared" si="811"/>
        <v>166.75</v>
      </c>
      <c r="BF1013" s="3">
        <f t="shared" si="812"/>
        <v>-65.55</v>
      </c>
      <c r="BG1013" s="3">
        <f t="shared" si="813"/>
        <v>0.24360000000000001</v>
      </c>
      <c r="BI1013" s="3" t="str">
        <f t="shared" si="814"/>
        <v>1.60</v>
      </c>
      <c r="BJ1013" s="3" t="str">
        <f t="shared" si="815"/>
        <v>-</v>
      </c>
      <c r="BK1013" s="3">
        <f t="shared" si="816"/>
        <v>166.75</v>
      </c>
      <c r="BL1013" s="3">
        <f t="shared" si="817"/>
        <v>-65.55</v>
      </c>
      <c r="BM1013" s="3">
        <f t="shared" si="818"/>
        <v>8.1200000000000008E-2</v>
      </c>
    </row>
    <row r="1014" spans="1:65" x14ac:dyDescent="0.3">
      <c r="A1014" s="3" t="str">
        <f>'Forward collapse simulation'!B1024</f>
        <v>1.60</v>
      </c>
      <c r="B1014" s="3" t="str">
        <f>IF('Forward collapse simulation'!C1024="","-",'Forward collapse simulation'!C1024)</f>
        <v>-</v>
      </c>
      <c r="C1014" s="3">
        <f>'Forward collapse simulation'!E1024</f>
        <v>166.29</v>
      </c>
      <c r="D1014" s="3">
        <f>'Forward collapse simulation'!AK1024</f>
        <v>-39.1</v>
      </c>
      <c r="E1014" s="84">
        <f>'Forward collapse simulation'!AL1024</f>
        <v>0.495</v>
      </c>
      <c r="G1014" s="3" t="str">
        <f t="shared" si="769"/>
        <v>1.60</v>
      </c>
      <c r="H1014" s="3" t="str">
        <f t="shared" si="770"/>
        <v>-</v>
      </c>
      <c r="I1014" s="3">
        <f t="shared" si="771"/>
        <v>166.29</v>
      </c>
      <c r="J1014" s="3">
        <f t="shared" si="772"/>
        <v>-39.1</v>
      </c>
      <c r="K1014" s="3">
        <f t="shared" si="773"/>
        <v>0.47025</v>
      </c>
      <c r="M1014" s="3" t="str">
        <f t="shared" si="774"/>
        <v>1.60</v>
      </c>
      <c r="N1014" s="3" t="str">
        <f t="shared" si="775"/>
        <v>-</v>
      </c>
      <c r="O1014" s="3">
        <f t="shared" si="776"/>
        <v>166.29</v>
      </c>
      <c r="P1014" s="3">
        <f t="shared" si="777"/>
        <v>-39.1</v>
      </c>
      <c r="Q1014" s="3">
        <f t="shared" si="778"/>
        <v>0.44550000000000001</v>
      </c>
      <c r="R1014" s="85"/>
      <c r="S1014" s="3" t="str">
        <f t="shared" si="779"/>
        <v>1.60</v>
      </c>
      <c r="T1014" s="3" t="str">
        <f t="shared" si="780"/>
        <v>-</v>
      </c>
      <c r="U1014" s="3">
        <f t="shared" si="781"/>
        <v>166.29</v>
      </c>
      <c r="V1014" s="3">
        <f t="shared" si="782"/>
        <v>-39.1</v>
      </c>
      <c r="W1014" s="3">
        <f t="shared" si="783"/>
        <v>0.42075000000000001</v>
      </c>
      <c r="X1014" s="85"/>
      <c r="Y1014" s="3" t="str">
        <f t="shared" si="784"/>
        <v>1.60</v>
      </c>
      <c r="Z1014" s="3" t="str">
        <f t="shared" si="785"/>
        <v>-</v>
      </c>
      <c r="AA1014" s="3">
        <f t="shared" si="786"/>
        <v>166.29</v>
      </c>
      <c r="AB1014" s="3">
        <f t="shared" si="787"/>
        <v>-39.1</v>
      </c>
      <c r="AC1014" s="3">
        <f t="shared" si="788"/>
        <v>0.39600000000000002</v>
      </c>
      <c r="AE1014" s="3" t="str">
        <f t="shared" si="789"/>
        <v>1.60</v>
      </c>
      <c r="AF1014" s="3" t="str">
        <f t="shared" si="790"/>
        <v>-</v>
      </c>
      <c r="AG1014" s="3">
        <f t="shared" si="791"/>
        <v>166.29</v>
      </c>
      <c r="AH1014" s="3">
        <f t="shared" si="792"/>
        <v>-39.1</v>
      </c>
      <c r="AI1014" s="3">
        <f t="shared" si="793"/>
        <v>0.37124999999999997</v>
      </c>
      <c r="AK1014" s="3" t="str">
        <f t="shared" si="794"/>
        <v>1.60</v>
      </c>
      <c r="AL1014" s="3" t="str">
        <f t="shared" si="795"/>
        <v>-</v>
      </c>
      <c r="AM1014" s="3">
        <f t="shared" si="796"/>
        <v>166.29</v>
      </c>
      <c r="AN1014" s="3">
        <f t="shared" si="797"/>
        <v>-39.1</v>
      </c>
      <c r="AO1014" s="3">
        <f t="shared" si="798"/>
        <v>0.34649999999999997</v>
      </c>
      <c r="AQ1014" s="3" t="str">
        <f t="shared" si="799"/>
        <v>1.60</v>
      </c>
      <c r="AR1014" s="3" t="str">
        <f t="shared" si="800"/>
        <v>-</v>
      </c>
      <c r="AS1014" s="3">
        <f t="shared" si="801"/>
        <v>166.29</v>
      </c>
      <c r="AT1014" s="3">
        <f t="shared" si="802"/>
        <v>-39.1</v>
      </c>
      <c r="AU1014" s="3">
        <f t="shared" si="803"/>
        <v>0.29699999999999999</v>
      </c>
      <c r="AW1014" s="3" t="str">
        <f t="shared" si="804"/>
        <v>1.60</v>
      </c>
      <c r="AX1014" s="3" t="str">
        <f t="shared" si="805"/>
        <v>-</v>
      </c>
      <c r="AY1014" s="3">
        <f t="shared" si="806"/>
        <v>166.29</v>
      </c>
      <c r="AZ1014" s="3">
        <f t="shared" si="807"/>
        <v>-39.1</v>
      </c>
      <c r="BA1014" s="3">
        <f t="shared" si="808"/>
        <v>0.2475</v>
      </c>
      <c r="BC1014" s="3" t="str">
        <f t="shared" si="809"/>
        <v>1.60</v>
      </c>
      <c r="BD1014" s="3" t="str">
        <f t="shared" si="810"/>
        <v>-</v>
      </c>
      <c r="BE1014" s="3">
        <f t="shared" si="811"/>
        <v>166.29</v>
      </c>
      <c r="BF1014" s="3">
        <f t="shared" si="812"/>
        <v>-39.1</v>
      </c>
      <c r="BG1014" s="3">
        <f t="shared" si="813"/>
        <v>0.14849999999999999</v>
      </c>
      <c r="BI1014" s="3" t="str">
        <f t="shared" si="814"/>
        <v>1.60</v>
      </c>
      <c r="BJ1014" s="3" t="str">
        <f t="shared" si="815"/>
        <v>-</v>
      </c>
      <c r="BK1014" s="3">
        <f t="shared" si="816"/>
        <v>166.29</v>
      </c>
      <c r="BL1014" s="3">
        <f t="shared" si="817"/>
        <v>-39.1</v>
      </c>
      <c r="BM1014" s="3">
        <f t="shared" si="818"/>
        <v>4.9500000000000002E-2</v>
      </c>
    </row>
    <row r="1015" spans="1:65" x14ac:dyDescent="0.3">
      <c r="A1015" s="3" t="str">
        <f>'Forward collapse simulation'!B1025</f>
        <v>1.60</v>
      </c>
      <c r="B1015" s="3" t="str">
        <f>IF('Forward collapse simulation'!C1025="","-",'Forward collapse simulation'!C1025)</f>
        <v>-</v>
      </c>
      <c r="C1015" s="3">
        <f>'Forward collapse simulation'!E1025</f>
        <v>167.4</v>
      </c>
      <c r="D1015" s="3">
        <f ca="1">'Forward collapse simulation'!AK1025</f>
        <v>82.871754795948917</v>
      </c>
      <c r="E1015" s="84">
        <f ca="1">'Forward collapse simulation'!AL1025</f>
        <v>4.1346429996510956</v>
      </c>
      <c r="G1015" s="3" t="str">
        <f t="shared" si="769"/>
        <v>1.60</v>
      </c>
      <c r="H1015" s="3" t="str">
        <f t="shared" si="770"/>
        <v>-</v>
      </c>
      <c r="I1015" s="3">
        <f t="shared" si="771"/>
        <v>167.4</v>
      </c>
      <c r="J1015" s="3">
        <f t="shared" ca="1" si="772"/>
        <v>82.871754795948917</v>
      </c>
      <c r="K1015" s="3">
        <f t="shared" ca="1" si="773"/>
        <v>3.9279108496685406</v>
      </c>
      <c r="M1015" s="3" t="str">
        <f t="shared" si="774"/>
        <v>1.60</v>
      </c>
      <c r="N1015" s="3" t="str">
        <f t="shared" si="775"/>
        <v>-</v>
      </c>
      <c r="O1015" s="3">
        <f t="shared" si="776"/>
        <v>167.4</v>
      </c>
      <c r="P1015" s="3">
        <f t="shared" ca="1" si="777"/>
        <v>82.871754795948917</v>
      </c>
      <c r="Q1015" s="3">
        <f t="shared" ca="1" si="778"/>
        <v>3.7211786996859861</v>
      </c>
      <c r="R1015" s="85"/>
      <c r="S1015" s="3" t="str">
        <f t="shared" si="779"/>
        <v>1.60</v>
      </c>
      <c r="T1015" s="3" t="str">
        <f t="shared" si="780"/>
        <v>-</v>
      </c>
      <c r="U1015" s="3">
        <f t="shared" si="781"/>
        <v>167.4</v>
      </c>
      <c r="V1015" s="3">
        <f t="shared" ca="1" si="782"/>
        <v>82.871754795948917</v>
      </c>
      <c r="W1015" s="3">
        <f t="shared" ca="1" si="783"/>
        <v>3.5144465497034312</v>
      </c>
      <c r="X1015" s="85"/>
      <c r="Y1015" s="3" t="str">
        <f t="shared" si="784"/>
        <v>1.60</v>
      </c>
      <c r="Z1015" s="3" t="str">
        <f t="shared" si="785"/>
        <v>-</v>
      </c>
      <c r="AA1015" s="3">
        <f t="shared" si="786"/>
        <v>167.4</v>
      </c>
      <c r="AB1015" s="3">
        <f t="shared" ca="1" si="787"/>
        <v>82.871754795948917</v>
      </c>
      <c r="AC1015" s="3">
        <f t="shared" ca="1" si="788"/>
        <v>3.3077143997208767</v>
      </c>
      <c r="AE1015" s="3" t="str">
        <f t="shared" si="789"/>
        <v>1.60</v>
      </c>
      <c r="AF1015" s="3" t="str">
        <f t="shared" si="790"/>
        <v>-</v>
      </c>
      <c r="AG1015" s="3">
        <f t="shared" si="791"/>
        <v>167.4</v>
      </c>
      <c r="AH1015" s="3">
        <f t="shared" ca="1" si="792"/>
        <v>82.871754795948917</v>
      </c>
      <c r="AI1015" s="3">
        <f t="shared" ca="1" si="793"/>
        <v>3.1009822497383217</v>
      </c>
      <c r="AK1015" s="3" t="str">
        <f t="shared" si="794"/>
        <v>1.60</v>
      </c>
      <c r="AL1015" s="3" t="str">
        <f t="shared" si="795"/>
        <v>-</v>
      </c>
      <c r="AM1015" s="3">
        <f t="shared" si="796"/>
        <v>167.4</v>
      </c>
      <c r="AN1015" s="3">
        <f t="shared" ca="1" si="797"/>
        <v>82.871754795948917</v>
      </c>
      <c r="AO1015" s="3">
        <f t="shared" ca="1" si="798"/>
        <v>2.8942500997557667</v>
      </c>
      <c r="AQ1015" s="3" t="str">
        <f t="shared" si="799"/>
        <v>1.60</v>
      </c>
      <c r="AR1015" s="3" t="str">
        <f t="shared" si="800"/>
        <v>-</v>
      </c>
      <c r="AS1015" s="3">
        <f t="shared" si="801"/>
        <v>167.4</v>
      </c>
      <c r="AT1015" s="3">
        <f t="shared" ca="1" si="802"/>
        <v>82.871754795948917</v>
      </c>
      <c r="AU1015" s="3">
        <f t="shared" ca="1" si="803"/>
        <v>2.4807857997906573</v>
      </c>
      <c r="AW1015" s="3" t="str">
        <f t="shared" si="804"/>
        <v>1.60</v>
      </c>
      <c r="AX1015" s="3" t="str">
        <f t="shared" si="805"/>
        <v>-</v>
      </c>
      <c r="AY1015" s="3">
        <f t="shared" si="806"/>
        <v>167.4</v>
      </c>
      <c r="AZ1015" s="3">
        <f t="shared" ca="1" si="807"/>
        <v>82.871754795948917</v>
      </c>
      <c r="BA1015" s="3">
        <f t="shared" ca="1" si="808"/>
        <v>2.0673214998255478</v>
      </c>
      <c r="BC1015" s="3" t="str">
        <f t="shared" si="809"/>
        <v>1.60</v>
      </c>
      <c r="BD1015" s="3" t="str">
        <f t="shared" si="810"/>
        <v>-</v>
      </c>
      <c r="BE1015" s="3">
        <f t="shared" si="811"/>
        <v>167.4</v>
      </c>
      <c r="BF1015" s="3">
        <f t="shared" ca="1" si="812"/>
        <v>82.871754795948917</v>
      </c>
      <c r="BG1015" s="3">
        <f t="shared" ca="1" si="813"/>
        <v>1.2403928998953286</v>
      </c>
      <c r="BI1015" s="3" t="str">
        <f t="shared" si="814"/>
        <v>1.60</v>
      </c>
      <c r="BJ1015" s="3" t="str">
        <f t="shared" si="815"/>
        <v>-</v>
      </c>
      <c r="BK1015" s="3">
        <f t="shared" si="816"/>
        <v>167.4</v>
      </c>
      <c r="BL1015" s="3">
        <f t="shared" ca="1" si="817"/>
        <v>82.871754795948917</v>
      </c>
      <c r="BM1015" s="3">
        <f t="shared" ca="1" si="818"/>
        <v>0.41346429996510958</v>
      </c>
    </row>
    <row r="1016" spans="1:65" x14ac:dyDescent="0.3">
      <c r="A1016" s="3" t="str">
        <f>'Forward collapse simulation'!B1026</f>
        <v>1.60</v>
      </c>
      <c r="B1016" s="3" t="str">
        <f>IF('Forward collapse simulation'!C1026="","-",'Forward collapse simulation'!C1026)</f>
        <v>-</v>
      </c>
      <c r="C1016" s="3">
        <f>'Forward collapse simulation'!E1026</f>
        <v>173.09</v>
      </c>
      <c r="D1016" s="3">
        <f ca="1">'Forward collapse simulation'!AK1026</f>
        <v>84.968859266854153</v>
      </c>
      <c r="E1016" s="84">
        <f ca="1">'Forward collapse simulation'!AL1026</f>
        <v>8.2491342686772189</v>
      </c>
      <c r="G1016" s="3" t="str">
        <f t="shared" si="769"/>
        <v>1.60</v>
      </c>
      <c r="H1016" s="3" t="str">
        <f t="shared" si="770"/>
        <v>-</v>
      </c>
      <c r="I1016" s="3">
        <f t="shared" si="771"/>
        <v>173.09</v>
      </c>
      <c r="J1016" s="3">
        <f t="shared" ca="1" si="772"/>
        <v>84.968859266854153</v>
      </c>
      <c r="K1016" s="3">
        <f t="shared" ca="1" si="773"/>
        <v>7.8366775552433579</v>
      </c>
      <c r="M1016" s="3" t="str">
        <f t="shared" si="774"/>
        <v>1.60</v>
      </c>
      <c r="N1016" s="3" t="str">
        <f t="shared" si="775"/>
        <v>-</v>
      </c>
      <c r="O1016" s="3">
        <f t="shared" si="776"/>
        <v>173.09</v>
      </c>
      <c r="P1016" s="3">
        <f t="shared" ca="1" si="777"/>
        <v>84.968859266854153</v>
      </c>
      <c r="Q1016" s="3">
        <f t="shared" ca="1" si="778"/>
        <v>7.4242208418094968</v>
      </c>
      <c r="R1016" s="85"/>
      <c r="S1016" s="3" t="str">
        <f t="shared" si="779"/>
        <v>1.60</v>
      </c>
      <c r="T1016" s="3" t="str">
        <f t="shared" si="780"/>
        <v>-</v>
      </c>
      <c r="U1016" s="3">
        <f t="shared" si="781"/>
        <v>173.09</v>
      </c>
      <c r="V1016" s="3">
        <f t="shared" ca="1" si="782"/>
        <v>84.968859266854153</v>
      </c>
      <c r="W1016" s="3">
        <f t="shared" ca="1" si="783"/>
        <v>7.0117641283756358</v>
      </c>
      <c r="X1016" s="85"/>
      <c r="Y1016" s="3" t="str">
        <f t="shared" si="784"/>
        <v>1.60</v>
      </c>
      <c r="Z1016" s="3" t="str">
        <f t="shared" si="785"/>
        <v>-</v>
      </c>
      <c r="AA1016" s="3">
        <f t="shared" si="786"/>
        <v>173.09</v>
      </c>
      <c r="AB1016" s="3">
        <f t="shared" ca="1" si="787"/>
        <v>84.968859266854153</v>
      </c>
      <c r="AC1016" s="3">
        <f t="shared" ca="1" si="788"/>
        <v>6.5993074149417756</v>
      </c>
      <c r="AE1016" s="3" t="str">
        <f t="shared" si="789"/>
        <v>1.60</v>
      </c>
      <c r="AF1016" s="3" t="str">
        <f t="shared" si="790"/>
        <v>-</v>
      </c>
      <c r="AG1016" s="3">
        <f t="shared" si="791"/>
        <v>173.09</v>
      </c>
      <c r="AH1016" s="3">
        <f t="shared" ca="1" si="792"/>
        <v>84.968859266854153</v>
      </c>
      <c r="AI1016" s="3">
        <f t="shared" ca="1" si="793"/>
        <v>6.1868507015079146</v>
      </c>
      <c r="AK1016" s="3" t="str">
        <f t="shared" si="794"/>
        <v>1.60</v>
      </c>
      <c r="AL1016" s="3" t="str">
        <f t="shared" si="795"/>
        <v>-</v>
      </c>
      <c r="AM1016" s="3">
        <f t="shared" si="796"/>
        <v>173.09</v>
      </c>
      <c r="AN1016" s="3">
        <f t="shared" ca="1" si="797"/>
        <v>84.968859266854153</v>
      </c>
      <c r="AO1016" s="3">
        <f t="shared" ca="1" si="798"/>
        <v>5.7743939880740527</v>
      </c>
      <c r="AQ1016" s="3" t="str">
        <f t="shared" si="799"/>
        <v>1.60</v>
      </c>
      <c r="AR1016" s="3" t="str">
        <f t="shared" si="800"/>
        <v>-</v>
      </c>
      <c r="AS1016" s="3">
        <f t="shared" si="801"/>
        <v>173.09</v>
      </c>
      <c r="AT1016" s="3">
        <f t="shared" ca="1" si="802"/>
        <v>84.968859266854153</v>
      </c>
      <c r="AU1016" s="3">
        <f t="shared" ca="1" si="803"/>
        <v>4.9494805612063315</v>
      </c>
      <c r="AW1016" s="3" t="str">
        <f t="shared" si="804"/>
        <v>1.60</v>
      </c>
      <c r="AX1016" s="3" t="str">
        <f t="shared" si="805"/>
        <v>-</v>
      </c>
      <c r="AY1016" s="3">
        <f t="shared" si="806"/>
        <v>173.09</v>
      </c>
      <c r="AZ1016" s="3">
        <f t="shared" ca="1" si="807"/>
        <v>84.968859266854153</v>
      </c>
      <c r="BA1016" s="3">
        <f t="shared" ca="1" si="808"/>
        <v>4.1245671343386094</v>
      </c>
      <c r="BC1016" s="3" t="str">
        <f t="shared" si="809"/>
        <v>1.60</v>
      </c>
      <c r="BD1016" s="3" t="str">
        <f t="shared" si="810"/>
        <v>-</v>
      </c>
      <c r="BE1016" s="3">
        <f t="shared" si="811"/>
        <v>173.09</v>
      </c>
      <c r="BF1016" s="3">
        <f t="shared" ca="1" si="812"/>
        <v>84.968859266854153</v>
      </c>
      <c r="BG1016" s="3">
        <f t="shared" ca="1" si="813"/>
        <v>2.4747402806031658</v>
      </c>
      <c r="BI1016" s="3" t="str">
        <f t="shared" si="814"/>
        <v>1.60</v>
      </c>
      <c r="BJ1016" s="3" t="str">
        <f t="shared" si="815"/>
        <v>-</v>
      </c>
      <c r="BK1016" s="3">
        <f t="shared" si="816"/>
        <v>173.09</v>
      </c>
      <c r="BL1016" s="3">
        <f t="shared" ca="1" si="817"/>
        <v>84.968859266854153</v>
      </c>
      <c r="BM1016" s="3">
        <f t="shared" ca="1" si="818"/>
        <v>0.82491342686772196</v>
      </c>
    </row>
    <row r="1017" spans="1:65" x14ac:dyDescent="0.3">
      <c r="A1017" s="3" t="str">
        <f>'Forward collapse simulation'!B1027</f>
        <v>1.60</v>
      </c>
      <c r="B1017" s="3" t="str">
        <f>IF('Forward collapse simulation'!C1027="","-",'Forward collapse simulation'!C1027)</f>
        <v>-</v>
      </c>
      <c r="C1017" s="3">
        <f>'Forward collapse simulation'!E1027</f>
        <v>172.59</v>
      </c>
      <c r="D1017" s="3">
        <f ca="1">'Forward collapse simulation'!AK1027</f>
        <v>87.283560997624264</v>
      </c>
      <c r="E1017" s="84">
        <f ca="1">'Forward collapse simulation'!AL1027</f>
        <v>11.453404828147715</v>
      </c>
      <c r="G1017" s="3" t="str">
        <f t="shared" si="769"/>
        <v>1.60</v>
      </c>
      <c r="H1017" s="3" t="str">
        <f t="shared" si="770"/>
        <v>-</v>
      </c>
      <c r="I1017" s="3">
        <f t="shared" si="771"/>
        <v>172.59</v>
      </c>
      <c r="J1017" s="3">
        <f t="shared" ca="1" si="772"/>
        <v>87.283560997624264</v>
      </c>
      <c r="K1017" s="3">
        <f t="shared" ca="1" si="773"/>
        <v>10.880734586740328</v>
      </c>
      <c r="M1017" s="3" t="str">
        <f t="shared" si="774"/>
        <v>1.60</v>
      </c>
      <c r="N1017" s="3" t="str">
        <f t="shared" si="775"/>
        <v>-</v>
      </c>
      <c r="O1017" s="3">
        <f t="shared" si="776"/>
        <v>172.59</v>
      </c>
      <c r="P1017" s="3">
        <f t="shared" ca="1" si="777"/>
        <v>87.283560997624264</v>
      </c>
      <c r="Q1017" s="3">
        <f t="shared" ca="1" si="778"/>
        <v>10.308064345332944</v>
      </c>
      <c r="R1017" s="85"/>
      <c r="S1017" s="3" t="str">
        <f t="shared" si="779"/>
        <v>1.60</v>
      </c>
      <c r="T1017" s="3" t="str">
        <f t="shared" si="780"/>
        <v>-</v>
      </c>
      <c r="U1017" s="3">
        <f t="shared" si="781"/>
        <v>172.59</v>
      </c>
      <c r="V1017" s="3">
        <f t="shared" ca="1" si="782"/>
        <v>87.283560997624264</v>
      </c>
      <c r="W1017" s="3">
        <f t="shared" ca="1" si="783"/>
        <v>9.7353941039255574</v>
      </c>
      <c r="X1017" s="85"/>
      <c r="Y1017" s="3" t="str">
        <f t="shared" si="784"/>
        <v>1.60</v>
      </c>
      <c r="Z1017" s="3" t="str">
        <f t="shared" si="785"/>
        <v>-</v>
      </c>
      <c r="AA1017" s="3">
        <f t="shared" si="786"/>
        <v>172.59</v>
      </c>
      <c r="AB1017" s="3">
        <f t="shared" ca="1" si="787"/>
        <v>87.283560997624264</v>
      </c>
      <c r="AC1017" s="3">
        <f t="shared" ca="1" si="788"/>
        <v>9.1627238625181722</v>
      </c>
      <c r="AE1017" s="3" t="str">
        <f t="shared" si="789"/>
        <v>1.60</v>
      </c>
      <c r="AF1017" s="3" t="str">
        <f t="shared" si="790"/>
        <v>-</v>
      </c>
      <c r="AG1017" s="3">
        <f t="shared" si="791"/>
        <v>172.59</v>
      </c>
      <c r="AH1017" s="3">
        <f t="shared" ca="1" si="792"/>
        <v>87.283560997624264</v>
      </c>
      <c r="AI1017" s="3">
        <f t="shared" ca="1" si="793"/>
        <v>8.590053621110787</v>
      </c>
      <c r="AK1017" s="3" t="str">
        <f t="shared" si="794"/>
        <v>1.60</v>
      </c>
      <c r="AL1017" s="3" t="str">
        <f t="shared" si="795"/>
        <v>-</v>
      </c>
      <c r="AM1017" s="3">
        <f t="shared" si="796"/>
        <v>172.59</v>
      </c>
      <c r="AN1017" s="3">
        <f t="shared" ca="1" si="797"/>
        <v>87.283560997624264</v>
      </c>
      <c r="AO1017" s="3">
        <f t="shared" ca="1" si="798"/>
        <v>8.0173833797034</v>
      </c>
      <c r="AQ1017" s="3" t="str">
        <f t="shared" si="799"/>
        <v>1.60</v>
      </c>
      <c r="AR1017" s="3" t="str">
        <f t="shared" si="800"/>
        <v>-</v>
      </c>
      <c r="AS1017" s="3">
        <f t="shared" si="801"/>
        <v>172.59</v>
      </c>
      <c r="AT1017" s="3">
        <f t="shared" ca="1" si="802"/>
        <v>87.283560997624264</v>
      </c>
      <c r="AU1017" s="3">
        <f t="shared" ca="1" si="803"/>
        <v>6.8720428968886287</v>
      </c>
      <c r="AW1017" s="3" t="str">
        <f t="shared" si="804"/>
        <v>1.60</v>
      </c>
      <c r="AX1017" s="3" t="str">
        <f t="shared" si="805"/>
        <v>-</v>
      </c>
      <c r="AY1017" s="3">
        <f t="shared" si="806"/>
        <v>172.59</v>
      </c>
      <c r="AZ1017" s="3">
        <f t="shared" ca="1" si="807"/>
        <v>87.283560997624264</v>
      </c>
      <c r="BA1017" s="3">
        <f t="shared" ca="1" si="808"/>
        <v>5.7267024140738574</v>
      </c>
      <c r="BC1017" s="3" t="str">
        <f t="shared" si="809"/>
        <v>1.60</v>
      </c>
      <c r="BD1017" s="3" t="str">
        <f t="shared" si="810"/>
        <v>-</v>
      </c>
      <c r="BE1017" s="3">
        <f t="shared" si="811"/>
        <v>172.59</v>
      </c>
      <c r="BF1017" s="3">
        <f t="shared" ca="1" si="812"/>
        <v>87.283560997624264</v>
      </c>
      <c r="BG1017" s="3">
        <f t="shared" ca="1" si="813"/>
        <v>3.4360214484443143</v>
      </c>
      <c r="BI1017" s="3" t="str">
        <f t="shared" si="814"/>
        <v>1.60</v>
      </c>
      <c r="BJ1017" s="3" t="str">
        <f t="shared" si="815"/>
        <v>-</v>
      </c>
      <c r="BK1017" s="3">
        <f t="shared" si="816"/>
        <v>172.59</v>
      </c>
      <c r="BL1017" s="3">
        <f t="shared" ca="1" si="817"/>
        <v>87.283560997624264</v>
      </c>
      <c r="BM1017" s="3">
        <f t="shared" ca="1" si="818"/>
        <v>1.1453404828147715</v>
      </c>
    </row>
    <row r="1018" spans="1:65" x14ac:dyDescent="0.3">
      <c r="A1018" s="3" t="str">
        <f>'Forward collapse simulation'!B1028</f>
        <v>1.60</v>
      </c>
      <c r="B1018" s="3" t="str">
        <f>IF('Forward collapse simulation'!C1028="","-",'Forward collapse simulation'!C1028)</f>
        <v>-</v>
      </c>
      <c r="C1018" s="3">
        <f>'Forward collapse simulation'!E1028</f>
        <v>168.95</v>
      </c>
      <c r="D1018" s="3">
        <f ca="1">'Forward collapse simulation'!AK1028</f>
        <v>88.000284180672466</v>
      </c>
      <c r="E1018" s="84">
        <f ca="1">'Forward collapse simulation'!AL1028</f>
        <v>13.610081099267628</v>
      </c>
      <c r="G1018" s="3" t="str">
        <f t="shared" si="769"/>
        <v>1.60</v>
      </c>
      <c r="H1018" s="3" t="str">
        <f t="shared" si="770"/>
        <v>-</v>
      </c>
      <c r="I1018" s="3">
        <f t="shared" si="771"/>
        <v>168.95</v>
      </c>
      <c r="J1018" s="3">
        <f t="shared" ca="1" si="772"/>
        <v>88.000284180672466</v>
      </c>
      <c r="K1018" s="3">
        <f t="shared" ca="1" si="773"/>
        <v>12.929577044304246</v>
      </c>
      <c r="M1018" s="3" t="str">
        <f t="shared" si="774"/>
        <v>1.60</v>
      </c>
      <c r="N1018" s="3" t="str">
        <f t="shared" si="775"/>
        <v>-</v>
      </c>
      <c r="O1018" s="3">
        <f t="shared" si="776"/>
        <v>168.95</v>
      </c>
      <c r="P1018" s="3">
        <f t="shared" ca="1" si="777"/>
        <v>88.000284180672466</v>
      </c>
      <c r="Q1018" s="3">
        <f t="shared" ca="1" si="778"/>
        <v>12.249072989340865</v>
      </c>
      <c r="R1018" s="85"/>
      <c r="S1018" s="3" t="str">
        <f t="shared" si="779"/>
        <v>1.60</v>
      </c>
      <c r="T1018" s="3" t="str">
        <f t="shared" si="780"/>
        <v>-</v>
      </c>
      <c r="U1018" s="3">
        <f t="shared" si="781"/>
        <v>168.95</v>
      </c>
      <c r="V1018" s="3">
        <f t="shared" ca="1" si="782"/>
        <v>88.000284180672466</v>
      </c>
      <c r="W1018" s="3">
        <f t="shared" ca="1" si="783"/>
        <v>11.568568934377483</v>
      </c>
      <c r="X1018" s="85"/>
      <c r="Y1018" s="3" t="str">
        <f t="shared" si="784"/>
        <v>1.60</v>
      </c>
      <c r="Z1018" s="3" t="str">
        <f t="shared" si="785"/>
        <v>-</v>
      </c>
      <c r="AA1018" s="3">
        <f t="shared" si="786"/>
        <v>168.95</v>
      </c>
      <c r="AB1018" s="3">
        <f t="shared" ca="1" si="787"/>
        <v>88.000284180672466</v>
      </c>
      <c r="AC1018" s="3">
        <f t="shared" ca="1" si="788"/>
        <v>10.888064879414102</v>
      </c>
      <c r="AE1018" s="3" t="str">
        <f t="shared" si="789"/>
        <v>1.60</v>
      </c>
      <c r="AF1018" s="3" t="str">
        <f t="shared" si="790"/>
        <v>-</v>
      </c>
      <c r="AG1018" s="3">
        <f t="shared" si="791"/>
        <v>168.95</v>
      </c>
      <c r="AH1018" s="3">
        <f t="shared" ca="1" si="792"/>
        <v>88.000284180672466</v>
      </c>
      <c r="AI1018" s="3">
        <f t="shared" ca="1" si="793"/>
        <v>10.20756082445072</v>
      </c>
      <c r="AK1018" s="3" t="str">
        <f t="shared" si="794"/>
        <v>1.60</v>
      </c>
      <c r="AL1018" s="3" t="str">
        <f t="shared" si="795"/>
        <v>-</v>
      </c>
      <c r="AM1018" s="3">
        <f t="shared" si="796"/>
        <v>168.95</v>
      </c>
      <c r="AN1018" s="3">
        <f t="shared" ca="1" si="797"/>
        <v>88.000284180672466</v>
      </c>
      <c r="AO1018" s="3">
        <f t="shared" ca="1" si="798"/>
        <v>9.5270567694873396</v>
      </c>
      <c r="AQ1018" s="3" t="str">
        <f t="shared" si="799"/>
        <v>1.60</v>
      </c>
      <c r="AR1018" s="3" t="str">
        <f t="shared" si="800"/>
        <v>-</v>
      </c>
      <c r="AS1018" s="3">
        <f t="shared" si="801"/>
        <v>168.95</v>
      </c>
      <c r="AT1018" s="3">
        <f t="shared" ca="1" si="802"/>
        <v>88.000284180672466</v>
      </c>
      <c r="AU1018" s="3">
        <f t="shared" ca="1" si="803"/>
        <v>8.1660486595605768</v>
      </c>
      <c r="AW1018" s="3" t="str">
        <f t="shared" si="804"/>
        <v>1.60</v>
      </c>
      <c r="AX1018" s="3" t="str">
        <f t="shared" si="805"/>
        <v>-</v>
      </c>
      <c r="AY1018" s="3">
        <f t="shared" si="806"/>
        <v>168.95</v>
      </c>
      <c r="AZ1018" s="3">
        <f t="shared" ca="1" si="807"/>
        <v>88.000284180672466</v>
      </c>
      <c r="BA1018" s="3">
        <f t="shared" ca="1" si="808"/>
        <v>6.805040549633814</v>
      </c>
      <c r="BC1018" s="3" t="str">
        <f t="shared" si="809"/>
        <v>1.60</v>
      </c>
      <c r="BD1018" s="3" t="str">
        <f t="shared" si="810"/>
        <v>-</v>
      </c>
      <c r="BE1018" s="3">
        <f t="shared" si="811"/>
        <v>168.95</v>
      </c>
      <c r="BF1018" s="3">
        <f t="shared" ca="1" si="812"/>
        <v>88.000284180672466</v>
      </c>
      <c r="BG1018" s="3">
        <f t="shared" ca="1" si="813"/>
        <v>4.0830243297802884</v>
      </c>
      <c r="BI1018" s="3" t="str">
        <f t="shared" si="814"/>
        <v>1.60</v>
      </c>
      <c r="BJ1018" s="3" t="str">
        <f t="shared" si="815"/>
        <v>-</v>
      </c>
      <c r="BK1018" s="3">
        <f t="shared" si="816"/>
        <v>168.95</v>
      </c>
      <c r="BL1018" s="3">
        <f t="shared" ca="1" si="817"/>
        <v>88.000284180672466</v>
      </c>
      <c r="BM1018" s="3">
        <f t="shared" ca="1" si="818"/>
        <v>1.3610081099267628</v>
      </c>
    </row>
    <row r="1019" spans="1:65" x14ac:dyDescent="0.3">
      <c r="A1019" s="3" t="str">
        <f>'Forward collapse simulation'!B1029</f>
        <v>1.60</v>
      </c>
      <c r="B1019" s="3" t="str">
        <f>IF('Forward collapse simulation'!C1029="","-",'Forward collapse simulation'!C1029)</f>
        <v>-</v>
      </c>
      <c r="C1019" s="3">
        <f>'Forward collapse simulation'!E1029</f>
        <v>197.43</v>
      </c>
      <c r="D1019" s="3">
        <f ca="1">'Forward collapse simulation'!AK1029</f>
        <v>88.849606727040623</v>
      </c>
      <c r="E1019" s="84">
        <f ca="1">'Forward collapse simulation'!AL1029</f>
        <v>12.64222610227983</v>
      </c>
      <c r="G1019" s="3" t="str">
        <f t="shared" si="769"/>
        <v>1.60</v>
      </c>
      <c r="H1019" s="3" t="str">
        <f t="shared" si="770"/>
        <v>-</v>
      </c>
      <c r="I1019" s="3">
        <f t="shared" si="771"/>
        <v>197.43</v>
      </c>
      <c r="J1019" s="3">
        <f t="shared" ca="1" si="772"/>
        <v>88.849606727040623</v>
      </c>
      <c r="K1019" s="3">
        <f t="shared" ca="1" si="773"/>
        <v>12.010114797165837</v>
      </c>
      <c r="M1019" s="3" t="str">
        <f t="shared" si="774"/>
        <v>1.60</v>
      </c>
      <c r="N1019" s="3" t="str">
        <f t="shared" si="775"/>
        <v>-</v>
      </c>
      <c r="O1019" s="3">
        <f t="shared" si="776"/>
        <v>197.43</v>
      </c>
      <c r="P1019" s="3">
        <f t="shared" ca="1" si="777"/>
        <v>88.849606727040623</v>
      </c>
      <c r="Q1019" s="3">
        <f t="shared" ca="1" si="778"/>
        <v>11.378003492051848</v>
      </c>
      <c r="R1019" s="85"/>
      <c r="S1019" s="3" t="str">
        <f t="shared" si="779"/>
        <v>1.60</v>
      </c>
      <c r="T1019" s="3" t="str">
        <f t="shared" si="780"/>
        <v>-</v>
      </c>
      <c r="U1019" s="3">
        <f t="shared" si="781"/>
        <v>197.43</v>
      </c>
      <c r="V1019" s="3">
        <f t="shared" ca="1" si="782"/>
        <v>88.849606727040623</v>
      </c>
      <c r="W1019" s="3">
        <f t="shared" ca="1" si="783"/>
        <v>10.745892186937855</v>
      </c>
      <c r="X1019" s="85"/>
      <c r="Y1019" s="3" t="str">
        <f t="shared" si="784"/>
        <v>1.60</v>
      </c>
      <c r="Z1019" s="3" t="str">
        <f t="shared" si="785"/>
        <v>-</v>
      </c>
      <c r="AA1019" s="3">
        <f t="shared" si="786"/>
        <v>197.43</v>
      </c>
      <c r="AB1019" s="3">
        <f t="shared" ca="1" si="787"/>
        <v>88.849606727040623</v>
      </c>
      <c r="AC1019" s="3">
        <f t="shared" ca="1" si="788"/>
        <v>10.113780881823864</v>
      </c>
      <c r="AE1019" s="3" t="str">
        <f t="shared" si="789"/>
        <v>1.60</v>
      </c>
      <c r="AF1019" s="3" t="str">
        <f t="shared" si="790"/>
        <v>-</v>
      </c>
      <c r="AG1019" s="3">
        <f t="shared" si="791"/>
        <v>197.43</v>
      </c>
      <c r="AH1019" s="3">
        <f t="shared" ca="1" si="792"/>
        <v>88.849606727040623</v>
      </c>
      <c r="AI1019" s="3">
        <f t="shared" ca="1" si="793"/>
        <v>9.4816695767098729</v>
      </c>
      <c r="AK1019" s="3" t="str">
        <f t="shared" si="794"/>
        <v>1.60</v>
      </c>
      <c r="AL1019" s="3" t="str">
        <f t="shared" si="795"/>
        <v>-</v>
      </c>
      <c r="AM1019" s="3">
        <f t="shared" si="796"/>
        <v>197.43</v>
      </c>
      <c r="AN1019" s="3">
        <f t="shared" ca="1" si="797"/>
        <v>88.849606727040623</v>
      </c>
      <c r="AO1019" s="3">
        <f t="shared" ca="1" si="798"/>
        <v>8.84955827159588</v>
      </c>
      <c r="AQ1019" s="3" t="str">
        <f t="shared" si="799"/>
        <v>1.60</v>
      </c>
      <c r="AR1019" s="3" t="str">
        <f t="shared" si="800"/>
        <v>-</v>
      </c>
      <c r="AS1019" s="3">
        <f t="shared" si="801"/>
        <v>197.43</v>
      </c>
      <c r="AT1019" s="3">
        <f t="shared" ca="1" si="802"/>
        <v>88.849606727040623</v>
      </c>
      <c r="AU1019" s="3">
        <f t="shared" ca="1" si="803"/>
        <v>7.5853356613678979</v>
      </c>
      <c r="AW1019" s="3" t="str">
        <f t="shared" si="804"/>
        <v>1.60</v>
      </c>
      <c r="AX1019" s="3" t="str">
        <f t="shared" si="805"/>
        <v>-</v>
      </c>
      <c r="AY1019" s="3">
        <f t="shared" si="806"/>
        <v>197.43</v>
      </c>
      <c r="AZ1019" s="3">
        <f t="shared" ca="1" si="807"/>
        <v>88.849606727040623</v>
      </c>
      <c r="BA1019" s="3">
        <f t="shared" ca="1" si="808"/>
        <v>6.321113051139915</v>
      </c>
      <c r="BC1019" s="3" t="str">
        <f t="shared" si="809"/>
        <v>1.60</v>
      </c>
      <c r="BD1019" s="3" t="str">
        <f t="shared" si="810"/>
        <v>-</v>
      </c>
      <c r="BE1019" s="3">
        <f t="shared" si="811"/>
        <v>197.43</v>
      </c>
      <c r="BF1019" s="3">
        <f t="shared" ca="1" si="812"/>
        <v>88.849606727040623</v>
      </c>
      <c r="BG1019" s="3">
        <f t="shared" ca="1" si="813"/>
        <v>3.792667830683949</v>
      </c>
      <c r="BI1019" s="3" t="str">
        <f t="shared" si="814"/>
        <v>1.60</v>
      </c>
      <c r="BJ1019" s="3" t="str">
        <f t="shared" si="815"/>
        <v>-</v>
      </c>
      <c r="BK1019" s="3">
        <f t="shared" si="816"/>
        <v>197.43</v>
      </c>
      <c r="BL1019" s="3">
        <f t="shared" ca="1" si="817"/>
        <v>88.849606727040623</v>
      </c>
      <c r="BM1019" s="3">
        <f t="shared" ca="1" si="818"/>
        <v>1.264222610227983</v>
      </c>
    </row>
    <row r="1020" spans="1:65" x14ac:dyDescent="0.3">
      <c r="A1020" s="3" t="str">
        <f>'Forward collapse simulation'!B1030</f>
        <v>1.60</v>
      </c>
      <c r="B1020" s="3" t="str">
        <f>IF('Forward collapse simulation'!C1030="","-",'Forward collapse simulation'!C1030)</f>
        <v>-</v>
      </c>
      <c r="C1020" s="3">
        <f>'Forward collapse simulation'!E1030</f>
        <v>246.45</v>
      </c>
      <c r="D1020" s="3">
        <f ca="1">'Forward collapse simulation'!AK1030</f>
        <v>88.911466289683489</v>
      </c>
      <c r="E1020" s="84">
        <f ca="1">'Forward collapse simulation'!AL1030</f>
        <v>11.199829644016287</v>
      </c>
      <c r="G1020" s="3" t="str">
        <f t="shared" si="769"/>
        <v>1.60</v>
      </c>
      <c r="H1020" s="3" t="str">
        <f t="shared" si="770"/>
        <v>-</v>
      </c>
      <c r="I1020" s="3">
        <f t="shared" si="771"/>
        <v>246.45</v>
      </c>
      <c r="J1020" s="3">
        <f t="shared" ca="1" si="772"/>
        <v>88.911466289683489</v>
      </c>
      <c r="K1020" s="3">
        <f t="shared" ca="1" si="773"/>
        <v>10.639838161815472</v>
      </c>
      <c r="M1020" s="3" t="str">
        <f t="shared" si="774"/>
        <v>1.60</v>
      </c>
      <c r="N1020" s="3" t="str">
        <f t="shared" si="775"/>
        <v>-</v>
      </c>
      <c r="O1020" s="3">
        <f t="shared" si="776"/>
        <v>246.45</v>
      </c>
      <c r="P1020" s="3">
        <f t="shared" ca="1" si="777"/>
        <v>88.911466289683489</v>
      </c>
      <c r="Q1020" s="3">
        <f t="shared" ca="1" si="778"/>
        <v>10.079846679614658</v>
      </c>
      <c r="R1020" s="85"/>
      <c r="S1020" s="3" t="str">
        <f t="shared" si="779"/>
        <v>1.60</v>
      </c>
      <c r="T1020" s="3" t="str">
        <f t="shared" si="780"/>
        <v>-</v>
      </c>
      <c r="U1020" s="3">
        <f t="shared" si="781"/>
        <v>246.45</v>
      </c>
      <c r="V1020" s="3">
        <f t="shared" ca="1" si="782"/>
        <v>88.911466289683489</v>
      </c>
      <c r="W1020" s="3">
        <f t="shared" ca="1" si="783"/>
        <v>9.5198551974138432</v>
      </c>
      <c r="X1020" s="85"/>
      <c r="Y1020" s="3" t="str">
        <f t="shared" si="784"/>
        <v>1.60</v>
      </c>
      <c r="Z1020" s="3" t="str">
        <f t="shared" si="785"/>
        <v>-</v>
      </c>
      <c r="AA1020" s="3">
        <f t="shared" si="786"/>
        <v>246.45</v>
      </c>
      <c r="AB1020" s="3">
        <f t="shared" ca="1" si="787"/>
        <v>88.911466289683489</v>
      </c>
      <c r="AC1020" s="3">
        <f t="shared" ca="1" si="788"/>
        <v>8.9598637152130305</v>
      </c>
      <c r="AE1020" s="3" t="str">
        <f t="shared" si="789"/>
        <v>1.60</v>
      </c>
      <c r="AF1020" s="3" t="str">
        <f t="shared" si="790"/>
        <v>-</v>
      </c>
      <c r="AG1020" s="3">
        <f t="shared" si="791"/>
        <v>246.45</v>
      </c>
      <c r="AH1020" s="3">
        <f t="shared" ca="1" si="792"/>
        <v>88.911466289683489</v>
      </c>
      <c r="AI1020" s="3">
        <f t="shared" ca="1" si="793"/>
        <v>8.3998722330122142</v>
      </c>
      <c r="AK1020" s="3" t="str">
        <f t="shared" si="794"/>
        <v>1.60</v>
      </c>
      <c r="AL1020" s="3" t="str">
        <f t="shared" si="795"/>
        <v>-</v>
      </c>
      <c r="AM1020" s="3">
        <f t="shared" si="796"/>
        <v>246.45</v>
      </c>
      <c r="AN1020" s="3">
        <f t="shared" ca="1" si="797"/>
        <v>88.911466289683489</v>
      </c>
      <c r="AO1020" s="3">
        <f t="shared" ca="1" si="798"/>
        <v>7.8398807508114006</v>
      </c>
      <c r="AQ1020" s="3" t="str">
        <f t="shared" si="799"/>
        <v>1.60</v>
      </c>
      <c r="AR1020" s="3" t="str">
        <f t="shared" si="800"/>
        <v>-</v>
      </c>
      <c r="AS1020" s="3">
        <f t="shared" si="801"/>
        <v>246.45</v>
      </c>
      <c r="AT1020" s="3">
        <f t="shared" ca="1" si="802"/>
        <v>88.911466289683489</v>
      </c>
      <c r="AU1020" s="3">
        <f t="shared" ca="1" si="803"/>
        <v>6.7198977864097715</v>
      </c>
      <c r="AW1020" s="3" t="str">
        <f t="shared" si="804"/>
        <v>1.60</v>
      </c>
      <c r="AX1020" s="3" t="str">
        <f t="shared" si="805"/>
        <v>-</v>
      </c>
      <c r="AY1020" s="3">
        <f t="shared" si="806"/>
        <v>246.45</v>
      </c>
      <c r="AZ1020" s="3">
        <f t="shared" ca="1" si="807"/>
        <v>88.911466289683489</v>
      </c>
      <c r="BA1020" s="3">
        <f t="shared" ca="1" si="808"/>
        <v>5.5999148220081434</v>
      </c>
      <c r="BC1020" s="3" t="str">
        <f t="shared" si="809"/>
        <v>1.60</v>
      </c>
      <c r="BD1020" s="3" t="str">
        <f t="shared" si="810"/>
        <v>-</v>
      </c>
      <c r="BE1020" s="3">
        <f t="shared" si="811"/>
        <v>246.45</v>
      </c>
      <c r="BF1020" s="3">
        <f t="shared" ca="1" si="812"/>
        <v>88.911466289683489</v>
      </c>
      <c r="BG1020" s="3">
        <f t="shared" ca="1" si="813"/>
        <v>3.3599488932048858</v>
      </c>
      <c r="BI1020" s="3" t="str">
        <f t="shared" si="814"/>
        <v>1.60</v>
      </c>
      <c r="BJ1020" s="3" t="str">
        <f t="shared" si="815"/>
        <v>-</v>
      </c>
      <c r="BK1020" s="3">
        <f t="shared" si="816"/>
        <v>246.45</v>
      </c>
      <c r="BL1020" s="3">
        <f t="shared" ca="1" si="817"/>
        <v>88.911466289683489</v>
      </c>
      <c r="BM1020" s="3">
        <f t="shared" ca="1" si="818"/>
        <v>1.1199829644016288</v>
      </c>
    </row>
    <row r="1021" spans="1:65" x14ac:dyDescent="0.3">
      <c r="A1021" s="3" t="str">
        <f>'Forward collapse simulation'!B1031</f>
        <v>1.60</v>
      </c>
      <c r="B1021" s="3" t="str">
        <f>IF('Forward collapse simulation'!C1031="","-",'Forward collapse simulation'!C1031)</f>
        <v>-</v>
      </c>
      <c r="C1021" s="3">
        <f>'Forward collapse simulation'!E1031</f>
        <v>299.29000000000002</v>
      </c>
      <c r="D1021" s="3">
        <f ca="1">'Forward collapse simulation'!AK1031</f>
        <v>87.236801786613853</v>
      </c>
      <c r="E1021" s="84">
        <f ca="1">'Forward collapse simulation'!AL1031</f>
        <v>7.4185473601690637</v>
      </c>
      <c r="G1021" s="3" t="str">
        <f t="shared" si="769"/>
        <v>1.60</v>
      </c>
      <c r="H1021" s="3" t="str">
        <f t="shared" si="770"/>
        <v>-</v>
      </c>
      <c r="I1021" s="3">
        <f t="shared" si="771"/>
        <v>299.29000000000002</v>
      </c>
      <c r="J1021" s="3">
        <f t="shared" ca="1" si="772"/>
        <v>87.236801786613853</v>
      </c>
      <c r="K1021" s="3">
        <f t="shared" ca="1" si="773"/>
        <v>7.0476199921606097</v>
      </c>
      <c r="M1021" s="3" t="str">
        <f t="shared" si="774"/>
        <v>1.60</v>
      </c>
      <c r="N1021" s="3" t="str">
        <f t="shared" si="775"/>
        <v>-</v>
      </c>
      <c r="O1021" s="3">
        <f t="shared" si="776"/>
        <v>299.29000000000002</v>
      </c>
      <c r="P1021" s="3">
        <f t="shared" ca="1" si="777"/>
        <v>87.236801786613853</v>
      </c>
      <c r="Q1021" s="3">
        <f t="shared" ca="1" si="778"/>
        <v>6.6766926241521576</v>
      </c>
      <c r="R1021" s="85"/>
      <c r="S1021" s="3" t="str">
        <f t="shared" si="779"/>
        <v>1.60</v>
      </c>
      <c r="T1021" s="3" t="str">
        <f t="shared" si="780"/>
        <v>-</v>
      </c>
      <c r="U1021" s="3">
        <f t="shared" si="781"/>
        <v>299.29000000000002</v>
      </c>
      <c r="V1021" s="3">
        <f t="shared" ca="1" si="782"/>
        <v>87.236801786613853</v>
      </c>
      <c r="W1021" s="3">
        <f t="shared" ca="1" si="783"/>
        <v>6.3057652561437036</v>
      </c>
      <c r="X1021" s="85"/>
      <c r="Y1021" s="3" t="str">
        <f t="shared" si="784"/>
        <v>1.60</v>
      </c>
      <c r="Z1021" s="3" t="str">
        <f t="shared" si="785"/>
        <v>-</v>
      </c>
      <c r="AA1021" s="3">
        <f t="shared" si="786"/>
        <v>299.29000000000002</v>
      </c>
      <c r="AB1021" s="3">
        <f t="shared" ca="1" si="787"/>
        <v>87.236801786613853</v>
      </c>
      <c r="AC1021" s="3">
        <f t="shared" ca="1" si="788"/>
        <v>5.9348378881352515</v>
      </c>
      <c r="AE1021" s="3" t="str">
        <f t="shared" si="789"/>
        <v>1.60</v>
      </c>
      <c r="AF1021" s="3" t="str">
        <f t="shared" si="790"/>
        <v>-</v>
      </c>
      <c r="AG1021" s="3">
        <f t="shared" si="791"/>
        <v>299.29000000000002</v>
      </c>
      <c r="AH1021" s="3">
        <f t="shared" ca="1" si="792"/>
        <v>87.236801786613853</v>
      </c>
      <c r="AI1021" s="3">
        <f t="shared" ca="1" si="793"/>
        <v>5.5639105201267975</v>
      </c>
      <c r="AK1021" s="3" t="str">
        <f t="shared" si="794"/>
        <v>1.60</v>
      </c>
      <c r="AL1021" s="3" t="str">
        <f t="shared" si="795"/>
        <v>-</v>
      </c>
      <c r="AM1021" s="3">
        <f t="shared" si="796"/>
        <v>299.29000000000002</v>
      </c>
      <c r="AN1021" s="3">
        <f t="shared" ca="1" si="797"/>
        <v>87.236801786613853</v>
      </c>
      <c r="AO1021" s="3">
        <f t="shared" ca="1" si="798"/>
        <v>5.1929831521183445</v>
      </c>
      <c r="AQ1021" s="3" t="str">
        <f t="shared" si="799"/>
        <v>1.60</v>
      </c>
      <c r="AR1021" s="3" t="str">
        <f t="shared" si="800"/>
        <v>-</v>
      </c>
      <c r="AS1021" s="3">
        <f t="shared" si="801"/>
        <v>299.29000000000002</v>
      </c>
      <c r="AT1021" s="3">
        <f t="shared" ca="1" si="802"/>
        <v>87.236801786613853</v>
      </c>
      <c r="AU1021" s="3">
        <f t="shared" ca="1" si="803"/>
        <v>4.4511284161014384</v>
      </c>
      <c r="AW1021" s="3" t="str">
        <f t="shared" si="804"/>
        <v>1.60</v>
      </c>
      <c r="AX1021" s="3" t="str">
        <f t="shared" si="805"/>
        <v>-</v>
      </c>
      <c r="AY1021" s="3">
        <f t="shared" si="806"/>
        <v>299.29000000000002</v>
      </c>
      <c r="AZ1021" s="3">
        <f t="shared" ca="1" si="807"/>
        <v>87.236801786613853</v>
      </c>
      <c r="BA1021" s="3">
        <f t="shared" ca="1" si="808"/>
        <v>3.7092736800845318</v>
      </c>
      <c r="BC1021" s="3" t="str">
        <f t="shared" si="809"/>
        <v>1.60</v>
      </c>
      <c r="BD1021" s="3" t="str">
        <f t="shared" si="810"/>
        <v>-</v>
      </c>
      <c r="BE1021" s="3">
        <f t="shared" si="811"/>
        <v>299.29000000000002</v>
      </c>
      <c r="BF1021" s="3">
        <f t="shared" ca="1" si="812"/>
        <v>87.236801786613853</v>
      </c>
      <c r="BG1021" s="3">
        <f t="shared" ca="1" si="813"/>
        <v>2.2255642080507192</v>
      </c>
      <c r="BI1021" s="3" t="str">
        <f t="shared" si="814"/>
        <v>1.60</v>
      </c>
      <c r="BJ1021" s="3" t="str">
        <f t="shared" si="815"/>
        <v>-</v>
      </c>
      <c r="BK1021" s="3">
        <f t="shared" si="816"/>
        <v>299.29000000000002</v>
      </c>
      <c r="BL1021" s="3">
        <f t="shared" ca="1" si="817"/>
        <v>87.236801786613853</v>
      </c>
      <c r="BM1021" s="3">
        <f t="shared" ca="1" si="818"/>
        <v>0.74185473601690644</v>
      </c>
    </row>
    <row r="1022" spans="1:65" x14ac:dyDescent="0.3">
      <c r="A1022" s="3" t="str">
        <f>'Forward collapse simulation'!B1032</f>
        <v>1.60</v>
      </c>
      <c r="B1022" s="3" t="str">
        <f>IF('Forward collapse simulation'!C1032="","-",'Forward collapse simulation'!C1032)</f>
        <v>-</v>
      </c>
      <c r="C1022" s="3">
        <f>'Forward collapse simulation'!E1032</f>
        <v>307.01</v>
      </c>
      <c r="D1022" s="3">
        <f ca="1">'Forward collapse simulation'!AK1032</f>
        <v>84.112512636822757</v>
      </c>
      <c r="E1022" s="84">
        <f ca="1">'Forward collapse simulation'!AL1032</f>
        <v>4.7148622571693926</v>
      </c>
      <c r="G1022" s="3" t="str">
        <f t="shared" si="769"/>
        <v>1.60</v>
      </c>
      <c r="H1022" s="3" t="str">
        <f t="shared" si="770"/>
        <v>-</v>
      </c>
      <c r="I1022" s="3">
        <f t="shared" si="771"/>
        <v>307.01</v>
      </c>
      <c r="J1022" s="3">
        <f t="shared" ca="1" si="772"/>
        <v>84.112512636822757</v>
      </c>
      <c r="K1022" s="3">
        <f t="shared" ca="1" si="773"/>
        <v>4.4791191443109231</v>
      </c>
      <c r="M1022" s="3" t="str">
        <f t="shared" si="774"/>
        <v>1.60</v>
      </c>
      <c r="N1022" s="3" t="str">
        <f t="shared" si="775"/>
        <v>-</v>
      </c>
      <c r="O1022" s="3">
        <f t="shared" si="776"/>
        <v>307.01</v>
      </c>
      <c r="P1022" s="3">
        <f t="shared" ca="1" si="777"/>
        <v>84.112512636822757</v>
      </c>
      <c r="Q1022" s="3">
        <f t="shared" ca="1" si="778"/>
        <v>4.2433760314524536</v>
      </c>
      <c r="R1022" s="85"/>
      <c r="S1022" s="3" t="str">
        <f t="shared" si="779"/>
        <v>1.60</v>
      </c>
      <c r="T1022" s="3" t="str">
        <f t="shared" si="780"/>
        <v>-</v>
      </c>
      <c r="U1022" s="3">
        <f t="shared" si="781"/>
        <v>307.01</v>
      </c>
      <c r="V1022" s="3">
        <f t="shared" ca="1" si="782"/>
        <v>84.112512636822757</v>
      </c>
      <c r="W1022" s="3">
        <f t="shared" ca="1" si="783"/>
        <v>4.0076329185939832</v>
      </c>
      <c r="X1022" s="85"/>
      <c r="Y1022" s="3" t="str">
        <f t="shared" si="784"/>
        <v>1.60</v>
      </c>
      <c r="Z1022" s="3" t="str">
        <f t="shared" si="785"/>
        <v>-</v>
      </c>
      <c r="AA1022" s="3">
        <f t="shared" si="786"/>
        <v>307.01</v>
      </c>
      <c r="AB1022" s="3">
        <f t="shared" ca="1" si="787"/>
        <v>84.112512636822757</v>
      </c>
      <c r="AC1022" s="3">
        <f t="shared" ca="1" si="788"/>
        <v>3.7718898057355141</v>
      </c>
      <c r="AE1022" s="3" t="str">
        <f t="shared" si="789"/>
        <v>1.60</v>
      </c>
      <c r="AF1022" s="3" t="str">
        <f t="shared" si="790"/>
        <v>-</v>
      </c>
      <c r="AG1022" s="3">
        <f t="shared" si="791"/>
        <v>307.01</v>
      </c>
      <c r="AH1022" s="3">
        <f t="shared" ca="1" si="792"/>
        <v>84.112512636822757</v>
      </c>
      <c r="AI1022" s="3">
        <f t="shared" ca="1" si="793"/>
        <v>3.5361466928770442</v>
      </c>
      <c r="AK1022" s="3" t="str">
        <f t="shared" si="794"/>
        <v>1.60</v>
      </c>
      <c r="AL1022" s="3" t="str">
        <f t="shared" si="795"/>
        <v>-</v>
      </c>
      <c r="AM1022" s="3">
        <f t="shared" si="796"/>
        <v>307.01</v>
      </c>
      <c r="AN1022" s="3">
        <f t="shared" ca="1" si="797"/>
        <v>84.112512636822757</v>
      </c>
      <c r="AO1022" s="3">
        <f t="shared" ca="1" si="798"/>
        <v>3.3004035800185747</v>
      </c>
      <c r="AQ1022" s="3" t="str">
        <f t="shared" si="799"/>
        <v>1.60</v>
      </c>
      <c r="AR1022" s="3" t="str">
        <f t="shared" si="800"/>
        <v>-</v>
      </c>
      <c r="AS1022" s="3">
        <f t="shared" si="801"/>
        <v>307.01</v>
      </c>
      <c r="AT1022" s="3">
        <f t="shared" ca="1" si="802"/>
        <v>84.112512636822757</v>
      </c>
      <c r="AU1022" s="3">
        <f t="shared" ca="1" si="803"/>
        <v>2.8289173543016353</v>
      </c>
      <c r="AW1022" s="3" t="str">
        <f t="shared" si="804"/>
        <v>1.60</v>
      </c>
      <c r="AX1022" s="3" t="str">
        <f t="shared" si="805"/>
        <v>-</v>
      </c>
      <c r="AY1022" s="3">
        <f t="shared" si="806"/>
        <v>307.01</v>
      </c>
      <c r="AZ1022" s="3">
        <f t="shared" ca="1" si="807"/>
        <v>84.112512636822757</v>
      </c>
      <c r="BA1022" s="3">
        <f t="shared" ca="1" si="808"/>
        <v>2.3574311285846963</v>
      </c>
      <c r="BC1022" s="3" t="str">
        <f t="shared" si="809"/>
        <v>1.60</v>
      </c>
      <c r="BD1022" s="3" t="str">
        <f t="shared" si="810"/>
        <v>-</v>
      </c>
      <c r="BE1022" s="3">
        <f t="shared" si="811"/>
        <v>307.01</v>
      </c>
      <c r="BF1022" s="3">
        <f t="shared" ca="1" si="812"/>
        <v>84.112512636822757</v>
      </c>
      <c r="BG1022" s="3">
        <f t="shared" ca="1" si="813"/>
        <v>1.4144586771508176</v>
      </c>
      <c r="BI1022" s="3" t="str">
        <f t="shared" si="814"/>
        <v>1.60</v>
      </c>
      <c r="BJ1022" s="3" t="str">
        <f t="shared" si="815"/>
        <v>-</v>
      </c>
      <c r="BK1022" s="3">
        <f t="shared" si="816"/>
        <v>307.01</v>
      </c>
      <c r="BL1022" s="3">
        <f t="shared" ca="1" si="817"/>
        <v>84.112512636822757</v>
      </c>
      <c r="BM1022" s="3">
        <f t="shared" ca="1" si="818"/>
        <v>0.47148622571693927</v>
      </c>
    </row>
    <row r="1023" spans="1:65" x14ac:dyDescent="0.3">
      <c r="A1023" s="3" t="str">
        <f>'Forward collapse simulation'!B1033</f>
        <v>1.60</v>
      </c>
      <c r="B1023" s="3" t="str">
        <f>IF('Forward collapse simulation'!C1033="","-",'Forward collapse simulation'!C1033)</f>
        <v>-</v>
      </c>
      <c r="C1023" s="3">
        <f>'Forward collapse simulation'!E1033</f>
        <v>324.58</v>
      </c>
      <c r="D1023" s="3">
        <f>'Forward collapse simulation'!AK1033</f>
        <v>-34.82</v>
      </c>
      <c r="E1023" s="84">
        <f>'Forward collapse simulation'!AL1033</f>
        <v>0.69400000000000006</v>
      </c>
      <c r="G1023" s="3" t="str">
        <f t="shared" si="769"/>
        <v>1.60</v>
      </c>
      <c r="H1023" s="3" t="str">
        <f t="shared" si="770"/>
        <v>-</v>
      </c>
      <c r="I1023" s="3">
        <f t="shared" si="771"/>
        <v>324.58</v>
      </c>
      <c r="J1023" s="3">
        <f t="shared" si="772"/>
        <v>-34.82</v>
      </c>
      <c r="K1023" s="3">
        <f t="shared" si="773"/>
        <v>0.6593</v>
      </c>
      <c r="M1023" s="3" t="str">
        <f t="shared" si="774"/>
        <v>1.60</v>
      </c>
      <c r="N1023" s="3" t="str">
        <f t="shared" si="775"/>
        <v>-</v>
      </c>
      <c r="O1023" s="3">
        <f t="shared" si="776"/>
        <v>324.58</v>
      </c>
      <c r="P1023" s="3">
        <f t="shared" si="777"/>
        <v>-34.82</v>
      </c>
      <c r="Q1023" s="3">
        <f t="shared" si="778"/>
        <v>0.62460000000000004</v>
      </c>
      <c r="R1023" s="85"/>
      <c r="S1023" s="3" t="str">
        <f t="shared" si="779"/>
        <v>1.60</v>
      </c>
      <c r="T1023" s="3" t="str">
        <f t="shared" si="780"/>
        <v>-</v>
      </c>
      <c r="U1023" s="3">
        <f t="shared" si="781"/>
        <v>324.58</v>
      </c>
      <c r="V1023" s="3">
        <f t="shared" si="782"/>
        <v>-34.82</v>
      </c>
      <c r="W1023" s="3">
        <f t="shared" si="783"/>
        <v>0.58990000000000009</v>
      </c>
      <c r="X1023" s="85"/>
      <c r="Y1023" s="3" t="str">
        <f t="shared" si="784"/>
        <v>1.60</v>
      </c>
      <c r="Z1023" s="3" t="str">
        <f t="shared" si="785"/>
        <v>-</v>
      </c>
      <c r="AA1023" s="3">
        <f t="shared" si="786"/>
        <v>324.58</v>
      </c>
      <c r="AB1023" s="3">
        <f t="shared" si="787"/>
        <v>-34.82</v>
      </c>
      <c r="AC1023" s="3">
        <f t="shared" si="788"/>
        <v>0.55520000000000003</v>
      </c>
      <c r="AE1023" s="3" t="str">
        <f t="shared" si="789"/>
        <v>1.60</v>
      </c>
      <c r="AF1023" s="3" t="str">
        <f t="shared" si="790"/>
        <v>-</v>
      </c>
      <c r="AG1023" s="3">
        <f t="shared" si="791"/>
        <v>324.58</v>
      </c>
      <c r="AH1023" s="3">
        <f t="shared" si="792"/>
        <v>-34.82</v>
      </c>
      <c r="AI1023" s="3">
        <f t="shared" si="793"/>
        <v>0.52050000000000007</v>
      </c>
      <c r="AK1023" s="3" t="str">
        <f t="shared" si="794"/>
        <v>1.60</v>
      </c>
      <c r="AL1023" s="3" t="str">
        <f t="shared" si="795"/>
        <v>-</v>
      </c>
      <c r="AM1023" s="3">
        <f t="shared" si="796"/>
        <v>324.58</v>
      </c>
      <c r="AN1023" s="3">
        <f t="shared" si="797"/>
        <v>-34.82</v>
      </c>
      <c r="AO1023" s="3">
        <f t="shared" si="798"/>
        <v>0.48580000000000001</v>
      </c>
      <c r="AQ1023" s="3" t="str">
        <f t="shared" si="799"/>
        <v>1.60</v>
      </c>
      <c r="AR1023" s="3" t="str">
        <f t="shared" si="800"/>
        <v>-</v>
      </c>
      <c r="AS1023" s="3">
        <f t="shared" si="801"/>
        <v>324.58</v>
      </c>
      <c r="AT1023" s="3">
        <f t="shared" si="802"/>
        <v>-34.82</v>
      </c>
      <c r="AU1023" s="3">
        <f t="shared" si="803"/>
        <v>0.41640000000000005</v>
      </c>
      <c r="AW1023" s="3" t="str">
        <f t="shared" si="804"/>
        <v>1.60</v>
      </c>
      <c r="AX1023" s="3" t="str">
        <f t="shared" si="805"/>
        <v>-</v>
      </c>
      <c r="AY1023" s="3">
        <f t="shared" si="806"/>
        <v>324.58</v>
      </c>
      <c r="AZ1023" s="3">
        <f t="shared" si="807"/>
        <v>-34.82</v>
      </c>
      <c r="BA1023" s="3">
        <f t="shared" si="808"/>
        <v>0.34700000000000003</v>
      </c>
      <c r="BC1023" s="3" t="str">
        <f t="shared" si="809"/>
        <v>1.60</v>
      </c>
      <c r="BD1023" s="3" t="str">
        <f t="shared" si="810"/>
        <v>-</v>
      </c>
      <c r="BE1023" s="3">
        <f t="shared" si="811"/>
        <v>324.58</v>
      </c>
      <c r="BF1023" s="3">
        <f t="shared" si="812"/>
        <v>-34.82</v>
      </c>
      <c r="BG1023" s="3">
        <f t="shared" si="813"/>
        <v>0.20820000000000002</v>
      </c>
      <c r="BI1023" s="3" t="str">
        <f t="shared" si="814"/>
        <v>1.60</v>
      </c>
      <c r="BJ1023" s="3" t="str">
        <f t="shared" si="815"/>
        <v>-</v>
      </c>
      <c r="BK1023" s="3">
        <f t="shared" si="816"/>
        <v>324.58</v>
      </c>
      <c r="BL1023" s="3">
        <f t="shared" si="817"/>
        <v>-34.82</v>
      </c>
      <c r="BM1023" s="3">
        <f t="shared" si="818"/>
        <v>6.9400000000000003E-2</v>
      </c>
    </row>
    <row r="1024" spans="1:65" x14ac:dyDescent="0.3">
      <c r="A1024" s="3" t="str">
        <f>'Forward collapse simulation'!B1034</f>
        <v>1.60</v>
      </c>
      <c r="B1024" s="3" t="str">
        <f>IF('Forward collapse simulation'!C1034="","-",'Forward collapse simulation'!C1034)</f>
        <v>-</v>
      </c>
      <c r="C1024" s="3">
        <f>'Forward collapse simulation'!E1034</f>
        <v>333.06</v>
      </c>
      <c r="D1024" s="3">
        <f>'Forward collapse simulation'!AK1034</f>
        <v>-57.52</v>
      </c>
      <c r="E1024" s="84">
        <f>'Forward collapse simulation'!AL1034</f>
        <v>1.1339999999999999</v>
      </c>
      <c r="G1024" s="3" t="str">
        <f t="shared" si="769"/>
        <v>1.60</v>
      </c>
      <c r="H1024" s="3" t="str">
        <f t="shared" si="770"/>
        <v>-</v>
      </c>
      <c r="I1024" s="3">
        <f t="shared" si="771"/>
        <v>333.06</v>
      </c>
      <c r="J1024" s="3">
        <f t="shared" si="772"/>
        <v>-57.52</v>
      </c>
      <c r="K1024" s="3">
        <f t="shared" si="773"/>
        <v>1.0772999999999999</v>
      </c>
      <c r="M1024" s="3" t="str">
        <f t="shared" si="774"/>
        <v>1.60</v>
      </c>
      <c r="N1024" s="3" t="str">
        <f t="shared" si="775"/>
        <v>-</v>
      </c>
      <c r="O1024" s="3">
        <f t="shared" si="776"/>
        <v>333.06</v>
      </c>
      <c r="P1024" s="3">
        <f t="shared" si="777"/>
        <v>-57.52</v>
      </c>
      <c r="Q1024" s="3">
        <f t="shared" si="778"/>
        <v>1.0206</v>
      </c>
      <c r="R1024" s="85"/>
      <c r="S1024" s="3" t="str">
        <f t="shared" si="779"/>
        <v>1.60</v>
      </c>
      <c r="T1024" s="3" t="str">
        <f t="shared" si="780"/>
        <v>-</v>
      </c>
      <c r="U1024" s="3">
        <f t="shared" si="781"/>
        <v>333.06</v>
      </c>
      <c r="V1024" s="3">
        <f t="shared" si="782"/>
        <v>-57.52</v>
      </c>
      <c r="W1024" s="3">
        <f t="shared" si="783"/>
        <v>0.96389999999999987</v>
      </c>
      <c r="X1024" s="85"/>
      <c r="Y1024" s="3" t="str">
        <f t="shared" si="784"/>
        <v>1.60</v>
      </c>
      <c r="Z1024" s="3" t="str">
        <f t="shared" si="785"/>
        <v>-</v>
      </c>
      <c r="AA1024" s="3">
        <f t="shared" si="786"/>
        <v>333.06</v>
      </c>
      <c r="AB1024" s="3">
        <f t="shared" si="787"/>
        <v>-57.52</v>
      </c>
      <c r="AC1024" s="3">
        <f t="shared" si="788"/>
        <v>0.90720000000000001</v>
      </c>
      <c r="AE1024" s="3" t="str">
        <f t="shared" si="789"/>
        <v>1.60</v>
      </c>
      <c r="AF1024" s="3" t="str">
        <f t="shared" si="790"/>
        <v>-</v>
      </c>
      <c r="AG1024" s="3">
        <f t="shared" si="791"/>
        <v>333.06</v>
      </c>
      <c r="AH1024" s="3">
        <f t="shared" si="792"/>
        <v>-57.52</v>
      </c>
      <c r="AI1024" s="3">
        <f t="shared" si="793"/>
        <v>0.85049999999999992</v>
      </c>
      <c r="AK1024" s="3" t="str">
        <f t="shared" si="794"/>
        <v>1.60</v>
      </c>
      <c r="AL1024" s="3" t="str">
        <f t="shared" si="795"/>
        <v>-</v>
      </c>
      <c r="AM1024" s="3">
        <f t="shared" si="796"/>
        <v>333.06</v>
      </c>
      <c r="AN1024" s="3">
        <f t="shared" si="797"/>
        <v>-57.52</v>
      </c>
      <c r="AO1024" s="3">
        <f t="shared" si="798"/>
        <v>0.79379999999999984</v>
      </c>
      <c r="AQ1024" s="3" t="str">
        <f t="shared" si="799"/>
        <v>1.60</v>
      </c>
      <c r="AR1024" s="3" t="str">
        <f t="shared" si="800"/>
        <v>-</v>
      </c>
      <c r="AS1024" s="3">
        <f t="shared" si="801"/>
        <v>333.06</v>
      </c>
      <c r="AT1024" s="3">
        <f t="shared" si="802"/>
        <v>-57.52</v>
      </c>
      <c r="AU1024" s="3">
        <f t="shared" si="803"/>
        <v>0.68039999999999989</v>
      </c>
      <c r="AW1024" s="3" t="str">
        <f t="shared" si="804"/>
        <v>1.60</v>
      </c>
      <c r="AX1024" s="3" t="str">
        <f t="shared" si="805"/>
        <v>-</v>
      </c>
      <c r="AY1024" s="3">
        <f t="shared" si="806"/>
        <v>333.06</v>
      </c>
      <c r="AZ1024" s="3">
        <f t="shared" si="807"/>
        <v>-57.52</v>
      </c>
      <c r="BA1024" s="3">
        <f t="shared" si="808"/>
        <v>0.56699999999999995</v>
      </c>
      <c r="BC1024" s="3" t="str">
        <f t="shared" si="809"/>
        <v>1.60</v>
      </c>
      <c r="BD1024" s="3" t="str">
        <f t="shared" si="810"/>
        <v>-</v>
      </c>
      <c r="BE1024" s="3">
        <f t="shared" si="811"/>
        <v>333.06</v>
      </c>
      <c r="BF1024" s="3">
        <f t="shared" si="812"/>
        <v>-57.52</v>
      </c>
      <c r="BG1024" s="3">
        <f t="shared" si="813"/>
        <v>0.34019999999999995</v>
      </c>
      <c r="BI1024" s="3" t="str">
        <f t="shared" si="814"/>
        <v>1.60</v>
      </c>
      <c r="BJ1024" s="3" t="str">
        <f t="shared" si="815"/>
        <v>-</v>
      </c>
      <c r="BK1024" s="3">
        <f t="shared" si="816"/>
        <v>333.06</v>
      </c>
      <c r="BL1024" s="3">
        <f t="shared" si="817"/>
        <v>-57.52</v>
      </c>
      <c r="BM1024" s="3">
        <f t="shared" si="818"/>
        <v>0.1134</v>
      </c>
    </row>
    <row r="1025" spans="1:65" x14ac:dyDescent="0.3">
      <c r="A1025" s="3" t="str">
        <f>'Forward collapse simulation'!B1035</f>
        <v>1.60</v>
      </c>
      <c r="B1025" s="3" t="str">
        <f>IF('Forward collapse simulation'!C1035="","-",'Forward collapse simulation'!C1035)</f>
        <v>-</v>
      </c>
      <c r="C1025" s="3">
        <f>'Forward collapse simulation'!E1035</f>
        <v>329.54</v>
      </c>
      <c r="D1025" s="3">
        <f>'Forward collapse simulation'!AK1035</f>
        <v>-68.33</v>
      </c>
      <c r="E1025" s="84">
        <f>'Forward collapse simulation'!AL1035</f>
        <v>1.052</v>
      </c>
      <c r="G1025" s="3" t="str">
        <f t="shared" si="769"/>
        <v>1.60</v>
      </c>
      <c r="H1025" s="3" t="str">
        <f t="shared" si="770"/>
        <v>-</v>
      </c>
      <c r="I1025" s="3">
        <f t="shared" si="771"/>
        <v>329.54</v>
      </c>
      <c r="J1025" s="3">
        <f t="shared" si="772"/>
        <v>-68.33</v>
      </c>
      <c r="K1025" s="3">
        <f t="shared" si="773"/>
        <v>0.99939999999999996</v>
      </c>
      <c r="M1025" s="3" t="str">
        <f t="shared" si="774"/>
        <v>1.60</v>
      </c>
      <c r="N1025" s="3" t="str">
        <f t="shared" si="775"/>
        <v>-</v>
      </c>
      <c r="O1025" s="3">
        <f t="shared" si="776"/>
        <v>329.54</v>
      </c>
      <c r="P1025" s="3">
        <f t="shared" si="777"/>
        <v>-68.33</v>
      </c>
      <c r="Q1025" s="3">
        <f t="shared" si="778"/>
        <v>0.94680000000000009</v>
      </c>
      <c r="R1025" s="85"/>
      <c r="S1025" s="3" t="str">
        <f t="shared" si="779"/>
        <v>1.60</v>
      </c>
      <c r="T1025" s="3" t="str">
        <f t="shared" si="780"/>
        <v>-</v>
      </c>
      <c r="U1025" s="3">
        <f t="shared" si="781"/>
        <v>329.54</v>
      </c>
      <c r="V1025" s="3">
        <f t="shared" si="782"/>
        <v>-68.33</v>
      </c>
      <c r="W1025" s="3">
        <f t="shared" si="783"/>
        <v>0.89419999999999999</v>
      </c>
      <c r="X1025" s="85"/>
      <c r="Y1025" s="3" t="str">
        <f t="shared" si="784"/>
        <v>1.60</v>
      </c>
      <c r="Z1025" s="3" t="str">
        <f t="shared" si="785"/>
        <v>-</v>
      </c>
      <c r="AA1025" s="3">
        <f t="shared" si="786"/>
        <v>329.54</v>
      </c>
      <c r="AB1025" s="3">
        <f t="shared" si="787"/>
        <v>-68.33</v>
      </c>
      <c r="AC1025" s="3">
        <f t="shared" si="788"/>
        <v>0.84160000000000013</v>
      </c>
      <c r="AE1025" s="3" t="str">
        <f t="shared" si="789"/>
        <v>1.60</v>
      </c>
      <c r="AF1025" s="3" t="str">
        <f t="shared" si="790"/>
        <v>-</v>
      </c>
      <c r="AG1025" s="3">
        <f t="shared" si="791"/>
        <v>329.54</v>
      </c>
      <c r="AH1025" s="3">
        <f t="shared" si="792"/>
        <v>-68.33</v>
      </c>
      <c r="AI1025" s="3">
        <f t="shared" si="793"/>
        <v>0.78900000000000003</v>
      </c>
      <c r="AK1025" s="3" t="str">
        <f t="shared" si="794"/>
        <v>1.60</v>
      </c>
      <c r="AL1025" s="3" t="str">
        <f t="shared" si="795"/>
        <v>-</v>
      </c>
      <c r="AM1025" s="3">
        <f t="shared" si="796"/>
        <v>329.54</v>
      </c>
      <c r="AN1025" s="3">
        <f t="shared" si="797"/>
        <v>-68.33</v>
      </c>
      <c r="AO1025" s="3">
        <f t="shared" si="798"/>
        <v>0.73639999999999994</v>
      </c>
      <c r="AQ1025" s="3" t="str">
        <f t="shared" si="799"/>
        <v>1.60</v>
      </c>
      <c r="AR1025" s="3" t="str">
        <f t="shared" si="800"/>
        <v>-</v>
      </c>
      <c r="AS1025" s="3">
        <f t="shared" si="801"/>
        <v>329.54</v>
      </c>
      <c r="AT1025" s="3">
        <f t="shared" si="802"/>
        <v>-68.33</v>
      </c>
      <c r="AU1025" s="3">
        <f t="shared" si="803"/>
        <v>0.63119999999999998</v>
      </c>
      <c r="AW1025" s="3" t="str">
        <f t="shared" si="804"/>
        <v>1.60</v>
      </c>
      <c r="AX1025" s="3" t="str">
        <f t="shared" si="805"/>
        <v>-</v>
      </c>
      <c r="AY1025" s="3">
        <f t="shared" si="806"/>
        <v>329.54</v>
      </c>
      <c r="AZ1025" s="3">
        <f t="shared" si="807"/>
        <v>-68.33</v>
      </c>
      <c r="BA1025" s="3">
        <f t="shared" si="808"/>
        <v>0.52600000000000002</v>
      </c>
      <c r="BC1025" s="3" t="str">
        <f t="shared" si="809"/>
        <v>1.60</v>
      </c>
      <c r="BD1025" s="3" t="str">
        <f t="shared" si="810"/>
        <v>-</v>
      </c>
      <c r="BE1025" s="3">
        <f t="shared" si="811"/>
        <v>329.54</v>
      </c>
      <c r="BF1025" s="3">
        <f t="shared" si="812"/>
        <v>-68.33</v>
      </c>
      <c r="BG1025" s="3">
        <f t="shared" si="813"/>
        <v>0.31559999999999999</v>
      </c>
      <c r="BI1025" s="3" t="str">
        <f t="shared" si="814"/>
        <v>1.60</v>
      </c>
      <c r="BJ1025" s="3" t="str">
        <f t="shared" si="815"/>
        <v>-</v>
      </c>
      <c r="BK1025" s="3">
        <f t="shared" si="816"/>
        <v>329.54</v>
      </c>
      <c r="BL1025" s="3">
        <f t="shared" si="817"/>
        <v>-68.33</v>
      </c>
      <c r="BM1025" s="3">
        <f t="shared" si="818"/>
        <v>0.10520000000000002</v>
      </c>
    </row>
    <row r="1026" spans="1:65" x14ac:dyDescent="0.3">
      <c r="A1026" s="3" t="str">
        <f>'Forward collapse simulation'!B1036</f>
        <v>1.60</v>
      </c>
      <c r="B1026" s="3" t="str">
        <f>IF('Forward collapse simulation'!C1036="","-",'Forward collapse simulation'!C1036)</f>
        <v>-</v>
      </c>
      <c r="C1026" s="3">
        <f>'Forward collapse simulation'!E1036</f>
        <v>329.11</v>
      </c>
      <c r="D1026" s="3">
        <f>'Forward collapse simulation'!AK1036</f>
        <v>-83.73</v>
      </c>
      <c r="E1026" s="84">
        <f>'Forward collapse simulation'!AL1036</f>
        <v>1.248</v>
      </c>
      <c r="G1026" s="3" t="str">
        <f t="shared" si="769"/>
        <v>1.60</v>
      </c>
      <c r="H1026" s="3" t="str">
        <f t="shared" si="770"/>
        <v>-</v>
      </c>
      <c r="I1026" s="3">
        <f t="shared" si="771"/>
        <v>329.11</v>
      </c>
      <c r="J1026" s="3">
        <f t="shared" si="772"/>
        <v>-83.73</v>
      </c>
      <c r="K1026" s="3">
        <f t="shared" si="773"/>
        <v>1.1856</v>
      </c>
      <c r="M1026" s="3" t="str">
        <f t="shared" si="774"/>
        <v>1.60</v>
      </c>
      <c r="N1026" s="3" t="str">
        <f t="shared" si="775"/>
        <v>-</v>
      </c>
      <c r="O1026" s="3">
        <f t="shared" si="776"/>
        <v>329.11</v>
      </c>
      <c r="P1026" s="3">
        <f t="shared" si="777"/>
        <v>-83.73</v>
      </c>
      <c r="Q1026" s="3">
        <f t="shared" si="778"/>
        <v>1.1232</v>
      </c>
      <c r="R1026" s="85"/>
      <c r="S1026" s="3" t="str">
        <f t="shared" si="779"/>
        <v>1.60</v>
      </c>
      <c r="T1026" s="3" t="str">
        <f t="shared" si="780"/>
        <v>-</v>
      </c>
      <c r="U1026" s="3">
        <f t="shared" si="781"/>
        <v>329.11</v>
      </c>
      <c r="V1026" s="3">
        <f t="shared" si="782"/>
        <v>-83.73</v>
      </c>
      <c r="W1026" s="3">
        <f t="shared" si="783"/>
        <v>1.0608</v>
      </c>
      <c r="X1026" s="85"/>
      <c r="Y1026" s="3" t="str">
        <f t="shared" si="784"/>
        <v>1.60</v>
      </c>
      <c r="Z1026" s="3" t="str">
        <f t="shared" si="785"/>
        <v>-</v>
      </c>
      <c r="AA1026" s="3">
        <f t="shared" si="786"/>
        <v>329.11</v>
      </c>
      <c r="AB1026" s="3">
        <f t="shared" si="787"/>
        <v>-83.73</v>
      </c>
      <c r="AC1026" s="3">
        <f t="shared" si="788"/>
        <v>0.99840000000000007</v>
      </c>
      <c r="AE1026" s="3" t="str">
        <f t="shared" si="789"/>
        <v>1.60</v>
      </c>
      <c r="AF1026" s="3" t="str">
        <f t="shared" si="790"/>
        <v>-</v>
      </c>
      <c r="AG1026" s="3">
        <f t="shared" si="791"/>
        <v>329.11</v>
      </c>
      <c r="AH1026" s="3">
        <f t="shared" si="792"/>
        <v>-83.73</v>
      </c>
      <c r="AI1026" s="3">
        <f t="shared" si="793"/>
        <v>0.93599999999999994</v>
      </c>
      <c r="AK1026" s="3" t="str">
        <f t="shared" si="794"/>
        <v>1.60</v>
      </c>
      <c r="AL1026" s="3" t="str">
        <f t="shared" si="795"/>
        <v>-</v>
      </c>
      <c r="AM1026" s="3">
        <f t="shared" si="796"/>
        <v>329.11</v>
      </c>
      <c r="AN1026" s="3">
        <f t="shared" si="797"/>
        <v>-83.73</v>
      </c>
      <c r="AO1026" s="3">
        <f t="shared" si="798"/>
        <v>0.87359999999999993</v>
      </c>
      <c r="AQ1026" s="3" t="str">
        <f t="shared" si="799"/>
        <v>1.60</v>
      </c>
      <c r="AR1026" s="3" t="str">
        <f t="shared" si="800"/>
        <v>-</v>
      </c>
      <c r="AS1026" s="3">
        <f t="shared" si="801"/>
        <v>329.11</v>
      </c>
      <c r="AT1026" s="3">
        <f t="shared" si="802"/>
        <v>-83.73</v>
      </c>
      <c r="AU1026" s="3">
        <f t="shared" si="803"/>
        <v>0.74880000000000002</v>
      </c>
      <c r="AW1026" s="3" t="str">
        <f t="shared" si="804"/>
        <v>1.60</v>
      </c>
      <c r="AX1026" s="3" t="str">
        <f t="shared" si="805"/>
        <v>-</v>
      </c>
      <c r="AY1026" s="3">
        <f t="shared" si="806"/>
        <v>329.11</v>
      </c>
      <c r="AZ1026" s="3">
        <f t="shared" si="807"/>
        <v>-83.73</v>
      </c>
      <c r="BA1026" s="3">
        <f t="shared" si="808"/>
        <v>0.624</v>
      </c>
      <c r="BC1026" s="3" t="str">
        <f t="shared" si="809"/>
        <v>1.60</v>
      </c>
      <c r="BD1026" s="3" t="str">
        <f t="shared" si="810"/>
        <v>-</v>
      </c>
      <c r="BE1026" s="3">
        <f t="shared" si="811"/>
        <v>329.11</v>
      </c>
      <c r="BF1026" s="3">
        <f t="shared" si="812"/>
        <v>-83.73</v>
      </c>
      <c r="BG1026" s="3">
        <f t="shared" si="813"/>
        <v>0.37440000000000001</v>
      </c>
      <c r="BI1026" s="3" t="str">
        <f t="shared" si="814"/>
        <v>1.60</v>
      </c>
      <c r="BJ1026" s="3" t="str">
        <f t="shared" si="815"/>
        <v>-</v>
      </c>
      <c r="BK1026" s="3">
        <f t="shared" si="816"/>
        <v>329.11</v>
      </c>
      <c r="BL1026" s="3">
        <f t="shared" si="817"/>
        <v>-83.73</v>
      </c>
      <c r="BM1026" s="3">
        <f t="shared" si="818"/>
        <v>0.12480000000000001</v>
      </c>
    </row>
    <row r="1027" spans="1:65" x14ac:dyDescent="0.3">
      <c r="A1027" s="3" t="str">
        <f>'Forward collapse simulation'!B1037</f>
        <v>1.60</v>
      </c>
      <c r="B1027" s="3" t="str">
        <f>IF('Forward collapse simulation'!C1037="","-",'Forward collapse simulation'!C1037)</f>
        <v>-</v>
      </c>
      <c r="C1027" s="3">
        <f>'Forward collapse simulation'!E1037</f>
        <v>296.08</v>
      </c>
      <c r="D1027" s="3">
        <f>'Forward collapse simulation'!AK1037</f>
        <v>-87.61</v>
      </c>
      <c r="E1027" s="84">
        <f>'Forward collapse simulation'!AL1037</f>
        <v>1.2549999999999997</v>
      </c>
      <c r="G1027" s="3" t="str">
        <f t="shared" si="769"/>
        <v>1.60</v>
      </c>
      <c r="H1027" s="3" t="str">
        <f t="shared" si="770"/>
        <v>-</v>
      </c>
      <c r="I1027" s="3">
        <f t="shared" si="771"/>
        <v>296.08</v>
      </c>
      <c r="J1027" s="3">
        <f t="shared" si="772"/>
        <v>-87.61</v>
      </c>
      <c r="K1027" s="3">
        <f t="shared" si="773"/>
        <v>1.1922499999999996</v>
      </c>
      <c r="M1027" s="3" t="str">
        <f t="shared" si="774"/>
        <v>1.60</v>
      </c>
      <c r="N1027" s="3" t="str">
        <f t="shared" si="775"/>
        <v>-</v>
      </c>
      <c r="O1027" s="3">
        <f t="shared" si="776"/>
        <v>296.08</v>
      </c>
      <c r="P1027" s="3">
        <f t="shared" si="777"/>
        <v>-87.61</v>
      </c>
      <c r="Q1027" s="3">
        <f t="shared" si="778"/>
        <v>1.1294999999999997</v>
      </c>
      <c r="R1027" s="85"/>
      <c r="S1027" s="3" t="str">
        <f t="shared" si="779"/>
        <v>1.60</v>
      </c>
      <c r="T1027" s="3" t="str">
        <f t="shared" si="780"/>
        <v>-</v>
      </c>
      <c r="U1027" s="3">
        <f t="shared" si="781"/>
        <v>296.08</v>
      </c>
      <c r="V1027" s="3">
        <f t="shared" si="782"/>
        <v>-87.61</v>
      </c>
      <c r="W1027" s="3">
        <f t="shared" si="783"/>
        <v>1.0667499999999996</v>
      </c>
      <c r="X1027" s="85"/>
      <c r="Y1027" s="3" t="str">
        <f t="shared" si="784"/>
        <v>1.60</v>
      </c>
      <c r="Z1027" s="3" t="str">
        <f t="shared" si="785"/>
        <v>-</v>
      </c>
      <c r="AA1027" s="3">
        <f t="shared" si="786"/>
        <v>296.08</v>
      </c>
      <c r="AB1027" s="3">
        <f t="shared" si="787"/>
        <v>-87.61</v>
      </c>
      <c r="AC1027" s="3">
        <f t="shared" si="788"/>
        <v>1.0039999999999998</v>
      </c>
      <c r="AE1027" s="3" t="str">
        <f t="shared" si="789"/>
        <v>1.60</v>
      </c>
      <c r="AF1027" s="3" t="str">
        <f t="shared" si="790"/>
        <v>-</v>
      </c>
      <c r="AG1027" s="3">
        <f t="shared" si="791"/>
        <v>296.08</v>
      </c>
      <c r="AH1027" s="3">
        <f t="shared" si="792"/>
        <v>-87.61</v>
      </c>
      <c r="AI1027" s="3">
        <f t="shared" si="793"/>
        <v>0.9412499999999997</v>
      </c>
      <c r="AK1027" s="3" t="str">
        <f t="shared" si="794"/>
        <v>1.60</v>
      </c>
      <c r="AL1027" s="3" t="str">
        <f t="shared" si="795"/>
        <v>-</v>
      </c>
      <c r="AM1027" s="3">
        <f t="shared" si="796"/>
        <v>296.08</v>
      </c>
      <c r="AN1027" s="3">
        <f t="shared" si="797"/>
        <v>-87.61</v>
      </c>
      <c r="AO1027" s="3">
        <f t="shared" si="798"/>
        <v>0.87849999999999973</v>
      </c>
      <c r="AQ1027" s="3" t="str">
        <f t="shared" si="799"/>
        <v>1.60</v>
      </c>
      <c r="AR1027" s="3" t="str">
        <f t="shared" si="800"/>
        <v>-</v>
      </c>
      <c r="AS1027" s="3">
        <f t="shared" si="801"/>
        <v>296.08</v>
      </c>
      <c r="AT1027" s="3">
        <f t="shared" si="802"/>
        <v>-87.61</v>
      </c>
      <c r="AU1027" s="3">
        <f t="shared" si="803"/>
        <v>0.75299999999999978</v>
      </c>
      <c r="AW1027" s="3" t="str">
        <f t="shared" si="804"/>
        <v>1.60</v>
      </c>
      <c r="AX1027" s="3" t="str">
        <f t="shared" si="805"/>
        <v>-</v>
      </c>
      <c r="AY1027" s="3">
        <f t="shared" si="806"/>
        <v>296.08</v>
      </c>
      <c r="AZ1027" s="3">
        <f t="shared" si="807"/>
        <v>-87.61</v>
      </c>
      <c r="BA1027" s="3">
        <f t="shared" si="808"/>
        <v>0.62749999999999984</v>
      </c>
      <c r="BC1027" s="3" t="str">
        <f t="shared" si="809"/>
        <v>1.60</v>
      </c>
      <c r="BD1027" s="3" t="str">
        <f t="shared" si="810"/>
        <v>-</v>
      </c>
      <c r="BE1027" s="3">
        <f t="shared" si="811"/>
        <v>296.08</v>
      </c>
      <c r="BF1027" s="3">
        <f t="shared" si="812"/>
        <v>-87.61</v>
      </c>
      <c r="BG1027" s="3">
        <f t="shared" si="813"/>
        <v>0.37649999999999989</v>
      </c>
      <c r="BI1027" s="3" t="str">
        <f t="shared" si="814"/>
        <v>1.60</v>
      </c>
      <c r="BJ1027" s="3" t="str">
        <f t="shared" si="815"/>
        <v>-</v>
      </c>
      <c r="BK1027" s="3">
        <f t="shared" si="816"/>
        <v>296.08</v>
      </c>
      <c r="BL1027" s="3">
        <f t="shared" si="817"/>
        <v>-87.61</v>
      </c>
      <c r="BM1027" s="3">
        <f t="shared" si="818"/>
        <v>0.12549999999999997</v>
      </c>
    </row>
    <row r="1028" spans="1:65" x14ac:dyDescent="0.3">
      <c r="A1028" s="3" t="str">
        <f>'Forward collapse simulation'!B1038</f>
        <v>1.60</v>
      </c>
      <c r="B1028" s="3" t="str">
        <f>IF('Forward collapse simulation'!C1038="","-",'Forward collapse simulation'!C1038)</f>
        <v>1.61</v>
      </c>
      <c r="C1028" s="3">
        <f>'Forward collapse simulation'!E1038</f>
        <v>231.91</v>
      </c>
      <c r="D1028" s="3">
        <f>'Forward collapse simulation'!AK1038</f>
        <v>2.76</v>
      </c>
      <c r="E1028" s="84">
        <f>'Forward collapse simulation'!AL1038</f>
        <v>7.81</v>
      </c>
      <c r="G1028" s="3" t="str">
        <f t="shared" ref="G1028:G1091" si="819">A1028</f>
        <v>1.60</v>
      </c>
      <c r="H1028" s="3" t="str">
        <f t="shared" ref="H1028:H1091" si="820">B1028</f>
        <v>1.61</v>
      </c>
      <c r="I1028" s="3">
        <f t="shared" ref="I1028:I1091" si="821">C1028</f>
        <v>231.91</v>
      </c>
      <c r="J1028" s="3">
        <f t="shared" ref="J1028:J1091" si="822">D1028</f>
        <v>2.76</v>
      </c>
      <c r="K1028" s="3">
        <f t="shared" ref="K1028:K1091" si="823">IF(B1028="-",E1028*0.95,E1028)</f>
        <v>7.81</v>
      </c>
      <c r="M1028" s="3" t="str">
        <f t="shared" ref="M1028:M1091" si="824">G1028</f>
        <v>1.60</v>
      </c>
      <c r="N1028" s="3" t="str">
        <f t="shared" ref="N1028:N1091" si="825">H1028</f>
        <v>1.61</v>
      </c>
      <c r="O1028" s="3">
        <f t="shared" ref="O1028:O1091" si="826">I1028</f>
        <v>231.91</v>
      </c>
      <c r="P1028" s="3">
        <f t="shared" ref="P1028:P1091" si="827">J1028</f>
        <v>2.76</v>
      </c>
      <c r="Q1028" s="3">
        <f t="shared" ref="Q1028:Q1091" si="828">IF(H1028="-",$E1028*0.9,$E1028)</f>
        <v>7.81</v>
      </c>
      <c r="R1028" s="85"/>
      <c r="S1028" s="3" t="str">
        <f t="shared" ref="S1028:S1091" si="829">M1028</f>
        <v>1.60</v>
      </c>
      <c r="T1028" s="3" t="str">
        <f t="shared" ref="T1028:T1091" si="830">N1028</f>
        <v>1.61</v>
      </c>
      <c r="U1028" s="3">
        <f t="shared" ref="U1028:U1091" si="831">O1028</f>
        <v>231.91</v>
      </c>
      <c r="V1028" s="3">
        <f t="shared" ref="V1028:V1091" si="832">P1028</f>
        <v>2.76</v>
      </c>
      <c r="W1028" s="3">
        <f t="shared" ref="W1028:W1091" si="833">IF(N1028="-",$E1028*0.85,$E1028)</f>
        <v>7.81</v>
      </c>
      <c r="X1028" s="85"/>
      <c r="Y1028" s="3" t="str">
        <f t="shared" ref="Y1028:Y1091" si="834">S1028</f>
        <v>1.60</v>
      </c>
      <c r="Z1028" s="3" t="str">
        <f t="shared" ref="Z1028:Z1091" si="835">T1028</f>
        <v>1.61</v>
      </c>
      <c r="AA1028" s="3">
        <f t="shared" ref="AA1028:AA1091" si="836">U1028</f>
        <v>231.91</v>
      </c>
      <c r="AB1028" s="3">
        <f t="shared" ref="AB1028:AB1091" si="837">V1028</f>
        <v>2.76</v>
      </c>
      <c r="AC1028" s="3">
        <f t="shared" ref="AC1028:AC1091" si="838">IF(T1028="-",$E1028*0.8,$E1028)</f>
        <v>7.81</v>
      </c>
      <c r="AE1028" s="3" t="str">
        <f t="shared" ref="AE1028:AE1091" si="839">Y1028</f>
        <v>1.60</v>
      </c>
      <c r="AF1028" s="3" t="str">
        <f t="shared" ref="AF1028:AF1091" si="840">Z1028</f>
        <v>1.61</v>
      </c>
      <c r="AG1028" s="3">
        <f t="shared" ref="AG1028:AG1091" si="841">AA1028</f>
        <v>231.91</v>
      </c>
      <c r="AH1028" s="3">
        <f t="shared" ref="AH1028:AH1091" si="842">AB1028</f>
        <v>2.76</v>
      </c>
      <c r="AI1028" s="3">
        <f t="shared" ref="AI1028:AI1091" si="843">IF(Z1028="-",$E1028*0.75,$E1028)</f>
        <v>7.81</v>
      </c>
      <c r="AK1028" s="3" t="str">
        <f t="shared" ref="AK1028:AK1091" si="844">AE1028</f>
        <v>1.60</v>
      </c>
      <c r="AL1028" s="3" t="str">
        <f t="shared" ref="AL1028:AL1091" si="845">AF1028</f>
        <v>1.61</v>
      </c>
      <c r="AM1028" s="3">
        <f t="shared" ref="AM1028:AM1091" si="846">AG1028</f>
        <v>231.91</v>
      </c>
      <c r="AN1028" s="3">
        <f t="shared" ref="AN1028:AN1091" si="847">AH1028</f>
        <v>2.76</v>
      </c>
      <c r="AO1028" s="3">
        <f t="shared" ref="AO1028:AO1091" si="848">IF(AF1028="-",$E1028*0.7,$E1028)</f>
        <v>7.81</v>
      </c>
      <c r="AQ1028" s="3" t="str">
        <f t="shared" ref="AQ1028:AQ1091" si="849">AK1028</f>
        <v>1.60</v>
      </c>
      <c r="AR1028" s="3" t="str">
        <f t="shared" ref="AR1028:AR1091" si="850">AL1028</f>
        <v>1.61</v>
      </c>
      <c r="AS1028" s="3">
        <f t="shared" ref="AS1028:AS1091" si="851">AM1028</f>
        <v>231.91</v>
      </c>
      <c r="AT1028" s="3">
        <f t="shared" ref="AT1028:AT1091" si="852">AN1028</f>
        <v>2.76</v>
      </c>
      <c r="AU1028" s="3">
        <f t="shared" ref="AU1028:AU1091" si="853">IF(AL1028="-",$E1028*0.6,$E1028)</f>
        <v>7.81</v>
      </c>
      <c r="AW1028" s="3" t="str">
        <f t="shared" ref="AW1028:AW1091" si="854">AQ1028</f>
        <v>1.60</v>
      </c>
      <c r="AX1028" s="3" t="str">
        <f t="shared" ref="AX1028:AX1091" si="855">AR1028</f>
        <v>1.61</v>
      </c>
      <c r="AY1028" s="3">
        <f t="shared" ref="AY1028:AY1091" si="856">AS1028</f>
        <v>231.91</v>
      </c>
      <c r="AZ1028" s="3">
        <f t="shared" ref="AZ1028:AZ1091" si="857">AT1028</f>
        <v>2.76</v>
      </c>
      <c r="BA1028" s="3">
        <f t="shared" ref="BA1028:BA1091" si="858">IF(AR1028="-",$E1028*0.5,$E1028)</f>
        <v>7.81</v>
      </c>
      <c r="BC1028" s="3" t="str">
        <f t="shared" ref="BC1028:BC1091" si="859">AW1028</f>
        <v>1.60</v>
      </c>
      <c r="BD1028" s="3" t="str">
        <f t="shared" ref="BD1028:BD1091" si="860">AX1028</f>
        <v>1.61</v>
      </c>
      <c r="BE1028" s="3">
        <f t="shared" ref="BE1028:BE1091" si="861">AY1028</f>
        <v>231.91</v>
      </c>
      <c r="BF1028" s="3">
        <f t="shared" ref="BF1028:BF1091" si="862">AZ1028</f>
        <v>2.76</v>
      </c>
      <c r="BG1028" s="3">
        <f t="shared" ref="BG1028:BG1091" si="863">IF(AX1028="-",$E1028*0.3,$E1028)</f>
        <v>7.81</v>
      </c>
      <c r="BI1028" s="3" t="str">
        <f t="shared" ref="BI1028:BI1091" si="864">BC1028</f>
        <v>1.60</v>
      </c>
      <c r="BJ1028" s="3" t="str">
        <f t="shared" ref="BJ1028:BJ1091" si="865">BD1028</f>
        <v>1.61</v>
      </c>
      <c r="BK1028" s="3">
        <f t="shared" ref="BK1028:BK1091" si="866">BE1028</f>
        <v>231.91</v>
      </c>
      <c r="BL1028" s="3">
        <f t="shared" ref="BL1028:BL1091" si="867">BF1028</f>
        <v>2.76</v>
      </c>
      <c r="BM1028" s="3">
        <f t="shared" ref="BM1028:BM1091" si="868">IF(BD1028="-",$E1028*0.1,$E1028)</f>
        <v>7.81</v>
      </c>
    </row>
    <row r="1029" spans="1:65" x14ac:dyDescent="0.3">
      <c r="A1029" s="3" t="str">
        <f>'Forward collapse simulation'!B1039</f>
        <v>1.61</v>
      </c>
      <c r="B1029" s="3" t="str">
        <f>IF('Forward collapse simulation'!C1039="","-",'Forward collapse simulation'!C1039)</f>
        <v>-</v>
      </c>
      <c r="C1029" s="3">
        <f>'Forward collapse simulation'!E1039</f>
        <v>204.92</v>
      </c>
      <c r="D1029" s="3">
        <f>'Forward collapse simulation'!AK1039</f>
        <v>-83.25</v>
      </c>
      <c r="E1029" s="84">
        <f>'Forward collapse simulation'!AL1039</f>
        <v>0.92900000000000005</v>
      </c>
      <c r="G1029" s="3" t="str">
        <f t="shared" si="819"/>
        <v>1.61</v>
      </c>
      <c r="H1029" s="3" t="str">
        <f t="shared" si="820"/>
        <v>-</v>
      </c>
      <c r="I1029" s="3">
        <f t="shared" si="821"/>
        <v>204.92</v>
      </c>
      <c r="J1029" s="3">
        <f t="shared" si="822"/>
        <v>-83.25</v>
      </c>
      <c r="K1029" s="3">
        <f t="shared" si="823"/>
        <v>0.88255000000000006</v>
      </c>
      <c r="M1029" s="3" t="str">
        <f t="shared" si="824"/>
        <v>1.61</v>
      </c>
      <c r="N1029" s="3" t="str">
        <f t="shared" si="825"/>
        <v>-</v>
      </c>
      <c r="O1029" s="3">
        <f t="shared" si="826"/>
        <v>204.92</v>
      </c>
      <c r="P1029" s="3">
        <f t="shared" si="827"/>
        <v>-83.25</v>
      </c>
      <c r="Q1029" s="3">
        <f t="shared" si="828"/>
        <v>0.83610000000000007</v>
      </c>
      <c r="R1029" s="85"/>
      <c r="S1029" s="3" t="str">
        <f t="shared" si="829"/>
        <v>1.61</v>
      </c>
      <c r="T1029" s="3" t="str">
        <f t="shared" si="830"/>
        <v>-</v>
      </c>
      <c r="U1029" s="3">
        <f t="shared" si="831"/>
        <v>204.92</v>
      </c>
      <c r="V1029" s="3">
        <f t="shared" si="832"/>
        <v>-83.25</v>
      </c>
      <c r="W1029" s="3">
        <f t="shared" si="833"/>
        <v>0.78965000000000007</v>
      </c>
      <c r="X1029" s="85"/>
      <c r="Y1029" s="3" t="str">
        <f t="shared" si="834"/>
        <v>1.61</v>
      </c>
      <c r="Z1029" s="3" t="str">
        <f t="shared" si="835"/>
        <v>-</v>
      </c>
      <c r="AA1029" s="3">
        <f t="shared" si="836"/>
        <v>204.92</v>
      </c>
      <c r="AB1029" s="3">
        <f t="shared" si="837"/>
        <v>-83.25</v>
      </c>
      <c r="AC1029" s="3">
        <f t="shared" si="838"/>
        <v>0.74320000000000008</v>
      </c>
      <c r="AE1029" s="3" t="str">
        <f t="shared" si="839"/>
        <v>1.61</v>
      </c>
      <c r="AF1029" s="3" t="str">
        <f t="shared" si="840"/>
        <v>-</v>
      </c>
      <c r="AG1029" s="3">
        <f t="shared" si="841"/>
        <v>204.92</v>
      </c>
      <c r="AH1029" s="3">
        <f t="shared" si="842"/>
        <v>-83.25</v>
      </c>
      <c r="AI1029" s="3">
        <f t="shared" si="843"/>
        <v>0.69674999999999998</v>
      </c>
      <c r="AK1029" s="3" t="str">
        <f t="shared" si="844"/>
        <v>1.61</v>
      </c>
      <c r="AL1029" s="3" t="str">
        <f t="shared" si="845"/>
        <v>-</v>
      </c>
      <c r="AM1029" s="3">
        <f t="shared" si="846"/>
        <v>204.92</v>
      </c>
      <c r="AN1029" s="3">
        <f t="shared" si="847"/>
        <v>-83.25</v>
      </c>
      <c r="AO1029" s="3">
        <f t="shared" si="848"/>
        <v>0.65029999999999999</v>
      </c>
      <c r="AQ1029" s="3" t="str">
        <f t="shared" si="849"/>
        <v>1.61</v>
      </c>
      <c r="AR1029" s="3" t="str">
        <f t="shared" si="850"/>
        <v>-</v>
      </c>
      <c r="AS1029" s="3">
        <f t="shared" si="851"/>
        <v>204.92</v>
      </c>
      <c r="AT1029" s="3">
        <f t="shared" si="852"/>
        <v>-83.25</v>
      </c>
      <c r="AU1029" s="3">
        <f t="shared" si="853"/>
        <v>0.55740000000000001</v>
      </c>
      <c r="AW1029" s="3" t="str">
        <f t="shared" si="854"/>
        <v>1.61</v>
      </c>
      <c r="AX1029" s="3" t="str">
        <f t="shared" si="855"/>
        <v>-</v>
      </c>
      <c r="AY1029" s="3">
        <f t="shared" si="856"/>
        <v>204.92</v>
      </c>
      <c r="AZ1029" s="3">
        <f t="shared" si="857"/>
        <v>-83.25</v>
      </c>
      <c r="BA1029" s="3">
        <f t="shared" si="858"/>
        <v>0.46450000000000002</v>
      </c>
      <c r="BC1029" s="3" t="str">
        <f t="shared" si="859"/>
        <v>1.61</v>
      </c>
      <c r="BD1029" s="3" t="str">
        <f t="shared" si="860"/>
        <v>-</v>
      </c>
      <c r="BE1029" s="3">
        <f t="shared" si="861"/>
        <v>204.92</v>
      </c>
      <c r="BF1029" s="3">
        <f t="shared" si="862"/>
        <v>-83.25</v>
      </c>
      <c r="BG1029" s="3">
        <f t="shared" si="863"/>
        <v>0.2787</v>
      </c>
      <c r="BI1029" s="3" t="str">
        <f t="shared" si="864"/>
        <v>1.61</v>
      </c>
      <c r="BJ1029" s="3" t="str">
        <f t="shared" si="865"/>
        <v>-</v>
      </c>
      <c r="BK1029" s="3">
        <f t="shared" si="866"/>
        <v>204.92</v>
      </c>
      <c r="BL1029" s="3">
        <f t="shared" si="867"/>
        <v>-83.25</v>
      </c>
      <c r="BM1029" s="3">
        <f t="shared" si="868"/>
        <v>9.290000000000001E-2</v>
      </c>
    </row>
    <row r="1030" spans="1:65" x14ac:dyDescent="0.3">
      <c r="A1030" s="3" t="str">
        <f>'Forward collapse simulation'!B1040</f>
        <v>1.61</v>
      </c>
      <c r="B1030" s="3" t="str">
        <f>IF('Forward collapse simulation'!C1040="","-",'Forward collapse simulation'!C1040)</f>
        <v>-</v>
      </c>
      <c r="C1030" s="3">
        <f>'Forward collapse simulation'!E1040</f>
        <v>174</v>
      </c>
      <c r="D1030" s="3">
        <f>'Forward collapse simulation'!AK1040</f>
        <v>-67.67</v>
      </c>
      <c r="E1030" s="84">
        <f>'Forward collapse simulation'!AL1040</f>
        <v>0.98199999999999998</v>
      </c>
      <c r="G1030" s="3" t="str">
        <f t="shared" si="819"/>
        <v>1.61</v>
      </c>
      <c r="H1030" s="3" t="str">
        <f t="shared" si="820"/>
        <v>-</v>
      </c>
      <c r="I1030" s="3">
        <f t="shared" si="821"/>
        <v>174</v>
      </c>
      <c r="J1030" s="3">
        <f t="shared" si="822"/>
        <v>-67.67</v>
      </c>
      <c r="K1030" s="3">
        <f t="shared" si="823"/>
        <v>0.93289999999999995</v>
      </c>
      <c r="M1030" s="3" t="str">
        <f t="shared" si="824"/>
        <v>1.61</v>
      </c>
      <c r="N1030" s="3" t="str">
        <f t="shared" si="825"/>
        <v>-</v>
      </c>
      <c r="O1030" s="3">
        <f t="shared" si="826"/>
        <v>174</v>
      </c>
      <c r="P1030" s="3">
        <f t="shared" si="827"/>
        <v>-67.67</v>
      </c>
      <c r="Q1030" s="3">
        <f t="shared" si="828"/>
        <v>0.88380000000000003</v>
      </c>
      <c r="R1030" s="85"/>
      <c r="S1030" s="3" t="str">
        <f t="shared" si="829"/>
        <v>1.61</v>
      </c>
      <c r="T1030" s="3" t="str">
        <f t="shared" si="830"/>
        <v>-</v>
      </c>
      <c r="U1030" s="3">
        <f t="shared" si="831"/>
        <v>174</v>
      </c>
      <c r="V1030" s="3">
        <f t="shared" si="832"/>
        <v>-67.67</v>
      </c>
      <c r="W1030" s="3">
        <f t="shared" si="833"/>
        <v>0.8347</v>
      </c>
      <c r="X1030" s="85"/>
      <c r="Y1030" s="3" t="str">
        <f t="shared" si="834"/>
        <v>1.61</v>
      </c>
      <c r="Z1030" s="3" t="str">
        <f t="shared" si="835"/>
        <v>-</v>
      </c>
      <c r="AA1030" s="3">
        <f t="shared" si="836"/>
        <v>174</v>
      </c>
      <c r="AB1030" s="3">
        <f t="shared" si="837"/>
        <v>-67.67</v>
      </c>
      <c r="AC1030" s="3">
        <f t="shared" si="838"/>
        <v>0.78560000000000008</v>
      </c>
      <c r="AE1030" s="3" t="str">
        <f t="shared" si="839"/>
        <v>1.61</v>
      </c>
      <c r="AF1030" s="3" t="str">
        <f t="shared" si="840"/>
        <v>-</v>
      </c>
      <c r="AG1030" s="3">
        <f t="shared" si="841"/>
        <v>174</v>
      </c>
      <c r="AH1030" s="3">
        <f t="shared" si="842"/>
        <v>-67.67</v>
      </c>
      <c r="AI1030" s="3">
        <f t="shared" si="843"/>
        <v>0.73649999999999993</v>
      </c>
      <c r="AK1030" s="3" t="str">
        <f t="shared" si="844"/>
        <v>1.61</v>
      </c>
      <c r="AL1030" s="3" t="str">
        <f t="shared" si="845"/>
        <v>-</v>
      </c>
      <c r="AM1030" s="3">
        <f t="shared" si="846"/>
        <v>174</v>
      </c>
      <c r="AN1030" s="3">
        <f t="shared" si="847"/>
        <v>-67.67</v>
      </c>
      <c r="AO1030" s="3">
        <f t="shared" si="848"/>
        <v>0.6873999999999999</v>
      </c>
      <c r="AQ1030" s="3" t="str">
        <f t="shared" si="849"/>
        <v>1.61</v>
      </c>
      <c r="AR1030" s="3" t="str">
        <f t="shared" si="850"/>
        <v>-</v>
      </c>
      <c r="AS1030" s="3">
        <f t="shared" si="851"/>
        <v>174</v>
      </c>
      <c r="AT1030" s="3">
        <f t="shared" si="852"/>
        <v>-67.67</v>
      </c>
      <c r="AU1030" s="3">
        <f t="shared" si="853"/>
        <v>0.58919999999999995</v>
      </c>
      <c r="AW1030" s="3" t="str">
        <f t="shared" si="854"/>
        <v>1.61</v>
      </c>
      <c r="AX1030" s="3" t="str">
        <f t="shared" si="855"/>
        <v>-</v>
      </c>
      <c r="AY1030" s="3">
        <f t="shared" si="856"/>
        <v>174</v>
      </c>
      <c r="AZ1030" s="3">
        <f t="shared" si="857"/>
        <v>-67.67</v>
      </c>
      <c r="BA1030" s="3">
        <f t="shared" si="858"/>
        <v>0.49099999999999999</v>
      </c>
      <c r="BC1030" s="3" t="str">
        <f t="shared" si="859"/>
        <v>1.61</v>
      </c>
      <c r="BD1030" s="3" t="str">
        <f t="shared" si="860"/>
        <v>-</v>
      </c>
      <c r="BE1030" s="3">
        <f t="shared" si="861"/>
        <v>174</v>
      </c>
      <c r="BF1030" s="3">
        <f t="shared" si="862"/>
        <v>-67.67</v>
      </c>
      <c r="BG1030" s="3">
        <f t="shared" si="863"/>
        <v>0.29459999999999997</v>
      </c>
      <c r="BI1030" s="3" t="str">
        <f t="shared" si="864"/>
        <v>1.61</v>
      </c>
      <c r="BJ1030" s="3" t="str">
        <f t="shared" si="865"/>
        <v>-</v>
      </c>
      <c r="BK1030" s="3">
        <f t="shared" si="866"/>
        <v>174</v>
      </c>
      <c r="BL1030" s="3">
        <f t="shared" si="867"/>
        <v>-67.67</v>
      </c>
      <c r="BM1030" s="3">
        <f t="shared" si="868"/>
        <v>9.820000000000001E-2</v>
      </c>
    </row>
    <row r="1031" spans="1:65" x14ac:dyDescent="0.3">
      <c r="A1031" s="3" t="str">
        <f>'Forward collapse simulation'!B1041</f>
        <v>1.61</v>
      </c>
      <c r="B1031" s="3" t="str">
        <f>IF('Forward collapse simulation'!C1041="","-",'Forward collapse simulation'!C1041)</f>
        <v>-</v>
      </c>
      <c r="C1031" s="3">
        <f>'Forward collapse simulation'!E1041</f>
        <v>169.37</v>
      </c>
      <c r="D1031" s="3">
        <f>'Forward collapse simulation'!AK1041</f>
        <v>-36.81</v>
      </c>
      <c r="E1031" s="84">
        <f>'Forward collapse simulation'!AL1041</f>
        <v>1.2250000000000001</v>
      </c>
      <c r="G1031" s="3" t="str">
        <f t="shared" si="819"/>
        <v>1.61</v>
      </c>
      <c r="H1031" s="3" t="str">
        <f t="shared" si="820"/>
        <v>-</v>
      </c>
      <c r="I1031" s="3">
        <f t="shared" si="821"/>
        <v>169.37</v>
      </c>
      <c r="J1031" s="3">
        <f t="shared" si="822"/>
        <v>-36.81</v>
      </c>
      <c r="K1031" s="3">
        <f t="shared" si="823"/>
        <v>1.1637500000000001</v>
      </c>
      <c r="M1031" s="3" t="str">
        <f t="shared" si="824"/>
        <v>1.61</v>
      </c>
      <c r="N1031" s="3" t="str">
        <f t="shared" si="825"/>
        <v>-</v>
      </c>
      <c r="O1031" s="3">
        <f t="shared" si="826"/>
        <v>169.37</v>
      </c>
      <c r="P1031" s="3">
        <f t="shared" si="827"/>
        <v>-36.81</v>
      </c>
      <c r="Q1031" s="3">
        <f t="shared" si="828"/>
        <v>1.1025</v>
      </c>
      <c r="R1031" s="85"/>
      <c r="S1031" s="3" t="str">
        <f t="shared" si="829"/>
        <v>1.61</v>
      </c>
      <c r="T1031" s="3" t="str">
        <f t="shared" si="830"/>
        <v>-</v>
      </c>
      <c r="U1031" s="3">
        <f t="shared" si="831"/>
        <v>169.37</v>
      </c>
      <c r="V1031" s="3">
        <f t="shared" si="832"/>
        <v>-36.81</v>
      </c>
      <c r="W1031" s="3">
        <f t="shared" si="833"/>
        <v>1.04125</v>
      </c>
      <c r="X1031" s="85"/>
      <c r="Y1031" s="3" t="str">
        <f t="shared" si="834"/>
        <v>1.61</v>
      </c>
      <c r="Z1031" s="3" t="str">
        <f t="shared" si="835"/>
        <v>-</v>
      </c>
      <c r="AA1031" s="3">
        <f t="shared" si="836"/>
        <v>169.37</v>
      </c>
      <c r="AB1031" s="3">
        <f t="shared" si="837"/>
        <v>-36.81</v>
      </c>
      <c r="AC1031" s="3">
        <f t="shared" si="838"/>
        <v>0.98000000000000009</v>
      </c>
      <c r="AE1031" s="3" t="str">
        <f t="shared" si="839"/>
        <v>1.61</v>
      </c>
      <c r="AF1031" s="3" t="str">
        <f t="shared" si="840"/>
        <v>-</v>
      </c>
      <c r="AG1031" s="3">
        <f t="shared" si="841"/>
        <v>169.37</v>
      </c>
      <c r="AH1031" s="3">
        <f t="shared" si="842"/>
        <v>-36.81</v>
      </c>
      <c r="AI1031" s="3">
        <f t="shared" si="843"/>
        <v>0.91875000000000007</v>
      </c>
      <c r="AK1031" s="3" t="str">
        <f t="shared" si="844"/>
        <v>1.61</v>
      </c>
      <c r="AL1031" s="3" t="str">
        <f t="shared" si="845"/>
        <v>-</v>
      </c>
      <c r="AM1031" s="3">
        <f t="shared" si="846"/>
        <v>169.37</v>
      </c>
      <c r="AN1031" s="3">
        <f t="shared" si="847"/>
        <v>-36.81</v>
      </c>
      <c r="AO1031" s="3">
        <f t="shared" si="848"/>
        <v>0.85750000000000004</v>
      </c>
      <c r="AQ1031" s="3" t="str">
        <f t="shared" si="849"/>
        <v>1.61</v>
      </c>
      <c r="AR1031" s="3" t="str">
        <f t="shared" si="850"/>
        <v>-</v>
      </c>
      <c r="AS1031" s="3">
        <f t="shared" si="851"/>
        <v>169.37</v>
      </c>
      <c r="AT1031" s="3">
        <f t="shared" si="852"/>
        <v>-36.81</v>
      </c>
      <c r="AU1031" s="3">
        <f t="shared" si="853"/>
        <v>0.73499999999999999</v>
      </c>
      <c r="AW1031" s="3" t="str">
        <f t="shared" si="854"/>
        <v>1.61</v>
      </c>
      <c r="AX1031" s="3" t="str">
        <f t="shared" si="855"/>
        <v>-</v>
      </c>
      <c r="AY1031" s="3">
        <f t="shared" si="856"/>
        <v>169.37</v>
      </c>
      <c r="AZ1031" s="3">
        <f t="shared" si="857"/>
        <v>-36.81</v>
      </c>
      <c r="BA1031" s="3">
        <f t="shared" si="858"/>
        <v>0.61250000000000004</v>
      </c>
      <c r="BC1031" s="3" t="str">
        <f t="shared" si="859"/>
        <v>1.61</v>
      </c>
      <c r="BD1031" s="3" t="str">
        <f t="shared" si="860"/>
        <v>-</v>
      </c>
      <c r="BE1031" s="3">
        <f t="shared" si="861"/>
        <v>169.37</v>
      </c>
      <c r="BF1031" s="3">
        <f t="shared" si="862"/>
        <v>-36.81</v>
      </c>
      <c r="BG1031" s="3">
        <f t="shared" si="863"/>
        <v>0.36749999999999999</v>
      </c>
      <c r="BI1031" s="3" t="str">
        <f t="shared" si="864"/>
        <v>1.61</v>
      </c>
      <c r="BJ1031" s="3" t="str">
        <f t="shared" si="865"/>
        <v>-</v>
      </c>
      <c r="BK1031" s="3">
        <f t="shared" si="866"/>
        <v>169.37</v>
      </c>
      <c r="BL1031" s="3">
        <f t="shared" si="867"/>
        <v>-36.81</v>
      </c>
      <c r="BM1031" s="3">
        <f t="shared" si="868"/>
        <v>0.12250000000000001</v>
      </c>
    </row>
    <row r="1032" spans="1:65" x14ac:dyDescent="0.3">
      <c r="A1032" s="3" t="str">
        <f>'Forward collapse simulation'!B1042</f>
        <v>1.61</v>
      </c>
      <c r="B1032" s="3" t="str">
        <f>IF('Forward collapse simulation'!C1042="","-",'Forward collapse simulation'!C1042)</f>
        <v>-</v>
      </c>
      <c r="C1032" s="3">
        <f>'Forward collapse simulation'!E1042</f>
        <v>169.62</v>
      </c>
      <c r="D1032" s="3">
        <f>'Forward collapse simulation'!AK1042</f>
        <v>-20.68</v>
      </c>
      <c r="E1032" s="84">
        <f>'Forward collapse simulation'!AL1042</f>
        <v>1.518</v>
      </c>
      <c r="G1032" s="3" t="str">
        <f t="shared" si="819"/>
        <v>1.61</v>
      </c>
      <c r="H1032" s="3" t="str">
        <f t="shared" si="820"/>
        <v>-</v>
      </c>
      <c r="I1032" s="3">
        <f t="shared" si="821"/>
        <v>169.62</v>
      </c>
      <c r="J1032" s="3">
        <f t="shared" si="822"/>
        <v>-20.68</v>
      </c>
      <c r="K1032" s="3">
        <f t="shared" si="823"/>
        <v>1.4420999999999999</v>
      </c>
      <c r="M1032" s="3" t="str">
        <f t="shared" si="824"/>
        <v>1.61</v>
      </c>
      <c r="N1032" s="3" t="str">
        <f t="shared" si="825"/>
        <v>-</v>
      </c>
      <c r="O1032" s="3">
        <f t="shared" si="826"/>
        <v>169.62</v>
      </c>
      <c r="P1032" s="3">
        <f t="shared" si="827"/>
        <v>-20.68</v>
      </c>
      <c r="Q1032" s="3">
        <f t="shared" si="828"/>
        <v>1.3662000000000001</v>
      </c>
      <c r="R1032" s="85"/>
      <c r="S1032" s="3" t="str">
        <f t="shared" si="829"/>
        <v>1.61</v>
      </c>
      <c r="T1032" s="3" t="str">
        <f t="shared" si="830"/>
        <v>-</v>
      </c>
      <c r="U1032" s="3">
        <f t="shared" si="831"/>
        <v>169.62</v>
      </c>
      <c r="V1032" s="3">
        <f t="shared" si="832"/>
        <v>-20.68</v>
      </c>
      <c r="W1032" s="3">
        <f t="shared" si="833"/>
        <v>1.2903</v>
      </c>
      <c r="X1032" s="85"/>
      <c r="Y1032" s="3" t="str">
        <f t="shared" si="834"/>
        <v>1.61</v>
      </c>
      <c r="Z1032" s="3" t="str">
        <f t="shared" si="835"/>
        <v>-</v>
      </c>
      <c r="AA1032" s="3">
        <f t="shared" si="836"/>
        <v>169.62</v>
      </c>
      <c r="AB1032" s="3">
        <f t="shared" si="837"/>
        <v>-20.68</v>
      </c>
      <c r="AC1032" s="3">
        <f t="shared" si="838"/>
        <v>1.2144000000000001</v>
      </c>
      <c r="AE1032" s="3" t="str">
        <f t="shared" si="839"/>
        <v>1.61</v>
      </c>
      <c r="AF1032" s="3" t="str">
        <f t="shared" si="840"/>
        <v>-</v>
      </c>
      <c r="AG1032" s="3">
        <f t="shared" si="841"/>
        <v>169.62</v>
      </c>
      <c r="AH1032" s="3">
        <f t="shared" si="842"/>
        <v>-20.68</v>
      </c>
      <c r="AI1032" s="3">
        <f t="shared" si="843"/>
        <v>1.1385000000000001</v>
      </c>
      <c r="AK1032" s="3" t="str">
        <f t="shared" si="844"/>
        <v>1.61</v>
      </c>
      <c r="AL1032" s="3" t="str">
        <f t="shared" si="845"/>
        <v>-</v>
      </c>
      <c r="AM1032" s="3">
        <f t="shared" si="846"/>
        <v>169.62</v>
      </c>
      <c r="AN1032" s="3">
        <f t="shared" si="847"/>
        <v>-20.68</v>
      </c>
      <c r="AO1032" s="3">
        <f t="shared" si="848"/>
        <v>1.0626</v>
      </c>
      <c r="AQ1032" s="3" t="str">
        <f t="shared" si="849"/>
        <v>1.61</v>
      </c>
      <c r="AR1032" s="3" t="str">
        <f t="shared" si="850"/>
        <v>-</v>
      </c>
      <c r="AS1032" s="3">
        <f t="shared" si="851"/>
        <v>169.62</v>
      </c>
      <c r="AT1032" s="3">
        <f t="shared" si="852"/>
        <v>-20.68</v>
      </c>
      <c r="AU1032" s="3">
        <f t="shared" si="853"/>
        <v>0.91079999999999994</v>
      </c>
      <c r="AW1032" s="3" t="str">
        <f t="shared" si="854"/>
        <v>1.61</v>
      </c>
      <c r="AX1032" s="3" t="str">
        <f t="shared" si="855"/>
        <v>-</v>
      </c>
      <c r="AY1032" s="3">
        <f t="shared" si="856"/>
        <v>169.62</v>
      </c>
      <c r="AZ1032" s="3">
        <f t="shared" si="857"/>
        <v>-20.68</v>
      </c>
      <c r="BA1032" s="3">
        <f t="shared" si="858"/>
        <v>0.75900000000000001</v>
      </c>
      <c r="BC1032" s="3" t="str">
        <f t="shared" si="859"/>
        <v>1.61</v>
      </c>
      <c r="BD1032" s="3" t="str">
        <f t="shared" si="860"/>
        <v>-</v>
      </c>
      <c r="BE1032" s="3">
        <f t="shared" si="861"/>
        <v>169.62</v>
      </c>
      <c r="BF1032" s="3">
        <f t="shared" si="862"/>
        <v>-20.68</v>
      </c>
      <c r="BG1032" s="3">
        <f t="shared" si="863"/>
        <v>0.45539999999999997</v>
      </c>
      <c r="BI1032" s="3" t="str">
        <f t="shared" si="864"/>
        <v>1.61</v>
      </c>
      <c r="BJ1032" s="3" t="str">
        <f t="shared" si="865"/>
        <v>-</v>
      </c>
      <c r="BK1032" s="3">
        <f t="shared" si="866"/>
        <v>169.62</v>
      </c>
      <c r="BL1032" s="3">
        <f t="shared" si="867"/>
        <v>-20.68</v>
      </c>
      <c r="BM1032" s="3">
        <f t="shared" si="868"/>
        <v>0.15180000000000002</v>
      </c>
    </row>
    <row r="1033" spans="1:65" x14ac:dyDescent="0.3">
      <c r="A1033" s="3" t="str">
        <f>'Forward collapse simulation'!B1043</f>
        <v>1.61</v>
      </c>
      <c r="B1033" s="3" t="str">
        <f>IF('Forward collapse simulation'!C1043="","-",'Forward collapse simulation'!C1043)</f>
        <v>-</v>
      </c>
      <c r="C1033" s="3">
        <f>'Forward collapse simulation'!E1043</f>
        <v>167.64</v>
      </c>
      <c r="D1033" s="3">
        <f>'Forward collapse simulation'!AK1043</f>
        <v>-13.47</v>
      </c>
      <c r="E1033" s="84">
        <f>'Forward collapse simulation'!AL1043</f>
        <v>1.3260000000000001</v>
      </c>
      <c r="G1033" s="3" t="str">
        <f t="shared" si="819"/>
        <v>1.61</v>
      </c>
      <c r="H1033" s="3" t="str">
        <f t="shared" si="820"/>
        <v>-</v>
      </c>
      <c r="I1033" s="3">
        <f t="shared" si="821"/>
        <v>167.64</v>
      </c>
      <c r="J1033" s="3">
        <f t="shared" si="822"/>
        <v>-13.47</v>
      </c>
      <c r="K1033" s="3">
        <f t="shared" si="823"/>
        <v>1.2597</v>
      </c>
      <c r="M1033" s="3" t="str">
        <f t="shared" si="824"/>
        <v>1.61</v>
      </c>
      <c r="N1033" s="3" t="str">
        <f t="shared" si="825"/>
        <v>-</v>
      </c>
      <c r="O1033" s="3">
        <f t="shared" si="826"/>
        <v>167.64</v>
      </c>
      <c r="P1033" s="3">
        <f t="shared" si="827"/>
        <v>-13.47</v>
      </c>
      <c r="Q1033" s="3">
        <f t="shared" si="828"/>
        <v>1.1934</v>
      </c>
      <c r="R1033" s="85"/>
      <c r="S1033" s="3" t="str">
        <f t="shared" si="829"/>
        <v>1.61</v>
      </c>
      <c r="T1033" s="3" t="str">
        <f t="shared" si="830"/>
        <v>-</v>
      </c>
      <c r="U1033" s="3">
        <f t="shared" si="831"/>
        <v>167.64</v>
      </c>
      <c r="V1033" s="3">
        <f t="shared" si="832"/>
        <v>-13.47</v>
      </c>
      <c r="W1033" s="3">
        <f t="shared" si="833"/>
        <v>1.1271</v>
      </c>
      <c r="X1033" s="85"/>
      <c r="Y1033" s="3" t="str">
        <f t="shared" si="834"/>
        <v>1.61</v>
      </c>
      <c r="Z1033" s="3" t="str">
        <f t="shared" si="835"/>
        <v>-</v>
      </c>
      <c r="AA1033" s="3">
        <f t="shared" si="836"/>
        <v>167.64</v>
      </c>
      <c r="AB1033" s="3">
        <f t="shared" si="837"/>
        <v>-13.47</v>
      </c>
      <c r="AC1033" s="3">
        <f t="shared" si="838"/>
        <v>1.0608000000000002</v>
      </c>
      <c r="AE1033" s="3" t="str">
        <f t="shared" si="839"/>
        <v>1.61</v>
      </c>
      <c r="AF1033" s="3" t="str">
        <f t="shared" si="840"/>
        <v>-</v>
      </c>
      <c r="AG1033" s="3">
        <f t="shared" si="841"/>
        <v>167.64</v>
      </c>
      <c r="AH1033" s="3">
        <f t="shared" si="842"/>
        <v>-13.47</v>
      </c>
      <c r="AI1033" s="3">
        <f t="shared" si="843"/>
        <v>0.99450000000000005</v>
      </c>
      <c r="AK1033" s="3" t="str">
        <f t="shared" si="844"/>
        <v>1.61</v>
      </c>
      <c r="AL1033" s="3" t="str">
        <f t="shared" si="845"/>
        <v>-</v>
      </c>
      <c r="AM1033" s="3">
        <f t="shared" si="846"/>
        <v>167.64</v>
      </c>
      <c r="AN1033" s="3">
        <f t="shared" si="847"/>
        <v>-13.47</v>
      </c>
      <c r="AO1033" s="3">
        <f t="shared" si="848"/>
        <v>0.92820000000000003</v>
      </c>
      <c r="AQ1033" s="3" t="str">
        <f t="shared" si="849"/>
        <v>1.61</v>
      </c>
      <c r="AR1033" s="3" t="str">
        <f t="shared" si="850"/>
        <v>-</v>
      </c>
      <c r="AS1033" s="3">
        <f t="shared" si="851"/>
        <v>167.64</v>
      </c>
      <c r="AT1033" s="3">
        <f t="shared" si="852"/>
        <v>-13.47</v>
      </c>
      <c r="AU1033" s="3">
        <f t="shared" si="853"/>
        <v>0.79559999999999997</v>
      </c>
      <c r="AW1033" s="3" t="str">
        <f t="shared" si="854"/>
        <v>1.61</v>
      </c>
      <c r="AX1033" s="3" t="str">
        <f t="shared" si="855"/>
        <v>-</v>
      </c>
      <c r="AY1033" s="3">
        <f t="shared" si="856"/>
        <v>167.64</v>
      </c>
      <c r="AZ1033" s="3">
        <f t="shared" si="857"/>
        <v>-13.47</v>
      </c>
      <c r="BA1033" s="3">
        <f t="shared" si="858"/>
        <v>0.66300000000000003</v>
      </c>
      <c r="BC1033" s="3" t="str">
        <f t="shared" si="859"/>
        <v>1.61</v>
      </c>
      <c r="BD1033" s="3" t="str">
        <f t="shared" si="860"/>
        <v>-</v>
      </c>
      <c r="BE1033" s="3">
        <f t="shared" si="861"/>
        <v>167.64</v>
      </c>
      <c r="BF1033" s="3">
        <f t="shared" si="862"/>
        <v>-13.47</v>
      </c>
      <c r="BG1033" s="3">
        <f t="shared" si="863"/>
        <v>0.39779999999999999</v>
      </c>
      <c r="BI1033" s="3" t="str">
        <f t="shared" si="864"/>
        <v>1.61</v>
      </c>
      <c r="BJ1033" s="3" t="str">
        <f t="shared" si="865"/>
        <v>-</v>
      </c>
      <c r="BK1033" s="3">
        <f t="shared" si="866"/>
        <v>167.64</v>
      </c>
      <c r="BL1033" s="3">
        <f t="shared" si="867"/>
        <v>-13.47</v>
      </c>
      <c r="BM1033" s="3">
        <f t="shared" si="868"/>
        <v>0.13260000000000002</v>
      </c>
    </row>
    <row r="1034" spans="1:65" x14ac:dyDescent="0.3">
      <c r="A1034" s="3" t="str">
        <f>'Forward collapse simulation'!B1044</f>
        <v>1.61</v>
      </c>
      <c r="B1034" s="3" t="str">
        <f>IF('Forward collapse simulation'!C1044="","-",'Forward collapse simulation'!C1044)</f>
        <v>-</v>
      </c>
      <c r="C1034" s="3">
        <f>'Forward collapse simulation'!E1044</f>
        <v>167.19</v>
      </c>
      <c r="D1034" s="3">
        <f>'Forward collapse simulation'!AK1044</f>
        <v>-4.8899999999999997</v>
      </c>
      <c r="E1034" s="84">
        <f>'Forward collapse simulation'!AL1044</f>
        <v>1.1140000000000001</v>
      </c>
      <c r="G1034" s="3" t="str">
        <f t="shared" si="819"/>
        <v>1.61</v>
      </c>
      <c r="H1034" s="3" t="str">
        <f t="shared" si="820"/>
        <v>-</v>
      </c>
      <c r="I1034" s="3">
        <f t="shared" si="821"/>
        <v>167.19</v>
      </c>
      <c r="J1034" s="3">
        <f t="shared" si="822"/>
        <v>-4.8899999999999997</v>
      </c>
      <c r="K1034" s="3">
        <f t="shared" si="823"/>
        <v>1.0583</v>
      </c>
      <c r="M1034" s="3" t="str">
        <f t="shared" si="824"/>
        <v>1.61</v>
      </c>
      <c r="N1034" s="3" t="str">
        <f t="shared" si="825"/>
        <v>-</v>
      </c>
      <c r="O1034" s="3">
        <f t="shared" si="826"/>
        <v>167.19</v>
      </c>
      <c r="P1034" s="3">
        <f t="shared" si="827"/>
        <v>-4.8899999999999997</v>
      </c>
      <c r="Q1034" s="3">
        <f t="shared" si="828"/>
        <v>1.0026000000000002</v>
      </c>
      <c r="R1034" s="85"/>
      <c r="S1034" s="3" t="str">
        <f t="shared" si="829"/>
        <v>1.61</v>
      </c>
      <c r="T1034" s="3" t="str">
        <f t="shared" si="830"/>
        <v>-</v>
      </c>
      <c r="U1034" s="3">
        <f t="shared" si="831"/>
        <v>167.19</v>
      </c>
      <c r="V1034" s="3">
        <f t="shared" si="832"/>
        <v>-4.8899999999999997</v>
      </c>
      <c r="W1034" s="3">
        <f t="shared" si="833"/>
        <v>0.94690000000000007</v>
      </c>
      <c r="X1034" s="85"/>
      <c r="Y1034" s="3" t="str">
        <f t="shared" si="834"/>
        <v>1.61</v>
      </c>
      <c r="Z1034" s="3" t="str">
        <f t="shared" si="835"/>
        <v>-</v>
      </c>
      <c r="AA1034" s="3">
        <f t="shared" si="836"/>
        <v>167.19</v>
      </c>
      <c r="AB1034" s="3">
        <f t="shared" si="837"/>
        <v>-4.8899999999999997</v>
      </c>
      <c r="AC1034" s="3">
        <f t="shared" si="838"/>
        <v>0.8912000000000001</v>
      </c>
      <c r="AE1034" s="3" t="str">
        <f t="shared" si="839"/>
        <v>1.61</v>
      </c>
      <c r="AF1034" s="3" t="str">
        <f t="shared" si="840"/>
        <v>-</v>
      </c>
      <c r="AG1034" s="3">
        <f t="shared" si="841"/>
        <v>167.19</v>
      </c>
      <c r="AH1034" s="3">
        <f t="shared" si="842"/>
        <v>-4.8899999999999997</v>
      </c>
      <c r="AI1034" s="3">
        <f t="shared" si="843"/>
        <v>0.83550000000000013</v>
      </c>
      <c r="AK1034" s="3" t="str">
        <f t="shared" si="844"/>
        <v>1.61</v>
      </c>
      <c r="AL1034" s="3" t="str">
        <f t="shared" si="845"/>
        <v>-</v>
      </c>
      <c r="AM1034" s="3">
        <f t="shared" si="846"/>
        <v>167.19</v>
      </c>
      <c r="AN1034" s="3">
        <f t="shared" si="847"/>
        <v>-4.8899999999999997</v>
      </c>
      <c r="AO1034" s="3">
        <f t="shared" si="848"/>
        <v>0.77980000000000005</v>
      </c>
      <c r="AQ1034" s="3" t="str">
        <f t="shared" si="849"/>
        <v>1.61</v>
      </c>
      <c r="AR1034" s="3" t="str">
        <f t="shared" si="850"/>
        <v>-</v>
      </c>
      <c r="AS1034" s="3">
        <f t="shared" si="851"/>
        <v>167.19</v>
      </c>
      <c r="AT1034" s="3">
        <f t="shared" si="852"/>
        <v>-4.8899999999999997</v>
      </c>
      <c r="AU1034" s="3">
        <f t="shared" si="853"/>
        <v>0.66839999999999999</v>
      </c>
      <c r="AW1034" s="3" t="str">
        <f t="shared" si="854"/>
        <v>1.61</v>
      </c>
      <c r="AX1034" s="3" t="str">
        <f t="shared" si="855"/>
        <v>-</v>
      </c>
      <c r="AY1034" s="3">
        <f t="shared" si="856"/>
        <v>167.19</v>
      </c>
      <c r="AZ1034" s="3">
        <f t="shared" si="857"/>
        <v>-4.8899999999999997</v>
      </c>
      <c r="BA1034" s="3">
        <f t="shared" si="858"/>
        <v>0.55700000000000005</v>
      </c>
      <c r="BC1034" s="3" t="str">
        <f t="shared" si="859"/>
        <v>1.61</v>
      </c>
      <c r="BD1034" s="3" t="str">
        <f t="shared" si="860"/>
        <v>-</v>
      </c>
      <c r="BE1034" s="3">
        <f t="shared" si="861"/>
        <v>167.19</v>
      </c>
      <c r="BF1034" s="3">
        <f t="shared" si="862"/>
        <v>-4.8899999999999997</v>
      </c>
      <c r="BG1034" s="3">
        <f t="shared" si="863"/>
        <v>0.3342</v>
      </c>
      <c r="BI1034" s="3" t="str">
        <f t="shared" si="864"/>
        <v>1.61</v>
      </c>
      <c r="BJ1034" s="3" t="str">
        <f t="shared" si="865"/>
        <v>-</v>
      </c>
      <c r="BK1034" s="3">
        <f t="shared" si="866"/>
        <v>167.19</v>
      </c>
      <c r="BL1034" s="3">
        <f t="shared" si="867"/>
        <v>-4.8899999999999997</v>
      </c>
      <c r="BM1034" s="3">
        <f t="shared" si="868"/>
        <v>0.11140000000000001</v>
      </c>
    </row>
    <row r="1035" spans="1:65" x14ac:dyDescent="0.3">
      <c r="A1035" s="3" t="str">
        <f>'Forward collapse simulation'!B1045</f>
        <v>1.61</v>
      </c>
      <c r="B1035" s="3" t="str">
        <f>IF('Forward collapse simulation'!C1045="","-",'Forward collapse simulation'!C1045)</f>
        <v>-</v>
      </c>
      <c r="C1035" s="3">
        <f>'Forward collapse simulation'!E1045</f>
        <v>167.93</v>
      </c>
      <c r="D1035" s="3">
        <f ca="1">'Forward collapse simulation'!AK1045</f>
        <v>71.944370353992142</v>
      </c>
      <c r="E1035" s="84">
        <f ca="1">'Forward collapse simulation'!AL1045</f>
        <v>3.3488783083533367</v>
      </c>
      <c r="G1035" s="3" t="str">
        <f t="shared" si="819"/>
        <v>1.61</v>
      </c>
      <c r="H1035" s="3" t="str">
        <f t="shared" si="820"/>
        <v>-</v>
      </c>
      <c r="I1035" s="3">
        <f t="shared" si="821"/>
        <v>167.93</v>
      </c>
      <c r="J1035" s="3">
        <f t="shared" ca="1" si="822"/>
        <v>71.944370353992142</v>
      </c>
      <c r="K1035" s="3">
        <f t="shared" ca="1" si="823"/>
        <v>3.1814343929356697</v>
      </c>
      <c r="M1035" s="3" t="str">
        <f t="shared" si="824"/>
        <v>1.61</v>
      </c>
      <c r="N1035" s="3" t="str">
        <f t="shared" si="825"/>
        <v>-</v>
      </c>
      <c r="O1035" s="3">
        <f t="shared" si="826"/>
        <v>167.93</v>
      </c>
      <c r="P1035" s="3">
        <f t="shared" ca="1" si="827"/>
        <v>71.944370353992142</v>
      </c>
      <c r="Q1035" s="3">
        <f t="shared" ca="1" si="828"/>
        <v>3.0139904775180031</v>
      </c>
      <c r="R1035" s="85"/>
      <c r="S1035" s="3" t="str">
        <f t="shared" si="829"/>
        <v>1.61</v>
      </c>
      <c r="T1035" s="3" t="str">
        <f t="shared" si="830"/>
        <v>-</v>
      </c>
      <c r="U1035" s="3">
        <f t="shared" si="831"/>
        <v>167.93</v>
      </c>
      <c r="V1035" s="3">
        <f t="shared" ca="1" si="832"/>
        <v>71.944370353992142</v>
      </c>
      <c r="W1035" s="3">
        <f t="shared" ca="1" si="833"/>
        <v>2.8465465621003361</v>
      </c>
      <c r="X1035" s="85"/>
      <c r="Y1035" s="3" t="str">
        <f t="shared" si="834"/>
        <v>1.61</v>
      </c>
      <c r="Z1035" s="3" t="str">
        <f t="shared" si="835"/>
        <v>-</v>
      </c>
      <c r="AA1035" s="3">
        <f t="shared" si="836"/>
        <v>167.93</v>
      </c>
      <c r="AB1035" s="3">
        <f t="shared" ca="1" si="837"/>
        <v>71.944370353992142</v>
      </c>
      <c r="AC1035" s="3">
        <f t="shared" ca="1" si="838"/>
        <v>2.6791026466826695</v>
      </c>
      <c r="AE1035" s="3" t="str">
        <f t="shared" si="839"/>
        <v>1.61</v>
      </c>
      <c r="AF1035" s="3" t="str">
        <f t="shared" si="840"/>
        <v>-</v>
      </c>
      <c r="AG1035" s="3">
        <f t="shared" si="841"/>
        <v>167.93</v>
      </c>
      <c r="AH1035" s="3">
        <f t="shared" ca="1" si="842"/>
        <v>71.944370353992142</v>
      </c>
      <c r="AI1035" s="3">
        <f t="shared" ca="1" si="843"/>
        <v>2.5116587312650025</v>
      </c>
      <c r="AK1035" s="3" t="str">
        <f t="shared" si="844"/>
        <v>1.61</v>
      </c>
      <c r="AL1035" s="3" t="str">
        <f t="shared" si="845"/>
        <v>-</v>
      </c>
      <c r="AM1035" s="3">
        <f t="shared" si="846"/>
        <v>167.93</v>
      </c>
      <c r="AN1035" s="3">
        <f t="shared" ca="1" si="847"/>
        <v>71.944370353992142</v>
      </c>
      <c r="AO1035" s="3">
        <f t="shared" ca="1" si="848"/>
        <v>2.3442148158473355</v>
      </c>
      <c r="AQ1035" s="3" t="str">
        <f t="shared" si="849"/>
        <v>1.61</v>
      </c>
      <c r="AR1035" s="3" t="str">
        <f t="shared" si="850"/>
        <v>-</v>
      </c>
      <c r="AS1035" s="3">
        <f t="shared" si="851"/>
        <v>167.93</v>
      </c>
      <c r="AT1035" s="3">
        <f t="shared" ca="1" si="852"/>
        <v>71.944370353992142</v>
      </c>
      <c r="AU1035" s="3">
        <f t="shared" ca="1" si="853"/>
        <v>2.0093269850120019</v>
      </c>
      <c r="AW1035" s="3" t="str">
        <f t="shared" si="854"/>
        <v>1.61</v>
      </c>
      <c r="AX1035" s="3" t="str">
        <f t="shared" si="855"/>
        <v>-</v>
      </c>
      <c r="AY1035" s="3">
        <f t="shared" si="856"/>
        <v>167.93</v>
      </c>
      <c r="AZ1035" s="3">
        <f t="shared" ca="1" si="857"/>
        <v>71.944370353992142</v>
      </c>
      <c r="BA1035" s="3">
        <f t="shared" ca="1" si="858"/>
        <v>1.6744391541766683</v>
      </c>
      <c r="BC1035" s="3" t="str">
        <f t="shared" si="859"/>
        <v>1.61</v>
      </c>
      <c r="BD1035" s="3" t="str">
        <f t="shared" si="860"/>
        <v>-</v>
      </c>
      <c r="BE1035" s="3">
        <f t="shared" si="861"/>
        <v>167.93</v>
      </c>
      <c r="BF1035" s="3">
        <f t="shared" ca="1" si="862"/>
        <v>71.944370353992142</v>
      </c>
      <c r="BG1035" s="3">
        <f t="shared" ca="1" si="863"/>
        <v>1.004663492506001</v>
      </c>
      <c r="BI1035" s="3" t="str">
        <f t="shared" si="864"/>
        <v>1.61</v>
      </c>
      <c r="BJ1035" s="3" t="str">
        <f t="shared" si="865"/>
        <v>-</v>
      </c>
      <c r="BK1035" s="3">
        <f t="shared" si="866"/>
        <v>167.93</v>
      </c>
      <c r="BL1035" s="3">
        <f t="shared" ca="1" si="867"/>
        <v>71.944370353992142</v>
      </c>
      <c r="BM1035" s="3">
        <f t="shared" ca="1" si="868"/>
        <v>0.33488783083533369</v>
      </c>
    </row>
    <row r="1036" spans="1:65" x14ac:dyDescent="0.3">
      <c r="A1036" s="3" t="str">
        <f>'Forward collapse simulation'!B1046</f>
        <v>1.61</v>
      </c>
      <c r="B1036" s="3" t="str">
        <f>IF('Forward collapse simulation'!C1046="","-",'Forward collapse simulation'!C1046)</f>
        <v>-</v>
      </c>
      <c r="C1036" s="3">
        <f>'Forward collapse simulation'!E1046</f>
        <v>169.54</v>
      </c>
      <c r="D1036" s="3">
        <f ca="1">'Forward collapse simulation'!AK1046</f>
        <v>78.768636108222609</v>
      </c>
      <c r="E1036" s="84">
        <f ca="1">'Forward collapse simulation'!AL1046</f>
        <v>3.5330636882156692</v>
      </c>
      <c r="G1036" s="3" t="str">
        <f t="shared" si="819"/>
        <v>1.61</v>
      </c>
      <c r="H1036" s="3" t="str">
        <f t="shared" si="820"/>
        <v>-</v>
      </c>
      <c r="I1036" s="3">
        <f t="shared" si="821"/>
        <v>169.54</v>
      </c>
      <c r="J1036" s="3">
        <f t="shared" ca="1" si="822"/>
        <v>78.768636108222609</v>
      </c>
      <c r="K1036" s="3">
        <f t="shared" ca="1" si="823"/>
        <v>3.3564105038048857</v>
      </c>
      <c r="M1036" s="3" t="str">
        <f t="shared" si="824"/>
        <v>1.61</v>
      </c>
      <c r="N1036" s="3" t="str">
        <f t="shared" si="825"/>
        <v>-</v>
      </c>
      <c r="O1036" s="3">
        <f t="shared" si="826"/>
        <v>169.54</v>
      </c>
      <c r="P1036" s="3">
        <f t="shared" ca="1" si="827"/>
        <v>78.768636108222609</v>
      </c>
      <c r="Q1036" s="3">
        <f t="shared" ca="1" si="828"/>
        <v>3.1797573193941022</v>
      </c>
      <c r="R1036" s="85"/>
      <c r="S1036" s="3" t="str">
        <f t="shared" si="829"/>
        <v>1.61</v>
      </c>
      <c r="T1036" s="3" t="str">
        <f t="shared" si="830"/>
        <v>-</v>
      </c>
      <c r="U1036" s="3">
        <f t="shared" si="831"/>
        <v>169.54</v>
      </c>
      <c r="V1036" s="3">
        <f t="shared" ca="1" si="832"/>
        <v>78.768636108222609</v>
      </c>
      <c r="W1036" s="3">
        <f t="shared" ca="1" si="833"/>
        <v>3.0031041349833187</v>
      </c>
      <c r="X1036" s="85"/>
      <c r="Y1036" s="3" t="str">
        <f t="shared" si="834"/>
        <v>1.61</v>
      </c>
      <c r="Z1036" s="3" t="str">
        <f t="shared" si="835"/>
        <v>-</v>
      </c>
      <c r="AA1036" s="3">
        <f t="shared" si="836"/>
        <v>169.54</v>
      </c>
      <c r="AB1036" s="3">
        <f t="shared" ca="1" si="837"/>
        <v>78.768636108222609</v>
      </c>
      <c r="AC1036" s="3">
        <f t="shared" ca="1" si="838"/>
        <v>2.8264509505725357</v>
      </c>
      <c r="AE1036" s="3" t="str">
        <f t="shared" si="839"/>
        <v>1.61</v>
      </c>
      <c r="AF1036" s="3" t="str">
        <f t="shared" si="840"/>
        <v>-</v>
      </c>
      <c r="AG1036" s="3">
        <f t="shared" si="841"/>
        <v>169.54</v>
      </c>
      <c r="AH1036" s="3">
        <f t="shared" ca="1" si="842"/>
        <v>78.768636108222609</v>
      </c>
      <c r="AI1036" s="3">
        <f t="shared" ca="1" si="843"/>
        <v>2.6497977661617518</v>
      </c>
      <c r="AK1036" s="3" t="str">
        <f t="shared" si="844"/>
        <v>1.61</v>
      </c>
      <c r="AL1036" s="3" t="str">
        <f t="shared" si="845"/>
        <v>-</v>
      </c>
      <c r="AM1036" s="3">
        <f t="shared" si="846"/>
        <v>169.54</v>
      </c>
      <c r="AN1036" s="3">
        <f t="shared" ca="1" si="847"/>
        <v>78.768636108222609</v>
      </c>
      <c r="AO1036" s="3">
        <f t="shared" ca="1" si="848"/>
        <v>2.4731445817509683</v>
      </c>
      <c r="AQ1036" s="3" t="str">
        <f t="shared" si="849"/>
        <v>1.61</v>
      </c>
      <c r="AR1036" s="3" t="str">
        <f t="shared" si="850"/>
        <v>-</v>
      </c>
      <c r="AS1036" s="3">
        <f t="shared" si="851"/>
        <v>169.54</v>
      </c>
      <c r="AT1036" s="3">
        <f t="shared" ca="1" si="852"/>
        <v>78.768636108222609</v>
      </c>
      <c r="AU1036" s="3">
        <f t="shared" ca="1" si="853"/>
        <v>2.1198382129294013</v>
      </c>
      <c r="AW1036" s="3" t="str">
        <f t="shared" si="854"/>
        <v>1.61</v>
      </c>
      <c r="AX1036" s="3" t="str">
        <f t="shared" si="855"/>
        <v>-</v>
      </c>
      <c r="AY1036" s="3">
        <f t="shared" si="856"/>
        <v>169.54</v>
      </c>
      <c r="AZ1036" s="3">
        <f t="shared" ca="1" si="857"/>
        <v>78.768636108222609</v>
      </c>
      <c r="BA1036" s="3">
        <f t="shared" ca="1" si="858"/>
        <v>1.7665318441078346</v>
      </c>
      <c r="BC1036" s="3" t="str">
        <f t="shared" si="859"/>
        <v>1.61</v>
      </c>
      <c r="BD1036" s="3" t="str">
        <f t="shared" si="860"/>
        <v>-</v>
      </c>
      <c r="BE1036" s="3">
        <f t="shared" si="861"/>
        <v>169.54</v>
      </c>
      <c r="BF1036" s="3">
        <f t="shared" ca="1" si="862"/>
        <v>78.768636108222609</v>
      </c>
      <c r="BG1036" s="3">
        <f t="shared" ca="1" si="863"/>
        <v>1.0599191064647007</v>
      </c>
      <c r="BI1036" s="3" t="str">
        <f t="shared" si="864"/>
        <v>1.61</v>
      </c>
      <c r="BJ1036" s="3" t="str">
        <f t="shared" si="865"/>
        <v>-</v>
      </c>
      <c r="BK1036" s="3">
        <f t="shared" si="866"/>
        <v>169.54</v>
      </c>
      <c r="BL1036" s="3">
        <f t="shared" ca="1" si="867"/>
        <v>78.768636108222609</v>
      </c>
      <c r="BM1036" s="3">
        <f t="shared" ca="1" si="868"/>
        <v>0.35330636882156696</v>
      </c>
    </row>
    <row r="1037" spans="1:65" x14ac:dyDescent="0.3">
      <c r="A1037" s="3" t="str">
        <f>'Forward collapse simulation'!B1047</f>
        <v>1.61</v>
      </c>
      <c r="B1037" s="3" t="str">
        <f>IF('Forward collapse simulation'!C1047="","-",'Forward collapse simulation'!C1047)</f>
        <v>-</v>
      </c>
      <c r="C1037" s="3">
        <f>'Forward collapse simulation'!E1047</f>
        <v>166.89</v>
      </c>
      <c r="D1037" s="3">
        <f ca="1">'Forward collapse simulation'!AK1047</f>
        <v>82.547325107086849</v>
      </c>
      <c r="E1037" s="84">
        <f ca="1">'Forward collapse simulation'!AL1047</f>
        <v>4.3865819916552651</v>
      </c>
      <c r="G1037" s="3" t="str">
        <f t="shared" si="819"/>
        <v>1.61</v>
      </c>
      <c r="H1037" s="3" t="str">
        <f t="shared" si="820"/>
        <v>-</v>
      </c>
      <c r="I1037" s="3">
        <f t="shared" si="821"/>
        <v>166.89</v>
      </c>
      <c r="J1037" s="3">
        <f t="shared" ca="1" si="822"/>
        <v>82.547325107086849</v>
      </c>
      <c r="K1037" s="3">
        <f t="shared" ca="1" si="823"/>
        <v>4.1672528920725016</v>
      </c>
      <c r="M1037" s="3" t="str">
        <f t="shared" si="824"/>
        <v>1.61</v>
      </c>
      <c r="N1037" s="3" t="str">
        <f t="shared" si="825"/>
        <v>-</v>
      </c>
      <c r="O1037" s="3">
        <f t="shared" si="826"/>
        <v>166.89</v>
      </c>
      <c r="P1037" s="3">
        <f t="shared" ca="1" si="827"/>
        <v>82.547325107086849</v>
      </c>
      <c r="Q1037" s="3">
        <f t="shared" ca="1" si="828"/>
        <v>3.9479237924897386</v>
      </c>
      <c r="R1037" s="85"/>
      <c r="S1037" s="3" t="str">
        <f t="shared" si="829"/>
        <v>1.61</v>
      </c>
      <c r="T1037" s="3" t="str">
        <f t="shared" si="830"/>
        <v>-</v>
      </c>
      <c r="U1037" s="3">
        <f t="shared" si="831"/>
        <v>166.89</v>
      </c>
      <c r="V1037" s="3">
        <f t="shared" ca="1" si="832"/>
        <v>82.547325107086849</v>
      </c>
      <c r="W1037" s="3">
        <f t="shared" ca="1" si="833"/>
        <v>3.7285946929069751</v>
      </c>
      <c r="X1037" s="85"/>
      <c r="Y1037" s="3" t="str">
        <f t="shared" si="834"/>
        <v>1.61</v>
      </c>
      <c r="Z1037" s="3" t="str">
        <f t="shared" si="835"/>
        <v>-</v>
      </c>
      <c r="AA1037" s="3">
        <f t="shared" si="836"/>
        <v>166.89</v>
      </c>
      <c r="AB1037" s="3">
        <f t="shared" ca="1" si="837"/>
        <v>82.547325107086849</v>
      </c>
      <c r="AC1037" s="3">
        <f t="shared" ca="1" si="838"/>
        <v>3.5092655933242121</v>
      </c>
      <c r="AE1037" s="3" t="str">
        <f t="shared" si="839"/>
        <v>1.61</v>
      </c>
      <c r="AF1037" s="3" t="str">
        <f t="shared" si="840"/>
        <v>-</v>
      </c>
      <c r="AG1037" s="3">
        <f t="shared" si="841"/>
        <v>166.89</v>
      </c>
      <c r="AH1037" s="3">
        <f t="shared" ca="1" si="842"/>
        <v>82.547325107086849</v>
      </c>
      <c r="AI1037" s="3">
        <f t="shared" ca="1" si="843"/>
        <v>3.2899364937414486</v>
      </c>
      <c r="AK1037" s="3" t="str">
        <f t="shared" si="844"/>
        <v>1.61</v>
      </c>
      <c r="AL1037" s="3" t="str">
        <f t="shared" si="845"/>
        <v>-</v>
      </c>
      <c r="AM1037" s="3">
        <f t="shared" si="846"/>
        <v>166.89</v>
      </c>
      <c r="AN1037" s="3">
        <f t="shared" ca="1" si="847"/>
        <v>82.547325107086849</v>
      </c>
      <c r="AO1037" s="3">
        <f t="shared" ca="1" si="848"/>
        <v>3.0706073941586856</v>
      </c>
      <c r="AQ1037" s="3" t="str">
        <f t="shared" si="849"/>
        <v>1.61</v>
      </c>
      <c r="AR1037" s="3" t="str">
        <f t="shared" si="850"/>
        <v>-</v>
      </c>
      <c r="AS1037" s="3">
        <f t="shared" si="851"/>
        <v>166.89</v>
      </c>
      <c r="AT1037" s="3">
        <f t="shared" ca="1" si="852"/>
        <v>82.547325107086849</v>
      </c>
      <c r="AU1037" s="3">
        <f t="shared" ca="1" si="853"/>
        <v>2.631949194993159</v>
      </c>
      <c r="AW1037" s="3" t="str">
        <f t="shared" si="854"/>
        <v>1.61</v>
      </c>
      <c r="AX1037" s="3" t="str">
        <f t="shared" si="855"/>
        <v>-</v>
      </c>
      <c r="AY1037" s="3">
        <f t="shared" si="856"/>
        <v>166.89</v>
      </c>
      <c r="AZ1037" s="3">
        <f t="shared" ca="1" si="857"/>
        <v>82.547325107086849</v>
      </c>
      <c r="BA1037" s="3">
        <f t="shared" ca="1" si="858"/>
        <v>2.1932909958276325</v>
      </c>
      <c r="BC1037" s="3" t="str">
        <f t="shared" si="859"/>
        <v>1.61</v>
      </c>
      <c r="BD1037" s="3" t="str">
        <f t="shared" si="860"/>
        <v>-</v>
      </c>
      <c r="BE1037" s="3">
        <f t="shared" si="861"/>
        <v>166.89</v>
      </c>
      <c r="BF1037" s="3">
        <f t="shared" ca="1" si="862"/>
        <v>82.547325107086849</v>
      </c>
      <c r="BG1037" s="3">
        <f t="shared" ca="1" si="863"/>
        <v>1.3159745974965795</v>
      </c>
      <c r="BI1037" s="3" t="str">
        <f t="shared" si="864"/>
        <v>1.61</v>
      </c>
      <c r="BJ1037" s="3" t="str">
        <f t="shared" si="865"/>
        <v>-</v>
      </c>
      <c r="BK1037" s="3">
        <f t="shared" si="866"/>
        <v>166.89</v>
      </c>
      <c r="BL1037" s="3">
        <f t="shared" ca="1" si="867"/>
        <v>82.547325107086849</v>
      </c>
      <c r="BM1037" s="3">
        <f t="shared" ca="1" si="868"/>
        <v>0.43865819916552651</v>
      </c>
    </row>
    <row r="1038" spans="1:65" x14ac:dyDescent="0.3">
      <c r="A1038" s="3" t="str">
        <f>'Forward collapse simulation'!B1048</f>
        <v>1.61</v>
      </c>
      <c r="B1038" s="3" t="str">
        <f>IF('Forward collapse simulation'!C1048="","-",'Forward collapse simulation'!C1048)</f>
        <v>-</v>
      </c>
      <c r="C1038" s="3">
        <f>'Forward collapse simulation'!E1048</f>
        <v>166.79</v>
      </c>
      <c r="D1038" s="3">
        <f ca="1">'Forward collapse simulation'!AK1048</f>
        <v>85.456565427477344</v>
      </c>
      <c r="E1038" s="84">
        <f ca="1">'Forward collapse simulation'!AL1048</f>
        <v>7.8470453918726477</v>
      </c>
      <c r="G1038" s="3" t="str">
        <f t="shared" si="819"/>
        <v>1.61</v>
      </c>
      <c r="H1038" s="3" t="str">
        <f t="shared" si="820"/>
        <v>-</v>
      </c>
      <c r="I1038" s="3">
        <f t="shared" si="821"/>
        <v>166.79</v>
      </c>
      <c r="J1038" s="3">
        <f t="shared" ca="1" si="822"/>
        <v>85.456565427477344</v>
      </c>
      <c r="K1038" s="3">
        <f t="shared" ca="1" si="823"/>
        <v>7.4546931222790151</v>
      </c>
      <c r="M1038" s="3" t="str">
        <f t="shared" si="824"/>
        <v>1.61</v>
      </c>
      <c r="N1038" s="3" t="str">
        <f t="shared" si="825"/>
        <v>-</v>
      </c>
      <c r="O1038" s="3">
        <f t="shared" si="826"/>
        <v>166.79</v>
      </c>
      <c r="P1038" s="3">
        <f t="shared" ca="1" si="827"/>
        <v>85.456565427477344</v>
      </c>
      <c r="Q1038" s="3">
        <f t="shared" ca="1" si="828"/>
        <v>7.0623408526853835</v>
      </c>
      <c r="R1038" s="85"/>
      <c r="S1038" s="3" t="str">
        <f t="shared" si="829"/>
        <v>1.61</v>
      </c>
      <c r="T1038" s="3" t="str">
        <f t="shared" si="830"/>
        <v>-</v>
      </c>
      <c r="U1038" s="3">
        <f t="shared" si="831"/>
        <v>166.79</v>
      </c>
      <c r="V1038" s="3">
        <f t="shared" ca="1" si="832"/>
        <v>85.456565427477344</v>
      </c>
      <c r="W1038" s="3">
        <f t="shared" ca="1" si="833"/>
        <v>6.66998858309175</v>
      </c>
      <c r="X1038" s="85"/>
      <c r="Y1038" s="3" t="str">
        <f t="shared" si="834"/>
        <v>1.61</v>
      </c>
      <c r="Z1038" s="3" t="str">
        <f t="shared" si="835"/>
        <v>-</v>
      </c>
      <c r="AA1038" s="3">
        <f t="shared" si="836"/>
        <v>166.79</v>
      </c>
      <c r="AB1038" s="3">
        <f t="shared" ca="1" si="837"/>
        <v>85.456565427477344</v>
      </c>
      <c r="AC1038" s="3">
        <f t="shared" ca="1" si="838"/>
        <v>6.2776363134981183</v>
      </c>
      <c r="AE1038" s="3" t="str">
        <f t="shared" si="839"/>
        <v>1.61</v>
      </c>
      <c r="AF1038" s="3" t="str">
        <f t="shared" si="840"/>
        <v>-</v>
      </c>
      <c r="AG1038" s="3">
        <f t="shared" si="841"/>
        <v>166.79</v>
      </c>
      <c r="AH1038" s="3">
        <f t="shared" ca="1" si="842"/>
        <v>85.456565427477344</v>
      </c>
      <c r="AI1038" s="3">
        <f t="shared" ca="1" si="843"/>
        <v>5.8852840439044858</v>
      </c>
      <c r="AK1038" s="3" t="str">
        <f t="shared" si="844"/>
        <v>1.61</v>
      </c>
      <c r="AL1038" s="3" t="str">
        <f t="shared" si="845"/>
        <v>-</v>
      </c>
      <c r="AM1038" s="3">
        <f t="shared" si="846"/>
        <v>166.79</v>
      </c>
      <c r="AN1038" s="3">
        <f t="shared" ca="1" si="847"/>
        <v>85.456565427477344</v>
      </c>
      <c r="AO1038" s="3">
        <f t="shared" ca="1" si="848"/>
        <v>5.4929317743108532</v>
      </c>
      <c r="AQ1038" s="3" t="str">
        <f t="shared" si="849"/>
        <v>1.61</v>
      </c>
      <c r="AR1038" s="3" t="str">
        <f t="shared" si="850"/>
        <v>-</v>
      </c>
      <c r="AS1038" s="3">
        <f t="shared" si="851"/>
        <v>166.79</v>
      </c>
      <c r="AT1038" s="3">
        <f t="shared" ca="1" si="852"/>
        <v>85.456565427477344</v>
      </c>
      <c r="AU1038" s="3">
        <f t="shared" ca="1" si="853"/>
        <v>4.7082272351235881</v>
      </c>
      <c r="AW1038" s="3" t="str">
        <f t="shared" si="854"/>
        <v>1.61</v>
      </c>
      <c r="AX1038" s="3" t="str">
        <f t="shared" si="855"/>
        <v>-</v>
      </c>
      <c r="AY1038" s="3">
        <f t="shared" si="856"/>
        <v>166.79</v>
      </c>
      <c r="AZ1038" s="3">
        <f t="shared" ca="1" si="857"/>
        <v>85.456565427477344</v>
      </c>
      <c r="BA1038" s="3">
        <f t="shared" ca="1" si="858"/>
        <v>3.9235226959363239</v>
      </c>
      <c r="BC1038" s="3" t="str">
        <f t="shared" si="859"/>
        <v>1.61</v>
      </c>
      <c r="BD1038" s="3" t="str">
        <f t="shared" si="860"/>
        <v>-</v>
      </c>
      <c r="BE1038" s="3">
        <f t="shared" si="861"/>
        <v>166.79</v>
      </c>
      <c r="BF1038" s="3">
        <f t="shared" ca="1" si="862"/>
        <v>85.456565427477344</v>
      </c>
      <c r="BG1038" s="3">
        <f t="shared" ca="1" si="863"/>
        <v>2.354113617561794</v>
      </c>
      <c r="BI1038" s="3" t="str">
        <f t="shared" si="864"/>
        <v>1.61</v>
      </c>
      <c r="BJ1038" s="3" t="str">
        <f t="shared" si="865"/>
        <v>-</v>
      </c>
      <c r="BK1038" s="3">
        <f t="shared" si="866"/>
        <v>166.79</v>
      </c>
      <c r="BL1038" s="3">
        <f t="shared" ca="1" si="867"/>
        <v>85.456565427477344</v>
      </c>
      <c r="BM1038" s="3">
        <f t="shared" ca="1" si="868"/>
        <v>0.78470453918726479</v>
      </c>
    </row>
    <row r="1039" spans="1:65" x14ac:dyDescent="0.3">
      <c r="A1039" s="3" t="str">
        <f>'Forward collapse simulation'!B1049</f>
        <v>1.61</v>
      </c>
      <c r="B1039" s="3" t="str">
        <f>IF('Forward collapse simulation'!C1049="","-",'Forward collapse simulation'!C1049)</f>
        <v>-</v>
      </c>
      <c r="C1039" s="3">
        <f>'Forward collapse simulation'!E1049</f>
        <v>170.12</v>
      </c>
      <c r="D1039" s="3">
        <f ca="1">'Forward collapse simulation'!AK1049</f>
        <v>87.761315507069483</v>
      </c>
      <c r="E1039" s="84">
        <f ca="1">'Forward collapse simulation'!AL1049</f>
        <v>13.277532009800524</v>
      </c>
      <c r="G1039" s="3" t="str">
        <f t="shared" si="819"/>
        <v>1.61</v>
      </c>
      <c r="H1039" s="3" t="str">
        <f t="shared" si="820"/>
        <v>-</v>
      </c>
      <c r="I1039" s="3">
        <f t="shared" si="821"/>
        <v>170.12</v>
      </c>
      <c r="J1039" s="3">
        <f t="shared" ca="1" si="822"/>
        <v>87.761315507069483</v>
      </c>
      <c r="K1039" s="3">
        <f t="shared" ca="1" si="823"/>
        <v>12.613655409310496</v>
      </c>
      <c r="M1039" s="3" t="str">
        <f t="shared" si="824"/>
        <v>1.61</v>
      </c>
      <c r="N1039" s="3" t="str">
        <f t="shared" si="825"/>
        <v>-</v>
      </c>
      <c r="O1039" s="3">
        <f t="shared" si="826"/>
        <v>170.12</v>
      </c>
      <c r="P1039" s="3">
        <f t="shared" ca="1" si="827"/>
        <v>87.761315507069483</v>
      </c>
      <c r="Q1039" s="3">
        <f t="shared" ca="1" si="828"/>
        <v>11.949778808820472</v>
      </c>
      <c r="R1039" s="85"/>
      <c r="S1039" s="3" t="str">
        <f t="shared" si="829"/>
        <v>1.61</v>
      </c>
      <c r="T1039" s="3" t="str">
        <f t="shared" si="830"/>
        <v>-</v>
      </c>
      <c r="U1039" s="3">
        <f t="shared" si="831"/>
        <v>170.12</v>
      </c>
      <c r="V1039" s="3">
        <f t="shared" ca="1" si="832"/>
        <v>87.761315507069483</v>
      </c>
      <c r="W1039" s="3">
        <f t="shared" ca="1" si="833"/>
        <v>11.285902208330445</v>
      </c>
      <c r="X1039" s="85"/>
      <c r="Y1039" s="3" t="str">
        <f t="shared" si="834"/>
        <v>1.61</v>
      </c>
      <c r="Z1039" s="3" t="str">
        <f t="shared" si="835"/>
        <v>-</v>
      </c>
      <c r="AA1039" s="3">
        <f t="shared" si="836"/>
        <v>170.12</v>
      </c>
      <c r="AB1039" s="3">
        <f t="shared" ca="1" si="837"/>
        <v>87.761315507069483</v>
      </c>
      <c r="AC1039" s="3">
        <f t="shared" ca="1" si="838"/>
        <v>10.62202560784042</v>
      </c>
      <c r="AE1039" s="3" t="str">
        <f t="shared" si="839"/>
        <v>1.61</v>
      </c>
      <c r="AF1039" s="3" t="str">
        <f t="shared" si="840"/>
        <v>-</v>
      </c>
      <c r="AG1039" s="3">
        <f t="shared" si="841"/>
        <v>170.12</v>
      </c>
      <c r="AH1039" s="3">
        <f t="shared" ca="1" si="842"/>
        <v>87.761315507069483</v>
      </c>
      <c r="AI1039" s="3">
        <f t="shared" ca="1" si="843"/>
        <v>9.9581490073503929</v>
      </c>
      <c r="AK1039" s="3" t="str">
        <f t="shared" si="844"/>
        <v>1.61</v>
      </c>
      <c r="AL1039" s="3" t="str">
        <f t="shared" si="845"/>
        <v>-</v>
      </c>
      <c r="AM1039" s="3">
        <f t="shared" si="846"/>
        <v>170.12</v>
      </c>
      <c r="AN1039" s="3">
        <f t="shared" ca="1" si="847"/>
        <v>87.761315507069483</v>
      </c>
      <c r="AO1039" s="3">
        <f t="shared" ca="1" si="848"/>
        <v>9.2942724068603653</v>
      </c>
      <c r="AQ1039" s="3" t="str">
        <f t="shared" si="849"/>
        <v>1.61</v>
      </c>
      <c r="AR1039" s="3" t="str">
        <f t="shared" si="850"/>
        <v>-</v>
      </c>
      <c r="AS1039" s="3">
        <f t="shared" si="851"/>
        <v>170.12</v>
      </c>
      <c r="AT1039" s="3">
        <f t="shared" ca="1" si="852"/>
        <v>87.761315507069483</v>
      </c>
      <c r="AU1039" s="3">
        <f t="shared" ca="1" si="853"/>
        <v>7.9665192058803136</v>
      </c>
      <c r="AW1039" s="3" t="str">
        <f t="shared" si="854"/>
        <v>1.61</v>
      </c>
      <c r="AX1039" s="3" t="str">
        <f t="shared" si="855"/>
        <v>-</v>
      </c>
      <c r="AY1039" s="3">
        <f t="shared" si="856"/>
        <v>170.12</v>
      </c>
      <c r="AZ1039" s="3">
        <f t="shared" ca="1" si="857"/>
        <v>87.761315507069483</v>
      </c>
      <c r="BA1039" s="3">
        <f t="shared" ca="1" si="858"/>
        <v>6.6387660049002619</v>
      </c>
      <c r="BC1039" s="3" t="str">
        <f t="shared" si="859"/>
        <v>1.61</v>
      </c>
      <c r="BD1039" s="3" t="str">
        <f t="shared" si="860"/>
        <v>-</v>
      </c>
      <c r="BE1039" s="3">
        <f t="shared" si="861"/>
        <v>170.12</v>
      </c>
      <c r="BF1039" s="3">
        <f t="shared" ca="1" si="862"/>
        <v>87.761315507069483</v>
      </c>
      <c r="BG1039" s="3">
        <f t="shared" ca="1" si="863"/>
        <v>3.9832596029401568</v>
      </c>
      <c r="BI1039" s="3" t="str">
        <f t="shared" si="864"/>
        <v>1.61</v>
      </c>
      <c r="BJ1039" s="3" t="str">
        <f t="shared" si="865"/>
        <v>-</v>
      </c>
      <c r="BK1039" s="3">
        <f t="shared" si="866"/>
        <v>170.12</v>
      </c>
      <c r="BL1039" s="3">
        <f t="shared" ca="1" si="867"/>
        <v>87.761315507069483</v>
      </c>
      <c r="BM1039" s="3">
        <f t="shared" ca="1" si="868"/>
        <v>1.3277532009800526</v>
      </c>
    </row>
    <row r="1040" spans="1:65" x14ac:dyDescent="0.3">
      <c r="A1040" s="3" t="str">
        <f>'Forward collapse simulation'!B1050</f>
        <v>1.61</v>
      </c>
      <c r="B1040" s="3" t="str">
        <f>IF('Forward collapse simulation'!C1050="","-",'Forward collapse simulation'!C1050)</f>
        <v>-</v>
      </c>
      <c r="C1040" s="3">
        <f>'Forward collapse simulation'!E1050</f>
        <v>185.84</v>
      </c>
      <c r="D1040" s="3">
        <f ca="1">'Forward collapse simulation'!AK1050</f>
        <v>88.375972762010619</v>
      </c>
      <c r="E1040" s="84">
        <f ca="1">'Forward collapse simulation'!AL1050</f>
        <v>13.872848313836998</v>
      </c>
      <c r="G1040" s="3" t="str">
        <f t="shared" si="819"/>
        <v>1.61</v>
      </c>
      <c r="H1040" s="3" t="str">
        <f t="shared" si="820"/>
        <v>-</v>
      </c>
      <c r="I1040" s="3">
        <f t="shared" si="821"/>
        <v>185.84</v>
      </c>
      <c r="J1040" s="3">
        <f t="shared" ca="1" si="822"/>
        <v>88.375972762010619</v>
      </c>
      <c r="K1040" s="3">
        <f t="shared" ca="1" si="823"/>
        <v>13.179205898145147</v>
      </c>
      <c r="M1040" s="3" t="str">
        <f t="shared" si="824"/>
        <v>1.61</v>
      </c>
      <c r="N1040" s="3" t="str">
        <f t="shared" si="825"/>
        <v>-</v>
      </c>
      <c r="O1040" s="3">
        <f t="shared" si="826"/>
        <v>185.84</v>
      </c>
      <c r="P1040" s="3">
        <f t="shared" ca="1" si="827"/>
        <v>88.375972762010619</v>
      </c>
      <c r="Q1040" s="3">
        <f t="shared" ca="1" si="828"/>
        <v>12.485563482453299</v>
      </c>
      <c r="R1040" s="85"/>
      <c r="S1040" s="3" t="str">
        <f t="shared" si="829"/>
        <v>1.61</v>
      </c>
      <c r="T1040" s="3" t="str">
        <f t="shared" si="830"/>
        <v>-</v>
      </c>
      <c r="U1040" s="3">
        <f t="shared" si="831"/>
        <v>185.84</v>
      </c>
      <c r="V1040" s="3">
        <f t="shared" ca="1" si="832"/>
        <v>88.375972762010619</v>
      </c>
      <c r="W1040" s="3">
        <f t="shared" ca="1" si="833"/>
        <v>11.791921066761448</v>
      </c>
      <c r="X1040" s="85"/>
      <c r="Y1040" s="3" t="str">
        <f t="shared" si="834"/>
        <v>1.61</v>
      </c>
      <c r="Z1040" s="3" t="str">
        <f t="shared" si="835"/>
        <v>-</v>
      </c>
      <c r="AA1040" s="3">
        <f t="shared" si="836"/>
        <v>185.84</v>
      </c>
      <c r="AB1040" s="3">
        <f t="shared" ca="1" si="837"/>
        <v>88.375972762010619</v>
      </c>
      <c r="AC1040" s="3">
        <f t="shared" ca="1" si="838"/>
        <v>11.098278651069599</v>
      </c>
      <c r="AE1040" s="3" t="str">
        <f t="shared" si="839"/>
        <v>1.61</v>
      </c>
      <c r="AF1040" s="3" t="str">
        <f t="shared" si="840"/>
        <v>-</v>
      </c>
      <c r="AG1040" s="3">
        <f t="shared" si="841"/>
        <v>185.84</v>
      </c>
      <c r="AH1040" s="3">
        <f t="shared" ca="1" si="842"/>
        <v>88.375972762010619</v>
      </c>
      <c r="AI1040" s="3">
        <f t="shared" ca="1" si="843"/>
        <v>10.404636235377749</v>
      </c>
      <c r="AK1040" s="3" t="str">
        <f t="shared" si="844"/>
        <v>1.61</v>
      </c>
      <c r="AL1040" s="3" t="str">
        <f t="shared" si="845"/>
        <v>-</v>
      </c>
      <c r="AM1040" s="3">
        <f t="shared" si="846"/>
        <v>185.84</v>
      </c>
      <c r="AN1040" s="3">
        <f t="shared" ca="1" si="847"/>
        <v>88.375972762010619</v>
      </c>
      <c r="AO1040" s="3">
        <f t="shared" ca="1" si="848"/>
        <v>9.710993819685898</v>
      </c>
      <c r="AQ1040" s="3" t="str">
        <f t="shared" si="849"/>
        <v>1.61</v>
      </c>
      <c r="AR1040" s="3" t="str">
        <f t="shared" si="850"/>
        <v>-</v>
      </c>
      <c r="AS1040" s="3">
        <f t="shared" si="851"/>
        <v>185.84</v>
      </c>
      <c r="AT1040" s="3">
        <f t="shared" ca="1" si="852"/>
        <v>88.375972762010619</v>
      </c>
      <c r="AU1040" s="3">
        <f t="shared" ca="1" si="853"/>
        <v>8.3237089883021991</v>
      </c>
      <c r="AW1040" s="3" t="str">
        <f t="shared" si="854"/>
        <v>1.61</v>
      </c>
      <c r="AX1040" s="3" t="str">
        <f t="shared" si="855"/>
        <v>-</v>
      </c>
      <c r="AY1040" s="3">
        <f t="shared" si="856"/>
        <v>185.84</v>
      </c>
      <c r="AZ1040" s="3">
        <f t="shared" ca="1" si="857"/>
        <v>88.375972762010619</v>
      </c>
      <c r="BA1040" s="3">
        <f t="shared" ca="1" si="858"/>
        <v>6.9364241569184992</v>
      </c>
      <c r="BC1040" s="3" t="str">
        <f t="shared" si="859"/>
        <v>1.61</v>
      </c>
      <c r="BD1040" s="3" t="str">
        <f t="shared" si="860"/>
        <v>-</v>
      </c>
      <c r="BE1040" s="3">
        <f t="shared" si="861"/>
        <v>185.84</v>
      </c>
      <c r="BF1040" s="3">
        <f t="shared" ca="1" si="862"/>
        <v>88.375972762010619</v>
      </c>
      <c r="BG1040" s="3">
        <f t="shared" ca="1" si="863"/>
        <v>4.1618544941510995</v>
      </c>
      <c r="BI1040" s="3" t="str">
        <f t="shared" si="864"/>
        <v>1.61</v>
      </c>
      <c r="BJ1040" s="3" t="str">
        <f t="shared" si="865"/>
        <v>-</v>
      </c>
      <c r="BK1040" s="3">
        <f t="shared" si="866"/>
        <v>185.84</v>
      </c>
      <c r="BL1040" s="3">
        <f t="shared" ca="1" si="867"/>
        <v>88.375972762010619</v>
      </c>
      <c r="BM1040" s="3">
        <f t="shared" ca="1" si="868"/>
        <v>1.3872848313836998</v>
      </c>
    </row>
    <row r="1041" spans="1:65" x14ac:dyDescent="0.3">
      <c r="A1041" s="3" t="str">
        <f>'Forward collapse simulation'!B1051</f>
        <v>1.61</v>
      </c>
      <c r="B1041" s="3" t="str">
        <f>IF('Forward collapse simulation'!C1051="","-",'Forward collapse simulation'!C1051)</f>
        <v>-</v>
      </c>
      <c r="C1041" s="3">
        <f>'Forward collapse simulation'!E1051</f>
        <v>254.5</v>
      </c>
      <c r="D1041" s="3">
        <f ca="1">'Forward collapse simulation'!AK1051</f>
        <v>88.951336368495191</v>
      </c>
      <c r="E1041" s="84">
        <f ca="1">'Forward collapse simulation'!AL1051</f>
        <v>7.7664223982790563</v>
      </c>
      <c r="G1041" s="3" t="str">
        <f t="shared" si="819"/>
        <v>1.61</v>
      </c>
      <c r="H1041" s="3" t="str">
        <f t="shared" si="820"/>
        <v>-</v>
      </c>
      <c r="I1041" s="3">
        <f t="shared" si="821"/>
        <v>254.5</v>
      </c>
      <c r="J1041" s="3">
        <f t="shared" ca="1" si="822"/>
        <v>88.951336368495191</v>
      </c>
      <c r="K1041" s="3">
        <f t="shared" ca="1" si="823"/>
        <v>7.3781012783651034</v>
      </c>
      <c r="M1041" s="3" t="str">
        <f t="shared" si="824"/>
        <v>1.61</v>
      </c>
      <c r="N1041" s="3" t="str">
        <f t="shared" si="825"/>
        <v>-</v>
      </c>
      <c r="O1041" s="3">
        <f t="shared" si="826"/>
        <v>254.5</v>
      </c>
      <c r="P1041" s="3">
        <f t="shared" ca="1" si="827"/>
        <v>88.951336368495191</v>
      </c>
      <c r="Q1041" s="3">
        <f t="shared" ca="1" si="828"/>
        <v>6.9897801584511505</v>
      </c>
      <c r="R1041" s="85"/>
      <c r="S1041" s="3" t="str">
        <f t="shared" si="829"/>
        <v>1.61</v>
      </c>
      <c r="T1041" s="3" t="str">
        <f t="shared" si="830"/>
        <v>-</v>
      </c>
      <c r="U1041" s="3">
        <f t="shared" si="831"/>
        <v>254.5</v>
      </c>
      <c r="V1041" s="3">
        <f t="shared" ca="1" si="832"/>
        <v>88.951336368495191</v>
      </c>
      <c r="W1041" s="3">
        <f t="shared" ca="1" si="833"/>
        <v>6.6014590385371976</v>
      </c>
      <c r="X1041" s="85"/>
      <c r="Y1041" s="3" t="str">
        <f t="shared" si="834"/>
        <v>1.61</v>
      </c>
      <c r="Z1041" s="3" t="str">
        <f t="shared" si="835"/>
        <v>-</v>
      </c>
      <c r="AA1041" s="3">
        <f t="shared" si="836"/>
        <v>254.5</v>
      </c>
      <c r="AB1041" s="3">
        <f t="shared" ca="1" si="837"/>
        <v>88.951336368495191</v>
      </c>
      <c r="AC1041" s="3">
        <f t="shared" ca="1" si="838"/>
        <v>6.2131379186232456</v>
      </c>
      <c r="AE1041" s="3" t="str">
        <f t="shared" si="839"/>
        <v>1.61</v>
      </c>
      <c r="AF1041" s="3" t="str">
        <f t="shared" si="840"/>
        <v>-</v>
      </c>
      <c r="AG1041" s="3">
        <f t="shared" si="841"/>
        <v>254.5</v>
      </c>
      <c r="AH1041" s="3">
        <f t="shared" ca="1" si="842"/>
        <v>88.951336368495191</v>
      </c>
      <c r="AI1041" s="3">
        <f t="shared" ca="1" si="843"/>
        <v>5.8248167987092927</v>
      </c>
      <c r="AK1041" s="3" t="str">
        <f t="shared" si="844"/>
        <v>1.61</v>
      </c>
      <c r="AL1041" s="3" t="str">
        <f t="shared" si="845"/>
        <v>-</v>
      </c>
      <c r="AM1041" s="3">
        <f t="shared" si="846"/>
        <v>254.5</v>
      </c>
      <c r="AN1041" s="3">
        <f t="shared" ca="1" si="847"/>
        <v>88.951336368495191</v>
      </c>
      <c r="AO1041" s="3">
        <f t="shared" ca="1" si="848"/>
        <v>5.4364956787953389</v>
      </c>
      <c r="AQ1041" s="3" t="str">
        <f t="shared" si="849"/>
        <v>1.61</v>
      </c>
      <c r="AR1041" s="3" t="str">
        <f t="shared" si="850"/>
        <v>-</v>
      </c>
      <c r="AS1041" s="3">
        <f t="shared" si="851"/>
        <v>254.5</v>
      </c>
      <c r="AT1041" s="3">
        <f t="shared" ca="1" si="852"/>
        <v>88.951336368495191</v>
      </c>
      <c r="AU1041" s="3">
        <f t="shared" ca="1" si="853"/>
        <v>4.659853438967434</v>
      </c>
      <c r="AW1041" s="3" t="str">
        <f t="shared" si="854"/>
        <v>1.61</v>
      </c>
      <c r="AX1041" s="3" t="str">
        <f t="shared" si="855"/>
        <v>-</v>
      </c>
      <c r="AY1041" s="3">
        <f t="shared" si="856"/>
        <v>254.5</v>
      </c>
      <c r="AZ1041" s="3">
        <f t="shared" ca="1" si="857"/>
        <v>88.951336368495191</v>
      </c>
      <c r="BA1041" s="3">
        <f t="shared" ca="1" si="858"/>
        <v>3.8832111991395282</v>
      </c>
      <c r="BC1041" s="3" t="str">
        <f t="shared" si="859"/>
        <v>1.61</v>
      </c>
      <c r="BD1041" s="3" t="str">
        <f t="shared" si="860"/>
        <v>-</v>
      </c>
      <c r="BE1041" s="3">
        <f t="shared" si="861"/>
        <v>254.5</v>
      </c>
      <c r="BF1041" s="3">
        <f t="shared" ca="1" si="862"/>
        <v>88.951336368495191</v>
      </c>
      <c r="BG1041" s="3">
        <f t="shared" ca="1" si="863"/>
        <v>2.329926719483717</v>
      </c>
      <c r="BI1041" s="3" t="str">
        <f t="shared" si="864"/>
        <v>1.61</v>
      </c>
      <c r="BJ1041" s="3" t="str">
        <f t="shared" si="865"/>
        <v>-</v>
      </c>
      <c r="BK1041" s="3">
        <f t="shared" si="866"/>
        <v>254.5</v>
      </c>
      <c r="BL1041" s="3">
        <f t="shared" ca="1" si="867"/>
        <v>88.951336368495191</v>
      </c>
      <c r="BM1041" s="3">
        <f t="shared" ca="1" si="868"/>
        <v>0.7766422398279057</v>
      </c>
    </row>
    <row r="1042" spans="1:65" x14ac:dyDescent="0.3">
      <c r="A1042" s="3" t="str">
        <f>'Forward collapse simulation'!B1052</f>
        <v>1.61</v>
      </c>
      <c r="B1042" s="3" t="str">
        <f>IF('Forward collapse simulation'!C1052="","-",'Forward collapse simulation'!C1052)</f>
        <v>-</v>
      </c>
      <c r="C1042" s="3">
        <f>'Forward collapse simulation'!E1052</f>
        <v>309.95999999999998</v>
      </c>
      <c r="D1042" s="3">
        <f ca="1">'Forward collapse simulation'!AK1052</f>
        <v>83.937003014852777</v>
      </c>
      <c r="E1042" s="84">
        <f ca="1">'Forward collapse simulation'!AL1052</f>
        <v>4.5704861587115646</v>
      </c>
      <c r="G1042" s="3" t="str">
        <f t="shared" si="819"/>
        <v>1.61</v>
      </c>
      <c r="H1042" s="3" t="str">
        <f t="shared" si="820"/>
        <v>-</v>
      </c>
      <c r="I1042" s="3">
        <f t="shared" si="821"/>
        <v>309.95999999999998</v>
      </c>
      <c r="J1042" s="3">
        <f t="shared" ca="1" si="822"/>
        <v>83.937003014852777</v>
      </c>
      <c r="K1042" s="3">
        <f t="shared" ca="1" si="823"/>
        <v>4.3419618507759861</v>
      </c>
      <c r="M1042" s="3" t="str">
        <f t="shared" si="824"/>
        <v>1.61</v>
      </c>
      <c r="N1042" s="3" t="str">
        <f t="shared" si="825"/>
        <v>-</v>
      </c>
      <c r="O1042" s="3">
        <f t="shared" si="826"/>
        <v>309.95999999999998</v>
      </c>
      <c r="P1042" s="3">
        <f t="shared" ca="1" si="827"/>
        <v>83.937003014852777</v>
      </c>
      <c r="Q1042" s="3">
        <f t="shared" ca="1" si="828"/>
        <v>4.1134375428404084</v>
      </c>
      <c r="R1042" s="85"/>
      <c r="S1042" s="3" t="str">
        <f t="shared" si="829"/>
        <v>1.61</v>
      </c>
      <c r="T1042" s="3" t="str">
        <f t="shared" si="830"/>
        <v>-</v>
      </c>
      <c r="U1042" s="3">
        <f t="shared" si="831"/>
        <v>309.95999999999998</v>
      </c>
      <c r="V1042" s="3">
        <f t="shared" ca="1" si="832"/>
        <v>83.937003014852777</v>
      </c>
      <c r="W1042" s="3">
        <f t="shared" ca="1" si="833"/>
        <v>3.8849132349048299</v>
      </c>
      <c r="X1042" s="85"/>
      <c r="Y1042" s="3" t="str">
        <f t="shared" si="834"/>
        <v>1.61</v>
      </c>
      <c r="Z1042" s="3" t="str">
        <f t="shared" si="835"/>
        <v>-</v>
      </c>
      <c r="AA1042" s="3">
        <f t="shared" si="836"/>
        <v>309.95999999999998</v>
      </c>
      <c r="AB1042" s="3">
        <f t="shared" ca="1" si="837"/>
        <v>83.937003014852777</v>
      </c>
      <c r="AC1042" s="3">
        <f t="shared" ca="1" si="838"/>
        <v>3.6563889269692518</v>
      </c>
      <c r="AE1042" s="3" t="str">
        <f t="shared" si="839"/>
        <v>1.61</v>
      </c>
      <c r="AF1042" s="3" t="str">
        <f t="shared" si="840"/>
        <v>-</v>
      </c>
      <c r="AG1042" s="3">
        <f t="shared" si="841"/>
        <v>309.95999999999998</v>
      </c>
      <c r="AH1042" s="3">
        <f t="shared" ca="1" si="842"/>
        <v>83.937003014852777</v>
      </c>
      <c r="AI1042" s="3">
        <f t="shared" ca="1" si="843"/>
        <v>3.4278646190336737</v>
      </c>
      <c r="AK1042" s="3" t="str">
        <f t="shared" si="844"/>
        <v>1.61</v>
      </c>
      <c r="AL1042" s="3" t="str">
        <f t="shared" si="845"/>
        <v>-</v>
      </c>
      <c r="AM1042" s="3">
        <f t="shared" si="846"/>
        <v>309.95999999999998</v>
      </c>
      <c r="AN1042" s="3">
        <f t="shared" ca="1" si="847"/>
        <v>83.937003014852777</v>
      </c>
      <c r="AO1042" s="3">
        <f t="shared" ca="1" si="848"/>
        <v>3.1993403110980951</v>
      </c>
      <c r="AQ1042" s="3" t="str">
        <f t="shared" si="849"/>
        <v>1.61</v>
      </c>
      <c r="AR1042" s="3" t="str">
        <f t="shared" si="850"/>
        <v>-</v>
      </c>
      <c r="AS1042" s="3">
        <f t="shared" si="851"/>
        <v>309.95999999999998</v>
      </c>
      <c r="AT1042" s="3">
        <f t="shared" ca="1" si="852"/>
        <v>83.937003014852777</v>
      </c>
      <c r="AU1042" s="3">
        <f t="shared" ca="1" si="853"/>
        <v>2.7422916952269385</v>
      </c>
      <c r="AW1042" s="3" t="str">
        <f t="shared" si="854"/>
        <v>1.61</v>
      </c>
      <c r="AX1042" s="3" t="str">
        <f t="shared" si="855"/>
        <v>-</v>
      </c>
      <c r="AY1042" s="3">
        <f t="shared" si="856"/>
        <v>309.95999999999998</v>
      </c>
      <c r="AZ1042" s="3">
        <f t="shared" ca="1" si="857"/>
        <v>83.937003014852777</v>
      </c>
      <c r="BA1042" s="3">
        <f t="shared" ca="1" si="858"/>
        <v>2.2852430793557823</v>
      </c>
      <c r="BC1042" s="3" t="str">
        <f t="shared" si="859"/>
        <v>1.61</v>
      </c>
      <c r="BD1042" s="3" t="str">
        <f t="shared" si="860"/>
        <v>-</v>
      </c>
      <c r="BE1042" s="3">
        <f t="shared" si="861"/>
        <v>309.95999999999998</v>
      </c>
      <c r="BF1042" s="3">
        <f t="shared" ca="1" si="862"/>
        <v>83.937003014852777</v>
      </c>
      <c r="BG1042" s="3">
        <f t="shared" ca="1" si="863"/>
        <v>1.3711458476134692</v>
      </c>
      <c r="BI1042" s="3" t="str">
        <f t="shared" si="864"/>
        <v>1.61</v>
      </c>
      <c r="BJ1042" s="3" t="str">
        <f t="shared" si="865"/>
        <v>-</v>
      </c>
      <c r="BK1042" s="3">
        <f t="shared" si="866"/>
        <v>309.95999999999998</v>
      </c>
      <c r="BL1042" s="3">
        <f t="shared" ca="1" si="867"/>
        <v>83.937003014852777</v>
      </c>
      <c r="BM1042" s="3">
        <f t="shared" ca="1" si="868"/>
        <v>0.45704861587115647</v>
      </c>
    </row>
    <row r="1043" spans="1:65" x14ac:dyDescent="0.3">
      <c r="A1043" s="3" t="str">
        <f>'Forward collapse simulation'!B1053</f>
        <v>1.61</v>
      </c>
      <c r="B1043" s="3" t="str">
        <f>IF('Forward collapse simulation'!C1053="","-",'Forward collapse simulation'!C1053)</f>
        <v>-</v>
      </c>
      <c r="C1043" s="3">
        <f>'Forward collapse simulation'!E1053</f>
        <v>311.75</v>
      </c>
      <c r="D1043" s="3">
        <f>'Forward collapse simulation'!AK1053</f>
        <v>-27.73</v>
      </c>
      <c r="E1043" s="84">
        <f>'Forward collapse simulation'!AL1053</f>
        <v>0.50700000000000001</v>
      </c>
      <c r="G1043" s="3" t="str">
        <f t="shared" si="819"/>
        <v>1.61</v>
      </c>
      <c r="H1043" s="3" t="str">
        <f t="shared" si="820"/>
        <v>-</v>
      </c>
      <c r="I1043" s="3">
        <f t="shared" si="821"/>
        <v>311.75</v>
      </c>
      <c r="J1043" s="3">
        <f t="shared" si="822"/>
        <v>-27.73</v>
      </c>
      <c r="K1043" s="3">
        <f t="shared" si="823"/>
        <v>0.48164999999999997</v>
      </c>
      <c r="M1043" s="3" t="str">
        <f t="shared" si="824"/>
        <v>1.61</v>
      </c>
      <c r="N1043" s="3" t="str">
        <f t="shared" si="825"/>
        <v>-</v>
      </c>
      <c r="O1043" s="3">
        <f t="shared" si="826"/>
        <v>311.75</v>
      </c>
      <c r="P1043" s="3">
        <f t="shared" si="827"/>
        <v>-27.73</v>
      </c>
      <c r="Q1043" s="3">
        <f t="shared" si="828"/>
        <v>0.45630000000000004</v>
      </c>
      <c r="R1043" s="85"/>
      <c r="S1043" s="3" t="str">
        <f t="shared" si="829"/>
        <v>1.61</v>
      </c>
      <c r="T1043" s="3" t="str">
        <f t="shared" si="830"/>
        <v>-</v>
      </c>
      <c r="U1043" s="3">
        <f t="shared" si="831"/>
        <v>311.75</v>
      </c>
      <c r="V1043" s="3">
        <f t="shared" si="832"/>
        <v>-27.73</v>
      </c>
      <c r="W1043" s="3">
        <f t="shared" si="833"/>
        <v>0.43095</v>
      </c>
      <c r="X1043" s="85"/>
      <c r="Y1043" s="3" t="str">
        <f t="shared" si="834"/>
        <v>1.61</v>
      </c>
      <c r="Z1043" s="3" t="str">
        <f t="shared" si="835"/>
        <v>-</v>
      </c>
      <c r="AA1043" s="3">
        <f t="shared" si="836"/>
        <v>311.75</v>
      </c>
      <c r="AB1043" s="3">
        <f t="shared" si="837"/>
        <v>-27.73</v>
      </c>
      <c r="AC1043" s="3">
        <f t="shared" si="838"/>
        <v>0.40560000000000002</v>
      </c>
      <c r="AE1043" s="3" t="str">
        <f t="shared" si="839"/>
        <v>1.61</v>
      </c>
      <c r="AF1043" s="3" t="str">
        <f t="shared" si="840"/>
        <v>-</v>
      </c>
      <c r="AG1043" s="3">
        <f t="shared" si="841"/>
        <v>311.75</v>
      </c>
      <c r="AH1043" s="3">
        <f t="shared" si="842"/>
        <v>-27.73</v>
      </c>
      <c r="AI1043" s="3">
        <f t="shared" si="843"/>
        <v>0.38024999999999998</v>
      </c>
      <c r="AK1043" s="3" t="str">
        <f t="shared" si="844"/>
        <v>1.61</v>
      </c>
      <c r="AL1043" s="3" t="str">
        <f t="shared" si="845"/>
        <v>-</v>
      </c>
      <c r="AM1043" s="3">
        <f t="shared" si="846"/>
        <v>311.75</v>
      </c>
      <c r="AN1043" s="3">
        <f t="shared" si="847"/>
        <v>-27.73</v>
      </c>
      <c r="AO1043" s="3">
        <f t="shared" si="848"/>
        <v>0.35489999999999999</v>
      </c>
      <c r="AQ1043" s="3" t="str">
        <f t="shared" si="849"/>
        <v>1.61</v>
      </c>
      <c r="AR1043" s="3" t="str">
        <f t="shared" si="850"/>
        <v>-</v>
      </c>
      <c r="AS1043" s="3">
        <f t="shared" si="851"/>
        <v>311.75</v>
      </c>
      <c r="AT1043" s="3">
        <f t="shared" si="852"/>
        <v>-27.73</v>
      </c>
      <c r="AU1043" s="3">
        <f t="shared" si="853"/>
        <v>0.30419999999999997</v>
      </c>
      <c r="AW1043" s="3" t="str">
        <f t="shared" si="854"/>
        <v>1.61</v>
      </c>
      <c r="AX1043" s="3" t="str">
        <f t="shared" si="855"/>
        <v>-</v>
      </c>
      <c r="AY1043" s="3">
        <f t="shared" si="856"/>
        <v>311.75</v>
      </c>
      <c r="AZ1043" s="3">
        <f t="shared" si="857"/>
        <v>-27.73</v>
      </c>
      <c r="BA1043" s="3">
        <f t="shared" si="858"/>
        <v>0.2535</v>
      </c>
      <c r="BC1043" s="3" t="str">
        <f t="shared" si="859"/>
        <v>1.61</v>
      </c>
      <c r="BD1043" s="3" t="str">
        <f t="shared" si="860"/>
        <v>-</v>
      </c>
      <c r="BE1043" s="3">
        <f t="shared" si="861"/>
        <v>311.75</v>
      </c>
      <c r="BF1043" s="3">
        <f t="shared" si="862"/>
        <v>-27.73</v>
      </c>
      <c r="BG1043" s="3">
        <f t="shared" si="863"/>
        <v>0.15209999999999999</v>
      </c>
      <c r="BI1043" s="3" t="str">
        <f t="shared" si="864"/>
        <v>1.61</v>
      </c>
      <c r="BJ1043" s="3" t="str">
        <f t="shared" si="865"/>
        <v>-</v>
      </c>
      <c r="BK1043" s="3">
        <f t="shared" si="866"/>
        <v>311.75</v>
      </c>
      <c r="BL1043" s="3">
        <f t="shared" si="867"/>
        <v>-27.73</v>
      </c>
      <c r="BM1043" s="3">
        <f t="shared" si="868"/>
        <v>5.0700000000000002E-2</v>
      </c>
    </row>
    <row r="1044" spans="1:65" x14ac:dyDescent="0.3">
      <c r="A1044" s="3" t="str">
        <f>'Forward collapse simulation'!B1054</f>
        <v>1.61</v>
      </c>
      <c r="B1044" s="3" t="str">
        <f>IF('Forward collapse simulation'!C1054="","-",'Forward collapse simulation'!C1054)</f>
        <v>-</v>
      </c>
      <c r="C1044" s="3">
        <f>'Forward collapse simulation'!E1054</f>
        <v>331.12</v>
      </c>
      <c r="D1044" s="3">
        <f>'Forward collapse simulation'!AK1054</f>
        <v>-67.209999999999994</v>
      </c>
      <c r="E1044" s="84">
        <f>'Forward collapse simulation'!AL1054</f>
        <v>0.97299999999999998</v>
      </c>
      <c r="G1044" s="3" t="str">
        <f t="shared" si="819"/>
        <v>1.61</v>
      </c>
      <c r="H1044" s="3" t="str">
        <f t="shared" si="820"/>
        <v>-</v>
      </c>
      <c r="I1044" s="3">
        <f t="shared" si="821"/>
        <v>331.12</v>
      </c>
      <c r="J1044" s="3">
        <f t="shared" si="822"/>
        <v>-67.209999999999994</v>
      </c>
      <c r="K1044" s="3">
        <f t="shared" si="823"/>
        <v>0.92434999999999989</v>
      </c>
      <c r="M1044" s="3" t="str">
        <f t="shared" si="824"/>
        <v>1.61</v>
      </c>
      <c r="N1044" s="3" t="str">
        <f t="shared" si="825"/>
        <v>-</v>
      </c>
      <c r="O1044" s="3">
        <f t="shared" si="826"/>
        <v>331.12</v>
      </c>
      <c r="P1044" s="3">
        <f t="shared" si="827"/>
        <v>-67.209999999999994</v>
      </c>
      <c r="Q1044" s="3">
        <f t="shared" si="828"/>
        <v>0.87570000000000003</v>
      </c>
      <c r="R1044" s="85"/>
      <c r="S1044" s="3" t="str">
        <f t="shared" si="829"/>
        <v>1.61</v>
      </c>
      <c r="T1044" s="3" t="str">
        <f t="shared" si="830"/>
        <v>-</v>
      </c>
      <c r="U1044" s="3">
        <f t="shared" si="831"/>
        <v>331.12</v>
      </c>
      <c r="V1044" s="3">
        <f t="shared" si="832"/>
        <v>-67.209999999999994</v>
      </c>
      <c r="W1044" s="3">
        <f t="shared" si="833"/>
        <v>0.82704999999999995</v>
      </c>
      <c r="X1044" s="85"/>
      <c r="Y1044" s="3" t="str">
        <f t="shared" si="834"/>
        <v>1.61</v>
      </c>
      <c r="Z1044" s="3" t="str">
        <f t="shared" si="835"/>
        <v>-</v>
      </c>
      <c r="AA1044" s="3">
        <f t="shared" si="836"/>
        <v>331.12</v>
      </c>
      <c r="AB1044" s="3">
        <f t="shared" si="837"/>
        <v>-67.209999999999994</v>
      </c>
      <c r="AC1044" s="3">
        <f t="shared" si="838"/>
        <v>0.77839999999999998</v>
      </c>
      <c r="AE1044" s="3" t="str">
        <f t="shared" si="839"/>
        <v>1.61</v>
      </c>
      <c r="AF1044" s="3" t="str">
        <f t="shared" si="840"/>
        <v>-</v>
      </c>
      <c r="AG1044" s="3">
        <f t="shared" si="841"/>
        <v>331.12</v>
      </c>
      <c r="AH1044" s="3">
        <f t="shared" si="842"/>
        <v>-67.209999999999994</v>
      </c>
      <c r="AI1044" s="3">
        <f t="shared" si="843"/>
        <v>0.72975000000000001</v>
      </c>
      <c r="AK1044" s="3" t="str">
        <f t="shared" si="844"/>
        <v>1.61</v>
      </c>
      <c r="AL1044" s="3" t="str">
        <f t="shared" si="845"/>
        <v>-</v>
      </c>
      <c r="AM1044" s="3">
        <f t="shared" si="846"/>
        <v>331.12</v>
      </c>
      <c r="AN1044" s="3">
        <f t="shared" si="847"/>
        <v>-67.209999999999994</v>
      </c>
      <c r="AO1044" s="3">
        <f t="shared" si="848"/>
        <v>0.68109999999999993</v>
      </c>
      <c r="AQ1044" s="3" t="str">
        <f t="shared" si="849"/>
        <v>1.61</v>
      </c>
      <c r="AR1044" s="3" t="str">
        <f t="shared" si="850"/>
        <v>-</v>
      </c>
      <c r="AS1044" s="3">
        <f t="shared" si="851"/>
        <v>331.12</v>
      </c>
      <c r="AT1044" s="3">
        <f t="shared" si="852"/>
        <v>-67.209999999999994</v>
      </c>
      <c r="AU1044" s="3">
        <f t="shared" si="853"/>
        <v>0.58379999999999999</v>
      </c>
      <c r="AW1044" s="3" t="str">
        <f t="shared" si="854"/>
        <v>1.61</v>
      </c>
      <c r="AX1044" s="3" t="str">
        <f t="shared" si="855"/>
        <v>-</v>
      </c>
      <c r="AY1044" s="3">
        <f t="shared" si="856"/>
        <v>331.12</v>
      </c>
      <c r="AZ1044" s="3">
        <f t="shared" si="857"/>
        <v>-67.209999999999994</v>
      </c>
      <c r="BA1044" s="3">
        <f t="shared" si="858"/>
        <v>0.48649999999999999</v>
      </c>
      <c r="BC1044" s="3" t="str">
        <f t="shared" si="859"/>
        <v>1.61</v>
      </c>
      <c r="BD1044" s="3" t="str">
        <f t="shared" si="860"/>
        <v>-</v>
      </c>
      <c r="BE1044" s="3">
        <f t="shared" si="861"/>
        <v>331.12</v>
      </c>
      <c r="BF1044" s="3">
        <f t="shared" si="862"/>
        <v>-67.209999999999994</v>
      </c>
      <c r="BG1044" s="3">
        <f t="shared" si="863"/>
        <v>0.29189999999999999</v>
      </c>
      <c r="BI1044" s="3" t="str">
        <f t="shared" si="864"/>
        <v>1.61</v>
      </c>
      <c r="BJ1044" s="3" t="str">
        <f t="shared" si="865"/>
        <v>-</v>
      </c>
      <c r="BK1044" s="3">
        <f t="shared" si="866"/>
        <v>331.12</v>
      </c>
      <c r="BL1044" s="3">
        <f t="shared" si="867"/>
        <v>-67.209999999999994</v>
      </c>
      <c r="BM1044" s="3">
        <f t="shared" si="868"/>
        <v>9.7299999999999998E-2</v>
      </c>
    </row>
    <row r="1045" spans="1:65" x14ac:dyDescent="0.3">
      <c r="A1045" s="3" t="str">
        <f>'Forward collapse simulation'!B1055</f>
        <v>1.61</v>
      </c>
      <c r="B1045" s="3" t="str">
        <f>IF('Forward collapse simulation'!C1055="","-",'Forward collapse simulation'!C1055)</f>
        <v>-</v>
      </c>
      <c r="C1045" s="3">
        <f>'Forward collapse simulation'!E1055</f>
        <v>296.42</v>
      </c>
      <c r="D1045" s="3">
        <f>'Forward collapse simulation'!AK1055</f>
        <v>-81.02</v>
      </c>
      <c r="E1045" s="84">
        <f>'Forward collapse simulation'!AL1055</f>
        <v>1.0940000000000001</v>
      </c>
      <c r="G1045" s="3" t="str">
        <f t="shared" si="819"/>
        <v>1.61</v>
      </c>
      <c r="H1045" s="3" t="str">
        <f t="shared" si="820"/>
        <v>-</v>
      </c>
      <c r="I1045" s="3">
        <f t="shared" si="821"/>
        <v>296.42</v>
      </c>
      <c r="J1045" s="3">
        <f t="shared" si="822"/>
        <v>-81.02</v>
      </c>
      <c r="K1045" s="3">
        <f t="shared" si="823"/>
        <v>1.0393000000000001</v>
      </c>
      <c r="M1045" s="3" t="str">
        <f t="shared" si="824"/>
        <v>1.61</v>
      </c>
      <c r="N1045" s="3" t="str">
        <f t="shared" si="825"/>
        <v>-</v>
      </c>
      <c r="O1045" s="3">
        <f t="shared" si="826"/>
        <v>296.42</v>
      </c>
      <c r="P1045" s="3">
        <f t="shared" si="827"/>
        <v>-81.02</v>
      </c>
      <c r="Q1045" s="3">
        <f t="shared" si="828"/>
        <v>0.98460000000000014</v>
      </c>
      <c r="R1045" s="85"/>
      <c r="S1045" s="3" t="str">
        <f t="shared" si="829"/>
        <v>1.61</v>
      </c>
      <c r="T1045" s="3" t="str">
        <f t="shared" si="830"/>
        <v>-</v>
      </c>
      <c r="U1045" s="3">
        <f t="shared" si="831"/>
        <v>296.42</v>
      </c>
      <c r="V1045" s="3">
        <f t="shared" si="832"/>
        <v>-81.02</v>
      </c>
      <c r="W1045" s="3">
        <f t="shared" si="833"/>
        <v>0.92990000000000006</v>
      </c>
      <c r="X1045" s="85"/>
      <c r="Y1045" s="3" t="str">
        <f t="shared" si="834"/>
        <v>1.61</v>
      </c>
      <c r="Z1045" s="3" t="str">
        <f t="shared" si="835"/>
        <v>-</v>
      </c>
      <c r="AA1045" s="3">
        <f t="shared" si="836"/>
        <v>296.42</v>
      </c>
      <c r="AB1045" s="3">
        <f t="shared" si="837"/>
        <v>-81.02</v>
      </c>
      <c r="AC1045" s="3">
        <f t="shared" si="838"/>
        <v>0.87520000000000009</v>
      </c>
      <c r="AE1045" s="3" t="str">
        <f t="shared" si="839"/>
        <v>1.61</v>
      </c>
      <c r="AF1045" s="3" t="str">
        <f t="shared" si="840"/>
        <v>-</v>
      </c>
      <c r="AG1045" s="3">
        <f t="shared" si="841"/>
        <v>296.42</v>
      </c>
      <c r="AH1045" s="3">
        <f t="shared" si="842"/>
        <v>-81.02</v>
      </c>
      <c r="AI1045" s="3">
        <f t="shared" si="843"/>
        <v>0.82050000000000001</v>
      </c>
      <c r="AK1045" s="3" t="str">
        <f t="shared" si="844"/>
        <v>1.61</v>
      </c>
      <c r="AL1045" s="3" t="str">
        <f t="shared" si="845"/>
        <v>-</v>
      </c>
      <c r="AM1045" s="3">
        <f t="shared" si="846"/>
        <v>296.42</v>
      </c>
      <c r="AN1045" s="3">
        <f t="shared" si="847"/>
        <v>-81.02</v>
      </c>
      <c r="AO1045" s="3">
        <f t="shared" si="848"/>
        <v>0.76580000000000004</v>
      </c>
      <c r="AQ1045" s="3" t="str">
        <f t="shared" si="849"/>
        <v>1.61</v>
      </c>
      <c r="AR1045" s="3" t="str">
        <f t="shared" si="850"/>
        <v>-</v>
      </c>
      <c r="AS1045" s="3">
        <f t="shared" si="851"/>
        <v>296.42</v>
      </c>
      <c r="AT1045" s="3">
        <f t="shared" si="852"/>
        <v>-81.02</v>
      </c>
      <c r="AU1045" s="3">
        <f t="shared" si="853"/>
        <v>0.65639999999999998</v>
      </c>
      <c r="AW1045" s="3" t="str">
        <f t="shared" si="854"/>
        <v>1.61</v>
      </c>
      <c r="AX1045" s="3" t="str">
        <f t="shared" si="855"/>
        <v>-</v>
      </c>
      <c r="AY1045" s="3">
        <f t="shared" si="856"/>
        <v>296.42</v>
      </c>
      <c r="AZ1045" s="3">
        <f t="shared" si="857"/>
        <v>-81.02</v>
      </c>
      <c r="BA1045" s="3">
        <f t="shared" si="858"/>
        <v>0.54700000000000004</v>
      </c>
      <c r="BC1045" s="3" t="str">
        <f t="shared" si="859"/>
        <v>1.61</v>
      </c>
      <c r="BD1045" s="3" t="str">
        <f t="shared" si="860"/>
        <v>-</v>
      </c>
      <c r="BE1045" s="3">
        <f t="shared" si="861"/>
        <v>296.42</v>
      </c>
      <c r="BF1045" s="3">
        <f t="shared" si="862"/>
        <v>-81.02</v>
      </c>
      <c r="BG1045" s="3">
        <f t="shared" si="863"/>
        <v>0.32819999999999999</v>
      </c>
      <c r="BI1045" s="3" t="str">
        <f t="shared" si="864"/>
        <v>1.61</v>
      </c>
      <c r="BJ1045" s="3" t="str">
        <f t="shared" si="865"/>
        <v>-</v>
      </c>
      <c r="BK1045" s="3">
        <f t="shared" si="866"/>
        <v>296.42</v>
      </c>
      <c r="BL1045" s="3">
        <f t="shared" si="867"/>
        <v>-81.02</v>
      </c>
      <c r="BM1045" s="3">
        <f t="shared" si="868"/>
        <v>0.10940000000000001</v>
      </c>
    </row>
    <row r="1046" spans="1:65" x14ac:dyDescent="0.3">
      <c r="A1046" s="3" t="str">
        <f>'Forward collapse simulation'!B1056</f>
        <v>1.61</v>
      </c>
      <c r="B1046" s="3" t="str">
        <f>IF('Forward collapse simulation'!C1056="","-",'Forward collapse simulation'!C1056)</f>
        <v>-</v>
      </c>
      <c r="C1046" s="3">
        <f>'Forward collapse simulation'!E1056</f>
        <v>249.03</v>
      </c>
      <c r="D1046" s="3">
        <f>'Forward collapse simulation'!AK1056</f>
        <v>-78.02</v>
      </c>
      <c r="E1046" s="84">
        <f>'Forward collapse simulation'!AL1056</f>
        <v>0.86199999999999999</v>
      </c>
      <c r="G1046" s="3" t="str">
        <f t="shared" si="819"/>
        <v>1.61</v>
      </c>
      <c r="H1046" s="3" t="str">
        <f t="shared" si="820"/>
        <v>-</v>
      </c>
      <c r="I1046" s="3">
        <f t="shared" si="821"/>
        <v>249.03</v>
      </c>
      <c r="J1046" s="3">
        <f t="shared" si="822"/>
        <v>-78.02</v>
      </c>
      <c r="K1046" s="3">
        <f t="shared" si="823"/>
        <v>0.81889999999999996</v>
      </c>
      <c r="M1046" s="3" t="str">
        <f t="shared" si="824"/>
        <v>1.61</v>
      </c>
      <c r="N1046" s="3" t="str">
        <f t="shared" si="825"/>
        <v>-</v>
      </c>
      <c r="O1046" s="3">
        <f t="shared" si="826"/>
        <v>249.03</v>
      </c>
      <c r="P1046" s="3">
        <f t="shared" si="827"/>
        <v>-78.02</v>
      </c>
      <c r="Q1046" s="3">
        <f t="shared" si="828"/>
        <v>0.77580000000000005</v>
      </c>
      <c r="R1046" s="85"/>
      <c r="S1046" s="3" t="str">
        <f t="shared" si="829"/>
        <v>1.61</v>
      </c>
      <c r="T1046" s="3" t="str">
        <f t="shared" si="830"/>
        <v>-</v>
      </c>
      <c r="U1046" s="3">
        <f t="shared" si="831"/>
        <v>249.03</v>
      </c>
      <c r="V1046" s="3">
        <f t="shared" si="832"/>
        <v>-78.02</v>
      </c>
      <c r="W1046" s="3">
        <f t="shared" si="833"/>
        <v>0.73270000000000002</v>
      </c>
      <c r="X1046" s="85"/>
      <c r="Y1046" s="3" t="str">
        <f t="shared" si="834"/>
        <v>1.61</v>
      </c>
      <c r="Z1046" s="3" t="str">
        <f t="shared" si="835"/>
        <v>-</v>
      </c>
      <c r="AA1046" s="3">
        <f t="shared" si="836"/>
        <v>249.03</v>
      </c>
      <c r="AB1046" s="3">
        <f t="shared" si="837"/>
        <v>-78.02</v>
      </c>
      <c r="AC1046" s="3">
        <f t="shared" si="838"/>
        <v>0.68959999999999999</v>
      </c>
      <c r="AE1046" s="3" t="str">
        <f t="shared" si="839"/>
        <v>1.61</v>
      </c>
      <c r="AF1046" s="3" t="str">
        <f t="shared" si="840"/>
        <v>-</v>
      </c>
      <c r="AG1046" s="3">
        <f t="shared" si="841"/>
        <v>249.03</v>
      </c>
      <c r="AH1046" s="3">
        <f t="shared" si="842"/>
        <v>-78.02</v>
      </c>
      <c r="AI1046" s="3">
        <f t="shared" si="843"/>
        <v>0.64649999999999996</v>
      </c>
      <c r="AK1046" s="3" t="str">
        <f t="shared" si="844"/>
        <v>1.61</v>
      </c>
      <c r="AL1046" s="3" t="str">
        <f t="shared" si="845"/>
        <v>-</v>
      </c>
      <c r="AM1046" s="3">
        <f t="shared" si="846"/>
        <v>249.03</v>
      </c>
      <c r="AN1046" s="3">
        <f t="shared" si="847"/>
        <v>-78.02</v>
      </c>
      <c r="AO1046" s="3">
        <f t="shared" si="848"/>
        <v>0.60339999999999994</v>
      </c>
      <c r="AQ1046" s="3" t="str">
        <f t="shared" si="849"/>
        <v>1.61</v>
      </c>
      <c r="AR1046" s="3" t="str">
        <f t="shared" si="850"/>
        <v>-</v>
      </c>
      <c r="AS1046" s="3">
        <f t="shared" si="851"/>
        <v>249.03</v>
      </c>
      <c r="AT1046" s="3">
        <f t="shared" si="852"/>
        <v>-78.02</v>
      </c>
      <c r="AU1046" s="3">
        <f t="shared" si="853"/>
        <v>0.51719999999999999</v>
      </c>
      <c r="AW1046" s="3" t="str">
        <f t="shared" si="854"/>
        <v>1.61</v>
      </c>
      <c r="AX1046" s="3" t="str">
        <f t="shared" si="855"/>
        <v>-</v>
      </c>
      <c r="AY1046" s="3">
        <f t="shared" si="856"/>
        <v>249.03</v>
      </c>
      <c r="AZ1046" s="3">
        <f t="shared" si="857"/>
        <v>-78.02</v>
      </c>
      <c r="BA1046" s="3">
        <f t="shared" si="858"/>
        <v>0.43099999999999999</v>
      </c>
      <c r="BC1046" s="3" t="str">
        <f t="shared" si="859"/>
        <v>1.61</v>
      </c>
      <c r="BD1046" s="3" t="str">
        <f t="shared" si="860"/>
        <v>-</v>
      </c>
      <c r="BE1046" s="3">
        <f t="shared" si="861"/>
        <v>249.03</v>
      </c>
      <c r="BF1046" s="3">
        <f t="shared" si="862"/>
        <v>-78.02</v>
      </c>
      <c r="BG1046" s="3">
        <f t="shared" si="863"/>
        <v>0.2586</v>
      </c>
      <c r="BI1046" s="3" t="str">
        <f t="shared" si="864"/>
        <v>1.61</v>
      </c>
      <c r="BJ1046" s="3" t="str">
        <f t="shared" si="865"/>
        <v>-</v>
      </c>
      <c r="BK1046" s="3">
        <f t="shared" si="866"/>
        <v>249.03</v>
      </c>
      <c r="BL1046" s="3">
        <f t="shared" si="867"/>
        <v>-78.02</v>
      </c>
      <c r="BM1046" s="3">
        <f t="shared" si="868"/>
        <v>8.6199999999999999E-2</v>
      </c>
    </row>
    <row r="1047" spans="1:65" x14ac:dyDescent="0.3">
      <c r="A1047" s="3" t="str">
        <f>'Forward collapse simulation'!B1057</f>
        <v>1.61</v>
      </c>
      <c r="B1047" s="3" t="str">
        <f>IF('Forward collapse simulation'!C1057="","-",'Forward collapse simulation'!C1057)</f>
        <v>1.62</v>
      </c>
      <c r="C1047" s="3">
        <f>'Forward collapse simulation'!E1057</f>
        <v>229.36</v>
      </c>
      <c r="D1047" s="3">
        <f>'Forward collapse simulation'!AK1057</f>
        <v>8.91</v>
      </c>
      <c r="E1047" s="84">
        <f>'Forward collapse simulation'!AL1057</f>
        <v>7.1440000000000001</v>
      </c>
      <c r="G1047" s="3" t="str">
        <f t="shared" si="819"/>
        <v>1.61</v>
      </c>
      <c r="H1047" s="3" t="str">
        <f t="shared" si="820"/>
        <v>1.62</v>
      </c>
      <c r="I1047" s="3">
        <f t="shared" si="821"/>
        <v>229.36</v>
      </c>
      <c r="J1047" s="3">
        <f t="shared" si="822"/>
        <v>8.91</v>
      </c>
      <c r="K1047" s="3">
        <f t="shared" si="823"/>
        <v>7.1440000000000001</v>
      </c>
      <c r="M1047" s="3" t="str">
        <f t="shared" si="824"/>
        <v>1.61</v>
      </c>
      <c r="N1047" s="3" t="str">
        <f t="shared" si="825"/>
        <v>1.62</v>
      </c>
      <c r="O1047" s="3">
        <f t="shared" si="826"/>
        <v>229.36</v>
      </c>
      <c r="P1047" s="3">
        <f t="shared" si="827"/>
        <v>8.91</v>
      </c>
      <c r="Q1047" s="3">
        <f t="shared" si="828"/>
        <v>7.1440000000000001</v>
      </c>
      <c r="R1047" s="85"/>
      <c r="S1047" s="3" t="str">
        <f t="shared" si="829"/>
        <v>1.61</v>
      </c>
      <c r="T1047" s="3" t="str">
        <f t="shared" si="830"/>
        <v>1.62</v>
      </c>
      <c r="U1047" s="3">
        <f t="shared" si="831"/>
        <v>229.36</v>
      </c>
      <c r="V1047" s="3">
        <f t="shared" si="832"/>
        <v>8.91</v>
      </c>
      <c r="W1047" s="3">
        <f t="shared" si="833"/>
        <v>7.1440000000000001</v>
      </c>
      <c r="X1047" s="85"/>
      <c r="Y1047" s="3" t="str">
        <f t="shared" si="834"/>
        <v>1.61</v>
      </c>
      <c r="Z1047" s="3" t="str">
        <f t="shared" si="835"/>
        <v>1.62</v>
      </c>
      <c r="AA1047" s="3">
        <f t="shared" si="836"/>
        <v>229.36</v>
      </c>
      <c r="AB1047" s="3">
        <f t="shared" si="837"/>
        <v>8.91</v>
      </c>
      <c r="AC1047" s="3">
        <f t="shared" si="838"/>
        <v>7.1440000000000001</v>
      </c>
      <c r="AE1047" s="3" t="str">
        <f t="shared" si="839"/>
        <v>1.61</v>
      </c>
      <c r="AF1047" s="3" t="str">
        <f t="shared" si="840"/>
        <v>1.62</v>
      </c>
      <c r="AG1047" s="3">
        <f t="shared" si="841"/>
        <v>229.36</v>
      </c>
      <c r="AH1047" s="3">
        <f t="shared" si="842"/>
        <v>8.91</v>
      </c>
      <c r="AI1047" s="3">
        <f t="shared" si="843"/>
        <v>7.1440000000000001</v>
      </c>
      <c r="AK1047" s="3" t="str">
        <f t="shared" si="844"/>
        <v>1.61</v>
      </c>
      <c r="AL1047" s="3" t="str">
        <f t="shared" si="845"/>
        <v>1.62</v>
      </c>
      <c r="AM1047" s="3">
        <f t="shared" si="846"/>
        <v>229.36</v>
      </c>
      <c r="AN1047" s="3">
        <f t="shared" si="847"/>
        <v>8.91</v>
      </c>
      <c r="AO1047" s="3">
        <f t="shared" si="848"/>
        <v>7.1440000000000001</v>
      </c>
      <c r="AQ1047" s="3" t="str">
        <f t="shared" si="849"/>
        <v>1.61</v>
      </c>
      <c r="AR1047" s="3" t="str">
        <f t="shared" si="850"/>
        <v>1.62</v>
      </c>
      <c r="AS1047" s="3">
        <f t="shared" si="851"/>
        <v>229.36</v>
      </c>
      <c r="AT1047" s="3">
        <f t="shared" si="852"/>
        <v>8.91</v>
      </c>
      <c r="AU1047" s="3">
        <f t="shared" si="853"/>
        <v>7.1440000000000001</v>
      </c>
      <c r="AW1047" s="3" t="str">
        <f t="shared" si="854"/>
        <v>1.61</v>
      </c>
      <c r="AX1047" s="3" t="str">
        <f t="shared" si="855"/>
        <v>1.62</v>
      </c>
      <c r="AY1047" s="3">
        <f t="shared" si="856"/>
        <v>229.36</v>
      </c>
      <c r="AZ1047" s="3">
        <f t="shared" si="857"/>
        <v>8.91</v>
      </c>
      <c r="BA1047" s="3">
        <f t="shared" si="858"/>
        <v>7.1440000000000001</v>
      </c>
      <c r="BC1047" s="3" t="str">
        <f t="shared" si="859"/>
        <v>1.61</v>
      </c>
      <c r="BD1047" s="3" t="str">
        <f t="shared" si="860"/>
        <v>1.62</v>
      </c>
      <c r="BE1047" s="3">
        <f t="shared" si="861"/>
        <v>229.36</v>
      </c>
      <c r="BF1047" s="3">
        <f t="shared" si="862"/>
        <v>8.91</v>
      </c>
      <c r="BG1047" s="3">
        <f t="shared" si="863"/>
        <v>7.1440000000000001</v>
      </c>
      <c r="BI1047" s="3" t="str">
        <f t="shared" si="864"/>
        <v>1.61</v>
      </c>
      <c r="BJ1047" s="3" t="str">
        <f t="shared" si="865"/>
        <v>1.62</v>
      </c>
      <c r="BK1047" s="3">
        <f t="shared" si="866"/>
        <v>229.36</v>
      </c>
      <c r="BL1047" s="3">
        <f t="shared" si="867"/>
        <v>8.91</v>
      </c>
      <c r="BM1047" s="3">
        <f t="shared" si="868"/>
        <v>7.1440000000000001</v>
      </c>
    </row>
    <row r="1048" spans="1:65" x14ac:dyDescent="0.3">
      <c r="A1048" s="3" t="str">
        <f>'Forward collapse simulation'!B1058</f>
        <v>1.62</v>
      </c>
      <c r="B1048" s="3" t="str">
        <f>IF('Forward collapse simulation'!C1058="","-",'Forward collapse simulation'!C1058)</f>
        <v>-</v>
      </c>
      <c r="C1048" s="3">
        <f>'Forward collapse simulation'!E1058</f>
        <v>236.75</v>
      </c>
      <c r="D1048" s="3">
        <f>'Forward collapse simulation'!AK1058</f>
        <v>-86.33</v>
      </c>
      <c r="E1048" s="84">
        <f>'Forward collapse simulation'!AL1058</f>
        <v>1.139</v>
      </c>
      <c r="G1048" s="3" t="str">
        <f t="shared" si="819"/>
        <v>1.62</v>
      </c>
      <c r="H1048" s="3" t="str">
        <f t="shared" si="820"/>
        <v>-</v>
      </c>
      <c r="I1048" s="3">
        <f t="shared" si="821"/>
        <v>236.75</v>
      </c>
      <c r="J1048" s="3">
        <f t="shared" si="822"/>
        <v>-86.33</v>
      </c>
      <c r="K1048" s="3">
        <f t="shared" si="823"/>
        <v>1.08205</v>
      </c>
      <c r="M1048" s="3" t="str">
        <f t="shared" si="824"/>
        <v>1.62</v>
      </c>
      <c r="N1048" s="3" t="str">
        <f t="shared" si="825"/>
        <v>-</v>
      </c>
      <c r="O1048" s="3">
        <f t="shared" si="826"/>
        <v>236.75</v>
      </c>
      <c r="P1048" s="3">
        <f t="shared" si="827"/>
        <v>-86.33</v>
      </c>
      <c r="Q1048" s="3">
        <f t="shared" si="828"/>
        <v>1.0251000000000001</v>
      </c>
      <c r="R1048" s="85"/>
      <c r="S1048" s="3" t="str">
        <f t="shared" si="829"/>
        <v>1.62</v>
      </c>
      <c r="T1048" s="3" t="str">
        <f t="shared" si="830"/>
        <v>-</v>
      </c>
      <c r="U1048" s="3">
        <f t="shared" si="831"/>
        <v>236.75</v>
      </c>
      <c r="V1048" s="3">
        <f t="shared" si="832"/>
        <v>-86.33</v>
      </c>
      <c r="W1048" s="3">
        <f t="shared" si="833"/>
        <v>0.96814999999999996</v>
      </c>
      <c r="X1048" s="85"/>
      <c r="Y1048" s="3" t="str">
        <f t="shared" si="834"/>
        <v>1.62</v>
      </c>
      <c r="Z1048" s="3" t="str">
        <f t="shared" si="835"/>
        <v>-</v>
      </c>
      <c r="AA1048" s="3">
        <f t="shared" si="836"/>
        <v>236.75</v>
      </c>
      <c r="AB1048" s="3">
        <f t="shared" si="837"/>
        <v>-86.33</v>
      </c>
      <c r="AC1048" s="3">
        <f t="shared" si="838"/>
        <v>0.91120000000000001</v>
      </c>
      <c r="AE1048" s="3" t="str">
        <f t="shared" si="839"/>
        <v>1.62</v>
      </c>
      <c r="AF1048" s="3" t="str">
        <f t="shared" si="840"/>
        <v>-</v>
      </c>
      <c r="AG1048" s="3">
        <f t="shared" si="841"/>
        <v>236.75</v>
      </c>
      <c r="AH1048" s="3">
        <f t="shared" si="842"/>
        <v>-86.33</v>
      </c>
      <c r="AI1048" s="3">
        <f t="shared" si="843"/>
        <v>0.85424999999999995</v>
      </c>
      <c r="AK1048" s="3" t="str">
        <f t="shared" si="844"/>
        <v>1.62</v>
      </c>
      <c r="AL1048" s="3" t="str">
        <f t="shared" si="845"/>
        <v>-</v>
      </c>
      <c r="AM1048" s="3">
        <f t="shared" si="846"/>
        <v>236.75</v>
      </c>
      <c r="AN1048" s="3">
        <f t="shared" si="847"/>
        <v>-86.33</v>
      </c>
      <c r="AO1048" s="3">
        <f t="shared" si="848"/>
        <v>0.79730000000000001</v>
      </c>
      <c r="AQ1048" s="3" t="str">
        <f t="shared" si="849"/>
        <v>1.62</v>
      </c>
      <c r="AR1048" s="3" t="str">
        <f t="shared" si="850"/>
        <v>-</v>
      </c>
      <c r="AS1048" s="3">
        <f t="shared" si="851"/>
        <v>236.75</v>
      </c>
      <c r="AT1048" s="3">
        <f t="shared" si="852"/>
        <v>-86.33</v>
      </c>
      <c r="AU1048" s="3">
        <f t="shared" si="853"/>
        <v>0.68340000000000001</v>
      </c>
      <c r="AW1048" s="3" t="str">
        <f t="shared" si="854"/>
        <v>1.62</v>
      </c>
      <c r="AX1048" s="3" t="str">
        <f t="shared" si="855"/>
        <v>-</v>
      </c>
      <c r="AY1048" s="3">
        <f t="shared" si="856"/>
        <v>236.75</v>
      </c>
      <c r="AZ1048" s="3">
        <f t="shared" si="857"/>
        <v>-86.33</v>
      </c>
      <c r="BA1048" s="3">
        <f t="shared" si="858"/>
        <v>0.56950000000000001</v>
      </c>
      <c r="BC1048" s="3" t="str">
        <f t="shared" si="859"/>
        <v>1.62</v>
      </c>
      <c r="BD1048" s="3" t="str">
        <f t="shared" si="860"/>
        <v>-</v>
      </c>
      <c r="BE1048" s="3">
        <f t="shared" si="861"/>
        <v>236.75</v>
      </c>
      <c r="BF1048" s="3">
        <f t="shared" si="862"/>
        <v>-86.33</v>
      </c>
      <c r="BG1048" s="3">
        <f t="shared" si="863"/>
        <v>0.3417</v>
      </c>
      <c r="BI1048" s="3" t="str">
        <f t="shared" si="864"/>
        <v>1.62</v>
      </c>
      <c r="BJ1048" s="3" t="str">
        <f t="shared" si="865"/>
        <v>-</v>
      </c>
      <c r="BK1048" s="3">
        <f t="shared" si="866"/>
        <v>236.75</v>
      </c>
      <c r="BL1048" s="3">
        <f t="shared" si="867"/>
        <v>-86.33</v>
      </c>
      <c r="BM1048" s="3">
        <f t="shared" si="868"/>
        <v>0.1139</v>
      </c>
    </row>
    <row r="1049" spans="1:65" x14ac:dyDescent="0.3">
      <c r="A1049" s="3" t="str">
        <f>'Forward collapse simulation'!B1059</f>
        <v>1.62</v>
      </c>
      <c r="B1049" s="3" t="str">
        <f>IF('Forward collapse simulation'!C1059="","-",'Forward collapse simulation'!C1059)</f>
        <v>-</v>
      </c>
      <c r="C1049" s="3">
        <f>'Forward collapse simulation'!E1059</f>
        <v>162.84</v>
      </c>
      <c r="D1049" s="3">
        <f>'Forward collapse simulation'!AK1059</f>
        <v>-60.18</v>
      </c>
      <c r="E1049" s="84">
        <f>'Forward collapse simulation'!AL1059</f>
        <v>0.79800000000000004</v>
      </c>
      <c r="G1049" s="3" t="str">
        <f t="shared" si="819"/>
        <v>1.62</v>
      </c>
      <c r="H1049" s="3" t="str">
        <f t="shared" si="820"/>
        <v>-</v>
      </c>
      <c r="I1049" s="3">
        <f t="shared" si="821"/>
        <v>162.84</v>
      </c>
      <c r="J1049" s="3">
        <f t="shared" si="822"/>
        <v>-60.18</v>
      </c>
      <c r="K1049" s="3">
        <f t="shared" si="823"/>
        <v>0.7581</v>
      </c>
      <c r="M1049" s="3" t="str">
        <f t="shared" si="824"/>
        <v>1.62</v>
      </c>
      <c r="N1049" s="3" t="str">
        <f t="shared" si="825"/>
        <v>-</v>
      </c>
      <c r="O1049" s="3">
        <f t="shared" si="826"/>
        <v>162.84</v>
      </c>
      <c r="P1049" s="3">
        <f t="shared" si="827"/>
        <v>-60.18</v>
      </c>
      <c r="Q1049" s="3">
        <f t="shared" si="828"/>
        <v>0.71820000000000006</v>
      </c>
      <c r="R1049" s="85"/>
      <c r="S1049" s="3" t="str">
        <f t="shared" si="829"/>
        <v>1.62</v>
      </c>
      <c r="T1049" s="3" t="str">
        <f t="shared" si="830"/>
        <v>-</v>
      </c>
      <c r="U1049" s="3">
        <f t="shared" si="831"/>
        <v>162.84</v>
      </c>
      <c r="V1049" s="3">
        <f t="shared" si="832"/>
        <v>-60.18</v>
      </c>
      <c r="W1049" s="3">
        <f t="shared" si="833"/>
        <v>0.67830000000000001</v>
      </c>
      <c r="X1049" s="85"/>
      <c r="Y1049" s="3" t="str">
        <f t="shared" si="834"/>
        <v>1.62</v>
      </c>
      <c r="Z1049" s="3" t="str">
        <f t="shared" si="835"/>
        <v>-</v>
      </c>
      <c r="AA1049" s="3">
        <f t="shared" si="836"/>
        <v>162.84</v>
      </c>
      <c r="AB1049" s="3">
        <f t="shared" si="837"/>
        <v>-60.18</v>
      </c>
      <c r="AC1049" s="3">
        <f t="shared" si="838"/>
        <v>0.63840000000000008</v>
      </c>
      <c r="AE1049" s="3" t="str">
        <f t="shared" si="839"/>
        <v>1.62</v>
      </c>
      <c r="AF1049" s="3" t="str">
        <f t="shared" si="840"/>
        <v>-</v>
      </c>
      <c r="AG1049" s="3">
        <f t="shared" si="841"/>
        <v>162.84</v>
      </c>
      <c r="AH1049" s="3">
        <f t="shared" si="842"/>
        <v>-60.18</v>
      </c>
      <c r="AI1049" s="3">
        <f t="shared" si="843"/>
        <v>0.59850000000000003</v>
      </c>
      <c r="AK1049" s="3" t="str">
        <f t="shared" si="844"/>
        <v>1.62</v>
      </c>
      <c r="AL1049" s="3" t="str">
        <f t="shared" si="845"/>
        <v>-</v>
      </c>
      <c r="AM1049" s="3">
        <f t="shared" si="846"/>
        <v>162.84</v>
      </c>
      <c r="AN1049" s="3">
        <f t="shared" si="847"/>
        <v>-60.18</v>
      </c>
      <c r="AO1049" s="3">
        <f t="shared" si="848"/>
        <v>0.55859999999999999</v>
      </c>
      <c r="AQ1049" s="3" t="str">
        <f t="shared" si="849"/>
        <v>1.62</v>
      </c>
      <c r="AR1049" s="3" t="str">
        <f t="shared" si="850"/>
        <v>-</v>
      </c>
      <c r="AS1049" s="3">
        <f t="shared" si="851"/>
        <v>162.84</v>
      </c>
      <c r="AT1049" s="3">
        <f t="shared" si="852"/>
        <v>-60.18</v>
      </c>
      <c r="AU1049" s="3">
        <f t="shared" si="853"/>
        <v>0.4788</v>
      </c>
      <c r="AW1049" s="3" t="str">
        <f t="shared" si="854"/>
        <v>1.62</v>
      </c>
      <c r="AX1049" s="3" t="str">
        <f t="shared" si="855"/>
        <v>-</v>
      </c>
      <c r="AY1049" s="3">
        <f t="shared" si="856"/>
        <v>162.84</v>
      </c>
      <c r="AZ1049" s="3">
        <f t="shared" si="857"/>
        <v>-60.18</v>
      </c>
      <c r="BA1049" s="3">
        <f t="shared" si="858"/>
        <v>0.39900000000000002</v>
      </c>
      <c r="BC1049" s="3" t="str">
        <f t="shared" si="859"/>
        <v>1.62</v>
      </c>
      <c r="BD1049" s="3" t="str">
        <f t="shared" si="860"/>
        <v>-</v>
      </c>
      <c r="BE1049" s="3">
        <f t="shared" si="861"/>
        <v>162.84</v>
      </c>
      <c r="BF1049" s="3">
        <f t="shared" si="862"/>
        <v>-60.18</v>
      </c>
      <c r="BG1049" s="3">
        <f t="shared" si="863"/>
        <v>0.2394</v>
      </c>
      <c r="BI1049" s="3" t="str">
        <f t="shared" si="864"/>
        <v>1.62</v>
      </c>
      <c r="BJ1049" s="3" t="str">
        <f t="shared" si="865"/>
        <v>-</v>
      </c>
      <c r="BK1049" s="3">
        <f t="shared" si="866"/>
        <v>162.84</v>
      </c>
      <c r="BL1049" s="3">
        <f t="shared" si="867"/>
        <v>-60.18</v>
      </c>
      <c r="BM1049" s="3">
        <f t="shared" si="868"/>
        <v>7.980000000000001E-2</v>
      </c>
    </row>
    <row r="1050" spans="1:65" x14ac:dyDescent="0.3">
      <c r="A1050" s="3" t="str">
        <f>'Forward collapse simulation'!B1060</f>
        <v>1.62</v>
      </c>
      <c r="B1050" s="3" t="str">
        <f>IF('Forward collapse simulation'!C1060="","-",'Forward collapse simulation'!C1060)</f>
        <v>-</v>
      </c>
      <c r="C1050" s="3">
        <f>'Forward collapse simulation'!E1060</f>
        <v>165.82</v>
      </c>
      <c r="D1050" s="3">
        <f>'Forward collapse simulation'!AK1060</f>
        <v>-24.65</v>
      </c>
      <c r="E1050" s="84">
        <f>'Forward collapse simulation'!AL1060</f>
        <v>0.42699999999999994</v>
      </c>
      <c r="G1050" s="3" t="str">
        <f t="shared" si="819"/>
        <v>1.62</v>
      </c>
      <c r="H1050" s="3" t="str">
        <f t="shared" si="820"/>
        <v>-</v>
      </c>
      <c r="I1050" s="3">
        <f t="shared" si="821"/>
        <v>165.82</v>
      </c>
      <c r="J1050" s="3">
        <f t="shared" si="822"/>
        <v>-24.65</v>
      </c>
      <c r="K1050" s="3">
        <f t="shared" si="823"/>
        <v>0.4056499999999999</v>
      </c>
      <c r="M1050" s="3" t="str">
        <f t="shared" si="824"/>
        <v>1.62</v>
      </c>
      <c r="N1050" s="3" t="str">
        <f t="shared" si="825"/>
        <v>-</v>
      </c>
      <c r="O1050" s="3">
        <f t="shared" si="826"/>
        <v>165.82</v>
      </c>
      <c r="P1050" s="3">
        <f t="shared" si="827"/>
        <v>-24.65</v>
      </c>
      <c r="Q1050" s="3">
        <f t="shared" si="828"/>
        <v>0.38429999999999997</v>
      </c>
      <c r="R1050" s="85"/>
      <c r="S1050" s="3" t="str">
        <f t="shared" si="829"/>
        <v>1.62</v>
      </c>
      <c r="T1050" s="3" t="str">
        <f t="shared" si="830"/>
        <v>-</v>
      </c>
      <c r="U1050" s="3">
        <f t="shared" si="831"/>
        <v>165.82</v>
      </c>
      <c r="V1050" s="3">
        <f t="shared" si="832"/>
        <v>-24.65</v>
      </c>
      <c r="W1050" s="3">
        <f t="shared" si="833"/>
        <v>0.36294999999999994</v>
      </c>
      <c r="X1050" s="85"/>
      <c r="Y1050" s="3" t="str">
        <f t="shared" si="834"/>
        <v>1.62</v>
      </c>
      <c r="Z1050" s="3" t="str">
        <f t="shared" si="835"/>
        <v>-</v>
      </c>
      <c r="AA1050" s="3">
        <f t="shared" si="836"/>
        <v>165.82</v>
      </c>
      <c r="AB1050" s="3">
        <f t="shared" si="837"/>
        <v>-24.65</v>
      </c>
      <c r="AC1050" s="3">
        <f t="shared" si="838"/>
        <v>0.34159999999999996</v>
      </c>
      <c r="AE1050" s="3" t="str">
        <f t="shared" si="839"/>
        <v>1.62</v>
      </c>
      <c r="AF1050" s="3" t="str">
        <f t="shared" si="840"/>
        <v>-</v>
      </c>
      <c r="AG1050" s="3">
        <f t="shared" si="841"/>
        <v>165.82</v>
      </c>
      <c r="AH1050" s="3">
        <f t="shared" si="842"/>
        <v>-24.65</v>
      </c>
      <c r="AI1050" s="3">
        <f t="shared" si="843"/>
        <v>0.32024999999999992</v>
      </c>
      <c r="AK1050" s="3" t="str">
        <f t="shared" si="844"/>
        <v>1.62</v>
      </c>
      <c r="AL1050" s="3" t="str">
        <f t="shared" si="845"/>
        <v>-</v>
      </c>
      <c r="AM1050" s="3">
        <f t="shared" si="846"/>
        <v>165.82</v>
      </c>
      <c r="AN1050" s="3">
        <f t="shared" si="847"/>
        <v>-24.65</v>
      </c>
      <c r="AO1050" s="3">
        <f t="shared" si="848"/>
        <v>0.29889999999999994</v>
      </c>
      <c r="AQ1050" s="3" t="str">
        <f t="shared" si="849"/>
        <v>1.62</v>
      </c>
      <c r="AR1050" s="3" t="str">
        <f t="shared" si="850"/>
        <v>-</v>
      </c>
      <c r="AS1050" s="3">
        <f t="shared" si="851"/>
        <v>165.82</v>
      </c>
      <c r="AT1050" s="3">
        <f t="shared" si="852"/>
        <v>-24.65</v>
      </c>
      <c r="AU1050" s="3">
        <f t="shared" si="853"/>
        <v>0.25619999999999993</v>
      </c>
      <c r="AW1050" s="3" t="str">
        <f t="shared" si="854"/>
        <v>1.62</v>
      </c>
      <c r="AX1050" s="3" t="str">
        <f t="shared" si="855"/>
        <v>-</v>
      </c>
      <c r="AY1050" s="3">
        <f t="shared" si="856"/>
        <v>165.82</v>
      </c>
      <c r="AZ1050" s="3">
        <f t="shared" si="857"/>
        <v>-24.65</v>
      </c>
      <c r="BA1050" s="3">
        <f t="shared" si="858"/>
        <v>0.21349999999999997</v>
      </c>
      <c r="BC1050" s="3" t="str">
        <f t="shared" si="859"/>
        <v>1.62</v>
      </c>
      <c r="BD1050" s="3" t="str">
        <f t="shared" si="860"/>
        <v>-</v>
      </c>
      <c r="BE1050" s="3">
        <f t="shared" si="861"/>
        <v>165.82</v>
      </c>
      <c r="BF1050" s="3">
        <f t="shared" si="862"/>
        <v>-24.65</v>
      </c>
      <c r="BG1050" s="3">
        <f t="shared" si="863"/>
        <v>0.12809999999999996</v>
      </c>
      <c r="BI1050" s="3" t="str">
        <f t="shared" si="864"/>
        <v>1.62</v>
      </c>
      <c r="BJ1050" s="3" t="str">
        <f t="shared" si="865"/>
        <v>-</v>
      </c>
      <c r="BK1050" s="3">
        <f t="shared" si="866"/>
        <v>165.82</v>
      </c>
      <c r="BL1050" s="3">
        <f t="shared" si="867"/>
        <v>-24.65</v>
      </c>
      <c r="BM1050" s="3">
        <f t="shared" si="868"/>
        <v>4.2699999999999995E-2</v>
      </c>
    </row>
    <row r="1051" spans="1:65" x14ac:dyDescent="0.3">
      <c r="A1051" s="3" t="str">
        <f>'Forward collapse simulation'!B1061</f>
        <v>1.62</v>
      </c>
      <c r="B1051" s="3" t="str">
        <f>IF('Forward collapse simulation'!C1061="","-",'Forward collapse simulation'!C1061)</f>
        <v>-</v>
      </c>
      <c r="C1051" s="3">
        <f>'Forward collapse simulation'!E1061</f>
        <v>165.4</v>
      </c>
      <c r="D1051" s="3">
        <f ca="1">'Forward collapse simulation'!AK1061</f>
        <v>84.029902288899152</v>
      </c>
      <c r="E1051" s="84">
        <f ca="1">'Forward collapse simulation'!AL1061</f>
        <v>4.2289514632903398</v>
      </c>
      <c r="G1051" s="3" t="str">
        <f t="shared" si="819"/>
        <v>1.62</v>
      </c>
      <c r="H1051" s="3" t="str">
        <f t="shared" si="820"/>
        <v>-</v>
      </c>
      <c r="I1051" s="3">
        <f t="shared" si="821"/>
        <v>165.4</v>
      </c>
      <c r="J1051" s="3">
        <f t="shared" ca="1" si="822"/>
        <v>84.029902288899152</v>
      </c>
      <c r="K1051" s="3">
        <f t="shared" ca="1" si="823"/>
        <v>4.0175038901258224</v>
      </c>
      <c r="M1051" s="3" t="str">
        <f t="shared" si="824"/>
        <v>1.62</v>
      </c>
      <c r="N1051" s="3" t="str">
        <f t="shared" si="825"/>
        <v>-</v>
      </c>
      <c r="O1051" s="3">
        <f t="shared" si="826"/>
        <v>165.4</v>
      </c>
      <c r="P1051" s="3">
        <f t="shared" ca="1" si="827"/>
        <v>84.029902288899152</v>
      </c>
      <c r="Q1051" s="3">
        <f t="shared" ca="1" si="828"/>
        <v>3.806056316961306</v>
      </c>
      <c r="R1051" s="85"/>
      <c r="S1051" s="3" t="str">
        <f t="shared" si="829"/>
        <v>1.62</v>
      </c>
      <c r="T1051" s="3" t="str">
        <f t="shared" si="830"/>
        <v>-</v>
      </c>
      <c r="U1051" s="3">
        <f t="shared" si="831"/>
        <v>165.4</v>
      </c>
      <c r="V1051" s="3">
        <f t="shared" ca="1" si="832"/>
        <v>84.029902288899152</v>
      </c>
      <c r="W1051" s="3">
        <f t="shared" ca="1" si="833"/>
        <v>3.5946087437967886</v>
      </c>
      <c r="X1051" s="85"/>
      <c r="Y1051" s="3" t="str">
        <f t="shared" si="834"/>
        <v>1.62</v>
      </c>
      <c r="Z1051" s="3" t="str">
        <f t="shared" si="835"/>
        <v>-</v>
      </c>
      <c r="AA1051" s="3">
        <f t="shared" si="836"/>
        <v>165.4</v>
      </c>
      <c r="AB1051" s="3">
        <f t="shared" ca="1" si="837"/>
        <v>84.029902288899152</v>
      </c>
      <c r="AC1051" s="3">
        <f t="shared" ca="1" si="838"/>
        <v>3.3831611706322722</v>
      </c>
      <c r="AE1051" s="3" t="str">
        <f t="shared" si="839"/>
        <v>1.62</v>
      </c>
      <c r="AF1051" s="3" t="str">
        <f t="shared" si="840"/>
        <v>-</v>
      </c>
      <c r="AG1051" s="3">
        <f t="shared" si="841"/>
        <v>165.4</v>
      </c>
      <c r="AH1051" s="3">
        <f t="shared" ca="1" si="842"/>
        <v>84.029902288899152</v>
      </c>
      <c r="AI1051" s="3">
        <f t="shared" ca="1" si="843"/>
        <v>3.1717135974677548</v>
      </c>
      <c r="AK1051" s="3" t="str">
        <f t="shared" si="844"/>
        <v>1.62</v>
      </c>
      <c r="AL1051" s="3" t="str">
        <f t="shared" si="845"/>
        <v>-</v>
      </c>
      <c r="AM1051" s="3">
        <f t="shared" si="846"/>
        <v>165.4</v>
      </c>
      <c r="AN1051" s="3">
        <f t="shared" ca="1" si="847"/>
        <v>84.029902288899152</v>
      </c>
      <c r="AO1051" s="3">
        <f t="shared" ca="1" si="848"/>
        <v>2.9602660243032375</v>
      </c>
      <c r="AQ1051" s="3" t="str">
        <f t="shared" si="849"/>
        <v>1.62</v>
      </c>
      <c r="AR1051" s="3" t="str">
        <f t="shared" si="850"/>
        <v>-</v>
      </c>
      <c r="AS1051" s="3">
        <f t="shared" si="851"/>
        <v>165.4</v>
      </c>
      <c r="AT1051" s="3">
        <f t="shared" ca="1" si="852"/>
        <v>84.029902288899152</v>
      </c>
      <c r="AU1051" s="3">
        <f t="shared" ca="1" si="853"/>
        <v>2.5373708779742037</v>
      </c>
      <c r="AW1051" s="3" t="str">
        <f t="shared" si="854"/>
        <v>1.62</v>
      </c>
      <c r="AX1051" s="3" t="str">
        <f t="shared" si="855"/>
        <v>-</v>
      </c>
      <c r="AY1051" s="3">
        <f t="shared" si="856"/>
        <v>165.4</v>
      </c>
      <c r="AZ1051" s="3">
        <f t="shared" ca="1" si="857"/>
        <v>84.029902288899152</v>
      </c>
      <c r="BA1051" s="3">
        <f t="shared" ca="1" si="858"/>
        <v>2.1144757316451699</v>
      </c>
      <c r="BC1051" s="3" t="str">
        <f t="shared" si="859"/>
        <v>1.62</v>
      </c>
      <c r="BD1051" s="3" t="str">
        <f t="shared" si="860"/>
        <v>-</v>
      </c>
      <c r="BE1051" s="3">
        <f t="shared" si="861"/>
        <v>165.4</v>
      </c>
      <c r="BF1051" s="3">
        <f t="shared" ca="1" si="862"/>
        <v>84.029902288899152</v>
      </c>
      <c r="BG1051" s="3">
        <f t="shared" ca="1" si="863"/>
        <v>1.2686854389871018</v>
      </c>
      <c r="BI1051" s="3" t="str">
        <f t="shared" si="864"/>
        <v>1.62</v>
      </c>
      <c r="BJ1051" s="3" t="str">
        <f t="shared" si="865"/>
        <v>-</v>
      </c>
      <c r="BK1051" s="3">
        <f t="shared" si="866"/>
        <v>165.4</v>
      </c>
      <c r="BL1051" s="3">
        <f t="shared" ca="1" si="867"/>
        <v>84.029902288899152</v>
      </c>
      <c r="BM1051" s="3">
        <f t="shared" ca="1" si="868"/>
        <v>0.42289514632903402</v>
      </c>
    </row>
    <row r="1052" spans="1:65" x14ac:dyDescent="0.3">
      <c r="A1052" s="3" t="str">
        <f>'Forward collapse simulation'!B1062</f>
        <v>1.62</v>
      </c>
      <c r="B1052" s="3" t="str">
        <f>IF('Forward collapse simulation'!C1062="","-",'Forward collapse simulation'!C1062)</f>
        <v>-</v>
      </c>
      <c r="C1052" s="3">
        <f>'Forward collapse simulation'!E1062</f>
        <v>161.47999999999999</v>
      </c>
      <c r="D1052" s="3">
        <f ca="1">'Forward collapse simulation'!AK1062</f>
        <v>84.12272432455832</v>
      </c>
      <c r="E1052" s="84">
        <f ca="1">'Forward collapse simulation'!AL1062</f>
        <v>6.2104748902023656</v>
      </c>
      <c r="G1052" s="3" t="str">
        <f t="shared" si="819"/>
        <v>1.62</v>
      </c>
      <c r="H1052" s="3" t="str">
        <f t="shared" si="820"/>
        <v>-</v>
      </c>
      <c r="I1052" s="3">
        <f t="shared" si="821"/>
        <v>161.47999999999999</v>
      </c>
      <c r="J1052" s="3">
        <f t="shared" ca="1" si="822"/>
        <v>84.12272432455832</v>
      </c>
      <c r="K1052" s="3">
        <f t="shared" ca="1" si="823"/>
        <v>5.8999511456922473</v>
      </c>
      <c r="M1052" s="3" t="str">
        <f t="shared" si="824"/>
        <v>1.62</v>
      </c>
      <c r="N1052" s="3" t="str">
        <f t="shared" si="825"/>
        <v>-</v>
      </c>
      <c r="O1052" s="3">
        <f t="shared" si="826"/>
        <v>161.47999999999999</v>
      </c>
      <c r="P1052" s="3">
        <f t="shared" ca="1" si="827"/>
        <v>84.12272432455832</v>
      </c>
      <c r="Q1052" s="3">
        <f t="shared" ca="1" si="828"/>
        <v>5.589427401182129</v>
      </c>
      <c r="R1052" s="85"/>
      <c r="S1052" s="3" t="str">
        <f t="shared" si="829"/>
        <v>1.62</v>
      </c>
      <c r="T1052" s="3" t="str">
        <f t="shared" si="830"/>
        <v>-</v>
      </c>
      <c r="U1052" s="3">
        <f t="shared" si="831"/>
        <v>161.47999999999999</v>
      </c>
      <c r="V1052" s="3">
        <f t="shared" ca="1" si="832"/>
        <v>84.12272432455832</v>
      </c>
      <c r="W1052" s="3">
        <f t="shared" ca="1" si="833"/>
        <v>5.2789036566720107</v>
      </c>
      <c r="X1052" s="85"/>
      <c r="Y1052" s="3" t="str">
        <f t="shared" si="834"/>
        <v>1.62</v>
      </c>
      <c r="Z1052" s="3" t="str">
        <f t="shared" si="835"/>
        <v>-</v>
      </c>
      <c r="AA1052" s="3">
        <f t="shared" si="836"/>
        <v>161.47999999999999</v>
      </c>
      <c r="AB1052" s="3">
        <f t="shared" ca="1" si="837"/>
        <v>84.12272432455832</v>
      </c>
      <c r="AC1052" s="3">
        <f t="shared" ca="1" si="838"/>
        <v>4.9683799121618932</v>
      </c>
      <c r="AE1052" s="3" t="str">
        <f t="shared" si="839"/>
        <v>1.62</v>
      </c>
      <c r="AF1052" s="3" t="str">
        <f t="shared" si="840"/>
        <v>-</v>
      </c>
      <c r="AG1052" s="3">
        <f t="shared" si="841"/>
        <v>161.47999999999999</v>
      </c>
      <c r="AH1052" s="3">
        <f t="shared" ca="1" si="842"/>
        <v>84.12272432455832</v>
      </c>
      <c r="AI1052" s="3">
        <f t="shared" ca="1" si="843"/>
        <v>4.657856167651774</v>
      </c>
      <c r="AK1052" s="3" t="str">
        <f t="shared" si="844"/>
        <v>1.62</v>
      </c>
      <c r="AL1052" s="3" t="str">
        <f t="shared" si="845"/>
        <v>-</v>
      </c>
      <c r="AM1052" s="3">
        <f t="shared" si="846"/>
        <v>161.47999999999999</v>
      </c>
      <c r="AN1052" s="3">
        <f t="shared" ca="1" si="847"/>
        <v>84.12272432455832</v>
      </c>
      <c r="AO1052" s="3">
        <f t="shared" ca="1" si="848"/>
        <v>4.3473324231416557</v>
      </c>
      <c r="AQ1052" s="3" t="str">
        <f t="shared" si="849"/>
        <v>1.62</v>
      </c>
      <c r="AR1052" s="3" t="str">
        <f t="shared" si="850"/>
        <v>-</v>
      </c>
      <c r="AS1052" s="3">
        <f t="shared" si="851"/>
        <v>161.47999999999999</v>
      </c>
      <c r="AT1052" s="3">
        <f t="shared" ca="1" si="852"/>
        <v>84.12272432455832</v>
      </c>
      <c r="AU1052" s="3">
        <f t="shared" ca="1" si="853"/>
        <v>3.726284934121419</v>
      </c>
      <c r="AW1052" s="3" t="str">
        <f t="shared" si="854"/>
        <v>1.62</v>
      </c>
      <c r="AX1052" s="3" t="str">
        <f t="shared" si="855"/>
        <v>-</v>
      </c>
      <c r="AY1052" s="3">
        <f t="shared" si="856"/>
        <v>161.47999999999999</v>
      </c>
      <c r="AZ1052" s="3">
        <f t="shared" ca="1" si="857"/>
        <v>84.12272432455832</v>
      </c>
      <c r="BA1052" s="3">
        <f t="shared" ca="1" si="858"/>
        <v>3.1052374451011828</v>
      </c>
      <c r="BC1052" s="3" t="str">
        <f t="shared" si="859"/>
        <v>1.62</v>
      </c>
      <c r="BD1052" s="3" t="str">
        <f t="shared" si="860"/>
        <v>-</v>
      </c>
      <c r="BE1052" s="3">
        <f t="shared" si="861"/>
        <v>161.47999999999999</v>
      </c>
      <c r="BF1052" s="3">
        <f t="shared" ca="1" si="862"/>
        <v>84.12272432455832</v>
      </c>
      <c r="BG1052" s="3">
        <f t="shared" ca="1" si="863"/>
        <v>1.8631424670607095</v>
      </c>
      <c r="BI1052" s="3" t="str">
        <f t="shared" si="864"/>
        <v>1.62</v>
      </c>
      <c r="BJ1052" s="3" t="str">
        <f t="shared" si="865"/>
        <v>-</v>
      </c>
      <c r="BK1052" s="3">
        <f t="shared" si="866"/>
        <v>161.47999999999999</v>
      </c>
      <c r="BL1052" s="3">
        <f t="shared" ca="1" si="867"/>
        <v>84.12272432455832</v>
      </c>
      <c r="BM1052" s="3">
        <f t="shared" ca="1" si="868"/>
        <v>0.62104748902023665</v>
      </c>
    </row>
    <row r="1053" spans="1:65" x14ac:dyDescent="0.3">
      <c r="A1053" s="3" t="str">
        <f>'Forward collapse simulation'!B1063</f>
        <v>1.62</v>
      </c>
      <c r="B1053" s="3" t="str">
        <f>IF('Forward collapse simulation'!C1063="","-",'Forward collapse simulation'!C1063)</f>
        <v>-</v>
      </c>
      <c r="C1053" s="3">
        <f>'Forward collapse simulation'!E1063</f>
        <v>165.21</v>
      </c>
      <c r="D1053" s="3">
        <f ca="1">'Forward collapse simulation'!AK1063</f>
        <v>85.493808550446332</v>
      </c>
      <c r="E1053" s="84">
        <f ca="1">'Forward collapse simulation'!AL1063</f>
        <v>9.1734612125767061</v>
      </c>
      <c r="G1053" s="3" t="str">
        <f t="shared" si="819"/>
        <v>1.62</v>
      </c>
      <c r="H1053" s="3" t="str">
        <f t="shared" si="820"/>
        <v>-</v>
      </c>
      <c r="I1053" s="3">
        <f t="shared" si="821"/>
        <v>165.21</v>
      </c>
      <c r="J1053" s="3">
        <f t="shared" ca="1" si="822"/>
        <v>85.493808550446332</v>
      </c>
      <c r="K1053" s="3">
        <f t="shared" ca="1" si="823"/>
        <v>8.7147881519478698</v>
      </c>
      <c r="M1053" s="3" t="str">
        <f t="shared" si="824"/>
        <v>1.62</v>
      </c>
      <c r="N1053" s="3" t="str">
        <f t="shared" si="825"/>
        <v>-</v>
      </c>
      <c r="O1053" s="3">
        <f t="shared" si="826"/>
        <v>165.21</v>
      </c>
      <c r="P1053" s="3">
        <f t="shared" ca="1" si="827"/>
        <v>85.493808550446332</v>
      </c>
      <c r="Q1053" s="3">
        <f t="shared" ca="1" si="828"/>
        <v>8.2561150913190353</v>
      </c>
      <c r="R1053" s="85"/>
      <c r="S1053" s="3" t="str">
        <f t="shared" si="829"/>
        <v>1.62</v>
      </c>
      <c r="T1053" s="3" t="str">
        <f t="shared" si="830"/>
        <v>-</v>
      </c>
      <c r="U1053" s="3">
        <f t="shared" si="831"/>
        <v>165.21</v>
      </c>
      <c r="V1053" s="3">
        <f t="shared" ca="1" si="832"/>
        <v>85.493808550446332</v>
      </c>
      <c r="W1053" s="3">
        <f t="shared" ca="1" si="833"/>
        <v>7.7974420306901999</v>
      </c>
      <c r="X1053" s="85"/>
      <c r="Y1053" s="3" t="str">
        <f t="shared" si="834"/>
        <v>1.62</v>
      </c>
      <c r="Z1053" s="3" t="str">
        <f t="shared" si="835"/>
        <v>-</v>
      </c>
      <c r="AA1053" s="3">
        <f t="shared" si="836"/>
        <v>165.21</v>
      </c>
      <c r="AB1053" s="3">
        <f t="shared" ca="1" si="837"/>
        <v>85.493808550446332</v>
      </c>
      <c r="AC1053" s="3">
        <f t="shared" ca="1" si="838"/>
        <v>7.3387689700613654</v>
      </c>
      <c r="AE1053" s="3" t="str">
        <f t="shared" si="839"/>
        <v>1.62</v>
      </c>
      <c r="AF1053" s="3" t="str">
        <f t="shared" si="840"/>
        <v>-</v>
      </c>
      <c r="AG1053" s="3">
        <f t="shared" si="841"/>
        <v>165.21</v>
      </c>
      <c r="AH1053" s="3">
        <f t="shared" ca="1" si="842"/>
        <v>85.493808550446332</v>
      </c>
      <c r="AI1053" s="3">
        <f t="shared" ca="1" si="843"/>
        <v>6.88009590943253</v>
      </c>
      <c r="AK1053" s="3" t="str">
        <f t="shared" si="844"/>
        <v>1.62</v>
      </c>
      <c r="AL1053" s="3" t="str">
        <f t="shared" si="845"/>
        <v>-</v>
      </c>
      <c r="AM1053" s="3">
        <f t="shared" si="846"/>
        <v>165.21</v>
      </c>
      <c r="AN1053" s="3">
        <f t="shared" ca="1" si="847"/>
        <v>85.493808550446332</v>
      </c>
      <c r="AO1053" s="3">
        <f t="shared" ca="1" si="848"/>
        <v>6.4214228488036937</v>
      </c>
      <c r="AQ1053" s="3" t="str">
        <f t="shared" si="849"/>
        <v>1.62</v>
      </c>
      <c r="AR1053" s="3" t="str">
        <f t="shared" si="850"/>
        <v>-</v>
      </c>
      <c r="AS1053" s="3">
        <f t="shared" si="851"/>
        <v>165.21</v>
      </c>
      <c r="AT1053" s="3">
        <f t="shared" ca="1" si="852"/>
        <v>85.493808550446332</v>
      </c>
      <c r="AU1053" s="3">
        <f t="shared" ca="1" si="853"/>
        <v>5.5040767275460238</v>
      </c>
      <c r="AW1053" s="3" t="str">
        <f t="shared" si="854"/>
        <v>1.62</v>
      </c>
      <c r="AX1053" s="3" t="str">
        <f t="shared" si="855"/>
        <v>-</v>
      </c>
      <c r="AY1053" s="3">
        <f t="shared" si="856"/>
        <v>165.21</v>
      </c>
      <c r="AZ1053" s="3">
        <f t="shared" ca="1" si="857"/>
        <v>85.493808550446332</v>
      </c>
      <c r="BA1053" s="3">
        <f t="shared" ca="1" si="858"/>
        <v>4.5867306062883531</v>
      </c>
      <c r="BC1053" s="3" t="str">
        <f t="shared" si="859"/>
        <v>1.62</v>
      </c>
      <c r="BD1053" s="3" t="str">
        <f t="shared" si="860"/>
        <v>-</v>
      </c>
      <c r="BE1053" s="3">
        <f t="shared" si="861"/>
        <v>165.21</v>
      </c>
      <c r="BF1053" s="3">
        <f t="shared" ca="1" si="862"/>
        <v>85.493808550446332</v>
      </c>
      <c r="BG1053" s="3">
        <f t="shared" ca="1" si="863"/>
        <v>2.7520383637730119</v>
      </c>
      <c r="BI1053" s="3" t="str">
        <f t="shared" si="864"/>
        <v>1.62</v>
      </c>
      <c r="BJ1053" s="3" t="str">
        <f t="shared" si="865"/>
        <v>-</v>
      </c>
      <c r="BK1053" s="3">
        <f t="shared" si="866"/>
        <v>165.21</v>
      </c>
      <c r="BL1053" s="3">
        <f t="shared" ca="1" si="867"/>
        <v>85.493808550446332</v>
      </c>
      <c r="BM1053" s="3">
        <f t="shared" ca="1" si="868"/>
        <v>0.91734612125767068</v>
      </c>
    </row>
    <row r="1054" spans="1:65" x14ac:dyDescent="0.3">
      <c r="A1054" s="3" t="str">
        <f>'Forward collapse simulation'!B1064</f>
        <v>1.62</v>
      </c>
      <c r="B1054" s="3" t="str">
        <f>IF('Forward collapse simulation'!C1064="","-",'Forward collapse simulation'!C1064)</f>
        <v>-</v>
      </c>
      <c r="C1054" s="3">
        <f>'Forward collapse simulation'!E1064</f>
        <v>184.87</v>
      </c>
      <c r="D1054" s="3">
        <f ca="1">'Forward collapse simulation'!AK1064</f>
        <v>86.652192782214243</v>
      </c>
      <c r="E1054" s="84">
        <f ca="1">'Forward collapse simulation'!AL1064</f>
        <v>10.089545767599029</v>
      </c>
      <c r="G1054" s="3" t="str">
        <f t="shared" si="819"/>
        <v>1.62</v>
      </c>
      <c r="H1054" s="3" t="str">
        <f t="shared" si="820"/>
        <v>-</v>
      </c>
      <c r="I1054" s="3">
        <f t="shared" si="821"/>
        <v>184.87</v>
      </c>
      <c r="J1054" s="3">
        <f t="shared" ca="1" si="822"/>
        <v>86.652192782214243</v>
      </c>
      <c r="K1054" s="3">
        <f t="shared" ca="1" si="823"/>
        <v>9.5850684792190766</v>
      </c>
      <c r="M1054" s="3" t="str">
        <f t="shared" si="824"/>
        <v>1.62</v>
      </c>
      <c r="N1054" s="3" t="str">
        <f t="shared" si="825"/>
        <v>-</v>
      </c>
      <c r="O1054" s="3">
        <f t="shared" si="826"/>
        <v>184.87</v>
      </c>
      <c r="P1054" s="3">
        <f t="shared" ca="1" si="827"/>
        <v>86.652192782214243</v>
      </c>
      <c r="Q1054" s="3">
        <f t="shared" ca="1" si="828"/>
        <v>9.0805911908391259</v>
      </c>
      <c r="R1054" s="85"/>
      <c r="S1054" s="3" t="str">
        <f t="shared" si="829"/>
        <v>1.62</v>
      </c>
      <c r="T1054" s="3" t="str">
        <f t="shared" si="830"/>
        <v>-</v>
      </c>
      <c r="U1054" s="3">
        <f t="shared" si="831"/>
        <v>184.87</v>
      </c>
      <c r="V1054" s="3">
        <f t="shared" ca="1" si="832"/>
        <v>86.652192782214243</v>
      </c>
      <c r="W1054" s="3">
        <f t="shared" ca="1" si="833"/>
        <v>8.5761139024591753</v>
      </c>
      <c r="X1054" s="85"/>
      <c r="Y1054" s="3" t="str">
        <f t="shared" si="834"/>
        <v>1.62</v>
      </c>
      <c r="Z1054" s="3" t="str">
        <f t="shared" si="835"/>
        <v>-</v>
      </c>
      <c r="AA1054" s="3">
        <f t="shared" si="836"/>
        <v>184.87</v>
      </c>
      <c r="AB1054" s="3">
        <f t="shared" ca="1" si="837"/>
        <v>86.652192782214243</v>
      </c>
      <c r="AC1054" s="3">
        <f t="shared" ca="1" si="838"/>
        <v>8.0716366140792228</v>
      </c>
      <c r="AE1054" s="3" t="str">
        <f t="shared" si="839"/>
        <v>1.62</v>
      </c>
      <c r="AF1054" s="3" t="str">
        <f t="shared" si="840"/>
        <v>-</v>
      </c>
      <c r="AG1054" s="3">
        <f t="shared" si="841"/>
        <v>184.87</v>
      </c>
      <c r="AH1054" s="3">
        <f t="shared" ca="1" si="842"/>
        <v>86.652192782214243</v>
      </c>
      <c r="AI1054" s="3">
        <f t="shared" ca="1" si="843"/>
        <v>7.5671593256992722</v>
      </c>
      <c r="AK1054" s="3" t="str">
        <f t="shared" si="844"/>
        <v>1.62</v>
      </c>
      <c r="AL1054" s="3" t="str">
        <f t="shared" si="845"/>
        <v>-</v>
      </c>
      <c r="AM1054" s="3">
        <f t="shared" si="846"/>
        <v>184.87</v>
      </c>
      <c r="AN1054" s="3">
        <f t="shared" ca="1" si="847"/>
        <v>86.652192782214243</v>
      </c>
      <c r="AO1054" s="3">
        <f t="shared" ca="1" si="848"/>
        <v>7.0626820373193198</v>
      </c>
      <c r="AQ1054" s="3" t="str">
        <f t="shared" si="849"/>
        <v>1.62</v>
      </c>
      <c r="AR1054" s="3" t="str">
        <f t="shared" si="850"/>
        <v>-</v>
      </c>
      <c r="AS1054" s="3">
        <f t="shared" si="851"/>
        <v>184.87</v>
      </c>
      <c r="AT1054" s="3">
        <f t="shared" ca="1" si="852"/>
        <v>86.652192782214243</v>
      </c>
      <c r="AU1054" s="3">
        <f t="shared" ca="1" si="853"/>
        <v>6.0537274605594176</v>
      </c>
      <c r="AW1054" s="3" t="str">
        <f t="shared" si="854"/>
        <v>1.62</v>
      </c>
      <c r="AX1054" s="3" t="str">
        <f t="shared" si="855"/>
        <v>-</v>
      </c>
      <c r="AY1054" s="3">
        <f t="shared" si="856"/>
        <v>184.87</v>
      </c>
      <c r="AZ1054" s="3">
        <f t="shared" ca="1" si="857"/>
        <v>86.652192782214243</v>
      </c>
      <c r="BA1054" s="3">
        <f t="shared" ca="1" si="858"/>
        <v>5.0447728837995145</v>
      </c>
      <c r="BC1054" s="3" t="str">
        <f t="shared" si="859"/>
        <v>1.62</v>
      </c>
      <c r="BD1054" s="3" t="str">
        <f t="shared" si="860"/>
        <v>-</v>
      </c>
      <c r="BE1054" s="3">
        <f t="shared" si="861"/>
        <v>184.87</v>
      </c>
      <c r="BF1054" s="3">
        <f t="shared" ca="1" si="862"/>
        <v>86.652192782214243</v>
      </c>
      <c r="BG1054" s="3">
        <f t="shared" ca="1" si="863"/>
        <v>3.0268637302797088</v>
      </c>
      <c r="BI1054" s="3" t="str">
        <f t="shared" si="864"/>
        <v>1.62</v>
      </c>
      <c r="BJ1054" s="3" t="str">
        <f t="shared" si="865"/>
        <v>-</v>
      </c>
      <c r="BK1054" s="3">
        <f t="shared" si="866"/>
        <v>184.87</v>
      </c>
      <c r="BL1054" s="3">
        <f t="shared" ca="1" si="867"/>
        <v>86.652192782214243</v>
      </c>
      <c r="BM1054" s="3">
        <f t="shared" ca="1" si="868"/>
        <v>1.0089545767599029</v>
      </c>
    </row>
    <row r="1055" spans="1:65" x14ac:dyDescent="0.3">
      <c r="A1055" s="3" t="str">
        <f>'Forward collapse simulation'!B1065</f>
        <v>1.62</v>
      </c>
      <c r="B1055" s="3" t="str">
        <f>IF('Forward collapse simulation'!C1065="","-",'Forward collapse simulation'!C1065)</f>
        <v>-</v>
      </c>
      <c r="C1055" s="3">
        <f>'Forward collapse simulation'!E1065</f>
        <v>209.68</v>
      </c>
      <c r="D1055" s="3">
        <f ca="1">'Forward collapse simulation'!AK1065</f>
        <v>89.177040906060299</v>
      </c>
      <c r="E1055" s="84">
        <f ca="1">'Forward collapse simulation'!AL1065</f>
        <v>7.4498156317305675</v>
      </c>
      <c r="G1055" s="3" t="str">
        <f t="shared" si="819"/>
        <v>1.62</v>
      </c>
      <c r="H1055" s="3" t="str">
        <f t="shared" si="820"/>
        <v>-</v>
      </c>
      <c r="I1055" s="3">
        <f t="shared" si="821"/>
        <v>209.68</v>
      </c>
      <c r="J1055" s="3">
        <f t="shared" ca="1" si="822"/>
        <v>89.177040906060299</v>
      </c>
      <c r="K1055" s="3">
        <f t="shared" ca="1" si="823"/>
        <v>7.0773248501440387</v>
      </c>
      <c r="M1055" s="3" t="str">
        <f t="shared" si="824"/>
        <v>1.62</v>
      </c>
      <c r="N1055" s="3" t="str">
        <f t="shared" si="825"/>
        <v>-</v>
      </c>
      <c r="O1055" s="3">
        <f t="shared" si="826"/>
        <v>209.68</v>
      </c>
      <c r="P1055" s="3">
        <f t="shared" ca="1" si="827"/>
        <v>89.177040906060299</v>
      </c>
      <c r="Q1055" s="3">
        <f t="shared" ca="1" si="828"/>
        <v>6.7048340685575107</v>
      </c>
      <c r="R1055" s="85"/>
      <c r="S1055" s="3" t="str">
        <f t="shared" si="829"/>
        <v>1.62</v>
      </c>
      <c r="T1055" s="3" t="str">
        <f t="shared" si="830"/>
        <v>-</v>
      </c>
      <c r="U1055" s="3">
        <f t="shared" si="831"/>
        <v>209.68</v>
      </c>
      <c r="V1055" s="3">
        <f t="shared" ca="1" si="832"/>
        <v>89.177040906060299</v>
      </c>
      <c r="W1055" s="3">
        <f t="shared" ca="1" si="833"/>
        <v>6.3323432869709819</v>
      </c>
      <c r="X1055" s="85"/>
      <c r="Y1055" s="3" t="str">
        <f t="shared" si="834"/>
        <v>1.62</v>
      </c>
      <c r="Z1055" s="3" t="str">
        <f t="shared" si="835"/>
        <v>-</v>
      </c>
      <c r="AA1055" s="3">
        <f t="shared" si="836"/>
        <v>209.68</v>
      </c>
      <c r="AB1055" s="3">
        <f t="shared" ca="1" si="837"/>
        <v>89.177040906060299</v>
      </c>
      <c r="AC1055" s="3">
        <f t="shared" ca="1" si="838"/>
        <v>5.959852505384454</v>
      </c>
      <c r="AE1055" s="3" t="str">
        <f t="shared" si="839"/>
        <v>1.62</v>
      </c>
      <c r="AF1055" s="3" t="str">
        <f t="shared" si="840"/>
        <v>-</v>
      </c>
      <c r="AG1055" s="3">
        <f t="shared" si="841"/>
        <v>209.68</v>
      </c>
      <c r="AH1055" s="3">
        <f t="shared" ca="1" si="842"/>
        <v>89.177040906060299</v>
      </c>
      <c r="AI1055" s="3">
        <f t="shared" ca="1" si="843"/>
        <v>5.5873617237979261</v>
      </c>
      <c r="AK1055" s="3" t="str">
        <f t="shared" si="844"/>
        <v>1.62</v>
      </c>
      <c r="AL1055" s="3" t="str">
        <f t="shared" si="845"/>
        <v>-</v>
      </c>
      <c r="AM1055" s="3">
        <f t="shared" si="846"/>
        <v>209.68</v>
      </c>
      <c r="AN1055" s="3">
        <f t="shared" ca="1" si="847"/>
        <v>89.177040906060299</v>
      </c>
      <c r="AO1055" s="3">
        <f t="shared" ca="1" si="848"/>
        <v>5.2148709422113972</v>
      </c>
      <c r="AQ1055" s="3" t="str">
        <f t="shared" si="849"/>
        <v>1.62</v>
      </c>
      <c r="AR1055" s="3" t="str">
        <f t="shared" si="850"/>
        <v>-</v>
      </c>
      <c r="AS1055" s="3">
        <f t="shared" si="851"/>
        <v>209.68</v>
      </c>
      <c r="AT1055" s="3">
        <f t="shared" ca="1" si="852"/>
        <v>89.177040906060299</v>
      </c>
      <c r="AU1055" s="3">
        <f t="shared" ca="1" si="853"/>
        <v>4.4698893790383405</v>
      </c>
      <c r="AW1055" s="3" t="str">
        <f t="shared" si="854"/>
        <v>1.62</v>
      </c>
      <c r="AX1055" s="3" t="str">
        <f t="shared" si="855"/>
        <v>-</v>
      </c>
      <c r="AY1055" s="3">
        <f t="shared" si="856"/>
        <v>209.68</v>
      </c>
      <c r="AZ1055" s="3">
        <f t="shared" ca="1" si="857"/>
        <v>89.177040906060299</v>
      </c>
      <c r="BA1055" s="3">
        <f t="shared" ca="1" si="858"/>
        <v>3.7249078158652837</v>
      </c>
      <c r="BC1055" s="3" t="str">
        <f t="shared" si="859"/>
        <v>1.62</v>
      </c>
      <c r="BD1055" s="3" t="str">
        <f t="shared" si="860"/>
        <v>-</v>
      </c>
      <c r="BE1055" s="3">
        <f t="shared" si="861"/>
        <v>209.68</v>
      </c>
      <c r="BF1055" s="3">
        <f t="shared" ca="1" si="862"/>
        <v>89.177040906060299</v>
      </c>
      <c r="BG1055" s="3">
        <f t="shared" ca="1" si="863"/>
        <v>2.2349446895191702</v>
      </c>
      <c r="BI1055" s="3" t="str">
        <f t="shared" si="864"/>
        <v>1.62</v>
      </c>
      <c r="BJ1055" s="3" t="str">
        <f t="shared" si="865"/>
        <v>-</v>
      </c>
      <c r="BK1055" s="3">
        <f t="shared" si="866"/>
        <v>209.68</v>
      </c>
      <c r="BL1055" s="3">
        <f t="shared" ca="1" si="867"/>
        <v>89.177040906060299</v>
      </c>
      <c r="BM1055" s="3">
        <f t="shared" ca="1" si="868"/>
        <v>0.74498156317305675</v>
      </c>
    </row>
    <row r="1056" spans="1:65" x14ac:dyDescent="0.3">
      <c r="A1056" s="3" t="str">
        <f>'Forward collapse simulation'!B1066</f>
        <v>1.62</v>
      </c>
      <c r="B1056" s="3" t="str">
        <f>IF('Forward collapse simulation'!C1066="","-",'Forward collapse simulation'!C1066)</f>
        <v>-</v>
      </c>
      <c r="C1056" s="3">
        <f>'Forward collapse simulation'!E1066</f>
        <v>319.77999999999997</v>
      </c>
      <c r="D1056" s="3">
        <f ca="1">'Forward collapse simulation'!AK1066</f>
        <v>86.702480847628991</v>
      </c>
      <c r="E1056" s="84">
        <f ca="1">'Forward collapse simulation'!AL1066</f>
        <v>4.5732508748428984</v>
      </c>
      <c r="G1056" s="3" t="str">
        <f t="shared" si="819"/>
        <v>1.62</v>
      </c>
      <c r="H1056" s="3" t="str">
        <f t="shared" si="820"/>
        <v>-</v>
      </c>
      <c r="I1056" s="3">
        <f t="shared" si="821"/>
        <v>319.77999999999997</v>
      </c>
      <c r="J1056" s="3">
        <f t="shared" ca="1" si="822"/>
        <v>86.702480847628991</v>
      </c>
      <c r="K1056" s="3">
        <f t="shared" ca="1" si="823"/>
        <v>4.3445883311007529</v>
      </c>
      <c r="M1056" s="3" t="str">
        <f t="shared" si="824"/>
        <v>1.62</v>
      </c>
      <c r="N1056" s="3" t="str">
        <f t="shared" si="825"/>
        <v>-</v>
      </c>
      <c r="O1056" s="3">
        <f t="shared" si="826"/>
        <v>319.77999999999997</v>
      </c>
      <c r="P1056" s="3">
        <f t="shared" ca="1" si="827"/>
        <v>86.702480847628991</v>
      </c>
      <c r="Q1056" s="3">
        <f t="shared" ca="1" si="828"/>
        <v>4.1159257873586084</v>
      </c>
      <c r="R1056" s="85"/>
      <c r="S1056" s="3" t="str">
        <f t="shared" si="829"/>
        <v>1.62</v>
      </c>
      <c r="T1056" s="3" t="str">
        <f t="shared" si="830"/>
        <v>-</v>
      </c>
      <c r="U1056" s="3">
        <f t="shared" si="831"/>
        <v>319.77999999999997</v>
      </c>
      <c r="V1056" s="3">
        <f t="shared" ca="1" si="832"/>
        <v>86.702480847628991</v>
      </c>
      <c r="W1056" s="3">
        <f t="shared" ca="1" si="833"/>
        <v>3.8872632436164634</v>
      </c>
      <c r="X1056" s="85"/>
      <c r="Y1056" s="3" t="str">
        <f t="shared" si="834"/>
        <v>1.62</v>
      </c>
      <c r="Z1056" s="3" t="str">
        <f t="shared" si="835"/>
        <v>-</v>
      </c>
      <c r="AA1056" s="3">
        <f t="shared" si="836"/>
        <v>319.77999999999997</v>
      </c>
      <c r="AB1056" s="3">
        <f t="shared" ca="1" si="837"/>
        <v>86.702480847628991</v>
      </c>
      <c r="AC1056" s="3">
        <f t="shared" ca="1" si="838"/>
        <v>3.6586006998743188</v>
      </c>
      <c r="AE1056" s="3" t="str">
        <f t="shared" si="839"/>
        <v>1.62</v>
      </c>
      <c r="AF1056" s="3" t="str">
        <f t="shared" si="840"/>
        <v>-</v>
      </c>
      <c r="AG1056" s="3">
        <f t="shared" si="841"/>
        <v>319.77999999999997</v>
      </c>
      <c r="AH1056" s="3">
        <f t="shared" ca="1" si="842"/>
        <v>86.702480847628991</v>
      </c>
      <c r="AI1056" s="3">
        <f t="shared" ca="1" si="843"/>
        <v>3.4299381561321738</v>
      </c>
      <c r="AK1056" s="3" t="str">
        <f t="shared" si="844"/>
        <v>1.62</v>
      </c>
      <c r="AL1056" s="3" t="str">
        <f t="shared" si="845"/>
        <v>-</v>
      </c>
      <c r="AM1056" s="3">
        <f t="shared" si="846"/>
        <v>319.77999999999997</v>
      </c>
      <c r="AN1056" s="3">
        <f t="shared" ca="1" si="847"/>
        <v>86.702480847628991</v>
      </c>
      <c r="AO1056" s="3">
        <f t="shared" ca="1" si="848"/>
        <v>3.2012756123900288</v>
      </c>
      <c r="AQ1056" s="3" t="str">
        <f t="shared" si="849"/>
        <v>1.62</v>
      </c>
      <c r="AR1056" s="3" t="str">
        <f t="shared" si="850"/>
        <v>-</v>
      </c>
      <c r="AS1056" s="3">
        <f t="shared" si="851"/>
        <v>319.77999999999997</v>
      </c>
      <c r="AT1056" s="3">
        <f t="shared" ca="1" si="852"/>
        <v>86.702480847628991</v>
      </c>
      <c r="AU1056" s="3">
        <f t="shared" ca="1" si="853"/>
        <v>2.7439505249057388</v>
      </c>
      <c r="AW1056" s="3" t="str">
        <f t="shared" si="854"/>
        <v>1.62</v>
      </c>
      <c r="AX1056" s="3" t="str">
        <f t="shared" si="855"/>
        <v>-</v>
      </c>
      <c r="AY1056" s="3">
        <f t="shared" si="856"/>
        <v>319.77999999999997</v>
      </c>
      <c r="AZ1056" s="3">
        <f t="shared" ca="1" si="857"/>
        <v>86.702480847628991</v>
      </c>
      <c r="BA1056" s="3">
        <f t="shared" ca="1" si="858"/>
        <v>2.2866254374214492</v>
      </c>
      <c r="BC1056" s="3" t="str">
        <f t="shared" si="859"/>
        <v>1.62</v>
      </c>
      <c r="BD1056" s="3" t="str">
        <f t="shared" si="860"/>
        <v>-</v>
      </c>
      <c r="BE1056" s="3">
        <f t="shared" si="861"/>
        <v>319.77999999999997</v>
      </c>
      <c r="BF1056" s="3">
        <f t="shared" ca="1" si="862"/>
        <v>86.702480847628991</v>
      </c>
      <c r="BG1056" s="3">
        <f t="shared" ca="1" si="863"/>
        <v>1.3719752624528694</v>
      </c>
      <c r="BI1056" s="3" t="str">
        <f t="shared" si="864"/>
        <v>1.62</v>
      </c>
      <c r="BJ1056" s="3" t="str">
        <f t="shared" si="865"/>
        <v>-</v>
      </c>
      <c r="BK1056" s="3">
        <f t="shared" si="866"/>
        <v>319.77999999999997</v>
      </c>
      <c r="BL1056" s="3">
        <f t="shared" ca="1" si="867"/>
        <v>86.702480847628991</v>
      </c>
      <c r="BM1056" s="3">
        <f t="shared" ca="1" si="868"/>
        <v>0.45732508748428985</v>
      </c>
    </row>
    <row r="1057" spans="1:65" x14ac:dyDescent="0.3">
      <c r="A1057" s="3" t="str">
        <f>'Forward collapse simulation'!B1067</f>
        <v>1.62</v>
      </c>
      <c r="B1057" s="3" t="str">
        <f>IF('Forward collapse simulation'!C1067="","-",'Forward collapse simulation'!C1067)</f>
        <v>-</v>
      </c>
      <c r="C1057" s="3">
        <f>'Forward collapse simulation'!E1067</f>
        <v>338.1</v>
      </c>
      <c r="D1057" s="3">
        <f>'Forward collapse simulation'!AK1067</f>
        <v>-50.05</v>
      </c>
      <c r="E1057" s="84">
        <f>'Forward collapse simulation'!AL1067</f>
        <v>0.48</v>
      </c>
      <c r="G1057" s="3" t="str">
        <f t="shared" si="819"/>
        <v>1.62</v>
      </c>
      <c r="H1057" s="3" t="str">
        <f t="shared" si="820"/>
        <v>-</v>
      </c>
      <c r="I1057" s="3">
        <f t="shared" si="821"/>
        <v>338.1</v>
      </c>
      <c r="J1057" s="3">
        <f t="shared" si="822"/>
        <v>-50.05</v>
      </c>
      <c r="K1057" s="3">
        <f t="shared" si="823"/>
        <v>0.45599999999999996</v>
      </c>
      <c r="M1057" s="3" t="str">
        <f t="shared" si="824"/>
        <v>1.62</v>
      </c>
      <c r="N1057" s="3" t="str">
        <f t="shared" si="825"/>
        <v>-</v>
      </c>
      <c r="O1057" s="3">
        <f t="shared" si="826"/>
        <v>338.1</v>
      </c>
      <c r="P1057" s="3">
        <f t="shared" si="827"/>
        <v>-50.05</v>
      </c>
      <c r="Q1057" s="3">
        <f t="shared" si="828"/>
        <v>0.432</v>
      </c>
      <c r="R1057" s="85"/>
      <c r="S1057" s="3" t="str">
        <f t="shared" si="829"/>
        <v>1.62</v>
      </c>
      <c r="T1057" s="3" t="str">
        <f t="shared" si="830"/>
        <v>-</v>
      </c>
      <c r="U1057" s="3">
        <f t="shared" si="831"/>
        <v>338.1</v>
      </c>
      <c r="V1057" s="3">
        <f t="shared" si="832"/>
        <v>-50.05</v>
      </c>
      <c r="W1057" s="3">
        <f t="shared" si="833"/>
        <v>0.40799999999999997</v>
      </c>
      <c r="X1057" s="85"/>
      <c r="Y1057" s="3" t="str">
        <f t="shared" si="834"/>
        <v>1.62</v>
      </c>
      <c r="Z1057" s="3" t="str">
        <f t="shared" si="835"/>
        <v>-</v>
      </c>
      <c r="AA1057" s="3">
        <f t="shared" si="836"/>
        <v>338.1</v>
      </c>
      <c r="AB1057" s="3">
        <f t="shared" si="837"/>
        <v>-50.05</v>
      </c>
      <c r="AC1057" s="3">
        <f t="shared" si="838"/>
        <v>0.38400000000000001</v>
      </c>
      <c r="AE1057" s="3" t="str">
        <f t="shared" si="839"/>
        <v>1.62</v>
      </c>
      <c r="AF1057" s="3" t="str">
        <f t="shared" si="840"/>
        <v>-</v>
      </c>
      <c r="AG1057" s="3">
        <f t="shared" si="841"/>
        <v>338.1</v>
      </c>
      <c r="AH1057" s="3">
        <f t="shared" si="842"/>
        <v>-50.05</v>
      </c>
      <c r="AI1057" s="3">
        <f t="shared" si="843"/>
        <v>0.36</v>
      </c>
      <c r="AK1057" s="3" t="str">
        <f t="shared" si="844"/>
        <v>1.62</v>
      </c>
      <c r="AL1057" s="3" t="str">
        <f t="shared" si="845"/>
        <v>-</v>
      </c>
      <c r="AM1057" s="3">
        <f t="shared" si="846"/>
        <v>338.1</v>
      </c>
      <c r="AN1057" s="3">
        <f t="shared" si="847"/>
        <v>-50.05</v>
      </c>
      <c r="AO1057" s="3">
        <f t="shared" si="848"/>
        <v>0.33599999999999997</v>
      </c>
      <c r="AQ1057" s="3" t="str">
        <f t="shared" si="849"/>
        <v>1.62</v>
      </c>
      <c r="AR1057" s="3" t="str">
        <f t="shared" si="850"/>
        <v>-</v>
      </c>
      <c r="AS1057" s="3">
        <f t="shared" si="851"/>
        <v>338.1</v>
      </c>
      <c r="AT1057" s="3">
        <f t="shared" si="852"/>
        <v>-50.05</v>
      </c>
      <c r="AU1057" s="3">
        <f t="shared" si="853"/>
        <v>0.28799999999999998</v>
      </c>
      <c r="AW1057" s="3" t="str">
        <f t="shared" si="854"/>
        <v>1.62</v>
      </c>
      <c r="AX1057" s="3" t="str">
        <f t="shared" si="855"/>
        <v>-</v>
      </c>
      <c r="AY1057" s="3">
        <f t="shared" si="856"/>
        <v>338.1</v>
      </c>
      <c r="AZ1057" s="3">
        <f t="shared" si="857"/>
        <v>-50.05</v>
      </c>
      <c r="BA1057" s="3">
        <f t="shared" si="858"/>
        <v>0.24</v>
      </c>
      <c r="BC1057" s="3" t="str">
        <f t="shared" si="859"/>
        <v>1.62</v>
      </c>
      <c r="BD1057" s="3" t="str">
        <f t="shared" si="860"/>
        <v>-</v>
      </c>
      <c r="BE1057" s="3">
        <f t="shared" si="861"/>
        <v>338.1</v>
      </c>
      <c r="BF1057" s="3">
        <f t="shared" si="862"/>
        <v>-50.05</v>
      </c>
      <c r="BG1057" s="3">
        <f t="shared" si="863"/>
        <v>0.14399999999999999</v>
      </c>
      <c r="BI1057" s="3" t="str">
        <f t="shared" si="864"/>
        <v>1.62</v>
      </c>
      <c r="BJ1057" s="3" t="str">
        <f t="shared" si="865"/>
        <v>-</v>
      </c>
      <c r="BK1057" s="3">
        <f t="shared" si="866"/>
        <v>338.1</v>
      </c>
      <c r="BL1057" s="3">
        <f t="shared" si="867"/>
        <v>-50.05</v>
      </c>
      <c r="BM1057" s="3">
        <f t="shared" si="868"/>
        <v>4.8000000000000001E-2</v>
      </c>
    </row>
    <row r="1058" spans="1:65" x14ac:dyDescent="0.3">
      <c r="A1058" s="3" t="str">
        <f>'Forward collapse simulation'!B1068</f>
        <v>1.62</v>
      </c>
      <c r="B1058" s="3" t="str">
        <f>IF('Forward collapse simulation'!C1068="","-",'Forward collapse simulation'!C1068)</f>
        <v>-</v>
      </c>
      <c r="C1058" s="3">
        <f>'Forward collapse simulation'!E1068</f>
        <v>340.33</v>
      </c>
      <c r="D1058" s="3">
        <f>'Forward collapse simulation'!AK1068</f>
        <v>-64.63</v>
      </c>
      <c r="E1058" s="84">
        <f>'Forward collapse simulation'!AL1068</f>
        <v>1.026</v>
      </c>
      <c r="G1058" s="3" t="str">
        <f t="shared" si="819"/>
        <v>1.62</v>
      </c>
      <c r="H1058" s="3" t="str">
        <f t="shared" si="820"/>
        <v>-</v>
      </c>
      <c r="I1058" s="3">
        <f t="shared" si="821"/>
        <v>340.33</v>
      </c>
      <c r="J1058" s="3">
        <f t="shared" si="822"/>
        <v>-64.63</v>
      </c>
      <c r="K1058" s="3">
        <f t="shared" si="823"/>
        <v>0.97470000000000001</v>
      </c>
      <c r="M1058" s="3" t="str">
        <f t="shared" si="824"/>
        <v>1.62</v>
      </c>
      <c r="N1058" s="3" t="str">
        <f t="shared" si="825"/>
        <v>-</v>
      </c>
      <c r="O1058" s="3">
        <f t="shared" si="826"/>
        <v>340.33</v>
      </c>
      <c r="P1058" s="3">
        <f t="shared" si="827"/>
        <v>-64.63</v>
      </c>
      <c r="Q1058" s="3">
        <f t="shared" si="828"/>
        <v>0.9234</v>
      </c>
      <c r="R1058" s="85"/>
      <c r="S1058" s="3" t="str">
        <f t="shared" si="829"/>
        <v>1.62</v>
      </c>
      <c r="T1058" s="3" t="str">
        <f t="shared" si="830"/>
        <v>-</v>
      </c>
      <c r="U1058" s="3">
        <f t="shared" si="831"/>
        <v>340.33</v>
      </c>
      <c r="V1058" s="3">
        <f t="shared" si="832"/>
        <v>-64.63</v>
      </c>
      <c r="W1058" s="3">
        <f t="shared" si="833"/>
        <v>0.87209999999999999</v>
      </c>
      <c r="X1058" s="85"/>
      <c r="Y1058" s="3" t="str">
        <f t="shared" si="834"/>
        <v>1.62</v>
      </c>
      <c r="Z1058" s="3" t="str">
        <f t="shared" si="835"/>
        <v>-</v>
      </c>
      <c r="AA1058" s="3">
        <f t="shared" si="836"/>
        <v>340.33</v>
      </c>
      <c r="AB1058" s="3">
        <f t="shared" si="837"/>
        <v>-64.63</v>
      </c>
      <c r="AC1058" s="3">
        <f t="shared" si="838"/>
        <v>0.82080000000000009</v>
      </c>
      <c r="AE1058" s="3" t="str">
        <f t="shared" si="839"/>
        <v>1.62</v>
      </c>
      <c r="AF1058" s="3" t="str">
        <f t="shared" si="840"/>
        <v>-</v>
      </c>
      <c r="AG1058" s="3">
        <f t="shared" si="841"/>
        <v>340.33</v>
      </c>
      <c r="AH1058" s="3">
        <f t="shared" si="842"/>
        <v>-64.63</v>
      </c>
      <c r="AI1058" s="3">
        <f t="shared" si="843"/>
        <v>0.76950000000000007</v>
      </c>
      <c r="AK1058" s="3" t="str">
        <f t="shared" si="844"/>
        <v>1.62</v>
      </c>
      <c r="AL1058" s="3" t="str">
        <f t="shared" si="845"/>
        <v>-</v>
      </c>
      <c r="AM1058" s="3">
        <f t="shared" si="846"/>
        <v>340.33</v>
      </c>
      <c r="AN1058" s="3">
        <f t="shared" si="847"/>
        <v>-64.63</v>
      </c>
      <c r="AO1058" s="3">
        <f t="shared" si="848"/>
        <v>0.71819999999999995</v>
      </c>
      <c r="AQ1058" s="3" t="str">
        <f t="shared" si="849"/>
        <v>1.62</v>
      </c>
      <c r="AR1058" s="3" t="str">
        <f t="shared" si="850"/>
        <v>-</v>
      </c>
      <c r="AS1058" s="3">
        <f t="shared" si="851"/>
        <v>340.33</v>
      </c>
      <c r="AT1058" s="3">
        <f t="shared" si="852"/>
        <v>-64.63</v>
      </c>
      <c r="AU1058" s="3">
        <f t="shared" si="853"/>
        <v>0.61560000000000004</v>
      </c>
      <c r="AW1058" s="3" t="str">
        <f t="shared" si="854"/>
        <v>1.62</v>
      </c>
      <c r="AX1058" s="3" t="str">
        <f t="shared" si="855"/>
        <v>-</v>
      </c>
      <c r="AY1058" s="3">
        <f t="shared" si="856"/>
        <v>340.33</v>
      </c>
      <c r="AZ1058" s="3">
        <f t="shared" si="857"/>
        <v>-64.63</v>
      </c>
      <c r="BA1058" s="3">
        <f t="shared" si="858"/>
        <v>0.51300000000000001</v>
      </c>
      <c r="BC1058" s="3" t="str">
        <f t="shared" si="859"/>
        <v>1.62</v>
      </c>
      <c r="BD1058" s="3" t="str">
        <f t="shared" si="860"/>
        <v>-</v>
      </c>
      <c r="BE1058" s="3">
        <f t="shared" si="861"/>
        <v>340.33</v>
      </c>
      <c r="BF1058" s="3">
        <f t="shared" si="862"/>
        <v>-64.63</v>
      </c>
      <c r="BG1058" s="3">
        <f t="shared" si="863"/>
        <v>0.30780000000000002</v>
      </c>
      <c r="BI1058" s="3" t="str">
        <f t="shared" si="864"/>
        <v>1.62</v>
      </c>
      <c r="BJ1058" s="3" t="str">
        <f t="shared" si="865"/>
        <v>-</v>
      </c>
      <c r="BK1058" s="3">
        <f t="shared" si="866"/>
        <v>340.33</v>
      </c>
      <c r="BL1058" s="3">
        <f t="shared" si="867"/>
        <v>-64.63</v>
      </c>
      <c r="BM1058" s="3">
        <f t="shared" si="868"/>
        <v>0.10260000000000001</v>
      </c>
    </row>
    <row r="1059" spans="1:65" x14ac:dyDescent="0.3">
      <c r="A1059" s="3" t="str">
        <f>'Forward collapse simulation'!B1069</f>
        <v>1.62</v>
      </c>
      <c r="B1059" s="3" t="str">
        <f>IF('Forward collapse simulation'!C1069="","-",'Forward collapse simulation'!C1069)</f>
        <v>-</v>
      </c>
      <c r="C1059" s="3">
        <f>'Forward collapse simulation'!E1069</f>
        <v>337.96</v>
      </c>
      <c r="D1059" s="3">
        <f>'Forward collapse simulation'!AK1069</f>
        <v>-75.91</v>
      </c>
      <c r="E1059" s="84">
        <f>'Forward collapse simulation'!AL1069</f>
        <v>1.2809999999999999</v>
      </c>
      <c r="G1059" s="3" t="str">
        <f t="shared" si="819"/>
        <v>1.62</v>
      </c>
      <c r="H1059" s="3" t="str">
        <f t="shared" si="820"/>
        <v>-</v>
      </c>
      <c r="I1059" s="3">
        <f t="shared" si="821"/>
        <v>337.96</v>
      </c>
      <c r="J1059" s="3">
        <f t="shared" si="822"/>
        <v>-75.91</v>
      </c>
      <c r="K1059" s="3">
        <f t="shared" si="823"/>
        <v>1.2169499999999998</v>
      </c>
      <c r="M1059" s="3" t="str">
        <f t="shared" si="824"/>
        <v>1.62</v>
      </c>
      <c r="N1059" s="3" t="str">
        <f t="shared" si="825"/>
        <v>-</v>
      </c>
      <c r="O1059" s="3">
        <f t="shared" si="826"/>
        <v>337.96</v>
      </c>
      <c r="P1059" s="3">
        <f t="shared" si="827"/>
        <v>-75.91</v>
      </c>
      <c r="Q1059" s="3">
        <f t="shared" si="828"/>
        <v>1.1529</v>
      </c>
      <c r="R1059" s="85"/>
      <c r="S1059" s="3" t="str">
        <f t="shared" si="829"/>
        <v>1.62</v>
      </c>
      <c r="T1059" s="3" t="str">
        <f t="shared" si="830"/>
        <v>-</v>
      </c>
      <c r="U1059" s="3">
        <f t="shared" si="831"/>
        <v>337.96</v>
      </c>
      <c r="V1059" s="3">
        <f t="shared" si="832"/>
        <v>-75.91</v>
      </c>
      <c r="W1059" s="3">
        <f t="shared" si="833"/>
        <v>1.0888499999999999</v>
      </c>
      <c r="X1059" s="85"/>
      <c r="Y1059" s="3" t="str">
        <f t="shared" si="834"/>
        <v>1.62</v>
      </c>
      <c r="Z1059" s="3" t="str">
        <f t="shared" si="835"/>
        <v>-</v>
      </c>
      <c r="AA1059" s="3">
        <f t="shared" si="836"/>
        <v>337.96</v>
      </c>
      <c r="AB1059" s="3">
        <f t="shared" si="837"/>
        <v>-75.91</v>
      </c>
      <c r="AC1059" s="3">
        <f t="shared" si="838"/>
        <v>1.0247999999999999</v>
      </c>
      <c r="AE1059" s="3" t="str">
        <f t="shared" si="839"/>
        <v>1.62</v>
      </c>
      <c r="AF1059" s="3" t="str">
        <f t="shared" si="840"/>
        <v>-</v>
      </c>
      <c r="AG1059" s="3">
        <f t="shared" si="841"/>
        <v>337.96</v>
      </c>
      <c r="AH1059" s="3">
        <f t="shared" si="842"/>
        <v>-75.91</v>
      </c>
      <c r="AI1059" s="3">
        <f t="shared" si="843"/>
        <v>0.96074999999999999</v>
      </c>
      <c r="AK1059" s="3" t="str">
        <f t="shared" si="844"/>
        <v>1.62</v>
      </c>
      <c r="AL1059" s="3" t="str">
        <f t="shared" si="845"/>
        <v>-</v>
      </c>
      <c r="AM1059" s="3">
        <f t="shared" si="846"/>
        <v>337.96</v>
      </c>
      <c r="AN1059" s="3">
        <f t="shared" si="847"/>
        <v>-75.91</v>
      </c>
      <c r="AO1059" s="3">
        <f t="shared" si="848"/>
        <v>0.89669999999999983</v>
      </c>
      <c r="AQ1059" s="3" t="str">
        <f t="shared" si="849"/>
        <v>1.62</v>
      </c>
      <c r="AR1059" s="3" t="str">
        <f t="shared" si="850"/>
        <v>-</v>
      </c>
      <c r="AS1059" s="3">
        <f t="shared" si="851"/>
        <v>337.96</v>
      </c>
      <c r="AT1059" s="3">
        <f t="shared" si="852"/>
        <v>-75.91</v>
      </c>
      <c r="AU1059" s="3">
        <f t="shared" si="853"/>
        <v>0.76859999999999995</v>
      </c>
      <c r="AW1059" s="3" t="str">
        <f t="shared" si="854"/>
        <v>1.62</v>
      </c>
      <c r="AX1059" s="3" t="str">
        <f t="shared" si="855"/>
        <v>-</v>
      </c>
      <c r="AY1059" s="3">
        <f t="shared" si="856"/>
        <v>337.96</v>
      </c>
      <c r="AZ1059" s="3">
        <f t="shared" si="857"/>
        <v>-75.91</v>
      </c>
      <c r="BA1059" s="3">
        <f t="shared" si="858"/>
        <v>0.64049999999999996</v>
      </c>
      <c r="BC1059" s="3" t="str">
        <f t="shared" si="859"/>
        <v>1.62</v>
      </c>
      <c r="BD1059" s="3" t="str">
        <f t="shared" si="860"/>
        <v>-</v>
      </c>
      <c r="BE1059" s="3">
        <f t="shared" si="861"/>
        <v>337.96</v>
      </c>
      <c r="BF1059" s="3">
        <f t="shared" si="862"/>
        <v>-75.91</v>
      </c>
      <c r="BG1059" s="3">
        <f t="shared" si="863"/>
        <v>0.38429999999999997</v>
      </c>
      <c r="BI1059" s="3" t="str">
        <f t="shared" si="864"/>
        <v>1.62</v>
      </c>
      <c r="BJ1059" s="3" t="str">
        <f t="shared" si="865"/>
        <v>-</v>
      </c>
      <c r="BK1059" s="3">
        <f t="shared" si="866"/>
        <v>337.96</v>
      </c>
      <c r="BL1059" s="3">
        <f t="shared" si="867"/>
        <v>-75.91</v>
      </c>
      <c r="BM1059" s="3">
        <f t="shared" si="868"/>
        <v>0.12809999999999999</v>
      </c>
    </row>
    <row r="1060" spans="1:65" x14ac:dyDescent="0.3">
      <c r="A1060" s="3" t="str">
        <f>'Forward collapse simulation'!B1070</f>
        <v>1.62</v>
      </c>
      <c r="B1060" s="3" t="str">
        <f>IF('Forward collapse simulation'!C1070="","-",'Forward collapse simulation'!C1070)</f>
        <v>-</v>
      </c>
      <c r="C1060" s="3">
        <f>'Forward collapse simulation'!E1070</f>
        <v>345.64</v>
      </c>
      <c r="D1060" s="3">
        <f>'Forward collapse simulation'!AK1070</f>
        <v>-84</v>
      </c>
      <c r="E1060" s="84">
        <f>'Forward collapse simulation'!AL1070</f>
        <v>1.234</v>
      </c>
      <c r="G1060" s="3" t="str">
        <f t="shared" si="819"/>
        <v>1.62</v>
      </c>
      <c r="H1060" s="3" t="str">
        <f t="shared" si="820"/>
        <v>-</v>
      </c>
      <c r="I1060" s="3">
        <f t="shared" si="821"/>
        <v>345.64</v>
      </c>
      <c r="J1060" s="3">
        <f t="shared" si="822"/>
        <v>-84</v>
      </c>
      <c r="K1060" s="3">
        <f t="shared" si="823"/>
        <v>1.1722999999999999</v>
      </c>
      <c r="M1060" s="3" t="str">
        <f t="shared" si="824"/>
        <v>1.62</v>
      </c>
      <c r="N1060" s="3" t="str">
        <f t="shared" si="825"/>
        <v>-</v>
      </c>
      <c r="O1060" s="3">
        <f t="shared" si="826"/>
        <v>345.64</v>
      </c>
      <c r="P1060" s="3">
        <f t="shared" si="827"/>
        <v>-84</v>
      </c>
      <c r="Q1060" s="3">
        <f t="shared" si="828"/>
        <v>1.1106</v>
      </c>
      <c r="R1060" s="85"/>
      <c r="S1060" s="3" t="str">
        <f t="shared" si="829"/>
        <v>1.62</v>
      </c>
      <c r="T1060" s="3" t="str">
        <f t="shared" si="830"/>
        <v>-</v>
      </c>
      <c r="U1060" s="3">
        <f t="shared" si="831"/>
        <v>345.64</v>
      </c>
      <c r="V1060" s="3">
        <f t="shared" si="832"/>
        <v>-84</v>
      </c>
      <c r="W1060" s="3">
        <f t="shared" si="833"/>
        <v>1.0488999999999999</v>
      </c>
      <c r="X1060" s="85"/>
      <c r="Y1060" s="3" t="str">
        <f t="shared" si="834"/>
        <v>1.62</v>
      </c>
      <c r="Z1060" s="3" t="str">
        <f t="shared" si="835"/>
        <v>-</v>
      </c>
      <c r="AA1060" s="3">
        <f t="shared" si="836"/>
        <v>345.64</v>
      </c>
      <c r="AB1060" s="3">
        <f t="shared" si="837"/>
        <v>-84</v>
      </c>
      <c r="AC1060" s="3">
        <f t="shared" si="838"/>
        <v>0.98720000000000008</v>
      </c>
      <c r="AE1060" s="3" t="str">
        <f t="shared" si="839"/>
        <v>1.62</v>
      </c>
      <c r="AF1060" s="3" t="str">
        <f t="shared" si="840"/>
        <v>-</v>
      </c>
      <c r="AG1060" s="3">
        <f t="shared" si="841"/>
        <v>345.64</v>
      </c>
      <c r="AH1060" s="3">
        <f t="shared" si="842"/>
        <v>-84</v>
      </c>
      <c r="AI1060" s="3">
        <f t="shared" si="843"/>
        <v>0.92549999999999999</v>
      </c>
      <c r="AK1060" s="3" t="str">
        <f t="shared" si="844"/>
        <v>1.62</v>
      </c>
      <c r="AL1060" s="3" t="str">
        <f t="shared" si="845"/>
        <v>-</v>
      </c>
      <c r="AM1060" s="3">
        <f t="shared" si="846"/>
        <v>345.64</v>
      </c>
      <c r="AN1060" s="3">
        <f t="shared" si="847"/>
        <v>-84</v>
      </c>
      <c r="AO1060" s="3">
        <f t="shared" si="848"/>
        <v>0.8637999999999999</v>
      </c>
      <c r="AQ1060" s="3" t="str">
        <f t="shared" si="849"/>
        <v>1.62</v>
      </c>
      <c r="AR1060" s="3" t="str">
        <f t="shared" si="850"/>
        <v>-</v>
      </c>
      <c r="AS1060" s="3">
        <f t="shared" si="851"/>
        <v>345.64</v>
      </c>
      <c r="AT1060" s="3">
        <f t="shared" si="852"/>
        <v>-84</v>
      </c>
      <c r="AU1060" s="3">
        <f t="shared" si="853"/>
        <v>0.74039999999999995</v>
      </c>
      <c r="AW1060" s="3" t="str">
        <f t="shared" si="854"/>
        <v>1.62</v>
      </c>
      <c r="AX1060" s="3" t="str">
        <f t="shared" si="855"/>
        <v>-</v>
      </c>
      <c r="AY1060" s="3">
        <f t="shared" si="856"/>
        <v>345.64</v>
      </c>
      <c r="AZ1060" s="3">
        <f t="shared" si="857"/>
        <v>-84</v>
      </c>
      <c r="BA1060" s="3">
        <f t="shared" si="858"/>
        <v>0.61699999999999999</v>
      </c>
      <c r="BC1060" s="3" t="str">
        <f t="shared" si="859"/>
        <v>1.62</v>
      </c>
      <c r="BD1060" s="3" t="str">
        <f t="shared" si="860"/>
        <v>-</v>
      </c>
      <c r="BE1060" s="3">
        <f t="shared" si="861"/>
        <v>345.64</v>
      </c>
      <c r="BF1060" s="3">
        <f t="shared" si="862"/>
        <v>-84</v>
      </c>
      <c r="BG1060" s="3">
        <f t="shared" si="863"/>
        <v>0.37019999999999997</v>
      </c>
      <c r="BI1060" s="3" t="str">
        <f t="shared" si="864"/>
        <v>1.62</v>
      </c>
      <c r="BJ1060" s="3" t="str">
        <f t="shared" si="865"/>
        <v>-</v>
      </c>
      <c r="BK1060" s="3">
        <f t="shared" si="866"/>
        <v>345.64</v>
      </c>
      <c r="BL1060" s="3">
        <f t="shared" si="867"/>
        <v>-84</v>
      </c>
      <c r="BM1060" s="3">
        <f t="shared" si="868"/>
        <v>0.12340000000000001</v>
      </c>
    </row>
    <row r="1061" spans="1:65" x14ac:dyDescent="0.3">
      <c r="A1061" s="3" t="str">
        <f>'Forward collapse simulation'!B1071</f>
        <v>1.62</v>
      </c>
      <c r="B1061" s="3" t="str">
        <f>IF('Forward collapse simulation'!C1071="","-",'Forward collapse simulation'!C1071)</f>
        <v>1.63</v>
      </c>
      <c r="C1061" s="3">
        <f>'Forward collapse simulation'!E1071</f>
        <v>228.21</v>
      </c>
      <c r="D1061" s="3">
        <f>'Forward collapse simulation'!AK1071</f>
        <v>-2.69</v>
      </c>
      <c r="E1061" s="84">
        <f>'Forward collapse simulation'!AL1071</f>
        <v>5.1050000000000004</v>
      </c>
      <c r="G1061" s="3" t="str">
        <f t="shared" si="819"/>
        <v>1.62</v>
      </c>
      <c r="H1061" s="3" t="str">
        <f t="shared" si="820"/>
        <v>1.63</v>
      </c>
      <c r="I1061" s="3">
        <f t="shared" si="821"/>
        <v>228.21</v>
      </c>
      <c r="J1061" s="3">
        <f t="shared" si="822"/>
        <v>-2.69</v>
      </c>
      <c r="K1061" s="3">
        <f t="shared" si="823"/>
        <v>5.1050000000000004</v>
      </c>
      <c r="M1061" s="3" t="str">
        <f t="shared" si="824"/>
        <v>1.62</v>
      </c>
      <c r="N1061" s="3" t="str">
        <f t="shared" si="825"/>
        <v>1.63</v>
      </c>
      <c r="O1061" s="3">
        <f t="shared" si="826"/>
        <v>228.21</v>
      </c>
      <c r="P1061" s="3">
        <f t="shared" si="827"/>
        <v>-2.69</v>
      </c>
      <c r="Q1061" s="3">
        <f t="shared" si="828"/>
        <v>5.1050000000000004</v>
      </c>
      <c r="R1061" s="85"/>
      <c r="S1061" s="3" t="str">
        <f t="shared" si="829"/>
        <v>1.62</v>
      </c>
      <c r="T1061" s="3" t="str">
        <f t="shared" si="830"/>
        <v>1.63</v>
      </c>
      <c r="U1061" s="3">
        <f t="shared" si="831"/>
        <v>228.21</v>
      </c>
      <c r="V1061" s="3">
        <f t="shared" si="832"/>
        <v>-2.69</v>
      </c>
      <c r="W1061" s="3">
        <f t="shared" si="833"/>
        <v>5.1050000000000004</v>
      </c>
      <c r="X1061" s="85"/>
      <c r="Y1061" s="3" t="str">
        <f t="shared" si="834"/>
        <v>1.62</v>
      </c>
      <c r="Z1061" s="3" t="str">
        <f t="shared" si="835"/>
        <v>1.63</v>
      </c>
      <c r="AA1061" s="3">
        <f t="shared" si="836"/>
        <v>228.21</v>
      </c>
      <c r="AB1061" s="3">
        <f t="shared" si="837"/>
        <v>-2.69</v>
      </c>
      <c r="AC1061" s="3">
        <f t="shared" si="838"/>
        <v>5.1050000000000004</v>
      </c>
      <c r="AE1061" s="3" t="str">
        <f t="shared" si="839"/>
        <v>1.62</v>
      </c>
      <c r="AF1061" s="3" t="str">
        <f t="shared" si="840"/>
        <v>1.63</v>
      </c>
      <c r="AG1061" s="3">
        <f t="shared" si="841"/>
        <v>228.21</v>
      </c>
      <c r="AH1061" s="3">
        <f t="shared" si="842"/>
        <v>-2.69</v>
      </c>
      <c r="AI1061" s="3">
        <f t="shared" si="843"/>
        <v>5.1050000000000004</v>
      </c>
      <c r="AK1061" s="3" t="str">
        <f t="shared" si="844"/>
        <v>1.62</v>
      </c>
      <c r="AL1061" s="3" t="str">
        <f t="shared" si="845"/>
        <v>1.63</v>
      </c>
      <c r="AM1061" s="3">
        <f t="shared" si="846"/>
        <v>228.21</v>
      </c>
      <c r="AN1061" s="3">
        <f t="shared" si="847"/>
        <v>-2.69</v>
      </c>
      <c r="AO1061" s="3">
        <f t="shared" si="848"/>
        <v>5.1050000000000004</v>
      </c>
      <c r="AQ1061" s="3" t="str">
        <f t="shared" si="849"/>
        <v>1.62</v>
      </c>
      <c r="AR1061" s="3" t="str">
        <f t="shared" si="850"/>
        <v>1.63</v>
      </c>
      <c r="AS1061" s="3">
        <f t="shared" si="851"/>
        <v>228.21</v>
      </c>
      <c r="AT1061" s="3">
        <f t="shared" si="852"/>
        <v>-2.69</v>
      </c>
      <c r="AU1061" s="3">
        <f t="shared" si="853"/>
        <v>5.1050000000000004</v>
      </c>
      <c r="AW1061" s="3" t="str">
        <f t="shared" si="854"/>
        <v>1.62</v>
      </c>
      <c r="AX1061" s="3" t="str">
        <f t="shared" si="855"/>
        <v>1.63</v>
      </c>
      <c r="AY1061" s="3">
        <f t="shared" si="856"/>
        <v>228.21</v>
      </c>
      <c r="AZ1061" s="3">
        <f t="shared" si="857"/>
        <v>-2.69</v>
      </c>
      <c r="BA1061" s="3">
        <f t="shared" si="858"/>
        <v>5.1050000000000004</v>
      </c>
      <c r="BC1061" s="3" t="str">
        <f t="shared" si="859"/>
        <v>1.62</v>
      </c>
      <c r="BD1061" s="3" t="str">
        <f t="shared" si="860"/>
        <v>1.63</v>
      </c>
      <c r="BE1061" s="3">
        <f t="shared" si="861"/>
        <v>228.21</v>
      </c>
      <c r="BF1061" s="3">
        <f t="shared" si="862"/>
        <v>-2.69</v>
      </c>
      <c r="BG1061" s="3">
        <f t="shared" si="863"/>
        <v>5.1050000000000004</v>
      </c>
      <c r="BI1061" s="3" t="str">
        <f t="shared" si="864"/>
        <v>1.62</v>
      </c>
      <c r="BJ1061" s="3" t="str">
        <f t="shared" si="865"/>
        <v>1.63</v>
      </c>
      <c r="BK1061" s="3">
        <f t="shared" si="866"/>
        <v>228.21</v>
      </c>
      <c r="BL1061" s="3">
        <f t="shared" si="867"/>
        <v>-2.69</v>
      </c>
      <c r="BM1061" s="3">
        <f t="shared" si="868"/>
        <v>5.1050000000000004</v>
      </c>
    </row>
    <row r="1062" spans="1:65" x14ac:dyDescent="0.3">
      <c r="A1062" s="3" t="str">
        <f>'Forward collapse simulation'!B1072</f>
        <v>1.63</v>
      </c>
      <c r="B1062" s="3" t="str">
        <f>IF('Forward collapse simulation'!C1072="","-",'Forward collapse simulation'!C1072)</f>
        <v>1.64</v>
      </c>
      <c r="C1062" s="3">
        <f>'Forward collapse simulation'!E1072</f>
        <v>229.1</v>
      </c>
      <c r="D1062" s="3">
        <f>'Forward collapse simulation'!AK1072</f>
        <v>-2.71</v>
      </c>
      <c r="E1062" s="84">
        <f>'Forward collapse simulation'!AL1072</f>
        <v>5.1269999999999998</v>
      </c>
      <c r="G1062" s="3" t="str">
        <f t="shared" si="819"/>
        <v>1.63</v>
      </c>
      <c r="H1062" s="3" t="str">
        <f t="shared" si="820"/>
        <v>1.64</v>
      </c>
      <c r="I1062" s="3">
        <f t="shared" si="821"/>
        <v>229.1</v>
      </c>
      <c r="J1062" s="3">
        <f t="shared" si="822"/>
        <v>-2.71</v>
      </c>
      <c r="K1062" s="3">
        <f t="shared" si="823"/>
        <v>5.1269999999999998</v>
      </c>
      <c r="M1062" s="3" t="str">
        <f t="shared" si="824"/>
        <v>1.63</v>
      </c>
      <c r="N1062" s="3" t="str">
        <f t="shared" si="825"/>
        <v>1.64</v>
      </c>
      <c r="O1062" s="3">
        <f t="shared" si="826"/>
        <v>229.1</v>
      </c>
      <c r="P1062" s="3">
        <f t="shared" si="827"/>
        <v>-2.71</v>
      </c>
      <c r="Q1062" s="3">
        <f t="shared" si="828"/>
        <v>5.1269999999999998</v>
      </c>
      <c r="R1062" s="85"/>
      <c r="S1062" s="3" t="str">
        <f t="shared" si="829"/>
        <v>1.63</v>
      </c>
      <c r="T1062" s="3" t="str">
        <f t="shared" si="830"/>
        <v>1.64</v>
      </c>
      <c r="U1062" s="3">
        <f t="shared" si="831"/>
        <v>229.1</v>
      </c>
      <c r="V1062" s="3">
        <f t="shared" si="832"/>
        <v>-2.71</v>
      </c>
      <c r="W1062" s="3">
        <f t="shared" si="833"/>
        <v>5.1269999999999998</v>
      </c>
      <c r="X1062" s="85"/>
      <c r="Y1062" s="3" t="str">
        <f t="shared" si="834"/>
        <v>1.63</v>
      </c>
      <c r="Z1062" s="3" t="str">
        <f t="shared" si="835"/>
        <v>1.64</v>
      </c>
      <c r="AA1062" s="3">
        <f t="shared" si="836"/>
        <v>229.1</v>
      </c>
      <c r="AB1062" s="3">
        <f t="shared" si="837"/>
        <v>-2.71</v>
      </c>
      <c r="AC1062" s="3">
        <f t="shared" si="838"/>
        <v>5.1269999999999998</v>
      </c>
      <c r="AE1062" s="3" t="str">
        <f t="shared" si="839"/>
        <v>1.63</v>
      </c>
      <c r="AF1062" s="3" t="str">
        <f t="shared" si="840"/>
        <v>1.64</v>
      </c>
      <c r="AG1062" s="3">
        <f t="shared" si="841"/>
        <v>229.1</v>
      </c>
      <c r="AH1062" s="3">
        <f t="shared" si="842"/>
        <v>-2.71</v>
      </c>
      <c r="AI1062" s="3">
        <f t="shared" si="843"/>
        <v>5.1269999999999998</v>
      </c>
      <c r="AK1062" s="3" t="str">
        <f t="shared" si="844"/>
        <v>1.63</v>
      </c>
      <c r="AL1062" s="3" t="str">
        <f t="shared" si="845"/>
        <v>1.64</v>
      </c>
      <c r="AM1062" s="3">
        <f t="shared" si="846"/>
        <v>229.1</v>
      </c>
      <c r="AN1062" s="3">
        <f t="shared" si="847"/>
        <v>-2.71</v>
      </c>
      <c r="AO1062" s="3">
        <f t="shared" si="848"/>
        <v>5.1269999999999998</v>
      </c>
      <c r="AQ1062" s="3" t="str">
        <f t="shared" si="849"/>
        <v>1.63</v>
      </c>
      <c r="AR1062" s="3" t="str">
        <f t="shared" si="850"/>
        <v>1.64</v>
      </c>
      <c r="AS1062" s="3">
        <f t="shared" si="851"/>
        <v>229.1</v>
      </c>
      <c r="AT1062" s="3">
        <f t="shared" si="852"/>
        <v>-2.71</v>
      </c>
      <c r="AU1062" s="3">
        <f t="shared" si="853"/>
        <v>5.1269999999999998</v>
      </c>
      <c r="AW1062" s="3" t="str">
        <f t="shared" si="854"/>
        <v>1.63</v>
      </c>
      <c r="AX1062" s="3" t="str">
        <f t="shared" si="855"/>
        <v>1.64</v>
      </c>
      <c r="AY1062" s="3">
        <f t="shared" si="856"/>
        <v>229.1</v>
      </c>
      <c r="AZ1062" s="3">
        <f t="shared" si="857"/>
        <v>-2.71</v>
      </c>
      <c r="BA1062" s="3">
        <f t="shared" si="858"/>
        <v>5.1269999999999998</v>
      </c>
      <c r="BC1062" s="3" t="str">
        <f t="shared" si="859"/>
        <v>1.63</v>
      </c>
      <c r="BD1062" s="3" t="str">
        <f t="shared" si="860"/>
        <v>1.64</v>
      </c>
      <c r="BE1062" s="3">
        <f t="shared" si="861"/>
        <v>229.1</v>
      </c>
      <c r="BF1062" s="3">
        <f t="shared" si="862"/>
        <v>-2.71</v>
      </c>
      <c r="BG1062" s="3">
        <f t="shared" si="863"/>
        <v>5.1269999999999998</v>
      </c>
      <c r="BI1062" s="3" t="str">
        <f t="shared" si="864"/>
        <v>1.63</v>
      </c>
      <c r="BJ1062" s="3" t="str">
        <f t="shared" si="865"/>
        <v>1.64</v>
      </c>
      <c r="BK1062" s="3">
        <f t="shared" si="866"/>
        <v>229.1</v>
      </c>
      <c r="BL1062" s="3">
        <f t="shared" si="867"/>
        <v>-2.71</v>
      </c>
      <c r="BM1062" s="3">
        <f t="shared" si="868"/>
        <v>5.1269999999999998</v>
      </c>
    </row>
    <row r="1063" spans="1:65" x14ac:dyDescent="0.3">
      <c r="A1063" s="3" t="str">
        <f>'Forward collapse simulation'!B1073</f>
        <v>1.58</v>
      </c>
      <c r="B1063" s="3" t="str">
        <f>IF('Forward collapse simulation'!C1073="","-",'Forward collapse simulation'!C1073)</f>
        <v>1.65</v>
      </c>
      <c r="C1063" s="3">
        <f>'Forward collapse simulation'!E1073</f>
        <v>73.790000000000006</v>
      </c>
      <c r="D1063" s="3">
        <f>'Forward collapse simulation'!AK1073</f>
        <v>-0.92</v>
      </c>
      <c r="E1063" s="84">
        <f>'Forward collapse simulation'!AL1073</f>
        <v>13.725</v>
      </c>
      <c r="G1063" s="3" t="str">
        <f t="shared" si="819"/>
        <v>1.58</v>
      </c>
      <c r="H1063" s="3" t="str">
        <f t="shared" si="820"/>
        <v>1.65</v>
      </c>
      <c r="I1063" s="3">
        <f t="shared" si="821"/>
        <v>73.790000000000006</v>
      </c>
      <c r="J1063" s="3">
        <f t="shared" si="822"/>
        <v>-0.92</v>
      </c>
      <c r="K1063" s="3">
        <f t="shared" si="823"/>
        <v>13.725</v>
      </c>
      <c r="M1063" s="3" t="str">
        <f t="shared" si="824"/>
        <v>1.58</v>
      </c>
      <c r="N1063" s="3" t="str">
        <f t="shared" si="825"/>
        <v>1.65</v>
      </c>
      <c r="O1063" s="3">
        <f t="shared" si="826"/>
        <v>73.790000000000006</v>
      </c>
      <c r="P1063" s="3">
        <f t="shared" si="827"/>
        <v>-0.92</v>
      </c>
      <c r="Q1063" s="3">
        <f t="shared" si="828"/>
        <v>13.725</v>
      </c>
      <c r="R1063" s="85"/>
      <c r="S1063" s="3" t="str">
        <f t="shared" si="829"/>
        <v>1.58</v>
      </c>
      <c r="T1063" s="3" t="str">
        <f t="shared" si="830"/>
        <v>1.65</v>
      </c>
      <c r="U1063" s="3">
        <f t="shared" si="831"/>
        <v>73.790000000000006</v>
      </c>
      <c r="V1063" s="3">
        <f t="shared" si="832"/>
        <v>-0.92</v>
      </c>
      <c r="W1063" s="3">
        <f t="shared" si="833"/>
        <v>13.725</v>
      </c>
      <c r="X1063" s="85"/>
      <c r="Y1063" s="3" t="str">
        <f t="shared" si="834"/>
        <v>1.58</v>
      </c>
      <c r="Z1063" s="3" t="str">
        <f t="shared" si="835"/>
        <v>1.65</v>
      </c>
      <c r="AA1063" s="3">
        <f t="shared" si="836"/>
        <v>73.790000000000006</v>
      </c>
      <c r="AB1063" s="3">
        <f t="shared" si="837"/>
        <v>-0.92</v>
      </c>
      <c r="AC1063" s="3">
        <f t="shared" si="838"/>
        <v>13.725</v>
      </c>
      <c r="AE1063" s="3" t="str">
        <f t="shared" si="839"/>
        <v>1.58</v>
      </c>
      <c r="AF1063" s="3" t="str">
        <f t="shared" si="840"/>
        <v>1.65</v>
      </c>
      <c r="AG1063" s="3">
        <f t="shared" si="841"/>
        <v>73.790000000000006</v>
      </c>
      <c r="AH1063" s="3">
        <f t="shared" si="842"/>
        <v>-0.92</v>
      </c>
      <c r="AI1063" s="3">
        <f t="shared" si="843"/>
        <v>13.725</v>
      </c>
      <c r="AK1063" s="3" t="str">
        <f t="shared" si="844"/>
        <v>1.58</v>
      </c>
      <c r="AL1063" s="3" t="str">
        <f t="shared" si="845"/>
        <v>1.65</v>
      </c>
      <c r="AM1063" s="3">
        <f t="shared" si="846"/>
        <v>73.790000000000006</v>
      </c>
      <c r="AN1063" s="3">
        <f t="shared" si="847"/>
        <v>-0.92</v>
      </c>
      <c r="AO1063" s="3">
        <f t="shared" si="848"/>
        <v>13.725</v>
      </c>
      <c r="AQ1063" s="3" t="str">
        <f t="shared" si="849"/>
        <v>1.58</v>
      </c>
      <c r="AR1063" s="3" t="str">
        <f t="shared" si="850"/>
        <v>1.65</v>
      </c>
      <c r="AS1063" s="3">
        <f t="shared" si="851"/>
        <v>73.790000000000006</v>
      </c>
      <c r="AT1063" s="3">
        <f t="shared" si="852"/>
        <v>-0.92</v>
      </c>
      <c r="AU1063" s="3">
        <f t="shared" si="853"/>
        <v>13.725</v>
      </c>
      <c r="AW1063" s="3" t="str">
        <f t="shared" si="854"/>
        <v>1.58</v>
      </c>
      <c r="AX1063" s="3" t="str">
        <f t="shared" si="855"/>
        <v>1.65</v>
      </c>
      <c r="AY1063" s="3">
        <f t="shared" si="856"/>
        <v>73.790000000000006</v>
      </c>
      <c r="AZ1063" s="3">
        <f t="shared" si="857"/>
        <v>-0.92</v>
      </c>
      <c r="BA1063" s="3">
        <f t="shared" si="858"/>
        <v>13.725</v>
      </c>
      <c r="BC1063" s="3" t="str">
        <f t="shared" si="859"/>
        <v>1.58</v>
      </c>
      <c r="BD1063" s="3" t="str">
        <f t="shared" si="860"/>
        <v>1.65</v>
      </c>
      <c r="BE1063" s="3">
        <f t="shared" si="861"/>
        <v>73.790000000000006</v>
      </c>
      <c r="BF1063" s="3">
        <f t="shared" si="862"/>
        <v>-0.92</v>
      </c>
      <c r="BG1063" s="3">
        <f t="shared" si="863"/>
        <v>13.725</v>
      </c>
      <c r="BI1063" s="3" t="str">
        <f t="shared" si="864"/>
        <v>1.58</v>
      </c>
      <c r="BJ1063" s="3" t="str">
        <f t="shared" si="865"/>
        <v>1.65</v>
      </c>
      <c r="BK1063" s="3">
        <f t="shared" si="866"/>
        <v>73.790000000000006</v>
      </c>
      <c r="BL1063" s="3">
        <f t="shared" si="867"/>
        <v>-0.92</v>
      </c>
      <c r="BM1063" s="3">
        <f t="shared" si="868"/>
        <v>13.725</v>
      </c>
    </row>
    <row r="1064" spans="1:65" x14ac:dyDescent="0.3">
      <c r="A1064" s="3" t="str">
        <f>'Forward collapse simulation'!B1074</f>
        <v>1.65</v>
      </c>
      <c r="B1064" s="3" t="str">
        <f>IF('Forward collapse simulation'!C1074="","-",'Forward collapse simulation'!C1074)</f>
        <v>-</v>
      </c>
      <c r="C1064" s="3">
        <f>'Forward collapse simulation'!E1074</f>
        <v>335.33</v>
      </c>
      <c r="D1064" s="3">
        <f>'Forward collapse simulation'!AK1074</f>
        <v>-76.319999999999993</v>
      </c>
      <c r="E1064" s="84">
        <f>'Forward collapse simulation'!AL1074</f>
        <v>1.0840000000000001</v>
      </c>
      <c r="G1064" s="3" t="str">
        <f t="shared" si="819"/>
        <v>1.65</v>
      </c>
      <c r="H1064" s="3" t="str">
        <f t="shared" si="820"/>
        <v>-</v>
      </c>
      <c r="I1064" s="3">
        <f t="shared" si="821"/>
        <v>335.33</v>
      </c>
      <c r="J1064" s="3">
        <f t="shared" si="822"/>
        <v>-76.319999999999993</v>
      </c>
      <c r="K1064" s="3">
        <f t="shared" si="823"/>
        <v>1.0298</v>
      </c>
      <c r="M1064" s="3" t="str">
        <f t="shared" si="824"/>
        <v>1.65</v>
      </c>
      <c r="N1064" s="3" t="str">
        <f t="shared" si="825"/>
        <v>-</v>
      </c>
      <c r="O1064" s="3">
        <f t="shared" si="826"/>
        <v>335.33</v>
      </c>
      <c r="P1064" s="3">
        <f t="shared" si="827"/>
        <v>-76.319999999999993</v>
      </c>
      <c r="Q1064" s="3">
        <f t="shared" si="828"/>
        <v>0.97560000000000013</v>
      </c>
      <c r="R1064" s="85"/>
      <c r="S1064" s="3" t="str">
        <f t="shared" si="829"/>
        <v>1.65</v>
      </c>
      <c r="T1064" s="3" t="str">
        <f t="shared" si="830"/>
        <v>-</v>
      </c>
      <c r="U1064" s="3">
        <f t="shared" si="831"/>
        <v>335.33</v>
      </c>
      <c r="V1064" s="3">
        <f t="shared" si="832"/>
        <v>-76.319999999999993</v>
      </c>
      <c r="W1064" s="3">
        <f t="shared" si="833"/>
        <v>0.9214</v>
      </c>
      <c r="X1064" s="85"/>
      <c r="Y1064" s="3" t="str">
        <f t="shared" si="834"/>
        <v>1.65</v>
      </c>
      <c r="Z1064" s="3" t="str">
        <f t="shared" si="835"/>
        <v>-</v>
      </c>
      <c r="AA1064" s="3">
        <f t="shared" si="836"/>
        <v>335.33</v>
      </c>
      <c r="AB1064" s="3">
        <f t="shared" si="837"/>
        <v>-76.319999999999993</v>
      </c>
      <c r="AC1064" s="3">
        <f t="shared" si="838"/>
        <v>0.86720000000000008</v>
      </c>
      <c r="AE1064" s="3" t="str">
        <f t="shared" si="839"/>
        <v>1.65</v>
      </c>
      <c r="AF1064" s="3" t="str">
        <f t="shared" si="840"/>
        <v>-</v>
      </c>
      <c r="AG1064" s="3">
        <f t="shared" si="841"/>
        <v>335.33</v>
      </c>
      <c r="AH1064" s="3">
        <f t="shared" si="842"/>
        <v>-76.319999999999993</v>
      </c>
      <c r="AI1064" s="3">
        <f t="shared" si="843"/>
        <v>0.81300000000000006</v>
      </c>
      <c r="AK1064" s="3" t="str">
        <f t="shared" si="844"/>
        <v>1.65</v>
      </c>
      <c r="AL1064" s="3" t="str">
        <f t="shared" si="845"/>
        <v>-</v>
      </c>
      <c r="AM1064" s="3">
        <f t="shared" si="846"/>
        <v>335.33</v>
      </c>
      <c r="AN1064" s="3">
        <f t="shared" si="847"/>
        <v>-76.319999999999993</v>
      </c>
      <c r="AO1064" s="3">
        <f t="shared" si="848"/>
        <v>0.75880000000000003</v>
      </c>
      <c r="AQ1064" s="3" t="str">
        <f t="shared" si="849"/>
        <v>1.65</v>
      </c>
      <c r="AR1064" s="3" t="str">
        <f t="shared" si="850"/>
        <v>-</v>
      </c>
      <c r="AS1064" s="3">
        <f t="shared" si="851"/>
        <v>335.33</v>
      </c>
      <c r="AT1064" s="3">
        <f t="shared" si="852"/>
        <v>-76.319999999999993</v>
      </c>
      <c r="AU1064" s="3">
        <f t="shared" si="853"/>
        <v>0.65039999999999998</v>
      </c>
      <c r="AW1064" s="3" t="str">
        <f t="shared" si="854"/>
        <v>1.65</v>
      </c>
      <c r="AX1064" s="3" t="str">
        <f t="shared" si="855"/>
        <v>-</v>
      </c>
      <c r="AY1064" s="3">
        <f t="shared" si="856"/>
        <v>335.33</v>
      </c>
      <c r="AZ1064" s="3">
        <f t="shared" si="857"/>
        <v>-76.319999999999993</v>
      </c>
      <c r="BA1064" s="3">
        <f t="shared" si="858"/>
        <v>0.54200000000000004</v>
      </c>
      <c r="BC1064" s="3" t="str">
        <f t="shared" si="859"/>
        <v>1.65</v>
      </c>
      <c r="BD1064" s="3" t="str">
        <f t="shared" si="860"/>
        <v>-</v>
      </c>
      <c r="BE1064" s="3">
        <f t="shared" si="861"/>
        <v>335.33</v>
      </c>
      <c r="BF1064" s="3">
        <f t="shared" si="862"/>
        <v>-76.319999999999993</v>
      </c>
      <c r="BG1064" s="3">
        <f t="shared" si="863"/>
        <v>0.32519999999999999</v>
      </c>
      <c r="BI1064" s="3" t="str">
        <f t="shared" si="864"/>
        <v>1.65</v>
      </c>
      <c r="BJ1064" s="3" t="str">
        <f t="shared" si="865"/>
        <v>-</v>
      </c>
      <c r="BK1064" s="3">
        <f t="shared" si="866"/>
        <v>335.33</v>
      </c>
      <c r="BL1064" s="3">
        <f t="shared" si="867"/>
        <v>-76.319999999999993</v>
      </c>
      <c r="BM1064" s="3">
        <f t="shared" si="868"/>
        <v>0.10840000000000001</v>
      </c>
    </row>
    <row r="1065" spans="1:65" x14ac:dyDescent="0.3">
      <c r="A1065" s="3" t="str">
        <f>'Forward collapse simulation'!B1075</f>
        <v>1.65</v>
      </c>
      <c r="B1065" s="3" t="str">
        <f>IF('Forward collapse simulation'!C1075="","-",'Forward collapse simulation'!C1075)</f>
        <v>-</v>
      </c>
      <c r="C1065" s="3">
        <f>'Forward collapse simulation'!E1075</f>
        <v>323.25</v>
      </c>
      <c r="D1065" s="3">
        <f>'Forward collapse simulation'!AK1075</f>
        <v>-37.81</v>
      </c>
      <c r="E1065" s="84">
        <f>'Forward collapse simulation'!AL1075</f>
        <v>2.5070000000000001</v>
      </c>
      <c r="G1065" s="3" t="str">
        <f t="shared" si="819"/>
        <v>1.65</v>
      </c>
      <c r="H1065" s="3" t="str">
        <f t="shared" si="820"/>
        <v>-</v>
      </c>
      <c r="I1065" s="3">
        <f t="shared" si="821"/>
        <v>323.25</v>
      </c>
      <c r="J1065" s="3">
        <f t="shared" si="822"/>
        <v>-37.81</v>
      </c>
      <c r="K1065" s="3">
        <f t="shared" si="823"/>
        <v>2.38165</v>
      </c>
      <c r="M1065" s="3" t="str">
        <f t="shared" si="824"/>
        <v>1.65</v>
      </c>
      <c r="N1065" s="3" t="str">
        <f t="shared" si="825"/>
        <v>-</v>
      </c>
      <c r="O1065" s="3">
        <f t="shared" si="826"/>
        <v>323.25</v>
      </c>
      <c r="P1065" s="3">
        <f t="shared" si="827"/>
        <v>-37.81</v>
      </c>
      <c r="Q1065" s="3">
        <f t="shared" si="828"/>
        <v>2.2563</v>
      </c>
      <c r="R1065" s="85"/>
      <c r="S1065" s="3" t="str">
        <f t="shared" si="829"/>
        <v>1.65</v>
      </c>
      <c r="T1065" s="3" t="str">
        <f t="shared" si="830"/>
        <v>-</v>
      </c>
      <c r="U1065" s="3">
        <f t="shared" si="831"/>
        <v>323.25</v>
      </c>
      <c r="V1065" s="3">
        <f t="shared" si="832"/>
        <v>-37.81</v>
      </c>
      <c r="W1065" s="3">
        <f t="shared" si="833"/>
        <v>2.1309499999999999</v>
      </c>
      <c r="X1065" s="85"/>
      <c r="Y1065" s="3" t="str">
        <f t="shared" si="834"/>
        <v>1.65</v>
      </c>
      <c r="Z1065" s="3" t="str">
        <f t="shared" si="835"/>
        <v>-</v>
      </c>
      <c r="AA1065" s="3">
        <f t="shared" si="836"/>
        <v>323.25</v>
      </c>
      <c r="AB1065" s="3">
        <f t="shared" si="837"/>
        <v>-37.81</v>
      </c>
      <c r="AC1065" s="3">
        <f t="shared" si="838"/>
        <v>2.0056000000000003</v>
      </c>
      <c r="AE1065" s="3" t="str">
        <f t="shared" si="839"/>
        <v>1.65</v>
      </c>
      <c r="AF1065" s="3" t="str">
        <f t="shared" si="840"/>
        <v>-</v>
      </c>
      <c r="AG1065" s="3">
        <f t="shared" si="841"/>
        <v>323.25</v>
      </c>
      <c r="AH1065" s="3">
        <f t="shared" si="842"/>
        <v>-37.81</v>
      </c>
      <c r="AI1065" s="3">
        <f t="shared" si="843"/>
        <v>1.8802500000000002</v>
      </c>
      <c r="AK1065" s="3" t="str">
        <f t="shared" si="844"/>
        <v>1.65</v>
      </c>
      <c r="AL1065" s="3" t="str">
        <f t="shared" si="845"/>
        <v>-</v>
      </c>
      <c r="AM1065" s="3">
        <f t="shared" si="846"/>
        <v>323.25</v>
      </c>
      <c r="AN1065" s="3">
        <f t="shared" si="847"/>
        <v>-37.81</v>
      </c>
      <c r="AO1065" s="3">
        <f t="shared" si="848"/>
        <v>1.7548999999999999</v>
      </c>
      <c r="AQ1065" s="3" t="str">
        <f t="shared" si="849"/>
        <v>1.65</v>
      </c>
      <c r="AR1065" s="3" t="str">
        <f t="shared" si="850"/>
        <v>-</v>
      </c>
      <c r="AS1065" s="3">
        <f t="shared" si="851"/>
        <v>323.25</v>
      </c>
      <c r="AT1065" s="3">
        <f t="shared" si="852"/>
        <v>-37.81</v>
      </c>
      <c r="AU1065" s="3">
        <f t="shared" si="853"/>
        <v>1.5042</v>
      </c>
      <c r="AW1065" s="3" t="str">
        <f t="shared" si="854"/>
        <v>1.65</v>
      </c>
      <c r="AX1065" s="3" t="str">
        <f t="shared" si="855"/>
        <v>-</v>
      </c>
      <c r="AY1065" s="3">
        <f t="shared" si="856"/>
        <v>323.25</v>
      </c>
      <c r="AZ1065" s="3">
        <f t="shared" si="857"/>
        <v>-37.81</v>
      </c>
      <c r="BA1065" s="3">
        <f t="shared" si="858"/>
        <v>1.2535000000000001</v>
      </c>
      <c r="BC1065" s="3" t="str">
        <f t="shared" si="859"/>
        <v>1.65</v>
      </c>
      <c r="BD1065" s="3" t="str">
        <f t="shared" si="860"/>
        <v>-</v>
      </c>
      <c r="BE1065" s="3">
        <f t="shared" si="861"/>
        <v>323.25</v>
      </c>
      <c r="BF1065" s="3">
        <f t="shared" si="862"/>
        <v>-37.81</v>
      </c>
      <c r="BG1065" s="3">
        <f t="shared" si="863"/>
        <v>0.75209999999999999</v>
      </c>
      <c r="BI1065" s="3" t="str">
        <f t="shared" si="864"/>
        <v>1.65</v>
      </c>
      <c r="BJ1065" s="3" t="str">
        <f t="shared" si="865"/>
        <v>-</v>
      </c>
      <c r="BK1065" s="3">
        <f t="shared" si="866"/>
        <v>323.25</v>
      </c>
      <c r="BL1065" s="3">
        <f t="shared" si="867"/>
        <v>-37.81</v>
      </c>
      <c r="BM1065" s="3">
        <f t="shared" si="868"/>
        <v>0.25070000000000003</v>
      </c>
    </row>
    <row r="1066" spans="1:65" x14ac:dyDescent="0.3">
      <c r="A1066" s="3" t="str">
        <f>'Forward collapse simulation'!B1076</f>
        <v>1.65</v>
      </c>
      <c r="B1066" s="3" t="str">
        <f>IF('Forward collapse simulation'!C1076="","-",'Forward collapse simulation'!C1076)</f>
        <v>-</v>
      </c>
      <c r="C1066" s="3">
        <f>'Forward collapse simulation'!E1076</f>
        <v>349.66</v>
      </c>
      <c r="D1066" s="3">
        <f ca="1">'Forward collapse simulation'!AK1076</f>
        <v>78.168706874195749</v>
      </c>
      <c r="E1066" s="84">
        <f ca="1">'Forward collapse simulation'!AL1076</f>
        <v>11.362445394820824</v>
      </c>
      <c r="G1066" s="3" t="str">
        <f t="shared" si="819"/>
        <v>1.65</v>
      </c>
      <c r="H1066" s="3" t="str">
        <f t="shared" si="820"/>
        <v>-</v>
      </c>
      <c r="I1066" s="3">
        <f t="shared" si="821"/>
        <v>349.66</v>
      </c>
      <c r="J1066" s="3">
        <f t="shared" ca="1" si="822"/>
        <v>78.168706874195749</v>
      </c>
      <c r="K1066" s="3">
        <f t="shared" ca="1" si="823"/>
        <v>10.794323125079783</v>
      </c>
      <c r="M1066" s="3" t="str">
        <f t="shared" si="824"/>
        <v>1.65</v>
      </c>
      <c r="N1066" s="3" t="str">
        <f t="shared" si="825"/>
        <v>-</v>
      </c>
      <c r="O1066" s="3">
        <f t="shared" si="826"/>
        <v>349.66</v>
      </c>
      <c r="P1066" s="3">
        <f t="shared" ca="1" si="827"/>
        <v>78.168706874195749</v>
      </c>
      <c r="Q1066" s="3">
        <f t="shared" ca="1" si="828"/>
        <v>10.226200855338742</v>
      </c>
      <c r="R1066" s="85"/>
      <c r="S1066" s="3" t="str">
        <f t="shared" si="829"/>
        <v>1.65</v>
      </c>
      <c r="T1066" s="3" t="str">
        <f t="shared" si="830"/>
        <v>-</v>
      </c>
      <c r="U1066" s="3">
        <f t="shared" si="831"/>
        <v>349.66</v>
      </c>
      <c r="V1066" s="3">
        <f t="shared" ca="1" si="832"/>
        <v>78.168706874195749</v>
      </c>
      <c r="W1066" s="3">
        <f t="shared" ca="1" si="833"/>
        <v>9.6580785855976998</v>
      </c>
      <c r="X1066" s="85"/>
      <c r="Y1066" s="3" t="str">
        <f t="shared" si="834"/>
        <v>1.65</v>
      </c>
      <c r="Z1066" s="3" t="str">
        <f t="shared" si="835"/>
        <v>-</v>
      </c>
      <c r="AA1066" s="3">
        <f t="shared" si="836"/>
        <v>349.66</v>
      </c>
      <c r="AB1066" s="3">
        <f t="shared" ca="1" si="837"/>
        <v>78.168706874195749</v>
      </c>
      <c r="AC1066" s="3">
        <f t="shared" ca="1" si="838"/>
        <v>9.089956315856659</v>
      </c>
      <c r="AE1066" s="3" t="str">
        <f t="shared" si="839"/>
        <v>1.65</v>
      </c>
      <c r="AF1066" s="3" t="str">
        <f t="shared" si="840"/>
        <v>-</v>
      </c>
      <c r="AG1066" s="3">
        <f t="shared" si="841"/>
        <v>349.66</v>
      </c>
      <c r="AH1066" s="3">
        <f t="shared" ca="1" si="842"/>
        <v>78.168706874195749</v>
      </c>
      <c r="AI1066" s="3">
        <f t="shared" ca="1" si="843"/>
        <v>8.5218340461156181</v>
      </c>
      <c r="AK1066" s="3" t="str">
        <f t="shared" si="844"/>
        <v>1.65</v>
      </c>
      <c r="AL1066" s="3" t="str">
        <f t="shared" si="845"/>
        <v>-</v>
      </c>
      <c r="AM1066" s="3">
        <f t="shared" si="846"/>
        <v>349.66</v>
      </c>
      <c r="AN1066" s="3">
        <f t="shared" ca="1" si="847"/>
        <v>78.168706874195749</v>
      </c>
      <c r="AO1066" s="3">
        <f t="shared" ca="1" si="848"/>
        <v>7.9537117763745764</v>
      </c>
      <c r="AQ1066" s="3" t="str">
        <f t="shared" si="849"/>
        <v>1.65</v>
      </c>
      <c r="AR1066" s="3" t="str">
        <f t="shared" si="850"/>
        <v>-</v>
      </c>
      <c r="AS1066" s="3">
        <f t="shared" si="851"/>
        <v>349.66</v>
      </c>
      <c r="AT1066" s="3">
        <f t="shared" ca="1" si="852"/>
        <v>78.168706874195749</v>
      </c>
      <c r="AU1066" s="3">
        <f t="shared" ca="1" si="853"/>
        <v>6.8174672368924947</v>
      </c>
      <c r="AW1066" s="3" t="str">
        <f t="shared" si="854"/>
        <v>1.65</v>
      </c>
      <c r="AX1066" s="3" t="str">
        <f t="shared" si="855"/>
        <v>-</v>
      </c>
      <c r="AY1066" s="3">
        <f t="shared" si="856"/>
        <v>349.66</v>
      </c>
      <c r="AZ1066" s="3">
        <f t="shared" ca="1" si="857"/>
        <v>78.168706874195749</v>
      </c>
      <c r="BA1066" s="3">
        <f t="shared" ca="1" si="858"/>
        <v>5.6812226974104121</v>
      </c>
      <c r="BC1066" s="3" t="str">
        <f t="shared" si="859"/>
        <v>1.65</v>
      </c>
      <c r="BD1066" s="3" t="str">
        <f t="shared" si="860"/>
        <v>-</v>
      </c>
      <c r="BE1066" s="3">
        <f t="shared" si="861"/>
        <v>349.66</v>
      </c>
      <c r="BF1066" s="3">
        <f t="shared" ca="1" si="862"/>
        <v>78.168706874195749</v>
      </c>
      <c r="BG1066" s="3">
        <f t="shared" ca="1" si="863"/>
        <v>3.4087336184462473</v>
      </c>
      <c r="BI1066" s="3" t="str">
        <f t="shared" si="864"/>
        <v>1.65</v>
      </c>
      <c r="BJ1066" s="3" t="str">
        <f t="shared" si="865"/>
        <v>-</v>
      </c>
      <c r="BK1066" s="3">
        <f t="shared" si="866"/>
        <v>349.66</v>
      </c>
      <c r="BL1066" s="3">
        <f t="shared" ca="1" si="867"/>
        <v>78.168706874195749</v>
      </c>
      <c r="BM1066" s="3">
        <f t="shared" ca="1" si="868"/>
        <v>1.1362445394820824</v>
      </c>
    </row>
    <row r="1067" spans="1:65" x14ac:dyDescent="0.3">
      <c r="A1067" s="3" t="str">
        <f>'Forward collapse simulation'!B1077</f>
        <v>1.65</v>
      </c>
      <c r="B1067" s="3" t="str">
        <f>IF('Forward collapse simulation'!C1077="","-",'Forward collapse simulation'!C1077)</f>
        <v>-</v>
      </c>
      <c r="C1067" s="3">
        <f>'Forward collapse simulation'!E1077</f>
        <v>334.23</v>
      </c>
      <c r="D1067" s="3">
        <f ca="1">'Forward collapse simulation'!AK1077</f>
        <v>86.62347287944884</v>
      </c>
      <c r="E1067" s="84">
        <f ca="1">'Forward collapse simulation'!AL1077</f>
        <v>23.508942323414225</v>
      </c>
      <c r="G1067" s="3" t="str">
        <f t="shared" si="819"/>
        <v>1.65</v>
      </c>
      <c r="H1067" s="3" t="str">
        <f t="shared" si="820"/>
        <v>-</v>
      </c>
      <c r="I1067" s="3">
        <f t="shared" si="821"/>
        <v>334.23</v>
      </c>
      <c r="J1067" s="3">
        <f t="shared" ca="1" si="822"/>
        <v>86.62347287944884</v>
      </c>
      <c r="K1067" s="3">
        <f t="shared" ca="1" si="823"/>
        <v>22.333495207243512</v>
      </c>
      <c r="M1067" s="3" t="str">
        <f t="shared" si="824"/>
        <v>1.65</v>
      </c>
      <c r="N1067" s="3" t="str">
        <f t="shared" si="825"/>
        <v>-</v>
      </c>
      <c r="O1067" s="3">
        <f t="shared" si="826"/>
        <v>334.23</v>
      </c>
      <c r="P1067" s="3">
        <f t="shared" ca="1" si="827"/>
        <v>86.62347287944884</v>
      </c>
      <c r="Q1067" s="3">
        <f t="shared" ca="1" si="828"/>
        <v>21.158048091072803</v>
      </c>
      <c r="R1067" s="85"/>
      <c r="S1067" s="3" t="str">
        <f t="shared" si="829"/>
        <v>1.65</v>
      </c>
      <c r="T1067" s="3" t="str">
        <f t="shared" si="830"/>
        <v>-</v>
      </c>
      <c r="U1067" s="3">
        <f t="shared" si="831"/>
        <v>334.23</v>
      </c>
      <c r="V1067" s="3">
        <f t="shared" ca="1" si="832"/>
        <v>86.62347287944884</v>
      </c>
      <c r="W1067" s="3">
        <f t="shared" ca="1" si="833"/>
        <v>19.982600974902091</v>
      </c>
      <c r="X1067" s="85"/>
      <c r="Y1067" s="3" t="str">
        <f t="shared" si="834"/>
        <v>1.65</v>
      </c>
      <c r="Z1067" s="3" t="str">
        <f t="shared" si="835"/>
        <v>-</v>
      </c>
      <c r="AA1067" s="3">
        <f t="shared" si="836"/>
        <v>334.23</v>
      </c>
      <c r="AB1067" s="3">
        <f t="shared" ca="1" si="837"/>
        <v>86.62347287944884</v>
      </c>
      <c r="AC1067" s="3">
        <f t="shared" ca="1" si="838"/>
        <v>18.807153858731379</v>
      </c>
      <c r="AE1067" s="3" t="str">
        <f t="shared" si="839"/>
        <v>1.65</v>
      </c>
      <c r="AF1067" s="3" t="str">
        <f t="shared" si="840"/>
        <v>-</v>
      </c>
      <c r="AG1067" s="3">
        <f t="shared" si="841"/>
        <v>334.23</v>
      </c>
      <c r="AH1067" s="3">
        <f t="shared" ca="1" si="842"/>
        <v>86.62347287944884</v>
      </c>
      <c r="AI1067" s="3">
        <f t="shared" ca="1" si="843"/>
        <v>17.631706742560667</v>
      </c>
      <c r="AK1067" s="3" t="str">
        <f t="shared" si="844"/>
        <v>1.65</v>
      </c>
      <c r="AL1067" s="3" t="str">
        <f t="shared" si="845"/>
        <v>-</v>
      </c>
      <c r="AM1067" s="3">
        <f t="shared" si="846"/>
        <v>334.23</v>
      </c>
      <c r="AN1067" s="3">
        <f t="shared" ca="1" si="847"/>
        <v>86.62347287944884</v>
      </c>
      <c r="AO1067" s="3">
        <f t="shared" ca="1" si="848"/>
        <v>16.456259626389958</v>
      </c>
      <c r="AQ1067" s="3" t="str">
        <f t="shared" si="849"/>
        <v>1.65</v>
      </c>
      <c r="AR1067" s="3" t="str">
        <f t="shared" si="850"/>
        <v>-</v>
      </c>
      <c r="AS1067" s="3">
        <f t="shared" si="851"/>
        <v>334.23</v>
      </c>
      <c r="AT1067" s="3">
        <f t="shared" ca="1" si="852"/>
        <v>86.62347287944884</v>
      </c>
      <c r="AU1067" s="3">
        <f t="shared" ca="1" si="853"/>
        <v>14.105365394048535</v>
      </c>
      <c r="AW1067" s="3" t="str">
        <f t="shared" si="854"/>
        <v>1.65</v>
      </c>
      <c r="AX1067" s="3" t="str">
        <f t="shared" si="855"/>
        <v>-</v>
      </c>
      <c r="AY1067" s="3">
        <f t="shared" si="856"/>
        <v>334.23</v>
      </c>
      <c r="AZ1067" s="3">
        <f t="shared" ca="1" si="857"/>
        <v>86.62347287944884</v>
      </c>
      <c r="BA1067" s="3">
        <f t="shared" ca="1" si="858"/>
        <v>11.754471161707112</v>
      </c>
      <c r="BC1067" s="3" t="str">
        <f t="shared" si="859"/>
        <v>1.65</v>
      </c>
      <c r="BD1067" s="3" t="str">
        <f t="shared" si="860"/>
        <v>-</v>
      </c>
      <c r="BE1067" s="3">
        <f t="shared" si="861"/>
        <v>334.23</v>
      </c>
      <c r="BF1067" s="3">
        <f t="shared" ca="1" si="862"/>
        <v>86.62347287944884</v>
      </c>
      <c r="BG1067" s="3">
        <f t="shared" ca="1" si="863"/>
        <v>7.0526826970242675</v>
      </c>
      <c r="BI1067" s="3" t="str">
        <f t="shared" si="864"/>
        <v>1.65</v>
      </c>
      <c r="BJ1067" s="3" t="str">
        <f t="shared" si="865"/>
        <v>-</v>
      </c>
      <c r="BK1067" s="3">
        <f t="shared" si="866"/>
        <v>334.23</v>
      </c>
      <c r="BL1067" s="3">
        <f t="shared" ca="1" si="867"/>
        <v>86.62347287944884</v>
      </c>
      <c r="BM1067" s="3">
        <f t="shared" ca="1" si="868"/>
        <v>2.3508942323414224</v>
      </c>
    </row>
    <row r="1068" spans="1:65" x14ac:dyDescent="0.3">
      <c r="A1068" s="3" t="str">
        <f>'Forward collapse simulation'!B1078</f>
        <v>1.65</v>
      </c>
      <c r="B1068" s="3" t="str">
        <f>IF('Forward collapse simulation'!C1078="","-",'Forward collapse simulation'!C1078)</f>
        <v>-</v>
      </c>
      <c r="C1068" s="3">
        <f>'Forward collapse simulation'!E1078</f>
        <v>334.24</v>
      </c>
      <c r="D1068" s="3">
        <f ca="1">'Forward collapse simulation'!AK1078</f>
        <v>88.183729713049559</v>
      </c>
      <c r="E1068" s="84">
        <f ca="1">'Forward collapse simulation'!AL1078</f>
        <v>30.256515976089997</v>
      </c>
      <c r="G1068" s="3" t="str">
        <f t="shared" si="819"/>
        <v>1.65</v>
      </c>
      <c r="H1068" s="3" t="str">
        <f t="shared" si="820"/>
        <v>-</v>
      </c>
      <c r="I1068" s="3">
        <f t="shared" si="821"/>
        <v>334.24</v>
      </c>
      <c r="J1068" s="3">
        <f t="shared" ca="1" si="822"/>
        <v>88.183729713049559</v>
      </c>
      <c r="K1068" s="3">
        <f t="shared" ca="1" si="823"/>
        <v>28.743690177285494</v>
      </c>
      <c r="M1068" s="3" t="str">
        <f t="shared" si="824"/>
        <v>1.65</v>
      </c>
      <c r="N1068" s="3" t="str">
        <f t="shared" si="825"/>
        <v>-</v>
      </c>
      <c r="O1068" s="3">
        <f t="shared" si="826"/>
        <v>334.24</v>
      </c>
      <c r="P1068" s="3">
        <f t="shared" ca="1" si="827"/>
        <v>88.183729713049559</v>
      </c>
      <c r="Q1068" s="3">
        <f t="shared" ca="1" si="828"/>
        <v>27.230864378480998</v>
      </c>
      <c r="R1068" s="85"/>
      <c r="S1068" s="3" t="str">
        <f t="shared" si="829"/>
        <v>1.65</v>
      </c>
      <c r="T1068" s="3" t="str">
        <f t="shared" si="830"/>
        <v>-</v>
      </c>
      <c r="U1068" s="3">
        <f t="shared" si="831"/>
        <v>334.24</v>
      </c>
      <c r="V1068" s="3">
        <f t="shared" ca="1" si="832"/>
        <v>88.183729713049559</v>
      </c>
      <c r="W1068" s="3">
        <f t="shared" ca="1" si="833"/>
        <v>25.718038579676495</v>
      </c>
      <c r="X1068" s="85"/>
      <c r="Y1068" s="3" t="str">
        <f t="shared" si="834"/>
        <v>1.65</v>
      </c>
      <c r="Z1068" s="3" t="str">
        <f t="shared" si="835"/>
        <v>-</v>
      </c>
      <c r="AA1068" s="3">
        <f t="shared" si="836"/>
        <v>334.24</v>
      </c>
      <c r="AB1068" s="3">
        <f t="shared" ca="1" si="837"/>
        <v>88.183729713049559</v>
      </c>
      <c r="AC1068" s="3">
        <f t="shared" ca="1" si="838"/>
        <v>24.205212780871999</v>
      </c>
      <c r="AE1068" s="3" t="str">
        <f t="shared" si="839"/>
        <v>1.65</v>
      </c>
      <c r="AF1068" s="3" t="str">
        <f t="shared" si="840"/>
        <v>-</v>
      </c>
      <c r="AG1068" s="3">
        <f t="shared" si="841"/>
        <v>334.24</v>
      </c>
      <c r="AH1068" s="3">
        <f t="shared" ca="1" si="842"/>
        <v>88.183729713049559</v>
      </c>
      <c r="AI1068" s="3">
        <f t="shared" ca="1" si="843"/>
        <v>22.692386982067497</v>
      </c>
      <c r="AK1068" s="3" t="str">
        <f t="shared" si="844"/>
        <v>1.65</v>
      </c>
      <c r="AL1068" s="3" t="str">
        <f t="shared" si="845"/>
        <v>-</v>
      </c>
      <c r="AM1068" s="3">
        <f t="shared" si="846"/>
        <v>334.24</v>
      </c>
      <c r="AN1068" s="3">
        <f t="shared" ca="1" si="847"/>
        <v>88.183729713049559</v>
      </c>
      <c r="AO1068" s="3">
        <f t="shared" ca="1" si="848"/>
        <v>21.179561183262997</v>
      </c>
      <c r="AQ1068" s="3" t="str">
        <f t="shared" si="849"/>
        <v>1.65</v>
      </c>
      <c r="AR1068" s="3" t="str">
        <f t="shared" si="850"/>
        <v>-</v>
      </c>
      <c r="AS1068" s="3">
        <f t="shared" si="851"/>
        <v>334.24</v>
      </c>
      <c r="AT1068" s="3">
        <f t="shared" ca="1" si="852"/>
        <v>88.183729713049559</v>
      </c>
      <c r="AU1068" s="3">
        <f t="shared" ca="1" si="853"/>
        <v>18.153909585653999</v>
      </c>
      <c r="AW1068" s="3" t="str">
        <f t="shared" si="854"/>
        <v>1.65</v>
      </c>
      <c r="AX1068" s="3" t="str">
        <f t="shared" si="855"/>
        <v>-</v>
      </c>
      <c r="AY1068" s="3">
        <f t="shared" si="856"/>
        <v>334.24</v>
      </c>
      <c r="AZ1068" s="3">
        <f t="shared" ca="1" si="857"/>
        <v>88.183729713049559</v>
      </c>
      <c r="BA1068" s="3">
        <f t="shared" ca="1" si="858"/>
        <v>15.128257988044998</v>
      </c>
      <c r="BC1068" s="3" t="str">
        <f t="shared" si="859"/>
        <v>1.65</v>
      </c>
      <c r="BD1068" s="3" t="str">
        <f t="shared" si="860"/>
        <v>-</v>
      </c>
      <c r="BE1068" s="3">
        <f t="shared" si="861"/>
        <v>334.24</v>
      </c>
      <c r="BF1068" s="3">
        <f t="shared" ca="1" si="862"/>
        <v>88.183729713049559</v>
      </c>
      <c r="BG1068" s="3">
        <f t="shared" ca="1" si="863"/>
        <v>9.0769547928269994</v>
      </c>
      <c r="BI1068" s="3" t="str">
        <f t="shared" si="864"/>
        <v>1.65</v>
      </c>
      <c r="BJ1068" s="3" t="str">
        <f t="shared" si="865"/>
        <v>-</v>
      </c>
      <c r="BK1068" s="3">
        <f t="shared" si="866"/>
        <v>334.24</v>
      </c>
      <c r="BL1068" s="3">
        <f t="shared" ca="1" si="867"/>
        <v>88.183729713049559</v>
      </c>
      <c r="BM1068" s="3">
        <f t="shared" ca="1" si="868"/>
        <v>3.0256515976089999</v>
      </c>
    </row>
    <row r="1069" spans="1:65" x14ac:dyDescent="0.3">
      <c r="A1069" s="3" t="str">
        <f>'Forward collapse simulation'!B1079</f>
        <v>1.65</v>
      </c>
      <c r="B1069" s="3" t="str">
        <f>IF('Forward collapse simulation'!C1079="","-",'Forward collapse simulation'!C1079)</f>
        <v>-</v>
      </c>
      <c r="C1069" s="3">
        <f>'Forward collapse simulation'!E1079</f>
        <v>348.75</v>
      </c>
      <c r="D1069" s="3">
        <f ca="1">'Forward collapse simulation'!AK1079</f>
        <v>89.220401377121419</v>
      </c>
      <c r="E1069" s="84">
        <f ca="1">'Forward collapse simulation'!AL1079</f>
        <v>29.004429557430939</v>
      </c>
      <c r="G1069" s="3" t="str">
        <f t="shared" si="819"/>
        <v>1.65</v>
      </c>
      <c r="H1069" s="3" t="str">
        <f t="shared" si="820"/>
        <v>-</v>
      </c>
      <c r="I1069" s="3">
        <f t="shared" si="821"/>
        <v>348.75</v>
      </c>
      <c r="J1069" s="3">
        <f t="shared" ca="1" si="822"/>
        <v>89.220401377121419</v>
      </c>
      <c r="K1069" s="3">
        <f t="shared" ca="1" si="823"/>
        <v>27.554208079559391</v>
      </c>
      <c r="M1069" s="3" t="str">
        <f t="shared" si="824"/>
        <v>1.65</v>
      </c>
      <c r="N1069" s="3" t="str">
        <f t="shared" si="825"/>
        <v>-</v>
      </c>
      <c r="O1069" s="3">
        <f t="shared" si="826"/>
        <v>348.75</v>
      </c>
      <c r="P1069" s="3">
        <f t="shared" ca="1" si="827"/>
        <v>89.220401377121419</v>
      </c>
      <c r="Q1069" s="3">
        <f t="shared" ca="1" si="828"/>
        <v>26.103986601687847</v>
      </c>
      <c r="R1069" s="85"/>
      <c r="S1069" s="3" t="str">
        <f t="shared" si="829"/>
        <v>1.65</v>
      </c>
      <c r="T1069" s="3" t="str">
        <f t="shared" si="830"/>
        <v>-</v>
      </c>
      <c r="U1069" s="3">
        <f t="shared" si="831"/>
        <v>348.75</v>
      </c>
      <c r="V1069" s="3">
        <f t="shared" ca="1" si="832"/>
        <v>89.220401377121419</v>
      </c>
      <c r="W1069" s="3">
        <f t="shared" ca="1" si="833"/>
        <v>24.653765123816296</v>
      </c>
      <c r="X1069" s="85"/>
      <c r="Y1069" s="3" t="str">
        <f t="shared" si="834"/>
        <v>1.65</v>
      </c>
      <c r="Z1069" s="3" t="str">
        <f t="shared" si="835"/>
        <v>-</v>
      </c>
      <c r="AA1069" s="3">
        <f t="shared" si="836"/>
        <v>348.75</v>
      </c>
      <c r="AB1069" s="3">
        <f t="shared" ca="1" si="837"/>
        <v>89.220401377121419</v>
      </c>
      <c r="AC1069" s="3">
        <f t="shared" ca="1" si="838"/>
        <v>23.203543645944752</v>
      </c>
      <c r="AE1069" s="3" t="str">
        <f t="shared" si="839"/>
        <v>1.65</v>
      </c>
      <c r="AF1069" s="3" t="str">
        <f t="shared" si="840"/>
        <v>-</v>
      </c>
      <c r="AG1069" s="3">
        <f t="shared" si="841"/>
        <v>348.75</v>
      </c>
      <c r="AH1069" s="3">
        <f t="shared" ca="1" si="842"/>
        <v>89.220401377121419</v>
      </c>
      <c r="AI1069" s="3">
        <f t="shared" ca="1" si="843"/>
        <v>21.753322168073204</v>
      </c>
      <c r="AK1069" s="3" t="str">
        <f t="shared" si="844"/>
        <v>1.65</v>
      </c>
      <c r="AL1069" s="3" t="str">
        <f t="shared" si="845"/>
        <v>-</v>
      </c>
      <c r="AM1069" s="3">
        <f t="shared" si="846"/>
        <v>348.75</v>
      </c>
      <c r="AN1069" s="3">
        <f t="shared" ca="1" si="847"/>
        <v>89.220401377121419</v>
      </c>
      <c r="AO1069" s="3">
        <f t="shared" ca="1" si="848"/>
        <v>20.303100690201656</v>
      </c>
      <c r="AQ1069" s="3" t="str">
        <f t="shared" si="849"/>
        <v>1.65</v>
      </c>
      <c r="AR1069" s="3" t="str">
        <f t="shared" si="850"/>
        <v>-</v>
      </c>
      <c r="AS1069" s="3">
        <f t="shared" si="851"/>
        <v>348.75</v>
      </c>
      <c r="AT1069" s="3">
        <f t="shared" ca="1" si="852"/>
        <v>89.220401377121419</v>
      </c>
      <c r="AU1069" s="3">
        <f t="shared" ca="1" si="853"/>
        <v>17.402657734458561</v>
      </c>
      <c r="AW1069" s="3" t="str">
        <f t="shared" si="854"/>
        <v>1.65</v>
      </c>
      <c r="AX1069" s="3" t="str">
        <f t="shared" si="855"/>
        <v>-</v>
      </c>
      <c r="AY1069" s="3">
        <f t="shared" si="856"/>
        <v>348.75</v>
      </c>
      <c r="AZ1069" s="3">
        <f t="shared" ca="1" si="857"/>
        <v>89.220401377121419</v>
      </c>
      <c r="BA1069" s="3">
        <f t="shared" ca="1" si="858"/>
        <v>14.502214778715469</v>
      </c>
      <c r="BC1069" s="3" t="str">
        <f t="shared" si="859"/>
        <v>1.65</v>
      </c>
      <c r="BD1069" s="3" t="str">
        <f t="shared" si="860"/>
        <v>-</v>
      </c>
      <c r="BE1069" s="3">
        <f t="shared" si="861"/>
        <v>348.75</v>
      </c>
      <c r="BF1069" s="3">
        <f t="shared" ca="1" si="862"/>
        <v>89.220401377121419</v>
      </c>
      <c r="BG1069" s="3">
        <f t="shared" ca="1" si="863"/>
        <v>8.7013288672292806</v>
      </c>
      <c r="BI1069" s="3" t="str">
        <f t="shared" si="864"/>
        <v>1.65</v>
      </c>
      <c r="BJ1069" s="3" t="str">
        <f t="shared" si="865"/>
        <v>-</v>
      </c>
      <c r="BK1069" s="3">
        <f t="shared" si="866"/>
        <v>348.75</v>
      </c>
      <c r="BL1069" s="3">
        <f t="shared" ca="1" si="867"/>
        <v>89.220401377121419</v>
      </c>
      <c r="BM1069" s="3">
        <f t="shared" ca="1" si="868"/>
        <v>2.900442955743094</v>
      </c>
    </row>
    <row r="1070" spans="1:65" x14ac:dyDescent="0.3">
      <c r="A1070" s="3" t="str">
        <f>'Forward collapse simulation'!B1080</f>
        <v>1.65</v>
      </c>
      <c r="B1070" s="3" t="str">
        <f>IF('Forward collapse simulation'!C1080="","-",'Forward collapse simulation'!C1080)</f>
        <v>-</v>
      </c>
      <c r="C1070" s="3">
        <f>'Forward collapse simulation'!E1080</f>
        <v>148.68</v>
      </c>
      <c r="D1070" s="3">
        <f ca="1">'Forward collapse simulation'!AK1080</f>
        <v>87.394062515835472</v>
      </c>
      <c r="E1070" s="84">
        <f ca="1">'Forward collapse simulation'!AL1080</f>
        <v>28.80821487765142</v>
      </c>
      <c r="G1070" s="3" t="str">
        <f t="shared" si="819"/>
        <v>1.65</v>
      </c>
      <c r="H1070" s="3" t="str">
        <f t="shared" si="820"/>
        <v>-</v>
      </c>
      <c r="I1070" s="3">
        <f t="shared" si="821"/>
        <v>148.68</v>
      </c>
      <c r="J1070" s="3">
        <f t="shared" ca="1" si="822"/>
        <v>87.394062515835472</v>
      </c>
      <c r="K1070" s="3">
        <f t="shared" ca="1" si="823"/>
        <v>27.367804133768846</v>
      </c>
      <c r="M1070" s="3" t="str">
        <f t="shared" si="824"/>
        <v>1.65</v>
      </c>
      <c r="N1070" s="3" t="str">
        <f t="shared" si="825"/>
        <v>-</v>
      </c>
      <c r="O1070" s="3">
        <f t="shared" si="826"/>
        <v>148.68</v>
      </c>
      <c r="P1070" s="3">
        <f t="shared" ca="1" si="827"/>
        <v>87.394062515835472</v>
      </c>
      <c r="Q1070" s="3">
        <f t="shared" ca="1" si="828"/>
        <v>25.927393389886277</v>
      </c>
      <c r="R1070" s="85"/>
      <c r="S1070" s="3" t="str">
        <f t="shared" si="829"/>
        <v>1.65</v>
      </c>
      <c r="T1070" s="3" t="str">
        <f t="shared" si="830"/>
        <v>-</v>
      </c>
      <c r="U1070" s="3">
        <f t="shared" si="831"/>
        <v>148.68</v>
      </c>
      <c r="V1070" s="3">
        <f t="shared" ca="1" si="832"/>
        <v>87.394062515835472</v>
      </c>
      <c r="W1070" s="3">
        <f t="shared" ca="1" si="833"/>
        <v>24.486982646003707</v>
      </c>
      <c r="X1070" s="85"/>
      <c r="Y1070" s="3" t="str">
        <f t="shared" si="834"/>
        <v>1.65</v>
      </c>
      <c r="Z1070" s="3" t="str">
        <f t="shared" si="835"/>
        <v>-</v>
      </c>
      <c r="AA1070" s="3">
        <f t="shared" si="836"/>
        <v>148.68</v>
      </c>
      <c r="AB1070" s="3">
        <f t="shared" ca="1" si="837"/>
        <v>87.394062515835472</v>
      </c>
      <c r="AC1070" s="3">
        <f t="shared" ca="1" si="838"/>
        <v>23.046571902121137</v>
      </c>
      <c r="AE1070" s="3" t="str">
        <f t="shared" si="839"/>
        <v>1.65</v>
      </c>
      <c r="AF1070" s="3" t="str">
        <f t="shared" si="840"/>
        <v>-</v>
      </c>
      <c r="AG1070" s="3">
        <f t="shared" si="841"/>
        <v>148.68</v>
      </c>
      <c r="AH1070" s="3">
        <f t="shared" ca="1" si="842"/>
        <v>87.394062515835472</v>
      </c>
      <c r="AI1070" s="3">
        <f t="shared" ca="1" si="843"/>
        <v>21.606161158238564</v>
      </c>
      <c r="AK1070" s="3" t="str">
        <f t="shared" si="844"/>
        <v>1.65</v>
      </c>
      <c r="AL1070" s="3" t="str">
        <f t="shared" si="845"/>
        <v>-</v>
      </c>
      <c r="AM1070" s="3">
        <f t="shared" si="846"/>
        <v>148.68</v>
      </c>
      <c r="AN1070" s="3">
        <f t="shared" ca="1" si="847"/>
        <v>87.394062515835472</v>
      </c>
      <c r="AO1070" s="3">
        <f t="shared" ca="1" si="848"/>
        <v>20.165750414355994</v>
      </c>
      <c r="AQ1070" s="3" t="str">
        <f t="shared" si="849"/>
        <v>1.65</v>
      </c>
      <c r="AR1070" s="3" t="str">
        <f t="shared" si="850"/>
        <v>-</v>
      </c>
      <c r="AS1070" s="3">
        <f t="shared" si="851"/>
        <v>148.68</v>
      </c>
      <c r="AT1070" s="3">
        <f t="shared" ca="1" si="852"/>
        <v>87.394062515835472</v>
      </c>
      <c r="AU1070" s="3">
        <f t="shared" ca="1" si="853"/>
        <v>17.284928926590851</v>
      </c>
      <c r="AW1070" s="3" t="str">
        <f t="shared" si="854"/>
        <v>1.65</v>
      </c>
      <c r="AX1070" s="3" t="str">
        <f t="shared" si="855"/>
        <v>-</v>
      </c>
      <c r="AY1070" s="3">
        <f t="shared" si="856"/>
        <v>148.68</v>
      </c>
      <c r="AZ1070" s="3">
        <f t="shared" ca="1" si="857"/>
        <v>87.394062515835472</v>
      </c>
      <c r="BA1070" s="3">
        <f t="shared" ca="1" si="858"/>
        <v>14.40410743882571</v>
      </c>
      <c r="BC1070" s="3" t="str">
        <f t="shared" si="859"/>
        <v>1.65</v>
      </c>
      <c r="BD1070" s="3" t="str">
        <f t="shared" si="860"/>
        <v>-</v>
      </c>
      <c r="BE1070" s="3">
        <f t="shared" si="861"/>
        <v>148.68</v>
      </c>
      <c r="BF1070" s="3">
        <f t="shared" ca="1" si="862"/>
        <v>87.394062515835472</v>
      </c>
      <c r="BG1070" s="3">
        <f t="shared" ca="1" si="863"/>
        <v>8.6424644632954255</v>
      </c>
      <c r="BI1070" s="3" t="str">
        <f t="shared" si="864"/>
        <v>1.65</v>
      </c>
      <c r="BJ1070" s="3" t="str">
        <f t="shared" si="865"/>
        <v>-</v>
      </c>
      <c r="BK1070" s="3">
        <f t="shared" si="866"/>
        <v>148.68</v>
      </c>
      <c r="BL1070" s="3">
        <f t="shared" ca="1" si="867"/>
        <v>87.394062515835472</v>
      </c>
      <c r="BM1070" s="3">
        <f t="shared" ca="1" si="868"/>
        <v>2.8808214877651421</v>
      </c>
    </row>
    <row r="1071" spans="1:65" x14ac:dyDescent="0.3">
      <c r="A1071" s="3" t="str">
        <f>'Forward collapse simulation'!B1081</f>
        <v>1.65</v>
      </c>
      <c r="B1071" s="3" t="str">
        <f>IF('Forward collapse simulation'!C1081="","-",'Forward collapse simulation'!C1081)</f>
        <v>1.66</v>
      </c>
      <c r="C1071" s="3">
        <f>'Forward collapse simulation'!E1081</f>
        <v>74.66</v>
      </c>
      <c r="D1071" s="3">
        <f>'Forward collapse simulation'!AK1081</f>
        <v>5.0199999999999996</v>
      </c>
      <c r="E1071" s="84">
        <f>'Forward collapse simulation'!AL1081</f>
        <v>8.6219999999999999</v>
      </c>
      <c r="G1071" s="3" t="str">
        <f t="shared" si="819"/>
        <v>1.65</v>
      </c>
      <c r="H1071" s="3" t="str">
        <f t="shared" si="820"/>
        <v>1.66</v>
      </c>
      <c r="I1071" s="3">
        <f t="shared" si="821"/>
        <v>74.66</v>
      </c>
      <c r="J1071" s="3">
        <f t="shared" si="822"/>
        <v>5.0199999999999996</v>
      </c>
      <c r="K1071" s="3">
        <f t="shared" si="823"/>
        <v>8.6219999999999999</v>
      </c>
      <c r="M1071" s="3" t="str">
        <f t="shared" si="824"/>
        <v>1.65</v>
      </c>
      <c r="N1071" s="3" t="str">
        <f t="shared" si="825"/>
        <v>1.66</v>
      </c>
      <c r="O1071" s="3">
        <f t="shared" si="826"/>
        <v>74.66</v>
      </c>
      <c r="P1071" s="3">
        <f t="shared" si="827"/>
        <v>5.0199999999999996</v>
      </c>
      <c r="Q1071" s="3">
        <f t="shared" si="828"/>
        <v>8.6219999999999999</v>
      </c>
      <c r="R1071" s="85"/>
      <c r="S1071" s="3" t="str">
        <f t="shared" si="829"/>
        <v>1.65</v>
      </c>
      <c r="T1071" s="3" t="str">
        <f t="shared" si="830"/>
        <v>1.66</v>
      </c>
      <c r="U1071" s="3">
        <f t="shared" si="831"/>
        <v>74.66</v>
      </c>
      <c r="V1071" s="3">
        <f t="shared" si="832"/>
        <v>5.0199999999999996</v>
      </c>
      <c r="W1071" s="3">
        <f t="shared" si="833"/>
        <v>8.6219999999999999</v>
      </c>
      <c r="X1071" s="85"/>
      <c r="Y1071" s="3" t="str">
        <f t="shared" si="834"/>
        <v>1.65</v>
      </c>
      <c r="Z1071" s="3" t="str">
        <f t="shared" si="835"/>
        <v>1.66</v>
      </c>
      <c r="AA1071" s="3">
        <f t="shared" si="836"/>
        <v>74.66</v>
      </c>
      <c r="AB1071" s="3">
        <f t="shared" si="837"/>
        <v>5.0199999999999996</v>
      </c>
      <c r="AC1071" s="3">
        <f t="shared" si="838"/>
        <v>8.6219999999999999</v>
      </c>
      <c r="AE1071" s="3" t="str">
        <f t="shared" si="839"/>
        <v>1.65</v>
      </c>
      <c r="AF1071" s="3" t="str">
        <f t="shared" si="840"/>
        <v>1.66</v>
      </c>
      <c r="AG1071" s="3">
        <f t="shared" si="841"/>
        <v>74.66</v>
      </c>
      <c r="AH1071" s="3">
        <f t="shared" si="842"/>
        <v>5.0199999999999996</v>
      </c>
      <c r="AI1071" s="3">
        <f t="shared" si="843"/>
        <v>8.6219999999999999</v>
      </c>
      <c r="AK1071" s="3" t="str">
        <f t="shared" si="844"/>
        <v>1.65</v>
      </c>
      <c r="AL1071" s="3" t="str">
        <f t="shared" si="845"/>
        <v>1.66</v>
      </c>
      <c r="AM1071" s="3">
        <f t="shared" si="846"/>
        <v>74.66</v>
      </c>
      <c r="AN1071" s="3">
        <f t="shared" si="847"/>
        <v>5.0199999999999996</v>
      </c>
      <c r="AO1071" s="3">
        <f t="shared" si="848"/>
        <v>8.6219999999999999</v>
      </c>
      <c r="AQ1071" s="3" t="str">
        <f t="shared" si="849"/>
        <v>1.65</v>
      </c>
      <c r="AR1071" s="3" t="str">
        <f t="shared" si="850"/>
        <v>1.66</v>
      </c>
      <c r="AS1071" s="3">
        <f t="shared" si="851"/>
        <v>74.66</v>
      </c>
      <c r="AT1071" s="3">
        <f t="shared" si="852"/>
        <v>5.0199999999999996</v>
      </c>
      <c r="AU1071" s="3">
        <f t="shared" si="853"/>
        <v>8.6219999999999999</v>
      </c>
      <c r="AW1071" s="3" t="str">
        <f t="shared" si="854"/>
        <v>1.65</v>
      </c>
      <c r="AX1071" s="3" t="str">
        <f t="shared" si="855"/>
        <v>1.66</v>
      </c>
      <c r="AY1071" s="3">
        <f t="shared" si="856"/>
        <v>74.66</v>
      </c>
      <c r="AZ1071" s="3">
        <f t="shared" si="857"/>
        <v>5.0199999999999996</v>
      </c>
      <c r="BA1071" s="3">
        <f t="shared" si="858"/>
        <v>8.6219999999999999</v>
      </c>
      <c r="BC1071" s="3" t="str">
        <f t="shared" si="859"/>
        <v>1.65</v>
      </c>
      <c r="BD1071" s="3" t="str">
        <f t="shared" si="860"/>
        <v>1.66</v>
      </c>
      <c r="BE1071" s="3">
        <f t="shared" si="861"/>
        <v>74.66</v>
      </c>
      <c r="BF1071" s="3">
        <f t="shared" si="862"/>
        <v>5.0199999999999996</v>
      </c>
      <c r="BG1071" s="3">
        <f t="shared" si="863"/>
        <v>8.6219999999999999</v>
      </c>
      <c r="BI1071" s="3" t="str">
        <f t="shared" si="864"/>
        <v>1.65</v>
      </c>
      <c r="BJ1071" s="3" t="str">
        <f t="shared" si="865"/>
        <v>1.66</v>
      </c>
      <c r="BK1071" s="3">
        <f t="shared" si="866"/>
        <v>74.66</v>
      </c>
      <c r="BL1071" s="3">
        <f t="shared" si="867"/>
        <v>5.0199999999999996</v>
      </c>
      <c r="BM1071" s="3">
        <f t="shared" si="868"/>
        <v>8.6219999999999999</v>
      </c>
    </row>
    <row r="1072" spans="1:65" x14ac:dyDescent="0.3">
      <c r="A1072" s="3" t="str">
        <f>'Forward collapse simulation'!B1082</f>
        <v>1.66</v>
      </c>
      <c r="B1072" s="3" t="str">
        <f>IF('Forward collapse simulation'!C1082="","-",'Forward collapse simulation'!C1082)</f>
        <v>-</v>
      </c>
      <c r="C1072" s="3">
        <f>'Forward collapse simulation'!E1082</f>
        <v>4.1500000000000004</v>
      </c>
      <c r="D1072" s="3">
        <f>'Forward collapse simulation'!AK1082</f>
        <v>-83.65</v>
      </c>
      <c r="E1072" s="84">
        <f>'Forward collapse simulation'!AL1082</f>
        <v>1.1240000000000001</v>
      </c>
      <c r="G1072" s="3" t="str">
        <f t="shared" si="819"/>
        <v>1.66</v>
      </c>
      <c r="H1072" s="3" t="str">
        <f t="shared" si="820"/>
        <v>-</v>
      </c>
      <c r="I1072" s="3">
        <f t="shared" si="821"/>
        <v>4.1500000000000004</v>
      </c>
      <c r="J1072" s="3">
        <f t="shared" si="822"/>
        <v>-83.65</v>
      </c>
      <c r="K1072" s="3">
        <f t="shared" si="823"/>
        <v>1.0678000000000001</v>
      </c>
      <c r="M1072" s="3" t="str">
        <f t="shared" si="824"/>
        <v>1.66</v>
      </c>
      <c r="N1072" s="3" t="str">
        <f t="shared" si="825"/>
        <v>-</v>
      </c>
      <c r="O1072" s="3">
        <f t="shared" si="826"/>
        <v>4.1500000000000004</v>
      </c>
      <c r="P1072" s="3">
        <f t="shared" si="827"/>
        <v>-83.65</v>
      </c>
      <c r="Q1072" s="3">
        <f t="shared" si="828"/>
        <v>1.0116000000000001</v>
      </c>
      <c r="R1072" s="85"/>
      <c r="S1072" s="3" t="str">
        <f t="shared" si="829"/>
        <v>1.66</v>
      </c>
      <c r="T1072" s="3" t="str">
        <f t="shared" si="830"/>
        <v>-</v>
      </c>
      <c r="U1072" s="3">
        <f t="shared" si="831"/>
        <v>4.1500000000000004</v>
      </c>
      <c r="V1072" s="3">
        <f t="shared" si="832"/>
        <v>-83.65</v>
      </c>
      <c r="W1072" s="3">
        <f t="shared" si="833"/>
        <v>0.95540000000000003</v>
      </c>
      <c r="X1072" s="85"/>
      <c r="Y1072" s="3" t="str">
        <f t="shared" si="834"/>
        <v>1.66</v>
      </c>
      <c r="Z1072" s="3" t="str">
        <f t="shared" si="835"/>
        <v>-</v>
      </c>
      <c r="AA1072" s="3">
        <f t="shared" si="836"/>
        <v>4.1500000000000004</v>
      </c>
      <c r="AB1072" s="3">
        <f t="shared" si="837"/>
        <v>-83.65</v>
      </c>
      <c r="AC1072" s="3">
        <f t="shared" si="838"/>
        <v>0.89920000000000011</v>
      </c>
      <c r="AE1072" s="3" t="str">
        <f t="shared" si="839"/>
        <v>1.66</v>
      </c>
      <c r="AF1072" s="3" t="str">
        <f t="shared" si="840"/>
        <v>-</v>
      </c>
      <c r="AG1072" s="3">
        <f t="shared" si="841"/>
        <v>4.1500000000000004</v>
      </c>
      <c r="AH1072" s="3">
        <f t="shared" si="842"/>
        <v>-83.65</v>
      </c>
      <c r="AI1072" s="3">
        <f t="shared" si="843"/>
        <v>0.84300000000000008</v>
      </c>
      <c r="AK1072" s="3" t="str">
        <f t="shared" si="844"/>
        <v>1.66</v>
      </c>
      <c r="AL1072" s="3" t="str">
        <f t="shared" si="845"/>
        <v>-</v>
      </c>
      <c r="AM1072" s="3">
        <f t="shared" si="846"/>
        <v>4.1500000000000004</v>
      </c>
      <c r="AN1072" s="3">
        <f t="shared" si="847"/>
        <v>-83.65</v>
      </c>
      <c r="AO1072" s="3">
        <f t="shared" si="848"/>
        <v>0.78680000000000005</v>
      </c>
      <c r="AQ1072" s="3" t="str">
        <f t="shared" si="849"/>
        <v>1.66</v>
      </c>
      <c r="AR1072" s="3" t="str">
        <f t="shared" si="850"/>
        <v>-</v>
      </c>
      <c r="AS1072" s="3">
        <f t="shared" si="851"/>
        <v>4.1500000000000004</v>
      </c>
      <c r="AT1072" s="3">
        <f t="shared" si="852"/>
        <v>-83.65</v>
      </c>
      <c r="AU1072" s="3">
        <f t="shared" si="853"/>
        <v>0.6744</v>
      </c>
      <c r="AW1072" s="3" t="str">
        <f t="shared" si="854"/>
        <v>1.66</v>
      </c>
      <c r="AX1072" s="3" t="str">
        <f t="shared" si="855"/>
        <v>-</v>
      </c>
      <c r="AY1072" s="3">
        <f t="shared" si="856"/>
        <v>4.1500000000000004</v>
      </c>
      <c r="AZ1072" s="3">
        <f t="shared" si="857"/>
        <v>-83.65</v>
      </c>
      <c r="BA1072" s="3">
        <f t="shared" si="858"/>
        <v>0.56200000000000006</v>
      </c>
      <c r="BC1072" s="3" t="str">
        <f t="shared" si="859"/>
        <v>1.66</v>
      </c>
      <c r="BD1072" s="3" t="str">
        <f t="shared" si="860"/>
        <v>-</v>
      </c>
      <c r="BE1072" s="3">
        <f t="shared" si="861"/>
        <v>4.1500000000000004</v>
      </c>
      <c r="BF1072" s="3">
        <f t="shared" si="862"/>
        <v>-83.65</v>
      </c>
      <c r="BG1072" s="3">
        <f t="shared" si="863"/>
        <v>0.3372</v>
      </c>
      <c r="BI1072" s="3" t="str">
        <f t="shared" si="864"/>
        <v>1.66</v>
      </c>
      <c r="BJ1072" s="3" t="str">
        <f t="shared" si="865"/>
        <v>-</v>
      </c>
      <c r="BK1072" s="3">
        <f t="shared" si="866"/>
        <v>4.1500000000000004</v>
      </c>
      <c r="BL1072" s="3">
        <f t="shared" si="867"/>
        <v>-83.65</v>
      </c>
      <c r="BM1072" s="3">
        <f t="shared" si="868"/>
        <v>0.11240000000000001</v>
      </c>
    </row>
    <row r="1073" spans="1:65" x14ac:dyDescent="0.3">
      <c r="A1073" s="3" t="str">
        <f>'Forward collapse simulation'!B1083</f>
        <v>1.66</v>
      </c>
      <c r="B1073" s="3" t="str">
        <f>IF('Forward collapse simulation'!C1083="","-",'Forward collapse simulation'!C1083)</f>
        <v>-</v>
      </c>
      <c r="C1073" s="3">
        <f>'Forward collapse simulation'!E1083</f>
        <v>340.5</v>
      </c>
      <c r="D1073" s="3">
        <f>'Forward collapse simulation'!AK1083</f>
        <v>-28.47</v>
      </c>
      <c r="E1073" s="84">
        <f>'Forward collapse simulation'!AL1083</f>
        <v>2.0030000000000001</v>
      </c>
      <c r="G1073" s="3" t="str">
        <f t="shared" si="819"/>
        <v>1.66</v>
      </c>
      <c r="H1073" s="3" t="str">
        <f t="shared" si="820"/>
        <v>-</v>
      </c>
      <c r="I1073" s="3">
        <f t="shared" si="821"/>
        <v>340.5</v>
      </c>
      <c r="J1073" s="3">
        <f t="shared" si="822"/>
        <v>-28.47</v>
      </c>
      <c r="K1073" s="3">
        <f t="shared" si="823"/>
        <v>1.9028499999999999</v>
      </c>
      <c r="M1073" s="3" t="str">
        <f t="shared" si="824"/>
        <v>1.66</v>
      </c>
      <c r="N1073" s="3" t="str">
        <f t="shared" si="825"/>
        <v>-</v>
      </c>
      <c r="O1073" s="3">
        <f t="shared" si="826"/>
        <v>340.5</v>
      </c>
      <c r="P1073" s="3">
        <f t="shared" si="827"/>
        <v>-28.47</v>
      </c>
      <c r="Q1073" s="3">
        <f t="shared" si="828"/>
        <v>1.8027000000000002</v>
      </c>
      <c r="R1073" s="85"/>
      <c r="S1073" s="3" t="str">
        <f t="shared" si="829"/>
        <v>1.66</v>
      </c>
      <c r="T1073" s="3" t="str">
        <f t="shared" si="830"/>
        <v>-</v>
      </c>
      <c r="U1073" s="3">
        <f t="shared" si="831"/>
        <v>340.5</v>
      </c>
      <c r="V1073" s="3">
        <f t="shared" si="832"/>
        <v>-28.47</v>
      </c>
      <c r="W1073" s="3">
        <f t="shared" si="833"/>
        <v>1.70255</v>
      </c>
      <c r="X1073" s="85"/>
      <c r="Y1073" s="3" t="str">
        <f t="shared" si="834"/>
        <v>1.66</v>
      </c>
      <c r="Z1073" s="3" t="str">
        <f t="shared" si="835"/>
        <v>-</v>
      </c>
      <c r="AA1073" s="3">
        <f t="shared" si="836"/>
        <v>340.5</v>
      </c>
      <c r="AB1073" s="3">
        <f t="shared" si="837"/>
        <v>-28.47</v>
      </c>
      <c r="AC1073" s="3">
        <f t="shared" si="838"/>
        <v>1.6024000000000003</v>
      </c>
      <c r="AE1073" s="3" t="str">
        <f t="shared" si="839"/>
        <v>1.66</v>
      </c>
      <c r="AF1073" s="3" t="str">
        <f t="shared" si="840"/>
        <v>-</v>
      </c>
      <c r="AG1073" s="3">
        <f t="shared" si="841"/>
        <v>340.5</v>
      </c>
      <c r="AH1073" s="3">
        <f t="shared" si="842"/>
        <v>-28.47</v>
      </c>
      <c r="AI1073" s="3">
        <f t="shared" si="843"/>
        <v>1.5022500000000001</v>
      </c>
      <c r="AK1073" s="3" t="str">
        <f t="shared" si="844"/>
        <v>1.66</v>
      </c>
      <c r="AL1073" s="3" t="str">
        <f t="shared" si="845"/>
        <v>-</v>
      </c>
      <c r="AM1073" s="3">
        <f t="shared" si="846"/>
        <v>340.5</v>
      </c>
      <c r="AN1073" s="3">
        <f t="shared" si="847"/>
        <v>-28.47</v>
      </c>
      <c r="AO1073" s="3">
        <f t="shared" si="848"/>
        <v>1.4020999999999999</v>
      </c>
      <c r="AQ1073" s="3" t="str">
        <f t="shared" si="849"/>
        <v>1.66</v>
      </c>
      <c r="AR1073" s="3" t="str">
        <f t="shared" si="850"/>
        <v>-</v>
      </c>
      <c r="AS1073" s="3">
        <f t="shared" si="851"/>
        <v>340.5</v>
      </c>
      <c r="AT1073" s="3">
        <f t="shared" si="852"/>
        <v>-28.47</v>
      </c>
      <c r="AU1073" s="3">
        <f t="shared" si="853"/>
        <v>1.2018</v>
      </c>
      <c r="AW1073" s="3" t="str">
        <f t="shared" si="854"/>
        <v>1.66</v>
      </c>
      <c r="AX1073" s="3" t="str">
        <f t="shared" si="855"/>
        <v>-</v>
      </c>
      <c r="AY1073" s="3">
        <f t="shared" si="856"/>
        <v>340.5</v>
      </c>
      <c r="AZ1073" s="3">
        <f t="shared" si="857"/>
        <v>-28.47</v>
      </c>
      <c r="BA1073" s="3">
        <f t="shared" si="858"/>
        <v>1.0015000000000001</v>
      </c>
      <c r="BC1073" s="3" t="str">
        <f t="shared" si="859"/>
        <v>1.66</v>
      </c>
      <c r="BD1073" s="3" t="str">
        <f t="shared" si="860"/>
        <v>-</v>
      </c>
      <c r="BE1073" s="3">
        <f t="shared" si="861"/>
        <v>340.5</v>
      </c>
      <c r="BF1073" s="3">
        <f t="shared" si="862"/>
        <v>-28.47</v>
      </c>
      <c r="BG1073" s="3">
        <f t="shared" si="863"/>
        <v>0.60089999999999999</v>
      </c>
      <c r="BI1073" s="3" t="str">
        <f t="shared" si="864"/>
        <v>1.66</v>
      </c>
      <c r="BJ1073" s="3" t="str">
        <f t="shared" si="865"/>
        <v>-</v>
      </c>
      <c r="BK1073" s="3">
        <f t="shared" si="866"/>
        <v>340.5</v>
      </c>
      <c r="BL1073" s="3">
        <f t="shared" si="867"/>
        <v>-28.47</v>
      </c>
      <c r="BM1073" s="3">
        <f t="shared" si="868"/>
        <v>0.20030000000000003</v>
      </c>
    </row>
    <row r="1074" spans="1:65" x14ac:dyDescent="0.3">
      <c r="A1074" s="3" t="str">
        <f>'Forward collapse simulation'!B1084</f>
        <v>1.66</v>
      </c>
      <c r="B1074" s="3" t="str">
        <f>IF('Forward collapse simulation'!C1084="","-",'Forward collapse simulation'!C1084)</f>
        <v>-</v>
      </c>
      <c r="C1074" s="3">
        <f>'Forward collapse simulation'!E1084</f>
        <v>341.52</v>
      </c>
      <c r="D1074" s="3">
        <f>'Forward collapse simulation'!AK1084</f>
        <v>-15.28</v>
      </c>
      <c r="E1074" s="84">
        <f>'Forward collapse simulation'!AL1084</f>
        <v>2.0569999999999999</v>
      </c>
      <c r="G1074" s="3" t="str">
        <f t="shared" si="819"/>
        <v>1.66</v>
      </c>
      <c r="H1074" s="3" t="str">
        <f t="shared" si="820"/>
        <v>-</v>
      </c>
      <c r="I1074" s="3">
        <f t="shared" si="821"/>
        <v>341.52</v>
      </c>
      <c r="J1074" s="3">
        <f t="shared" si="822"/>
        <v>-15.28</v>
      </c>
      <c r="K1074" s="3">
        <f t="shared" si="823"/>
        <v>1.9541499999999998</v>
      </c>
      <c r="M1074" s="3" t="str">
        <f t="shared" si="824"/>
        <v>1.66</v>
      </c>
      <c r="N1074" s="3" t="str">
        <f t="shared" si="825"/>
        <v>-</v>
      </c>
      <c r="O1074" s="3">
        <f t="shared" si="826"/>
        <v>341.52</v>
      </c>
      <c r="P1074" s="3">
        <f t="shared" si="827"/>
        <v>-15.28</v>
      </c>
      <c r="Q1074" s="3">
        <f t="shared" si="828"/>
        <v>1.8512999999999999</v>
      </c>
      <c r="R1074" s="85"/>
      <c r="S1074" s="3" t="str">
        <f t="shared" si="829"/>
        <v>1.66</v>
      </c>
      <c r="T1074" s="3" t="str">
        <f t="shared" si="830"/>
        <v>-</v>
      </c>
      <c r="U1074" s="3">
        <f t="shared" si="831"/>
        <v>341.52</v>
      </c>
      <c r="V1074" s="3">
        <f t="shared" si="832"/>
        <v>-15.28</v>
      </c>
      <c r="W1074" s="3">
        <f t="shared" si="833"/>
        <v>1.7484499999999998</v>
      </c>
      <c r="X1074" s="85"/>
      <c r="Y1074" s="3" t="str">
        <f t="shared" si="834"/>
        <v>1.66</v>
      </c>
      <c r="Z1074" s="3" t="str">
        <f t="shared" si="835"/>
        <v>-</v>
      </c>
      <c r="AA1074" s="3">
        <f t="shared" si="836"/>
        <v>341.52</v>
      </c>
      <c r="AB1074" s="3">
        <f t="shared" si="837"/>
        <v>-15.28</v>
      </c>
      <c r="AC1074" s="3">
        <f t="shared" si="838"/>
        <v>1.6456</v>
      </c>
      <c r="AE1074" s="3" t="str">
        <f t="shared" si="839"/>
        <v>1.66</v>
      </c>
      <c r="AF1074" s="3" t="str">
        <f t="shared" si="840"/>
        <v>-</v>
      </c>
      <c r="AG1074" s="3">
        <f t="shared" si="841"/>
        <v>341.52</v>
      </c>
      <c r="AH1074" s="3">
        <f t="shared" si="842"/>
        <v>-15.28</v>
      </c>
      <c r="AI1074" s="3">
        <f t="shared" si="843"/>
        <v>1.5427499999999998</v>
      </c>
      <c r="AK1074" s="3" t="str">
        <f t="shared" si="844"/>
        <v>1.66</v>
      </c>
      <c r="AL1074" s="3" t="str">
        <f t="shared" si="845"/>
        <v>-</v>
      </c>
      <c r="AM1074" s="3">
        <f t="shared" si="846"/>
        <v>341.52</v>
      </c>
      <c r="AN1074" s="3">
        <f t="shared" si="847"/>
        <v>-15.28</v>
      </c>
      <c r="AO1074" s="3">
        <f t="shared" si="848"/>
        <v>1.4399</v>
      </c>
      <c r="AQ1074" s="3" t="str">
        <f t="shared" si="849"/>
        <v>1.66</v>
      </c>
      <c r="AR1074" s="3" t="str">
        <f t="shared" si="850"/>
        <v>-</v>
      </c>
      <c r="AS1074" s="3">
        <f t="shared" si="851"/>
        <v>341.52</v>
      </c>
      <c r="AT1074" s="3">
        <f t="shared" si="852"/>
        <v>-15.28</v>
      </c>
      <c r="AU1074" s="3">
        <f t="shared" si="853"/>
        <v>1.2342</v>
      </c>
      <c r="AW1074" s="3" t="str">
        <f t="shared" si="854"/>
        <v>1.66</v>
      </c>
      <c r="AX1074" s="3" t="str">
        <f t="shared" si="855"/>
        <v>-</v>
      </c>
      <c r="AY1074" s="3">
        <f t="shared" si="856"/>
        <v>341.52</v>
      </c>
      <c r="AZ1074" s="3">
        <f t="shared" si="857"/>
        <v>-15.28</v>
      </c>
      <c r="BA1074" s="3">
        <f t="shared" si="858"/>
        <v>1.0285</v>
      </c>
      <c r="BC1074" s="3" t="str">
        <f t="shared" si="859"/>
        <v>1.66</v>
      </c>
      <c r="BD1074" s="3" t="str">
        <f t="shared" si="860"/>
        <v>-</v>
      </c>
      <c r="BE1074" s="3">
        <f t="shared" si="861"/>
        <v>341.52</v>
      </c>
      <c r="BF1074" s="3">
        <f t="shared" si="862"/>
        <v>-15.28</v>
      </c>
      <c r="BG1074" s="3">
        <f t="shared" si="863"/>
        <v>0.61709999999999998</v>
      </c>
      <c r="BI1074" s="3" t="str">
        <f t="shared" si="864"/>
        <v>1.66</v>
      </c>
      <c r="BJ1074" s="3" t="str">
        <f t="shared" si="865"/>
        <v>-</v>
      </c>
      <c r="BK1074" s="3">
        <f t="shared" si="866"/>
        <v>341.52</v>
      </c>
      <c r="BL1074" s="3">
        <f t="shared" si="867"/>
        <v>-15.28</v>
      </c>
      <c r="BM1074" s="3">
        <f t="shared" si="868"/>
        <v>0.20569999999999999</v>
      </c>
    </row>
    <row r="1075" spans="1:65" x14ac:dyDescent="0.3">
      <c r="A1075" s="3" t="str">
        <f>'Forward collapse simulation'!B1085</f>
        <v>1.66</v>
      </c>
      <c r="B1075" s="3" t="str">
        <f>IF('Forward collapse simulation'!C1085="","-",'Forward collapse simulation'!C1085)</f>
        <v>-</v>
      </c>
      <c r="C1075" s="3">
        <f>'Forward collapse simulation'!E1085</f>
        <v>346.43</v>
      </c>
      <c r="D1075" s="3">
        <f ca="1">'Forward collapse simulation'!AK1085</f>
        <v>64.103640159343158</v>
      </c>
      <c r="E1075" s="84">
        <f ca="1">'Forward collapse simulation'!AL1085</f>
        <v>4.2044423821487449</v>
      </c>
      <c r="G1075" s="3" t="str">
        <f t="shared" si="819"/>
        <v>1.66</v>
      </c>
      <c r="H1075" s="3" t="str">
        <f t="shared" si="820"/>
        <v>-</v>
      </c>
      <c r="I1075" s="3">
        <f t="shared" si="821"/>
        <v>346.43</v>
      </c>
      <c r="J1075" s="3">
        <f t="shared" ca="1" si="822"/>
        <v>64.103640159343158</v>
      </c>
      <c r="K1075" s="3">
        <f t="shared" ca="1" si="823"/>
        <v>3.9942202630413073</v>
      </c>
      <c r="M1075" s="3" t="str">
        <f t="shared" si="824"/>
        <v>1.66</v>
      </c>
      <c r="N1075" s="3" t="str">
        <f t="shared" si="825"/>
        <v>-</v>
      </c>
      <c r="O1075" s="3">
        <f t="shared" si="826"/>
        <v>346.43</v>
      </c>
      <c r="P1075" s="3">
        <f t="shared" ca="1" si="827"/>
        <v>64.103640159343158</v>
      </c>
      <c r="Q1075" s="3">
        <f t="shared" ca="1" si="828"/>
        <v>3.7839981439338706</v>
      </c>
      <c r="R1075" s="85"/>
      <c r="S1075" s="3" t="str">
        <f t="shared" si="829"/>
        <v>1.66</v>
      </c>
      <c r="T1075" s="3" t="str">
        <f t="shared" si="830"/>
        <v>-</v>
      </c>
      <c r="U1075" s="3">
        <f t="shared" si="831"/>
        <v>346.43</v>
      </c>
      <c r="V1075" s="3">
        <f t="shared" ca="1" si="832"/>
        <v>64.103640159343158</v>
      </c>
      <c r="W1075" s="3">
        <f t="shared" ca="1" si="833"/>
        <v>3.573776024826433</v>
      </c>
      <c r="X1075" s="85"/>
      <c r="Y1075" s="3" t="str">
        <f t="shared" si="834"/>
        <v>1.66</v>
      </c>
      <c r="Z1075" s="3" t="str">
        <f t="shared" si="835"/>
        <v>-</v>
      </c>
      <c r="AA1075" s="3">
        <f t="shared" si="836"/>
        <v>346.43</v>
      </c>
      <c r="AB1075" s="3">
        <f t="shared" ca="1" si="837"/>
        <v>64.103640159343158</v>
      </c>
      <c r="AC1075" s="3">
        <f t="shared" ca="1" si="838"/>
        <v>3.3635539057189963</v>
      </c>
      <c r="AE1075" s="3" t="str">
        <f t="shared" si="839"/>
        <v>1.66</v>
      </c>
      <c r="AF1075" s="3" t="str">
        <f t="shared" si="840"/>
        <v>-</v>
      </c>
      <c r="AG1075" s="3">
        <f t="shared" si="841"/>
        <v>346.43</v>
      </c>
      <c r="AH1075" s="3">
        <f t="shared" ca="1" si="842"/>
        <v>64.103640159343158</v>
      </c>
      <c r="AI1075" s="3">
        <f t="shared" ca="1" si="843"/>
        <v>3.1533317866115587</v>
      </c>
      <c r="AK1075" s="3" t="str">
        <f t="shared" si="844"/>
        <v>1.66</v>
      </c>
      <c r="AL1075" s="3" t="str">
        <f t="shared" si="845"/>
        <v>-</v>
      </c>
      <c r="AM1075" s="3">
        <f t="shared" si="846"/>
        <v>346.43</v>
      </c>
      <c r="AN1075" s="3">
        <f t="shared" ca="1" si="847"/>
        <v>64.103640159343158</v>
      </c>
      <c r="AO1075" s="3">
        <f t="shared" ca="1" si="848"/>
        <v>2.9431096675041211</v>
      </c>
      <c r="AQ1075" s="3" t="str">
        <f t="shared" si="849"/>
        <v>1.66</v>
      </c>
      <c r="AR1075" s="3" t="str">
        <f t="shared" si="850"/>
        <v>-</v>
      </c>
      <c r="AS1075" s="3">
        <f t="shared" si="851"/>
        <v>346.43</v>
      </c>
      <c r="AT1075" s="3">
        <f t="shared" ca="1" si="852"/>
        <v>64.103640159343158</v>
      </c>
      <c r="AU1075" s="3">
        <f t="shared" ca="1" si="853"/>
        <v>2.5226654292892468</v>
      </c>
      <c r="AW1075" s="3" t="str">
        <f t="shared" si="854"/>
        <v>1.66</v>
      </c>
      <c r="AX1075" s="3" t="str">
        <f t="shared" si="855"/>
        <v>-</v>
      </c>
      <c r="AY1075" s="3">
        <f t="shared" si="856"/>
        <v>346.43</v>
      </c>
      <c r="AZ1075" s="3">
        <f t="shared" ca="1" si="857"/>
        <v>64.103640159343158</v>
      </c>
      <c r="BA1075" s="3">
        <f t="shared" ca="1" si="858"/>
        <v>2.1022211910743724</v>
      </c>
      <c r="BC1075" s="3" t="str">
        <f t="shared" si="859"/>
        <v>1.66</v>
      </c>
      <c r="BD1075" s="3" t="str">
        <f t="shared" si="860"/>
        <v>-</v>
      </c>
      <c r="BE1075" s="3">
        <f t="shared" si="861"/>
        <v>346.43</v>
      </c>
      <c r="BF1075" s="3">
        <f t="shared" ca="1" si="862"/>
        <v>64.103640159343158</v>
      </c>
      <c r="BG1075" s="3">
        <f t="shared" ca="1" si="863"/>
        <v>1.2613327146446234</v>
      </c>
      <c r="BI1075" s="3" t="str">
        <f t="shared" si="864"/>
        <v>1.66</v>
      </c>
      <c r="BJ1075" s="3" t="str">
        <f t="shared" si="865"/>
        <v>-</v>
      </c>
      <c r="BK1075" s="3">
        <f t="shared" si="866"/>
        <v>346.43</v>
      </c>
      <c r="BL1075" s="3">
        <f t="shared" ca="1" si="867"/>
        <v>64.103640159343158</v>
      </c>
      <c r="BM1075" s="3">
        <f t="shared" ca="1" si="868"/>
        <v>0.42044423821487453</v>
      </c>
    </row>
    <row r="1076" spans="1:65" x14ac:dyDescent="0.3">
      <c r="A1076" s="3" t="str">
        <f>'Forward collapse simulation'!B1086</f>
        <v>1.66</v>
      </c>
      <c r="B1076" s="3" t="str">
        <f>IF('Forward collapse simulation'!C1086="","-",'Forward collapse simulation'!C1086)</f>
        <v>-</v>
      </c>
      <c r="C1076" s="3">
        <f>'Forward collapse simulation'!E1086</f>
        <v>53.3</v>
      </c>
      <c r="D1076" s="3">
        <f ca="1">'Forward collapse simulation'!AK1086</f>
        <v>83.033401115342215</v>
      </c>
      <c r="E1076" s="84">
        <f ca="1">'Forward collapse simulation'!AL1086</f>
        <v>12.529091510468371</v>
      </c>
      <c r="G1076" s="3" t="str">
        <f t="shared" si="819"/>
        <v>1.66</v>
      </c>
      <c r="H1076" s="3" t="str">
        <f t="shared" si="820"/>
        <v>-</v>
      </c>
      <c r="I1076" s="3">
        <f t="shared" si="821"/>
        <v>53.3</v>
      </c>
      <c r="J1076" s="3">
        <f t="shared" ca="1" si="822"/>
        <v>83.033401115342215</v>
      </c>
      <c r="K1076" s="3">
        <f t="shared" ca="1" si="823"/>
        <v>11.902636934944951</v>
      </c>
      <c r="M1076" s="3" t="str">
        <f t="shared" si="824"/>
        <v>1.66</v>
      </c>
      <c r="N1076" s="3" t="str">
        <f t="shared" si="825"/>
        <v>-</v>
      </c>
      <c r="O1076" s="3">
        <f t="shared" si="826"/>
        <v>53.3</v>
      </c>
      <c r="P1076" s="3">
        <f t="shared" ca="1" si="827"/>
        <v>83.033401115342215</v>
      </c>
      <c r="Q1076" s="3">
        <f t="shared" ca="1" si="828"/>
        <v>11.276182359421535</v>
      </c>
      <c r="R1076" s="85"/>
      <c r="S1076" s="3" t="str">
        <f t="shared" si="829"/>
        <v>1.66</v>
      </c>
      <c r="T1076" s="3" t="str">
        <f t="shared" si="830"/>
        <v>-</v>
      </c>
      <c r="U1076" s="3">
        <f t="shared" si="831"/>
        <v>53.3</v>
      </c>
      <c r="V1076" s="3">
        <f t="shared" ca="1" si="832"/>
        <v>83.033401115342215</v>
      </c>
      <c r="W1076" s="3">
        <f t="shared" ca="1" si="833"/>
        <v>10.649727783898115</v>
      </c>
      <c r="X1076" s="85"/>
      <c r="Y1076" s="3" t="str">
        <f t="shared" si="834"/>
        <v>1.66</v>
      </c>
      <c r="Z1076" s="3" t="str">
        <f t="shared" si="835"/>
        <v>-</v>
      </c>
      <c r="AA1076" s="3">
        <f t="shared" si="836"/>
        <v>53.3</v>
      </c>
      <c r="AB1076" s="3">
        <f t="shared" ca="1" si="837"/>
        <v>83.033401115342215</v>
      </c>
      <c r="AC1076" s="3">
        <f t="shared" ca="1" si="838"/>
        <v>10.023273208374697</v>
      </c>
      <c r="AE1076" s="3" t="str">
        <f t="shared" si="839"/>
        <v>1.66</v>
      </c>
      <c r="AF1076" s="3" t="str">
        <f t="shared" si="840"/>
        <v>-</v>
      </c>
      <c r="AG1076" s="3">
        <f t="shared" si="841"/>
        <v>53.3</v>
      </c>
      <c r="AH1076" s="3">
        <f t="shared" ca="1" si="842"/>
        <v>83.033401115342215</v>
      </c>
      <c r="AI1076" s="3">
        <f t="shared" ca="1" si="843"/>
        <v>9.3968186328512786</v>
      </c>
      <c r="AK1076" s="3" t="str">
        <f t="shared" si="844"/>
        <v>1.66</v>
      </c>
      <c r="AL1076" s="3" t="str">
        <f t="shared" si="845"/>
        <v>-</v>
      </c>
      <c r="AM1076" s="3">
        <f t="shared" si="846"/>
        <v>53.3</v>
      </c>
      <c r="AN1076" s="3">
        <f t="shared" ca="1" si="847"/>
        <v>83.033401115342215</v>
      </c>
      <c r="AO1076" s="3">
        <f t="shared" ca="1" si="848"/>
        <v>8.7703640573278587</v>
      </c>
      <c r="AQ1076" s="3" t="str">
        <f t="shared" si="849"/>
        <v>1.66</v>
      </c>
      <c r="AR1076" s="3" t="str">
        <f t="shared" si="850"/>
        <v>-</v>
      </c>
      <c r="AS1076" s="3">
        <f t="shared" si="851"/>
        <v>53.3</v>
      </c>
      <c r="AT1076" s="3">
        <f t="shared" ca="1" si="852"/>
        <v>83.033401115342215</v>
      </c>
      <c r="AU1076" s="3">
        <f t="shared" ca="1" si="853"/>
        <v>7.5174549062810225</v>
      </c>
      <c r="AW1076" s="3" t="str">
        <f t="shared" si="854"/>
        <v>1.66</v>
      </c>
      <c r="AX1076" s="3" t="str">
        <f t="shared" si="855"/>
        <v>-</v>
      </c>
      <c r="AY1076" s="3">
        <f t="shared" si="856"/>
        <v>53.3</v>
      </c>
      <c r="AZ1076" s="3">
        <f t="shared" ca="1" si="857"/>
        <v>83.033401115342215</v>
      </c>
      <c r="BA1076" s="3">
        <f t="shared" ca="1" si="858"/>
        <v>6.2645457552341854</v>
      </c>
      <c r="BC1076" s="3" t="str">
        <f t="shared" si="859"/>
        <v>1.66</v>
      </c>
      <c r="BD1076" s="3" t="str">
        <f t="shared" si="860"/>
        <v>-</v>
      </c>
      <c r="BE1076" s="3">
        <f t="shared" si="861"/>
        <v>53.3</v>
      </c>
      <c r="BF1076" s="3">
        <f t="shared" ca="1" si="862"/>
        <v>83.033401115342215</v>
      </c>
      <c r="BG1076" s="3">
        <f t="shared" ca="1" si="863"/>
        <v>3.7587274531405113</v>
      </c>
      <c r="BI1076" s="3" t="str">
        <f t="shared" si="864"/>
        <v>1.66</v>
      </c>
      <c r="BJ1076" s="3" t="str">
        <f t="shared" si="865"/>
        <v>-</v>
      </c>
      <c r="BK1076" s="3">
        <f t="shared" si="866"/>
        <v>53.3</v>
      </c>
      <c r="BL1076" s="3">
        <f t="shared" ca="1" si="867"/>
        <v>83.033401115342215</v>
      </c>
      <c r="BM1076" s="3">
        <f t="shared" ca="1" si="868"/>
        <v>1.2529091510468371</v>
      </c>
    </row>
    <row r="1077" spans="1:65" x14ac:dyDescent="0.3">
      <c r="A1077" s="3" t="str">
        <f>'Forward collapse simulation'!B1087</f>
        <v>1.66</v>
      </c>
      <c r="B1077" s="3" t="str">
        <f>IF('Forward collapse simulation'!C1087="","-",'Forward collapse simulation'!C1087)</f>
        <v>-</v>
      </c>
      <c r="C1077" s="3">
        <f>'Forward collapse simulation'!E1087</f>
        <v>91.8</v>
      </c>
      <c r="D1077" s="3">
        <f ca="1">'Forward collapse simulation'!AK1087</f>
        <v>87.529872075235957</v>
      </c>
      <c r="E1077" s="84">
        <f ca="1">'Forward collapse simulation'!AL1087</f>
        <v>26.656364221693494</v>
      </c>
      <c r="G1077" s="3" t="str">
        <f t="shared" si="819"/>
        <v>1.66</v>
      </c>
      <c r="H1077" s="3" t="str">
        <f t="shared" si="820"/>
        <v>-</v>
      </c>
      <c r="I1077" s="3">
        <f t="shared" si="821"/>
        <v>91.8</v>
      </c>
      <c r="J1077" s="3">
        <f t="shared" ca="1" si="822"/>
        <v>87.529872075235957</v>
      </c>
      <c r="K1077" s="3">
        <f t="shared" ca="1" si="823"/>
        <v>25.323546010608819</v>
      </c>
      <c r="M1077" s="3" t="str">
        <f t="shared" si="824"/>
        <v>1.66</v>
      </c>
      <c r="N1077" s="3" t="str">
        <f t="shared" si="825"/>
        <v>-</v>
      </c>
      <c r="O1077" s="3">
        <f t="shared" si="826"/>
        <v>91.8</v>
      </c>
      <c r="P1077" s="3">
        <f t="shared" ca="1" si="827"/>
        <v>87.529872075235957</v>
      </c>
      <c r="Q1077" s="3">
        <f t="shared" ca="1" si="828"/>
        <v>23.990727799524144</v>
      </c>
      <c r="R1077" s="85"/>
      <c r="S1077" s="3" t="str">
        <f t="shared" si="829"/>
        <v>1.66</v>
      </c>
      <c r="T1077" s="3" t="str">
        <f t="shared" si="830"/>
        <v>-</v>
      </c>
      <c r="U1077" s="3">
        <f t="shared" si="831"/>
        <v>91.8</v>
      </c>
      <c r="V1077" s="3">
        <f t="shared" ca="1" si="832"/>
        <v>87.529872075235957</v>
      </c>
      <c r="W1077" s="3">
        <f t="shared" ca="1" si="833"/>
        <v>22.65790958843947</v>
      </c>
      <c r="X1077" s="85"/>
      <c r="Y1077" s="3" t="str">
        <f t="shared" si="834"/>
        <v>1.66</v>
      </c>
      <c r="Z1077" s="3" t="str">
        <f t="shared" si="835"/>
        <v>-</v>
      </c>
      <c r="AA1077" s="3">
        <f t="shared" si="836"/>
        <v>91.8</v>
      </c>
      <c r="AB1077" s="3">
        <f t="shared" ca="1" si="837"/>
        <v>87.529872075235957</v>
      </c>
      <c r="AC1077" s="3">
        <f t="shared" ca="1" si="838"/>
        <v>21.325091377354795</v>
      </c>
      <c r="AE1077" s="3" t="str">
        <f t="shared" si="839"/>
        <v>1.66</v>
      </c>
      <c r="AF1077" s="3" t="str">
        <f t="shared" si="840"/>
        <v>-</v>
      </c>
      <c r="AG1077" s="3">
        <f t="shared" si="841"/>
        <v>91.8</v>
      </c>
      <c r="AH1077" s="3">
        <f t="shared" ca="1" si="842"/>
        <v>87.529872075235957</v>
      </c>
      <c r="AI1077" s="3">
        <f t="shared" ca="1" si="843"/>
        <v>19.99227316627012</v>
      </c>
      <c r="AK1077" s="3" t="str">
        <f t="shared" si="844"/>
        <v>1.66</v>
      </c>
      <c r="AL1077" s="3" t="str">
        <f t="shared" si="845"/>
        <v>-</v>
      </c>
      <c r="AM1077" s="3">
        <f t="shared" si="846"/>
        <v>91.8</v>
      </c>
      <c r="AN1077" s="3">
        <f t="shared" ca="1" si="847"/>
        <v>87.529872075235957</v>
      </c>
      <c r="AO1077" s="3">
        <f t="shared" ca="1" si="848"/>
        <v>18.659454955185446</v>
      </c>
      <c r="AQ1077" s="3" t="str">
        <f t="shared" si="849"/>
        <v>1.66</v>
      </c>
      <c r="AR1077" s="3" t="str">
        <f t="shared" si="850"/>
        <v>-</v>
      </c>
      <c r="AS1077" s="3">
        <f t="shared" si="851"/>
        <v>91.8</v>
      </c>
      <c r="AT1077" s="3">
        <f t="shared" ca="1" si="852"/>
        <v>87.529872075235957</v>
      </c>
      <c r="AU1077" s="3">
        <f t="shared" ca="1" si="853"/>
        <v>15.993818533016096</v>
      </c>
      <c r="AW1077" s="3" t="str">
        <f t="shared" si="854"/>
        <v>1.66</v>
      </c>
      <c r="AX1077" s="3" t="str">
        <f t="shared" si="855"/>
        <v>-</v>
      </c>
      <c r="AY1077" s="3">
        <f t="shared" si="856"/>
        <v>91.8</v>
      </c>
      <c r="AZ1077" s="3">
        <f t="shared" ca="1" si="857"/>
        <v>87.529872075235957</v>
      </c>
      <c r="BA1077" s="3">
        <f t="shared" ca="1" si="858"/>
        <v>13.328182110846747</v>
      </c>
      <c r="BC1077" s="3" t="str">
        <f t="shared" si="859"/>
        <v>1.66</v>
      </c>
      <c r="BD1077" s="3" t="str">
        <f t="shared" si="860"/>
        <v>-</v>
      </c>
      <c r="BE1077" s="3">
        <f t="shared" si="861"/>
        <v>91.8</v>
      </c>
      <c r="BF1077" s="3">
        <f t="shared" ca="1" si="862"/>
        <v>87.529872075235957</v>
      </c>
      <c r="BG1077" s="3">
        <f t="shared" ca="1" si="863"/>
        <v>7.9969092665080481</v>
      </c>
      <c r="BI1077" s="3" t="str">
        <f t="shared" si="864"/>
        <v>1.66</v>
      </c>
      <c r="BJ1077" s="3" t="str">
        <f t="shared" si="865"/>
        <v>-</v>
      </c>
      <c r="BK1077" s="3">
        <f t="shared" si="866"/>
        <v>91.8</v>
      </c>
      <c r="BL1077" s="3">
        <f t="shared" ca="1" si="867"/>
        <v>87.529872075235957</v>
      </c>
      <c r="BM1077" s="3">
        <f t="shared" ca="1" si="868"/>
        <v>2.6656364221693494</v>
      </c>
    </row>
    <row r="1078" spans="1:65" x14ac:dyDescent="0.3">
      <c r="A1078" s="3" t="str">
        <f>'Forward collapse simulation'!B1088</f>
        <v>1.66</v>
      </c>
      <c r="B1078" s="3" t="str">
        <f>IF('Forward collapse simulation'!C1088="","-",'Forward collapse simulation'!C1088)</f>
        <v>-</v>
      </c>
      <c r="C1078" s="3">
        <f>'Forward collapse simulation'!E1088</f>
        <v>131.49</v>
      </c>
      <c r="D1078" s="3">
        <f ca="1">'Forward collapse simulation'!AK1088</f>
        <v>86.846771503599257</v>
      </c>
      <c r="E1078" s="84">
        <f ca="1">'Forward collapse simulation'!AL1088</f>
        <v>35.291946911625296</v>
      </c>
      <c r="G1078" s="3" t="str">
        <f t="shared" si="819"/>
        <v>1.66</v>
      </c>
      <c r="H1078" s="3" t="str">
        <f t="shared" si="820"/>
        <v>-</v>
      </c>
      <c r="I1078" s="3">
        <f t="shared" si="821"/>
        <v>131.49</v>
      </c>
      <c r="J1078" s="3">
        <f t="shared" ca="1" si="822"/>
        <v>86.846771503599257</v>
      </c>
      <c r="K1078" s="3">
        <f t="shared" ca="1" si="823"/>
        <v>33.52734956604403</v>
      </c>
      <c r="M1078" s="3" t="str">
        <f t="shared" si="824"/>
        <v>1.66</v>
      </c>
      <c r="N1078" s="3" t="str">
        <f t="shared" si="825"/>
        <v>-</v>
      </c>
      <c r="O1078" s="3">
        <f t="shared" si="826"/>
        <v>131.49</v>
      </c>
      <c r="P1078" s="3">
        <f t="shared" ca="1" si="827"/>
        <v>86.846771503599257</v>
      </c>
      <c r="Q1078" s="3">
        <f t="shared" ca="1" si="828"/>
        <v>31.762752220462765</v>
      </c>
      <c r="R1078" s="85"/>
      <c r="S1078" s="3" t="str">
        <f t="shared" si="829"/>
        <v>1.66</v>
      </c>
      <c r="T1078" s="3" t="str">
        <f t="shared" si="830"/>
        <v>-</v>
      </c>
      <c r="U1078" s="3">
        <f t="shared" si="831"/>
        <v>131.49</v>
      </c>
      <c r="V1078" s="3">
        <f t="shared" ca="1" si="832"/>
        <v>86.846771503599257</v>
      </c>
      <c r="W1078" s="3">
        <f t="shared" ca="1" si="833"/>
        <v>29.9981548748815</v>
      </c>
      <c r="X1078" s="85"/>
      <c r="Y1078" s="3" t="str">
        <f t="shared" si="834"/>
        <v>1.66</v>
      </c>
      <c r="Z1078" s="3" t="str">
        <f t="shared" si="835"/>
        <v>-</v>
      </c>
      <c r="AA1078" s="3">
        <f t="shared" si="836"/>
        <v>131.49</v>
      </c>
      <c r="AB1078" s="3">
        <f t="shared" ca="1" si="837"/>
        <v>86.846771503599257</v>
      </c>
      <c r="AC1078" s="3">
        <f t="shared" ca="1" si="838"/>
        <v>28.233557529300239</v>
      </c>
      <c r="AE1078" s="3" t="str">
        <f t="shared" si="839"/>
        <v>1.66</v>
      </c>
      <c r="AF1078" s="3" t="str">
        <f t="shared" si="840"/>
        <v>-</v>
      </c>
      <c r="AG1078" s="3">
        <f t="shared" si="841"/>
        <v>131.49</v>
      </c>
      <c r="AH1078" s="3">
        <f t="shared" ca="1" si="842"/>
        <v>86.846771503599257</v>
      </c>
      <c r="AI1078" s="3">
        <f t="shared" ca="1" si="843"/>
        <v>26.46896018371897</v>
      </c>
      <c r="AK1078" s="3" t="str">
        <f t="shared" si="844"/>
        <v>1.66</v>
      </c>
      <c r="AL1078" s="3" t="str">
        <f t="shared" si="845"/>
        <v>-</v>
      </c>
      <c r="AM1078" s="3">
        <f t="shared" si="846"/>
        <v>131.49</v>
      </c>
      <c r="AN1078" s="3">
        <f t="shared" ca="1" si="847"/>
        <v>86.846771503599257</v>
      </c>
      <c r="AO1078" s="3">
        <f t="shared" ca="1" si="848"/>
        <v>24.704362838137705</v>
      </c>
      <c r="AQ1078" s="3" t="str">
        <f t="shared" si="849"/>
        <v>1.66</v>
      </c>
      <c r="AR1078" s="3" t="str">
        <f t="shared" si="850"/>
        <v>-</v>
      </c>
      <c r="AS1078" s="3">
        <f t="shared" si="851"/>
        <v>131.49</v>
      </c>
      <c r="AT1078" s="3">
        <f t="shared" ca="1" si="852"/>
        <v>86.846771503599257</v>
      </c>
      <c r="AU1078" s="3">
        <f t="shared" ca="1" si="853"/>
        <v>21.175168146975178</v>
      </c>
      <c r="AW1078" s="3" t="str">
        <f t="shared" si="854"/>
        <v>1.66</v>
      </c>
      <c r="AX1078" s="3" t="str">
        <f t="shared" si="855"/>
        <v>-</v>
      </c>
      <c r="AY1078" s="3">
        <f t="shared" si="856"/>
        <v>131.49</v>
      </c>
      <c r="AZ1078" s="3">
        <f t="shared" ca="1" si="857"/>
        <v>86.846771503599257</v>
      </c>
      <c r="BA1078" s="3">
        <f t="shared" ca="1" si="858"/>
        <v>17.645973455812648</v>
      </c>
      <c r="BC1078" s="3" t="str">
        <f t="shared" si="859"/>
        <v>1.66</v>
      </c>
      <c r="BD1078" s="3" t="str">
        <f t="shared" si="860"/>
        <v>-</v>
      </c>
      <c r="BE1078" s="3">
        <f t="shared" si="861"/>
        <v>131.49</v>
      </c>
      <c r="BF1078" s="3">
        <f t="shared" ca="1" si="862"/>
        <v>86.846771503599257</v>
      </c>
      <c r="BG1078" s="3">
        <f t="shared" ca="1" si="863"/>
        <v>10.587584073487589</v>
      </c>
      <c r="BI1078" s="3" t="str">
        <f t="shared" si="864"/>
        <v>1.66</v>
      </c>
      <c r="BJ1078" s="3" t="str">
        <f t="shared" si="865"/>
        <v>-</v>
      </c>
      <c r="BK1078" s="3">
        <f t="shared" si="866"/>
        <v>131.49</v>
      </c>
      <c r="BL1078" s="3">
        <f t="shared" ca="1" si="867"/>
        <v>86.846771503599257</v>
      </c>
      <c r="BM1078" s="3">
        <f t="shared" ca="1" si="868"/>
        <v>3.5291946911625298</v>
      </c>
    </row>
    <row r="1079" spans="1:65" x14ac:dyDescent="0.3">
      <c r="A1079" s="3" t="str">
        <f>'Forward collapse simulation'!B1089</f>
        <v>1.66</v>
      </c>
      <c r="B1079" s="3" t="str">
        <f>IF('Forward collapse simulation'!C1089="","-",'Forward collapse simulation'!C1089)</f>
        <v>-</v>
      </c>
      <c r="C1079" s="3">
        <f>'Forward collapse simulation'!E1089</f>
        <v>133.59</v>
      </c>
      <c r="D1079" s="3">
        <f ca="1">'Forward collapse simulation'!AK1089</f>
        <v>86.664949793520663</v>
      </c>
      <c r="E1079" s="84">
        <f ca="1">'Forward collapse simulation'!AL1089</f>
        <v>17.794234249038357</v>
      </c>
      <c r="G1079" s="3" t="str">
        <f t="shared" si="819"/>
        <v>1.66</v>
      </c>
      <c r="H1079" s="3" t="str">
        <f t="shared" si="820"/>
        <v>-</v>
      </c>
      <c r="I1079" s="3">
        <f t="shared" si="821"/>
        <v>133.59</v>
      </c>
      <c r="J1079" s="3">
        <f t="shared" ca="1" si="822"/>
        <v>86.664949793520663</v>
      </c>
      <c r="K1079" s="3">
        <f t="shared" ca="1" si="823"/>
        <v>16.904522536586438</v>
      </c>
      <c r="M1079" s="3" t="str">
        <f t="shared" si="824"/>
        <v>1.66</v>
      </c>
      <c r="N1079" s="3" t="str">
        <f t="shared" si="825"/>
        <v>-</v>
      </c>
      <c r="O1079" s="3">
        <f t="shared" si="826"/>
        <v>133.59</v>
      </c>
      <c r="P1079" s="3">
        <f t="shared" ca="1" si="827"/>
        <v>86.664949793520663</v>
      </c>
      <c r="Q1079" s="3">
        <f t="shared" ca="1" si="828"/>
        <v>16.014810824134521</v>
      </c>
      <c r="R1079" s="85"/>
      <c r="S1079" s="3" t="str">
        <f t="shared" si="829"/>
        <v>1.66</v>
      </c>
      <c r="T1079" s="3" t="str">
        <f t="shared" si="830"/>
        <v>-</v>
      </c>
      <c r="U1079" s="3">
        <f t="shared" si="831"/>
        <v>133.59</v>
      </c>
      <c r="V1079" s="3">
        <f t="shared" ca="1" si="832"/>
        <v>86.664949793520663</v>
      </c>
      <c r="W1079" s="3">
        <f t="shared" ca="1" si="833"/>
        <v>15.125099111682603</v>
      </c>
      <c r="X1079" s="85"/>
      <c r="Y1079" s="3" t="str">
        <f t="shared" si="834"/>
        <v>1.66</v>
      </c>
      <c r="Z1079" s="3" t="str">
        <f t="shared" si="835"/>
        <v>-</v>
      </c>
      <c r="AA1079" s="3">
        <f t="shared" si="836"/>
        <v>133.59</v>
      </c>
      <c r="AB1079" s="3">
        <f t="shared" ca="1" si="837"/>
        <v>86.664949793520663</v>
      </c>
      <c r="AC1079" s="3">
        <f t="shared" ca="1" si="838"/>
        <v>14.235387399230687</v>
      </c>
      <c r="AE1079" s="3" t="str">
        <f t="shared" si="839"/>
        <v>1.66</v>
      </c>
      <c r="AF1079" s="3" t="str">
        <f t="shared" si="840"/>
        <v>-</v>
      </c>
      <c r="AG1079" s="3">
        <f t="shared" si="841"/>
        <v>133.59</v>
      </c>
      <c r="AH1079" s="3">
        <f t="shared" ca="1" si="842"/>
        <v>86.664949793520663</v>
      </c>
      <c r="AI1079" s="3">
        <f t="shared" ca="1" si="843"/>
        <v>13.345675686778769</v>
      </c>
      <c r="AK1079" s="3" t="str">
        <f t="shared" si="844"/>
        <v>1.66</v>
      </c>
      <c r="AL1079" s="3" t="str">
        <f t="shared" si="845"/>
        <v>-</v>
      </c>
      <c r="AM1079" s="3">
        <f t="shared" si="846"/>
        <v>133.59</v>
      </c>
      <c r="AN1079" s="3">
        <f t="shared" ca="1" si="847"/>
        <v>86.664949793520663</v>
      </c>
      <c r="AO1079" s="3">
        <f t="shared" ca="1" si="848"/>
        <v>12.455963974326849</v>
      </c>
      <c r="AQ1079" s="3" t="str">
        <f t="shared" si="849"/>
        <v>1.66</v>
      </c>
      <c r="AR1079" s="3" t="str">
        <f t="shared" si="850"/>
        <v>-</v>
      </c>
      <c r="AS1079" s="3">
        <f t="shared" si="851"/>
        <v>133.59</v>
      </c>
      <c r="AT1079" s="3">
        <f t="shared" ca="1" si="852"/>
        <v>86.664949793520663</v>
      </c>
      <c r="AU1079" s="3">
        <f t="shared" ca="1" si="853"/>
        <v>10.676540549423015</v>
      </c>
      <c r="AW1079" s="3" t="str">
        <f t="shared" si="854"/>
        <v>1.66</v>
      </c>
      <c r="AX1079" s="3" t="str">
        <f t="shared" si="855"/>
        <v>-</v>
      </c>
      <c r="AY1079" s="3">
        <f t="shared" si="856"/>
        <v>133.59</v>
      </c>
      <c r="AZ1079" s="3">
        <f t="shared" ca="1" si="857"/>
        <v>86.664949793520663</v>
      </c>
      <c r="BA1079" s="3">
        <f t="shared" ca="1" si="858"/>
        <v>8.8971171245191787</v>
      </c>
      <c r="BC1079" s="3" t="str">
        <f t="shared" si="859"/>
        <v>1.66</v>
      </c>
      <c r="BD1079" s="3" t="str">
        <f t="shared" si="860"/>
        <v>-</v>
      </c>
      <c r="BE1079" s="3">
        <f t="shared" si="861"/>
        <v>133.59</v>
      </c>
      <c r="BF1079" s="3">
        <f t="shared" ca="1" si="862"/>
        <v>86.664949793520663</v>
      </c>
      <c r="BG1079" s="3">
        <f t="shared" ca="1" si="863"/>
        <v>5.3382702747115074</v>
      </c>
      <c r="BI1079" s="3" t="str">
        <f t="shared" si="864"/>
        <v>1.66</v>
      </c>
      <c r="BJ1079" s="3" t="str">
        <f t="shared" si="865"/>
        <v>-</v>
      </c>
      <c r="BK1079" s="3">
        <f t="shared" si="866"/>
        <v>133.59</v>
      </c>
      <c r="BL1079" s="3">
        <f t="shared" ca="1" si="867"/>
        <v>86.664949793520663</v>
      </c>
      <c r="BM1079" s="3">
        <f t="shared" ca="1" si="868"/>
        <v>1.7794234249038359</v>
      </c>
    </row>
    <row r="1080" spans="1:65" x14ac:dyDescent="0.3">
      <c r="A1080" s="3" t="str">
        <f>'Forward collapse simulation'!B1090</f>
        <v>1.66</v>
      </c>
      <c r="B1080" s="3" t="str">
        <f>IF('Forward collapse simulation'!C1090="","-",'Forward collapse simulation'!C1090)</f>
        <v>-</v>
      </c>
      <c r="C1080" s="3">
        <f>'Forward collapse simulation'!E1090</f>
        <v>143.15</v>
      </c>
      <c r="D1080" s="3">
        <f ca="1">'Forward collapse simulation'!AK1090</f>
        <v>82.20367462264187</v>
      </c>
      <c r="E1080" s="84">
        <f ca="1">'Forward collapse simulation'!AL1090</f>
        <v>17.787663406776026</v>
      </c>
      <c r="G1080" s="3" t="str">
        <f t="shared" si="819"/>
        <v>1.66</v>
      </c>
      <c r="H1080" s="3" t="str">
        <f t="shared" si="820"/>
        <v>-</v>
      </c>
      <c r="I1080" s="3">
        <f t="shared" si="821"/>
        <v>143.15</v>
      </c>
      <c r="J1080" s="3">
        <f t="shared" ca="1" si="822"/>
        <v>82.20367462264187</v>
      </c>
      <c r="K1080" s="3">
        <f t="shared" ca="1" si="823"/>
        <v>16.898280236437223</v>
      </c>
      <c r="M1080" s="3" t="str">
        <f t="shared" si="824"/>
        <v>1.66</v>
      </c>
      <c r="N1080" s="3" t="str">
        <f t="shared" si="825"/>
        <v>-</v>
      </c>
      <c r="O1080" s="3">
        <f t="shared" si="826"/>
        <v>143.15</v>
      </c>
      <c r="P1080" s="3">
        <f t="shared" ca="1" si="827"/>
        <v>82.20367462264187</v>
      </c>
      <c r="Q1080" s="3">
        <f t="shared" ca="1" si="828"/>
        <v>16.008897066098424</v>
      </c>
      <c r="R1080" s="85"/>
      <c r="S1080" s="3" t="str">
        <f t="shared" si="829"/>
        <v>1.66</v>
      </c>
      <c r="T1080" s="3" t="str">
        <f t="shared" si="830"/>
        <v>-</v>
      </c>
      <c r="U1080" s="3">
        <f t="shared" si="831"/>
        <v>143.15</v>
      </c>
      <c r="V1080" s="3">
        <f t="shared" ca="1" si="832"/>
        <v>82.20367462264187</v>
      </c>
      <c r="W1080" s="3">
        <f t="shared" ca="1" si="833"/>
        <v>15.119513895759622</v>
      </c>
      <c r="X1080" s="85"/>
      <c r="Y1080" s="3" t="str">
        <f t="shared" si="834"/>
        <v>1.66</v>
      </c>
      <c r="Z1080" s="3" t="str">
        <f t="shared" si="835"/>
        <v>-</v>
      </c>
      <c r="AA1080" s="3">
        <f t="shared" si="836"/>
        <v>143.15</v>
      </c>
      <c r="AB1080" s="3">
        <f t="shared" ca="1" si="837"/>
        <v>82.20367462264187</v>
      </c>
      <c r="AC1080" s="3">
        <f t="shared" ca="1" si="838"/>
        <v>14.230130725420821</v>
      </c>
      <c r="AE1080" s="3" t="str">
        <f t="shared" si="839"/>
        <v>1.66</v>
      </c>
      <c r="AF1080" s="3" t="str">
        <f t="shared" si="840"/>
        <v>-</v>
      </c>
      <c r="AG1080" s="3">
        <f t="shared" si="841"/>
        <v>143.15</v>
      </c>
      <c r="AH1080" s="3">
        <f t="shared" ca="1" si="842"/>
        <v>82.20367462264187</v>
      </c>
      <c r="AI1080" s="3">
        <f t="shared" ca="1" si="843"/>
        <v>13.34074755508202</v>
      </c>
      <c r="AK1080" s="3" t="str">
        <f t="shared" si="844"/>
        <v>1.66</v>
      </c>
      <c r="AL1080" s="3" t="str">
        <f t="shared" si="845"/>
        <v>-</v>
      </c>
      <c r="AM1080" s="3">
        <f t="shared" si="846"/>
        <v>143.15</v>
      </c>
      <c r="AN1080" s="3">
        <f t="shared" ca="1" si="847"/>
        <v>82.20367462264187</v>
      </c>
      <c r="AO1080" s="3">
        <f t="shared" ca="1" si="848"/>
        <v>12.451364384743218</v>
      </c>
      <c r="AQ1080" s="3" t="str">
        <f t="shared" si="849"/>
        <v>1.66</v>
      </c>
      <c r="AR1080" s="3" t="str">
        <f t="shared" si="850"/>
        <v>-</v>
      </c>
      <c r="AS1080" s="3">
        <f t="shared" si="851"/>
        <v>143.15</v>
      </c>
      <c r="AT1080" s="3">
        <f t="shared" ca="1" si="852"/>
        <v>82.20367462264187</v>
      </c>
      <c r="AU1080" s="3">
        <f t="shared" ca="1" si="853"/>
        <v>10.672598044065616</v>
      </c>
      <c r="AW1080" s="3" t="str">
        <f t="shared" si="854"/>
        <v>1.66</v>
      </c>
      <c r="AX1080" s="3" t="str">
        <f t="shared" si="855"/>
        <v>-</v>
      </c>
      <c r="AY1080" s="3">
        <f t="shared" si="856"/>
        <v>143.15</v>
      </c>
      <c r="AZ1080" s="3">
        <f t="shared" ca="1" si="857"/>
        <v>82.20367462264187</v>
      </c>
      <c r="BA1080" s="3">
        <f t="shared" ca="1" si="858"/>
        <v>8.8938317033880132</v>
      </c>
      <c r="BC1080" s="3" t="str">
        <f t="shared" si="859"/>
        <v>1.66</v>
      </c>
      <c r="BD1080" s="3" t="str">
        <f t="shared" si="860"/>
        <v>-</v>
      </c>
      <c r="BE1080" s="3">
        <f t="shared" si="861"/>
        <v>143.15</v>
      </c>
      <c r="BF1080" s="3">
        <f t="shared" ca="1" si="862"/>
        <v>82.20367462264187</v>
      </c>
      <c r="BG1080" s="3">
        <f t="shared" ca="1" si="863"/>
        <v>5.3362990220328079</v>
      </c>
      <c r="BI1080" s="3" t="str">
        <f t="shared" si="864"/>
        <v>1.66</v>
      </c>
      <c r="BJ1080" s="3" t="str">
        <f t="shared" si="865"/>
        <v>-</v>
      </c>
      <c r="BK1080" s="3">
        <f t="shared" si="866"/>
        <v>143.15</v>
      </c>
      <c r="BL1080" s="3">
        <f t="shared" ca="1" si="867"/>
        <v>82.20367462264187</v>
      </c>
      <c r="BM1080" s="3">
        <f t="shared" ca="1" si="868"/>
        <v>1.7787663406776026</v>
      </c>
    </row>
    <row r="1081" spans="1:65" x14ac:dyDescent="0.3">
      <c r="A1081" s="3" t="str">
        <f>'Forward collapse simulation'!B1091</f>
        <v>1.66</v>
      </c>
      <c r="B1081" s="3" t="str">
        <f>IF('Forward collapse simulation'!C1091="","-",'Forward collapse simulation'!C1091)</f>
        <v>-</v>
      </c>
      <c r="C1081" s="3">
        <f>'Forward collapse simulation'!E1091</f>
        <v>141.85</v>
      </c>
      <c r="D1081" s="3">
        <f ca="1">'Forward collapse simulation'!AK1091</f>
        <v>76.462937198636965</v>
      </c>
      <c r="E1081" s="84">
        <f ca="1">'Forward collapse simulation'!AL1091</f>
        <v>11.604273234674764</v>
      </c>
      <c r="G1081" s="3" t="str">
        <f t="shared" si="819"/>
        <v>1.66</v>
      </c>
      <c r="H1081" s="3" t="str">
        <f t="shared" si="820"/>
        <v>-</v>
      </c>
      <c r="I1081" s="3">
        <f t="shared" si="821"/>
        <v>141.85</v>
      </c>
      <c r="J1081" s="3">
        <f t="shared" ca="1" si="822"/>
        <v>76.462937198636965</v>
      </c>
      <c r="K1081" s="3">
        <f t="shared" ca="1" si="823"/>
        <v>11.024059572941026</v>
      </c>
      <c r="M1081" s="3" t="str">
        <f t="shared" si="824"/>
        <v>1.66</v>
      </c>
      <c r="N1081" s="3" t="str">
        <f t="shared" si="825"/>
        <v>-</v>
      </c>
      <c r="O1081" s="3">
        <f t="shared" si="826"/>
        <v>141.85</v>
      </c>
      <c r="P1081" s="3">
        <f t="shared" ca="1" si="827"/>
        <v>76.462937198636965</v>
      </c>
      <c r="Q1081" s="3">
        <f t="shared" ca="1" si="828"/>
        <v>10.443845911207289</v>
      </c>
      <c r="R1081" s="85"/>
      <c r="S1081" s="3" t="str">
        <f t="shared" si="829"/>
        <v>1.66</v>
      </c>
      <c r="T1081" s="3" t="str">
        <f t="shared" si="830"/>
        <v>-</v>
      </c>
      <c r="U1081" s="3">
        <f t="shared" si="831"/>
        <v>141.85</v>
      </c>
      <c r="V1081" s="3">
        <f t="shared" ca="1" si="832"/>
        <v>76.462937198636965</v>
      </c>
      <c r="W1081" s="3">
        <f t="shared" ca="1" si="833"/>
        <v>9.8636322494735484</v>
      </c>
      <c r="X1081" s="85"/>
      <c r="Y1081" s="3" t="str">
        <f t="shared" si="834"/>
        <v>1.66</v>
      </c>
      <c r="Z1081" s="3" t="str">
        <f t="shared" si="835"/>
        <v>-</v>
      </c>
      <c r="AA1081" s="3">
        <f t="shared" si="836"/>
        <v>141.85</v>
      </c>
      <c r="AB1081" s="3">
        <f t="shared" ca="1" si="837"/>
        <v>76.462937198636965</v>
      </c>
      <c r="AC1081" s="3">
        <f t="shared" ca="1" si="838"/>
        <v>9.2834185877398117</v>
      </c>
      <c r="AE1081" s="3" t="str">
        <f t="shared" si="839"/>
        <v>1.66</v>
      </c>
      <c r="AF1081" s="3" t="str">
        <f t="shared" si="840"/>
        <v>-</v>
      </c>
      <c r="AG1081" s="3">
        <f t="shared" si="841"/>
        <v>141.85</v>
      </c>
      <c r="AH1081" s="3">
        <f t="shared" ca="1" si="842"/>
        <v>76.462937198636965</v>
      </c>
      <c r="AI1081" s="3">
        <f t="shared" ca="1" si="843"/>
        <v>8.7032049260060731</v>
      </c>
      <c r="AK1081" s="3" t="str">
        <f t="shared" si="844"/>
        <v>1.66</v>
      </c>
      <c r="AL1081" s="3" t="str">
        <f t="shared" si="845"/>
        <v>-</v>
      </c>
      <c r="AM1081" s="3">
        <f t="shared" si="846"/>
        <v>141.85</v>
      </c>
      <c r="AN1081" s="3">
        <f t="shared" ca="1" si="847"/>
        <v>76.462937198636965</v>
      </c>
      <c r="AO1081" s="3">
        <f t="shared" ca="1" si="848"/>
        <v>8.1229912642723345</v>
      </c>
      <c r="AQ1081" s="3" t="str">
        <f t="shared" si="849"/>
        <v>1.66</v>
      </c>
      <c r="AR1081" s="3" t="str">
        <f t="shared" si="850"/>
        <v>-</v>
      </c>
      <c r="AS1081" s="3">
        <f t="shared" si="851"/>
        <v>141.85</v>
      </c>
      <c r="AT1081" s="3">
        <f t="shared" ca="1" si="852"/>
        <v>76.462937198636965</v>
      </c>
      <c r="AU1081" s="3">
        <f t="shared" ca="1" si="853"/>
        <v>6.9625639408048583</v>
      </c>
      <c r="AW1081" s="3" t="str">
        <f t="shared" si="854"/>
        <v>1.66</v>
      </c>
      <c r="AX1081" s="3" t="str">
        <f t="shared" si="855"/>
        <v>-</v>
      </c>
      <c r="AY1081" s="3">
        <f t="shared" si="856"/>
        <v>141.85</v>
      </c>
      <c r="AZ1081" s="3">
        <f t="shared" ca="1" si="857"/>
        <v>76.462937198636965</v>
      </c>
      <c r="BA1081" s="3">
        <f t="shared" ca="1" si="858"/>
        <v>5.8021366173373821</v>
      </c>
      <c r="BC1081" s="3" t="str">
        <f t="shared" si="859"/>
        <v>1.66</v>
      </c>
      <c r="BD1081" s="3" t="str">
        <f t="shared" si="860"/>
        <v>-</v>
      </c>
      <c r="BE1081" s="3">
        <f t="shared" si="861"/>
        <v>141.85</v>
      </c>
      <c r="BF1081" s="3">
        <f t="shared" ca="1" si="862"/>
        <v>76.462937198636965</v>
      </c>
      <c r="BG1081" s="3">
        <f t="shared" ca="1" si="863"/>
        <v>3.4812819704024291</v>
      </c>
      <c r="BI1081" s="3" t="str">
        <f t="shared" si="864"/>
        <v>1.66</v>
      </c>
      <c r="BJ1081" s="3" t="str">
        <f t="shared" si="865"/>
        <v>-</v>
      </c>
      <c r="BK1081" s="3">
        <f t="shared" si="866"/>
        <v>141.85</v>
      </c>
      <c r="BL1081" s="3">
        <f t="shared" ca="1" si="867"/>
        <v>76.462937198636965</v>
      </c>
      <c r="BM1081" s="3">
        <f t="shared" ca="1" si="868"/>
        <v>1.1604273234674765</v>
      </c>
    </row>
    <row r="1082" spans="1:65" x14ac:dyDescent="0.3">
      <c r="A1082" s="3" t="str">
        <f>'Forward collapse simulation'!B1092</f>
        <v>1.66</v>
      </c>
      <c r="B1082" s="3" t="str">
        <f>IF('Forward collapse simulation'!C1092="","-",'Forward collapse simulation'!C1092)</f>
        <v>-</v>
      </c>
      <c r="C1082" s="3">
        <f>'Forward collapse simulation'!E1092</f>
        <v>137.79</v>
      </c>
      <c r="D1082" s="3">
        <f ca="1">'Forward collapse simulation'!AK1092</f>
        <v>66.432001666005988</v>
      </c>
      <c r="E1082" s="84">
        <f ca="1">'Forward collapse simulation'!AL1092</f>
        <v>7.8032377568615576</v>
      </c>
      <c r="G1082" s="3" t="str">
        <f t="shared" si="819"/>
        <v>1.66</v>
      </c>
      <c r="H1082" s="3" t="str">
        <f t="shared" si="820"/>
        <v>-</v>
      </c>
      <c r="I1082" s="3">
        <f t="shared" si="821"/>
        <v>137.79</v>
      </c>
      <c r="J1082" s="3">
        <f t="shared" ca="1" si="822"/>
        <v>66.432001666005988</v>
      </c>
      <c r="K1082" s="3">
        <f t="shared" ca="1" si="823"/>
        <v>7.4130758690184795</v>
      </c>
      <c r="M1082" s="3" t="str">
        <f t="shared" si="824"/>
        <v>1.66</v>
      </c>
      <c r="N1082" s="3" t="str">
        <f t="shared" si="825"/>
        <v>-</v>
      </c>
      <c r="O1082" s="3">
        <f t="shared" si="826"/>
        <v>137.79</v>
      </c>
      <c r="P1082" s="3">
        <f t="shared" ca="1" si="827"/>
        <v>66.432001666005988</v>
      </c>
      <c r="Q1082" s="3">
        <f t="shared" ca="1" si="828"/>
        <v>7.0229139811754022</v>
      </c>
      <c r="R1082" s="85"/>
      <c r="S1082" s="3" t="str">
        <f t="shared" si="829"/>
        <v>1.66</v>
      </c>
      <c r="T1082" s="3" t="str">
        <f t="shared" si="830"/>
        <v>-</v>
      </c>
      <c r="U1082" s="3">
        <f t="shared" si="831"/>
        <v>137.79</v>
      </c>
      <c r="V1082" s="3">
        <f t="shared" ca="1" si="832"/>
        <v>66.432001666005988</v>
      </c>
      <c r="W1082" s="3">
        <f t="shared" ca="1" si="833"/>
        <v>6.6327520933323241</v>
      </c>
      <c r="X1082" s="85"/>
      <c r="Y1082" s="3" t="str">
        <f t="shared" si="834"/>
        <v>1.66</v>
      </c>
      <c r="Z1082" s="3" t="str">
        <f t="shared" si="835"/>
        <v>-</v>
      </c>
      <c r="AA1082" s="3">
        <f t="shared" si="836"/>
        <v>137.79</v>
      </c>
      <c r="AB1082" s="3">
        <f t="shared" ca="1" si="837"/>
        <v>66.432001666005988</v>
      </c>
      <c r="AC1082" s="3">
        <f t="shared" ca="1" si="838"/>
        <v>6.2425902054892468</v>
      </c>
      <c r="AE1082" s="3" t="str">
        <f t="shared" si="839"/>
        <v>1.66</v>
      </c>
      <c r="AF1082" s="3" t="str">
        <f t="shared" si="840"/>
        <v>-</v>
      </c>
      <c r="AG1082" s="3">
        <f t="shared" si="841"/>
        <v>137.79</v>
      </c>
      <c r="AH1082" s="3">
        <f t="shared" ca="1" si="842"/>
        <v>66.432001666005988</v>
      </c>
      <c r="AI1082" s="3">
        <f t="shared" ca="1" si="843"/>
        <v>5.8524283176461687</v>
      </c>
      <c r="AK1082" s="3" t="str">
        <f t="shared" si="844"/>
        <v>1.66</v>
      </c>
      <c r="AL1082" s="3" t="str">
        <f t="shared" si="845"/>
        <v>-</v>
      </c>
      <c r="AM1082" s="3">
        <f t="shared" si="846"/>
        <v>137.79</v>
      </c>
      <c r="AN1082" s="3">
        <f t="shared" ca="1" si="847"/>
        <v>66.432001666005988</v>
      </c>
      <c r="AO1082" s="3">
        <f t="shared" ca="1" si="848"/>
        <v>5.4622664298030896</v>
      </c>
      <c r="AQ1082" s="3" t="str">
        <f t="shared" si="849"/>
        <v>1.66</v>
      </c>
      <c r="AR1082" s="3" t="str">
        <f t="shared" si="850"/>
        <v>-</v>
      </c>
      <c r="AS1082" s="3">
        <f t="shared" si="851"/>
        <v>137.79</v>
      </c>
      <c r="AT1082" s="3">
        <f t="shared" ca="1" si="852"/>
        <v>66.432001666005988</v>
      </c>
      <c r="AU1082" s="3">
        <f t="shared" ca="1" si="853"/>
        <v>4.6819426541169342</v>
      </c>
      <c r="AW1082" s="3" t="str">
        <f t="shared" si="854"/>
        <v>1.66</v>
      </c>
      <c r="AX1082" s="3" t="str">
        <f t="shared" si="855"/>
        <v>-</v>
      </c>
      <c r="AY1082" s="3">
        <f t="shared" si="856"/>
        <v>137.79</v>
      </c>
      <c r="AZ1082" s="3">
        <f t="shared" ca="1" si="857"/>
        <v>66.432001666005988</v>
      </c>
      <c r="BA1082" s="3">
        <f t="shared" ca="1" si="858"/>
        <v>3.9016188784307788</v>
      </c>
      <c r="BC1082" s="3" t="str">
        <f t="shared" si="859"/>
        <v>1.66</v>
      </c>
      <c r="BD1082" s="3" t="str">
        <f t="shared" si="860"/>
        <v>-</v>
      </c>
      <c r="BE1082" s="3">
        <f t="shared" si="861"/>
        <v>137.79</v>
      </c>
      <c r="BF1082" s="3">
        <f t="shared" ca="1" si="862"/>
        <v>66.432001666005988</v>
      </c>
      <c r="BG1082" s="3">
        <f t="shared" ca="1" si="863"/>
        <v>2.3409713270584671</v>
      </c>
      <c r="BI1082" s="3" t="str">
        <f t="shared" si="864"/>
        <v>1.66</v>
      </c>
      <c r="BJ1082" s="3" t="str">
        <f t="shared" si="865"/>
        <v>-</v>
      </c>
      <c r="BK1082" s="3">
        <f t="shared" si="866"/>
        <v>137.79</v>
      </c>
      <c r="BL1082" s="3">
        <f t="shared" ca="1" si="867"/>
        <v>66.432001666005988</v>
      </c>
      <c r="BM1082" s="3">
        <f t="shared" ca="1" si="868"/>
        <v>0.78032377568615585</v>
      </c>
    </row>
    <row r="1083" spans="1:65" x14ac:dyDescent="0.3">
      <c r="A1083" s="3" t="str">
        <f>'Forward collapse simulation'!B1093</f>
        <v>1.66</v>
      </c>
      <c r="B1083" s="3" t="str">
        <f>IF('Forward collapse simulation'!C1093="","-",'Forward collapse simulation'!C1093)</f>
        <v>-</v>
      </c>
      <c r="C1083" s="3">
        <f>'Forward collapse simulation'!E1093</f>
        <v>131.01</v>
      </c>
      <c r="D1083" s="3">
        <f>'Forward collapse simulation'!AK1093</f>
        <v>-3.17</v>
      </c>
      <c r="E1083" s="84">
        <f>'Forward collapse simulation'!AL1093</f>
        <v>2.6389999999999998</v>
      </c>
      <c r="G1083" s="3" t="str">
        <f t="shared" si="819"/>
        <v>1.66</v>
      </c>
      <c r="H1083" s="3" t="str">
        <f t="shared" si="820"/>
        <v>-</v>
      </c>
      <c r="I1083" s="3">
        <f t="shared" si="821"/>
        <v>131.01</v>
      </c>
      <c r="J1083" s="3">
        <f t="shared" si="822"/>
        <v>-3.17</v>
      </c>
      <c r="K1083" s="3">
        <f t="shared" si="823"/>
        <v>2.5070499999999996</v>
      </c>
      <c r="M1083" s="3" t="str">
        <f t="shared" si="824"/>
        <v>1.66</v>
      </c>
      <c r="N1083" s="3" t="str">
        <f t="shared" si="825"/>
        <v>-</v>
      </c>
      <c r="O1083" s="3">
        <f t="shared" si="826"/>
        <v>131.01</v>
      </c>
      <c r="P1083" s="3">
        <f t="shared" si="827"/>
        <v>-3.17</v>
      </c>
      <c r="Q1083" s="3">
        <f t="shared" si="828"/>
        <v>2.3750999999999998</v>
      </c>
      <c r="R1083" s="85"/>
      <c r="S1083" s="3" t="str">
        <f t="shared" si="829"/>
        <v>1.66</v>
      </c>
      <c r="T1083" s="3" t="str">
        <f t="shared" si="830"/>
        <v>-</v>
      </c>
      <c r="U1083" s="3">
        <f t="shared" si="831"/>
        <v>131.01</v>
      </c>
      <c r="V1083" s="3">
        <f t="shared" si="832"/>
        <v>-3.17</v>
      </c>
      <c r="W1083" s="3">
        <f t="shared" si="833"/>
        <v>2.24315</v>
      </c>
      <c r="X1083" s="85"/>
      <c r="Y1083" s="3" t="str">
        <f t="shared" si="834"/>
        <v>1.66</v>
      </c>
      <c r="Z1083" s="3" t="str">
        <f t="shared" si="835"/>
        <v>-</v>
      </c>
      <c r="AA1083" s="3">
        <f t="shared" si="836"/>
        <v>131.01</v>
      </c>
      <c r="AB1083" s="3">
        <f t="shared" si="837"/>
        <v>-3.17</v>
      </c>
      <c r="AC1083" s="3">
        <f t="shared" si="838"/>
        <v>2.1111999999999997</v>
      </c>
      <c r="AE1083" s="3" t="str">
        <f t="shared" si="839"/>
        <v>1.66</v>
      </c>
      <c r="AF1083" s="3" t="str">
        <f t="shared" si="840"/>
        <v>-</v>
      </c>
      <c r="AG1083" s="3">
        <f t="shared" si="841"/>
        <v>131.01</v>
      </c>
      <c r="AH1083" s="3">
        <f t="shared" si="842"/>
        <v>-3.17</v>
      </c>
      <c r="AI1083" s="3">
        <f t="shared" si="843"/>
        <v>1.97925</v>
      </c>
      <c r="AK1083" s="3" t="str">
        <f t="shared" si="844"/>
        <v>1.66</v>
      </c>
      <c r="AL1083" s="3" t="str">
        <f t="shared" si="845"/>
        <v>-</v>
      </c>
      <c r="AM1083" s="3">
        <f t="shared" si="846"/>
        <v>131.01</v>
      </c>
      <c r="AN1083" s="3">
        <f t="shared" si="847"/>
        <v>-3.17</v>
      </c>
      <c r="AO1083" s="3">
        <f t="shared" si="848"/>
        <v>1.8472999999999997</v>
      </c>
      <c r="AQ1083" s="3" t="str">
        <f t="shared" si="849"/>
        <v>1.66</v>
      </c>
      <c r="AR1083" s="3" t="str">
        <f t="shared" si="850"/>
        <v>-</v>
      </c>
      <c r="AS1083" s="3">
        <f t="shared" si="851"/>
        <v>131.01</v>
      </c>
      <c r="AT1083" s="3">
        <f t="shared" si="852"/>
        <v>-3.17</v>
      </c>
      <c r="AU1083" s="3">
        <f t="shared" si="853"/>
        <v>1.5833999999999999</v>
      </c>
      <c r="AW1083" s="3" t="str">
        <f t="shared" si="854"/>
        <v>1.66</v>
      </c>
      <c r="AX1083" s="3" t="str">
        <f t="shared" si="855"/>
        <v>-</v>
      </c>
      <c r="AY1083" s="3">
        <f t="shared" si="856"/>
        <v>131.01</v>
      </c>
      <c r="AZ1083" s="3">
        <f t="shared" si="857"/>
        <v>-3.17</v>
      </c>
      <c r="BA1083" s="3">
        <f t="shared" si="858"/>
        <v>1.3194999999999999</v>
      </c>
      <c r="BC1083" s="3" t="str">
        <f t="shared" si="859"/>
        <v>1.66</v>
      </c>
      <c r="BD1083" s="3" t="str">
        <f t="shared" si="860"/>
        <v>-</v>
      </c>
      <c r="BE1083" s="3">
        <f t="shared" si="861"/>
        <v>131.01</v>
      </c>
      <c r="BF1083" s="3">
        <f t="shared" si="862"/>
        <v>-3.17</v>
      </c>
      <c r="BG1083" s="3">
        <f t="shared" si="863"/>
        <v>0.79169999999999996</v>
      </c>
      <c r="BI1083" s="3" t="str">
        <f t="shared" si="864"/>
        <v>1.66</v>
      </c>
      <c r="BJ1083" s="3" t="str">
        <f t="shared" si="865"/>
        <v>-</v>
      </c>
      <c r="BK1083" s="3">
        <f t="shared" si="866"/>
        <v>131.01</v>
      </c>
      <c r="BL1083" s="3">
        <f t="shared" si="867"/>
        <v>-3.17</v>
      </c>
      <c r="BM1083" s="3">
        <f t="shared" si="868"/>
        <v>0.26389999999999997</v>
      </c>
    </row>
    <row r="1084" spans="1:65" x14ac:dyDescent="0.3">
      <c r="A1084" s="3" t="str">
        <f>'Forward collapse simulation'!B1094</f>
        <v>1.66</v>
      </c>
      <c r="B1084" s="3" t="str">
        <f>IF('Forward collapse simulation'!C1094="","-",'Forward collapse simulation'!C1094)</f>
        <v>-</v>
      </c>
      <c r="C1084" s="3">
        <f>'Forward collapse simulation'!E1094</f>
        <v>127.62</v>
      </c>
      <c r="D1084" s="3">
        <f>'Forward collapse simulation'!AK1094</f>
        <v>-13.21</v>
      </c>
      <c r="E1084" s="84">
        <f>'Forward collapse simulation'!AL1094</f>
        <v>2.2889999999999997</v>
      </c>
      <c r="G1084" s="3" t="str">
        <f t="shared" si="819"/>
        <v>1.66</v>
      </c>
      <c r="H1084" s="3" t="str">
        <f t="shared" si="820"/>
        <v>-</v>
      </c>
      <c r="I1084" s="3">
        <f t="shared" si="821"/>
        <v>127.62</v>
      </c>
      <c r="J1084" s="3">
        <f t="shared" si="822"/>
        <v>-13.21</v>
      </c>
      <c r="K1084" s="3">
        <f t="shared" si="823"/>
        <v>2.1745499999999995</v>
      </c>
      <c r="M1084" s="3" t="str">
        <f t="shared" si="824"/>
        <v>1.66</v>
      </c>
      <c r="N1084" s="3" t="str">
        <f t="shared" si="825"/>
        <v>-</v>
      </c>
      <c r="O1084" s="3">
        <f t="shared" si="826"/>
        <v>127.62</v>
      </c>
      <c r="P1084" s="3">
        <f t="shared" si="827"/>
        <v>-13.21</v>
      </c>
      <c r="Q1084" s="3">
        <f t="shared" si="828"/>
        <v>2.0600999999999998</v>
      </c>
      <c r="R1084" s="85"/>
      <c r="S1084" s="3" t="str">
        <f t="shared" si="829"/>
        <v>1.66</v>
      </c>
      <c r="T1084" s="3" t="str">
        <f t="shared" si="830"/>
        <v>-</v>
      </c>
      <c r="U1084" s="3">
        <f t="shared" si="831"/>
        <v>127.62</v>
      </c>
      <c r="V1084" s="3">
        <f t="shared" si="832"/>
        <v>-13.21</v>
      </c>
      <c r="W1084" s="3">
        <f t="shared" si="833"/>
        <v>1.9456499999999997</v>
      </c>
      <c r="X1084" s="85"/>
      <c r="Y1084" s="3" t="str">
        <f t="shared" si="834"/>
        <v>1.66</v>
      </c>
      <c r="Z1084" s="3" t="str">
        <f t="shared" si="835"/>
        <v>-</v>
      </c>
      <c r="AA1084" s="3">
        <f t="shared" si="836"/>
        <v>127.62</v>
      </c>
      <c r="AB1084" s="3">
        <f t="shared" si="837"/>
        <v>-13.21</v>
      </c>
      <c r="AC1084" s="3">
        <f t="shared" si="838"/>
        <v>1.8311999999999999</v>
      </c>
      <c r="AE1084" s="3" t="str">
        <f t="shared" si="839"/>
        <v>1.66</v>
      </c>
      <c r="AF1084" s="3" t="str">
        <f t="shared" si="840"/>
        <v>-</v>
      </c>
      <c r="AG1084" s="3">
        <f t="shared" si="841"/>
        <v>127.62</v>
      </c>
      <c r="AH1084" s="3">
        <f t="shared" si="842"/>
        <v>-13.21</v>
      </c>
      <c r="AI1084" s="3">
        <f t="shared" si="843"/>
        <v>1.7167499999999998</v>
      </c>
      <c r="AK1084" s="3" t="str">
        <f t="shared" si="844"/>
        <v>1.66</v>
      </c>
      <c r="AL1084" s="3" t="str">
        <f t="shared" si="845"/>
        <v>-</v>
      </c>
      <c r="AM1084" s="3">
        <f t="shared" si="846"/>
        <v>127.62</v>
      </c>
      <c r="AN1084" s="3">
        <f t="shared" si="847"/>
        <v>-13.21</v>
      </c>
      <c r="AO1084" s="3">
        <f t="shared" si="848"/>
        <v>1.6022999999999996</v>
      </c>
      <c r="AQ1084" s="3" t="str">
        <f t="shared" si="849"/>
        <v>1.66</v>
      </c>
      <c r="AR1084" s="3" t="str">
        <f t="shared" si="850"/>
        <v>-</v>
      </c>
      <c r="AS1084" s="3">
        <f t="shared" si="851"/>
        <v>127.62</v>
      </c>
      <c r="AT1084" s="3">
        <f t="shared" si="852"/>
        <v>-13.21</v>
      </c>
      <c r="AU1084" s="3">
        <f t="shared" si="853"/>
        <v>1.3733999999999997</v>
      </c>
      <c r="AW1084" s="3" t="str">
        <f t="shared" si="854"/>
        <v>1.66</v>
      </c>
      <c r="AX1084" s="3" t="str">
        <f t="shared" si="855"/>
        <v>-</v>
      </c>
      <c r="AY1084" s="3">
        <f t="shared" si="856"/>
        <v>127.62</v>
      </c>
      <c r="AZ1084" s="3">
        <f t="shared" si="857"/>
        <v>-13.21</v>
      </c>
      <c r="BA1084" s="3">
        <f t="shared" si="858"/>
        <v>1.1444999999999999</v>
      </c>
      <c r="BC1084" s="3" t="str">
        <f t="shared" si="859"/>
        <v>1.66</v>
      </c>
      <c r="BD1084" s="3" t="str">
        <f t="shared" si="860"/>
        <v>-</v>
      </c>
      <c r="BE1084" s="3">
        <f t="shared" si="861"/>
        <v>127.62</v>
      </c>
      <c r="BF1084" s="3">
        <f t="shared" si="862"/>
        <v>-13.21</v>
      </c>
      <c r="BG1084" s="3">
        <f t="shared" si="863"/>
        <v>0.68669999999999987</v>
      </c>
      <c r="BI1084" s="3" t="str">
        <f t="shared" si="864"/>
        <v>1.66</v>
      </c>
      <c r="BJ1084" s="3" t="str">
        <f t="shared" si="865"/>
        <v>-</v>
      </c>
      <c r="BK1084" s="3">
        <f t="shared" si="866"/>
        <v>127.62</v>
      </c>
      <c r="BL1084" s="3">
        <f t="shared" si="867"/>
        <v>-13.21</v>
      </c>
      <c r="BM1084" s="3">
        <f t="shared" si="868"/>
        <v>0.22889999999999999</v>
      </c>
    </row>
    <row r="1085" spans="1:65" x14ac:dyDescent="0.3">
      <c r="A1085" s="3" t="str">
        <f>'Forward collapse simulation'!B1095</f>
        <v>1.66</v>
      </c>
      <c r="B1085" s="3" t="str">
        <f>IF('Forward collapse simulation'!C1095="","-",'Forward collapse simulation'!C1095)</f>
        <v>-</v>
      </c>
      <c r="C1085" s="3">
        <f>'Forward collapse simulation'!E1095</f>
        <v>117.84</v>
      </c>
      <c r="D1085" s="3">
        <f>'Forward collapse simulation'!AK1095</f>
        <v>-30.99</v>
      </c>
      <c r="E1085" s="84">
        <f>'Forward collapse simulation'!AL1095</f>
        <v>0.79400000000000004</v>
      </c>
      <c r="G1085" s="3" t="str">
        <f t="shared" si="819"/>
        <v>1.66</v>
      </c>
      <c r="H1085" s="3" t="str">
        <f t="shared" si="820"/>
        <v>-</v>
      </c>
      <c r="I1085" s="3">
        <f t="shared" si="821"/>
        <v>117.84</v>
      </c>
      <c r="J1085" s="3">
        <f t="shared" si="822"/>
        <v>-30.99</v>
      </c>
      <c r="K1085" s="3">
        <f t="shared" si="823"/>
        <v>0.75429999999999997</v>
      </c>
      <c r="M1085" s="3" t="str">
        <f t="shared" si="824"/>
        <v>1.66</v>
      </c>
      <c r="N1085" s="3" t="str">
        <f t="shared" si="825"/>
        <v>-</v>
      </c>
      <c r="O1085" s="3">
        <f t="shared" si="826"/>
        <v>117.84</v>
      </c>
      <c r="P1085" s="3">
        <f t="shared" si="827"/>
        <v>-30.99</v>
      </c>
      <c r="Q1085" s="3">
        <f t="shared" si="828"/>
        <v>0.71460000000000001</v>
      </c>
      <c r="R1085" s="85"/>
      <c r="S1085" s="3" t="str">
        <f t="shared" si="829"/>
        <v>1.66</v>
      </c>
      <c r="T1085" s="3" t="str">
        <f t="shared" si="830"/>
        <v>-</v>
      </c>
      <c r="U1085" s="3">
        <f t="shared" si="831"/>
        <v>117.84</v>
      </c>
      <c r="V1085" s="3">
        <f t="shared" si="832"/>
        <v>-30.99</v>
      </c>
      <c r="W1085" s="3">
        <f t="shared" si="833"/>
        <v>0.67490000000000006</v>
      </c>
      <c r="X1085" s="85"/>
      <c r="Y1085" s="3" t="str">
        <f t="shared" si="834"/>
        <v>1.66</v>
      </c>
      <c r="Z1085" s="3" t="str">
        <f t="shared" si="835"/>
        <v>-</v>
      </c>
      <c r="AA1085" s="3">
        <f t="shared" si="836"/>
        <v>117.84</v>
      </c>
      <c r="AB1085" s="3">
        <f t="shared" si="837"/>
        <v>-30.99</v>
      </c>
      <c r="AC1085" s="3">
        <f t="shared" si="838"/>
        <v>0.6352000000000001</v>
      </c>
      <c r="AE1085" s="3" t="str">
        <f t="shared" si="839"/>
        <v>1.66</v>
      </c>
      <c r="AF1085" s="3" t="str">
        <f t="shared" si="840"/>
        <v>-</v>
      </c>
      <c r="AG1085" s="3">
        <f t="shared" si="841"/>
        <v>117.84</v>
      </c>
      <c r="AH1085" s="3">
        <f t="shared" si="842"/>
        <v>-30.99</v>
      </c>
      <c r="AI1085" s="3">
        <f t="shared" si="843"/>
        <v>0.59550000000000003</v>
      </c>
      <c r="AK1085" s="3" t="str">
        <f t="shared" si="844"/>
        <v>1.66</v>
      </c>
      <c r="AL1085" s="3" t="str">
        <f t="shared" si="845"/>
        <v>-</v>
      </c>
      <c r="AM1085" s="3">
        <f t="shared" si="846"/>
        <v>117.84</v>
      </c>
      <c r="AN1085" s="3">
        <f t="shared" si="847"/>
        <v>-30.99</v>
      </c>
      <c r="AO1085" s="3">
        <f t="shared" si="848"/>
        <v>0.55579999999999996</v>
      </c>
      <c r="AQ1085" s="3" t="str">
        <f t="shared" si="849"/>
        <v>1.66</v>
      </c>
      <c r="AR1085" s="3" t="str">
        <f t="shared" si="850"/>
        <v>-</v>
      </c>
      <c r="AS1085" s="3">
        <f t="shared" si="851"/>
        <v>117.84</v>
      </c>
      <c r="AT1085" s="3">
        <f t="shared" si="852"/>
        <v>-30.99</v>
      </c>
      <c r="AU1085" s="3">
        <f t="shared" si="853"/>
        <v>0.47639999999999999</v>
      </c>
      <c r="AW1085" s="3" t="str">
        <f t="shared" si="854"/>
        <v>1.66</v>
      </c>
      <c r="AX1085" s="3" t="str">
        <f t="shared" si="855"/>
        <v>-</v>
      </c>
      <c r="AY1085" s="3">
        <f t="shared" si="856"/>
        <v>117.84</v>
      </c>
      <c r="AZ1085" s="3">
        <f t="shared" si="857"/>
        <v>-30.99</v>
      </c>
      <c r="BA1085" s="3">
        <f t="shared" si="858"/>
        <v>0.39700000000000002</v>
      </c>
      <c r="BC1085" s="3" t="str">
        <f t="shared" si="859"/>
        <v>1.66</v>
      </c>
      <c r="BD1085" s="3" t="str">
        <f t="shared" si="860"/>
        <v>-</v>
      </c>
      <c r="BE1085" s="3">
        <f t="shared" si="861"/>
        <v>117.84</v>
      </c>
      <c r="BF1085" s="3">
        <f t="shared" si="862"/>
        <v>-30.99</v>
      </c>
      <c r="BG1085" s="3">
        <f t="shared" si="863"/>
        <v>0.2382</v>
      </c>
      <c r="BI1085" s="3" t="str">
        <f t="shared" si="864"/>
        <v>1.66</v>
      </c>
      <c r="BJ1085" s="3" t="str">
        <f t="shared" si="865"/>
        <v>-</v>
      </c>
      <c r="BK1085" s="3">
        <f t="shared" si="866"/>
        <v>117.84</v>
      </c>
      <c r="BL1085" s="3">
        <f t="shared" si="867"/>
        <v>-30.99</v>
      </c>
      <c r="BM1085" s="3">
        <f t="shared" si="868"/>
        <v>7.9400000000000012E-2</v>
      </c>
    </row>
    <row r="1086" spans="1:65" x14ac:dyDescent="0.3">
      <c r="A1086" s="3" t="str">
        <f>'Forward collapse simulation'!B1096</f>
        <v>1.66</v>
      </c>
      <c r="B1086" s="3" t="str">
        <f>IF('Forward collapse simulation'!C1096="","-",'Forward collapse simulation'!C1096)</f>
        <v>-</v>
      </c>
      <c r="C1086" s="3">
        <f>'Forward collapse simulation'!E1096</f>
        <v>108.61</v>
      </c>
      <c r="D1086" s="3">
        <f>'Forward collapse simulation'!AK1096</f>
        <v>-64.05</v>
      </c>
      <c r="E1086" s="84">
        <f>'Forward collapse simulation'!AL1096</f>
        <v>1.2030000000000001</v>
      </c>
      <c r="G1086" s="3" t="str">
        <f t="shared" si="819"/>
        <v>1.66</v>
      </c>
      <c r="H1086" s="3" t="str">
        <f t="shared" si="820"/>
        <v>-</v>
      </c>
      <c r="I1086" s="3">
        <f t="shared" si="821"/>
        <v>108.61</v>
      </c>
      <c r="J1086" s="3">
        <f t="shared" si="822"/>
        <v>-64.05</v>
      </c>
      <c r="K1086" s="3">
        <f t="shared" si="823"/>
        <v>1.1428499999999999</v>
      </c>
      <c r="M1086" s="3" t="str">
        <f t="shared" si="824"/>
        <v>1.66</v>
      </c>
      <c r="N1086" s="3" t="str">
        <f t="shared" si="825"/>
        <v>-</v>
      </c>
      <c r="O1086" s="3">
        <f t="shared" si="826"/>
        <v>108.61</v>
      </c>
      <c r="P1086" s="3">
        <f t="shared" si="827"/>
        <v>-64.05</v>
      </c>
      <c r="Q1086" s="3">
        <f t="shared" si="828"/>
        <v>1.0827</v>
      </c>
      <c r="R1086" s="85"/>
      <c r="S1086" s="3" t="str">
        <f t="shared" si="829"/>
        <v>1.66</v>
      </c>
      <c r="T1086" s="3" t="str">
        <f t="shared" si="830"/>
        <v>-</v>
      </c>
      <c r="U1086" s="3">
        <f t="shared" si="831"/>
        <v>108.61</v>
      </c>
      <c r="V1086" s="3">
        <f t="shared" si="832"/>
        <v>-64.05</v>
      </c>
      <c r="W1086" s="3">
        <f t="shared" si="833"/>
        <v>1.0225500000000001</v>
      </c>
      <c r="X1086" s="85"/>
      <c r="Y1086" s="3" t="str">
        <f t="shared" si="834"/>
        <v>1.66</v>
      </c>
      <c r="Z1086" s="3" t="str">
        <f t="shared" si="835"/>
        <v>-</v>
      </c>
      <c r="AA1086" s="3">
        <f t="shared" si="836"/>
        <v>108.61</v>
      </c>
      <c r="AB1086" s="3">
        <f t="shared" si="837"/>
        <v>-64.05</v>
      </c>
      <c r="AC1086" s="3">
        <f t="shared" si="838"/>
        <v>0.96240000000000014</v>
      </c>
      <c r="AE1086" s="3" t="str">
        <f t="shared" si="839"/>
        <v>1.66</v>
      </c>
      <c r="AF1086" s="3" t="str">
        <f t="shared" si="840"/>
        <v>-</v>
      </c>
      <c r="AG1086" s="3">
        <f t="shared" si="841"/>
        <v>108.61</v>
      </c>
      <c r="AH1086" s="3">
        <f t="shared" si="842"/>
        <v>-64.05</v>
      </c>
      <c r="AI1086" s="3">
        <f t="shared" si="843"/>
        <v>0.90225</v>
      </c>
      <c r="AK1086" s="3" t="str">
        <f t="shared" si="844"/>
        <v>1.66</v>
      </c>
      <c r="AL1086" s="3" t="str">
        <f t="shared" si="845"/>
        <v>-</v>
      </c>
      <c r="AM1086" s="3">
        <f t="shared" si="846"/>
        <v>108.61</v>
      </c>
      <c r="AN1086" s="3">
        <f t="shared" si="847"/>
        <v>-64.05</v>
      </c>
      <c r="AO1086" s="3">
        <f t="shared" si="848"/>
        <v>0.84209999999999996</v>
      </c>
      <c r="AQ1086" s="3" t="str">
        <f t="shared" si="849"/>
        <v>1.66</v>
      </c>
      <c r="AR1086" s="3" t="str">
        <f t="shared" si="850"/>
        <v>-</v>
      </c>
      <c r="AS1086" s="3">
        <f t="shared" si="851"/>
        <v>108.61</v>
      </c>
      <c r="AT1086" s="3">
        <f t="shared" si="852"/>
        <v>-64.05</v>
      </c>
      <c r="AU1086" s="3">
        <f t="shared" si="853"/>
        <v>0.7218</v>
      </c>
      <c r="AW1086" s="3" t="str">
        <f t="shared" si="854"/>
        <v>1.66</v>
      </c>
      <c r="AX1086" s="3" t="str">
        <f t="shared" si="855"/>
        <v>-</v>
      </c>
      <c r="AY1086" s="3">
        <f t="shared" si="856"/>
        <v>108.61</v>
      </c>
      <c r="AZ1086" s="3">
        <f t="shared" si="857"/>
        <v>-64.05</v>
      </c>
      <c r="BA1086" s="3">
        <f t="shared" si="858"/>
        <v>0.60150000000000003</v>
      </c>
      <c r="BC1086" s="3" t="str">
        <f t="shared" si="859"/>
        <v>1.66</v>
      </c>
      <c r="BD1086" s="3" t="str">
        <f t="shared" si="860"/>
        <v>-</v>
      </c>
      <c r="BE1086" s="3">
        <f t="shared" si="861"/>
        <v>108.61</v>
      </c>
      <c r="BF1086" s="3">
        <f t="shared" si="862"/>
        <v>-64.05</v>
      </c>
      <c r="BG1086" s="3">
        <f t="shared" si="863"/>
        <v>0.3609</v>
      </c>
      <c r="BI1086" s="3" t="str">
        <f t="shared" si="864"/>
        <v>1.66</v>
      </c>
      <c r="BJ1086" s="3" t="str">
        <f t="shared" si="865"/>
        <v>-</v>
      </c>
      <c r="BK1086" s="3">
        <f t="shared" si="866"/>
        <v>108.61</v>
      </c>
      <c r="BL1086" s="3">
        <f t="shared" si="867"/>
        <v>-64.05</v>
      </c>
      <c r="BM1086" s="3">
        <f t="shared" si="868"/>
        <v>0.12030000000000002</v>
      </c>
    </row>
    <row r="1087" spans="1:65" x14ac:dyDescent="0.3">
      <c r="A1087" s="3" t="str">
        <f>'Forward collapse simulation'!B1097</f>
        <v>1.66</v>
      </c>
      <c r="B1087" s="3" t="str">
        <f>IF('Forward collapse simulation'!C1097="","-",'Forward collapse simulation'!C1097)</f>
        <v>-</v>
      </c>
      <c r="C1087" s="3">
        <f>'Forward collapse simulation'!E1097</f>
        <v>56.31</v>
      </c>
      <c r="D1087" s="3">
        <f>'Forward collapse simulation'!AK1097</f>
        <v>-86.75</v>
      </c>
      <c r="E1087" s="84">
        <f>'Forward collapse simulation'!AL1097</f>
        <v>1.1439999999999999</v>
      </c>
      <c r="G1087" s="3" t="str">
        <f t="shared" si="819"/>
        <v>1.66</v>
      </c>
      <c r="H1087" s="3" t="str">
        <f t="shared" si="820"/>
        <v>-</v>
      </c>
      <c r="I1087" s="3">
        <f t="shared" si="821"/>
        <v>56.31</v>
      </c>
      <c r="J1087" s="3">
        <f t="shared" si="822"/>
        <v>-86.75</v>
      </c>
      <c r="K1087" s="3">
        <f t="shared" si="823"/>
        <v>1.0867999999999998</v>
      </c>
      <c r="M1087" s="3" t="str">
        <f t="shared" si="824"/>
        <v>1.66</v>
      </c>
      <c r="N1087" s="3" t="str">
        <f t="shared" si="825"/>
        <v>-</v>
      </c>
      <c r="O1087" s="3">
        <f t="shared" si="826"/>
        <v>56.31</v>
      </c>
      <c r="P1087" s="3">
        <f t="shared" si="827"/>
        <v>-86.75</v>
      </c>
      <c r="Q1087" s="3">
        <f t="shared" si="828"/>
        <v>1.0295999999999998</v>
      </c>
      <c r="R1087" s="85"/>
      <c r="S1087" s="3" t="str">
        <f t="shared" si="829"/>
        <v>1.66</v>
      </c>
      <c r="T1087" s="3" t="str">
        <f t="shared" si="830"/>
        <v>-</v>
      </c>
      <c r="U1087" s="3">
        <f t="shared" si="831"/>
        <v>56.31</v>
      </c>
      <c r="V1087" s="3">
        <f t="shared" si="832"/>
        <v>-86.75</v>
      </c>
      <c r="W1087" s="3">
        <f t="shared" si="833"/>
        <v>0.97239999999999993</v>
      </c>
      <c r="X1087" s="85"/>
      <c r="Y1087" s="3" t="str">
        <f t="shared" si="834"/>
        <v>1.66</v>
      </c>
      <c r="Z1087" s="3" t="str">
        <f t="shared" si="835"/>
        <v>-</v>
      </c>
      <c r="AA1087" s="3">
        <f t="shared" si="836"/>
        <v>56.31</v>
      </c>
      <c r="AB1087" s="3">
        <f t="shared" si="837"/>
        <v>-86.75</v>
      </c>
      <c r="AC1087" s="3">
        <f t="shared" si="838"/>
        <v>0.91520000000000001</v>
      </c>
      <c r="AE1087" s="3" t="str">
        <f t="shared" si="839"/>
        <v>1.66</v>
      </c>
      <c r="AF1087" s="3" t="str">
        <f t="shared" si="840"/>
        <v>-</v>
      </c>
      <c r="AG1087" s="3">
        <f t="shared" si="841"/>
        <v>56.31</v>
      </c>
      <c r="AH1087" s="3">
        <f t="shared" si="842"/>
        <v>-86.75</v>
      </c>
      <c r="AI1087" s="3">
        <f t="shared" si="843"/>
        <v>0.85799999999999987</v>
      </c>
      <c r="AK1087" s="3" t="str">
        <f t="shared" si="844"/>
        <v>1.66</v>
      </c>
      <c r="AL1087" s="3" t="str">
        <f t="shared" si="845"/>
        <v>-</v>
      </c>
      <c r="AM1087" s="3">
        <f t="shared" si="846"/>
        <v>56.31</v>
      </c>
      <c r="AN1087" s="3">
        <f t="shared" si="847"/>
        <v>-86.75</v>
      </c>
      <c r="AO1087" s="3">
        <f t="shared" si="848"/>
        <v>0.80079999999999985</v>
      </c>
      <c r="AQ1087" s="3" t="str">
        <f t="shared" si="849"/>
        <v>1.66</v>
      </c>
      <c r="AR1087" s="3" t="str">
        <f t="shared" si="850"/>
        <v>-</v>
      </c>
      <c r="AS1087" s="3">
        <f t="shared" si="851"/>
        <v>56.31</v>
      </c>
      <c r="AT1087" s="3">
        <f t="shared" si="852"/>
        <v>-86.75</v>
      </c>
      <c r="AU1087" s="3">
        <f t="shared" si="853"/>
        <v>0.6863999999999999</v>
      </c>
      <c r="AW1087" s="3" t="str">
        <f t="shared" si="854"/>
        <v>1.66</v>
      </c>
      <c r="AX1087" s="3" t="str">
        <f t="shared" si="855"/>
        <v>-</v>
      </c>
      <c r="AY1087" s="3">
        <f t="shared" si="856"/>
        <v>56.31</v>
      </c>
      <c r="AZ1087" s="3">
        <f t="shared" si="857"/>
        <v>-86.75</v>
      </c>
      <c r="BA1087" s="3">
        <f t="shared" si="858"/>
        <v>0.57199999999999995</v>
      </c>
      <c r="BC1087" s="3" t="str">
        <f t="shared" si="859"/>
        <v>1.66</v>
      </c>
      <c r="BD1087" s="3" t="str">
        <f t="shared" si="860"/>
        <v>-</v>
      </c>
      <c r="BE1087" s="3">
        <f t="shared" si="861"/>
        <v>56.31</v>
      </c>
      <c r="BF1087" s="3">
        <f t="shared" si="862"/>
        <v>-86.75</v>
      </c>
      <c r="BG1087" s="3">
        <f t="shared" si="863"/>
        <v>0.34319999999999995</v>
      </c>
      <c r="BI1087" s="3" t="str">
        <f t="shared" si="864"/>
        <v>1.66</v>
      </c>
      <c r="BJ1087" s="3" t="str">
        <f t="shared" si="865"/>
        <v>-</v>
      </c>
      <c r="BK1087" s="3">
        <f t="shared" si="866"/>
        <v>56.31</v>
      </c>
      <c r="BL1087" s="3">
        <f t="shared" si="867"/>
        <v>-86.75</v>
      </c>
      <c r="BM1087" s="3">
        <f t="shared" si="868"/>
        <v>0.1144</v>
      </c>
    </row>
    <row r="1088" spans="1:65" x14ac:dyDescent="0.3">
      <c r="A1088" s="3" t="str">
        <f>'Forward collapse simulation'!B1098</f>
        <v>1.66</v>
      </c>
      <c r="B1088" s="3" t="str">
        <f>IF('Forward collapse simulation'!C1098="","-",'Forward collapse simulation'!C1098)</f>
        <v>1.67</v>
      </c>
      <c r="C1088" s="3">
        <f>'Forward collapse simulation'!E1098</f>
        <v>70.739999999999995</v>
      </c>
      <c r="D1088" s="3">
        <f>'Forward collapse simulation'!AK1098</f>
        <v>-1.84</v>
      </c>
      <c r="E1088" s="84">
        <f>'Forward collapse simulation'!AL1098</f>
        <v>8.19</v>
      </c>
      <c r="G1088" s="3" t="str">
        <f t="shared" si="819"/>
        <v>1.66</v>
      </c>
      <c r="H1088" s="3" t="str">
        <f t="shared" si="820"/>
        <v>1.67</v>
      </c>
      <c r="I1088" s="3">
        <f t="shared" si="821"/>
        <v>70.739999999999995</v>
      </c>
      <c r="J1088" s="3">
        <f t="shared" si="822"/>
        <v>-1.84</v>
      </c>
      <c r="K1088" s="3">
        <f t="shared" si="823"/>
        <v>8.19</v>
      </c>
      <c r="M1088" s="3" t="str">
        <f t="shared" si="824"/>
        <v>1.66</v>
      </c>
      <c r="N1088" s="3" t="str">
        <f t="shared" si="825"/>
        <v>1.67</v>
      </c>
      <c r="O1088" s="3">
        <f t="shared" si="826"/>
        <v>70.739999999999995</v>
      </c>
      <c r="P1088" s="3">
        <f t="shared" si="827"/>
        <v>-1.84</v>
      </c>
      <c r="Q1088" s="3">
        <f t="shared" si="828"/>
        <v>8.19</v>
      </c>
      <c r="R1088" s="85"/>
      <c r="S1088" s="3" t="str">
        <f t="shared" si="829"/>
        <v>1.66</v>
      </c>
      <c r="T1088" s="3" t="str">
        <f t="shared" si="830"/>
        <v>1.67</v>
      </c>
      <c r="U1088" s="3">
        <f t="shared" si="831"/>
        <v>70.739999999999995</v>
      </c>
      <c r="V1088" s="3">
        <f t="shared" si="832"/>
        <v>-1.84</v>
      </c>
      <c r="W1088" s="3">
        <f t="shared" si="833"/>
        <v>8.19</v>
      </c>
      <c r="X1088" s="85"/>
      <c r="Y1088" s="3" t="str">
        <f t="shared" si="834"/>
        <v>1.66</v>
      </c>
      <c r="Z1088" s="3" t="str">
        <f t="shared" si="835"/>
        <v>1.67</v>
      </c>
      <c r="AA1088" s="3">
        <f t="shared" si="836"/>
        <v>70.739999999999995</v>
      </c>
      <c r="AB1088" s="3">
        <f t="shared" si="837"/>
        <v>-1.84</v>
      </c>
      <c r="AC1088" s="3">
        <f t="shared" si="838"/>
        <v>8.19</v>
      </c>
      <c r="AE1088" s="3" t="str">
        <f t="shared" si="839"/>
        <v>1.66</v>
      </c>
      <c r="AF1088" s="3" t="str">
        <f t="shared" si="840"/>
        <v>1.67</v>
      </c>
      <c r="AG1088" s="3">
        <f t="shared" si="841"/>
        <v>70.739999999999995</v>
      </c>
      <c r="AH1088" s="3">
        <f t="shared" si="842"/>
        <v>-1.84</v>
      </c>
      <c r="AI1088" s="3">
        <f t="shared" si="843"/>
        <v>8.19</v>
      </c>
      <c r="AK1088" s="3" t="str">
        <f t="shared" si="844"/>
        <v>1.66</v>
      </c>
      <c r="AL1088" s="3" t="str">
        <f t="shared" si="845"/>
        <v>1.67</v>
      </c>
      <c r="AM1088" s="3">
        <f t="shared" si="846"/>
        <v>70.739999999999995</v>
      </c>
      <c r="AN1088" s="3">
        <f t="shared" si="847"/>
        <v>-1.84</v>
      </c>
      <c r="AO1088" s="3">
        <f t="shared" si="848"/>
        <v>8.19</v>
      </c>
      <c r="AQ1088" s="3" t="str">
        <f t="shared" si="849"/>
        <v>1.66</v>
      </c>
      <c r="AR1088" s="3" t="str">
        <f t="shared" si="850"/>
        <v>1.67</v>
      </c>
      <c r="AS1088" s="3">
        <f t="shared" si="851"/>
        <v>70.739999999999995</v>
      </c>
      <c r="AT1088" s="3">
        <f t="shared" si="852"/>
        <v>-1.84</v>
      </c>
      <c r="AU1088" s="3">
        <f t="shared" si="853"/>
        <v>8.19</v>
      </c>
      <c r="AW1088" s="3" t="str">
        <f t="shared" si="854"/>
        <v>1.66</v>
      </c>
      <c r="AX1088" s="3" t="str">
        <f t="shared" si="855"/>
        <v>1.67</v>
      </c>
      <c r="AY1088" s="3">
        <f t="shared" si="856"/>
        <v>70.739999999999995</v>
      </c>
      <c r="AZ1088" s="3">
        <f t="shared" si="857"/>
        <v>-1.84</v>
      </c>
      <c r="BA1088" s="3">
        <f t="shared" si="858"/>
        <v>8.19</v>
      </c>
      <c r="BC1088" s="3" t="str">
        <f t="shared" si="859"/>
        <v>1.66</v>
      </c>
      <c r="BD1088" s="3" t="str">
        <f t="shared" si="860"/>
        <v>1.67</v>
      </c>
      <c r="BE1088" s="3">
        <f t="shared" si="861"/>
        <v>70.739999999999995</v>
      </c>
      <c r="BF1088" s="3">
        <f t="shared" si="862"/>
        <v>-1.84</v>
      </c>
      <c r="BG1088" s="3">
        <f t="shared" si="863"/>
        <v>8.19</v>
      </c>
      <c r="BI1088" s="3" t="str">
        <f t="shared" si="864"/>
        <v>1.66</v>
      </c>
      <c r="BJ1088" s="3" t="str">
        <f t="shared" si="865"/>
        <v>1.67</v>
      </c>
      <c r="BK1088" s="3">
        <f t="shared" si="866"/>
        <v>70.739999999999995</v>
      </c>
      <c r="BL1088" s="3">
        <f t="shared" si="867"/>
        <v>-1.84</v>
      </c>
      <c r="BM1088" s="3">
        <f t="shared" si="868"/>
        <v>8.19</v>
      </c>
    </row>
    <row r="1089" spans="1:65" x14ac:dyDescent="0.3">
      <c r="A1089" s="3" t="str">
        <f>'Forward collapse simulation'!B1099</f>
        <v>1.67</v>
      </c>
      <c r="B1089" s="3" t="str">
        <f>IF('Forward collapse simulation'!C1099="","-",'Forward collapse simulation'!C1099)</f>
        <v>-</v>
      </c>
      <c r="C1089" s="3">
        <f>'Forward collapse simulation'!E1099</f>
        <v>87.8</v>
      </c>
      <c r="D1089" s="3">
        <f>'Forward collapse simulation'!AK1099</f>
        <v>-85.66</v>
      </c>
      <c r="E1089" s="84">
        <f>'Forward collapse simulation'!AL1099</f>
        <v>1.032</v>
      </c>
      <c r="G1089" s="3" t="str">
        <f t="shared" si="819"/>
        <v>1.67</v>
      </c>
      <c r="H1089" s="3" t="str">
        <f t="shared" si="820"/>
        <v>-</v>
      </c>
      <c r="I1089" s="3">
        <f t="shared" si="821"/>
        <v>87.8</v>
      </c>
      <c r="J1089" s="3">
        <f t="shared" si="822"/>
        <v>-85.66</v>
      </c>
      <c r="K1089" s="3">
        <f t="shared" si="823"/>
        <v>0.98039999999999994</v>
      </c>
      <c r="M1089" s="3" t="str">
        <f t="shared" si="824"/>
        <v>1.67</v>
      </c>
      <c r="N1089" s="3" t="str">
        <f t="shared" si="825"/>
        <v>-</v>
      </c>
      <c r="O1089" s="3">
        <f t="shared" si="826"/>
        <v>87.8</v>
      </c>
      <c r="P1089" s="3">
        <f t="shared" si="827"/>
        <v>-85.66</v>
      </c>
      <c r="Q1089" s="3">
        <f t="shared" si="828"/>
        <v>0.92880000000000007</v>
      </c>
      <c r="R1089" s="85"/>
      <c r="S1089" s="3" t="str">
        <f t="shared" si="829"/>
        <v>1.67</v>
      </c>
      <c r="T1089" s="3" t="str">
        <f t="shared" si="830"/>
        <v>-</v>
      </c>
      <c r="U1089" s="3">
        <f t="shared" si="831"/>
        <v>87.8</v>
      </c>
      <c r="V1089" s="3">
        <f t="shared" si="832"/>
        <v>-85.66</v>
      </c>
      <c r="W1089" s="3">
        <f t="shared" si="833"/>
        <v>0.87719999999999998</v>
      </c>
      <c r="X1089" s="85"/>
      <c r="Y1089" s="3" t="str">
        <f t="shared" si="834"/>
        <v>1.67</v>
      </c>
      <c r="Z1089" s="3" t="str">
        <f t="shared" si="835"/>
        <v>-</v>
      </c>
      <c r="AA1089" s="3">
        <f t="shared" si="836"/>
        <v>87.8</v>
      </c>
      <c r="AB1089" s="3">
        <f t="shared" si="837"/>
        <v>-85.66</v>
      </c>
      <c r="AC1089" s="3">
        <f t="shared" si="838"/>
        <v>0.82560000000000011</v>
      </c>
      <c r="AE1089" s="3" t="str">
        <f t="shared" si="839"/>
        <v>1.67</v>
      </c>
      <c r="AF1089" s="3" t="str">
        <f t="shared" si="840"/>
        <v>-</v>
      </c>
      <c r="AG1089" s="3">
        <f t="shared" si="841"/>
        <v>87.8</v>
      </c>
      <c r="AH1089" s="3">
        <f t="shared" si="842"/>
        <v>-85.66</v>
      </c>
      <c r="AI1089" s="3">
        <f t="shared" si="843"/>
        <v>0.77400000000000002</v>
      </c>
      <c r="AK1089" s="3" t="str">
        <f t="shared" si="844"/>
        <v>1.67</v>
      </c>
      <c r="AL1089" s="3" t="str">
        <f t="shared" si="845"/>
        <v>-</v>
      </c>
      <c r="AM1089" s="3">
        <f t="shared" si="846"/>
        <v>87.8</v>
      </c>
      <c r="AN1089" s="3">
        <f t="shared" si="847"/>
        <v>-85.66</v>
      </c>
      <c r="AO1089" s="3">
        <f t="shared" si="848"/>
        <v>0.72239999999999993</v>
      </c>
      <c r="AQ1089" s="3" t="str">
        <f t="shared" si="849"/>
        <v>1.67</v>
      </c>
      <c r="AR1089" s="3" t="str">
        <f t="shared" si="850"/>
        <v>-</v>
      </c>
      <c r="AS1089" s="3">
        <f t="shared" si="851"/>
        <v>87.8</v>
      </c>
      <c r="AT1089" s="3">
        <f t="shared" si="852"/>
        <v>-85.66</v>
      </c>
      <c r="AU1089" s="3">
        <f t="shared" si="853"/>
        <v>0.61919999999999997</v>
      </c>
      <c r="AW1089" s="3" t="str">
        <f t="shared" si="854"/>
        <v>1.67</v>
      </c>
      <c r="AX1089" s="3" t="str">
        <f t="shared" si="855"/>
        <v>-</v>
      </c>
      <c r="AY1089" s="3">
        <f t="shared" si="856"/>
        <v>87.8</v>
      </c>
      <c r="AZ1089" s="3">
        <f t="shared" si="857"/>
        <v>-85.66</v>
      </c>
      <c r="BA1089" s="3">
        <f t="shared" si="858"/>
        <v>0.51600000000000001</v>
      </c>
      <c r="BC1089" s="3" t="str">
        <f t="shared" si="859"/>
        <v>1.67</v>
      </c>
      <c r="BD1089" s="3" t="str">
        <f t="shared" si="860"/>
        <v>-</v>
      </c>
      <c r="BE1089" s="3">
        <f t="shared" si="861"/>
        <v>87.8</v>
      </c>
      <c r="BF1089" s="3">
        <f t="shared" si="862"/>
        <v>-85.66</v>
      </c>
      <c r="BG1089" s="3">
        <f t="shared" si="863"/>
        <v>0.30959999999999999</v>
      </c>
      <c r="BI1089" s="3" t="str">
        <f t="shared" si="864"/>
        <v>1.67</v>
      </c>
      <c r="BJ1089" s="3" t="str">
        <f t="shared" si="865"/>
        <v>-</v>
      </c>
      <c r="BK1089" s="3">
        <f t="shared" si="866"/>
        <v>87.8</v>
      </c>
      <c r="BL1089" s="3">
        <f t="shared" si="867"/>
        <v>-85.66</v>
      </c>
      <c r="BM1089" s="3">
        <f t="shared" si="868"/>
        <v>0.10320000000000001</v>
      </c>
    </row>
    <row r="1090" spans="1:65" x14ac:dyDescent="0.3">
      <c r="A1090" s="3" t="str">
        <f>'Forward collapse simulation'!B1100</f>
        <v>1.67</v>
      </c>
      <c r="B1090" s="3" t="str">
        <f>IF('Forward collapse simulation'!C1100="","-",'Forward collapse simulation'!C1100)</f>
        <v>-</v>
      </c>
      <c r="C1090" s="3">
        <f>'Forward collapse simulation'!E1100</f>
        <v>330.37</v>
      </c>
      <c r="D1090" s="3">
        <f>'Forward collapse simulation'!AK1100</f>
        <v>-66.53</v>
      </c>
      <c r="E1090" s="84">
        <f>'Forward collapse simulation'!AL1100</f>
        <v>0.96499999999999997</v>
      </c>
      <c r="G1090" s="3" t="str">
        <f t="shared" si="819"/>
        <v>1.67</v>
      </c>
      <c r="H1090" s="3" t="str">
        <f t="shared" si="820"/>
        <v>-</v>
      </c>
      <c r="I1090" s="3">
        <f t="shared" si="821"/>
        <v>330.37</v>
      </c>
      <c r="J1090" s="3">
        <f t="shared" si="822"/>
        <v>-66.53</v>
      </c>
      <c r="K1090" s="3">
        <f t="shared" si="823"/>
        <v>0.91674999999999995</v>
      </c>
      <c r="M1090" s="3" t="str">
        <f t="shared" si="824"/>
        <v>1.67</v>
      </c>
      <c r="N1090" s="3" t="str">
        <f t="shared" si="825"/>
        <v>-</v>
      </c>
      <c r="O1090" s="3">
        <f t="shared" si="826"/>
        <v>330.37</v>
      </c>
      <c r="P1090" s="3">
        <f t="shared" si="827"/>
        <v>-66.53</v>
      </c>
      <c r="Q1090" s="3">
        <f t="shared" si="828"/>
        <v>0.86849999999999994</v>
      </c>
      <c r="R1090" s="85"/>
      <c r="S1090" s="3" t="str">
        <f t="shared" si="829"/>
        <v>1.67</v>
      </c>
      <c r="T1090" s="3" t="str">
        <f t="shared" si="830"/>
        <v>-</v>
      </c>
      <c r="U1090" s="3">
        <f t="shared" si="831"/>
        <v>330.37</v>
      </c>
      <c r="V1090" s="3">
        <f t="shared" si="832"/>
        <v>-66.53</v>
      </c>
      <c r="W1090" s="3">
        <f t="shared" si="833"/>
        <v>0.82024999999999992</v>
      </c>
      <c r="X1090" s="85"/>
      <c r="Y1090" s="3" t="str">
        <f t="shared" si="834"/>
        <v>1.67</v>
      </c>
      <c r="Z1090" s="3" t="str">
        <f t="shared" si="835"/>
        <v>-</v>
      </c>
      <c r="AA1090" s="3">
        <f t="shared" si="836"/>
        <v>330.37</v>
      </c>
      <c r="AB1090" s="3">
        <f t="shared" si="837"/>
        <v>-66.53</v>
      </c>
      <c r="AC1090" s="3">
        <f t="shared" si="838"/>
        <v>0.77200000000000002</v>
      </c>
      <c r="AE1090" s="3" t="str">
        <f t="shared" si="839"/>
        <v>1.67</v>
      </c>
      <c r="AF1090" s="3" t="str">
        <f t="shared" si="840"/>
        <v>-</v>
      </c>
      <c r="AG1090" s="3">
        <f t="shared" si="841"/>
        <v>330.37</v>
      </c>
      <c r="AH1090" s="3">
        <f t="shared" si="842"/>
        <v>-66.53</v>
      </c>
      <c r="AI1090" s="3">
        <f t="shared" si="843"/>
        <v>0.72375</v>
      </c>
      <c r="AK1090" s="3" t="str">
        <f t="shared" si="844"/>
        <v>1.67</v>
      </c>
      <c r="AL1090" s="3" t="str">
        <f t="shared" si="845"/>
        <v>-</v>
      </c>
      <c r="AM1090" s="3">
        <f t="shared" si="846"/>
        <v>330.37</v>
      </c>
      <c r="AN1090" s="3">
        <f t="shared" si="847"/>
        <v>-66.53</v>
      </c>
      <c r="AO1090" s="3">
        <f t="shared" si="848"/>
        <v>0.67549999999999999</v>
      </c>
      <c r="AQ1090" s="3" t="str">
        <f t="shared" si="849"/>
        <v>1.67</v>
      </c>
      <c r="AR1090" s="3" t="str">
        <f t="shared" si="850"/>
        <v>-</v>
      </c>
      <c r="AS1090" s="3">
        <f t="shared" si="851"/>
        <v>330.37</v>
      </c>
      <c r="AT1090" s="3">
        <f t="shared" si="852"/>
        <v>-66.53</v>
      </c>
      <c r="AU1090" s="3">
        <f t="shared" si="853"/>
        <v>0.57899999999999996</v>
      </c>
      <c r="AW1090" s="3" t="str">
        <f t="shared" si="854"/>
        <v>1.67</v>
      </c>
      <c r="AX1090" s="3" t="str">
        <f t="shared" si="855"/>
        <v>-</v>
      </c>
      <c r="AY1090" s="3">
        <f t="shared" si="856"/>
        <v>330.37</v>
      </c>
      <c r="AZ1090" s="3">
        <f t="shared" si="857"/>
        <v>-66.53</v>
      </c>
      <c r="BA1090" s="3">
        <f t="shared" si="858"/>
        <v>0.48249999999999998</v>
      </c>
      <c r="BC1090" s="3" t="str">
        <f t="shared" si="859"/>
        <v>1.67</v>
      </c>
      <c r="BD1090" s="3" t="str">
        <f t="shared" si="860"/>
        <v>-</v>
      </c>
      <c r="BE1090" s="3">
        <f t="shared" si="861"/>
        <v>330.37</v>
      </c>
      <c r="BF1090" s="3">
        <f t="shared" si="862"/>
        <v>-66.53</v>
      </c>
      <c r="BG1090" s="3">
        <f t="shared" si="863"/>
        <v>0.28949999999999998</v>
      </c>
      <c r="BI1090" s="3" t="str">
        <f t="shared" si="864"/>
        <v>1.67</v>
      </c>
      <c r="BJ1090" s="3" t="str">
        <f t="shared" si="865"/>
        <v>-</v>
      </c>
      <c r="BK1090" s="3">
        <f t="shared" si="866"/>
        <v>330.37</v>
      </c>
      <c r="BL1090" s="3">
        <f t="shared" si="867"/>
        <v>-66.53</v>
      </c>
      <c r="BM1090" s="3">
        <f t="shared" si="868"/>
        <v>9.6500000000000002E-2</v>
      </c>
    </row>
    <row r="1091" spans="1:65" x14ac:dyDescent="0.3">
      <c r="A1091" s="3" t="str">
        <f>'Forward collapse simulation'!B1101</f>
        <v>1.67</v>
      </c>
      <c r="B1091" s="3" t="str">
        <f>IF('Forward collapse simulation'!C1101="","-",'Forward collapse simulation'!C1101)</f>
        <v>-</v>
      </c>
      <c r="C1091" s="3">
        <f>'Forward collapse simulation'!E1101</f>
        <v>322.7</v>
      </c>
      <c r="D1091" s="3">
        <f>'Forward collapse simulation'!AK1101</f>
        <v>-29.9</v>
      </c>
      <c r="E1091" s="84">
        <f>'Forward collapse simulation'!AL1101</f>
        <v>1.083</v>
      </c>
      <c r="G1091" s="3" t="str">
        <f t="shared" si="819"/>
        <v>1.67</v>
      </c>
      <c r="H1091" s="3" t="str">
        <f t="shared" si="820"/>
        <v>-</v>
      </c>
      <c r="I1091" s="3">
        <f t="shared" si="821"/>
        <v>322.7</v>
      </c>
      <c r="J1091" s="3">
        <f t="shared" si="822"/>
        <v>-29.9</v>
      </c>
      <c r="K1091" s="3">
        <f t="shared" si="823"/>
        <v>1.0288499999999998</v>
      </c>
      <c r="M1091" s="3" t="str">
        <f t="shared" si="824"/>
        <v>1.67</v>
      </c>
      <c r="N1091" s="3" t="str">
        <f t="shared" si="825"/>
        <v>-</v>
      </c>
      <c r="O1091" s="3">
        <f t="shared" si="826"/>
        <v>322.7</v>
      </c>
      <c r="P1091" s="3">
        <f t="shared" si="827"/>
        <v>-29.9</v>
      </c>
      <c r="Q1091" s="3">
        <f t="shared" si="828"/>
        <v>0.97470000000000001</v>
      </c>
      <c r="R1091" s="85"/>
      <c r="S1091" s="3" t="str">
        <f t="shared" si="829"/>
        <v>1.67</v>
      </c>
      <c r="T1091" s="3" t="str">
        <f t="shared" si="830"/>
        <v>-</v>
      </c>
      <c r="U1091" s="3">
        <f t="shared" si="831"/>
        <v>322.7</v>
      </c>
      <c r="V1091" s="3">
        <f t="shared" si="832"/>
        <v>-29.9</v>
      </c>
      <c r="W1091" s="3">
        <f t="shared" si="833"/>
        <v>0.92054999999999998</v>
      </c>
      <c r="X1091" s="85"/>
      <c r="Y1091" s="3" t="str">
        <f t="shared" si="834"/>
        <v>1.67</v>
      </c>
      <c r="Z1091" s="3" t="str">
        <f t="shared" si="835"/>
        <v>-</v>
      </c>
      <c r="AA1091" s="3">
        <f t="shared" si="836"/>
        <v>322.7</v>
      </c>
      <c r="AB1091" s="3">
        <f t="shared" si="837"/>
        <v>-29.9</v>
      </c>
      <c r="AC1091" s="3">
        <f t="shared" si="838"/>
        <v>0.86640000000000006</v>
      </c>
      <c r="AE1091" s="3" t="str">
        <f t="shared" si="839"/>
        <v>1.67</v>
      </c>
      <c r="AF1091" s="3" t="str">
        <f t="shared" si="840"/>
        <v>-</v>
      </c>
      <c r="AG1091" s="3">
        <f t="shared" si="841"/>
        <v>322.7</v>
      </c>
      <c r="AH1091" s="3">
        <f t="shared" si="842"/>
        <v>-29.9</v>
      </c>
      <c r="AI1091" s="3">
        <f t="shared" si="843"/>
        <v>0.81224999999999992</v>
      </c>
      <c r="AK1091" s="3" t="str">
        <f t="shared" si="844"/>
        <v>1.67</v>
      </c>
      <c r="AL1091" s="3" t="str">
        <f t="shared" si="845"/>
        <v>-</v>
      </c>
      <c r="AM1091" s="3">
        <f t="shared" si="846"/>
        <v>322.7</v>
      </c>
      <c r="AN1091" s="3">
        <f t="shared" si="847"/>
        <v>-29.9</v>
      </c>
      <c r="AO1091" s="3">
        <f t="shared" si="848"/>
        <v>0.75809999999999989</v>
      </c>
      <c r="AQ1091" s="3" t="str">
        <f t="shared" si="849"/>
        <v>1.67</v>
      </c>
      <c r="AR1091" s="3" t="str">
        <f t="shared" si="850"/>
        <v>-</v>
      </c>
      <c r="AS1091" s="3">
        <f t="shared" si="851"/>
        <v>322.7</v>
      </c>
      <c r="AT1091" s="3">
        <f t="shared" si="852"/>
        <v>-29.9</v>
      </c>
      <c r="AU1091" s="3">
        <f t="shared" si="853"/>
        <v>0.64979999999999993</v>
      </c>
      <c r="AW1091" s="3" t="str">
        <f t="shared" si="854"/>
        <v>1.67</v>
      </c>
      <c r="AX1091" s="3" t="str">
        <f t="shared" si="855"/>
        <v>-</v>
      </c>
      <c r="AY1091" s="3">
        <f t="shared" si="856"/>
        <v>322.7</v>
      </c>
      <c r="AZ1091" s="3">
        <f t="shared" si="857"/>
        <v>-29.9</v>
      </c>
      <c r="BA1091" s="3">
        <f t="shared" si="858"/>
        <v>0.54149999999999998</v>
      </c>
      <c r="BC1091" s="3" t="str">
        <f t="shared" si="859"/>
        <v>1.67</v>
      </c>
      <c r="BD1091" s="3" t="str">
        <f t="shared" si="860"/>
        <v>-</v>
      </c>
      <c r="BE1091" s="3">
        <f t="shared" si="861"/>
        <v>322.7</v>
      </c>
      <c r="BF1091" s="3">
        <f t="shared" si="862"/>
        <v>-29.9</v>
      </c>
      <c r="BG1091" s="3">
        <f t="shared" si="863"/>
        <v>0.32489999999999997</v>
      </c>
      <c r="BI1091" s="3" t="str">
        <f t="shared" si="864"/>
        <v>1.67</v>
      </c>
      <c r="BJ1091" s="3" t="str">
        <f t="shared" si="865"/>
        <v>-</v>
      </c>
      <c r="BK1091" s="3">
        <f t="shared" si="866"/>
        <v>322.7</v>
      </c>
      <c r="BL1091" s="3">
        <f t="shared" si="867"/>
        <v>-29.9</v>
      </c>
      <c r="BM1091" s="3">
        <f t="shared" si="868"/>
        <v>0.10830000000000001</v>
      </c>
    </row>
    <row r="1092" spans="1:65" x14ac:dyDescent="0.3">
      <c r="A1092" s="3" t="str">
        <f>'Forward collapse simulation'!B1102</f>
        <v>1.67</v>
      </c>
      <c r="B1092" s="3" t="str">
        <f>IF('Forward collapse simulation'!C1102="","-",'Forward collapse simulation'!C1102)</f>
        <v>-</v>
      </c>
      <c r="C1092" s="3">
        <f>'Forward collapse simulation'!E1102</f>
        <v>323.33</v>
      </c>
      <c r="D1092" s="3">
        <f ca="1">'Forward collapse simulation'!AK1102</f>
        <v>76.561165263120856</v>
      </c>
      <c r="E1092" s="84">
        <f ca="1">'Forward collapse simulation'!AL1102</f>
        <v>3.9470233125299936</v>
      </c>
      <c r="G1092" s="3" t="str">
        <f t="shared" ref="G1092:G1155" si="869">A1092</f>
        <v>1.67</v>
      </c>
      <c r="H1092" s="3" t="str">
        <f t="shared" ref="H1092:H1155" si="870">B1092</f>
        <v>-</v>
      </c>
      <c r="I1092" s="3">
        <f t="shared" ref="I1092:I1155" si="871">C1092</f>
        <v>323.33</v>
      </c>
      <c r="J1092" s="3">
        <f t="shared" ref="J1092:J1155" ca="1" si="872">D1092</f>
        <v>76.561165263120856</v>
      </c>
      <c r="K1092" s="3">
        <f t="shared" ref="K1092:K1155" ca="1" si="873">IF(B1092="-",E1092*0.95,E1092)</f>
        <v>3.7496721469034937</v>
      </c>
      <c r="M1092" s="3" t="str">
        <f t="shared" ref="M1092:M1155" si="874">G1092</f>
        <v>1.67</v>
      </c>
      <c r="N1092" s="3" t="str">
        <f t="shared" ref="N1092:N1155" si="875">H1092</f>
        <v>-</v>
      </c>
      <c r="O1092" s="3">
        <f t="shared" ref="O1092:O1155" si="876">I1092</f>
        <v>323.33</v>
      </c>
      <c r="P1092" s="3">
        <f t="shared" ref="P1092:P1155" ca="1" si="877">J1092</f>
        <v>76.561165263120856</v>
      </c>
      <c r="Q1092" s="3">
        <f t="shared" ref="Q1092:Q1155" ca="1" si="878">IF(H1092="-",$E1092*0.9,$E1092)</f>
        <v>3.5523209812769942</v>
      </c>
      <c r="R1092" s="85"/>
      <c r="S1092" s="3" t="str">
        <f t="shared" ref="S1092:S1155" si="879">M1092</f>
        <v>1.67</v>
      </c>
      <c r="T1092" s="3" t="str">
        <f t="shared" ref="T1092:T1155" si="880">N1092</f>
        <v>-</v>
      </c>
      <c r="U1092" s="3">
        <f t="shared" ref="U1092:U1155" si="881">O1092</f>
        <v>323.33</v>
      </c>
      <c r="V1092" s="3">
        <f t="shared" ref="V1092:V1155" ca="1" si="882">P1092</f>
        <v>76.561165263120856</v>
      </c>
      <c r="W1092" s="3">
        <f t="shared" ref="W1092:W1155" ca="1" si="883">IF(N1092="-",$E1092*0.85,$E1092)</f>
        <v>3.3549698156504943</v>
      </c>
      <c r="X1092" s="85"/>
      <c r="Y1092" s="3" t="str">
        <f t="shared" ref="Y1092:Y1155" si="884">S1092</f>
        <v>1.67</v>
      </c>
      <c r="Z1092" s="3" t="str">
        <f t="shared" ref="Z1092:Z1155" si="885">T1092</f>
        <v>-</v>
      </c>
      <c r="AA1092" s="3">
        <f t="shared" ref="AA1092:AA1155" si="886">U1092</f>
        <v>323.33</v>
      </c>
      <c r="AB1092" s="3">
        <f t="shared" ref="AB1092:AB1155" ca="1" si="887">V1092</f>
        <v>76.561165263120856</v>
      </c>
      <c r="AC1092" s="3">
        <f t="shared" ref="AC1092:AC1155" ca="1" si="888">IF(T1092="-",$E1092*0.8,$E1092)</f>
        <v>3.1576186500239949</v>
      </c>
      <c r="AE1092" s="3" t="str">
        <f t="shared" ref="AE1092:AE1155" si="889">Y1092</f>
        <v>1.67</v>
      </c>
      <c r="AF1092" s="3" t="str">
        <f t="shared" ref="AF1092:AF1155" si="890">Z1092</f>
        <v>-</v>
      </c>
      <c r="AG1092" s="3">
        <f t="shared" ref="AG1092:AG1155" si="891">AA1092</f>
        <v>323.33</v>
      </c>
      <c r="AH1092" s="3">
        <f t="shared" ref="AH1092:AH1155" ca="1" si="892">AB1092</f>
        <v>76.561165263120856</v>
      </c>
      <c r="AI1092" s="3">
        <f t="shared" ref="AI1092:AI1155" ca="1" si="893">IF(Z1092="-",$E1092*0.75,$E1092)</f>
        <v>2.9602674843974954</v>
      </c>
      <c r="AK1092" s="3" t="str">
        <f t="shared" ref="AK1092:AK1155" si="894">AE1092</f>
        <v>1.67</v>
      </c>
      <c r="AL1092" s="3" t="str">
        <f t="shared" ref="AL1092:AL1155" si="895">AF1092</f>
        <v>-</v>
      </c>
      <c r="AM1092" s="3">
        <f t="shared" ref="AM1092:AM1155" si="896">AG1092</f>
        <v>323.33</v>
      </c>
      <c r="AN1092" s="3">
        <f t="shared" ref="AN1092:AN1155" ca="1" si="897">AH1092</f>
        <v>76.561165263120856</v>
      </c>
      <c r="AO1092" s="3">
        <f t="shared" ref="AO1092:AO1155" ca="1" si="898">IF(AF1092="-",$E1092*0.7,$E1092)</f>
        <v>2.7629163187709955</v>
      </c>
      <c r="AQ1092" s="3" t="str">
        <f t="shared" ref="AQ1092:AQ1155" si="899">AK1092</f>
        <v>1.67</v>
      </c>
      <c r="AR1092" s="3" t="str">
        <f t="shared" ref="AR1092:AR1155" si="900">AL1092</f>
        <v>-</v>
      </c>
      <c r="AS1092" s="3">
        <f t="shared" ref="AS1092:AS1155" si="901">AM1092</f>
        <v>323.33</v>
      </c>
      <c r="AT1092" s="3">
        <f t="shared" ref="AT1092:AT1155" ca="1" si="902">AN1092</f>
        <v>76.561165263120856</v>
      </c>
      <c r="AU1092" s="3">
        <f t="shared" ref="AU1092:AU1155" ca="1" si="903">IF(AL1092="-",$E1092*0.6,$E1092)</f>
        <v>2.3682139875179962</v>
      </c>
      <c r="AW1092" s="3" t="str">
        <f t="shared" ref="AW1092:AW1155" si="904">AQ1092</f>
        <v>1.67</v>
      </c>
      <c r="AX1092" s="3" t="str">
        <f t="shared" ref="AX1092:AX1155" si="905">AR1092</f>
        <v>-</v>
      </c>
      <c r="AY1092" s="3">
        <f t="shared" ref="AY1092:AY1155" si="906">AS1092</f>
        <v>323.33</v>
      </c>
      <c r="AZ1092" s="3">
        <f t="shared" ref="AZ1092:AZ1155" ca="1" si="907">AT1092</f>
        <v>76.561165263120856</v>
      </c>
      <c r="BA1092" s="3">
        <f t="shared" ref="BA1092:BA1155" ca="1" si="908">IF(AR1092="-",$E1092*0.5,$E1092)</f>
        <v>1.9735116562649968</v>
      </c>
      <c r="BC1092" s="3" t="str">
        <f t="shared" ref="BC1092:BC1155" si="909">AW1092</f>
        <v>1.67</v>
      </c>
      <c r="BD1092" s="3" t="str">
        <f t="shared" ref="BD1092:BD1155" si="910">AX1092</f>
        <v>-</v>
      </c>
      <c r="BE1092" s="3">
        <f t="shared" ref="BE1092:BE1155" si="911">AY1092</f>
        <v>323.33</v>
      </c>
      <c r="BF1092" s="3">
        <f t="shared" ref="BF1092:BF1155" ca="1" si="912">AZ1092</f>
        <v>76.561165263120856</v>
      </c>
      <c r="BG1092" s="3">
        <f t="shared" ref="BG1092:BG1155" ca="1" si="913">IF(AX1092="-",$E1092*0.3,$E1092)</f>
        <v>1.1841069937589981</v>
      </c>
      <c r="BI1092" s="3" t="str">
        <f t="shared" ref="BI1092:BI1155" si="914">BC1092</f>
        <v>1.67</v>
      </c>
      <c r="BJ1092" s="3" t="str">
        <f t="shared" ref="BJ1092:BJ1155" si="915">BD1092</f>
        <v>-</v>
      </c>
      <c r="BK1092" s="3">
        <f t="shared" ref="BK1092:BK1155" si="916">BE1092</f>
        <v>323.33</v>
      </c>
      <c r="BL1092" s="3">
        <f t="shared" ref="BL1092:BL1155" ca="1" si="917">BF1092</f>
        <v>76.561165263120856</v>
      </c>
      <c r="BM1092" s="3">
        <f t="shared" ref="BM1092:BM1155" ca="1" si="918">IF(BD1092="-",$E1092*0.1,$E1092)</f>
        <v>0.39470233125299936</v>
      </c>
    </row>
    <row r="1093" spans="1:65" x14ac:dyDescent="0.3">
      <c r="A1093" s="3" t="str">
        <f>'Forward collapse simulation'!B1103</f>
        <v>1.67</v>
      </c>
      <c r="B1093" s="3" t="str">
        <f>IF('Forward collapse simulation'!C1103="","-",'Forward collapse simulation'!C1103)</f>
        <v>-</v>
      </c>
      <c r="C1093" s="3">
        <f>'Forward collapse simulation'!E1103</f>
        <v>3.77</v>
      </c>
      <c r="D1093" s="3">
        <f ca="1">'Forward collapse simulation'!AK1103</f>
        <v>83.85088448782119</v>
      </c>
      <c r="E1093" s="84">
        <f ca="1">'Forward collapse simulation'!AL1103</f>
        <v>7.5245255391377555</v>
      </c>
      <c r="G1093" s="3" t="str">
        <f t="shared" si="869"/>
        <v>1.67</v>
      </c>
      <c r="H1093" s="3" t="str">
        <f t="shared" si="870"/>
        <v>-</v>
      </c>
      <c r="I1093" s="3">
        <f t="shared" si="871"/>
        <v>3.77</v>
      </c>
      <c r="J1093" s="3">
        <f t="shared" ca="1" si="872"/>
        <v>83.85088448782119</v>
      </c>
      <c r="K1093" s="3">
        <f t="shared" ca="1" si="873"/>
        <v>7.148299262180867</v>
      </c>
      <c r="M1093" s="3" t="str">
        <f t="shared" si="874"/>
        <v>1.67</v>
      </c>
      <c r="N1093" s="3" t="str">
        <f t="shared" si="875"/>
        <v>-</v>
      </c>
      <c r="O1093" s="3">
        <f t="shared" si="876"/>
        <v>3.77</v>
      </c>
      <c r="P1093" s="3">
        <f t="shared" ca="1" si="877"/>
        <v>83.85088448782119</v>
      </c>
      <c r="Q1093" s="3">
        <f t="shared" ca="1" si="878"/>
        <v>6.7720729852239803</v>
      </c>
      <c r="R1093" s="85"/>
      <c r="S1093" s="3" t="str">
        <f t="shared" si="879"/>
        <v>1.67</v>
      </c>
      <c r="T1093" s="3" t="str">
        <f t="shared" si="880"/>
        <v>-</v>
      </c>
      <c r="U1093" s="3">
        <f t="shared" si="881"/>
        <v>3.77</v>
      </c>
      <c r="V1093" s="3">
        <f t="shared" ca="1" si="882"/>
        <v>83.85088448782119</v>
      </c>
      <c r="W1093" s="3">
        <f t="shared" ca="1" si="883"/>
        <v>6.3958467082670918</v>
      </c>
      <c r="X1093" s="85"/>
      <c r="Y1093" s="3" t="str">
        <f t="shared" si="884"/>
        <v>1.67</v>
      </c>
      <c r="Z1093" s="3" t="str">
        <f t="shared" si="885"/>
        <v>-</v>
      </c>
      <c r="AA1093" s="3">
        <f t="shared" si="886"/>
        <v>3.77</v>
      </c>
      <c r="AB1093" s="3">
        <f t="shared" ca="1" si="887"/>
        <v>83.85088448782119</v>
      </c>
      <c r="AC1093" s="3">
        <f t="shared" ca="1" si="888"/>
        <v>6.0196204313102051</v>
      </c>
      <c r="AE1093" s="3" t="str">
        <f t="shared" si="889"/>
        <v>1.67</v>
      </c>
      <c r="AF1093" s="3" t="str">
        <f t="shared" si="890"/>
        <v>-</v>
      </c>
      <c r="AG1093" s="3">
        <f t="shared" si="891"/>
        <v>3.77</v>
      </c>
      <c r="AH1093" s="3">
        <f t="shared" ca="1" si="892"/>
        <v>83.85088448782119</v>
      </c>
      <c r="AI1093" s="3">
        <f t="shared" ca="1" si="893"/>
        <v>5.6433941543533166</v>
      </c>
      <c r="AK1093" s="3" t="str">
        <f t="shared" si="894"/>
        <v>1.67</v>
      </c>
      <c r="AL1093" s="3" t="str">
        <f t="shared" si="895"/>
        <v>-</v>
      </c>
      <c r="AM1093" s="3">
        <f t="shared" si="896"/>
        <v>3.77</v>
      </c>
      <c r="AN1093" s="3">
        <f t="shared" ca="1" si="897"/>
        <v>83.85088448782119</v>
      </c>
      <c r="AO1093" s="3">
        <f t="shared" ca="1" si="898"/>
        <v>5.2671678773964281</v>
      </c>
      <c r="AQ1093" s="3" t="str">
        <f t="shared" si="899"/>
        <v>1.67</v>
      </c>
      <c r="AR1093" s="3" t="str">
        <f t="shared" si="900"/>
        <v>-</v>
      </c>
      <c r="AS1093" s="3">
        <f t="shared" si="901"/>
        <v>3.77</v>
      </c>
      <c r="AT1093" s="3">
        <f t="shared" ca="1" si="902"/>
        <v>83.85088448782119</v>
      </c>
      <c r="AU1093" s="3">
        <f t="shared" ca="1" si="903"/>
        <v>4.5147153234826529</v>
      </c>
      <c r="AW1093" s="3" t="str">
        <f t="shared" si="904"/>
        <v>1.67</v>
      </c>
      <c r="AX1093" s="3" t="str">
        <f t="shared" si="905"/>
        <v>-</v>
      </c>
      <c r="AY1093" s="3">
        <f t="shared" si="906"/>
        <v>3.77</v>
      </c>
      <c r="AZ1093" s="3">
        <f t="shared" ca="1" si="907"/>
        <v>83.85088448782119</v>
      </c>
      <c r="BA1093" s="3">
        <f t="shared" ca="1" si="908"/>
        <v>3.7622627695688777</v>
      </c>
      <c r="BC1093" s="3" t="str">
        <f t="shared" si="909"/>
        <v>1.67</v>
      </c>
      <c r="BD1093" s="3" t="str">
        <f t="shared" si="910"/>
        <v>-</v>
      </c>
      <c r="BE1093" s="3">
        <f t="shared" si="911"/>
        <v>3.77</v>
      </c>
      <c r="BF1093" s="3">
        <f t="shared" ca="1" si="912"/>
        <v>83.85088448782119</v>
      </c>
      <c r="BG1093" s="3">
        <f t="shared" ca="1" si="913"/>
        <v>2.2573576617413265</v>
      </c>
      <c r="BI1093" s="3" t="str">
        <f t="shared" si="914"/>
        <v>1.67</v>
      </c>
      <c r="BJ1093" s="3" t="str">
        <f t="shared" si="915"/>
        <v>-</v>
      </c>
      <c r="BK1093" s="3">
        <f t="shared" si="916"/>
        <v>3.77</v>
      </c>
      <c r="BL1093" s="3">
        <f t="shared" ca="1" si="917"/>
        <v>83.85088448782119</v>
      </c>
      <c r="BM1093" s="3">
        <f t="shared" ca="1" si="918"/>
        <v>0.75245255391377563</v>
      </c>
    </row>
    <row r="1094" spans="1:65" x14ac:dyDescent="0.3">
      <c r="A1094" s="3" t="str">
        <f>'Forward collapse simulation'!B1104</f>
        <v>1.67</v>
      </c>
      <c r="B1094" s="3" t="str">
        <f>IF('Forward collapse simulation'!C1104="","-",'Forward collapse simulation'!C1104)</f>
        <v>-</v>
      </c>
      <c r="C1094" s="3">
        <f>'Forward collapse simulation'!E1104</f>
        <v>351.23</v>
      </c>
      <c r="D1094" s="3">
        <f ca="1">'Forward collapse simulation'!AK1104</f>
        <v>87.132659008389993</v>
      </c>
      <c r="E1094" s="84">
        <f ca="1">'Forward collapse simulation'!AL1104</f>
        <v>13.245992380863731</v>
      </c>
      <c r="G1094" s="3" t="str">
        <f t="shared" si="869"/>
        <v>1.67</v>
      </c>
      <c r="H1094" s="3" t="str">
        <f t="shared" si="870"/>
        <v>-</v>
      </c>
      <c r="I1094" s="3">
        <f t="shared" si="871"/>
        <v>351.23</v>
      </c>
      <c r="J1094" s="3">
        <f t="shared" ca="1" si="872"/>
        <v>87.132659008389993</v>
      </c>
      <c r="K1094" s="3">
        <f t="shared" ca="1" si="873"/>
        <v>12.583692761820544</v>
      </c>
      <c r="M1094" s="3" t="str">
        <f t="shared" si="874"/>
        <v>1.67</v>
      </c>
      <c r="N1094" s="3" t="str">
        <f t="shared" si="875"/>
        <v>-</v>
      </c>
      <c r="O1094" s="3">
        <f t="shared" si="876"/>
        <v>351.23</v>
      </c>
      <c r="P1094" s="3">
        <f t="shared" ca="1" si="877"/>
        <v>87.132659008389993</v>
      </c>
      <c r="Q1094" s="3">
        <f t="shared" ca="1" si="878"/>
        <v>11.921393142777358</v>
      </c>
      <c r="R1094" s="85"/>
      <c r="S1094" s="3" t="str">
        <f t="shared" si="879"/>
        <v>1.67</v>
      </c>
      <c r="T1094" s="3" t="str">
        <f t="shared" si="880"/>
        <v>-</v>
      </c>
      <c r="U1094" s="3">
        <f t="shared" si="881"/>
        <v>351.23</v>
      </c>
      <c r="V1094" s="3">
        <f t="shared" ca="1" si="882"/>
        <v>87.132659008389993</v>
      </c>
      <c r="W1094" s="3">
        <f t="shared" ca="1" si="883"/>
        <v>11.259093523734171</v>
      </c>
      <c r="X1094" s="85"/>
      <c r="Y1094" s="3" t="str">
        <f t="shared" si="884"/>
        <v>1.67</v>
      </c>
      <c r="Z1094" s="3" t="str">
        <f t="shared" si="885"/>
        <v>-</v>
      </c>
      <c r="AA1094" s="3">
        <f t="shared" si="886"/>
        <v>351.23</v>
      </c>
      <c r="AB1094" s="3">
        <f t="shared" ca="1" si="887"/>
        <v>87.132659008389993</v>
      </c>
      <c r="AC1094" s="3">
        <f t="shared" ca="1" si="888"/>
        <v>10.596793904690985</v>
      </c>
      <c r="AE1094" s="3" t="str">
        <f t="shared" si="889"/>
        <v>1.67</v>
      </c>
      <c r="AF1094" s="3" t="str">
        <f t="shared" si="890"/>
        <v>-</v>
      </c>
      <c r="AG1094" s="3">
        <f t="shared" si="891"/>
        <v>351.23</v>
      </c>
      <c r="AH1094" s="3">
        <f t="shared" ca="1" si="892"/>
        <v>87.132659008389993</v>
      </c>
      <c r="AI1094" s="3">
        <f t="shared" ca="1" si="893"/>
        <v>9.9344942856477978</v>
      </c>
      <c r="AK1094" s="3" t="str">
        <f t="shared" si="894"/>
        <v>1.67</v>
      </c>
      <c r="AL1094" s="3" t="str">
        <f t="shared" si="895"/>
        <v>-</v>
      </c>
      <c r="AM1094" s="3">
        <f t="shared" si="896"/>
        <v>351.23</v>
      </c>
      <c r="AN1094" s="3">
        <f t="shared" ca="1" si="897"/>
        <v>87.132659008389993</v>
      </c>
      <c r="AO1094" s="3">
        <f t="shared" ca="1" si="898"/>
        <v>9.2721946666046104</v>
      </c>
      <c r="AQ1094" s="3" t="str">
        <f t="shared" si="899"/>
        <v>1.67</v>
      </c>
      <c r="AR1094" s="3" t="str">
        <f t="shared" si="900"/>
        <v>-</v>
      </c>
      <c r="AS1094" s="3">
        <f t="shared" si="901"/>
        <v>351.23</v>
      </c>
      <c r="AT1094" s="3">
        <f t="shared" ca="1" si="902"/>
        <v>87.132659008389993</v>
      </c>
      <c r="AU1094" s="3">
        <f t="shared" ca="1" si="903"/>
        <v>7.9475954285182384</v>
      </c>
      <c r="AW1094" s="3" t="str">
        <f t="shared" si="904"/>
        <v>1.67</v>
      </c>
      <c r="AX1094" s="3" t="str">
        <f t="shared" si="905"/>
        <v>-</v>
      </c>
      <c r="AY1094" s="3">
        <f t="shared" si="906"/>
        <v>351.23</v>
      </c>
      <c r="AZ1094" s="3">
        <f t="shared" ca="1" si="907"/>
        <v>87.132659008389993</v>
      </c>
      <c r="BA1094" s="3">
        <f t="shared" ca="1" si="908"/>
        <v>6.6229961904318655</v>
      </c>
      <c r="BC1094" s="3" t="str">
        <f t="shared" si="909"/>
        <v>1.67</v>
      </c>
      <c r="BD1094" s="3" t="str">
        <f t="shared" si="910"/>
        <v>-</v>
      </c>
      <c r="BE1094" s="3">
        <f t="shared" si="911"/>
        <v>351.23</v>
      </c>
      <c r="BF1094" s="3">
        <f t="shared" ca="1" si="912"/>
        <v>87.132659008389993</v>
      </c>
      <c r="BG1094" s="3">
        <f t="shared" ca="1" si="913"/>
        <v>3.9737977142591192</v>
      </c>
      <c r="BI1094" s="3" t="str">
        <f t="shared" si="914"/>
        <v>1.67</v>
      </c>
      <c r="BJ1094" s="3" t="str">
        <f t="shared" si="915"/>
        <v>-</v>
      </c>
      <c r="BK1094" s="3">
        <f t="shared" si="916"/>
        <v>351.23</v>
      </c>
      <c r="BL1094" s="3">
        <f t="shared" ca="1" si="917"/>
        <v>87.132659008389993</v>
      </c>
      <c r="BM1094" s="3">
        <f t="shared" ca="1" si="918"/>
        <v>1.3245992380863731</v>
      </c>
    </row>
    <row r="1095" spans="1:65" x14ac:dyDescent="0.3">
      <c r="A1095" s="3" t="str">
        <f>'Forward collapse simulation'!B1105</f>
        <v>1.67</v>
      </c>
      <c r="B1095" s="3" t="str">
        <f>IF('Forward collapse simulation'!C1105="","-",'Forward collapse simulation'!C1105)</f>
        <v>-</v>
      </c>
      <c r="C1095" s="3">
        <f>'Forward collapse simulation'!E1105</f>
        <v>119.67</v>
      </c>
      <c r="D1095" s="3">
        <f ca="1">'Forward collapse simulation'!AK1105</f>
        <v>89.760338028704794</v>
      </c>
      <c r="E1095" s="84">
        <f ca="1">'Forward collapse simulation'!AL1105</f>
        <v>21.655711330225504</v>
      </c>
      <c r="G1095" s="3" t="str">
        <f t="shared" si="869"/>
        <v>1.67</v>
      </c>
      <c r="H1095" s="3" t="str">
        <f t="shared" si="870"/>
        <v>-</v>
      </c>
      <c r="I1095" s="3">
        <f t="shared" si="871"/>
        <v>119.67</v>
      </c>
      <c r="J1095" s="3">
        <f t="shared" ca="1" si="872"/>
        <v>89.760338028704794</v>
      </c>
      <c r="K1095" s="3">
        <f t="shared" ca="1" si="873"/>
        <v>20.572925763714228</v>
      </c>
      <c r="M1095" s="3" t="str">
        <f t="shared" si="874"/>
        <v>1.67</v>
      </c>
      <c r="N1095" s="3" t="str">
        <f t="shared" si="875"/>
        <v>-</v>
      </c>
      <c r="O1095" s="3">
        <f t="shared" si="876"/>
        <v>119.67</v>
      </c>
      <c r="P1095" s="3">
        <f t="shared" ca="1" si="877"/>
        <v>89.760338028704794</v>
      </c>
      <c r="Q1095" s="3">
        <f t="shared" ca="1" si="878"/>
        <v>19.490140197202955</v>
      </c>
      <c r="R1095" s="85"/>
      <c r="S1095" s="3" t="str">
        <f t="shared" si="879"/>
        <v>1.67</v>
      </c>
      <c r="T1095" s="3" t="str">
        <f t="shared" si="880"/>
        <v>-</v>
      </c>
      <c r="U1095" s="3">
        <f t="shared" si="881"/>
        <v>119.67</v>
      </c>
      <c r="V1095" s="3">
        <f t="shared" ca="1" si="882"/>
        <v>89.760338028704794</v>
      </c>
      <c r="W1095" s="3">
        <f t="shared" ca="1" si="883"/>
        <v>18.407354630691678</v>
      </c>
      <c r="X1095" s="85"/>
      <c r="Y1095" s="3" t="str">
        <f t="shared" si="884"/>
        <v>1.67</v>
      </c>
      <c r="Z1095" s="3" t="str">
        <f t="shared" si="885"/>
        <v>-</v>
      </c>
      <c r="AA1095" s="3">
        <f t="shared" si="886"/>
        <v>119.67</v>
      </c>
      <c r="AB1095" s="3">
        <f t="shared" ca="1" si="887"/>
        <v>89.760338028704794</v>
      </c>
      <c r="AC1095" s="3">
        <f t="shared" ca="1" si="888"/>
        <v>17.324569064180405</v>
      </c>
      <c r="AE1095" s="3" t="str">
        <f t="shared" si="889"/>
        <v>1.67</v>
      </c>
      <c r="AF1095" s="3" t="str">
        <f t="shared" si="890"/>
        <v>-</v>
      </c>
      <c r="AG1095" s="3">
        <f t="shared" si="891"/>
        <v>119.67</v>
      </c>
      <c r="AH1095" s="3">
        <f t="shared" ca="1" si="892"/>
        <v>89.760338028704794</v>
      </c>
      <c r="AI1095" s="3">
        <f t="shared" ca="1" si="893"/>
        <v>16.241783497669129</v>
      </c>
      <c r="AK1095" s="3" t="str">
        <f t="shared" si="894"/>
        <v>1.67</v>
      </c>
      <c r="AL1095" s="3" t="str">
        <f t="shared" si="895"/>
        <v>-</v>
      </c>
      <c r="AM1095" s="3">
        <f t="shared" si="896"/>
        <v>119.67</v>
      </c>
      <c r="AN1095" s="3">
        <f t="shared" ca="1" si="897"/>
        <v>89.760338028704794</v>
      </c>
      <c r="AO1095" s="3">
        <f t="shared" ca="1" si="898"/>
        <v>15.158997931157852</v>
      </c>
      <c r="AQ1095" s="3" t="str">
        <f t="shared" si="899"/>
        <v>1.67</v>
      </c>
      <c r="AR1095" s="3" t="str">
        <f t="shared" si="900"/>
        <v>-</v>
      </c>
      <c r="AS1095" s="3">
        <f t="shared" si="901"/>
        <v>119.67</v>
      </c>
      <c r="AT1095" s="3">
        <f t="shared" ca="1" si="902"/>
        <v>89.760338028704794</v>
      </c>
      <c r="AU1095" s="3">
        <f t="shared" ca="1" si="903"/>
        <v>12.993426798135301</v>
      </c>
      <c r="AW1095" s="3" t="str">
        <f t="shared" si="904"/>
        <v>1.67</v>
      </c>
      <c r="AX1095" s="3" t="str">
        <f t="shared" si="905"/>
        <v>-</v>
      </c>
      <c r="AY1095" s="3">
        <f t="shared" si="906"/>
        <v>119.67</v>
      </c>
      <c r="AZ1095" s="3">
        <f t="shared" ca="1" si="907"/>
        <v>89.760338028704794</v>
      </c>
      <c r="BA1095" s="3">
        <f t="shared" ca="1" si="908"/>
        <v>10.827855665112752</v>
      </c>
      <c r="BC1095" s="3" t="str">
        <f t="shared" si="909"/>
        <v>1.67</v>
      </c>
      <c r="BD1095" s="3" t="str">
        <f t="shared" si="910"/>
        <v>-</v>
      </c>
      <c r="BE1095" s="3">
        <f t="shared" si="911"/>
        <v>119.67</v>
      </c>
      <c r="BF1095" s="3">
        <f t="shared" ca="1" si="912"/>
        <v>89.760338028704794</v>
      </c>
      <c r="BG1095" s="3">
        <f t="shared" ca="1" si="913"/>
        <v>6.4967133990676507</v>
      </c>
      <c r="BI1095" s="3" t="str">
        <f t="shared" si="914"/>
        <v>1.67</v>
      </c>
      <c r="BJ1095" s="3" t="str">
        <f t="shared" si="915"/>
        <v>-</v>
      </c>
      <c r="BK1095" s="3">
        <f t="shared" si="916"/>
        <v>119.67</v>
      </c>
      <c r="BL1095" s="3">
        <f t="shared" ca="1" si="917"/>
        <v>89.760338028704794</v>
      </c>
      <c r="BM1095" s="3">
        <f t="shared" ca="1" si="918"/>
        <v>2.1655711330225507</v>
      </c>
    </row>
    <row r="1096" spans="1:65" x14ac:dyDescent="0.3">
      <c r="A1096" s="3" t="str">
        <f>'Forward collapse simulation'!B1106</f>
        <v>1.67</v>
      </c>
      <c r="B1096" s="3" t="str">
        <f>IF('Forward collapse simulation'!C1106="","-",'Forward collapse simulation'!C1106)</f>
        <v>-</v>
      </c>
      <c r="C1096" s="3">
        <f>'Forward collapse simulation'!E1106</f>
        <v>138.97999999999999</v>
      </c>
      <c r="D1096" s="3">
        <f ca="1">'Forward collapse simulation'!AK1106</f>
        <v>88.375250182506704</v>
      </c>
      <c r="E1096" s="84">
        <f ca="1">'Forward collapse simulation'!AL1106</f>
        <v>22.238617757399666</v>
      </c>
      <c r="G1096" s="3" t="str">
        <f t="shared" si="869"/>
        <v>1.67</v>
      </c>
      <c r="H1096" s="3" t="str">
        <f t="shared" si="870"/>
        <v>-</v>
      </c>
      <c r="I1096" s="3">
        <f t="shared" si="871"/>
        <v>138.97999999999999</v>
      </c>
      <c r="J1096" s="3">
        <f t="shared" ca="1" si="872"/>
        <v>88.375250182506704</v>
      </c>
      <c r="K1096" s="3">
        <f t="shared" ca="1" si="873"/>
        <v>21.126686869529681</v>
      </c>
      <c r="M1096" s="3" t="str">
        <f t="shared" si="874"/>
        <v>1.67</v>
      </c>
      <c r="N1096" s="3" t="str">
        <f t="shared" si="875"/>
        <v>-</v>
      </c>
      <c r="O1096" s="3">
        <f t="shared" si="876"/>
        <v>138.97999999999999</v>
      </c>
      <c r="P1096" s="3">
        <f t="shared" ca="1" si="877"/>
        <v>88.375250182506704</v>
      </c>
      <c r="Q1096" s="3">
        <f t="shared" ca="1" si="878"/>
        <v>20.0147559816597</v>
      </c>
      <c r="R1096" s="85"/>
      <c r="S1096" s="3" t="str">
        <f t="shared" si="879"/>
        <v>1.67</v>
      </c>
      <c r="T1096" s="3" t="str">
        <f t="shared" si="880"/>
        <v>-</v>
      </c>
      <c r="U1096" s="3">
        <f t="shared" si="881"/>
        <v>138.97999999999999</v>
      </c>
      <c r="V1096" s="3">
        <f t="shared" ca="1" si="882"/>
        <v>88.375250182506704</v>
      </c>
      <c r="W1096" s="3">
        <f t="shared" ca="1" si="883"/>
        <v>18.902825093789716</v>
      </c>
      <c r="X1096" s="85"/>
      <c r="Y1096" s="3" t="str">
        <f t="shared" si="884"/>
        <v>1.67</v>
      </c>
      <c r="Z1096" s="3" t="str">
        <f t="shared" si="885"/>
        <v>-</v>
      </c>
      <c r="AA1096" s="3">
        <f t="shared" si="886"/>
        <v>138.97999999999999</v>
      </c>
      <c r="AB1096" s="3">
        <f t="shared" ca="1" si="887"/>
        <v>88.375250182506704</v>
      </c>
      <c r="AC1096" s="3">
        <f t="shared" ca="1" si="888"/>
        <v>17.790894205919734</v>
      </c>
      <c r="AE1096" s="3" t="str">
        <f t="shared" si="889"/>
        <v>1.67</v>
      </c>
      <c r="AF1096" s="3" t="str">
        <f t="shared" si="890"/>
        <v>-</v>
      </c>
      <c r="AG1096" s="3">
        <f t="shared" si="891"/>
        <v>138.97999999999999</v>
      </c>
      <c r="AH1096" s="3">
        <f t="shared" ca="1" si="892"/>
        <v>88.375250182506704</v>
      </c>
      <c r="AI1096" s="3">
        <f t="shared" ca="1" si="893"/>
        <v>16.67896331804975</v>
      </c>
      <c r="AK1096" s="3" t="str">
        <f t="shared" si="894"/>
        <v>1.67</v>
      </c>
      <c r="AL1096" s="3" t="str">
        <f t="shared" si="895"/>
        <v>-</v>
      </c>
      <c r="AM1096" s="3">
        <f t="shared" si="896"/>
        <v>138.97999999999999</v>
      </c>
      <c r="AN1096" s="3">
        <f t="shared" ca="1" si="897"/>
        <v>88.375250182506704</v>
      </c>
      <c r="AO1096" s="3">
        <f t="shared" ca="1" si="898"/>
        <v>15.567032430179765</v>
      </c>
      <c r="AQ1096" s="3" t="str">
        <f t="shared" si="899"/>
        <v>1.67</v>
      </c>
      <c r="AR1096" s="3" t="str">
        <f t="shared" si="900"/>
        <v>-</v>
      </c>
      <c r="AS1096" s="3">
        <f t="shared" si="901"/>
        <v>138.97999999999999</v>
      </c>
      <c r="AT1096" s="3">
        <f t="shared" ca="1" si="902"/>
        <v>88.375250182506704</v>
      </c>
      <c r="AU1096" s="3">
        <f t="shared" ca="1" si="903"/>
        <v>13.343170654439799</v>
      </c>
      <c r="AW1096" s="3" t="str">
        <f t="shared" si="904"/>
        <v>1.67</v>
      </c>
      <c r="AX1096" s="3" t="str">
        <f t="shared" si="905"/>
        <v>-</v>
      </c>
      <c r="AY1096" s="3">
        <f t="shared" si="906"/>
        <v>138.97999999999999</v>
      </c>
      <c r="AZ1096" s="3">
        <f t="shared" ca="1" si="907"/>
        <v>88.375250182506704</v>
      </c>
      <c r="BA1096" s="3">
        <f t="shared" ca="1" si="908"/>
        <v>11.119308878699833</v>
      </c>
      <c r="BC1096" s="3" t="str">
        <f t="shared" si="909"/>
        <v>1.67</v>
      </c>
      <c r="BD1096" s="3" t="str">
        <f t="shared" si="910"/>
        <v>-</v>
      </c>
      <c r="BE1096" s="3">
        <f t="shared" si="911"/>
        <v>138.97999999999999</v>
      </c>
      <c r="BF1096" s="3">
        <f t="shared" ca="1" si="912"/>
        <v>88.375250182506704</v>
      </c>
      <c r="BG1096" s="3">
        <f t="shared" ca="1" si="913"/>
        <v>6.6715853272198995</v>
      </c>
      <c r="BI1096" s="3" t="str">
        <f t="shared" si="914"/>
        <v>1.67</v>
      </c>
      <c r="BJ1096" s="3" t="str">
        <f t="shared" si="915"/>
        <v>-</v>
      </c>
      <c r="BK1096" s="3">
        <f t="shared" si="916"/>
        <v>138.97999999999999</v>
      </c>
      <c r="BL1096" s="3">
        <f t="shared" ca="1" si="917"/>
        <v>88.375250182506704</v>
      </c>
      <c r="BM1096" s="3">
        <f t="shared" ca="1" si="918"/>
        <v>2.2238617757399668</v>
      </c>
    </row>
    <row r="1097" spans="1:65" x14ac:dyDescent="0.3">
      <c r="A1097" s="3" t="str">
        <f>'Forward collapse simulation'!B1107</f>
        <v>1.67</v>
      </c>
      <c r="B1097" s="3" t="str">
        <f>IF('Forward collapse simulation'!C1107="","-",'Forward collapse simulation'!C1107)</f>
        <v>-</v>
      </c>
      <c r="C1097" s="3">
        <f>'Forward collapse simulation'!E1107</f>
        <v>157.76</v>
      </c>
      <c r="D1097" s="3">
        <f ca="1">'Forward collapse simulation'!AK1107</f>
        <v>86.662119264461467</v>
      </c>
      <c r="E1097" s="84">
        <f ca="1">'Forward collapse simulation'!AL1107</f>
        <v>10.485151693462164</v>
      </c>
      <c r="G1097" s="3" t="str">
        <f t="shared" si="869"/>
        <v>1.67</v>
      </c>
      <c r="H1097" s="3" t="str">
        <f t="shared" si="870"/>
        <v>-</v>
      </c>
      <c r="I1097" s="3">
        <f t="shared" si="871"/>
        <v>157.76</v>
      </c>
      <c r="J1097" s="3">
        <f t="shared" ca="1" si="872"/>
        <v>86.662119264461467</v>
      </c>
      <c r="K1097" s="3">
        <f t="shared" ca="1" si="873"/>
        <v>9.9608941087890557</v>
      </c>
      <c r="M1097" s="3" t="str">
        <f t="shared" si="874"/>
        <v>1.67</v>
      </c>
      <c r="N1097" s="3" t="str">
        <f t="shared" si="875"/>
        <v>-</v>
      </c>
      <c r="O1097" s="3">
        <f t="shared" si="876"/>
        <v>157.76</v>
      </c>
      <c r="P1097" s="3">
        <f t="shared" ca="1" si="877"/>
        <v>86.662119264461467</v>
      </c>
      <c r="Q1097" s="3">
        <f t="shared" ca="1" si="878"/>
        <v>9.4366365241159489</v>
      </c>
      <c r="R1097" s="85"/>
      <c r="S1097" s="3" t="str">
        <f t="shared" si="879"/>
        <v>1.67</v>
      </c>
      <c r="T1097" s="3" t="str">
        <f t="shared" si="880"/>
        <v>-</v>
      </c>
      <c r="U1097" s="3">
        <f t="shared" si="881"/>
        <v>157.76</v>
      </c>
      <c r="V1097" s="3">
        <f t="shared" ca="1" si="882"/>
        <v>86.662119264461467</v>
      </c>
      <c r="W1097" s="3">
        <f t="shared" ca="1" si="883"/>
        <v>8.9123789394428385</v>
      </c>
      <c r="X1097" s="85"/>
      <c r="Y1097" s="3" t="str">
        <f t="shared" si="884"/>
        <v>1.67</v>
      </c>
      <c r="Z1097" s="3" t="str">
        <f t="shared" si="885"/>
        <v>-</v>
      </c>
      <c r="AA1097" s="3">
        <f t="shared" si="886"/>
        <v>157.76</v>
      </c>
      <c r="AB1097" s="3">
        <f t="shared" ca="1" si="887"/>
        <v>86.662119264461467</v>
      </c>
      <c r="AC1097" s="3">
        <f t="shared" ca="1" si="888"/>
        <v>8.3881213547697318</v>
      </c>
      <c r="AE1097" s="3" t="str">
        <f t="shared" si="889"/>
        <v>1.67</v>
      </c>
      <c r="AF1097" s="3" t="str">
        <f t="shared" si="890"/>
        <v>-</v>
      </c>
      <c r="AG1097" s="3">
        <f t="shared" si="891"/>
        <v>157.76</v>
      </c>
      <c r="AH1097" s="3">
        <f t="shared" ca="1" si="892"/>
        <v>86.662119264461467</v>
      </c>
      <c r="AI1097" s="3">
        <f t="shared" ca="1" si="893"/>
        <v>7.8638637700966232</v>
      </c>
      <c r="AK1097" s="3" t="str">
        <f t="shared" si="894"/>
        <v>1.67</v>
      </c>
      <c r="AL1097" s="3" t="str">
        <f t="shared" si="895"/>
        <v>-</v>
      </c>
      <c r="AM1097" s="3">
        <f t="shared" si="896"/>
        <v>157.76</v>
      </c>
      <c r="AN1097" s="3">
        <f t="shared" ca="1" si="897"/>
        <v>86.662119264461467</v>
      </c>
      <c r="AO1097" s="3">
        <f t="shared" ca="1" si="898"/>
        <v>7.3396061854235146</v>
      </c>
      <c r="AQ1097" s="3" t="str">
        <f t="shared" si="899"/>
        <v>1.67</v>
      </c>
      <c r="AR1097" s="3" t="str">
        <f t="shared" si="900"/>
        <v>-</v>
      </c>
      <c r="AS1097" s="3">
        <f t="shared" si="901"/>
        <v>157.76</v>
      </c>
      <c r="AT1097" s="3">
        <f t="shared" ca="1" si="902"/>
        <v>86.662119264461467</v>
      </c>
      <c r="AU1097" s="3">
        <f t="shared" ca="1" si="903"/>
        <v>6.2910910160772984</v>
      </c>
      <c r="AW1097" s="3" t="str">
        <f t="shared" si="904"/>
        <v>1.67</v>
      </c>
      <c r="AX1097" s="3" t="str">
        <f t="shared" si="905"/>
        <v>-</v>
      </c>
      <c r="AY1097" s="3">
        <f t="shared" si="906"/>
        <v>157.76</v>
      </c>
      <c r="AZ1097" s="3">
        <f t="shared" ca="1" si="907"/>
        <v>86.662119264461467</v>
      </c>
      <c r="BA1097" s="3">
        <f t="shared" ca="1" si="908"/>
        <v>5.2425758467310821</v>
      </c>
      <c r="BC1097" s="3" t="str">
        <f t="shared" si="909"/>
        <v>1.67</v>
      </c>
      <c r="BD1097" s="3" t="str">
        <f t="shared" si="910"/>
        <v>-</v>
      </c>
      <c r="BE1097" s="3">
        <f t="shared" si="911"/>
        <v>157.76</v>
      </c>
      <c r="BF1097" s="3">
        <f t="shared" ca="1" si="912"/>
        <v>86.662119264461467</v>
      </c>
      <c r="BG1097" s="3">
        <f t="shared" ca="1" si="913"/>
        <v>3.1455455080386492</v>
      </c>
      <c r="BI1097" s="3" t="str">
        <f t="shared" si="914"/>
        <v>1.67</v>
      </c>
      <c r="BJ1097" s="3" t="str">
        <f t="shared" si="915"/>
        <v>-</v>
      </c>
      <c r="BK1097" s="3">
        <f t="shared" si="916"/>
        <v>157.76</v>
      </c>
      <c r="BL1097" s="3">
        <f t="shared" ca="1" si="917"/>
        <v>86.662119264461467</v>
      </c>
      <c r="BM1097" s="3">
        <f t="shared" ca="1" si="918"/>
        <v>1.0485151693462165</v>
      </c>
    </row>
    <row r="1098" spans="1:65" x14ac:dyDescent="0.3">
      <c r="A1098" s="3" t="str">
        <f>'Forward collapse simulation'!B1108</f>
        <v>1.67</v>
      </c>
      <c r="B1098" s="3" t="str">
        <f>IF('Forward collapse simulation'!C1108="","-",'Forward collapse simulation'!C1108)</f>
        <v>-</v>
      </c>
      <c r="C1098" s="3">
        <f>'Forward collapse simulation'!E1108</f>
        <v>163.15</v>
      </c>
      <c r="D1098" s="3">
        <f ca="1">'Forward collapse simulation'!AK1108</f>
        <v>84.475550073820131</v>
      </c>
      <c r="E1098" s="84">
        <f ca="1">'Forward collapse simulation'!AL1108</f>
        <v>4.1552851080367166</v>
      </c>
      <c r="G1098" s="3" t="str">
        <f t="shared" si="869"/>
        <v>1.67</v>
      </c>
      <c r="H1098" s="3" t="str">
        <f t="shared" si="870"/>
        <v>-</v>
      </c>
      <c r="I1098" s="3">
        <f t="shared" si="871"/>
        <v>163.15</v>
      </c>
      <c r="J1098" s="3">
        <f t="shared" ca="1" si="872"/>
        <v>84.475550073820131</v>
      </c>
      <c r="K1098" s="3">
        <f t="shared" ca="1" si="873"/>
        <v>3.9475208526348804</v>
      </c>
      <c r="M1098" s="3" t="str">
        <f t="shared" si="874"/>
        <v>1.67</v>
      </c>
      <c r="N1098" s="3" t="str">
        <f t="shared" si="875"/>
        <v>-</v>
      </c>
      <c r="O1098" s="3">
        <f t="shared" si="876"/>
        <v>163.15</v>
      </c>
      <c r="P1098" s="3">
        <f t="shared" ca="1" si="877"/>
        <v>84.475550073820131</v>
      </c>
      <c r="Q1098" s="3">
        <f t="shared" ca="1" si="878"/>
        <v>3.7397565972330451</v>
      </c>
      <c r="R1098" s="85"/>
      <c r="S1098" s="3" t="str">
        <f t="shared" si="879"/>
        <v>1.67</v>
      </c>
      <c r="T1098" s="3" t="str">
        <f t="shared" si="880"/>
        <v>-</v>
      </c>
      <c r="U1098" s="3">
        <f t="shared" si="881"/>
        <v>163.15</v>
      </c>
      <c r="V1098" s="3">
        <f t="shared" ca="1" si="882"/>
        <v>84.475550073820131</v>
      </c>
      <c r="W1098" s="3">
        <f t="shared" ca="1" si="883"/>
        <v>3.5319923418312089</v>
      </c>
      <c r="X1098" s="85"/>
      <c r="Y1098" s="3" t="str">
        <f t="shared" si="884"/>
        <v>1.67</v>
      </c>
      <c r="Z1098" s="3" t="str">
        <f t="shared" si="885"/>
        <v>-</v>
      </c>
      <c r="AA1098" s="3">
        <f t="shared" si="886"/>
        <v>163.15</v>
      </c>
      <c r="AB1098" s="3">
        <f t="shared" ca="1" si="887"/>
        <v>84.475550073820131</v>
      </c>
      <c r="AC1098" s="3">
        <f t="shared" ca="1" si="888"/>
        <v>3.3242280864293736</v>
      </c>
      <c r="AE1098" s="3" t="str">
        <f t="shared" si="889"/>
        <v>1.67</v>
      </c>
      <c r="AF1098" s="3" t="str">
        <f t="shared" si="890"/>
        <v>-</v>
      </c>
      <c r="AG1098" s="3">
        <f t="shared" si="891"/>
        <v>163.15</v>
      </c>
      <c r="AH1098" s="3">
        <f t="shared" ca="1" si="892"/>
        <v>84.475550073820131</v>
      </c>
      <c r="AI1098" s="3">
        <f t="shared" ca="1" si="893"/>
        <v>3.1164638310275374</v>
      </c>
      <c r="AK1098" s="3" t="str">
        <f t="shared" si="894"/>
        <v>1.67</v>
      </c>
      <c r="AL1098" s="3" t="str">
        <f t="shared" si="895"/>
        <v>-</v>
      </c>
      <c r="AM1098" s="3">
        <f t="shared" si="896"/>
        <v>163.15</v>
      </c>
      <c r="AN1098" s="3">
        <f t="shared" ca="1" si="897"/>
        <v>84.475550073820131</v>
      </c>
      <c r="AO1098" s="3">
        <f t="shared" ca="1" si="898"/>
        <v>2.9086995756257013</v>
      </c>
      <c r="AQ1098" s="3" t="str">
        <f t="shared" si="899"/>
        <v>1.67</v>
      </c>
      <c r="AR1098" s="3" t="str">
        <f t="shared" si="900"/>
        <v>-</v>
      </c>
      <c r="AS1098" s="3">
        <f t="shared" si="901"/>
        <v>163.15</v>
      </c>
      <c r="AT1098" s="3">
        <f t="shared" ca="1" si="902"/>
        <v>84.475550073820131</v>
      </c>
      <c r="AU1098" s="3">
        <f t="shared" ca="1" si="903"/>
        <v>2.4931710648220298</v>
      </c>
      <c r="AW1098" s="3" t="str">
        <f t="shared" si="904"/>
        <v>1.67</v>
      </c>
      <c r="AX1098" s="3" t="str">
        <f t="shared" si="905"/>
        <v>-</v>
      </c>
      <c r="AY1098" s="3">
        <f t="shared" si="906"/>
        <v>163.15</v>
      </c>
      <c r="AZ1098" s="3">
        <f t="shared" ca="1" si="907"/>
        <v>84.475550073820131</v>
      </c>
      <c r="BA1098" s="3">
        <f t="shared" ca="1" si="908"/>
        <v>2.0776425540183583</v>
      </c>
      <c r="BC1098" s="3" t="str">
        <f t="shared" si="909"/>
        <v>1.67</v>
      </c>
      <c r="BD1098" s="3" t="str">
        <f t="shared" si="910"/>
        <v>-</v>
      </c>
      <c r="BE1098" s="3">
        <f t="shared" si="911"/>
        <v>163.15</v>
      </c>
      <c r="BF1098" s="3">
        <f t="shared" ca="1" si="912"/>
        <v>84.475550073820131</v>
      </c>
      <c r="BG1098" s="3">
        <f t="shared" ca="1" si="913"/>
        <v>1.2465855324110149</v>
      </c>
      <c r="BI1098" s="3" t="str">
        <f t="shared" si="914"/>
        <v>1.67</v>
      </c>
      <c r="BJ1098" s="3" t="str">
        <f t="shared" si="915"/>
        <v>-</v>
      </c>
      <c r="BK1098" s="3">
        <f t="shared" si="916"/>
        <v>163.15</v>
      </c>
      <c r="BL1098" s="3">
        <f t="shared" ca="1" si="917"/>
        <v>84.475550073820131</v>
      </c>
      <c r="BM1098" s="3">
        <f t="shared" ca="1" si="918"/>
        <v>0.4155285108036717</v>
      </c>
    </row>
    <row r="1099" spans="1:65" x14ac:dyDescent="0.3">
      <c r="A1099" s="3" t="str">
        <f>'Forward collapse simulation'!B1109</f>
        <v>1.67</v>
      </c>
      <c r="B1099" s="3" t="str">
        <f>IF('Forward collapse simulation'!C1109="","-",'Forward collapse simulation'!C1109)</f>
        <v>-</v>
      </c>
      <c r="C1099" s="3">
        <f>'Forward collapse simulation'!E1109</f>
        <v>153.93</v>
      </c>
      <c r="D1099" s="3">
        <f>'Forward collapse simulation'!AK1109</f>
        <v>-47.85</v>
      </c>
      <c r="E1099" s="84">
        <f>'Forward collapse simulation'!AL1109</f>
        <v>0.62</v>
      </c>
      <c r="G1099" s="3" t="str">
        <f t="shared" si="869"/>
        <v>1.67</v>
      </c>
      <c r="H1099" s="3" t="str">
        <f t="shared" si="870"/>
        <v>-</v>
      </c>
      <c r="I1099" s="3">
        <f t="shared" si="871"/>
        <v>153.93</v>
      </c>
      <c r="J1099" s="3">
        <f t="shared" si="872"/>
        <v>-47.85</v>
      </c>
      <c r="K1099" s="3">
        <f t="shared" si="873"/>
        <v>0.58899999999999997</v>
      </c>
      <c r="M1099" s="3" t="str">
        <f t="shared" si="874"/>
        <v>1.67</v>
      </c>
      <c r="N1099" s="3" t="str">
        <f t="shared" si="875"/>
        <v>-</v>
      </c>
      <c r="O1099" s="3">
        <f t="shared" si="876"/>
        <v>153.93</v>
      </c>
      <c r="P1099" s="3">
        <f t="shared" si="877"/>
        <v>-47.85</v>
      </c>
      <c r="Q1099" s="3">
        <f t="shared" si="878"/>
        <v>0.55800000000000005</v>
      </c>
      <c r="R1099" s="85"/>
      <c r="S1099" s="3" t="str">
        <f t="shared" si="879"/>
        <v>1.67</v>
      </c>
      <c r="T1099" s="3" t="str">
        <f t="shared" si="880"/>
        <v>-</v>
      </c>
      <c r="U1099" s="3">
        <f t="shared" si="881"/>
        <v>153.93</v>
      </c>
      <c r="V1099" s="3">
        <f t="shared" si="882"/>
        <v>-47.85</v>
      </c>
      <c r="W1099" s="3">
        <f t="shared" si="883"/>
        <v>0.52700000000000002</v>
      </c>
      <c r="X1099" s="85"/>
      <c r="Y1099" s="3" t="str">
        <f t="shared" si="884"/>
        <v>1.67</v>
      </c>
      <c r="Z1099" s="3" t="str">
        <f t="shared" si="885"/>
        <v>-</v>
      </c>
      <c r="AA1099" s="3">
        <f t="shared" si="886"/>
        <v>153.93</v>
      </c>
      <c r="AB1099" s="3">
        <f t="shared" si="887"/>
        <v>-47.85</v>
      </c>
      <c r="AC1099" s="3">
        <f t="shared" si="888"/>
        <v>0.496</v>
      </c>
      <c r="AE1099" s="3" t="str">
        <f t="shared" si="889"/>
        <v>1.67</v>
      </c>
      <c r="AF1099" s="3" t="str">
        <f t="shared" si="890"/>
        <v>-</v>
      </c>
      <c r="AG1099" s="3">
        <f t="shared" si="891"/>
        <v>153.93</v>
      </c>
      <c r="AH1099" s="3">
        <f t="shared" si="892"/>
        <v>-47.85</v>
      </c>
      <c r="AI1099" s="3">
        <f t="shared" si="893"/>
        <v>0.46499999999999997</v>
      </c>
      <c r="AK1099" s="3" t="str">
        <f t="shared" si="894"/>
        <v>1.67</v>
      </c>
      <c r="AL1099" s="3" t="str">
        <f t="shared" si="895"/>
        <v>-</v>
      </c>
      <c r="AM1099" s="3">
        <f t="shared" si="896"/>
        <v>153.93</v>
      </c>
      <c r="AN1099" s="3">
        <f t="shared" si="897"/>
        <v>-47.85</v>
      </c>
      <c r="AO1099" s="3">
        <f t="shared" si="898"/>
        <v>0.434</v>
      </c>
      <c r="AQ1099" s="3" t="str">
        <f t="shared" si="899"/>
        <v>1.67</v>
      </c>
      <c r="AR1099" s="3" t="str">
        <f t="shared" si="900"/>
        <v>-</v>
      </c>
      <c r="AS1099" s="3">
        <f t="shared" si="901"/>
        <v>153.93</v>
      </c>
      <c r="AT1099" s="3">
        <f t="shared" si="902"/>
        <v>-47.85</v>
      </c>
      <c r="AU1099" s="3">
        <f t="shared" si="903"/>
        <v>0.372</v>
      </c>
      <c r="AW1099" s="3" t="str">
        <f t="shared" si="904"/>
        <v>1.67</v>
      </c>
      <c r="AX1099" s="3" t="str">
        <f t="shared" si="905"/>
        <v>-</v>
      </c>
      <c r="AY1099" s="3">
        <f t="shared" si="906"/>
        <v>153.93</v>
      </c>
      <c r="AZ1099" s="3">
        <f t="shared" si="907"/>
        <v>-47.85</v>
      </c>
      <c r="BA1099" s="3">
        <f t="shared" si="908"/>
        <v>0.31</v>
      </c>
      <c r="BC1099" s="3" t="str">
        <f t="shared" si="909"/>
        <v>1.67</v>
      </c>
      <c r="BD1099" s="3" t="str">
        <f t="shared" si="910"/>
        <v>-</v>
      </c>
      <c r="BE1099" s="3">
        <f t="shared" si="911"/>
        <v>153.93</v>
      </c>
      <c r="BF1099" s="3">
        <f t="shared" si="912"/>
        <v>-47.85</v>
      </c>
      <c r="BG1099" s="3">
        <f t="shared" si="913"/>
        <v>0.186</v>
      </c>
      <c r="BI1099" s="3" t="str">
        <f t="shared" si="914"/>
        <v>1.67</v>
      </c>
      <c r="BJ1099" s="3" t="str">
        <f t="shared" si="915"/>
        <v>-</v>
      </c>
      <c r="BK1099" s="3">
        <f t="shared" si="916"/>
        <v>153.93</v>
      </c>
      <c r="BL1099" s="3">
        <f t="shared" si="917"/>
        <v>-47.85</v>
      </c>
      <c r="BM1099" s="3">
        <f t="shared" si="918"/>
        <v>6.2E-2</v>
      </c>
    </row>
    <row r="1100" spans="1:65" x14ac:dyDescent="0.3">
      <c r="A1100" s="3" t="str">
        <f>'Forward collapse simulation'!B1110</f>
        <v>1.67</v>
      </c>
      <c r="B1100" s="3" t="str">
        <f>IF('Forward collapse simulation'!C1110="","-",'Forward collapse simulation'!C1110)</f>
        <v>-</v>
      </c>
      <c r="C1100" s="3">
        <f>'Forward collapse simulation'!E1110</f>
        <v>141.53</v>
      </c>
      <c r="D1100" s="3">
        <f>'Forward collapse simulation'!AK1110</f>
        <v>-78.48</v>
      </c>
      <c r="E1100" s="84">
        <f>'Forward collapse simulation'!AL1110</f>
        <v>1.1830000000000001</v>
      </c>
      <c r="G1100" s="3" t="str">
        <f t="shared" si="869"/>
        <v>1.67</v>
      </c>
      <c r="H1100" s="3" t="str">
        <f t="shared" si="870"/>
        <v>-</v>
      </c>
      <c r="I1100" s="3">
        <f t="shared" si="871"/>
        <v>141.53</v>
      </c>
      <c r="J1100" s="3">
        <f t="shared" si="872"/>
        <v>-78.48</v>
      </c>
      <c r="K1100" s="3">
        <f t="shared" si="873"/>
        <v>1.12385</v>
      </c>
      <c r="M1100" s="3" t="str">
        <f t="shared" si="874"/>
        <v>1.67</v>
      </c>
      <c r="N1100" s="3" t="str">
        <f t="shared" si="875"/>
        <v>-</v>
      </c>
      <c r="O1100" s="3">
        <f t="shared" si="876"/>
        <v>141.53</v>
      </c>
      <c r="P1100" s="3">
        <f t="shared" si="877"/>
        <v>-78.48</v>
      </c>
      <c r="Q1100" s="3">
        <f t="shared" si="878"/>
        <v>1.0647</v>
      </c>
      <c r="R1100" s="85"/>
      <c r="S1100" s="3" t="str">
        <f t="shared" si="879"/>
        <v>1.67</v>
      </c>
      <c r="T1100" s="3" t="str">
        <f t="shared" si="880"/>
        <v>-</v>
      </c>
      <c r="U1100" s="3">
        <f t="shared" si="881"/>
        <v>141.53</v>
      </c>
      <c r="V1100" s="3">
        <f t="shared" si="882"/>
        <v>-78.48</v>
      </c>
      <c r="W1100" s="3">
        <f t="shared" si="883"/>
        <v>1.0055499999999999</v>
      </c>
      <c r="X1100" s="85"/>
      <c r="Y1100" s="3" t="str">
        <f t="shared" si="884"/>
        <v>1.67</v>
      </c>
      <c r="Z1100" s="3" t="str">
        <f t="shared" si="885"/>
        <v>-</v>
      </c>
      <c r="AA1100" s="3">
        <f t="shared" si="886"/>
        <v>141.53</v>
      </c>
      <c r="AB1100" s="3">
        <f t="shared" si="887"/>
        <v>-78.48</v>
      </c>
      <c r="AC1100" s="3">
        <f t="shared" si="888"/>
        <v>0.94640000000000013</v>
      </c>
      <c r="AE1100" s="3" t="str">
        <f t="shared" si="889"/>
        <v>1.67</v>
      </c>
      <c r="AF1100" s="3" t="str">
        <f t="shared" si="890"/>
        <v>-</v>
      </c>
      <c r="AG1100" s="3">
        <f t="shared" si="891"/>
        <v>141.53</v>
      </c>
      <c r="AH1100" s="3">
        <f t="shared" si="892"/>
        <v>-78.48</v>
      </c>
      <c r="AI1100" s="3">
        <f t="shared" si="893"/>
        <v>0.88725000000000009</v>
      </c>
      <c r="AK1100" s="3" t="str">
        <f t="shared" si="894"/>
        <v>1.67</v>
      </c>
      <c r="AL1100" s="3" t="str">
        <f t="shared" si="895"/>
        <v>-</v>
      </c>
      <c r="AM1100" s="3">
        <f t="shared" si="896"/>
        <v>141.53</v>
      </c>
      <c r="AN1100" s="3">
        <f t="shared" si="897"/>
        <v>-78.48</v>
      </c>
      <c r="AO1100" s="3">
        <f t="shared" si="898"/>
        <v>0.82809999999999995</v>
      </c>
      <c r="AQ1100" s="3" t="str">
        <f t="shared" si="899"/>
        <v>1.67</v>
      </c>
      <c r="AR1100" s="3" t="str">
        <f t="shared" si="900"/>
        <v>-</v>
      </c>
      <c r="AS1100" s="3">
        <f t="shared" si="901"/>
        <v>141.53</v>
      </c>
      <c r="AT1100" s="3">
        <f t="shared" si="902"/>
        <v>-78.48</v>
      </c>
      <c r="AU1100" s="3">
        <f t="shared" si="903"/>
        <v>0.70979999999999999</v>
      </c>
      <c r="AW1100" s="3" t="str">
        <f t="shared" si="904"/>
        <v>1.67</v>
      </c>
      <c r="AX1100" s="3" t="str">
        <f t="shared" si="905"/>
        <v>-</v>
      </c>
      <c r="AY1100" s="3">
        <f t="shared" si="906"/>
        <v>141.53</v>
      </c>
      <c r="AZ1100" s="3">
        <f t="shared" si="907"/>
        <v>-78.48</v>
      </c>
      <c r="BA1100" s="3">
        <f t="shared" si="908"/>
        <v>0.59150000000000003</v>
      </c>
      <c r="BC1100" s="3" t="str">
        <f t="shared" si="909"/>
        <v>1.67</v>
      </c>
      <c r="BD1100" s="3" t="str">
        <f t="shared" si="910"/>
        <v>-</v>
      </c>
      <c r="BE1100" s="3">
        <f t="shared" si="911"/>
        <v>141.53</v>
      </c>
      <c r="BF1100" s="3">
        <f t="shared" si="912"/>
        <v>-78.48</v>
      </c>
      <c r="BG1100" s="3">
        <f t="shared" si="913"/>
        <v>0.35489999999999999</v>
      </c>
      <c r="BI1100" s="3" t="str">
        <f t="shared" si="914"/>
        <v>1.67</v>
      </c>
      <c r="BJ1100" s="3" t="str">
        <f t="shared" si="915"/>
        <v>-</v>
      </c>
      <c r="BK1100" s="3">
        <f t="shared" si="916"/>
        <v>141.53</v>
      </c>
      <c r="BL1100" s="3">
        <f t="shared" si="917"/>
        <v>-78.48</v>
      </c>
      <c r="BM1100" s="3">
        <f t="shared" si="918"/>
        <v>0.11830000000000002</v>
      </c>
    </row>
    <row r="1101" spans="1:65" x14ac:dyDescent="0.3">
      <c r="A1101" s="3" t="str">
        <f>'Forward collapse simulation'!B1111</f>
        <v>1.67</v>
      </c>
      <c r="B1101" s="3" t="str">
        <f>IF('Forward collapse simulation'!C1111="","-",'Forward collapse simulation'!C1111)</f>
        <v>1.68</v>
      </c>
      <c r="C1101" s="3">
        <f>'Forward collapse simulation'!E1111</f>
        <v>74.48</v>
      </c>
      <c r="D1101" s="3">
        <f>'Forward collapse simulation'!AK1111</f>
        <v>26.97</v>
      </c>
      <c r="E1101" s="84">
        <f>'Forward collapse simulation'!AL1111</f>
        <v>5.1529999999999996</v>
      </c>
      <c r="G1101" s="3" t="str">
        <f t="shared" si="869"/>
        <v>1.67</v>
      </c>
      <c r="H1101" s="3" t="str">
        <f t="shared" si="870"/>
        <v>1.68</v>
      </c>
      <c r="I1101" s="3">
        <f t="shared" si="871"/>
        <v>74.48</v>
      </c>
      <c r="J1101" s="3">
        <f t="shared" si="872"/>
        <v>26.97</v>
      </c>
      <c r="K1101" s="3">
        <f t="shared" si="873"/>
        <v>5.1529999999999996</v>
      </c>
      <c r="M1101" s="3" t="str">
        <f t="shared" si="874"/>
        <v>1.67</v>
      </c>
      <c r="N1101" s="3" t="str">
        <f t="shared" si="875"/>
        <v>1.68</v>
      </c>
      <c r="O1101" s="3">
        <f t="shared" si="876"/>
        <v>74.48</v>
      </c>
      <c r="P1101" s="3">
        <f t="shared" si="877"/>
        <v>26.97</v>
      </c>
      <c r="Q1101" s="3">
        <f t="shared" si="878"/>
        <v>5.1529999999999996</v>
      </c>
      <c r="R1101" s="85"/>
      <c r="S1101" s="3" t="str">
        <f t="shared" si="879"/>
        <v>1.67</v>
      </c>
      <c r="T1101" s="3" t="str">
        <f t="shared" si="880"/>
        <v>1.68</v>
      </c>
      <c r="U1101" s="3">
        <f t="shared" si="881"/>
        <v>74.48</v>
      </c>
      <c r="V1101" s="3">
        <f t="shared" si="882"/>
        <v>26.97</v>
      </c>
      <c r="W1101" s="3">
        <f t="shared" si="883"/>
        <v>5.1529999999999996</v>
      </c>
      <c r="X1101" s="85"/>
      <c r="Y1101" s="3" t="str">
        <f t="shared" si="884"/>
        <v>1.67</v>
      </c>
      <c r="Z1101" s="3" t="str">
        <f t="shared" si="885"/>
        <v>1.68</v>
      </c>
      <c r="AA1101" s="3">
        <f t="shared" si="886"/>
        <v>74.48</v>
      </c>
      <c r="AB1101" s="3">
        <f t="shared" si="887"/>
        <v>26.97</v>
      </c>
      <c r="AC1101" s="3">
        <f t="shared" si="888"/>
        <v>5.1529999999999996</v>
      </c>
      <c r="AE1101" s="3" t="str">
        <f t="shared" si="889"/>
        <v>1.67</v>
      </c>
      <c r="AF1101" s="3" t="str">
        <f t="shared" si="890"/>
        <v>1.68</v>
      </c>
      <c r="AG1101" s="3">
        <f t="shared" si="891"/>
        <v>74.48</v>
      </c>
      <c r="AH1101" s="3">
        <f t="shared" si="892"/>
        <v>26.97</v>
      </c>
      <c r="AI1101" s="3">
        <f t="shared" si="893"/>
        <v>5.1529999999999996</v>
      </c>
      <c r="AK1101" s="3" t="str">
        <f t="shared" si="894"/>
        <v>1.67</v>
      </c>
      <c r="AL1101" s="3" t="str">
        <f t="shared" si="895"/>
        <v>1.68</v>
      </c>
      <c r="AM1101" s="3">
        <f t="shared" si="896"/>
        <v>74.48</v>
      </c>
      <c r="AN1101" s="3">
        <f t="shared" si="897"/>
        <v>26.97</v>
      </c>
      <c r="AO1101" s="3">
        <f t="shared" si="898"/>
        <v>5.1529999999999996</v>
      </c>
      <c r="AQ1101" s="3" t="str">
        <f t="shared" si="899"/>
        <v>1.67</v>
      </c>
      <c r="AR1101" s="3" t="str">
        <f t="shared" si="900"/>
        <v>1.68</v>
      </c>
      <c r="AS1101" s="3">
        <f t="shared" si="901"/>
        <v>74.48</v>
      </c>
      <c r="AT1101" s="3">
        <f t="shared" si="902"/>
        <v>26.97</v>
      </c>
      <c r="AU1101" s="3">
        <f t="shared" si="903"/>
        <v>5.1529999999999996</v>
      </c>
      <c r="AW1101" s="3" t="str">
        <f t="shared" si="904"/>
        <v>1.67</v>
      </c>
      <c r="AX1101" s="3" t="str">
        <f t="shared" si="905"/>
        <v>1.68</v>
      </c>
      <c r="AY1101" s="3">
        <f t="shared" si="906"/>
        <v>74.48</v>
      </c>
      <c r="AZ1101" s="3">
        <f t="shared" si="907"/>
        <v>26.97</v>
      </c>
      <c r="BA1101" s="3">
        <f t="shared" si="908"/>
        <v>5.1529999999999996</v>
      </c>
      <c r="BC1101" s="3" t="str">
        <f t="shared" si="909"/>
        <v>1.67</v>
      </c>
      <c r="BD1101" s="3" t="str">
        <f t="shared" si="910"/>
        <v>1.68</v>
      </c>
      <c r="BE1101" s="3">
        <f t="shared" si="911"/>
        <v>74.48</v>
      </c>
      <c r="BF1101" s="3">
        <f t="shared" si="912"/>
        <v>26.97</v>
      </c>
      <c r="BG1101" s="3">
        <f t="shared" si="913"/>
        <v>5.1529999999999996</v>
      </c>
      <c r="BI1101" s="3" t="str">
        <f t="shared" si="914"/>
        <v>1.67</v>
      </c>
      <c r="BJ1101" s="3" t="str">
        <f t="shared" si="915"/>
        <v>1.68</v>
      </c>
      <c r="BK1101" s="3">
        <f t="shared" si="916"/>
        <v>74.48</v>
      </c>
      <c r="BL1101" s="3">
        <f t="shared" si="917"/>
        <v>26.97</v>
      </c>
      <c r="BM1101" s="3">
        <f t="shared" si="918"/>
        <v>5.1529999999999996</v>
      </c>
    </row>
    <row r="1102" spans="1:65" x14ac:dyDescent="0.3">
      <c r="A1102" s="3" t="str">
        <f>'Forward collapse simulation'!B1112</f>
        <v>1.68</v>
      </c>
      <c r="B1102" s="3" t="str">
        <f>IF('Forward collapse simulation'!C1112="","-",'Forward collapse simulation'!C1112)</f>
        <v>-</v>
      </c>
      <c r="C1102" s="3">
        <f>'Forward collapse simulation'!E1112</f>
        <v>339.44</v>
      </c>
      <c r="D1102" s="3">
        <f>'Forward collapse simulation'!AK1112</f>
        <v>-72.88</v>
      </c>
      <c r="E1102" s="84">
        <f>'Forward collapse simulation'!AL1112</f>
        <v>0.78400000000000003</v>
      </c>
      <c r="G1102" s="3" t="str">
        <f t="shared" si="869"/>
        <v>1.68</v>
      </c>
      <c r="H1102" s="3" t="str">
        <f t="shared" si="870"/>
        <v>-</v>
      </c>
      <c r="I1102" s="3">
        <f t="shared" si="871"/>
        <v>339.44</v>
      </c>
      <c r="J1102" s="3">
        <f t="shared" si="872"/>
        <v>-72.88</v>
      </c>
      <c r="K1102" s="3">
        <f t="shared" si="873"/>
        <v>0.74480000000000002</v>
      </c>
      <c r="M1102" s="3" t="str">
        <f t="shared" si="874"/>
        <v>1.68</v>
      </c>
      <c r="N1102" s="3" t="str">
        <f t="shared" si="875"/>
        <v>-</v>
      </c>
      <c r="O1102" s="3">
        <f t="shared" si="876"/>
        <v>339.44</v>
      </c>
      <c r="P1102" s="3">
        <f t="shared" si="877"/>
        <v>-72.88</v>
      </c>
      <c r="Q1102" s="3">
        <f t="shared" si="878"/>
        <v>0.7056</v>
      </c>
      <c r="R1102" s="85"/>
      <c r="S1102" s="3" t="str">
        <f t="shared" si="879"/>
        <v>1.68</v>
      </c>
      <c r="T1102" s="3" t="str">
        <f t="shared" si="880"/>
        <v>-</v>
      </c>
      <c r="U1102" s="3">
        <f t="shared" si="881"/>
        <v>339.44</v>
      </c>
      <c r="V1102" s="3">
        <f t="shared" si="882"/>
        <v>-72.88</v>
      </c>
      <c r="W1102" s="3">
        <f t="shared" si="883"/>
        <v>0.66639999999999999</v>
      </c>
      <c r="X1102" s="85"/>
      <c r="Y1102" s="3" t="str">
        <f t="shared" si="884"/>
        <v>1.68</v>
      </c>
      <c r="Z1102" s="3" t="str">
        <f t="shared" si="885"/>
        <v>-</v>
      </c>
      <c r="AA1102" s="3">
        <f t="shared" si="886"/>
        <v>339.44</v>
      </c>
      <c r="AB1102" s="3">
        <f t="shared" si="887"/>
        <v>-72.88</v>
      </c>
      <c r="AC1102" s="3">
        <f t="shared" si="888"/>
        <v>0.62720000000000009</v>
      </c>
      <c r="AE1102" s="3" t="str">
        <f t="shared" si="889"/>
        <v>1.68</v>
      </c>
      <c r="AF1102" s="3" t="str">
        <f t="shared" si="890"/>
        <v>-</v>
      </c>
      <c r="AG1102" s="3">
        <f t="shared" si="891"/>
        <v>339.44</v>
      </c>
      <c r="AH1102" s="3">
        <f t="shared" si="892"/>
        <v>-72.88</v>
      </c>
      <c r="AI1102" s="3">
        <f t="shared" si="893"/>
        <v>0.58800000000000008</v>
      </c>
      <c r="AK1102" s="3" t="str">
        <f t="shared" si="894"/>
        <v>1.68</v>
      </c>
      <c r="AL1102" s="3" t="str">
        <f t="shared" si="895"/>
        <v>-</v>
      </c>
      <c r="AM1102" s="3">
        <f t="shared" si="896"/>
        <v>339.44</v>
      </c>
      <c r="AN1102" s="3">
        <f t="shared" si="897"/>
        <v>-72.88</v>
      </c>
      <c r="AO1102" s="3">
        <f t="shared" si="898"/>
        <v>0.54879999999999995</v>
      </c>
      <c r="AQ1102" s="3" t="str">
        <f t="shared" si="899"/>
        <v>1.68</v>
      </c>
      <c r="AR1102" s="3" t="str">
        <f t="shared" si="900"/>
        <v>-</v>
      </c>
      <c r="AS1102" s="3">
        <f t="shared" si="901"/>
        <v>339.44</v>
      </c>
      <c r="AT1102" s="3">
        <f t="shared" si="902"/>
        <v>-72.88</v>
      </c>
      <c r="AU1102" s="3">
        <f t="shared" si="903"/>
        <v>0.47039999999999998</v>
      </c>
      <c r="AW1102" s="3" t="str">
        <f t="shared" si="904"/>
        <v>1.68</v>
      </c>
      <c r="AX1102" s="3" t="str">
        <f t="shared" si="905"/>
        <v>-</v>
      </c>
      <c r="AY1102" s="3">
        <f t="shared" si="906"/>
        <v>339.44</v>
      </c>
      <c r="AZ1102" s="3">
        <f t="shared" si="907"/>
        <v>-72.88</v>
      </c>
      <c r="BA1102" s="3">
        <f t="shared" si="908"/>
        <v>0.39200000000000002</v>
      </c>
      <c r="BC1102" s="3" t="str">
        <f t="shared" si="909"/>
        <v>1.68</v>
      </c>
      <c r="BD1102" s="3" t="str">
        <f t="shared" si="910"/>
        <v>-</v>
      </c>
      <c r="BE1102" s="3">
        <f t="shared" si="911"/>
        <v>339.44</v>
      </c>
      <c r="BF1102" s="3">
        <f t="shared" si="912"/>
        <v>-72.88</v>
      </c>
      <c r="BG1102" s="3">
        <f t="shared" si="913"/>
        <v>0.23519999999999999</v>
      </c>
      <c r="BI1102" s="3" t="str">
        <f t="shared" si="914"/>
        <v>1.68</v>
      </c>
      <c r="BJ1102" s="3" t="str">
        <f t="shared" si="915"/>
        <v>-</v>
      </c>
      <c r="BK1102" s="3">
        <f t="shared" si="916"/>
        <v>339.44</v>
      </c>
      <c r="BL1102" s="3">
        <f t="shared" si="917"/>
        <v>-72.88</v>
      </c>
      <c r="BM1102" s="3">
        <f t="shared" si="918"/>
        <v>7.8400000000000011E-2</v>
      </c>
    </row>
    <row r="1103" spans="1:65" x14ac:dyDescent="0.3">
      <c r="A1103" s="3" t="str">
        <f>'Forward collapse simulation'!B1113</f>
        <v>1.68</v>
      </c>
      <c r="B1103" s="3" t="str">
        <f>IF('Forward collapse simulation'!C1113="","-",'Forward collapse simulation'!C1113)</f>
        <v>-</v>
      </c>
      <c r="C1103" s="3">
        <f>'Forward collapse simulation'!E1113</f>
        <v>327.05</v>
      </c>
      <c r="D1103" s="3">
        <f>'Forward collapse simulation'!AK1113</f>
        <v>-52.12</v>
      </c>
      <c r="E1103" s="84">
        <f>'Forward collapse simulation'!AL1113</f>
        <v>0.70099999999999996</v>
      </c>
      <c r="G1103" s="3" t="str">
        <f t="shared" si="869"/>
        <v>1.68</v>
      </c>
      <c r="H1103" s="3" t="str">
        <f t="shared" si="870"/>
        <v>-</v>
      </c>
      <c r="I1103" s="3">
        <f t="shared" si="871"/>
        <v>327.05</v>
      </c>
      <c r="J1103" s="3">
        <f t="shared" si="872"/>
        <v>-52.12</v>
      </c>
      <c r="K1103" s="3">
        <f t="shared" si="873"/>
        <v>0.66594999999999993</v>
      </c>
      <c r="M1103" s="3" t="str">
        <f t="shared" si="874"/>
        <v>1.68</v>
      </c>
      <c r="N1103" s="3" t="str">
        <f t="shared" si="875"/>
        <v>-</v>
      </c>
      <c r="O1103" s="3">
        <f t="shared" si="876"/>
        <v>327.05</v>
      </c>
      <c r="P1103" s="3">
        <f t="shared" si="877"/>
        <v>-52.12</v>
      </c>
      <c r="Q1103" s="3">
        <f t="shared" si="878"/>
        <v>0.63090000000000002</v>
      </c>
      <c r="R1103" s="85"/>
      <c r="S1103" s="3" t="str">
        <f t="shared" si="879"/>
        <v>1.68</v>
      </c>
      <c r="T1103" s="3" t="str">
        <f t="shared" si="880"/>
        <v>-</v>
      </c>
      <c r="U1103" s="3">
        <f t="shared" si="881"/>
        <v>327.05</v>
      </c>
      <c r="V1103" s="3">
        <f t="shared" si="882"/>
        <v>-52.12</v>
      </c>
      <c r="W1103" s="3">
        <f t="shared" si="883"/>
        <v>0.59584999999999999</v>
      </c>
      <c r="X1103" s="85"/>
      <c r="Y1103" s="3" t="str">
        <f t="shared" si="884"/>
        <v>1.68</v>
      </c>
      <c r="Z1103" s="3" t="str">
        <f t="shared" si="885"/>
        <v>-</v>
      </c>
      <c r="AA1103" s="3">
        <f t="shared" si="886"/>
        <v>327.05</v>
      </c>
      <c r="AB1103" s="3">
        <f t="shared" si="887"/>
        <v>-52.12</v>
      </c>
      <c r="AC1103" s="3">
        <f t="shared" si="888"/>
        <v>0.56079999999999997</v>
      </c>
      <c r="AE1103" s="3" t="str">
        <f t="shared" si="889"/>
        <v>1.68</v>
      </c>
      <c r="AF1103" s="3" t="str">
        <f t="shared" si="890"/>
        <v>-</v>
      </c>
      <c r="AG1103" s="3">
        <f t="shared" si="891"/>
        <v>327.05</v>
      </c>
      <c r="AH1103" s="3">
        <f t="shared" si="892"/>
        <v>-52.12</v>
      </c>
      <c r="AI1103" s="3">
        <f t="shared" si="893"/>
        <v>0.52574999999999994</v>
      </c>
      <c r="AK1103" s="3" t="str">
        <f t="shared" si="894"/>
        <v>1.68</v>
      </c>
      <c r="AL1103" s="3" t="str">
        <f t="shared" si="895"/>
        <v>-</v>
      </c>
      <c r="AM1103" s="3">
        <f t="shared" si="896"/>
        <v>327.05</v>
      </c>
      <c r="AN1103" s="3">
        <f t="shared" si="897"/>
        <v>-52.12</v>
      </c>
      <c r="AO1103" s="3">
        <f t="shared" si="898"/>
        <v>0.49069999999999991</v>
      </c>
      <c r="AQ1103" s="3" t="str">
        <f t="shared" si="899"/>
        <v>1.68</v>
      </c>
      <c r="AR1103" s="3" t="str">
        <f t="shared" si="900"/>
        <v>-</v>
      </c>
      <c r="AS1103" s="3">
        <f t="shared" si="901"/>
        <v>327.05</v>
      </c>
      <c r="AT1103" s="3">
        <f t="shared" si="902"/>
        <v>-52.12</v>
      </c>
      <c r="AU1103" s="3">
        <f t="shared" si="903"/>
        <v>0.42059999999999997</v>
      </c>
      <c r="AW1103" s="3" t="str">
        <f t="shared" si="904"/>
        <v>1.68</v>
      </c>
      <c r="AX1103" s="3" t="str">
        <f t="shared" si="905"/>
        <v>-</v>
      </c>
      <c r="AY1103" s="3">
        <f t="shared" si="906"/>
        <v>327.05</v>
      </c>
      <c r="AZ1103" s="3">
        <f t="shared" si="907"/>
        <v>-52.12</v>
      </c>
      <c r="BA1103" s="3">
        <f t="shared" si="908"/>
        <v>0.35049999999999998</v>
      </c>
      <c r="BC1103" s="3" t="str">
        <f t="shared" si="909"/>
        <v>1.68</v>
      </c>
      <c r="BD1103" s="3" t="str">
        <f t="shared" si="910"/>
        <v>-</v>
      </c>
      <c r="BE1103" s="3">
        <f t="shared" si="911"/>
        <v>327.05</v>
      </c>
      <c r="BF1103" s="3">
        <f t="shared" si="912"/>
        <v>-52.12</v>
      </c>
      <c r="BG1103" s="3">
        <f t="shared" si="913"/>
        <v>0.21029999999999999</v>
      </c>
      <c r="BI1103" s="3" t="str">
        <f t="shared" si="914"/>
        <v>1.68</v>
      </c>
      <c r="BJ1103" s="3" t="str">
        <f t="shared" si="915"/>
        <v>-</v>
      </c>
      <c r="BK1103" s="3">
        <f t="shared" si="916"/>
        <v>327.05</v>
      </c>
      <c r="BL1103" s="3">
        <f t="shared" si="917"/>
        <v>-52.12</v>
      </c>
      <c r="BM1103" s="3">
        <f t="shared" si="918"/>
        <v>7.0099999999999996E-2</v>
      </c>
    </row>
    <row r="1104" spans="1:65" x14ac:dyDescent="0.3">
      <c r="A1104" s="3" t="str">
        <f>'Forward collapse simulation'!B1114</f>
        <v>1.68</v>
      </c>
      <c r="B1104" s="3" t="str">
        <f>IF('Forward collapse simulation'!C1114="","-",'Forward collapse simulation'!C1114)</f>
        <v>-</v>
      </c>
      <c r="C1104" s="3">
        <f>'Forward collapse simulation'!E1114</f>
        <v>321.18</v>
      </c>
      <c r="D1104" s="3">
        <f>'Forward collapse simulation'!AK1114</f>
        <v>-39.1</v>
      </c>
      <c r="E1104" s="84">
        <f>'Forward collapse simulation'!AL1114</f>
        <v>0.84699999999999998</v>
      </c>
      <c r="G1104" s="3" t="str">
        <f t="shared" si="869"/>
        <v>1.68</v>
      </c>
      <c r="H1104" s="3" t="str">
        <f t="shared" si="870"/>
        <v>-</v>
      </c>
      <c r="I1104" s="3">
        <f t="shared" si="871"/>
        <v>321.18</v>
      </c>
      <c r="J1104" s="3">
        <f t="shared" si="872"/>
        <v>-39.1</v>
      </c>
      <c r="K1104" s="3">
        <f t="shared" si="873"/>
        <v>0.80464999999999998</v>
      </c>
      <c r="M1104" s="3" t="str">
        <f t="shared" si="874"/>
        <v>1.68</v>
      </c>
      <c r="N1104" s="3" t="str">
        <f t="shared" si="875"/>
        <v>-</v>
      </c>
      <c r="O1104" s="3">
        <f t="shared" si="876"/>
        <v>321.18</v>
      </c>
      <c r="P1104" s="3">
        <f t="shared" si="877"/>
        <v>-39.1</v>
      </c>
      <c r="Q1104" s="3">
        <f t="shared" si="878"/>
        <v>0.76229999999999998</v>
      </c>
      <c r="R1104" s="85"/>
      <c r="S1104" s="3" t="str">
        <f t="shared" si="879"/>
        <v>1.68</v>
      </c>
      <c r="T1104" s="3" t="str">
        <f t="shared" si="880"/>
        <v>-</v>
      </c>
      <c r="U1104" s="3">
        <f t="shared" si="881"/>
        <v>321.18</v>
      </c>
      <c r="V1104" s="3">
        <f t="shared" si="882"/>
        <v>-39.1</v>
      </c>
      <c r="W1104" s="3">
        <f t="shared" si="883"/>
        <v>0.71994999999999998</v>
      </c>
      <c r="X1104" s="85"/>
      <c r="Y1104" s="3" t="str">
        <f t="shared" si="884"/>
        <v>1.68</v>
      </c>
      <c r="Z1104" s="3" t="str">
        <f t="shared" si="885"/>
        <v>-</v>
      </c>
      <c r="AA1104" s="3">
        <f t="shared" si="886"/>
        <v>321.18</v>
      </c>
      <c r="AB1104" s="3">
        <f t="shared" si="887"/>
        <v>-39.1</v>
      </c>
      <c r="AC1104" s="3">
        <f t="shared" si="888"/>
        <v>0.67759999999999998</v>
      </c>
      <c r="AE1104" s="3" t="str">
        <f t="shared" si="889"/>
        <v>1.68</v>
      </c>
      <c r="AF1104" s="3" t="str">
        <f t="shared" si="890"/>
        <v>-</v>
      </c>
      <c r="AG1104" s="3">
        <f t="shared" si="891"/>
        <v>321.18</v>
      </c>
      <c r="AH1104" s="3">
        <f t="shared" si="892"/>
        <v>-39.1</v>
      </c>
      <c r="AI1104" s="3">
        <f t="shared" si="893"/>
        <v>0.63524999999999998</v>
      </c>
      <c r="AK1104" s="3" t="str">
        <f t="shared" si="894"/>
        <v>1.68</v>
      </c>
      <c r="AL1104" s="3" t="str">
        <f t="shared" si="895"/>
        <v>-</v>
      </c>
      <c r="AM1104" s="3">
        <f t="shared" si="896"/>
        <v>321.18</v>
      </c>
      <c r="AN1104" s="3">
        <f t="shared" si="897"/>
        <v>-39.1</v>
      </c>
      <c r="AO1104" s="3">
        <f t="shared" si="898"/>
        <v>0.59289999999999998</v>
      </c>
      <c r="AQ1104" s="3" t="str">
        <f t="shared" si="899"/>
        <v>1.68</v>
      </c>
      <c r="AR1104" s="3" t="str">
        <f t="shared" si="900"/>
        <v>-</v>
      </c>
      <c r="AS1104" s="3">
        <f t="shared" si="901"/>
        <v>321.18</v>
      </c>
      <c r="AT1104" s="3">
        <f t="shared" si="902"/>
        <v>-39.1</v>
      </c>
      <c r="AU1104" s="3">
        <f t="shared" si="903"/>
        <v>0.50819999999999999</v>
      </c>
      <c r="AW1104" s="3" t="str">
        <f t="shared" si="904"/>
        <v>1.68</v>
      </c>
      <c r="AX1104" s="3" t="str">
        <f t="shared" si="905"/>
        <v>-</v>
      </c>
      <c r="AY1104" s="3">
        <f t="shared" si="906"/>
        <v>321.18</v>
      </c>
      <c r="AZ1104" s="3">
        <f t="shared" si="907"/>
        <v>-39.1</v>
      </c>
      <c r="BA1104" s="3">
        <f t="shared" si="908"/>
        <v>0.42349999999999999</v>
      </c>
      <c r="BC1104" s="3" t="str">
        <f t="shared" si="909"/>
        <v>1.68</v>
      </c>
      <c r="BD1104" s="3" t="str">
        <f t="shared" si="910"/>
        <v>-</v>
      </c>
      <c r="BE1104" s="3">
        <f t="shared" si="911"/>
        <v>321.18</v>
      </c>
      <c r="BF1104" s="3">
        <f t="shared" si="912"/>
        <v>-39.1</v>
      </c>
      <c r="BG1104" s="3">
        <f t="shared" si="913"/>
        <v>0.25409999999999999</v>
      </c>
      <c r="BI1104" s="3" t="str">
        <f t="shared" si="914"/>
        <v>1.68</v>
      </c>
      <c r="BJ1104" s="3" t="str">
        <f t="shared" si="915"/>
        <v>-</v>
      </c>
      <c r="BK1104" s="3">
        <f t="shared" si="916"/>
        <v>321.18</v>
      </c>
      <c r="BL1104" s="3">
        <f t="shared" si="917"/>
        <v>-39.1</v>
      </c>
      <c r="BM1104" s="3">
        <f t="shared" si="918"/>
        <v>8.4699999999999998E-2</v>
      </c>
    </row>
    <row r="1105" spans="1:65" x14ac:dyDescent="0.3">
      <c r="A1105" s="3" t="str">
        <f>'Forward collapse simulation'!B1115</f>
        <v>1.68</v>
      </c>
      <c r="B1105" s="3" t="str">
        <f>IF('Forward collapse simulation'!C1115="","-",'Forward collapse simulation'!C1115)</f>
        <v>-</v>
      </c>
      <c r="C1105" s="3">
        <f>'Forward collapse simulation'!E1115</f>
        <v>315.61</v>
      </c>
      <c r="D1105" s="3">
        <f ca="1">'Forward collapse simulation'!AK1115</f>
        <v>78.197098341217739</v>
      </c>
      <c r="E1105" s="84">
        <f ca="1">'Forward collapse simulation'!AL1115</f>
        <v>3.2449050789485243</v>
      </c>
      <c r="G1105" s="3" t="str">
        <f t="shared" si="869"/>
        <v>1.68</v>
      </c>
      <c r="H1105" s="3" t="str">
        <f t="shared" si="870"/>
        <v>-</v>
      </c>
      <c r="I1105" s="3">
        <f t="shared" si="871"/>
        <v>315.61</v>
      </c>
      <c r="J1105" s="3">
        <f t="shared" ca="1" si="872"/>
        <v>78.197098341217739</v>
      </c>
      <c r="K1105" s="3">
        <f t="shared" ca="1" si="873"/>
        <v>3.0826598250010981</v>
      </c>
      <c r="M1105" s="3" t="str">
        <f t="shared" si="874"/>
        <v>1.68</v>
      </c>
      <c r="N1105" s="3" t="str">
        <f t="shared" si="875"/>
        <v>-</v>
      </c>
      <c r="O1105" s="3">
        <f t="shared" si="876"/>
        <v>315.61</v>
      </c>
      <c r="P1105" s="3">
        <f t="shared" ca="1" si="877"/>
        <v>78.197098341217739</v>
      </c>
      <c r="Q1105" s="3">
        <f t="shared" ca="1" si="878"/>
        <v>2.920414571053672</v>
      </c>
      <c r="R1105" s="85"/>
      <c r="S1105" s="3" t="str">
        <f t="shared" si="879"/>
        <v>1.68</v>
      </c>
      <c r="T1105" s="3" t="str">
        <f t="shared" si="880"/>
        <v>-</v>
      </c>
      <c r="U1105" s="3">
        <f t="shared" si="881"/>
        <v>315.61</v>
      </c>
      <c r="V1105" s="3">
        <f t="shared" ca="1" si="882"/>
        <v>78.197098341217739</v>
      </c>
      <c r="W1105" s="3">
        <f t="shared" ca="1" si="883"/>
        <v>2.7581693171062458</v>
      </c>
      <c r="X1105" s="85"/>
      <c r="Y1105" s="3" t="str">
        <f t="shared" si="884"/>
        <v>1.68</v>
      </c>
      <c r="Z1105" s="3" t="str">
        <f t="shared" si="885"/>
        <v>-</v>
      </c>
      <c r="AA1105" s="3">
        <f t="shared" si="886"/>
        <v>315.61</v>
      </c>
      <c r="AB1105" s="3">
        <f t="shared" ca="1" si="887"/>
        <v>78.197098341217739</v>
      </c>
      <c r="AC1105" s="3">
        <f t="shared" ca="1" si="888"/>
        <v>2.5959240631588196</v>
      </c>
      <c r="AE1105" s="3" t="str">
        <f t="shared" si="889"/>
        <v>1.68</v>
      </c>
      <c r="AF1105" s="3" t="str">
        <f t="shared" si="890"/>
        <v>-</v>
      </c>
      <c r="AG1105" s="3">
        <f t="shared" si="891"/>
        <v>315.61</v>
      </c>
      <c r="AH1105" s="3">
        <f t="shared" ca="1" si="892"/>
        <v>78.197098341217739</v>
      </c>
      <c r="AI1105" s="3">
        <f t="shared" ca="1" si="893"/>
        <v>2.4336788092113935</v>
      </c>
      <c r="AK1105" s="3" t="str">
        <f t="shared" si="894"/>
        <v>1.68</v>
      </c>
      <c r="AL1105" s="3" t="str">
        <f t="shared" si="895"/>
        <v>-</v>
      </c>
      <c r="AM1105" s="3">
        <f t="shared" si="896"/>
        <v>315.61</v>
      </c>
      <c r="AN1105" s="3">
        <f t="shared" ca="1" si="897"/>
        <v>78.197098341217739</v>
      </c>
      <c r="AO1105" s="3">
        <f t="shared" ca="1" si="898"/>
        <v>2.2714335552639668</v>
      </c>
      <c r="AQ1105" s="3" t="str">
        <f t="shared" si="899"/>
        <v>1.68</v>
      </c>
      <c r="AR1105" s="3" t="str">
        <f t="shared" si="900"/>
        <v>-</v>
      </c>
      <c r="AS1105" s="3">
        <f t="shared" si="901"/>
        <v>315.61</v>
      </c>
      <c r="AT1105" s="3">
        <f t="shared" ca="1" si="902"/>
        <v>78.197098341217739</v>
      </c>
      <c r="AU1105" s="3">
        <f t="shared" ca="1" si="903"/>
        <v>1.9469430473691145</v>
      </c>
      <c r="AW1105" s="3" t="str">
        <f t="shared" si="904"/>
        <v>1.68</v>
      </c>
      <c r="AX1105" s="3" t="str">
        <f t="shared" si="905"/>
        <v>-</v>
      </c>
      <c r="AY1105" s="3">
        <f t="shared" si="906"/>
        <v>315.61</v>
      </c>
      <c r="AZ1105" s="3">
        <f t="shared" ca="1" si="907"/>
        <v>78.197098341217739</v>
      </c>
      <c r="BA1105" s="3">
        <f t="shared" ca="1" si="908"/>
        <v>1.6224525394742622</v>
      </c>
      <c r="BC1105" s="3" t="str">
        <f t="shared" si="909"/>
        <v>1.68</v>
      </c>
      <c r="BD1105" s="3" t="str">
        <f t="shared" si="910"/>
        <v>-</v>
      </c>
      <c r="BE1105" s="3">
        <f t="shared" si="911"/>
        <v>315.61</v>
      </c>
      <c r="BF1105" s="3">
        <f t="shared" ca="1" si="912"/>
        <v>78.197098341217739</v>
      </c>
      <c r="BG1105" s="3">
        <f t="shared" ca="1" si="913"/>
        <v>0.97347152368455725</v>
      </c>
      <c r="BI1105" s="3" t="str">
        <f t="shared" si="914"/>
        <v>1.68</v>
      </c>
      <c r="BJ1105" s="3" t="str">
        <f t="shared" si="915"/>
        <v>-</v>
      </c>
      <c r="BK1105" s="3">
        <f t="shared" si="916"/>
        <v>315.61</v>
      </c>
      <c r="BL1105" s="3">
        <f t="shared" ca="1" si="917"/>
        <v>78.197098341217739</v>
      </c>
      <c r="BM1105" s="3">
        <f t="shared" ca="1" si="918"/>
        <v>0.32449050789485245</v>
      </c>
    </row>
    <row r="1106" spans="1:65" x14ac:dyDescent="0.3">
      <c r="A1106" s="3" t="str">
        <f>'Forward collapse simulation'!B1116</f>
        <v>1.68</v>
      </c>
      <c r="B1106" s="3" t="str">
        <f>IF('Forward collapse simulation'!C1116="","-",'Forward collapse simulation'!C1116)</f>
        <v>-</v>
      </c>
      <c r="C1106" s="3">
        <f>'Forward collapse simulation'!E1116</f>
        <v>353.95</v>
      </c>
      <c r="D1106" s="3">
        <f ca="1">'Forward collapse simulation'!AK1116</f>
        <v>86.030863480878864</v>
      </c>
      <c r="E1106" s="84">
        <f ca="1">'Forward collapse simulation'!AL1116</f>
        <v>6.7099014723646668</v>
      </c>
      <c r="G1106" s="3" t="str">
        <f t="shared" si="869"/>
        <v>1.68</v>
      </c>
      <c r="H1106" s="3" t="str">
        <f t="shared" si="870"/>
        <v>-</v>
      </c>
      <c r="I1106" s="3">
        <f t="shared" si="871"/>
        <v>353.95</v>
      </c>
      <c r="J1106" s="3">
        <f t="shared" ca="1" si="872"/>
        <v>86.030863480878864</v>
      </c>
      <c r="K1106" s="3">
        <f t="shared" ca="1" si="873"/>
        <v>6.3744063987464328</v>
      </c>
      <c r="M1106" s="3" t="str">
        <f t="shared" si="874"/>
        <v>1.68</v>
      </c>
      <c r="N1106" s="3" t="str">
        <f t="shared" si="875"/>
        <v>-</v>
      </c>
      <c r="O1106" s="3">
        <f t="shared" si="876"/>
        <v>353.95</v>
      </c>
      <c r="P1106" s="3">
        <f t="shared" ca="1" si="877"/>
        <v>86.030863480878864</v>
      </c>
      <c r="Q1106" s="3">
        <f t="shared" ca="1" si="878"/>
        <v>6.0389113251282005</v>
      </c>
      <c r="R1106" s="85"/>
      <c r="S1106" s="3" t="str">
        <f t="shared" si="879"/>
        <v>1.68</v>
      </c>
      <c r="T1106" s="3" t="str">
        <f t="shared" si="880"/>
        <v>-</v>
      </c>
      <c r="U1106" s="3">
        <f t="shared" si="881"/>
        <v>353.95</v>
      </c>
      <c r="V1106" s="3">
        <f t="shared" ca="1" si="882"/>
        <v>86.030863480878864</v>
      </c>
      <c r="W1106" s="3">
        <f t="shared" ca="1" si="883"/>
        <v>5.7034162515099665</v>
      </c>
      <c r="X1106" s="85"/>
      <c r="Y1106" s="3" t="str">
        <f t="shared" si="884"/>
        <v>1.68</v>
      </c>
      <c r="Z1106" s="3" t="str">
        <f t="shared" si="885"/>
        <v>-</v>
      </c>
      <c r="AA1106" s="3">
        <f t="shared" si="886"/>
        <v>353.95</v>
      </c>
      <c r="AB1106" s="3">
        <f t="shared" ca="1" si="887"/>
        <v>86.030863480878864</v>
      </c>
      <c r="AC1106" s="3">
        <f t="shared" ca="1" si="888"/>
        <v>5.3679211778917342</v>
      </c>
      <c r="AE1106" s="3" t="str">
        <f t="shared" si="889"/>
        <v>1.68</v>
      </c>
      <c r="AF1106" s="3" t="str">
        <f t="shared" si="890"/>
        <v>-</v>
      </c>
      <c r="AG1106" s="3">
        <f t="shared" si="891"/>
        <v>353.95</v>
      </c>
      <c r="AH1106" s="3">
        <f t="shared" ca="1" si="892"/>
        <v>86.030863480878864</v>
      </c>
      <c r="AI1106" s="3">
        <f t="shared" ca="1" si="893"/>
        <v>5.0324261042735001</v>
      </c>
      <c r="AK1106" s="3" t="str">
        <f t="shared" si="894"/>
        <v>1.68</v>
      </c>
      <c r="AL1106" s="3" t="str">
        <f t="shared" si="895"/>
        <v>-</v>
      </c>
      <c r="AM1106" s="3">
        <f t="shared" si="896"/>
        <v>353.95</v>
      </c>
      <c r="AN1106" s="3">
        <f t="shared" ca="1" si="897"/>
        <v>86.030863480878864</v>
      </c>
      <c r="AO1106" s="3">
        <f t="shared" ca="1" si="898"/>
        <v>4.6969310306552661</v>
      </c>
      <c r="AQ1106" s="3" t="str">
        <f t="shared" si="899"/>
        <v>1.68</v>
      </c>
      <c r="AR1106" s="3" t="str">
        <f t="shared" si="900"/>
        <v>-</v>
      </c>
      <c r="AS1106" s="3">
        <f t="shared" si="901"/>
        <v>353.95</v>
      </c>
      <c r="AT1106" s="3">
        <f t="shared" ca="1" si="902"/>
        <v>86.030863480878864</v>
      </c>
      <c r="AU1106" s="3">
        <f t="shared" ca="1" si="903"/>
        <v>4.0259408834187997</v>
      </c>
      <c r="AW1106" s="3" t="str">
        <f t="shared" si="904"/>
        <v>1.68</v>
      </c>
      <c r="AX1106" s="3" t="str">
        <f t="shared" si="905"/>
        <v>-</v>
      </c>
      <c r="AY1106" s="3">
        <f t="shared" si="906"/>
        <v>353.95</v>
      </c>
      <c r="AZ1106" s="3">
        <f t="shared" ca="1" si="907"/>
        <v>86.030863480878864</v>
      </c>
      <c r="BA1106" s="3">
        <f t="shared" ca="1" si="908"/>
        <v>3.3549507361823334</v>
      </c>
      <c r="BC1106" s="3" t="str">
        <f t="shared" si="909"/>
        <v>1.68</v>
      </c>
      <c r="BD1106" s="3" t="str">
        <f t="shared" si="910"/>
        <v>-</v>
      </c>
      <c r="BE1106" s="3">
        <f t="shared" si="911"/>
        <v>353.95</v>
      </c>
      <c r="BF1106" s="3">
        <f t="shared" ca="1" si="912"/>
        <v>86.030863480878864</v>
      </c>
      <c r="BG1106" s="3">
        <f t="shared" ca="1" si="913"/>
        <v>2.0129704417093999</v>
      </c>
      <c r="BI1106" s="3" t="str">
        <f t="shared" si="914"/>
        <v>1.68</v>
      </c>
      <c r="BJ1106" s="3" t="str">
        <f t="shared" si="915"/>
        <v>-</v>
      </c>
      <c r="BK1106" s="3">
        <f t="shared" si="916"/>
        <v>353.95</v>
      </c>
      <c r="BL1106" s="3">
        <f t="shared" ca="1" si="917"/>
        <v>86.030863480878864</v>
      </c>
      <c r="BM1106" s="3">
        <f t="shared" ca="1" si="918"/>
        <v>0.67099014723646677</v>
      </c>
    </row>
    <row r="1107" spans="1:65" x14ac:dyDescent="0.3">
      <c r="A1107" s="3" t="str">
        <f>'Forward collapse simulation'!B1117</f>
        <v>1.68</v>
      </c>
      <c r="B1107" s="3" t="str">
        <f>IF('Forward collapse simulation'!C1117="","-",'Forward collapse simulation'!C1117)</f>
        <v>-</v>
      </c>
      <c r="C1107" s="3">
        <f>'Forward collapse simulation'!E1117</f>
        <v>18.98</v>
      </c>
      <c r="D1107" s="3">
        <f ca="1">'Forward collapse simulation'!AK1117</f>
        <v>89.015487586855514</v>
      </c>
      <c r="E1107" s="84">
        <f ca="1">'Forward collapse simulation'!AL1117</f>
        <v>7.6887500692988198</v>
      </c>
      <c r="G1107" s="3" t="str">
        <f t="shared" si="869"/>
        <v>1.68</v>
      </c>
      <c r="H1107" s="3" t="str">
        <f t="shared" si="870"/>
        <v>-</v>
      </c>
      <c r="I1107" s="3">
        <f t="shared" si="871"/>
        <v>18.98</v>
      </c>
      <c r="J1107" s="3">
        <f t="shared" ca="1" si="872"/>
        <v>89.015487586855514</v>
      </c>
      <c r="K1107" s="3">
        <f t="shared" ca="1" si="873"/>
        <v>7.3043125658338788</v>
      </c>
      <c r="M1107" s="3" t="str">
        <f t="shared" si="874"/>
        <v>1.68</v>
      </c>
      <c r="N1107" s="3" t="str">
        <f t="shared" si="875"/>
        <v>-</v>
      </c>
      <c r="O1107" s="3">
        <f t="shared" si="876"/>
        <v>18.98</v>
      </c>
      <c r="P1107" s="3">
        <f t="shared" ca="1" si="877"/>
        <v>89.015487586855514</v>
      </c>
      <c r="Q1107" s="3">
        <f t="shared" ca="1" si="878"/>
        <v>6.9198750623689378</v>
      </c>
      <c r="R1107" s="85"/>
      <c r="S1107" s="3" t="str">
        <f t="shared" si="879"/>
        <v>1.68</v>
      </c>
      <c r="T1107" s="3" t="str">
        <f t="shared" si="880"/>
        <v>-</v>
      </c>
      <c r="U1107" s="3">
        <f t="shared" si="881"/>
        <v>18.98</v>
      </c>
      <c r="V1107" s="3">
        <f t="shared" ca="1" si="882"/>
        <v>89.015487586855514</v>
      </c>
      <c r="W1107" s="3">
        <f t="shared" ca="1" si="883"/>
        <v>6.5354375589039968</v>
      </c>
      <c r="X1107" s="85"/>
      <c r="Y1107" s="3" t="str">
        <f t="shared" si="884"/>
        <v>1.68</v>
      </c>
      <c r="Z1107" s="3" t="str">
        <f t="shared" si="885"/>
        <v>-</v>
      </c>
      <c r="AA1107" s="3">
        <f t="shared" si="886"/>
        <v>18.98</v>
      </c>
      <c r="AB1107" s="3">
        <f t="shared" ca="1" si="887"/>
        <v>89.015487586855514</v>
      </c>
      <c r="AC1107" s="3">
        <f t="shared" ca="1" si="888"/>
        <v>6.1510000554390558</v>
      </c>
      <c r="AE1107" s="3" t="str">
        <f t="shared" si="889"/>
        <v>1.68</v>
      </c>
      <c r="AF1107" s="3" t="str">
        <f t="shared" si="890"/>
        <v>-</v>
      </c>
      <c r="AG1107" s="3">
        <f t="shared" si="891"/>
        <v>18.98</v>
      </c>
      <c r="AH1107" s="3">
        <f t="shared" ca="1" si="892"/>
        <v>89.015487586855514</v>
      </c>
      <c r="AI1107" s="3">
        <f t="shared" ca="1" si="893"/>
        <v>5.7665625519741148</v>
      </c>
      <c r="AK1107" s="3" t="str">
        <f t="shared" si="894"/>
        <v>1.68</v>
      </c>
      <c r="AL1107" s="3" t="str">
        <f t="shared" si="895"/>
        <v>-</v>
      </c>
      <c r="AM1107" s="3">
        <f t="shared" si="896"/>
        <v>18.98</v>
      </c>
      <c r="AN1107" s="3">
        <f t="shared" ca="1" si="897"/>
        <v>89.015487586855514</v>
      </c>
      <c r="AO1107" s="3">
        <f t="shared" ca="1" si="898"/>
        <v>5.3821250485091738</v>
      </c>
      <c r="AQ1107" s="3" t="str">
        <f t="shared" si="899"/>
        <v>1.68</v>
      </c>
      <c r="AR1107" s="3" t="str">
        <f t="shared" si="900"/>
        <v>-</v>
      </c>
      <c r="AS1107" s="3">
        <f t="shared" si="901"/>
        <v>18.98</v>
      </c>
      <c r="AT1107" s="3">
        <f t="shared" ca="1" si="902"/>
        <v>89.015487586855514</v>
      </c>
      <c r="AU1107" s="3">
        <f t="shared" ca="1" si="903"/>
        <v>4.6132500415792919</v>
      </c>
      <c r="AW1107" s="3" t="str">
        <f t="shared" si="904"/>
        <v>1.68</v>
      </c>
      <c r="AX1107" s="3" t="str">
        <f t="shared" si="905"/>
        <v>-</v>
      </c>
      <c r="AY1107" s="3">
        <f t="shared" si="906"/>
        <v>18.98</v>
      </c>
      <c r="AZ1107" s="3">
        <f t="shared" ca="1" si="907"/>
        <v>89.015487586855514</v>
      </c>
      <c r="BA1107" s="3">
        <f t="shared" ca="1" si="908"/>
        <v>3.8443750346494099</v>
      </c>
      <c r="BC1107" s="3" t="str">
        <f t="shared" si="909"/>
        <v>1.68</v>
      </c>
      <c r="BD1107" s="3" t="str">
        <f t="shared" si="910"/>
        <v>-</v>
      </c>
      <c r="BE1107" s="3">
        <f t="shared" si="911"/>
        <v>18.98</v>
      </c>
      <c r="BF1107" s="3">
        <f t="shared" ca="1" si="912"/>
        <v>89.015487586855514</v>
      </c>
      <c r="BG1107" s="3">
        <f t="shared" ca="1" si="913"/>
        <v>2.3066250207896459</v>
      </c>
      <c r="BI1107" s="3" t="str">
        <f t="shared" si="914"/>
        <v>1.68</v>
      </c>
      <c r="BJ1107" s="3" t="str">
        <f t="shared" si="915"/>
        <v>-</v>
      </c>
      <c r="BK1107" s="3">
        <f t="shared" si="916"/>
        <v>18.98</v>
      </c>
      <c r="BL1107" s="3">
        <f t="shared" ca="1" si="917"/>
        <v>89.015487586855514</v>
      </c>
      <c r="BM1107" s="3">
        <f t="shared" ca="1" si="918"/>
        <v>0.76887500692988198</v>
      </c>
    </row>
    <row r="1108" spans="1:65" x14ac:dyDescent="0.3">
      <c r="A1108" s="3" t="str">
        <f>'Forward collapse simulation'!B1118</f>
        <v>1.68</v>
      </c>
      <c r="B1108" s="3" t="str">
        <f>IF('Forward collapse simulation'!C1118="","-",'Forward collapse simulation'!C1118)</f>
        <v>-</v>
      </c>
      <c r="C1108" s="3">
        <f>'Forward collapse simulation'!E1118</f>
        <v>96.26</v>
      </c>
      <c r="D1108" s="3">
        <f ca="1">'Forward collapse simulation'!AK1118</f>
        <v>89.349581532434669</v>
      </c>
      <c r="E1108" s="84">
        <f ca="1">'Forward collapse simulation'!AL1118</f>
        <v>7.2663666307756554</v>
      </c>
      <c r="G1108" s="3" t="str">
        <f t="shared" si="869"/>
        <v>1.68</v>
      </c>
      <c r="H1108" s="3" t="str">
        <f t="shared" si="870"/>
        <v>-</v>
      </c>
      <c r="I1108" s="3">
        <f t="shared" si="871"/>
        <v>96.26</v>
      </c>
      <c r="J1108" s="3">
        <f t="shared" ca="1" si="872"/>
        <v>89.349581532434669</v>
      </c>
      <c r="K1108" s="3">
        <f t="shared" ca="1" si="873"/>
        <v>6.9030482992368727</v>
      </c>
      <c r="M1108" s="3" t="str">
        <f t="shared" si="874"/>
        <v>1.68</v>
      </c>
      <c r="N1108" s="3" t="str">
        <f t="shared" si="875"/>
        <v>-</v>
      </c>
      <c r="O1108" s="3">
        <f t="shared" si="876"/>
        <v>96.26</v>
      </c>
      <c r="P1108" s="3">
        <f t="shared" ca="1" si="877"/>
        <v>89.349581532434669</v>
      </c>
      <c r="Q1108" s="3">
        <f t="shared" ca="1" si="878"/>
        <v>6.53972996769809</v>
      </c>
      <c r="R1108" s="85"/>
      <c r="S1108" s="3" t="str">
        <f t="shared" si="879"/>
        <v>1.68</v>
      </c>
      <c r="T1108" s="3" t="str">
        <f t="shared" si="880"/>
        <v>-</v>
      </c>
      <c r="U1108" s="3">
        <f t="shared" si="881"/>
        <v>96.26</v>
      </c>
      <c r="V1108" s="3">
        <f t="shared" ca="1" si="882"/>
        <v>89.349581532434669</v>
      </c>
      <c r="W1108" s="3">
        <f t="shared" ca="1" si="883"/>
        <v>6.1764116361593073</v>
      </c>
      <c r="X1108" s="85"/>
      <c r="Y1108" s="3" t="str">
        <f t="shared" si="884"/>
        <v>1.68</v>
      </c>
      <c r="Z1108" s="3" t="str">
        <f t="shared" si="885"/>
        <v>-</v>
      </c>
      <c r="AA1108" s="3">
        <f t="shared" si="886"/>
        <v>96.26</v>
      </c>
      <c r="AB1108" s="3">
        <f t="shared" ca="1" si="887"/>
        <v>89.349581532434669</v>
      </c>
      <c r="AC1108" s="3">
        <f t="shared" ca="1" si="888"/>
        <v>5.8130933046205246</v>
      </c>
      <c r="AE1108" s="3" t="str">
        <f t="shared" si="889"/>
        <v>1.68</v>
      </c>
      <c r="AF1108" s="3" t="str">
        <f t="shared" si="890"/>
        <v>-</v>
      </c>
      <c r="AG1108" s="3">
        <f t="shared" si="891"/>
        <v>96.26</v>
      </c>
      <c r="AH1108" s="3">
        <f t="shared" ca="1" si="892"/>
        <v>89.349581532434669</v>
      </c>
      <c r="AI1108" s="3">
        <f t="shared" ca="1" si="893"/>
        <v>5.4497749730817411</v>
      </c>
      <c r="AK1108" s="3" t="str">
        <f t="shared" si="894"/>
        <v>1.68</v>
      </c>
      <c r="AL1108" s="3" t="str">
        <f t="shared" si="895"/>
        <v>-</v>
      </c>
      <c r="AM1108" s="3">
        <f t="shared" si="896"/>
        <v>96.26</v>
      </c>
      <c r="AN1108" s="3">
        <f t="shared" ca="1" si="897"/>
        <v>89.349581532434669</v>
      </c>
      <c r="AO1108" s="3">
        <f t="shared" ca="1" si="898"/>
        <v>5.0864566415429584</v>
      </c>
      <c r="AQ1108" s="3" t="str">
        <f t="shared" si="899"/>
        <v>1.68</v>
      </c>
      <c r="AR1108" s="3" t="str">
        <f t="shared" si="900"/>
        <v>-</v>
      </c>
      <c r="AS1108" s="3">
        <f t="shared" si="901"/>
        <v>96.26</v>
      </c>
      <c r="AT1108" s="3">
        <f t="shared" ca="1" si="902"/>
        <v>89.349581532434669</v>
      </c>
      <c r="AU1108" s="3">
        <f t="shared" ca="1" si="903"/>
        <v>4.359819978465393</v>
      </c>
      <c r="AW1108" s="3" t="str">
        <f t="shared" si="904"/>
        <v>1.68</v>
      </c>
      <c r="AX1108" s="3" t="str">
        <f t="shared" si="905"/>
        <v>-</v>
      </c>
      <c r="AY1108" s="3">
        <f t="shared" si="906"/>
        <v>96.26</v>
      </c>
      <c r="AZ1108" s="3">
        <f t="shared" ca="1" si="907"/>
        <v>89.349581532434669</v>
      </c>
      <c r="BA1108" s="3">
        <f t="shared" ca="1" si="908"/>
        <v>3.6331833153878277</v>
      </c>
      <c r="BC1108" s="3" t="str">
        <f t="shared" si="909"/>
        <v>1.68</v>
      </c>
      <c r="BD1108" s="3" t="str">
        <f t="shared" si="910"/>
        <v>-</v>
      </c>
      <c r="BE1108" s="3">
        <f t="shared" si="911"/>
        <v>96.26</v>
      </c>
      <c r="BF1108" s="3">
        <f t="shared" ca="1" si="912"/>
        <v>89.349581532434669</v>
      </c>
      <c r="BG1108" s="3">
        <f t="shared" ca="1" si="913"/>
        <v>2.1799099892326965</v>
      </c>
      <c r="BI1108" s="3" t="str">
        <f t="shared" si="914"/>
        <v>1.68</v>
      </c>
      <c r="BJ1108" s="3" t="str">
        <f t="shared" si="915"/>
        <v>-</v>
      </c>
      <c r="BK1108" s="3">
        <f t="shared" si="916"/>
        <v>96.26</v>
      </c>
      <c r="BL1108" s="3">
        <f t="shared" ca="1" si="917"/>
        <v>89.349581532434669</v>
      </c>
      <c r="BM1108" s="3">
        <f t="shared" ca="1" si="918"/>
        <v>0.72663666307756558</v>
      </c>
    </row>
    <row r="1109" spans="1:65" x14ac:dyDescent="0.3">
      <c r="A1109" s="3" t="str">
        <f>'Forward collapse simulation'!B1119</f>
        <v>1.68</v>
      </c>
      <c r="B1109" s="3" t="str">
        <f>IF('Forward collapse simulation'!C1119="","-",'Forward collapse simulation'!C1119)</f>
        <v>-</v>
      </c>
      <c r="C1109" s="3">
        <f>'Forward collapse simulation'!E1119</f>
        <v>141.57</v>
      </c>
      <c r="D1109" s="3">
        <f ca="1">'Forward collapse simulation'!AK1119</f>
        <v>88.221595288005986</v>
      </c>
      <c r="E1109" s="84">
        <f ca="1">'Forward collapse simulation'!AL1119</f>
        <v>11.152461617569628</v>
      </c>
      <c r="G1109" s="3" t="str">
        <f t="shared" si="869"/>
        <v>1.68</v>
      </c>
      <c r="H1109" s="3" t="str">
        <f t="shared" si="870"/>
        <v>-</v>
      </c>
      <c r="I1109" s="3">
        <f t="shared" si="871"/>
        <v>141.57</v>
      </c>
      <c r="J1109" s="3">
        <f t="shared" ca="1" si="872"/>
        <v>88.221595288005986</v>
      </c>
      <c r="K1109" s="3">
        <f t="shared" ca="1" si="873"/>
        <v>10.594838536691146</v>
      </c>
      <c r="M1109" s="3" t="str">
        <f t="shared" si="874"/>
        <v>1.68</v>
      </c>
      <c r="N1109" s="3" t="str">
        <f t="shared" si="875"/>
        <v>-</v>
      </c>
      <c r="O1109" s="3">
        <f t="shared" si="876"/>
        <v>141.57</v>
      </c>
      <c r="P1109" s="3">
        <f t="shared" ca="1" si="877"/>
        <v>88.221595288005986</v>
      </c>
      <c r="Q1109" s="3">
        <f t="shared" ca="1" si="878"/>
        <v>10.037215455812666</v>
      </c>
      <c r="R1109" s="85"/>
      <c r="S1109" s="3" t="str">
        <f t="shared" si="879"/>
        <v>1.68</v>
      </c>
      <c r="T1109" s="3" t="str">
        <f t="shared" si="880"/>
        <v>-</v>
      </c>
      <c r="U1109" s="3">
        <f t="shared" si="881"/>
        <v>141.57</v>
      </c>
      <c r="V1109" s="3">
        <f t="shared" ca="1" si="882"/>
        <v>88.221595288005986</v>
      </c>
      <c r="W1109" s="3">
        <f t="shared" ca="1" si="883"/>
        <v>9.4795923749341835</v>
      </c>
      <c r="X1109" s="85"/>
      <c r="Y1109" s="3" t="str">
        <f t="shared" si="884"/>
        <v>1.68</v>
      </c>
      <c r="Z1109" s="3" t="str">
        <f t="shared" si="885"/>
        <v>-</v>
      </c>
      <c r="AA1109" s="3">
        <f t="shared" si="886"/>
        <v>141.57</v>
      </c>
      <c r="AB1109" s="3">
        <f t="shared" ca="1" si="887"/>
        <v>88.221595288005986</v>
      </c>
      <c r="AC1109" s="3">
        <f t="shared" ca="1" si="888"/>
        <v>8.9219692940557032</v>
      </c>
      <c r="AE1109" s="3" t="str">
        <f t="shared" si="889"/>
        <v>1.68</v>
      </c>
      <c r="AF1109" s="3" t="str">
        <f t="shared" si="890"/>
        <v>-</v>
      </c>
      <c r="AG1109" s="3">
        <f t="shared" si="891"/>
        <v>141.57</v>
      </c>
      <c r="AH1109" s="3">
        <f t="shared" ca="1" si="892"/>
        <v>88.221595288005986</v>
      </c>
      <c r="AI1109" s="3">
        <f t="shared" ca="1" si="893"/>
        <v>8.364346213177221</v>
      </c>
      <c r="AK1109" s="3" t="str">
        <f t="shared" si="894"/>
        <v>1.68</v>
      </c>
      <c r="AL1109" s="3" t="str">
        <f t="shared" si="895"/>
        <v>-</v>
      </c>
      <c r="AM1109" s="3">
        <f t="shared" si="896"/>
        <v>141.57</v>
      </c>
      <c r="AN1109" s="3">
        <f t="shared" ca="1" si="897"/>
        <v>88.221595288005986</v>
      </c>
      <c r="AO1109" s="3">
        <f t="shared" ca="1" si="898"/>
        <v>7.8067231322987389</v>
      </c>
      <c r="AQ1109" s="3" t="str">
        <f t="shared" si="899"/>
        <v>1.68</v>
      </c>
      <c r="AR1109" s="3" t="str">
        <f t="shared" si="900"/>
        <v>-</v>
      </c>
      <c r="AS1109" s="3">
        <f t="shared" si="901"/>
        <v>141.57</v>
      </c>
      <c r="AT1109" s="3">
        <f t="shared" ca="1" si="902"/>
        <v>88.221595288005986</v>
      </c>
      <c r="AU1109" s="3">
        <f t="shared" ca="1" si="903"/>
        <v>6.6914769705417765</v>
      </c>
      <c r="AW1109" s="3" t="str">
        <f t="shared" si="904"/>
        <v>1.68</v>
      </c>
      <c r="AX1109" s="3" t="str">
        <f t="shared" si="905"/>
        <v>-</v>
      </c>
      <c r="AY1109" s="3">
        <f t="shared" si="906"/>
        <v>141.57</v>
      </c>
      <c r="AZ1109" s="3">
        <f t="shared" ca="1" si="907"/>
        <v>88.221595288005986</v>
      </c>
      <c r="BA1109" s="3">
        <f t="shared" ca="1" si="908"/>
        <v>5.576230808784814</v>
      </c>
      <c r="BC1109" s="3" t="str">
        <f t="shared" si="909"/>
        <v>1.68</v>
      </c>
      <c r="BD1109" s="3" t="str">
        <f t="shared" si="910"/>
        <v>-</v>
      </c>
      <c r="BE1109" s="3">
        <f t="shared" si="911"/>
        <v>141.57</v>
      </c>
      <c r="BF1109" s="3">
        <f t="shared" ca="1" si="912"/>
        <v>88.221595288005986</v>
      </c>
      <c r="BG1109" s="3">
        <f t="shared" ca="1" si="913"/>
        <v>3.3457384852708882</v>
      </c>
      <c r="BI1109" s="3" t="str">
        <f t="shared" si="914"/>
        <v>1.68</v>
      </c>
      <c r="BJ1109" s="3" t="str">
        <f t="shared" si="915"/>
        <v>-</v>
      </c>
      <c r="BK1109" s="3">
        <f t="shared" si="916"/>
        <v>141.57</v>
      </c>
      <c r="BL1109" s="3">
        <f t="shared" ca="1" si="917"/>
        <v>88.221595288005986</v>
      </c>
      <c r="BM1109" s="3">
        <f t="shared" ca="1" si="918"/>
        <v>1.1152461617569629</v>
      </c>
    </row>
    <row r="1110" spans="1:65" x14ac:dyDescent="0.3">
      <c r="A1110" s="3" t="str">
        <f>'Forward collapse simulation'!B1120</f>
        <v>1.68</v>
      </c>
      <c r="B1110" s="3" t="str">
        <f>IF('Forward collapse simulation'!C1120="","-",'Forward collapse simulation'!C1120)</f>
        <v>-</v>
      </c>
      <c r="C1110" s="3">
        <f>'Forward collapse simulation'!E1120</f>
        <v>149.15</v>
      </c>
      <c r="D1110" s="3">
        <f ca="1">'Forward collapse simulation'!AK1120</f>
        <v>87.995260249123916</v>
      </c>
      <c r="E1110" s="84">
        <f ca="1">'Forward collapse simulation'!AL1120</f>
        <v>7.1915493414832703</v>
      </c>
      <c r="G1110" s="3" t="str">
        <f t="shared" si="869"/>
        <v>1.68</v>
      </c>
      <c r="H1110" s="3" t="str">
        <f t="shared" si="870"/>
        <v>-</v>
      </c>
      <c r="I1110" s="3">
        <f t="shared" si="871"/>
        <v>149.15</v>
      </c>
      <c r="J1110" s="3">
        <f t="shared" ca="1" si="872"/>
        <v>87.995260249123916</v>
      </c>
      <c r="K1110" s="3">
        <f t="shared" ca="1" si="873"/>
        <v>6.8319718744091062</v>
      </c>
      <c r="M1110" s="3" t="str">
        <f t="shared" si="874"/>
        <v>1.68</v>
      </c>
      <c r="N1110" s="3" t="str">
        <f t="shared" si="875"/>
        <v>-</v>
      </c>
      <c r="O1110" s="3">
        <f t="shared" si="876"/>
        <v>149.15</v>
      </c>
      <c r="P1110" s="3">
        <f t="shared" ca="1" si="877"/>
        <v>87.995260249123916</v>
      </c>
      <c r="Q1110" s="3">
        <f t="shared" ca="1" si="878"/>
        <v>6.4723944073349431</v>
      </c>
      <c r="R1110" s="85"/>
      <c r="S1110" s="3" t="str">
        <f t="shared" si="879"/>
        <v>1.68</v>
      </c>
      <c r="T1110" s="3" t="str">
        <f t="shared" si="880"/>
        <v>-</v>
      </c>
      <c r="U1110" s="3">
        <f t="shared" si="881"/>
        <v>149.15</v>
      </c>
      <c r="V1110" s="3">
        <f t="shared" ca="1" si="882"/>
        <v>87.995260249123916</v>
      </c>
      <c r="W1110" s="3">
        <f t="shared" ca="1" si="883"/>
        <v>6.1128169402607799</v>
      </c>
      <c r="X1110" s="85"/>
      <c r="Y1110" s="3" t="str">
        <f t="shared" si="884"/>
        <v>1.68</v>
      </c>
      <c r="Z1110" s="3" t="str">
        <f t="shared" si="885"/>
        <v>-</v>
      </c>
      <c r="AA1110" s="3">
        <f t="shared" si="886"/>
        <v>149.15</v>
      </c>
      <c r="AB1110" s="3">
        <f t="shared" ca="1" si="887"/>
        <v>87.995260249123916</v>
      </c>
      <c r="AC1110" s="3">
        <f t="shared" ca="1" si="888"/>
        <v>5.7532394731866168</v>
      </c>
      <c r="AE1110" s="3" t="str">
        <f t="shared" si="889"/>
        <v>1.68</v>
      </c>
      <c r="AF1110" s="3" t="str">
        <f t="shared" si="890"/>
        <v>-</v>
      </c>
      <c r="AG1110" s="3">
        <f t="shared" si="891"/>
        <v>149.15</v>
      </c>
      <c r="AH1110" s="3">
        <f t="shared" ca="1" si="892"/>
        <v>87.995260249123916</v>
      </c>
      <c r="AI1110" s="3">
        <f t="shared" ca="1" si="893"/>
        <v>5.3936620061124527</v>
      </c>
      <c r="AK1110" s="3" t="str">
        <f t="shared" si="894"/>
        <v>1.68</v>
      </c>
      <c r="AL1110" s="3" t="str">
        <f t="shared" si="895"/>
        <v>-</v>
      </c>
      <c r="AM1110" s="3">
        <f t="shared" si="896"/>
        <v>149.15</v>
      </c>
      <c r="AN1110" s="3">
        <f t="shared" ca="1" si="897"/>
        <v>87.995260249123916</v>
      </c>
      <c r="AO1110" s="3">
        <f t="shared" ca="1" si="898"/>
        <v>5.0340845390382887</v>
      </c>
      <c r="AQ1110" s="3" t="str">
        <f t="shared" si="899"/>
        <v>1.68</v>
      </c>
      <c r="AR1110" s="3" t="str">
        <f t="shared" si="900"/>
        <v>-</v>
      </c>
      <c r="AS1110" s="3">
        <f t="shared" si="901"/>
        <v>149.15</v>
      </c>
      <c r="AT1110" s="3">
        <f t="shared" ca="1" si="902"/>
        <v>87.995260249123916</v>
      </c>
      <c r="AU1110" s="3">
        <f t="shared" ca="1" si="903"/>
        <v>4.3149296048899624</v>
      </c>
      <c r="AW1110" s="3" t="str">
        <f t="shared" si="904"/>
        <v>1.68</v>
      </c>
      <c r="AX1110" s="3" t="str">
        <f t="shared" si="905"/>
        <v>-</v>
      </c>
      <c r="AY1110" s="3">
        <f t="shared" si="906"/>
        <v>149.15</v>
      </c>
      <c r="AZ1110" s="3">
        <f t="shared" ca="1" si="907"/>
        <v>87.995260249123916</v>
      </c>
      <c r="BA1110" s="3">
        <f t="shared" ca="1" si="908"/>
        <v>3.5957746707416351</v>
      </c>
      <c r="BC1110" s="3" t="str">
        <f t="shared" si="909"/>
        <v>1.68</v>
      </c>
      <c r="BD1110" s="3" t="str">
        <f t="shared" si="910"/>
        <v>-</v>
      </c>
      <c r="BE1110" s="3">
        <f t="shared" si="911"/>
        <v>149.15</v>
      </c>
      <c r="BF1110" s="3">
        <f t="shared" ca="1" si="912"/>
        <v>87.995260249123916</v>
      </c>
      <c r="BG1110" s="3">
        <f t="shared" ca="1" si="913"/>
        <v>2.1574648024449812</v>
      </c>
      <c r="BI1110" s="3" t="str">
        <f t="shared" si="914"/>
        <v>1.68</v>
      </c>
      <c r="BJ1110" s="3" t="str">
        <f t="shared" si="915"/>
        <v>-</v>
      </c>
      <c r="BK1110" s="3">
        <f t="shared" si="916"/>
        <v>149.15</v>
      </c>
      <c r="BL1110" s="3">
        <f t="shared" ca="1" si="917"/>
        <v>87.995260249123916</v>
      </c>
      <c r="BM1110" s="3">
        <f t="shared" ca="1" si="918"/>
        <v>0.7191549341483271</v>
      </c>
    </row>
    <row r="1111" spans="1:65" x14ac:dyDescent="0.3">
      <c r="A1111" s="3" t="str">
        <f>'Forward collapse simulation'!B1121</f>
        <v>1.68</v>
      </c>
      <c r="B1111" s="3" t="str">
        <f>IF('Forward collapse simulation'!C1121="","-",'Forward collapse simulation'!C1121)</f>
        <v>-</v>
      </c>
      <c r="C1111" s="3">
        <f>'Forward collapse simulation'!E1121</f>
        <v>147.55000000000001</v>
      </c>
      <c r="D1111" s="3">
        <f ca="1">'Forward collapse simulation'!AK1121</f>
        <v>87.809482763759647</v>
      </c>
      <c r="E1111" s="84">
        <f ca="1">'Forward collapse simulation'!AL1121</f>
        <v>5.3616482771944689</v>
      </c>
      <c r="G1111" s="3" t="str">
        <f t="shared" si="869"/>
        <v>1.68</v>
      </c>
      <c r="H1111" s="3" t="str">
        <f t="shared" si="870"/>
        <v>-</v>
      </c>
      <c r="I1111" s="3">
        <f t="shared" si="871"/>
        <v>147.55000000000001</v>
      </c>
      <c r="J1111" s="3">
        <f t="shared" ca="1" si="872"/>
        <v>87.809482763759647</v>
      </c>
      <c r="K1111" s="3">
        <f t="shared" ca="1" si="873"/>
        <v>5.0935658633347449</v>
      </c>
      <c r="M1111" s="3" t="str">
        <f t="shared" si="874"/>
        <v>1.68</v>
      </c>
      <c r="N1111" s="3" t="str">
        <f t="shared" si="875"/>
        <v>-</v>
      </c>
      <c r="O1111" s="3">
        <f t="shared" si="876"/>
        <v>147.55000000000001</v>
      </c>
      <c r="P1111" s="3">
        <f t="shared" ca="1" si="877"/>
        <v>87.809482763759647</v>
      </c>
      <c r="Q1111" s="3">
        <f t="shared" ca="1" si="878"/>
        <v>4.8254834494750218</v>
      </c>
      <c r="R1111" s="85"/>
      <c r="S1111" s="3" t="str">
        <f t="shared" si="879"/>
        <v>1.68</v>
      </c>
      <c r="T1111" s="3" t="str">
        <f t="shared" si="880"/>
        <v>-</v>
      </c>
      <c r="U1111" s="3">
        <f t="shared" si="881"/>
        <v>147.55000000000001</v>
      </c>
      <c r="V1111" s="3">
        <f t="shared" ca="1" si="882"/>
        <v>87.809482763759647</v>
      </c>
      <c r="W1111" s="3">
        <f t="shared" ca="1" si="883"/>
        <v>4.5574010356152987</v>
      </c>
      <c r="X1111" s="85"/>
      <c r="Y1111" s="3" t="str">
        <f t="shared" si="884"/>
        <v>1.68</v>
      </c>
      <c r="Z1111" s="3" t="str">
        <f t="shared" si="885"/>
        <v>-</v>
      </c>
      <c r="AA1111" s="3">
        <f t="shared" si="886"/>
        <v>147.55000000000001</v>
      </c>
      <c r="AB1111" s="3">
        <f t="shared" ca="1" si="887"/>
        <v>87.809482763759647</v>
      </c>
      <c r="AC1111" s="3">
        <f t="shared" ca="1" si="888"/>
        <v>4.2893186217555757</v>
      </c>
      <c r="AE1111" s="3" t="str">
        <f t="shared" si="889"/>
        <v>1.68</v>
      </c>
      <c r="AF1111" s="3" t="str">
        <f t="shared" si="890"/>
        <v>-</v>
      </c>
      <c r="AG1111" s="3">
        <f t="shared" si="891"/>
        <v>147.55000000000001</v>
      </c>
      <c r="AH1111" s="3">
        <f t="shared" ca="1" si="892"/>
        <v>87.809482763759647</v>
      </c>
      <c r="AI1111" s="3">
        <f t="shared" ca="1" si="893"/>
        <v>4.0212362078958517</v>
      </c>
      <c r="AK1111" s="3" t="str">
        <f t="shared" si="894"/>
        <v>1.68</v>
      </c>
      <c r="AL1111" s="3" t="str">
        <f t="shared" si="895"/>
        <v>-</v>
      </c>
      <c r="AM1111" s="3">
        <f t="shared" si="896"/>
        <v>147.55000000000001</v>
      </c>
      <c r="AN1111" s="3">
        <f t="shared" ca="1" si="897"/>
        <v>87.809482763759647</v>
      </c>
      <c r="AO1111" s="3">
        <f t="shared" ca="1" si="898"/>
        <v>3.7531537940361281</v>
      </c>
      <c r="AQ1111" s="3" t="str">
        <f t="shared" si="899"/>
        <v>1.68</v>
      </c>
      <c r="AR1111" s="3" t="str">
        <f t="shared" si="900"/>
        <v>-</v>
      </c>
      <c r="AS1111" s="3">
        <f t="shared" si="901"/>
        <v>147.55000000000001</v>
      </c>
      <c r="AT1111" s="3">
        <f t="shared" ca="1" si="902"/>
        <v>87.809482763759647</v>
      </c>
      <c r="AU1111" s="3">
        <f t="shared" ca="1" si="903"/>
        <v>3.2169889663166811</v>
      </c>
      <c r="AW1111" s="3" t="str">
        <f t="shared" si="904"/>
        <v>1.68</v>
      </c>
      <c r="AX1111" s="3" t="str">
        <f t="shared" si="905"/>
        <v>-</v>
      </c>
      <c r="AY1111" s="3">
        <f t="shared" si="906"/>
        <v>147.55000000000001</v>
      </c>
      <c r="AZ1111" s="3">
        <f t="shared" ca="1" si="907"/>
        <v>87.809482763759647</v>
      </c>
      <c r="BA1111" s="3">
        <f t="shared" ca="1" si="908"/>
        <v>2.6808241385972345</v>
      </c>
      <c r="BC1111" s="3" t="str">
        <f t="shared" si="909"/>
        <v>1.68</v>
      </c>
      <c r="BD1111" s="3" t="str">
        <f t="shared" si="910"/>
        <v>-</v>
      </c>
      <c r="BE1111" s="3">
        <f t="shared" si="911"/>
        <v>147.55000000000001</v>
      </c>
      <c r="BF1111" s="3">
        <f t="shared" ca="1" si="912"/>
        <v>87.809482763759647</v>
      </c>
      <c r="BG1111" s="3">
        <f t="shared" ca="1" si="913"/>
        <v>1.6084944831583405</v>
      </c>
      <c r="BI1111" s="3" t="str">
        <f t="shared" si="914"/>
        <v>1.68</v>
      </c>
      <c r="BJ1111" s="3" t="str">
        <f t="shared" si="915"/>
        <v>-</v>
      </c>
      <c r="BK1111" s="3">
        <f t="shared" si="916"/>
        <v>147.55000000000001</v>
      </c>
      <c r="BL1111" s="3">
        <f t="shared" ca="1" si="917"/>
        <v>87.809482763759647</v>
      </c>
      <c r="BM1111" s="3">
        <f t="shared" ca="1" si="918"/>
        <v>0.53616482771944696</v>
      </c>
    </row>
    <row r="1112" spans="1:65" x14ac:dyDescent="0.3">
      <c r="A1112" s="3" t="str">
        <f>'Forward collapse simulation'!B1122</f>
        <v>1.68</v>
      </c>
      <c r="B1112" s="3" t="str">
        <f>IF('Forward collapse simulation'!C1122="","-",'Forward collapse simulation'!C1122)</f>
        <v>-</v>
      </c>
      <c r="C1112" s="3">
        <f>'Forward collapse simulation'!E1122</f>
        <v>162.72999999999999</v>
      </c>
      <c r="D1112" s="3">
        <f ca="1">'Forward collapse simulation'!AK1122</f>
        <v>86.502128423966354</v>
      </c>
      <c r="E1112" s="84">
        <f ca="1">'Forward collapse simulation'!AL1122</f>
        <v>6.350803832902959</v>
      </c>
      <c r="G1112" s="3" t="str">
        <f t="shared" si="869"/>
        <v>1.68</v>
      </c>
      <c r="H1112" s="3" t="str">
        <f t="shared" si="870"/>
        <v>-</v>
      </c>
      <c r="I1112" s="3">
        <f t="shared" si="871"/>
        <v>162.72999999999999</v>
      </c>
      <c r="J1112" s="3">
        <f t="shared" ca="1" si="872"/>
        <v>86.502128423966354</v>
      </c>
      <c r="K1112" s="3">
        <f t="shared" ca="1" si="873"/>
        <v>6.0332636412578111</v>
      </c>
      <c r="M1112" s="3" t="str">
        <f t="shared" si="874"/>
        <v>1.68</v>
      </c>
      <c r="N1112" s="3" t="str">
        <f t="shared" si="875"/>
        <v>-</v>
      </c>
      <c r="O1112" s="3">
        <f t="shared" si="876"/>
        <v>162.72999999999999</v>
      </c>
      <c r="P1112" s="3">
        <f t="shared" ca="1" si="877"/>
        <v>86.502128423966354</v>
      </c>
      <c r="Q1112" s="3">
        <f t="shared" ca="1" si="878"/>
        <v>5.7157234496126632</v>
      </c>
      <c r="R1112" s="85"/>
      <c r="S1112" s="3" t="str">
        <f t="shared" si="879"/>
        <v>1.68</v>
      </c>
      <c r="T1112" s="3" t="str">
        <f t="shared" si="880"/>
        <v>-</v>
      </c>
      <c r="U1112" s="3">
        <f t="shared" si="881"/>
        <v>162.72999999999999</v>
      </c>
      <c r="V1112" s="3">
        <f t="shared" ca="1" si="882"/>
        <v>86.502128423966354</v>
      </c>
      <c r="W1112" s="3">
        <f t="shared" ca="1" si="883"/>
        <v>5.3981832579675153</v>
      </c>
      <c r="X1112" s="85"/>
      <c r="Y1112" s="3" t="str">
        <f t="shared" si="884"/>
        <v>1.68</v>
      </c>
      <c r="Z1112" s="3" t="str">
        <f t="shared" si="885"/>
        <v>-</v>
      </c>
      <c r="AA1112" s="3">
        <f t="shared" si="886"/>
        <v>162.72999999999999</v>
      </c>
      <c r="AB1112" s="3">
        <f t="shared" ca="1" si="887"/>
        <v>86.502128423966354</v>
      </c>
      <c r="AC1112" s="3">
        <f t="shared" ca="1" si="888"/>
        <v>5.0806430663223674</v>
      </c>
      <c r="AE1112" s="3" t="str">
        <f t="shared" si="889"/>
        <v>1.68</v>
      </c>
      <c r="AF1112" s="3" t="str">
        <f t="shared" si="890"/>
        <v>-</v>
      </c>
      <c r="AG1112" s="3">
        <f t="shared" si="891"/>
        <v>162.72999999999999</v>
      </c>
      <c r="AH1112" s="3">
        <f t="shared" ca="1" si="892"/>
        <v>86.502128423966354</v>
      </c>
      <c r="AI1112" s="3">
        <f t="shared" ca="1" si="893"/>
        <v>4.7631028746772195</v>
      </c>
      <c r="AK1112" s="3" t="str">
        <f t="shared" si="894"/>
        <v>1.68</v>
      </c>
      <c r="AL1112" s="3" t="str">
        <f t="shared" si="895"/>
        <v>-</v>
      </c>
      <c r="AM1112" s="3">
        <f t="shared" si="896"/>
        <v>162.72999999999999</v>
      </c>
      <c r="AN1112" s="3">
        <f t="shared" ca="1" si="897"/>
        <v>86.502128423966354</v>
      </c>
      <c r="AO1112" s="3">
        <f t="shared" ca="1" si="898"/>
        <v>4.4455626830320707</v>
      </c>
      <c r="AQ1112" s="3" t="str">
        <f t="shared" si="899"/>
        <v>1.68</v>
      </c>
      <c r="AR1112" s="3" t="str">
        <f t="shared" si="900"/>
        <v>-</v>
      </c>
      <c r="AS1112" s="3">
        <f t="shared" si="901"/>
        <v>162.72999999999999</v>
      </c>
      <c r="AT1112" s="3">
        <f t="shared" ca="1" si="902"/>
        <v>86.502128423966354</v>
      </c>
      <c r="AU1112" s="3">
        <f t="shared" ca="1" si="903"/>
        <v>3.8104822997417753</v>
      </c>
      <c r="AW1112" s="3" t="str">
        <f t="shared" si="904"/>
        <v>1.68</v>
      </c>
      <c r="AX1112" s="3" t="str">
        <f t="shared" si="905"/>
        <v>-</v>
      </c>
      <c r="AY1112" s="3">
        <f t="shared" si="906"/>
        <v>162.72999999999999</v>
      </c>
      <c r="AZ1112" s="3">
        <f t="shared" ca="1" si="907"/>
        <v>86.502128423966354</v>
      </c>
      <c r="BA1112" s="3">
        <f t="shared" ca="1" si="908"/>
        <v>3.1754019164514795</v>
      </c>
      <c r="BC1112" s="3" t="str">
        <f t="shared" si="909"/>
        <v>1.68</v>
      </c>
      <c r="BD1112" s="3" t="str">
        <f t="shared" si="910"/>
        <v>-</v>
      </c>
      <c r="BE1112" s="3">
        <f t="shared" si="911"/>
        <v>162.72999999999999</v>
      </c>
      <c r="BF1112" s="3">
        <f t="shared" ca="1" si="912"/>
        <v>86.502128423966354</v>
      </c>
      <c r="BG1112" s="3">
        <f t="shared" ca="1" si="913"/>
        <v>1.9052411498708877</v>
      </c>
      <c r="BI1112" s="3" t="str">
        <f t="shared" si="914"/>
        <v>1.68</v>
      </c>
      <c r="BJ1112" s="3" t="str">
        <f t="shared" si="915"/>
        <v>-</v>
      </c>
      <c r="BK1112" s="3">
        <f t="shared" si="916"/>
        <v>162.72999999999999</v>
      </c>
      <c r="BL1112" s="3">
        <f t="shared" ca="1" si="917"/>
        <v>86.502128423966354</v>
      </c>
      <c r="BM1112" s="3">
        <f t="shared" ca="1" si="918"/>
        <v>0.63508038329029592</v>
      </c>
    </row>
    <row r="1113" spans="1:65" x14ac:dyDescent="0.3">
      <c r="A1113" s="3" t="str">
        <f>'Forward collapse simulation'!B1123</f>
        <v>1.68</v>
      </c>
      <c r="B1113" s="3" t="str">
        <f>IF('Forward collapse simulation'!C1123="","-",'Forward collapse simulation'!C1123)</f>
        <v>-</v>
      </c>
      <c r="C1113" s="3">
        <f>'Forward collapse simulation'!E1123</f>
        <v>164.21</v>
      </c>
      <c r="D1113" s="3">
        <f ca="1">'Forward collapse simulation'!AK1123</f>
        <v>83.63581826644419</v>
      </c>
      <c r="E1113" s="84">
        <f ca="1">'Forward collapse simulation'!AL1123</f>
        <v>4.7070031637701391</v>
      </c>
      <c r="G1113" s="3" t="str">
        <f t="shared" si="869"/>
        <v>1.68</v>
      </c>
      <c r="H1113" s="3" t="str">
        <f t="shared" si="870"/>
        <v>-</v>
      </c>
      <c r="I1113" s="3">
        <f t="shared" si="871"/>
        <v>164.21</v>
      </c>
      <c r="J1113" s="3">
        <f t="shared" ca="1" si="872"/>
        <v>83.63581826644419</v>
      </c>
      <c r="K1113" s="3">
        <f t="shared" ca="1" si="873"/>
        <v>4.4716530055816319</v>
      </c>
      <c r="M1113" s="3" t="str">
        <f t="shared" si="874"/>
        <v>1.68</v>
      </c>
      <c r="N1113" s="3" t="str">
        <f t="shared" si="875"/>
        <v>-</v>
      </c>
      <c r="O1113" s="3">
        <f t="shared" si="876"/>
        <v>164.21</v>
      </c>
      <c r="P1113" s="3">
        <f t="shared" ca="1" si="877"/>
        <v>83.63581826644419</v>
      </c>
      <c r="Q1113" s="3">
        <f t="shared" ca="1" si="878"/>
        <v>4.2363028473931257</v>
      </c>
      <c r="R1113" s="85"/>
      <c r="S1113" s="3" t="str">
        <f t="shared" si="879"/>
        <v>1.68</v>
      </c>
      <c r="T1113" s="3" t="str">
        <f t="shared" si="880"/>
        <v>-</v>
      </c>
      <c r="U1113" s="3">
        <f t="shared" si="881"/>
        <v>164.21</v>
      </c>
      <c r="V1113" s="3">
        <f t="shared" ca="1" si="882"/>
        <v>83.63581826644419</v>
      </c>
      <c r="W1113" s="3">
        <f t="shared" ca="1" si="883"/>
        <v>4.0009526892046177</v>
      </c>
      <c r="X1113" s="85"/>
      <c r="Y1113" s="3" t="str">
        <f t="shared" si="884"/>
        <v>1.68</v>
      </c>
      <c r="Z1113" s="3" t="str">
        <f t="shared" si="885"/>
        <v>-</v>
      </c>
      <c r="AA1113" s="3">
        <f t="shared" si="886"/>
        <v>164.21</v>
      </c>
      <c r="AB1113" s="3">
        <f t="shared" ca="1" si="887"/>
        <v>83.63581826644419</v>
      </c>
      <c r="AC1113" s="3">
        <f t="shared" ca="1" si="888"/>
        <v>3.7656025310161114</v>
      </c>
      <c r="AE1113" s="3" t="str">
        <f t="shared" si="889"/>
        <v>1.68</v>
      </c>
      <c r="AF1113" s="3" t="str">
        <f t="shared" si="890"/>
        <v>-</v>
      </c>
      <c r="AG1113" s="3">
        <f t="shared" si="891"/>
        <v>164.21</v>
      </c>
      <c r="AH1113" s="3">
        <f t="shared" ca="1" si="892"/>
        <v>83.63581826644419</v>
      </c>
      <c r="AI1113" s="3">
        <f t="shared" ca="1" si="893"/>
        <v>3.5302523728276043</v>
      </c>
      <c r="AK1113" s="3" t="str">
        <f t="shared" si="894"/>
        <v>1.68</v>
      </c>
      <c r="AL1113" s="3" t="str">
        <f t="shared" si="895"/>
        <v>-</v>
      </c>
      <c r="AM1113" s="3">
        <f t="shared" si="896"/>
        <v>164.21</v>
      </c>
      <c r="AN1113" s="3">
        <f t="shared" ca="1" si="897"/>
        <v>83.63581826644419</v>
      </c>
      <c r="AO1113" s="3">
        <f t="shared" ca="1" si="898"/>
        <v>3.2949022146390972</v>
      </c>
      <c r="AQ1113" s="3" t="str">
        <f t="shared" si="899"/>
        <v>1.68</v>
      </c>
      <c r="AR1113" s="3" t="str">
        <f t="shared" si="900"/>
        <v>-</v>
      </c>
      <c r="AS1113" s="3">
        <f t="shared" si="901"/>
        <v>164.21</v>
      </c>
      <c r="AT1113" s="3">
        <f t="shared" ca="1" si="902"/>
        <v>83.63581826644419</v>
      </c>
      <c r="AU1113" s="3">
        <f t="shared" ca="1" si="903"/>
        <v>2.8242018982620833</v>
      </c>
      <c r="AW1113" s="3" t="str">
        <f t="shared" si="904"/>
        <v>1.68</v>
      </c>
      <c r="AX1113" s="3" t="str">
        <f t="shared" si="905"/>
        <v>-</v>
      </c>
      <c r="AY1113" s="3">
        <f t="shared" si="906"/>
        <v>164.21</v>
      </c>
      <c r="AZ1113" s="3">
        <f t="shared" ca="1" si="907"/>
        <v>83.63581826644419</v>
      </c>
      <c r="BA1113" s="3">
        <f t="shared" ca="1" si="908"/>
        <v>2.3535015818850695</v>
      </c>
      <c r="BC1113" s="3" t="str">
        <f t="shared" si="909"/>
        <v>1.68</v>
      </c>
      <c r="BD1113" s="3" t="str">
        <f t="shared" si="910"/>
        <v>-</v>
      </c>
      <c r="BE1113" s="3">
        <f t="shared" si="911"/>
        <v>164.21</v>
      </c>
      <c r="BF1113" s="3">
        <f t="shared" ca="1" si="912"/>
        <v>83.63581826644419</v>
      </c>
      <c r="BG1113" s="3">
        <f t="shared" ca="1" si="913"/>
        <v>1.4121009491310417</v>
      </c>
      <c r="BI1113" s="3" t="str">
        <f t="shared" si="914"/>
        <v>1.68</v>
      </c>
      <c r="BJ1113" s="3" t="str">
        <f t="shared" si="915"/>
        <v>-</v>
      </c>
      <c r="BK1113" s="3">
        <f t="shared" si="916"/>
        <v>164.21</v>
      </c>
      <c r="BL1113" s="3">
        <f t="shared" ca="1" si="917"/>
        <v>83.63581826644419</v>
      </c>
      <c r="BM1113" s="3">
        <f t="shared" ca="1" si="918"/>
        <v>0.47070031637701393</v>
      </c>
    </row>
    <row r="1114" spans="1:65" x14ac:dyDescent="0.3">
      <c r="A1114" s="3" t="str">
        <f>'Forward collapse simulation'!B1124</f>
        <v>1.68</v>
      </c>
      <c r="B1114" s="3" t="str">
        <f>IF('Forward collapse simulation'!C1124="","-",'Forward collapse simulation'!C1124)</f>
        <v>-</v>
      </c>
      <c r="C1114" s="3">
        <f>'Forward collapse simulation'!E1124</f>
        <v>154.59</v>
      </c>
      <c r="D1114" s="3">
        <f>'Forward collapse simulation'!AK1124</f>
        <v>-37.049999999999997</v>
      </c>
      <c r="E1114" s="84">
        <f>'Forward collapse simulation'!AL1124</f>
        <v>0.47300000000000003</v>
      </c>
      <c r="G1114" s="3" t="str">
        <f t="shared" si="869"/>
        <v>1.68</v>
      </c>
      <c r="H1114" s="3" t="str">
        <f t="shared" si="870"/>
        <v>-</v>
      </c>
      <c r="I1114" s="3">
        <f t="shared" si="871"/>
        <v>154.59</v>
      </c>
      <c r="J1114" s="3">
        <f t="shared" si="872"/>
        <v>-37.049999999999997</v>
      </c>
      <c r="K1114" s="3">
        <f t="shared" si="873"/>
        <v>0.44935000000000003</v>
      </c>
      <c r="M1114" s="3" t="str">
        <f t="shared" si="874"/>
        <v>1.68</v>
      </c>
      <c r="N1114" s="3" t="str">
        <f t="shared" si="875"/>
        <v>-</v>
      </c>
      <c r="O1114" s="3">
        <f t="shared" si="876"/>
        <v>154.59</v>
      </c>
      <c r="P1114" s="3">
        <f t="shared" si="877"/>
        <v>-37.049999999999997</v>
      </c>
      <c r="Q1114" s="3">
        <f t="shared" si="878"/>
        <v>0.42570000000000002</v>
      </c>
      <c r="R1114" s="85"/>
      <c r="S1114" s="3" t="str">
        <f t="shared" si="879"/>
        <v>1.68</v>
      </c>
      <c r="T1114" s="3" t="str">
        <f t="shared" si="880"/>
        <v>-</v>
      </c>
      <c r="U1114" s="3">
        <f t="shared" si="881"/>
        <v>154.59</v>
      </c>
      <c r="V1114" s="3">
        <f t="shared" si="882"/>
        <v>-37.049999999999997</v>
      </c>
      <c r="W1114" s="3">
        <f t="shared" si="883"/>
        <v>0.40205000000000002</v>
      </c>
      <c r="X1114" s="85"/>
      <c r="Y1114" s="3" t="str">
        <f t="shared" si="884"/>
        <v>1.68</v>
      </c>
      <c r="Z1114" s="3" t="str">
        <f t="shared" si="885"/>
        <v>-</v>
      </c>
      <c r="AA1114" s="3">
        <f t="shared" si="886"/>
        <v>154.59</v>
      </c>
      <c r="AB1114" s="3">
        <f t="shared" si="887"/>
        <v>-37.049999999999997</v>
      </c>
      <c r="AC1114" s="3">
        <f t="shared" si="888"/>
        <v>0.37840000000000007</v>
      </c>
      <c r="AE1114" s="3" t="str">
        <f t="shared" si="889"/>
        <v>1.68</v>
      </c>
      <c r="AF1114" s="3" t="str">
        <f t="shared" si="890"/>
        <v>-</v>
      </c>
      <c r="AG1114" s="3">
        <f t="shared" si="891"/>
        <v>154.59</v>
      </c>
      <c r="AH1114" s="3">
        <f t="shared" si="892"/>
        <v>-37.049999999999997</v>
      </c>
      <c r="AI1114" s="3">
        <f t="shared" si="893"/>
        <v>0.35475000000000001</v>
      </c>
      <c r="AK1114" s="3" t="str">
        <f t="shared" si="894"/>
        <v>1.68</v>
      </c>
      <c r="AL1114" s="3" t="str">
        <f t="shared" si="895"/>
        <v>-</v>
      </c>
      <c r="AM1114" s="3">
        <f t="shared" si="896"/>
        <v>154.59</v>
      </c>
      <c r="AN1114" s="3">
        <f t="shared" si="897"/>
        <v>-37.049999999999997</v>
      </c>
      <c r="AO1114" s="3">
        <f t="shared" si="898"/>
        <v>0.33110000000000001</v>
      </c>
      <c r="AQ1114" s="3" t="str">
        <f t="shared" si="899"/>
        <v>1.68</v>
      </c>
      <c r="AR1114" s="3" t="str">
        <f t="shared" si="900"/>
        <v>-</v>
      </c>
      <c r="AS1114" s="3">
        <f t="shared" si="901"/>
        <v>154.59</v>
      </c>
      <c r="AT1114" s="3">
        <f t="shared" si="902"/>
        <v>-37.049999999999997</v>
      </c>
      <c r="AU1114" s="3">
        <f t="shared" si="903"/>
        <v>0.2838</v>
      </c>
      <c r="AW1114" s="3" t="str">
        <f t="shared" si="904"/>
        <v>1.68</v>
      </c>
      <c r="AX1114" s="3" t="str">
        <f t="shared" si="905"/>
        <v>-</v>
      </c>
      <c r="AY1114" s="3">
        <f t="shared" si="906"/>
        <v>154.59</v>
      </c>
      <c r="AZ1114" s="3">
        <f t="shared" si="907"/>
        <v>-37.049999999999997</v>
      </c>
      <c r="BA1114" s="3">
        <f t="shared" si="908"/>
        <v>0.23650000000000002</v>
      </c>
      <c r="BC1114" s="3" t="str">
        <f t="shared" si="909"/>
        <v>1.68</v>
      </c>
      <c r="BD1114" s="3" t="str">
        <f t="shared" si="910"/>
        <v>-</v>
      </c>
      <c r="BE1114" s="3">
        <f t="shared" si="911"/>
        <v>154.59</v>
      </c>
      <c r="BF1114" s="3">
        <f t="shared" si="912"/>
        <v>-37.049999999999997</v>
      </c>
      <c r="BG1114" s="3">
        <f t="shared" si="913"/>
        <v>0.1419</v>
      </c>
      <c r="BI1114" s="3" t="str">
        <f t="shared" si="914"/>
        <v>1.68</v>
      </c>
      <c r="BJ1114" s="3" t="str">
        <f t="shared" si="915"/>
        <v>-</v>
      </c>
      <c r="BK1114" s="3">
        <f t="shared" si="916"/>
        <v>154.59</v>
      </c>
      <c r="BL1114" s="3">
        <f t="shared" si="917"/>
        <v>-37.049999999999997</v>
      </c>
      <c r="BM1114" s="3">
        <f t="shared" si="918"/>
        <v>4.7300000000000009E-2</v>
      </c>
    </row>
    <row r="1115" spans="1:65" x14ac:dyDescent="0.3">
      <c r="A1115" s="3" t="str">
        <f>'Forward collapse simulation'!B1125</f>
        <v>1.68</v>
      </c>
      <c r="B1115" s="3" t="str">
        <f>IF('Forward collapse simulation'!C1125="","-",'Forward collapse simulation'!C1125)</f>
        <v>-</v>
      </c>
      <c r="C1115" s="3">
        <f>'Forward collapse simulation'!E1125</f>
        <v>111.91</v>
      </c>
      <c r="D1115" s="3">
        <f>'Forward collapse simulation'!AK1125</f>
        <v>-79.16</v>
      </c>
      <c r="E1115" s="84">
        <f>'Forward collapse simulation'!AL1125</f>
        <v>1.0549999999999997</v>
      </c>
      <c r="G1115" s="3" t="str">
        <f t="shared" si="869"/>
        <v>1.68</v>
      </c>
      <c r="H1115" s="3" t="str">
        <f t="shared" si="870"/>
        <v>-</v>
      </c>
      <c r="I1115" s="3">
        <f t="shared" si="871"/>
        <v>111.91</v>
      </c>
      <c r="J1115" s="3">
        <f t="shared" si="872"/>
        <v>-79.16</v>
      </c>
      <c r="K1115" s="3">
        <f t="shared" si="873"/>
        <v>1.0022499999999996</v>
      </c>
      <c r="M1115" s="3" t="str">
        <f t="shared" si="874"/>
        <v>1.68</v>
      </c>
      <c r="N1115" s="3" t="str">
        <f t="shared" si="875"/>
        <v>-</v>
      </c>
      <c r="O1115" s="3">
        <f t="shared" si="876"/>
        <v>111.91</v>
      </c>
      <c r="P1115" s="3">
        <f t="shared" si="877"/>
        <v>-79.16</v>
      </c>
      <c r="Q1115" s="3">
        <f t="shared" si="878"/>
        <v>0.94949999999999979</v>
      </c>
      <c r="R1115" s="85"/>
      <c r="S1115" s="3" t="str">
        <f t="shared" si="879"/>
        <v>1.68</v>
      </c>
      <c r="T1115" s="3" t="str">
        <f t="shared" si="880"/>
        <v>-</v>
      </c>
      <c r="U1115" s="3">
        <f t="shared" si="881"/>
        <v>111.91</v>
      </c>
      <c r="V1115" s="3">
        <f t="shared" si="882"/>
        <v>-79.16</v>
      </c>
      <c r="W1115" s="3">
        <f t="shared" si="883"/>
        <v>0.89674999999999971</v>
      </c>
      <c r="X1115" s="85"/>
      <c r="Y1115" s="3" t="str">
        <f t="shared" si="884"/>
        <v>1.68</v>
      </c>
      <c r="Z1115" s="3" t="str">
        <f t="shared" si="885"/>
        <v>-</v>
      </c>
      <c r="AA1115" s="3">
        <f t="shared" si="886"/>
        <v>111.91</v>
      </c>
      <c r="AB1115" s="3">
        <f t="shared" si="887"/>
        <v>-79.16</v>
      </c>
      <c r="AC1115" s="3">
        <f t="shared" si="888"/>
        <v>0.84399999999999986</v>
      </c>
      <c r="AE1115" s="3" t="str">
        <f t="shared" si="889"/>
        <v>1.68</v>
      </c>
      <c r="AF1115" s="3" t="str">
        <f t="shared" si="890"/>
        <v>-</v>
      </c>
      <c r="AG1115" s="3">
        <f t="shared" si="891"/>
        <v>111.91</v>
      </c>
      <c r="AH1115" s="3">
        <f t="shared" si="892"/>
        <v>-79.16</v>
      </c>
      <c r="AI1115" s="3">
        <f t="shared" si="893"/>
        <v>0.79124999999999979</v>
      </c>
      <c r="AK1115" s="3" t="str">
        <f t="shared" si="894"/>
        <v>1.68</v>
      </c>
      <c r="AL1115" s="3" t="str">
        <f t="shared" si="895"/>
        <v>-</v>
      </c>
      <c r="AM1115" s="3">
        <f t="shared" si="896"/>
        <v>111.91</v>
      </c>
      <c r="AN1115" s="3">
        <f t="shared" si="897"/>
        <v>-79.16</v>
      </c>
      <c r="AO1115" s="3">
        <f t="shared" si="898"/>
        <v>0.73849999999999971</v>
      </c>
      <c r="AQ1115" s="3" t="str">
        <f t="shared" si="899"/>
        <v>1.68</v>
      </c>
      <c r="AR1115" s="3" t="str">
        <f t="shared" si="900"/>
        <v>-</v>
      </c>
      <c r="AS1115" s="3">
        <f t="shared" si="901"/>
        <v>111.91</v>
      </c>
      <c r="AT1115" s="3">
        <f t="shared" si="902"/>
        <v>-79.16</v>
      </c>
      <c r="AU1115" s="3">
        <f t="shared" si="903"/>
        <v>0.63299999999999979</v>
      </c>
      <c r="AW1115" s="3" t="str">
        <f t="shared" si="904"/>
        <v>1.68</v>
      </c>
      <c r="AX1115" s="3" t="str">
        <f t="shared" si="905"/>
        <v>-</v>
      </c>
      <c r="AY1115" s="3">
        <f t="shared" si="906"/>
        <v>111.91</v>
      </c>
      <c r="AZ1115" s="3">
        <f t="shared" si="907"/>
        <v>-79.16</v>
      </c>
      <c r="BA1115" s="3">
        <f t="shared" si="908"/>
        <v>0.52749999999999986</v>
      </c>
      <c r="BC1115" s="3" t="str">
        <f t="shared" si="909"/>
        <v>1.68</v>
      </c>
      <c r="BD1115" s="3" t="str">
        <f t="shared" si="910"/>
        <v>-</v>
      </c>
      <c r="BE1115" s="3">
        <f t="shared" si="911"/>
        <v>111.91</v>
      </c>
      <c r="BF1115" s="3">
        <f t="shared" si="912"/>
        <v>-79.16</v>
      </c>
      <c r="BG1115" s="3">
        <f t="shared" si="913"/>
        <v>0.31649999999999989</v>
      </c>
      <c r="BI1115" s="3" t="str">
        <f t="shared" si="914"/>
        <v>1.68</v>
      </c>
      <c r="BJ1115" s="3" t="str">
        <f t="shared" si="915"/>
        <v>-</v>
      </c>
      <c r="BK1115" s="3">
        <f t="shared" si="916"/>
        <v>111.91</v>
      </c>
      <c r="BL1115" s="3">
        <f t="shared" si="917"/>
        <v>-79.16</v>
      </c>
      <c r="BM1115" s="3">
        <f t="shared" si="918"/>
        <v>0.10549999999999998</v>
      </c>
    </row>
    <row r="1116" spans="1:65" x14ac:dyDescent="0.3">
      <c r="A1116" s="3" t="str">
        <f>'Forward collapse simulation'!B1126</f>
        <v>1.68</v>
      </c>
      <c r="B1116" s="3" t="str">
        <f>IF('Forward collapse simulation'!C1126="","-",'Forward collapse simulation'!C1126)</f>
        <v>1.69</v>
      </c>
      <c r="C1116" s="3">
        <f>'Forward collapse simulation'!E1126</f>
        <v>61.89</v>
      </c>
      <c r="D1116" s="3">
        <f>'Forward collapse simulation'!AK1126</f>
        <v>1.9</v>
      </c>
      <c r="E1116" s="84">
        <f>'Forward collapse simulation'!AL1126</f>
        <v>4.4560000000000004</v>
      </c>
      <c r="G1116" s="3" t="str">
        <f t="shared" si="869"/>
        <v>1.68</v>
      </c>
      <c r="H1116" s="3" t="str">
        <f t="shared" si="870"/>
        <v>1.69</v>
      </c>
      <c r="I1116" s="3">
        <f t="shared" si="871"/>
        <v>61.89</v>
      </c>
      <c r="J1116" s="3">
        <f t="shared" si="872"/>
        <v>1.9</v>
      </c>
      <c r="K1116" s="3">
        <f t="shared" si="873"/>
        <v>4.4560000000000004</v>
      </c>
      <c r="M1116" s="3" t="str">
        <f t="shared" si="874"/>
        <v>1.68</v>
      </c>
      <c r="N1116" s="3" t="str">
        <f t="shared" si="875"/>
        <v>1.69</v>
      </c>
      <c r="O1116" s="3">
        <f t="shared" si="876"/>
        <v>61.89</v>
      </c>
      <c r="P1116" s="3">
        <f t="shared" si="877"/>
        <v>1.9</v>
      </c>
      <c r="Q1116" s="3">
        <f t="shared" si="878"/>
        <v>4.4560000000000004</v>
      </c>
      <c r="R1116" s="85"/>
      <c r="S1116" s="3" t="str">
        <f t="shared" si="879"/>
        <v>1.68</v>
      </c>
      <c r="T1116" s="3" t="str">
        <f t="shared" si="880"/>
        <v>1.69</v>
      </c>
      <c r="U1116" s="3">
        <f t="shared" si="881"/>
        <v>61.89</v>
      </c>
      <c r="V1116" s="3">
        <f t="shared" si="882"/>
        <v>1.9</v>
      </c>
      <c r="W1116" s="3">
        <f t="shared" si="883"/>
        <v>4.4560000000000004</v>
      </c>
      <c r="X1116" s="85"/>
      <c r="Y1116" s="3" t="str">
        <f t="shared" si="884"/>
        <v>1.68</v>
      </c>
      <c r="Z1116" s="3" t="str">
        <f t="shared" si="885"/>
        <v>1.69</v>
      </c>
      <c r="AA1116" s="3">
        <f t="shared" si="886"/>
        <v>61.89</v>
      </c>
      <c r="AB1116" s="3">
        <f t="shared" si="887"/>
        <v>1.9</v>
      </c>
      <c r="AC1116" s="3">
        <f t="shared" si="888"/>
        <v>4.4560000000000004</v>
      </c>
      <c r="AE1116" s="3" t="str">
        <f t="shared" si="889"/>
        <v>1.68</v>
      </c>
      <c r="AF1116" s="3" t="str">
        <f t="shared" si="890"/>
        <v>1.69</v>
      </c>
      <c r="AG1116" s="3">
        <f t="shared" si="891"/>
        <v>61.89</v>
      </c>
      <c r="AH1116" s="3">
        <f t="shared" si="892"/>
        <v>1.9</v>
      </c>
      <c r="AI1116" s="3">
        <f t="shared" si="893"/>
        <v>4.4560000000000004</v>
      </c>
      <c r="AK1116" s="3" t="str">
        <f t="shared" si="894"/>
        <v>1.68</v>
      </c>
      <c r="AL1116" s="3" t="str">
        <f t="shared" si="895"/>
        <v>1.69</v>
      </c>
      <c r="AM1116" s="3">
        <f t="shared" si="896"/>
        <v>61.89</v>
      </c>
      <c r="AN1116" s="3">
        <f t="shared" si="897"/>
        <v>1.9</v>
      </c>
      <c r="AO1116" s="3">
        <f t="shared" si="898"/>
        <v>4.4560000000000004</v>
      </c>
      <c r="AQ1116" s="3" t="str">
        <f t="shared" si="899"/>
        <v>1.68</v>
      </c>
      <c r="AR1116" s="3" t="str">
        <f t="shared" si="900"/>
        <v>1.69</v>
      </c>
      <c r="AS1116" s="3">
        <f t="shared" si="901"/>
        <v>61.89</v>
      </c>
      <c r="AT1116" s="3">
        <f t="shared" si="902"/>
        <v>1.9</v>
      </c>
      <c r="AU1116" s="3">
        <f t="shared" si="903"/>
        <v>4.4560000000000004</v>
      </c>
      <c r="AW1116" s="3" t="str">
        <f t="shared" si="904"/>
        <v>1.68</v>
      </c>
      <c r="AX1116" s="3" t="str">
        <f t="shared" si="905"/>
        <v>1.69</v>
      </c>
      <c r="AY1116" s="3">
        <f t="shared" si="906"/>
        <v>61.89</v>
      </c>
      <c r="AZ1116" s="3">
        <f t="shared" si="907"/>
        <v>1.9</v>
      </c>
      <c r="BA1116" s="3">
        <f t="shared" si="908"/>
        <v>4.4560000000000004</v>
      </c>
      <c r="BC1116" s="3" t="str">
        <f t="shared" si="909"/>
        <v>1.68</v>
      </c>
      <c r="BD1116" s="3" t="str">
        <f t="shared" si="910"/>
        <v>1.69</v>
      </c>
      <c r="BE1116" s="3">
        <f t="shared" si="911"/>
        <v>61.89</v>
      </c>
      <c r="BF1116" s="3">
        <f t="shared" si="912"/>
        <v>1.9</v>
      </c>
      <c r="BG1116" s="3">
        <f t="shared" si="913"/>
        <v>4.4560000000000004</v>
      </c>
      <c r="BI1116" s="3" t="str">
        <f t="shared" si="914"/>
        <v>1.68</v>
      </c>
      <c r="BJ1116" s="3" t="str">
        <f t="shared" si="915"/>
        <v>1.69</v>
      </c>
      <c r="BK1116" s="3">
        <f t="shared" si="916"/>
        <v>61.89</v>
      </c>
      <c r="BL1116" s="3">
        <f t="shared" si="917"/>
        <v>1.9</v>
      </c>
      <c r="BM1116" s="3">
        <f t="shared" si="918"/>
        <v>4.4560000000000004</v>
      </c>
    </row>
    <row r="1117" spans="1:65" x14ac:dyDescent="0.3">
      <c r="A1117" s="3" t="str">
        <f>'Forward collapse simulation'!B1127</f>
        <v>1.58</v>
      </c>
      <c r="B1117" s="3" t="str">
        <f>IF('Forward collapse simulation'!C1127="","-",'Forward collapse simulation'!C1127)</f>
        <v>1.70</v>
      </c>
      <c r="C1117" s="3">
        <f>'Forward collapse simulation'!E1127</f>
        <v>109.74</v>
      </c>
      <c r="D1117" s="3">
        <f>'Forward collapse simulation'!AK1127</f>
        <v>-0.81</v>
      </c>
      <c r="E1117" s="84">
        <f>'Forward collapse simulation'!AL1127</f>
        <v>11.676</v>
      </c>
      <c r="G1117" s="3" t="str">
        <f t="shared" si="869"/>
        <v>1.58</v>
      </c>
      <c r="H1117" s="3" t="str">
        <f t="shared" si="870"/>
        <v>1.70</v>
      </c>
      <c r="I1117" s="3">
        <f t="shared" si="871"/>
        <v>109.74</v>
      </c>
      <c r="J1117" s="3">
        <f t="shared" si="872"/>
        <v>-0.81</v>
      </c>
      <c r="K1117" s="3">
        <f t="shared" si="873"/>
        <v>11.676</v>
      </c>
      <c r="M1117" s="3" t="str">
        <f t="shared" si="874"/>
        <v>1.58</v>
      </c>
      <c r="N1117" s="3" t="str">
        <f t="shared" si="875"/>
        <v>1.70</v>
      </c>
      <c r="O1117" s="3">
        <f t="shared" si="876"/>
        <v>109.74</v>
      </c>
      <c r="P1117" s="3">
        <f t="shared" si="877"/>
        <v>-0.81</v>
      </c>
      <c r="Q1117" s="3">
        <f t="shared" si="878"/>
        <v>11.676</v>
      </c>
      <c r="R1117" s="85"/>
      <c r="S1117" s="3" t="str">
        <f t="shared" si="879"/>
        <v>1.58</v>
      </c>
      <c r="T1117" s="3" t="str">
        <f t="shared" si="880"/>
        <v>1.70</v>
      </c>
      <c r="U1117" s="3">
        <f t="shared" si="881"/>
        <v>109.74</v>
      </c>
      <c r="V1117" s="3">
        <f t="shared" si="882"/>
        <v>-0.81</v>
      </c>
      <c r="W1117" s="3">
        <f t="shared" si="883"/>
        <v>11.676</v>
      </c>
      <c r="X1117" s="85"/>
      <c r="Y1117" s="3" t="str">
        <f t="shared" si="884"/>
        <v>1.58</v>
      </c>
      <c r="Z1117" s="3" t="str">
        <f t="shared" si="885"/>
        <v>1.70</v>
      </c>
      <c r="AA1117" s="3">
        <f t="shared" si="886"/>
        <v>109.74</v>
      </c>
      <c r="AB1117" s="3">
        <f t="shared" si="887"/>
        <v>-0.81</v>
      </c>
      <c r="AC1117" s="3">
        <f t="shared" si="888"/>
        <v>11.676</v>
      </c>
      <c r="AE1117" s="3" t="str">
        <f t="shared" si="889"/>
        <v>1.58</v>
      </c>
      <c r="AF1117" s="3" t="str">
        <f t="shared" si="890"/>
        <v>1.70</v>
      </c>
      <c r="AG1117" s="3">
        <f t="shared" si="891"/>
        <v>109.74</v>
      </c>
      <c r="AH1117" s="3">
        <f t="shared" si="892"/>
        <v>-0.81</v>
      </c>
      <c r="AI1117" s="3">
        <f t="shared" si="893"/>
        <v>11.676</v>
      </c>
      <c r="AK1117" s="3" t="str">
        <f t="shared" si="894"/>
        <v>1.58</v>
      </c>
      <c r="AL1117" s="3" t="str">
        <f t="shared" si="895"/>
        <v>1.70</v>
      </c>
      <c r="AM1117" s="3">
        <f t="shared" si="896"/>
        <v>109.74</v>
      </c>
      <c r="AN1117" s="3">
        <f t="shared" si="897"/>
        <v>-0.81</v>
      </c>
      <c r="AO1117" s="3">
        <f t="shared" si="898"/>
        <v>11.676</v>
      </c>
      <c r="AQ1117" s="3" t="str">
        <f t="shared" si="899"/>
        <v>1.58</v>
      </c>
      <c r="AR1117" s="3" t="str">
        <f t="shared" si="900"/>
        <v>1.70</v>
      </c>
      <c r="AS1117" s="3">
        <f t="shared" si="901"/>
        <v>109.74</v>
      </c>
      <c r="AT1117" s="3">
        <f t="shared" si="902"/>
        <v>-0.81</v>
      </c>
      <c r="AU1117" s="3">
        <f t="shared" si="903"/>
        <v>11.676</v>
      </c>
      <c r="AW1117" s="3" t="str">
        <f t="shared" si="904"/>
        <v>1.58</v>
      </c>
      <c r="AX1117" s="3" t="str">
        <f t="shared" si="905"/>
        <v>1.70</v>
      </c>
      <c r="AY1117" s="3">
        <f t="shared" si="906"/>
        <v>109.74</v>
      </c>
      <c r="AZ1117" s="3">
        <f t="shared" si="907"/>
        <v>-0.81</v>
      </c>
      <c r="BA1117" s="3">
        <f t="shared" si="908"/>
        <v>11.676</v>
      </c>
      <c r="BC1117" s="3" t="str">
        <f t="shared" si="909"/>
        <v>1.58</v>
      </c>
      <c r="BD1117" s="3" t="str">
        <f t="shared" si="910"/>
        <v>1.70</v>
      </c>
      <c r="BE1117" s="3">
        <f t="shared" si="911"/>
        <v>109.74</v>
      </c>
      <c r="BF1117" s="3">
        <f t="shared" si="912"/>
        <v>-0.81</v>
      </c>
      <c r="BG1117" s="3">
        <f t="shared" si="913"/>
        <v>11.676</v>
      </c>
      <c r="BI1117" s="3" t="str">
        <f t="shared" si="914"/>
        <v>1.58</v>
      </c>
      <c r="BJ1117" s="3" t="str">
        <f t="shared" si="915"/>
        <v>1.70</v>
      </c>
      <c r="BK1117" s="3">
        <f t="shared" si="916"/>
        <v>109.74</v>
      </c>
      <c r="BL1117" s="3">
        <f t="shared" si="917"/>
        <v>-0.81</v>
      </c>
      <c r="BM1117" s="3">
        <f t="shared" si="918"/>
        <v>11.676</v>
      </c>
    </row>
    <row r="1118" spans="1:65" x14ac:dyDescent="0.3">
      <c r="A1118" s="3" t="str">
        <f>'Forward collapse simulation'!B1128</f>
        <v>1.70</v>
      </c>
      <c r="B1118" s="3" t="str">
        <f>IF('Forward collapse simulation'!C1128="","-",'Forward collapse simulation'!C1128)</f>
        <v>-</v>
      </c>
      <c r="C1118" s="3">
        <f>'Forward collapse simulation'!E1128</f>
        <v>38.549999999999997</v>
      </c>
      <c r="D1118" s="3">
        <f>'Forward collapse simulation'!AK1128</f>
        <v>-72.13</v>
      </c>
      <c r="E1118" s="84">
        <f>'Forward collapse simulation'!AL1128</f>
        <v>1.0869999999999997</v>
      </c>
      <c r="G1118" s="3" t="str">
        <f t="shared" si="869"/>
        <v>1.70</v>
      </c>
      <c r="H1118" s="3" t="str">
        <f t="shared" si="870"/>
        <v>-</v>
      </c>
      <c r="I1118" s="3">
        <f t="shared" si="871"/>
        <v>38.549999999999997</v>
      </c>
      <c r="J1118" s="3">
        <f t="shared" si="872"/>
        <v>-72.13</v>
      </c>
      <c r="K1118" s="3">
        <f t="shared" si="873"/>
        <v>1.0326499999999996</v>
      </c>
      <c r="M1118" s="3" t="str">
        <f t="shared" si="874"/>
        <v>1.70</v>
      </c>
      <c r="N1118" s="3" t="str">
        <f t="shared" si="875"/>
        <v>-</v>
      </c>
      <c r="O1118" s="3">
        <f t="shared" si="876"/>
        <v>38.549999999999997</v>
      </c>
      <c r="P1118" s="3">
        <f t="shared" si="877"/>
        <v>-72.13</v>
      </c>
      <c r="Q1118" s="3">
        <f t="shared" si="878"/>
        <v>0.97829999999999984</v>
      </c>
      <c r="R1118" s="85"/>
      <c r="S1118" s="3" t="str">
        <f t="shared" si="879"/>
        <v>1.70</v>
      </c>
      <c r="T1118" s="3" t="str">
        <f t="shared" si="880"/>
        <v>-</v>
      </c>
      <c r="U1118" s="3">
        <f t="shared" si="881"/>
        <v>38.549999999999997</v>
      </c>
      <c r="V1118" s="3">
        <f t="shared" si="882"/>
        <v>-72.13</v>
      </c>
      <c r="W1118" s="3">
        <f t="shared" si="883"/>
        <v>0.92394999999999972</v>
      </c>
      <c r="X1118" s="85"/>
      <c r="Y1118" s="3" t="str">
        <f t="shared" si="884"/>
        <v>1.70</v>
      </c>
      <c r="Z1118" s="3" t="str">
        <f t="shared" si="885"/>
        <v>-</v>
      </c>
      <c r="AA1118" s="3">
        <f t="shared" si="886"/>
        <v>38.549999999999997</v>
      </c>
      <c r="AB1118" s="3">
        <f t="shared" si="887"/>
        <v>-72.13</v>
      </c>
      <c r="AC1118" s="3">
        <f t="shared" si="888"/>
        <v>0.86959999999999982</v>
      </c>
      <c r="AE1118" s="3" t="str">
        <f t="shared" si="889"/>
        <v>1.70</v>
      </c>
      <c r="AF1118" s="3" t="str">
        <f t="shared" si="890"/>
        <v>-</v>
      </c>
      <c r="AG1118" s="3">
        <f t="shared" si="891"/>
        <v>38.549999999999997</v>
      </c>
      <c r="AH1118" s="3">
        <f t="shared" si="892"/>
        <v>-72.13</v>
      </c>
      <c r="AI1118" s="3">
        <f t="shared" si="893"/>
        <v>0.81524999999999981</v>
      </c>
      <c r="AK1118" s="3" t="str">
        <f t="shared" si="894"/>
        <v>1.70</v>
      </c>
      <c r="AL1118" s="3" t="str">
        <f t="shared" si="895"/>
        <v>-</v>
      </c>
      <c r="AM1118" s="3">
        <f t="shared" si="896"/>
        <v>38.549999999999997</v>
      </c>
      <c r="AN1118" s="3">
        <f t="shared" si="897"/>
        <v>-72.13</v>
      </c>
      <c r="AO1118" s="3">
        <f t="shared" si="898"/>
        <v>0.7608999999999998</v>
      </c>
      <c r="AQ1118" s="3" t="str">
        <f t="shared" si="899"/>
        <v>1.70</v>
      </c>
      <c r="AR1118" s="3" t="str">
        <f t="shared" si="900"/>
        <v>-</v>
      </c>
      <c r="AS1118" s="3">
        <f t="shared" si="901"/>
        <v>38.549999999999997</v>
      </c>
      <c r="AT1118" s="3">
        <f t="shared" si="902"/>
        <v>-72.13</v>
      </c>
      <c r="AU1118" s="3">
        <f t="shared" si="903"/>
        <v>0.65219999999999978</v>
      </c>
      <c r="AW1118" s="3" t="str">
        <f t="shared" si="904"/>
        <v>1.70</v>
      </c>
      <c r="AX1118" s="3" t="str">
        <f t="shared" si="905"/>
        <v>-</v>
      </c>
      <c r="AY1118" s="3">
        <f t="shared" si="906"/>
        <v>38.549999999999997</v>
      </c>
      <c r="AZ1118" s="3">
        <f t="shared" si="907"/>
        <v>-72.13</v>
      </c>
      <c r="BA1118" s="3">
        <f t="shared" si="908"/>
        <v>0.54349999999999987</v>
      </c>
      <c r="BC1118" s="3" t="str">
        <f t="shared" si="909"/>
        <v>1.70</v>
      </c>
      <c r="BD1118" s="3" t="str">
        <f t="shared" si="910"/>
        <v>-</v>
      </c>
      <c r="BE1118" s="3">
        <f t="shared" si="911"/>
        <v>38.549999999999997</v>
      </c>
      <c r="BF1118" s="3">
        <f t="shared" si="912"/>
        <v>-72.13</v>
      </c>
      <c r="BG1118" s="3">
        <f t="shared" si="913"/>
        <v>0.32609999999999989</v>
      </c>
      <c r="BI1118" s="3" t="str">
        <f t="shared" si="914"/>
        <v>1.70</v>
      </c>
      <c r="BJ1118" s="3" t="str">
        <f t="shared" si="915"/>
        <v>-</v>
      </c>
      <c r="BK1118" s="3">
        <f t="shared" si="916"/>
        <v>38.549999999999997</v>
      </c>
      <c r="BL1118" s="3">
        <f t="shared" si="917"/>
        <v>-72.13</v>
      </c>
      <c r="BM1118" s="3">
        <f t="shared" si="918"/>
        <v>0.10869999999999998</v>
      </c>
    </row>
    <row r="1119" spans="1:65" x14ac:dyDescent="0.3">
      <c r="A1119" s="3" t="str">
        <f>'Forward collapse simulation'!B1129</f>
        <v>1.70</v>
      </c>
      <c r="B1119" s="3" t="str">
        <f>IF('Forward collapse simulation'!C1129="","-",'Forward collapse simulation'!C1129)</f>
        <v>-</v>
      </c>
      <c r="C1119" s="3">
        <f>'Forward collapse simulation'!E1129</f>
        <v>330.8</v>
      </c>
      <c r="D1119" s="3">
        <f>'Forward collapse simulation'!AK1129</f>
        <v>-22.51</v>
      </c>
      <c r="E1119" s="84">
        <f>'Forward collapse simulation'!AL1129</f>
        <v>3.048</v>
      </c>
      <c r="G1119" s="3" t="str">
        <f t="shared" si="869"/>
        <v>1.70</v>
      </c>
      <c r="H1119" s="3" t="str">
        <f t="shared" si="870"/>
        <v>-</v>
      </c>
      <c r="I1119" s="3">
        <f t="shared" si="871"/>
        <v>330.8</v>
      </c>
      <c r="J1119" s="3">
        <f t="shared" si="872"/>
        <v>-22.51</v>
      </c>
      <c r="K1119" s="3">
        <f t="shared" si="873"/>
        <v>2.8956</v>
      </c>
      <c r="M1119" s="3" t="str">
        <f t="shared" si="874"/>
        <v>1.70</v>
      </c>
      <c r="N1119" s="3" t="str">
        <f t="shared" si="875"/>
        <v>-</v>
      </c>
      <c r="O1119" s="3">
        <f t="shared" si="876"/>
        <v>330.8</v>
      </c>
      <c r="P1119" s="3">
        <f t="shared" si="877"/>
        <v>-22.51</v>
      </c>
      <c r="Q1119" s="3">
        <f t="shared" si="878"/>
        <v>2.7432000000000003</v>
      </c>
      <c r="R1119" s="85"/>
      <c r="S1119" s="3" t="str">
        <f t="shared" si="879"/>
        <v>1.70</v>
      </c>
      <c r="T1119" s="3" t="str">
        <f t="shared" si="880"/>
        <v>-</v>
      </c>
      <c r="U1119" s="3">
        <f t="shared" si="881"/>
        <v>330.8</v>
      </c>
      <c r="V1119" s="3">
        <f t="shared" si="882"/>
        <v>-22.51</v>
      </c>
      <c r="W1119" s="3">
        <f t="shared" si="883"/>
        <v>2.5907999999999998</v>
      </c>
      <c r="X1119" s="85"/>
      <c r="Y1119" s="3" t="str">
        <f t="shared" si="884"/>
        <v>1.70</v>
      </c>
      <c r="Z1119" s="3" t="str">
        <f t="shared" si="885"/>
        <v>-</v>
      </c>
      <c r="AA1119" s="3">
        <f t="shared" si="886"/>
        <v>330.8</v>
      </c>
      <c r="AB1119" s="3">
        <f t="shared" si="887"/>
        <v>-22.51</v>
      </c>
      <c r="AC1119" s="3">
        <f t="shared" si="888"/>
        <v>2.4384000000000001</v>
      </c>
      <c r="AE1119" s="3" t="str">
        <f t="shared" si="889"/>
        <v>1.70</v>
      </c>
      <c r="AF1119" s="3" t="str">
        <f t="shared" si="890"/>
        <v>-</v>
      </c>
      <c r="AG1119" s="3">
        <f t="shared" si="891"/>
        <v>330.8</v>
      </c>
      <c r="AH1119" s="3">
        <f t="shared" si="892"/>
        <v>-22.51</v>
      </c>
      <c r="AI1119" s="3">
        <f t="shared" si="893"/>
        <v>2.286</v>
      </c>
      <c r="AK1119" s="3" t="str">
        <f t="shared" si="894"/>
        <v>1.70</v>
      </c>
      <c r="AL1119" s="3" t="str">
        <f t="shared" si="895"/>
        <v>-</v>
      </c>
      <c r="AM1119" s="3">
        <f t="shared" si="896"/>
        <v>330.8</v>
      </c>
      <c r="AN1119" s="3">
        <f t="shared" si="897"/>
        <v>-22.51</v>
      </c>
      <c r="AO1119" s="3">
        <f t="shared" si="898"/>
        <v>2.1335999999999999</v>
      </c>
      <c r="AQ1119" s="3" t="str">
        <f t="shared" si="899"/>
        <v>1.70</v>
      </c>
      <c r="AR1119" s="3" t="str">
        <f t="shared" si="900"/>
        <v>-</v>
      </c>
      <c r="AS1119" s="3">
        <f t="shared" si="901"/>
        <v>330.8</v>
      </c>
      <c r="AT1119" s="3">
        <f t="shared" si="902"/>
        <v>-22.51</v>
      </c>
      <c r="AU1119" s="3">
        <f t="shared" si="903"/>
        <v>1.8288</v>
      </c>
      <c r="AW1119" s="3" t="str">
        <f t="shared" si="904"/>
        <v>1.70</v>
      </c>
      <c r="AX1119" s="3" t="str">
        <f t="shared" si="905"/>
        <v>-</v>
      </c>
      <c r="AY1119" s="3">
        <f t="shared" si="906"/>
        <v>330.8</v>
      </c>
      <c r="AZ1119" s="3">
        <f t="shared" si="907"/>
        <v>-22.51</v>
      </c>
      <c r="BA1119" s="3">
        <f t="shared" si="908"/>
        <v>1.524</v>
      </c>
      <c r="BC1119" s="3" t="str">
        <f t="shared" si="909"/>
        <v>1.70</v>
      </c>
      <c r="BD1119" s="3" t="str">
        <f t="shared" si="910"/>
        <v>-</v>
      </c>
      <c r="BE1119" s="3">
        <f t="shared" si="911"/>
        <v>330.8</v>
      </c>
      <c r="BF1119" s="3">
        <f t="shared" si="912"/>
        <v>-22.51</v>
      </c>
      <c r="BG1119" s="3">
        <f t="shared" si="913"/>
        <v>0.91439999999999999</v>
      </c>
      <c r="BI1119" s="3" t="str">
        <f t="shared" si="914"/>
        <v>1.70</v>
      </c>
      <c r="BJ1119" s="3" t="str">
        <f t="shared" si="915"/>
        <v>-</v>
      </c>
      <c r="BK1119" s="3">
        <f t="shared" si="916"/>
        <v>330.8</v>
      </c>
      <c r="BL1119" s="3">
        <f t="shared" si="917"/>
        <v>-22.51</v>
      </c>
      <c r="BM1119" s="3">
        <f t="shared" si="918"/>
        <v>0.30480000000000002</v>
      </c>
    </row>
    <row r="1120" spans="1:65" x14ac:dyDescent="0.3">
      <c r="A1120" s="3" t="str">
        <f>'Forward collapse simulation'!B1130</f>
        <v>1.70</v>
      </c>
      <c r="B1120" s="3" t="str">
        <f>IF('Forward collapse simulation'!C1130="","-",'Forward collapse simulation'!C1130)</f>
        <v>-</v>
      </c>
      <c r="C1120" s="3">
        <f>'Forward collapse simulation'!E1130</f>
        <v>333.49</v>
      </c>
      <c r="D1120" s="3">
        <f ca="1">'Forward collapse simulation'!AK1130</f>
        <v>51.239352363054785</v>
      </c>
      <c r="E1120" s="84">
        <f ca="1">'Forward collapse simulation'!AL1130</f>
        <v>4.6867980746590385</v>
      </c>
      <c r="G1120" s="3" t="str">
        <f t="shared" si="869"/>
        <v>1.70</v>
      </c>
      <c r="H1120" s="3" t="str">
        <f t="shared" si="870"/>
        <v>-</v>
      </c>
      <c r="I1120" s="3">
        <f t="shared" si="871"/>
        <v>333.49</v>
      </c>
      <c r="J1120" s="3">
        <f t="shared" ca="1" si="872"/>
        <v>51.239352363054785</v>
      </c>
      <c r="K1120" s="3">
        <f t="shared" ca="1" si="873"/>
        <v>4.4524581709260866</v>
      </c>
      <c r="M1120" s="3" t="str">
        <f t="shared" si="874"/>
        <v>1.70</v>
      </c>
      <c r="N1120" s="3" t="str">
        <f t="shared" si="875"/>
        <v>-</v>
      </c>
      <c r="O1120" s="3">
        <f t="shared" si="876"/>
        <v>333.49</v>
      </c>
      <c r="P1120" s="3">
        <f t="shared" ca="1" si="877"/>
        <v>51.239352363054785</v>
      </c>
      <c r="Q1120" s="3">
        <f t="shared" ca="1" si="878"/>
        <v>4.2181182671931348</v>
      </c>
      <c r="R1120" s="85"/>
      <c r="S1120" s="3" t="str">
        <f t="shared" si="879"/>
        <v>1.70</v>
      </c>
      <c r="T1120" s="3" t="str">
        <f t="shared" si="880"/>
        <v>-</v>
      </c>
      <c r="U1120" s="3">
        <f t="shared" si="881"/>
        <v>333.49</v>
      </c>
      <c r="V1120" s="3">
        <f t="shared" ca="1" si="882"/>
        <v>51.239352363054785</v>
      </c>
      <c r="W1120" s="3">
        <f t="shared" ca="1" si="883"/>
        <v>3.9837783634601824</v>
      </c>
      <c r="X1120" s="85"/>
      <c r="Y1120" s="3" t="str">
        <f t="shared" si="884"/>
        <v>1.70</v>
      </c>
      <c r="Z1120" s="3" t="str">
        <f t="shared" si="885"/>
        <v>-</v>
      </c>
      <c r="AA1120" s="3">
        <f t="shared" si="886"/>
        <v>333.49</v>
      </c>
      <c r="AB1120" s="3">
        <f t="shared" ca="1" si="887"/>
        <v>51.239352363054785</v>
      </c>
      <c r="AC1120" s="3">
        <f t="shared" ca="1" si="888"/>
        <v>3.749438459727231</v>
      </c>
      <c r="AE1120" s="3" t="str">
        <f t="shared" si="889"/>
        <v>1.70</v>
      </c>
      <c r="AF1120" s="3" t="str">
        <f t="shared" si="890"/>
        <v>-</v>
      </c>
      <c r="AG1120" s="3">
        <f t="shared" si="891"/>
        <v>333.49</v>
      </c>
      <c r="AH1120" s="3">
        <f t="shared" ca="1" si="892"/>
        <v>51.239352363054785</v>
      </c>
      <c r="AI1120" s="3">
        <f t="shared" ca="1" si="893"/>
        <v>3.5150985559942791</v>
      </c>
      <c r="AK1120" s="3" t="str">
        <f t="shared" si="894"/>
        <v>1.70</v>
      </c>
      <c r="AL1120" s="3" t="str">
        <f t="shared" si="895"/>
        <v>-</v>
      </c>
      <c r="AM1120" s="3">
        <f t="shared" si="896"/>
        <v>333.49</v>
      </c>
      <c r="AN1120" s="3">
        <f t="shared" ca="1" si="897"/>
        <v>51.239352363054785</v>
      </c>
      <c r="AO1120" s="3">
        <f t="shared" ca="1" si="898"/>
        <v>3.2807586522613268</v>
      </c>
      <c r="AQ1120" s="3" t="str">
        <f t="shared" si="899"/>
        <v>1.70</v>
      </c>
      <c r="AR1120" s="3" t="str">
        <f t="shared" si="900"/>
        <v>-</v>
      </c>
      <c r="AS1120" s="3">
        <f t="shared" si="901"/>
        <v>333.49</v>
      </c>
      <c r="AT1120" s="3">
        <f t="shared" ca="1" si="902"/>
        <v>51.239352363054785</v>
      </c>
      <c r="AU1120" s="3">
        <f t="shared" ca="1" si="903"/>
        <v>2.812078844795423</v>
      </c>
      <c r="AW1120" s="3" t="str">
        <f t="shared" si="904"/>
        <v>1.70</v>
      </c>
      <c r="AX1120" s="3" t="str">
        <f t="shared" si="905"/>
        <v>-</v>
      </c>
      <c r="AY1120" s="3">
        <f t="shared" si="906"/>
        <v>333.49</v>
      </c>
      <c r="AZ1120" s="3">
        <f t="shared" ca="1" si="907"/>
        <v>51.239352363054785</v>
      </c>
      <c r="BA1120" s="3">
        <f t="shared" ca="1" si="908"/>
        <v>2.3433990373295193</v>
      </c>
      <c r="BC1120" s="3" t="str">
        <f t="shared" si="909"/>
        <v>1.70</v>
      </c>
      <c r="BD1120" s="3" t="str">
        <f t="shared" si="910"/>
        <v>-</v>
      </c>
      <c r="BE1120" s="3">
        <f t="shared" si="911"/>
        <v>333.49</v>
      </c>
      <c r="BF1120" s="3">
        <f t="shared" ca="1" si="912"/>
        <v>51.239352363054785</v>
      </c>
      <c r="BG1120" s="3">
        <f t="shared" ca="1" si="913"/>
        <v>1.4060394223977115</v>
      </c>
      <c r="BI1120" s="3" t="str">
        <f t="shared" si="914"/>
        <v>1.70</v>
      </c>
      <c r="BJ1120" s="3" t="str">
        <f t="shared" si="915"/>
        <v>-</v>
      </c>
      <c r="BK1120" s="3">
        <f t="shared" si="916"/>
        <v>333.49</v>
      </c>
      <c r="BL1120" s="3">
        <f t="shared" ca="1" si="917"/>
        <v>51.239352363054785</v>
      </c>
      <c r="BM1120" s="3">
        <f t="shared" ca="1" si="918"/>
        <v>0.46867980746590387</v>
      </c>
    </row>
    <row r="1121" spans="1:65" x14ac:dyDescent="0.3">
      <c r="A1121" s="3" t="str">
        <f>'Forward collapse simulation'!B1131</f>
        <v>1.70</v>
      </c>
      <c r="B1121" s="3" t="str">
        <f>IF('Forward collapse simulation'!C1131="","-",'Forward collapse simulation'!C1131)</f>
        <v>-</v>
      </c>
      <c r="C1121" s="3">
        <f>'Forward collapse simulation'!E1131</f>
        <v>13.67</v>
      </c>
      <c r="D1121" s="3">
        <f ca="1">'Forward collapse simulation'!AK1131</f>
        <v>85.258751800756301</v>
      </c>
      <c r="E1121" s="84">
        <f ca="1">'Forward collapse simulation'!AL1131</f>
        <v>20.014370540617257</v>
      </c>
      <c r="G1121" s="3" t="str">
        <f t="shared" si="869"/>
        <v>1.70</v>
      </c>
      <c r="H1121" s="3" t="str">
        <f t="shared" si="870"/>
        <v>-</v>
      </c>
      <c r="I1121" s="3">
        <f t="shared" si="871"/>
        <v>13.67</v>
      </c>
      <c r="J1121" s="3">
        <f t="shared" ca="1" si="872"/>
        <v>85.258751800756301</v>
      </c>
      <c r="K1121" s="3">
        <f t="shared" ca="1" si="873"/>
        <v>19.013652013586395</v>
      </c>
      <c r="M1121" s="3" t="str">
        <f t="shared" si="874"/>
        <v>1.70</v>
      </c>
      <c r="N1121" s="3" t="str">
        <f t="shared" si="875"/>
        <v>-</v>
      </c>
      <c r="O1121" s="3">
        <f t="shared" si="876"/>
        <v>13.67</v>
      </c>
      <c r="P1121" s="3">
        <f t="shared" ca="1" si="877"/>
        <v>85.258751800756301</v>
      </c>
      <c r="Q1121" s="3">
        <f t="shared" ca="1" si="878"/>
        <v>18.012933486555532</v>
      </c>
      <c r="R1121" s="85"/>
      <c r="S1121" s="3" t="str">
        <f t="shared" si="879"/>
        <v>1.70</v>
      </c>
      <c r="T1121" s="3" t="str">
        <f t="shared" si="880"/>
        <v>-</v>
      </c>
      <c r="U1121" s="3">
        <f t="shared" si="881"/>
        <v>13.67</v>
      </c>
      <c r="V1121" s="3">
        <f t="shared" ca="1" si="882"/>
        <v>85.258751800756301</v>
      </c>
      <c r="W1121" s="3">
        <f t="shared" ca="1" si="883"/>
        <v>17.01221495952467</v>
      </c>
      <c r="X1121" s="85"/>
      <c r="Y1121" s="3" t="str">
        <f t="shared" si="884"/>
        <v>1.70</v>
      </c>
      <c r="Z1121" s="3" t="str">
        <f t="shared" si="885"/>
        <v>-</v>
      </c>
      <c r="AA1121" s="3">
        <f t="shared" si="886"/>
        <v>13.67</v>
      </c>
      <c r="AB1121" s="3">
        <f t="shared" ca="1" si="887"/>
        <v>85.258751800756301</v>
      </c>
      <c r="AC1121" s="3">
        <f t="shared" ca="1" si="888"/>
        <v>16.011496432493807</v>
      </c>
      <c r="AE1121" s="3" t="str">
        <f t="shared" si="889"/>
        <v>1.70</v>
      </c>
      <c r="AF1121" s="3" t="str">
        <f t="shared" si="890"/>
        <v>-</v>
      </c>
      <c r="AG1121" s="3">
        <f t="shared" si="891"/>
        <v>13.67</v>
      </c>
      <c r="AH1121" s="3">
        <f t="shared" ca="1" si="892"/>
        <v>85.258751800756301</v>
      </c>
      <c r="AI1121" s="3">
        <f t="shared" ca="1" si="893"/>
        <v>15.010777905462943</v>
      </c>
      <c r="AK1121" s="3" t="str">
        <f t="shared" si="894"/>
        <v>1.70</v>
      </c>
      <c r="AL1121" s="3" t="str">
        <f t="shared" si="895"/>
        <v>-</v>
      </c>
      <c r="AM1121" s="3">
        <f t="shared" si="896"/>
        <v>13.67</v>
      </c>
      <c r="AN1121" s="3">
        <f t="shared" ca="1" si="897"/>
        <v>85.258751800756301</v>
      </c>
      <c r="AO1121" s="3">
        <f t="shared" ca="1" si="898"/>
        <v>14.010059378432079</v>
      </c>
      <c r="AQ1121" s="3" t="str">
        <f t="shared" si="899"/>
        <v>1.70</v>
      </c>
      <c r="AR1121" s="3" t="str">
        <f t="shared" si="900"/>
        <v>-</v>
      </c>
      <c r="AS1121" s="3">
        <f t="shared" si="901"/>
        <v>13.67</v>
      </c>
      <c r="AT1121" s="3">
        <f t="shared" ca="1" si="902"/>
        <v>85.258751800756301</v>
      </c>
      <c r="AU1121" s="3">
        <f t="shared" ca="1" si="903"/>
        <v>12.008622324370354</v>
      </c>
      <c r="AW1121" s="3" t="str">
        <f t="shared" si="904"/>
        <v>1.70</v>
      </c>
      <c r="AX1121" s="3" t="str">
        <f t="shared" si="905"/>
        <v>-</v>
      </c>
      <c r="AY1121" s="3">
        <f t="shared" si="906"/>
        <v>13.67</v>
      </c>
      <c r="AZ1121" s="3">
        <f t="shared" ca="1" si="907"/>
        <v>85.258751800756301</v>
      </c>
      <c r="BA1121" s="3">
        <f t="shared" ca="1" si="908"/>
        <v>10.007185270308629</v>
      </c>
      <c r="BC1121" s="3" t="str">
        <f t="shared" si="909"/>
        <v>1.70</v>
      </c>
      <c r="BD1121" s="3" t="str">
        <f t="shared" si="910"/>
        <v>-</v>
      </c>
      <c r="BE1121" s="3">
        <f t="shared" si="911"/>
        <v>13.67</v>
      </c>
      <c r="BF1121" s="3">
        <f t="shared" ca="1" si="912"/>
        <v>85.258751800756301</v>
      </c>
      <c r="BG1121" s="3">
        <f t="shared" ca="1" si="913"/>
        <v>6.0043111621851768</v>
      </c>
      <c r="BI1121" s="3" t="str">
        <f t="shared" si="914"/>
        <v>1.70</v>
      </c>
      <c r="BJ1121" s="3" t="str">
        <f t="shared" si="915"/>
        <v>-</v>
      </c>
      <c r="BK1121" s="3">
        <f t="shared" si="916"/>
        <v>13.67</v>
      </c>
      <c r="BL1121" s="3">
        <f t="shared" ca="1" si="917"/>
        <v>85.258751800756301</v>
      </c>
      <c r="BM1121" s="3">
        <f t="shared" ca="1" si="918"/>
        <v>2.0014370540617259</v>
      </c>
    </row>
    <row r="1122" spans="1:65" x14ac:dyDescent="0.3">
      <c r="A1122" s="3" t="str">
        <f>'Forward collapse simulation'!B1132</f>
        <v>1.70</v>
      </c>
      <c r="B1122" s="3" t="str">
        <f>IF('Forward collapse simulation'!C1132="","-",'Forward collapse simulation'!C1132)</f>
        <v>-</v>
      </c>
      <c r="C1122" s="3">
        <f>'Forward collapse simulation'!E1132</f>
        <v>97.97</v>
      </c>
      <c r="D1122" s="3">
        <f ca="1">'Forward collapse simulation'!AK1132</f>
        <v>87.925643397348267</v>
      </c>
      <c r="E1122" s="84">
        <f ca="1">'Forward collapse simulation'!AL1132</f>
        <v>17.131717117895494</v>
      </c>
      <c r="G1122" s="3" t="str">
        <f t="shared" si="869"/>
        <v>1.70</v>
      </c>
      <c r="H1122" s="3" t="str">
        <f t="shared" si="870"/>
        <v>-</v>
      </c>
      <c r="I1122" s="3">
        <f t="shared" si="871"/>
        <v>97.97</v>
      </c>
      <c r="J1122" s="3">
        <f t="shared" ca="1" si="872"/>
        <v>87.925643397348267</v>
      </c>
      <c r="K1122" s="3">
        <f t="shared" ca="1" si="873"/>
        <v>16.27513126200072</v>
      </c>
      <c r="M1122" s="3" t="str">
        <f t="shared" si="874"/>
        <v>1.70</v>
      </c>
      <c r="N1122" s="3" t="str">
        <f t="shared" si="875"/>
        <v>-</v>
      </c>
      <c r="O1122" s="3">
        <f t="shared" si="876"/>
        <v>97.97</v>
      </c>
      <c r="P1122" s="3">
        <f t="shared" ca="1" si="877"/>
        <v>87.925643397348267</v>
      </c>
      <c r="Q1122" s="3">
        <f t="shared" ca="1" si="878"/>
        <v>15.418545406105945</v>
      </c>
      <c r="R1122" s="85"/>
      <c r="S1122" s="3" t="str">
        <f t="shared" si="879"/>
        <v>1.70</v>
      </c>
      <c r="T1122" s="3" t="str">
        <f t="shared" si="880"/>
        <v>-</v>
      </c>
      <c r="U1122" s="3">
        <f t="shared" si="881"/>
        <v>97.97</v>
      </c>
      <c r="V1122" s="3">
        <f t="shared" ca="1" si="882"/>
        <v>87.925643397348267</v>
      </c>
      <c r="W1122" s="3">
        <f t="shared" ca="1" si="883"/>
        <v>14.561959550211169</v>
      </c>
      <c r="X1122" s="85"/>
      <c r="Y1122" s="3" t="str">
        <f t="shared" si="884"/>
        <v>1.70</v>
      </c>
      <c r="Z1122" s="3" t="str">
        <f t="shared" si="885"/>
        <v>-</v>
      </c>
      <c r="AA1122" s="3">
        <f t="shared" si="886"/>
        <v>97.97</v>
      </c>
      <c r="AB1122" s="3">
        <f t="shared" ca="1" si="887"/>
        <v>87.925643397348267</v>
      </c>
      <c r="AC1122" s="3">
        <f t="shared" ca="1" si="888"/>
        <v>13.705373694316396</v>
      </c>
      <c r="AE1122" s="3" t="str">
        <f t="shared" si="889"/>
        <v>1.70</v>
      </c>
      <c r="AF1122" s="3" t="str">
        <f t="shared" si="890"/>
        <v>-</v>
      </c>
      <c r="AG1122" s="3">
        <f t="shared" si="891"/>
        <v>97.97</v>
      </c>
      <c r="AH1122" s="3">
        <f t="shared" ca="1" si="892"/>
        <v>87.925643397348267</v>
      </c>
      <c r="AI1122" s="3">
        <f t="shared" ca="1" si="893"/>
        <v>12.848787838421622</v>
      </c>
      <c r="AK1122" s="3" t="str">
        <f t="shared" si="894"/>
        <v>1.70</v>
      </c>
      <c r="AL1122" s="3" t="str">
        <f t="shared" si="895"/>
        <v>-</v>
      </c>
      <c r="AM1122" s="3">
        <f t="shared" si="896"/>
        <v>97.97</v>
      </c>
      <c r="AN1122" s="3">
        <f t="shared" ca="1" si="897"/>
        <v>87.925643397348267</v>
      </c>
      <c r="AO1122" s="3">
        <f t="shared" ca="1" si="898"/>
        <v>11.992201982526845</v>
      </c>
      <c r="AQ1122" s="3" t="str">
        <f t="shared" si="899"/>
        <v>1.70</v>
      </c>
      <c r="AR1122" s="3" t="str">
        <f t="shared" si="900"/>
        <v>-</v>
      </c>
      <c r="AS1122" s="3">
        <f t="shared" si="901"/>
        <v>97.97</v>
      </c>
      <c r="AT1122" s="3">
        <f t="shared" ca="1" si="902"/>
        <v>87.925643397348267</v>
      </c>
      <c r="AU1122" s="3">
        <f t="shared" ca="1" si="903"/>
        <v>10.279030270737296</v>
      </c>
      <c r="AW1122" s="3" t="str">
        <f t="shared" si="904"/>
        <v>1.70</v>
      </c>
      <c r="AX1122" s="3" t="str">
        <f t="shared" si="905"/>
        <v>-</v>
      </c>
      <c r="AY1122" s="3">
        <f t="shared" si="906"/>
        <v>97.97</v>
      </c>
      <c r="AZ1122" s="3">
        <f t="shared" ca="1" si="907"/>
        <v>87.925643397348267</v>
      </c>
      <c r="BA1122" s="3">
        <f t="shared" ca="1" si="908"/>
        <v>8.5658585589477472</v>
      </c>
      <c r="BC1122" s="3" t="str">
        <f t="shared" si="909"/>
        <v>1.70</v>
      </c>
      <c r="BD1122" s="3" t="str">
        <f t="shared" si="910"/>
        <v>-</v>
      </c>
      <c r="BE1122" s="3">
        <f t="shared" si="911"/>
        <v>97.97</v>
      </c>
      <c r="BF1122" s="3">
        <f t="shared" ca="1" si="912"/>
        <v>87.925643397348267</v>
      </c>
      <c r="BG1122" s="3">
        <f t="shared" ca="1" si="913"/>
        <v>5.1395151353686481</v>
      </c>
      <c r="BI1122" s="3" t="str">
        <f t="shared" si="914"/>
        <v>1.70</v>
      </c>
      <c r="BJ1122" s="3" t="str">
        <f t="shared" si="915"/>
        <v>-</v>
      </c>
      <c r="BK1122" s="3">
        <f t="shared" si="916"/>
        <v>97.97</v>
      </c>
      <c r="BL1122" s="3">
        <f t="shared" ca="1" si="917"/>
        <v>87.925643397348267</v>
      </c>
      <c r="BM1122" s="3">
        <f t="shared" ca="1" si="918"/>
        <v>1.7131717117895495</v>
      </c>
    </row>
    <row r="1123" spans="1:65" x14ac:dyDescent="0.3">
      <c r="A1123" s="3" t="str">
        <f>'Forward collapse simulation'!B1133</f>
        <v>1.70</v>
      </c>
      <c r="B1123" s="3" t="str">
        <f>IF('Forward collapse simulation'!C1133="","-",'Forward collapse simulation'!C1133)</f>
        <v>-</v>
      </c>
      <c r="C1123" s="3">
        <f>'Forward collapse simulation'!E1133</f>
        <v>125.74</v>
      </c>
      <c r="D1123" s="3">
        <f ca="1">'Forward collapse simulation'!AK1133</f>
        <v>86.396200380176793</v>
      </c>
      <c r="E1123" s="84">
        <f ca="1">'Forward collapse simulation'!AL1133</f>
        <v>32.709363516996667</v>
      </c>
      <c r="G1123" s="3" t="str">
        <f t="shared" si="869"/>
        <v>1.70</v>
      </c>
      <c r="H1123" s="3" t="str">
        <f t="shared" si="870"/>
        <v>-</v>
      </c>
      <c r="I1123" s="3">
        <f t="shared" si="871"/>
        <v>125.74</v>
      </c>
      <c r="J1123" s="3">
        <f t="shared" ca="1" si="872"/>
        <v>86.396200380176793</v>
      </c>
      <c r="K1123" s="3">
        <f t="shared" ca="1" si="873"/>
        <v>31.073895341146834</v>
      </c>
      <c r="M1123" s="3" t="str">
        <f t="shared" si="874"/>
        <v>1.70</v>
      </c>
      <c r="N1123" s="3" t="str">
        <f t="shared" si="875"/>
        <v>-</v>
      </c>
      <c r="O1123" s="3">
        <f t="shared" si="876"/>
        <v>125.74</v>
      </c>
      <c r="P1123" s="3">
        <f t="shared" ca="1" si="877"/>
        <v>86.396200380176793</v>
      </c>
      <c r="Q1123" s="3">
        <f t="shared" ca="1" si="878"/>
        <v>29.438427165297</v>
      </c>
      <c r="R1123" s="85"/>
      <c r="S1123" s="3" t="str">
        <f t="shared" si="879"/>
        <v>1.70</v>
      </c>
      <c r="T1123" s="3" t="str">
        <f t="shared" si="880"/>
        <v>-</v>
      </c>
      <c r="U1123" s="3">
        <f t="shared" si="881"/>
        <v>125.74</v>
      </c>
      <c r="V1123" s="3">
        <f t="shared" ca="1" si="882"/>
        <v>86.396200380176793</v>
      </c>
      <c r="W1123" s="3">
        <f t="shared" ca="1" si="883"/>
        <v>27.802958989447166</v>
      </c>
      <c r="X1123" s="85"/>
      <c r="Y1123" s="3" t="str">
        <f t="shared" si="884"/>
        <v>1.70</v>
      </c>
      <c r="Z1123" s="3" t="str">
        <f t="shared" si="885"/>
        <v>-</v>
      </c>
      <c r="AA1123" s="3">
        <f t="shared" si="886"/>
        <v>125.74</v>
      </c>
      <c r="AB1123" s="3">
        <f t="shared" ca="1" si="887"/>
        <v>86.396200380176793</v>
      </c>
      <c r="AC1123" s="3">
        <f t="shared" ca="1" si="888"/>
        <v>26.167490813597336</v>
      </c>
      <c r="AE1123" s="3" t="str">
        <f t="shared" si="889"/>
        <v>1.70</v>
      </c>
      <c r="AF1123" s="3" t="str">
        <f t="shared" si="890"/>
        <v>-</v>
      </c>
      <c r="AG1123" s="3">
        <f t="shared" si="891"/>
        <v>125.74</v>
      </c>
      <c r="AH1123" s="3">
        <f t="shared" ca="1" si="892"/>
        <v>86.396200380176793</v>
      </c>
      <c r="AI1123" s="3">
        <f t="shared" ca="1" si="893"/>
        <v>24.532022637747502</v>
      </c>
      <c r="AK1123" s="3" t="str">
        <f t="shared" si="894"/>
        <v>1.70</v>
      </c>
      <c r="AL1123" s="3" t="str">
        <f t="shared" si="895"/>
        <v>-</v>
      </c>
      <c r="AM1123" s="3">
        <f t="shared" si="896"/>
        <v>125.74</v>
      </c>
      <c r="AN1123" s="3">
        <f t="shared" ca="1" si="897"/>
        <v>86.396200380176793</v>
      </c>
      <c r="AO1123" s="3">
        <f t="shared" ca="1" si="898"/>
        <v>22.896554461897665</v>
      </c>
      <c r="AQ1123" s="3" t="str">
        <f t="shared" si="899"/>
        <v>1.70</v>
      </c>
      <c r="AR1123" s="3" t="str">
        <f t="shared" si="900"/>
        <v>-</v>
      </c>
      <c r="AS1123" s="3">
        <f t="shared" si="901"/>
        <v>125.74</v>
      </c>
      <c r="AT1123" s="3">
        <f t="shared" ca="1" si="902"/>
        <v>86.396200380176793</v>
      </c>
      <c r="AU1123" s="3">
        <f t="shared" ca="1" si="903"/>
        <v>19.625618110198001</v>
      </c>
      <c r="AW1123" s="3" t="str">
        <f t="shared" si="904"/>
        <v>1.70</v>
      </c>
      <c r="AX1123" s="3" t="str">
        <f t="shared" si="905"/>
        <v>-</v>
      </c>
      <c r="AY1123" s="3">
        <f t="shared" si="906"/>
        <v>125.74</v>
      </c>
      <c r="AZ1123" s="3">
        <f t="shared" ca="1" si="907"/>
        <v>86.396200380176793</v>
      </c>
      <c r="BA1123" s="3">
        <f t="shared" ca="1" si="908"/>
        <v>16.354681758498334</v>
      </c>
      <c r="BC1123" s="3" t="str">
        <f t="shared" si="909"/>
        <v>1.70</v>
      </c>
      <c r="BD1123" s="3" t="str">
        <f t="shared" si="910"/>
        <v>-</v>
      </c>
      <c r="BE1123" s="3">
        <f t="shared" si="911"/>
        <v>125.74</v>
      </c>
      <c r="BF1123" s="3">
        <f t="shared" ca="1" si="912"/>
        <v>86.396200380176793</v>
      </c>
      <c r="BG1123" s="3">
        <f t="shared" ca="1" si="913"/>
        <v>9.8128090550990006</v>
      </c>
      <c r="BI1123" s="3" t="str">
        <f t="shared" si="914"/>
        <v>1.70</v>
      </c>
      <c r="BJ1123" s="3" t="str">
        <f t="shared" si="915"/>
        <v>-</v>
      </c>
      <c r="BK1123" s="3">
        <f t="shared" si="916"/>
        <v>125.74</v>
      </c>
      <c r="BL1123" s="3">
        <f t="shared" ca="1" si="917"/>
        <v>86.396200380176793</v>
      </c>
      <c r="BM1123" s="3">
        <f t="shared" ca="1" si="918"/>
        <v>3.270936351699667</v>
      </c>
    </row>
    <row r="1124" spans="1:65" x14ac:dyDescent="0.3">
      <c r="A1124" s="3" t="str">
        <f>'Forward collapse simulation'!B1134</f>
        <v>1.70</v>
      </c>
      <c r="B1124" s="3" t="str">
        <f>IF('Forward collapse simulation'!C1134="","-",'Forward collapse simulation'!C1134)</f>
        <v>-</v>
      </c>
      <c r="C1124" s="3">
        <f>'Forward collapse simulation'!E1134</f>
        <v>135.05000000000001</v>
      </c>
      <c r="D1124" s="3">
        <f ca="1">'Forward collapse simulation'!AK1134</f>
        <v>85.961727594352652</v>
      </c>
      <c r="E1124" s="84">
        <f ca="1">'Forward collapse simulation'!AL1134</f>
        <v>22.49521139431252</v>
      </c>
      <c r="G1124" s="3" t="str">
        <f t="shared" si="869"/>
        <v>1.70</v>
      </c>
      <c r="H1124" s="3" t="str">
        <f t="shared" si="870"/>
        <v>-</v>
      </c>
      <c r="I1124" s="3">
        <f t="shared" si="871"/>
        <v>135.05000000000001</v>
      </c>
      <c r="J1124" s="3">
        <f t="shared" ca="1" si="872"/>
        <v>85.961727594352652</v>
      </c>
      <c r="K1124" s="3">
        <f t="shared" ca="1" si="873"/>
        <v>21.370450824596894</v>
      </c>
      <c r="M1124" s="3" t="str">
        <f t="shared" si="874"/>
        <v>1.70</v>
      </c>
      <c r="N1124" s="3" t="str">
        <f t="shared" si="875"/>
        <v>-</v>
      </c>
      <c r="O1124" s="3">
        <f t="shared" si="876"/>
        <v>135.05000000000001</v>
      </c>
      <c r="P1124" s="3">
        <f t="shared" ca="1" si="877"/>
        <v>85.961727594352652</v>
      </c>
      <c r="Q1124" s="3">
        <f t="shared" ca="1" si="878"/>
        <v>20.245690254881268</v>
      </c>
      <c r="R1124" s="85"/>
      <c r="S1124" s="3" t="str">
        <f t="shared" si="879"/>
        <v>1.70</v>
      </c>
      <c r="T1124" s="3" t="str">
        <f t="shared" si="880"/>
        <v>-</v>
      </c>
      <c r="U1124" s="3">
        <f t="shared" si="881"/>
        <v>135.05000000000001</v>
      </c>
      <c r="V1124" s="3">
        <f t="shared" ca="1" si="882"/>
        <v>85.961727594352652</v>
      </c>
      <c r="W1124" s="3">
        <f t="shared" ca="1" si="883"/>
        <v>19.120929685165642</v>
      </c>
      <c r="X1124" s="85"/>
      <c r="Y1124" s="3" t="str">
        <f t="shared" si="884"/>
        <v>1.70</v>
      </c>
      <c r="Z1124" s="3" t="str">
        <f t="shared" si="885"/>
        <v>-</v>
      </c>
      <c r="AA1124" s="3">
        <f t="shared" si="886"/>
        <v>135.05000000000001</v>
      </c>
      <c r="AB1124" s="3">
        <f t="shared" ca="1" si="887"/>
        <v>85.961727594352652</v>
      </c>
      <c r="AC1124" s="3">
        <f t="shared" ca="1" si="888"/>
        <v>17.996169115450016</v>
      </c>
      <c r="AE1124" s="3" t="str">
        <f t="shared" si="889"/>
        <v>1.70</v>
      </c>
      <c r="AF1124" s="3" t="str">
        <f t="shared" si="890"/>
        <v>-</v>
      </c>
      <c r="AG1124" s="3">
        <f t="shared" si="891"/>
        <v>135.05000000000001</v>
      </c>
      <c r="AH1124" s="3">
        <f t="shared" ca="1" si="892"/>
        <v>85.961727594352652</v>
      </c>
      <c r="AI1124" s="3">
        <f t="shared" ca="1" si="893"/>
        <v>16.87140854573439</v>
      </c>
      <c r="AK1124" s="3" t="str">
        <f t="shared" si="894"/>
        <v>1.70</v>
      </c>
      <c r="AL1124" s="3" t="str">
        <f t="shared" si="895"/>
        <v>-</v>
      </c>
      <c r="AM1124" s="3">
        <f t="shared" si="896"/>
        <v>135.05000000000001</v>
      </c>
      <c r="AN1124" s="3">
        <f t="shared" ca="1" si="897"/>
        <v>85.961727594352652</v>
      </c>
      <c r="AO1124" s="3">
        <f t="shared" ca="1" si="898"/>
        <v>15.746647976018762</v>
      </c>
      <c r="AQ1124" s="3" t="str">
        <f t="shared" si="899"/>
        <v>1.70</v>
      </c>
      <c r="AR1124" s="3" t="str">
        <f t="shared" si="900"/>
        <v>-</v>
      </c>
      <c r="AS1124" s="3">
        <f t="shared" si="901"/>
        <v>135.05000000000001</v>
      </c>
      <c r="AT1124" s="3">
        <f t="shared" ca="1" si="902"/>
        <v>85.961727594352652</v>
      </c>
      <c r="AU1124" s="3">
        <f t="shared" ca="1" si="903"/>
        <v>13.497126836587512</v>
      </c>
      <c r="AW1124" s="3" t="str">
        <f t="shared" si="904"/>
        <v>1.70</v>
      </c>
      <c r="AX1124" s="3" t="str">
        <f t="shared" si="905"/>
        <v>-</v>
      </c>
      <c r="AY1124" s="3">
        <f t="shared" si="906"/>
        <v>135.05000000000001</v>
      </c>
      <c r="AZ1124" s="3">
        <f t="shared" ca="1" si="907"/>
        <v>85.961727594352652</v>
      </c>
      <c r="BA1124" s="3">
        <f t="shared" ca="1" si="908"/>
        <v>11.24760569715626</v>
      </c>
      <c r="BC1124" s="3" t="str">
        <f t="shared" si="909"/>
        <v>1.70</v>
      </c>
      <c r="BD1124" s="3" t="str">
        <f t="shared" si="910"/>
        <v>-</v>
      </c>
      <c r="BE1124" s="3">
        <f t="shared" si="911"/>
        <v>135.05000000000001</v>
      </c>
      <c r="BF1124" s="3">
        <f t="shared" ca="1" si="912"/>
        <v>85.961727594352652</v>
      </c>
      <c r="BG1124" s="3">
        <f t="shared" ca="1" si="913"/>
        <v>6.7485634182937559</v>
      </c>
      <c r="BI1124" s="3" t="str">
        <f t="shared" si="914"/>
        <v>1.70</v>
      </c>
      <c r="BJ1124" s="3" t="str">
        <f t="shared" si="915"/>
        <v>-</v>
      </c>
      <c r="BK1124" s="3">
        <f t="shared" si="916"/>
        <v>135.05000000000001</v>
      </c>
      <c r="BL1124" s="3">
        <f t="shared" ca="1" si="917"/>
        <v>85.961727594352652</v>
      </c>
      <c r="BM1124" s="3">
        <f t="shared" ca="1" si="918"/>
        <v>2.249521139431252</v>
      </c>
    </row>
    <row r="1125" spans="1:65" x14ac:dyDescent="0.3">
      <c r="A1125" s="3" t="str">
        <f>'Forward collapse simulation'!B1135</f>
        <v>1.70</v>
      </c>
      <c r="B1125" s="3" t="str">
        <f>IF('Forward collapse simulation'!C1135="","-",'Forward collapse simulation'!C1135)</f>
        <v>-</v>
      </c>
      <c r="C1125" s="3">
        <f>'Forward collapse simulation'!E1135</f>
        <v>147.59</v>
      </c>
      <c r="D1125" s="3">
        <f ca="1">'Forward collapse simulation'!AK1135</f>
        <v>83.789516199415417</v>
      </c>
      <c r="E1125" s="84">
        <f ca="1">'Forward collapse simulation'!AL1135</f>
        <v>24.055892955026252</v>
      </c>
      <c r="G1125" s="3" t="str">
        <f t="shared" si="869"/>
        <v>1.70</v>
      </c>
      <c r="H1125" s="3" t="str">
        <f t="shared" si="870"/>
        <v>-</v>
      </c>
      <c r="I1125" s="3">
        <f t="shared" si="871"/>
        <v>147.59</v>
      </c>
      <c r="J1125" s="3">
        <f t="shared" ca="1" si="872"/>
        <v>83.789516199415417</v>
      </c>
      <c r="K1125" s="3">
        <f t="shared" ca="1" si="873"/>
        <v>22.853098307274937</v>
      </c>
      <c r="M1125" s="3" t="str">
        <f t="shared" si="874"/>
        <v>1.70</v>
      </c>
      <c r="N1125" s="3" t="str">
        <f t="shared" si="875"/>
        <v>-</v>
      </c>
      <c r="O1125" s="3">
        <f t="shared" si="876"/>
        <v>147.59</v>
      </c>
      <c r="P1125" s="3">
        <f t="shared" ca="1" si="877"/>
        <v>83.789516199415417</v>
      </c>
      <c r="Q1125" s="3">
        <f t="shared" ca="1" si="878"/>
        <v>21.650303659523626</v>
      </c>
      <c r="R1125" s="85"/>
      <c r="S1125" s="3" t="str">
        <f t="shared" si="879"/>
        <v>1.70</v>
      </c>
      <c r="T1125" s="3" t="str">
        <f t="shared" si="880"/>
        <v>-</v>
      </c>
      <c r="U1125" s="3">
        <f t="shared" si="881"/>
        <v>147.59</v>
      </c>
      <c r="V1125" s="3">
        <f t="shared" ca="1" si="882"/>
        <v>83.789516199415417</v>
      </c>
      <c r="W1125" s="3">
        <f t="shared" ca="1" si="883"/>
        <v>20.447509011772315</v>
      </c>
      <c r="X1125" s="85"/>
      <c r="Y1125" s="3" t="str">
        <f t="shared" si="884"/>
        <v>1.70</v>
      </c>
      <c r="Z1125" s="3" t="str">
        <f t="shared" si="885"/>
        <v>-</v>
      </c>
      <c r="AA1125" s="3">
        <f t="shared" si="886"/>
        <v>147.59</v>
      </c>
      <c r="AB1125" s="3">
        <f t="shared" ca="1" si="887"/>
        <v>83.789516199415417</v>
      </c>
      <c r="AC1125" s="3">
        <f t="shared" ca="1" si="888"/>
        <v>19.244714364021004</v>
      </c>
      <c r="AE1125" s="3" t="str">
        <f t="shared" si="889"/>
        <v>1.70</v>
      </c>
      <c r="AF1125" s="3" t="str">
        <f t="shared" si="890"/>
        <v>-</v>
      </c>
      <c r="AG1125" s="3">
        <f t="shared" si="891"/>
        <v>147.59</v>
      </c>
      <c r="AH1125" s="3">
        <f t="shared" ca="1" si="892"/>
        <v>83.789516199415417</v>
      </c>
      <c r="AI1125" s="3">
        <f t="shared" ca="1" si="893"/>
        <v>18.041919716269689</v>
      </c>
      <c r="AK1125" s="3" t="str">
        <f t="shared" si="894"/>
        <v>1.70</v>
      </c>
      <c r="AL1125" s="3" t="str">
        <f t="shared" si="895"/>
        <v>-</v>
      </c>
      <c r="AM1125" s="3">
        <f t="shared" si="896"/>
        <v>147.59</v>
      </c>
      <c r="AN1125" s="3">
        <f t="shared" ca="1" si="897"/>
        <v>83.789516199415417</v>
      </c>
      <c r="AO1125" s="3">
        <f t="shared" ca="1" si="898"/>
        <v>16.839125068518374</v>
      </c>
      <c r="AQ1125" s="3" t="str">
        <f t="shared" si="899"/>
        <v>1.70</v>
      </c>
      <c r="AR1125" s="3" t="str">
        <f t="shared" si="900"/>
        <v>-</v>
      </c>
      <c r="AS1125" s="3">
        <f t="shared" si="901"/>
        <v>147.59</v>
      </c>
      <c r="AT1125" s="3">
        <f t="shared" ca="1" si="902"/>
        <v>83.789516199415417</v>
      </c>
      <c r="AU1125" s="3">
        <f t="shared" ca="1" si="903"/>
        <v>14.43353577301575</v>
      </c>
      <c r="AW1125" s="3" t="str">
        <f t="shared" si="904"/>
        <v>1.70</v>
      </c>
      <c r="AX1125" s="3" t="str">
        <f t="shared" si="905"/>
        <v>-</v>
      </c>
      <c r="AY1125" s="3">
        <f t="shared" si="906"/>
        <v>147.59</v>
      </c>
      <c r="AZ1125" s="3">
        <f t="shared" ca="1" si="907"/>
        <v>83.789516199415417</v>
      </c>
      <c r="BA1125" s="3">
        <f t="shared" ca="1" si="908"/>
        <v>12.027946477513126</v>
      </c>
      <c r="BC1125" s="3" t="str">
        <f t="shared" si="909"/>
        <v>1.70</v>
      </c>
      <c r="BD1125" s="3" t="str">
        <f t="shared" si="910"/>
        <v>-</v>
      </c>
      <c r="BE1125" s="3">
        <f t="shared" si="911"/>
        <v>147.59</v>
      </c>
      <c r="BF1125" s="3">
        <f t="shared" ca="1" si="912"/>
        <v>83.789516199415417</v>
      </c>
      <c r="BG1125" s="3">
        <f t="shared" ca="1" si="913"/>
        <v>7.216767886507875</v>
      </c>
      <c r="BI1125" s="3" t="str">
        <f t="shared" si="914"/>
        <v>1.70</v>
      </c>
      <c r="BJ1125" s="3" t="str">
        <f t="shared" si="915"/>
        <v>-</v>
      </c>
      <c r="BK1125" s="3">
        <f t="shared" si="916"/>
        <v>147.59</v>
      </c>
      <c r="BL1125" s="3">
        <f t="shared" ca="1" si="917"/>
        <v>83.789516199415417</v>
      </c>
      <c r="BM1125" s="3">
        <f t="shared" ca="1" si="918"/>
        <v>2.4055892955026255</v>
      </c>
    </row>
    <row r="1126" spans="1:65" x14ac:dyDescent="0.3">
      <c r="A1126" s="3" t="str">
        <f>'Forward collapse simulation'!B1136</f>
        <v>1.70</v>
      </c>
      <c r="B1126" s="3" t="str">
        <f>IF('Forward collapse simulation'!C1136="","-",'Forward collapse simulation'!C1136)</f>
        <v>-</v>
      </c>
      <c r="C1126" s="3">
        <f>'Forward collapse simulation'!E1136</f>
        <v>158.9</v>
      </c>
      <c r="D1126" s="3">
        <f ca="1">'Forward collapse simulation'!AK1136</f>
        <v>81.388064657923167</v>
      </c>
      <c r="E1126" s="84">
        <f ca="1">'Forward collapse simulation'!AL1136</f>
        <v>13.334923057403687</v>
      </c>
      <c r="G1126" s="3" t="str">
        <f t="shared" si="869"/>
        <v>1.70</v>
      </c>
      <c r="H1126" s="3" t="str">
        <f t="shared" si="870"/>
        <v>-</v>
      </c>
      <c r="I1126" s="3">
        <f t="shared" si="871"/>
        <v>158.9</v>
      </c>
      <c r="J1126" s="3">
        <f t="shared" ca="1" si="872"/>
        <v>81.388064657923167</v>
      </c>
      <c r="K1126" s="3">
        <f t="shared" ca="1" si="873"/>
        <v>12.668176904533501</v>
      </c>
      <c r="M1126" s="3" t="str">
        <f t="shared" si="874"/>
        <v>1.70</v>
      </c>
      <c r="N1126" s="3" t="str">
        <f t="shared" si="875"/>
        <v>-</v>
      </c>
      <c r="O1126" s="3">
        <f t="shared" si="876"/>
        <v>158.9</v>
      </c>
      <c r="P1126" s="3">
        <f t="shared" ca="1" si="877"/>
        <v>81.388064657923167</v>
      </c>
      <c r="Q1126" s="3">
        <f t="shared" ca="1" si="878"/>
        <v>12.001430751663319</v>
      </c>
      <c r="R1126" s="85"/>
      <c r="S1126" s="3" t="str">
        <f t="shared" si="879"/>
        <v>1.70</v>
      </c>
      <c r="T1126" s="3" t="str">
        <f t="shared" si="880"/>
        <v>-</v>
      </c>
      <c r="U1126" s="3">
        <f t="shared" si="881"/>
        <v>158.9</v>
      </c>
      <c r="V1126" s="3">
        <f t="shared" ca="1" si="882"/>
        <v>81.388064657923167</v>
      </c>
      <c r="W1126" s="3">
        <f t="shared" ca="1" si="883"/>
        <v>11.334684598793134</v>
      </c>
      <c r="X1126" s="85"/>
      <c r="Y1126" s="3" t="str">
        <f t="shared" si="884"/>
        <v>1.70</v>
      </c>
      <c r="Z1126" s="3" t="str">
        <f t="shared" si="885"/>
        <v>-</v>
      </c>
      <c r="AA1126" s="3">
        <f t="shared" si="886"/>
        <v>158.9</v>
      </c>
      <c r="AB1126" s="3">
        <f t="shared" ca="1" si="887"/>
        <v>81.388064657923167</v>
      </c>
      <c r="AC1126" s="3">
        <f t="shared" ca="1" si="888"/>
        <v>10.66793844592295</v>
      </c>
      <c r="AE1126" s="3" t="str">
        <f t="shared" si="889"/>
        <v>1.70</v>
      </c>
      <c r="AF1126" s="3" t="str">
        <f t="shared" si="890"/>
        <v>-</v>
      </c>
      <c r="AG1126" s="3">
        <f t="shared" si="891"/>
        <v>158.9</v>
      </c>
      <c r="AH1126" s="3">
        <f t="shared" ca="1" si="892"/>
        <v>81.388064657923167</v>
      </c>
      <c r="AI1126" s="3">
        <f t="shared" ca="1" si="893"/>
        <v>10.001192293052766</v>
      </c>
      <c r="AK1126" s="3" t="str">
        <f t="shared" si="894"/>
        <v>1.70</v>
      </c>
      <c r="AL1126" s="3" t="str">
        <f t="shared" si="895"/>
        <v>-</v>
      </c>
      <c r="AM1126" s="3">
        <f t="shared" si="896"/>
        <v>158.9</v>
      </c>
      <c r="AN1126" s="3">
        <f t="shared" ca="1" si="897"/>
        <v>81.388064657923167</v>
      </c>
      <c r="AO1126" s="3">
        <f t="shared" ca="1" si="898"/>
        <v>9.33444614018258</v>
      </c>
      <c r="AQ1126" s="3" t="str">
        <f t="shared" si="899"/>
        <v>1.70</v>
      </c>
      <c r="AR1126" s="3" t="str">
        <f t="shared" si="900"/>
        <v>-</v>
      </c>
      <c r="AS1126" s="3">
        <f t="shared" si="901"/>
        <v>158.9</v>
      </c>
      <c r="AT1126" s="3">
        <f t="shared" ca="1" si="902"/>
        <v>81.388064657923167</v>
      </c>
      <c r="AU1126" s="3">
        <f t="shared" ca="1" si="903"/>
        <v>8.0009538344422122</v>
      </c>
      <c r="AW1126" s="3" t="str">
        <f t="shared" si="904"/>
        <v>1.70</v>
      </c>
      <c r="AX1126" s="3" t="str">
        <f t="shared" si="905"/>
        <v>-</v>
      </c>
      <c r="AY1126" s="3">
        <f t="shared" si="906"/>
        <v>158.9</v>
      </c>
      <c r="AZ1126" s="3">
        <f t="shared" ca="1" si="907"/>
        <v>81.388064657923167</v>
      </c>
      <c r="BA1126" s="3">
        <f t="shared" ca="1" si="908"/>
        <v>6.6674615287018435</v>
      </c>
      <c r="BC1126" s="3" t="str">
        <f t="shared" si="909"/>
        <v>1.70</v>
      </c>
      <c r="BD1126" s="3" t="str">
        <f t="shared" si="910"/>
        <v>-</v>
      </c>
      <c r="BE1126" s="3">
        <f t="shared" si="911"/>
        <v>158.9</v>
      </c>
      <c r="BF1126" s="3">
        <f t="shared" ca="1" si="912"/>
        <v>81.388064657923167</v>
      </c>
      <c r="BG1126" s="3">
        <f t="shared" ca="1" si="913"/>
        <v>4.0004769172211061</v>
      </c>
      <c r="BI1126" s="3" t="str">
        <f t="shared" si="914"/>
        <v>1.70</v>
      </c>
      <c r="BJ1126" s="3" t="str">
        <f t="shared" si="915"/>
        <v>-</v>
      </c>
      <c r="BK1126" s="3">
        <f t="shared" si="916"/>
        <v>158.9</v>
      </c>
      <c r="BL1126" s="3">
        <f t="shared" ca="1" si="917"/>
        <v>81.388064657923167</v>
      </c>
      <c r="BM1126" s="3">
        <f t="shared" ca="1" si="918"/>
        <v>1.3334923057403687</v>
      </c>
    </row>
    <row r="1127" spans="1:65" x14ac:dyDescent="0.3">
      <c r="A1127" s="3" t="str">
        <f>'Forward collapse simulation'!B1137</f>
        <v>1.70</v>
      </c>
      <c r="B1127" s="3" t="str">
        <f>IF('Forward collapse simulation'!C1137="","-",'Forward collapse simulation'!C1137)</f>
        <v>-</v>
      </c>
      <c r="C1127" s="3">
        <f>'Forward collapse simulation'!E1137</f>
        <v>163.61000000000001</v>
      </c>
      <c r="D1127" s="3">
        <f ca="1">'Forward collapse simulation'!AK1137</f>
        <v>78.789504542762728</v>
      </c>
      <c r="E1127" s="84">
        <f ca="1">'Forward collapse simulation'!AL1137</f>
        <v>17.172177811908885</v>
      </c>
      <c r="G1127" s="3" t="str">
        <f t="shared" si="869"/>
        <v>1.70</v>
      </c>
      <c r="H1127" s="3" t="str">
        <f t="shared" si="870"/>
        <v>-</v>
      </c>
      <c r="I1127" s="3">
        <f t="shared" si="871"/>
        <v>163.61000000000001</v>
      </c>
      <c r="J1127" s="3">
        <f t="shared" ca="1" si="872"/>
        <v>78.789504542762728</v>
      </c>
      <c r="K1127" s="3">
        <f t="shared" ca="1" si="873"/>
        <v>16.31356892131344</v>
      </c>
      <c r="M1127" s="3" t="str">
        <f t="shared" si="874"/>
        <v>1.70</v>
      </c>
      <c r="N1127" s="3" t="str">
        <f t="shared" si="875"/>
        <v>-</v>
      </c>
      <c r="O1127" s="3">
        <f t="shared" si="876"/>
        <v>163.61000000000001</v>
      </c>
      <c r="P1127" s="3">
        <f t="shared" ca="1" si="877"/>
        <v>78.789504542762728</v>
      </c>
      <c r="Q1127" s="3">
        <f t="shared" ca="1" si="878"/>
        <v>15.454960030717997</v>
      </c>
      <c r="R1127" s="85"/>
      <c r="S1127" s="3" t="str">
        <f t="shared" si="879"/>
        <v>1.70</v>
      </c>
      <c r="T1127" s="3" t="str">
        <f t="shared" si="880"/>
        <v>-</v>
      </c>
      <c r="U1127" s="3">
        <f t="shared" si="881"/>
        <v>163.61000000000001</v>
      </c>
      <c r="V1127" s="3">
        <f t="shared" ca="1" si="882"/>
        <v>78.789504542762728</v>
      </c>
      <c r="W1127" s="3">
        <f t="shared" ca="1" si="883"/>
        <v>14.596351140122552</v>
      </c>
      <c r="X1127" s="85"/>
      <c r="Y1127" s="3" t="str">
        <f t="shared" si="884"/>
        <v>1.70</v>
      </c>
      <c r="Z1127" s="3" t="str">
        <f t="shared" si="885"/>
        <v>-</v>
      </c>
      <c r="AA1127" s="3">
        <f t="shared" si="886"/>
        <v>163.61000000000001</v>
      </c>
      <c r="AB1127" s="3">
        <f t="shared" ca="1" si="887"/>
        <v>78.789504542762728</v>
      </c>
      <c r="AC1127" s="3">
        <f t="shared" ca="1" si="888"/>
        <v>13.737742249527109</v>
      </c>
      <c r="AE1127" s="3" t="str">
        <f t="shared" si="889"/>
        <v>1.70</v>
      </c>
      <c r="AF1127" s="3" t="str">
        <f t="shared" si="890"/>
        <v>-</v>
      </c>
      <c r="AG1127" s="3">
        <f t="shared" si="891"/>
        <v>163.61000000000001</v>
      </c>
      <c r="AH1127" s="3">
        <f t="shared" ca="1" si="892"/>
        <v>78.789504542762728</v>
      </c>
      <c r="AI1127" s="3">
        <f t="shared" ca="1" si="893"/>
        <v>12.879133358931664</v>
      </c>
      <c r="AK1127" s="3" t="str">
        <f t="shared" si="894"/>
        <v>1.70</v>
      </c>
      <c r="AL1127" s="3" t="str">
        <f t="shared" si="895"/>
        <v>-</v>
      </c>
      <c r="AM1127" s="3">
        <f t="shared" si="896"/>
        <v>163.61000000000001</v>
      </c>
      <c r="AN1127" s="3">
        <f t="shared" ca="1" si="897"/>
        <v>78.789504542762728</v>
      </c>
      <c r="AO1127" s="3">
        <f t="shared" ca="1" si="898"/>
        <v>12.020524468336218</v>
      </c>
      <c r="AQ1127" s="3" t="str">
        <f t="shared" si="899"/>
        <v>1.70</v>
      </c>
      <c r="AR1127" s="3" t="str">
        <f t="shared" si="900"/>
        <v>-</v>
      </c>
      <c r="AS1127" s="3">
        <f t="shared" si="901"/>
        <v>163.61000000000001</v>
      </c>
      <c r="AT1127" s="3">
        <f t="shared" ca="1" si="902"/>
        <v>78.789504542762728</v>
      </c>
      <c r="AU1127" s="3">
        <f t="shared" ca="1" si="903"/>
        <v>10.30330668714533</v>
      </c>
      <c r="AW1127" s="3" t="str">
        <f t="shared" si="904"/>
        <v>1.70</v>
      </c>
      <c r="AX1127" s="3" t="str">
        <f t="shared" si="905"/>
        <v>-</v>
      </c>
      <c r="AY1127" s="3">
        <f t="shared" si="906"/>
        <v>163.61000000000001</v>
      </c>
      <c r="AZ1127" s="3">
        <f t="shared" ca="1" si="907"/>
        <v>78.789504542762728</v>
      </c>
      <c r="BA1127" s="3">
        <f t="shared" ca="1" si="908"/>
        <v>8.5860889059544423</v>
      </c>
      <c r="BC1127" s="3" t="str">
        <f t="shared" si="909"/>
        <v>1.70</v>
      </c>
      <c r="BD1127" s="3" t="str">
        <f t="shared" si="910"/>
        <v>-</v>
      </c>
      <c r="BE1127" s="3">
        <f t="shared" si="911"/>
        <v>163.61000000000001</v>
      </c>
      <c r="BF1127" s="3">
        <f t="shared" ca="1" si="912"/>
        <v>78.789504542762728</v>
      </c>
      <c r="BG1127" s="3">
        <f t="shared" ca="1" si="913"/>
        <v>5.151653343572665</v>
      </c>
      <c r="BI1127" s="3" t="str">
        <f t="shared" si="914"/>
        <v>1.70</v>
      </c>
      <c r="BJ1127" s="3" t="str">
        <f t="shared" si="915"/>
        <v>-</v>
      </c>
      <c r="BK1127" s="3">
        <f t="shared" si="916"/>
        <v>163.61000000000001</v>
      </c>
      <c r="BL1127" s="3">
        <f t="shared" ca="1" si="917"/>
        <v>78.789504542762728</v>
      </c>
      <c r="BM1127" s="3">
        <f t="shared" ca="1" si="918"/>
        <v>1.7172177811908886</v>
      </c>
    </row>
    <row r="1128" spans="1:65" x14ac:dyDescent="0.3">
      <c r="A1128" s="3" t="str">
        <f>'Forward collapse simulation'!B1138</f>
        <v>1.70</v>
      </c>
      <c r="B1128" s="3" t="str">
        <f>IF('Forward collapse simulation'!C1138="","-",'Forward collapse simulation'!C1138)</f>
        <v>-</v>
      </c>
      <c r="C1128" s="3">
        <f>'Forward collapse simulation'!E1138</f>
        <v>162.83000000000001</v>
      </c>
      <c r="D1128" s="3">
        <f ca="1">'Forward collapse simulation'!AK1138</f>
        <v>74.038613413002963</v>
      </c>
      <c r="E1128" s="84">
        <f ca="1">'Forward collapse simulation'!AL1138</f>
        <v>12.382692026530487</v>
      </c>
      <c r="G1128" s="3" t="str">
        <f t="shared" si="869"/>
        <v>1.70</v>
      </c>
      <c r="H1128" s="3" t="str">
        <f t="shared" si="870"/>
        <v>-</v>
      </c>
      <c r="I1128" s="3">
        <f t="shared" si="871"/>
        <v>162.83000000000001</v>
      </c>
      <c r="J1128" s="3">
        <f t="shared" ca="1" si="872"/>
        <v>74.038613413002963</v>
      </c>
      <c r="K1128" s="3">
        <f t="shared" ca="1" si="873"/>
        <v>11.763557425203961</v>
      </c>
      <c r="M1128" s="3" t="str">
        <f t="shared" si="874"/>
        <v>1.70</v>
      </c>
      <c r="N1128" s="3" t="str">
        <f t="shared" si="875"/>
        <v>-</v>
      </c>
      <c r="O1128" s="3">
        <f t="shared" si="876"/>
        <v>162.83000000000001</v>
      </c>
      <c r="P1128" s="3">
        <f t="shared" ca="1" si="877"/>
        <v>74.038613413002963</v>
      </c>
      <c r="Q1128" s="3">
        <f t="shared" ca="1" si="878"/>
        <v>11.144422823877438</v>
      </c>
      <c r="R1128" s="85"/>
      <c r="S1128" s="3" t="str">
        <f t="shared" si="879"/>
        <v>1.70</v>
      </c>
      <c r="T1128" s="3" t="str">
        <f t="shared" si="880"/>
        <v>-</v>
      </c>
      <c r="U1128" s="3">
        <f t="shared" si="881"/>
        <v>162.83000000000001</v>
      </c>
      <c r="V1128" s="3">
        <f t="shared" ca="1" si="882"/>
        <v>74.038613413002963</v>
      </c>
      <c r="W1128" s="3">
        <f t="shared" ca="1" si="883"/>
        <v>10.525288222550913</v>
      </c>
      <c r="X1128" s="85"/>
      <c r="Y1128" s="3" t="str">
        <f t="shared" si="884"/>
        <v>1.70</v>
      </c>
      <c r="Z1128" s="3" t="str">
        <f t="shared" si="885"/>
        <v>-</v>
      </c>
      <c r="AA1128" s="3">
        <f t="shared" si="886"/>
        <v>162.83000000000001</v>
      </c>
      <c r="AB1128" s="3">
        <f t="shared" ca="1" si="887"/>
        <v>74.038613413002963</v>
      </c>
      <c r="AC1128" s="3">
        <f t="shared" ca="1" si="888"/>
        <v>9.9061536212243908</v>
      </c>
      <c r="AE1128" s="3" t="str">
        <f t="shared" si="889"/>
        <v>1.70</v>
      </c>
      <c r="AF1128" s="3" t="str">
        <f t="shared" si="890"/>
        <v>-</v>
      </c>
      <c r="AG1128" s="3">
        <f t="shared" si="891"/>
        <v>162.83000000000001</v>
      </c>
      <c r="AH1128" s="3">
        <f t="shared" ca="1" si="892"/>
        <v>74.038613413002963</v>
      </c>
      <c r="AI1128" s="3">
        <f t="shared" ca="1" si="893"/>
        <v>9.2870190198978655</v>
      </c>
      <c r="AK1128" s="3" t="str">
        <f t="shared" si="894"/>
        <v>1.70</v>
      </c>
      <c r="AL1128" s="3" t="str">
        <f t="shared" si="895"/>
        <v>-</v>
      </c>
      <c r="AM1128" s="3">
        <f t="shared" si="896"/>
        <v>162.83000000000001</v>
      </c>
      <c r="AN1128" s="3">
        <f t="shared" ca="1" si="897"/>
        <v>74.038613413002963</v>
      </c>
      <c r="AO1128" s="3">
        <f t="shared" ca="1" si="898"/>
        <v>8.6678844185713402</v>
      </c>
      <c r="AQ1128" s="3" t="str">
        <f t="shared" si="899"/>
        <v>1.70</v>
      </c>
      <c r="AR1128" s="3" t="str">
        <f t="shared" si="900"/>
        <v>-</v>
      </c>
      <c r="AS1128" s="3">
        <f t="shared" si="901"/>
        <v>162.83000000000001</v>
      </c>
      <c r="AT1128" s="3">
        <f t="shared" ca="1" si="902"/>
        <v>74.038613413002963</v>
      </c>
      <c r="AU1128" s="3">
        <f t="shared" ca="1" si="903"/>
        <v>7.4296152159182913</v>
      </c>
      <c r="AW1128" s="3" t="str">
        <f t="shared" si="904"/>
        <v>1.70</v>
      </c>
      <c r="AX1128" s="3" t="str">
        <f t="shared" si="905"/>
        <v>-</v>
      </c>
      <c r="AY1128" s="3">
        <f t="shared" si="906"/>
        <v>162.83000000000001</v>
      </c>
      <c r="AZ1128" s="3">
        <f t="shared" ca="1" si="907"/>
        <v>74.038613413002963</v>
      </c>
      <c r="BA1128" s="3">
        <f t="shared" ca="1" si="908"/>
        <v>6.1913460132652434</v>
      </c>
      <c r="BC1128" s="3" t="str">
        <f t="shared" si="909"/>
        <v>1.70</v>
      </c>
      <c r="BD1128" s="3" t="str">
        <f t="shared" si="910"/>
        <v>-</v>
      </c>
      <c r="BE1128" s="3">
        <f t="shared" si="911"/>
        <v>162.83000000000001</v>
      </c>
      <c r="BF1128" s="3">
        <f t="shared" ca="1" si="912"/>
        <v>74.038613413002963</v>
      </c>
      <c r="BG1128" s="3">
        <f t="shared" ca="1" si="913"/>
        <v>3.7148076079591457</v>
      </c>
      <c r="BI1128" s="3" t="str">
        <f t="shared" si="914"/>
        <v>1.70</v>
      </c>
      <c r="BJ1128" s="3" t="str">
        <f t="shared" si="915"/>
        <v>-</v>
      </c>
      <c r="BK1128" s="3">
        <f t="shared" si="916"/>
        <v>162.83000000000001</v>
      </c>
      <c r="BL1128" s="3">
        <f t="shared" ca="1" si="917"/>
        <v>74.038613413002963</v>
      </c>
      <c r="BM1128" s="3">
        <f t="shared" ca="1" si="918"/>
        <v>1.2382692026530489</v>
      </c>
    </row>
    <row r="1129" spans="1:65" x14ac:dyDescent="0.3">
      <c r="A1129" s="3" t="str">
        <f>'Forward collapse simulation'!B1139</f>
        <v>1.70</v>
      </c>
      <c r="B1129" s="3" t="str">
        <f>IF('Forward collapse simulation'!C1139="","-",'Forward collapse simulation'!C1139)</f>
        <v>-</v>
      </c>
      <c r="C1129" s="3">
        <f>'Forward collapse simulation'!E1139</f>
        <v>166.38</v>
      </c>
      <c r="D1129" s="3">
        <f ca="1">'Forward collapse simulation'!AK1139</f>
        <v>58.226870879109597</v>
      </c>
      <c r="E1129" s="84">
        <f ca="1">'Forward collapse simulation'!AL1139</f>
        <v>6.6448417945589267</v>
      </c>
      <c r="G1129" s="3" t="str">
        <f t="shared" si="869"/>
        <v>1.70</v>
      </c>
      <c r="H1129" s="3" t="str">
        <f t="shared" si="870"/>
        <v>-</v>
      </c>
      <c r="I1129" s="3">
        <f t="shared" si="871"/>
        <v>166.38</v>
      </c>
      <c r="J1129" s="3">
        <f t="shared" ca="1" si="872"/>
        <v>58.226870879109597</v>
      </c>
      <c r="K1129" s="3">
        <f t="shared" ca="1" si="873"/>
        <v>6.3125997048309799</v>
      </c>
      <c r="M1129" s="3" t="str">
        <f t="shared" si="874"/>
        <v>1.70</v>
      </c>
      <c r="N1129" s="3" t="str">
        <f t="shared" si="875"/>
        <v>-</v>
      </c>
      <c r="O1129" s="3">
        <f t="shared" si="876"/>
        <v>166.38</v>
      </c>
      <c r="P1129" s="3">
        <f t="shared" ca="1" si="877"/>
        <v>58.226870879109597</v>
      </c>
      <c r="Q1129" s="3">
        <f t="shared" ca="1" si="878"/>
        <v>5.980357615103034</v>
      </c>
      <c r="R1129" s="85"/>
      <c r="S1129" s="3" t="str">
        <f t="shared" si="879"/>
        <v>1.70</v>
      </c>
      <c r="T1129" s="3" t="str">
        <f t="shared" si="880"/>
        <v>-</v>
      </c>
      <c r="U1129" s="3">
        <f t="shared" si="881"/>
        <v>166.38</v>
      </c>
      <c r="V1129" s="3">
        <f t="shared" ca="1" si="882"/>
        <v>58.226870879109597</v>
      </c>
      <c r="W1129" s="3">
        <f t="shared" ca="1" si="883"/>
        <v>5.6481155253750872</v>
      </c>
      <c r="X1129" s="85"/>
      <c r="Y1129" s="3" t="str">
        <f t="shared" si="884"/>
        <v>1.70</v>
      </c>
      <c r="Z1129" s="3" t="str">
        <f t="shared" si="885"/>
        <v>-</v>
      </c>
      <c r="AA1129" s="3">
        <f t="shared" si="886"/>
        <v>166.38</v>
      </c>
      <c r="AB1129" s="3">
        <f t="shared" ca="1" si="887"/>
        <v>58.226870879109597</v>
      </c>
      <c r="AC1129" s="3">
        <f t="shared" ca="1" si="888"/>
        <v>5.3158734356471413</v>
      </c>
      <c r="AE1129" s="3" t="str">
        <f t="shared" si="889"/>
        <v>1.70</v>
      </c>
      <c r="AF1129" s="3" t="str">
        <f t="shared" si="890"/>
        <v>-</v>
      </c>
      <c r="AG1129" s="3">
        <f t="shared" si="891"/>
        <v>166.38</v>
      </c>
      <c r="AH1129" s="3">
        <f t="shared" ca="1" si="892"/>
        <v>58.226870879109597</v>
      </c>
      <c r="AI1129" s="3">
        <f t="shared" ca="1" si="893"/>
        <v>4.9836313459191945</v>
      </c>
      <c r="AK1129" s="3" t="str">
        <f t="shared" si="894"/>
        <v>1.70</v>
      </c>
      <c r="AL1129" s="3" t="str">
        <f t="shared" si="895"/>
        <v>-</v>
      </c>
      <c r="AM1129" s="3">
        <f t="shared" si="896"/>
        <v>166.38</v>
      </c>
      <c r="AN1129" s="3">
        <f t="shared" ca="1" si="897"/>
        <v>58.226870879109597</v>
      </c>
      <c r="AO1129" s="3">
        <f t="shared" ca="1" si="898"/>
        <v>4.6513892561912487</v>
      </c>
      <c r="AQ1129" s="3" t="str">
        <f t="shared" si="899"/>
        <v>1.70</v>
      </c>
      <c r="AR1129" s="3" t="str">
        <f t="shared" si="900"/>
        <v>-</v>
      </c>
      <c r="AS1129" s="3">
        <f t="shared" si="901"/>
        <v>166.38</v>
      </c>
      <c r="AT1129" s="3">
        <f t="shared" ca="1" si="902"/>
        <v>58.226870879109597</v>
      </c>
      <c r="AU1129" s="3">
        <f t="shared" ca="1" si="903"/>
        <v>3.986905076735356</v>
      </c>
      <c r="AW1129" s="3" t="str">
        <f t="shared" si="904"/>
        <v>1.70</v>
      </c>
      <c r="AX1129" s="3" t="str">
        <f t="shared" si="905"/>
        <v>-</v>
      </c>
      <c r="AY1129" s="3">
        <f t="shared" si="906"/>
        <v>166.38</v>
      </c>
      <c r="AZ1129" s="3">
        <f t="shared" ca="1" si="907"/>
        <v>58.226870879109597</v>
      </c>
      <c r="BA1129" s="3">
        <f t="shared" ca="1" si="908"/>
        <v>3.3224208972794633</v>
      </c>
      <c r="BC1129" s="3" t="str">
        <f t="shared" si="909"/>
        <v>1.70</v>
      </c>
      <c r="BD1129" s="3" t="str">
        <f t="shared" si="910"/>
        <v>-</v>
      </c>
      <c r="BE1129" s="3">
        <f t="shared" si="911"/>
        <v>166.38</v>
      </c>
      <c r="BF1129" s="3">
        <f t="shared" ca="1" si="912"/>
        <v>58.226870879109597</v>
      </c>
      <c r="BG1129" s="3">
        <f t="shared" ca="1" si="913"/>
        <v>1.993452538367678</v>
      </c>
      <c r="BI1129" s="3" t="str">
        <f t="shared" si="914"/>
        <v>1.70</v>
      </c>
      <c r="BJ1129" s="3" t="str">
        <f t="shared" si="915"/>
        <v>-</v>
      </c>
      <c r="BK1129" s="3">
        <f t="shared" si="916"/>
        <v>166.38</v>
      </c>
      <c r="BL1129" s="3">
        <f t="shared" ca="1" si="917"/>
        <v>58.226870879109597</v>
      </c>
      <c r="BM1129" s="3">
        <f t="shared" ca="1" si="918"/>
        <v>0.66448417945589267</v>
      </c>
    </row>
    <row r="1130" spans="1:65" x14ac:dyDescent="0.3">
      <c r="A1130" s="3" t="str">
        <f>'Forward collapse simulation'!B1140</f>
        <v>1.70</v>
      </c>
      <c r="B1130" s="3" t="str">
        <f>IF('Forward collapse simulation'!C1140="","-",'Forward collapse simulation'!C1140)</f>
        <v>-</v>
      </c>
      <c r="C1130" s="3">
        <f>'Forward collapse simulation'!E1140</f>
        <v>166.7</v>
      </c>
      <c r="D1130" s="3">
        <f>'Forward collapse simulation'!AK1140</f>
        <v>-18.05</v>
      </c>
      <c r="E1130" s="84">
        <f>'Forward collapse simulation'!AL1140</f>
        <v>3.5979999999999999</v>
      </c>
      <c r="G1130" s="3" t="str">
        <f t="shared" si="869"/>
        <v>1.70</v>
      </c>
      <c r="H1130" s="3" t="str">
        <f t="shared" si="870"/>
        <v>-</v>
      </c>
      <c r="I1130" s="3">
        <f t="shared" si="871"/>
        <v>166.7</v>
      </c>
      <c r="J1130" s="3">
        <f t="shared" si="872"/>
        <v>-18.05</v>
      </c>
      <c r="K1130" s="3">
        <f t="shared" si="873"/>
        <v>3.4180999999999999</v>
      </c>
      <c r="M1130" s="3" t="str">
        <f t="shared" si="874"/>
        <v>1.70</v>
      </c>
      <c r="N1130" s="3" t="str">
        <f t="shared" si="875"/>
        <v>-</v>
      </c>
      <c r="O1130" s="3">
        <f t="shared" si="876"/>
        <v>166.7</v>
      </c>
      <c r="P1130" s="3">
        <f t="shared" si="877"/>
        <v>-18.05</v>
      </c>
      <c r="Q1130" s="3">
        <f t="shared" si="878"/>
        <v>3.2382</v>
      </c>
      <c r="R1130" s="85"/>
      <c r="S1130" s="3" t="str">
        <f t="shared" si="879"/>
        <v>1.70</v>
      </c>
      <c r="T1130" s="3" t="str">
        <f t="shared" si="880"/>
        <v>-</v>
      </c>
      <c r="U1130" s="3">
        <f t="shared" si="881"/>
        <v>166.7</v>
      </c>
      <c r="V1130" s="3">
        <f t="shared" si="882"/>
        <v>-18.05</v>
      </c>
      <c r="W1130" s="3">
        <f t="shared" si="883"/>
        <v>3.0583</v>
      </c>
      <c r="X1130" s="85"/>
      <c r="Y1130" s="3" t="str">
        <f t="shared" si="884"/>
        <v>1.70</v>
      </c>
      <c r="Z1130" s="3" t="str">
        <f t="shared" si="885"/>
        <v>-</v>
      </c>
      <c r="AA1130" s="3">
        <f t="shared" si="886"/>
        <v>166.7</v>
      </c>
      <c r="AB1130" s="3">
        <f t="shared" si="887"/>
        <v>-18.05</v>
      </c>
      <c r="AC1130" s="3">
        <f t="shared" si="888"/>
        <v>2.8784000000000001</v>
      </c>
      <c r="AE1130" s="3" t="str">
        <f t="shared" si="889"/>
        <v>1.70</v>
      </c>
      <c r="AF1130" s="3" t="str">
        <f t="shared" si="890"/>
        <v>-</v>
      </c>
      <c r="AG1130" s="3">
        <f t="shared" si="891"/>
        <v>166.7</v>
      </c>
      <c r="AH1130" s="3">
        <f t="shared" si="892"/>
        <v>-18.05</v>
      </c>
      <c r="AI1130" s="3">
        <f t="shared" si="893"/>
        <v>2.6985000000000001</v>
      </c>
      <c r="AK1130" s="3" t="str">
        <f t="shared" si="894"/>
        <v>1.70</v>
      </c>
      <c r="AL1130" s="3" t="str">
        <f t="shared" si="895"/>
        <v>-</v>
      </c>
      <c r="AM1130" s="3">
        <f t="shared" si="896"/>
        <v>166.7</v>
      </c>
      <c r="AN1130" s="3">
        <f t="shared" si="897"/>
        <v>-18.05</v>
      </c>
      <c r="AO1130" s="3">
        <f t="shared" si="898"/>
        <v>2.5185999999999997</v>
      </c>
      <c r="AQ1130" s="3" t="str">
        <f t="shared" si="899"/>
        <v>1.70</v>
      </c>
      <c r="AR1130" s="3" t="str">
        <f t="shared" si="900"/>
        <v>-</v>
      </c>
      <c r="AS1130" s="3">
        <f t="shared" si="901"/>
        <v>166.7</v>
      </c>
      <c r="AT1130" s="3">
        <f t="shared" si="902"/>
        <v>-18.05</v>
      </c>
      <c r="AU1130" s="3">
        <f t="shared" si="903"/>
        <v>2.1587999999999998</v>
      </c>
      <c r="AW1130" s="3" t="str">
        <f t="shared" si="904"/>
        <v>1.70</v>
      </c>
      <c r="AX1130" s="3" t="str">
        <f t="shared" si="905"/>
        <v>-</v>
      </c>
      <c r="AY1130" s="3">
        <f t="shared" si="906"/>
        <v>166.7</v>
      </c>
      <c r="AZ1130" s="3">
        <f t="shared" si="907"/>
        <v>-18.05</v>
      </c>
      <c r="BA1130" s="3">
        <f t="shared" si="908"/>
        <v>1.7989999999999999</v>
      </c>
      <c r="BC1130" s="3" t="str">
        <f t="shared" si="909"/>
        <v>1.70</v>
      </c>
      <c r="BD1130" s="3" t="str">
        <f t="shared" si="910"/>
        <v>-</v>
      </c>
      <c r="BE1130" s="3">
        <f t="shared" si="911"/>
        <v>166.7</v>
      </c>
      <c r="BF1130" s="3">
        <f t="shared" si="912"/>
        <v>-18.05</v>
      </c>
      <c r="BG1130" s="3">
        <f t="shared" si="913"/>
        <v>1.0793999999999999</v>
      </c>
      <c r="BI1130" s="3" t="str">
        <f t="shared" si="914"/>
        <v>1.70</v>
      </c>
      <c r="BJ1130" s="3" t="str">
        <f t="shared" si="915"/>
        <v>-</v>
      </c>
      <c r="BK1130" s="3">
        <f t="shared" si="916"/>
        <v>166.7</v>
      </c>
      <c r="BL1130" s="3">
        <f t="shared" si="917"/>
        <v>-18.05</v>
      </c>
      <c r="BM1130" s="3">
        <f t="shared" si="918"/>
        <v>0.35980000000000001</v>
      </c>
    </row>
    <row r="1131" spans="1:65" x14ac:dyDescent="0.3">
      <c r="A1131" s="3" t="str">
        <f>'Forward collapse simulation'!B1141</f>
        <v>1.70</v>
      </c>
      <c r="B1131" s="3" t="str">
        <f>IF('Forward collapse simulation'!C1141="","-",'Forward collapse simulation'!C1141)</f>
        <v>-</v>
      </c>
      <c r="C1131" s="3">
        <f>'Forward collapse simulation'!E1141</f>
        <v>159.09</v>
      </c>
      <c r="D1131" s="3">
        <f>'Forward collapse simulation'!AK1141</f>
        <v>-40.67</v>
      </c>
      <c r="E1131" s="84">
        <f>'Forward collapse simulation'!AL1141</f>
        <v>1.6880000000000002</v>
      </c>
      <c r="G1131" s="3" t="str">
        <f t="shared" si="869"/>
        <v>1.70</v>
      </c>
      <c r="H1131" s="3" t="str">
        <f t="shared" si="870"/>
        <v>-</v>
      </c>
      <c r="I1131" s="3">
        <f t="shared" si="871"/>
        <v>159.09</v>
      </c>
      <c r="J1131" s="3">
        <f t="shared" si="872"/>
        <v>-40.67</v>
      </c>
      <c r="K1131" s="3">
        <f t="shared" si="873"/>
        <v>1.6036000000000001</v>
      </c>
      <c r="M1131" s="3" t="str">
        <f t="shared" si="874"/>
        <v>1.70</v>
      </c>
      <c r="N1131" s="3" t="str">
        <f t="shared" si="875"/>
        <v>-</v>
      </c>
      <c r="O1131" s="3">
        <f t="shared" si="876"/>
        <v>159.09</v>
      </c>
      <c r="P1131" s="3">
        <f t="shared" si="877"/>
        <v>-40.67</v>
      </c>
      <c r="Q1131" s="3">
        <f t="shared" si="878"/>
        <v>1.5192000000000001</v>
      </c>
      <c r="R1131" s="85"/>
      <c r="S1131" s="3" t="str">
        <f t="shared" si="879"/>
        <v>1.70</v>
      </c>
      <c r="T1131" s="3" t="str">
        <f t="shared" si="880"/>
        <v>-</v>
      </c>
      <c r="U1131" s="3">
        <f t="shared" si="881"/>
        <v>159.09</v>
      </c>
      <c r="V1131" s="3">
        <f t="shared" si="882"/>
        <v>-40.67</v>
      </c>
      <c r="W1131" s="3">
        <f t="shared" si="883"/>
        <v>1.4348000000000001</v>
      </c>
      <c r="X1131" s="85"/>
      <c r="Y1131" s="3" t="str">
        <f t="shared" si="884"/>
        <v>1.70</v>
      </c>
      <c r="Z1131" s="3" t="str">
        <f t="shared" si="885"/>
        <v>-</v>
      </c>
      <c r="AA1131" s="3">
        <f t="shared" si="886"/>
        <v>159.09</v>
      </c>
      <c r="AB1131" s="3">
        <f t="shared" si="887"/>
        <v>-40.67</v>
      </c>
      <c r="AC1131" s="3">
        <f t="shared" si="888"/>
        <v>1.3504000000000003</v>
      </c>
      <c r="AE1131" s="3" t="str">
        <f t="shared" si="889"/>
        <v>1.70</v>
      </c>
      <c r="AF1131" s="3" t="str">
        <f t="shared" si="890"/>
        <v>-</v>
      </c>
      <c r="AG1131" s="3">
        <f t="shared" si="891"/>
        <v>159.09</v>
      </c>
      <c r="AH1131" s="3">
        <f t="shared" si="892"/>
        <v>-40.67</v>
      </c>
      <c r="AI1131" s="3">
        <f t="shared" si="893"/>
        <v>1.266</v>
      </c>
      <c r="AK1131" s="3" t="str">
        <f t="shared" si="894"/>
        <v>1.70</v>
      </c>
      <c r="AL1131" s="3" t="str">
        <f t="shared" si="895"/>
        <v>-</v>
      </c>
      <c r="AM1131" s="3">
        <f t="shared" si="896"/>
        <v>159.09</v>
      </c>
      <c r="AN1131" s="3">
        <f t="shared" si="897"/>
        <v>-40.67</v>
      </c>
      <c r="AO1131" s="3">
        <f t="shared" si="898"/>
        <v>1.1816</v>
      </c>
      <c r="AQ1131" s="3" t="str">
        <f t="shared" si="899"/>
        <v>1.70</v>
      </c>
      <c r="AR1131" s="3" t="str">
        <f t="shared" si="900"/>
        <v>-</v>
      </c>
      <c r="AS1131" s="3">
        <f t="shared" si="901"/>
        <v>159.09</v>
      </c>
      <c r="AT1131" s="3">
        <f t="shared" si="902"/>
        <v>-40.67</v>
      </c>
      <c r="AU1131" s="3">
        <f t="shared" si="903"/>
        <v>1.0128000000000001</v>
      </c>
      <c r="AW1131" s="3" t="str">
        <f t="shared" si="904"/>
        <v>1.70</v>
      </c>
      <c r="AX1131" s="3" t="str">
        <f t="shared" si="905"/>
        <v>-</v>
      </c>
      <c r="AY1131" s="3">
        <f t="shared" si="906"/>
        <v>159.09</v>
      </c>
      <c r="AZ1131" s="3">
        <f t="shared" si="907"/>
        <v>-40.67</v>
      </c>
      <c r="BA1131" s="3">
        <f t="shared" si="908"/>
        <v>0.84400000000000008</v>
      </c>
      <c r="BC1131" s="3" t="str">
        <f t="shared" si="909"/>
        <v>1.70</v>
      </c>
      <c r="BD1131" s="3" t="str">
        <f t="shared" si="910"/>
        <v>-</v>
      </c>
      <c r="BE1131" s="3">
        <f t="shared" si="911"/>
        <v>159.09</v>
      </c>
      <c r="BF1131" s="3">
        <f t="shared" si="912"/>
        <v>-40.67</v>
      </c>
      <c r="BG1131" s="3">
        <f t="shared" si="913"/>
        <v>0.50640000000000007</v>
      </c>
      <c r="BI1131" s="3" t="str">
        <f t="shared" si="914"/>
        <v>1.70</v>
      </c>
      <c r="BJ1131" s="3" t="str">
        <f t="shared" si="915"/>
        <v>-</v>
      </c>
      <c r="BK1131" s="3">
        <f t="shared" si="916"/>
        <v>159.09</v>
      </c>
      <c r="BL1131" s="3">
        <f t="shared" si="917"/>
        <v>-40.67</v>
      </c>
      <c r="BM1131" s="3">
        <f t="shared" si="918"/>
        <v>0.16880000000000003</v>
      </c>
    </row>
    <row r="1132" spans="1:65" x14ac:dyDescent="0.3">
      <c r="A1132" s="3" t="str">
        <f>'Forward collapse simulation'!B1142</f>
        <v>1.70</v>
      </c>
      <c r="B1132" s="3" t="str">
        <f>IF('Forward collapse simulation'!C1142="","-",'Forward collapse simulation'!C1142)</f>
        <v>-</v>
      </c>
      <c r="C1132" s="3">
        <f>'Forward collapse simulation'!E1142</f>
        <v>97.84</v>
      </c>
      <c r="D1132" s="3">
        <f>'Forward collapse simulation'!AK1142</f>
        <v>-77.88</v>
      </c>
      <c r="E1132" s="84">
        <f>'Forward collapse simulation'!AL1142</f>
        <v>1.048</v>
      </c>
      <c r="G1132" s="3" t="str">
        <f t="shared" si="869"/>
        <v>1.70</v>
      </c>
      <c r="H1132" s="3" t="str">
        <f t="shared" si="870"/>
        <v>-</v>
      </c>
      <c r="I1132" s="3">
        <f t="shared" si="871"/>
        <v>97.84</v>
      </c>
      <c r="J1132" s="3">
        <f t="shared" si="872"/>
        <v>-77.88</v>
      </c>
      <c r="K1132" s="3">
        <f t="shared" si="873"/>
        <v>0.99560000000000004</v>
      </c>
      <c r="M1132" s="3" t="str">
        <f t="shared" si="874"/>
        <v>1.70</v>
      </c>
      <c r="N1132" s="3" t="str">
        <f t="shared" si="875"/>
        <v>-</v>
      </c>
      <c r="O1132" s="3">
        <f t="shared" si="876"/>
        <v>97.84</v>
      </c>
      <c r="P1132" s="3">
        <f t="shared" si="877"/>
        <v>-77.88</v>
      </c>
      <c r="Q1132" s="3">
        <f t="shared" si="878"/>
        <v>0.94320000000000004</v>
      </c>
      <c r="R1132" s="85"/>
      <c r="S1132" s="3" t="str">
        <f t="shared" si="879"/>
        <v>1.70</v>
      </c>
      <c r="T1132" s="3" t="str">
        <f t="shared" si="880"/>
        <v>-</v>
      </c>
      <c r="U1132" s="3">
        <f t="shared" si="881"/>
        <v>97.84</v>
      </c>
      <c r="V1132" s="3">
        <f t="shared" si="882"/>
        <v>-77.88</v>
      </c>
      <c r="W1132" s="3">
        <f t="shared" si="883"/>
        <v>0.89080000000000004</v>
      </c>
      <c r="X1132" s="85"/>
      <c r="Y1132" s="3" t="str">
        <f t="shared" si="884"/>
        <v>1.70</v>
      </c>
      <c r="Z1132" s="3" t="str">
        <f t="shared" si="885"/>
        <v>-</v>
      </c>
      <c r="AA1132" s="3">
        <f t="shared" si="886"/>
        <v>97.84</v>
      </c>
      <c r="AB1132" s="3">
        <f t="shared" si="887"/>
        <v>-77.88</v>
      </c>
      <c r="AC1132" s="3">
        <f t="shared" si="888"/>
        <v>0.83840000000000003</v>
      </c>
      <c r="AE1132" s="3" t="str">
        <f t="shared" si="889"/>
        <v>1.70</v>
      </c>
      <c r="AF1132" s="3" t="str">
        <f t="shared" si="890"/>
        <v>-</v>
      </c>
      <c r="AG1132" s="3">
        <f t="shared" si="891"/>
        <v>97.84</v>
      </c>
      <c r="AH1132" s="3">
        <f t="shared" si="892"/>
        <v>-77.88</v>
      </c>
      <c r="AI1132" s="3">
        <f t="shared" si="893"/>
        <v>0.78600000000000003</v>
      </c>
      <c r="AK1132" s="3" t="str">
        <f t="shared" si="894"/>
        <v>1.70</v>
      </c>
      <c r="AL1132" s="3" t="str">
        <f t="shared" si="895"/>
        <v>-</v>
      </c>
      <c r="AM1132" s="3">
        <f t="shared" si="896"/>
        <v>97.84</v>
      </c>
      <c r="AN1132" s="3">
        <f t="shared" si="897"/>
        <v>-77.88</v>
      </c>
      <c r="AO1132" s="3">
        <f t="shared" si="898"/>
        <v>0.73360000000000003</v>
      </c>
      <c r="AQ1132" s="3" t="str">
        <f t="shared" si="899"/>
        <v>1.70</v>
      </c>
      <c r="AR1132" s="3" t="str">
        <f t="shared" si="900"/>
        <v>-</v>
      </c>
      <c r="AS1132" s="3">
        <f t="shared" si="901"/>
        <v>97.84</v>
      </c>
      <c r="AT1132" s="3">
        <f t="shared" si="902"/>
        <v>-77.88</v>
      </c>
      <c r="AU1132" s="3">
        <f t="shared" si="903"/>
        <v>0.62880000000000003</v>
      </c>
      <c r="AW1132" s="3" t="str">
        <f t="shared" si="904"/>
        <v>1.70</v>
      </c>
      <c r="AX1132" s="3" t="str">
        <f t="shared" si="905"/>
        <v>-</v>
      </c>
      <c r="AY1132" s="3">
        <f t="shared" si="906"/>
        <v>97.84</v>
      </c>
      <c r="AZ1132" s="3">
        <f t="shared" si="907"/>
        <v>-77.88</v>
      </c>
      <c r="BA1132" s="3">
        <f t="shared" si="908"/>
        <v>0.52400000000000002</v>
      </c>
      <c r="BC1132" s="3" t="str">
        <f t="shared" si="909"/>
        <v>1.70</v>
      </c>
      <c r="BD1132" s="3" t="str">
        <f t="shared" si="910"/>
        <v>-</v>
      </c>
      <c r="BE1132" s="3">
        <f t="shared" si="911"/>
        <v>97.84</v>
      </c>
      <c r="BF1132" s="3">
        <f t="shared" si="912"/>
        <v>-77.88</v>
      </c>
      <c r="BG1132" s="3">
        <f t="shared" si="913"/>
        <v>0.31440000000000001</v>
      </c>
      <c r="BI1132" s="3" t="str">
        <f t="shared" si="914"/>
        <v>1.70</v>
      </c>
      <c r="BJ1132" s="3" t="str">
        <f t="shared" si="915"/>
        <v>-</v>
      </c>
      <c r="BK1132" s="3">
        <f t="shared" si="916"/>
        <v>97.84</v>
      </c>
      <c r="BL1132" s="3">
        <f t="shared" si="917"/>
        <v>-77.88</v>
      </c>
      <c r="BM1132" s="3">
        <f t="shared" si="918"/>
        <v>0.1048</v>
      </c>
    </row>
    <row r="1133" spans="1:65" x14ac:dyDescent="0.3">
      <c r="A1133" s="3" t="str">
        <f>'Forward collapse simulation'!B1143</f>
        <v>1.70</v>
      </c>
      <c r="B1133" s="3" t="str">
        <f>IF('Forward collapse simulation'!C1143="","-",'Forward collapse simulation'!C1143)</f>
        <v>1.71</v>
      </c>
      <c r="C1133" s="3">
        <f>'Forward collapse simulation'!E1143</f>
        <v>105.61</v>
      </c>
      <c r="D1133" s="3">
        <f>'Forward collapse simulation'!AK1143</f>
        <v>-1.1599999999999999</v>
      </c>
      <c r="E1133" s="84">
        <f>'Forward collapse simulation'!AL1143</f>
        <v>7.4749999999999996</v>
      </c>
      <c r="G1133" s="3" t="str">
        <f t="shared" si="869"/>
        <v>1.70</v>
      </c>
      <c r="H1133" s="3" t="str">
        <f t="shared" si="870"/>
        <v>1.71</v>
      </c>
      <c r="I1133" s="3">
        <f t="shared" si="871"/>
        <v>105.61</v>
      </c>
      <c r="J1133" s="3">
        <f t="shared" si="872"/>
        <v>-1.1599999999999999</v>
      </c>
      <c r="K1133" s="3">
        <f t="shared" si="873"/>
        <v>7.4749999999999996</v>
      </c>
      <c r="M1133" s="3" t="str">
        <f t="shared" si="874"/>
        <v>1.70</v>
      </c>
      <c r="N1133" s="3" t="str">
        <f t="shared" si="875"/>
        <v>1.71</v>
      </c>
      <c r="O1133" s="3">
        <f t="shared" si="876"/>
        <v>105.61</v>
      </c>
      <c r="P1133" s="3">
        <f t="shared" si="877"/>
        <v>-1.1599999999999999</v>
      </c>
      <c r="Q1133" s="3">
        <f t="shared" si="878"/>
        <v>7.4749999999999996</v>
      </c>
      <c r="R1133" s="85"/>
      <c r="S1133" s="3" t="str">
        <f t="shared" si="879"/>
        <v>1.70</v>
      </c>
      <c r="T1133" s="3" t="str">
        <f t="shared" si="880"/>
        <v>1.71</v>
      </c>
      <c r="U1133" s="3">
        <f t="shared" si="881"/>
        <v>105.61</v>
      </c>
      <c r="V1133" s="3">
        <f t="shared" si="882"/>
        <v>-1.1599999999999999</v>
      </c>
      <c r="W1133" s="3">
        <f t="shared" si="883"/>
        <v>7.4749999999999996</v>
      </c>
      <c r="X1133" s="85"/>
      <c r="Y1133" s="3" t="str">
        <f t="shared" si="884"/>
        <v>1.70</v>
      </c>
      <c r="Z1133" s="3" t="str">
        <f t="shared" si="885"/>
        <v>1.71</v>
      </c>
      <c r="AA1133" s="3">
        <f t="shared" si="886"/>
        <v>105.61</v>
      </c>
      <c r="AB1133" s="3">
        <f t="shared" si="887"/>
        <v>-1.1599999999999999</v>
      </c>
      <c r="AC1133" s="3">
        <f t="shared" si="888"/>
        <v>7.4749999999999996</v>
      </c>
      <c r="AE1133" s="3" t="str">
        <f t="shared" si="889"/>
        <v>1.70</v>
      </c>
      <c r="AF1133" s="3" t="str">
        <f t="shared" si="890"/>
        <v>1.71</v>
      </c>
      <c r="AG1133" s="3">
        <f t="shared" si="891"/>
        <v>105.61</v>
      </c>
      <c r="AH1133" s="3">
        <f t="shared" si="892"/>
        <v>-1.1599999999999999</v>
      </c>
      <c r="AI1133" s="3">
        <f t="shared" si="893"/>
        <v>7.4749999999999996</v>
      </c>
      <c r="AK1133" s="3" t="str">
        <f t="shared" si="894"/>
        <v>1.70</v>
      </c>
      <c r="AL1133" s="3" t="str">
        <f t="shared" si="895"/>
        <v>1.71</v>
      </c>
      <c r="AM1133" s="3">
        <f t="shared" si="896"/>
        <v>105.61</v>
      </c>
      <c r="AN1133" s="3">
        <f t="shared" si="897"/>
        <v>-1.1599999999999999</v>
      </c>
      <c r="AO1133" s="3">
        <f t="shared" si="898"/>
        <v>7.4749999999999996</v>
      </c>
      <c r="AQ1133" s="3" t="str">
        <f t="shared" si="899"/>
        <v>1.70</v>
      </c>
      <c r="AR1133" s="3" t="str">
        <f t="shared" si="900"/>
        <v>1.71</v>
      </c>
      <c r="AS1133" s="3">
        <f t="shared" si="901"/>
        <v>105.61</v>
      </c>
      <c r="AT1133" s="3">
        <f t="shared" si="902"/>
        <v>-1.1599999999999999</v>
      </c>
      <c r="AU1133" s="3">
        <f t="shared" si="903"/>
        <v>7.4749999999999996</v>
      </c>
      <c r="AW1133" s="3" t="str">
        <f t="shared" si="904"/>
        <v>1.70</v>
      </c>
      <c r="AX1133" s="3" t="str">
        <f t="shared" si="905"/>
        <v>1.71</v>
      </c>
      <c r="AY1133" s="3">
        <f t="shared" si="906"/>
        <v>105.61</v>
      </c>
      <c r="AZ1133" s="3">
        <f t="shared" si="907"/>
        <v>-1.1599999999999999</v>
      </c>
      <c r="BA1133" s="3">
        <f t="shared" si="908"/>
        <v>7.4749999999999996</v>
      </c>
      <c r="BC1133" s="3" t="str">
        <f t="shared" si="909"/>
        <v>1.70</v>
      </c>
      <c r="BD1133" s="3" t="str">
        <f t="shared" si="910"/>
        <v>1.71</v>
      </c>
      <c r="BE1133" s="3">
        <f t="shared" si="911"/>
        <v>105.61</v>
      </c>
      <c r="BF1133" s="3">
        <f t="shared" si="912"/>
        <v>-1.1599999999999999</v>
      </c>
      <c r="BG1133" s="3">
        <f t="shared" si="913"/>
        <v>7.4749999999999996</v>
      </c>
      <c r="BI1133" s="3" t="str">
        <f t="shared" si="914"/>
        <v>1.70</v>
      </c>
      <c r="BJ1133" s="3" t="str">
        <f t="shared" si="915"/>
        <v>1.71</v>
      </c>
      <c r="BK1133" s="3">
        <f t="shared" si="916"/>
        <v>105.61</v>
      </c>
      <c r="BL1133" s="3">
        <f t="shared" si="917"/>
        <v>-1.1599999999999999</v>
      </c>
      <c r="BM1133" s="3">
        <f t="shared" si="918"/>
        <v>7.4749999999999996</v>
      </c>
    </row>
    <row r="1134" spans="1:65" x14ac:dyDescent="0.3">
      <c r="A1134" s="3" t="str">
        <f>'Forward collapse simulation'!B1144</f>
        <v>1.71</v>
      </c>
      <c r="B1134" s="3" t="str">
        <f>IF('Forward collapse simulation'!C1144="","-",'Forward collapse simulation'!C1144)</f>
        <v>-</v>
      </c>
      <c r="C1134" s="3">
        <f>'Forward collapse simulation'!E1144</f>
        <v>79.709999999999994</v>
      </c>
      <c r="D1134" s="3">
        <f>'Forward collapse simulation'!AK1144</f>
        <v>-66.86</v>
      </c>
      <c r="E1134" s="84">
        <f>'Forward collapse simulation'!AL1144</f>
        <v>1.0680000000000001</v>
      </c>
      <c r="G1134" s="3" t="str">
        <f t="shared" si="869"/>
        <v>1.71</v>
      </c>
      <c r="H1134" s="3" t="str">
        <f t="shared" si="870"/>
        <v>-</v>
      </c>
      <c r="I1134" s="3">
        <f t="shared" si="871"/>
        <v>79.709999999999994</v>
      </c>
      <c r="J1134" s="3">
        <f t="shared" si="872"/>
        <v>-66.86</v>
      </c>
      <c r="K1134" s="3">
        <f t="shared" si="873"/>
        <v>1.0145999999999999</v>
      </c>
      <c r="M1134" s="3" t="str">
        <f t="shared" si="874"/>
        <v>1.71</v>
      </c>
      <c r="N1134" s="3" t="str">
        <f t="shared" si="875"/>
        <v>-</v>
      </c>
      <c r="O1134" s="3">
        <f t="shared" si="876"/>
        <v>79.709999999999994</v>
      </c>
      <c r="P1134" s="3">
        <f t="shared" si="877"/>
        <v>-66.86</v>
      </c>
      <c r="Q1134" s="3">
        <f t="shared" si="878"/>
        <v>0.96120000000000005</v>
      </c>
      <c r="R1134" s="85"/>
      <c r="S1134" s="3" t="str">
        <f t="shared" si="879"/>
        <v>1.71</v>
      </c>
      <c r="T1134" s="3" t="str">
        <f t="shared" si="880"/>
        <v>-</v>
      </c>
      <c r="U1134" s="3">
        <f t="shared" si="881"/>
        <v>79.709999999999994</v>
      </c>
      <c r="V1134" s="3">
        <f t="shared" si="882"/>
        <v>-66.86</v>
      </c>
      <c r="W1134" s="3">
        <f t="shared" si="883"/>
        <v>0.90780000000000005</v>
      </c>
      <c r="X1134" s="85"/>
      <c r="Y1134" s="3" t="str">
        <f t="shared" si="884"/>
        <v>1.71</v>
      </c>
      <c r="Z1134" s="3" t="str">
        <f t="shared" si="885"/>
        <v>-</v>
      </c>
      <c r="AA1134" s="3">
        <f t="shared" si="886"/>
        <v>79.709999999999994</v>
      </c>
      <c r="AB1134" s="3">
        <f t="shared" si="887"/>
        <v>-66.86</v>
      </c>
      <c r="AC1134" s="3">
        <f t="shared" si="888"/>
        <v>0.85440000000000005</v>
      </c>
      <c r="AE1134" s="3" t="str">
        <f t="shared" si="889"/>
        <v>1.71</v>
      </c>
      <c r="AF1134" s="3" t="str">
        <f t="shared" si="890"/>
        <v>-</v>
      </c>
      <c r="AG1134" s="3">
        <f t="shared" si="891"/>
        <v>79.709999999999994</v>
      </c>
      <c r="AH1134" s="3">
        <f t="shared" si="892"/>
        <v>-66.86</v>
      </c>
      <c r="AI1134" s="3">
        <f t="shared" si="893"/>
        <v>0.80100000000000005</v>
      </c>
      <c r="AK1134" s="3" t="str">
        <f t="shared" si="894"/>
        <v>1.71</v>
      </c>
      <c r="AL1134" s="3" t="str">
        <f t="shared" si="895"/>
        <v>-</v>
      </c>
      <c r="AM1134" s="3">
        <f t="shared" si="896"/>
        <v>79.709999999999994</v>
      </c>
      <c r="AN1134" s="3">
        <f t="shared" si="897"/>
        <v>-66.86</v>
      </c>
      <c r="AO1134" s="3">
        <f t="shared" si="898"/>
        <v>0.74760000000000004</v>
      </c>
      <c r="AQ1134" s="3" t="str">
        <f t="shared" si="899"/>
        <v>1.71</v>
      </c>
      <c r="AR1134" s="3" t="str">
        <f t="shared" si="900"/>
        <v>-</v>
      </c>
      <c r="AS1134" s="3">
        <f t="shared" si="901"/>
        <v>79.709999999999994</v>
      </c>
      <c r="AT1134" s="3">
        <f t="shared" si="902"/>
        <v>-66.86</v>
      </c>
      <c r="AU1134" s="3">
        <f t="shared" si="903"/>
        <v>0.64080000000000004</v>
      </c>
      <c r="AW1134" s="3" t="str">
        <f t="shared" si="904"/>
        <v>1.71</v>
      </c>
      <c r="AX1134" s="3" t="str">
        <f t="shared" si="905"/>
        <v>-</v>
      </c>
      <c r="AY1134" s="3">
        <f t="shared" si="906"/>
        <v>79.709999999999994</v>
      </c>
      <c r="AZ1134" s="3">
        <f t="shared" si="907"/>
        <v>-66.86</v>
      </c>
      <c r="BA1134" s="3">
        <f t="shared" si="908"/>
        <v>0.53400000000000003</v>
      </c>
      <c r="BC1134" s="3" t="str">
        <f t="shared" si="909"/>
        <v>1.71</v>
      </c>
      <c r="BD1134" s="3" t="str">
        <f t="shared" si="910"/>
        <v>-</v>
      </c>
      <c r="BE1134" s="3">
        <f t="shared" si="911"/>
        <v>79.709999999999994</v>
      </c>
      <c r="BF1134" s="3">
        <f t="shared" si="912"/>
        <v>-66.86</v>
      </c>
      <c r="BG1134" s="3">
        <f t="shared" si="913"/>
        <v>0.32040000000000002</v>
      </c>
      <c r="BI1134" s="3" t="str">
        <f t="shared" si="914"/>
        <v>1.71</v>
      </c>
      <c r="BJ1134" s="3" t="str">
        <f t="shared" si="915"/>
        <v>-</v>
      </c>
      <c r="BK1134" s="3">
        <f t="shared" si="916"/>
        <v>79.709999999999994</v>
      </c>
      <c r="BL1134" s="3">
        <f t="shared" si="917"/>
        <v>-66.86</v>
      </c>
      <c r="BM1134" s="3">
        <f t="shared" si="918"/>
        <v>0.10680000000000001</v>
      </c>
    </row>
    <row r="1135" spans="1:65" x14ac:dyDescent="0.3">
      <c r="A1135" s="3" t="str">
        <f>'Forward collapse simulation'!B1145</f>
        <v>1.71</v>
      </c>
      <c r="B1135" s="3" t="str">
        <f>IF('Forward collapse simulation'!C1145="","-",'Forward collapse simulation'!C1145)</f>
        <v>-</v>
      </c>
      <c r="C1135" s="3">
        <f>'Forward collapse simulation'!E1145</f>
        <v>63.17</v>
      </c>
      <c r="D1135" s="3">
        <f>'Forward collapse simulation'!AK1145</f>
        <v>-32.93</v>
      </c>
      <c r="E1135" s="84">
        <f>'Forward collapse simulation'!AL1145</f>
        <v>2.8769999999999998</v>
      </c>
      <c r="G1135" s="3" t="str">
        <f t="shared" si="869"/>
        <v>1.71</v>
      </c>
      <c r="H1135" s="3" t="str">
        <f t="shared" si="870"/>
        <v>-</v>
      </c>
      <c r="I1135" s="3">
        <f t="shared" si="871"/>
        <v>63.17</v>
      </c>
      <c r="J1135" s="3">
        <f t="shared" si="872"/>
        <v>-32.93</v>
      </c>
      <c r="K1135" s="3">
        <f t="shared" si="873"/>
        <v>2.7331499999999997</v>
      </c>
      <c r="M1135" s="3" t="str">
        <f t="shared" si="874"/>
        <v>1.71</v>
      </c>
      <c r="N1135" s="3" t="str">
        <f t="shared" si="875"/>
        <v>-</v>
      </c>
      <c r="O1135" s="3">
        <f t="shared" si="876"/>
        <v>63.17</v>
      </c>
      <c r="P1135" s="3">
        <f t="shared" si="877"/>
        <v>-32.93</v>
      </c>
      <c r="Q1135" s="3">
        <f t="shared" si="878"/>
        <v>2.5892999999999997</v>
      </c>
      <c r="R1135" s="85"/>
      <c r="S1135" s="3" t="str">
        <f t="shared" si="879"/>
        <v>1.71</v>
      </c>
      <c r="T1135" s="3" t="str">
        <f t="shared" si="880"/>
        <v>-</v>
      </c>
      <c r="U1135" s="3">
        <f t="shared" si="881"/>
        <v>63.17</v>
      </c>
      <c r="V1135" s="3">
        <f t="shared" si="882"/>
        <v>-32.93</v>
      </c>
      <c r="W1135" s="3">
        <f t="shared" si="883"/>
        <v>2.4454499999999997</v>
      </c>
      <c r="X1135" s="85"/>
      <c r="Y1135" s="3" t="str">
        <f t="shared" si="884"/>
        <v>1.71</v>
      </c>
      <c r="Z1135" s="3" t="str">
        <f t="shared" si="885"/>
        <v>-</v>
      </c>
      <c r="AA1135" s="3">
        <f t="shared" si="886"/>
        <v>63.17</v>
      </c>
      <c r="AB1135" s="3">
        <f t="shared" si="887"/>
        <v>-32.93</v>
      </c>
      <c r="AC1135" s="3">
        <f t="shared" si="888"/>
        <v>2.3016000000000001</v>
      </c>
      <c r="AE1135" s="3" t="str">
        <f t="shared" si="889"/>
        <v>1.71</v>
      </c>
      <c r="AF1135" s="3" t="str">
        <f t="shared" si="890"/>
        <v>-</v>
      </c>
      <c r="AG1135" s="3">
        <f t="shared" si="891"/>
        <v>63.17</v>
      </c>
      <c r="AH1135" s="3">
        <f t="shared" si="892"/>
        <v>-32.93</v>
      </c>
      <c r="AI1135" s="3">
        <f t="shared" si="893"/>
        <v>2.1577500000000001</v>
      </c>
      <c r="AK1135" s="3" t="str">
        <f t="shared" si="894"/>
        <v>1.71</v>
      </c>
      <c r="AL1135" s="3" t="str">
        <f t="shared" si="895"/>
        <v>-</v>
      </c>
      <c r="AM1135" s="3">
        <f t="shared" si="896"/>
        <v>63.17</v>
      </c>
      <c r="AN1135" s="3">
        <f t="shared" si="897"/>
        <v>-32.93</v>
      </c>
      <c r="AO1135" s="3">
        <f t="shared" si="898"/>
        <v>2.0138999999999996</v>
      </c>
      <c r="AQ1135" s="3" t="str">
        <f t="shared" si="899"/>
        <v>1.71</v>
      </c>
      <c r="AR1135" s="3" t="str">
        <f t="shared" si="900"/>
        <v>-</v>
      </c>
      <c r="AS1135" s="3">
        <f t="shared" si="901"/>
        <v>63.17</v>
      </c>
      <c r="AT1135" s="3">
        <f t="shared" si="902"/>
        <v>-32.93</v>
      </c>
      <c r="AU1135" s="3">
        <f t="shared" si="903"/>
        <v>1.7261999999999997</v>
      </c>
      <c r="AW1135" s="3" t="str">
        <f t="shared" si="904"/>
        <v>1.71</v>
      </c>
      <c r="AX1135" s="3" t="str">
        <f t="shared" si="905"/>
        <v>-</v>
      </c>
      <c r="AY1135" s="3">
        <f t="shared" si="906"/>
        <v>63.17</v>
      </c>
      <c r="AZ1135" s="3">
        <f t="shared" si="907"/>
        <v>-32.93</v>
      </c>
      <c r="BA1135" s="3">
        <f t="shared" si="908"/>
        <v>1.4384999999999999</v>
      </c>
      <c r="BC1135" s="3" t="str">
        <f t="shared" si="909"/>
        <v>1.71</v>
      </c>
      <c r="BD1135" s="3" t="str">
        <f t="shared" si="910"/>
        <v>-</v>
      </c>
      <c r="BE1135" s="3">
        <f t="shared" si="911"/>
        <v>63.17</v>
      </c>
      <c r="BF1135" s="3">
        <f t="shared" si="912"/>
        <v>-32.93</v>
      </c>
      <c r="BG1135" s="3">
        <f t="shared" si="913"/>
        <v>0.86309999999999987</v>
      </c>
      <c r="BI1135" s="3" t="str">
        <f t="shared" si="914"/>
        <v>1.71</v>
      </c>
      <c r="BJ1135" s="3" t="str">
        <f t="shared" si="915"/>
        <v>-</v>
      </c>
      <c r="BK1135" s="3">
        <f t="shared" si="916"/>
        <v>63.17</v>
      </c>
      <c r="BL1135" s="3">
        <f t="shared" si="917"/>
        <v>-32.93</v>
      </c>
      <c r="BM1135" s="3">
        <f t="shared" si="918"/>
        <v>0.28770000000000001</v>
      </c>
    </row>
    <row r="1136" spans="1:65" x14ac:dyDescent="0.3">
      <c r="A1136" s="3" t="str">
        <f>'Forward collapse simulation'!B1146</f>
        <v>1.71</v>
      </c>
      <c r="B1136" s="3" t="str">
        <f>IF('Forward collapse simulation'!C1146="","-",'Forward collapse simulation'!C1146)</f>
        <v>-</v>
      </c>
      <c r="C1136" s="3">
        <f>'Forward collapse simulation'!E1146</f>
        <v>66.8</v>
      </c>
      <c r="D1136" s="3">
        <f>'Forward collapse simulation'!AK1146</f>
        <v>-5.07</v>
      </c>
      <c r="E1136" s="84">
        <f>'Forward collapse simulation'!AL1146</f>
        <v>4.5190000000000001</v>
      </c>
      <c r="G1136" s="3" t="str">
        <f t="shared" si="869"/>
        <v>1.71</v>
      </c>
      <c r="H1136" s="3" t="str">
        <f t="shared" si="870"/>
        <v>-</v>
      </c>
      <c r="I1136" s="3">
        <f t="shared" si="871"/>
        <v>66.8</v>
      </c>
      <c r="J1136" s="3">
        <f t="shared" si="872"/>
        <v>-5.07</v>
      </c>
      <c r="K1136" s="3">
        <f t="shared" si="873"/>
        <v>4.29305</v>
      </c>
      <c r="M1136" s="3" t="str">
        <f t="shared" si="874"/>
        <v>1.71</v>
      </c>
      <c r="N1136" s="3" t="str">
        <f t="shared" si="875"/>
        <v>-</v>
      </c>
      <c r="O1136" s="3">
        <f t="shared" si="876"/>
        <v>66.8</v>
      </c>
      <c r="P1136" s="3">
        <f t="shared" si="877"/>
        <v>-5.07</v>
      </c>
      <c r="Q1136" s="3">
        <f t="shared" si="878"/>
        <v>4.0670999999999999</v>
      </c>
      <c r="R1136" s="85"/>
      <c r="S1136" s="3" t="str">
        <f t="shared" si="879"/>
        <v>1.71</v>
      </c>
      <c r="T1136" s="3" t="str">
        <f t="shared" si="880"/>
        <v>-</v>
      </c>
      <c r="U1136" s="3">
        <f t="shared" si="881"/>
        <v>66.8</v>
      </c>
      <c r="V1136" s="3">
        <f t="shared" si="882"/>
        <v>-5.07</v>
      </c>
      <c r="W1136" s="3">
        <f t="shared" si="883"/>
        <v>3.8411499999999998</v>
      </c>
      <c r="X1136" s="85"/>
      <c r="Y1136" s="3" t="str">
        <f t="shared" si="884"/>
        <v>1.71</v>
      </c>
      <c r="Z1136" s="3" t="str">
        <f t="shared" si="885"/>
        <v>-</v>
      </c>
      <c r="AA1136" s="3">
        <f t="shared" si="886"/>
        <v>66.8</v>
      </c>
      <c r="AB1136" s="3">
        <f t="shared" si="887"/>
        <v>-5.07</v>
      </c>
      <c r="AC1136" s="3">
        <f t="shared" si="888"/>
        <v>3.6152000000000002</v>
      </c>
      <c r="AE1136" s="3" t="str">
        <f t="shared" si="889"/>
        <v>1.71</v>
      </c>
      <c r="AF1136" s="3" t="str">
        <f t="shared" si="890"/>
        <v>-</v>
      </c>
      <c r="AG1136" s="3">
        <f t="shared" si="891"/>
        <v>66.8</v>
      </c>
      <c r="AH1136" s="3">
        <f t="shared" si="892"/>
        <v>-5.07</v>
      </c>
      <c r="AI1136" s="3">
        <f t="shared" si="893"/>
        <v>3.3892500000000001</v>
      </c>
      <c r="AK1136" s="3" t="str">
        <f t="shared" si="894"/>
        <v>1.71</v>
      </c>
      <c r="AL1136" s="3" t="str">
        <f t="shared" si="895"/>
        <v>-</v>
      </c>
      <c r="AM1136" s="3">
        <f t="shared" si="896"/>
        <v>66.8</v>
      </c>
      <c r="AN1136" s="3">
        <f t="shared" si="897"/>
        <v>-5.07</v>
      </c>
      <c r="AO1136" s="3">
        <f t="shared" si="898"/>
        <v>3.1633</v>
      </c>
      <c r="AQ1136" s="3" t="str">
        <f t="shared" si="899"/>
        <v>1.71</v>
      </c>
      <c r="AR1136" s="3" t="str">
        <f t="shared" si="900"/>
        <v>-</v>
      </c>
      <c r="AS1136" s="3">
        <f t="shared" si="901"/>
        <v>66.8</v>
      </c>
      <c r="AT1136" s="3">
        <f t="shared" si="902"/>
        <v>-5.07</v>
      </c>
      <c r="AU1136" s="3">
        <f t="shared" si="903"/>
        <v>2.7113999999999998</v>
      </c>
      <c r="AW1136" s="3" t="str">
        <f t="shared" si="904"/>
        <v>1.71</v>
      </c>
      <c r="AX1136" s="3" t="str">
        <f t="shared" si="905"/>
        <v>-</v>
      </c>
      <c r="AY1136" s="3">
        <f t="shared" si="906"/>
        <v>66.8</v>
      </c>
      <c r="AZ1136" s="3">
        <f t="shared" si="907"/>
        <v>-5.07</v>
      </c>
      <c r="BA1136" s="3">
        <f t="shared" si="908"/>
        <v>2.2595000000000001</v>
      </c>
      <c r="BC1136" s="3" t="str">
        <f t="shared" si="909"/>
        <v>1.71</v>
      </c>
      <c r="BD1136" s="3" t="str">
        <f t="shared" si="910"/>
        <v>-</v>
      </c>
      <c r="BE1136" s="3">
        <f t="shared" si="911"/>
        <v>66.8</v>
      </c>
      <c r="BF1136" s="3">
        <f t="shared" si="912"/>
        <v>-5.07</v>
      </c>
      <c r="BG1136" s="3">
        <f t="shared" si="913"/>
        <v>1.3556999999999999</v>
      </c>
      <c r="BI1136" s="3" t="str">
        <f t="shared" si="914"/>
        <v>1.71</v>
      </c>
      <c r="BJ1136" s="3" t="str">
        <f t="shared" si="915"/>
        <v>-</v>
      </c>
      <c r="BK1136" s="3">
        <f t="shared" si="916"/>
        <v>66.8</v>
      </c>
      <c r="BL1136" s="3">
        <f t="shared" si="917"/>
        <v>-5.07</v>
      </c>
      <c r="BM1136" s="3">
        <f t="shared" si="918"/>
        <v>0.45190000000000002</v>
      </c>
    </row>
    <row r="1137" spans="1:65" x14ac:dyDescent="0.3">
      <c r="A1137" s="3" t="str">
        <f>'Forward collapse simulation'!B1147</f>
        <v>1.71</v>
      </c>
      <c r="B1137" s="3" t="str">
        <f>IF('Forward collapse simulation'!C1147="","-",'Forward collapse simulation'!C1147)</f>
        <v>-</v>
      </c>
      <c r="C1137" s="3">
        <f>'Forward collapse simulation'!E1147</f>
        <v>68.430000000000007</v>
      </c>
      <c r="D1137" s="3">
        <f ca="1">'Forward collapse simulation'!AK1147</f>
        <v>49.829770516010363</v>
      </c>
      <c r="E1137" s="84">
        <f ca="1">'Forward collapse simulation'!AL1147</f>
        <v>9.6748337793574812</v>
      </c>
      <c r="G1137" s="3" t="str">
        <f t="shared" si="869"/>
        <v>1.71</v>
      </c>
      <c r="H1137" s="3" t="str">
        <f t="shared" si="870"/>
        <v>-</v>
      </c>
      <c r="I1137" s="3">
        <f t="shared" si="871"/>
        <v>68.430000000000007</v>
      </c>
      <c r="J1137" s="3">
        <f t="shared" ca="1" si="872"/>
        <v>49.829770516010363</v>
      </c>
      <c r="K1137" s="3">
        <f t="shared" ca="1" si="873"/>
        <v>9.1910920903896063</v>
      </c>
      <c r="M1137" s="3" t="str">
        <f t="shared" si="874"/>
        <v>1.71</v>
      </c>
      <c r="N1137" s="3" t="str">
        <f t="shared" si="875"/>
        <v>-</v>
      </c>
      <c r="O1137" s="3">
        <f t="shared" si="876"/>
        <v>68.430000000000007</v>
      </c>
      <c r="P1137" s="3">
        <f t="shared" ca="1" si="877"/>
        <v>49.829770516010363</v>
      </c>
      <c r="Q1137" s="3">
        <f t="shared" ca="1" si="878"/>
        <v>8.7073504014217331</v>
      </c>
      <c r="R1137" s="85"/>
      <c r="S1137" s="3" t="str">
        <f t="shared" si="879"/>
        <v>1.71</v>
      </c>
      <c r="T1137" s="3" t="str">
        <f t="shared" si="880"/>
        <v>-</v>
      </c>
      <c r="U1137" s="3">
        <f t="shared" si="881"/>
        <v>68.430000000000007</v>
      </c>
      <c r="V1137" s="3">
        <f t="shared" ca="1" si="882"/>
        <v>49.829770516010363</v>
      </c>
      <c r="W1137" s="3">
        <f t="shared" ca="1" si="883"/>
        <v>8.2236087124538582</v>
      </c>
      <c r="X1137" s="85"/>
      <c r="Y1137" s="3" t="str">
        <f t="shared" si="884"/>
        <v>1.71</v>
      </c>
      <c r="Z1137" s="3" t="str">
        <f t="shared" si="885"/>
        <v>-</v>
      </c>
      <c r="AA1137" s="3">
        <f t="shared" si="886"/>
        <v>68.430000000000007</v>
      </c>
      <c r="AB1137" s="3">
        <f t="shared" ca="1" si="887"/>
        <v>49.829770516010363</v>
      </c>
      <c r="AC1137" s="3">
        <f t="shared" ca="1" si="888"/>
        <v>7.739867023485985</v>
      </c>
      <c r="AE1137" s="3" t="str">
        <f t="shared" si="889"/>
        <v>1.71</v>
      </c>
      <c r="AF1137" s="3" t="str">
        <f t="shared" si="890"/>
        <v>-</v>
      </c>
      <c r="AG1137" s="3">
        <f t="shared" si="891"/>
        <v>68.430000000000007</v>
      </c>
      <c r="AH1137" s="3">
        <f t="shared" ca="1" si="892"/>
        <v>49.829770516010363</v>
      </c>
      <c r="AI1137" s="3">
        <f t="shared" ca="1" si="893"/>
        <v>7.2561253345181109</v>
      </c>
      <c r="AK1137" s="3" t="str">
        <f t="shared" si="894"/>
        <v>1.71</v>
      </c>
      <c r="AL1137" s="3" t="str">
        <f t="shared" si="895"/>
        <v>-</v>
      </c>
      <c r="AM1137" s="3">
        <f t="shared" si="896"/>
        <v>68.430000000000007</v>
      </c>
      <c r="AN1137" s="3">
        <f t="shared" ca="1" si="897"/>
        <v>49.829770516010363</v>
      </c>
      <c r="AO1137" s="3">
        <f t="shared" ca="1" si="898"/>
        <v>6.7723836455502369</v>
      </c>
      <c r="AQ1137" s="3" t="str">
        <f t="shared" si="899"/>
        <v>1.71</v>
      </c>
      <c r="AR1137" s="3" t="str">
        <f t="shared" si="900"/>
        <v>-</v>
      </c>
      <c r="AS1137" s="3">
        <f t="shared" si="901"/>
        <v>68.430000000000007</v>
      </c>
      <c r="AT1137" s="3">
        <f t="shared" ca="1" si="902"/>
        <v>49.829770516010363</v>
      </c>
      <c r="AU1137" s="3">
        <f t="shared" ca="1" si="903"/>
        <v>5.8049002676144887</v>
      </c>
      <c r="AW1137" s="3" t="str">
        <f t="shared" si="904"/>
        <v>1.71</v>
      </c>
      <c r="AX1137" s="3" t="str">
        <f t="shared" si="905"/>
        <v>-</v>
      </c>
      <c r="AY1137" s="3">
        <f t="shared" si="906"/>
        <v>68.430000000000007</v>
      </c>
      <c r="AZ1137" s="3">
        <f t="shared" ca="1" si="907"/>
        <v>49.829770516010363</v>
      </c>
      <c r="BA1137" s="3">
        <f t="shared" ca="1" si="908"/>
        <v>4.8374168896787406</v>
      </c>
      <c r="BC1137" s="3" t="str">
        <f t="shared" si="909"/>
        <v>1.71</v>
      </c>
      <c r="BD1137" s="3" t="str">
        <f t="shared" si="910"/>
        <v>-</v>
      </c>
      <c r="BE1137" s="3">
        <f t="shared" si="911"/>
        <v>68.430000000000007</v>
      </c>
      <c r="BF1137" s="3">
        <f t="shared" ca="1" si="912"/>
        <v>49.829770516010363</v>
      </c>
      <c r="BG1137" s="3">
        <f t="shared" ca="1" si="913"/>
        <v>2.9024501338072444</v>
      </c>
      <c r="BI1137" s="3" t="str">
        <f t="shared" si="914"/>
        <v>1.71</v>
      </c>
      <c r="BJ1137" s="3" t="str">
        <f t="shared" si="915"/>
        <v>-</v>
      </c>
      <c r="BK1137" s="3">
        <f t="shared" si="916"/>
        <v>68.430000000000007</v>
      </c>
      <c r="BL1137" s="3">
        <f t="shared" ca="1" si="917"/>
        <v>49.829770516010363</v>
      </c>
      <c r="BM1137" s="3">
        <f t="shared" ca="1" si="918"/>
        <v>0.96748337793574812</v>
      </c>
    </row>
    <row r="1138" spans="1:65" x14ac:dyDescent="0.3">
      <c r="A1138" s="3" t="str">
        <f>'Forward collapse simulation'!B1148</f>
        <v>1.71</v>
      </c>
      <c r="B1138" s="3" t="str">
        <f>IF('Forward collapse simulation'!C1148="","-",'Forward collapse simulation'!C1148)</f>
        <v>-</v>
      </c>
      <c r="C1138" s="3">
        <f>'Forward collapse simulation'!E1148</f>
        <v>70.75</v>
      </c>
      <c r="D1138" s="3">
        <f ca="1">'Forward collapse simulation'!AK1148</f>
        <v>60.377691754989286</v>
      </c>
      <c r="E1138" s="84">
        <f ca="1">'Forward collapse simulation'!AL1148</f>
        <v>14.104573011566265</v>
      </c>
      <c r="G1138" s="3" t="str">
        <f t="shared" si="869"/>
        <v>1.71</v>
      </c>
      <c r="H1138" s="3" t="str">
        <f t="shared" si="870"/>
        <v>-</v>
      </c>
      <c r="I1138" s="3">
        <f t="shared" si="871"/>
        <v>70.75</v>
      </c>
      <c r="J1138" s="3">
        <f t="shared" ca="1" si="872"/>
        <v>60.377691754989286</v>
      </c>
      <c r="K1138" s="3">
        <f t="shared" ca="1" si="873"/>
        <v>13.39934436098795</v>
      </c>
      <c r="M1138" s="3" t="str">
        <f t="shared" si="874"/>
        <v>1.71</v>
      </c>
      <c r="N1138" s="3" t="str">
        <f t="shared" si="875"/>
        <v>-</v>
      </c>
      <c r="O1138" s="3">
        <f t="shared" si="876"/>
        <v>70.75</v>
      </c>
      <c r="P1138" s="3">
        <f t="shared" ca="1" si="877"/>
        <v>60.377691754989286</v>
      </c>
      <c r="Q1138" s="3">
        <f t="shared" ca="1" si="878"/>
        <v>12.694115710409639</v>
      </c>
      <c r="R1138" s="85"/>
      <c r="S1138" s="3" t="str">
        <f t="shared" si="879"/>
        <v>1.71</v>
      </c>
      <c r="T1138" s="3" t="str">
        <f t="shared" si="880"/>
        <v>-</v>
      </c>
      <c r="U1138" s="3">
        <f t="shared" si="881"/>
        <v>70.75</v>
      </c>
      <c r="V1138" s="3">
        <f t="shared" ca="1" si="882"/>
        <v>60.377691754989286</v>
      </c>
      <c r="W1138" s="3">
        <f t="shared" ca="1" si="883"/>
        <v>11.988887059831324</v>
      </c>
      <c r="X1138" s="85"/>
      <c r="Y1138" s="3" t="str">
        <f t="shared" si="884"/>
        <v>1.71</v>
      </c>
      <c r="Z1138" s="3" t="str">
        <f t="shared" si="885"/>
        <v>-</v>
      </c>
      <c r="AA1138" s="3">
        <f t="shared" si="886"/>
        <v>70.75</v>
      </c>
      <c r="AB1138" s="3">
        <f t="shared" ca="1" si="887"/>
        <v>60.377691754989286</v>
      </c>
      <c r="AC1138" s="3">
        <f t="shared" ca="1" si="888"/>
        <v>11.283658409253013</v>
      </c>
      <c r="AE1138" s="3" t="str">
        <f t="shared" si="889"/>
        <v>1.71</v>
      </c>
      <c r="AF1138" s="3" t="str">
        <f t="shared" si="890"/>
        <v>-</v>
      </c>
      <c r="AG1138" s="3">
        <f t="shared" si="891"/>
        <v>70.75</v>
      </c>
      <c r="AH1138" s="3">
        <f t="shared" ca="1" si="892"/>
        <v>60.377691754989286</v>
      </c>
      <c r="AI1138" s="3">
        <f t="shared" ca="1" si="893"/>
        <v>10.578429758674698</v>
      </c>
      <c r="AK1138" s="3" t="str">
        <f t="shared" si="894"/>
        <v>1.71</v>
      </c>
      <c r="AL1138" s="3" t="str">
        <f t="shared" si="895"/>
        <v>-</v>
      </c>
      <c r="AM1138" s="3">
        <f t="shared" si="896"/>
        <v>70.75</v>
      </c>
      <c r="AN1138" s="3">
        <f t="shared" ca="1" si="897"/>
        <v>60.377691754989286</v>
      </c>
      <c r="AO1138" s="3">
        <f t="shared" ca="1" si="898"/>
        <v>9.8732011080963851</v>
      </c>
      <c r="AQ1138" s="3" t="str">
        <f t="shared" si="899"/>
        <v>1.71</v>
      </c>
      <c r="AR1138" s="3" t="str">
        <f t="shared" si="900"/>
        <v>-</v>
      </c>
      <c r="AS1138" s="3">
        <f t="shared" si="901"/>
        <v>70.75</v>
      </c>
      <c r="AT1138" s="3">
        <f t="shared" ca="1" si="902"/>
        <v>60.377691754989286</v>
      </c>
      <c r="AU1138" s="3">
        <f t="shared" ca="1" si="903"/>
        <v>8.4627438069397591</v>
      </c>
      <c r="AW1138" s="3" t="str">
        <f t="shared" si="904"/>
        <v>1.71</v>
      </c>
      <c r="AX1138" s="3" t="str">
        <f t="shared" si="905"/>
        <v>-</v>
      </c>
      <c r="AY1138" s="3">
        <f t="shared" si="906"/>
        <v>70.75</v>
      </c>
      <c r="AZ1138" s="3">
        <f t="shared" ca="1" si="907"/>
        <v>60.377691754989286</v>
      </c>
      <c r="BA1138" s="3">
        <f t="shared" ca="1" si="908"/>
        <v>7.0522865057831323</v>
      </c>
      <c r="BC1138" s="3" t="str">
        <f t="shared" si="909"/>
        <v>1.71</v>
      </c>
      <c r="BD1138" s="3" t="str">
        <f t="shared" si="910"/>
        <v>-</v>
      </c>
      <c r="BE1138" s="3">
        <f t="shared" si="911"/>
        <v>70.75</v>
      </c>
      <c r="BF1138" s="3">
        <f t="shared" ca="1" si="912"/>
        <v>60.377691754989286</v>
      </c>
      <c r="BG1138" s="3">
        <f t="shared" ca="1" si="913"/>
        <v>4.2313719034698796</v>
      </c>
      <c r="BI1138" s="3" t="str">
        <f t="shared" si="914"/>
        <v>1.71</v>
      </c>
      <c r="BJ1138" s="3" t="str">
        <f t="shared" si="915"/>
        <v>-</v>
      </c>
      <c r="BK1138" s="3">
        <f t="shared" si="916"/>
        <v>70.75</v>
      </c>
      <c r="BL1138" s="3">
        <f t="shared" ca="1" si="917"/>
        <v>60.377691754989286</v>
      </c>
      <c r="BM1138" s="3">
        <f t="shared" ca="1" si="918"/>
        <v>1.4104573011566266</v>
      </c>
    </row>
    <row r="1139" spans="1:65" x14ac:dyDescent="0.3">
      <c r="A1139" s="3" t="str">
        <f>'Forward collapse simulation'!B1149</f>
        <v>1.71</v>
      </c>
      <c r="B1139" s="3" t="str">
        <f>IF('Forward collapse simulation'!C1149="","-",'Forward collapse simulation'!C1149)</f>
        <v>-</v>
      </c>
      <c r="C1139" s="3">
        <f>'Forward collapse simulation'!E1149</f>
        <v>72.290000000000006</v>
      </c>
      <c r="D1139" s="3">
        <f ca="1">'Forward collapse simulation'!AK1149</f>
        <v>68.389209953991084</v>
      </c>
      <c r="E1139" s="84">
        <f ca="1">'Forward collapse simulation'!AL1149</f>
        <v>16.763160203282784</v>
      </c>
      <c r="G1139" s="3" t="str">
        <f t="shared" si="869"/>
        <v>1.71</v>
      </c>
      <c r="H1139" s="3" t="str">
        <f t="shared" si="870"/>
        <v>-</v>
      </c>
      <c r="I1139" s="3">
        <f t="shared" si="871"/>
        <v>72.290000000000006</v>
      </c>
      <c r="J1139" s="3">
        <f t="shared" ca="1" si="872"/>
        <v>68.389209953991084</v>
      </c>
      <c r="K1139" s="3">
        <f t="shared" ca="1" si="873"/>
        <v>15.925002193118644</v>
      </c>
      <c r="M1139" s="3" t="str">
        <f t="shared" si="874"/>
        <v>1.71</v>
      </c>
      <c r="N1139" s="3" t="str">
        <f t="shared" si="875"/>
        <v>-</v>
      </c>
      <c r="O1139" s="3">
        <f t="shared" si="876"/>
        <v>72.290000000000006</v>
      </c>
      <c r="P1139" s="3">
        <f t="shared" ca="1" si="877"/>
        <v>68.389209953991084</v>
      </c>
      <c r="Q1139" s="3">
        <f t="shared" ca="1" si="878"/>
        <v>15.086844182954506</v>
      </c>
      <c r="R1139" s="85"/>
      <c r="S1139" s="3" t="str">
        <f t="shared" si="879"/>
        <v>1.71</v>
      </c>
      <c r="T1139" s="3" t="str">
        <f t="shared" si="880"/>
        <v>-</v>
      </c>
      <c r="U1139" s="3">
        <f t="shared" si="881"/>
        <v>72.290000000000006</v>
      </c>
      <c r="V1139" s="3">
        <f t="shared" ca="1" si="882"/>
        <v>68.389209953991084</v>
      </c>
      <c r="W1139" s="3">
        <f t="shared" ca="1" si="883"/>
        <v>14.248686172790366</v>
      </c>
      <c r="X1139" s="85"/>
      <c r="Y1139" s="3" t="str">
        <f t="shared" si="884"/>
        <v>1.71</v>
      </c>
      <c r="Z1139" s="3" t="str">
        <f t="shared" si="885"/>
        <v>-</v>
      </c>
      <c r="AA1139" s="3">
        <f t="shared" si="886"/>
        <v>72.290000000000006</v>
      </c>
      <c r="AB1139" s="3">
        <f t="shared" ca="1" si="887"/>
        <v>68.389209953991084</v>
      </c>
      <c r="AC1139" s="3">
        <f t="shared" ca="1" si="888"/>
        <v>13.410528162626228</v>
      </c>
      <c r="AE1139" s="3" t="str">
        <f t="shared" si="889"/>
        <v>1.71</v>
      </c>
      <c r="AF1139" s="3" t="str">
        <f t="shared" si="890"/>
        <v>-</v>
      </c>
      <c r="AG1139" s="3">
        <f t="shared" si="891"/>
        <v>72.290000000000006</v>
      </c>
      <c r="AH1139" s="3">
        <f t="shared" ca="1" si="892"/>
        <v>68.389209953991084</v>
      </c>
      <c r="AI1139" s="3">
        <f t="shared" ca="1" si="893"/>
        <v>12.572370152462089</v>
      </c>
      <c r="AK1139" s="3" t="str">
        <f t="shared" si="894"/>
        <v>1.71</v>
      </c>
      <c r="AL1139" s="3" t="str">
        <f t="shared" si="895"/>
        <v>-</v>
      </c>
      <c r="AM1139" s="3">
        <f t="shared" si="896"/>
        <v>72.290000000000006</v>
      </c>
      <c r="AN1139" s="3">
        <f t="shared" ca="1" si="897"/>
        <v>68.389209953991084</v>
      </c>
      <c r="AO1139" s="3">
        <f t="shared" ca="1" si="898"/>
        <v>11.734212142297947</v>
      </c>
      <c r="AQ1139" s="3" t="str">
        <f t="shared" si="899"/>
        <v>1.71</v>
      </c>
      <c r="AR1139" s="3" t="str">
        <f t="shared" si="900"/>
        <v>-</v>
      </c>
      <c r="AS1139" s="3">
        <f t="shared" si="901"/>
        <v>72.290000000000006</v>
      </c>
      <c r="AT1139" s="3">
        <f t="shared" ca="1" si="902"/>
        <v>68.389209953991084</v>
      </c>
      <c r="AU1139" s="3">
        <f t="shared" ca="1" si="903"/>
        <v>10.057896121969669</v>
      </c>
      <c r="AW1139" s="3" t="str">
        <f t="shared" si="904"/>
        <v>1.71</v>
      </c>
      <c r="AX1139" s="3" t="str">
        <f t="shared" si="905"/>
        <v>-</v>
      </c>
      <c r="AY1139" s="3">
        <f t="shared" si="906"/>
        <v>72.290000000000006</v>
      </c>
      <c r="AZ1139" s="3">
        <f t="shared" ca="1" si="907"/>
        <v>68.389209953991084</v>
      </c>
      <c r="BA1139" s="3">
        <f t="shared" ca="1" si="908"/>
        <v>8.3815801016413918</v>
      </c>
      <c r="BC1139" s="3" t="str">
        <f t="shared" si="909"/>
        <v>1.71</v>
      </c>
      <c r="BD1139" s="3" t="str">
        <f t="shared" si="910"/>
        <v>-</v>
      </c>
      <c r="BE1139" s="3">
        <f t="shared" si="911"/>
        <v>72.290000000000006</v>
      </c>
      <c r="BF1139" s="3">
        <f t="shared" ca="1" si="912"/>
        <v>68.389209953991084</v>
      </c>
      <c r="BG1139" s="3">
        <f t="shared" ca="1" si="913"/>
        <v>5.0289480609848347</v>
      </c>
      <c r="BI1139" s="3" t="str">
        <f t="shared" si="914"/>
        <v>1.71</v>
      </c>
      <c r="BJ1139" s="3" t="str">
        <f t="shared" si="915"/>
        <v>-</v>
      </c>
      <c r="BK1139" s="3">
        <f t="shared" si="916"/>
        <v>72.290000000000006</v>
      </c>
      <c r="BL1139" s="3">
        <f t="shared" ca="1" si="917"/>
        <v>68.389209953991084</v>
      </c>
      <c r="BM1139" s="3">
        <f t="shared" ca="1" si="918"/>
        <v>1.6763160203282785</v>
      </c>
    </row>
    <row r="1140" spans="1:65" x14ac:dyDescent="0.3">
      <c r="A1140" s="3" t="str">
        <f>'Forward collapse simulation'!B1150</f>
        <v>1.71</v>
      </c>
      <c r="B1140" s="3" t="str">
        <f>IF('Forward collapse simulation'!C1150="","-",'Forward collapse simulation'!C1150)</f>
        <v>-</v>
      </c>
      <c r="C1140" s="3">
        <f>'Forward collapse simulation'!E1150</f>
        <v>79.849999999999994</v>
      </c>
      <c r="D1140" s="3">
        <f ca="1">'Forward collapse simulation'!AK1150</f>
        <v>78.714552340027552</v>
      </c>
      <c r="E1140" s="84">
        <f ca="1">'Forward collapse simulation'!AL1150</f>
        <v>17.33803458979278</v>
      </c>
      <c r="G1140" s="3" t="str">
        <f t="shared" si="869"/>
        <v>1.71</v>
      </c>
      <c r="H1140" s="3" t="str">
        <f t="shared" si="870"/>
        <v>-</v>
      </c>
      <c r="I1140" s="3">
        <f t="shared" si="871"/>
        <v>79.849999999999994</v>
      </c>
      <c r="J1140" s="3">
        <f t="shared" ca="1" si="872"/>
        <v>78.714552340027552</v>
      </c>
      <c r="K1140" s="3">
        <f t="shared" ca="1" si="873"/>
        <v>16.47113286030314</v>
      </c>
      <c r="M1140" s="3" t="str">
        <f t="shared" si="874"/>
        <v>1.71</v>
      </c>
      <c r="N1140" s="3" t="str">
        <f t="shared" si="875"/>
        <v>-</v>
      </c>
      <c r="O1140" s="3">
        <f t="shared" si="876"/>
        <v>79.849999999999994</v>
      </c>
      <c r="P1140" s="3">
        <f t="shared" ca="1" si="877"/>
        <v>78.714552340027552</v>
      </c>
      <c r="Q1140" s="3">
        <f t="shared" ca="1" si="878"/>
        <v>15.604231130813503</v>
      </c>
      <c r="R1140" s="85"/>
      <c r="S1140" s="3" t="str">
        <f t="shared" si="879"/>
        <v>1.71</v>
      </c>
      <c r="T1140" s="3" t="str">
        <f t="shared" si="880"/>
        <v>-</v>
      </c>
      <c r="U1140" s="3">
        <f t="shared" si="881"/>
        <v>79.849999999999994</v>
      </c>
      <c r="V1140" s="3">
        <f t="shared" ca="1" si="882"/>
        <v>78.714552340027552</v>
      </c>
      <c r="W1140" s="3">
        <f t="shared" ca="1" si="883"/>
        <v>14.737329401323862</v>
      </c>
      <c r="X1140" s="85"/>
      <c r="Y1140" s="3" t="str">
        <f t="shared" si="884"/>
        <v>1.71</v>
      </c>
      <c r="Z1140" s="3" t="str">
        <f t="shared" si="885"/>
        <v>-</v>
      </c>
      <c r="AA1140" s="3">
        <f t="shared" si="886"/>
        <v>79.849999999999994</v>
      </c>
      <c r="AB1140" s="3">
        <f t="shared" ca="1" si="887"/>
        <v>78.714552340027552</v>
      </c>
      <c r="AC1140" s="3">
        <f t="shared" ca="1" si="888"/>
        <v>13.870427671834225</v>
      </c>
      <c r="AE1140" s="3" t="str">
        <f t="shared" si="889"/>
        <v>1.71</v>
      </c>
      <c r="AF1140" s="3" t="str">
        <f t="shared" si="890"/>
        <v>-</v>
      </c>
      <c r="AG1140" s="3">
        <f t="shared" si="891"/>
        <v>79.849999999999994</v>
      </c>
      <c r="AH1140" s="3">
        <f t="shared" ca="1" si="892"/>
        <v>78.714552340027552</v>
      </c>
      <c r="AI1140" s="3">
        <f t="shared" ca="1" si="893"/>
        <v>13.003525942344584</v>
      </c>
      <c r="AK1140" s="3" t="str">
        <f t="shared" si="894"/>
        <v>1.71</v>
      </c>
      <c r="AL1140" s="3" t="str">
        <f t="shared" si="895"/>
        <v>-</v>
      </c>
      <c r="AM1140" s="3">
        <f t="shared" si="896"/>
        <v>79.849999999999994</v>
      </c>
      <c r="AN1140" s="3">
        <f t="shared" ca="1" si="897"/>
        <v>78.714552340027552</v>
      </c>
      <c r="AO1140" s="3">
        <f t="shared" ca="1" si="898"/>
        <v>12.136624212854946</v>
      </c>
      <c r="AQ1140" s="3" t="str">
        <f t="shared" si="899"/>
        <v>1.71</v>
      </c>
      <c r="AR1140" s="3" t="str">
        <f t="shared" si="900"/>
        <v>-</v>
      </c>
      <c r="AS1140" s="3">
        <f t="shared" si="901"/>
        <v>79.849999999999994</v>
      </c>
      <c r="AT1140" s="3">
        <f t="shared" ca="1" si="902"/>
        <v>78.714552340027552</v>
      </c>
      <c r="AU1140" s="3">
        <f t="shared" ca="1" si="903"/>
        <v>10.402820753875668</v>
      </c>
      <c r="AW1140" s="3" t="str">
        <f t="shared" si="904"/>
        <v>1.71</v>
      </c>
      <c r="AX1140" s="3" t="str">
        <f t="shared" si="905"/>
        <v>-</v>
      </c>
      <c r="AY1140" s="3">
        <f t="shared" si="906"/>
        <v>79.849999999999994</v>
      </c>
      <c r="AZ1140" s="3">
        <f t="shared" ca="1" si="907"/>
        <v>78.714552340027552</v>
      </c>
      <c r="BA1140" s="3">
        <f t="shared" ca="1" si="908"/>
        <v>8.6690172948963902</v>
      </c>
      <c r="BC1140" s="3" t="str">
        <f t="shared" si="909"/>
        <v>1.71</v>
      </c>
      <c r="BD1140" s="3" t="str">
        <f t="shared" si="910"/>
        <v>-</v>
      </c>
      <c r="BE1140" s="3">
        <f t="shared" si="911"/>
        <v>79.849999999999994</v>
      </c>
      <c r="BF1140" s="3">
        <f t="shared" ca="1" si="912"/>
        <v>78.714552340027552</v>
      </c>
      <c r="BG1140" s="3">
        <f t="shared" ca="1" si="913"/>
        <v>5.2014103769378339</v>
      </c>
      <c r="BI1140" s="3" t="str">
        <f t="shared" si="914"/>
        <v>1.71</v>
      </c>
      <c r="BJ1140" s="3" t="str">
        <f t="shared" si="915"/>
        <v>-</v>
      </c>
      <c r="BK1140" s="3">
        <f t="shared" si="916"/>
        <v>79.849999999999994</v>
      </c>
      <c r="BL1140" s="3">
        <f t="shared" ca="1" si="917"/>
        <v>78.714552340027552</v>
      </c>
      <c r="BM1140" s="3">
        <f t="shared" ca="1" si="918"/>
        <v>1.7338034589792781</v>
      </c>
    </row>
    <row r="1141" spans="1:65" x14ac:dyDescent="0.3">
      <c r="A1141" s="3" t="str">
        <f>'Forward collapse simulation'!B1151</f>
        <v>1.71</v>
      </c>
      <c r="B1141" s="3" t="str">
        <f>IF('Forward collapse simulation'!C1151="","-",'Forward collapse simulation'!C1151)</f>
        <v>-</v>
      </c>
      <c r="C1141" s="3">
        <f>'Forward collapse simulation'!E1151</f>
        <v>83.87</v>
      </c>
      <c r="D1141" s="3">
        <f ca="1">'Forward collapse simulation'!AK1151</f>
        <v>81.155214928244604</v>
      </c>
      <c r="E1141" s="84">
        <f ca="1">'Forward collapse simulation'!AL1151</f>
        <v>23.261130166759717</v>
      </c>
      <c r="G1141" s="3" t="str">
        <f t="shared" si="869"/>
        <v>1.71</v>
      </c>
      <c r="H1141" s="3" t="str">
        <f t="shared" si="870"/>
        <v>-</v>
      </c>
      <c r="I1141" s="3">
        <f t="shared" si="871"/>
        <v>83.87</v>
      </c>
      <c r="J1141" s="3">
        <f t="shared" ca="1" si="872"/>
        <v>81.155214928244604</v>
      </c>
      <c r="K1141" s="3">
        <f t="shared" ca="1" si="873"/>
        <v>22.098073658421729</v>
      </c>
      <c r="M1141" s="3" t="str">
        <f t="shared" si="874"/>
        <v>1.71</v>
      </c>
      <c r="N1141" s="3" t="str">
        <f t="shared" si="875"/>
        <v>-</v>
      </c>
      <c r="O1141" s="3">
        <f t="shared" si="876"/>
        <v>83.87</v>
      </c>
      <c r="P1141" s="3">
        <f t="shared" ca="1" si="877"/>
        <v>81.155214928244604</v>
      </c>
      <c r="Q1141" s="3">
        <f t="shared" ca="1" si="878"/>
        <v>20.935017150083745</v>
      </c>
      <c r="R1141" s="85"/>
      <c r="S1141" s="3" t="str">
        <f t="shared" si="879"/>
        <v>1.71</v>
      </c>
      <c r="T1141" s="3" t="str">
        <f t="shared" si="880"/>
        <v>-</v>
      </c>
      <c r="U1141" s="3">
        <f t="shared" si="881"/>
        <v>83.87</v>
      </c>
      <c r="V1141" s="3">
        <f t="shared" ca="1" si="882"/>
        <v>81.155214928244604</v>
      </c>
      <c r="W1141" s="3">
        <f t="shared" ca="1" si="883"/>
        <v>19.771960641745761</v>
      </c>
      <c r="X1141" s="85"/>
      <c r="Y1141" s="3" t="str">
        <f t="shared" si="884"/>
        <v>1.71</v>
      </c>
      <c r="Z1141" s="3" t="str">
        <f t="shared" si="885"/>
        <v>-</v>
      </c>
      <c r="AA1141" s="3">
        <f t="shared" si="886"/>
        <v>83.87</v>
      </c>
      <c r="AB1141" s="3">
        <f t="shared" ca="1" si="887"/>
        <v>81.155214928244604</v>
      </c>
      <c r="AC1141" s="3">
        <f t="shared" ca="1" si="888"/>
        <v>18.608904133407773</v>
      </c>
      <c r="AE1141" s="3" t="str">
        <f t="shared" si="889"/>
        <v>1.71</v>
      </c>
      <c r="AF1141" s="3" t="str">
        <f t="shared" si="890"/>
        <v>-</v>
      </c>
      <c r="AG1141" s="3">
        <f t="shared" si="891"/>
        <v>83.87</v>
      </c>
      <c r="AH1141" s="3">
        <f t="shared" ca="1" si="892"/>
        <v>81.155214928244604</v>
      </c>
      <c r="AI1141" s="3">
        <f t="shared" ca="1" si="893"/>
        <v>17.445847625069788</v>
      </c>
      <c r="AK1141" s="3" t="str">
        <f t="shared" si="894"/>
        <v>1.71</v>
      </c>
      <c r="AL1141" s="3" t="str">
        <f t="shared" si="895"/>
        <v>-</v>
      </c>
      <c r="AM1141" s="3">
        <f t="shared" si="896"/>
        <v>83.87</v>
      </c>
      <c r="AN1141" s="3">
        <f t="shared" ca="1" si="897"/>
        <v>81.155214928244604</v>
      </c>
      <c r="AO1141" s="3">
        <f t="shared" ca="1" si="898"/>
        <v>16.282791116731801</v>
      </c>
      <c r="AQ1141" s="3" t="str">
        <f t="shared" si="899"/>
        <v>1.71</v>
      </c>
      <c r="AR1141" s="3" t="str">
        <f t="shared" si="900"/>
        <v>-</v>
      </c>
      <c r="AS1141" s="3">
        <f t="shared" si="901"/>
        <v>83.87</v>
      </c>
      <c r="AT1141" s="3">
        <f t="shared" ca="1" si="902"/>
        <v>81.155214928244604</v>
      </c>
      <c r="AU1141" s="3">
        <f t="shared" ca="1" si="903"/>
        <v>13.95667810005583</v>
      </c>
      <c r="AW1141" s="3" t="str">
        <f t="shared" si="904"/>
        <v>1.71</v>
      </c>
      <c r="AX1141" s="3" t="str">
        <f t="shared" si="905"/>
        <v>-</v>
      </c>
      <c r="AY1141" s="3">
        <f t="shared" si="906"/>
        <v>83.87</v>
      </c>
      <c r="AZ1141" s="3">
        <f t="shared" ca="1" si="907"/>
        <v>81.155214928244604</v>
      </c>
      <c r="BA1141" s="3">
        <f t="shared" ca="1" si="908"/>
        <v>11.630565083379858</v>
      </c>
      <c r="BC1141" s="3" t="str">
        <f t="shared" si="909"/>
        <v>1.71</v>
      </c>
      <c r="BD1141" s="3" t="str">
        <f t="shared" si="910"/>
        <v>-</v>
      </c>
      <c r="BE1141" s="3">
        <f t="shared" si="911"/>
        <v>83.87</v>
      </c>
      <c r="BF1141" s="3">
        <f t="shared" ca="1" si="912"/>
        <v>81.155214928244604</v>
      </c>
      <c r="BG1141" s="3">
        <f t="shared" ca="1" si="913"/>
        <v>6.9783390500279152</v>
      </c>
      <c r="BI1141" s="3" t="str">
        <f t="shared" si="914"/>
        <v>1.71</v>
      </c>
      <c r="BJ1141" s="3" t="str">
        <f t="shared" si="915"/>
        <v>-</v>
      </c>
      <c r="BK1141" s="3">
        <f t="shared" si="916"/>
        <v>83.87</v>
      </c>
      <c r="BL1141" s="3">
        <f t="shared" ca="1" si="917"/>
        <v>81.155214928244604</v>
      </c>
      <c r="BM1141" s="3">
        <f t="shared" ca="1" si="918"/>
        <v>2.3261130166759716</v>
      </c>
    </row>
    <row r="1142" spans="1:65" x14ac:dyDescent="0.3">
      <c r="A1142" s="3" t="str">
        <f>'Forward collapse simulation'!B1152</f>
        <v>1.71</v>
      </c>
      <c r="B1142" s="3" t="str">
        <f>IF('Forward collapse simulation'!C1152="","-",'Forward collapse simulation'!C1152)</f>
        <v>-</v>
      </c>
      <c r="C1142" s="3">
        <f>'Forward collapse simulation'!E1152</f>
        <v>105.66</v>
      </c>
      <c r="D1142" s="3">
        <f ca="1">'Forward collapse simulation'!AK1152</f>
        <v>85.970553109108991</v>
      </c>
      <c r="E1142" s="84">
        <f ca="1">'Forward collapse simulation'!AL1152</f>
        <v>22.511263632925818</v>
      </c>
      <c r="G1142" s="3" t="str">
        <f t="shared" si="869"/>
        <v>1.71</v>
      </c>
      <c r="H1142" s="3" t="str">
        <f t="shared" si="870"/>
        <v>-</v>
      </c>
      <c r="I1142" s="3">
        <f t="shared" si="871"/>
        <v>105.66</v>
      </c>
      <c r="J1142" s="3">
        <f t="shared" ca="1" si="872"/>
        <v>85.970553109108991</v>
      </c>
      <c r="K1142" s="3">
        <f t="shared" ca="1" si="873"/>
        <v>21.385700451279526</v>
      </c>
      <c r="M1142" s="3" t="str">
        <f t="shared" si="874"/>
        <v>1.71</v>
      </c>
      <c r="N1142" s="3" t="str">
        <f t="shared" si="875"/>
        <v>-</v>
      </c>
      <c r="O1142" s="3">
        <f t="shared" si="876"/>
        <v>105.66</v>
      </c>
      <c r="P1142" s="3">
        <f t="shared" ca="1" si="877"/>
        <v>85.970553109108991</v>
      </c>
      <c r="Q1142" s="3">
        <f t="shared" ca="1" si="878"/>
        <v>20.260137269633237</v>
      </c>
      <c r="R1142" s="85"/>
      <c r="S1142" s="3" t="str">
        <f t="shared" si="879"/>
        <v>1.71</v>
      </c>
      <c r="T1142" s="3" t="str">
        <f t="shared" si="880"/>
        <v>-</v>
      </c>
      <c r="U1142" s="3">
        <f t="shared" si="881"/>
        <v>105.66</v>
      </c>
      <c r="V1142" s="3">
        <f t="shared" ca="1" si="882"/>
        <v>85.970553109108991</v>
      </c>
      <c r="W1142" s="3">
        <f t="shared" ca="1" si="883"/>
        <v>19.134574087986945</v>
      </c>
      <c r="X1142" s="85"/>
      <c r="Y1142" s="3" t="str">
        <f t="shared" si="884"/>
        <v>1.71</v>
      </c>
      <c r="Z1142" s="3" t="str">
        <f t="shared" si="885"/>
        <v>-</v>
      </c>
      <c r="AA1142" s="3">
        <f t="shared" si="886"/>
        <v>105.66</v>
      </c>
      <c r="AB1142" s="3">
        <f t="shared" ca="1" si="887"/>
        <v>85.970553109108991</v>
      </c>
      <c r="AC1142" s="3">
        <f t="shared" ca="1" si="888"/>
        <v>18.009010906340656</v>
      </c>
      <c r="AE1142" s="3" t="str">
        <f t="shared" si="889"/>
        <v>1.71</v>
      </c>
      <c r="AF1142" s="3" t="str">
        <f t="shared" si="890"/>
        <v>-</v>
      </c>
      <c r="AG1142" s="3">
        <f t="shared" si="891"/>
        <v>105.66</v>
      </c>
      <c r="AH1142" s="3">
        <f t="shared" ca="1" si="892"/>
        <v>85.970553109108991</v>
      </c>
      <c r="AI1142" s="3">
        <f t="shared" ca="1" si="893"/>
        <v>16.883447724694364</v>
      </c>
      <c r="AK1142" s="3" t="str">
        <f t="shared" si="894"/>
        <v>1.71</v>
      </c>
      <c r="AL1142" s="3" t="str">
        <f t="shared" si="895"/>
        <v>-</v>
      </c>
      <c r="AM1142" s="3">
        <f t="shared" si="896"/>
        <v>105.66</v>
      </c>
      <c r="AN1142" s="3">
        <f t="shared" ca="1" si="897"/>
        <v>85.970553109108991</v>
      </c>
      <c r="AO1142" s="3">
        <f t="shared" ca="1" si="898"/>
        <v>15.757884543048071</v>
      </c>
      <c r="AQ1142" s="3" t="str">
        <f t="shared" si="899"/>
        <v>1.71</v>
      </c>
      <c r="AR1142" s="3" t="str">
        <f t="shared" si="900"/>
        <v>-</v>
      </c>
      <c r="AS1142" s="3">
        <f t="shared" si="901"/>
        <v>105.66</v>
      </c>
      <c r="AT1142" s="3">
        <f t="shared" ca="1" si="902"/>
        <v>85.970553109108991</v>
      </c>
      <c r="AU1142" s="3">
        <f t="shared" ca="1" si="903"/>
        <v>13.50675817975549</v>
      </c>
      <c r="AW1142" s="3" t="str">
        <f t="shared" si="904"/>
        <v>1.71</v>
      </c>
      <c r="AX1142" s="3" t="str">
        <f t="shared" si="905"/>
        <v>-</v>
      </c>
      <c r="AY1142" s="3">
        <f t="shared" si="906"/>
        <v>105.66</v>
      </c>
      <c r="AZ1142" s="3">
        <f t="shared" ca="1" si="907"/>
        <v>85.970553109108991</v>
      </c>
      <c r="BA1142" s="3">
        <f t="shared" ca="1" si="908"/>
        <v>11.255631816462909</v>
      </c>
      <c r="BC1142" s="3" t="str">
        <f t="shared" si="909"/>
        <v>1.71</v>
      </c>
      <c r="BD1142" s="3" t="str">
        <f t="shared" si="910"/>
        <v>-</v>
      </c>
      <c r="BE1142" s="3">
        <f t="shared" si="911"/>
        <v>105.66</v>
      </c>
      <c r="BF1142" s="3">
        <f t="shared" ca="1" si="912"/>
        <v>85.970553109108991</v>
      </c>
      <c r="BG1142" s="3">
        <f t="shared" ca="1" si="913"/>
        <v>6.753379089877745</v>
      </c>
      <c r="BI1142" s="3" t="str">
        <f t="shared" si="914"/>
        <v>1.71</v>
      </c>
      <c r="BJ1142" s="3" t="str">
        <f t="shared" si="915"/>
        <v>-</v>
      </c>
      <c r="BK1142" s="3">
        <f t="shared" si="916"/>
        <v>105.66</v>
      </c>
      <c r="BL1142" s="3">
        <f t="shared" ca="1" si="917"/>
        <v>85.970553109108991</v>
      </c>
      <c r="BM1142" s="3">
        <f t="shared" ca="1" si="918"/>
        <v>2.251126363292582</v>
      </c>
    </row>
    <row r="1143" spans="1:65" x14ac:dyDescent="0.3">
      <c r="A1143" s="3" t="str">
        <f>'Forward collapse simulation'!B1153</f>
        <v>1.71</v>
      </c>
      <c r="B1143" s="3" t="str">
        <f>IF('Forward collapse simulation'!C1153="","-",'Forward collapse simulation'!C1153)</f>
        <v>-</v>
      </c>
      <c r="C1143" s="3">
        <f>'Forward collapse simulation'!E1153</f>
        <v>153.24</v>
      </c>
      <c r="D1143" s="3">
        <f ca="1">'Forward collapse simulation'!AK1153</f>
        <v>86.825847388121446</v>
      </c>
      <c r="E1143" s="84">
        <f ca="1">'Forward collapse simulation'!AL1153</f>
        <v>19.01747550716588</v>
      </c>
      <c r="G1143" s="3" t="str">
        <f t="shared" si="869"/>
        <v>1.71</v>
      </c>
      <c r="H1143" s="3" t="str">
        <f t="shared" si="870"/>
        <v>-</v>
      </c>
      <c r="I1143" s="3">
        <f t="shared" si="871"/>
        <v>153.24</v>
      </c>
      <c r="J1143" s="3">
        <f t="shared" ca="1" si="872"/>
        <v>86.825847388121446</v>
      </c>
      <c r="K1143" s="3">
        <f t="shared" ca="1" si="873"/>
        <v>18.066601731807584</v>
      </c>
      <c r="M1143" s="3" t="str">
        <f t="shared" si="874"/>
        <v>1.71</v>
      </c>
      <c r="N1143" s="3" t="str">
        <f t="shared" si="875"/>
        <v>-</v>
      </c>
      <c r="O1143" s="3">
        <f t="shared" si="876"/>
        <v>153.24</v>
      </c>
      <c r="P1143" s="3">
        <f t="shared" ca="1" si="877"/>
        <v>86.825847388121446</v>
      </c>
      <c r="Q1143" s="3">
        <f t="shared" ca="1" si="878"/>
        <v>17.115727956449291</v>
      </c>
      <c r="R1143" s="85"/>
      <c r="S1143" s="3" t="str">
        <f t="shared" si="879"/>
        <v>1.71</v>
      </c>
      <c r="T1143" s="3" t="str">
        <f t="shared" si="880"/>
        <v>-</v>
      </c>
      <c r="U1143" s="3">
        <f t="shared" si="881"/>
        <v>153.24</v>
      </c>
      <c r="V1143" s="3">
        <f t="shared" ca="1" si="882"/>
        <v>86.825847388121446</v>
      </c>
      <c r="W1143" s="3">
        <f t="shared" ca="1" si="883"/>
        <v>16.164854181090998</v>
      </c>
      <c r="X1143" s="85"/>
      <c r="Y1143" s="3" t="str">
        <f t="shared" si="884"/>
        <v>1.71</v>
      </c>
      <c r="Z1143" s="3" t="str">
        <f t="shared" si="885"/>
        <v>-</v>
      </c>
      <c r="AA1143" s="3">
        <f t="shared" si="886"/>
        <v>153.24</v>
      </c>
      <c r="AB1143" s="3">
        <f t="shared" ca="1" si="887"/>
        <v>86.825847388121446</v>
      </c>
      <c r="AC1143" s="3">
        <f t="shared" ca="1" si="888"/>
        <v>15.213980405732705</v>
      </c>
      <c r="AE1143" s="3" t="str">
        <f t="shared" si="889"/>
        <v>1.71</v>
      </c>
      <c r="AF1143" s="3" t="str">
        <f t="shared" si="890"/>
        <v>-</v>
      </c>
      <c r="AG1143" s="3">
        <f t="shared" si="891"/>
        <v>153.24</v>
      </c>
      <c r="AH1143" s="3">
        <f t="shared" ca="1" si="892"/>
        <v>86.825847388121446</v>
      </c>
      <c r="AI1143" s="3">
        <f t="shared" ca="1" si="893"/>
        <v>14.263106630374409</v>
      </c>
      <c r="AK1143" s="3" t="str">
        <f t="shared" si="894"/>
        <v>1.71</v>
      </c>
      <c r="AL1143" s="3" t="str">
        <f t="shared" si="895"/>
        <v>-</v>
      </c>
      <c r="AM1143" s="3">
        <f t="shared" si="896"/>
        <v>153.24</v>
      </c>
      <c r="AN1143" s="3">
        <f t="shared" ca="1" si="897"/>
        <v>86.825847388121446</v>
      </c>
      <c r="AO1143" s="3">
        <f t="shared" ca="1" si="898"/>
        <v>13.312232855016115</v>
      </c>
      <c r="AQ1143" s="3" t="str">
        <f t="shared" si="899"/>
        <v>1.71</v>
      </c>
      <c r="AR1143" s="3" t="str">
        <f t="shared" si="900"/>
        <v>-</v>
      </c>
      <c r="AS1143" s="3">
        <f t="shared" si="901"/>
        <v>153.24</v>
      </c>
      <c r="AT1143" s="3">
        <f t="shared" ca="1" si="902"/>
        <v>86.825847388121446</v>
      </c>
      <c r="AU1143" s="3">
        <f t="shared" ca="1" si="903"/>
        <v>11.410485304299527</v>
      </c>
      <c r="AW1143" s="3" t="str">
        <f t="shared" si="904"/>
        <v>1.71</v>
      </c>
      <c r="AX1143" s="3" t="str">
        <f t="shared" si="905"/>
        <v>-</v>
      </c>
      <c r="AY1143" s="3">
        <f t="shared" si="906"/>
        <v>153.24</v>
      </c>
      <c r="AZ1143" s="3">
        <f t="shared" ca="1" si="907"/>
        <v>86.825847388121446</v>
      </c>
      <c r="BA1143" s="3">
        <f t="shared" ca="1" si="908"/>
        <v>9.50873775358294</v>
      </c>
      <c r="BC1143" s="3" t="str">
        <f t="shared" si="909"/>
        <v>1.71</v>
      </c>
      <c r="BD1143" s="3" t="str">
        <f t="shared" si="910"/>
        <v>-</v>
      </c>
      <c r="BE1143" s="3">
        <f t="shared" si="911"/>
        <v>153.24</v>
      </c>
      <c r="BF1143" s="3">
        <f t="shared" ca="1" si="912"/>
        <v>86.825847388121446</v>
      </c>
      <c r="BG1143" s="3">
        <f t="shared" ca="1" si="913"/>
        <v>5.7052426521497637</v>
      </c>
      <c r="BI1143" s="3" t="str">
        <f t="shared" si="914"/>
        <v>1.71</v>
      </c>
      <c r="BJ1143" s="3" t="str">
        <f t="shared" si="915"/>
        <v>-</v>
      </c>
      <c r="BK1143" s="3">
        <f t="shared" si="916"/>
        <v>153.24</v>
      </c>
      <c r="BL1143" s="3">
        <f t="shared" ca="1" si="917"/>
        <v>86.825847388121446</v>
      </c>
      <c r="BM1143" s="3">
        <f t="shared" ca="1" si="918"/>
        <v>1.9017475507165882</v>
      </c>
    </row>
    <row r="1144" spans="1:65" x14ac:dyDescent="0.3">
      <c r="A1144" s="3" t="str">
        <f>'Forward collapse simulation'!B1154</f>
        <v>1.71</v>
      </c>
      <c r="B1144" s="3" t="str">
        <f>IF('Forward collapse simulation'!C1154="","-",'Forward collapse simulation'!C1154)</f>
        <v>-</v>
      </c>
      <c r="C1144" s="3">
        <f>'Forward collapse simulation'!E1154</f>
        <v>221.28</v>
      </c>
      <c r="D1144" s="3">
        <f ca="1">'Forward collapse simulation'!AK1154</f>
        <v>80.395688227200765</v>
      </c>
      <c r="E1144" s="84">
        <f ca="1">'Forward collapse simulation'!AL1154</f>
        <v>17.099432890548535</v>
      </c>
      <c r="G1144" s="3" t="str">
        <f t="shared" si="869"/>
        <v>1.71</v>
      </c>
      <c r="H1144" s="3" t="str">
        <f t="shared" si="870"/>
        <v>-</v>
      </c>
      <c r="I1144" s="3">
        <f t="shared" si="871"/>
        <v>221.28</v>
      </c>
      <c r="J1144" s="3">
        <f t="shared" ca="1" si="872"/>
        <v>80.395688227200765</v>
      </c>
      <c r="K1144" s="3">
        <f t="shared" ca="1" si="873"/>
        <v>16.244461246021107</v>
      </c>
      <c r="M1144" s="3" t="str">
        <f t="shared" si="874"/>
        <v>1.71</v>
      </c>
      <c r="N1144" s="3" t="str">
        <f t="shared" si="875"/>
        <v>-</v>
      </c>
      <c r="O1144" s="3">
        <f t="shared" si="876"/>
        <v>221.28</v>
      </c>
      <c r="P1144" s="3">
        <f t="shared" ca="1" si="877"/>
        <v>80.395688227200765</v>
      </c>
      <c r="Q1144" s="3">
        <f t="shared" ca="1" si="878"/>
        <v>15.389489601493681</v>
      </c>
      <c r="R1144" s="85"/>
      <c r="S1144" s="3" t="str">
        <f t="shared" si="879"/>
        <v>1.71</v>
      </c>
      <c r="T1144" s="3" t="str">
        <f t="shared" si="880"/>
        <v>-</v>
      </c>
      <c r="U1144" s="3">
        <f t="shared" si="881"/>
        <v>221.28</v>
      </c>
      <c r="V1144" s="3">
        <f t="shared" ca="1" si="882"/>
        <v>80.395688227200765</v>
      </c>
      <c r="W1144" s="3">
        <f t="shared" ca="1" si="883"/>
        <v>14.534517956966255</v>
      </c>
      <c r="X1144" s="85"/>
      <c r="Y1144" s="3" t="str">
        <f t="shared" si="884"/>
        <v>1.71</v>
      </c>
      <c r="Z1144" s="3" t="str">
        <f t="shared" si="885"/>
        <v>-</v>
      </c>
      <c r="AA1144" s="3">
        <f t="shared" si="886"/>
        <v>221.28</v>
      </c>
      <c r="AB1144" s="3">
        <f t="shared" ca="1" si="887"/>
        <v>80.395688227200765</v>
      </c>
      <c r="AC1144" s="3">
        <f t="shared" ca="1" si="888"/>
        <v>13.679546312438829</v>
      </c>
      <c r="AE1144" s="3" t="str">
        <f t="shared" si="889"/>
        <v>1.71</v>
      </c>
      <c r="AF1144" s="3" t="str">
        <f t="shared" si="890"/>
        <v>-</v>
      </c>
      <c r="AG1144" s="3">
        <f t="shared" si="891"/>
        <v>221.28</v>
      </c>
      <c r="AH1144" s="3">
        <f t="shared" ca="1" si="892"/>
        <v>80.395688227200765</v>
      </c>
      <c r="AI1144" s="3">
        <f t="shared" ca="1" si="893"/>
        <v>12.824574667911401</v>
      </c>
      <c r="AK1144" s="3" t="str">
        <f t="shared" si="894"/>
        <v>1.71</v>
      </c>
      <c r="AL1144" s="3" t="str">
        <f t="shared" si="895"/>
        <v>-</v>
      </c>
      <c r="AM1144" s="3">
        <f t="shared" si="896"/>
        <v>221.28</v>
      </c>
      <c r="AN1144" s="3">
        <f t="shared" ca="1" si="897"/>
        <v>80.395688227200765</v>
      </c>
      <c r="AO1144" s="3">
        <f t="shared" ca="1" si="898"/>
        <v>11.969603023383973</v>
      </c>
      <c r="AQ1144" s="3" t="str">
        <f t="shared" si="899"/>
        <v>1.71</v>
      </c>
      <c r="AR1144" s="3" t="str">
        <f t="shared" si="900"/>
        <v>-</v>
      </c>
      <c r="AS1144" s="3">
        <f t="shared" si="901"/>
        <v>221.28</v>
      </c>
      <c r="AT1144" s="3">
        <f t="shared" ca="1" si="902"/>
        <v>80.395688227200765</v>
      </c>
      <c r="AU1144" s="3">
        <f t="shared" ca="1" si="903"/>
        <v>10.259659734329121</v>
      </c>
      <c r="AW1144" s="3" t="str">
        <f t="shared" si="904"/>
        <v>1.71</v>
      </c>
      <c r="AX1144" s="3" t="str">
        <f t="shared" si="905"/>
        <v>-</v>
      </c>
      <c r="AY1144" s="3">
        <f t="shared" si="906"/>
        <v>221.28</v>
      </c>
      <c r="AZ1144" s="3">
        <f t="shared" ca="1" si="907"/>
        <v>80.395688227200765</v>
      </c>
      <c r="BA1144" s="3">
        <f t="shared" ca="1" si="908"/>
        <v>8.5497164452742673</v>
      </c>
      <c r="BC1144" s="3" t="str">
        <f t="shared" si="909"/>
        <v>1.71</v>
      </c>
      <c r="BD1144" s="3" t="str">
        <f t="shared" si="910"/>
        <v>-</v>
      </c>
      <c r="BE1144" s="3">
        <f t="shared" si="911"/>
        <v>221.28</v>
      </c>
      <c r="BF1144" s="3">
        <f t="shared" ca="1" si="912"/>
        <v>80.395688227200765</v>
      </c>
      <c r="BG1144" s="3">
        <f t="shared" ca="1" si="913"/>
        <v>5.1298298671645606</v>
      </c>
      <c r="BI1144" s="3" t="str">
        <f t="shared" si="914"/>
        <v>1.71</v>
      </c>
      <c r="BJ1144" s="3" t="str">
        <f t="shared" si="915"/>
        <v>-</v>
      </c>
      <c r="BK1144" s="3">
        <f t="shared" si="916"/>
        <v>221.28</v>
      </c>
      <c r="BL1144" s="3">
        <f t="shared" ca="1" si="917"/>
        <v>80.395688227200765</v>
      </c>
      <c r="BM1144" s="3">
        <f t="shared" ca="1" si="918"/>
        <v>1.7099432890548536</v>
      </c>
    </row>
    <row r="1145" spans="1:65" x14ac:dyDescent="0.3">
      <c r="A1145" s="3" t="str">
        <f>'Forward collapse simulation'!B1155</f>
        <v>1.71</v>
      </c>
      <c r="B1145" s="3" t="str">
        <f>IF('Forward collapse simulation'!C1155="","-",'Forward collapse simulation'!C1155)</f>
        <v>-</v>
      </c>
      <c r="C1145" s="3">
        <f>'Forward collapse simulation'!E1155</f>
        <v>231.71</v>
      </c>
      <c r="D1145" s="3">
        <f ca="1">'Forward collapse simulation'!AK1155</f>
        <v>70.869381480343321</v>
      </c>
      <c r="E1145" s="84">
        <f ca="1">'Forward collapse simulation'!AL1155</f>
        <v>11.729368728721202</v>
      </c>
      <c r="G1145" s="3" t="str">
        <f t="shared" si="869"/>
        <v>1.71</v>
      </c>
      <c r="H1145" s="3" t="str">
        <f t="shared" si="870"/>
        <v>-</v>
      </c>
      <c r="I1145" s="3">
        <f t="shared" si="871"/>
        <v>231.71</v>
      </c>
      <c r="J1145" s="3">
        <f t="shared" ca="1" si="872"/>
        <v>70.869381480343321</v>
      </c>
      <c r="K1145" s="3">
        <f t="shared" ca="1" si="873"/>
        <v>11.142900292285141</v>
      </c>
      <c r="M1145" s="3" t="str">
        <f t="shared" si="874"/>
        <v>1.71</v>
      </c>
      <c r="N1145" s="3" t="str">
        <f t="shared" si="875"/>
        <v>-</v>
      </c>
      <c r="O1145" s="3">
        <f t="shared" si="876"/>
        <v>231.71</v>
      </c>
      <c r="P1145" s="3">
        <f t="shared" ca="1" si="877"/>
        <v>70.869381480343321</v>
      </c>
      <c r="Q1145" s="3">
        <f t="shared" ca="1" si="878"/>
        <v>10.556431855849082</v>
      </c>
      <c r="R1145" s="85"/>
      <c r="S1145" s="3" t="str">
        <f t="shared" si="879"/>
        <v>1.71</v>
      </c>
      <c r="T1145" s="3" t="str">
        <f t="shared" si="880"/>
        <v>-</v>
      </c>
      <c r="U1145" s="3">
        <f t="shared" si="881"/>
        <v>231.71</v>
      </c>
      <c r="V1145" s="3">
        <f t="shared" ca="1" si="882"/>
        <v>70.869381480343321</v>
      </c>
      <c r="W1145" s="3">
        <f t="shared" ca="1" si="883"/>
        <v>9.9699634194130216</v>
      </c>
      <c r="X1145" s="85"/>
      <c r="Y1145" s="3" t="str">
        <f t="shared" si="884"/>
        <v>1.71</v>
      </c>
      <c r="Z1145" s="3" t="str">
        <f t="shared" si="885"/>
        <v>-</v>
      </c>
      <c r="AA1145" s="3">
        <f t="shared" si="886"/>
        <v>231.71</v>
      </c>
      <c r="AB1145" s="3">
        <f t="shared" ca="1" si="887"/>
        <v>70.869381480343321</v>
      </c>
      <c r="AC1145" s="3">
        <f t="shared" ca="1" si="888"/>
        <v>9.3834949829769609</v>
      </c>
      <c r="AE1145" s="3" t="str">
        <f t="shared" si="889"/>
        <v>1.71</v>
      </c>
      <c r="AF1145" s="3" t="str">
        <f t="shared" si="890"/>
        <v>-</v>
      </c>
      <c r="AG1145" s="3">
        <f t="shared" si="891"/>
        <v>231.71</v>
      </c>
      <c r="AH1145" s="3">
        <f t="shared" ca="1" si="892"/>
        <v>70.869381480343321</v>
      </c>
      <c r="AI1145" s="3">
        <f t="shared" ca="1" si="893"/>
        <v>8.7970265465409021</v>
      </c>
      <c r="AK1145" s="3" t="str">
        <f t="shared" si="894"/>
        <v>1.71</v>
      </c>
      <c r="AL1145" s="3" t="str">
        <f t="shared" si="895"/>
        <v>-</v>
      </c>
      <c r="AM1145" s="3">
        <f t="shared" si="896"/>
        <v>231.71</v>
      </c>
      <c r="AN1145" s="3">
        <f t="shared" ca="1" si="897"/>
        <v>70.869381480343321</v>
      </c>
      <c r="AO1145" s="3">
        <f t="shared" ca="1" si="898"/>
        <v>8.2105581101048415</v>
      </c>
      <c r="AQ1145" s="3" t="str">
        <f t="shared" si="899"/>
        <v>1.71</v>
      </c>
      <c r="AR1145" s="3" t="str">
        <f t="shared" si="900"/>
        <v>-</v>
      </c>
      <c r="AS1145" s="3">
        <f t="shared" si="901"/>
        <v>231.71</v>
      </c>
      <c r="AT1145" s="3">
        <f t="shared" ca="1" si="902"/>
        <v>70.869381480343321</v>
      </c>
      <c r="AU1145" s="3">
        <f t="shared" ca="1" si="903"/>
        <v>7.0376212372327211</v>
      </c>
      <c r="AW1145" s="3" t="str">
        <f t="shared" si="904"/>
        <v>1.71</v>
      </c>
      <c r="AX1145" s="3" t="str">
        <f t="shared" si="905"/>
        <v>-</v>
      </c>
      <c r="AY1145" s="3">
        <f t="shared" si="906"/>
        <v>231.71</v>
      </c>
      <c r="AZ1145" s="3">
        <f t="shared" ca="1" si="907"/>
        <v>70.869381480343321</v>
      </c>
      <c r="BA1145" s="3">
        <f t="shared" ca="1" si="908"/>
        <v>5.8646843643606008</v>
      </c>
      <c r="BC1145" s="3" t="str">
        <f t="shared" si="909"/>
        <v>1.71</v>
      </c>
      <c r="BD1145" s="3" t="str">
        <f t="shared" si="910"/>
        <v>-</v>
      </c>
      <c r="BE1145" s="3">
        <f t="shared" si="911"/>
        <v>231.71</v>
      </c>
      <c r="BF1145" s="3">
        <f t="shared" ca="1" si="912"/>
        <v>70.869381480343321</v>
      </c>
      <c r="BG1145" s="3">
        <f t="shared" ca="1" si="913"/>
        <v>3.5188106186163606</v>
      </c>
      <c r="BI1145" s="3" t="str">
        <f t="shared" si="914"/>
        <v>1.71</v>
      </c>
      <c r="BJ1145" s="3" t="str">
        <f t="shared" si="915"/>
        <v>-</v>
      </c>
      <c r="BK1145" s="3">
        <f t="shared" si="916"/>
        <v>231.71</v>
      </c>
      <c r="BL1145" s="3">
        <f t="shared" ca="1" si="917"/>
        <v>70.869381480343321</v>
      </c>
      <c r="BM1145" s="3">
        <f t="shared" ca="1" si="918"/>
        <v>1.1729368728721201</v>
      </c>
    </row>
    <row r="1146" spans="1:65" x14ac:dyDescent="0.3">
      <c r="A1146" s="3" t="str">
        <f>'Forward collapse simulation'!B1156</f>
        <v>1.71</v>
      </c>
      <c r="B1146" s="3" t="str">
        <f>IF('Forward collapse simulation'!C1156="","-",'Forward collapse simulation'!C1156)</f>
        <v>-</v>
      </c>
      <c r="C1146" s="3">
        <f>'Forward collapse simulation'!E1156</f>
        <v>232.82</v>
      </c>
      <c r="D1146" s="3">
        <f>'Forward collapse simulation'!AK1156</f>
        <v>-2.5299999999999998</v>
      </c>
      <c r="E1146" s="84">
        <f>'Forward collapse simulation'!AL1156</f>
        <v>4.3979999999999997</v>
      </c>
      <c r="G1146" s="3" t="str">
        <f t="shared" si="869"/>
        <v>1.71</v>
      </c>
      <c r="H1146" s="3" t="str">
        <f t="shared" si="870"/>
        <v>-</v>
      </c>
      <c r="I1146" s="3">
        <f t="shared" si="871"/>
        <v>232.82</v>
      </c>
      <c r="J1146" s="3">
        <f t="shared" si="872"/>
        <v>-2.5299999999999998</v>
      </c>
      <c r="K1146" s="3">
        <f t="shared" si="873"/>
        <v>4.1780999999999997</v>
      </c>
      <c r="M1146" s="3" t="str">
        <f t="shared" si="874"/>
        <v>1.71</v>
      </c>
      <c r="N1146" s="3" t="str">
        <f t="shared" si="875"/>
        <v>-</v>
      </c>
      <c r="O1146" s="3">
        <f t="shared" si="876"/>
        <v>232.82</v>
      </c>
      <c r="P1146" s="3">
        <f t="shared" si="877"/>
        <v>-2.5299999999999998</v>
      </c>
      <c r="Q1146" s="3">
        <f t="shared" si="878"/>
        <v>3.9581999999999997</v>
      </c>
      <c r="R1146" s="85"/>
      <c r="S1146" s="3" t="str">
        <f t="shared" si="879"/>
        <v>1.71</v>
      </c>
      <c r="T1146" s="3" t="str">
        <f t="shared" si="880"/>
        <v>-</v>
      </c>
      <c r="U1146" s="3">
        <f t="shared" si="881"/>
        <v>232.82</v>
      </c>
      <c r="V1146" s="3">
        <f t="shared" si="882"/>
        <v>-2.5299999999999998</v>
      </c>
      <c r="W1146" s="3">
        <f t="shared" si="883"/>
        <v>3.7382999999999997</v>
      </c>
      <c r="X1146" s="85"/>
      <c r="Y1146" s="3" t="str">
        <f t="shared" si="884"/>
        <v>1.71</v>
      </c>
      <c r="Z1146" s="3" t="str">
        <f t="shared" si="885"/>
        <v>-</v>
      </c>
      <c r="AA1146" s="3">
        <f t="shared" si="886"/>
        <v>232.82</v>
      </c>
      <c r="AB1146" s="3">
        <f t="shared" si="887"/>
        <v>-2.5299999999999998</v>
      </c>
      <c r="AC1146" s="3">
        <f t="shared" si="888"/>
        <v>3.5183999999999997</v>
      </c>
      <c r="AE1146" s="3" t="str">
        <f t="shared" si="889"/>
        <v>1.71</v>
      </c>
      <c r="AF1146" s="3" t="str">
        <f t="shared" si="890"/>
        <v>-</v>
      </c>
      <c r="AG1146" s="3">
        <f t="shared" si="891"/>
        <v>232.82</v>
      </c>
      <c r="AH1146" s="3">
        <f t="shared" si="892"/>
        <v>-2.5299999999999998</v>
      </c>
      <c r="AI1146" s="3">
        <f t="shared" si="893"/>
        <v>3.2984999999999998</v>
      </c>
      <c r="AK1146" s="3" t="str">
        <f t="shared" si="894"/>
        <v>1.71</v>
      </c>
      <c r="AL1146" s="3" t="str">
        <f t="shared" si="895"/>
        <v>-</v>
      </c>
      <c r="AM1146" s="3">
        <f t="shared" si="896"/>
        <v>232.82</v>
      </c>
      <c r="AN1146" s="3">
        <f t="shared" si="897"/>
        <v>-2.5299999999999998</v>
      </c>
      <c r="AO1146" s="3">
        <f t="shared" si="898"/>
        <v>3.0785999999999998</v>
      </c>
      <c r="AQ1146" s="3" t="str">
        <f t="shared" si="899"/>
        <v>1.71</v>
      </c>
      <c r="AR1146" s="3" t="str">
        <f t="shared" si="900"/>
        <v>-</v>
      </c>
      <c r="AS1146" s="3">
        <f t="shared" si="901"/>
        <v>232.82</v>
      </c>
      <c r="AT1146" s="3">
        <f t="shared" si="902"/>
        <v>-2.5299999999999998</v>
      </c>
      <c r="AU1146" s="3">
        <f t="shared" si="903"/>
        <v>2.6387999999999998</v>
      </c>
      <c r="AW1146" s="3" t="str">
        <f t="shared" si="904"/>
        <v>1.71</v>
      </c>
      <c r="AX1146" s="3" t="str">
        <f t="shared" si="905"/>
        <v>-</v>
      </c>
      <c r="AY1146" s="3">
        <f t="shared" si="906"/>
        <v>232.82</v>
      </c>
      <c r="AZ1146" s="3">
        <f t="shared" si="907"/>
        <v>-2.5299999999999998</v>
      </c>
      <c r="BA1146" s="3">
        <f t="shared" si="908"/>
        <v>2.1989999999999998</v>
      </c>
      <c r="BC1146" s="3" t="str">
        <f t="shared" si="909"/>
        <v>1.71</v>
      </c>
      <c r="BD1146" s="3" t="str">
        <f t="shared" si="910"/>
        <v>-</v>
      </c>
      <c r="BE1146" s="3">
        <f t="shared" si="911"/>
        <v>232.82</v>
      </c>
      <c r="BF1146" s="3">
        <f t="shared" si="912"/>
        <v>-2.5299999999999998</v>
      </c>
      <c r="BG1146" s="3">
        <f t="shared" si="913"/>
        <v>1.3193999999999999</v>
      </c>
      <c r="BI1146" s="3" t="str">
        <f t="shared" si="914"/>
        <v>1.71</v>
      </c>
      <c r="BJ1146" s="3" t="str">
        <f t="shared" si="915"/>
        <v>-</v>
      </c>
      <c r="BK1146" s="3">
        <f t="shared" si="916"/>
        <v>232.82</v>
      </c>
      <c r="BL1146" s="3">
        <f t="shared" si="917"/>
        <v>-2.5299999999999998</v>
      </c>
      <c r="BM1146" s="3">
        <f t="shared" si="918"/>
        <v>0.43979999999999997</v>
      </c>
    </row>
    <row r="1147" spans="1:65" x14ac:dyDescent="0.3">
      <c r="A1147" s="3" t="str">
        <f>'Forward collapse simulation'!B1157</f>
        <v>1.71</v>
      </c>
      <c r="B1147" s="3" t="str">
        <f>IF('Forward collapse simulation'!C1157="","-",'Forward collapse simulation'!C1157)</f>
        <v>-</v>
      </c>
      <c r="C1147" s="3">
        <f>'Forward collapse simulation'!E1157</f>
        <v>233.13</v>
      </c>
      <c r="D1147" s="3">
        <f>'Forward collapse simulation'!AK1157</f>
        <v>-19.78</v>
      </c>
      <c r="E1147" s="84">
        <f>'Forward collapse simulation'!AL1157</f>
        <v>3.47</v>
      </c>
      <c r="G1147" s="3" t="str">
        <f t="shared" si="869"/>
        <v>1.71</v>
      </c>
      <c r="H1147" s="3" t="str">
        <f t="shared" si="870"/>
        <v>-</v>
      </c>
      <c r="I1147" s="3">
        <f t="shared" si="871"/>
        <v>233.13</v>
      </c>
      <c r="J1147" s="3">
        <f t="shared" si="872"/>
        <v>-19.78</v>
      </c>
      <c r="K1147" s="3">
        <f t="shared" si="873"/>
        <v>3.2965</v>
      </c>
      <c r="M1147" s="3" t="str">
        <f t="shared" si="874"/>
        <v>1.71</v>
      </c>
      <c r="N1147" s="3" t="str">
        <f t="shared" si="875"/>
        <v>-</v>
      </c>
      <c r="O1147" s="3">
        <f t="shared" si="876"/>
        <v>233.13</v>
      </c>
      <c r="P1147" s="3">
        <f t="shared" si="877"/>
        <v>-19.78</v>
      </c>
      <c r="Q1147" s="3">
        <f t="shared" si="878"/>
        <v>3.1230000000000002</v>
      </c>
      <c r="R1147" s="85"/>
      <c r="S1147" s="3" t="str">
        <f t="shared" si="879"/>
        <v>1.71</v>
      </c>
      <c r="T1147" s="3" t="str">
        <f t="shared" si="880"/>
        <v>-</v>
      </c>
      <c r="U1147" s="3">
        <f t="shared" si="881"/>
        <v>233.13</v>
      </c>
      <c r="V1147" s="3">
        <f t="shared" si="882"/>
        <v>-19.78</v>
      </c>
      <c r="W1147" s="3">
        <f t="shared" si="883"/>
        <v>2.9495</v>
      </c>
      <c r="X1147" s="85"/>
      <c r="Y1147" s="3" t="str">
        <f t="shared" si="884"/>
        <v>1.71</v>
      </c>
      <c r="Z1147" s="3" t="str">
        <f t="shared" si="885"/>
        <v>-</v>
      </c>
      <c r="AA1147" s="3">
        <f t="shared" si="886"/>
        <v>233.13</v>
      </c>
      <c r="AB1147" s="3">
        <f t="shared" si="887"/>
        <v>-19.78</v>
      </c>
      <c r="AC1147" s="3">
        <f t="shared" si="888"/>
        <v>2.7760000000000002</v>
      </c>
      <c r="AE1147" s="3" t="str">
        <f t="shared" si="889"/>
        <v>1.71</v>
      </c>
      <c r="AF1147" s="3" t="str">
        <f t="shared" si="890"/>
        <v>-</v>
      </c>
      <c r="AG1147" s="3">
        <f t="shared" si="891"/>
        <v>233.13</v>
      </c>
      <c r="AH1147" s="3">
        <f t="shared" si="892"/>
        <v>-19.78</v>
      </c>
      <c r="AI1147" s="3">
        <f t="shared" si="893"/>
        <v>2.6025</v>
      </c>
      <c r="AK1147" s="3" t="str">
        <f t="shared" si="894"/>
        <v>1.71</v>
      </c>
      <c r="AL1147" s="3" t="str">
        <f t="shared" si="895"/>
        <v>-</v>
      </c>
      <c r="AM1147" s="3">
        <f t="shared" si="896"/>
        <v>233.13</v>
      </c>
      <c r="AN1147" s="3">
        <f t="shared" si="897"/>
        <v>-19.78</v>
      </c>
      <c r="AO1147" s="3">
        <f t="shared" si="898"/>
        <v>2.4289999999999998</v>
      </c>
      <c r="AQ1147" s="3" t="str">
        <f t="shared" si="899"/>
        <v>1.71</v>
      </c>
      <c r="AR1147" s="3" t="str">
        <f t="shared" si="900"/>
        <v>-</v>
      </c>
      <c r="AS1147" s="3">
        <f t="shared" si="901"/>
        <v>233.13</v>
      </c>
      <c r="AT1147" s="3">
        <f t="shared" si="902"/>
        <v>-19.78</v>
      </c>
      <c r="AU1147" s="3">
        <f t="shared" si="903"/>
        <v>2.0819999999999999</v>
      </c>
      <c r="AW1147" s="3" t="str">
        <f t="shared" si="904"/>
        <v>1.71</v>
      </c>
      <c r="AX1147" s="3" t="str">
        <f t="shared" si="905"/>
        <v>-</v>
      </c>
      <c r="AY1147" s="3">
        <f t="shared" si="906"/>
        <v>233.13</v>
      </c>
      <c r="AZ1147" s="3">
        <f t="shared" si="907"/>
        <v>-19.78</v>
      </c>
      <c r="BA1147" s="3">
        <f t="shared" si="908"/>
        <v>1.7350000000000001</v>
      </c>
      <c r="BC1147" s="3" t="str">
        <f t="shared" si="909"/>
        <v>1.71</v>
      </c>
      <c r="BD1147" s="3" t="str">
        <f t="shared" si="910"/>
        <v>-</v>
      </c>
      <c r="BE1147" s="3">
        <f t="shared" si="911"/>
        <v>233.13</v>
      </c>
      <c r="BF1147" s="3">
        <f t="shared" si="912"/>
        <v>-19.78</v>
      </c>
      <c r="BG1147" s="3">
        <f t="shared" si="913"/>
        <v>1.0409999999999999</v>
      </c>
      <c r="BI1147" s="3" t="str">
        <f t="shared" si="914"/>
        <v>1.71</v>
      </c>
      <c r="BJ1147" s="3" t="str">
        <f t="shared" si="915"/>
        <v>-</v>
      </c>
      <c r="BK1147" s="3">
        <f t="shared" si="916"/>
        <v>233.13</v>
      </c>
      <c r="BL1147" s="3">
        <f t="shared" si="917"/>
        <v>-19.78</v>
      </c>
      <c r="BM1147" s="3">
        <f t="shared" si="918"/>
        <v>0.34700000000000003</v>
      </c>
    </row>
    <row r="1148" spans="1:65" x14ac:dyDescent="0.3">
      <c r="A1148" s="3" t="str">
        <f>'Forward collapse simulation'!B1158</f>
        <v>1.71</v>
      </c>
      <c r="B1148" s="3" t="str">
        <f>IF('Forward collapse simulation'!C1158="","-",'Forward collapse simulation'!C1158)</f>
        <v>-</v>
      </c>
      <c r="C1148" s="3">
        <f>'Forward collapse simulation'!E1158</f>
        <v>236.34</v>
      </c>
      <c r="D1148" s="3">
        <f>'Forward collapse simulation'!AK1158</f>
        <v>-46.07</v>
      </c>
      <c r="E1148" s="84">
        <f>'Forward collapse simulation'!AL1158</f>
        <v>1.6539999999999999</v>
      </c>
      <c r="G1148" s="3" t="str">
        <f t="shared" si="869"/>
        <v>1.71</v>
      </c>
      <c r="H1148" s="3" t="str">
        <f t="shared" si="870"/>
        <v>-</v>
      </c>
      <c r="I1148" s="3">
        <f t="shared" si="871"/>
        <v>236.34</v>
      </c>
      <c r="J1148" s="3">
        <f t="shared" si="872"/>
        <v>-46.07</v>
      </c>
      <c r="K1148" s="3">
        <f t="shared" si="873"/>
        <v>1.5712999999999999</v>
      </c>
      <c r="M1148" s="3" t="str">
        <f t="shared" si="874"/>
        <v>1.71</v>
      </c>
      <c r="N1148" s="3" t="str">
        <f t="shared" si="875"/>
        <v>-</v>
      </c>
      <c r="O1148" s="3">
        <f t="shared" si="876"/>
        <v>236.34</v>
      </c>
      <c r="P1148" s="3">
        <f t="shared" si="877"/>
        <v>-46.07</v>
      </c>
      <c r="Q1148" s="3">
        <f t="shared" si="878"/>
        <v>1.4885999999999999</v>
      </c>
      <c r="R1148" s="85"/>
      <c r="S1148" s="3" t="str">
        <f t="shared" si="879"/>
        <v>1.71</v>
      </c>
      <c r="T1148" s="3" t="str">
        <f t="shared" si="880"/>
        <v>-</v>
      </c>
      <c r="U1148" s="3">
        <f t="shared" si="881"/>
        <v>236.34</v>
      </c>
      <c r="V1148" s="3">
        <f t="shared" si="882"/>
        <v>-46.07</v>
      </c>
      <c r="W1148" s="3">
        <f t="shared" si="883"/>
        <v>1.4058999999999999</v>
      </c>
      <c r="X1148" s="85"/>
      <c r="Y1148" s="3" t="str">
        <f t="shared" si="884"/>
        <v>1.71</v>
      </c>
      <c r="Z1148" s="3" t="str">
        <f t="shared" si="885"/>
        <v>-</v>
      </c>
      <c r="AA1148" s="3">
        <f t="shared" si="886"/>
        <v>236.34</v>
      </c>
      <c r="AB1148" s="3">
        <f t="shared" si="887"/>
        <v>-46.07</v>
      </c>
      <c r="AC1148" s="3">
        <f t="shared" si="888"/>
        <v>1.3231999999999999</v>
      </c>
      <c r="AE1148" s="3" t="str">
        <f t="shared" si="889"/>
        <v>1.71</v>
      </c>
      <c r="AF1148" s="3" t="str">
        <f t="shared" si="890"/>
        <v>-</v>
      </c>
      <c r="AG1148" s="3">
        <f t="shared" si="891"/>
        <v>236.34</v>
      </c>
      <c r="AH1148" s="3">
        <f t="shared" si="892"/>
        <v>-46.07</v>
      </c>
      <c r="AI1148" s="3">
        <f t="shared" si="893"/>
        <v>1.2404999999999999</v>
      </c>
      <c r="AK1148" s="3" t="str">
        <f t="shared" si="894"/>
        <v>1.71</v>
      </c>
      <c r="AL1148" s="3" t="str">
        <f t="shared" si="895"/>
        <v>-</v>
      </c>
      <c r="AM1148" s="3">
        <f t="shared" si="896"/>
        <v>236.34</v>
      </c>
      <c r="AN1148" s="3">
        <f t="shared" si="897"/>
        <v>-46.07</v>
      </c>
      <c r="AO1148" s="3">
        <f t="shared" si="898"/>
        <v>1.1577999999999999</v>
      </c>
      <c r="AQ1148" s="3" t="str">
        <f t="shared" si="899"/>
        <v>1.71</v>
      </c>
      <c r="AR1148" s="3" t="str">
        <f t="shared" si="900"/>
        <v>-</v>
      </c>
      <c r="AS1148" s="3">
        <f t="shared" si="901"/>
        <v>236.34</v>
      </c>
      <c r="AT1148" s="3">
        <f t="shared" si="902"/>
        <v>-46.07</v>
      </c>
      <c r="AU1148" s="3">
        <f t="shared" si="903"/>
        <v>0.99239999999999995</v>
      </c>
      <c r="AW1148" s="3" t="str">
        <f t="shared" si="904"/>
        <v>1.71</v>
      </c>
      <c r="AX1148" s="3" t="str">
        <f t="shared" si="905"/>
        <v>-</v>
      </c>
      <c r="AY1148" s="3">
        <f t="shared" si="906"/>
        <v>236.34</v>
      </c>
      <c r="AZ1148" s="3">
        <f t="shared" si="907"/>
        <v>-46.07</v>
      </c>
      <c r="BA1148" s="3">
        <f t="shared" si="908"/>
        <v>0.82699999999999996</v>
      </c>
      <c r="BC1148" s="3" t="str">
        <f t="shared" si="909"/>
        <v>1.71</v>
      </c>
      <c r="BD1148" s="3" t="str">
        <f t="shared" si="910"/>
        <v>-</v>
      </c>
      <c r="BE1148" s="3">
        <f t="shared" si="911"/>
        <v>236.34</v>
      </c>
      <c r="BF1148" s="3">
        <f t="shared" si="912"/>
        <v>-46.07</v>
      </c>
      <c r="BG1148" s="3">
        <f t="shared" si="913"/>
        <v>0.49619999999999997</v>
      </c>
      <c r="BI1148" s="3" t="str">
        <f t="shared" si="914"/>
        <v>1.71</v>
      </c>
      <c r="BJ1148" s="3" t="str">
        <f t="shared" si="915"/>
        <v>-</v>
      </c>
      <c r="BK1148" s="3">
        <f t="shared" si="916"/>
        <v>236.34</v>
      </c>
      <c r="BL1148" s="3">
        <f t="shared" si="917"/>
        <v>-46.07</v>
      </c>
      <c r="BM1148" s="3">
        <f t="shared" si="918"/>
        <v>0.16539999999999999</v>
      </c>
    </row>
    <row r="1149" spans="1:65" x14ac:dyDescent="0.3">
      <c r="A1149" s="3" t="str">
        <f>'Forward collapse simulation'!B1159</f>
        <v>1.71</v>
      </c>
      <c r="B1149" s="3" t="str">
        <f>IF('Forward collapse simulation'!C1159="","-",'Forward collapse simulation'!C1159)</f>
        <v>-</v>
      </c>
      <c r="C1149" s="3">
        <f>'Forward collapse simulation'!E1159</f>
        <v>212.33</v>
      </c>
      <c r="D1149" s="3">
        <f>'Forward collapse simulation'!AK1159</f>
        <v>-79.06</v>
      </c>
      <c r="E1149" s="84">
        <f>'Forward collapse simulation'!AL1159</f>
        <v>1.1719999999999999</v>
      </c>
      <c r="G1149" s="3" t="str">
        <f t="shared" si="869"/>
        <v>1.71</v>
      </c>
      <c r="H1149" s="3" t="str">
        <f t="shared" si="870"/>
        <v>-</v>
      </c>
      <c r="I1149" s="3">
        <f t="shared" si="871"/>
        <v>212.33</v>
      </c>
      <c r="J1149" s="3">
        <f t="shared" si="872"/>
        <v>-79.06</v>
      </c>
      <c r="K1149" s="3">
        <f t="shared" si="873"/>
        <v>1.1133999999999999</v>
      </c>
      <c r="M1149" s="3" t="str">
        <f t="shared" si="874"/>
        <v>1.71</v>
      </c>
      <c r="N1149" s="3" t="str">
        <f t="shared" si="875"/>
        <v>-</v>
      </c>
      <c r="O1149" s="3">
        <f t="shared" si="876"/>
        <v>212.33</v>
      </c>
      <c r="P1149" s="3">
        <f t="shared" si="877"/>
        <v>-79.06</v>
      </c>
      <c r="Q1149" s="3">
        <f t="shared" si="878"/>
        <v>1.0548</v>
      </c>
      <c r="R1149" s="85"/>
      <c r="S1149" s="3" t="str">
        <f t="shared" si="879"/>
        <v>1.71</v>
      </c>
      <c r="T1149" s="3" t="str">
        <f t="shared" si="880"/>
        <v>-</v>
      </c>
      <c r="U1149" s="3">
        <f t="shared" si="881"/>
        <v>212.33</v>
      </c>
      <c r="V1149" s="3">
        <f t="shared" si="882"/>
        <v>-79.06</v>
      </c>
      <c r="W1149" s="3">
        <f t="shared" si="883"/>
        <v>0.99619999999999986</v>
      </c>
      <c r="X1149" s="85"/>
      <c r="Y1149" s="3" t="str">
        <f t="shared" si="884"/>
        <v>1.71</v>
      </c>
      <c r="Z1149" s="3" t="str">
        <f t="shared" si="885"/>
        <v>-</v>
      </c>
      <c r="AA1149" s="3">
        <f t="shared" si="886"/>
        <v>212.33</v>
      </c>
      <c r="AB1149" s="3">
        <f t="shared" si="887"/>
        <v>-79.06</v>
      </c>
      <c r="AC1149" s="3">
        <f t="shared" si="888"/>
        <v>0.93759999999999999</v>
      </c>
      <c r="AE1149" s="3" t="str">
        <f t="shared" si="889"/>
        <v>1.71</v>
      </c>
      <c r="AF1149" s="3" t="str">
        <f t="shared" si="890"/>
        <v>-</v>
      </c>
      <c r="AG1149" s="3">
        <f t="shared" si="891"/>
        <v>212.33</v>
      </c>
      <c r="AH1149" s="3">
        <f t="shared" si="892"/>
        <v>-79.06</v>
      </c>
      <c r="AI1149" s="3">
        <f t="shared" si="893"/>
        <v>0.879</v>
      </c>
      <c r="AK1149" s="3" t="str">
        <f t="shared" si="894"/>
        <v>1.71</v>
      </c>
      <c r="AL1149" s="3" t="str">
        <f t="shared" si="895"/>
        <v>-</v>
      </c>
      <c r="AM1149" s="3">
        <f t="shared" si="896"/>
        <v>212.33</v>
      </c>
      <c r="AN1149" s="3">
        <f t="shared" si="897"/>
        <v>-79.06</v>
      </c>
      <c r="AO1149" s="3">
        <f t="shared" si="898"/>
        <v>0.82039999999999991</v>
      </c>
      <c r="AQ1149" s="3" t="str">
        <f t="shared" si="899"/>
        <v>1.71</v>
      </c>
      <c r="AR1149" s="3" t="str">
        <f t="shared" si="900"/>
        <v>-</v>
      </c>
      <c r="AS1149" s="3">
        <f t="shared" si="901"/>
        <v>212.33</v>
      </c>
      <c r="AT1149" s="3">
        <f t="shared" si="902"/>
        <v>-79.06</v>
      </c>
      <c r="AU1149" s="3">
        <f t="shared" si="903"/>
        <v>0.70319999999999994</v>
      </c>
      <c r="AW1149" s="3" t="str">
        <f t="shared" si="904"/>
        <v>1.71</v>
      </c>
      <c r="AX1149" s="3" t="str">
        <f t="shared" si="905"/>
        <v>-</v>
      </c>
      <c r="AY1149" s="3">
        <f t="shared" si="906"/>
        <v>212.33</v>
      </c>
      <c r="AZ1149" s="3">
        <f t="shared" si="907"/>
        <v>-79.06</v>
      </c>
      <c r="BA1149" s="3">
        <f t="shared" si="908"/>
        <v>0.58599999999999997</v>
      </c>
      <c r="BC1149" s="3" t="str">
        <f t="shared" si="909"/>
        <v>1.71</v>
      </c>
      <c r="BD1149" s="3" t="str">
        <f t="shared" si="910"/>
        <v>-</v>
      </c>
      <c r="BE1149" s="3">
        <f t="shared" si="911"/>
        <v>212.33</v>
      </c>
      <c r="BF1149" s="3">
        <f t="shared" si="912"/>
        <v>-79.06</v>
      </c>
      <c r="BG1149" s="3">
        <f t="shared" si="913"/>
        <v>0.35159999999999997</v>
      </c>
      <c r="BI1149" s="3" t="str">
        <f t="shared" si="914"/>
        <v>1.71</v>
      </c>
      <c r="BJ1149" s="3" t="str">
        <f t="shared" si="915"/>
        <v>-</v>
      </c>
      <c r="BK1149" s="3">
        <f t="shared" si="916"/>
        <v>212.33</v>
      </c>
      <c r="BL1149" s="3">
        <f t="shared" si="917"/>
        <v>-79.06</v>
      </c>
      <c r="BM1149" s="3">
        <f t="shared" si="918"/>
        <v>0.1172</v>
      </c>
    </row>
    <row r="1150" spans="1:65" x14ac:dyDescent="0.3">
      <c r="A1150" s="3" t="str">
        <f>'Forward collapse simulation'!B1160</f>
        <v>1.71</v>
      </c>
      <c r="B1150" s="3" t="str">
        <f>IF('Forward collapse simulation'!C1160="","-",'Forward collapse simulation'!C1160)</f>
        <v>1.72</v>
      </c>
      <c r="C1150" s="3">
        <f>'Forward collapse simulation'!E1160</f>
        <v>154.79</v>
      </c>
      <c r="D1150" s="3">
        <f>'Forward collapse simulation'!AK1160</f>
        <v>-3.95</v>
      </c>
      <c r="E1150" s="84">
        <f>'Forward collapse simulation'!AL1160</f>
        <v>4.0949999999999998</v>
      </c>
      <c r="G1150" s="3" t="str">
        <f t="shared" si="869"/>
        <v>1.71</v>
      </c>
      <c r="H1150" s="3" t="str">
        <f t="shared" si="870"/>
        <v>1.72</v>
      </c>
      <c r="I1150" s="3">
        <f t="shared" si="871"/>
        <v>154.79</v>
      </c>
      <c r="J1150" s="3">
        <f t="shared" si="872"/>
        <v>-3.95</v>
      </c>
      <c r="K1150" s="3">
        <f t="shared" si="873"/>
        <v>4.0949999999999998</v>
      </c>
      <c r="M1150" s="3" t="str">
        <f t="shared" si="874"/>
        <v>1.71</v>
      </c>
      <c r="N1150" s="3" t="str">
        <f t="shared" si="875"/>
        <v>1.72</v>
      </c>
      <c r="O1150" s="3">
        <f t="shared" si="876"/>
        <v>154.79</v>
      </c>
      <c r="P1150" s="3">
        <f t="shared" si="877"/>
        <v>-3.95</v>
      </c>
      <c r="Q1150" s="3">
        <f t="shared" si="878"/>
        <v>4.0949999999999998</v>
      </c>
      <c r="R1150" s="85"/>
      <c r="S1150" s="3" t="str">
        <f t="shared" si="879"/>
        <v>1.71</v>
      </c>
      <c r="T1150" s="3" t="str">
        <f t="shared" si="880"/>
        <v>1.72</v>
      </c>
      <c r="U1150" s="3">
        <f t="shared" si="881"/>
        <v>154.79</v>
      </c>
      <c r="V1150" s="3">
        <f t="shared" si="882"/>
        <v>-3.95</v>
      </c>
      <c r="W1150" s="3">
        <f t="shared" si="883"/>
        <v>4.0949999999999998</v>
      </c>
      <c r="X1150" s="85"/>
      <c r="Y1150" s="3" t="str">
        <f t="shared" si="884"/>
        <v>1.71</v>
      </c>
      <c r="Z1150" s="3" t="str">
        <f t="shared" si="885"/>
        <v>1.72</v>
      </c>
      <c r="AA1150" s="3">
        <f t="shared" si="886"/>
        <v>154.79</v>
      </c>
      <c r="AB1150" s="3">
        <f t="shared" si="887"/>
        <v>-3.95</v>
      </c>
      <c r="AC1150" s="3">
        <f t="shared" si="888"/>
        <v>4.0949999999999998</v>
      </c>
      <c r="AE1150" s="3" t="str">
        <f t="shared" si="889"/>
        <v>1.71</v>
      </c>
      <c r="AF1150" s="3" t="str">
        <f t="shared" si="890"/>
        <v>1.72</v>
      </c>
      <c r="AG1150" s="3">
        <f t="shared" si="891"/>
        <v>154.79</v>
      </c>
      <c r="AH1150" s="3">
        <f t="shared" si="892"/>
        <v>-3.95</v>
      </c>
      <c r="AI1150" s="3">
        <f t="shared" si="893"/>
        <v>4.0949999999999998</v>
      </c>
      <c r="AK1150" s="3" t="str">
        <f t="shared" si="894"/>
        <v>1.71</v>
      </c>
      <c r="AL1150" s="3" t="str">
        <f t="shared" si="895"/>
        <v>1.72</v>
      </c>
      <c r="AM1150" s="3">
        <f t="shared" si="896"/>
        <v>154.79</v>
      </c>
      <c r="AN1150" s="3">
        <f t="shared" si="897"/>
        <v>-3.95</v>
      </c>
      <c r="AO1150" s="3">
        <f t="shared" si="898"/>
        <v>4.0949999999999998</v>
      </c>
      <c r="AQ1150" s="3" t="str">
        <f t="shared" si="899"/>
        <v>1.71</v>
      </c>
      <c r="AR1150" s="3" t="str">
        <f t="shared" si="900"/>
        <v>1.72</v>
      </c>
      <c r="AS1150" s="3">
        <f t="shared" si="901"/>
        <v>154.79</v>
      </c>
      <c r="AT1150" s="3">
        <f t="shared" si="902"/>
        <v>-3.95</v>
      </c>
      <c r="AU1150" s="3">
        <f t="shared" si="903"/>
        <v>4.0949999999999998</v>
      </c>
      <c r="AW1150" s="3" t="str">
        <f t="shared" si="904"/>
        <v>1.71</v>
      </c>
      <c r="AX1150" s="3" t="str">
        <f t="shared" si="905"/>
        <v>1.72</v>
      </c>
      <c r="AY1150" s="3">
        <f t="shared" si="906"/>
        <v>154.79</v>
      </c>
      <c r="AZ1150" s="3">
        <f t="shared" si="907"/>
        <v>-3.95</v>
      </c>
      <c r="BA1150" s="3">
        <f t="shared" si="908"/>
        <v>4.0949999999999998</v>
      </c>
      <c r="BC1150" s="3" t="str">
        <f t="shared" si="909"/>
        <v>1.71</v>
      </c>
      <c r="BD1150" s="3" t="str">
        <f t="shared" si="910"/>
        <v>1.72</v>
      </c>
      <c r="BE1150" s="3">
        <f t="shared" si="911"/>
        <v>154.79</v>
      </c>
      <c r="BF1150" s="3">
        <f t="shared" si="912"/>
        <v>-3.95</v>
      </c>
      <c r="BG1150" s="3">
        <f t="shared" si="913"/>
        <v>4.0949999999999998</v>
      </c>
      <c r="BI1150" s="3" t="str">
        <f t="shared" si="914"/>
        <v>1.71</v>
      </c>
      <c r="BJ1150" s="3" t="str">
        <f t="shared" si="915"/>
        <v>1.72</v>
      </c>
      <c r="BK1150" s="3">
        <f t="shared" si="916"/>
        <v>154.79</v>
      </c>
      <c r="BL1150" s="3">
        <f t="shared" si="917"/>
        <v>-3.95</v>
      </c>
      <c r="BM1150" s="3">
        <f t="shared" si="918"/>
        <v>4.0949999999999998</v>
      </c>
    </row>
    <row r="1151" spans="1:65" x14ac:dyDescent="0.3">
      <c r="A1151" s="3" t="str">
        <f>'Forward collapse simulation'!B1161</f>
        <v>1.72</v>
      </c>
      <c r="B1151" s="3" t="str">
        <f>IF('Forward collapse simulation'!C1161="","-",'Forward collapse simulation'!C1161)</f>
        <v>1.73</v>
      </c>
      <c r="C1151" s="3">
        <f>'Forward collapse simulation'!E1161</f>
        <v>66.97</v>
      </c>
      <c r="D1151" s="3">
        <f>'Forward collapse simulation'!AK1161</f>
        <v>1.04</v>
      </c>
      <c r="E1151" s="84">
        <f>'Forward collapse simulation'!AL1161</f>
        <v>6.0919999999999996</v>
      </c>
      <c r="G1151" s="3" t="str">
        <f t="shared" si="869"/>
        <v>1.72</v>
      </c>
      <c r="H1151" s="3" t="str">
        <f t="shared" si="870"/>
        <v>1.73</v>
      </c>
      <c r="I1151" s="3">
        <f t="shared" si="871"/>
        <v>66.97</v>
      </c>
      <c r="J1151" s="3">
        <f t="shared" si="872"/>
        <v>1.04</v>
      </c>
      <c r="K1151" s="3">
        <f t="shared" si="873"/>
        <v>6.0919999999999996</v>
      </c>
      <c r="M1151" s="3" t="str">
        <f t="shared" si="874"/>
        <v>1.72</v>
      </c>
      <c r="N1151" s="3" t="str">
        <f t="shared" si="875"/>
        <v>1.73</v>
      </c>
      <c r="O1151" s="3">
        <f t="shared" si="876"/>
        <v>66.97</v>
      </c>
      <c r="P1151" s="3">
        <f t="shared" si="877"/>
        <v>1.04</v>
      </c>
      <c r="Q1151" s="3">
        <f t="shared" si="878"/>
        <v>6.0919999999999996</v>
      </c>
      <c r="R1151" s="85"/>
      <c r="S1151" s="3" t="str">
        <f t="shared" si="879"/>
        <v>1.72</v>
      </c>
      <c r="T1151" s="3" t="str">
        <f t="shared" si="880"/>
        <v>1.73</v>
      </c>
      <c r="U1151" s="3">
        <f t="shared" si="881"/>
        <v>66.97</v>
      </c>
      <c r="V1151" s="3">
        <f t="shared" si="882"/>
        <v>1.04</v>
      </c>
      <c r="W1151" s="3">
        <f t="shared" si="883"/>
        <v>6.0919999999999996</v>
      </c>
      <c r="X1151" s="85"/>
      <c r="Y1151" s="3" t="str">
        <f t="shared" si="884"/>
        <v>1.72</v>
      </c>
      <c r="Z1151" s="3" t="str">
        <f t="shared" si="885"/>
        <v>1.73</v>
      </c>
      <c r="AA1151" s="3">
        <f t="shared" si="886"/>
        <v>66.97</v>
      </c>
      <c r="AB1151" s="3">
        <f t="shared" si="887"/>
        <v>1.04</v>
      </c>
      <c r="AC1151" s="3">
        <f t="shared" si="888"/>
        <v>6.0919999999999996</v>
      </c>
      <c r="AE1151" s="3" t="str">
        <f t="shared" si="889"/>
        <v>1.72</v>
      </c>
      <c r="AF1151" s="3" t="str">
        <f t="shared" si="890"/>
        <v>1.73</v>
      </c>
      <c r="AG1151" s="3">
        <f t="shared" si="891"/>
        <v>66.97</v>
      </c>
      <c r="AH1151" s="3">
        <f t="shared" si="892"/>
        <v>1.04</v>
      </c>
      <c r="AI1151" s="3">
        <f t="shared" si="893"/>
        <v>6.0919999999999996</v>
      </c>
      <c r="AK1151" s="3" t="str">
        <f t="shared" si="894"/>
        <v>1.72</v>
      </c>
      <c r="AL1151" s="3" t="str">
        <f t="shared" si="895"/>
        <v>1.73</v>
      </c>
      <c r="AM1151" s="3">
        <f t="shared" si="896"/>
        <v>66.97</v>
      </c>
      <c r="AN1151" s="3">
        <f t="shared" si="897"/>
        <v>1.04</v>
      </c>
      <c r="AO1151" s="3">
        <f t="shared" si="898"/>
        <v>6.0919999999999996</v>
      </c>
      <c r="AQ1151" s="3" t="str">
        <f t="shared" si="899"/>
        <v>1.72</v>
      </c>
      <c r="AR1151" s="3" t="str">
        <f t="shared" si="900"/>
        <v>1.73</v>
      </c>
      <c r="AS1151" s="3">
        <f t="shared" si="901"/>
        <v>66.97</v>
      </c>
      <c r="AT1151" s="3">
        <f t="shared" si="902"/>
        <v>1.04</v>
      </c>
      <c r="AU1151" s="3">
        <f t="shared" si="903"/>
        <v>6.0919999999999996</v>
      </c>
      <c r="AW1151" s="3" t="str">
        <f t="shared" si="904"/>
        <v>1.72</v>
      </c>
      <c r="AX1151" s="3" t="str">
        <f t="shared" si="905"/>
        <v>1.73</v>
      </c>
      <c r="AY1151" s="3">
        <f t="shared" si="906"/>
        <v>66.97</v>
      </c>
      <c r="AZ1151" s="3">
        <f t="shared" si="907"/>
        <v>1.04</v>
      </c>
      <c r="BA1151" s="3">
        <f t="shared" si="908"/>
        <v>6.0919999999999996</v>
      </c>
      <c r="BC1151" s="3" t="str">
        <f t="shared" si="909"/>
        <v>1.72</v>
      </c>
      <c r="BD1151" s="3" t="str">
        <f t="shared" si="910"/>
        <v>1.73</v>
      </c>
      <c r="BE1151" s="3">
        <f t="shared" si="911"/>
        <v>66.97</v>
      </c>
      <c r="BF1151" s="3">
        <f t="shared" si="912"/>
        <v>1.04</v>
      </c>
      <c r="BG1151" s="3">
        <f t="shared" si="913"/>
        <v>6.0919999999999996</v>
      </c>
      <c r="BI1151" s="3" t="str">
        <f t="shared" si="914"/>
        <v>1.72</v>
      </c>
      <c r="BJ1151" s="3" t="str">
        <f t="shared" si="915"/>
        <v>1.73</v>
      </c>
      <c r="BK1151" s="3">
        <f t="shared" si="916"/>
        <v>66.97</v>
      </c>
      <c r="BL1151" s="3">
        <f t="shared" si="917"/>
        <v>1.04</v>
      </c>
      <c r="BM1151" s="3">
        <f t="shared" si="918"/>
        <v>6.0919999999999996</v>
      </c>
    </row>
    <row r="1152" spans="1:65" x14ac:dyDescent="0.3">
      <c r="A1152" s="3" t="str">
        <f>'Forward collapse simulation'!B1162</f>
        <v>1.73</v>
      </c>
      <c r="B1152" s="3" t="str">
        <f>IF('Forward collapse simulation'!C1162="","-",'Forward collapse simulation'!C1162)</f>
        <v>-</v>
      </c>
      <c r="C1152" s="3">
        <f>'Forward collapse simulation'!E1162</f>
        <v>20.38</v>
      </c>
      <c r="D1152" s="3">
        <f>'Forward collapse simulation'!AK1162</f>
        <v>-78.67</v>
      </c>
      <c r="E1152" s="84">
        <f>'Forward collapse simulation'!AL1162</f>
        <v>1.1839999999999999</v>
      </c>
      <c r="G1152" s="3" t="str">
        <f t="shared" si="869"/>
        <v>1.73</v>
      </c>
      <c r="H1152" s="3" t="str">
        <f t="shared" si="870"/>
        <v>-</v>
      </c>
      <c r="I1152" s="3">
        <f t="shared" si="871"/>
        <v>20.38</v>
      </c>
      <c r="J1152" s="3">
        <f t="shared" si="872"/>
        <v>-78.67</v>
      </c>
      <c r="K1152" s="3">
        <f t="shared" si="873"/>
        <v>1.1247999999999998</v>
      </c>
      <c r="M1152" s="3" t="str">
        <f t="shared" si="874"/>
        <v>1.73</v>
      </c>
      <c r="N1152" s="3" t="str">
        <f t="shared" si="875"/>
        <v>-</v>
      </c>
      <c r="O1152" s="3">
        <f t="shared" si="876"/>
        <v>20.38</v>
      </c>
      <c r="P1152" s="3">
        <f t="shared" si="877"/>
        <v>-78.67</v>
      </c>
      <c r="Q1152" s="3">
        <f t="shared" si="878"/>
        <v>1.0655999999999999</v>
      </c>
      <c r="R1152" s="85"/>
      <c r="S1152" s="3" t="str">
        <f t="shared" si="879"/>
        <v>1.73</v>
      </c>
      <c r="T1152" s="3" t="str">
        <f t="shared" si="880"/>
        <v>-</v>
      </c>
      <c r="U1152" s="3">
        <f t="shared" si="881"/>
        <v>20.38</v>
      </c>
      <c r="V1152" s="3">
        <f t="shared" si="882"/>
        <v>-78.67</v>
      </c>
      <c r="W1152" s="3">
        <f t="shared" si="883"/>
        <v>1.0064</v>
      </c>
      <c r="X1152" s="85"/>
      <c r="Y1152" s="3" t="str">
        <f t="shared" si="884"/>
        <v>1.73</v>
      </c>
      <c r="Z1152" s="3" t="str">
        <f t="shared" si="885"/>
        <v>-</v>
      </c>
      <c r="AA1152" s="3">
        <f t="shared" si="886"/>
        <v>20.38</v>
      </c>
      <c r="AB1152" s="3">
        <f t="shared" si="887"/>
        <v>-78.67</v>
      </c>
      <c r="AC1152" s="3">
        <f t="shared" si="888"/>
        <v>0.94720000000000004</v>
      </c>
      <c r="AE1152" s="3" t="str">
        <f t="shared" si="889"/>
        <v>1.73</v>
      </c>
      <c r="AF1152" s="3" t="str">
        <f t="shared" si="890"/>
        <v>-</v>
      </c>
      <c r="AG1152" s="3">
        <f t="shared" si="891"/>
        <v>20.38</v>
      </c>
      <c r="AH1152" s="3">
        <f t="shared" si="892"/>
        <v>-78.67</v>
      </c>
      <c r="AI1152" s="3">
        <f t="shared" si="893"/>
        <v>0.8879999999999999</v>
      </c>
      <c r="AK1152" s="3" t="str">
        <f t="shared" si="894"/>
        <v>1.73</v>
      </c>
      <c r="AL1152" s="3" t="str">
        <f t="shared" si="895"/>
        <v>-</v>
      </c>
      <c r="AM1152" s="3">
        <f t="shared" si="896"/>
        <v>20.38</v>
      </c>
      <c r="AN1152" s="3">
        <f t="shared" si="897"/>
        <v>-78.67</v>
      </c>
      <c r="AO1152" s="3">
        <f t="shared" si="898"/>
        <v>0.82879999999999987</v>
      </c>
      <c r="AQ1152" s="3" t="str">
        <f t="shared" si="899"/>
        <v>1.73</v>
      </c>
      <c r="AR1152" s="3" t="str">
        <f t="shared" si="900"/>
        <v>-</v>
      </c>
      <c r="AS1152" s="3">
        <f t="shared" si="901"/>
        <v>20.38</v>
      </c>
      <c r="AT1152" s="3">
        <f t="shared" si="902"/>
        <v>-78.67</v>
      </c>
      <c r="AU1152" s="3">
        <f t="shared" si="903"/>
        <v>0.71039999999999992</v>
      </c>
      <c r="AW1152" s="3" t="str">
        <f t="shared" si="904"/>
        <v>1.73</v>
      </c>
      <c r="AX1152" s="3" t="str">
        <f t="shared" si="905"/>
        <v>-</v>
      </c>
      <c r="AY1152" s="3">
        <f t="shared" si="906"/>
        <v>20.38</v>
      </c>
      <c r="AZ1152" s="3">
        <f t="shared" si="907"/>
        <v>-78.67</v>
      </c>
      <c r="BA1152" s="3">
        <f t="shared" si="908"/>
        <v>0.59199999999999997</v>
      </c>
      <c r="BC1152" s="3" t="str">
        <f t="shared" si="909"/>
        <v>1.73</v>
      </c>
      <c r="BD1152" s="3" t="str">
        <f t="shared" si="910"/>
        <v>-</v>
      </c>
      <c r="BE1152" s="3">
        <f t="shared" si="911"/>
        <v>20.38</v>
      </c>
      <c r="BF1152" s="3">
        <f t="shared" si="912"/>
        <v>-78.67</v>
      </c>
      <c r="BG1152" s="3">
        <f t="shared" si="913"/>
        <v>0.35519999999999996</v>
      </c>
      <c r="BI1152" s="3" t="str">
        <f t="shared" si="914"/>
        <v>1.73</v>
      </c>
      <c r="BJ1152" s="3" t="str">
        <f t="shared" si="915"/>
        <v>-</v>
      </c>
      <c r="BK1152" s="3">
        <f t="shared" si="916"/>
        <v>20.38</v>
      </c>
      <c r="BL1152" s="3">
        <f t="shared" si="917"/>
        <v>-78.67</v>
      </c>
      <c r="BM1152" s="3">
        <f t="shared" si="918"/>
        <v>0.11840000000000001</v>
      </c>
    </row>
    <row r="1153" spans="1:65" x14ac:dyDescent="0.3">
      <c r="A1153" s="3" t="str">
        <f>'Forward collapse simulation'!B1163</f>
        <v>1.73</v>
      </c>
      <c r="B1153" s="3" t="str">
        <f>IF('Forward collapse simulation'!C1163="","-",'Forward collapse simulation'!C1163)</f>
        <v>-</v>
      </c>
      <c r="C1153" s="3">
        <f>'Forward collapse simulation'!E1163</f>
        <v>329.23</v>
      </c>
      <c r="D1153" s="3">
        <f>'Forward collapse simulation'!AK1163</f>
        <v>-41.57</v>
      </c>
      <c r="E1153" s="84">
        <f>'Forward collapse simulation'!AL1163</f>
        <v>0.53</v>
      </c>
      <c r="G1153" s="3" t="str">
        <f t="shared" si="869"/>
        <v>1.73</v>
      </c>
      <c r="H1153" s="3" t="str">
        <f t="shared" si="870"/>
        <v>-</v>
      </c>
      <c r="I1153" s="3">
        <f t="shared" si="871"/>
        <v>329.23</v>
      </c>
      <c r="J1153" s="3">
        <f t="shared" si="872"/>
        <v>-41.57</v>
      </c>
      <c r="K1153" s="3">
        <f t="shared" si="873"/>
        <v>0.50349999999999995</v>
      </c>
      <c r="M1153" s="3" t="str">
        <f t="shared" si="874"/>
        <v>1.73</v>
      </c>
      <c r="N1153" s="3" t="str">
        <f t="shared" si="875"/>
        <v>-</v>
      </c>
      <c r="O1153" s="3">
        <f t="shared" si="876"/>
        <v>329.23</v>
      </c>
      <c r="P1153" s="3">
        <f t="shared" si="877"/>
        <v>-41.57</v>
      </c>
      <c r="Q1153" s="3">
        <f t="shared" si="878"/>
        <v>0.47700000000000004</v>
      </c>
      <c r="R1153" s="85"/>
      <c r="S1153" s="3" t="str">
        <f t="shared" si="879"/>
        <v>1.73</v>
      </c>
      <c r="T1153" s="3" t="str">
        <f t="shared" si="880"/>
        <v>-</v>
      </c>
      <c r="U1153" s="3">
        <f t="shared" si="881"/>
        <v>329.23</v>
      </c>
      <c r="V1153" s="3">
        <f t="shared" si="882"/>
        <v>-41.57</v>
      </c>
      <c r="W1153" s="3">
        <f t="shared" si="883"/>
        <v>0.45050000000000001</v>
      </c>
      <c r="X1153" s="85"/>
      <c r="Y1153" s="3" t="str">
        <f t="shared" si="884"/>
        <v>1.73</v>
      </c>
      <c r="Z1153" s="3" t="str">
        <f t="shared" si="885"/>
        <v>-</v>
      </c>
      <c r="AA1153" s="3">
        <f t="shared" si="886"/>
        <v>329.23</v>
      </c>
      <c r="AB1153" s="3">
        <f t="shared" si="887"/>
        <v>-41.57</v>
      </c>
      <c r="AC1153" s="3">
        <f t="shared" si="888"/>
        <v>0.42400000000000004</v>
      </c>
      <c r="AE1153" s="3" t="str">
        <f t="shared" si="889"/>
        <v>1.73</v>
      </c>
      <c r="AF1153" s="3" t="str">
        <f t="shared" si="890"/>
        <v>-</v>
      </c>
      <c r="AG1153" s="3">
        <f t="shared" si="891"/>
        <v>329.23</v>
      </c>
      <c r="AH1153" s="3">
        <f t="shared" si="892"/>
        <v>-41.57</v>
      </c>
      <c r="AI1153" s="3">
        <f t="shared" si="893"/>
        <v>0.39750000000000002</v>
      </c>
      <c r="AK1153" s="3" t="str">
        <f t="shared" si="894"/>
        <v>1.73</v>
      </c>
      <c r="AL1153" s="3" t="str">
        <f t="shared" si="895"/>
        <v>-</v>
      </c>
      <c r="AM1153" s="3">
        <f t="shared" si="896"/>
        <v>329.23</v>
      </c>
      <c r="AN1153" s="3">
        <f t="shared" si="897"/>
        <v>-41.57</v>
      </c>
      <c r="AO1153" s="3">
        <f t="shared" si="898"/>
        <v>0.371</v>
      </c>
      <c r="AQ1153" s="3" t="str">
        <f t="shared" si="899"/>
        <v>1.73</v>
      </c>
      <c r="AR1153" s="3" t="str">
        <f t="shared" si="900"/>
        <v>-</v>
      </c>
      <c r="AS1153" s="3">
        <f t="shared" si="901"/>
        <v>329.23</v>
      </c>
      <c r="AT1153" s="3">
        <f t="shared" si="902"/>
        <v>-41.57</v>
      </c>
      <c r="AU1153" s="3">
        <f t="shared" si="903"/>
        <v>0.318</v>
      </c>
      <c r="AW1153" s="3" t="str">
        <f t="shared" si="904"/>
        <v>1.73</v>
      </c>
      <c r="AX1153" s="3" t="str">
        <f t="shared" si="905"/>
        <v>-</v>
      </c>
      <c r="AY1153" s="3">
        <f t="shared" si="906"/>
        <v>329.23</v>
      </c>
      <c r="AZ1153" s="3">
        <f t="shared" si="907"/>
        <v>-41.57</v>
      </c>
      <c r="BA1153" s="3">
        <f t="shared" si="908"/>
        <v>0.26500000000000001</v>
      </c>
      <c r="BC1153" s="3" t="str">
        <f t="shared" si="909"/>
        <v>1.73</v>
      </c>
      <c r="BD1153" s="3" t="str">
        <f t="shared" si="910"/>
        <v>-</v>
      </c>
      <c r="BE1153" s="3">
        <f t="shared" si="911"/>
        <v>329.23</v>
      </c>
      <c r="BF1153" s="3">
        <f t="shared" si="912"/>
        <v>-41.57</v>
      </c>
      <c r="BG1153" s="3">
        <f t="shared" si="913"/>
        <v>0.159</v>
      </c>
      <c r="BI1153" s="3" t="str">
        <f t="shared" si="914"/>
        <v>1.73</v>
      </c>
      <c r="BJ1153" s="3" t="str">
        <f t="shared" si="915"/>
        <v>-</v>
      </c>
      <c r="BK1153" s="3">
        <f t="shared" si="916"/>
        <v>329.23</v>
      </c>
      <c r="BL1153" s="3">
        <f t="shared" si="917"/>
        <v>-41.57</v>
      </c>
      <c r="BM1153" s="3">
        <f t="shared" si="918"/>
        <v>5.3000000000000005E-2</v>
      </c>
    </row>
    <row r="1154" spans="1:65" x14ac:dyDescent="0.3">
      <c r="A1154" s="3" t="str">
        <f>'Forward collapse simulation'!B1164</f>
        <v>1.73</v>
      </c>
      <c r="B1154" s="3" t="str">
        <f>IF('Forward collapse simulation'!C1164="","-",'Forward collapse simulation'!C1164)</f>
        <v>-</v>
      </c>
      <c r="C1154" s="3">
        <f>'Forward collapse simulation'!E1164</f>
        <v>323.92</v>
      </c>
      <c r="D1154" s="3">
        <f ca="1">'Forward collapse simulation'!AK1164</f>
        <v>70.993703439429112</v>
      </c>
      <c r="E1154" s="84">
        <f ca="1">'Forward collapse simulation'!AL1164</f>
        <v>4.6207570246205378</v>
      </c>
      <c r="G1154" s="3" t="str">
        <f t="shared" si="869"/>
        <v>1.73</v>
      </c>
      <c r="H1154" s="3" t="str">
        <f t="shared" si="870"/>
        <v>-</v>
      </c>
      <c r="I1154" s="3">
        <f t="shared" si="871"/>
        <v>323.92</v>
      </c>
      <c r="J1154" s="3">
        <f t="shared" ca="1" si="872"/>
        <v>70.993703439429112</v>
      </c>
      <c r="K1154" s="3">
        <f t="shared" ca="1" si="873"/>
        <v>4.3897191733895111</v>
      </c>
      <c r="M1154" s="3" t="str">
        <f t="shared" si="874"/>
        <v>1.73</v>
      </c>
      <c r="N1154" s="3" t="str">
        <f t="shared" si="875"/>
        <v>-</v>
      </c>
      <c r="O1154" s="3">
        <f t="shared" si="876"/>
        <v>323.92</v>
      </c>
      <c r="P1154" s="3">
        <f t="shared" ca="1" si="877"/>
        <v>70.993703439429112</v>
      </c>
      <c r="Q1154" s="3">
        <f t="shared" ca="1" si="878"/>
        <v>4.1586813221584844</v>
      </c>
      <c r="R1154" s="85"/>
      <c r="S1154" s="3" t="str">
        <f t="shared" si="879"/>
        <v>1.73</v>
      </c>
      <c r="T1154" s="3" t="str">
        <f t="shared" si="880"/>
        <v>-</v>
      </c>
      <c r="U1154" s="3">
        <f t="shared" si="881"/>
        <v>323.92</v>
      </c>
      <c r="V1154" s="3">
        <f t="shared" ca="1" si="882"/>
        <v>70.993703439429112</v>
      </c>
      <c r="W1154" s="3">
        <f t="shared" ca="1" si="883"/>
        <v>3.9276434709274572</v>
      </c>
      <c r="X1154" s="85"/>
      <c r="Y1154" s="3" t="str">
        <f t="shared" si="884"/>
        <v>1.73</v>
      </c>
      <c r="Z1154" s="3" t="str">
        <f t="shared" si="885"/>
        <v>-</v>
      </c>
      <c r="AA1154" s="3">
        <f t="shared" si="886"/>
        <v>323.92</v>
      </c>
      <c r="AB1154" s="3">
        <f t="shared" ca="1" si="887"/>
        <v>70.993703439429112</v>
      </c>
      <c r="AC1154" s="3">
        <f t="shared" ca="1" si="888"/>
        <v>3.6966056196964305</v>
      </c>
      <c r="AE1154" s="3" t="str">
        <f t="shared" si="889"/>
        <v>1.73</v>
      </c>
      <c r="AF1154" s="3" t="str">
        <f t="shared" si="890"/>
        <v>-</v>
      </c>
      <c r="AG1154" s="3">
        <f t="shared" si="891"/>
        <v>323.92</v>
      </c>
      <c r="AH1154" s="3">
        <f t="shared" ca="1" si="892"/>
        <v>70.993703439429112</v>
      </c>
      <c r="AI1154" s="3">
        <f t="shared" ca="1" si="893"/>
        <v>3.4655677684654034</v>
      </c>
      <c r="AK1154" s="3" t="str">
        <f t="shared" si="894"/>
        <v>1.73</v>
      </c>
      <c r="AL1154" s="3" t="str">
        <f t="shared" si="895"/>
        <v>-</v>
      </c>
      <c r="AM1154" s="3">
        <f t="shared" si="896"/>
        <v>323.92</v>
      </c>
      <c r="AN1154" s="3">
        <f t="shared" ca="1" si="897"/>
        <v>70.993703439429112</v>
      </c>
      <c r="AO1154" s="3">
        <f t="shared" ca="1" si="898"/>
        <v>3.2345299172343762</v>
      </c>
      <c r="AQ1154" s="3" t="str">
        <f t="shared" si="899"/>
        <v>1.73</v>
      </c>
      <c r="AR1154" s="3" t="str">
        <f t="shared" si="900"/>
        <v>-</v>
      </c>
      <c r="AS1154" s="3">
        <f t="shared" si="901"/>
        <v>323.92</v>
      </c>
      <c r="AT1154" s="3">
        <f t="shared" ca="1" si="902"/>
        <v>70.993703439429112</v>
      </c>
      <c r="AU1154" s="3">
        <f t="shared" ca="1" si="903"/>
        <v>2.7724542147723228</v>
      </c>
      <c r="AW1154" s="3" t="str">
        <f t="shared" si="904"/>
        <v>1.73</v>
      </c>
      <c r="AX1154" s="3" t="str">
        <f t="shared" si="905"/>
        <v>-</v>
      </c>
      <c r="AY1154" s="3">
        <f t="shared" si="906"/>
        <v>323.92</v>
      </c>
      <c r="AZ1154" s="3">
        <f t="shared" ca="1" si="907"/>
        <v>70.993703439429112</v>
      </c>
      <c r="BA1154" s="3">
        <f t="shared" ca="1" si="908"/>
        <v>2.3103785123102689</v>
      </c>
      <c r="BC1154" s="3" t="str">
        <f t="shared" si="909"/>
        <v>1.73</v>
      </c>
      <c r="BD1154" s="3" t="str">
        <f t="shared" si="910"/>
        <v>-</v>
      </c>
      <c r="BE1154" s="3">
        <f t="shared" si="911"/>
        <v>323.92</v>
      </c>
      <c r="BF1154" s="3">
        <f t="shared" ca="1" si="912"/>
        <v>70.993703439429112</v>
      </c>
      <c r="BG1154" s="3">
        <f t="shared" ca="1" si="913"/>
        <v>1.3862271073861614</v>
      </c>
      <c r="BI1154" s="3" t="str">
        <f t="shared" si="914"/>
        <v>1.73</v>
      </c>
      <c r="BJ1154" s="3" t="str">
        <f t="shared" si="915"/>
        <v>-</v>
      </c>
      <c r="BK1154" s="3">
        <f t="shared" si="916"/>
        <v>323.92</v>
      </c>
      <c r="BL1154" s="3">
        <f t="shared" ca="1" si="917"/>
        <v>70.993703439429112</v>
      </c>
      <c r="BM1154" s="3">
        <f t="shared" ca="1" si="918"/>
        <v>0.46207570246205382</v>
      </c>
    </row>
    <row r="1155" spans="1:65" x14ac:dyDescent="0.3">
      <c r="A1155" s="3" t="str">
        <f>'Forward collapse simulation'!B1165</f>
        <v>1.73</v>
      </c>
      <c r="B1155" s="3" t="str">
        <f>IF('Forward collapse simulation'!C1165="","-",'Forward collapse simulation'!C1165)</f>
        <v>-</v>
      </c>
      <c r="C1155" s="3">
        <f>'Forward collapse simulation'!E1165</f>
        <v>323.92</v>
      </c>
      <c r="D1155" s="3">
        <f ca="1">'Forward collapse simulation'!AK1165</f>
        <v>78.51176342021185</v>
      </c>
      <c r="E1155" s="84">
        <f ca="1">'Forward collapse simulation'!AL1165</f>
        <v>11.672873708032796</v>
      </c>
      <c r="G1155" s="3" t="str">
        <f t="shared" si="869"/>
        <v>1.73</v>
      </c>
      <c r="H1155" s="3" t="str">
        <f t="shared" si="870"/>
        <v>-</v>
      </c>
      <c r="I1155" s="3">
        <f t="shared" si="871"/>
        <v>323.92</v>
      </c>
      <c r="J1155" s="3">
        <f t="shared" ca="1" si="872"/>
        <v>78.51176342021185</v>
      </c>
      <c r="K1155" s="3">
        <f t="shared" ca="1" si="873"/>
        <v>11.089230022631156</v>
      </c>
      <c r="M1155" s="3" t="str">
        <f t="shared" si="874"/>
        <v>1.73</v>
      </c>
      <c r="N1155" s="3" t="str">
        <f t="shared" si="875"/>
        <v>-</v>
      </c>
      <c r="O1155" s="3">
        <f t="shared" si="876"/>
        <v>323.92</v>
      </c>
      <c r="P1155" s="3">
        <f t="shared" ca="1" si="877"/>
        <v>78.51176342021185</v>
      </c>
      <c r="Q1155" s="3">
        <f t="shared" ca="1" si="878"/>
        <v>10.505586337229516</v>
      </c>
      <c r="R1155" s="85"/>
      <c r="S1155" s="3" t="str">
        <f t="shared" si="879"/>
        <v>1.73</v>
      </c>
      <c r="T1155" s="3" t="str">
        <f t="shared" si="880"/>
        <v>-</v>
      </c>
      <c r="U1155" s="3">
        <f t="shared" si="881"/>
        <v>323.92</v>
      </c>
      <c r="V1155" s="3">
        <f t="shared" ca="1" si="882"/>
        <v>78.51176342021185</v>
      </c>
      <c r="W1155" s="3">
        <f t="shared" ca="1" si="883"/>
        <v>9.9219426518278766</v>
      </c>
      <c r="X1155" s="85"/>
      <c r="Y1155" s="3" t="str">
        <f t="shared" si="884"/>
        <v>1.73</v>
      </c>
      <c r="Z1155" s="3" t="str">
        <f t="shared" si="885"/>
        <v>-</v>
      </c>
      <c r="AA1155" s="3">
        <f t="shared" si="886"/>
        <v>323.92</v>
      </c>
      <c r="AB1155" s="3">
        <f t="shared" ca="1" si="887"/>
        <v>78.51176342021185</v>
      </c>
      <c r="AC1155" s="3">
        <f t="shared" ca="1" si="888"/>
        <v>9.3382989664262368</v>
      </c>
      <c r="AE1155" s="3" t="str">
        <f t="shared" si="889"/>
        <v>1.73</v>
      </c>
      <c r="AF1155" s="3" t="str">
        <f t="shared" si="890"/>
        <v>-</v>
      </c>
      <c r="AG1155" s="3">
        <f t="shared" si="891"/>
        <v>323.92</v>
      </c>
      <c r="AH1155" s="3">
        <f t="shared" ca="1" si="892"/>
        <v>78.51176342021185</v>
      </c>
      <c r="AI1155" s="3">
        <f t="shared" ca="1" si="893"/>
        <v>8.754655281024597</v>
      </c>
      <c r="AK1155" s="3" t="str">
        <f t="shared" si="894"/>
        <v>1.73</v>
      </c>
      <c r="AL1155" s="3" t="str">
        <f t="shared" si="895"/>
        <v>-</v>
      </c>
      <c r="AM1155" s="3">
        <f t="shared" si="896"/>
        <v>323.92</v>
      </c>
      <c r="AN1155" s="3">
        <f t="shared" ca="1" si="897"/>
        <v>78.51176342021185</v>
      </c>
      <c r="AO1155" s="3">
        <f t="shared" ca="1" si="898"/>
        <v>8.1710115956229572</v>
      </c>
      <c r="AQ1155" s="3" t="str">
        <f t="shared" si="899"/>
        <v>1.73</v>
      </c>
      <c r="AR1155" s="3" t="str">
        <f t="shared" si="900"/>
        <v>-</v>
      </c>
      <c r="AS1155" s="3">
        <f t="shared" si="901"/>
        <v>323.92</v>
      </c>
      <c r="AT1155" s="3">
        <f t="shared" ca="1" si="902"/>
        <v>78.51176342021185</v>
      </c>
      <c r="AU1155" s="3">
        <f t="shared" ca="1" si="903"/>
        <v>7.0037242248196776</v>
      </c>
      <c r="AW1155" s="3" t="str">
        <f t="shared" si="904"/>
        <v>1.73</v>
      </c>
      <c r="AX1155" s="3" t="str">
        <f t="shared" si="905"/>
        <v>-</v>
      </c>
      <c r="AY1155" s="3">
        <f t="shared" si="906"/>
        <v>323.92</v>
      </c>
      <c r="AZ1155" s="3">
        <f t="shared" ca="1" si="907"/>
        <v>78.51176342021185</v>
      </c>
      <c r="BA1155" s="3">
        <f t="shared" ca="1" si="908"/>
        <v>5.836436854016398</v>
      </c>
      <c r="BC1155" s="3" t="str">
        <f t="shared" si="909"/>
        <v>1.73</v>
      </c>
      <c r="BD1155" s="3" t="str">
        <f t="shared" si="910"/>
        <v>-</v>
      </c>
      <c r="BE1155" s="3">
        <f t="shared" si="911"/>
        <v>323.92</v>
      </c>
      <c r="BF1155" s="3">
        <f t="shared" ca="1" si="912"/>
        <v>78.51176342021185</v>
      </c>
      <c r="BG1155" s="3">
        <f t="shared" ca="1" si="913"/>
        <v>3.5018621124098388</v>
      </c>
      <c r="BI1155" s="3" t="str">
        <f t="shared" si="914"/>
        <v>1.73</v>
      </c>
      <c r="BJ1155" s="3" t="str">
        <f t="shared" si="915"/>
        <v>-</v>
      </c>
      <c r="BK1155" s="3">
        <f t="shared" si="916"/>
        <v>323.92</v>
      </c>
      <c r="BL1155" s="3">
        <f t="shared" ca="1" si="917"/>
        <v>78.51176342021185</v>
      </c>
      <c r="BM1155" s="3">
        <f t="shared" ca="1" si="918"/>
        <v>1.1672873708032796</v>
      </c>
    </row>
    <row r="1156" spans="1:65" x14ac:dyDescent="0.3">
      <c r="A1156" s="3" t="str">
        <f>'Forward collapse simulation'!B1166</f>
        <v>1.73</v>
      </c>
      <c r="B1156" s="3" t="str">
        <f>IF('Forward collapse simulation'!C1166="","-",'Forward collapse simulation'!C1166)</f>
        <v>-</v>
      </c>
      <c r="C1156" s="3">
        <f>'Forward collapse simulation'!E1166</f>
        <v>359.27</v>
      </c>
      <c r="D1156" s="3">
        <f ca="1">'Forward collapse simulation'!AK1166</f>
        <v>84.61810155597351</v>
      </c>
      <c r="E1156" s="84">
        <f ca="1">'Forward collapse simulation'!AL1166</f>
        <v>22.457708627952034</v>
      </c>
      <c r="G1156" s="3" t="str">
        <f t="shared" ref="G1156:G1219" si="919">A1156</f>
        <v>1.73</v>
      </c>
      <c r="H1156" s="3" t="str">
        <f t="shared" ref="H1156:H1219" si="920">B1156</f>
        <v>-</v>
      </c>
      <c r="I1156" s="3">
        <f t="shared" ref="I1156:I1219" si="921">C1156</f>
        <v>359.27</v>
      </c>
      <c r="J1156" s="3">
        <f t="shared" ref="J1156:J1219" ca="1" si="922">D1156</f>
        <v>84.61810155597351</v>
      </c>
      <c r="K1156" s="3">
        <f t="shared" ref="K1156:K1219" ca="1" si="923">IF(B1156="-",E1156*0.95,E1156)</f>
        <v>21.334823196554431</v>
      </c>
      <c r="M1156" s="3" t="str">
        <f t="shared" ref="M1156:M1219" si="924">G1156</f>
        <v>1.73</v>
      </c>
      <c r="N1156" s="3" t="str">
        <f t="shared" ref="N1156:N1219" si="925">H1156</f>
        <v>-</v>
      </c>
      <c r="O1156" s="3">
        <f t="shared" ref="O1156:O1219" si="926">I1156</f>
        <v>359.27</v>
      </c>
      <c r="P1156" s="3">
        <f t="shared" ref="P1156:P1219" ca="1" si="927">J1156</f>
        <v>84.61810155597351</v>
      </c>
      <c r="Q1156" s="3">
        <f t="shared" ref="Q1156:Q1219" ca="1" si="928">IF(H1156="-",$E1156*0.9,$E1156)</f>
        <v>20.211937765156829</v>
      </c>
      <c r="R1156" s="85"/>
      <c r="S1156" s="3" t="str">
        <f t="shared" ref="S1156:S1219" si="929">M1156</f>
        <v>1.73</v>
      </c>
      <c r="T1156" s="3" t="str">
        <f t="shared" ref="T1156:T1219" si="930">N1156</f>
        <v>-</v>
      </c>
      <c r="U1156" s="3">
        <f t="shared" ref="U1156:U1219" si="931">O1156</f>
        <v>359.27</v>
      </c>
      <c r="V1156" s="3">
        <f t="shared" ref="V1156:V1219" ca="1" si="932">P1156</f>
        <v>84.61810155597351</v>
      </c>
      <c r="W1156" s="3">
        <f t="shared" ref="W1156:W1219" ca="1" si="933">IF(N1156="-",$E1156*0.85,$E1156)</f>
        <v>19.089052333759227</v>
      </c>
      <c r="X1156" s="85"/>
      <c r="Y1156" s="3" t="str">
        <f t="shared" ref="Y1156:Y1219" si="934">S1156</f>
        <v>1.73</v>
      </c>
      <c r="Z1156" s="3" t="str">
        <f t="shared" ref="Z1156:Z1219" si="935">T1156</f>
        <v>-</v>
      </c>
      <c r="AA1156" s="3">
        <f t="shared" ref="AA1156:AA1219" si="936">U1156</f>
        <v>359.27</v>
      </c>
      <c r="AB1156" s="3">
        <f t="shared" ref="AB1156:AB1219" ca="1" si="937">V1156</f>
        <v>84.61810155597351</v>
      </c>
      <c r="AC1156" s="3">
        <f t="shared" ref="AC1156:AC1219" ca="1" si="938">IF(T1156="-",$E1156*0.8,$E1156)</f>
        <v>17.966166902361628</v>
      </c>
      <c r="AE1156" s="3" t="str">
        <f t="shared" ref="AE1156:AE1219" si="939">Y1156</f>
        <v>1.73</v>
      </c>
      <c r="AF1156" s="3" t="str">
        <f t="shared" ref="AF1156:AF1219" si="940">Z1156</f>
        <v>-</v>
      </c>
      <c r="AG1156" s="3">
        <f t="shared" ref="AG1156:AG1219" si="941">AA1156</f>
        <v>359.27</v>
      </c>
      <c r="AH1156" s="3">
        <f t="shared" ref="AH1156:AH1219" ca="1" si="942">AB1156</f>
        <v>84.61810155597351</v>
      </c>
      <c r="AI1156" s="3">
        <f t="shared" ref="AI1156:AI1219" ca="1" si="943">IF(Z1156="-",$E1156*0.75,$E1156)</f>
        <v>16.843281470964026</v>
      </c>
      <c r="AK1156" s="3" t="str">
        <f t="shared" ref="AK1156:AK1219" si="944">AE1156</f>
        <v>1.73</v>
      </c>
      <c r="AL1156" s="3" t="str">
        <f t="shared" ref="AL1156:AL1219" si="945">AF1156</f>
        <v>-</v>
      </c>
      <c r="AM1156" s="3">
        <f t="shared" ref="AM1156:AM1219" si="946">AG1156</f>
        <v>359.27</v>
      </c>
      <c r="AN1156" s="3">
        <f t="shared" ref="AN1156:AN1219" ca="1" si="947">AH1156</f>
        <v>84.61810155597351</v>
      </c>
      <c r="AO1156" s="3">
        <f t="shared" ref="AO1156:AO1219" ca="1" si="948">IF(AF1156="-",$E1156*0.7,$E1156)</f>
        <v>15.720396039566422</v>
      </c>
      <c r="AQ1156" s="3" t="str">
        <f t="shared" ref="AQ1156:AQ1219" si="949">AK1156</f>
        <v>1.73</v>
      </c>
      <c r="AR1156" s="3" t="str">
        <f t="shared" ref="AR1156:AR1219" si="950">AL1156</f>
        <v>-</v>
      </c>
      <c r="AS1156" s="3">
        <f t="shared" ref="AS1156:AS1219" si="951">AM1156</f>
        <v>359.27</v>
      </c>
      <c r="AT1156" s="3">
        <f t="shared" ref="AT1156:AT1219" ca="1" si="952">AN1156</f>
        <v>84.61810155597351</v>
      </c>
      <c r="AU1156" s="3">
        <f t="shared" ref="AU1156:AU1219" ca="1" si="953">IF(AL1156="-",$E1156*0.6,$E1156)</f>
        <v>13.47462517677122</v>
      </c>
      <c r="AW1156" s="3" t="str">
        <f t="shared" ref="AW1156:AW1219" si="954">AQ1156</f>
        <v>1.73</v>
      </c>
      <c r="AX1156" s="3" t="str">
        <f t="shared" ref="AX1156:AX1219" si="955">AR1156</f>
        <v>-</v>
      </c>
      <c r="AY1156" s="3">
        <f t="shared" ref="AY1156:AY1219" si="956">AS1156</f>
        <v>359.27</v>
      </c>
      <c r="AZ1156" s="3">
        <f t="shared" ref="AZ1156:AZ1219" ca="1" si="957">AT1156</f>
        <v>84.61810155597351</v>
      </c>
      <c r="BA1156" s="3">
        <f t="shared" ref="BA1156:BA1219" ca="1" si="958">IF(AR1156="-",$E1156*0.5,$E1156)</f>
        <v>11.228854313976017</v>
      </c>
      <c r="BC1156" s="3" t="str">
        <f t="shared" ref="BC1156:BC1219" si="959">AW1156</f>
        <v>1.73</v>
      </c>
      <c r="BD1156" s="3" t="str">
        <f t="shared" ref="BD1156:BD1219" si="960">AX1156</f>
        <v>-</v>
      </c>
      <c r="BE1156" s="3">
        <f t="shared" ref="BE1156:BE1219" si="961">AY1156</f>
        <v>359.27</v>
      </c>
      <c r="BF1156" s="3">
        <f t="shared" ref="BF1156:BF1219" ca="1" si="962">AZ1156</f>
        <v>84.61810155597351</v>
      </c>
      <c r="BG1156" s="3">
        <f t="shared" ref="BG1156:BG1219" ca="1" si="963">IF(AX1156="-",$E1156*0.3,$E1156)</f>
        <v>6.7373125883856098</v>
      </c>
      <c r="BI1156" s="3" t="str">
        <f t="shared" ref="BI1156:BI1219" si="964">BC1156</f>
        <v>1.73</v>
      </c>
      <c r="BJ1156" s="3" t="str">
        <f t="shared" ref="BJ1156:BJ1219" si="965">BD1156</f>
        <v>-</v>
      </c>
      <c r="BK1156" s="3">
        <f t="shared" ref="BK1156:BK1219" si="966">BE1156</f>
        <v>359.27</v>
      </c>
      <c r="BL1156" s="3">
        <f t="shared" ref="BL1156:BL1219" ca="1" si="967">BF1156</f>
        <v>84.61810155597351</v>
      </c>
      <c r="BM1156" s="3">
        <f t="shared" ref="BM1156:BM1219" ca="1" si="968">IF(BD1156="-",$E1156*0.1,$E1156)</f>
        <v>2.2457708627952035</v>
      </c>
    </row>
    <row r="1157" spans="1:65" x14ac:dyDescent="0.3">
      <c r="A1157" s="3" t="str">
        <f>'Forward collapse simulation'!B1167</f>
        <v>1.73</v>
      </c>
      <c r="B1157" s="3" t="str">
        <f>IF('Forward collapse simulation'!C1167="","-",'Forward collapse simulation'!C1167)</f>
        <v>-</v>
      </c>
      <c r="C1157" s="3">
        <f>'Forward collapse simulation'!E1167</f>
        <v>36.619999999999997</v>
      </c>
      <c r="D1157" s="3">
        <f ca="1">'Forward collapse simulation'!AK1167</f>
        <v>87.747741934268518</v>
      </c>
      <c r="E1157" s="84">
        <f ca="1">'Forward collapse simulation'!AL1167</f>
        <v>29.136491093205318</v>
      </c>
      <c r="G1157" s="3" t="str">
        <f t="shared" si="919"/>
        <v>1.73</v>
      </c>
      <c r="H1157" s="3" t="str">
        <f t="shared" si="920"/>
        <v>-</v>
      </c>
      <c r="I1157" s="3">
        <f t="shared" si="921"/>
        <v>36.619999999999997</v>
      </c>
      <c r="J1157" s="3">
        <f t="shared" ca="1" si="922"/>
        <v>87.747741934268518</v>
      </c>
      <c r="K1157" s="3">
        <f t="shared" ca="1" si="923"/>
        <v>27.67966653854505</v>
      </c>
      <c r="M1157" s="3" t="str">
        <f t="shared" si="924"/>
        <v>1.73</v>
      </c>
      <c r="N1157" s="3" t="str">
        <f t="shared" si="925"/>
        <v>-</v>
      </c>
      <c r="O1157" s="3">
        <f t="shared" si="926"/>
        <v>36.619999999999997</v>
      </c>
      <c r="P1157" s="3">
        <f t="shared" ca="1" si="927"/>
        <v>87.747741934268518</v>
      </c>
      <c r="Q1157" s="3">
        <f t="shared" ca="1" si="928"/>
        <v>26.222841983884788</v>
      </c>
      <c r="R1157" s="85"/>
      <c r="S1157" s="3" t="str">
        <f t="shared" si="929"/>
        <v>1.73</v>
      </c>
      <c r="T1157" s="3" t="str">
        <f t="shared" si="930"/>
        <v>-</v>
      </c>
      <c r="U1157" s="3">
        <f t="shared" si="931"/>
        <v>36.619999999999997</v>
      </c>
      <c r="V1157" s="3">
        <f t="shared" ca="1" si="932"/>
        <v>87.747741934268518</v>
      </c>
      <c r="W1157" s="3">
        <f t="shared" ca="1" si="933"/>
        <v>24.766017429224519</v>
      </c>
      <c r="X1157" s="85"/>
      <c r="Y1157" s="3" t="str">
        <f t="shared" si="934"/>
        <v>1.73</v>
      </c>
      <c r="Z1157" s="3" t="str">
        <f t="shared" si="935"/>
        <v>-</v>
      </c>
      <c r="AA1157" s="3">
        <f t="shared" si="936"/>
        <v>36.619999999999997</v>
      </c>
      <c r="AB1157" s="3">
        <f t="shared" ca="1" si="937"/>
        <v>87.747741934268518</v>
      </c>
      <c r="AC1157" s="3">
        <f t="shared" ca="1" si="938"/>
        <v>23.309192874564257</v>
      </c>
      <c r="AE1157" s="3" t="str">
        <f t="shared" si="939"/>
        <v>1.73</v>
      </c>
      <c r="AF1157" s="3" t="str">
        <f t="shared" si="940"/>
        <v>-</v>
      </c>
      <c r="AG1157" s="3">
        <f t="shared" si="941"/>
        <v>36.619999999999997</v>
      </c>
      <c r="AH1157" s="3">
        <f t="shared" ca="1" si="942"/>
        <v>87.747741934268518</v>
      </c>
      <c r="AI1157" s="3">
        <f t="shared" ca="1" si="943"/>
        <v>21.852368319903988</v>
      </c>
      <c r="AK1157" s="3" t="str">
        <f t="shared" si="944"/>
        <v>1.73</v>
      </c>
      <c r="AL1157" s="3" t="str">
        <f t="shared" si="945"/>
        <v>-</v>
      </c>
      <c r="AM1157" s="3">
        <f t="shared" si="946"/>
        <v>36.619999999999997</v>
      </c>
      <c r="AN1157" s="3">
        <f t="shared" ca="1" si="947"/>
        <v>87.747741934268518</v>
      </c>
      <c r="AO1157" s="3">
        <f t="shared" ca="1" si="948"/>
        <v>20.395543765243723</v>
      </c>
      <c r="AQ1157" s="3" t="str">
        <f t="shared" si="949"/>
        <v>1.73</v>
      </c>
      <c r="AR1157" s="3" t="str">
        <f t="shared" si="950"/>
        <v>-</v>
      </c>
      <c r="AS1157" s="3">
        <f t="shared" si="951"/>
        <v>36.619999999999997</v>
      </c>
      <c r="AT1157" s="3">
        <f t="shared" ca="1" si="952"/>
        <v>87.747741934268518</v>
      </c>
      <c r="AU1157" s="3">
        <f t="shared" ca="1" si="953"/>
        <v>17.481894655923192</v>
      </c>
      <c r="AW1157" s="3" t="str">
        <f t="shared" si="954"/>
        <v>1.73</v>
      </c>
      <c r="AX1157" s="3" t="str">
        <f t="shared" si="955"/>
        <v>-</v>
      </c>
      <c r="AY1157" s="3">
        <f t="shared" si="956"/>
        <v>36.619999999999997</v>
      </c>
      <c r="AZ1157" s="3">
        <f t="shared" ca="1" si="957"/>
        <v>87.747741934268518</v>
      </c>
      <c r="BA1157" s="3">
        <f t="shared" ca="1" si="958"/>
        <v>14.568245546602659</v>
      </c>
      <c r="BC1157" s="3" t="str">
        <f t="shared" si="959"/>
        <v>1.73</v>
      </c>
      <c r="BD1157" s="3" t="str">
        <f t="shared" si="960"/>
        <v>-</v>
      </c>
      <c r="BE1157" s="3">
        <f t="shared" si="961"/>
        <v>36.619999999999997</v>
      </c>
      <c r="BF1157" s="3">
        <f t="shared" ca="1" si="962"/>
        <v>87.747741934268518</v>
      </c>
      <c r="BG1157" s="3">
        <f t="shared" ca="1" si="963"/>
        <v>8.7409473279615959</v>
      </c>
      <c r="BI1157" s="3" t="str">
        <f t="shared" si="964"/>
        <v>1.73</v>
      </c>
      <c r="BJ1157" s="3" t="str">
        <f t="shared" si="965"/>
        <v>-</v>
      </c>
      <c r="BK1157" s="3">
        <f t="shared" si="966"/>
        <v>36.619999999999997</v>
      </c>
      <c r="BL1157" s="3">
        <f t="shared" ca="1" si="967"/>
        <v>87.747741934268518</v>
      </c>
      <c r="BM1157" s="3">
        <f t="shared" ca="1" si="968"/>
        <v>2.9136491093205321</v>
      </c>
    </row>
    <row r="1158" spans="1:65" x14ac:dyDescent="0.3">
      <c r="A1158" s="3" t="str">
        <f>'Forward collapse simulation'!B1168</f>
        <v>1.73</v>
      </c>
      <c r="B1158" s="3" t="str">
        <f>IF('Forward collapse simulation'!C1168="","-",'Forward collapse simulation'!C1168)</f>
        <v>-</v>
      </c>
      <c r="C1158" s="3">
        <f>'Forward collapse simulation'!E1168</f>
        <v>138.66999999999999</v>
      </c>
      <c r="D1158" s="3">
        <f ca="1">'Forward collapse simulation'!AK1168</f>
        <v>86.371349198503168</v>
      </c>
      <c r="E1158" s="84">
        <f ca="1">'Forward collapse simulation'!AL1168</f>
        <v>23.756665391025312</v>
      </c>
      <c r="G1158" s="3" t="str">
        <f t="shared" si="919"/>
        <v>1.73</v>
      </c>
      <c r="H1158" s="3" t="str">
        <f t="shared" si="920"/>
        <v>-</v>
      </c>
      <c r="I1158" s="3">
        <f t="shared" si="921"/>
        <v>138.66999999999999</v>
      </c>
      <c r="J1158" s="3">
        <f t="shared" ca="1" si="922"/>
        <v>86.371349198503168</v>
      </c>
      <c r="K1158" s="3">
        <f t="shared" ca="1" si="923"/>
        <v>22.568832121474045</v>
      </c>
      <c r="M1158" s="3" t="str">
        <f t="shared" si="924"/>
        <v>1.73</v>
      </c>
      <c r="N1158" s="3" t="str">
        <f t="shared" si="925"/>
        <v>-</v>
      </c>
      <c r="O1158" s="3">
        <f t="shared" si="926"/>
        <v>138.66999999999999</v>
      </c>
      <c r="P1158" s="3">
        <f t="shared" ca="1" si="927"/>
        <v>86.371349198503168</v>
      </c>
      <c r="Q1158" s="3">
        <f t="shared" ca="1" si="928"/>
        <v>21.380998851922779</v>
      </c>
      <c r="R1158" s="85"/>
      <c r="S1158" s="3" t="str">
        <f t="shared" si="929"/>
        <v>1.73</v>
      </c>
      <c r="T1158" s="3" t="str">
        <f t="shared" si="930"/>
        <v>-</v>
      </c>
      <c r="U1158" s="3">
        <f t="shared" si="931"/>
        <v>138.66999999999999</v>
      </c>
      <c r="V1158" s="3">
        <f t="shared" ca="1" si="932"/>
        <v>86.371349198503168</v>
      </c>
      <c r="W1158" s="3">
        <f t="shared" ca="1" si="933"/>
        <v>20.193165582371513</v>
      </c>
      <c r="X1158" s="85"/>
      <c r="Y1158" s="3" t="str">
        <f t="shared" si="934"/>
        <v>1.73</v>
      </c>
      <c r="Z1158" s="3" t="str">
        <f t="shared" si="935"/>
        <v>-</v>
      </c>
      <c r="AA1158" s="3">
        <f t="shared" si="936"/>
        <v>138.66999999999999</v>
      </c>
      <c r="AB1158" s="3">
        <f t="shared" ca="1" si="937"/>
        <v>86.371349198503168</v>
      </c>
      <c r="AC1158" s="3">
        <f t="shared" ca="1" si="938"/>
        <v>19.005332312820251</v>
      </c>
      <c r="AE1158" s="3" t="str">
        <f t="shared" si="939"/>
        <v>1.73</v>
      </c>
      <c r="AF1158" s="3" t="str">
        <f t="shared" si="940"/>
        <v>-</v>
      </c>
      <c r="AG1158" s="3">
        <f t="shared" si="941"/>
        <v>138.66999999999999</v>
      </c>
      <c r="AH1158" s="3">
        <f t="shared" ca="1" si="942"/>
        <v>86.371349198503168</v>
      </c>
      <c r="AI1158" s="3">
        <f t="shared" ca="1" si="943"/>
        <v>17.817499043268985</v>
      </c>
      <c r="AK1158" s="3" t="str">
        <f t="shared" si="944"/>
        <v>1.73</v>
      </c>
      <c r="AL1158" s="3" t="str">
        <f t="shared" si="945"/>
        <v>-</v>
      </c>
      <c r="AM1158" s="3">
        <f t="shared" si="946"/>
        <v>138.66999999999999</v>
      </c>
      <c r="AN1158" s="3">
        <f t="shared" ca="1" si="947"/>
        <v>86.371349198503168</v>
      </c>
      <c r="AO1158" s="3">
        <f t="shared" ca="1" si="948"/>
        <v>16.629665773717718</v>
      </c>
      <c r="AQ1158" s="3" t="str">
        <f t="shared" si="949"/>
        <v>1.73</v>
      </c>
      <c r="AR1158" s="3" t="str">
        <f t="shared" si="950"/>
        <v>-</v>
      </c>
      <c r="AS1158" s="3">
        <f t="shared" si="951"/>
        <v>138.66999999999999</v>
      </c>
      <c r="AT1158" s="3">
        <f t="shared" ca="1" si="952"/>
        <v>86.371349198503168</v>
      </c>
      <c r="AU1158" s="3">
        <f t="shared" ca="1" si="953"/>
        <v>14.253999234615186</v>
      </c>
      <c r="AW1158" s="3" t="str">
        <f t="shared" si="954"/>
        <v>1.73</v>
      </c>
      <c r="AX1158" s="3" t="str">
        <f t="shared" si="955"/>
        <v>-</v>
      </c>
      <c r="AY1158" s="3">
        <f t="shared" si="956"/>
        <v>138.66999999999999</v>
      </c>
      <c r="AZ1158" s="3">
        <f t="shared" ca="1" si="957"/>
        <v>86.371349198503168</v>
      </c>
      <c r="BA1158" s="3">
        <f t="shared" ca="1" si="958"/>
        <v>11.878332695512656</v>
      </c>
      <c r="BC1158" s="3" t="str">
        <f t="shared" si="959"/>
        <v>1.73</v>
      </c>
      <c r="BD1158" s="3" t="str">
        <f t="shared" si="960"/>
        <v>-</v>
      </c>
      <c r="BE1158" s="3">
        <f t="shared" si="961"/>
        <v>138.66999999999999</v>
      </c>
      <c r="BF1158" s="3">
        <f t="shared" ca="1" si="962"/>
        <v>86.371349198503168</v>
      </c>
      <c r="BG1158" s="3">
        <f t="shared" ca="1" si="963"/>
        <v>7.1269996173075931</v>
      </c>
      <c r="BI1158" s="3" t="str">
        <f t="shared" si="964"/>
        <v>1.73</v>
      </c>
      <c r="BJ1158" s="3" t="str">
        <f t="shared" si="965"/>
        <v>-</v>
      </c>
      <c r="BK1158" s="3">
        <f t="shared" si="966"/>
        <v>138.66999999999999</v>
      </c>
      <c r="BL1158" s="3">
        <f t="shared" ca="1" si="967"/>
        <v>86.371349198503168</v>
      </c>
      <c r="BM1158" s="3">
        <f t="shared" ca="1" si="968"/>
        <v>2.3756665391025313</v>
      </c>
    </row>
    <row r="1159" spans="1:65" x14ac:dyDescent="0.3">
      <c r="A1159" s="3" t="str">
        <f>'Forward collapse simulation'!B1169</f>
        <v>1.73</v>
      </c>
      <c r="B1159" s="3" t="str">
        <f>IF('Forward collapse simulation'!C1169="","-",'Forward collapse simulation'!C1169)</f>
        <v>-</v>
      </c>
      <c r="C1159" s="3">
        <f>'Forward collapse simulation'!E1169</f>
        <v>145.85</v>
      </c>
      <c r="D1159" s="3">
        <f ca="1">'Forward collapse simulation'!AK1169</f>
        <v>84.015405428713848</v>
      </c>
      <c r="E1159" s="84">
        <f ca="1">'Forward collapse simulation'!AL1169</f>
        <v>14.628054958974801</v>
      </c>
      <c r="G1159" s="3" t="str">
        <f t="shared" si="919"/>
        <v>1.73</v>
      </c>
      <c r="H1159" s="3" t="str">
        <f t="shared" si="920"/>
        <v>-</v>
      </c>
      <c r="I1159" s="3">
        <f t="shared" si="921"/>
        <v>145.85</v>
      </c>
      <c r="J1159" s="3">
        <f t="shared" ca="1" si="922"/>
        <v>84.015405428713848</v>
      </c>
      <c r="K1159" s="3">
        <f t="shared" ca="1" si="923"/>
        <v>13.89665221102606</v>
      </c>
      <c r="M1159" s="3" t="str">
        <f t="shared" si="924"/>
        <v>1.73</v>
      </c>
      <c r="N1159" s="3" t="str">
        <f t="shared" si="925"/>
        <v>-</v>
      </c>
      <c r="O1159" s="3">
        <f t="shared" si="926"/>
        <v>145.85</v>
      </c>
      <c r="P1159" s="3">
        <f t="shared" ca="1" si="927"/>
        <v>84.015405428713848</v>
      </c>
      <c r="Q1159" s="3">
        <f t="shared" ca="1" si="928"/>
        <v>13.165249463077322</v>
      </c>
      <c r="R1159" s="85"/>
      <c r="S1159" s="3" t="str">
        <f t="shared" si="929"/>
        <v>1.73</v>
      </c>
      <c r="T1159" s="3" t="str">
        <f t="shared" si="930"/>
        <v>-</v>
      </c>
      <c r="U1159" s="3">
        <f t="shared" si="931"/>
        <v>145.85</v>
      </c>
      <c r="V1159" s="3">
        <f t="shared" ca="1" si="932"/>
        <v>84.015405428713848</v>
      </c>
      <c r="W1159" s="3">
        <f t="shared" ca="1" si="933"/>
        <v>12.433846715128579</v>
      </c>
      <c r="X1159" s="85"/>
      <c r="Y1159" s="3" t="str">
        <f t="shared" si="934"/>
        <v>1.73</v>
      </c>
      <c r="Z1159" s="3" t="str">
        <f t="shared" si="935"/>
        <v>-</v>
      </c>
      <c r="AA1159" s="3">
        <f t="shared" si="936"/>
        <v>145.85</v>
      </c>
      <c r="AB1159" s="3">
        <f t="shared" ca="1" si="937"/>
        <v>84.015405428713848</v>
      </c>
      <c r="AC1159" s="3">
        <f t="shared" ca="1" si="938"/>
        <v>11.702443967179841</v>
      </c>
      <c r="AE1159" s="3" t="str">
        <f t="shared" si="939"/>
        <v>1.73</v>
      </c>
      <c r="AF1159" s="3" t="str">
        <f t="shared" si="940"/>
        <v>-</v>
      </c>
      <c r="AG1159" s="3">
        <f t="shared" si="941"/>
        <v>145.85</v>
      </c>
      <c r="AH1159" s="3">
        <f t="shared" ca="1" si="942"/>
        <v>84.015405428713848</v>
      </c>
      <c r="AI1159" s="3">
        <f t="shared" ca="1" si="943"/>
        <v>10.9710412192311</v>
      </c>
      <c r="AK1159" s="3" t="str">
        <f t="shared" si="944"/>
        <v>1.73</v>
      </c>
      <c r="AL1159" s="3" t="str">
        <f t="shared" si="945"/>
        <v>-</v>
      </c>
      <c r="AM1159" s="3">
        <f t="shared" si="946"/>
        <v>145.85</v>
      </c>
      <c r="AN1159" s="3">
        <f t="shared" ca="1" si="947"/>
        <v>84.015405428713848</v>
      </c>
      <c r="AO1159" s="3">
        <f t="shared" ca="1" si="948"/>
        <v>10.23963847128236</v>
      </c>
      <c r="AQ1159" s="3" t="str">
        <f t="shared" si="949"/>
        <v>1.73</v>
      </c>
      <c r="AR1159" s="3" t="str">
        <f t="shared" si="950"/>
        <v>-</v>
      </c>
      <c r="AS1159" s="3">
        <f t="shared" si="951"/>
        <v>145.85</v>
      </c>
      <c r="AT1159" s="3">
        <f t="shared" ca="1" si="952"/>
        <v>84.015405428713848</v>
      </c>
      <c r="AU1159" s="3">
        <f t="shared" ca="1" si="953"/>
        <v>8.7768329753848793</v>
      </c>
      <c r="AW1159" s="3" t="str">
        <f t="shared" si="954"/>
        <v>1.73</v>
      </c>
      <c r="AX1159" s="3" t="str">
        <f t="shared" si="955"/>
        <v>-</v>
      </c>
      <c r="AY1159" s="3">
        <f t="shared" si="956"/>
        <v>145.85</v>
      </c>
      <c r="AZ1159" s="3">
        <f t="shared" ca="1" si="957"/>
        <v>84.015405428713848</v>
      </c>
      <c r="BA1159" s="3">
        <f t="shared" ca="1" si="958"/>
        <v>7.3140274794874003</v>
      </c>
      <c r="BC1159" s="3" t="str">
        <f t="shared" si="959"/>
        <v>1.73</v>
      </c>
      <c r="BD1159" s="3" t="str">
        <f t="shared" si="960"/>
        <v>-</v>
      </c>
      <c r="BE1159" s="3">
        <f t="shared" si="961"/>
        <v>145.85</v>
      </c>
      <c r="BF1159" s="3">
        <f t="shared" ca="1" si="962"/>
        <v>84.015405428713848</v>
      </c>
      <c r="BG1159" s="3">
        <f t="shared" ca="1" si="963"/>
        <v>4.3884164876924396</v>
      </c>
      <c r="BI1159" s="3" t="str">
        <f t="shared" si="964"/>
        <v>1.73</v>
      </c>
      <c r="BJ1159" s="3" t="str">
        <f t="shared" si="965"/>
        <v>-</v>
      </c>
      <c r="BK1159" s="3">
        <f t="shared" si="966"/>
        <v>145.85</v>
      </c>
      <c r="BL1159" s="3">
        <f t="shared" ca="1" si="967"/>
        <v>84.015405428713848</v>
      </c>
      <c r="BM1159" s="3">
        <f t="shared" ca="1" si="968"/>
        <v>1.4628054958974801</v>
      </c>
    </row>
    <row r="1160" spans="1:65" x14ac:dyDescent="0.3">
      <c r="A1160" s="3" t="str">
        <f>'Forward collapse simulation'!B1170</f>
        <v>1.73</v>
      </c>
      <c r="B1160" s="3" t="str">
        <f>IF('Forward collapse simulation'!C1170="","-",'Forward collapse simulation'!C1170)</f>
        <v>-</v>
      </c>
      <c r="C1160" s="3">
        <f>'Forward collapse simulation'!E1170</f>
        <v>155.27000000000001</v>
      </c>
      <c r="D1160" s="3">
        <f ca="1">'Forward collapse simulation'!AK1170</f>
        <v>79.02725624390996</v>
      </c>
      <c r="E1160" s="84">
        <f ca="1">'Forward collapse simulation'!AL1170</f>
        <v>6.3702268608937507</v>
      </c>
      <c r="G1160" s="3" t="str">
        <f t="shared" si="919"/>
        <v>1.73</v>
      </c>
      <c r="H1160" s="3" t="str">
        <f t="shared" si="920"/>
        <v>-</v>
      </c>
      <c r="I1160" s="3">
        <f t="shared" si="921"/>
        <v>155.27000000000001</v>
      </c>
      <c r="J1160" s="3">
        <f t="shared" ca="1" si="922"/>
        <v>79.02725624390996</v>
      </c>
      <c r="K1160" s="3">
        <f t="shared" ca="1" si="923"/>
        <v>6.0517155178490629</v>
      </c>
      <c r="M1160" s="3" t="str">
        <f t="shared" si="924"/>
        <v>1.73</v>
      </c>
      <c r="N1160" s="3" t="str">
        <f t="shared" si="925"/>
        <v>-</v>
      </c>
      <c r="O1160" s="3">
        <f t="shared" si="926"/>
        <v>155.27000000000001</v>
      </c>
      <c r="P1160" s="3">
        <f t="shared" ca="1" si="927"/>
        <v>79.02725624390996</v>
      </c>
      <c r="Q1160" s="3">
        <f t="shared" ca="1" si="928"/>
        <v>5.7332041748043761</v>
      </c>
      <c r="R1160" s="85"/>
      <c r="S1160" s="3" t="str">
        <f t="shared" si="929"/>
        <v>1.73</v>
      </c>
      <c r="T1160" s="3" t="str">
        <f t="shared" si="930"/>
        <v>-</v>
      </c>
      <c r="U1160" s="3">
        <f t="shared" si="931"/>
        <v>155.27000000000001</v>
      </c>
      <c r="V1160" s="3">
        <f t="shared" ca="1" si="932"/>
        <v>79.02725624390996</v>
      </c>
      <c r="W1160" s="3">
        <f t="shared" ca="1" si="933"/>
        <v>5.4146928317596883</v>
      </c>
      <c r="X1160" s="85"/>
      <c r="Y1160" s="3" t="str">
        <f t="shared" si="934"/>
        <v>1.73</v>
      </c>
      <c r="Z1160" s="3" t="str">
        <f t="shared" si="935"/>
        <v>-</v>
      </c>
      <c r="AA1160" s="3">
        <f t="shared" si="936"/>
        <v>155.27000000000001</v>
      </c>
      <c r="AB1160" s="3">
        <f t="shared" ca="1" si="937"/>
        <v>79.02725624390996</v>
      </c>
      <c r="AC1160" s="3">
        <f t="shared" ca="1" si="938"/>
        <v>5.0961814887150005</v>
      </c>
      <c r="AE1160" s="3" t="str">
        <f t="shared" si="939"/>
        <v>1.73</v>
      </c>
      <c r="AF1160" s="3" t="str">
        <f t="shared" si="940"/>
        <v>-</v>
      </c>
      <c r="AG1160" s="3">
        <f t="shared" si="941"/>
        <v>155.27000000000001</v>
      </c>
      <c r="AH1160" s="3">
        <f t="shared" ca="1" si="942"/>
        <v>79.02725624390996</v>
      </c>
      <c r="AI1160" s="3">
        <f t="shared" ca="1" si="943"/>
        <v>4.7776701456703128</v>
      </c>
      <c r="AK1160" s="3" t="str">
        <f t="shared" si="944"/>
        <v>1.73</v>
      </c>
      <c r="AL1160" s="3" t="str">
        <f t="shared" si="945"/>
        <v>-</v>
      </c>
      <c r="AM1160" s="3">
        <f t="shared" si="946"/>
        <v>155.27000000000001</v>
      </c>
      <c r="AN1160" s="3">
        <f t="shared" ca="1" si="947"/>
        <v>79.02725624390996</v>
      </c>
      <c r="AO1160" s="3">
        <f t="shared" ca="1" si="948"/>
        <v>4.459158802625625</v>
      </c>
      <c r="AQ1160" s="3" t="str">
        <f t="shared" si="949"/>
        <v>1.73</v>
      </c>
      <c r="AR1160" s="3" t="str">
        <f t="shared" si="950"/>
        <v>-</v>
      </c>
      <c r="AS1160" s="3">
        <f t="shared" si="951"/>
        <v>155.27000000000001</v>
      </c>
      <c r="AT1160" s="3">
        <f t="shared" ca="1" si="952"/>
        <v>79.02725624390996</v>
      </c>
      <c r="AU1160" s="3">
        <f t="shared" ca="1" si="953"/>
        <v>3.8221361165362504</v>
      </c>
      <c r="AW1160" s="3" t="str">
        <f t="shared" si="954"/>
        <v>1.73</v>
      </c>
      <c r="AX1160" s="3" t="str">
        <f t="shared" si="955"/>
        <v>-</v>
      </c>
      <c r="AY1160" s="3">
        <f t="shared" si="956"/>
        <v>155.27000000000001</v>
      </c>
      <c r="AZ1160" s="3">
        <f t="shared" ca="1" si="957"/>
        <v>79.02725624390996</v>
      </c>
      <c r="BA1160" s="3">
        <f t="shared" ca="1" si="958"/>
        <v>3.1851134304468753</v>
      </c>
      <c r="BC1160" s="3" t="str">
        <f t="shared" si="959"/>
        <v>1.73</v>
      </c>
      <c r="BD1160" s="3" t="str">
        <f t="shared" si="960"/>
        <v>-</v>
      </c>
      <c r="BE1160" s="3">
        <f t="shared" si="961"/>
        <v>155.27000000000001</v>
      </c>
      <c r="BF1160" s="3">
        <f t="shared" ca="1" si="962"/>
        <v>79.02725624390996</v>
      </c>
      <c r="BG1160" s="3">
        <f t="shared" ca="1" si="963"/>
        <v>1.9110680582681252</v>
      </c>
      <c r="BI1160" s="3" t="str">
        <f t="shared" si="964"/>
        <v>1.73</v>
      </c>
      <c r="BJ1160" s="3" t="str">
        <f t="shared" si="965"/>
        <v>-</v>
      </c>
      <c r="BK1160" s="3">
        <f t="shared" si="966"/>
        <v>155.27000000000001</v>
      </c>
      <c r="BL1160" s="3">
        <f t="shared" ca="1" si="967"/>
        <v>79.02725624390996</v>
      </c>
      <c r="BM1160" s="3">
        <f t="shared" ca="1" si="968"/>
        <v>0.63702268608937507</v>
      </c>
    </row>
    <row r="1161" spans="1:65" x14ac:dyDescent="0.3">
      <c r="A1161" s="3" t="str">
        <f>'Forward collapse simulation'!B1171</f>
        <v>1.73</v>
      </c>
      <c r="B1161" s="3" t="str">
        <f>IF('Forward collapse simulation'!C1171="","-",'Forward collapse simulation'!C1171)</f>
        <v>-</v>
      </c>
      <c r="C1161" s="3">
        <f>'Forward collapse simulation'!E1171</f>
        <v>152.47</v>
      </c>
      <c r="D1161" s="3">
        <f>'Forward collapse simulation'!AK1171</f>
        <v>-38.200000000000003</v>
      </c>
      <c r="E1161" s="84">
        <f>'Forward collapse simulation'!AL1171</f>
        <v>1.25</v>
      </c>
      <c r="G1161" s="3" t="str">
        <f t="shared" si="919"/>
        <v>1.73</v>
      </c>
      <c r="H1161" s="3" t="str">
        <f t="shared" si="920"/>
        <v>-</v>
      </c>
      <c r="I1161" s="3">
        <f t="shared" si="921"/>
        <v>152.47</v>
      </c>
      <c r="J1161" s="3">
        <f t="shared" si="922"/>
        <v>-38.200000000000003</v>
      </c>
      <c r="K1161" s="3">
        <f t="shared" si="923"/>
        <v>1.1875</v>
      </c>
      <c r="M1161" s="3" t="str">
        <f t="shared" si="924"/>
        <v>1.73</v>
      </c>
      <c r="N1161" s="3" t="str">
        <f t="shared" si="925"/>
        <v>-</v>
      </c>
      <c r="O1161" s="3">
        <f t="shared" si="926"/>
        <v>152.47</v>
      </c>
      <c r="P1161" s="3">
        <f t="shared" si="927"/>
        <v>-38.200000000000003</v>
      </c>
      <c r="Q1161" s="3">
        <f t="shared" si="928"/>
        <v>1.125</v>
      </c>
      <c r="R1161" s="85"/>
      <c r="S1161" s="3" t="str">
        <f t="shared" si="929"/>
        <v>1.73</v>
      </c>
      <c r="T1161" s="3" t="str">
        <f t="shared" si="930"/>
        <v>-</v>
      </c>
      <c r="U1161" s="3">
        <f t="shared" si="931"/>
        <v>152.47</v>
      </c>
      <c r="V1161" s="3">
        <f t="shared" si="932"/>
        <v>-38.200000000000003</v>
      </c>
      <c r="W1161" s="3">
        <f t="shared" si="933"/>
        <v>1.0625</v>
      </c>
      <c r="X1161" s="85"/>
      <c r="Y1161" s="3" t="str">
        <f t="shared" si="934"/>
        <v>1.73</v>
      </c>
      <c r="Z1161" s="3" t="str">
        <f t="shared" si="935"/>
        <v>-</v>
      </c>
      <c r="AA1161" s="3">
        <f t="shared" si="936"/>
        <v>152.47</v>
      </c>
      <c r="AB1161" s="3">
        <f t="shared" si="937"/>
        <v>-38.200000000000003</v>
      </c>
      <c r="AC1161" s="3">
        <f t="shared" si="938"/>
        <v>1</v>
      </c>
      <c r="AE1161" s="3" t="str">
        <f t="shared" si="939"/>
        <v>1.73</v>
      </c>
      <c r="AF1161" s="3" t="str">
        <f t="shared" si="940"/>
        <v>-</v>
      </c>
      <c r="AG1161" s="3">
        <f t="shared" si="941"/>
        <v>152.47</v>
      </c>
      <c r="AH1161" s="3">
        <f t="shared" si="942"/>
        <v>-38.200000000000003</v>
      </c>
      <c r="AI1161" s="3">
        <f t="shared" si="943"/>
        <v>0.9375</v>
      </c>
      <c r="AK1161" s="3" t="str">
        <f t="shared" si="944"/>
        <v>1.73</v>
      </c>
      <c r="AL1161" s="3" t="str">
        <f t="shared" si="945"/>
        <v>-</v>
      </c>
      <c r="AM1161" s="3">
        <f t="shared" si="946"/>
        <v>152.47</v>
      </c>
      <c r="AN1161" s="3">
        <f t="shared" si="947"/>
        <v>-38.200000000000003</v>
      </c>
      <c r="AO1161" s="3">
        <f t="shared" si="948"/>
        <v>0.875</v>
      </c>
      <c r="AQ1161" s="3" t="str">
        <f t="shared" si="949"/>
        <v>1.73</v>
      </c>
      <c r="AR1161" s="3" t="str">
        <f t="shared" si="950"/>
        <v>-</v>
      </c>
      <c r="AS1161" s="3">
        <f t="shared" si="951"/>
        <v>152.47</v>
      </c>
      <c r="AT1161" s="3">
        <f t="shared" si="952"/>
        <v>-38.200000000000003</v>
      </c>
      <c r="AU1161" s="3">
        <f t="shared" si="953"/>
        <v>0.75</v>
      </c>
      <c r="AW1161" s="3" t="str">
        <f t="shared" si="954"/>
        <v>1.73</v>
      </c>
      <c r="AX1161" s="3" t="str">
        <f t="shared" si="955"/>
        <v>-</v>
      </c>
      <c r="AY1161" s="3">
        <f t="shared" si="956"/>
        <v>152.47</v>
      </c>
      <c r="AZ1161" s="3">
        <f t="shared" si="957"/>
        <v>-38.200000000000003</v>
      </c>
      <c r="BA1161" s="3">
        <f t="shared" si="958"/>
        <v>0.625</v>
      </c>
      <c r="BC1161" s="3" t="str">
        <f t="shared" si="959"/>
        <v>1.73</v>
      </c>
      <c r="BD1161" s="3" t="str">
        <f t="shared" si="960"/>
        <v>-</v>
      </c>
      <c r="BE1161" s="3">
        <f t="shared" si="961"/>
        <v>152.47</v>
      </c>
      <c r="BF1161" s="3">
        <f t="shared" si="962"/>
        <v>-38.200000000000003</v>
      </c>
      <c r="BG1161" s="3">
        <f t="shared" si="963"/>
        <v>0.375</v>
      </c>
      <c r="BI1161" s="3" t="str">
        <f t="shared" si="964"/>
        <v>1.73</v>
      </c>
      <c r="BJ1161" s="3" t="str">
        <f t="shared" si="965"/>
        <v>-</v>
      </c>
      <c r="BK1161" s="3">
        <f t="shared" si="966"/>
        <v>152.47</v>
      </c>
      <c r="BL1161" s="3">
        <f t="shared" si="967"/>
        <v>-38.200000000000003</v>
      </c>
      <c r="BM1161" s="3">
        <f t="shared" si="968"/>
        <v>0.125</v>
      </c>
    </row>
    <row r="1162" spans="1:65" x14ac:dyDescent="0.3">
      <c r="A1162" s="3" t="str">
        <f>'Forward collapse simulation'!B1172</f>
        <v>1.73</v>
      </c>
      <c r="B1162" s="3" t="str">
        <f>IF('Forward collapse simulation'!C1172="","-",'Forward collapse simulation'!C1172)</f>
        <v>-</v>
      </c>
      <c r="C1162" s="3">
        <f>'Forward collapse simulation'!E1172</f>
        <v>164.56</v>
      </c>
      <c r="D1162" s="3">
        <f>'Forward collapse simulation'!AK1172</f>
        <v>-62.95</v>
      </c>
      <c r="E1162" s="84">
        <f>'Forward collapse simulation'!AL1172</f>
        <v>0.999</v>
      </c>
      <c r="G1162" s="3" t="str">
        <f t="shared" si="919"/>
        <v>1.73</v>
      </c>
      <c r="H1162" s="3" t="str">
        <f t="shared" si="920"/>
        <v>-</v>
      </c>
      <c r="I1162" s="3">
        <f t="shared" si="921"/>
        <v>164.56</v>
      </c>
      <c r="J1162" s="3">
        <f t="shared" si="922"/>
        <v>-62.95</v>
      </c>
      <c r="K1162" s="3">
        <f t="shared" si="923"/>
        <v>0.94904999999999995</v>
      </c>
      <c r="M1162" s="3" t="str">
        <f t="shared" si="924"/>
        <v>1.73</v>
      </c>
      <c r="N1162" s="3" t="str">
        <f t="shared" si="925"/>
        <v>-</v>
      </c>
      <c r="O1162" s="3">
        <f t="shared" si="926"/>
        <v>164.56</v>
      </c>
      <c r="P1162" s="3">
        <f t="shared" si="927"/>
        <v>-62.95</v>
      </c>
      <c r="Q1162" s="3">
        <f t="shared" si="928"/>
        <v>0.89910000000000001</v>
      </c>
      <c r="R1162" s="85"/>
      <c r="S1162" s="3" t="str">
        <f t="shared" si="929"/>
        <v>1.73</v>
      </c>
      <c r="T1162" s="3" t="str">
        <f t="shared" si="930"/>
        <v>-</v>
      </c>
      <c r="U1162" s="3">
        <f t="shared" si="931"/>
        <v>164.56</v>
      </c>
      <c r="V1162" s="3">
        <f t="shared" si="932"/>
        <v>-62.95</v>
      </c>
      <c r="W1162" s="3">
        <f t="shared" si="933"/>
        <v>0.84914999999999996</v>
      </c>
      <c r="X1162" s="85"/>
      <c r="Y1162" s="3" t="str">
        <f t="shared" si="934"/>
        <v>1.73</v>
      </c>
      <c r="Z1162" s="3" t="str">
        <f t="shared" si="935"/>
        <v>-</v>
      </c>
      <c r="AA1162" s="3">
        <f t="shared" si="936"/>
        <v>164.56</v>
      </c>
      <c r="AB1162" s="3">
        <f t="shared" si="937"/>
        <v>-62.95</v>
      </c>
      <c r="AC1162" s="3">
        <f t="shared" si="938"/>
        <v>0.79920000000000002</v>
      </c>
      <c r="AE1162" s="3" t="str">
        <f t="shared" si="939"/>
        <v>1.73</v>
      </c>
      <c r="AF1162" s="3" t="str">
        <f t="shared" si="940"/>
        <v>-</v>
      </c>
      <c r="AG1162" s="3">
        <f t="shared" si="941"/>
        <v>164.56</v>
      </c>
      <c r="AH1162" s="3">
        <f t="shared" si="942"/>
        <v>-62.95</v>
      </c>
      <c r="AI1162" s="3">
        <f t="shared" si="943"/>
        <v>0.74924999999999997</v>
      </c>
      <c r="AK1162" s="3" t="str">
        <f t="shared" si="944"/>
        <v>1.73</v>
      </c>
      <c r="AL1162" s="3" t="str">
        <f t="shared" si="945"/>
        <v>-</v>
      </c>
      <c r="AM1162" s="3">
        <f t="shared" si="946"/>
        <v>164.56</v>
      </c>
      <c r="AN1162" s="3">
        <f t="shared" si="947"/>
        <v>-62.95</v>
      </c>
      <c r="AO1162" s="3">
        <f t="shared" si="948"/>
        <v>0.69929999999999992</v>
      </c>
      <c r="AQ1162" s="3" t="str">
        <f t="shared" si="949"/>
        <v>1.73</v>
      </c>
      <c r="AR1162" s="3" t="str">
        <f t="shared" si="950"/>
        <v>-</v>
      </c>
      <c r="AS1162" s="3">
        <f t="shared" si="951"/>
        <v>164.56</v>
      </c>
      <c r="AT1162" s="3">
        <f t="shared" si="952"/>
        <v>-62.95</v>
      </c>
      <c r="AU1162" s="3">
        <f t="shared" si="953"/>
        <v>0.59939999999999993</v>
      </c>
      <c r="AW1162" s="3" t="str">
        <f t="shared" si="954"/>
        <v>1.73</v>
      </c>
      <c r="AX1162" s="3" t="str">
        <f t="shared" si="955"/>
        <v>-</v>
      </c>
      <c r="AY1162" s="3">
        <f t="shared" si="956"/>
        <v>164.56</v>
      </c>
      <c r="AZ1162" s="3">
        <f t="shared" si="957"/>
        <v>-62.95</v>
      </c>
      <c r="BA1162" s="3">
        <f t="shared" si="958"/>
        <v>0.4995</v>
      </c>
      <c r="BC1162" s="3" t="str">
        <f t="shared" si="959"/>
        <v>1.73</v>
      </c>
      <c r="BD1162" s="3" t="str">
        <f t="shared" si="960"/>
        <v>-</v>
      </c>
      <c r="BE1162" s="3">
        <f t="shared" si="961"/>
        <v>164.56</v>
      </c>
      <c r="BF1162" s="3">
        <f t="shared" si="962"/>
        <v>-62.95</v>
      </c>
      <c r="BG1162" s="3">
        <f t="shared" si="963"/>
        <v>0.29969999999999997</v>
      </c>
      <c r="BI1162" s="3" t="str">
        <f t="shared" si="964"/>
        <v>1.73</v>
      </c>
      <c r="BJ1162" s="3" t="str">
        <f t="shared" si="965"/>
        <v>-</v>
      </c>
      <c r="BK1162" s="3">
        <f t="shared" si="966"/>
        <v>164.56</v>
      </c>
      <c r="BL1162" s="3">
        <f t="shared" si="967"/>
        <v>-62.95</v>
      </c>
      <c r="BM1162" s="3">
        <f t="shared" si="968"/>
        <v>9.9900000000000003E-2</v>
      </c>
    </row>
    <row r="1163" spans="1:65" x14ac:dyDescent="0.3">
      <c r="A1163" s="3" t="str">
        <f>'Forward collapse simulation'!B1173</f>
        <v>1.73</v>
      </c>
      <c r="B1163" s="3" t="str">
        <f>IF('Forward collapse simulation'!C1173="","-",'Forward collapse simulation'!C1173)</f>
        <v>-</v>
      </c>
      <c r="C1163" s="3">
        <f>'Forward collapse simulation'!E1173</f>
        <v>162.68</v>
      </c>
      <c r="D1163" s="3">
        <f>'Forward collapse simulation'!AK1173</f>
        <v>-80.97</v>
      </c>
      <c r="E1163" s="84">
        <f>'Forward collapse simulation'!AL1173</f>
        <v>1.135</v>
      </c>
      <c r="G1163" s="3" t="str">
        <f t="shared" si="919"/>
        <v>1.73</v>
      </c>
      <c r="H1163" s="3" t="str">
        <f t="shared" si="920"/>
        <v>-</v>
      </c>
      <c r="I1163" s="3">
        <f t="shared" si="921"/>
        <v>162.68</v>
      </c>
      <c r="J1163" s="3">
        <f t="shared" si="922"/>
        <v>-80.97</v>
      </c>
      <c r="K1163" s="3">
        <f t="shared" si="923"/>
        <v>1.0782499999999999</v>
      </c>
      <c r="M1163" s="3" t="str">
        <f t="shared" si="924"/>
        <v>1.73</v>
      </c>
      <c r="N1163" s="3" t="str">
        <f t="shared" si="925"/>
        <v>-</v>
      </c>
      <c r="O1163" s="3">
        <f t="shared" si="926"/>
        <v>162.68</v>
      </c>
      <c r="P1163" s="3">
        <f t="shared" si="927"/>
        <v>-80.97</v>
      </c>
      <c r="Q1163" s="3">
        <f t="shared" si="928"/>
        <v>1.0215000000000001</v>
      </c>
      <c r="R1163" s="85"/>
      <c r="S1163" s="3" t="str">
        <f t="shared" si="929"/>
        <v>1.73</v>
      </c>
      <c r="T1163" s="3" t="str">
        <f t="shared" si="930"/>
        <v>-</v>
      </c>
      <c r="U1163" s="3">
        <f t="shared" si="931"/>
        <v>162.68</v>
      </c>
      <c r="V1163" s="3">
        <f t="shared" si="932"/>
        <v>-80.97</v>
      </c>
      <c r="W1163" s="3">
        <f t="shared" si="933"/>
        <v>0.96475</v>
      </c>
      <c r="X1163" s="85"/>
      <c r="Y1163" s="3" t="str">
        <f t="shared" si="934"/>
        <v>1.73</v>
      </c>
      <c r="Z1163" s="3" t="str">
        <f t="shared" si="935"/>
        <v>-</v>
      </c>
      <c r="AA1163" s="3">
        <f t="shared" si="936"/>
        <v>162.68</v>
      </c>
      <c r="AB1163" s="3">
        <f t="shared" si="937"/>
        <v>-80.97</v>
      </c>
      <c r="AC1163" s="3">
        <f t="shared" si="938"/>
        <v>0.90800000000000003</v>
      </c>
      <c r="AE1163" s="3" t="str">
        <f t="shared" si="939"/>
        <v>1.73</v>
      </c>
      <c r="AF1163" s="3" t="str">
        <f t="shared" si="940"/>
        <v>-</v>
      </c>
      <c r="AG1163" s="3">
        <f t="shared" si="941"/>
        <v>162.68</v>
      </c>
      <c r="AH1163" s="3">
        <f t="shared" si="942"/>
        <v>-80.97</v>
      </c>
      <c r="AI1163" s="3">
        <f t="shared" si="943"/>
        <v>0.85125000000000006</v>
      </c>
      <c r="AK1163" s="3" t="str">
        <f t="shared" si="944"/>
        <v>1.73</v>
      </c>
      <c r="AL1163" s="3" t="str">
        <f t="shared" si="945"/>
        <v>-</v>
      </c>
      <c r="AM1163" s="3">
        <f t="shared" si="946"/>
        <v>162.68</v>
      </c>
      <c r="AN1163" s="3">
        <f t="shared" si="947"/>
        <v>-80.97</v>
      </c>
      <c r="AO1163" s="3">
        <f t="shared" si="948"/>
        <v>0.79449999999999998</v>
      </c>
      <c r="AQ1163" s="3" t="str">
        <f t="shared" si="949"/>
        <v>1.73</v>
      </c>
      <c r="AR1163" s="3" t="str">
        <f t="shared" si="950"/>
        <v>-</v>
      </c>
      <c r="AS1163" s="3">
        <f t="shared" si="951"/>
        <v>162.68</v>
      </c>
      <c r="AT1163" s="3">
        <f t="shared" si="952"/>
        <v>-80.97</v>
      </c>
      <c r="AU1163" s="3">
        <f t="shared" si="953"/>
        <v>0.68099999999999994</v>
      </c>
      <c r="AW1163" s="3" t="str">
        <f t="shared" si="954"/>
        <v>1.73</v>
      </c>
      <c r="AX1163" s="3" t="str">
        <f t="shared" si="955"/>
        <v>-</v>
      </c>
      <c r="AY1163" s="3">
        <f t="shared" si="956"/>
        <v>162.68</v>
      </c>
      <c r="AZ1163" s="3">
        <f t="shared" si="957"/>
        <v>-80.97</v>
      </c>
      <c r="BA1163" s="3">
        <f t="shared" si="958"/>
        <v>0.5675</v>
      </c>
      <c r="BC1163" s="3" t="str">
        <f t="shared" si="959"/>
        <v>1.73</v>
      </c>
      <c r="BD1163" s="3" t="str">
        <f t="shared" si="960"/>
        <v>-</v>
      </c>
      <c r="BE1163" s="3">
        <f t="shared" si="961"/>
        <v>162.68</v>
      </c>
      <c r="BF1163" s="3">
        <f t="shared" si="962"/>
        <v>-80.97</v>
      </c>
      <c r="BG1163" s="3">
        <f t="shared" si="963"/>
        <v>0.34049999999999997</v>
      </c>
      <c r="BI1163" s="3" t="str">
        <f t="shared" si="964"/>
        <v>1.73</v>
      </c>
      <c r="BJ1163" s="3" t="str">
        <f t="shared" si="965"/>
        <v>-</v>
      </c>
      <c r="BK1163" s="3">
        <f t="shared" si="966"/>
        <v>162.68</v>
      </c>
      <c r="BL1163" s="3">
        <f t="shared" si="967"/>
        <v>-80.97</v>
      </c>
      <c r="BM1163" s="3">
        <f t="shared" si="968"/>
        <v>0.1135</v>
      </c>
    </row>
    <row r="1164" spans="1:65" x14ac:dyDescent="0.3">
      <c r="A1164" s="3" t="str">
        <f>'Forward collapse simulation'!B1174</f>
        <v>1.73</v>
      </c>
      <c r="B1164" s="3" t="str">
        <f>IF('Forward collapse simulation'!C1174="","-",'Forward collapse simulation'!C1174)</f>
        <v>1.74</v>
      </c>
      <c r="C1164" s="3">
        <f>'Forward collapse simulation'!E1174</f>
        <v>76.88</v>
      </c>
      <c r="D1164" s="3">
        <f>'Forward collapse simulation'!AK1174</f>
        <v>11</v>
      </c>
      <c r="E1164" s="84">
        <f>'Forward collapse simulation'!AL1174</f>
        <v>4.92</v>
      </c>
      <c r="G1164" s="3" t="str">
        <f t="shared" si="919"/>
        <v>1.73</v>
      </c>
      <c r="H1164" s="3" t="str">
        <f t="shared" si="920"/>
        <v>1.74</v>
      </c>
      <c r="I1164" s="3">
        <f t="shared" si="921"/>
        <v>76.88</v>
      </c>
      <c r="J1164" s="3">
        <f t="shared" si="922"/>
        <v>11</v>
      </c>
      <c r="K1164" s="3">
        <f t="shared" si="923"/>
        <v>4.92</v>
      </c>
      <c r="M1164" s="3" t="str">
        <f t="shared" si="924"/>
        <v>1.73</v>
      </c>
      <c r="N1164" s="3" t="str">
        <f t="shared" si="925"/>
        <v>1.74</v>
      </c>
      <c r="O1164" s="3">
        <f t="shared" si="926"/>
        <v>76.88</v>
      </c>
      <c r="P1164" s="3">
        <f t="shared" si="927"/>
        <v>11</v>
      </c>
      <c r="Q1164" s="3">
        <f t="shared" si="928"/>
        <v>4.92</v>
      </c>
      <c r="R1164" s="85"/>
      <c r="S1164" s="3" t="str">
        <f t="shared" si="929"/>
        <v>1.73</v>
      </c>
      <c r="T1164" s="3" t="str">
        <f t="shared" si="930"/>
        <v>1.74</v>
      </c>
      <c r="U1164" s="3">
        <f t="shared" si="931"/>
        <v>76.88</v>
      </c>
      <c r="V1164" s="3">
        <f t="shared" si="932"/>
        <v>11</v>
      </c>
      <c r="W1164" s="3">
        <f t="shared" si="933"/>
        <v>4.92</v>
      </c>
      <c r="X1164" s="85"/>
      <c r="Y1164" s="3" t="str">
        <f t="shared" si="934"/>
        <v>1.73</v>
      </c>
      <c r="Z1164" s="3" t="str">
        <f t="shared" si="935"/>
        <v>1.74</v>
      </c>
      <c r="AA1164" s="3">
        <f t="shared" si="936"/>
        <v>76.88</v>
      </c>
      <c r="AB1164" s="3">
        <f t="shared" si="937"/>
        <v>11</v>
      </c>
      <c r="AC1164" s="3">
        <f t="shared" si="938"/>
        <v>4.92</v>
      </c>
      <c r="AE1164" s="3" t="str">
        <f t="shared" si="939"/>
        <v>1.73</v>
      </c>
      <c r="AF1164" s="3" t="str">
        <f t="shared" si="940"/>
        <v>1.74</v>
      </c>
      <c r="AG1164" s="3">
        <f t="shared" si="941"/>
        <v>76.88</v>
      </c>
      <c r="AH1164" s="3">
        <f t="shared" si="942"/>
        <v>11</v>
      </c>
      <c r="AI1164" s="3">
        <f t="shared" si="943"/>
        <v>4.92</v>
      </c>
      <c r="AK1164" s="3" t="str">
        <f t="shared" si="944"/>
        <v>1.73</v>
      </c>
      <c r="AL1164" s="3" t="str">
        <f t="shared" si="945"/>
        <v>1.74</v>
      </c>
      <c r="AM1164" s="3">
        <f t="shared" si="946"/>
        <v>76.88</v>
      </c>
      <c r="AN1164" s="3">
        <f t="shared" si="947"/>
        <v>11</v>
      </c>
      <c r="AO1164" s="3">
        <f t="shared" si="948"/>
        <v>4.92</v>
      </c>
      <c r="AQ1164" s="3" t="str">
        <f t="shared" si="949"/>
        <v>1.73</v>
      </c>
      <c r="AR1164" s="3" t="str">
        <f t="shared" si="950"/>
        <v>1.74</v>
      </c>
      <c r="AS1164" s="3">
        <f t="shared" si="951"/>
        <v>76.88</v>
      </c>
      <c r="AT1164" s="3">
        <f t="shared" si="952"/>
        <v>11</v>
      </c>
      <c r="AU1164" s="3">
        <f t="shared" si="953"/>
        <v>4.92</v>
      </c>
      <c r="AW1164" s="3" t="str">
        <f t="shared" si="954"/>
        <v>1.73</v>
      </c>
      <c r="AX1164" s="3" t="str">
        <f t="shared" si="955"/>
        <v>1.74</v>
      </c>
      <c r="AY1164" s="3">
        <f t="shared" si="956"/>
        <v>76.88</v>
      </c>
      <c r="AZ1164" s="3">
        <f t="shared" si="957"/>
        <v>11</v>
      </c>
      <c r="BA1164" s="3">
        <f t="shared" si="958"/>
        <v>4.92</v>
      </c>
      <c r="BC1164" s="3" t="str">
        <f t="shared" si="959"/>
        <v>1.73</v>
      </c>
      <c r="BD1164" s="3" t="str">
        <f t="shared" si="960"/>
        <v>1.74</v>
      </c>
      <c r="BE1164" s="3">
        <f t="shared" si="961"/>
        <v>76.88</v>
      </c>
      <c r="BF1164" s="3">
        <f t="shared" si="962"/>
        <v>11</v>
      </c>
      <c r="BG1164" s="3">
        <f t="shared" si="963"/>
        <v>4.92</v>
      </c>
      <c r="BI1164" s="3" t="str">
        <f t="shared" si="964"/>
        <v>1.73</v>
      </c>
      <c r="BJ1164" s="3" t="str">
        <f t="shared" si="965"/>
        <v>1.74</v>
      </c>
      <c r="BK1164" s="3">
        <f t="shared" si="966"/>
        <v>76.88</v>
      </c>
      <c r="BL1164" s="3">
        <f t="shared" si="967"/>
        <v>11</v>
      </c>
      <c r="BM1164" s="3">
        <f t="shared" si="968"/>
        <v>4.92</v>
      </c>
    </row>
    <row r="1165" spans="1:65" x14ac:dyDescent="0.3">
      <c r="A1165" s="3" t="str">
        <f>'Forward collapse simulation'!B1175</f>
        <v>1.74</v>
      </c>
      <c r="B1165" s="3" t="str">
        <f>IF('Forward collapse simulation'!C1175="","-",'Forward collapse simulation'!C1175)</f>
        <v>-</v>
      </c>
      <c r="C1165" s="3">
        <f>'Forward collapse simulation'!E1175</f>
        <v>26.37</v>
      </c>
      <c r="D1165" s="3">
        <f>'Forward collapse simulation'!AK1175</f>
        <v>-77.13</v>
      </c>
      <c r="E1165" s="84">
        <f>'Forward collapse simulation'!AL1175</f>
        <v>1.202</v>
      </c>
      <c r="G1165" s="3" t="str">
        <f t="shared" si="919"/>
        <v>1.74</v>
      </c>
      <c r="H1165" s="3" t="str">
        <f t="shared" si="920"/>
        <v>-</v>
      </c>
      <c r="I1165" s="3">
        <f t="shared" si="921"/>
        <v>26.37</v>
      </c>
      <c r="J1165" s="3">
        <f t="shared" si="922"/>
        <v>-77.13</v>
      </c>
      <c r="K1165" s="3">
        <f t="shared" si="923"/>
        <v>1.1418999999999999</v>
      </c>
      <c r="M1165" s="3" t="str">
        <f t="shared" si="924"/>
        <v>1.74</v>
      </c>
      <c r="N1165" s="3" t="str">
        <f t="shared" si="925"/>
        <v>-</v>
      </c>
      <c r="O1165" s="3">
        <f t="shared" si="926"/>
        <v>26.37</v>
      </c>
      <c r="P1165" s="3">
        <f t="shared" si="927"/>
        <v>-77.13</v>
      </c>
      <c r="Q1165" s="3">
        <f t="shared" si="928"/>
        <v>1.0818000000000001</v>
      </c>
      <c r="R1165" s="85"/>
      <c r="S1165" s="3" t="str">
        <f t="shared" si="929"/>
        <v>1.74</v>
      </c>
      <c r="T1165" s="3" t="str">
        <f t="shared" si="930"/>
        <v>-</v>
      </c>
      <c r="U1165" s="3">
        <f t="shared" si="931"/>
        <v>26.37</v>
      </c>
      <c r="V1165" s="3">
        <f t="shared" si="932"/>
        <v>-77.13</v>
      </c>
      <c r="W1165" s="3">
        <f t="shared" si="933"/>
        <v>1.0216999999999998</v>
      </c>
      <c r="X1165" s="85"/>
      <c r="Y1165" s="3" t="str">
        <f t="shared" si="934"/>
        <v>1.74</v>
      </c>
      <c r="Z1165" s="3" t="str">
        <f t="shared" si="935"/>
        <v>-</v>
      </c>
      <c r="AA1165" s="3">
        <f t="shared" si="936"/>
        <v>26.37</v>
      </c>
      <c r="AB1165" s="3">
        <f t="shared" si="937"/>
        <v>-77.13</v>
      </c>
      <c r="AC1165" s="3">
        <f t="shared" si="938"/>
        <v>0.96160000000000001</v>
      </c>
      <c r="AE1165" s="3" t="str">
        <f t="shared" si="939"/>
        <v>1.74</v>
      </c>
      <c r="AF1165" s="3" t="str">
        <f t="shared" si="940"/>
        <v>-</v>
      </c>
      <c r="AG1165" s="3">
        <f t="shared" si="941"/>
        <v>26.37</v>
      </c>
      <c r="AH1165" s="3">
        <f t="shared" si="942"/>
        <v>-77.13</v>
      </c>
      <c r="AI1165" s="3">
        <f t="shared" si="943"/>
        <v>0.90149999999999997</v>
      </c>
      <c r="AK1165" s="3" t="str">
        <f t="shared" si="944"/>
        <v>1.74</v>
      </c>
      <c r="AL1165" s="3" t="str">
        <f t="shared" si="945"/>
        <v>-</v>
      </c>
      <c r="AM1165" s="3">
        <f t="shared" si="946"/>
        <v>26.37</v>
      </c>
      <c r="AN1165" s="3">
        <f t="shared" si="947"/>
        <v>-77.13</v>
      </c>
      <c r="AO1165" s="3">
        <f t="shared" si="948"/>
        <v>0.84139999999999993</v>
      </c>
      <c r="AQ1165" s="3" t="str">
        <f t="shared" si="949"/>
        <v>1.74</v>
      </c>
      <c r="AR1165" s="3" t="str">
        <f t="shared" si="950"/>
        <v>-</v>
      </c>
      <c r="AS1165" s="3">
        <f t="shared" si="951"/>
        <v>26.37</v>
      </c>
      <c r="AT1165" s="3">
        <f t="shared" si="952"/>
        <v>-77.13</v>
      </c>
      <c r="AU1165" s="3">
        <f t="shared" si="953"/>
        <v>0.72119999999999995</v>
      </c>
      <c r="AW1165" s="3" t="str">
        <f t="shared" si="954"/>
        <v>1.74</v>
      </c>
      <c r="AX1165" s="3" t="str">
        <f t="shared" si="955"/>
        <v>-</v>
      </c>
      <c r="AY1165" s="3">
        <f t="shared" si="956"/>
        <v>26.37</v>
      </c>
      <c r="AZ1165" s="3">
        <f t="shared" si="957"/>
        <v>-77.13</v>
      </c>
      <c r="BA1165" s="3">
        <f t="shared" si="958"/>
        <v>0.60099999999999998</v>
      </c>
      <c r="BC1165" s="3" t="str">
        <f t="shared" si="959"/>
        <v>1.74</v>
      </c>
      <c r="BD1165" s="3" t="str">
        <f t="shared" si="960"/>
        <v>-</v>
      </c>
      <c r="BE1165" s="3">
        <f t="shared" si="961"/>
        <v>26.37</v>
      </c>
      <c r="BF1165" s="3">
        <f t="shared" si="962"/>
        <v>-77.13</v>
      </c>
      <c r="BG1165" s="3">
        <f t="shared" si="963"/>
        <v>0.36059999999999998</v>
      </c>
      <c r="BI1165" s="3" t="str">
        <f t="shared" si="964"/>
        <v>1.74</v>
      </c>
      <c r="BJ1165" s="3" t="str">
        <f t="shared" si="965"/>
        <v>-</v>
      </c>
      <c r="BK1165" s="3">
        <f t="shared" si="966"/>
        <v>26.37</v>
      </c>
      <c r="BL1165" s="3">
        <f t="shared" si="967"/>
        <v>-77.13</v>
      </c>
      <c r="BM1165" s="3">
        <f t="shared" si="968"/>
        <v>0.1202</v>
      </c>
    </row>
    <row r="1166" spans="1:65" x14ac:dyDescent="0.3">
      <c r="A1166" s="3" t="str">
        <f>'Forward collapse simulation'!B1176</f>
        <v>1.74</v>
      </c>
      <c r="B1166" s="3" t="str">
        <f>IF('Forward collapse simulation'!C1176="","-",'Forward collapse simulation'!C1176)</f>
        <v>-</v>
      </c>
      <c r="C1166" s="3">
        <f>'Forward collapse simulation'!E1176</f>
        <v>319.52</v>
      </c>
      <c r="D1166" s="3">
        <f>'Forward collapse simulation'!AK1176</f>
        <v>-41.31</v>
      </c>
      <c r="E1166" s="84">
        <f>'Forward collapse simulation'!AL1176</f>
        <v>0.8</v>
      </c>
      <c r="G1166" s="3" t="str">
        <f t="shared" si="919"/>
        <v>1.74</v>
      </c>
      <c r="H1166" s="3" t="str">
        <f t="shared" si="920"/>
        <v>-</v>
      </c>
      <c r="I1166" s="3">
        <f t="shared" si="921"/>
        <v>319.52</v>
      </c>
      <c r="J1166" s="3">
        <f t="shared" si="922"/>
        <v>-41.31</v>
      </c>
      <c r="K1166" s="3">
        <f t="shared" si="923"/>
        <v>0.76</v>
      </c>
      <c r="M1166" s="3" t="str">
        <f t="shared" si="924"/>
        <v>1.74</v>
      </c>
      <c r="N1166" s="3" t="str">
        <f t="shared" si="925"/>
        <v>-</v>
      </c>
      <c r="O1166" s="3">
        <f t="shared" si="926"/>
        <v>319.52</v>
      </c>
      <c r="P1166" s="3">
        <f t="shared" si="927"/>
        <v>-41.31</v>
      </c>
      <c r="Q1166" s="3">
        <f t="shared" si="928"/>
        <v>0.72000000000000008</v>
      </c>
      <c r="R1166" s="85"/>
      <c r="S1166" s="3" t="str">
        <f t="shared" si="929"/>
        <v>1.74</v>
      </c>
      <c r="T1166" s="3" t="str">
        <f t="shared" si="930"/>
        <v>-</v>
      </c>
      <c r="U1166" s="3">
        <f t="shared" si="931"/>
        <v>319.52</v>
      </c>
      <c r="V1166" s="3">
        <f t="shared" si="932"/>
        <v>-41.31</v>
      </c>
      <c r="W1166" s="3">
        <f t="shared" si="933"/>
        <v>0.68</v>
      </c>
      <c r="X1166" s="85"/>
      <c r="Y1166" s="3" t="str">
        <f t="shared" si="934"/>
        <v>1.74</v>
      </c>
      <c r="Z1166" s="3" t="str">
        <f t="shared" si="935"/>
        <v>-</v>
      </c>
      <c r="AA1166" s="3">
        <f t="shared" si="936"/>
        <v>319.52</v>
      </c>
      <c r="AB1166" s="3">
        <f t="shared" si="937"/>
        <v>-41.31</v>
      </c>
      <c r="AC1166" s="3">
        <f t="shared" si="938"/>
        <v>0.64000000000000012</v>
      </c>
      <c r="AE1166" s="3" t="str">
        <f t="shared" si="939"/>
        <v>1.74</v>
      </c>
      <c r="AF1166" s="3" t="str">
        <f t="shared" si="940"/>
        <v>-</v>
      </c>
      <c r="AG1166" s="3">
        <f t="shared" si="941"/>
        <v>319.52</v>
      </c>
      <c r="AH1166" s="3">
        <f t="shared" si="942"/>
        <v>-41.31</v>
      </c>
      <c r="AI1166" s="3">
        <f t="shared" si="943"/>
        <v>0.60000000000000009</v>
      </c>
      <c r="AK1166" s="3" t="str">
        <f t="shared" si="944"/>
        <v>1.74</v>
      </c>
      <c r="AL1166" s="3" t="str">
        <f t="shared" si="945"/>
        <v>-</v>
      </c>
      <c r="AM1166" s="3">
        <f t="shared" si="946"/>
        <v>319.52</v>
      </c>
      <c r="AN1166" s="3">
        <f t="shared" si="947"/>
        <v>-41.31</v>
      </c>
      <c r="AO1166" s="3">
        <f t="shared" si="948"/>
        <v>0.55999999999999994</v>
      </c>
      <c r="AQ1166" s="3" t="str">
        <f t="shared" si="949"/>
        <v>1.74</v>
      </c>
      <c r="AR1166" s="3" t="str">
        <f t="shared" si="950"/>
        <v>-</v>
      </c>
      <c r="AS1166" s="3">
        <f t="shared" si="951"/>
        <v>319.52</v>
      </c>
      <c r="AT1166" s="3">
        <f t="shared" si="952"/>
        <v>-41.31</v>
      </c>
      <c r="AU1166" s="3">
        <f t="shared" si="953"/>
        <v>0.48</v>
      </c>
      <c r="AW1166" s="3" t="str">
        <f t="shared" si="954"/>
        <v>1.74</v>
      </c>
      <c r="AX1166" s="3" t="str">
        <f t="shared" si="955"/>
        <v>-</v>
      </c>
      <c r="AY1166" s="3">
        <f t="shared" si="956"/>
        <v>319.52</v>
      </c>
      <c r="AZ1166" s="3">
        <f t="shared" si="957"/>
        <v>-41.31</v>
      </c>
      <c r="BA1166" s="3">
        <f t="shared" si="958"/>
        <v>0.4</v>
      </c>
      <c r="BC1166" s="3" t="str">
        <f t="shared" si="959"/>
        <v>1.74</v>
      </c>
      <c r="BD1166" s="3" t="str">
        <f t="shared" si="960"/>
        <v>-</v>
      </c>
      <c r="BE1166" s="3">
        <f t="shared" si="961"/>
        <v>319.52</v>
      </c>
      <c r="BF1166" s="3">
        <f t="shared" si="962"/>
        <v>-41.31</v>
      </c>
      <c r="BG1166" s="3">
        <f t="shared" si="963"/>
        <v>0.24</v>
      </c>
      <c r="BI1166" s="3" t="str">
        <f t="shared" si="964"/>
        <v>1.74</v>
      </c>
      <c r="BJ1166" s="3" t="str">
        <f t="shared" si="965"/>
        <v>-</v>
      </c>
      <c r="BK1166" s="3">
        <f t="shared" si="966"/>
        <v>319.52</v>
      </c>
      <c r="BL1166" s="3">
        <f t="shared" si="967"/>
        <v>-41.31</v>
      </c>
      <c r="BM1166" s="3">
        <f t="shared" si="968"/>
        <v>8.0000000000000016E-2</v>
      </c>
    </row>
    <row r="1167" spans="1:65" x14ac:dyDescent="0.3">
      <c r="A1167" s="3" t="str">
        <f>'Forward collapse simulation'!B1177</f>
        <v>1.74</v>
      </c>
      <c r="B1167" s="3" t="str">
        <f>IF('Forward collapse simulation'!C1177="","-",'Forward collapse simulation'!C1177)</f>
        <v>-</v>
      </c>
      <c r="C1167" s="3">
        <f>'Forward collapse simulation'!E1177</f>
        <v>321.08999999999997</v>
      </c>
      <c r="D1167" s="3">
        <f ca="1">'Forward collapse simulation'!AK1177</f>
        <v>81.586262895383527</v>
      </c>
      <c r="E1167" s="84">
        <f ca="1">'Forward collapse simulation'!AL1177</f>
        <v>4.4641681908776212</v>
      </c>
      <c r="G1167" s="3" t="str">
        <f t="shared" si="919"/>
        <v>1.74</v>
      </c>
      <c r="H1167" s="3" t="str">
        <f t="shared" si="920"/>
        <v>-</v>
      </c>
      <c r="I1167" s="3">
        <f t="shared" si="921"/>
        <v>321.08999999999997</v>
      </c>
      <c r="J1167" s="3">
        <f t="shared" ca="1" si="922"/>
        <v>81.586262895383527</v>
      </c>
      <c r="K1167" s="3">
        <f t="shared" ca="1" si="923"/>
        <v>4.2409597813337401</v>
      </c>
      <c r="M1167" s="3" t="str">
        <f t="shared" si="924"/>
        <v>1.74</v>
      </c>
      <c r="N1167" s="3" t="str">
        <f t="shared" si="925"/>
        <v>-</v>
      </c>
      <c r="O1167" s="3">
        <f t="shared" si="926"/>
        <v>321.08999999999997</v>
      </c>
      <c r="P1167" s="3">
        <f t="shared" ca="1" si="927"/>
        <v>81.586262895383527</v>
      </c>
      <c r="Q1167" s="3">
        <f t="shared" ca="1" si="928"/>
        <v>4.017751371789859</v>
      </c>
      <c r="R1167" s="85"/>
      <c r="S1167" s="3" t="str">
        <f t="shared" si="929"/>
        <v>1.74</v>
      </c>
      <c r="T1167" s="3" t="str">
        <f t="shared" si="930"/>
        <v>-</v>
      </c>
      <c r="U1167" s="3">
        <f t="shared" si="931"/>
        <v>321.08999999999997</v>
      </c>
      <c r="V1167" s="3">
        <f t="shared" ca="1" si="932"/>
        <v>81.586262895383527</v>
      </c>
      <c r="W1167" s="3">
        <f t="shared" ca="1" si="933"/>
        <v>3.7945429622459779</v>
      </c>
      <c r="X1167" s="85"/>
      <c r="Y1167" s="3" t="str">
        <f t="shared" si="934"/>
        <v>1.74</v>
      </c>
      <c r="Z1167" s="3" t="str">
        <f t="shared" si="935"/>
        <v>-</v>
      </c>
      <c r="AA1167" s="3">
        <f t="shared" si="936"/>
        <v>321.08999999999997</v>
      </c>
      <c r="AB1167" s="3">
        <f t="shared" ca="1" si="937"/>
        <v>81.586262895383527</v>
      </c>
      <c r="AC1167" s="3">
        <f t="shared" ca="1" si="938"/>
        <v>3.5713345527020972</v>
      </c>
      <c r="AE1167" s="3" t="str">
        <f t="shared" si="939"/>
        <v>1.74</v>
      </c>
      <c r="AF1167" s="3" t="str">
        <f t="shared" si="940"/>
        <v>-</v>
      </c>
      <c r="AG1167" s="3">
        <f t="shared" si="941"/>
        <v>321.08999999999997</v>
      </c>
      <c r="AH1167" s="3">
        <f t="shared" ca="1" si="942"/>
        <v>81.586262895383527</v>
      </c>
      <c r="AI1167" s="3">
        <f t="shared" ca="1" si="943"/>
        <v>3.3481261431582157</v>
      </c>
      <c r="AK1167" s="3" t="str">
        <f t="shared" si="944"/>
        <v>1.74</v>
      </c>
      <c r="AL1167" s="3" t="str">
        <f t="shared" si="945"/>
        <v>-</v>
      </c>
      <c r="AM1167" s="3">
        <f t="shared" si="946"/>
        <v>321.08999999999997</v>
      </c>
      <c r="AN1167" s="3">
        <f t="shared" ca="1" si="947"/>
        <v>81.586262895383527</v>
      </c>
      <c r="AO1167" s="3">
        <f t="shared" ca="1" si="948"/>
        <v>3.1249177336143346</v>
      </c>
      <c r="AQ1167" s="3" t="str">
        <f t="shared" si="949"/>
        <v>1.74</v>
      </c>
      <c r="AR1167" s="3" t="str">
        <f t="shared" si="950"/>
        <v>-</v>
      </c>
      <c r="AS1167" s="3">
        <f t="shared" si="951"/>
        <v>321.08999999999997</v>
      </c>
      <c r="AT1167" s="3">
        <f t="shared" ca="1" si="952"/>
        <v>81.586262895383527</v>
      </c>
      <c r="AU1167" s="3">
        <f t="shared" ca="1" si="953"/>
        <v>2.6785009145265728</v>
      </c>
      <c r="AW1167" s="3" t="str">
        <f t="shared" si="954"/>
        <v>1.74</v>
      </c>
      <c r="AX1167" s="3" t="str">
        <f t="shared" si="955"/>
        <v>-</v>
      </c>
      <c r="AY1167" s="3">
        <f t="shared" si="956"/>
        <v>321.08999999999997</v>
      </c>
      <c r="AZ1167" s="3">
        <f t="shared" ca="1" si="957"/>
        <v>81.586262895383527</v>
      </c>
      <c r="BA1167" s="3">
        <f t="shared" ca="1" si="958"/>
        <v>2.2320840954388106</v>
      </c>
      <c r="BC1167" s="3" t="str">
        <f t="shared" si="959"/>
        <v>1.74</v>
      </c>
      <c r="BD1167" s="3" t="str">
        <f t="shared" si="960"/>
        <v>-</v>
      </c>
      <c r="BE1167" s="3">
        <f t="shared" si="961"/>
        <v>321.08999999999997</v>
      </c>
      <c r="BF1167" s="3">
        <f t="shared" ca="1" si="962"/>
        <v>81.586262895383527</v>
      </c>
      <c r="BG1167" s="3">
        <f t="shared" ca="1" si="963"/>
        <v>1.3392504572632864</v>
      </c>
      <c r="BI1167" s="3" t="str">
        <f t="shared" si="964"/>
        <v>1.74</v>
      </c>
      <c r="BJ1167" s="3" t="str">
        <f t="shared" si="965"/>
        <v>-</v>
      </c>
      <c r="BK1167" s="3">
        <f t="shared" si="966"/>
        <v>321.08999999999997</v>
      </c>
      <c r="BL1167" s="3">
        <f t="shared" ca="1" si="967"/>
        <v>81.586262895383527</v>
      </c>
      <c r="BM1167" s="3">
        <f t="shared" ca="1" si="968"/>
        <v>0.44641681908776215</v>
      </c>
    </row>
    <row r="1168" spans="1:65" x14ac:dyDescent="0.3">
      <c r="A1168" s="3" t="str">
        <f>'Forward collapse simulation'!B1178</f>
        <v>1.74</v>
      </c>
      <c r="B1168" s="3" t="str">
        <f>IF('Forward collapse simulation'!C1178="","-",'Forward collapse simulation'!C1178)</f>
        <v>-</v>
      </c>
      <c r="C1168" s="3">
        <f>'Forward collapse simulation'!E1178</f>
        <v>328.04</v>
      </c>
      <c r="D1168" s="3">
        <f ca="1">'Forward collapse simulation'!AK1178</f>
        <v>81.019300160930143</v>
      </c>
      <c r="E1168" s="84">
        <f ca="1">'Forward collapse simulation'!AL1178</f>
        <v>7.0672854115489461</v>
      </c>
      <c r="G1168" s="3" t="str">
        <f t="shared" si="919"/>
        <v>1.74</v>
      </c>
      <c r="H1168" s="3" t="str">
        <f t="shared" si="920"/>
        <v>-</v>
      </c>
      <c r="I1168" s="3">
        <f t="shared" si="921"/>
        <v>328.04</v>
      </c>
      <c r="J1168" s="3">
        <f t="shared" ca="1" si="922"/>
        <v>81.019300160930143</v>
      </c>
      <c r="K1168" s="3">
        <f t="shared" ca="1" si="923"/>
        <v>6.7139211409714985</v>
      </c>
      <c r="M1168" s="3" t="str">
        <f t="shared" si="924"/>
        <v>1.74</v>
      </c>
      <c r="N1168" s="3" t="str">
        <f t="shared" si="925"/>
        <v>-</v>
      </c>
      <c r="O1168" s="3">
        <f t="shared" si="926"/>
        <v>328.04</v>
      </c>
      <c r="P1168" s="3">
        <f t="shared" ca="1" si="927"/>
        <v>81.019300160930143</v>
      </c>
      <c r="Q1168" s="3">
        <f t="shared" ca="1" si="928"/>
        <v>6.3605568703940518</v>
      </c>
      <c r="R1168" s="85"/>
      <c r="S1168" s="3" t="str">
        <f t="shared" si="929"/>
        <v>1.74</v>
      </c>
      <c r="T1168" s="3" t="str">
        <f t="shared" si="930"/>
        <v>-</v>
      </c>
      <c r="U1168" s="3">
        <f t="shared" si="931"/>
        <v>328.04</v>
      </c>
      <c r="V1168" s="3">
        <f t="shared" ca="1" si="932"/>
        <v>81.019300160930143</v>
      </c>
      <c r="W1168" s="3">
        <f t="shared" ca="1" si="933"/>
        <v>6.0071925998166043</v>
      </c>
      <c r="X1168" s="85"/>
      <c r="Y1168" s="3" t="str">
        <f t="shared" si="934"/>
        <v>1.74</v>
      </c>
      <c r="Z1168" s="3" t="str">
        <f t="shared" si="935"/>
        <v>-</v>
      </c>
      <c r="AA1168" s="3">
        <f t="shared" si="936"/>
        <v>328.04</v>
      </c>
      <c r="AB1168" s="3">
        <f t="shared" ca="1" si="937"/>
        <v>81.019300160930143</v>
      </c>
      <c r="AC1168" s="3">
        <f t="shared" ca="1" si="938"/>
        <v>5.6538283292391576</v>
      </c>
      <c r="AE1168" s="3" t="str">
        <f t="shared" si="939"/>
        <v>1.74</v>
      </c>
      <c r="AF1168" s="3" t="str">
        <f t="shared" si="940"/>
        <v>-</v>
      </c>
      <c r="AG1168" s="3">
        <f t="shared" si="941"/>
        <v>328.04</v>
      </c>
      <c r="AH1168" s="3">
        <f t="shared" ca="1" si="942"/>
        <v>81.019300160930143</v>
      </c>
      <c r="AI1168" s="3">
        <f t="shared" ca="1" si="943"/>
        <v>5.30046405866171</v>
      </c>
      <c r="AK1168" s="3" t="str">
        <f t="shared" si="944"/>
        <v>1.74</v>
      </c>
      <c r="AL1168" s="3" t="str">
        <f t="shared" si="945"/>
        <v>-</v>
      </c>
      <c r="AM1168" s="3">
        <f t="shared" si="946"/>
        <v>328.04</v>
      </c>
      <c r="AN1168" s="3">
        <f t="shared" ca="1" si="947"/>
        <v>81.019300160930143</v>
      </c>
      <c r="AO1168" s="3">
        <f t="shared" ca="1" si="948"/>
        <v>4.9470997880842615</v>
      </c>
      <c r="AQ1168" s="3" t="str">
        <f t="shared" si="949"/>
        <v>1.74</v>
      </c>
      <c r="AR1168" s="3" t="str">
        <f t="shared" si="950"/>
        <v>-</v>
      </c>
      <c r="AS1168" s="3">
        <f t="shared" si="951"/>
        <v>328.04</v>
      </c>
      <c r="AT1168" s="3">
        <f t="shared" ca="1" si="952"/>
        <v>81.019300160930143</v>
      </c>
      <c r="AU1168" s="3">
        <f t="shared" ca="1" si="953"/>
        <v>4.2403712469293673</v>
      </c>
      <c r="AW1168" s="3" t="str">
        <f t="shared" si="954"/>
        <v>1.74</v>
      </c>
      <c r="AX1168" s="3" t="str">
        <f t="shared" si="955"/>
        <v>-</v>
      </c>
      <c r="AY1168" s="3">
        <f t="shared" si="956"/>
        <v>328.04</v>
      </c>
      <c r="AZ1168" s="3">
        <f t="shared" ca="1" si="957"/>
        <v>81.019300160930143</v>
      </c>
      <c r="BA1168" s="3">
        <f t="shared" ca="1" si="958"/>
        <v>3.533642705774473</v>
      </c>
      <c r="BC1168" s="3" t="str">
        <f t="shared" si="959"/>
        <v>1.74</v>
      </c>
      <c r="BD1168" s="3" t="str">
        <f t="shared" si="960"/>
        <v>-</v>
      </c>
      <c r="BE1168" s="3">
        <f t="shared" si="961"/>
        <v>328.04</v>
      </c>
      <c r="BF1168" s="3">
        <f t="shared" ca="1" si="962"/>
        <v>81.019300160930143</v>
      </c>
      <c r="BG1168" s="3">
        <f t="shared" ca="1" si="963"/>
        <v>2.1201856234646836</v>
      </c>
      <c r="BI1168" s="3" t="str">
        <f t="shared" si="964"/>
        <v>1.74</v>
      </c>
      <c r="BJ1168" s="3" t="str">
        <f t="shared" si="965"/>
        <v>-</v>
      </c>
      <c r="BK1168" s="3">
        <f t="shared" si="966"/>
        <v>328.04</v>
      </c>
      <c r="BL1168" s="3">
        <f t="shared" ca="1" si="967"/>
        <v>81.019300160930143</v>
      </c>
      <c r="BM1168" s="3">
        <f t="shared" ca="1" si="968"/>
        <v>0.7067285411548947</v>
      </c>
    </row>
    <row r="1169" spans="1:65" x14ac:dyDescent="0.3">
      <c r="A1169" s="3" t="str">
        <f>'Forward collapse simulation'!B1179</f>
        <v>1.74</v>
      </c>
      <c r="B1169" s="3" t="str">
        <f>IF('Forward collapse simulation'!C1179="","-",'Forward collapse simulation'!C1179)</f>
        <v>-</v>
      </c>
      <c r="C1169" s="3">
        <f>'Forward collapse simulation'!E1179</f>
        <v>8.85</v>
      </c>
      <c r="D1169" s="3">
        <f ca="1">'Forward collapse simulation'!AK1179</f>
        <v>86.646090100758954</v>
      </c>
      <c r="E1169" s="84">
        <f ca="1">'Forward collapse simulation'!AL1179</f>
        <v>12.007608593164958</v>
      </c>
      <c r="G1169" s="3" t="str">
        <f t="shared" si="919"/>
        <v>1.74</v>
      </c>
      <c r="H1169" s="3" t="str">
        <f t="shared" si="920"/>
        <v>-</v>
      </c>
      <c r="I1169" s="3">
        <f t="shared" si="921"/>
        <v>8.85</v>
      </c>
      <c r="J1169" s="3">
        <f t="shared" ca="1" si="922"/>
        <v>86.646090100758954</v>
      </c>
      <c r="K1169" s="3">
        <f t="shared" ca="1" si="923"/>
        <v>11.40722816350671</v>
      </c>
      <c r="M1169" s="3" t="str">
        <f t="shared" si="924"/>
        <v>1.74</v>
      </c>
      <c r="N1169" s="3" t="str">
        <f t="shared" si="925"/>
        <v>-</v>
      </c>
      <c r="O1169" s="3">
        <f t="shared" si="926"/>
        <v>8.85</v>
      </c>
      <c r="P1169" s="3">
        <f t="shared" ca="1" si="927"/>
        <v>86.646090100758954</v>
      </c>
      <c r="Q1169" s="3">
        <f t="shared" ca="1" si="928"/>
        <v>10.806847733848462</v>
      </c>
      <c r="R1169" s="85"/>
      <c r="S1169" s="3" t="str">
        <f t="shared" si="929"/>
        <v>1.74</v>
      </c>
      <c r="T1169" s="3" t="str">
        <f t="shared" si="930"/>
        <v>-</v>
      </c>
      <c r="U1169" s="3">
        <f t="shared" si="931"/>
        <v>8.85</v>
      </c>
      <c r="V1169" s="3">
        <f t="shared" ca="1" si="932"/>
        <v>86.646090100758954</v>
      </c>
      <c r="W1169" s="3">
        <f t="shared" ca="1" si="933"/>
        <v>10.206467304190214</v>
      </c>
      <c r="X1169" s="85"/>
      <c r="Y1169" s="3" t="str">
        <f t="shared" si="934"/>
        <v>1.74</v>
      </c>
      <c r="Z1169" s="3" t="str">
        <f t="shared" si="935"/>
        <v>-</v>
      </c>
      <c r="AA1169" s="3">
        <f t="shared" si="936"/>
        <v>8.85</v>
      </c>
      <c r="AB1169" s="3">
        <f t="shared" ca="1" si="937"/>
        <v>86.646090100758954</v>
      </c>
      <c r="AC1169" s="3">
        <f t="shared" ca="1" si="938"/>
        <v>9.6060868745319681</v>
      </c>
      <c r="AE1169" s="3" t="str">
        <f t="shared" si="939"/>
        <v>1.74</v>
      </c>
      <c r="AF1169" s="3" t="str">
        <f t="shared" si="940"/>
        <v>-</v>
      </c>
      <c r="AG1169" s="3">
        <f t="shared" si="941"/>
        <v>8.85</v>
      </c>
      <c r="AH1169" s="3">
        <f t="shared" ca="1" si="942"/>
        <v>86.646090100758954</v>
      </c>
      <c r="AI1169" s="3">
        <f t="shared" ca="1" si="943"/>
        <v>9.0057064448737183</v>
      </c>
      <c r="AK1169" s="3" t="str">
        <f t="shared" si="944"/>
        <v>1.74</v>
      </c>
      <c r="AL1169" s="3" t="str">
        <f t="shared" si="945"/>
        <v>-</v>
      </c>
      <c r="AM1169" s="3">
        <f t="shared" si="946"/>
        <v>8.85</v>
      </c>
      <c r="AN1169" s="3">
        <f t="shared" ca="1" si="947"/>
        <v>86.646090100758954</v>
      </c>
      <c r="AO1169" s="3">
        <f t="shared" ca="1" si="948"/>
        <v>8.4053260152154703</v>
      </c>
      <c r="AQ1169" s="3" t="str">
        <f t="shared" si="949"/>
        <v>1.74</v>
      </c>
      <c r="AR1169" s="3" t="str">
        <f t="shared" si="950"/>
        <v>-</v>
      </c>
      <c r="AS1169" s="3">
        <f t="shared" si="951"/>
        <v>8.85</v>
      </c>
      <c r="AT1169" s="3">
        <f t="shared" ca="1" si="952"/>
        <v>86.646090100758954</v>
      </c>
      <c r="AU1169" s="3">
        <f t="shared" ca="1" si="953"/>
        <v>7.2045651558989743</v>
      </c>
      <c r="AW1169" s="3" t="str">
        <f t="shared" si="954"/>
        <v>1.74</v>
      </c>
      <c r="AX1169" s="3" t="str">
        <f t="shared" si="955"/>
        <v>-</v>
      </c>
      <c r="AY1169" s="3">
        <f t="shared" si="956"/>
        <v>8.85</v>
      </c>
      <c r="AZ1169" s="3">
        <f t="shared" ca="1" si="957"/>
        <v>86.646090100758954</v>
      </c>
      <c r="BA1169" s="3">
        <f t="shared" ca="1" si="958"/>
        <v>6.0038042965824792</v>
      </c>
      <c r="BC1169" s="3" t="str">
        <f t="shared" si="959"/>
        <v>1.74</v>
      </c>
      <c r="BD1169" s="3" t="str">
        <f t="shared" si="960"/>
        <v>-</v>
      </c>
      <c r="BE1169" s="3">
        <f t="shared" si="961"/>
        <v>8.85</v>
      </c>
      <c r="BF1169" s="3">
        <f t="shared" ca="1" si="962"/>
        <v>86.646090100758954</v>
      </c>
      <c r="BG1169" s="3">
        <f t="shared" ca="1" si="963"/>
        <v>3.6022825779494871</v>
      </c>
      <c r="BI1169" s="3" t="str">
        <f t="shared" si="964"/>
        <v>1.74</v>
      </c>
      <c r="BJ1169" s="3" t="str">
        <f t="shared" si="965"/>
        <v>-</v>
      </c>
      <c r="BK1169" s="3">
        <f t="shared" si="966"/>
        <v>8.85</v>
      </c>
      <c r="BL1169" s="3">
        <f t="shared" ca="1" si="967"/>
        <v>86.646090100758954</v>
      </c>
      <c r="BM1169" s="3">
        <f t="shared" ca="1" si="968"/>
        <v>1.200760859316496</v>
      </c>
    </row>
    <row r="1170" spans="1:65" x14ac:dyDescent="0.3">
      <c r="A1170" s="3" t="str">
        <f>'Forward collapse simulation'!B1180</f>
        <v>1.74</v>
      </c>
      <c r="B1170" s="3" t="str">
        <f>IF('Forward collapse simulation'!C1180="","-",'Forward collapse simulation'!C1180)</f>
        <v>-</v>
      </c>
      <c r="C1170" s="3">
        <f>'Forward collapse simulation'!E1180</f>
        <v>85.84</v>
      </c>
      <c r="D1170" s="3">
        <f ca="1">'Forward collapse simulation'!AK1180</f>
        <v>89.186936526215675</v>
      </c>
      <c r="E1170" s="84">
        <f ca="1">'Forward collapse simulation'!AL1180</f>
        <v>16.527036447702372</v>
      </c>
      <c r="G1170" s="3" t="str">
        <f t="shared" si="919"/>
        <v>1.74</v>
      </c>
      <c r="H1170" s="3" t="str">
        <f t="shared" si="920"/>
        <v>-</v>
      </c>
      <c r="I1170" s="3">
        <f t="shared" si="921"/>
        <v>85.84</v>
      </c>
      <c r="J1170" s="3">
        <f t="shared" ca="1" si="922"/>
        <v>89.186936526215675</v>
      </c>
      <c r="K1170" s="3">
        <f t="shared" ca="1" si="923"/>
        <v>15.700684625317253</v>
      </c>
      <c r="M1170" s="3" t="str">
        <f t="shared" si="924"/>
        <v>1.74</v>
      </c>
      <c r="N1170" s="3" t="str">
        <f t="shared" si="925"/>
        <v>-</v>
      </c>
      <c r="O1170" s="3">
        <f t="shared" si="926"/>
        <v>85.84</v>
      </c>
      <c r="P1170" s="3">
        <f t="shared" ca="1" si="927"/>
        <v>89.186936526215675</v>
      </c>
      <c r="Q1170" s="3">
        <f t="shared" ca="1" si="928"/>
        <v>14.874332802932136</v>
      </c>
      <c r="R1170" s="85"/>
      <c r="S1170" s="3" t="str">
        <f t="shared" si="929"/>
        <v>1.74</v>
      </c>
      <c r="T1170" s="3" t="str">
        <f t="shared" si="930"/>
        <v>-</v>
      </c>
      <c r="U1170" s="3">
        <f t="shared" si="931"/>
        <v>85.84</v>
      </c>
      <c r="V1170" s="3">
        <f t="shared" ca="1" si="932"/>
        <v>89.186936526215675</v>
      </c>
      <c r="W1170" s="3">
        <f t="shared" ca="1" si="933"/>
        <v>14.047980980547015</v>
      </c>
      <c r="X1170" s="85"/>
      <c r="Y1170" s="3" t="str">
        <f t="shared" si="934"/>
        <v>1.74</v>
      </c>
      <c r="Z1170" s="3" t="str">
        <f t="shared" si="935"/>
        <v>-</v>
      </c>
      <c r="AA1170" s="3">
        <f t="shared" si="936"/>
        <v>85.84</v>
      </c>
      <c r="AB1170" s="3">
        <f t="shared" ca="1" si="937"/>
        <v>89.186936526215675</v>
      </c>
      <c r="AC1170" s="3">
        <f t="shared" ca="1" si="938"/>
        <v>13.221629158161898</v>
      </c>
      <c r="AE1170" s="3" t="str">
        <f t="shared" si="939"/>
        <v>1.74</v>
      </c>
      <c r="AF1170" s="3" t="str">
        <f t="shared" si="940"/>
        <v>-</v>
      </c>
      <c r="AG1170" s="3">
        <f t="shared" si="941"/>
        <v>85.84</v>
      </c>
      <c r="AH1170" s="3">
        <f t="shared" ca="1" si="942"/>
        <v>89.186936526215675</v>
      </c>
      <c r="AI1170" s="3">
        <f t="shared" ca="1" si="943"/>
        <v>12.395277335776779</v>
      </c>
      <c r="AK1170" s="3" t="str">
        <f t="shared" si="944"/>
        <v>1.74</v>
      </c>
      <c r="AL1170" s="3" t="str">
        <f t="shared" si="945"/>
        <v>-</v>
      </c>
      <c r="AM1170" s="3">
        <f t="shared" si="946"/>
        <v>85.84</v>
      </c>
      <c r="AN1170" s="3">
        <f t="shared" ca="1" si="947"/>
        <v>89.186936526215675</v>
      </c>
      <c r="AO1170" s="3">
        <f t="shared" ca="1" si="948"/>
        <v>11.56892551339166</v>
      </c>
      <c r="AQ1170" s="3" t="str">
        <f t="shared" si="949"/>
        <v>1.74</v>
      </c>
      <c r="AR1170" s="3" t="str">
        <f t="shared" si="950"/>
        <v>-</v>
      </c>
      <c r="AS1170" s="3">
        <f t="shared" si="951"/>
        <v>85.84</v>
      </c>
      <c r="AT1170" s="3">
        <f t="shared" ca="1" si="952"/>
        <v>89.186936526215675</v>
      </c>
      <c r="AU1170" s="3">
        <f t="shared" ca="1" si="953"/>
        <v>9.9162218686214221</v>
      </c>
      <c r="AW1170" s="3" t="str">
        <f t="shared" si="954"/>
        <v>1.74</v>
      </c>
      <c r="AX1170" s="3" t="str">
        <f t="shared" si="955"/>
        <v>-</v>
      </c>
      <c r="AY1170" s="3">
        <f t="shared" si="956"/>
        <v>85.84</v>
      </c>
      <c r="AZ1170" s="3">
        <f t="shared" ca="1" si="957"/>
        <v>89.186936526215675</v>
      </c>
      <c r="BA1170" s="3">
        <f t="shared" ca="1" si="958"/>
        <v>8.263518223851186</v>
      </c>
      <c r="BC1170" s="3" t="str">
        <f t="shared" si="959"/>
        <v>1.74</v>
      </c>
      <c r="BD1170" s="3" t="str">
        <f t="shared" si="960"/>
        <v>-</v>
      </c>
      <c r="BE1170" s="3">
        <f t="shared" si="961"/>
        <v>85.84</v>
      </c>
      <c r="BF1170" s="3">
        <f t="shared" ca="1" si="962"/>
        <v>89.186936526215675</v>
      </c>
      <c r="BG1170" s="3">
        <f t="shared" ca="1" si="963"/>
        <v>4.958110934310711</v>
      </c>
      <c r="BI1170" s="3" t="str">
        <f t="shared" si="964"/>
        <v>1.74</v>
      </c>
      <c r="BJ1170" s="3" t="str">
        <f t="shared" si="965"/>
        <v>-</v>
      </c>
      <c r="BK1170" s="3">
        <f t="shared" si="966"/>
        <v>85.84</v>
      </c>
      <c r="BL1170" s="3">
        <f t="shared" ca="1" si="967"/>
        <v>89.186936526215675</v>
      </c>
      <c r="BM1170" s="3">
        <f t="shared" ca="1" si="968"/>
        <v>1.6527036447702372</v>
      </c>
    </row>
    <row r="1171" spans="1:65" x14ac:dyDescent="0.3">
      <c r="A1171" s="3" t="str">
        <f>'Forward collapse simulation'!B1181</f>
        <v>1.74</v>
      </c>
      <c r="B1171" s="3" t="str">
        <f>IF('Forward collapse simulation'!C1181="","-",'Forward collapse simulation'!C1181)</f>
        <v>-</v>
      </c>
      <c r="C1171" s="3">
        <f>'Forward collapse simulation'!E1181</f>
        <v>132.9</v>
      </c>
      <c r="D1171" s="3">
        <f ca="1">'Forward collapse simulation'!AK1181</f>
        <v>87.764434591890605</v>
      </c>
      <c r="E1171" s="84">
        <f ca="1">'Forward collapse simulation'!AL1181</f>
        <v>23.724297668560503</v>
      </c>
      <c r="G1171" s="3" t="str">
        <f t="shared" si="919"/>
        <v>1.74</v>
      </c>
      <c r="H1171" s="3" t="str">
        <f t="shared" si="920"/>
        <v>-</v>
      </c>
      <c r="I1171" s="3">
        <f t="shared" si="921"/>
        <v>132.9</v>
      </c>
      <c r="J1171" s="3">
        <f t="shared" ca="1" si="922"/>
        <v>87.764434591890605</v>
      </c>
      <c r="K1171" s="3">
        <f t="shared" ca="1" si="923"/>
        <v>22.538082785132477</v>
      </c>
      <c r="M1171" s="3" t="str">
        <f t="shared" si="924"/>
        <v>1.74</v>
      </c>
      <c r="N1171" s="3" t="str">
        <f t="shared" si="925"/>
        <v>-</v>
      </c>
      <c r="O1171" s="3">
        <f t="shared" si="926"/>
        <v>132.9</v>
      </c>
      <c r="P1171" s="3">
        <f t="shared" ca="1" si="927"/>
        <v>87.764434591890605</v>
      </c>
      <c r="Q1171" s="3">
        <f t="shared" ca="1" si="928"/>
        <v>21.351867901704452</v>
      </c>
      <c r="R1171" s="85"/>
      <c r="S1171" s="3" t="str">
        <f t="shared" si="929"/>
        <v>1.74</v>
      </c>
      <c r="T1171" s="3" t="str">
        <f t="shared" si="930"/>
        <v>-</v>
      </c>
      <c r="U1171" s="3">
        <f t="shared" si="931"/>
        <v>132.9</v>
      </c>
      <c r="V1171" s="3">
        <f t="shared" ca="1" si="932"/>
        <v>87.764434591890605</v>
      </c>
      <c r="W1171" s="3">
        <f t="shared" ca="1" si="933"/>
        <v>20.165653018276426</v>
      </c>
      <c r="X1171" s="85"/>
      <c r="Y1171" s="3" t="str">
        <f t="shared" si="934"/>
        <v>1.74</v>
      </c>
      <c r="Z1171" s="3" t="str">
        <f t="shared" si="935"/>
        <v>-</v>
      </c>
      <c r="AA1171" s="3">
        <f t="shared" si="936"/>
        <v>132.9</v>
      </c>
      <c r="AB1171" s="3">
        <f t="shared" ca="1" si="937"/>
        <v>87.764434591890605</v>
      </c>
      <c r="AC1171" s="3">
        <f t="shared" ca="1" si="938"/>
        <v>18.979438134848404</v>
      </c>
      <c r="AE1171" s="3" t="str">
        <f t="shared" si="939"/>
        <v>1.74</v>
      </c>
      <c r="AF1171" s="3" t="str">
        <f t="shared" si="940"/>
        <v>-</v>
      </c>
      <c r="AG1171" s="3">
        <f t="shared" si="941"/>
        <v>132.9</v>
      </c>
      <c r="AH1171" s="3">
        <f t="shared" ca="1" si="942"/>
        <v>87.764434591890605</v>
      </c>
      <c r="AI1171" s="3">
        <f t="shared" ca="1" si="943"/>
        <v>17.793223251420379</v>
      </c>
      <c r="AK1171" s="3" t="str">
        <f t="shared" si="944"/>
        <v>1.74</v>
      </c>
      <c r="AL1171" s="3" t="str">
        <f t="shared" si="945"/>
        <v>-</v>
      </c>
      <c r="AM1171" s="3">
        <f t="shared" si="946"/>
        <v>132.9</v>
      </c>
      <c r="AN1171" s="3">
        <f t="shared" ca="1" si="947"/>
        <v>87.764434591890605</v>
      </c>
      <c r="AO1171" s="3">
        <f t="shared" ca="1" si="948"/>
        <v>16.60700836799235</v>
      </c>
      <c r="AQ1171" s="3" t="str">
        <f t="shared" si="949"/>
        <v>1.74</v>
      </c>
      <c r="AR1171" s="3" t="str">
        <f t="shared" si="950"/>
        <v>-</v>
      </c>
      <c r="AS1171" s="3">
        <f t="shared" si="951"/>
        <v>132.9</v>
      </c>
      <c r="AT1171" s="3">
        <f t="shared" ca="1" si="952"/>
        <v>87.764434591890605</v>
      </c>
      <c r="AU1171" s="3">
        <f t="shared" ca="1" si="953"/>
        <v>14.234578601136301</v>
      </c>
      <c r="AW1171" s="3" t="str">
        <f t="shared" si="954"/>
        <v>1.74</v>
      </c>
      <c r="AX1171" s="3" t="str">
        <f t="shared" si="955"/>
        <v>-</v>
      </c>
      <c r="AY1171" s="3">
        <f t="shared" si="956"/>
        <v>132.9</v>
      </c>
      <c r="AZ1171" s="3">
        <f t="shared" ca="1" si="957"/>
        <v>87.764434591890605</v>
      </c>
      <c r="BA1171" s="3">
        <f t="shared" ca="1" si="958"/>
        <v>11.862148834280251</v>
      </c>
      <c r="BC1171" s="3" t="str">
        <f t="shared" si="959"/>
        <v>1.74</v>
      </c>
      <c r="BD1171" s="3" t="str">
        <f t="shared" si="960"/>
        <v>-</v>
      </c>
      <c r="BE1171" s="3">
        <f t="shared" si="961"/>
        <v>132.9</v>
      </c>
      <c r="BF1171" s="3">
        <f t="shared" ca="1" si="962"/>
        <v>87.764434591890605</v>
      </c>
      <c r="BG1171" s="3">
        <f t="shared" ca="1" si="963"/>
        <v>7.1172893005681503</v>
      </c>
      <c r="BI1171" s="3" t="str">
        <f t="shared" si="964"/>
        <v>1.74</v>
      </c>
      <c r="BJ1171" s="3" t="str">
        <f t="shared" si="965"/>
        <v>-</v>
      </c>
      <c r="BK1171" s="3">
        <f t="shared" si="966"/>
        <v>132.9</v>
      </c>
      <c r="BL1171" s="3">
        <f t="shared" ca="1" si="967"/>
        <v>87.764434591890605</v>
      </c>
      <c r="BM1171" s="3">
        <f t="shared" ca="1" si="968"/>
        <v>2.3724297668560506</v>
      </c>
    </row>
    <row r="1172" spans="1:65" x14ac:dyDescent="0.3">
      <c r="A1172" s="3" t="str">
        <f>'Forward collapse simulation'!B1182</f>
        <v>1.74</v>
      </c>
      <c r="B1172" s="3" t="str">
        <f>IF('Forward collapse simulation'!C1182="","-",'Forward collapse simulation'!C1182)</f>
        <v>-</v>
      </c>
      <c r="C1172" s="3">
        <f>'Forward collapse simulation'!E1182</f>
        <v>133.97</v>
      </c>
      <c r="D1172" s="3">
        <f ca="1">'Forward collapse simulation'!AK1182</f>
        <v>87.218539644256552</v>
      </c>
      <c r="E1172" s="84">
        <f ca="1">'Forward collapse simulation'!AL1182</f>
        <v>12.917775236531993</v>
      </c>
      <c r="G1172" s="3" t="str">
        <f t="shared" si="919"/>
        <v>1.74</v>
      </c>
      <c r="H1172" s="3" t="str">
        <f t="shared" si="920"/>
        <v>-</v>
      </c>
      <c r="I1172" s="3">
        <f t="shared" si="921"/>
        <v>133.97</v>
      </c>
      <c r="J1172" s="3">
        <f t="shared" ca="1" si="922"/>
        <v>87.218539644256552</v>
      </c>
      <c r="K1172" s="3">
        <f t="shared" ca="1" si="923"/>
        <v>12.271886474705394</v>
      </c>
      <c r="M1172" s="3" t="str">
        <f t="shared" si="924"/>
        <v>1.74</v>
      </c>
      <c r="N1172" s="3" t="str">
        <f t="shared" si="925"/>
        <v>-</v>
      </c>
      <c r="O1172" s="3">
        <f t="shared" si="926"/>
        <v>133.97</v>
      </c>
      <c r="P1172" s="3">
        <f t="shared" ca="1" si="927"/>
        <v>87.218539644256552</v>
      </c>
      <c r="Q1172" s="3">
        <f t="shared" ca="1" si="928"/>
        <v>11.625997712878794</v>
      </c>
      <c r="R1172" s="85"/>
      <c r="S1172" s="3" t="str">
        <f t="shared" si="929"/>
        <v>1.74</v>
      </c>
      <c r="T1172" s="3" t="str">
        <f t="shared" si="930"/>
        <v>-</v>
      </c>
      <c r="U1172" s="3">
        <f t="shared" si="931"/>
        <v>133.97</v>
      </c>
      <c r="V1172" s="3">
        <f t="shared" ca="1" si="932"/>
        <v>87.218539644256552</v>
      </c>
      <c r="W1172" s="3">
        <f t="shared" ca="1" si="933"/>
        <v>10.980108951052193</v>
      </c>
      <c r="X1172" s="85"/>
      <c r="Y1172" s="3" t="str">
        <f t="shared" si="934"/>
        <v>1.74</v>
      </c>
      <c r="Z1172" s="3" t="str">
        <f t="shared" si="935"/>
        <v>-</v>
      </c>
      <c r="AA1172" s="3">
        <f t="shared" si="936"/>
        <v>133.97</v>
      </c>
      <c r="AB1172" s="3">
        <f t="shared" ca="1" si="937"/>
        <v>87.218539644256552</v>
      </c>
      <c r="AC1172" s="3">
        <f t="shared" ca="1" si="938"/>
        <v>10.334220189225595</v>
      </c>
      <c r="AE1172" s="3" t="str">
        <f t="shared" si="939"/>
        <v>1.74</v>
      </c>
      <c r="AF1172" s="3" t="str">
        <f t="shared" si="940"/>
        <v>-</v>
      </c>
      <c r="AG1172" s="3">
        <f t="shared" si="941"/>
        <v>133.97</v>
      </c>
      <c r="AH1172" s="3">
        <f t="shared" ca="1" si="942"/>
        <v>87.218539644256552</v>
      </c>
      <c r="AI1172" s="3">
        <f t="shared" ca="1" si="943"/>
        <v>9.6883314273989942</v>
      </c>
      <c r="AK1172" s="3" t="str">
        <f t="shared" si="944"/>
        <v>1.74</v>
      </c>
      <c r="AL1172" s="3" t="str">
        <f t="shared" si="945"/>
        <v>-</v>
      </c>
      <c r="AM1172" s="3">
        <f t="shared" si="946"/>
        <v>133.97</v>
      </c>
      <c r="AN1172" s="3">
        <f t="shared" ca="1" si="947"/>
        <v>87.218539644256552</v>
      </c>
      <c r="AO1172" s="3">
        <f t="shared" ca="1" si="948"/>
        <v>9.0424426655723948</v>
      </c>
      <c r="AQ1172" s="3" t="str">
        <f t="shared" si="949"/>
        <v>1.74</v>
      </c>
      <c r="AR1172" s="3" t="str">
        <f t="shared" si="950"/>
        <v>-</v>
      </c>
      <c r="AS1172" s="3">
        <f t="shared" si="951"/>
        <v>133.97</v>
      </c>
      <c r="AT1172" s="3">
        <f t="shared" ca="1" si="952"/>
        <v>87.218539644256552</v>
      </c>
      <c r="AU1172" s="3">
        <f t="shared" ca="1" si="953"/>
        <v>7.7506651419191952</v>
      </c>
      <c r="AW1172" s="3" t="str">
        <f t="shared" si="954"/>
        <v>1.74</v>
      </c>
      <c r="AX1172" s="3" t="str">
        <f t="shared" si="955"/>
        <v>-</v>
      </c>
      <c r="AY1172" s="3">
        <f t="shared" si="956"/>
        <v>133.97</v>
      </c>
      <c r="AZ1172" s="3">
        <f t="shared" ca="1" si="957"/>
        <v>87.218539644256552</v>
      </c>
      <c r="BA1172" s="3">
        <f t="shared" ca="1" si="958"/>
        <v>6.4588876182659964</v>
      </c>
      <c r="BC1172" s="3" t="str">
        <f t="shared" si="959"/>
        <v>1.74</v>
      </c>
      <c r="BD1172" s="3" t="str">
        <f t="shared" si="960"/>
        <v>-</v>
      </c>
      <c r="BE1172" s="3">
        <f t="shared" si="961"/>
        <v>133.97</v>
      </c>
      <c r="BF1172" s="3">
        <f t="shared" ca="1" si="962"/>
        <v>87.218539644256552</v>
      </c>
      <c r="BG1172" s="3">
        <f t="shared" ca="1" si="963"/>
        <v>3.8753325709595976</v>
      </c>
      <c r="BI1172" s="3" t="str">
        <f t="shared" si="964"/>
        <v>1.74</v>
      </c>
      <c r="BJ1172" s="3" t="str">
        <f t="shared" si="965"/>
        <v>-</v>
      </c>
      <c r="BK1172" s="3">
        <f t="shared" si="966"/>
        <v>133.97</v>
      </c>
      <c r="BL1172" s="3">
        <f t="shared" ca="1" si="967"/>
        <v>87.218539644256552</v>
      </c>
      <c r="BM1172" s="3">
        <f t="shared" ca="1" si="968"/>
        <v>1.2917775236531994</v>
      </c>
    </row>
    <row r="1173" spans="1:65" x14ac:dyDescent="0.3">
      <c r="A1173" s="3" t="str">
        <f>'Forward collapse simulation'!B1183</f>
        <v>1.74</v>
      </c>
      <c r="B1173" s="3" t="str">
        <f>IF('Forward collapse simulation'!C1183="","-",'Forward collapse simulation'!C1183)</f>
        <v>-</v>
      </c>
      <c r="C1173" s="3">
        <f>'Forward collapse simulation'!E1183</f>
        <v>157.88</v>
      </c>
      <c r="D1173" s="3">
        <f ca="1">'Forward collapse simulation'!AK1183</f>
        <v>84.120091472577016</v>
      </c>
      <c r="E1173" s="84">
        <f ca="1">'Forward collapse simulation'!AL1183</f>
        <v>6.8156161915098439</v>
      </c>
      <c r="G1173" s="3" t="str">
        <f t="shared" si="919"/>
        <v>1.74</v>
      </c>
      <c r="H1173" s="3" t="str">
        <f t="shared" si="920"/>
        <v>-</v>
      </c>
      <c r="I1173" s="3">
        <f t="shared" si="921"/>
        <v>157.88</v>
      </c>
      <c r="J1173" s="3">
        <f t="shared" ca="1" si="922"/>
        <v>84.120091472577016</v>
      </c>
      <c r="K1173" s="3">
        <f t="shared" ca="1" si="923"/>
        <v>6.4748353819343514</v>
      </c>
      <c r="M1173" s="3" t="str">
        <f t="shared" si="924"/>
        <v>1.74</v>
      </c>
      <c r="N1173" s="3" t="str">
        <f t="shared" si="925"/>
        <v>-</v>
      </c>
      <c r="O1173" s="3">
        <f t="shared" si="926"/>
        <v>157.88</v>
      </c>
      <c r="P1173" s="3">
        <f t="shared" ca="1" si="927"/>
        <v>84.120091472577016</v>
      </c>
      <c r="Q1173" s="3">
        <f t="shared" ca="1" si="928"/>
        <v>6.1340545723588598</v>
      </c>
      <c r="R1173" s="85"/>
      <c r="S1173" s="3" t="str">
        <f t="shared" si="929"/>
        <v>1.74</v>
      </c>
      <c r="T1173" s="3" t="str">
        <f t="shared" si="930"/>
        <v>-</v>
      </c>
      <c r="U1173" s="3">
        <f t="shared" si="931"/>
        <v>157.88</v>
      </c>
      <c r="V1173" s="3">
        <f t="shared" ca="1" si="932"/>
        <v>84.120091472577016</v>
      </c>
      <c r="W1173" s="3">
        <f t="shared" ca="1" si="933"/>
        <v>5.7932737627833673</v>
      </c>
      <c r="X1173" s="85"/>
      <c r="Y1173" s="3" t="str">
        <f t="shared" si="934"/>
        <v>1.74</v>
      </c>
      <c r="Z1173" s="3" t="str">
        <f t="shared" si="935"/>
        <v>-</v>
      </c>
      <c r="AA1173" s="3">
        <f t="shared" si="936"/>
        <v>157.88</v>
      </c>
      <c r="AB1173" s="3">
        <f t="shared" ca="1" si="937"/>
        <v>84.120091472577016</v>
      </c>
      <c r="AC1173" s="3">
        <f t="shared" ca="1" si="938"/>
        <v>5.4524929532078756</v>
      </c>
      <c r="AE1173" s="3" t="str">
        <f t="shared" si="939"/>
        <v>1.74</v>
      </c>
      <c r="AF1173" s="3" t="str">
        <f t="shared" si="940"/>
        <v>-</v>
      </c>
      <c r="AG1173" s="3">
        <f t="shared" si="941"/>
        <v>157.88</v>
      </c>
      <c r="AH1173" s="3">
        <f t="shared" ca="1" si="942"/>
        <v>84.120091472577016</v>
      </c>
      <c r="AI1173" s="3">
        <f t="shared" ca="1" si="943"/>
        <v>5.1117121436323831</v>
      </c>
      <c r="AK1173" s="3" t="str">
        <f t="shared" si="944"/>
        <v>1.74</v>
      </c>
      <c r="AL1173" s="3" t="str">
        <f t="shared" si="945"/>
        <v>-</v>
      </c>
      <c r="AM1173" s="3">
        <f t="shared" si="946"/>
        <v>157.88</v>
      </c>
      <c r="AN1173" s="3">
        <f t="shared" ca="1" si="947"/>
        <v>84.120091472577016</v>
      </c>
      <c r="AO1173" s="3">
        <f t="shared" ca="1" si="948"/>
        <v>4.7709313340568906</v>
      </c>
      <c r="AQ1173" s="3" t="str">
        <f t="shared" si="949"/>
        <v>1.74</v>
      </c>
      <c r="AR1173" s="3" t="str">
        <f t="shared" si="950"/>
        <v>-</v>
      </c>
      <c r="AS1173" s="3">
        <f t="shared" si="951"/>
        <v>157.88</v>
      </c>
      <c r="AT1173" s="3">
        <f t="shared" ca="1" si="952"/>
        <v>84.120091472577016</v>
      </c>
      <c r="AU1173" s="3">
        <f t="shared" ca="1" si="953"/>
        <v>4.0893697149059065</v>
      </c>
      <c r="AW1173" s="3" t="str">
        <f t="shared" si="954"/>
        <v>1.74</v>
      </c>
      <c r="AX1173" s="3" t="str">
        <f t="shared" si="955"/>
        <v>-</v>
      </c>
      <c r="AY1173" s="3">
        <f t="shared" si="956"/>
        <v>157.88</v>
      </c>
      <c r="AZ1173" s="3">
        <f t="shared" ca="1" si="957"/>
        <v>84.120091472577016</v>
      </c>
      <c r="BA1173" s="3">
        <f t="shared" ca="1" si="958"/>
        <v>3.4078080957549219</v>
      </c>
      <c r="BC1173" s="3" t="str">
        <f t="shared" si="959"/>
        <v>1.74</v>
      </c>
      <c r="BD1173" s="3" t="str">
        <f t="shared" si="960"/>
        <v>-</v>
      </c>
      <c r="BE1173" s="3">
        <f t="shared" si="961"/>
        <v>157.88</v>
      </c>
      <c r="BF1173" s="3">
        <f t="shared" ca="1" si="962"/>
        <v>84.120091472577016</v>
      </c>
      <c r="BG1173" s="3">
        <f t="shared" ca="1" si="963"/>
        <v>2.0446848574529533</v>
      </c>
      <c r="BI1173" s="3" t="str">
        <f t="shared" si="964"/>
        <v>1.74</v>
      </c>
      <c r="BJ1173" s="3" t="str">
        <f t="shared" si="965"/>
        <v>-</v>
      </c>
      <c r="BK1173" s="3">
        <f t="shared" si="966"/>
        <v>157.88</v>
      </c>
      <c r="BL1173" s="3">
        <f t="shared" ca="1" si="967"/>
        <v>84.120091472577016</v>
      </c>
      <c r="BM1173" s="3">
        <f t="shared" ca="1" si="968"/>
        <v>0.68156161915098445</v>
      </c>
    </row>
    <row r="1174" spans="1:65" x14ac:dyDescent="0.3">
      <c r="A1174" s="3" t="str">
        <f>'Forward collapse simulation'!B1184</f>
        <v>1.74</v>
      </c>
      <c r="B1174" s="3" t="str">
        <f>IF('Forward collapse simulation'!C1184="","-",'Forward collapse simulation'!C1184)</f>
        <v>-</v>
      </c>
      <c r="C1174" s="3">
        <f>'Forward collapse simulation'!E1184</f>
        <v>165.59</v>
      </c>
      <c r="D1174" s="3">
        <f ca="1">'Forward collapse simulation'!AK1184</f>
        <v>81.237634088463736</v>
      </c>
      <c r="E1174" s="84">
        <f ca="1">'Forward collapse simulation'!AL1184</f>
        <v>3.6367417071619923</v>
      </c>
      <c r="G1174" s="3" t="str">
        <f t="shared" si="919"/>
        <v>1.74</v>
      </c>
      <c r="H1174" s="3" t="str">
        <f t="shared" si="920"/>
        <v>-</v>
      </c>
      <c r="I1174" s="3">
        <f t="shared" si="921"/>
        <v>165.59</v>
      </c>
      <c r="J1174" s="3">
        <f t="shared" ca="1" si="922"/>
        <v>81.237634088463736</v>
      </c>
      <c r="K1174" s="3">
        <f t="shared" ca="1" si="923"/>
        <v>3.4549046218038924</v>
      </c>
      <c r="M1174" s="3" t="str">
        <f t="shared" si="924"/>
        <v>1.74</v>
      </c>
      <c r="N1174" s="3" t="str">
        <f t="shared" si="925"/>
        <v>-</v>
      </c>
      <c r="O1174" s="3">
        <f t="shared" si="926"/>
        <v>165.59</v>
      </c>
      <c r="P1174" s="3">
        <f t="shared" ca="1" si="927"/>
        <v>81.237634088463736</v>
      </c>
      <c r="Q1174" s="3">
        <f t="shared" ca="1" si="928"/>
        <v>3.2730675364457933</v>
      </c>
      <c r="R1174" s="85"/>
      <c r="S1174" s="3" t="str">
        <f t="shared" si="929"/>
        <v>1.74</v>
      </c>
      <c r="T1174" s="3" t="str">
        <f t="shared" si="930"/>
        <v>-</v>
      </c>
      <c r="U1174" s="3">
        <f t="shared" si="931"/>
        <v>165.59</v>
      </c>
      <c r="V1174" s="3">
        <f t="shared" ca="1" si="932"/>
        <v>81.237634088463736</v>
      </c>
      <c r="W1174" s="3">
        <f t="shared" ca="1" si="933"/>
        <v>3.0912304510876933</v>
      </c>
      <c r="X1174" s="85"/>
      <c r="Y1174" s="3" t="str">
        <f t="shared" si="934"/>
        <v>1.74</v>
      </c>
      <c r="Z1174" s="3" t="str">
        <f t="shared" si="935"/>
        <v>-</v>
      </c>
      <c r="AA1174" s="3">
        <f t="shared" si="936"/>
        <v>165.59</v>
      </c>
      <c r="AB1174" s="3">
        <f t="shared" ca="1" si="937"/>
        <v>81.237634088463736</v>
      </c>
      <c r="AC1174" s="3">
        <f t="shared" ca="1" si="938"/>
        <v>2.9093933657295938</v>
      </c>
      <c r="AE1174" s="3" t="str">
        <f t="shared" si="939"/>
        <v>1.74</v>
      </c>
      <c r="AF1174" s="3" t="str">
        <f t="shared" si="940"/>
        <v>-</v>
      </c>
      <c r="AG1174" s="3">
        <f t="shared" si="941"/>
        <v>165.59</v>
      </c>
      <c r="AH1174" s="3">
        <f t="shared" ca="1" si="942"/>
        <v>81.237634088463736</v>
      </c>
      <c r="AI1174" s="3">
        <f t="shared" ca="1" si="943"/>
        <v>2.7275562803714943</v>
      </c>
      <c r="AK1174" s="3" t="str">
        <f t="shared" si="944"/>
        <v>1.74</v>
      </c>
      <c r="AL1174" s="3" t="str">
        <f t="shared" si="945"/>
        <v>-</v>
      </c>
      <c r="AM1174" s="3">
        <f t="shared" si="946"/>
        <v>165.59</v>
      </c>
      <c r="AN1174" s="3">
        <f t="shared" ca="1" si="947"/>
        <v>81.237634088463736</v>
      </c>
      <c r="AO1174" s="3">
        <f t="shared" ca="1" si="948"/>
        <v>2.5457191950133944</v>
      </c>
      <c r="AQ1174" s="3" t="str">
        <f t="shared" si="949"/>
        <v>1.74</v>
      </c>
      <c r="AR1174" s="3" t="str">
        <f t="shared" si="950"/>
        <v>-</v>
      </c>
      <c r="AS1174" s="3">
        <f t="shared" si="951"/>
        <v>165.59</v>
      </c>
      <c r="AT1174" s="3">
        <f t="shared" ca="1" si="952"/>
        <v>81.237634088463736</v>
      </c>
      <c r="AU1174" s="3">
        <f t="shared" ca="1" si="953"/>
        <v>2.1820450242971954</v>
      </c>
      <c r="AW1174" s="3" t="str">
        <f t="shared" si="954"/>
        <v>1.74</v>
      </c>
      <c r="AX1174" s="3" t="str">
        <f t="shared" si="955"/>
        <v>-</v>
      </c>
      <c r="AY1174" s="3">
        <f t="shared" si="956"/>
        <v>165.59</v>
      </c>
      <c r="AZ1174" s="3">
        <f t="shared" ca="1" si="957"/>
        <v>81.237634088463736</v>
      </c>
      <c r="BA1174" s="3">
        <f t="shared" ca="1" si="958"/>
        <v>1.8183708535809961</v>
      </c>
      <c r="BC1174" s="3" t="str">
        <f t="shared" si="959"/>
        <v>1.74</v>
      </c>
      <c r="BD1174" s="3" t="str">
        <f t="shared" si="960"/>
        <v>-</v>
      </c>
      <c r="BE1174" s="3">
        <f t="shared" si="961"/>
        <v>165.59</v>
      </c>
      <c r="BF1174" s="3">
        <f t="shared" ca="1" si="962"/>
        <v>81.237634088463736</v>
      </c>
      <c r="BG1174" s="3">
        <f t="shared" ca="1" si="963"/>
        <v>1.0910225121485977</v>
      </c>
      <c r="BI1174" s="3" t="str">
        <f t="shared" si="964"/>
        <v>1.74</v>
      </c>
      <c r="BJ1174" s="3" t="str">
        <f t="shared" si="965"/>
        <v>-</v>
      </c>
      <c r="BK1174" s="3">
        <f t="shared" si="966"/>
        <v>165.59</v>
      </c>
      <c r="BL1174" s="3">
        <f t="shared" ca="1" si="967"/>
        <v>81.237634088463736</v>
      </c>
      <c r="BM1174" s="3">
        <f t="shared" ca="1" si="968"/>
        <v>0.36367417071619923</v>
      </c>
    </row>
    <row r="1175" spans="1:65" x14ac:dyDescent="0.3">
      <c r="A1175" s="3" t="str">
        <f>'Forward collapse simulation'!B1185</f>
        <v>1.74</v>
      </c>
      <c r="B1175" s="3" t="str">
        <f>IF('Forward collapse simulation'!C1185="","-",'Forward collapse simulation'!C1185)</f>
        <v>-</v>
      </c>
      <c r="C1175" s="3">
        <f>'Forward collapse simulation'!E1185</f>
        <v>158.63999999999999</v>
      </c>
      <c r="D1175" s="3">
        <f>'Forward collapse simulation'!AK1185</f>
        <v>-47.47</v>
      </c>
      <c r="E1175" s="84">
        <f>'Forward collapse simulation'!AL1185</f>
        <v>0.54</v>
      </c>
      <c r="G1175" s="3" t="str">
        <f t="shared" si="919"/>
        <v>1.74</v>
      </c>
      <c r="H1175" s="3" t="str">
        <f t="shared" si="920"/>
        <v>-</v>
      </c>
      <c r="I1175" s="3">
        <f t="shared" si="921"/>
        <v>158.63999999999999</v>
      </c>
      <c r="J1175" s="3">
        <f t="shared" si="922"/>
        <v>-47.47</v>
      </c>
      <c r="K1175" s="3">
        <f t="shared" si="923"/>
        <v>0.51300000000000001</v>
      </c>
      <c r="M1175" s="3" t="str">
        <f t="shared" si="924"/>
        <v>1.74</v>
      </c>
      <c r="N1175" s="3" t="str">
        <f t="shared" si="925"/>
        <v>-</v>
      </c>
      <c r="O1175" s="3">
        <f t="shared" si="926"/>
        <v>158.63999999999999</v>
      </c>
      <c r="P1175" s="3">
        <f t="shared" si="927"/>
        <v>-47.47</v>
      </c>
      <c r="Q1175" s="3">
        <f t="shared" si="928"/>
        <v>0.48600000000000004</v>
      </c>
      <c r="R1175" s="85"/>
      <c r="S1175" s="3" t="str">
        <f t="shared" si="929"/>
        <v>1.74</v>
      </c>
      <c r="T1175" s="3" t="str">
        <f t="shared" si="930"/>
        <v>-</v>
      </c>
      <c r="U1175" s="3">
        <f t="shared" si="931"/>
        <v>158.63999999999999</v>
      </c>
      <c r="V1175" s="3">
        <f t="shared" si="932"/>
        <v>-47.47</v>
      </c>
      <c r="W1175" s="3">
        <f t="shared" si="933"/>
        <v>0.45900000000000002</v>
      </c>
      <c r="X1175" s="85"/>
      <c r="Y1175" s="3" t="str">
        <f t="shared" si="934"/>
        <v>1.74</v>
      </c>
      <c r="Z1175" s="3" t="str">
        <f t="shared" si="935"/>
        <v>-</v>
      </c>
      <c r="AA1175" s="3">
        <f t="shared" si="936"/>
        <v>158.63999999999999</v>
      </c>
      <c r="AB1175" s="3">
        <f t="shared" si="937"/>
        <v>-47.47</v>
      </c>
      <c r="AC1175" s="3">
        <f t="shared" si="938"/>
        <v>0.43200000000000005</v>
      </c>
      <c r="AE1175" s="3" t="str">
        <f t="shared" si="939"/>
        <v>1.74</v>
      </c>
      <c r="AF1175" s="3" t="str">
        <f t="shared" si="940"/>
        <v>-</v>
      </c>
      <c r="AG1175" s="3">
        <f t="shared" si="941"/>
        <v>158.63999999999999</v>
      </c>
      <c r="AH1175" s="3">
        <f t="shared" si="942"/>
        <v>-47.47</v>
      </c>
      <c r="AI1175" s="3">
        <f t="shared" si="943"/>
        <v>0.40500000000000003</v>
      </c>
      <c r="AK1175" s="3" t="str">
        <f t="shared" si="944"/>
        <v>1.74</v>
      </c>
      <c r="AL1175" s="3" t="str">
        <f t="shared" si="945"/>
        <v>-</v>
      </c>
      <c r="AM1175" s="3">
        <f t="shared" si="946"/>
        <v>158.63999999999999</v>
      </c>
      <c r="AN1175" s="3">
        <f t="shared" si="947"/>
        <v>-47.47</v>
      </c>
      <c r="AO1175" s="3">
        <f t="shared" si="948"/>
        <v>0.378</v>
      </c>
      <c r="AQ1175" s="3" t="str">
        <f t="shared" si="949"/>
        <v>1.74</v>
      </c>
      <c r="AR1175" s="3" t="str">
        <f t="shared" si="950"/>
        <v>-</v>
      </c>
      <c r="AS1175" s="3">
        <f t="shared" si="951"/>
        <v>158.63999999999999</v>
      </c>
      <c r="AT1175" s="3">
        <f t="shared" si="952"/>
        <v>-47.47</v>
      </c>
      <c r="AU1175" s="3">
        <f t="shared" si="953"/>
        <v>0.32400000000000001</v>
      </c>
      <c r="AW1175" s="3" t="str">
        <f t="shared" si="954"/>
        <v>1.74</v>
      </c>
      <c r="AX1175" s="3" t="str">
        <f t="shared" si="955"/>
        <v>-</v>
      </c>
      <c r="AY1175" s="3">
        <f t="shared" si="956"/>
        <v>158.63999999999999</v>
      </c>
      <c r="AZ1175" s="3">
        <f t="shared" si="957"/>
        <v>-47.47</v>
      </c>
      <c r="BA1175" s="3">
        <f t="shared" si="958"/>
        <v>0.27</v>
      </c>
      <c r="BC1175" s="3" t="str">
        <f t="shared" si="959"/>
        <v>1.74</v>
      </c>
      <c r="BD1175" s="3" t="str">
        <f t="shared" si="960"/>
        <v>-</v>
      </c>
      <c r="BE1175" s="3">
        <f t="shared" si="961"/>
        <v>158.63999999999999</v>
      </c>
      <c r="BF1175" s="3">
        <f t="shared" si="962"/>
        <v>-47.47</v>
      </c>
      <c r="BG1175" s="3">
        <f t="shared" si="963"/>
        <v>0.16200000000000001</v>
      </c>
      <c r="BI1175" s="3" t="str">
        <f t="shared" si="964"/>
        <v>1.74</v>
      </c>
      <c r="BJ1175" s="3" t="str">
        <f t="shared" si="965"/>
        <v>-</v>
      </c>
      <c r="BK1175" s="3">
        <f t="shared" si="966"/>
        <v>158.63999999999999</v>
      </c>
      <c r="BL1175" s="3">
        <f t="shared" si="967"/>
        <v>-47.47</v>
      </c>
      <c r="BM1175" s="3">
        <f t="shared" si="968"/>
        <v>5.4000000000000006E-2</v>
      </c>
    </row>
    <row r="1176" spans="1:65" x14ac:dyDescent="0.3">
      <c r="A1176" s="3" t="str">
        <f>'Forward collapse simulation'!B1186</f>
        <v>1.74</v>
      </c>
      <c r="B1176" s="3" t="str">
        <f>IF('Forward collapse simulation'!C1186="","-",'Forward collapse simulation'!C1186)</f>
        <v>-</v>
      </c>
      <c r="C1176" s="3">
        <f>'Forward collapse simulation'!E1186</f>
        <v>130.88999999999999</v>
      </c>
      <c r="D1176" s="3">
        <f>'Forward collapse simulation'!AK1186</f>
        <v>-79.959999999999994</v>
      </c>
      <c r="E1176" s="84">
        <f>'Forward collapse simulation'!AL1186</f>
        <v>1.1299999999999999</v>
      </c>
      <c r="G1176" s="3" t="str">
        <f t="shared" si="919"/>
        <v>1.74</v>
      </c>
      <c r="H1176" s="3" t="str">
        <f t="shared" si="920"/>
        <v>-</v>
      </c>
      <c r="I1176" s="3">
        <f t="shared" si="921"/>
        <v>130.88999999999999</v>
      </c>
      <c r="J1176" s="3">
        <f t="shared" si="922"/>
        <v>-79.959999999999994</v>
      </c>
      <c r="K1176" s="3">
        <f t="shared" si="923"/>
        <v>1.0734999999999999</v>
      </c>
      <c r="M1176" s="3" t="str">
        <f t="shared" si="924"/>
        <v>1.74</v>
      </c>
      <c r="N1176" s="3" t="str">
        <f t="shared" si="925"/>
        <v>-</v>
      </c>
      <c r="O1176" s="3">
        <f t="shared" si="926"/>
        <v>130.88999999999999</v>
      </c>
      <c r="P1176" s="3">
        <f t="shared" si="927"/>
        <v>-79.959999999999994</v>
      </c>
      <c r="Q1176" s="3">
        <f t="shared" si="928"/>
        <v>1.0169999999999999</v>
      </c>
      <c r="R1176" s="85"/>
      <c r="S1176" s="3" t="str">
        <f t="shared" si="929"/>
        <v>1.74</v>
      </c>
      <c r="T1176" s="3" t="str">
        <f t="shared" si="930"/>
        <v>-</v>
      </c>
      <c r="U1176" s="3">
        <f t="shared" si="931"/>
        <v>130.88999999999999</v>
      </c>
      <c r="V1176" s="3">
        <f t="shared" si="932"/>
        <v>-79.959999999999994</v>
      </c>
      <c r="W1176" s="3">
        <f t="shared" si="933"/>
        <v>0.96049999999999991</v>
      </c>
      <c r="X1176" s="85"/>
      <c r="Y1176" s="3" t="str">
        <f t="shared" si="934"/>
        <v>1.74</v>
      </c>
      <c r="Z1176" s="3" t="str">
        <f t="shared" si="935"/>
        <v>-</v>
      </c>
      <c r="AA1176" s="3">
        <f t="shared" si="936"/>
        <v>130.88999999999999</v>
      </c>
      <c r="AB1176" s="3">
        <f t="shared" si="937"/>
        <v>-79.959999999999994</v>
      </c>
      <c r="AC1176" s="3">
        <f t="shared" si="938"/>
        <v>0.90399999999999991</v>
      </c>
      <c r="AE1176" s="3" t="str">
        <f t="shared" si="939"/>
        <v>1.74</v>
      </c>
      <c r="AF1176" s="3" t="str">
        <f t="shared" si="940"/>
        <v>-</v>
      </c>
      <c r="AG1176" s="3">
        <f t="shared" si="941"/>
        <v>130.88999999999999</v>
      </c>
      <c r="AH1176" s="3">
        <f t="shared" si="942"/>
        <v>-79.959999999999994</v>
      </c>
      <c r="AI1176" s="3">
        <f t="shared" si="943"/>
        <v>0.84749999999999992</v>
      </c>
      <c r="AK1176" s="3" t="str">
        <f t="shared" si="944"/>
        <v>1.74</v>
      </c>
      <c r="AL1176" s="3" t="str">
        <f t="shared" si="945"/>
        <v>-</v>
      </c>
      <c r="AM1176" s="3">
        <f t="shared" si="946"/>
        <v>130.88999999999999</v>
      </c>
      <c r="AN1176" s="3">
        <f t="shared" si="947"/>
        <v>-79.959999999999994</v>
      </c>
      <c r="AO1176" s="3">
        <f t="shared" si="948"/>
        <v>0.79099999999999993</v>
      </c>
      <c r="AQ1176" s="3" t="str">
        <f t="shared" si="949"/>
        <v>1.74</v>
      </c>
      <c r="AR1176" s="3" t="str">
        <f t="shared" si="950"/>
        <v>-</v>
      </c>
      <c r="AS1176" s="3">
        <f t="shared" si="951"/>
        <v>130.88999999999999</v>
      </c>
      <c r="AT1176" s="3">
        <f t="shared" si="952"/>
        <v>-79.959999999999994</v>
      </c>
      <c r="AU1176" s="3">
        <f t="shared" si="953"/>
        <v>0.67799999999999994</v>
      </c>
      <c r="AW1176" s="3" t="str">
        <f t="shared" si="954"/>
        <v>1.74</v>
      </c>
      <c r="AX1176" s="3" t="str">
        <f t="shared" si="955"/>
        <v>-</v>
      </c>
      <c r="AY1176" s="3">
        <f t="shared" si="956"/>
        <v>130.88999999999999</v>
      </c>
      <c r="AZ1176" s="3">
        <f t="shared" si="957"/>
        <v>-79.959999999999994</v>
      </c>
      <c r="BA1176" s="3">
        <f t="shared" si="958"/>
        <v>0.56499999999999995</v>
      </c>
      <c r="BC1176" s="3" t="str">
        <f t="shared" si="959"/>
        <v>1.74</v>
      </c>
      <c r="BD1176" s="3" t="str">
        <f t="shared" si="960"/>
        <v>-</v>
      </c>
      <c r="BE1176" s="3">
        <f t="shared" si="961"/>
        <v>130.88999999999999</v>
      </c>
      <c r="BF1176" s="3">
        <f t="shared" si="962"/>
        <v>-79.959999999999994</v>
      </c>
      <c r="BG1176" s="3">
        <f t="shared" si="963"/>
        <v>0.33899999999999997</v>
      </c>
      <c r="BI1176" s="3" t="str">
        <f t="shared" si="964"/>
        <v>1.74</v>
      </c>
      <c r="BJ1176" s="3" t="str">
        <f t="shared" si="965"/>
        <v>-</v>
      </c>
      <c r="BK1176" s="3">
        <f t="shared" si="966"/>
        <v>130.88999999999999</v>
      </c>
      <c r="BL1176" s="3">
        <f t="shared" si="967"/>
        <v>-79.959999999999994</v>
      </c>
      <c r="BM1176" s="3">
        <f t="shared" si="968"/>
        <v>0.11299999999999999</v>
      </c>
    </row>
    <row r="1177" spans="1:65" x14ac:dyDescent="0.3">
      <c r="A1177" s="3" t="str">
        <f>'Forward collapse simulation'!B1187</f>
        <v>1.74</v>
      </c>
      <c r="B1177" s="3" t="str">
        <f>IF('Forward collapse simulation'!C1187="","-",'Forward collapse simulation'!C1187)</f>
        <v>1.75</v>
      </c>
      <c r="C1177" s="3">
        <f>'Forward collapse simulation'!E1187</f>
        <v>66.05</v>
      </c>
      <c r="D1177" s="3">
        <f>'Forward collapse simulation'!AK1187</f>
        <v>-15.26</v>
      </c>
      <c r="E1177" s="84">
        <f>'Forward collapse simulation'!AL1187</f>
        <v>7.9290000000000003</v>
      </c>
      <c r="G1177" s="3" t="str">
        <f t="shared" si="919"/>
        <v>1.74</v>
      </c>
      <c r="H1177" s="3" t="str">
        <f t="shared" si="920"/>
        <v>1.75</v>
      </c>
      <c r="I1177" s="3">
        <f t="shared" si="921"/>
        <v>66.05</v>
      </c>
      <c r="J1177" s="3">
        <f t="shared" si="922"/>
        <v>-15.26</v>
      </c>
      <c r="K1177" s="3">
        <f t="shared" si="923"/>
        <v>7.9290000000000003</v>
      </c>
      <c r="M1177" s="3" t="str">
        <f t="shared" si="924"/>
        <v>1.74</v>
      </c>
      <c r="N1177" s="3" t="str">
        <f t="shared" si="925"/>
        <v>1.75</v>
      </c>
      <c r="O1177" s="3">
        <f t="shared" si="926"/>
        <v>66.05</v>
      </c>
      <c r="P1177" s="3">
        <f t="shared" si="927"/>
        <v>-15.26</v>
      </c>
      <c r="Q1177" s="3">
        <f t="shared" si="928"/>
        <v>7.9290000000000003</v>
      </c>
      <c r="R1177" s="85"/>
      <c r="S1177" s="3" t="str">
        <f t="shared" si="929"/>
        <v>1.74</v>
      </c>
      <c r="T1177" s="3" t="str">
        <f t="shared" si="930"/>
        <v>1.75</v>
      </c>
      <c r="U1177" s="3">
        <f t="shared" si="931"/>
        <v>66.05</v>
      </c>
      <c r="V1177" s="3">
        <f t="shared" si="932"/>
        <v>-15.26</v>
      </c>
      <c r="W1177" s="3">
        <f t="shared" si="933"/>
        <v>7.9290000000000003</v>
      </c>
      <c r="X1177" s="85"/>
      <c r="Y1177" s="3" t="str">
        <f t="shared" si="934"/>
        <v>1.74</v>
      </c>
      <c r="Z1177" s="3" t="str">
        <f t="shared" si="935"/>
        <v>1.75</v>
      </c>
      <c r="AA1177" s="3">
        <f t="shared" si="936"/>
        <v>66.05</v>
      </c>
      <c r="AB1177" s="3">
        <f t="shared" si="937"/>
        <v>-15.26</v>
      </c>
      <c r="AC1177" s="3">
        <f t="shared" si="938"/>
        <v>7.9290000000000003</v>
      </c>
      <c r="AE1177" s="3" t="str">
        <f t="shared" si="939"/>
        <v>1.74</v>
      </c>
      <c r="AF1177" s="3" t="str">
        <f t="shared" si="940"/>
        <v>1.75</v>
      </c>
      <c r="AG1177" s="3">
        <f t="shared" si="941"/>
        <v>66.05</v>
      </c>
      <c r="AH1177" s="3">
        <f t="shared" si="942"/>
        <v>-15.26</v>
      </c>
      <c r="AI1177" s="3">
        <f t="shared" si="943"/>
        <v>7.9290000000000003</v>
      </c>
      <c r="AK1177" s="3" t="str">
        <f t="shared" si="944"/>
        <v>1.74</v>
      </c>
      <c r="AL1177" s="3" t="str">
        <f t="shared" si="945"/>
        <v>1.75</v>
      </c>
      <c r="AM1177" s="3">
        <f t="shared" si="946"/>
        <v>66.05</v>
      </c>
      <c r="AN1177" s="3">
        <f t="shared" si="947"/>
        <v>-15.26</v>
      </c>
      <c r="AO1177" s="3">
        <f t="shared" si="948"/>
        <v>7.9290000000000003</v>
      </c>
      <c r="AQ1177" s="3" t="str">
        <f t="shared" si="949"/>
        <v>1.74</v>
      </c>
      <c r="AR1177" s="3" t="str">
        <f t="shared" si="950"/>
        <v>1.75</v>
      </c>
      <c r="AS1177" s="3">
        <f t="shared" si="951"/>
        <v>66.05</v>
      </c>
      <c r="AT1177" s="3">
        <f t="shared" si="952"/>
        <v>-15.26</v>
      </c>
      <c r="AU1177" s="3">
        <f t="shared" si="953"/>
        <v>7.9290000000000003</v>
      </c>
      <c r="AW1177" s="3" t="str">
        <f t="shared" si="954"/>
        <v>1.74</v>
      </c>
      <c r="AX1177" s="3" t="str">
        <f t="shared" si="955"/>
        <v>1.75</v>
      </c>
      <c r="AY1177" s="3">
        <f t="shared" si="956"/>
        <v>66.05</v>
      </c>
      <c r="AZ1177" s="3">
        <f t="shared" si="957"/>
        <v>-15.26</v>
      </c>
      <c r="BA1177" s="3">
        <f t="shared" si="958"/>
        <v>7.9290000000000003</v>
      </c>
      <c r="BC1177" s="3" t="str">
        <f t="shared" si="959"/>
        <v>1.74</v>
      </c>
      <c r="BD1177" s="3" t="str">
        <f t="shared" si="960"/>
        <v>1.75</v>
      </c>
      <c r="BE1177" s="3">
        <f t="shared" si="961"/>
        <v>66.05</v>
      </c>
      <c r="BF1177" s="3">
        <f t="shared" si="962"/>
        <v>-15.26</v>
      </c>
      <c r="BG1177" s="3">
        <f t="shared" si="963"/>
        <v>7.9290000000000003</v>
      </c>
      <c r="BI1177" s="3" t="str">
        <f t="shared" si="964"/>
        <v>1.74</v>
      </c>
      <c r="BJ1177" s="3" t="str">
        <f t="shared" si="965"/>
        <v>1.75</v>
      </c>
      <c r="BK1177" s="3">
        <f t="shared" si="966"/>
        <v>66.05</v>
      </c>
      <c r="BL1177" s="3">
        <f t="shared" si="967"/>
        <v>-15.26</v>
      </c>
      <c r="BM1177" s="3">
        <f t="shared" si="968"/>
        <v>7.9290000000000003</v>
      </c>
    </row>
    <row r="1178" spans="1:65" x14ac:dyDescent="0.3">
      <c r="A1178" s="3" t="str">
        <f>'Forward collapse simulation'!B1188</f>
        <v>1.75</v>
      </c>
      <c r="B1178" s="3" t="str">
        <f>IF('Forward collapse simulation'!C1188="","-",'Forward collapse simulation'!C1188)</f>
        <v>-</v>
      </c>
      <c r="C1178" s="3">
        <f>'Forward collapse simulation'!E1188</f>
        <v>91.9</v>
      </c>
      <c r="D1178" s="3">
        <f>'Forward collapse simulation'!AK1188</f>
        <v>-69.03</v>
      </c>
      <c r="E1178" s="84">
        <f>'Forward collapse simulation'!AL1188</f>
        <v>1.177</v>
      </c>
      <c r="G1178" s="3" t="str">
        <f t="shared" si="919"/>
        <v>1.75</v>
      </c>
      <c r="H1178" s="3" t="str">
        <f t="shared" si="920"/>
        <v>-</v>
      </c>
      <c r="I1178" s="3">
        <f t="shared" si="921"/>
        <v>91.9</v>
      </c>
      <c r="J1178" s="3">
        <f t="shared" si="922"/>
        <v>-69.03</v>
      </c>
      <c r="K1178" s="3">
        <f t="shared" si="923"/>
        <v>1.11815</v>
      </c>
      <c r="M1178" s="3" t="str">
        <f t="shared" si="924"/>
        <v>1.75</v>
      </c>
      <c r="N1178" s="3" t="str">
        <f t="shared" si="925"/>
        <v>-</v>
      </c>
      <c r="O1178" s="3">
        <f t="shared" si="926"/>
        <v>91.9</v>
      </c>
      <c r="P1178" s="3">
        <f t="shared" si="927"/>
        <v>-69.03</v>
      </c>
      <c r="Q1178" s="3">
        <f t="shared" si="928"/>
        <v>1.0593000000000001</v>
      </c>
      <c r="R1178" s="85"/>
      <c r="S1178" s="3" t="str">
        <f t="shared" si="929"/>
        <v>1.75</v>
      </c>
      <c r="T1178" s="3" t="str">
        <f t="shared" si="930"/>
        <v>-</v>
      </c>
      <c r="U1178" s="3">
        <f t="shared" si="931"/>
        <v>91.9</v>
      </c>
      <c r="V1178" s="3">
        <f t="shared" si="932"/>
        <v>-69.03</v>
      </c>
      <c r="W1178" s="3">
        <f t="shared" si="933"/>
        <v>1.0004500000000001</v>
      </c>
      <c r="X1178" s="85"/>
      <c r="Y1178" s="3" t="str">
        <f t="shared" si="934"/>
        <v>1.75</v>
      </c>
      <c r="Z1178" s="3" t="str">
        <f t="shared" si="935"/>
        <v>-</v>
      </c>
      <c r="AA1178" s="3">
        <f t="shared" si="936"/>
        <v>91.9</v>
      </c>
      <c r="AB1178" s="3">
        <f t="shared" si="937"/>
        <v>-69.03</v>
      </c>
      <c r="AC1178" s="3">
        <f t="shared" si="938"/>
        <v>0.9416000000000001</v>
      </c>
      <c r="AE1178" s="3" t="str">
        <f t="shared" si="939"/>
        <v>1.75</v>
      </c>
      <c r="AF1178" s="3" t="str">
        <f t="shared" si="940"/>
        <v>-</v>
      </c>
      <c r="AG1178" s="3">
        <f t="shared" si="941"/>
        <v>91.9</v>
      </c>
      <c r="AH1178" s="3">
        <f t="shared" si="942"/>
        <v>-69.03</v>
      </c>
      <c r="AI1178" s="3">
        <f t="shared" si="943"/>
        <v>0.88275000000000003</v>
      </c>
      <c r="AK1178" s="3" t="str">
        <f t="shared" si="944"/>
        <v>1.75</v>
      </c>
      <c r="AL1178" s="3" t="str">
        <f t="shared" si="945"/>
        <v>-</v>
      </c>
      <c r="AM1178" s="3">
        <f t="shared" si="946"/>
        <v>91.9</v>
      </c>
      <c r="AN1178" s="3">
        <f t="shared" si="947"/>
        <v>-69.03</v>
      </c>
      <c r="AO1178" s="3">
        <f t="shared" si="948"/>
        <v>0.82389999999999997</v>
      </c>
      <c r="AQ1178" s="3" t="str">
        <f t="shared" si="949"/>
        <v>1.75</v>
      </c>
      <c r="AR1178" s="3" t="str">
        <f t="shared" si="950"/>
        <v>-</v>
      </c>
      <c r="AS1178" s="3">
        <f t="shared" si="951"/>
        <v>91.9</v>
      </c>
      <c r="AT1178" s="3">
        <f t="shared" si="952"/>
        <v>-69.03</v>
      </c>
      <c r="AU1178" s="3">
        <f t="shared" si="953"/>
        <v>0.70620000000000005</v>
      </c>
      <c r="AW1178" s="3" t="str">
        <f t="shared" si="954"/>
        <v>1.75</v>
      </c>
      <c r="AX1178" s="3" t="str">
        <f t="shared" si="955"/>
        <v>-</v>
      </c>
      <c r="AY1178" s="3">
        <f t="shared" si="956"/>
        <v>91.9</v>
      </c>
      <c r="AZ1178" s="3">
        <f t="shared" si="957"/>
        <v>-69.03</v>
      </c>
      <c r="BA1178" s="3">
        <f t="shared" si="958"/>
        <v>0.58850000000000002</v>
      </c>
      <c r="BC1178" s="3" t="str">
        <f t="shared" si="959"/>
        <v>1.75</v>
      </c>
      <c r="BD1178" s="3" t="str">
        <f t="shared" si="960"/>
        <v>-</v>
      </c>
      <c r="BE1178" s="3">
        <f t="shared" si="961"/>
        <v>91.9</v>
      </c>
      <c r="BF1178" s="3">
        <f t="shared" si="962"/>
        <v>-69.03</v>
      </c>
      <c r="BG1178" s="3">
        <f t="shared" si="963"/>
        <v>0.35310000000000002</v>
      </c>
      <c r="BI1178" s="3" t="str">
        <f t="shared" si="964"/>
        <v>1.75</v>
      </c>
      <c r="BJ1178" s="3" t="str">
        <f t="shared" si="965"/>
        <v>-</v>
      </c>
      <c r="BK1178" s="3">
        <f t="shared" si="966"/>
        <v>91.9</v>
      </c>
      <c r="BL1178" s="3">
        <f t="shared" si="967"/>
        <v>-69.03</v>
      </c>
      <c r="BM1178" s="3">
        <f t="shared" si="968"/>
        <v>0.11770000000000001</v>
      </c>
    </row>
    <row r="1179" spans="1:65" x14ac:dyDescent="0.3">
      <c r="A1179" s="3" t="str">
        <f>'Forward collapse simulation'!B1189</f>
        <v>1.75</v>
      </c>
      <c r="B1179" s="3" t="str">
        <f>IF('Forward collapse simulation'!C1189="","-",'Forward collapse simulation'!C1189)</f>
        <v>-</v>
      </c>
      <c r="C1179" s="3">
        <f>'Forward collapse simulation'!E1189</f>
        <v>320.5</v>
      </c>
      <c r="D1179" s="3">
        <f>'Forward collapse simulation'!AK1189</f>
        <v>-33.69</v>
      </c>
      <c r="E1179" s="84">
        <f>'Forward collapse simulation'!AL1189</f>
        <v>1.4530000000000001</v>
      </c>
      <c r="G1179" s="3" t="str">
        <f t="shared" si="919"/>
        <v>1.75</v>
      </c>
      <c r="H1179" s="3" t="str">
        <f t="shared" si="920"/>
        <v>-</v>
      </c>
      <c r="I1179" s="3">
        <f t="shared" si="921"/>
        <v>320.5</v>
      </c>
      <c r="J1179" s="3">
        <f t="shared" si="922"/>
        <v>-33.69</v>
      </c>
      <c r="K1179" s="3">
        <f t="shared" si="923"/>
        <v>1.38035</v>
      </c>
      <c r="M1179" s="3" t="str">
        <f t="shared" si="924"/>
        <v>1.75</v>
      </c>
      <c r="N1179" s="3" t="str">
        <f t="shared" si="925"/>
        <v>-</v>
      </c>
      <c r="O1179" s="3">
        <f t="shared" si="926"/>
        <v>320.5</v>
      </c>
      <c r="P1179" s="3">
        <f t="shared" si="927"/>
        <v>-33.69</v>
      </c>
      <c r="Q1179" s="3">
        <f t="shared" si="928"/>
        <v>1.3077000000000001</v>
      </c>
      <c r="R1179" s="85"/>
      <c r="S1179" s="3" t="str">
        <f t="shared" si="929"/>
        <v>1.75</v>
      </c>
      <c r="T1179" s="3" t="str">
        <f t="shared" si="930"/>
        <v>-</v>
      </c>
      <c r="U1179" s="3">
        <f t="shared" si="931"/>
        <v>320.5</v>
      </c>
      <c r="V1179" s="3">
        <f t="shared" si="932"/>
        <v>-33.69</v>
      </c>
      <c r="W1179" s="3">
        <f t="shared" si="933"/>
        <v>1.23505</v>
      </c>
      <c r="X1179" s="85"/>
      <c r="Y1179" s="3" t="str">
        <f t="shared" si="934"/>
        <v>1.75</v>
      </c>
      <c r="Z1179" s="3" t="str">
        <f t="shared" si="935"/>
        <v>-</v>
      </c>
      <c r="AA1179" s="3">
        <f t="shared" si="936"/>
        <v>320.5</v>
      </c>
      <c r="AB1179" s="3">
        <f t="shared" si="937"/>
        <v>-33.69</v>
      </c>
      <c r="AC1179" s="3">
        <f t="shared" si="938"/>
        <v>1.1624000000000001</v>
      </c>
      <c r="AE1179" s="3" t="str">
        <f t="shared" si="939"/>
        <v>1.75</v>
      </c>
      <c r="AF1179" s="3" t="str">
        <f t="shared" si="940"/>
        <v>-</v>
      </c>
      <c r="AG1179" s="3">
        <f t="shared" si="941"/>
        <v>320.5</v>
      </c>
      <c r="AH1179" s="3">
        <f t="shared" si="942"/>
        <v>-33.69</v>
      </c>
      <c r="AI1179" s="3">
        <f t="shared" si="943"/>
        <v>1.08975</v>
      </c>
      <c r="AK1179" s="3" t="str">
        <f t="shared" si="944"/>
        <v>1.75</v>
      </c>
      <c r="AL1179" s="3" t="str">
        <f t="shared" si="945"/>
        <v>-</v>
      </c>
      <c r="AM1179" s="3">
        <f t="shared" si="946"/>
        <v>320.5</v>
      </c>
      <c r="AN1179" s="3">
        <f t="shared" si="947"/>
        <v>-33.69</v>
      </c>
      <c r="AO1179" s="3">
        <f t="shared" si="948"/>
        <v>1.0170999999999999</v>
      </c>
      <c r="AQ1179" s="3" t="str">
        <f t="shared" si="949"/>
        <v>1.75</v>
      </c>
      <c r="AR1179" s="3" t="str">
        <f t="shared" si="950"/>
        <v>-</v>
      </c>
      <c r="AS1179" s="3">
        <f t="shared" si="951"/>
        <v>320.5</v>
      </c>
      <c r="AT1179" s="3">
        <f t="shared" si="952"/>
        <v>-33.69</v>
      </c>
      <c r="AU1179" s="3">
        <f t="shared" si="953"/>
        <v>0.87180000000000002</v>
      </c>
      <c r="AW1179" s="3" t="str">
        <f t="shared" si="954"/>
        <v>1.75</v>
      </c>
      <c r="AX1179" s="3" t="str">
        <f t="shared" si="955"/>
        <v>-</v>
      </c>
      <c r="AY1179" s="3">
        <f t="shared" si="956"/>
        <v>320.5</v>
      </c>
      <c r="AZ1179" s="3">
        <f t="shared" si="957"/>
        <v>-33.69</v>
      </c>
      <c r="BA1179" s="3">
        <f t="shared" si="958"/>
        <v>0.72650000000000003</v>
      </c>
      <c r="BC1179" s="3" t="str">
        <f t="shared" si="959"/>
        <v>1.75</v>
      </c>
      <c r="BD1179" s="3" t="str">
        <f t="shared" si="960"/>
        <v>-</v>
      </c>
      <c r="BE1179" s="3">
        <f t="shared" si="961"/>
        <v>320.5</v>
      </c>
      <c r="BF1179" s="3">
        <f t="shared" si="962"/>
        <v>-33.69</v>
      </c>
      <c r="BG1179" s="3">
        <f t="shared" si="963"/>
        <v>0.43590000000000001</v>
      </c>
      <c r="BI1179" s="3" t="str">
        <f t="shared" si="964"/>
        <v>1.75</v>
      </c>
      <c r="BJ1179" s="3" t="str">
        <f t="shared" si="965"/>
        <v>-</v>
      </c>
      <c r="BK1179" s="3">
        <f t="shared" si="966"/>
        <v>320.5</v>
      </c>
      <c r="BL1179" s="3">
        <f t="shared" si="967"/>
        <v>-33.69</v>
      </c>
      <c r="BM1179" s="3">
        <f t="shared" si="968"/>
        <v>0.14530000000000001</v>
      </c>
    </row>
    <row r="1180" spans="1:65" x14ac:dyDescent="0.3">
      <c r="A1180" s="3" t="str">
        <f>'Forward collapse simulation'!B1190</f>
        <v>1.75</v>
      </c>
      <c r="B1180" s="3" t="str">
        <f>IF('Forward collapse simulation'!C1190="","-",'Forward collapse simulation'!C1190)</f>
        <v>-</v>
      </c>
      <c r="C1180" s="3">
        <f>'Forward collapse simulation'!E1190</f>
        <v>328.6</v>
      </c>
      <c r="D1180" s="3">
        <f ca="1">'Forward collapse simulation'!AK1190</f>
        <v>63.582764949033638</v>
      </c>
      <c r="E1180" s="84">
        <f ca="1">'Forward collapse simulation'!AL1190</f>
        <v>3.7782961739394998</v>
      </c>
      <c r="G1180" s="3" t="str">
        <f t="shared" si="919"/>
        <v>1.75</v>
      </c>
      <c r="H1180" s="3" t="str">
        <f t="shared" si="920"/>
        <v>-</v>
      </c>
      <c r="I1180" s="3">
        <f t="shared" si="921"/>
        <v>328.6</v>
      </c>
      <c r="J1180" s="3">
        <f t="shared" ca="1" si="922"/>
        <v>63.582764949033638</v>
      </c>
      <c r="K1180" s="3">
        <f t="shared" ca="1" si="923"/>
        <v>3.5893813652425246</v>
      </c>
      <c r="M1180" s="3" t="str">
        <f t="shared" si="924"/>
        <v>1.75</v>
      </c>
      <c r="N1180" s="3" t="str">
        <f t="shared" si="925"/>
        <v>-</v>
      </c>
      <c r="O1180" s="3">
        <f t="shared" si="926"/>
        <v>328.6</v>
      </c>
      <c r="P1180" s="3">
        <f t="shared" ca="1" si="927"/>
        <v>63.582764949033638</v>
      </c>
      <c r="Q1180" s="3">
        <f t="shared" ca="1" si="928"/>
        <v>3.4004665565455499</v>
      </c>
      <c r="R1180" s="85"/>
      <c r="S1180" s="3" t="str">
        <f t="shared" si="929"/>
        <v>1.75</v>
      </c>
      <c r="T1180" s="3" t="str">
        <f t="shared" si="930"/>
        <v>-</v>
      </c>
      <c r="U1180" s="3">
        <f t="shared" si="931"/>
        <v>328.6</v>
      </c>
      <c r="V1180" s="3">
        <f t="shared" ca="1" si="932"/>
        <v>63.582764949033638</v>
      </c>
      <c r="W1180" s="3">
        <f t="shared" ca="1" si="933"/>
        <v>3.2115517478485747</v>
      </c>
      <c r="X1180" s="85"/>
      <c r="Y1180" s="3" t="str">
        <f t="shared" si="934"/>
        <v>1.75</v>
      </c>
      <c r="Z1180" s="3" t="str">
        <f t="shared" si="935"/>
        <v>-</v>
      </c>
      <c r="AA1180" s="3">
        <f t="shared" si="936"/>
        <v>328.6</v>
      </c>
      <c r="AB1180" s="3">
        <f t="shared" ca="1" si="937"/>
        <v>63.582764949033638</v>
      </c>
      <c r="AC1180" s="3">
        <f t="shared" ca="1" si="938"/>
        <v>3.0226369391515999</v>
      </c>
      <c r="AE1180" s="3" t="str">
        <f t="shared" si="939"/>
        <v>1.75</v>
      </c>
      <c r="AF1180" s="3" t="str">
        <f t="shared" si="940"/>
        <v>-</v>
      </c>
      <c r="AG1180" s="3">
        <f t="shared" si="941"/>
        <v>328.6</v>
      </c>
      <c r="AH1180" s="3">
        <f t="shared" ca="1" si="942"/>
        <v>63.582764949033638</v>
      </c>
      <c r="AI1180" s="3">
        <f t="shared" ca="1" si="943"/>
        <v>2.8337221304546247</v>
      </c>
      <c r="AK1180" s="3" t="str">
        <f t="shared" si="944"/>
        <v>1.75</v>
      </c>
      <c r="AL1180" s="3" t="str">
        <f t="shared" si="945"/>
        <v>-</v>
      </c>
      <c r="AM1180" s="3">
        <f t="shared" si="946"/>
        <v>328.6</v>
      </c>
      <c r="AN1180" s="3">
        <f t="shared" ca="1" si="947"/>
        <v>63.582764949033638</v>
      </c>
      <c r="AO1180" s="3">
        <f t="shared" ca="1" si="948"/>
        <v>2.6448073217576495</v>
      </c>
      <c r="AQ1180" s="3" t="str">
        <f t="shared" si="949"/>
        <v>1.75</v>
      </c>
      <c r="AR1180" s="3" t="str">
        <f t="shared" si="950"/>
        <v>-</v>
      </c>
      <c r="AS1180" s="3">
        <f t="shared" si="951"/>
        <v>328.6</v>
      </c>
      <c r="AT1180" s="3">
        <f t="shared" ca="1" si="952"/>
        <v>63.582764949033638</v>
      </c>
      <c r="AU1180" s="3">
        <f t="shared" ca="1" si="953"/>
        <v>2.2669777043636996</v>
      </c>
      <c r="AW1180" s="3" t="str">
        <f t="shared" si="954"/>
        <v>1.75</v>
      </c>
      <c r="AX1180" s="3" t="str">
        <f t="shared" si="955"/>
        <v>-</v>
      </c>
      <c r="AY1180" s="3">
        <f t="shared" si="956"/>
        <v>328.6</v>
      </c>
      <c r="AZ1180" s="3">
        <f t="shared" ca="1" si="957"/>
        <v>63.582764949033638</v>
      </c>
      <c r="BA1180" s="3">
        <f t="shared" ca="1" si="958"/>
        <v>1.8891480869697499</v>
      </c>
      <c r="BC1180" s="3" t="str">
        <f t="shared" si="959"/>
        <v>1.75</v>
      </c>
      <c r="BD1180" s="3" t="str">
        <f t="shared" si="960"/>
        <v>-</v>
      </c>
      <c r="BE1180" s="3">
        <f t="shared" si="961"/>
        <v>328.6</v>
      </c>
      <c r="BF1180" s="3">
        <f t="shared" ca="1" si="962"/>
        <v>63.582764949033638</v>
      </c>
      <c r="BG1180" s="3">
        <f t="shared" ca="1" si="963"/>
        <v>1.1334888521818498</v>
      </c>
      <c r="BI1180" s="3" t="str">
        <f t="shared" si="964"/>
        <v>1.75</v>
      </c>
      <c r="BJ1180" s="3" t="str">
        <f t="shared" si="965"/>
        <v>-</v>
      </c>
      <c r="BK1180" s="3">
        <f t="shared" si="966"/>
        <v>328.6</v>
      </c>
      <c r="BL1180" s="3">
        <f t="shared" ca="1" si="967"/>
        <v>63.582764949033638</v>
      </c>
      <c r="BM1180" s="3">
        <f t="shared" ca="1" si="968"/>
        <v>0.37782961739394999</v>
      </c>
    </row>
    <row r="1181" spans="1:65" x14ac:dyDescent="0.3">
      <c r="A1181" s="3" t="str">
        <f>'Forward collapse simulation'!B1191</f>
        <v>1.75</v>
      </c>
      <c r="B1181" s="3" t="str">
        <f>IF('Forward collapse simulation'!C1191="","-",'Forward collapse simulation'!C1191)</f>
        <v>-</v>
      </c>
      <c r="C1181" s="3">
        <f>'Forward collapse simulation'!E1191</f>
        <v>329.95</v>
      </c>
      <c r="D1181" s="3">
        <f ca="1">'Forward collapse simulation'!AK1191</f>
        <v>69.280629851282569</v>
      </c>
      <c r="E1181" s="84">
        <f ca="1">'Forward collapse simulation'!AL1191</f>
        <v>5.5374182203994948</v>
      </c>
      <c r="G1181" s="3" t="str">
        <f t="shared" si="919"/>
        <v>1.75</v>
      </c>
      <c r="H1181" s="3" t="str">
        <f t="shared" si="920"/>
        <v>-</v>
      </c>
      <c r="I1181" s="3">
        <f t="shared" si="921"/>
        <v>329.95</v>
      </c>
      <c r="J1181" s="3">
        <f t="shared" ca="1" si="922"/>
        <v>69.280629851282569</v>
      </c>
      <c r="K1181" s="3">
        <f t="shared" ca="1" si="923"/>
        <v>5.2605473093795201</v>
      </c>
      <c r="M1181" s="3" t="str">
        <f t="shared" si="924"/>
        <v>1.75</v>
      </c>
      <c r="N1181" s="3" t="str">
        <f t="shared" si="925"/>
        <v>-</v>
      </c>
      <c r="O1181" s="3">
        <f t="shared" si="926"/>
        <v>329.95</v>
      </c>
      <c r="P1181" s="3">
        <f t="shared" ca="1" si="927"/>
        <v>69.280629851282569</v>
      </c>
      <c r="Q1181" s="3">
        <f t="shared" ca="1" si="928"/>
        <v>4.9836763983595453</v>
      </c>
      <c r="R1181" s="85"/>
      <c r="S1181" s="3" t="str">
        <f t="shared" si="929"/>
        <v>1.75</v>
      </c>
      <c r="T1181" s="3" t="str">
        <f t="shared" si="930"/>
        <v>-</v>
      </c>
      <c r="U1181" s="3">
        <f t="shared" si="931"/>
        <v>329.95</v>
      </c>
      <c r="V1181" s="3">
        <f t="shared" ca="1" si="932"/>
        <v>69.280629851282569</v>
      </c>
      <c r="W1181" s="3">
        <f t="shared" ca="1" si="933"/>
        <v>4.7068054873395706</v>
      </c>
      <c r="X1181" s="85"/>
      <c r="Y1181" s="3" t="str">
        <f t="shared" si="934"/>
        <v>1.75</v>
      </c>
      <c r="Z1181" s="3" t="str">
        <f t="shared" si="935"/>
        <v>-</v>
      </c>
      <c r="AA1181" s="3">
        <f t="shared" si="936"/>
        <v>329.95</v>
      </c>
      <c r="AB1181" s="3">
        <f t="shared" ca="1" si="937"/>
        <v>69.280629851282569</v>
      </c>
      <c r="AC1181" s="3">
        <f t="shared" ca="1" si="938"/>
        <v>4.4299345763195959</v>
      </c>
      <c r="AE1181" s="3" t="str">
        <f t="shared" si="939"/>
        <v>1.75</v>
      </c>
      <c r="AF1181" s="3" t="str">
        <f t="shared" si="940"/>
        <v>-</v>
      </c>
      <c r="AG1181" s="3">
        <f t="shared" si="941"/>
        <v>329.95</v>
      </c>
      <c r="AH1181" s="3">
        <f t="shared" ca="1" si="942"/>
        <v>69.280629851282569</v>
      </c>
      <c r="AI1181" s="3">
        <f t="shared" ca="1" si="943"/>
        <v>4.1530636652996211</v>
      </c>
      <c r="AK1181" s="3" t="str">
        <f t="shared" si="944"/>
        <v>1.75</v>
      </c>
      <c r="AL1181" s="3" t="str">
        <f t="shared" si="945"/>
        <v>-</v>
      </c>
      <c r="AM1181" s="3">
        <f t="shared" si="946"/>
        <v>329.95</v>
      </c>
      <c r="AN1181" s="3">
        <f t="shared" ca="1" si="947"/>
        <v>69.280629851282569</v>
      </c>
      <c r="AO1181" s="3">
        <f t="shared" ca="1" si="948"/>
        <v>3.8761927542796459</v>
      </c>
      <c r="AQ1181" s="3" t="str">
        <f t="shared" si="949"/>
        <v>1.75</v>
      </c>
      <c r="AR1181" s="3" t="str">
        <f t="shared" si="950"/>
        <v>-</v>
      </c>
      <c r="AS1181" s="3">
        <f t="shared" si="951"/>
        <v>329.95</v>
      </c>
      <c r="AT1181" s="3">
        <f t="shared" ca="1" si="952"/>
        <v>69.280629851282569</v>
      </c>
      <c r="AU1181" s="3">
        <f t="shared" ca="1" si="953"/>
        <v>3.3224509322396969</v>
      </c>
      <c r="AW1181" s="3" t="str">
        <f t="shared" si="954"/>
        <v>1.75</v>
      </c>
      <c r="AX1181" s="3" t="str">
        <f t="shared" si="955"/>
        <v>-</v>
      </c>
      <c r="AY1181" s="3">
        <f t="shared" si="956"/>
        <v>329.95</v>
      </c>
      <c r="AZ1181" s="3">
        <f t="shared" ca="1" si="957"/>
        <v>69.280629851282569</v>
      </c>
      <c r="BA1181" s="3">
        <f t="shared" ca="1" si="958"/>
        <v>2.7687091101997474</v>
      </c>
      <c r="BC1181" s="3" t="str">
        <f t="shared" si="959"/>
        <v>1.75</v>
      </c>
      <c r="BD1181" s="3" t="str">
        <f t="shared" si="960"/>
        <v>-</v>
      </c>
      <c r="BE1181" s="3">
        <f t="shared" si="961"/>
        <v>329.95</v>
      </c>
      <c r="BF1181" s="3">
        <f t="shared" ca="1" si="962"/>
        <v>69.280629851282569</v>
      </c>
      <c r="BG1181" s="3">
        <f t="shared" ca="1" si="963"/>
        <v>1.6612254661198484</v>
      </c>
      <c r="BI1181" s="3" t="str">
        <f t="shared" si="964"/>
        <v>1.75</v>
      </c>
      <c r="BJ1181" s="3" t="str">
        <f t="shared" si="965"/>
        <v>-</v>
      </c>
      <c r="BK1181" s="3">
        <f t="shared" si="966"/>
        <v>329.95</v>
      </c>
      <c r="BL1181" s="3">
        <f t="shared" ca="1" si="967"/>
        <v>69.280629851282569</v>
      </c>
      <c r="BM1181" s="3">
        <f t="shared" ca="1" si="968"/>
        <v>0.55374182203994948</v>
      </c>
    </row>
    <row r="1182" spans="1:65" x14ac:dyDescent="0.3">
      <c r="A1182" s="3" t="str">
        <f>'Forward collapse simulation'!B1192</f>
        <v>1.75</v>
      </c>
      <c r="B1182" s="3" t="str">
        <f>IF('Forward collapse simulation'!C1192="","-",'Forward collapse simulation'!C1192)</f>
        <v>-</v>
      </c>
      <c r="C1182" s="3">
        <f>'Forward collapse simulation'!E1192</f>
        <v>331.61</v>
      </c>
      <c r="D1182" s="3">
        <f ca="1">'Forward collapse simulation'!AK1192</f>
        <v>76.121176639467947</v>
      </c>
      <c r="E1182" s="84">
        <f ca="1">'Forward collapse simulation'!AL1192</f>
        <v>5.5168614137957972</v>
      </c>
      <c r="G1182" s="3" t="str">
        <f t="shared" si="919"/>
        <v>1.75</v>
      </c>
      <c r="H1182" s="3" t="str">
        <f t="shared" si="920"/>
        <v>-</v>
      </c>
      <c r="I1182" s="3">
        <f t="shared" si="921"/>
        <v>331.61</v>
      </c>
      <c r="J1182" s="3">
        <f t="shared" ca="1" si="922"/>
        <v>76.121176639467947</v>
      </c>
      <c r="K1182" s="3">
        <f t="shared" ca="1" si="923"/>
        <v>5.2410183431060071</v>
      </c>
      <c r="M1182" s="3" t="str">
        <f t="shared" si="924"/>
        <v>1.75</v>
      </c>
      <c r="N1182" s="3" t="str">
        <f t="shared" si="925"/>
        <v>-</v>
      </c>
      <c r="O1182" s="3">
        <f t="shared" si="926"/>
        <v>331.61</v>
      </c>
      <c r="P1182" s="3">
        <f t="shared" ca="1" si="927"/>
        <v>76.121176639467947</v>
      </c>
      <c r="Q1182" s="3">
        <f t="shared" ca="1" si="928"/>
        <v>4.9651752724162179</v>
      </c>
      <c r="R1182" s="85"/>
      <c r="S1182" s="3" t="str">
        <f t="shared" si="929"/>
        <v>1.75</v>
      </c>
      <c r="T1182" s="3" t="str">
        <f t="shared" si="930"/>
        <v>-</v>
      </c>
      <c r="U1182" s="3">
        <f t="shared" si="931"/>
        <v>331.61</v>
      </c>
      <c r="V1182" s="3">
        <f t="shared" ca="1" si="932"/>
        <v>76.121176639467947</v>
      </c>
      <c r="W1182" s="3">
        <f t="shared" ca="1" si="933"/>
        <v>4.6893322017264278</v>
      </c>
      <c r="X1182" s="85"/>
      <c r="Y1182" s="3" t="str">
        <f t="shared" si="934"/>
        <v>1.75</v>
      </c>
      <c r="Z1182" s="3" t="str">
        <f t="shared" si="935"/>
        <v>-</v>
      </c>
      <c r="AA1182" s="3">
        <f t="shared" si="936"/>
        <v>331.61</v>
      </c>
      <c r="AB1182" s="3">
        <f t="shared" ca="1" si="937"/>
        <v>76.121176639467947</v>
      </c>
      <c r="AC1182" s="3">
        <f t="shared" ca="1" si="938"/>
        <v>4.4134891310366378</v>
      </c>
      <c r="AE1182" s="3" t="str">
        <f t="shared" si="939"/>
        <v>1.75</v>
      </c>
      <c r="AF1182" s="3" t="str">
        <f t="shared" si="940"/>
        <v>-</v>
      </c>
      <c r="AG1182" s="3">
        <f t="shared" si="941"/>
        <v>331.61</v>
      </c>
      <c r="AH1182" s="3">
        <f t="shared" ca="1" si="942"/>
        <v>76.121176639467947</v>
      </c>
      <c r="AI1182" s="3">
        <f t="shared" ca="1" si="943"/>
        <v>4.1376460603468477</v>
      </c>
      <c r="AK1182" s="3" t="str">
        <f t="shared" si="944"/>
        <v>1.75</v>
      </c>
      <c r="AL1182" s="3" t="str">
        <f t="shared" si="945"/>
        <v>-</v>
      </c>
      <c r="AM1182" s="3">
        <f t="shared" si="946"/>
        <v>331.61</v>
      </c>
      <c r="AN1182" s="3">
        <f t="shared" ca="1" si="947"/>
        <v>76.121176639467947</v>
      </c>
      <c r="AO1182" s="3">
        <f t="shared" ca="1" si="948"/>
        <v>3.8618029896570576</v>
      </c>
      <c r="AQ1182" s="3" t="str">
        <f t="shared" si="949"/>
        <v>1.75</v>
      </c>
      <c r="AR1182" s="3" t="str">
        <f t="shared" si="950"/>
        <v>-</v>
      </c>
      <c r="AS1182" s="3">
        <f t="shared" si="951"/>
        <v>331.61</v>
      </c>
      <c r="AT1182" s="3">
        <f t="shared" ca="1" si="952"/>
        <v>76.121176639467947</v>
      </c>
      <c r="AU1182" s="3">
        <f t="shared" ca="1" si="953"/>
        <v>3.3101168482774783</v>
      </c>
      <c r="AW1182" s="3" t="str">
        <f t="shared" si="954"/>
        <v>1.75</v>
      </c>
      <c r="AX1182" s="3" t="str">
        <f t="shared" si="955"/>
        <v>-</v>
      </c>
      <c r="AY1182" s="3">
        <f t="shared" si="956"/>
        <v>331.61</v>
      </c>
      <c r="AZ1182" s="3">
        <f t="shared" ca="1" si="957"/>
        <v>76.121176639467947</v>
      </c>
      <c r="BA1182" s="3">
        <f t="shared" ca="1" si="958"/>
        <v>2.7584307068978986</v>
      </c>
      <c r="BC1182" s="3" t="str">
        <f t="shared" si="959"/>
        <v>1.75</v>
      </c>
      <c r="BD1182" s="3" t="str">
        <f t="shared" si="960"/>
        <v>-</v>
      </c>
      <c r="BE1182" s="3">
        <f t="shared" si="961"/>
        <v>331.61</v>
      </c>
      <c r="BF1182" s="3">
        <f t="shared" ca="1" si="962"/>
        <v>76.121176639467947</v>
      </c>
      <c r="BG1182" s="3">
        <f t="shared" ca="1" si="963"/>
        <v>1.6550584241387392</v>
      </c>
      <c r="BI1182" s="3" t="str">
        <f t="shared" si="964"/>
        <v>1.75</v>
      </c>
      <c r="BJ1182" s="3" t="str">
        <f t="shared" si="965"/>
        <v>-</v>
      </c>
      <c r="BK1182" s="3">
        <f t="shared" si="966"/>
        <v>331.61</v>
      </c>
      <c r="BL1182" s="3">
        <f t="shared" ca="1" si="967"/>
        <v>76.121176639467947</v>
      </c>
      <c r="BM1182" s="3">
        <f t="shared" ca="1" si="968"/>
        <v>0.55168614137957972</v>
      </c>
    </row>
    <row r="1183" spans="1:65" x14ac:dyDescent="0.3">
      <c r="A1183" s="3" t="str">
        <f>'Forward collapse simulation'!B1193</f>
        <v>1.75</v>
      </c>
      <c r="B1183" s="3" t="str">
        <f>IF('Forward collapse simulation'!C1193="","-",'Forward collapse simulation'!C1193)</f>
        <v>-</v>
      </c>
      <c r="C1183" s="3">
        <f>'Forward collapse simulation'!E1193</f>
        <v>339.24</v>
      </c>
      <c r="D1183" s="3">
        <f ca="1">'Forward collapse simulation'!AK1193</f>
        <v>81.974721639209875</v>
      </c>
      <c r="E1183" s="84">
        <f ca="1">'Forward collapse simulation'!AL1193</f>
        <v>5.5383529870833561</v>
      </c>
      <c r="G1183" s="3" t="str">
        <f t="shared" si="919"/>
        <v>1.75</v>
      </c>
      <c r="H1183" s="3" t="str">
        <f t="shared" si="920"/>
        <v>-</v>
      </c>
      <c r="I1183" s="3">
        <f t="shared" si="921"/>
        <v>339.24</v>
      </c>
      <c r="J1183" s="3">
        <f t="shared" ca="1" si="922"/>
        <v>81.974721639209875</v>
      </c>
      <c r="K1183" s="3">
        <f t="shared" ca="1" si="923"/>
        <v>5.2614353377291883</v>
      </c>
      <c r="M1183" s="3" t="str">
        <f t="shared" si="924"/>
        <v>1.75</v>
      </c>
      <c r="N1183" s="3" t="str">
        <f t="shared" si="925"/>
        <v>-</v>
      </c>
      <c r="O1183" s="3">
        <f t="shared" si="926"/>
        <v>339.24</v>
      </c>
      <c r="P1183" s="3">
        <f t="shared" ca="1" si="927"/>
        <v>81.974721639209875</v>
      </c>
      <c r="Q1183" s="3">
        <f t="shared" ca="1" si="928"/>
        <v>4.9845176883750204</v>
      </c>
      <c r="R1183" s="85"/>
      <c r="S1183" s="3" t="str">
        <f t="shared" si="929"/>
        <v>1.75</v>
      </c>
      <c r="T1183" s="3" t="str">
        <f t="shared" si="930"/>
        <v>-</v>
      </c>
      <c r="U1183" s="3">
        <f t="shared" si="931"/>
        <v>339.24</v>
      </c>
      <c r="V1183" s="3">
        <f t="shared" ca="1" si="932"/>
        <v>81.974721639209875</v>
      </c>
      <c r="W1183" s="3">
        <f t="shared" ca="1" si="933"/>
        <v>4.7076000390208526</v>
      </c>
      <c r="X1183" s="85"/>
      <c r="Y1183" s="3" t="str">
        <f t="shared" si="934"/>
        <v>1.75</v>
      </c>
      <c r="Z1183" s="3" t="str">
        <f t="shared" si="935"/>
        <v>-</v>
      </c>
      <c r="AA1183" s="3">
        <f t="shared" si="936"/>
        <v>339.24</v>
      </c>
      <c r="AB1183" s="3">
        <f t="shared" ca="1" si="937"/>
        <v>81.974721639209875</v>
      </c>
      <c r="AC1183" s="3">
        <f t="shared" ca="1" si="938"/>
        <v>4.4306823896666847</v>
      </c>
      <c r="AE1183" s="3" t="str">
        <f t="shared" si="939"/>
        <v>1.75</v>
      </c>
      <c r="AF1183" s="3" t="str">
        <f t="shared" si="940"/>
        <v>-</v>
      </c>
      <c r="AG1183" s="3">
        <f t="shared" si="941"/>
        <v>339.24</v>
      </c>
      <c r="AH1183" s="3">
        <f t="shared" ca="1" si="942"/>
        <v>81.974721639209875</v>
      </c>
      <c r="AI1183" s="3">
        <f t="shared" ca="1" si="943"/>
        <v>4.1537647403125169</v>
      </c>
      <c r="AK1183" s="3" t="str">
        <f t="shared" si="944"/>
        <v>1.75</v>
      </c>
      <c r="AL1183" s="3" t="str">
        <f t="shared" si="945"/>
        <v>-</v>
      </c>
      <c r="AM1183" s="3">
        <f t="shared" si="946"/>
        <v>339.24</v>
      </c>
      <c r="AN1183" s="3">
        <f t="shared" ca="1" si="947"/>
        <v>81.974721639209875</v>
      </c>
      <c r="AO1183" s="3">
        <f t="shared" ca="1" si="948"/>
        <v>3.876847090958349</v>
      </c>
      <c r="AQ1183" s="3" t="str">
        <f t="shared" si="949"/>
        <v>1.75</v>
      </c>
      <c r="AR1183" s="3" t="str">
        <f t="shared" si="950"/>
        <v>-</v>
      </c>
      <c r="AS1183" s="3">
        <f t="shared" si="951"/>
        <v>339.24</v>
      </c>
      <c r="AT1183" s="3">
        <f t="shared" ca="1" si="952"/>
        <v>81.974721639209875</v>
      </c>
      <c r="AU1183" s="3">
        <f t="shared" ca="1" si="953"/>
        <v>3.3230117922500138</v>
      </c>
      <c r="AW1183" s="3" t="str">
        <f t="shared" si="954"/>
        <v>1.75</v>
      </c>
      <c r="AX1183" s="3" t="str">
        <f t="shared" si="955"/>
        <v>-</v>
      </c>
      <c r="AY1183" s="3">
        <f t="shared" si="956"/>
        <v>339.24</v>
      </c>
      <c r="AZ1183" s="3">
        <f t="shared" ca="1" si="957"/>
        <v>81.974721639209875</v>
      </c>
      <c r="BA1183" s="3">
        <f t="shared" ca="1" si="958"/>
        <v>2.7691764935416781</v>
      </c>
      <c r="BC1183" s="3" t="str">
        <f t="shared" si="959"/>
        <v>1.75</v>
      </c>
      <c r="BD1183" s="3" t="str">
        <f t="shared" si="960"/>
        <v>-</v>
      </c>
      <c r="BE1183" s="3">
        <f t="shared" si="961"/>
        <v>339.24</v>
      </c>
      <c r="BF1183" s="3">
        <f t="shared" ca="1" si="962"/>
        <v>81.974721639209875</v>
      </c>
      <c r="BG1183" s="3">
        <f t="shared" ca="1" si="963"/>
        <v>1.6615058961250069</v>
      </c>
      <c r="BI1183" s="3" t="str">
        <f t="shared" si="964"/>
        <v>1.75</v>
      </c>
      <c r="BJ1183" s="3" t="str">
        <f t="shared" si="965"/>
        <v>-</v>
      </c>
      <c r="BK1183" s="3">
        <f t="shared" si="966"/>
        <v>339.24</v>
      </c>
      <c r="BL1183" s="3">
        <f t="shared" ca="1" si="967"/>
        <v>81.974721639209875</v>
      </c>
      <c r="BM1183" s="3">
        <f t="shared" ca="1" si="968"/>
        <v>0.55383529870833559</v>
      </c>
    </row>
    <row r="1184" spans="1:65" x14ac:dyDescent="0.3">
      <c r="A1184" s="3" t="str">
        <f>'Forward collapse simulation'!B1194</f>
        <v>1.75</v>
      </c>
      <c r="B1184" s="3" t="str">
        <f>IF('Forward collapse simulation'!C1194="","-",'Forward collapse simulation'!C1194)</f>
        <v>-</v>
      </c>
      <c r="C1184" s="3">
        <f>'Forward collapse simulation'!E1194</f>
        <v>23.03</v>
      </c>
      <c r="D1184" s="3">
        <f ca="1">'Forward collapse simulation'!AK1194</f>
        <v>86.800821792230408</v>
      </c>
      <c r="E1184" s="84">
        <f ca="1">'Forward collapse simulation'!AL1194</f>
        <v>11.816068593710886</v>
      </c>
      <c r="G1184" s="3" t="str">
        <f t="shared" si="919"/>
        <v>1.75</v>
      </c>
      <c r="H1184" s="3" t="str">
        <f t="shared" si="920"/>
        <v>-</v>
      </c>
      <c r="I1184" s="3">
        <f t="shared" si="921"/>
        <v>23.03</v>
      </c>
      <c r="J1184" s="3">
        <f t="shared" ca="1" si="922"/>
        <v>86.800821792230408</v>
      </c>
      <c r="K1184" s="3">
        <f t="shared" ca="1" si="923"/>
        <v>11.225265164025341</v>
      </c>
      <c r="M1184" s="3" t="str">
        <f t="shared" si="924"/>
        <v>1.75</v>
      </c>
      <c r="N1184" s="3" t="str">
        <f t="shared" si="925"/>
        <v>-</v>
      </c>
      <c r="O1184" s="3">
        <f t="shared" si="926"/>
        <v>23.03</v>
      </c>
      <c r="P1184" s="3">
        <f t="shared" ca="1" si="927"/>
        <v>86.800821792230408</v>
      </c>
      <c r="Q1184" s="3">
        <f t="shared" ca="1" si="928"/>
        <v>10.634461734339798</v>
      </c>
      <c r="R1184" s="85"/>
      <c r="S1184" s="3" t="str">
        <f t="shared" si="929"/>
        <v>1.75</v>
      </c>
      <c r="T1184" s="3" t="str">
        <f t="shared" si="930"/>
        <v>-</v>
      </c>
      <c r="U1184" s="3">
        <f t="shared" si="931"/>
        <v>23.03</v>
      </c>
      <c r="V1184" s="3">
        <f t="shared" ca="1" si="932"/>
        <v>86.800821792230408</v>
      </c>
      <c r="W1184" s="3">
        <f t="shared" ca="1" si="933"/>
        <v>10.043658304654253</v>
      </c>
      <c r="X1184" s="85"/>
      <c r="Y1184" s="3" t="str">
        <f t="shared" si="934"/>
        <v>1.75</v>
      </c>
      <c r="Z1184" s="3" t="str">
        <f t="shared" si="935"/>
        <v>-</v>
      </c>
      <c r="AA1184" s="3">
        <f t="shared" si="936"/>
        <v>23.03</v>
      </c>
      <c r="AB1184" s="3">
        <f t="shared" ca="1" si="937"/>
        <v>86.800821792230408</v>
      </c>
      <c r="AC1184" s="3">
        <f t="shared" ca="1" si="938"/>
        <v>9.4528548749687094</v>
      </c>
      <c r="AE1184" s="3" t="str">
        <f t="shared" si="939"/>
        <v>1.75</v>
      </c>
      <c r="AF1184" s="3" t="str">
        <f t="shared" si="940"/>
        <v>-</v>
      </c>
      <c r="AG1184" s="3">
        <f t="shared" si="941"/>
        <v>23.03</v>
      </c>
      <c r="AH1184" s="3">
        <f t="shared" ca="1" si="942"/>
        <v>86.800821792230408</v>
      </c>
      <c r="AI1184" s="3">
        <f t="shared" ca="1" si="943"/>
        <v>8.8620514452831642</v>
      </c>
      <c r="AK1184" s="3" t="str">
        <f t="shared" si="944"/>
        <v>1.75</v>
      </c>
      <c r="AL1184" s="3" t="str">
        <f t="shared" si="945"/>
        <v>-</v>
      </c>
      <c r="AM1184" s="3">
        <f t="shared" si="946"/>
        <v>23.03</v>
      </c>
      <c r="AN1184" s="3">
        <f t="shared" ca="1" si="947"/>
        <v>86.800821792230408</v>
      </c>
      <c r="AO1184" s="3">
        <f t="shared" ca="1" si="948"/>
        <v>8.2712480155976191</v>
      </c>
      <c r="AQ1184" s="3" t="str">
        <f t="shared" si="949"/>
        <v>1.75</v>
      </c>
      <c r="AR1184" s="3" t="str">
        <f t="shared" si="950"/>
        <v>-</v>
      </c>
      <c r="AS1184" s="3">
        <f t="shared" si="951"/>
        <v>23.03</v>
      </c>
      <c r="AT1184" s="3">
        <f t="shared" ca="1" si="952"/>
        <v>86.800821792230408</v>
      </c>
      <c r="AU1184" s="3">
        <f t="shared" ca="1" si="953"/>
        <v>7.0896411562265316</v>
      </c>
      <c r="AW1184" s="3" t="str">
        <f t="shared" si="954"/>
        <v>1.75</v>
      </c>
      <c r="AX1184" s="3" t="str">
        <f t="shared" si="955"/>
        <v>-</v>
      </c>
      <c r="AY1184" s="3">
        <f t="shared" si="956"/>
        <v>23.03</v>
      </c>
      <c r="AZ1184" s="3">
        <f t="shared" ca="1" si="957"/>
        <v>86.800821792230408</v>
      </c>
      <c r="BA1184" s="3">
        <f t="shared" ca="1" si="958"/>
        <v>5.9080342968554431</v>
      </c>
      <c r="BC1184" s="3" t="str">
        <f t="shared" si="959"/>
        <v>1.75</v>
      </c>
      <c r="BD1184" s="3" t="str">
        <f t="shared" si="960"/>
        <v>-</v>
      </c>
      <c r="BE1184" s="3">
        <f t="shared" si="961"/>
        <v>23.03</v>
      </c>
      <c r="BF1184" s="3">
        <f t="shared" ca="1" si="962"/>
        <v>86.800821792230408</v>
      </c>
      <c r="BG1184" s="3">
        <f t="shared" ca="1" si="963"/>
        <v>3.5448205781132658</v>
      </c>
      <c r="BI1184" s="3" t="str">
        <f t="shared" si="964"/>
        <v>1.75</v>
      </c>
      <c r="BJ1184" s="3" t="str">
        <f t="shared" si="965"/>
        <v>-</v>
      </c>
      <c r="BK1184" s="3">
        <f t="shared" si="966"/>
        <v>23.03</v>
      </c>
      <c r="BL1184" s="3">
        <f t="shared" ca="1" si="967"/>
        <v>86.800821792230408</v>
      </c>
      <c r="BM1184" s="3">
        <f t="shared" ca="1" si="968"/>
        <v>1.1816068593710887</v>
      </c>
    </row>
    <row r="1185" spans="1:65" x14ac:dyDescent="0.3">
      <c r="A1185" s="3" t="str">
        <f>'Forward collapse simulation'!B1195</f>
        <v>1.75</v>
      </c>
      <c r="B1185" s="3" t="str">
        <f>IF('Forward collapse simulation'!C1195="","-",'Forward collapse simulation'!C1195)</f>
        <v>-</v>
      </c>
      <c r="C1185" s="3">
        <f>'Forward collapse simulation'!E1195</f>
        <v>126.87</v>
      </c>
      <c r="D1185" s="3">
        <f ca="1">'Forward collapse simulation'!AK1195</f>
        <v>89.082529573956577</v>
      </c>
      <c r="E1185" s="84">
        <f ca="1">'Forward collapse simulation'!AL1195</f>
        <v>20.298675086913125</v>
      </c>
      <c r="G1185" s="3" t="str">
        <f t="shared" si="919"/>
        <v>1.75</v>
      </c>
      <c r="H1185" s="3" t="str">
        <f t="shared" si="920"/>
        <v>-</v>
      </c>
      <c r="I1185" s="3">
        <f t="shared" si="921"/>
        <v>126.87</v>
      </c>
      <c r="J1185" s="3">
        <f t="shared" ca="1" si="922"/>
        <v>89.082529573956577</v>
      </c>
      <c r="K1185" s="3">
        <f t="shared" ca="1" si="923"/>
        <v>19.283741332567466</v>
      </c>
      <c r="M1185" s="3" t="str">
        <f t="shared" si="924"/>
        <v>1.75</v>
      </c>
      <c r="N1185" s="3" t="str">
        <f t="shared" si="925"/>
        <v>-</v>
      </c>
      <c r="O1185" s="3">
        <f t="shared" si="926"/>
        <v>126.87</v>
      </c>
      <c r="P1185" s="3">
        <f t="shared" ca="1" si="927"/>
        <v>89.082529573956577</v>
      </c>
      <c r="Q1185" s="3">
        <f t="shared" ca="1" si="928"/>
        <v>18.268807578221814</v>
      </c>
      <c r="R1185" s="85"/>
      <c r="S1185" s="3" t="str">
        <f t="shared" si="929"/>
        <v>1.75</v>
      </c>
      <c r="T1185" s="3" t="str">
        <f t="shared" si="930"/>
        <v>-</v>
      </c>
      <c r="U1185" s="3">
        <f t="shared" si="931"/>
        <v>126.87</v>
      </c>
      <c r="V1185" s="3">
        <f t="shared" ca="1" si="932"/>
        <v>89.082529573956577</v>
      </c>
      <c r="W1185" s="3">
        <f t="shared" ca="1" si="933"/>
        <v>17.253873823876155</v>
      </c>
      <c r="X1185" s="85"/>
      <c r="Y1185" s="3" t="str">
        <f t="shared" si="934"/>
        <v>1.75</v>
      </c>
      <c r="Z1185" s="3" t="str">
        <f t="shared" si="935"/>
        <v>-</v>
      </c>
      <c r="AA1185" s="3">
        <f t="shared" si="936"/>
        <v>126.87</v>
      </c>
      <c r="AB1185" s="3">
        <f t="shared" ca="1" si="937"/>
        <v>89.082529573956577</v>
      </c>
      <c r="AC1185" s="3">
        <f t="shared" ca="1" si="938"/>
        <v>16.2389400695305</v>
      </c>
      <c r="AE1185" s="3" t="str">
        <f t="shared" si="939"/>
        <v>1.75</v>
      </c>
      <c r="AF1185" s="3" t="str">
        <f t="shared" si="940"/>
        <v>-</v>
      </c>
      <c r="AG1185" s="3">
        <f t="shared" si="941"/>
        <v>126.87</v>
      </c>
      <c r="AH1185" s="3">
        <f t="shared" ca="1" si="942"/>
        <v>89.082529573956577</v>
      </c>
      <c r="AI1185" s="3">
        <f t="shared" ca="1" si="943"/>
        <v>15.224006315184845</v>
      </c>
      <c r="AK1185" s="3" t="str">
        <f t="shared" si="944"/>
        <v>1.75</v>
      </c>
      <c r="AL1185" s="3" t="str">
        <f t="shared" si="945"/>
        <v>-</v>
      </c>
      <c r="AM1185" s="3">
        <f t="shared" si="946"/>
        <v>126.87</v>
      </c>
      <c r="AN1185" s="3">
        <f t="shared" ca="1" si="947"/>
        <v>89.082529573956577</v>
      </c>
      <c r="AO1185" s="3">
        <f t="shared" ca="1" si="948"/>
        <v>14.209072560839186</v>
      </c>
      <c r="AQ1185" s="3" t="str">
        <f t="shared" si="949"/>
        <v>1.75</v>
      </c>
      <c r="AR1185" s="3" t="str">
        <f t="shared" si="950"/>
        <v>-</v>
      </c>
      <c r="AS1185" s="3">
        <f t="shared" si="951"/>
        <v>126.87</v>
      </c>
      <c r="AT1185" s="3">
        <f t="shared" ca="1" si="952"/>
        <v>89.082529573956577</v>
      </c>
      <c r="AU1185" s="3">
        <f t="shared" ca="1" si="953"/>
        <v>12.179205052147875</v>
      </c>
      <c r="AW1185" s="3" t="str">
        <f t="shared" si="954"/>
        <v>1.75</v>
      </c>
      <c r="AX1185" s="3" t="str">
        <f t="shared" si="955"/>
        <v>-</v>
      </c>
      <c r="AY1185" s="3">
        <f t="shared" si="956"/>
        <v>126.87</v>
      </c>
      <c r="AZ1185" s="3">
        <f t="shared" ca="1" si="957"/>
        <v>89.082529573956577</v>
      </c>
      <c r="BA1185" s="3">
        <f t="shared" ca="1" si="958"/>
        <v>10.149337543456562</v>
      </c>
      <c r="BC1185" s="3" t="str">
        <f t="shared" si="959"/>
        <v>1.75</v>
      </c>
      <c r="BD1185" s="3" t="str">
        <f t="shared" si="960"/>
        <v>-</v>
      </c>
      <c r="BE1185" s="3">
        <f t="shared" si="961"/>
        <v>126.87</v>
      </c>
      <c r="BF1185" s="3">
        <f t="shared" ca="1" si="962"/>
        <v>89.082529573956577</v>
      </c>
      <c r="BG1185" s="3">
        <f t="shared" ca="1" si="963"/>
        <v>6.0896025260739375</v>
      </c>
      <c r="BI1185" s="3" t="str">
        <f t="shared" si="964"/>
        <v>1.75</v>
      </c>
      <c r="BJ1185" s="3" t="str">
        <f t="shared" si="965"/>
        <v>-</v>
      </c>
      <c r="BK1185" s="3">
        <f t="shared" si="966"/>
        <v>126.87</v>
      </c>
      <c r="BL1185" s="3">
        <f t="shared" ca="1" si="967"/>
        <v>89.082529573956577</v>
      </c>
      <c r="BM1185" s="3">
        <f t="shared" ca="1" si="968"/>
        <v>2.0298675086913125</v>
      </c>
    </row>
    <row r="1186" spans="1:65" x14ac:dyDescent="0.3">
      <c r="A1186" s="3" t="str">
        <f>'Forward collapse simulation'!B1196</f>
        <v>1.75</v>
      </c>
      <c r="B1186" s="3" t="str">
        <f>IF('Forward collapse simulation'!C1196="","-",'Forward collapse simulation'!C1196)</f>
        <v>-</v>
      </c>
      <c r="C1186" s="3">
        <f>'Forward collapse simulation'!E1196</f>
        <v>134.5</v>
      </c>
      <c r="D1186" s="3">
        <f ca="1">'Forward collapse simulation'!AK1196</f>
        <v>88.428815582420256</v>
      </c>
      <c r="E1186" s="84">
        <f ca="1">'Forward collapse simulation'!AL1196</f>
        <v>38.581175734752158</v>
      </c>
      <c r="G1186" s="3" t="str">
        <f t="shared" si="919"/>
        <v>1.75</v>
      </c>
      <c r="H1186" s="3" t="str">
        <f t="shared" si="920"/>
        <v>-</v>
      </c>
      <c r="I1186" s="3">
        <f t="shared" si="921"/>
        <v>134.5</v>
      </c>
      <c r="J1186" s="3">
        <f t="shared" ca="1" si="922"/>
        <v>88.428815582420256</v>
      </c>
      <c r="K1186" s="3">
        <f t="shared" ca="1" si="923"/>
        <v>36.652116948014552</v>
      </c>
      <c r="M1186" s="3" t="str">
        <f t="shared" si="924"/>
        <v>1.75</v>
      </c>
      <c r="N1186" s="3" t="str">
        <f t="shared" si="925"/>
        <v>-</v>
      </c>
      <c r="O1186" s="3">
        <f t="shared" si="926"/>
        <v>134.5</v>
      </c>
      <c r="P1186" s="3">
        <f t="shared" ca="1" si="927"/>
        <v>88.428815582420256</v>
      </c>
      <c r="Q1186" s="3">
        <f t="shared" ca="1" si="928"/>
        <v>34.723058161276946</v>
      </c>
      <c r="R1186" s="85"/>
      <c r="S1186" s="3" t="str">
        <f t="shared" si="929"/>
        <v>1.75</v>
      </c>
      <c r="T1186" s="3" t="str">
        <f t="shared" si="930"/>
        <v>-</v>
      </c>
      <c r="U1186" s="3">
        <f t="shared" si="931"/>
        <v>134.5</v>
      </c>
      <c r="V1186" s="3">
        <f t="shared" ca="1" si="932"/>
        <v>88.428815582420256</v>
      </c>
      <c r="W1186" s="3">
        <f t="shared" ca="1" si="933"/>
        <v>32.793999374539332</v>
      </c>
      <c r="X1186" s="85"/>
      <c r="Y1186" s="3" t="str">
        <f t="shared" si="934"/>
        <v>1.75</v>
      </c>
      <c r="Z1186" s="3" t="str">
        <f t="shared" si="935"/>
        <v>-</v>
      </c>
      <c r="AA1186" s="3">
        <f t="shared" si="936"/>
        <v>134.5</v>
      </c>
      <c r="AB1186" s="3">
        <f t="shared" ca="1" si="937"/>
        <v>88.428815582420256</v>
      </c>
      <c r="AC1186" s="3">
        <f t="shared" ca="1" si="938"/>
        <v>30.864940587801726</v>
      </c>
      <c r="AE1186" s="3" t="str">
        <f t="shared" si="939"/>
        <v>1.75</v>
      </c>
      <c r="AF1186" s="3" t="str">
        <f t="shared" si="940"/>
        <v>-</v>
      </c>
      <c r="AG1186" s="3">
        <f t="shared" si="941"/>
        <v>134.5</v>
      </c>
      <c r="AH1186" s="3">
        <f t="shared" ca="1" si="942"/>
        <v>88.428815582420256</v>
      </c>
      <c r="AI1186" s="3">
        <f t="shared" ca="1" si="943"/>
        <v>28.93588180106412</v>
      </c>
      <c r="AK1186" s="3" t="str">
        <f t="shared" si="944"/>
        <v>1.75</v>
      </c>
      <c r="AL1186" s="3" t="str">
        <f t="shared" si="945"/>
        <v>-</v>
      </c>
      <c r="AM1186" s="3">
        <f t="shared" si="946"/>
        <v>134.5</v>
      </c>
      <c r="AN1186" s="3">
        <f t="shared" ca="1" si="947"/>
        <v>88.428815582420256</v>
      </c>
      <c r="AO1186" s="3">
        <f t="shared" ca="1" si="948"/>
        <v>27.00682301432651</v>
      </c>
      <c r="AQ1186" s="3" t="str">
        <f t="shared" si="949"/>
        <v>1.75</v>
      </c>
      <c r="AR1186" s="3" t="str">
        <f t="shared" si="950"/>
        <v>-</v>
      </c>
      <c r="AS1186" s="3">
        <f t="shared" si="951"/>
        <v>134.5</v>
      </c>
      <c r="AT1186" s="3">
        <f t="shared" ca="1" si="952"/>
        <v>88.428815582420256</v>
      </c>
      <c r="AU1186" s="3">
        <f t="shared" ca="1" si="953"/>
        <v>23.148705440851295</v>
      </c>
      <c r="AW1186" s="3" t="str">
        <f t="shared" si="954"/>
        <v>1.75</v>
      </c>
      <c r="AX1186" s="3" t="str">
        <f t="shared" si="955"/>
        <v>-</v>
      </c>
      <c r="AY1186" s="3">
        <f t="shared" si="956"/>
        <v>134.5</v>
      </c>
      <c r="AZ1186" s="3">
        <f t="shared" ca="1" si="957"/>
        <v>88.428815582420256</v>
      </c>
      <c r="BA1186" s="3">
        <f t="shared" ca="1" si="958"/>
        <v>19.290587867376079</v>
      </c>
      <c r="BC1186" s="3" t="str">
        <f t="shared" si="959"/>
        <v>1.75</v>
      </c>
      <c r="BD1186" s="3" t="str">
        <f t="shared" si="960"/>
        <v>-</v>
      </c>
      <c r="BE1186" s="3">
        <f t="shared" si="961"/>
        <v>134.5</v>
      </c>
      <c r="BF1186" s="3">
        <f t="shared" ca="1" si="962"/>
        <v>88.428815582420256</v>
      </c>
      <c r="BG1186" s="3">
        <f t="shared" ca="1" si="963"/>
        <v>11.574352720425647</v>
      </c>
      <c r="BI1186" s="3" t="str">
        <f t="shared" si="964"/>
        <v>1.75</v>
      </c>
      <c r="BJ1186" s="3" t="str">
        <f t="shared" si="965"/>
        <v>-</v>
      </c>
      <c r="BK1186" s="3">
        <f t="shared" si="966"/>
        <v>134.5</v>
      </c>
      <c r="BL1186" s="3">
        <f t="shared" ca="1" si="967"/>
        <v>88.428815582420256</v>
      </c>
      <c r="BM1186" s="3">
        <f t="shared" ca="1" si="968"/>
        <v>3.8581175734752158</v>
      </c>
    </row>
    <row r="1187" spans="1:65" x14ac:dyDescent="0.3">
      <c r="A1187" s="3" t="str">
        <f>'Forward collapse simulation'!B1197</f>
        <v>1.75</v>
      </c>
      <c r="B1187" s="3" t="str">
        <f>IF('Forward collapse simulation'!C1197="","-",'Forward collapse simulation'!C1197)</f>
        <v>-</v>
      </c>
      <c r="C1187" s="3">
        <f>'Forward collapse simulation'!E1197</f>
        <v>132.41</v>
      </c>
      <c r="D1187" s="3">
        <f ca="1">'Forward collapse simulation'!AK1197</f>
        <v>87.584299270735613</v>
      </c>
      <c r="E1187" s="84">
        <f ca="1">'Forward collapse simulation'!AL1197</f>
        <v>20.021962328530684</v>
      </c>
      <c r="G1187" s="3" t="str">
        <f t="shared" si="919"/>
        <v>1.75</v>
      </c>
      <c r="H1187" s="3" t="str">
        <f t="shared" si="920"/>
        <v>-</v>
      </c>
      <c r="I1187" s="3">
        <f t="shared" si="921"/>
        <v>132.41</v>
      </c>
      <c r="J1187" s="3">
        <f t="shared" ca="1" si="922"/>
        <v>87.584299270735613</v>
      </c>
      <c r="K1187" s="3">
        <f t="shared" ca="1" si="923"/>
        <v>19.020864212104147</v>
      </c>
      <c r="M1187" s="3" t="str">
        <f t="shared" si="924"/>
        <v>1.75</v>
      </c>
      <c r="N1187" s="3" t="str">
        <f t="shared" si="925"/>
        <v>-</v>
      </c>
      <c r="O1187" s="3">
        <f t="shared" si="926"/>
        <v>132.41</v>
      </c>
      <c r="P1187" s="3">
        <f t="shared" ca="1" si="927"/>
        <v>87.584299270735613</v>
      </c>
      <c r="Q1187" s="3">
        <f t="shared" ca="1" si="928"/>
        <v>18.019766095677618</v>
      </c>
      <c r="R1187" s="85"/>
      <c r="S1187" s="3" t="str">
        <f t="shared" si="929"/>
        <v>1.75</v>
      </c>
      <c r="T1187" s="3" t="str">
        <f t="shared" si="930"/>
        <v>-</v>
      </c>
      <c r="U1187" s="3">
        <f t="shared" si="931"/>
        <v>132.41</v>
      </c>
      <c r="V1187" s="3">
        <f t="shared" ca="1" si="932"/>
        <v>87.584299270735613</v>
      </c>
      <c r="W1187" s="3">
        <f t="shared" ca="1" si="933"/>
        <v>17.018667979251081</v>
      </c>
      <c r="X1187" s="85"/>
      <c r="Y1187" s="3" t="str">
        <f t="shared" si="934"/>
        <v>1.75</v>
      </c>
      <c r="Z1187" s="3" t="str">
        <f t="shared" si="935"/>
        <v>-</v>
      </c>
      <c r="AA1187" s="3">
        <f t="shared" si="936"/>
        <v>132.41</v>
      </c>
      <c r="AB1187" s="3">
        <f t="shared" ca="1" si="937"/>
        <v>87.584299270735613</v>
      </c>
      <c r="AC1187" s="3">
        <f t="shared" ca="1" si="938"/>
        <v>16.017569862824548</v>
      </c>
      <c r="AE1187" s="3" t="str">
        <f t="shared" si="939"/>
        <v>1.75</v>
      </c>
      <c r="AF1187" s="3" t="str">
        <f t="shared" si="940"/>
        <v>-</v>
      </c>
      <c r="AG1187" s="3">
        <f t="shared" si="941"/>
        <v>132.41</v>
      </c>
      <c r="AH1187" s="3">
        <f t="shared" ca="1" si="942"/>
        <v>87.584299270735613</v>
      </c>
      <c r="AI1187" s="3">
        <f t="shared" ca="1" si="943"/>
        <v>15.016471746398013</v>
      </c>
      <c r="AK1187" s="3" t="str">
        <f t="shared" si="944"/>
        <v>1.75</v>
      </c>
      <c r="AL1187" s="3" t="str">
        <f t="shared" si="945"/>
        <v>-</v>
      </c>
      <c r="AM1187" s="3">
        <f t="shared" si="946"/>
        <v>132.41</v>
      </c>
      <c r="AN1187" s="3">
        <f t="shared" ca="1" si="947"/>
        <v>87.584299270735613</v>
      </c>
      <c r="AO1187" s="3">
        <f t="shared" ca="1" si="948"/>
        <v>14.015373629971478</v>
      </c>
      <c r="AQ1187" s="3" t="str">
        <f t="shared" si="949"/>
        <v>1.75</v>
      </c>
      <c r="AR1187" s="3" t="str">
        <f t="shared" si="950"/>
        <v>-</v>
      </c>
      <c r="AS1187" s="3">
        <f t="shared" si="951"/>
        <v>132.41</v>
      </c>
      <c r="AT1187" s="3">
        <f t="shared" ca="1" si="952"/>
        <v>87.584299270735613</v>
      </c>
      <c r="AU1187" s="3">
        <f t="shared" ca="1" si="953"/>
        <v>12.01317739711841</v>
      </c>
      <c r="AW1187" s="3" t="str">
        <f t="shared" si="954"/>
        <v>1.75</v>
      </c>
      <c r="AX1187" s="3" t="str">
        <f t="shared" si="955"/>
        <v>-</v>
      </c>
      <c r="AY1187" s="3">
        <f t="shared" si="956"/>
        <v>132.41</v>
      </c>
      <c r="AZ1187" s="3">
        <f t="shared" ca="1" si="957"/>
        <v>87.584299270735613</v>
      </c>
      <c r="BA1187" s="3">
        <f t="shared" ca="1" si="958"/>
        <v>10.010981164265342</v>
      </c>
      <c r="BC1187" s="3" t="str">
        <f t="shared" si="959"/>
        <v>1.75</v>
      </c>
      <c r="BD1187" s="3" t="str">
        <f t="shared" si="960"/>
        <v>-</v>
      </c>
      <c r="BE1187" s="3">
        <f t="shared" si="961"/>
        <v>132.41</v>
      </c>
      <c r="BF1187" s="3">
        <f t="shared" ca="1" si="962"/>
        <v>87.584299270735613</v>
      </c>
      <c r="BG1187" s="3">
        <f t="shared" ca="1" si="963"/>
        <v>6.006588698559205</v>
      </c>
      <c r="BI1187" s="3" t="str">
        <f t="shared" si="964"/>
        <v>1.75</v>
      </c>
      <c r="BJ1187" s="3" t="str">
        <f t="shared" si="965"/>
        <v>-</v>
      </c>
      <c r="BK1187" s="3">
        <f t="shared" si="966"/>
        <v>132.41</v>
      </c>
      <c r="BL1187" s="3">
        <f t="shared" ca="1" si="967"/>
        <v>87.584299270735613</v>
      </c>
      <c r="BM1187" s="3">
        <f t="shared" ca="1" si="968"/>
        <v>2.0021962328530685</v>
      </c>
    </row>
    <row r="1188" spans="1:65" x14ac:dyDescent="0.3">
      <c r="A1188" s="3" t="str">
        <f>'Forward collapse simulation'!B1198</f>
        <v>1.75</v>
      </c>
      <c r="B1188" s="3" t="str">
        <f>IF('Forward collapse simulation'!C1198="","-",'Forward collapse simulation'!C1198)</f>
        <v>-</v>
      </c>
      <c r="C1188" s="3">
        <f>'Forward collapse simulation'!E1198</f>
        <v>147.31</v>
      </c>
      <c r="D1188" s="3">
        <f ca="1">'Forward collapse simulation'!AK1198</f>
        <v>85.522600347357951</v>
      </c>
      <c r="E1188" s="84">
        <f ca="1">'Forward collapse simulation'!AL1198</f>
        <v>7.1415226691599401</v>
      </c>
      <c r="G1188" s="3" t="str">
        <f t="shared" si="919"/>
        <v>1.75</v>
      </c>
      <c r="H1188" s="3" t="str">
        <f t="shared" si="920"/>
        <v>-</v>
      </c>
      <c r="I1188" s="3">
        <f t="shared" si="921"/>
        <v>147.31</v>
      </c>
      <c r="J1188" s="3">
        <f t="shared" ca="1" si="922"/>
        <v>85.522600347357951</v>
      </c>
      <c r="K1188" s="3">
        <f t="shared" ca="1" si="923"/>
        <v>6.7844465357019423</v>
      </c>
      <c r="M1188" s="3" t="str">
        <f t="shared" si="924"/>
        <v>1.75</v>
      </c>
      <c r="N1188" s="3" t="str">
        <f t="shared" si="925"/>
        <v>-</v>
      </c>
      <c r="O1188" s="3">
        <f t="shared" si="926"/>
        <v>147.31</v>
      </c>
      <c r="P1188" s="3">
        <f t="shared" ca="1" si="927"/>
        <v>85.522600347357951</v>
      </c>
      <c r="Q1188" s="3">
        <f t="shared" ca="1" si="928"/>
        <v>6.4273704022439464</v>
      </c>
      <c r="R1188" s="85"/>
      <c r="S1188" s="3" t="str">
        <f t="shared" si="929"/>
        <v>1.75</v>
      </c>
      <c r="T1188" s="3" t="str">
        <f t="shared" si="930"/>
        <v>-</v>
      </c>
      <c r="U1188" s="3">
        <f t="shared" si="931"/>
        <v>147.31</v>
      </c>
      <c r="V1188" s="3">
        <f t="shared" ca="1" si="932"/>
        <v>85.522600347357951</v>
      </c>
      <c r="W1188" s="3">
        <f t="shared" ca="1" si="933"/>
        <v>6.0702942687859487</v>
      </c>
      <c r="X1188" s="85"/>
      <c r="Y1188" s="3" t="str">
        <f t="shared" si="934"/>
        <v>1.75</v>
      </c>
      <c r="Z1188" s="3" t="str">
        <f t="shared" si="935"/>
        <v>-</v>
      </c>
      <c r="AA1188" s="3">
        <f t="shared" si="936"/>
        <v>147.31</v>
      </c>
      <c r="AB1188" s="3">
        <f t="shared" ca="1" si="937"/>
        <v>85.522600347357951</v>
      </c>
      <c r="AC1188" s="3">
        <f t="shared" ca="1" si="938"/>
        <v>5.7132181353279528</v>
      </c>
      <c r="AE1188" s="3" t="str">
        <f t="shared" si="939"/>
        <v>1.75</v>
      </c>
      <c r="AF1188" s="3" t="str">
        <f t="shared" si="940"/>
        <v>-</v>
      </c>
      <c r="AG1188" s="3">
        <f t="shared" si="941"/>
        <v>147.31</v>
      </c>
      <c r="AH1188" s="3">
        <f t="shared" ca="1" si="942"/>
        <v>85.522600347357951</v>
      </c>
      <c r="AI1188" s="3">
        <f t="shared" ca="1" si="943"/>
        <v>5.356142001869955</v>
      </c>
      <c r="AK1188" s="3" t="str">
        <f t="shared" si="944"/>
        <v>1.75</v>
      </c>
      <c r="AL1188" s="3" t="str">
        <f t="shared" si="945"/>
        <v>-</v>
      </c>
      <c r="AM1188" s="3">
        <f t="shared" si="946"/>
        <v>147.31</v>
      </c>
      <c r="AN1188" s="3">
        <f t="shared" ca="1" si="947"/>
        <v>85.522600347357951</v>
      </c>
      <c r="AO1188" s="3">
        <f t="shared" ca="1" si="948"/>
        <v>4.9990658684119573</v>
      </c>
      <c r="AQ1188" s="3" t="str">
        <f t="shared" si="949"/>
        <v>1.75</v>
      </c>
      <c r="AR1188" s="3" t="str">
        <f t="shared" si="950"/>
        <v>-</v>
      </c>
      <c r="AS1188" s="3">
        <f t="shared" si="951"/>
        <v>147.31</v>
      </c>
      <c r="AT1188" s="3">
        <f t="shared" ca="1" si="952"/>
        <v>85.522600347357951</v>
      </c>
      <c r="AU1188" s="3">
        <f t="shared" ca="1" si="953"/>
        <v>4.2849136014959637</v>
      </c>
      <c r="AW1188" s="3" t="str">
        <f t="shared" si="954"/>
        <v>1.75</v>
      </c>
      <c r="AX1188" s="3" t="str">
        <f t="shared" si="955"/>
        <v>-</v>
      </c>
      <c r="AY1188" s="3">
        <f t="shared" si="956"/>
        <v>147.31</v>
      </c>
      <c r="AZ1188" s="3">
        <f t="shared" ca="1" si="957"/>
        <v>85.522600347357951</v>
      </c>
      <c r="BA1188" s="3">
        <f t="shared" ca="1" si="958"/>
        <v>3.57076133457997</v>
      </c>
      <c r="BC1188" s="3" t="str">
        <f t="shared" si="959"/>
        <v>1.75</v>
      </c>
      <c r="BD1188" s="3" t="str">
        <f t="shared" si="960"/>
        <v>-</v>
      </c>
      <c r="BE1188" s="3">
        <f t="shared" si="961"/>
        <v>147.31</v>
      </c>
      <c r="BF1188" s="3">
        <f t="shared" ca="1" si="962"/>
        <v>85.522600347357951</v>
      </c>
      <c r="BG1188" s="3">
        <f t="shared" ca="1" si="963"/>
        <v>2.1424568007479818</v>
      </c>
      <c r="BI1188" s="3" t="str">
        <f t="shared" si="964"/>
        <v>1.75</v>
      </c>
      <c r="BJ1188" s="3" t="str">
        <f t="shared" si="965"/>
        <v>-</v>
      </c>
      <c r="BK1188" s="3">
        <f t="shared" si="966"/>
        <v>147.31</v>
      </c>
      <c r="BL1188" s="3">
        <f t="shared" ca="1" si="967"/>
        <v>85.522600347357951</v>
      </c>
      <c r="BM1188" s="3">
        <f t="shared" ca="1" si="968"/>
        <v>0.71415226691599409</v>
      </c>
    </row>
    <row r="1189" spans="1:65" x14ac:dyDescent="0.3">
      <c r="A1189" s="3" t="str">
        <f>'Forward collapse simulation'!B1199</f>
        <v>1.75</v>
      </c>
      <c r="B1189" s="3" t="str">
        <f>IF('Forward collapse simulation'!C1199="","-",'Forward collapse simulation'!C1199)</f>
        <v>-</v>
      </c>
      <c r="C1189" s="3">
        <f>'Forward collapse simulation'!E1199</f>
        <v>155.54</v>
      </c>
      <c r="D1189" s="3">
        <f ca="1">'Forward collapse simulation'!AK1199</f>
        <v>79.696041927194699</v>
      </c>
      <c r="E1189" s="84">
        <f ca="1">'Forward collapse simulation'!AL1199</f>
        <v>5.0376003527713733</v>
      </c>
      <c r="G1189" s="3" t="str">
        <f t="shared" si="919"/>
        <v>1.75</v>
      </c>
      <c r="H1189" s="3" t="str">
        <f t="shared" si="920"/>
        <v>-</v>
      </c>
      <c r="I1189" s="3">
        <f t="shared" si="921"/>
        <v>155.54</v>
      </c>
      <c r="J1189" s="3">
        <f t="shared" ca="1" si="922"/>
        <v>79.696041927194699</v>
      </c>
      <c r="K1189" s="3">
        <f t="shared" ca="1" si="923"/>
        <v>4.7857203351328046</v>
      </c>
      <c r="M1189" s="3" t="str">
        <f t="shared" si="924"/>
        <v>1.75</v>
      </c>
      <c r="N1189" s="3" t="str">
        <f t="shared" si="925"/>
        <v>-</v>
      </c>
      <c r="O1189" s="3">
        <f t="shared" si="926"/>
        <v>155.54</v>
      </c>
      <c r="P1189" s="3">
        <f t="shared" ca="1" si="927"/>
        <v>79.696041927194699</v>
      </c>
      <c r="Q1189" s="3">
        <f t="shared" ca="1" si="928"/>
        <v>4.5338403174942359</v>
      </c>
      <c r="R1189" s="85"/>
      <c r="S1189" s="3" t="str">
        <f t="shared" si="929"/>
        <v>1.75</v>
      </c>
      <c r="T1189" s="3" t="str">
        <f t="shared" si="930"/>
        <v>-</v>
      </c>
      <c r="U1189" s="3">
        <f t="shared" si="931"/>
        <v>155.54</v>
      </c>
      <c r="V1189" s="3">
        <f t="shared" ca="1" si="932"/>
        <v>79.696041927194699</v>
      </c>
      <c r="W1189" s="3">
        <f t="shared" ca="1" si="933"/>
        <v>4.2819602998556672</v>
      </c>
      <c r="X1189" s="85"/>
      <c r="Y1189" s="3" t="str">
        <f t="shared" si="934"/>
        <v>1.75</v>
      </c>
      <c r="Z1189" s="3" t="str">
        <f t="shared" si="935"/>
        <v>-</v>
      </c>
      <c r="AA1189" s="3">
        <f t="shared" si="936"/>
        <v>155.54</v>
      </c>
      <c r="AB1189" s="3">
        <f t="shared" ca="1" si="937"/>
        <v>79.696041927194699</v>
      </c>
      <c r="AC1189" s="3">
        <f t="shared" ca="1" si="938"/>
        <v>4.0300802822170985</v>
      </c>
      <c r="AE1189" s="3" t="str">
        <f t="shared" si="939"/>
        <v>1.75</v>
      </c>
      <c r="AF1189" s="3" t="str">
        <f t="shared" si="940"/>
        <v>-</v>
      </c>
      <c r="AG1189" s="3">
        <f t="shared" si="941"/>
        <v>155.54</v>
      </c>
      <c r="AH1189" s="3">
        <f t="shared" ca="1" si="942"/>
        <v>79.696041927194699</v>
      </c>
      <c r="AI1189" s="3">
        <f t="shared" ca="1" si="943"/>
        <v>3.7782002645785298</v>
      </c>
      <c r="AK1189" s="3" t="str">
        <f t="shared" si="944"/>
        <v>1.75</v>
      </c>
      <c r="AL1189" s="3" t="str">
        <f t="shared" si="945"/>
        <v>-</v>
      </c>
      <c r="AM1189" s="3">
        <f t="shared" si="946"/>
        <v>155.54</v>
      </c>
      <c r="AN1189" s="3">
        <f t="shared" ca="1" si="947"/>
        <v>79.696041927194699</v>
      </c>
      <c r="AO1189" s="3">
        <f t="shared" ca="1" si="948"/>
        <v>3.526320246939961</v>
      </c>
      <c r="AQ1189" s="3" t="str">
        <f t="shared" si="949"/>
        <v>1.75</v>
      </c>
      <c r="AR1189" s="3" t="str">
        <f t="shared" si="950"/>
        <v>-</v>
      </c>
      <c r="AS1189" s="3">
        <f t="shared" si="951"/>
        <v>155.54</v>
      </c>
      <c r="AT1189" s="3">
        <f t="shared" ca="1" si="952"/>
        <v>79.696041927194699</v>
      </c>
      <c r="AU1189" s="3">
        <f t="shared" ca="1" si="953"/>
        <v>3.0225602116628241</v>
      </c>
      <c r="AW1189" s="3" t="str">
        <f t="shared" si="954"/>
        <v>1.75</v>
      </c>
      <c r="AX1189" s="3" t="str">
        <f t="shared" si="955"/>
        <v>-</v>
      </c>
      <c r="AY1189" s="3">
        <f t="shared" si="956"/>
        <v>155.54</v>
      </c>
      <c r="AZ1189" s="3">
        <f t="shared" ca="1" si="957"/>
        <v>79.696041927194699</v>
      </c>
      <c r="BA1189" s="3">
        <f t="shared" ca="1" si="958"/>
        <v>2.5188001763856867</v>
      </c>
      <c r="BC1189" s="3" t="str">
        <f t="shared" si="959"/>
        <v>1.75</v>
      </c>
      <c r="BD1189" s="3" t="str">
        <f t="shared" si="960"/>
        <v>-</v>
      </c>
      <c r="BE1189" s="3">
        <f t="shared" si="961"/>
        <v>155.54</v>
      </c>
      <c r="BF1189" s="3">
        <f t="shared" ca="1" si="962"/>
        <v>79.696041927194699</v>
      </c>
      <c r="BG1189" s="3">
        <f t="shared" ca="1" si="963"/>
        <v>1.511280105831412</v>
      </c>
      <c r="BI1189" s="3" t="str">
        <f t="shared" si="964"/>
        <v>1.75</v>
      </c>
      <c r="BJ1189" s="3" t="str">
        <f t="shared" si="965"/>
        <v>-</v>
      </c>
      <c r="BK1189" s="3">
        <f t="shared" si="966"/>
        <v>155.54</v>
      </c>
      <c r="BL1189" s="3">
        <f t="shared" ca="1" si="967"/>
        <v>79.696041927194699</v>
      </c>
      <c r="BM1189" s="3">
        <f t="shared" ca="1" si="968"/>
        <v>0.50376003527713731</v>
      </c>
    </row>
    <row r="1190" spans="1:65" x14ac:dyDescent="0.3">
      <c r="A1190" s="3" t="str">
        <f>'Forward collapse simulation'!B1200</f>
        <v>1.75</v>
      </c>
      <c r="B1190" s="3" t="str">
        <f>IF('Forward collapse simulation'!C1200="","-",'Forward collapse simulation'!C1200)</f>
        <v>-</v>
      </c>
      <c r="C1190" s="3">
        <f>'Forward collapse simulation'!E1200</f>
        <v>137.41</v>
      </c>
      <c r="D1190" s="3">
        <f>'Forward collapse simulation'!AK1200</f>
        <v>-7.76</v>
      </c>
      <c r="E1190" s="84">
        <f>'Forward collapse simulation'!AL1200</f>
        <v>1.1040000000000001</v>
      </c>
      <c r="G1190" s="3" t="str">
        <f t="shared" si="919"/>
        <v>1.75</v>
      </c>
      <c r="H1190" s="3" t="str">
        <f t="shared" si="920"/>
        <v>-</v>
      </c>
      <c r="I1190" s="3">
        <f t="shared" si="921"/>
        <v>137.41</v>
      </c>
      <c r="J1190" s="3">
        <f t="shared" si="922"/>
        <v>-7.76</v>
      </c>
      <c r="K1190" s="3">
        <f t="shared" si="923"/>
        <v>1.0488</v>
      </c>
      <c r="M1190" s="3" t="str">
        <f t="shared" si="924"/>
        <v>1.75</v>
      </c>
      <c r="N1190" s="3" t="str">
        <f t="shared" si="925"/>
        <v>-</v>
      </c>
      <c r="O1190" s="3">
        <f t="shared" si="926"/>
        <v>137.41</v>
      </c>
      <c r="P1190" s="3">
        <f t="shared" si="927"/>
        <v>-7.76</v>
      </c>
      <c r="Q1190" s="3">
        <f t="shared" si="928"/>
        <v>0.99360000000000015</v>
      </c>
      <c r="R1190" s="85"/>
      <c r="S1190" s="3" t="str">
        <f t="shared" si="929"/>
        <v>1.75</v>
      </c>
      <c r="T1190" s="3" t="str">
        <f t="shared" si="930"/>
        <v>-</v>
      </c>
      <c r="U1190" s="3">
        <f t="shared" si="931"/>
        <v>137.41</v>
      </c>
      <c r="V1190" s="3">
        <f t="shared" si="932"/>
        <v>-7.76</v>
      </c>
      <c r="W1190" s="3">
        <f t="shared" si="933"/>
        <v>0.93840000000000001</v>
      </c>
      <c r="X1190" s="85"/>
      <c r="Y1190" s="3" t="str">
        <f t="shared" si="934"/>
        <v>1.75</v>
      </c>
      <c r="Z1190" s="3" t="str">
        <f t="shared" si="935"/>
        <v>-</v>
      </c>
      <c r="AA1190" s="3">
        <f t="shared" si="936"/>
        <v>137.41</v>
      </c>
      <c r="AB1190" s="3">
        <f t="shared" si="937"/>
        <v>-7.76</v>
      </c>
      <c r="AC1190" s="3">
        <f t="shared" si="938"/>
        <v>0.8832000000000001</v>
      </c>
      <c r="AE1190" s="3" t="str">
        <f t="shared" si="939"/>
        <v>1.75</v>
      </c>
      <c r="AF1190" s="3" t="str">
        <f t="shared" si="940"/>
        <v>-</v>
      </c>
      <c r="AG1190" s="3">
        <f t="shared" si="941"/>
        <v>137.41</v>
      </c>
      <c r="AH1190" s="3">
        <f t="shared" si="942"/>
        <v>-7.76</v>
      </c>
      <c r="AI1190" s="3">
        <f t="shared" si="943"/>
        <v>0.82800000000000007</v>
      </c>
      <c r="AK1190" s="3" t="str">
        <f t="shared" si="944"/>
        <v>1.75</v>
      </c>
      <c r="AL1190" s="3" t="str">
        <f t="shared" si="945"/>
        <v>-</v>
      </c>
      <c r="AM1190" s="3">
        <f t="shared" si="946"/>
        <v>137.41</v>
      </c>
      <c r="AN1190" s="3">
        <f t="shared" si="947"/>
        <v>-7.76</v>
      </c>
      <c r="AO1190" s="3">
        <f t="shared" si="948"/>
        <v>0.77280000000000004</v>
      </c>
      <c r="AQ1190" s="3" t="str">
        <f t="shared" si="949"/>
        <v>1.75</v>
      </c>
      <c r="AR1190" s="3" t="str">
        <f t="shared" si="950"/>
        <v>-</v>
      </c>
      <c r="AS1190" s="3">
        <f t="shared" si="951"/>
        <v>137.41</v>
      </c>
      <c r="AT1190" s="3">
        <f t="shared" si="952"/>
        <v>-7.76</v>
      </c>
      <c r="AU1190" s="3">
        <f t="shared" si="953"/>
        <v>0.66239999999999999</v>
      </c>
      <c r="AW1190" s="3" t="str">
        <f t="shared" si="954"/>
        <v>1.75</v>
      </c>
      <c r="AX1190" s="3" t="str">
        <f t="shared" si="955"/>
        <v>-</v>
      </c>
      <c r="AY1190" s="3">
        <f t="shared" si="956"/>
        <v>137.41</v>
      </c>
      <c r="AZ1190" s="3">
        <f t="shared" si="957"/>
        <v>-7.76</v>
      </c>
      <c r="BA1190" s="3">
        <f t="shared" si="958"/>
        <v>0.55200000000000005</v>
      </c>
      <c r="BC1190" s="3" t="str">
        <f t="shared" si="959"/>
        <v>1.75</v>
      </c>
      <c r="BD1190" s="3" t="str">
        <f t="shared" si="960"/>
        <v>-</v>
      </c>
      <c r="BE1190" s="3">
        <f t="shared" si="961"/>
        <v>137.41</v>
      </c>
      <c r="BF1190" s="3">
        <f t="shared" si="962"/>
        <v>-7.76</v>
      </c>
      <c r="BG1190" s="3">
        <f t="shared" si="963"/>
        <v>0.33119999999999999</v>
      </c>
      <c r="BI1190" s="3" t="str">
        <f t="shared" si="964"/>
        <v>1.75</v>
      </c>
      <c r="BJ1190" s="3" t="str">
        <f t="shared" si="965"/>
        <v>-</v>
      </c>
      <c r="BK1190" s="3">
        <f t="shared" si="966"/>
        <v>137.41</v>
      </c>
      <c r="BL1190" s="3">
        <f t="shared" si="967"/>
        <v>-7.76</v>
      </c>
      <c r="BM1190" s="3">
        <f t="shared" si="968"/>
        <v>0.11040000000000001</v>
      </c>
    </row>
    <row r="1191" spans="1:65" x14ac:dyDescent="0.3">
      <c r="A1191" s="3" t="str">
        <f>'Forward collapse simulation'!B1201</f>
        <v>1.75</v>
      </c>
      <c r="B1191" s="3" t="str">
        <f>IF('Forward collapse simulation'!C1201="","-",'Forward collapse simulation'!C1201)</f>
        <v>-</v>
      </c>
      <c r="C1191" s="3">
        <f>'Forward collapse simulation'!E1201</f>
        <v>146.4</v>
      </c>
      <c r="D1191" s="3">
        <f>'Forward collapse simulation'!AK1201</f>
        <v>-30.01</v>
      </c>
      <c r="E1191" s="84">
        <f>'Forward collapse simulation'!AL1201</f>
        <v>0.624</v>
      </c>
      <c r="G1191" s="3" t="str">
        <f t="shared" si="919"/>
        <v>1.75</v>
      </c>
      <c r="H1191" s="3" t="str">
        <f t="shared" si="920"/>
        <v>-</v>
      </c>
      <c r="I1191" s="3">
        <f t="shared" si="921"/>
        <v>146.4</v>
      </c>
      <c r="J1191" s="3">
        <f t="shared" si="922"/>
        <v>-30.01</v>
      </c>
      <c r="K1191" s="3">
        <f t="shared" si="923"/>
        <v>0.59279999999999999</v>
      </c>
      <c r="M1191" s="3" t="str">
        <f t="shared" si="924"/>
        <v>1.75</v>
      </c>
      <c r="N1191" s="3" t="str">
        <f t="shared" si="925"/>
        <v>-</v>
      </c>
      <c r="O1191" s="3">
        <f t="shared" si="926"/>
        <v>146.4</v>
      </c>
      <c r="P1191" s="3">
        <f t="shared" si="927"/>
        <v>-30.01</v>
      </c>
      <c r="Q1191" s="3">
        <f t="shared" si="928"/>
        <v>0.56159999999999999</v>
      </c>
      <c r="R1191" s="85"/>
      <c r="S1191" s="3" t="str">
        <f t="shared" si="929"/>
        <v>1.75</v>
      </c>
      <c r="T1191" s="3" t="str">
        <f t="shared" si="930"/>
        <v>-</v>
      </c>
      <c r="U1191" s="3">
        <f t="shared" si="931"/>
        <v>146.4</v>
      </c>
      <c r="V1191" s="3">
        <f t="shared" si="932"/>
        <v>-30.01</v>
      </c>
      <c r="W1191" s="3">
        <f t="shared" si="933"/>
        <v>0.53039999999999998</v>
      </c>
      <c r="X1191" s="85"/>
      <c r="Y1191" s="3" t="str">
        <f t="shared" si="934"/>
        <v>1.75</v>
      </c>
      <c r="Z1191" s="3" t="str">
        <f t="shared" si="935"/>
        <v>-</v>
      </c>
      <c r="AA1191" s="3">
        <f t="shared" si="936"/>
        <v>146.4</v>
      </c>
      <c r="AB1191" s="3">
        <f t="shared" si="937"/>
        <v>-30.01</v>
      </c>
      <c r="AC1191" s="3">
        <f t="shared" si="938"/>
        <v>0.49920000000000003</v>
      </c>
      <c r="AE1191" s="3" t="str">
        <f t="shared" si="939"/>
        <v>1.75</v>
      </c>
      <c r="AF1191" s="3" t="str">
        <f t="shared" si="940"/>
        <v>-</v>
      </c>
      <c r="AG1191" s="3">
        <f t="shared" si="941"/>
        <v>146.4</v>
      </c>
      <c r="AH1191" s="3">
        <f t="shared" si="942"/>
        <v>-30.01</v>
      </c>
      <c r="AI1191" s="3">
        <f t="shared" si="943"/>
        <v>0.46799999999999997</v>
      </c>
      <c r="AK1191" s="3" t="str">
        <f t="shared" si="944"/>
        <v>1.75</v>
      </c>
      <c r="AL1191" s="3" t="str">
        <f t="shared" si="945"/>
        <v>-</v>
      </c>
      <c r="AM1191" s="3">
        <f t="shared" si="946"/>
        <v>146.4</v>
      </c>
      <c r="AN1191" s="3">
        <f t="shared" si="947"/>
        <v>-30.01</v>
      </c>
      <c r="AO1191" s="3">
        <f t="shared" si="948"/>
        <v>0.43679999999999997</v>
      </c>
      <c r="AQ1191" s="3" t="str">
        <f t="shared" si="949"/>
        <v>1.75</v>
      </c>
      <c r="AR1191" s="3" t="str">
        <f t="shared" si="950"/>
        <v>-</v>
      </c>
      <c r="AS1191" s="3">
        <f t="shared" si="951"/>
        <v>146.4</v>
      </c>
      <c r="AT1191" s="3">
        <f t="shared" si="952"/>
        <v>-30.01</v>
      </c>
      <c r="AU1191" s="3">
        <f t="shared" si="953"/>
        <v>0.37440000000000001</v>
      </c>
      <c r="AW1191" s="3" t="str">
        <f t="shared" si="954"/>
        <v>1.75</v>
      </c>
      <c r="AX1191" s="3" t="str">
        <f t="shared" si="955"/>
        <v>-</v>
      </c>
      <c r="AY1191" s="3">
        <f t="shared" si="956"/>
        <v>146.4</v>
      </c>
      <c r="AZ1191" s="3">
        <f t="shared" si="957"/>
        <v>-30.01</v>
      </c>
      <c r="BA1191" s="3">
        <f t="shared" si="958"/>
        <v>0.312</v>
      </c>
      <c r="BC1191" s="3" t="str">
        <f t="shared" si="959"/>
        <v>1.75</v>
      </c>
      <c r="BD1191" s="3" t="str">
        <f t="shared" si="960"/>
        <v>-</v>
      </c>
      <c r="BE1191" s="3">
        <f t="shared" si="961"/>
        <v>146.4</v>
      </c>
      <c r="BF1191" s="3">
        <f t="shared" si="962"/>
        <v>-30.01</v>
      </c>
      <c r="BG1191" s="3">
        <f t="shared" si="963"/>
        <v>0.18720000000000001</v>
      </c>
      <c r="BI1191" s="3" t="str">
        <f t="shared" si="964"/>
        <v>1.75</v>
      </c>
      <c r="BJ1191" s="3" t="str">
        <f t="shared" si="965"/>
        <v>-</v>
      </c>
      <c r="BK1191" s="3">
        <f t="shared" si="966"/>
        <v>146.4</v>
      </c>
      <c r="BL1191" s="3">
        <f t="shared" si="967"/>
        <v>-30.01</v>
      </c>
      <c r="BM1191" s="3">
        <f t="shared" si="968"/>
        <v>6.2400000000000004E-2</v>
      </c>
    </row>
    <row r="1192" spans="1:65" x14ac:dyDescent="0.3">
      <c r="A1192" s="3" t="str">
        <f>'Forward collapse simulation'!B1202</f>
        <v>1.75</v>
      </c>
      <c r="B1192" s="3" t="str">
        <f>IF('Forward collapse simulation'!C1202="","-",'Forward collapse simulation'!C1202)</f>
        <v>-</v>
      </c>
      <c r="C1192" s="3">
        <f>'Forward collapse simulation'!E1202</f>
        <v>123.3</v>
      </c>
      <c r="D1192" s="3">
        <f>'Forward collapse simulation'!AK1202</f>
        <v>-73.5</v>
      </c>
      <c r="E1192" s="84">
        <f>'Forward collapse simulation'!AL1202</f>
        <v>1.155</v>
      </c>
      <c r="G1192" s="3" t="str">
        <f t="shared" si="919"/>
        <v>1.75</v>
      </c>
      <c r="H1192" s="3" t="str">
        <f t="shared" si="920"/>
        <v>-</v>
      </c>
      <c r="I1192" s="3">
        <f t="shared" si="921"/>
        <v>123.3</v>
      </c>
      <c r="J1192" s="3">
        <f t="shared" si="922"/>
        <v>-73.5</v>
      </c>
      <c r="K1192" s="3">
        <f t="shared" si="923"/>
        <v>1.0972500000000001</v>
      </c>
      <c r="M1192" s="3" t="str">
        <f t="shared" si="924"/>
        <v>1.75</v>
      </c>
      <c r="N1192" s="3" t="str">
        <f t="shared" si="925"/>
        <v>-</v>
      </c>
      <c r="O1192" s="3">
        <f t="shared" si="926"/>
        <v>123.3</v>
      </c>
      <c r="P1192" s="3">
        <f t="shared" si="927"/>
        <v>-73.5</v>
      </c>
      <c r="Q1192" s="3">
        <f t="shared" si="928"/>
        <v>1.0395000000000001</v>
      </c>
      <c r="R1192" s="85"/>
      <c r="S1192" s="3" t="str">
        <f t="shared" si="929"/>
        <v>1.75</v>
      </c>
      <c r="T1192" s="3" t="str">
        <f t="shared" si="930"/>
        <v>-</v>
      </c>
      <c r="U1192" s="3">
        <f t="shared" si="931"/>
        <v>123.3</v>
      </c>
      <c r="V1192" s="3">
        <f t="shared" si="932"/>
        <v>-73.5</v>
      </c>
      <c r="W1192" s="3">
        <f t="shared" si="933"/>
        <v>0.98175000000000001</v>
      </c>
      <c r="X1192" s="85"/>
      <c r="Y1192" s="3" t="str">
        <f t="shared" si="934"/>
        <v>1.75</v>
      </c>
      <c r="Z1192" s="3" t="str">
        <f t="shared" si="935"/>
        <v>-</v>
      </c>
      <c r="AA1192" s="3">
        <f t="shared" si="936"/>
        <v>123.3</v>
      </c>
      <c r="AB1192" s="3">
        <f t="shared" si="937"/>
        <v>-73.5</v>
      </c>
      <c r="AC1192" s="3">
        <f t="shared" si="938"/>
        <v>0.92400000000000004</v>
      </c>
      <c r="AE1192" s="3" t="str">
        <f t="shared" si="939"/>
        <v>1.75</v>
      </c>
      <c r="AF1192" s="3" t="str">
        <f t="shared" si="940"/>
        <v>-</v>
      </c>
      <c r="AG1192" s="3">
        <f t="shared" si="941"/>
        <v>123.3</v>
      </c>
      <c r="AH1192" s="3">
        <f t="shared" si="942"/>
        <v>-73.5</v>
      </c>
      <c r="AI1192" s="3">
        <f t="shared" si="943"/>
        <v>0.86624999999999996</v>
      </c>
      <c r="AK1192" s="3" t="str">
        <f t="shared" si="944"/>
        <v>1.75</v>
      </c>
      <c r="AL1192" s="3" t="str">
        <f t="shared" si="945"/>
        <v>-</v>
      </c>
      <c r="AM1192" s="3">
        <f t="shared" si="946"/>
        <v>123.3</v>
      </c>
      <c r="AN1192" s="3">
        <f t="shared" si="947"/>
        <v>-73.5</v>
      </c>
      <c r="AO1192" s="3">
        <f t="shared" si="948"/>
        <v>0.8085</v>
      </c>
      <c r="AQ1192" s="3" t="str">
        <f t="shared" si="949"/>
        <v>1.75</v>
      </c>
      <c r="AR1192" s="3" t="str">
        <f t="shared" si="950"/>
        <v>-</v>
      </c>
      <c r="AS1192" s="3">
        <f t="shared" si="951"/>
        <v>123.3</v>
      </c>
      <c r="AT1192" s="3">
        <f t="shared" si="952"/>
        <v>-73.5</v>
      </c>
      <c r="AU1192" s="3">
        <f t="shared" si="953"/>
        <v>0.69299999999999995</v>
      </c>
      <c r="AW1192" s="3" t="str">
        <f t="shared" si="954"/>
        <v>1.75</v>
      </c>
      <c r="AX1192" s="3" t="str">
        <f t="shared" si="955"/>
        <v>-</v>
      </c>
      <c r="AY1192" s="3">
        <f t="shared" si="956"/>
        <v>123.3</v>
      </c>
      <c r="AZ1192" s="3">
        <f t="shared" si="957"/>
        <v>-73.5</v>
      </c>
      <c r="BA1192" s="3">
        <f t="shared" si="958"/>
        <v>0.57750000000000001</v>
      </c>
      <c r="BC1192" s="3" t="str">
        <f t="shared" si="959"/>
        <v>1.75</v>
      </c>
      <c r="BD1192" s="3" t="str">
        <f t="shared" si="960"/>
        <v>-</v>
      </c>
      <c r="BE1192" s="3">
        <f t="shared" si="961"/>
        <v>123.3</v>
      </c>
      <c r="BF1192" s="3">
        <f t="shared" si="962"/>
        <v>-73.5</v>
      </c>
      <c r="BG1192" s="3">
        <f t="shared" si="963"/>
        <v>0.34649999999999997</v>
      </c>
      <c r="BI1192" s="3" t="str">
        <f t="shared" si="964"/>
        <v>1.75</v>
      </c>
      <c r="BJ1192" s="3" t="str">
        <f t="shared" si="965"/>
        <v>-</v>
      </c>
      <c r="BK1192" s="3">
        <f t="shared" si="966"/>
        <v>123.3</v>
      </c>
      <c r="BL1192" s="3">
        <f t="shared" si="967"/>
        <v>-73.5</v>
      </c>
      <c r="BM1192" s="3">
        <f t="shared" si="968"/>
        <v>0.11550000000000001</v>
      </c>
    </row>
    <row r="1193" spans="1:65" x14ac:dyDescent="0.3">
      <c r="A1193" s="3" t="str">
        <f>'Forward collapse simulation'!B1203</f>
        <v>1.75</v>
      </c>
      <c r="B1193" s="3" t="str">
        <f>IF('Forward collapse simulation'!C1203="","-",'Forward collapse simulation'!C1203)</f>
        <v>-</v>
      </c>
      <c r="C1193" s="3">
        <f>'Forward collapse simulation'!E1203</f>
        <v>55.57</v>
      </c>
      <c r="D1193" s="3">
        <f>'Forward collapse simulation'!AK1203</f>
        <v>-80.5</v>
      </c>
      <c r="E1193" s="84">
        <f>'Forward collapse simulation'!AL1203</f>
        <v>1.1679999999999999</v>
      </c>
      <c r="G1193" s="3" t="str">
        <f t="shared" si="919"/>
        <v>1.75</v>
      </c>
      <c r="H1193" s="3" t="str">
        <f t="shared" si="920"/>
        <v>-</v>
      </c>
      <c r="I1193" s="3">
        <f t="shared" si="921"/>
        <v>55.57</v>
      </c>
      <c r="J1193" s="3">
        <f t="shared" si="922"/>
        <v>-80.5</v>
      </c>
      <c r="K1193" s="3">
        <f t="shared" si="923"/>
        <v>1.1095999999999999</v>
      </c>
      <c r="M1193" s="3" t="str">
        <f t="shared" si="924"/>
        <v>1.75</v>
      </c>
      <c r="N1193" s="3" t="str">
        <f t="shared" si="925"/>
        <v>-</v>
      </c>
      <c r="O1193" s="3">
        <f t="shared" si="926"/>
        <v>55.57</v>
      </c>
      <c r="P1193" s="3">
        <f t="shared" si="927"/>
        <v>-80.5</v>
      </c>
      <c r="Q1193" s="3">
        <f t="shared" si="928"/>
        <v>1.0511999999999999</v>
      </c>
      <c r="R1193" s="85"/>
      <c r="S1193" s="3" t="str">
        <f t="shared" si="929"/>
        <v>1.75</v>
      </c>
      <c r="T1193" s="3" t="str">
        <f t="shared" si="930"/>
        <v>-</v>
      </c>
      <c r="U1193" s="3">
        <f t="shared" si="931"/>
        <v>55.57</v>
      </c>
      <c r="V1193" s="3">
        <f t="shared" si="932"/>
        <v>-80.5</v>
      </c>
      <c r="W1193" s="3">
        <f t="shared" si="933"/>
        <v>0.9927999999999999</v>
      </c>
      <c r="X1193" s="85"/>
      <c r="Y1193" s="3" t="str">
        <f t="shared" si="934"/>
        <v>1.75</v>
      </c>
      <c r="Z1193" s="3" t="str">
        <f t="shared" si="935"/>
        <v>-</v>
      </c>
      <c r="AA1193" s="3">
        <f t="shared" si="936"/>
        <v>55.57</v>
      </c>
      <c r="AB1193" s="3">
        <f t="shared" si="937"/>
        <v>-80.5</v>
      </c>
      <c r="AC1193" s="3">
        <f t="shared" si="938"/>
        <v>0.93440000000000001</v>
      </c>
      <c r="AE1193" s="3" t="str">
        <f t="shared" si="939"/>
        <v>1.75</v>
      </c>
      <c r="AF1193" s="3" t="str">
        <f t="shared" si="940"/>
        <v>-</v>
      </c>
      <c r="AG1193" s="3">
        <f t="shared" si="941"/>
        <v>55.57</v>
      </c>
      <c r="AH1193" s="3">
        <f t="shared" si="942"/>
        <v>-80.5</v>
      </c>
      <c r="AI1193" s="3">
        <f t="shared" si="943"/>
        <v>0.87599999999999989</v>
      </c>
      <c r="AK1193" s="3" t="str">
        <f t="shared" si="944"/>
        <v>1.75</v>
      </c>
      <c r="AL1193" s="3" t="str">
        <f t="shared" si="945"/>
        <v>-</v>
      </c>
      <c r="AM1193" s="3">
        <f t="shared" si="946"/>
        <v>55.57</v>
      </c>
      <c r="AN1193" s="3">
        <f t="shared" si="947"/>
        <v>-80.5</v>
      </c>
      <c r="AO1193" s="3">
        <f t="shared" si="948"/>
        <v>0.81759999999999988</v>
      </c>
      <c r="AQ1193" s="3" t="str">
        <f t="shared" si="949"/>
        <v>1.75</v>
      </c>
      <c r="AR1193" s="3" t="str">
        <f t="shared" si="950"/>
        <v>-</v>
      </c>
      <c r="AS1193" s="3">
        <f t="shared" si="951"/>
        <v>55.57</v>
      </c>
      <c r="AT1193" s="3">
        <f t="shared" si="952"/>
        <v>-80.5</v>
      </c>
      <c r="AU1193" s="3">
        <f t="shared" si="953"/>
        <v>0.70079999999999998</v>
      </c>
      <c r="AW1193" s="3" t="str">
        <f t="shared" si="954"/>
        <v>1.75</v>
      </c>
      <c r="AX1193" s="3" t="str">
        <f t="shared" si="955"/>
        <v>-</v>
      </c>
      <c r="AY1193" s="3">
        <f t="shared" si="956"/>
        <v>55.57</v>
      </c>
      <c r="AZ1193" s="3">
        <f t="shared" si="957"/>
        <v>-80.5</v>
      </c>
      <c r="BA1193" s="3">
        <f t="shared" si="958"/>
        <v>0.58399999999999996</v>
      </c>
      <c r="BC1193" s="3" t="str">
        <f t="shared" si="959"/>
        <v>1.75</v>
      </c>
      <c r="BD1193" s="3" t="str">
        <f t="shared" si="960"/>
        <v>-</v>
      </c>
      <c r="BE1193" s="3">
        <f t="shared" si="961"/>
        <v>55.57</v>
      </c>
      <c r="BF1193" s="3">
        <f t="shared" si="962"/>
        <v>-80.5</v>
      </c>
      <c r="BG1193" s="3">
        <f t="shared" si="963"/>
        <v>0.35039999999999999</v>
      </c>
      <c r="BI1193" s="3" t="str">
        <f t="shared" si="964"/>
        <v>1.75</v>
      </c>
      <c r="BJ1193" s="3" t="str">
        <f t="shared" si="965"/>
        <v>-</v>
      </c>
      <c r="BK1193" s="3">
        <f t="shared" si="966"/>
        <v>55.57</v>
      </c>
      <c r="BL1193" s="3">
        <f t="shared" si="967"/>
        <v>-80.5</v>
      </c>
      <c r="BM1193" s="3">
        <f t="shared" si="968"/>
        <v>0.1168</v>
      </c>
    </row>
    <row r="1194" spans="1:65" x14ac:dyDescent="0.3">
      <c r="A1194" s="3" t="str">
        <f>'Forward collapse simulation'!B1204</f>
        <v>1.75</v>
      </c>
      <c r="B1194" s="3" t="str">
        <f>IF('Forward collapse simulation'!C1204="","-",'Forward collapse simulation'!C1204)</f>
        <v>1.76</v>
      </c>
      <c r="C1194" s="3">
        <f>'Forward collapse simulation'!E1204</f>
        <v>69.180000000000007</v>
      </c>
      <c r="D1194" s="3">
        <f>'Forward collapse simulation'!AK1204</f>
        <v>-6.24</v>
      </c>
      <c r="E1194" s="84">
        <f>'Forward collapse simulation'!AL1204</f>
        <v>6.74</v>
      </c>
      <c r="G1194" s="3" t="str">
        <f t="shared" si="919"/>
        <v>1.75</v>
      </c>
      <c r="H1194" s="3" t="str">
        <f t="shared" si="920"/>
        <v>1.76</v>
      </c>
      <c r="I1194" s="3">
        <f t="shared" si="921"/>
        <v>69.180000000000007</v>
      </c>
      <c r="J1194" s="3">
        <f t="shared" si="922"/>
        <v>-6.24</v>
      </c>
      <c r="K1194" s="3">
        <f t="shared" si="923"/>
        <v>6.74</v>
      </c>
      <c r="M1194" s="3" t="str">
        <f t="shared" si="924"/>
        <v>1.75</v>
      </c>
      <c r="N1194" s="3" t="str">
        <f t="shared" si="925"/>
        <v>1.76</v>
      </c>
      <c r="O1194" s="3">
        <f t="shared" si="926"/>
        <v>69.180000000000007</v>
      </c>
      <c r="P1194" s="3">
        <f t="shared" si="927"/>
        <v>-6.24</v>
      </c>
      <c r="Q1194" s="3">
        <f t="shared" si="928"/>
        <v>6.74</v>
      </c>
      <c r="R1194" s="85"/>
      <c r="S1194" s="3" t="str">
        <f t="shared" si="929"/>
        <v>1.75</v>
      </c>
      <c r="T1194" s="3" t="str">
        <f t="shared" si="930"/>
        <v>1.76</v>
      </c>
      <c r="U1194" s="3">
        <f t="shared" si="931"/>
        <v>69.180000000000007</v>
      </c>
      <c r="V1194" s="3">
        <f t="shared" si="932"/>
        <v>-6.24</v>
      </c>
      <c r="W1194" s="3">
        <f t="shared" si="933"/>
        <v>6.74</v>
      </c>
      <c r="X1194" s="85"/>
      <c r="Y1194" s="3" t="str">
        <f t="shared" si="934"/>
        <v>1.75</v>
      </c>
      <c r="Z1194" s="3" t="str">
        <f t="shared" si="935"/>
        <v>1.76</v>
      </c>
      <c r="AA1194" s="3">
        <f t="shared" si="936"/>
        <v>69.180000000000007</v>
      </c>
      <c r="AB1194" s="3">
        <f t="shared" si="937"/>
        <v>-6.24</v>
      </c>
      <c r="AC1194" s="3">
        <f t="shared" si="938"/>
        <v>6.74</v>
      </c>
      <c r="AE1194" s="3" t="str">
        <f t="shared" si="939"/>
        <v>1.75</v>
      </c>
      <c r="AF1194" s="3" t="str">
        <f t="shared" si="940"/>
        <v>1.76</v>
      </c>
      <c r="AG1194" s="3">
        <f t="shared" si="941"/>
        <v>69.180000000000007</v>
      </c>
      <c r="AH1194" s="3">
        <f t="shared" si="942"/>
        <v>-6.24</v>
      </c>
      <c r="AI1194" s="3">
        <f t="shared" si="943"/>
        <v>6.74</v>
      </c>
      <c r="AK1194" s="3" t="str">
        <f t="shared" si="944"/>
        <v>1.75</v>
      </c>
      <c r="AL1194" s="3" t="str">
        <f t="shared" si="945"/>
        <v>1.76</v>
      </c>
      <c r="AM1194" s="3">
        <f t="shared" si="946"/>
        <v>69.180000000000007</v>
      </c>
      <c r="AN1194" s="3">
        <f t="shared" si="947"/>
        <v>-6.24</v>
      </c>
      <c r="AO1194" s="3">
        <f t="shared" si="948"/>
        <v>6.74</v>
      </c>
      <c r="AQ1194" s="3" t="str">
        <f t="shared" si="949"/>
        <v>1.75</v>
      </c>
      <c r="AR1194" s="3" t="str">
        <f t="shared" si="950"/>
        <v>1.76</v>
      </c>
      <c r="AS1194" s="3">
        <f t="shared" si="951"/>
        <v>69.180000000000007</v>
      </c>
      <c r="AT1194" s="3">
        <f t="shared" si="952"/>
        <v>-6.24</v>
      </c>
      <c r="AU1194" s="3">
        <f t="shared" si="953"/>
        <v>6.74</v>
      </c>
      <c r="AW1194" s="3" t="str">
        <f t="shared" si="954"/>
        <v>1.75</v>
      </c>
      <c r="AX1194" s="3" t="str">
        <f t="shared" si="955"/>
        <v>1.76</v>
      </c>
      <c r="AY1194" s="3">
        <f t="shared" si="956"/>
        <v>69.180000000000007</v>
      </c>
      <c r="AZ1194" s="3">
        <f t="shared" si="957"/>
        <v>-6.24</v>
      </c>
      <c r="BA1194" s="3">
        <f t="shared" si="958"/>
        <v>6.74</v>
      </c>
      <c r="BC1194" s="3" t="str">
        <f t="shared" si="959"/>
        <v>1.75</v>
      </c>
      <c r="BD1194" s="3" t="str">
        <f t="shared" si="960"/>
        <v>1.76</v>
      </c>
      <c r="BE1194" s="3">
        <f t="shared" si="961"/>
        <v>69.180000000000007</v>
      </c>
      <c r="BF1194" s="3">
        <f t="shared" si="962"/>
        <v>-6.24</v>
      </c>
      <c r="BG1194" s="3">
        <f t="shared" si="963"/>
        <v>6.74</v>
      </c>
      <c r="BI1194" s="3" t="str">
        <f t="shared" si="964"/>
        <v>1.75</v>
      </c>
      <c r="BJ1194" s="3" t="str">
        <f t="shared" si="965"/>
        <v>1.76</v>
      </c>
      <c r="BK1194" s="3">
        <f t="shared" si="966"/>
        <v>69.180000000000007</v>
      </c>
      <c r="BL1194" s="3">
        <f t="shared" si="967"/>
        <v>-6.24</v>
      </c>
      <c r="BM1194" s="3">
        <f t="shared" si="968"/>
        <v>6.74</v>
      </c>
    </row>
    <row r="1195" spans="1:65" x14ac:dyDescent="0.3">
      <c r="A1195" s="3" t="str">
        <f>'Forward collapse simulation'!B1205</f>
        <v>1.76</v>
      </c>
      <c r="B1195" s="3" t="str">
        <f>IF('Forward collapse simulation'!C1205="","-",'Forward collapse simulation'!C1205)</f>
        <v>-</v>
      </c>
      <c r="C1195" s="3">
        <f>'Forward collapse simulation'!E1205</f>
        <v>351.95</v>
      </c>
      <c r="D1195" s="3">
        <f>'Forward collapse simulation'!AK1205</f>
        <v>-79.510000000000005</v>
      </c>
      <c r="E1195" s="84">
        <f>'Forward collapse simulation'!AL1205</f>
        <v>1.0980000000000001</v>
      </c>
      <c r="G1195" s="3" t="str">
        <f t="shared" si="919"/>
        <v>1.76</v>
      </c>
      <c r="H1195" s="3" t="str">
        <f t="shared" si="920"/>
        <v>-</v>
      </c>
      <c r="I1195" s="3">
        <f t="shared" si="921"/>
        <v>351.95</v>
      </c>
      <c r="J1195" s="3">
        <f t="shared" si="922"/>
        <v>-79.510000000000005</v>
      </c>
      <c r="K1195" s="3">
        <f t="shared" si="923"/>
        <v>1.0431000000000001</v>
      </c>
      <c r="M1195" s="3" t="str">
        <f t="shared" si="924"/>
        <v>1.76</v>
      </c>
      <c r="N1195" s="3" t="str">
        <f t="shared" si="925"/>
        <v>-</v>
      </c>
      <c r="O1195" s="3">
        <f t="shared" si="926"/>
        <v>351.95</v>
      </c>
      <c r="P1195" s="3">
        <f t="shared" si="927"/>
        <v>-79.510000000000005</v>
      </c>
      <c r="Q1195" s="3">
        <f t="shared" si="928"/>
        <v>0.98820000000000008</v>
      </c>
      <c r="R1195" s="85"/>
      <c r="S1195" s="3" t="str">
        <f t="shared" si="929"/>
        <v>1.76</v>
      </c>
      <c r="T1195" s="3" t="str">
        <f t="shared" si="930"/>
        <v>-</v>
      </c>
      <c r="U1195" s="3">
        <f t="shared" si="931"/>
        <v>351.95</v>
      </c>
      <c r="V1195" s="3">
        <f t="shared" si="932"/>
        <v>-79.510000000000005</v>
      </c>
      <c r="W1195" s="3">
        <f t="shared" si="933"/>
        <v>0.93330000000000002</v>
      </c>
      <c r="X1195" s="85"/>
      <c r="Y1195" s="3" t="str">
        <f t="shared" si="934"/>
        <v>1.76</v>
      </c>
      <c r="Z1195" s="3" t="str">
        <f t="shared" si="935"/>
        <v>-</v>
      </c>
      <c r="AA1195" s="3">
        <f t="shared" si="936"/>
        <v>351.95</v>
      </c>
      <c r="AB1195" s="3">
        <f t="shared" si="937"/>
        <v>-79.510000000000005</v>
      </c>
      <c r="AC1195" s="3">
        <f t="shared" si="938"/>
        <v>0.87840000000000007</v>
      </c>
      <c r="AE1195" s="3" t="str">
        <f t="shared" si="939"/>
        <v>1.76</v>
      </c>
      <c r="AF1195" s="3" t="str">
        <f t="shared" si="940"/>
        <v>-</v>
      </c>
      <c r="AG1195" s="3">
        <f t="shared" si="941"/>
        <v>351.95</v>
      </c>
      <c r="AH1195" s="3">
        <f t="shared" si="942"/>
        <v>-79.510000000000005</v>
      </c>
      <c r="AI1195" s="3">
        <f t="shared" si="943"/>
        <v>0.82350000000000012</v>
      </c>
      <c r="AK1195" s="3" t="str">
        <f t="shared" si="944"/>
        <v>1.76</v>
      </c>
      <c r="AL1195" s="3" t="str">
        <f t="shared" si="945"/>
        <v>-</v>
      </c>
      <c r="AM1195" s="3">
        <f t="shared" si="946"/>
        <v>351.95</v>
      </c>
      <c r="AN1195" s="3">
        <f t="shared" si="947"/>
        <v>-79.510000000000005</v>
      </c>
      <c r="AO1195" s="3">
        <f t="shared" si="948"/>
        <v>0.76860000000000006</v>
      </c>
      <c r="AQ1195" s="3" t="str">
        <f t="shared" si="949"/>
        <v>1.76</v>
      </c>
      <c r="AR1195" s="3" t="str">
        <f t="shared" si="950"/>
        <v>-</v>
      </c>
      <c r="AS1195" s="3">
        <f t="shared" si="951"/>
        <v>351.95</v>
      </c>
      <c r="AT1195" s="3">
        <f t="shared" si="952"/>
        <v>-79.510000000000005</v>
      </c>
      <c r="AU1195" s="3">
        <f t="shared" si="953"/>
        <v>0.65880000000000005</v>
      </c>
      <c r="AW1195" s="3" t="str">
        <f t="shared" si="954"/>
        <v>1.76</v>
      </c>
      <c r="AX1195" s="3" t="str">
        <f t="shared" si="955"/>
        <v>-</v>
      </c>
      <c r="AY1195" s="3">
        <f t="shared" si="956"/>
        <v>351.95</v>
      </c>
      <c r="AZ1195" s="3">
        <f t="shared" si="957"/>
        <v>-79.510000000000005</v>
      </c>
      <c r="BA1195" s="3">
        <f t="shared" si="958"/>
        <v>0.54900000000000004</v>
      </c>
      <c r="BC1195" s="3" t="str">
        <f t="shared" si="959"/>
        <v>1.76</v>
      </c>
      <c r="BD1195" s="3" t="str">
        <f t="shared" si="960"/>
        <v>-</v>
      </c>
      <c r="BE1195" s="3">
        <f t="shared" si="961"/>
        <v>351.95</v>
      </c>
      <c r="BF1195" s="3">
        <f t="shared" si="962"/>
        <v>-79.510000000000005</v>
      </c>
      <c r="BG1195" s="3">
        <f t="shared" si="963"/>
        <v>0.32940000000000003</v>
      </c>
      <c r="BI1195" s="3" t="str">
        <f t="shared" si="964"/>
        <v>1.76</v>
      </c>
      <c r="BJ1195" s="3" t="str">
        <f t="shared" si="965"/>
        <v>-</v>
      </c>
      <c r="BK1195" s="3">
        <f t="shared" si="966"/>
        <v>351.95</v>
      </c>
      <c r="BL1195" s="3">
        <f t="shared" si="967"/>
        <v>-79.510000000000005</v>
      </c>
      <c r="BM1195" s="3">
        <f t="shared" si="968"/>
        <v>0.10980000000000001</v>
      </c>
    </row>
    <row r="1196" spans="1:65" x14ac:dyDescent="0.3">
      <c r="A1196" s="3" t="str">
        <f>'Forward collapse simulation'!B1206</f>
        <v>1.76</v>
      </c>
      <c r="B1196" s="3" t="str">
        <f>IF('Forward collapse simulation'!C1206="","-",'Forward collapse simulation'!C1206)</f>
        <v>-</v>
      </c>
      <c r="C1196" s="3">
        <f>'Forward collapse simulation'!E1206</f>
        <v>318.94</v>
      </c>
      <c r="D1196" s="3">
        <f>'Forward collapse simulation'!AK1206</f>
        <v>-41.17</v>
      </c>
      <c r="E1196" s="84">
        <f>'Forward collapse simulation'!AL1206</f>
        <v>1.379</v>
      </c>
      <c r="G1196" s="3" t="str">
        <f t="shared" si="919"/>
        <v>1.76</v>
      </c>
      <c r="H1196" s="3" t="str">
        <f t="shared" si="920"/>
        <v>-</v>
      </c>
      <c r="I1196" s="3">
        <f t="shared" si="921"/>
        <v>318.94</v>
      </c>
      <c r="J1196" s="3">
        <f t="shared" si="922"/>
        <v>-41.17</v>
      </c>
      <c r="K1196" s="3">
        <f t="shared" si="923"/>
        <v>1.3100499999999999</v>
      </c>
      <c r="M1196" s="3" t="str">
        <f t="shared" si="924"/>
        <v>1.76</v>
      </c>
      <c r="N1196" s="3" t="str">
        <f t="shared" si="925"/>
        <v>-</v>
      </c>
      <c r="O1196" s="3">
        <f t="shared" si="926"/>
        <v>318.94</v>
      </c>
      <c r="P1196" s="3">
        <f t="shared" si="927"/>
        <v>-41.17</v>
      </c>
      <c r="Q1196" s="3">
        <f t="shared" si="928"/>
        <v>1.2411000000000001</v>
      </c>
      <c r="R1196" s="85"/>
      <c r="S1196" s="3" t="str">
        <f t="shared" si="929"/>
        <v>1.76</v>
      </c>
      <c r="T1196" s="3" t="str">
        <f t="shared" si="930"/>
        <v>-</v>
      </c>
      <c r="U1196" s="3">
        <f t="shared" si="931"/>
        <v>318.94</v>
      </c>
      <c r="V1196" s="3">
        <f t="shared" si="932"/>
        <v>-41.17</v>
      </c>
      <c r="W1196" s="3">
        <f t="shared" si="933"/>
        <v>1.17215</v>
      </c>
      <c r="X1196" s="85"/>
      <c r="Y1196" s="3" t="str">
        <f t="shared" si="934"/>
        <v>1.76</v>
      </c>
      <c r="Z1196" s="3" t="str">
        <f t="shared" si="935"/>
        <v>-</v>
      </c>
      <c r="AA1196" s="3">
        <f t="shared" si="936"/>
        <v>318.94</v>
      </c>
      <c r="AB1196" s="3">
        <f t="shared" si="937"/>
        <v>-41.17</v>
      </c>
      <c r="AC1196" s="3">
        <f t="shared" si="938"/>
        <v>1.1032</v>
      </c>
      <c r="AE1196" s="3" t="str">
        <f t="shared" si="939"/>
        <v>1.76</v>
      </c>
      <c r="AF1196" s="3" t="str">
        <f t="shared" si="940"/>
        <v>-</v>
      </c>
      <c r="AG1196" s="3">
        <f t="shared" si="941"/>
        <v>318.94</v>
      </c>
      <c r="AH1196" s="3">
        <f t="shared" si="942"/>
        <v>-41.17</v>
      </c>
      <c r="AI1196" s="3">
        <f t="shared" si="943"/>
        <v>1.0342500000000001</v>
      </c>
      <c r="AK1196" s="3" t="str">
        <f t="shared" si="944"/>
        <v>1.76</v>
      </c>
      <c r="AL1196" s="3" t="str">
        <f t="shared" si="945"/>
        <v>-</v>
      </c>
      <c r="AM1196" s="3">
        <f t="shared" si="946"/>
        <v>318.94</v>
      </c>
      <c r="AN1196" s="3">
        <f t="shared" si="947"/>
        <v>-41.17</v>
      </c>
      <c r="AO1196" s="3">
        <f t="shared" si="948"/>
        <v>0.96529999999999994</v>
      </c>
      <c r="AQ1196" s="3" t="str">
        <f t="shared" si="949"/>
        <v>1.76</v>
      </c>
      <c r="AR1196" s="3" t="str">
        <f t="shared" si="950"/>
        <v>-</v>
      </c>
      <c r="AS1196" s="3">
        <f t="shared" si="951"/>
        <v>318.94</v>
      </c>
      <c r="AT1196" s="3">
        <f t="shared" si="952"/>
        <v>-41.17</v>
      </c>
      <c r="AU1196" s="3">
        <f t="shared" si="953"/>
        <v>0.82740000000000002</v>
      </c>
      <c r="AW1196" s="3" t="str">
        <f t="shared" si="954"/>
        <v>1.76</v>
      </c>
      <c r="AX1196" s="3" t="str">
        <f t="shared" si="955"/>
        <v>-</v>
      </c>
      <c r="AY1196" s="3">
        <f t="shared" si="956"/>
        <v>318.94</v>
      </c>
      <c r="AZ1196" s="3">
        <f t="shared" si="957"/>
        <v>-41.17</v>
      </c>
      <c r="BA1196" s="3">
        <f t="shared" si="958"/>
        <v>0.6895</v>
      </c>
      <c r="BC1196" s="3" t="str">
        <f t="shared" si="959"/>
        <v>1.76</v>
      </c>
      <c r="BD1196" s="3" t="str">
        <f t="shared" si="960"/>
        <v>-</v>
      </c>
      <c r="BE1196" s="3">
        <f t="shared" si="961"/>
        <v>318.94</v>
      </c>
      <c r="BF1196" s="3">
        <f t="shared" si="962"/>
        <v>-41.17</v>
      </c>
      <c r="BG1196" s="3">
        <f t="shared" si="963"/>
        <v>0.41370000000000001</v>
      </c>
      <c r="BI1196" s="3" t="str">
        <f t="shared" si="964"/>
        <v>1.76</v>
      </c>
      <c r="BJ1196" s="3" t="str">
        <f t="shared" si="965"/>
        <v>-</v>
      </c>
      <c r="BK1196" s="3">
        <f t="shared" si="966"/>
        <v>318.94</v>
      </c>
      <c r="BL1196" s="3">
        <f t="shared" si="967"/>
        <v>-41.17</v>
      </c>
      <c r="BM1196" s="3">
        <f t="shared" si="968"/>
        <v>0.13789999999999999</v>
      </c>
    </row>
    <row r="1197" spans="1:65" x14ac:dyDescent="0.3">
      <c r="A1197" s="3" t="str">
        <f>'Forward collapse simulation'!B1207</f>
        <v>1.76</v>
      </c>
      <c r="B1197" s="3" t="str">
        <f>IF('Forward collapse simulation'!C1207="","-",'Forward collapse simulation'!C1207)</f>
        <v>-</v>
      </c>
      <c r="C1197" s="3">
        <f>'Forward collapse simulation'!E1207</f>
        <v>313.05</v>
      </c>
      <c r="D1197" s="3">
        <f>'Forward collapse simulation'!AK1207</f>
        <v>-0.37</v>
      </c>
      <c r="E1197" s="84">
        <f>'Forward collapse simulation'!AL1207</f>
        <v>0.62300000000000011</v>
      </c>
      <c r="G1197" s="3" t="str">
        <f t="shared" si="919"/>
        <v>1.76</v>
      </c>
      <c r="H1197" s="3" t="str">
        <f t="shared" si="920"/>
        <v>-</v>
      </c>
      <c r="I1197" s="3">
        <f t="shared" si="921"/>
        <v>313.05</v>
      </c>
      <c r="J1197" s="3">
        <f t="shared" si="922"/>
        <v>-0.37</v>
      </c>
      <c r="K1197" s="3">
        <f t="shared" si="923"/>
        <v>0.5918500000000001</v>
      </c>
      <c r="M1197" s="3" t="str">
        <f t="shared" si="924"/>
        <v>1.76</v>
      </c>
      <c r="N1197" s="3" t="str">
        <f t="shared" si="925"/>
        <v>-</v>
      </c>
      <c r="O1197" s="3">
        <f t="shared" si="926"/>
        <v>313.05</v>
      </c>
      <c r="P1197" s="3">
        <f t="shared" si="927"/>
        <v>-0.37</v>
      </c>
      <c r="Q1197" s="3">
        <f t="shared" si="928"/>
        <v>0.56070000000000009</v>
      </c>
      <c r="R1197" s="85"/>
      <c r="S1197" s="3" t="str">
        <f t="shared" si="929"/>
        <v>1.76</v>
      </c>
      <c r="T1197" s="3" t="str">
        <f t="shared" si="930"/>
        <v>-</v>
      </c>
      <c r="U1197" s="3">
        <f t="shared" si="931"/>
        <v>313.05</v>
      </c>
      <c r="V1197" s="3">
        <f t="shared" si="932"/>
        <v>-0.37</v>
      </c>
      <c r="W1197" s="3">
        <f t="shared" si="933"/>
        <v>0.52955000000000008</v>
      </c>
      <c r="X1197" s="85"/>
      <c r="Y1197" s="3" t="str">
        <f t="shared" si="934"/>
        <v>1.76</v>
      </c>
      <c r="Z1197" s="3" t="str">
        <f t="shared" si="935"/>
        <v>-</v>
      </c>
      <c r="AA1197" s="3">
        <f t="shared" si="936"/>
        <v>313.05</v>
      </c>
      <c r="AB1197" s="3">
        <f t="shared" si="937"/>
        <v>-0.37</v>
      </c>
      <c r="AC1197" s="3">
        <f t="shared" si="938"/>
        <v>0.49840000000000012</v>
      </c>
      <c r="AE1197" s="3" t="str">
        <f t="shared" si="939"/>
        <v>1.76</v>
      </c>
      <c r="AF1197" s="3" t="str">
        <f t="shared" si="940"/>
        <v>-</v>
      </c>
      <c r="AG1197" s="3">
        <f t="shared" si="941"/>
        <v>313.05</v>
      </c>
      <c r="AH1197" s="3">
        <f t="shared" si="942"/>
        <v>-0.37</v>
      </c>
      <c r="AI1197" s="3">
        <f t="shared" si="943"/>
        <v>0.46725000000000005</v>
      </c>
      <c r="AK1197" s="3" t="str">
        <f t="shared" si="944"/>
        <v>1.76</v>
      </c>
      <c r="AL1197" s="3" t="str">
        <f t="shared" si="945"/>
        <v>-</v>
      </c>
      <c r="AM1197" s="3">
        <f t="shared" si="946"/>
        <v>313.05</v>
      </c>
      <c r="AN1197" s="3">
        <f t="shared" si="947"/>
        <v>-0.37</v>
      </c>
      <c r="AO1197" s="3">
        <f t="shared" si="948"/>
        <v>0.43610000000000004</v>
      </c>
      <c r="AQ1197" s="3" t="str">
        <f t="shared" si="949"/>
        <v>1.76</v>
      </c>
      <c r="AR1197" s="3" t="str">
        <f t="shared" si="950"/>
        <v>-</v>
      </c>
      <c r="AS1197" s="3">
        <f t="shared" si="951"/>
        <v>313.05</v>
      </c>
      <c r="AT1197" s="3">
        <f t="shared" si="952"/>
        <v>-0.37</v>
      </c>
      <c r="AU1197" s="3">
        <f t="shared" si="953"/>
        <v>0.37380000000000008</v>
      </c>
      <c r="AW1197" s="3" t="str">
        <f t="shared" si="954"/>
        <v>1.76</v>
      </c>
      <c r="AX1197" s="3" t="str">
        <f t="shared" si="955"/>
        <v>-</v>
      </c>
      <c r="AY1197" s="3">
        <f t="shared" si="956"/>
        <v>313.05</v>
      </c>
      <c r="AZ1197" s="3">
        <f t="shared" si="957"/>
        <v>-0.37</v>
      </c>
      <c r="BA1197" s="3">
        <f t="shared" si="958"/>
        <v>0.31150000000000005</v>
      </c>
      <c r="BC1197" s="3" t="str">
        <f t="shared" si="959"/>
        <v>1.76</v>
      </c>
      <c r="BD1197" s="3" t="str">
        <f t="shared" si="960"/>
        <v>-</v>
      </c>
      <c r="BE1197" s="3">
        <f t="shared" si="961"/>
        <v>313.05</v>
      </c>
      <c r="BF1197" s="3">
        <f t="shared" si="962"/>
        <v>-0.37</v>
      </c>
      <c r="BG1197" s="3">
        <f t="shared" si="963"/>
        <v>0.18690000000000004</v>
      </c>
      <c r="BI1197" s="3" t="str">
        <f t="shared" si="964"/>
        <v>1.76</v>
      </c>
      <c r="BJ1197" s="3" t="str">
        <f t="shared" si="965"/>
        <v>-</v>
      </c>
      <c r="BK1197" s="3">
        <f t="shared" si="966"/>
        <v>313.05</v>
      </c>
      <c r="BL1197" s="3">
        <f t="shared" si="967"/>
        <v>-0.37</v>
      </c>
      <c r="BM1197" s="3">
        <f t="shared" si="968"/>
        <v>6.2300000000000015E-2</v>
      </c>
    </row>
    <row r="1198" spans="1:65" x14ac:dyDescent="0.3">
      <c r="A1198" s="3" t="str">
        <f>'Forward collapse simulation'!B1208</f>
        <v>1.76</v>
      </c>
      <c r="B1198" s="3" t="str">
        <f>IF('Forward collapse simulation'!C1208="","-",'Forward collapse simulation'!C1208)</f>
        <v>-</v>
      </c>
      <c r="C1198" s="3">
        <f>'Forward collapse simulation'!E1208</f>
        <v>330.79</v>
      </c>
      <c r="D1198" s="3">
        <f ca="1">'Forward collapse simulation'!AK1208</f>
        <v>85.832908349039357</v>
      </c>
      <c r="E1198" s="84">
        <f ca="1">'Forward collapse simulation'!AL1208</f>
        <v>8.1173828168492346</v>
      </c>
      <c r="G1198" s="3" t="str">
        <f t="shared" si="919"/>
        <v>1.76</v>
      </c>
      <c r="H1198" s="3" t="str">
        <f t="shared" si="920"/>
        <v>-</v>
      </c>
      <c r="I1198" s="3">
        <f t="shared" si="921"/>
        <v>330.79</v>
      </c>
      <c r="J1198" s="3">
        <f t="shared" ca="1" si="922"/>
        <v>85.832908349039357</v>
      </c>
      <c r="K1198" s="3">
        <f t="shared" ca="1" si="923"/>
        <v>7.7115136760067724</v>
      </c>
      <c r="M1198" s="3" t="str">
        <f t="shared" si="924"/>
        <v>1.76</v>
      </c>
      <c r="N1198" s="3" t="str">
        <f t="shared" si="925"/>
        <v>-</v>
      </c>
      <c r="O1198" s="3">
        <f t="shared" si="926"/>
        <v>330.79</v>
      </c>
      <c r="P1198" s="3">
        <f t="shared" ca="1" si="927"/>
        <v>85.832908349039357</v>
      </c>
      <c r="Q1198" s="3">
        <f t="shared" ca="1" si="928"/>
        <v>7.3056445351643111</v>
      </c>
      <c r="R1198" s="85"/>
      <c r="S1198" s="3" t="str">
        <f t="shared" si="929"/>
        <v>1.76</v>
      </c>
      <c r="T1198" s="3" t="str">
        <f t="shared" si="930"/>
        <v>-</v>
      </c>
      <c r="U1198" s="3">
        <f t="shared" si="931"/>
        <v>330.79</v>
      </c>
      <c r="V1198" s="3">
        <f t="shared" ca="1" si="932"/>
        <v>85.832908349039357</v>
      </c>
      <c r="W1198" s="3">
        <f t="shared" ca="1" si="933"/>
        <v>6.8997753943218489</v>
      </c>
      <c r="X1198" s="85"/>
      <c r="Y1198" s="3" t="str">
        <f t="shared" si="934"/>
        <v>1.76</v>
      </c>
      <c r="Z1198" s="3" t="str">
        <f t="shared" si="935"/>
        <v>-</v>
      </c>
      <c r="AA1198" s="3">
        <f t="shared" si="936"/>
        <v>330.79</v>
      </c>
      <c r="AB1198" s="3">
        <f t="shared" ca="1" si="937"/>
        <v>85.832908349039357</v>
      </c>
      <c r="AC1198" s="3">
        <f t="shared" ca="1" si="938"/>
        <v>6.4939062534793877</v>
      </c>
      <c r="AE1198" s="3" t="str">
        <f t="shared" si="939"/>
        <v>1.76</v>
      </c>
      <c r="AF1198" s="3" t="str">
        <f t="shared" si="940"/>
        <v>-</v>
      </c>
      <c r="AG1198" s="3">
        <f t="shared" si="941"/>
        <v>330.79</v>
      </c>
      <c r="AH1198" s="3">
        <f t="shared" ca="1" si="942"/>
        <v>85.832908349039357</v>
      </c>
      <c r="AI1198" s="3">
        <f t="shared" ca="1" si="943"/>
        <v>6.0880371126369255</v>
      </c>
      <c r="AK1198" s="3" t="str">
        <f t="shared" si="944"/>
        <v>1.76</v>
      </c>
      <c r="AL1198" s="3" t="str">
        <f t="shared" si="945"/>
        <v>-</v>
      </c>
      <c r="AM1198" s="3">
        <f t="shared" si="946"/>
        <v>330.79</v>
      </c>
      <c r="AN1198" s="3">
        <f t="shared" ca="1" si="947"/>
        <v>85.832908349039357</v>
      </c>
      <c r="AO1198" s="3">
        <f t="shared" ca="1" si="948"/>
        <v>5.6821679717944642</v>
      </c>
      <c r="AQ1198" s="3" t="str">
        <f t="shared" si="949"/>
        <v>1.76</v>
      </c>
      <c r="AR1198" s="3" t="str">
        <f t="shared" si="950"/>
        <v>-</v>
      </c>
      <c r="AS1198" s="3">
        <f t="shared" si="951"/>
        <v>330.79</v>
      </c>
      <c r="AT1198" s="3">
        <f t="shared" ca="1" si="952"/>
        <v>85.832908349039357</v>
      </c>
      <c r="AU1198" s="3">
        <f t="shared" ca="1" si="953"/>
        <v>4.8704296901095407</v>
      </c>
      <c r="AW1198" s="3" t="str">
        <f t="shared" si="954"/>
        <v>1.76</v>
      </c>
      <c r="AX1198" s="3" t="str">
        <f t="shared" si="955"/>
        <v>-</v>
      </c>
      <c r="AY1198" s="3">
        <f t="shared" si="956"/>
        <v>330.79</v>
      </c>
      <c r="AZ1198" s="3">
        <f t="shared" ca="1" si="957"/>
        <v>85.832908349039357</v>
      </c>
      <c r="BA1198" s="3">
        <f t="shared" ca="1" si="958"/>
        <v>4.0586914084246173</v>
      </c>
      <c r="BC1198" s="3" t="str">
        <f t="shared" si="959"/>
        <v>1.76</v>
      </c>
      <c r="BD1198" s="3" t="str">
        <f t="shared" si="960"/>
        <v>-</v>
      </c>
      <c r="BE1198" s="3">
        <f t="shared" si="961"/>
        <v>330.79</v>
      </c>
      <c r="BF1198" s="3">
        <f t="shared" ca="1" si="962"/>
        <v>85.832908349039357</v>
      </c>
      <c r="BG1198" s="3">
        <f t="shared" ca="1" si="963"/>
        <v>2.4352148450547704</v>
      </c>
      <c r="BI1198" s="3" t="str">
        <f t="shared" si="964"/>
        <v>1.76</v>
      </c>
      <c r="BJ1198" s="3" t="str">
        <f t="shared" si="965"/>
        <v>-</v>
      </c>
      <c r="BK1198" s="3">
        <f t="shared" si="966"/>
        <v>330.79</v>
      </c>
      <c r="BL1198" s="3">
        <f t="shared" ca="1" si="967"/>
        <v>85.832908349039357</v>
      </c>
      <c r="BM1198" s="3">
        <f t="shared" ca="1" si="968"/>
        <v>0.81173828168492346</v>
      </c>
    </row>
    <row r="1199" spans="1:65" x14ac:dyDescent="0.3">
      <c r="A1199" s="3" t="str">
        <f>'Forward collapse simulation'!B1209</f>
        <v>1.76</v>
      </c>
      <c r="B1199" s="3" t="str">
        <f>IF('Forward collapse simulation'!C1209="","-",'Forward collapse simulation'!C1209)</f>
        <v>-</v>
      </c>
      <c r="C1199" s="3">
        <f>'Forward collapse simulation'!E1209</f>
        <v>29.13</v>
      </c>
      <c r="D1199" s="3">
        <f ca="1">'Forward collapse simulation'!AK1209</f>
        <v>88.783200637993488</v>
      </c>
      <c r="E1199" s="84">
        <f ca="1">'Forward collapse simulation'!AL1209</f>
        <v>21.668187820737153</v>
      </c>
      <c r="G1199" s="3" t="str">
        <f t="shared" si="919"/>
        <v>1.76</v>
      </c>
      <c r="H1199" s="3" t="str">
        <f t="shared" si="920"/>
        <v>-</v>
      </c>
      <c r="I1199" s="3">
        <f t="shared" si="921"/>
        <v>29.13</v>
      </c>
      <c r="J1199" s="3">
        <f t="shared" ca="1" si="922"/>
        <v>88.783200637993488</v>
      </c>
      <c r="K1199" s="3">
        <f t="shared" ca="1" si="923"/>
        <v>20.584778429700293</v>
      </c>
      <c r="M1199" s="3" t="str">
        <f t="shared" si="924"/>
        <v>1.76</v>
      </c>
      <c r="N1199" s="3" t="str">
        <f t="shared" si="925"/>
        <v>-</v>
      </c>
      <c r="O1199" s="3">
        <f t="shared" si="926"/>
        <v>29.13</v>
      </c>
      <c r="P1199" s="3">
        <f t="shared" ca="1" si="927"/>
        <v>88.783200637993488</v>
      </c>
      <c r="Q1199" s="3">
        <f t="shared" ca="1" si="928"/>
        <v>19.501369038663437</v>
      </c>
      <c r="R1199" s="85"/>
      <c r="S1199" s="3" t="str">
        <f t="shared" si="929"/>
        <v>1.76</v>
      </c>
      <c r="T1199" s="3" t="str">
        <f t="shared" si="930"/>
        <v>-</v>
      </c>
      <c r="U1199" s="3">
        <f t="shared" si="931"/>
        <v>29.13</v>
      </c>
      <c r="V1199" s="3">
        <f t="shared" ca="1" si="932"/>
        <v>88.783200637993488</v>
      </c>
      <c r="W1199" s="3">
        <f t="shared" ca="1" si="933"/>
        <v>18.417959647626578</v>
      </c>
      <c r="X1199" s="85"/>
      <c r="Y1199" s="3" t="str">
        <f t="shared" si="934"/>
        <v>1.76</v>
      </c>
      <c r="Z1199" s="3" t="str">
        <f t="shared" si="935"/>
        <v>-</v>
      </c>
      <c r="AA1199" s="3">
        <f t="shared" si="936"/>
        <v>29.13</v>
      </c>
      <c r="AB1199" s="3">
        <f t="shared" ca="1" si="937"/>
        <v>88.783200637993488</v>
      </c>
      <c r="AC1199" s="3">
        <f t="shared" ca="1" si="938"/>
        <v>17.334550256589722</v>
      </c>
      <c r="AE1199" s="3" t="str">
        <f t="shared" si="939"/>
        <v>1.76</v>
      </c>
      <c r="AF1199" s="3" t="str">
        <f t="shared" si="940"/>
        <v>-</v>
      </c>
      <c r="AG1199" s="3">
        <f t="shared" si="941"/>
        <v>29.13</v>
      </c>
      <c r="AH1199" s="3">
        <f t="shared" ca="1" si="942"/>
        <v>88.783200637993488</v>
      </c>
      <c r="AI1199" s="3">
        <f t="shared" ca="1" si="943"/>
        <v>16.251140865552863</v>
      </c>
      <c r="AK1199" s="3" t="str">
        <f t="shared" si="944"/>
        <v>1.76</v>
      </c>
      <c r="AL1199" s="3" t="str">
        <f t="shared" si="945"/>
        <v>-</v>
      </c>
      <c r="AM1199" s="3">
        <f t="shared" si="946"/>
        <v>29.13</v>
      </c>
      <c r="AN1199" s="3">
        <f t="shared" ca="1" si="947"/>
        <v>88.783200637993488</v>
      </c>
      <c r="AO1199" s="3">
        <f t="shared" ca="1" si="948"/>
        <v>15.167731474516005</v>
      </c>
      <c r="AQ1199" s="3" t="str">
        <f t="shared" si="949"/>
        <v>1.76</v>
      </c>
      <c r="AR1199" s="3" t="str">
        <f t="shared" si="950"/>
        <v>-</v>
      </c>
      <c r="AS1199" s="3">
        <f t="shared" si="951"/>
        <v>29.13</v>
      </c>
      <c r="AT1199" s="3">
        <f t="shared" ca="1" si="952"/>
        <v>88.783200637993488</v>
      </c>
      <c r="AU1199" s="3">
        <f t="shared" ca="1" si="953"/>
        <v>13.000912692442292</v>
      </c>
      <c r="AW1199" s="3" t="str">
        <f t="shared" si="954"/>
        <v>1.76</v>
      </c>
      <c r="AX1199" s="3" t="str">
        <f t="shared" si="955"/>
        <v>-</v>
      </c>
      <c r="AY1199" s="3">
        <f t="shared" si="956"/>
        <v>29.13</v>
      </c>
      <c r="AZ1199" s="3">
        <f t="shared" ca="1" si="957"/>
        <v>88.783200637993488</v>
      </c>
      <c r="BA1199" s="3">
        <f t="shared" ca="1" si="958"/>
        <v>10.834093910368576</v>
      </c>
      <c r="BC1199" s="3" t="str">
        <f t="shared" si="959"/>
        <v>1.76</v>
      </c>
      <c r="BD1199" s="3" t="str">
        <f t="shared" si="960"/>
        <v>-</v>
      </c>
      <c r="BE1199" s="3">
        <f t="shared" si="961"/>
        <v>29.13</v>
      </c>
      <c r="BF1199" s="3">
        <f t="shared" ca="1" si="962"/>
        <v>88.783200637993488</v>
      </c>
      <c r="BG1199" s="3">
        <f t="shared" ca="1" si="963"/>
        <v>6.5004563462211458</v>
      </c>
      <c r="BI1199" s="3" t="str">
        <f t="shared" si="964"/>
        <v>1.76</v>
      </c>
      <c r="BJ1199" s="3" t="str">
        <f t="shared" si="965"/>
        <v>-</v>
      </c>
      <c r="BK1199" s="3">
        <f t="shared" si="966"/>
        <v>29.13</v>
      </c>
      <c r="BL1199" s="3">
        <f t="shared" ca="1" si="967"/>
        <v>88.783200637993488</v>
      </c>
      <c r="BM1199" s="3">
        <f t="shared" ca="1" si="968"/>
        <v>2.1668187820737153</v>
      </c>
    </row>
    <row r="1200" spans="1:65" x14ac:dyDescent="0.3">
      <c r="A1200" s="3" t="str">
        <f>'Forward collapse simulation'!B1210</f>
        <v>1.76</v>
      </c>
      <c r="B1200" s="3" t="str">
        <f>IF('Forward collapse simulation'!C1210="","-",'Forward collapse simulation'!C1210)</f>
        <v>-</v>
      </c>
      <c r="C1200" s="3">
        <f>'Forward collapse simulation'!E1210</f>
        <v>123.37</v>
      </c>
      <c r="D1200" s="3">
        <f ca="1">'Forward collapse simulation'!AK1210</f>
        <v>88.76319603592944</v>
      </c>
      <c r="E1200" s="84">
        <f ca="1">'Forward collapse simulation'!AL1210</f>
        <v>34.972434222504319</v>
      </c>
      <c r="G1200" s="3" t="str">
        <f t="shared" si="919"/>
        <v>1.76</v>
      </c>
      <c r="H1200" s="3" t="str">
        <f t="shared" si="920"/>
        <v>-</v>
      </c>
      <c r="I1200" s="3">
        <f t="shared" si="921"/>
        <v>123.37</v>
      </c>
      <c r="J1200" s="3">
        <f t="shared" ca="1" si="922"/>
        <v>88.76319603592944</v>
      </c>
      <c r="K1200" s="3">
        <f t="shared" ca="1" si="923"/>
        <v>33.223812511379101</v>
      </c>
      <c r="M1200" s="3" t="str">
        <f t="shared" si="924"/>
        <v>1.76</v>
      </c>
      <c r="N1200" s="3" t="str">
        <f t="shared" si="925"/>
        <v>-</v>
      </c>
      <c r="O1200" s="3">
        <f t="shared" si="926"/>
        <v>123.37</v>
      </c>
      <c r="P1200" s="3">
        <f t="shared" ca="1" si="927"/>
        <v>88.76319603592944</v>
      </c>
      <c r="Q1200" s="3">
        <f t="shared" ca="1" si="928"/>
        <v>31.475190800253888</v>
      </c>
      <c r="R1200" s="85"/>
      <c r="S1200" s="3" t="str">
        <f t="shared" si="929"/>
        <v>1.76</v>
      </c>
      <c r="T1200" s="3" t="str">
        <f t="shared" si="930"/>
        <v>-</v>
      </c>
      <c r="U1200" s="3">
        <f t="shared" si="931"/>
        <v>123.37</v>
      </c>
      <c r="V1200" s="3">
        <f t="shared" ca="1" si="932"/>
        <v>88.76319603592944</v>
      </c>
      <c r="W1200" s="3">
        <f t="shared" ca="1" si="933"/>
        <v>29.72656908912867</v>
      </c>
      <c r="X1200" s="85"/>
      <c r="Y1200" s="3" t="str">
        <f t="shared" si="934"/>
        <v>1.76</v>
      </c>
      <c r="Z1200" s="3" t="str">
        <f t="shared" si="935"/>
        <v>-</v>
      </c>
      <c r="AA1200" s="3">
        <f t="shared" si="936"/>
        <v>123.37</v>
      </c>
      <c r="AB1200" s="3">
        <f t="shared" ca="1" si="937"/>
        <v>88.76319603592944</v>
      </c>
      <c r="AC1200" s="3">
        <f t="shared" ca="1" si="938"/>
        <v>27.977947378003456</v>
      </c>
      <c r="AE1200" s="3" t="str">
        <f t="shared" si="939"/>
        <v>1.76</v>
      </c>
      <c r="AF1200" s="3" t="str">
        <f t="shared" si="940"/>
        <v>-</v>
      </c>
      <c r="AG1200" s="3">
        <f t="shared" si="941"/>
        <v>123.37</v>
      </c>
      <c r="AH1200" s="3">
        <f t="shared" ca="1" si="942"/>
        <v>88.76319603592944</v>
      </c>
      <c r="AI1200" s="3">
        <f t="shared" ca="1" si="943"/>
        <v>26.229325666878239</v>
      </c>
      <c r="AK1200" s="3" t="str">
        <f t="shared" si="944"/>
        <v>1.76</v>
      </c>
      <c r="AL1200" s="3" t="str">
        <f t="shared" si="945"/>
        <v>-</v>
      </c>
      <c r="AM1200" s="3">
        <f t="shared" si="946"/>
        <v>123.37</v>
      </c>
      <c r="AN1200" s="3">
        <f t="shared" ca="1" si="947"/>
        <v>88.76319603592944</v>
      </c>
      <c r="AO1200" s="3">
        <f t="shared" ca="1" si="948"/>
        <v>24.480703955753022</v>
      </c>
      <c r="AQ1200" s="3" t="str">
        <f t="shared" si="949"/>
        <v>1.76</v>
      </c>
      <c r="AR1200" s="3" t="str">
        <f t="shared" si="950"/>
        <v>-</v>
      </c>
      <c r="AS1200" s="3">
        <f t="shared" si="951"/>
        <v>123.37</v>
      </c>
      <c r="AT1200" s="3">
        <f t="shared" ca="1" si="952"/>
        <v>88.76319603592944</v>
      </c>
      <c r="AU1200" s="3">
        <f t="shared" ca="1" si="953"/>
        <v>20.983460533502591</v>
      </c>
      <c r="AW1200" s="3" t="str">
        <f t="shared" si="954"/>
        <v>1.76</v>
      </c>
      <c r="AX1200" s="3" t="str">
        <f t="shared" si="955"/>
        <v>-</v>
      </c>
      <c r="AY1200" s="3">
        <f t="shared" si="956"/>
        <v>123.37</v>
      </c>
      <c r="AZ1200" s="3">
        <f t="shared" ca="1" si="957"/>
        <v>88.76319603592944</v>
      </c>
      <c r="BA1200" s="3">
        <f t="shared" ca="1" si="958"/>
        <v>17.486217111252159</v>
      </c>
      <c r="BC1200" s="3" t="str">
        <f t="shared" si="959"/>
        <v>1.76</v>
      </c>
      <c r="BD1200" s="3" t="str">
        <f t="shared" si="960"/>
        <v>-</v>
      </c>
      <c r="BE1200" s="3">
        <f t="shared" si="961"/>
        <v>123.37</v>
      </c>
      <c r="BF1200" s="3">
        <f t="shared" ca="1" si="962"/>
        <v>88.76319603592944</v>
      </c>
      <c r="BG1200" s="3">
        <f t="shared" ca="1" si="963"/>
        <v>10.491730266751295</v>
      </c>
      <c r="BI1200" s="3" t="str">
        <f t="shared" si="964"/>
        <v>1.76</v>
      </c>
      <c r="BJ1200" s="3" t="str">
        <f t="shared" si="965"/>
        <v>-</v>
      </c>
      <c r="BK1200" s="3">
        <f t="shared" si="966"/>
        <v>123.37</v>
      </c>
      <c r="BL1200" s="3">
        <f t="shared" ca="1" si="967"/>
        <v>88.76319603592944</v>
      </c>
      <c r="BM1200" s="3">
        <f t="shared" ca="1" si="968"/>
        <v>3.4972434222504321</v>
      </c>
    </row>
    <row r="1201" spans="1:65" x14ac:dyDescent="0.3">
      <c r="A1201" s="3" t="str">
        <f>'Forward collapse simulation'!B1211</f>
        <v>1.76</v>
      </c>
      <c r="B1201" s="3" t="str">
        <f>IF('Forward collapse simulation'!C1211="","-",'Forward collapse simulation'!C1211)</f>
        <v>-</v>
      </c>
      <c r="C1201" s="3">
        <f>'Forward collapse simulation'!E1211</f>
        <v>125.26</v>
      </c>
      <c r="D1201" s="3">
        <f ca="1">'Forward collapse simulation'!AK1211</f>
        <v>87.825416106121523</v>
      </c>
      <c r="E1201" s="84">
        <f ca="1">'Forward collapse simulation'!AL1211</f>
        <v>24.550479434459064</v>
      </c>
      <c r="G1201" s="3" t="str">
        <f t="shared" si="919"/>
        <v>1.76</v>
      </c>
      <c r="H1201" s="3" t="str">
        <f t="shared" si="920"/>
        <v>-</v>
      </c>
      <c r="I1201" s="3">
        <f t="shared" si="921"/>
        <v>125.26</v>
      </c>
      <c r="J1201" s="3">
        <f t="shared" ca="1" si="922"/>
        <v>87.825416106121523</v>
      </c>
      <c r="K1201" s="3">
        <f t="shared" ca="1" si="923"/>
        <v>23.322955462736108</v>
      </c>
      <c r="M1201" s="3" t="str">
        <f t="shared" si="924"/>
        <v>1.76</v>
      </c>
      <c r="N1201" s="3" t="str">
        <f t="shared" si="925"/>
        <v>-</v>
      </c>
      <c r="O1201" s="3">
        <f t="shared" si="926"/>
        <v>125.26</v>
      </c>
      <c r="P1201" s="3">
        <f t="shared" ca="1" si="927"/>
        <v>87.825416106121523</v>
      </c>
      <c r="Q1201" s="3">
        <f t="shared" ca="1" si="928"/>
        <v>22.095431491013159</v>
      </c>
      <c r="R1201" s="85"/>
      <c r="S1201" s="3" t="str">
        <f t="shared" si="929"/>
        <v>1.76</v>
      </c>
      <c r="T1201" s="3" t="str">
        <f t="shared" si="930"/>
        <v>-</v>
      </c>
      <c r="U1201" s="3">
        <f t="shared" si="931"/>
        <v>125.26</v>
      </c>
      <c r="V1201" s="3">
        <f t="shared" ca="1" si="932"/>
        <v>87.825416106121523</v>
      </c>
      <c r="W1201" s="3">
        <f t="shared" ca="1" si="933"/>
        <v>20.867907519290203</v>
      </c>
      <c r="X1201" s="85"/>
      <c r="Y1201" s="3" t="str">
        <f t="shared" si="934"/>
        <v>1.76</v>
      </c>
      <c r="Z1201" s="3" t="str">
        <f t="shared" si="935"/>
        <v>-</v>
      </c>
      <c r="AA1201" s="3">
        <f t="shared" si="936"/>
        <v>125.26</v>
      </c>
      <c r="AB1201" s="3">
        <f t="shared" ca="1" si="937"/>
        <v>87.825416106121523</v>
      </c>
      <c r="AC1201" s="3">
        <f t="shared" ca="1" si="938"/>
        <v>19.640383547567254</v>
      </c>
      <c r="AE1201" s="3" t="str">
        <f t="shared" si="939"/>
        <v>1.76</v>
      </c>
      <c r="AF1201" s="3" t="str">
        <f t="shared" si="940"/>
        <v>-</v>
      </c>
      <c r="AG1201" s="3">
        <f t="shared" si="941"/>
        <v>125.26</v>
      </c>
      <c r="AH1201" s="3">
        <f t="shared" ca="1" si="942"/>
        <v>87.825416106121523</v>
      </c>
      <c r="AI1201" s="3">
        <f t="shared" ca="1" si="943"/>
        <v>18.412859575844298</v>
      </c>
      <c r="AK1201" s="3" t="str">
        <f t="shared" si="944"/>
        <v>1.76</v>
      </c>
      <c r="AL1201" s="3" t="str">
        <f t="shared" si="945"/>
        <v>-</v>
      </c>
      <c r="AM1201" s="3">
        <f t="shared" si="946"/>
        <v>125.26</v>
      </c>
      <c r="AN1201" s="3">
        <f t="shared" ca="1" si="947"/>
        <v>87.825416106121523</v>
      </c>
      <c r="AO1201" s="3">
        <f t="shared" ca="1" si="948"/>
        <v>17.185335604121342</v>
      </c>
      <c r="AQ1201" s="3" t="str">
        <f t="shared" si="949"/>
        <v>1.76</v>
      </c>
      <c r="AR1201" s="3" t="str">
        <f t="shared" si="950"/>
        <v>-</v>
      </c>
      <c r="AS1201" s="3">
        <f t="shared" si="951"/>
        <v>125.26</v>
      </c>
      <c r="AT1201" s="3">
        <f t="shared" ca="1" si="952"/>
        <v>87.825416106121523</v>
      </c>
      <c r="AU1201" s="3">
        <f t="shared" ca="1" si="953"/>
        <v>14.730287660675437</v>
      </c>
      <c r="AW1201" s="3" t="str">
        <f t="shared" si="954"/>
        <v>1.76</v>
      </c>
      <c r="AX1201" s="3" t="str">
        <f t="shared" si="955"/>
        <v>-</v>
      </c>
      <c r="AY1201" s="3">
        <f t="shared" si="956"/>
        <v>125.26</v>
      </c>
      <c r="AZ1201" s="3">
        <f t="shared" ca="1" si="957"/>
        <v>87.825416106121523</v>
      </c>
      <c r="BA1201" s="3">
        <f t="shared" ca="1" si="958"/>
        <v>12.275239717229532</v>
      </c>
      <c r="BC1201" s="3" t="str">
        <f t="shared" si="959"/>
        <v>1.76</v>
      </c>
      <c r="BD1201" s="3" t="str">
        <f t="shared" si="960"/>
        <v>-</v>
      </c>
      <c r="BE1201" s="3">
        <f t="shared" si="961"/>
        <v>125.26</v>
      </c>
      <c r="BF1201" s="3">
        <f t="shared" ca="1" si="962"/>
        <v>87.825416106121523</v>
      </c>
      <c r="BG1201" s="3">
        <f t="shared" ca="1" si="963"/>
        <v>7.3651438303377184</v>
      </c>
      <c r="BI1201" s="3" t="str">
        <f t="shared" si="964"/>
        <v>1.76</v>
      </c>
      <c r="BJ1201" s="3" t="str">
        <f t="shared" si="965"/>
        <v>-</v>
      </c>
      <c r="BK1201" s="3">
        <f t="shared" si="966"/>
        <v>125.26</v>
      </c>
      <c r="BL1201" s="3">
        <f t="shared" ca="1" si="967"/>
        <v>87.825416106121523</v>
      </c>
      <c r="BM1201" s="3">
        <f t="shared" ca="1" si="968"/>
        <v>2.4550479434459067</v>
      </c>
    </row>
    <row r="1202" spans="1:65" x14ac:dyDescent="0.3">
      <c r="A1202" s="3" t="str">
        <f>'Forward collapse simulation'!B1212</f>
        <v>1.76</v>
      </c>
      <c r="B1202" s="3" t="str">
        <f>IF('Forward collapse simulation'!C1212="","-",'Forward collapse simulation'!C1212)</f>
        <v>-</v>
      </c>
      <c r="C1202" s="3">
        <f>'Forward collapse simulation'!E1212</f>
        <v>134.11000000000001</v>
      </c>
      <c r="D1202" s="3">
        <f ca="1">'Forward collapse simulation'!AK1212</f>
        <v>86.450145559784701</v>
      </c>
      <c r="E1202" s="84">
        <f ca="1">'Forward collapse simulation'!AL1212</f>
        <v>16.866128036520497</v>
      </c>
      <c r="G1202" s="3" t="str">
        <f t="shared" si="919"/>
        <v>1.76</v>
      </c>
      <c r="H1202" s="3" t="str">
        <f t="shared" si="920"/>
        <v>-</v>
      </c>
      <c r="I1202" s="3">
        <f t="shared" si="921"/>
        <v>134.11000000000001</v>
      </c>
      <c r="J1202" s="3">
        <f t="shared" ca="1" si="922"/>
        <v>86.450145559784701</v>
      </c>
      <c r="K1202" s="3">
        <f t="shared" ca="1" si="923"/>
        <v>16.02282163469447</v>
      </c>
      <c r="M1202" s="3" t="str">
        <f t="shared" si="924"/>
        <v>1.76</v>
      </c>
      <c r="N1202" s="3" t="str">
        <f t="shared" si="925"/>
        <v>-</v>
      </c>
      <c r="O1202" s="3">
        <f t="shared" si="926"/>
        <v>134.11000000000001</v>
      </c>
      <c r="P1202" s="3">
        <f t="shared" ca="1" si="927"/>
        <v>86.450145559784701</v>
      </c>
      <c r="Q1202" s="3">
        <f t="shared" ca="1" si="928"/>
        <v>15.179515232868447</v>
      </c>
      <c r="R1202" s="85"/>
      <c r="S1202" s="3" t="str">
        <f t="shared" si="929"/>
        <v>1.76</v>
      </c>
      <c r="T1202" s="3" t="str">
        <f t="shared" si="930"/>
        <v>-</v>
      </c>
      <c r="U1202" s="3">
        <f t="shared" si="931"/>
        <v>134.11000000000001</v>
      </c>
      <c r="V1202" s="3">
        <f t="shared" ca="1" si="932"/>
        <v>86.450145559784701</v>
      </c>
      <c r="W1202" s="3">
        <f t="shared" ca="1" si="933"/>
        <v>14.336208831042422</v>
      </c>
      <c r="X1202" s="85"/>
      <c r="Y1202" s="3" t="str">
        <f t="shared" si="934"/>
        <v>1.76</v>
      </c>
      <c r="Z1202" s="3" t="str">
        <f t="shared" si="935"/>
        <v>-</v>
      </c>
      <c r="AA1202" s="3">
        <f t="shared" si="936"/>
        <v>134.11000000000001</v>
      </c>
      <c r="AB1202" s="3">
        <f t="shared" ca="1" si="937"/>
        <v>86.450145559784701</v>
      </c>
      <c r="AC1202" s="3">
        <f t="shared" ca="1" si="938"/>
        <v>13.492902429216398</v>
      </c>
      <c r="AE1202" s="3" t="str">
        <f t="shared" si="939"/>
        <v>1.76</v>
      </c>
      <c r="AF1202" s="3" t="str">
        <f t="shared" si="940"/>
        <v>-</v>
      </c>
      <c r="AG1202" s="3">
        <f t="shared" si="941"/>
        <v>134.11000000000001</v>
      </c>
      <c r="AH1202" s="3">
        <f t="shared" ca="1" si="942"/>
        <v>86.450145559784701</v>
      </c>
      <c r="AI1202" s="3">
        <f t="shared" ca="1" si="943"/>
        <v>12.649596027390373</v>
      </c>
      <c r="AK1202" s="3" t="str">
        <f t="shared" si="944"/>
        <v>1.76</v>
      </c>
      <c r="AL1202" s="3" t="str">
        <f t="shared" si="945"/>
        <v>-</v>
      </c>
      <c r="AM1202" s="3">
        <f t="shared" si="946"/>
        <v>134.11000000000001</v>
      </c>
      <c r="AN1202" s="3">
        <f t="shared" ca="1" si="947"/>
        <v>86.450145559784701</v>
      </c>
      <c r="AO1202" s="3">
        <f t="shared" ca="1" si="948"/>
        <v>11.806289625564347</v>
      </c>
      <c r="AQ1202" s="3" t="str">
        <f t="shared" si="949"/>
        <v>1.76</v>
      </c>
      <c r="AR1202" s="3" t="str">
        <f t="shared" si="950"/>
        <v>-</v>
      </c>
      <c r="AS1202" s="3">
        <f t="shared" si="951"/>
        <v>134.11000000000001</v>
      </c>
      <c r="AT1202" s="3">
        <f t="shared" ca="1" si="952"/>
        <v>86.450145559784701</v>
      </c>
      <c r="AU1202" s="3">
        <f t="shared" ca="1" si="953"/>
        <v>10.119676821912298</v>
      </c>
      <c r="AW1202" s="3" t="str">
        <f t="shared" si="954"/>
        <v>1.76</v>
      </c>
      <c r="AX1202" s="3" t="str">
        <f t="shared" si="955"/>
        <v>-</v>
      </c>
      <c r="AY1202" s="3">
        <f t="shared" si="956"/>
        <v>134.11000000000001</v>
      </c>
      <c r="AZ1202" s="3">
        <f t="shared" ca="1" si="957"/>
        <v>86.450145559784701</v>
      </c>
      <c r="BA1202" s="3">
        <f t="shared" ca="1" si="958"/>
        <v>8.4330640182602483</v>
      </c>
      <c r="BC1202" s="3" t="str">
        <f t="shared" si="959"/>
        <v>1.76</v>
      </c>
      <c r="BD1202" s="3" t="str">
        <f t="shared" si="960"/>
        <v>-</v>
      </c>
      <c r="BE1202" s="3">
        <f t="shared" si="961"/>
        <v>134.11000000000001</v>
      </c>
      <c r="BF1202" s="3">
        <f t="shared" ca="1" si="962"/>
        <v>86.450145559784701</v>
      </c>
      <c r="BG1202" s="3">
        <f t="shared" ca="1" si="963"/>
        <v>5.0598384109561492</v>
      </c>
      <c r="BI1202" s="3" t="str">
        <f t="shared" si="964"/>
        <v>1.76</v>
      </c>
      <c r="BJ1202" s="3" t="str">
        <f t="shared" si="965"/>
        <v>-</v>
      </c>
      <c r="BK1202" s="3">
        <f t="shared" si="966"/>
        <v>134.11000000000001</v>
      </c>
      <c r="BL1202" s="3">
        <f t="shared" ca="1" si="967"/>
        <v>86.450145559784701</v>
      </c>
      <c r="BM1202" s="3">
        <f t="shared" ca="1" si="968"/>
        <v>1.6866128036520498</v>
      </c>
    </row>
    <row r="1203" spans="1:65" x14ac:dyDescent="0.3">
      <c r="A1203" s="3" t="str">
        <f>'Forward collapse simulation'!B1213</f>
        <v>1.76</v>
      </c>
      <c r="B1203" s="3" t="str">
        <f>IF('Forward collapse simulation'!C1213="","-",'Forward collapse simulation'!C1213)</f>
        <v>-</v>
      </c>
      <c r="C1203" s="3">
        <f>'Forward collapse simulation'!E1213</f>
        <v>154.76</v>
      </c>
      <c r="D1203" s="3">
        <f ca="1">'Forward collapse simulation'!AK1213</f>
        <v>84.718751559804772</v>
      </c>
      <c r="E1203" s="84">
        <f ca="1">'Forward collapse simulation'!AL1213</f>
        <v>7.9730853142915583</v>
      </c>
      <c r="G1203" s="3" t="str">
        <f t="shared" si="919"/>
        <v>1.76</v>
      </c>
      <c r="H1203" s="3" t="str">
        <f t="shared" si="920"/>
        <v>-</v>
      </c>
      <c r="I1203" s="3">
        <f t="shared" si="921"/>
        <v>154.76</v>
      </c>
      <c r="J1203" s="3">
        <f t="shared" ca="1" si="922"/>
        <v>84.718751559804772</v>
      </c>
      <c r="K1203" s="3">
        <f t="shared" ca="1" si="923"/>
        <v>7.5744310485769804</v>
      </c>
      <c r="M1203" s="3" t="str">
        <f t="shared" si="924"/>
        <v>1.76</v>
      </c>
      <c r="N1203" s="3" t="str">
        <f t="shared" si="925"/>
        <v>-</v>
      </c>
      <c r="O1203" s="3">
        <f t="shared" si="926"/>
        <v>154.76</v>
      </c>
      <c r="P1203" s="3">
        <f t="shared" ca="1" si="927"/>
        <v>84.718751559804772</v>
      </c>
      <c r="Q1203" s="3">
        <f t="shared" ca="1" si="928"/>
        <v>7.1757767828624024</v>
      </c>
      <c r="R1203" s="85"/>
      <c r="S1203" s="3" t="str">
        <f t="shared" si="929"/>
        <v>1.76</v>
      </c>
      <c r="T1203" s="3" t="str">
        <f t="shared" si="930"/>
        <v>-</v>
      </c>
      <c r="U1203" s="3">
        <f t="shared" si="931"/>
        <v>154.76</v>
      </c>
      <c r="V1203" s="3">
        <f t="shared" ca="1" si="932"/>
        <v>84.718751559804772</v>
      </c>
      <c r="W1203" s="3">
        <f t="shared" ca="1" si="933"/>
        <v>6.7771225171478244</v>
      </c>
      <c r="X1203" s="85"/>
      <c r="Y1203" s="3" t="str">
        <f t="shared" si="934"/>
        <v>1.76</v>
      </c>
      <c r="Z1203" s="3" t="str">
        <f t="shared" si="935"/>
        <v>-</v>
      </c>
      <c r="AA1203" s="3">
        <f t="shared" si="936"/>
        <v>154.76</v>
      </c>
      <c r="AB1203" s="3">
        <f t="shared" ca="1" si="937"/>
        <v>84.718751559804772</v>
      </c>
      <c r="AC1203" s="3">
        <f t="shared" ca="1" si="938"/>
        <v>6.3784682514332474</v>
      </c>
      <c r="AE1203" s="3" t="str">
        <f t="shared" si="939"/>
        <v>1.76</v>
      </c>
      <c r="AF1203" s="3" t="str">
        <f t="shared" si="940"/>
        <v>-</v>
      </c>
      <c r="AG1203" s="3">
        <f t="shared" si="941"/>
        <v>154.76</v>
      </c>
      <c r="AH1203" s="3">
        <f t="shared" ca="1" si="942"/>
        <v>84.718751559804772</v>
      </c>
      <c r="AI1203" s="3">
        <f t="shared" ca="1" si="943"/>
        <v>5.9798139857186685</v>
      </c>
      <c r="AK1203" s="3" t="str">
        <f t="shared" si="944"/>
        <v>1.76</v>
      </c>
      <c r="AL1203" s="3" t="str">
        <f t="shared" si="945"/>
        <v>-</v>
      </c>
      <c r="AM1203" s="3">
        <f t="shared" si="946"/>
        <v>154.76</v>
      </c>
      <c r="AN1203" s="3">
        <f t="shared" ca="1" si="947"/>
        <v>84.718751559804772</v>
      </c>
      <c r="AO1203" s="3">
        <f t="shared" ca="1" si="948"/>
        <v>5.5811597200040906</v>
      </c>
      <c r="AQ1203" s="3" t="str">
        <f t="shared" si="949"/>
        <v>1.76</v>
      </c>
      <c r="AR1203" s="3" t="str">
        <f t="shared" si="950"/>
        <v>-</v>
      </c>
      <c r="AS1203" s="3">
        <f t="shared" si="951"/>
        <v>154.76</v>
      </c>
      <c r="AT1203" s="3">
        <f t="shared" ca="1" si="952"/>
        <v>84.718751559804772</v>
      </c>
      <c r="AU1203" s="3">
        <f t="shared" ca="1" si="953"/>
        <v>4.7838511885749346</v>
      </c>
      <c r="AW1203" s="3" t="str">
        <f t="shared" si="954"/>
        <v>1.76</v>
      </c>
      <c r="AX1203" s="3" t="str">
        <f t="shared" si="955"/>
        <v>-</v>
      </c>
      <c r="AY1203" s="3">
        <f t="shared" si="956"/>
        <v>154.76</v>
      </c>
      <c r="AZ1203" s="3">
        <f t="shared" ca="1" si="957"/>
        <v>84.718751559804772</v>
      </c>
      <c r="BA1203" s="3">
        <f t="shared" ca="1" si="958"/>
        <v>3.9865426571457792</v>
      </c>
      <c r="BC1203" s="3" t="str">
        <f t="shared" si="959"/>
        <v>1.76</v>
      </c>
      <c r="BD1203" s="3" t="str">
        <f t="shared" si="960"/>
        <v>-</v>
      </c>
      <c r="BE1203" s="3">
        <f t="shared" si="961"/>
        <v>154.76</v>
      </c>
      <c r="BF1203" s="3">
        <f t="shared" ca="1" si="962"/>
        <v>84.718751559804772</v>
      </c>
      <c r="BG1203" s="3">
        <f t="shared" ca="1" si="963"/>
        <v>2.3919255942874673</v>
      </c>
      <c r="BI1203" s="3" t="str">
        <f t="shared" si="964"/>
        <v>1.76</v>
      </c>
      <c r="BJ1203" s="3" t="str">
        <f t="shared" si="965"/>
        <v>-</v>
      </c>
      <c r="BK1203" s="3">
        <f t="shared" si="966"/>
        <v>154.76</v>
      </c>
      <c r="BL1203" s="3">
        <f t="shared" ca="1" si="967"/>
        <v>84.718751559804772</v>
      </c>
      <c r="BM1203" s="3">
        <f t="shared" ca="1" si="968"/>
        <v>0.79730853142915592</v>
      </c>
    </row>
    <row r="1204" spans="1:65" x14ac:dyDescent="0.3">
      <c r="A1204" s="3" t="str">
        <f>'Forward collapse simulation'!B1214</f>
        <v>1.76</v>
      </c>
      <c r="B1204" s="3" t="str">
        <f>IF('Forward collapse simulation'!C1214="","-",'Forward collapse simulation'!C1214)</f>
        <v>-</v>
      </c>
      <c r="C1204" s="3">
        <f>'Forward collapse simulation'!E1214</f>
        <v>161.72999999999999</v>
      </c>
      <c r="D1204" s="3">
        <f ca="1">'Forward collapse simulation'!AK1214</f>
        <v>82.335816787043797</v>
      </c>
      <c r="E1204" s="84">
        <f ca="1">'Forward collapse simulation'!AL1214</f>
        <v>4.1133697735545862</v>
      </c>
      <c r="G1204" s="3" t="str">
        <f t="shared" si="919"/>
        <v>1.76</v>
      </c>
      <c r="H1204" s="3" t="str">
        <f t="shared" si="920"/>
        <v>-</v>
      </c>
      <c r="I1204" s="3">
        <f t="shared" si="921"/>
        <v>161.72999999999999</v>
      </c>
      <c r="J1204" s="3">
        <f t="shared" ca="1" si="922"/>
        <v>82.335816787043797</v>
      </c>
      <c r="K1204" s="3">
        <f t="shared" ca="1" si="923"/>
        <v>3.9077012848768566</v>
      </c>
      <c r="M1204" s="3" t="str">
        <f t="shared" si="924"/>
        <v>1.76</v>
      </c>
      <c r="N1204" s="3" t="str">
        <f t="shared" si="925"/>
        <v>-</v>
      </c>
      <c r="O1204" s="3">
        <f t="shared" si="926"/>
        <v>161.72999999999999</v>
      </c>
      <c r="P1204" s="3">
        <f t="shared" ca="1" si="927"/>
        <v>82.335816787043797</v>
      </c>
      <c r="Q1204" s="3">
        <f t="shared" ca="1" si="928"/>
        <v>3.7020327961991275</v>
      </c>
      <c r="R1204" s="85"/>
      <c r="S1204" s="3" t="str">
        <f t="shared" si="929"/>
        <v>1.76</v>
      </c>
      <c r="T1204" s="3" t="str">
        <f t="shared" si="930"/>
        <v>-</v>
      </c>
      <c r="U1204" s="3">
        <f t="shared" si="931"/>
        <v>161.72999999999999</v>
      </c>
      <c r="V1204" s="3">
        <f t="shared" ca="1" si="932"/>
        <v>82.335816787043797</v>
      </c>
      <c r="W1204" s="3">
        <f t="shared" ca="1" si="933"/>
        <v>3.4963643075213984</v>
      </c>
      <c r="X1204" s="85"/>
      <c r="Y1204" s="3" t="str">
        <f t="shared" si="934"/>
        <v>1.76</v>
      </c>
      <c r="Z1204" s="3" t="str">
        <f t="shared" si="935"/>
        <v>-</v>
      </c>
      <c r="AA1204" s="3">
        <f t="shared" si="936"/>
        <v>161.72999999999999</v>
      </c>
      <c r="AB1204" s="3">
        <f t="shared" ca="1" si="937"/>
        <v>82.335816787043797</v>
      </c>
      <c r="AC1204" s="3">
        <f t="shared" ca="1" si="938"/>
        <v>3.2906958188436692</v>
      </c>
      <c r="AE1204" s="3" t="str">
        <f t="shared" si="939"/>
        <v>1.76</v>
      </c>
      <c r="AF1204" s="3" t="str">
        <f t="shared" si="940"/>
        <v>-</v>
      </c>
      <c r="AG1204" s="3">
        <f t="shared" si="941"/>
        <v>161.72999999999999</v>
      </c>
      <c r="AH1204" s="3">
        <f t="shared" ca="1" si="942"/>
        <v>82.335816787043797</v>
      </c>
      <c r="AI1204" s="3">
        <f t="shared" ca="1" si="943"/>
        <v>3.0850273301659397</v>
      </c>
      <c r="AK1204" s="3" t="str">
        <f t="shared" si="944"/>
        <v>1.76</v>
      </c>
      <c r="AL1204" s="3" t="str">
        <f t="shared" si="945"/>
        <v>-</v>
      </c>
      <c r="AM1204" s="3">
        <f t="shared" si="946"/>
        <v>161.72999999999999</v>
      </c>
      <c r="AN1204" s="3">
        <f t="shared" ca="1" si="947"/>
        <v>82.335816787043797</v>
      </c>
      <c r="AO1204" s="3">
        <f t="shared" ca="1" si="948"/>
        <v>2.8793588414882101</v>
      </c>
      <c r="AQ1204" s="3" t="str">
        <f t="shared" si="949"/>
        <v>1.76</v>
      </c>
      <c r="AR1204" s="3" t="str">
        <f t="shared" si="950"/>
        <v>-</v>
      </c>
      <c r="AS1204" s="3">
        <f t="shared" si="951"/>
        <v>161.72999999999999</v>
      </c>
      <c r="AT1204" s="3">
        <f t="shared" ca="1" si="952"/>
        <v>82.335816787043797</v>
      </c>
      <c r="AU1204" s="3">
        <f t="shared" ca="1" si="953"/>
        <v>2.4680218641327518</v>
      </c>
      <c r="AW1204" s="3" t="str">
        <f t="shared" si="954"/>
        <v>1.76</v>
      </c>
      <c r="AX1204" s="3" t="str">
        <f t="shared" si="955"/>
        <v>-</v>
      </c>
      <c r="AY1204" s="3">
        <f t="shared" si="956"/>
        <v>161.72999999999999</v>
      </c>
      <c r="AZ1204" s="3">
        <f t="shared" ca="1" si="957"/>
        <v>82.335816787043797</v>
      </c>
      <c r="BA1204" s="3">
        <f t="shared" ca="1" si="958"/>
        <v>2.0566848867772931</v>
      </c>
      <c r="BC1204" s="3" t="str">
        <f t="shared" si="959"/>
        <v>1.76</v>
      </c>
      <c r="BD1204" s="3" t="str">
        <f t="shared" si="960"/>
        <v>-</v>
      </c>
      <c r="BE1204" s="3">
        <f t="shared" si="961"/>
        <v>161.72999999999999</v>
      </c>
      <c r="BF1204" s="3">
        <f t="shared" ca="1" si="962"/>
        <v>82.335816787043797</v>
      </c>
      <c r="BG1204" s="3">
        <f t="shared" ca="1" si="963"/>
        <v>1.2340109320663759</v>
      </c>
      <c r="BI1204" s="3" t="str">
        <f t="shared" si="964"/>
        <v>1.76</v>
      </c>
      <c r="BJ1204" s="3" t="str">
        <f t="shared" si="965"/>
        <v>-</v>
      </c>
      <c r="BK1204" s="3">
        <f t="shared" si="966"/>
        <v>161.72999999999999</v>
      </c>
      <c r="BL1204" s="3">
        <f t="shared" ca="1" si="967"/>
        <v>82.335816787043797</v>
      </c>
      <c r="BM1204" s="3">
        <f t="shared" ca="1" si="968"/>
        <v>0.41133697735545866</v>
      </c>
    </row>
    <row r="1205" spans="1:65" x14ac:dyDescent="0.3">
      <c r="A1205" s="3" t="str">
        <f>'Forward collapse simulation'!B1215</f>
        <v>1.76</v>
      </c>
      <c r="B1205" s="3" t="str">
        <f>IF('Forward collapse simulation'!C1215="","-",'Forward collapse simulation'!C1215)</f>
        <v>-</v>
      </c>
      <c r="C1205" s="3">
        <f>'Forward collapse simulation'!E1215</f>
        <v>162.38</v>
      </c>
      <c r="D1205" s="3">
        <f>'Forward collapse simulation'!AK1215</f>
        <v>-37.21</v>
      </c>
      <c r="E1205" s="84">
        <f>'Forward collapse simulation'!AL1215</f>
        <v>0.72599999999999998</v>
      </c>
      <c r="G1205" s="3" t="str">
        <f t="shared" si="919"/>
        <v>1.76</v>
      </c>
      <c r="H1205" s="3" t="str">
        <f t="shared" si="920"/>
        <v>-</v>
      </c>
      <c r="I1205" s="3">
        <f t="shared" si="921"/>
        <v>162.38</v>
      </c>
      <c r="J1205" s="3">
        <f t="shared" si="922"/>
        <v>-37.21</v>
      </c>
      <c r="K1205" s="3">
        <f t="shared" si="923"/>
        <v>0.68969999999999998</v>
      </c>
      <c r="M1205" s="3" t="str">
        <f t="shared" si="924"/>
        <v>1.76</v>
      </c>
      <c r="N1205" s="3" t="str">
        <f t="shared" si="925"/>
        <v>-</v>
      </c>
      <c r="O1205" s="3">
        <f t="shared" si="926"/>
        <v>162.38</v>
      </c>
      <c r="P1205" s="3">
        <f t="shared" si="927"/>
        <v>-37.21</v>
      </c>
      <c r="Q1205" s="3">
        <f t="shared" si="928"/>
        <v>0.65339999999999998</v>
      </c>
      <c r="R1205" s="85"/>
      <c r="S1205" s="3" t="str">
        <f t="shared" si="929"/>
        <v>1.76</v>
      </c>
      <c r="T1205" s="3" t="str">
        <f t="shared" si="930"/>
        <v>-</v>
      </c>
      <c r="U1205" s="3">
        <f t="shared" si="931"/>
        <v>162.38</v>
      </c>
      <c r="V1205" s="3">
        <f t="shared" si="932"/>
        <v>-37.21</v>
      </c>
      <c r="W1205" s="3">
        <f t="shared" si="933"/>
        <v>0.61709999999999998</v>
      </c>
      <c r="X1205" s="85"/>
      <c r="Y1205" s="3" t="str">
        <f t="shared" si="934"/>
        <v>1.76</v>
      </c>
      <c r="Z1205" s="3" t="str">
        <f t="shared" si="935"/>
        <v>-</v>
      </c>
      <c r="AA1205" s="3">
        <f t="shared" si="936"/>
        <v>162.38</v>
      </c>
      <c r="AB1205" s="3">
        <f t="shared" si="937"/>
        <v>-37.21</v>
      </c>
      <c r="AC1205" s="3">
        <f t="shared" si="938"/>
        <v>0.58079999999999998</v>
      </c>
      <c r="AE1205" s="3" t="str">
        <f t="shared" si="939"/>
        <v>1.76</v>
      </c>
      <c r="AF1205" s="3" t="str">
        <f t="shared" si="940"/>
        <v>-</v>
      </c>
      <c r="AG1205" s="3">
        <f t="shared" si="941"/>
        <v>162.38</v>
      </c>
      <c r="AH1205" s="3">
        <f t="shared" si="942"/>
        <v>-37.21</v>
      </c>
      <c r="AI1205" s="3">
        <f t="shared" si="943"/>
        <v>0.54449999999999998</v>
      </c>
      <c r="AK1205" s="3" t="str">
        <f t="shared" si="944"/>
        <v>1.76</v>
      </c>
      <c r="AL1205" s="3" t="str">
        <f t="shared" si="945"/>
        <v>-</v>
      </c>
      <c r="AM1205" s="3">
        <f t="shared" si="946"/>
        <v>162.38</v>
      </c>
      <c r="AN1205" s="3">
        <f t="shared" si="947"/>
        <v>-37.21</v>
      </c>
      <c r="AO1205" s="3">
        <f t="shared" si="948"/>
        <v>0.50819999999999999</v>
      </c>
      <c r="AQ1205" s="3" t="str">
        <f t="shared" si="949"/>
        <v>1.76</v>
      </c>
      <c r="AR1205" s="3" t="str">
        <f t="shared" si="950"/>
        <v>-</v>
      </c>
      <c r="AS1205" s="3">
        <f t="shared" si="951"/>
        <v>162.38</v>
      </c>
      <c r="AT1205" s="3">
        <f t="shared" si="952"/>
        <v>-37.21</v>
      </c>
      <c r="AU1205" s="3">
        <f t="shared" si="953"/>
        <v>0.43559999999999999</v>
      </c>
      <c r="AW1205" s="3" t="str">
        <f t="shared" si="954"/>
        <v>1.76</v>
      </c>
      <c r="AX1205" s="3" t="str">
        <f t="shared" si="955"/>
        <v>-</v>
      </c>
      <c r="AY1205" s="3">
        <f t="shared" si="956"/>
        <v>162.38</v>
      </c>
      <c r="AZ1205" s="3">
        <f t="shared" si="957"/>
        <v>-37.21</v>
      </c>
      <c r="BA1205" s="3">
        <f t="shared" si="958"/>
        <v>0.36299999999999999</v>
      </c>
      <c r="BC1205" s="3" t="str">
        <f t="shared" si="959"/>
        <v>1.76</v>
      </c>
      <c r="BD1205" s="3" t="str">
        <f t="shared" si="960"/>
        <v>-</v>
      </c>
      <c r="BE1205" s="3">
        <f t="shared" si="961"/>
        <v>162.38</v>
      </c>
      <c r="BF1205" s="3">
        <f t="shared" si="962"/>
        <v>-37.21</v>
      </c>
      <c r="BG1205" s="3">
        <f t="shared" si="963"/>
        <v>0.21779999999999999</v>
      </c>
      <c r="BI1205" s="3" t="str">
        <f t="shared" si="964"/>
        <v>1.76</v>
      </c>
      <c r="BJ1205" s="3" t="str">
        <f t="shared" si="965"/>
        <v>-</v>
      </c>
      <c r="BK1205" s="3">
        <f t="shared" si="966"/>
        <v>162.38</v>
      </c>
      <c r="BL1205" s="3">
        <f t="shared" si="967"/>
        <v>-37.21</v>
      </c>
      <c r="BM1205" s="3">
        <f t="shared" si="968"/>
        <v>7.2599999999999998E-2</v>
      </c>
    </row>
    <row r="1206" spans="1:65" x14ac:dyDescent="0.3">
      <c r="A1206" s="3" t="str">
        <f>'Forward collapse simulation'!B1216</f>
        <v>1.76</v>
      </c>
      <c r="B1206" s="3" t="str">
        <f>IF('Forward collapse simulation'!C1216="","-",'Forward collapse simulation'!C1216)</f>
        <v>-</v>
      </c>
      <c r="C1206" s="3">
        <f>'Forward collapse simulation'!E1216</f>
        <v>153.83000000000001</v>
      </c>
      <c r="D1206" s="3">
        <f>'Forward collapse simulation'!AK1216</f>
        <v>-71.849999999999994</v>
      </c>
      <c r="E1206" s="84">
        <f>'Forward collapse simulation'!AL1216</f>
        <v>1.2449999999999999</v>
      </c>
      <c r="G1206" s="3" t="str">
        <f t="shared" si="919"/>
        <v>1.76</v>
      </c>
      <c r="H1206" s="3" t="str">
        <f t="shared" si="920"/>
        <v>-</v>
      </c>
      <c r="I1206" s="3">
        <f t="shared" si="921"/>
        <v>153.83000000000001</v>
      </c>
      <c r="J1206" s="3">
        <f t="shared" si="922"/>
        <v>-71.849999999999994</v>
      </c>
      <c r="K1206" s="3">
        <f t="shared" si="923"/>
        <v>1.1827499999999997</v>
      </c>
      <c r="M1206" s="3" t="str">
        <f t="shared" si="924"/>
        <v>1.76</v>
      </c>
      <c r="N1206" s="3" t="str">
        <f t="shared" si="925"/>
        <v>-</v>
      </c>
      <c r="O1206" s="3">
        <f t="shared" si="926"/>
        <v>153.83000000000001</v>
      </c>
      <c r="P1206" s="3">
        <f t="shared" si="927"/>
        <v>-71.849999999999994</v>
      </c>
      <c r="Q1206" s="3">
        <f t="shared" si="928"/>
        <v>1.1204999999999998</v>
      </c>
      <c r="R1206" s="85"/>
      <c r="S1206" s="3" t="str">
        <f t="shared" si="929"/>
        <v>1.76</v>
      </c>
      <c r="T1206" s="3" t="str">
        <f t="shared" si="930"/>
        <v>-</v>
      </c>
      <c r="U1206" s="3">
        <f t="shared" si="931"/>
        <v>153.83000000000001</v>
      </c>
      <c r="V1206" s="3">
        <f t="shared" si="932"/>
        <v>-71.849999999999994</v>
      </c>
      <c r="W1206" s="3">
        <f t="shared" si="933"/>
        <v>1.0582499999999999</v>
      </c>
      <c r="X1206" s="85"/>
      <c r="Y1206" s="3" t="str">
        <f t="shared" si="934"/>
        <v>1.76</v>
      </c>
      <c r="Z1206" s="3" t="str">
        <f t="shared" si="935"/>
        <v>-</v>
      </c>
      <c r="AA1206" s="3">
        <f t="shared" si="936"/>
        <v>153.83000000000001</v>
      </c>
      <c r="AB1206" s="3">
        <f t="shared" si="937"/>
        <v>-71.849999999999994</v>
      </c>
      <c r="AC1206" s="3">
        <f t="shared" si="938"/>
        <v>0.996</v>
      </c>
      <c r="AE1206" s="3" t="str">
        <f t="shared" si="939"/>
        <v>1.76</v>
      </c>
      <c r="AF1206" s="3" t="str">
        <f t="shared" si="940"/>
        <v>-</v>
      </c>
      <c r="AG1206" s="3">
        <f t="shared" si="941"/>
        <v>153.83000000000001</v>
      </c>
      <c r="AH1206" s="3">
        <f t="shared" si="942"/>
        <v>-71.849999999999994</v>
      </c>
      <c r="AI1206" s="3">
        <f t="shared" si="943"/>
        <v>0.93374999999999986</v>
      </c>
      <c r="AK1206" s="3" t="str">
        <f t="shared" si="944"/>
        <v>1.76</v>
      </c>
      <c r="AL1206" s="3" t="str">
        <f t="shared" si="945"/>
        <v>-</v>
      </c>
      <c r="AM1206" s="3">
        <f t="shared" si="946"/>
        <v>153.83000000000001</v>
      </c>
      <c r="AN1206" s="3">
        <f t="shared" si="947"/>
        <v>-71.849999999999994</v>
      </c>
      <c r="AO1206" s="3">
        <f t="shared" si="948"/>
        <v>0.87149999999999983</v>
      </c>
      <c r="AQ1206" s="3" t="str">
        <f t="shared" si="949"/>
        <v>1.76</v>
      </c>
      <c r="AR1206" s="3" t="str">
        <f t="shared" si="950"/>
        <v>-</v>
      </c>
      <c r="AS1206" s="3">
        <f t="shared" si="951"/>
        <v>153.83000000000001</v>
      </c>
      <c r="AT1206" s="3">
        <f t="shared" si="952"/>
        <v>-71.849999999999994</v>
      </c>
      <c r="AU1206" s="3">
        <f t="shared" si="953"/>
        <v>0.74699999999999989</v>
      </c>
      <c r="AW1206" s="3" t="str">
        <f t="shared" si="954"/>
        <v>1.76</v>
      </c>
      <c r="AX1206" s="3" t="str">
        <f t="shared" si="955"/>
        <v>-</v>
      </c>
      <c r="AY1206" s="3">
        <f t="shared" si="956"/>
        <v>153.83000000000001</v>
      </c>
      <c r="AZ1206" s="3">
        <f t="shared" si="957"/>
        <v>-71.849999999999994</v>
      </c>
      <c r="BA1206" s="3">
        <f t="shared" si="958"/>
        <v>0.62249999999999994</v>
      </c>
      <c r="BC1206" s="3" t="str">
        <f t="shared" si="959"/>
        <v>1.76</v>
      </c>
      <c r="BD1206" s="3" t="str">
        <f t="shared" si="960"/>
        <v>-</v>
      </c>
      <c r="BE1206" s="3">
        <f t="shared" si="961"/>
        <v>153.83000000000001</v>
      </c>
      <c r="BF1206" s="3">
        <f t="shared" si="962"/>
        <v>-71.849999999999994</v>
      </c>
      <c r="BG1206" s="3">
        <f t="shared" si="963"/>
        <v>0.37349999999999994</v>
      </c>
      <c r="BI1206" s="3" t="str">
        <f t="shared" si="964"/>
        <v>1.76</v>
      </c>
      <c r="BJ1206" s="3" t="str">
        <f t="shared" si="965"/>
        <v>-</v>
      </c>
      <c r="BK1206" s="3">
        <f t="shared" si="966"/>
        <v>153.83000000000001</v>
      </c>
      <c r="BL1206" s="3">
        <f t="shared" si="967"/>
        <v>-71.849999999999994</v>
      </c>
      <c r="BM1206" s="3">
        <f t="shared" si="968"/>
        <v>0.1245</v>
      </c>
    </row>
    <row r="1207" spans="1:65" x14ac:dyDescent="0.3">
      <c r="A1207" s="3" t="str">
        <f>'Forward collapse simulation'!B1217</f>
        <v>1.76</v>
      </c>
      <c r="B1207" s="3" t="str">
        <f>IF('Forward collapse simulation'!C1217="","-",'Forward collapse simulation'!C1217)</f>
        <v>-</v>
      </c>
      <c r="C1207" s="3">
        <f>'Forward collapse simulation'!E1217</f>
        <v>128.93</v>
      </c>
      <c r="D1207" s="3">
        <f>'Forward collapse simulation'!AK1217</f>
        <v>-86.74</v>
      </c>
      <c r="E1207" s="84">
        <f>'Forward collapse simulation'!AL1217</f>
        <v>1.1739999999999999</v>
      </c>
      <c r="G1207" s="3" t="str">
        <f t="shared" si="919"/>
        <v>1.76</v>
      </c>
      <c r="H1207" s="3" t="str">
        <f t="shared" si="920"/>
        <v>-</v>
      </c>
      <c r="I1207" s="3">
        <f t="shared" si="921"/>
        <v>128.93</v>
      </c>
      <c r="J1207" s="3">
        <f t="shared" si="922"/>
        <v>-86.74</v>
      </c>
      <c r="K1207" s="3">
        <f t="shared" si="923"/>
        <v>1.1153</v>
      </c>
      <c r="M1207" s="3" t="str">
        <f t="shared" si="924"/>
        <v>1.76</v>
      </c>
      <c r="N1207" s="3" t="str">
        <f t="shared" si="925"/>
        <v>-</v>
      </c>
      <c r="O1207" s="3">
        <f t="shared" si="926"/>
        <v>128.93</v>
      </c>
      <c r="P1207" s="3">
        <f t="shared" si="927"/>
        <v>-86.74</v>
      </c>
      <c r="Q1207" s="3">
        <f t="shared" si="928"/>
        <v>1.0566</v>
      </c>
      <c r="R1207" s="85"/>
      <c r="S1207" s="3" t="str">
        <f t="shared" si="929"/>
        <v>1.76</v>
      </c>
      <c r="T1207" s="3" t="str">
        <f t="shared" si="930"/>
        <v>-</v>
      </c>
      <c r="U1207" s="3">
        <f t="shared" si="931"/>
        <v>128.93</v>
      </c>
      <c r="V1207" s="3">
        <f t="shared" si="932"/>
        <v>-86.74</v>
      </c>
      <c r="W1207" s="3">
        <f t="shared" si="933"/>
        <v>0.9978999999999999</v>
      </c>
      <c r="X1207" s="85"/>
      <c r="Y1207" s="3" t="str">
        <f t="shared" si="934"/>
        <v>1.76</v>
      </c>
      <c r="Z1207" s="3" t="str">
        <f t="shared" si="935"/>
        <v>-</v>
      </c>
      <c r="AA1207" s="3">
        <f t="shared" si="936"/>
        <v>128.93</v>
      </c>
      <c r="AB1207" s="3">
        <f t="shared" si="937"/>
        <v>-86.74</v>
      </c>
      <c r="AC1207" s="3">
        <f t="shared" si="938"/>
        <v>0.93920000000000003</v>
      </c>
      <c r="AE1207" s="3" t="str">
        <f t="shared" si="939"/>
        <v>1.76</v>
      </c>
      <c r="AF1207" s="3" t="str">
        <f t="shared" si="940"/>
        <v>-</v>
      </c>
      <c r="AG1207" s="3">
        <f t="shared" si="941"/>
        <v>128.93</v>
      </c>
      <c r="AH1207" s="3">
        <f t="shared" si="942"/>
        <v>-86.74</v>
      </c>
      <c r="AI1207" s="3">
        <f t="shared" si="943"/>
        <v>0.88049999999999995</v>
      </c>
      <c r="AK1207" s="3" t="str">
        <f t="shared" si="944"/>
        <v>1.76</v>
      </c>
      <c r="AL1207" s="3" t="str">
        <f t="shared" si="945"/>
        <v>-</v>
      </c>
      <c r="AM1207" s="3">
        <f t="shared" si="946"/>
        <v>128.93</v>
      </c>
      <c r="AN1207" s="3">
        <f t="shared" si="947"/>
        <v>-86.74</v>
      </c>
      <c r="AO1207" s="3">
        <f t="shared" si="948"/>
        <v>0.82179999999999986</v>
      </c>
      <c r="AQ1207" s="3" t="str">
        <f t="shared" si="949"/>
        <v>1.76</v>
      </c>
      <c r="AR1207" s="3" t="str">
        <f t="shared" si="950"/>
        <v>-</v>
      </c>
      <c r="AS1207" s="3">
        <f t="shared" si="951"/>
        <v>128.93</v>
      </c>
      <c r="AT1207" s="3">
        <f t="shared" si="952"/>
        <v>-86.74</v>
      </c>
      <c r="AU1207" s="3">
        <f t="shared" si="953"/>
        <v>0.70439999999999992</v>
      </c>
      <c r="AW1207" s="3" t="str">
        <f t="shared" si="954"/>
        <v>1.76</v>
      </c>
      <c r="AX1207" s="3" t="str">
        <f t="shared" si="955"/>
        <v>-</v>
      </c>
      <c r="AY1207" s="3">
        <f t="shared" si="956"/>
        <v>128.93</v>
      </c>
      <c r="AZ1207" s="3">
        <f t="shared" si="957"/>
        <v>-86.74</v>
      </c>
      <c r="BA1207" s="3">
        <f t="shared" si="958"/>
        <v>0.58699999999999997</v>
      </c>
      <c r="BC1207" s="3" t="str">
        <f t="shared" si="959"/>
        <v>1.76</v>
      </c>
      <c r="BD1207" s="3" t="str">
        <f t="shared" si="960"/>
        <v>-</v>
      </c>
      <c r="BE1207" s="3">
        <f t="shared" si="961"/>
        <v>128.93</v>
      </c>
      <c r="BF1207" s="3">
        <f t="shared" si="962"/>
        <v>-86.74</v>
      </c>
      <c r="BG1207" s="3">
        <f t="shared" si="963"/>
        <v>0.35219999999999996</v>
      </c>
      <c r="BI1207" s="3" t="str">
        <f t="shared" si="964"/>
        <v>1.76</v>
      </c>
      <c r="BJ1207" s="3" t="str">
        <f t="shared" si="965"/>
        <v>-</v>
      </c>
      <c r="BK1207" s="3">
        <f t="shared" si="966"/>
        <v>128.93</v>
      </c>
      <c r="BL1207" s="3">
        <f t="shared" si="967"/>
        <v>-86.74</v>
      </c>
      <c r="BM1207" s="3">
        <f t="shared" si="968"/>
        <v>0.1174</v>
      </c>
    </row>
    <row r="1208" spans="1:65" x14ac:dyDescent="0.3">
      <c r="A1208" s="3" t="str">
        <f>'Forward collapse simulation'!B1218</f>
        <v>1.76</v>
      </c>
      <c r="B1208" s="3" t="str">
        <f>IF('Forward collapse simulation'!C1218="","-",'Forward collapse simulation'!C1218)</f>
        <v>1.77</v>
      </c>
      <c r="C1208" s="3">
        <f>'Forward collapse simulation'!E1218</f>
        <v>70.14</v>
      </c>
      <c r="D1208" s="3">
        <f>'Forward collapse simulation'!AK1218</f>
        <v>-3.05</v>
      </c>
      <c r="E1208" s="84">
        <f>'Forward collapse simulation'!AL1218</f>
        <v>4.5419999999999998</v>
      </c>
      <c r="G1208" s="3" t="str">
        <f t="shared" si="919"/>
        <v>1.76</v>
      </c>
      <c r="H1208" s="3" t="str">
        <f t="shared" si="920"/>
        <v>1.77</v>
      </c>
      <c r="I1208" s="3">
        <f t="shared" si="921"/>
        <v>70.14</v>
      </c>
      <c r="J1208" s="3">
        <f t="shared" si="922"/>
        <v>-3.05</v>
      </c>
      <c r="K1208" s="3">
        <f t="shared" si="923"/>
        <v>4.5419999999999998</v>
      </c>
      <c r="M1208" s="3" t="str">
        <f t="shared" si="924"/>
        <v>1.76</v>
      </c>
      <c r="N1208" s="3" t="str">
        <f t="shared" si="925"/>
        <v>1.77</v>
      </c>
      <c r="O1208" s="3">
        <f t="shared" si="926"/>
        <v>70.14</v>
      </c>
      <c r="P1208" s="3">
        <f t="shared" si="927"/>
        <v>-3.05</v>
      </c>
      <c r="Q1208" s="3">
        <f t="shared" si="928"/>
        <v>4.5419999999999998</v>
      </c>
      <c r="R1208" s="85"/>
      <c r="S1208" s="3" t="str">
        <f t="shared" si="929"/>
        <v>1.76</v>
      </c>
      <c r="T1208" s="3" t="str">
        <f t="shared" si="930"/>
        <v>1.77</v>
      </c>
      <c r="U1208" s="3">
        <f t="shared" si="931"/>
        <v>70.14</v>
      </c>
      <c r="V1208" s="3">
        <f t="shared" si="932"/>
        <v>-3.05</v>
      </c>
      <c r="W1208" s="3">
        <f t="shared" si="933"/>
        <v>4.5419999999999998</v>
      </c>
      <c r="X1208" s="85"/>
      <c r="Y1208" s="3" t="str">
        <f t="shared" si="934"/>
        <v>1.76</v>
      </c>
      <c r="Z1208" s="3" t="str">
        <f t="shared" si="935"/>
        <v>1.77</v>
      </c>
      <c r="AA1208" s="3">
        <f t="shared" si="936"/>
        <v>70.14</v>
      </c>
      <c r="AB1208" s="3">
        <f t="shared" si="937"/>
        <v>-3.05</v>
      </c>
      <c r="AC1208" s="3">
        <f t="shared" si="938"/>
        <v>4.5419999999999998</v>
      </c>
      <c r="AE1208" s="3" t="str">
        <f t="shared" si="939"/>
        <v>1.76</v>
      </c>
      <c r="AF1208" s="3" t="str">
        <f t="shared" si="940"/>
        <v>1.77</v>
      </c>
      <c r="AG1208" s="3">
        <f t="shared" si="941"/>
        <v>70.14</v>
      </c>
      <c r="AH1208" s="3">
        <f t="shared" si="942"/>
        <v>-3.05</v>
      </c>
      <c r="AI1208" s="3">
        <f t="shared" si="943"/>
        <v>4.5419999999999998</v>
      </c>
      <c r="AK1208" s="3" t="str">
        <f t="shared" si="944"/>
        <v>1.76</v>
      </c>
      <c r="AL1208" s="3" t="str">
        <f t="shared" si="945"/>
        <v>1.77</v>
      </c>
      <c r="AM1208" s="3">
        <f t="shared" si="946"/>
        <v>70.14</v>
      </c>
      <c r="AN1208" s="3">
        <f t="shared" si="947"/>
        <v>-3.05</v>
      </c>
      <c r="AO1208" s="3">
        <f t="shared" si="948"/>
        <v>4.5419999999999998</v>
      </c>
      <c r="AQ1208" s="3" t="str">
        <f t="shared" si="949"/>
        <v>1.76</v>
      </c>
      <c r="AR1208" s="3" t="str">
        <f t="shared" si="950"/>
        <v>1.77</v>
      </c>
      <c r="AS1208" s="3">
        <f t="shared" si="951"/>
        <v>70.14</v>
      </c>
      <c r="AT1208" s="3">
        <f t="shared" si="952"/>
        <v>-3.05</v>
      </c>
      <c r="AU1208" s="3">
        <f t="shared" si="953"/>
        <v>4.5419999999999998</v>
      </c>
      <c r="AW1208" s="3" t="str">
        <f t="shared" si="954"/>
        <v>1.76</v>
      </c>
      <c r="AX1208" s="3" t="str">
        <f t="shared" si="955"/>
        <v>1.77</v>
      </c>
      <c r="AY1208" s="3">
        <f t="shared" si="956"/>
        <v>70.14</v>
      </c>
      <c r="AZ1208" s="3">
        <f t="shared" si="957"/>
        <v>-3.05</v>
      </c>
      <c r="BA1208" s="3">
        <f t="shared" si="958"/>
        <v>4.5419999999999998</v>
      </c>
      <c r="BC1208" s="3" t="str">
        <f t="shared" si="959"/>
        <v>1.76</v>
      </c>
      <c r="BD1208" s="3" t="str">
        <f t="shared" si="960"/>
        <v>1.77</v>
      </c>
      <c r="BE1208" s="3">
        <f t="shared" si="961"/>
        <v>70.14</v>
      </c>
      <c r="BF1208" s="3">
        <f t="shared" si="962"/>
        <v>-3.05</v>
      </c>
      <c r="BG1208" s="3">
        <f t="shared" si="963"/>
        <v>4.5419999999999998</v>
      </c>
      <c r="BI1208" s="3" t="str">
        <f t="shared" si="964"/>
        <v>1.76</v>
      </c>
      <c r="BJ1208" s="3" t="str">
        <f t="shared" si="965"/>
        <v>1.77</v>
      </c>
      <c r="BK1208" s="3">
        <f t="shared" si="966"/>
        <v>70.14</v>
      </c>
      <c r="BL1208" s="3">
        <f t="shared" si="967"/>
        <v>-3.05</v>
      </c>
      <c r="BM1208" s="3">
        <f t="shared" si="968"/>
        <v>4.5419999999999998</v>
      </c>
    </row>
    <row r="1209" spans="1:65" x14ac:dyDescent="0.3">
      <c r="A1209" s="3" t="str">
        <f>'Forward collapse simulation'!B1219</f>
        <v>1.72</v>
      </c>
      <c r="B1209" s="3" t="str">
        <f>IF('Forward collapse simulation'!C1219="","-",'Forward collapse simulation'!C1219)</f>
        <v>1.78</v>
      </c>
      <c r="C1209" s="3">
        <f>'Forward collapse simulation'!E1219</f>
        <v>107.66</v>
      </c>
      <c r="D1209" s="3">
        <f>'Forward collapse simulation'!AK1219</f>
        <v>-4.05</v>
      </c>
      <c r="E1209" s="84">
        <f>'Forward collapse simulation'!AL1219</f>
        <v>4.8719999999999999</v>
      </c>
      <c r="G1209" s="3" t="str">
        <f t="shared" si="919"/>
        <v>1.72</v>
      </c>
      <c r="H1209" s="3" t="str">
        <f t="shared" si="920"/>
        <v>1.78</v>
      </c>
      <c r="I1209" s="3">
        <f t="shared" si="921"/>
        <v>107.66</v>
      </c>
      <c r="J1209" s="3">
        <f t="shared" si="922"/>
        <v>-4.05</v>
      </c>
      <c r="K1209" s="3">
        <f t="shared" si="923"/>
        <v>4.8719999999999999</v>
      </c>
      <c r="M1209" s="3" t="str">
        <f t="shared" si="924"/>
        <v>1.72</v>
      </c>
      <c r="N1209" s="3" t="str">
        <f t="shared" si="925"/>
        <v>1.78</v>
      </c>
      <c r="O1209" s="3">
        <f t="shared" si="926"/>
        <v>107.66</v>
      </c>
      <c r="P1209" s="3">
        <f t="shared" si="927"/>
        <v>-4.05</v>
      </c>
      <c r="Q1209" s="3">
        <f t="shared" si="928"/>
        <v>4.8719999999999999</v>
      </c>
      <c r="R1209" s="85"/>
      <c r="S1209" s="3" t="str">
        <f t="shared" si="929"/>
        <v>1.72</v>
      </c>
      <c r="T1209" s="3" t="str">
        <f t="shared" si="930"/>
        <v>1.78</v>
      </c>
      <c r="U1209" s="3">
        <f t="shared" si="931"/>
        <v>107.66</v>
      </c>
      <c r="V1209" s="3">
        <f t="shared" si="932"/>
        <v>-4.05</v>
      </c>
      <c r="W1209" s="3">
        <f t="shared" si="933"/>
        <v>4.8719999999999999</v>
      </c>
      <c r="X1209" s="85"/>
      <c r="Y1209" s="3" t="str">
        <f t="shared" si="934"/>
        <v>1.72</v>
      </c>
      <c r="Z1209" s="3" t="str">
        <f t="shared" si="935"/>
        <v>1.78</v>
      </c>
      <c r="AA1209" s="3">
        <f t="shared" si="936"/>
        <v>107.66</v>
      </c>
      <c r="AB1209" s="3">
        <f t="shared" si="937"/>
        <v>-4.05</v>
      </c>
      <c r="AC1209" s="3">
        <f t="shared" si="938"/>
        <v>4.8719999999999999</v>
      </c>
      <c r="AE1209" s="3" t="str">
        <f t="shared" si="939"/>
        <v>1.72</v>
      </c>
      <c r="AF1209" s="3" t="str">
        <f t="shared" si="940"/>
        <v>1.78</v>
      </c>
      <c r="AG1209" s="3">
        <f t="shared" si="941"/>
        <v>107.66</v>
      </c>
      <c r="AH1209" s="3">
        <f t="shared" si="942"/>
        <v>-4.05</v>
      </c>
      <c r="AI1209" s="3">
        <f t="shared" si="943"/>
        <v>4.8719999999999999</v>
      </c>
      <c r="AK1209" s="3" t="str">
        <f t="shared" si="944"/>
        <v>1.72</v>
      </c>
      <c r="AL1209" s="3" t="str">
        <f t="shared" si="945"/>
        <v>1.78</v>
      </c>
      <c r="AM1209" s="3">
        <f t="shared" si="946"/>
        <v>107.66</v>
      </c>
      <c r="AN1209" s="3">
        <f t="shared" si="947"/>
        <v>-4.05</v>
      </c>
      <c r="AO1209" s="3">
        <f t="shared" si="948"/>
        <v>4.8719999999999999</v>
      </c>
      <c r="AQ1209" s="3" t="str">
        <f t="shared" si="949"/>
        <v>1.72</v>
      </c>
      <c r="AR1209" s="3" t="str">
        <f t="shared" si="950"/>
        <v>1.78</v>
      </c>
      <c r="AS1209" s="3">
        <f t="shared" si="951"/>
        <v>107.66</v>
      </c>
      <c r="AT1209" s="3">
        <f t="shared" si="952"/>
        <v>-4.05</v>
      </c>
      <c r="AU1209" s="3">
        <f t="shared" si="953"/>
        <v>4.8719999999999999</v>
      </c>
      <c r="AW1209" s="3" t="str">
        <f t="shared" si="954"/>
        <v>1.72</v>
      </c>
      <c r="AX1209" s="3" t="str">
        <f t="shared" si="955"/>
        <v>1.78</v>
      </c>
      <c r="AY1209" s="3">
        <f t="shared" si="956"/>
        <v>107.66</v>
      </c>
      <c r="AZ1209" s="3">
        <f t="shared" si="957"/>
        <v>-4.05</v>
      </c>
      <c r="BA1209" s="3">
        <f t="shared" si="958"/>
        <v>4.8719999999999999</v>
      </c>
      <c r="BC1209" s="3" t="str">
        <f t="shared" si="959"/>
        <v>1.72</v>
      </c>
      <c r="BD1209" s="3" t="str">
        <f t="shared" si="960"/>
        <v>1.78</v>
      </c>
      <c r="BE1209" s="3">
        <f t="shared" si="961"/>
        <v>107.66</v>
      </c>
      <c r="BF1209" s="3">
        <f t="shared" si="962"/>
        <v>-4.05</v>
      </c>
      <c r="BG1209" s="3">
        <f t="shared" si="963"/>
        <v>4.8719999999999999</v>
      </c>
      <c r="BI1209" s="3" t="str">
        <f t="shared" si="964"/>
        <v>1.72</v>
      </c>
      <c r="BJ1209" s="3" t="str">
        <f t="shared" si="965"/>
        <v>1.78</v>
      </c>
      <c r="BK1209" s="3">
        <f t="shared" si="966"/>
        <v>107.66</v>
      </c>
      <c r="BL1209" s="3">
        <f t="shared" si="967"/>
        <v>-4.05</v>
      </c>
      <c r="BM1209" s="3">
        <f t="shared" si="968"/>
        <v>4.8719999999999999</v>
      </c>
    </row>
    <row r="1210" spans="1:65" x14ac:dyDescent="0.3">
      <c r="A1210" s="3" t="str">
        <f>'Forward collapse simulation'!B1220</f>
        <v>1.78</v>
      </c>
      <c r="B1210" s="3" t="str">
        <f>IF('Forward collapse simulation'!C1220="","-",'Forward collapse simulation'!C1220)</f>
        <v>-</v>
      </c>
      <c r="C1210" s="3">
        <f>'Forward collapse simulation'!E1220</f>
        <v>14.45</v>
      </c>
      <c r="D1210" s="3">
        <f>'Forward collapse simulation'!AK1220</f>
        <v>-81.45</v>
      </c>
      <c r="E1210" s="84">
        <f>'Forward collapse simulation'!AL1220</f>
        <v>1.1319999999999997</v>
      </c>
      <c r="G1210" s="3" t="str">
        <f t="shared" si="919"/>
        <v>1.78</v>
      </c>
      <c r="H1210" s="3" t="str">
        <f t="shared" si="920"/>
        <v>-</v>
      </c>
      <c r="I1210" s="3">
        <f t="shared" si="921"/>
        <v>14.45</v>
      </c>
      <c r="J1210" s="3">
        <f t="shared" si="922"/>
        <v>-81.45</v>
      </c>
      <c r="K1210" s="3">
        <f t="shared" si="923"/>
        <v>1.0753999999999997</v>
      </c>
      <c r="M1210" s="3" t="str">
        <f t="shared" si="924"/>
        <v>1.78</v>
      </c>
      <c r="N1210" s="3" t="str">
        <f t="shared" si="925"/>
        <v>-</v>
      </c>
      <c r="O1210" s="3">
        <f t="shared" si="926"/>
        <v>14.45</v>
      </c>
      <c r="P1210" s="3">
        <f t="shared" si="927"/>
        <v>-81.45</v>
      </c>
      <c r="Q1210" s="3">
        <f t="shared" si="928"/>
        <v>1.0187999999999997</v>
      </c>
      <c r="R1210" s="85"/>
      <c r="S1210" s="3" t="str">
        <f t="shared" si="929"/>
        <v>1.78</v>
      </c>
      <c r="T1210" s="3" t="str">
        <f t="shared" si="930"/>
        <v>-</v>
      </c>
      <c r="U1210" s="3">
        <f t="shared" si="931"/>
        <v>14.45</v>
      </c>
      <c r="V1210" s="3">
        <f t="shared" si="932"/>
        <v>-81.45</v>
      </c>
      <c r="W1210" s="3">
        <f t="shared" si="933"/>
        <v>0.96219999999999972</v>
      </c>
      <c r="X1210" s="85"/>
      <c r="Y1210" s="3" t="str">
        <f t="shared" si="934"/>
        <v>1.78</v>
      </c>
      <c r="Z1210" s="3" t="str">
        <f t="shared" si="935"/>
        <v>-</v>
      </c>
      <c r="AA1210" s="3">
        <f t="shared" si="936"/>
        <v>14.45</v>
      </c>
      <c r="AB1210" s="3">
        <f t="shared" si="937"/>
        <v>-81.45</v>
      </c>
      <c r="AC1210" s="3">
        <f t="shared" si="938"/>
        <v>0.90559999999999974</v>
      </c>
      <c r="AE1210" s="3" t="str">
        <f t="shared" si="939"/>
        <v>1.78</v>
      </c>
      <c r="AF1210" s="3" t="str">
        <f t="shared" si="940"/>
        <v>-</v>
      </c>
      <c r="AG1210" s="3">
        <f t="shared" si="941"/>
        <v>14.45</v>
      </c>
      <c r="AH1210" s="3">
        <f t="shared" si="942"/>
        <v>-81.45</v>
      </c>
      <c r="AI1210" s="3">
        <f t="shared" si="943"/>
        <v>0.84899999999999975</v>
      </c>
      <c r="AK1210" s="3" t="str">
        <f t="shared" si="944"/>
        <v>1.78</v>
      </c>
      <c r="AL1210" s="3" t="str">
        <f t="shared" si="945"/>
        <v>-</v>
      </c>
      <c r="AM1210" s="3">
        <f t="shared" si="946"/>
        <v>14.45</v>
      </c>
      <c r="AN1210" s="3">
        <f t="shared" si="947"/>
        <v>-81.45</v>
      </c>
      <c r="AO1210" s="3">
        <f t="shared" si="948"/>
        <v>0.79239999999999977</v>
      </c>
      <c r="AQ1210" s="3" t="str">
        <f t="shared" si="949"/>
        <v>1.78</v>
      </c>
      <c r="AR1210" s="3" t="str">
        <f t="shared" si="950"/>
        <v>-</v>
      </c>
      <c r="AS1210" s="3">
        <f t="shared" si="951"/>
        <v>14.45</v>
      </c>
      <c r="AT1210" s="3">
        <f t="shared" si="952"/>
        <v>-81.45</v>
      </c>
      <c r="AU1210" s="3">
        <f t="shared" si="953"/>
        <v>0.6791999999999998</v>
      </c>
      <c r="AW1210" s="3" t="str">
        <f t="shared" si="954"/>
        <v>1.78</v>
      </c>
      <c r="AX1210" s="3" t="str">
        <f t="shared" si="955"/>
        <v>-</v>
      </c>
      <c r="AY1210" s="3">
        <f t="shared" si="956"/>
        <v>14.45</v>
      </c>
      <c r="AZ1210" s="3">
        <f t="shared" si="957"/>
        <v>-81.45</v>
      </c>
      <c r="BA1210" s="3">
        <f t="shared" si="958"/>
        <v>0.56599999999999984</v>
      </c>
      <c r="BC1210" s="3" t="str">
        <f t="shared" si="959"/>
        <v>1.78</v>
      </c>
      <c r="BD1210" s="3" t="str">
        <f t="shared" si="960"/>
        <v>-</v>
      </c>
      <c r="BE1210" s="3">
        <f t="shared" si="961"/>
        <v>14.45</v>
      </c>
      <c r="BF1210" s="3">
        <f t="shared" si="962"/>
        <v>-81.45</v>
      </c>
      <c r="BG1210" s="3">
        <f t="shared" si="963"/>
        <v>0.3395999999999999</v>
      </c>
      <c r="BI1210" s="3" t="str">
        <f t="shared" si="964"/>
        <v>1.78</v>
      </c>
      <c r="BJ1210" s="3" t="str">
        <f t="shared" si="965"/>
        <v>-</v>
      </c>
      <c r="BK1210" s="3">
        <f t="shared" si="966"/>
        <v>14.45</v>
      </c>
      <c r="BL1210" s="3">
        <f t="shared" si="967"/>
        <v>-81.45</v>
      </c>
      <c r="BM1210" s="3">
        <f t="shared" si="968"/>
        <v>0.11319999999999997</v>
      </c>
    </row>
    <row r="1211" spans="1:65" x14ac:dyDescent="0.3">
      <c r="A1211" s="3" t="str">
        <f>'Forward collapse simulation'!B1221</f>
        <v>1.78</v>
      </c>
      <c r="B1211" s="3" t="str">
        <f>IF('Forward collapse simulation'!C1221="","-",'Forward collapse simulation'!C1221)</f>
        <v>-</v>
      </c>
      <c r="C1211" s="3">
        <f>'Forward collapse simulation'!E1221</f>
        <v>309.18</v>
      </c>
      <c r="D1211" s="3">
        <f>'Forward collapse simulation'!AK1221</f>
        <v>-12.67</v>
      </c>
      <c r="E1211" s="84">
        <f>'Forward collapse simulation'!AL1221</f>
        <v>0.89400000000000002</v>
      </c>
      <c r="G1211" s="3" t="str">
        <f t="shared" si="919"/>
        <v>1.78</v>
      </c>
      <c r="H1211" s="3" t="str">
        <f t="shared" si="920"/>
        <v>-</v>
      </c>
      <c r="I1211" s="3">
        <f t="shared" si="921"/>
        <v>309.18</v>
      </c>
      <c r="J1211" s="3">
        <f t="shared" si="922"/>
        <v>-12.67</v>
      </c>
      <c r="K1211" s="3">
        <f t="shared" si="923"/>
        <v>0.84929999999999994</v>
      </c>
      <c r="M1211" s="3" t="str">
        <f t="shared" si="924"/>
        <v>1.78</v>
      </c>
      <c r="N1211" s="3" t="str">
        <f t="shared" si="925"/>
        <v>-</v>
      </c>
      <c r="O1211" s="3">
        <f t="shared" si="926"/>
        <v>309.18</v>
      </c>
      <c r="P1211" s="3">
        <f t="shared" si="927"/>
        <v>-12.67</v>
      </c>
      <c r="Q1211" s="3">
        <f t="shared" si="928"/>
        <v>0.80459999999999998</v>
      </c>
      <c r="R1211" s="85"/>
      <c r="S1211" s="3" t="str">
        <f t="shared" si="929"/>
        <v>1.78</v>
      </c>
      <c r="T1211" s="3" t="str">
        <f t="shared" si="930"/>
        <v>-</v>
      </c>
      <c r="U1211" s="3">
        <f t="shared" si="931"/>
        <v>309.18</v>
      </c>
      <c r="V1211" s="3">
        <f t="shared" si="932"/>
        <v>-12.67</v>
      </c>
      <c r="W1211" s="3">
        <f t="shared" si="933"/>
        <v>0.75990000000000002</v>
      </c>
      <c r="X1211" s="85"/>
      <c r="Y1211" s="3" t="str">
        <f t="shared" si="934"/>
        <v>1.78</v>
      </c>
      <c r="Z1211" s="3" t="str">
        <f t="shared" si="935"/>
        <v>-</v>
      </c>
      <c r="AA1211" s="3">
        <f t="shared" si="936"/>
        <v>309.18</v>
      </c>
      <c r="AB1211" s="3">
        <f t="shared" si="937"/>
        <v>-12.67</v>
      </c>
      <c r="AC1211" s="3">
        <f t="shared" si="938"/>
        <v>0.71520000000000006</v>
      </c>
      <c r="AE1211" s="3" t="str">
        <f t="shared" si="939"/>
        <v>1.78</v>
      </c>
      <c r="AF1211" s="3" t="str">
        <f t="shared" si="940"/>
        <v>-</v>
      </c>
      <c r="AG1211" s="3">
        <f t="shared" si="941"/>
        <v>309.18</v>
      </c>
      <c r="AH1211" s="3">
        <f t="shared" si="942"/>
        <v>-12.67</v>
      </c>
      <c r="AI1211" s="3">
        <f t="shared" si="943"/>
        <v>0.67049999999999998</v>
      </c>
      <c r="AK1211" s="3" t="str">
        <f t="shared" si="944"/>
        <v>1.78</v>
      </c>
      <c r="AL1211" s="3" t="str">
        <f t="shared" si="945"/>
        <v>-</v>
      </c>
      <c r="AM1211" s="3">
        <f t="shared" si="946"/>
        <v>309.18</v>
      </c>
      <c r="AN1211" s="3">
        <f t="shared" si="947"/>
        <v>-12.67</v>
      </c>
      <c r="AO1211" s="3">
        <f t="shared" si="948"/>
        <v>0.62580000000000002</v>
      </c>
      <c r="AQ1211" s="3" t="str">
        <f t="shared" si="949"/>
        <v>1.78</v>
      </c>
      <c r="AR1211" s="3" t="str">
        <f t="shared" si="950"/>
        <v>-</v>
      </c>
      <c r="AS1211" s="3">
        <f t="shared" si="951"/>
        <v>309.18</v>
      </c>
      <c r="AT1211" s="3">
        <f t="shared" si="952"/>
        <v>-12.67</v>
      </c>
      <c r="AU1211" s="3">
        <f t="shared" si="953"/>
        <v>0.53639999999999999</v>
      </c>
      <c r="AW1211" s="3" t="str">
        <f t="shared" si="954"/>
        <v>1.78</v>
      </c>
      <c r="AX1211" s="3" t="str">
        <f t="shared" si="955"/>
        <v>-</v>
      </c>
      <c r="AY1211" s="3">
        <f t="shared" si="956"/>
        <v>309.18</v>
      </c>
      <c r="AZ1211" s="3">
        <f t="shared" si="957"/>
        <v>-12.67</v>
      </c>
      <c r="BA1211" s="3">
        <f t="shared" si="958"/>
        <v>0.44700000000000001</v>
      </c>
      <c r="BC1211" s="3" t="str">
        <f t="shared" si="959"/>
        <v>1.78</v>
      </c>
      <c r="BD1211" s="3" t="str">
        <f t="shared" si="960"/>
        <v>-</v>
      </c>
      <c r="BE1211" s="3">
        <f t="shared" si="961"/>
        <v>309.18</v>
      </c>
      <c r="BF1211" s="3">
        <f t="shared" si="962"/>
        <v>-12.67</v>
      </c>
      <c r="BG1211" s="3">
        <f t="shared" si="963"/>
        <v>0.26819999999999999</v>
      </c>
      <c r="BI1211" s="3" t="str">
        <f t="shared" si="964"/>
        <v>1.78</v>
      </c>
      <c r="BJ1211" s="3" t="str">
        <f t="shared" si="965"/>
        <v>-</v>
      </c>
      <c r="BK1211" s="3">
        <f t="shared" si="966"/>
        <v>309.18</v>
      </c>
      <c r="BL1211" s="3">
        <f t="shared" si="967"/>
        <v>-12.67</v>
      </c>
      <c r="BM1211" s="3">
        <f t="shared" si="968"/>
        <v>8.9400000000000007E-2</v>
      </c>
    </row>
    <row r="1212" spans="1:65" x14ac:dyDescent="0.3">
      <c r="A1212" s="3" t="str">
        <f>'Forward collapse simulation'!B1222</f>
        <v>1.78</v>
      </c>
      <c r="B1212" s="3" t="str">
        <f>IF('Forward collapse simulation'!C1222="","-",'Forward collapse simulation'!C1222)</f>
        <v>-</v>
      </c>
      <c r="C1212" s="3">
        <f>'Forward collapse simulation'!E1222</f>
        <v>18.11</v>
      </c>
      <c r="D1212" s="3">
        <f ca="1">'Forward collapse simulation'!AK1222</f>
        <v>87.106539543381615</v>
      </c>
      <c r="E1212" s="84">
        <f ca="1">'Forward collapse simulation'!AL1222</f>
        <v>7.6461442099845707</v>
      </c>
      <c r="G1212" s="3" t="str">
        <f t="shared" si="919"/>
        <v>1.78</v>
      </c>
      <c r="H1212" s="3" t="str">
        <f t="shared" si="920"/>
        <v>-</v>
      </c>
      <c r="I1212" s="3">
        <f t="shared" si="921"/>
        <v>18.11</v>
      </c>
      <c r="J1212" s="3">
        <f t="shared" ca="1" si="922"/>
        <v>87.106539543381615</v>
      </c>
      <c r="K1212" s="3">
        <f t="shared" ca="1" si="923"/>
        <v>7.263836999485342</v>
      </c>
      <c r="M1212" s="3" t="str">
        <f t="shared" si="924"/>
        <v>1.78</v>
      </c>
      <c r="N1212" s="3" t="str">
        <f t="shared" si="925"/>
        <v>-</v>
      </c>
      <c r="O1212" s="3">
        <f t="shared" si="926"/>
        <v>18.11</v>
      </c>
      <c r="P1212" s="3">
        <f t="shared" ca="1" si="927"/>
        <v>87.106539543381615</v>
      </c>
      <c r="Q1212" s="3">
        <f t="shared" ca="1" si="928"/>
        <v>6.8815297889861133</v>
      </c>
      <c r="R1212" s="85"/>
      <c r="S1212" s="3" t="str">
        <f t="shared" si="929"/>
        <v>1.78</v>
      </c>
      <c r="T1212" s="3" t="str">
        <f t="shared" si="930"/>
        <v>-</v>
      </c>
      <c r="U1212" s="3">
        <f t="shared" si="931"/>
        <v>18.11</v>
      </c>
      <c r="V1212" s="3">
        <f t="shared" ca="1" si="932"/>
        <v>87.106539543381615</v>
      </c>
      <c r="W1212" s="3">
        <f t="shared" ca="1" si="933"/>
        <v>6.4992225784868847</v>
      </c>
      <c r="X1212" s="85"/>
      <c r="Y1212" s="3" t="str">
        <f t="shared" si="934"/>
        <v>1.78</v>
      </c>
      <c r="Z1212" s="3" t="str">
        <f t="shared" si="935"/>
        <v>-</v>
      </c>
      <c r="AA1212" s="3">
        <f t="shared" si="936"/>
        <v>18.11</v>
      </c>
      <c r="AB1212" s="3">
        <f t="shared" ca="1" si="937"/>
        <v>87.106539543381615</v>
      </c>
      <c r="AC1212" s="3">
        <f t="shared" ca="1" si="938"/>
        <v>6.1169153679876569</v>
      </c>
      <c r="AE1212" s="3" t="str">
        <f t="shared" si="939"/>
        <v>1.78</v>
      </c>
      <c r="AF1212" s="3" t="str">
        <f t="shared" si="940"/>
        <v>-</v>
      </c>
      <c r="AG1212" s="3">
        <f t="shared" si="941"/>
        <v>18.11</v>
      </c>
      <c r="AH1212" s="3">
        <f t="shared" ca="1" si="942"/>
        <v>87.106539543381615</v>
      </c>
      <c r="AI1212" s="3">
        <f t="shared" ca="1" si="943"/>
        <v>5.7346081574884282</v>
      </c>
      <c r="AK1212" s="3" t="str">
        <f t="shared" si="944"/>
        <v>1.78</v>
      </c>
      <c r="AL1212" s="3" t="str">
        <f t="shared" si="945"/>
        <v>-</v>
      </c>
      <c r="AM1212" s="3">
        <f t="shared" si="946"/>
        <v>18.11</v>
      </c>
      <c r="AN1212" s="3">
        <f t="shared" ca="1" si="947"/>
        <v>87.106539543381615</v>
      </c>
      <c r="AO1212" s="3">
        <f t="shared" ca="1" si="948"/>
        <v>5.3523009469891996</v>
      </c>
      <c r="AQ1212" s="3" t="str">
        <f t="shared" si="949"/>
        <v>1.78</v>
      </c>
      <c r="AR1212" s="3" t="str">
        <f t="shared" si="950"/>
        <v>-</v>
      </c>
      <c r="AS1212" s="3">
        <f t="shared" si="951"/>
        <v>18.11</v>
      </c>
      <c r="AT1212" s="3">
        <f t="shared" ca="1" si="952"/>
        <v>87.106539543381615</v>
      </c>
      <c r="AU1212" s="3">
        <f t="shared" ca="1" si="953"/>
        <v>4.5876865259907422</v>
      </c>
      <c r="AW1212" s="3" t="str">
        <f t="shared" si="954"/>
        <v>1.78</v>
      </c>
      <c r="AX1212" s="3" t="str">
        <f t="shared" si="955"/>
        <v>-</v>
      </c>
      <c r="AY1212" s="3">
        <f t="shared" si="956"/>
        <v>18.11</v>
      </c>
      <c r="AZ1212" s="3">
        <f t="shared" ca="1" si="957"/>
        <v>87.106539543381615</v>
      </c>
      <c r="BA1212" s="3">
        <f t="shared" ca="1" si="958"/>
        <v>3.8230721049922853</v>
      </c>
      <c r="BC1212" s="3" t="str">
        <f t="shared" si="959"/>
        <v>1.78</v>
      </c>
      <c r="BD1212" s="3" t="str">
        <f t="shared" si="960"/>
        <v>-</v>
      </c>
      <c r="BE1212" s="3">
        <f t="shared" si="961"/>
        <v>18.11</v>
      </c>
      <c r="BF1212" s="3">
        <f t="shared" ca="1" si="962"/>
        <v>87.106539543381615</v>
      </c>
      <c r="BG1212" s="3">
        <f t="shared" ca="1" si="963"/>
        <v>2.2938432629953711</v>
      </c>
      <c r="BI1212" s="3" t="str">
        <f t="shared" si="964"/>
        <v>1.78</v>
      </c>
      <c r="BJ1212" s="3" t="str">
        <f t="shared" si="965"/>
        <v>-</v>
      </c>
      <c r="BK1212" s="3">
        <f t="shared" si="966"/>
        <v>18.11</v>
      </c>
      <c r="BL1212" s="3">
        <f t="shared" ca="1" si="967"/>
        <v>87.106539543381615</v>
      </c>
      <c r="BM1212" s="3">
        <f t="shared" ca="1" si="968"/>
        <v>0.76461442099845711</v>
      </c>
    </row>
    <row r="1213" spans="1:65" x14ac:dyDescent="0.3">
      <c r="A1213" s="3" t="str">
        <f>'Forward collapse simulation'!B1223</f>
        <v>1.78</v>
      </c>
      <c r="B1213" s="3" t="str">
        <f>IF('Forward collapse simulation'!C1223="","-",'Forward collapse simulation'!C1223)</f>
        <v>-</v>
      </c>
      <c r="C1213" s="3">
        <f>'Forward collapse simulation'!E1223</f>
        <v>353.48</v>
      </c>
      <c r="D1213" s="3">
        <f ca="1">'Forward collapse simulation'!AK1223</f>
        <v>89.252577326819775</v>
      </c>
      <c r="E1213" s="84">
        <f ca="1">'Forward collapse simulation'!AL1223</f>
        <v>10.789172761801847</v>
      </c>
      <c r="G1213" s="3" t="str">
        <f t="shared" si="919"/>
        <v>1.78</v>
      </c>
      <c r="H1213" s="3" t="str">
        <f t="shared" si="920"/>
        <v>-</v>
      </c>
      <c r="I1213" s="3">
        <f t="shared" si="921"/>
        <v>353.48</v>
      </c>
      <c r="J1213" s="3">
        <f t="shared" ca="1" si="922"/>
        <v>89.252577326819775</v>
      </c>
      <c r="K1213" s="3">
        <f t="shared" ca="1" si="923"/>
        <v>10.249714123711755</v>
      </c>
      <c r="M1213" s="3" t="str">
        <f t="shared" si="924"/>
        <v>1.78</v>
      </c>
      <c r="N1213" s="3" t="str">
        <f t="shared" si="925"/>
        <v>-</v>
      </c>
      <c r="O1213" s="3">
        <f t="shared" si="926"/>
        <v>353.48</v>
      </c>
      <c r="P1213" s="3">
        <f t="shared" ca="1" si="927"/>
        <v>89.252577326819775</v>
      </c>
      <c r="Q1213" s="3">
        <f t="shared" ca="1" si="928"/>
        <v>9.7102554856216621</v>
      </c>
      <c r="R1213" s="85"/>
      <c r="S1213" s="3" t="str">
        <f t="shared" si="929"/>
        <v>1.78</v>
      </c>
      <c r="T1213" s="3" t="str">
        <f t="shared" si="930"/>
        <v>-</v>
      </c>
      <c r="U1213" s="3">
        <f t="shared" si="931"/>
        <v>353.48</v>
      </c>
      <c r="V1213" s="3">
        <f t="shared" ca="1" si="932"/>
        <v>89.252577326819775</v>
      </c>
      <c r="W1213" s="3">
        <f t="shared" ca="1" si="933"/>
        <v>9.1707968475315695</v>
      </c>
      <c r="X1213" s="85"/>
      <c r="Y1213" s="3" t="str">
        <f t="shared" si="934"/>
        <v>1.78</v>
      </c>
      <c r="Z1213" s="3" t="str">
        <f t="shared" si="935"/>
        <v>-</v>
      </c>
      <c r="AA1213" s="3">
        <f t="shared" si="936"/>
        <v>353.48</v>
      </c>
      <c r="AB1213" s="3">
        <f t="shared" ca="1" si="937"/>
        <v>89.252577326819775</v>
      </c>
      <c r="AC1213" s="3">
        <f t="shared" ca="1" si="938"/>
        <v>8.6313382094414788</v>
      </c>
      <c r="AE1213" s="3" t="str">
        <f t="shared" si="939"/>
        <v>1.78</v>
      </c>
      <c r="AF1213" s="3" t="str">
        <f t="shared" si="940"/>
        <v>-</v>
      </c>
      <c r="AG1213" s="3">
        <f t="shared" si="941"/>
        <v>353.48</v>
      </c>
      <c r="AH1213" s="3">
        <f t="shared" ca="1" si="942"/>
        <v>89.252577326819775</v>
      </c>
      <c r="AI1213" s="3">
        <f t="shared" ca="1" si="943"/>
        <v>8.0918795713513845</v>
      </c>
      <c r="AK1213" s="3" t="str">
        <f t="shared" si="944"/>
        <v>1.78</v>
      </c>
      <c r="AL1213" s="3" t="str">
        <f t="shared" si="945"/>
        <v>-</v>
      </c>
      <c r="AM1213" s="3">
        <f t="shared" si="946"/>
        <v>353.48</v>
      </c>
      <c r="AN1213" s="3">
        <f t="shared" ca="1" si="947"/>
        <v>89.252577326819775</v>
      </c>
      <c r="AO1213" s="3">
        <f t="shared" ca="1" si="948"/>
        <v>7.5524209332612928</v>
      </c>
      <c r="AQ1213" s="3" t="str">
        <f t="shared" si="949"/>
        <v>1.78</v>
      </c>
      <c r="AR1213" s="3" t="str">
        <f t="shared" si="950"/>
        <v>-</v>
      </c>
      <c r="AS1213" s="3">
        <f t="shared" si="951"/>
        <v>353.48</v>
      </c>
      <c r="AT1213" s="3">
        <f t="shared" ca="1" si="952"/>
        <v>89.252577326819775</v>
      </c>
      <c r="AU1213" s="3">
        <f t="shared" ca="1" si="953"/>
        <v>6.4735036570811078</v>
      </c>
      <c r="AW1213" s="3" t="str">
        <f t="shared" si="954"/>
        <v>1.78</v>
      </c>
      <c r="AX1213" s="3" t="str">
        <f t="shared" si="955"/>
        <v>-</v>
      </c>
      <c r="AY1213" s="3">
        <f t="shared" si="956"/>
        <v>353.48</v>
      </c>
      <c r="AZ1213" s="3">
        <f t="shared" ca="1" si="957"/>
        <v>89.252577326819775</v>
      </c>
      <c r="BA1213" s="3">
        <f t="shared" ca="1" si="958"/>
        <v>5.3945863809009236</v>
      </c>
      <c r="BC1213" s="3" t="str">
        <f t="shared" si="959"/>
        <v>1.78</v>
      </c>
      <c r="BD1213" s="3" t="str">
        <f t="shared" si="960"/>
        <v>-</v>
      </c>
      <c r="BE1213" s="3">
        <f t="shared" si="961"/>
        <v>353.48</v>
      </c>
      <c r="BF1213" s="3">
        <f t="shared" ca="1" si="962"/>
        <v>89.252577326819775</v>
      </c>
      <c r="BG1213" s="3">
        <f t="shared" ca="1" si="963"/>
        <v>3.2367518285405539</v>
      </c>
      <c r="BI1213" s="3" t="str">
        <f t="shared" si="964"/>
        <v>1.78</v>
      </c>
      <c r="BJ1213" s="3" t="str">
        <f t="shared" si="965"/>
        <v>-</v>
      </c>
      <c r="BK1213" s="3">
        <f t="shared" si="966"/>
        <v>353.48</v>
      </c>
      <c r="BL1213" s="3">
        <f t="shared" ca="1" si="967"/>
        <v>89.252577326819775</v>
      </c>
      <c r="BM1213" s="3">
        <f t="shared" ca="1" si="968"/>
        <v>1.0789172761801848</v>
      </c>
    </row>
    <row r="1214" spans="1:65" x14ac:dyDescent="0.3">
      <c r="A1214" s="3" t="str">
        <f>'Forward collapse simulation'!B1224</f>
        <v>1.78</v>
      </c>
      <c r="B1214" s="3" t="str">
        <f>IF('Forward collapse simulation'!C1224="","-",'Forward collapse simulation'!C1224)</f>
        <v>-</v>
      </c>
      <c r="C1214" s="3">
        <f>'Forward collapse simulation'!E1224</f>
        <v>143.82</v>
      </c>
      <c r="D1214" s="3">
        <f ca="1">'Forward collapse simulation'!AK1224</f>
        <v>87.845580712519492</v>
      </c>
      <c r="E1214" s="84">
        <f ca="1">'Forward collapse simulation'!AL1224</f>
        <v>12.757485143546296</v>
      </c>
      <c r="G1214" s="3" t="str">
        <f t="shared" si="919"/>
        <v>1.78</v>
      </c>
      <c r="H1214" s="3" t="str">
        <f t="shared" si="920"/>
        <v>-</v>
      </c>
      <c r="I1214" s="3">
        <f t="shared" si="921"/>
        <v>143.82</v>
      </c>
      <c r="J1214" s="3">
        <f t="shared" ca="1" si="922"/>
        <v>87.845580712519492</v>
      </c>
      <c r="K1214" s="3">
        <f t="shared" ca="1" si="923"/>
        <v>12.11961088636898</v>
      </c>
      <c r="M1214" s="3" t="str">
        <f t="shared" si="924"/>
        <v>1.78</v>
      </c>
      <c r="N1214" s="3" t="str">
        <f t="shared" si="925"/>
        <v>-</v>
      </c>
      <c r="O1214" s="3">
        <f t="shared" si="926"/>
        <v>143.82</v>
      </c>
      <c r="P1214" s="3">
        <f t="shared" ca="1" si="927"/>
        <v>87.845580712519492</v>
      </c>
      <c r="Q1214" s="3">
        <f t="shared" ca="1" si="928"/>
        <v>11.481736629191666</v>
      </c>
      <c r="R1214" s="85"/>
      <c r="S1214" s="3" t="str">
        <f t="shared" si="929"/>
        <v>1.78</v>
      </c>
      <c r="T1214" s="3" t="str">
        <f t="shared" si="930"/>
        <v>-</v>
      </c>
      <c r="U1214" s="3">
        <f t="shared" si="931"/>
        <v>143.82</v>
      </c>
      <c r="V1214" s="3">
        <f t="shared" ca="1" si="932"/>
        <v>87.845580712519492</v>
      </c>
      <c r="W1214" s="3">
        <f t="shared" ca="1" si="933"/>
        <v>10.843862372014351</v>
      </c>
      <c r="X1214" s="85"/>
      <c r="Y1214" s="3" t="str">
        <f t="shared" si="934"/>
        <v>1.78</v>
      </c>
      <c r="Z1214" s="3" t="str">
        <f t="shared" si="935"/>
        <v>-</v>
      </c>
      <c r="AA1214" s="3">
        <f t="shared" si="936"/>
        <v>143.82</v>
      </c>
      <c r="AB1214" s="3">
        <f t="shared" ca="1" si="937"/>
        <v>87.845580712519492</v>
      </c>
      <c r="AC1214" s="3">
        <f t="shared" ca="1" si="938"/>
        <v>10.205988114837037</v>
      </c>
      <c r="AE1214" s="3" t="str">
        <f t="shared" si="939"/>
        <v>1.78</v>
      </c>
      <c r="AF1214" s="3" t="str">
        <f t="shared" si="940"/>
        <v>-</v>
      </c>
      <c r="AG1214" s="3">
        <f t="shared" si="941"/>
        <v>143.82</v>
      </c>
      <c r="AH1214" s="3">
        <f t="shared" ca="1" si="942"/>
        <v>87.845580712519492</v>
      </c>
      <c r="AI1214" s="3">
        <f t="shared" ca="1" si="943"/>
        <v>9.5681138576597213</v>
      </c>
      <c r="AK1214" s="3" t="str">
        <f t="shared" si="944"/>
        <v>1.78</v>
      </c>
      <c r="AL1214" s="3" t="str">
        <f t="shared" si="945"/>
        <v>-</v>
      </c>
      <c r="AM1214" s="3">
        <f t="shared" si="946"/>
        <v>143.82</v>
      </c>
      <c r="AN1214" s="3">
        <f t="shared" ca="1" si="947"/>
        <v>87.845580712519492</v>
      </c>
      <c r="AO1214" s="3">
        <f t="shared" ca="1" si="948"/>
        <v>8.9302396004824072</v>
      </c>
      <c r="AQ1214" s="3" t="str">
        <f t="shared" si="949"/>
        <v>1.78</v>
      </c>
      <c r="AR1214" s="3" t="str">
        <f t="shared" si="950"/>
        <v>-</v>
      </c>
      <c r="AS1214" s="3">
        <f t="shared" si="951"/>
        <v>143.82</v>
      </c>
      <c r="AT1214" s="3">
        <f t="shared" ca="1" si="952"/>
        <v>87.845580712519492</v>
      </c>
      <c r="AU1214" s="3">
        <f t="shared" ca="1" si="953"/>
        <v>7.6544910861277771</v>
      </c>
      <c r="AW1214" s="3" t="str">
        <f t="shared" si="954"/>
        <v>1.78</v>
      </c>
      <c r="AX1214" s="3" t="str">
        <f t="shared" si="955"/>
        <v>-</v>
      </c>
      <c r="AY1214" s="3">
        <f t="shared" si="956"/>
        <v>143.82</v>
      </c>
      <c r="AZ1214" s="3">
        <f t="shared" ca="1" si="957"/>
        <v>87.845580712519492</v>
      </c>
      <c r="BA1214" s="3">
        <f t="shared" ca="1" si="958"/>
        <v>6.3787425717731479</v>
      </c>
      <c r="BC1214" s="3" t="str">
        <f t="shared" si="959"/>
        <v>1.78</v>
      </c>
      <c r="BD1214" s="3" t="str">
        <f t="shared" si="960"/>
        <v>-</v>
      </c>
      <c r="BE1214" s="3">
        <f t="shared" si="961"/>
        <v>143.82</v>
      </c>
      <c r="BF1214" s="3">
        <f t="shared" ca="1" si="962"/>
        <v>87.845580712519492</v>
      </c>
      <c r="BG1214" s="3">
        <f t="shared" ca="1" si="963"/>
        <v>3.8272455430638885</v>
      </c>
      <c r="BI1214" s="3" t="str">
        <f t="shared" si="964"/>
        <v>1.78</v>
      </c>
      <c r="BJ1214" s="3" t="str">
        <f t="shared" si="965"/>
        <v>-</v>
      </c>
      <c r="BK1214" s="3">
        <f t="shared" si="966"/>
        <v>143.82</v>
      </c>
      <c r="BL1214" s="3">
        <f t="shared" ca="1" si="967"/>
        <v>87.845580712519492</v>
      </c>
      <c r="BM1214" s="3">
        <f t="shared" ca="1" si="968"/>
        <v>1.2757485143546297</v>
      </c>
    </row>
    <row r="1215" spans="1:65" x14ac:dyDescent="0.3">
      <c r="A1215" s="3" t="str">
        <f>'Forward collapse simulation'!B1225</f>
        <v>1.78</v>
      </c>
      <c r="B1215" s="3" t="str">
        <f>IF('Forward collapse simulation'!C1225="","-",'Forward collapse simulation'!C1225)</f>
        <v>-</v>
      </c>
      <c r="C1215" s="3">
        <f>'Forward collapse simulation'!E1225</f>
        <v>156.79</v>
      </c>
      <c r="D1215" s="3">
        <f ca="1">'Forward collapse simulation'!AK1225</f>
        <v>86.197909251922013</v>
      </c>
      <c r="E1215" s="84">
        <f ca="1">'Forward collapse simulation'!AL1225</f>
        <v>8.0744518042889464</v>
      </c>
      <c r="G1215" s="3" t="str">
        <f t="shared" si="919"/>
        <v>1.78</v>
      </c>
      <c r="H1215" s="3" t="str">
        <f t="shared" si="920"/>
        <v>-</v>
      </c>
      <c r="I1215" s="3">
        <f t="shared" si="921"/>
        <v>156.79</v>
      </c>
      <c r="J1215" s="3">
        <f t="shared" ca="1" si="922"/>
        <v>86.197909251922013</v>
      </c>
      <c r="K1215" s="3">
        <f t="shared" ca="1" si="923"/>
        <v>7.6707292140744983</v>
      </c>
      <c r="M1215" s="3" t="str">
        <f t="shared" si="924"/>
        <v>1.78</v>
      </c>
      <c r="N1215" s="3" t="str">
        <f t="shared" si="925"/>
        <v>-</v>
      </c>
      <c r="O1215" s="3">
        <f t="shared" si="926"/>
        <v>156.79</v>
      </c>
      <c r="P1215" s="3">
        <f t="shared" ca="1" si="927"/>
        <v>86.197909251922013</v>
      </c>
      <c r="Q1215" s="3">
        <f t="shared" ca="1" si="928"/>
        <v>7.2670066238600519</v>
      </c>
      <c r="R1215" s="85"/>
      <c r="S1215" s="3" t="str">
        <f t="shared" si="929"/>
        <v>1.78</v>
      </c>
      <c r="T1215" s="3" t="str">
        <f t="shared" si="930"/>
        <v>-</v>
      </c>
      <c r="U1215" s="3">
        <f t="shared" si="931"/>
        <v>156.79</v>
      </c>
      <c r="V1215" s="3">
        <f t="shared" ca="1" si="932"/>
        <v>86.197909251922013</v>
      </c>
      <c r="W1215" s="3">
        <f t="shared" ca="1" si="933"/>
        <v>6.8632840336456038</v>
      </c>
      <c r="X1215" s="85"/>
      <c r="Y1215" s="3" t="str">
        <f t="shared" si="934"/>
        <v>1.78</v>
      </c>
      <c r="Z1215" s="3" t="str">
        <f t="shared" si="935"/>
        <v>-</v>
      </c>
      <c r="AA1215" s="3">
        <f t="shared" si="936"/>
        <v>156.79</v>
      </c>
      <c r="AB1215" s="3">
        <f t="shared" ca="1" si="937"/>
        <v>86.197909251922013</v>
      </c>
      <c r="AC1215" s="3">
        <f t="shared" ca="1" si="938"/>
        <v>6.4595614434311575</v>
      </c>
      <c r="AE1215" s="3" t="str">
        <f t="shared" si="939"/>
        <v>1.78</v>
      </c>
      <c r="AF1215" s="3" t="str">
        <f t="shared" si="940"/>
        <v>-</v>
      </c>
      <c r="AG1215" s="3">
        <f t="shared" si="941"/>
        <v>156.79</v>
      </c>
      <c r="AH1215" s="3">
        <f t="shared" ca="1" si="942"/>
        <v>86.197909251922013</v>
      </c>
      <c r="AI1215" s="3">
        <f t="shared" ca="1" si="943"/>
        <v>6.0558388532167093</v>
      </c>
      <c r="AK1215" s="3" t="str">
        <f t="shared" si="944"/>
        <v>1.78</v>
      </c>
      <c r="AL1215" s="3" t="str">
        <f t="shared" si="945"/>
        <v>-</v>
      </c>
      <c r="AM1215" s="3">
        <f t="shared" si="946"/>
        <v>156.79</v>
      </c>
      <c r="AN1215" s="3">
        <f t="shared" ca="1" si="947"/>
        <v>86.197909251922013</v>
      </c>
      <c r="AO1215" s="3">
        <f t="shared" ca="1" si="948"/>
        <v>5.6521162630022621</v>
      </c>
      <c r="AQ1215" s="3" t="str">
        <f t="shared" si="949"/>
        <v>1.78</v>
      </c>
      <c r="AR1215" s="3" t="str">
        <f t="shared" si="950"/>
        <v>-</v>
      </c>
      <c r="AS1215" s="3">
        <f t="shared" si="951"/>
        <v>156.79</v>
      </c>
      <c r="AT1215" s="3">
        <f t="shared" ca="1" si="952"/>
        <v>86.197909251922013</v>
      </c>
      <c r="AU1215" s="3">
        <f t="shared" ca="1" si="953"/>
        <v>4.8446710825733676</v>
      </c>
      <c r="AW1215" s="3" t="str">
        <f t="shared" si="954"/>
        <v>1.78</v>
      </c>
      <c r="AX1215" s="3" t="str">
        <f t="shared" si="955"/>
        <v>-</v>
      </c>
      <c r="AY1215" s="3">
        <f t="shared" si="956"/>
        <v>156.79</v>
      </c>
      <c r="AZ1215" s="3">
        <f t="shared" ca="1" si="957"/>
        <v>86.197909251922013</v>
      </c>
      <c r="BA1215" s="3">
        <f t="shared" ca="1" si="958"/>
        <v>4.0372259021444732</v>
      </c>
      <c r="BC1215" s="3" t="str">
        <f t="shared" si="959"/>
        <v>1.78</v>
      </c>
      <c r="BD1215" s="3" t="str">
        <f t="shared" si="960"/>
        <v>-</v>
      </c>
      <c r="BE1215" s="3">
        <f t="shared" si="961"/>
        <v>156.79</v>
      </c>
      <c r="BF1215" s="3">
        <f t="shared" ca="1" si="962"/>
        <v>86.197909251922013</v>
      </c>
      <c r="BG1215" s="3">
        <f t="shared" ca="1" si="963"/>
        <v>2.4223355412866838</v>
      </c>
      <c r="BI1215" s="3" t="str">
        <f t="shared" si="964"/>
        <v>1.78</v>
      </c>
      <c r="BJ1215" s="3" t="str">
        <f t="shared" si="965"/>
        <v>-</v>
      </c>
      <c r="BK1215" s="3">
        <f t="shared" si="966"/>
        <v>156.79</v>
      </c>
      <c r="BL1215" s="3">
        <f t="shared" ca="1" si="967"/>
        <v>86.197909251922013</v>
      </c>
      <c r="BM1215" s="3">
        <f t="shared" ca="1" si="968"/>
        <v>0.80744518042889468</v>
      </c>
    </row>
    <row r="1216" spans="1:65" x14ac:dyDescent="0.3">
      <c r="A1216" s="3" t="str">
        <f>'Forward collapse simulation'!B1226</f>
        <v>1.78</v>
      </c>
      <c r="B1216" s="3" t="str">
        <f>IF('Forward collapse simulation'!C1226="","-",'Forward collapse simulation'!C1226)</f>
        <v>-</v>
      </c>
      <c r="C1216" s="3">
        <f>'Forward collapse simulation'!E1226</f>
        <v>165.34</v>
      </c>
      <c r="D1216" s="3">
        <f ca="1">'Forward collapse simulation'!AK1226</f>
        <v>85.882322142516827</v>
      </c>
      <c r="E1216" s="84">
        <f ca="1">'Forward collapse simulation'!AL1226</f>
        <v>4.6785308390620628</v>
      </c>
      <c r="G1216" s="3" t="str">
        <f t="shared" si="919"/>
        <v>1.78</v>
      </c>
      <c r="H1216" s="3" t="str">
        <f t="shared" si="920"/>
        <v>-</v>
      </c>
      <c r="I1216" s="3">
        <f t="shared" si="921"/>
        <v>165.34</v>
      </c>
      <c r="J1216" s="3">
        <f t="shared" ca="1" si="922"/>
        <v>85.882322142516827</v>
      </c>
      <c r="K1216" s="3">
        <f t="shared" ca="1" si="923"/>
        <v>4.4446042971089597</v>
      </c>
      <c r="M1216" s="3" t="str">
        <f t="shared" si="924"/>
        <v>1.78</v>
      </c>
      <c r="N1216" s="3" t="str">
        <f t="shared" si="925"/>
        <v>-</v>
      </c>
      <c r="O1216" s="3">
        <f t="shared" si="926"/>
        <v>165.34</v>
      </c>
      <c r="P1216" s="3">
        <f t="shared" ca="1" si="927"/>
        <v>85.882322142516827</v>
      </c>
      <c r="Q1216" s="3">
        <f t="shared" ca="1" si="928"/>
        <v>4.2106777551558565</v>
      </c>
      <c r="R1216" s="85"/>
      <c r="S1216" s="3" t="str">
        <f t="shared" si="929"/>
        <v>1.78</v>
      </c>
      <c r="T1216" s="3" t="str">
        <f t="shared" si="930"/>
        <v>-</v>
      </c>
      <c r="U1216" s="3">
        <f t="shared" si="931"/>
        <v>165.34</v>
      </c>
      <c r="V1216" s="3">
        <f t="shared" ca="1" si="932"/>
        <v>85.882322142516827</v>
      </c>
      <c r="W1216" s="3">
        <f t="shared" ca="1" si="933"/>
        <v>3.9767512132027534</v>
      </c>
      <c r="X1216" s="85"/>
      <c r="Y1216" s="3" t="str">
        <f t="shared" si="934"/>
        <v>1.78</v>
      </c>
      <c r="Z1216" s="3" t="str">
        <f t="shared" si="935"/>
        <v>-</v>
      </c>
      <c r="AA1216" s="3">
        <f t="shared" si="936"/>
        <v>165.34</v>
      </c>
      <c r="AB1216" s="3">
        <f t="shared" ca="1" si="937"/>
        <v>85.882322142516827</v>
      </c>
      <c r="AC1216" s="3">
        <f t="shared" ca="1" si="938"/>
        <v>3.7428246712496502</v>
      </c>
      <c r="AE1216" s="3" t="str">
        <f t="shared" si="939"/>
        <v>1.78</v>
      </c>
      <c r="AF1216" s="3" t="str">
        <f t="shared" si="940"/>
        <v>-</v>
      </c>
      <c r="AG1216" s="3">
        <f t="shared" si="941"/>
        <v>165.34</v>
      </c>
      <c r="AH1216" s="3">
        <f t="shared" ca="1" si="942"/>
        <v>85.882322142516827</v>
      </c>
      <c r="AI1216" s="3">
        <f t="shared" ca="1" si="943"/>
        <v>3.5088981292965471</v>
      </c>
      <c r="AK1216" s="3" t="str">
        <f t="shared" si="944"/>
        <v>1.78</v>
      </c>
      <c r="AL1216" s="3" t="str">
        <f t="shared" si="945"/>
        <v>-</v>
      </c>
      <c r="AM1216" s="3">
        <f t="shared" si="946"/>
        <v>165.34</v>
      </c>
      <c r="AN1216" s="3">
        <f t="shared" ca="1" si="947"/>
        <v>85.882322142516827</v>
      </c>
      <c r="AO1216" s="3">
        <f t="shared" ca="1" si="948"/>
        <v>3.274971587343444</v>
      </c>
      <c r="AQ1216" s="3" t="str">
        <f t="shared" si="949"/>
        <v>1.78</v>
      </c>
      <c r="AR1216" s="3" t="str">
        <f t="shared" si="950"/>
        <v>-</v>
      </c>
      <c r="AS1216" s="3">
        <f t="shared" si="951"/>
        <v>165.34</v>
      </c>
      <c r="AT1216" s="3">
        <f t="shared" ca="1" si="952"/>
        <v>85.882322142516827</v>
      </c>
      <c r="AU1216" s="3">
        <f t="shared" ca="1" si="953"/>
        <v>2.8071185034372377</v>
      </c>
      <c r="AW1216" s="3" t="str">
        <f t="shared" si="954"/>
        <v>1.78</v>
      </c>
      <c r="AX1216" s="3" t="str">
        <f t="shared" si="955"/>
        <v>-</v>
      </c>
      <c r="AY1216" s="3">
        <f t="shared" si="956"/>
        <v>165.34</v>
      </c>
      <c r="AZ1216" s="3">
        <f t="shared" ca="1" si="957"/>
        <v>85.882322142516827</v>
      </c>
      <c r="BA1216" s="3">
        <f t="shared" ca="1" si="958"/>
        <v>2.3392654195310314</v>
      </c>
      <c r="BC1216" s="3" t="str">
        <f t="shared" si="959"/>
        <v>1.78</v>
      </c>
      <c r="BD1216" s="3" t="str">
        <f t="shared" si="960"/>
        <v>-</v>
      </c>
      <c r="BE1216" s="3">
        <f t="shared" si="961"/>
        <v>165.34</v>
      </c>
      <c r="BF1216" s="3">
        <f t="shared" ca="1" si="962"/>
        <v>85.882322142516827</v>
      </c>
      <c r="BG1216" s="3">
        <f t="shared" ca="1" si="963"/>
        <v>1.4035592517186188</v>
      </c>
      <c r="BI1216" s="3" t="str">
        <f t="shared" si="964"/>
        <v>1.78</v>
      </c>
      <c r="BJ1216" s="3" t="str">
        <f t="shared" si="965"/>
        <v>-</v>
      </c>
      <c r="BK1216" s="3">
        <f t="shared" si="966"/>
        <v>165.34</v>
      </c>
      <c r="BL1216" s="3">
        <f t="shared" ca="1" si="967"/>
        <v>85.882322142516827</v>
      </c>
      <c r="BM1216" s="3">
        <f t="shared" ca="1" si="968"/>
        <v>0.46785308390620628</v>
      </c>
    </row>
    <row r="1217" spans="1:65" x14ac:dyDescent="0.3">
      <c r="A1217" s="3" t="str">
        <f>'Forward collapse simulation'!B1227</f>
        <v>1.78</v>
      </c>
      <c r="B1217" s="3" t="str">
        <f>IF('Forward collapse simulation'!C1227="","-",'Forward collapse simulation'!C1227)</f>
        <v>-</v>
      </c>
      <c r="C1217" s="3">
        <f>'Forward collapse simulation'!E1227</f>
        <v>167.52</v>
      </c>
      <c r="D1217" s="3">
        <f>'Forward collapse simulation'!AK1227</f>
        <v>-65.52</v>
      </c>
      <c r="E1217" s="84">
        <f>'Forward collapse simulation'!AL1227</f>
        <v>1.397</v>
      </c>
      <c r="G1217" s="3" t="str">
        <f t="shared" si="919"/>
        <v>1.78</v>
      </c>
      <c r="H1217" s="3" t="str">
        <f t="shared" si="920"/>
        <v>-</v>
      </c>
      <c r="I1217" s="3">
        <f t="shared" si="921"/>
        <v>167.52</v>
      </c>
      <c r="J1217" s="3">
        <f t="shared" si="922"/>
        <v>-65.52</v>
      </c>
      <c r="K1217" s="3">
        <f t="shared" si="923"/>
        <v>1.3271500000000001</v>
      </c>
      <c r="M1217" s="3" t="str">
        <f t="shared" si="924"/>
        <v>1.78</v>
      </c>
      <c r="N1217" s="3" t="str">
        <f t="shared" si="925"/>
        <v>-</v>
      </c>
      <c r="O1217" s="3">
        <f t="shared" si="926"/>
        <v>167.52</v>
      </c>
      <c r="P1217" s="3">
        <f t="shared" si="927"/>
        <v>-65.52</v>
      </c>
      <c r="Q1217" s="3">
        <f t="shared" si="928"/>
        <v>1.2573000000000001</v>
      </c>
      <c r="R1217" s="85"/>
      <c r="S1217" s="3" t="str">
        <f t="shared" si="929"/>
        <v>1.78</v>
      </c>
      <c r="T1217" s="3" t="str">
        <f t="shared" si="930"/>
        <v>-</v>
      </c>
      <c r="U1217" s="3">
        <f t="shared" si="931"/>
        <v>167.52</v>
      </c>
      <c r="V1217" s="3">
        <f t="shared" si="932"/>
        <v>-65.52</v>
      </c>
      <c r="W1217" s="3">
        <f t="shared" si="933"/>
        <v>1.1874499999999999</v>
      </c>
      <c r="X1217" s="85"/>
      <c r="Y1217" s="3" t="str">
        <f t="shared" si="934"/>
        <v>1.78</v>
      </c>
      <c r="Z1217" s="3" t="str">
        <f t="shared" si="935"/>
        <v>-</v>
      </c>
      <c r="AA1217" s="3">
        <f t="shared" si="936"/>
        <v>167.52</v>
      </c>
      <c r="AB1217" s="3">
        <f t="shared" si="937"/>
        <v>-65.52</v>
      </c>
      <c r="AC1217" s="3">
        <f t="shared" si="938"/>
        <v>1.1176000000000001</v>
      </c>
      <c r="AE1217" s="3" t="str">
        <f t="shared" si="939"/>
        <v>1.78</v>
      </c>
      <c r="AF1217" s="3" t="str">
        <f t="shared" si="940"/>
        <v>-</v>
      </c>
      <c r="AG1217" s="3">
        <f t="shared" si="941"/>
        <v>167.52</v>
      </c>
      <c r="AH1217" s="3">
        <f t="shared" si="942"/>
        <v>-65.52</v>
      </c>
      <c r="AI1217" s="3">
        <f t="shared" si="943"/>
        <v>1.04775</v>
      </c>
      <c r="AK1217" s="3" t="str">
        <f t="shared" si="944"/>
        <v>1.78</v>
      </c>
      <c r="AL1217" s="3" t="str">
        <f t="shared" si="945"/>
        <v>-</v>
      </c>
      <c r="AM1217" s="3">
        <f t="shared" si="946"/>
        <v>167.52</v>
      </c>
      <c r="AN1217" s="3">
        <f t="shared" si="947"/>
        <v>-65.52</v>
      </c>
      <c r="AO1217" s="3">
        <f t="shared" si="948"/>
        <v>0.97789999999999999</v>
      </c>
      <c r="AQ1217" s="3" t="str">
        <f t="shared" si="949"/>
        <v>1.78</v>
      </c>
      <c r="AR1217" s="3" t="str">
        <f t="shared" si="950"/>
        <v>-</v>
      </c>
      <c r="AS1217" s="3">
        <f t="shared" si="951"/>
        <v>167.52</v>
      </c>
      <c r="AT1217" s="3">
        <f t="shared" si="952"/>
        <v>-65.52</v>
      </c>
      <c r="AU1217" s="3">
        <f t="shared" si="953"/>
        <v>0.83819999999999995</v>
      </c>
      <c r="AW1217" s="3" t="str">
        <f t="shared" si="954"/>
        <v>1.78</v>
      </c>
      <c r="AX1217" s="3" t="str">
        <f t="shared" si="955"/>
        <v>-</v>
      </c>
      <c r="AY1217" s="3">
        <f t="shared" si="956"/>
        <v>167.52</v>
      </c>
      <c r="AZ1217" s="3">
        <f t="shared" si="957"/>
        <v>-65.52</v>
      </c>
      <c r="BA1217" s="3">
        <f t="shared" si="958"/>
        <v>0.69850000000000001</v>
      </c>
      <c r="BC1217" s="3" t="str">
        <f t="shared" si="959"/>
        <v>1.78</v>
      </c>
      <c r="BD1217" s="3" t="str">
        <f t="shared" si="960"/>
        <v>-</v>
      </c>
      <c r="BE1217" s="3">
        <f t="shared" si="961"/>
        <v>167.52</v>
      </c>
      <c r="BF1217" s="3">
        <f t="shared" si="962"/>
        <v>-65.52</v>
      </c>
      <c r="BG1217" s="3">
        <f t="shared" si="963"/>
        <v>0.41909999999999997</v>
      </c>
      <c r="BI1217" s="3" t="str">
        <f t="shared" si="964"/>
        <v>1.78</v>
      </c>
      <c r="BJ1217" s="3" t="str">
        <f t="shared" si="965"/>
        <v>-</v>
      </c>
      <c r="BK1217" s="3">
        <f t="shared" si="966"/>
        <v>167.52</v>
      </c>
      <c r="BL1217" s="3">
        <f t="shared" si="967"/>
        <v>-65.52</v>
      </c>
      <c r="BM1217" s="3">
        <f t="shared" si="968"/>
        <v>0.13970000000000002</v>
      </c>
    </row>
    <row r="1218" spans="1:65" x14ac:dyDescent="0.3">
      <c r="A1218" s="3" t="str">
        <f>'Forward collapse simulation'!B1228</f>
        <v>1.78</v>
      </c>
      <c r="B1218" s="3" t="str">
        <f>IF('Forward collapse simulation'!C1228="","-",'Forward collapse simulation'!C1228)</f>
        <v>-</v>
      </c>
      <c r="C1218" s="3">
        <f>'Forward collapse simulation'!E1228</f>
        <v>161.87</v>
      </c>
      <c r="D1218" s="3">
        <f>'Forward collapse simulation'!AK1228</f>
        <v>-84.03</v>
      </c>
      <c r="E1218" s="84">
        <f>'Forward collapse simulation'!AL1228</f>
        <v>1.143</v>
      </c>
      <c r="G1218" s="3" t="str">
        <f t="shared" si="919"/>
        <v>1.78</v>
      </c>
      <c r="H1218" s="3" t="str">
        <f t="shared" si="920"/>
        <v>-</v>
      </c>
      <c r="I1218" s="3">
        <f t="shared" si="921"/>
        <v>161.87</v>
      </c>
      <c r="J1218" s="3">
        <f t="shared" si="922"/>
        <v>-84.03</v>
      </c>
      <c r="K1218" s="3">
        <f t="shared" si="923"/>
        <v>1.08585</v>
      </c>
      <c r="M1218" s="3" t="str">
        <f t="shared" si="924"/>
        <v>1.78</v>
      </c>
      <c r="N1218" s="3" t="str">
        <f t="shared" si="925"/>
        <v>-</v>
      </c>
      <c r="O1218" s="3">
        <f t="shared" si="926"/>
        <v>161.87</v>
      </c>
      <c r="P1218" s="3">
        <f t="shared" si="927"/>
        <v>-84.03</v>
      </c>
      <c r="Q1218" s="3">
        <f t="shared" si="928"/>
        <v>1.0286999999999999</v>
      </c>
      <c r="R1218" s="85"/>
      <c r="S1218" s="3" t="str">
        <f t="shared" si="929"/>
        <v>1.78</v>
      </c>
      <c r="T1218" s="3" t="str">
        <f t="shared" si="930"/>
        <v>-</v>
      </c>
      <c r="U1218" s="3">
        <f t="shared" si="931"/>
        <v>161.87</v>
      </c>
      <c r="V1218" s="3">
        <f t="shared" si="932"/>
        <v>-84.03</v>
      </c>
      <c r="W1218" s="3">
        <f t="shared" si="933"/>
        <v>0.97155000000000002</v>
      </c>
      <c r="X1218" s="85"/>
      <c r="Y1218" s="3" t="str">
        <f t="shared" si="934"/>
        <v>1.78</v>
      </c>
      <c r="Z1218" s="3" t="str">
        <f t="shared" si="935"/>
        <v>-</v>
      </c>
      <c r="AA1218" s="3">
        <f t="shared" si="936"/>
        <v>161.87</v>
      </c>
      <c r="AB1218" s="3">
        <f t="shared" si="937"/>
        <v>-84.03</v>
      </c>
      <c r="AC1218" s="3">
        <f t="shared" si="938"/>
        <v>0.9144000000000001</v>
      </c>
      <c r="AE1218" s="3" t="str">
        <f t="shared" si="939"/>
        <v>1.78</v>
      </c>
      <c r="AF1218" s="3" t="str">
        <f t="shared" si="940"/>
        <v>-</v>
      </c>
      <c r="AG1218" s="3">
        <f t="shared" si="941"/>
        <v>161.87</v>
      </c>
      <c r="AH1218" s="3">
        <f t="shared" si="942"/>
        <v>-84.03</v>
      </c>
      <c r="AI1218" s="3">
        <f t="shared" si="943"/>
        <v>0.85725000000000007</v>
      </c>
      <c r="AK1218" s="3" t="str">
        <f t="shared" si="944"/>
        <v>1.78</v>
      </c>
      <c r="AL1218" s="3" t="str">
        <f t="shared" si="945"/>
        <v>-</v>
      </c>
      <c r="AM1218" s="3">
        <f t="shared" si="946"/>
        <v>161.87</v>
      </c>
      <c r="AN1218" s="3">
        <f t="shared" si="947"/>
        <v>-84.03</v>
      </c>
      <c r="AO1218" s="3">
        <f t="shared" si="948"/>
        <v>0.80009999999999992</v>
      </c>
      <c r="AQ1218" s="3" t="str">
        <f t="shared" si="949"/>
        <v>1.78</v>
      </c>
      <c r="AR1218" s="3" t="str">
        <f t="shared" si="950"/>
        <v>-</v>
      </c>
      <c r="AS1218" s="3">
        <f t="shared" si="951"/>
        <v>161.87</v>
      </c>
      <c r="AT1218" s="3">
        <f t="shared" si="952"/>
        <v>-84.03</v>
      </c>
      <c r="AU1218" s="3">
        <f t="shared" si="953"/>
        <v>0.68579999999999997</v>
      </c>
      <c r="AW1218" s="3" t="str">
        <f t="shared" si="954"/>
        <v>1.78</v>
      </c>
      <c r="AX1218" s="3" t="str">
        <f t="shared" si="955"/>
        <v>-</v>
      </c>
      <c r="AY1218" s="3">
        <f t="shared" si="956"/>
        <v>161.87</v>
      </c>
      <c r="AZ1218" s="3">
        <f t="shared" si="957"/>
        <v>-84.03</v>
      </c>
      <c r="BA1218" s="3">
        <f t="shared" si="958"/>
        <v>0.57150000000000001</v>
      </c>
      <c r="BC1218" s="3" t="str">
        <f t="shared" si="959"/>
        <v>1.78</v>
      </c>
      <c r="BD1218" s="3" t="str">
        <f t="shared" si="960"/>
        <v>-</v>
      </c>
      <c r="BE1218" s="3">
        <f t="shared" si="961"/>
        <v>161.87</v>
      </c>
      <c r="BF1218" s="3">
        <f t="shared" si="962"/>
        <v>-84.03</v>
      </c>
      <c r="BG1218" s="3">
        <f t="shared" si="963"/>
        <v>0.34289999999999998</v>
      </c>
      <c r="BI1218" s="3" t="str">
        <f t="shared" si="964"/>
        <v>1.78</v>
      </c>
      <c r="BJ1218" s="3" t="str">
        <f t="shared" si="965"/>
        <v>-</v>
      </c>
      <c r="BK1218" s="3">
        <f t="shared" si="966"/>
        <v>161.87</v>
      </c>
      <c r="BL1218" s="3">
        <f t="shared" si="967"/>
        <v>-84.03</v>
      </c>
      <c r="BM1218" s="3">
        <f t="shared" si="968"/>
        <v>0.11430000000000001</v>
      </c>
    </row>
    <row r="1219" spans="1:65" x14ac:dyDescent="0.3">
      <c r="A1219" s="3" t="str">
        <f>'Forward collapse simulation'!B1229</f>
        <v>1.78</v>
      </c>
      <c r="B1219" s="3" t="str">
        <f>IF('Forward collapse simulation'!C1229="","-",'Forward collapse simulation'!C1229)</f>
        <v>1.79</v>
      </c>
      <c r="C1219" s="3">
        <f>'Forward collapse simulation'!E1229</f>
        <v>65</v>
      </c>
      <c r="D1219" s="3">
        <f>'Forward collapse simulation'!AK1229</f>
        <v>-2</v>
      </c>
      <c r="E1219" s="84">
        <f>'Forward collapse simulation'!AL1229</f>
        <v>9.7420000000000009</v>
      </c>
      <c r="G1219" s="3" t="str">
        <f t="shared" si="919"/>
        <v>1.78</v>
      </c>
      <c r="H1219" s="3" t="str">
        <f t="shared" si="920"/>
        <v>1.79</v>
      </c>
      <c r="I1219" s="3">
        <f t="shared" si="921"/>
        <v>65</v>
      </c>
      <c r="J1219" s="3">
        <f t="shared" si="922"/>
        <v>-2</v>
      </c>
      <c r="K1219" s="3">
        <f t="shared" si="923"/>
        <v>9.7420000000000009</v>
      </c>
      <c r="M1219" s="3" t="str">
        <f t="shared" si="924"/>
        <v>1.78</v>
      </c>
      <c r="N1219" s="3" t="str">
        <f t="shared" si="925"/>
        <v>1.79</v>
      </c>
      <c r="O1219" s="3">
        <f t="shared" si="926"/>
        <v>65</v>
      </c>
      <c r="P1219" s="3">
        <f t="shared" si="927"/>
        <v>-2</v>
      </c>
      <c r="Q1219" s="3">
        <f t="shared" si="928"/>
        <v>9.7420000000000009</v>
      </c>
      <c r="R1219" s="85"/>
      <c r="S1219" s="3" t="str">
        <f t="shared" si="929"/>
        <v>1.78</v>
      </c>
      <c r="T1219" s="3" t="str">
        <f t="shared" si="930"/>
        <v>1.79</v>
      </c>
      <c r="U1219" s="3">
        <f t="shared" si="931"/>
        <v>65</v>
      </c>
      <c r="V1219" s="3">
        <f t="shared" si="932"/>
        <v>-2</v>
      </c>
      <c r="W1219" s="3">
        <f t="shared" si="933"/>
        <v>9.7420000000000009</v>
      </c>
      <c r="X1219" s="85"/>
      <c r="Y1219" s="3" t="str">
        <f t="shared" si="934"/>
        <v>1.78</v>
      </c>
      <c r="Z1219" s="3" t="str">
        <f t="shared" si="935"/>
        <v>1.79</v>
      </c>
      <c r="AA1219" s="3">
        <f t="shared" si="936"/>
        <v>65</v>
      </c>
      <c r="AB1219" s="3">
        <f t="shared" si="937"/>
        <v>-2</v>
      </c>
      <c r="AC1219" s="3">
        <f t="shared" si="938"/>
        <v>9.7420000000000009</v>
      </c>
      <c r="AE1219" s="3" t="str">
        <f t="shared" si="939"/>
        <v>1.78</v>
      </c>
      <c r="AF1219" s="3" t="str">
        <f t="shared" si="940"/>
        <v>1.79</v>
      </c>
      <c r="AG1219" s="3">
        <f t="shared" si="941"/>
        <v>65</v>
      </c>
      <c r="AH1219" s="3">
        <f t="shared" si="942"/>
        <v>-2</v>
      </c>
      <c r="AI1219" s="3">
        <f t="shared" si="943"/>
        <v>9.7420000000000009</v>
      </c>
      <c r="AK1219" s="3" t="str">
        <f t="shared" si="944"/>
        <v>1.78</v>
      </c>
      <c r="AL1219" s="3" t="str">
        <f t="shared" si="945"/>
        <v>1.79</v>
      </c>
      <c r="AM1219" s="3">
        <f t="shared" si="946"/>
        <v>65</v>
      </c>
      <c r="AN1219" s="3">
        <f t="shared" si="947"/>
        <v>-2</v>
      </c>
      <c r="AO1219" s="3">
        <f t="shared" si="948"/>
        <v>9.7420000000000009</v>
      </c>
      <c r="AQ1219" s="3" t="str">
        <f t="shared" si="949"/>
        <v>1.78</v>
      </c>
      <c r="AR1219" s="3" t="str">
        <f t="shared" si="950"/>
        <v>1.79</v>
      </c>
      <c r="AS1219" s="3">
        <f t="shared" si="951"/>
        <v>65</v>
      </c>
      <c r="AT1219" s="3">
        <f t="shared" si="952"/>
        <v>-2</v>
      </c>
      <c r="AU1219" s="3">
        <f t="shared" si="953"/>
        <v>9.7420000000000009</v>
      </c>
      <c r="AW1219" s="3" t="str">
        <f t="shared" si="954"/>
        <v>1.78</v>
      </c>
      <c r="AX1219" s="3" t="str">
        <f t="shared" si="955"/>
        <v>1.79</v>
      </c>
      <c r="AY1219" s="3">
        <f t="shared" si="956"/>
        <v>65</v>
      </c>
      <c r="AZ1219" s="3">
        <f t="shared" si="957"/>
        <v>-2</v>
      </c>
      <c r="BA1219" s="3">
        <f t="shared" si="958"/>
        <v>9.7420000000000009</v>
      </c>
      <c r="BC1219" s="3" t="str">
        <f t="shared" si="959"/>
        <v>1.78</v>
      </c>
      <c r="BD1219" s="3" t="str">
        <f t="shared" si="960"/>
        <v>1.79</v>
      </c>
      <c r="BE1219" s="3">
        <f t="shared" si="961"/>
        <v>65</v>
      </c>
      <c r="BF1219" s="3">
        <f t="shared" si="962"/>
        <v>-2</v>
      </c>
      <c r="BG1219" s="3">
        <f t="shared" si="963"/>
        <v>9.7420000000000009</v>
      </c>
      <c r="BI1219" s="3" t="str">
        <f t="shared" si="964"/>
        <v>1.78</v>
      </c>
      <c r="BJ1219" s="3" t="str">
        <f t="shared" si="965"/>
        <v>1.79</v>
      </c>
      <c r="BK1219" s="3">
        <f t="shared" si="966"/>
        <v>65</v>
      </c>
      <c r="BL1219" s="3">
        <f t="shared" si="967"/>
        <v>-2</v>
      </c>
      <c r="BM1219" s="3">
        <f t="shared" si="968"/>
        <v>9.7420000000000009</v>
      </c>
    </row>
    <row r="1220" spans="1:65" x14ac:dyDescent="0.3">
      <c r="A1220" s="3" t="str">
        <f>'Forward collapse simulation'!B1230</f>
        <v>1.79</v>
      </c>
      <c r="B1220" s="3" t="str">
        <f>IF('Forward collapse simulation'!C1230="","-",'Forward collapse simulation'!C1230)</f>
        <v>1.80</v>
      </c>
      <c r="C1220" s="3">
        <f>'Forward collapse simulation'!E1230</f>
        <v>63.2</v>
      </c>
      <c r="D1220" s="3">
        <f>'Forward collapse simulation'!AK1230</f>
        <v>-2.57</v>
      </c>
      <c r="E1220" s="84">
        <f>'Forward collapse simulation'!AL1230</f>
        <v>6.1</v>
      </c>
      <c r="G1220" s="3" t="str">
        <f t="shared" ref="G1220:G1283" si="969">A1220</f>
        <v>1.79</v>
      </c>
      <c r="H1220" s="3" t="str">
        <f t="shared" ref="H1220:H1283" si="970">B1220</f>
        <v>1.80</v>
      </c>
      <c r="I1220" s="3">
        <f t="shared" ref="I1220:I1283" si="971">C1220</f>
        <v>63.2</v>
      </c>
      <c r="J1220" s="3">
        <f t="shared" ref="J1220:J1283" si="972">D1220</f>
        <v>-2.57</v>
      </c>
      <c r="K1220" s="3">
        <f t="shared" ref="K1220:K1283" si="973">IF(B1220="-",E1220*0.95,E1220)</f>
        <v>6.1</v>
      </c>
      <c r="M1220" s="3" t="str">
        <f t="shared" ref="M1220:M1283" si="974">G1220</f>
        <v>1.79</v>
      </c>
      <c r="N1220" s="3" t="str">
        <f t="shared" ref="N1220:N1283" si="975">H1220</f>
        <v>1.80</v>
      </c>
      <c r="O1220" s="3">
        <f t="shared" ref="O1220:O1283" si="976">I1220</f>
        <v>63.2</v>
      </c>
      <c r="P1220" s="3">
        <f t="shared" ref="P1220:P1283" si="977">J1220</f>
        <v>-2.57</v>
      </c>
      <c r="Q1220" s="3">
        <f t="shared" ref="Q1220:Q1283" si="978">IF(H1220="-",$E1220*0.9,$E1220)</f>
        <v>6.1</v>
      </c>
      <c r="R1220" s="85"/>
      <c r="S1220" s="3" t="str">
        <f t="shared" ref="S1220:S1283" si="979">M1220</f>
        <v>1.79</v>
      </c>
      <c r="T1220" s="3" t="str">
        <f t="shared" ref="T1220:T1283" si="980">N1220</f>
        <v>1.80</v>
      </c>
      <c r="U1220" s="3">
        <f t="shared" ref="U1220:U1283" si="981">O1220</f>
        <v>63.2</v>
      </c>
      <c r="V1220" s="3">
        <f t="shared" ref="V1220:V1283" si="982">P1220</f>
        <v>-2.57</v>
      </c>
      <c r="W1220" s="3">
        <f t="shared" ref="W1220:W1283" si="983">IF(N1220="-",$E1220*0.85,$E1220)</f>
        <v>6.1</v>
      </c>
      <c r="X1220" s="85"/>
      <c r="Y1220" s="3" t="str">
        <f t="shared" ref="Y1220:Y1283" si="984">S1220</f>
        <v>1.79</v>
      </c>
      <c r="Z1220" s="3" t="str">
        <f t="shared" ref="Z1220:Z1283" si="985">T1220</f>
        <v>1.80</v>
      </c>
      <c r="AA1220" s="3">
        <f t="shared" ref="AA1220:AA1283" si="986">U1220</f>
        <v>63.2</v>
      </c>
      <c r="AB1220" s="3">
        <f t="shared" ref="AB1220:AB1283" si="987">V1220</f>
        <v>-2.57</v>
      </c>
      <c r="AC1220" s="3">
        <f t="shared" ref="AC1220:AC1283" si="988">IF(T1220="-",$E1220*0.8,$E1220)</f>
        <v>6.1</v>
      </c>
      <c r="AE1220" s="3" t="str">
        <f t="shared" ref="AE1220:AE1283" si="989">Y1220</f>
        <v>1.79</v>
      </c>
      <c r="AF1220" s="3" t="str">
        <f t="shared" ref="AF1220:AF1283" si="990">Z1220</f>
        <v>1.80</v>
      </c>
      <c r="AG1220" s="3">
        <f t="shared" ref="AG1220:AG1283" si="991">AA1220</f>
        <v>63.2</v>
      </c>
      <c r="AH1220" s="3">
        <f t="shared" ref="AH1220:AH1283" si="992">AB1220</f>
        <v>-2.57</v>
      </c>
      <c r="AI1220" s="3">
        <f t="shared" ref="AI1220:AI1283" si="993">IF(Z1220="-",$E1220*0.75,$E1220)</f>
        <v>6.1</v>
      </c>
      <c r="AK1220" s="3" t="str">
        <f t="shared" ref="AK1220:AK1283" si="994">AE1220</f>
        <v>1.79</v>
      </c>
      <c r="AL1220" s="3" t="str">
        <f t="shared" ref="AL1220:AL1283" si="995">AF1220</f>
        <v>1.80</v>
      </c>
      <c r="AM1220" s="3">
        <f t="shared" ref="AM1220:AM1283" si="996">AG1220</f>
        <v>63.2</v>
      </c>
      <c r="AN1220" s="3">
        <f t="shared" ref="AN1220:AN1283" si="997">AH1220</f>
        <v>-2.57</v>
      </c>
      <c r="AO1220" s="3">
        <f t="shared" ref="AO1220:AO1283" si="998">IF(AF1220="-",$E1220*0.7,$E1220)</f>
        <v>6.1</v>
      </c>
      <c r="AQ1220" s="3" t="str">
        <f t="shared" ref="AQ1220:AQ1283" si="999">AK1220</f>
        <v>1.79</v>
      </c>
      <c r="AR1220" s="3" t="str">
        <f t="shared" ref="AR1220:AR1283" si="1000">AL1220</f>
        <v>1.80</v>
      </c>
      <c r="AS1220" s="3">
        <f t="shared" ref="AS1220:AS1283" si="1001">AM1220</f>
        <v>63.2</v>
      </c>
      <c r="AT1220" s="3">
        <f t="shared" ref="AT1220:AT1283" si="1002">AN1220</f>
        <v>-2.57</v>
      </c>
      <c r="AU1220" s="3">
        <f t="shared" ref="AU1220:AU1283" si="1003">IF(AL1220="-",$E1220*0.6,$E1220)</f>
        <v>6.1</v>
      </c>
      <c r="AW1220" s="3" t="str">
        <f t="shared" ref="AW1220:AW1283" si="1004">AQ1220</f>
        <v>1.79</v>
      </c>
      <c r="AX1220" s="3" t="str">
        <f t="shared" ref="AX1220:AX1283" si="1005">AR1220</f>
        <v>1.80</v>
      </c>
      <c r="AY1220" s="3">
        <f t="shared" ref="AY1220:AY1283" si="1006">AS1220</f>
        <v>63.2</v>
      </c>
      <c r="AZ1220" s="3">
        <f t="shared" ref="AZ1220:AZ1283" si="1007">AT1220</f>
        <v>-2.57</v>
      </c>
      <c r="BA1220" s="3">
        <f t="shared" ref="BA1220:BA1283" si="1008">IF(AR1220="-",$E1220*0.5,$E1220)</f>
        <v>6.1</v>
      </c>
      <c r="BC1220" s="3" t="str">
        <f t="shared" ref="BC1220:BC1283" si="1009">AW1220</f>
        <v>1.79</v>
      </c>
      <c r="BD1220" s="3" t="str">
        <f t="shared" ref="BD1220:BD1283" si="1010">AX1220</f>
        <v>1.80</v>
      </c>
      <c r="BE1220" s="3">
        <f t="shared" ref="BE1220:BE1283" si="1011">AY1220</f>
        <v>63.2</v>
      </c>
      <c r="BF1220" s="3">
        <f t="shared" ref="BF1220:BF1283" si="1012">AZ1220</f>
        <v>-2.57</v>
      </c>
      <c r="BG1220" s="3">
        <f t="shared" ref="BG1220:BG1283" si="1013">IF(AX1220="-",$E1220*0.3,$E1220)</f>
        <v>6.1</v>
      </c>
      <c r="BI1220" s="3" t="str">
        <f t="shared" ref="BI1220:BI1283" si="1014">BC1220</f>
        <v>1.79</v>
      </c>
      <c r="BJ1220" s="3" t="str">
        <f t="shared" ref="BJ1220:BJ1283" si="1015">BD1220</f>
        <v>1.80</v>
      </c>
      <c r="BK1220" s="3">
        <f t="shared" ref="BK1220:BK1283" si="1016">BE1220</f>
        <v>63.2</v>
      </c>
      <c r="BL1220" s="3">
        <f t="shared" ref="BL1220:BL1283" si="1017">BF1220</f>
        <v>-2.57</v>
      </c>
      <c r="BM1220" s="3">
        <f t="shared" ref="BM1220:BM1283" si="1018">IF(BD1220="-",$E1220*0.1,$E1220)</f>
        <v>6.1</v>
      </c>
    </row>
    <row r="1221" spans="1:65" x14ac:dyDescent="0.3">
      <c r="A1221" s="3" t="str">
        <f>'Forward collapse simulation'!B1231</f>
        <v>1.80</v>
      </c>
      <c r="B1221" s="3" t="str">
        <f>IF('Forward collapse simulation'!C1231="","-",'Forward collapse simulation'!C1231)</f>
        <v>-</v>
      </c>
      <c r="C1221" s="3">
        <f>'Forward collapse simulation'!E1231</f>
        <v>208.25</v>
      </c>
      <c r="D1221" s="3">
        <f>'Forward collapse simulation'!AK1231</f>
        <v>-67.260000000000005</v>
      </c>
      <c r="E1221" s="84">
        <f>'Forward collapse simulation'!AL1231</f>
        <v>0.39400000000000002</v>
      </c>
      <c r="G1221" s="3" t="str">
        <f t="shared" si="969"/>
        <v>1.80</v>
      </c>
      <c r="H1221" s="3" t="str">
        <f t="shared" si="970"/>
        <v>-</v>
      </c>
      <c r="I1221" s="3">
        <f t="shared" si="971"/>
        <v>208.25</v>
      </c>
      <c r="J1221" s="3">
        <f t="shared" si="972"/>
        <v>-67.260000000000005</v>
      </c>
      <c r="K1221" s="3">
        <f t="shared" si="973"/>
        <v>0.37430000000000002</v>
      </c>
      <c r="M1221" s="3" t="str">
        <f t="shared" si="974"/>
        <v>1.80</v>
      </c>
      <c r="N1221" s="3" t="str">
        <f t="shared" si="975"/>
        <v>-</v>
      </c>
      <c r="O1221" s="3">
        <f t="shared" si="976"/>
        <v>208.25</v>
      </c>
      <c r="P1221" s="3">
        <f t="shared" si="977"/>
        <v>-67.260000000000005</v>
      </c>
      <c r="Q1221" s="3">
        <f t="shared" si="978"/>
        <v>0.35460000000000003</v>
      </c>
      <c r="R1221" s="85"/>
      <c r="S1221" s="3" t="str">
        <f t="shared" si="979"/>
        <v>1.80</v>
      </c>
      <c r="T1221" s="3" t="str">
        <f t="shared" si="980"/>
        <v>-</v>
      </c>
      <c r="U1221" s="3">
        <f t="shared" si="981"/>
        <v>208.25</v>
      </c>
      <c r="V1221" s="3">
        <f t="shared" si="982"/>
        <v>-67.260000000000005</v>
      </c>
      <c r="W1221" s="3">
        <f t="shared" si="983"/>
        <v>0.33490000000000003</v>
      </c>
      <c r="X1221" s="85"/>
      <c r="Y1221" s="3" t="str">
        <f t="shared" si="984"/>
        <v>1.80</v>
      </c>
      <c r="Z1221" s="3" t="str">
        <f t="shared" si="985"/>
        <v>-</v>
      </c>
      <c r="AA1221" s="3">
        <f t="shared" si="986"/>
        <v>208.25</v>
      </c>
      <c r="AB1221" s="3">
        <f t="shared" si="987"/>
        <v>-67.260000000000005</v>
      </c>
      <c r="AC1221" s="3">
        <f t="shared" si="988"/>
        <v>0.31520000000000004</v>
      </c>
      <c r="AE1221" s="3" t="str">
        <f t="shared" si="989"/>
        <v>1.80</v>
      </c>
      <c r="AF1221" s="3" t="str">
        <f t="shared" si="990"/>
        <v>-</v>
      </c>
      <c r="AG1221" s="3">
        <f t="shared" si="991"/>
        <v>208.25</v>
      </c>
      <c r="AH1221" s="3">
        <f t="shared" si="992"/>
        <v>-67.260000000000005</v>
      </c>
      <c r="AI1221" s="3">
        <f t="shared" si="993"/>
        <v>0.29549999999999998</v>
      </c>
      <c r="AK1221" s="3" t="str">
        <f t="shared" si="994"/>
        <v>1.80</v>
      </c>
      <c r="AL1221" s="3" t="str">
        <f t="shared" si="995"/>
        <v>-</v>
      </c>
      <c r="AM1221" s="3">
        <f t="shared" si="996"/>
        <v>208.25</v>
      </c>
      <c r="AN1221" s="3">
        <f t="shared" si="997"/>
        <v>-67.260000000000005</v>
      </c>
      <c r="AO1221" s="3">
        <f t="shared" si="998"/>
        <v>0.27579999999999999</v>
      </c>
      <c r="AQ1221" s="3" t="str">
        <f t="shared" si="999"/>
        <v>1.80</v>
      </c>
      <c r="AR1221" s="3" t="str">
        <f t="shared" si="1000"/>
        <v>-</v>
      </c>
      <c r="AS1221" s="3">
        <f t="shared" si="1001"/>
        <v>208.25</v>
      </c>
      <c r="AT1221" s="3">
        <f t="shared" si="1002"/>
        <v>-67.260000000000005</v>
      </c>
      <c r="AU1221" s="3">
        <f t="shared" si="1003"/>
        <v>0.2364</v>
      </c>
      <c r="AW1221" s="3" t="str">
        <f t="shared" si="1004"/>
        <v>1.80</v>
      </c>
      <c r="AX1221" s="3" t="str">
        <f t="shared" si="1005"/>
        <v>-</v>
      </c>
      <c r="AY1221" s="3">
        <f t="shared" si="1006"/>
        <v>208.25</v>
      </c>
      <c r="AZ1221" s="3">
        <f t="shared" si="1007"/>
        <v>-67.260000000000005</v>
      </c>
      <c r="BA1221" s="3">
        <f t="shared" si="1008"/>
        <v>0.19700000000000001</v>
      </c>
      <c r="BC1221" s="3" t="str">
        <f t="shared" si="1009"/>
        <v>1.80</v>
      </c>
      <c r="BD1221" s="3" t="str">
        <f t="shared" si="1010"/>
        <v>-</v>
      </c>
      <c r="BE1221" s="3">
        <f t="shared" si="1011"/>
        <v>208.25</v>
      </c>
      <c r="BF1221" s="3">
        <f t="shared" si="1012"/>
        <v>-67.260000000000005</v>
      </c>
      <c r="BG1221" s="3">
        <f t="shared" si="1013"/>
        <v>0.1182</v>
      </c>
      <c r="BI1221" s="3" t="str">
        <f t="shared" si="1014"/>
        <v>1.80</v>
      </c>
      <c r="BJ1221" s="3" t="str">
        <f t="shared" si="1015"/>
        <v>-</v>
      </c>
      <c r="BK1221" s="3">
        <f t="shared" si="1016"/>
        <v>208.25</v>
      </c>
      <c r="BL1221" s="3">
        <f t="shared" si="1017"/>
        <v>-67.260000000000005</v>
      </c>
      <c r="BM1221" s="3">
        <f t="shared" si="1018"/>
        <v>3.9400000000000004E-2</v>
      </c>
    </row>
    <row r="1222" spans="1:65" x14ac:dyDescent="0.3">
      <c r="A1222" s="3" t="str">
        <f>'Forward collapse simulation'!B1232</f>
        <v>1.80</v>
      </c>
      <c r="B1222" s="3" t="str">
        <f>IF('Forward collapse simulation'!C1232="","-",'Forward collapse simulation'!C1232)</f>
        <v>-</v>
      </c>
      <c r="C1222" s="3">
        <f>'Forward collapse simulation'!E1232</f>
        <v>227.5</v>
      </c>
      <c r="D1222" s="3">
        <f>'Forward collapse simulation'!AK1232</f>
        <v>-9.7799999999999994</v>
      </c>
      <c r="E1222" s="84">
        <f>'Forward collapse simulation'!AL1232</f>
        <v>1.5770000000000002</v>
      </c>
      <c r="G1222" s="3" t="str">
        <f t="shared" si="969"/>
        <v>1.80</v>
      </c>
      <c r="H1222" s="3" t="str">
        <f t="shared" si="970"/>
        <v>-</v>
      </c>
      <c r="I1222" s="3">
        <f t="shared" si="971"/>
        <v>227.5</v>
      </c>
      <c r="J1222" s="3">
        <f t="shared" si="972"/>
        <v>-9.7799999999999994</v>
      </c>
      <c r="K1222" s="3">
        <f t="shared" si="973"/>
        <v>1.4981500000000001</v>
      </c>
      <c r="M1222" s="3" t="str">
        <f t="shared" si="974"/>
        <v>1.80</v>
      </c>
      <c r="N1222" s="3" t="str">
        <f t="shared" si="975"/>
        <v>-</v>
      </c>
      <c r="O1222" s="3">
        <f t="shared" si="976"/>
        <v>227.5</v>
      </c>
      <c r="P1222" s="3">
        <f t="shared" si="977"/>
        <v>-9.7799999999999994</v>
      </c>
      <c r="Q1222" s="3">
        <f t="shared" si="978"/>
        <v>1.4193000000000002</v>
      </c>
      <c r="R1222" s="85"/>
      <c r="S1222" s="3" t="str">
        <f t="shared" si="979"/>
        <v>1.80</v>
      </c>
      <c r="T1222" s="3" t="str">
        <f t="shared" si="980"/>
        <v>-</v>
      </c>
      <c r="U1222" s="3">
        <f t="shared" si="981"/>
        <v>227.5</v>
      </c>
      <c r="V1222" s="3">
        <f t="shared" si="982"/>
        <v>-9.7799999999999994</v>
      </c>
      <c r="W1222" s="3">
        <f t="shared" si="983"/>
        <v>1.3404500000000001</v>
      </c>
      <c r="X1222" s="85"/>
      <c r="Y1222" s="3" t="str">
        <f t="shared" si="984"/>
        <v>1.80</v>
      </c>
      <c r="Z1222" s="3" t="str">
        <f t="shared" si="985"/>
        <v>-</v>
      </c>
      <c r="AA1222" s="3">
        <f t="shared" si="986"/>
        <v>227.5</v>
      </c>
      <c r="AB1222" s="3">
        <f t="shared" si="987"/>
        <v>-9.7799999999999994</v>
      </c>
      <c r="AC1222" s="3">
        <f t="shared" si="988"/>
        <v>1.2616000000000003</v>
      </c>
      <c r="AE1222" s="3" t="str">
        <f t="shared" si="989"/>
        <v>1.80</v>
      </c>
      <c r="AF1222" s="3" t="str">
        <f t="shared" si="990"/>
        <v>-</v>
      </c>
      <c r="AG1222" s="3">
        <f t="shared" si="991"/>
        <v>227.5</v>
      </c>
      <c r="AH1222" s="3">
        <f t="shared" si="992"/>
        <v>-9.7799999999999994</v>
      </c>
      <c r="AI1222" s="3">
        <f t="shared" si="993"/>
        <v>1.1827500000000002</v>
      </c>
      <c r="AK1222" s="3" t="str">
        <f t="shared" si="994"/>
        <v>1.80</v>
      </c>
      <c r="AL1222" s="3" t="str">
        <f t="shared" si="995"/>
        <v>-</v>
      </c>
      <c r="AM1222" s="3">
        <f t="shared" si="996"/>
        <v>227.5</v>
      </c>
      <c r="AN1222" s="3">
        <f t="shared" si="997"/>
        <v>-9.7799999999999994</v>
      </c>
      <c r="AO1222" s="3">
        <f t="shared" si="998"/>
        <v>1.1039000000000001</v>
      </c>
      <c r="AQ1222" s="3" t="str">
        <f t="shared" si="999"/>
        <v>1.80</v>
      </c>
      <c r="AR1222" s="3" t="str">
        <f t="shared" si="1000"/>
        <v>-</v>
      </c>
      <c r="AS1222" s="3">
        <f t="shared" si="1001"/>
        <v>227.5</v>
      </c>
      <c r="AT1222" s="3">
        <f t="shared" si="1002"/>
        <v>-9.7799999999999994</v>
      </c>
      <c r="AU1222" s="3">
        <f t="shared" si="1003"/>
        <v>0.94620000000000004</v>
      </c>
      <c r="AW1222" s="3" t="str">
        <f t="shared" si="1004"/>
        <v>1.80</v>
      </c>
      <c r="AX1222" s="3" t="str">
        <f t="shared" si="1005"/>
        <v>-</v>
      </c>
      <c r="AY1222" s="3">
        <f t="shared" si="1006"/>
        <v>227.5</v>
      </c>
      <c r="AZ1222" s="3">
        <f t="shared" si="1007"/>
        <v>-9.7799999999999994</v>
      </c>
      <c r="BA1222" s="3">
        <f t="shared" si="1008"/>
        <v>0.78850000000000009</v>
      </c>
      <c r="BC1222" s="3" t="str">
        <f t="shared" si="1009"/>
        <v>1.80</v>
      </c>
      <c r="BD1222" s="3" t="str">
        <f t="shared" si="1010"/>
        <v>-</v>
      </c>
      <c r="BE1222" s="3">
        <f t="shared" si="1011"/>
        <v>227.5</v>
      </c>
      <c r="BF1222" s="3">
        <f t="shared" si="1012"/>
        <v>-9.7799999999999994</v>
      </c>
      <c r="BG1222" s="3">
        <f t="shared" si="1013"/>
        <v>0.47310000000000002</v>
      </c>
      <c r="BI1222" s="3" t="str">
        <f t="shared" si="1014"/>
        <v>1.80</v>
      </c>
      <c r="BJ1222" s="3" t="str">
        <f t="shared" si="1015"/>
        <v>-</v>
      </c>
      <c r="BK1222" s="3">
        <f t="shared" si="1016"/>
        <v>227.5</v>
      </c>
      <c r="BL1222" s="3">
        <f t="shared" si="1017"/>
        <v>-9.7799999999999994</v>
      </c>
      <c r="BM1222" s="3">
        <f t="shared" si="1018"/>
        <v>0.15770000000000003</v>
      </c>
    </row>
    <row r="1223" spans="1:65" x14ac:dyDescent="0.3">
      <c r="A1223" s="3" t="str">
        <f>'Forward collapse simulation'!B1233</f>
        <v>1.80</v>
      </c>
      <c r="B1223" s="3" t="str">
        <f>IF('Forward collapse simulation'!C1233="","-",'Forward collapse simulation'!C1233)</f>
        <v>-</v>
      </c>
      <c r="C1223" s="3">
        <f>'Forward collapse simulation'!E1233</f>
        <v>64.55</v>
      </c>
      <c r="D1223" s="3">
        <f>'Forward collapse simulation'!AK1233</f>
        <v>-1.08</v>
      </c>
      <c r="E1223" s="84">
        <f>'Forward collapse simulation'!AL1233</f>
        <v>2.9089999999999994</v>
      </c>
      <c r="G1223" s="3" t="str">
        <f t="shared" si="969"/>
        <v>1.80</v>
      </c>
      <c r="H1223" s="3" t="str">
        <f t="shared" si="970"/>
        <v>-</v>
      </c>
      <c r="I1223" s="3">
        <f t="shared" si="971"/>
        <v>64.55</v>
      </c>
      <c r="J1223" s="3">
        <f t="shared" si="972"/>
        <v>-1.08</v>
      </c>
      <c r="K1223" s="3">
        <f t="shared" si="973"/>
        <v>2.7635499999999991</v>
      </c>
      <c r="M1223" s="3" t="str">
        <f t="shared" si="974"/>
        <v>1.80</v>
      </c>
      <c r="N1223" s="3" t="str">
        <f t="shared" si="975"/>
        <v>-</v>
      </c>
      <c r="O1223" s="3">
        <f t="shared" si="976"/>
        <v>64.55</v>
      </c>
      <c r="P1223" s="3">
        <f t="shared" si="977"/>
        <v>-1.08</v>
      </c>
      <c r="Q1223" s="3">
        <f t="shared" si="978"/>
        <v>2.6180999999999996</v>
      </c>
      <c r="R1223" s="85"/>
      <c r="S1223" s="3" t="str">
        <f t="shared" si="979"/>
        <v>1.80</v>
      </c>
      <c r="T1223" s="3" t="str">
        <f t="shared" si="980"/>
        <v>-</v>
      </c>
      <c r="U1223" s="3">
        <f t="shared" si="981"/>
        <v>64.55</v>
      </c>
      <c r="V1223" s="3">
        <f t="shared" si="982"/>
        <v>-1.08</v>
      </c>
      <c r="W1223" s="3">
        <f t="shared" si="983"/>
        <v>2.4726499999999993</v>
      </c>
      <c r="X1223" s="85"/>
      <c r="Y1223" s="3" t="str">
        <f t="shared" si="984"/>
        <v>1.80</v>
      </c>
      <c r="Z1223" s="3" t="str">
        <f t="shared" si="985"/>
        <v>-</v>
      </c>
      <c r="AA1223" s="3">
        <f t="shared" si="986"/>
        <v>64.55</v>
      </c>
      <c r="AB1223" s="3">
        <f t="shared" si="987"/>
        <v>-1.08</v>
      </c>
      <c r="AC1223" s="3">
        <f t="shared" si="988"/>
        <v>2.3271999999999995</v>
      </c>
      <c r="AE1223" s="3" t="str">
        <f t="shared" si="989"/>
        <v>1.80</v>
      </c>
      <c r="AF1223" s="3" t="str">
        <f t="shared" si="990"/>
        <v>-</v>
      </c>
      <c r="AG1223" s="3">
        <f t="shared" si="991"/>
        <v>64.55</v>
      </c>
      <c r="AH1223" s="3">
        <f t="shared" si="992"/>
        <v>-1.08</v>
      </c>
      <c r="AI1223" s="3">
        <f t="shared" si="993"/>
        <v>2.1817499999999996</v>
      </c>
      <c r="AK1223" s="3" t="str">
        <f t="shared" si="994"/>
        <v>1.80</v>
      </c>
      <c r="AL1223" s="3" t="str">
        <f t="shared" si="995"/>
        <v>-</v>
      </c>
      <c r="AM1223" s="3">
        <f t="shared" si="996"/>
        <v>64.55</v>
      </c>
      <c r="AN1223" s="3">
        <f t="shared" si="997"/>
        <v>-1.08</v>
      </c>
      <c r="AO1223" s="3">
        <f t="shared" si="998"/>
        <v>2.0362999999999993</v>
      </c>
      <c r="AQ1223" s="3" t="str">
        <f t="shared" si="999"/>
        <v>1.80</v>
      </c>
      <c r="AR1223" s="3" t="str">
        <f t="shared" si="1000"/>
        <v>-</v>
      </c>
      <c r="AS1223" s="3">
        <f t="shared" si="1001"/>
        <v>64.55</v>
      </c>
      <c r="AT1223" s="3">
        <f t="shared" si="1002"/>
        <v>-1.08</v>
      </c>
      <c r="AU1223" s="3">
        <f t="shared" si="1003"/>
        <v>1.7453999999999996</v>
      </c>
      <c r="AW1223" s="3" t="str">
        <f t="shared" si="1004"/>
        <v>1.80</v>
      </c>
      <c r="AX1223" s="3" t="str">
        <f t="shared" si="1005"/>
        <v>-</v>
      </c>
      <c r="AY1223" s="3">
        <f t="shared" si="1006"/>
        <v>64.55</v>
      </c>
      <c r="AZ1223" s="3">
        <f t="shared" si="1007"/>
        <v>-1.08</v>
      </c>
      <c r="BA1223" s="3">
        <f t="shared" si="1008"/>
        <v>1.4544999999999997</v>
      </c>
      <c r="BC1223" s="3" t="str">
        <f t="shared" si="1009"/>
        <v>1.80</v>
      </c>
      <c r="BD1223" s="3" t="str">
        <f t="shared" si="1010"/>
        <v>-</v>
      </c>
      <c r="BE1223" s="3">
        <f t="shared" si="1011"/>
        <v>64.55</v>
      </c>
      <c r="BF1223" s="3">
        <f t="shared" si="1012"/>
        <v>-1.08</v>
      </c>
      <c r="BG1223" s="3">
        <f t="shared" si="1013"/>
        <v>0.87269999999999981</v>
      </c>
      <c r="BI1223" s="3" t="str">
        <f t="shared" si="1014"/>
        <v>1.80</v>
      </c>
      <c r="BJ1223" s="3" t="str">
        <f t="shared" si="1015"/>
        <v>-</v>
      </c>
      <c r="BK1223" s="3">
        <f t="shared" si="1016"/>
        <v>64.55</v>
      </c>
      <c r="BL1223" s="3">
        <f t="shared" si="1017"/>
        <v>-1.08</v>
      </c>
      <c r="BM1223" s="3">
        <f t="shared" si="1018"/>
        <v>0.29089999999999994</v>
      </c>
    </row>
    <row r="1224" spans="1:65" x14ac:dyDescent="0.3">
      <c r="A1224" s="3" t="str">
        <f>'Forward collapse simulation'!B1234</f>
        <v>1.80</v>
      </c>
      <c r="B1224" s="3" t="str">
        <f>IF('Forward collapse simulation'!C1234="","-",'Forward collapse simulation'!C1234)</f>
        <v>-</v>
      </c>
      <c r="C1224" s="3">
        <f>'Forward collapse simulation'!E1234</f>
        <v>229.02</v>
      </c>
      <c r="D1224" s="3">
        <f ca="1">'Forward collapse simulation'!AK1234</f>
        <v>23.053199189260951</v>
      </c>
      <c r="E1224" s="84">
        <f ca="1">'Forward collapse simulation'!AL1234</f>
        <v>3.4192316366293576</v>
      </c>
      <c r="G1224" s="3" t="str">
        <f t="shared" si="969"/>
        <v>1.80</v>
      </c>
      <c r="H1224" s="3" t="str">
        <f t="shared" si="970"/>
        <v>-</v>
      </c>
      <c r="I1224" s="3">
        <f t="shared" si="971"/>
        <v>229.02</v>
      </c>
      <c r="J1224" s="3">
        <f t="shared" ca="1" si="972"/>
        <v>23.053199189260951</v>
      </c>
      <c r="K1224" s="3">
        <f t="shared" ca="1" si="973"/>
        <v>3.2482700547978896</v>
      </c>
      <c r="M1224" s="3" t="str">
        <f t="shared" si="974"/>
        <v>1.80</v>
      </c>
      <c r="N1224" s="3" t="str">
        <f t="shared" si="975"/>
        <v>-</v>
      </c>
      <c r="O1224" s="3">
        <f t="shared" si="976"/>
        <v>229.02</v>
      </c>
      <c r="P1224" s="3">
        <f t="shared" ca="1" si="977"/>
        <v>23.053199189260951</v>
      </c>
      <c r="Q1224" s="3">
        <f t="shared" ca="1" si="978"/>
        <v>3.077308472966422</v>
      </c>
      <c r="R1224" s="85"/>
      <c r="S1224" s="3" t="str">
        <f t="shared" si="979"/>
        <v>1.80</v>
      </c>
      <c r="T1224" s="3" t="str">
        <f t="shared" si="980"/>
        <v>-</v>
      </c>
      <c r="U1224" s="3">
        <f t="shared" si="981"/>
        <v>229.02</v>
      </c>
      <c r="V1224" s="3">
        <f t="shared" ca="1" si="982"/>
        <v>23.053199189260951</v>
      </c>
      <c r="W1224" s="3">
        <f t="shared" ca="1" si="983"/>
        <v>2.9063468911349539</v>
      </c>
      <c r="X1224" s="85"/>
      <c r="Y1224" s="3" t="str">
        <f t="shared" si="984"/>
        <v>1.80</v>
      </c>
      <c r="Z1224" s="3" t="str">
        <f t="shared" si="985"/>
        <v>-</v>
      </c>
      <c r="AA1224" s="3">
        <f t="shared" si="986"/>
        <v>229.02</v>
      </c>
      <c r="AB1224" s="3">
        <f t="shared" ca="1" si="987"/>
        <v>23.053199189260951</v>
      </c>
      <c r="AC1224" s="3">
        <f t="shared" ca="1" si="988"/>
        <v>2.7353853093034863</v>
      </c>
      <c r="AE1224" s="3" t="str">
        <f t="shared" si="989"/>
        <v>1.80</v>
      </c>
      <c r="AF1224" s="3" t="str">
        <f t="shared" si="990"/>
        <v>-</v>
      </c>
      <c r="AG1224" s="3">
        <f t="shared" si="991"/>
        <v>229.02</v>
      </c>
      <c r="AH1224" s="3">
        <f t="shared" ca="1" si="992"/>
        <v>23.053199189260951</v>
      </c>
      <c r="AI1224" s="3">
        <f t="shared" ca="1" si="993"/>
        <v>2.5644237274720183</v>
      </c>
      <c r="AK1224" s="3" t="str">
        <f t="shared" si="994"/>
        <v>1.80</v>
      </c>
      <c r="AL1224" s="3" t="str">
        <f t="shared" si="995"/>
        <v>-</v>
      </c>
      <c r="AM1224" s="3">
        <f t="shared" si="996"/>
        <v>229.02</v>
      </c>
      <c r="AN1224" s="3">
        <f t="shared" ca="1" si="997"/>
        <v>23.053199189260951</v>
      </c>
      <c r="AO1224" s="3">
        <f t="shared" ca="1" si="998"/>
        <v>2.3934621456405503</v>
      </c>
      <c r="AQ1224" s="3" t="str">
        <f t="shared" si="999"/>
        <v>1.80</v>
      </c>
      <c r="AR1224" s="3" t="str">
        <f t="shared" si="1000"/>
        <v>-</v>
      </c>
      <c r="AS1224" s="3">
        <f t="shared" si="1001"/>
        <v>229.02</v>
      </c>
      <c r="AT1224" s="3">
        <f t="shared" ca="1" si="1002"/>
        <v>23.053199189260951</v>
      </c>
      <c r="AU1224" s="3">
        <f t="shared" ca="1" si="1003"/>
        <v>2.0515389819776146</v>
      </c>
      <c r="AW1224" s="3" t="str">
        <f t="shared" si="1004"/>
        <v>1.80</v>
      </c>
      <c r="AX1224" s="3" t="str">
        <f t="shared" si="1005"/>
        <v>-</v>
      </c>
      <c r="AY1224" s="3">
        <f t="shared" si="1006"/>
        <v>229.02</v>
      </c>
      <c r="AZ1224" s="3">
        <f t="shared" ca="1" si="1007"/>
        <v>23.053199189260951</v>
      </c>
      <c r="BA1224" s="3">
        <f t="shared" ca="1" si="1008"/>
        <v>1.7096158183146788</v>
      </c>
      <c r="BC1224" s="3" t="str">
        <f t="shared" si="1009"/>
        <v>1.80</v>
      </c>
      <c r="BD1224" s="3" t="str">
        <f t="shared" si="1010"/>
        <v>-</v>
      </c>
      <c r="BE1224" s="3">
        <f t="shared" si="1011"/>
        <v>229.02</v>
      </c>
      <c r="BF1224" s="3">
        <f t="shared" ca="1" si="1012"/>
        <v>23.053199189260951</v>
      </c>
      <c r="BG1224" s="3">
        <f t="shared" ca="1" si="1013"/>
        <v>1.0257694909888073</v>
      </c>
      <c r="BI1224" s="3" t="str">
        <f t="shared" si="1014"/>
        <v>1.80</v>
      </c>
      <c r="BJ1224" s="3" t="str">
        <f t="shared" si="1015"/>
        <v>-</v>
      </c>
      <c r="BK1224" s="3">
        <f t="shared" si="1016"/>
        <v>229.02</v>
      </c>
      <c r="BL1224" s="3">
        <f t="shared" ca="1" si="1017"/>
        <v>23.053199189260951</v>
      </c>
      <c r="BM1224" s="3">
        <f t="shared" ca="1" si="1018"/>
        <v>0.34192316366293579</v>
      </c>
    </row>
    <row r="1225" spans="1:65" x14ac:dyDescent="0.3">
      <c r="A1225" s="3" t="str">
        <f>'Forward collapse simulation'!B1235</f>
        <v>1.80</v>
      </c>
      <c r="B1225" s="3" t="str">
        <f>IF('Forward collapse simulation'!C1235="","-",'Forward collapse simulation'!C1235)</f>
        <v>-</v>
      </c>
      <c r="C1225" s="3">
        <f>'Forward collapse simulation'!E1235</f>
        <v>228.22</v>
      </c>
      <c r="D1225" s="3">
        <f ca="1">'Forward collapse simulation'!AK1235</f>
        <v>38.828080845115636</v>
      </c>
      <c r="E1225" s="84">
        <f ca="1">'Forward collapse simulation'!AL1235</f>
        <v>3.453178536333092</v>
      </c>
      <c r="G1225" s="3" t="str">
        <f t="shared" si="969"/>
        <v>1.80</v>
      </c>
      <c r="H1225" s="3" t="str">
        <f t="shared" si="970"/>
        <v>-</v>
      </c>
      <c r="I1225" s="3">
        <f t="shared" si="971"/>
        <v>228.22</v>
      </c>
      <c r="J1225" s="3">
        <f t="shared" ca="1" si="972"/>
        <v>38.828080845115636</v>
      </c>
      <c r="K1225" s="3">
        <f t="shared" ca="1" si="973"/>
        <v>3.2805196095164373</v>
      </c>
      <c r="M1225" s="3" t="str">
        <f t="shared" si="974"/>
        <v>1.80</v>
      </c>
      <c r="N1225" s="3" t="str">
        <f t="shared" si="975"/>
        <v>-</v>
      </c>
      <c r="O1225" s="3">
        <f t="shared" si="976"/>
        <v>228.22</v>
      </c>
      <c r="P1225" s="3">
        <f t="shared" ca="1" si="977"/>
        <v>38.828080845115636</v>
      </c>
      <c r="Q1225" s="3">
        <f t="shared" ca="1" si="978"/>
        <v>3.107860682699783</v>
      </c>
      <c r="R1225" s="85"/>
      <c r="S1225" s="3" t="str">
        <f t="shared" si="979"/>
        <v>1.80</v>
      </c>
      <c r="T1225" s="3" t="str">
        <f t="shared" si="980"/>
        <v>-</v>
      </c>
      <c r="U1225" s="3">
        <f t="shared" si="981"/>
        <v>228.22</v>
      </c>
      <c r="V1225" s="3">
        <f t="shared" ca="1" si="982"/>
        <v>38.828080845115636</v>
      </c>
      <c r="W1225" s="3">
        <f t="shared" ca="1" si="983"/>
        <v>2.9352017558831283</v>
      </c>
      <c r="X1225" s="85"/>
      <c r="Y1225" s="3" t="str">
        <f t="shared" si="984"/>
        <v>1.80</v>
      </c>
      <c r="Z1225" s="3" t="str">
        <f t="shared" si="985"/>
        <v>-</v>
      </c>
      <c r="AA1225" s="3">
        <f t="shared" si="986"/>
        <v>228.22</v>
      </c>
      <c r="AB1225" s="3">
        <f t="shared" ca="1" si="987"/>
        <v>38.828080845115636</v>
      </c>
      <c r="AC1225" s="3">
        <f t="shared" ca="1" si="988"/>
        <v>2.762542829066474</v>
      </c>
      <c r="AE1225" s="3" t="str">
        <f t="shared" si="989"/>
        <v>1.80</v>
      </c>
      <c r="AF1225" s="3" t="str">
        <f t="shared" si="990"/>
        <v>-</v>
      </c>
      <c r="AG1225" s="3">
        <f t="shared" si="991"/>
        <v>228.22</v>
      </c>
      <c r="AH1225" s="3">
        <f t="shared" ca="1" si="992"/>
        <v>38.828080845115636</v>
      </c>
      <c r="AI1225" s="3">
        <f t="shared" ca="1" si="993"/>
        <v>2.5898839022498192</v>
      </c>
      <c r="AK1225" s="3" t="str">
        <f t="shared" si="994"/>
        <v>1.80</v>
      </c>
      <c r="AL1225" s="3" t="str">
        <f t="shared" si="995"/>
        <v>-</v>
      </c>
      <c r="AM1225" s="3">
        <f t="shared" si="996"/>
        <v>228.22</v>
      </c>
      <c r="AN1225" s="3">
        <f t="shared" ca="1" si="997"/>
        <v>38.828080845115636</v>
      </c>
      <c r="AO1225" s="3">
        <f t="shared" ca="1" si="998"/>
        <v>2.4172249754331641</v>
      </c>
      <c r="AQ1225" s="3" t="str">
        <f t="shared" si="999"/>
        <v>1.80</v>
      </c>
      <c r="AR1225" s="3" t="str">
        <f t="shared" si="1000"/>
        <v>-</v>
      </c>
      <c r="AS1225" s="3">
        <f t="shared" si="1001"/>
        <v>228.22</v>
      </c>
      <c r="AT1225" s="3">
        <f t="shared" ca="1" si="1002"/>
        <v>38.828080845115636</v>
      </c>
      <c r="AU1225" s="3">
        <f t="shared" ca="1" si="1003"/>
        <v>2.071907121799855</v>
      </c>
      <c r="AW1225" s="3" t="str">
        <f t="shared" si="1004"/>
        <v>1.80</v>
      </c>
      <c r="AX1225" s="3" t="str">
        <f t="shared" si="1005"/>
        <v>-</v>
      </c>
      <c r="AY1225" s="3">
        <f t="shared" si="1006"/>
        <v>228.22</v>
      </c>
      <c r="AZ1225" s="3">
        <f t="shared" ca="1" si="1007"/>
        <v>38.828080845115636</v>
      </c>
      <c r="BA1225" s="3">
        <f t="shared" ca="1" si="1008"/>
        <v>1.726589268166546</v>
      </c>
      <c r="BC1225" s="3" t="str">
        <f t="shared" si="1009"/>
        <v>1.80</v>
      </c>
      <c r="BD1225" s="3" t="str">
        <f t="shared" si="1010"/>
        <v>-</v>
      </c>
      <c r="BE1225" s="3">
        <f t="shared" si="1011"/>
        <v>228.22</v>
      </c>
      <c r="BF1225" s="3">
        <f t="shared" ca="1" si="1012"/>
        <v>38.828080845115636</v>
      </c>
      <c r="BG1225" s="3">
        <f t="shared" ca="1" si="1013"/>
        <v>1.0359535608999275</v>
      </c>
      <c r="BI1225" s="3" t="str">
        <f t="shared" si="1014"/>
        <v>1.80</v>
      </c>
      <c r="BJ1225" s="3" t="str">
        <f t="shared" si="1015"/>
        <v>-</v>
      </c>
      <c r="BK1225" s="3">
        <f t="shared" si="1016"/>
        <v>228.22</v>
      </c>
      <c r="BL1225" s="3">
        <f t="shared" ca="1" si="1017"/>
        <v>38.828080845115636</v>
      </c>
      <c r="BM1225" s="3">
        <f t="shared" ca="1" si="1018"/>
        <v>0.34531785363330925</v>
      </c>
    </row>
    <row r="1226" spans="1:65" x14ac:dyDescent="0.3">
      <c r="A1226" s="3" t="str">
        <f>'Forward collapse simulation'!B1236</f>
        <v>1.80</v>
      </c>
      <c r="B1226" s="3" t="str">
        <f>IF('Forward collapse simulation'!C1236="","-",'Forward collapse simulation'!C1236)</f>
        <v>-</v>
      </c>
      <c r="C1226" s="3">
        <f>'Forward collapse simulation'!E1236</f>
        <v>228.25</v>
      </c>
      <c r="D1226" s="3">
        <f ca="1">'Forward collapse simulation'!AK1236</f>
        <v>57.840199807083486</v>
      </c>
      <c r="E1226" s="84">
        <f ca="1">'Forward collapse simulation'!AL1236</f>
        <v>3.0189966581254972</v>
      </c>
      <c r="G1226" s="3" t="str">
        <f t="shared" si="969"/>
        <v>1.80</v>
      </c>
      <c r="H1226" s="3" t="str">
        <f t="shared" si="970"/>
        <v>-</v>
      </c>
      <c r="I1226" s="3">
        <f t="shared" si="971"/>
        <v>228.25</v>
      </c>
      <c r="J1226" s="3">
        <f t="shared" ca="1" si="972"/>
        <v>57.840199807083486</v>
      </c>
      <c r="K1226" s="3">
        <f t="shared" ca="1" si="973"/>
        <v>2.8680468252192224</v>
      </c>
      <c r="M1226" s="3" t="str">
        <f t="shared" si="974"/>
        <v>1.80</v>
      </c>
      <c r="N1226" s="3" t="str">
        <f t="shared" si="975"/>
        <v>-</v>
      </c>
      <c r="O1226" s="3">
        <f t="shared" si="976"/>
        <v>228.25</v>
      </c>
      <c r="P1226" s="3">
        <f t="shared" ca="1" si="977"/>
        <v>57.840199807083486</v>
      </c>
      <c r="Q1226" s="3">
        <f t="shared" ca="1" si="978"/>
        <v>2.7170969923129475</v>
      </c>
      <c r="R1226" s="85"/>
      <c r="S1226" s="3" t="str">
        <f t="shared" si="979"/>
        <v>1.80</v>
      </c>
      <c r="T1226" s="3" t="str">
        <f t="shared" si="980"/>
        <v>-</v>
      </c>
      <c r="U1226" s="3">
        <f t="shared" si="981"/>
        <v>228.25</v>
      </c>
      <c r="V1226" s="3">
        <f t="shared" ca="1" si="982"/>
        <v>57.840199807083486</v>
      </c>
      <c r="W1226" s="3">
        <f t="shared" ca="1" si="983"/>
        <v>2.5661471594066727</v>
      </c>
      <c r="X1226" s="85"/>
      <c r="Y1226" s="3" t="str">
        <f t="shared" si="984"/>
        <v>1.80</v>
      </c>
      <c r="Z1226" s="3" t="str">
        <f t="shared" si="985"/>
        <v>-</v>
      </c>
      <c r="AA1226" s="3">
        <f t="shared" si="986"/>
        <v>228.25</v>
      </c>
      <c r="AB1226" s="3">
        <f t="shared" ca="1" si="987"/>
        <v>57.840199807083486</v>
      </c>
      <c r="AC1226" s="3">
        <f t="shared" ca="1" si="988"/>
        <v>2.4151973265003979</v>
      </c>
      <c r="AE1226" s="3" t="str">
        <f t="shared" si="989"/>
        <v>1.80</v>
      </c>
      <c r="AF1226" s="3" t="str">
        <f t="shared" si="990"/>
        <v>-</v>
      </c>
      <c r="AG1226" s="3">
        <f t="shared" si="991"/>
        <v>228.25</v>
      </c>
      <c r="AH1226" s="3">
        <f t="shared" ca="1" si="992"/>
        <v>57.840199807083486</v>
      </c>
      <c r="AI1226" s="3">
        <f t="shared" ca="1" si="993"/>
        <v>2.264247493594123</v>
      </c>
      <c r="AK1226" s="3" t="str">
        <f t="shared" si="994"/>
        <v>1.80</v>
      </c>
      <c r="AL1226" s="3" t="str">
        <f t="shared" si="995"/>
        <v>-</v>
      </c>
      <c r="AM1226" s="3">
        <f t="shared" si="996"/>
        <v>228.25</v>
      </c>
      <c r="AN1226" s="3">
        <f t="shared" ca="1" si="997"/>
        <v>57.840199807083486</v>
      </c>
      <c r="AO1226" s="3">
        <f t="shared" ca="1" si="998"/>
        <v>2.1132976606878477</v>
      </c>
      <c r="AQ1226" s="3" t="str">
        <f t="shared" si="999"/>
        <v>1.80</v>
      </c>
      <c r="AR1226" s="3" t="str">
        <f t="shared" si="1000"/>
        <v>-</v>
      </c>
      <c r="AS1226" s="3">
        <f t="shared" si="1001"/>
        <v>228.25</v>
      </c>
      <c r="AT1226" s="3">
        <f t="shared" ca="1" si="1002"/>
        <v>57.840199807083486</v>
      </c>
      <c r="AU1226" s="3">
        <f t="shared" ca="1" si="1003"/>
        <v>1.8113979948752983</v>
      </c>
      <c r="AW1226" s="3" t="str">
        <f t="shared" si="1004"/>
        <v>1.80</v>
      </c>
      <c r="AX1226" s="3" t="str">
        <f t="shared" si="1005"/>
        <v>-</v>
      </c>
      <c r="AY1226" s="3">
        <f t="shared" si="1006"/>
        <v>228.25</v>
      </c>
      <c r="AZ1226" s="3">
        <f t="shared" ca="1" si="1007"/>
        <v>57.840199807083486</v>
      </c>
      <c r="BA1226" s="3">
        <f t="shared" ca="1" si="1008"/>
        <v>1.5094983290627486</v>
      </c>
      <c r="BC1226" s="3" t="str">
        <f t="shared" si="1009"/>
        <v>1.80</v>
      </c>
      <c r="BD1226" s="3" t="str">
        <f t="shared" si="1010"/>
        <v>-</v>
      </c>
      <c r="BE1226" s="3">
        <f t="shared" si="1011"/>
        <v>228.25</v>
      </c>
      <c r="BF1226" s="3">
        <f t="shared" ca="1" si="1012"/>
        <v>57.840199807083486</v>
      </c>
      <c r="BG1226" s="3">
        <f t="shared" ca="1" si="1013"/>
        <v>0.90569899743764914</v>
      </c>
      <c r="BI1226" s="3" t="str">
        <f t="shared" si="1014"/>
        <v>1.80</v>
      </c>
      <c r="BJ1226" s="3" t="str">
        <f t="shared" si="1015"/>
        <v>-</v>
      </c>
      <c r="BK1226" s="3">
        <f t="shared" si="1016"/>
        <v>228.25</v>
      </c>
      <c r="BL1226" s="3">
        <f t="shared" ca="1" si="1017"/>
        <v>57.840199807083486</v>
      </c>
      <c r="BM1226" s="3">
        <f t="shared" ca="1" si="1018"/>
        <v>0.30189966581254973</v>
      </c>
    </row>
    <row r="1227" spans="1:65" x14ac:dyDescent="0.3">
      <c r="A1227" s="3" t="str">
        <f>'Forward collapse simulation'!B1237</f>
        <v>1.80</v>
      </c>
      <c r="B1227" s="3" t="str">
        <f>IF('Forward collapse simulation'!C1237="","-",'Forward collapse simulation'!C1237)</f>
        <v>-</v>
      </c>
      <c r="C1227" s="3">
        <f>'Forward collapse simulation'!E1237</f>
        <v>203.63</v>
      </c>
      <c r="D1227" s="3">
        <f ca="1">'Forward collapse simulation'!AK1237</f>
        <v>85.911299303925603</v>
      </c>
      <c r="E1227" s="84">
        <f ca="1">'Forward collapse simulation'!AL1237</f>
        <v>3.1864572072904283</v>
      </c>
      <c r="G1227" s="3" t="str">
        <f t="shared" si="969"/>
        <v>1.80</v>
      </c>
      <c r="H1227" s="3" t="str">
        <f t="shared" si="970"/>
        <v>-</v>
      </c>
      <c r="I1227" s="3">
        <f t="shared" si="971"/>
        <v>203.63</v>
      </c>
      <c r="J1227" s="3">
        <f t="shared" ca="1" si="972"/>
        <v>85.911299303925603</v>
      </c>
      <c r="K1227" s="3">
        <f t="shared" ca="1" si="973"/>
        <v>3.0271343469259069</v>
      </c>
      <c r="M1227" s="3" t="str">
        <f t="shared" si="974"/>
        <v>1.80</v>
      </c>
      <c r="N1227" s="3" t="str">
        <f t="shared" si="975"/>
        <v>-</v>
      </c>
      <c r="O1227" s="3">
        <f t="shared" si="976"/>
        <v>203.63</v>
      </c>
      <c r="P1227" s="3">
        <f t="shared" ca="1" si="977"/>
        <v>85.911299303925603</v>
      </c>
      <c r="Q1227" s="3">
        <f t="shared" ca="1" si="978"/>
        <v>2.8678114865613855</v>
      </c>
      <c r="R1227" s="85"/>
      <c r="S1227" s="3" t="str">
        <f t="shared" si="979"/>
        <v>1.80</v>
      </c>
      <c r="T1227" s="3" t="str">
        <f t="shared" si="980"/>
        <v>-</v>
      </c>
      <c r="U1227" s="3">
        <f t="shared" si="981"/>
        <v>203.63</v>
      </c>
      <c r="V1227" s="3">
        <f t="shared" ca="1" si="982"/>
        <v>85.911299303925603</v>
      </c>
      <c r="W1227" s="3">
        <f t="shared" ca="1" si="983"/>
        <v>2.7084886261968641</v>
      </c>
      <c r="X1227" s="85"/>
      <c r="Y1227" s="3" t="str">
        <f t="shared" si="984"/>
        <v>1.80</v>
      </c>
      <c r="Z1227" s="3" t="str">
        <f t="shared" si="985"/>
        <v>-</v>
      </c>
      <c r="AA1227" s="3">
        <f t="shared" si="986"/>
        <v>203.63</v>
      </c>
      <c r="AB1227" s="3">
        <f t="shared" ca="1" si="987"/>
        <v>85.911299303925603</v>
      </c>
      <c r="AC1227" s="3">
        <f t="shared" ca="1" si="988"/>
        <v>2.5491657658323428</v>
      </c>
      <c r="AE1227" s="3" t="str">
        <f t="shared" si="989"/>
        <v>1.80</v>
      </c>
      <c r="AF1227" s="3" t="str">
        <f t="shared" si="990"/>
        <v>-</v>
      </c>
      <c r="AG1227" s="3">
        <f t="shared" si="991"/>
        <v>203.63</v>
      </c>
      <c r="AH1227" s="3">
        <f t="shared" ca="1" si="992"/>
        <v>85.911299303925603</v>
      </c>
      <c r="AI1227" s="3">
        <f t="shared" ca="1" si="993"/>
        <v>2.3898429054678214</v>
      </c>
      <c r="AK1227" s="3" t="str">
        <f t="shared" si="994"/>
        <v>1.80</v>
      </c>
      <c r="AL1227" s="3" t="str">
        <f t="shared" si="995"/>
        <v>-</v>
      </c>
      <c r="AM1227" s="3">
        <f t="shared" si="996"/>
        <v>203.63</v>
      </c>
      <c r="AN1227" s="3">
        <f t="shared" ca="1" si="997"/>
        <v>85.911299303925603</v>
      </c>
      <c r="AO1227" s="3">
        <f t="shared" ca="1" si="998"/>
        <v>2.2305200451032996</v>
      </c>
      <c r="AQ1227" s="3" t="str">
        <f t="shared" si="999"/>
        <v>1.80</v>
      </c>
      <c r="AR1227" s="3" t="str">
        <f t="shared" si="1000"/>
        <v>-</v>
      </c>
      <c r="AS1227" s="3">
        <f t="shared" si="1001"/>
        <v>203.63</v>
      </c>
      <c r="AT1227" s="3">
        <f t="shared" ca="1" si="1002"/>
        <v>85.911299303925603</v>
      </c>
      <c r="AU1227" s="3">
        <f t="shared" ca="1" si="1003"/>
        <v>1.9118743243742569</v>
      </c>
      <c r="AW1227" s="3" t="str">
        <f t="shared" si="1004"/>
        <v>1.80</v>
      </c>
      <c r="AX1227" s="3" t="str">
        <f t="shared" si="1005"/>
        <v>-</v>
      </c>
      <c r="AY1227" s="3">
        <f t="shared" si="1006"/>
        <v>203.63</v>
      </c>
      <c r="AZ1227" s="3">
        <f t="shared" ca="1" si="1007"/>
        <v>85.911299303925603</v>
      </c>
      <c r="BA1227" s="3">
        <f t="shared" ca="1" si="1008"/>
        <v>1.5932286036452141</v>
      </c>
      <c r="BC1227" s="3" t="str">
        <f t="shared" si="1009"/>
        <v>1.80</v>
      </c>
      <c r="BD1227" s="3" t="str">
        <f t="shared" si="1010"/>
        <v>-</v>
      </c>
      <c r="BE1227" s="3">
        <f t="shared" si="1011"/>
        <v>203.63</v>
      </c>
      <c r="BF1227" s="3">
        <f t="shared" ca="1" si="1012"/>
        <v>85.911299303925603</v>
      </c>
      <c r="BG1227" s="3">
        <f t="shared" ca="1" si="1013"/>
        <v>0.95593716218712843</v>
      </c>
      <c r="BI1227" s="3" t="str">
        <f t="shared" si="1014"/>
        <v>1.80</v>
      </c>
      <c r="BJ1227" s="3" t="str">
        <f t="shared" si="1015"/>
        <v>-</v>
      </c>
      <c r="BK1227" s="3">
        <f t="shared" si="1016"/>
        <v>203.63</v>
      </c>
      <c r="BL1227" s="3">
        <f t="shared" ca="1" si="1017"/>
        <v>85.911299303925603</v>
      </c>
      <c r="BM1227" s="3">
        <f t="shared" ca="1" si="1018"/>
        <v>0.31864572072904285</v>
      </c>
    </row>
    <row r="1228" spans="1:65" x14ac:dyDescent="0.3">
      <c r="A1228" s="3" t="str">
        <f>'Forward collapse simulation'!B1238</f>
        <v>1.80</v>
      </c>
      <c r="B1228" s="3" t="str">
        <f>IF('Forward collapse simulation'!C1238="","-",'Forward collapse simulation'!C1238)</f>
        <v>-</v>
      </c>
      <c r="C1228" s="3">
        <f>'Forward collapse simulation'!E1238</f>
        <v>92.53</v>
      </c>
      <c r="D1228" s="3">
        <f ca="1">'Forward collapse simulation'!AK1238</f>
        <v>74.927174512747499</v>
      </c>
      <c r="E1228" s="84">
        <f ca="1">'Forward collapse simulation'!AL1238</f>
        <v>4.874336969516424</v>
      </c>
      <c r="G1228" s="3" t="str">
        <f t="shared" si="969"/>
        <v>1.80</v>
      </c>
      <c r="H1228" s="3" t="str">
        <f t="shared" si="970"/>
        <v>-</v>
      </c>
      <c r="I1228" s="3">
        <f t="shared" si="971"/>
        <v>92.53</v>
      </c>
      <c r="J1228" s="3">
        <f t="shared" ca="1" si="972"/>
        <v>74.927174512747499</v>
      </c>
      <c r="K1228" s="3">
        <f t="shared" ca="1" si="973"/>
        <v>4.6306201210406028</v>
      </c>
      <c r="M1228" s="3" t="str">
        <f t="shared" si="974"/>
        <v>1.80</v>
      </c>
      <c r="N1228" s="3" t="str">
        <f t="shared" si="975"/>
        <v>-</v>
      </c>
      <c r="O1228" s="3">
        <f t="shared" si="976"/>
        <v>92.53</v>
      </c>
      <c r="P1228" s="3">
        <f t="shared" ca="1" si="977"/>
        <v>74.927174512747499</v>
      </c>
      <c r="Q1228" s="3">
        <f t="shared" ca="1" si="978"/>
        <v>4.3869032725647816</v>
      </c>
      <c r="R1228" s="85"/>
      <c r="S1228" s="3" t="str">
        <f t="shared" si="979"/>
        <v>1.80</v>
      </c>
      <c r="T1228" s="3" t="str">
        <f t="shared" si="980"/>
        <v>-</v>
      </c>
      <c r="U1228" s="3">
        <f t="shared" si="981"/>
        <v>92.53</v>
      </c>
      <c r="V1228" s="3">
        <f t="shared" ca="1" si="982"/>
        <v>74.927174512747499</v>
      </c>
      <c r="W1228" s="3">
        <f t="shared" ca="1" si="983"/>
        <v>4.1431864240889604</v>
      </c>
      <c r="X1228" s="85"/>
      <c r="Y1228" s="3" t="str">
        <f t="shared" si="984"/>
        <v>1.80</v>
      </c>
      <c r="Z1228" s="3" t="str">
        <f t="shared" si="985"/>
        <v>-</v>
      </c>
      <c r="AA1228" s="3">
        <f t="shared" si="986"/>
        <v>92.53</v>
      </c>
      <c r="AB1228" s="3">
        <f t="shared" ca="1" si="987"/>
        <v>74.927174512747499</v>
      </c>
      <c r="AC1228" s="3">
        <f t="shared" ca="1" si="988"/>
        <v>3.8994695756131392</v>
      </c>
      <c r="AE1228" s="3" t="str">
        <f t="shared" si="989"/>
        <v>1.80</v>
      </c>
      <c r="AF1228" s="3" t="str">
        <f t="shared" si="990"/>
        <v>-</v>
      </c>
      <c r="AG1228" s="3">
        <f t="shared" si="991"/>
        <v>92.53</v>
      </c>
      <c r="AH1228" s="3">
        <f t="shared" ca="1" si="992"/>
        <v>74.927174512747499</v>
      </c>
      <c r="AI1228" s="3">
        <f t="shared" ca="1" si="993"/>
        <v>3.655752727137318</v>
      </c>
      <c r="AK1228" s="3" t="str">
        <f t="shared" si="994"/>
        <v>1.80</v>
      </c>
      <c r="AL1228" s="3" t="str">
        <f t="shared" si="995"/>
        <v>-</v>
      </c>
      <c r="AM1228" s="3">
        <f t="shared" si="996"/>
        <v>92.53</v>
      </c>
      <c r="AN1228" s="3">
        <f t="shared" ca="1" si="997"/>
        <v>74.927174512747499</v>
      </c>
      <c r="AO1228" s="3">
        <f t="shared" ca="1" si="998"/>
        <v>3.4120358786614968</v>
      </c>
      <c r="AQ1228" s="3" t="str">
        <f t="shared" si="999"/>
        <v>1.80</v>
      </c>
      <c r="AR1228" s="3" t="str">
        <f t="shared" si="1000"/>
        <v>-</v>
      </c>
      <c r="AS1228" s="3">
        <f t="shared" si="1001"/>
        <v>92.53</v>
      </c>
      <c r="AT1228" s="3">
        <f t="shared" ca="1" si="1002"/>
        <v>74.927174512747499</v>
      </c>
      <c r="AU1228" s="3">
        <f t="shared" ca="1" si="1003"/>
        <v>2.9246021817098544</v>
      </c>
      <c r="AW1228" s="3" t="str">
        <f t="shared" si="1004"/>
        <v>1.80</v>
      </c>
      <c r="AX1228" s="3" t="str">
        <f t="shared" si="1005"/>
        <v>-</v>
      </c>
      <c r="AY1228" s="3">
        <f t="shared" si="1006"/>
        <v>92.53</v>
      </c>
      <c r="AZ1228" s="3">
        <f t="shared" ca="1" si="1007"/>
        <v>74.927174512747499</v>
      </c>
      <c r="BA1228" s="3">
        <f t="shared" ca="1" si="1008"/>
        <v>2.437168484758212</v>
      </c>
      <c r="BC1228" s="3" t="str">
        <f t="shared" si="1009"/>
        <v>1.80</v>
      </c>
      <c r="BD1228" s="3" t="str">
        <f t="shared" si="1010"/>
        <v>-</v>
      </c>
      <c r="BE1228" s="3">
        <f t="shared" si="1011"/>
        <v>92.53</v>
      </c>
      <c r="BF1228" s="3">
        <f t="shared" ca="1" si="1012"/>
        <v>74.927174512747499</v>
      </c>
      <c r="BG1228" s="3">
        <f t="shared" ca="1" si="1013"/>
        <v>1.4623010908549272</v>
      </c>
      <c r="BI1228" s="3" t="str">
        <f t="shared" si="1014"/>
        <v>1.80</v>
      </c>
      <c r="BJ1228" s="3" t="str">
        <f t="shared" si="1015"/>
        <v>-</v>
      </c>
      <c r="BK1228" s="3">
        <f t="shared" si="1016"/>
        <v>92.53</v>
      </c>
      <c r="BL1228" s="3">
        <f t="shared" ca="1" si="1017"/>
        <v>74.927174512747499</v>
      </c>
      <c r="BM1228" s="3">
        <f t="shared" ca="1" si="1018"/>
        <v>0.4874336969516424</v>
      </c>
    </row>
    <row r="1229" spans="1:65" x14ac:dyDescent="0.3">
      <c r="A1229" s="3" t="str">
        <f>'Forward collapse simulation'!B1239</f>
        <v>1.80</v>
      </c>
      <c r="B1229" s="3" t="str">
        <f>IF('Forward collapse simulation'!C1239="","-",'Forward collapse simulation'!C1239)</f>
        <v>-</v>
      </c>
      <c r="C1229" s="3">
        <f>'Forward collapse simulation'!E1239</f>
        <v>62.53</v>
      </c>
      <c r="D1229" s="3">
        <f ca="1">'Forward collapse simulation'!AK1239</f>
        <v>28.410923973629679</v>
      </c>
      <c r="E1229" s="84">
        <f ca="1">'Forward collapse simulation'!AL1239</f>
        <v>3.4317444629352489</v>
      </c>
      <c r="G1229" s="3" t="str">
        <f t="shared" si="969"/>
        <v>1.80</v>
      </c>
      <c r="H1229" s="3" t="str">
        <f t="shared" si="970"/>
        <v>-</v>
      </c>
      <c r="I1229" s="3">
        <f t="shared" si="971"/>
        <v>62.53</v>
      </c>
      <c r="J1229" s="3">
        <f t="shared" ca="1" si="972"/>
        <v>28.410923973629679</v>
      </c>
      <c r="K1229" s="3">
        <f t="shared" ca="1" si="973"/>
        <v>3.2601572397884864</v>
      </c>
      <c r="M1229" s="3" t="str">
        <f t="shared" si="974"/>
        <v>1.80</v>
      </c>
      <c r="N1229" s="3" t="str">
        <f t="shared" si="975"/>
        <v>-</v>
      </c>
      <c r="O1229" s="3">
        <f t="shared" si="976"/>
        <v>62.53</v>
      </c>
      <c r="P1229" s="3">
        <f t="shared" ca="1" si="977"/>
        <v>28.410923973629679</v>
      </c>
      <c r="Q1229" s="3">
        <f t="shared" ca="1" si="978"/>
        <v>3.0885700166417243</v>
      </c>
      <c r="R1229" s="85"/>
      <c r="S1229" s="3" t="str">
        <f t="shared" si="979"/>
        <v>1.80</v>
      </c>
      <c r="T1229" s="3" t="str">
        <f t="shared" si="980"/>
        <v>-</v>
      </c>
      <c r="U1229" s="3">
        <f t="shared" si="981"/>
        <v>62.53</v>
      </c>
      <c r="V1229" s="3">
        <f t="shared" ca="1" si="982"/>
        <v>28.410923973629679</v>
      </c>
      <c r="W1229" s="3">
        <f t="shared" ca="1" si="983"/>
        <v>2.9169827934949617</v>
      </c>
      <c r="X1229" s="85"/>
      <c r="Y1229" s="3" t="str">
        <f t="shared" si="984"/>
        <v>1.80</v>
      </c>
      <c r="Z1229" s="3" t="str">
        <f t="shared" si="985"/>
        <v>-</v>
      </c>
      <c r="AA1229" s="3">
        <f t="shared" si="986"/>
        <v>62.53</v>
      </c>
      <c r="AB1229" s="3">
        <f t="shared" ca="1" si="987"/>
        <v>28.410923973629679</v>
      </c>
      <c r="AC1229" s="3">
        <f t="shared" ca="1" si="988"/>
        <v>2.7453955703481991</v>
      </c>
      <c r="AE1229" s="3" t="str">
        <f t="shared" si="989"/>
        <v>1.80</v>
      </c>
      <c r="AF1229" s="3" t="str">
        <f t="shared" si="990"/>
        <v>-</v>
      </c>
      <c r="AG1229" s="3">
        <f t="shared" si="991"/>
        <v>62.53</v>
      </c>
      <c r="AH1229" s="3">
        <f t="shared" ca="1" si="992"/>
        <v>28.410923973629679</v>
      </c>
      <c r="AI1229" s="3">
        <f t="shared" ca="1" si="993"/>
        <v>2.5738083472014366</v>
      </c>
      <c r="AK1229" s="3" t="str">
        <f t="shared" si="994"/>
        <v>1.80</v>
      </c>
      <c r="AL1229" s="3" t="str">
        <f t="shared" si="995"/>
        <v>-</v>
      </c>
      <c r="AM1229" s="3">
        <f t="shared" si="996"/>
        <v>62.53</v>
      </c>
      <c r="AN1229" s="3">
        <f t="shared" ca="1" si="997"/>
        <v>28.410923973629679</v>
      </c>
      <c r="AO1229" s="3">
        <f t="shared" ca="1" si="998"/>
        <v>2.402221124054674</v>
      </c>
      <c r="AQ1229" s="3" t="str">
        <f t="shared" si="999"/>
        <v>1.80</v>
      </c>
      <c r="AR1229" s="3" t="str">
        <f t="shared" si="1000"/>
        <v>-</v>
      </c>
      <c r="AS1229" s="3">
        <f t="shared" si="1001"/>
        <v>62.53</v>
      </c>
      <c r="AT1229" s="3">
        <f t="shared" ca="1" si="1002"/>
        <v>28.410923973629679</v>
      </c>
      <c r="AU1229" s="3">
        <f t="shared" ca="1" si="1003"/>
        <v>2.0590466777611494</v>
      </c>
      <c r="AW1229" s="3" t="str">
        <f t="shared" si="1004"/>
        <v>1.80</v>
      </c>
      <c r="AX1229" s="3" t="str">
        <f t="shared" si="1005"/>
        <v>-</v>
      </c>
      <c r="AY1229" s="3">
        <f t="shared" si="1006"/>
        <v>62.53</v>
      </c>
      <c r="AZ1229" s="3">
        <f t="shared" ca="1" si="1007"/>
        <v>28.410923973629679</v>
      </c>
      <c r="BA1229" s="3">
        <f t="shared" ca="1" si="1008"/>
        <v>1.7158722314676245</v>
      </c>
      <c r="BC1229" s="3" t="str">
        <f t="shared" si="1009"/>
        <v>1.80</v>
      </c>
      <c r="BD1229" s="3" t="str">
        <f t="shared" si="1010"/>
        <v>-</v>
      </c>
      <c r="BE1229" s="3">
        <f t="shared" si="1011"/>
        <v>62.53</v>
      </c>
      <c r="BF1229" s="3">
        <f t="shared" ca="1" si="1012"/>
        <v>28.410923973629679</v>
      </c>
      <c r="BG1229" s="3">
        <f t="shared" ca="1" si="1013"/>
        <v>1.0295233388805747</v>
      </c>
      <c r="BI1229" s="3" t="str">
        <f t="shared" si="1014"/>
        <v>1.80</v>
      </c>
      <c r="BJ1229" s="3" t="str">
        <f t="shared" si="1015"/>
        <v>-</v>
      </c>
      <c r="BK1229" s="3">
        <f t="shared" si="1016"/>
        <v>62.53</v>
      </c>
      <c r="BL1229" s="3">
        <f t="shared" ca="1" si="1017"/>
        <v>28.410923973629679</v>
      </c>
      <c r="BM1229" s="3">
        <f t="shared" ca="1" si="1018"/>
        <v>0.34317444629352489</v>
      </c>
    </row>
    <row r="1230" spans="1:65" x14ac:dyDescent="0.3">
      <c r="A1230" s="3" t="str">
        <f>'Forward collapse simulation'!B1240</f>
        <v>1.80</v>
      </c>
      <c r="B1230" s="3" t="str">
        <f>IF('Forward collapse simulation'!C1240="","-",'Forward collapse simulation'!C1240)</f>
        <v>1.81</v>
      </c>
      <c r="C1230" s="3">
        <f>'Forward collapse simulation'!E1240</f>
        <v>141.18</v>
      </c>
      <c r="D1230" s="3">
        <f>'Forward collapse simulation'!AK1240</f>
        <v>-8.15</v>
      </c>
      <c r="E1230" s="84">
        <f>'Forward collapse simulation'!AL1240</f>
        <v>2.7149999999999999</v>
      </c>
      <c r="G1230" s="3" t="str">
        <f t="shared" si="969"/>
        <v>1.80</v>
      </c>
      <c r="H1230" s="3" t="str">
        <f t="shared" si="970"/>
        <v>1.81</v>
      </c>
      <c r="I1230" s="3">
        <f t="shared" si="971"/>
        <v>141.18</v>
      </c>
      <c r="J1230" s="3">
        <f t="shared" si="972"/>
        <v>-8.15</v>
      </c>
      <c r="K1230" s="3">
        <f t="shared" si="973"/>
        <v>2.7149999999999999</v>
      </c>
      <c r="M1230" s="3" t="str">
        <f t="shared" si="974"/>
        <v>1.80</v>
      </c>
      <c r="N1230" s="3" t="str">
        <f t="shared" si="975"/>
        <v>1.81</v>
      </c>
      <c r="O1230" s="3">
        <f t="shared" si="976"/>
        <v>141.18</v>
      </c>
      <c r="P1230" s="3">
        <f t="shared" si="977"/>
        <v>-8.15</v>
      </c>
      <c r="Q1230" s="3">
        <f t="shared" si="978"/>
        <v>2.7149999999999999</v>
      </c>
      <c r="R1230" s="85"/>
      <c r="S1230" s="3" t="str">
        <f t="shared" si="979"/>
        <v>1.80</v>
      </c>
      <c r="T1230" s="3" t="str">
        <f t="shared" si="980"/>
        <v>1.81</v>
      </c>
      <c r="U1230" s="3">
        <f t="shared" si="981"/>
        <v>141.18</v>
      </c>
      <c r="V1230" s="3">
        <f t="shared" si="982"/>
        <v>-8.15</v>
      </c>
      <c r="W1230" s="3">
        <f t="shared" si="983"/>
        <v>2.7149999999999999</v>
      </c>
      <c r="X1230" s="85"/>
      <c r="Y1230" s="3" t="str">
        <f t="shared" si="984"/>
        <v>1.80</v>
      </c>
      <c r="Z1230" s="3" t="str">
        <f t="shared" si="985"/>
        <v>1.81</v>
      </c>
      <c r="AA1230" s="3">
        <f t="shared" si="986"/>
        <v>141.18</v>
      </c>
      <c r="AB1230" s="3">
        <f t="shared" si="987"/>
        <v>-8.15</v>
      </c>
      <c r="AC1230" s="3">
        <f t="shared" si="988"/>
        <v>2.7149999999999999</v>
      </c>
      <c r="AE1230" s="3" t="str">
        <f t="shared" si="989"/>
        <v>1.80</v>
      </c>
      <c r="AF1230" s="3" t="str">
        <f t="shared" si="990"/>
        <v>1.81</v>
      </c>
      <c r="AG1230" s="3">
        <f t="shared" si="991"/>
        <v>141.18</v>
      </c>
      <c r="AH1230" s="3">
        <f t="shared" si="992"/>
        <v>-8.15</v>
      </c>
      <c r="AI1230" s="3">
        <f t="shared" si="993"/>
        <v>2.7149999999999999</v>
      </c>
      <c r="AK1230" s="3" t="str">
        <f t="shared" si="994"/>
        <v>1.80</v>
      </c>
      <c r="AL1230" s="3" t="str">
        <f t="shared" si="995"/>
        <v>1.81</v>
      </c>
      <c r="AM1230" s="3">
        <f t="shared" si="996"/>
        <v>141.18</v>
      </c>
      <c r="AN1230" s="3">
        <f t="shared" si="997"/>
        <v>-8.15</v>
      </c>
      <c r="AO1230" s="3">
        <f t="shared" si="998"/>
        <v>2.7149999999999999</v>
      </c>
      <c r="AQ1230" s="3" t="str">
        <f t="shared" si="999"/>
        <v>1.80</v>
      </c>
      <c r="AR1230" s="3" t="str">
        <f t="shared" si="1000"/>
        <v>1.81</v>
      </c>
      <c r="AS1230" s="3">
        <f t="shared" si="1001"/>
        <v>141.18</v>
      </c>
      <c r="AT1230" s="3">
        <f t="shared" si="1002"/>
        <v>-8.15</v>
      </c>
      <c r="AU1230" s="3">
        <f t="shared" si="1003"/>
        <v>2.7149999999999999</v>
      </c>
      <c r="AW1230" s="3" t="str">
        <f t="shared" si="1004"/>
        <v>1.80</v>
      </c>
      <c r="AX1230" s="3" t="str">
        <f t="shared" si="1005"/>
        <v>1.81</v>
      </c>
      <c r="AY1230" s="3">
        <f t="shared" si="1006"/>
        <v>141.18</v>
      </c>
      <c r="AZ1230" s="3">
        <f t="shared" si="1007"/>
        <v>-8.15</v>
      </c>
      <c r="BA1230" s="3">
        <f t="shared" si="1008"/>
        <v>2.7149999999999999</v>
      </c>
      <c r="BC1230" s="3" t="str">
        <f t="shared" si="1009"/>
        <v>1.80</v>
      </c>
      <c r="BD1230" s="3" t="str">
        <f t="shared" si="1010"/>
        <v>1.81</v>
      </c>
      <c r="BE1230" s="3">
        <f t="shared" si="1011"/>
        <v>141.18</v>
      </c>
      <c r="BF1230" s="3">
        <f t="shared" si="1012"/>
        <v>-8.15</v>
      </c>
      <c r="BG1230" s="3">
        <f t="shared" si="1013"/>
        <v>2.7149999999999999</v>
      </c>
      <c r="BI1230" s="3" t="str">
        <f t="shared" si="1014"/>
        <v>1.80</v>
      </c>
      <c r="BJ1230" s="3" t="str">
        <f t="shared" si="1015"/>
        <v>1.81</v>
      </c>
      <c r="BK1230" s="3">
        <f t="shared" si="1016"/>
        <v>141.18</v>
      </c>
      <c r="BL1230" s="3">
        <f t="shared" si="1017"/>
        <v>-8.15</v>
      </c>
      <c r="BM1230" s="3">
        <f t="shared" si="1018"/>
        <v>2.7149999999999999</v>
      </c>
    </row>
    <row r="1231" spans="1:65" x14ac:dyDescent="0.3">
      <c r="A1231" s="3" t="str">
        <f>'Forward collapse simulation'!B1241</f>
        <v>1.81</v>
      </c>
      <c r="B1231" s="3" t="str">
        <f>IF('Forward collapse simulation'!C1241="","-",'Forward collapse simulation'!C1241)</f>
        <v>-</v>
      </c>
      <c r="C1231" s="3">
        <f>'Forward collapse simulation'!E1241</f>
        <v>345.67</v>
      </c>
      <c r="D1231" s="3">
        <f>'Forward collapse simulation'!AK1241</f>
        <v>-44.34</v>
      </c>
      <c r="E1231" s="84">
        <f>'Forward collapse simulation'!AL1241</f>
        <v>1.198</v>
      </c>
      <c r="G1231" s="3" t="str">
        <f t="shared" si="969"/>
        <v>1.81</v>
      </c>
      <c r="H1231" s="3" t="str">
        <f t="shared" si="970"/>
        <v>-</v>
      </c>
      <c r="I1231" s="3">
        <f t="shared" si="971"/>
        <v>345.67</v>
      </c>
      <c r="J1231" s="3">
        <f t="shared" si="972"/>
        <v>-44.34</v>
      </c>
      <c r="K1231" s="3">
        <f t="shared" si="973"/>
        <v>1.1380999999999999</v>
      </c>
      <c r="M1231" s="3" t="str">
        <f t="shared" si="974"/>
        <v>1.81</v>
      </c>
      <c r="N1231" s="3" t="str">
        <f t="shared" si="975"/>
        <v>-</v>
      </c>
      <c r="O1231" s="3">
        <f t="shared" si="976"/>
        <v>345.67</v>
      </c>
      <c r="P1231" s="3">
        <f t="shared" si="977"/>
        <v>-44.34</v>
      </c>
      <c r="Q1231" s="3">
        <f t="shared" si="978"/>
        <v>1.0782</v>
      </c>
      <c r="R1231" s="85"/>
      <c r="S1231" s="3" t="str">
        <f t="shared" si="979"/>
        <v>1.81</v>
      </c>
      <c r="T1231" s="3" t="str">
        <f t="shared" si="980"/>
        <v>-</v>
      </c>
      <c r="U1231" s="3">
        <f t="shared" si="981"/>
        <v>345.67</v>
      </c>
      <c r="V1231" s="3">
        <f t="shared" si="982"/>
        <v>-44.34</v>
      </c>
      <c r="W1231" s="3">
        <f t="shared" si="983"/>
        <v>1.0183</v>
      </c>
      <c r="X1231" s="85"/>
      <c r="Y1231" s="3" t="str">
        <f t="shared" si="984"/>
        <v>1.81</v>
      </c>
      <c r="Z1231" s="3" t="str">
        <f t="shared" si="985"/>
        <v>-</v>
      </c>
      <c r="AA1231" s="3">
        <f t="shared" si="986"/>
        <v>345.67</v>
      </c>
      <c r="AB1231" s="3">
        <f t="shared" si="987"/>
        <v>-44.34</v>
      </c>
      <c r="AC1231" s="3">
        <f t="shared" si="988"/>
        <v>0.95840000000000003</v>
      </c>
      <c r="AE1231" s="3" t="str">
        <f t="shared" si="989"/>
        <v>1.81</v>
      </c>
      <c r="AF1231" s="3" t="str">
        <f t="shared" si="990"/>
        <v>-</v>
      </c>
      <c r="AG1231" s="3">
        <f t="shared" si="991"/>
        <v>345.67</v>
      </c>
      <c r="AH1231" s="3">
        <f t="shared" si="992"/>
        <v>-44.34</v>
      </c>
      <c r="AI1231" s="3">
        <f t="shared" si="993"/>
        <v>0.89849999999999997</v>
      </c>
      <c r="AK1231" s="3" t="str">
        <f t="shared" si="994"/>
        <v>1.81</v>
      </c>
      <c r="AL1231" s="3" t="str">
        <f t="shared" si="995"/>
        <v>-</v>
      </c>
      <c r="AM1231" s="3">
        <f t="shared" si="996"/>
        <v>345.67</v>
      </c>
      <c r="AN1231" s="3">
        <f t="shared" si="997"/>
        <v>-44.34</v>
      </c>
      <c r="AO1231" s="3">
        <f t="shared" si="998"/>
        <v>0.8385999999999999</v>
      </c>
      <c r="AQ1231" s="3" t="str">
        <f t="shared" si="999"/>
        <v>1.81</v>
      </c>
      <c r="AR1231" s="3" t="str">
        <f t="shared" si="1000"/>
        <v>-</v>
      </c>
      <c r="AS1231" s="3">
        <f t="shared" si="1001"/>
        <v>345.67</v>
      </c>
      <c r="AT1231" s="3">
        <f t="shared" si="1002"/>
        <v>-44.34</v>
      </c>
      <c r="AU1231" s="3">
        <f t="shared" si="1003"/>
        <v>0.71879999999999999</v>
      </c>
      <c r="AW1231" s="3" t="str">
        <f t="shared" si="1004"/>
        <v>1.81</v>
      </c>
      <c r="AX1231" s="3" t="str">
        <f t="shared" si="1005"/>
        <v>-</v>
      </c>
      <c r="AY1231" s="3">
        <f t="shared" si="1006"/>
        <v>345.67</v>
      </c>
      <c r="AZ1231" s="3">
        <f t="shared" si="1007"/>
        <v>-44.34</v>
      </c>
      <c r="BA1231" s="3">
        <f t="shared" si="1008"/>
        <v>0.59899999999999998</v>
      </c>
      <c r="BC1231" s="3" t="str">
        <f t="shared" si="1009"/>
        <v>1.81</v>
      </c>
      <c r="BD1231" s="3" t="str">
        <f t="shared" si="1010"/>
        <v>-</v>
      </c>
      <c r="BE1231" s="3">
        <f t="shared" si="1011"/>
        <v>345.67</v>
      </c>
      <c r="BF1231" s="3">
        <f t="shared" si="1012"/>
        <v>-44.34</v>
      </c>
      <c r="BG1231" s="3">
        <f t="shared" si="1013"/>
        <v>0.3594</v>
      </c>
      <c r="BI1231" s="3" t="str">
        <f t="shared" si="1014"/>
        <v>1.81</v>
      </c>
      <c r="BJ1231" s="3" t="str">
        <f t="shared" si="1015"/>
        <v>-</v>
      </c>
      <c r="BK1231" s="3">
        <f t="shared" si="1016"/>
        <v>345.67</v>
      </c>
      <c r="BL1231" s="3">
        <f t="shared" si="1017"/>
        <v>-44.34</v>
      </c>
      <c r="BM1231" s="3">
        <f t="shared" si="1018"/>
        <v>0.1198</v>
      </c>
    </row>
    <row r="1232" spans="1:65" x14ac:dyDescent="0.3">
      <c r="A1232" s="3" t="str">
        <f>'Forward collapse simulation'!B1242</f>
        <v>1.81</v>
      </c>
      <c r="B1232" s="3" t="str">
        <f>IF('Forward collapse simulation'!C1242="","-",'Forward collapse simulation'!C1242)</f>
        <v>-</v>
      </c>
      <c r="C1232" s="3">
        <f>'Forward collapse simulation'!E1242</f>
        <v>7.37</v>
      </c>
      <c r="D1232" s="3">
        <f ca="1">'Forward collapse simulation'!AK1242</f>
        <v>88.64422104620671</v>
      </c>
      <c r="E1232" s="84">
        <f ca="1">'Forward collapse simulation'!AL1242</f>
        <v>10.859844433654922</v>
      </c>
      <c r="G1232" s="3" t="str">
        <f t="shared" si="969"/>
        <v>1.81</v>
      </c>
      <c r="H1232" s="3" t="str">
        <f t="shared" si="970"/>
        <v>-</v>
      </c>
      <c r="I1232" s="3">
        <f t="shared" si="971"/>
        <v>7.37</v>
      </c>
      <c r="J1232" s="3">
        <f t="shared" ca="1" si="972"/>
        <v>88.64422104620671</v>
      </c>
      <c r="K1232" s="3">
        <f t="shared" ca="1" si="973"/>
        <v>10.316852211972176</v>
      </c>
      <c r="M1232" s="3" t="str">
        <f t="shared" si="974"/>
        <v>1.81</v>
      </c>
      <c r="N1232" s="3" t="str">
        <f t="shared" si="975"/>
        <v>-</v>
      </c>
      <c r="O1232" s="3">
        <f t="shared" si="976"/>
        <v>7.37</v>
      </c>
      <c r="P1232" s="3">
        <f t="shared" ca="1" si="977"/>
        <v>88.64422104620671</v>
      </c>
      <c r="Q1232" s="3">
        <f t="shared" ca="1" si="978"/>
        <v>9.7738599902894308</v>
      </c>
      <c r="R1232" s="85"/>
      <c r="S1232" s="3" t="str">
        <f t="shared" si="979"/>
        <v>1.81</v>
      </c>
      <c r="T1232" s="3" t="str">
        <f t="shared" si="980"/>
        <v>-</v>
      </c>
      <c r="U1232" s="3">
        <f t="shared" si="981"/>
        <v>7.37</v>
      </c>
      <c r="V1232" s="3">
        <f t="shared" ca="1" si="982"/>
        <v>88.64422104620671</v>
      </c>
      <c r="W1232" s="3">
        <f t="shared" ca="1" si="983"/>
        <v>9.230867768606684</v>
      </c>
      <c r="X1232" s="85"/>
      <c r="Y1232" s="3" t="str">
        <f t="shared" si="984"/>
        <v>1.81</v>
      </c>
      <c r="Z1232" s="3" t="str">
        <f t="shared" si="985"/>
        <v>-</v>
      </c>
      <c r="AA1232" s="3">
        <f t="shared" si="986"/>
        <v>7.37</v>
      </c>
      <c r="AB1232" s="3">
        <f t="shared" ca="1" si="987"/>
        <v>88.64422104620671</v>
      </c>
      <c r="AC1232" s="3">
        <f t="shared" ca="1" si="988"/>
        <v>8.687875546923939</v>
      </c>
      <c r="AE1232" s="3" t="str">
        <f t="shared" si="989"/>
        <v>1.81</v>
      </c>
      <c r="AF1232" s="3" t="str">
        <f t="shared" si="990"/>
        <v>-</v>
      </c>
      <c r="AG1232" s="3">
        <f t="shared" si="991"/>
        <v>7.37</v>
      </c>
      <c r="AH1232" s="3">
        <f t="shared" ca="1" si="992"/>
        <v>88.64422104620671</v>
      </c>
      <c r="AI1232" s="3">
        <f t="shared" ca="1" si="993"/>
        <v>8.1448833252411923</v>
      </c>
      <c r="AK1232" s="3" t="str">
        <f t="shared" si="994"/>
        <v>1.81</v>
      </c>
      <c r="AL1232" s="3" t="str">
        <f t="shared" si="995"/>
        <v>-</v>
      </c>
      <c r="AM1232" s="3">
        <f t="shared" si="996"/>
        <v>7.37</v>
      </c>
      <c r="AN1232" s="3">
        <f t="shared" ca="1" si="997"/>
        <v>88.64422104620671</v>
      </c>
      <c r="AO1232" s="3">
        <f t="shared" ca="1" si="998"/>
        <v>7.6018911035584456</v>
      </c>
      <c r="AQ1232" s="3" t="str">
        <f t="shared" si="999"/>
        <v>1.81</v>
      </c>
      <c r="AR1232" s="3" t="str">
        <f t="shared" si="1000"/>
        <v>-</v>
      </c>
      <c r="AS1232" s="3">
        <f t="shared" si="1001"/>
        <v>7.37</v>
      </c>
      <c r="AT1232" s="3">
        <f t="shared" ca="1" si="1002"/>
        <v>88.64422104620671</v>
      </c>
      <c r="AU1232" s="3">
        <f t="shared" ca="1" si="1003"/>
        <v>6.5159066601929529</v>
      </c>
      <c r="AW1232" s="3" t="str">
        <f t="shared" si="1004"/>
        <v>1.81</v>
      </c>
      <c r="AX1232" s="3" t="str">
        <f t="shared" si="1005"/>
        <v>-</v>
      </c>
      <c r="AY1232" s="3">
        <f t="shared" si="1006"/>
        <v>7.37</v>
      </c>
      <c r="AZ1232" s="3">
        <f t="shared" ca="1" si="1007"/>
        <v>88.64422104620671</v>
      </c>
      <c r="BA1232" s="3">
        <f t="shared" ca="1" si="1008"/>
        <v>5.4299222168274612</v>
      </c>
      <c r="BC1232" s="3" t="str">
        <f t="shared" si="1009"/>
        <v>1.81</v>
      </c>
      <c r="BD1232" s="3" t="str">
        <f t="shared" si="1010"/>
        <v>-</v>
      </c>
      <c r="BE1232" s="3">
        <f t="shared" si="1011"/>
        <v>7.37</v>
      </c>
      <c r="BF1232" s="3">
        <f t="shared" ca="1" si="1012"/>
        <v>88.64422104620671</v>
      </c>
      <c r="BG1232" s="3">
        <f t="shared" ca="1" si="1013"/>
        <v>3.2579533300964765</v>
      </c>
      <c r="BI1232" s="3" t="str">
        <f t="shared" si="1014"/>
        <v>1.81</v>
      </c>
      <c r="BJ1232" s="3" t="str">
        <f t="shared" si="1015"/>
        <v>-</v>
      </c>
      <c r="BK1232" s="3">
        <f t="shared" si="1016"/>
        <v>7.37</v>
      </c>
      <c r="BL1232" s="3">
        <f t="shared" ca="1" si="1017"/>
        <v>88.64422104620671</v>
      </c>
      <c r="BM1232" s="3">
        <f t="shared" ca="1" si="1018"/>
        <v>1.0859844433654924</v>
      </c>
    </row>
    <row r="1233" spans="1:65" x14ac:dyDescent="0.3">
      <c r="A1233" s="3" t="str">
        <f>'Forward collapse simulation'!B1243</f>
        <v>1.81</v>
      </c>
      <c r="B1233" s="3" t="str">
        <f>IF('Forward collapse simulation'!C1243="","-",'Forward collapse simulation'!C1243)</f>
        <v>-</v>
      </c>
      <c r="C1233" s="3">
        <f>'Forward collapse simulation'!E1243</f>
        <v>149.72</v>
      </c>
      <c r="D1233" s="3">
        <f ca="1">'Forward collapse simulation'!AK1243</f>
        <v>87.239507104730251</v>
      </c>
      <c r="E1233" s="84">
        <f ca="1">'Forward collapse simulation'!AL1243</f>
        <v>20.502908574311554</v>
      </c>
      <c r="G1233" s="3" t="str">
        <f t="shared" si="969"/>
        <v>1.81</v>
      </c>
      <c r="H1233" s="3" t="str">
        <f t="shared" si="970"/>
        <v>-</v>
      </c>
      <c r="I1233" s="3">
        <f t="shared" si="971"/>
        <v>149.72</v>
      </c>
      <c r="J1233" s="3">
        <f t="shared" ca="1" si="972"/>
        <v>87.239507104730251</v>
      </c>
      <c r="K1233" s="3">
        <f t="shared" ca="1" si="973"/>
        <v>19.477763145595976</v>
      </c>
      <c r="M1233" s="3" t="str">
        <f t="shared" si="974"/>
        <v>1.81</v>
      </c>
      <c r="N1233" s="3" t="str">
        <f t="shared" si="975"/>
        <v>-</v>
      </c>
      <c r="O1233" s="3">
        <f t="shared" si="976"/>
        <v>149.72</v>
      </c>
      <c r="P1233" s="3">
        <f t="shared" ca="1" si="977"/>
        <v>87.239507104730251</v>
      </c>
      <c r="Q1233" s="3">
        <f t="shared" ca="1" si="978"/>
        <v>18.4526177168804</v>
      </c>
      <c r="R1233" s="85"/>
      <c r="S1233" s="3" t="str">
        <f t="shared" si="979"/>
        <v>1.81</v>
      </c>
      <c r="T1233" s="3" t="str">
        <f t="shared" si="980"/>
        <v>-</v>
      </c>
      <c r="U1233" s="3">
        <f t="shared" si="981"/>
        <v>149.72</v>
      </c>
      <c r="V1233" s="3">
        <f t="shared" ca="1" si="982"/>
        <v>87.239507104730251</v>
      </c>
      <c r="W1233" s="3">
        <f t="shared" ca="1" si="983"/>
        <v>17.427472288164822</v>
      </c>
      <c r="X1233" s="85"/>
      <c r="Y1233" s="3" t="str">
        <f t="shared" si="984"/>
        <v>1.81</v>
      </c>
      <c r="Z1233" s="3" t="str">
        <f t="shared" si="985"/>
        <v>-</v>
      </c>
      <c r="AA1233" s="3">
        <f t="shared" si="986"/>
        <v>149.72</v>
      </c>
      <c r="AB1233" s="3">
        <f t="shared" ca="1" si="987"/>
        <v>87.239507104730251</v>
      </c>
      <c r="AC1233" s="3">
        <f t="shared" ca="1" si="988"/>
        <v>16.402326859449243</v>
      </c>
      <c r="AE1233" s="3" t="str">
        <f t="shared" si="989"/>
        <v>1.81</v>
      </c>
      <c r="AF1233" s="3" t="str">
        <f t="shared" si="990"/>
        <v>-</v>
      </c>
      <c r="AG1233" s="3">
        <f t="shared" si="991"/>
        <v>149.72</v>
      </c>
      <c r="AH1233" s="3">
        <f t="shared" ca="1" si="992"/>
        <v>87.239507104730251</v>
      </c>
      <c r="AI1233" s="3">
        <f t="shared" ca="1" si="993"/>
        <v>15.377181430733666</v>
      </c>
      <c r="AK1233" s="3" t="str">
        <f t="shared" si="994"/>
        <v>1.81</v>
      </c>
      <c r="AL1233" s="3" t="str">
        <f t="shared" si="995"/>
        <v>-</v>
      </c>
      <c r="AM1233" s="3">
        <f t="shared" si="996"/>
        <v>149.72</v>
      </c>
      <c r="AN1233" s="3">
        <f t="shared" ca="1" si="997"/>
        <v>87.239507104730251</v>
      </c>
      <c r="AO1233" s="3">
        <f t="shared" ca="1" si="998"/>
        <v>14.352036002018087</v>
      </c>
      <c r="AQ1233" s="3" t="str">
        <f t="shared" si="999"/>
        <v>1.81</v>
      </c>
      <c r="AR1233" s="3" t="str">
        <f t="shared" si="1000"/>
        <v>-</v>
      </c>
      <c r="AS1233" s="3">
        <f t="shared" si="1001"/>
        <v>149.72</v>
      </c>
      <c r="AT1233" s="3">
        <f t="shared" ca="1" si="1002"/>
        <v>87.239507104730251</v>
      </c>
      <c r="AU1233" s="3">
        <f t="shared" ca="1" si="1003"/>
        <v>12.301745144586933</v>
      </c>
      <c r="AW1233" s="3" t="str">
        <f t="shared" si="1004"/>
        <v>1.81</v>
      </c>
      <c r="AX1233" s="3" t="str">
        <f t="shared" si="1005"/>
        <v>-</v>
      </c>
      <c r="AY1233" s="3">
        <f t="shared" si="1006"/>
        <v>149.72</v>
      </c>
      <c r="AZ1233" s="3">
        <f t="shared" ca="1" si="1007"/>
        <v>87.239507104730251</v>
      </c>
      <c r="BA1233" s="3">
        <f t="shared" ca="1" si="1008"/>
        <v>10.251454287155777</v>
      </c>
      <c r="BC1233" s="3" t="str">
        <f t="shared" si="1009"/>
        <v>1.81</v>
      </c>
      <c r="BD1233" s="3" t="str">
        <f t="shared" si="1010"/>
        <v>-</v>
      </c>
      <c r="BE1233" s="3">
        <f t="shared" si="1011"/>
        <v>149.72</v>
      </c>
      <c r="BF1233" s="3">
        <f t="shared" ca="1" si="1012"/>
        <v>87.239507104730251</v>
      </c>
      <c r="BG1233" s="3">
        <f t="shared" ca="1" si="1013"/>
        <v>6.1508725722934665</v>
      </c>
      <c r="BI1233" s="3" t="str">
        <f t="shared" si="1014"/>
        <v>1.81</v>
      </c>
      <c r="BJ1233" s="3" t="str">
        <f t="shared" si="1015"/>
        <v>-</v>
      </c>
      <c r="BK1233" s="3">
        <f t="shared" si="1016"/>
        <v>149.72</v>
      </c>
      <c r="BL1233" s="3">
        <f t="shared" ca="1" si="1017"/>
        <v>87.239507104730251</v>
      </c>
      <c r="BM1233" s="3">
        <f t="shared" ca="1" si="1018"/>
        <v>2.0502908574311554</v>
      </c>
    </row>
    <row r="1234" spans="1:65" x14ac:dyDescent="0.3">
      <c r="A1234" s="3" t="str">
        <f>'Forward collapse simulation'!B1244</f>
        <v>1.81</v>
      </c>
      <c r="B1234" s="3" t="str">
        <f>IF('Forward collapse simulation'!C1244="","-",'Forward collapse simulation'!C1244)</f>
        <v>-</v>
      </c>
      <c r="C1234" s="3">
        <f>'Forward collapse simulation'!E1244</f>
        <v>144.4</v>
      </c>
      <c r="D1234" s="3">
        <f ca="1">'Forward collapse simulation'!AK1244</f>
        <v>86.129978556965554</v>
      </c>
      <c r="E1234" s="84">
        <f ca="1">'Forward collapse simulation'!AL1244</f>
        <v>12.190050147686858</v>
      </c>
      <c r="G1234" s="3" t="str">
        <f t="shared" si="969"/>
        <v>1.81</v>
      </c>
      <c r="H1234" s="3" t="str">
        <f t="shared" si="970"/>
        <v>-</v>
      </c>
      <c r="I1234" s="3">
        <f t="shared" si="971"/>
        <v>144.4</v>
      </c>
      <c r="J1234" s="3">
        <f t="shared" ca="1" si="972"/>
        <v>86.129978556965554</v>
      </c>
      <c r="K1234" s="3">
        <f t="shared" ca="1" si="973"/>
        <v>11.580547640302514</v>
      </c>
      <c r="M1234" s="3" t="str">
        <f t="shared" si="974"/>
        <v>1.81</v>
      </c>
      <c r="N1234" s="3" t="str">
        <f t="shared" si="975"/>
        <v>-</v>
      </c>
      <c r="O1234" s="3">
        <f t="shared" si="976"/>
        <v>144.4</v>
      </c>
      <c r="P1234" s="3">
        <f t="shared" ca="1" si="977"/>
        <v>86.129978556965554</v>
      </c>
      <c r="Q1234" s="3">
        <f t="shared" ca="1" si="978"/>
        <v>10.971045132918173</v>
      </c>
      <c r="R1234" s="85"/>
      <c r="S1234" s="3" t="str">
        <f t="shared" si="979"/>
        <v>1.81</v>
      </c>
      <c r="T1234" s="3" t="str">
        <f t="shared" si="980"/>
        <v>-</v>
      </c>
      <c r="U1234" s="3">
        <f t="shared" si="981"/>
        <v>144.4</v>
      </c>
      <c r="V1234" s="3">
        <f t="shared" ca="1" si="982"/>
        <v>86.129978556965554</v>
      </c>
      <c r="W1234" s="3">
        <f t="shared" ca="1" si="983"/>
        <v>10.361542625533829</v>
      </c>
      <c r="X1234" s="85"/>
      <c r="Y1234" s="3" t="str">
        <f t="shared" si="984"/>
        <v>1.81</v>
      </c>
      <c r="Z1234" s="3" t="str">
        <f t="shared" si="985"/>
        <v>-</v>
      </c>
      <c r="AA1234" s="3">
        <f t="shared" si="986"/>
        <v>144.4</v>
      </c>
      <c r="AB1234" s="3">
        <f t="shared" ca="1" si="987"/>
        <v>86.129978556965554</v>
      </c>
      <c r="AC1234" s="3">
        <f t="shared" ca="1" si="988"/>
        <v>9.7520401181494876</v>
      </c>
      <c r="AE1234" s="3" t="str">
        <f t="shared" si="989"/>
        <v>1.81</v>
      </c>
      <c r="AF1234" s="3" t="str">
        <f t="shared" si="990"/>
        <v>-</v>
      </c>
      <c r="AG1234" s="3">
        <f t="shared" si="991"/>
        <v>144.4</v>
      </c>
      <c r="AH1234" s="3">
        <f t="shared" ca="1" si="992"/>
        <v>86.129978556965554</v>
      </c>
      <c r="AI1234" s="3">
        <f t="shared" ca="1" si="993"/>
        <v>9.1425376107651424</v>
      </c>
      <c r="AK1234" s="3" t="str">
        <f t="shared" si="994"/>
        <v>1.81</v>
      </c>
      <c r="AL1234" s="3" t="str">
        <f t="shared" si="995"/>
        <v>-</v>
      </c>
      <c r="AM1234" s="3">
        <f t="shared" si="996"/>
        <v>144.4</v>
      </c>
      <c r="AN1234" s="3">
        <f t="shared" ca="1" si="997"/>
        <v>86.129978556965554</v>
      </c>
      <c r="AO1234" s="3">
        <f t="shared" ca="1" si="998"/>
        <v>8.533035103380799</v>
      </c>
      <c r="AQ1234" s="3" t="str">
        <f t="shared" si="999"/>
        <v>1.81</v>
      </c>
      <c r="AR1234" s="3" t="str">
        <f t="shared" si="1000"/>
        <v>-</v>
      </c>
      <c r="AS1234" s="3">
        <f t="shared" si="1001"/>
        <v>144.4</v>
      </c>
      <c r="AT1234" s="3">
        <f t="shared" ca="1" si="1002"/>
        <v>86.129978556965554</v>
      </c>
      <c r="AU1234" s="3">
        <f t="shared" ca="1" si="1003"/>
        <v>7.3140300886121139</v>
      </c>
      <c r="AW1234" s="3" t="str">
        <f t="shared" si="1004"/>
        <v>1.81</v>
      </c>
      <c r="AX1234" s="3" t="str">
        <f t="shared" si="1005"/>
        <v>-</v>
      </c>
      <c r="AY1234" s="3">
        <f t="shared" si="1006"/>
        <v>144.4</v>
      </c>
      <c r="AZ1234" s="3">
        <f t="shared" ca="1" si="1007"/>
        <v>86.129978556965554</v>
      </c>
      <c r="BA1234" s="3">
        <f t="shared" ca="1" si="1008"/>
        <v>6.0950250738434288</v>
      </c>
      <c r="BC1234" s="3" t="str">
        <f t="shared" si="1009"/>
        <v>1.81</v>
      </c>
      <c r="BD1234" s="3" t="str">
        <f t="shared" si="1010"/>
        <v>-</v>
      </c>
      <c r="BE1234" s="3">
        <f t="shared" si="1011"/>
        <v>144.4</v>
      </c>
      <c r="BF1234" s="3">
        <f t="shared" ca="1" si="1012"/>
        <v>86.129978556965554</v>
      </c>
      <c r="BG1234" s="3">
        <f t="shared" ca="1" si="1013"/>
        <v>3.657015044306057</v>
      </c>
      <c r="BI1234" s="3" t="str">
        <f t="shared" si="1014"/>
        <v>1.81</v>
      </c>
      <c r="BJ1234" s="3" t="str">
        <f t="shared" si="1015"/>
        <v>-</v>
      </c>
      <c r="BK1234" s="3">
        <f t="shared" si="1016"/>
        <v>144.4</v>
      </c>
      <c r="BL1234" s="3">
        <f t="shared" ca="1" si="1017"/>
        <v>86.129978556965554</v>
      </c>
      <c r="BM1234" s="3">
        <f t="shared" ca="1" si="1018"/>
        <v>1.2190050147686859</v>
      </c>
    </row>
    <row r="1235" spans="1:65" x14ac:dyDescent="0.3">
      <c r="A1235" s="3" t="str">
        <f>'Forward collapse simulation'!B1245</f>
        <v>1.81</v>
      </c>
      <c r="B1235" s="3" t="str">
        <f>IF('Forward collapse simulation'!C1245="","-",'Forward collapse simulation'!C1245)</f>
        <v>-</v>
      </c>
      <c r="C1235" s="3">
        <f>'Forward collapse simulation'!E1245</f>
        <v>150.94999999999999</v>
      </c>
      <c r="D1235" s="3">
        <f ca="1">'Forward collapse simulation'!AK1245</f>
        <v>84.500103257073604</v>
      </c>
      <c r="E1235" s="84">
        <f ca="1">'Forward collapse simulation'!AL1245</f>
        <v>5.051986535166253</v>
      </c>
      <c r="G1235" s="3" t="str">
        <f t="shared" si="969"/>
        <v>1.81</v>
      </c>
      <c r="H1235" s="3" t="str">
        <f t="shared" si="970"/>
        <v>-</v>
      </c>
      <c r="I1235" s="3">
        <f t="shared" si="971"/>
        <v>150.94999999999999</v>
      </c>
      <c r="J1235" s="3">
        <f t="shared" ca="1" si="972"/>
        <v>84.500103257073604</v>
      </c>
      <c r="K1235" s="3">
        <f t="shared" ca="1" si="973"/>
        <v>4.7993872084079401</v>
      </c>
      <c r="M1235" s="3" t="str">
        <f t="shared" si="974"/>
        <v>1.81</v>
      </c>
      <c r="N1235" s="3" t="str">
        <f t="shared" si="975"/>
        <v>-</v>
      </c>
      <c r="O1235" s="3">
        <f t="shared" si="976"/>
        <v>150.94999999999999</v>
      </c>
      <c r="P1235" s="3">
        <f t="shared" ca="1" si="977"/>
        <v>84.500103257073604</v>
      </c>
      <c r="Q1235" s="3">
        <f t="shared" ca="1" si="978"/>
        <v>4.5467878816496281</v>
      </c>
      <c r="R1235" s="85"/>
      <c r="S1235" s="3" t="str">
        <f t="shared" si="979"/>
        <v>1.81</v>
      </c>
      <c r="T1235" s="3" t="str">
        <f t="shared" si="980"/>
        <v>-</v>
      </c>
      <c r="U1235" s="3">
        <f t="shared" si="981"/>
        <v>150.94999999999999</v>
      </c>
      <c r="V1235" s="3">
        <f t="shared" ca="1" si="982"/>
        <v>84.500103257073604</v>
      </c>
      <c r="W1235" s="3">
        <f t="shared" ca="1" si="983"/>
        <v>4.2941885548913152</v>
      </c>
      <c r="X1235" s="85"/>
      <c r="Y1235" s="3" t="str">
        <f t="shared" si="984"/>
        <v>1.81</v>
      </c>
      <c r="Z1235" s="3" t="str">
        <f t="shared" si="985"/>
        <v>-</v>
      </c>
      <c r="AA1235" s="3">
        <f t="shared" si="986"/>
        <v>150.94999999999999</v>
      </c>
      <c r="AB1235" s="3">
        <f t="shared" ca="1" si="987"/>
        <v>84.500103257073604</v>
      </c>
      <c r="AC1235" s="3">
        <f t="shared" ca="1" si="988"/>
        <v>4.0415892281330024</v>
      </c>
      <c r="AE1235" s="3" t="str">
        <f t="shared" si="989"/>
        <v>1.81</v>
      </c>
      <c r="AF1235" s="3" t="str">
        <f t="shared" si="990"/>
        <v>-</v>
      </c>
      <c r="AG1235" s="3">
        <f t="shared" si="991"/>
        <v>150.94999999999999</v>
      </c>
      <c r="AH1235" s="3">
        <f t="shared" ca="1" si="992"/>
        <v>84.500103257073604</v>
      </c>
      <c r="AI1235" s="3">
        <f t="shared" ca="1" si="993"/>
        <v>3.7889899013746895</v>
      </c>
      <c r="AK1235" s="3" t="str">
        <f t="shared" si="994"/>
        <v>1.81</v>
      </c>
      <c r="AL1235" s="3" t="str">
        <f t="shared" si="995"/>
        <v>-</v>
      </c>
      <c r="AM1235" s="3">
        <f t="shared" si="996"/>
        <v>150.94999999999999</v>
      </c>
      <c r="AN1235" s="3">
        <f t="shared" ca="1" si="997"/>
        <v>84.500103257073604</v>
      </c>
      <c r="AO1235" s="3">
        <f t="shared" ca="1" si="998"/>
        <v>3.5363905746163766</v>
      </c>
      <c r="AQ1235" s="3" t="str">
        <f t="shared" si="999"/>
        <v>1.81</v>
      </c>
      <c r="AR1235" s="3" t="str">
        <f t="shared" si="1000"/>
        <v>-</v>
      </c>
      <c r="AS1235" s="3">
        <f t="shared" si="1001"/>
        <v>150.94999999999999</v>
      </c>
      <c r="AT1235" s="3">
        <f t="shared" ca="1" si="1002"/>
        <v>84.500103257073604</v>
      </c>
      <c r="AU1235" s="3">
        <f t="shared" ca="1" si="1003"/>
        <v>3.0311919210997518</v>
      </c>
      <c r="AW1235" s="3" t="str">
        <f t="shared" si="1004"/>
        <v>1.81</v>
      </c>
      <c r="AX1235" s="3" t="str">
        <f t="shared" si="1005"/>
        <v>-</v>
      </c>
      <c r="AY1235" s="3">
        <f t="shared" si="1006"/>
        <v>150.94999999999999</v>
      </c>
      <c r="AZ1235" s="3">
        <f t="shared" ca="1" si="1007"/>
        <v>84.500103257073604</v>
      </c>
      <c r="BA1235" s="3">
        <f t="shared" ca="1" si="1008"/>
        <v>2.5259932675831265</v>
      </c>
      <c r="BC1235" s="3" t="str">
        <f t="shared" si="1009"/>
        <v>1.81</v>
      </c>
      <c r="BD1235" s="3" t="str">
        <f t="shared" si="1010"/>
        <v>-</v>
      </c>
      <c r="BE1235" s="3">
        <f t="shared" si="1011"/>
        <v>150.94999999999999</v>
      </c>
      <c r="BF1235" s="3">
        <f t="shared" ca="1" si="1012"/>
        <v>84.500103257073604</v>
      </c>
      <c r="BG1235" s="3">
        <f t="shared" ca="1" si="1013"/>
        <v>1.5155959605498759</v>
      </c>
      <c r="BI1235" s="3" t="str">
        <f t="shared" si="1014"/>
        <v>1.81</v>
      </c>
      <c r="BJ1235" s="3" t="str">
        <f t="shared" si="1015"/>
        <v>-</v>
      </c>
      <c r="BK1235" s="3">
        <f t="shared" si="1016"/>
        <v>150.94999999999999</v>
      </c>
      <c r="BL1235" s="3">
        <f t="shared" ca="1" si="1017"/>
        <v>84.500103257073604</v>
      </c>
      <c r="BM1235" s="3">
        <f t="shared" ca="1" si="1018"/>
        <v>0.5051986535166253</v>
      </c>
    </row>
    <row r="1236" spans="1:65" x14ac:dyDescent="0.3">
      <c r="A1236" s="3" t="str">
        <f>'Forward collapse simulation'!B1246</f>
        <v>1.81</v>
      </c>
      <c r="B1236" s="3" t="str">
        <f>IF('Forward collapse simulation'!C1246="","-",'Forward collapse simulation'!C1246)</f>
        <v>-</v>
      </c>
      <c r="C1236" s="3">
        <f>'Forward collapse simulation'!E1246</f>
        <v>305.79000000000002</v>
      </c>
      <c r="D1236" s="3">
        <f ca="1">'Forward collapse simulation'!AK1246</f>
        <v>80.564923494084852</v>
      </c>
      <c r="E1236" s="84">
        <f ca="1">'Forward collapse simulation'!AL1246</f>
        <v>3.6380800914243592</v>
      </c>
      <c r="G1236" s="3" t="str">
        <f t="shared" si="969"/>
        <v>1.81</v>
      </c>
      <c r="H1236" s="3" t="str">
        <f t="shared" si="970"/>
        <v>-</v>
      </c>
      <c r="I1236" s="3">
        <f t="shared" si="971"/>
        <v>305.79000000000002</v>
      </c>
      <c r="J1236" s="3">
        <f t="shared" ca="1" si="972"/>
        <v>80.564923494084852</v>
      </c>
      <c r="K1236" s="3">
        <f t="shared" ca="1" si="973"/>
        <v>3.4561760868531413</v>
      </c>
      <c r="M1236" s="3" t="str">
        <f t="shared" si="974"/>
        <v>1.81</v>
      </c>
      <c r="N1236" s="3" t="str">
        <f t="shared" si="975"/>
        <v>-</v>
      </c>
      <c r="O1236" s="3">
        <f t="shared" si="976"/>
        <v>305.79000000000002</v>
      </c>
      <c r="P1236" s="3">
        <f t="shared" ca="1" si="977"/>
        <v>80.564923494084852</v>
      </c>
      <c r="Q1236" s="3">
        <f t="shared" ca="1" si="978"/>
        <v>3.2742720822819233</v>
      </c>
      <c r="R1236" s="85"/>
      <c r="S1236" s="3" t="str">
        <f t="shared" si="979"/>
        <v>1.81</v>
      </c>
      <c r="T1236" s="3" t="str">
        <f t="shared" si="980"/>
        <v>-</v>
      </c>
      <c r="U1236" s="3">
        <f t="shared" si="981"/>
        <v>305.79000000000002</v>
      </c>
      <c r="V1236" s="3">
        <f t="shared" ca="1" si="982"/>
        <v>80.564923494084852</v>
      </c>
      <c r="W1236" s="3">
        <f t="shared" ca="1" si="983"/>
        <v>3.0923680777107054</v>
      </c>
      <c r="X1236" s="85"/>
      <c r="Y1236" s="3" t="str">
        <f t="shared" si="984"/>
        <v>1.81</v>
      </c>
      <c r="Z1236" s="3" t="str">
        <f t="shared" si="985"/>
        <v>-</v>
      </c>
      <c r="AA1236" s="3">
        <f t="shared" si="986"/>
        <v>305.79000000000002</v>
      </c>
      <c r="AB1236" s="3">
        <f t="shared" ca="1" si="987"/>
        <v>80.564923494084852</v>
      </c>
      <c r="AC1236" s="3">
        <f t="shared" ca="1" si="988"/>
        <v>2.9104640731394875</v>
      </c>
      <c r="AE1236" s="3" t="str">
        <f t="shared" si="989"/>
        <v>1.81</v>
      </c>
      <c r="AF1236" s="3" t="str">
        <f t="shared" si="990"/>
        <v>-</v>
      </c>
      <c r="AG1236" s="3">
        <f t="shared" si="991"/>
        <v>305.79000000000002</v>
      </c>
      <c r="AH1236" s="3">
        <f t="shared" ca="1" si="992"/>
        <v>80.564923494084852</v>
      </c>
      <c r="AI1236" s="3">
        <f t="shared" ca="1" si="993"/>
        <v>2.7285600685682692</v>
      </c>
      <c r="AK1236" s="3" t="str">
        <f t="shared" si="994"/>
        <v>1.81</v>
      </c>
      <c r="AL1236" s="3" t="str">
        <f t="shared" si="995"/>
        <v>-</v>
      </c>
      <c r="AM1236" s="3">
        <f t="shared" si="996"/>
        <v>305.79000000000002</v>
      </c>
      <c r="AN1236" s="3">
        <f t="shared" ca="1" si="997"/>
        <v>80.564923494084852</v>
      </c>
      <c r="AO1236" s="3">
        <f t="shared" ca="1" si="998"/>
        <v>2.5466560639970512</v>
      </c>
      <c r="AQ1236" s="3" t="str">
        <f t="shared" si="999"/>
        <v>1.81</v>
      </c>
      <c r="AR1236" s="3" t="str">
        <f t="shared" si="1000"/>
        <v>-</v>
      </c>
      <c r="AS1236" s="3">
        <f t="shared" si="1001"/>
        <v>305.79000000000002</v>
      </c>
      <c r="AT1236" s="3">
        <f t="shared" ca="1" si="1002"/>
        <v>80.564923494084852</v>
      </c>
      <c r="AU1236" s="3">
        <f t="shared" ca="1" si="1003"/>
        <v>2.1828480548546154</v>
      </c>
      <c r="AW1236" s="3" t="str">
        <f t="shared" si="1004"/>
        <v>1.81</v>
      </c>
      <c r="AX1236" s="3" t="str">
        <f t="shared" si="1005"/>
        <v>-</v>
      </c>
      <c r="AY1236" s="3">
        <f t="shared" si="1006"/>
        <v>305.79000000000002</v>
      </c>
      <c r="AZ1236" s="3">
        <f t="shared" ca="1" si="1007"/>
        <v>80.564923494084852</v>
      </c>
      <c r="BA1236" s="3">
        <f t="shared" ca="1" si="1008"/>
        <v>1.8190400457121796</v>
      </c>
      <c r="BC1236" s="3" t="str">
        <f t="shared" si="1009"/>
        <v>1.81</v>
      </c>
      <c r="BD1236" s="3" t="str">
        <f t="shared" si="1010"/>
        <v>-</v>
      </c>
      <c r="BE1236" s="3">
        <f t="shared" si="1011"/>
        <v>305.79000000000002</v>
      </c>
      <c r="BF1236" s="3">
        <f t="shared" ca="1" si="1012"/>
        <v>80.564923494084852</v>
      </c>
      <c r="BG1236" s="3">
        <f t="shared" ca="1" si="1013"/>
        <v>1.0914240274273077</v>
      </c>
      <c r="BI1236" s="3" t="str">
        <f t="shared" si="1014"/>
        <v>1.81</v>
      </c>
      <c r="BJ1236" s="3" t="str">
        <f t="shared" si="1015"/>
        <v>-</v>
      </c>
      <c r="BK1236" s="3">
        <f t="shared" si="1016"/>
        <v>305.79000000000002</v>
      </c>
      <c r="BL1236" s="3">
        <f t="shared" ca="1" si="1017"/>
        <v>80.564923494084852</v>
      </c>
      <c r="BM1236" s="3">
        <f t="shared" ca="1" si="1018"/>
        <v>0.36380800914243594</v>
      </c>
    </row>
    <row r="1237" spans="1:65" x14ac:dyDescent="0.3">
      <c r="A1237" s="3" t="str">
        <f>'Forward collapse simulation'!B1247</f>
        <v>1.81</v>
      </c>
      <c r="B1237" s="3" t="str">
        <f>IF('Forward collapse simulation'!C1247="","-",'Forward collapse simulation'!C1247)</f>
        <v>-</v>
      </c>
      <c r="C1237" s="3">
        <f>'Forward collapse simulation'!E1247</f>
        <v>144.66</v>
      </c>
      <c r="D1237" s="3">
        <f>'Forward collapse simulation'!AK1247</f>
        <v>-19.989999999999998</v>
      </c>
      <c r="E1237" s="84">
        <f>'Forward collapse simulation'!AL1247</f>
        <v>0.47099999999999997</v>
      </c>
      <c r="G1237" s="3" t="str">
        <f t="shared" si="969"/>
        <v>1.81</v>
      </c>
      <c r="H1237" s="3" t="str">
        <f t="shared" si="970"/>
        <v>-</v>
      </c>
      <c r="I1237" s="3">
        <f t="shared" si="971"/>
        <v>144.66</v>
      </c>
      <c r="J1237" s="3">
        <f t="shared" si="972"/>
        <v>-19.989999999999998</v>
      </c>
      <c r="K1237" s="3">
        <f t="shared" si="973"/>
        <v>0.44744999999999996</v>
      </c>
      <c r="M1237" s="3" t="str">
        <f t="shared" si="974"/>
        <v>1.81</v>
      </c>
      <c r="N1237" s="3" t="str">
        <f t="shared" si="975"/>
        <v>-</v>
      </c>
      <c r="O1237" s="3">
        <f t="shared" si="976"/>
        <v>144.66</v>
      </c>
      <c r="P1237" s="3">
        <f t="shared" si="977"/>
        <v>-19.989999999999998</v>
      </c>
      <c r="Q1237" s="3">
        <f t="shared" si="978"/>
        <v>0.4239</v>
      </c>
      <c r="R1237" s="85"/>
      <c r="S1237" s="3" t="str">
        <f t="shared" si="979"/>
        <v>1.81</v>
      </c>
      <c r="T1237" s="3" t="str">
        <f t="shared" si="980"/>
        <v>-</v>
      </c>
      <c r="U1237" s="3">
        <f t="shared" si="981"/>
        <v>144.66</v>
      </c>
      <c r="V1237" s="3">
        <f t="shared" si="982"/>
        <v>-19.989999999999998</v>
      </c>
      <c r="W1237" s="3">
        <f t="shared" si="983"/>
        <v>0.40034999999999998</v>
      </c>
      <c r="X1237" s="85"/>
      <c r="Y1237" s="3" t="str">
        <f t="shared" si="984"/>
        <v>1.81</v>
      </c>
      <c r="Z1237" s="3" t="str">
        <f t="shared" si="985"/>
        <v>-</v>
      </c>
      <c r="AA1237" s="3">
        <f t="shared" si="986"/>
        <v>144.66</v>
      </c>
      <c r="AB1237" s="3">
        <f t="shared" si="987"/>
        <v>-19.989999999999998</v>
      </c>
      <c r="AC1237" s="3">
        <f t="shared" si="988"/>
        <v>0.37680000000000002</v>
      </c>
      <c r="AE1237" s="3" t="str">
        <f t="shared" si="989"/>
        <v>1.81</v>
      </c>
      <c r="AF1237" s="3" t="str">
        <f t="shared" si="990"/>
        <v>-</v>
      </c>
      <c r="AG1237" s="3">
        <f t="shared" si="991"/>
        <v>144.66</v>
      </c>
      <c r="AH1237" s="3">
        <f t="shared" si="992"/>
        <v>-19.989999999999998</v>
      </c>
      <c r="AI1237" s="3">
        <f t="shared" si="993"/>
        <v>0.35324999999999995</v>
      </c>
      <c r="AK1237" s="3" t="str">
        <f t="shared" si="994"/>
        <v>1.81</v>
      </c>
      <c r="AL1237" s="3" t="str">
        <f t="shared" si="995"/>
        <v>-</v>
      </c>
      <c r="AM1237" s="3">
        <f t="shared" si="996"/>
        <v>144.66</v>
      </c>
      <c r="AN1237" s="3">
        <f t="shared" si="997"/>
        <v>-19.989999999999998</v>
      </c>
      <c r="AO1237" s="3">
        <f t="shared" si="998"/>
        <v>0.32969999999999994</v>
      </c>
      <c r="AQ1237" s="3" t="str">
        <f t="shared" si="999"/>
        <v>1.81</v>
      </c>
      <c r="AR1237" s="3" t="str">
        <f t="shared" si="1000"/>
        <v>-</v>
      </c>
      <c r="AS1237" s="3">
        <f t="shared" si="1001"/>
        <v>144.66</v>
      </c>
      <c r="AT1237" s="3">
        <f t="shared" si="1002"/>
        <v>-19.989999999999998</v>
      </c>
      <c r="AU1237" s="3">
        <f t="shared" si="1003"/>
        <v>0.28259999999999996</v>
      </c>
      <c r="AW1237" s="3" t="str">
        <f t="shared" si="1004"/>
        <v>1.81</v>
      </c>
      <c r="AX1237" s="3" t="str">
        <f t="shared" si="1005"/>
        <v>-</v>
      </c>
      <c r="AY1237" s="3">
        <f t="shared" si="1006"/>
        <v>144.66</v>
      </c>
      <c r="AZ1237" s="3">
        <f t="shared" si="1007"/>
        <v>-19.989999999999998</v>
      </c>
      <c r="BA1237" s="3">
        <f t="shared" si="1008"/>
        <v>0.23549999999999999</v>
      </c>
      <c r="BC1237" s="3" t="str">
        <f t="shared" si="1009"/>
        <v>1.81</v>
      </c>
      <c r="BD1237" s="3" t="str">
        <f t="shared" si="1010"/>
        <v>-</v>
      </c>
      <c r="BE1237" s="3">
        <f t="shared" si="1011"/>
        <v>144.66</v>
      </c>
      <c r="BF1237" s="3">
        <f t="shared" si="1012"/>
        <v>-19.989999999999998</v>
      </c>
      <c r="BG1237" s="3">
        <f t="shared" si="1013"/>
        <v>0.14129999999999998</v>
      </c>
      <c r="BI1237" s="3" t="str">
        <f t="shared" si="1014"/>
        <v>1.81</v>
      </c>
      <c r="BJ1237" s="3" t="str">
        <f t="shared" si="1015"/>
        <v>-</v>
      </c>
      <c r="BK1237" s="3">
        <f t="shared" si="1016"/>
        <v>144.66</v>
      </c>
      <c r="BL1237" s="3">
        <f t="shared" si="1017"/>
        <v>-19.989999999999998</v>
      </c>
      <c r="BM1237" s="3">
        <f t="shared" si="1018"/>
        <v>4.7100000000000003E-2</v>
      </c>
    </row>
    <row r="1238" spans="1:65" x14ac:dyDescent="0.3">
      <c r="A1238" s="3" t="str">
        <f>'Forward collapse simulation'!B1248</f>
        <v>1.81</v>
      </c>
      <c r="B1238" s="3" t="str">
        <f>IF('Forward collapse simulation'!C1248="","-",'Forward collapse simulation'!C1248)</f>
        <v>-</v>
      </c>
      <c r="C1238" s="3">
        <f>'Forward collapse simulation'!E1248</f>
        <v>357.09</v>
      </c>
      <c r="D1238" s="3">
        <f>'Forward collapse simulation'!AK1248</f>
        <v>-80.64</v>
      </c>
      <c r="E1238" s="84">
        <f>'Forward collapse simulation'!AL1248</f>
        <v>1.2130000000000001</v>
      </c>
      <c r="G1238" s="3" t="str">
        <f t="shared" si="969"/>
        <v>1.81</v>
      </c>
      <c r="H1238" s="3" t="str">
        <f t="shared" si="970"/>
        <v>-</v>
      </c>
      <c r="I1238" s="3">
        <f t="shared" si="971"/>
        <v>357.09</v>
      </c>
      <c r="J1238" s="3">
        <f t="shared" si="972"/>
        <v>-80.64</v>
      </c>
      <c r="K1238" s="3">
        <f t="shared" si="973"/>
        <v>1.15235</v>
      </c>
      <c r="M1238" s="3" t="str">
        <f t="shared" si="974"/>
        <v>1.81</v>
      </c>
      <c r="N1238" s="3" t="str">
        <f t="shared" si="975"/>
        <v>-</v>
      </c>
      <c r="O1238" s="3">
        <f t="shared" si="976"/>
        <v>357.09</v>
      </c>
      <c r="P1238" s="3">
        <f t="shared" si="977"/>
        <v>-80.64</v>
      </c>
      <c r="Q1238" s="3">
        <f t="shared" si="978"/>
        <v>1.0917000000000001</v>
      </c>
      <c r="R1238" s="85"/>
      <c r="S1238" s="3" t="str">
        <f t="shared" si="979"/>
        <v>1.81</v>
      </c>
      <c r="T1238" s="3" t="str">
        <f t="shared" si="980"/>
        <v>-</v>
      </c>
      <c r="U1238" s="3">
        <f t="shared" si="981"/>
        <v>357.09</v>
      </c>
      <c r="V1238" s="3">
        <f t="shared" si="982"/>
        <v>-80.64</v>
      </c>
      <c r="W1238" s="3">
        <f t="shared" si="983"/>
        <v>1.03105</v>
      </c>
      <c r="X1238" s="85"/>
      <c r="Y1238" s="3" t="str">
        <f t="shared" si="984"/>
        <v>1.81</v>
      </c>
      <c r="Z1238" s="3" t="str">
        <f t="shared" si="985"/>
        <v>-</v>
      </c>
      <c r="AA1238" s="3">
        <f t="shared" si="986"/>
        <v>357.09</v>
      </c>
      <c r="AB1238" s="3">
        <f t="shared" si="987"/>
        <v>-80.64</v>
      </c>
      <c r="AC1238" s="3">
        <f t="shared" si="988"/>
        <v>0.97040000000000015</v>
      </c>
      <c r="AE1238" s="3" t="str">
        <f t="shared" si="989"/>
        <v>1.81</v>
      </c>
      <c r="AF1238" s="3" t="str">
        <f t="shared" si="990"/>
        <v>-</v>
      </c>
      <c r="AG1238" s="3">
        <f t="shared" si="991"/>
        <v>357.09</v>
      </c>
      <c r="AH1238" s="3">
        <f t="shared" si="992"/>
        <v>-80.64</v>
      </c>
      <c r="AI1238" s="3">
        <f t="shared" si="993"/>
        <v>0.90975000000000006</v>
      </c>
      <c r="AK1238" s="3" t="str">
        <f t="shared" si="994"/>
        <v>1.81</v>
      </c>
      <c r="AL1238" s="3" t="str">
        <f t="shared" si="995"/>
        <v>-</v>
      </c>
      <c r="AM1238" s="3">
        <f t="shared" si="996"/>
        <v>357.09</v>
      </c>
      <c r="AN1238" s="3">
        <f t="shared" si="997"/>
        <v>-80.64</v>
      </c>
      <c r="AO1238" s="3">
        <f t="shared" si="998"/>
        <v>0.84909999999999997</v>
      </c>
      <c r="AQ1238" s="3" t="str">
        <f t="shared" si="999"/>
        <v>1.81</v>
      </c>
      <c r="AR1238" s="3" t="str">
        <f t="shared" si="1000"/>
        <v>-</v>
      </c>
      <c r="AS1238" s="3">
        <f t="shared" si="1001"/>
        <v>357.09</v>
      </c>
      <c r="AT1238" s="3">
        <f t="shared" si="1002"/>
        <v>-80.64</v>
      </c>
      <c r="AU1238" s="3">
        <f t="shared" si="1003"/>
        <v>0.7278</v>
      </c>
      <c r="AW1238" s="3" t="str">
        <f t="shared" si="1004"/>
        <v>1.81</v>
      </c>
      <c r="AX1238" s="3" t="str">
        <f t="shared" si="1005"/>
        <v>-</v>
      </c>
      <c r="AY1238" s="3">
        <f t="shared" si="1006"/>
        <v>357.09</v>
      </c>
      <c r="AZ1238" s="3">
        <f t="shared" si="1007"/>
        <v>-80.64</v>
      </c>
      <c r="BA1238" s="3">
        <f t="shared" si="1008"/>
        <v>0.60650000000000004</v>
      </c>
      <c r="BC1238" s="3" t="str">
        <f t="shared" si="1009"/>
        <v>1.81</v>
      </c>
      <c r="BD1238" s="3" t="str">
        <f t="shared" si="1010"/>
        <v>-</v>
      </c>
      <c r="BE1238" s="3">
        <f t="shared" si="1011"/>
        <v>357.09</v>
      </c>
      <c r="BF1238" s="3">
        <f t="shared" si="1012"/>
        <v>-80.64</v>
      </c>
      <c r="BG1238" s="3">
        <f t="shared" si="1013"/>
        <v>0.3639</v>
      </c>
      <c r="BI1238" s="3" t="str">
        <f t="shared" si="1014"/>
        <v>1.81</v>
      </c>
      <c r="BJ1238" s="3" t="str">
        <f t="shared" si="1015"/>
        <v>-</v>
      </c>
      <c r="BK1238" s="3">
        <f t="shared" si="1016"/>
        <v>357.09</v>
      </c>
      <c r="BL1238" s="3">
        <f t="shared" si="1017"/>
        <v>-80.64</v>
      </c>
      <c r="BM1238" s="3">
        <f t="shared" si="1018"/>
        <v>0.12130000000000002</v>
      </c>
    </row>
    <row r="1239" spans="1:65" x14ac:dyDescent="0.3">
      <c r="A1239" s="3" t="str">
        <f>'Forward collapse simulation'!B1249</f>
        <v>1.81</v>
      </c>
      <c r="B1239" s="3" t="str">
        <f>IF('Forward collapse simulation'!C1249="","-",'Forward collapse simulation'!C1249)</f>
        <v>-</v>
      </c>
      <c r="C1239" s="3">
        <f>'Forward collapse simulation'!E1249</f>
        <v>83.32</v>
      </c>
      <c r="D1239" s="3">
        <f>'Forward collapse simulation'!AK1249</f>
        <v>-70.5</v>
      </c>
      <c r="E1239" s="84">
        <f>'Forward collapse simulation'!AL1249</f>
        <v>1.2090000000000003</v>
      </c>
      <c r="G1239" s="3" t="str">
        <f t="shared" si="969"/>
        <v>1.81</v>
      </c>
      <c r="H1239" s="3" t="str">
        <f t="shared" si="970"/>
        <v>-</v>
      </c>
      <c r="I1239" s="3">
        <f t="shared" si="971"/>
        <v>83.32</v>
      </c>
      <c r="J1239" s="3">
        <f t="shared" si="972"/>
        <v>-70.5</v>
      </c>
      <c r="K1239" s="3">
        <f t="shared" si="973"/>
        <v>1.1485500000000002</v>
      </c>
      <c r="M1239" s="3" t="str">
        <f t="shared" si="974"/>
        <v>1.81</v>
      </c>
      <c r="N1239" s="3" t="str">
        <f t="shared" si="975"/>
        <v>-</v>
      </c>
      <c r="O1239" s="3">
        <f t="shared" si="976"/>
        <v>83.32</v>
      </c>
      <c r="P1239" s="3">
        <f t="shared" si="977"/>
        <v>-70.5</v>
      </c>
      <c r="Q1239" s="3">
        <f t="shared" si="978"/>
        <v>1.0881000000000003</v>
      </c>
      <c r="R1239" s="85"/>
      <c r="S1239" s="3" t="str">
        <f t="shared" si="979"/>
        <v>1.81</v>
      </c>
      <c r="T1239" s="3" t="str">
        <f t="shared" si="980"/>
        <v>-</v>
      </c>
      <c r="U1239" s="3">
        <f t="shared" si="981"/>
        <v>83.32</v>
      </c>
      <c r="V1239" s="3">
        <f t="shared" si="982"/>
        <v>-70.5</v>
      </c>
      <c r="W1239" s="3">
        <f t="shared" si="983"/>
        <v>1.0276500000000002</v>
      </c>
      <c r="X1239" s="85"/>
      <c r="Y1239" s="3" t="str">
        <f t="shared" si="984"/>
        <v>1.81</v>
      </c>
      <c r="Z1239" s="3" t="str">
        <f t="shared" si="985"/>
        <v>-</v>
      </c>
      <c r="AA1239" s="3">
        <f t="shared" si="986"/>
        <v>83.32</v>
      </c>
      <c r="AB1239" s="3">
        <f t="shared" si="987"/>
        <v>-70.5</v>
      </c>
      <c r="AC1239" s="3">
        <f t="shared" si="988"/>
        <v>0.96720000000000028</v>
      </c>
      <c r="AE1239" s="3" t="str">
        <f t="shared" si="989"/>
        <v>1.81</v>
      </c>
      <c r="AF1239" s="3" t="str">
        <f t="shared" si="990"/>
        <v>-</v>
      </c>
      <c r="AG1239" s="3">
        <f t="shared" si="991"/>
        <v>83.32</v>
      </c>
      <c r="AH1239" s="3">
        <f t="shared" si="992"/>
        <v>-70.5</v>
      </c>
      <c r="AI1239" s="3">
        <f t="shared" si="993"/>
        <v>0.90675000000000017</v>
      </c>
      <c r="AK1239" s="3" t="str">
        <f t="shared" si="994"/>
        <v>1.81</v>
      </c>
      <c r="AL1239" s="3" t="str">
        <f t="shared" si="995"/>
        <v>-</v>
      </c>
      <c r="AM1239" s="3">
        <f t="shared" si="996"/>
        <v>83.32</v>
      </c>
      <c r="AN1239" s="3">
        <f t="shared" si="997"/>
        <v>-70.5</v>
      </c>
      <c r="AO1239" s="3">
        <f t="shared" si="998"/>
        <v>0.84630000000000016</v>
      </c>
      <c r="AQ1239" s="3" t="str">
        <f t="shared" si="999"/>
        <v>1.81</v>
      </c>
      <c r="AR1239" s="3" t="str">
        <f t="shared" si="1000"/>
        <v>-</v>
      </c>
      <c r="AS1239" s="3">
        <f t="shared" si="1001"/>
        <v>83.32</v>
      </c>
      <c r="AT1239" s="3">
        <f t="shared" si="1002"/>
        <v>-70.5</v>
      </c>
      <c r="AU1239" s="3">
        <f t="shared" si="1003"/>
        <v>0.72540000000000016</v>
      </c>
      <c r="AW1239" s="3" t="str">
        <f t="shared" si="1004"/>
        <v>1.81</v>
      </c>
      <c r="AX1239" s="3" t="str">
        <f t="shared" si="1005"/>
        <v>-</v>
      </c>
      <c r="AY1239" s="3">
        <f t="shared" si="1006"/>
        <v>83.32</v>
      </c>
      <c r="AZ1239" s="3">
        <f t="shared" si="1007"/>
        <v>-70.5</v>
      </c>
      <c r="BA1239" s="3">
        <f t="shared" si="1008"/>
        <v>0.60450000000000015</v>
      </c>
      <c r="BC1239" s="3" t="str">
        <f t="shared" si="1009"/>
        <v>1.81</v>
      </c>
      <c r="BD1239" s="3" t="str">
        <f t="shared" si="1010"/>
        <v>-</v>
      </c>
      <c r="BE1239" s="3">
        <f t="shared" si="1011"/>
        <v>83.32</v>
      </c>
      <c r="BF1239" s="3">
        <f t="shared" si="1012"/>
        <v>-70.5</v>
      </c>
      <c r="BG1239" s="3">
        <f t="shared" si="1013"/>
        <v>0.36270000000000008</v>
      </c>
      <c r="BI1239" s="3" t="str">
        <f t="shared" si="1014"/>
        <v>1.81</v>
      </c>
      <c r="BJ1239" s="3" t="str">
        <f t="shared" si="1015"/>
        <v>-</v>
      </c>
      <c r="BK1239" s="3">
        <f t="shared" si="1016"/>
        <v>83.32</v>
      </c>
      <c r="BL1239" s="3">
        <f t="shared" si="1017"/>
        <v>-70.5</v>
      </c>
      <c r="BM1239" s="3">
        <f t="shared" si="1018"/>
        <v>0.12090000000000004</v>
      </c>
    </row>
    <row r="1240" spans="1:65" x14ac:dyDescent="0.3">
      <c r="A1240" s="3" t="str">
        <f>'Forward collapse simulation'!B1250</f>
        <v>1.81</v>
      </c>
      <c r="B1240" s="3" t="str">
        <f>IF('Forward collapse simulation'!C1250="","-",'Forward collapse simulation'!C1250)</f>
        <v>1.82</v>
      </c>
      <c r="C1240" s="3">
        <f>'Forward collapse simulation'!E1250</f>
        <v>61.55</v>
      </c>
      <c r="D1240" s="3">
        <f>'Forward collapse simulation'!AK1250</f>
        <v>-7.35</v>
      </c>
      <c r="E1240" s="84">
        <f>'Forward collapse simulation'!AL1250</f>
        <v>5.7089999999999996</v>
      </c>
      <c r="G1240" s="3" t="str">
        <f t="shared" si="969"/>
        <v>1.81</v>
      </c>
      <c r="H1240" s="3" t="str">
        <f t="shared" si="970"/>
        <v>1.82</v>
      </c>
      <c r="I1240" s="3">
        <f t="shared" si="971"/>
        <v>61.55</v>
      </c>
      <c r="J1240" s="3">
        <f t="shared" si="972"/>
        <v>-7.35</v>
      </c>
      <c r="K1240" s="3">
        <f t="shared" si="973"/>
        <v>5.7089999999999996</v>
      </c>
      <c r="M1240" s="3" t="str">
        <f t="shared" si="974"/>
        <v>1.81</v>
      </c>
      <c r="N1240" s="3" t="str">
        <f t="shared" si="975"/>
        <v>1.82</v>
      </c>
      <c r="O1240" s="3">
        <f t="shared" si="976"/>
        <v>61.55</v>
      </c>
      <c r="P1240" s="3">
        <f t="shared" si="977"/>
        <v>-7.35</v>
      </c>
      <c r="Q1240" s="3">
        <f t="shared" si="978"/>
        <v>5.7089999999999996</v>
      </c>
      <c r="R1240" s="85"/>
      <c r="S1240" s="3" t="str">
        <f t="shared" si="979"/>
        <v>1.81</v>
      </c>
      <c r="T1240" s="3" t="str">
        <f t="shared" si="980"/>
        <v>1.82</v>
      </c>
      <c r="U1240" s="3">
        <f t="shared" si="981"/>
        <v>61.55</v>
      </c>
      <c r="V1240" s="3">
        <f t="shared" si="982"/>
        <v>-7.35</v>
      </c>
      <c r="W1240" s="3">
        <f t="shared" si="983"/>
        <v>5.7089999999999996</v>
      </c>
      <c r="X1240" s="85"/>
      <c r="Y1240" s="3" t="str">
        <f t="shared" si="984"/>
        <v>1.81</v>
      </c>
      <c r="Z1240" s="3" t="str">
        <f t="shared" si="985"/>
        <v>1.82</v>
      </c>
      <c r="AA1240" s="3">
        <f t="shared" si="986"/>
        <v>61.55</v>
      </c>
      <c r="AB1240" s="3">
        <f t="shared" si="987"/>
        <v>-7.35</v>
      </c>
      <c r="AC1240" s="3">
        <f t="shared" si="988"/>
        <v>5.7089999999999996</v>
      </c>
      <c r="AE1240" s="3" t="str">
        <f t="shared" si="989"/>
        <v>1.81</v>
      </c>
      <c r="AF1240" s="3" t="str">
        <f t="shared" si="990"/>
        <v>1.82</v>
      </c>
      <c r="AG1240" s="3">
        <f t="shared" si="991"/>
        <v>61.55</v>
      </c>
      <c r="AH1240" s="3">
        <f t="shared" si="992"/>
        <v>-7.35</v>
      </c>
      <c r="AI1240" s="3">
        <f t="shared" si="993"/>
        <v>5.7089999999999996</v>
      </c>
      <c r="AK1240" s="3" t="str">
        <f t="shared" si="994"/>
        <v>1.81</v>
      </c>
      <c r="AL1240" s="3" t="str">
        <f t="shared" si="995"/>
        <v>1.82</v>
      </c>
      <c r="AM1240" s="3">
        <f t="shared" si="996"/>
        <v>61.55</v>
      </c>
      <c r="AN1240" s="3">
        <f t="shared" si="997"/>
        <v>-7.35</v>
      </c>
      <c r="AO1240" s="3">
        <f t="shared" si="998"/>
        <v>5.7089999999999996</v>
      </c>
      <c r="AQ1240" s="3" t="str">
        <f t="shared" si="999"/>
        <v>1.81</v>
      </c>
      <c r="AR1240" s="3" t="str">
        <f t="shared" si="1000"/>
        <v>1.82</v>
      </c>
      <c r="AS1240" s="3">
        <f t="shared" si="1001"/>
        <v>61.55</v>
      </c>
      <c r="AT1240" s="3">
        <f t="shared" si="1002"/>
        <v>-7.35</v>
      </c>
      <c r="AU1240" s="3">
        <f t="shared" si="1003"/>
        <v>5.7089999999999996</v>
      </c>
      <c r="AW1240" s="3" t="str">
        <f t="shared" si="1004"/>
        <v>1.81</v>
      </c>
      <c r="AX1240" s="3" t="str">
        <f t="shared" si="1005"/>
        <v>1.82</v>
      </c>
      <c r="AY1240" s="3">
        <f t="shared" si="1006"/>
        <v>61.55</v>
      </c>
      <c r="AZ1240" s="3">
        <f t="shared" si="1007"/>
        <v>-7.35</v>
      </c>
      <c r="BA1240" s="3">
        <f t="shared" si="1008"/>
        <v>5.7089999999999996</v>
      </c>
      <c r="BC1240" s="3" t="str">
        <f t="shared" si="1009"/>
        <v>1.81</v>
      </c>
      <c r="BD1240" s="3" t="str">
        <f t="shared" si="1010"/>
        <v>1.82</v>
      </c>
      <c r="BE1240" s="3">
        <f t="shared" si="1011"/>
        <v>61.55</v>
      </c>
      <c r="BF1240" s="3">
        <f t="shared" si="1012"/>
        <v>-7.35</v>
      </c>
      <c r="BG1240" s="3">
        <f t="shared" si="1013"/>
        <v>5.7089999999999996</v>
      </c>
      <c r="BI1240" s="3" t="str">
        <f t="shared" si="1014"/>
        <v>1.81</v>
      </c>
      <c r="BJ1240" s="3" t="str">
        <f t="shared" si="1015"/>
        <v>1.82</v>
      </c>
      <c r="BK1240" s="3">
        <f t="shared" si="1016"/>
        <v>61.55</v>
      </c>
      <c r="BL1240" s="3">
        <f t="shared" si="1017"/>
        <v>-7.35</v>
      </c>
      <c r="BM1240" s="3">
        <f t="shared" si="1018"/>
        <v>5.7089999999999996</v>
      </c>
    </row>
    <row r="1241" spans="1:65" x14ac:dyDescent="0.3">
      <c r="A1241" s="3" t="str">
        <f>'Forward collapse simulation'!B1251</f>
        <v>1.82</v>
      </c>
      <c r="B1241" s="3" t="str">
        <f>IF('Forward collapse simulation'!C1251="","-",'Forward collapse simulation'!C1251)</f>
        <v>-</v>
      </c>
      <c r="C1241" s="3">
        <f>'Forward collapse simulation'!E1251</f>
        <v>153.26</v>
      </c>
      <c r="D1241" s="3">
        <f>'Forward collapse simulation'!AK1251</f>
        <v>-58.11</v>
      </c>
      <c r="E1241" s="84">
        <f>'Forward collapse simulation'!AL1251</f>
        <v>1.1399999999999999</v>
      </c>
      <c r="G1241" s="3" t="str">
        <f t="shared" si="969"/>
        <v>1.82</v>
      </c>
      <c r="H1241" s="3" t="str">
        <f t="shared" si="970"/>
        <v>-</v>
      </c>
      <c r="I1241" s="3">
        <f t="shared" si="971"/>
        <v>153.26</v>
      </c>
      <c r="J1241" s="3">
        <f t="shared" si="972"/>
        <v>-58.11</v>
      </c>
      <c r="K1241" s="3">
        <f t="shared" si="973"/>
        <v>1.083</v>
      </c>
      <c r="M1241" s="3" t="str">
        <f t="shared" si="974"/>
        <v>1.82</v>
      </c>
      <c r="N1241" s="3" t="str">
        <f t="shared" si="975"/>
        <v>-</v>
      </c>
      <c r="O1241" s="3">
        <f t="shared" si="976"/>
        <v>153.26</v>
      </c>
      <c r="P1241" s="3">
        <f t="shared" si="977"/>
        <v>-58.11</v>
      </c>
      <c r="Q1241" s="3">
        <f t="shared" si="978"/>
        <v>1.026</v>
      </c>
      <c r="R1241" s="85"/>
      <c r="S1241" s="3" t="str">
        <f t="shared" si="979"/>
        <v>1.82</v>
      </c>
      <c r="T1241" s="3" t="str">
        <f t="shared" si="980"/>
        <v>-</v>
      </c>
      <c r="U1241" s="3">
        <f t="shared" si="981"/>
        <v>153.26</v>
      </c>
      <c r="V1241" s="3">
        <f t="shared" si="982"/>
        <v>-58.11</v>
      </c>
      <c r="W1241" s="3">
        <f t="shared" si="983"/>
        <v>0.96899999999999986</v>
      </c>
      <c r="X1241" s="85"/>
      <c r="Y1241" s="3" t="str">
        <f t="shared" si="984"/>
        <v>1.82</v>
      </c>
      <c r="Z1241" s="3" t="str">
        <f t="shared" si="985"/>
        <v>-</v>
      </c>
      <c r="AA1241" s="3">
        <f t="shared" si="986"/>
        <v>153.26</v>
      </c>
      <c r="AB1241" s="3">
        <f t="shared" si="987"/>
        <v>-58.11</v>
      </c>
      <c r="AC1241" s="3">
        <f t="shared" si="988"/>
        <v>0.91199999999999992</v>
      </c>
      <c r="AE1241" s="3" t="str">
        <f t="shared" si="989"/>
        <v>1.82</v>
      </c>
      <c r="AF1241" s="3" t="str">
        <f t="shared" si="990"/>
        <v>-</v>
      </c>
      <c r="AG1241" s="3">
        <f t="shared" si="991"/>
        <v>153.26</v>
      </c>
      <c r="AH1241" s="3">
        <f t="shared" si="992"/>
        <v>-58.11</v>
      </c>
      <c r="AI1241" s="3">
        <f t="shared" si="993"/>
        <v>0.85499999999999998</v>
      </c>
      <c r="AK1241" s="3" t="str">
        <f t="shared" si="994"/>
        <v>1.82</v>
      </c>
      <c r="AL1241" s="3" t="str">
        <f t="shared" si="995"/>
        <v>-</v>
      </c>
      <c r="AM1241" s="3">
        <f t="shared" si="996"/>
        <v>153.26</v>
      </c>
      <c r="AN1241" s="3">
        <f t="shared" si="997"/>
        <v>-58.11</v>
      </c>
      <c r="AO1241" s="3">
        <f t="shared" si="998"/>
        <v>0.79799999999999993</v>
      </c>
      <c r="AQ1241" s="3" t="str">
        <f t="shared" si="999"/>
        <v>1.82</v>
      </c>
      <c r="AR1241" s="3" t="str">
        <f t="shared" si="1000"/>
        <v>-</v>
      </c>
      <c r="AS1241" s="3">
        <f t="shared" si="1001"/>
        <v>153.26</v>
      </c>
      <c r="AT1241" s="3">
        <f t="shared" si="1002"/>
        <v>-58.11</v>
      </c>
      <c r="AU1241" s="3">
        <f t="shared" si="1003"/>
        <v>0.68399999999999994</v>
      </c>
      <c r="AW1241" s="3" t="str">
        <f t="shared" si="1004"/>
        <v>1.82</v>
      </c>
      <c r="AX1241" s="3" t="str">
        <f t="shared" si="1005"/>
        <v>-</v>
      </c>
      <c r="AY1241" s="3">
        <f t="shared" si="1006"/>
        <v>153.26</v>
      </c>
      <c r="AZ1241" s="3">
        <f t="shared" si="1007"/>
        <v>-58.11</v>
      </c>
      <c r="BA1241" s="3">
        <f t="shared" si="1008"/>
        <v>0.56999999999999995</v>
      </c>
      <c r="BC1241" s="3" t="str">
        <f t="shared" si="1009"/>
        <v>1.82</v>
      </c>
      <c r="BD1241" s="3" t="str">
        <f t="shared" si="1010"/>
        <v>-</v>
      </c>
      <c r="BE1241" s="3">
        <f t="shared" si="1011"/>
        <v>153.26</v>
      </c>
      <c r="BF1241" s="3">
        <f t="shared" si="1012"/>
        <v>-58.11</v>
      </c>
      <c r="BG1241" s="3">
        <f t="shared" si="1013"/>
        <v>0.34199999999999997</v>
      </c>
      <c r="BI1241" s="3" t="str">
        <f t="shared" si="1014"/>
        <v>1.82</v>
      </c>
      <c r="BJ1241" s="3" t="str">
        <f t="shared" si="1015"/>
        <v>-</v>
      </c>
      <c r="BK1241" s="3">
        <f t="shared" si="1016"/>
        <v>153.26</v>
      </c>
      <c r="BL1241" s="3">
        <f t="shared" si="1017"/>
        <v>-58.11</v>
      </c>
      <c r="BM1241" s="3">
        <f t="shared" si="1018"/>
        <v>0.11399999999999999</v>
      </c>
    </row>
    <row r="1242" spans="1:65" x14ac:dyDescent="0.3">
      <c r="A1242" s="3" t="str">
        <f>'Forward collapse simulation'!B1252</f>
        <v>1.82</v>
      </c>
      <c r="B1242" s="3" t="str">
        <f>IF('Forward collapse simulation'!C1252="","-",'Forward collapse simulation'!C1252)</f>
        <v>-</v>
      </c>
      <c r="C1242" s="3">
        <f>'Forward collapse simulation'!E1252</f>
        <v>152.62</v>
      </c>
      <c r="D1242" s="3">
        <f>'Forward collapse simulation'!AK1252</f>
        <v>-24.13</v>
      </c>
      <c r="E1242" s="84">
        <f>'Forward collapse simulation'!AL1252</f>
        <v>0.55300000000000005</v>
      </c>
      <c r="G1242" s="3" t="str">
        <f t="shared" si="969"/>
        <v>1.82</v>
      </c>
      <c r="H1242" s="3" t="str">
        <f t="shared" si="970"/>
        <v>-</v>
      </c>
      <c r="I1242" s="3">
        <f t="shared" si="971"/>
        <v>152.62</v>
      </c>
      <c r="J1242" s="3">
        <f t="shared" si="972"/>
        <v>-24.13</v>
      </c>
      <c r="K1242" s="3">
        <f t="shared" si="973"/>
        <v>0.52534999999999998</v>
      </c>
      <c r="M1242" s="3" t="str">
        <f t="shared" si="974"/>
        <v>1.82</v>
      </c>
      <c r="N1242" s="3" t="str">
        <f t="shared" si="975"/>
        <v>-</v>
      </c>
      <c r="O1242" s="3">
        <f t="shared" si="976"/>
        <v>152.62</v>
      </c>
      <c r="P1242" s="3">
        <f t="shared" si="977"/>
        <v>-24.13</v>
      </c>
      <c r="Q1242" s="3">
        <f t="shared" si="978"/>
        <v>0.49770000000000003</v>
      </c>
      <c r="R1242" s="85"/>
      <c r="S1242" s="3" t="str">
        <f t="shared" si="979"/>
        <v>1.82</v>
      </c>
      <c r="T1242" s="3" t="str">
        <f t="shared" si="980"/>
        <v>-</v>
      </c>
      <c r="U1242" s="3">
        <f t="shared" si="981"/>
        <v>152.62</v>
      </c>
      <c r="V1242" s="3">
        <f t="shared" si="982"/>
        <v>-24.13</v>
      </c>
      <c r="W1242" s="3">
        <f t="shared" si="983"/>
        <v>0.47005000000000002</v>
      </c>
      <c r="X1242" s="85"/>
      <c r="Y1242" s="3" t="str">
        <f t="shared" si="984"/>
        <v>1.82</v>
      </c>
      <c r="Z1242" s="3" t="str">
        <f t="shared" si="985"/>
        <v>-</v>
      </c>
      <c r="AA1242" s="3">
        <f t="shared" si="986"/>
        <v>152.62</v>
      </c>
      <c r="AB1242" s="3">
        <f t="shared" si="987"/>
        <v>-24.13</v>
      </c>
      <c r="AC1242" s="3">
        <f t="shared" si="988"/>
        <v>0.44240000000000007</v>
      </c>
      <c r="AE1242" s="3" t="str">
        <f t="shared" si="989"/>
        <v>1.82</v>
      </c>
      <c r="AF1242" s="3" t="str">
        <f t="shared" si="990"/>
        <v>-</v>
      </c>
      <c r="AG1242" s="3">
        <f t="shared" si="991"/>
        <v>152.62</v>
      </c>
      <c r="AH1242" s="3">
        <f t="shared" si="992"/>
        <v>-24.13</v>
      </c>
      <c r="AI1242" s="3">
        <f t="shared" si="993"/>
        <v>0.41475000000000006</v>
      </c>
      <c r="AK1242" s="3" t="str">
        <f t="shared" si="994"/>
        <v>1.82</v>
      </c>
      <c r="AL1242" s="3" t="str">
        <f t="shared" si="995"/>
        <v>-</v>
      </c>
      <c r="AM1242" s="3">
        <f t="shared" si="996"/>
        <v>152.62</v>
      </c>
      <c r="AN1242" s="3">
        <f t="shared" si="997"/>
        <v>-24.13</v>
      </c>
      <c r="AO1242" s="3">
        <f t="shared" si="998"/>
        <v>0.3871</v>
      </c>
      <c r="AQ1242" s="3" t="str">
        <f t="shared" si="999"/>
        <v>1.82</v>
      </c>
      <c r="AR1242" s="3" t="str">
        <f t="shared" si="1000"/>
        <v>-</v>
      </c>
      <c r="AS1242" s="3">
        <f t="shared" si="1001"/>
        <v>152.62</v>
      </c>
      <c r="AT1242" s="3">
        <f t="shared" si="1002"/>
        <v>-24.13</v>
      </c>
      <c r="AU1242" s="3">
        <f t="shared" si="1003"/>
        <v>0.33180000000000004</v>
      </c>
      <c r="AW1242" s="3" t="str">
        <f t="shared" si="1004"/>
        <v>1.82</v>
      </c>
      <c r="AX1242" s="3" t="str">
        <f t="shared" si="1005"/>
        <v>-</v>
      </c>
      <c r="AY1242" s="3">
        <f t="shared" si="1006"/>
        <v>152.62</v>
      </c>
      <c r="AZ1242" s="3">
        <f t="shared" si="1007"/>
        <v>-24.13</v>
      </c>
      <c r="BA1242" s="3">
        <f t="shared" si="1008"/>
        <v>0.27650000000000002</v>
      </c>
      <c r="BC1242" s="3" t="str">
        <f t="shared" si="1009"/>
        <v>1.82</v>
      </c>
      <c r="BD1242" s="3" t="str">
        <f t="shared" si="1010"/>
        <v>-</v>
      </c>
      <c r="BE1242" s="3">
        <f t="shared" si="1011"/>
        <v>152.62</v>
      </c>
      <c r="BF1242" s="3">
        <f t="shared" si="1012"/>
        <v>-24.13</v>
      </c>
      <c r="BG1242" s="3">
        <f t="shared" si="1013"/>
        <v>0.16590000000000002</v>
      </c>
      <c r="BI1242" s="3" t="str">
        <f t="shared" si="1014"/>
        <v>1.82</v>
      </c>
      <c r="BJ1242" s="3" t="str">
        <f t="shared" si="1015"/>
        <v>-</v>
      </c>
      <c r="BK1242" s="3">
        <f t="shared" si="1016"/>
        <v>152.62</v>
      </c>
      <c r="BL1242" s="3">
        <f t="shared" si="1017"/>
        <v>-24.13</v>
      </c>
      <c r="BM1242" s="3">
        <f t="shared" si="1018"/>
        <v>5.5300000000000009E-2</v>
      </c>
    </row>
    <row r="1243" spans="1:65" x14ac:dyDescent="0.3">
      <c r="A1243" s="3" t="str">
        <f>'Forward collapse simulation'!B1253</f>
        <v>1.82</v>
      </c>
      <c r="B1243" s="3" t="str">
        <f>IF('Forward collapse simulation'!C1253="","-",'Forward collapse simulation'!C1253)</f>
        <v>-</v>
      </c>
      <c r="C1243" s="3">
        <f>'Forward collapse simulation'!E1253</f>
        <v>152.88</v>
      </c>
      <c r="D1243" s="3">
        <f ca="1">'Forward collapse simulation'!AK1253</f>
        <v>82.189598979467675</v>
      </c>
      <c r="E1243" s="84">
        <f ca="1">'Forward collapse simulation'!AL1253</f>
        <v>5.8289461138924237</v>
      </c>
      <c r="G1243" s="3" t="str">
        <f t="shared" si="969"/>
        <v>1.82</v>
      </c>
      <c r="H1243" s="3" t="str">
        <f t="shared" si="970"/>
        <v>-</v>
      </c>
      <c r="I1243" s="3">
        <f t="shared" si="971"/>
        <v>152.88</v>
      </c>
      <c r="J1243" s="3">
        <f t="shared" ca="1" si="972"/>
        <v>82.189598979467675</v>
      </c>
      <c r="K1243" s="3">
        <f t="shared" ca="1" si="973"/>
        <v>5.5374988081978023</v>
      </c>
      <c r="M1243" s="3" t="str">
        <f t="shared" si="974"/>
        <v>1.82</v>
      </c>
      <c r="N1243" s="3" t="str">
        <f t="shared" si="975"/>
        <v>-</v>
      </c>
      <c r="O1243" s="3">
        <f t="shared" si="976"/>
        <v>152.88</v>
      </c>
      <c r="P1243" s="3">
        <f t="shared" ca="1" si="977"/>
        <v>82.189598979467675</v>
      </c>
      <c r="Q1243" s="3">
        <f t="shared" ca="1" si="978"/>
        <v>5.2460515025031818</v>
      </c>
      <c r="R1243" s="85"/>
      <c r="S1243" s="3" t="str">
        <f t="shared" si="979"/>
        <v>1.82</v>
      </c>
      <c r="T1243" s="3" t="str">
        <f t="shared" si="980"/>
        <v>-</v>
      </c>
      <c r="U1243" s="3">
        <f t="shared" si="981"/>
        <v>152.88</v>
      </c>
      <c r="V1243" s="3">
        <f t="shared" ca="1" si="982"/>
        <v>82.189598979467675</v>
      </c>
      <c r="W1243" s="3">
        <f t="shared" ca="1" si="983"/>
        <v>4.9546041968085603</v>
      </c>
      <c r="X1243" s="85"/>
      <c r="Y1243" s="3" t="str">
        <f t="shared" si="984"/>
        <v>1.82</v>
      </c>
      <c r="Z1243" s="3" t="str">
        <f t="shared" si="985"/>
        <v>-</v>
      </c>
      <c r="AA1243" s="3">
        <f t="shared" si="986"/>
        <v>152.88</v>
      </c>
      <c r="AB1243" s="3">
        <f t="shared" ca="1" si="987"/>
        <v>82.189598979467675</v>
      </c>
      <c r="AC1243" s="3">
        <f t="shared" ca="1" si="988"/>
        <v>4.6631568911139389</v>
      </c>
      <c r="AE1243" s="3" t="str">
        <f t="shared" si="989"/>
        <v>1.82</v>
      </c>
      <c r="AF1243" s="3" t="str">
        <f t="shared" si="990"/>
        <v>-</v>
      </c>
      <c r="AG1243" s="3">
        <f t="shared" si="991"/>
        <v>152.88</v>
      </c>
      <c r="AH1243" s="3">
        <f t="shared" ca="1" si="992"/>
        <v>82.189598979467675</v>
      </c>
      <c r="AI1243" s="3">
        <f t="shared" ca="1" si="993"/>
        <v>4.3717095854193175</v>
      </c>
      <c r="AK1243" s="3" t="str">
        <f t="shared" si="994"/>
        <v>1.82</v>
      </c>
      <c r="AL1243" s="3" t="str">
        <f t="shared" si="995"/>
        <v>-</v>
      </c>
      <c r="AM1243" s="3">
        <f t="shared" si="996"/>
        <v>152.88</v>
      </c>
      <c r="AN1243" s="3">
        <f t="shared" ca="1" si="997"/>
        <v>82.189598979467675</v>
      </c>
      <c r="AO1243" s="3">
        <f t="shared" ca="1" si="998"/>
        <v>4.0802622797246961</v>
      </c>
      <c r="AQ1243" s="3" t="str">
        <f t="shared" si="999"/>
        <v>1.82</v>
      </c>
      <c r="AR1243" s="3" t="str">
        <f t="shared" si="1000"/>
        <v>-</v>
      </c>
      <c r="AS1243" s="3">
        <f t="shared" si="1001"/>
        <v>152.88</v>
      </c>
      <c r="AT1243" s="3">
        <f t="shared" ca="1" si="1002"/>
        <v>82.189598979467675</v>
      </c>
      <c r="AU1243" s="3">
        <f t="shared" ca="1" si="1003"/>
        <v>3.4973676683354542</v>
      </c>
      <c r="AW1243" s="3" t="str">
        <f t="shared" si="1004"/>
        <v>1.82</v>
      </c>
      <c r="AX1243" s="3" t="str">
        <f t="shared" si="1005"/>
        <v>-</v>
      </c>
      <c r="AY1243" s="3">
        <f t="shared" si="1006"/>
        <v>152.88</v>
      </c>
      <c r="AZ1243" s="3">
        <f t="shared" ca="1" si="1007"/>
        <v>82.189598979467675</v>
      </c>
      <c r="BA1243" s="3">
        <f t="shared" ca="1" si="1008"/>
        <v>2.9144730569462118</v>
      </c>
      <c r="BC1243" s="3" t="str">
        <f t="shared" si="1009"/>
        <v>1.82</v>
      </c>
      <c r="BD1243" s="3" t="str">
        <f t="shared" si="1010"/>
        <v>-</v>
      </c>
      <c r="BE1243" s="3">
        <f t="shared" si="1011"/>
        <v>152.88</v>
      </c>
      <c r="BF1243" s="3">
        <f t="shared" ca="1" si="1012"/>
        <v>82.189598979467675</v>
      </c>
      <c r="BG1243" s="3">
        <f t="shared" ca="1" si="1013"/>
        <v>1.7486838341677271</v>
      </c>
      <c r="BI1243" s="3" t="str">
        <f t="shared" si="1014"/>
        <v>1.82</v>
      </c>
      <c r="BJ1243" s="3" t="str">
        <f t="shared" si="1015"/>
        <v>-</v>
      </c>
      <c r="BK1243" s="3">
        <f t="shared" si="1016"/>
        <v>152.88</v>
      </c>
      <c r="BL1243" s="3">
        <f t="shared" ca="1" si="1017"/>
        <v>82.189598979467675</v>
      </c>
      <c r="BM1243" s="3">
        <f t="shared" ca="1" si="1018"/>
        <v>0.58289461138924237</v>
      </c>
    </row>
    <row r="1244" spans="1:65" x14ac:dyDescent="0.3">
      <c r="A1244" s="3" t="str">
        <f>'Forward collapse simulation'!B1254</f>
        <v>1.82</v>
      </c>
      <c r="B1244" s="3" t="str">
        <f>IF('Forward collapse simulation'!C1254="","-",'Forward collapse simulation'!C1254)</f>
        <v>-</v>
      </c>
      <c r="C1244" s="3">
        <f>'Forward collapse simulation'!E1254</f>
        <v>150.88</v>
      </c>
      <c r="D1244" s="3">
        <f ca="1">'Forward collapse simulation'!AK1254</f>
        <v>84.403147045694965</v>
      </c>
      <c r="E1244" s="84">
        <f ca="1">'Forward collapse simulation'!AL1254</f>
        <v>19.871736623131664</v>
      </c>
      <c r="G1244" s="3" t="str">
        <f t="shared" si="969"/>
        <v>1.82</v>
      </c>
      <c r="H1244" s="3" t="str">
        <f t="shared" si="970"/>
        <v>-</v>
      </c>
      <c r="I1244" s="3">
        <f t="shared" si="971"/>
        <v>150.88</v>
      </c>
      <c r="J1244" s="3">
        <f t="shared" ca="1" si="972"/>
        <v>84.403147045694965</v>
      </c>
      <c r="K1244" s="3">
        <f t="shared" ca="1" si="973"/>
        <v>18.87814979197508</v>
      </c>
      <c r="M1244" s="3" t="str">
        <f t="shared" si="974"/>
        <v>1.82</v>
      </c>
      <c r="N1244" s="3" t="str">
        <f t="shared" si="975"/>
        <v>-</v>
      </c>
      <c r="O1244" s="3">
        <f t="shared" si="976"/>
        <v>150.88</v>
      </c>
      <c r="P1244" s="3">
        <f t="shared" ca="1" si="977"/>
        <v>84.403147045694965</v>
      </c>
      <c r="Q1244" s="3">
        <f t="shared" ca="1" si="978"/>
        <v>17.884562960818499</v>
      </c>
      <c r="R1244" s="85"/>
      <c r="S1244" s="3" t="str">
        <f t="shared" si="979"/>
        <v>1.82</v>
      </c>
      <c r="T1244" s="3" t="str">
        <f t="shared" si="980"/>
        <v>-</v>
      </c>
      <c r="U1244" s="3">
        <f t="shared" si="981"/>
        <v>150.88</v>
      </c>
      <c r="V1244" s="3">
        <f t="shared" ca="1" si="982"/>
        <v>84.403147045694965</v>
      </c>
      <c r="W1244" s="3">
        <f t="shared" ca="1" si="983"/>
        <v>16.890976129661915</v>
      </c>
      <c r="X1244" s="85"/>
      <c r="Y1244" s="3" t="str">
        <f t="shared" si="984"/>
        <v>1.82</v>
      </c>
      <c r="Z1244" s="3" t="str">
        <f t="shared" si="985"/>
        <v>-</v>
      </c>
      <c r="AA1244" s="3">
        <f t="shared" si="986"/>
        <v>150.88</v>
      </c>
      <c r="AB1244" s="3">
        <f t="shared" ca="1" si="987"/>
        <v>84.403147045694965</v>
      </c>
      <c r="AC1244" s="3">
        <f t="shared" ca="1" si="988"/>
        <v>15.897389298505331</v>
      </c>
      <c r="AE1244" s="3" t="str">
        <f t="shared" si="989"/>
        <v>1.82</v>
      </c>
      <c r="AF1244" s="3" t="str">
        <f t="shared" si="990"/>
        <v>-</v>
      </c>
      <c r="AG1244" s="3">
        <f t="shared" si="991"/>
        <v>150.88</v>
      </c>
      <c r="AH1244" s="3">
        <f t="shared" ca="1" si="992"/>
        <v>84.403147045694965</v>
      </c>
      <c r="AI1244" s="3">
        <f t="shared" ca="1" si="993"/>
        <v>14.903802467348747</v>
      </c>
      <c r="AK1244" s="3" t="str">
        <f t="shared" si="994"/>
        <v>1.82</v>
      </c>
      <c r="AL1244" s="3" t="str">
        <f t="shared" si="995"/>
        <v>-</v>
      </c>
      <c r="AM1244" s="3">
        <f t="shared" si="996"/>
        <v>150.88</v>
      </c>
      <c r="AN1244" s="3">
        <f t="shared" ca="1" si="997"/>
        <v>84.403147045694965</v>
      </c>
      <c r="AO1244" s="3">
        <f t="shared" ca="1" si="998"/>
        <v>13.910215636192165</v>
      </c>
      <c r="AQ1244" s="3" t="str">
        <f t="shared" si="999"/>
        <v>1.82</v>
      </c>
      <c r="AR1244" s="3" t="str">
        <f t="shared" si="1000"/>
        <v>-</v>
      </c>
      <c r="AS1244" s="3">
        <f t="shared" si="1001"/>
        <v>150.88</v>
      </c>
      <c r="AT1244" s="3">
        <f t="shared" ca="1" si="1002"/>
        <v>84.403147045694965</v>
      </c>
      <c r="AU1244" s="3">
        <f t="shared" ca="1" si="1003"/>
        <v>11.923041973878998</v>
      </c>
      <c r="AW1244" s="3" t="str">
        <f t="shared" si="1004"/>
        <v>1.82</v>
      </c>
      <c r="AX1244" s="3" t="str">
        <f t="shared" si="1005"/>
        <v>-</v>
      </c>
      <c r="AY1244" s="3">
        <f t="shared" si="1006"/>
        <v>150.88</v>
      </c>
      <c r="AZ1244" s="3">
        <f t="shared" ca="1" si="1007"/>
        <v>84.403147045694965</v>
      </c>
      <c r="BA1244" s="3">
        <f t="shared" ca="1" si="1008"/>
        <v>9.9358683115658319</v>
      </c>
      <c r="BC1244" s="3" t="str">
        <f t="shared" si="1009"/>
        <v>1.82</v>
      </c>
      <c r="BD1244" s="3" t="str">
        <f t="shared" si="1010"/>
        <v>-</v>
      </c>
      <c r="BE1244" s="3">
        <f t="shared" si="1011"/>
        <v>150.88</v>
      </c>
      <c r="BF1244" s="3">
        <f t="shared" ca="1" si="1012"/>
        <v>84.403147045694965</v>
      </c>
      <c r="BG1244" s="3">
        <f t="shared" ca="1" si="1013"/>
        <v>5.9615209869394992</v>
      </c>
      <c r="BI1244" s="3" t="str">
        <f t="shared" si="1014"/>
        <v>1.82</v>
      </c>
      <c r="BJ1244" s="3" t="str">
        <f t="shared" si="1015"/>
        <v>-</v>
      </c>
      <c r="BK1244" s="3">
        <f t="shared" si="1016"/>
        <v>150.88</v>
      </c>
      <c r="BL1244" s="3">
        <f t="shared" ca="1" si="1017"/>
        <v>84.403147045694965</v>
      </c>
      <c r="BM1244" s="3">
        <f t="shared" ca="1" si="1018"/>
        <v>1.9871736623131664</v>
      </c>
    </row>
    <row r="1245" spans="1:65" x14ac:dyDescent="0.3">
      <c r="A1245" s="3" t="str">
        <f>'Forward collapse simulation'!B1255</f>
        <v>1.82</v>
      </c>
      <c r="B1245" s="3" t="str">
        <f>IF('Forward collapse simulation'!C1255="","-",'Forward collapse simulation'!C1255)</f>
        <v>-</v>
      </c>
      <c r="C1245" s="3">
        <f>'Forward collapse simulation'!E1255</f>
        <v>150.72999999999999</v>
      </c>
      <c r="D1245" s="3">
        <f ca="1">'Forward collapse simulation'!AK1255</f>
        <v>85.780694648904557</v>
      </c>
      <c r="E1245" s="84">
        <f ca="1">'Forward collapse simulation'!AL1255</f>
        <v>20.321265763655653</v>
      </c>
      <c r="G1245" s="3" t="str">
        <f t="shared" si="969"/>
        <v>1.82</v>
      </c>
      <c r="H1245" s="3" t="str">
        <f t="shared" si="970"/>
        <v>-</v>
      </c>
      <c r="I1245" s="3">
        <f t="shared" si="971"/>
        <v>150.72999999999999</v>
      </c>
      <c r="J1245" s="3">
        <f t="shared" ca="1" si="972"/>
        <v>85.780694648904557</v>
      </c>
      <c r="K1245" s="3">
        <f t="shared" ca="1" si="973"/>
        <v>19.305202475472868</v>
      </c>
      <c r="M1245" s="3" t="str">
        <f t="shared" si="974"/>
        <v>1.82</v>
      </c>
      <c r="N1245" s="3" t="str">
        <f t="shared" si="975"/>
        <v>-</v>
      </c>
      <c r="O1245" s="3">
        <f t="shared" si="976"/>
        <v>150.72999999999999</v>
      </c>
      <c r="P1245" s="3">
        <f t="shared" ca="1" si="977"/>
        <v>85.780694648904557</v>
      </c>
      <c r="Q1245" s="3">
        <f t="shared" ca="1" si="978"/>
        <v>18.28913918729009</v>
      </c>
      <c r="R1245" s="85"/>
      <c r="S1245" s="3" t="str">
        <f t="shared" si="979"/>
        <v>1.82</v>
      </c>
      <c r="T1245" s="3" t="str">
        <f t="shared" si="980"/>
        <v>-</v>
      </c>
      <c r="U1245" s="3">
        <f t="shared" si="981"/>
        <v>150.72999999999999</v>
      </c>
      <c r="V1245" s="3">
        <f t="shared" ca="1" si="982"/>
        <v>85.780694648904557</v>
      </c>
      <c r="W1245" s="3">
        <f t="shared" ca="1" si="983"/>
        <v>17.273075899107305</v>
      </c>
      <c r="X1245" s="85"/>
      <c r="Y1245" s="3" t="str">
        <f t="shared" si="984"/>
        <v>1.82</v>
      </c>
      <c r="Z1245" s="3" t="str">
        <f t="shared" si="985"/>
        <v>-</v>
      </c>
      <c r="AA1245" s="3">
        <f t="shared" si="986"/>
        <v>150.72999999999999</v>
      </c>
      <c r="AB1245" s="3">
        <f t="shared" ca="1" si="987"/>
        <v>85.780694648904557</v>
      </c>
      <c r="AC1245" s="3">
        <f t="shared" ca="1" si="988"/>
        <v>16.257012610924523</v>
      </c>
      <c r="AE1245" s="3" t="str">
        <f t="shared" si="989"/>
        <v>1.82</v>
      </c>
      <c r="AF1245" s="3" t="str">
        <f t="shared" si="990"/>
        <v>-</v>
      </c>
      <c r="AG1245" s="3">
        <f t="shared" si="991"/>
        <v>150.72999999999999</v>
      </c>
      <c r="AH1245" s="3">
        <f t="shared" ca="1" si="992"/>
        <v>85.780694648904557</v>
      </c>
      <c r="AI1245" s="3">
        <f t="shared" ca="1" si="993"/>
        <v>15.24094932274174</v>
      </c>
      <c r="AK1245" s="3" t="str">
        <f t="shared" si="994"/>
        <v>1.82</v>
      </c>
      <c r="AL1245" s="3" t="str">
        <f t="shared" si="995"/>
        <v>-</v>
      </c>
      <c r="AM1245" s="3">
        <f t="shared" si="996"/>
        <v>150.72999999999999</v>
      </c>
      <c r="AN1245" s="3">
        <f t="shared" ca="1" si="997"/>
        <v>85.780694648904557</v>
      </c>
      <c r="AO1245" s="3">
        <f t="shared" ca="1" si="998"/>
        <v>14.224886034558956</v>
      </c>
      <c r="AQ1245" s="3" t="str">
        <f t="shared" si="999"/>
        <v>1.82</v>
      </c>
      <c r="AR1245" s="3" t="str">
        <f t="shared" si="1000"/>
        <v>-</v>
      </c>
      <c r="AS1245" s="3">
        <f t="shared" si="1001"/>
        <v>150.72999999999999</v>
      </c>
      <c r="AT1245" s="3">
        <f t="shared" ca="1" si="1002"/>
        <v>85.780694648904557</v>
      </c>
      <c r="AU1245" s="3">
        <f t="shared" ca="1" si="1003"/>
        <v>12.192759458193391</v>
      </c>
      <c r="AW1245" s="3" t="str">
        <f t="shared" si="1004"/>
        <v>1.82</v>
      </c>
      <c r="AX1245" s="3" t="str">
        <f t="shared" si="1005"/>
        <v>-</v>
      </c>
      <c r="AY1245" s="3">
        <f t="shared" si="1006"/>
        <v>150.72999999999999</v>
      </c>
      <c r="AZ1245" s="3">
        <f t="shared" ca="1" si="1007"/>
        <v>85.780694648904557</v>
      </c>
      <c r="BA1245" s="3">
        <f t="shared" ca="1" si="1008"/>
        <v>10.160632881827826</v>
      </c>
      <c r="BC1245" s="3" t="str">
        <f t="shared" si="1009"/>
        <v>1.82</v>
      </c>
      <c r="BD1245" s="3" t="str">
        <f t="shared" si="1010"/>
        <v>-</v>
      </c>
      <c r="BE1245" s="3">
        <f t="shared" si="1011"/>
        <v>150.72999999999999</v>
      </c>
      <c r="BF1245" s="3">
        <f t="shared" ca="1" si="1012"/>
        <v>85.780694648904557</v>
      </c>
      <c r="BG1245" s="3">
        <f t="shared" ca="1" si="1013"/>
        <v>6.0963797290966957</v>
      </c>
      <c r="BI1245" s="3" t="str">
        <f t="shared" si="1014"/>
        <v>1.82</v>
      </c>
      <c r="BJ1245" s="3" t="str">
        <f t="shared" si="1015"/>
        <v>-</v>
      </c>
      <c r="BK1245" s="3">
        <f t="shared" si="1016"/>
        <v>150.72999999999999</v>
      </c>
      <c r="BL1245" s="3">
        <f t="shared" ca="1" si="1017"/>
        <v>85.780694648904557</v>
      </c>
      <c r="BM1245" s="3">
        <f t="shared" ca="1" si="1018"/>
        <v>2.0321265763655654</v>
      </c>
    </row>
    <row r="1246" spans="1:65" x14ac:dyDescent="0.3">
      <c r="A1246" s="3" t="str">
        <f>'Forward collapse simulation'!B1256</f>
        <v>1.82</v>
      </c>
      <c r="B1246" s="3" t="str">
        <f>IF('Forward collapse simulation'!C1256="","-",'Forward collapse simulation'!C1256)</f>
        <v>-</v>
      </c>
      <c r="C1246" s="3">
        <f>'Forward collapse simulation'!E1256</f>
        <v>152.04</v>
      </c>
      <c r="D1246" s="3">
        <f ca="1">'Forward collapse simulation'!AK1256</f>
        <v>88.207898259908092</v>
      </c>
      <c r="E1246" s="84">
        <f ca="1">'Forward collapse simulation'!AL1256</f>
        <v>12.336538197136575</v>
      </c>
      <c r="G1246" s="3" t="str">
        <f t="shared" si="969"/>
        <v>1.82</v>
      </c>
      <c r="H1246" s="3" t="str">
        <f t="shared" si="970"/>
        <v>-</v>
      </c>
      <c r="I1246" s="3">
        <f t="shared" si="971"/>
        <v>152.04</v>
      </c>
      <c r="J1246" s="3">
        <f t="shared" ca="1" si="972"/>
        <v>88.207898259908092</v>
      </c>
      <c r="K1246" s="3">
        <f t="shared" ca="1" si="973"/>
        <v>11.719711287279745</v>
      </c>
      <c r="M1246" s="3" t="str">
        <f t="shared" si="974"/>
        <v>1.82</v>
      </c>
      <c r="N1246" s="3" t="str">
        <f t="shared" si="975"/>
        <v>-</v>
      </c>
      <c r="O1246" s="3">
        <f t="shared" si="976"/>
        <v>152.04</v>
      </c>
      <c r="P1246" s="3">
        <f t="shared" ca="1" si="977"/>
        <v>88.207898259908092</v>
      </c>
      <c r="Q1246" s="3">
        <f t="shared" ca="1" si="978"/>
        <v>11.102884377422917</v>
      </c>
      <c r="R1246" s="85"/>
      <c r="S1246" s="3" t="str">
        <f t="shared" si="979"/>
        <v>1.82</v>
      </c>
      <c r="T1246" s="3" t="str">
        <f t="shared" si="980"/>
        <v>-</v>
      </c>
      <c r="U1246" s="3">
        <f t="shared" si="981"/>
        <v>152.04</v>
      </c>
      <c r="V1246" s="3">
        <f t="shared" ca="1" si="982"/>
        <v>88.207898259908092</v>
      </c>
      <c r="W1246" s="3">
        <f t="shared" ca="1" si="983"/>
        <v>10.486057467566088</v>
      </c>
      <c r="X1246" s="85"/>
      <c r="Y1246" s="3" t="str">
        <f t="shared" si="984"/>
        <v>1.82</v>
      </c>
      <c r="Z1246" s="3" t="str">
        <f t="shared" si="985"/>
        <v>-</v>
      </c>
      <c r="AA1246" s="3">
        <f t="shared" si="986"/>
        <v>152.04</v>
      </c>
      <c r="AB1246" s="3">
        <f t="shared" ca="1" si="987"/>
        <v>88.207898259908092</v>
      </c>
      <c r="AC1246" s="3">
        <f t="shared" ca="1" si="988"/>
        <v>9.8692305577092601</v>
      </c>
      <c r="AE1246" s="3" t="str">
        <f t="shared" si="989"/>
        <v>1.82</v>
      </c>
      <c r="AF1246" s="3" t="str">
        <f t="shared" si="990"/>
        <v>-</v>
      </c>
      <c r="AG1246" s="3">
        <f t="shared" si="991"/>
        <v>152.04</v>
      </c>
      <c r="AH1246" s="3">
        <f t="shared" ca="1" si="992"/>
        <v>88.207898259908092</v>
      </c>
      <c r="AI1246" s="3">
        <f t="shared" ca="1" si="993"/>
        <v>9.2524036478524305</v>
      </c>
      <c r="AK1246" s="3" t="str">
        <f t="shared" si="994"/>
        <v>1.82</v>
      </c>
      <c r="AL1246" s="3" t="str">
        <f t="shared" si="995"/>
        <v>-</v>
      </c>
      <c r="AM1246" s="3">
        <f t="shared" si="996"/>
        <v>152.04</v>
      </c>
      <c r="AN1246" s="3">
        <f t="shared" ca="1" si="997"/>
        <v>88.207898259908092</v>
      </c>
      <c r="AO1246" s="3">
        <f t="shared" ca="1" si="998"/>
        <v>8.635576737995601</v>
      </c>
      <c r="AQ1246" s="3" t="str">
        <f t="shared" si="999"/>
        <v>1.82</v>
      </c>
      <c r="AR1246" s="3" t="str">
        <f t="shared" si="1000"/>
        <v>-</v>
      </c>
      <c r="AS1246" s="3">
        <f t="shared" si="1001"/>
        <v>152.04</v>
      </c>
      <c r="AT1246" s="3">
        <f t="shared" ca="1" si="1002"/>
        <v>88.207898259908092</v>
      </c>
      <c r="AU1246" s="3">
        <f t="shared" ca="1" si="1003"/>
        <v>7.4019229182819446</v>
      </c>
      <c r="AW1246" s="3" t="str">
        <f t="shared" si="1004"/>
        <v>1.82</v>
      </c>
      <c r="AX1246" s="3" t="str">
        <f t="shared" si="1005"/>
        <v>-</v>
      </c>
      <c r="AY1246" s="3">
        <f t="shared" si="1006"/>
        <v>152.04</v>
      </c>
      <c r="AZ1246" s="3">
        <f t="shared" ca="1" si="1007"/>
        <v>88.207898259908092</v>
      </c>
      <c r="BA1246" s="3">
        <f t="shared" ca="1" si="1008"/>
        <v>6.1682690985682873</v>
      </c>
      <c r="BC1246" s="3" t="str">
        <f t="shared" si="1009"/>
        <v>1.82</v>
      </c>
      <c r="BD1246" s="3" t="str">
        <f t="shared" si="1010"/>
        <v>-</v>
      </c>
      <c r="BE1246" s="3">
        <f t="shared" si="1011"/>
        <v>152.04</v>
      </c>
      <c r="BF1246" s="3">
        <f t="shared" ca="1" si="1012"/>
        <v>88.207898259908092</v>
      </c>
      <c r="BG1246" s="3">
        <f t="shared" ca="1" si="1013"/>
        <v>3.7009614591409723</v>
      </c>
      <c r="BI1246" s="3" t="str">
        <f t="shared" si="1014"/>
        <v>1.82</v>
      </c>
      <c r="BJ1246" s="3" t="str">
        <f t="shared" si="1015"/>
        <v>-</v>
      </c>
      <c r="BK1246" s="3">
        <f t="shared" si="1016"/>
        <v>152.04</v>
      </c>
      <c r="BL1246" s="3">
        <f t="shared" ca="1" si="1017"/>
        <v>88.207898259908092</v>
      </c>
      <c r="BM1246" s="3">
        <f t="shared" ca="1" si="1018"/>
        <v>1.2336538197136575</v>
      </c>
    </row>
    <row r="1247" spans="1:65" x14ac:dyDescent="0.3">
      <c r="A1247" s="3" t="str">
        <f>'Forward collapse simulation'!B1257</f>
        <v>1.82</v>
      </c>
      <c r="B1247" s="3" t="str">
        <f>IF('Forward collapse simulation'!C1257="","-",'Forward collapse simulation'!C1257)</f>
        <v>-</v>
      </c>
      <c r="C1247" s="3">
        <f>'Forward collapse simulation'!E1257</f>
        <v>18.100000000000001</v>
      </c>
      <c r="D1247" s="3">
        <f ca="1">'Forward collapse simulation'!AK1257</f>
        <v>89.167213322295751</v>
      </c>
      <c r="E1247" s="84">
        <f ca="1">'Forward collapse simulation'!AL1257</f>
        <v>7.5243688976056422</v>
      </c>
      <c r="G1247" s="3" t="str">
        <f t="shared" si="969"/>
        <v>1.82</v>
      </c>
      <c r="H1247" s="3" t="str">
        <f t="shared" si="970"/>
        <v>-</v>
      </c>
      <c r="I1247" s="3">
        <f t="shared" si="971"/>
        <v>18.100000000000001</v>
      </c>
      <c r="J1247" s="3">
        <f t="shared" ca="1" si="972"/>
        <v>89.167213322295751</v>
      </c>
      <c r="K1247" s="3">
        <f t="shared" ca="1" si="973"/>
        <v>7.1481504527253596</v>
      </c>
      <c r="M1247" s="3" t="str">
        <f t="shared" si="974"/>
        <v>1.82</v>
      </c>
      <c r="N1247" s="3" t="str">
        <f t="shared" si="975"/>
        <v>-</v>
      </c>
      <c r="O1247" s="3">
        <f t="shared" si="976"/>
        <v>18.100000000000001</v>
      </c>
      <c r="P1247" s="3">
        <f t="shared" ca="1" si="977"/>
        <v>89.167213322295751</v>
      </c>
      <c r="Q1247" s="3">
        <f t="shared" ca="1" si="978"/>
        <v>6.771932007845078</v>
      </c>
      <c r="R1247" s="85"/>
      <c r="S1247" s="3" t="str">
        <f t="shared" si="979"/>
        <v>1.82</v>
      </c>
      <c r="T1247" s="3" t="str">
        <f t="shared" si="980"/>
        <v>-</v>
      </c>
      <c r="U1247" s="3">
        <f t="shared" si="981"/>
        <v>18.100000000000001</v>
      </c>
      <c r="V1247" s="3">
        <f t="shared" ca="1" si="982"/>
        <v>89.167213322295751</v>
      </c>
      <c r="W1247" s="3">
        <f t="shared" ca="1" si="983"/>
        <v>6.3957135629647954</v>
      </c>
      <c r="X1247" s="85"/>
      <c r="Y1247" s="3" t="str">
        <f t="shared" si="984"/>
        <v>1.82</v>
      </c>
      <c r="Z1247" s="3" t="str">
        <f t="shared" si="985"/>
        <v>-</v>
      </c>
      <c r="AA1247" s="3">
        <f t="shared" si="986"/>
        <v>18.100000000000001</v>
      </c>
      <c r="AB1247" s="3">
        <f t="shared" ca="1" si="987"/>
        <v>89.167213322295751</v>
      </c>
      <c r="AC1247" s="3">
        <f t="shared" ca="1" si="988"/>
        <v>6.0194951180845138</v>
      </c>
      <c r="AE1247" s="3" t="str">
        <f t="shared" si="989"/>
        <v>1.82</v>
      </c>
      <c r="AF1247" s="3" t="str">
        <f t="shared" si="990"/>
        <v>-</v>
      </c>
      <c r="AG1247" s="3">
        <f t="shared" si="991"/>
        <v>18.100000000000001</v>
      </c>
      <c r="AH1247" s="3">
        <f t="shared" ca="1" si="992"/>
        <v>89.167213322295751</v>
      </c>
      <c r="AI1247" s="3">
        <f t="shared" ca="1" si="993"/>
        <v>5.6432766732042321</v>
      </c>
      <c r="AK1247" s="3" t="str">
        <f t="shared" si="994"/>
        <v>1.82</v>
      </c>
      <c r="AL1247" s="3" t="str">
        <f t="shared" si="995"/>
        <v>-</v>
      </c>
      <c r="AM1247" s="3">
        <f t="shared" si="996"/>
        <v>18.100000000000001</v>
      </c>
      <c r="AN1247" s="3">
        <f t="shared" ca="1" si="997"/>
        <v>89.167213322295751</v>
      </c>
      <c r="AO1247" s="3">
        <f t="shared" ca="1" si="998"/>
        <v>5.2670582283239495</v>
      </c>
      <c r="AQ1247" s="3" t="str">
        <f t="shared" si="999"/>
        <v>1.82</v>
      </c>
      <c r="AR1247" s="3" t="str">
        <f t="shared" si="1000"/>
        <v>-</v>
      </c>
      <c r="AS1247" s="3">
        <f t="shared" si="1001"/>
        <v>18.100000000000001</v>
      </c>
      <c r="AT1247" s="3">
        <f t="shared" ca="1" si="1002"/>
        <v>89.167213322295751</v>
      </c>
      <c r="AU1247" s="3">
        <f t="shared" ca="1" si="1003"/>
        <v>4.5146213385633853</v>
      </c>
      <c r="AW1247" s="3" t="str">
        <f t="shared" si="1004"/>
        <v>1.82</v>
      </c>
      <c r="AX1247" s="3" t="str">
        <f t="shared" si="1005"/>
        <v>-</v>
      </c>
      <c r="AY1247" s="3">
        <f t="shared" si="1006"/>
        <v>18.100000000000001</v>
      </c>
      <c r="AZ1247" s="3">
        <f t="shared" ca="1" si="1007"/>
        <v>89.167213322295751</v>
      </c>
      <c r="BA1247" s="3">
        <f t="shared" ca="1" si="1008"/>
        <v>3.7621844488028211</v>
      </c>
      <c r="BC1247" s="3" t="str">
        <f t="shared" si="1009"/>
        <v>1.82</v>
      </c>
      <c r="BD1247" s="3" t="str">
        <f t="shared" si="1010"/>
        <v>-</v>
      </c>
      <c r="BE1247" s="3">
        <f t="shared" si="1011"/>
        <v>18.100000000000001</v>
      </c>
      <c r="BF1247" s="3">
        <f t="shared" ca="1" si="1012"/>
        <v>89.167213322295751</v>
      </c>
      <c r="BG1247" s="3">
        <f t="shared" ca="1" si="1013"/>
        <v>2.2573106692816927</v>
      </c>
      <c r="BI1247" s="3" t="str">
        <f t="shared" si="1014"/>
        <v>1.82</v>
      </c>
      <c r="BJ1247" s="3" t="str">
        <f t="shared" si="1015"/>
        <v>-</v>
      </c>
      <c r="BK1247" s="3">
        <f t="shared" si="1016"/>
        <v>18.100000000000001</v>
      </c>
      <c r="BL1247" s="3">
        <f t="shared" ca="1" si="1017"/>
        <v>89.167213322295751</v>
      </c>
      <c r="BM1247" s="3">
        <f t="shared" ca="1" si="1018"/>
        <v>0.75243688976056422</v>
      </c>
    </row>
    <row r="1248" spans="1:65" x14ac:dyDescent="0.3">
      <c r="A1248" s="3" t="str">
        <f>'Forward collapse simulation'!B1258</f>
        <v>1.82</v>
      </c>
      <c r="B1248" s="3" t="str">
        <f>IF('Forward collapse simulation'!C1258="","-",'Forward collapse simulation'!C1258)</f>
        <v>-</v>
      </c>
      <c r="C1248" s="3">
        <f>'Forward collapse simulation'!E1258</f>
        <v>352.69</v>
      </c>
      <c r="D1248" s="3">
        <f ca="1">'Forward collapse simulation'!AK1258</f>
        <v>82.342907319054021</v>
      </c>
      <c r="E1248" s="84">
        <f ca="1">'Forward collapse simulation'!AL1258</f>
        <v>4.5403894290366171</v>
      </c>
      <c r="G1248" s="3" t="str">
        <f t="shared" si="969"/>
        <v>1.82</v>
      </c>
      <c r="H1248" s="3" t="str">
        <f t="shared" si="970"/>
        <v>-</v>
      </c>
      <c r="I1248" s="3">
        <f t="shared" si="971"/>
        <v>352.69</v>
      </c>
      <c r="J1248" s="3">
        <f t="shared" ca="1" si="972"/>
        <v>82.342907319054021</v>
      </c>
      <c r="K1248" s="3">
        <f t="shared" ca="1" si="973"/>
        <v>4.3133699575847864</v>
      </c>
      <c r="M1248" s="3" t="str">
        <f t="shared" si="974"/>
        <v>1.82</v>
      </c>
      <c r="N1248" s="3" t="str">
        <f t="shared" si="975"/>
        <v>-</v>
      </c>
      <c r="O1248" s="3">
        <f t="shared" si="976"/>
        <v>352.69</v>
      </c>
      <c r="P1248" s="3">
        <f t="shared" ca="1" si="977"/>
        <v>82.342907319054021</v>
      </c>
      <c r="Q1248" s="3">
        <f t="shared" ca="1" si="978"/>
        <v>4.0863504861329556</v>
      </c>
      <c r="R1248" s="85"/>
      <c r="S1248" s="3" t="str">
        <f t="shared" si="979"/>
        <v>1.82</v>
      </c>
      <c r="T1248" s="3" t="str">
        <f t="shared" si="980"/>
        <v>-</v>
      </c>
      <c r="U1248" s="3">
        <f t="shared" si="981"/>
        <v>352.69</v>
      </c>
      <c r="V1248" s="3">
        <f t="shared" ca="1" si="982"/>
        <v>82.342907319054021</v>
      </c>
      <c r="W1248" s="3">
        <f t="shared" ca="1" si="983"/>
        <v>3.8593310146811244</v>
      </c>
      <c r="X1248" s="85"/>
      <c r="Y1248" s="3" t="str">
        <f t="shared" si="984"/>
        <v>1.82</v>
      </c>
      <c r="Z1248" s="3" t="str">
        <f t="shared" si="985"/>
        <v>-</v>
      </c>
      <c r="AA1248" s="3">
        <f t="shared" si="986"/>
        <v>352.69</v>
      </c>
      <c r="AB1248" s="3">
        <f t="shared" ca="1" si="987"/>
        <v>82.342907319054021</v>
      </c>
      <c r="AC1248" s="3">
        <f t="shared" ca="1" si="988"/>
        <v>3.6323115432292941</v>
      </c>
      <c r="AE1248" s="3" t="str">
        <f t="shared" si="989"/>
        <v>1.82</v>
      </c>
      <c r="AF1248" s="3" t="str">
        <f t="shared" si="990"/>
        <v>-</v>
      </c>
      <c r="AG1248" s="3">
        <f t="shared" si="991"/>
        <v>352.69</v>
      </c>
      <c r="AH1248" s="3">
        <f t="shared" ca="1" si="992"/>
        <v>82.342907319054021</v>
      </c>
      <c r="AI1248" s="3">
        <f t="shared" ca="1" si="993"/>
        <v>3.4052920717774628</v>
      </c>
      <c r="AK1248" s="3" t="str">
        <f t="shared" si="994"/>
        <v>1.82</v>
      </c>
      <c r="AL1248" s="3" t="str">
        <f t="shared" si="995"/>
        <v>-</v>
      </c>
      <c r="AM1248" s="3">
        <f t="shared" si="996"/>
        <v>352.69</v>
      </c>
      <c r="AN1248" s="3">
        <f t="shared" ca="1" si="997"/>
        <v>82.342907319054021</v>
      </c>
      <c r="AO1248" s="3">
        <f t="shared" ca="1" si="998"/>
        <v>3.1782726003256316</v>
      </c>
      <c r="AQ1248" s="3" t="str">
        <f t="shared" si="999"/>
        <v>1.82</v>
      </c>
      <c r="AR1248" s="3" t="str">
        <f t="shared" si="1000"/>
        <v>-</v>
      </c>
      <c r="AS1248" s="3">
        <f t="shared" si="1001"/>
        <v>352.69</v>
      </c>
      <c r="AT1248" s="3">
        <f t="shared" ca="1" si="1002"/>
        <v>82.342907319054021</v>
      </c>
      <c r="AU1248" s="3">
        <f t="shared" ca="1" si="1003"/>
        <v>2.7242336574219701</v>
      </c>
      <c r="AW1248" s="3" t="str">
        <f t="shared" si="1004"/>
        <v>1.82</v>
      </c>
      <c r="AX1248" s="3" t="str">
        <f t="shared" si="1005"/>
        <v>-</v>
      </c>
      <c r="AY1248" s="3">
        <f t="shared" si="1006"/>
        <v>352.69</v>
      </c>
      <c r="AZ1248" s="3">
        <f t="shared" ca="1" si="1007"/>
        <v>82.342907319054021</v>
      </c>
      <c r="BA1248" s="3">
        <f t="shared" ca="1" si="1008"/>
        <v>2.2701947145183086</v>
      </c>
      <c r="BC1248" s="3" t="str">
        <f t="shared" si="1009"/>
        <v>1.82</v>
      </c>
      <c r="BD1248" s="3" t="str">
        <f t="shared" si="1010"/>
        <v>-</v>
      </c>
      <c r="BE1248" s="3">
        <f t="shared" si="1011"/>
        <v>352.69</v>
      </c>
      <c r="BF1248" s="3">
        <f t="shared" ca="1" si="1012"/>
        <v>82.342907319054021</v>
      </c>
      <c r="BG1248" s="3">
        <f t="shared" ca="1" si="1013"/>
        <v>1.3621168287109851</v>
      </c>
      <c r="BI1248" s="3" t="str">
        <f t="shared" si="1014"/>
        <v>1.82</v>
      </c>
      <c r="BJ1248" s="3" t="str">
        <f t="shared" si="1015"/>
        <v>-</v>
      </c>
      <c r="BK1248" s="3">
        <f t="shared" si="1016"/>
        <v>352.69</v>
      </c>
      <c r="BL1248" s="3">
        <f t="shared" ca="1" si="1017"/>
        <v>82.342907319054021</v>
      </c>
      <c r="BM1248" s="3">
        <f t="shared" ca="1" si="1018"/>
        <v>0.45403894290366176</v>
      </c>
    </row>
    <row r="1249" spans="1:65" x14ac:dyDescent="0.3">
      <c r="A1249" s="3" t="str">
        <f>'Forward collapse simulation'!B1259</f>
        <v>1.82</v>
      </c>
      <c r="B1249" s="3" t="str">
        <f>IF('Forward collapse simulation'!C1259="","-",'Forward collapse simulation'!C1259)</f>
        <v>-</v>
      </c>
      <c r="C1249" s="3">
        <f>'Forward collapse simulation'!E1259</f>
        <v>349.59</v>
      </c>
      <c r="D1249" s="3">
        <f>'Forward collapse simulation'!AK1259</f>
        <v>-26.84</v>
      </c>
      <c r="E1249" s="84">
        <f>'Forward collapse simulation'!AL1259</f>
        <v>0.58900000000000008</v>
      </c>
      <c r="G1249" s="3" t="str">
        <f t="shared" si="969"/>
        <v>1.82</v>
      </c>
      <c r="H1249" s="3" t="str">
        <f t="shared" si="970"/>
        <v>-</v>
      </c>
      <c r="I1249" s="3">
        <f t="shared" si="971"/>
        <v>349.59</v>
      </c>
      <c r="J1249" s="3">
        <f t="shared" si="972"/>
        <v>-26.84</v>
      </c>
      <c r="K1249" s="3">
        <f t="shared" si="973"/>
        <v>0.5595500000000001</v>
      </c>
      <c r="M1249" s="3" t="str">
        <f t="shared" si="974"/>
        <v>1.82</v>
      </c>
      <c r="N1249" s="3" t="str">
        <f t="shared" si="975"/>
        <v>-</v>
      </c>
      <c r="O1249" s="3">
        <f t="shared" si="976"/>
        <v>349.59</v>
      </c>
      <c r="P1249" s="3">
        <f t="shared" si="977"/>
        <v>-26.84</v>
      </c>
      <c r="Q1249" s="3">
        <f t="shared" si="978"/>
        <v>0.53010000000000013</v>
      </c>
      <c r="R1249" s="85"/>
      <c r="S1249" s="3" t="str">
        <f t="shared" si="979"/>
        <v>1.82</v>
      </c>
      <c r="T1249" s="3" t="str">
        <f t="shared" si="980"/>
        <v>-</v>
      </c>
      <c r="U1249" s="3">
        <f t="shared" si="981"/>
        <v>349.59</v>
      </c>
      <c r="V1249" s="3">
        <f t="shared" si="982"/>
        <v>-26.84</v>
      </c>
      <c r="W1249" s="3">
        <f t="shared" si="983"/>
        <v>0.50065000000000004</v>
      </c>
      <c r="X1249" s="85"/>
      <c r="Y1249" s="3" t="str">
        <f t="shared" si="984"/>
        <v>1.82</v>
      </c>
      <c r="Z1249" s="3" t="str">
        <f t="shared" si="985"/>
        <v>-</v>
      </c>
      <c r="AA1249" s="3">
        <f t="shared" si="986"/>
        <v>349.59</v>
      </c>
      <c r="AB1249" s="3">
        <f t="shared" si="987"/>
        <v>-26.84</v>
      </c>
      <c r="AC1249" s="3">
        <f t="shared" si="988"/>
        <v>0.47120000000000006</v>
      </c>
      <c r="AE1249" s="3" t="str">
        <f t="shared" si="989"/>
        <v>1.82</v>
      </c>
      <c r="AF1249" s="3" t="str">
        <f t="shared" si="990"/>
        <v>-</v>
      </c>
      <c r="AG1249" s="3">
        <f t="shared" si="991"/>
        <v>349.59</v>
      </c>
      <c r="AH1249" s="3">
        <f t="shared" si="992"/>
        <v>-26.84</v>
      </c>
      <c r="AI1249" s="3">
        <f t="shared" si="993"/>
        <v>0.44175000000000009</v>
      </c>
      <c r="AK1249" s="3" t="str">
        <f t="shared" si="994"/>
        <v>1.82</v>
      </c>
      <c r="AL1249" s="3" t="str">
        <f t="shared" si="995"/>
        <v>-</v>
      </c>
      <c r="AM1249" s="3">
        <f t="shared" si="996"/>
        <v>349.59</v>
      </c>
      <c r="AN1249" s="3">
        <f t="shared" si="997"/>
        <v>-26.84</v>
      </c>
      <c r="AO1249" s="3">
        <f t="shared" si="998"/>
        <v>0.41230000000000006</v>
      </c>
      <c r="AQ1249" s="3" t="str">
        <f t="shared" si="999"/>
        <v>1.82</v>
      </c>
      <c r="AR1249" s="3" t="str">
        <f t="shared" si="1000"/>
        <v>-</v>
      </c>
      <c r="AS1249" s="3">
        <f t="shared" si="1001"/>
        <v>349.59</v>
      </c>
      <c r="AT1249" s="3">
        <f t="shared" si="1002"/>
        <v>-26.84</v>
      </c>
      <c r="AU1249" s="3">
        <f t="shared" si="1003"/>
        <v>0.35340000000000005</v>
      </c>
      <c r="AW1249" s="3" t="str">
        <f t="shared" si="1004"/>
        <v>1.82</v>
      </c>
      <c r="AX1249" s="3" t="str">
        <f t="shared" si="1005"/>
        <v>-</v>
      </c>
      <c r="AY1249" s="3">
        <f t="shared" si="1006"/>
        <v>349.59</v>
      </c>
      <c r="AZ1249" s="3">
        <f t="shared" si="1007"/>
        <v>-26.84</v>
      </c>
      <c r="BA1249" s="3">
        <f t="shared" si="1008"/>
        <v>0.29450000000000004</v>
      </c>
      <c r="BC1249" s="3" t="str">
        <f t="shared" si="1009"/>
        <v>1.82</v>
      </c>
      <c r="BD1249" s="3" t="str">
        <f t="shared" si="1010"/>
        <v>-</v>
      </c>
      <c r="BE1249" s="3">
        <f t="shared" si="1011"/>
        <v>349.59</v>
      </c>
      <c r="BF1249" s="3">
        <f t="shared" si="1012"/>
        <v>-26.84</v>
      </c>
      <c r="BG1249" s="3">
        <f t="shared" si="1013"/>
        <v>0.17670000000000002</v>
      </c>
      <c r="BI1249" s="3" t="str">
        <f t="shared" si="1014"/>
        <v>1.82</v>
      </c>
      <c r="BJ1249" s="3" t="str">
        <f t="shared" si="1015"/>
        <v>-</v>
      </c>
      <c r="BK1249" s="3">
        <f t="shared" si="1016"/>
        <v>349.59</v>
      </c>
      <c r="BL1249" s="3">
        <f t="shared" si="1017"/>
        <v>-26.84</v>
      </c>
      <c r="BM1249" s="3">
        <f t="shared" si="1018"/>
        <v>5.8900000000000008E-2</v>
      </c>
    </row>
    <row r="1250" spans="1:65" x14ac:dyDescent="0.3">
      <c r="A1250" s="3" t="str">
        <f>'Forward collapse simulation'!B1260</f>
        <v>1.82</v>
      </c>
      <c r="B1250" s="3" t="str">
        <f>IF('Forward collapse simulation'!C1260="","-",'Forward collapse simulation'!C1260)</f>
        <v>-</v>
      </c>
      <c r="C1250" s="3">
        <f>'Forward collapse simulation'!E1260</f>
        <v>353.59</v>
      </c>
      <c r="D1250" s="3">
        <f>'Forward collapse simulation'!AK1260</f>
        <v>-52.64</v>
      </c>
      <c r="E1250" s="84">
        <f>'Forward collapse simulation'!AL1260</f>
        <v>1.4180000000000001</v>
      </c>
      <c r="G1250" s="3" t="str">
        <f t="shared" si="969"/>
        <v>1.82</v>
      </c>
      <c r="H1250" s="3" t="str">
        <f t="shared" si="970"/>
        <v>-</v>
      </c>
      <c r="I1250" s="3">
        <f t="shared" si="971"/>
        <v>353.59</v>
      </c>
      <c r="J1250" s="3">
        <f t="shared" si="972"/>
        <v>-52.64</v>
      </c>
      <c r="K1250" s="3">
        <f t="shared" si="973"/>
        <v>1.3471000000000002</v>
      </c>
      <c r="M1250" s="3" t="str">
        <f t="shared" si="974"/>
        <v>1.82</v>
      </c>
      <c r="N1250" s="3" t="str">
        <f t="shared" si="975"/>
        <v>-</v>
      </c>
      <c r="O1250" s="3">
        <f t="shared" si="976"/>
        <v>353.59</v>
      </c>
      <c r="P1250" s="3">
        <f t="shared" si="977"/>
        <v>-52.64</v>
      </c>
      <c r="Q1250" s="3">
        <f t="shared" si="978"/>
        <v>1.2762000000000002</v>
      </c>
      <c r="R1250" s="85"/>
      <c r="S1250" s="3" t="str">
        <f t="shared" si="979"/>
        <v>1.82</v>
      </c>
      <c r="T1250" s="3" t="str">
        <f t="shared" si="980"/>
        <v>-</v>
      </c>
      <c r="U1250" s="3">
        <f t="shared" si="981"/>
        <v>353.59</v>
      </c>
      <c r="V1250" s="3">
        <f t="shared" si="982"/>
        <v>-52.64</v>
      </c>
      <c r="W1250" s="3">
        <f t="shared" si="983"/>
        <v>1.2053</v>
      </c>
      <c r="X1250" s="85"/>
      <c r="Y1250" s="3" t="str">
        <f t="shared" si="984"/>
        <v>1.82</v>
      </c>
      <c r="Z1250" s="3" t="str">
        <f t="shared" si="985"/>
        <v>-</v>
      </c>
      <c r="AA1250" s="3">
        <f t="shared" si="986"/>
        <v>353.59</v>
      </c>
      <c r="AB1250" s="3">
        <f t="shared" si="987"/>
        <v>-52.64</v>
      </c>
      <c r="AC1250" s="3">
        <f t="shared" si="988"/>
        <v>1.1344000000000001</v>
      </c>
      <c r="AE1250" s="3" t="str">
        <f t="shared" si="989"/>
        <v>1.82</v>
      </c>
      <c r="AF1250" s="3" t="str">
        <f t="shared" si="990"/>
        <v>-</v>
      </c>
      <c r="AG1250" s="3">
        <f t="shared" si="991"/>
        <v>353.59</v>
      </c>
      <c r="AH1250" s="3">
        <f t="shared" si="992"/>
        <v>-52.64</v>
      </c>
      <c r="AI1250" s="3">
        <f t="shared" si="993"/>
        <v>1.0635000000000001</v>
      </c>
      <c r="AK1250" s="3" t="str">
        <f t="shared" si="994"/>
        <v>1.82</v>
      </c>
      <c r="AL1250" s="3" t="str">
        <f t="shared" si="995"/>
        <v>-</v>
      </c>
      <c r="AM1250" s="3">
        <f t="shared" si="996"/>
        <v>353.59</v>
      </c>
      <c r="AN1250" s="3">
        <f t="shared" si="997"/>
        <v>-52.64</v>
      </c>
      <c r="AO1250" s="3">
        <f t="shared" si="998"/>
        <v>0.99260000000000004</v>
      </c>
      <c r="AQ1250" s="3" t="str">
        <f t="shared" si="999"/>
        <v>1.82</v>
      </c>
      <c r="AR1250" s="3" t="str">
        <f t="shared" si="1000"/>
        <v>-</v>
      </c>
      <c r="AS1250" s="3">
        <f t="shared" si="1001"/>
        <v>353.59</v>
      </c>
      <c r="AT1250" s="3">
        <f t="shared" si="1002"/>
        <v>-52.64</v>
      </c>
      <c r="AU1250" s="3">
        <f t="shared" si="1003"/>
        <v>0.85080000000000011</v>
      </c>
      <c r="AW1250" s="3" t="str">
        <f t="shared" si="1004"/>
        <v>1.82</v>
      </c>
      <c r="AX1250" s="3" t="str">
        <f t="shared" si="1005"/>
        <v>-</v>
      </c>
      <c r="AY1250" s="3">
        <f t="shared" si="1006"/>
        <v>353.59</v>
      </c>
      <c r="AZ1250" s="3">
        <f t="shared" si="1007"/>
        <v>-52.64</v>
      </c>
      <c r="BA1250" s="3">
        <f t="shared" si="1008"/>
        <v>0.70900000000000007</v>
      </c>
      <c r="BC1250" s="3" t="str">
        <f t="shared" si="1009"/>
        <v>1.82</v>
      </c>
      <c r="BD1250" s="3" t="str">
        <f t="shared" si="1010"/>
        <v>-</v>
      </c>
      <c r="BE1250" s="3">
        <f t="shared" si="1011"/>
        <v>353.59</v>
      </c>
      <c r="BF1250" s="3">
        <f t="shared" si="1012"/>
        <v>-52.64</v>
      </c>
      <c r="BG1250" s="3">
        <f t="shared" si="1013"/>
        <v>0.42540000000000006</v>
      </c>
      <c r="BI1250" s="3" t="str">
        <f t="shared" si="1014"/>
        <v>1.82</v>
      </c>
      <c r="BJ1250" s="3" t="str">
        <f t="shared" si="1015"/>
        <v>-</v>
      </c>
      <c r="BK1250" s="3">
        <f t="shared" si="1016"/>
        <v>353.59</v>
      </c>
      <c r="BL1250" s="3">
        <f t="shared" si="1017"/>
        <v>-52.64</v>
      </c>
      <c r="BM1250" s="3">
        <f t="shared" si="1018"/>
        <v>0.14180000000000001</v>
      </c>
    </row>
    <row r="1251" spans="1:65" x14ac:dyDescent="0.3">
      <c r="A1251" s="3" t="str">
        <f>'Forward collapse simulation'!B1261</f>
        <v>1.82</v>
      </c>
      <c r="B1251" s="3" t="str">
        <f>IF('Forward collapse simulation'!C1261="","-",'Forward collapse simulation'!C1261)</f>
        <v>-</v>
      </c>
      <c r="C1251" s="3">
        <f>'Forward collapse simulation'!E1261</f>
        <v>11.75</v>
      </c>
      <c r="D1251" s="3">
        <f>'Forward collapse simulation'!AK1261</f>
        <v>-71.95</v>
      </c>
      <c r="E1251" s="84">
        <f>'Forward collapse simulation'!AL1261</f>
        <v>1.2359999999999998</v>
      </c>
      <c r="G1251" s="3" t="str">
        <f t="shared" si="969"/>
        <v>1.82</v>
      </c>
      <c r="H1251" s="3" t="str">
        <f t="shared" si="970"/>
        <v>-</v>
      </c>
      <c r="I1251" s="3">
        <f t="shared" si="971"/>
        <v>11.75</v>
      </c>
      <c r="J1251" s="3">
        <f t="shared" si="972"/>
        <v>-71.95</v>
      </c>
      <c r="K1251" s="3">
        <f t="shared" si="973"/>
        <v>1.1741999999999997</v>
      </c>
      <c r="M1251" s="3" t="str">
        <f t="shared" si="974"/>
        <v>1.82</v>
      </c>
      <c r="N1251" s="3" t="str">
        <f t="shared" si="975"/>
        <v>-</v>
      </c>
      <c r="O1251" s="3">
        <f t="shared" si="976"/>
        <v>11.75</v>
      </c>
      <c r="P1251" s="3">
        <f t="shared" si="977"/>
        <v>-71.95</v>
      </c>
      <c r="Q1251" s="3">
        <f t="shared" si="978"/>
        <v>1.1123999999999998</v>
      </c>
      <c r="R1251" s="85"/>
      <c r="S1251" s="3" t="str">
        <f t="shared" si="979"/>
        <v>1.82</v>
      </c>
      <c r="T1251" s="3" t="str">
        <f t="shared" si="980"/>
        <v>-</v>
      </c>
      <c r="U1251" s="3">
        <f t="shared" si="981"/>
        <v>11.75</v>
      </c>
      <c r="V1251" s="3">
        <f t="shared" si="982"/>
        <v>-71.95</v>
      </c>
      <c r="W1251" s="3">
        <f t="shared" si="983"/>
        <v>1.0505999999999998</v>
      </c>
      <c r="X1251" s="85"/>
      <c r="Y1251" s="3" t="str">
        <f t="shared" si="984"/>
        <v>1.82</v>
      </c>
      <c r="Z1251" s="3" t="str">
        <f t="shared" si="985"/>
        <v>-</v>
      </c>
      <c r="AA1251" s="3">
        <f t="shared" si="986"/>
        <v>11.75</v>
      </c>
      <c r="AB1251" s="3">
        <f t="shared" si="987"/>
        <v>-71.95</v>
      </c>
      <c r="AC1251" s="3">
        <f t="shared" si="988"/>
        <v>0.9887999999999999</v>
      </c>
      <c r="AE1251" s="3" t="str">
        <f t="shared" si="989"/>
        <v>1.82</v>
      </c>
      <c r="AF1251" s="3" t="str">
        <f t="shared" si="990"/>
        <v>-</v>
      </c>
      <c r="AG1251" s="3">
        <f t="shared" si="991"/>
        <v>11.75</v>
      </c>
      <c r="AH1251" s="3">
        <f t="shared" si="992"/>
        <v>-71.95</v>
      </c>
      <c r="AI1251" s="3">
        <f t="shared" si="993"/>
        <v>0.92699999999999982</v>
      </c>
      <c r="AK1251" s="3" t="str">
        <f t="shared" si="994"/>
        <v>1.82</v>
      </c>
      <c r="AL1251" s="3" t="str">
        <f t="shared" si="995"/>
        <v>-</v>
      </c>
      <c r="AM1251" s="3">
        <f t="shared" si="996"/>
        <v>11.75</v>
      </c>
      <c r="AN1251" s="3">
        <f t="shared" si="997"/>
        <v>-71.95</v>
      </c>
      <c r="AO1251" s="3">
        <f t="shared" si="998"/>
        <v>0.86519999999999975</v>
      </c>
      <c r="AQ1251" s="3" t="str">
        <f t="shared" si="999"/>
        <v>1.82</v>
      </c>
      <c r="AR1251" s="3" t="str">
        <f t="shared" si="1000"/>
        <v>-</v>
      </c>
      <c r="AS1251" s="3">
        <f t="shared" si="1001"/>
        <v>11.75</v>
      </c>
      <c r="AT1251" s="3">
        <f t="shared" si="1002"/>
        <v>-71.95</v>
      </c>
      <c r="AU1251" s="3">
        <f t="shared" si="1003"/>
        <v>0.74159999999999981</v>
      </c>
      <c r="AW1251" s="3" t="str">
        <f t="shared" si="1004"/>
        <v>1.82</v>
      </c>
      <c r="AX1251" s="3" t="str">
        <f t="shared" si="1005"/>
        <v>-</v>
      </c>
      <c r="AY1251" s="3">
        <f t="shared" si="1006"/>
        <v>11.75</v>
      </c>
      <c r="AZ1251" s="3">
        <f t="shared" si="1007"/>
        <v>-71.95</v>
      </c>
      <c r="BA1251" s="3">
        <f t="shared" si="1008"/>
        <v>0.61799999999999988</v>
      </c>
      <c r="BC1251" s="3" t="str">
        <f t="shared" si="1009"/>
        <v>1.82</v>
      </c>
      <c r="BD1251" s="3" t="str">
        <f t="shared" si="1010"/>
        <v>-</v>
      </c>
      <c r="BE1251" s="3">
        <f t="shared" si="1011"/>
        <v>11.75</v>
      </c>
      <c r="BF1251" s="3">
        <f t="shared" si="1012"/>
        <v>-71.95</v>
      </c>
      <c r="BG1251" s="3">
        <f t="shared" si="1013"/>
        <v>0.37079999999999991</v>
      </c>
      <c r="BI1251" s="3" t="str">
        <f t="shared" si="1014"/>
        <v>1.82</v>
      </c>
      <c r="BJ1251" s="3" t="str">
        <f t="shared" si="1015"/>
        <v>-</v>
      </c>
      <c r="BK1251" s="3">
        <f t="shared" si="1016"/>
        <v>11.75</v>
      </c>
      <c r="BL1251" s="3">
        <f t="shared" si="1017"/>
        <v>-71.95</v>
      </c>
      <c r="BM1251" s="3">
        <f t="shared" si="1018"/>
        <v>0.12359999999999999</v>
      </c>
    </row>
    <row r="1252" spans="1:65" x14ac:dyDescent="0.3">
      <c r="A1252" s="3" t="str">
        <f>'Forward collapse simulation'!B1262</f>
        <v>1.82</v>
      </c>
      <c r="B1252" s="3" t="str">
        <f>IF('Forward collapse simulation'!C1262="","-",'Forward collapse simulation'!C1262)</f>
        <v>1.83</v>
      </c>
      <c r="C1252" s="3">
        <f>'Forward collapse simulation'!E1262</f>
        <v>67.290000000000006</v>
      </c>
      <c r="D1252" s="3">
        <f>'Forward collapse simulation'!AK1262</f>
        <v>-5</v>
      </c>
      <c r="E1252" s="84">
        <f>'Forward collapse simulation'!AL1262</f>
        <v>5.782</v>
      </c>
      <c r="G1252" s="3" t="str">
        <f t="shared" si="969"/>
        <v>1.82</v>
      </c>
      <c r="H1252" s="3" t="str">
        <f t="shared" si="970"/>
        <v>1.83</v>
      </c>
      <c r="I1252" s="3">
        <f t="shared" si="971"/>
        <v>67.290000000000006</v>
      </c>
      <c r="J1252" s="3">
        <f t="shared" si="972"/>
        <v>-5</v>
      </c>
      <c r="K1252" s="3">
        <f t="shared" si="973"/>
        <v>5.782</v>
      </c>
      <c r="M1252" s="3" t="str">
        <f t="shared" si="974"/>
        <v>1.82</v>
      </c>
      <c r="N1252" s="3" t="str">
        <f t="shared" si="975"/>
        <v>1.83</v>
      </c>
      <c r="O1252" s="3">
        <f t="shared" si="976"/>
        <v>67.290000000000006</v>
      </c>
      <c r="P1252" s="3">
        <f t="shared" si="977"/>
        <v>-5</v>
      </c>
      <c r="Q1252" s="3">
        <f t="shared" si="978"/>
        <v>5.782</v>
      </c>
      <c r="R1252" s="85"/>
      <c r="S1252" s="3" t="str">
        <f t="shared" si="979"/>
        <v>1.82</v>
      </c>
      <c r="T1252" s="3" t="str">
        <f t="shared" si="980"/>
        <v>1.83</v>
      </c>
      <c r="U1252" s="3">
        <f t="shared" si="981"/>
        <v>67.290000000000006</v>
      </c>
      <c r="V1252" s="3">
        <f t="shared" si="982"/>
        <v>-5</v>
      </c>
      <c r="W1252" s="3">
        <f t="shared" si="983"/>
        <v>5.782</v>
      </c>
      <c r="X1252" s="85"/>
      <c r="Y1252" s="3" t="str">
        <f t="shared" si="984"/>
        <v>1.82</v>
      </c>
      <c r="Z1252" s="3" t="str">
        <f t="shared" si="985"/>
        <v>1.83</v>
      </c>
      <c r="AA1252" s="3">
        <f t="shared" si="986"/>
        <v>67.290000000000006</v>
      </c>
      <c r="AB1252" s="3">
        <f t="shared" si="987"/>
        <v>-5</v>
      </c>
      <c r="AC1252" s="3">
        <f t="shared" si="988"/>
        <v>5.782</v>
      </c>
      <c r="AE1252" s="3" t="str">
        <f t="shared" si="989"/>
        <v>1.82</v>
      </c>
      <c r="AF1252" s="3" t="str">
        <f t="shared" si="990"/>
        <v>1.83</v>
      </c>
      <c r="AG1252" s="3">
        <f t="shared" si="991"/>
        <v>67.290000000000006</v>
      </c>
      <c r="AH1252" s="3">
        <f t="shared" si="992"/>
        <v>-5</v>
      </c>
      <c r="AI1252" s="3">
        <f t="shared" si="993"/>
        <v>5.782</v>
      </c>
      <c r="AK1252" s="3" t="str">
        <f t="shared" si="994"/>
        <v>1.82</v>
      </c>
      <c r="AL1252" s="3" t="str">
        <f t="shared" si="995"/>
        <v>1.83</v>
      </c>
      <c r="AM1252" s="3">
        <f t="shared" si="996"/>
        <v>67.290000000000006</v>
      </c>
      <c r="AN1252" s="3">
        <f t="shared" si="997"/>
        <v>-5</v>
      </c>
      <c r="AO1252" s="3">
        <f t="shared" si="998"/>
        <v>5.782</v>
      </c>
      <c r="AQ1252" s="3" t="str">
        <f t="shared" si="999"/>
        <v>1.82</v>
      </c>
      <c r="AR1252" s="3" t="str">
        <f t="shared" si="1000"/>
        <v>1.83</v>
      </c>
      <c r="AS1252" s="3">
        <f t="shared" si="1001"/>
        <v>67.290000000000006</v>
      </c>
      <c r="AT1252" s="3">
        <f t="shared" si="1002"/>
        <v>-5</v>
      </c>
      <c r="AU1252" s="3">
        <f t="shared" si="1003"/>
        <v>5.782</v>
      </c>
      <c r="AW1252" s="3" t="str">
        <f t="shared" si="1004"/>
        <v>1.82</v>
      </c>
      <c r="AX1252" s="3" t="str">
        <f t="shared" si="1005"/>
        <v>1.83</v>
      </c>
      <c r="AY1252" s="3">
        <f t="shared" si="1006"/>
        <v>67.290000000000006</v>
      </c>
      <c r="AZ1252" s="3">
        <f t="shared" si="1007"/>
        <v>-5</v>
      </c>
      <c r="BA1252" s="3">
        <f t="shared" si="1008"/>
        <v>5.782</v>
      </c>
      <c r="BC1252" s="3" t="str">
        <f t="shared" si="1009"/>
        <v>1.82</v>
      </c>
      <c r="BD1252" s="3" t="str">
        <f t="shared" si="1010"/>
        <v>1.83</v>
      </c>
      <c r="BE1252" s="3">
        <f t="shared" si="1011"/>
        <v>67.290000000000006</v>
      </c>
      <c r="BF1252" s="3">
        <f t="shared" si="1012"/>
        <v>-5</v>
      </c>
      <c r="BG1252" s="3">
        <f t="shared" si="1013"/>
        <v>5.782</v>
      </c>
      <c r="BI1252" s="3" t="str">
        <f t="shared" si="1014"/>
        <v>1.82</v>
      </c>
      <c r="BJ1252" s="3" t="str">
        <f t="shared" si="1015"/>
        <v>1.83</v>
      </c>
      <c r="BK1252" s="3">
        <f t="shared" si="1016"/>
        <v>67.290000000000006</v>
      </c>
      <c r="BL1252" s="3">
        <f t="shared" si="1017"/>
        <v>-5</v>
      </c>
      <c r="BM1252" s="3">
        <f t="shared" si="1018"/>
        <v>5.782</v>
      </c>
    </row>
    <row r="1253" spans="1:65" x14ac:dyDescent="0.3">
      <c r="A1253" s="3" t="str">
        <f>'Forward collapse simulation'!B1263</f>
        <v>1.81</v>
      </c>
      <c r="B1253" s="3" t="str">
        <f>IF('Forward collapse simulation'!C1263="","-",'Forward collapse simulation'!C1263)</f>
        <v>-</v>
      </c>
      <c r="C1253" s="3">
        <f>'Forward collapse simulation'!E1263</f>
        <v>225.49</v>
      </c>
      <c r="D1253" s="3">
        <f>'Forward collapse simulation'!AK1263</f>
        <v>-0.88</v>
      </c>
      <c r="E1253" s="84">
        <f>'Forward collapse simulation'!AL1263</f>
        <v>2.8149999999999999</v>
      </c>
      <c r="G1253" s="3" t="str">
        <f t="shared" si="969"/>
        <v>1.81</v>
      </c>
      <c r="H1253" s="3" t="str">
        <f t="shared" si="970"/>
        <v>-</v>
      </c>
      <c r="I1253" s="3">
        <f t="shared" si="971"/>
        <v>225.49</v>
      </c>
      <c r="J1253" s="3">
        <f t="shared" si="972"/>
        <v>-0.88</v>
      </c>
      <c r="K1253" s="3">
        <f t="shared" si="973"/>
        <v>2.6742499999999998</v>
      </c>
      <c r="M1253" s="3" t="str">
        <f t="shared" si="974"/>
        <v>1.81</v>
      </c>
      <c r="N1253" s="3" t="str">
        <f t="shared" si="975"/>
        <v>-</v>
      </c>
      <c r="O1253" s="3">
        <f t="shared" si="976"/>
        <v>225.49</v>
      </c>
      <c r="P1253" s="3">
        <f t="shared" si="977"/>
        <v>-0.88</v>
      </c>
      <c r="Q1253" s="3">
        <f t="shared" si="978"/>
        <v>2.5335000000000001</v>
      </c>
      <c r="R1253" s="85"/>
      <c r="S1253" s="3" t="str">
        <f t="shared" si="979"/>
        <v>1.81</v>
      </c>
      <c r="T1253" s="3" t="str">
        <f t="shared" si="980"/>
        <v>-</v>
      </c>
      <c r="U1253" s="3">
        <f t="shared" si="981"/>
        <v>225.49</v>
      </c>
      <c r="V1253" s="3">
        <f t="shared" si="982"/>
        <v>-0.88</v>
      </c>
      <c r="W1253" s="3">
        <f t="shared" si="983"/>
        <v>2.3927499999999999</v>
      </c>
      <c r="X1253" s="85"/>
      <c r="Y1253" s="3" t="str">
        <f t="shared" si="984"/>
        <v>1.81</v>
      </c>
      <c r="Z1253" s="3" t="str">
        <f t="shared" si="985"/>
        <v>-</v>
      </c>
      <c r="AA1253" s="3">
        <f t="shared" si="986"/>
        <v>225.49</v>
      </c>
      <c r="AB1253" s="3">
        <f t="shared" si="987"/>
        <v>-0.88</v>
      </c>
      <c r="AC1253" s="3">
        <f t="shared" si="988"/>
        <v>2.2520000000000002</v>
      </c>
      <c r="AE1253" s="3" t="str">
        <f t="shared" si="989"/>
        <v>1.81</v>
      </c>
      <c r="AF1253" s="3" t="str">
        <f t="shared" si="990"/>
        <v>-</v>
      </c>
      <c r="AG1253" s="3">
        <f t="shared" si="991"/>
        <v>225.49</v>
      </c>
      <c r="AH1253" s="3">
        <f t="shared" si="992"/>
        <v>-0.88</v>
      </c>
      <c r="AI1253" s="3">
        <f t="shared" si="993"/>
        <v>2.1112500000000001</v>
      </c>
      <c r="AK1253" s="3" t="str">
        <f t="shared" si="994"/>
        <v>1.81</v>
      </c>
      <c r="AL1253" s="3" t="str">
        <f t="shared" si="995"/>
        <v>-</v>
      </c>
      <c r="AM1253" s="3">
        <f t="shared" si="996"/>
        <v>225.49</v>
      </c>
      <c r="AN1253" s="3">
        <f t="shared" si="997"/>
        <v>-0.88</v>
      </c>
      <c r="AO1253" s="3">
        <f t="shared" si="998"/>
        <v>1.9704999999999999</v>
      </c>
      <c r="AQ1253" s="3" t="str">
        <f t="shared" si="999"/>
        <v>1.81</v>
      </c>
      <c r="AR1253" s="3" t="str">
        <f t="shared" si="1000"/>
        <v>-</v>
      </c>
      <c r="AS1253" s="3">
        <f t="shared" si="1001"/>
        <v>225.49</v>
      </c>
      <c r="AT1253" s="3">
        <f t="shared" si="1002"/>
        <v>-0.88</v>
      </c>
      <c r="AU1253" s="3">
        <f t="shared" si="1003"/>
        <v>1.6889999999999998</v>
      </c>
      <c r="AW1253" s="3" t="str">
        <f t="shared" si="1004"/>
        <v>1.81</v>
      </c>
      <c r="AX1253" s="3" t="str">
        <f t="shared" si="1005"/>
        <v>-</v>
      </c>
      <c r="AY1253" s="3">
        <f t="shared" si="1006"/>
        <v>225.49</v>
      </c>
      <c r="AZ1253" s="3">
        <f t="shared" si="1007"/>
        <v>-0.88</v>
      </c>
      <c r="BA1253" s="3">
        <f t="shared" si="1008"/>
        <v>1.4075</v>
      </c>
      <c r="BC1253" s="3" t="str">
        <f t="shared" si="1009"/>
        <v>1.81</v>
      </c>
      <c r="BD1253" s="3" t="str">
        <f t="shared" si="1010"/>
        <v>-</v>
      </c>
      <c r="BE1253" s="3">
        <f t="shared" si="1011"/>
        <v>225.49</v>
      </c>
      <c r="BF1253" s="3">
        <f t="shared" si="1012"/>
        <v>-0.88</v>
      </c>
      <c r="BG1253" s="3">
        <f t="shared" si="1013"/>
        <v>0.84449999999999992</v>
      </c>
      <c r="BI1253" s="3" t="str">
        <f t="shared" si="1014"/>
        <v>1.81</v>
      </c>
      <c r="BJ1253" s="3" t="str">
        <f t="shared" si="1015"/>
        <v>-</v>
      </c>
      <c r="BK1253" s="3">
        <f t="shared" si="1016"/>
        <v>225.49</v>
      </c>
      <c r="BL1253" s="3">
        <f t="shared" si="1017"/>
        <v>-0.88</v>
      </c>
      <c r="BM1253" s="3">
        <f t="shared" si="1018"/>
        <v>0.28150000000000003</v>
      </c>
    </row>
    <row r="1254" spans="1:65" x14ac:dyDescent="0.3">
      <c r="A1254" s="3" t="str">
        <f>'Forward collapse simulation'!B1264</f>
        <v>1.81</v>
      </c>
      <c r="B1254" s="3" t="str">
        <f>IF('Forward collapse simulation'!C1264="","-",'Forward collapse simulation'!C1264)</f>
        <v>-</v>
      </c>
      <c r="C1254" s="3">
        <f>'Forward collapse simulation'!E1264</f>
        <v>225.77</v>
      </c>
      <c r="D1254" s="3">
        <f>'Forward collapse simulation'!AK1264</f>
        <v>2.17</v>
      </c>
      <c r="E1254" s="84">
        <f>'Forward collapse simulation'!AL1264</f>
        <v>2.8319999999999994</v>
      </c>
      <c r="G1254" s="3" t="str">
        <f t="shared" si="969"/>
        <v>1.81</v>
      </c>
      <c r="H1254" s="3" t="str">
        <f t="shared" si="970"/>
        <v>-</v>
      </c>
      <c r="I1254" s="3">
        <f t="shared" si="971"/>
        <v>225.77</v>
      </c>
      <c r="J1254" s="3">
        <f t="shared" si="972"/>
        <v>2.17</v>
      </c>
      <c r="K1254" s="3">
        <f t="shared" si="973"/>
        <v>2.6903999999999995</v>
      </c>
      <c r="M1254" s="3" t="str">
        <f t="shared" si="974"/>
        <v>1.81</v>
      </c>
      <c r="N1254" s="3" t="str">
        <f t="shared" si="975"/>
        <v>-</v>
      </c>
      <c r="O1254" s="3">
        <f t="shared" si="976"/>
        <v>225.77</v>
      </c>
      <c r="P1254" s="3">
        <f t="shared" si="977"/>
        <v>2.17</v>
      </c>
      <c r="Q1254" s="3">
        <f t="shared" si="978"/>
        <v>2.5487999999999995</v>
      </c>
      <c r="R1254" s="85"/>
      <c r="S1254" s="3" t="str">
        <f t="shared" si="979"/>
        <v>1.81</v>
      </c>
      <c r="T1254" s="3" t="str">
        <f t="shared" si="980"/>
        <v>-</v>
      </c>
      <c r="U1254" s="3">
        <f t="shared" si="981"/>
        <v>225.77</v>
      </c>
      <c r="V1254" s="3">
        <f t="shared" si="982"/>
        <v>2.17</v>
      </c>
      <c r="W1254" s="3">
        <f t="shared" si="983"/>
        <v>2.4071999999999996</v>
      </c>
      <c r="X1254" s="85"/>
      <c r="Y1254" s="3" t="str">
        <f t="shared" si="984"/>
        <v>1.81</v>
      </c>
      <c r="Z1254" s="3" t="str">
        <f t="shared" si="985"/>
        <v>-</v>
      </c>
      <c r="AA1254" s="3">
        <f t="shared" si="986"/>
        <v>225.77</v>
      </c>
      <c r="AB1254" s="3">
        <f t="shared" si="987"/>
        <v>2.17</v>
      </c>
      <c r="AC1254" s="3">
        <f t="shared" si="988"/>
        <v>2.2655999999999996</v>
      </c>
      <c r="AE1254" s="3" t="str">
        <f t="shared" si="989"/>
        <v>1.81</v>
      </c>
      <c r="AF1254" s="3" t="str">
        <f t="shared" si="990"/>
        <v>-</v>
      </c>
      <c r="AG1254" s="3">
        <f t="shared" si="991"/>
        <v>225.77</v>
      </c>
      <c r="AH1254" s="3">
        <f t="shared" si="992"/>
        <v>2.17</v>
      </c>
      <c r="AI1254" s="3">
        <f t="shared" si="993"/>
        <v>2.1239999999999997</v>
      </c>
      <c r="AK1254" s="3" t="str">
        <f t="shared" si="994"/>
        <v>1.81</v>
      </c>
      <c r="AL1254" s="3" t="str">
        <f t="shared" si="995"/>
        <v>-</v>
      </c>
      <c r="AM1254" s="3">
        <f t="shared" si="996"/>
        <v>225.77</v>
      </c>
      <c r="AN1254" s="3">
        <f t="shared" si="997"/>
        <v>2.17</v>
      </c>
      <c r="AO1254" s="3">
        <f t="shared" si="998"/>
        <v>1.9823999999999995</v>
      </c>
      <c r="AQ1254" s="3" t="str">
        <f t="shared" si="999"/>
        <v>1.81</v>
      </c>
      <c r="AR1254" s="3" t="str">
        <f t="shared" si="1000"/>
        <v>-</v>
      </c>
      <c r="AS1254" s="3">
        <f t="shared" si="1001"/>
        <v>225.77</v>
      </c>
      <c r="AT1254" s="3">
        <f t="shared" si="1002"/>
        <v>2.17</v>
      </c>
      <c r="AU1254" s="3">
        <f t="shared" si="1003"/>
        <v>1.6991999999999996</v>
      </c>
      <c r="AW1254" s="3" t="str">
        <f t="shared" si="1004"/>
        <v>1.81</v>
      </c>
      <c r="AX1254" s="3" t="str">
        <f t="shared" si="1005"/>
        <v>-</v>
      </c>
      <c r="AY1254" s="3">
        <f t="shared" si="1006"/>
        <v>225.77</v>
      </c>
      <c r="AZ1254" s="3">
        <f t="shared" si="1007"/>
        <v>2.17</v>
      </c>
      <c r="BA1254" s="3">
        <f t="shared" si="1008"/>
        <v>1.4159999999999997</v>
      </c>
      <c r="BC1254" s="3" t="str">
        <f t="shared" si="1009"/>
        <v>1.81</v>
      </c>
      <c r="BD1254" s="3" t="str">
        <f t="shared" si="1010"/>
        <v>-</v>
      </c>
      <c r="BE1254" s="3">
        <f t="shared" si="1011"/>
        <v>225.77</v>
      </c>
      <c r="BF1254" s="3">
        <f t="shared" si="1012"/>
        <v>2.17</v>
      </c>
      <c r="BG1254" s="3">
        <f t="shared" si="1013"/>
        <v>0.8495999999999998</v>
      </c>
      <c r="BI1254" s="3" t="str">
        <f t="shared" si="1014"/>
        <v>1.81</v>
      </c>
      <c r="BJ1254" s="3" t="str">
        <f t="shared" si="1015"/>
        <v>-</v>
      </c>
      <c r="BK1254" s="3">
        <f t="shared" si="1016"/>
        <v>225.77</v>
      </c>
      <c r="BL1254" s="3">
        <f t="shared" si="1017"/>
        <v>2.17</v>
      </c>
      <c r="BM1254" s="3">
        <f t="shared" si="1018"/>
        <v>0.28319999999999995</v>
      </c>
    </row>
    <row r="1255" spans="1:65" x14ac:dyDescent="0.3">
      <c r="A1255" s="3" t="str">
        <f>'Forward collapse simulation'!B1265</f>
        <v>1.81</v>
      </c>
      <c r="B1255" s="3" t="str">
        <f>IF('Forward collapse simulation'!C1265="","-",'Forward collapse simulation'!C1265)</f>
        <v>-</v>
      </c>
      <c r="C1255" s="3">
        <f>'Forward collapse simulation'!E1265</f>
        <v>225.6</v>
      </c>
      <c r="D1255" s="3">
        <f>'Forward collapse simulation'!AK1265</f>
        <v>2.0299999999999998</v>
      </c>
      <c r="E1255" s="84">
        <f>'Forward collapse simulation'!AL1265</f>
        <v>2.8260000000000001</v>
      </c>
      <c r="G1255" s="3" t="str">
        <f t="shared" si="969"/>
        <v>1.81</v>
      </c>
      <c r="H1255" s="3" t="str">
        <f t="shared" si="970"/>
        <v>-</v>
      </c>
      <c r="I1255" s="3">
        <f t="shared" si="971"/>
        <v>225.6</v>
      </c>
      <c r="J1255" s="3">
        <f t="shared" si="972"/>
        <v>2.0299999999999998</v>
      </c>
      <c r="K1255" s="3">
        <f t="shared" si="973"/>
        <v>2.6846999999999999</v>
      </c>
      <c r="M1255" s="3" t="str">
        <f t="shared" si="974"/>
        <v>1.81</v>
      </c>
      <c r="N1255" s="3" t="str">
        <f t="shared" si="975"/>
        <v>-</v>
      </c>
      <c r="O1255" s="3">
        <f t="shared" si="976"/>
        <v>225.6</v>
      </c>
      <c r="P1255" s="3">
        <f t="shared" si="977"/>
        <v>2.0299999999999998</v>
      </c>
      <c r="Q1255" s="3">
        <f t="shared" si="978"/>
        <v>2.5434000000000001</v>
      </c>
      <c r="R1255" s="85"/>
      <c r="S1255" s="3" t="str">
        <f t="shared" si="979"/>
        <v>1.81</v>
      </c>
      <c r="T1255" s="3" t="str">
        <f t="shared" si="980"/>
        <v>-</v>
      </c>
      <c r="U1255" s="3">
        <f t="shared" si="981"/>
        <v>225.6</v>
      </c>
      <c r="V1255" s="3">
        <f t="shared" si="982"/>
        <v>2.0299999999999998</v>
      </c>
      <c r="W1255" s="3">
        <f t="shared" si="983"/>
        <v>2.4020999999999999</v>
      </c>
      <c r="X1255" s="85"/>
      <c r="Y1255" s="3" t="str">
        <f t="shared" si="984"/>
        <v>1.81</v>
      </c>
      <c r="Z1255" s="3" t="str">
        <f t="shared" si="985"/>
        <v>-</v>
      </c>
      <c r="AA1255" s="3">
        <f t="shared" si="986"/>
        <v>225.6</v>
      </c>
      <c r="AB1255" s="3">
        <f t="shared" si="987"/>
        <v>2.0299999999999998</v>
      </c>
      <c r="AC1255" s="3">
        <f t="shared" si="988"/>
        <v>2.2608000000000001</v>
      </c>
      <c r="AE1255" s="3" t="str">
        <f t="shared" si="989"/>
        <v>1.81</v>
      </c>
      <c r="AF1255" s="3" t="str">
        <f t="shared" si="990"/>
        <v>-</v>
      </c>
      <c r="AG1255" s="3">
        <f t="shared" si="991"/>
        <v>225.6</v>
      </c>
      <c r="AH1255" s="3">
        <f t="shared" si="992"/>
        <v>2.0299999999999998</v>
      </c>
      <c r="AI1255" s="3">
        <f t="shared" si="993"/>
        <v>2.1194999999999999</v>
      </c>
      <c r="AK1255" s="3" t="str">
        <f t="shared" si="994"/>
        <v>1.81</v>
      </c>
      <c r="AL1255" s="3" t="str">
        <f t="shared" si="995"/>
        <v>-</v>
      </c>
      <c r="AM1255" s="3">
        <f t="shared" si="996"/>
        <v>225.6</v>
      </c>
      <c r="AN1255" s="3">
        <f t="shared" si="997"/>
        <v>2.0299999999999998</v>
      </c>
      <c r="AO1255" s="3">
        <f t="shared" si="998"/>
        <v>1.9782</v>
      </c>
      <c r="AQ1255" s="3" t="str">
        <f t="shared" si="999"/>
        <v>1.81</v>
      </c>
      <c r="AR1255" s="3" t="str">
        <f t="shared" si="1000"/>
        <v>-</v>
      </c>
      <c r="AS1255" s="3">
        <f t="shared" si="1001"/>
        <v>225.6</v>
      </c>
      <c r="AT1255" s="3">
        <f t="shared" si="1002"/>
        <v>2.0299999999999998</v>
      </c>
      <c r="AU1255" s="3">
        <f t="shared" si="1003"/>
        <v>1.6956</v>
      </c>
      <c r="AW1255" s="3" t="str">
        <f t="shared" si="1004"/>
        <v>1.81</v>
      </c>
      <c r="AX1255" s="3" t="str">
        <f t="shared" si="1005"/>
        <v>-</v>
      </c>
      <c r="AY1255" s="3">
        <f t="shared" si="1006"/>
        <v>225.6</v>
      </c>
      <c r="AZ1255" s="3">
        <f t="shared" si="1007"/>
        <v>2.0299999999999998</v>
      </c>
      <c r="BA1255" s="3">
        <f t="shared" si="1008"/>
        <v>1.413</v>
      </c>
      <c r="BC1255" s="3" t="str">
        <f t="shared" si="1009"/>
        <v>1.81</v>
      </c>
      <c r="BD1255" s="3" t="str">
        <f t="shared" si="1010"/>
        <v>-</v>
      </c>
      <c r="BE1255" s="3">
        <f t="shared" si="1011"/>
        <v>225.6</v>
      </c>
      <c r="BF1255" s="3">
        <f t="shared" si="1012"/>
        <v>2.0299999999999998</v>
      </c>
      <c r="BG1255" s="3">
        <f t="shared" si="1013"/>
        <v>0.8478</v>
      </c>
      <c r="BI1255" s="3" t="str">
        <f t="shared" si="1014"/>
        <v>1.81</v>
      </c>
      <c r="BJ1255" s="3" t="str">
        <f t="shared" si="1015"/>
        <v>-</v>
      </c>
      <c r="BK1255" s="3">
        <f t="shared" si="1016"/>
        <v>225.6</v>
      </c>
      <c r="BL1255" s="3">
        <f t="shared" si="1017"/>
        <v>2.0299999999999998</v>
      </c>
      <c r="BM1255" s="3">
        <f t="shared" si="1018"/>
        <v>0.28260000000000002</v>
      </c>
    </row>
    <row r="1256" spans="1:65" x14ac:dyDescent="0.3">
      <c r="A1256" s="3" t="str">
        <f>'Forward collapse simulation'!B1266</f>
        <v>1.81</v>
      </c>
      <c r="B1256" s="3" t="str">
        <f>IF('Forward collapse simulation'!C1266="","-",'Forward collapse simulation'!C1266)</f>
        <v>1.84</v>
      </c>
      <c r="C1256" s="3">
        <f>'Forward collapse simulation'!E1266</f>
        <v>226.29</v>
      </c>
      <c r="D1256" s="3">
        <f>'Forward collapse simulation'!AK1266</f>
        <v>2.44</v>
      </c>
      <c r="E1256" s="84">
        <f>'Forward collapse simulation'!AL1266</f>
        <v>2.9159999999999999</v>
      </c>
      <c r="G1256" s="3" t="str">
        <f t="shared" si="969"/>
        <v>1.81</v>
      </c>
      <c r="H1256" s="3" t="str">
        <f t="shared" si="970"/>
        <v>1.84</v>
      </c>
      <c r="I1256" s="3">
        <f t="shared" si="971"/>
        <v>226.29</v>
      </c>
      <c r="J1256" s="3">
        <f t="shared" si="972"/>
        <v>2.44</v>
      </c>
      <c r="K1256" s="3">
        <f t="shared" si="973"/>
        <v>2.9159999999999999</v>
      </c>
      <c r="M1256" s="3" t="str">
        <f t="shared" si="974"/>
        <v>1.81</v>
      </c>
      <c r="N1256" s="3" t="str">
        <f t="shared" si="975"/>
        <v>1.84</v>
      </c>
      <c r="O1256" s="3">
        <f t="shared" si="976"/>
        <v>226.29</v>
      </c>
      <c r="P1256" s="3">
        <f t="shared" si="977"/>
        <v>2.44</v>
      </c>
      <c r="Q1256" s="3">
        <f t="shared" si="978"/>
        <v>2.9159999999999999</v>
      </c>
      <c r="R1256" s="85"/>
      <c r="S1256" s="3" t="str">
        <f t="shared" si="979"/>
        <v>1.81</v>
      </c>
      <c r="T1256" s="3" t="str">
        <f t="shared" si="980"/>
        <v>1.84</v>
      </c>
      <c r="U1256" s="3">
        <f t="shared" si="981"/>
        <v>226.29</v>
      </c>
      <c r="V1256" s="3">
        <f t="shared" si="982"/>
        <v>2.44</v>
      </c>
      <c r="W1256" s="3">
        <f t="shared" si="983"/>
        <v>2.9159999999999999</v>
      </c>
      <c r="X1256" s="85"/>
      <c r="Y1256" s="3" t="str">
        <f t="shared" si="984"/>
        <v>1.81</v>
      </c>
      <c r="Z1256" s="3" t="str">
        <f t="shared" si="985"/>
        <v>1.84</v>
      </c>
      <c r="AA1256" s="3">
        <f t="shared" si="986"/>
        <v>226.29</v>
      </c>
      <c r="AB1256" s="3">
        <f t="shared" si="987"/>
        <v>2.44</v>
      </c>
      <c r="AC1256" s="3">
        <f t="shared" si="988"/>
        <v>2.9159999999999999</v>
      </c>
      <c r="AE1256" s="3" t="str">
        <f t="shared" si="989"/>
        <v>1.81</v>
      </c>
      <c r="AF1256" s="3" t="str">
        <f t="shared" si="990"/>
        <v>1.84</v>
      </c>
      <c r="AG1256" s="3">
        <f t="shared" si="991"/>
        <v>226.29</v>
      </c>
      <c r="AH1256" s="3">
        <f t="shared" si="992"/>
        <v>2.44</v>
      </c>
      <c r="AI1256" s="3">
        <f t="shared" si="993"/>
        <v>2.9159999999999999</v>
      </c>
      <c r="AK1256" s="3" t="str">
        <f t="shared" si="994"/>
        <v>1.81</v>
      </c>
      <c r="AL1256" s="3" t="str">
        <f t="shared" si="995"/>
        <v>1.84</v>
      </c>
      <c r="AM1256" s="3">
        <f t="shared" si="996"/>
        <v>226.29</v>
      </c>
      <c r="AN1256" s="3">
        <f t="shared" si="997"/>
        <v>2.44</v>
      </c>
      <c r="AO1256" s="3">
        <f t="shared" si="998"/>
        <v>2.9159999999999999</v>
      </c>
      <c r="AQ1256" s="3" t="str">
        <f t="shared" si="999"/>
        <v>1.81</v>
      </c>
      <c r="AR1256" s="3" t="str">
        <f t="shared" si="1000"/>
        <v>1.84</v>
      </c>
      <c r="AS1256" s="3">
        <f t="shared" si="1001"/>
        <v>226.29</v>
      </c>
      <c r="AT1256" s="3">
        <f t="shared" si="1002"/>
        <v>2.44</v>
      </c>
      <c r="AU1256" s="3">
        <f t="shared" si="1003"/>
        <v>2.9159999999999999</v>
      </c>
      <c r="AW1256" s="3" t="str">
        <f t="shared" si="1004"/>
        <v>1.81</v>
      </c>
      <c r="AX1256" s="3" t="str">
        <f t="shared" si="1005"/>
        <v>1.84</v>
      </c>
      <c r="AY1256" s="3">
        <f t="shared" si="1006"/>
        <v>226.29</v>
      </c>
      <c r="AZ1256" s="3">
        <f t="shared" si="1007"/>
        <v>2.44</v>
      </c>
      <c r="BA1256" s="3">
        <f t="shared" si="1008"/>
        <v>2.9159999999999999</v>
      </c>
      <c r="BC1256" s="3" t="str">
        <f t="shared" si="1009"/>
        <v>1.81</v>
      </c>
      <c r="BD1256" s="3" t="str">
        <f t="shared" si="1010"/>
        <v>1.84</v>
      </c>
      <c r="BE1256" s="3">
        <f t="shared" si="1011"/>
        <v>226.29</v>
      </c>
      <c r="BF1256" s="3">
        <f t="shared" si="1012"/>
        <v>2.44</v>
      </c>
      <c r="BG1256" s="3">
        <f t="shared" si="1013"/>
        <v>2.9159999999999999</v>
      </c>
      <c r="BI1256" s="3" t="str">
        <f t="shared" si="1014"/>
        <v>1.81</v>
      </c>
      <c r="BJ1256" s="3" t="str">
        <f t="shared" si="1015"/>
        <v>1.84</v>
      </c>
      <c r="BK1256" s="3">
        <f t="shared" si="1016"/>
        <v>226.29</v>
      </c>
      <c r="BL1256" s="3">
        <f t="shared" si="1017"/>
        <v>2.44</v>
      </c>
      <c r="BM1256" s="3">
        <f t="shared" si="1018"/>
        <v>2.9159999999999999</v>
      </c>
    </row>
    <row r="1257" spans="1:65" x14ac:dyDescent="0.3">
      <c r="A1257" s="3" t="str">
        <f>'Forward collapse simulation'!B1267</f>
        <v>1.84</v>
      </c>
      <c r="B1257" s="3" t="str">
        <f>IF('Forward collapse simulation'!C1267="","-",'Forward collapse simulation'!C1267)</f>
        <v>-</v>
      </c>
      <c r="C1257" s="3">
        <f>'Forward collapse simulation'!E1267</f>
        <v>231.25</v>
      </c>
      <c r="D1257" s="3">
        <f>'Forward collapse simulation'!AK1267</f>
        <v>-3.39</v>
      </c>
      <c r="E1257" s="84">
        <f>'Forward collapse simulation'!AL1267</f>
        <v>0</v>
      </c>
      <c r="G1257" s="3" t="str">
        <f t="shared" si="969"/>
        <v>1.84</v>
      </c>
      <c r="H1257" s="3" t="str">
        <f t="shared" si="970"/>
        <v>-</v>
      </c>
      <c r="I1257" s="3">
        <f t="shared" si="971"/>
        <v>231.25</v>
      </c>
      <c r="J1257" s="3">
        <f t="shared" si="972"/>
        <v>-3.39</v>
      </c>
      <c r="K1257" s="3">
        <f t="shared" si="973"/>
        <v>0</v>
      </c>
      <c r="M1257" s="3" t="str">
        <f t="shared" si="974"/>
        <v>1.84</v>
      </c>
      <c r="N1257" s="3" t="str">
        <f t="shared" si="975"/>
        <v>-</v>
      </c>
      <c r="O1257" s="3">
        <f t="shared" si="976"/>
        <v>231.25</v>
      </c>
      <c r="P1257" s="3">
        <f t="shared" si="977"/>
        <v>-3.39</v>
      </c>
      <c r="Q1257" s="3">
        <f t="shared" si="978"/>
        <v>0</v>
      </c>
      <c r="R1257" s="85"/>
      <c r="S1257" s="3" t="str">
        <f t="shared" si="979"/>
        <v>1.84</v>
      </c>
      <c r="T1257" s="3" t="str">
        <f t="shared" si="980"/>
        <v>-</v>
      </c>
      <c r="U1257" s="3">
        <f t="shared" si="981"/>
        <v>231.25</v>
      </c>
      <c r="V1257" s="3">
        <f t="shared" si="982"/>
        <v>-3.39</v>
      </c>
      <c r="W1257" s="3">
        <f t="shared" si="983"/>
        <v>0</v>
      </c>
      <c r="X1257" s="85"/>
      <c r="Y1257" s="3" t="str">
        <f t="shared" si="984"/>
        <v>1.84</v>
      </c>
      <c r="Z1257" s="3" t="str">
        <f t="shared" si="985"/>
        <v>-</v>
      </c>
      <c r="AA1257" s="3">
        <f t="shared" si="986"/>
        <v>231.25</v>
      </c>
      <c r="AB1257" s="3">
        <f t="shared" si="987"/>
        <v>-3.39</v>
      </c>
      <c r="AC1257" s="3">
        <f t="shared" si="988"/>
        <v>0</v>
      </c>
      <c r="AE1257" s="3" t="str">
        <f t="shared" si="989"/>
        <v>1.84</v>
      </c>
      <c r="AF1257" s="3" t="str">
        <f t="shared" si="990"/>
        <v>-</v>
      </c>
      <c r="AG1257" s="3">
        <f t="shared" si="991"/>
        <v>231.25</v>
      </c>
      <c r="AH1257" s="3">
        <f t="shared" si="992"/>
        <v>-3.39</v>
      </c>
      <c r="AI1257" s="3">
        <f t="shared" si="993"/>
        <v>0</v>
      </c>
      <c r="AK1257" s="3" t="str">
        <f t="shared" si="994"/>
        <v>1.84</v>
      </c>
      <c r="AL1257" s="3" t="str">
        <f t="shared" si="995"/>
        <v>-</v>
      </c>
      <c r="AM1257" s="3">
        <f t="shared" si="996"/>
        <v>231.25</v>
      </c>
      <c r="AN1257" s="3">
        <f t="shared" si="997"/>
        <v>-3.39</v>
      </c>
      <c r="AO1257" s="3">
        <f t="shared" si="998"/>
        <v>0</v>
      </c>
      <c r="AQ1257" s="3" t="str">
        <f t="shared" si="999"/>
        <v>1.84</v>
      </c>
      <c r="AR1257" s="3" t="str">
        <f t="shared" si="1000"/>
        <v>-</v>
      </c>
      <c r="AS1257" s="3">
        <f t="shared" si="1001"/>
        <v>231.25</v>
      </c>
      <c r="AT1257" s="3">
        <f t="shared" si="1002"/>
        <v>-3.39</v>
      </c>
      <c r="AU1257" s="3">
        <f t="shared" si="1003"/>
        <v>0</v>
      </c>
      <c r="AW1257" s="3" t="str">
        <f t="shared" si="1004"/>
        <v>1.84</v>
      </c>
      <c r="AX1257" s="3" t="str">
        <f t="shared" si="1005"/>
        <v>-</v>
      </c>
      <c r="AY1257" s="3">
        <f t="shared" si="1006"/>
        <v>231.25</v>
      </c>
      <c r="AZ1257" s="3">
        <f t="shared" si="1007"/>
        <v>-3.39</v>
      </c>
      <c r="BA1257" s="3">
        <f t="shared" si="1008"/>
        <v>0</v>
      </c>
      <c r="BC1257" s="3" t="str">
        <f t="shared" si="1009"/>
        <v>1.84</v>
      </c>
      <c r="BD1257" s="3" t="str">
        <f t="shared" si="1010"/>
        <v>-</v>
      </c>
      <c r="BE1257" s="3">
        <f t="shared" si="1011"/>
        <v>231.25</v>
      </c>
      <c r="BF1257" s="3">
        <f t="shared" si="1012"/>
        <v>-3.39</v>
      </c>
      <c r="BG1257" s="3">
        <f t="shared" si="1013"/>
        <v>0</v>
      </c>
      <c r="BI1257" s="3" t="str">
        <f t="shared" si="1014"/>
        <v>1.84</v>
      </c>
      <c r="BJ1257" s="3" t="str">
        <f t="shared" si="1015"/>
        <v>-</v>
      </c>
      <c r="BK1257" s="3">
        <f t="shared" si="1016"/>
        <v>231.25</v>
      </c>
      <c r="BL1257" s="3">
        <f t="shared" si="1017"/>
        <v>-3.39</v>
      </c>
      <c r="BM1257" s="3">
        <f t="shared" si="1018"/>
        <v>0</v>
      </c>
    </row>
    <row r="1258" spans="1:65" x14ac:dyDescent="0.3">
      <c r="A1258" s="3" t="str">
        <f>'Forward collapse simulation'!B1268</f>
        <v>1.84</v>
      </c>
      <c r="B1258" s="3" t="str">
        <f>IF('Forward collapse simulation'!C1268="","-",'Forward collapse simulation'!C1268)</f>
        <v>-</v>
      </c>
      <c r="C1258" s="3">
        <f>'Forward collapse simulation'!E1268</f>
        <v>231.31</v>
      </c>
      <c r="D1258" s="3">
        <f>'Forward collapse simulation'!AK1268</f>
        <v>-3.62</v>
      </c>
      <c r="E1258" s="84">
        <f>'Forward collapse simulation'!AL1268</f>
        <v>0</v>
      </c>
      <c r="G1258" s="3" t="str">
        <f t="shared" si="969"/>
        <v>1.84</v>
      </c>
      <c r="H1258" s="3" t="str">
        <f t="shared" si="970"/>
        <v>-</v>
      </c>
      <c r="I1258" s="3">
        <f t="shared" si="971"/>
        <v>231.31</v>
      </c>
      <c r="J1258" s="3">
        <f t="shared" si="972"/>
        <v>-3.62</v>
      </c>
      <c r="K1258" s="3">
        <f t="shared" si="973"/>
        <v>0</v>
      </c>
      <c r="M1258" s="3" t="str">
        <f t="shared" si="974"/>
        <v>1.84</v>
      </c>
      <c r="N1258" s="3" t="str">
        <f t="shared" si="975"/>
        <v>-</v>
      </c>
      <c r="O1258" s="3">
        <f t="shared" si="976"/>
        <v>231.31</v>
      </c>
      <c r="P1258" s="3">
        <f t="shared" si="977"/>
        <v>-3.62</v>
      </c>
      <c r="Q1258" s="3">
        <f t="shared" si="978"/>
        <v>0</v>
      </c>
      <c r="R1258" s="85"/>
      <c r="S1258" s="3" t="str">
        <f t="shared" si="979"/>
        <v>1.84</v>
      </c>
      <c r="T1258" s="3" t="str">
        <f t="shared" si="980"/>
        <v>-</v>
      </c>
      <c r="U1258" s="3">
        <f t="shared" si="981"/>
        <v>231.31</v>
      </c>
      <c r="V1258" s="3">
        <f t="shared" si="982"/>
        <v>-3.62</v>
      </c>
      <c r="W1258" s="3">
        <f t="shared" si="983"/>
        <v>0</v>
      </c>
      <c r="X1258" s="85"/>
      <c r="Y1258" s="3" t="str">
        <f t="shared" si="984"/>
        <v>1.84</v>
      </c>
      <c r="Z1258" s="3" t="str">
        <f t="shared" si="985"/>
        <v>-</v>
      </c>
      <c r="AA1258" s="3">
        <f t="shared" si="986"/>
        <v>231.31</v>
      </c>
      <c r="AB1258" s="3">
        <f t="shared" si="987"/>
        <v>-3.62</v>
      </c>
      <c r="AC1258" s="3">
        <f t="shared" si="988"/>
        <v>0</v>
      </c>
      <c r="AE1258" s="3" t="str">
        <f t="shared" si="989"/>
        <v>1.84</v>
      </c>
      <c r="AF1258" s="3" t="str">
        <f t="shared" si="990"/>
        <v>-</v>
      </c>
      <c r="AG1258" s="3">
        <f t="shared" si="991"/>
        <v>231.31</v>
      </c>
      <c r="AH1258" s="3">
        <f t="shared" si="992"/>
        <v>-3.62</v>
      </c>
      <c r="AI1258" s="3">
        <f t="shared" si="993"/>
        <v>0</v>
      </c>
      <c r="AK1258" s="3" t="str">
        <f t="shared" si="994"/>
        <v>1.84</v>
      </c>
      <c r="AL1258" s="3" t="str">
        <f t="shared" si="995"/>
        <v>-</v>
      </c>
      <c r="AM1258" s="3">
        <f t="shared" si="996"/>
        <v>231.31</v>
      </c>
      <c r="AN1258" s="3">
        <f t="shared" si="997"/>
        <v>-3.62</v>
      </c>
      <c r="AO1258" s="3">
        <f t="shared" si="998"/>
        <v>0</v>
      </c>
      <c r="AQ1258" s="3" t="str">
        <f t="shared" si="999"/>
        <v>1.84</v>
      </c>
      <c r="AR1258" s="3" t="str">
        <f t="shared" si="1000"/>
        <v>-</v>
      </c>
      <c r="AS1258" s="3">
        <f t="shared" si="1001"/>
        <v>231.31</v>
      </c>
      <c r="AT1258" s="3">
        <f t="shared" si="1002"/>
        <v>-3.62</v>
      </c>
      <c r="AU1258" s="3">
        <f t="shared" si="1003"/>
        <v>0</v>
      </c>
      <c r="AW1258" s="3" t="str">
        <f t="shared" si="1004"/>
        <v>1.84</v>
      </c>
      <c r="AX1258" s="3" t="str">
        <f t="shared" si="1005"/>
        <v>-</v>
      </c>
      <c r="AY1258" s="3">
        <f t="shared" si="1006"/>
        <v>231.31</v>
      </c>
      <c r="AZ1258" s="3">
        <f t="shared" si="1007"/>
        <v>-3.62</v>
      </c>
      <c r="BA1258" s="3">
        <f t="shared" si="1008"/>
        <v>0</v>
      </c>
      <c r="BC1258" s="3" t="str">
        <f t="shared" si="1009"/>
        <v>1.84</v>
      </c>
      <c r="BD1258" s="3" t="str">
        <f t="shared" si="1010"/>
        <v>-</v>
      </c>
      <c r="BE1258" s="3">
        <f t="shared" si="1011"/>
        <v>231.31</v>
      </c>
      <c r="BF1258" s="3">
        <f t="shared" si="1012"/>
        <v>-3.62</v>
      </c>
      <c r="BG1258" s="3">
        <f t="shared" si="1013"/>
        <v>0</v>
      </c>
      <c r="BI1258" s="3" t="str">
        <f t="shared" si="1014"/>
        <v>1.84</v>
      </c>
      <c r="BJ1258" s="3" t="str">
        <f t="shared" si="1015"/>
        <v>-</v>
      </c>
      <c r="BK1258" s="3">
        <f t="shared" si="1016"/>
        <v>231.31</v>
      </c>
      <c r="BL1258" s="3">
        <f t="shared" si="1017"/>
        <v>-3.62</v>
      </c>
      <c r="BM1258" s="3">
        <f t="shared" si="1018"/>
        <v>0</v>
      </c>
    </row>
    <row r="1259" spans="1:65" x14ac:dyDescent="0.3">
      <c r="A1259" s="3" t="str">
        <f>'Forward collapse simulation'!B1269</f>
        <v>1.72</v>
      </c>
      <c r="B1259" s="3" t="str">
        <f>IF('Forward collapse simulation'!C1269="","-",'Forward collapse simulation'!C1269)</f>
        <v>-</v>
      </c>
      <c r="C1259" s="3">
        <f>'Forward collapse simulation'!E1269</f>
        <v>232.9</v>
      </c>
      <c r="D1259" s="3">
        <f>'Forward collapse simulation'!AK1269</f>
        <v>2.72</v>
      </c>
      <c r="E1259" s="84">
        <f>'Forward collapse simulation'!AL1269</f>
        <v>0</v>
      </c>
      <c r="G1259" s="3" t="str">
        <f t="shared" si="969"/>
        <v>1.72</v>
      </c>
      <c r="H1259" s="3" t="str">
        <f t="shared" si="970"/>
        <v>-</v>
      </c>
      <c r="I1259" s="3">
        <f t="shared" si="971"/>
        <v>232.9</v>
      </c>
      <c r="J1259" s="3">
        <f t="shared" si="972"/>
        <v>2.72</v>
      </c>
      <c r="K1259" s="3">
        <f t="shared" si="973"/>
        <v>0</v>
      </c>
      <c r="M1259" s="3" t="str">
        <f t="shared" si="974"/>
        <v>1.72</v>
      </c>
      <c r="N1259" s="3" t="str">
        <f t="shared" si="975"/>
        <v>-</v>
      </c>
      <c r="O1259" s="3">
        <f t="shared" si="976"/>
        <v>232.9</v>
      </c>
      <c r="P1259" s="3">
        <f t="shared" si="977"/>
        <v>2.72</v>
      </c>
      <c r="Q1259" s="3">
        <f t="shared" si="978"/>
        <v>0</v>
      </c>
      <c r="R1259" s="85"/>
      <c r="S1259" s="3" t="str">
        <f t="shared" si="979"/>
        <v>1.72</v>
      </c>
      <c r="T1259" s="3" t="str">
        <f t="shared" si="980"/>
        <v>-</v>
      </c>
      <c r="U1259" s="3">
        <f t="shared" si="981"/>
        <v>232.9</v>
      </c>
      <c r="V1259" s="3">
        <f t="shared" si="982"/>
        <v>2.72</v>
      </c>
      <c r="W1259" s="3">
        <f t="shared" si="983"/>
        <v>0</v>
      </c>
      <c r="X1259" s="85"/>
      <c r="Y1259" s="3" t="str">
        <f t="shared" si="984"/>
        <v>1.72</v>
      </c>
      <c r="Z1259" s="3" t="str">
        <f t="shared" si="985"/>
        <v>-</v>
      </c>
      <c r="AA1259" s="3">
        <f t="shared" si="986"/>
        <v>232.9</v>
      </c>
      <c r="AB1259" s="3">
        <f t="shared" si="987"/>
        <v>2.72</v>
      </c>
      <c r="AC1259" s="3">
        <f t="shared" si="988"/>
        <v>0</v>
      </c>
      <c r="AE1259" s="3" t="str">
        <f t="shared" si="989"/>
        <v>1.72</v>
      </c>
      <c r="AF1259" s="3" t="str">
        <f t="shared" si="990"/>
        <v>-</v>
      </c>
      <c r="AG1259" s="3">
        <f t="shared" si="991"/>
        <v>232.9</v>
      </c>
      <c r="AH1259" s="3">
        <f t="shared" si="992"/>
        <v>2.72</v>
      </c>
      <c r="AI1259" s="3">
        <f t="shared" si="993"/>
        <v>0</v>
      </c>
      <c r="AK1259" s="3" t="str">
        <f t="shared" si="994"/>
        <v>1.72</v>
      </c>
      <c r="AL1259" s="3" t="str">
        <f t="shared" si="995"/>
        <v>-</v>
      </c>
      <c r="AM1259" s="3">
        <f t="shared" si="996"/>
        <v>232.9</v>
      </c>
      <c r="AN1259" s="3">
        <f t="shared" si="997"/>
        <v>2.72</v>
      </c>
      <c r="AO1259" s="3">
        <f t="shared" si="998"/>
        <v>0</v>
      </c>
      <c r="AQ1259" s="3" t="str">
        <f t="shared" si="999"/>
        <v>1.72</v>
      </c>
      <c r="AR1259" s="3" t="str">
        <f t="shared" si="1000"/>
        <v>-</v>
      </c>
      <c r="AS1259" s="3">
        <f t="shared" si="1001"/>
        <v>232.9</v>
      </c>
      <c r="AT1259" s="3">
        <f t="shared" si="1002"/>
        <v>2.72</v>
      </c>
      <c r="AU1259" s="3">
        <f t="shared" si="1003"/>
        <v>0</v>
      </c>
      <c r="AW1259" s="3" t="str">
        <f t="shared" si="1004"/>
        <v>1.72</v>
      </c>
      <c r="AX1259" s="3" t="str">
        <f t="shared" si="1005"/>
        <v>-</v>
      </c>
      <c r="AY1259" s="3">
        <f t="shared" si="1006"/>
        <v>232.9</v>
      </c>
      <c r="AZ1259" s="3">
        <f t="shared" si="1007"/>
        <v>2.72</v>
      </c>
      <c r="BA1259" s="3">
        <f t="shared" si="1008"/>
        <v>0</v>
      </c>
      <c r="BC1259" s="3" t="str">
        <f t="shared" si="1009"/>
        <v>1.72</v>
      </c>
      <c r="BD1259" s="3" t="str">
        <f t="shared" si="1010"/>
        <v>-</v>
      </c>
      <c r="BE1259" s="3">
        <f t="shared" si="1011"/>
        <v>232.9</v>
      </c>
      <c r="BF1259" s="3">
        <f t="shared" si="1012"/>
        <v>2.72</v>
      </c>
      <c r="BG1259" s="3">
        <f t="shared" si="1013"/>
        <v>0</v>
      </c>
      <c r="BI1259" s="3" t="str">
        <f t="shared" si="1014"/>
        <v>1.72</v>
      </c>
      <c r="BJ1259" s="3" t="str">
        <f t="shared" si="1015"/>
        <v>-</v>
      </c>
      <c r="BK1259" s="3">
        <f t="shared" si="1016"/>
        <v>232.9</v>
      </c>
      <c r="BL1259" s="3">
        <f t="shared" si="1017"/>
        <v>2.72</v>
      </c>
      <c r="BM1259" s="3">
        <f t="shared" si="1018"/>
        <v>0</v>
      </c>
    </row>
    <row r="1260" spans="1:65" x14ac:dyDescent="0.3">
      <c r="A1260" s="3" t="str">
        <f>'Forward collapse simulation'!B1270</f>
        <v>1.72</v>
      </c>
      <c r="B1260" s="3" t="str">
        <f>IF('Forward collapse simulation'!C1270="","-",'Forward collapse simulation'!C1270)</f>
        <v>-</v>
      </c>
      <c r="C1260" s="3">
        <f>'Forward collapse simulation'!E1270</f>
        <v>233.25</v>
      </c>
      <c r="D1260" s="3">
        <f>'Forward collapse simulation'!AK1270</f>
        <v>2.2599999999999998</v>
      </c>
      <c r="E1260" s="84">
        <f>'Forward collapse simulation'!AL1270</f>
        <v>0</v>
      </c>
      <c r="G1260" s="3" t="str">
        <f t="shared" si="969"/>
        <v>1.72</v>
      </c>
      <c r="H1260" s="3" t="str">
        <f t="shared" si="970"/>
        <v>-</v>
      </c>
      <c r="I1260" s="3">
        <f t="shared" si="971"/>
        <v>233.25</v>
      </c>
      <c r="J1260" s="3">
        <f t="shared" si="972"/>
        <v>2.2599999999999998</v>
      </c>
      <c r="K1260" s="3">
        <f t="shared" si="973"/>
        <v>0</v>
      </c>
      <c r="M1260" s="3" t="str">
        <f t="shared" si="974"/>
        <v>1.72</v>
      </c>
      <c r="N1260" s="3" t="str">
        <f t="shared" si="975"/>
        <v>-</v>
      </c>
      <c r="O1260" s="3">
        <f t="shared" si="976"/>
        <v>233.25</v>
      </c>
      <c r="P1260" s="3">
        <f t="shared" si="977"/>
        <v>2.2599999999999998</v>
      </c>
      <c r="Q1260" s="3">
        <f t="shared" si="978"/>
        <v>0</v>
      </c>
      <c r="R1260" s="85"/>
      <c r="S1260" s="3" t="str">
        <f t="shared" si="979"/>
        <v>1.72</v>
      </c>
      <c r="T1260" s="3" t="str">
        <f t="shared" si="980"/>
        <v>-</v>
      </c>
      <c r="U1260" s="3">
        <f t="shared" si="981"/>
        <v>233.25</v>
      </c>
      <c r="V1260" s="3">
        <f t="shared" si="982"/>
        <v>2.2599999999999998</v>
      </c>
      <c r="W1260" s="3">
        <f t="shared" si="983"/>
        <v>0</v>
      </c>
      <c r="X1260" s="85"/>
      <c r="Y1260" s="3" t="str">
        <f t="shared" si="984"/>
        <v>1.72</v>
      </c>
      <c r="Z1260" s="3" t="str">
        <f t="shared" si="985"/>
        <v>-</v>
      </c>
      <c r="AA1260" s="3">
        <f t="shared" si="986"/>
        <v>233.25</v>
      </c>
      <c r="AB1260" s="3">
        <f t="shared" si="987"/>
        <v>2.2599999999999998</v>
      </c>
      <c r="AC1260" s="3">
        <f t="shared" si="988"/>
        <v>0</v>
      </c>
      <c r="AE1260" s="3" t="str">
        <f t="shared" si="989"/>
        <v>1.72</v>
      </c>
      <c r="AF1260" s="3" t="str">
        <f t="shared" si="990"/>
        <v>-</v>
      </c>
      <c r="AG1260" s="3">
        <f t="shared" si="991"/>
        <v>233.25</v>
      </c>
      <c r="AH1260" s="3">
        <f t="shared" si="992"/>
        <v>2.2599999999999998</v>
      </c>
      <c r="AI1260" s="3">
        <f t="shared" si="993"/>
        <v>0</v>
      </c>
      <c r="AK1260" s="3" t="str">
        <f t="shared" si="994"/>
        <v>1.72</v>
      </c>
      <c r="AL1260" s="3" t="str">
        <f t="shared" si="995"/>
        <v>-</v>
      </c>
      <c r="AM1260" s="3">
        <f t="shared" si="996"/>
        <v>233.25</v>
      </c>
      <c r="AN1260" s="3">
        <f t="shared" si="997"/>
        <v>2.2599999999999998</v>
      </c>
      <c r="AO1260" s="3">
        <f t="shared" si="998"/>
        <v>0</v>
      </c>
      <c r="AQ1260" s="3" t="str">
        <f t="shared" si="999"/>
        <v>1.72</v>
      </c>
      <c r="AR1260" s="3" t="str">
        <f t="shared" si="1000"/>
        <v>-</v>
      </c>
      <c r="AS1260" s="3">
        <f t="shared" si="1001"/>
        <v>233.25</v>
      </c>
      <c r="AT1260" s="3">
        <f t="shared" si="1002"/>
        <v>2.2599999999999998</v>
      </c>
      <c r="AU1260" s="3">
        <f t="shared" si="1003"/>
        <v>0</v>
      </c>
      <c r="AW1260" s="3" t="str">
        <f t="shared" si="1004"/>
        <v>1.72</v>
      </c>
      <c r="AX1260" s="3" t="str">
        <f t="shared" si="1005"/>
        <v>-</v>
      </c>
      <c r="AY1260" s="3">
        <f t="shared" si="1006"/>
        <v>233.25</v>
      </c>
      <c r="AZ1260" s="3">
        <f t="shared" si="1007"/>
        <v>2.2599999999999998</v>
      </c>
      <c r="BA1260" s="3">
        <f t="shared" si="1008"/>
        <v>0</v>
      </c>
      <c r="BC1260" s="3" t="str">
        <f t="shared" si="1009"/>
        <v>1.72</v>
      </c>
      <c r="BD1260" s="3" t="str">
        <f t="shared" si="1010"/>
        <v>-</v>
      </c>
      <c r="BE1260" s="3">
        <f t="shared" si="1011"/>
        <v>233.25</v>
      </c>
      <c r="BF1260" s="3">
        <f t="shared" si="1012"/>
        <v>2.2599999999999998</v>
      </c>
      <c r="BG1260" s="3">
        <f t="shared" si="1013"/>
        <v>0</v>
      </c>
      <c r="BI1260" s="3" t="str">
        <f t="shared" si="1014"/>
        <v>1.72</v>
      </c>
      <c r="BJ1260" s="3" t="str">
        <f t="shared" si="1015"/>
        <v>-</v>
      </c>
      <c r="BK1260" s="3">
        <f t="shared" si="1016"/>
        <v>233.25</v>
      </c>
      <c r="BL1260" s="3">
        <f t="shared" si="1017"/>
        <v>2.2599999999999998</v>
      </c>
      <c r="BM1260" s="3">
        <f t="shared" si="1018"/>
        <v>0</v>
      </c>
    </row>
    <row r="1261" spans="1:65" x14ac:dyDescent="0.3">
      <c r="A1261" s="3" t="str">
        <f>'Forward collapse simulation'!B1271</f>
        <v>1.72</v>
      </c>
      <c r="B1261" s="3" t="str">
        <f>IF('Forward collapse simulation'!C1271="","-",'Forward collapse simulation'!C1271)</f>
        <v>-</v>
      </c>
      <c r="C1261" s="3">
        <f>'Forward collapse simulation'!E1271</f>
        <v>232.71</v>
      </c>
      <c r="D1261" s="3">
        <f>'Forward collapse simulation'!AK1271</f>
        <v>2.73</v>
      </c>
      <c r="E1261" s="84">
        <f>'Forward collapse simulation'!AL1271</f>
        <v>0</v>
      </c>
      <c r="G1261" s="3" t="str">
        <f t="shared" si="969"/>
        <v>1.72</v>
      </c>
      <c r="H1261" s="3" t="str">
        <f t="shared" si="970"/>
        <v>-</v>
      </c>
      <c r="I1261" s="3">
        <f t="shared" si="971"/>
        <v>232.71</v>
      </c>
      <c r="J1261" s="3">
        <f t="shared" si="972"/>
        <v>2.73</v>
      </c>
      <c r="K1261" s="3">
        <f t="shared" si="973"/>
        <v>0</v>
      </c>
      <c r="M1261" s="3" t="str">
        <f t="shared" si="974"/>
        <v>1.72</v>
      </c>
      <c r="N1261" s="3" t="str">
        <f t="shared" si="975"/>
        <v>-</v>
      </c>
      <c r="O1261" s="3">
        <f t="shared" si="976"/>
        <v>232.71</v>
      </c>
      <c r="P1261" s="3">
        <f t="shared" si="977"/>
        <v>2.73</v>
      </c>
      <c r="Q1261" s="3">
        <f t="shared" si="978"/>
        <v>0</v>
      </c>
      <c r="R1261" s="85"/>
      <c r="S1261" s="3" t="str">
        <f t="shared" si="979"/>
        <v>1.72</v>
      </c>
      <c r="T1261" s="3" t="str">
        <f t="shared" si="980"/>
        <v>-</v>
      </c>
      <c r="U1261" s="3">
        <f t="shared" si="981"/>
        <v>232.71</v>
      </c>
      <c r="V1261" s="3">
        <f t="shared" si="982"/>
        <v>2.73</v>
      </c>
      <c r="W1261" s="3">
        <f t="shared" si="983"/>
        <v>0</v>
      </c>
      <c r="X1261" s="85"/>
      <c r="Y1261" s="3" t="str">
        <f t="shared" si="984"/>
        <v>1.72</v>
      </c>
      <c r="Z1261" s="3" t="str">
        <f t="shared" si="985"/>
        <v>-</v>
      </c>
      <c r="AA1261" s="3">
        <f t="shared" si="986"/>
        <v>232.71</v>
      </c>
      <c r="AB1261" s="3">
        <f t="shared" si="987"/>
        <v>2.73</v>
      </c>
      <c r="AC1261" s="3">
        <f t="shared" si="988"/>
        <v>0</v>
      </c>
      <c r="AE1261" s="3" t="str">
        <f t="shared" si="989"/>
        <v>1.72</v>
      </c>
      <c r="AF1261" s="3" t="str">
        <f t="shared" si="990"/>
        <v>-</v>
      </c>
      <c r="AG1261" s="3">
        <f t="shared" si="991"/>
        <v>232.71</v>
      </c>
      <c r="AH1261" s="3">
        <f t="shared" si="992"/>
        <v>2.73</v>
      </c>
      <c r="AI1261" s="3">
        <f t="shared" si="993"/>
        <v>0</v>
      </c>
      <c r="AK1261" s="3" t="str">
        <f t="shared" si="994"/>
        <v>1.72</v>
      </c>
      <c r="AL1261" s="3" t="str">
        <f t="shared" si="995"/>
        <v>-</v>
      </c>
      <c r="AM1261" s="3">
        <f t="shared" si="996"/>
        <v>232.71</v>
      </c>
      <c r="AN1261" s="3">
        <f t="shared" si="997"/>
        <v>2.73</v>
      </c>
      <c r="AO1261" s="3">
        <f t="shared" si="998"/>
        <v>0</v>
      </c>
      <c r="AQ1261" s="3" t="str">
        <f t="shared" si="999"/>
        <v>1.72</v>
      </c>
      <c r="AR1261" s="3" t="str">
        <f t="shared" si="1000"/>
        <v>-</v>
      </c>
      <c r="AS1261" s="3">
        <f t="shared" si="1001"/>
        <v>232.71</v>
      </c>
      <c r="AT1261" s="3">
        <f t="shared" si="1002"/>
        <v>2.73</v>
      </c>
      <c r="AU1261" s="3">
        <f t="shared" si="1003"/>
        <v>0</v>
      </c>
      <c r="AW1261" s="3" t="str">
        <f t="shared" si="1004"/>
        <v>1.72</v>
      </c>
      <c r="AX1261" s="3" t="str">
        <f t="shared" si="1005"/>
        <v>-</v>
      </c>
      <c r="AY1261" s="3">
        <f t="shared" si="1006"/>
        <v>232.71</v>
      </c>
      <c r="AZ1261" s="3">
        <f t="shared" si="1007"/>
        <v>2.73</v>
      </c>
      <c r="BA1261" s="3">
        <f t="shared" si="1008"/>
        <v>0</v>
      </c>
      <c r="BC1261" s="3" t="str">
        <f t="shared" si="1009"/>
        <v>1.72</v>
      </c>
      <c r="BD1261" s="3" t="str">
        <f t="shared" si="1010"/>
        <v>-</v>
      </c>
      <c r="BE1261" s="3">
        <f t="shared" si="1011"/>
        <v>232.71</v>
      </c>
      <c r="BF1261" s="3">
        <f t="shared" si="1012"/>
        <v>2.73</v>
      </c>
      <c r="BG1261" s="3">
        <f t="shared" si="1013"/>
        <v>0</v>
      </c>
      <c r="BI1261" s="3" t="str">
        <f t="shared" si="1014"/>
        <v>1.72</v>
      </c>
      <c r="BJ1261" s="3" t="str">
        <f t="shared" si="1015"/>
        <v>-</v>
      </c>
      <c r="BK1261" s="3">
        <f t="shared" si="1016"/>
        <v>232.71</v>
      </c>
      <c r="BL1261" s="3">
        <f t="shared" si="1017"/>
        <v>2.73</v>
      </c>
      <c r="BM1261" s="3">
        <f t="shared" si="1018"/>
        <v>0</v>
      </c>
    </row>
    <row r="1262" spans="1:65" x14ac:dyDescent="0.3">
      <c r="A1262" s="3" t="str">
        <f>'Forward collapse simulation'!B1272</f>
        <v>1.72</v>
      </c>
      <c r="B1262" s="3" t="str">
        <f>IF('Forward collapse simulation'!C1272="","-",'Forward collapse simulation'!C1272)</f>
        <v>1.85</v>
      </c>
      <c r="C1262" s="3">
        <f>'Forward collapse simulation'!E1272</f>
        <v>233.19</v>
      </c>
      <c r="D1262" s="3">
        <f>'Forward collapse simulation'!AK1272</f>
        <v>3.32</v>
      </c>
      <c r="E1262" s="84">
        <f>'Forward collapse simulation'!AL1272</f>
        <v>5.45</v>
      </c>
      <c r="G1262" s="3" t="str">
        <f t="shared" si="969"/>
        <v>1.72</v>
      </c>
      <c r="H1262" s="3" t="str">
        <f t="shared" si="970"/>
        <v>1.85</v>
      </c>
      <c r="I1262" s="3">
        <f t="shared" si="971"/>
        <v>233.19</v>
      </c>
      <c r="J1262" s="3">
        <f t="shared" si="972"/>
        <v>3.32</v>
      </c>
      <c r="K1262" s="3">
        <f t="shared" si="973"/>
        <v>5.45</v>
      </c>
      <c r="M1262" s="3" t="str">
        <f t="shared" si="974"/>
        <v>1.72</v>
      </c>
      <c r="N1262" s="3" t="str">
        <f t="shared" si="975"/>
        <v>1.85</v>
      </c>
      <c r="O1262" s="3">
        <f t="shared" si="976"/>
        <v>233.19</v>
      </c>
      <c r="P1262" s="3">
        <f t="shared" si="977"/>
        <v>3.32</v>
      </c>
      <c r="Q1262" s="3">
        <f t="shared" si="978"/>
        <v>5.45</v>
      </c>
      <c r="R1262" s="85"/>
      <c r="S1262" s="3" t="str">
        <f t="shared" si="979"/>
        <v>1.72</v>
      </c>
      <c r="T1262" s="3" t="str">
        <f t="shared" si="980"/>
        <v>1.85</v>
      </c>
      <c r="U1262" s="3">
        <f t="shared" si="981"/>
        <v>233.19</v>
      </c>
      <c r="V1262" s="3">
        <f t="shared" si="982"/>
        <v>3.32</v>
      </c>
      <c r="W1262" s="3">
        <f t="shared" si="983"/>
        <v>5.45</v>
      </c>
      <c r="X1262" s="85"/>
      <c r="Y1262" s="3" t="str">
        <f t="shared" si="984"/>
        <v>1.72</v>
      </c>
      <c r="Z1262" s="3" t="str">
        <f t="shared" si="985"/>
        <v>1.85</v>
      </c>
      <c r="AA1262" s="3">
        <f t="shared" si="986"/>
        <v>233.19</v>
      </c>
      <c r="AB1262" s="3">
        <f t="shared" si="987"/>
        <v>3.32</v>
      </c>
      <c r="AC1262" s="3">
        <f t="shared" si="988"/>
        <v>5.45</v>
      </c>
      <c r="AE1262" s="3" t="str">
        <f t="shared" si="989"/>
        <v>1.72</v>
      </c>
      <c r="AF1262" s="3" t="str">
        <f t="shared" si="990"/>
        <v>1.85</v>
      </c>
      <c r="AG1262" s="3">
        <f t="shared" si="991"/>
        <v>233.19</v>
      </c>
      <c r="AH1262" s="3">
        <f t="shared" si="992"/>
        <v>3.32</v>
      </c>
      <c r="AI1262" s="3">
        <f t="shared" si="993"/>
        <v>5.45</v>
      </c>
      <c r="AK1262" s="3" t="str">
        <f t="shared" si="994"/>
        <v>1.72</v>
      </c>
      <c r="AL1262" s="3" t="str">
        <f t="shared" si="995"/>
        <v>1.85</v>
      </c>
      <c r="AM1262" s="3">
        <f t="shared" si="996"/>
        <v>233.19</v>
      </c>
      <c r="AN1262" s="3">
        <f t="shared" si="997"/>
        <v>3.32</v>
      </c>
      <c r="AO1262" s="3">
        <f t="shared" si="998"/>
        <v>5.45</v>
      </c>
      <c r="AQ1262" s="3" t="str">
        <f t="shared" si="999"/>
        <v>1.72</v>
      </c>
      <c r="AR1262" s="3" t="str">
        <f t="shared" si="1000"/>
        <v>1.85</v>
      </c>
      <c r="AS1262" s="3">
        <f t="shared" si="1001"/>
        <v>233.19</v>
      </c>
      <c r="AT1262" s="3">
        <f t="shared" si="1002"/>
        <v>3.32</v>
      </c>
      <c r="AU1262" s="3">
        <f t="shared" si="1003"/>
        <v>5.45</v>
      </c>
      <c r="AW1262" s="3" t="str">
        <f t="shared" si="1004"/>
        <v>1.72</v>
      </c>
      <c r="AX1262" s="3" t="str">
        <f t="shared" si="1005"/>
        <v>1.85</v>
      </c>
      <c r="AY1262" s="3">
        <f t="shared" si="1006"/>
        <v>233.19</v>
      </c>
      <c r="AZ1262" s="3">
        <f t="shared" si="1007"/>
        <v>3.32</v>
      </c>
      <c r="BA1262" s="3">
        <f t="shared" si="1008"/>
        <v>5.45</v>
      </c>
      <c r="BC1262" s="3" t="str">
        <f t="shared" si="1009"/>
        <v>1.72</v>
      </c>
      <c r="BD1262" s="3" t="str">
        <f t="shared" si="1010"/>
        <v>1.85</v>
      </c>
      <c r="BE1262" s="3">
        <f t="shared" si="1011"/>
        <v>233.19</v>
      </c>
      <c r="BF1262" s="3">
        <f t="shared" si="1012"/>
        <v>3.32</v>
      </c>
      <c r="BG1262" s="3">
        <f t="shared" si="1013"/>
        <v>5.45</v>
      </c>
      <c r="BI1262" s="3" t="str">
        <f t="shared" si="1014"/>
        <v>1.72</v>
      </c>
      <c r="BJ1262" s="3" t="str">
        <f t="shared" si="1015"/>
        <v>1.85</v>
      </c>
      <c r="BK1262" s="3">
        <f t="shared" si="1016"/>
        <v>233.19</v>
      </c>
      <c r="BL1262" s="3">
        <f t="shared" si="1017"/>
        <v>3.32</v>
      </c>
      <c r="BM1262" s="3">
        <f t="shared" si="1018"/>
        <v>5.45</v>
      </c>
    </row>
    <row r="1263" spans="1:65" x14ac:dyDescent="0.3">
      <c r="A1263" s="3" t="str">
        <f>'Forward collapse simulation'!B1273</f>
        <v>1.85</v>
      </c>
      <c r="B1263" s="3" t="str">
        <f>IF('Forward collapse simulation'!C1273="","-",'Forward collapse simulation'!C1273)</f>
        <v>-</v>
      </c>
      <c r="C1263" s="3">
        <f>'Forward collapse simulation'!E1273</f>
        <v>233.79</v>
      </c>
      <c r="D1263" s="3">
        <f>'Forward collapse simulation'!AK1273</f>
        <v>-70.3</v>
      </c>
      <c r="E1263" s="84">
        <f>'Forward collapse simulation'!AL1273</f>
        <v>1.0289999999999999</v>
      </c>
      <c r="G1263" s="3" t="str">
        <f t="shared" si="969"/>
        <v>1.85</v>
      </c>
      <c r="H1263" s="3" t="str">
        <f t="shared" si="970"/>
        <v>-</v>
      </c>
      <c r="I1263" s="3">
        <f t="shared" si="971"/>
        <v>233.79</v>
      </c>
      <c r="J1263" s="3">
        <f t="shared" si="972"/>
        <v>-70.3</v>
      </c>
      <c r="K1263" s="3">
        <f t="shared" si="973"/>
        <v>0.97754999999999992</v>
      </c>
      <c r="M1263" s="3" t="str">
        <f t="shared" si="974"/>
        <v>1.85</v>
      </c>
      <c r="N1263" s="3" t="str">
        <f t="shared" si="975"/>
        <v>-</v>
      </c>
      <c r="O1263" s="3">
        <f t="shared" si="976"/>
        <v>233.79</v>
      </c>
      <c r="P1263" s="3">
        <f t="shared" si="977"/>
        <v>-70.3</v>
      </c>
      <c r="Q1263" s="3">
        <f t="shared" si="978"/>
        <v>0.92609999999999992</v>
      </c>
      <c r="R1263" s="85"/>
      <c r="S1263" s="3" t="str">
        <f t="shared" si="979"/>
        <v>1.85</v>
      </c>
      <c r="T1263" s="3" t="str">
        <f t="shared" si="980"/>
        <v>-</v>
      </c>
      <c r="U1263" s="3">
        <f t="shared" si="981"/>
        <v>233.79</v>
      </c>
      <c r="V1263" s="3">
        <f t="shared" si="982"/>
        <v>-70.3</v>
      </c>
      <c r="W1263" s="3">
        <f t="shared" si="983"/>
        <v>0.87464999999999993</v>
      </c>
      <c r="X1263" s="85"/>
      <c r="Y1263" s="3" t="str">
        <f t="shared" si="984"/>
        <v>1.85</v>
      </c>
      <c r="Z1263" s="3" t="str">
        <f t="shared" si="985"/>
        <v>-</v>
      </c>
      <c r="AA1263" s="3">
        <f t="shared" si="986"/>
        <v>233.79</v>
      </c>
      <c r="AB1263" s="3">
        <f t="shared" si="987"/>
        <v>-70.3</v>
      </c>
      <c r="AC1263" s="3">
        <f t="shared" si="988"/>
        <v>0.82319999999999993</v>
      </c>
      <c r="AE1263" s="3" t="str">
        <f t="shared" si="989"/>
        <v>1.85</v>
      </c>
      <c r="AF1263" s="3" t="str">
        <f t="shared" si="990"/>
        <v>-</v>
      </c>
      <c r="AG1263" s="3">
        <f t="shared" si="991"/>
        <v>233.79</v>
      </c>
      <c r="AH1263" s="3">
        <f t="shared" si="992"/>
        <v>-70.3</v>
      </c>
      <c r="AI1263" s="3">
        <f t="shared" si="993"/>
        <v>0.77174999999999994</v>
      </c>
      <c r="AK1263" s="3" t="str">
        <f t="shared" si="994"/>
        <v>1.85</v>
      </c>
      <c r="AL1263" s="3" t="str">
        <f t="shared" si="995"/>
        <v>-</v>
      </c>
      <c r="AM1263" s="3">
        <f t="shared" si="996"/>
        <v>233.79</v>
      </c>
      <c r="AN1263" s="3">
        <f t="shared" si="997"/>
        <v>-70.3</v>
      </c>
      <c r="AO1263" s="3">
        <f t="shared" si="998"/>
        <v>0.72029999999999994</v>
      </c>
      <c r="AQ1263" s="3" t="str">
        <f t="shared" si="999"/>
        <v>1.85</v>
      </c>
      <c r="AR1263" s="3" t="str">
        <f t="shared" si="1000"/>
        <v>-</v>
      </c>
      <c r="AS1263" s="3">
        <f t="shared" si="1001"/>
        <v>233.79</v>
      </c>
      <c r="AT1263" s="3">
        <f t="shared" si="1002"/>
        <v>-70.3</v>
      </c>
      <c r="AU1263" s="3">
        <f t="shared" si="1003"/>
        <v>0.61739999999999995</v>
      </c>
      <c r="AW1263" s="3" t="str">
        <f t="shared" si="1004"/>
        <v>1.85</v>
      </c>
      <c r="AX1263" s="3" t="str">
        <f t="shared" si="1005"/>
        <v>-</v>
      </c>
      <c r="AY1263" s="3">
        <f t="shared" si="1006"/>
        <v>233.79</v>
      </c>
      <c r="AZ1263" s="3">
        <f t="shared" si="1007"/>
        <v>-70.3</v>
      </c>
      <c r="BA1263" s="3">
        <f t="shared" si="1008"/>
        <v>0.51449999999999996</v>
      </c>
      <c r="BC1263" s="3" t="str">
        <f t="shared" si="1009"/>
        <v>1.85</v>
      </c>
      <c r="BD1263" s="3" t="str">
        <f t="shared" si="1010"/>
        <v>-</v>
      </c>
      <c r="BE1263" s="3">
        <f t="shared" si="1011"/>
        <v>233.79</v>
      </c>
      <c r="BF1263" s="3">
        <f t="shared" si="1012"/>
        <v>-70.3</v>
      </c>
      <c r="BG1263" s="3">
        <f t="shared" si="1013"/>
        <v>0.30869999999999997</v>
      </c>
      <c r="BI1263" s="3" t="str">
        <f t="shared" si="1014"/>
        <v>1.85</v>
      </c>
      <c r="BJ1263" s="3" t="str">
        <f t="shared" si="1015"/>
        <v>-</v>
      </c>
      <c r="BK1263" s="3">
        <f t="shared" si="1016"/>
        <v>233.79</v>
      </c>
      <c r="BL1263" s="3">
        <f t="shared" si="1017"/>
        <v>-70.3</v>
      </c>
      <c r="BM1263" s="3">
        <f t="shared" si="1018"/>
        <v>0.10289999999999999</v>
      </c>
    </row>
    <row r="1264" spans="1:65" x14ac:dyDescent="0.3">
      <c r="A1264" s="3" t="str">
        <f>'Forward collapse simulation'!B1274</f>
        <v>1.85</v>
      </c>
      <c r="B1264" s="3" t="str">
        <f>IF('Forward collapse simulation'!C1274="","-",'Forward collapse simulation'!C1274)</f>
        <v>-</v>
      </c>
      <c r="C1264" s="3">
        <f>'Forward collapse simulation'!E1274</f>
        <v>161.5</v>
      </c>
      <c r="D1264" s="3">
        <f>'Forward collapse simulation'!AK1274</f>
        <v>-36.770000000000003</v>
      </c>
      <c r="E1264" s="84">
        <f>'Forward collapse simulation'!AL1274</f>
        <v>2.0499999999999998</v>
      </c>
      <c r="G1264" s="3" t="str">
        <f t="shared" si="969"/>
        <v>1.85</v>
      </c>
      <c r="H1264" s="3" t="str">
        <f t="shared" si="970"/>
        <v>-</v>
      </c>
      <c r="I1264" s="3">
        <f t="shared" si="971"/>
        <v>161.5</v>
      </c>
      <c r="J1264" s="3">
        <f t="shared" si="972"/>
        <v>-36.770000000000003</v>
      </c>
      <c r="K1264" s="3">
        <f t="shared" si="973"/>
        <v>1.9474999999999998</v>
      </c>
      <c r="M1264" s="3" t="str">
        <f t="shared" si="974"/>
        <v>1.85</v>
      </c>
      <c r="N1264" s="3" t="str">
        <f t="shared" si="975"/>
        <v>-</v>
      </c>
      <c r="O1264" s="3">
        <f t="shared" si="976"/>
        <v>161.5</v>
      </c>
      <c r="P1264" s="3">
        <f t="shared" si="977"/>
        <v>-36.770000000000003</v>
      </c>
      <c r="Q1264" s="3">
        <f t="shared" si="978"/>
        <v>1.845</v>
      </c>
      <c r="R1264" s="85"/>
      <c r="S1264" s="3" t="str">
        <f t="shared" si="979"/>
        <v>1.85</v>
      </c>
      <c r="T1264" s="3" t="str">
        <f t="shared" si="980"/>
        <v>-</v>
      </c>
      <c r="U1264" s="3">
        <f t="shared" si="981"/>
        <v>161.5</v>
      </c>
      <c r="V1264" s="3">
        <f t="shared" si="982"/>
        <v>-36.770000000000003</v>
      </c>
      <c r="W1264" s="3">
        <f t="shared" si="983"/>
        <v>1.7424999999999997</v>
      </c>
      <c r="X1264" s="85"/>
      <c r="Y1264" s="3" t="str">
        <f t="shared" si="984"/>
        <v>1.85</v>
      </c>
      <c r="Z1264" s="3" t="str">
        <f t="shared" si="985"/>
        <v>-</v>
      </c>
      <c r="AA1264" s="3">
        <f t="shared" si="986"/>
        <v>161.5</v>
      </c>
      <c r="AB1264" s="3">
        <f t="shared" si="987"/>
        <v>-36.770000000000003</v>
      </c>
      <c r="AC1264" s="3">
        <f t="shared" si="988"/>
        <v>1.64</v>
      </c>
      <c r="AE1264" s="3" t="str">
        <f t="shared" si="989"/>
        <v>1.85</v>
      </c>
      <c r="AF1264" s="3" t="str">
        <f t="shared" si="990"/>
        <v>-</v>
      </c>
      <c r="AG1264" s="3">
        <f t="shared" si="991"/>
        <v>161.5</v>
      </c>
      <c r="AH1264" s="3">
        <f t="shared" si="992"/>
        <v>-36.770000000000003</v>
      </c>
      <c r="AI1264" s="3">
        <f t="shared" si="993"/>
        <v>1.5374999999999999</v>
      </c>
      <c r="AK1264" s="3" t="str">
        <f t="shared" si="994"/>
        <v>1.85</v>
      </c>
      <c r="AL1264" s="3" t="str">
        <f t="shared" si="995"/>
        <v>-</v>
      </c>
      <c r="AM1264" s="3">
        <f t="shared" si="996"/>
        <v>161.5</v>
      </c>
      <c r="AN1264" s="3">
        <f t="shared" si="997"/>
        <v>-36.770000000000003</v>
      </c>
      <c r="AO1264" s="3">
        <f t="shared" si="998"/>
        <v>1.4349999999999998</v>
      </c>
      <c r="AQ1264" s="3" t="str">
        <f t="shared" si="999"/>
        <v>1.85</v>
      </c>
      <c r="AR1264" s="3" t="str">
        <f t="shared" si="1000"/>
        <v>-</v>
      </c>
      <c r="AS1264" s="3">
        <f t="shared" si="1001"/>
        <v>161.5</v>
      </c>
      <c r="AT1264" s="3">
        <f t="shared" si="1002"/>
        <v>-36.770000000000003</v>
      </c>
      <c r="AU1264" s="3">
        <f t="shared" si="1003"/>
        <v>1.2299999999999998</v>
      </c>
      <c r="AW1264" s="3" t="str">
        <f t="shared" si="1004"/>
        <v>1.85</v>
      </c>
      <c r="AX1264" s="3" t="str">
        <f t="shared" si="1005"/>
        <v>-</v>
      </c>
      <c r="AY1264" s="3">
        <f t="shared" si="1006"/>
        <v>161.5</v>
      </c>
      <c r="AZ1264" s="3">
        <f t="shared" si="1007"/>
        <v>-36.770000000000003</v>
      </c>
      <c r="BA1264" s="3">
        <f t="shared" si="1008"/>
        <v>1.0249999999999999</v>
      </c>
      <c r="BC1264" s="3" t="str">
        <f t="shared" si="1009"/>
        <v>1.85</v>
      </c>
      <c r="BD1264" s="3" t="str">
        <f t="shared" si="1010"/>
        <v>-</v>
      </c>
      <c r="BE1264" s="3">
        <f t="shared" si="1011"/>
        <v>161.5</v>
      </c>
      <c r="BF1264" s="3">
        <f t="shared" si="1012"/>
        <v>-36.770000000000003</v>
      </c>
      <c r="BG1264" s="3">
        <f t="shared" si="1013"/>
        <v>0.61499999999999988</v>
      </c>
      <c r="BI1264" s="3" t="str">
        <f t="shared" si="1014"/>
        <v>1.85</v>
      </c>
      <c r="BJ1264" s="3" t="str">
        <f t="shared" si="1015"/>
        <v>-</v>
      </c>
      <c r="BK1264" s="3">
        <f t="shared" si="1016"/>
        <v>161.5</v>
      </c>
      <c r="BL1264" s="3">
        <f t="shared" si="1017"/>
        <v>-36.770000000000003</v>
      </c>
      <c r="BM1264" s="3">
        <f t="shared" si="1018"/>
        <v>0.20499999999999999</v>
      </c>
    </row>
    <row r="1265" spans="1:65" x14ac:dyDescent="0.3">
      <c r="A1265" s="3" t="str">
        <f>'Forward collapse simulation'!B1275</f>
        <v>1.85</v>
      </c>
      <c r="B1265" s="3" t="str">
        <f>IF('Forward collapse simulation'!C1275="","-",'Forward collapse simulation'!C1275)</f>
        <v>-</v>
      </c>
      <c r="C1265" s="3">
        <f>'Forward collapse simulation'!E1275</f>
        <v>160.07</v>
      </c>
      <c r="D1265" s="3">
        <f ca="1">'Forward collapse simulation'!AK1275</f>
        <v>63.1988338783407</v>
      </c>
      <c r="E1265" s="84">
        <f ca="1">'Forward collapse simulation'!AL1275</f>
        <v>4.5405277473847399</v>
      </c>
      <c r="G1265" s="3" t="str">
        <f t="shared" si="969"/>
        <v>1.85</v>
      </c>
      <c r="H1265" s="3" t="str">
        <f t="shared" si="970"/>
        <v>-</v>
      </c>
      <c r="I1265" s="3">
        <f t="shared" si="971"/>
        <v>160.07</v>
      </c>
      <c r="J1265" s="3">
        <f t="shared" ca="1" si="972"/>
        <v>63.1988338783407</v>
      </c>
      <c r="K1265" s="3">
        <f t="shared" ca="1" si="973"/>
        <v>4.3135013600155023</v>
      </c>
      <c r="M1265" s="3" t="str">
        <f t="shared" si="974"/>
        <v>1.85</v>
      </c>
      <c r="N1265" s="3" t="str">
        <f t="shared" si="975"/>
        <v>-</v>
      </c>
      <c r="O1265" s="3">
        <f t="shared" si="976"/>
        <v>160.07</v>
      </c>
      <c r="P1265" s="3">
        <f t="shared" ca="1" si="977"/>
        <v>63.1988338783407</v>
      </c>
      <c r="Q1265" s="3">
        <f t="shared" ca="1" si="978"/>
        <v>4.0864749726462657</v>
      </c>
      <c r="R1265" s="85"/>
      <c r="S1265" s="3" t="str">
        <f t="shared" si="979"/>
        <v>1.85</v>
      </c>
      <c r="T1265" s="3" t="str">
        <f t="shared" si="980"/>
        <v>-</v>
      </c>
      <c r="U1265" s="3">
        <f t="shared" si="981"/>
        <v>160.07</v>
      </c>
      <c r="V1265" s="3">
        <f t="shared" ca="1" si="982"/>
        <v>63.1988338783407</v>
      </c>
      <c r="W1265" s="3">
        <f t="shared" ca="1" si="983"/>
        <v>3.8594485852770286</v>
      </c>
      <c r="X1265" s="85"/>
      <c r="Y1265" s="3" t="str">
        <f t="shared" si="984"/>
        <v>1.85</v>
      </c>
      <c r="Z1265" s="3" t="str">
        <f t="shared" si="985"/>
        <v>-</v>
      </c>
      <c r="AA1265" s="3">
        <f t="shared" si="986"/>
        <v>160.07</v>
      </c>
      <c r="AB1265" s="3">
        <f t="shared" ca="1" si="987"/>
        <v>63.1988338783407</v>
      </c>
      <c r="AC1265" s="3">
        <f t="shared" ca="1" si="988"/>
        <v>3.632422197907792</v>
      </c>
      <c r="AE1265" s="3" t="str">
        <f t="shared" si="989"/>
        <v>1.85</v>
      </c>
      <c r="AF1265" s="3" t="str">
        <f t="shared" si="990"/>
        <v>-</v>
      </c>
      <c r="AG1265" s="3">
        <f t="shared" si="991"/>
        <v>160.07</v>
      </c>
      <c r="AH1265" s="3">
        <f t="shared" ca="1" si="992"/>
        <v>63.1988338783407</v>
      </c>
      <c r="AI1265" s="3">
        <f t="shared" ca="1" si="993"/>
        <v>3.4053958105385549</v>
      </c>
      <c r="AK1265" s="3" t="str">
        <f t="shared" si="994"/>
        <v>1.85</v>
      </c>
      <c r="AL1265" s="3" t="str">
        <f t="shared" si="995"/>
        <v>-</v>
      </c>
      <c r="AM1265" s="3">
        <f t="shared" si="996"/>
        <v>160.07</v>
      </c>
      <c r="AN1265" s="3">
        <f t="shared" ca="1" si="997"/>
        <v>63.1988338783407</v>
      </c>
      <c r="AO1265" s="3">
        <f t="shared" ca="1" si="998"/>
        <v>3.1783694231693178</v>
      </c>
      <c r="AQ1265" s="3" t="str">
        <f t="shared" si="999"/>
        <v>1.85</v>
      </c>
      <c r="AR1265" s="3" t="str">
        <f t="shared" si="1000"/>
        <v>-</v>
      </c>
      <c r="AS1265" s="3">
        <f t="shared" si="1001"/>
        <v>160.07</v>
      </c>
      <c r="AT1265" s="3">
        <f t="shared" ca="1" si="1002"/>
        <v>63.1988338783407</v>
      </c>
      <c r="AU1265" s="3">
        <f t="shared" ca="1" si="1003"/>
        <v>2.7243166484308436</v>
      </c>
      <c r="AW1265" s="3" t="str">
        <f t="shared" si="1004"/>
        <v>1.85</v>
      </c>
      <c r="AX1265" s="3" t="str">
        <f t="shared" si="1005"/>
        <v>-</v>
      </c>
      <c r="AY1265" s="3">
        <f t="shared" si="1006"/>
        <v>160.07</v>
      </c>
      <c r="AZ1265" s="3">
        <f t="shared" ca="1" si="1007"/>
        <v>63.1988338783407</v>
      </c>
      <c r="BA1265" s="3">
        <f t="shared" ca="1" si="1008"/>
        <v>2.2702638736923699</v>
      </c>
      <c r="BC1265" s="3" t="str">
        <f t="shared" si="1009"/>
        <v>1.85</v>
      </c>
      <c r="BD1265" s="3" t="str">
        <f t="shared" si="1010"/>
        <v>-</v>
      </c>
      <c r="BE1265" s="3">
        <f t="shared" si="1011"/>
        <v>160.07</v>
      </c>
      <c r="BF1265" s="3">
        <f t="shared" ca="1" si="1012"/>
        <v>63.1988338783407</v>
      </c>
      <c r="BG1265" s="3">
        <f t="shared" ca="1" si="1013"/>
        <v>1.3621583242154218</v>
      </c>
      <c r="BI1265" s="3" t="str">
        <f t="shared" si="1014"/>
        <v>1.85</v>
      </c>
      <c r="BJ1265" s="3" t="str">
        <f t="shared" si="1015"/>
        <v>-</v>
      </c>
      <c r="BK1265" s="3">
        <f t="shared" si="1016"/>
        <v>160.07</v>
      </c>
      <c r="BL1265" s="3">
        <f t="shared" ca="1" si="1017"/>
        <v>63.1988338783407</v>
      </c>
      <c r="BM1265" s="3">
        <f t="shared" ca="1" si="1018"/>
        <v>0.454052774738474</v>
      </c>
    </row>
    <row r="1266" spans="1:65" x14ac:dyDescent="0.3">
      <c r="A1266" s="3" t="str">
        <f>'Forward collapse simulation'!B1276</f>
        <v>1.85</v>
      </c>
      <c r="B1266" s="3" t="str">
        <f>IF('Forward collapse simulation'!C1276="","-",'Forward collapse simulation'!C1276)</f>
        <v>-</v>
      </c>
      <c r="C1266" s="3">
        <f>'Forward collapse simulation'!E1276</f>
        <v>163.78</v>
      </c>
      <c r="D1266" s="3">
        <f ca="1">'Forward collapse simulation'!AK1276</f>
        <v>82.943518200659611</v>
      </c>
      <c r="E1266" s="84">
        <f ca="1">'Forward collapse simulation'!AL1276</f>
        <v>22.086499135821136</v>
      </c>
      <c r="G1266" s="3" t="str">
        <f t="shared" si="969"/>
        <v>1.85</v>
      </c>
      <c r="H1266" s="3" t="str">
        <f t="shared" si="970"/>
        <v>-</v>
      </c>
      <c r="I1266" s="3">
        <f t="shared" si="971"/>
        <v>163.78</v>
      </c>
      <c r="J1266" s="3">
        <f t="shared" ca="1" si="972"/>
        <v>82.943518200659611</v>
      </c>
      <c r="K1266" s="3">
        <f t="shared" ca="1" si="973"/>
        <v>20.982174179030078</v>
      </c>
      <c r="M1266" s="3" t="str">
        <f t="shared" si="974"/>
        <v>1.85</v>
      </c>
      <c r="N1266" s="3" t="str">
        <f t="shared" si="975"/>
        <v>-</v>
      </c>
      <c r="O1266" s="3">
        <f t="shared" si="976"/>
        <v>163.78</v>
      </c>
      <c r="P1266" s="3">
        <f t="shared" ca="1" si="977"/>
        <v>82.943518200659611</v>
      </c>
      <c r="Q1266" s="3">
        <f t="shared" ca="1" si="978"/>
        <v>19.877849222239021</v>
      </c>
      <c r="R1266" s="85"/>
      <c r="S1266" s="3" t="str">
        <f t="shared" si="979"/>
        <v>1.85</v>
      </c>
      <c r="T1266" s="3" t="str">
        <f t="shared" si="980"/>
        <v>-</v>
      </c>
      <c r="U1266" s="3">
        <f t="shared" si="981"/>
        <v>163.78</v>
      </c>
      <c r="V1266" s="3">
        <f t="shared" ca="1" si="982"/>
        <v>82.943518200659611</v>
      </c>
      <c r="W1266" s="3">
        <f t="shared" ca="1" si="983"/>
        <v>18.773524265447964</v>
      </c>
      <c r="X1266" s="85"/>
      <c r="Y1266" s="3" t="str">
        <f t="shared" si="984"/>
        <v>1.85</v>
      </c>
      <c r="Z1266" s="3" t="str">
        <f t="shared" si="985"/>
        <v>-</v>
      </c>
      <c r="AA1266" s="3">
        <f t="shared" si="986"/>
        <v>163.78</v>
      </c>
      <c r="AB1266" s="3">
        <f t="shared" ca="1" si="987"/>
        <v>82.943518200659611</v>
      </c>
      <c r="AC1266" s="3">
        <f t="shared" ca="1" si="988"/>
        <v>17.669199308656911</v>
      </c>
      <c r="AE1266" s="3" t="str">
        <f t="shared" si="989"/>
        <v>1.85</v>
      </c>
      <c r="AF1266" s="3" t="str">
        <f t="shared" si="990"/>
        <v>-</v>
      </c>
      <c r="AG1266" s="3">
        <f t="shared" si="991"/>
        <v>163.78</v>
      </c>
      <c r="AH1266" s="3">
        <f t="shared" ca="1" si="992"/>
        <v>82.943518200659611</v>
      </c>
      <c r="AI1266" s="3">
        <f t="shared" ca="1" si="993"/>
        <v>16.564874351865853</v>
      </c>
      <c r="AK1266" s="3" t="str">
        <f t="shared" si="994"/>
        <v>1.85</v>
      </c>
      <c r="AL1266" s="3" t="str">
        <f t="shared" si="995"/>
        <v>-</v>
      </c>
      <c r="AM1266" s="3">
        <f t="shared" si="996"/>
        <v>163.78</v>
      </c>
      <c r="AN1266" s="3">
        <f t="shared" ca="1" si="997"/>
        <v>82.943518200659611</v>
      </c>
      <c r="AO1266" s="3">
        <f t="shared" ca="1" si="998"/>
        <v>15.460549395074795</v>
      </c>
      <c r="AQ1266" s="3" t="str">
        <f t="shared" si="999"/>
        <v>1.85</v>
      </c>
      <c r="AR1266" s="3" t="str">
        <f t="shared" si="1000"/>
        <v>-</v>
      </c>
      <c r="AS1266" s="3">
        <f t="shared" si="1001"/>
        <v>163.78</v>
      </c>
      <c r="AT1266" s="3">
        <f t="shared" ca="1" si="1002"/>
        <v>82.943518200659611</v>
      </c>
      <c r="AU1266" s="3">
        <f t="shared" ca="1" si="1003"/>
        <v>13.25189948149268</v>
      </c>
      <c r="AW1266" s="3" t="str">
        <f t="shared" si="1004"/>
        <v>1.85</v>
      </c>
      <c r="AX1266" s="3" t="str">
        <f t="shared" si="1005"/>
        <v>-</v>
      </c>
      <c r="AY1266" s="3">
        <f t="shared" si="1006"/>
        <v>163.78</v>
      </c>
      <c r="AZ1266" s="3">
        <f t="shared" ca="1" si="1007"/>
        <v>82.943518200659611</v>
      </c>
      <c r="BA1266" s="3">
        <f t="shared" ca="1" si="1008"/>
        <v>11.043249567910568</v>
      </c>
      <c r="BC1266" s="3" t="str">
        <f t="shared" si="1009"/>
        <v>1.85</v>
      </c>
      <c r="BD1266" s="3" t="str">
        <f t="shared" si="1010"/>
        <v>-</v>
      </c>
      <c r="BE1266" s="3">
        <f t="shared" si="1011"/>
        <v>163.78</v>
      </c>
      <c r="BF1266" s="3">
        <f t="shared" ca="1" si="1012"/>
        <v>82.943518200659611</v>
      </c>
      <c r="BG1266" s="3">
        <f t="shared" ca="1" si="1013"/>
        <v>6.6259497407463401</v>
      </c>
      <c r="BI1266" s="3" t="str">
        <f t="shared" si="1014"/>
        <v>1.85</v>
      </c>
      <c r="BJ1266" s="3" t="str">
        <f t="shared" si="1015"/>
        <v>-</v>
      </c>
      <c r="BK1266" s="3">
        <f t="shared" si="1016"/>
        <v>163.78</v>
      </c>
      <c r="BL1266" s="3">
        <f t="shared" ca="1" si="1017"/>
        <v>82.943518200659611</v>
      </c>
      <c r="BM1266" s="3">
        <f t="shared" ca="1" si="1018"/>
        <v>2.2086499135821138</v>
      </c>
    </row>
    <row r="1267" spans="1:65" x14ac:dyDescent="0.3">
      <c r="A1267" s="3" t="str">
        <f>'Forward collapse simulation'!B1277</f>
        <v>1.85</v>
      </c>
      <c r="B1267" s="3" t="str">
        <f>IF('Forward collapse simulation'!C1277="","-",'Forward collapse simulation'!C1277)</f>
        <v>-</v>
      </c>
      <c r="C1267" s="3">
        <f>'Forward collapse simulation'!E1277</f>
        <v>156.08000000000001</v>
      </c>
      <c r="D1267" s="3">
        <f ca="1">'Forward collapse simulation'!AK1277</f>
        <v>88.190738747397376</v>
      </c>
      <c r="E1267" s="84">
        <f ca="1">'Forward collapse simulation'!AL1277</f>
        <v>27.278897733080235</v>
      </c>
      <c r="G1267" s="3" t="str">
        <f t="shared" si="969"/>
        <v>1.85</v>
      </c>
      <c r="H1267" s="3" t="str">
        <f t="shared" si="970"/>
        <v>-</v>
      </c>
      <c r="I1267" s="3">
        <f t="shared" si="971"/>
        <v>156.08000000000001</v>
      </c>
      <c r="J1267" s="3">
        <f t="shared" ca="1" si="972"/>
        <v>88.190738747397376</v>
      </c>
      <c r="K1267" s="3">
        <f t="shared" ca="1" si="973"/>
        <v>25.914952846426221</v>
      </c>
      <c r="M1267" s="3" t="str">
        <f t="shared" si="974"/>
        <v>1.85</v>
      </c>
      <c r="N1267" s="3" t="str">
        <f t="shared" si="975"/>
        <v>-</v>
      </c>
      <c r="O1267" s="3">
        <f t="shared" si="976"/>
        <v>156.08000000000001</v>
      </c>
      <c r="P1267" s="3">
        <f t="shared" ca="1" si="977"/>
        <v>88.190738747397376</v>
      </c>
      <c r="Q1267" s="3">
        <f t="shared" ca="1" si="978"/>
        <v>24.551007959772214</v>
      </c>
      <c r="R1267" s="85"/>
      <c r="S1267" s="3" t="str">
        <f t="shared" si="979"/>
        <v>1.85</v>
      </c>
      <c r="T1267" s="3" t="str">
        <f t="shared" si="980"/>
        <v>-</v>
      </c>
      <c r="U1267" s="3">
        <f t="shared" si="981"/>
        <v>156.08000000000001</v>
      </c>
      <c r="V1267" s="3">
        <f t="shared" ca="1" si="982"/>
        <v>88.190738747397376</v>
      </c>
      <c r="W1267" s="3">
        <f t="shared" ca="1" si="983"/>
        <v>23.1870630731182</v>
      </c>
      <c r="X1267" s="85"/>
      <c r="Y1267" s="3" t="str">
        <f t="shared" si="984"/>
        <v>1.85</v>
      </c>
      <c r="Z1267" s="3" t="str">
        <f t="shared" si="985"/>
        <v>-</v>
      </c>
      <c r="AA1267" s="3">
        <f t="shared" si="986"/>
        <v>156.08000000000001</v>
      </c>
      <c r="AB1267" s="3">
        <f t="shared" ca="1" si="987"/>
        <v>88.190738747397376</v>
      </c>
      <c r="AC1267" s="3">
        <f t="shared" ca="1" si="988"/>
        <v>21.823118186464189</v>
      </c>
      <c r="AE1267" s="3" t="str">
        <f t="shared" si="989"/>
        <v>1.85</v>
      </c>
      <c r="AF1267" s="3" t="str">
        <f t="shared" si="990"/>
        <v>-</v>
      </c>
      <c r="AG1267" s="3">
        <f t="shared" si="991"/>
        <v>156.08000000000001</v>
      </c>
      <c r="AH1267" s="3">
        <f t="shared" ca="1" si="992"/>
        <v>88.190738747397376</v>
      </c>
      <c r="AI1267" s="3">
        <f t="shared" ca="1" si="993"/>
        <v>20.459173299810175</v>
      </c>
      <c r="AK1267" s="3" t="str">
        <f t="shared" si="994"/>
        <v>1.85</v>
      </c>
      <c r="AL1267" s="3" t="str">
        <f t="shared" si="995"/>
        <v>-</v>
      </c>
      <c r="AM1267" s="3">
        <f t="shared" si="996"/>
        <v>156.08000000000001</v>
      </c>
      <c r="AN1267" s="3">
        <f t="shared" ca="1" si="997"/>
        <v>88.190738747397376</v>
      </c>
      <c r="AO1267" s="3">
        <f t="shared" ca="1" si="998"/>
        <v>19.095228413156164</v>
      </c>
      <c r="AQ1267" s="3" t="str">
        <f t="shared" si="999"/>
        <v>1.85</v>
      </c>
      <c r="AR1267" s="3" t="str">
        <f t="shared" si="1000"/>
        <v>-</v>
      </c>
      <c r="AS1267" s="3">
        <f t="shared" si="1001"/>
        <v>156.08000000000001</v>
      </c>
      <c r="AT1267" s="3">
        <f t="shared" ca="1" si="1002"/>
        <v>88.190738747397376</v>
      </c>
      <c r="AU1267" s="3">
        <f t="shared" ca="1" si="1003"/>
        <v>16.367338639848139</v>
      </c>
      <c r="AW1267" s="3" t="str">
        <f t="shared" si="1004"/>
        <v>1.85</v>
      </c>
      <c r="AX1267" s="3" t="str">
        <f t="shared" si="1005"/>
        <v>-</v>
      </c>
      <c r="AY1267" s="3">
        <f t="shared" si="1006"/>
        <v>156.08000000000001</v>
      </c>
      <c r="AZ1267" s="3">
        <f t="shared" ca="1" si="1007"/>
        <v>88.190738747397376</v>
      </c>
      <c r="BA1267" s="3">
        <f t="shared" ca="1" si="1008"/>
        <v>13.639448866540118</v>
      </c>
      <c r="BC1267" s="3" t="str">
        <f t="shared" si="1009"/>
        <v>1.85</v>
      </c>
      <c r="BD1267" s="3" t="str">
        <f t="shared" si="1010"/>
        <v>-</v>
      </c>
      <c r="BE1267" s="3">
        <f t="shared" si="1011"/>
        <v>156.08000000000001</v>
      </c>
      <c r="BF1267" s="3">
        <f t="shared" ca="1" si="1012"/>
        <v>88.190738747397376</v>
      </c>
      <c r="BG1267" s="3">
        <f t="shared" ca="1" si="1013"/>
        <v>8.1836693199240695</v>
      </c>
      <c r="BI1267" s="3" t="str">
        <f t="shared" si="1014"/>
        <v>1.85</v>
      </c>
      <c r="BJ1267" s="3" t="str">
        <f t="shared" si="1015"/>
        <v>-</v>
      </c>
      <c r="BK1267" s="3">
        <f t="shared" si="1016"/>
        <v>156.08000000000001</v>
      </c>
      <c r="BL1267" s="3">
        <f t="shared" ca="1" si="1017"/>
        <v>88.190738747397376</v>
      </c>
      <c r="BM1267" s="3">
        <f t="shared" ca="1" si="1018"/>
        <v>2.7278897733080236</v>
      </c>
    </row>
    <row r="1268" spans="1:65" x14ac:dyDescent="0.3">
      <c r="A1268" s="3" t="str">
        <f>'Forward collapse simulation'!B1278</f>
        <v>1.85</v>
      </c>
      <c r="B1268" s="3" t="str">
        <f>IF('Forward collapse simulation'!C1278="","-",'Forward collapse simulation'!C1278)</f>
        <v>-</v>
      </c>
      <c r="C1268" s="3">
        <f>'Forward collapse simulation'!E1278</f>
        <v>255.2</v>
      </c>
      <c r="D1268" s="3">
        <f ca="1">'Forward collapse simulation'!AK1278</f>
        <v>89.229498849213286</v>
      </c>
      <c r="E1268" s="84">
        <f ca="1">'Forward collapse simulation'!AL1278</f>
        <v>32.601978330013353</v>
      </c>
      <c r="G1268" s="3" t="str">
        <f t="shared" si="969"/>
        <v>1.85</v>
      </c>
      <c r="H1268" s="3" t="str">
        <f t="shared" si="970"/>
        <v>-</v>
      </c>
      <c r="I1268" s="3">
        <f t="shared" si="971"/>
        <v>255.2</v>
      </c>
      <c r="J1268" s="3">
        <f t="shared" ca="1" si="972"/>
        <v>89.229498849213286</v>
      </c>
      <c r="K1268" s="3">
        <f t="shared" ca="1" si="973"/>
        <v>30.971879413512685</v>
      </c>
      <c r="M1268" s="3" t="str">
        <f t="shared" si="974"/>
        <v>1.85</v>
      </c>
      <c r="N1268" s="3" t="str">
        <f t="shared" si="975"/>
        <v>-</v>
      </c>
      <c r="O1268" s="3">
        <f t="shared" si="976"/>
        <v>255.2</v>
      </c>
      <c r="P1268" s="3">
        <f t="shared" ca="1" si="977"/>
        <v>89.229498849213286</v>
      </c>
      <c r="Q1268" s="3">
        <f t="shared" ca="1" si="978"/>
        <v>29.341780497012017</v>
      </c>
      <c r="R1268" s="85"/>
      <c r="S1268" s="3" t="str">
        <f t="shared" si="979"/>
        <v>1.85</v>
      </c>
      <c r="T1268" s="3" t="str">
        <f t="shared" si="980"/>
        <v>-</v>
      </c>
      <c r="U1268" s="3">
        <f t="shared" si="981"/>
        <v>255.2</v>
      </c>
      <c r="V1268" s="3">
        <f t="shared" ca="1" si="982"/>
        <v>89.229498849213286</v>
      </c>
      <c r="W1268" s="3">
        <f t="shared" ca="1" si="983"/>
        <v>27.71168158051135</v>
      </c>
      <c r="X1268" s="85"/>
      <c r="Y1268" s="3" t="str">
        <f t="shared" si="984"/>
        <v>1.85</v>
      </c>
      <c r="Z1268" s="3" t="str">
        <f t="shared" si="985"/>
        <v>-</v>
      </c>
      <c r="AA1268" s="3">
        <f t="shared" si="986"/>
        <v>255.2</v>
      </c>
      <c r="AB1268" s="3">
        <f t="shared" ca="1" si="987"/>
        <v>89.229498849213286</v>
      </c>
      <c r="AC1268" s="3">
        <f t="shared" ca="1" si="988"/>
        <v>26.081582664010682</v>
      </c>
      <c r="AE1268" s="3" t="str">
        <f t="shared" si="989"/>
        <v>1.85</v>
      </c>
      <c r="AF1268" s="3" t="str">
        <f t="shared" si="990"/>
        <v>-</v>
      </c>
      <c r="AG1268" s="3">
        <f t="shared" si="991"/>
        <v>255.2</v>
      </c>
      <c r="AH1268" s="3">
        <f t="shared" ca="1" si="992"/>
        <v>89.229498849213286</v>
      </c>
      <c r="AI1268" s="3">
        <f t="shared" ca="1" si="993"/>
        <v>24.451483747510014</v>
      </c>
      <c r="AK1268" s="3" t="str">
        <f t="shared" si="994"/>
        <v>1.85</v>
      </c>
      <c r="AL1268" s="3" t="str">
        <f t="shared" si="995"/>
        <v>-</v>
      </c>
      <c r="AM1268" s="3">
        <f t="shared" si="996"/>
        <v>255.2</v>
      </c>
      <c r="AN1268" s="3">
        <f t="shared" ca="1" si="997"/>
        <v>89.229498849213286</v>
      </c>
      <c r="AO1268" s="3">
        <f t="shared" ca="1" si="998"/>
        <v>22.821384831009347</v>
      </c>
      <c r="AQ1268" s="3" t="str">
        <f t="shared" si="999"/>
        <v>1.85</v>
      </c>
      <c r="AR1268" s="3" t="str">
        <f t="shared" si="1000"/>
        <v>-</v>
      </c>
      <c r="AS1268" s="3">
        <f t="shared" si="1001"/>
        <v>255.2</v>
      </c>
      <c r="AT1268" s="3">
        <f t="shared" ca="1" si="1002"/>
        <v>89.229498849213286</v>
      </c>
      <c r="AU1268" s="3">
        <f t="shared" ca="1" si="1003"/>
        <v>19.561186998008012</v>
      </c>
      <c r="AW1268" s="3" t="str">
        <f t="shared" si="1004"/>
        <v>1.85</v>
      </c>
      <c r="AX1268" s="3" t="str">
        <f t="shared" si="1005"/>
        <v>-</v>
      </c>
      <c r="AY1268" s="3">
        <f t="shared" si="1006"/>
        <v>255.2</v>
      </c>
      <c r="AZ1268" s="3">
        <f t="shared" ca="1" si="1007"/>
        <v>89.229498849213286</v>
      </c>
      <c r="BA1268" s="3">
        <f t="shared" ca="1" si="1008"/>
        <v>16.300989165006676</v>
      </c>
      <c r="BC1268" s="3" t="str">
        <f t="shared" si="1009"/>
        <v>1.85</v>
      </c>
      <c r="BD1268" s="3" t="str">
        <f t="shared" si="1010"/>
        <v>-</v>
      </c>
      <c r="BE1268" s="3">
        <f t="shared" si="1011"/>
        <v>255.2</v>
      </c>
      <c r="BF1268" s="3">
        <f t="shared" ca="1" si="1012"/>
        <v>89.229498849213286</v>
      </c>
      <c r="BG1268" s="3">
        <f t="shared" ca="1" si="1013"/>
        <v>9.7805934990040058</v>
      </c>
      <c r="BI1268" s="3" t="str">
        <f t="shared" si="1014"/>
        <v>1.85</v>
      </c>
      <c r="BJ1268" s="3" t="str">
        <f t="shared" si="1015"/>
        <v>-</v>
      </c>
      <c r="BK1268" s="3">
        <f t="shared" si="1016"/>
        <v>255.2</v>
      </c>
      <c r="BL1268" s="3">
        <f t="shared" ca="1" si="1017"/>
        <v>89.229498849213286</v>
      </c>
      <c r="BM1268" s="3">
        <f t="shared" ca="1" si="1018"/>
        <v>3.2601978330013353</v>
      </c>
    </row>
    <row r="1269" spans="1:65" x14ac:dyDescent="0.3">
      <c r="A1269" s="3" t="str">
        <f>'Forward collapse simulation'!B1279</f>
        <v>1.85</v>
      </c>
      <c r="B1269" s="3" t="str">
        <f>IF('Forward collapse simulation'!C1279="","-",'Forward collapse simulation'!C1279)</f>
        <v>-</v>
      </c>
      <c r="C1269" s="3">
        <f>'Forward collapse simulation'!E1279</f>
        <v>304.04000000000002</v>
      </c>
      <c r="D1269" s="3">
        <f ca="1">'Forward collapse simulation'!AK1279</f>
        <v>87.878866063608342</v>
      </c>
      <c r="E1269" s="84">
        <f ca="1">'Forward collapse simulation'!AL1279</f>
        <v>24.410962287219483</v>
      </c>
      <c r="G1269" s="3" t="str">
        <f t="shared" si="969"/>
        <v>1.85</v>
      </c>
      <c r="H1269" s="3" t="str">
        <f t="shared" si="970"/>
        <v>-</v>
      </c>
      <c r="I1269" s="3">
        <f t="shared" si="971"/>
        <v>304.04000000000002</v>
      </c>
      <c r="J1269" s="3">
        <f t="shared" ca="1" si="972"/>
        <v>87.878866063608342</v>
      </c>
      <c r="K1269" s="3">
        <f t="shared" ca="1" si="973"/>
        <v>23.190414172858507</v>
      </c>
      <c r="M1269" s="3" t="str">
        <f t="shared" si="974"/>
        <v>1.85</v>
      </c>
      <c r="N1269" s="3" t="str">
        <f t="shared" si="975"/>
        <v>-</v>
      </c>
      <c r="O1269" s="3">
        <f t="shared" si="976"/>
        <v>304.04000000000002</v>
      </c>
      <c r="P1269" s="3">
        <f t="shared" ca="1" si="977"/>
        <v>87.878866063608342</v>
      </c>
      <c r="Q1269" s="3">
        <f t="shared" ca="1" si="978"/>
        <v>21.969866058497537</v>
      </c>
      <c r="R1269" s="85"/>
      <c r="S1269" s="3" t="str">
        <f t="shared" si="979"/>
        <v>1.85</v>
      </c>
      <c r="T1269" s="3" t="str">
        <f t="shared" si="980"/>
        <v>-</v>
      </c>
      <c r="U1269" s="3">
        <f t="shared" si="981"/>
        <v>304.04000000000002</v>
      </c>
      <c r="V1269" s="3">
        <f t="shared" ca="1" si="982"/>
        <v>87.878866063608342</v>
      </c>
      <c r="W1269" s="3">
        <f t="shared" ca="1" si="983"/>
        <v>20.74931794413656</v>
      </c>
      <c r="X1269" s="85"/>
      <c r="Y1269" s="3" t="str">
        <f t="shared" si="984"/>
        <v>1.85</v>
      </c>
      <c r="Z1269" s="3" t="str">
        <f t="shared" si="985"/>
        <v>-</v>
      </c>
      <c r="AA1269" s="3">
        <f t="shared" si="986"/>
        <v>304.04000000000002</v>
      </c>
      <c r="AB1269" s="3">
        <f t="shared" ca="1" si="987"/>
        <v>87.878866063608342</v>
      </c>
      <c r="AC1269" s="3">
        <f t="shared" ca="1" si="988"/>
        <v>19.528769829775587</v>
      </c>
      <c r="AE1269" s="3" t="str">
        <f t="shared" si="989"/>
        <v>1.85</v>
      </c>
      <c r="AF1269" s="3" t="str">
        <f t="shared" si="990"/>
        <v>-</v>
      </c>
      <c r="AG1269" s="3">
        <f t="shared" si="991"/>
        <v>304.04000000000002</v>
      </c>
      <c r="AH1269" s="3">
        <f t="shared" ca="1" si="992"/>
        <v>87.878866063608342</v>
      </c>
      <c r="AI1269" s="3">
        <f t="shared" ca="1" si="993"/>
        <v>18.308221715414611</v>
      </c>
      <c r="AK1269" s="3" t="str">
        <f t="shared" si="994"/>
        <v>1.85</v>
      </c>
      <c r="AL1269" s="3" t="str">
        <f t="shared" si="995"/>
        <v>-</v>
      </c>
      <c r="AM1269" s="3">
        <f t="shared" si="996"/>
        <v>304.04000000000002</v>
      </c>
      <c r="AN1269" s="3">
        <f t="shared" ca="1" si="997"/>
        <v>87.878866063608342</v>
      </c>
      <c r="AO1269" s="3">
        <f t="shared" ca="1" si="998"/>
        <v>17.087673601053638</v>
      </c>
      <c r="AQ1269" s="3" t="str">
        <f t="shared" si="999"/>
        <v>1.85</v>
      </c>
      <c r="AR1269" s="3" t="str">
        <f t="shared" si="1000"/>
        <v>-</v>
      </c>
      <c r="AS1269" s="3">
        <f t="shared" si="1001"/>
        <v>304.04000000000002</v>
      </c>
      <c r="AT1269" s="3">
        <f t="shared" ca="1" si="1002"/>
        <v>87.878866063608342</v>
      </c>
      <c r="AU1269" s="3">
        <f t="shared" ca="1" si="1003"/>
        <v>14.64657737233169</v>
      </c>
      <c r="AW1269" s="3" t="str">
        <f t="shared" si="1004"/>
        <v>1.85</v>
      </c>
      <c r="AX1269" s="3" t="str">
        <f t="shared" si="1005"/>
        <v>-</v>
      </c>
      <c r="AY1269" s="3">
        <f t="shared" si="1006"/>
        <v>304.04000000000002</v>
      </c>
      <c r="AZ1269" s="3">
        <f t="shared" ca="1" si="1007"/>
        <v>87.878866063608342</v>
      </c>
      <c r="BA1269" s="3">
        <f t="shared" ca="1" si="1008"/>
        <v>12.205481143609742</v>
      </c>
      <c r="BC1269" s="3" t="str">
        <f t="shared" si="1009"/>
        <v>1.85</v>
      </c>
      <c r="BD1269" s="3" t="str">
        <f t="shared" si="1010"/>
        <v>-</v>
      </c>
      <c r="BE1269" s="3">
        <f t="shared" si="1011"/>
        <v>304.04000000000002</v>
      </c>
      <c r="BF1269" s="3">
        <f t="shared" ca="1" si="1012"/>
        <v>87.878866063608342</v>
      </c>
      <c r="BG1269" s="3">
        <f t="shared" ca="1" si="1013"/>
        <v>7.3232886861658448</v>
      </c>
      <c r="BI1269" s="3" t="str">
        <f t="shared" si="1014"/>
        <v>1.85</v>
      </c>
      <c r="BJ1269" s="3" t="str">
        <f t="shared" si="1015"/>
        <v>-</v>
      </c>
      <c r="BK1269" s="3">
        <f t="shared" si="1016"/>
        <v>304.04000000000002</v>
      </c>
      <c r="BL1269" s="3">
        <f t="shared" ca="1" si="1017"/>
        <v>87.878866063608342</v>
      </c>
      <c r="BM1269" s="3">
        <f t="shared" ca="1" si="1018"/>
        <v>2.4410962287219484</v>
      </c>
    </row>
    <row r="1270" spans="1:65" x14ac:dyDescent="0.3">
      <c r="A1270" s="3" t="str">
        <f>'Forward collapse simulation'!B1280</f>
        <v>1.85</v>
      </c>
      <c r="B1270" s="3" t="str">
        <f>IF('Forward collapse simulation'!C1280="","-",'Forward collapse simulation'!C1280)</f>
        <v>-</v>
      </c>
      <c r="C1270" s="3">
        <f>'Forward collapse simulation'!E1280</f>
        <v>305.17</v>
      </c>
      <c r="D1270" s="3">
        <f ca="1">'Forward collapse simulation'!AK1280</f>
        <v>81.547053063226443</v>
      </c>
      <c r="E1270" s="84">
        <f ca="1">'Forward collapse simulation'!AL1280</f>
        <v>11.811164816053303</v>
      </c>
      <c r="G1270" s="3" t="str">
        <f t="shared" si="969"/>
        <v>1.85</v>
      </c>
      <c r="H1270" s="3" t="str">
        <f t="shared" si="970"/>
        <v>-</v>
      </c>
      <c r="I1270" s="3">
        <f t="shared" si="971"/>
        <v>305.17</v>
      </c>
      <c r="J1270" s="3">
        <f t="shared" ca="1" si="972"/>
        <v>81.547053063226443</v>
      </c>
      <c r="K1270" s="3">
        <f t="shared" ca="1" si="973"/>
        <v>11.220606575250637</v>
      </c>
      <c r="M1270" s="3" t="str">
        <f t="shared" si="974"/>
        <v>1.85</v>
      </c>
      <c r="N1270" s="3" t="str">
        <f t="shared" si="975"/>
        <v>-</v>
      </c>
      <c r="O1270" s="3">
        <f t="shared" si="976"/>
        <v>305.17</v>
      </c>
      <c r="P1270" s="3">
        <f t="shared" ca="1" si="977"/>
        <v>81.547053063226443</v>
      </c>
      <c r="Q1270" s="3">
        <f t="shared" ca="1" si="978"/>
        <v>10.630048334447974</v>
      </c>
      <c r="R1270" s="85"/>
      <c r="S1270" s="3" t="str">
        <f t="shared" si="979"/>
        <v>1.85</v>
      </c>
      <c r="T1270" s="3" t="str">
        <f t="shared" si="980"/>
        <v>-</v>
      </c>
      <c r="U1270" s="3">
        <f t="shared" si="981"/>
        <v>305.17</v>
      </c>
      <c r="V1270" s="3">
        <f t="shared" ca="1" si="982"/>
        <v>81.547053063226443</v>
      </c>
      <c r="W1270" s="3">
        <f t="shared" ca="1" si="983"/>
        <v>10.039490093645307</v>
      </c>
      <c r="X1270" s="85"/>
      <c r="Y1270" s="3" t="str">
        <f t="shared" si="984"/>
        <v>1.85</v>
      </c>
      <c r="Z1270" s="3" t="str">
        <f t="shared" si="985"/>
        <v>-</v>
      </c>
      <c r="AA1270" s="3">
        <f t="shared" si="986"/>
        <v>305.17</v>
      </c>
      <c r="AB1270" s="3">
        <f t="shared" ca="1" si="987"/>
        <v>81.547053063226443</v>
      </c>
      <c r="AC1270" s="3">
        <f t="shared" ca="1" si="988"/>
        <v>9.4489318528426427</v>
      </c>
      <c r="AE1270" s="3" t="str">
        <f t="shared" si="989"/>
        <v>1.85</v>
      </c>
      <c r="AF1270" s="3" t="str">
        <f t="shared" si="990"/>
        <v>-</v>
      </c>
      <c r="AG1270" s="3">
        <f t="shared" si="991"/>
        <v>305.17</v>
      </c>
      <c r="AH1270" s="3">
        <f t="shared" ca="1" si="992"/>
        <v>81.547053063226443</v>
      </c>
      <c r="AI1270" s="3">
        <f t="shared" ca="1" si="993"/>
        <v>8.8583736120399763</v>
      </c>
      <c r="AK1270" s="3" t="str">
        <f t="shared" si="994"/>
        <v>1.85</v>
      </c>
      <c r="AL1270" s="3" t="str">
        <f t="shared" si="995"/>
        <v>-</v>
      </c>
      <c r="AM1270" s="3">
        <f t="shared" si="996"/>
        <v>305.17</v>
      </c>
      <c r="AN1270" s="3">
        <f t="shared" ca="1" si="997"/>
        <v>81.547053063226443</v>
      </c>
      <c r="AO1270" s="3">
        <f t="shared" ca="1" si="998"/>
        <v>8.2678153712373117</v>
      </c>
      <c r="AQ1270" s="3" t="str">
        <f t="shared" si="999"/>
        <v>1.85</v>
      </c>
      <c r="AR1270" s="3" t="str">
        <f t="shared" si="1000"/>
        <v>-</v>
      </c>
      <c r="AS1270" s="3">
        <f t="shared" si="1001"/>
        <v>305.17</v>
      </c>
      <c r="AT1270" s="3">
        <f t="shared" ca="1" si="1002"/>
        <v>81.547053063226443</v>
      </c>
      <c r="AU1270" s="3">
        <f t="shared" ca="1" si="1003"/>
        <v>7.0866988896319816</v>
      </c>
      <c r="AW1270" s="3" t="str">
        <f t="shared" si="1004"/>
        <v>1.85</v>
      </c>
      <c r="AX1270" s="3" t="str">
        <f t="shared" si="1005"/>
        <v>-</v>
      </c>
      <c r="AY1270" s="3">
        <f t="shared" si="1006"/>
        <v>305.17</v>
      </c>
      <c r="AZ1270" s="3">
        <f t="shared" ca="1" si="1007"/>
        <v>81.547053063226443</v>
      </c>
      <c r="BA1270" s="3">
        <f t="shared" ca="1" si="1008"/>
        <v>5.9055824080266515</v>
      </c>
      <c r="BC1270" s="3" t="str">
        <f t="shared" si="1009"/>
        <v>1.85</v>
      </c>
      <c r="BD1270" s="3" t="str">
        <f t="shared" si="1010"/>
        <v>-</v>
      </c>
      <c r="BE1270" s="3">
        <f t="shared" si="1011"/>
        <v>305.17</v>
      </c>
      <c r="BF1270" s="3">
        <f t="shared" ca="1" si="1012"/>
        <v>81.547053063226443</v>
      </c>
      <c r="BG1270" s="3">
        <f t="shared" ca="1" si="1013"/>
        <v>3.5433494448159908</v>
      </c>
      <c r="BI1270" s="3" t="str">
        <f t="shared" si="1014"/>
        <v>1.85</v>
      </c>
      <c r="BJ1270" s="3" t="str">
        <f t="shared" si="1015"/>
        <v>-</v>
      </c>
      <c r="BK1270" s="3">
        <f t="shared" si="1016"/>
        <v>305.17</v>
      </c>
      <c r="BL1270" s="3">
        <f t="shared" ca="1" si="1017"/>
        <v>81.547053063226443</v>
      </c>
      <c r="BM1270" s="3">
        <f t="shared" ca="1" si="1018"/>
        <v>1.1811164816053303</v>
      </c>
    </row>
    <row r="1271" spans="1:65" x14ac:dyDescent="0.3">
      <c r="A1271" s="3" t="str">
        <f>'Forward collapse simulation'!B1281</f>
        <v>1.85</v>
      </c>
      <c r="B1271" s="3" t="str">
        <f>IF('Forward collapse simulation'!C1281="","-",'Forward collapse simulation'!C1281)</f>
        <v>-</v>
      </c>
      <c r="C1271" s="3">
        <f>'Forward collapse simulation'!E1281</f>
        <v>304.77</v>
      </c>
      <c r="D1271" s="3">
        <f ca="1">'Forward collapse simulation'!AK1281</f>
        <v>70.850198387364742</v>
      </c>
      <c r="E1271" s="84">
        <f ca="1">'Forward collapse simulation'!AL1281</f>
        <v>6.0080418543149854</v>
      </c>
      <c r="G1271" s="3" t="str">
        <f t="shared" si="969"/>
        <v>1.85</v>
      </c>
      <c r="H1271" s="3" t="str">
        <f t="shared" si="970"/>
        <v>-</v>
      </c>
      <c r="I1271" s="3">
        <f t="shared" si="971"/>
        <v>304.77</v>
      </c>
      <c r="J1271" s="3">
        <f t="shared" ca="1" si="972"/>
        <v>70.850198387364742</v>
      </c>
      <c r="K1271" s="3">
        <f t="shared" ca="1" si="973"/>
        <v>5.7076397615992356</v>
      </c>
      <c r="M1271" s="3" t="str">
        <f t="shared" si="974"/>
        <v>1.85</v>
      </c>
      <c r="N1271" s="3" t="str">
        <f t="shared" si="975"/>
        <v>-</v>
      </c>
      <c r="O1271" s="3">
        <f t="shared" si="976"/>
        <v>304.77</v>
      </c>
      <c r="P1271" s="3">
        <f t="shared" ca="1" si="977"/>
        <v>70.850198387364742</v>
      </c>
      <c r="Q1271" s="3">
        <f t="shared" ca="1" si="978"/>
        <v>5.4072376688834867</v>
      </c>
      <c r="R1271" s="85"/>
      <c r="S1271" s="3" t="str">
        <f t="shared" si="979"/>
        <v>1.85</v>
      </c>
      <c r="T1271" s="3" t="str">
        <f t="shared" si="980"/>
        <v>-</v>
      </c>
      <c r="U1271" s="3">
        <f t="shared" si="981"/>
        <v>304.77</v>
      </c>
      <c r="V1271" s="3">
        <f t="shared" ca="1" si="982"/>
        <v>70.850198387364742</v>
      </c>
      <c r="W1271" s="3">
        <f t="shared" ca="1" si="983"/>
        <v>5.1068355761677378</v>
      </c>
      <c r="X1271" s="85"/>
      <c r="Y1271" s="3" t="str">
        <f t="shared" si="984"/>
        <v>1.85</v>
      </c>
      <c r="Z1271" s="3" t="str">
        <f t="shared" si="985"/>
        <v>-</v>
      </c>
      <c r="AA1271" s="3">
        <f t="shared" si="986"/>
        <v>304.77</v>
      </c>
      <c r="AB1271" s="3">
        <f t="shared" ca="1" si="987"/>
        <v>70.850198387364742</v>
      </c>
      <c r="AC1271" s="3">
        <f t="shared" ca="1" si="988"/>
        <v>4.8064334834519888</v>
      </c>
      <c r="AE1271" s="3" t="str">
        <f t="shared" si="989"/>
        <v>1.85</v>
      </c>
      <c r="AF1271" s="3" t="str">
        <f t="shared" si="990"/>
        <v>-</v>
      </c>
      <c r="AG1271" s="3">
        <f t="shared" si="991"/>
        <v>304.77</v>
      </c>
      <c r="AH1271" s="3">
        <f t="shared" ca="1" si="992"/>
        <v>70.850198387364742</v>
      </c>
      <c r="AI1271" s="3">
        <f t="shared" ca="1" si="993"/>
        <v>4.506031390736239</v>
      </c>
      <c r="AK1271" s="3" t="str">
        <f t="shared" si="994"/>
        <v>1.85</v>
      </c>
      <c r="AL1271" s="3" t="str">
        <f t="shared" si="995"/>
        <v>-</v>
      </c>
      <c r="AM1271" s="3">
        <f t="shared" si="996"/>
        <v>304.77</v>
      </c>
      <c r="AN1271" s="3">
        <f t="shared" ca="1" si="997"/>
        <v>70.850198387364742</v>
      </c>
      <c r="AO1271" s="3">
        <f t="shared" ca="1" si="998"/>
        <v>4.2056292980204892</v>
      </c>
      <c r="AQ1271" s="3" t="str">
        <f t="shared" si="999"/>
        <v>1.85</v>
      </c>
      <c r="AR1271" s="3" t="str">
        <f t="shared" si="1000"/>
        <v>-</v>
      </c>
      <c r="AS1271" s="3">
        <f t="shared" si="1001"/>
        <v>304.77</v>
      </c>
      <c r="AT1271" s="3">
        <f t="shared" ca="1" si="1002"/>
        <v>70.850198387364742</v>
      </c>
      <c r="AU1271" s="3">
        <f t="shared" ca="1" si="1003"/>
        <v>3.604825112588991</v>
      </c>
      <c r="AW1271" s="3" t="str">
        <f t="shared" si="1004"/>
        <v>1.85</v>
      </c>
      <c r="AX1271" s="3" t="str">
        <f t="shared" si="1005"/>
        <v>-</v>
      </c>
      <c r="AY1271" s="3">
        <f t="shared" si="1006"/>
        <v>304.77</v>
      </c>
      <c r="AZ1271" s="3">
        <f t="shared" ca="1" si="1007"/>
        <v>70.850198387364742</v>
      </c>
      <c r="BA1271" s="3">
        <f t="shared" ca="1" si="1008"/>
        <v>3.0040209271574927</v>
      </c>
      <c r="BC1271" s="3" t="str">
        <f t="shared" si="1009"/>
        <v>1.85</v>
      </c>
      <c r="BD1271" s="3" t="str">
        <f t="shared" si="1010"/>
        <v>-</v>
      </c>
      <c r="BE1271" s="3">
        <f t="shared" si="1011"/>
        <v>304.77</v>
      </c>
      <c r="BF1271" s="3">
        <f t="shared" ca="1" si="1012"/>
        <v>70.850198387364742</v>
      </c>
      <c r="BG1271" s="3">
        <f t="shared" ca="1" si="1013"/>
        <v>1.8024125562944955</v>
      </c>
      <c r="BI1271" s="3" t="str">
        <f t="shared" si="1014"/>
        <v>1.85</v>
      </c>
      <c r="BJ1271" s="3" t="str">
        <f t="shared" si="1015"/>
        <v>-</v>
      </c>
      <c r="BK1271" s="3">
        <f t="shared" si="1016"/>
        <v>304.77</v>
      </c>
      <c r="BL1271" s="3">
        <f t="shared" ca="1" si="1017"/>
        <v>70.850198387364742</v>
      </c>
      <c r="BM1271" s="3">
        <f t="shared" ca="1" si="1018"/>
        <v>0.60080418543149861</v>
      </c>
    </row>
    <row r="1272" spans="1:65" x14ac:dyDescent="0.3">
      <c r="A1272" s="3" t="str">
        <f>'Forward collapse simulation'!B1282</f>
        <v>1.85</v>
      </c>
      <c r="B1272" s="3" t="str">
        <f>IF('Forward collapse simulation'!C1282="","-",'Forward collapse simulation'!C1282)</f>
        <v>-</v>
      </c>
      <c r="C1272" s="3">
        <f>'Forward collapse simulation'!E1282</f>
        <v>302.87</v>
      </c>
      <c r="D1272" s="3">
        <f>'Forward collapse simulation'!AK1282</f>
        <v>-1.59</v>
      </c>
      <c r="E1272" s="84">
        <f>'Forward collapse simulation'!AL1282</f>
        <v>3.2410000000000001</v>
      </c>
      <c r="G1272" s="3" t="str">
        <f t="shared" si="969"/>
        <v>1.85</v>
      </c>
      <c r="H1272" s="3" t="str">
        <f t="shared" si="970"/>
        <v>-</v>
      </c>
      <c r="I1272" s="3">
        <f t="shared" si="971"/>
        <v>302.87</v>
      </c>
      <c r="J1272" s="3">
        <f t="shared" si="972"/>
        <v>-1.59</v>
      </c>
      <c r="K1272" s="3">
        <f t="shared" si="973"/>
        <v>3.0789499999999999</v>
      </c>
      <c r="M1272" s="3" t="str">
        <f t="shared" si="974"/>
        <v>1.85</v>
      </c>
      <c r="N1272" s="3" t="str">
        <f t="shared" si="975"/>
        <v>-</v>
      </c>
      <c r="O1272" s="3">
        <f t="shared" si="976"/>
        <v>302.87</v>
      </c>
      <c r="P1272" s="3">
        <f t="shared" si="977"/>
        <v>-1.59</v>
      </c>
      <c r="Q1272" s="3">
        <f t="shared" si="978"/>
        <v>2.9169</v>
      </c>
      <c r="R1272" s="85"/>
      <c r="S1272" s="3" t="str">
        <f t="shared" si="979"/>
        <v>1.85</v>
      </c>
      <c r="T1272" s="3" t="str">
        <f t="shared" si="980"/>
        <v>-</v>
      </c>
      <c r="U1272" s="3">
        <f t="shared" si="981"/>
        <v>302.87</v>
      </c>
      <c r="V1272" s="3">
        <f t="shared" si="982"/>
        <v>-1.59</v>
      </c>
      <c r="W1272" s="3">
        <f t="shared" si="983"/>
        <v>2.7548499999999998</v>
      </c>
      <c r="X1272" s="85"/>
      <c r="Y1272" s="3" t="str">
        <f t="shared" si="984"/>
        <v>1.85</v>
      </c>
      <c r="Z1272" s="3" t="str">
        <f t="shared" si="985"/>
        <v>-</v>
      </c>
      <c r="AA1272" s="3">
        <f t="shared" si="986"/>
        <v>302.87</v>
      </c>
      <c r="AB1272" s="3">
        <f t="shared" si="987"/>
        <v>-1.59</v>
      </c>
      <c r="AC1272" s="3">
        <f t="shared" si="988"/>
        <v>2.5928000000000004</v>
      </c>
      <c r="AE1272" s="3" t="str">
        <f t="shared" si="989"/>
        <v>1.85</v>
      </c>
      <c r="AF1272" s="3" t="str">
        <f t="shared" si="990"/>
        <v>-</v>
      </c>
      <c r="AG1272" s="3">
        <f t="shared" si="991"/>
        <v>302.87</v>
      </c>
      <c r="AH1272" s="3">
        <f t="shared" si="992"/>
        <v>-1.59</v>
      </c>
      <c r="AI1272" s="3">
        <f t="shared" si="993"/>
        <v>2.4307500000000002</v>
      </c>
      <c r="AK1272" s="3" t="str">
        <f t="shared" si="994"/>
        <v>1.85</v>
      </c>
      <c r="AL1272" s="3" t="str">
        <f t="shared" si="995"/>
        <v>-</v>
      </c>
      <c r="AM1272" s="3">
        <f t="shared" si="996"/>
        <v>302.87</v>
      </c>
      <c r="AN1272" s="3">
        <f t="shared" si="997"/>
        <v>-1.59</v>
      </c>
      <c r="AO1272" s="3">
        <f t="shared" si="998"/>
        <v>2.2686999999999999</v>
      </c>
      <c r="AQ1272" s="3" t="str">
        <f t="shared" si="999"/>
        <v>1.85</v>
      </c>
      <c r="AR1272" s="3" t="str">
        <f t="shared" si="1000"/>
        <v>-</v>
      </c>
      <c r="AS1272" s="3">
        <f t="shared" si="1001"/>
        <v>302.87</v>
      </c>
      <c r="AT1272" s="3">
        <f t="shared" si="1002"/>
        <v>-1.59</v>
      </c>
      <c r="AU1272" s="3">
        <f t="shared" si="1003"/>
        <v>1.9445999999999999</v>
      </c>
      <c r="AW1272" s="3" t="str">
        <f t="shared" si="1004"/>
        <v>1.85</v>
      </c>
      <c r="AX1272" s="3" t="str">
        <f t="shared" si="1005"/>
        <v>-</v>
      </c>
      <c r="AY1272" s="3">
        <f t="shared" si="1006"/>
        <v>302.87</v>
      </c>
      <c r="AZ1272" s="3">
        <f t="shared" si="1007"/>
        <v>-1.59</v>
      </c>
      <c r="BA1272" s="3">
        <f t="shared" si="1008"/>
        <v>1.6205000000000001</v>
      </c>
      <c r="BC1272" s="3" t="str">
        <f t="shared" si="1009"/>
        <v>1.85</v>
      </c>
      <c r="BD1272" s="3" t="str">
        <f t="shared" si="1010"/>
        <v>-</v>
      </c>
      <c r="BE1272" s="3">
        <f t="shared" si="1011"/>
        <v>302.87</v>
      </c>
      <c r="BF1272" s="3">
        <f t="shared" si="1012"/>
        <v>-1.59</v>
      </c>
      <c r="BG1272" s="3">
        <f t="shared" si="1013"/>
        <v>0.97229999999999994</v>
      </c>
      <c r="BI1272" s="3" t="str">
        <f t="shared" si="1014"/>
        <v>1.85</v>
      </c>
      <c r="BJ1272" s="3" t="str">
        <f t="shared" si="1015"/>
        <v>-</v>
      </c>
      <c r="BK1272" s="3">
        <f t="shared" si="1016"/>
        <v>302.87</v>
      </c>
      <c r="BL1272" s="3">
        <f t="shared" si="1017"/>
        <v>-1.59</v>
      </c>
      <c r="BM1272" s="3">
        <f t="shared" si="1018"/>
        <v>0.32410000000000005</v>
      </c>
    </row>
    <row r="1273" spans="1:65" x14ac:dyDescent="0.3">
      <c r="A1273" s="3" t="str">
        <f>'Forward collapse simulation'!B1283</f>
        <v>1.85</v>
      </c>
      <c r="B1273" s="3" t="str">
        <f>IF('Forward collapse simulation'!C1283="","-",'Forward collapse simulation'!C1283)</f>
        <v>-</v>
      </c>
      <c r="C1273" s="3">
        <f>'Forward collapse simulation'!E1283</f>
        <v>301.97000000000003</v>
      </c>
      <c r="D1273" s="3">
        <f>'Forward collapse simulation'!AK1283</f>
        <v>-10.26</v>
      </c>
      <c r="E1273" s="84">
        <f>'Forward collapse simulation'!AL1283</f>
        <v>2.0649999999999999</v>
      </c>
      <c r="G1273" s="3" t="str">
        <f t="shared" si="969"/>
        <v>1.85</v>
      </c>
      <c r="H1273" s="3" t="str">
        <f t="shared" si="970"/>
        <v>-</v>
      </c>
      <c r="I1273" s="3">
        <f t="shared" si="971"/>
        <v>301.97000000000003</v>
      </c>
      <c r="J1273" s="3">
        <f t="shared" si="972"/>
        <v>-10.26</v>
      </c>
      <c r="K1273" s="3">
        <f t="shared" si="973"/>
        <v>1.9617499999999999</v>
      </c>
      <c r="M1273" s="3" t="str">
        <f t="shared" si="974"/>
        <v>1.85</v>
      </c>
      <c r="N1273" s="3" t="str">
        <f t="shared" si="975"/>
        <v>-</v>
      </c>
      <c r="O1273" s="3">
        <f t="shared" si="976"/>
        <v>301.97000000000003</v>
      </c>
      <c r="P1273" s="3">
        <f t="shared" si="977"/>
        <v>-10.26</v>
      </c>
      <c r="Q1273" s="3">
        <f t="shared" si="978"/>
        <v>1.8585</v>
      </c>
      <c r="R1273" s="85"/>
      <c r="S1273" s="3" t="str">
        <f t="shared" si="979"/>
        <v>1.85</v>
      </c>
      <c r="T1273" s="3" t="str">
        <f t="shared" si="980"/>
        <v>-</v>
      </c>
      <c r="U1273" s="3">
        <f t="shared" si="981"/>
        <v>301.97000000000003</v>
      </c>
      <c r="V1273" s="3">
        <f t="shared" si="982"/>
        <v>-10.26</v>
      </c>
      <c r="W1273" s="3">
        <f t="shared" si="983"/>
        <v>1.75525</v>
      </c>
      <c r="X1273" s="85"/>
      <c r="Y1273" s="3" t="str">
        <f t="shared" si="984"/>
        <v>1.85</v>
      </c>
      <c r="Z1273" s="3" t="str">
        <f t="shared" si="985"/>
        <v>-</v>
      </c>
      <c r="AA1273" s="3">
        <f t="shared" si="986"/>
        <v>301.97000000000003</v>
      </c>
      <c r="AB1273" s="3">
        <f t="shared" si="987"/>
        <v>-10.26</v>
      </c>
      <c r="AC1273" s="3">
        <f t="shared" si="988"/>
        <v>1.6520000000000001</v>
      </c>
      <c r="AE1273" s="3" t="str">
        <f t="shared" si="989"/>
        <v>1.85</v>
      </c>
      <c r="AF1273" s="3" t="str">
        <f t="shared" si="990"/>
        <v>-</v>
      </c>
      <c r="AG1273" s="3">
        <f t="shared" si="991"/>
        <v>301.97000000000003</v>
      </c>
      <c r="AH1273" s="3">
        <f t="shared" si="992"/>
        <v>-10.26</v>
      </c>
      <c r="AI1273" s="3">
        <f t="shared" si="993"/>
        <v>1.5487500000000001</v>
      </c>
      <c r="AK1273" s="3" t="str">
        <f t="shared" si="994"/>
        <v>1.85</v>
      </c>
      <c r="AL1273" s="3" t="str">
        <f t="shared" si="995"/>
        <v>-</v>
      </c>
      <c r="AM1273" s="3">
        <f t="shared" si="996"/>
        <v>301.97000000000003</v>
      </c>
      <c r="AN1273" s="3">
        <f t="shared" si="997"/>
        <v>-10.26</v>
      </c>
      <c r="AO1273" s="3">
        <f t="shared" si="998"/>
        <v>1.4454999999999998</v>
      </c>
      <c r="AQ1273" s="3" t="str">
        <f t="shared" si="999"/>
        <v>1.85</v>
      </c>
      <c r="AR1273" s="3" t="str">
        <f t="shared" si="1000"/>
        <v>-</v>
      </c>
      <c r="AS1273" s="3">
        <f t="shared" si="1001"/>
        <v>301.97000000000003</v>
      </c>
      <c r="AT1273" s="3">
        <f t="shared" si="1002"/>
        <v>-10.26</v>
      </c>
      <c r="AU1273" s="3">
        <f t="shared" si="1003"/>
        <v>1.2389999999999999</v>
      </c>
      <c r="AW1273" s="3" t="str">
        <f t="shared" si="1004"/>
        <v>1.85</v>
      </c>
      <c r="AX1273" s="3" t="str">
        <f t="shared" si="1005"/>
        <v>-</v>
      </c>
      <c r="AY1273" s="3">
        <f t="shared" si="1006"/>
        <v>301.97000000000003</v>
      </c>
      <c r="AZ1273" s="3">
        <f t="shared" si="1007"/>
        <v>-10.26</v>
      </c>
      <c r="BA1273" s="3">
        <f t="shared" si="1008"/>
        <v>1.0325</v>
      </c>
      <c r="BC1273" s="3" t="str">
        <f t="shared" si="1009"/>
        <v>1.85</v>
      </c>
      <c r="BD1273" s="3" t="str">
        <f t="shared" si="1010"/>
        <v>-</v>
      </c>
      <c r="BE1273" s="3">
        <f t="shared" si="1011"/>
        <v>301.97000000000003</v>
      </c>
      <c r="BF1273" s="3">
        <f t="shared" si="1012"/>
        <v>-10.26</v>
      </c>
      <c r="BG1273" s="3">
        <f t="shared" si="1013"/>
        <v>0.61949999999999994</v>
      </c>
      <c r="BI1273" s="3" t="str">
        <f t="shared" si="1014"/>
        <v>1.85</v>
      </c>
      <c r="BJ1273" s="3" t="str">
        <f t="shared" si="1015"/>
        <v>-</v>
      </c>
      <c r="BK1273" s="3">
        <f t="shared" si="1016"/>
        <v>301.97000000000003</v>
      </c>
      <c r="BL1273" s="3">
        <f t="shared" si="1017"/>
        <v>-10.26</v>
      </c>
      <c r="BM1273" s="3">
        <f t="shared" si="1018"/>
        <v>0.20650000000000002</v>
      </c>
    </row>
    <row r="1274" spans="1:65" x14ac:dyDescent="0.3">
      <c r="A1274" s="3" t="str">
        <f>'Forward collapse simulation'!B1284</f>
        <v>1.85</v>
      </c>
      <c r="B1274" s="3" t="str">
        <f>IF('Forward collapse simulation'!C1284="","-",'Forward collapse simulation'!C1284)</f>
        <v>-</v>
      </c>
      <c r="C1274" s="3">
        <f>'Forward collapse simulation'!E1284</f>
        <v>304.95</v>
      </c>
      <c r="D1274" s="3">
        <f>'Forward collapse simulation'!AK1284</f>
        <v>-31.86</v>
      </c>
      <c r="E1274" s="84">
        <f>'Forward collapse simulation'!AL1284</f>
        <v>2.1520000000000001</v>
      </c>
      <c r="G1274" s="3" t="str">
        <f t="shared" si="969"/>
        <v>1.85</v>
      </c>
      <c r="H1274" s="3" t="str">
        <f t="shared" si="970"/>
        <v>-</v>
      </c>
      <c r="I1274" s="3">
        <f t="shared" si="971"/>
        <v>304.95</v>
      </c>
      <c r="J1274" s="3">
        <f t="shared" si="972"/>
        <v>-31.86</v>
      </c>
      <c r="K1274" s="3">
        <f t="shared" si="973"/>
        <v>2.0444</v>
      </c>
      <c r="M1274" s="3" t="str">
        <f t="shared" si="974"/>
        <v>1.85</v>
      </c>
      <c r="N1274" s="3" t="str">
        <f t="shared" si="975"/>
        <v>-</v>
      </c>
      <c r="O1274" s="3">
        <f t="shared" si="976"/>
        <v>304.95</v>
      </c>
      <c r="P1274" s="3">
        <f t="shared" si="977"/>
        <v>-31.86</v>
      </c>
      <c r="Q1274" s="3">
        <f t="shared" si="978"/>
        <v>1.9368000000000001</v>
      </c>
      <c r="R1274" s="85"/>
      <c r="S1274" s="3" t="str">
        <f t="shared" si="979"/>
        <v>1.85</v>
      </c>
      <c r="T1274" s="3" t="str">
        <f t="shared" si="980"/>
        <v>-</v>
      </c>
      <c r="U1274" s="3">
        <f t="shared" si="981"/>
        <v>304.95</v>
      </c>
      <c r="V1274" s="3">
        <f t="shared" si="982"/>
        <v>-31.86</v>
      </c>
      <c r="W1274" s="3">
        <f t="shared" si="983"/>
        <v>1.8292000000000002</v>
      </c>
      <c r="X1274" s="85"/>
      <c r="Y1274" s="3" t="str">
        <f t="shared" si="984"/>
        <v>1.85</v>
      </c>
      <c r="Z1274" s="3" t="str">
        <f t="shared" si="985"/>
        <v>-</v>
      </c>
      <c r="AA1274" s="3">
        <f t="shared" si="986"/>
        <v>304.95</v>
      </c>
      <c r="AB1274" s="3">
        <f t="shared" si="987"/>
        <v>-31.86</v>
      </c>
      <c r="AC1274" s="3">
        <f t="shared" si="988"/>
        <v>1.7216000000000002</v>
      </c>
      <c r="AE1274" s="3" t="str">
        <f t="shared" si="989"/>
        <v>1.85</v>
      </c>
      <c r="AF1274" s="3" t="str">
        <f t="shared" si="990"/>
        <v>-</v>
      </c>
      <c r="AG1274" s="3">
        <f t="shared" si="991"/>
        <v>304.95</v>
      </c>
      <c r="AH1274" s="3">
        <f t="shared" si="992"/>
        <v>-31.86</v>
      </c>
      <c r="AI1274" s="3">
        <f t="shared" si="993"/>
        <v>1.6140000000000001</v>
      </c>
      <c r="AK1274" s="3" t="str">
        <f t="shared" si="994"/>
        <v>1.85</v>
      </c>
      <c r="AL1274" s="3" t="str">
        <f t="shared" si="995"/>
        <v>-</v>
      </c>
      <c r="AM1274" s="3">
        <f t="shared" si="996"/>
        <v>304.95</v>
      </c>
      <c r="AN1274" s="3">
        <f t="shared" si="997"/>
        <v>-31.86</v>
      </c>
      <c r="AO1274" s="3">
        <f t="shared" si="998"/>
        <v>1.5064</v>
      </c>
      <c r="AQ1274" s="3" t="str">
        <f t="shared" si="999"/>
        <v>1.85</v>
      </c>
      <c r="AR1274" s="3" t="str">
        <f t="shared" si="1000"/>
        <v>-</v>
      </c>
      <c r="AS1274" s="3">
        <f t="shared" si="1001"/>
        <v>304.95</v>
      </c>
      <c r="AT1274" s="3">
        <f t="shared" si="1002"/>
        <v>-31.86</v>
      </c>
      <c r="AU1274" s="3">
        <f t="shared" si="1003"/>
        <v>1.2912000000000001</v>
      </c>
      <c r="AW1274" s="3" t="str">
        <f t="shared" si="1004"/>
        <v>1.85</v>
      </c>
      <c r="AX1274" s="3" t="str">
        <f t="shared" si="1005"/>
        <v>-</v>
      </c>
      <c r="AY1274" s="3">
        <f t="shared" si="1006"/>
        <v>304.95</v>
      </c>
      <c r="AZ1274" s="3">
        <f t="shared" si="1007"/>
        <v>-31.86</v>
      </c>
      <c r="BA1274" s="3">
        <f t="shared" si="1008"/>
        <v>1.0760000000000001</v>
      </c>
      <c r="BC1274" s="3" t="str">
        <f t="shared" si="1009"/>
        <v>1.85</v>
      </c>
      <c r="BD1274" s="3" t="str">
        <f t="shared" si="1010"/>
        <v>-</v>
      </c>
      <c r="BE1274" s="3">
        <f t="shared" si="1011"/>
        <v>304.95</v>
      </c>
      <c r="BF1274" s="3">
        <f t="shared" si="1012"/>
        <v>-31.86</v>
      </c>
      <c r="BG1274" s="3">
        <f t="shared" si="1013"/>
        <v>0.64560000000000006</v>
      </c>
      <c r="BI1274" s="3" t="str">
        <f t="shared" si="1014"/>
        <v>1.85</v>
      </c>
      <c r="BJ1274" s="3" t="str">
        <f t="shared" si="1015"/>
        <v>-</v>
      </c>
      <c r="BK1274" s="3">
        <f t="shared" si="1016"/>
        <v>304.95</v>
      </c>
      <c r="BL1274" s="3">
        <f t="shared" si="1017"/>
        <v>-31.86</v>
      </c>
      <c r="BM1274" s="3">
        <f t="shared" si="1018"/>
        <v>0.21520000000000003</v>
      </c>
    </row>
    <row r="1275" spans="1:65" x14ac:dyDescent="0.3">
      <c r="A1275" s="3" t="str">
        <f>'Forward collapse simulation'!B1285</f>
        <v>1.85</v>
      </c>
      <c r="B1275" s="3" t="str">
        <f>IF('Forward collapse simulation'!C1285="","-",'Forward collapse simulation'!C1285)</f>
        <v>-</v>
      </c>
      <c r="C1275" s="3">
        <f>'Forward collapse simulation'!E1285</f>
        <v>307.87</v>
      </c>
      <c r="D1275" s="3">
        <f>'Forward collapse simulation'!AK1285</f>
        <v>-58.56</v>
      </c>
      <c r="E1275" s="84">
        <f>'Forward collapse simulation'!AL1285</f>
        <v>1.3120000000000001</v>
      </c>
      <c r="G1275" s="3" t="str">
        <f t="shared" si="969"/>
        <v>1.85</v>
      </c>
      <c r="H1275" s="3" t="str">
        <f t="shared" si="970"/>
        <v>-</v>
      </c>
      <c r="I1275" s="3">
        <f t="shared" si="971"/>
        <v>307.87</v>
      </c>
      <c r="J1275" s="3">
        <f t="shared" si="972"/>
        <v>-58.56</v>
      </c>
      <c r="K1275" s="3">
        <f t="shared" si="973"/>
        <v>1.2464</v>
      </c>
      <c r="M1275" s="3" t="str">
        <f t="shared" si="974"/>
        <v>1.85</v>
      </c>
      <c r="N1275" s="3" t="str">
        <f t="shared" si="975"/>
        <v>-</v>
      </c>
      <c r="O1275" s="3">
        <f t="shared" si="976"/>
        <v>307.87</v>
      </c>
      <c r="P1275" s="3">
        <f t="shared" si="977"/>
        <v>-58.56</v>
      </c>
      <c r="Q1275" s="3">
        <f t="shared" si="978"/>
        <v>1.1808000000000001</v>
      </c>
      <c r="R1275" s="85"/>
      <c r="S1275" s="3" t="str">
        <f t="shared" si="979"/>
        <v>1.85</v>
      </c>
      <c r="T1275" s="3" t="str">
        <f t="shared" si="980"/>
        <v>-</v>
      </c>
      <c r="U1275" s="3">
        <f t="shared" si="981"/>
        <v>307.87</v>
      </c>
      <c r="V1275" s="3">
        <f t="shared" si="982"/>
        <v>-58.56</v>
      </c>
      <c r="W1275" s="3">
        <f t="shared" si="983"/>
        <v>1.1152</v>
      </c>
      <c r="X1275" s="85"/>
      <c r="Y1275" s="3" t="str">
        <f t="shared" si="984"/>
        <v>1.85</v>
      </c>
      <c r="Z1275" s="3" t="str">
        <f t="shared" si="985"/>
        <v>-</v>
      </c>
      <c r="AA1275" s="3">
        <f t="shared" si="986"/>
        <v>307.87</v>
      </c>
      <c r="AB1275" s="3">
        <f t="shared" si="987"/>
        <v>-58.56</v>
      </c>
      <c r="AC1275" s="3">
        <f t="shared" si="988"/>
        <v>1.0496000000000001</v>
      </c>
      <c r="AE1275" s="3" t="str">
        <f t="shared" si="989"/>
        <v>1.85</v>
      </c>
      <c r="AF1275" s="3" t="str">
        <f t="shared" si="990"/>
        <v>-</v>
      </c>
      <c r="AG1275" s="3">
        <f t="shared" si="991"/>
        <v>307.87</v>
      </c>
      <c r="AH1275" s="3">
        <f t="shared" si="992"/>
        <v>-58.56</v>
      </c>
      <c r="AI1275" s="3">
        <f t="shared" si="993"/>
        <v>0.98399999999999999</v>
      </c>
      <c r="AK1275" s="3" t="str">
        <f t="shared" si="994"/>
        <v>1.85</v>
      </c>
      <c r="AL1275" s="3" t="str">
        <f t="shared" si="995"/>
        <v>-</v>
      </c>
      <c r="AM1275" s="3">
        <f t="shared" si="996"/>
        <v>307.87</v>
      </c>
      <c r="AN1275" s="3">
        <f t="shared" si="997"/>
        <v>-58.56</v>
      </c>
      <c r="AO1275" s="3">
        <f t="shared" si="998"/>
        <v>0.91839999999999999</v>
      </c>
      <c r="AQ1275" s="3" t="str">
        <f t="shared" si="999"/>
        <v>1.85</v>
      </c>
      <c r="AR1275" s="3" t="str">
        <f t="shared" si="1000"/>
        <v>-</v>
      </c>
      <c r="AS1275" s="3">
        <f t="shared" si="1001"/>
        <v>307.87</v>
      </c>
      <c r="AT1275" s="3">
        <f t="shared" si="1002"/>
        <v>-58.56</v>
      </c>
      <c r="AU1275" s="3">
        <f t="shared" si="1003"/>
        <v>0.78720000000000001</v>
      </c>
      <c r="AW1275" s="3" t="str">
        <f t="shared" si="1004"/>
        <v>1.85</v>
      </c>
      <c r="AX1275" s="3" t="str">
        <f t="shared" si="1005"/>
        <v>-</v>
      </c>
      <c r="AY1275" s="3">
        <f t="shared" si="1006"/>
        <v>307.87</v>
      </c>
      <c r="AZ1275" s="3">
        <f t="shared" si="1007"/>
        <v>-58.56</v>
      </c>
      <c r="BA1275" s="3">
        <f t="shared" si="1008"/>
        <v>0.65600000000000003</v>
      </c>
      <c r="BC1275" s="3" t="str">
        <f t="shared" si="1009"/>
        <v>1.85</v>
      </c>
      <c r="BD1275" s="3" t="str">
        <f t="shared" si="1010"/>
        <v>-</v>
      </c>
      <c r="BE1275" s="3">
        <f t="shared" si="1011"/>
        <v>307.87</v>
      </c>
      <c r="BF1275" s="3">
        <f t="shared" si="1012"/>
        <v>-58.56</v>
      </c>
      <c r="BG1275" s="3">
        <f t="shared" si="1013"/>
        <v>0.39360000000000001</v>
      </c>
      <c r="BI1275" s="3" t="str">
        <f t="shared" si="1014"/>
        <v>1.85</v>
      </c>
      <c r="BJ1275" s="3" t="str">
        <f t="shared" si="1015"/>
        <v>-</v>
      </c>
      <c r="BK1275" s="3">
        <f t="shared" si="1016"/>
        <v>307.87</v>
      </c>
      <c r="BL1275" s="3">
        <f t="shared" si="1017"/>
        <v>-58.56</v>
      </c>
      <c r="BM1275" s="3">
        <f t="shared" si="1018"/>
        <v>0.13120000000000001</v>
      </c>
    </row>
    <row r="1276" spans="1:65" x14ac:dyDescent="0.3">
      <c r="A1276" s="3" t="str">
        <f>'Forward collapse simulation'!B1286</f>
        <v>1.85</v>
      </c>
      <c r="B1276" s="3" t="str">
        <f>IF('Forward collapse simulation'!C1286="","-",'Forward collapse simulation'!C1286)</f>
        <v>-</v>
      </c>
      <c r="C1276" s="3">
        <f>'Forward collapse simulation'!E1286</f>
        <v>309.54000000000002</v>
      </c>
      <c r="D1276" s="3">
        <f>'Forward collapse simulation'!AK1286</f>
        <v>-79.52</v>
      </c>
      <c r="E1276" s="84">
        <f>'Forward collapse simulation'!AL1286</f>
        <v>1.0619999999999998</v>
      </c>
      <c r="G1276" s="3" t="str">
        <f t="shared" si="969"/>
        <v>1.85</v>
      </c>
      <c r="H1276" s="3" t="str">
        <f t="shared" si="970"/>
        <v>-</v>
      </c>
      <c r="I1276" s="3">
        <f t="shared" si="971"/>
        <v>309.54000000000002</v>
      </c>
      <c r="J1276" s="3">
        <f t="shared" si="972"/>
        <v>-79.52</v>
      </c>
      <c r="K1276" s="3">
        <f t="shared" si="973"/>
        <v>1.0088999999999997</v>
      </c>
      <c r="M1276" s="3" t="str">
        <f t="shared" si="974"/>
        <v>1.85</v>
      </c>
      <c r="N1276" s="3" t="str">
        <f t="shared" si="975"/>
        <v>-</v>
      </c>
      <c r="O1276" s="3">
        <f t="shared" si="976"/>
        <v>309.54000000000002</v>
      </c>
      <c r="P1276" s="3">
        <f t="shared" si="977"/>
        <v>-79.52</v>
      </c>
      <c r="Q1276" s="3">
        <f t="shared" si="978"/>
        <v>0.95579999999999987</v>
      </c>
      <c r="R1276" s="85"/>
      <c r="S1276" s="3" t="str">
        <f t="shared" si="979"/>
        <v>1.85</v>
      </c>
      <c r="T1276" s="3" t="str">
        <f t="shared" si="980"/>
        <v>-</v>
      </c>
      <c r="U1276" s="3">
        <f t="shared" si="981"/>
        <v>309.54000000000002</v>
      </c>
      <c r="V1276" s="3">
        <f t="shared" si="982"/>
        <v>-79.52</v>
      </c>
      <c r="W1276" s="3">
        <f t="shared" si="983"/>
        <v>0.90269999999999984</v>
      </c>
      <c r="X1276" s="85"/>
      <c r="Y1276" s="3" t="str">
        <f t="shared" si="984"/>
        <v>1.85</v>
      </c>
      <c r="Z1276" s="3" t="str">
        <f t="shared" si="985"/>
        <v>-</v>
      </c>
      <c r="AA1276" s="3">
        <f t="shared" si="986"/>
        <v>309.54000000000002</v>
      </c>
      <c r="AB1276" s="3">
        <f t="shared" si="987"/>
        <v>-79.52</v>
      </c>
      <c r="AC1276" s="3">
        <f t="shared" si="988"/>
        <v>0.84959999999999991</v>
      </c>
      <c r="AE1276" s="3" t="str">
        <f t="shared" si="989"/>
        <v>1.85</v>
      </c>
      <c r="AF1276" s="3" t="str">
        <f t="shared" si="990"/>
        <v>-</v>
      </c>
      <c r="AG1276" s="3">
        <f t="shared" si="991"/>
        <v>309.54000000000002</v>
      </c>
      <c r="AH1276" s="3">
        <f t="shared" si="992"/>
        <v>-79.52</v>
      </c>
      <c r="AI1276" s="3">
        <f t="shared" si="993"/>
        <v>0.79649999999999987</v>
      </c>
      <c r="AK1276" s="3" t="str">
        <f t="shared" si="994"/>
        <v>1.85</v>
      </c>
      <c r="AL1276" s="3" t="str">
        <f t="shared" si="995"/>
        <v>-</v>
      </c>
      <c r="AM1276" s="3">
        <f t="shared" si="996"/>
        <v>309.54000000000002</v>
      </c>
      <c r="AN1276" s="3">
        <f t="shared" si="997"/>
        <v>-79.52</v>
      </c>
      <c r="AO1276" s="3">
        <f t="shared" si="998"/>
        <v>0.74339999999999984</v>
      </c>
      <c r="AQ1276" s="3" t="str">
        <f t="shared" si="999"/>
        <v>1.85</v>
      </c>
      <c r="AR1276" s="3" t="str">
        <f t="shared" si="1000"/>
        <v>-</v>
      </c>
      <c r="AS1276" s="3">
        <f t="shared" si="1001"/>
        <v>309.54000000000002</v>
      </c>
      <c r="AT1276" s="3">
        <f t="shared" si="1002"/>
        <v>-79.52</v>
      </c>
      <c r="AU1276" s="3">
        <f t="shared" si="1003"/>
        <v>0.63719999999999988</v>
      </c>
      <c r="AW1276" s="3" t="str">
        <f t="shared" si="1004"/>
        <v>1.85</v>
      </c>
      <c r="AX1276" s="3" t="str">
        <f t="shared" si="1005"/>
        <v>-</v>
      </c>
      <c r="AY1276" s="3">
        <f t="shared" si="1006"/>
        <v>309.54000000000002</v>
      </c>
      <c r="AZ1276" s="3">
        <f t="shared" si="1007"/>
        <v>-79.52</v>
      </c>
      <c r="BA1276" s="3">
        <f t="shared" si="1008"/>
        <v>0.53099999999999992</v>
      </c>
      <c r="BC1276" s="3" t="str">
        <f t="shared" si="1009"/>
        <v>1.85</v>
      </c>
      <c r="BD1276" s="3" t="str">
        <f t="shared" si="1010"/>
        <v>-</v>
      </c>
      <c r="BE1276" s="3">
        <f t="shared" si="1011"/>
        <v>309.54000000000002</v>
      </c>
      <c r="BF1276" s="3">
        <f t="shared" si="1012"/>
        <v>-79.52</v>
      </c>
      <c r="BG1276" s="3">
        <f t="shared" si="1013"/>
        <v>0.31859999999999994</v>
      </c>
      <c r="BI1276" s="3" t="str">
        <f t="shared" si="1014"/>
        <v>1.85</v>
      </c>
      <c r="BJ1276" s="3" t="str">
        <f t="shared" si="1015"/>
        <v>-</v>
      </c>
      <c r="BK1276" s="3">
        <f t="shared" si="1016"/>
        <v>309.54000000000002</v>
      </c>
      <c r="BL1276" s="3">
        <f t="shared" si="1017"/>
        <v>-79.52</v>
      </c>
      <c r="BM1276" s="3">
        <f t="shared" si="1018"/>
        <v>0.10619999999999999</v>
      </c>
    </row>
    <row r="1277" spans="1:65" x14ac:dyDescent="0.3">
      <c r="A1277" s="3" t="str">
        <f>'Forward collapse simulation'!B1287</f>
        <v>1.85</v>
      </c>
      <c r="B1277" s="3" t="str">
        <f>IF('Forward collapse simulation'!C1287="","-",'Forward collapse simulation'!C1287)</f>
        <v>1.86</v>
      </c>
      <c r="C1277" s="3">
        <f>'Forward collapse simulation'!E1287</f>
        <v>228.23</v>
      </c>
      <c r="D1277" s="3">
        <f>'Forward collapse simulation'!AK1287</f>
        <v>13.41</v>
      </c>
      <c r="E1277" s="84">
        <f>'Forward collapse simulation'!AL1287</f>
        <v>8.3829999999999991</v>
      </c>
      <c r="G1277" s="3" t="str">
        <f t="shared" si="969"/>
        <v>1.85</v>
      </c>
      <c r="H1277" s="3" t="str">
        <f t="shared" si="970"/>
        <v>1.86</v>
      </c>
      <c r="I1277" s="3">
        <f t="shared" si="971"/>
        <v>228.23</v>
      </c>
      <c r="J1277" s="3">
        <f t="shared" si="972"/>
        <v>13.41</v>
      </c>
      <c r="K1277" s="3">
        <f t="shared" si="973"/>
        <v>8.3829999999999991</v>
      </c>
      <c r="M1277" s="3" t="str">
        <f t="shared" si="974"/>
        <v>1.85</v>
      </c>
      <c r="N1277" s="3" t="str">
        <f t="shared" si="975"/>
        <v>1.86</v>
      </c>
      <c r="O1277" s="3">
        <f t="shared" si="976"/>
        <v>228.23</v>
      </c>
      <c r="P1277" s="3">
        <f t="shared" si="977"/>
        <v>13.41</v>
      </c>
      <c r="Q1277" s="3">
        <f t="shared" si="978"/>
        <v>8.3829999999999991</v>
      </c>
      <c r="R1277" s="85"/>
      <c r="S1277" s="3" t="str">
        <f t="shared" si="979"/>
        <v>1.85</v>
      </c>
      <c r="T1277" s="3" t="str">
        <f t="shared" si="980"/>
        <v>1.86</v>
      </c>
      <c r="U1277" s="3">
        <f t="shared" si="981"/>
        <v>228.23</v>
      </c>
      <c r="V1277" s="3">
        <f t="shared" si="982"/>
        <v>13.41</v>
      </c>
      <c r="W1277" s="3">
        <f t="shared" si="983"/>
        <v>8.3829999999999991</v>
      </c>
      <c r="X1277" s="85"/>
      <c r="Y1277" s="3" t="str">
        <f t="shared" si="984"/>
        <v>1.85</v>
      </c>
      <c r="Z1277" s="3" t="str">
        <f t="shared" si="985"/>
        <v>1.86</v>
      </c>
      <c r="AA1277" s="3">
        <f t="shared" si="986"/>
        <v>228.23</v>
      </c>
      <c r="AB1277" s="3">
        <f t="shared" si="987"/>
        <v>13.41</v>
      </c>
      <c r="AC1277" s="3">
        <f t="shared" si="988"/>
        <v>8.3829999999999991</v>
      </c>
      <c r="AE1277" s="3" t="str">
        <f t="shared" si="989"/>
        <v>1.85</v>
      </c>
      <c r="AF1277" s="3" t="str">
        <f t="shared" si="990"/>
        <v>1.86</v>
      </c>
      <c r="AG1277" s="3">
        <f t="shared" si="991"/>
        <v>228.23</v>
      </c>
      <c r="AH1277" s="3">
        <f t="shared" si="992"/>
        <v>13.41</v>
      </c>
      <c r="AI1277" s="3">
        <f t="shared" si="993"/>
        <v>8.3829999999999991</v>
      </c>
      <c r="AK1277" s="3" t="str">
        <f t="shared" si="994"/>
        <v>1.85</v>
      </c>
      <c r="AL1277" s="3" t="str">
        <f t="shared" si="995"/>
        <v>1.86</v>
      </c>
      <c r="AM1277" s="3">
        <f t="shared" si="996"/>
        <v>228.23</v>
      </c>
      <c r="AN1277" s="3">
        <f t="shared" si="997"/>
        <v>13.41</v>
      </c>
      <c r="AO1277" s="3">
        <f t="shared" si="998"/>
        <v>8.3829999999999991</v>
      </c>
      <c r="AQ1277" s="3" t="str">
        <f t="shared" si="999"/>
        <v>1.85</v>
      </c>
      <c r="AR1277" s="3" t="str">
        <f t="shared" si="1000"/>
        <v>1.86</v>
      </c>
      <c r="AS1277" s="3">
        <f t="shared" si="1001"/>
        <v>228.23</v>
      </c>
      <c r="AT1277" s="3">
        <f t="shared" si="1002"/>
        <v>13.41</v>
      </c>
      <c r="AU1277" s="3">
        <f t="shared" si="1003"/>
        <v>8.3829999999999991</v>
      </c>
      <c r="AW1277" s="3" t="str">
        <f t="shared" si="1004"/>
        <v>1.85</v>
      </c>
      <c r="AX1277" s="3" t="str">
        <f t="shared" si="1005"/>
        <v>1.86</v>
      </c>
      <c r="AY1277" s="3">
        <f t="shared" si="1006"/>
        <v>228.23</v>
      </c>
      <c r="AZ1277" s="3">
        <f t="shared" si="1007"/>
        <v>13.41</v>
      </c>
      <c r="BA1277" s="3">
        <f t="shared" si="1008"/>
        <v>8.3829999999999991</v>
      </c>
      <c r="BC1277" s="3" t="str">
        <f t="shared" si="1009"/>
        <v>1.85</v>
      </c>
      <c r="BD1277" s="3" t="str">
        <f t="shared" si="1010"/>
        <v>1.86</v>
      </c>
      <c r="BE1277" s="3">
        <f t="shared" si="1011"/>
        <v>228.23</v>
      </c>
      <c r="BF1277" s="3">
        <f t="shared" si="1012"/>
        <v>13.41</v>
      </c>
      <c r="BG1277" s="3">
        <f t="shared" si="1013"/>
        <v>8.3829999999999991</v>
      </c>
      <c r="BI1277" s="3" t="str">
        <f t="shared" si="1014"/>
        <v>1.85</v>
      </c>
      <c r="BJ1277" s="3" t="str">
        <f t="shared" si="1015"/>
        <v>1.86</v>
      </c>
      <c r="BK1277" s="3">
        <f t="shared" si="1016"/>
        <v>228.23</v>
      </c>
      <c r="BL1277" s="3">
        <f t="shared" si="1017"/>
        <v>13.41</v>
      </c>
      <c r="BM1277" s="3">
        <f t="shared" si="1018"/>
        <v>8.3829999999999991</v>
      </c>
    </row>
    <row r="1278" spans="1:65" x14ac:dyDescent="0.3">
      <c r="A1278" s="3" t="str">
        <f>'Forward collapse simulation'!B1288</f>
        <v>1.86</v>
      </c>
      <c r="B1278" s="3" t="str">
        <f>IF('Forward collapse simulation'!C1288="","-",'Forward collapse simulation'!C1288)</f>
        <v>-</v>
      </c>
      <c r="C1278" s="3">
        <f>'Forward collapse simulation'!E1288</f>
        <v>210.69</v>
      </c>
      <c r="D1278" s="3">
        <f>'Forward collapse simulation'!AK1288</f>
        <v>-78.42</v>
      </c>
      <c r="E1278" s="84">
        <f>'Forward collapse simulation'!AL1288</f>
        <v>1.083</v>
      </c>
      <c r="G1278" s="3" t="str">
        <f t="shared" si="969"/>
        <v>1.86</v>
      </c>
      <c r="H1278" s="3" t="str">
        <f t="shared" si="970"/>
        <v>-</v>
      </c>
      <c r="I1278" s="3">
        <f t="shared" si="971"/>
        <v>210.69</v>
      </c>
      <c r="J1278" s="3">
        <f t="shared" si="972"/>
        <v>-78.42</v>
      </c>
      <c r="K1278" s="3">
        <f t="shared" si="973"/>
        <v>1.0288499999999998</v>
      </c>
      <c r="M1278" s="3" t="str">
        <f t="shared" si="974"/>
        <v>1.86</v>
      </c>
      <c r="N1278" s="3" t="str">
        <f t="shared" si="975"/>
        <v>-</v>
      </c>
      <c r="O1278" s="3">
        <f t="shared" si="976"/>
        <v>210.69</v>
      </c>
      <c r="P1278" s="3">
        <f t="shared" si="977"/>
        <v>-78.42</v>
      </c>
      <c r="Q1278" s="3">
        <f t="shared" si="978"/>
        <v>0.97470000000000001</v>
      </c>
      <c r="R1278" s="85"/>
      <c r="S1278" s="3" t="str">
        <f t="shared" si="979"/>
        <v>1.86</v>
      </c>
      <c r="T1278" s="3" t="str">
        <f t="shared" si="980"/>
        <v>-</v>
      </c>
      <c r="U1278" s="3">
        <f t="shared" si="981"/>
        <v>210.69</v>
      </c>
      <c r="V1278" s="3">
        <f t="shared" si="982"/>
        <v>-78.42</v>
      </c>
      <c r="W1278" s="3">
        <f t="shared" si="983"/>
        <v>0.92054999999999998</v>
      </c>
      <c r="X1278" s="85"/>
      <c r="Y1278" s="3" t="str">
        <f t="shared" si="984"/>
        <v>1.86</v>
      </c>
      <c r="Z1278" s="3" t="str">
        <f t="shared" si="985"/>
        <v>-</v>
      </c>
      <c r="AA1278" s="3">
        <f t="shared" si="986"/>
        <v>210.69</v>
      </c>
      <c r="AB1278" s="3">
        <f t="shared" si="987"/>
        <v>-78.42</v>
      </c>
      <c r="AC1278" s="3">
        <f t="shared" si="988"/>
        <v>0.86640000000000006</v>
      </c>
      <c r="AE1278" s="3" t="str">
        <f t="shared" si="989"/>
        <v>1.86</v>
      </c>
      <c r="AF1278" s="3" t="str">
        <f t="shared" si="990"/>
        <v>-</v>
      </c>
      <c r="AG1278" s="3">
        <f t="shared" si="991"/>
        <v>210.69</v>
      </c>
      <c r="AH1278" s="3">
        <f t="shared" si="992"/>
        <v>-78.42</v>
      </c>
      <c r="AI1278" s="3">
        <f t="shared" si="993"/>
        <v>0.81224999999999992</v>
      </c>
      <c r="AK1278" s="3" t="str">
        <f t="shared" si="994"/>
        <v>1.86</v>
      </c>
      <c r="AL1278" s="3" t="str">
        <f t="shared" si="995"/>
        <v>-</v>
      </c>
      <c r="AM1278" s="3">
        <f t="shared" si="996"/>
        <v>210.69</v>
      </c>
      <c r="AN1278" s="3">
        <f t="shared" si="997"/>
        <v>-78.42</v>
      </c>
      <c r="AO1278" s="3">
        <f t="shared" si="998"/>
        <v>0.75809999999999989</v>
      </c>
      <c r="AQ1278" s="3" t="str">
        <f t="shared" si="999"/>
        <v>1.86</v>
      </c>
      <c r="AR1278" s="3" t="str">
        <f t="shared" si="1000"/>
        <v>-</v>
      </c>
      <c r="AS1278" s="3">
        <f t="shared" si="1001"/>
        <v>210.69</v>
      </c>
      <c r="AT1278" s="3">
        <f t="shared" si="1002"/>
        <v>-78.42</v>
      </c>
      <c r="AU1278" s="3">
        <f t="shared" si="1003"/>
        <v>0.64979999999999993</v>
      </c>
      <c r="AW1278" s="3" t="str">
        <f t="shared" si="1004"/>
        <v>1.86</v>
      </c>
      <c r="AX1278" s="3" t="str">
        <f t="shared" si="1005"/>
        <v>-</v>
      </c>
      <c r="AY1278" s="3">
        <f t="shared" si="1006"/>
        <v>210.69</v>
      </c>
      <c r="AZ1278" s="3">
        <f t="shared" si="1007"/>
        <v>-78.42</v>
      </c>
      <c r="BA1278" s="3">
        <f t="shared" si="1008"/>
        <v>0.54149999999999998</v>
      </c>
      <c r="BC1278" s="3" t="str">
        <f t="shared" si="1009"/>
        <v>1.86</v>
      </c>
      <c r="BD1278" s="3" t="str">
        <f t="shared" si="1010"/>
        <v>-</v>
      </c>
      <c r="BE1278" s="3">
        <f t="shared" si="1011"/>
        <v>210.69</v>
      </c>
      <c r="BF1278" s="3">
        <f t="shared" si="1012"/>
        <v>-78.42</v>
      </c>
      <c r="BG1278" s="3">
        <f t="shared" si="1013"/>
        <v>0.32489999999999997</v>
      </c>
      <c r="BI1278" s="3" t="str">
        <f t="shared" si="1014"/>
        <v>1.86</v>
      </c>
      <c r="BJ1278" s="3" t="str">
        <f t="shared" si="1015"/>
        <v>-</v>
      </c>
      <c r="BK1278" s="3">
        <f t="shared" si="1016"/>
        <v>210.69</v>
      </c>
      <c r="BL1278" s="3">
        <f t="shared" si="1017"/>
        <v>-78.42</v>
      </c>
      <c r="BM1278" s="3">
        <f t="shared" si="1018"/>
        <v>0.10830000000000001</v>
      </c>
    </row>
    <row r="1279" spans="1:65" x14ac:dyDescent="0.3">
      <c r="A1279" s="3" t="str">
        <f>'Forward collapse simulation'!B1289</f>
        <v>1.86</v>
      </c>
      <c r="B1279" s="3" t="str">
        <f>IF('Forward collapse simulation'!C1289="","-",'Forward collapse simulation'!C1289)</f>
        <v>-</v>
      </c>
      <c r="C1279" s="3">
        <f>'Forward collapse simulation'!E1289</f>
        <v>158</v>
      </c>
      <c r="D1279" s="3">
        <f>'Forward collapse simulation'!AK1289</f>
        <v>-52.45</v>
      </c>
      <c r="E1279" s="84">
        <f>'Forward collapse simulation'!AL1289</f>
        <v>1.458</v>
      </c>
      <c r="G1279" s="3" t="str">
        <f t="shared" si="969"/>
        <v>1.86</v>
      </c>
      <c r="H1279" s="3" t="str">
        <f t="shared" si="970"/>
        <v>-</v>
      </c>
      <c r="I1279" s="3">
        <f t="shared" si="971"/>
        <v>158</v>
      </c>
      <c r="J1279" s="3">
        <f t="shared" si="972"/>
        <v>-52.45</v>
      </c>
      <c r="K1279" s="3">
        <f t="shared" si="973"/>
        <v>1.3851</v>
      </c>
      <c r="M1279" s="3" t="str">
        <f t="shared" si="974"/>
        <v>1.86</v>
      </c>
      <c r="N1279" s="3" t="str">
        <f t="shared" si="975"/>
        <v>-</v>
      </c>
      <c r="O1279" s="3">
        <f t="shared" si="976"/>
        <v>158</v>
      </c>
      <c r="P1279" s="3">
        <f t="shared" si="977"/>
        <v>-52.45</v>
      </c>
      <c r="Q1279" s="3">
        <f t="shared" si="978"/>
        <v>1.3122</v>
      </c>
      <c r="R1279" s="85"/>
      <c r="S1279" s="3" t="str">
        <f t="shared" si="979"/>
        <v>1.86</v>
      </c>
      <c r="T1279" s="3" t="str">
        <f t="shared" si="980"/>
        <v>-</v>
      </c>
      <c r="U1279" s="3">
        <f t="shared" si="981"/>
        <v>158</v>
      </c>
      <c r="V1279" s="3">
        <f t="shared" si="982"/>
        <v>-52.45</v>
      </c>
      <c r="W1279" s="3">
        <f t="shared" si="983"/>
        <v>1.2392999999999998</v>
      </c>
      <c r="X1279" s="85"/>
      <c r="Y1279" s="3" t="str">
        <f t="shared" si="984"/>
        <v>1.86</v>
      </c>
      <c r="Z1279" s="3" t="str">
        <f t="shared" si="985"/>
        <v>-</v>
      </c>
      <c r="AA1279" s="3">
        <f t="shared" si="986"/>
        <v>158</v>
      </c>
      <c r="AB1279" s="3">
        <f t="shared" si="987"/>
        <v>-52.45</v>
      </c>
      <c r="AC1279" s="3">
        <f t="shared" si="988"/>
        <v>1.1664000000000001</v>
      </c>
      <c r="AE1279" s="3" t="str">
        <f t="shared" si="989"/>
        <v>1.86</v>
      </c>
      <c r="AF1279" s="3" t="str">
        <f t="shared" si="990"/>
        <v>-</v>
      </c>
      <c r="AG1279" s="3">
        <f t="shared" si="991"/>
        <v>158</v>
      </c>
      <c r="AH1279" s="3">
        <f t="shared" si="992"/>
        <v>-52.45</v>
      </c>
      <c r="AI1279" s="3">
        <f t="shared" si="993"/>
        <v>1.0934999999999999</v>
      </c>
      <c r="AK1279" s="3" t="str">
        <f t="shared" si="994"/>
        <v>1.86</v>
      </c>
      <c r="AL1279" s="3" t="str">
        <f t="shared" si="995"/>
        <v>-</v>
      </c>
      <c r="AM1279" s="3">
        <f t="shared" si="996"/>
        <v>158</v>
      </c>
      <c r="AN1279" s="3">
        <f t="shared" si="997"/>
        <v>-52.45</v>
      </c>
      <c r="AO1279" s="3">
        <f t="shared" si="998"/>
        <v>1.0206</v>
      </c>
      <c r="AQ1279" s="3" t="str">
        <f t="shared" si="999"/>
        <v>1.86</v>
      </c>
      <c r="AR1279" s="3" t="str">
        <f t="shared" si="1000"/>
        <v>-</v>
      </c>
      <c r="AS1279" s="3">
        <f t="shared" si="1001"/>
        <v>158</v>
      </c>
      <c r="AT1279" s="3">
        <f t="shared" si="1002"/>
        <v>-52.45</v>
      </c>
      <c r="AU1279" s="3">
        <f t="shared" si="1003"/>
        <v>0.87479999999999991</v>
      </c>
      <c r="AW1279" s="3" t="str">
        <f t="shared" si="1004"/>
        <v>1.86</v>
      </c>
      <c r="AX1279" s="3" t="str">
        <f t="shared" si="1005"/>
        <v>-</v>
      </c>
      <c r="AY1279" s="3">
        <f t="shared" si="1006"/>
        <v>158</v>
      </c>
      <c r="AZ1279" s="3">
        <f t="shared" si="1007"/>
        <v>-52.45</v>
      </c>
      <c r="BA1279" s="3">
        <f t="shared" si="1008"/>
        <v>0.72899999999999998</v>
      </c>
      <c r="BC1279" s="3" t="str">
        <f t="shared" si="1009"/>
        <v>1.86</v>
      </c>
      <c r="BD1279" s="3" t="str">
        <f t="shared" si="1010"/>
        <v>-</v>
      </c>
      <c r="BE1279" s="3">
        <f t="shared" si="1011"/>
        <v>158</v>
      </c>
      <c r="BF1279" s="3">
        <f t="shared" si="1012"/>
        <v>-52.45</v>
      </c>
      <c r="BG1279" s="3">
        <f t="shared" si="1013"/>
        <v>0.43739999999999996</v>
      </c>
      <c r="BI1279" s="3" t="str">
        <f t="shared" si="1014"/>
        <v>1.86</v>
      </c>
      <c r="BJ1279" s="3" t="str">
        <f t="shared" si="1015"/>
        <v>-</v>
      </c>
      <c r="BK1279" s="3">
        <f t="shared" si="1016"/>
        <v>158</v>
      </c>
      <c r="BL1279" s="3">
        <f t="shared" si="1017"/>
        <v>-52.45</v>
      </c>
      <c r="BM1279" s="3">
        <f t="shared" si="1018"/>
        <v>0.14580000000000001</v>
      </c>
    </row>
    <row r="1280" spans="1:65" x14ac:dyDescent="0.3">
      <c r="A1280" s="3" t="str">
        <f>'Forward collapse simulation'!B1290</f>
        <v>1.86</v>
      </c>
      <c r="B1280" s="3" t="str">
        <f>IF('Forward collapse simulation'!C1290="","-",'Forward collapse simulation'!C1290)</f>
        <v>-</v>
      </c>
      <c r="C1280" s="3">
        <f>'Forward collapse simulation'!E1290</f>
        <v>158.68</v>
      </c>
      <c r="D1280" s="3">
        <f ca="1">'Forward collapse simulation'!AK1290</f>
        <v>70.811978419915093</v>
      </c>
      <c r="E1280" s="84">
        <f ca="1">'Forward collapse simulation'!AL1290</f>
        <v>3.9597927927444134</v>
      </c>
      <c r="G1280" s="3" t="str">
        <f t="shared" si="969"/>
        <v>1.86</v>
      </c>
      <c r="H1280" s="3" t="str">
        <f t="shared" si="970"/>
        <v>-</v>
      </c>
      <c r="I1280" s="3">
        <f t="shared" si="971"/>
        <v>158.68</v>
      </c>
      <c r="J1280" s="3">
        <f t="shared" ca="1" si="972"/>
        <v>70.811978419915093</v>
      </c>
      <c r="K1280" s="3">
        <f t="shared" ca="1" si="973"/>
        <v>3.7618031531071927</v>
      </c>
      <c r="M1280" s="3" t="str">
        <f t="shared" si="974"/>
        <v>1.86</v>
      </c>
      <c r="N1280" s="3" t="str">
        <f t="shared" si="975"/>
        <v>-</v>
      </c>
      <c r="O1280" s="3">
        <f t="shared" si="976"/>
        <v>158.68</v>
      </c>
      <c r="P1280" s="3">
        <f t="shared" ca="1" si="977"/>
        <v>70.811978419915093</v>
      </c>
      <c r="Q1280" s="3">
        <f t="shared" ca="1" si="978"/>
        <v>3.563813513469972</v>
      </c>
      <c r="R1280" s="85"/>
      <c r="S1280" s="3" t="str">
        <f t="shared" si="979"/>
        <v>1.86</v>
      </c>
      <c r="T1280" s="3" t="str">
        <f t="shared" si="980"/>
        <v>-</v>
      </c>
      <c r="U1280" s="3">
        <f t="shared" si="981"/>
        <v>158.68</v>
      </c>
      <c r="V1280" s="3">
        <f t="shared" ca="1" si="982"/>
        <v>70.811978419915093</v>
      </c>
      <c r="W1280" s="3">
        <f t="shared" ca="1" si="983"/>
        <v>3.3658238738327513</v>
      </c>
      <c r="X1280" s="85"/>
      <c r="Y1280" s="3" t="str">
        <f t="shared" si="984"/>
        <v>1.86</v>
      </c>
      <c r="Z1280" s="3" t="str">
        <f t="shared" si="985"/>
        <v>-</v>
      </c>
      <c r="AA1280" s="3">
        <f t="shared" si="986"/>
        <v>158.68</v>
      </c>
      <c r="AB1280" s="3">
        <f t="shared" ca="1" si="987"/>
        <v>70.811978419915093</v>
      </c>
      <c r="AC1280" s="3">
        <f t="shared" ca="1" si="988"/>
        <v>3.167834234195531</v>
      </c>
      <c r="AE1280" s="3" t="str">
        <f t="shared" si="989"/>
        <v>1.86</v>
      </c>
      <c r="AF1280" s="3" t="str">
        <f t="shared" si="990"/>
        <v>-</v>
      </c>
      <c r="AG1280" s="3">
        <f t="shared" si="991"/>
        <v>158.68</v>
      </c>
      <c r="AH1280" s="3">
        <f t="shared" ca="1" si="992"/>
        <v>70.811978419915093</v>
      </c>
      <c r="AI1280" s="3">
        <f t="shared" ca="1" si="993"/>
        <v>2.9698445945583103</v>
      </c>
      <c r="AK1280" s="3" t="str">
        <f t="shared" si="994"/>
        <v>1.86</v>
      </c>
      <c r="AL1280" s="3" t="str">
        <f t="shared" si="995"/>
        <v>-</v>
      </c>
      <c r="AM1280" s="3">
        <f t="shared" si="996"/>
        <v>158.68</v>
      </c>
      <c r="AN1280" s="3">
        <f t="shared" ca="1" si="997"/>
        <v>70.811978419915093</v>
      </c>
      <c r="AO1280" s="3">
        <f t="shared" ca="1" si="998"/>
        <v>2.7718549549210891</v>
      </c>
      <c r="AQ1280" s="3" t="str">
        <f t="shared" si="999"/>
        <v>1.86</v>
      </c>
      <c r="AR1280" s="3" t="str">
        <f t="shared" si="1000"/>
        <v>-</v>
      </c>
      <c r="AS1280" s="3">
        <f t="shared" si="1001"/>
        <v>158.68</v>
      </c>
      <c r="AT1280" s="3">
        <f t="shared" ca="1" si="1002"/>
        <v>70.811978419915093</v>
      </c>
      <c r="AU1280" s="3">
        <f t="shared" ca="1" si="1003"/>
        <v>2.3758756756466481</v>
      </c>
      <c r="AW1280" s="3" t="str">
        <f t="shared" si="1004"/>
        <v>1.86</v>
      </c>
      <c r="AX1280" s="3" t="str">
        <f t="shared" si="1005"/>
        <v>-</v>
      </c>
      <c r="AY1280" s="3">
        <f t="shared" si="1006"/>
        <v>158.68</v>
      </c>
      <c r="AZ1280" s="3">
        <f t="shared" ca="1" si="1007"/>
        <v>70.811978419915093</v>
      </c>
      <c r="BA1280" s="3">
        <f t="shared" ca="1" si="1008"/>
        <v>1.9798963963722067</v>
      </c>
      <c r="BC1280" s="3" t="str">
        <f t="shared" si="1009"/>
        <v>1.86</v>
      </c>
      <c r="BD1280" s="3" t="str">
        <f t="shared" si="1010"/>
        <v>-</v>
      </c>
      <c r="BE1280" s="3">
        <f t="shared" si="1011"/>
        <v>158.68</v>
      </c>
      <c r="BF1280" s="3">
        <f t="shared" ca="1" si="1012"/>
        <v>70.811978419915093</v>
      </c>
      <c r="BG1280" s="3">
        <f t="shared" ca="1" si="1013"/>
        <v>1.1879378378233241</v>
      </c>
      <c r="BI1280" s="3" t="str">
        <f t="shared" si="1014"/>
        <v>1.86</v>
      </c>
      <c r="BJ1280" s="3" t="str">
        <f t="shared" si="1015"/>
        <v>-</v>
      </c>
      <c r="BK1280" s="3">
        <f t="shared" si="1016"/>
        <v>158.68</v>
      </c>
      <c r="BL1280" s="3">
        <f t="shared" ca="1" si="1017"/>
        <v>70.811978419915093</v>
      </c>
      <c r="BM1280" s="3">
        <f t="shared" ca="1" si="1018"/>
        <v>0.39597927927444138</v>
      </c>
    </row>
    <row r="1281" spans="1:65" x14ac:dyDescent="0.3">
      <c r="A1281" s="3" t="str">
        <f>'Forward collapse simulation'!B1291</f>
        <v>1.86</v>
      </c>
      <c r="B1281" s="3" t="str">
        <f>IF('Forward collapse simulation'!C1291="","-",'Forward collapse simulation'!C1291)</f>
        <v>-</v>
      </c>
      <c r="C1281" s="3">
        <f>'Forward collapse simulation'!E1291</f>
        <v>147.94</v>
      </c>
      <c r="D1281" s="3">
        <f ca="1">'Forward collapse simulation'!AK1291</f>
        <v>84.294587480608755</v>
      </c>
      <c r="E1281" s="84">
        <f ca="1">'Forward collapse simulation'!AL1291</f>
        <v>15.748722925060779</v>
      </c>
      <c r="G1281" s="3" t="str">
        <f t="shared" si="969"/>
        <v>1.86</v>
      </c>
      <c r="H1281" s="3" t="str">
        <f t="shared" si="970"/>
        <v>-</v>
      </c>
      <c r="I1281" s="3">
        <f t="shared" si="971"/>
        <v>147.94</v>
      </c>
      <c r="J1281" s="3">
        <f t="shared" ca="1" si="972"/>
        <v>84.294587480608755</v>
      </c>
      <c r="K1281" s="3">
        <f t="shared" ca="1" si="973"/>
        <v>14.961286778807739</v>
      </c>
      <c r="M1281" s="3" t="str">
        <f t="shared" si="974"/>
        <v>1.86</v>
      </c>
      <c r="N1281" s="3" t="str">
        <f t="shared" si="975"/>
        <v>-</v>
      </c>
      <c r="O1281" s="3">
        <f t="shared" si="976"/>
        <v>147.94</v>
      </c>
      <c r="P1281" s="3">
        <f t="shared" ca="1" si="977"/>
        <v>84.294587480608755</v>
      </c>
      <c r="Q1281" s="3">
        <f t="shared" ca="1" si="978"/>
        <v>14.173850632554702</v>
      </c>
      <c r="R1281" s="85"/>
      <c r="S1281" s="3" t="str">
        <f t="shared" si="979"/>
        <v>1.86</v>
      </c>
      <c r="T1281" s="3" t="str">
        <f t="shared" si="980"/>
        <v>-</v>
      </c>
      <c r="U1281" s="3">
        <f t="shared" si="981"/>
        <v>147.94</v>
      </c>
      <c r="V1281" s="3">
        <f t="shared" ca="1" si="982"/>
        <v>84.294587480608755</v>
      </c>
      <c r="W1281" s="3">
        <f t="shared" ca="1" si="983"/>
        <v>13.386414486301662</v>
      </c>
      <c r="X1281" s="85"/>
      <c r="Y1281" s="3" t="str">
        <f t="shared" si="984"/>
        <v>1.86</v>
      </c>
      <c r="Z1281" s="3" t="str">
        <f t="shared" si="985"/>
        <v>-</v>
      </c>
      <c r="AA1281" s="3">
        <f t="shared" si="986"/>
        <v>147.94</v>
      </c>
      <c r="AB1281" s="3">
        <f t="shared" ca="1" si="987"/>
        <v>84.294587480608755</v>
      </c>
      <c r="AC1281" s="3">
        <f t="shared" ca="1" si="988"/>
        <v>12.598978340048625</v>
      </c>
      <c r="AE1281" s="3" t="str">
        <f t="shared" si="989"/>
        <v>1.86</v>
      </c>
      <c r="AF1281" s="3" t="str">
        <f t="shared" si="990"/>
        <v>-</v>
      </c>
      <c r="AG1281" s="3">
        <f t="shared" si="991"/>
        <v>147.94</v>
      </c>
      <c r="AH1281" s="3">
        <f t="shared" ca="1" si="992"/>
        <v>84.294587480608755</v>
      </c>
      <c r="AI1281" s="3">
        <f t="shared" ca="1" si="993"/>
        <v>11.811542193795585</v>
      </c>
      <c r="AK1281" s="3" t="str">
        <f t="shared" si="994"/>
        <v>1.86</v>
      </c>
      <c r="AL1281" s="3" t="str">
        <f t="shared" si="995"/>
        <v>-</v>
      </c>
      <c r="AM1281" s="3">
        <f t="shared" si="996"/>
        <v>147.94</v>
      </c>
      <c r="AN1281" s="3">
        <f t="shared" ca="1" si="997"/>
        <v>84.294587480608755</v>
      </c>
      <c r="AO1281" s="3">
        <f t="shared" ca="1" si="998"/>
        <v>11.024106047542544</v>
      </c>
      <c r="AQ1281" s="3" t="str">
        <f t="shared" si="999"/>
        <v>1.86</v>
      </c>
      <c r="AR1281" s="3" t="str">
        <f t="shared" si="1000"/>
        <v>-</v>
      </c>
      <c r="AS1281" s="3">
        <f t="shared" si="1001"/>
        <v>147.94</v>
      </c>
      <c r="AT1281" s="3">
        <f t="shared" ca="1" si="1002"/>
        <v>84.294587480608755</v>
      </c>
      <c r="AU1281" s="3">
        <f t="shared" ca="1" si="1003"/>
        <v>9.4492337550364667</v>
      </c>
      <c r="AW1281" s="3" t="str">
        <f t="shared" si="1004"/>
        <v>1.86</v>
      </c>
      <c r="AX1281" s="3" t="str">
        <f t="shared" si="1005"/>
        <v>-</v>
      </c>
      <c r="AY1281" s="3">
        <f t="shared" si="1006"/>
        <v>147.94</v>
      </c>
      <c r="AZ1281" s="3">
        <f t="shared" ca="1" si="1007"/>
        <v>84.294587480608755</v>
      </c>
      <c r="BA1281" s="3">
        <f t="shared" ca="1" si="1008"/>
        <v>7.8743614625303895</v>
      </c>
      <c r="BC1281" s="3" t="str">
        <f t="shared" si="1009"/>
        <v>1.86</v>
      </c>
      <c r="BD1281" s="3" t="str">
        <f t="shared" si="1010"/>
        <v>-</v>
      </c>
      <c r="BE1281" s="3">
        <f t="shared" si="1011"/>
        <v>147.94</v>
      </c>
      <c r="BF1281" s="3">
        <f t="shared" ca="1" si="1012"/>
        <v>84.294587480608755</v>
      </c>
      <c r="BG1281" s="3">
        <f t="shared" ca="1" si="1013"/>
        <v>4.7246168775182333</v>
      </c>
      <c r="BI1281" s="3" t="str">
        <f t="shared" si="1014"/>
        <v>1.86</v>
      </c>
      <c r="BJ1281" s="3" t="str">
        <f t="shared" si="1015"/>
        <v>-</v>
      </c>
      <c r="BK1281" s="3">
        <f t="shared" si="1016"/>
        <v>147.94</v>
      </c>
      <c r="BL1281" s="3">
        <f t="shared" ca="1" si="1017"/>
        <v>84.294587480608755</v>
      </c>
      <c r="BM1281" s="3">
        <f t="shared" ca="1" si="1018"/>
        <v>1.5748722925060781</v>
      </c>
    </row>
    <row r="1282" spans="1:65" x14ac:dyDescent="0.3">
      <c r="A1282" s="3" t="str">
        <f>'Forward collapse simulation'!B1292</f>
        <v>1.86</v>
      </c>
      <c r="B1282" s="3" t="str">
        <f>IF('Forward collapse simulation'!C1292="","-",'Forward collapse simulation'!C1292)</f>
        <v>-</v>
      </c>
      <c r="C1282" s="3">
        <f>'Forward collapse simulation'!E1292</f>
        <v>179.41</v>
      </c>
      <c r="D1282" s="3">
        <f ca="1">'Forward collapse simulation'!AK1292</f>
        <v>88.970491695297099</v>
      </c>
      <c r="E1282" s="84">
        <f ca="1">'Forward collapse simulation'!AL1292</f>
        <v>16.181935238212027</v>
      </c>
      <c r="G1282" s="3" t="str">
        <f t="shared" si="969"/>
        <v>1.86</v>
      </c>
      <c r="H1282" s="3" t="str">
        <f t="shared" si="970"/>
        <v>-</v>
      </c>
      <c r="I1282" s="3">
        <f t="shared" si="971"/>
        <v>179.41</v>
      </c>
      <c r="J1282" s="3">
        <f t="shared" ca="1" si="972"/>
        <v>88.970491695297099</v>
      </c>
      <c r="K1282" s="3">
        <f t="shared" ca="1" si="973"/>
        <v>15.372838476301425</v>
      </c>
      <c r="M1282" s="3" t="str">
        <f t="shared" si="974"/>
        <v>1.86</v>
      </c>
      <c r="N1282" s="3" t="str">
        <f t="shared" si="975"/>
        <v>-</v>
      </c>
      <c r="O1282" s="3">
        <f t="shared" si="976"/>
        <v>179.41</v>
      </c>
      <c r="P1282" s="3">
        <f t="shared" ca="1" si="977"/>
        <v>88.970491695297099</v>
      </c>
      <c r="Q1282" s="3">
        <f t="shared" ca="1" si="978"/>
        <v>14.563741714390824</v>
      </c>
      <c r="R1282" s="85"/>
      <c r="S1282" s="3" t="str">
        <f t="shared" si="979"/>
        <v>1.86</v>
      </c>
      <c r="T1282" s="3" t="str">
        <f t="shared" si="980"/>
        <v>-</v>
      </c>
      <c r="U1282" s="3">
        <f t="shared" si="981"/>
        <v>179.41</v>
      </c>
      <c r="V1282" s="3">
        <f t="shared" ca="1" si="982"/>
        <v>88.970491695297099</v>
      </c>
      <c r="W1282" s="3">
        <f t="shared" ca="1" si="983"/>
        <v>13.754644952480223</v>
      </c>
      <c r="X1282" s="85"/>
      <c r="Y1282" s="3" t="str">
        <f t="shared" si="984"/>
        <v>1.86</v>
      </c>
      <c r="Z1282" s="3" t="str">
        <f t="shared" si="985"/>
        <v>-</v>
      </c>
      <c r="AA1282" s="3">
        <f t="shared" si="986"/>
        <v>179.41</v>
      </c>
      <c r="AB1282" s="3">
        <f t="shared" ca="1" si="987"/>
        <v>88.970491695297099</v>
      </c>
      <c r="AC1282" s="3">
        <f t="shared" ca="1" si="988"/>
        <v>12.945548190569623</v>
      </c>
      <c r="AE1282" s="3" t="str">
        <f t="shared" si="989"/>
        <v>1.86</v>
      </c>
      <c r="AF1282" s="3" t="str">
        <f t="shared" si="990"/>
        <v>-</v>
      </c>
      <c r="AG1282" s="3">
        <f t="shared" si="991"/>
        <v>179.41</v>
      </c>
      <c r="AH1282" s="3">
        <f t="shared" ca="1" si="992"/>
        <v>88.970491695297099</v>
      </c>
      <c r="AI1282" s="3">
        <f t="shared" ca="1" si="993"/>
        <v>12.13645142865902</v>
      </c>
      <c r="AK1282" s="3" t="str">
        <f t="shared" si="994"/>
        <v>1.86</v>
      </c>
      <c r="AL1282" s="3" t="str">
        <f t="shared" si="995"/>
        <v>-</v>
      </c>
      <c r="AM1282" s="3">
        <f t="shared" si="996"/>
        <v>179.41</v>
      </c>
      <c r="AN1282" s="3">
        <f t="shared" ca="1" si="997"/>
        <v>88.970491695297099</v>
      </c>
      <c r="AO1282" s="3">
        <f t="shared" ca="1" si="998"/>
        <v>11.327354666748418</v>
      </c>
      <c r="AQ1282" s="3" t="str">
        <f t="shared" si="999"/>
        <v>1.86</v>
      </c>
      <c r="AR1282" s="3" t="str">
        <f t="shared" si="1000"/>
        <v>-</v>
      </c>
      <c r="AS1282" s="3">
        <f t="shared" si="1001"/>
        <v>179.41</v>
      </c>
      <c r="AT1282" s="3">
        <f t="shared" ca="1" si="1002"/>
        <v>88.970491695297099</v>
      </c>
      <c r="AU1282" s="3">
        <f t="shared" ca="1" si="1003"/>
        <v>9.7091611429272167</v>
      </c>
      <c r="AW1282" s="3" t="str">
        <f t="shared" si="1004"/>
        <v>1.86</v>
      </c>
      <c r="AX1282" s="3" t="str">
        <f t="shared" si="1005"/>
        <v>-</v>
      </c>
      <c r="AY1282" s="3">
        <f t="shared" si="1006"/>
        <v>179.41</v>
      </c>
      <c r="AZ1282" s="3">
        <f t="shared" ca="1" si="1007"/>
        <v>88.970491695297099</v>
      </c>
      <c r="BA1282" s="3">
        <f t="shared" ca="1" si="1008"/>
        <v>8.0909676191060136</v>
      </c>
      <c r="BC1282" s="3" t="str">
        <f t="shared" si="1009"/>
        <v>1.86</v>
      </c>
      <c r="BD1282" s="3" t="str">
        <f t="shared" si="1010"/>
        <v>-</v>
      </c>
      <c r="BE1282" s="3">
        <f t="shared" si="1011"/>
        <v>179.41</v>
      </c>
      <c r="BF1282" s="3">
        <f t="shared" ca="1" si="1012"/>
        <v>88.970491695297099</v>
      </c>
      <c r="BG1282" s="3">
        <f t="shared" ca="1" si="1013"/>
        <v>4.8545805714636083</v>
      </c>
      <c r="BI1282" s="3" t="str">
        <f t="shared" si="1014"/>
        <v>1.86</v>
      </c>
      <c r="BJ1282" s="3" t="str">
        <f t="shared" si="1015"/>
        <v>-</v>
      </c>
      <c r="BK1282" s="3">
        <f t="shared" si="1016"/>
        <v>179.41</v>
      </c>
      <c r="BL1282" s="3">
        <f t="shared" ca="1" si="1017"/>
        <v>88.970491695297099</v>
      </c>
      <c r="BM1282" s="3">
        <f t="shared" ca="1" si="1018"/>
        <v>1.6181935238212029</v>
      </c>
    </row>
    <row r="1283" spans="1:65" x14ac:dyDescent="0.3">
      <c r="A1283" s="3" t="str">
        <f>'Forward collapse simulation'!B1293</f>
        <v>1.86</v>
      </c>
      <c r="B1283" s="3" t="str">
        <f>IF('Forward collapse simulation'!C1293="","-",'Forward collapse simulation'!C1293)</f>
        <v>-</v>
      </c>
      <c r="C1283" s="3">
        <f>'Forward collapse simulation'!E1293</f>
        <v>307.06</v>
      </c>
      <c r="D1283" s="3">
        <f ca="1">'Forward collapse simulation'!AK1293</f>
        <v>87.629992835226091</v>
      </c>
      <c r="E1283" s="84">
        <f ca="1">'Forward collapse simulation'!AL1293</f>
        <v>15.969506393283613</v>
      </c>
      <c r="G1283" s="3" t="str">
        <f t="shared" si="969"/>
        <v>1.86</v>
      </c>
      <c r="H1283" s="3" t="str">
        <f t="shared" si="970"/>
        <v>-</v>
      </c>
      <c r="I1283" s="3">
        <f t="shared" si="971"/>
        <v>307.06</v>
      </c>
      <c r="J1283" s="3">
        <f t="shared" ca="1" si="972"/>
        <v>87.629992835226091</v>
      </c>
      <c r="K1283" s="3">
        <f t="shared" ca="1" si="973"/>
        <v>15.171031073619432</v>
      </c>
      <c r="M1283" s="3" t="str">
        <f t="shared" si="974"/>
        <v>1.86</v>
      </c>
      <c r="N1283" s="3" t="str">
        <f t="shared" si="975"/>
        <v>-</v>
      </c>
      <c r="O1283" s="3">
        <f t="shared" si="976"/>
        <v>307.06</v>
      </c>
      <c r="P1283" s="3">
        <f t="shared" ca="1" si="977"/>
        <v>87.629992835226091</v>
      </c>
      <c r="Q1283" s="3">
        <f t="shared" ca="1" si="978"/>
        <v>14.372555753955252</v>
      </c>
      <c r="R1283" s="85"/>
      <c r="S1283" s="3" t="str">
        <f t="shared" si="979"/>
        <v>1.86</v>
      </c>
      <c r="T1283" s="3" t="str">
        <f t="shared" si="980"/>
        <v>-</v>
      </c>
      <c r="U1283" s="3">
        <f t="shared" si="981"/>
        <v>307.06</v>
      </c>
      <c r="V1283" s="3">
        <f t="shared" ca="1" si="982"/>
        <v>87.629992835226091</v>
      </c>
      <c r="W1283" s="3">
        <f t="shared" ca="1" si="983"/>
        <v>13.574080434291071</v>
      </c>
      <c r="X1283" s="85"/>
      <c r="Y1283" s="3" t="str">
        <f t="shared" si="984"/>
        <v>1.86</v>
      </c>
      <c r="Z1283" s="3" t="str">
        <f t="shared" si="985"/>
        <v>-</v>
      </c>
      <c r="AA1283" s="3">
        <f t="shared" si="986"/>
        <v>307.06</v>
      </c>
      <c r="AB1283" s="3">
        <f t="shared" ca="1" si="987"/>
        <v>87.629992835226091</v>
      </c>
      <c r="AC1283" s="3">
        <f t="shared" ca="1" si="988"/>
        <v>12.775605114626892</v>
      </c>
      <c r="AE1283" s="3" t="str">
        <f t="shared" si="989"/>
        <v>1.86</v>
      </c>
      <c r="AF1283" s="3" t="str">
        <f t="shared" si="990"/>
        <v>-</v>
      </c>
      <c r="AG1283" s="3">
        <f t="shared" si="991"/>
        <v>307.06</v>
      </c>
      <c r="AH1283" s="3">
        <f t="shared" ca="1" si="992"/>
        <v>87.629992835226091</v>
      </c>
      <c r="AI1283" s="3">
        <f t="shared" ca="1" si="993"/>
        <v>11.97712979496271</v>
      </c>
      <c r="AK1283" s="3" t="str">
        <f t="shared" si="994"/>
        <v>1.86</v>
      </c>
      <c r="AL1283" s="3" t="str">
        <f t="shared" si="995"/>
        <v>-</v>
      </c>
      <c r="AM1283" s="3">
        <f t="shared" si="996"/>
        <v>307.06</v>
      </c>
      <c r="AN1283" s="3">
        <f t="shared" ca="1" si="997"/>
        <v>87.629992835226091</v>
      </c>
      <c r="AO1283" s="3">
        <f t="shared" ca="1" si="998"/>
        <v>11.178654475298528</v>
      </c>
      <c r="AQ1283" s="3" t="str">
        <f t="shared" si="999"/>
        <v>1.86</v>
      </c>
      <c r="AR1283" s="3" t="str">
        <f t="shared" si="1000"/>
        <v>-</v>
      </c>
      <c r="AS1283" s="3">
        <f t="shared" si="1001"/>
        <v>307.06</v>
      </c>
      <c r="AT1283" s="3">
        <f t="shared" ca="1" si="1002"/>
        <v>87.629992835226091</v>
      </c>
      <c r="AU1283" s="3">
        <f t="shared" ca="1" si="1003"/>
        <v>9.5817038359701669</v>
      </c>
      <c r="AW1283" s="3" t="str">
        <f t="shared" si="1004"/>
        <v>1.86</v>
      </c>
      <c r="AX1283" s="3" t="str">
        <f t="shared" si="1005"/>
        <v>-</v>
      </c>
      <c r="AY1283" s="3">
        <f t="shared" si="1006"/>
        <v>307.06</v>
      </c>
      <c r="AZ1283" s="3">
        <f t="shared" ca="1" si="1007"/>
        <v>87.629992835226091</v>
      </c>
      <c r="BA1283" s="3">
        <f t="shared" ca="1" si="1008"/>
        <v>7.9847531966418064</v>
      </c>
      <c r="BC1283" s="3" t="str">
        <f t="shared" si="1009"/>
        <v>1.86</v>
      </c>
      <c r="BD1283" s="3" t="str">
        <f t="shared" si="1010"/>
        <v>-</v>
      </c>
      <c r="BE1283" s="3">
        <f t="shared" si="1011"/>
        <v>307.06</v>
      </c>
      <c r="BF1283" s="3">
        <f t="shared" ca="1" si="1012"/>
        <v>87.629992835226091</v>
      </c>
      <c r="BG1283" s="3">
        <f t="shared" ca="1" si="1013"/>
        <v>4.7908519179850835</v>
      </c>
      <c r="BI1283" s="3" t="str">
        <f t="shared" si="1014"/>
        <v>1.86</v>
      </c>
      <c r="BJ1283" s="3" t="str">
        <f t="shared" si="1015"/>
        <v>-</v>
      </c>
      <c r="BK1283" s="3">
        <f t="shared" si="1016"/>
        <v>307.06</v>
      </c>
      <c r="BL1283" s="3">
        <f t="shared" ca="1" si="1017"/>
        <v>87.629992835226091</v>
      </c>
      <c r="BM1283" s="3">
        <f t="shared" ca="1" si="1018"/>
        <v>1.5969506393283615</v>
      </c>
    </row>
    <row r="1284" spans="1:65" x14ac:dyDescent="0.3">
      <c r="A1284" s="3" t="str">
        <f>'Forward collapse simulation'!B1294</f>
        <v>1.86</v>
      </c>
      <c r="B1284" s="3" t="str">
        <f>IF('Forward collapse simulation'!C1294="","-",'Forward collapse simulation'!C1294)</f>
        <v>-</v>
      </c>
      <c r="C1284" s="3">
        <f>'Forward collapse simulation'!E1294</f>
        <v>316.57</v>
      </c>
      <c r="D1284" s="3">
        <f ca="1">'Forward collapse simulation'!AK1294</f>
        <v>86.766036302323116</v>
      </c>
      <c r="E1284" s="84">
        <f ca="1">'Forward collapse simulation'!AL1294</f>
        <v>21.942945537518327</v>
      </c>
      <c r="G1284" s="3" t="str">
        <f t="shared" ref="G1284:G1347" si="1019">A1284</f>
        <v>1.86</v>
      </c>
      <c r="H1284" s="3" t="str">
        <f t="shared" ref="H1284:H1347" si="1020">B1284</f>
        <v>-</v>
      </c>
      <c r="I1284" s="3">
        <f t="shared" ref="I1284:I1347" si="1021">C1284</f>
        <v>316.57</v>
      </c>
      <c r="J1284" s="3">
        <f t="shared" ref="J1284:J1347" ca="1" si="1022">D1284</f>
        <v>86.766036302323116</v>
      </c>
      <c r="K1284" s="3">
        <f t="shared" ref="K1284:K1347" ca="1" si="1023">IF(B1284="-",E1284*0.95,E1284)</f>
        <v>20.845798260642411</v>
      </c>
      <c r="M1284" s="3" t="str">
        <f t="shared" ref="M1284:M1347" si="1024">G1284</f>
        <v>1.86</v>
      </c>
      <c r="N1284" s="3" t="str">
        <f t="shared" ref="N1284:N1347" si="1025">H1284</f>
        <v>-</v>
      </c>
      <c r="O1284" s="3">
        <f t="shared" ref="O1284:O1347" si="1026">I1284</f>
        <v>316.57</v>
      </c>
      <c r="P1284" s="3">
        <f t="shared" ref="P1284:P1347" ca="1" si="1027">J1284</f>
        <v>86.766036302323116</v>
      </c>
      <c r="Q1284" s="3">
        <f t="shared" ref="Q1284:Q1347" ca="1" si="1028">IF(H1284="-",$E1284*0.9,$E1284)</f>
        <v>19.748650983766495</v>
      </c>
      <c r="R1284" s="85"/>
      <c r="S1284" s="3" t="str">
        <f t="shared" ref="S1284:S1347" si="1029">M1284</f>
        <v>1.86</v>
      </c>
      <c r="T1284" s="3" t="str">
        <f t="shared" ref="T1284:T1347" si="1030">N1284</f>
        <v>-</v>
      </c>
      <c r="U1284" s="3">
        <f t="shared" ref="U1284:U1347" si="1031">O1284</f>
        <v>316.57</v>
      </c>
      <c r="V1284" s="3">
        <f t="shared" ref="V1284:V1347" ca="1" si="1032">P1284</f>
        <v>86.766036302323116</v>
      </c>
      <c r="W1284" s="3">
        <f t="shared" ref="W1284:W1347" ca="1" si="1033">IF(N1284="-",$E1284*0.85,$E1284)</f>
        <v>18.651503706890576</v>
      </c>
      <c r="X1284" s="85"/>
      <c r="Y1284" s="3" t="str">
        <f t="shared" ref="Y1284:Y1347" si="1034">S1284</f>
        <v>1.86</v>
      </c>
      <c r="Z1284" s="3" t="str">
        <f t="shared" ref="Z1284:Z1347" si="1035">T1284</f>
        <v>-</v>
      </c>
      <c r="AA1284" s="3">
        <f t="shared" ref="AA1284:AA1347" si="1036">U1284</f>
        <v>316.57</v>
      </c>
      <c r="AB1284" s="3">
        <f t="shared" ref="AB1284:AB1347" ca="1" si="1037">V1284</f>
        <v>86.766036302323116</v>
      </c>
      <c r="AC1284" s="3">
        <f t="shared" ref="AC1284:AC1347" ca="1" si="1038">IF(T1284="-",$E1284*0.8,$E1284)</f>
        <v>17.554356430014661</v>
      </c>
      <c r="AE1284" s="3" t="str">
        <f t="shared" ref="AE1284:AE1347" si="1039">Y1284</f>
        <v>1.86</v>
      </c>
      <c r="AF1284" s="3" t="str">
        <f t="shared" ref="AF1284:AF1347" si="1040">Z1284</f>
        <v>-</v>
      </c>
      <c r="AG1284" s="3">
        <f t="shared" ref="AG1284:AG1347" si="1041">AA1284</f>
        <v>316.57</v>
      </c>
      <c r="AH1284" s="3">
        <f t="shared" ref="AH1284:AH1347" ca="1" si="1042">AB1284</f>
        <v>86.766036302323116</v>
      </c>
      <c r="AI1284" s="3">
        <f t="shared" ref="AI1284:AI1347" ca="1" si="1043">IF(Z1284="-",$E1284*0.75,$E1284)</f>
        <v>16.457209153138745</v>
      </c>
      <c r="AK1284" s="3" t="str">
        <f t="shared" ref="AK1284:AK1347" si="1044">AE1284</f>
        <v>1.86</v>
      </c>
      <c r="AL1284" s="3" t="str">
        <f t="shared" ref="AL1284:AL1347" si="1045">AF1284</f>
        <v>-</v>
      </c>
      <c r="AM1284" s="3">
        <f t="shared" ref="AM1284:AM1347" si="1046">AG1284</f>
        <v>316.57</v>
      </c>
      <c r="AN1284" s="3">
        <f t="shared" ref="AN1284:AN1347" ca="1" si="1047">AH1284</f>
        <v>86.766036302323116</v>
      </c>
      <c r="AO1284" s="3">
        <f t="shared" ref="AO1284:AO1347" ca="1" si="1048">IF(AF1284="-",$E1284*0.7,$E1284)</f>
        <v>15.360061876262828</v>
      </c>
      <c r="AQ1284" s="3" t="str">
        <f t="shared" ref="AQ1284:AQ1347" si="1049">AK1284</f>
        <v>1.86</v>
      </c>
      <c r="AR1284" s="3" t="str">
        <f t="shared" ref="AR1284:AR1347" si="1050">AL1284</f>
        <v>-</v>
      </c>
      <c r="AS1284" s="3">
        <f t="shared" ref="AS1284:AS1347" si="1051">AM1284</f>
        <v>316.57</v>
      </c>
      <c r="AT1284" s="3">
        <f t="shared" ref="AT1284:AT1347" ca="1" si="1052">AN1284</f>
        <v>86.766036302323116</v>
      </c>
      <c r="AU1284" s="3">
        <f t="shared" ref="AU1284:AU1347" ca="1" si="1053">IF(AL1284="-",$E1284*0.6,$E1284)</f>
        <v>13.165767322510996</v>
      </c>
      <c r="AW1284" s="3" t="str">
        <f t="shared" ref="AW1284:AW1347" si="1054">AQ1284</f>
        <v>1.86</v>
      </c>
      <c r="AX1284" s="3" t="str">
        <f t="shared" ref="AX1284:AX1347" si="1055">AR1284</f>
        <v>-</v>
      </c>
      <c r="AY1284" s="3">
        <f t="shared" ref="AY1284:AY1347" si="1056">AS1284</f>
        <v>316.57</v>
      </c>
      <c r="AZ1284" s="3">
        <f t="shared" ref="AZ1284:AZ1347" ca="1" si="1057">AT1284</f>
        <v>86.766036302323116</v>
      </c>
      <c r="BA1284" s="3">
        <f t="shared" ref="BA1284:BA1347" ca="1" si="1058">IF(AR1284="-",$E1284*0.5,$E1284)</f>
        <v>10.971472768759163</v>
      </c>
      <c r="BC1284" s="3" t="str">
        <f t="shared" ref="BC1284:BC1347" si="1059">AW1284</f>
        <v>1.86</v>
      </c>
      <c r="BD1284" s="3" t="str">
        <f t="shared" ref="BD1284:BD1347" si="1060">AX1284</f>
        <v>-</v>
      </c>
      <c r="BE1284" s="3">
        <f t="shared" ref="BE1284:BE1347" si="1061">AY1284</f>
        <v>316.57</v>
      </c>
      <c r="BF1284" s="3">
        <f t="shared" ref="BF1284:BF1347" ca="1" si="1062">AZ1284</f>
        <v>86.766036302323116</v>
      </c>
      <c r="BG1284" s="3">
        <f t="shared" ref="BG1284:BG1347" ca="1" si="1063">IF(AX1284="-",$E1284*0.3,$E1284)</f>
        <v>6.5828836612554982</v>
      </c>
      <c r="BI1284" s="3" t="str">
        <f t="shared" ref="BI1284:BI1347" si="1064">BC1284</f>
        <v>1.86</v>
      </c>
      <c r="BJ1284" s="3" t="str">
        <f t="shared" ref="BJ1284:BJ1347" si="1065">BD1284</f>
        <v>-</v>
      </c>
      <c r="BK1284" s="3">
        <f t="shared" ref="BK1284:BK1347" si="1066">BE1284</f>
        <v>316.57</v>
      </c>
      <c r="BL1284" s="3">
        <f t="shared" ref="BL1284:BL1347" ca="1" si="1067">BF1284</f>
        <v>86.766036302323116</v>
      </c>
      <c r="BM1284" s="3">
        <f t="shared" ref="BM1284:BM1347" ca="1" si="1068">IF(BD1284="-",$E1284*0.1,$E1284)</f>
        <v>2.1942945537518326</v>
      </c>
    </row>
    <row r="1285" spans="1:65" x14ac:dyDescent="0.3">
      <c r="A1285" s="3" t="str">
        <f>'Forward collapse simulation'!B1295</f>
        <v>1.86</v>
      </c>
      <c r="B1285" s="3" t="str">
        <f>IF('Forward collapse simulation'!C1295="","-",'Forward collapse simulation'!C1295)</f>
        <v>-</v>
      </c>
      <c r="C1285" s="3">
        <f>'Forward collapse simulation'!E1295</f>
        <v>306.04000000000002</v>
      </c>
      <c r="D1285" s="3">
        <f ca="1">'Forward collapse simulation'!AK1295</f>
        <v>84.201855084183791</v>
      </c>
      <c r="E1285" s="84">
        <f ca="1">'Forward collapse simulation'!AL1295</f>
        <v>14.197078775915148</v>
      </c>
      <c r="G1285" s="3" t="str">
        <f t="shared" si="1019"/>
        <v>1.86</v>
      </c>
      <c r="H1285" s="3" t="str">
        <f t="shared" si="1020"/>
        <v>-</v>
      </c>
      <c r="I1285" s="3">
        <f t="shared" si="1021"/>
        <v>306.04000000000002</v>
      </c>
      <c r="J1285" s="3">
        <f t="shared" ca="1" si="1022"/>
        <v>84.201855084183791</v>
      </c>
      <c r="K1285" s="3">
        <f t="shared" ca="1" si="1023"/>
        <v>13.48722483711939</v>
      </c>
      <c r="M1285" s="3" t="str">
        <f t="shared" si="1024"/>
        <v>1.86</v>
      </c>
      <c r="N1285" s="3" t="str">
        <f t="shared" si="1025"/>
        <v>-</v>
      </c>
      <c r="O1285" s="3">
        <f t="shared" si="1026"/>
        <v>306.04000000000002</v>
      </c>
      <c r="P1285" s="3">
        <f t="shared" ca="1" si="1027"/>
        <v>84.201855084183791</v>
      </c>
      <c r="Q1285" s="3">
        <f t="shared" ca="1" si="1028"/>
        <v>12.777370898323634</v>
      </c>
      <c r="R1285" s="85"/>
      <c r="S1285" s="3" t="str">
        <f t="shared" si="1029"/>
        <v>1.86</v>
      </c>
      <c r="T1285" s="3" t="str">
        <f t="shared" si="1030"/>
        <v>-</v>
      </c>
      <c r="U1285" s="3">
        <f t="shared" si="1031"/>
        <v>306.04000000000002</v>
      </c>
      <c r="V1285" s="3">
        <f t="shared" ca="1" si="1032"/>
        <v>84.201855084183791</v>
      </c>
      <c r="W1285" s="3">
        <f t="shared" ca="1" si="1033"/>
        <v>12.067516959527875</v>
      </c>
      <c r="X1285" s="85"/>
      <c r="Y1285" s="3" t="str">
        <f t="shared" si="1034"/>
        <v>1.86</v>
      </c>
      <c r="Z1285" s="3" t="str">
        <f t="shared" si="1035"/>
        <v>-</v>
      </c>
      <c r="AA1285" s="3">
        <f t="shared" si="1036"/>
        <v>306.04000000000002</v>
      </c>
      <c r="AB1285" s="3">
        <f t="shared" ca="1" si="1037"/>
        <v>84.201855084183791</v>
      </c>
      <c r="AC1285" s="3">
        <f t="shared" ca="1" si="1038"/>
        <v>11.357663020732119</v>
      </c>
      <c r="AE1285" s="3" t="str">
        <f t="shared" si="1039"/>
        <v>1.86</v>
      </c>
      <c r="AF1285" s="3" t="str">
        <f t="shared" si="1040"/>
        <v>-</v>
      </c>
      <c r="AG1285" s="3">
        <f t="shared" si="1041"/>
        <v>306.04000000000002</v>
      </c>
      <c r="AH1285" s="3">
        <f t="shared" ca="1" si="1042"/>
        <v>84.201855084183791</v>
      </c>
      <c r="AI1285" s="3">
        <f t="shared" ca="1" si="1043"/>
        <v>10.647809081936362</v>
      </c>
      <c r="AK1285" s="3" t="str">
        <f t="shared" si="1044"/>
        <v>1.86</v>
      </c>
      <c r="AL1285" s="3" t="str">
        <f t="shared" si="1045"/>
        <v>-</v>
      </c>
      <c r="AM1285" s="3">
        <f t="shared" si="1046"/>
        <v>306.04000000000002</v>
      </c>
      <c r="AN1285" s="3">
        <f t="shared" ca="1" si="1047"/>
        <v>84.201855084183791</v>
      </c>
      <c r="AO1285" s="3">
        <f t="shared" ca="1" si="1048"/>
        <v>9.9379551431406039</v>
      </c>
      <c r="AQ1285" s="3" t="str">
        <f t="shared" si="1049"/>
        <v>1.86</v>
      </c>
      <c r="AR1285" s="3" t="str">
        <f t="shared" si="1050"/>
        <v>-</v>
      </c>
      <c r="AS1285" s="3">
        <f t="shared" si="1051"/>
        <v>306.04000000000002</v>
      </c>
      <c r="AT1285" s="3">
        <f t="shared" ca="1" si="1052"/>
        <v>84.201855084183791</v>
      </c>
      <c r="AU1285" s="3">
        <f t="shared" ca="1" si="1053"/>
        <v>8.5182472655490891</v>
      </c>
      <c r="AW1285" s="3" t="str">
        <f t="shared" si="1054"/>
        <v>1.86</v>
      </c>
      <c r="AX1285" s="3" t="str">
        <f t="shared" si="1055"/>
        <v>-</v>
      </c>
      <c r="AY1285" s="3">
        <f t="shared" si="1056"/>
        <v>306.04000000000002</v>
      </c>
      <c r="AZ1285" s="3">
        <f t="shared" ca="1" si="1057"/>
        <v>84.201855084183791</v>
      </c>
      <c r="BA1285" s="3">
        <f t="shared" ca="1" si="1058"/>
        <v>7.0985393879575742</v>
      </c>
      <c r="BC1285" s="3" t="str">
        <f t="shared" si="1059"/>
        <v>1.86</v>
      </c>
      <c r="BD1285" s="3" t="str">
        <f t="shared" si="1060"/>
        <v>-</v>
      </c>
      <c r="BE1285" s="3">
        <f t="shared" si="1061"/>
        <v>306.04000000000002</v>
      </c>
      <c r="BF1285" s="3">
        <f t="shared" ca="1" si="1062"/>
        <v>84.201855084183791</v>
      </c>
      <c r="BG1285" s="3">
        <f t="shared" ca="1" si="1063"/>
        <v>4.2591236327745445</v>
      </c>
      <c r="BI1285" s="3" t="str">
        <f t="shared" si="1064"/>
        <v>1.86</v>
      </c>
      <c r="BJ1285" s="3" t="str">
        <f t="shared" si="1065"/>
        <v>-</v>
      </c>
      <c r="BK1285" s="3">
        <f t="shared" si="1066"/>
        <v>306.04000000000002</v>
      </c>
      <c r="BL1285" s="3">
        <f t="shared" ca="1" si="1067"/>
        <v>84.201855084183791</v>
      </c>
      <c r="BM1285" s="3">
        <f t="shared" ca="1" si="1068"/>
        <v>1.4197078775915148</v>
      </c>
    </row>
    <row r="1286" spans="1:65" x14ac:dyDescent="0.3">
      <c r="A1286" s="3" t="str">
        <f>'Forward collapse simulation'!B1296</f>
        <v>1.86</v>
      </c>
      <c r="B1286" s="3" t="str">
        <f>IF('Forward collapse simulation'!C1296="","-",'Forward collapse simulation'!C1296)</f>
        <v>-</v>
      </c>
      <c r="C1286" s="3">
        <f>'Forward collapse simulation'!E1296</f>
        <v>296.94</v>
      </c>
      <c r="D1286" s="3">
        <f ca="1">'Forward collapse simulation'!AK1296</f>
        <v>79.008938947512647</v>
      </c>
      <c r="E1286" s="84">
        <f ca="1">'Forward collapse simulation'!AL1296</f>
        <v>8.9480179067533534</v>
      </c>
      <c r="G1286" s="3" t="str">
        <f t="shared" si="1019"/>
        <v>1.86</v>
      </c>
      <c r="H1286" s="3" t="str">
        <f t="shared" si="1020"/>
        <v>-</v>
      </c>
      <c r="I1286" s="3">
        <f t="shared" si="1021"/>
        <v>296.94</v>
      </c>
      <c r="J1286" s="3">
        <f t="shared" ca="1" si="1022"/>
        <v>79.008938947512647</v>
      </c>
      <c r="K1286" s="3">
        <f t="shared" ca="1" si="1023"/>
        <v>8.5006170114156845</v>
      </c>
      <c r="M1286" s="3" t="str">
        <f t="shared" si="1024"/>
        <v>1.86</v>
      </c>
      <c r="N1286" s="3" t="str">
        <f t="shared" si="1025"/>
        <v>-</v>
      </c>
      <c r="O1286" s="3">
        <f t="shared" si="1026"/>
        <v>296.94</v>
      </c>
      <c r="P1286" s="3">
        <f t="shared" ca="1" si="1027"/>
        <v>79.008938947512647</v>
      </c>
      <c r="Q1286" s="3">
        <f t="shared" ca="1" si="1028"/>
        <v>8.0532161160780191</v>
      </c>
      <c r="R1286" s="85"/>
      <c r="S1286" s="3" t="str">
        <f t="shared" si="1029"/>
        <v>1.86</v>
      </c>
      <c r="T1286" s="3" t="str">
        <f t="shared" si="1030"/>
        <v>-</v>
      </c>
      <c r="U1286" s="3">
        <f t="shared" si="1031"/>
        <v>296.94</v>
      </c>
      <c r="V1286" s="3">
        <f t="shared" ca="1" si="1032"/>
        <v>79.008938947512647</v>
      </c>
      <c r="W1286" s="3">
        <f t="shared" ca="1" si="1033"/>
        <v>7.6058152207403502</v>
      </c>
      <c r="X1286" s="85"/>
      <c r="Y1286" s="3" t="str">
        <f t="shared" si="1034"/>
        <v>1.86</v>
      </c>
      <c r="Z1286" s="3" t="str">
        <f t="shared" si="1035"/>
        <v>-</v>
      </c>
      <c r="AA1286" s="3">
        <f t="shared" si="1036"/>
        <v>296.94</v>
      </c>
      <c r="AB1286" s="3">
        <f t="shared" ca="1" si="1037"/>
        <v>79.008938947512647</v>
      </c>
      <c r="AC1286" s="3">
        <f t="shared" ca="1" si="1038"/>
        <v>7.1584143254026831</v>
      </c>
      <c r="AE1286" s="3" t="str">
        <f t="shared" si="1039"/>
        <v>1.86</v>
      </c>
      <c r="AF1286" s="3" t="str">
        <f t="shared" si="1040"/>
        <v>-</v>
      </c>
      <c r="AG1286" s="3">
        <f t="shared" si="1041"/>
        <v>296.94</v>
      </c>
      <c r="AH1286" s="3">
        <f t="shared" ca="1" si="1042"/>
        <v>79.008938947512647</v>
      </c>
      <c r="AI1286" s="3">
        <f t="shared" ca="1" si="1043"/>
        <v>6.7110134300650151</v>
      </c>
      <c r="AK1286" s="3" t="str">
        <f t="shared" si="1044"/>
        <v>1.86</v>
      </c>
      <c r="AL1286" s="3" t="str">
        <f t="shared" si="1045"/>
        <v>-</v>
      </c>
      <c r="AM1286" s="3">
        <f t="shared" si="1046"/>
        <v>296.94</v>
      </c>
      <c r="AN1286" s="3">
        <f t="shared" ca="1" si="1047"/>
        <v>79.008938947512647</v>
      </c>
      <c r="AO1286" s="3">
        <f t="shared" ca="1" si="1048"/>
        <v>6.263612534727347</v>
      </c>
      <c r="AQ1286" s="3" t="str">
        <f t="shared" si="1049"/>
        <v>1.86</v>
      </c>
      <c r="AR1286" s="3" t="str">
        <f t="shared" si="1050"/>
        <v>-</v>
      </c>
      <c r="AS1286" s="3">
        <f t="shared" si="1051"/>
        <v>296.94</v>
      </c>
      <c r="AT1286" s="3">
        <f t="shared" ca="1" si="1052"/>
        <v>79.008938947512647</v>
      </c>
      <c r="AU1286" s="3">
        <f t="shared" ca="1" si="1053"/>
        <v>5.3688107440520119</v>
      </c>
      <c r="AW1286" s="3" t="str">
        <f t="shared" si="1054"/>
        <v>1.86</v>
      </c>
      <c r="AX1286" s="3" t="str">
        <f t="shared" si="1055"/>
        <v>-</v>
      </c>
      <c r="AY1286" s="3">
        <f t="shared" si="1056"/>
        <v>296.94</v>
      </c>
      <c r="AZ1286" s="3">
        <f t="shared" ca="1" si="1057"/>
        <v>79.008938947512647</v>
      </c>
      <c r="BA1286" s="3">
        <f t="shared" ca="1" si="1058"/>
        <v>4.4740089533766767</v>
      </c>
      <c r="BC1286" s="3" t="str">
        <f t="shared" si="1059"/>
        <v>1.86</v>
      </c>
      <c r="BD1286" s="3" t="str">
        <f t="shared" si="1060"/>
        <v>-</v>
      </c>
      <c r="BE1286" s="3">
        <f t="shared" si="1061"/>
        <v>296.94</v>
      </c>
      <c r="BF1286" s="3">
        <f t="shared" ca="1" si="1062"/>
        <v>79.008938947512647</v>
      </c>
      <c r="BG1286" s="3">
        <f t="shared" ca="1" si="1063"/>
        <v>2.6844053720260059</v>
      </c>
      <c r="BI1286" s="3" t="str">
        <f t="shared" si="1064"/>
        <v>1.86</v>
      </c>
      <c r="BJ1286" s="3" t="str">
        <f t="shared" si="1065"/>
        <v>-</v>
      </c>
      <c r="BK1286" s="3">
        <f t="shared" si="1066"/>
        <v>296.94</v>
      </c>
      <c r="BL1286" s="3">
        <f t="shared" ca="1" si="1067"/>
        <v>79.008938947512647</v>
      </c>
      <c r="BM1286" s="3">
        <f t="shared" ca="1" si="1068"/>
        <v>0.89480179067533538</v>
      </c>
    </row>
    <row r="1287" spans="1:65" x14ac:dyDescent="0.3">
      <c r="A1287" s="3" t="str">
        <f>'Forward collapse simulation'!B1297</f>
        <v>1.86</v>
      </c>
      <c r="B1287" s="3" t="str">
        <f>IF('Forward collapse simulation'!C1297="","-",'Forward collapse simulation'!C1297)</f>
        <v>-</v>
      </c>
      <c r="C1287" s="3">
        <f>'Forward collapse simulation'!E1297</f>
        <v>295.73</v>
      </c>
      <c r="D1287" s="3">
        <f>'Forward collapse simulation'!AK1297</f>
        <v>-2.2000000000000002</v>
      </c>
      <c r="E1287" s="84">
        <f>'Forward collapse simulation'!AL1297</f>
        <v>1.9249999999999998</v>
      </c>
      <c r="G1287" s="3" t="str">
        <f t="shared" si="1019"/>
        <v>1.86</v>
      </c>
      <c r="H1287" s="3" t="str">
        <f t="shared" si="1020"/>
        <v>-</v>
      </c>
      <c r="I1287" s="3">
        <f t="shared" si="1021"/>
        <v>295.73</v>
      </c>
      <c r="J1287" s="3">
        <f t="shared" si="1022"/>
        <v>-2.2000000000000002</v>
      </c>
      <c r="K1287" s="3">
        <f t="shared" si="1023"/>
        <v>1.8287499999999997</v>
      </c>
      <c r="M1287" s="3" t="str">
        <f t="shared" si="1024"/>
        <v>1.86</v>
      </c>
      <c r="N1287" s="3" t="str">
        <f t="shared" si="1025"/>
        <v>-</v>
      </c>
      <c r="O1287" s="3">
        <f t="shared" si="1026"/>
        <v>295.73</v>
      </c>
      <c r="P1287" s="3">
        <f t="shared" si="1027"/>
        <v>-2.2000000000000002</v>
      </c>
      <c r="Q1287" s="3">
        <f t="shared" si="1028"/>
        <v>1.7324999999999999</v>
      </c>
      <c r="R1287" s="85"/>
      <c r="S1287" s="3" t="str">
        <f t="shared" si="1029"/>
        <v>1.86</v>
      </c>
      <c r="T1287" s="3" t="str">
        <f t="shared" si="1030"/>
        <v>-</v>
      </c>
      <c r="U1287" s="3">
        <f t="shared" si="1031"/>
        <v>295.73</v>
      </c>
      <c r="V1287" s="3">
        <f t="shared" si="1032"/>
        <v>-2.2000000000000002</v>
      </c>
      <c r="W1287" s="3">
        <f t="shared" si="1033"/>
        <v>1.6362499999999998</v>
      </c>
      <c r="X1287" s="85"/>
      <c r="Y1287" s="3" t="str">
        <f t="shared" si="1034"/>
        <v>1.86</v>
      </c>
      <c r="Z1287" s="3" t="str">
        <f t="shared" si="1035"/>
        <v>-</v>
      </c>
      <c r="AA1287" s="3">
        <f t="shared" si="1036"/>
        <v>295.73</v>
      </c>
      <c r="AB1287" s="3">
        <f t="shared" si="1037"/>
        <v>-2.2000000000000002</v>
      </c>
      <c r="AC1287" s="3">
        <f t="shared" si="1038"/>
        <v>1.54</v>
      </c>
      <c r="AE1287" s="3" t="str">
        <f t="shared" si="1039"/>
        <v>1.86</v>
      </c>
      <c r="AF1287" s="3" t="str">
        <f t="shared" si="1040"/>
        <v>-</v>
      </c>
      <c r="AG1287" s="3">
        <f t="shared" si="1041"/>
        <v>295.73</v>
      </c>
      <c r="AH1287" s="3">
        <f t="shared" si="1042"/>
        <v>-2.2000000000000002</v>
      </c>
      <c r="AI1287" s="3">
        <f t="shared" si="1043"/>
        <v>1.4437499999999999</v>
      </c>
      <c r="AK1287" s="3" t="str">
        <f t="shared" si="1044"/>
        <v>1.86</v>
      </c>
      <c r="AL1287" s="3" t="str">
        <f t="shared" si="1045"/>
        <v>-</v>
      </c>
      <c r="AM1287" s="3">
        <f t="shared" si="1046"/>
        <v>295.73</v>
      </c>
      <c r="AN1287" s="3">
        <f t="shared" si="1047"/>
        <v>-2.2000000000000002</v>
      </c>
      <c r="AO1287" s="3">
        <f t="shared" si="1048"/>
        <v>1.3474999999999997</v>
      </c>
      <c r="AQ1287" s="3" t="str">
        <f t="shared" si="1049"/>
        <v>1.86</v>
      </c>
      <c r="AR1287" s="3" t="str">
        <f t="shared" si="1050"/>
        <v>-</v>
      </c>
      <c r="AS1287" s="3">
        <f t="shared" si="1051"/>
        <v>295.73</v>
      </c>
      <c r="AT1287" s="3">
        <f t="shared" si="1052"/>
        <v>-2.2000000000000002</v>
      </c>
      <c r="AU1287" s="3">
        <f t="shared" si="1053"/>
        <v>1.1549999999999998</v>
      </c>
      <c r="AW1287" s="3" t="str">
        <f t="shared" si="1054"/>
        <v>1.86</v>
      </c>
      <c r="AX1287" s="3" t="str">
        <f t="shared" si="1055"/>
        <v>-</v>
      </c>
      <c r="AY1287" s="3">
        <f t="shared" si="1056"/>
        <v>295.73</v>
      </c>
      <c r="AZ1287" s="3">
        <f t="shared" si="1057"/>
        <v>-2.2000000000000002</v>
      </c>
      <c r="BA1287" s="3">
        <f t="shared" si="1058"/>
        <v>0.96249999999999991</v>
      </c>
      <c r="BC1287" s="3" t="str">
        <f t="shared" si="1059"/>
        <v>1.86</v>
      </c>
      <c r="BD1287" s="3" t="str">
        <f t="shared" si="1060"/>
        <v>-</v>
      </c>
      <c r="BE1287" s="3">
        <f t="shared" si="1061"/>
        <v>295.73</v>
      </c>
      <c r="BF1287" s="3">
        <f t="shared" si="1062"/>
        <v>-2.2000000000000002</v>
      </c>
      <c r="BG1287" s="3">
        <f t="shared" si="1063"/>
        <v>0.5774999999999999</v>
      </c>
      <c r="BI1287" s="3" t="str">
        <f t="shared" si="1064"/>
        <v>1.86</v>
      </c>
      <c r="BJ1287" s="3" t="str">
        <f t="shared" si="1065"/>
        <v>-</v>
      </c>
      <c r="BK1287" s="3">
        <f t="shared" si="1066"/>
        <v>295.73</v>
      </c>
      <c r="BL1287" s="3">
        <f t="shared" si="1067"/>
        <v>-2.2000000000000002</v>
      </c>
      <c r="BM1287" s="3">
        <f t="shared" si="1068"/>
        <v>0.1925</v>
      </c>
    </row>
    <row r="1288" spans="1:65" x14ac:dyDescent="0.3">
      <c r="A1288" s="3" t="str">
        <f>'Forward collapse simulation'!B1298</f>
        <v>1.86</v>
      </c>
      <c r="B1288" s="3" t="str">
        <f>IF('Forward collapse simulation'!C1298="","-",'Forward collapse simulation'!C1298)</f>
        <v>-</v>
      </c>
      <c r="C1288" s="3">
        <f>'Forward collapse simulation'!E1298</f>
        <v>301.58</v>
      </c>
      <c r="D1288" s="3">
        <f>'Forward collapse simulation'!AK1298</f>
        <v>-13.15</v>
      </c>
      <c r="E1288" s="84">
        <f>'Forward collapse simulation'!AL1298</f>
        <v>2.9449999999999998</v>
      </c>
      <c r="G1288" s="3" t="str">
        <f t="shared" si="1019"/>
        <v>1.86</v>
      </c>
      <c r="H1288" s="3" t="str">
        <f t="shared" si="1020"/>
        <v>-</v>
      </c>
      <c r="I1288" s="3">
        <f t="shared" si="1021"/>
        <v>301.58</v>
      </c>
      <c r="J1288" s="3">
        <f t="shared" si="1022"/>
        <v>-13.15</v>
      </c>
      <c r="K1288" s="3">
        <f t="shared" si="1023"/>
        <v>2.7977499999999997</v>
      </c>
      <c r="M1288" s="3" t="str">
        <f t="shared" si="1024"/>
        <v>1.86</v>
      </c>
      <c r="N1288" s="3" t="str">
        <f t="shared" si="1025"/>
        <v>-</v>
      </c>
      <c r="O1288" s="3">
        <f t="shared" si="1026"/>
        <v>301.58</v>
      </c>
      <c r="P1288" s="3">
        <f t="shared" si="1027"/>
        <v>-13.15</v>
      </c>
      <c r="Q1288" s="3">
        <f t="shared" si="1028"/>
        <v>2.6505000000000001</v>
      </c>
      <c r="R1288" s="85"/>
      <c r="S1288" s="3" t="str">
        <f t="shared" si="1029"/>
        <v>1.86</v>
      </c>
      <c r="T1288" s="3" t="str">
        <f t="shared" si="1030"/>
        <v>-</v>
      </c>
      <c r="U1288" s="3">
        <f t="shared" si="1031"/>
        <v>301.58</v>
      </c>
      <c r="V1288" s="3">
        <f t="shared" si="1032"/>
        <v>-13.15</v>
      </c>
      <c r="W1288" s="3">
        <f t="shared" si="1033"/>
        <v>2.50325</v>
      </c>
      <c r="X1288" s="85"/>
      <c r="Y1288" s="3" t="str">
        <f t="shared" si="1034"/>
        <v>1.86</v>
      </c>
      <c r="Z1288" s="3" t="str">
        <f t="shared" si="1035"/>
        <v>-</v>
      </c>
      <c r="AA1288" s="3">
        <f t="shared" si="1036"/>
        <v>301.58</v>
      </c>
      <c r="AB1288" s="3">
        <f t="shared" si="1037"/>
        <v>-13.15</v>
      </c>
      <c r="AC1288" s="3">
        <f t="shared" si="1038"/>
        <v>2.3559999999999999</v>
      </c>
      <c r="AE1288" s="3" t="str">
        <f t="shared" si="1039"/>
        <v>1.86</v>
      </c>
      <c r="AF1288" s="3" t="str">
        <f t="shared" si="1040"/>
        <v>-</v>
      </c>
      <c r="AG1288" s="3">
        <f t="shared" si="1041"/>
        <v>301.58</v>
      </c>
      <c r="AH1288" s="3">
        <f t="shared" si="1042"/>
        <v>-13.15</v>
      </c>
      <c r="AI1288" s="3">
        <f t="shared" si="1043"/>
        <v>2.2087499999999998</v>
      </c>
      <c r="AK1288" s="3" t="str">
        <f t="shared" si="1044"/>
        <v>1.86</v>
      </c>
      <c r="AL1288" s="3" t="str">
        <f t="shared" si="1045"/>
        <v>-</v>
      </c>
      <c r="AM1288" s="3">
        <f t="shared" si="1046"/>
        <v>301.58</v>
      </c>
      <c r="AN1288" s="3">
        <f t="shared" si="1047"/>
        <v>-13.15</v>
      </c>
      <c r="AO1288" s="3">
        <f t="shared" si="1048"/>
        <v>2.0614999999999997</v>
      </c>
      <c r="AQ1288" s="3" t="str">
        <f t="shared" si="1049"/>
        <v>1.86</v>
      </c>
      <c r="AR1288" s="3" t="str">
        <f t="shared" si="1050"/>
        <v>-</v>
      </c>
      <c r="AS1288" s="3">
        <f t="shared" si="1051"/>
        <v>301.58</v>
      </c>
      <c r="AT1288" s="3">
        <f t="shared" si="1052"/>
        <v>-13.15</v>
      </c>
      <c r="AU1288" s="3">
        <f t="shared" si="1053"/>
        <v>1.7669999999999999</v>
      </c>
      <c r="AW1288" s="3" t="str">
        <f t="shared" si="1054"/>
        <v>1.86</v>
      </c>
      <c r="AX1288" s="3" t="str">
        <f t="shared" si="1055"/>
        <v>-</v>
      </c>
      <c r="AY1288" s="3">
        <f t="shared" si="1056"/>
        <v>301.58</v>
      </c>
      <c r="AZ1288" s="3">
        <f t="shared" si="1057"/>
        <v>-13.15</v>
      </c>
      <c r="BA1288" s="3">
        <f t="shared" si="1058"/>
        <v>1.4724999999999999</v>
      </c>
      <c r="BC1288" s="3" t="str">
        <f t="shared" si="1059"/>
        <v>1.86</v>
      </c>
      <c r="BD1288" s="3" t="str">
        <f t="shared" si="1060"/>
        <v>-</v>
      </c>
      <c r="BE1288" s="3">
        <f t="shared" si="1061"/>
        <v>301.58</v>
      </c>
      <c r="BF1288" s="3">
        <f t="shared" si="1062"/>
        <v>-13.15</v>
      </c>
      <c r="BG1288" s="3">
        <f t="shared" si="1063"/>
        <v>0.88349999999999995</v>
      </c>
      <c r="BI1288" s="3" t="str">
        <f t="shared" si="1064"/>
        <v>1.86</v>
      </c>
      <c r="BJ1288" s="3" t="str">
        <f t="shared" si="1065"/>
        <v>-</v>
      </c>
      <c r="BK1288" s="3">
        <f t="shared" si="1066"/>
        <v>301.58</v>
      </c>
      <c r="BL1288" s="3">
        <f t="shared" si="1067"/>
        <v>-13.15</v>
      </c>
      <c r="BM1288" s="3">
        <f t="shared" si="1068"/>
        <v>0.29449999999999998</v>
      </c>
    </row>
    <row r="1289" spans="1:65" x14ac:dyDescent="0.3">
      <c r="A1289" s="3" t="str">
        <f>'Forward collapse simulation'!B1299</f>
        <v>1.86</v>
      </c>
      <c r="B1289" s="3" t="str">
        <f>IF('Forward collapse simulation'!C1299="","-",'Forward collapse simulation'!C1299)</f>
        <v>-</v>
      </c>
      <c r="C1289" s="3">
        <f>'Forward collapse simulation'!E1299</f>
        <v>300.76</v>
      </c>
      <c r="D1289" s="3">
        <f>'Forward collapse simulation'!AK1299</f>
        <v>-40.869999999999997</v>
      </c>
      <c r="E1289" s="84">
        <f>'Forward collapse simulation'!AL1299</f>
        <v>1.7379999999999998</v>
      </c>
      <c r="G1289" s="3" t="str">
        <f t="shared" si="1019"/>
        <v>1.86</v>
      </c>
      <c r="H1289" s="3" t="str">
        <f t="shared" si="1020"/>
        <v>-</v>
      </c>
      <c r="I1289" s="3">
        <f t="shared" si="1021"/>
        <v>300.76</v>
      </c>
      <c r="J1289" s="3">
        <f t="shared" si="1022"/>
        <v>-40.869999999999997</v>
      </c>
      <c r="K1289" s="3">
        <f t="shared" si="1023"/>
        <v>1.6510999999999998</v>
      </c>
      <c r="M1289" s="3" t="str">
        <f t="shared" si="1024"/>
        <v>1.86</v>
      </c>
      <c r="N1289" s="3" t="str">
        <f t="shared" si="1025"/>
        <v>-</v>
      </c>
      <c r="O1289" s="3">
        <f t="shared" si="1026"/>
        <v>300.76</v>
      </c>
      <c r="P1289" s="3">
        <f t="shared" si="1027"/>
        <v>-40.869999999999997</v>
      </c>
      <c r="Q1289" s="3">
        <f t="shared" si="1028"/>
        <v>1.5641999999999998</v>
      </c>
      <c r="R1289" s="85"/>
      <c r="S1289" s="3" t="str">
        <f t="shared" si="1029"/>
        <v>1.86</v>
      </c>
      <c r="T1289" s="3" t="str">
        <f t="shared" si="1030"/>
        <v>-</v>
      </c>
      <c r="U1289" s="3">
        <f t="shared" si="1031"/>
        <v>300.76</v>
      </c>
      <c r="V1289" s="3">
        <f t="shared" si="1032"/>
        <v>-40.869999999999997</v>
      </c>
      <c r="W1289" s="3">
        <f t="shared" si="1033"/>
        <v>1.4772999999999998</v>
      </c>
      <c r="X1289" s="85"/>
      <c r="Y1289" s="3" t="str">
        <f t="shared" si="1034"/>
        <v>1.86</v>
      </c>
      <c r="Z1289" s="3" t="str">
        <f t="shared" si="1035"/>
        <v>-</v>
      </c>
      <c r="AA1289" s="3">
        <f t="shared" si="1036"/>
        <v>300.76</v>
      </c>
      <c r="AB1289" s="3">
        <f t="shared" si="1037"/>
        <v>-40.869999999999997</v>
      </c>
      <c r="AC1289" s="3">
        <f t="shared" si="1038"/>
        <v>1.3903999999999999</v>
      </c>
      <c r="AE1289" s="3" t="str">
        <f t="shared" si="1039"/>
        <v>1.86</v>
      </c>
      <c r="AF1289" s="3" t="str">
        <f t="shared" si="1040"/>
        <v>-</v>
      </c>
      <c r="AG1289" s="3">
        <f t="shared" si="1041"/>
        <v>300.76</v>
      </c>
      <c r="AH1289" s="3">
        <f t="shared" si="1042"/>
        <v>-40.869999999999997</v>
      </c>
      <c r="AI1289" s="3">
        <f t="shared" si="1043"/>
        <v>1.3034999999999999</v>
      </c>
      <c r="AK1289" s="3" t="str">
        <f t="shared" si="1044"/>
        <v>1.86</v>
      </c>
      <c r="AL1289" s="3" t="str">
        <f t="shared" si="1045"/>
        <v>-</v>
      </c>
      <c r="AM1289" s="3">
        <f t="shared" si="1046"/>
        <v>300.76</v>
      </c>
      <c r="AN1289" s="3">
        <f t="shared" si="1047"/>
        <v>-40.869999999999997</v>
      </c>
      <c r="AO1289" s="3">
        <f t="shared" si="1048"/>
        <v>1.2165999999999997</v>
      </c>
      <c r="AQ1289" s="3" t="str">
        <f t="shared" si="1049"/>
        <v>1.86</v>
      </c>
      <c r="AR1289" s="3" t="str">
        <f t="shared" si="1050"/>
        <v>-</v>
      </c>
      <c r="AS1289" s="3">
        <f t="shared" si="1051"/>
        <v>300.76</v>
      </c>
      <c r="AT1289" s="3">
        <f t="shared" si="1052"/>
        <v>-40.869999999999997</v>
      </c>
      <c r="AU1289" s="3">
        <f t="shared" si="1053"/>
        <v>1.0427999999999997</v>
      </c>
      <c r="AW1289" s="3" t="str">
        <f t="shared" si="1054"/>
        <v>1.86</v>
      </c>
      <c r="AX1289" s="3" t="str">
        <f t="shared" si="1055"/>
        <v>-</v>
      </c>
      <c r="AY1289" s="3">
        <f t="shared" si="1056"/>
        <v>300.76</v>
      </c>
      <c r="AZ1289" s="3">
        <f t="shared" si="1057"/>
        <v>-40.869999999999997</v>
      </c>
      <c r="BA1289" s="3">
        <f t="shared" si="1058"/>
        <v>0.86899999999999988</v>
      </c>
      <c r="BC1289" s="3" t="str">
        <f t="shared" si="1059"/>
        <v>1.86</v>
      </c>
      <c r="BD1289" s="3" t="str">
        <f t="shared" si="1060"/>
        <v>-</v>
      </c>
      <c r="BE1289" s="3">
        <f t="shared" si="1061"/>
        <v>300.76</v>
      </c>
      <c r="BF1289" s="3">
        <f t="shared" si="1062"/>
        <v>-40.869999999999997</v>
      </c>
      <c r="BG1289" s="3">
        <f t="shared" si="1063"/>
        <v>0.52139999999999986</v>
      </c>
      <c r="BI1289" s="3" t="str">
        <f t="shared" si="1064"/>
        <v>1.86</v>
      </c>
      <c r="BJ1289" s="3" t="str">
        <f t="shared" si="1065"/>
        <v>-</v>
      </c>
      <c r="BK1289" s="3">
        <f t="shared" si="1066"/>
        <v>300.76</v>
      </c>
      <c r="BL1289" s="3">
        <f t="shared" si="1067"/>
        <v>-40.869999999999997</v>
      </c>
      <c r="BM1289" s="3">
        <f t="shared" si="1068"/>
        <v>0.17379999999999998</v>
      </c>
    </row>
    <row r="1290" spans="1:65" x14ac:dyDescent="0.3">
      <c r="A1290" s="3" t="str">
        <f>'Forward collapse simulation'!B1300</f>
        <v>1.86</v>
      </c>
      <c r="B1290" s="3" t="str">
        <f>IF('Forward collapse simulation'!C1300="","-",'Forward collapse simulation'!C1300)</f>
        <v>-</v>
      </c>
      <c r="C1290" s="3">
        <f>'Forward collapse simulation'!E1300</f>
        <v>270.83</v>
      </c>
      <c r="D1290" s="3">
        <f>'Forward collapse simulation'!AK1300</f>
        <v>-79.44</v>
      </c>
      <c r="E1290" s="84">
        <f>'Forward collapse simulation'!AL1300</f>
        <v>1.1299999999999997</v>
      </c>
      <c r="G1290" s="3" t="str">
        <f t="shared" si="1019"/>
        <v>1.86</v>
      </c>
      <c r="H1290" s="3" t="str">
        <f t="shared" si="1020"/>
        <v>-</v>
      </c>
      <c r="I1290" s="3">
        <f t="shared" si="1021"/>
        <v>270.83</v>
      </c>
      <c r="J1290" s="3">
        <f t="shared" si="1022"/>
        <v>-79.44</v>
      </c>
      <c r="K1290" s="3">
        <f t="shared" si="1023"/>
        <v>1.0734999999999997</v>
      </c>
      <c r="M1290" s="3" t="str">
        <f t="shared" si="1024"/>
        <v>1.86</v>
      </c>
      <c r="N1290" s="3" t="str">
        <f t="shared" si="1025"/>
        <v>-</v>
      </c>
      <c r="O1290" s="3">
        <f t="shared" si="1026"/>
        <v>270.83</v>
      </c>
      <c r="P1290" s="3">
        <f t="shared" si="1027"/>
        <v>-79.44</v>
      </c>
      <c r="Q1290" s="3">
        <f t="shared" si="1028"/>
        <v>1.0169999999999997</v>
      </c>
      <c r="R1290" s="85"/>
      <c r="S1290" s="3" t="str">
        <f t="shared" si="1029"/>
        <v>1.86</v>
      </c>
      <c r="T1290" s="3" t="str">
        <f t="shared" si="1030"/>
        <v>-</v>
      </c>
      <c r="U1290" s="3">
        <f t="shared" si="1031"/>
        <v>270.83</v>
      </c>
      <c r="V1290" s="3">
        <f t="shared" si="1032"/>
        <v>-79.44</v>
      </c>
      <c r="W1290" s="3">
        <f t="shared" si="1033"/>
        <v>0.96049999999999969</v>
      </c>
      <c r="X1290" s="85"/>
      <c r="Y1290" s="3" t="str">
        <f t="shared" si="1034"/>
        <v>1.86</v>
      </c>
      <c r="Z1290" s="3" t="str">
        <f t="shared" si="1035"/>
        <v>-</v>
      </c>
      <c r="AA1290" s="3">
        <f t="shared" si="1036"/>
        <v>270.83</v>
      </c>
      <c r="AB1290" s="3">
        <f t="shared" si="1037"/>
        <v>-79.44</v>
      </c>
      <c r="AC1290" s="3">
        <f t="shared" si="1038"/>
        <v>0.9039999999999998</v>
      </c>
      <c r="AE1290" s="3" t="str">
        <f t="shared" si="1039"/>
        <v>1.86</v>
      </c>
      <c r="AF1290" s="3" t="str">
        <f t="shared" si="1040"/>
        <v>-</v>
      </c>
      <c r="AG1290" s="3">
        <f t="shared" si="1041"/>
        <v>270.83</v>
      </c>
      <c r="AH1290" s="3">
        <f t="shared" si="1042"/>
        <v>-79.44</v>
      </c>
      <c r="AI1290" s="3">
        <f t="shared" si="1043"/>
        <v>0.8474999999999997</v>
      </c>
      <c r="AK1290" s="3" t="str">
        <f t="shared" si="1044"/>
        <v>1.86</v>
      </c>
      <c r="AL1290" s="3" t="str">
        <f t="shared" si="1045"/>
        <v>-</v>
      </c>
      <c r="AM1290" s="3">
        <f t="shared" si="1046"/>
        <v>270.83</v>
      </c>
      <c r="AN1290" s="3">
        <f t="shared" si="1047"/>
        <v>-79.44</v>
      </c>
      <c r="AO1290" s="3">
        <f t="shared" si="1048"/>
        <v>0.7909999999999997</v>
      </c>
      <c r="AQ1290" s="3" t="str">
        <f t="shared" si="1049"/>
        <v>1.86</v>
      </c>
      <c r="AR1290" s="3" t="str">
        <f t="shared" si="1050"/>
        <v>-</v>
      </c>
      <c r="AS1290" s="3">
        <f t="shared" si="1051"/>
        <v>270.83</v>
      </c>
      <c r="AT1290" s="3">
        <f t="shared" si="1052"/>
        <v>-79.44</v>
      </c>
      <c r="AU1290" s="3">
        <f t="shared" si="1053"/>
        <v>0.67799999999999983</v>
      </c>
      <c r="AW1290" s="3" t="str">
        <f t="shared" si="1054"/>
        <v>1.86</v>
      </c>
      <c r="AX1290" s="3" t="str">
        <f t="shared" si="1055"/>
        <v>-</v>
      </c>
      <c r="AY1290" s="3">
        <f t="shared" si="1056"/>
        <v>270.83</v>
      </c>
      <c r="AZ1290" s="3">
        <f t="shared" si="1057"/>
        <v>-79.44</v>
      </c>
      <c r="BA1290" s="3">
        <f t="shared" si="1058"/>
        <v>0.56499999999999984</v>
      </c>
      <c r="BC1290" s="3" t="str">
        <f t="shared" si="1059"/>
        <v>1.86</v>
      </c>
      <c r="BD1290" s="3" t="str">
        <f t="shared" si="1060"/>
        <v>-</v>
      </c>
      <c r="BE1290" s="3">
        <f t="shared" si="1061"/>
        <v>270.83</v>
      </c>
      <c r="BF1290" s="3">
        <f t="shared" si="1062"/>
        <v>-79.44</v>
      </c>
      <c r="BG1290" s="3">
        <f t="shared" si="1063"/>
        <v>0.33899999999999991</v>
      </c>
      <c r="BI1290" s="3" t="str">
        <f t="shared" si="1064"/>
        <v>1.86</v>
      </c>
      <c r="BJ1290" s="3" t="str">
        <f t="shared" si="1065"/>
        <v>-</v>
      </c>
      <c r="BK1290" s="3">
        <f t="shared" si="1066"/>
        <v>270.83</v>
      </c>
      <c r="BL1290" s="3">
        <f t="shared" si="1067"/>
        <v>-79.44</v>
      </c>
      <c r="BM1290" s="3">
        <f t="shared" si="1068"/>
        <v>0.11299999999999998</v>
      </c>
    </row>
    <row r="1291" spans="1:65" x14ac:dyDescent="0.3">
      <c r="A1291" s="3" t="str">
        <f>'Forward collapse simulation'!B1301</f>
        <v>1.86</v>
      </c>
      <c r="B1291" s="3" t="str">
        <f>IF('Forward collapse simulation'!C1301="","-",'Forward collapse simulation'!C1301)</f>
        <v>1.87</v>
      </c>
      <c r="C1291" s="3">
        <f>'Forward collapse simulation'!E1301</f>
        <v>227.2</v>
      </c>
      <c r="D1291" s="3">
        <f>'Forward collapse simulation'!AK1301</f>
        <v>11.66</v>
      </c>
      <c r="E1291" s="84">
        <f>'Forward collapse simulation'!AL1301</f>
        <v>5.7110000000000003</v>
      </c>
      <c r="G1291" s="3" t="str">
        <f t="shared" si="1019"/>
        <v>1.86</v>
      </c>
      <c r="H1291" s="3" t="str">
        <f t="shared" si="1020"/>
        <v>1.87</v>
      </c>
      <c r="I1291" s="3">
        <f t="shared" si="1021"/>
        <v>227.2</v>
      </c>
      <c r="J1291" s="3">
        <f t="shared" si="1022"/>
        <v>11.66</v>
      </c>
      <c r="K1291" s="3">
        <f t="shared" si="1023"/>
        <v>5.7110000000000003</v>
      </c>
      <c r="M1291" s="3" t="str">
        <f t="shared" si="1024"/>
        <v>1.86</v>
      </c>
      <c r="N1291" s="3" t="str">
        <f t="shared" si="1025"/>
        <v>1.87</v>
      </c>
      <c r="O1291" s="3">
        <f t="shared" si="1026"/>
        <v>227.2</v>
      </c>
      <c r="P1291" s="3">
        <f t="shared" si="1027"/>
        <v>11.66</v>
      </c>
      <c r="Q1291" s="3">
        <f t="shared" si="1028"/>
        <v>5.7110000000000003</v>
      </c>
      <c r="R1291" s="85"/>
      <c r="S1291" s="3" t="str">
        <f t="shared" si="1029"/>
        <v>1.86</v>
      </c>
      <c r="T1291" s="3" t="str">
        <f t="shared" si="1030"/>
        <v>1.87</v>
      </c>
      <c r="U1291" s="3">
        <f t="shared" si="1031"/>
        <v>227.2</v>
      </c>
      <c r="V1291" s="3">
        <f t="shared" si="1032"/>
        <v>11.66</v>
      </c>
      <c r="W1291" s="3">
        <f t="shared" si="1033"/>
        <v>5.7110000000000003</v>
      </c>
      <c r="X1291" s="85"/>
      <c r="Y1291" s="3" t="str">
        <f t="shared" si="1034"/>
        <v>1.86</v>
      </c>
      <c r="Z1291" s="3" t="str">
        <f t="shared" si="1035"/>
        <v>1.87</v>
      </c>
      <c r="AA1291" s="3">
        <f t="shared" si="1036"/>
        <v>227.2</v>
      </c>
      <c r="AB1291" s="3">
        <f t="shared" si="1037"/>
        <v>11.66</v>
      </c>
      <c r="AC1291" s="3">
        <f t="shared" si="1038"/>
        <v>5.7110000000000003</v>
      </c>
      <c r="AE1291" s="3" t="str">
        <f t="shared" si="1039"/>
        <v>1.86</v>
      </c>
      <c r="AF1291" s="3" t="str">
        <f t="shared" si="1040"/>
        <v>1.87</v>
      </c>
      <c r="AG1291" s="3">
        <f t="shared" si="1041"/>
        <v>227.2</v>
      </c>
      <c r="AH1291" s="3">
        <f t="shared" si="1042"/>
        <v>11.66</v>
      </c>
      <c r="AI1291" s="3">
        <f t="shared" si="1043"/>
        <v>5.7110000000000003</v>
      </c>
      <c r="AK1291" s="3" t="str">
        <f t="shared" si="1044"/>
        <v>1.86</v>
      </c>
      <c r="AL1291" s="3" t="str">
        <f t="shared" si="1045"/>
        <v>1.87</v>
      </c>
      <c r="AM1291" s="3">
        <f t="shared" si="1046"/>
        <v>227.2</v>
      </c>
      <c r="AN1291" s="3">
        <f t="shared" si="1047"/>
        <v>11.66</v>
      </c>
      <c r="AO1291" s="3">
        <f t="shared" si="1048"/>
        <v>5.7110000000000003</v>
      </c>
      <c r="AQ1291" s="3" t="str">
        <f t="shared" si="1049"/>
        <v>1.86</v>
      </c>
      <c r="AR1291" s="3" t="str">
        <f t="shared" si="1050"/>
        <v>1.87</v>
      </c>
      <c r="AS1291" s="3">
        <f t="shared" si="1051"/>
        <v>227.2</v>
      </c>
      <c r="AT1291" s="3">
        <f t="shared" si="1052"/>
        <v>11.66</v>
      </c>
      <c r="AU1291" s="3">
        <f t="shared" si="1053"/>
        <v>5.7110000000000003</v>
      </c>
      <c r="AW1291" s="3" t="str">
        <f t="shared" si="1054"/>
        <v>1.86</v>
      </c>
      <c r="AX1291" s="3" t="str">
        <f t="shared" si="1055"/>
        <v>1.87</v>
      </c>
      <c r="AY1291" s="3">
        <f t="shared" si="1056"/>
        <v>227.2</v>
      </c>
      <c r="AZ1291" s="3">
        <f t="shared" si="1057"/>
        <v>11.66</v>
      </c>
      <c r="BA1291" s="3">
        <f t="shared" si="1058"/>
        <v>5.7110000000000003</v>
      </c>
      <c r="BC1291" s="3" t="str">
        <f t="shared" si="1059"/>
        <v>1.86</v>
      </c>
      <c r="BD1291" s="3" t="str">
        <f t="shared" si="1060"/>
        <v>1.87</v>
      </c>
      <c r="BE1291" s="3">
        <f t="shared" si="1061"/>
        <v>227.2</v>
      </c>
      <c r="BF1291" s="3">
        <f t="shared" si="1062"/>
        <v>11.66</v>
      </c>
      <c r="BG1291" s="3">
        <f t="shared" si="1063"/>
        <v>5.7110000000000003</v>
      </c>
      <c r="BI1291" s="3" t="str">
        <f t="shared" si="1064"/>
        <v>1.86</v>
      </c>
      <c r="BJ1291" s="3" t="str">
        <f t="shared" si="1065"/>
        <v>1.87</v>
      </c>
      <c r="BK1291" s="3">
        <f t="shared" si="1066"/>
        <v>227.2</v>
      </c>
      <c r="BL1291" s="3">
        <f t="shared" si="1067"/>
        <v>11.66</v>
      </c>
      <c r="BM1291" s="3">
        <f t="shared" si="1068"/>
        <v>5.7110000000000003</v>
      </c>
    </row>
    <row r="1292" spans="1:65" x14ac:dyDescent="0.3">
      <c r="A1292" s="3" t="str">
        <f>'Forward collapse simulation'!B1302</f>
        <v>1.87</v>
      </c>
      <c r="B1292" s="3" t="str">
        <f>IF('Forward collapse simulation'!C1302="","-",'Forward collapse simulation'!C1302)</f>
        <v>-</v>
      </c>
      <c r="C1292" s="3">
        <f>'Forward collapse simulation'!E1302</f>
        <v>194.3</v>
      </c>
      <c r="D1292" s="3">
        <f>'Forward collapse simulation'!AK1302</f>
        <v>-78.23</v>
      </c>
      <c r="E1292" s="84">
        <f>'Forward collapse simulation'!AL1302</f>
        <v>1.032</v>
      </c>
      <c r="G1292" s="3" t="str">
        <f t="shared" si="1019"/>
        <v>1.87</v>
      </c>
      <c r="H1292" s="3" t="str">
        <f t="shared" si="1020"/>
        <v>-</v>
      </c>
      <c r="I1292" s="3">
        <f t="shared" si="1021"/>
        <v>194.3</v>
      </c>
      <c r="J1292" s="3">
        <f t="shared" si="1022"/>
        <v>-78.23</v>
      </c>
      <c r="K1292" s="3">
        <f t="shared" si="1023"/>
        <v>0.98039999999999994</v>
      </c>
      <c r="M1292" s="3" t="str">
        <f t="shared" si="1024"/>
        <v>1.87</v>
      </c>
      <c r="N1292" s="3" t="str">
        <f t="shared" si="1025"/>
        <v>-</v>
      </c>
      <c r="O1292" s="3">
        <f t="shared" si="1026"/>
        <v>194.3</v>
      </c>
      <c r="P1292" s="3">
        <f t="shared" si="1027"/>
        <v>-78.23</v>
      </c>
      <c r="Q1292" s="3">
        <f t="shared" si="1028"/>
        <v>0.92880000000000007</v>
      </c>
      <c r="R1292" s="85"/>
      <c r="S1292" s="3" t="str">
        <f t="shared" si="1029"/>
        <v>1.87</v>
      </c>
      <c r="T1292" s="3" t="str">
        <f t="shared" si="1030"/>
        <v>-</v>
      </c>
      <c r="U1292" s="3">
        <f t="shared" si="1031"/>
        <v>194.3</v>
      </c>
      <c r="V1292" s="3">
        <f t="shared" si="1032"/>
        <v>-78.23</v>
      </c>
      <c r="W1292" s="3">
        <f t="shared" si="1033"/>
        <v>0.87719999999999998</v>
      </c>
      <c r="X1292" s="85"/>
      <c r="Y1292" s="3" t="str">
        <f t="shared" si="1034"/>
        <v>1.87</v>
      </c>
      <c r="Z1292" s="3" t="str">
        <f t="shared" si="1035"/>
        <v>-</v>
      </c>
      <c r="AA1292" s="3">
        <f t="shared" si="1036"/>
        <v>194.3</v>
      </c>
      <c r="AB1292" s="3">
        <f t="shared" si="1037"/>
        <v>-78.23</v>
      </c>
      <c r="AC1292" s="3">
        <f t="shared" si="1038"/>
        <v>0.82560000000000011</v>
      </c>
      <c r="AE1292" s="3" t="str">
        <f t="shared" si="1039"/>
        <v>1.87</v>
      </c>
      <c r="AF1292" s="3" t="str">
        <f t="shared" si="1040"/>
        <v>-</v>
      </c>
      <c r="AG1292" s="3">
        <f t="shared" si="1041"/>
        <v>194.3</v>
      </c>
      <c r="AH1292" s="3">
        <f t="shared" si="1042"/>
        <v>-78.23</v>
      </c>
      <c r="AI1292" s="3">
        <f t="shared" si="1043"/>
        <v>0.77400000000000002</v>
      </c>
      <c r="AK1292" s="3" t="str">
        <f t="shared" si="1044"/>
        <v>1.87</v>
      </c>
      <c r="AL1292" s="3" t="str">
        <f t="shared" si="1045"/>
        <v>-</v>
      </c>
      <c r="AM1292" s="3">
        <f t="shared" si="1046"/>
        <v>194.3</v>
      </c>
      <c r="AN1292" s="3">
        <f t="shared" si="1047"/>
        <v>-78.23</v>
      </c>
      <c r="AO1292" s="3">
        <f t="shared" si="1048"/>
        <v>0.72239999999999993</v>
      </c>
      <c r="AQ1292" s="3" t="str">
        <f t="shared" si="1049"/>
        <v>1.87</v>
      </c>
      <c r="AR1292" s="3" t="str">
        <f t="shared" si="1050"/>
        <v>-</v>
      </c>
      <c r="AS1292" s="3">
        <f t="shared" si="1051"/>
        <v>194.3</v>
      </c>
      <c r="AT1292" s="3">
        <f t="shared" si="1052"/>
        <v>-78.23</v>
      </c>
      <c r="AU1292" s="3">
        <f t="shared" si="1053"/>
        <v>0.61919999999999997</v>
      </c>
      <c r="AW1292" s="3" t="str">
        <f t="shared" si="1054"/>
        <v>1.87</v>
      </c>
      <c r="AX1292" s="3" t="str">
        <f t="shared" si="1055"/>
        <v>-</v>
      </c>
      <c r="AY1292" s="3">
        <f t="shared" si="1056"/>
        <v>194.3</v>
      </c>
      <c r="AZ1292" s="3">
        <f t="shared" si="1057"/>
        <v>-78.23</v>
      </c>
      <c r="BA1292" s="3">
        <f t="shared" si="1058"/>
        <v>0.51600000000000001</v>
      </c>
      <c r="BC1292" s="3" t="str">
        <f t="shared" si="1059"/>
        <v>1.87</v>
      </c>
      <c r="BD1292" s="3" t="str">
        <f t="shared" si="1060"/>
        <v>-</v>
      </c>
      <c r="BE1292" s="3">
        <f t="shared" si="1061"/>
        <v>194.3</v>
      </c>
      <c r="BF1292" s="3">
        <f t="shared" si="1062"/>
        <v>-78.23</v>
      </c>
      <c r="BG1292" s="3">
        <f t="shared" si="1063"/>
        <v>0.30959999999999999</v>
      </c>
      <c r="BI1292" s="3" t="str">
        <f t="shared" si="1064"/>
        <v>1.87</v>
      </c>
      <c r="BJ1292" s="3" t="str">
        <f t="shared" si="1065"/>
        <v>-</v>
      </c>
      <c r="BK1292" s="3">
        <f t="shared" si="1066"/>
        <v>194.3</v>
      </c>
      <c r="BL1292" s="3">
        <f t="shared" si="1067"/>
        <v>-78.23</v>
      </c>
      <c r="BM1292" s="3">
        <f t="shared" si="1068"/>
        <v>0.10320000000000001</v>
      </c>
    </row>
    <row r="1293" spans="1:65" x14ac:dyDescent="0.3">
      <c r="A1293" s="3" t="str">
        <f>'Forward collapse simulation'!B1303</f>
        <v>1.87</v>
      </c>
      <c r="B1293" s="3" t="str">
        <f>IF('Forward collapse simulation'!C1303="","-",'Forward collapse simulation'!C1303)</f>
        <v>-</v>
      </c>
      <c r="C1293" s="3">
        <f>'Forward collapse simulation'!E1303</f>
        <v>168.81</v>
      </c>
      <c r="D1293" s="3">
        <f>'Forward collapse simulation'!AK1303</f>
        <v>-31.38</v>
      </c>
      <c r="E1293" s="84">
        <f>'Forward collapse simulation'!AL1303</f>
        <v>0.88700000000000001</v>
      </c>
      <c r="G1293" s="3" t="str">
        <f t="shared" si="1019"/>
        <v>1.87</v>
      </c>
      <c r="H1293" s="3" t="str">
        <f t="shared" si="1020"/>
        <v>-</v>
      </c>
      <c r="I1293" s="3">
        <f t="shared" si="1021"/>
        <v>168.81</v>
      </c>
      <c r="J1293" s="3">
        <f t="shared" si="1022"/>
        <v>-31.38</v>
      </c>
      <c r="K1293" s="3">
        <f t="shared" si="1023"/>
        <v>0.84265000000000001</v>
      </c>
      <c r="M1293" s="3" t="str">
        <f t="shared" si="1024"/>
        <v>1.87</v>
      </c>
      <c r="N1293" s="3" t="str">
        <f t="shared" si="1025"/>
        <v>-</v>
      </c>
      <c r="O1293" s="3">
        <f t="shared" si="1026"/>
        <v>168.81</v>
      </c>
      <c r="P1293" s="3">
        <f t="shared" si="1027"/>
        <v>-31.38</v>
      </c>
      <c r="Q1293" s="3">
        <f t="shared" si="1028"/>
        <v>0.79830000000000001</v>
      </c>
      <c r="R1293" s="85"/>
      <c r="S1293" s="3" t="str">
        <f t="shared" si="1029"/>
        <v>1.87</v>
      </c>
      <c r="T1293" s="3" t="str">
        <f t="shared" si="1030"/>
        <v>-</v>
      </c>
      <c r="U1293" s="3">
        <f t="shared" si="1031"/>
        <v>168.81</v>
      </c>
      <c r="V1293" s="3">
        <f t="shared" si="1032"/>
        <v>-31.38</v>
      </c>
      <c r="W1293" s="3">
        <f t="shared" si="1033"/>
        <v>0.75395000000000001</v>
      </c>
      <c r="X1293" s="85"/>
      <c r="Y1293" s="3" t="str">
        <f t="shared" si="1034"/>
        <v>1.87</v>
      </c>
      <c r="Z1293" s="3" t="str">
        <f t="shared" si="1035"/>
        <v>-</v>
      </c>
      <c r="AA1293" s="3">
        <f t="shared" si="1036"/>
        <v>168.81</v>
      </c>
      <c r="AB1293" s="3">
        <f t="shared" si="1037"/>
        <v>-31.38</v>
      </c>
      <c r="AC1293" s="3">
        <f t="shared" si="1038"/>
        <v>0.70960000000000001</v>
      </c>
      <c r="AE1293" s="3" t="str">
        <f t="shared" si="1039"/>
        <v>1.87</v>
      </c>
      <c r="AF1293" s="3" t="str">
        <f t="shared" si="1040"/>
        <v>-</v>
      </c>
      <c r="AG1293" s="3">
        <f t="shared" si="1041"/>
        <v>168.81</v>
      </c>
      <c r="AH1293" s="3">
        <f t="shared" si="1042"/>
        <v>-31.38</v>
      </c>
      <c r="AI1293" s="3">
        <f t="shared" si="1043"/>
        <v>0.66525000000000001</v>
      </c>
      <c r="AK1293" s="3" t="str">
        <f t="shared" si="1044"/>
        <v>1.87</v>
      </c>
      <c r="AL1293" s="3" t="str">
        <f t="shared" si="1045"/>
        <v>-</v>
      </c>
      <c r="AM1293" s="3">
        <f t="shared" si="1046"/>
        <v>168.81</v>
      </c>
      <c r="AN1293" s="3">
        <f t="shared" si="1047"/>
        <v>-31.38</v>
      </c>
      <c r="AO1293" s="3">
        <f t="shared" si="1048"/>
        <v>0.62090000000000001</v>
      </c>
      <c r="AQ1293" s="3" t="str">
        <f t="shared" si="1049"/>
        <v>1.87</v>
      </c>
      <c r="AR1293" s="3" t="str">
        <f t="shared" si="1050"/>
        <v>-</v>
      </c>
      <c r="AS1293" s="3">
        <f t="shared" si="1051"/>
        <v>168.81</v>
      </c>
      <c r="AT1293" s="3">
        <f t="shared" si="1052"/>
        <v>-31.38</v>
      </c>
      <c r="AU1293" s="3">
        <f t="shared" si="1053"/>
        <v>0.53220000000000001</v>
      </c>
      <c r="AW1293" s="3" t="str">
        <f t="shared" si="1054"/>
        <v>1.87</v>
      </c>
      <c r="AX1293" s="3" t="str">
        <f t="shared" si="1055"/>
        <v>-</v>
      </c>
      <c r="AY1293" s="3">
        <f t="shared" si="1056"/>
        <v>168.81</v>
      </c>
      <c r="AZ1293" s="3">
        <f t="shared" si="1057"/>
        <v>-31.38</v>
      </c>
      <c r="BA1293" s="3">
        <f t="shared" si="1058"/>
        <v>0.44350000000000001</v>
      </c>
      <c r="BC1293" s="3" t="str">
        <f t="shared" si="1059"/>
        <v>1.87</v>
      </c>
      <c r="BD1293" s="3" t="str">
        <f t="shared" si="1060"/>
        <v>-</v>
      </c>
      <c r="BE1293" s="3">
        <f t="shared" si="1061"/>
        <v>168.81</v>
      </c>
      <c r="BF1293" s="3">
        <f t="shared" si="1062"/>
        <v>-31.38</v>
      </c>
      <c r="BG1293" s="3">
        <f t="shared" si="1063"/>
        <v>0.2661</v>
      </c>
      <c r="BI1293" s="3" t="str">
        <f t="shared" si="1064"/>
        <v>1.87</v>
      </c>
      <c r="BJ1293" s="3" t="str">
        <f t="shared" si="1065"/>
        <v>-</v>
      </c>
      <c r="BK1293" s="3">
        <f t="shared" si="1066"/>
        <v>168.81</v>
      </c>
      <c r="BL1293" s="3">
        <f t="shared" si="1067"/>
        <v>-31.38</v>
      </c>
      <c r="BM1293" s="3">
        <f t="shared" si="1068"/>
        <v>8.8700000000000001E-2</v>
      </c>
    </row>
    <row r="1294" spans="1:65" x14ac:dyDescent="0.3">
      <c r="A1294" s="3" t="str">
        <f>'Forward collapse simulation'!B1304</f>
        <v>1.87</v>
      </c>
      <c r="B1294" s="3" t="str">
        <f>IF('Forward collapse simulation'!C1304="","-",'Forward collapse simulation'!C1304)</f>
        <v>-</v>
      </c>
      <c r="C1294" s="3">
        <f>'Forward collapse simulation'!E1304</f>
        <v>163.09</v>
      </c>
      <c r="D1294" s="3">
        <f ca="1">'Forward collapse simulation'!AK1304</f>
        <v>79.27506461554421</v>
      </c>
      <c r="E1294" s="84">
        <f ca="1">'Forward collapse simulation'!AL1304</f>
        <v>4.8591278617786111</v>
      </c>
      <c r="G1294" s="3" t="str">
        <f t="shared" si="1019"/>
        <v>1.87</v>
      </c>
      <c r="H1294" s="3" t="str">
        <f t="shared" si="1020"/>
        <v>-</v>
      </c>
      <c r="I1294" s="3">
        <f t="shared" si="1021"/>
        <v>163.09</v>
      </c>
      <c r="J1294" s="3">
        <f t="shared" ca="1" si="1022"/>
        <v>79.27506461554421</v>
      </c>
      <c r="K1294" s="3">
        <f t="shared" ca="1" si="1023"/>
        <v>4.6161714686896804</v>
      </c>
      <c r="M1294" s="3" t="str">
        <f t="shared" si="1024"/>
        <v>1.87</v>
      </c>
      <c r="N1294" s="3" t="str">
        <f t="shared" si="1025"/>
        <v>-</v>
      </c>
      <c r="O1294" s="3">
        <f t="shared" si="1026"/>
        <v>163.09</v>
      </c>
      <c r="P1294" s="3">
        <f t="shared" ca="1" si="1027"/>
        <v>79.27506461554421</v>
      </c>
      <c r="Q1294" s="3">
        <f t="shared" ca="1" si="1028"/>
        <v>4.3732150756007497</v>
      </c>
      <c r="R1294" s="85"/>
      <c r="S1294" s="3" t="str">
        <f t="shared" si="1029"/>
        <v>1.87</v>
      </c>
      <c r="T1294" s="3" t="str">
        <f t="shared" si="1030"/>
        <v>-</v>
      </c>
      <c r="U1294" s="3">
        <f t="shared" si="1031"/>
        <v>163.09</v>
      </c>
      <c r="V1294" s="3">
        <f t="shared" ca="1" si="1032"/>
        <v>79.27506461554421</v>
      </c>
      <c r="W1294" s="3">
        <f t="shared" ca="1" si="1033"/>
        <v>4.130258682511819</v>
      </c>
      <c r="X1294" s="85"/>
      <c r="Y1294" s="3" t="str">
        <f t="shared" si="1034"/>
        <v>1.87</v>
      </c>
      <c r="Z1294" s="3" t="str">
        <f t="shared" si="1035"/>
        <v>-</v>
      </c>
      <c r="AA1294" s="3">
        <f t="shared" si="1036"/>
        <v>163.09</v>
      </c>
      <c r="AB1294" s="3">
        <f t="shared" ca="1" si="1037"/>
        <v>79.27506461554421</v>
      </c>
      <c r="AC1294" s="3">
        <f t="shared" ca="1" si="1038"/>
        <v>3.8873022894228892</v>
      </c>
      <c r="AE1294" s="3" t="str">
        <f t="shared" si="1039"/>
        <v>1.87</v>
      </c>
      <c r="AF1294" s="3" t="str">
        <f t="shared" si="1040"/>
        <v>-</v>
      </c>
      <c r="AG1294" s="3">
        <f t="shared" si="1041"/>
        <v>163.09</v>
      </c>
      <c r="AH1294" s="3">
        <f t="shared" ca="1" si="1042"/>
        <v>79.27506461554421</v>
      </c>
      <c r="AI1294" s="3">
        <f t="shared" ca="1" si="1043"/>
        <v>3.6443458963339586</v>
      </c>
      <c r="AK1294" s="3" t="str">
        <f t="shared" si="1044"/>
        <v>1.87</v>
      </c>
      <c r="AL1294" s="3" t="str">
        <f t="shared" si="1045"/>
        <v>-</v>
      </c>
      <c r="AM1294" s="3">
        <f t="shared" si="1046"/>
        <v>163.09</v>
      </c>
      <c r="AN1294" s="3">
        <f t="shared" ca="1" si="1047"/>
        <v>79.27506461554421</v>
      </c>
      <c r="AO1294" s="3">
        <f t="shared" ca="1" si="1048"/>
        <v>3.4013895032450274</v>
      </c>
      <c r="AQ1294" s="3" t="str">
        <f t="shared" si="1049"/>
        <v>1.87</v>
      </c>
      <c r="AR1294" s="3" t="str">
        <f t="shared" si="1050"/>
        <v>-</v>
      </c>
      <c r="AS1294" s="3">
        <f t="shared" si="1051"/>
        <v>163.09</v>
      </c>
      <c r="AT1294" s="3">
        <f t="shared" ca="1" si="1052"/>
        <v>79.27506461554421</v>
      </c>
      <c r="AU1294" s="3">
        <f t="shared" ca="1" si="1053"/>
        <v>2.9154767170671665</v>
      </c>
      <c r="AW1294" s="3" t="str">
        <f t="shared" si="1054"/>
        <v>1.87</v>
      </c>
      <c r="AX1294" s="3" t="str">
        <f t="shared" si="1055"/>
        <v>-</v>
      </c>
      <c r="AY1294" s="3">
        <f t="shared" si="1056"/>
        <v>163.09</v>
      </c>
      <c r="AZ1294" s="3">
        <f t="shared" ca="1" si="1057"/>
        <v>79.27506461554421</v>
      </c>
      <c r="BA1294" s="3">
        <f t="shared" ca="1" si="1058"/>
        <v>2.4295639308893056</v>
      </c>
      <c r="BC1294" s="3" t="str">
        <f t="shared" si="1059"/>
        <v>1.87</v>
      </c>
      <c r="BD1294" s="3" t="str">
        <f t="shared" si="1060"/>
        <v>-</v>
      </c>
      <c r="BE1294" s="3">
        <f t="shared" si="1061"/>
        <v>163.09</v>
      </c>
      <c r="BF1294" s="3">
        <f t="shared" ca="1" si="1062"/>
        <v>79.27506461554421</v>
      </c>
      <c r="BG1294" s="3">
        <f t="shared" ca="1" si="1063"/>
        <v>1.4577383585335832</v>
      </c>
      <c r="BI1294" s="3" t="str">
        <f t="shared" si="1064"/>
        <v>1.87</v>
      </c>
      <c r="BJ1294" s="3" t="str">
        <f t="shared" si="1065"/>
        <v>-</v>
      </c>
      <c r="BK1294" s="3">
        <f t="shared" si="1066"/>
        <v>163.09</v>
      </c>
      <c r="BL1294" s="3">
        <f t="shared" ca="1" si="1067"/>
        <v>79.27506461554421</v>
      </c>
      <c r="BM1294" s="3">
        <f t="shared" ca="1" si="1068"/>
        <v>0.48591278617786116</v>
      </c>
    </row>
    <row r="1295" spans="1:65" x14ac:dyDescent="0.3">
      <c r="A1295" s="3" t="str">
        <f>'Forward collapse simulation'!B1305</f>
        <v>1.87</v>
      </c>
      <c r="B1295" s="3" t="str">
        <f>IF('Forward collapse simulation'!C1305="","-",'Forward collapse simulation'!C1305)</f>
        <v>-</v>
      </c>
      <c r="C1295" s="3">
        <f>'Forward collapse simulation'!E1305</f>
        <v>154.16</v>
      </c>
      <c r="D1295" s="3">
        <f ca="1">'Forward collapse simulation'!AK1305</f>
        <v>85.130416704144523</v>
      </c>
      <c r="E1295" s="84">
        <f ca="1">'Forward collapse simulation'!AL1305</f>
        <v>7.9456369874571173</v>
      </c>
      <c r="G1295" s="3" t="str">
        <f t="shared" si="1019"/>
        <v>1.87</v>
      </c>
      <c r="H1295" s="3" t="str">
        <f t="shared" si="1020"/>
        <v>-</v>
      </c>
      <c r="I1295" s="3">
        <f t="shared" si="1021"/>
        <v>154.16</v>
      </c>
      <c r="J1295" s="3">
        <f t="shared" ca="1" si="1022"/>
        <v>85.130416704144523</v>
      </c>
      <c r="K1295" s="3">
        <f t="shared" ca="1" si="1023"/>
        <v>7.5483551380842613</v>
      </c>
      <c r="M1295" s="3" t="str">
        <f t="shared" si="1024"/>
        <v>1.87</v>
      </c>
      <c r="N1295" s="3" t="str">
        <f t="shared" si="1025"/>
        <v>-</v>
      </c>
      <c r="O1295" s="3">
        <f t="shared" si="1026"/>
        <v>154.16</v>
      </c>
      <c r="P1295" s="3">
        <f t="shared" ca="1" si="1027"/>
        <v>85.130416704144523</v>
      </c>
      <c r="Q1295" s="3">
        <f t="shared" ca="1" si="1028"/>
        <v>7.1510732887114061</v>
      </c>
      <c r="R1295" s="85"/>
      <c r="S1295" s="3" t="str">
        <f t="shared" si="1029"/>
        <v>1.87</v>
      </c>
      <c r="T1295" s="3" t="str">
        <f t="shared" si="1030"/>
        <v>-</v>
      </c>
      <c r="U1295" s="3">
        <f t="shared" si="1031"/>
        <v>154.16</v>
      </c>
      <c r="V1295" s="3">
        <f t="shared" ca="1" si="1032"/>
        <v>85.130416704144523</v>
      </c>
      <c r="W1295" s="3">
        <f t="shared" ca="1" si="1033"/>
        <v>6.7537914393385492</v>
      </c>
      <c r="X1295" s="85"/>
      <c r="Y1295" s="3" t="str">
        <f t="shared" si="1034"/>
        <v>1.87</v>
      </c>
      <c r="Z1295" s="3" t="str">
        <f t="shared" si="1035"/>
        <v>-</v>
      </c>
      <c r="AA1295" s="3">
        <f t="shared" si="1036"/>
        <v>154.16</v>
      </c>
      <c r="AB1295" s="3">
        <f t="shared" ca="1" si="1037"/>
        <v>85.130416704144523</v>
      </c>
      <c r="AC1295" s="3">
        <f t="shared" ca="1" si="1038"/>
        <v>6.356509589965694</v>
      </c>
      <c r="AE1295" s="3" t="str">
        <f t="shared" si="1039"/>
        <v>1.87</v>
      </c>
      <c r="AF1295" s="3" t="str">
        <f t="shared" si="1040"/>
        <v>-</v>
      </c>
      <c r="AG1295" s="3">
        <f t="shared" si="1041"/>
        <v>154.16</v>
      </c>
      <c r="AH1295" s="3">
        <f t="shared" ca="1" si="1042"/>
        <v>85.130416704144523</v>
      </c>
      <c r="AI1295" s="3">
        <f t="shared" ca="1" si="1043"/>
        <v>5.959227740592838</v>
      </c>
      <c r="AK1295" s="3" t="str">
        <f t="shared" si="1044"/>
        <v>1.87</v>
      </c>
      <c r="AL1295" s="3" t="str">
        <f t="shared" si="1045"/>
        <v>-</v>
      </c>
      <c r="AM1295" s="3">
        <f t="shared" si="1046"/>
        <v>154.16</v>
      </c>
      <c r="AN1295" s="3">
        <f t="shared" ca="1" si="1047"/>
        <v>85.130416704144523</v>
      </c>
      <c r="AO1295" s="3">
        <f t="shared" ca="1" si="1048"/>
        <v>5.561945891219982</v>
      </c>
      <c r="AQ1295" s="3" t="str">
        <f t="shared" si="1049"/>
        <v>1.87</v>
      </c>
      <c r="AR1295" s="3" t="str">
        <f t="shared" si="1050"/>
        <v>-</v>
      </c>
      <c r="AS1295" s="3">
        <f t="shared" si="1051"/>
        <v>154.16</v>
      </c>
      <c r="AT1295" s="3">
        <f t="shared" ca="1" si="1052"/>
        <v>85.130416704144523</v>
      </c>
      <c r="AU1295" s="3">
        <f t="shared" ca="1" si="1053"/>
        <v>4.7673821924742699</v>
      </c>
      <c r="AW1295" s="3" t="str">
        <f t="shared" si="1054"/>
        <v>1.87</v>
      </c>
      <c r="AX1295" s="3" t="str">
        <f t="shared" si="1055"/>
        <v>-</v>
      </c>
      <c r="AY1295" s="3">
        <f t="shared" si="1056"/>
        <v>154.16</v>
      </c>
      <c r="AZ1295" s="3">
        <f t="shared" ca="1" si="1057"/>
        <v>85.130416704144523</v>
      </c>
      <c r="BA1295" s="3">
        <f t="shared" ca="1" si="1058"/>
        <v>3.9728184937285587</v>
      </c>
      <c r="BC1295" s="3" t="str">
        <f t="shared" si="1059"/>
        <v>1.87</v>
      </c>
      <c r="BD1295" s="3" t="str">
        <f t="shared" si="1060"/>
        <v>-</v>
      </c>
      <c r="BE1295" s="3">
        <f t="shared" si="1061"/>
        <v>154.16</v>
      </c>
      <c r="BF1295" s="3">
        <f t="shared" ca="1" si="1062"/>
        <v>85.130416704144523</v>
      </c>
      <c r="BG1295" s="3">
        <f t="shared" ca="1" si="1063"/>
        <v>2.3836910962371349</v>
      </c>
      <c r="BI1295" s="3" t="str">
        <f t="shared" si="1064"/>
        <v>1.87</v>
      </c>
      <c r="BJ1295" s="3" t="str">
        <f t="shared" si="1065"/>
        <v>-</v>
      </c>
      <c r="BK1295" s="3">
        <f t="shared" si="1066"/>
        <v>154.16</v>
      </c>
      <c r="BL1295" s="3">
        <f t="shared" ca="1" si="1067"/>
        <v>85.130416704144523</v>
      </c>
      <c r="BM1295" s="3">
        <f t="shared" ca="1" si="1068"/>
        <v>0.79456369874571176</v>
      </c>
    </row>
    <row r="1296" spans="1:65" x14ac:dyDescent="0.3">
      <c r="A1296" s="3" t="str">
        <f>'Forward collapse simulation'!B1306</f>
        <v>1.87</v>
      </c>
      <c r="B1296" s="3" t="str">
        <f>IF('Forward collapse simulation'!C1306="","-",'Forward collapse simulation'!C1306)</f>
        <v>-</v>
      </c>
      <c r="C1296" s="3">
        <f>'Forward collapse simulation'!E1306</f>
        <v>225.66</v>
      </c>
      <c r="D1296" s="3">
        <f ca="1">'Forward collapse simulation'!AK1306</f>
        <v>88.829790116797795</v>
      </c>
      <c r="E1296" s="84">
        <f ca="1">'Forward collapse simulation'!AL1306</f>
        <v>8.970528954297512</v>
      </c>
      <c r="G1296" s="3" t="str">
        <f t="shared" si="1019"/>
        <v>1.87</v>
      </c>
      <c r="H1296" s="3" t="str">
        <f t="shared" si="1020"/>
        <v>-</v>
      </c>
      <c r="I1296" s="3">
        <f t="shared" si="1021"/>
        <v>225.66</v>
      </c>
      <c r="J1296" s="3">
        <f t="shared" ca="1" si="1022"/>
        <v>88.829790116797795</v>
      </c>
      <c r="K1296" s="3">
        <f t="shared" ca="1" si="1023"/>
        <v>8.5220025065826359</v>
      </c>
      <c r="M1296" s="3" t="str">
        <f t="shared" si="1024"/>
        <v>1.87</v>
      </c>
      <c r="N1296" s="3" t="str">
        <f t="shared" si="1025"/>
        <v>-</v>
      </c>
      <c r="O1296" s="3">
        <f t="shared" si="1026"/>
        <v>225.66</v>
      </c>
      <c r="P1296" s="3">
        <f t="shared" ca="1" si="1027"/>
        <v>88.829790116797795</v>
      </c>
      <c r="Q1296" s="3">
        <f t="shared" ca="1" si="1028"/>
        <v>8.0734760588677617</v>
      </c>
      <c r="R1296" s="85"/>
      <c r="S1296" s="3" t="str">
        <f t="shared" si="1029"/>
        <v>1.87</v>
      </c>
      <c r="T1296" s="3" t="str">
        <f t="shared" si="1030"/>
        <v>-</v>
      </c>
      <c r="U1296" s="3">
        <f t="shared" si="1031"/>
        <v>225.66</v>
      </c>
      <c r="V1296" s="3">
        <f t="shared" ca="1" si="1032"/>
        <v>88.829790116797795</v>
      </c>
      <c r="W1296" s="3">
        <f t="shared" ca="1" si="1033"/>
        <v>7.6249496111528847</v>
      </c>
      <c r="X1296" s="85"/>
      <c r="Y1296" s="3" t="str">
        <f t="shared" si="1034"/>
        <v>1.87</v>
      </c>
      <c r="Z1296" s="3" t="str">
        <f t="shared" si="1035"/>
        <v>-</v>
      </c>
      <c r="AA1296" s="3">
        <f t="shared" si="1036"/>
        <v>225.66</v>
      </c>
      <c r="AB1296" s="3">
        <f t="shared" ca="1" si="1037"/>
        <v>88.829790116797795</v>
      </c>
      <c r="AC1296" s="3">
        <f t="shared" ca="1" si="1038"/>
        <v>7.1764231634380096</v>
      </c>
      <c r="AE1296" s="3" t="str">
        <f t="shared" si="1039"/>
        <v>1.87</v>
      </c>
      <c r="AF1296" s="3" t="str">
        <f t="shared" si="1040"/>
        <v>-</v>
      </c>
      <c r="AG1296" s="3">
        <f t="shared" si="1041"/>
        <v>225.66</v>
      </c>
      <c r="AH1296" s="3">
        <f t="shared" ca="1" si="1042"/>
        <v>88.829790116797795</v>
      </c>
      <c r="AI1296" s="3">
        <f t="shared" ca="1" si="1043"/>
        <v>6.7278967157231335</v>
      </c>
      <c r="AK1296" s="3" t="str">
        <f t="shared" si="1044"/>
        <v>1.87</v>
      </c>
      <c r="AL1296" s="3" t="str">
        <f t="shared" si="1045"/>
        <v>-</v>
      </c>
      <c r="AM1296" s="3">
        <f t="shared" si="1046"/>
        <v>225.66</v>
      </c>
      <c r="AN1296" s="3">
        <f t="shared" ca="1" si="1047"/>
        <v>88.829790116797795</v>
      </c>
      <c r="AO1296" s="3">
        <f t="shared" ca="1" si="1048"/>
        <v>6.2793702680082584</v>
      </c>
      <c r="AQ1296" s="3" t="str">
        <f t="shared" si="1049"/>
        <v>1.87</v>
      </c>
      <c r="AR1296" s="3" t="str">
        <f t="shared" si="1050"/>
        <v>-</v>
      </c>
      <c r="AS1296" s="3">
        <f t="shared" si="1051"/>
        <v>225.66</v>
      </c>
      <c r="AT1296" s="3">
        <f t="shared" ca="1" si="1052"/>
        <v>88.829790116797795</v>
      </c>
      <c r="AU1296" s="3">
        <f t="shared" ca="1" si="1053"/>
        <v>5.3823173725785072</v>
      </c>
      <c r="AW1296" s="3" t="str">
        <f t="shared" si="1054"/>
        <v>1.87</v>
      </c>
      <c r="AX1296" s="3" t="str">
        <f t="shared" si="1055"/>
        <v>-</v>
      </c>
      <c r="AY1296" s="3">
        <f t="shared" si="1056"/>
        <v>225.66</v>
      </c>
      <c r="AZ1296" s="3">
        <f t="shared" ca="1" si="1057"/>
        <v>88.829790116797795</v>
      </c>
      <c r="BA1296" s="3">
        <f t="shared" ca="1" si="1058"/>
        <v>4.485264477148756</v>
      </c>
      <c r="BC1296" s="3" t="str">
        <f t="shared" si="1059"/>
        <v>1.87</v>
      </c>
      <c r="BD1296" s="3" t="str">
        <f t="shared" si="1060"/>
        <v>-</v>
      </c>
      <c r="BE1296" s="3">
        <f t="shared" si="1061"/>
        <v>225.66</v>
      </c>
      <c r="BF1296" s="3">
        <f t="shared" ca="1" si="1062"/>
        <v>88.829790116797795</v>
      </c>
      <c r="BG1296" s="3">
        <f t="shared" ca="1" si="1063"/>
        <v>2.6911586862892536</v>
      </c>
      <c r="BI1296" s="3" t="str">
        <f t="shared" si="1064"/>
        <v>1.87</v>
      </c>
      <c r="BJ1296" s="3" t="str">
        <f t="shared" si="1065"/>
        <v>-</v>
      </c>
      <c r="BK1296" s="3">
        <f t="shared" si="1066"/>
        <v>225.66</v>
      </c>
      <c r="BL1296" s="3">
        <f t="shared" ca="1" si="1067"/>
        <v>88.829790116797795</v>
      </c>
      <c r="BM1296" s="3">
        <f t="shared" ca="1" si="1068"/>
        <v>0.8970528954297512</v>
      </c>
    </row>
    <row r="1297" spans="1:65" x14ac:dyDescent="0.3">
      <c r="A1297" s="3" t="str">
        <f>'Forward collapse simulation'!B1307</f>
        <v>1.87</v>
      </c>
      <c r="B1297" s="3" t="str">
        <f>IF('Forward collapse simulation'!C1307="","-",'Forward collapse simulation'!C1307)</f>
        <v>-</v>
      </c>
      <c r="C1297" s="3">
        <f>'Forward collapse simulation'!E1307</f>
        <v>310.05</v>
      </c>
      <c r="D1297" s="3">
        <f ca="1">'Forward collapse simulation'!AK1307</f>
        <v>84.715218224379782</v>
      </c>
      <c r="E1297" s="84">
        <f ca="1">'Forward collapse simulation'!AL1307</f>
        <v>7.9172595154278973</v>
      </c>
      <c r="G1297" s="3" t="str">
        <f t="shared" si="1019"/>
        <v>1.87</v>
      </c>
      <c r="H1297" s="3" t="str">
        <f t="shared" si="1020"/>
        <v>-</v>
      </c>
      <c r="I1297" s="3">
        <f t="shared" si="1021"/>
        <v>310.05</v>
      </c>
      <c r="J1297" s="3">
        <f t="shared" ca="1" si="1022"/>
        <v>84.715218224379782</v>
      </c>
      <c r="K1297" s="3">
        <f t="shared" ca="1" si="1023"/>
        <v>7.5213965396565019</v>
      </c>
      <c r="M1297" s="3" t="str">
        <f t="shared" si="1024"/>
        <v>1.87</v>
      </c>
      <c r="N1297" s="3" t="str">
        <f t="shared" si="1025"/>
        <v>-</v>
      </c>
      <c r="O1297" s="3">
        <f t="shared" si="1026"/>
        <v>310.05</v>
      </c>
      <c r="P1297" s="3">
        <f t="shared" ca="1" si="1027"/>
        <v>84.715218224379782</v>
      </c>
      <c r="Q1297" s="3">
        <f t="shared" ca="1" si="1028"/>
        <v>7.1255335638851074</v>
      </c>
      <c r="R1297" s="85"/>
      <c r="S1297" s="3" t="str">
        <f t="shared" si="1029"/>
        <v>1.87</v>
      </c>
      <c r="T1297" s="3" t="str">
        <f t="shared" si="1030"/>
        <v>-</v>
      </c>
      <c r="U1297" s="3">
        <f t="shared" si="1031"/>
        <v>310.05</v>
      </c>
      <c r="V1297" s="3">
        <f t="shared" ca="1" si="1032"/>
        <v>84.715218224379782</v>
      </c>
      <c r="W1297" s="3">
        <f t="shared" ca="1" si="1033"/>
        <v>6.7296705881137129</v>
      </c>
      <c r="X1297" s="85"/>
      <c r="Y1297" s="3" t="str">
        <f t="shared" si="1034"/>
        <v>1.87</v>
      </c>
      <c r="Z1297" s="3" t="str">
        <f t="shared" si="1035"/>
        <v>-</v>
      </c>
      <c r="AA1297" s="3">
        <f t="shared" si="1036"/>
        <v>310.05</v>
      </c>
      <c r="AB1297" s="3">
        <f t="shared" ca="1" si="1037"/>
        <v>84.715218224379782</v>
      </c>
      <c r="AC1297" s="3">
        <f t="shared" ca="1" si="1038"/>
        <v>6.3338076123423184</v>
      </c>
      <c r="AE1297" s="3" t="str">
        <f t="shared" si="1039"/>
        <v>1.87</v>
      </c>
      <c r="AF1297" s="3" t="str">
        <f t="shared" si="1040"/>
        <v>-</v>
      </c>
      <c r="AG1297" s="3">
        <f t="shared" si="1041"/>
        <v>310.05</v>
      </c>
      <c r="AH1297" s="3">
        <f t="shared" ca="1" si="1042"/>
        <v>84.715218224379782</v>
      </c>
      <c r="AI1297" s="3">
        <f t="shared" ca="1" si="1043"/>
        <v>5.937944636570923</v>
      </c>
      <c r="AK1297" s="3" t="str">
        <f t="shared" si="1044"/>
        <v>1.87</v>
      </c>
      <c r="AL1297" s="3" t="str">
        <f t="shared" si="1045"/>
        <v>-</v>
      </c>
      <c r="AM1297" s="3">
        <f t="shared" si="1046"/>
        <v>310.05</v>
      </c>
      <c r="AN1297" s="3">
        <f t="shared" ca="1" si="1047"/>
        <v>84.715218224379782</v>
      </c>
      <c r="AO1297" s="3">
        <f t="shared" ca="1" si="1048"/>
        <v>5.5420816607995276</v>
      </c>
      <c r="AQ1297" s="3" t="str">
        <f t="shared" si="1049"/>
        <v>1.87</v>
      </c>
      <c r="AR1297" s="3" t="str">
        <f t="shared" si="1050"/>
        <v>-</v>
      </c>
      <c r="AS1297" s="3">
        <f t="shared" si="1051"/>
        <v>310.05</v>
      </c>
      <c r="AT1297" s="3">
        <f t="shared" ca="1" si="1052"/>
        <v>84.715218224379782</v>
      </c>
      <c r="AU1297" s="3">
        <f t="shared" ca="1" si="1053"/>
        <v>4.7503557092567386</v>
      </c>
      <c r="AW1297" s="3" t="str">
        <f t="shared" si="1054"/>
        <v>1.87</v>
      </c>
      <c r="AX1297" s="3" t="str">
        <f t="shared" si="1055"/>
        <v>-</v>
      </c>
      <c r="AY1297" s="3">
        <f t="shared" si="1056"/>
        <v>310.05</v>
      </c>
      <c r="AZ1297" s="3">
        <f t="shared" ca="1" si="1057"/>
        <v>84.715218224379782</v>
      </c>
      <c r="BA1297" s="3">
        <f t="shared" ca="1" si="1058"/>
        <v>3.9586297577139486</v>
      </c>
      <c r="BC1297" s="3" t="str">
        <f t="shared" si="1059"/>
        <v>1.87</v>
      </c>
      <c r="BD1297" s="3" t="str">
        <f t="shared" si="1060"/>
        <v>-</v>
      </c>
      <c r="BE1297" s="3">
        <f t="shared" si="1061"/>
        <v>310.05</v>
      </c>
      <c r="BF1297" s="3">
        <f t="shared" ca="1" si="1062"/>
        <v>84.715218224379782</v>
      </c>
      <c r="BG1297" s="3">
        <f t="shared" ca="1" si="1063"/>
        <v>2.3751778546283693</v>
      </c>
      <c r="BI1297" s="3" t="str">
        <f t="shared" si="1064"/>
        <v>1.87</v>
      </c>
      <c r="BJ1297" s="3" t="str">
        <f t="shared" si="1065"/>
        <v>-</v>
      </c>
      <c r="BK1297" s="3">
        <f t="shared" si="1066"/>
        <v>310.05</v>
      </c>
      <c r="BL1297" s="3">
        <f t="shared" ca="1" si="1067"/>
        <v>84.715218224379782</v>
      </c>
      <c r="BM1297" s="3">
        <f t="shared" ca="1" si="1068"/>
        <v>0.7917259515427898</v>
      </c>
    </row>
    <row r="1298" spans="1:65" x14ac:dyDescent="0.3">
      <c r="A1298" s="3" t="str">
        <f>'Forward collapse simulation'!B1308</f>
        <v>1.87</v>
      </c>
      <c r="B1298" s="3" t="str">
        <f>IF('Forward collapse simulation'!C1308="","-",'Forward collapse simulation'!C1308)</f>
        <v>-</v>
      </c>
      <c r="C1298" s="3">
        <f>'Forward collapse simulation'!E1308</f>
        <v>308.70999999999998</v>
      </c>
      <c r="D1298" s="3">
        <f ca="1">'Forward collapse simulation'!AK1308</f>
        <v>82.156003550062721</v>
      </c>
      <c r="E1298" s="84">
        <f ca="1">'Forward collapse simulation'!AL1308</f>
        <v>10.685082188902046</v>
      </c>
      <c r="G1298" s="3" t="str">
        <f t="shared" si="1019"/>
        <v>1.87</v>
      </c>
      <c r="H1298" s="3" t="str">
        <f t="shared" si="1020"/>
        <v>-</v>
      </c>
      <c r="I1298" s="3">
        <f t="shared" si="1021"/>
        <v>308.70999999999998</v>
      </c>
      <c r="J1298" s="3">
        <f t="shared" ca="1" si="1022"/>
        <v>82.156003550062721</v>
      </c>
      <c r="K1298" s="3">
        <f t="shared" ca="1" si="1023"/>
        <v>10.150828079456943</v>
      </c>
      <c r="M1298" s="3" t="str">
        <f t="shared" si="1024"/>
        <v>1.87</v>
      </c>
      <c r="N1298" s="3" t="str">
        <f t="shared" si="1025"/>
        <v>-</v>
      </c>
      <c r="O1298" s="3">
        <f t="shared" si="1026"/>
        <v>308.70999999999998</v>
      </c>
      <c r="P1298" s="3">
        <f t="shared" ca="1" si="1027"/>
        <v>82.156003550062721</v>
      </c>
      <c r="Q1298" s="3">
        <f t="shared" ca="1" si="1028"/>
        <v>9.6165739700118404</v>
      </c>
      <c r="R1298" s="85"/>
      <c r="S1298" s="3" t="str">
        <f t="shared" si="1029"/>
        <v>1.87</v>
      </c>
      <c r="T1298" s="3" t="str">
        <f t="shared" si="1030"/>
        <v>-</v>
      </c>
      <c r="U1298" s="3">
        <f t="shared" si="1031"/>
        <v>308.70999999999998</v>
      </c>
      <c r="V1298" s="3">
        <f t="shared" ca="1" si="1032"/>
        <v>82.156003550062721</v>
      </c>
      <c r="W1298" s="3">
        <f t="shared" ca="1" si="1033"/>
        <v>9.0823198605667379</v>
      </c>
      <c r="X1298" s="85"/>
      <c r="Y1298" s="3" t="str">
        <f t="shared" si="1034"/>
        <v>1.87</v>
      </c>
      <c r="Z1298" s="3" t="str">
        <f t="shared" si="1035"/>
        <v>-</v>
      </c>
      <c r="AA1298" s="3">
        <f t="shared" si="1036"/>
        <v>308.70999999999998</v>
      </c>
      <c r="AB1298" s="3">
        <f t="shared" ca="1" si="1037"/>
        <v>82.156003550062721</v>
      </c>
      <c r="AC1298" s="3">
        <f t="shared" ca="1" si="1038"/>
        <v>8.5480657511216371</v>
      </c>
      <c r="AE1298" s="3" t="str">
        <f t="shared" si="1039"/>
        <v>1.87</v>
      </c>
      <c r="AF1298" s="3" t="str">
        <f t="shared" si="1040"/>
        <v>-</v>
      </c>
      <c r="AG1298" s="3">
        <f t="shared" si="1041"/>
        <v>308.70999999999998</v>
      </c>
      <c r="AH1298" s="3">
        <f t="shared" ca="1" si="1042"/>
        <v>82.156003550062721</v>
      </c>
      <c r="AI1298" s="3">
        <f t="shared" ca="1" si="1043"/>
        <v>8.0138116416765346</v>
      </c>
      <c r="AK1298" s="3" t="str">
        <f t="shared" si="1044"/>
        <v>1.87</v>
      </c>
      <c r="AL1298" s="3" t="str">
        <f t="shared" si="1045"/>
        <v>-</v>
      </c>
      <c r="AM1298" s="3">
        <f t="shared" si="1046"/>
        <v>308.70999999999998</v>
      </c>
      <c r="AN1298" s="3">
        <f t="shared" ca="1" si="1047"/>
        <v>82.156003550062721</v>
      </c>
      <c r="AO1298" s="3">
        <f t="shared" ca="1" si="1048"/>
        <v>7.4795575322314312</v>
      </c>
      <c r="AQ1298" s="3" t="str">
        <f t="shared" si="1049"/>
        <v>1.87</v>
      </c>
      <c r="AR1298" s="3" t="str">
        <f t="shared" si="1050"/>
        <v>-</v>
      </c>
      <c r="AS1298" s="3">
        <f t="shared" si="1051"/>
        <v>308.70999999999998</v>
      </c>
      <c r="AT1298" s="3">
        <f t="shared" ca="1" si="1052"/>
        <v>82.156003550062721</v>
      </c>
      <c r="AU1298" s="3">
        <f t="shared" ca="1" si="1053"/>
        <v>6.411049313341227</v>
      </c>
      <c r="AW1298" s="3" t="str">
        <f t="shared" si="1054"/>
        <v>1.87</v>
      </c>
      <c r="AX1298" s="3" t="str">
        <f t="shared" si="1055"/>
        <v>-</v>
      </c>
      <c r="AY1298" s="3">
        <f t="shared" si="1056"/>
        <v>308.70999999999998</v>
      </c>
      <c r="AZ1298" s="3">
        <f t="shared" ca="1" si="1057"/>
        <v>82.156003550062721</v>
      </c>
      <c r="BA1298" s="3">
        <f t="shared" ca="1" si="1058"/>
        <v>5.3425410944510228</v>
      </c>
      <c r="BC1298" s="3" t="str">
        <f t="shared" si="1059"/>
        <v>1.87</v>
      </c>
      <c r="BD1298" s="3" t="str">
        <f t="shared" si="1060"/>
        <v>-</v>
      </c>
      <c r="BE1298" s="3">
        <f t="shared" si="1061"/>
        <v>308.70999999999998</v>
      </c>
      <c r="BF1298" s="3">
        <f t="shared" ca="1" si="1062"/>
        <v>82.156003550062721</v>
      </c>
      <c r="BG1298" s="3">
        <f t="shared" ca="1" si="1063"/>
        <v>3.2055246566706135</v>
      </c>
      <c r="BI1298" s="3" t="str">
        <f t="shared" si="1064"/>
        <v>1.87</v>
      </c>
      <c r="BJ1298" s="3" t="str">
        <f t="shared" si="1065"/>
        <v>-</v>
      </c>
      <c r="BK1298" s="3">
        <f t="shared" si="1066"/>
        <v>308.70999999999998</v>
      </c>
      <c r="BL1298" s="3">
        <f t="shared" ca="1" si="1067"/>
        <v>82.156003550062721</v>
      </c>
      <c r="BM1298" s="3">
        <f t="shared" ca="1" si="1068"/>
        <v>1.0685082188902046</v>
      </c>
    </row>
    <row r="1299" spans="1:65" x14ac:dyDescent="0.3">
      <c r="A1299" s="3" t="str">
        <f>'Forward collapse simulation'!B1309</f>
        <v>1.87</v>
      </c>
      <c r="B1299" s="3" t="str">
        <f>IF('Forward collapse simulation'!C1309="","-",'Forward collapse simulation'!C1309)</f>
        <v>-</v>
      </c>
      <c r="C1299" s="3">
        <f>'Forward collapse simulation'!E1309</f>
        <v>310.68</v>
      </c>
      <c r="D1299" s="3">
        <f ca="1">'Forward collapse simulation'!AK1309</f>
        <v>74.04751184584137</v>
      </c>
      <c r="E1299" s="84">
        <f ca="1">'Forward collapse simulation'!AL1309</f>
        <v>5.9487748804075222</v>
      </c>
      <c r="G1299" s="3" t="str">
        <f t="shared" si="1019"/>
        <v>1.87</v>
      </c>
      <c r="H1299" s="3" t="str">
        <f t="shared" si="1020"/>
        <v>-</v>
      </c>
      <c r="I1299" s="3">
        <f t="shared" si="1021"/>
        <v>310.68</v>
      </c>
      <c r="J1299" s="3">
        <f t="shared" ca="1" si="1022"/>
        <v>74.04751184584137</v>
      </c>
      <c r="K1299" s="3">
        <f t="shared" ca="1" si="1023"/>
        <v>5.6513361363871457</v>
      </c>
      <c r="M1299" s="3" t="str">
        <f t="shared" si="1024"/>
        <v>1.87</v>
      </c>
      <c r="N1299" s="3" t="str">
        <f t="shared" si="1025"/>
        <v>-</v>
      </c>
      <c r="O1299" s="3">
        <f t="shared" si="1026"/>
        <v>310.68</v>
      </c>
      <c r="P1299" s="3">
        <f t="shared" ca="1" si="1027"/>
        <v>74.04751184584137</v>
      </c>
      <c r="Q1299" s="3">
        <f t="shared" ca="1" si="1028"/>
        <v>5.3538973923667701</v>
      </c>
      <c r="R1299" s="85"/>
      <c r="S1299" s="3" t="str">
        <f t="shared" si="1029"/>
        <v>1.87</v>
      </c>
      <c r="T1299" s="3" t="str">
        <f t="shared" si="1030"/>
        <v>-</v>
      </c>
      <c r="U1299" s="3">
        <f t="shared" si="1031"/>
        <v>310.68</v>
      </c>
      <c r="V1299" s="3">
        <f t="shared" ca="1" si="1032"/>
        <v>74.04751184584137</v>
      </c>
      <c r="W1299" s="3">
        <f t="shared" ca="1" si="1033"/>
        <v>5.0564586483463936</v>
      </c>
      <c r="X1299" s="85"/>
      <c r="Y1299" s="3" t="str">
        <f t="shared" si="1034"/>
        <v>1.87</v>
      </c>
      <c r="Z1299" s="3" t="str">
        <f t="shared" si="1035"/>
        <v>-</v>
      </c>
      <c r="AA1299" s="3">
        <f t="shared" si="1036"/>
        <v>310.68</v>
      </c>
      <c r="AB1299" s="3">
        <f t="shared" ca="1" si="1037"/>
        <v>74.04751184584137</v>
      </c>
      <c r="AC1299" s="3">
        <f t="shared" ca="1" si="1038"/>
        <v>4.759019904326018</v>
      </c>
      <c r="AE1299" s="3" t="str">
        <f t="shared" si="1039"/>
        <v>1.87</v>
      </c>
      <c r="AF1299" s="3" t="str">
        <f t="shared" si="1040"/>
        <v>-</v>
      </c>
      <c r="AG1299" s="3">
        <f t="shared" si="1041"/>
        <v>310.68</v>
      </c>
      <c r="AH1299" s="3">
        <f t="shared" ca="1" si="1042"/>
        <v>74.04751184584137</v>
      </c>
      <c r="AI1299" s="3">
        <f t="shared" ca="1" si="1043"/>
        <v>4.4615811603056414</v>
      </c>
      <c r="AK1299" s="3" t="str">
        <f t="shared" si="1044"/>
        <v>1.87</v>
      </c>
      <c r="AL1299" s="3" t="str">
        <f t="shared" si="1045"/>
        <v>-</v>
      </c>
      <c r="AM1299" s="3">
        <f t="shared" si="1046"/>
        <v>310.68</v>
      </c>
      <c r="AN1299" s="3">
        <f t="shared" ca="1" si="1047"/>
        <v>74.04751184584137</v>
      </c>
      <c r="AO1299" s="3">
        <f t="shared" ca="1" si="1048"/>
        <v>4.1641424162852649</v>
      </c>
      <c r="AQ1299" s="3" t="str">
        <f t="shared" si="1049"/>
        <v>1.87</v>
      </c>
      <c r="AR1299" s="3" t="str">
        <f t="shared" si="1050"/>
        <v>-</v>
      </c>
      <c r="AS1299" s="3">
        <f t="shared" si="1051"/>
        <v>310.68</v>
      </c>
      <c r="AT1299" s="3">
        <f t="shared" ca="1" si="1052"/>
        <v>74.04751184584137</v>
      </c>
      <c r="AU1299" s="3">
        <f t="shared" ca="1" si="1053"/>
        <v>3.5692649282445132</v>
      </c>
      <c r="AW1299" s="3" t="str">
        <f t="shared" si="1054"/>
        <v>1.87</v>
      </c>
      <c r="AX1299" s="3" t="str">
        <f t="shared" si="1055"/>
        <v>-</v>
      </c>
      <c r="AY1299" s="3">
        <f t="shared" si="1056"/>
        <v>310.68</v>
      </c>
      <c r="AZ1299" s="3">
        <f t="shared" ca="1" si="1057"/>
        <v>74.04751184584137</v>
      </c>
      <c r="BA1299" s="3">
        <f t="shared" ca="1" si="1058"/>
        <v>2.9743874402037611</v>
      </c>
      <c r="BC1299" s="3" t="str">
        <f t="shared" si="1059"/>
        <v>1.87</v>
      </c>
      <c r="BD1299" s="3" t="str">
        <f t="shared" si="1060"/>
        <v>-</v>
      </c>
      <c r="BE1299" s="3">
        <f t="shared" si="1061"/>
        <v>310.68</v>
      </c>
      <c r="BF1299" s="3">
        <f t="shared" ca="1" si="1062"/>
        <v>74.04751184584137</v>
      </c>
      <c r="BG1299" s="3">
        <f t="shared" ca="1" si="1063"/>
        <v>1.7846324641222566</v>
      </c>
      <c r="BI1299" s="3" t="str">
        <f t="shared" si="1064"/>
        <v>1.87</v>
      </c>
      <c r="BJ1299" s="3" t="str">
        <f t="shared" si="1065"/>
        <v>-</v>
      </c>
      <c r="BK1299" s="3">
        <f t="shared" si="1066"/>
        <v>310.68</v>
      </c>
      <c r="BL1299" s="3">
        <f t="shared" ca="1" si="1067"/>
        <v>74.04751184584137</v>
      </c>
      <c r="BM1299" s="3">
        <f t="shared" ca="1" si="1068"/>
        <v>0.59487748804075224</v>
      </c>
    </row>
    <row r="1300" spans="1:65" x14ac:dyDescent="0.3">
      <c r="A1300" s="3" t="str">
        <f>'Forward collapse simulation'!B1310</f>
        <v>1.87</v>
      </c>
      <c r="B1300" s="3" t="str">
        <f>IF('Forward collapse simulation'!C1310="","-",'Forward collapse simulation'!C1310)</f>
        <v>-</v>
      </c>
      <c r="C1300" s="3">
        <f>'Forward collapse simulation'!E1310</f>
        <v>314.86</v>
      </c>
      <c r="D1300" s="3">
        <f>'Forward collapse simulation'!AK1310</f>
        <v>-13.15</v>
      </c>
      <c r="E1300" s="84">
        <f>'Forward collapse simulation'!AL1310</f>
        <v>1.8149999999999999</v>
      </c>
      <c r="G1300" s="3" t="str">
        <f t="shared" si="1019"/>
        <v>1.87</v>
      </c>
      <c r="H1300" s="3" t="str">
        <f t="shared" si="1020"/>
        <v>-</v>
      </c>
      <c r="I1300" s="3">
        <f t="shared" si="1021"/>
        <v>314.86</v>
      </c>
      <c r="J1300" s="3">
        <f t="shared" si="1022"/>
        <v>-13.15</v>
      </c>
      <c r="K1300" s="3">
        <f t="shared" si="1023"/>
        <v>1.7242499999999998</v>
      </c>
      <c r="M1300" s="3" t="str">
        <f t="shared" si="1024"/>
        <v>1.87</v>
      </c>
      <c r="N1300" s="3" t="str">
        <f t="shared" si="1025"/>
        <v>-</v>
      </c>
      <c r="O1300" s="3">
        <f t="shared" si="1026"/>
        <v>314.86</v>
      </c>
      <c r="P1300" s="3">
        <f t="shared" si="1027"/>
        <v>-13.15</v>
      </c>
      <c r="Q1300" s="3">
        <f t="shared" si="1028"/>
        <v>1.6335</v>
      </c>
      <c r="R1300" s="85"/>
      <c r="S1300" s="3" t="str">
        <f t="shared" si="1029"/>
        <v>1.87</v>
      </c>
      <c r="T1300" s="3" t="str">
        <f t="shared" si="1030"/>
        <v>-</v>
      </c>
      <c r="U1300" s="3">
        <f t="shared" si="1031"/>
        <v>314.86</v>
      </c>
      <c r="V1300" s="3">
        <f t="shared" si="1032"/>
        <v>-13.15</v>
      </c>
      <c r="W1300" s="3">
        <f t="shared" si="1033"/>
        <v>1.5427499999999998</v>
      </c>
      <c r="X1300" s="85"/>
      <c r="Y1300" s="3" t="str">
        <f t="shared" si="1034"/>
        <v>1.87</v>
      </c>
      <c r="Z1300" s="3" t="str">
        <f t="shared" si="1035"/>
        <v>-</v>
      </c>
      <c r="AA1300" s="3">
        <f t="shared" si="1036"/>
        <v>314.86</v>
      </c>
      <c r="AB1300" s="3">
        <f t="shared" si="1037"/>
        <v>-13.15</v>
      </c>
      <c r="AC1300" s="3">
        <f t="shared" si="1038"/>
        <v>1.452</v>
      </c>
      <c r="AE1300" s="3" t="str">
        <f t="shared" si="1039"/>
        <v>1.87</v>
      </c>
      <c r="AF1300" s="3" t="str">
        <f t="shared" si="1040"/>
        <v>-</v>
      </c>
      <c r="AG1300" s="3">
        <f t="shared" si="1041"/>
        <v>314.86</v>
      </c>
      <c r="AH1300" s="3">
        <f t="shared" si="1042"/>
        <v>-13.15</v>
      </c>
      <c r="AI1300" s="3">
        <f t="shared" si="1043"/>
        <v>1.3612500000000001</v>
      </c>
      <c r="AK1300" s="3" t="str">
        <f t="shared" si="1044"/>
        <v>1.87</v>
      </c>
      <c r="AL1300" s="3" t="str">
        <f t="shared" si="1045"/>
        <v>-</v>
      </c>
      <c r="AM1300" s="3">
        <f t="shared" si="1046"/>
        <v>314.86</v>
      </c>
      <c r="AN1300" s="3">
        <f t="shared" si="1047"/>
        <v>-13.15</v>
      </c>
      <c r="AO1300" s="3">
        <f t="shared" si="1048"/>
        <v>1.2705</v>
      </c>
      <c r="AQ1300" s="3" t="str">
        <f t="shared" si="1049"/>
        <v>1.87</v>
      </c>
      <c r="AR1300" s="3" t="str">
        <f t="shared" si="1050"/>
        <v>-</v>
      </c>
      <c r="AS1300" s="3">
        <f t="shared" si="1051"/>
        <v>314.86</v>
      </c>
      <c r="AT1300" s="3">
        <f t="shared" si="1052"/>
        <v>-13.15</v>
      </c>
      <c r="AU1300" s="3">
        <f t="shared" si="1053"/>
        <v>1.089</v>
      </c>
      <c r="AW1300" s="3" t="str">
        <f t="shared" si="1054"/>
        <v>1.87</v>
      </c>
      <c r="AX1300" s="3" t="str">
        <f t="shared" si="1055"/>
        <v>-</v>
      </c>
      <c r="AY1300" s="3">
        <f t="shared" si="1056"/>
        <v>314.86</v>
      </c>
      <c r="AZ1300" s="3">
        <f t="shared" si="1057"/>
        <v>-13.15</v>
      </c>
      <c r="BA1300" s="3">
        <f t="shared" si="1058"/>
        <v>0.90749999999999997</v>
      </c>
      <c r="BC1300" s="3" t="str">
        <f t="shared" si="1059"/>
        <v>1.87</v>
      </c>
      <c r="BD1300" s="3" t="str">
        <f t="shared" si="1060"/>
        <v>-</v>
      </c>
      <c r="BE1300" s="3">
        <f t="shared" si="1061"/>
        <v>314.86</v>
      </c>
      <c r="BF1300" s="3">
        <f t="shared" si="1062"/>
        <v>-13.15</v>
      </c>
      <c r="BG1300" s="3">
        <f t="shared" si="1063"/>
        <v>0.54449999999999998</v>
      </c>
      <c r="BI1300" s="3" t="str">
        <f t="shared" si="1064"/>
        <v>1.87</v>
      </c>
      <c r="BJ1300" s="3" t="str">
        <f t="shared" si="1065"/>
        <v>-</v>
      </c>
      <c r="BK1300" s="3">
        <f t="shared" si="1066"/>
        <v>314.86</v>
      </c>
      <c r="BL1300" s="3">
        <f t="shared" si="1067"/>
        <v>-13.15</v>
      </c>
      <c r="BM1300" s="3">
        <f t="shared" si="1068"/>
        <v>0.18149999999999999</v>
      </c>
    </row>
    <row r="1301" spans="1:65" x14ac:dyDescent="0.3">
      <c r="A1301" s="3" t="str">
        <f>'Forward collapse simulation'!B1311</f>
        <v>1.87</v>
      </c>
      <c r="B1301" s="3" t="str">
        <f>IF('Forward collapse simulation'!C1311="","-",'Forward collapse simulation'!C1311)</f>
        <v>-</v>
      </c>
      <c r="C1301" s="3">
        <f>'Forward collapse simulation'!E1311</f>
        <v>314.37</v>
      </c>
      <c r="D1301" s="3">
        <f>'Forward collapse simulation'!AK1311</f>
        <v>-30.86</v>
      </c>
      <c r="E1301" s="84">
        <f>'Forward collapse simulation'!AL1311</f>
        <v>1.9569999999999999</v>
      </c>
      <c r="G1301" s="3" t="str">
        <f t="shared" si="1019"/>
        <v>1.87</v>
      </c>
      <c r="H1301" s="3" t="str">
        <f t="shared" si="1020"/>
        <v>-</v>
      </c>
      <c r="I1301" s="3">
        <f t="shared" si="1021"/>
        <v>314.37</v>
      </c>
      <c r="J1301" s="3">
        <f t="shared" si="1022"/>
        <v>-30.86</v>
      </c>
      <c r="K1301" s="3">
        <f t="shared" si="1023"/>
        <v>1.8591499999999999</v>
      </c>
      <c r="M1301" s="3" t="str">
        <f t="shared" si="1024"/>
        <v>1.87</v>
      </c>
      <c r="N1301" s="3" t="str">
        <f t="shared" si="1025"/>
        <v>-</v>
      </c>
      <c r="O1301" s="3">
        <f t="shared" si="1026"/>
        <v>314.37</v>
      </c>
      <c r="P1301" s="3">
        <f t="shared" si="1027"/>
        <v>-30.86</v>
      </c>
      <c r="Q1301" s="3">
        <f t="shared" si="1028"/>
        <v>1.7612999999999999</v>
      </c>
      <c r="R1301" s="85"/>
      <c r="S1301" s="3" t="str">
        <f t="shared" si="1029"/>
        <v>1.87</v>
      </c>
      <c r="T1301" s="3" t="str">
        <f t="shared" si="1030"/>
        <v>-</v>
      </c>
      <c r="U1301" s="3">
        <f t="shared" si="1031"/>
        <v>314.37</v>
      </c>
      <c r="V1301" s="3">
        <f t="shared" si="1032"/>
        <v>-30.86</v>
      </c>
      <c r="W1301" s="3">
        <f t="shared" si="1033"/>
        <v>1.6634499999999999</v>
      </c>
      <c r="X1301" s="85"/>
      <c r="Y1301" s="3" t="str">
        <f t="shared" si="1034"/>
        <v>1.87</v>
      </c>
      <c r="Z1301" s="3" t="str">
        <f t="shared" si="1035"/>
        <v>-</v>
      </c>
      <c r="AA1301" s="3">
        <f t="shared" si="1036"/>
        <v>314.37</v>
      </c>
      <c r="AB1301" s="3">
        <f t="shared" si="1037"/>
        <v>-30.86</v>
      </c>
      <c r="AC1301" s="3">
        <f t="shared" si="1038"/>
        <v>1.5655999999999999</v>
      </c>
      <c r="AE1301" s="3" t="str">
        <f t="shared" si="1039"/>
        <v>1.87</v>
      </c>
      <c r="AF1301" s="3" t="str">
        <f t="shared" si="1040"/>
        <v>-</v>
      </c>
      <c r="AG1301" s="3">
        <f t="shared" si="1041"/>
        <v>314.37</v>
      </c>
      <c r="AH1301" s="3">
        <f t="shared" si="1042"/>
        <v>-30.86</v>
      </c>
      <c r="AI1301" s="3">
        <f t="shared" si="1043"/>
        <v>1.4677499999999999</v>
      </c>
      <c r="AK1301" s="3" t="str">
        <f t="shared" si="1044"/>
        <v>1.87</v>
      </c>
      <c r="AL1301" s="3" t="str">
        <f t="shared" si="1045"/>
        <v>-</v>
      </c>
      <c r="AM1301" s="3">
        <f t="shared" si="1046"/>
        <v>314.37</v>
      </c>
      <c r="AN1301" s="3">
        <f t="shared" si="1047"/>
        <v>-30.86</v>
      </c>
      <c r="AO1301" s="3">
        <f t="shared" si="1048"/>
        <v>1.3698999999999999</v>
      </c>
      <c r="AQ1301" s="3" t="str">
        <f t="shared" si="1049"/>
        <v>1.87</v>
      </c>
      <c r="AR1301" s="3" t="str">
        <f t="shared" si="1050"/>
        <v>-</v>
      </c>
      <c r="AS1301" s="3">
        <f t="shared" si="1051"/>
        <v>314.37</v>
      </c>
      <c r="AT1301" s="3">
        <f t="shared" si="1052"/>
        <v>-30.86</v>
      </c>
      <c r="AU1301" s="3">
        <f t="shared" si="1053"/>
        <v>1.1741999999999999</v>
      </c>
      <c r="AW1301" s="3" t="str">
        <f t="shared" si="1054"/>
        <v>1.87</v>
      </c>
      <c r="AX1301" s="3" t="str">
        <f t="shared" si="1055"/>
        <v>-</v>
      </c>
      <c r="AY1301" s="3">
        <f t="shared" si="1056"/>
        <v>314.37</v>
      </c>
      <c r="AZ1301" s="3">
        <f t="shared" si="1057"/>
        <v>-30.86</v>
      </c>
      <c r="BA1301" s="3">
        <f t="shared" si="1058"/>
        <v>0.97849999999999993</v>
      </c>
      <c r="BC1301" s="3" t="str">
        <f t="shared" si="1059"/>
        <v>1.87</v>
      </c>
      <c r="BD1301" s="3" t="str">
        <f t="shared" si="1060"/>
        <v>-</v>
      </c>
      <c r="BE1301" s="3">
        <f t="shared" si="1061"/>
        <v>314.37</v>
      </c>
      <c r="BF1301" s="3">
        <f t="shared" si="1062"/>
        <v>-30.86</v>
      </c>
      <c r="BG1301" s="3">
        <f t="shared" si="1063"/>
        <v>0.58709999999999996</v>
      </c>
      <c r="BI1301" s="3" t="str">
        <f t="shared" si="1064"/>
        <v>1.87</v>
      </c>
      <c r="BJ1301" s="3" t="str">
        <f t="shared" si="1065"/>
        <v>-</v>
      </c>
      <c r="BK1301" s="3">
        <f t="shared" si="1066"/>
        <v>314.37</v>
      </c>
      <c r="BL1301" s="3">
        <f t="shared" si="1067"/>
        <v>-30.86</v>
      </c>
      <c r="BM1301" s="3">
        <f t="shared" si="1068"/>
        <v>0.19569999999999999</v>
      </c>
    </row>
    <row r="1302" spans="1:65" x14ac:dyDescent="0.3">
      <c r="A1302" s="3" t="str">
        <f>'Forward collapse simulation'!B1312</f>
        <v>1.87</v>
      </c>
      <c r="B1302" s="3" t="str">
        <f>IF('Forward collapse simulation'!C1312="","-",'Forward collapse simulation'!C1312)</f>
        <v>-</v>
      </c>
      <c r="C1302" s="3">
        <f>'Forward collapse simulation'!E1312</f>
        <v>315.14999999999998</v>
      </c>
      <c r="D1302" s="3">
        <f>'Forward collapse simulation'!AK1312</f>
        <v>-43.06</v>
      </c>
      <c r="E1302" s="84">
        <f>'Forward collapse simulation'!AL1312</f>
        <v>1.093</v>
      </c>
      <c r="G1302" s="3" t="str">
        <f t="shared" si="1019"/>
        <v>1.87</v>
      </c>
      <c r="H1302" s="3" t="str">
        <f t="shared" si="1020"/>
        <v>-</v>
      </c>
      <c r="I1302" s="3">
        <f t="shared" si="1021"/>
        <v>315.14999999999998</v>
      </c>
      <c r="J1302" s="3">
        <f t="shared" si="1022"/>
        <v>-43.06</v>
      </c>
      <c r="K1302" s="3">
        <f t="shared" si="1023"/>
        <v>1.0383499999999999</v>
      </c>
      <c r="M1302" s="3" t="str">
        <f t="shared" si="1024"/>
        <v>1.87</v>
      </c>
      <c r="N1302" s="3" t="str">
        <f t="shared" si="1025"/>
        <v>-</v>
      </c>
      <c r="O1302" s="3">
        <f t="shared" si="1026"/>
        <v>315.14999999999998</v>
      </c>
      <c r="P1302" s="3">
        <f t="shared" si="1027"/>
        <v>-43.06</v>
      </c>
      <c r="Q1302" s="3">
        <f t="shared" si="1028"/>
        <v>0.98370000000000002</v>
      </c>
      <c r="R1302" s="85"/>
      <c r="S1302" s="3" t="str">
        <f t="shared" si="1029"/>
        <v>1.87</v>
      </c>
      <c r="T1302" s="3" t="str">
        <f t="shared" si="1030"/>
        <v>-</v>
      </c>
      <c r="U1302" s="3">
        <f t="shared" si="1031"/>
        <v>315.14999999999998</v>
      </c>
      <c r="V1302" s="3">
        <f t="shared" si="1032"/>
        <v>-43.06</v>
      </c>
      <c r="W1302" s="3">
        <f t="shared" si="1033"/>
        <v>0.92904999999999993</v>
      </c>
      <c r="X1302" s="85"/>
      <c r="Y1302" s="3" t="str">
        <f t="shared" si="1034"/>
        <v>1.87</v>
      </c>
      <c r="Z1302" s="3" t="str">
        <f t="shared" si="1035"/>
        <v>-</v>
      </c>
      <c r="AA1302" s="3">
        <f t="shared" si="1036"/>
        <v>315.14999999999998</v>
      </c>
      <c r="AB1302" s="3">
        <f t="shared" si="1037"/>
        <v>-43.06</v>
      </c>
      <c r="AC1302" s="3">
        <f t="shared" si="1038"/>
        <v>0.87440000000000007</v>
      </c>
      <c r="AE1302" s="3" t="str">
        <f t="shared" si="1039"/>
        <v>1.87</v>
      </c>
      <c r="AF1302" s="3" t="str">
        <f t="shared" si="1040"/>
        <v>-</v>
      </c>
      <c r="AG1302" s="3">
        <f t="shared" si="1041"/>
        <v>315.14999999999998</v>
      </c>
      <c r="AH1302" s="3">
        <f t="shared" si="1042"/>
        <v>-43.06</v>
      </c>
      <c r="AI1302" s="3">
        <f t="shared" si="1043"/>
        <v>0.81974999999999998</v>
      </c>
      <c r="AK1302" s="3" t="str">
        <f t="shared" si="1044"/>
        <v>1.87</v>
      </c>
      <c r="AL1302" s="3" t="str">
        <f t="shared" si="1045"/>
        <v>-</v>
      </c>
      <c r="AM1302" s="3">
        <f t="shared" si="1046"/>
        <v>315.14999999999998</v>
      </c>
      <c r="AN1302" s="3">
        <f t="shared" si="1047"/>
        <v>-43.06</v>
      </c>
      <c r="AO1302" s="3">
        <f t="shared" si="1048"/>
        <v>0.76509999999999989</v>
      </c>
      <c r="AQ1302" s="3" t="str">
        <f t="shared" si="1049"/>
        <v>1.87</v>
      </c>
      <c r="AR1302" s="3" t="str">
        <f t="shared" si="1050"/>
        <v>-</v>
      </c>
      <c r="AS1302" s="3">
        <f t="shared" si="1051"/>
        <v>315.14999999999998</v>
      </c>
      <c r="AT1302" s="3">
        <f t="shared" si="1052"/>
        <v>-43.06</v>
      </c>
      <c r="AU1302" s="3">
        <f t="shared" si="1053"/>
        <v>0.65579999999999994</v>
      </c>
      <c r="AW1302" s="3" t="str">
        <f t="shared" si="1054"/>
        <v>1.87</v>
      </c>
      <c r="AX1302" s="3" t="str">
        <f t="shared" si="1055"/>
        <v>-</v>
      </c>
      <c r="AY1302" s="3">
        <f t="shared" si="1056"/>
        <v>315.14999999999998</v>
      </c>
      <c r="AZ1302" s="3">
        <f t="shared" si="1057"/>
        <v>-43.06</v>
      </c>
      <c r="BA1302" s="3">
        <f t="shared" si="1058"/>
        <v>0.54649999999999999</v>
      </c>
      <c r="BC1302" s="3" t="str">
        <f t="shared" si="1059"/>
        <v>1.87</v>
      </c>
      <c r="BD1302" s="3" t="str">
        <f t="shared" si="1060"/>
        <v>-</v>
      </c>
      <c r="BE1302" s="3">
        <f t="shared" si="1061"/>
        <v>315.14999999999998</v>
      </c>
      <c r="BF1302" s="3">
        <f t="shared" si="1062"/>
        <v>-43.06</v>
      </c>
      <c r="BG1302" s="3">
        <f t="shared" si="1063"/>
        <v>0.32789999999999997</v>
      </c>
      <c r="BI1302" s="3" t="str">
        <f t="shared" si="1064"/>
        <v>1.87</v>
      </c>
      <c r="BJ1302" s="3" t="str">
        <f t="shared" si="1065"/>
        <v>-</v>
      </c>
      <c r="BK1302" s="3">
        <f t="shared" si="1066"/>
        <v>315.14999999999998</v>
      </c>
      <c r="BL1302" s="3">
        <f t="shared" si="1067"/>
        <v>-43.06</v>
      </c>
      <c r="BM1302" s="3">
        <f t="shared" si="1068"/>
        <v>0.10930000000000001</v>
      </c>
    </row>
    <row r="1303" spans="1:65" x14ac:dyDescent="0.3">
      <c r="A1303" s="3" t="str">
        <f>'Forward collapse simulation'!B1313</f>
        <v>1.87</v>
      </c>
      <c r="B1303" s="3" t="str">
        <f>IF('Forward collapse simulation'!C1313="","-",'Forward collapse simulation'!C1313)</f>
        <v>-</v>
      </c>
      <c r="C1303" s="3">
        <f>'Forward collapse simulation'!E1313</f>
        <v>298.66000000000003</v>
      </c>
      <c r="D1303" s="3">
        <f>'Forward collapse simulation'!AK1313</f>
        <v>-81.03</v>
      </c>
      <c r="E1303" s="84">
        <f>'Forward collapse simulation'!AL1313</f>
        <v>1.0960000000000003</v>
      </c>
      <c r="G1303" s="3" t="str">
        <f t="shared" si="1019"/>
        <v>1.87</v>
      </c>
      <c r="H1303" s="3" t="str">
        <f t="shared" si="1020"/>
        <v>-</v>
      </c>
      <c r="I1303" s="3">
        <f t="shared" si="1021"/>
        <v>298.66000000000003</v>
      </c>
      <c r="J1303" s="3">
        <f t="shared" si="1022"/>
        <v>-81.03</v>
      </c>
      <c r="K1303" s="3">
        <f t="shared" si="1023"/>
        <v>1.0412000000000003</v>
      </c>
      <c r="M1303" s="3" t="str">
        <f t="shared" si="1024"/>
        <v>1.87</v>
      </c>
      <c r="N1303" s="3" t="str">
        <f t="shared" si="1025"/>
        <v>-</v>
      </c>
      <c r="O1303" s="3">
        <f t="shared" si="1026"/>
        <v>298.66000000000003</v>
      </c>
      <c r="P1303" s="3">
        <f t="shared" si="1027"/>
        <v>-81.03</v>
      </c>
      <c r="Q1303" s="3">
        <f t="shared" si="1028"/>
        <v>0.98640000000000028</v>
      </c>
      <c r="R1303" s="85"/>
      <c r="S1303" s="3" t="str">
        <f t="shared" si="1029"/>
        <v>1.87</v>
      </c>
      <c r="T1303" s="3" t="str">
        <f t="shared" si="1030"/>
        <v>-</v>
      </c>
      <c r="U1303" s="3">
        <f t="shared" si="1031"/>
        <v>298.66000000000003</v>
      </c>
      <c r="V1303" s="3">
        <f t="shared" si="1032"/>
        <v>-81.03</v>
      </c>
      <c r="W1303" s="3">
        <f t="shared" si="1033"/>
        <v>0.93160000000000021</v>
      </c>
      <c r="X1303" s="85"/>
      <c r="Y1303" s="3" t="str">
        <f t="shared" si="1034"/>
        <v>1.87</v>
      </c>
      <c r="Z1303" s="3" t="str">
        <f t="shared" si="1035"/>
        <v>-</v>
      </c>
      <c r="AA1303" s="3">
        <f t="shared" si="1036"/>
        <v>298.66000000000003</v>
      </c>
      <c r="AB1303" s="3">
        <f t="shared" si="1037"/>
        <v>-81.03</v>
      </c>
      <c r="AC1303" s="3">
        <f t="shared" si="1038"/>
        <v>0.87680000000000025</v>
      </c>
      <c r="AE1303" s="3" t="str">
        <f t="shared" si="1039"/>
        <v>1.87</v>
      </c>
      <c r="AF1303" s="3" t="str">
        <f t="shared" si="1040"/>
        <v>-</v>
      </c>
      <c r="AG1303" s="3">
        <f t="shared" si="1041"/>
        <v>298.66000000000003</v>
      </c>
      <c r="AH1303" s="3">
        <f t="shared" si="1042"/>
        <v>-81.03</v>
      </c>
      <c r="AI1303" s="3">
        <f t="shared" si="1043"/>
        <v>0.82200000000000029</v>
      </c>
      <c r="AK1303" s="3" t="str">
        <f t="shared" si="1044"/>
        <v>1.87</v>
      </c>
      <c r="AL1303" s="3" t="str">
        <f t="shared" si="1045"/>
        <v>-</v>
      </c>
      <c r="AM1303" s="3">
        <f t="shared" si="1046"/>
        <v>298.66000000000003</v>
      </c>
      <c r="AN1303" s="3">
        <f t="shared" si="1047"/>
        <v>-81.03</v>
      </c>
      <c r="AO1303" s="3">
        <f t="shared" si="1048"/>
        <v>0.76720000000000022</v>
      </c>
      <c r="AQ1303" s="3" t="str">
        <f t="shared" si="1049"/>
        <v>1.87</v>
      </c>
      <c r="AR1303" s="3" t="str">
        <f t="shared" si="1050"/>
        <v>-</v>
      </c>
      <c r="AS1303" s="3">
        <f t="shared" si="1051"/>
        <v>298.66000000000003</v>
      </c>
      <c r="AT1303" s="3">
        <f t="shared" si="1052"/>
        <v>-81.03</v>
      </c>
      <c r="AU1303" s="3">
        <f t="shared" si="1053"/>
        <v>0.65760000000000018</v>
      </c>
      <c r="AW1303" s="3" t="str">
        <f t="shared" si="1054"/>
        <v>1.87</v>
      </c>
      <c r="AX1303" s="3" t="str">
        <f t="shared" si="1055"/>
        <v>-</v>
      </c>
      <c r="AY1303" s="3">
        <f t="shared" si="1056"/>
        <v>298.66000000000003</v>
      </c>
      <c r="AZ1303" s="3">
        <f t="shared" si="1057"/>
        <v>-81.03</v>
      </c>
      <c r="BA1303" s="3">
        <f t="shared" si="1058"/>
        <v>0.54800000000000015</v>
      </c>
      <c r="BC1303" s="3" t="str">
        <f t="shared" si="1059"/>
        <v>1.87</v>
      </c>
      <c r="BD1303" s="3" t="str">
        <f t="shared" si="1060"/>
        <v>-</v>
      </c>
      <c r="BE1303" s="3">
        <f t="shared" si="1061"/>
        <v>298.66000000000003</v>
      </c>
      <c r="BF1303" s="3">
        <f t="shared" si="1062"/>
        <v>-81.03</v>
      </c>
      <c r="BG1303" s="3">
        <f t="shared" si="1063"/>
        <v>0.32880000000000009</v>
      </c>
      <c r="BI1303" s="3" t="str">
        <f t="shared" si="1064"/>
        <v>1.87</v>
      </c>
      <c r="BJ1303" s="3" t="str">
        <f t="shared" si="1065"/>
        <v>-</v>
      </c>
      <c r="BK1303" s="3">
        <f t="shared" si="1066"/>
        <v>298.66000000000003</v>
      </c>
      <c r="BL1303" s="3">
        <f t="shared" si="1067"/>
        <v>-81.03</v>
      </c>
      <c r="BM1303" s="3">
        <f t="shared" si="1068"/>
        <v>0.10960000000000003</v>
      </c>
    </row>
    <row r="1304" spans="1:65" x14ac:dyDescent="0.3">
      <c r="A1304" s="3" t="str">
        <f>'Forward collapse simulation'!B1314</f>
        <v>1.87</v>
      </c>
      <c r="B1304" s="3" t="str">
        <f>IF('Forward collapse simulation'!C1314="","-",'Forward collapse simulation'!C1314)</f>
        <v>1.88</v>
      </c>
      <c r="C1304" s="3">
        <f>'Forward collapse simulation'!E1314</f>
        <v>245.04</v>
      </c>
      <c r="D1304" s="3">
        <f>'Forward collapse simulation'!AK1314</f>
        <v>5.88</v>
      </c>
      <c r="E1304" s="84">
        <f>'Forward collapse simulation'!AL1314</f>
        <v>2.7440000000000002</v>
      </c>
      <c r="G1304" s="3" t="str">
        <f t="shared" si="1019"/>
        <v>1.87</v>
      </c>
      <c r="H1304" s="3" t="str">
        <f t="shared" si="1020"/>
        <v>1.88</v>
      </c>
      <c r="I1304" s="3">
        <f t="shared" si="1021"/>
        <v>245.04</v>
      </c>
      <c r="J1304" s="3">
        <f t="shared" si="1022"/>
        <v>5.88</v>
      </c>
      <c r="K1304" s="3">
        <f t="shared" si="1023"/>
        <v>2.7440000000000002</v>
      </c>
      <c r="M1304" s="3" t="str">
        <f t="shared" si="1024"/>
        <v>1.87</v>
      </c>
      <c r="N1304" s="3" t="str">
        <f t="shared" si="1025"/>
        <v>1.88</v>
      </c>
      <c r="O1304" s="3">
        <f t="shared" si="1026"/>
        <v>245.04</v>
      </c>
      <c r="P1304" s="3">
        <f t="shared" si="1027"/>
        <v>5.88</v>
      </c>
      <c r="Q1304" s="3">
        <f t="shared" si="1028"/>
        <v>2.7440000000000002</v>
      </c>
      <c r="R1304" s="85"/>
      <c r="S1304" s="3" t="str">
        <f t="shared" si="1029"/>
        <v>1.87</v>
      </c>
      <c r="T1304" s="3" t="str">
        <f t="shared" si="1030"/>
        <v>1.88</v>
      </c>
      <c r="U1304" s="3">
        <f t="shared" si="1031"/>
        <v>245.04</v>
      </c>
      <c r="V1304" s="3">
        <f t="shared" si="1032"/>
        <v>5.88</v>
      </c>
      <c r="W1304" s="3">
        <f t="shared" si="1033"/>
        <v>2.7440000000000002</v>
      </c>
      <c r="X1304" s="85"/>
      <c r="Y1304" s="3" t="str">
        <f t="shared" si="1034"/>
        <v>1.87</v>
      </c>
      <c r="Z1304" s="3" t="str">
        <f t="shared" si="1035"/>
        <v>1.88</v>
      </c>
      <c r="AA1304" s="3">
        <f t="shared" si="1036"/>
        <v>245.04</v>
      </c>
      <c r="AB1304" s="3">
        <f t="shared" si="1037"/>
        <v>5.88</v>
      </c>
      <c r="AC1304" s="3">
        <f t="shared" si="1038"/>
        <v>2.7440000000000002</v>
      </c>
      <c r="AE1304" s="3" t="str">
        <f t="shared" si="1039"/>
        <v>1.87</v>
      </c>
      <c r="AF1304" s="3" t="str">
        <f t="shared" si="1040"/>
        <v>1.88</v>
      </c>
      <c r="AG1304" s="3">
        <f t="shared" si="1041"/>
        <v>245.04</v>
      </c>
      <c r="AH1304" s="3">
        <f t="shared" si="1042"/>
        <v>5.88</v>
      </c>
      <c r="AI1304" s="3">
        <f t="shared" si="1043"/>
        <v>2.7440000000000002</v>
      </c>
      <c r="AK1304" s="3" t="str">
        <f t="shared" si="1044"/>
        <v>1.87</v>
      </c>
      <c r="AL1304" s="3" t="str">
        <f t="shared" si="1045"/>
        <v>1.88</v>
      </c>
      <c r="AM1304" s="3">
        <f t="shared" si="1046"/>
        <v>245.04</v>
      </c>
      <c r="AN1304" s="3">
        <f t="shared" si="1047"/>
        <v>5.88</v>
      </c>
      <c r="AO1304" s="3">
        <f t="shared" si="1048"/>
        <v>2.7440000000000002</v>
      </c>
      <c r="AQ1304" s="3" t="str">
        <f t="shared" si="1049"/>
        <v>1.87</v>
      </c>
      <c r="AR1304" s="3" t="str">
        <f t="shared" si="1050"/>
        <v>1.88</v>
      </c>
      <c r="AS1304" s="3">
        <f t="shared" si="1051"/>
        <v>245.04</v>
      </c>
      <c r="AT1304" s="3">
        <f t="shared" si="1052"/>
        <v>5.88</v>
      </c>
      <c r="AU1304" s="3">
        <f t="shared" si="1053"/>
        <v>2.7440000000000002</v>
      </c>
      <c r="AW1304" s="3" t="str">
        <f t="shared" si="1054"/>
        <v>1.87</v>
      </c>
      <c r="AX1304" s="3" t="str">
        <f t="shared" si="1055"/>
        <v>1.88</v>
      </c>
      <c r="AY1304" s="3">
        <f t="shared" si="1056"/>
        <v>245.04</v>
      </c>
      <c r="AZ1304" s="3">
        <f t="shared" si="1057"/>
        <v>5.88</v>
      </c>
      <c r="BA1304" s="3">
        <f t="shared" si="1058"/>
        <v>2.7440000000000002</v>
      </c>
      <c r="BC1304" s="3" t="str">
        <f t="shared" si="1059"/>
        <v>1.87</v>
      </c>
      <c r="BD1304" s="3" t="str">
        <f t="shared" si="1060"/>
        <v>1.88</v>
      </c>
      <c r="BE1304" s="3">
        <f t="shared" si="1061"/>
        <v>245.04</v>
      </c>
      <c r="BF1304" s="3">
        <f t="shared" si="1062"/>
        <v>5.88</v>
      </c>
      <c r="BG1304" s="3">
        <f t="shared" si="1063"/>
        <v>2.7440000000000002</v>
      </c>
      <c r="BI1304" s="3" t="str">
        <f t="shared" si="1064"/>
        <v>1.87</v>
      </c>
      <c r="BJ1304" s="3" t="str">
        <f t="shared" si="1065"/>
        <v>1.88</v>
      </c>
      <c r="BK1304" s="3">
        <f t="shared" si="1066"/>
        <v>245.04</v>
      </c>
      <c r="BL1304" s="3">
        <f t="shared" si="1067"/>
        <v>5.88</v>
      </c>
      <c r="BM1304" s="3">
        <f t="shared" si="1068"/>
        <v>2.7440000000000002</v>
      </c>
    </row>
    <row r="1305" spans="1:65" x14ac:dyDescent="0.3">
      <c r="A1305" s="3" t="str">
        <f>'Forward collapse simulation'!B1315</f>
        <v>1.88</v>
      </c>
      <c r="B1305" s="3" t="str">
        <f>IF('Forward collapse simulation'!C1315="","-",'Forward collapse simulation'!C1315)</f>
        <v>-</v>
      </c>
      <c r="C1305" s="3">
        <f>'Forward collapse simulation'!E1315</f>
        <v>230.19</v>
      </c>
      <c r="D1305" s="3">
        <f>'Forward collapse simulation'!AK1315</f>
        <v>-70.59</v>
      </c>
      <c r="E1305" s="84">
        <f>'Forward collapse simulation'!AL1315</f>
        <v>1.01</v>
      </c>
      <c r="G1305" s="3" t="str">
        <f t="shared" si="1019"/>
        <v>1.88</v>
      </c>
      <c r="H1305" s="3" t="str">
        <f t="shared" si="1020"/>
        <v>-</v>
      </c>
      <c r="I1305" s="3">
        <f t="shared" si="1021"/>
        <v>230.19</v>
      </c>
      <c r="J1305" s="3">
        <f t="shared" si="1022"/>
        <v>-70.59</v>
      </c>
      <c r="K1305" s="3">
        <f t="shared" si="1023"/>
        <v>0.95949999999999991</v>
      </c>
      <c r="M1305" s="3" t="str">
        <f t="shared" si="1024"/>
        <v>1.88</v>
      </c>
      <c r="N1305" s="3" t="str">
        <f t="shared" si="1025"/>
        <v>-</v>
      </c>
      <c r="O1305" s="3">
        <f t="shared" si="1026"/>
        <v>230.19</v>
      </c>
      <c r="P1305" s="3">
        <f t="shared" si="1027"/>
        <v>-70.59</v>
      </c>
      <c r="Q1305" s="3">
        <f t="shared" si="1028"/>
        <v>0.90900000000000003</v>
      </c>
      <c r="R1305" s="85"/>
      <c r="S1305" s="3" t="str">
        <f t="shared" si="1029"/>
        <v>1.88</v>
      </c>
      <c r="T1305" s="3" t="str">
        <f t="shared" si="1030"/>
        <v>-</v>
      </c>
      <c r="U1305" s="3">
        <f t="shared" si="1031"/>
        <v>230.19</v>
      </c>
      <c r="V1305" s="3">
        <f t="shared" si="1032"/>
        <v>-70.59</v>
      </c>
      <c r="W1305" s="3">
        <f t="shared" si="1033"/>
        <v>0.85849999999999993</v>
      </c>
      <c r="X1305" s="85"/>
      <c r="Y1305" s="3" t="str">
        <f t="shared" si="1034"/>
        <v>1.88</v>
      </c>
      <c r="Z1305" s="3" t="str">
        <f t="shared" si="1035"/>
        <v>-</v>
      </c>
      <c r="AA1305" s="3">
        <f t="shared" si="1036"/>
        <v>230.19</v>
      </c>
      <c r="AB1305" s="3">
        <f t="shared" si="1037"/>
        <v>-70.59</v>
      </c>
      <c r="AC1305" s="3">
        <f t="shared" si="1038"/>
        <v>0.80800000000000005</v>
      </c>
      <c r="AE1305" s="3" t="str">
        <f t="shared" si="1039"/>
        <v>1.88</v>
      </c>
      <c r="AF1305" s="3" t="str">
        <f t="shared" si="1040"/>
        <v>-</v>
      </c>
      <c r="AG1305" s="3">
        <f t="shared" si="1041"/>
        <v>230.19</v>
      </c>
      <c r="AH1305" s="3">
        <f t="shared" si="1042"/>
        <v>-70.59</v>
      </c>
      <c r="AI1305" s="3">
        <f t="shared" si="1043"/>
        <v>0.75750000000000006</v>
      </c>
      <c r="AK1305" s="3" t="str">
        <f t="shared" si="1044"/>
        <v>1.88</v>
      </c>
      <c r="AL1305" s="3" t="str">
        <f t="shared" si="1045"/>
        <v>-</v>
      </c>
      <c r="AM1305" s="3">
        <f t="shared" si="1046"/>
        <v>230.19</v>
      </c>
      <c r="AN1305" s="3">
        <f t="shared" si="1047"/>
        <v>-70.59</v>
      </c>
      <c r="AO1305" s="3">
        <f t="shared" si="1048"/>
        <v>0.70699999999999996</v>
      </c>
      <c r="AQ1305" s="3" t="str">
        <f t="shared" si="1049"/>
        <v>1.88</v>
      </c>
      <c r="AR1305" s="3" t="str">
        <f t="shared" si="1050"/>
        <v>-</v>
      </c>
      <c r="AS1305" s="3">
        <f t="shared" si="1051"/>
        <v>230.19</v>
      </c>
      <c r="AT1305" s="3">
        <f t="shared" si="1052"/>
        <v>-70.59</v>
      </c>
      <c r="AU1305" s="3">
        <f t="shared" si="1053"/>
        <v>0.60599999999999998</v>
      </c>
      <c r="AW1305" s="3" t="str">
        <f t="shared" si="1054"/>
        <v>1.88</v>
      </c>
      <c r="AX1305" s="3" t="str">
        <f t="shared" si="1055"/>
        <v>-</v>
      </c>
      <c r="AY1305" s="3">
        <f t="shared" si="1056"/>
        <v>230.19</v>
      </c>
      <c r="AZ1305" s="3">
        <f t="shared" si="1057"/>
        <v>-70.59</v>
      </c>
      <c r="BA1305" s="3">
        <f t="shared" si="1058"/>
        <v>0.505</v>
      </c>
      <c r="BC1305" s="3" t="str">
        <f t="shared" si="1059"/>
        <v>1.88</v>
      </c>
      <c r="BD1305" s="3" t="str">
        <f t="shared" si="1060"/>
        <v>-</v>
      </c>
      <c r="BE1305" s="3">
        <f t="shared" si="1061"/>
        <v>230.19</v>
      </c>
      <c r="BF1305" s="3">
        <f t="shared" si="1062"/>
        <v>-70.59</v>
      </c>
      <c r="BG1305" s="3">
        <f t="shared" si="1063"/>
        <v>0.30299999999999999</v>
      </c>
      <c r="BI1305" s="3" t="str">
        <f t="shared" si="1064"/>
        <v>1.88</v>
      </c>
      <c r="BJ1305" s="3" t="str">
        <f t="shared" si="1065"/>
        <v>-</v>
      </c>
      <c r="BK1305" s="3">
        <f t="shared" si="1066"/>
        <v>230.19</v>
      </c>
      <c r="BL1305" s="3">
        <f t="shared" si="1067"/>
        <v>-70.59</v>
      </c>
      <c r="BM1305" s="3">
        <f t="shared" si="1068"/>
        <v>0.10100000000000001</v>
      </c>
    </row>
    <row r="1306" spans="1:65" x14ac:dyDescent="0.3">
      <c r="A1306" s="3" t="str">
        <f>'Forward collapse simulation'!B1316</f>
        <v>1.88</v>
      </c>
      <c r="B1306" s="3" t="str">
        <f>IF('Forward collapse simulation'!C1316="","-",'Forward collapse simulation'!C1316)</f>
        <v>-</v>
      </c>
      <c r="C1306" s="3">
        <f>'Forward collapse simulation'!E1316</f>
        <v>170.58</v>
      </c>
      <c r="D1306" s="3">
        <f>'Forward collapse simulation'!AK1316</f>
        <v>-24.3</v>
      </c>
      <c r="E1306" s="84">
        <f>'Forward collapse simulation'!AL1316</f>
        <v>1.883</v>
      </c>
      <c r="G1306" s="3" t="str">
        <f t="shared" si="1019"/>
        <v>1.88</v>
      </c>
      <c r="H1306" s="3" t="str">
        <f t="shared" si="1020"/>
        <v>-</v>
      </c>
      <c r="I1306" s="3">
        <f t="shared" si="1021"/>
        <v>170.58</v>
      </c>
      <c r="J1306" s="3">
        <f t="shared" si="1022"/>
        <v>-24.3</v>
      </c>
      <c r="K1306" s="3">
        <f t="shared" si="1023"/>
        <v>1.7888499999999998</v>
      </c>
      <c r="M1306" s="3" t="str">
        <f t="shared" si="1024"/>
        <v>1.88</v>
      </c>
      <c r="N1306" s="3" t="str">
        <f t="shared" si="1025"/>
        <v>-</v>
      </c>
      <c r="O1306" s="3">
        <f t="shared" si="1026"/>
        <v>170.58</v>
      </c>
      <c r="P1306" s="3">
        <f t="shared" si="1027"/>
        <v>-24.3</v>
      </c>
      <c r="Q1306" s="3">
        <f t="shared" si="1028"/>
        <v>1.6947000000000001</v>
      </c>
      <c r="R1306" s="85"/>
      <c r="S1306" s="3" t="str">
        <f t="shared" si="1029"/>
        <v>1.88</v>
      </c>
      <c r="T1306" s="3" t="str">
        <f t="shared" si="1030"/>
        <v>-</v>
      </c>
      <c r="U1306" s="3">
        <f t="shared" si="1031"/>
        <v>170.58</v>
      </c>
      <c r="V1306" s="3">
        <f t="shared" si="1032"/>
        <v>-24.3</v>
      </c>
      <c r="W1306" s="3">
        <f t="shared" si="1033"/>
        <v>1.6005499999999999</v>
      </c>
      <c r="X1306" s="85"/>
      <c r="Y1306" s="3" t="str">
        <f t="shared" si="1034"/>
        <v>1.88</v>
      </c>
      <c r="Z1306" s="3" t="str">
        <f t="shared" si="1035"/>
        <v>-</v>
      </c>
      <c r="AA1306" s="3">
        <f t="shared" si="1036"/>
        <v>170.58</v>
      </c>
      <c r="AB1306" s="3">
        <f t="shared" si="1037"/>
        <v>-24.3</v>
      </c>
      <c r="AC1306" s="3">
        <f t="shared" si="1038"/>
        <v>1.5064000000000002</v>
      </c>
      <c r="AE1306" s="3" t="str">
        <f t="shared" si="1039"/>
        <v>1.88</v>
      </c>
      <c r="AF1306" s="3" t="str">
        <f t="shared" si="1040"/>
        <v>-</v>
      </c>
      <c r="AG1306" s="3">
        <f t="shared" si="1041"/>
        <v>170.58</v>
      </c>
      <c r="AH1306" s="3">
        <f t="shared" si="1042"/>
        <v>-24.3</v>
      </c>
      <c r="AI1306" s="3">
        <f t="shared" si="1043"/>
        <v>1.41225</v>
      </c>
      <c r="AK1306" s="3" t="str">
        <f t="shared" si="1044"/>
        <v>1.88</v>
      </c>
      <c r="AL1306" s="3" t="str">
        <f t="shared" si="1045"/>
        <v>-</v>
      </c>
      <c r="AM1306" s="3">
        <f t="shared" si="1046"/>
        <v>170.58</v>
      </c>
      <c r="AN1306" s="3">
        <f t="shared" si="1047"/>
        <v>-24.3</v>
      </c>
      <c r="AO1306" s="3">
        <f t="shared" si="1048"/>
        <v>1.3180999999999998</v>
      </c>
      <c r="AQ1306" s="3" t="str">
        <f t="shared" si="1049"/>
        <v>1.88</v>
      </c>
      <c r="AR1306" s="3" t="str">
        <f t="shared" si="1050"/>
        <v>-</v>
      </c>
      <c r="AS1306" s="3">
        <f t="shared" si="1051"/>
        <v>170.58</v>
      </c>
      <c r="AT1306" s="3">
        <f t="shared" si="1052"/>
        <v>-24.3</v>
      </c>
      <c r="AU1306" s="3">
        <f t="shared" si="1053"/>
        <v>1.1297999999999999</v>
      </c>
      <c r="AW1306" s="3" t="str">
        <f t="shared" si="1054"/>
        <v>1.88</v>
      </c>
      <c r="AX1306" s="3" t="str">
        <f t="shared" si="1055"/>
        <v>-</v>
      </c>
      <c r="AY1306" s="3">
        <f t="shared" si="1056"/>
        <v>170.58</v>
      </c>
      <c r="AZ1306" s="3">
        <f t="shared" si="1057"/>
        <v>-24.3</v>
      </c>
      <c r="BA1306" s="3">
        <f t="shared" si="1058"/>
        <v>0.9415</v>
      </c>
      <c r="BC1306" s="3" t="str">
        <f t="shared" si="1059"/>
        <v>1.88</v>
      </c>
      <c r="BD1306" s="3" t="str">
        <f t="shared" si="1060"/>
        <v>-</v>
      </c>
      <c r="BE1306" s="3">
        <f t="shared" si="1061"/>
        <v>170.58</v>
      </c>
      <c r="BF1306" s="3">
        <f t="shared" si="1062"/>
        <v>-24.3</v>
      </c>
      <c r="BG1306" s="3">
        <f t="shared" si="1063"/>
        <v>0.56489999999999996</v>
      </c>
      <c r="BI1306" s="3" t="str">
        <f t="shared" si="1064"/>
        <v>1.88</v>
      </c>
      <c r="BJ1306" s="3" t="str">
        <f t="shared" si="1065"/>
        <v>-</v>
      </c>
      <c r="BK1306" s="3">
        <f t="shared" si="1066"/>
        <v>170.58</v>
      </c>
      <c r="BL1306" s="3">
        <f t="shared" si="1067"/>
        <v>-24.3</v>
      </c>
      <c r="BM1306" s="3">
        <f t="shared" si="1068"/>
        <v>0.18830000000000002</v>
      </c>
    </row>
    <row r="1307" spans="1:65" x14ac:dyDescent="0.3">
      <c r="A1307" s="3" t="str">
        <f>'Forward collapse simulation'!B1317</f>
        <v>1.88</v>
      </c>
      <c r="B1307" s="3" t="str">
        <f>IF('Forward collapse simulation'!C1317="","-",'Forward collapse simulation'!C1317)</f>
        <v>-</v>
      </c>
      <c r="C1307" s="3">
        <f>'Forward collapse simulation'!E1317</f>
        <v>166.22</v>
      </c>
      <c r="D1307" s="3">
        <f>'Forward collapse simulation'!AK1317</f>
        <v>-2.94</v>
      </c>
      <c r="E1307" s="84">
        <f>'Forward collapse simulation'!AL1317</f>
        <v>2.375</v>
      </c>
      <c r="G1307" s="3" t="str">
        <f t="shared" si="1019"/>
        <v>1.88</v>
      </c>
      <c r="H1307" s="3" t="str">
        <f t="shared" si="1020"/>
        <v>-</v>
      </c>
      <c r="I1307" s="3">
        <f t="shared" si="1021"/>
        <v>166.22</v>
      </c>
      <c r="J1307" s="3">
        <f t="shared" si="1022"/>
        <v>-2.94</v>
      </c>
      <c r="K1307" s="3">
        <f t="shared" si="1023"/>
        <v>2.2562500000000001</v>
      </c>
      <c r="M1307" s="3" t="str">
        <f t="shared" si="1024"/>
        <v>1.88</v>
      </c>
      <c r="N1307" s="3" t="str">
        <f t="shared" si="1025"/>
        <v>-</v>
      </c>
      <c r="O1307" s="3">
        <f t="shared" si="1026"/>
        <v>166.22</v>
      </c>
      <c r="P1307" s="3">
        <f t="shared" si="1027"/>
        <v>-2.94</v>
      </c>
      <c r="Q1307" s="3">
        <f t="shared" si="1028"/>
        <v>2.1375000000000002</v>
      </c>
      <c r="R1307" s="85"/>
      <c r="S1307" s="3" t="str">
        <f t="shared" si="1029"/>
        <v>1.88</v>
      </c>
      <c r="T1307" s="3" t="str">
        <f t="shared" si="1030"/>
        <v>-</v>
      </c>
      <c r="U1307" s="3">
        <f t="shared" si="1031"/>
        <v>166.22</v>
      </c>
      <c r="V1307" s="3">
        <f t="shared" si="1032"/>
        <v>-2.94</v>
      </c>
      <c r="W1307" s="3">
        <f t="shared" si="1033"/>
        <v>2.0187499999999998</v>
      </c>
      <c r="X1307" s="85"/>
      <c r="Y1307" s="3" t="str">
        <f t="shared" si="1034"/>
        <v>1.88</v>
      </c>
      <c r="Z1307" s="3" t="str">
        <f t="shared" si="1035"/>
        <v>-</v>
      </c>
      <c r="AA1307" s="3">
        <f t="shared" si="1036"/>
        <v>166.22</v>
      </c>
      <c r="AB1307" s="3">
        <f t="shared" si="1037"/>
        <v>-2.94</v>
      </c>
      <c r="AC1307" s="3">
        <f t="shared" si="1038"/>
        <v>1.9000000000000001</v>
      </c>
      <c r="AE1307" s="3" t="str">
        <f t="shared" si="1039"/>
        <v>1.88</v>
      </c>
      <c r="AF1307" s="3" t="str">
        <f t="shared" si="1040"/>
        <v>-</v>
      </c>
      <c r="AG1307" s="3">
        <f t="shared" si="1041"/>
        <v>166.22</v>
      </c>
      <c r="AH1307" s="3">
        <f t="shared" si="1042"/>
        <v>-2.94</v>
      </c>
      <c r="AI1307" s="3">
        <f t="shared" si="1043"/>
        <v>1.78125</v>
      </c>
      <c r="AK1307" s="3" t="str">
        <f t="shared" si="1044"/>
        <v>1.88</v>
      </c>
      <c r="AL1307" s="3" t="str">
        <f t="shared" si="1045"/>
        <v>-</v>
      </c>
      <c r="AM1307" s="3">
        <f t="shared" si="1046"/>
        <v>166.22</v>
      </c>
      <c r="AN1307" s="3">
        <f t="shared" si="1047"/>
        <v>-2.94</v>
      </c>
      <c r="AO1307" s="3">
        <f t="shared" si="1048"/>
        <v>1.6624999999999999</v>
      </c>
      <c r="AQ1307" s="3" t="str">
        <f t="shared" si="1049"/>
        <v>1.88</v>
      </c>
      <c r="AR1307" s="3" t="str">
        <f t="shared" si="1050"/>
        <v>-</v>
      </c>
      <c r="AS1307" s="3">
        <f t="shared" si="1051"/>
        <v>166.22</v>
      </c>
      <c r="AT1307" s="3">
        <f t="shared" si="1052"/>
        <v>-2.94</v>
      </c>
      <c r="AU1307" s="3">
        <f t="shared" si="1053"/>
        <v>1.425</v>
      </c>
      <c r="AW1307" s="3" t="str">
        <f t="shared" si="1054"/>
        <v>1.88</v>
      </c>
      <c r="AX1307" s="3" t="str">
        <f t="shared" si="1055"/>
        <v>-</v>
      </c>
      <c r="AY1307" s="3">
        <f t="shared" si="1056"/>
        <v>166.22</v>
      </c>
      <c r="AZ1307" s="3">
        <f t="shared" si="1057"/>
        <v>-2.94</v>
      </c>
      <c r="BA1307" s="3">
        <f t="shared" si="1058"/>
        <v>1.1875</v>
      </c>
      <c r="BC1307" s="3" t="str">
        <f t="shared" si="1059"/>
        <v>1.88</v>
      </c>
      <c r="BD1307" s="3" t="str">
        <f t="shared" si="1060"/>
        <v>-</v>
      </c>
      <c r="BE1307" s="3">
        <f t="shared" si="1061"/>
        <v>166.22</v>
      </c>
      <c r="BF1307" s="3">
        <f t="shared" si="1062"/>
        <v>-2.94</v>
      </c>
      <c r="BG1307" s="3">
        <f t="shared" si="1063"/>
        <v>0.71250000000000002</v>
      </c>
      <c r="BI1307" s="3" t="str">
        <f t="shared" si="1064"/>
        <v>1.88</v>
      </c>
      <c r="BJ1307" s="3" t="str">
        <f t="shared" si="1065"/>
        <v>-</v>
      </c>
      <c r="BK1307" s="3">
        <f t="shared" si="1066"/>
        <v>166.22</v>
      </c>
      <c r="BL1307" s="3">
        <f t="shared" si="1067"/>
        <v>-2.94</v>
      </c>
      <c r="BM1307" s="3">
        <f t="shared" si="1068"/>
        <v>0.23750000000000002</v>
      </c>
    </row>
    <row r="1308" spans="1:65" x14ac:dyDescent="0.3">
      <c r="A1308" s="3" t="str">
        <f>'Forward collapse simulation'!B1318</f>
        <v>1.88</v>
      </c>
      <c r="B1308" s="3" t="str">
        <f>IF('Forward collapse simulation'!C1318="","-",'Forward collapse simulation'!C1318)</f>
        <v>-</v>
      </c>
      <c r="C1308" s="3">
        <f>'Forward collapse simulation'!E1318</f>
        <v>164.28</v>
      </c>
      <c r="D1308" s="3">
        <f ca="1">'Forward collapse simulation'!AK1318</f>
        <v>64.066652219593635</v>
      </c>
      <c r="E1308" s="84">
        <f ca="1">'Forward collapse simulation'!AL1318</f>
        <v>4.3471237067081203</v>
      </c>
      <c r="G1308" s="3" t="str">
        <f t="shared" si="1019"/>
        <v>1.88</v>
      </c>
      <c r="H1308" s="3" t="str">
        <f t="shared" si="1020"/>
        <v>-</v>
      </c>
      <c r="I1308" s="3">
        <f t="shared" si="1021"/>
        <v>164.28</v>
      </c>
      <c r="J1308" s="3">
        <f t="shared" ca="1" si="1022"/>
        <v>64.066652219593635</v>
      </c>
      <c r="K1308" s="3">
        <f t="shared" ca="1" si="1023"/>
        <v>4.1297675213727141</v>
      </c>
      <c r="M1308" s="3" t="str">
        <f t="shared" si="1024"/>
        <v>1.88</v>
      </c>
      <c r="N1308" s="3" t="str">
        <f t="shared" si="1025"/>
        <v>-</v>
      </c>
      <c r="O1308" s="3">
        <f t="shared" si="1026"/>
        <v>164.28</v>
      </c>
      <c r="P1308" s="3">
        <f t="shared" ca="1" si="1027"/>
        <v>64.066652219593635</v>
      </c>
      <c r="Q1308" s="3">
        <f t="shared" ca="1" si="1028"/>
        <v>3.9124113360373083</v>
      </c>
      <c r="R1308" s="85"/>
      <c r="S1308" s="3" t="str">
        <f t="shared" si="1029"/>
        <v>1.88</v>
      </c>
      <c r="T1308" s="3" t="str">
        <f t="shared" si="1030"/>
        <v>-</v>
      </c>
      <c r="U1308" s="3">
        <f t="shared" si="1031"/>
        <v>164.28</v>
      </c>
      <c r="V1308" s="3">
        <f t="shared" ca="1" si="1032"/>
        <v>64.066652219593635</v>
      </c>
      <c r="W1308" s="3">
        <f t="shared" ca="1" si="1033"/>
        <v>3.695055150701902</v>
      </c>
      <c r="X1308" s="85"/>
      <c r="Y1308" s="3" t="str">
        <f t="shared" si="1034"/>
        <v>1.88</v>
      </c>
      <c r="Z1308" s="3" t="str">
        <f t="shared" si="1035"/>
        <v>-</v>
      </c>
      <c r="AA1308" s="3">
        <f t="shared" si="1036"/>
        <v>164.28</v>
      </c>
      <c r="AB1308" s="3">
        <f t="shared" ca="1" si="1037"/>
        <v>64.066652219593635</v>
      </c>
      <c r="AC1308" s="3">
        <f t="shared" ca="1" si="1038"/>
        <v>3.4776989653664963</v>
      </c>
      <c r="AE1308" s="3" t="str">
        <f t="shared" si="1039"/>
        <v>1.88</v>
      </c>
      <c r="AF1308" s="3" t="str">
        <f t="shared" si="1040"/>
        <v>-</v>
      </c>
      <c r="AG1308" s="3">
        <f t="shared" si="1041"/>
        <v>164.28</v>
      </c>
      <c r="AH1308" s="3">
        <f t="shared" ca="1" si="1042"/>
        <v>64.066652219593635</v>
      </c>
      <c r="AI1308" s="3">
        <f t="shared" ca="1" si="1043"/>
        <v>3.26034278003109</v>
      </c>
      <c r="AK1308" s="3" t="str">
        <f t="shared" si="1044"/>
        <v>1.88</v>
      </c>
      <c r="AL1308" s="3" t="str">
        <f t="shared" si="1045"/>
        <v>-</v>
      </c>
      <c r="AM1308" s="3">
        <f t="shared" si="1046"/>
        <v>164.28</v>
      </c>
      <c r="AN1308" s="3">
        <f t="shared" ca="1" si="1047"/>
        <v>64.066652219593635</v>
      </c>
      <c r="AO1308" s="3">
        <f t="shared" ca="1" si="1048"/>
        <v>3.0429865946956842</v>
      </c>
      <c r="AQ1308" s="3" t="str">
        <f t="shared" si="1049"/>
        <v>1.88</v>
      </c>
      <c r="AR1308" s="3" t="str">
        <f t="shared" si="1050"/>
        <v>-</v>
      </c>
      <c r="AS1308" s="3">
        <f t="shared" si="1051"/>
        <v>164.28</v>
      </c>
      <c r="AT1308" s="3">
        <f t="shared" ca="1" si="1052"/>
        <v>64.066652219593635</v>
      </c>
      <c r="AU1308" s="3">
        <f t="shared" ca="1" si="1053"/>
        <v>2.6082742240248722</v>
      </c>
      <c r="AW1308" s="3" t="str">
        <f t="shared" si="1054"/>
        <v>1.88</v>
      </c>
      <c r="AX1308" s="3" t="str">
        <f t="shared" si="1055"/>
        <v>-</v>
      </c>
      <c r="AY1308" s="3">
        <f t="shared" si="1056"/>
        <v>164.28</v>
      </c>
      <c r="AZ1308" s="3">
        <f t="shared" ca="1" si="1057"/>
        <v>64.066652219593635</v>
      </c>
      <c r="BA1308" s="3">
        <f t="shared" ca="1" si="1058"/>
        <v>2.1735618533540602</v>
      </c>
      <c r="BC1308" s="3" t="str">
        <f t="shared" si="1059"/>
        <v>1.88</v>
      </c>
      <c r="BD1308" s="3" t="str">
        <f t="shared" si="1060"/>
        <v>-</v>
      </c>
      <c r="BE1308" s="3">
        <f t="shared" si="1061"/>
        <v>164.28</v>
      </c>
      <c r="BF1308" s="3">
        <f t="shared" ca="1" si="1062"/>
        <v>64.066652219593635</v>
      </c>
      <c r="BG1308" s="3">
        <f t="shared" ca="1" si="1063"/>
        <v>1.3041371120124361</v>
      </c>
      <c r="BI1308" s="3" t="str">
        <f t="shared" si="1064"/>
        <v>1.88</v>
      </c>
      <c r="BJ1308" s="3" t="str">
        <f t="shared" si="1065"/>
        <v>-</v>
      </c>
      <c r="BK1308" s="3">
        <f t="shared" si="1066"/>
        <v>164.28</v>
      </c>
      <c r="BL1308" s="3">
        <f t="shared" ca="1" si="1067"/>
        <v>64.066652219593635</v>
      </c>
      <c r="BM1308" s="3">
        <f t="shared" ca="1" si="1068"/>
        <v>0.43471237067081203</v>
      </c>
    </row>
    <row r="1309" spans="1:65" x14ac:dyDescent="0.3">
      <c r="A1309" s="3" t="str">
        <f>'Forward collapse simulation'!B1319</f>
        <v>1.88</v>
      </c>
      <c r="B1309" s="3" t="str">
        <f>IF('Forward collapse simulation'!C1319="","-",'Forward collapse simulation'!C1319)</f>
        <v>-</v>
      </c>
      <c r="C1309" s="3">
        <f>'Forward collapse simulation'!E1319</f>
        <v>161.5</v>
      </c>
      <c r="D1309" s="3">
        <f ca="1">'Forward collapse simulation'!AK1319</f>
        <v>79.950950343692313</v>
      </c>
      <c r="E1309" s="84">
        <f ca="1">'Forward collapse simulation'!AL1319</f>
        <v>4.8037367339813395</v>
      </c>
      <c r="G1309" s="3" t="str">
        <f t="shared" si="1019"/>
        <v>1.88</v>
      </c>
      <c r="H1309" s="3" t="str">
        <f t="shared" si="1020"/>
        <v>-</v>
      </c>
      <c r="I1309" s="3">
        <f t="shared" si="1021"/>
        <v>161.5</v>
      </c>
      <c r="J1309" s="3">
        <f t="shared" ca="1" si="1022"/>
        <v>79.950950343692313</v>
      </c>
      <c r="K1309" s="3">
        <f t="shared" ca="1" si="1023"/>
        <v>4.5635498972822726</v>
      </c>
      <c r="M1309" s="3" t="str">
        <f t="shared" si="1024"/>
        <v>1.88</v>
      </c>
      <c r="N1309" s="3" t="str">
        <f t="shared" si="1025"/>
        <v>-</v>
      </c>
      <c r="O1309" s="3">
        <f t="shared" si="1026"/>
        <v>161.5</v>
      </c>
      <c r="P1309" s="3">
        <f t="shared" ca="1" si="1027"/>
        <v>79.950950343692313</v>
      </c>
      <c r="Q1309" s="3">
        <f t="shared" ca="1" si="1028"/>
        <v>4.3233630605832056</v>
      </c>
      <c r="R1309" s="85"/>
      <c r="S1309" s="3" t="str">
        <f t="shared" si="1029"/>
        <v>1.88</v>
      </c>
      <c r="T1309" s="3" t="str">
        <f t="shared" si="1030"/>
        <v>-</v>
      </c>
      <c r="U1309" s="3">
        <f t="shared" si="1031"/>
        <v>161.5</v>
      </c>
      <c r="V1309" s="3">
        <f t="shared" ca="1" si="1032"/>
        <v>79.950950343692313</v>
      </c>
      <c r="W1309" s="3">
        <f t="shared" ca="1" si="1033"/>
        <v>4.0831762238841387</v>
      </c>
      <c r="X1309" s="85"/>
      <c r="Y1309" s="3" t="str">
        <f t="shared" si="1034"/>
        <v>1.88</v>
      </c>
      <c r="Z1309" s="3" t="str">
        <f t="shared" si="1035"/>
        <v>-</v>
      </c>
      <c r="AA1309" s="3">
        <f t="shared" si="1036"/>
        <v>161.5</v>
      </c>
      <c r="AB1309" s="3">
        <f t="shared" ca="1" si="1037"/>
        <v>79.950950343692313</v>
      </c>
      <c r="AC1309" s="3">
        <f t="shared" ca="1" si="1038"/>
        <v>3.8429893871850718</v>
      </c>
      <c r="AE1309" s="3" t="str">
        <f t="shared" si="1039"/>
        <v>1.88</v>
      </c>
      <c r="AF1309" s="3" t="str">
        <f t="shared" si="1040"/>
        <v>-</v>
      </c>
      <c r="AG1309" s="3">
        <f t="shared" si="1041"/>
        <v>161.5</v>
      </c>
      <c r="AH1309" s="3">
        <f t="shared" ca="1" si="1042"/>
        <v>79.950950343692313</v>
      </c>
      <c r="AI1309" s="3">
        <f t="shared" ca="1" si="1043"/>
        <v>3.6028025504860048</v>
      </c>
      <c r="AK1309" s="3" t="str">
        <f t="shared" si="1044"/>
        <v>1.88</v>
      </c>
      <c r="AL1309" s="3" t="str">
        <f t="shared" si="1045"/>
        <v>-</v>
      </c>
      <c r="AM1309" s="3">
        <f t="shared" si="1046"/>
        <v>161.5</v>
      </c>
      <c r="AN1309" s="3">
        <f t="shared" ca="1" si="1047"/>
        <v>79.950950343692313</v>
      </c>
      <c r="AO1309" s="3">
        <f t="shared" ca="1" si="1048"/>
        <v>3.3626157137869375</v>
      </c>
      <c r="AQ1309" s="3" t="str">
        <f t="shared" si="1049"/>
        <v>1.88</v>
      </c>
      <c r="AR1309" s="3" t="str">
        <f t="shared" si="1050"/>
        <v>-</v>
      </c>
      <c r="AS1309" s="3">
        <f t="shared" si="1051"/>
        <v>161.5</v>
      </c>
      <c r="AT1309" s="3">
        <f t="shared" ca="1" si="1052"/>
        <v>79.950950343692313</v>
      </c>
      <c r="AU1309" s="3">
        <f t="shared" ca="1" si="1053"/>
        <v>2.8822420403888036</v>
      </c>
      <c r="AW1309" s="3" t="str">
        <f t="shared" si="1054"/>
        <v>1.88</v>
      </c>
      <c r="AX1309" s="3" t="str">
        <f t="shared" si="1055"/>
        <v>-</v>
      </c>
      <c r="AY1309" s="3">
        <f t="shared" si="1056"/>
        <v>161.5</v>
      </c>
      <c r="AZ1309" s="3">
        <f t="shared" ca="1" si="1057"/>
        <v>79.950950343692313</v>
      </c>
      <c r="BA1309" s="3">
        <f t="shared" ca="1" si="1058"/>
        <v>2.4018683669906697</v>
      </c>
      <c r="BC1309" s="3" t="str">
        <f t="shared" si="1059"/>
        <v>1.88</v>
      </c>
      <c r="BD1309" s="3" t="str">
        <f t="shared" si="1060"/>
        <v>-</v>
      </c>
      <c r="BE1309" s="3">
        <f t="shared" si="1061"/>
        <v>161.5</v>
      </c>
      <c r="BF1309" s="3">
        <f t="shared" ca="1" si="1062"/>
        <v>79.950950343692313</v>
      </c>
      <c r="BG1309" s="3">
        <f t="shared" ca="1" si="1063"/>
        <v>1.4411210201944018</v>
      </c>
      <c r="BI1309" s="3" t="str">
        <f t="shared" si="1064"/>
        <v>1.88</v>
      </c>
      <c r="BJ1309" s="3" t="str">
        <f t="shared" si="1065"/>
        <v>-</v>
      </c>
      <c r="BK1309" s="3">
        <f t="shared" si="1066"/>
        <v>161.5</v>
      </c>
      <c r="BL1309" s="3">
        <f t="shared" ca="1" si="1067"/>
        <v>79.950950343692313</v>
      </c>
      <c r="BM1309" s="3">
        <f t="shared" ca="1" si="1068"/>
        <v>0.48037367339813397</v>
      </c>
    </row>
    <row r="1310" spans="1:65" x14ac:dyDescent="0.3">
      <c r="A1310" s="3" t="str">
        <f>'Forward collapse simulation'!B1320</f>
        <v>1.88</v>
      </c>
      <c r="B1310" s="3" t="str">
        <f>IF('Forward collapse simulation'!C1320="","-",'Forward collapse simulation'!C1320)</f>
        <v>-</v>
      </c>
      <c r="C1310" s="3">
        <f>'Forward collapse simulation'!E1320</f>
        <v>189.82</v>
      </c>
      <c r="D1310" s="3">
        <f ca="1">'Forward collapse simulation'!AK1320</f>
        <v>88.549654688726648</v>
      </c>
      <c r="E1310" s="84">
        <f ca="1">'Forward collapse simulation'!AL1320</f>
        <v>6.255458406994971</v>
      </c>
      <c r="G1310" s="3" t="str">
        <f t="shared" si="1019"/>
        <v>1.88</v>
      </c>
      <c r="H1310" s="3" t="str">
        <f t="shared" si="1020"/>
        <v>-</v>
      </c>
      <c r="I1310" s="3">
        <f t="shared" si="1021"/>
        <v>189.82</v>
      </c>
      <c r="J1310" s="3">
        <f t="shared" ca="1" si="1022"/>
        <v>88.549654688726648</v>
      </c>
      <c r="K1310" s="3">
        <f t="shared" ca="1" si="1023"/>
        <v>5.9426854866452219</v>
      </c>
      <c r="M1310" s="3" t="str">
        <f t="shared" si="1024"/>
        <v>1.88</v>
      </c>
      <c r="N1310" s="3" t="str">
        <f t="shared" si="1025"/>
        <v>-</v>
      </c>
      <c r="O1310" s="3">
        <f t="shared" si="1026"/>
        <v>189.82</v>
      </c>
      <c r="P1310" s="3">
        <f t="shared" ca="1" si="1027"/>
        <v>88.549654688726648</v>
      </c>
      <c r="Q1310" s="3">
        <f t="shared" ca="1" si="1028"/>
        <v>5.6299125662954737</v>
      </c>
      <c r="R1310" s="85"/>
      <c r="S1310" s="3" t="str">
        <f t="shared" si="1029"/>
        <v>1.88</v>
      </c>
      <c r="T1310" s="3" t="str">
        <f t="shared" si="1030"/>
        <v>-</v>
      </c>
      <c r="U1310" s="3">
        <f t="shared" si="1031"/>
        <v>189.82</v>
      </c>
      <c r="V1310" s="3">
        <f t="shared" ca="1" si="1032"/>
        <v>88.549654688726648</v>
      </c>
      <c r="W1310" s="3">
        <f t="shared" ca="1" si="1033"/>
        <v>5.3171396459457254</v>
      </c>
      <c r="X1310" s="85"/>
      <c r="Y1310" s="3" t="str">
        <f t="shared" si="1034"/>
        <v>1.88</v>
      </c>
      <c r="Z1310" s="3" t="str">
        <f t="shared" si="1035"/>
        <v>-</v>
      </c>
      <c r="AA1310" s="3">
        <f t="shared" si="1036"/>
        <v>189.82</v>
      </c>
      <c r="AB1310" s="3">
        <f t="shared" ca="1" si="1037"/>
        <v>88.549654688726648</v>
      </c>
      <c r="AC1310" s="3">
        <f t="shared" ca="1" si="1038"/>
        <v>5.0043667255959772</v>
      </c>
      <c r="AE1310" s="3" t="str">
        <f t="shared" si="1039"/>
        <v>1.88</v>
      </c>
      <c r="AF1310" s="3" t="str">
        <f t="shared" si="1040"/>
        <v>-</v>
      </c>
      <c r="AG1310" s="3">
        <f t="shared" si="1041"/>
        <v>189.82</v>
      </c>
      <c r="AH1310" s="3">
        <f t="shared" ca="1" si="1042"/>
        <v>88.549654688726648</v>
      </c>
      <c r="AI1310" s="3">
        <f t="shared" ca="1" si="1043"/>
        <v>4.691593805246228</v>
      </c>
      <c r="AK1310" s="3" t="str">
        <f t="shared" si="1044"/>
        <v>1.88</v>
      </c>
      <c r="AL1310" s="3" t="str">
        <f t="shared" si="1045"/>
        <v>-</v>
      </c>
      <c r="AM1310" s="3">
        <f t="shared" si="1046"/>
        <v>189.82</v>
      </c>
      <c r="AN1310" s="3">
        <f t="shared" ca="1" si="1047"/>
        <v>88.549654688726648</v>
      </c>
      <c r="AO1310" s="3">
        <f t="shared" ca="1" si="1048"/>
        <v>4.3788208848964798</v>
      </c>
      <c r="AQ1310" s="3" t="str">
        <f t="shared" si="1049"/>
        <v>1.88</v>
      </c>
      <c r="AR1310" s="3" t="str">
        <f t="shared" si="1050"/>
        <v>-</v>
      </c>
      <c r="AS1310" s="3">
        <f t="shared" si="1051"/>
        <v>189.82</v>
      </c>
      <c r="AT1310" s="3">
        <f t="shared" ca="1" si="1052"/>
        <v>88.549654688726648</v>
      </c>
      <c r="AU1310" s="3">
        <f t="shared" ca="1" si="1053"/>
        <v>3.7532750441969824</v>
      </c>
      <c r="AW1310" s="3" t="str">
        <f t="shared" si="1054"/>
        <v>1.88</v>
      </c>
      <c r="AX1310" s="3" t="str">
        <f t="shared" si="1055"/>
        <v>-</v>
      </c>
      <c r="AY1310" s="3">
        <f t="shared" si="1056"/>
        <v>189.82</v>
      </c>
      <c r="AZ1310" s="3">
        <f t="shared" ca="1" si="1057"/>
        <v>88.549654688726648</v>
      </c>
      <c r="BA1310" s="3">
        <f t="shared" ca="1" si="1058"/>
        <v>3.1277292034974855</v>
      </c>
      <c r="BC1310" s="3" t="str">
        <f t="shared" si="1059"/>
        <v>1.88</v>
      </c>
      <c r="BD1310" s="3" t="str">
        <f t="shared" si="1060"/>
        <v>-</v>
      </c>
      <c r="BE1310" s="3">
        <f t="shared" si="1061"/>
        <v>189.82</v>
      </c>
      <c r="BF1310" s="3">
        <f t="shared" ca="1" si="1062"/>
        <v>88.549654688726648</v>
      </c>
      <c r="BG1310" s="3">
        <f t="shared" ca="1" si="1063"/>
        <v>1.8766375220984912</v>
      </c>
      <c r="BI1310" s="3" t="str">
        <f t="shared" si="1064"/>
        <v>1.88</v>
      </c>
      <c r="BJ1310" s="3" t="str">
        <f t="shared" si="1065"/>
        <v>-</v>
      </c>
      <c r="BK1310" s="3">
        <f t="shared" si="1066"/>
        <v>189.82</v>
      </c>
      <c r="BL1310" s="3">
        <f t="shared" ca="1" si="1067"/>
        <v>88.549654688726648</v>
      </c>
      <c r="BM1310" s="3">
        <f t="shared" ca="1" si="1068"/>
        <v>0.62554584069949715</v>
      </c>
    </row>
    <row r="1311" spans="1:65" x14ac:dyDescent="0.3">
      <c r="A1311" s="3" t="str">
        <f>'Forward collapse simulation'!B1321</f>
        <v>1.88</v>
      </c>
      <c r="B1311" s="3" t="str">
        <f>IF('Forward collapse simulation'!C1321="","-",'Forward collapse simulation'!C1321)</f>
        <v>-</v>
      </c>
      <c r="C1311" s="3">
        <f>'Forward collapse simulation'!E1321</f>
        <v>107.73</v>
      </c>
      <c r="D1311" s="3">
        <f ca="1">'Forward collapse simulation'!AK1321</f>
        <v>89.277268934490621</v>
      </c>
      <c r="E1311" s="84">
        <f ca="1">'Forward collapse simulation'!AL1321</f>
        <v>18.25141745921453</v>
      </c>
      <c r="G1311" s="3" t="str">
        <f t="shared" si="1019"/>
        <v>1.88</v>
      </c>
      <c r="H1311" s="3" t="str">
        <f t="shared" si="1020"/>
        <v>-</v>
      </c>
      <c r="I1311" s="3">
        <f t="shared" si="1021"/>
        <v>107.73</v>
      </c>
      <c r="J1311" s="3">
        <f t="shared" ca="1" si="1022"/>
        <v>89.277268934490621</v>
      </c>
      <c r="K1311" s="3">
        <f t="shared" ca="1" si="1023"/>
        <v>17.338846586253801</v>
      </c>
      <c r="M1311" s="3" t="str">
        <f t="shared" si="1024"/>
        <v>1.88</v>
      </c>
      <c r="N1311" s="3" t="str">
        <f t="shared" si="1025"/>
        <v>-</v>
      </c>
      <c r="O1311" s="3">
        <f t="shared" si="1026"/>
        <v>107.73</v>
      </c>
      <c r="P1311" s="3">
        <f t="shared" ca="1" si="1027"/>
        <v>89.277268934490621</v>
      </c>
      <c r="Q1311" s="3">
        <f t="shared" ca="1" si="1028"/>
        <v>16.426275713293077</v>
      </c>
      <c r="R1311" s="85"/>
      <c r="S1311" s="3" t="str">
        <f t="shared" si="1029"/>
        <v>1.88</v>
      </c>
      <c r="T1311" s="3" t="str">
        <f t="shared" si="1030"/>
        <v>-</v>
      </c>
      <c r="U1311" s="3">
        <f t="shared" si="1031"/>
        <v>107.73</v>
      </c>
      <c r="V1311" s="3">
        <f t="shared" ca="1" si="1032"/>
        <v>89.277268934490621</v>
      </c>
      <c r="W1311" s="3">
        <f t="shared" ca="1" si="1033"/>
        <v>15.51370484033235</v>
      </c>
      <c r="X1311" s="85"/>
      <c r="Y1311" s="3" t="str">
        <f t="shared" si="1034"/>
        <v>1.88</v>
      </c>
      <c r="Z1311" s="3" t="str">
        <f t="shared" si="1035"/>
        <v>-</v>
      </c>
      <c r="AA1311" s="3">
        <f t="shared" si="1036"/>
        <v>107.73</v>
      </c>
      <c r="AB1311" s="3">
        <f t="shared" ca="1" si="1037"/>
        <v>89.277268934490621</v>
      </c>
      <c r="AC1311" s="3">
        <f t="shared" ca="1" si="1038"/>
        <v>14.601133967371624</v>
      </c>
      <c r="AE1311" s="3" t="str">
        <f t="shared" si="1039"/>
        <v>1.88</v>
      </c>
      <c r="AF1311" s="3" t="str">
        <f t="shared" si="1040"/>
        <v>-</v>
      </c>
      <c r="AG1311" s="3">
        <f t="shared" si="1041"/>
        <v>107.73</v>
      </c>
      <c r="AH1311" s="3">
        <f t="shared" ca="1" si="1042"/>
        <v>89.277268934490621</v>
      </c>
      <c r="AI1311" s="3">
        <f t="shared" ca="1" si="1043"/>
        <v>13.688563094410897</v>
      </c>
      <c r="AK1311" s="3" t="str">
        <f t="shared" si="1044"/>
        <v>1.88</v>
      </c>
      <c r="AL1311" s="3" t="str">
        <f t="shared" si="1045"/>
        <v>-</v>
      </c>
      <c r="AM1311" s="3">
        <f t="shared" si="1046"/>
        <v>107.73</v>
      </c>
      <c r="AN1311" s="3">
        <f t="shared" ca="1" si="1047"/>
        <v>89.277268934490621</v>
      </c>
      <c r="AO1311" s="3">
        <f t="shared" ca="1" si="1048"/>
        <v>12.775992221450171</v>
      </c>
      <c r="AQ1311" s="3" t="str">
        <f t="shared" si="1049"/>
        <v>1.88</v>
      </c>
      <c r="AR1311" s="3" t="str">
        <f t="shared" si="1050"/>
        <v>-</v>
      </c>
      <c r="AS1311" s="3">
        <f t="shared" si="1051"/>
        <v>107.73</v>
      </c>
      <c r="AT1311" s="3">
        <f t="shared" ca="1" si="1052"/>
        <v>89.277268934490621</v>
      </c>
      <c r="AU1311" s="3">
        <f t="shared" ca="1" si="1053"/>
        <v>10.950850475528718</v>
      </c>
      <c r="AW1311" s="3" t="str">
        <f t="shared" si="1054"/>
        <v>1.88</v>
      </c>
      <c r="AX1311" s="3" t="str">
        <f t="shared" si="1055"/>
        <v>-</v>
      </c>
      <c r="AY1311" s="3">
        <f t="shared" si="1056"/>
        <v>107.73</v>
      </c>
      <c r="AZ1311" s="3">
        <f t="shared" ca="1" si="1057"/>
        <v>89.277268934490621</v>
      </c>
      <c r="BA1311" s="3">
        <f t="shared" ca="1" si="1058"/>
        <v>9.1257087296072648</v>
      </c>
      <c r="BC1311" s="3" t="str">
        <f t="shared" si="1059"/>
        <v>1.88</v>
      </c>
      <c r="BD1311" s="3" t="str">
        <f t="shared" si="1060"/>
        <v>-</v>
      </c>
      <c r="BE1311" s="3">
        <f t="shared" si="1061"/>
        <v>107.73</v>
      </c>
      <c r="BF1311" s="3">
        <f t="shared" ca="1" si="1062"/>
        <v>89.277268934490621</v>
      </c>
      <c r="BG1311" s="3">
        <f t="shared" ca="1" si="1063"/>
        <v>5.4754252377643589</v>
      </c>
      <c r="BI1311" s="3" t="str">
        <f t="shared" si="1064"/>
        <v>1.88</v>
      </c>
      <c r="BJ1311" s="3" t="str">
        <f t="shared" si="1065"/>
        <v>-</v>
      </c>
      <c r="BK1311" s="3">
        <f t="shared" si="1066"/>
        <v>107.73</v>
      </c>
      <c r="BL1311" s="3">
        <f t="shared" ca="1" si="1067"/>
        <v>89.277268934490621</v>
      </c>
      <c r="BM1311" s="3">
        <f t="shared" ca="1" si="1068"/>
        <v>1.825141745921453</v>
      </c>
    </row>
    <row r="1312" spans="1:65" x14ac:dyDescent="0.3">
      <c r="A1312" s="3" t="str">
        <f>'Forward collapse simulation'!B1322</f>
        <v>1.88</v>
      </c>
      <c r="B1312" s="3" t="str">
        <f>IF('Forward collapse simulation'!C1322="","-",'Forward collapse simulation'!C1322)</f>
        <v>-</v>
      </c>
      <c r="C1312" s="3">
        <f>'Forward collapse simulation'!E1322</f>
        <v>97.35</v>
      </c>
      <c r="D1312" s="3">
        <f ca="1">'Forward collapse simulation'!AK1322</f>
        <v>89.268450505965546</v>
      </c>
      <c r="E1312" s="84">
        <f ca="1">'Forward collapse simulation'!AL1322</f>
        <v>20.192115900955695</v>
      </c>
      <c r="G1312" s="3" t="str">
        <f t="shared" si="1019"/>
        <v>1.88</v>
      </c>
      <c r="H1312" s="3" t="str">
        <f t="shared" si="1020"/>
        <v>-</v>
      </c>
      <c r="I1312" s="3">
        <f t="shared" si="1021"/>
        <v>97.35</v>
      </c>
      <c r="J1312" s="3">
        <f t="shared" ca="1" si="1022"/>
        <v>89.268450505965546</v>
      </c>
      <c r="K1312" s="3">
        <f t="shared" ca="1" si="1023"/>
        <v>19.182510105907909</v>
      </c>
      <c r="M1312" s="3" t="str">
        <f t="shared" si="1024"/>
        <v>1.88</v>
      </c>
      <c r="N1312" s="3" t="str">
        <f t="shared" si="1025"/>
        <v>-</v>
      </c>
      <c r="O1312" s="3">
        <f t="shared" si="1026"/>
        <v>97.35</v>
      </c>
      <c r="P1312" s="3">
        <f t="shared" ca="1" si="1027"/>
        <v>89.268450505965546</v>
      </c>
      <c r="Q1312" s="3">
        <f t="shared" ca="1" si="1028"/>
        <v>18.172904310860126</v>
      </c>
      <c r="R1312" s="85"/>
      <c r="S1312" s="3" t="str">
        <f t="shared" si="1029"/>
        <v>1.88</v>
      </c>
      <c r="T1312" s="3" t="str">
        <f t="shared" si="1030"/>
        <v>-</v>
      </c>
      <c r="U1312" s="3">
        <f t="shared" si="1031"/>
        <v>97.35</v>
      </c>
      <c r="V1312" s="3">
        <f t="shared" ca="1" si="1032"/>
        <v>89.268450505965546</v>
      </c>
      <c r="W1312" s="3">
        <f t="shared" ca="1" si="1033"/>
        <v>17.16329851581234</v>
      </c>
      <c r="X1312" s="85"/>
      <c r="Y1312" s="3" t="str">
        <f t="shared" si="1034"/>
        <v>1.88</v>
      </c>
      <c r="Z1312" s="3" t="str">
        <f t="shared" si="1035"/>
        <v>-</v>
      </c>
      <c r="AA1312" s="3">
        <f t="shared" si="1036"/>
        <v>97.35</v>
      </c>
      <c r="AB1312" s="3">
        <f t="shared" ca="1" si="1037"/>
        <v>89.268450505965546</v>
      </c>
      <c r="AC1312" s="3">
        <f t="shared" ca="1" si="1038"/>
        <v>16.153692720764557</v>
      </c>
      <c r="AE1312" s="3" t="str">
        <f t="shared" si="1039"/>
        <v>1.88</v>
      </c>
      <c r="AF1312" s="3" t="str">
        <f t="shared" si="1040"/>
        <v>-</v>
      </c>
      <c r="AG1312" s="3">
        <f t="shared" si="1041"/>
        <v>97.35</v>
      </c>
      <c r="AH1312" s="3">
        <f t="shared" ca="1" si="1042"/>
        <v>89.268450505965546</v>
      </c>
      <c r="AI1312" s="3">
        <f t="shared" ca="1" si="1043"/>
        <v>15.144086925716771</v>
      </c>
      <c r="AK1312" s="3" t="str">
        <f t="shared" si="1044"/>
        <v>1.88</v>
      </c>
      <c r="AL1312" s="3" t="str">
        <f t="shared" si="1045"/>
        <v>-</v>
      </c>
      <c r="AM1312" s="3">
        <f t="shared" si="1046"/>
        <v>97.35</v>
      </c>
      <c r="AN1312" s="3">
        <f t="shared" ca="1" si="1047"/>
        <v>89.268450505965546</v>
      </c>
      <c r="AO1312" s="3">
        <f t="shared" ca="1" si="1048"/>
        <v>14.134481130668986</v>
      </c>
      <c r="AQ1312" s="3" t="str">
        <f t="shared" si="1049"/>
        <v>1.88</v>
      </c>
      <c r="AR1312" s="3" t="str">
        <f t="shared" si="1050"/>
        <v>-</v>
      </c>
      <c r="AS1312" s="3">
        <f t="shared" si="1051"/>
        <v>97.35</v>
      </c>
      <c r="AT1312" s="3">
        <f t="shared" ca="1" si="1052"/>
        <v>89.268450505965546</v>
      </c>
      <c r="AU1312" s="3">
        <f t="shared" ca="1" si="1053"/>
        <v>12.115269540573417</v>
      </c>
      <c r="AW1312" s="3" t="str">
        <f t="shared" si="1054"/>
        <v>1.88</v>
      </c>
      <c r="AX1312" s="3" t="str">
        <f t="shared" si="1055"/>
        <v>-</v>
      </c>
      <c r="AY1312" s="3">
        <f t="shared" si="1056"/>
        <v>97.35</v>
      </c>
      <c r="AZ1312" s="3">
        <f t="shared" ca="1" si="1057"/>
        <v>89.268450505965546</v>
      </c>
      <c r="BA1312" s="3">
        <f t="shared" ca="1" si="1058"/>
        <v>10.096057950477848</v>
      </c>
      <c r="BC1312" s="3" t="str">
        <f t="shared" si="1059"/>
        <v>1.88</v>
      </c>
      <c r="BD1312" s="3" t="str">
        <f t="shared" si="1060"/>
        <v>-</v>
      </c>
      <c r="BE1312" s="3">
        <f t="shared" si="1061"/>
        <v>97.35</v>
      </c>
      <c r="BF1312" s="3">
        <f t="shared" ca="1" si="1062"/>
        <v>89.268450505965546</v>
      </c>
      <c r="BG1312" s="3">
        <f t="shared" ca="1" si="1063"/>
        <v>6.0576347702867084</v>
      </c>
      <c r="BI1312" s="3" t="str">
        <f t="shared" si="1064"/>
        <v>1.88</v>
      </c>
      <c r="BJ1312" s="3" t="str">
        <f t="shared" si="1065"/>
        <v>-</v>
      </c>
      <c r="BK1312" s="3">
        <f t="shared" si="1066"/>
        <v>97.35</v>
      </c>
      <c r="BL1312" s="3">
        <f t="shared" ca="1" si="1067"/>
        <v>89.268450505965546</v>
      </c>
      <c r="BM1312" s="3">
        <f t="shared" ca="1" si="1068"/>
        <v>2.0192115900955696</v>
      </c>
    </row>
    <row r="1313" spans="1:65" x14ac:dyDescent="0.3">
      <c r="A1313" s="3" t="str">
        <f>'Forward collapse simulation'!B1323</f>
        <v>1.88</v>
      </c>
      <c r="B1313" s="3" t="str">
        <f>IF('Forward collapse simulation'!C1323="","-",'Forward collapse simulation'!C1323)</f>
        <v>-</v>
      </c>
      <c r="C1313" s="3">
        <f>'Forward collapse simulation'!E1323</f>
        <v>312.14</v>
      </c>
      <c r="D1313" s="3">
        <f ca="1">'Forward collapse simulation'!AK1323</f>
        <v>87.311010785671655</v>
      </c>
      <c r="E1313" s="84">
        <f ca="1">'Forward collapse simulation'!AL1323</f>
        <v>7.8490618183529186</v>
      </c>
      <c r="G1313" s="3" t="str">
        <f t="shared" si="1019"/>
        <v>1.88</v>
      </c>
      <c r="H1313" s="3" t="str">
        <f t="shared" si="1020"/>
        <v>-</v>
      </c>
      <c r="I1313" s="3">
        <f t="shared" si="1021"/>
        <v>312.14</v>
      </c>
      <c r="J1313" s="3">
        <f t="shared" ca="1" si="1022"/>
        <v>87.311010785671655</v>
      </c>
      <c r="K1313" s="3">
        <f t="shared" ca="1" si="1023"/>
        <v>7.4566087274352721</v>
      </c>
      <c r="M1313" s="3" t="str">
        <f t="shared" si="1024"/>
        <v>1.88</v>
      </c>
      <c r="N1313" s="3" t="str">
        <f t="shared" si="1025"/>
        <v>-</v>
      </c>
      <c r="O1313" s="3">
        <f t="shared" si="1026"/>
        <v>312.14</v>
      </c>
      <c r="P1313" s="3">
        <f t="shared" ca="1" si="1027"/>
        <v>87.311010785671655</v>
      </c>
      <c r="Q1313" s="3">
        <f t="shared" ca="1" si="1028"/>
        <v>7.0641556365176266</v>
      </c>
      <c r="R1313" s="85"/>
      <c r="S1313" s="3" t="str">
        <f t="shared" si="1029"/>
        <v>1.88</v>
      </c>
      <c r="T1313" s="3" t="str">
        <f t="shared" si="1030"/>
        <v>-</v>
      </c>
      <c r="U1313" s="3">
        <f t="shared" si="1031"/>
        <v>312.14</v>
      </c>
      <c r="V1313" s="3">
        <f t="shared" ca="1" si="1032"/>
        <v>87.311010785671655</v>
      </c>
      <c r="W1313" s="3">
        <f t="shared" ca="1" si="1033"/>
        <v>6.671702545599981</v>
      </c>
      <c r="X1313" s="85"/>
      <c r="Y1313" s="3" t="str">
        <f t="shared" si="1034"/>
        <v>1.88</v>
      </c>
      <c r="Z1313" s="3" t="str">
        <f t="shared" si="1035"/>
        <v>-</v>
      </c>
      <c r="AA1313" s="3">
        <f t="shared" si="1036"/>
        <v>312.14</v>
      </c>
      <c r="AB1313" s="3">
        <f t="shared" ca="1" si="1037"/>
        <v>87.311010785671655</v>
      </c>
      <c r="AC1313" s="3">
        <f t="shared" ca="1" si="1038"/>
        <v>6.2792494546823354</v>
      </c>
      <c r="AE1313" s="3" t="str">
        <f t="shared" si="1039"/>
        <v>1.88</v>
      </c>
      <c r="AF1313" s="3" t="str">
        <f t="shared" si="1040"/>
        <v>-</v>
      </c>
      <c r="AG1313" s="3">
        <f t="shared" si="1041"/>
        <v>312.14</v>
      </c>
      <c r="AH1313" s="3">
        <f t="shared" ca="1" si="1042"/>
        <v>87.311010785671655</v>
      </c>
      <c r="AI1313" s="3">
        <f t="shared" ca="1" si="1043"/>
        <v>5.886796363764689</v>
      </c>
      <c r="AK1313" s="3" t="str">
        <f t="shared" si="1044"/>
        <v>1.88</v>
      </c>
      <c r="AL1313" s="3" t="str">
        <f t="shared" si="1045"/>
        <v>-</v>
      </c>
      <c r="AM1313" s="3">
        <f t="shared" si="1046"/>
        <v>312.14</v>
      </c>
      <c r="AN1313" s="3">
        <f t="shared" ca="1" si="1047"/>
        <v>87.311010785671655</v>
      </c>
      <c r="AO1313" s="3">
        <f t="shared" ca="1" si="1048"/>
        <v>5.4943432728470425</v>
      </c>
      <c r="AQ1313" s="3" t="str">
        <f t="shared" si="1049"/>
        <v>1.88</v>
      </c>
      <c r="AR1313" s="3" t="str">
        <f t="shared" si="1050"/>
        <v>-</v>
      </c>
      <c r="AS1313" s="3">
        <f t="shared" si="1051"/>
        <v>312.14</v>
      </c>
      <c r="AT1313" s="3">
        <f t="shared" ca="1" si="1052"/>
        <v>87.311010785671655</v>
      </c>
      <c r="AU1313" s="3">
        <f t="shared" ca="1" si="1053"/>
        <v>4.7094370910117513</v>
      </c>
      <c r="AW1313" s="3" t="str">
        <f t="shared" si="1054"/>
        <v>1.88</v>
      </c>
      <c r="AX1313" s="3" t="str">
        <f t="shared" si="1055"/>
        <v>-</v>
      </c>
      <c r="AY1313" s="3">
        <f t="shared" si="1056"/>
        <v>312.14</v>
      </c>
      <c r="AZ1313" s="3">
        <f t="shared" ca="1" si="1057"/>
        <v>87.311010785671655</v>
      </c>
      <c r="BA1313" s="3">
        <f t="shared" ca="1" si="1058"/>
        <v>3.9245309091764593</v>
      </c>
      <c r="BC1313" s="3" t="str">
        <f t="shared" si="1059"/>
        <v>1.88</v>
      </c>
      <c r="BD1313" s="3" t="str">
        <f t="shared" si="1060"/>
        <v>-</v>
      </c>
      <c r="BE1313" s="3">
        <f t="shared" si="1061"/>
        <v>312.14</v>
      </c>
      <c r="BF1313" s="3">
        <f t="shared" ca="1" si="1062"/>
        <v>87.311010785671655</v>
      </c>
      <c r="BG1313" s="3">
        <f t="shared" ca="1" si="1063"/>
        <v>2.3547185455058757</v>
      </c>
      <c r="BI1313" s="3" t="str">
        <f t="shared" si="1064"/>
        <v>1.88</v>
      </c>
      <c r="BJ1313" s="3" t="str">
        <f t="shared" si="1065"/>
        <v>-</v>
      </c>
      <c r="BK1313" s="3">
        <f t="shared" si="1066"/>
        <v>312.14</v>
      </c>
      <c r="BL1313" s="3">
        <f t="shared" ca="1" si="1067"/>
        <v>87.311010785671655</v>
      </c>
      <c r="BM1313" s="3">
        <f t="shared" ca="1" si="1068"/>
        <v>0.78490618183529193</v>
      </c>
    </row>
    <row r="1314" spans="1:65" x14ac:dyDescent="0.3">
      <c r="A1314" s="3" t="str">
        <f>'Forward collapse simulation'!B1324</f>
        <v>1.88</v>
      </c>
      <c r="B1314" s="3" t="str">
        <f>IF('Forward collapse simulation'!C1324="","-",'Forward collapse simulation'!C1324)</f>
        <v>-</v>
      </c>
      <c r="C1314" s="3">
        <f>'Forward collapse simulation'!E1324</f>
        <v>320.31</v>
      </c>
      <c r="D1314" s="3">
        <f ca="1">'Forward collapse simulation'!AK1324</f>
        <v>79.396258659028717</v>
      </c>
      <c r="E1314" s="84">
        <f ca="1">'Forward collapse simulation'!AL1324</f>
        <v>3.4876523883537907</v>
      </c>
      <c r="G1314" s="3" t="str">
        <f t="shared" si="1019"/>
        <v>1.88</v>
      </c>
      <c r="H1314" s="3" t="str">
        <f t="shared" si="1020"/>
        <v>-</v>
      </c>
      <c r="I1314" s="3">
        <f t="shared" si="1021"/>
        <v>320.31</v>
      </c>
      <c r="J1314" s="3">
        <f t="shared" ca="1" si="1022"/>
        <v>79.396258659028717</v>
      </c>
      <c r="K1314" s="3">
        <f t="shared" ca="1" si="1023"/>
        <v>3.313269768936101</v>
      </c>
      <c r="M1314" s="3" t="str">
        <f t="shared" si="1024"/>
        <v>1.88</v>
      </c>
      <c r="N1314" s="3" t="str">
        <f t="shared" si="1025"/>
        <v>-</v>
      </c>
      <c r="O1314" s="3">
        <f t="shared" si="1026"/>
        <v>320.31</v>
      </c>
      <c r="P1314" s="3">
        <f t="shared" ca="1" si="1027"/>
        <v>79.396258659028717</v>
      </c>
      <c r="Q1314" s="3">
        <f t="shared" ca="1" si="1028"/>
        <v>3.1388871495184119</v>
      </c>
      <c r="R1314" s="85"/>
      <c r="S1314" s="3" t="str">
        <f t="shared" si="1029"/>
        <v>1.88</v>
      </c>
      <c r="T1314" s="3" t="str">
        <f t="shared" si="1030"/>
        <v>-</v>
      </c>
      <c r="U1314" s="3">
        <f t="shared" si="1031"/>
        <v>320.31</v>
      </c>
      <c r="V1314" s="3">
        <f t="shared" ca="1" si="1032"/>
        <v>79.396258659028717</v>
      </c>
      <c r="W1314" s="3">
        <f t="shared" ca="1" si="1033"/>
        <v>2.9645045301007218</v>
      </c>
      <c r="X1314" s="85"/>
      <c r="Y1314" s="3" t="str">
        <f t="shared" si="1034"/>
        <v>1.88</v>
      </c>
      <c r="Z1314" s="3" t="str">
        <f t="shared" si="1035"/>
        <v>-</v>
      </c>
      <c r="AA1314" s="3">
        <f t="shared" si="1036"/>
        <v>320.31</v>
      </c>
      <c r="AB1314" s="3">
        <f t="shared" ca="1" si="1037"/>
        <v>79.396258659028717</v>
      </c>
      <c r="AC1314" s="3">
        <f t="shared" ca="1" si="1038"/>
        <v>2.7901219106830326</v>
      </c>
      <c r="AE1314" s="3" t="str">
        <f t="shared" si="1039"/>
        <v>1.88</v>
      </c>
      <c r="AF1314" s="3" t="str">
        <f t="shared" si="1040"/>
        <v>-</v>
      </c>
      <c r="AG1314" s="3">
        <f t="shared" si="1041"/>
        <v>320.31</v>
      </c>
      <c r="AH1314" s="3">
        <f t="shared" ca="1" si="1042"/>
        <v>79.396258659028717</v>
      </c>
      <c r="AI1314" s="3">
        <f t="shared" ca="1" si="1043"/>
        <v>2.615739291265343</v>
      </c>
      <c r="AK1314" s="3" t="str">
        <f t="shared" si="1044"/>
        <v>1.88</v>
      </c>
      <c r="AL1314" s="3" t="str">
        <f t="shared" si="1045"/>
        <v>-</v>
      </c>
      <c r="AM1314" s="3">
        <f t="shared" si="1046"/>
        <v>320.31</v>
      </c>
      <c r="AN1314" s="3">
        <f t="shared" ca="1" si="1047"/>
        <v>79.396258659028717</v>
      </c>
      <c r="AO1314" s="3">
        <f t="shared" ca="1" si="1048"/>
        <v>2.4413566718476534</v>
      </c>
      <c r="AQ1314" s="3" t="str">
        <f t="shared" si="1049"/>
        <v>1.88</v>
      </c>
      <c r="AR1314" s="3" t="str">
        <f t="shared" si="1050"/>
        <v>-</v>
      </c>
      <c r="AS1314" s="3">
        <f t="shared" si="1051"/>
        <v>320.31</v>
      </c>
      <c r="AT1314" s="3">
        <f t="shared" ca="1" si="1052"/>
        <v>79.396258659028717</v>
      </c>
      <c r="AU1314" s="3">
        <f t="shared" ca="1" si="1053"/>
        <v>2.0925914330122741</v>
      </c>
      <c r="AW1314" s="3" t="str">
        <f t="shared" si="1054"/>
        <v>1.88</v>
      </c>
      <c r="AX1314" s="3" t="str">
        <f t="shared" si="1055"/>
        <v>-</v>
      </c>
      <c r="AY1314" s="3">
        <f t="shared" si="1056"/>
        <v>320.31</v>
      </c>
      <c r="AZ1314" s="3">
        <f t="shared" ca="1" si="1057"/>
        <v>79.396258659028717</v>
      </c>
      <c r="BA1314" s="3">
        <f t="shared" ca="1" si="1058"/>
        <v>1.7438261941768953</v>
      </c>
      <c r="BC1314" s="3" t="str">
        <f t="shared" si="1059"/>
        <v>1.88</v>
      </c>
      <c r="BD1314" s="3" t="str">
        <f t="shared" si="1060"/>
        <v>-</v>
      </c>
      <c r="BE1314" s="3">
        <f t="shared" si="1061"/>
        <v>320.31</v>
      </c>
      <c r="BF1314" s="3">
        <f t="shared" ca="1" si="1062"/>
        <v>79.396258659028717</v>
      </c>
      <c r="BG1314" s="3">
        <f t="shared" ca="1" si="1063"/>
        <v>1.0462957165061371</v>
      </c>
      <c r="BI1314" s="3" t="str">
        <f t="shared" si="1064"/>
        <v>1.88</v>
      </c>
      <c r="BJ1314" s="3" t="str">
        <f t="shared" si="1065"/>
        <v>-</v>
      </c>
      <c r="BK1314" s="3">
        <f t="shared" si="1066"/>
        <v>320.31</v>
      </c>
      <c r="BL1314" s="3">
        <f t="shared" ca="1" si="1067"/>
        <v>79.396258659028717</v>
      </c>
      <c r="BM1314" s="3">
        <f t="shared" ca="1" si="1068"/>
        <v>0.34876523883537908</v>
      </c>
    </row>
    <row r="1315" spans="1:65" x14ac:dyDescent="0.3">
      <c r="A1315" s="3" t="str">
        <f>'Forward collapse simulation'!B1325</f>
        <v>1.88</v>
      </c>
      <c r="B1315" s="3" t="str">
        <f>IF('Forward collapse simulation'!C1325="","-",'Forward collapse simulation'!C1325)</f>
        <v>-</v>
      </c>
      <c r="C1315" s="3">
        <f>'Forward collapse simulation'!E1325</f>
        <v>316.11</v>
      </c>
      <c r="D1315" s="3">
        <f>'Forward collapse simulation'!AK1325</f>
        <v>-43.35</v>
      </c>
      <c r="E1315" s="84">
        <f>'Forward collapse simulation'!AL1325</f>
        <v>1.004</v>
      </c>
      <c r="G1315" s="3" t="str">
        <f t="shared" si="1019"/>
        <v>1.88</v>
      </c>
      <c r="H1315" s="3" t="str">
        <f t="shared" si="1020"/>
        <v>-</v>
      </c>
      <c r="I1315" s="3">
        <f t="shared" si="1021"/>
        <v>316.11</v>
      </c>
      <c r="J1315" s="3">
        <f t="shared" si="1022"/>
        <v>-43.35</v>
      </c>
      <c r="K1315" s="3">
        <f t="shared" si="1023"/>
        <v>0.95379999999999998</v>
      </c>
      <c r="M1315" s="3" t="str">
        <f t="shared" si="1024"/>
        <v>1.88</v>
      </c>
      <c r="N1315" s="3" t="str">
        <f t="shared" si="1025"/>
        <v>-</v>
      </c>
      <c r="O1315" s="3">
        <f t="shared" si="1026"/>
        <v>316.11</v>
      </c>
      <c r="P1315" s="3">
        <f t="shared" si="1027"/>
        <v>-43.35</v>
      </c>
      <c r="Q1315" s="3">
        <f t="shared" si="1028"/>
        <v>0.90360000000000007</v>
      </c>
      <c r="R1315" s="85"/>
      <c r="S1315" s="3" t="str">
        <f t="shared" si="1029"/>
        <v>1.88</v>
      </c>
      <c r="T1315" s="3" t="str">
        <f t="shared" si="1030"/>
        <v>-</v>
      </c>
      <c r="U1315" s="3">
        <f t="shared" si="1031"/>
        <v>316.11</v>
      </c>
      <c r="V1315" s="3">
        <f t="shared" si="1032"/>
        <v>-43.35</v>
      </c>
      <c r="W1315" s="3">
        <f t="shared" si="1033"/>
        <v>0.85339999999999994</v>
      </c>
      <c r="X1315" s="85"/>
      <c r="Y1315" s="3" t="str">
        <f t="shared" si="1034"/>
        <v>1.88</v>
      </c>
      <c r="Z1315" s="3" t="str">
        <f t="shared" si="1035"/>
        <v>-</v>
      </c>
      <c r="AA1315" s="3">
        <f t="shared" si="1036"/>
        <v>316.11</v>
      </c>
      <c r="AB1315" s="3">
        <f t="shared" si="1037"/>
        <v>-43.35</v>
      </c>
      <c r="AC1315" s="3">
        <f t="shared" si="1038"/>
        <v>0.80320000000000003</v>
      </c>
      <c r="AE1315" s="3" t="str">
        <f t="shared" si="1039"/>
        <v>1.88</v>
      </c>
      <c r="AF1315" s="3" t="str">
        <f t="shared" si="1040"/>
        <v>-</v>
      </c>
      <c r="AG1315" s="3">
        <f t="shared" si="1041"/>
        <v>316.11</v>
      </c>
      <c r="AH1315" s="3">
        <f t="shared" si="1042"/>
        <v>-43.35</v>
      </c>
      <c r="AI1315" s="3">
        <f t="shared" si="1043"/>
        <v>0.753</v>
      </c>
      <c r="AK1315" s="3" t="str">
        <f t="shared" si="1044"/>
        <v>1.88</v>
      </c>
      <c r="AL1315" s="3" t="str">
        <f t="shared" si="1045"/>
        <v>-</v>
      </c>
      <c r="AM1315" s="3">
        <f t="shared" si="1046"/>
        <v>316.11</v>
      </c>
      <c r="AN1315" s="3">
        <f t="shared" si="1047"/>
        <v>-43.35</v>
      </c>
      <c r="AO1315" s="3">
        <f t="shared" si="1048"/>
        <v>0.70279999999999998</v>
      </c>
      <c r="AQ1315" s="3" t="str">
        <f t="shared" si="1049"/>
        <v>1.88</v>
      </c>
      <c r="AR1315" s="3" t="str">
        <f t="shared" si="1050"/>
        <v>-</v>
      </c>
      <c r="AS1315" s="3">
        <f t="shared" si="1051"/>
        <v>316.11</v>
      </c>
      <c r="AT1315" s="3">
        <f t="shared" si="1052"/>
        <v>-43.35</v>
      </c>
      <c r="AU1315" s="3">
        <f t="shared" si="1053"/>
        <v>0.60239999999999994</v>
      </c>
      <c r="AW1315" s="3" t="str">
        <f t="shared" si="1054"/>
        <v>1.88</v>
      </c>
      <c r="AX1315" s="3" t="str">
        <f t="shared" si="1055"/>
        <v>-</v>
      </c>
      <c r="AY1315" s="3">
        <f t="shared" si="1056"/>
        <v>316.11</v>
      </c>
      <c r="AZ1315" s="3">
        <f t="shared" si="1057"/>
        <v>-43.35</v>
      </c>
      <c r="BA1315" s="3">
        <f t="shared" si="1058"/>
        <v>0.502</v>
      </c>
      <c r="BC1315" s="3" t="str">
        <f t="shared" si="1059"/>
        <v>1.88</v>
      </c>
      <c r="BD1315" s="3" t="str">
        <f t="shared" si="1060"/>
        <v>-</v>
      </c>
      <c r="BE1315" s="3">
        <f t="shared" si="1061"/>
        <v>316.11</v>
      </c>
      <c r="BF1315" s="3">
        <f t="shared" si="1062"/>
        <v>-43.35</v>
      </c>
      <c r="BG1315" s="3">
        <f t="shared" si="1063"/>
        <v>0.30119999999999997</v>
      </c>
      <c r="BI1315" s="3" t="str">
        <f t="shared" si="1064"/>
        <v>1.88</v>
      </c>
      <c r="BJ1315" s="3" t="str">
        <f t="shared" si="1065"/>
        <v>-</v>
      </c>
      <c r="BK1315" s="3">
        <f t="shared" si="1066"/>
        <v>316.11</v>
      </c>
      <c r="BL1315" s="3">
        <f t="shared" si="1067"/>
        <v>-43.35</v>
      </c>
      <c r="BM1315" s="3">
        <f t="shared" si="1068"/>
        <v>0.1004</v>
      </c>
    </row>
    <row r="1316" spans="1:65" x14ac:dyDescent="0.3">
      <c r="A1316" s="3" t="str">
        <f>'Forward collapse simulation'!B1326</f>
        <v>1.88</v>
      </c>
      <c r="B1316" s="3" t="str">
        <f>IF('Forward collapse simulation'!C1326="","-",'Forward collapse simulation'!C1326)</f>
        <v>-</v>
      </c>
      <c r="C1316" s="3">
        <f>'Forward collapse simulation'!E1326</f>
        <v>297.47000000000003</v>
      </c>
      <c r="D1316" s="3">
        <f>'Forward collapse simulation'!AK1326</f>
        <v>-77.319999999999993</v>
      </c>
      <c r="E1316" s="84">
        <f>'Forward collapse simulation'!AL1326</f>
        <v>1.0269999999999999</v>
      </c>
      <c r="G1316" s="3" t="str">
        <f t="shared" si="1019"/>
        <v>1.88</v>
      </c>
      <c r="H1316" s="3" t="str">
        <f t="shared" si="1020"/>
        <v>-</v>
      </c>
      <c r="I1316" s="3">
        <f t="shared" si="1021"/>
        <v>297.47000000000003</v>
      </c>
      <c r="J1316" s="3">
        <f t="shared" si="1022"/>
        <v>-77.319999999999993</v>
      </c>
      <c r="K1316" s="3">
        <f t="shared" si="1023"/>
        <v>0.97564999999999991</v>
      </c>
      <c r="M1316" s="3" t="str">
        <f t="shared" si="1024"/>
        <v>1.88</v>
      </c>
      <c r="N1316" s="3" t="str">
        <f t="shared" si="1025"/>
        <v>-</v>
      </c>
      <c r="O1316" s="3">
        <f t="shared" si="1026"/>
        <v>297.47000000000003</v>
      </c>
      <c r="P1316" s="3">
        <f t="shared" si="1027"/>
        <v>-77.319999999999993</v>
      </c>
      <c r="Q1316" s="3">
        <f t="shared" si="1028"/>
        <v>0.9242999999999999</v>
      </c>
      <c r="R1316" s="85"/>
      <c r="S1316" s="3" t="str">
        <f t="shared" si="1029"/>
        <v>1.88</v>
      </c>
      <c r="T1316" s="3" t="str">
        <f t="shared" si="1030"/>
        <v>-</v>
      </c>
      <c r="U1316" s="3">
        <f t="shared" si="1031"/>
        <v>297.47000000000003</v>
      </c>
      <c r="V1316" s="3">
        <f t="shared" si="1032"/>
        <v>-77.319999999999993</v>
      </c>
      <c r="W1316" s="3">
        <f t="shared" si="1033"/>
        <v>0.87294999999999989</v>
      </c>
      <c r="X1316" s="85"/>
      <c r="Y1316" s="3" t="str">
        <f t="shared" si="1034"/>
        <v>1.88</v>
      </c>
      <c r="Z1316" s="3" t="str">
        <f t="shared" si="1035"/>
        <v>-</v>
      </c>
      <c r="AA1316" s="3">
        <f t="shared" si="1036"/>
        <v>297.47000000000003</v>
      </c>
      <c r="AB1316" s="3">
        <f t="shared" si="1037"/>
        <v>-77.319999999999993</v>
      </c>
      <c r="AC1316" s="3">
        <f t="shared" si="1038"/>
        <v>0.8216</v>
      </c>
      <c r="AE1316" s="3" t="str">
        <f t="shared" si="1039"/>
        <v>1.88</v>
      </c>
      <c r="AF1316" s="3" t="str">
        <f t="shared" si="1040"/>
        <v>-</v>
      </c>
      <c r="AG1316" s="3">
        <f t="shared" si="1041"/>
        <v>297.47000000000003</v>
      </c>
      <c r="AH1316" s="3">
        <f t="shared" si="1042"/>
        <v>-77.319999999999993</v>
      </c>
      <c r="AI1316" s="3">
        <f t="shared" si="1043"/>
        <v>0.77024999999999988</v>
      </c>
      <c r="AK1316" s="3" t="str">
        <f t="shared" si="1044"/>
        <v>1.88</v>
      </c>
      <c r="AL1316" s="3" t="str">
        <f t="shared" si="1045"/>
        <v>-</v>
      </c>
      <c r="AM1316" s="3">
        <f t="shared" si="1046"/>
        <v>297.47000000000003</v>
      </c>
      <c r="AN1316" s="3">
        <f t="shared" si="1047"/>
        <v>-77.319999999999993</v>
      </c>
      <c r="AO1316" s="3">
        <f t="shared" si="1048"/>
        <v>0.71889999999999987</v>
      </c>
      <c r="AQ1316" s="3" t="str">
        <f t="shared" si="1049"/>
        <v>1.88</v>
      </c>
      <c r="AR1316" s="3" t="str">
        <f t="shared" si="1050"/>
        <v>-</v>
      </c>
      <c r="AS1316" s="3">
        <f t="shared" si="1051"/>
        <v>297.47000000000003</v>
      </c>
      <c r="AT1316" s="3">
        <f t="shared" si="1052"/>
        <v>-77.319999999999993</v>
      </c>
      <c r="AU1316" s="3">
        <f t="shared" si="1053"/>
        <v>0.61619999999999997</v>
      </c>
      <c r="AW1316" s="3" t="str">
        <f t="shared" si="1054"/>
        <v>1.88</v>
      </c>
      <c r="AX1316" s="3" t="str">
        <f t="shared" si="1055"/>
        <v>-</v>
      </c>
      <c r="AY1316" s="3">
        <f t="shared" si="1056"/>
        <v>297.47000000000003</v>
      </c>
      <c r="AZ1316" s="3">
        <f t="shared" si="1057"/>
        <v>-77.319999999999993</v>
      </c>
      <c r="BA1316" s="3">
        <f t="shared" si="1058"/>
        <v>0.51349999999999996</v>
      </c>
      <c r="BC1316" s="3" t="str">
        <f t="shared" si="1059"/>
        <v>1.88</v>
      </c>
      <c r="BD1316" s="3" t="str">
        <f t="shared" si="1060"/>
        <v>-</v>
      </c>
      <c r="BE1316" s="3">
        <f t="shared" si="1061"/>
        <v>297.47000000000003</v>
      </c>
      <c r="BF1316" s="3">
        <f t="shared" si="1062"/>
        <v>-77.319999999999993</v>
      </c>
      <c r="BG1316" s="3">
        <f t="shared" si="1063"/>
        <v>0.30809999999999998</v>
      </c>
      <c r="BI1316" s="3" t="str">
        <f t="shared" si="1064"/>
        <v>1.88</v>
      </c>
      <c r="BJ1316" s="3" t="str">
        <f t="shared" si="1065"/>
        <v>-</v>
      </c>
      <c r="BK1316" s="3">
        <f t="shared" si="1066"/>
        <v>297.47000000000003</v>
      </c>
      <c r="BL1316" s="3">
        <f t="shared" si="1067"/>
        <v>-77.319999999999993</v>
      </c>
      <c r="BM1316" s="3">
        <f t="shared" si="1068"/>
        <v>0.1027</v>
      </c>
    </row>
    <row r="1317" spans="1:65" x14ac:dyDescent="0.3">
      <c r="A1317" s="3" t="str">
        <f>'Forward collapse simulation'!B1327</f>
        <v>1.88</v>
      </c>
      <c r="B1317" s="3" t="str">
        <f>IF('Forward collapse simulation'!C1327="","-",'Forward collapse simulation'!C1327)</f>
        <v>1.89</v>
      </c>
      <c r="C1317" s="3">
        <f>'Forward collapse simulation'!E1327</f>
        <v>233.26</v>
      </c>
      <c r="D1317" s="3">
        <f>'Forward collapse simulation'!AK1327</f>
        <v>12.93</v>
      </c>
      <c r="E1317" s="84">
        <f>'Forward collapse simulation'!AL1327</f>
        <v>5.33</v>
      </c>
      <c r="G1317" s="3" t="str">
        <f t="shared" si="1019"/>
        <v>1.88</v>
      </c>
      <c r="H1317" s="3" t="str">
        <f t="shared" si="1020"/>
        <v>1.89</v>
      </c>
      <c r="I1317" s="3">
        <f t="shared" si="1021"/>
        <v>233.26</v>
      </c>
      <c r="J1317" s="3">
        <f t="shared" si="1022"/>
        <v>12.93</v>
      </c>
      <c r="K1317" s="3">
        <f t="shared" si="1023"/>
        <v>5.33</v>
      </c>
      <c r="M1317" s="3" t="str">
        <f t="shared" si="1024"/>
        <v>1.88</v>
      </c>
      <c r="N1317" s="3" t="str">
        <f t="shared" si="1025"/>
        <v>1.89</v>
      </c>
      <c r="O1317" s="3">
        <f t="shared" si="1026"/>
        <v>233.26</v>
      </c>
      <c r="P1317" s="3">
        <f t="shared" si="1027"/>
        <v>12.93</v>
      </c>
      <c r="Q1317" s="3">
        <f t="shared" si="1028"/>
        <v>5.33</v>
      </c>
      <c r="R1317" s="85"/>
      <c r="S1317" s="3" t="str">
        <f t="shared" si="1029"/>
        <v>1.88</v>
      </c>
      <c r="T1317" s="3" t="str">
        <f t="shared" si="1030"/>
        <v>1.89</v>
      </c>
      <c r="U1317" s="3">
        <f t="shared" si="1031"/>
        <v>233.26</v>
      </c>
      <c r="V1317" s="3">
        <f t="shared" si="1032"/>
        <v>12.93</v>
      </c>
      <c r="W1317" s="3">
        <f t="shared" si="1033"/>
        <v>5.33</v>
      </c>
      <c r="X1317" s="85"/>
      <c r="Y1317" s="3" t="str">
        <f t="shared" si="1034"/>
        <v>1.88</v>
      </c>
      <c r="Z1317" s="3" t="str">
        <f t="shared" si="1035"/>
        <v>1.89</v>
      </c>
      <c r="AA1317" s="3">
        <f t="shared" si="1036"/>
        <v>233.26</v>
      </c>
      <c r="AB1317" s="3">
        <f t="shared" si="1037"/>
        <v>12.93</v>
      </c>
      <c r="AC1317" s="3">
        <f t="shared" si="1038"/>
        <v>5.33</v>
      </c>
      <c r="AE1317" s="3" t="str">
        <f t="shared" si="1039"/>
        <v>1.88</v>
      </c>
      <c r="AF1317" s="3" t="str">
        <f t="shared" si="1040"/>
        <v>1.89</v>
      </c>
      <c r="AG1317" s="3">
        <f t="shared" si="1041"/>
        <v>233.26</v>
      </c>
      <c r="AH1317" s="3">
        <f t="shared" si="1042"/>
        <v>12.93</v>
      </c>
      <c r="AI1317" s="3">
        <f t="shared" si="1043"/>
        <v>5.33</v>
      </c>
      <c r="AK1317" s="3" t="str">
        <f t="shared" si="1044"/>
        <v>1.88</v>
      </c>
      <c r="AL1317" s="3" t="str">
        <f t="shared" si="1045"/>
        <v>1.89</v>
      </c>
      <c r="AM1317" s="3">
        <f t="shared" si="1046"/>
        <v>233.26</v>
      </c>
      <c r="AN1317" s="3">
        <f t="shared" si="1047"/>
        <v>12.93</v>
      </c>
      <c r="AO1317" s="3">
        <f t="shared" si="1048"/>
        <v>5.33</v>
      </c>
      <c r="AQ1317" s="3" t="str">
        <f t="shared" si="1049"/>
        <v>1.88</v>
      </c>
      <c r="AR1317" s="3" t="str">
        <f t="shared" si="1050"/>
        <v>1.89</v>
      </c>
      <c r="AS1317" s="3">
        <f t="shared" si="1051"/>
        <v>233.26</v>
      </c>
      <c r="AT1317" s="3">
        <f t="shared" si="1052"/>
        <v>12.93</v>
      </c>
      <c r="AU1317" s="3">
        <f t="shared" si="1053"/>
        <v>5.33</v>
      </c>
      <c r="AW1317" s="3" t="str">
        <f t="shared" si="1054"/>
        <v>1.88</v>
      </c>
      <c r="AX1317" s="3" t="str">
        <f t="shared" si="1055"/>
        <v>1.89</v>
      </c>
      <c r="AY1317" s="3">
        <f t="shared" si="1056"/>
        <v>233.26</v>
      </c>
      <c r="AZ1317" s="3">
        <f t="shared" si="1057"/>
        <v>12.93</v>
      </c>
      <c r="BA1317" s="3">
        <f t="shared" si="1058"/>
        <v>5.33</v>
      </c>
      <c r="BC1317" s="3" t="str">
        <f t="shared" si="1059"/>
        <v>1.88</v>
      </c>
      <c r="BD1317" s="3" t="str">
        <f t="shared" si="1060"/>
        <v>1.89</v>
      </c>
      <c r="BE1317" s="3">
        <f t="shared" si="1061"/>
        <v>233.26</v>
      </c>
      <c r="BF1317" s="3">
        <f t="shared" si="1062"/>
        <v>12.93</v>
      </c>
      <c r="BG1317" s="3">
        <f t="shared" si="1063"/>
        <v>5.33</v>
      </c>
      <c r="BI1317" s="3" t="str">
        <f t="shared" si="1064"/>
        <v>1.88</v>
      </c>
      <c r="BJ1317" s="3" t="str">
        <f t="shared" si="1065"/>
        <v>1.89</v>
      </c>
      <c r="BK1317" s="3">
        <f t="shared" si="1066"/>
        <v>233.26</v>
      </c>
      <c r="BL1317" s="3">
        <f t="shared" si="1067"/>
        <v>12.93</v>
      </c>
      <c r="BM1317" s="3">
        <f t="shared" si="1068"/>
        <v>5.33</v>
      </c>
    </row>
    <row r="1318" spans="1:65" x14ac:dyDescent="0.3">
      <c r="A1318" s="3" t="str">
        <f>'Forward collapse simulation'!B1328</f>
        <v>1.89</v>
      </c>
      <c r="B1318" s="3" t="str">
        <f>IF('Forward collapse simulation'!C1328="","-",'Forward collapse simulation'!C1328)</f>
        <v>-</v>
      </c>
      <c r="C1318" s="3">
        <f>'Forward collapse simulation'!E1328</f>
        <v>183.63</v>
      </c>
      <c r="D1318" s="3">
        <f>'Forward collapse simulation'!AK1328</f>
        <v>-71.53</v>
      </c>
      <c r="E1318" s="84">
        <f>'Forward collapse simulation'!AL1328</f>
        <v>0.19900000000000001</v>
      </c>
      <c r="G1318" s="3" t="str">
        <f t="shared" si="1019"/>
        <v>1.89</v>
      </c>
      <c r="H1318" s="3" t="str">
        <f t="shared" si="1020"/>
        <v>-</v>
      </c>
      <c r="I1318" s="3">
        <f t="shared" si="1021"/>
        <v>183.63</v>
      </c>
      <c r="J1318" s="3">
        <f t="shared" si="1022"/>
        <v>-71.53</v>
      </c>
      <c r="K1318" s="3">
        <f t="shared" si="1023"/>
        <v>0.18905</v>
      </c>
      <c r="M1318" s="3" t="str">
        <f t="shared" si="1024"/>
        <v>1.89</v>
      </c>
      <c r="N1318" s="3" t="str">
        <f t="shared" si="1025"/>
        <v>-</v>
      </c>
      <c r="O1318" s="3">
        <f t="shared" si="1026"/>
        <v>183.63</v>
      </c>
      <c r="P1318" s="3">
        <f t="shared" si="1027"/>
        <v>-71.53</v>
      </c>
      <c r="Q1318" s="3">
        <f t="shared" si="1028"/>
        <v>0.17910000000000001</v>
      </c>
      <c r="R1318" s="85"/>
      <c r="S1318" s="3" t="str">
        <f t="shared" si="1029"/>
        <v>1.89</v>
      </c>
      <c r="T1318" s="3" t="str">
        <f t="shared" si="1030"/>
        <v>-</v>
      </c>
      <c r="U1318" s="3">
        <f t="shared" si="1031"/>
        <v>183.63</v>
      </c>
      <c r="V1318" s="3">
        <f t="shared" si="1032"/>
        <v>-71.53</v>
      </c>
      <c r="W1318" s="3">
        <f t="shared" si="1033"/>
        <v>0.16914999999999999</v>
      </c>
      <c r="X1318" s="85"/>
      <c r="Y1318" s="3" t="str">
        <f t="shared" si="1034"/>
        <v>1.89</v>
      </c>
      <c r="Z1318" s="3" t="str">
        <f t="shared" si="1035"/>
        <v>-</v>
      </c>
      <c r="AA1318" s="3">
        <f t="shared" si="1036"/>
        <v>183.63</v>
      </c>
      <c r="AB1318" s="3">
        <f t="shared" si="1037"/>
        <v>-71.53</v>
      </c>
      <c r="AC1318" s="3">
        <f t="shared" si="1038"/>
        <v>0.15920000000000001</v>
      </c>
      <c r="AE1318" s="3" t="str">
        <f t="shared" si="1039"/>
        <v>1.89</v>
      </c>
      <c r="AF1318" s="3" t="str">
        <f t="shared" si="1040"/>
        <v>-</v>
      </c>
      <c r="AG1318" s="3">
        <f t="shared" si="1041"/>
        <v>183.63</v>
      </c>
      <c r="AH1318" s="3">
        <f t="shared" si="1042"/>
        <v>-71.53</v>
      </c>
      <c r="AI1318" s="3">
        <f t="shared" si="1043"/>
        <v>0.14924999999999999</v>
      </c>
      <c r="AK1318" s="3" t="str">
        <f t="shared" si="1044"/>
        <v>1.89</v>
      </c>
      <c r="AL1318" s="3" t="str">
        <f t="shared" si="1045"/>
        <v>-</v>
      </c>
      <c r="AM1318" s="3">
        <f t="shared" si="1046"/>
        <v>183.63</v>
      </c>
      <c r="AN1318" s="3">
        <f t="shared" si="1047"/>
        <v>-71.53</v>
      </c>
      <c r="AO1318" s="3">
        <f t="shared" si="1048"/>
        <v>0.13930000000000001</v>
      </c>
      <c r="AQ1318" s="3" t="str">
        <f t="shared" si="1049"/>
        <v>1.89</v>
      </c>
      <c r="AR1318" s="3" t="str">
        <f t="shared" si="1050"/>
        <v>-</v>
      </c>
      <c r="AS1318" s="3">
        <f t="shared" si="1051"/>
        <v>183.63</v>
      </c>
      <c r="AT1318" s="3">
        <f t="shared" si="1052"/>
        <v>-71.53</v>
      </c>
      <c r="AU1318" s="3">
        <f t="shared" si="1053"/>
        <v>0.11940000000000001</v>
      </c>
      <c r="AW1318" s="3" t="str">
        <f t="shared" si="1054"/>
        <v>1.89</v>
      </c>
      <c r="AX1318" s="3" t="str">
        <f t="shared" si="1055"/>
        <v>-</v>
      </c>
      <c r="AY1318" s="3">
        <f t="shared" si="1056"/>
        <v>183.63</v>
      </c>
      <c r="AZ1318" s="3">
        <f t="shared" si="1057"/>
        <v>-71.53</v>
      </c>
      <c r="BA1318" s="3">
        <f t="shared" si="1058"/>
        <v>9.9500000000000005E-2</v>
      </c>
      <c r="BC1318" s="3" t="str">
        <f t="shared" si="1059"/>
        <v>1.89</v>
      </c>
      <c r="BD1318" s="3" t="str">
        <f t="shared" si="1060"/>
        <v>-</v>
      </c>
      <c r="BE1318" s="3">
        <f t="shared" si="1061"/>
        <v>183.63</v>
      </c>
      <c r="BF1318" s="3">
        <f t="shared" si="1062"/>
        <v>-71.53</v>
      </c>
      <c r="BG1318" s="3">
        <f t="shared" si="1063"/>
        <v>5.9700000000000003E-2</v>
      </c>
      <c r="BI1318" s="3" t="str">
        <f t="shared" si="1064"/>
        <v>1.89</v>
      </c>
      <c r="BJ1318" s="3" t="str">
        <f t="shared" si="1065"/>
        <v>-</v>
      </c>
      <c r="BK1318" s="3">
        <f t="shared" si="1066"/>
        <v>183.63</v>
      </c>
      <c r="BL1318" s="3">
        <f t="shared" si="1067"/>
        <v>-71.53</v>
      </c>
      <c r="BM1318" s="3">
        <f t="shared" si="1068"/>
        <v>1.9900000000000001E-2</v>
      </c>
    </row>
    <row r="1319" spans="1:65" x14ac:dyDescent="0.3">
      <c r="A1319" s="3" t="str">
        <f>'Forward collapse simulation'!B1329</f>
        <v>1.89</v>
      </c>
      <c r="B1319" s="3" t="str">
        <f>IF('Forward collapse simulation'!C1329="","-",'Forward collapse simulation'!C1329)</f>
        <v>-</v>
      </c>
      <c r="C1319" s="3">
        <f>'Forward collapse simulation'!E1329</f>
        <v>150.13</v>
      </c>
      <c r="D1319" s="3">
        <f>'Forward collapse simulation'!AK1329</f>
        <v>-38.5</v>
      </c>
      <c r="E1319" s="84">
        <f>'Forward collapse simulation'!AL1329</f>
        <v>0.51600000000000001</v>
      </c>
      <c r="G1319" s="3" t="str">
        <f t="shared" si="1019"/>
        <v>1.89</v>
      </c>
      <c r="H1319" s="3" t="str">
        <f t="shared" si="1020"/>
        <v>-</v>
      </c>
      <c r="I1319" s="3">
        <f t="shared" si="1021"/>
        <v>150.13</v>
      </c>
      <c r="J1319" s="3">
        <f t="shared" si="1022"/>
        <v>-38.5</v>
      </c>
      <c r="K1319" s="3">
        <f t="shared" si="1023"/>
        <v>0.49019999999999997</v>
      </c>
      <c r="M1319" s="3" t="str">
        <f t="shared" si="1024"/>
        <v>1.89</v>
      </c>
      <c r="N1319" s="3" t="str">
        <f t="shared" si="1025"/>
        <v>-</v>
      </c>
      <c r="O1319" s="3">
        <f t="shared" si="1026"/>
        <v>150.13</v>
      </c>
      <c r="P1319" s="3">
        <f t="shared" si="1027"/>
        <v>-38.5</v>
      </c>
      <c r="Q1319" s="3">
        <f t="shared" si="1028"/>
        <v>0.46440000000000003</v>
      </c>
      <c r="R1319" s="85"/>
      <c r="S1319" s="3" t="str">
        <f t="shared" si="1029"/>
        <v>1.89</v>
      </c>
      <c r="T1319" s="3" t="str">
        <f t="shared" si="1030"/>
        <v>-</v>
      </c>
      <c r="U1319" s="3">
        <f t="shared" si="1031"/>
        <v>150.13</v>
      </c>
      <c r="V1319" s="3">
        <f t="shared" si="1032"/>
        <v>-38.5</v>
      </c>
      <c r="W1319" s="3">
        <f t="shared" si="1033"/>
        <v>0.43859999999999999</v>
      </c>
      <c r="X1319" s="85"/>
      <c r="Y1319" s="3" t="str">
        <f t="shared" si="1034"/>
        <v>1.89</v>
      </c>
      <c r="Z1319" s="3" t="str">
        <f t="shared" si="1035"/>
        <v>-</v>
      </c>
      <c r="AA1319" s="3">
        <f t="shared" si="1036"/>
        <v>150.13</v>
      </c>
      <c r="AB1319" s="3">
        <f t="shared" si="1037"/>
        <v>-38.5</v>
      </c>
      <c r="AC1319" s="3">
        <f t="shared" si="1038"/>
        <v>0.41280000000000006</v>
      </c>
      <c r="AE1319" s="3" t="str">
        <f t="shared" si="1039"/>
        <v>1.89</v>
      </c>
      <c r="AF1319" s="3" t="str">
        <f t="shared" si="1040"/>
        <v>-</v>
      </c>
      <c r="AG1319" s="3">
        <f t="shared" si="1041"/>
        <v>150.13</v>
      </c>
      <c r="AH1319" s="3">
        <f t="shared" si="1042"/>
        <v>-38.5</v>
      </c>
      <c r="AI1319" s="3">
        <f t="shared" si="1043"/>
        <v>0.38700000000000001</v>
      </c>
      <c r="AK1319" s="3" t="str">
        <f t="shared" si="1044"/>
        <v>1.89</v>
      </c>
      <c r="AL1319" s="3" t="str">
        <f t="shared" si="1045"/>
        <v>-</v>
      </c>
      <c r="AM1319" s="3">
        <f t="shared" si="1046"/>
        <v>150.13</v>
      </c>
      <c r="AN1319" s="3">
        <f t="shared" si="1047"/>
        <v>-38.5</v>
      </c>
      <c r="AO1319" s="3">
        <f t="shared" si="1048"/>
        <v>0.36119999999999997</v>
      </c>
      <c r="AQ1319" s="3" t="str">
        <f t="shared" si="1049"/>
        <v>1.89</v>
      </c>
      <c r="AR1319" s="3" t="str">
        <f t="shared" si="1050"/>
        <v>-</v>
      </c>
      <c r="AS1319" s="3">
        <f t="shared" si="1051"/>
        <v>150.13</v>
      </c>
      <c r="AT1319" s="3">
        <f t="shared" si="1052"/>
        <v>-38.5</v>
      </c>
      <c r="AU1319" s="3">
        <f t="shared" si="1053"/>
        <v>0.30959999999999999</v>
      </c>
      <c r="AW1319" s="3" t="str">
        <f t="shared" si="1054"/>
        <v>1.89</v>
      </c>
      <c r="AX1319" s="3" t="str">
        <f t="shared" si="1055"/>
        <v>-</v>
      </c>
      <c r="AY1319" s="3">
        <f t="shared" si="1056"/>
        <v>150.13</v>
      </c>
      <c r="AZ1319" s="3">
        <f t="shared" si="1057"/>
        <v>-38.5</v>
      </c>
      <c r="BA1319" s="3">
        <f t="shared" si="1058"/>
        <v>0.25800000000000001</v>
      </c>
      <c r="BC1319" s="3" t="str">
        <f t="shared" si="1059"/>
        <v>1.89</v>
      </c>
      <c r="BD1319" s="3" t="str">
        <f t="shared" si="1060"/>
        <v>-</v>
      </c>
      <c r="BE1319" s="3">
        <f t="shared" si="1061"/>
        <v>150.13</v>
      </c>
      <c r="BF1319" s="3">
        <f t="shared" si="1062"/>
        <v>-38.5</v>
      </c>
      <c r="BG1319" s="3">
        <f t="shared" si="1063"/>
        <v>0.15479999999999999</v>
      </c>
      <c r="BI1319" s="3" t="str">
        <f t="shared" si="1064"/>
        <v>1.89</v>
      </c>
      <c r="BJ1319" s="3" t="str">
        <f t="shared" si="1065"/>
        <v>-</v>
      </c>
      <c r="BK1319" s="3">
        <f t="shared" si="1066"/>
        <v>150.13</v>
      </c>
      <c r="BL1319" s="3">
        <f t="shared" si="1067"/>
        <v>-38.5</v>
      </c>
      <c r="BM1319" s="3">
        <f t="shared" si="1068"/>
        <v>5.1600000000000007E-2</v>
      </c>
    </row>
    <row r="1320" spans="1:65" x14ac:dyDescent="0.3">
      <c r="A1320" s="3" t="str">
        <f>'Forward collapse simulation'!B1330</f>
        <v>1.89</v>
      </c>
      <c r="B1320" s="3" t="str">
        <f>IF('Forward collapse simulation'!C1330="","-",'Forward collapse simulation'!C1330)</f>
        <v>-</v>
      </c>
      <c r="C1320" s="3">
        <f>'Forward collapse simulation'!E1330</f>
        <v>144.28</v>
      </c>
      <c r="D1320" s="3">
        <f>'Forward collapse simulation'!AK1330</f>
        <v>6.160000000000001</v>
      </c>
      <c r="E1320" s="84">
        <f>'Forward collapse simulation'!AL1330</f>
        <v>0.252</v>
      </c>
      <c r="G1320" s="3" t="str">
        <f t="shared" si="1019"/>
        <v>1.89</v>
      </c>
      <c r="H1320" s="3" t="str">
        <f t="shared" si="1020"/>
        <v>-</v>
      </c>
      <c r="I1320" s="3">
        <f t="shared" si="1021"/>
        <v>144.28</v>
      </c>
      <c r="J1320" s="3">
        <f t="shared" si="1022"/>
        <v>6.160000000000001</v>
      </c>
      <c r="K1320" s="3">
        <f t="shared" si="1023"/>
        <v>0.2394</v>
      </c>
      <c r="M1320" s="3" t="str">
        <f t="shared" si="1024"/>
        <v>1.89</v>
      </c>
      <c r="N1320" s="3" t="str">
        <f t="shared" si="1025"/>
        <v>-</v>
      </c>
      <c r="O1320" s="3">
        <f t="shared" si="1026"/>
        <v>144.28</v>
      </c>
      <c r="P1320" s="3">
        <f t="shared" si="1027"/>
        <v>6.160000000000001</v>
      </c>
      <c r="Q1320" s="3">
        <f t="shared" si="1028"/>
        <v>0.2268</v>
      </c>
      <c r="R1320" s="85"/>
      <c r="S1320" s="3" t="str">
        <f t="shared" si="1029"/>
        <v>1.89</v>
      </c>
      <c r="T1320" s="3" t="str">
        <f t="shared" si="1030"/>
        <v>-</v>
      </c>
      <c r="U1320" s="3">
        <f t="shared" si="1031"/>
        <v>144.28</v>
      </c>
      <c r="V1320" s="3">
        <f t="shared" si="1032"/>
        <v>6.160000000000001</v>
      </c>
      <c r="W1320" s="3">
        <f t="shared" si="1033"/>
        <v>0.2142</v>
      </c>
      <c r="X1320" s="85"/>
      <c r="Y1320" s="3" t="str">
        <f t="shared" si="1034"/>
        <v>1.89</v>
      </c>
      <c r="Z1320" s="3" t="str">
        <f t="shared" si="1035"/>
        <v>-</v>
      </c>
      <c r="AA1320" s="3">
        <f t="shared" si="1036"/>
        <v>144.28</v>
      </c>
      <c r="AB1320" s="3">
        <f t="shared" si="1037"/>
        <v>6.160000000000001</v>
      </c>
      <c r="AC1320" s="3">
        <f t="shared" si="1038"/>
        <v>0.2016</v>
      </c>
      <c r="AE1320" s="3" t="str">
        <f t="shared" si="1039"/>
        <v>1.89</v>
      </c>
      <c r="AF1320" s="3" t="str">
        <f t="shared" si="1040"/>
        <v>-</v>
      </c>
      <c r="AG1320" s="3">
        <f t="shared" si="1041"/>
        <v>144.28</v>
      </c>
      <c r="AH1320" s="3">
        <f t="shared" si="1042"/>
        <v>6.160000000000001</v>
      </c>
      <c r="AI1320" s="3">
        <f t="shared" si="1043"/>
        <v>0.189</v>
      </c>
      <c r="AK1320" s="3" t="str">
        <f t="shared" si="1044"/>
        <v>1.89</v>
      </c>
      <c r="AL1320" s="3" t="str">
        <f t="shared" si="1045"/>
        <v>-</v>
      </c>
      <c r="AM1320" s="3">
        <f t="shared" si="1046"/>
        <v>144.28</v>
      </c>
      <c r="AN1320" s="3">
        <f t="shared" si="1047"/>
        <v>6.160000000000001</v>
      </c>
      <c r="AO1320" s="3">
        <f t="shared" si="1048"/>
        <v>0.1764</v>
      </c>
      <c r="AQ1320" s="3" t="str">
        <f t="shared" si="1049"/>
        <v>1.89</v>
      </c>
      <c r="AR1320" s="3" t="str">
        <f t="shared" si="1050"/>
        <v>-</v>
      </c>
      <c r="AS1320" s="3">
        <f t="shared" si="1051"/>
        <v>144.28</v>
      </c>
      <c r="AT1320" s="3">
        <f t="shared" si="1052"/>
        <v>6.160000000000001</v>
      </c>
      <c r="AU1320" s="3">
        <f t="shared" si="1053"/>
        <v>0.1512</v>
      </c>
      <c r="AW1320" s="3" t="str">
        <f t="shared" si="1054"/>
        <v>1.89</v>
      </c>
      <c r="AX1320" s="3" t="str">
        <f t="shared" si="1055"/>
        <v>-</v>
      </c>
      <c r="AY1320" s="3">
        <f t="shared" si="1056"/>
        <v>144.28</v>
      </c>
      <c r="AZ1320" s="3">
        <f t="shared" si="1057"/>
        <v>6.160000000000001</v>
      </c>
      <c r="BA1320" s="3">
        <f t="shared" si="1058"/>
        <v>0.126</v>
      </c>
      <c r="BC1320" s="3" t="str">
        <f t="shared" si="1059"/>
        <v>1.89</v>
      </c>
      <c r="BD1320" s="3" t="str">
        <f t="shared" si="1060"/>
        <v>-</v>
      </c>
      <c r="BE1320" s="3">
        <f t="shared" si="1061"/>
        <v>144.28</v>
      </c>
      <c r="BF1320" s="3">
        <f t="shared" si="1062"/>
        <v>6.160000000000001</v>
      </c>
      <c r="BG1320" s="3">
        <f t="shared" si="1063"/>
        <v>7.5600000000000001E-2</v>
      </c>
      <c r="BI1320" s="3" t="str">
        <f t="shared" si="1064"/>
        <v>1.89</v>
      </c>
      <c r="BJ1320" s="3" t="str">
        <f t="shared" si="1065"/>
        <v>-</v>
      </c>
      <c r="BK1320" s="3">
        <f t="shared" si="1066"/>
        <v>144.28</v>
      </c>
      <c r="BL1320" s="3">
        <f t="shared" si="1067"/>
        <v>6.160000000000001</v>
      </c>
      <c r="BM1320" s="3">
        <f t="shared" si="1068"/>
        <v>2.52E-2</v>
      </c>
    </row>
    <row r="1321" spans="1:65" x14ac:dyDescent="0.3">
      <c r="A1321" s="3" t="str">
        <f>'Forward collapse simulation'!B1331</f>
        <v>1.89</v>
      </c>
      <c r="B1321" s="3" t="str">
        <f>IF('Forward collapse simulation'!C1331="","-",'Forward collapse simulation'!C1331)</f>
        <v>-</v>
      </c>
      <c r="C1321" s="3">
        <f>'Forward collapse simulation'!E1331</f>
        <v>124.03</v>
      </c>
      <c r="D1321" s="3">
        <f>'Forward collapse simulation'!AK1331</f>
        <v>84.75</v>
      </c>
      <c r="E1321" s="84">
        <f>'Forward collapse simulation'!AL1331</f>
        <v>2.5190000000000001</v>
      </c>
      <c r="G1321" s="3" t="str">
        <f t="shared" si="1019"/>
        <v>1.89</v>
      </c>
      <c r="H1321" s="3" t="str">
        <f t="shared" si="1020"/>
        <v>-</v>
      </c>
      <c r="I1321" s="3">
        <f t="shared" si="1021"/>
        <v>124.03</v>
      </c>
      <c r="J1321" s="3">
        <f t="shared" si="1022"/>
        <v>84.75</v>
      </c>
      <c r="K1321" s="3">
        <f t="shared" si="1023"/>
        <v>2.3930500000000001</v>
      </c>
      <c r="M1321" s="3" t="str">
        <f t="shared" si="1024"/>
        <v>1.89</v>
      </c>
      <c r="N1321" s="3" t="str">
        <f t="shared" si="1025"/>
        <v>-</v>
      </c>
      <c r="O1321" s="3">
        <f t="shared" si="1026"/>
        <v>124.03</v>
      </c>
      <c r="P1321" s="3">
        <f t="shared" si="1027"/>
        <v>84.75</v>
      </c>
      <c r="Q1321" s="3">
        <f t="shared" si="1028"/>
        <v>2.2671000000000001</v>
      </c>
      <c r="R1321" s="85"/>
      <c r="S1321" s="3" t="str">
        <f t="shared" si="1029"/>
        <v>1.89</v>
      </c>
      <c r="T1321" s="3" t="str">
        <f t="shared" si="1030"/>
        <v>-</v>
      </c>
      <c r="U1321" s="3">
        <f t="shared" si="1031"/>
        <v>124.03</v>
      </c>
      <c r="V1321" s="3">
        <f t="shared" si="1032"/>
        <v>84.75</v>
      </c>
      <c r="W1321" s="3">
        <f t="shared" si="1033"/>
        <v>2.1411500000000001</v>
      </c>
      <c r="X1321" s="85"/>
      <c r="Y1321" s="3" t="str">
        <f t="shared" si="1034"/>
        <v>1.89</v>
      </c>
      <c r="Z1321" s="3" t="str">
        <f t="shared" si="1035"/>
        <v>-</v>
      </c>
      <c r="AA1321" s="3">
        <f t="shared" si="1036"/>
        <v>124.03</v>
      </c>
      <c r="AB1321" s="3">
        <f t="shared" si="1037"/>
        <v>84.75</v>
      </c>
      <c r="AC1321" s="3">
        <f t="shared" si="1038"/>
        <v>2.0152000000000001</v>
      </c>
      <c r="AE1321" s="3" t="str">
        <f t="shared" si="1039"/>
        <v>1.89</v>
      </c>
      <c r="AF1321" s="3" t="str">
        <f t="shared" si="1040"/>
        <v>-</v>
      </c>
      <c r="AG1321" s="3">
        <f t="shared" si="1041"/>
        <v>124.03</v>
      </c>
      <c r="AH1321" s="3">
        <f t="shared" si="1042"/>
        <v>84.75</v>
      </c>
      <c r="AI1321" s="3">
        <f t="shared" si="1043"/>
        <v>1.8892500000000001</v>
      </c>
      <c r="AK1321" s="3" t="str">
        <f t="shared" si="1044"/>
        <v>1.89</v>
      </c>
      <c r="AL1321" s="3" t="str">
        <f t="shared" si="1045"/>
        <v>-</v>
      </c>
      <c r="AM1321" s="3">
        <f t="shared" si="1046"/>
        <v>124.03</v>
      </c>
      <c r="AN1321" s="3">
        <f t="shared" si="1047"/>
        <v>84.75</v>
      </c>
      <c r="AO1321" s="3">
        <f t="shared" si="1048"/>
        <v>1.7632999999999999</v>
      </c>
      <c r="AQ1321" s="3" t="str">
        <f t="shared" si="1049"/>
        <v>1.89</v>
      </c>
      <c r="AR1321" s="3" t="str">
        <f t="shared" si="1050"/>
        <v>-</v>
      </c>
      <c r="AS1321" s="3">
        <f t="shared" si="1051"/>
        <v>124.03</v>
      </c>
      <c r="AT1321" s="3">
        <f t="shared" si="1052"/>
        <v>84.75</v>
      </c>
      <c r="AU1321" s="3">
        <f t="shared" si="1053"/>
        <v>1.5114000000000001</v>
      </c>
      <c r="AW1321" s="3" t="str">
        <f t="shared" si="1054"/>
        <v>1.89</v>
      </c>
      <c r="AX1321" s="3" t="str">
        <f t="shared" si="1055"/>
        <v>-</v>
      </c>
      <c r="AY1321" s="3">
        <f t="shared" si="1056"/>
        <v>124.03</v>
      </c>
      <c r="AZ1321" s="3">
        <f t="shared" si="1057"/>
        <v>84.75</v>
      </c>
      <c r="BA1321" s="3">
        <f t="shared" si="1058"/>
        <v>1.2595000000000001</v>
      </c>
      <c r="BC1321" s="3" t="str">
        <f t="shared" si="1059"/>
        <v>1.89</v>
      </c>
      <c r="BD1321" s="3" t="str">
        <f t="shared" si="1060"/>
        <v>-</v>
      </c>
      <c r="BE1321" s="3">
        <f t="shared" si="1061"/>
        <v>124.03</v>
      </c>
      <c r="BF1321" s="3">
        <f t="shared" si="1062"/>
        <v>84.75</v>
      </c>
      <c r="BG1321" s="3">
        <f t="shared" si="1063"/>
        <v>0.75570000000000004</v>
      </c>
      <c r="BI1321" s="3" t="str">
        <f t="shared" si="1064"/>
        <v>1.89</v>
      </c>
      <c r="BJ1321" s="3" t="str">
        <f t="shared" si="1065"/>
        <v>-</v>
      </c>
      <c r="BK1321" s="3">
        <f t="shared" si="1066"/>
        <v>124.03</v>
      </c>
      <c r="BL1321" s="3">
        <f t="shared" si="1067"/>
        <v>84.75</v>
      </c>
      <c r="BM1321" s="3">
        <f t="shared" si="1068"/>
        <v>0.25190000000000001</v>
      </c>
    </row>
    <row r="1322" spans="1:65" x14ac:dyDescent="0.3">
      <c r="A1322" s="3" t="str">
        <f>'Forward collapse simulation'!B1332</f>
        <v>1.89</v>
      </c>
      <c r="B1322" s="3" t="str">
        <f>IF('Forward collapse simulation'!C1332="","-",'Forward collapse simulation'!C1332)</f>
        <v>-</v>
      </c>
      <c r="C1322" s="3">
        <f>'Forward collapse simulation'!E1332</f>
        <v>316.18</v>
      </c>
      <c r="D1322" s="3">
        <f>'Forward collapse simulation'!AK1332</f>
        <v>83.17</v>
      </c>
      <c r="E1322" s="84">
        <f>'Forward collapse simulation'!AL1332</f>
        <v>1.1539999999999999</v>
      </c>
      <c r="G1322" s="3" t="str">
        <f t="shared" si="1019"/>
        <v>1.89</v>
      </c>
      <c r="H1322" s="3" t="str">
        <f t="shared" si="1020"/>
        <v>-</v>
      </c>
      <c r="I1322" s="3">
        <f t="shared" si="1021"/>
        <v>316.18</v>
      </c>
      <c r="J1322" s="3">
        <f t="shared" si="1022"/>
        <v>83.17</v>
      </c>
      <c r="K1322" s="3">
        <f t="shared" si="1023"/>
        <v>1.0962999999999998</v>
      </c>
      <c r="M1322" s="3" t="str">
        <f t="shared" si="1024"/>
        <v>1.89</v>
      </c>
      <c r="N1322" s="3" t="str">
        <f t="shared" si="1025"/>
        <v>-</v>
      </c>
      <c r="O1322" s="3">
        <f t="shared" si="1026"/>
        <v>316.18</v>
      </c>
      <c r="P1322" s="3">
        <f t="shared" si="1027"/>
        <v>83.17</v>
      </c>
      <c r="Q1322" s="3">
        <f t="shared" si="1028"/>
        <v>1.0386</v>
      </c>
      <c r="R1322" s="85"/>
      <c r="S1322" s="3" t="str">
        <f t="shared" si="1029"/>
        <v>1.89</v>
      </c>
      <c r="T1322" s="3" t="str">
        <f t="shared" si="1030"/>
        <v>-</v>
      </c>
      <c r="U1322" s="3">
        <f t="shared" si="1031"/>
        <v>316.18</v>
      </c>
      <c r="V1322" s="3">
        <f t="shared" si="1032"/>
        <v>83.17</v>
      </c>
      <c r="W1322" s="3">
        <f t="shared" si="1033"/>
        <v>0.98089999999999988</v>
      </c>
      <c r="X1322" s="85"/>
      <c r="Y1322" s="3" t="str">
        <f t="shared" si="1034"/>
        <v>1.89</v>
      </c>
      <c r="Z1322" s="3" t="str">
        <f t="shared" si="1035"/>
        <v>-</v>
      </c>
      <c r="AA1322" s="3">
        <f t="shared" si="1036"/>
        <v>316.18</v>
      </c>
      <c r="AB1322" s="3">
        <f t="shared" si="1037"/>
        <v>83.17</v>
      </c>
      <c r="AC1322" s="3">
        <f t="shared" si="1038"/>
        <v>0.92320000000000002</v>
      </c>
      <c r="AE1322" s="3" t="str">
        <f t="shared" si="1039"/>
        <v>1.89</v>
      </c>
      <c r="AF1322" s="3" t="str">
        <f t="shared" si="1040"/>
        <v>-</v>
      </c>
      <c r="AG1322" s="3">
        <f t="shared" si="1041"/>
        <v>316.18</v>
      </c>
      <c r="AH1322" s="3">
        <f t="shared" si="1042"/>
        <v>83.17</v>
      </c>
      <c r="AI1322" s="3">
        <f t="shared" si="1043"/>
        <v>0.86549999999999994</v>
      </c>
      <c r="AK1322" s="3" t="str">
        <f t="shared" si="1044"/>
        <v>1.89</v>
      </c>
      <c r="AL1322" s="3" t="str">
        <f t="shared" si="1045"/>
        <v>-</v>
      </c>
      <c r="AM1322" s="3">
        <f t="shared" si="1046"/>
        <v>316.18</v>
      </c>
      <c r="AN1322" s="3">
        <f t="shared" si="1047"/>
        <v>83.17</v>
      </c>
      <c r="AO1322" s="3">
        <f t="shared" si="1048"/>
        <v>0.80779999999999985</v>
      </c>
      <c r="AQ1322" s="3" t="str">
        <f t="shared" si="1049"/>
        <v>1.89</v>
      </c>
      <c r="AR1322" s="3" t="str">
        <f t="shared" si="1050"/>
        <v>-</v>
      </c>
      <c r="AS1322" s="3">
        <f t="shared" si="1051"/>
        <v>316.18</v>
      </c>
      <c r="AT1322" s="3">
        <f t="shared" si="1052"/>
        <v>83.17</v>
      </c>
      <c r="AU1322" s="3">
        <f t="shared" si="1053"/>
        <v>0.6923999999999999</v>
      </c>
      <c r="AW1322" s="3" t="str">
        <f t="shared" si="1054"/>
        <v>1.89</v>
      </c>
      <c r="AX1322" s="3" t="str">
        <f t="shared" si="1055"/>
        <v>-</v>
      </c>
      <c r="AY1322" s="3">
        <f t="shared" si="1056"/>
        <v>316.18</v>
      </c>
      <c r="AZ1322" s="3">
        <f t="shared" si="1057"/>
        <v>83.17</v>
      </c>
      <c r="BA1322" s="3">
        <f t="shared" si="1058"/>
        <v>0.57699999999999996</v>
      </c>
      <c r="BC1322" s="3" t="str">
        <f t="shared" si="1059"/>
        <v>1.89</v>
      </c>
      <c r="BD1322" s="3" t="str">
        <f t="shared" si="1060"/>
        <v>-</v>
      </c>
      <c r="BE1322" s="3">
        <f t="shared" si="1061"/>
        <v>316.18</v>
      </c>
      <c r="BF1322" s="3">
        <f t="shared" si="1062"/>
        <v>83.17</v>
      </c>
      <c r="BG1322" s="3">
        <f t="shared" si="1063"/>
        <v>0.34619999999999995</v>
      </c>
      <c r="BI1322" s="3" t="str">
        <f t="shared" si="1064"/>
        <v>1.89</v>
      </c>
      <c r="BJ1322" s="3" t="str">
        <f t="shared" si="1065"/>
        <v>-</v>
      </c>
      <c r="BK1322" s="3">
        <f t="shared" si="1066"/>
        <v>316.18</v>
      </c>
      <c r="BL1322" s="3">
        <f t="shared" si="1067"/>
        <v>83.17</v>
      </c>
      <c r="BM1322" s="3">
        <f t="shared" si="1068"/>
        <v>0.1154</v>
      </c>
    </row>
    <row r="1323" spans="1:65" x14ac:dyDescent="0.3">
      <c r="A1323" s="3" t="str">
        <f>'Forward collapse simulation'!B1333</f>
        <v>1.89</v>
      </c>
      <c r="B1323" s="3" t="str">
        <f>IF('Forward collapse simulation'!C1333="","-",'Forward collapse simulation'!C1333)</f>
        <v>-</v>
      </c>
      <c r="C1323" s="3">
        <f>'Forward collapse simulation'!E1333</f>
        <v>323.32</v>
      </c>
      <c r="D1323" s="3">
        <f>'Forward collapse simulation'!AK1333</f>
        <v>37.08</v>
      </c>
      <c r="E1323" s="84">
        <f>'Forward collapse simulation'!AL1333</f>
        <v>0.38000000000000006</v>
      </c>
      <c r="G1323" s="3" t="str">
        <f t="shared" si="1019"/>
        <v>1.89</v>
      </c>
      <c r="H1323" s="3" t="str">
        <f t="shared" si="1020"/>
        <v>-</v>
      </c>
      <c r="I1323" s="3">
        <f t="shared" si="1021"/>
        <v>323.32</v>
      </c>
      <c r="J1323" s="3">
        <f t="shared" si="1022"/>
        <v>37.08</v>
      </c>
      <c r="K1323" s="3">
        <f t="shared" si="1023"/>
        <v>0.36100000000000004</v>
      </c>
      <c r="M1323" s="3" t="str">
        <f t="shared" si="1024"/>
        <v>1.89</v>
      </c>
      <c r="N1323" s="3" t="str">
        <f t="shared" si="1025"/>
        <v>-</v>
      </c>
      <c r="O1323" s="3">
        <f t="shared" si="1026"/>
        <v>323.32</v>
      </c>
      <c r="P1323" s="3">
        <f t="shared" si="1027"/>
        <v>37.08</v>
      </c>
      <c r="Q1323" s="3">
        <f t="shared" si="1028"/>
        <v>0.34200000000000008</v>
      </c>
      <c r="R1323" s="85"/>
      <c r="S1323" s="3" t="str">
        <f t="shared" si="1029"/>
        <v>1.89</v>
      </c>
      <c r="T1323" s="3" t="str">
        <f t="shared" si="1030"/>
        <v>-</v>
      </c>
      <c r="U1323" s="3">
        <f t="shared" si="1031"/>
        <v>323.32</v>
      </c>
      <c r="V1323" s="3">
        <f t="shared" si="1032"/>
        <v>37.08</v>
      </c>
      <c r="W1323" s="3">
        <f t="shared" si="1033"/>
        <v>0.32300000000000006</v>
      </c>
      <c r="X1323" s="85"/>
      <c r="Y1323" s="3" t="str">
        <f t="shared" si="1034"/>
        <v>1.89</v>
      </c>
      <c r="Z1323" s="3" t="str">
        <f t="shared" si="1035"/>
        <v>-</v>
      </c>
      <c r="AA1323" s="3">
        <f t="shared" si="1036"/>
        <v>323.32</v>
      </c>
      <c r="AB1323" s="3">
        <f t="shared" si="1037"/>
        <v>37.08</v>
      </c>
      <c r="AC1323" s="3">
        <f t="shared" si="1038"/>
        <v>0.30400000000000005</v>
      </c>
      <c r="AE1323" s="3" t="str">
        <f t="shared" si="1039"/>
        <v>1.89</v>
      </c>
      <c r="AF1323" s="3" t="str">
        <f t="shared" si="1040"/>
        <v>-</v>
      </c>
      <c r="AG1323" s="3">
        <f t="shared" si="1041"/>
        <v>323.32</v>
      </c>
      <c r="AH1323" s="3">
        <f t="shared" si="1042"/>
        <v>37.08</v>
      </c>
      <c r="AI1323" s="3">
        <f t="shared" si="1043"/>
        <v>0.28500000000000003</v>
      </c>
      <c r="AK1323" s="3" t="str">
        <f t="shared" si="1044"/>
        <v>1.89</v>
      </c>
      <c r="AL1323" s="3" t="str">
        <f t="shared" si="1045"/>
        <v>-</v>
      </c>
      <c r="AM1323" s="3">
        <f t="shared" si="1046"/>
        <v>323.32</v>
      </c>
      <c r="AN1323" s="3">
        <f t="shared" si="1047"/>
        <v>37.08</v>
      </c>
      <c r="AO1323" s="3">
        <f t="shared" si="1048"/>
        <v>0.26600000000000001</v>
      </c>
      <c r="AQ1323" s="3" t="str">
        <f t="shared" si="1049"/>
        <v>1.89</v>
      </c>
      <c r="AR1323" s="3" t="str">
        <f t="shared" si="1050"/>
        <v>-</v>
      </c>
      <c r="AS1323" s="3">
        <f t="shared" si="1051"/>
        <v>323.32</v>
      </c>
      <c r="AT1323" s="3">
        <f t="shared" si="1052"/>
        <v>37.08</v>
      </c>
      <c r="AU1323" s="3">
        <f t="shared" si="1053"/>
        <v>0.22800000000000004</v>
      </c>
      <c r="AW1323" s="3" t="str">
        <f t="shared" si="1054"/>
        <v>1.89</v>
      </c>
      <c r="AX1323" s="3" t="str">
        <f t="shared" si="1055"/>
        <v>-</v>
      </c>
      <c r="AY1323" s="3">
        <f t="shared" si="1056"/>
        <v>323.32</v>
      </c>
      <c r="AZ1323" s="3">
        <f t="shared" si="1057"/>
        <v>37.08</v>
      </c>
      <c r="BA1323" s="3">
        <f t="shared" si="1058"/>
        <v>0.19000000000000003</v>
      </c>
      <c r="BC1323" s="3" t="str">
        <f t="shared" si="1059"/>
        <v>1.89</v>
      </c>
      <c r="BD1323" s="3" t="str">
        <f t="shared" si="1060"/>
        <v>-</v>
      </c>
      <c r="BE1323" s="3">
        <f t="shared" si="1061"/>
        <v>323.32</v>
      </c>
      <c r="BF1323" s="3">
        <f t="shared" si="1062"/>
        <v>37.08</v>
      </c>
      <c r="BG1323" s="3">
        <f t="shared" si="1063"/>
        <v>0.11400000000000002</v>
      </c>
      <c r="BI1323" s="3" t="str">
        <f t="shared" si="1064"/>
        <v>1.89</v>
      </c>
      <c r="BJ1323" s="3" t="str">
        <f t="shared" si="1065"/>
        <v>-</v>
      </c>
      <c r="BK1323" s="3">
        <f t="shared" si="1066"/>
        <v>323.32</v>
      </c>
      <c r="BL1323" s="3">
        <f t="shared" si="1067"/>
        <v>37.08</v>
      </c>
      <c r="BM1323" s="3">
        <f t="shared" si="1068"/>
        <v>3.8000000000000006E-2</v>
      </c>
    </row>
    <row r="1324" spans="1:65" x14ac:dyDescent="0.3">
      <c r="A1324" s="3" t="str">
        <f>'Forward collapse simulation'!B1334</f>
        <v>1.89</v>
      </c>
      <c r="B1324" s="3" t="str">
        <f>IF('Forward collapse simulation'!C1334="","-",'Forward collapse simulation'!C1334)</f>
        <v>-</v>
      </c>
      <c r="C1324" s="3">
        <f>'Forward collapse simulation'!E1334</f>
        <v>320.43</v>
      </c>
      <c r="D1324" s="3">
        <f>'Forward collapse simulation'!AK1334</f>
        <v>-32.14</v>
      </c>
      <c r="E1324" s="84">
        <f>'Forward collapse simulation'!AL1334</f>
        <v>0.54700000000000004</v>
      </c>
      <c r="G1324" s="3" t="str">
        <f t="shared" si="1019"/>
        <v>1.89</v>
      </c>
      <c r="H1324" s="3" t="str">
        <f t="shared" si="1020"/>
        <v>-</v>
      </c>
      <c r="I1324" s="3">
        <f t="shared" si="1021"/>
        <v>320.43</v>
      </c>
      <c r="J1324" s="3">
        <f t="shared" si="1022"/>
        <v>-32.14</v>
      </c>
      <c r="K1324" s="3">
        <f t="shared" si="1023"/>
        <v>0.51965000000000006</v>
      </c>
      <c r="M1324" s="3" t="str">
        <f t="shared" si="1024"/>
        <v>1.89</v>
      </c>
      <c r="N1324" s="3" t="str">
        <f t="shared" si="1025"/>
        <v>-</v>
      </c>
      <c r="O1324" s="3">
        <f t="shared" si="1026"/>
        <v>320.43</v>
      </c>
      <c r="P1324" s="3">
        <f t="shared" si="1027"/>
        <v>-32.14</v>
      </c>
      <c r="Q1324" s="3">
        <f t="shared" si="1028"/>
        <v>0.49230000000000007</v>
      </c>
      <c r="R1324" s="85"/>
      <c r="S1324" s="3" t="str">
        <f t="shared" si="1029"/>
        <v>1.89</v>
      </c>
      <c r="T1324" s="3" t="str">
        <f t="shared" si="1030"/>
        <v>-</v>
      </c>
      <c r="U1324" s="3">
        <f t="shared" si="1031"/>
        <v>320.43</v>
      </c>
      <c r="V1324" s="3">
        <f t="shared" si="1032"/>
        <v>-32.14</v>
      </c>
      <c r="W1324" s="3">
        <f t="shared" si="1033"/>
        <v>0.46495000000000003</v>
      </c>
      <c r="X1324" s="85"/>
      <c r="Y1324" s="3" t="str">
        <f t="shared" si="1034"/>
        <v>1.89</v>
      </c>
      <c r="Z1324" s="3" t="str">
        <f t="shared" si="1035"/>
        <v>-</v>
      </c>
      <c r="AA1324" s="3">
        <f t="shared" si="1036"/>
        <v>320.43</v>
      </c>
      <c r="AB1324" s="3">
        <f t="shared" si="1037"/>
        <v>-32.14</v>
      </c>
      <c r="AC1324" s="3">
        <f t="shared" si="1038"/>
        <v>0.43760000000000004</v>
      </c>
      <c r="AE1324" s="3" t="str">
        <f t="shared" si="1039"/>
        <v>1.89</v>
      </c>
      <c r="AF1324" s="3" t="str">
        <f t="shared" si="1040"/>
        <v>-</v>
      </c>
      <c r="AG1324" s="3">
        <f t="shared" si="1041"/>
        <v>320.43</v>
      </c>
      <c r="AH1324" s="3">
        <f t="shared" si="1042"/>
        <v>-32.14</v>
      </c>
      <c r="AI1324" s="3">
        <f t="shared" si="1043"/>
        <v>0.41025</v>
      </c>
      <c r="AK1324" s="3" t="str">
        <f t="shared" si="1044"/>
        <v>1.89</v>
      </c>
      <c r="AL1324" s="3" t="str">
        <f t="shared" si="1045"/>
        <v>-</v>
      </c>
      <c r="AM1324" s="3">
        <f t="shared" si="1046"/>
        <v>320.43</v>
      </c>
      <c r="AN1324" s="3">
        <f t="shared" si="1047"/>
        <v>-32.14</v>
      </c>
      <c r="AO1324" s="3">
        <f t="shared" si="1048"/>
        <v>0.38290000000000002</v>
      </c>
      <c r="AQ1324" s="3" t="str">
        <f t="shared" si="1049"/>
        <v>1.89</v>
      </c>
      <c r="AR1324" s="3" t="str">
        <f t="shared" si="1050"/>
        <v>-</v>
      </c>
      <c r="AS1324" s="3">
        <f t="shared" si="1051"/>
        <v>320.43</v>
      </c>
      <c r="AT1324" s="3">
        <f t="shared" si="1052"/>
        <v>-32.14</v>
      </c>
      <c r="AU1324" s="3">
        <f t="shared" si="1053"/>
        <v>0.32819999999999999</v>
      </c>
      <c r="AW1324" s="3" t="str">
        <f t="shared" si="1054"/>
        <v>1.89</v>
      </c>
      <c r="AX1324" s="3" t="str">
        <f t="shared" si="1055"/>
        <v>-</v>
      </c>
      <c r="AY1324" s="3">
        <f t="shared" si="1056"/>
        <v>320.43</v>
      </c>
      <c r="AZ1324" s="3">
        <f t="shared" si="1057"/>
        <v>-32.14</v>
      </c>
      <c r="BA1324" s="3">
        <f t="shared" si="1058"/>
        <v>0.27350000000000002</v>
      </c>
      <c r="BC1324" s="3" t="str">
        <f t="shared" si="1059"/>
        <v>1.89</v>
      </c>
      <c r="BD1324" s="3" t="str">
        <f t="shared" si="1060"/>
        <v>-</v>
      </c>
      <c r="BE1324" s="3">
        <f t="shared" si="1061"/>
        <v>320.43</v>
      </c>
      <c r="BF1324" s="3">
        <f t="shared" si="1062"/>
        <v>-32.14</v>
      </c>
      <c r="BG1324" s="3">
        <f t="shared" si="1063"/>
        <v>0.1641</v>
      </c>
      <c r="BI1324" s="3" t="str">
        <f t="shared" si="1064"/>
        <v>1.89</v>
      </c>
      <c r="BJ1324" s="3" t="str">
        <f t="shared" si="1065"/>
        <v>-</v>
      </c>
      <c r="BK1324" s="3">
        <f t="shared" si="1066"/>
        <v>320.43</v>
      </c>
      <c r="BL1324" s="3">
        <f t="shared" si="1067"/>
        <v>-32.14</v>
      </c>
      <c r="BM1324" s="3">
        <f t="shared" si="1068"/>
        <v>5.4700000000000006E-2</v>
      </c>
    </row>
    <row r="1325" spans="1:65" x14ac:dyDescent="0.3">
      <c r="A1325" s="3" t="str">
        <f>'Forward collapse simulation'!B1335</f>
        <v>1.89</v>
      </c>
      <c r="B1325" s="3" t="str">
        <f>IF('Forward collapse simulation'!C1335="","-",'Forward collapse simulation'!C1335)</f>
        <v>-</v>
      </c>
      <c r="C1325" s="3">
        <f>'Forward collapse simulation'!E1335</f>
        <v>315.37</v>
      </c>
      <c r="D1325" s="3">
        <f>'Forward collapse simulation'!AK1335</f>
        <v>-63.29</v>
      </c>
      <c r="E1325" s="84">
        <f>'Forward collapse simulation'!AL1335</f>
        <v>0.96599999999999997</v>
      </c>
      <c r="G1325" s="3" t="str">
        <f t="shared" si="1019"/>
        <v>1.89</v>
      </c>
      <c r="H1325" s="3" t="str">
        <f t="shared" si="1020"/>
        <v>-</v>
      </c>
      <c r="I1325" s="3">
        <f t="shared" si="1021"/>
        <v>315.37</v>
      </c>
      <c r="J1325" s="3">
        <f t="shared" si="1022"/>
        <v>-63.29</v>
      </c>
      <c r="K1325" s="3">
        <f t="shared" si="1023"/>
        <v>0.91769999999999996</v>
      </c>
      <c r="M1325" s="3" t="str">
        <f t="shared" si="1024"/>
        <v>1.89</v>
      </c>
      <c r="N1325" s="3" t="str">
        <f t="shared" si="1025"/>
        <v>-</v>
      </c>
      <c r="O1325" s="3">
        <f t="shared" si="1026"/>
        <v>315.37</v>
      </c>
      <c r="P1325" s="3">
        <f t="shared" si="1027"/>
        <v>-63.29</v>
      </c>
      <c r="Q1325" s="3">
        <f t="shared" si="1028"/>
        <v>0.86939999999999995</v>
      </c>
      <c r="R1325" s="85"/>
      <c r="S1325" s="3" t="str">
        <f t="shared" si="1029"/>
        <v>1.89</v>
      </c>
      <c r="T1325" s="3" t="str">
        <f t="shared" si="1030"/>
        <v>-</v>
      </c>
      <c r="U1325" s="3">
        <f t="shared" si="1031"/>
        <v>315.37</v>
      </c>
      <c r="V1325" s="3">
        <f t="shared" si="1032"/>
        <v>-63.29</v>
      </c>
      <c r="W1325" s="3">
        <f t="shared" si="1033"/>
        <v>0.82109999999999994</v>
      </c>
      <c r="X1325" s="85"/>
      <c r="Y1325" s="3" t="str">
        <f t="shared" si="1034"/>
        <v>1.89</v>
      </c>
      <c r="Z1325" s="3" t="str">
        <f t="shared" si="1035"/>
        <v>-</v>
      </c>
      <c r="AA1325" s="3">
        <f t="shared" si="1036"/>
        <v>315.37</v>
      </c>
      <c r="AB1325" s="3">
        <f t="shared" si="1037"/>
        <v>-63.29</v>
      </c>
      <c r="AC1325" s="3">
        <f t="shared" si="1038"/>
        <v>0.77280000000000004</v>
      </c>
      <c r="AE1325" s="3" t="str">
        <f t="shared" si="1039"/>
        <v>1.89</v>
      </c>
      <c r="AF1325" s="3" t="str">
        <f t="shared" si="1040"/>
        <v>-</v>
      </c>
      <c r="AG1325" s="3">
        <f t="shared" si="1041"/>
        <v>315.37</v>
      </c>
      <c r="AH1325" s="3">
        <f t="shared" si="1042"/>
        <v>-63.29</v>
      </c>
      <c r="AI1325" s="3">
        <f t="shared" si="1043"/>
        <v>0.72449999999999992</v>
      </c>
      <c r="AK1325" s="3" t="str">
        <f t="shared" si="1044"/>
        <v>1.89</v>
      </c>
      <c r="AL1325" s="3" t="str">
        <f t="shared" si="1045"/>
        <v>-</v>
      </c>
      <c r="AM1325" s="3">
        <f t="shared" si="1046"/>
        <v>315.37</v>
      </c>
      <c r="AN1325" s="3">
        <f t="shared" si="1047"/>
        <v>-63.29</v>
      </c>
      <c r="AO1325" s="3">
        <f t="shared" si="1048"/>
        <v>0.67619999999999991</v>
      </c>
      <c r="AQ1325" s="3" t="str">
        <f t="shared" si="1049"/>
        <v>1.89</v>
      </c>
      <c r="AR1325" s="3" t="str">
        <f t="shared" si="1050"/>
        <v>-</v>
      </c>
      <c r="AS1325" s="3">
        <f t="shared" si="1051"/>
        <v>315.37</v>
      </c>
      <c r="AT1325" s="3">
        <f t="shared" si="1052"/>
        <v>-63.29</v>
      </c>
      <c r="AU1325" s="3">
        <f t="shared" si="1053"/>
        <v>0.5796</v>
      </c>
      <c r="AW1325" s="3" t="str">
        <f t="shared" si="1054"/>
        <v>1.89</v>
      </c>
      <c r="AX1325" s="3" t="str">
        <f t="shared" si="1055"/>
        <v>-</v>
      </c>
      <c r="AY1325" s="3">
        <f t="shared" si="1056"/>
        <v>315.37</v>
      </c>
      <c r="AZ1325" s="3">
        <f t="shared" si="1057"/>
        <v>-63.29</v>
      </c>
      <c r="BA1325" s="3">
        <f t="shared" si="1058"/>
        <v>0.48299999999999998</v>
      </c>
      <c r="BC1325" s="3" t="str">
        <f t="shared" si="1059"/>
        <v>1.89</v>
      </c>
      <c r="BD1325" s="3" t="str">
        <f t="shared" si="1060"/>
        <v>-</v>
      </c>
      <c r="BE1325" s="3">
        <f t="shared" si="1061"/>
        <v>315.37</v>
      </c>
      <c r="BF1325" s="3">
        <f t="shared" si="1062"/>
        <v>-63.29</v>
      </c>
      <c r="BG1325" s="3">
        <f t="shared" si="1063"/>
        <v>0.2898</v>
      </c>
      <c r="BI1325" s="3" t="str">
        <f t="shared" si="1064"/>
        <v>1.89</v>
      </c>
      <c r="BJ1325" s="3" t="str">
        <f t="shared" si="1065"/>
        <v>-</v>
      </c>
      <c r="BK1325" s="3">
        <f t="shared" si="1066"/>
        <v>315.37</v>
      </c>
      <c r="BL1325" s="3">
        <f t="shared" si="1067"/>
        <v>-63.29</v>
      </c>
      <c r="BM1325" s="3">
        <f t="shared" si="1068"/>
        <v>9.6600000000000005E-2</v>
      </c>
    </row>
    <row r="1326" spans="1:65" x14ac:dyDescent="0.3">
      <c r="A1326" s="3" t="str">
        <f>'Forward collapse simulation'!B1336</f>
        <v>1.89</v>
      </c>
      <c r="B1326" s="3" t="str">
        <f>IF('Forward collapse simulation'!C1336="","-",'Forward collapse simulation'!C1336)</f>
        <v>1.90</v>
      </c>
      <c r="C1326" s="3">
        <f>'Forward collapse simulation'!E1336</f>
        <v>224.76</v>
      </c>
      <c r="D1326" s="3">
        <f>'Forward collapse simulation'!AK1336</f>
        <v>1.1399999999999999</v>
      </c>
      <c r="E1326" s="84">
        <f>'Forward collapse simulation'!AL1336</f>
        <v>1.865</v>
      </c>
      <c r="G1326" s="3" t="str">
        <f t="shared" si="1019"/>
        <v>1.89</v>
      </c>
      <c r="H1326" s="3" t="str">
        <f t="shared" si="1020"/>
        <v>1.90</v>
      </c>
      <c r="I1326" s="3">
        <f t="shared" si="1021"/>
        <v>224.76</v>
      </c>
      <c r="J1326" s="3">
        <f t="shared" si="1022"/>
        <v>1.1399999999999999</v>
      </c>
      <c r="K1326" s="3">
        <f t="shared" si="1023"/>
        <v>1.865</v>
      </c>
      <c r="M1326" s="3" t="str">
        <f t="shared" si="1024"/>
        <v>1.89</v>
      </c>
      <c r="N1326" s="3" t="str">
        <f t="shared" si="1025"/>
        <v>1.90</v>
      </c>
      <c r="O1326" s="3">
        <f t="shared" si="1026"/>
        <v>224.76</v>
      </c>
      <c r="P1326" s="3">
        <f t="shared" si="1027"/>
        <v>1.1399999999999999</v>
      </c>
      <c r="Q1326" s="3">
        <f t="shared" si="1028"/>
        <v>1.865</v>
      </c>
      <c r="R1326" s="85"/>
      <c r="S1326" s="3" t="str">
        <f t="shared" si="1029"/>
        <v>1.89</v>
      </c>
      <c r="T1326" s="3" t="str">
        <f t="shared" si="1030"/>
        <v>1.90</v>
      </c>
      <c r="U1326" s="3">
        <f t="shared" si="1031"/>
        <v>224.76</v>
      </c>
      <c r="V1326" s="3">
        <f t="shared" si="1032"/>
        <v>1.1399999999999999</v>
      </c>
      <c r="W1326" s="3">
        <f t="shared" si="1033"/>
        <v>1.865</v>
      </c>
      <c r="X1326" s="85"/>
      <c r="Y1326" s="3" t="str">
        <f t="shared" si="1034"/>
        <v>1.89</v>
      </c>
      <c r="Z1326" s="3" t="str">
        <f t="shared" si="1035"/>
        <v>1.90</v>
      </c>
      <c r="AA1326" s="3">
        <f t="shared" si="1036"/>
        <v>224.76</v>
      </c>
      <c r="AB1326" s="3">
        <f t="shared" si="1037"/>
        <v>1.1399999999999999</v>
      </c>
      <c r="AC1326" s="3">
        <f t="shared" si="1038"/>
        <v>1.865</v>
      </c>
      <c r="AE1326" s="3" t="str">
        <f t="shared" si="1039"/>
        <v>1.89</v>
      </c>
      <c r="AF1326" s="3" t="str">
        <f t="shared" si="1040"/>
        <v>1.90</v>
      </c>
      <c r="AG1326" s="3">
        <f t="shared" si="1041"/>
        <v>224.76</v>
      </c>
      <c r="AH1326" s="3">
        <f t="shared" si="1042"/>
        <v>1.1399999999999999</v>
      </c>
      <c r="AI1326" s="3">
        <f t="shared" si="1043"/>
        <v>1.865</v>
      </c>
      <c r="AK1326" s="3" t="str">
        <f t="shared" si="1044"/>
        <v>1.89</v>
      </c>
      <c r="AL1326" s="3" t="str">
        <f t="shared" si="1045"/>
        <v>1.90</v>
      </c>
      <c r="AM1326" s="3">
        <f t="shared" si="1046"/>
        <v>224.76</v>
      </c>
      <c r="AN1326" s="3">
        <f t="shared" si="1047"/>
        <v>1.1399999999999999</v>
      </c>
      <c r="AO1326" s="3">
        <f t="shared" si="1048"/>
        <v>1.865</v>
      </c>
      <c r="AQ1326" s="3" t="str">
        <f t="shared" si="1049"/>
        <v>1.89</v>
      </c>
      <c r="AR1326" s="3" t="str">
        <f t="shared" si="1050"/>
        <v>1.90</v>
      </c>
      <c r="AS1326" s="3">
        <f t="shared" si="1051"/>
        <v>224.76</v>
      </c>
      <c r="AT1326" s="3">
        <f t="shared" si="1052"/>
        <v>1.1399999999999999</v>
      </c>
      <c r="AU1326" s="3">
        <f t="shared" si="1053"/>
        <v>1.865</v>
      </c>
      <c r="AW1326" s="3" t="str">
        <f t="shared" si="1054"/>
        <v>1.89</v>
      </c>
      <c r="AX1326" s="3" t="str">
        <f t="shared" si="1055"/>
        <v>1.90</v>
      </c>
      <c r="AY1326" s="3">
        <f t="shared" si="1056"/>
        <v>224.76</v>
      </c>
      <c r="AZ1326" s="3">
        <f t="shared" si="1057"/>
        <v>1.1399999999999999</v>
      </c>
      <c r="BA1326" s="3">
        <f t="shared" si="1058"/>
        <v>1.865</v>
      </c>
      <c r="BC1326" s="3" t="str">
        <f t="shared" si="1059"/>
        <v>1.89</v>
      </c>
      <c r="BD1326" s="3" t="str">
        <f t="shared" si="1060"/>
        <v>1.90</v>
      </c>
      <c r="BE1326" s="3">
        <f t="shared" si="1061"/>
        <v>224.76</v>
      </c>
      <c r="BF1326" s="3">
        <f t="shared" si="1062"/>
        <v>1.1399999999999999</v>
      </c>
      <c r="BG1326" s="3">
        <f t="shared" si="1063"/>
        <v>1.865</v>
      </c>
      <c r="BI1326" s="3" t="str">
        <f t="shared" si="1064"/>
        <v>1.89</v>
      </c>
      <c r="BJ1326" s="3" t="str">
        <f t="shared" si="1065"/>
        <v>1.90</v>
      </c>
      <c r="BK1326" s="3">
        <f t="shared" si="1066"/>
        <v>224.76</v>
      </c>
      <c r="BL1326" s="3">
        <f t="shared" si="1067"/>
        <v>1.1399999999999999</v>
      </c>
      <c r="BM1326" s="3">
        <f t="shared" si="1068"/>
        <v>1.865</v>
      </c>
    </row>
    <row r="1327" spans="1:65" x14ac:dyDescent="0.3">
      <c r="A1327" s="3" t="str">
        <f>'Forward collapse simulation'!B1337</f>
        <v>1.90</v>
      </c>
      <c r="B1327" s="3" t="str">
        <f>IF('Forward collapse simulation'!C1337="","-",'Forward collapse simulation'!C1337)</f>
        <v>-</v>
      </c>
      <c r="C1327" s="3">
        <f>'Forward collapse simulation'!E1337</f>
        <v>209.51</v>
      </c>
      <c r="D1327" s="3">
        <f>'Forward collapse simulation'!AK1337</f>
        <v>-72.95</v>
      </c>
      <c r="E1327" s="84">
        <f>'Forward collapse simulation'!AL1337</f>
        <v>1.0389999999999999</v>
      </c>
      <c r="G1327" s="3" t="str">
        <f t="shared" si="1019"/>
        <v>1.90</v>
      </c>
      <c r="H1327" s="3" t="str">
        <f t="shared" si="1020"/>
        <v>-</v>
      </c>
      <c r="I1327" s="3">
        <f t="shared" si="1021"/>
        <v>209.51</v>
      </c>
      <c r="J1327" s="3">
        <f t="shared" si="1022"/>
        <v>-72.95</v>
      </c>
      <c r="K1327" s="3">
        <f t="shared" si="1023"/>
        <v>0.98704999999999987</v>
      </c>
      <c r="M1327" s="3" t="str">
        <f t="shared" si="1024"/>
        <v>1.90</v>
      </c>
      <c r="N1327" s="3" t="str">
        <f t="shared" si="1025"/>
        <v>-</v>
      </c>
      <c r="O1327" s="3">
        <f t="shared" si="1026"/>
        <v>209.51</v>
      </c>
      <c r="P1327" s="3">
        <f t="shared" si="1027"/>
        <v>-72.95</v>
      </c>
      <c r="Q1327" s="3">
        <f t="shared" si="1028"/>
        <v>0.93509999999999993</v>
      </c>
      <c r="R1327" s="85"/>
      <c r="S1327" s="3" t="str">
        <f t="shared" si="1029"/>
        <v>1.90</v>
      </c>
      <c r="T1327" s="3" t="str">
        <f t="shared" si="1030"/>
        <v>-</v>
      </c>
      <c r="U1327" s="3">
        <f t="shared" si="1031"/>
        <v>209.51</v>
      </c>
      <c r="V1327" s="3">
        <f t="shared" si="1032"/>
        <v>-72.95</v>
      </c>
      <c r="W1327" s="3">
        <f t="shared" si="1033"/>
        <v>0.88314999999999988</v>
      </c>
      <c r="X1327" s="85"/>
      <c r="Y1327" s="3" t="str">
        <f t="shared" si="1034"/>
        <v>1.90</v>
      </c>
      <c r="Z1327" s="3" t="str">
        <f t="shared" si="1035"/>
        <v>-</v>
      </c>
      <c r="AA1327" s="3">
        <f t="shared" si="1036"/>
        <v>209.51</v>
      </c>
      <c r="AB1327" s="3">
        <f t="shared" si="1037"/>
        <v>-72.95</v>
      </c>
      <c r="AC1327" s="3">
        <f t="shared" si="1038"/>
        <v>0.83119999999999994</v>
      </c>
      <c r="AE1327" s="3" t="str">
        <f t="shared" si="1039"/>
        <v>1.90</v>
      </c>
      <c r="AF1327" s="3" t="str">
        <f t="shared" si="1040"/>
        <v>-</v>
      </c>
      <c r="AG1327" s="3">
        <f t="shared" si="1041"/>
        <v>209.51</v>
      </c>
      <c r="AH1327" s="3">
        <f t="shared" si="1042"/>
        <v>-72.95</v>
      </c>
      <c r="AI1327" s="3">
        <f t="shared" si="1043"/>
        <v>0.77925</v>
      </c>
      <c r="AK1327" s="3" t="str">
        <f t="shared" si="1044"/>
        <v>1.90</v>
      </c>
      <c r="AL1327" s="3" t="str">
        <f t="shared" si="1045"/>
        <v>-</v>
      </c>
      <c r="AM1327" s="3">
        <f t="shared" si="1046"/>
        <v>209.51</v>
      </c>
      <c r="AN1327" s="3">
        <f t="shared" si="1047"/>
        <v>-72.95</v>
      </c>
      <c r="AO1327" s="3">
        <f t="shared" si="1048"/>
        <v>0.72729999999999995</v>
      </c>
      <c r="AQ1327" s="3" t="str">
        <f t="shared" si="1049"/>
        <v>1.90</v>
      </c>
      <c r="AR1327" s="3" t="str">
        <f t="shared" si="1050"/>
        <v>-</v>
      </c>
      <c r="AS1327" s="3">
        <f t="shared" si="1051"/>
        <v>209.51</v>
      </c>
      <c r="AT1327" s="3">
        <f t="shared" si="1052"/>
        <v>-72.95</v>
      </c>
      <c r="AU1327" s="3">
        <f t="shared" si="1053"/>
        <v>0.62339999999999995</v>
      </c>
      <c r="AW1327" s="3" t="str">
        <f t="shared" si="1054"/>
        <v>1.90</v>
      </c>
      <c r="AX1327" s="3" t="str">
        <f t="shared" si="1055"/>
        <v>-</v>
      </c>
      <c r="AY1327" s="3">
        <f t="shared" si="1056"/>
        <v>209.51</v>
      </c>
      <c r="AZ1327" s="3">
        <f t="shared" si="1057"/>
        <v>-72.95</v>
      </c>
      <c r="BA1327" s="3">
        <f t="shared" si="1058"/>
        <v>0.51949999999999996</v>
      </c>
      <c r="BC1327" s="3" t="str">
        <f t="shared" si="1059"/>
        <v>1.90</v>
      </c>
      <c r="BD1327" s="3" t="str">
        <f t="shared" si="1060"/>
        <v>-</v>
      </c>
      <c r="BE1327" s="3">
        <f t="shared" si="1061"/>
        <v>209.51</v>
      </c>
      <c r="BF1327" s="3">
        <f t="shared" si="1062"/>
        <v>-72.95</v>
      </c>
      <c r="BG1327" s="3">
        <f t="shared" si="1063"/>
        <v>0.31169999999999998</v>
      </c>
      <c r="BI1327" s="3" t="str">
        <f t="shared" si="1064"/>
        <v>1.90</v>
      </c>
      <c r="BJ1327" s="3" t="str">
        <f t="shared" si="1065"/>
        <v>-</v>
      </c>
      <c r="BK1327" s="3">
        <f t="shared" si="1066"/>
        <v>209.51</v>
      </c>
      <c r="BL1327" s="3">
        <f t="shared" si="1067"/>
        <v>-72.95</v>
      </c>
      <c r="BM1327" s="3">
        <f t="shared" si="1068"/>
        <v>0.10389999999999999</v>
      </c>
    </row>
    <row r="1328" spans="1:65" x14ac:dyDescent="0.3">
      <c r="A1328" s="3" t="str">
        <f>'Forward collapse simulation'!B1338</f>
        <v>1.90</v>
      </c>
      <c r="B1328" s="3" t="str">
        <f>IF('Forward collapse simulation'!C1338="","-",'Forward collapse simulation'!C1338)</f>
        <v>-</v>
      </c>
      <c r="C1328" s="3">
        <f>'Forward collapse simulation'!E1338</f>
        <v>167.28</v>
      </c>
      <c r="D1328" s="3">
        <f>'Forward collapse simulation'!AK1338</f>
        <v>-30.99</v>
      </c>
      <c r="E1328" s="84">
        <f>'Forward collapse simulation'!AL1338</f>
        <v>1.992</v>
      </c>
      <c r="G1328" s="3" t="str">
        <f t="shared" si="1019"/>
        <v>1.90</v>
      </c>
      <c r="H1328" s="3" t="str">
        <f t="shared" si="1020"/>
        <v>-</v>
      </c>
      <c r="I1328" s="3">
        <f t="shared" si="1021"/>
        <v>167.28</v>
      </c>
      <c r="J1328" s="3">
        <f t="shared" si="1022"/>
        <v>-30.99</v>
      </c>
      <c r="K1328" s="3">
        <f t="shared" si="1023"/>
        <v>1.8923999999999999</v>
      </c>
      <c r="M1328" s="3" t="str">
        <f t="shared" si="1024"/>
        <v>1.90</v>
      </c>
      <c r="N1328" s="3" t="str">
        <f t="shared" si="1025"/>
        <v>-</v>
      </c>
      <c r="O1328" s="3">
        <f t="shared" si="1026"/>
        <v>167.28</v>
      </c>
      <c r="P1328" s="3">
        <f t="shared" si="1027"/>
        <v>-30.99</v>
      </c>
      <c r="Q1328" s="3">
        <f t="shared" si="1028"/>
        <v>1.7927999999999999</v>
      </c>
      <c r="R1328" s="85"/>
      <c r="S1328" s="3" t="str">
        <f t="shared" si="1029"/>
        <v>1.90</v>
      </c>
      <c r="T1328" s="3" t="str">
        <f t="shared" si="1030"/>
        <v>-</v>
      </c>
      <c r="U1328" s="3">
        <f t="shared" si="1031"/>
        <v>167.28</v>
      </c>
      <c r="V1328" s="3">
        <f t="shared" si="1032"/>
        <v>-30.99</v>
      </c>
      <c r="W1328" s="3">
        <f t="shared" si="1033"/>
        <v>1.6932</v>
      </c>
      <c r="X1328" s="85"/>
      <c r="Y1328" s="3" t="str">
        <f t="shared" si="1034"/>
        <v>1.90</v>
      </c>
      <c r="Z1328" s="3" t="str">
        <f t="shared" si="1035"/>
        <v>-</v>
      </c>
      <c r="AA1328" s="3">
        <f t="shared" si="1036"/>
        <v>167.28</v>
      </c>
      <c r="AB1328" s="3">
        <f t="shared" si="1037"/>
        <v>-30.99</v>
      </c>
      <c r="AC1328" s="3">
        <f t="shared" si="1038"/>
        <v>1.5936000000000001</v>
      </c>
      <c r="AE1328" s="3" t="str">
        <f t="shared" si="1039"/>
        <v>1.90</v>
      </c>
      <c r="AF1328" s="3" t="str">
        <f t="shared" si="1040"/>
        <v>-</v>
      </c>
      <c r="AG1328" s="3">
        <f t="shared" si="1041"/>
        <v>167.28</v>
      </c>
      <c r="AH1328" s="3">
        <f t="shared" si="1042"/>
        <v>-30.99</v>
      </c>
      <c r="AI1328" s="3">
        <f t="shared" si="1043"/>
        <v>1.494</v>
      </c>
      <c r="AK1328" s="3" t="str">
        <f t="shared" si="1044"/>
        <v>1.90</v>
      </c>
      <c r="AL1328" s="3" t="str">
        <f t="shared" si="1045"/>
        <v>-</v>
      </c>
      <c r="AM1328" s="3">
        <f t="shared" si="1046"/>
        <v>167.28</v>
      </c>
      <c r="AN1328" s="3">
        <f t="shared" si="1047"/>
        <v>-30.99</v>
      </c>
      <c r="AO1328" s="3">
        <f t="shared" si="1048"/>
        <v>1.3943999999999999</v>
      </c>
      <c r="AQ1328" s="3" t="str">
        <f t="shared" si="1049"/>
        <v>1.90</v>
      </c>
      <c r="AR1328" s="3" t="str">
        <f t="shared" si="1050"/>
        <v>-</v>
      </c>
      <c r="AS1328" s="3">
        <f t="shared" si="1051"/>
        <v>167.28</v>
      </c>
      <c r="AT1328" s="3">
        <f t="shared" si="1052"/>
        <v>-30.99</v>
      </c>
      <c r="AU1328" s="3">
        <f t="shared" si="1053"/>
        <v>1.1952</v>
      </c>
      <c r="AW1328" s="3" t="str">
        <f t="shared" si="1054"/>
        <v>1.90</v>
      </c>
      <c r="AX1328" s="3" t="str">
        <f t="shared" si="1055"/>
        <v>-</v>
      </c>
      <c r="AY1328" s="3">
        <f t="shared" si="1056"/>
        <v>167.28</v>
      </c>
      <c r="AZ1328" s="3">
        <f t="shared" si="1057"/>
        <v>-30.99</v>
      </c>
      <c r="BA1328" s="3">
        <f t="shared" si="1058"/>
        <v>0.996</v>
      </c>
      <c r="BC1328" s="3" t="str">
        <f t="shared" si="1059"/>
        <v>1.90</v>
      </c>
      <c r="BD1328" s="3" t="str">
        <f t="shared" si="1060"/>
        <v>-</v>
      </c>
      <c r="BE1328" s="3">
        <f t="shared" si="1061"/>
        <v>167.28</v>
      </c>
      <c r="BF1328" s="3">
        <f t="shared" si="1062"/>
        <v>-30.99</v>
      </c>
      <c r="BG1328" s="3">
        <f t="shared" si="1063"/>
        <v>0.59760000000000002</v>
      </c>
      <c r="BI1328" s="3" t="str">
        <f t="shared" si="1064"/>
        <v>1.90</v>
      </c>
      <c r="BJ1328" s="3" t="str">
        <f t="shared" si="1065"/>
        <v>-</v>
      </c>
      <c r="BK1328" s="3">
        <f t="shared" si="1066"/>
        <v>167.28</v>
      </c>
      <c r="BL1328" s="3">
        <f t="shared" si="1067"/>
        <v>-30.99</v>
      </c>
      <c r="BM1328" s="3">
        <f t="shared" si="1068"/>
        <v>0.19920000000000002</v>
      </c>
    </row>
    <row r="1329" spans="1:65" x14ac:dyDescent="0.3">
      <c r="A1329" s="3" t="str">
        <f>'Forward collapse simulation'!B1339</f>
        <v>1.90</v>
      </c>
      <c r="B1329" s="3" t="str">
        <f>IF('Forward collapse simulation'!C1339="","-",'Forward collapse simulation'!C1339)</f>
        <v>-</v>
      </c>
      <c r="C1329" s="3">
        <f>'Forward collapse simulation'!E1339</f>
        <v>164.57</v>
      </c>
      <c r="D1329" s="3">
        <f>'Forward collapse simulation'!AK1339</f>
        <v>-10.95</v>
      </c>
      <c r="E1329" s="84">
        <f>'Forward collapse simulation'!AL1339</f>
        <v>2.0640000000000001</v>
      </c>
      <c r="G1329" s="3" t="str">
        <f t="shared" si="1019"/>
        <v>1.90</v>
      </c>
      <c r="H1329" s="3" t="str">
        <f t="shared" si="1020"/>
        <v>-</v>
      </c>
      <c r="I1329" s="3">
        <f t="shared" si="1021"/>
        <v>164.57</v>
      </c>
      <c r="J1329" s="3">
        <f t="shared" si="1022"/>
        <v>-10.95</v>
      </c>
      <c r="K1329" s="3">
        <f t="shared" si="1023"/>
        <v>1.9607999999999999</v>
      </c>
      <c r="M1329" s="3" t="str">
        <f t="shared" si="1024"/>
        <v>1.90</v>
      </c>
      <c r="N1329" s="3" t="str">
        <f t="shared" si="1025"/>
        <v>-</v>
      </c>
      <c r="O1329" s="3">
        <f t="shared" si="1026"/>
        <v>164.57</v>
      </c>
      <c r="P1329" s="3">
        <f t="shared" si="1027"/>
        <v>-10.95</v>
      </c>
      <c r="Q1329" s="3">
        <f t="shared" si="1028"/>
        <v>1.8576000000000001</v>
      </c>
      <c r="R1329" s="85"/>
      <c r="S1329" s="3" t="str">
        <f t="shared" si="1029"/>
        <v>1.90</v>
      </c>
      <c r="T1329" s="3" t="str">
        <f t="shared" si="1030"/>
        <v>-</v>
      </c>
      <c r="U1329" s="3">
        <f t="shared" si="1031"/>
        <v>164.57</v>
      </c>
      <c r="V1329" s="3">
        <f t="shared" si="1032"/>
        <v>-10.95</v>
      </c>
      <c r="W1329" s="3">
        <f t="shared" si="1033"/>
        <v>1.7544</v>
      </c>
      <c r="X1329" s="85"/>
      <c r="Y1329" s="3" t="str">
        <f t="shared" si="1034"/>
        <v>1.90</v>
      </c>
      <c r="Z1329" s="3" t="str">
        <f t="shared" si="1035"/>
        <v>-</v>
      </c>
      <c r="AA1329" s="3">
        <f t="shared" si="1036"/>
        <v>164.57</v>
      </c>
      <c r="AB1329" s="3">
        <f t="shared" si="1037"/>
        <v>-10.95</v>
      </c>
      <c r="AC1329" s="3">
        <f t="shared" si="1038"/>
        <v>1.6512000000000002</v>
      </c>
      <c r="AE1329" s="3" t="str">
        <f t="shared" si="1039"/>
        <v>1.90</v>
      </c>
      <c r="AF1329" s="3" t="str">
        <f t="shared" si="1040"/>
        <v>-</v>
      </c>
      <c r="AG1329" s="3">
        <f t="shared" si="1041"/>
        <v>164.57</v>
      </c>
      <c r="AH1329" s="3">
        <f t="shared" si="1042"/>
        <v>-10.95</v>
      </c>
      <c r="AI1329" s="3">
        <f t="shared" si="1043"/>
        <v>1.548</v>
      </c>
      <c r="AK1329" s="3" t="str">
        <f t="shared" si="1044"/>
        <v>1.90</v>
      </c>
      <c r="AL1329" s="3" t="str">
        <f t="shared" si="1045"/>
        <v>-</v>
      </c>
      <c r="AM1329" s="3">
        <f t="shared" si="1046"/>
        <v>164.57</v>
      </c>
      <c r="AN1329" s="3">
        <f t="shared" si="1047"/>
        <v>-10.95</v>
      </c>
      <c r="AO1329" s="3">
        <f t="shared" si="1048"/>
        <v>1.4447999999999999</v>
      </c>
      <c r="AQ1329" s="3" t="str">
        <f t="shared" si="1049"/>
        <v>1.90</v>
      </c>
      <c r="AR1329" s="3" t="str">
        <f t="shared" si="1050"/>
        <v>-</v>
      </c>
      <c r="AS1329" s="3">
        <f t="shared" si="1051"/>
        <v>164.57</v>
      </c>
      <c r="AT1329" s="3">
        <f t="shared" si="1052"/>
        <v>-10.95</v>
      </c>
      <c r="AU1329" s="3">
        <f t="shared" si="1053"/>
        <v>1.2383999999999999</v>
      </c>
      <c r="AW1329" s="3" t="str">
        <f t="shared" si="1054"/>
        <v>1.90</v>
      </c>
      <c r="AX1329" s="3" t="str">
        <f t="shared" si="1055"/>
        <v>-</v>
      </c>
      <c r="AY1329" s="3">
        <f t="shared" si="1056"/>
        <v>164.57</v>
      </c>
      <c r="AZ1329" s="3">
        <f t="shared" si="1057"/>
        <v>-10.95</v>
      </c>
      <c r="BA1329" s="3">
        <f t="shared" si="1058"/>
        <v>1.032</v>
      </c>
      <c r="BC1329" s="3" t="str">
        <f t="shared" si="1059"/>
        <v>1.90</v>
      </c>
      <c r="BD1329" s="3" t="str">
        <f t="shared" si="1060"/>
        <v>-</v>
      </c>
      <c r="BE1329" s="3">
        <f t="shared" si="1061"/>
        <v>164.57</v>
      </c>
      <c r="BF1329" s="3">
        <f t="shared" si="1062"/>
        <v>-10.95</v>
      </c>
      <c r="BG1329" s="3">
        <f t="shared" si="1063"/>
        <v>0.61919999999999997</v>
      </c>
      <c r="BI1329" s="3" t="str">
        <f t="shared" si="1064"/>
        <v>1.90</v>
      </c>
      <c r="BJ1329" s="3" t="str">
        <f t="shared" si="1065"/>
        <v>-</v>
      </c>
      <c r="BK1329" s="3">
        <f t="shared" si="1066"/>
        <v>164.57</v>
      </c>
      <c r="BL1329" s="3">
        <f t="shared" si="1067"/>
        <v>-10.95</v>
      </c>
      <c r="BM1329" s="3">
        <f t="shared" si="1068"/>
        <v>0.20640000000000003</v>
      </c>
    </row>
    <row r="1330" spans="1:65" x14ac:dyDescent="0.3">
      <c r="A1330" s="3" t="str">
        <f>'Forward collapse simulation'!B1340</f>
        <v>1.90</v>
      </c>
      <c r="B1330" s="3" t="str">
        <f>IF('Forward collapse simulation'!C1340="","-",'Forward collapse simulation'!C1340)</f>
        <v>-</v>
      </c>
      <c r="C1330" s="3">
        <f>'Forward collapse simulation'!E1340</f>
        <v>165.98</v>
      </c>
      <c r="D1330" s="3">
        <f>'Forward collapse simulation'!AK1340</f>
        <v>4.9400000000000004</v>
      </c>
      <c r="E1330" s="84">
        <f>'Forward collapse simulation'!AL1340</f>
        <v>2.0669999999999997</v>
      </c>
      <c r="G1330" s="3" t="str">
        <f t="shared" si="1019"/>
        <v>1.90</v>
      </c>
      <c r="H1330" s="3" t="str">
        <f t="shared" si="1020"/>
        <v>-</v>
      </c>
      <c r="I1330" s="3">
        <f t="shared" si="1021"/>
        <v>165.98</v>
      </c>
      <c r="J1330" s="3">
        <f t="shared" si="1022"/>
        <v>4.9400000000000004</v>
      </c>
      <c r="K1330" s="3">
        <f t="shared" si="1023"/>
        <v>1.9636499999999997</v>
      </c>
      <c r="M1330" s="3" t="str">
        <f t="shared" si="1024"/>
        <v>1.90</v>
      </c>
      <c r="N1330" s="3" t="str">
        <f t="shared" si="1025"/>
        <v>-</v>
      </c>
      <c r="O1330" s="3">
        <f t="shared" si="1026"/>
        <v>165.98</v>
      </c>
      <c r="P1330" s="3">
        <f t="shared" si="1027"/>
        <v>4.9400000000000004</v>
      </c>
      <c r="Q1330" s="3">
        <f t="shared" si="1028"/>
        <v>1.8602999999999998</v>
      </c>
      <c r="R1330" s="85"/>
      <c r="S1330" s="3" t="str">
        <f t="shared" si="1029"/>
        <v>1.90</v>
      </c>
      <c r="T1330" s="3" t="str">
        <f t="shared" si="1030"/>
        <v>-</v>
      </c>
      <c r="U1330" s="3">
        <f t="shared" si="1031"/>
        <v>165.98</v>
      </c>
      <c r="V1330" s="3">
        <f t="shared" si="1032"/>
        <v>4.9400000000000004</v>
      </c>
      <c r="W1330" s="3">
        <f t="shared" si="1033"/>
        <v>1.7569499999999998</v>
      </c>
      <c r="X1330" s="85"/>
      <c r="Y1330" s="3" t="str">
        <f t="shared" si="1034"/>
        <v>1.90</v>
      </c>
      <c r="Z1330" s="3" t="str">
        <f t="shared" si="1035"/>
        <v>-</v>
      </c>
      <c r="AA1330" s="3">
        <f t="shared" si="1036"/>
        <v>165.98</v>
      </c>
      <c r="AB1330" s="3">
        <f t="shared" si="1037"/>
        <v>4.9400000000000004</v>
      </c>
      <c r="AC1330" s="3">
        <f t="shared" si="1038"/>
        <v>1.6536</v>
      </c>
      <c r="AE1330" s="3" t="str">
        <f t="shared" si="1039"/>
        <v>1.90</v>
      </c>
      <c r="AF1330" s="3" t="str">
        <f t="shared" si="1040"/>
        <v>-</v>
      </c>
      <c r="AG1330" s="3">
        <f t="shared" si="1041"/>
        <v>165.98</v>
      </c>
      <c r="AH1330" s="3">
        <f t="shared" si="1042"/>
        <v>4.9400000000000004</v>
      </c>
      <c r="AI1330" s="3">
        <f t="shared" si="1043"/>
        <v>1.5502499999999997</v>
      </c>
      <c r="AK1330" s="3" t="str">
        <f t="shared" si="1044"/>
        <v>1.90</v>
      </c>
      <c r="AL1330" s="3" t="str">
        <f t="shared" si="1045"/>
        <v>-</v>
      </c>
      <c r="AM1330" s="3">
        <f t="shared" si="1046"/>
        <v>165.98</v>
      </c>
      <c r="AN1330" s="3">
        <f t="shared" si="1047"/>
        <v>4.9400000000000004</v>
      </c>
      <c r="AO1330" s="3">
        <f t="shared" si="1048"/>
        <v>1.4468999999999996</v>
      </c>
      <c r="AQ1330" s="3" t="str">
        <f t="shared" si="1049"/>
        <v>1.90</v>
      </c>
      <c r="AR1330" s="3" t="str">
        <f t="shared" si="1050"/>
        <v>-</v>
      </c>
      <c r="AS1330" s="3">
        <f t="shared" si="1051"/>
        <v>165.98</v>
      </c>
      <c r="AT1330" s="3">
        <f t="shared" si="1052"/>
        <v>4.9400000000000004</v>
      </c>
      <c r="AU1330" s="3">
        <f t="shared" si="1053"/>
        <v>1.2401999999999997</v>
      </c>
      <c r="AW1330" s="3" t="str">
        <f t="shared" si="1054"/>
        <v>1.90</v>
      </c>
      <c r="AX1330" s="3" t="str">
        <f t="shared" si="1055"/>
        <v>-</v>
      </c>
      <c r="AY1330" s="3">
        <f t="shared" si="1056"/>
        <v>165.98</v>
      </c>
      <c r="AZ1330" s="3">
        <f t="shared" si="1057"/>
        <v>4.9400000000000004</v>
      </c>
      <c r="BA1330" s="3">
        <f t="shared" si="1058"/>
        <v>1.0334999999999999</v>
      </c>
      <c r="BC1330" s="3" t="str">
        <f t="shared" si="1059"/>
        <v>1.90</v>
      </c>
      <c r="BD1330" s="3" t="str">
        <f t="shared" si="1060"/>
        <v>-</v>
      </c>
      <c r="BE1330" s="3">
        <f t="shared" si="1061"/>
        <v>165.98</v>
      </c>
      <c r="BF1330" s="3">
        <f t="shared" si="1062"/>
        <v>4.9400000000000004</v>
      </c>
      <c r="BG1330" s="3">
        <f t="shared" si="1063"/>
        <v>0.62009999999999987</v>
      </c>
      <c r="BI1330" s="3" t="str">
        <f t="shared" si="1064"/>
        <v>1.90</v>
      </c>
      <c r="BJ1330" s="3" t="str">
        <f t="shared" si="1065"/>
        <v>-</v>
      </c>
      <c r="BK1330" s="3">
        <f t="shared" si="1066"/>
        <v>165.98</v>
      </c>
      <c r="BL1330" s="3">
        <f t="shared" si="1067"/>
        <v>4.9400000000000004</v>
      </c>
      <c r="BM1330" s="3">
        <f t="shared" si="1068"/>
        <v>0.20669999999999999</v>
      </c>
    </row>
    <row r="1331" spans="1:65" x14ac:dyDescent="0.3">
      <c r="A1331" s="3" t="str">
        <f>'Forward collapse simulation'!B1341</f>
        <v>1.90</v>
      </c>
      <c r="B1331" s="3" t="str">
        <f>IF('Forward collapse simulation'!C1341="","-",'Forward collapse simulation'!C1341)</f>
        <v>-</v>
      </c>
      <c r="C1331" s="3">
        <f>'Forward collapse simulation'!E1341</f>
        <v>167.57</v>
      </c>
      <c r="D1331" s="3">
        <f>'Forward collapse simulation'!AK1341</f>
        <v>15.63</v>
      </c>
      <c r="E1331" s="84">
        <f>'Forward collapse simulation'!AL1341</f>
        <v>2.1900000000000004</v>
      </c>
      <c r="G1331" s="3" t="str">
        <f t="shared" si="1019"/>
        <v>1.90</v>
      </c>
      <c r="H1331" s="3" t="str">
        <f t="shared" si="1020"/>
        <v>-</v>
      </c>
      <c r="I1331" s="3">
        <f t="shared" si="1021"/>
        <v>167.57</v>
      </c>
      <c r="J1331" s="3">
        <f t="shared" si="1022"/>
        <v>15.63</v>
      </c>
      <c r="K1331" s="3">
        <f t="shared" si="1023"/>
        <v>2.0805000000000002</v>
      </c>
      <c r="M1331" s="3" t="str">
        <f t="shared" si="1024"/>
        <v>1.90</v>
      </c>
      <c r="N1331" s="3" t="str">
        <f t="shared" si="1025"/>
        <v>-</v>
      </c>
      <c r="O1331" s="3">
        <f t="shared" si="1026"/>
        <v>167.57</v>
      </c>
      <c r="P1331" s="3">
        <f t="shared" si="1027"/>
        <v>15.63</v>
      </c>
      <c r="Q1331" s="3">
        <f t="shared" si="1028"/>
        <v>1.9710000000000003</v>
      </c>
      <c r="R1331" s="85"/>
      <c r="S1331" s="3" t="str">
        <f t="shared" si="1029"/>
        <v>1.90</v>
      </c>
      <c r="T1331" s="3" t="str">
        <f t="shared" si="1030"/>
        <v>-</v>
      </c>
      <c r="U1331" s="3">
        <f t="shared" si="1031"/>
        <v>167.57</v>
      </c>
      <c r="V1331" s="3">
        <f t="shared" si="1032"/>
        <v>15.63</v>
      </c>
      <c r="W1331" s="3">
        <f t="shared" si="1033"/>
        <v>1.8615000000000004</v>
      </c>
      <c r="X1331" s="85"/>
      <c r="Y1331" s="3" t="str">
        <f t="shared" si="1034"/>
        <v>1.90</v>
      </c>
      <c r="Z1331" s="3" t="str">
        <f t="shared" si="1035"/>
        <v>-</v>
      </c>
      <c r="AA1331" s="3">
        <f t="shared" si="1036"/>
        <v>167.57</v>
      </c>
      <c r="AB1331" s="3">
        <f t="shared" si="1037"/>
        <v>15.63</v>
      </c>
      <c r="AC1331" s="3">
        <f t="shared" si="1038"/>
        <v>1.7520000000000004</v>
      </c>
      <c r="AE1331" s="3" t="str">
        <f t="shared" si="1039"/>
        <v>1.90</v>
      </c>
      <c r="AF1331" s="3" t="str">
        <f t="shared" si="1040"/>
        <v>-</v>
      </c>
      <c r="AG1331" s="3">
        <f t="shared" si="1041"/>
        <v>167.57</v>
      </c>
      <c r="AH1331" s="3">
        <f t="shared" si="1042"/>
        <v>15.63</v>
      </c>
      <c r="AI1331" s="3">
        <f t="shared" si="1043"/>
        <v>1.6425000000000003</v>
      </c>
      <c r="AK1331" s="3" t="str">
        <f t="shared" si="1044"/>
        <v>1.90</v>
      </c>
      <c r="AL1331" s="3" t="str">
        <f t="shared" si="1045"/>
        <v>-</v>
      </c>
      <c r="AM1331" s="3">
        <f t="shared" si="1046"/>
        <v>167.57</v>
      </c>
      <c r="AN1331" s="3">
        <f t="shared" si="1047"/>
        <v>15.63</v>
      </c>
      <c r="AO1331" s="3">
        <f t="shared" si="1048"/>
        <v>1.5330000000000001</v>
      </c>
      <c r="AQ1331" s="3" t="str">
        <f t="shared" si="1049"/>
        <v>1.90</v>
      </c>
      <c r="AR1331" s="3" t="str">
        <f t="shared" si="1050"/>
        <v>-</v>
      </c>
      <c r="AS1331" s="3">
        <f t="shared" si="1051"/>
        <v>167.57</v>
      </c>
      <c r="AT1331" s="3">
        <f t="shared" si="1052"/>
        <v>15.63</v>
      </c>
      <c r="AU1331" s="3">
        <f t="shared" si="1053"/>
        <v>1.3140000000000003</v>
      </c>
      <c r="AW1331" s="3" t="str">
        <f t="shared" si="1054"/>
        <v>1.90</v>
      </c>
      <c r="AX1331" s="3" t="str">
        <f t="shared" si="1055"/>
        <v>-</v>
      </c>
      <c r="AY1331" s="3">
        <f t="shared" si="1056"/>
        <v>167.57</v>
      </c>
      <c r="AZ1331" s="3">
        <f t="shared" si="1057"/>
        <v>15.63</v>
      </c>
      <c r="BA1331" s="3">
        <f t="shared" si="1058"/>
        <v>1.0950000000000002</v>
      </c>
      <c r="BC1331" s="3" t="str">
        <f t="shared" si="1059"/>
        <v>1.90</v>
      </c>
      <c r="BD1331" s="3" t="str">
        <f t="shared" si="1060"/>
        <v>-</v>
      </c>
      <c r="BE1331" s="3">
        <f t="shared" si="1061"/>
        <v>167.57</v>
      </c>
      <c r="BF1331" s="3">
        <f t="shared" si="1062"/>
        <v>15.63</v>
      </c>
      <c r="BG1331" s="3">
        <f t="shared" si="1063"/>
        <v>0.65700000000000014</v>
      </c>
      <c r="BI1331" s="3" t="str">
        <f t="shared" si="1064"/>
        <v>1.90</v>
      </c>
      <c r="BJ1331" s="3" t="str">
        <f t="shared" si="1065"/>
        <v>-</v>
      </c>
      <c r="BK1331" s="3">
        <f t="shared" si="1066"/>
        <v>167.57</v>
      </c>
      <c r="BL1331" s="3">
        <f t="shared" si="1067"/>
        <v>15.63</v>
      </c>
      <c r="BM1331" s="3">
        <f t="shared" si="1068"/>
        <v>0.21900000000000006</v>
      </c>
    </row>
    <row r="1332" spans="1:65" x14ac:dyDescent="0.3">
      <c r="A1332" s="3" t="str">
        <f>'Forward collapse simulation'!B1342</f>
        <v>1.90</v>
      </c>
      <c r="B1332" s="3" t="str">
        <f>IF('Forward collapse simulation'!C1342="","-",'Forward collapse simulation'!C1342)</f>
        <v>-</v>
      </c>
      <c r="C1332" s="3">
        <f>'Forward collapse simulation'!E1342</f>
        <v>166.09</v>
      </c>
      <c r="D1332" s="3">
        <f>'Forward collapse simulation'!AK1342</f>
        <v>26.91</v>
      </c>
      <c r="E1332" s="84">
        <f>'Forward collapse simulation'!AL1342</f>
        <v>1.087</v>
      </c>
      <c r="G1332" s="3" t="str">
        <f t="shared" si="1019"/>
        <v>1.90</v>
      </c>
      <c r="H1332" s="3" t="str">
        <f t="shared" si="1020"/>
        <v>-</v>
      </c>
      <c r="I1332" s="3">
        <f t="shared" si="1021"/>
        <v>166.09</v>
      </c>
      <c r="J1332" s="3">
        <f t="shared" si="1022"/>
        <v>26.91</v>
      </c>
      <c r="K1332" s="3">
        <f t="shared" si="1023"/>
        <v>1.0326499999999998</v>
      </c>
      <c r="M1332" s="3" t="str">
        <f t="shared" si="1024"/>
        <v>1.90</v>
      </c>
      <c r="N1332" s="3" t="str">
        <f t="shared" si="1025"/>
        <v>-</v>
      </c>
      <c r="O1332" s="3">
        <f t="shared" si="1026"/>
        <v>166.09</v>
      </c>
      <c r="P1332" s="3">
        <f t="shared" si="1027"/>
        <v>26.91</v>
      </c>
      <c r="Q1332" s="3">
        <f t="shared" si="1028"/>
        <v>0.97829999999999995</v>
      </c>
      <c r="R1332" s="85"/>
      <c r="S1332" s="3" t="str">
        <f t="shared" si="1029"/>
        <v>1.90</v>
      </c>
      <c r="T1332" s="3" t="str">
        <f t="shared" si="1030"/>
        <v>-</v>
      </c>
      <c r="U1332" s="3">
        <f t="shared" si="1031"/>
        <v>166.09</v>
      </c>
      <c r="V1332" s="3">
        <f t="shared" si="1032"/>
        <v>26.91</v>
      </c>
      <c r="W1332" s="3">
        <f t="shared" si="1033"/>
        <v>0.92394999999999994</v>
      </c>
      <c r="X1332" s="85"/>
      <c r="Y1332" s="3" t="str">
        <f t="shared" si="1034"/>
        <v>1.90</v>
      </c>
      <c r="Z1332" s="3" t="str">
        <f t="shared" si="1035"/>
        <v>-</v>
      </c>
      <c r="AA1332" s="3">
        <f t="shared" si="1036"/>
        <v>166.09</v>
      </c>
      <c r="AB1332" s="3">
        <f t="shared" si="1037"/>
        <v>26.91</v>
      </c>
      <c r="AC1332" s="3">
        <f t="shared" si="1038"/>
        <v>0.86960000000000004</v>
      </c>
      <c r="AE1332" s="3" t="str">
        <f t="shared" si="1039"/>
        <v>1.90</v>
      </c>
      <c r="AF1332" s="3" t="str">
        <f t="shared" si="1040"/>
        <v>-</v>
      </c>
      <c r="AG1332" s="3">
        <f t="shared" si="1041"/>
        <v>166.09</v>
      </c>
      <c r="AH1332" s="3">
        <f t="shared" si="1042"/>
        <v>26.91</v>
      </c>
      <c r="AI1332" s="3">
        <f t="shared" si="1043"/>
        <v>0.81525000000000003</v>
      </c>
      <c r="AK1332" s="3" t="str">
        <f t="shared" si="1044"/>
        <v>1.90</v>
      </c>
      <c r="AL1332" s="3" t="str">
        <f t="shared" si="1045"/>
        <v>-</v>
      </c>
      <c r="AM1332" s="3">
        <f t="shared" si="1046"/>
        <v>166.09</v>
      </c>
      <c r="AN1332" s="3">
        <f t="shared" si="1047"/>
        <v>26.91</v>
      </c>
      <c r="AO1332" s="3">
        <f t="shared" si="1048"/>
        <v>0.76089999999999991</v>
      </c>
      <c r="AQ1332" s="3" t="str">
        <f t="shared" si="1049"/>
        <v>1.90</v>
      </c>
      <c r="AR1332" s="3" t="str">
        <f t="shared" si="1050"/>
        <v>-</v>
      </c>
      <c r="AS1332" s="3">
        <f t="shared" si="1051"/>
        <v>166.09</v>
      </c>
      <c r="AT1332" s="3">
        <f t="shared" si="1052"/>
        <v>26.91</v>
      </c>
      <c r="AU1332" s="3">
        <f t="shared" si="1053"/>
        <v>0.6522</v>
      </c>
      <c r="AW1332" s="3" t="str">
        <f t="shared" si="1054"/>
        <v>1.90</v>
      </c>
      <c r="AX1332" s="3" t="str">
        <f t="shared" si="1055"/>
        <v>-</v>
      </c>
      <c r="AY1332" s="3">
        <f t="shared" si="1056"/>
        <v>166.09</v>
      </c>
      <c r="AZ1332" s="3">
        <f t="shared" si="1057"/>
        <v>26.91</v>
      </c>
      <c r="BA1332" s="3">
        <f t="shared" si="1058"/>
        <v>0.54349999999999998</v>
      </c>
      <c r="BC1332" s="3" t="str">
        <f t="shared" si="1059"/>
        <v>1.90</v>
      </c>
      <c r="BD1332" s="3" t="str">
        <f t="shared" si="1060"/>
        <v>-</v>
      </c>
      <c r="BE1332" s="3">
        <f t="shared" si="1061"/>
        <v>166.09</v>
      </c>
      <c r="BF1332" s="3">
        <f t="shared" si="1062"/>
        <v>26.91</v>
      </c>
      <c r="BG1332" s="3">
        <f t="shared" si="1063"/>
        <v>0.3261</v>
      </c>
      <c r="BI1332" s="3" t="str">
        <f t="shared" si="1064"/>
        <v>1.90</v>
      </c>
      <c r="BJ1332" s="3" t="str">
        <f t="shared" si="1065"/>
        <v>-</v>
      </c>
      <c r="BK1332" s="3">
        <f t="shared" si="1066"/>
        <v>166.09</v>
      </c>
      <c r="BL1332" s="3">
        <f t="shared" si="1067"/>
        <v>26.91</v>
      </c>
      <c r="BM1332" s="3">
        <f t="shared" si="1068"/>
        <v>0.1087</v>
      </c>
    </row>
    <row r="1333" spans="1:65" x14ac:dyDescent="0.3">
      <c r="A1333" s="3" t="str">
        <f>'Forward collapse simulation'!B1343</f>
        <v>1.90</v>
      </c>
      <c r="B1333" s="3" t="str">
        <f>IF('Forward collapse simulation'!C1343="","-",'Forward collapse simulation'!C1343)</f>
        <v>-</v>
      </c>
      <c r="C1333" s="3">
        <f>'Forward collapse simulation'!E1343</f>
        <v>164.98</v>
      </c>
      <c r="D1333" s="3">
        <f>'Forward collapse simulation'!AK1343</f>
        <v>40.19</v>
      </c>
      <c r="E1333" s="84">
        <f>'Forward collapse simulation'!AL1343</f>
        <v>0.85400000000000009</v>
      </c>
      <c r="G1333" s="3" t="str">
        <f t="shared" si="1019"/>
        <v>1.90</v>
      </c>
      <c r="H1333" s="3" t="str">
        <f t="shared" si="1020"/>
        <v>-</v>
      </c>
      <c r="I1333" s="3">
        <f t="shared" si="1021"/>
        <v>164.98</v>
      </c>
      <c r="J1333" s="3">
        <f t="shared" si="1022"/>
        <v>40.19</v>
      </c>
      <c r="K1333" s="3">
        <f t="shared" si="1023"/>
        <v>0.81130000000000002</v>
      </c>
      <c r="M1333" s="3" t="str">
        <f t="shared" si="1024"/>
        <v>1.90</v>
      </c>
      <c r="N1333" s="3" t="str">
        <f t="shared" si="1025"/>
        <v>-</v>
      </c>
      <c r="O1333" s="3">
        <f t="shared" si="1026"/>
        <v>164.98</v>
      </c>
      <c r="P1333" s="3">
        <f t="shared" si="1027"/>
        <v>40.19</v>
      </c>
      <c r="Q1333" s="3">
        <f t="shared" si="1028"/>
        <v>0.76860000000000006</v>
      </c>
      <c r="R1333" s="85"/>
      <c r="S1333" s="3" t="str">
        <f t="shared" si="1029"/>
        <v>1.90</v>
      </c>
      <c r="T1333" s="3" t="str">
        <f t="shared" si="1030"/>
        <v>-</v>
      </c>
      <c r="U1333" s="3">
        <f t="shared" si="1031"/>
        <v>164.98</v>
      </c>
      <c r="V1333" s="3">
        <f t="shared" si="1032"/>
        <v>40.19</v>
      </c>
      <c r="W1333" s="3">
        <f t="shared" si="1033"/>
        <v>0.7259000000000001</v>
      </c>
      <c r="X1333" s="85"/>
      <c r="Y1333" s="3" t="str">
        <f t="shared" si="1034"/>
        <v>1.90</v>
      </c>
      <c r="Z1333" s="3" t="str">
        <f t="shared" si="1035"/>
        <v>-</v>
      </c>
      <c r="AA1333" s="3">
        <f t="shared" si="1036"/>
        <v>164.98</v>
      </c>
      <c r="AB1333" s="3">
        <f t="shared" si="1037"/>
        <v>40.19</v>
      </c>
      <c r="AC1333" s="3">
        <f t="shared" si="1038"/>
        <v>0.68320000000000014</v>
      </c>
      <c r="AE1333" s="3" t="str">
        <f t="shared" si="1039"/>
        <v>1.90</v>
      </c>
      <c r="AF1333" s="3" t="str">
        <f t="shared" si="1040"/>
        <v>-</v>
      </c>
      <c r="AG1333" s="3">
        <f t="shared" si="1041"/>
        <v>164.98</v>
      </c>
      <c r="AH1333" s="3">
        <f t="shared" si="1042"/>
        <v>40.19</v>
      </c>
      <c r="AI1333" s="3">
        <f t="shared" si="1043"/>
        <v>0.64050000000000007</v>
      </c>
      <c r="AK1333" s="3" t="str">
        <f t="shared" si="1044"/>
        <v>1.90</v>
      </c>
      <c r="AL1333" s="3" t="str">
        <f t="shared" si="1045"/>
        <v>-</v>
      </c>
      <c r="AM1333" s="3">
        <f t="shared" si="1046"/>
        <v>164.98</v>
      </c>
      <c r="AN1333" s="3">
        <f t="shared" si="1047"/>
        <v>40.19</v>
      </c>
      <c r="AO1333" s="3">
        <f t="shared" si="1048"/>
        <v>0.5978</v>
      </c>
      <c r="AQ1333" s="3" t="str">
        <f t="shared" si="1049"/>
        <v>1.90</v>
      </c>
      <c r="AR1333" s="3" t="str">
        <f t="shared" si="1050"/>
        <v>-</v>
      </c>
      <c r="AS1333" s="3">
        <f t="shared" si="1051"/>
        <v>164.98</v>
      </c>
      <c r="AT1333" s="3">
        <f t="shared" si="1052"/>
        <v>40.19</v>
      </c>
      <c r="AU1333" s="3">
        <f t="shared" si="1053"/>
        <v>0.51240000000000008</v>
      </c>
      <c r="AW1333" s="3" t="str">
        <f t="shared" si="1054"/>
        <v>1.90</v>
      </c>
      <c r="AX1333" s="3" t="str">
        <f t="shared" si="1055"/>
        <v>-</v>
      </c>
      <c r="AY1333" s="3">
        <f t="shared" si="1056"/>
        <v>164.98</v>
      </c>
      <c r="AZ1333" s="3">
        <f t="shared" si="1057"/>
        <v>40.19</v>
      </c>
      <c r="BA1333" s="3">
        <f t="shared" si="1058"/>
        <v>0.42700000000000005</v>
      </c>
      <c r="BC1333" s="3" t="str">
        <f t="shared" si="1059"/>
        <v>1.90</v>
      </c>
      <c r="BD1333" s="3" t="str">
        <f t="shared" si="1060"/>
        <v>-</v>
      </c>
      <c r="BE1333" s="3">
        <f t="shared" si="1061"/>
        <v>164.98</v>
      </c>
      <c r="BF1333" s="3">
        <f t="shared" si="1062"/>
        <v>40.19</v>
      </c>
      <c r="BG1333" s="3">
        <f t="shared" si="1063"/>
        <v>0.25620000000000004</v>
      </c>
      <c r="BI1333" s="3" t="str">
        <f t="shared" si="1064"/>
        <v>1.90</v>
      </c>
      <c r="BJ1333" s="3" t="str">
        <f t="shared" si="1065"/>
        <v>-</v>
      </c>
      <c r="BK1333" s="3">
        <f t="shared" si="1066"/>
        <v>164.98</v>
      </c>
      <c r="BL1333" s="3">
        <f t="shared" si="1067"/>
        <v>40.19</v>
      </c>
      <c r="BM1333" s="3">
        <f t="shared" si="1068"/>
        <v>8.5400000000000018E-2</v>
      </c>
    </row>
    <row r="1334" spans="1:65" x14ac:dyDescent="0.3">
      <c r="A1334" s="3" t="str">
        <f>'Forward collapse simulation'!B1344</f>
        <v>1.90</v>
      </c>
      <c r="B1334" s="3" t="str">
        <f>IF('Forward collapse simulation'!C1344="","-",'Forward collapse simulation'!C1344)</f>
        <v>-</v>
      </c>
      <c r="C1334" s="3">
        <f>'Forward collapse simulation'!E1344</f>
        <v>175.47</v>
      </c>
      <c r="D1334" s="3">
        <f>'Forward collapse simulation'!AK1344</f>
        <v>73.010000000000005</v>
      </c>
      <c r="E1334" s="84">
        <f>'Forward collapse simulation'!AL1344</f>
        <v>1.603</v>
      </c>
      <c r="G1334" s="3" t="str">
        <f t="shared" si="1019"/>
        <v>1.90</v>
      </c>
      <c r="H1334" s="3" t="str">
        <f t="shared" si="1020"/>
        <v>-</v>
      </c>
      <c r="I1334" s="3">
        <f t="shared" si="1021"/>
        <v>175.47</v>
      </c>
      <c r="J1334" s="3">
        <f t="shared" si="1022"/>
        <v>73.010000000000005</v>
      </c>
      <c r="K1334" s="3">
        <f t="shared" si="1023"/>
        <v>1.5228499999999998</v>
      </c>
      <c r="M1334" s="3" t="str">
        <f t="shared" si="1024"/>
        <v>1.90</v>
      </c>
      <c r="N1334" s="3" t="str">
        <f t="shared" si="1025"/>
        <v>-</v>
      </c>
      <c r="O1334" s="3">
        <f t="shared" si="1026"/>
        <v>175.47</v>
      </c>
      <c r="P1334" s="3">
        <f t="shared" si="1027"/>
        <v>73.010000000000005</v>
      </c>
      <c r="Q1334" s="3">
        <f t="shared" si="1028"/>
        <v>1.4427000000000001</v>
      </c>
      <c r="R1334" s="85"/>
      <c r="S1334" s="3" t="str">
        <f t="shared" si="1029"/>
        <v>1.90</v>
      </c>
      <c r="T1334" s="3" t="str">
        <f t="shared" si="1030"/>
        <v>-</v>
      </c>
      <c r="U1334" s="3">
        <f t="shared" si="1031"/>
        <v>175.47</v>
      </c>
      <c r="V1334" s="3">
        <f t="shared" si="1032"/>
        <v>73.010000000000005</v>
      </c>
      <c r="W1334" s="3">
        <f t="shared" si="1033"/>
        <v>1.3625499999999999</v>
      </c>
      <c r="X1334" s="85"/>
      <c r="Y1334" s="3" t="str">
        <f t="shared" si="1034"/>
        <v>1.90</v>
      </c>
      <c r="Z1334" s="3" t="str">
        <f t="shared" si="1035"/>
        <v>-</v>
      </c>
      <c r="AA1334" s="3">
        <f t="shared" si="1036"/>
        <v>175.47</v>
      </c>
      <c r="AB1334" s="3">
        <f t="shared" si="1037"/>
        <v>73.010000000000005</v>
      </c>
      <c r="AC1334" s="3">
        <f t="shared" si="1038"/>
        <v>1.2824</v>
      </c>
      <c r="AE1334" s="3" t="str">
        <f t="shared" si="1039"/>
        <v>1.90</v>
      </c>
      <c r="AF1334" s="3" t="str">
        <f t="shared" si="1040"/>
        <v>-</v>
      </c>
      <c r="AG1334" s="3">
        <f t="shared" si="1041"/>
        <v>175.47</v>
      </c>
      <c r="AH1334" s="3">
        <f t="shared" si="1042"/>
        <v>73.010000000000005</v>
      </c>
      <c r="AI1334" s="3">
        <f t="shared" si="1043"/>
        <v>1.20225</v>
      </c>
      <c r="AK1334" s="3" t="str">
        <f t="shared" si="1044"/>
        <v>1.90</v>
      </c>
      <c r="AL1334" s="3" t="str">
        <f t="shared" si="1045"/>
        <v>-</v>
      </c>
      <c r="AM1334" s="3">
        <f t="shared" si="1046"/>
        <v>175.47</v>
      </c>
      <c r="AN1334" s="3">
        <f t="shared" si="1047"/>
        <v>73.010000000000005</v>
      </c>
      <c r="AO1334" s="3">
        <f t="shared" si="1048"/>
        <v>1.1220999999999999</v>
      </c>
      <c r="AQ1334" s="3" t="str">
        <f t="shared" si="1049"/>
        <v>1.90</v>
      </c>
      <c r="AR1334" s="3" t="str">
        <f t="shared" si="1050"/>
        <v>-</v>
      </c>
      <c r="AS1334" s="3">
        <f t="shared" si="1051"/>
        <v>175.47</v>
      </c>
      <c r="AT1334" s="3">
        <f t="shared" si="1052"/>
        <v>73.010000000000005</v>
      </c>
      <c r="AU1334" s="3">
        <f t="shared" si="1053"/>
        <v>0.96179999999999999</v>
      </c>
      <c r="AW1334" s="3" t="str">
        <f t="shared" si="1054"/>
        <v>1.90</v>
      </c>
      <c r="AX1334" s="3" t="str">
        <f t="shared" si="1055"/>
        <v>-</v>
      </c>
      <c r="AY1334" s="3">
        <f t="shared" si="1056"/>
        <v>175.47</v>
      </c>
      <c r="AZ1334" s="3">
        <f t="shared" si="1057"/>
        <v>73.010000000000005</v>
      </c>
      <c r="BA1334" s="3">
        <f t="shared" si="1058"/>
        <v>0.80149999999999999</v>
      </c>
      <c r="BC1334" s="3" t="str">
        <f t="shared" si="1059"/>
        <v>1.90</v>
      </c>
      <c r="BD1334" s="3" t="str">
        <f t="shared" si="1060"/>
        <v>-</v>
      </c>
      <c r="BE1334" s="3">
        <f t="shared" si="1061"/>
        <v>175.47</v>
      </c>
      <c r="BF1334" s="3">
        <f t="shared" si="1062"/>
        <v>73.010000000000005</v>
      </c>
      <c r="BG1334" s="3">
        <f t="shared" si="1063"/>
        <v>0.48089999999999999</v>
      </c>
      <c r="BI1334" s="3" t="str">
        <f t="shared" si="1064"/>
        <v>1.90</v>
      </c>
      <c r="BJ1334" s="3" t="str">
        <f t="shared" si="1065"/>
        <v>-</v>
      </c>
      <c r="BK1334" s="3">
        <f t="shared" si="1066"/>
        <v>175.47</v>
      </c>
      <c r="BL1334" s="3">
        <f t="shared" si="1067"/>
        <v>73.010000000000005</v>
      </c>
      <c r="BM1334" s="3">
        <f t="shared" si="1068"/>
        <v>0.1603</v>
      </c>
    </row>
    <row r="1335" spans="1:65" x14ac:dyDescent="0.3">
      <c r="A1335" s="3" t="str">
        <f>'Forward collapse simulation'!B1345</f>
        <v>1.90</v>
      </c>
      <c r="B1335" s="3" t="str">
        <f>IF('Forward collapse simulation'!C1345="","-",'Forward collapse simulation'!C1345)</f>
        <v>-</v>
      </c>
      <c r="C1335" s="3">
        <f>'Forward collapse simulation'!E1345</f>
        <v>188.96</v>
      </c>
      <c r="D1335" s="3">
        <f>'Forward collapse simulation'!AK1345</f>
        <v>82.84</v>
      </c>
      <c r="E1335" s="84">
        <f>'Forward collapse simulation'!AL1345</f>
        <v>3.04</v>
      </c>
      <c r="G1335" s="3" t="str">
        <f t="shared" si="1019"/>
        <v>1.90</v>
      </c>
      <c r="H1335" s="3" t="str">
        <f t="shared" si="1020"/>
        <v>-</v>
      </c>
      <c r="I1335" s="3">
        <f t="shared" si="1021"/>
        <v>188.96</v>
      </c>
      <c r="J1335" s="3">
        <f t="shared" si="1022"/>
        <v>82.84</v>
      </c>
      <c r="K1335" s="3">
        <f t="shared" si="1023"/>
        <v>2.8879999999999999</v>
      </c>
      <c r="M1335" s="3" t="str">
        <f t="shared" si="1024"/>
        <v>1.90</v>
      </c>
      <c r="N1335" s="3" t="str">
        <f t="shared" si="1025"/>
        <v>-</v>
      </c>
      <c r="O1335" s="3">
        <f t="shared" si="1026"/>
        <v>188.96</v>
      </c>
      <c r="P1335" s="3">
        <f t="shared" si="1027"/>
        <v>82.84</v>
      </c>
      <c r="Q1335" s="3">
        <f t="shared" si="1028"/>
        <v>2.7360000000000002</v>
      </c>
      <c r="R1335" s="85"/>
      <c r="S1335" s="3" t="str">
        <f t="shared" si="1029"/>
        <v>1.90</v>
      </c>
      <c r="T1335" s="3" t="str">
        <f t="shared" si="1030"/>
        <v>-</v>
      </c>
      <c r="U1335" s="3">
        <f t="shared" si="1031"/>
        <v>188.96</v>
      </c>
      <c r="V1335" s="3">
        <f t="shared" si="1032"/>
        <v>82.84</v>
      </c>
      <c r="W1335" s="3">
        <f t="shared" si="1033"/>
        <v>2.5840000000000001</v>
      </c>
      <c r="X1335" s="85"/>
      <c r="Y1335" s="3" t="str">
        <f t="shared" si="1034"/>
        <v>1.90</v>
      </c>
      <c r="Z1335" s="3" t="str">
        <f t="shared" si="1035"/>
        <v>-</v>
      </c>
      <c r="AA1335" s="3">
        <f t="shared" si="1036"/>
        <v>188.96</v>
      </c>
      <c r="AB1335" s="3">
        <f t="shared" si="1037"/>
        <v>82.84</v>
      </c>
      <c r="AC1335" s="3">
        <f t="shared" si="1038"/>
        <v>2.4320000000000004</v>
      </c>
      <c r="AE1335" s="3" t="str">
        <f t="shared" si="1039"/>
        <v>1.90</v>
      </c>
      <c r="AF1335" s="3" t="str">
        <f t="shared" si="1040"/>
        <v>-</v>
      </c>
      <c r="AG1335" s="3">
        <f t="shared" si="1041"/>
        <v>188.96</v>
      </c>
      <c r="AH1335" s="3">
        <f t="shared" si="1042"/>
        <v>82.84</v>
      </c>
      <c r="AI1335" s="3">
        <f t="shared" si="1043"/>
        <v>2.2800000000000002</v>
      </c>
      <c r="AK1335" s="3" t="str">
        <f t="shared" si="1044"/>
        <v>1.90</v>
      </c>
      <c r="AL1335" s="3" t="str">
        <f t="shared" si="1045"/>
        <v>-</v>
      </c>
      <c r="AM1335" s="3">
        <f t="shared" si="1046"/>
        <v>188.96</v>
      </c>
      <c r="AN1335" s="3">
        <f t="shared" si="1047"/>
        <v>82.84</v>
      </c>
      <c r="AO1335" s="3">
        <f t="shared" si="1048"/>
        <v>2.1279999999999997</v>
      </c>
      <c r="AQ1335" s="3" t="str">
        <f t="shared" si="1049"/>
        <v>1.90</v>
      </c>
      <c r="AR1335" s="3" t="str">
        <f t="shared" si="1050"/>
        <v>-</v>
      </c>
      <c r="AS1335" s="3">
        <f t="shared" si="1051"/>
        <v>188.96</v>
      </c>
      <c r="AT1335" s="3">
        <f t="shared" si="1052"/>
        <v>82.84</v>
      </c>
      <c r="AU1335" s="3">
        <f t="shared" si="1053"/>
        <v>1.8239999999999998</v>
      </c>
      <c r="AW1335" s="3" t="str">
        <f t="shared" si="1054"/>
        <v>1.90</v>
      </c>
      <c r="AX1335" s="3" t="str">
        <f t="shared" si="1055"/>
        <v>-</v>
      </c>
      <c r="AY1335" s="3">
        <f t="shared" si="1056"/>
        <v>188.96</v>
      </c>
      <c r="AZ1335" s="3">
        <f t="shared" si="1057"/>
        <v>82.84</v>
      </c>
      <c r="BA1335" s="3">
        <f t="shared" si="1058"/>
        <v>1.52</v>
      </c>
      <c r="BC1335" s="3" t="str">
        <f t="shared" si="1059"/>
        <v>1.90</v>
      </c>
      <c r="BD1335" s="3" t="str">
        <f t="shared" si="1060"/>
        <v>-</v>
      </c>
      <c r="BE1335" s="3">
        <f t="shared" si="1061"/>
        <v>188.96</v>
      </c>
      <c r="BF1335" s="3">
        <f t="shared" si="1062"/>
        <v>82.84</v>
      </c>
      <c r="BG1335" s="3">
        <f t="shared" si="1063"/>
        <v>0.91199999999999992</v>
      </c>
      <c r="BI1335" s="3" t="str">
        <f t="shared" si="1064"/>
        <v>1.90</v>
      </c>
      <c r="BJ1335" s="3" t="str">
        <f t="shared" si="1065"/>
        <v>-</v>
      </c>
      <c r="BK1335" s="3">
        <f t="shared" si="1066"/>
        <v>188.96</v>
      </c>
      <c r="BL1335" s="3">
        <f t="shared" si="1067"/>
        <v>82.84</v>
      </c>
      <c r="BM1335" s="3">
        <f t="shared" si="1068"/>
        <v>0.30400000000000005</v>
      </c>
    </row>
    <row r="1336" spans="1:65" x14ac:dyDescent="0.3">
      <c r="A1336" s="3" t="str">
        <f>'Forward collapse simulation'!B1346</f>
        <v>1.90</v>
      </c>
      <c r="B1336" s="3" t="str">
        <f>IF('Forward collapse simulation'!C1346="","-",'Forward collapse simulation'!C1346)</f>
        <v>-</v>
      </c>
      <c r="C1336" s="3">
        <f>'Forward collapse simulation'!E1346</f>
        <v>307.17</v>
      </c>
      <c r="D1336" s="3">
        <f>'Forward collapse simulation'!AK1346</f>
        <v>85.3</v>
      </c>
      <c r="E1336" s="84">
        <f>'Forward collapse simulation'!AL1346</f>
        <v>1.395</v>
      </c>
      <c r="G1336" s="3" t="str">
        <f t="shared" si="1019"/>
        <v>1.90</v>
      </c>
      <c r="H1336" s="3" t="str">
        <f t="shared" si="1020"/>
        <v>-</v>
      </c>
      <c r="I1336" s="3">
        <f t="shared" si="1021"/>
        <v>307.17</v>
      </c>
      <c r="J1336" s="3">
        <f t="shared" si="1022"/>
        <v>85.3</v>
      </c>
      <c r="K1336" s="3">
        <f t="shared" si="1023"/>
        <v>1.32525</v>
      </c>
      <c r="M1336" s="3" t="str">
        <f t="shared" si="1024"/>
        <v>1.90</v>
      </c>
      <c r="N1336" s="3" t="str">
        <f t="shared" si="1025"/>
        <v>-</v>
      </c>
      <c r="O1336" s="3">
        <f t="shared" si="1026"/>
        <v>307.17</v>
      </c>
      <c r="P1336" s="3">
        <f t="shared" si="1027"/>
        <v>85.3</v>
      </c>
      <c r="Q1336" s="3">
        <f t="shared" si="1028"/>
        <v>1.2555000000000001</v>
      </c>
      <c r="R1336" s="85"/>
      <c r="S1336" s="3" t="str">
        <f t="shared" si="1029"/>
        <v>1.90</v>
      </c>
      <c r="T1336" s="3" t="str">
        <f t="shared" si="1030"/>
        <v>-</v>
      </c>
      <c r="U1336" s="3">
        <f t="shared" si="1031"/>
        <v>307.17</v>
      </c>
      <c r="V1336" s="3">
        <f t="shared" si="1032"/>
        <v>85.3</v>
      </c>
      <c r="W1336" s="3">
        <f t="shared" si="1033"/>
        <v>1.1857500000000001</v>
      </c>
      <c r="X1336" s="85"/>
      <c r="Y1336" s="3" t="str">
        <f t="shared" si="1034"/>
        <v>1.90</v>
      </c>
      <c r="Z1336" s="3" t="str">
        <f t="shared" si="1035"/>
        <v>-</v>
      </c>
      <c r="AA1336" s="3">
        <f t="shared" si="1036"/>
        <v>307.17</v>
      </c>
      <c r="AB1336" s="3">
        <f t="shared" si="1037"/>
        <v>85.3</v>
      </c>
      <c r="AC1336" s="3">
        <f t="shared" si="1038"/>
        <v>1.1160000000000001</v>
      </c>
      <c r="AE1336" s="3" t="str">
        <f t="shared" si="1039"/>
        <v>1.90</v>
      </c>
      <c r="AF1336" s="3" t="str">
        <f t="shared" si="1040"/>
        <v>-</v>
      </c>
      <c r="AG1336" s="3">
        <f t="shared" si="1041"/>
        <v>307.17</v>
      </c>
      <c r="AH1336" s="3">
        <f t="shared" si="1042"/>
        <v>85.3</v>
      </c>
      <c r="AI1336" s="3">
        <f t="shared" si="1043"/>
        <v>1.0462500000000001</v>
      </c>
      <c r="AK1336" s="3" t="str">
        <f t="shared" si="1044"/>
        <v>1.90</v>
      </c>
      <c r="AL1336" s="3" t="str">
        <f t="shared" si="1045"/>
        <v>-</v>
      </c>
      <c r="AM1336" s="3">
        <f t="shared" si="1046"/>
        <v>307.17</v>
      </c>
      <c r="AN1336" s="3">
        <f t="shared" si="1047"/>
        <v>85.3</v>
      </c>
      <c r="AO1336" s="3">
        <f t="shared" si="1048"/>
        <v>0.97649999999999992</v>
      </c>
      <c r="AQ1336" s="3" t="str">
        <f t="shared" si="1049"/>
        <v>1.90</v>
      </c>
      <c r="AR1336" s="3" t="str">
        <f t="shared" si="1050"/>
        <v>-</v>
      </c>
      <c r="AS1336" s="3">
        <f t="shared" si="1051"/>
        <v>307.17</v>
      </c>
      <c r="AT1336" s="3">
        <f t="shared" si="1052"/>
        <v>85.3</v>
      </c>
      <c r="AU1336" s="3">
        <f t="shared" si="1053"/>
        <v>0.83699999999999997</v>
      </c>
      <c r="AW1336" s="3" t="str">
        <f t="shared" si="1054"/>
        <v>1.90</v>
      </c>
      <c r="AX1336" s="3" t="str">
        <f t="shared" si="1055"/>
        <v>-</v>
      </c>
      <c r="AY1336" s="3">
        <f t="shared" si="1056"/>
        <v>307.17</v>
      </c>
      <c r="AZ1336" s="3">
        <f t="shared" si="1057"/>
        <v>85.3</v>
      </c>
      <c r="BA1336" s="3">
        <f t="shared" si="1058"/>
        <v>0.69750000000000001</v>
      </c>
      <c r="BC1336" s="3" t="str">
        <f t="shared" si="1059"/>
        <v>1.90</v>
      </c>
      <c r="BD1336" s="3" t="str">
        <f t="shared" si="1060"/>
        <v>-</v>
      </c>
      <c r="BE1336" s="3">
        <f t="shared" si="1061"/>
        <v>307.17</v>
      </c>
      <c r="BF1336" s="3">
        <f t="shared" si="1062"/>
        <v>85.3</v>
      </c>
      <c r="BG1336" s="3">
        <f t="shared" si="1063"/>
        <v>0.41849999999999998</v>
      </c>
      <c r="BI1336" s="3" t="str">
        <f t="shared" si="1064"/>
        <v>1.90</v>
      </c>
      <c r="BJ1336" s="3" t="str">
        <f t="shared" si="1065"/>
        <v>-</v>
      </c>
      <c r="BK1336" s="3">
        <f t="shared" si="1066"/>
        <v>307.17</v>
      </c>
      <c r="BL1336" s="3">
        <f t="shared" si="1067"/>
        <v>85.3</v>
      </c>
      <c r="BM1336" s="3">
        <f t="shared" si="1068"/>
        <v>0.13950000000000001</v>
      </c>
    </row>
    <row r="1337" spans="1:65" x14ac:dyDescent="0.3">
      <c r="A1337" s="3" t="str">
        <f>'Forward collapse simulation'!B1347</f>
        <v>1.90</v>
      </c>
      <c r="B1337" s="3" t="str">
        <f>IF('Forward collapse simulation'!C1347="","-",'Forward collapse simulation'!C1347)</f>
        <v>-</v>
      </c>
      <c r="C1337" s="3">
        <f>'Forward collapse simulation'!E1347</f>
        <v>319.89999999999998</v>
      </c>
      <c r="D1337" s="3">
        <f>'Forward collapse simulation'!AK1347</f>
        <v>42.090000000000011</v>
      </c>
      <c r="E1337" s="84">
        <f>'Forward collapse simulation'!AL1347</f>
        <v>0.54600000000000004</v>
      </c>
      <c r="G1337" s="3" t="str">
        <f t="shared" si="1019"/>
        <v>1.90</v>
      </c>
      <c r="H1337" s="3" t="str">
        <f t="shared" si="1020"/>
        <v>-</v>
      </c>
      <c r="I1337" s="3">
        <f t="shared" si="1021"/>
        <v>319.89999999999998</v>
      </c>
      <c r="J1337" s="3">
        <f t="shared" si="1022"/>
        <v>42.090000000000011</v>
      </c>
      <c r="K1337" s="3">
        <f t="shared" si="1023"/>
        <v>0.51870000000000005</v>
      </c>
      <c r="M1337" s="3" t="str">
        <f t="shared" si="1024"/>
        <v>1.90</v>
      </c>
      <c r="N1337" s="3" t="str">
        <f t="shared" si="1025"/>
        <v>-</v>
      </c>
      <c r="O1337" s="3">
        <f t="shared" si="1026"/>
        <v>319.89999999999998</v>
      </c>
      <c r="P1337" s="3">
        <f t="shared" si="1027"/>
        <v>42.090000000000011</v>
      </c>
      <c r="Q1337" s="3">
        <f t="shared" si="1028"/>
        <v>0.49140000000000006</v>
      </c>
      <c r="R1337" s="85"/>
      <c r="S1337" s="3" t="str">
        <f t="shared" si="1029"/>
        <v>1.90</v>
      </c>
      <c r="T1337" s="3" t="str">
        <f t="shared" si="1030"/>
        <v>-</v>
      </c>
      <c r="U1337" s="3">
        <f t="shared" si="1031"/>
        <v>319.89999999999998</v>
      </c>
      <c r="V1337" s="3">
        <f t="shared" si="1032"/>
        <v>42.090000000000011</v>
      </c>
      <c r="W1337" s="3">
        <f t="shared" si="1033"/>
        <v>0.46410000000000001</v>
      </c>
      <c r="X1337" s="85"/>
      <c r="Y1337" s="3" t="str">
        <f t="shared" si="1034"/>
        <v>1.90</v>
      </c>
      <c r="Z1337" s="3" t="str">
        <f t="shared" si="1035"/>
        <v>-</v>
      </c>
      <c r="AA1337" s="3">
        <f t="shared" si="1036"/>
        <v>319.89999999999998</v>
      </c>
      <c r="AB1337" s="3">
        <f t="shared" si="1037"/>
        <v>42.090000000000011</v>
      </c>
      <c r="AC1337" s="3">
        <f t="shared" si="1038"/>
        <v>0.43680000000000008</v>
      </c>
      <c r="AE1337" s="3" t="str">
        <f t="shared" si="1039"/>
        <v>1.90</v>
      </c>
      <c r="AF1337" s="3" t="str">
        <f t="shared" si="1040"/>
        <v>-</v>
      </c>
      <c r="AG1337" s="3">
        <f t="shared" si="1041"/>
        <v>319.89999999999998</v>
      </c>
      <c r="AH1337" s="3">
        <f t="shared" si="1042"/>
        <v>42.090000000000011</v>
      </c>
      <c r="AI1337" s="3">
        <f t="shared" si="1043"/>
        <v>0.40950000000000003</v>
      </c>
      <c r="AK1337" s="3" t="str">
        <f t="shared" si="1044"/>
        <v>1.90</v>
      </c>
      <c r="AL1337" s="3" t="str">
        <f t="shared" si="1045"/>
        <v>-</v>
      </c>
      <c r="AM1337" s="3">
        <f t="shared" si="1046"/>
        <v>319.89999999999998</v>
      </c>
      <c r="AN1337" s="3">
        <f t="shared" si="1047"/>
        <v>42.090000000000011</v>
      </c>
      <c r="AO1337" s="3">
        <f t="shared" si="1048"/>
        <v>0.38219999999999998</v>
      </c>
      <c r="AQ1337" s="3" t="str">
        <f t="shared" si="1049"/>
        <v>1.90</v>
      </c>
      <c r="AR1337" s="3" t="str">
        <f t="shared" si="1050"/>
        <v>-</v>
      </c>
      <c r="AS1337" s="3">
        <f t="shared" si="1051"/>
        <v>319.89999999999998</v>
      </c>
      <c r="AT1337" s="3">
        <f t="shared" si="1052"/>
        <v>42.090000000000011</v>
      </c>
      <c r="AU1337" s="3">
        <f t="shared" si="1053"/>
        <v>0.3276</v>
      </c>
      <c r="AW1337" s="3" t="str">
        <f t="shared" si="1054"/>
        <v>1.90</v>
      </c>
      <c r="AX1337" s="3" t="str">
        <f t="shared" si="1055"/>
        <v>-</v>
      </c>
      <c r="AY1337" s="3">
        <f t="shared" si="1056"/>
        <v>319.89999999999998</v>
      </c>
      <c r="AZ1337" s="3">
        <f t="shared" si="1057"/>
        <v>42.090000000000011</v>
      </c>
      <c r="BA1337" s="3">
        <f t="shared" si="1058"/>
        <v>0.27300000000000002</v>
      </c>
      <c r="BC1337" s="3" t="str">
        <f t="shared" si="1059"/>
        <v>1.90</v>
      </c>
      <c r="BD1337" s="3" t="str">
        <f t="shared" si="1060"/>
        <v>-</v>
      </c>
      <c r="BE1337" s="3">
        <f t="shared" si="1061"/>
        <v>319.89999999999998</v>
      </c>
      <c r="BF1337" s="3">
        <f t="shared" si="1062"/>
        <v>42.090000000000011</v>
      </c>
      <c r="BG1337" s="3">
        <f t="shared" si="1063"/>
        <v>0.1638</v>
      </c>
      <c r="BI1337" s="3" t="str">
        <f t="shared" si="1064"/>
        <v>1.90</v>
      </c>
      <c r="BJ1337" s="3" t="str">
        <f t="shared" si="1065"/>
        <v>-</v>
      </c>
      <c r="BK1337" s="3">
        <f t="shared" si="1066"/>
        <v>319.89999999999998</v>
      </c>
      <c r="BL1337" s="3">
        <f t="shared" si="1067"/>
        <v>42.090000000000011</v>
      </c>
      <c r="BM1337" s="3">
        <f t="shared" si="1068"/>
        <v>5.460000000000001E-2</v>
      </c>
    </row>
    <row r="1338" spans="1:65" x14ac:dyDescent="0.3">
      <c r="A1338" s="3" t="str">
        <f>'Forward collapse simulation'!B1348</f>
        <v>1.90</v>
      </c>
      <c r="B1338" s="3" t="str">
        <f>IF('Forward collapse simulation'!C1348="","-",'Forward collapse simulation'!C1348)</f>
        <v>-</v>
      </c>
      <c r="C1338" s="3">
        <f>'Forward collapse simulation'!E1348</f>
        <v>315.41000000000003</v>
      </c>
      <c r="D1338" s="3">
        <f>'Forward collapse simulation'!AK1348</f>
        <v>-47.69</v>
      </c>
      <c r="E1338" s="84">
        <f>'Forward collapse simulation'!AL1348</f>
        <v>0.88</v>
      </c>
      <c r="G1338" s="3" t="str">
        <f t="shared" si="1019"/>
        <v>1.90</v>
      </c>
      <c r="H1338" s="3" t="str">
        <f t="shared" si="1020"/>
        <v>-</v>
      </c>
      <c r="I1338" s="3">
        <f t="shared" si="1021"/>
        <v>315.41000000000003</v>
      </c>
      <c r="J1338" s="3">
        <f t="shared" si="1022"/>
        <v>-47.69</v>
      </c>
      <c r="K1338" s="3">
        <f t="shared" si="1023"/>
        <v>0.83599999999999997</v>
      </c>
      <c r="M1338" s="3" t="str">
        <f t="shared" si="1024"/>
        <v>1.90</v>
      </c>
      <c r="N1338" s="3" t="str">
        <f t="shared" si="1025"/>
        <v>-</v>
      </c>
      <c r="O1338" s="3">
        <f t="shared" si="1026"/>
        <v>315.41000000000003</v>
      </c>
      <c r="P1338" s="3">
        <f t="shared" si="1027"/>
        <v>-47.69</v>
      </c>
      <c r="Q1338" s="3">
        <f t="shared" si="1028"/>
        <v>0.79200000000000004</v>
      </c>
      <c r="R1338" s="85"/>
      <c r="S1338" s="3" t="str">
        <f t="shared" si="1029"/>
        <v>1.90</v>
      </c>
      <c r="T1338" s="3" t="str">
        <f t="shared" si="1030"/>
        <v>-</v>
      </c>
      <c r="U1338" s="3">
        <f t="shared" si="1031"/>
        <v>315.41000000000003</v>
      </c>
      <c r="V1338" s="3">
        <f t="shared" si="1032"/>
        <v>-47.69</v>
      </c>
      <c r="W1338" s="3">
        <f t="shared" si="1033"/>
        <v>0.748</v>
      </c>
      <c r="X1338" s="85"/>
      <c r="Y1338" s="3" t="str">
        <f t="shared" si="1034"/>
        <v>1.90</v>
      </c>
      <c r="Z1338" s="3" t="str">
        <f t="shared" si="1035"/>
        <v>-</v>
      </c>
      <c r="AA1338" s="3">
        <f t="shared" si="1036"/>
        <v>315.41000000000003</v>
      </c>
      <c r="AB1338" s="3">
        <f t="shared" si="1037"/>
        <v>-47.69</v>
      </c>
      <c r="AC1338" s="3">
        <f t="shared" si="1038"/>
        <v>0.70400000000000007</v>
      </c>
      <c r="AE1338" s="3" t="str">
        <f t="shared" si="1039"/>
        <v>1.90</v>
      </c>
      <c r="AF1338" s="3" t="str">
        <f t="shared" si="1040"/>
        <v>-</v>
      </c>
      <c r="AG1338" s="3">
        <f t="shared" si="1041"/>
        <v>315.41000000000003</v>
      </c>
      <c r="AH1338" s="3">
        <f t="shared" si="1042"/>
        <v>-47.69</v>
      </c>
      <c r="AI1338" s="3">
        <f t="shared" si="1043"/>
        <v>0.66</v>
      </c>
      <c r="AK1338" s="3" t="str">
        <f t="shared" si="1044"/>
        <v>1.90</v>
      </c>
      <c r="AL1338" s="3" t="str">
        <f t="shared" si="1045"/>
        <v>-</v>
      </c>
      <c r="AM1338" s="3">
        <f t="shared" si="1046"/>
        <v>315.41000000000003</v>
      </c>
      <c r="AN1338" s="3">
        <f t="shared" si="1047"/>
        <v>-47.69</v>
      </c>
      <c r="AO1338" s="3">
        <f t="shared" si="1048"/>
        <v>0.61599999999999999</v>
      </c>
      <c r="AQ1338" s="3" t="str">
        <f t="shared" si="1049"/>
        <v>1.90</v>
      </c>
      <c r="AR1338" s="3" t="str">
        <f t="shared" si="1050"/>
        <v>-</v>
      </c>
      <c r="AS1338" s="3">
        <f t="shared" si="1051"/>
        <v>315.41000000000003</v>
      </c>
      <c r="AT1338" s="3">
        <f t="shared" si="1052"/>
        <v>-47.69</v>
      </c>
      <c r="AU1338" s="3">
        <f t="shared" si="1053"/>
        <v>0.52800000000000002</v>
      </c>
      <c r="AW1338" s="3" t="str">
        <f t="shared" si="1054"/>
        <v>1.90</v>
      </c>
      <c r="AX1338" s="3" t="str">
        <f t="shared" si="1055"/>
        <v>-</v>
      </c>
      <c r="AY1338" s="3">
        <f t="shared" si="1056"/>
        <v>315.41000000000003</v>
      </c>
      <c r="AZ1338" s="3">
        <f t="shared" si="1057"/>
        <v>-47.69</v>
      </c>
      <c r="BA1338" s="3">
        <f t="shared" si="1058"/>
        <v>0.44</v>
      </c>
      <c r="BC1338" s="3" t="str">
        <f t="shared" si="1059"/>
        <v>1.90</v>
      </c>
      <c r="BD1338" s="3" t="str">
        <f t="shared" si="1060"/>
        <v>-</v>
      </c>
      <c r="BE1338" s="3">
        <f t="shared" si="1061"/>
        <v>315.41000000000003</v>
      </c>
      <c r="BF1338" s="3">
        <f t="shared" si="1062"/>
        <v>-47.69</v>
      </c>
      <c r="BG1338" s="3">
        <f t="shared" si="1063"/>
        <v>0.26400000000000001</v>
      </c>
      <c r="BI1338" s="3" t="str">
        <f t="shared" si="1064"/>
        <v>1.90</v>
      </c>
      <c r="BJ1338" s="3" t="str">
        <f t="shared" si="1065"/>
        <v>-</v>
      </c>
      <c r="BK1338" s="3">
        <f t="shared" si="1066"/>
        <v>315.41000000000003</v>
      </c>
      <c r="BL1338" s="3">
        <f t="shared" si="1067"/>
        <v>-47.69</v>
      </c>
      <c r="BM1338" s="3">
        <f t="shared" si="1068"/>
        <v>8.8000000000000009E-2</v>
      </c>
    </row>
    <row r="1339" spans="1:65" x14ac:dyDescent="0.3">
      <c r="A1339" s="3" t="str">
        <f>'Forward collapse simulation'!B1349</f>
        <v>1.90</v>
      </c>
      <c r="B1339" s="3" t="str">
        <f>IF('Forward collapse simulation'!C1349="","-",'Forward collapse simulation'!C1349)</f>
        <v>-</v>
      </c>
      <c r="C1339" s="3">
        <f>'Forward collapse simulation'!E1349</f>
        <v>311.45999999999998</v>
      </c>
      <c r="D1339" s="3">
        <f>'Forward collapse simulation'!AK1349</f>
        <v>-75.900000000000006</v>
      </c>
      <c r="E1339" s="84">
        <f>'Forward collapse simulation'!AL1349</f>
        <v>1.2220000000000002</v>
      </c>
      <c r="G1339" s="3" t="str">
        <f t="shared" si="1019"/>
        <v>1.90</v>
      </c>
      <c r="H1339" s="3" t="str">
        <f t="shared" si="1020"/>
        <v>-</v>
      </c>
      <c r="I1339" s="3">
        <f t="shared" si="1021"/>
        <v>311.45999999999998</v>
      </c>
      <c r="J1339" s="3">
        <f t="shared" si="1022"/>
        <v>-75.900000000000006</v>
      </c>
      <c r="K1339" s="3">
        <f t="shared" si="1023"/>
        <v>1.1609</v>
      </c>
      <c r="M1339" s="3" t="str">
        <f t="shared" si="1024"/>
        <v>1.90</v>
      </c>
      <c r="N1339" s="3" t="str">
        <f t="shared" si="1025"/>
        <v>-</v>
      </c>
      <c r="O1339" s="3">
        <f t="shared" si="1026"/>
        <v>311.45999999999998</v>
      </c>
      <c r="P1339" s="3">
        <f t="shared" si="1027"/>
        <v>-75.900000000000006</v>
      </c>
      <c r="Q1339" s="3">
        <f t="shared" si="1028"/>
        <v>1.0998000000000001</v>
      </c>
      <c r="R1339" s="85"/>
      <c r="S1339" s="3" t="str">
        <f t="shared" si="1029"/>
        <v>1.90</v>
      </c>
      <c r="T1339" s="3" t="str">
        <f t="shared" si="1030"/>
        <v>-</v>
      </c>
      <c r="U1339" s="3">
        <f t="shared" si="1031"/>
        <v>311.45999999999998</v>
      </c>
      <c r="V1339" s="3">
        <f t="shared" si="1032"/>
        <v>-75.900000000000006</v>
      </c>
      <c r="W1339" s="3">
        <f t="shared" si="1033"/>
        <v>1.0387000000000002</v>
      </c>
      <c r="X1339" s="85"/>
      <c r="Y1339" s="3" t="str">
        <f t="shared" si="1034"/>
        <v>1.90</v>
      </c>
      <c r="Z1339" s="3" t="str">
        <f t="shared" si="1035"/>
        <v>-</v>
      </c>
      <c r="AA1339" s="3">
        <f t="shared" si="1036"/>
        <v>311.45999999999998</v>
      </c>
      <c r="AB1339" s="3">
        <f t="shared" si="1037"/>
        <v>-75.900000000000006</v>
      </c>
      <c r="AC1339" s="3">
        <f t="shared" si="1038"/>
        <v>0.97760000000000025</v>
      </c>
      <c r="AE1339" s="3" t="str">
        <f t="shared" si="1039"/>
        <v>1.90</v>
      </c>
      <c r="AF1339" s="3" t="str">
        <f t="shared" si="1040"/>
        <v>-</v>
      </c>
      <c r="AG1339" s="3">
        <f t="shared" si="1041"/>
        <v>311.45999999999998</v>
      </c>
      <c r="AH1339" s="3">
        <f t="shared" si="1042"/>
        <v>-75.900000000000006</v>
      </c>
      <c r="AI1339" s="3">
        <f t="shared" si="1043"/>
        <v>0.91650000000000009</v>
      </c>
      <c r="AK1339" s="3" t="str">
        <f t="shared" si="1044"/>
        <v>1.90</v>
      </c>
      <c r="AL1339" s="3" t="str">
        <f t="shared" si="1045"/>
        <v>-</v>
      </c>
      <c r="AM1339" s="3">
        <f t="shared" si="1046"/>
        <v>311.45999999999998</v>
      </c>
      <c r="AN1339" s="3">
        <f t="shared" si="1047"/>
        <v>-75.900000000000006</v>
      </c>
      <c r="AO1339" s="3">
        <f t="shared" si="1048"/>
        <v>0.85540000000000005</v>
      </c>
      <c r="AQ1339" s="3" t="str">
        <f t="shared" si="1049"/>
        <v>1.90</v>
      </c>
      <c r="AR1339" s="3" t="str">
        <f t="shared" si="1050"/>
        <v>-</v>
      </c>
      <c r="AS1339" s="3">
        <f t="shared" si="1051"/>
        <v>311.45999999999998</v>
      </c>
      <c r="AT1339" s="3">
        <f t="shared" si="1052"/>
        <v>-75.900000000000006</v>
      </c>
      <c r="AU1339" s="3">
        <f t="shared" si="1053"/>
        <v>0.73320000000000007</v>
      </c>
      <c r="AW1339" s="3" t="str">
        <f t="shared" si="1054"/>
        <v>1.90</v>
      </c>
      <c r="AX1339" s="3" t="str">
        <f t="shared" si="1055"/>
        <v>-</v>
      </c>
      <c r="AY1339" s="3">
        <f t="shared" si="1056"/>
        <v>311.45999999999998</v>
      </c>
      <c r="AZ1339" s="3">
        <f t="shared" si="1057"/>
        <v>-75.900000000000006</v>
      </c>
      <c r="BA1339" s="3">
        <f t="shared" si="1058"/>
        <v>0.6110000000000001</v>
      </c>
      <c r="BC1339" s="3" t="str">
        <f t="shared" si="1059"/>
        <v>1.90</v>
      </c>
      <c r="BD1339" s="3" t="str">
        <f t="shared" si="1060"/>
        <v>-</v>
      </c>
      <c r="BE1339" s="3">
        <f t="shared" si="1061"/>
        <v>311.45999999999998</v>
      </c>
      <c r="BF1339" s="3">
        <f t="shared" si="1062"/>
        <v>-75.900000000000006</v>
      </c>
      <c r="BG1339" s="3">
        <f t="shared" si="1063"/>
        <v>0.36660000000000004</v>
      </c>
      <c r="BI1339" s="3" t="str">
        <f t="shared" si="1064"/>
        <v>1.90</v>
      </c>
      <c r="BJ1339" s="3" t="str">
        <f t="shared" si="1065"/>
        <v>-</v>
      </c>
      <c r="BK1339" s="3">
        <f t="shared" si="1066"/>
        <v>311.45999999999998</v>
      </c>
      <c r="BL1339" s="3">
        <f t="shared" si="1067"/>
        <v>-75.900000000000006</v>
      </c>
      <c r="BM1339" s="3">
        <f t="shared" si="1068"/>
        <v>0.12220000000000003</v>
      </c>
    </row>
    <row r="1340" spans="1:65" x14ac:dyDescent="0.3">
      <c r="A1340" s="3" t="str">
        <f>'Forward collapse simulation'!B1350</f>
        <v>1.90</v>
      </c>
      <c r="B1340" s="3" t="str">
        <f>IF('Forward collapse simulation'!C1350="","-",'Forward collapse simulation'!C1350)</f>
        <v>1.91</v>
      </c>
      <c r="C1340" s="3">
        <f>'Forward collapse simulation'!E1350</f>
        <v>218.34</v>
      </c>
      <c r="D1340" s="3">
        <f>'Forward collapse simulation'!AK1350</f>
        <v>3.4</v>
      </c>
      <c r="E1340" s="84">
        <f>'Forward collapse simulation'!AL1350</f>
        <v>1.87</v>
      </c>
      <c r="G1340" s="3" t="str">
        <f t="shared" si="1019"/>
        <v>1.90</v>
      </c>
      <c r="H1340" s="3" t="str">
        <f t="shared" si="1020"/>
        <v>1.91</v>
      </c>
      <c r="I1340" s="3">
        <f t="shared" si="1021"/>
        <v>218.34</v>
      </c>
      <c r="J1340" s="3">
        <f t="shared" si="1022"/>
        <v>3.4</v>
      </c>
      <c r="K1340" s="3">
        <f t="shared" si="1023"/>
        <v>1.87</v>
      </c>
      <c r="M1340" s="3" t="str">
        <f t="shared" si="1024"/>
        <v>1.90</v>
      </c>
      <c r="N1340" s="3" t="str">
        <f t="shared" si="1025"/>
        <v>1.91</v>
      </c>
      <c r="O1340" s="3">
        <f t="shared" si="1026"/>
        <v>218.34</v>
      </c>
      <c r="P1340" s="3">
        <f t="shared" si="1027"/>
        <v>3.4</v>
      </c>
      <c r="Q1340" s="3">
        <f t="shared" si="1028"/>
        <v>1.87</v>
      </c>
      <c r="R1340" s="85"/>
      <c r="S1340" s="3" t="str">
        <f t="shared" si="1029"/>
        <v>1.90</v>
      </c>
      <c r="T1340" s="3" t="str">
        <f t="shared" si="1030"/>
        <v>1.91</v>
      </c>
      <c r="U1340" s="3">
        <f t="shared" si="1031"/>
        <v>218.34</v>
      </c>
      <c r="V1340" s="3">
        <f t="shared" si="1032"/>
        <v>3.4</v>
      </c>
      <c r="W1340" s="3">
        <f t="shared" si="1033"/>
        <v>1.87</v>
      </c>
      <c r="X1340" s="85"/>
      <c r="Y1340" s="3" t="str">
        <f t="shared" si="1034"/>
        <v>1.90</v>
      </c>
      <c r="Z1340" s="3" t="str">
        <f t="shared" si="1035"/>
        <v>1.91</v>
      </c>
      <c r="AA1340" s="3">
        <f t="shared" si="1036"/>
        <v>218.34</v>
      </c>
      <c r="AB1340" s="3">
        <f t="shared" si="1037"/>
        <v>3.4</v>
      </c>
      <c r="AC1340" s="3">
        <f t="shared" si="1038"/>
        <v>1.87</v>
      </c>
      <c r="AE1340" s="3" t="str">
        <f t="shared" si="1039"/>
        <v>1.90</v>
      </c>
      <c r="AF1340" s="3" t="str">
        <f t="shared" si="1040"/>
        <v>1.91</v>
      </c>
      <c r="AG1340" s="3">
        <f t="shared" si="1041"/>
        <v>218.34</v>
      </c>
      <c r="AH1340" s="3">
        <f t="shared" si="1042"/>
        <v>3.4</v>
      </c>
      <c r="AI1340" s="3">
        <f t="shared" si="1043"/>
        <v>1.87</v>
      </c>
      <c r="AK1340" s="3" t="str">
        <f t="shared" si="1044"/>
        <v>1.90</v>
      </c>
      <c r="AL1340" s="3" t="str">
        <f t="shared" si="1045"/>
        <v>1.91</v>
      </c>
      <c r="AM1340" s="3">
        <f t="shared" si="1046"/>
        <v>218.34</v>
      </c>
      <c r="AN1340" s="3">
        <f t="shared" si="1047"/>
        <v>3.4</v>
      </c>
      <c r="AO1340" s="3">
        <f t="shared" si="1048"/>
        <v>1.87</v>
      </c>
      <c r="AQ1340" s="3" t="str">
        <f t="shared" si="1049"/>
        <v>1.90</v>
      </c>
      <c r="AR1340" s="3" t="str">
        <f t="shared" si="1050"/>
        <v>1.91</v>
      </c>
      <c r="AS1340" s="3">
        <f t="shared" si="1051"/>
        <v>218.34</v>
      </c>
      <c r="AT1340" s="3">
        <f t="shared" si="1052"/>
        <v>3.4</v>
      </c>
      <c r="AU1340" s="3">
        <f t="shared" si="1053"/>
        <v>1.87</v>
      </c>
      <c r="AW1340" s="3" t="str">
        <f t="shared" si="1054"/>
        <v>1.90</v>
      </c>
      <c r="AX1340" s="3" t="str">
        <f t="shared" si="1055"/>
        <v>1.91</v>
      </c>
      <c r="AY1340" s="3">
        <f t="shared" si="1056"/>
        <v>218.34</v>
      </c>
      <c r="AZ1340" s="3">
        <f t="shared" si="1057"/>
        <v>3.4</v>
      </c>
      <c r="BA1340" s="3">
        <f t="shared" si="1058"/>
        <v>1.87</v>
      </c>
      <c r="BC1340" s="3" t="str">
        <f t="shared" si="1059"/>
        <v>1.90</v>
      </c>
      <c r="BD1340" s="3" t="str">
        <f t="shared" si="1060"/>
        <v>1.91</v>
      </c>
      <c r="BE1340" s="3">
        <f t="shared" si="1061"/>
        <v>218.34</v>
      </c>
      <c r="BF1340" s="3">
        <f t="shared" si="1062"/>
        <v>3.4</v>
      </c>
      <c r="BG1340" s="3">
        <f t="shared" si="1063"/>
        <v>1.87</v>
      </c>
      <c r="BI1340" s="3" t="str">
        <f t="shared" si="1064"/>
        <v>1.90</v>
      </c>
      <c r="BJ1340" s="3" t="str">
        <f t="shared" si="1065"/>
        <v>1.91</v>
      </c>
      <c r="BK1340" s="3">
        <f t="shared" si="1066"/>
        <v>218.34</v>
      </c>
      <c r="BL1340" s="3">
        <f t="shared" si="1067"/>
        <v>3.4</v>
      </c>
      <c r="BM1340" s="3">
        <f t="shared" si="1068"/>
        <v>1.87</v>
      </c>
    </row>
    <row r="1341" spans="1:65" x14ac:dyDescent="0.3">
      <c r="A1341" s="3" t="str">
        <f>'Forward collapse simulation'!B1351</f>
        <v>1.91</v>
      </c>
      <c r="B1341" s="3" t="str">
        <f>IF('Forward collapse simulation'!C1351="","-",'Forward collapse simulation'!C1351)</f>
        <v>-</v>
      </c>
      <c r="C1341" s="3">
        <f>'Forward collapse simulation'!E1351</f>
        <v>193.23</v>
      </c>
      <c r="D1341" s="3">
        <f>'Forward collapse simulation'!AK1351</f>
        <v>-75.05</v>
      </c>
      <c r="E1341" s="84">
        <f>'Forward collapse simulation'!AL1351</f>
        <v>0.86399999999999999</v>
      </c>
      <c r="G1341" s="3" t="str">
        <f t="shared" si="1019"/>
        <v>1.91</v>
      </c>
      <c r="H1341" s="3" t="str">
        <f t="shared" si="1020"/>
        <v>-</v>
      </c>
      <c r="I1341" s="3">
        <f t="shared" si="1021"/>
        <v>193.23</v>
      </c>
      <c r="J1341" s="3">
        <f t="shared" si="1022"/>
        <v>-75.05</v>
      </c>
      <c r="K1341" s="3">
        <f t="shared" si="1023"/>
        <v>0.82079999999999997</v>
      </c>
      <c r="M1341" s="3" t="str">
        <f t="shared" si="1024"/>
        <v>1.91</v>
      </c>
      <c r="N1341" s="3" t="str">
        <f t="shared" si="1025"/>
        <v>-</v>
      </c>
      <c r="O1341" s="3">
        <f t="shared" si="1026"/>
        <v>193.23</v>
      </c>
      <c r="P1341" s="3">
        <f t="shared" si="1027"/>
        <v>-75.05</v>
      </c>
      <c r="Q1341" s="3">
        <f t="shared" si="1028"/>
        <v>0.77759999999999996</v>
      </c>
      <c r="R1341" s="85"/>
      <c r="S1341" s="3" t="str">
        <f t="shared" si="1029"/>
        <v>1.91</v>
      </c>
      <c r="T1341" s="3" t="str">
        <f t="shared" si="1030"/>
        <v>-</v>
      </c>
      <c r="U1341" s="3">
        <f t="shared" si="1031"/>
        <v>193.23</v>
      </c>
      <c r="V1341" s="3">
        <f t="shared" si="1032"/>
        <v>-75.05</v>
      </c>
      <c r="W1341" s="3">
        <f t="shared" si="1033"/>
        <v>0.73439999999999994</v>
      </c>
      <c r="X1341" s="85"/>
      <c r="Y1341" s="3" t="str">
        <f t="shared" si="1034"/>
        <v>1.91</v>
      </c>
      <c r="Z1341" s="3" t="str">
        <f t="shared" si="1035"/>
        <v>-</v>
      </c>
      <c r="AA1341" s="3">
        <f t="shared" si="1036"/>
        <v>193.23</v>
      </c>
      <c r="AB1341" s="3">
        <f t="shared" si="1037"/>
        <v>-75.05</v>
      </c>
      <c r="AC1341" s="3">
        <f t="shared" si="1038"/>
        <v>0.69120000000000004</v>
      </c>
      <c r="AE1341" s="3" t="str">
        <f t="shared" si="1039"/>
        <v>1.91</v>
      </c>
      <c r="AF1341" s="3" t="str">
        <f t="shared" si="1040"/>
        <v>-</v>
      </c>
      <c r="AG1341" s="3">
        <f t="shared" si="1041"/>
        <v>193.23</v>
      </c>
      <c r="AH1341" s="3">
        <f t="shared" si="1042"/>
        <v>-75.05</v>
      </c>
      <c r="AI1341" s="3">
        <f t="shared" si="1043"/>
        <v>0.64800000000000002</v>
      </c>
      <c r="AK1341" s="3" t="str">
        <f t="shared" si="1044"/>
        <v>1.91</v>
      </c>
      <c r="AL1341" s="3" t="str">
        <f t="shared" si="1045"/>
        <v>-</v>
      </c>
      <c r="AM1341" s="3">
        <f t="shared" si="1046"/>
        <v>193.23</v>
      </c>
      <c r="AN1341" s="3">
        <f t="shared" si="1047"/>
        <v>-75.05</v>
      </c>
      <c r="AO1341" s="3">
        <f t="shared" si="1048"/>
        <v>0.6048</v>
      </c>
      <c r="AQ1341" s="3" t="str">
        <f t="shared" si="1049"/>
        <v>1.91</v>
      </c>
      <c r="AR1341" s="3" t="str">
        <f t="shared" si="1050"/>
        <v>-</v>
      </c>
      <c r="AS1341" s="3">
        <f t="shared" si="1051"/>
        <v>193.23</v>
      </c>
      <c r="AT1341" s="3">
        <f t="shared" si="1052"/>
        <v>-75.05</v>
      </c>
      <c r="AU1341" s="3">
        <f t="shared" si="1053"/>
        <v>0.51839999999999997</v>
      </c>
      <c r="AW1341" s="3" t="str">
        <f t="shared" si="1054"/>
        <v>1.91</v>
      </c>
      <c r="AX1341" s="3" t="str">
        <f t="shared" si="1055"/>
        <v>-</v>
      </c>
      <c r="AY1341" s="3">
        <f t="shared" si="1056"/>
        <v>193.23</v>
      </c>
      <c r="AZ1341" s="3">
        <f t="shared" si="1057"/>
        <v>-75.05</v>
      </c>
      <c r="BA1341" s="3">
        <f t="shared" si="1058"/>
        <v>0.432</v>
      </c>
      <c r="BC1341" s="3" t="str">
        <f t="shared" si="1059"/>
        <v>1.91</v>
      </c>
      <c r="BD1341" s="3" t="str">
        <f t="shared" si="1060"/>
        <v>-</v>
      </c>
      <c r="BE1341" s="3">
        <f t="shared" si="1061"/>
        <v>193.23</v>
      </c>
      <c r="BF1341" s="3">
        <f t="shared" si="1062"/>
        <v>-75.05</v>
      </c>
      <c r="BG1341" s="3">
        <f t="shared" si="1063"/>
        <v>0.25919999999999999</v>
      </c>
      <c r="BI1341" s="3" t="str">
        <f t="shared" si="1064"/>
        <v>1.91</v>
      </c>
      <c r="BJ1341" s="3" t="str">
        <f t="shared" si="1065"/>
        <v>-</v>
      </c>
      <c r="BK1341" s="3">
        <f t="shared" si="1066"/>
        <v>193.23</v>
      </c>
      <c r="BL1341" s="3">
        <f t="shared" si="1067"/>
        <v>-75.05</v>
      </c>
      <c r="BM1341" s="3">
        <f t="shared" si="1068"/>
        <v>8.6400000000000005E-2</v>
      </c>
    </row>
    <row r="1342" spans="1:65" x14ac:dyDescent="0.3">
      <c r="A1342" s="3" t="str">
        <f>'Forward collapse simulation'!B1352</f>
        <v>1.91</v>
      </c>
      <c r="B1342" s="3" t="str">
        <f>IF('Forward collapse simulation'!C1352="","-",'Forward collapse simulation'!C1352)</f>
        <v>-</v>
      </c>
      <c r="C1342" s="3">
        <f>'Forward collapse simulation'!E1352</f>
        <v>170.4</v>
      </c>
      <c r="D1342" s="3">
        <f>'Forward collapse simulation'!AK1352</f>
        <v>-32.520000000000003</v>
      </c>
      <c r="E1342" s="84">
        <f>'Forward collapse simulation'!AL1352</f>
        <v>1.202</v>
      </c>
      <c r="G1342" s="3" t="str">
        <f t="shared" si="1019"/>
        <v>1.91</v>
      </c>
      <c r="H1342" s="3" t="str">
        <f t="shared" si="1020"/>
        <v>-</v>
      </c>
      <c r="I1342" s="3">
        <f t="shared" si="1021"/>
        <v>170.4</v>
      </c>
      <c r="J1342" s="3">
        <f t="shared" si="1022"/>
        <v>-32.520000000000003</v>
      </c>
      <c r="K1342" s="3">
        <f t="shared" si="1023"/>
        <v>1.1418999999999999</v>
      </c>
      <c r="M1342" s="3" t="str">
        <f t="shared" si="1024"/>
        <v>1.91</v>
      </c>
      <c r="N1342" s="3" t="str">
        <f t="shared" si="1025"/>
        <v>-</v>
      </c>
      <c r="O1342" s="3">
        <f t="shared" si="1026"/>
        <v>170.4</v>
      </c>
      <c r="P1342" s="3">
        <f t="shared" si="1027"/>
        <v>-32.520000000000003</v>
      </c>
      <c r="Q1342" s="3">
        <f t="shared" si="1028"/>
        <v>1.0818000000000001</v>
      </c>
      <c r="R1342" s="85"/>
      <c r="S1342" s="3" t="str">
        <f t="shared" si="1029"/>
        <v>1.91</v>
      </c>
      <c r="T1342" s="3" t="str">
        <f t="shared" si="1030"/>
        <v>-</v>
      </c>
      <c r="U1342" s="3">
        <f t="shared" si="1031"/>
        <v>170.4</v>
      </c>
      <c r="V1342" s="3">
        <f t="shared" si="1032"/>
        <v>-32.520000000000003</v>
      </c>
      <c r="W1342" s="3">
        <f t="shared" si="1033"/>
        <v>1.0216999999999998</v>
      </c>
      <c r="X1342" s="85"/>
      <c r="Y1342" s="3" t="str">
        <f t="shared" si="1034"/>
        <v>1.91</v>
      </c>
      <c r="Z1342" s="3" t="str">
        <f t="shared" si="1035"/>
        <v>-</v>
      </c>
      <c r="AA1342" s="3">
        <f t="shared" si="1036"/>
        <v>170.4</v>
      </c>
      <c r="AB1342" s="3">
        <f t="shared" si="1037"/>
        <v>-32.520000000000003</v>
      </c>
      <c r="AC1342" s="3">
        <f t="shared" si="1038"/>
        <v>0.96160000000000001</v>
      </c>
      <c r="AE1342" s="3" t="str">
        <f t="shared" si="1039"/>
        <v>1.91</v>
      </c>
      <c r="AF1342" s="3" t="str">
        <f t="shared" si="1040"/>
        <v>-</v>
      </c>
      <c r="AG1342" s="3">
        <f t="shared" si="1041"/>
        <v>170.4</v>
      </c>
      <c r="AH1342" s="3">
        <f t="shared" si="1042"/>
        <v>-32.520000000000003</v>
      </c>
      <c r="AI1342" s="3">
        <f t="shared" si="1043"/>
        <v>0.90149999999999997</v>
      </c>
      <c r="AK1342" s="3" t="str">
        <f t="shared" si="1044"/>
        <v>1.91</v>
      </c>
      <c r="AL1342" s="3" t="str">
        <f t="shared" si="1045"/>
        <v>-</v>
      </c>
      <c r="AM1342" s="3">
        <f t="shared" si="1046"/>
        <v>170.4</v>
      </c>
      <c r="AN1342" s="3">
        <f t="shared" si="1047"/>
        <v>-32.520000000000003</v>
      </c>
      <c r="AO1342" s="3">
        <f t="shared" si="1048"/>
        <v>0.84139999999999993</v>
      </c>
      <c r="AQ1342" s="3" t="str">
        <f t="shared" si="1049"/>
        <v>1.91</v>
      </c>
      <c r="AR1342" s="3" t="str">
        <f t="shared" si="1050"/>
        <v>-</v>
      </c>
      <c r="AS1342" s="3">
        <f t="shared" si="1051"/>
        <v>170.4</v>
      </c>
      <c r="AT1342" s="3">
        <f t="shared" si="1052"/>
        <v>-32.520000000000003</v>
      </c>
      <c r="AU1342" s="3">
        <f t="shared" si="1053"/>
        <v>0.72119999999999995</v>
      </c>
      <c r="AW1342" s="3" t="str">
        <f t="shared" si="1054"/>
        <v>1.91</v>
      </c>
      <c r="AX1342" s="3" t="str">
        <f t="shared" si="1055"/>
        <v>-</v>
      </c>
      <c r="AY1342" s="3">
        <f t="shared" si="1056"/>
        <v>170.4</v>
      </c>
      <c r="AZ1342" s="3">
        <f t="shared" si="1057"/>
        <v>-32.520000000000003</v>
      </c>
      <c r="BA1342" s="3">
        <f t="shared" si="1058"/>
        <v>0.60099999999999998</v>
      </c>
      <c r="BC1342" s="3" t="str">
        <f t="shared" si="1059"/>
        <v>1.91</v>
      </c>
      <c r="BD1342" s="3" t="str">
        <f t="shared" si="1060"/>
        <v>-</v>
      </c>
      <c r="BE1342" s="3">
        <f t="shared" si="1061"/>
        <v>170.4</v>
      </c>
      <c r="BF1342" s="3">
        <f t="shared" si="1062"/>
        <v>-32.520000000000003</v>
      </c>
      <c r="BG1342" s="3">
        <f t="shared" si="1063"/>
        <v>0.36059999999999998</v>
      </c>
      <c r="BI1342" s="3" t="str">
        <f t="shared" si="1064"/>
        <v>1.91</v>
      </c>
      <c r="BJ1342" s="3" t="str">
        <f t="shared" si="1065"/>
        <v>-</v>
      </c>
      <c r="BK1342" s="3">
        <f t="shared" si="1066"/>
        <v>170.4</v>
      </c>
      <c r="BL1342" s="3">
        <f t="shared" si="1067"/>
        <v>-32.520000000000003</v>
      </c>
      <c r="BM1342" s="3">
        <f t="shared" si="1068"/>
        <v>0.1202</v>
      </c>
    </row>
    <row r="1343" spans="1:65" x14ac:dyDescent="0.3">
      <c r="A1343" s="3" t="str">
        <f>'Forward collapse simulation'!B1353</f>
        <v>1.91</v>
      </c>
      <c r="B1343" s="3" t="str">
        <f>IF('Forward collapse simulation'!C1353="","-",'Forward collapse simulation'!C1353)</f>
        <v>-</v>
      </c>
      <c r="C1343" s="3">
        <f>'Forward collapse simulation'!E1353</f>
        <v>166.27</v>
      </c>
      <c r="D1343" s="3">
        <f>'Forward collapse simulation'!AK1353</f>
        <v>-6.28</v>
      </c>
      <c r="E1343" s="84">
        <f>'Forward collapse simulation'!AL1353</f>
        <v>2.331</v>
      </c>
      <c r="G1343" s="3" t="str">
        <f t="shared" si="1019"/>
        <v>1.91</v>
      </c>
      <c r="H1343" s="3" t="str">
        <f t="shared" si="1020"/>
        <v>-</v>
      </c>
      <c r="I1343" s="3">
        <f t="shared" si="1021"/>
        <v>166.27</v>
      </c>
      <c r="J1343" s="3">
        <f t="shared" si="1022"/>
        <v>-6.28</v>
      </c>
      <c r="K1343" s="3">
        <f t="shared" si="1023"/>
        <v>2.2144499999999998</v>
      </c>
      <c r="M1343" s="3" t="str">
        <f t="shared" si="1024"/>
        <v>1.91</v>
      </c>
      <c r="N1343" s="3" t="str">
        <f t="shared" si="1025"/>
        <v>-</v>
      </c>
      <c r="O1343" s="3">
        <f t="shared" si="1026"/>
        <v>166.27</v>
      </c>
      <c r="P1343" s="3">
        <f t="shared" si="1027"/>
        <v>-6.28</v>
      </c>
      <c r="Q1343" s="3">
        <f t="shared" si="1028"/>
        <v>2.0979000000000001</v>
      </c>
      <c r="R1343" s="85"/>
      <c r="S1343" s="3" t="str">
        <f t="shared" si="1029"/>
        <v>1.91</v>
      </c>
      <c r="T1343" s="3" t="str">
        <f t="shared" si="1030"/>
        <v>-</v>
      </c>
      <c r="U1343" s="3">
        <f t="shared" si="1031"/>
        <v>166.27</v>
      </c>
      <c r="V1343" s="3">
        <f t="shared" si="1032"/>
        <v>-6.28</v>
      </c>
      <c r="W1343" s="3">
        <f t="shared" si="1033"/>
        <v>1.9813499999999999</v>
      </c>
      <c r="X1343" s="85"/>
      <c r="Y1343" s="3" t="str">
        <f t="shared" si="1034"/>
        <v>1.91</v>
      </c>
      <c r="Z1343" s="3" t="str">
        <f t="shared" si="1035"/>
        <v>-</v>
      </c>
      <c r="AA1343" s="3">
        <f t="shared" si="1036"/>
        <v>166.27</v>
      </c>
      <c r="AB1343" s="3">
        <f t="shared" si="1037"/>
        <v>-6.28</v>
      </c>
      <c r="AC1343" s="3">
        <f t="shared" si="1038"/>
        <v>1.8648</v>
      </c>
      <c r="AE1343" s="3" t="str">
        <f t="shared" si="1039"/>
        <v>1.91</v>
      </c>
      <c r="AF1343" s="3" t="str">
        <f t="shared" si="1040"/>
        <v>-</v>
      </c>
      <c r="AG1343" s="3">
        <f t="shared" si="1041"/>
        <v>166.27</v>
      </c>
      <c r="AH1343" s="3">
        <f t="shared" si="1042"/>
        <v>-6.28</v>
      </c>
      <c r="AI1343" s="3">
        <f t="shared" si="1043"/>
        <v>1.7482500000000001</v>
      </c>
      <c r="AK1343" s="3" t="str">
        <f t="shared" si="1044"/>
        <v>1.91</v>
      </c>
      <c r="AL1343" s="3" t="str">
        <f t="shared" si="1045"/>
        <v>-</v>
      </c>
      <c r="AM1343" s="3">
        <f t="shared" si="1046"/>
        <v>166.27</v>
      </c>
      <c r="AN1343" s="3">
        <f t="shared" si="1047"/>
        <v>-6.28</v>
      </c>
      <c r="AO1343" s="3">
        <f t="shared" si="1048"/>
        <v>1.6316999999999999</v>
      </c>
      <c r="AQ1343" s="3" t="str">
        <f t="shared" si="1049"/>
        <v>1.91</v>
      </c>
      <c r="AR1343" s="3" t="str">
        <f t="shared" si="1050"/>
        <v>-</v>
      </c>
      <c r="AS1343" s="3">
        <f t="shared" si="1051"/>
        <v>166.27</v>
      </c>
      <c r="AT1343" s="3">
        <f t="shared" si="1052"/>
        <v>-6.28</v>
      </c>
      <c r="AU1343" s="3">
        <f t="shared" si="1053"/>
        <v>1.3985999999999998</v>
      </c>
      <c r="AW1343" s="3" t="str">
        <f t="shared" si="1054"/>
        <v>1.91</v>
      </c>
      <c r="AX1343" s="3" t="str">
        <f t="shared" si="1055"/>
        <v>-</v>
      </c>
      <c r="AY1343" s="3">
        <f t="shared" si="1056"/>
        <v>166.27</v>
      </c>
      <c r="AZ1343" s="3">
        <f t="shared" si="1057"/>
        <v>-6.28</v>
      </c>
      <c r="BA1343" s="3">
        <f t="shared" si="1058"/>
        <v>1.1655</v>
      </c>
      <c r="BC1343" s="3" t="str">
        <f t="shared" si="1059"/>
        <v>1.91</v>
      </c>
      <c r="BD1343" s="3" t="str">
        <f t="shared" si="1060"/>
        <v>-</v>
      </c>
      <c r="BE1343" s="3">
        <f t="shared" si="1061"/>
        <v>166.27</v>
      </c>
      <c r="BF1343" s="3">
        <f t="shared" si="1062"/>
        <v>-6.28</v>
      </c>
      <c r="BG1343" s="3">
        <f t="shared" si="1063"/>
        <v>0.69929999999999992</v>
      </c>
      <c r="BI1343" s="3" t="str">
        <f t="shared" si="1064"/>
        <v>1.91</v>
      </c>
      <c r="BJ1343" s="3" t="str">
        <f t="shared" si="1065"/>
        <v>-</v>
      </c>
      <c r="BK1343" s="3">
        <f t="shared" si="1066"/>
        <v>166.27</v>
      </c>
      <c r="BL1343" s="3">
        <f t="shared" si="1067"/>
        <v>-6.28</v>
      </c>
      <c r="BM1343" s="3">
        <f t="shared" si="1068"/>
        <v>0.2331</v>
      </c>
    </row>
    <row r="1344" spans="1:65" x14ac:dyDescent="0.3">
      <c r="A1344" s="3" t="str">
        <f>'Forward collapse simulation'!B1354</f>
        <v>1.91</v>
      </c>
      <c r="B1344" s="3" t="str">
        <f>IF('Forward collapse simulation'!C1354="","-",'Forward collapse simulation'!C1354)</f>
        <v>-</v>
      </c>
      <c r="C1344" s="3">
        <f>'Forward collapse simulation'!E1354</f>
        <v>165.59</v>
      </c>
      <c r="D1344" s="3">
        <f ca="1">'Forward collapse simulation'!AK1354</f>
        <v>63.597672881770485</v>
      </c>
      <c r="E1344" s="84">
        <f ca="1">'Forward collapse simulation'!AL1354</f>
        <v>5.2223741503706673</v>
      </c>
      <c r="G1344" s="3" t="str">
        <f t="shared" si="1019"/>
        <v>1.91</v>
      </c>
      <c r="H1344" s="3" t="str">
        <f t="shared" si="1020"/>
        <v>-</v>
      </c>
      <c r="I1344" s="3">
        <f t="shared" si="1021"/>
        <v>165.59</v>
      </c>
      <c r="J1344" s="3">
        <f t="shared" ca="1" si="1022"/>
        <v>63.597672881770485</v>
      </c>
      <c r="K1344" s="3">
        <f t="shared" ca="1" si="1023"/>
        <v>4.961255442852134</v>
      </c>
      <c r="M1344" s="3" t="str">
        <f t="shared" si="1024"/>
        <v>1.91</v>
      </c>
      <c r="N1344" s="3" t="str">
        <f t="shared" si="1025"/>
        <v>-</v>
      </c>
      <c r="O1344" s="3">
        <f t="shared" si="1026"/>
        <v>165.59</v>
      </c>
      <c r="P1344" s="3">
        <f t="shared" ca="1" si="1027"/>
        <v>63.597672881770485</v>
      </c>
      <c r="Q1344" s="3">
        <f t="shared" ca="1" si="1028"/>
        <v>4.7001367353336008</v>
      </c>
      <c r="R1344" s="85"/>
      <c r="S1344" s="3" t="str">
        <f t="shared" si="1029"/>
        <v>1.91</v>
      </c>
      <c r="T1344" s="3" t="str">
        <f t="shared" si="1030"/>
        <v>-</v>
      </c>
      <c r="U1344" s="3">
        <f t="shared" si="1031"/>
        <v>165.59</v>
      </c>
      <c r="V1344" s="3">
        <f t="shared" ca="1" si="1032"/>
        <v>63.597672881770485</v>
      </c>
      <c r="W1344" s="3">
        <f t="shared" ca="1" si="1033"/>
        <v>4.4390180278150675</v>
      </c>
      <c r="X1344" s="85"/>
      <c r="Y1344" s="3" t="str">
        <f t="shared" si="1034"/>
        <v>1.91</v>
      </c>
      <c r="Z1344" s="3" t="str">
        <f t="shared" si="1035"/>
        <v>-</v>
      </c>
      <c r="AA1344" s="3">
        <f t="shared" si="1036"/>
        <v>165.59</v>
      </c>
      <c r="AB1344" s="3">
        <f t="shared" ca="1" si="1037"/>
        <v>63.597672881770485</v>
      </c>
      <c r="AC1344" s="3">
        <f t="shared" ca="1" si="1038"/>
        <v>4.1778993202965342</v>
      </c>
      <c r="AE1344" s="3" t="str">
        <f t="shared" si="1039"/>
        <v>1.91</v>
      </c>
      <c r="AF1344" s="3" t="str">
        <f t="shared" si="1040"/>
        <v>-</v>
      </c>
      <c r="AG1344" s="3">
        <f t="shared" si="1041"/>
        <v>165.59</v>
      </c>
      <c r="AH1344" s="3">
        <f t="shared" ca="1" si="1042"/>
        <v>63.597672881770485</v>
      </c>
      <c r="AI1344" s="3">
        <f t="shared" ca="1" si="1043"/>
        <v>3.9167806127780005</v>
      </c>
      <c r="AK1344" s="3" t="str">
        <f t="shared" si="1044"/>
        <v>1.91</v>
      </c>
      <c r="AL1344" s="3" t="str">
        <f t="shared" si="1045"/>
        <v>-</v>
      </c>
      <c r="AM1344" s="3">
        <f t="shared" si="1046"/>
        <v>165.59</v>
      </c>
      <c r="AN1344" s="3">
        <f t="shared" ca="1" si="1047"/>
        <v>63.597672881770485</v>
      </c>
      <c r="AO1344" s="3">
        <f t="shared" ca="1" si="1048"/>
        <v>3.6556619052594668</v>
      </c>
      <c r="AQ1344" s="3" t="str">
        <f t="shared" si="1049"/>
        <v>1.91</v>
      </c>
      <c r="AR1344" s="3" t="str">
        <f t="shared" si="1050"/>
        <v>-</v>
      </c>
      <c r="AS1344" s="3">
        <f t="shared" si="1051"/>
        <v>165.59</v>
      </c>
      <c r="AT1344" s="3">
        <f t="shared" ca="1" si="1052"/>
        <v>63.597672881770485</v>
      </c>
      <c r="AU1344" s="3">
        <f t="shared" ca="1" si="1053"/>
        <v>3.1334244902224002</v>
      </c>
      <c r="AW1344" s="3" t="str">
        <f t="shared" si="1054"/>
        <v>1.91</v>
      </c>
      <c r="AX1344" s="3" t="str">
        <f t="shared" si="1055"/>
        <v>-</v>
      </c>
      <c r="AY1344" s="3">
        <f t="shared" si="1056"/>
        <v>165.59</v>
      </c>
      <c r="AZ1344" s="3">
        <f t="shared" ca="1" si="1057"/>
        <v>63.597672881770485</v>
      </c>
      <c r="BA1344" s="3">
        <f t="shared" ca="1" si="1058"/>
        <v>2.6111870751853337</v>
      </c>
      <c r="BC1344" s="3" t="str">
        <f t="shared" si="1059"/>
        <v>1.91</v>
      </c>
      <c r="BD1344" s="3" t="str">
        <f t="shared" si="1060"/>
        <v>-</v>
      </c>
      <c r="BE1344" s="3">
        <f t="shared" si="1061"/>
        <v>165.59</v>
      </c>
      <c r="BF1344" s="3">
        <f t="shared" ca="1" si="1062"/>
        <v>63.597672881770485</v>
      </c>
      <c r="BG1344" s="3">
        <f t="shared" ca="1" si="1063"/>
        <v>1.5667122451112001</v>
      </c>
      <c r="BI1344" s="3" t="str">
        <f t="shared" si="1064"/>
        <v>1.91</v>
      </c>
      <c r="BJ1344" s="3" t="str">
        <f t="shared" si="1065"/>
        <v>-</v>
      </c>
      <c r="BK1344" s="3">
        <f t="shared" si="1066"/>
        <v>165.59</v>
      </c>
      <c r="BL1344" s="3">
        <f t="shared" ca="1" si="1067"/>
        <v>63.597672881770485</v>
      </c>
      <c r="BM1344" s="3">
        <f t="shared" ca="1" si="1068"/>
        <v>0.52223741503706678</v>
      </c>
    </row>
    <row r="1345" spans="1:65" x14ac:dyDescent="0.3">
      <c r="A1345" s="3" t="str">
        <f>'Forward collapse simulation'!B1355</f>
        <v>1.91</v>
      </c>
      <c r="B1345" s="3" t="str">
        <f>IF('Forward collapse simulation'!C1355="","-",'Forward collapse simulation'!C1355)</f>
        <v>-</v>
      </c>
      <c r="C1345" s="3">
        <f>'Forward collapse simulation'!E1355</f>
        <v>166.75</v>
      </c>
      <c r="D1345" s="3">
        <f ca="1">'Forward collapse simulation'!AK1355</f>
        <v>77.017424468504373</v>
      </c>
      <c r="E1345" s="84">
        <f ca="1">'Forward collapse simulation'!AL1355</f>
        <v>5.3783267093715494</v>
      </c>
      <c r="G1345" s="3" t="str">
        <f t="shared" si="1019"/>
        <v>1.91</v>
      </c>
      <c r="H1345" s="3" t="str">
        <f t="shared" si="1020"/>
        <v>-</v>
      </c>
      <c r="I1345" s="3">
        <f t="shared" si="1021"/>
        <v>166.75</v>
      </c>
      <c r="J1345" s="3">
        <f t="shared" ca="1" si="1022"/>
        <v>77.017424468504373</v>
      </c>
      <c r="K1345" s="3">
        <f t="shared" ca="1" si="1023"/>
        <v>5.1094103739029721</v>
      </c>
      <c r="M1345" s="3" t="str">
        <f t="shared" si="1024"/>
        <v>1.91</v>
      </c>
      <c r="N1345" s="3" t="str">
        <f t="shared" si="1025"/>
        <v>-</v>
      </c>
      <c r="O1345" s="3">
        <f t="shared" si="1026"/>
        <v>166.75</v>
      </c>
      <c r="P1345" s="3">
        <f t="shared" ca="1" si="1027"/>
        <v>77.017424468504373</v>
      </c>
      <c r="Q1345" s="3">
        <f t="shared" ca="1" si="1028"/>
        <v>4.8404940384343949</v>
      </c>
      <c r="R1345" s="85"/>
      <c r="S1345" s="3" t="str">
        <f t="shared" si="1029"/>
        <v>1.91</v>
      </c>
      <c r="T1345" s="3" t="str">
        <f t="shared" si="1030"/>
        <v>-</v>
      </c>
      <c r="U1345" s="3">
        <f t="shared" si="1031"/>
        <v>166.75</v>
      </c>
      <c r="V1345" s="3">
        <f t="shared" ca="1" si="1032"/>
        <v>77.017424468504373</v>
      </c>
      <c r="W1345" s="3">
        <f t="shared" ca="1" si="1033"/>
        <v>4.5715777029658167</v>
      </c>
      <c r="X1345" s="85"/>
      <c r="Y1345" s="3" t="str">
        <f t="shared" si="1034"/>
        <v>1.91</v>
      </c>
      <c r="Z1345" s="3" t="str">
        <f t="shared" si="1035"/>
        <v>-</v>
      </c>
      <c r="AA1345" s="3">
        <f t="shared" si="1036"/>
        <v>166.75</v>
      </c>
      <c r="AB1345" s="3">
        <f t="shared" ca="1" si="1037"/>
        <v>77.017424468504373</v>
      </c>
      <c r="AC1345" s="3">
        <f t="shared" ca="1" si="1038"/>
        <v>4.3026613674972394</v>
      </c>
      <c r="AE1345" s="3" t="str">
        <f t="shared" si="1039"/>
        <v>1.91</v>
      </c>
      <c r="AF1345" s="3" t="str">
        <f t="shared" si="1040"/>
        <v>-</v>
      </c>
      <c r="AG1345" s="3">
        <f t="shared" si="1041"/>
        <v>166.75</v>
      </c>
      <c r="AH1345" s="3">
        <f t="shared" ca="1" si="1042"/>
        <v>77.017424468504373</v>
      </c>
      <c r="AI1345" s="3">
        <f t="shared" ca="1" si="1043"/>
        <v>4.0337450320286621</v>
      </c>
      <c r="AK1345" s="3" t="str">
        <f t="shared" si="1044"/>
        <v>1.91</v>
      </c>
      <c r="AL1345" s="3" t="str">
        <f t="shared" si="1045"/>
        <v>-</v>
      </c>
      <c r="AM1345" s="3">
        <f t="shared" si="1046"/>
        <v>166.75</v>
      </c>
      <c r="AN1345" s="3">
        <f t="shared" ca="1" si="1047"/>
        <v>77.017424468504373</v>
      </c>
      <c r="AO1345" s="3">
        <f t="shared" ca="1" si="1048"/>
        <v>3.7648286965600843</v>
      </c>
      <c r="AQ1345" s="3" t="str">
        <f t="shared" si="1049"/>
        <v>1.91</v>
      </c>
      <c r="AR1345" s="3" t="str">
        <f t="shared" si="1050"/>
        <v>-</v>
      </c>
      <c r="AS1345" s="3">
        <f t="shared" si="1051"/>
        <v>166.75</v>
      </c>
      <c r="AT1345" s="3">
        <f t="shared" ca="1" si="1052"/>
        <v>77.017424468504373</v>
      </c>
      <c r="AU1345" s="3">
        <f t="shared" ca="1" si="1053"/>
        <v>3.2269960256229298</v>
      </c>
      <c r="AW1345" s="3" t="str">
        <f t="shared" si="1054"/>
        <v>1.91</v>
      </c>
      <c r="AX1345" s="3" t="str">
        <f t="shared" si="1055"/>
        <v>-</v>
      </c>
      <c r="AY1345" s="3">
        <f t="shared" si="1056"/>
        <v>166.75</v>
      </c>
      <c r="AZ1345" s="3">
        <f t="shared" ca="1" si="1057"/>
        <v>77.017424468504373</v>
      </c>
      <c r="BA1345" s="3">
        <f t="shared" ca="1" si="1058"/>
        <v>2.6891633546857747</v>
      </c>
      <c r="BC1345" s="3" t="str">
        <f t="shared" si="1059"/>
        <v>1.91</v>
      </c>
      <c r="BD1345" s="3" t="str">
        <f t="shared" si="1060"/>
        <v>-</v>
      </c>
      <c r="BE1345" s="3">
        <f t="shared" si="1061"/>
        <v>166.75</v>
      </c>
      <c r="BF1345" s="3">
        <f t="shared" ca="1" si="1062"/>
        <v>77.017424468504373</v>
      </c>
      <c r="BG1345" s="3">
        <f t="shared" ca="1" si="1063"/>
        <v>1.6134980128114649</v>
      </c>
      <c r="BI1345" s="3" t="str">
        <f t="shared" si="1064"/>
        <v>1.91</v>
      </c>
      <c r="BJ1345" s="3" t="str">
        <f t="shared" si="1065"/>
        <v>-</v>
      </c>
      <c r="BK1345" s="3">
        <f t="shared" si="1066"/>
        <v>166.75</v>
      </c>
      <c r="BL1345" s="3">
        <f t="shared" ca="1" si="1067"/>
        <v>77.017424468504373</v>
      </c>
      <c r="BM1345" s="3">
        <f t="shared" ca="1" si="1068"/>
        <v>0.53783267093715492</v>
      </c>
    </row>
    <row r="1346" spans="1:65" x14ac:dyDescent="0.3">
      <c r="A1346" s="3" t="str">
        <f>'Forward collapse simulation'!B1356</f>
        <v>1.91</v>
      </c>
      <c r="B1346" s="3" t="str">
        <f>IF('Forward collapse simulation'!C1356="","-",'Forward collapse simulation'!C1356)</f>
        <v>-</v>
      </c>
      <c r="C1346" s="3">
        <f>'Forward collapse simulation'!E1356</f>
        <v>165.6</v>
      </c>
      <c r="D1346" s="3">
        <f ca="1">'Forward collapse simulation'!AK1356</f>
        <v>84.366037889559934</v>
      </c>
      <c r="E1346" s="84">
        <f ca="1">'Forward collapse simulation'!AL1356</f>
        <v>6.1424657384687009</v>
      </c>
      <c r="G1346" s="3" t="str">
        <f t="shared" si="1019"/>
        <v>1.91</v>
      </c>
      <c r="H1346" s="3" t="str">
        <f t="shared" si="1020"/>
        <v>-</v>
      </c>
      <c r="I1346" s="3">
        <f t="shared" si="1021"/>
        <v>165.6</v>
      </c>
      <c r="J1346" s="3">
        <f t="shared" ca="1" si="1022"/>
        <v>84.366037889559934</v>
      </c>
      <c r="K1346" s="3">
        <f t="shared" ca="1" si="1023"/>
        <v>5.8353424515452659</v>
      </c>
      <c r="M1346" s="3" t="str">
        <f t="shared" si="1024"/>
        <v>1.91</v>
      </c>
      <c r="N1346" s="3" t="str">
        <f t="shared" si="1025"/>
        <v>-</v>
      </c>
      <c r="O1346" s="3">
        <f t="shared" si="1026"/>
        <v>165.6</v>
      </c>
      <c r="P1346" s="3">
        <f t="shared" ca="1" si="1027"/>
        <v>84.366037889559934</v>
      </c>
      <c r="Q1346" s="3">
        <f t="shared" ca="1" si="1028"/>
        <v>5.5282191646218308</v>
      </c>
      <c r="R1346" s="85"/>
      <c r="S1346" s="3" t="str">
        <f t="shared" si="1029"/>
        <v>1.91</v>
      </c>
      <c r="T1346" s="3" t="str">
        <f t="shared" si="1030"/>
        <v>-</v>
      </c>
      <c r="U1346" s="3">
        <f t="shared" si="1031"/>
        <v>165.6</v>
      </c>
      <c r="V1346" s="3">
        <f t="shared" ca="1" si="1032"/>
        <v>84.366037889559934</v>
      </c>
      <c r="W1346" s="3">
        <f t="shared" ca="1" si="1033"/>
        <v>5.2210958776983958</v>
      </c>
      <c r="X1346" s="85"/>
      <c r="Y1346" s="3" t="str">
        <f t="shared" si="1034"/>
        <v>1.91</v>
      </c>
      <c r="Z1346" s="3" t="str">
        <f t="shared" si="1035"/>
        <v>-</v>
      </c>
      <c r="AA1346" s="3">
        <f t="shared" si="1036"/>
        <v>165.6</v>
      </c>
      <c r="AB1346" s="3">
        <f t="shared" ca="1" si="1037"/>
        <v>84.366037889559934</v>
      </c>
      <c r="AC1346" s="3">
        <f t="shared" ca="1" si="1038"/>
        <v>4.9139725907749607</v>
      </c>
      <c r="AE1346" s="3" t="str">
        <f t="shared" si="1039"/>
        <v>1.91</v>
      </c>
      <c r="AF1346" s="3" t="str">
        <f t="shared" si="1040"/>
        <v>-</v>
      </c>
      <c r="AG1346" s="3">
        <f t="shared" si="1041"/>
        <v>165.6</v>
      </c>
      <c r="AH1346" s="3">
        <f t="shared" ca="1" si="1042"/>
        <v>84.366037889559934</v>
      </c>
      <c r="AI1346" s="3">
        <f t="shared" ca="1" si="1043"/>
        <v>4.6068493038515257</v>
      </c>
      <c r="AK1346" s="3" t="str">
        <f t="shared" si="1044"/>
        <v>1.91</v>
      </c>
      <c r="AL1346" s="3" t="str">
        <f t="shared" si="1045"/>
        <v>-</v>
      </c>
      <c r="AM1346" s="3">
        <f t="shared" si="1046"/>
        <v>165.6</v>
      </c>
      <c r="AN1346" s="3">
        <f t="shared" ca="1" si="1047"/>
        <v>84.366037889559934</v>
      </c>
      <c r="AO1346" s="3">
        <f t="shared" ca="1" si="1048"/>
        <v>4.2997260169280906</v>
      </c>
      <c r="AQ1346" s="3" t="str">
        <f t="shared" si="1049"/>
        <v>1.91</v>
      </c>
      <c r="AR1346" s="3" t="str">
        <f t="shared" si="1050"/>
        <v>-</v>
      </c>
      <c r="AS1346" s="3">
        <f t="shared" si="1051"/>
        <v>165.6</v>
      </c>
      <c r="AT1346" s="3">
        <f t="shared" ca="1" si="1052"/>
        <v>84.366037889559934</v>
      </c>
      <c r="AU1346" s="3">
        <f t="shared" ca="1" si="1053"/>
        <v>3.6854794430812206</v>
      </c>
      <c r="AW1346" s="3" t="str">
        <f t="shared" si="1054"/>
        <v>1.91</v>
      </c>
      <c r="AX1346" s="3" t="str">
        <f t="shared" si="1055"/>
        <v>-</v>
      </c>
      <c r="AY1346" s="3">
        <f t="shared" si="1056"/>
        <v>165.6</v>
      </c>
      <c r="AZ1346" s="3">
        <f t="shared" ca="1" si="1057"/>
        <v>84.366037889559934</v>
      </c>
      <c r="BA1346" s="3">
        <f t="shared" ca="1" si="1058"/>
        <v>3.0712328692343505</v>
      </c>
      <c r="BC1346" s="3" t="str">
        <f t="shared" si="1059"/>
        <v>1.91</v>
      </c>
      <c r="BD1346" s="3" t="str">
        <f t="shared" si="1060"/>
        <v>-</v>
      </c>
      <c r="BE1346" s="3">
        <f t="shared" si="1061"/>
        <v>165.6</v>
      </c>
      <c r="BF1346" s="3">
        <f t="shared" ca="1" si="1062"/>
        <v>84.366037889559934</v>
      </c>
      <c r="BG1346" s="3">
        <f t="shared" ca="1" si="1063"/>
        <v>1.8427397215406103</v>
      </c>
      <c r="BI1346" s="3" t="str">
        <f t="shared" si="1064"/>
        <v>1.91</v>
      </c>
      <c r="BJ1346" s="3" t="str">
        <f t="shared" si="1065"/>
        <v>-</v>
      </c>
      <c r="BK1346" s="3">
        <f t="shared" si="1066"/>
        <v>165.6</v>
      </c>
      <c r="BL1346" s="3">
        <f t="shared" ca="1" si="1067"/>
        <v>84.366037889559934</v>
      </c>
      <c r="BM1346" s="3">
        <f t="shared" ca="1" si="1068"/>
        <v>0.61424657384687009</v>
      </c>
    </row>
    <row r="1347" spans="1:65" x14ac:dyDescent="0.3">
      <c r="A1347" s="3" t="str">
        <f>'Forward collapse simulation'!B1357</f>
        <v>1.91</v>
      </c>
      <c r="B1347" s="3" t="str">
        <f>IF('Forward collapse simulation'!C1357="","-",'Forward collapse simulation'!C1357)</f>
        <v>-</v>
      </c>
      <c r="C1347" s="3">
        <f>'Forward collapse simulation'!E1357</f>
        <v>184.57</v>
      </c>
      <c r="D1347" s="3">
        <f ca="1">'Forward collapse simulation'!AK1357</f>
        <v>87.556942261010803</v>
      </c>
      <c r="E1347" s="84">
        <f ca="1">'Forward collapse simulation'!AL1357</f>
        <v>5.882778770595313</v>
      </c>
      <c r="G1347" s="3" t="str">
        <f t="shared" si="1019"/>
        <v>1.91</v>
      </c>
      <c r="H1347" s="3" t="str">
        <f t="shared" si="1020"/>
        <v>-</v>
      </c>
      <c r="I1347" s="3">
        <f t="shared" si="1021"/>
        <v>184.57</v>
      </c>
      <c r="J1347" s="3">
        <f t="shared" ca="1" si="1022"/>
        <v>87.556942261010803</v>
      </c>
      <c r="K1347" s="3">
        <f t="shared" ca="1" si="1023"/>
        <v>5.5886398320655468</v>
      </c>
      <c r="M1347" s="3" t="str">
        <f t="shared" si="1024"/>
        <v>1.91</v>
      </c>
      <c r="N1347" s="3" t="str">
        <f t="shared" si="1025"/>
        <v>-</v>
      </c>
      <c r="O1347" s="3">
        <f t="shared" si="1026"/>
        <v>184.57</v>
      </c>
      <c r="P1347" s="3">
        <f t="shared" ca="1" si="1027"/>
        <v>87.556942261010803</v>
      </c>
      <c r="Q1347" s="3">
        <f t="shared" ca="1" si="1028"/>
        <v>5.2945008935357816</v>
      </c>
      <c r="R1347" s="85"/>
      <c r="S1347" s="3" t="str">
        <f t="shared" si="1029"/>
        <v>1.91</v>
      </c>
      <c r="T1347" s="3" t="str">
        <f t="shared" si="1030"/>
        <v>-</v>
      </c>
      <c r="U1347" s="3">
        <f t="shared" si="1031"/>
        <v>184.57</v>
      </c>
      <c r="V1347" s="3">
        <f t="shared" ca="1" si="1032"/>
        <v>87.556942261010803</v>
      </c>
      <c r="W1347" s="3">
        <f t="shared" ca="1" si="1033"/>
        <v>5.0003619550060163</v>
      </c>
      <c r="X1347" s="85"/>
      <c r="Y1347" s="3" t="str">
        <f t="shared" si="1034"/>
        <v>1.91</v>
      </c>
      <c r="Z1347" s="3" t="str">
        <f t="shared" si="1035"/>
        <v>-</v>
      </c>
      <c r="AA1347" s="3">
        <f t="shared" si="1036"/>
        <v>184.57</v>
      </c>
      <c r="AB1347" s="3">
        <f t="shared" ca="1" si="1037"/>
        <v>87.556942261010803</v>
      </c>
      <c r="AC1347" s="3">
        <f t="shared" ca="1" si="1038"/>
        <v>4.7062230164762502</v>
      </c>
      <c r="AE1347" s="3" t="str">
        <f t="shared" si="1039"/>
        <v>1.91</v>
      </c>
      <c r="AF1347" s="3" t="str">
        <f t="shared" si="1040"/>
        <v>-</v>
      </c>
      <c r="AG1347" s="3">
        <f t="shared" si="1041"/>
        <v>184.57</v>
      </c>
      <c r="AH1347" s="3">
        <f t="shared" ca="1" si="1042"/>
        <v>87.556942261010803</v>
      </c>
      <c r="AI1347" s="3">
        <f t="shared" ca="1" si="1043"/>
        <v>4.4120840779464849</v>
      </c>
      <c r="AK1347" s="3" t="str">
        <f t="shared" si="1044"/>
        <v>1.91</v>
      </c>
      <c r="AL1347" s="3" t="str">
        <f t="shared" si="1045"/>
        <v>-</v>
      </c>
      <c r="AM1347" s="3">
        <f t="shared" si="1046"/>
        <v>184.57</v>
      </c>
      <c r="AN1347" s="3">
        <f t="shared" ca="1" si="1047"/>
        <v>87.556942261010803</v>
      </c>
      <c r="AO1347" s="3">
        <f t="shared" ca="1" si="1048"/>
        <v>4.1179451394167188</v>
      </c>
      <c r="AQ1347" s="3" t="str">
        <f t="shared" si="1049"/>
        <v>1.91</v>
      </c>
      <c r="AR1347" s="3" t="str">
        <f t="shared" si="1050"/>
        <v>-</v>
      </c>
      <c r="AS1347" s="3">
        <f t="shared" si="1051"/>
        <v>184.57</v>
      </c>
      <c r="AT1347" s="3">
        <f t="shared" ca="1" si="1052"/>
        <v>87.556942261010803</v>
      </c>
      <c r="AU1347" s="3">
        <f t="shared" ca="1" si="1053"/>
        <v>3.5296672623571879</v>
      </c>
      <c r="AW1347" s="3" t="str">
        <f t="shared" si="1054"/>
        <v>1.91</v>
      </c>
      <c r="AX1347" s="3" t="str">
        <f t="shared" si="1055"/>
        <v>-</v>
      </c>
      <c r="AY1347" s="3">
        <f t="shared" si="1056"/>
        <v>184.57</v>
      </c>
      <c r="AZ1347" s="3">
        <f t="shared" ca="1" si="1057"/>
        <v>87.556942261010803</v>
      </c>
      <c r="BA1347" s="3">
        <f t="shared" ca="1" si="1058"/>
        <v>2.9413893852976565</v>
      </c>
      <c r="BC1347" s="3" t="str">
        <f t="shared" si="1059"/>
        <v>1.91</v>
      </c>
      <c r="BD1347" s="3" t="str">
        <f t="shared" si="1060"/>
        <v>-</v>
      </c>
      <c r="BE1347" s="3">
        <f t="shared" si="1061"/>
        <v>184.57</v>
      </c>
      <c r="BF1347" s="3">
        <f t="shared" ca="1" si="1062"/>
        <v>87.556942261010803</v>
      </c>
      <c r="BG1347" s="3">
        <f t="shared" ca="1" si="1063"/>
        <v>1.7648336311785939</v>
      </c>
      <c r="BI1347" s="3" t="str">
        <f t="shared" si="1064"/>
        <v>1.91</v>
      </c>
      <c r="BJ1347" s="3" t="str">
        <f t="shared" si="1065"/>
        <v>-</v>
      </c>
      <c r="BK1347" s="3">
        <f t="shared" si="1066"/>
        <v>184.57</v>
      </c>
      <c r="BL1347" s="3">
        <f t="shared" ca="1" si="1067"/>
        <v>87.556942261010803</v>
      </c>
      <c r="BM1347" s="3">
        <f t="shared" ca="1" si="1068"/>
        <v>0.58827787705953127</v>
      </c>
    </row>
    <row r="1348" spans="1:65" x14ac:dyDescent="0.3">
      <c r="A1348" s="3" t="str">
        <f>'Forward collapse simulation'!B1358</f>
        <v>1.91</v>
      </c>
      <c r="B1348" s="3" t="str">
        <f>IF('Forward collapse simulation'!C1358="","-",'Forward collapse simulation'!C1358)</f>
        <v>-</v>
      </c>
      <c r="C1348" s="3">
        <f>'Forward collapse simulation'!E1358</f>
        <v>229.54</v>
      </c>
      <c r="D1348" s="3">
        <f ca="1">'Forward collapse simulation'!AK1358</f>
        <v>89.023658708792638</v>
      </c>
      <c r="E1348" s="84">
        <f ca="1">'Forward collapse simulation'!AL1358</f>
        <v>7.8651516484076538</v>
      </c>
      <c r="G1348" s="3" t="str">
        <f t="shared" ref="G1348:G1354" si="1069">A1348</f>
        <v>1.91</v>
      </c>
      <c r="H1348" s="3" t="str">
        <f t="shared" ref="H1348:H1354" si="1070">B1348</f>
        <v>-</v>
      </c>
      <c r="I1348" s="3">
        <f t="shared" ref="I1348:I1354" si="1071">C1348</f>
        <v>229.54</v>
      </c>
      <c r="J1348" s="3">
        <f t="shared" ref="J1348:J1354" ca="1" si="1072">D1348</f>
        <v>89.023658708792638</v>
      </c>
      <c r="K1348" s="3">
        <f t="shared" ref="K1348:K1354" ca="1" si="1073">IF(B1348="-",E1348*0.95,E1348)</f>
        <v>7.4718940659872706</v>
      </c>
      <c r="M1348" s="3" t="str">
        <f t="shared" ref="M1348:M1354" si="1074">G1348</f>
        <v>1.91</v>
      </c>
      <c r="N1348" s="3" t="str">
        <f t="shared" ref="N1348:N1354" si="1075">H1348</f>
        <v>-</v>
      </c>
      <c r="O1348" s="3">
        <f t="shared" ref="O1348:O1354" si="1076">I1348</f>
        <v>229.54</v>
      </c>
      <c r="P1348" s="3">
        <f t="shared" ref="P1348:P1354" ca="1" si="1077">J1348</f>
        <v>89.023658708792638</v>
      </c>
      <c r="Q1348" s="3">
        <f t="shared" ref="Q1348:Q1354" ca="1" si="1078">IF(H1348="-",$E1348*0.9,$E1348)</f>
        <v>7.0786364835668882</v>
      </c>
      <c r="R1348" s="85"/>
      <c r="S1348" s="3" t="str">
        <f t="shared" ref="S1348:S1354" si="1079">M1348</f>
        <v>1.91</v>
      </c>
      <c r="T1348" s="3" t="str">
        <f t="shared" ref="T1348:T1354" si="1080">N1348</f>
        <v>-</v>
      </c>
      <c r="U1348" s="3">
        <f t="shared" ref="U1348:U1354" si="1081">O1348</f>
        <v>229.54</v>
      </c>
      <c r="V1348" s="3">
        <f t="shared" ref="V1348:V1354" ca="1" si="1082">P1348</f>
        <v>89.023658708792638</v>
      </c>
      <c r="W1348" s="3">
        <f t="shared" ref="W1348:W1354" ca="1" si="1083">IF(N1348="-",$E1348*0.85,$E1348)</f>
        <v>6.6853789011465059</v>
      </c>
      <c r="X1348" s="85"/>
      <c r="Y1348" s="3" t="str">
        <f t="shared" ref="Y1348:Y1354" si="1084">S1348</f>
        <v>1.91</v>
      </c>
      <c r="Z1348" s="3" t="str">
        <f t="shared" ref="Z1348:Z1354" si="1085">T1348</f>
        <v>-</v>
      </c>
      <c r="AA1348" s="3">
        <f t="shared" ref="AA1348:AA1354" si="1086">U1348</f>
        <v>229.54</v>
      </c>
      <c r="AB1348" s="3">
        <f t="shared" ref="AB1348:AB1354" ca="1" si="1087">V1348</f>
        <v>89.023658708792638</v>
      </c>
      <c r="AC1348" s="3">
        <f t="shared" ref="AC1348:AC1354" ca="1" si="1088">IF(T1348="-",$E1348*0.8,$E1348)</f>
        <v>6.2921213187261236</v>
      </c>
      <c r="AE1348" s="3" t="str">
        <f t="shared" ref="AE1348:AE1354" si="1089">Y1348</f>
        <v>1.91</v>
      </c>
      <c r="AF1348" s="3" t="str">
        <f t="shared" ref="AF1348:AF1354" si="1090">Z1348</f>
        <v>-</v>
      </c>
      <c r="AG1348" s="3">
        <f t="shared" ref="AG1348:AG1354" si="1091">AA1348</f>
        <v>229.54</v>
      </c>
      <c r="AH1348" s="3">
        <f t="shared" ref="AH1348:AH1354" ca="1" si="1092">AB1348</f>
        <v>89.023658708792638</v>
      </c>
      <c r="AI1348" s="3">
        <f t="shared" ref="AI1348:AI1354" ca="1" si="1093">IF(Z1348="-",$E1348*0.75,$E1348)</f>
        <v>5.8988637363057403</v>
      </c>
      <c r="AK1348" s="3" t="str">
        <f t="shared" ref="AK1348:AK1354" si="1094">AE1348</f>
        <v>1.91</v>
      </c>
      <c r="AL1348" s="3" t="str">
        <f t="shared" ref="AL1348:AL1354" si="1095">AF1348</f>
        <v>-</v>
      </c>
      <c r="AM1348" s="3">
        <f t="shared" ref="AM1348:AM1354" si="1096">AG1348</f>
        <v>229.54</v>
      </c>
      <c r="AN1348" s="3">
        <f t="shared" ref="AN1348:AN1354" ca="1" si="1097">AH1348</f>
        <v>89.023658708792638</v>
      </c>
      <c r="AO1348" s="3">
        <f t="shared" ref="AO1348:AO1354" ca="1" si="1098">IF(AF1348="-",$E1348*0.7,$E1348)</f>
        <v>5.5056061538853571</v>
      </c>
      <c r="AQ1348" s="3" t="str">
        <f t="shared" ref="AQ1348:AQ1354" si="1099">AK1348</f>
        <v>1.91</v>
      </c>
      <c r="AR1348" s="3" t="str">
        <f t="shared" ref="AR1348:AR1354" si="1100">AL1348</f>
        <v>-</v>
      </c>
      <c r="AS1348" s="3">
        <f t="shared" ref="AS1348:AS1354" si="1101">AM1348</f>
        <v>229.54</v>
      </c>
      <c r="AT1348" s="3">
        <f t="shared" ref="AT1348:AT1354" ca="1" si="1102">AN1348</f>
        <v>89.023658708792638</v>
      </c>
      <c r="AU1348" s="3">
        <f t="shared" ref="AU1348:AU1354" ca="1" si="1103">IF(AL1348="-",$E1348*0.6,$E1348)</f>
        <v>4.7190909890445925</v>
      </c>
      <c r="AW1348" s="3" t="str">
        <f t="shared" ref="AW1348:AW1354" si="1104">AQ1348</f>
        <v>1.91</v>
      </c>
      <c r="AX1348" s="3" t="str">
        <f t="shared" ref="AX1348:AX1354" si="1105">AR1348</f>
        <v>-</v>
      </c>
      <c r="AY1348" s="3">
        <f t="shared" ref="AY1348:AY1354" si="1106">AS1348</f>
        <v>229.54</v>
      </c>
      <c r="AZ1348" s="3">
        <f t="shared" ref="AZ1348:AZ1354" ca="1" si="1107">AT1348</f>
        <v>89.023658708792638</v>
      </c>
      <c r="BA1348" s="3">
        <f t="shared" ref="BA1348:BA1354" ca="1" si="1108">IF(AR1348="-",$E1348*0.5,$E1348)</f>
        <v>3.9325758242038269</v>
      </c>
      <c r="BC1348" s="3" t="str">
        <f t="shared" ref="BC1348:BC1354" si="1109">AW1348</f>
        <v>1.91</v>
      </c>
      <c r="BD1348" s="3" t="str">
        <f t="shared" ref="BD1348:BD1354" si="1110">AX1348</f>
        <v>-</v>
      </c>
      <c r="BE1348" s="3">
        <f t="shared" ref="BE1348:BE1354" si="1111">AY1348</f>
        <v>229.54</v>
      </c>
      <c r="BF1348" s="3">
        <f t="shared" ref="BF1348:BF1354" ca="1" si="1112">AZ1348</f>
        <v>89.023658708792638</v>
      </c>
      <c r="BG1348" s="3">
        <f t="shared" ref="BG1348:BG1354" ca="1" si="1113">IF(AX1348="-",$E1348*0.3,$E1348)</f>
        <v>2.3595454945222962</v>
      </c>
      <c r="BI1348" s="3" t="str">
        <f t="shared" ref="BI1348:BI1354" si="1114">BC1348</f>
        <v>1.91</v>
      </c>
      <c r="BJ1348" s="3" t="str">
        <f t="shared" ref="BJ1348:BJ1354" si="1115">BD1348</f>
        <v>-</v>
      </c>
      <c r="BK1348" s="3">
        <f t="shared" ref="BK1348:BK1354" si="1116">BE1348</f>
        <v>229.54</v>
      </c>
      <c r="BL1348" s="3">
        <f t="shared" ref="BL1348:BL1354" ca="1" si="1117">BF1348</f>
        <v>89.023658708792638</v>
      </c>
      <c r="BM1348" s="3">
        <f t="shared" ref="BM1348:BM1354" ca="1" si="1118">IF(BD1348="-",$E1348*0.1,$E1348)</f>
        <v>0.78651516484076545</v>
      </c>
    </row>
    <row r="1349" spans="1:65" x14ac:dyDescent="0.3">
      <c r="A1349" s="3" t="str">
        <f>'Forward collapse simulation'!B1359</f>
        <v>1.91</v>
      </c>
      <c r="B1349" s="3" t="str">
        <f>IF('Forward collapse simulation'!C1359="","-",'Forward collapse simulation'!C1359)</f>
        <v>-</v>
      </c>
      <c r="C1349" s="3">
        <f>'Forward collapse simulation'!E1359</f>
        <v>307.29000000000002</v>
      </c>
      <c r="D1349" s="3">
        <f ca="1">'Forward collapse simulation'!AK1359</f>
        <v>88.246283497292055</v>
      </c>
      <c r="E1349" s="84">
        <f ca="1">'Forward collapse simulation'!AL1359</f>
        <v>11.708538962473977</v>
      </c>
      <c r="G1349" s="3" t="str">
        <f t="shared" si="1069"/>
        <v>1.91</v>
      </c>
      <c r="H1349" s="3" t="str">
        <f t="shared" si="1070"/>
        <v>-</v>
      </c>
      <c r="I1349" s="3">
        <f t="shared" si="1071"/>
        <v>307.29000000000002</v>
      </c>
      <c r="J1349" s="3">
        <f t="shared" ca="1" si="1072"/>
        <v>88.246283497292055</v>
      </c>
      <c r="K1349" s="3">
        <f t="shared" ca="1" si="1073"/>
        <v>11.123112014350278</v>
      </c>
      <c r="M1349" s="3" t="str">
        <f t="shared" si="1074"/>
        <v>1.91</v>
      </c>
      <c r="N1349" s="3" t="str">
        <f t="shared" si="1075"/>
        <v>-</v>
      </c>
      <c r="O1349" s="3">
        <f t="shared" si="1076"/>
        <v>307.29000000000002</v>
      </c>
      <c r="P1349" s="3">
        <f t="shared" ca="1" si="1077"/>
        <v>88.246283497292055</v>
      </c>
      <c r="Q1349" s="3">
        <f t="shared" ca="1" si="1078"/>
        <v>10.53768506622658</v>
      </c>
      <c r="R1349" s="85"/>
      <c r="S1349" s="3" t="str">
        <f t="shared" si="1079"/>
        <v>1.91</v>
      </c>
      <c r="T1349" s="3" t="str">
        <f t="shared" si="1080"/>
        <v>-</v>
      </c>
      <c r="U1349" s="3">
        <f t="shared" si="1081"/>
        <v>307.29000000000002</v>
      </c>
      <c r="V1349" s="3">
        <f t="shared" ca="1" si="1082"/>
        <v>88.246283497292055</v>
      </c>
      <c r="W1349" s="3">
        <f t="shared" ca="1" si="1083"/>
        <v>9.9522581181028809</v>
      </c>
      <c r="X1349" s="85"/>
      <c r="Y1349" s="3" t="str">
        <f t="shared" si="1084"/>
        <v>1.91</v>
      </c>
      <c r="Z1349" s="3" t="str">
        <f t="shared" si="1085"/>
        <v>-</v>
      </c>
      <c r="AA1349" s="3">
        <f t="shared" si="1086"/>
        <v>307.29000000000002</v>
      </c>
      <c r="AB1349" s="3">
        <f t="shared" ca="1" si="1087"/>
        <v>88.246283497292055</v>
      </c>
      <c r="AC1349" s="3">
        <f t="shared" ca="1" si="1088"/>
        <v>9.3668311699791822</v>
      </c>
      <c r="AE1349" s="3" t="str">
        <f t="shared" si="1089"/>
        <v>1.91</v>
      </c>
      <c r="AF1349" s="3" t="str">
        <f t="shared" si="1090"/>
        <v>-</v>
      </c>
      <c r="AG1349" s="3">
        <f t="shared" si="1091"/>
        <v>307.29000000000002</v>
      </c>
      <c r="AH1349" s="3">
        <f t="shared" ca="1" si="1092"/>
        <v>88.246283497292055</v>
      </c>
      <c r="AI1349" s="3">
        <f t="shared" ca="1" si="1093"/>
        <v>8.7814042218554818</v>
      </c>
      <c r="AK1349" s="3" t="str">
        <f t="shared" si="1094"/>
        <v>1.91</v>
      </c>
      <c r="AL1349" s="3" t="str">
        <f t="shared" si="1095"/>
        <v>-</v>
      </c>
      <c r="AM1349" s="3">
        <f t="shared" si="1096"/>
        <v>307.29000000000002</v>
      </c>
      <c r="AN1349" s="3">
        <f t="shared" ca="1" si="1097"/>
        <v>88.246283497292055</v>
      </c>
      <c r="AO1349" s="3">
        <f t="shared" ca="1" si="1098"/>
        <v>8.1959772737317831</v>
      </c>
      <c r="AQ1349" s="3" t="str">
        <f t="shared" si="1099"/>
        <v>1.91</v>
      </c>
      <c r="AR1349" s="3" t="str">
        <f t="shared" si="1100"/>
        <v>-</v>
      </c>
      <c r="AS1349" s="3">
        <f t="shared" si="1101"/>
        <v>307.29000000000002</v>
      </c>
      <c r="AT1349" s="3">
        <f t="shared" ca="1" si="1102"/>
        <v>88.246283497292055</v>
      </c>
      <c r="AU1349" s="3">
        <f t="shared" ca="1" si="1103"/>
        <v>7.0251233774843858</v>
      </c>
      <c r="AW1349" s="3" t="str">
        <f t="shared" si="1104"/>
        <v>1.91</v>
      </c>
      <c r="AX1349" s="3" t="str">
        <f t="shared" si="1105"/>
        <v>-</v>
      </c>
      <c r="AY1349" s="3">
        <f t="shared" si="1106"/>
        <v>307.29000000000002</v>
      </c>
      <c r="AZ1349" s="3">
        <f t="shared" ca="1" si="1107"/>
        <v>88.246283497292055</v>
      </c>
      <c r="BA1349" s="3">
        <f t="shared" ca="1" si="1108"/>
        <v>5.8542694812369884</v>
      </c>
      <c r="BC1349" s="3" t="str">
        <f t="shared" si="1109"/>
        <v>1.91</v>
      </c>
      <c r="BD1349" s="3" t="str">
        <f t="shared" si="1110"/>
        <v>-</v>
      </c>
      <c r="BE1349" s="3">
        <f t="shared" si="1111"/>
        <v>307.29000000000002</v>
      </c>
      <c r="BF1349" s="3">
        <f t="shared" ca="1" si="1112"/>
        <v>88.246283497292055</v>
      </c>
      <c r="BG1349" s="3">
        <f t="shared" ca="1" si="1113"/>
        <v>3.5125616887421929</v>
      </c>
      <c r="BI1349" s="3" t="str">
        <f t="shared" si="1114"/>
        <v>1.91</v>
      </c>
      <c r="BJ1349" s="3" t="str">
        <f t="shared" si="1115"/>
        <v>-</v>
      </c>
      <c r="BK1349" s="3">
        <f t="shared" si="1116"/>
        <v>307.29000000000002</v>
      </c>
      <c r="BL1349" s="3">
        <f t="shared" ca="1" si="1117"/>
        <v>88.246283497292055</v>
      </c>
      <c r="BM1349" s="3">
        <f t="shared" ca="1" si="1118"/>
        <v>1.1708538962473978</v>
      </c>
    </row>
    <row r="1350" spans="1:65" x14ac:dyDescent="0.3">
      <c r="A1350" s="3" t="str">
        <f>'Forward collapse simulation'!B1360</f>
        <v>1.91</v>
      </c>
      <c r="B1350" s="3" t="str">
        <f>IF('Forward collapse simulation'!C1360="","-",'Forward collapse simulation'!C1360)</f>
        <v>-</v>
      </c>
      <c r="C1350" s="3">
        <f>'Forward collapse simulation'!E1360</f>
        <v>305.45</v>
      </c>
      <c r="D1350" s="3">
        <f ca="1">'Forward collapse simulation'!AK1360</f>
        <v>78.41072679813972</v>
      </c>
      <c r="E1350" s="84">
        <f ca="1">'Forward collapse simulation'!AL1360</f>
        <v>4.7540502761592593</v>
      </c>
      <c r="G1350" s="3" t="str">
        <f t="shared" si="1069"/>
        <v>1.91</v>
      </c>
      <c r="H1350" s="3" t="str">
        <f t="shared" si="1070"/>
        <v>-</v>
      </c>
      <c r="I1350" s="3">
        <f t="shared" si="1071"/>
        <v>305.45</v>
      </c>
      <c r="J1350" s="3">
        <f t="shared" ca="1" si="1072"/>
        <v>78.41072679813972</v>
      </c>
      <c r="K1350" s="3">
        <f t="shared" ca="1" si="1073"/>
        <v>4.5163477623512964</v>
      </c>
      <c r="M1350" s="3" t="str">
        <f t="shared" si="1074"/>
        <v>1.91</v>
      </c>
      <c r="N1350" s="3" t="str">
        <f t="shared" si="1075"/>
        <v>-</v>
      </c>
      <c r="O1350" s="3">
        <f t="shared" si="1076"/>
        <v>305.45</v>
      </c>
      <c r="P1350" s="3">
        <f t="shared" ca="1" si="1077"/>
        <v>78.41072679813972</v>
      </c>
      <c r="Q1350" s="3">
        <f t="shared" ca="1" si="1078"/>
        <v>4.2786452485433335</v>
      </c>
      <c r="R1350" s="85"/>
      <c r="S1350" s="3" t="str">
        <f t="shared" si="1079"/>
        <v>1.91</v>
      </c>
      <c r="T1350" s="3" t="str">
        <f t="shared" si="1080"/>
        <v>-</v>
      </c>
      <c r="U1350" s="3">
        <f t="shared" si="1081"/>
        <v>305.45</v>
      </c>
      <c r="V1350" s="3">
        <f t="shared" ca="1" si="1082"/>
        <v>78.41072679813972</v>
      </c>
      <c r="W1350" s="3">
        <f t="shared" ca="1" si="1083"/>
        <v>4.0409427347353706</v>
      </c>
      <c r="X1350" s="85"/>
      <c r="Y1350" s="3" t="str">
        <f t="shared" si="1084"/>
        <v>1.91</v>
      </c>
      <c r="Z1350" s="3" t="str">
        <f t="shared" si="1085"/>
        <v>-</v>
      </c>
      <c r="AA1350" s="3">
        <f t="shared" si="1086"/>
        <v>305.45</v>
      </c>
      <c r="AB1350" s="3">
        <f t="shared" ca="1" si="1087"/>
        <v>78.41072679813972</v>
      </c>
      <c r="AC1350" s="3">
        <f t="shared" ca="1" si="1088"/>
        <v>3.8032402209274077</v>
      </c>
      <c r="AE1350" s="3" t="str">
        <f t="shared" si="1089"/>
        <v>1.91</v>
      </c>
      <c r="AF1350" s="3" t="str">
        <f t="shared" si="1090"/>
        <v>-</v>
      </c>
      <c r="AG1350" s="3">
        <f t="shared" si="1091"/>
        <v>305.45</v>
      </c>
      <c r="AH1350" s="3">
        <f t="shared" ca="1" si="1092"/>
        <v>78.41072679813972</v>
      </c>
      <c r="AI1350" s="3">
        <f t="shared" ca="1" si="1093"/>
        <v>3.5655377071194447</v>
      </c>
      <c r="AK1350" s="3" t="str">
        <f t="shared" si="1094"/>
        <v>1.91</v>
      </c>
      <c r="AL1350" s="3" t="str">
        <f t="shared" si="1095"/>
        <v>-</v>
      </c>
      <c r="AM1350" s="3">
        <f t="shared" si="1096"/>
        <v>305.45</v>
      </c>
      <c r="AN1350" s="3">
        <f t="shared" ca="1" si="1097"/>
        <v>78.41072679813972</v>
      </c>
      <c r="AO1350" s="3">
        <f t="shared" ca="1" si="1098"/>
        <v>3.3278351933114814</v>
      </c>
      <c r="AQ1350" s="3" t="str">
        <f t="shared" si="1099"/>
        <v>1.91</v>
      </c>
      <c r="AR1350" s="3" t="str">
        <f t="shared" si="1100"/>
        <v>-</v>
      </c>
      <c r="AS1350" s="3">
        <f t="shared" si="1101"/>
        <v>305.45</v>
      </c>
      <c r="AT1350" s="3">
        <f t="shared" ca="1" si="1102"/>
        <v>78.41072679813972</v>
      </c>
      <c r="AU1350" s="3">
        <f t="shared" ca="1" si="1103"/>
        <v>2.8524301656955555</v>
      </c>
      <c r="AW1350" s="3" t="str">
        <f t="shared" si="1104"/>
        <v>1.91</v>
      </c>
      <c r="AX1350" s="3" t="str">
        <f t="shared" si="1105"/>
        <v>-</v>
      </c>
      <c r="AY1350" s="3">
        <f t="shared" si="1106"/>
        <v>305.45</v>
      </c>
      <c r="AZ1350" s="3">
        <f t="shared" ca="1" si="1107"/>
        <v>78.41072679813972</v>
      </c>
      <c r="BA1350" s="3">
        <f t="shared" ca="1" si="1108"/>
        <v>2.3770251380796297</v>
      </c>
      <c r="BC1350" s="3" t="str">
        <f t="shared" si="1109"/>
        <v>1.91</v>
      </c>
      <c r="BD1350" s="3" t="str">
        <f t="shared" si="1110"/>
        <v>-</v>
      </c>
      <c r="BE1350" s="3">
        <f t="shared" si="1111"/>
        <v>305.45</v>
      </c>
      <c r="BF1350" s="3">
        <f t="shared" ca="1" si="1112"/>
        <v>78.41072679813972</v>
      </c>
      <c r="BG1350" s="3">
        <f t="shared" ca="1" si="1113"/>
        <v>1.4262150828477778</v>
      </c>
      <c r="BI1350" s="3" t="str">
        <f t="shared" si="1114"/>
        <v>1.91</v>
      </c>
      <c r="BJ1350" s="3" t="str">
        <f t="shared" si="1115"/>
        <v>-</v>
      </c>
      <c r="BK1350" s="3">
        <f t="shared" si="1116"/>
        <v>305.45</v>
      </c>
      <c r="BL1350" s="3">
        <f t="shared" ca="1" si="1117"/>
        <v>78.41072679813972</v>
      </c>
      <c r="BM1350" s="3">
        <f t="shared" ca="1" si="1118"/>
        <v>0.47540502761592596</v>
      </c>
    </row>
    <row r="1351" spans="1:65" x14ac:dyDescent="0.3">
      <c r="A1351" s="3" t="str">
        <f>'Forward collapse simulation'!B1361</f>
        <v>1.91</v>
      </c>
      <c r="B1351" s="3" t="str">
        <f>IF('Forward collapse simulation'!C1361="","-",'Forward collapse simulation'!C1361)</f>
        <v>-</v>
      </c>
      <c r="C1351" s="3">
        <f>'Forward collapse simulation'!E1361</f>
        <v>313.47000000000003</v>
      </c>
      <c r="D1351" s="3">
        <f>'Forward collapse simulation'!AK1361</f>
        <v>-39.83</v>
      </c>
      <c r="E1351" s="84">
        <f>'Forward collapse simulation'!AL1361</f>
        <v>1.383</v>
      </c>
      <c r="G1351" s="3" t="str">
        <f t="shared" si="1069"/>
        <v>1.91</v>
      </c>
      <c r="H1351" s="3" t="str">
        <f t="shared" si="1070"/>
        <v>-</v>
      </c>
      <c r="I1351" s="3">
        <f t="shared" si="1071"/>
        <v>313.47000000000003</v>
      </c>
      <c r="J1351" s="3">
        <f t="shared" si="1072"/>
        <v>-39.83</v>
      </c>
      <c r="K1351" s="3">
        <f t="shared" si="1073"/>
        <v>1.31385</v>
      </c>
      <c r="M1351" s="3" t="str">
        <f t="shared" si="1074"/>
        <v>1.91</v>
      </c>
      <c r="N1351" s="3" t="str">
        <f t="shared" si="1075"/>
        <v>-</v>
      </c>
      <c r="O1351" s="3">
        <f t="shared" si="1076"/>
        <v>313.47000000000003</v>
      </c>
      <c r="P1351" s="3">
        <f t="shared" si="1077"/>
        <v>-39.83</v>
      </c>
      <c r="Q1351" s="3">
        <f t="shared" si="1078"/>
        <v>1.2447000000000001</v>
      </c>
      <c r="R1351" s="85"/>
      <c r="S1351" s="3" t="str">
        <f t="shared" si="1079"/>
        <v>1.91</v>
      </c>
      <c r="T1351" s="3" t="str">
        <f t="shared" si="1080"/>
        <v>-</v>
      </c>
      <c r="U1351" s="3">
        <f t="shared" si="1081"/>
        <v>313.47000000000003</v>
      </c>
      <c r="V1351" s="3">
        <f t="shared" si="1082"/>
        <v>-39.83</v>
      </c>
      <c r="W1351" s="3">
        <f t="shared" si="1083"/>
        <v>1.1755499999999999</v>
      </c>
      <c r="X1351" s="85"/>
      <c r="Y1351" s="3" t="str">
        <f t="shared" si="1084"/>
        <v>1.91</v>
      </c>
      <c r="Z1351" s="3" t="str">
        <f t="shared" si="1085"/>
        <v>-</v>
      </c>
      <c r="AA1351" s="3">
        <f t="shared" si="1086"/>
        <v>313.47000000000003</v>
      </c>
      <c r="AB1351" s="3">
        <f t="shared" si="1087"/>
        <v>-39.83</v>
      </c>
      <c r="AC1351" s="3">
        <f t="shared" si="1088"/>
        <v>1.1064000000000001</v>
      </c>
      <c r="AE1351" s="3" t="str">
        <f t="shared" si="1089"/>
        <v>1.91</v>
      </c>
      <c r="AF1351" s="3" t="str">
        <f t="shared" si="1090"/>
        <v>-</v>
      </c>
      <c r="AG1351" s="3">
        <f t="shared" si="1091"/>
        <v>313.47000000000003</v>
      </c>
      <c r="AH1351" s="3">
        <f t="shared" si="1092"/>
        <v>-39.83</v>
      </c>
      <c r="AI1351" s="3">
        <f t="shared" si="1093"/>
        <v>1.03725</v>
      </c>
      <c r="AK1351" s="3" t="str">
        <f t="shared" si="1094"/>
        <v>1.91</v>
      </c>
      <c r="AL1351" s="3" t="str">
        <f t="shared" si="1095"/>
        <v>-</v>
      </c>
      <c r="AM1351" s="3">
        <f t="shared" si="1096"/>
        <v>313.47000000000003</v>
      </c>
      <c r="AN1351" s="3">
        <f t="shared" si="1097"/>
        <v>-39.83</v>
      </c>
      <c r="AO1351" s="3">
        <f t="shared" si="1098"/>
        <v>0.96809999999999996</v>
      </c>
      <c r="AQ1351" s="3" t="str">
        <f t="shared" si="1099"/>
        <v>1.91</v>
      </c>
      <c r="AR1351" s="3" t="str">
        <f t="shared" si="1100"/>
        <v>-</v>
      </c>
      <c r="AS1351" s="3">
        <f t="shared" si="1101"/>
        <v>313.47000000000003</v>
      </c>
      <c r="AT1351" s="3">
        <f t="shared" si="1102"/>
        <v>-39.83</v>
      </c>
      <c r="AU1351" s="3">
        <f t="shared" si="1103"/>
        <v>0.82979999999999998</v>
      </c>
      <c r="AW1351" s="3" t="str">
        <f t="shared" si="1104"/>
        <v>1.91</v>
      </c>
      <c r="AX1351" s="3" t="str">
        <f t="shared" si="1105"/>
        <v>-</v>
      </c>
      <c r="AY1351" s="3">
        <f t="shared" si="1106"/>
        <v>313.47000000000003</v>
      </c>
      <c r="AZ1351" s="3">
        <f t="shared" si="1107"/>
        <v>-39.83</v>
      </c>
      <c r="BA1351" s="3">
        <f t="shared" si="1108"/>
        <v>0.6915</v>
      </c>
      <c r="BC1351" s="3" t="str">
        <f t="shared" si="1109"/>
        <v>1.91</v>
      </c>
      <c r="BD1351" s="3" t="str">
        <f t="shared" si="1110"/>
        <v>-</v>
      </c>
      <c r="BE1351" s="3">
        <f t="shared" si="1111"/>
        <v>313.47000000000003</v>
      </c>
      <c r="BF1351" s="3">
        <f t="shared" si="1112"/>
        <v>-39.83</v>
      </c>
      <c r="BG1351" s="3">
        <f t="shared" si="1113"/>
        <v>0.41489999999999999</v>
      </c>
      <c r="BI1351" s="3" t="str">
        <f t="shared" si="1114"/>
        <v>1.91</v>
      </c>
      <c r="BJ1351" s="3" t="str">
        <f t="shared" si="1115"/>
        <v>-</v>
      </c>
      <c r="BK1351" s="3">
        <f t="shared" si="1116"/>
        <v>313.47000000000003</v>
      </c>
      <c r="BL1351" s="3">
        <f t="shared" si="1117"/>
        <v>-39.83</v>
      </c>
      <c r="BM1351" s="3">
        <f t="shared" si="1118"/>
        <v>0.13830000000000001</v>
      </c>
    </row>
    <row r="1352" spans="1:65" x14ac:dyDescent="0.3">
      <c r="A1352" s="3" t="str">
        <f>'Forward collapse simulation'!B1362</f>
        <v>1.91</v>
      </c>
      <c r="B1352" s="3" t="str">
        <f>IF('Forward collapse simulation'!C1362="","-",'Forward collapse simulation'!C1362)</f>
        <v>-</v>
      </c>
      <c r="C1352" s="3">
        <f>'Forward collapse simulation'!E1362</f>
        <v>301.86</v>
      </c>
      <c r="D1352" s="3">
        <f>'Forward collapse simulation'!AK1362</f>
        <v>-68.260000000000005</v>
      </c>
      <c r="E1352" s="84">
        <f>'Forward collapse simulation'!AL1362</f>
        <v>1.008</v>
      </c>
      <c r="G1352" s="3" t="str">
        <f t="shared" si="1069"/>
        <v>1.91</v>
      </c>
      <c r="H1352" s="3" t="str">
        <f t="shared" si="1070"/>
        <v>-</v>
      </c>
      <c r="I1352" s="3">
        <f t="shared" si="1071"/>
        <v>301.86</v>
      </c>
      <c r="J1352" s="3">
        <f t="shared" si="1072"/>
        <v>-68.260000000000005</v>
      </c>
      <c r="K1352" s="3">
        <f t="shared" si="1073"/>
        <v>0.95760000000000001</v>
      </c>
      <c r="M1352" s="3" t="str">
        <f t="shared" si="1074"/>
        <v>1.91</v>
      </c>
      <c r="N1352" s="3" t="str">
        <f t="shared" si="1075"/>
        <v>-</v>
      </c>
      <c r="O1352" s="3">
        <f t="shared" si="1076"/>
        <v>301.86</v>
      </c>
      <c r="P1352" s="3">
        <f t="shared" si="1077"/>
        <v>-68.260000000000005</v>
      </c>
      <c r="Q1352" s="3">
        <f t="shared" si="1078"/>
        <v>0.90720000000000001</v>
      </c>
      <c r="R1352" s="85"/>
      <c r="S1352" s="3" t="str">
        <f t="shared" si="1079"/>
        <v>1.91</v>
      </c>
      <c r="T1352" s="3" t="str">
        <f t="shared" si="1080"/>
        <v>-</v>
      </c>
      <c r="U1352" s="3">
        <f t="shared" si="1081"/>
        <v>301.86</v>
      </c>
      <c r="V1352" s="3">
        <f t="shared" si="1082"/>
        <v>-68.260000000000005</v>
      </c>
      <c r="W1352" s="3">
        <f t="shared" si="1083"/>
        <v>0.85680000000000001</v>
      </c>
      <c r="X1352" s="85"/>
      <c r="Y1352" s="3" t="str">
        <f t="shared" si="1084"/>
        <v>1.91</v>
      </c>
      <c r="Z1352" s="3" t="str">
        <f t="shared" si="1085"/>
        <v>-</v>
      </c>
      <c r="AA1352" s="3">
        <f t="shared" si="1086"/>
        <v>301.86</v>
      </c>
      <c r="AB1352" s="3">
        <f t="shared" si="1087"/>
        <v>-68.260000000000005</v>
      </c>
      <c r="AC1352" s="3">
        <f t="shared" si="1088"/>
        <v>0.80640000000000001</v>
      </c>
      <c r="AE1352" s="3" t="str">
        <f t="shared" si="1089"/>
        <v>1.91</v>
      </c>
      <c r="AF1352" s="3" t="str">
        <f t="shared" si="1090"/>
        <v>-</v>
      </c>
      <c r="AG1352" s="3">
        <f t="shared" si="1091"/>
        <v>301.86</v>
      </c>
      <c r="AH1352" s="3">
        <f t="shared" si="1092"/>
        <v>-68.260000000000005</v>
      </c>
      <c r="AI1352" s="3">
        <f t="shared" si="1093"/>
        <v>0.75600000000000001</v>
      </c>
      <c r="AK1352" s="3" t="str">
        <f t="shared" si="1094"/>
        <v>1.91</v>
      </c>
      <c r="AL1352" s="3" t="str">
        <f t="shared" si="1095"/>
        <v>-</v>
      </c>
      <c r="AM1352" s="3">
        <f t="shared" si="1096"/>
        <v>301.86</v>
      </c>
      <c r="AN1352" s="3">
        <f t="shared" si="1097"/>
        <v>-68.260000000000005</v>
      </c>
      <c r="AO1352" s="3">
        <f t="shared" si="1098"/>
        <v>0.7056</v>
      </c>
      <c r="AQ1352" s="3" t="str">
        <f t="shared" si="1099"/>
        <v>1.91</v>
      </c>
      <c r="AR1352" s="3" t="str">
        <f t="shared" si="1100"/>
        <v>-</v>
      </c>
      <c r="AS1352" s="3">
        <f t="shared" si="1101"/>
        <v>301.86</v>
      </c>
      <c r="AT1352" s="3">
        <f t="shared" si="1102"/>
        <v>-68.260000000000005</v>
      </c>
      <c r="AU1352" s="3">
        <f t="shared" si="1103"/>
        <v>0.6048</v>
      </c>
      <c r="AW1352" s="3" t="str">
        <f t="shared" si="1104"/>
        <v>1.91</v>
      </c>
      <c r="AX1352" s="3" t="str">
        <f t="shared" si="1105"/>
        <v>-</v>
      </c>
      <c r="AY1352" s="3">
        <f t="shared" si="1106"/>
        <v>301.86</v>
      </c>
      <c r="AZ1352" s="3">
        <f t="shared" si="1107"/>
        <v>-68.260000000000005</v>
      </c>
      <c r="BA1352" s="3">
        <f t="shared" si="1108"/>
        <v>0.504</v>
      </c>
      <c r="BC1352" s="3" t="str">
        <f t="shared" si="1109"/>
        <v>1.91</v>
      </c>
      <c r="BD1352" s="3" t="str">
        <f t="shared" si="1110"/>
        <v>-</v>
      </c>
      <c r="BE1352" s="3">
        <f t="shared" si="1111"/>
        <v>301.86</v>
      </c>
      <c r="BF1352" s="3">
        <f t="shared" si="1112"/>
        <v>-68.260000000000005</v>
      </c>
      <c r="BG1352" s="3">
        <f t="shared" si="1113"/>
        <v>0.3024</v>
      </c>
      <c r="BI1352" s="3" t="str">
        <f t="shared" si="1114"/>
        <v>1.91</v>
      </c>
      <c r="BJ1352" s="3" t="str">
        <f t="shared" si="1115"/>
        <v>-</v>
      </c>
      <c r="BK1352" s="3">
        <f t="shared" si="1116"/>
        <v>301.86</v>
      </c>
      <c r="BL1352" s="3">
        <f t="shared" si="1117"/>
        <v>-68.260000000000005</v>
      </c>
      <c r="BM1352" s="3">
        <f t="shared" si="1118"/>
        <v>0.1008</v>
      </c>
    </row>
    <row r="1353" spans="1:65" x14ac:dyDescent="0.3">
      <c r="A1353" s="3" t="str">
        <f>'Forward collapse simulation'!B1363</f>
        <v>1.91</v>
      </c>
      <c r="B1353" s="3" t="str">
        <f>IF('Forward collapse simulation'!C1363="","-",'Forward collapse simulation'!C1363)</f>
        <v>-</v>
      </c>
      <c r="C1353" s="3">
        <f>'Forward collapse simulation'!E1363</f>
        <v>258.41000000000003</v>
      </c>
      <c r="D1353" s="3">
        <f>'Forward collapse simulation'!AK1363</f>
        <v>-76.459999999999994</v>
      </c>
      <c r="E1353" s="84">
        <f>'Forward collapse simulation'!AL1363</f>
        <v>1.02</v>
      </c>
      <c r="G1353" s="3" t="str">
        <f t="shared" si="1069"/>
        <v>1.91</v>
      </c>
      <c r="H1353" s="3" t="str">
        <f t="shared" si="1070"/>
        <v>-</v>
      </c>
      <c r="I1353" s="3">
        <f t="shared" si="1071"/>
        <v>258.41000000000003</v>
      </c>
      <c r="J1353" s="3">
        <f t="shared" si="1072"/>
        <v>-76.459999999999994</v>
      </c>
      <c r="K1353" s="3">
        <f t="shared" si="1073"/>
        <v>0.96899999999999997</v>
      </c>
      <c r="M1353" s="3" t="str">
        <f t="shared" si="1074"/>
        <v>1.91</v>
      </c>
      <c r="N1353" s="3" t="str">
        <f t="shared" si="1075"/>
        <v>-</v>
      </c>
      <c r="O1353" s="3">
        <f t="shared" si="1076"/>
        <v>258.41000000000003</v>
      </c>
      <c r="P1353" s="3">
        <f t="shared" si="1077"/>
        <v>-76.459999999999994</v>
      </c>
      <c r="Q1353" s="3">
        <f t="shared" si="1078"/>
        <v>0.91800000000000004</v>
      </c>
      <c r="R1353" s="85"/>
      <c r="S1353" s="3" t="str">
        <f t="shared" si="1079"/>
        <v>1.91</v>
      </c>
      <c r="T1353" s="3" t="str">
        <f t="shared" si="1080"/>
        <v>-</v>
      </c>
      <c r="U1353" s="3">
        <f t="shared" si="1081"/>
        <v>258.41000000000003</v>
      </c>
      <c r="V1353" s="3">
        <f t="shared" si="1082"/>
        <v>-76.459999999999994</v>
      </c>
      <c r="W1353" s="3">
        <f t="shared" si="1083"/>
        <v>0.86699999999999999</v>
      </c>
      <c r="X1353" s="85"/>
      <c r="Y1353" s="3" t="str">
        <f t="shared" si="1084"/>
        <v>1.91</v>
      </c>
      <c r="Z1353" s="3" t="str">
        <f t="shared" si="1085"/>
        <v>-</v>
      </c>
      <c r="AA1353" s="3">
        <f t="shared" si="1086"/>
        <v>258.41000000000003</v>
      </c>
      <c r="AB1353" s="3">
        <f t="shared" si="1087"/>
        <v>-76.459999999999994</v>
      </c>
      <c r="AC1353" s="3">
        <f t="shared" si="1088"/>
        <v>0.81600000000000006</v>
      </c>
      <c r="AE1353" s="3" t="str">
        <f t="shared" si="1089"/>
        <v>1.91</v>
      </c>
      <c r="AF1353" s="3" t="str">
        <f t="shared" si="1090"/>
        <v>-</v>
      </c>
      <c r="AG1353" s="3">
        <f t="shared" si="1091"/>
        <v>258.41000000000003</v>
      </c>
      <c r="AH1353" s="3">
        <f t="shared" si="1092"/>
        <v>-76.459999999999994</v>
      </c>
      <c r="AI1353" s="3">
        <f t="shared" si="1093"/>
        <v>0.76500000000000001</v>
      </c>
      <c r="AK1353" s="3" t="str">
        <f t="shared" si="1094"/>
        <v>1.91</v>
      </c>
      <c r="AL1353" s="3" t="str">
        <f t="shared" si="1095"/>
        <v>-</v>
      </c>
      <c r="AM1353" s="3">
        <f t="shared" si="1096"/>
        <v>258.41000000000003</v>
      </c>
      <c r="AN1353" s="3">
        <f t="shared" si="1097"/>
        <v>-76.459999999999994</v>
      </c>
      <c r="AO1353" s="3">
        <f t="shared" si="1098"/>
        <v>0.71399999999999997</v>
      </c>
      <c r="AQ1353" s="3" t="str">
        <f t="shared" si="1099"/>
        <v>1.91</v>
      </c>
      <c r="AR1353" s="3" t="str">
        <f t="shared" si="1100"/>
        <v>-</v>
      </c>
      <c r="AS1353" s="3">
        <f t="shared" si="1101"/>
        <v>258.41000000000003</v>
      </c>
      <c r="AT1353" s="3">
        <f t="shared" si="1102"/>
        <v>-76.459999999999994</v>
      </c>
      <c r="AU1353" s="3">
        <f t="shared" si="1103"/>
        <v>0.61199999999999999</v>
      </c>
      <c r="AW1353" s="3" t="str">
        <f t="shared" si="1104"/>
        <v>1.91</v>
      </c>
      <c r="AX1353" s="3" t="str">
        <f t="shared" si="1105"/>
        <v>-</v>
      </c>
      <c r="AY1353" s="3">
        <f t="shared" si="1106"/>
        <v>258.41000000000003</v>
      </c>
      <c r="AZ1353" s="3">
        <f t="shared" si="1107"/>
        <v>-76.459999999999994</v>
      </c>
      <c r="BA1353" s="3">
        <f t="shared" si="1108"/>
        <v>0.51</v>
      </c>
      <c r="BC1353" s="3" t="str">
        <f t="shared" si="1109"/>
        <v>1.91</v>
      </c>
      <c r="BD1353" s="3" t="str">
        <f t="shared" si="1110"/>
        <v>-</v>
      </c>
      <c r="BE1353" s="3">
        <f t="shared" si="1111"/>
        <v>258.41000000000003</v>
      </c>
      <c r="BF1353" s="3">
        <f t="shared" si="1112"/>
        <v>-76.459999999999994</v>
      </c>
      <c r="BG1353" s="3">
        <f t="shared" si="1113"/>
        <v>0.30599999999999999</v>
      </c>
      <c r="BI1353" s="3" t="str">
        <f t="shared" si="1114"/>
        <v>1.91</v>
      </c>
      <c r="BJ1353" s="3" t="str">
        <f t="shared" si="1115"/>
        <v>-</v>
      </c>
      <c r="BK1353" s="3">
        <f t="shared" si="1116"/>
        <v>258.41000000000003</v>
      </c>
      <c r="BL1353" s="3">
        <f t="shared" si="1117"/>
        <v>-76.459999999999994</v>
      </c>
      <c r="BM1353" s="3">
        <f t="shared" si="1118"/>
        <v>0.10200000000000001</v>
      </c>
    </row>
    <row r="1354" spans="1:65" x14ac:dyDescent="0.3">
      <c r="A1354" s="3" t="str">
        <f>'Forward collapse simulation'!B1364</f>
        <v>1.91</v>
      </c>
      <c r="B1354" s="3" t="str">
        <f>IF('Forward collapse simulation'!C1364="","-",'Forward collapse simulation'!C1364)</f>
        <v>1.92</v>
      </c>
      <c r="C1354" s="3">
        <f>'Forward collapse simulation'!E1364</f>
        <v>237.44</v>
      </c>
      <c r="D1354" s="3">
        <f>'Forward collapse simulation'!AK1364</f>
        <v>10.31</v>
      </c>
      <c r="E1354" s="84">
        <f>'Forward collapse simulation'!AL1364</f>
        <v>4.0449999999999999</v>
      </c>
      <c r="G1354" s="3" t="str">
        <f t="shared" si="1069"/>
        <v>1.91</v>
      </c>
      <c r="H1354" s="3" t="str">
        <f t="shared" si="1070"/>
        <v>1.92</v>
      </c>
      <c r="I1354" s="3">
        <f t="shared" si="1071"/>
        <v>237.44</v>
      </c>
      <c r="J1354" s="3">
        <f t="shared" si="1072"/>
        <v>10.31</v>
      </c>
      <c r="K1354" s="3">
        <f t="shared" si="1073"/>
        <v>4.0449999999999999</v>
      </c>
      <c r="M1354" s="3" t="str">
        <f t="shared" si="1074"/>
        <v>1.91</v>
      </c>
      <c r="N1354" s="3" t="str">
        <f t="shared" si="1075"/>
        <v>1.92</v>
      </c>
      <c r="O1354" s="3">
        <f t="shared" si="1076"/>
        <v>237.44</v>
      </c>
      <c r="P1354" s="3">
        <f t="shared" si="1077"/>
        <v>10.31</v>
      </c>
      <c r="Q1354" s="3">
        <f t="shared" si="1078"/>
        <v>4.0449999999999999</v>
      </c>
      <c r="R1354" s="85"/>
      <c r="S1354" s="3" t="str">
        <f t="shared" si="1079"/>
        <v>1.91</v>
      </c>
      <c r="T1354" s="3" t="str">
        <f t="shared" si="1080"/>
        <v>1.92</v>
      </c>
      <c r="U1354" s="3">
        <f t="shared" si="1081"/>
        <v>237.44</v>
      </c>
      <c r="V1354" s="3">
        <f t="shared" si="1082"/>
        <v>10.31</v>
      </c>
      <c r="W1354" s="3">
        <f t="shared" si="1083"/>
        <v>4.0449999999999999</v>
      </c>
      <c r="X1354" s="85"/>
      <c r="Y1354" s="3" t="str">
        <f t="shared" si="1084"/>
        <v>1.91</v>
      </c>
      <c r="Z1354" s="3" t="str">
        <f t="shared" si="1085"/>
        <v>1.92</v>
      </c>
      <c r="AA1354" s="3">
        <f t="shared" si="1086"/>
        <v>237.44</v>
      </c>
      <c r="AB1354" s="3">
        <f t="shared" si="1087"/>
        <v>10.31</v>
      </c>
      <c r="AC1354" s="3">
        <f t="shared" si="1088"/>
        <v>4.0449999999999999</v>
      </c>
      <c r="AE1354" s="3" t="str">
        <f t="shared" si="1089"/>
        <v>1.91</v>
      </c>
      <c r="AF1354" s="3" t="str">
        <f t="shared" si="1090"/>
        <v>1.92</v>
      </c>
      <c r="AG1354" s="3">
        <f t="shared" si="1091"/>
        <v>237.44</v>
      </c>
      <c r="AH1354" s="3">
        <f t="shared" si="1092"/>
        <v>10.31</v>
      </c>
      <c r="AI1354" s="3">
        <f t="shared" si="1093"/>
        <v>4.0449999999999999</v>
      </c>
      <c r="AK1354" s="3" t="str">
        <f t="shared" si="1094"/>
        <v>1.91</v>
      </c>
      <c r="AL1354" s="3" t="str">
        <f t="shared" si="1095"/>
        <v>1.92</v>
      </c>
      <c r="AM1354" s="3">
        <f t="shared" si="1096"/>
        <v>237.44</v>
      </c>
      <c r="AN1354" s="3">
        <f t="shared" si="1097"/>
        <v>10.31</v>
      </c>
      <c r="AO1354" s="3">
        <f t="shared" si="1098"/>
        <v>4.0449999999999999</v>
      </c>
      <c r="AQ1354" s="3" t="str">
        <f t="shared" si="1099"/>
        <v>1.91</v>
      </c>
      <c r="AR1354" s="3" t="str">
        <f t="shared" si="1100"/>
        <v>1.92</v>
      </c>
      <c r="AS1354" s="3">
        <f t="shared" si="1101"/>
        <v>237.44</v>
      </c>
      <c r="AT1354" s="3">
        <f t="shared" si="1102"/>
        <v>10.31</v>
      </c>
      <c r="AU1354" s="3">
        <f t="shared" si="1103"/>
        <v>4.0449999999999999</v>
      </c>
      <c r="AW1354" s="3" t="str">
        <f t="shared" si="1104"/>
        <v>1.91</v>
      </c>
      <c r="AX1354" s="3" t="str">
        <f t="shared" si="1105"/>
        <v>1.92</v>
      </c>
      <c r="AY1354" s="3">
        <f t="shared" si="1106"/>
        <v>237.44</v>
      </c>
      <c r="AZ1354" s="3">
        <f t="shared" si="1107"/>
        <v>10.31</v>
      </c>
      <c r="BA1354" s="3">
        <f t="shared" si="1108"/>
        <v>4.0449999999999999</v>
      </c>
      <c r="BC1354" s="3" t="str">
        <f t="shared" si="1109"/>
        <v>1.91</v>
      </c>
      <c r="BD1354" s="3" t="str">
        <f t="shared" si="1110"/>
        <v>1.92</v>
      </c>
      <c r="BE1354" s="3">
        <f t="shared" si="1111"/>
        <v>237.44</v>
      </c>
      <c r="BF1354" s="3">
        <f t="shared" si="1112"/>
        <v>10.31</v>
      </c>
      <c r="BG1354" s="3">
        <f t="shared" si="1113"/>
        <v>4.0449999999999999</v>
      </c>
      <c r="BI1354" s="3" t="str">
        <f t="shared" si="1114"/>
        <v>1.91</v>
      </c>
      <c r="BJ1354" s="3" t="str">
        <f t="shared" si="1115"/>
        <v>1.92</v>
      </c>
      <c r="BK1354" s="3">
        <f t="shared" si="1116"/>
        <v>237.44</v>
      </c>
      <c r="BL1354" s="3">
        <f t="shared" si="1117"/>
        <v>10.31</v>
      </c>
      <c r="BM1354" s="3">
        <f t="shared" si="1118"/>
        <v>4.0449999999999999</v>
      </c>
    </row>
    <row r="1355" spans="1:65" x14ac:dyDescent="0.3">
      <c r="A1355" s="1"/>
      <c r="E1355" s="3"/>
    </row>
    <row r="1356" spans="1:65" x14ac:dyDescent="0.3">
      <c r="A1356" s="1"/>
      <c r="E1356" s="3"/>
    </row>
    <row r="1357" spans="1:65" x14ac:dyDescent="0.3">
      <c r="A1357" s="1"/>
      <c r="E1357" s="3"/>
    </row>
    <row r="1358" spans="1:65" x14ac:dyDescent="0.3">
      <c r="A1358" s="1"/>
      <c r="E1358" s="3"/>
    </row>
    <row r="1359" spans="1:65" x14ac:dyDescent="0.3">
      <c r="A1359" s="1"/>
      <c r="E1359" s="3"/>
    </row>
    <row r="1360" spans="1:65" x14ac:dyDescent="0.3">
      <c r="A1360" s="1"/>
      <c r="E1360" s="3"/>
    </row>
    <row r="1361" spans="1:5" x14ac:dyDescent="0.3">
      <c r="A1361" s="1"/>
      <c r="E1361" s="3"/>
    </row>
    <row r="1362" spans="1:5" x14ac:dyDescent="0.3">
      <c r="A1362" s="1"/>
      <c r="E1362" s="3"/>
    </row>
    <row r="1363" spans="1:5" x14ac:dyDescent="0.3">
      <c r="A1363" s="1"/>
      <c r="E1363" s="3"/>
    </row>
    <row r="1364" spans="1:5" x14ac:dyDescent="0.3">
      <c r="A1364" s="1"/>
      <c r="E1364" s="3"/>
    </row>
    <row r="1365" spans="1:5" x14ac:dyDescent="0.3">
      <c r="A1365" s="1"/>
      <c r="E1365" s="3"/>
    </row>
    <row r="1366" spans="1:5" x14ac:dyDescent="0.3">
      <c r="A1366" s="1"/>
      <c r="E1366" s="3"/>
    </row>
    <row r="1367" spans="1:5" x14ac:dyDescent="0.3">
      <c r="A1367" s="1"/>
      <c r="E1367" s="3"/>
    </row>
    <row r="1368" spans="1:5" x14ac:dyDescent="0.3">
      <c r="A1368" s="1"/>
      <c r="E1368" s="3"/>
    </row>
    <row r="1369" spans="1:5" x14ac:dyDescent="0.3">
      <c r="A1369" s="1"/>
      <c r="E1369" s="3"/>
    </row>
    <row r="1370" spans="1:5" x14ac:dyDescent="0.3">
      <c r="A1370" s="1"/>
      <c r="E1370" s="3"/>
    </row>
    <row r="1371" spans="1:5" x14ac:dyDescent="0.3">
      <c r="A1371" s="1"/>
      <c r="E1371" s="3"/>
    </row>
    <row r="1372" spans="1:5" x14ac:dyDescent="0.3">
      <c r="A1372" s="1"/>
      <c r="E1372" s="3"/>
    </row>
    <row r="1373" spans="1:5" x14ac:dyDescent="0.3">
      <c r="A1373" s="1"/>
      <c r="E1373" s="3"/>
    </row>
    <row r="1374" spans="1:5" x14ac:dyDescent="0.3">
      <c r="A1374" s="1"/>
      <c r="E1374" s="3"/>
    </row>
    <row r="1375" spans="1:5" x14ac:dyDescent="0.3">
      <c r="A1375" s="1"/>
      <c r="E1375" s="3"/>
    </row>
    <row r="1376" spans="1:5" x14ac:dyDescent="0.3">
      <c r="A1376" s="1"/>
      <c r="E1376" s="3"/>
    </row>
    <row r="1377" spans="1:5" x14ac:dyDescent="0.3">
      <c r="A1377" s="1"/>
      <c r="E1377" s="3"/>
    </row>
    <row r="1378" spans="1:5" x14ac:dyDescent="0.3">
      <c r="A1378" s="1"/>
      <c r="E1378" s="3"/>
    </row>
    <row r="1379" spans="1:5" x14ac:dyDescent="0.3">
      <c r="A1379" s="1"/>
      <c r="E1379" s="3"/>
    </row>
    <row r="1380" spans="1:5" x14ac:dyDescent="0.3">
      <c r="A1380" s="1"/>
      <c r="E1380" s="3"/>
    </row>
    <row r="1381" spans="1:5" x14ac:dyDescent="0.3">
      <c r="A1381" s="1"/>
      <c r="E1381" s="3"/>
    </row>
    <row r="1382" spans="1:5" x14ac:dyDescent="0.3">
      <c r="A1382" s="1"/>
      <c r="E1382" s="3"/>
    </row>
    <row r="1383" spans="1:5" x14ac:dyDescent="0.3">
      <c r="A1383" s="1"/>
      <c r="E1383" s="3"/>
    </row>
    <row r="1384" spans="1:5" x14ac:dyDescent="0.3">
      <c r="A1384" s="1"/>
      <c r="E1384" s="3"/>
    </row>
    <row r="1385" spans="1:5" x14ac:dyDescent="0.3">
      <c r="A1385" s="1"/>
      <c r="E1385" s="3"/>
    </row>
    <row r="1386" spans="1:5" x14ac:dyDescent="0.3">
      <c r="A1386" s="1"/>
      <c r="E1386" s="3"/>
    </row>
    <row r="1387" spans="1:5" x14ac:dyDescent="0.3">
      <c r="A1387" s="1"/>
      <c r="E1387" s="3"/>
    </row>
    <row r="1388" spans="1:5" x14ac:dyDescent="0.3">
      <c r="A1388" s="1"/>
      <c r="E1388" s="3"/>
    </row>
    <row r="1389" spans="1:5" x14ac:dyDescent="0.3">
      <c r="A1389" s="1"/>
      <c r="E1389" s="3"/>
    </row>
    <row r="1390" spans="1:5" x14ac:dyDescent="0.3">
      <c r="A1390" s="1"/>
      <c r="E1390" s="3"/>
    </row>
    <row r="1391" spans="1:5" x14ac:dyDescent="0.3">
      <c r="A1391" s="1"/>
      <c r="E1391" s="3"/>
    </row>
    <row r="1392" spans="1:5" x14ac:dyDescent="0.3">
      <c r="A1392" s="1"/>
      <c r="E1392" s="3"/>
    </row>
    <row r="1393" spans="1:5" x14ac:dyDescent="0.3">
      <c r="A1393" s="1"/>
      <c r="E1393" s="3"/>
    </row>
    <row r="1394" spans="1:5" x14ac:dyDescent="0.3">
      <c r="A1394" s="1"/>
      <c r="E1394" s="3"/>
    </row>
    <row r="1395" spans="1:5" x14ac:dyDescent="0.3">
      <c r="A1395" s="1"/>
      <c r="E1395" s="3"/>
    </row>
    <row r="1396" spans="1:5" x14ac:dyDescent="0.3">
      <c r="A1396" s="1"/>
      <c r="E1396" s="3"/>
    </row>
    <row r="1397" spans="1:5" x14ac:dyDescent="0.3">
      <c r="A1397" s="1"/>
      <c r="E1397" s="3"/>
    </row>
    <row r="1398" spans="1:5" x14ac:dyDescent="0.3">
      <c r="A1398" s="1"/>
      <c r="E1398" s="3"/>
    </row>
    <row r="1399" spans="1:5" x14ac:dyDescent="0.3">
      <c r="A1399" s="1"/>
      <c r="E1399" s="3"/>
    </row>
    <row r="1400" spans="1:5" x14ac:dyDescent="0.3">
      <c r="A1400" s="1"/>
      <c r="E1400" s="3"/>
    </row>
  </sheetData>
  <mergeCells count="11">
    <mergeCell ref="BI1:BM1"/>
    <mergeCell ref="A1:E1"/>
    <mergeCell ref="G1:K1"/>
    <mergeCell ref="M1:Q1"/>
    <mergeCell ref="S1:W1"/>
    <mergeCell ref="Y1:AC1"/>
    <mergeCell ref="AE1:AI1"/>
    <mergeCell ref="AK1:AO1"/>
    <mergeCell ref="AQ1:AU1"/>
    <mergeCell ref="AW1:BA1"/>
    <mergeCell ref="BC1:BG1"/>
  </mergeCells>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F6788-21D2-4275-A8FB-DF120FBAF323}">
  <dimension ref="A1:BG1652"/>
  <sheetViews>
    <sheetView workbookViewId="0">
      <selection activeCell="A3" sqref="A3:E1354"/>
    </sheetView>
  </sheetViews>
  <sheetFormatPr defaultRowHeight="14.4" x14ac:dyDescent="0.3"/>
  <sheetData>
    <row r="1" spans="1:59" s="85" customFormat="1" x14ac:dyDescent="0.3">
      <c r="A1" s="200">
        <v>1</v>
      </c>
      <c r="B1" s="199"/>
      <c r="C1" s="199"/>
      <c r="D1" s="199"/>
      <c r="E1" s="199"/>
      <c r="G1" s="200">
        <v>0.9</v>
      </c>
      <c r="H1" s="199"/>
      <c r="I1" s="199"/>
      <c r="J1" s="199"/>
      <c r="K1" s="199"/>
      <c r="M1" s="200">
        <v>0.8</v>
      </c>
      <c r="N1" s="199"/>
      <c r="O1" s="199"/>
      <c r="P1" s="199"/>
      <c r="Q1" s="199"/>
      <c r="S1" s="199">
        <v>70</v>
      </c>
      <c r="T1" s="199"/>
      <c r="U1" s="199"/>
      <c r="V1" s="199"/>
      <c r="W1" s="199"/>
      <c r="Y1" s="199">
        <v>60</v>
      </c>
      <c r="Z1" s="199"/>
      <c r="AA1" s="199"/>
      <c r="AB1" s="199"/>
      <c r="AC1" s="199"/>
      <c r="AE1" s="199">
        <v>50</v>
      </c>
      <c r="AF1" s="199"/>
      <c r="AG1" s="199"/>
      <c r="AH1" s="199"/>
      <c r="AI1" s="199"/>
      <c r="AK1" s="199">
        <v>40</v>
      </c>
      <c r="AL1" s="199"/>
      <c r="AM1" s="199"/>
      <c r="AN1" s="199"/>
      <c r="AO1" s="199"/>
      <c r="AQ1" s="199">
        <v>30</v>
      </c>
      <c r="AR1" s="199"/>
      <c r="AS1" s="199"/>
      <c r="AT1" s="199"/>
      <c r="AU1" s="199"/>
      <c r="AW1" s="199">
        <v>20</v>
      </c>
      <c r="AX1" s="199"/>
      <c r="AY1" s="199"/>
      <c r="AZ1" s="199"/>
      <c r="BA1" s="199"/>
      <c r="BC1" s="199">
        <v>10</v>
      </c>
      <c r="BD1" s="199"/>
      <c r="BE1" s="199"/>
      <c r="BF1" s="199"/>
      <c r="BG1" s="199"/>
    </row>
    <row r="2" spans="1:59" s="85" customFormat="1" x14ac:dyDescent="0.3">
      <c r="A2" s="85" t="s">
        <v>157</v>
      </c>
      <c r="B2" s="85" t="s">
        <v>158</v>
      </c>
      <c r="C2" s="85" t="s">
        <v>159</v>
      </c>
      <c r="D2" s="85" t="s">
        <v>160</v>
      </c>
      <c r="E2" s="85" t="s">
        <v>161</v>
      </c>
      <c r="G2" s="85" t="s">
        <v>157</v>
      </c>
      <c r="H2" s="85" t="s">
        <v>158</v>
      </c>
      <c r="I2" s="85" t="s">
        <v>159</v>
      </c>
      <c r="J2" s="85" t="s">
        <v>160</v>
      </c>
      <c r="K2" s="85" t="s">
        <v>161</v>
      </c>
      <c r="M2" s="85" t="s">
        <v>157</v>
      </c>
      <c r="N2" s="85" t="s">
        <v>158</v>
      </c>
      <c r="O2" s="85" t="s">
        <v>159</v>
      </c>
      <c r="P2" s="85" t="s">
        <v>160</v>
      </c>
      <c r="Q2" s="85" t="s">
        <v>161</v>
      </c>
      <c r="S2" s="85" t="s">
        <v>157</v>
      </c>
      <c r="T2" s="85" t="s">
        <v>158</v>
      </c>
      <c r="U2" s="85" t="s">
        <v>159</v>
      </c>
      <c r="V2" s="85" t="s">
        <v>160</v>
      </c>
      <c r="W2" s="85" t="s">
        <v>161</v>
      </c>
      <c r="Y2" s="85" t="s">
        <v>157</v>
      </c>
      <c r="Z2" s="85" t="s">
        <v>158</v>
      </c>
      <c r="AA2" s="85" t="s">
        <v>159</v>
      </c>
      <c r="AB2" s="85" t="s">
        <v>160</v>
      </c>
      <c r="AC2" s="85" t="s">
        <v>161</v>
      </c>
      <c r="AE2" s="85" t="s">
        <v>157</v>
      </c>
      <c r="AF2" s="85" t="s">
        <v>158</v>
      </c>
      <c r="AG2" s="85" t="s">
        <v>159</v>
      </c>
      <c r="AH2" s="85" t="s">
        <v>160</v>
      </c>
      <c r="AI2" s="85" t="s">
        <v>161</v>
      </c>
      <c r="AK2" s="85" t="s">
        <v>157</v>
      </c>
      <c r="AL2" s="85" t="s">
        <v>158</v>
      </c>
      <c r="AM2" s="85" t="s">
        <v>159</v>
      </c>
      <c r="AN2" s="85" t="s">
        <v>160</v>
      </c>
      <c r="AO2" s="85" t="s">
        <v>161</v>
      </c>
      <c r="AQ2" s="85" t="s">
        <v>157</v>
      </c>
      <c r="AR2" s="85" t="s">
        <v>158</v>
      </c>
      <c r="AS2" s="85" t="s">
        <v>159</v>
      </c>
      <c r="AT2" s="85" t="s">
        <v>160</v>
      </c>
      <c r="AU2" s="85" t="s">
        <v>161</v>
      </c>
      <c r="AW2" s="85" t="s">
        <v>157</v>
      </c>
      <c r="AX2" s="85" t="s">
        <v>158</v>
      </c>
      <c r="AY2" s="85" t="s">
        <v>159</v>
      </c>
      <c r="AZ2" s="85" t="s">
        <v>160</v>
      </c>
      <c r="BA2" s="85" t="s">
        <v>161</v>
      </c>
      <c r="BC2" s="85" t="s">
        <v>157</v>
      </c>
      <c r="BD2" s="85" t="s">
        <v>158</v>
      </c>
      <c r="BE2" s="85" t="s">
        <v>159</v>
      </c>
      <c r="BF2" s="85" t="s">
        <v>160</v>
      </c>
      <c r="BG2" s="85" t="s">
        <v>161</v>
      </c>
    </row>
    <row r="3" spans="1:59" x14ac:dyDescent="0.3">
      <c r="A3" s="1" t="str">
        <f>'Forward collapse simulation'!B13</f>
        <v>1.0</v>
      </c>
      <c r="B3" s="37" t="str">
        <f>IF('Forward collapse simulation'!C13="","-",'Forward collapse simulation'!C13)</f>
        <v>-</v>
      </c>
      <c r="C3">
        <f>'Forward collapse simulation'!E13</f>
        <v>290.33</v>
      </c>
      <c r="D3">
        <f>'Forward collapse simulation'!F13</f>
        <v>-42.6</v>
      </c>
      <c r="E3">
        <f>'Forward collapse simulation'!D13</f>
        <v>0.52</v>
      </c>
      <c r="G3" s="3" t="str">
        <f>A3</f>
        <v>1.0</v>
      </c>
      <c r="H3" s="3" t="str">
        <f>B3</f>
        <v>-</v>
      </c>
      <c r="I3" s="3">
        <f t="shared" ref="I3:J3" si="0">C3</f>
        <v>290.33</v>
      </c>
      <c r="J3" s="3">
        <f t="shared" si="0"/>
        <v>-42.6</v>
      </c>
      <c r="K3" s="3">
        <f>IF(B3="-",E3*0.9,E3)</f>
        <v>0.46800000000000003</v>
      </c>
      <c r="M3" s="3" t="str">
        <f>G3</f>
        <v>1.0</v>
      </c>
      <c r="N3" s="3" t="str">
        <f>H3</f>
        <v>-</v>
      </c>
      <c r="O3" s="3">
        <f t="shared" ref="O3:P3" si="1">I3</f>
        <v>290.33</v>
      </c>
      <c r="P3" s="3">
        <f t="shared" si="1"/>
        <v>-42.6</v>
      </c>
      <c r="Q3" s="3">
        <f>IF(H3="-",$E3*0.8,$E3)</f>
        <v>0.41600000000000004</v>
      </c>
      <c r="R3" s="85"/>
      <c r="S3" s="3" t="str">
        <f>M3</f>
        <v>1.0</v>
      </c>
      <c r="T3" s="3" t="str">
        <f>N3</f>
        <v>-</v>
      </c>
      <c r="U3" s="3">
        <f t="shared" ref="U3:V3" si="2">O3</f>
        <v>290.33</v>
      </c>
      <c r="V3" s="3">
        <f t="shared" si="2"/>
        <v>-42.6</v>
      </c>
      <c r="W3" s="3">
        <f>IF(N3="-",$E3*0.7,$E3)</f>
        <v>0.36399999999999999</v>
      </c>
      <c r="X3" s="85"/>
      <c r="Y3" s="3" t="str">
        <f>S3</f>
        <v>1.0</v>
      </c>
      <c r="Z3" s="3" t="str">
        <f>T3</f>
        <v>-</v>
      </c>
      <c r="AA3" s="3">
        <f t="shared" ref="AA3:AB3" si="3">U3</f>
        <v>290.33</v>
      </c>
      <c r="AB3" s="3">
        <f t="shared" si="3"/>
        <v>-42.6</v>
      </c>
      <c r="AC3" s="3">
        <f>IF(T3="-",$E3*0.6,$E3)</f>
        <v>0.312</v>
      </c>
      <c r="AD3" s="85"/>
      <c r="AE3" s="3" t="str">
        <f>Y3</f>
        <v>1.0</v>
      </c>
      <c r="AF3" s="3" t="str">
        <f>Z3</f>
        <v>-</v>
      </c>
      <c r="AG3" s="3">
        <f t="shared" ref="AG3:AH3" si="4">AA3</f>
        <v>290.33</v>
      </c>
      <c r="AH3" s="3">
        <f t="shared" si="4"/>
        <v>-42.6</v>
      </c>
      <c r="AI3" s="3">
        <f>IF(Z3="-",$E3*0.5,$E3)</f>
        <v>0.26</v>
      </c>
      <c r="AJ3" s="85"/>
      <c r="AK3" s="3" t="str">
        <f>AE3</f>
        <v>1.0</v>
      </c>
      <c r="AL3" s="3" t="str">
        <f>AF3</f>
        <v>-</v>
      </c>
      <c r="AM3" s="3">
        <f t="shared" ref="AM3:AN3" si="5">AG3</f>
        <v>290.33</v>
      </c>
      <c r="AN3" s="3">
        <f t="shared" si="5"/>
        <v>-42.6</v>
      </c>
      <c r="AO3" s="3">
        <f>IF(AF3="-",$E3*0.4,$E3)</f>
        <v>0.20800000000000002</v>
      </c>
      <c r="AP3" s="85"/>
      <c r="AQ3" s="3" t="str">
        <f>AK3</f>
        <v>1.0</v>
      </c>
      <c r="AR3" s="3" t="str">
        <f>AL3</f>
        <v>-</v>
      </c>
      <c r="AS3" s="3">
        <f t="shared" ref="AS3:AT3" si="6">AM3</f>
        <v>290.33</v>
      </c>
      <c r="AT3" s="3">
        <f t="shared" si="6"/>
        <v>-42.6</v>
      </c>
      <c r="AU3" s="3">
        <f>IF(AL3="-",$E3*0.3,$E3)</f>
        <v>0.156</v>
      </c>
      <c r="AV3" s="85"/>
      <c r="AW3" s="3" t="str">
        <f>AQ3</f>
        <v>1.0</v>
      </c>
      <c r="AX3" s="3" t="str">
        <f>AR3</f>
        <v>-</v>
      </c>
      <c r="AY3" s="3">
        <f t="shared" ref="AY3:AZ3" si="7">AS3</f>
        <v>290.33</v>
      </c>
      <c r="AZ3" s="3">
        <f t="shared" si="7"/>
        <v>-42.6</v>
      </c>
      <c r="BA3" s="3">
        <f>IF(AR3="-",$E3*0.2,$E3)</f>
        <v>0.10400000000000001</v>
      </c>
      <c r="BB3" s="85"/>
      <c r="BC3" s="3" t="str">
        <f>AW3</f>
        <v>1.0</v>
      </c>
      <c r="BD3" s="3" t="str">
        <f>AX3</f>
        <v>-</v>
      </c>
      <c r="BE3" s="3">
        <f t="shared" ref="BE3:BF3" si="8">AY3</f>
        <v>290.33</v>
      </c>
      <c r="BF3" s="3">
        <f t="shared" si="8"/>
        <v>-42.6</v>
      </c>
      <c r="BG3" s="3">
        <f>IF(AX3="-",$E3*0.1,$E3)</f>
        <v>5.2000000000000005E-2</v>
      </c>
    </row>
    <row r="4" spans="1:59" x14ac:dyDescent="0.3">
      <c r="A4" s="1" t="str">
        <f>'Forward collapse simulation'!B14</f>
        <v>1.0</v>
      </c>
      <c r="B4" s="37" t="str">
        <f>IF('Forward collapse simulation'!C14="","-",'Forward collapse simulation'!C14)</f>
        <v>-</v>
      </c>
      <c r="C4" s="85">
        <f>'Forward collapse simulation'!E14</f>
        <v>290.27999999999997</v>
      </c>
      <c r="D4" s="85">
        <f>'Forward collapse simulation'!F14</f>
        <v>0.51</v>
      </c>
      <c r="E4" s="85">
        <f>'Forward collapse simulation'!D14</f>
        <v>0.67800000000000005</v>
      </c>
      <c r="F4" s="85"/>
      <c r="G4" s="3" t="str">
        <f t="shared" ref="G4:G67" si="9">A4</f>
        <v>1.0</v>
      </c>
      <c r="H4" s="3" t="str">
        <f t="shared" ref="H4:H67" si="10">B4</f>
        <v>-</v>
      </c>
      <c r="I4" s="3">
        <f t="shared" ref="I4:I67" si="11">C4</f>
        <v>290.27999999999997</v>
      </c>
      <c r="J4" s="3">
        <f t="shared" ref="J4:J67" si="12">D4</f>
        <v>0.51</v>
      </c>
      <c r="K4" s="3">
        <f t="shared" ref="K4:K67" si="13">IF(B4="-",E4*0.9,E4)</f>
        <v>0.61020000000000008</v>
      </c>
      <c r="L4" s="85"/>
      <c r="M4" s="3" t="str">
        <f t="shared" ref="M4:M67" si="14">G4</f>
        <v>1.0</v>
      </c>
      <c r="N4" s="3" t="str">
        <f t="shared" ref="N4:N67" si="15">H4</f>
        <v>-</v>
      </c>
      <c r="O4" s="3">
        <f t="shared" ref="O4:O67" si="16">I4</f>
        <v>290.27999999999997</v>
      </c>
      <c r="P4" s="3">
        <f t="shared" ref="P4:P67" si="17">J4</f>
        <v>0.51</v>
      </c>
      <c r="Q4" s="3">
        <f t="shared" ref="Q4:Q67" si="18">IF(H4="-",$E4*0.8,$E4)</f>
        <v>0.5424000000000001</v>
      </c>
      <c r="R4" s="85"/>
      <c r="S4" s="3" t="str">
        <f t="shared" ref="S4:S67" si="19">M4</f>
        <v>1.0</v>
      </c>
      <c r="T4" s="3" t="str">
        <f t="shared" ref="T4:T67" si="20">N4</f>
        <v>-</v>
      </c>
      <c r="U4" s="3">
        <f t="shared" ref="U4:U67" si="21">O4</f>
        <v>290.27999999999997</v>
      </c>
      <c r="V4" s="3">
        <f t="shared" ref="V4:V67" si="22">P4</f>
        <v>0.51</v>
      </c>
      <c r="W4" s="3">
        <f t="shared" ref="W4:W67" si="23">IF(N4="-",$E4*0.7,$E4)</f>
        <v>0.47460000000000002</v>
      </c>
      <c r="X4" s="85"/>
      <c r="Y4" s="3" t="str">
        <f t="shared" ref="Y4:Y67" si="24">S4</f>
        <v>1.0</v>
      </c>
      <c r="Z4" s="3" t="str">
        <f t="shared" ref="Z4:Z67" si="25">T4</f>
        <v>-</v>
      </c>
      <c r="AA4" s="3">
        <f t="shared" ref="AA4:AA67" si="26">U4</f>
        <v>290.27999999999997</v>
      </c>
      <c r="AB4" s="3">
        <f t="shared" ref="AB4:AB67" si="27">V4</f>
        <v>0.51</v>
      </c>
      <c r="AC4" s="3">
        <f t="shared" ref="AC4:AC67" si="28">IF(T4="-",$E4*0.6,$E4)</f>
        <v>0.40679999999999999</v>
      </c>
      <c r="AD4" s="85"/>
      <c r="AE4" s="3" t="str">
        <f t="shared" ref="AE4:AE67" si="29">Y4</f>
        <v>1.0</v>
      </c>
      <c r="AF4" s="3" t="str">
        <f t="shared" ref="AF4:AF67" si="30">Z4</f>
        <v>-</v>
      </c>
      <c r="AG4" s="3">
        <f t="shared" ref="AG4:AG67" si="31">AA4</f>
        <v>290.27999999999997</v>
      </c>
      <c r="AH4" s="3">
        <f t="shared" ref="AH4:AH67" si="32">AB4</f>
        <v>0.51</v>
      </c>
      <c r="AI4" s="3">
        <f t="shared" ref="AI4:AI67" si="33">IF(Z4="-",$E4*0.5,$E4)</f>
        <v>0.33900000000000002</v>
      </c>
      <c r="AJ4" s="85"/>
      <c r="AK4" s="3" t="str">
        <f t="shared" ref="AK4:AK67" si="34">AE4</f>
        <v>1.0</v>
      </c>
      <c r="AL4" s="3" t="str">
        <f t="shared" ref="AL4:AL67" si="35">AF4</f>
        <v>-</v>
      </c>
      <c r="AM4" s="3">
        <f t="shared" ref="AM4:AM67" si="36">AG4</f>
        <v>290.27999999999997</v>
      </c>
      <c r="AN4" s="3">
        <f t="shared" ref="AN4:AN67" si="37">AH4</f>
        <v>0.51</v>
      </c>
      <c r="AO4" s="3">
        <f t="shared" ref="AO4:AO67" si="38">IF(AF4="-",$E4*0.4,$E4)</f>
        <v>0.27120000000000005</v>
      </c>
      <c r="AP4" s="85"/>
      <c r="AQ4" s="3" t="str">
        <f t="shared" ref="AQ4:AQ67" si="39">AK4</f>
        <v>1.0</v>
      </c>
      <c r="AR4" s="3" t="str">
        <f t="shared" ref="AR4:AR67" si="40">AL4</f>
        <v>-</v>
      </c>
      <c r="AS4" s="3">
        <f t="shared" ref="AS4:AS67" si="41">AM4</f>
        <v>290.27999999999997</v>
      </c>
      <c r="AT4" s="3">
        <f t="shared" ref="AT4:AT67" si="42">AN4</f>
        <v>0.51</v>
      </c>
      <c r="AU4" s="3">
        <f t="shared" ref="AU4:AU67" si="43">IF(AL4="-",$E4*0.3,$E4)</f>
        <v>0.2034</v>
      </c>
      <c r="AV4" s="85"/>
      <c r="AW4" s="3" t="str">
        <f t="shared" ref="AW4:AW67" si="44">AQ4</f>
        <v>1.0</v>
      </c>
      <c r="AX4" s="3" t="str">
        <f t="shared" ref="AX4:AX67" si="45">AR4</f>
        <v>-</v>
      </c>
      <c r="AY4" s="3">
        <f t="shared" ref="AY4:AY67" si="46">AS4</f>
        <v>290.27999999999997</v>
      </c>
      <c r="AZ4" s="3">
        <f t="shared" ref="AZ4:AZ67" si="47">AT4</f>
        <v>0.51</v>
      </c>
      <c r="BA4" s="3">
        <f t="shared" ref="BA4:BA67" si="48">IF(AR4="-",$E4*0.2,$E4)</f>
        <v>0.13560000000000003</v>
      </c>
      <c r="BB4" s="85"/>
      <c r="BC4" s="3" t="str">
        <f t="shared" ref="BC4:BC67" si="49">AW4</f>
        <v>1.0</v>
      </c>
      <c r="BD4" s="3" t="str">
        <f t="shared" ref="BD4:BD67" si="50">AX4</f>
        <v>-</v>
      </c>
      <c r="BE4" s="3">
        <f t="shared" ref="BE4:BE67" si="51">AY4</f>
        <v>290.27999999999997</v>
      </c>
      <c r="BF4" s="3">
        <f t="shared" ref="BF4:BF67" si="52">AZ4</f>
        <v>0.51</v>
      </c>
      <c r="BG4" s="3">
        <f t="shared" ref="BG4:BG67" si="53">IF(AX4="-",$E4*0.1,$E4)</f>
        <v>6.7800000000000013E-2</v>
      </c>
    </row>
    <row r="5" spans="1:59" x14ac:dyDescent="0.3">
      <c r="A5" s="1" t="str">
        <f>'Forward collapse simulation'!B15</f>
        <v>1.0</v>
      </c>
      <c r="B5" s="37" t="str">
        <f>IF('Forward collapse simulation'!C15="","-",'Forward collapse simulation'!C15)</f>
        <v>-</v>
      </c>
      <c r="C5" s="85">
        <f>'Forward collapse simulation'!E15</f>
        <v>299.08999999999997</v>
      </c>
      <c r="D5" s="85">
        <f>'Forward collapse simulation'!F15</f>
        <v>68.239999999999995</v>
      </c>
      <c r="E5" s="85">
        <f>'Forward collapse simulation'!D15</f>
        <v>0.438</v>
      </c>
      <c r="F5" s="85"/>
      <c r="G5" s="3" t="str">
        <f t="shared" si="9"/>
        <v>1.0</v>
      </c>
      <c r="H5" s="3" t="str">
        <f t="shared" si="10"/>
        <v>-</v>
      </c>
      <c r="I5" s="3">
        <f t="shared" si="11"/>
        <v>299.08999999999997</v>
      </c>
      <c r="J5" s="3">
        <f t="shared" si="12"/>
        <v>68.239999999999995</v>
      </c>
      <c r="K5" s="3">
        <f t="shared" si="13"/>
        <v>0.39419999999999999</v>
      </c>
      <c r="L5" s="85"/>
      <c r="M5" s="3" t="str">
        <f t="shared" si="14"/>
        <v>1.0</v>
      </c>
      <c r="N5" s="3" t="str">
        <f t="shared" si="15"/>
        <v>-</v>
      </c>
      <c r="O5" s="3">
        <f t="shared" si="16"/>
        <v>299.08999999999997</v>
      </c>
      <c r="P5" s="3">
        <f t="shared" si="17"/>
        <v>68.239999999999995</v>
      </c>
      <c r="Q5" s="3">
        <f t="shared" si="18"/>
        <v>0.35040000000000004</v>
      </c>
      <c r="R5" s="85"/>
      <c r="S5" s="3" t="str">
        <f t="shared" si="19"/>
        <v>1.0</v>
      </c>
      <c r="T5" s="3" t="str">
        <f t="shared" si="20"/>
        <v>-</v>
      </c>
      <c r="U5" s="3">
        <f t="shared" si="21"/>
        <v>299.08999999999997</v>
      </c>
      <c r="V5" s="3">
        <f t="shared" si="22"/>
        <v>68.239999999999995</v>
      </c>
      <c r="W5" s="3">
        <f t="shared" si="23"/>
        <v>0.30659999999999998</v>
      </c>
      <c r="X5" s="85"/>
      <c r="Y5" s="3" t="str">
        <f t="shared" si="24"/>
        <v>1.0</v>
      </c>
      <c r="Z5" s="3" t="str">
        <f t="shared" si="25"/>
        <v>-</v>
      </c>
      <c r="AA5" s="3">
        <f t="shared" si="26"/>
        <v>299.08999999999997</v>
      </c>
      <c r="AB5" s="3">
        <f t="shared" si="27"/>
        <v>68.239999999999995</v>
      </c>
      <c r="AC5" s="3">
        <f t="shared" si="28"/>
        <v>0.26279999999999998</v>
      </c>
      <c r="AD5" s="85"/>
      <c r="AE5" s="3" t="str">
        <f t="shared" si="29"/>
        <v>1.0</v>
      </c>
      <c r="AF5" s="3" t="str">
        <f t="shared" si="30"/>
        <v>-</v>
      </c>
      <c r="AG5" s="3">
        <f t="shared" si="31"/>
        <v>299.08999999999997</v>
      </c>
      <c r="AH5" s="3">
        <f t="shared" si="32"/>
        <v>68.239999999999995</v>
      </c>
      <c r="AI5" s="3">
        <f t="shared" si="33"/>
        <v>0.219</v>
      </c>
      <c r="AJ5" s="85"/>
      <c r="AK5" s="3" t="str">
        <f t="shared" si="34"/>
        <v>1.0</v>
      </c>
      <c r="AL5" s="3" t="str">
        <f t="shared" si="35"/>
        <v>-</v>
      </c>
      <c r="AM5" s="3">
        <f t="shared" si="36"/>
        <v>299.08999999999997</v>
      </c>
      <c r="AN5" s="3">
        <f t="shared" si="37"/>
        <v>68.239999999999995</v>
      </c>
      <c r="AO5" s="3">
        <f t="shared" si="38"/>
        <v>0.17520000000000002</v>
      </c>
      <c r="AP5" s="85"/>
      <c r="AQ5" s="3" t="str">
        <f t="shared" si="39"/>
        <v>1.0</v>
      </c>
      <c r="AR5" s="3" t="str">
        <f t="shared" si="40"/>
        <v>-</v>
      </c>
      <c r="AS5" s="3">
        <f t="shared" si="41"/>
        <v>299.08999999999997</v>
      </c>
      <c r="AT5" s="3">
        <f t="shared" si="42"/>
        <v>68.239999999999995</v>
      </c>
      <c r="AU5" s="3">
        <f t="shared" si="43"/>
        <v>0.13139999999999999</v>
      </c>
      <c r="AV5" s="85"/>
      <c r="AW5" s="3" t="str">
        <f t="shared" si="44"/>
        <v>1.0</v>
      </c>
      <c r="AX5" s="3" t="str">
        <f t="shared" si="45"/>
        <v>-</v>
      </c>
      <c r="AY5" s="3">
        <f t="shared" si="46"/>
        <v>299.08999999999997</v>
      </c>
      <c r="AZ5" s="3">
        <f t="shared" si="47"/>
        <v>68.239999999999995</v>
      </c>
      <c r="BA5" s="3">
        <f t="shared" si="48"/>
        <v>8.7600000000000011E-2</v>
      </c>
      <c r="BB5" s="85"/>
      <c r="BC5" s="3" t="str">
        <f t="shared" si="49"/>
        <v>1.0</v>
      </c>
      <c r="BD5" s="3" t="str">
        <f t="shared" si="50"/>
        <v>-</v>
      </c>
      <c r="BE5" s="3">
        <f t="shared" si="51"/>
        <v>299.08999999999997</v>
      </c>
      <c r="BF5" s="3">
        <f t="shared" si="52"/>
        <v>68.239999999999995</v>
      </c>
      <c r="BG5" s="3">
        <f t="shared" si="53"/>
        <v>4.3800000000000006E-2</v>
      </c>
    </row>
    <row r="6" spans="1:59" x14ac:dyDescent="0.3">
      <c r="A6" s="1" t="str">
        <f>'Forward collapse simulation'!B16</f>
        <v>1.0</v>
      </c>
      <c r="B6" s="37" t="str">
        <f>IF('Forward collapse simulation'!C16="","-",'Forward collapse simulation'!C16)</f>
        <v>-</v>
      </c>
      <c r="C6" s="85">
        <f>'Forward collapse simulation'!E16</f>
        <v>127.28</v>
      </c>
      <c r="D6" s="85">
        <f>'Forward collapse simulation'!F16</f>
        <v>74.239999999999995</v>
      </c>
      <c r="E6" s="85">
        <f>'Forward collapse simulation'!D16</f>
        <v>0.40699999999999997</v>
      </c>
      <c r="F6" s="85"/>
      <c r="G6" s="3" t="str">
        <f t="shared" si="9"/>
        <v>1.0</v>
      </c>
      <c r="H6" s="3" t="str">
        <f t="shared" si="10"/>
        <v>-</v>
      </c>
      <c r="I6" s="3">
        <f t="shared" si="11"/>
        <v>127.28</v>
      </c>
      <c r="J6" s="3">
        <f t="shared" si="12"/>
        <v>74.239999999999995</v>
      </c>
      <c r="K6" s="3">
        <f t="shared" si="13"/>
        <v>0.36629999999999996</v>
      </c>
      <c r="L6" s="85"/>
      <c r="M6" s="3" t="str">
        <f t="shared" si="14"/>
        <v>1.0</v>
      </c>
      <c r="N6" s="3" t="str">
        <f t="shared" si="15"/>
        <v>-</v>
      </c>
      <c r="O6" s="3">
        <f t="shared" si="16"/>
        <v>127.28</v>
      </c>
      <c r="P6" s="3">
        <f t="shared" si="17"/>
        <v>74.239999999999995</v>
      </c>
      <c r="Q6" s="3">
        <f t="shared" si="18"/>
        <v>0.3256</v>
      </c>
      <c r="R6" s="85"/>
      <c r="S6" s="3" t="str">
        <f t="shared" si="19"/>
        <v>1.0</v>
      </c>
      <c r="T6" s="3" t="str">
        <f t="shared" si="20"/>
        <v>-</v>
      </c>
      <c r="U6" s="3">
        <f t="shared" si="21"/>
        <v>127.28</v>
      </c>
      <c r="V6" s="3">
        <f t="shared" si="22"/>
        <v>74.239999999999995</v>
      </c>
      <c r="W6" s="3">
        <f t="shared" si="23"/>
        <v>0.28489999999999999</v>
      </c>
      <c r="X6" s="85"/>
      <c r="Y6" s="3" t="str">
        <f t="shared" si="24"/>
        <v>1.0</v>
      </c>
      <c r="Z6" s="3" t="str">
        <f t="shared" si="25"/>
        <v>-</v>
      </c>
      <c r="AA6" s="3">
        <f t="shared" si="26"/>
        <v>127.28</v>
      </c>
      <c r="AB6" s="3">
        <f t="shared" si="27"/>
        <v>74.239999999999995</v>
      </c>
      <c r="AC6" s="3">
        <f t="shared" si="28"/>
        <v>0.24419999999999997</v>
      </c>
      <c r="AD6" s="85"/>
      <c r="AE6" s="3" t="str">
        <f t="shared" si="29"/>
        <v>1.0</v>
      </c>
      <c r="AF6" s="3" t="str">
        <f t="shared" si="30"/>
        <v>-</v>
      </c>
      <c r="AG6" s="3">
        <f t="shared" si="31"/>
        <v>127.28</v>
      </c>
      <c r="AH6" s="3">
        <f t="shared" si="32"/>
        <v>74.239999999999995</v>
      </c>
      <c r="AI6" s="3">
        <f t="shared" si="33"/>
        <v>0.20349999999999999</v>
      </c>
      <c r="AJ6" s="85"/>
      <c r="AK6" s="3" t="str">
        <f t="shared" si="34"/>
        <v>1.0</v>
      </c>
      <c r="AL6" s="3" t="str">
        <f t="shared" si="35"/>
        <v>-</v>
      </c>
      <c r="AM6" s="3">
        <f t="shared" si="36"/>
        <v>127.28</v>
      </c>
      <c r="AN6" s="3">
        <f t="shared" si="37"/>
        <v>74.239999999999995</v>
      </c>
      <c r="AO6" s="3">
        <f t="shared" si="38"/>
        <v>0.1628</v>
      </c>
      <c r="AP6" s="85"/>
      <c r="AQ6" s="3" t="str">
        <f t="shared" si="39"/>
        <v>1.0</v>
      </c>
      <c r="AR6" s="3" t="str">
        <f t="shared" si="40"/>
        <v>-</v>
      </c>
      <c r="AS6" s="3">
        <f t="shared" si="41"/>
        <v>127.28</v>
      </c>
      <c r="AT6" s="3">
        <f t="shared" si="42"/>
        <v>74.239999999999995</v>
      </c>
      <c r="AU6" s="3">
        <f t="shared" si="43"/>
        <v>0.12209999999999999</v>
      </c>
      <c r="AV6" s="85"/>
      <c r="AW6" s="3" t="str">
        <f t="shared" si="44"/>
        <v>1.0</v>
      </c>
      <c r="AX6" s="3" t="str">
        <f t="shared" si="45"/>
        <v>-</v>
      </c>
      <c r="AY6" s="3">
        <f t="shared" si="46"/>
        <v>127.28</v>
      </c>
      <c r="AZ6" s="3">
        <f t="shared" si="47"/>
        <v>74.239999999999995</v>
      </c>
      <c r="BA6" s="3">
        <f t="shared" si="48"/>
        <v>8.14E-2</v>
      </c>
      <c r="BB6" s="85"/>
      <c r="BC6" s="3" t="str">
        <f t="shared" si="49"/>
        <v>1.0</v>
      </c>
      <c r="BD6" s="3" t="str">
        <f t="shared" si="50"/>
        <v>-</v>
      </c>
      <c r="BE6" s="3">
        <f t="shared" si="51"/>
        <v>127.28</v>
      </c>
      <c r="BF6" s="3">
        <f t="shared" si="52"/>
        <v>74.239999999999995</v>
      </c>
      <c r="BG6" s="3">
        <f t="shared" si="53"/>
        <v>4.07E-2</v>
      </c>
    </row>
    <row r="7" spans="1:59" x14ac:dyDescent="0.3">
      <c r="A7" s="1" t="str">
        <f>'Forward collapse simulation'!B17</f>
        <v>1.0</v>
      </c>
      <c r="B7" s="37" t="str">
        <f>IF('Forward collapse simulation'!C17="","-",'Forward collapse simulation'!C17)</f>
        <v>-</v>
      </c>
      <c r="C7" s="85">
        <f>'Forward collapse simulation'!E17</f>
        <v>127.1</v>
      </c>
      <c r="D7" s="85">
        <f>'Forward collapse simulation'!F17</f>
        <v>51.9</v>
      </c>
      <c r="E7" s="85">
        <f>'Forward collapse simulation'!D17</f>
        <v>0.4</v>
      </c>
      <c r="F7" s="85"/>
      <c r="G7" s="3" t="str">
        <f t="shared" si="9"/>
        <v>1.0</v>
      </c>
      <c r="H7" s="3" t="str">
        <f t="shared" si="10"/>
        <v>-</v>
      </c>
      <c r="I7" s="3">
        <f t="shared" si="11"/>
        <v>127.1</v>
      </c>
      <c r="J7" s="3">
        <f t="shared" si="12"/>
        <v>51.9</v>
      </c>
      <c r="K7" s="3">
        <f t="shared" si="13"/>
        <v>0.36000000000000004</v>
      </c>
      <c r="L7" s="85"/>
      <c r="M7" s="3" t="str">
        <f t="shared" si="14"/>
        <v>1.0</v>
      </c>
      <c r="N7" s="3" t="str">
        <f t="shared" si="15"/>
        <v>-</v>
      </c>
      <c r="O7" s="3">
        <f t="shared" si="16"/>
        <v>127.1</v>
      </c>
      <c r="P7" s="3">
        <f t="shared" si="17"/>
        <v>51.9</v>
      </c>
      <c r="Q7" s="3">
        <f t="shared" si="18"/>
        <v>0.32000000000000006</v>
      </c>
      <c r="R7" s="85"/>
      <c r="S7" s="3" t="str">
        <f t="shared" si="19"/>
        <v>1.0</v>
      </c>
      <c r="T7" s="3" t="str">
        <f t="shared" si="20"/>
        <v>-</v>
      </c>
      <c r="U7" s="3">
        <f t="shared" si="21"/>
        <v>127.1</v>
      </c>
      <c r="V7" s="3">
        <f t="shared" si="22"/>
        <v>51.9</v>
      </c>
      <c r="W7" s="3">
        <f t="shared" si="23"/>
        <v>0.27999999999999997</v>
      </c>
      <c r="X7" s="85"/>
      <c r="Y7" s="3" t="str">
        <f t="shared" si="24"/>
        <v>1.0</v>
      </c>
      <c r="Z7" s="3" t="str">
        <f t="shared" si="25"/>
        <v>-</v>
      </c>
      <c r="AA7" s="3">
        <f t="shared" si="26"/>
        <v>127.1</v>
      </c>
      <c r="AB7" s="3">
        <f t="shared" si="27"/>
        <v>51.9</v>
      </c>
      <c r="AC7" s="3">
        <f t="shared" si="28"/>
        <v>0.24</v>
      </c>
      <c r="AD7" s="85"/>
      <c r="AE7" s="3" t="str">
        <f t="shared" si="29"/>
        <v>1.0</v>
      </c>
      <c r="AF7" s="3" t="str">
        <f t="shared" si="30"/>
        <v>-</v>
      </c>
      <c r="AG7" s="3">
        <f t="shared" si="31"/>
        <v>127.1</v>
      </c>
      <c r="AH7" s="3">
        <f t="shared" si="32"/>
        <v>51.9</v>
      </c>
      <c r="AI7" s="3">
        <f t="shared" si="33"/>
        <v>0.2</v>
      </c>
      <c r="AJ7" s="85"/>
      <c r="AK7" s="3" t="str">
        <f t="shared" si="34"/>
        <v>1.0</v>
      </c>
      <c r="AL7" s="3" t="str">
        <f t="shared" si="35"/>
        <v>-</v>
      </c>
      <c r="AM7" s="3">
        <f t="shared" si="36"/>
        <v>127.1</v>
      </c>
      <c r="AN7" s="3">
        <f t="shared" si="37"/>
        <v>51.9</v>
      </c>
      <c r="AO7" s="3">
        <f t="shared" si="38"/>
        <v>0.16000000000000003</v>
      </c>
      <c r="AP7" s="85"/>
      <c r="AQ7" s="3" t="str">
        <f t="shared" si="39"/>
        <v>1.0</v>
      </c>
      <c r="AR7" s="3" t="str">
        <f t="shared" si="40"/>
        <v>-</v>
      </c>
      <c r="AS7" s="3">
        <f t="shared" si="41"/>
        <v>127.1</v>
      </c>
      <c r="AT7" s="3">
        <f t="shared" si="42"/>
        <v>51.9</v>
      </c>
      <c r="AU7" s="3">
        <f t="shared" si="43"/>
        <v>0.12</v>
      </c>
      <c r="AV7" s="85"/>
      <c r="AW7" s="3" t="str">
        <f t="shared" si="44"/>
        <v>1.0</v>
      </c>
      <c r="AX7" s="3" t="str">
        <f t="shared" si="45"/>
        <v>-</v>
      </c>
      <c r="AY7" s="3">
        <f t="shared" si="46"/>
        <v>127.1</v>
      </c>
      <c r="AZ7" s="3">
        <f t="shared" si="47"/>
        <v>51.9</v>
      </c>
      <c r="BA7" s="3">
        <f t="shared" si="48"/>
        <v>8.0000000000000016E-2</v>
      </c>
      <c r="BB7" s="85"/>
      <c r="BC7" s="3" t="str">
        <f t="shared" si="49"/>
        <v>1.0</v>
      </c>
      <c r="BD7" s="3" t="str">
        <f t="shared" si="50"/>
        <v>-</v>
      </c>
      <c r="BE7" s="3">
        <f t="shared" si="51"/>
        <v>127.1</v>
      </c>
      <c r="BF7" s="3">
        <f t="shared" si="52"/>
        <v>51.9</v>
      </c>
      <c r="BG7" s="3">
        <f t="shared" si="53"/>
        <v>4.0000000000000008E-2</v>
      </c>
    </row>
    <row r="8" spans="1:59" x14ac:dyDescent="0.3">
      <c r="A8" s="1" t="str">
        <f>'Forward collapse simulation'!B18</f>
        <v>1.0</v>
      </c>
      <c r="B8" s="37" t="str">
        <f>IF('Forward collapse simulation'!C18="","-",'Forward collapse simulation'!C18)</f>
        <v>-</v>
      </c>
      <c r="C8" s="85">
        <f>'Forward collapse simulation'!E18</f>
        <v>139.94999999999999</v>
      </c>
      <c r="D8" s="85">
        <f>'Forward collapse simulation'!F18</f>
        <v>17.149999999999999</v>
      </c>
      <c r="E8" s="85">
        <f>'Forward collapse simulation'!D18</f>
        <v>1.0720000000000001</v>
      </c>
      <c r="F8" s="85"/>
      <c r="G8" s="3" t="str">
        <f t="shared" si="9"/>
        <v>1.0</v>
      </c>
      <c r="H8" s="3" t="str">
        <f t="shared" si="10"/>
        <v>-</v>
      </c>
      <c r="I8" s="3">
        <f t="shared" si="11"/>
        <v>139.94999999999999</v>
      </c>
      <c r="J8" s="3">
        <f t="shared" si="12"/>
        <v>17.149999999999999</v>
      </c>
      <c r="K8" s="3">
        <f t="shared" si="13"/>
        <v>0.9648000000000001</v>
      </c>
      <c r="L8" s="85"/>
      <c r="M8" s="3" t="str">
        <f t="shared" si="14"/>
        <v>1.0</v>
      </c>
      <c r="N8" s="3" t="str">
        <f t="shared" si="15"/>
        <v>-</v>
      </c>
      <c r="O8" s="3">
        <f t="shared" si="16"/>
        <v>139.94999999999999</v>
      </c>
      <c r="P8" s="3">
        <f t="shared" si="17"/>
        <v>17.149999999999999</v>
      </c>
      <c r="Q8" s="3">
        <f t="shared" si="18"/>
        <v>0.85760000000000014</v>
      </c>
      <c r="R8" s="85"/>
      <c r="S8" s="3" t="str">
        <f t="shared" si="19"/>
        <v>1.0</v>
      </c>
      <c r="T8" s="3" t="str">
        <f t="shared" si="20"/>
        <v>-</v>
      </c>
      <c r="U8" s="3">
        <f t="shared" si="21"/>
        <v>139.94999999999999</v>
      </c>
      <c r="V8" s="3">
        <f t="shared" si="22"/>
        <v>17.149999999999999</v>
      </c>
      <c r="W8" s="3">
        <f t="shared" si="23"/>
        <v>0.75039999999999996</v>
      </c>
      <c r="X8" s="85"/>
      <c r="Y8" s="3" t="str">
        <f t="shared" si="24"/>
        <v>1.0</v>
      </c>
      <c r="Z8" s="3" t="str">
        <f t="shared" si="25"/>
        <v>-</v>
      </c>
      <c r="AA8" s="3">
        <f t="shared" si="26"/>
        <v>139.94999999999999</v>
      </c>
      <c r="AB8" s="3">
        <f t="shared" si="27"/>
        <v>17.149999999999999</v>
      </c>
      <c r="AC8" s="3">
        <f t="shared" si="28"/>
        <v>0.64319999999999999</v>
      </c>
      <c r="AD8" s="85"/>
      <c r="AE8" s="3" t="str">
        <f t="shared" si="29"/>
        <v>1.0</v>
      </c>
      <c r="AF8" s="3" t="str">
        <f t="shared" si="30"/>
        <v>-</v>
      </c>
      <c r="AG8" s="3">
        <f t="shared" si="31"/>
        <v>139.94999999999999</v>
      </c>
      <c r="AH8" s="3">
        <f t="shared" si="32"/>
        <v>17.149999999999999</v>
      </c>
      <c r="AI8" s="3">
        <f t="shared" si="33"/>
        <v>0.53600000000000003</v>
      </c>
      <c r="AJ8" s="85"/>
      <c r="AK8" s="3" t="str">
        <f t="shared" si="34"/>
        <v>1.0</v>
      </c>
      <c r="AL8" s="3" t="str">
        <f t="shared" si="35"/>
        <v>-</v>
      </c>
      <c r="AM8" s="3">
        <f t="shared" si="36"/>
        <v>139.94999999999999</v>
      </c>
      <c r="AN8" s="3">
        <f t="shared" si="37"/>
        <v>17.149999999999999</v>
      </c>
      <c r="AO8" s="3">
        <f t="shared" si="38"/>
        <v>0.42880000000000007</v>
      </c>
      <c r="AP8" s="85"/>
      <c r="AQ8" s="3" t="str">
        <f t="shared" si="39"/>
        <v>1.0</v>
      </c>
      <c r="AR8" s="3" t="str">
        <f t="shared" si="40"/>
        <v>-</v>
      </c>
      <c r="AS8" s="3">
        <f t="shared" si="41"/>
        <v>139.94999999999999</v>
      </c>
      <c r="AT8" s="3">
        <f t="shared" si="42"/>
        <v>17.149999999999999</v>
      </c>
      <c r="AU8" s="3">
        <f t="shared" si="43"/>
        <v>0.3216</v>
      </c>
      <c r="AV8" s="85"/>
      <c r="AW8" s="3" t="str">
        <f t="shared" si="44"/>
        <v>1.0</v>
      </c>
      <c r="AX8" s="3" t="str">
        <f t="shared" si="45"/>
        <v>-</v>
      </c>
      <c r="AY8" s="3">
        <f t="shared" si="46"/>
        <v>139.94999999999999</v>
      </c>
      <c r="AZ8" s="3">
        <f t="shared" si="47"/>
        <v>17.149999999999999</v>
      </c>
      <c r="BA8" s="3">
        <f t="shared" si="48"/>
        <v>0.21440000000000003</v>
      </c>
      <c r="BB8" s="85"/>
      <c r="BC8" s="3" t="str">
        <f t="shared" si="49"/>
        <v>1.0</v>
      </c>
      <c r="BD8" s="3" t="str">
        <f t="shared" si="50"/>
        <v>-</v>
      </c>
      <c r="BE8" s="3">
        <f t="shared" si="51"/>
        <v>139.94999999999999</v>
      </c>
      <c r="BF8" s="3">
        <f t="shared" si="52"/>
        <v>17.149999999999999</v>
      </c>
      <c r="BG8" s="3">
        <f t="shared" si="53"/>
        <v>0.10720000000000002</v>
      </c>
    </row>
    <row r="9" spans="1:59" x14ac:dyDescent="0.3">
      <c r="A9" s="1" t="str">
        <f>'Forward collapse simulation'!B19</f>
        <v>1.0</v>
      </c>
      <c r="B9" s="37" t="str">
        <f>IF('Forward collapse simulation'!C19="","-",'Forward collapse simulation'!C19)</f>
        <v>-</v>
      </c>
      <c r="C9" s="85">
        <f>'Forward collapse simulation'!E19</f>
        <v>141.91</v>
      </c>
      <c r="D9" s="85">
        <f>'Forward collapse simulation'!F19</f>
        <v>-10.94</v>
      </c>
      <c r="E9" s="85">
        <f>'Forward collapse simulation'!D19</f>
        <v>0.57499999999999996</v>
      </c>
      <c r="F9" s="85"/>
      <c r="G9" s="3" t="str">
        <f t="shared" si="9"/>
        <v>1.0</v>
      </c>
      <c r="H9" s="3" t="str">
        <f t="shared" si="10"/>
        <v>-</v>
      </c>
      <c r="I9" s="3">
        <f t="shared" si="11"/>
        <v>141.91</v>
      </c>
      <c r="J9" s="3">
        <f t="shared" si="12"/>
        <v>-10.94</v>
      </c>
      <c r="K9" s="3">
        <f t="shared" si="13"/>
        <v>0.51749999999999996</v>
      </c>
      <c r="L9" s="85"/>
      <c r="M9" s="3" t="str">
        <f t="shared" si="14"/>
        <v>1.0</v>
      </c>
      <c r="N9" s="3" t="str">
        <f t="shared" si="15"/>
        <v>-</v>
      </c>
      <c r="O9" s="3">
        <f t="shared" si="16"/>
        <v>141.91</v>
      </c>
      <c r="P9" s="3">
        <f t="shared" si="17"/>
        <v>-10.94</v>
      </c>
      <c r="Q9" s="3">
        <f t="shared" si="18"/>
        <v>0.45999999999999996</v>
      </c>
      <c r="R9" s="85"/>
      <c r="S9" s="3" t="str">
        <f t="shared" si="19"/>
        <v>1.0</v>
      </c>
      <c r="T9" s="3" t="str">
        <f t="shared" si="20"/>
        <v>-</v>
      </c>
      <c r="U9" s="3">
        <f t="shared" si="21"/>
        <v>141.91</v>
      </c>
      <c r="V9" s="3">
        <f t="shared" si="22"/>
        <v>-10.94</v>
      </c>
      <c r="W9" s="3">
        <f t="shared" si="23"/>
        <v>0.40249999999999997</v>
      </c>
      <c r="X9" s="85"/>
      <c r="Y9" s="3" t="str">
        <f t="shared" si="24"/>
        <v>1.0</v>
      </c>
      <c r="Z9" s="3" t="str">
        <f t="shared" si="25"/>
        <v>-</v>
      </c>
      <c r="AA9" s="3">
        <f t="shared" si="26"/>
        <v>141.91</v>
      </c>
      <c r="AB9" s="3">
        <f t="shared" si="27"/>
        <v>-10.94</v>
      </c>
      <c r="AC9" s="3">
        <f t="shared" si="28"/>
        <v>0.34499999999999997</v>
      </c>
      <c r="AD9" s="85"/>
      <c r="AE9" s="3" t="str">
        <f t="shared" si="29"/>
        <v>1.0</v>
      </c>
      <c r="AF9" s="3" t="str">
        <f t="shared" si="30"/>
        <v>-</v>
      </c>
      <c r="AG9" s="3">
        <f t="shared" si="31"/>
        <v>141.91</v>
      </c>
      <c r="AH9" s="3">
        <f t="shared" si="32"/>
        <v>-10.94</v>
      </c>
      <c r="AI9" s="3">
        <f t="shared" si="33"/>
        <v>0.28749999999999998</v>
      </c>
      <c r="AJ9" s="85"/>
      <c r="AK9" s="3" t="str">
        <f t="shared" si="34"/>
        <v>1.0</v>
      </c>
      <c r="AL9" s="3" t="str">
        <f t="shared" si="35"/>
        <v>-</v>
      </c>
      <c r="AM9" s="3">
        <f t="shared" si="36"/>
        <v>141.91</v>
      </c>
      <c r="AN9" s="3">
        <f t="shared" si="37"/>
        <v>-10.94</v>
      </c>
      <c r="AO9" s="3">
        <f t="shared" si="38"/>
        <v>0.22999999999999998</v>
      </c>
      <c r="AP9" s="85"/>
      <c r="AQ9" s="3" t="str">
        <f t="shared" si="39"/>
        <v>1.0</v>
      </c>
      <c r="AR9" s="3" t="str">
        <f t="shared" si="40"/>
        <v>-</v>
      </c>
      <c r="AS9" s="3">
        <f t="shared" si="41"/>
        <v>141.91</v>
      </c>
      <c r="AT9" s="3">
        <f t="shared" si="42"/>
        <v>-10.94</v>
      </c>
      <c r="AU9" s="3">
        <f t="shared" si="43"/>
        <v>0.17249999999999999</v>
      </c>
      <c r="AV9" s="85"/>
      <c r="AW9" s="3" t="str">
        <f t="shared" si="44"/>
        <v>1.0</v>
      </c>
      <c r="AX9" s="3" t="str">
        <f t="shared" si="45"/>
        <v>-</v>
      </c>
      <c r="AY9" s="3">
        <f t="shared" si="46"/>
        <v>141.91</v>
      </c>
      <c r="AZ9" s="3">
        <f t="shared" si="47"/>
        <v>-10.94</v>
      </c>
      <c r="BA9" s="3">
        <f t="shared" si="48"/>
        <v>0.11499999999999999</v>
      </c>
      <c r="BB9" s="85"/>
      <c r="BC9" s="3" t="str">
        <f t="shared" si="49"/>
        <v>1.0</v>
      </c>
      <c r="BD9" s="3" t="str">
        <f t="shared" si="50"/>
        <v>-</v>
      </c>
      <c r="BE9" s="3">
        <f t="shared" si="51"/>
        <v>141.91</v>
      </c>
      <c r="BF9" s="3">
        <f t="shared" si="52"/>
        <v>-10.94</v>
      </c>
      <c r="BG9" s="3">
        <f t="shared" si="53"/>
        <v>5.7499999999999996E-2</v>
      </c>
    </row>
    <row r="10" spans="1:59" x14ac:dyDescent="0.3">
      <c r="A10" s="1" t="str">
        <f>'Forward collapse simulation'!B20</f>
        <v>1.0</v>
      </c>
      <c r="B10" s="37" t="str">
        <f>IF('Forward collapse simulation'!C20="","-",'Forward collapse simulation'!C20)</f>
        <v>-</v>
      </c>
      <c r="C10" s="85">
        <f>'Forward collapse simulation'!E20</f>
        <v>109.2</v>
      </c>
      <c r="D10" s="85">
        <f>'Forward collapse simulation'!F20</f>
        <v>-70.790000000000006</v>
      </c>
      <c r="E10" s="85">
        <f>'Forward collapse simulation'!D20</f>
        <v>0.57299999999999995</v>
      </c>
      <c r="F10" s="85"/>
      <c r="G10" s="3" t="str">
        <f t="shared" si="9"/>
        <v>1.0</v>
      </c>
      <c r="H10" s="3" t="str">
        <f t="shared" si="10"/>
        <v>-</v>
      </c>
      <c r="I10" s="3">
        <f t="shared" si="11"/>
        <v>109.2</v>
      </c>
      <c r="J10" s="3">
        <f t="shared" si="12"/>
        <v>-70.790000000000006</v>
      </c>
      <c r="K10" s="3">
        <f t="shared" si="13"/>
        <v>0.51569999999999994</v>
      </c>
      <c r="L10" s="85"/>
      <c r="M10" s="3" t="str">
        <f t="shared" si="14"/>
        <v>1.0</v>
      </c>
      <c r="N10" s="3" t="str">
        <f t="shared" si="15"/>
        <v>-</v>
      </c>
      <c r="O10" s="3">
        <f t="shared" si="16"/>
        <v>109.2</v>
      </c>
      <c r="P10" s="3">
        <f t="shared" si="17"/>
        <v>-70.790000000000006</v>
      </c>
      <c r="Q10" s="3">
        <f t="shared" si="18"/>
        <v>0.45839999999999997</v>
      </c>
      <c r="R10" s="85"/>
      <c r="S10" s="3" t="str">
        <f t="shared" si="19"/>
        <v>1.0</v>
      </c>
      <c r="T10" s="3" t="str">
        <f t="shared" si="20"/>
        <v>-</v>
      </c>
      <c r="U10" s="3">
        <f t="shared" si="21"/>
        <v>109.2</v>
      </c>
      <c r="V10" s="3">
        <f t="shared" si="22"/>
        <v>-70.790000000000006</v>
      </c>
      <c r="W10" s="3">
        <f t="shared" si="23"/>
        <v>0.40109999999999996</v>
      </c>
      <c r="X10" s="85"/>
      <c r="Y10" s="3" t="str">
        <f t="shared" si="24"/>
        <v>1.0</v>
      </c>
      <c r="Z10" s="3" t="str">
        <f t="shared" si="25"/>
        <v>-</v>
      </c>
      <c r="AA10" s="3">
        <f t="shared" si="26"/>
        <v>109.2</v>
      </c>
      <c r="AB10" s="3">
        <f t="shared" si="27"/>
        <v>-70.790000000000006</v>
      </c>
      <c r="AC10" s="3">
        <f t="shared" si="28"/>
        <v>0.34379999999999994</v>
      </c>
      <c r="AD10" s="85"/>
      <c r="AE10" s="3" t="str">
        <f t="shared" si="29"/>
        <v>1.0</v>
      </c>
      <c r="AF10" s="3" t="str">
        <f t="shared" si="30"/>
        <v>-</v>
      </c>
      <c r="AG10" s="3">
        <f t="shared" si="31"/>
        <v>109.2</v>
      </c>
      <c r="AH10" s="3">
        <f t="shared" si="32"/>
        <v>-70.790000000000006</v>
      </c>
      <c r="AI10" s="3">
        <f t="shared" si="33"/>
        <v>0.28649999999999998</v>
      </c>
      <c r="AJ10" s="85"/>
      <c r="AK10" s="3" t="str">
        <f t="shared" si="34"/>
        <v>1.0</v>
      </c>
      <c r="AL10" s="3" t="str">
        <f t="shared" si="35"/>
        <v>-</v>
      </c>
      <c r="AM10" s="3">
        <f t="shared" si="36"/>
        <v>109.2</v>
      </c>
      <c r="AN10" s="3">
        <f t="shared" si="37"/>
        <v>-70.790000000000006</v>
      </c>
      <c r="AO10" s="3">
        <f t="shared" si="38"/>
        <v>0.22919999999999999</v>
      </c>
      <c r="AP10" s="85"/>
      <c r="AQ10" s="3" t="str">
        <f t="shared" si="39"/>
        <v>1.0</v>
      </c>
      <c r="AR10" s="3" t="str">
        <f t="shared" si="40"/>
        <v>-</v>
      </c>
      <c r="AS10" s="3">
        <f t="shared" si="41"/>
        <v>109.2</v>
      </c>
      <c r="AT10" s="3">
        <f t="shared" si="42"/>
        <v>-70.790000000000006</v>
      </c>
      <c r="AU10" s="3">
        <f t="shared" si="43"/>
        <v>0.17189999999999997</v>
      </c>
      <c r="AV10" s="85"/>
      <c r="AW10" s="3" t="str">
        <f t="shared" si="44"/>
        <v>1.0</v>
      </c>
      <c r="AX10" s="3" t="str">
        <f t="shared" si="45"/>
        <v>-</v>
      </c>
      <c r="AY10" s="3">
        <f t="shared" si="46"/>
        <v>109.2</v>
      </c>
      <c r="AZ10" s="3">
        <f t="shared" si="47"/>
        <v>-70.790000000000006</v>
      </c>
      <c r="BA10" s="3">
        <f t="shared" si="48"/>
        <v>0.11459999999999999</v>
      </c>
      <c r="BB10" s="85"/>
      <c r="BC10" s="3" t="str">
        <f t="shared" si="49"/>
        <v>1.0</v>
      </c>
      <c r="BD10" s="3" t="str">
        <f t="shared" si="50"/>
        <v>-</v>
      </c>
      <c r="BE10" s="3">
        <f t="shared" si="51"/>
        <v>109.2</v>
      </c>
      <c r="BF10" s="3">
        <f t="shared" si="52"/>
        <v>-70.790000000000006</v>
      </c>
      <c r="BG10" s="3">
        <f t="shared" si="53"/>
        <v>5.7299999999999997E-2</v>
      </c>
    </row>
    <row r="11" spans="1:59" x14ac:dyDescent="0.3">
      <c r="A11" s="1" t="str">
        <f>'Forward collapse simulation'!B21</f>
        <v>1.0</v>
      </c>
      <c r="B11" s="37" t="str">
        <f>IF('Forward collapse simulation'!C21="","-",'Forward collapse simulation'!C21)</f>
        <v>1.1</v>
      </c>
      <c r="C11" s="85">
        <f>'Forward collapse simulation'!E21</f>
        <v>32.18</v>
      </c>
      <c r="D11" s="85">
        <f>'Forward collapse simulation'!F21</f>
        <v>-1.95</v>
      </c>
      <c r="E11" s="85">
        <f>'Forward collapse simulation'!D21</f>
        <v>2.4390000000000001</v>
      </c>
      <c r="F11" s="85"/>
      <c r="G11" s="3" t="str">
        <f t="shared" si="9"/>
        <v>1.0</v>
      </c>
      <c r="H11" s="3" t="str">
        <f t="shared" si="10"/>
        <v>1.1</v>
      </c>
      <c r="I11" s="3">
        <f t="shared" si="11"/>
        <v>32.18</v>
      </c>
      <c r="J11" s="3">
        <f t="shared" si="12"/>
        <v>-1.95</v>
      </c>
      <c r="K11" s="3">
        <f t="shared" si="13"/>
        <v>2.4390000000000001</v>
      </c>
      <c r="L11" s="85"/>
      <c r="M11" s="3" t="str">
        <f t="shared" si="14"/>
        <v>1.0</v>
      </c>
      <c r="N11" s="3" t="str">
        <f t="shared" si="15"/>
        <v>1.1</v>
      </c>
      <c r="O11" s="3">
        <f t="shared" si="16"/>
        <v>32.18</v>
      </c>
      <c r="P11" s="3">
        <f t="shared" si="17"/>
        <v>-1.95</v>
      </c>
      <c r="Q11" s="3">
        <f t="shared" si="18"/>
        <v>2.4390000000000001</v>
      </c>
      <c r="R11" s="85"/>
      <c r="S11" s="3" t="str">
        <f t="shared" si="19"/>
        <v>1.0</v>
      </c>
      <c r="T11" s="3" t="str">
        <f t="shared" si="20"/>
        <v>1.1</v>
      </c>
      <c r="U11" s="3">
        <f t="shared" si="21"/>
        <v>32.18</v>
      </c>
      <c r="V11" s="3">
        <f t="shared" si="22"/>
        <v>-1.95</v>
      </c>
      <c r="W11" s="3">
        <f t="shared" si="23"/>
        <v>2.4390000000000001</v>
      </c>
      <c r="X11" s="85"/>
      <c r="Y11" s="3" t="str">
        <f t="shared" si="24"/>
        <v>1.0</v>
      </c>
      <c r="Z11" s="3" t="str">
        <f t="shared" si="25"/>
        <v>1.1</v>
      </c>
      <c r="AA11" s="3">
        <f t="shared" si="26"/>
        <v>32.18</v>
      </c>
      <c r="AB11" s="3">
        <f t="shared" si="27"/>
        <v>-1.95</v>
      </c>
      <c r="AC11" s="3">
        <f t="shared" si="28"/>
        <v>2.4390000000000001</v>
      </c>
      <c r="AD11" s="85"/>
      <c r="AE11" s="3" t="str">
        <f t="shared" si="29"/>
        <v>1.0</v>
      </c>
      <c r="AF11" s="3" t="str">
        <f t="shared" si="30"/>
        <v>1.1</v>
      </c>
      <c r="AG11" s="3">
        <f t="shared" si="31"/>
        <v>32.18</v>
      </c>
      <c r="AH11" s="3">
        <f t="shared" si="32"/>
        <v>-1.95</v>
      </c>
      <c r="AI11" s="3">
        <f t="shared" si="33"/>
        <v>2.4390000000000001</v>
      </c>
      <c r="AJ11" s="85"/>
      <c r="AK11" s="3" t="str">
        <f t="shared" si="34"/>
        <v>1.0</v>
      </c>
      <c r="AL11" s="3" t="str">
        <f t="shared" si="35"/>
        <v>1.1</v>
      </c>
      <c r="AM11" s="3">
        <f t="shared" si="36"/>
        <v>32.18</v>
      </c>
      <c r="AN11" s="3">
        <f t="shared" si="37"/>
        <v>-1.95</v>
      </c>
      <c r="AO11" s="3">
        <f t="shared" si="38"/>
        <v>2.4390000000000001</v>
      </c>
      <c r="AP11" s="85"/>
      <c r="AQ11" s="3" t="str">
        <f t="shared" si="39"/>
        <v>1.0</v>
      </c>
      <c r="AR11" s="3" t="str">
        <f t="shared" si="40"/>
        <v>1.1</v>
      </c>
      <c r="AS11" s="3">
        <f t="shared" si="41"/>
        <v>32.18</v>
      </c>
      <c r="AT11" s="3">
        <f t="shared" si="42"/>
        <v>-1.95</v>
      </c>
      <c r="AU11" s="3">
        <f t="shared" si="43"/>
        <v>2.4390000000000001</v>
      </c>
      <c r="AV11" s="85"/>
      <c r="AW11" s="3" t="str">
        <f t="shared" si="44"/>
        <v>1.0</v>
      </c>
      <c r="AX11" s="3" t="str">
        <f t="shared" si="45"/>
        <v>1.1</v>
      </c>
      <c r="AY11" s="3">
        <f t="shared" si="46"/>
        <v>32.18</v>
      </c>
      <c r="AZ11" s="3">
        <f t="shared" si="47"/>
        <v>-1.95</v>
      </c>
      <c r="BA11" s="3">
        <f t="shared" si="48"/>
        <v>2.4390000000000001</v>
      </c>
      <c r="BB11" s="85"/>
      <c r="BC11" s="3" t="str">
        <f t="shared" si="49"/>
        <v>1.0</v>
      </c>
      <c r="BD11" s="3" t="str">
        <f t="shared" si="50"/>
        <v>1.1</v>
      </c>
      <c r="BE11" s="3">
        <f t="shared" si="51"/>
        <v>32.18</v>
      </c>
      <c r="BF11" s="3">
        <f t="shared" si="52"/>
        <v>-1.95</v>
      </c>
      <c r="BG11" s="3">
        <f t="shared" si="53"/>
        <v>2.4390000000000001</v>
      </c>
    </row>
    <row r="12" spans="1:59" x14ac:dyDescent="0.3">
      <c r="A12" s="1" t="str">
        <f>'Forward collapse simulation'!B22</f>
        <v>1.1</v>
      </c>
      <c r="B12" s="37" t="str">
        <f>IF('Forward collapse simulation'!C22="","-",'Forward collapse simulation'!C22)</f>
        <v>-</v>
      </c>
      <c r="C12" s="85">
        <f>'Forward collapse simulation'!E22</f>
        <v>275.49</v>
      </c>
      <c r="D12" s="85">
        <f>'Forward collapse simulation'!F22</f>
        <v>-71.069999999999993</v>
      </c>
      <c r="E12" s="85">
        <f>'Forward collapse simulation'!D22</f>
        <v>0.48299999999999998</v>
      </c>
      <c r="F12" s="85"/>
      <c r="G12" s="3" t="str">
        <f t="shared" si="9"/>
        <v>1.1</v>
      </c>
      <c r="H12" s="3" t="str">
        <f t="shared" si="10"/>
        <v>-</v>
      </c>
      <c r="I12" s="3">
        <f t="shared" si="11"/>
        <v>275.49</v>
      </c>
      <c r="J12" s="3">
        <f t="shared" si="12"/>
        <v>-71.069999999999993</v>
      </c>
      <c r="K12" s="3">
        <f t="shared" si="13"/>
        <v>0.43469999999999998</v>
      </c>
      <c r="L12" s="85"/>
      <c r="M12" s="3" t="str">
        <f t="shared" si="14"/>
        <v>1.1</v>
      </c>
      <c r="N12" s="3" t="str">
        <f t="shared" si="15"/>
        <v>-</v>
      </c>
      <c r="O12" s="3">
        <f t="shared" si="16"/>
        <v>275.49</v>
      </c>
      <c r="P12" s="3">
        <f t="shared" si="17"/>
        <v>-71.069999999999993</v>
      </c>
      <c r="Q12" s="3">
        <f t="shared" si="18"/>
        <v>0.38640000000000002</v>
      </c>
      <c r="R12" s="85"/>
      <c r="S12" s="3" t="str">
        <f t="shared" si="19"/>
        <v>1.1</v>
      </c>
      <c r="T12" s="3" t="str">
        <f t="shared" si="20"/>
        <v>-</v>
      </c>
      <c r="U12" s="3">
        <f t="shared" si="21"/>
        <v>275.49</v>
      </c>
      <c r="V12" s="3">
        <f t="shared" si="22"/>
        <v>-71.069999999999993</v>
      </c>
      <c r="W12" s="3">
        <f t="shared" si="23"/>
        <v>0.33809999999999996</v>
      </c>
      <c r="X12" s="85"/>
      <c r="Y12" s="3" t="str">
        <f t="shared" si="24"/>
        <v>1.1</v>
      </c>
      <c r="Z12" s="3" t="str">
        <f t="shared" si="25"/>
        <v>-</v>
      </c>
      <c r="AA12" s="3">
        <f t="shared" si="26"/>
        <v>275.49</v>
      </c>
      <c r="AB12" s="3">
        <f t="shared" si="27"/>
        <v>-71.069999999999993</v>
      </c>
      <c r="AC12" s="3">
        <f t="shared" si="28"/>
        <v>0.2898</v>
      </c>
      <c r="AD12" s="85"/>
      <c r="AE12" s="3" t="str">
        <f t="shared" si="29"/>
        <v>1.1</v>
      </c>
      <c r="AF12" s="3" t="str">
        <f t="shared" si="30"/>
        <v>-</v>
      </c>
      <c r="AG12" s="3">
        <f t="shared" si="31"/>
        <v>275.49</v>
      </c>
      <c r="AH12" s="3">
        <f t="shared" si="32"/>
        <v>-71.069999999999993</v>
      </c>
      <c r="AI12" s="3">
        <f t="shared" si="33"/>
        <v>0.24149999999999999</v>
      </c>
      <c r="AJ12" s="85"/>
      <c r="AK12" s="3" t="str">
        <f t="shared" si="34"/>
        <v>1.1</v>
      </c>
      <c r="AL12" s="3" t="str">
        <f t="shared" si="35"/>
        <v>-</v>
      </c>
      <c r="AM12" s="3">
        <f t="shared" si="36"/>
        <v>275.49</v>
      </c>
      <c r="AN12" s="3">
        <f t="shared" si="37"/>
        <v>-71.069999999999993</v>
      </c>
      <c r="AO12" s="3">
        <f t="shared" si="38"/>
        <v>0.19320000000000001</v>
      </c>
      <c r="AP12" s="85"/>
      <c r="AQ12" s="3" t="str">
        <f t="shared" si="39"/>
        <v>1.1</v>
      </c>
      <c r="AR12" s="3" t="str">
        <f t="shared" si="40"/>
        <v>-</v>
      </c>
      <c r="AS12" s="3">
        <f t="shared" si="41"/>
        <v>275.49</v>
      </c>
      <c r="AT12" s="3">
        <f t="shared" si="42"/>
        <v>-71.069999999999993</v>
      </c>
      <c r="AU12" s="3">
        <f t="shared" si="43"/>
        <v>0.1449</v>
      </c>
      <c r="AV12" s="85"/>
      <c r="AW12" s="3" t="str">
        <f t="shared" si="44"/>
        <v>1.1</v>
      </c>
      <c r="AX12" s="3" t="str">
        <f t="shared" si="45"/>
        <v>-</v>
      </c>
      <c r="AY12" s="3">
        <f t="shared" si="46"/>
        <v>275.49</v>
      </c>
      <c r="AZ12" s="3">
        <f t="shared" si="47"/>
        <v>-71.069999999999993</v>
      </c>
      <c r="BA12" s="3">
        <f t="shared" si="48"/>
        <v>9.6600000000000005E-2</v>
      </c>
      <c r="BB12" s="85"/>
      <c r="BC12" s="3" t="str">
        <f t="shared" si="49"/>
        <v>1.1</v>
      </c>
      <c r="BD12" s="3" t="str">
        <f t="shared" si="50"/>
        <v>-</v>
      </c>
      <c r="BE12" s="3">
        <f t="shared" si="51"/>
        <v>275.49</v>
      </c>
      <c r="BF12" s="3">
        <f t="shared" si="52"/>
        <v>-71.069999999999993</v>
      </c>
      <c r="BG12" s="3">
        <f t="shared" si="53"/>
        <v>4.8300000000000003E-2</v>
      </c>
    </row>
    <row r="13" spans="1:59" x14ac:dyDescent="0.3">
      <c r="A13" s="1" t="str">
        <f>'Forward collapse simulation'!B23</f>
        <v>1.1</v>
      </c>
      <c r="B13" s="37" t="str">
        <f>IF('Forward collapse simulation'!C23="","-",'Forward collapse simulation'!C23)</f>
        <v>-</v>
      </c>
      <c r="C13" s="85">
        <f>'Forward collapse simulation'!E23</f>
        <v>284.39999999999998</v>
      </c>
      <c r="D13" s="85">
        <f>'Forward collapse simulation'!F23</f>
        <v>-29.45</v>
      </c>
      <c r="E13" s="85">
        <f>'Forward collapse simulation'!D23</f>
        <v>0.66500000000000004</v>
      </c>
      <c r="F13" s="85"/>
      <c r="G13" s="3" t="str">
        <f t="shared" si="9"/>
        <v>1.1</v>
      </c>
      <c r="H13" s="3" t="str">
        <f t="shared" si="10"/>
        <v>-</v>
      </c>
      <c r="I13" s="3">
        <f t="shared" si="11"/>
        <v>284.39999999999998</v>
      </c>
      <c r="J13" s="3">
        <f t="shared" si="12"/>
        <v>-29.45</v>
      </c>
      <c r="K13" s="3">
        <f t="shared" si="13"/>
        <v>0.59850000000000003</v>
      </c>
      <c r="L13" s="85"/>
      <c r="M13" s="3" t="str">
        <f t="shared" si="14"/>
        <v>1.1</v>
      </c>
      <c r="N13" s="3" t="str">
        <f t="shared" si="15"/>
        <v>-</v>
      </c>
      <c r="O13" s="3">
        <f t="shared" si="16"/>
        <v>284.39999999999998</v>
      </c>
      <c r="P13" s="3">
        <f t="shared" si="17"/>
        <v>-29.45</v>
      </c>
      <c r="Q13" s="3">
        <f t="shared" si="18"/>
        <v>0.53200000000000003</v>
      </c>
      <c r="R13" s="85"/>
      <c r="S13" s="3" t="str">
        <f t="shared" si="19"/>
        <v>1.1</v>
      </c>
      <c r="T13" s="3" t="str">
        <f t="shared" si="20"/>
        <v>-</v>
      </c>
      <c r="U13" s="3">
        <f t="shared" si="21"/>
        <v>284.39999999999998</v>
      </c>
      <c r="V13" s="3">
        <f t="shared" si="22"/>
        <v>-29.45</v>
      </c>
      <c r="W13" s="3">
        <f t="shared" si="23"/>
        <v>0.46549999999999997</v>
      </c>
      <c r="X13" s="85"/>
      <c r="Y13" s="3" t="str">
        <f t="shared" si="24"/>
        <v>1.1</v>
      </c>
      <c r="Z13" s="3" t="str">
        <f t="shared" si="25"/>
        <v>-</v>
      </c>
      <c r="AA13" s="3">
        <f t="shared" si="26"/>
        <v>284.39999999999998</v>
      </c>
      <c r="AB13" s="3">
        <f t="shared" si="27"/>
        <v>-29.45</v>
      </c>
      <c r="AC13" s="3">
        <f t="shared" si="28"/>
        <v>0.39900000000000002</v>
      </c>
      <c r="AD13" s="85"/>
      <c r="AE13" s="3" t="str">
        <f t="shared" si="29"/>
        <v>1.1</v>
      </c>
      <c r="AF13" s="3" t="str">
        <f t="shared" si="30"/>
        <v>-</v>
      </c>
      <c r="AG13" s="3">
        <f t="shared" si="31"/>
        <v>284.39999999999998</v>
      </c>
      <c r="AH13" s="3">
        <f t="shared" si="32"/>
        <v>-29.45</v>
      </c>
      <c r="AI13" s="3">
        <f t="shared" si="33"/>
        <v>0.33250000000000002</v>
      </c>
      <c r="AJ13" s="85"/>
      <c r="AK13" s="3" t="str">
        <f t="shared" si="34"/>
        <v>1.1</v>
      </c>
      <c r="AL13" s="3" t="str">
        <f t="shared" si="35"/>
        <v>-</v>
      </c>
      <c r="AM13" s="3">
        <f t="shared" si="36"/>
        <v>284.39999999999998</v>
      </c>
      <c r="AN13" s="3">
        <f t="shared" si="37"/>
        <v>-29.45</v>
      </c>
      <c r="AO13" s="3">
        <f t="shared" si="38"/>
        <v>0.26600000000000001</v>
      </c>
      <c r="AP13" s="85"/>
      <c r="AQ13" s="3" t="str">
        <f t="shared" si="39"/>
        <v>1.1</v>
      </c>
      <c r="AR13" s="3" t="str">
        <f t="shared" si="40"/>
        <v>-</v>
      </c>
      <c r="AS13" s="3">
        <f t="shared" si="41"/>
        <v>284.39999999999998</v>
      </c>
      <c r="AT13" s="3">
        <f t="shared" si="42"/>
        <v>-29.45</v>
      </c>
      <c r="AU13" s="3">
        <f t="shared" si="43"/>
        <v>0.19950000000000001</v>
      </c>
      <c r="AV13" s="85"/>
      <c r="AW13" s="3" t="str">
        <f t="shared" si="44"/>
        <v>1.1</v>
      </c>
      <c r="AX13" s="3" t="str">
        <f t="shared" si="45"/>
        <v>-</v>
      </c>
      <c r="AY13" s="3">
        <f t="shared" si="46"/>
        <v>284.39999999999998</v>
      </c>
      <c r="AZ13" s="3">
        <f t="shared" si="47"/>
        <v>-29.45</v>
      </c>
      <c r="BA13" s="3">
        <f t="shared" si="48"/>
        <v>0.13300000000000001</v>
      </c>
      <c r="BB13" s="85"/>
      <c r="BC13" s="3" t="str">
        <f t="shared" si="49"/>
        <v>1.1</v>
      </c>
      <c r="BD13" s="3" t="str">
        <f t="shared" si="50"/>
        <v>-</v>
      </c>
      <c r="BE13" s="3">
        <f t="shared" si="51"/>
        <v>284.39999999999998</v>
      </c>
      <c r="BF13" s="3">
        <f t="shared" si="52"/>
        <v>-29.45</v>
      </c>
      <c r="BG13" s="3">
        <f t="shared" si="53"/>
        <v>6.6500000000000004E-2</v>
      </c>
    </row>
    <row r="14" spans="1:59" x14ac:dyDescent="0.3">
      <c r="A14" s="1" t="str">
        <f>'Forward collapse simulation'!B24</f>
        <v>1.1</v>
      </c>
      <c r="B14" s="37" t="str">
        <f>IF('Forward collapse simulation'!C24="","-",'Forward collapse simulation'!C24)</f>
        <v>-</v>
      </c>
      <c r="C14" s="85">
        <f>'Forward collapse simulation'!E24</f>
        <v>285.99</v>
      </c>
      <c r="D14" s="85">
        <f>'Forward collapse simulation'!F24</f>
        <v>-2.5499999999999998</v>
      </c>
      <c r="E14" s="85">
        <f>'Forward collapse simulation'!D24</f>
        <v>0.58499999999999996</v>
      </c>
      <c r="F14" s="85"/>
      <c r="G14" s="3" t="str">
        <f t="shared" si="9"/>
        <v>1.1</v>
      </c>
      <c r="H14" s="3" t="str">
        <f t="shared" si="10"/>
        <v>-</v>
      </c>
      <c r="I14" s="3">
        <f t="shared" si="11"/>
        <v>285.99</v>
      </c>
      <c r="J14" s="3">
        <f t="shared" si="12"/>
        <v>-2.5499999999999998</v>
      </c>
      <c r="K14" s="3">
        <f t="shared" si="13"/>
        <v>0.52649999999999997</v>
      </c>
      <c r="L14" s="85"/>
      <c r="M14" s="3" t="str">
        <f t="shared" si="14"/>
        <v>1.1</v>
      </c>
      <c r="N14" s="3" t="str">
        <f t="shared" si="15"/>
        <v>-</v>
      </c>
      <c r="O14" s="3">
        <f t="shared" si="16"/>
        <v>285.99</v>
      </c>
      <c r="P14" s="3">
        <f t="shared" si="17"/>
        <v>-2.5499999999999998</v>
      </c>
      <c r="Q14" s="3">
        <f t="shared" si="18"/>
        <v>0.46799999999999997</v>
      </c>
      <c r="R14" s="85"/>
      <c r="S14" s="3" t="str">
        <f t="shared" si="19"/>
        <v>1.1</v>
      </c>
      <c r="T14" s="3" t="str">
        <f t="shared" si="20"/>
        <v>-</v>
      </c>
      <c r="U14" s="3">
        <f t="shared" si="21"/>
        <v>285.99</v>
      </c>
      <c r="V14" s="3">
        <f t="shared" si="22"/>
        <v>-2.5499999999999998</v>
      </c>
      <c r="W14" s="3">
        <f t="shared" si="23"/>
        <v>0.40949999999999998</v>
      </c>
      <c r="X14" s="85"/>
      <c r="Y14" s="3" t="str">
        <f t="shared" si="24"/>
        <v>1.1</v>
      </c>
      <c r="Z14" s="3" t="str">
        <f t="shared" si="25"/>
        <v>-</v>
      </c>
      <c r="AA14" s="3">
        <f t="shared" si="26"/>
        <v>285.99</v>
      </c>
      <c r="AB14" s="3">
        <f t="shared" si="27"/>
        <v>-2.5499999999999998</v>
      </c>
      <c r="AC14" s="3">
        <f t="shared" si="28"/>
        <v>0.35099999999999998</v>
      </c>
      <c r="AD14" s="85"/>
      <c r="AE14" s="3" t="str">
        <f t="shared" si="29"/>
        <v>1.1</v>
      </c>
      <c r="AF14" s="3" t="str">
        <f t="shared" si="30"/>
        <v>-</v>
      </c>
      <c r="AG14" s="3">
        <f t="shared" si="31"/>
        <v>285.99</v>
      </c>
      <c r="AH14" s="3">
        <f t="shared" si="32"/>
        <v>-2.5499999999999998</v>
      </c>
      <c r="AI14" s="3">
        <f t="shared" si="33"/>
        <v>0.29249999999999998</v>
      </c>
      <c r="AJ14" s="85"/>
      <c r="AK14" s="3" t="str">
        <f t="shared" si="34"/>
        <v>1.1</v>
      </c>
      <c r="AL14" s="3" t="str">
        <f t="shared" si="35"/>
        <v>-</v>
      </c>
      <c r="AM14" s="3">
        <f t="shared" si="36"/>
        <v>285.99</v>
      </c>
      <c r="AN14" s="3">
        <f t="shared" si="37"/>
        <v>-2.5499999999999998</v>
      </c>
      <c r="AO14" s="3">
        <f t="shared" si="38"/>
        <v>0.23399999999999999</v>
      </c>
      <c r="AP14" s="85"/>
      <c r="AQ14" s="3" t="str">
        <f t="shared" si="39"/>
        <v>1.1</v>
      </c>
      <c r="AR14" s="3" t="str">
        <f t="shared" si="40"/>
        <v>-</v>
      </c>
      <c r="AS14" s="3">
        <f t="shared" si="41"/>
        <v>285.99</v>
      </c>
      <c r="AT14" s="3">
        <f t="shared" si="42"/>
        <v>-2.5499999999999998</v>
      </c>
      <c r="AU14" s="3">
        <f t="shared" si="43"/>
        <v>0.17549999999999999</v>
      </c>
      <c r="AV14" s="85"/>
      <c r="AW14" s="3" t="str">
        <f t="shared" si="44"/>
        <v>1.1</v>
      </c>
      <c r="AX14" s="3" t="str">
        <f t="shared" si="45"/>
        <v>-</v>
      </c>
      <c r="AY14" s="3">
        <f t="shared" si="46"/>
        <v>285.99</v>
      </c>
      <c r="AZ14" s="3">
        <f t="shared" si="47"/>
        <v>-2.5499999999999998</v>
      </c>
      <c r="BA14" s="3">
        <f t="shared" si="48"/>
        <v>0.11699999999999999</v>
      </c>
      <c r="BB14" s="85"/>
      <c r="BC14" s="3" t="str">
        <f t="shared" si="49"/>
        <v>1.1</v>
      </c>
      <c r="BD14" s="3" t="str">
        <f t="shared" si="50"/>
        <v>-</v>
      </c>
      <c r="BE14" s="3">
        <f t="shared" si="51"/>
        <v>285.99</v>
      </c>
      <c r="BF14" s="3">
        <f t="shared" si="52"/>
        <v>-2.5499999999999998</v>
      </c>
      <c r="BG14" s="3">
        <f t="shared" si="53"/>
        <v>5.8499999999999996E-2</v>
      </c>
    </row>
    <row r="15" spans="1:59" x14ac:dyDescent="0.3">
      <c r="A15" s="1" t="str">
        <f>'Forward collapse simulation'!B25</f>
        <v>1.1</v>
      </c>
      <c r="B15" s="37" t="str">
        <f>IF('Forward collapse simulation'!C25="","-",'Forward collapse simulation'!C25)</f>
        <v>-</v>
      </c>
      <c r="C15" s="85">
        <f>'Forward collapse simulation'!E25</f>
        <v>289.38</v>
      </c>
      <c r="D15" s="85">
        <f>'Forward collapse simulation'!F25</f>
        <v>34.450000000000003</v>
      </c>
      <c r="E15" s="85">
        <f>'Forward collapse simulation'!D25</f>
        <v>0.81499999999999995</v>
      </c>
      <c r="F15" s="85"/>
      <c r="G15" s="3" t="str">
        <f t="shared" si="9"/>
        <v>1.1</v>
      </c>
      <c r="H15" s="3" t="str">
        <f t="shared" si="10"/>
        <v>-</v>
      </c>
      <c r="I15" s="3">
        <f t="shared" si="11"/>
        <v>289.38</v>
      </c>
      <c r="J15" s="3">
        <f t="shared" si="12"/>
        <v>34.450000000000003</v>
      </c>
      <c r="K15" s="3">
        <f t="shared" si="13"/>
        <v>0.73349999999999993</v>
      </c>
      <c r="L15" s="85"/>
      <c r="M15" s="3" t="str">
        <f t="shared" si="14"/>
        <v>1.1</v>
      </c>
      <c r="N15" s="3" t="str">
        <f t="shared" si="15"/>
        <v>-</v>
      </c>
      <c r="O15" s="3">
        <f t="shared" si="16"/>
        <v>289.38</v>
      </c>
      <c r="P15" s="3">
        <f t="shared" si="17"/>
        <v>34.450000000000003</v>
      </c>
      <c r="Q15" s="3">
        <f t="shared" si="18"/>
        <v>0.65200000000000002</v>
      </c>
      <c r="R15" s="85"/>
      <c r="S15" s="3" t="str">
        <f t="shared" si="19"/>
        <v>1.1</v>
      </c>
      <c r="T15" s="3" t="str">
        <f t="shared" si="20"/>
        <v>-</v>
      </c>
      <c r="U15" s="3">
        <f t="shared" si="21"/>
        <v>289.38</v>
      </c>
      <c r="V15" s="3">
        <f t="shared" si="22"/>
        <v>34.450000000000003</v>
      </c>
      <c r="W15" s="3">
        <f t="shared" si="23"/>
        <v>0.5704999999999999</v>
      </c>
      <c r="X15" s="85"/>
      <c r="Y15" s="3" t="str">
        <f t="shared" si="24"/>
        <v>1.1</v>
      </c>
      <c r="Z15" s="3" t="str">
        <f t="shared" si="25"/>
        <v>-</v>
      </c>
      <c r="AA15" s="3">
        <f t="shared" si="26"/>
        <v>289.38</v>
      </c>
      <c r="AB15" s="3">
        <f t="shared" si="27"/>
        <v>34.450000000000003</v>
      </c>
      <c r="AC15" s="3">
        <f t="shared" si="28"/>
        <v>0.48899999999999993</v>
      </c>
      <c r="AD15" s="85"/>
      <c r="AE15" s="3" t="str">
        <f t="shared" si="29"/>
        <v>1.1</v>
      </c>
      <c r="AF15" s="3" t="str">
        <f t="shared" si="30"/>
        <v>-</v>
      </c>
      <c r="AG15" s="3">
        <f t="shared" si="31"/>
        <v>289.38</v>
      </c>
      <c r="AH15" s="3">
        <f t="shared" si="32"/>
        <v>34.450000000000003</v>
      </c>
      <c r="AI15" s="3">
        <f t="shared" si="33"/>
        <v>0.40749999999999997</v>
      </c>
      <c r="AJ15" s="85"/>
      <c r="AK15" s="3" t="str">
        <f t="shared" si="34"/>
        <v>1.1</v>
      </c>
      <c r="AL15" s="3" t="str">
        <f t="shared" si="35"/>
        <v>-</v>
      </c>
      <c r="AM15" s="3">
        <f t="shared" si="36"/>
        <v>289.38</v>
      </c>
      <c r="AN15" s="3">
        <f t="shared" si="37"/>
        <v>34.450000000000003</v>
      </c>
      <c r="AO15" s="3">
        <f t="shared" si="38"/>
        <v>0.32600000000000001</v>
      </c>
      <c r="AP15" s="85"/>
      <c r="AQ15" s="3" t="str">
        <f t="shared" si="39"/>
        <v>1.1</v>
      </c>
      <c r="AR15" s="3" t="str">
        <f t="shared" si="40"/>
        <v>-</v>
      </c>
      <c r="AS15" s="3">
        <f t="shared" si="41"/>
        <v>289.38</v>
      </c>
      <c r="AT15" s="3">
        <f t="shared" si="42"/>
        <v>34.450000000000003</v>
      </c>
      <c r="AU15" s="3">
        <f t="shared" si="43"/>
        <v>0.24449999999999997</v>
      </c>
      <c r="AV15" s="85"/>
      <c r="AW15" s="3" t="str">
        <f t="shared" si="44"/>
        <v>1.1</v>
      </c>
      <c r="AX15" s="3" t="str">
        <f t="shared" si="45"/>
        <v>-</v>
      </c>
      <c r="AY15" s="3">
        <f t="shared" si="46"/>
        <v>289.38</v>
      </c>
      <c r="AZ15" s="3">
        <f t="shared" si="47"/>
        <v>34.450000000000003</v>
      </c>
      <c r="BA15" s="3">
        <f t="shared" si="48"/>
        <v>0.16300000000000001</v>
      </c>
      <c r="BB15" s="85"/>
      <c r="BC15" s="3" t="str">
        <f t="shared" si="49"/>
        <v>1.1</v>
      </c>
      <c r="BD15" s="3" t="str">
        <f t="shared" si="50"/>
        <v>-</v>
      </c>
      <c r="BE15" s="3">
        <f t="shared" si="51"/>
        <v>289.38</v>
      </c>
      <c r="BF15" s="3">
        <f t="shared" si="52"/>
        <v>34.450000000000003</v>
      </c>
      <c r="BG15" s="3">
        <f t="shared" si="53"/>
        <v>8.1500000000000003E-2</v>
      </c>
    </row>
    <row r="16" spans="1:59" x14ac:dyDescent="0.3">
      <c r="A16" s="1" t="str">
        <f>'Forward collapse simulation'!B26</f>
        <v>1.1</v>
      </c>
      <c r="B16" s="37" t="str">
        <f>IF('Forward collapse simulation'!C26="","-",'Forward collapse simulation'!C26)</f>
        <v>-</v>
      </c>
      <c r="C16" s="85">
        <f>'Forward collapse simulation'!E26</f>
        <v>302.61</v>
      </c>
      <c r="D16" s="85">
        <f>'Forward collapse simulation'!F26</f>
        <v>52.4</v>
      </c>
      <c r="E16" s="85">
        <f>'Forward collapse simulation'!D26</f>
        <v>0.65400000000000003</v>
      </c>
      <c r="F16" s="85"/>
      <c r="G16" s="3" t="str">
        <f t="shared" si="9"/>
        <v>1.1</v>
      </c>
      <c r="H16" s="3" t="str">
        <f t="shared" si="10"/>
        <v>-</v>
      </c>
      <c r="I16" s="3">
        <f t="shared" si="11"/>
        <v>302.61</v>
      </c>
      <c r="J16" s="3">
        <f t="shared" si="12"/>
        <v>52.4</v>
      </c>
      <c r="K16" s="3">
        <f t="shared" si="13"/>
        <v>0.58860000000000001</v>
      </c>
      <c r="L16" s="85"/>
      <c r="M16" s="3" t="str">
        <f t="shared" si="14"/>
        <v>1.1</v>
      </c>
      <c r="N16" s="3" t="str">
        <f t="shared" si="15"/>
        <v>-</v>
      </c>
      <c r="O16" s="3">
        <f t="shared" si="16"/>
        <v>302.61</v>
      </c>
      <c r="P16" s="3">
        <f t="shared" si="17"/>
        <v>52.4</v>
      </c>
      <c r="Q16" s="3">
        <f t="shared" si="18"/>
        <v>0.5232</v>
      </c>
      <c r="R16" s="85"/>
      <c r="S16" s="3" t="str">
        <f t="shared" si="19"/>
        <v>1.1</v>
      </c>
      <c r="T16" s="3" t="str">
        <f t="shared" si="20"/>
        <v>-</v>
      </c>
      <c r="U16" s="3">
        <f t="shared" si="21"/>
        <v>302.61</v>
      </c>
      <c r="V16" s="3">
        <f t="shared" si="22"/>
        <v>52.4</v>
      </c>
      <c r="W16" s="3">
        <f t="shared" si="23"/>
        <v>0.45779999999999998</v>
      </c>
      <c r="X16" s="85"/>
      <c r="Y16" s="3" t="str">
        <f t="shared" si="24"/>
        <v>1.1</v>
      </c>
      <c r="Z16" s="3" t="str">
        <f t="shared" si="25"/>
        <v>-</v>
      </c>
      <c r="AA16" s="3">
        <f t="shared" si="26"/>
        <v>302.61</v>
      </c>
      <c r="AB16" s="3">
        <f t="shared" si="27"/>
        <v>52.4</v>
      </c>
      <c r="AC16" s="3">
        <f t="shared" si="28"/>
        <v>0.39240000000000003</v>
      </c>
      <c r="AD16" s="85"/>
      <c r="AE16" s="3" t="str">
        <f t="shared" si="29"/>
        <v>1.1</v>
      </c>
      <c r="AF16" s="3" t="str">
        <f t="shared" si="30"/>
        <v>-</v>
      </c>
      <c r="AG16" s="3">
        <f t="shared" si="31"/>
        <v>302.61</v>
      </c>
      <c r="AH16" s="3">
        <f t="shared" si="32"/>
        <v>52.4</v>
      </c>
      <c r="AI16" s="3">
        <f t="shared" si="33"/>
        <v>0.32700000000000001</v>
      </c>
      <c r="AJ16" s="85"/>
      <c r="AK16" s="3" t="str">
        <f t="shared" si="34"/>
        <v>1.1</v>
      </c>
      <c r="AL16" s="3" t="str">
        <f t="shared" si="35"/>
        <v>-</v>
      </c>
      <c r="AM16" s="3">
        <f t="shared" si="36"/>
        <v>302.61</v>
      </c>
      <c r="AN16" s="3">
        <f t="shared" si="37"/>
        <v>52.4</v>
      </c>
      <c r="AO16" s="3">
        <f t="shared" si="38"/>
        <v>0.2616</v>
      </c>
      <c r="AP16" s="85"/>
      <c r="AQ16" s="3" t="str">
        <f t="shared" si="39"/>
        <v>1.1</v>
      </c>
      <c r="AR16" s="3" t="str">
        <f t="shared" si="40"/>
        <v>-</v>
      </c>
      <c r="AS16" s="3">
        <f t="shared" si="41"/>
        <v>302.61</v>
      </c>
      <c r="AT16" s="3">
        <f t="shared" si="42"/>
        <v>52.4</v>
      </c>
      <c r="AU16" s="3">
        <f t="shared" si="43"/>
        <v>0.19620000000000001</v>
      </c>
      <c r="AV16" s="85"/>
      <c r="AW16" s="3" t="str">
        <f t="shared" si="44"/>
        <v>1.1</v>
      </c>
      <c r="AX16" s="3" t="str">
        <f t="shared" si="45"/>
        <v>-</v>
      </c>
      <c r="AY16" s="3">
        <f t="shared" si="46"/>
        <v>302.61</v>
      </c>
      <c r="AZ16" s="3">
        <f t="shared" si="47"/>
        <v>52.4</v>
      </c>
      <c r="BA16" s="3">
        <f t="shared" si="48"/>
        <v>0.1308</v>
      </c>
      <c r="BB16" s="85"/>
      <c r="BC16" s="3" t="str">
        <f t="shared" si="49"/>
        <v>1.1</v>
      </c>
      <c r="BD16" s="3" t="str">
        <f t="shared" si="50"/>
        <v>-</v>
      </c>
      <c r="BE16" s="3">
        <f t="shared" si="51"/>
        <v>302.61</v>
      </c>
      <c r="BF16" s="3">
        <f t="shared" si="52"/>
        <v>52.4</v>
      </c>
      <c r="BG16" s="3">
        <f t="shared" si="53"/>
        <v>6.54E-2</v>
      </c>
    </row>
    <row r="17" spans="1:59" x14ac:dyDescent="0.3">
      <c r="A17" s="1" t="str">
        <f>'Forward collapse simulation'!B27</f>
        <v>1.1</v>
      </c>
      <c r="B17" s="37" t="str">
        <f>IF('Forward collapse simulation'!C27="","-",'Forward collapse simulation'!C27)</f>
        <v>-</v>
      </c>
      <c r="C17" s="85">
        <f>'Forward collapse simulation'!E27</f>
        <v>38.97</v>
      </c>
      <c r="D17" s="85">
        <f>'Forward collapse simulation'!F27</f>
        <v>83.98</v>
      </c>
      <c r="E17" s="85">
        <f>'Forward collapse simulation'!D27</f>
        <v>0.83499999999999996</v>
      </c>
      <c r="F17" s="85"/>
      <c r="G17" s="3" t="str">
        <f t="shared" si="9"/>
        <v>1.1</v>
      </c>
      <c r="H17" s="3" t="str">
        <f t="shared" si="10"/>
        <v>-</v>
      </c>
      <c r="I17" s="3">
        <f t="shared" si="11"/>
        <v>38.97</v>
      </c>
      <c r="J17" s="3">
        <f t="shared" si="12"/>
        <v>83.98</v>
      </c>
      <c r="K17" s="3">
        <f t="shared" si="13"/>
        <v>0.75149999999999995</v>
      </c>
      <c r="L17" s="85"/>
      <c r="M17" s="3" t="str">
        <f t="shared" si="14"/>
        <v>1.1</v>
      </c>
      <c r="N17" s="3" t="str">
        <f t="shared" si="15"/>
        <v>-</v>
      </c>
      <c r="O17" s="3">
        <f t="shared" si="16"/>
        <v>38.97</v>
      </c>
      <c r="P17" s="3">
        <f t="shared" si="17"/>
        <v>83.98</v>
      </c>
      <c r="Q17" s="3">
        <f t="shared" si="18"/>
        <v>0.66800000000000004</v>
      </c>
      <c r="R17" s="85"/>
      <c r="S17" s="3" t="str">
        <f t="shared" si="19"/>
        <v>1.1</v>
      </c>
      <c r="T17" s="3" t="str">
        <f t="shared" si="20"/>
        <v>-</v>
      </c>
      <c r="U17" s="3">
        <f t="shared" si="21"/>
        <v>38.97</v>
      </c>
      <c r="V17" s="3">
        <f t="shared" si="22"/>
        <v>83.98</v>
      </c>
      <c r="W17" s="3">
        <f t="shared" si="23"/>
        <v>0.58449999999999991</v>
      </c>
      <c r="X17" s="85"/>
      <c r="Y17" s="3" t="str">
        <f t="shared" si="24"/>
        <v>1.1</v>
      </c>
      <c r="Z17" s="3" t="str">
        <f t="shared" si="25"/>
        <v>-</v>
      </c>
      <c r="AA17" s="3">
        <f t="shared" si="26"/>
        <v>38.97</v>
      </c>
      <c r="AB17" s="3">
        <f t="shared" si="27"/>
        <v>83.98</v>
      </c>
      <c r="AC17" s="3">
        <f t="shared" si="28"/>
        <v>0.501</v>
      </c>
      <c r="AD17" s="85"/>
      <c r="AE17" s="3" t="str">
        <f t="shared" si="29"/>
        <v>1.1</v>
      </c>
      <c r="AF17" s="3" t="str">
        <f t="shared" si="30"/>
        <v>-</v>
      </c>
      <c r="AG17" s="3">
        <f t="shared" si="31"/>
        <v>38.97</v>
      </c>
      <c r="AH17" s="3">
        <f t="shared" si="32"/>
        <v>83.98</v>
      </c>
      <c r="AI17" s="3">
        <f t="shared" si="33"/>
        <v>0.41749999999999998</v>
      </c>
      <c r="AJ17" s="85"/>
      <c r="AK17" s="3" t="str">
        <f t="shared" si="34"/>
        <v>1.1</v>
      </c>
      <c r="AL17" s="3" t="str">
        <f t="shared" si="35"/>
        <v>-</v>
      </c>
      <c r="AM17" s="3">
        <f t="shared" si="36"/>
        <v>38.97</v>
      </c>
      <c r="AN17" s="3">
        <f t="shared" si="37"/>
        <v>83.98</v>
      </c>
      <c r="AO17" s="3">
        <f t="shared" si="38"/>
        <v>0.33400000000000002</v>
      </c>
      <c r="AP17" s="85"/>
      <c r="AQ17" s="3" t="str">
        <f t="shared" si="39"/>
        <v>1.1</v>
      </c>
      <c r="AR17" s="3" t="str">
        <f t="shared" si="40"/>
        <v>-</v>
      </c>
      <c r="AS17" s="3">
        <f t="shared" si="41"/>
        <v>38.97</v>
      </c>
      <c r="AT17" s="3">
        <f t="shared" si="42"/>
        <v>83.98</v>
      </c>
      <c r="AU17" s="3">
        <f t="shared" si="43"/>
        <v>0.2505</v>
      </c>
      <c r="AV17" s="85"/>
      <c r="AW17" s="3" t="str">
        <f t="shared" si="44"/>
        <v>1.1</v>
      </c>
      <c r="AX17" s="3" t="str">
        <f t="shared" si="45"/>
        <v>-</v>
      </c>
      <c r="AY17" s="3">
        <f t="shared" si="46"/>
        <v>38.97</v>
      </c>
      <c r="AZ17" s="3">
        <f t="shared" si="47"/>
        <v>83.98</v>
      </c>
      <c r="BA17" s="3">
        <f t="shared" si="48"/>
        <v>0.16700000000000001</v>
      </c>
      <c r="BB17" s="85"/>
      <c r="BC17" s="3" t="str">
        <f t="shared" si="49"/>
        <v>1.1</v>
      </c>
      <c r="BD17" s="3" t="str">
        <f t="shared" si="50"/>
        <v>-</v>
      </c>
      <c r="BE17" s="3">
        <f t="shared" si="51"/>
        <v>38.97</v>
      </c>
      <c r="BF17" s="3">
        <f t="shared" si="52"/>
        <v>83.98</v>
      </c>
      <c r="BG17" s="3">
        <f t="shared" si="53"/>
        <v>8.3500000000000005E-2</v>
      </c>
    </row>
    <row r="18" spans="1:59" x14ac:dyDescent="0.3">
      <c r="A18" s="1" t="str">
        <f>'Forward collapse simulation'!B28</f>
        <v>1.1</v>
      </c>
      <c r="B18" s="37" t="str">
        <f>IF('Forward collapse simulation'!C28="","-",'Forward collapse simulation'!C28)</f>
        <v>-</v>
      </c>
      <c r="C18" s="85">
        <f>'Forward collapse simulation'!E28</f>
        <v>115</v>
      </c>
      <c r="D18" s="85">
        <f>'Forward collapse simulation'!F28</f>
        <v>63.2</v>
      </c>
      <c r="E18" s="85">
        <f>'Forward collapse simulation'!D28</f>
        <v>0.98099999999999998</v>
      </c>
      <c r="F18" s="85"/>
      <c r="G18" s="3" t="str">
        <f t="shared" si="9"/>
        <v>1.1</v>
      </c>
      <c r="H18" s="3" t="str">
        <f t="shared" si="10"/>
        <v>-</v>
      </c>
      <c r="I18" s="3">
        <f t="shared" si="11"/>
        <v>115</v>
      </c>
      <c r="J18" s="3">
        <f t="shared" si="12"/>
        <v>63.2</v>
      </c>
      <c r="K18" s="3">
        <f t="shared" si="13"/>
        <v>0.88290000000000002</v>
      </c>
      <c r="L18" s="85"/>
      <c r="M18" s="3" t="str">
        <f t="shared" si="14"/>
        <v>1.1</v>
      </c>
      <c r="N18" s="3" t="str">
        <f t="shared" si="15"/>
        <v>-</v>
      </c>
      <c r="O18" s="3">
        <f t="shared" si="16"/>
        <v>115</v>
      </c>
      <c r="P18" s="3">
        <f t="shared" si="17"/>
        <v>63.2</v>
      </c>
      <c r="Q18" s="3">
        <f t="shared" si="18"/>
        <v>0.78480000000000005</v>
      </c>
      <c r="R18" s="85"/>
      <c r="S18" s="3" t="str">
        <f t="shared" si="19"/>
        <v>1.1</v>
      </c>
      <c r="T18" s="3" t="str">
        <f t="shared" si="20"/>
        <v>-</v>
      </c>
      <c r="U18" s="3">
        <f t="shared" si="21"/>
        <v>115</v>
      </c>
      <c r="V18" s="3">
        <f t="shared" si="22"/>
        <v>63.2</v>
      </c>
      <c r="W18" s="3">
        <f t="shared" si="23"/>
        <v>0.68669999999999998</v>
      </c>
      <c r="X18" s="85"/>
      <c r="Y18" s="3" t="str">
        <f t="shared" si="24"/>
        <v>1.1</v>
      </c>
      <c r="Z18" s="3" t="str">
        <f t="shared" si="25"/>
        <v>-</v>
      </c>
      <c r="AA18" s="3">
        <f t="shared" si="26"/>
        <v>115</v>
      </c>
      <c r="AB18" s="3">
        <f t="shared" si="27"/>
        <v>63.2</v>
      </c>
      <c r="AC18" s="3">
        <f t="shared" si="28"/>
        <v>0.58860000000000001</v>
      </c>
      <c r="AD18" s="85"/>
      <c r="AE18" s="3" t="str">
        <f t="shared" si="29"/>
        <v>1.1</v>
      </c>
      <c r="AF18" s="3" t="str">
        <f t="shared" si="30"/>
        <v>-</v>
      </c>
      <c r="AG18" s="3">
        <f t="shared" si="31"/>
        <v>115</v>
      </c>
      <c r="AH18" s="3">
        <f t="shared" si="32"/>
        <v>63.2</v>
      </c>
      <c r="AI18" s="3">
        <f t="shared" si="33"/>
        <v>0.49049999999999999</v>
      </c>
      <c r="AJ18" s="85"/>
      <c r="AK18" s="3" t="str">
        <f t="shared" si="34"/>
        <v>1.1</v>
      </c>
      <c r="AL18" s="3" t="str">
        <f t="shared" si="35"/>
        <v>-</v>
      </c>
      <c r="AM18" s="3">
        <f t="shared" si="36"/>
        <v>115</v>
      </c>
      <c r="AN18" s="3">
        <f t="shared" si="37"/>
        <v>63.2</v>
      </c>
      <c r="AO18" s="3">
        <f t="shared" si="38"/>
        <v>0.39240000000000003</v>
      </c>
      <c r="AP18" s="85"/>
      <c r="AQ18" s="3" t="str">
        <f t="shared" si="39"/>
        <v>1.1</v>
      </c>
      <c r="AR18" s="3" t="str">
        <f t="shared" si="40"/>
        <v>-</v>
      </c>
      <c r="AS18" s="3">
        <f t="shared" si="41"/>
        <v>115</v>
      </c>
      <c r="AT18" s="3">
        <f t="shared" si="42"/>
        <v>63.2</v>
      </c>
      <c r="AU18" s="3">
        <f t="shared" si="43"/>
        <v>0.29430000000000001</v>
      </c>
      <c r="AV18" s="85"/>
      <c r="AW18" s="3" t="str">
        <f t="shared" si="44"/>
        <v>1.1</v>
      </c>
      <c r="AX18" s="3" t="str">
        <f t="shared" si="45"/>
        <v>-</v>
      </c>
      <c r="AY18" s="3">
        <f t="shared" si="46"/>
        <v>115</v>
      </c>
      <c r="AZ18" s="3">
        <f t="shared" si="47"/>
        <v>63.2</v>
      </c>
      <c r="BA18" s="3">
        <f t="shared" si="48"/>
        <v>0.19620000000000001</v>
      </c>
      <c r="BB18" s="85"/>
      <c r="BC18" s="3" t="str">
        <f t="shared" si="49"/>
        <v>1.1</v>
      </c>
      <c r="BD18" s="3" t="str">
        <f t="shared" si="50"/>
        <v>-</v>
      </c>
      <c r="BE18" s="3">
        <f t="shared" si="51"/>
        <v>115</v>
      </c>
      <c r="BF18" s="3">
        <f t="shared" si="52"/>
        <v>63.2</v>
      </c>
      <c r="BG18" s="3">
        <f t="shared" si="53"/>
        <v>9.8100000000000007E-2</v>
      </c>
    </row>
    <row r="19" spans="1:59" x14ac:dyDescent="0.3">
      <c r="A19" s="1" t="str">
        <f>'Forward collapse simulation'!B29</f>
        <v>1.1</v>
      </c>
      <c r="B19" s="37" t="str">
        <f>IF('Forward collapse simulation'!C29="","-",'Forward collapse simulation'!C29)</f>
        <v>-</v>
      </c>
      <c r="C19" s="85">
        <f>'Forward collapse simulation'!E29</f>
        <v>129.63999999999999</v>
      </c>
      <c r="D19" s="85">
        <f>'Forward collapse simulation'!F29</f>
        <v>29.96</v>
      </c>
      <c r="E19" s="85">
        <f>'Forward collapse simulation'!D29</f>
        <v>1.93</v>
      </c>
      <c r="F19" s="85"/>
      <c r="G19" s="3" t="str">
        <f t="shared" si="9"/>
        <v>1.1</v>
      </c>
      <c r="H19" s="3" t="str">
        <f t="shared" si="10"/>
        <v>-</v>
      </c>
      <c r="I19" s="3">
        <f t="shared" si="11"/>
        <v>129.63999999999999</v>
      </c>
      <c r="J19" s="3">
        <f t="shared" si="12"/>
        <v>29.96</v>
      </c>
      <c r="K19" s="3">
        <f t="shared" si="13"/>
        <v>1.7369999999999999</v>
      </c>
      <c r="L19" s="85"/>
      <c r="M19" s="3" t="str">
        <f t="shared" si="14"/>
        <v>1.1</v>
      </c>
      <c r="N19" s="3" t="str">
        <f t="shared" si="15"/>
        <v>-</v>
      </c>
      <c r="O19" s="3">
        <f t="shared" si="16"/>
        <v>129.63999999999999</v>
      </c>
      <c r="P19" s="3">
        <f t="shared" si="17"/>
        <v>29.96</v>
      </c>
      <c r="Q19" s="3">
        <f t="shared" si="18"/>
        <v>1.544</v>
      </c>
      <c r="R19" s="85"/>
      <c r="S19" s="3" t="str">
        <f t="shared" si="19"/>
        <v>1.1</v>
      </c>
      <c r="T19" s="3" t="str">
        <f t="shared" si="20"/>
        <v>-</v>
      </c>
      <c r="U19" s="3">
        <f t="shared" si="21"/>
        <v>129.63999999999999</v>
      </c>
      <c r="V19" s="3">
        <f t="shared" si="22"/>
        <v>29.96</v>
      </c>
      <c r="W19" s="3">
        <f t="shared" si="23"/>
        <v>1.351</v>
      </c>
      <c r="X19" s="85"/>
      <c r="Y19" s="3" t="str">
        <f t="shared" si="24"/>
        <v>1.1</v>
      </c>
      <c r="Z19" s="3" t="str">
        <f t="shared" si="25"/>
        <v>-</v>
      </c>
      <c r="AA19" s="3">
        <f t="shared" si="26"/>
        <v>129.63999999999999</v>
      </c>
      <c r="AB19" s="3">
        <f t="shared" si="27"/>
        <v>29.96</v>
      </c>
      <c r="AC19" s="3">
        <f t="shared" si="28"/>
        <v>1.1579999999999999</v>
      </c>
      <c r="AD19" s="85"/>
      <c r="AE19" s="3" t="str">
        <f t="shared" si="29"/>
        <v>1.1</v>
      </c>
      <c r="AF19" s="3" t="str">
        <f t="shared" si="30"/>
        <v>-</v>
      </c>
      <c r="AG19" s="3">
        <f t="shared" si="31"/>
        <v>129.63999999999999</v>
      </c>
      <c r="AH19" s="3">
        <f t="shared" si="32"/>
        <v>29.96</v>
      </c>
      <c r="AI19" s="3">
        <f t="shared" si="33"/>
        <v>0.96499999999999997</v>
      </c>
      <c r="AJ19" s="85"/>
      <c r="AK19" s="3" t="str">
        <f t="shared" si="34"/>
        <v>1.1</v>
      </c>
      <c r="AL19" s="3" t="str">
        <f t="shared" si="35"/>
        <v>-</v>
      </c>
      <c r="AM19" s="3">
        <f t="shared" si="36"/>
        <v>129.63999999999999</v>
      </c>
      <c r="AN19" s="3">
        <f t="shared" si="37"/>
        <v>29.96</v>
      </c>
      <c r="AO19" s="3">
        <f t="shared" si="38"/>
        <v>0.77200000000000002</v>
      </c>
      <c r="AP19" s="85"/>
      <c r="AQ19" s="3" t="str">
        <f t="shared" si="39"/>
        <v>1.1</v>
      </c>
      <c r="AR19" s="3" t="str">
        <f t="shared" si="40"/>
        <v>-</v>
      </c>
      <c r="AS19" s="3">
        <f t="shared" si="41"/>
        <v>129.63999999999999</v>
      </c>
      <c r="AT19" s="3">
        <f t="shared" si="42"/>
        <v>29.96</v>
      </c>
      <c r="AU19" s="3">
        <f t="shared" si="43"/>
        <v>0.57899999999999996</v>
      </c>
      <c r="AV19" s="85"/>
      <c r="AW19" s="3" t="str">
        <f t="shared" si="44"/>
        <v>1.1</v>
      </c>
      <c r="AX19" s="3" t="str">
        <f t="shared" si="45"/>
        <v>-</v>
      </c>
      <c r="AY19" s="3">
        <f t="shared" si="46"/>
        <v>129.63999999999999</v>
      </c>
      <c r="AZ19" s="3">
        <f t="shared" si="47"/>
        <v>29.96</v>
      </c>
      <c r="BA19" s="3">
        <f t="shared" si="48"/>
        <v>0.38600000000000001</v>
      </c>
      <c r="BB19" s="85"/>
      <c r="BC19" s="3" t="str">
        <f t="shared" si="49"/>
        <v>1.1</v>
      </c>
      <c r="BD19" s="3" t="str">
        <f t="shared" si="50"/>
        <v>-</v>
      </c>
      <c r="BE19" s="3">
        <f t="shared" si="51"/>
        <v>129.63999999999999</v>
      </c>
      <c r="BF19" s="3">
        <f t="shared" si="52"/>
        <v>29.96</v>
      </c>
      <c r="BG19" s="3">
        <f t="shared" si="53"/>
        <v>0.193</v>
      </c>
    </row>
    <row r="20" spans="1:59" x14ac:dyDescent="0.3">
      <c r="A20" s="1" t="str">
        <f>'Forward collapse simulation'!B30</f>
        <v>1.1</v>
      </c>
      <c r="B20" s="37" t="str">
        <f>IF('Forward collapse simulation'!C30="","-",'Forward collapse simulation'!C30)</f>
        <v>-</v>
      </c>
      <c r="C20" s="85">
        <f>'Forward collapse simulation'!E30</f>
        <v>133.81</v>
      </c>
      <c r="D20" s="85">
        <f>'Forward collapse simulation'!F30</f>
        <v>7.78</v>
      </c>
      <c r="E20" s="85">
        <f>'Forward collapse simulation'!D30</f>
        <v>1.375</v>
      </c>
      <c r="F20" s="85"/>
      <c r="G20" s="3" t="str">
        <f t="shared" si="9"/>
        <v>1.1</v>
      </c>
      <c r="H20" s="3" t="str">
        <f t="shared" si="10"/>
        <v>-</v>
      </c>
      <c r="I20" s="3">
        <f t="shared" si="11"/>
        <v>133.81</v>
      </c>
      <c r="J20" s="3">
        <f t="shared" si="12"/>
        <v>7.78</v>
      </c>
      <c r="K20" s="3">
        <f t="shared" si="13"/>
        <v>1.2375</v>
      </c>
      <c r="L20" s="85"/>
      <c r="M20" s="3" t="str">
        <f t="shared" si="14"/>
        <v>1.1</v>
      </c>
      <c r="N20" s="3" t="str">
        <f t="shared" si="15"/>
        <v>-</v>
      </c>
      <c r="O20" s="3">
        <f t="shared" si="16"/>
        <v>133.81</v>
      </c>
      <c r="P20" s="3">
        <f t="shared" si="17"/>
        <v>7.78</v>
      </c>
      <c r="Q20" s="3">
        <f t="shared" si="18"/>
        <v>1.1000000000000001</v>
      </c>
      <c r="R20" s="85"/>
      <c r="S20" s="3" t="str">
        <f t="shared" si="19"/>
        <v>1.1</v>
      </c>
      <c r="T20" s="3" t="str">
        <f t="shared" si="20"/>
        <v>-</v>
      </c>
      <c r="U20" s="3">
        <f t="shared" si="21"/>
        <v>133.81</v>
      </c>
      <c r="V20" s="3">
        <f t="shared" si="22"/>
        <v>7.78</v>
      </c>
      <c r="W20" s="3">
        <f t="shared" si="23"/>
        <v>0.96249999999999991</v>
      </c>
      <c r="X20" s="85"/>
      <c r="Y20" s="3" t="str">
        <f t="shared" si="24"/>
        <v>1.1</v>
      </c>
      <c r="Z20" s="3" t="str">
        <f t="shared" si="25"/>
        <v>-</v>
      </c>
      <c r="AA20" s="3">
        <f t="shared" si="26"/>
        <v>133.81</v>
      </c>
      <c r="AB20" s="3">
        <f t="shared" si="27"/>
        <v>7.78</v>
      </c>
      <c r="AC20" s="3">
        <f t="shared" si="28"/>
        <v>0.82499999999999996</v>
      </c>
      <c r="AD20" s="85"/>
      <c r="AE20" s="3" t="str">
        <f t="shared" si="29"/>
        <v>1.1</v>
      </c>
      <c r="AF20" s="3" t="str">
        <f t="shared" si="30"/>
        <v>-</v>
      </c>
      <c r="AG20" s="3">
        <f t="shared" si="31"/>
        <v>133.81</v>
      </c>
      <c r="AH20" s="3">
        <f t="shared" si="32"/>
        <v>7.78</v>
      </c>
      <c r="AI20" s="3">
        <f t="shared" si="33"/>
        <v>0.6875</v>
      </c>
      <c r="AJ20" s="85"/>
      <c r="AK20" s="3" t="str">
        <f t="shared" si="34"/>
        <v>1.1</v>
      </c>
      <c r="AL20" s="3" t="str">
        <f t="shared" si="35"/>
        <v>-</v>
      </c>
      <c r="AM20" s="3">
        <f t="shared" si="36"/>
        <v>133.81</v>
      </c>
      <c r="AN20" s="3">
        <f t="shared" si="37"/>
        <v>7.78</v>
      </c>
      <c r="AO20" s="3">
        <f t="shared" si="38"/>
        <v>0.55000000000000004</v>
      </c>
      <c r="AP20" s="85"/>
      <c r="AQ20" s="3" t="str">
        <f t="shared" si="39"/>
        <v>1.1</v>
      </c>
      <c r="AR20" s="3" t="str">
        <f t="shared" si="40"/>
        <v>-</v>
      </c>
      <c r="AS20" s="3">
        <f t="shared" si="41"/>
        <v>133.81</v>
      </c>
      <c r="AT20" s="3">
        <f t="shared" si="42"/>
        <v>7.78</v>
      </c>
      <c r="AU20" s="3">
        <f t="shared" si="43"/>
        <v>0.41249999999999998</v>
      </c>
      <c r="AV20" s="85"/>
      <c r="AW20" s="3" t="str">
        <f t="shared" si="44"/>
        <v>1.1</v>
      </c>
      <c r="AX20" s="3" t="str">
        <f t="shared" si="45"/>
        <v>-</v>
      </c>
      <c r="AY20" s="3">
        <f t="shared" si="46"/>
        <v>133.81</v>
      </c>
      <c r="AZ20" s="3">
        <f t="shared" si="47"/>
        <v>7.78</v>
      </c>
      <c r="BA20" s="3">
        <f t="shared" si="48"/>
        <v>0.27500000000000002</v>
      </c>
      <c r="BB20" s="85"/>
      <c r="BC20" s="3" t="str">
        <f t="shared" si="49"/>
        <v>1.1</v>
      </c>
      <c r="BD20" s="3" t="str">
        <f t="shared" si="50"/>
        <v>-</v>
      </c>
      <c r="BE20" s="3">
        <f t="shared" si="51"/>
        <v>133.81</v>
      </c>
      <c r="BF20" s="3">
        <f t="shared" si="52"/>
        <v>7.78</v>
      </c>
      <c r="BG20" s="3">
        <f t="shared" si="53"/>
        <v>0.13750000000000001</v>
      </c>
    </row>
    <row r="21" spans="1:59" x14ac:dyDescent="0.3">
      <c r="A21" s="1" t="str">
        <f>'Forward collapse simulation'!B31</f>
        <v>1.1</v>
      </c>
      <c r="B21" s="37" t="str">
        <f>IF('Forward collapse simulation'!C31="","-",'Forward collapse simulation'!C31)</f>
        <v>-</v>
      </c>
      <c r="C21" s="85">
        <f>'Forward collapse simulation'!E31</f>
        <v>134.03</v>
      </c>
      <c r="D21" s="85">
        <f>'Forward collapse simulation'!F31</f>
        <v>-20.239999999999998</v>
      </c>
      <c r="E21" s="85">
        <f>'Forward collapse simulation'!D31</f>
        <v>0.80400000000000005</v>
      </c>
      <c r="F21" s="85"/>
      <c r="G21" s="3" t="str">
        <f t="shared" si="9"/>
        <v>1.1</v>
      </c>
      <c r="H21" s="3" t="str">
        <f t="shared" si="10"/>
        <v>-</v>
      </c>
      <c r="I21" s="3">
        <f t="shared" si="11"/>
        <v>134.03</v>
      </c>
      <c r="J21" s="3">
        <f t="shared" si="12"/>
        <v>-20.239999999999998</v>
      </c>
      <c r="K21" s="3">
        <f t="shared" si="13"/>
        <v>0.72360000000000002</v>
      </c>
      <c r="L21" s="85"/>
      <c r="M21" s="3" t="str">
        <f t="shared" si="14"/>
        <v>1.1</v>
      </c>
      <c r="N21" s="3" t="str">
        <f t="shared" si="15"/>
        <v>-</v>
      </c>
      <c r="O21" s="3">
        <f t="shared" si="16"/>
        <v>134.03</v>
      </c>
      <c r="P21" s="3">
        <f t="shared" si="17"/>
        <v>-20.239999999999998</v>
      </c>
      <c r="Q21" s="3">
        <f t="shared" si="18"/>
        <v>0.6432000000000001</v>
      </c>
      <c r="R21" s="85"/>
      <c r="S21" s="3" t="str">
        <f t="shared" si="19"/>
        <v>1.1</v>
      </c>
      <c r="T21" s="3" t="str">
        <f t="shared" si="20"/>
        <v>-</v>
      </c>
      <c r="U21" s="3">
        <f t="shared" si="21"/>
        <v>134.03</v>
      </c>
      <c r="V21" s="3">
        <f t="shared" si="22"/>
        <v>-20.239999999999998</v>
      </c>
      <c r="W21" s="3">
        <f t="shared" si="23"/>
        <v>0.56279999999999997</v>
      </c>
      <c r="X21" s="85"/>
      <c r="Y21" s="3" t="str">
        <f t="shared" si="24"/>
        <v>1.1</v>
      </c>
      <c r="Z21" s="3" t="str">
        <f t="shared" si="25"/>
        <v>-</v>
      </c>
      <c r="AA21" s="3">
        <f t="shared" si="26"/>
        <v>134.03</v>
      </c>
      <c r="AB21" s="3">
        <f t="shared" si="27"/>
        <v>-20.239999999999998</v>
      </c>
      <c r="AC21" s="3">
        <f t="shared" si="28"/>
        <v>0.4824</v>
      </c>
      <c r="AD21" s="85"/>
      <c r="AE21" s="3" t="str">
        <f t="shared" si="29"/>
        <v>1.1</v>
      </c>
      <c r="AF21" s="3" t="str">
        <f t="shared" si="30"/>
        <v>-</v>
      </c>
      <c r="AG21" s="3">
        <f t="shared" si="31"/>
        <v>134.03</v>
      </c>
      <c r="AH21" s="3">
        <f t="shared" si="32"/>
        <v>-20.239999999999998</v>
      </c>
      <c r="AI21" s="3">
        <f t="shared" si="33"/>
        <v>0.40200000000000002</v>
      </c>
      <c r="AJ21" s="85"/>
      <c r="AK21" s="3" t="str">
        <f t="shared" si="34"/>
        <v>1.1</v>
      </c>
      <c r="AL21" s="3" t="str">
        <f t="shared" si="35"/>
        <v>-</v>
      </c>
      <c r="AM21" s="3">
        <f t="shared" si="36"/>
        <v>134.03</v>
      </c>
      <c r="AN21" s="3">
        <f t="shared" si="37"/>
        <v>-20.239999999999998</v>
      </c>
      <c r="AO21" s="3">
        <f t="shared" si="38"/>
        <v>0.32160000000000005</v>
      </c>
      <c r="AP21" s="85"/>
      <c r="AQ21" s="3" t="str">
        <f t="shared" si="39"/>
        <v>1.1</v>
      </c>
      <c r="AR21" s="3" t="str">
        <f t="shared" si="40"/>
        <v>-</v>
      </c>
      <c r="AS21" s="3">
        <f t="shared" si="41"/>
        <v>134.03</v>
      </c>
      <c r="AT21" s="3">
        <f t="shared" si="42"/>
        <v>-20.239999999999998</v>
      </c>
      <c r="AU21" s="3">
        <f t="shared" si="43"/>
        <v>0.2412</v>
      </c>
      <c r="AV21" s="85"/>
      <c r="AW21" s="3" t="str">
        <f t="shared" si="44"/>
        <v>1.1</v>
      </c>
      <c r="AX21" s="3" t="str">
        <f t="shared" si="45"/>
        <v>-</v>
      </c>
      <c r="AY21" s="3">
        <f t="shared" si="46"/>
        <v>134.03</v>
      </c>
      <c r="AZ21" s="3">
        <f t="shared" si="47"/>
        <v>-20.239999999999998</v>
      </c>
      <c r="BA21" s="3">
        <f t="shared" si="48"/>
        <v>0.16080000000000003</v>
      </c>
      <c r="BB21" s="85"/>
      <c r="BC21" s="3" t="str">
        <f t="shared" si="49"/>
        <v>1.1</v>
      </c>
      <c r="BD21" s="3" t="str">
        <f t="shared" si="50"/>
        <v>-</v>
      </c>
      <c r="BE21" s="3">
        <f t="shared" si="51"/>
        <v>134.03</v>
      </c>
      <c r="BF21" s="3">
        <f t="shared" si="52"/>
        <v>-20.239999999999998</v>
      </c>
      <c r="BG21" s="3">
        <f t="shared" si="53"/>
        <v>8.0400000000000013E-2</v>
      </c>
    </row>
    <row r="22" spans="1:59" x14ac:dyDescent="0.3">
      <c r="A22" s="1" t="str">
        <f>'Forward collapse simulation'!B32</f>
        <v>1.1</v>
      </c>
      <c r="B22" s="37" t="str">
        <f>IF('Forward collapse simulation'!C32="","-",'Forward collapse simulation'!C32)</f>
        <v>-</v>
      </c>
      <c r="C22" s="85">
        <f>'Forward collapse simulation'!E32</f>
        <v>134.31</v>
      </c>
      <c r="D22" s="85">
        <f>'Forward collapse simulation'!F32</f>
        <v>-56.9</v>
      </c>
      <c r="E22" s="85">
        <f>'Forward collapse simulation'!D32</f>
        <v>0.53500000000000003</v>
      </c>
      <c r="F22" s="85"/>
      <c r="G22" s="3" t="str">
        <f t="shared" si="9"/>
        <v>1.1</v>
      </c>
      <c r="H22" s="3" t="str">
        <f t="shared" si="10"/>
        <v>-</v>
      </c>
      <c r="I22" s="3">
        <f t="shared" si="11"/>
        <v>134.31</v>
      </c>
      <c r="J22" s="3">
        <f t="shared" si="12"/>
        <v>-56.9</v>
      </c>
      <c r="K22" s="3">
        <f t="shared" si="13"/>
        <v>0.48150000000000004</v>
      </c>
      <c r="L22" s="85"/>
      <c r="M22" s="3" t="str">
        <f t="shared" si="14"/>
        <v>1.1</v>
      </c>
      <c r="N22" s="3" t="str">
        <f t="shared" si="15"/>
        <v>-</v>
      </c>
      <c r="O22" s="3">
        <f t="shared" si="16"/>
        <v>134.31</v>
      </c>
      <c r="P22" s="3">
        <f t="shared" si="17"/>
        <v>-56.9</v>
      </c>
      <c r="Q22" s="3">
        <f t="shared" si="18"/>
        <v>0.42800000000000005</v>
      </c>
      <c r="R22" s="85"/>
      <c r="S22" s="3" t="str">
        <f t="shared" si="19"/>
        <v>1.1</v>
      </c>
      <c r="T22" s="3" t="str">
        <f t="shared" si="20"/>
        <v>-</v>
      </c>
      <c r="U22" s="3">
        <f t="shared" si="21"/>
        <v>134.31</v>
      </c>
      <c r="V22" s="3">
        <f t="shared" si="22"/>
        <v>-56.9</v>
      </c>
      <c r="W22" s="3">
        <f t="shared" si="23"/>
        <v>0.3745</v>
      </c>
      <c r="X22" s="85"/>
      <c r="Y22" s="3" t="str">
        <f t="shared" si="24"/>
        <v>1.1</v>
      </c>
      <c r="Z22" s="3" t="str">
        <f t="shared" si="25"/>
        <v>-</v>
      </c>
      <c r="AA22" s="3">
        <f t="shared" si="26"/>
        <v>134.31</v>
      </c>
      <c r="AB22" s="3">
        <f t="shared" si="27"/>
        <v>-56.9</v>
      </c>
      <c r="AC22" s="3">
        <f t="shared" si="28"/>
        <v>0.32100000000000001</v>
      </c>
      <c r="AD22" s="85"/>
      <c r="AE22" s="3" t="str">
        <f t="shared" si="29"/>
        <v>1.1</v>
      </c>
      <c r="AF22" s="3" t="str">
        <f t="shared" si="30"/>
        <v>-</v>
      </c>
      <c r="AG22" s="3">
        <f t="shared" si="31"/>
        <v>134.31</v>
      </c>
      <c r="AH22" s="3">
        <f t="shared" si="32"/>
        <v>-56.9</v>
      </c>
      <c r="AI22" s="3">
        <f t="shared" si="33"/>
        <v>0.26750000000000002</v>
      </c>
      <c r="AJ22" s="85"/>
      <c r="AK22" s="3" t="str">
        <f t="shared" si="34"/>
        <v>1.1</v>
      </c>
      <c r="AL22" s="3" t="str">
        <f t="shared" si="35"/>
        <v>-</v>
      </c>
      <c r="AM22" s="3">
        <f t="shared" si="36"/>
        <v>134.31</v>
      </c>
      <c r="AN22" s="3">
        <f t="shared" si="37"/>
        <v>-56.9</v>
      </c>
      <c r="AO22" s="3">
        <f t="shared" si="38"/>
        <v>0.21400000000000002</v>
      </c>
      <c r="AP22" s="85"/>
      <c r="AQ22" s="3" t="str">
        <f t="shared" si="39"/>
        <v>1.1</v>
      </c>
      <c r="AR22" s="3" t="str">
        <f t="shared" si="40"/>
        <v>-</v>
      </c>
      <c r="AS22" s="3">
        <f t="shared" si="41"/>
        <v>134.31</v>
      </c>
      <c r="AT22" s="3">
        <f t="shared" si="42"/>
        <v>-56.9</v>
      </c>
      <c r="AU22" s="3">
        <f t="shared" si="43"/>
        <v>0.1605</v>
      </c>
      <c r="AV22" s="85"/>
      <c r="AW22" s="3" t="str">
        <f t="shared" si="44"/>
        <v>1.1</v>
      </c>
      <c r="AX22" s="3" t="str">
        <f t="shared" si="45"/>
        <v>-</v>
      </c>
      <c r="AY22" s="3">
        <f t="shared" si="46"/>
        <v>134.31</v>
      </c>
      <c r="AZ22" s="3">
        <f t="shared" si="47"/>
        <v>-56.9</v>
      </c>
      <c r="BA22" s="3">
        <f t="shared" si="48"/>
        <v>0.10700000000000001</v>
      </c>
      <c r="BB22" s="85"/>
      <c r="BC22" s="3" t="str">
        <f t="shared" si="49"/>
        <v>1.1</v>
      </c>
      <c r="BD22" s="3" t="str">
        <f t="shared" si="50"/>
        <v>-</v>
      </c>
      <c r="BE22" s="3">
        <f t="shared" si="51"/>
        <v>134.31</v>
      </c>
      <c r="BF22" s="3">
        <f t="shared" si="52"/>
        <v>-56.9</v>
      </c>
      <c r="BG22" s="3">
        <f t="shared" si="53"/>
        <v>5.3500000000000006E-2</v>
      </c>
    </row>
    <row r="23" spans="1:59" x14ac:dyDescent="0.3">
      <c r="A23" s="1" t="str">
        <f>'Forward collapse simulation'!B33</f>
        <v>1.1</v>
      </c>
      <c r="B23" s="37" t="str">
        <f>IF('Forward collapse simulation'!C33="","-",'Forward collapse simulation'!C33)</f>
        <v>1.2</v>
      </c>
      <c r="C23" s="85">
        <f>'Forward collapse simulation'!E33</f>
        <v>23.16</v>
      </c>
      <c r="D23" s="85">
        <f>'Forward collapse simulation'!F33</f>
        <v>6.97</v>
      </c>
      <c r="E23" s="85">
        <f>'Forward collapse simulation'!D33</f>
        <v>1.754</v>
      </c>
      <c r="F23" s="85"/>
      <c r="G23" s="3" t="str">
        <f t="shared" si="9"/>
        <v>1.1</v>
      </c>
      <c r="H23" s="3" t="str">
        <f t="shared" si="10"/>
        <v>1.2</v>
      </c>
      <c r="I23" s="3">
        <f t="shared" si="11"/>
        <v>23.16</v>
      </c>
      <c r="J23" s="3">
        <f t="shared" si="12"/>
        <v>6.97</v>
      </c>
      <c r="K23" s="3">
        <f t="shared" si="13"/>
        <v>1.754</v>
      </c>
      <c r="L23" s="85"/>
      <c r="M23" s="3" t="str">
        <f t="shared" si="14"/>
        <v>1.1</v>
      </c>
      <c r="N23" s="3" t="str">
        <f t="shared" si="15"/>
        <v>1.2</v>
      </c>
      <c r="O23" s="3">
        <f t="shared" si="16"/>
        <v>23.16</v>
      </c>
      <c r="P23" s="3">
        <f t="shared" si="17"/>
        <v>6.97</v>
      </c>
      <c r="Q23" s="3">
        <f t="shared" si="18"/>
        <v>1.754</v>
      </c>
      <c r="R23" s="85"/>
      <c r="S23" s="3" t="str">
        <f t="shared" si="19"/>
        <v>1.1</v>
      </c>
      <c r="T23" s="3" t="str">
        <f t="shared" si="20"/>
        <v>1.2</v>
      </c>
      <c r="U23" s="3">
        <f t="shared" si="21"/>
        <v>23.16</v>
      </c>
      <c r="V23" s="3">
        <f t="shared" si="22"/>
        <v>6.97</v>
      </c>
      <c r="W23" s="3">
        <f t="shared" si="23"/>
        <v>1.754</v>
      </c>
      <c r="X23" s="85"/>
      <c r="Y23" s="3" t="str">
        <f t="shared" si="24"/>
        <v>1.1</v>
      </c>
      <c r="Z23" s="3" t="str">
        <f t="shared" si="25"/>
        <v>1.2</v>
      </c>
      <c r="AA23" s="3">
        <f t="shared" si="26"/>
        <v>23.16</v>
      </c>
      <c r="AB23" s="3">
        <f t="shared" si="27"/>
        <v>6.97</v>
      </c>
      <c r="AC23" s="3">
        <f t="shared" si="28"/>
        <v>1.754</v>
      </c>
      <c r="AD23" s="85"/>
      <c r="AE23" s="3" t="str">
        <f t="shared" si="29"/>
        <v>1.1</v>
      </c>
      <c r="AF23" s="3" t="str">
        <f t="shared" si="30"/>
        <v>1.2</v>
      </c>
      <c r="AG23" s="3">
        <f t="shared" si="31"/>
        <v>23.16</v>
      </c>
      <c r="AH23" s="3">
        <f t="shared" si="32"/>
        <v>6.97</v>
      </c>
      <c r="AI23" s="3">
        <f t="shared" si="33"/>
        <v>1.754</v>
      </c>
      <c r="AJ23" s="85"/>
      <c r="AK23" s="3" t="str">
        <f t="shared" si="34"/>
        <v>1.1</v>
      </c>
      <c r="AL23" s="3" t="str">
        <f t="shared" si="35"/>
        <v>1.2</v>
      </c>
      <c r="AM23" s="3">
        <f t="shared" si="36"/>
        <v>23.16</v>
      </c>
      <c r="AN23" s="3">
        <f t="shared" si="37"/>
        <v>6.97</v>
      </c>
      <c r="AO23" s="3">
        <f t="shared" si="38"/>
        <v>1.754</v>
      </c>
      <c r="AP23" s="85"/>
      <c r="AQ23" s="3" t="str">
        <f t="shared" si="39"/>
        <v>1.1</v>
      </c>
      <c r="AR23" s="3" t="str">
        <f t="shared" si="40"/>
        <v>1.2</v>
      </c>
      <c r="AS23" s="3">
        <f t="shared" si="41"/>
        <v>23.16</v>
      </c>
      <c r="AT23" s="3">
        <f t="shared" si="42"/>
        <v>6.97</v>
      </c>
      <c r="AU23" s="3">
        <f t="shared" si="43"/>
        <v>1.754</v>
      </c>
      <c r="AV23" s="85"/>
      <c r="AW23" s="3" t="str">
        <f t="shared" si="44"/>
        <v>1.1</v>
      </c>
      <c r="AX23" s="3" t="str">
        <f t="shared" si="45"/>
        <v>1.2</v>
      </c>
      <c r="AY23" s="3">
        <f t="shared" si="46"/>
        <v>23.16</v>
      </c>
      <c r="AZ23" s="3">
        <f t="shared" si="47"/>
        <v>6.97</v>
      </c>
      <c r="BA23" s="3">
        <f t="shared" si="48"/>
        <v>1.754</v>
      </c>
      <c r="BB23" s="85"/>
      <c r="BC23" s="3" t="str">
        <f t="shared" si="49"/>
        <v>1.1</v>
      </c>
      <c r="BD23" s="3" t="str">
        <f t="shared" si="50"/>
        <v>1.2</v>
      </c>
      <c r="BE23" s="3">
        <f t="shared" si="51"/>
        <v>23.16</v>
      </c>
      <c r="BF23" s="3">
        <f t="shared" si="52"/>
        <v>6.97</v>
      </c>
      <c r="BG23" s="3">
        <f t="shared" si="53"/>
        <v>1.754</v>
      </c>
    </row>
    <row r="24" spans="1:59" x14ac:dyDescent="0.3">
      <c r="A24" s="1" t="str">
        <f>'Forward collapse simulation'!B34</f>
        <v>1.2</v>
      </c>
      <c r="B24" s="37" t="str">
        <f>IF('Forward collapse simulation'!C34="","-",'Forward collapse simulation'!C34)</f>
        <v>-</v>
      </c>
      <c r="C24" s="85">
        <f>'Forward collapse simulation'!E34</f>
        <v>208.55</v>
      </c>
      <c r="D24" s="85">
        <f>'Forward collapse simulation'!F34</f>
        <v>-60.75</v>
      </c>
      <c r="E24" s="85">
        <f>'Forward collapse simulation'!D34</f>
        <v>0.501</v>
      </c>
      <c r="F24" s="85"/>
      <c r="G24" s="3" t="str">
        <f t="shared" si="9"/>
        <v>1.2</v>
      </c>
      <c r="H24" s="3" t="str">
        <f t="shared" si="10"/>
        <v>-</v>
      </c>
      <c r="I24" s="3">
        <f t="shared" si="11"/>
        <v>208.55</v>
      </c>
      <c r="J24" s="3">
        <f t="shared" si="12"/>
        <v>-60.75</v>
      </c>
      <c r="K24" s="3">
        <f t="shared" si="13"/>
        <v>0.45090000000000002</v>
      </c>
      <c r="L24" s="85"/>
      <c r="M24" s="3" t="str">
        <f t="shared" si="14"/>
        <v>1.2</v>
      </c>
      <c r="N24" s="3" t="str">
        <f t="shared" si="15"/>
        <v>-</v>
      </c>
      <c r="O24" s="3">
        <f t="shared" si="16"/>
        <v>208.55</v>
      </c>
      <c r="P24" s="3">
        <f t="shared" si="17"/>
        <v>-60.75</v>
      </c>
      <c r="Q24" s="3">
        <f t="shared" si="18"/>
        <v>0.40080000000000005</v>
      </c>
      <c r="R24" s="85"/>
      <c r="S24" s="3" t="str">
        <f t="shared" si="19"/>
        <v>1.2</v>
      </c>
      <c r="T24" s="3" t="str">
        <f t="shared" si="20"/>
        <v>-</v>
      </c>
      <c r="U24" s="3">
        <f t="shared" si="21"/>
        <v>208.55</v>
      </c>
      <c r="V24" s="3">
        <f t="shared" si="22"/>
        <v>-60.75</v>
      </c>
      <c r="W24" s="3">
        <f t="shared" si="23"/>
        <v>0.35069999999999996</v>
      </c>
      <c r="X24" s="85"/>
      <c r="Y24" s="3" t="str">
        <f t="shared" si="24"/>
        <v>1.2</v>
      </c>
      <c r="Z24" s="3" t="str">
        <f t="shared" si="25"/>
        <v>-</v>
      </c>
      <c r="AA24" s="3">
        <f t="shared" si="26"/>
        <v>208.55</v>
      </c>
      <c r="AB24" s="3">
        <f t="shared" si="27"/>
        <v>-60.75</v>
      </c>
      <c r="AC24" s="3">
        <f t="shared" si="28"/>
        <v>0.30059999999999998</v>
      </c>
      <c r="AD24" s="85"/>
      <c r="AE24" s="3" t="str">
        <f t="shared" si="29"/>
        <v>1.2</v>
      </c>
      <c r="AF24" s="3" t="str">
        <f t="shared" si="30"/>
        <v>-</v>
      </c>
      <c r="AG24" s="3">
        <f t="shared" si="31"/>
        <v>208.55</v>
      </c>
      <c r="AH24" s="3">
        <f t="shared" si="32"/>
        <v>-60.75</v>
      </c>
      <c r="AI24" s="3">
        <f t="shared" si="33"/>
        <v>0.2505</v>
      </c>
      <c r="AJ24" s="85"/>
      <c r="AK24" s="3" t="str">
        <f t="shared" si="34"/>
        <v>1.2</v>
      </c>
      <c r="AL24" s="3" t="str">
        <f t="shared" si="35"/>
        <v>-</v>
      </c>
      <c r="AM24" s="3">
        <f t="shared" si="36"/>
        <v>208.55</v>
      </c>
      <c r="AN24" s="3">
        <f t="shared" si="37"/>
        <v>-60.75</v>
      </c>
      <c r="AO24" s="3">
        <f t="shared" si="38"/>
        <v>0.20040000000000002</v>
      </c>
      <c r="AP24" s="85"/>
      <c r="AQ24" s="3" t="str">
        <f t="shared" si="39"/>
        <v>1.2</v>
      </c>
      <c r="AR24" s="3" t="str">
        <f t="shared" si="40"/>
        <v>-</v>
      </c>
      <c r="AS24" s="3">
        <f t="shared" si="41"/>
        <v>208.55</v>
      </c>
      <c r="AT24" s="3">
        <f t="shared" si="42"/>
        <v>-60.75</v>
      </c>
      <c r="AU24" s="3">
        <f t="shared" si="43"/>
        <v>0.15029999999999999</v>
      </c>
      <c r="AV24" s="85"/>
      <c r="AW24" s="3" t="str">
        <f t="shared" si="44"/>
        <v>1.2</v>
      </c>
      <c r="AX24" s="3" t="str">
        <f t="shared" si="45"/>
        <v>-</v>
      </c>
      <c r="AY24" s="3">
        <f t="shared" si="46"/>
        <v>208.55</v>
      </c>
      <c r="AZ24" s="3">
        <f t="shared" si="47"/>
        <v>-60.75</v>
      </c>
      <c r="BA24" s="3">
        <f t="shared" si="48"/>
        <v>0.10020000000000001</v>
      </c>
      <c r="BB24" s="85"/>
      <c r="BC24" s="3" t="str">
        <f t="shared" si="49"/>
        <v>1.2</v>
      </c>
      <c r="BD24" s="3" t="str">
        <f t="shared" si="50"/>
        <v>-</v>
      </c>
      <c r="BE24" s="3">
        <f t="shared" si="51"/>
        <v>208.55</v>
      </c>
      <c r="BF24" s="3">
        <f t="shared" si="52"/>
        <v>-60.75</v>
      </c>
      <c r="BG24" s="3">
        <f t="shared" si="53"/>
        <v>5.0100000000000006E-2</v>
      </c>
    </row>
    <row r="25" spans="1:59" x14ac:dyDescent="0.3">
      <c r="A25" s="1" t="str">
        <f>'Forward collapse simulation'!B35</f>
        <v>1.2</v>
      </c>
      <c r="B25" s="37" t="str">
        <f>IF('Forward collapse simulation'!C35="","-",'Forward collapse simulation'!C35)</f>
        <v>-</v>
      </c>
      <c r="C25" s="85">
        <f>'Forward collapse simulation'!E35</f>
        <v>217.39</v>
      </c>
      <c r="D25" s="85">
        <f>'Forward collapse simulation'!F35</f>
        <v>-27.83</v>
      </c>
      <c r="E25" s="85">
        <f>'Forward collapse simulation'!D35</f>
        <v>1.026</v>
      </c>
      <c r="F25" s="85"/>
      <c r="G25" s="3" t="str">
        <f t="shared" si="9"/>
        <v>1.2</v>
      </c>
      <c r="H25" s="3" t="str">
        <f t="shared" si="10"/>
        <v>-</v>
      </c>
      <c r="I25" s="3">
        <f t="shared" si="11"/>
        <v>217.39</v>
      </c>
      <c r="J25" s="3">
        <f t="shared" si="12"/>
        <v>-27.83</v>
      </c>
      <c r="K25" s="3">
        <f t="shared" si="13"/>
        <v>0.9234</v>
      </c>
      <c r="L25" s="85"/>
      <c r="M25" s="3" t="str">
        <f t="shared" si="14"/>
        <v>1.2</v>
      </c>
      <c r="N25" s="3" t="str">
        <f t="shared" si="15"/>
        <v>-</v>
      </c>
      <c r="O25" s="3">
        <f t="shared" si="16"/>
        <v>217.39</v>
      </c>
      <c r="P25" s="3">
        <f t="shared" si="17"/>
        <v>-27.83</v>
      </c>
      <c r="Q25" s="3">
        <f t="shared" si="18"/>
        <v>0.82080000000000009</v>
      </c>
      <c r="R25" s="85"/>
      <c r="S25" s="3" t="str">
        <f t="shared" si="19"/>
        <v>1.2</v>
      </c>
      <c r="T25" s="3" t="str">
        <f t="shared" si="20"/>
        <v>-</v>
      </c>
      <c r="U25" s="3">
        <f t="shared" si="21"/>
        <v>217.39</v>
      </c>
      <c r="V25" s="3">
        <f t="shared" si="22"/>
        <v>-27.83</v>
      </c>
      <c r="W25" s="3">
        <f t="shared" si="23"/>
        <v>0.71819999999999995</v>
      </c>
      <c r="X25" s="85"/>
      <c r="Y25" s="3" t="str">
        <f t="shared" si="24"/>
        <v>1.2</v>
      </c>
      <c r="Z25" s="3" t="str">
        <f t="shared" si="25"/>
        <v>-</v>
      </c>
      <c r="AA25" s="3">
        <f t="shared" si="26"/>
        <v>217.39</v>
      </c>
      <c r="AB25" s="3">
        <f t="shared" si="27"/>
        <v>-27.83</v>
      </c>
      <c r="AC25" s="3">
        <f t="shared" si="28"/>
        <v>0.61560000000000004</v>
      </c>
      <c r="AD25" s="85"/>
      <c r="AE25" s="3" t="str">
        <f t="shared" si="29"/>
        <v>1.2</v>
      </c>
      <c r="AF25" s="3" t="str">
        <f t="shared" si="30"/>
        <v>-</v>
      </c>
      <c r="AG25" s="3">
        <f t="shared" si="31"/>
        <v>217.39</v>
      </c>
      <c r="AH25" s="3">
        <f t="shared" si="32"/>
        <v>-27.83</v>
      </c>
      <c r="AI25" s="3">
        <f t="shared" si="33"/>
        <v>0.51300000000000001</v>
      </c>
      <c r="AJ25" s="85"/>
      <c r="AK25" s="3" t="str">
        <f t="shared" si="34"/>
        <v>1.2</v>
      </c>
      <c r="AL25" s="3" t="str">
        <f t="shared" si="35"/>
        <v>-</v>
      </c>
      <c r="AM25" s="3">
        <f t="shared" si="36"/>
        <v>217.39</v>
      </c>
      <c r="AN25" s="3">
        <f t="shared" si="37"/>
        <v>-27.83</v>
      </c>
      <c r="AO25" s="3">
        <f t="shared" si="38"/>
        <v>0.41040000000000004</v>
      </c>
      <c r="AP25" s="85"/>
      <c r="AQ25" s="3" t="str">
        <f t="shared" si="39"/>
        <v>1.2</v>
      </c>
      <c r="AR25" s="3" t="str">
        <f t="shared" si="40"/>
        <v>-</v>
      </c>
      <c r="AS25" s="3">
        <f t="shared" si="41"/>
        <v>217.39</v>
      </c>
      <c r="AT25" s="3">
        <f t="shared" si="42"/>
        <v>-27.83</v>
      </c>
      <c r="AU25" s="3">
        <f t="shared" si="43"/>
        <v>0.30780000000000002</v>
      </c>
      <c r="AV25" s="85"/>
      <c r="AW25" s="3" t="str">
        <f t="shared" si="44"/>
        <v>1.2</v>
      </c>
      <c r="AX25" s="3" t="str">
        <f t="shared" si="45"/>
        <v>-</v>
      </c>
      <c r="AY25" s="3">
        <f t="shared" si="46"/>
        <v>217.39</v>
      </c>
      <c r="AZ25" s="3">
        <f t="shared" si="47"/>
        <v>-27.83</v>
      </c>
      <c r="BA25" s="3">
        <f t="shared" si="48"/>
        <v>0.20520000000000002</v>
      </c>
      <c r="BB25" s="85"/>
      <c r="BC25" s="3" t="str">
        <f t="shared" si="49"/>
        <v>1.2</v>
      </c>
      <c r="BD25" s="3" t="str">
        <f t="shared" si="50"/>
        <v>-</v>
      </c>
      <c r="BE25" s="3">
        <f t="shared" si="51"/>
        <v>217.39</v>
      </c>
      <c r="BF25" s="3">
        <f t="shared" si="52"/>
        <v>-27.83</v>
      </c>
      <c r="BG25" s="3">
        <f t="shared" si="53"/>
        <v>0.10260000000000001</v>
      </c>
    </row>
    <row r="26" spans="1:59" x14ac:dyDescent="0.3">
      <c r="A26" s="1" t="str">
        <f>'Forward collapse simulation'!B36</f>
        <v>1.2</v>
      </c>
      <c r="B26" s="37" t="str">
        <f>IF('Forward collapse simulation'!C36="","-",'Forward collapse simulation'!C36)</f>
        <v>-</v>
      </c>
      <c r="C26" s="85">
        <f>'Forward collapse simulation'!E36</f>
        <v>224.78</v>
      </c>
      <c r="D26" s="85">
        <f>'Forward collapse simulation'!F36</f>
        <v>9.0299999999999994</v>
      </c>
      <c r="E26" s="85">
        <f>'Forward collapse simulation'!D36</f>
        <v>2.198</v>
      </c>
      <c r="F26" s="85"/>
      <c r="G26" s="3" t="str">
        <f t="shared" si="9"/>
        <v>1.2</v>
      </c>
      <c r="H26" s="3" t="str">
        <f t="shared" si="10"/>
        <v>-</v>
      </c>
      <c r="I26" s="3">
        <f t="shared" si="11"/>
        <v>224.78</v>
      </c>
      <c r="J26" s="3">
        <f t="shared" si="12"/>
        <v>9.0299999999999994</v>
      </c>
      <c r="K26" s="3">
        <f t="shared" si="13"/>
        <v>1.9782</v>
      </c>
      <c r="L26" s="85"/>
      <c r="M26" s="3" t="str">
        <f t="shared" si="14"/>
        <v>1.2</v>
      </c>
      <c r="N26" s="3" t="str">
        <f t="shared" si="15"/>
        <v>-</v>
      </c>
      <c r="O26" s="3">
        <f t="shared" si="16"/>
        <v>224.78</v>
      </c>
      <c r="P26" s="3">
        <f t="shared" si="17"/>
        <v>9.0299999999999994</v>
      </c>
      <c r="Q26" s="3">
        <f t="shared" si="18"/>
        <v>1.7584</v>
      </c>
      <c r="R26" s="85"/>
      <c r="S26" s="3" t="str">
        <f t="shared" si="19"/>
        <v>1.2</v>
      </c>
      <c r="T26" s="3" t="str">
        <f t="shared" si="20"/>
        <v>-</v>
      </c>
      <c r="U26" s="3">
        <f t="shared" si="21"/>
        <v>224.78</v>
      </c>
      <c r="V26" s="3">
        <f t="shared" si="22"/>
        <v>9.0299999999999994</v>
      </c>
      <c r="W26" s="3">
        <f t="shared" si="23"/>
        <v>1.5386</v>
      </c>
      <c r="X26" s="85"/>
      <c r="Y26" s="3" t="str">
        <f t="shared" si="24"/>
        <v>1.2</v>
      </c>
      <c r="Z26" s="3" t="str">
        <f t="shared" si="25"/>
        <v>-</v>
      </c>
      <c r="AA26" s="3">
        <f t="shared" si="26"/>
        <v>224.78</v>
      </c>
      <c r="AB26" s="3">
        <f t="shared" si="27"/>
        <v>9.0299999999999994</v>
      </c>
      <c r="AC26" s="3">
        <f t="shared" si="28"/>
        <v>1.3188</v>
      </c>
      <c r="AD26" s="85"/>
      <c r="AE26" s="3" t="str">
        <f t="shared" si="29"/>
        <v>1.2</v>
      </c>
      <c r="AF26" s="3" t="str">
        <f t="shared" si="30"/>
        <v>-</v>
      </c>
      <c r="AG26" s="3">
        <f t="shared" si="31"/>
        <v>224.78</v>
      </c>
      <c r="AH26" s="3">
        <f t="shared" si="32"/>
        <v>9.0299999999999994</v>
      </c>
      <c r="AI26" s="3">
        <f t="shared" si="33"/>
        <v>1.099</v>
      </c>
      <c r="AJ26" s="85"/>
      <c r="AK26" s="3" t="str">
        <f t="shared" si="34"/>
        <v>1.2</v>
      </c>
      <c r="AL26" s="3" t="str">
        <f t="shared" si="35"/>
        <v>-</v>
      </c>
      <c r="AM26" s="3">
        <f t="shared" si="36"/>
        <v>224.78</v>
      </c>
      <c r="AN26" s="3">
        <f t="shared" si="37"/>
        <v>9.0299999999999994</v>
      </c>
      <c r="AO26" s="3">
        <f t="shared" si="38"/>
        <v>0.87919999999999998</v>
      </c>
      <c r="AP26" s="85"/>
      <c r="AQ26" s="3" t="str">
        <f t="shared" si="39"/>
        <v>1.2</v>
      </c>
      <c r="AR26" s="3" t="str">
        <f t="shared" si="40"/>
        <v>-</v>
      </c>
      <c r="AS26" s="3">
        <f t="shared" si="41"/>
        <v>224.78</v>
      </c>
      <c r="AT26" s="3">
        <f t="shared" si="42"/>
        <v>9.0299999999999994</v>
      </c>
      <c r="AU26" s="3">
        <f t="shared" si="43"/>
        <v>0.65939999999999999</v>
      </c>
      <c r="AV26" s="85"/>
      <c r="AW26" s="3" t="str">
        <f t="shared" si="44"/>
        <v>1.2</v>
      </c>
      <c r="AX26" s="3" t="str">
        <f t="shared" si="45"/>
        <v>-</v>
      </c>
      <c r="AY26" s="3">
        <f t="shared" si="46"/>
        <v>224.78</v>
      </c>
      <c r="AZ26" s="3">
        <f t="shared" si="47"/>
        <v>9.0299999999999994</v>
      </c>
      <c r="BA26" s="3">
        <f t="shared" si="48"/>
        <v>0.43959999999999999</v>
      </c>
      <c r="BB26" s="85"/>
      <c r="BC26" s="3" t="str">
        <f t="shared" si="49"/>
        <v>1.2</v>
      </c>
      <c r="BD26" s="3" t="str">
        <f t="shared" si="50"/>
        <v>-</v>
      </c>
      <c r="BE26" s="3">
        <f t="shared" si="51"/>
        <v>224.78</v>
      </c>
      <c r="BF26" s="3">
        <f t="shared" si="52"/>
        <v>9.0299999999999994</v>
      </c>
      <c r="BG26" s="3">
        <f t="shared" si="53"/>
        <v>0.2198</v>
      </c>
    </row>
    <row r="27" spans="1:59" x14ac:dyDescent="0.3">
      <c r="A27" s="1" t="str">
        <f>'Forward collapse simulation'!B37</f>
        <v>1.2</v>
      </c>
      <c r="B27" s="37" t="str">
        <f>IF('Forward collapse simulation'!C37="","-",'Forward collapse simulation'!C37)</f>
        <v>-</v>
      </c>
      <c r="C27" s="85">
        <f>'Forward collapse simulation'!E37</f>
        <v>226.54</v>
      </c>
      <c r="D27" s="85">
        <f>'Forward collapse simulation'!F37</f>
        <v>22.42</v>
      </c>
      <c r="E27" s="85">
        <f>'Forward collapse simulation'!D37</f>
        <v>3.0150000000000001</v>
      </c>
      <c r="F27" s="85"/>
      <c r="G27" s="3" t="str">
        <f t="shared" si="9"/>
        <v>1.2</v>
      </c>
      <c r="H27" s="3" t="str">
        <f t="shared" si="10"/>
        <v>-</v>
      </c>
      <c r="I27" s="3">
        <f t="shared" si="11"/>
        <v>226.54</v>
      </c>
      <c r="J27" s="3">
        <f t="shared" si="12"/>
        <v>22.42</v>
      </c>
      <c r="K27" s="3">
        <f t="shared" si="13"/>
        <v>2.7135000000000002</v>
      </c>
      <c r="L27" s="85"/>
      <c r="M27" s="3" t="str">
        <f t="shared" si="14"/>
        <v>1.2</v>
      </c>
      <c r="N27" s="3" t="str">
        <f t="shared" si="15"/>
        <v>-</v>
      </c>
      <c r="O27" s="3">
        <f t="shared" si="16"/>
        <v>226.54</v>
      </c>
      <c r="P27" s="3">
        <f t="shared" si="17"/>
        <v>22.42</v>
      </c>
      <c r="Q27" s="3">
        <f t="shared" si="18"/>
        <v>2.4120000000000004</v>
      </c>
      <c r="R27" s="85"/>
      <c r="S27" s="3" t="str">
        <f t="shared" si="19"/>
        <v>1.2</v>
      </c>
      <c r="T27" s="3" t="str">
        <f t="shared" si="20"/>
        <v>-</v>
      </c>
      <c r="U27" s="3">
        <f t="shared" si="21"/>
        <v>226.54</v>
      </c>
      <c r="V27" s="3">
        <f t="shared" si="22"/>
        <v>22.42</v>
      </c>
      <c r="W27" s="3">
        <f t="shared" si="23"/>
        <v>2.1105</v>
      </c>
      <c r="X27" s="85"/>
      <c r="Y27" s="3" t="str">
        <f t="shared" si="24"/>
        <v>1.2</v>
      </c>
      <c r="Z27" s="3" t="str">
        <f t="shared" si="25"/>
        <v>-</v>
      </c>
      <c r="AA27" s="3">
        <f t="shared" si="26"/>
        <v>226.54</v>
      </c>
      <c r="AB27" s="3">
        <f t="shared" si="27"/>
        <v>22.42</v>
      </c>
      <c r="AC27" s="3">
        <f t="shared" si="28"/>
        <v>1.8089999999999999</v>
      </c>
      <c r="AD27" s="85"/>
      <c r="AE27" s="3" t="str">
        <f t="shared" si="29"/>
        <v>1.2</v>
      </c>
      <c r="AF27" s="3" t="str">
        <f t="shared" si="30"/>
        <v>-</v>
      </c>
      <c r="AG27" s="3">
        <f t="shared" si="31"/>
        <v>226.54</v>
      </c>
      <c r="AH27" s="3">
        <f t="shared" si="32"/>
        <v>22.42</v>
      </c>
      <c r="AI27" s="3">
        <f t="shared" si="33"/>
        <v>1.5075000000000001</v>
      </c>
      <c r="AJ27" s="85"/>
      <c r="AK27" s="3" t="str">
        <f t="shared" si="34"/>
        <v>1.2</v>
      </c>
      <c r="AL27" s="3" t="str">
        <f t="shared" si="35"/>
        <v>-</v>
      </c>
      <c r="AM27" s="3">
        <f t="shared" si="36"/>
        <v>226.54</v>
      </c>
      <c r="AN27" s="3">
        <f t="shared" si="37"/>
        <v>22.42</v>
      </c>
      <c r="AO27" s="3">
        <f t="shared" si="38"/>
        <v>1.2060000000000002</v>
      </c>
      <c r="AP27" s="85"/>
      <c r="AQ27" s="3" t="str">
        <f t="shared" si="39"/>
        <v>1.2</v>
      </c>
      <c r="AR27" s="3" t="str">
        <f t="shared" si="40"/>
        <v>-</v>
      </c>
      <c r="AS27" s="3">
        <f t="shared" si="41"/>
        <v>226.54</v>
      </c>
      <c r="AT27" s="3">
        <f t="shared" si="42"/>
        <v>22.42</v>
      </c>
      <c r="AU27" s="3">
        <f t="shared" si="43"/>
        <v>0.90449999999999997</v>
      </c>
      <c r="AV27" s="85"/>
      <c r="AW27" s="3" t="str">
        <f t="shared" si="44"/>
        <v>1.2</v>
      </c>
      <c r="AX27" s="3" t="str">
        <f t="shared" si="45"/>
        <v>-</v>
      </c>
      <c r="AY27" s="3">
        <f t="shared" si="46"/>
        <v>226.54</v>
      </c>
      <c r="AZ27" s="3">
        <f t="shared" si="47"/>
        <v>22.42</v>
      </c>
      <c r="BA27" s="3">
        <f t="shared" si="48"/>
        <v>0.60300000000000009</v>
      </c>
      <c r="BB27" s="85"/>
      <c r="BC27" s="3" t="str">
        <f t="shared" si="49"/>
        <v>1.2</v>
      </c>
      <c r="BD27" s="3" t="str">
        <f t="shared" si="50"/>
        <v>-</v>
      </c>
      <c r="BE27" s="3">
        <f t="shared" si="51"/>
        <v>226.54</v>
      </c>
      <c r="BF27" s="3">
        <f t="shared" si="52"/>
        <v>22.42</v>
      </c>
      <c r="BG27" s="3">
        <f t="shared" si="53"/>
        <v>0.30150000000000005</v>
      </c>
    </row>
    <row r="28" spans="1:59" x14ac:dyDescent="0.3">
      <c r="A28" s="1" t="str">
        <f>'Forward collapse simulation'!B38</f>
        <v>1.2</v>
      </c>
      <c r="B28" s="37" t="str">
        <f>IF('Forward collapse simulation'!C38="","-",'Forward collapse simulation'!C38)</f>
        <v>-</v>
      </c>
      <c r="C28" s="85">
        <f>'Forward collapse simulation'!E38</f>
        <v>234.67</v>
      </c>
      <c r="D28" s="85">
        <f>'Forward collapse simulation'!F38</f>
        <v>39.26</v>
      </c>
      <c r="E28" s="85">
        <f>'Forward collapse simulation'!D38</f>
        <v>1.778</v>
      </c>
      <c r="F28" s="85"/>
      <c r="G28" s="3" t="str">
        <f t="shared" si="9"/>
        <v>1.2</v>
      </c>
      <c r="H28" s="3" t="str">
        <f t="shared" si="10"/>
        <v>-</v>
      </c>
      <c r="I28" s="3">
        <f t="shared" si="11"/>
        <v>234.67</v>
      </c>
      <c r="J28" s="3">
        <f t="shared" si="12"/>
        <v>39.26</v>
      </c>
      <c r="K28" s="3">
        <f t="shared" si="13"/>
        <v>1.6002000000000001</v>
      </c>
      <c r="L28" s="85"/>
      <c r="M28" s="3" t="str">
        <f t="shared" si="14"/>
        <v>1.2</v>
      </c>
      <c r="N28" s="3" t="str">
        <f t="shared" si="15"/>
        <v>-</v>
      </c>
      <c r="O28" s="3">
        <f t="shared" si="16"/>
        <v>234.67</v>
      </c>
      <c r="P28" s="3">
        <f t="shared" si="17"/>
        <v>39.26</v>
      </c>
      <c r="Q28" s="3">
        <f t="shared" si="18"/>
        <v>1.4224000000000001</v>
      </c>
      <c r="R28" s="85"/>
      <c r="S28" s="3" t="str">
        <f t="shared" si="19"/>
        <v>1.2</v>
      </c>
      <c r="T28" s="3" t="str">
        <f t="shared" si="20"/>
        <v>-</v>
      </c>
      <c r="U28" s="3">
        <f t="shared" si="21"/>
        <v>234.67</v>
      </c>
      <c r="V28" s="3">
        <f t="shared" si="22"/>
        <v>39.26</v>
      </c>
      <c r="W28" s="3">
        <f t="shared" si="23"/>
        <v>1.2445999999999999</v>
      </c>
      <c r="X28" s="85"/>
      <c r="Y28" s="3" t="str">
        <f t="shared" si="24"/>
        <v>1.2</v>
      </c>
      <c r="Z28" s="3" t="str">
        <f t="shared" si="25"/>
        <v>-</v>
      </c>
      <c r="AA28" s="3">
        <f t="shared" si="26"/>
        <v>234.67</v>
      </c>
      <c r="AB28" s="3">
        <f t="shared" si="27"/>
        <v>39.26</v>
      </c>
      <c r="AC28" s="3">
        <f t="shared" si="28"/>
        <v>1.0668</v>
      </c>
      <c r="AD28" s="85"/>
      <c r="AE28" s="3" t="str">
        <f t="shared" si="29"/>
        <v>1.2</v>
      </c>
      <c r="AF28" s="3" t="str">
        <f t="shared" si="30"/>
        <v>-</v>
      </c>
      <c r="AG28" s="3">
        <f t="shared" si="31"/>
        <v>234.67</v>
      </c>
      <c r="AH28" s="3">
        <f t="shared" si="32"/>
        <v>39.26</v>
      </c>
      <c r="AI28" s="3">
        <f t="shared" si="33"/>
        <v>0.88900000000000001</v>
      </c>
      <c r="AJ28" s="85"/>
      <c r="AK28" s="3" t="str">
        <f t="shared" si="34"/>
        <v>1.2</v>
      </c>
      <c r="AL28" s="3" t="str">
        <f t="shared" si="35"/>
        <v>-</v>
      </c>
      <c r="AM28" s="3">
        <f t="shared" si="36"/>
        <v>234.67</v>
      </c>
      <c r="AN28" s="3">
        <f t="shared" si="37"/>
        <v>39.26</v>
      </c>
      <c r="AO28" s="3">
        <f t="shared" si="38"/>
        <v>0.71120000000000005</v>
      </c>
      <c r="AP28" s="85"/>
      <c r="AQ28" s="3" t="str">
        <f t="shared" si="39"/>
        <v>1.2</v>
      </c>
      <c r="AR28" s="3" t="str">
        <f t="shared" si="40"/>
        <v>-</v>
      </c>
      <c r="AS28" s="3">
        <f t="shared" si="41"/>
        <v>234.67</v>
      </c>
      <c r="AT28" s="3">
        <f t="shared" si="42"/>
        <v>39.26</v>
      </c>
      <c r="AU28" s="3">
        <f t="shared" si="43"/>
        <v>0.53339999999999999</v>
      </c>
      <c r="AV28" s="85"/>
      <c r="AW28" s="3" t="str">
        <f t="shared" si="44"/>
        <v>1.2</v>
      </c>
      <c r="AX28" s="3" t="str">
        <f t="shared" si="45"/>
        <v>-</v>
      </c>
      <c r="AY28" s="3">
        <f t="shared" si="46"/>
        <v>234.67</v>
      </c>
      <c r="AZ28" s="3">
        <f t="shared" si="47"/>
        <v>39.26</v>
      </c>
      <c r="BA28" s="3">
        <f t="shared" si="48"/>
        <v>0.35560000000000003</v>
      </c>
      <c r="BB28" s="85"/>
      <c r="BC28" s="3" t="str">
        <f t="shared" si="49"/>
        <v>1.2</v>
      </c>
      <c r="BD28" s="3" t="str">
        <f t="shared" si="50"/>
        <v>-</v>
      </c>
      <c r="BE28" s="3">
        <f t="shared" si="51"/>
        <v>234.67</v>
      </c>
      <c r="BF28" s="3">
        <f t="shared" si="52"/>
        <v>39.26</v>
      </c>
      <c r="BG28" s="3">
        <f t="shared" si="53"/>
        <v>0.17780000000000001</v>
      </c>
    </row>
    <row r="29" spans="1:59" x14ac:dyDescent="0.3">
      <c r="A29" s="1" t="str">
        <f>'Forward collapse simulation'!B39</f>
        <v>1.2</v>
      </c>
      <c r="B29" s="37" t="str">
        <f>IF('Forward collapse simulation'!C39="","-",'Forward collapse simulation'!C39)</f>
        <v>-</v>
      </c>
      <c r="C29" s="85">
        <f>'Forward collapse simulation'!E39</f>
        <v>257.06</v>
      </c>
      <c r="D29" s="85">
        <f>'Forward collapse simulation'!F39</f>
        <v>67.55</v>
      </c>
      <c r="E29" s="85">
        <f>'Forward collapse simulation'!D39</f>
        <v>1.3919999999999999</v>
      </c>
      <c r="F29" s="85"/>
      <c r="G29" s="3" t="str">
        <f t="shared" si="9"/>
        <v>1.2</v>
      </c>
      <c r="H29" s="3" t="str">
        <f t="shared" si="10"/>
        <v>-</v>
      </c>
      <c r="I29" s="3">
        <f t="shared" si="11"/>
        <v>257.06</v>
      </c>
      <c r="J29" s="3">
        <f t="shared" si="12"/>
        <v>67.55</v>
      </c>
      <c r="K29" s="3">
        <f t="shared" si="13"/>
        <v>1.2527999999999999</v>
      </c>
      <c r="L29" s="85"/>
      <c r="M29" s="3" t="str">
        <f t="shared" si="14"/>
        <v>1.2</v>
      </c>
      <c r="N29" s="3" t="str">
        <f t="shared" si="15"/>
        <v>-</v>
      </c>
      <c r="O29" s="3">
        <f t="shared" si="16"/>
        <v>257.06</v>
      </c>
      <c r="P29" s="3">
        <f t="shared" si="17"/>
        <v>67.55</v>
      </c>
      <c r="Q29" s="3">
        <f t="shared" si="18"/>
        <v>1.1135999999999999</v>
      </c>
      <c r="R29" s="85"/>
      <c r="S29" s="3" t="str">
        <f t="shared" si="19"/>
        <v>1.2</v>
      </c>
      <c r="T29" s="3" t="str">
        <f t="shared" si="20"/>
        <v>-</v>
      </c>
      <c r="U29" s="3">
        <f t="shared" si="21"/>
        <v>257.06</v>
      </c>
      <c r="V29" s="3">
        <f t="shared" si="22"/>
        <v>67.55</v>
      </c>
      <c r="W29" s="3">
        <f t="shared" si="23"/>
        <v>0.97439999999999982</v>
      </c>
      <c r="X29" s="85"/>
      <c r="Y29" s="3" t="str">
        <f t="shared" si="24"/>
        <v>1.2</v>
      </c>
      <c r="Z29" s="3" t="str">
        <f t="shared" si="25"/>
        <v>-</v>
      </c>
      <c r="AA29" s="3">
        <f t="shared" si="26"/>
        <v>257.06</v>
      </c>
      <c r="AB29" s="3">
        <f t="shared" si="27"/>
        <v>67.55</v>
      </c>
      <c r="AC29" s="3">
        <f t="shared" si="28"/>
        <v>0.83519999999999994</v>
      </c>
      <c r="AD29" s="85"/>
      <c r="AE29" s="3" t="str">
        <f t="shared" si="29"/>
        <v>1.2</v>
      </c>
      <c r="AF29" s="3" t="str">
        <f t="shared" si="30"/>
        <v>-</v>
      </c>
      <c r="AG29" s="3">
        <f t="shared" si="31"/>
        <v>257.06</v>
      </c>
      <c r="AH29" s="3">
        <f t="shared" si="32"/>
        <v>67.55</v>
      </c>
      <c r="AI29" s="3">
        <f t="shared" si="33"/>
        <v>0.69599999999999995</v>
      </c>
      <c r="AJ29" s="85"/>
      <c r="AK29" s="3" t="str">
        <f t="shared" si="34"/>
        <v>1.2</v>
      </c>
      <c r="AL29" s="3" t="str">
        <f t="shared" si="35"/>
        <v>-</v>
      </c>
      <c r="AM29" s="3">
        <f t="shared" si="36"/>
        <v>257.06</v>
      </c>
      <c r="AN29" s="3">
        <f t="shared" si="37"/>
        <v>67.55</v>
      </c>
      <c r="AO29" s="3">
        <f t="shared" si="38"/>
        <v>0.55679999999999996</v>
      </c>
      <c r="AP29" s="85"/>
      <c r="AQ29" s="3" t="str">
        <f t="shared" si="39"/>
        <v>1.2</v>
      </c>
      <c r="AR29" s="3" t="str">
        <f t="shared" si="40"/>
        <v>-</v>
      </c>
      <c r="AS29" s="3">
        <f t="shared" si="41"/>
        <v>257.06</v>
      </c>
      <c r="AT29" s="3">
        <f t="shared" si="42"/>
        <v>67.55</v>
      </c>
      <c r="AU29" s="3">
        <f t="shared" si="43"/>
        <v>0.41759999999999997</v>
      </c>
      <c r="AV29" s="85"/>
      <c r="AW29" s="3" t="str">
        <f t="shared" si="44"/>
        <v>1.2</v>
      </c>
      <c r="AX29" s="3" t="str">
        <f t="shared" si="45"/>
        <v>-</v>
      </c>
      <c r="AY29" s="3">
        <f t="shared" si="46"/>
        <v>257.06</v>
      </c>
      <c r="AZ29" s="3">
        <f t="shared" si="47"/>
        <v>67.55</v>
      </c>
      <c r="BA29" s="3">
        <f t="shared" si="48"/>
        <v>0.27839999999999998</v>
      </c>
      <c r="BB29" s="85"/>
      <c r="BC29" s="3" t="str">
        <f t="shared" si="49"/>
        <v>1.2</v>
      </c>
      <c r="BD29" s="3" t="str">
        <f t="shared" si="50"/>
        <v>-</v>
      </c>
      <c r="BE29" s="3">
        <f t="shared" si="51"/>
        <v>257.06</v>
      </c>
      <c r="BF29" s="3">
        <f t="shared" si="52"/>
        <v>67.55</v>
      </c>
      <c r="BG29" s="3">
        <f t="shared" si="53"/>
        <v>0.13919999999999999</v>
      </c>
    </row>
    <row r="30" spans="1:59" x14ac:dyDescent="0.3">
      <c r="A30" s="1" t="str">
        <f>'Forward collapse simulation'!B40</f>
        <v>1.2</v>
      </c>
      <c r="B30" s="37" t="str">
        <f>IF('Forward collapse simulation'!C40="","-",'Forward collapse simulation'!C40)</f>
        <v>-</v>
      </c>
      <c r="C30" s="85">
        <f>'Forward collapse simulation'!E40</f>
        <v>28.39</v>
      </c>
      <c r="D30" s="85">
        <f>'Forward collapse simulation'!F40</f>
        <v>67.69</v>
      </c>
      <c r="E30" s="85">
        <f>'Forward collapse simulation'!D40</f>
        <v>1.33</v>
      </c>
      <c r="F30" s="85"/>
      <c r="G30" s="3" t="str">
        <f t="shared" si="9"/>
        <v>1.2</v>
      </c>
      <c r="H30" s="3" t="str">
        <f t="shared" si="10"/>
        <v>-</v>
      </c>
      <c r="I30" s="3">
        <f t="shared" si="11"/>
        <v>28.39</v>
      </c>
      <c r="J30" s="3">
        <f t="shared" si="12"/>
        <v>67.69</v>
      </c>
      <c r="K30" s="3">
        <f t="shared" si="13"/>
        <v>1.1970000000000001</v>
      </c>
      <c r="L30" s="85"/>
      <c r="M30" s="3" t="str">
        <f t="shared" si="14"/>
        <v>1.2</v>
      </c>
      <c r="N30" s="3" t="str">
        <f t="shared" si="15"/>
        <v>-</v>
      </c>
      <c r="O30" s="3">
        <f t="shared" si="16"/>
        <v>28.39</v>
      </c>
      <c r="P30" s="3">
        <f t="shared" si="17"/>
        <v>67.69</v>
      </c>
      <c r="Q30" s="3">
        <f t="shared" si="18"/>
        <v>1.0640000000000001</v>
      </c>
      <c r="R30" s="85"/>
      <c r="S30" s="3" t="str">
        <f t="shared" si="19"/>
        <v>1.2</v>
      </c>
      <c r="T30" s="3" t="str">
        <f t="shared" si="20"/>
        <v>-</v>
      </c>
      <c r="U30" s="3">
        <f t="shared" si="21"/>
        <v>28.39</v>
      </c>
      <c r="V30" s="3">
        <f t="shared" si="22"/>
        <v>67.69</v>
      </c>
      <c r="W30" s="3">
        <f t="shared" si="23"/>
        <v>0.93099999999999994</v>
      </c>
      <c r="X30" s="85"/>
      <c r="Y30" s="3" t="str">
        <f t="shared" si="24"/>
        <v>1.2</v>
      </c>
      <c r="Z30" s="3" t="str">
        <f t="shared" si="25"/>
        <v>-</v>
      </c>
      <c r="AA30" s="3">
        <f t="shared" si="26"/>
        <v>28.39</v>
      </c>
      <c r="AB30" s="3">
        <f t="shared" si="27"/>
        <v>67.69</v>
      </c>
      <c r="AC30" s="3">
        <f t="shared" si="28"/>
        <v>0.79800000000000004</v>
      </c>
      <c r="AD30" s="85"/>
      <c r="AE30" s="3" t="str">
        <f t="shared" si="29"/>
        <v>1.2</v>
      </c>
      <c r="AF30" s="3" t="str">
        <f t="shared" si="30"/>
        <v>-</v>
      </c>
      <c r="AG30" s="3">
        <f t="shared" si="31"/>
        <v>28.39</v>
      </c>
      <c r="AH30" s="3">
        <f t="shared" si="32"/>
        <v>67.69</v>
      </c>
      <c r="AI30" s="3">
        <f t="shared" si="33"/>
        <v>0.66500000000000004</v>
      </c>
      <c r="AJ30" s="85"/>
      <c r="AK30" s="3" t="str">
        <f t="shared" si="34"/>
        <v>1.2</v>
      </c>
      <c r="AL30" s="3" t="str">
        <f t="shared" si="35"/>
        <v>-</v>
      </c>
      <c r="AM30" s="3">
        <f t="shared" si="36"/>
        <v>28.39</v>
      </c>
      <c r="AN30" s="3">
        <f t="shared" si="37"/>
        <v>67.69</v>
      </c>
      <c r="AO30" s="3">
        <f t="shared" si="38"/>
        <v>0.53200000000000003</v>
      </c>
      <c r="AP30" s="85"/>
      <c r="AQ30" s="3" t="str">
        <f t="shared" si="39"/>
        <v>1.2</v>
      </c>
      <c r="AR30" s="3" t="str">
        <f t="shared" si="40"/>
        <v>-</v>
      </c>
      <c r="AS30" s="3">
        <f t="shared" si="41"/>
        <v>28.39</v>
      </c>
      <c r="AT30" s="3">
        <f t="shared" si="42"/>
        <v>67.69</v>
      </c>
      <c r="AU30" s="3">
        <f t="shared" si="43"/>
        <v>0.39900000000000002</v>
      </c>
      <c r="AV30" s="85"/>
      <c r="AW30" s="3" t="str">
        <f t="shared" si="44"/>
        <v>1.2</v>
      </c>
      <c r="AX30" s="3" t="str">
        <f t="shared" si="45"/>
        <v>-</v>
      </c>
      <c r="AY30" s="3">
        <f t="shared" si="46"/>
        <v>28.39</v>
      </c>
      <c r="AZ30" s="3">
        <f t="shared" si="47"/>
        <v>67.69</v>
      </c>
      <c r="BA30" s="3">
        <f t="shared" si="48"/>
        <v>0.26600000000000001</v>
      </c>
      <c r="BB30" s="85"/>
      <c r="BC30" s="3" t="str">
        <f t="shared" si="49"/>
        <v>1.2</v>
      </c>
      <c r="BD30" s="3" t="str">
        <f t="shared" si="50"/>
        <v>-</v>
      </c>
      <c r="BE30" s="3">
        <f t="shared" si="51"/>
        <v>28.39</v>
      </c>
      <c r="BF30" s="3">
        <f t="shared" si="52"/>
        <v>67.69</v>
      </c>
      <c r="BG30" s="3">
        <f t="shared" si="53"/>
        <v>0.13300000000000001</v>
      </c>
    </row>
    <row r="31" spans="1:59" x14ac:dyDescent="0.3">
      <c r="A31" s="1" t="str">
        <f>'Forward collapse simulation'!B41</f>
        <v>1.2</v>
      </c>
      <c r="B31" s="37" t="str">
        <f>IF('Forward collapse simulation'!C41="","-",'Forward collapse simulation'!C41)</f>
        <v>-</v>
      </c>
      <c r="C31" s="85">
        <f>'Forward collapse simulation'!E41</f>
        <v>47.72</v>
      </c>
      <c r="D31" s="85">
        <f>'Forward collapse simulation'!F41</f>
        <v>33.72</v>
      </c>
      <c r="E31" s="85">
        <f>'Forward collapse simulation'!D41</f>
        <v>1.83</v>
      </c>
      <c r="F31" s="85"/>
      <c r="G31" s="3" t="str">
        <f t="shared" si="9"/>
        <v>1.2</v>
      </c>
      <c r="H31" s="3" t="str">
        <f t="shared" si="10"/>
        <v>-</v>
      </c>
      <c r="I31" s="3">
        <f t="shared" si="11"/>
        <v>47.72</v>
      </c>
      <c r="J31" s="3">
        <f t="shared" si="12"/>
        <v>33.72</v>
      </c>
      <c r="K31" s="3">
        <f t="shared" si="13"/>
        <v>1.647</v>
      </c>
      <c r="L31" s="85"/>
      <c r="M31" s="3" t="str">
        <f t="shared" si="14"/>
        <v>1.2</v>
      </c>
      <c r="N31" s="3" t="str">
        <f t="shared" si="15"/>
        <v>-</v>
      </c>
      <c r="O31" s="3">
        <f t="shared" si="16"/>
        <v>47.72</v>
      </c>
      <c r="P31" s="3">
        <f t="shared" si="17"/>
        <v>33.72</v>
      </c>
      <c r="Q31" s="3">
        <f t="shared" si="18"/>
        <v>1.4640000000000002</v>
      </c>
      <c r="R31" s="85"/>
      <c r="S31" s="3" t="str">
        <f t="shared" si="19"/>
        <v>1.2</v>
      </c>
      <c r="T31" s="3" t="str">
        <f t="shared" si="20"/>
        <v>-</v>
      </c>
      <c r="U31" s="3">
        <f t="shared" si="21"/>
        <v>47.72</v>
      </c>
      <c r="V31" s="3">
        <f t="shared" si="22"/>
        <v>33.72</v>
      </c>
      <c r="W31" s="3">
        <f t="shared" si="23"/>
        <v>1.2809999999999999</v>
      </c>
      <c r="X31" s="85"/>
      <c r="Y31" s="3" t="str">
        <f t="shared" si="24"/>
        <v>1.2</v>
      </c>
      <c r="Z31" s="3" t="str">
        <f t="shared" si="25"/>
        <v>-</v>
      </c>
      <c r="AA31" s="3">
        <f t="shared" si="26"/>
        <v>47.72</v>
      </c>
      <c r="AB31" s="3">
        <f t="shared" si="27"/>
        <v>33.72</v>
      </c>
      <c r="AC31" s="3">
        <f t="shared" si="28"/>
        <v>1.0980000000000001</v>
      </c>
      <c r="AD31" s="85"/>
      <c r="AE31" s="3" t="str">
        <f t="shared" si="29"/>
        <v>1.2</v>
      </c>
      <c r="AF31" s="3" t="str">
        <f t="shared" si="30"/>
        <v>-</v>
      </c>
      <c r="AG31" s="3">
        <f t="shared" si="31"/>
        <v>47.72</v>
      </c>
      <c r="AH31" s="3">
        <f t="shared" si="32"/>
        <v>33.72</v>
      </c>
      <c r="AI31" s="3">
        <f t="shared" si="33"/>
        <v>0.91500000000000004</v>
      </c>
      <c r="AJ31" s="85"/>
      <c r="AK31" s="3" t="str">
        <f t="shared" si="34"/>
        <v>1.2</v>
      </c>
      <c r="AL31" s="3" t="str">
        <f t="shared" si="35"/>
        <v>-</v>
      </c>
      <c r="AM31" s="3">
        <f t="shared" si="36"/>
        <v>47.72</v>
      </c>
      <c r="AN31" s="3">
        <f t="shared" si="37"/>
        <v>33.72</v>
      </c>
      <c r="AO31" s="3">
        <f t="shared" si="38"/>
        <v>0.7320000000000001</v>
      </c>
      <c r="AP31" s="85"/>
      <c r="AQ31" s="3" t="str">
        <f t="shared" si="39"/>
        <v>1.2</v>
      </c>
      <c r="AR31" s="3" t="str">
        <f t="shared" si="40"/>
        <v>-</v>
      </c>
      <c r="AS31" s="3">
        <f t="shared" si="41"/>
        <v>47.72</v>
      </c>
      <c r="AT31" s="3">
        <f t="shared" si="42"/>
        <v>33.72</v>
      </c>
      <c r="AU31" s="3">
        <f t="shared" si="43"/>
        <v>0.54900000000000004</v>
      </c>
      <c r="AV31" s="85"/>
      <c r="AW31" s="3" t="str">
        <f t="shared" si="44"/>
        <v>1.2</v>
      </c>
      <c r="AX31" s="3" t="str">
        <f t="shared" si="45"/>
        <v>-</v>
      </c>
      <c r="AY31" s="3">
        <f t="shared" si="46"/>
        <v>47.72</v>
      </c>
      <c r="AZ31" s="3">
        <f t="shared" si="47"/>
        <v>33.72</v>
      </c>
      <c r="BA31" s="3">
        <f t="shared" si="48"/>
        <v>0.36600000000000005</v>
      </c>
      <c r="BB31" s="85"/>
      <c r="BC31" s="3" t="str">
        <f t="shared" si="49"/>
        <v>1.2</v>
      </c>
      <c r="BD31" s="3" t="str">
        <f t="shared" si="50"/>
        <v>-</v>
      </c>
      <c r="BE31" s="3">
        <f t="shared" si="51"/>
        <v>47.72</v>
      </c>
      <c r="BF31" s="3">
        <f t="shared" si="52"/>
        <v>33.72</v>
      </c>
      <c r="BG31" s="3">
        <f t="shared" si="53"/>
        <v>0.18300000000000002</v>
      </c>
    </row>
    <row r="32" spans="1:59" x14ac:dyDescent="0.3">
      <c r="A32" s="1" t="str">
        <f>'Forward collapse simulation'!B42</f>
        <v>1.2</v>
      </c>
      <c r="B32" s="37" t="str">
        <f>IF('Forward collapse simulation'!C42="","-",'Forward collapse simulation'!C42)</f>
        <v>-</v>
      </c>
      <c r="C32" s="85">
        <f>'Forward collapse simulation'!E42</f>
        <v>53.3</v>
      </c>
      <c r="D32" s="85">
        <f>'Forward collapse simulation'!F42</f>
        <v>13.43</v>
      </c>
      <c r="E32" s="85">
        <f>'Forward collapse simulation'!D42</f>
        <v>2.4359999999999999</v>
      </c>
      <c r="F32" s="85"/>
      <c r="G32" s="3" t="str">
        <f t="shared" si="9"/>
        <v>1.2</v>
      </c>
      <c r="H32" s="3" t="str">
        <f t="shared" si="10"/>
        <v>-</v>
      </c>
      <c r="I32" s="3">
        <f t="shared" si="11"/>
        <v>53.3</v>
      </c>
      <c r="J32" s="3">
        <f t="shared" si="12"/>
        <v>13.43</v>
      </c>
      <c r="K32" s="3">
        <f t="shared" si="13"/>
        <v>2.1924000000000001</v>
      </c>
      <c r="L32" s="85"/>
      <c r="M32" s="3" t="str">
        <f t="shared" si="14"/>
        <v>1.2</v>
      </c>
      <c r="N32" s="3" t="str">
        <f t="shared" si="15"/>
        <v>-</v>
      </c>
      <c r="O32" s="3">
        <f t="shared" si="16"/>
        <v>53.3</v>
      </c>
      <c r="P32" s="3">
        <f t="shared" si="17"/>
        <v>13.43</v>
      </c>
      <c r="Q32" s="3">
        <f t="shared" si="18"/>
        <v>1.9488000000000001</v>
      </c>
      <c r="R32" s="85"/>
      <c r="S32" s="3" t="str">
        <f t="shared" si="19"/>
        <v>1.2</v>
      </c>
      <c r="T32" s="3" t="str">
        <f t="shared" si="20"/>
        <v>-</v>
      </c>
      <c r="U32" s="3">
        <f t="shared" si="21"/>
        <v>53.3</v>
      </c>
      <c r="V32" s="3">
        <f t="shared" si="22"/>
        <v>13.43</v>
      </c>
      <c r="W32" s="3">
        <f t="shared" si="23"/>
        <v>1.7051999999999998</v>
      </c>
      <c r="X32" s="85"/>
      <c r="Y32" s="3" t="str">
        <f t="shared" si="24"/>
        <v>1.2</v>
      </c>
      <c r="Z32" s="3" t="str">
        <f t="shared" si="25"/>
        <v>-</v>
      </c>
      <c r="AA32" s="3">
        <f t="shared" si="26"/>
        <v>53.3</v>
      </c>
      <c r="AB32" s="3">
        <f t="shared" si="27"/>
        <v>13.43</v>
      </c>
      <c r="AC32" s="3">
        <f t="shared" si="28"/>
        <v>1.4616</v>
      </c>
      <c r="AD32" s="85"/>
      <c r="AE32" s="3" t="str">
        <f t="shared" si="29"/>
        <v>1.2</v>
      </c>
      <c r="AF32" s="3" t="str">
        <f t="shared" si="30"/>
        <v>-</v>
      </c>
      <c r="AG32" s="3">
        <f t="shared" si="31"/>
        <v>53.3</v>
      </c>
      <c r="AH32" s="3">
        <f t="shared" si="32"/>
        <v>13.43</v>
      </c>
      <c r="AI32" s="3">
        <f t="shared" si="33"/>
        <v>1.218</v>
      </c>
      <c r="AJ32" s="85"/>
      <c r="AK32" s="3" t="str">
        <f t="shared" si="34"/>
        <v>1.2</v>
      </c>
      <c r="AL32" s="3" t="str">
        <f t="shared" si="35"/>
        <v>-</v>
      </c>
      <c r="AM32" s="3">
        <f t="shared" si="36"/>
        <v>53.3</v>
      </c>
      <c r="AN32" s="3">
        <f t="shared" si="37"/>
        <v>13.43</v>
      </c>
      <c r="AO32" s="3">
        <f t="shared" si="38"/>
        <v>0.97440000000000004</v>
      </c>
      <c r="AP32" s="85"/>
      <c r="AQ32" s="3" t="str">
        <f t="shared" si="39"/>
        <v>1.2</v>
      </c>
      <c r="AR32" s="3" t="str">
        <f t="shared" si="40"/>
        <v>-</v>
      </c>
      <c r="AS32" s="3">
        <f t="shared" si="41"/>
        <v>53.3</v>
      </c>
      <c r="AT32" s="3">
        <f t="shared" si="42"/>
        <v>13.43</v>
      </c>
      <c r="AU32" s="3">
        <f t="shared" si="43"/>
        <v>0.73080000000000001</v>
      </c>
      <c r="AV32" s="85"/>
      <c r="AW32" s="3" t="str">
        <f t="shared" si="44"/>
        <v>1.2</v>
      </c>
      <c r="AX32" s="3" t="str">
        <f t="shared" si="45"/>
        <v>-</v>
      </c>
      <c r="AY32" s="3">
        <f t="shared" si="46"/>
        <v>53.3</v>
      </c>
      <c r="AZ32" s="3">
        <f t="shared" si="47"/>
        <v>13.43</v>
      </c>
      <c r="BA32" s="3">
        <f t="shared" si="48"/>
        <v>0.48720000000000002</v>
      </c>
      <c r="BB32" s="85"/>
      <c r="BC32" s="3" t="str">
        <f t="shared" si="49"/>
        <v>1.2</v>
      </c>
      <c r="BD32" s="3" t="str">
        <f t="shared" si="50"/>
        <v>-</v>
      </c>
      <c r="BE32" s="3">
        <f t="shared" si="51"/>
        <v>53.3</v>
      </c>
      <c r="BF32" s="3">
        <f t="shared" si="52"/>
        <v>13.43</v>
      </c>
      <c r="BG32" s="3">
        <f t="shared" si="53"/>
        <v>0.24360000000000001</v>
      </c>
    </row>
    <row r="33" spans="1:59" x14ac:dyDescent="0.3">
      <c r="A33" s="1" t="str">
        <f>'Forward collapse simulation'!B43</f>
        <v>1.2</v>
      </c>
      <c r="B33" s="37" t="str">
        <f>IF('Forward collapse simulation'!C43="","-",'Forward collapse simulation'!C43)</f>
        <v>-</v>
      </c>
      <c r="C33" s="85">
        <f>'Forward collapse simulation'!E43</f>
        <v>52.95</v>
      </c>
      <c r="D33" s="85">
        <f>'Forward collapse simulation'!F43</f>
        <v>-3.64</v>
      </c>
      <c r="E33" s="85">
        <f>'Forward collapse simulation'!D43</f>
        <v>3.4159999999999999</v>
      </c>
      <c r="F33" s="85"/>
      <c r="G33" s="3" t="str">
        <f t="shared" si="9"/>
        <v>1.2</v>
      </c>
      <c r="H33" s="3" t="str">
        <f t="shared" si="10"/>
        <v>-</v>
      </c>
      <c r="I33" s="3">
        <f t="shared" si="11"/>
        <v>52.95</v>
      </c>
      <c r="J33" s="3">
        <f t="shared" si="12"/>
        <v>-3.64</v>
      </c>
      <c r="K33" s="3">
        <f t="shared" si="13"/>
        <v>3.0743999999999998</v>
      </c>
      <c r="L33" s="85"/>
      <c r="M33" s="3" t="str">
        <f t="shared" si="14"/>
        <v>1.2</v>
      </c>
      <c r="N33" s="3" t="str">
        <f t="shared" si="15"/>
        <v>-</v>
      </c>
      <c r="O33" s="3">
        <f t="shared" si="16"/>
        <v>52.95</v>
      </c>
      <c r="P33" s="3">
        <f t="shared" si="17"/>
        <v>-3.64</v>
      </c>
      <c r="Q33" s="3">
        <f t="shared" si="18"/>
        <v>2.7328000000000001</v>
      </c>
      <c r="R33" s="85"/>
      <c r="S33" s="3" t="str">
        <f t="shared" si="19"/>
        <v>1.2</v>
      </c>
      <c r="T33" s="3" t="str">
        <f t="shared" si="20"/>
        <v>-</v>
      </c>
      <c r="U33" s="3">
        <f t="shared" si="21"/>
        <v>52.95</v>
      </c>
      <c r="V33" s="3">
        <f t="shared" si="22"/>
        <v>-3.64</v>
      </c>
      <c r="W33" s="3">
        <f t="shared" si="23"/>
        <v>2.3912</v>
      </c>
      <c r="X33" s="85"/>
      <c r="Y33" s="3" t="str">
        <f t="shared" si="24"/>
        <v>1.2</v>
      </c>
      <c r="Z33" s="3" t="str">
        <f t="shared" si="25"/>
        <v>-</v>
      </c>
      <c r="AA33" s="3">
        <f t="shared" si="26"/>
        <v>52.95</v>
      </c>
      <c r="AB33" s="3">
        <f t="shared" si="27"/>
        <v>-3.64</v>
      </c>
      <c r="AC33" s="3">
        <f t="shared" si="28"/>
        <v>2.0495999999999999</v>
      </c>
      <c r="AD33" s="85"/>
      <c r="AE33" s="3" t="str">
        <f t="shared" si="29"/>
        <v>1.2</v>
      </c>
      <c r="AF33" s="3" t="str">
        <f t="shared" si="30"/>
        <v>-</v>
      </c>
      <c r="AG33" s="3">
        <f t="shared" si="31"/>
        <v>52.95</v>
      </c>
      <c r="AH33" s="3">
        <f t="shared" si="32"/>
        <v>-3.64</v>
      </c>
      <c r="AI33" s="3">
        <f t="shared" si="33"/>
        <v>1.708</v>
      </c>
      <c r="AJ33" s="85"/>
      <c r="AK33" s="3" t="str">
        <f t="shared" si="34"/>
        <v>1.2</v>
      </c>
      <c r="AL33" s="3" t="str">
        <f t="shared" si="35"/>
        <v>-</v>
      </c>
      <c r="AM33" s="3">
        <f t="shared" si="36"/>
        <v>52.95</v>
      </c>
      <c r="AN33" s="3">
        <f t="shared" si="37"/>
        <v>-3.64</v>
      </c>
      <c r="AO33" s="3">
        <f t="shared" si="38"/>
        <v>1.3664000000000001</v>
      </c>
      <c r="AP33" s="85"/>
      <c r="AQ33" s="3" t="str">
        <f t="shared" si="39"/>
        <v>1.2</v>
      </c>
      <c r="AR33" s="3" t="str">
        <f t="shared" si="40"/>
        <v>-</v>
      </c>
      <c r="AS33" s="3">
        <f t="shared" si="41"/>
        <v>52.95</v>
      </c>
      <c r="AT33" s="3">
        <f t="shared" si="42"/>
        <v>-3.64</v>
      </c>
      <c r="AU33" s="3">
        <f t="shared" si="43"/>
        <v>1.0247999999999999</v>
      </c>
      <c r="AV33" s="85"/>
      <c r="AW33" s="3" t="str">
        <f t="shared" si="44"/>
        <v>1.2</v>
      </c>
      <c r="AX33" s="3" t="str">
        <f t="shared" si="45"/>
        <v>-</v>
      </c>
      <c r="AY33" s="3">
        <f t="shared" si="46"/>
        <v>52.95</v>
      </c>
      <c r="AZ33" s="3">
        <f t="shared" si="47"/>
        <v>-3.64</v>
      </c>
      <c r="BA33" s="3">
        <f t="shared" si="48"/>
        <v>0.68320000000000003</v>
      </c>
      <c r="BB33" s="85"/>
      <c r="BC33" s="3" t="str">
        <f t="shared" si="49"/>
        <v>1.2</v>
      </c>
      <c r="BD33" s="3" t="str">
        <f t="shared" si="50"/>
        <v>-</v>
      </c>
      <c r="BE33" s="3">
        <f t="shared" si="51"/>
        <v>52.95</v>
      </c>
      <c r="BF33" s="3">
        <f t="shared" si="52"/>
        <v>-3.64</v>
      </c>
      <c r="BG33" s="3">
        <f t="shared" si="53"/>
        <v>0.34160000000000001</v>
      </c>
    </row>
    <row r="34" spans="1:59" x14ac:dyDescent="0.3">
      <c r="A34" s="1" t="str">
        <f>'Forward collapse simulation'!B44</f>
        <v>1.2</v>
      </c>
      <c r="B34" s="37" t="str">
        <f>IF('Forward collapse simulation'!C44="","-",'Forward collapse simulation'!C44)</f>
        <v>-</v>
      </c>
      <c r="C34" s="85">
        <f>'Forward collapse simulation'!E44</f>
        <v>58.23</v>
      </c>
      <c r="D34" s="85">
        <f>'Forward collapse simulation'!F44</f>
        <v>-18.62</v>
      </c>
      <c r="E34" s="85">
        <f>'Forward collapse simulation'!D44</f>
        <v>1.669</v>
      </c>
      <c r="F34" s="85"/>
      <c r="G34" s="3" t="str">
        <f t="shared" si="9"/>
        <v>1.2</v>
      </c>
      <c r="H34" s="3" t="str">
        <f t="shared" si="10"/>
        <v>-</v>
      </c>
      <c r="I34" s="3">
        <f t="shared" si="11"/>
        <v>58.23</v>
      </c>
      <c r="J34" s="3">
        <f t="shared" si="12"/>
        <v>-18.62</v>
      </c>
      <c r="K34" s="3">
        <f t="shared" si="13"/>
        <v>1.5021</v>
      </c>
      <c r="L34" s="85"/>
      <c r="M34" s="3" t="str">
        <f t="shared" si="14"/>
        <v>1.2</v>
      </c>
      <c r="N34" s="3" t="str">
        <f t="shared" si="15"/>
        <v>-</v>
      </c>
      <c r="O34" s="3">
        <f t="shared" si="16"/>
        <v>58.23</v>
      </c>
      <c r="P34" s="3">
        <f t="shared" si="17"/>
        <v>-18.62</v>
      </c>
      <c r="Q34" s="3">
        <f t="shared" si="18"/>
        <v>1.3352000000000002</v>
      </c>
      <c r="R34" s="85"/>
      <c r="S34" s="3" t="str">
        <f t="shared" si="19"/>
        <v>1.2</v>
      </c>
      <c r="T34" s="3" t="str">
        <f t="shared" si="20"/>
        <v>-</v>
      </c>
      <c r="U34" s="3">
        <f t="shared" si="21"/>
        <v>58.23</v>
      </c>
      <c r="V34" s="3">
        <f t="shared" si="22"/>
        <v>-18.62</v>
      </c>
      <c r="W34" s="3">
        <f t="shared" si="23"/>
        <v>1.1682999999999999</v>
      </c>
      <c r="X34" s="85"/>
      <c r="Y34" s="3" t="str">
        <f t="shared" si="24"/>
        <v>1.2</v>
      </c>
      <c r="Z34" s="3" t="str">
        <f t="shared" si="25"/>
        <v>-</v>
      </c>
      <c r="AA34" s="3">
        <f t="shared" si="26"/>
        <v>58.23</v>
      </c>
      <c r="AB34" s="3">
        <f t="shared" si="27"/>
        <v>-18.62</v>
      </c>
      <c r="AC34" s="3">
        <f t="shared" si="28"/>
        <v>1.0014000000000001</v>
      </c>
      <c r="AD34" s="85"/>
      <c r="AE34" s="3" t="str">
        <f t="shared" si="29"/>
        <v>1.2</v>
      </c>
      <c r="AF34" s="3" t="str">
        <f t="shared" si="30"/>
        <v>-</v>
      </c>
      <c r="AG34" s="3">
        <f t="shared" si="31"/>
        <v>58.23</v>
      </c>
      <c r="AH34" s="3">
        <f t="shared" si="32"/>
        <v>-18.62</v>
      </c>
      <c r="AI34" s="3">
        <f t="shared" si="33"/>
        <v>0.83450000000000002</v>
      </c>
      <c r="AJ34" s="85"/>
      <c r="AK34" s="3" t="str">
        <f t="shared" si="34"/>
        <v>1.2</v>
      </c>
      <c r="AL34" s="3" t="str">
        <f t="shared" si="35"/>
        <v>-</v>
      </c>
      <c r="AM34" s="3">
        <f t="shared" si="36"/>
        <v>58.23</v>
      </c>
      <c r="AN34" s="3">
        <f t="shared" si="37"/>
        <v>-18.62</v>
      </c>
      <c r="AO34" s="3">
        <f t="shared" si="38"/>
        <v>0.66760000000000008</v>
      </c>
      <c r="AP34" s="85"/>
      <c r="AQ34" s="3" t="str">
        <f t="shared" si="39"/>
        <v>1.2</v>
      </c>
      <c r="AR34" s="3" t="str">
        <f t="shared" si="40"/>
        <v>-</v>
      </c>
      <c r="AS34" s="3">
        <f t="shared" si="41"/>
        <v>58.23</v>
      </c>
      <c r="AT34" s="3">
        <f t="shared" si="42"/>
        <v>-18.62</v>
      </c>
      <c r="AU34" s="3">
        <f t="shared" si="43"/>
        <v>0.50070000000000003</v>
      </c>
      <c r="AV34" s="85"/>
      <c r="AW34" s="3" t="str">
        <f t="shared" si="44"/>
        <v>1.2</v>
      </c>
      <c r="AX34" s="3" t="str">
        <f t="shared" si="45"/>
        <v>-</v>
      </c>
      <c r="AY34" s="3">
        <f t="shared" si="46"/>
        <v>58.23</v>
      </c>
      <c r="AZ34" s="3">
        <f t="shared" si="47"/>
        <v>-18.62</v>
      </c>
      <c r="BA34" s="3">
        <f t="shared" si="48"/>
        <v>0.33380000000000004</v>
      </c>
      <c r="BB34" s="85"/>
      <c r="BC34" s="3" t="str">
        <f t="shared" si="49"/>
        <v>1.2</v>
      </c>
      <c r="BD34" s="3" t="str">
        <f t="shared" si="50"/>
        <v>-</v>
      </c>
      <c r="BE34" s="3">
        <f t="shared" si="51"/>
        <v>58.23</v>
      </c>
      <c r="BF34" s="3">
        <f t="shared" si="52"/>
        <v>-18.62</v>
      </c>
      <c r="BG34" s="3">
        <f t="shared" si="53"/>
        <v>0.16690000000000002</v>
      </c>
    </row>
    <row r="35" spans="1:59" x14ac:dyDescent="0.3">
      <c r="A35" s="1" t="str">
        <f>'Forward collapse simulation'!B45</f>
        <v>1.2</v>
      </c>
      <c r="B35" s="37" t="str">
        <f>IF('Forward collapse simulation'!C45="","-",'Forward collapse simulation'!C45)</f>
        <v>-</v>
      </c>
      <c r="C35" s="85">
        <f>'Forward collapse simulation'!E45</f>
        <v>57.26</v>
      </c>
      <c r="D35" s="85">
        <f>'Forward collapse simulation'!F45</f>
        <v>-37.85</v>
      </c>
      <c r="E35" s="85">
        <f>'Forward collapse simulation'!D45</f>
        <v>0.97</v>
      </c>
      <c r="F35" s="85"/>
      <c r="G35" s="3" t="str">
        <f t="shared" si="9"/>
        <v>1.2</v>
      </c>
      <c r="H35" s="3" t="str">
        <f t="shared" si="10"/>
        <v>-</v>
      </c>
      <c r="I35" s="3">
        <f t="shared" si="11"/>
        <v>57.26</v>
      </c>
      <c r="J35" s="3">
        <f t="shared" si="12"/>
        <v>-37.85</v>
      </c>
      <c r="K35" s="3">
        <f t="shared" si="13"/>
        <v>0.873</v>
      </c>
      <c r="L35" s="85"/>
      <c r="M35" s="3" t="str">
        <f t="shared" si="14"/>
        <v>1.2</v>
      </c>
      <c r="N35" s="3" t="str">
        <f t="shared" si="15"/>
        <v>-</v>
      </c>
      <c r="O35" s="3">
        <f t="shared" si="16"/>
        <v>57.26</v>
      </c>
      <c r="P35" s="3">
        <f t="shared" si="17"/>
        <v>-37.85</v>
      </c>
      <c r="Q35" s="3">
        <f t="shared" si="18"/>
        <v>0.77600000000000002</v>
      </c>
      <c r="R35" s="85"/>
      <c r="S35" s="3" t="str">
        <f t="shared" si="19"/>
        <v>1.2</v>
      </c>
      <c r="T35" s="3" t="str">
        <f t="shared" si="20"/>
        <v>-</v>
      </c>
      <c r="U35" s="3">
        <f t="shared" si="21"/>
        <v>57.26</v>
      </c>
      <c r="V35" s="3">
        <f t="shared" si="22"/>
        <v>-37.85</v>
      </c>
      <c r="W35" s="3">
        <f t="shared" si="23"/>
        <v>0.67899999999999994</v>
      </c>
      <c r="X35" s="85"/>
      <c r="Y35" s="3" t="str">
        <f t="shared" si="24"/>
        <v>1.2</v>
      </c>
      <c r="Z35" s="3" t="str">
        <f t="shared" si="25"/>
        <v>-</v>
      </c>
      <c r="AA35" s="3">
        <f t="shared" si="26"/>
        <v>57.26</v>
      </c>
      <c r="AB35" s="3">
        <f t="shared" si="27"/>
        <v>-37.85</v>
      </c>
      <c r="AC35" s="3">
        <f t="shared" si="28"/>
        <v>0.58199999999999996</v>
      </c>
      <c r="AD35" s="85"/>
      <c r="AE35" s="3" t="str">
        <f t="shared" si="29"/>
        <v>1.2</v>
      </c>
      <c r="AF35" s="3" t="str">
        <f t="shared" si="30"/>
        <v>-</v>
      </c>
      <c r="AG35" s="3">
        <f t="shared" si="31"/>
        <v>57.26</v>
      </c>
      <c r="AH35" s="3">
        <f t="shared" si="32"/>
        <v>-37.85</v>
      </c>
      <c r="AI35" s="3">
        <f t="shared" si="33"/>
        <v>0.48499999999999999</v>
      </c>
      <c r="AJ35" s="85"/>
      <c r="AK35" s="3" t="str">
        <f t="shared" si="34"/>
        <v>1.2</v>
      </c>
      <c r="AL35" s="3" t="str">
        <f t="shared" si="35"/>
        <v>-</v>
      </c>
      <c r="AM35" s="3">
        <f t="shared" si="36"/>
        <v>57.26</v>
      </c>
      <c r="AN35" s="3">
        <f t="shared" si="37"/>
        <v>-37.85</v>
      </c>
      <c r="AO35" s="3">
        <f t="shared" si="38"/>
        <v>0.38800000000000001</v>
      </c>
      <c r="AP35" s="85"/>
      <c r="AQ35" s="3" t="str">
        <f t="shared" si="39"/>
        <v>1.2</v>
      </c>
      <c r="AR35" s="3" t="str">
        <f t="shared" si="40"/>
        <v>-</v>
      </c>
      <c r="AS35" s="3">
        <f t="shared" si="41"/>
        <v>57.26</v>
      </c>
      <c r="AT35" s="3">
        <f t="shared" si="42"/>
        <v>-37.85</v>
      </c>
      <c r="AU35" s="3">
        <f t="shared" si="43"/>
        <v>0.29099999999999998</v>
      </c>
      <c r="AV35" s="85"/>
      <c r="AW35" s="3" t="str">
        <f t="shared" si="44"/>
        <v>1.2</v>
      </c>
      <c r="AX35" s="3" t="str">
        <f t="shared" si="45"/>
        <v>-</v>
      </c>
      <c r="AY35" s="3">
        <f t="shared" si="46"/>
        <v>57.26</v>
      </c>
      <c r="AZ35" s="3">
        <f t="shared" si="47"/>
        <v>-37.85</v>
      </c>
      <c r="BA35" s="3">
        <f t="shared" si="48"/>
        <v>0.19400000000000001</v>
      </c>
      <c r="BB35" s="85"/>
      <c r="BC35" s="3" t="str">
        <f t="shared" si="49"/>
        <v>1.2</v>
      </c>
      <c r="BD35" s="3" t="str">
        <f t="shared" si="50"/>
        <v>-</v>
      </c>
      <c r="BE35" s="3">
        <f t="shared" si="51"/>
        <v>57.26</v>
      </c>
      <c r="BF35" s="3">
        <f t="shared" si="52"/>
        <v>-37.85</v>
      </c>
      <c r="BG35" s="3">
        <f t="shared" si="53"/>
        <v>9.7000000000000003E-2</v>
      </c>
    </row>
    <row r="36" spans="1:59" x14ac:dyDescent="0.3">
      <c r="A36" s="1" t="str">
        <f>'Forward collapse simulation'!B46</f>
        <v>1.2</v>
      </c>
      <c r="B36" s="37" t="str">
        <f>IF('Forward collapse simulation'!C46="","-",'Forward collapse simulation'!C46)</f>
        <v>1.3</v>
      </c>
      <c r="C36" s="85">
        <f>'Forward collapse simulation'!E46</f>
        <v>322.05</v>
      </c>
      <c r="D36" s="85">
        <f>'Forward collapse simulation'!F46</f>
        <v>10.01</v>
      </c>
      <c r="E36" s="85">
        <f>'Forward collapse simulation'!D46</f>
        <v>3.2330000000000001</v>
      </c>
      <c r="F36" s="85"/>
      <c r="G36" s="3" t="str">
        <f t="shared" si="9"/>
        <v>1.2</v>
      </c>
      <c r="H36" s="3" t="str">
        <f t="shared" si="10"/>
        <v>1.3</v>
      </c>
      <c r="I36" s="3">
        <f t="shared" si="11"/>
        <v>322.05</v>
      </c>
      <c r="J36" s="3">
        <f t="shared" si="12"/>
        <v>10.01</v>
      </c>
      <c r="K36" s="3">
        <f t="shared" si="13"/>
        <v>3.2330000000000001</v>
      </c>
      <c r="L36" s="85"/>
      <c r="M36" s="3" t="str">
        <f t="shared" si="14"/>
        <v>1.2</v>
      </c>
      <c r="N36" s="3" t="str">
        <f t="shared" si="15"/>
        <v>1.3</v>
      </c>
      <c r="O36" s="3">
        <f t="shared" si="16"/>
        <v>322.05</v>
      </c>
      <c r="P36" s="3">
        <f t="shared" si="17"/>
        <v>10.01</v>
      </c>
      <c r="Q36" s="3">
        <f t="shared" si="18"/>
        <v>3.2330000000000001</v>
      </c>
      <c r="R36" s="85"/>
      <c r="S36" s="3" t="str">
        <f t="shared" si="19"/>
        <v>1.2</v>
      </c>
      <c r="T36" s="3" t="str">
        <f t="shared" si="20"/>
        <v>1.3</v>
      </c>
      <c r="U36" s="3">
        <f t="shared" si="21"/>
        <v>322.05</v>
      </c>
      <c r="V36" s="3">
        <f t="shared" si="22"/>
        <v>10.01</v>
      </c>
      <c r="W36" s="3">
        <f t="shared" si="23"/>
        <v>3.2330000000000001</v>
      </c>
      <c r="X36" s="85"/>
      <c r="Y36" s="3" t="str">
        <f t="shared" si="24"/>
        <v>1.2</v>
      </c>
      <c r="Z36" s="3" t="str">
        <f t="shared" si="25"/>
        <v>1.3</v>
      </c>
      <c r="AA36" s="3">
        <f t="shared" si="26"/>
        <v>322.05</v>
      </c>
      <c r="AB36" s="3">
        <f t="shared" si="27"/>
        <v>10.01</v>
      </c>
      <c r="AC36" s="3">
        <f t="shared" si="28"/>
        <v>3.2330000000000001</v>
      </c>
      <c r="AD36" s="85"/>
      <c r="AE36" s="3" t="str">
        <f t="shared" si="29"/>
        <v>1.2</v>
      </c>
      <c r="AF36" s="3" t="str">
        <f t="shared" si="30"/>
        <v>1.3</v>
      </c>
      <c r="AG36" s="3">
        <f t="shared" si="31"/>
        <v>322.05</v>
      </c>
      <c r="AH36" s="3">
        <f t="shared" si="32"/>
        <v>10.01</v>
      </c>
      <c r="AI36" s="3">
        <f t="shared" si="33"/>
        <v>3.2330000000000001</v>
      </c>
      <c r="AJ36" s="85"/>
      <c r="AK36" s="3" t="str">
        <f t="shared" si="34"/>
        <v>1.2</v>
      </c>
      <c r="AL36" s="3" t="str">
        <f t="shared" si="35"/>
        <v>1.3</v>
      </c>
      <c r="AM36" s="3">
        <f t="shared" si="36"/>
        <v>322.05</v>
      </c>
      <c r="AN36" s="3">
        <f t="shared" si="37"/>
        <v>10.01</v>
      </c>
      <c r="AO36" s="3">
        <f t="shared" si="38"/>
        <v>3.2330000000000001</v>
      </c>
      <c r="AP36" s="85"/>
      <c r="AQ36" s="3" t="str">
        <f t="shared" si="39"/>
        <v>1.2</v>
      </c>
      <c r="AR36" s="3" t="str">
        <f t="shared" si="40"/>
        <v>1.3</v>
      </c>
      <c r="AS36" s="3">
        <f t="shared" si="41"/>
        <v>322.05</v>
      </c>
      <c r="AT36" s="3">
        <f t="shared" si="42"/>
        <v>10.01</v>
      </c>
      <c r="AU36" s="3">
        <f t="shared" si="43"/>
        <v>3.2330000000000001</v>
      </c>
      <c r="AV36" s="85"/>
      <c r="AW36" s="3" t="str">
        <f t="shared" si="44"/>
        <v>1.2</v>
      </c>
      <c r="AX36" s="3" t="str">
        <f t="shared" si="45"/>
        <v>1.3</v>
      </c>
      <c r="AY36" s="3">
        <f t="shared" si="46"/>
        <v>322.05</v>
      </c>
      <c r="AZ36" s="3">
        <f t="shared" si="47"/>
        <v>10.01</v>
      </c>
      <c r="BA36" s="3">
        <f t="shared" si="48"/>
        <v>3.2330000000000001</v>
      </c>
      <c r="BB36" s="85"/>
      <c r="BC36" s="3" t="str">
        <f t="shared" si="49"/>
        <v>1.2</v>
      </c>
      <c r="BD36" s="3" t="str">
        <f t="shared" si="50"/>
        <v>1.3</v>
      </c>
      <c r="BE36" s="3">
        <f t="shared" si="51"/>
        <v>322.05</v>
      </c>
      <c r="BF36" s="3">
        <f t="shared" si="52"/>
        <v>10.01</v>
      </c>
      <c r="BG36" s="3">
        <f t="shared" si="53"/>
        <v>3.2330000000000001</v>
      </c>
    </row>
    <row r="37" spans="1:59" x14ac:dyDescent="0.3">
      <c r="A37" s="1" t="str">
        <f>'Forward collapse simulation'!B47</f>
        <v>1.3</v>
      </c>
      <c r="B37" s="37" t="str">
        <f>IF('Forward collapse simulation'!C47="","-",'Forward collapse simulation'!C47)</f>
        <v>-</v>
      </c>
      <c r="C37" s="85">
        <f>'Forward collapse simulation'!E47</f>
        <v>278.86</v>
      </c>
      <c r="D37" s="85">
        <f>'Forward collapse simulation'!F47</f>
        <v>-51.41</v>
      </c>
      <c r="E37" s="85">
        <f>'Forward collapse simulation'!D47</f>
        <v>0.70699999999999996</v>
      </c>
      <c r="F37" s="85"/>
      <c r="G37" s="3" t="str">
        <f t="shared" si="9"/>
        <v>1.3</v>
      </c>
      <c r="H37" s="3" t="str">
        <f t="shared" si="10"/>
        <v>-</v>
      </c>
      <c r="I37" s="3">
        <f t="shared" si="11"/>
        <v>278.86</v>
      </c>
      <c r="J37" s="3">
        <f t="shared" si="12"/>
        <v>-51.41</v>
      </c>
      <c r="K37" s="3">
        <f t="shared" si="13"/>
        <v>0.63629999999999998</v>
      </c>
      <c r="L37" s="85"/>
      <c r="M37" s="3" t="str">
        <f t="shared" si="14"/>
        <v>1.3</v>
      </c>
      <c r="N37" s="3" t="str">
        <f t="shared" si="15"/>
        <v>-</v>
      </c>
      <c r="O37" s="3">
        <f t="shared" si="16"/>
        <v>278.86</v>
      </c>
      <c r="P37" s="3">
        <f t="shared" si="17"/>
        <v>-51.41</v>
      </c>
      <c r="Q37" s="3">
        <f t="shared" si="18"/>
        <v>0.56559999999999999</v>
      </c>
      <c r="R37" s="85"/>
      <c r="S37" s="3" t="str">
        <f t="shared" si="19"/>
        <v>1.3</v>
      </c>
      <c r="T37" s="3" t="str">
        <f t="shared" si="20"/>
        <v>-</v>
      </c>
      <c r="U37" s="3">
        <f t="shared" si="21"/>
        <v>278.86</v>
      </c>
      <c r="V37" s="3">
        <f t="shared" si="22"/>
        <v>-51.41</v>
      </c>
      <c r="W37" s="3">
        <f t="shared" si="23"/>
        <v>0.49489999999999995</v>
      </c>
      <c r="X37" s="85"/>
      <c r="Y37" s="3" t="str">
        <f t="shared" si="24"/>
        <v>1.3</v>
      </c>
      <c r="Z37" s="3" t="str">
        <f t="shared" si="25"/>
        <v>-</v>
      </c>
      <c r="AA37" s="3">
        <f t="shared" si="26"/>
        <v>278.86</v>
      </c>
      <c r="AB37" s="3">
        <f t="shared" si="27"/>
        <v>-51.41</v>
      </c>
      <c r="AC37" s="3">
        <f t="shared" si="28"/>
        <v>0.42419999999999997</v>
      </c>
      <c r="AD37" s="85"/>
      <c r="AE37" s="3" t="str">
        <f t="shared" si="29"/>
        <v>1.3</v>
      </c>
      <c r="AF37" s="3" t="str">
        <f t="shared" si="30"/>
        <v>-</v>
      </c>
      <c r="AG37" s="3">
        <f t="shared" si="31"/>
        <v>278.86</v>
      </c>
      <c r="AH37" s="3">
        <f t="shared" si="32"/>
        <v>-51.41</v>
      </c>
      <c r="AI37" s="3">
        <f t="shared" si="33"/>
        <v>0.35349999999999998</v>
      </c>
      <c r="AJ37" s="85"/>
      <c r="AK37" s="3" t="str">
        <f t="shared" si="34"/>
        <v>1.3</v>
      </c>
      <c r="AL37" s="3" t="str">
        <f t="shared" si="35"/>
        <v>-</v>
      </c>
      <c r="AM37" s="3">
        <f t="shared" si="36"/>
        <v>278.86</v>
      </c>
      <c r="AN37" s="3">
        <f t="shared" si="37"/>
        <v>-51.41</v>
      </c>
      <c r="AO37" s="3">
        <f t="shared" si="38"/>
        <v>0.2828</v>
      </c>
      <c r="AP37" s="85"/>
      <c r="AQ37" s="3" t="str">
        <f t="shared" si="39"/>
        <v>1.3</v>
      </c>
      <c r="AR37" s="3" t="str">
        <f t="shared" si="40"/>
        <v>-</v>
      </c>
      <c r="AS37" s="3">
        <f t="shared" si="41"/>
        <v>278.86</v>
      </c>
      <c r="AT37" s="3">
        <f t="shared" si="42"/>
        <v>-51.41</v>
      </c>
      <c r="AU37" s="3">
        <f t="shared" si="43"/>
        <v>0.21209999999999998</v>
      </c>
      <c r="AV37" s="85"/>
      <c r="AW37" s="3" t="str">
        <f t="shared" si="44"/>
        <v>1.3</v>
      </c>
      <c r="AX37" s="3" t="str">
        <f t="shared" si="45"/>
        <v>-</v>
      </c>
      <c r="AY37" s="3">
        <f t="shared" si="46"/>
        <v>278.86</v>
      </c>
      <c r="AZ37" s="3">
        <f t="shared" si="47"/>
        <v>-51.41</v>
      </c>
      <c r="BA37" s="3">
        <f t="shared" si="48"/>
        <v>0.1414</v>
      </c>
      <c r="BB37" s="85"/>
      <c r="BC37" s="3" t="str">
        <f t="shared" si="49"/>
        <v>1.3</v>
      </c>
      <c r="BD37" s="3" t="str">
        <f t="shared" si="50"/>
        <v>-</v>
      </c>
      <c r="BE37" s="3">
        <f t="shared" si="51"/>
        <v>278.86</v>
      </c>
      <c r="BF37" s="3">
        <f t="shared" si="52"/>
        <v>-51.41</v>
      </c>
      <c r="BG37" s="3">
        <f t="shared" si="53"/>
        <v>7.0699999999999999E-2</v>
      </c>
    </row>
    <row r="38" spans="1:59" x14ac:dyDescent="0.3">
      <c r="A38" s="1" t="str">
        <f>'Forward collapse simulation'!B48</f>
        <v>1.3</v>
      </c>
      <c r="B38" s="37" t="str">
        <f>IF('Forward collapse simulation'!C48="","-",'Forward collapse simulation'!C48)</f>
        <v>-</v>
      </c>
      <c r="C38" s="85">
        <f>'Forward collapse simulation'!E48</f>
        <v>278.31</v>
      </c>
      <c r="D38" s="85">
        <f>'Forward collapse simulation'!F48</f>
        <v>-19.43</v>
      </c>
      <c r="E38" s="85">
        <f>'Forward collapse simulation'!D48</f>
        <v>1.8640000000000001</v>
      </c>
      <c r="F38" s="85"/>
      <c r="G38" s="3" t="str">
        <f t="shared" si="9"/>
        <v>1.3</v>
      </c>
      <c r="H38" s="3" t="str">
        <f t="shared" si="10"/>
        <v>-</v>
      </c>
      <c r="I38" s="3">
        <f t="shared" si="11"/>
        <v>278.31</v>
      </c>
      <c r="J38" s="3">
        <f t="shared" si="12"/>
        <v>-19.43</v>
      </c>
      <c r="K38" s="3">
        <f t="shared" si="13"/>
        <v>1.6776000000000002</v>
      </c>
      <c r="L38" s="85"/>
      <c r="M38" s="3" t="str">
        <f t="shared" si="14"/>
        <v>1.3</v>
      </c>
      <c r="N38" s="3" t="str">
        <f t="shared" si="15"/>
        <v>-</v>
      </c>
      <c r="O38" s="3">
        <f t="shared" si="16"/>
        <v>278.31</v>
      </c>
      <c r="P38" s="3">
        <f t="shared" si="17"/>
        <v>-19.43</v>
      </c>
      <c r="Q38" s="3">
        <f t="shared" si="18"/>
        <v>1.4912000000000001</v>
      </c>
      <c r="R38" s="85"/>
      <c r="S38" s="3" t="str">
        <f t="shared" si="19"/>
        <v>1.3</v>
      </c>
      <c r="T38" s="3" t="str">
        <f t="shared" si="20"/>
        <v>-</v>
      </c>
      <c r="U38" s="3">
        <f t="shared" si="21"/>
        <v>278.31</v>
      </c>
      <c r="V38" s="3">
        <f t="shared" si="22"/>
        <v>-19.43</v>
      </c>
      <c r="W38" s="3">
        <f t="shared" si="23"/>
        <v>1.3048</v>
      </c>
      <c r="X38" s="85"/>
      <c r="Y38" s="3" t="str">
        <f t="shared" si="24"/>
        <v>1.3</v>
      </c>
      <c r="Z38" s="3" t="str">
        <f t="shared" si="25"/>
        <v>-</v>
      </c>
      <c r="AA38" s="3">
        <f t="shared" si="26"/>
        <v>278.31</v>
      </c>
      <c r="AB38" s="3">
        <f t="shared" si="27"/>
        <v>-19.43</v>
      </c>
      <c r="AC38" s="3">
        <f t="shared" si="28"/>
        <v>1.1184000000000001</v>
      </c>
      <c r="AD38" s="85"/>
      <c r="AE38" s="3" t="str">
        <f t="shared" si="29"/>
        <v>1.3</v>
      </c>
      <c r="AF38" s="3" t="str">
        <f t="shared" si="30"/>
        <v>-</v>
      </c>
      <c r="AG38" s="3">
        <f t="shared" si="31"/>
        <v>278.31</v>
      </c>
      <c r="AH38" s="3">
        <f t="shared" si="32"/>
        <v>-19.43</v>
      </c>
      <c r="AI38" s="3">
        <f t="shared" si="33"/>
        <v>0.93200000000000005</v>
      </c>
      <c r="AJ38" s="85"/>
      <c r="AK38" s="3" t="str">
        <f t="shared" si="34"/>
        <v>1.3</v>
      </c>
      <c r="AL38" s="3" t="str">
        <f t="shared" si="35"/>
        <v>-</v>
      </c>
      <c r="AM38" s="3">
        <f t="shared" si="36"/>
        <v>278.31</v>
      </c>
      <c r="AN38" s="3">
        <f t="shared" si="37"/>
        <v>-19.43</v>
      </c>
      <c r="AO38" s="3">
        <f t="shared" si="38"/>
        <v>0.74560000000000004</v>
      </c>
      <c r="AP38" s="85"/>
      <c r="AQ38" s="3" t="str">
        <f t="shared" si="39"/>
        <v>1.3</v>
      </c>
      <c r="AR38" s="3" t="str">
        <f t="shared" si="40"/>
        <v>-</v>
      </c>
      <c r="AS38" s="3">
        <f t="shared" si="41"/>
        <v>278.31</v>
      </c>
      <c r="AT38" s="3">
        <f t="shared" si="42"/>
        <v>-19.43</v>
      </c>
      <c r="AU38" s="3">
        <f t="shared" si="43"/>
        <v>0.55920000000000003</v>
      </c>
      <c r="AV38" s="85"/>
      <c r="AW38" s="3" t="str">
        <f t="shared" si="44"/>
        <v>1.3</v>
      </c>
      <c r="AX38" s="3" t="str">
        <f t="shared" si="45"/>
        <v>-</v>
      </c>
      <c r="AY38" s="3">
        <f t="shared" si="46"/>
        <v>278.31</v>
      </c>
      <c r="AZ38" s="3">
        <f t="shared" si="47"/>
        <v>-19.43</v>
      </c>
      <c r="BA38" s="3">
        <f t="shared" si="48"/>
        <v>0.37280000000000002</v>
      </c>
      <c r="BB38" s="85"/>
      <c r="BC38" s="3" t="str">
        <f t="shared" si="49"/>
        <v>1.3</v>
      </c>
      <c r="BD38" s="3" t="str">
        <f t="shared" si="50"/>
        <v>-</v>
      </c>
      <c r="BE38" s="3">
        <f t="shared" si="51"/>
        <v>278.31</v>
      </c>
      <c r="BF38" s="3">
        <f t="shared" si="52"/>
        <v>-19.43</v>
      </c>
      <c r="BG38" s="3">
        <f t="shared" si="53"/>
        <v>0.18640000000000001</v>
      </c>
    </row>
    <row r="39" spans="1:59" x14ac:dyDescent="0.3">
      <c r="A39" s="1" t="str">
        <f>'Forward collapse simulation'!B49</f>
        <v>1.3</v>
      </c>
      <c r="B39" s="37" t="str">
        <f>IF('Forward collapse simulation'!C49="","-",'Forward collapse simulation'!C49)</f>
        <v>-</v>
      </c>
      <c r="C39" s="85">
        <f>'Forward collapse simulation'!E49</f>
        <v>282.02999999999997</v>
      </c>
      <c r="D39" s="85">
        <f>'Forward collapse simulation'!F49</f>
        <v>3.79</v>
      </c>
      <c r="E39" s="85">
        <f>'Forward collapse simulation'!D49</f>
        <v>1.7110000000000001</v>
      </c>
      <c r="F39" s="85"/>
      <c r="G39" s="3" t="str">
        <f t="shared" si="9"/>
        <v>1.3</v>
      </c>
      <c r="H39" s="3" t="str">
        <f t="shared" si="10"/>
        <v>-</v>
      </c>
      <c r="I39" s="3">
        <f t="shared" si="11"/>
        <v>282.02999999999997</v>
      </c>
      <c r="J39" s="3">
        <f t="shared" si="12"/>
        <v>3.79</v>
      </c>
      <c r="K39" s="3">
        <f t="shared" si="13"/>
        <v>1.5399</v>
      </c>
      <c r="L39" s="85"/>
      <c r="M39" s="3" t="str">
        <f t="shared" si="14"/>
        <v>1.3</v>
      </c>
      <c r="N39" s="3" t="str">
        <f t="shared" si="15"/>
        <v>-</v>
      </c>
      <c r="O39" s="3">
        <f t="shared" si="16"/>
        <v>282.02999999999997</v>
      </c>
      <c r="P39" s="3">
        <f t="shared" si="17"/>
        <v>3.79</v>
      </c>
      <c r="Q39" s="3">
        <f t="shared" si="18"/>
        <v>1.3688000000000002</v>
      </c>
      <c r="R39" s="85"/>
      <c r="S39" s="3" t="str">
        <f t="shared" si="19"/>
        <v>1.3</v>
      </c>
      <c r="T39" s="3" t="str">
        <f t="shared" si="20"/>
        <v>-</v>
      </c>
      <c r="U39" s="3">
        <f t="shared" si="21"/>
        <v>282.02999999999997</v>
      </c>
      <c r="V39" s="3">
        <f t="shared" si="22"/>
        <v>3.79</v>
      </c>
      <c r="W39" s="3">
        <f t="shared" si="23"/>
        <v>1.1977</v>
      </c>
      <c r="X39" s="85"/>
      <c r="Y39" s="3" t="str">
        <f t="shared" si="24"/>
        <v>1.3</v>
      </c>
      <c r="Z39" s="3" t="str">
        <f t="shared" si="25"/>
        <v>-</v>
      </c>
      <c r="AA39" s="3">
        <f t="shared" si="26"/>
        <v>282.02999999999997</v>
      </c>
      <c r="AB39" s="3">
        <f t="shared" si="27"/>
        <v>3.79</v>
      </c>
      <c r="AC39" s="3">
        <f t="shared" si="28"/>
        <v>1.0266</v>
      </c>
      <c r="AD39" s="85"/>
      <c r="AE39" s="3" t="str">
        <f t="shared" si="29"/>
        <v>1.3</v>
      </c>
      <c r="AF39" s="3" t="str">
        <f t="shared" si="30"/>
        <v>-</v>
      </c>
      <c r="AG39" s="3">
        <f t="shared" si="31"/>
        <v>282.02999999999997</v>
      </c>
      <c r="AH39" s="3">
        <f t="shared" si="32"/>
        <v>3.79</v>
      </c>
      <c r="AI39" s="3">
        <f t="shared" si="33"/>
        <v>0.85550000000000004</v>
      </c>
      <c r="AJ39" s="85"/>
      <c r="AK39" s="3" t="str">
        <f t="shared" si="34"/>
        <v>1.3</v>
      </c>
      <c r="AL39" s="3" t="str">
        <f t="shared" si="35"/>
        <v>-</v>
      </c>
      <c r="AM39" s="3">
        <f t="shared" si="36"/>
        <v>282.02999999999997</v>
      </c>
      <c r="AN39" s="3">
        <f t="shared" si="37"/>
        <v>3.79</v>
      </c>
      <c r="AO39" s="3">
        <f t="shared" si="38"/>
        <v>0.68440000000000012</v>
      </c>
      <c r="AP39" s="85"/>
      <c r="AQ39" s="3" t="str">
        <f t="shared" si="39"/>
        <v>1.3</v>
      </c>
      <c r="AR39" s="3" t="str">
        <f t="shared" si="40"/>
        <v>-</v>
      </c>
      <c r="AS39" s="3">
        <f t="shared" si="41"/>
        <v>282.02999999999997</v>
      </c>
      <c r="AT39" s="3">
        <f t="shared" si="42"/>
        <v>3.79</v>
      </c>
      <c r="AU39" s="3">
        <f t="shared" si="43"/>
        <v>0.51329999999999998</v>
      </c>
      <c r="AV39" s="85"/>
      <c r="AW39" s="3" t="str">
        <f t="shared" si="44"/>
        <v>1.3</v>
      </c>
      <c r="AX39" s="3" t="str">
        <f t="shared" si="45"/>
        <v>-</v>
      </c>
      <c r="AY39" s="3">
        <f t="shared" si="46"/>
        <v>282.02999999999997</v>
      </c>
      <c r="AZ39" s="3">
        <f t="shared" si="47"/>
        <v>3.79</v>
      </c>
      <c r="BA39" s="3">
        <f t="shared" si="48"/>
        <v>0.34220000000000006</v>
      </c>
      <c r="BB39" s="85"/>
      <c r="BC39" s="3" t="str">
        <f t="shared" si="49"/>
        <v>1.3</v>
      </c>
      <c r="BD39" s="3" t="str">
        <f t="shared" si="50"/>
        <v>-</v>
      </c>
      <c r="BE39" s="3">
        <f t="shared" si="51"/>
        <v>282.02999999999997</v>
      </c>
      <c r="BF39" s="3">
        <f t="shared" si="52"/>
        <v>3.79</v>
      </c>
      <c r="BG39" s="3">
        <f t="shared" si="53"/>
        <v>0.17110000000000003</v>
      </c>
    </row>
    <row r="40" spans="1:59" x14ac:dyDescent="0.3">
      <c r="A40" s="1" t="str">
        <f>'Forward collapse simulation'!B50</f>
        <v>1.3</v>
      </c>
      <c r="B40" s="37" t="str">
        <f>IF('Forward collapse simulation'!C50="","-",'Forward collapse simulation'!C50)</f>
        <v>-</v>
      </c>
      <c r="C40" s="85">
        <f>'Forward collapse simulation'!E50</f>
        <v>279.86</v>
      </c>
      <c r="D40" s="85">
        <f>'Forward collapse simulation'!F50</f>
        <v>16.11</v>
      </c>
      <c r="E40" s="85">
        <f>'Forward collapse simulation'!D50</f>
        <v>2.4249999999999998</v>
      </c>
      <c r="F40" s="85"/>
      <c r="G40" s="3" t="str">
        <f t="shared" si="9"/>
        <v>1.3</v>
      </c>
      <c r="H40" s="3" t="str">
        <f t="shared" si="10"/>
        <v>-</v>
      </c>
      <c r="I40" s="3">
        <f t="shared" si="11"/>
        <v>279.86</v>
      </c>
      <c r="J40" s="3">
        <f t="shared" si="12"/>
        <v>16.11</v>
      </c>
      <c r="K40" s="3">
        <f t="shared" si="13"/>
        <v>2.1825000000000001</v>
      </c>
      <c r="L40" s="85"/>
      <c r="M40" s="3" t="str">
        <f t="shared" si="14"/>
        <v>1.3</v>
      </c>
      <c r="N40" s="3" t="str">
        <f t="shared" si="15"/>
        <v>-</v>
      </c>
      <c r="O40" s="3">
        <f t="shared" si="16"/>
        <v>279.86</v>
      </c>
      <c r="P40" s="3">
        <f t="shared" si="17"/>
        <v>16.11</v>
      </c>
      <c r="Q40" s="3">
        <f t="shared" si="18"/>
        <v>1.94</v>
      </c>
      <c r="R40" s="85"/>
      <c r="S40" s="3" t="str">
        <f t="shared" si="19"/>
        <v>1.3</v>
      </c>
      <c r="T40" s="3" t="str">
        <f t="shared" si="20"/>
        <v>-</v>
      </c>
      <c r="U40" s="3">
        <f t="shared" si="21"/>
        <v>279.86</v>
      </c>
      <c r="V40" s="3">
        <f t="shared" si="22"/>
        <v>16.11</v>
      </c>
      <c r="W40" s="3">
        <f t="shared" si="23"/>
        <v>1.6974999999999998</v>
      </c>
      <c r="X40" s="85"/>
      <c r="Y40" s="3" t="str">
        <f t="shared" si="24"/>
        <v>1.3</v>
      </c>
      <c r="Z40" s="3" t="str">
        <f t="shared" si="25"/>
        <v>-</v>
      </c>
      <c r="AA40" s="3">
        <f t="shared" si="26"/>
        <v>279.86</v>
      </c>
      <c r="AB40" s="3">
        <f t="shared" si="27"/>
        <v>16.11</v>
      </c>
      <c r="AC40" s="3">
        <f t="shared" si="28"/>
        <v>1.4549999999999998</v>
      </c>
      <c r="AD40" s="85"/>
      <c r="AE40" s="3" t="str">
        <f t="shared" si="29"/>
        <v>1.3</v>
      </c>
      <c r="AF40" s="3" t="str">
        <f t="shared" si="30"/>
        <v>-</v>
      </c>
      <c r="AG40" s="3">
        <f t="shared" si="31"/>
        <v>279.86</v>
      </c>
      <c r="AH40" s="3">
        <f t="shared" si="32"/>
        <v>16.11</v>
      </c>
      <c r="AI40" s="3">
        <f t="shared" si="33"/>
        <v>1.2124999999999999</v>
      </c>
      <c r="AJ40" s="85"/>
      <c r="AK40" s="3" t="str">
        <f t="shared" si="34"/>
        <v>1.3</v>
      </c>
      <c r="AL40" s="3" t="str">
        <f t="shared" si="35"/>
        <v>-</v>
      </c>
      <c r="AM40" s="3">
        <f t="shared" si="36"/>
        <v>279.86</v>
      </c>
      <c r="AN40" s="3">
        <f t="shared" si="37"/>
        <v>16.11</v>
      </c>
      <c r="AO40" s="3">
        <f t="shared" si="38"/>
        <v>0.97</v>
      </c>
      <c r="AP40" s="85"/>
      <c r="AQ40" s="3" t="str">
        <f t="shared" si="39"/>
        <v>1.3</v>
      </c>
      <c r="AR40" s="3" t="str">
        <f t="shared" si="40"/>
        <v>-</v>
      </c>
      <c r="AS40" s="3">
        <f t="shared" si="41"/>
        <v>279.86</v>
      </c>
      <c r="AT40" s="3">
        <f t="shared" si="42"/>
        <v>16.11</v>
      </c>
      <c r="AU40" s="3">
        <f t="shared" si="43"/>
        <v>0.72749999999999992</v>
      </c>
      <c r="AV40" s="85"/>
      <c r="AW40" s="3" t="str">
        <f t="shared" si="44"/>
        <v>1.3</v>
      </c>
      <c r="AX40" s="3" t="str">
        <f t="shared" si="45"/>
        <v>-</v>
      </c>
      <c r="AY40" s="3">
        <f t="shared" si="46"/>
        <v>279.86</v>
      </c>
      <c r="AZ40" s="3">
        <f t="shared" si="47"/>
        <v>16.11</v>
      </c>
      <c r="BA40" s="3">
        <f t="shared" si="48"/>
        <v>0.48499999999999999</v>
      </c>
      <c r="BB40" s="85"/>
      <c r="BC40" s="3" t="str">
        <f t="shared" si="49"/>
        <v>1.3</v>
      </c>
      <c r="BD40" s="3" t="str">
        <f t="shared" si="50"/>
        <v>-</v>
      </c>
      <c r="BE40" s="3">
        <f t="shared" si="51"/>
        <v>279.86</v>
      </c>
      <c r="BF40" s="3">
        <f t="shared" si="52"/>
        <v>16.11</v>
      </c>
      <c r="BG40" s="3">
        <f t="shared" si="53"/>
        <v>0.24249999999999999</v>
      </c>
    </row>
    <row r="41" spans="1:59" x14ac:dyDescent="0.3">
      <c r="A41" s="1" t="str">
        <f>'Forward collapse simulation'!B51</f>
        <v>1.3</v>
      </c>
      <c r="B41" s="37" t="str">
        <f>IF('Forward collapse simulation'!C51="","-",'Forward collapse simulation'!C51)</f>
        <v>-</v>
      </c>
      <c r="C41" s="85">
        <f>'Forward collapse simulation'!E51</f>
        <v>280.99</v>
      </c>
      <c r="D41" s="85">
        <f>'Forward collapse simulation'!F51</f>
        <v>43.93</v>
      </c>
      <c r="E41" s="85">
        <f>'Forward collapse simulation'!D51</f>
        <v>1.653</v>
      </c>
      <c r="F41" s="85"/>
      <c r="G41" s="3" t="str">
        <f t="shared" si="9"/>
        <v>1.3</v>
      </c>
      <c r="H41" s="3" t="str">
        <f t="shared" si="10"/>
        <v>-</v>
      </c>
      <c r="I41" s="3">
        <f t="shared" si="11"/>
        <v>280.99</v>
      </c>
      <c r="J41" s="3">
        <f t="shared" si="12"/>
        <v>43.93</v>
      </c>
      <c r="K41" s="3">
        <f t="shared" si="13"/>
        <v>1.4877</v>
      </c>
      <c r="L41" s="85"/>
      <c r="M41" s="3" t="str">
        <f t="shared" si="14"/>
        <v>1.3</v>
      </c>
      <c r="N41" s="3" t="str">
        <f t="shared" si="15"/>
        <v>-</v>
      </c>
      <c r="O41" s="3">
        <f t="shared" si="16"/>
        <v>280.99</v>
      </c>
      <c r="P41" s="3">
        <f t="shared" si="17"/>
        <v>43.93</v>
      </c>
      <c r="Q41" s="3">
        <f t="shared" si="18"/>
        <v>1.3224</v>
      </c>
      <c r="R41" s="85"/>
      <c r="S41" s="3" t="str">
        <f t="shared" si="19"/>
        <v>1.3</v>
      </c>
      <c r="T41" s="3" t="str">
        <f t="shared" si="20"/>
        <v>-</v>
      </c>
      <c r="U41" s="3">
        <f t="shared" si="21"/>
        <v>280.99</v>
      </c>
      <c r="V41" s="3">
        <f t="shared" si="22"/>
        <v>43.93</v>
      </c>
      <c r="W41" s="3">
        <f t="shared" si="23"/>
        <v>1.1571</v>
      </c>
      <c r="X41" s="85"/>
      <c r="Y41" s="3" t="str">
        <f t="shared" si="24"/>
        <v>1.3</v>
      </c>
      <c r="Z41" s="3" t="str">
        <f t="shared" si="25"/>
        <v>-</v>
      </c>
      <c r="AA41" s="3">
        <f t="shared" si="26"/>
        <v>280.99</v>
      </c>
      <c r="AB41" s="3">
        <f t="shared" si="27"/>
        <v>43.93</v>
      </c>
      <c r="AC41" s="3">
        <f t="shared" si="28"/>
        <v>0.99180000000000001</v>
      </c>
      <c r="AD41" s="85"/>
      <c r="AE41" s="3" t="str">
        <f t="shared" si="29"/>
        <v>1.3</v>
      </c>
      <c r="AF41" s="3" t="str">
        <f t="shared" si="30"/>
        <v>-</v>
      </c>
      <c r="AG41" s="3">
        <f t="shared" si="31"/>
        <v>280.99</v>
      </c>
      <c r="AH41" s="3">
        <f t="shared" si="32"/>
        <v>43.93</v>
      </c>
      <c r="AI41" s="3">
        <f t="shared" si="33"/>
        <v>0.82650000000000001</v>
      </c>
      <c r="AJ41" s="85"/>
      <c r="AK41" s="3" t="str">
        <f t="shared" si="34"/>
        <v>1.3</v>
      </c>
      <c r="AL41" s="3" t="str">
        <f t="shared" si="35"/>
        <v>-</v>
      </c>
      <c r="AM41" s="3">
        <f t="shared" si="36"/>
        <v>280.99</v>
      </c>
      <c r="AN41" s="3">
        <f t="shared" si="37"/>
        <v>43.93</v>
      </c>
      <c r="AO41" s="3">
        <f t="shared" si="38"/>
        <v>0.66120000000000001</v>
      </c>
      <c r="AP41" s="85"/>
      <c r="AQ41" s="3" t="str">
        <f t="shared" si="39"/>
        <v>1.3</v>
      </c>
      <c r="AR41" s="3" t="str">
        <f t="shared" si="40"/>
        <v>-</v>
      </c>
      <c r="AS41" s="3">
        <f t="shared" si="41"/>
        <v>280.99</v>
      </c>
      <c r="AT41" s="3">
        <f t="shared" si="42"/>
        <v>43.93</v>
      </c>
      <c r="AU41" s="3">
        <f t="shared" si="43"/>
        <v>0.49590000000000001</v>
      </c>
      <c r="AV41" s="85"/>
      <c r="AW41" s="3" t="str">
        <f t="shared" si="44"/>
        <v>1.3</v>
      </c>
      <c r="AX41" s="3" t="str">
        <f t="shared" si="45"/>
        <v>-</v>
      </c>
      <c r="AY41" s="3">
        <f t="shared" si="46"/>
        <v>280.99</v>
      </c>
      <c r="AZ41" s="3">
        <f t="shared" si="47"/>
        <v>43.93</v>
      </c>
      <c r="BA41" s="3">
        <f t="shared" si="48"/>
        <v>0.3306</v>
      </c>
      <c r="BB41" s="85"/>
      <c r="BC41" s="3" t="str">
        <f t="shared" si="49"/>
        <v>1.3</v>
      </c>
      <c r="BD41" s="3" t="str">
        <f t="shared" si="50"/>
        <v>-</v>
      </c>
      <c r="BE41" s="3">
        <f t="shared" si="51"/>
        <v>280.99</v>
      </c>
      <c r="BF41" s="3">
        <f t="shared" si="52"/>
        <v>43.93</v>
      </c>
      <c r="BG41" s="3">
        <f t="shared" si="53"/>
        <v>0.1653</v>
      </c>
    </row>
    <row r="42" spans="1:59" x14ac:dyDescent="0.3">
      <c r="A42" s="1" t="str">
        <f>'Forward collapse simulation'!B52</f>
        <v>1.3</v>
      </c>
      <c r="B42" s="37" t="str">
        <f>IF('Forward collapse simulation'!C52="","-",'Forward collapse simulation'!C52)</f>
        <v>-</v>
      </c>
      <c r="C42" s="85">
        <f>'Forward collapse simulation'!E52</f>
        <v>302.32</v>
      </c>
      <c r="D42" s="85">
        <f>'Forward collapse simulation'!F52</f>
        <v>70.42</v>
      </c>
      <c r="E42" s="85">
        <f>'Forward collapse simulation'!D52</f>
        <v>1.3839999999999999</v>
      </c>
      <c r="F42" s="85"/>
      <c r="G42" s="3" t="str">
        <f t="shared" si="9"/>
        <v>1.3</v>
      </c>
      <c r="H42" s="3" t="str">
        <f t="shared" si="10"/>
        <v>-</v>
      </c>
      <c r="I42" s="3">
        <f t="shared" si="11"/>
        <v>302.32</v>
      </c>
      <c r="J42" s="3">
        <f t="shared" si="12"/>
        <v>70.42</v>
      </c>
      <c r="K42" s="3">
        <f t="shared" si="13"/>
        <v>1.2456</v>
      </c>
      <c r="L42" s="85"/>
      <c r="M42" s="3" t="str">
        <f t="shared" si="14"/>
        <v>1.3</v>
      </c>
      <c r="N42" s="3" t="str">
        <f t="shared" si="15"/>
        <v>-</v>
      </c>
      <c r="O42" s="3">
        <f t="shared" si="16"/>
        <v>302.32</v>
      </c>
      <c r="P42" s="3">
        <f t="shared" si="17"/>
        <v>70.42</v>
      </c>
      <c r="Q42" s="3">
        <f t="shared" si="18"/>
        <v>1.1072</v>
      </c>
      <c r="R42" s="85"/>
      <c r="S42" s="3" t="str">
        <f t="shared" si="19"/>
        <v>1.3</v>
      </c>
      <c r="T42" s="3" t="str">
        <f t="shared" si="20"/>
        <v>-</v>
      </c>
      <c r="U42" s="3">
        <f t="shared" si="21"/>
        <v>302.32</v>
      </c>
      <c r="V42" s="3">
        <f t="shared" si="22"/>
        <v>70.42</v>
      </c>
      <c r="W42" s="3">
        <f t="shared" si="23"/>
        <v>0.96879999999999988</v>
      </c>
      <c r="X42" s="85"/>
      <c r="Y42" s="3" t="str">
        <f t="shared" si="24"/>
        <v>1.3</v>
      </c>
      <c r="Z42" s="3" t="str">
        <f t="shared" si="25"/>
        <v>-</v>
      </c>
      <c r="AA42" s="3">
        <f t="shared" si="26"/>
        <v>302.32</v>
      </c>
      <c r="AB42" s="3">
        <f t="shared" si="27"/>
        <v>70.42</v>
      </c>
      <c r="AC42" s="3">
        <f t="shared" si="28"/>
        <v>0.83039999999999992</v>
      </c>
      <c r="AD42" s="85"/>
      <c r="AE42" s="3" t="str">
        <f t="shared" si="29"/>
        <v>1.3</v>
      </c>
      <c r="AF42" s="3" t="str">
        <f t="shared" si="30"/>
        <v>-</v>
      </c>
      <c r="AG42" s="3">
        <f t="shared" si="31"/>
        <v>302.32</v>
      </c>
      <c r="AH42" s="3">
        <f t="shared" si="32"/>
        <v>70.42</v>
      </c>
      <c r="AI42" s="3">
        <f t="shared" si="33"/>
        <v>0.69199999999999995</v>
      </c>
      <c r="AJ42" s="85"/>
      <c r="AK42" s="3" t="str">
        <f t="shared" si="34"/>
        <v>1.3</v>
      </c>
      <c r="AL42" s="3" t="str">
        <f t="shared" si="35"/>
        <v>-</v>
      </c>
      <c r="AM42" s="3">
        <f t="shared" si="36"/>
        <v>302.32</v>
      </c>
      <c r="AN42" s="3">
        <f t="shared" si="37"/>
        <v>70.42</v>
      </c>
      <c r="AO42" s="3">
        <f t="shared" si="38"/>
        <v>0.55359999999999998</v>
      </c>
      <c r="AP42" s="85"/>
      <c r="AQ42" s="3" t="str">
        <f t="shared" si="39"/>
        <v>1.3</v>
      </c>
      <c r="AR42" s="3" t="str">
        <f t="shared" si="40"/>
        <v>-</v>
      </c>
      <c r="AS42" s="3">
        <f t="shared" si="41"/>
        <v>302.32</v>
      </c>
      <c r="AT42" s="3">
        <f t="shared" si="42"/>
        <v>70.42</v>
      </c>
      <c r="AU42" s="3">
        <f t="shared" si="43"/>
        <v>0.41519999999999996</v>
      </c>
      <c r="AV42" s="85"/>
      <c r="AW42" s="3" t="str">
        <f t="shared" si="44"/>
        <v>1.3</v>
      </c>
      <c r="AX42" s="3" t="str">
        <f t="shared" si="45"/>
        <v>-</v>
      </c>
      <c r="AY42" s="3">
        <f t="shared" si="46"/>
        <v>302.32</v>
      </c>
      <c r="AZ42" s="3">
        <f t="shared" si="47"/>
        <v>70.42</v>
      </c>
      <c r="BA42" s="3">
        <f t="shared" si="48"/>
        <v>0.27679999999999999</v>
      </c>
      <c r="BB42" s="85"/>
      <c r="BC42" s="3" t="str">
        <f t="shared" si="49"/>
        <v>1.3</v>
      </c>
      <c r="BD42" s="3" t="str">
        <f t="shared" si="50"/>
        <v>-</v>
      </c>
      <c r="BE42" s="3">
        <f t="shared" si="51"/>
        <v>302.32</v>
      </c>
      <c r="BF42" s="3">
        <f t="shared" si="52"/>
        <v>70.42</v>
      </c>
      <c r="BG42" s="3">
        <f t="shared" si="53"/>
        <v>0.1384</v>
      </c>
    </row>
    <row r="43" spans="1:59" x14ac:dyDescent="0.3">
      <c r="A43" s="1" t="str">
        <f>'Forward collapse simulation'!B53</f>
        <v>1.3</v>
      </c>
      <c r="B43" s="37" t="str">
        <f>IF('Forward collapse simulation'!C53="","-",'Forward collapse simulation'!C53)</f>
        <v>-</v>
      </c>
      <c r="C43" s="85">
        <f>'Forward collapse simulation'!E53</f>
        <v>55.28</v>
      </c>
      <c r="D43" s="85">
        <f>'Forward collapse simulation'!F53</f>
        <v>76.3</v>
      </c>
      <c r="E43" s="85">
        <f>'Forward collapse simulation'!D53</f>
        <v>1.238</v>
      </c>
      <c r="F43" s="85"/>
      <c r="G43" s="3" t="str">
        <f t="shared" si="9"/>
        <v>1.3</v>
      </c>
      <c r="H43" s="3" t="str">
        <f t="shared" si="10"/>
        <v>-</v>
      </c>
      <c r="I43" s="3">
        <f t="shared" si="11"/>
        <v>55.28</v>
      </c>
      <c r="J43" s="3">
        <f t="shared" si="12"/>
        <v>76.3</v>
      </c>
      <c r="K43" s="3">
        <f t="shared" si="13"/>
        <v>1.1142000000000001</v>
      </c>
      <c r="L43" s="85"/>
      <c r="M43" s="3" t="str">
        <f t="shared" si="14"/>
        <v>1.3</v>
      </c>
      <c r="N43" s="3" t="str">
        <f t="shared" si="15"/>
        <v>-</v>
      </c>
      <c r="O43" s="3">
        <f t="shared" si="16"/>
        <v>55.28</v>
      </c>
      <c r="P43" s="3">
        <f t="shared" si="17"/>
        <v>76.3</v>
      </c>
      <c r="Q43" s="3">
        <f t="shared" si="18"/>
        <v>0.99040000000000006</v>
      </c>
      <c r="R43" s="85"/>
      <c r="S43" s="3" t="str">
        <f t="shared" si="19"/>
        <v>1.3</v>
      </c>
      <c r="T43" s="3" t="str">
        <f t="shared" si="20"/>
        <v>-</v>
      </c>
      <c r="U43" s="3">
        <f t="shared" si="21"/>
        <v>55.28</v>
      </c>
      <c r="V43" s="3">
        <f t="shared" si="22"/>
        <v>76.3</v>
      </c>
      <c r="W43" s="3">
        <f t="shared" si="23"/>
        <v>0.86659999999999993</v>
      </c>
      <c r="X43" s="85"/>
      <c r="Y43" s="3" t="str">
        <f t="shared" si="24"/>
        <v>1.3</v>
      </c>
      <c r="Z43" s="3" t="str">
        <f t="shared" si="25"/>
        <v>-</v>
      </c>
      <c r="AA43" s="3">
        <f t="shared" si="26"/>
        <v>55.28</v>
      </c>
      <c r="AB43" s="3">
        <f t="shared" si="27"/>
        <v>76.3</v>
      </c>
      <c r="AC43" s="3">
        <f t="shared" si="28"/>
        <v>0.74280000000000002</v>
      </c>
      <c r="AD43" s="85"/>
      <c r="AE43" s="3" t="str">
        <f t="shared" si="29"/>
        <v>1.3</v>
      </c>
      <c r="AF43" s="3" t="str">
        <f t="shared" si="30"/>
        <v>-</v>
      </c>
      <c r="AG43" s="3">
        <f t="shared" si="31"/>
        <v>55.28</v>
      </c>
      <c r="AH43" s="3">
        <f t="shared" si="32"/>
        <v>76.3</v>
      </c>
      <c r="AI43" s="3">
        <f t="shared" si="33"/>
        <v>0.61899999999999999</v>
      </c>
      <c r="AJ43" s="85"/>
      <c r="AK43" s="3" t="str">
        <f t="shared" si="34"/>
        <v>1.3</v>
      </c>
      <c r="AL43" s="3" t="str">
        <f t="shared" si="35"/>
        <v>-</v>
      </c>
      <c r="AM43" s="3">
        <f t="shared" si="36"/>
        <v>55.28</v>
      </c>
      <c r="AN43" s="3">
        <f t="shared" si="37"/>
        <v>76.3</v>
      </c>
      <c r="AO43" s="3">
        <f t="shared" si="38"/>
        <v>0.49520000000000003</v>
      </c>
      <c r="AP43" s="85"/>
      <c r="AQ43" s="3" t="str">
        <f t="shared" si="39"/>
        <v>1.3</v>
      </c>
      <c r="AR43" s="3" t="str">
        <f t="shared" si="40"/>
        <v>-</v>
      </c>
      <c r="AS43" s="3">
        <f t="shared" si="41"/>
        <v>55.28</v>
      </c>
      <c r="AT43" s="3">
        <f t="shared" si="42"/>
        <v>76.3</v>
      </c>
      <c r="AU43" s="3">
        <f t="shared" si="43"/>
        <v>0.37140000000000001</v>
      </c>
      <c r="AV43" s="85"/>
      <c r="AW43" s="3" t="str">
        <f t="shared" si="44"/>
        <v>1.3</v>
      </c>
      <c r="AX43" s="3" t="str">
        <f t="shared" si="45"/>
        <v>-</v>
      </c>
      <c r="AY43" s="3">
        <f t="shared" si="46"/>
        <v>55.28</v>
      </c>
      <c r="AZ43" s="3">
        <f t="shared" si="47"/>
        <v>76.3</v>
      </c>
      <c r="BA43" s="3">
        <f t="shared" si="48"/>
        <v>0.24760000000000001</v>
      </c>
      <c r="BB43" s="85"/>
      <c r="BC43" s="3" t="str">
        <f t="shared" si="49"/>
        <v>1.3</v>
      </c>
      <c r="BD43" s="3" t="str">
        <f t="shared" si="50"/>
        <v>-</v>
      </c>
      <c r="BE43" s="3">
        <f t="shared" si="51"/>
        <v>55.28</v>
      </c>
      <c r="BF43" s="3">
        <f t="shared" si="52"/>
        <v>76.3</v>
      </c>
      <c r="BG43" s="3">
        <f t="shared" si="53"/>
        <v>0.12380000000000001</v>
      </c>
    </row>
    <row r="44" spans="1:59" x14ac:dyDescent="0.3">
      <c r="A44" s="1" t="str">
        <f>'Forward collapse simulation'!B54</f>
        <v>1.3</v>
      </c>
      <c r="B44" s="37" t="str">
        <f>IF('Forward collapse simulation'!C54="","-",'Forward collapse simulation'!C54)</f>
        <v>-</v>
      </c>
      <c r="C44" s="85">
        <f>'Forward collapse simulation'!E54</f>
        <v>95.97</v>
      </c>
      <c r="D44" s="85">
        <f>'Forward collapse simulation'!F54</f>
        <v>45.3</v>
      </c>
      <c r="E44" s="85">
        <f>'Forward collapse simulation'!D54</f>
        <v>1.6120000000000001</v>
      </c>
      <c r="F44" s="85"/>
      <c r="G44" s="3" t="str">
        <f t="shared" si="9"/>
        <v>1.3</v>
      </c>
      <c r="H44" s="3" t="str">
        <f t="shared" si="10"/>
        <v>-</v>
      </c>
      <c r="I44" s="3">
        <f t="shared" si="11"/>
        <v>95.97</v>
      </c>
      <c r="J44" s="3">
        <f t="shared" si="12"/>
        <v>45.3</v>
      </c>
      <c r="K44" s="3">
        <f t="shared" si="13"/>
        <v>1.4508000000000001</v>
      </c>
      <c r="L44" s="85"/>
      <c r="M44" s="3" t="str">
        <f t="shared" si="14"/>
        <v>1.3</v>
      </c>
      <c r="N44" s="3" t="str">
        <f t="shared" si="15"/>
        <v>-</v>
      </c>
      <c r="O44" s="3">
        <f t="shared" si="16"/>
        <v>95.97</v>
      </c>
      <c r="P44" s="3">
        <f t="shared" si="17"/>
        <v>45.3</v>
      </c>
      <c r="Q44" s="3">
        <f t="shared" si="18"/>
        <v>1.2896000000000001</v>
      </c>
      <c r="R44" s="85"/>
      <c r="S44" s="3" t="str">
        <f t="shared" si="19"/>
        <v>1.3</v>
      </c>
      <c r="T44" s="3" t="str">
        <f t="shared" si="20"/>
        <v>-</v>
      </c>
      <c r="U44" s="3">
        <f t="shared" si="21"/>
        <v>95.97</v>
      </c>
      <c r="V44" s="3">
        <f t="shared" si="22"/>
        <v>45.3</v>
      </c>
      <c r="W44" s="3">
        <f t="shared" si="23"/>
        <v>1.1284000000000001</v>
      </c>
      <c r="X44" s="85"/>
      <c r="Y44" s="3" t="str">
        <f t="shared" si="24"/>
        <v>1.3</v>
      </c>
      <c r="Z44" s="3" t="str">
        <f t="shared" si="25"/>
        <v>-</v>
      </c>
      <c r="AA44" s="3">
        <f t="shared" si="26"/>
        <v>95.97</v>
      </c>
      <c r="AB44" s="3">
        <f t="shared" si="27"/>
        <v>45.3</v>
      </c>
      <c r="AC44" s="3">
        <f t="shared" si="28"/>
        <v>0.96720000000000006</v>
      </c>
      <c r="AD44" s="85"/>
      <c r="AE44" s="3" t="str">
        <f t="shared" si="29"/>
        <v>1.3</v>
      </c>
      <c r="AF44" s="3" t="str">
        <f t="shared" si="30"/>
        <v>-</v>
      </c>
      <c r="AG44" s="3">
        <f t="shared" si="31"/>
        <v>95.97</v>
      </c>
      <c r="AH44" s="3">
        <f t="shared" si="32"/>
        <v>45.3</v>
      </c>
      <c r="AI44" s="3">
        <f t="shared" si="33"/>
        <v>0.80600000000000005</v>
      </c>
      <c r="AJ44" s="85"/>
      <c r="AK44" s="3" t="str">
        <f t="shared" si="34"/>
        <v>1.3</v>
      </c>
      <c r="AL44" s="3" t="str">
        <f t="shared" si="35"/>
        <v>-</v>
      </c>
      <c r="AM44" s="3">
        <f t="shared" si="36"/>
        <v>95.97</v>
      </c>
      <c r="AN44" s="3">
        <f t="shared" si="37"/>
        <v>45.3</v>
      </c>
      <c r="AO44" s="3">
        <f t="shared" si="38"/>
        <v>0.64480000000000004</v>
      </c>
      <c r="AP44" s="85"/>
      <c r="AQ44" s="3" t="str">
        <f t="shared" si="39"/>
        <v>1.3</v>
      </c>
      <c r="AR44" s="3" t="str">
        <f t="shared" si="40"/>
        <v>-</v>
      </c>
      <c r="AS44" s="3">
        <f t="shared" si="41"/>
        <v>95.97</v>
      </c>
      <c r="AT44" s="3">
        <f t="shared" si="42"/>
        <v>45.3</v>
      </c>
      <c r="AU44" s="3">
        <f t="shared" si="43"/>
        <v>0.48360000000000003</v>
      </c>
      <c r="AV44" s="85"/>
      <c r="AW44" s="3" t="str">
        <f t="shared" si="44"/>
        <v>1.3</v>
      </c>
      <c r="AX44" s="3" t="str">
        <f t="shared" si="45"/>
        <v>-</v>
      </c>
      <c r="AY44" s="3">
        <f t="shared" si="46"/>
        <v>95.97</v>
      </c>
      <c r="AZ44" s="3">
        <f t="shared" si="47"/>
        <v>45.3</v>
      </c>
      <c r="BA44" s="3">
        <f t="shared" si="48"/>
        <v>0.32240000000000002</v>
      </c>
      <c r="BB44" s="85"/>
      <c r="BC44" s="3" t="str">
        <f t="shared" si="49"/>
        <v>1.3</v>
      </c>
      <c r="BD44" s="3" t="str">
        <f t="shared" si="50"/>
        <v>-</v>
      </c>
      <c r="BE44" s="3">
        <f t="shared" si="51"/>
        <v>95.97</v>
      </c>
      <c r="BF44" s="3">
        <f t="shared" si="52"/>
        <v>45.3</v>
      </c>
      <c r="BG44" s="3">
        <f t="shared" si="53"/>
        <v>0.16120000000000001</v>
      </c>
    </row>
    <row r="45" spans="1:59" x14ac:dyDescent="0.3">
      <c r="A45" s="1" t="str">
        <f>'Forward collapse simulation'!B55</f>
        <v>1.3</v>
      </c>
      <c r="B45" s="37" t="str">
        <f>IF('Forward collapse simulation'!C55="","-",'Forward collapse simulation'!C55)</f>
        <v>-</v>
      </c>
      <c r="C45" s="85">
        <f>'Forward collapse simulation'!E55</f>
        <v>106.85</v>
      </c>
      <c r="D45" s="85">
        <f>'Forward collapse simulation'!F55</f>
        <v>22.8</v>
      </c>
      <c r="E45" s="85">
        <f>'Forward collapse simulation'!D55</f>
        <v>1.796</v>
      </c>
      <c r="F45" s="85"/>
      <c r="G45" s="3" t="str">
        <f t="shared" si="9"/>
        <v>1.3</v>
      </c>
      <c r="H45" s="3" t="str">
        <f t="shared" si="10"/>
        <v>-</v>
      </c>
      <c r="I45" s="3">
        <f t="shared" si="11"/>
        <v>106.85</v>
      </c>
      <c r="J45" s="3">
        <f t="shared" si="12"/>
        <v>22.8</v>
      </c>
      <c r="K45" s="3">
        <f t="shared" si="13"/>
        <v>1.6164000000000001</v>
      </c>
      <c r="L45" s="85"/>
      <c r="M45" s="3" t="str">
        <f t="shared" si="14"/>
        <v>1.3</v>
      </c>
      <c r="N45" s="3" t="str">
        <f t="shared" si="15"/>
        <v>-</v>
      </c>
      <c r="O45" s="3">
        <f t="shared" si="16"/>
        <v>106.85</v>
      </c>
      <c r="P45" s="3">
        <f t="shared" si="17"/>
        <v>22.8</v>
      </c>
      <c r="Q45" s="3">
        <f t="shared" si="18"/>
        <v>1.4368000000000001</v>
      </c>
      <c r="R45" s="85"/>
      <c r="S45" s="3" t="str">
        <f t="shared" si="19"/>
        <v>1.3</v>
      </c>
      <c r="T45" s="3" t="str">
        <f t="shared" si="20"/>
        <v>-</v>
      </c>
      <c r="U45" s="3">
        <f t="shared" si="21"/>
        <v>106.85</v>
      </c>
      <c r="V45" s="3">
        <f t="shared" si="22"/>
        <v>22.8</v>
      </c>
      <c r="W45" s="3">
        <f t="shared" si="23"/>
        <v>1.2571999999999999</v>
      </c>
      <c r="X45" s="85"/>
      <c r="Y45" s="3" t="str">
        <f t="shared" si="24"/>
        <v>1.3</v>
      </c>
      <c r="Z45" s="3" t="str">
        <f t="shared" si="25"/>
        <v>-</v>
      </c>
      <c r="AA45" s="3">
        <f t="shared" si="26"/>
        <v>106.85</v>
      </c>
      <c r="AB45" s="3">
        <f t="shared" si="27"/>
        <v>22.8</v>
      </c>
      <c r="AC45" s="3">
        <f t="shared" si="28"/>
        <v>1.0775999999999999</v>
      </c>
      <c r="AD45" s="85"/>
      <c r="AE45" s="3" t="str">
        <f t="shared" si="29"/>
        <v>1.3</v>
      </c>
      <c r="AF45" s="3" t="str">
        <f t="shared" si="30"/>
        <v>-</v>
      </c>
      <c r="AG45" s="3">
        <f t="shared" si="31"/>
        <v>106.85</v>
      </c>
      <c r="AH45" s="3">
        <f t="shared" si="32"/>
        <v>22.8</v>
      </c>
      <c r="AI45" s="3">
        <f t="shared" si="33"/>
        <v>0.89800000000000002</v>
      </c>
      <c r="AJ45" s="85"/>
      <c r="AK45" s="3" t="str">
        <f t="shared" si="34"/>
        <v>1.3</v>
      </c>
      <c r="AL45" s="3" t="str">
        <f t="shared" si="35"/>
        <v>-</v>
      </c>
      <c r="AM45" s="3">
        <f t="shared" si="36"/>
        <v>106.85</v>
      </c>
      <c r="AN45" s="3">
        <f t="shared" si="37"/>
        <v>22.8</v>
      </c>
      <c r="AO45" s="3">
        <f t="shared" si="38"/>
        <v>0.71840000000000004</v>
      </c>
      <c r="AP45" s="85"/>
      <c r="AQ45" s="3" t="str">
        <f t="shared" si="39"/>
        <v>1.3</v>
      </c>
      <c r="AR45" s="3" t="str">
        <f t="shared" si="40"/>
        <v>-</v>
      </c>
      <c r="AS45" s="3">
        <f t="shared" si="41"/>
        <v>106.85</v>
      </c>
      <c r="AT45" s="3">
        <f t="shared" si="42"/>
        <v>22.8</v>
      </c>
      <c r="AU45" s="3">
        <f t="shared" si="43"/>
        <v>0.53879999999999995</v>
      </c>
      <c r="AV45" s="85"/>
      <c r="AW45" s="3" t="str">
        <f t="shared" si="44"/>
        <v>1.3</v>
      </c>
      <c r="AX45" s="3" t="str">
        <f t="shared" si="45"/>
        <v>-</v>
      </c>
      <c r="AY45" s="3">
        <f t="shared" si="46"/>
        <v>106.85</v>
      </c>
      <c r="AZ45" s="3">
        <f t="shared" si="47"/>
        <v>22.8</v>
      </c>
      <c r="BA45" s="3">
        <f t="shared" si="48"/>
        <v>0.35920000000000002</v>
      </c>
      <c r="BB45" s="85"/>
      <c r="BC45" s="3" t="str">
        <f t="shared" si="49"/>
        <v>1.3</v>
      </c>
      <c r="BD45" s="3" t="str">
        <f t="shared" si="50"/>
        <v>-</v>
      </c>
      <c r="BE45" s="3">
        <f t="shared" si="51"/>
        <v>106.85</v>
      </c>
      <c r="BF45" s="3">
        <f t="shared" si="52"/>
        <v>22.8</v>
      </c>
      <c r="BG45" s="3">
        <f t="shared" si="53"/>
        <v>0.17960000000000001</v>
      </c>
    </row>
    <row r="46" spans="1:59" x14ac:dyDescent="0.3">
      <c r="A46" s="1" t="str">
        <f>'Forward collapse simulation'!B56</f>
        <v>1.3</v>
      </c>
      <c r="B46" s="37" t="str">
        <f>IF('Forward collapse simulation'!C56="","-",'Forward collapse simulation'!C56)</f>
        <v>-</v>
      </c>
      <c r="C46" s="85">
        <f>'Forward collapse simulation'!E56</f>
        <v>105.27</v>
      </c>
      <c r="D46" s="85">
        <f>'Forward collapse simulation'!F56</f>
        <v>-2.8</v>
      </c>
      <c r="E46" s="85">
        <f>'Forward collapse simulation'!D56</f>
        <v>2.581</v>
      </c>
      <c r="F46" s="85"/>
      <c r="G46" s="3" t="str">
        <f t="shared" si="9"/>
        <v>1.3</v>
      </c>
      <c r="H46" s="3" t="str">
        <f t="shared" si="10"/>
        <v>-</v>
      </c>
      <c r="I46" s="3">
        <f t="shared" si="11"/>
        <v>105.27</v>
      </c>
      <c r="J46" s="3">
        <f t="shared" si="12"/>
        <v>-2.8</v>
      </c>
      <c r="K46" s="3">
        <f t="shared" si="13"/>
        <v>2.3229000000000002</v>
      </c>
      <c r="L46" s="85"/>
      <c r="M46" s="3" t="str">
        <f t="shared" si="14"/>
        <v>1.3</v>
      </c>
      <c r="N46" s="3" t="str">
        <f t="shared" si="15"/>
        <v>-</v>
      </c>
      <c r="O46" s="3">
        <f t="shared" si="16"/>
        <v>105.27</v>
      </c>
      <c r="P46" s="3">
        <f t="shared" si="17"/>
        <v>-2.8</v>
      </c>
      <c r="Q46" s="3">
        <f t="shared" si="18"/>
        <v>2.0648</v>
      </c>
      <c r="R46" s="85"/>
      <c r="S46" s="3" t="str">
        <f t="shared" si="19"/>
        <v>1.3</v>
      </c>
      <c r="T46" s="3" t="str">
        <f t="shared" si="20"/>
        <v>-</v>
      </c>
      <c r="U46" s="3">
        <f t="shared" si="21"/>
        <v>105.27</v>
      </c>
      <c r="V46" s="3">
        <f t="shared" si="22"/>
        <v>-2.8</v>
      </c>
      <c r="W46" s="3">
        <f t="shared" si="23"/>
        <v>1.8066999999999998</v>
      </c>
      <c r="X46" s="85"/>
      <c r="Y46" s="3" t="str">
        <f t="shared" si="24"/>
        <v>1.3</v>
      </c>
      <c r="Z46" s="3" t="str">
        <f t="shared" si="25"/>
        <v>-</v>
      </c>
      <c r="AA46" s="3">
        <f t="shared" si="26"/>
        <v>105.27</v>
      </c>
      <c r="AB46" s="3">
        <f t="shared" si="27"/>
        <v>-2.8</v>
      </c>
      <c r="AC46" s="3">
        <f t="shared" si="28"/>
        <v>1.5486</v>
      </c>
      <c r="AD46" s="85"/>
      <c r="AE46" s="3" t="str">
        <f t="shared" si="29"/>
        <v>1.3</v>
      </c>
      <c r="AF46" s="3" t="str">
        <f t="shared" si="30"/>
        <v>-</v>
      </c>
      <c r="AG46" s="3">
        <f t="shared" si="31"/>
        <v>105.27</v>
      </c>
      <c r="AH46" s="3">
        <f t="shared" si="32"/>
        <v>-2.8</v>
      </c>
      <c r="AI46" s="3">
        <f t="shared" si="33"/>
        <v>1.2905</v>
      </c>
      <c r="AJ46" s="85"/>
      <c r="AK46" s="3" t="str">
        <f t="shared" si="34"/>
        <v>1.3</v>
      </c>
      <c r="AL46" s="3" t="str">
        <f t="shared" si="35"/>
        <v>-</v>
      </c>
      <c r="AM46" s="3">
        <f t="shared" si="36"/>
        <v>105.27</v>
      </c>
      <c r="AN46" s="3">
        <f t="shared" si="37"/>
        <v>-2.8</v>
      </c>
      <c r="AO46" s="3">
        <f t="shared" si="38"/>
        <v>1.0324</v>
      </c>
      <c r="AP46" s="85"/>
      <c r="AQ46" s="3" t="str">
        <f t="shared" si="39"/>
        <v>1.3</v>
      </c>
      <c r="AR46" s="3" t="str">
        <f t="shared" si="40"/>
        <v>-</v>
      </c>
      <c r="AS46" s="3">
        <f t="shared" si="41"/>
        <v>105.27</v>
      </c>
      <c r="AT46" s="3">
        <f t="shared" si="42"/>
        <v>-2.8</v>
      </c>
      <c r="AU46" s="3">
        <f t="shared" si="43"/>
        <v>0.77429999999999999</v>
      </c>
      <c r="AV46" s="85"/>
      <c r="AW46" s="3" t="str">
        <f t="shared" si="44"/>
        <v>1.3</v>
      </c>
      <c r="AX46" s="3" t="str">
        <f t="shared" si="45"/>
        <v>-</v>
      </c>
      <c r="AY46" s="3">
        <f t="shared" si="46"/>
        <v>105.27</v>
      </c>
      <c r="AZ46" s="3">
        <f t="shared" si="47"/>
        <v>-2.8</v>
      </c>
      <c r="BA46" s="3">
        <f t="shared" si="48"/>
        <v>0.51619999999999999</v>
      </c>
      <c r="BB46" s="85"/>
      <c r="BC46" s="3" t="str">
        <f t="shared" si="49"/>
        <v>1.3</v>
      </c>
      <c r="BD46" s="3" t="str">
        <f t="shared" si="50"/>
        <v>-</v>
      </c>
      <c r="BE46" s="3">
        <f t="shared" si="51"/>
        <v>105.27</v>
      </c>
      <c r="BF46" s="3">
        <f t="shared" si="52"/>
        <v>-2.8</v>
      </c>
      <c r="BG46" s="3">
        <f t="shared" si="53"/>
        <v>0.2581</v>
      </c>
    </row>
    <row r="47" spans="1:59" x14ac:dyDescent="0.3">
      <c r="A47" s="1" t="str">
        <f>'Forward collapse simulation'!B57</f>
        <v>1.3</v>
      </c>
      <c r="B47" s="37" t="str">
        <f>IF('Forward collapse simulation'!C57="","-",'Forward collapse simulation'!C57)</f>
        <v>-</v>
      </c>
      <c r="C47" s="85">
        <f>'Forward collapse simulation'!E57</f>
        <v>104.3</v>
      </c>
      <c r="D47" s="85">
        <f>'Forward collapse simulation'!F57</f>
        <v>-15.14</v>
      </c>
      <c r="E47" s="85">
        <f>'Forward collapse simulation'!D57</f>
        <v>2.3620000000000001</v>
      </c>
      <c r="F47" s="85"/>
      <c r="G47" s="3" t="str">
        <f t="shared" si="9"/>
        <v>1.3</v>
      </c>
      <c r="H47" s="3" t="str">
        <f t="shared" si="10"/>
        <v>-</v>
      </c>
      <c r="I47" s="3">
        <f t="shared" si="11"/>
        <v>104.3</v>
      </c>
      <c r="J47" s="3">
        <f t="shared" si="12"/>
        <v>-15.14</v>
      </c>
      <c r="K47" s="3">
        <f t="shared" si="13"/>
        <v>2.1258000000000004</v>
      </c>
      <c r="L47" s="85"/>
      <c r="M47" s="3" t="str">
        <f t="shared" si="14"/>
        <v>1.3</v>
      </c>
      <c r="N47" s="3" t="str">
        <f t="shared" si="15"/>
        <v>-</v>
      </c>
      <c r="O47" s="3">
        <f t="shared" si="16"/>
        <v>104.3</v>
      </c>
      <c r="P47" s="3">
        <f t="shared" si="17"/>
        <v>-15.14</v>
      </c>
      <c r="Q47" s="3">
        <f t="shared" si="18"/>
        <v>1.8896000000000002</v>
      </c>
      <c r="R47" s="85"/>
      <c r="S47" s="3" t="str">
        <f t="shared" si="19"/>
        <v>1.3</v>
      </c>
      <c r="T47" s="3" t="str">
        <f t="shared" si="20"/>
        <v>-</v>
      </c>
      <c r="U47" s="3">
        <f t="shared" si="21"/>
        <v>104.3</v>
      </c>
      <c r="V47" s="3">
        <f t="shared" si="22"/>
        <v>-15.14</v>
      </c>
      <c r="W47" s="3">
        <f t="shared" si="23"/>
        <v>1.6534</v>
      </c>
      <c r="X47" s="85"/>
      <c r="Y47" s="3" t="str">
        <f t="shared" si="24"/>
        <v>1.3</v>
      </c>
      <c r="Z47" s="3" t="str">
        <f t="shared" si="25"/>
        <v>-</v>
      </c>
      <c r="AA47" s="3">
        <f t="shared" si="26"/>
        <v>104.3</v>
      </c>
      <c r="AB47" s="3">
        <f t="shared" si="27"/>
        <v>-15.14</v>
      </c>
      <c r="AC47" s="3">
        <f t="shared" si="28"/>
        <v>1.4172</v>
      </c>
      <c r="AD47" s="85"/>
      <c r="AE47" s="3" t="str">
        <f t="shared" si="29"/>
        <v>1.3</v>
      </c>
      <c r="AF47" s="3" t="str">
        <f t="shared" si="30"/>
        <v>-</v>
      </c>
      <c r="AG47" s="3">
        <f t="shared" si="31"/>
        <v>104.3</v>
      </c>
      <c r="AH47" s="3">
        <f t="shared" si="32"/>
        <v>-15.14</v>
      </c>
      <c r="AI47" s="3">
        <f t="shared" si="33"/>
        <v>1.181</v>
      </c>
      <c r="AJ47" s="85"/>
      <c r="AK47" s="3" t="str">
        <f t="shared" si="34"/>
        <v>1.3</v>
      </c>
      <c r="AL47" s="3" t="str">
        <f t="shared" si="35"/>
        <v>-</v>
      </c>
      <c r="AM47" s="3">
        <f t="shared" si="36"/>
        <v>104.3</v>
      </c>
      <c r="AN47" s="3">
        <f t="shared" si="37"/>
        <v>-15.14</v>
      </c>
      <c r="AO47" s="3">
        <f t="shared" si="38"/>
        <v>0.94480000000000008</v>
      </c>
      <c r="AP47" s="85"/>
      <c r="AQ47" s="3" t="str">
        <f t="shared" si="39"/>
        <v>1.3</v>
      </c>
      <c r="AR47" s="3" t="str">
        <f t="shared" si="40"/>
        <v>-</v>
      </c>
      <c r="AS47" s="3">
        <f t="shared" si="41"/>
        <v>104.3</v>
      </c>
      <c r="AT47" s="3">
        <f t="shared" si="42"/>
        <v>-15.14</v>
      </c>
      <c r="AU47" s="3">
        <f t="shared" si="43"/>
        <v>0.70860000000000001</v>
      </c>
      <c r="AV47" s="85"/>
      <c r="AW47" s="3" t="str">
        <f t="shared" si="44"/>
        <v>1.3</v>
      </c>
      <c r="AX47" s="3" t="str">
        <f t="shared" si="45"/>
        <v>-</v>
      </c>
      <c r="AY47" s="3">
        <f t="shared" si="46"/>
        <v>104.3</v>
      </c>
      <c r="AZ47" s="3">
        <f t="shared" si="47"/>
        <v>-15.14</v>
      </c>
      <c r="BA47" s="3">
        <f t="shared" si="48"/>
        <v>0.47240000000000004</v>
      </c>
      <c r="BB47" s="85"/>
      <c r="BC47" s="3" t="str">
        <f t="shared" si="49"/>
        <v>1.3</v>
      </c>
      <c r="BD47" s="3" t="str">
        <f t="shared" si="50"/>
        <v>-</v>
      </c>
      <c r="BE47" s="3">
        <f t="shared" si="51"/>
        <v>104.3</v>
      </c>
      <c r="BF47" s="3">
        <f t="shared" si="52"/>
        <v>-15.14</v>
      </c>
      <c r="BG47" s="3">
        <f t="shared" si="53"/>
        <v>0.23620000000000002</v>
      </c>
    </row>
    <row r="48" spans="1:59" x14ac:dyDescent="0.3">
      <c r="A48" s="1" t="str">
        <f>'Forward collapse simulation'!B58</f>
        <v>1.3</v>
      </c>
      <c r="B48" s="37" t="str">
        <f>IF('Forward collapse simulation'!C58="","-",'Forward collapse simulation'!C58)</f>
        <v>-</v>
      </c>
      <c r="C48" s="85">
        <f>'Forward collapse simulation'!E58</f>
        <v>102.91</v>
      </c>
      <c r="D48" s="85">
        <f>'Forward collapse simulation'!F58</f>
        <v>-34.9</v>
      </c>
      <c r="E48" s="85">
        <f>'Forward collapse simulation'!D58</f>
        <v>1.07</v>
      </c>
      <c r="F48" s="85"/>
      <c r="G48" s="3" t="str">
        <f t="shared" si="9"/>
        <v>1.3</v>
      </c>
      <c r="H48" s="3" t="str">
        <f t="shared" si="10"/>
        <v>-</v>
      </c>
      <c r="I48" s="3">
        <f t="shared" si="11"/>
        <v>102.91</v>
      </c>
      <c r="J48" s="3">
        <f t="shared" si="12"/>
        <v>-34.9</v>
      </c>
      <c r="K48" s="3">
        <f t="shared" si="13"/>
        <v>0.96300000000000008</v>
      </c>
      <c r="L48" s="85"/>
      <c r="M48" s="3" t="str">
        <f t="shared" si="14"/>
        <v>1.3</v>
      </c>
      <c r="N48" s="3" t="str">
        <f t="shared" si="15"/>
        <v>-</v>
      </c>
      <c r="O48" s="3">
        <f t="shared" si="16"/>
        <v>102.91</v>
      </c>
      <c r="P48" s="3">
        <f t="shared" si="17"/>
        <v>-34.9</v>
      </c>
      <c r="Q48" s="3">
        <f t="shared" si="18"/>
        <v>0.85600000000000009</v>
      </c>
      <c r="R48" s="85"/>
      <c r="S48" s="3" t="str">
        <f t="shared" si="19"/>
        <v>1.3</v>
      </c>
      <c r="T48" s="3" t="str">
        <f t="shared" si="20"/>
        <v>-</v>
      </c>
      <c r="U48" s="3">
        <f t="shared" si="21"/>
        <v>102.91</v>
      </c>
      <c r="V48" s="3">
        <f t="shared" si="22"/>
        <v>-34.9</v>
      </c>
      <c r="W48" s="3">
        <f t="shared" si="23"/>
        <v>0.749</v>
      </c>
      <c r="X48" s="85"/>
      <c r="Y48" s="3" t="str">
        <f t="shared" si="24"/>
        <v>1.3</v>
      </c>
      <c r="Z48" s="3" t="str">
        <f t="shared" si="25"/>
        <v>-</v>
      </c>
      <c r="AA48" s="3">
        <f t="shared" si="26"/>
        <v>102.91</v>
      </c>
      <c r="AB48" s="3">
        <f t="shared" si="27"/>
        <v>-34.9</v>
      </c>
      <c r="AC48" s="3">
        <f t="shared" si="28"/>
        <v>0.64200000000000002</v>
      </c>
      <c r="AD48" s="85"/>
      <c r="AE48" s="3" t="str">
        <f t="shared" si="29"/>
        <v>1.3</v>
      </c>
      <c r="AF48" s="3" t="str">
        <f t="shared" si="30"/>
        <v>-</v>
      </c>
      <c r="AG48" s="3">
        <f t="shared" si="31"/>
        <v>102.91</v>
      </c>
      <c r="AH48" s="3">
        <f t="shared" si="32"/>
        <v>-34.9</v>
      </c>
      <c r="AI48" s="3">
        <f t="shared" si="33"/>
        <v>0.53500000000000003</v>
      </c>
      <c r="AJ48" s="85"/>
      <c r="AK48" s="3" t="str">
        <f t="shared" si="34"/>
        <v>1.3</v>
      </c>
      <c r="AL48" s="3" t="str">
        <f t="shared" si="35"/>
        <v>-</v>
      </c>
      <c r="AM48" s="3">
        <f t="shared" si="36"/>
        <v>102.91</v>
      </c>
      <c r="AN48" s="3">
        <f t="shared" si="37"/>
        <v>-34.9</v>
      </c>
      <c r="AO48" s="3">
        <f t="shared" si="38"/>
        <v>0.42800000000000005</v>
      </c>
      <c r="AP48" s="85"/>
      <c r="AQ48" s="3" t="str">
        <f t="shared" si="39"/>
        <v>1.3</v>
      </c>
      <c r="AR48" s="3" t="str">
        <f t="shared" si="40"/>
        <v>-</v>
      </c>
      <c r="AS48" s="3">
        <f t="shared" si="41"/>
        <v>102.91</v>
      </c>
      <c r="AT48" s="3">
        <f t="shared" si="42"/>
        <v>-34.9</v>
      </c>
      <c r="AU48" s="3">
        <f t="shared" si="43"/>
        <v>0.32100000000000001</v>
      </c>
      <c r="AV48" s="85"/>
      <c r="AW48" s="3" t="str">
        <f t="shared" si="44"/>
        <v>1.3</v>
      </c>
      <c r="AX48" s="3" t="str">
        <f t="shared" si="45"/>
        <v>-</v>
      </c>
      <c r="AY48" s="3">
        <f t="shared" si="46"/>
        <v>102.91</v>
      </c>
      <c r="AZ48" s="3">
        <f t="shared" si="47"/>
        <v>-34.9</v>
      </c>
      <c r="BA48" s="3">
        <f t="shared" si="48"/>
        <v>0.21400000000000002</v>
      </c>
      <c r="BB48" s="85"/>
      <c r="BC48" s="3" t="str">
        <f t="shared" si="49"/>
        <v>1.3</v>
      </c>
      <c r="BD48" s="3" t="str">
        <f t="shared" si="50"/>
        <v>-</v>
      </c>
      <c r="BE48" s="3">
        <f t="shared" si="51"/>
        <v>102.91</v>
      </c>
      <c r="BF48" s="3">
        <f t="shared" si="52"/>
        <v>-34.9</v>
      </c>
      <c r="BG48" s="3">
        <f t="shared" si="53"/>
        <v>0.10700000000000001</v>
      </c>
    </row>
    <row r="49" spans="1:59" x14ac:dyDescent="0.3">
      <c r="A49" s="1" t="str">
        <f>'Forward collapse simulation'!B59</f>
        <v>1.3</v>
      </c>
      <c r="B49" s="37" t="str">
        <f>IF('Forward collapse simulation'!C59="","-",'Forward collapse simulation'!C59)</f>
        <v>1.31</v>
      </c>
      <c r="C49" s="85">
        <f>'Forward collapse simulation'!E59</f>
        <v>238.68</v>
      </c>
      <c r="D49" s="85">
        <f>'Forward collapse simulation'!F59</f>
        <v>1.2</v>
      </c>
      <c r="E49" s="85">
        <f>'Forward collapse simulation'!D59</f>
        <v>5.6829999999999998</v>
      </c>
      <c r="F49" s="85"/>
      <c r="G49" s="3" t="str">
        <f t="shared" si="9"/>
        <v>1.3</v>
      </c>
      <c r="H49" s="3" t="str">
        <f t="shared" si="10"/>
        <v>1.31</v>
      </c>
      <c r="I49" s="3">
        <f t="shared" si="11"/>
        <v>238.68</v>
      </c>
      <c r="J49" s="3">
        <f t="shared" si="12"/>
        <v>1.2</v>
      </c>
      <c r="K49" s="3">
        <f t="shared" si="13"/>
        <v>5.6829999999999998</v>
      </c>
      <c r="L49" s="85"/>
      <c r="M49" s="3" t="str">
        <f t="shared" si="14"/>
        <v>1.3</v>
      </c>
      <c r="N49" s="3" t="str">
        <f t="shared" si="15"/>
        <v>1.31</v>
      </c>
      <c r="O49" s="3">
        <f t="shared" si="16"/>
        <v>238.68</v>
      </c>
      <c r="P49" s="3">
        <f t="shared" si="17"/>
        <v>1.2</v>
      </c>
      <c r="Q49" s="3">
        <f t="shared" si="18"/>
        <v>5.6829999999999998</v>
      </c>
      <c r="R49" s="85"/>
      <c r="S49" s="3" t="str">
        <f t="shared" si="19"/>
        <v>1.3</v>
      </c>
      <c r="T49" s="3" t="str">
        <f t="shared" si="20"/>
        <v>1.31</v>
      </c>
      <c r="U49" s="3">
        <f t="shared" si="21"/>
        <v>238.68</v>
      </c>
      <c r="V49" s="3">
        <f t="shared" si="22"/>
        <v>1.2</v>
      </c>
      <c r="W49" s="3">
        <f t="shared" si="23"/>
        <v>5.6829999999999998</v>
      </c>
      <c r="X49" s="85"/>
      <c r="Y49" s="3" t="str">
        <f t="shared" si="24"/>
        <v>1.3</v>
      </c>
      <c r="Z49" s="3" t="str">
        <f t="shared" si="25"/>
        <v>1.31</v>
      </c>
      <c r="AA49" s="3">
        <f t="shared" si="26"/>
        <v>238.68</v>
      </c>
      <c r="AB49" s="3">
        <f t="shared" si="27"/>
        <v>1.2</v>
      </c>
      <c r="AC49" s="3">
        <f t="shared" si="28"/>
        <v>5.6829999999999998</v>
      </c>
      <c r="AD49" s="85"/>
      <c r="AE49" s="3" t="str">
        <f t="shared" si="29"/>
        <v>1.3</v>
      </c>
      <c r="AF49" s="3" t="str">
        <f t="shared" si="30"/>
        <v>1.31</v>
      </c>
      <c r="AG49" s="3">
        <f t="shared" si="31"/>
        <v>238.68</v>
      </c>
      <c r="AH49" s="3">
        <f t="shared" si="32"/>
        <v>1.2</v>
      </c>
      <c r="AI49" s="3">
        <f t="shared" si="33"/>
        <v>5.6829999999999998</v>
      </c>
      <c r="AJ49" s="85"/>
      <c r="AK49" s="3" t="str">
        <f t="shared" si="34"/>
        <v>1.3</v>
      </c>
      <c r="AL49" s="3" t="str">
        <f t="shared" si="35"/>
        <v>1.31</v>
      </c>
      <c r="AM49" s="3">
        <f t="shared" si="36"/>
        <v>238.68</v>
      </c>
      <c r="AN49" s="3">
        <f t="shared" si="37"/>
        <v>1.2</v>
      </c>
      <c r="AO49" s="3">
        <f t="shared" si="38"/>
        <v>5.6829999999999998</v>
      </c>
      <c r="AP49" s="85"/>
      <c r="AQ49" s="3" t="str">
        <f t="shared" si="39"/>
        <v>1.3</v>
      </c>
      <c r="AR49" s="3" t="str">
        <f t="shared" si="40"/>
        <v>1.31</v>
      </c>
      <c r="AS49" s="3">
        <f t="shared" si="41"/>
        <v>238.68</v>
      </c>
      <c r="AT49" s="3">
        <f t="shared" si="42"/>
        <v>1.2</v>
      </c>
      <c r="AU49" s="3">
        <f t="shared" si="43"/>
        <v>5.6829999999999998</v>
      </c>
      <c r="AV49" s="85"/>
      <c r="AW49" s="3" t="str">
        <f t="shared" si="44"/>
        <v>1.3</v>
      </c>
      <c r="AX49" s="3" t="str">
        <f t="shared" si="45"/>
        <v>1.31</v>
      </c>
      <c r="AY49" s="3">
        <f t="shared" si="46"/>
        <v>238.68</v>
      </c>
      <c r="AZ49" s="3">
        <f t="shared" si="47"/>
        <v>1.2</v>
      </c>
      <c r="BA49" s="3">
        <f t="shared" si="48"/>
        <v>5.6829999999999998</v>
      </c>
      <c r="BB49" s="85"/>
      <c r="BC49" s="3" t="str">
        <f t="shared" si="49"/>
        <v>1.3</v>
      </c>
      <c r="BD49" s="3" t="str">
        <f t="shared" si="50"/>
        <v>1.31</v>
      </c>
      <c r="BE49" s="3">
        <f t="shared" si="51"/>
        <v>238.68</v>
      </c>
      <c r="BF49" s="3">
        <f t="shared" si="52"/>
        <v>1.2</v>
      </c>
      <c r="BG49" s="3">
        <f t="shared" si="53"/>
        <v>5.6829999999999998</v>
      </c>
    </row>
    <row r="50" spans="1:59" x14ac:dyDescent="0.3">
      <c r="A50" s="1" t="str">
        <f>'Forward collapse simulation'!B60</f>
        <v>1.31</v>
      </c>
      <c r="B50" s="37" t="str">
        <f>IF('Forward collapse simulation'!C60="","-",'Forward collapse simulation'!C60)</f>
        <v>-</v>
      </c>
      <c r="C50" s="85">
        <f>'Forward collapse simulation'!E60</f>
        <v>152.82</v>
      </c>
      <c r="D50" s="85">
        <f>'Forward collapse simulation'!F60</f>
        <v>-29.27</v>
      </c>
      <c r="E50" s="85">
        <f>'Forward collapse simulation'!D60</f>
        <v>0.76300000000000001</v>
      </c>
      <c r="F50" s="85"/>
      <c r="G50" s="3" t="str">
        <f t="shared" si="9"/>
        <v>1.31</v>
      </c>
      <c r="H50" s="3" t="str">
        <f t="shared" si="10"/>
        <v>-</v>
      </c>
      <c r="I50" s="3">
        <f t="shared" si="11"/>
        <v>152.82</v>
      </c>
      <c r="J50" s="3">
        <f t="shared" si="12"/>
        <v>-29.27</v>
      </c>
      <c r="K50" s="3">
        <f t="shared" si="13"/>
        <v>0.68669999999999998</v>
      </c>
      <c r="L50" s="85"/>
      <c r="M50" s="3" t="str">
        <f t="shared" si="14"/>
        <v>1.31</v>
      </c>
      <c r="N50" s="3" t="str">
        <f t="shared" si="15"/>
        <v>-</v>
      </c>
      <c r="O50" s="3">
        <f t="shared" si="16"/>
        <v>152.82</v>
      </c>
      <c r="P50" s="3">
        <f t="shared" si="17"/>
        <v>-29.27</v>
      </c>
      <c r="Q50" s="3">
        <f t="shared" si="18"/>
        <v>0.61040000000000005</v>
      </c>
      <c r="R50" s="85"/>
      <c r="S50" s="3" t="str">
        <f t="shared" si="19"/>
        <v>1.31</v>
      </c>
      <c r="T50" s="3" t="str">
        <f t="shared" si="20"/>
        <v>-</v>
      </c>
      <c r="U50" s="3">
        <f t="shared" si="21"/>
        <v>152.82</v>
      </c>
      <c r="V50" s="3">
        <f t="shared" si="22"/>
        <v>-29.27</v>
      </c>
      <c r="W50" s="3">
        <f t="shared" si="23"/>
        <v>0.53410000000000002</v>
      </c>
      <c r="X50" s="85"/>
      <c r="Y50" s="3" t="str">
        <f t="shared" si="24"/>
        <v>1.31</v>
      </c>
      <c r="Z50" s="3" t="str">
        <f t="shared" si="25"/>
        <v>-</v>
      </c>
      <c r="AA50" s="3">
        <f t="shared" si="26"/>
        <v>152.82</v>
      </c>
      <c r="AB50" s="3">
        <f t="shared" si="27"/>
        <v>-29.27</v>
      </c>
      <c r="AC50" s="3">
        <f t="shared" si="28"/>
        <v>0.45779999999999998</v>
      </c>
      <c r="AD50" s="85"/>
      <c r="AE50" s="3" t="str">
        <f t="shared" si="29"/>
        <v>1.31</v>
      </c>
      <c r="AF50" s="3" t="str">
        <f t="shared" si="30"/>
        <v>-</v>
      </c>
      <c r="AG50" s="3">
        <f t="shared" si="31"/>
        <v>152.82</v>
      </c>
      <c r="AH50" s="3">
        <f t="shared" si="32"/>
        <v>-29.27</v>
      </c>
      <c r="AI50" s="3">
        <f t="shared" si="33"/>
        <v>0.38150000000000001</v>
      </c>
      <c r="AJ50" s="85"/>
      <c r="AK50" s="3" t="str">
        <f t="shared" si="34"/>
        <v>1.31</v>
      </c>
      <c r="AL50" s="3" t="str">
        <f t="shared" si="35"/>
        <v>-</v>
      </c>
      <c r="AM50" s="3">
        <f t="shared" si="36"/>
        <v>152.82</v>
      </c>
      <c r="AN50" s="3">
        <f t="shared" si="37"/>
        <v>-29.27</v>
      </c>
      <c r="AO50" s="3">
        <f t="shared" si="38"/>
        <v>0.30520000000000003</v>
      </c>
      <c r="AP50" s="85"/>
      <c r="AQ50" s="3" t="str">
        <f t="shared" si="39"/>
        <v>1.31</v>
      </c>
      <c r="AR50" s="3" t="str">
        <f t="shared" si="40"/>
        <v>-</v>
      </c>
      <c r="AS50" s="3">
        <f t="shared" si="41"/>
        <v>152.82</v>
      </c>
      <c r="AT50" s="3">
        <f t="shared" si="42"/>
        <v>-29.27</v>
      </c>
      <c r="AU50" s="3">
        <f t="shared" si="43"/>
        <v>0.22889999999999999</v>
      </c>
      <c r="AV50" s="85"/>
      <c r="AW50" s="3" t="str">
        <f t="shared" si="44"/>
        <v>1.31</v>
      </c>
      <c r="AX50" s="3" t="str">
        <f t="shared" si="45"/>
        <v>-</v>
      </c>
      <c r="AY50" s="3">
        <f t="shared" si="46"/>
        <v>152.82</v>
      </c>
      <c r="AZ50" s="3">
        <f t="shared" si="47"/>
        <v>-29.27</v>
      </c>
      <c r="BA50" s="3">
        <f t="shared" si="48"/>
        <v>0.15260000000000001</v>
      </c>
      <c r="BB50" s="85"/>
      <c r="BC50" s="3" t="str">
        <f t="shared" si="49"/>
        <v>1.31</v>
      </c>
      <c r="BD50" s="3" t="str">
        <f t="shared" si="50"/>
        <v>-</v>
      </c>
      <c r="BE50" s="3">
        <f t="shared" si="51"/>
        <v>152.82</v>
      </c>
      <c r="BF50" s="3">
        <f t="shared" si="52"/>
        <v>-29.27</v>
      </c>
      <c r="BG50" s="3">
        <f t="shared" si="53"/>
        <v>7.6300000000000007E-2</v>
      </c>
    </row>
    <row r="51" spans="1:59" x14ac:dyDescent="0.3">
      <c r="A51" s="1" t="str">
        <f>'Forward collapse simulation'!B61</f>
        <v>1.31</v>
      </c>
      <c r="B51" s="37" t="str">
        <f>IF('Forward collapse simulation'!C61="","-",'Forward collapse simulation'!C61)</f>
        <v>-</v>
      </c>
      <c r="C51" s="85">
        <f>'Forward collapse simulation'!E61</f>
        <v>159.63</v>
      </c>
      <c r="D51" s="85">
        <f>'Forward collapse simulation'!F61</f>
        <v>-3.7</v>
      </c>
      <c r="E51" s="85">
        <f>'Forward collapse simulation'!D61</f>
        <v>1.2410000000000001</v>
      </c>
      <c r="F51" s="85"/>
      <c r="G51" s="3" t="str">
        <f t="shared" si="9"/>
        <v>1.31</v>
      </c>
      <c r="H51" s="3" t="str">
        <f t="shared" si="10"/>
        <v>-</v>
      </c>
      <c r="I51" s="3">
        <f t="shared" si="11"/>
        <v>159.63</v>
      </c>
      <c r="J51" s="3">
        <f t="shared" si="12"/>
        <v>-3.7</v>
      </c>
      <c r="K51" s="3">
        <f t="shared" si="13"/>
        <v>1.1169000000000002</v>
      </c>
      <c r="L51" s="85"/>
      <c r="M51" s="3" t="str">
        <f t="shared" si="14"/>
        <v>1.31</v>
      </c>
      <c r="N51" s="3" t="str">
        <f t="shared" si="15"/>
        <v>-</v>
      </c>
      <c r="O51" s="3">
        <f t="shared" si="16"/>
        <v>159.63</v>
      </c>
      <c r="P51" s="3">
        <f t="shared" si="17"/>
        <v>-3.7</v>
      </c>
      <c r="Q51" s="3">
        <f t="shared" si="18"/>
        <v>0.99280000000000013</v>
      </c>
      <c r="R51" s="85"/>
      <c r="S51" s="3" t="str">
        <f t="shared" si="19"/>
        <v>1.31</v>
      </c>
      <c r="T51" s="3" t="str">
        <f t="shared" si="20"/>
        <v>-</v>
      </c>
      <c r="U51" s="3">
        <f t="shared" si="21"/>
        <v>159.63</v>
      </c>
      <c r="V51" s="3">
        <f t="shared" si="22"/>
        <v>-3.7</v>
      </c>
      <c r="W51" s="3">
        <f t="shared" si="23"/>
        <v>0.86870000000000003</v>
      </c>
      <c r="X51" s="85"/>
      <c r="Y51" s="3" t="str">
        <f t="shared" si="24"/>
        <v>1.31</v>
      </c>
      <c r="Z51" s="3" t="str">
        <f t="shared" si="25"/>
        <v>-</v>
      </c>
      <c r="AA51" s="3">
        <f t="shared" si="26"/>
        <v>159.63</v>
      </c>
      <c r="AB51" s="3">
        <f t="shared" si="27"/>
        <v>-3.7</v>
      </c>
      <c r="AC51" s="3">
        <f t="shared" si="28"/>
        <v>0.74460000000000004</v>
      </c>
      <c r="AD51" s="85"/>
      <c r="AE51" s="3" t="str">
        <f t="shared" si="29"/>
        <v>1.31</v>
      </c>
      <c r="AF51" s="3" t="str">
        <f t="shared" si="30"/>
        <v>-</v>
      </c>
      <c r="AG51" s="3">
        <f t="shared" si="31"/>
        <v>159.63</v>
      </c>
      <c r="AH51" s="3">
        <f t="shared" si="32"/>
        <v>-3.7</v>
      </c>
      <c r="AI51" s="3">
        <f t="shared" si="33"/>
        <v>0.62050000000000005</v>
      </c>
      <c r="AJ51" s="85"/>
      <c r="AK51" s="3" t="str">
        <f t="shared" si="34"/>
        <v>1.31</v>
      </c>
      <c r="AL51" s="3" t="str">
        <f t="shared" si="35"/>
        <v>-</v>
      </c>
      <c r="AM51" s="3">
        <f t="shared" si="36"/>
        <v>159.63</v>
      </c>
      <c r="AN51" s="3">
        <f t="shared" si="37"/>
        <v>-3.7</v>
      </c>
      <c r="AO51" s="3">
        <f t="shared" si="38"/>
        <v>0.49640000000000006</v>
      </c>
      <c r="AP51" s="85"/>
      <c r="AQ51" s="3" t="str">
        <f t="shared" si="39"/>
        <v>1.31</v>
      </c>
      <c r="AR51" s="3" t="str">
        <f t="shared" si="40"/>
        <v>-</v>
      </c>
      <c r="AS51" s="3">
        <f t="shared" si="41"/>
        <v>159.63</v>
      </c>
      <c r="AT51" s="3">
        <f t="shared" si="42"/>
        <v>-3.7</v>
      </c>
      <c r="AU51" s="3">
        <f t="shared" si="43"/>
        <v>0.37230000000000002</v>
      </c>
      <c r="AV51" s="85"/>
      <c r="AW51" s="3" t="str">
        <f t="shared" si="44"/>
        <v>1.31</v>
      </c>
      <c r="AX51" s="3" t="str">
        <f t="shared" si="45"/>
        <v>-</v>
      </c>
      <c r="AY51" s="3">
        <f t="shared" si="46"/>
        <v>159.63</v>
      </c>
      <c r="AZ51" s="3">
        <f t="shared" si="47"/>
        <v>-3.7</v>
      </c>
      <c r="BA51" s="3">
        <f t="shared" si="48"/>
        <v>0.24820000000000003</v>
      </c>
      <c r="BB51" s="85"/>
      <c r="BC51" s="3" t="str">
        <f t="shared" si="49"/>
        <v>1.31</v>
      </c>
      <c r="BD51" s="3" t="str">
        <f t="shared" si="50"/>
        <v>-</v>
      </c>
      <c r="BE51" s="3">
        <f t="shared" si="51"/>
        <v>159.63</v>
      </c>
      <c r="BF51" s="3">
        <f t="shared" si="52"/>
        <v>-3.7</v>
      </c>
      <c r="BG51" s="3">
        <f t="shared" si="53"/>
        <v>0.12410000000000002</v>
      </c>
    </row>
    <row r="52" spans="1:59" x14ac:dyDescent="0.3">
      <c r="A52" s="1" t="str">
        <f>'Forward collapse simulation'!B62</f>
        <v>1.31</v>
      </c>
      <c r="B52" s="37" t="str">
        <f>IF('Forward collapse simulation'!C62="","-",'Forward collapse simulation'!C62)</f>
        <v>-</v>
      </c>
      <c r="C52" s="85">
        <f>'Forward collapse simulation'!E62</f>
        <v>162.32</v>
      </c>
      <c r="D52" s="85">
        <f>'Forward collapse simulation'!F62</f>
        <v>3.42</v>
      </c>
      <c r="E52" s="85">
        <f>'Forward collapse simulation'!D62</f>
        <v>2.4969999999999999</v>
      </c>
      <c r="F52" s="85"/>
      <c r="G52" s="3" t="str">
        <f t="shared" si="9"/>
        <v>1.31</v>
      </c>
      <c r="H52" s="3" t="str">
        <f t="shared" si="10"/>
        <v>-</v>
      </c>
      <c r="I52" s="3">
        <f t="shared" si="11"/>
        <v>162.32</v>
      </c>
      <c r="J52" s="3">
        <f t="shared" si="12"/>
        <v>3.42</v>
      </c>
      <c r="K52" s="3">
        <f t="shared" si="13"/>
        <v>2.2473000000000001</v>
      </c>
      <c r="L52" s="85"/>
      <c r="M52" s="3" t="str">
        <f t="shared" si="14"/>
        <v>1.31</v>
      </c>
      <c r="N52" s="3" t="str">
        <f t="shared" si="15"/>
        <v>-</v>
      </c>
      <c r="O52" s="3">
        <f t="shared" si="16"/>
        <v>162.32</v>
      </c>
      <c r="P52" s="3">
        <f t="shared" si="17"/>
        <v>3.42</v>
      </c>
      <c r="Q52" s="3">
        <f t="shared" si="18"/>
        <v>1.9976</v>
      </c>
      <c r="R52" s="85"/>
      <c r="S52" s="3" t="str">
        <f t="shared" si="19"/>
        <v>1.31</v>
      </c>
      <c r="T52" s="3" t="str">
        <f t="shared" si="20"/>
        <v>-</v>
      </c>
      <c r="U52" s="3">
        <f t="shared" si="21"/>
        <v>162.32</v>
      </c>
      <c r="V52" s="3">
        <f t="shared" si="22"/>
        <v>3.42</v>
      </c>
      <c r="W52" s="3">
        <f t="shared" si="23"/>
        <v>1.7478999999999998</v>
      </c>
      <c r="X52" s="85"/>
      <c r="Y52" s="3" t="str">
        <f t="shared" si="24"/>
        <v>1.31</v>
      </c>
      <c r="Z52" s="3" t="str">
        <f t="shared" si="25"/>
        <v>-</v>
      </c>
      <c r="AA52" s="3">
        <f t="shared" si="26"/>
        <v>162.32</v>
      </c>
      <c r="AB52" s="3">
        <f t="shared" si="27"/>
        <v>3.42</v>
      </c>
      <c r="AC52" s="3">
        <f t="shared" si="28"/>
        <v>1.4982</v>
      </c>
      <c r="AD52" s="85"/>
      <c r="AE52" s="3" t="str">
        <f t="shared" si="29"/>
        <v>1.31</v>
      </c>
      <c r="AF52" s="3" t="str">
        <f t="shared" si="30"/>
        <v>-</v>
      </c>
      <c r="AG52" s="3">
        <f t="shared" si="31"/>
        <v>162.32</v>
      </c>
      <c r="AH52" s="3">
        <f t="shared" si="32"/>
        <v>3.42</v>
      </c>
      <c r="AI52" s="3">
        <f t="shared" si="33"/>
        <v>1.2484999999999999</v>
      </c>
      <c r="AJ52" s="85"/>
      <c r="AK52" s="3" t="str">
        <f t="shared" si="34"/>
        <v>1.31</v>
      </c>
      <c r="AL52" s="3" t="str">
        <f t="shared" si="35"/>
        <v>-</v>
      </c>
      <c r="AM52" s="3">
        <f t="shared" si="36"/>
        <v>162.32</v>
      </c>
      <c r="AN52" s="3">
        <f t="shared" si="37"/>
        <v>3.42</v>
      </c>
      <c r="AO52" s="3">
        <f t="shared" si="38"/>
        <v>0.99880000000000002</v>
      </c>
      <c r="AP52" s="85"/>
      <c r="AQ52" s="3" t="str">
        <f t="shared" si="39"/>
        <v>1.31</v>
      </c>
      <c r="AR52" s="3" t="str">
        <f t="shared" si="40"/>
        <v>-</v>
      </c>
      <c r="AS52" s="3">
        <f t="shared" si="41"/>
        <v>162.32</v>
      </c>
      <c r="AT52" s="3">
        <f t="shared" si="42"/>
        <v>3.42</v>
      </c>
      <c r="AU52" s="3">
        <f t="shared" si="43"/>
        <v>0.74909999999999999</v>
      </c>
      <c r="AV52" s="85"/>
      <c r="AW52" s="3" t="str">
        <f t="shared" si="44"/>
        <v>1.31</v>
      </c>
      <c r="AX52" s="3" t="str">
        <f t="shared" si="45"/>
        <v>-</v>
      </c>
      <c r="AY52" s="3">
        <f t="shared" si="46"/>
        <v>162.32</v>
      </c>
      <c r="AZ52" s="3">
        <f t="shared" si="47"/>
        <v>3.42</v>
      </c>
      <c r="BA52" s="3">
        <f t="shared" si="48"/>
        <v>0.49940000000000001</v>
      </c>
      <c r="BB52" s="85"/>
      <c r="BC52" s="3" t="str">
        <f t="shared" si="49"/>
        <v>1.31</v>
      </c>
      <c r="BD52" s="3" t="str">
        <f t="shared" si="50"/>
        <v>-</v>
      </c>
      <c r="BE52" s="3">
        <f t="shared" si="51"/>
        <v>162.32</v>
      </c>
      <c r="BF52" s="3">
        <f t="shared" si="52"/>
        <v>3.42</v>
      </c>
      <c r="BG52" s="3">
        <f t="shared" si="53"/>
        <v>0.24970000000000001</v>
      </c>
    </row>
    <row r="53" spans="1:59" x14ac:dyDescent="0.3">
      <c r="A53" s="1" t="str">
        <f>'Forward collapse simulation'!B63</f>
        <v>1.31</v>
      </c>
      <c r="B53" s="37" t="str">
        <f>IF('Forward collapse simulation'!C63="","-",'Forward collapse simulation'!C63)</f>
        <v>-</v>
      </c>
      <c r="C53" s="85">
        <f>'Forward collapse simulation'!E63</f>
        <v>167.36</v>
      </c>
      <c r="D53" s="85">
        <f>'Forward collapse simulation'!F63</f>
        <v>22.87</v>
      </c>
      <c r="E53" s="85">
        <f>'Forward collapse simulation'!D63</f>
        <v>1.2250000000000001</v>
      </c>
      <c r="F53" s="85"/>
      <c r="G53" s="3" t="str">
        <f t="shared" si="9"/>
        <v>1.31</v>
      </c>
      <c r="H53" s="3" t="str">
        <f t="shared" si="10"/>
        <v>-</v>
      </c>
      <c r="I53" s="3">
        <f t="shared" si="11"/>
        <v>167.36</v>
      </c>
      <c r="J53" s="3">
        <f t="shared" si="12"/>
        <v>22.87</v>
      </c>
      <c r="K53" s="3">
        <f t="shared" si="13"/>
        <v>1.1025</v>
      </c>
      <c r="L53" s="85"/>
      <c r="M53" s="3" t="str">
        <f t="shared" si="14"/>
        <v>1.31</v>
      </c>
      <c r="N53" s="3" t="str">
        <f t="shared" si="15"/>
        <v>-</v>
      </c>
      <c r="O53" s="3">
        <f t="shared" si="16"/>
        <v>167.36</v>
      </c>
      <c r="P53" s="3">
        <f t="shared" si="17"/>
        <v>22.87</v>
      </c>
      <c r="Q53" s="3">
        <f t="shared" si="18"/>
        <v>0.98000000000000009</v>
      </c>
      <c r="R53" s="85"/>
      <c r="S53" s="3" t="str">
        <f t="shared" si="19"/>
        <v>1.31</v>
      </c>
      <c r="T53" s="3" t="str">
        <f t="shared" si="20"/>
        <v>-</v>
      </c>
      <c r="U53" s="3">
        <f t="shared" si="21"/>
        <v>167.36</v>
      </c>
      <c r="V53" s="3">
        <f t="shared" si="22"/>
        <v>22.87</v>
      </c>
      <c r="W53" s="3">
        <f t="shared" si="23"/>
        <v>0.85750000000000004</v>
      </c>
      <c r="X53" s="85"/>
      <c r="Y53" s="3" t="str">
        <f t="shared" si="24"/>
        <v>1.31</v>
      </c>
      <c r="Z53" s="3" t="str">
        <f t="shared" si="25"/>
        <v>-</v>
      </c>
      <c r="AA53" s="3">
        <f t="shared" si="26"/>
        <v>167.36</v>
      </c>
      <c r="AB53" s="3">
        <f t="shared" si="27"/>
        <v>22.87</v>
      </c>
      <c r="AC53" s="3">
        <f t="shared" si="28"/>
        <v>0.73499999999999999</v>
      </c>
      <c r="AD53" s="85"/>
      <c r="AE53" s="3" t="str">
        <f t="shared" si="29"/>
        <v>1.31</v>
      </c>
      <c r="AF53" s="3" t="str">
        <f t="shared" si="30"/>
        <v>-</v>
      </c>
      <c r="AG53" s="3">
        <f t="shared" si="31"/>
        <v>167.36</v>
      </c>
      <c r="AH53" s="3">
        <f t="shared" si="32"/>
        <v>22.87</v>
      </c>
      <c r="AI53" s="3">
        <f t="shared" si="33"/>
        <v>0.61250000000000004</v>
      </c>
      <c r="AJ53" s="85"/>
      <c r="AK53" s="3" t="str">
        <f t="shared" si="34"/>
        <v>1.31</v>
      </c>
      <c r="AL53" s="3" t="str">
        <f t="shared" si="35"/>
        <v>-</v>
      </c>
      <c r="AM53" s="3">
        <f t="shared" si="36"/>
        <v>167.36</v>
      </c>
      <c r="AN53" s="3">
        <f t="shared" si="37"/>
        <v>22.87</v>
      </c>
      <c r="AO53" s="3">
        <f t="shared" si="38"/>
        <v>0.49000000000000005</v>
      </c>
      <c r="AP53" s="85"/>
      <c r="AQ53" s="3" t="str">
        <f t="shared" si="39"/>
        <v>1.31</v>
      </c>
      <c r="AR53" s="3" t="str">
        <f t="shared" si="40"/>
        <v>-</v>
      </c>
      <c r="AS53" s="3">
        <f t="shared" si="41"/>
        <v>167.36</v>
      </c>
      <c r="AT53" s="3">
        <f t="shared" si="42"/>
        <v>22.87</v>
      </c>
      <c r="AU53" s="3">
        <f t="shared" si="43"/>
        <v>0.36749999999999999</v>
      </c>
      <c r="AV53" s="85"/>
      <c r="AW53" s="3" t="str">
        <f t="shared" si="44"/>
        <v>1.31</v>
      </c>
      <c r="AX53" s="3" t="str">
        <f t="shared" si="45"/>
        <v>-</v>
      </c>
      <c r="AY53" s="3">
        <f t="shared" si="46"/>
        <v>167.36</v>
      </c>
      <c r="AZ53" s="3">
        <f t="shared" si="47"/>
        <v>22.87</v>
      </c>
      <c r="BA53" s="3">
        <f t="shared" si="48"/>
        <v>0.24500000000000002</v>
      </c>
      <c r="BB53" s="85"/>
      <c r="BC53" s="3" t="str">
        <f t="shared" si="49"/>
        <v>1.31</v>
      </c>
      <c r="BD53" s="3" t="str">
        <f t="shared" si="50"/>
        <v>-</v>
      </c>
      <c r="BE53" s="3">
        <f t="shared" si="51"/>
        <v>167.36</v>
      </c>
      <c r="BF53" s="3">
        <f t="shared" si="52"/>
        <v>22.87</v>
      </c>
      <c r="BG53" s="3">
        <f t="shared" si="53"/>
        <v>0.12250000000000001</v>
      </c>
    </row>
    <row r="54" spans="1:59" x14ac:dyDescent="0.3">
      <c r="A54" s="1" t="str">
        <f>'Forward collapse simulation'!B64</f>
        <v>1.31</v>
      </c>
      <c r="B54" s="37" t="str">
        <f>IF('Forward collapse simulation'!C64="","-",'Forward collapse simulation'!C64)</f>
        <v>-</v>
      </c>
      <c r="C54" s="85">
        <f>'Forward collapse simulation'!E64</f>
        <v>176.45</v>
      </c>
      <c r="D54" s="85">
        <f>'Forward collapse simulation'!F64</f>
        <v>53.98</v>
      </c>
      <c r="E54" s="85">
        <f>'Forward collapse simulation'!D64</f>
        <v>1.1259999999999999</v>
      </c>
      <c r="F54" s="85"/>
      <c r="G54" s="3" t="str">
        <f t="shared" si="9"/>
        <v>1.31</v>
      </c>
      <c r="H54" s="3" t="str">
        <f t="shared" si="10"/>
        <v>-</v>
      </c>
      <c r="I54" s="3">
        <f t="shared" si="11"/>
        <v>176.45</v>
      </c>
      <c r="J54" s="3">
        <f t="shared" si="12"/>
        <v>53.98</v>
      </c>
      <c r="K54" s="3">
        <f t="shared" si="13"/>
        <v>1.0133999999999999</v>
      </c>
      <c r="L54" s="85"/>
      <c r="M54" s="3" t="str">
        <f t="shared" si="14"/>
        <v>1.31</v>
      </c>
      <c r="N54" s="3" t="str">
        <f t="shared" si="15"/>
        <v>-</v>
      </c>
      <c r="O54" s="3">
        <f t="shared" si="16"/>
        <v>176.45</v>
      </c>
      <c r="P54" s="3">
        <f t="shared" si="17"/>
        <v>53.98</v>
      </c>
      <c r="Q54" s="3">
        <f t="shared" si="18"/>
        <v>0.90079999999999993</v>
      </c>
      <c r="R54" s="85"/>
      <c r="S54" s="3" t="str">
        <f t="shared" si="19"/>
        <v>1.31</v>
      </c>
      <c r="T54" s="3" t="str">
        <f t="shared" si="20"/>
        <v>-</v>
      </c>
      <c r="U54" s="3">
        <f t="shared" si="21"/>
        <v>176.45</v>
      </c>
      <c r="V54" s="3">
        <f t="shared" si="22"/>
        <v>53.98</v>
      </c>
      <c r="W54" s="3">
        <f t="shared" si="23"/>
        <v>0.7881999999999999</v>
      </c>
      <c r="X54" s="85"/>
      <c r="Y54" s="3" t="str">
        <f t="shared" si="24"/>
        <v>1.31</v>
      </c>
      <c r="Z54" s="3" t="str">
        <f t="shared" si="25"/>
        <v>-</v>
      </c>
      <c r="AA54" s="3">
        <f t="shared" si="26"/>
        <v>176.45</v>
      </c>
      <c r="AB54" s="3">
        <f t="shared" si="27"/>
        <v>53.98</v>
      </c>
      <c r="AC54" s="3">
        <f t="shared" si="28"/>
        <v>0.67559999999999987</v>
      </c>
      <c r="AD54" s="85"/>
      <c r="AE54" s="3" t="str">
        <f t="shared" si="29"/>
        <v>1.31</v>
      </c>
      <c r="AF54" s="3" t="str">
        <f t="shared" si="30"/>
        <v>-</v>
      </c>
      <c r="AG54" s="3">
        <f t="shared" si="31"/>
        <v>176.45</v>
      </c>
      <c r="AH54" s="3">
        <f t="shared" si="32"/>
        <v>53.98</v>
      </c>
      <c r="AI54" s="3">
        <f t="shared" si="33"/>
        <v>0.56299999999999994</v>
      </c>
      <c r="AJ54" s="85"/>
      <c r="AK54" s="3" t="str">
        <f t="shared" si="34"/>
        <v>1.31</v>
      </c>
      <c r="AL54" s="3" t="str">
        <f t="shared" si="35"/>
        <v>-</v>
      </c>
      <c r="AM54" s="3">
        <f t="shared" si="36"/>
        <v>176.45</v>
      </c>
      <c r="AN54" s="3">
        <f t="shared" si="37"/>
        <v>53.98</v>
      </c>
      <c r="AO54" s="3">
        <f t="shared" si="38"/>
        <v>0.45039999999999997</v>
      </c>
      <c r="AP54" s="85"/>
      <c r="AQ54" s="3" t="str">
        <f t="shared" si="39"/>
        <v>1.31</v>
      </c>
      <c r="AR54" s="3" t="str">
        <f t="shared" si="40"/>
        <v>-</v>
      </c>
      <c r="AS54" s="3">
        <f t="shared" si="41"/>
        <v>176.45</v>
      </c>
      <c r="AT54" s="3">
        <f t="shared" si="42"/>
        <v>53.98</v>
      </c>
      <c r="AU54" s="3">
        <f t="shared" si="43"/>
        <v>0.33779999999999993</v>
      </c>
      <c r="AV54" s="85"/>
      <c r="AW54" s="3" t="str">
        <f t="shared" si="44"/>
        <v>1.31</v>
      </c>
      <c r="AX54" s="3" t="str">
        <f t="shared" si="45"/>
        <v>-</v>
      </c>
      <c r="AY54" s="3">
        <f t="shared" si="46"/>
        <v>176.45</v>
      </c>
      <c r="AZ54" s="3">
        <f t="shared" si="47"/>
        <v>53.98</v>
      </c>
      <c r="BA54" s="3">
        <f t="shared" si="48"/>
        <v>0.22519999999999998</v>
      </c>
      <c r="BB54" s="85"/>
      <c r="BC54" s="3" t="str">
        <f t="shared" si="49"/>
        <v>1.31</v>
      </c>
      <c r="BD54" s="3" t="str">
        <f t="shared" si="50"/>
        <v>-</v>
      </c>
      <c r="BE54" s="3">
        <f t="shared" si="51"/>
        <v>176.45</v>
      </c>
      <c r="BF54" s="3">
        <f t="shared" si="52"/>
        <v>53.98</v>
      </c>
      <c r="BG54" s="3">
        <f t="shared" si="53"/>
        <v>0.11259999999999999</v>
      </c>
    </row>
    <row r="55" spans="1:59" x14ac:dyDescent="0.3">
      <c r="A55" s="1" t="str">
        <f>'Forward collapse simulation'!B65</f>
        <v>1.31</v>
      </c>
      <c r="B55" s="37" t="str">
        <f>IF('Forward collapse simulation'!C65="","-",'Forward collapse simulation'!C65)</f>
        <v>-</v>
      </c>
      <c r="C55" s="85">
        <f>'Forward collapse simulation'!E65</f>
        <v>222.83</v>
      </c>
      <c r="D55" s="85">
        <f>'Forward collapse simulation'!F65</f>
        <v>77.22</v>
      </c>
      <c r="E55" s="85">
        <f>'Forward collapse simulation'!D65</f>
        <v>1.2629999999999999</v>
      </c>
      <c r="F55" s="85"/>
      <c r="G55" s="3" t="str">
        <f t="shared" si="9"/>
        <v>1.31</v>
      </c>
      <c r="H55" s="3" t="str">
        <f t="shared" si="10"/>
        <v>-</v>
      </c>
      <c r="I55" s="3">
        <f t="shared" si="11"/>
        <v>222.83</v>
      </c>
      <c r="J55" s="3">
        <f t="shared" si="12"/>
        <v>77.22</v>
      </c>
      <c r="K55" s="3">
        <f t="shared" si="13"/>
        <v>1.1367</v>
      </c>
      <c r="L55" s="85"/>
      <c r="M55" s="3" t="str">
        <f t="shared" si="14"/>
        <v>1.31</v>
      </c>
      <c r="N55" s="3" t="str">
        <f t="shared" si="15"/>
        <v>-</v>
      </c>
      <c r="O55" s="3">
        <f t="shared" si="16"/>
        <v>222.83</v>
      </c>
      <c r="P55" s="3">
        <f t="shared" si="17"/>
        <v>77.22</v>
      </c>
      <c r="Q55" s="3">
        <f t="shared" si="18"/>
        <v>1.0104</v>
      </c>
      <c r="R55" s="85"/>
      <c r="S55" s="3" t="str">
        <f t="shared" si="19"/>
        <v>1.31</v>
      </c>
      <c r="T55" s="3" t="str">
        <f t="shared" si="20"/>
        <v>-</v>
      </c>
      <c r="U55" s="3">
        <f t="shared" si="21"/>
        <v>222.83</v>
      </c>
      <c r="V55" s="3">
        <f t="shared" si="22"/>
        <v>77.22</v>
      </c>
      <c r="W55" s="3">
        <f t="shared" si="23"/>
        <v>0.88409999999999989</v>
      </c>
      <c r="X55" s="85"/>
      <c r="Y55" s="3" t="str">
        <f t="shared" si="24"/>
        <v>1.31</v>
      </c>
      <c r="Z55" s="3" t="str">
        <f t="shared" si="25"/>
        <v>-</v>
      </c>
      <c r="AA55" s="3">
        <f t="shared" si="26"/>
        <v>222.83</v>
      </c>
      <c r="AB55" s="3">
        <f t="shared" si="27"/>
        <v>77.22</v>
      </c>
      <c r="AC55" s="3">
        <f t="shared" si="28"/>
        <v>0.75779999999999992</v>
      </c>
      <c r="AD55" s="85"/>
      <c r="AE55" s="3" t="str">
        <f t="shared" si="29"/>
        <v>1.31</v>
      </c>
      <c r="AF55" s="3" t="str">
        <f t="shared" si="30"/>
        <v>-</v>
      </c>
      <c r="AG55" s="3">
        <f t="shared" si="31"/>
        <v>222.83</v>
      </c>
      <c r="AH55" s="3">
        <f t="shared" si="32"/>
        <v>77.22</v>
      </c>
      <c r="AI55" s="3">
        <f t="shared" si="33"/>
        <v>0.63149999999999995</v>
      </c>
      <c r="AJ55" s="85"/>
      <c r="AK55" s="3" t="str">
        <f t="shared" si="34"/>
        <v>1.31</v>
      </c>
      <c r="AL55" s="3" t="str">
        <f t="shared" si="35"/>
        <v>-</v>
      </c>
      <c r="AM55" s="3">
        <f t="shared" si="36"/>
        <v>222.83</v>
      </c>
      <c r="AN55" s="3">
        <f t="shared" si="37"/>
        <v>77.22</v>
      </c>
      <c r="AO55" s="3">
        <f t="shared" si="38"/>
        <v>0.50519999999999998</v>
      </c>
      <c r="AP55" s="85"/>
      <c r="AQ55" s="3" t="str">
        <f t="shared" si="39"/>
        <v>1.31</v>
      </c>
      <c r="AR55" s="3" t="str">
        <f t="shared" si="40"/>
        <v>-</v>
      </c>
      <c r="AS55" s="3">
        <f t="shared" si="41"/>
        <v>222.83</v>
      </c>
      <c r="AT55" s="3">
        <f t="shared" si="42"/>
        <v>77.22</v>
      </c>
      <c r="AU55" s="3">
        <f t="shared" si="43"/>
        <v>0.37889999999999996</v>
      </c>
      <c r="AV55" s="85"/>
      <c r="AW55" s="3" t="str">
        <f t="shared" si="44"/>
        <v>1.31</v>
      </c>
      <c r="AX55" s="3" t="str">
        <f t="shared" si="45"/>
        <v>-</v>
      </c>
      <c r="AY55" s="3">
        <f t="shared" si="46"/>
        <v>222.83</v>
      </c>
      <c r="AZ55" s="3">
        <f t="shared" si="47"/>
        <v>77.22</v>
      </c>
      <c r="BA55" s="3">
        <f t="shared" si="48"/>
        <v>0.25259999999999999</v>
      </c>
      <c r="BB55" s="85"/>
      <c r="BC55" s="3" t="str">
        <f t="shared" si="49"/>
        <v>1.31</v>
      </c>
      <c r="BD55" s="3" t="str">
        <f t="shared" si="50"/>
        <v>-</v>
      </c>
      <c r="BE55" s="3">
        <f t="shared" si="51"/>
        <v>222.83</v>
      </c>
      <c r="BF55" s="3">
        <f t="shared" si="52"/>
        <v>77.22</v>
      </c>
      <c r="BG55" s="3">
        <f t="shared" si="53"/>
        <v>0.1263</v>
      </c>
    </row>
    <row r="56" spans="1:59" x14ac:dyDescent="0.3">
      <c r="A56" s="1" t="str">
        <f>'Forward collapse simulation'!B66</f>
        <v>1.31</v>
      </c>
      <c r="B56" s="37" t="str">
        <f>IF('Forward collapse simulation'!C66="","-",'Forward collapse simulation'!C66)</f>
        <v>-</v>
      </c>
      <c r="C56" s="85">
        <f>'Forward collapse simulation'!E66</f>
        <v>310.95</v>
      </c>
      <c r="D56" s="85">
        <f>'Forward collapse simulation'!F66</f>
        <v>68.75</v>
      </c>
      <c r="E56" s="85">
        <f>'Forward collapse simulation'!D66</f>
        <v>1.2170000000000001</v>
      </c>
      <c r="F56" s="85"/>
      <c r="G56" s="3" t="str">
        <f t="shared" si="9"/>
        <v>1.31</v>
      </c>
      <c r="H56" s="3" t="str">
        <f t="shared" si="10"/>
        <v>-</v>
      </c>
      <c r="I56" s="3">
        <f t="shared" si="11"/>
        <v>310.95</v>
      </c>
      <c r="J56" s="3">
        <f t="shared" si="12"/>
        <v>68.75</v>
      </c>
      <c r="K56" s="3">
        <f t="shared" si="13"/>
        <v>1.0953000000000002</v>
      </c>
      <c r="L56" s="85"/>
      <c r="M56" s="3" t="str">
        <f t="shared" si="14"/>
        <v>1.31</v>
      </c>
      <c r="N56" s="3" t="str">
        <f t="shared" si="15"/>
        <v>-</v>
      </c>
      <c r="O56" s="3">
        <f t="shared" si="16"/>
        <v>310.95</v>
      </c>
      <c r="P56" s="3">
        <f t="shared" si="17"/>
        <v>68.75</v>
      </c>
      <c r="Q56" s="3">
        <f t="shared" si="18"/>
        <v>0.97360000000000013</v>
      </c>
      <c r="R56" s="85"/>
      <c r="S56" s="3" t="str">
        <f t="shared" si="19"/>
        <v>1.31</v>
      </c>
      <c r="T56" s="3" t="str">
        <f t="shared" si="20"/>
        <v>-</v>
      </c>
      <c r="U56" s="3">
        <f t="shared" si="21"/>
        <v>310.95</v>
      </c>
      <c r="V56" s="3">
        <f t="shared" si="22"/>
        <v>68.75</v>
      </c>
      <c r="W56" s="3">
        <f t="shared" si="23"/>
        <v>0.85189999999999999</v>
      </c>
      <c r="X56" s="85"/>
      <c r="Y56" s="3" t="str">
        <f t="shared" si="24"/>
        <v>1.31</v>
      </c>
      <c r="Z56" s="3" t="str">
        <f t="shared" si="25"/>
        <v>-</v>
      </c>
      <c r="AA56" s="3">
        <f t="shared" si="26"/>
        <v>310.95</v>
      </c>
      <c r="AB56" s="3">
        <f t="shared" si="27"/>
        <v>68.75</v>
      </c>
      <c r="AC56" s="3">
        <f t="shared" si="28"/>
        <v>0.73020000000000007</v>
      </c>
      <c r="AD56" s="85"/>
      <c r="AE56" s="3" t="str">
        <f t="shared" si="29"/>
        <v>1.31</v>
      </c>
      <c r="AF56" s="3" t="str">
        <f t="shared" si="30"/>
        <v>-</v>
      </c>
      <c r="AG56" s="3">
        <f t="shared" si="31"/>
        <v>310.95</v>
      </c>
      <c r="AH56" s="3">
        <f t="shared" si="32"/>
        <v>68.75</v>
      </c>
      <c r="AI56" s="3">
        <f t="shared" si="33"/>
        <v>0.60850000000000004</v>
      </c>
      <c r="AJ56" s="85"/>
      <c r="AK56" s="3" t="str">
        <f t="shared" si="34"/>
        <v>1.31</v>
      </c>
      <c r="AL56" s="3" t="str">
        <f t="shared" si="35"/>
        <v>-</v>
      </c>
      <c r="AM56" s="3">
        <f t="shared" si="36"/>
        <v>310.95</v>
      </c>
      <c r="AN56" s="3">
        <f t="shared" si="37"/>
        <v>68.75</v>
      </c>
      <c r="AO56" s="3">
        <f t="shared" si="38"/>
        <v>0.48680000000000007</v>
      </c>
      <c r="AP56" s="85"/>
      <c r="AQ56" s="3" t="str">
        <f t="shared" si="39"/>
        <v>1.31</v>
      </c>
      <c r="AR56" s="3" t="str">
        <f t="shared" si="40"/>
        <v>-</v>
      </c>
      <c r="AS56" s="3">
        <f t="shared" si="41"/>
        <v>310.95</v>
      </c>
      <c r="AT56" s="3">
        <f t="shared" si="42"/>
        <v>68.75</v>
      </c>
      <c r="AU56" s="3">
        <f t="shared" si="43"/>
        <v>0.36510000000000004</v>
      </c>
      <c r="AV56" s="85"/>
      <c r="AW56" s="3" t="str">
        <f t="shared" si="44"/>
        <v>1.31</v>
      </c>
      <c r="AX56" s="3" t="str">
        <f t="shared" si="45"/>
        <v>-</v>
      </c>
      <c r="AY56" s="3">
        <f t="shared" si="46"/>
        <v>310.95</v>
      </c>
      <c r="AZ56" s="3">
        <f t="shared" si="47"/>
        <v>68.75</v>
      </c>
      <c r="BA56" s="3">
        <f t="shared" si="48"/>
        <v>0.24340000000000003</v>
      </c>
      <c r="BB56" s="85"/>
      <c r="BC56" s="3" t="str">
        <f t="shared" si="49"/>
        <v>1.31</v>
      </c>
      <c r="BD56" s="3" t="str">
        <f t="shared" si="50"/>
        <v>-</v>
      </c>
      <c r="BE56" s="3">
        <f t="shared" si="51"/>
        <v>310.95</v>
      </c>
      <c r="BF56" s="3">
        <f t="shared" si="52"/>
        <v>68.75</v>
      </c>
      <c r="BG56" s="3">
        <f t="shared" si="53"/>
        <v>0.12170000000000002</v>
      </c>
    </row>
    <row r="57" spans="1:59" x14ac:dyDescent="0.3">
      <c r="A57" s="1" t="str">
        <f>'Forward collapse simulation'!B67</f>
        <v>1.31</v>
      </c>
      <c r="B57" s="37" t="str">
        <f>IF('Forward collapse simulation'!C67="","-",'Forward collapse simulation'!C67)</f>
        <v>-</v>
      </c>
      <c r="C57" s="85">
        <f>'Forward collapse simulation'!E67</f>
        <v>319.91000000000003</v>
      </c>
      <c r="D57" s="85">
        <f>'Forward collapse simulation'!F67</f>
        <v>39.72</v>
      </c>
      <c r="E57" s="85">
        <f>'Forward collapse simulation'!D67</f>
        <v>1.0089999999999999</v>
      </c>
      <c r="F57" s="85"/>
      <c r="G57" s="3" t="str">
        <f t="shared" si="9"/>
        <v>1.31</v>
      </c>
      <c r="H57" s="3" t="str">
        <f t="shared" si="10"/>
        <v>-</v>
      </c>
      <c r="I57" s="3">
        <f t="shared" si="11"/>
        <v>319.91000000000003</v>
      </c>
      <c r="J57" s="3">
        <f t="shared" si="12"/>
        <v>39.72</v>
      </c>
      <c r="K57" s="3">
        <f t="shared" si="13"/>
        <v>0.90809999999999991</v>
      </c>
      <c r="L57" s="85"/>
      <c r="M57" s="3" t="str">
        <f t="shared" si="14"/>
        <v>1.31</v>
      </c>
      <c r="N57" s="3" t="str">
        <f t="shared" si="15"/>
        <v>-</v>
      </c>
      <c r="O57" s="3">
        <f t="shared" si="16"/>
        <v>319.91000000000003</v>
      </c>
      <c r="P57" s="3">
        <f t="shared" si="17"/>
        <v>39.72</v>
      </c>
      <c r="Q57" s="3">
        <f t="shared" si="18"/>
        <v>0.80719999999999992</v>
      </c>
      <c r="R57" s="85"/>
      <c r="S57" s="3" t="str">
        <f t="shared" si="19"/>
        <v>1.31</v>
      </c>
      <c r="T57" s="3" t="str">
        <f t="shared" si="20"/>
        <v>-</v>
      </c>
      <c r="U57" s="3">
        <f t="shared" si="21"/>
        <v>319.91000000000003</v>
      </c>
      <c r="V57" s="3">
        <f t="shared" si="22"/>
        <v>39.72</v>
      </c>
      <c r="W57" s="3">
        <f t="shared" si="23"/>
        <v>0.70629999999999993</v>
      </c>
      <c r="X57" s="85"/>
      <c r="Y57" s="3" t="str">
        <f t="shared" si="24"/>
        <v>1.31</v>
      </c>
      <c r="Z57" s="3" t="str">
        <f t="shared" si="25"/>
        <v>-</v>
      </c>
      <c r="AA57" s="3">
        <f t="shared" si="26"/>
        <v>319.91000000000003</v>
      </c>
      <c r="AB57" s="3">
        <f t="shared" si="27"/>
        <v>39.72</v>
      </c>
      <c r="AC57" s="3">
        <f t="shared" si="28"/>
        <v>0.60539999999999994</v>
      </c>
      <c r="AD57" s="85"/>
      <c r="AE57" s="3" t="str">
        <f t="shared" si="29"/>
        <v>1.31</v>
      </c>
      <c r="AF57" s="3" t="str">
        <f t="shared" si="30"/>
        <v>-</v>
      </c>
      <c r="AG57" s="3">
        <f t="shared" si="31"/>
        <v>319.91000000000003</v>
      </c>
      <c r="AH57" s="3">
        <f t="shared" si="32"/>
        <v>39.72</v>
      </c>
      <c r="AI57" s="3">
        <f t="shared" si="33"/>
        <v>0.50449999999999995</v>
      </c>
      <c r="AJ57" s="85"/>
      <c r="AK57" s="3" t="str">
        <f t="shared" si="34"/>
        <v>1.31</v>
      </c>
      <c r="AL57" s="3" t="str">
        <f t="shared" si="35"/>
        <v>-</v>
      </c>
      <c r="AM57" s="3">
        <f t="shared" si="36"/>
        <v>319.91000000000003</v>
      </c>
      <c r="AN57" s="3">
        <f t="shared" si="37"/>
        <v>39.72</v>
      </c>
      <c r="AO57" s="3">
        <f t="shared" si="38"/>
        <v>0.40359999999999996</v>
      </c>
      <c r="AP57" s="85"/>
      <c r="AQ57" s="3" t="str">
        <f t="shared" si="39"/>
        <v>1.31</v>
      </c>
      <c r="AR57" s="3" t="str">
        <f t="shared" si="40"/>
        <v>-</v>
      </c>
      <c r="AS57" s="3">
        <f t="shared" si="41"/>
        <v>319.91000000000003</v>
      </c>
      <c r="AT57" s="3">
        <f t="shared" si="42"/>
        <v>39.72</v>
      </c>
      <c r="AU57" s="3">
        <f t="shared" si="43"/>
        <v>0.30269999999999997</v>
      </c>
      <c r="AV57" s="85"/>
      <c r="AW57" s="3" t="str">
        <f t="shared" si="44"/>
        <v>1.31</v>
      </c>
      <c r="AX57" s="3" t="str">
        <f t="shared" si="45"/>
        <v>-</v>
      </c>
      <c r="AY57" s="3">
        <f t="shared" si="46"/>
        <v>319.91000000000003</v>
      </c>
      <c r="AZ57" s="3">
        <f t="shared" si="47"/>
        <v>39.72</v>
      </c>
      <c r="BA57" s="3">
        <f t="shared" si="48"/>
        <v>0.20179999999999998</v>
      </c>
      <c r="BB57" s="85"/>
      <c r="BC57" s="3" t="str">
        <f t="shared" si="49"/>
        <v>1.31</v>
      </c>
      <c r="BD57" s="3" t="str">
        <f t="shared" si="50"/>
        <v>-</v>
      </c>
      <c r="BE57" s="3">
        <f t="shared" si="51"/>
        <v>319.91000000000003</v>
      </c>
      <c r="BF57" s="3">
        <f t="shared" si="52"/>
        <v>39.72</v>
      </c>
      <c r="BG57" s="3">
        <f t="shared" si="53"/>
        <v>0.10089999999999999</v>
      </c>
    </row>
    <row r="58" spans="1:59" x14ac:dyDescent="0.3">
      <c r="A58" s="1" t="str">
        <f>'Forward collapse simulation'!B68</f>
        <v>1.31</v>
      </c>
      <c r="B58" s="37" t="str">
        <f>IF('Forward collapse simulation'!C68="","-",'Forward collapse simulation'!C68)</f>
        <v>-</v>
      </c>
      <c r="C58" s="85">
        <f>'Forward collapse simulation'!E68</f>
        <v>320.97000000000003</v>
      </c>
      <c r="D58" s="85">
        <f>'Forward collapse simulation'!F68</f>
        <v>5.61</v>
      </c>
      <c r="E58" s="85">
        <f>'Forward collapse simulation'!D68</f>
        <v>1.1759999999999999</v>
      </c>
      <c r="F58" s="85"/>
      <c r="G58" s="3" t="str">
        <f t="shared" si="9"/>
        <v>1.31</v>
      </c>
      <c r="H58" s="3" t="str">
        <f t="shared" si="10"/>
        <v>-</v>
      </c>
      <c r="I58" s="3">
        <f t="shared" si="11"/>
        <v>320.97000000000003</v>
      </c>
      <c r="J58" s="3">
        <f t="shared" si="12"/>
        <v>5.61</v>
      </c>
      <c r="K58" s="3">
        <f t="shared" si="13"/>
        <v>1.0584</v>
      </c>
      <c r="L58" s="85"/>
      <c r="M58" s="3" t="str">
        <f t="shared" si="14"/>
        <v>1.31</v>
      </c>
      <c r="N58" s="3" t="str">
        <f t="shared" si="15"/>
        <v>-</v>
      </c>
      <c r="O58" s="3">
        <f t="shared" si="16"/>
        <v>320.97000000000003</v>
      </c>
      <c r="P58" s="3">
        <f t="shared" si="17"/>
        <v>5.61</v>
      </c>
      <c r="Q58" s="3">
        <f t="shared" si="18"/>
        <v>0.94079999999999997</v>
      </c>
      <c r="R58" s="85"/>
      <c r="S58" s="3" t="str">
        <f t="shared" si="19"/>
        <v>1.31</v>
      </c>
      <c r="T58" s="3" t="str">
        <f t="shared" si="20"/>
        <v>-</v>
      </c>
      <c r="U58" s="3">
        <f t="shared" si="21"/>
        <v>320.97000000000003</v>
      </c>
      <c r="V58" s="3">
        <f t="shared" si="22"/>
        <v>5.61</v>
      </c>
      <c r="W58" s="3">
        <f t="shared" si="23"/>
        <v>0.82319999999999993</v>
      </c>
      <c r="X58" s="85"/>
      <c r="Y58" s="3" t="str">
        <f t="shared" si="24"/>
        <v>1.31</v>
      </c>
      <c r="Z58" s="3" t="str">
        <f t="shared" si="25"/>
        <v>-</v>
      </c>
      <c r="AA58" s="3">
        <f t="shared" si="26"/>
        <v>320.97000000000003</v>
      </c>
      <c r="AB58" s="3">
        <f t="shared" si="27"/>
        <v>5.61</v>
      </c>
      <c r="AC58" s="3">
        <f t="shared" si="28"/>
        <v>0.70559999999999989</v>
      </c>
      <c r="AD58" s="85"/>
      <c r="AE58" s="3" t="str">
        <f t="shared" si="29"/>
        <v>1.31</v>
      </c>
      <c r="AF58" s="3" t="str">
        <f t="shared" si="30"/>
        <v>-</v>
      </c>
      <c r="AG58" s="3">
        <f t="shared" si="31"/>
        <v>320.97000000000003</v>
      </c>
      <c r="AH58" s="3">
        <f t="shared" si="32"/>
        <v>5.61</v>
      </c>
      <c r="AI58" s="3">
        <f t="shared" si="33"/>
        <v>0.58799999999999997</v>
      </c>
      <c r="AJ58" s="85"/>
      <c r="AK58" s="3" t="str">
        <f t="shared" si="34"/>
        <v>1.31</v>
      </c>
      <c r="AL58" s="3" t="str">
        <f t="shared" si="35"/>
        <v>-</v>
      </c>
      <c r="AM58" s="3">
        <f t="shared" si="36"/>
        <v>320.97000000000003</v>
      </c>
      <c r="AN58" s="3">
        <f t="shared" si="37"/>
        <v>5.61</v>
      </c>
      <c r="AO58" s="3">
        <f t="shared" si="38"/>
        <v>0.47039999999999998</v>
      </c>
      <c r="AP58" s="85"/>
      <c r="AQ58" s="3" t="str">
        <f t="shared" si="39"/>
        <v>1.31</v>
      </c>
      <c r="AR58" s="3" t="str">
        <f t="shared" si="40"/>
        <v>-</v>
      </c>
      <c r="AS58" s="3">
        <f t="shared" si="41"/>
        <v>320.97000000000003</v>
      </c>
      <c r="AT58" s="3">
        <f t="shared" si="42"/>
        <v>5.61</v>
      </c>
      <c r="AU58" s="3">
        <f t="shared" si="43"/>
        <v>0.35279999999999995</v>
      </c>
      <c r="AV58" s="85"/>
      <c r="AW58" s="3" t="str">
        <f t="shared" si="44"/>
        <v>1.31</v>
      </c>
      <c r="AX58" s="3" t="str">
        <f t="shared" si="45"/>
        <v>-</v>
      </c>
      <c r="AY58" s="3">
        <f t="shared" si="46"/>
        <v>320.97000000000003</v>
      </c>
      <c r="AZ58" s="3">
        <f t="shared" si="47"/>
        <v>5.61</v>
      </c>
      <c r="BA58" s="3">
        <f t="shared" si="48"/>
        <v>0.23519999999999999</v>
      </c>
      <c r="BB58" s="85"/>
      <c r="BC58" s="3" t="str">
        <f t="shared" si="49"/>
        <v>1.31</v>
      </c>
      <c r="BD58" s="3" t="str">
        <f t="shared" si="50"/>
        <v>-</v>
      </c>
      <c r="BE58" s="3">
        <f t="shared" si="51"/>
        <v>320.97000000000003</v>
      </c>
      <c r="BF58" s="3">
        <f t="shared" si="52"/>
        <v>5.61</v>
      </c>
      <c r="BG58" s="3">
        <f t="shared" si="53"/>
        <v>0.1176</v>
      </c>
    </row>
    <row r="59" spans="1:59" x14ac:dyDescent="0.3">
      <c r="A59" s="1" t="str">
        <f>'Forward collapse simulation'!B69</f>
        <v>1.31</v>
      </c>
      <c r="B59" s="37" t="str">
        <f>IF('Forward collapse simulation'!C69="","-",'Forward collapse simulation'!C69)</f>
        <v>-</v>
      </c>
      <c r="C59" s="85">
        <f>'Forward collapse simulation'!E69</f>
        <v>323.83999999999997</v>
      </c>
      <c r="D59" s="85">
        <f>'Forward collapse simulation'!F69</f>
        <v>-13.55</v>
      </c>
      <c r="E59" s="85">
        <f>'Forward collapse simulation'!D69</f>
        <v>0.82799999999999996</v>
      </c>
      <c r="F59" s="85"/>
      <c r="G59" s="3" t="str">
        <f t="shared" si="9"/>
        <v>1.31</v>
      </c>
      <c r="H59" s="3" t="str">
        <f t="shared" si="10"/>
        <v>-</v>
      </c>
      <c r="I59" s="3">
        <f t="shared" si="11"/>
        <v>323.83999999999997</v>
      </c>
      <c r="J59" s="3">
        <f t="shared" si="12"/>
        <v>-13.55</v>
      </c>
      <c r="K59" s="3">
        <f t="shared" si="13"/>
        <v>0.74519999999999997</v>
      </c>
      <c r="L59" s="85"/>
      <c r="M59" s="3" t="str">
        <f t="shared" si="14"/>
        <v>1.31</v>
      </c>
      <c r="N59" s="3" t="str">
        <f t="shared" si="15"/>
        <v>-</v>
      </c>
      <c r="O59" s="3">
        <f t="shared" si="16"/>
        <v>323.83999999999997</v>
      </c>
      <c r="P59" s="3">
        <f t="shared" si="17"/>
        <v>-13.55</v>
      </c>
      <c r="Q59" s="3">
        <f t="shared" si="18"/>
        <v>0.66239999999999999</v>
      </c>
      <c r="R59" s="85"/>
      <c r="S59" s="3" t="str">
        <f t="shared" si="19"/>
        <v>1.31</v>
      </c>
      <c r="T59" s="3" t="str">
        <f t="shared" si="20"/>
        <v>-</v>
      </c>
      <c r="U59" s="3">
        <f t="shared" si="21"/>
        <v>323.83999999999997</v>
      </c>
      <c r="V59" s="3">
        <f t="shared" si="22"/>
        <v>-13.55</v>
      </c>
      <c r="W59" s="3">
        <f t="shared" si="23"/>
        <v>0.57959999999999989</v>
      </c>
      <c r="X59" s="85"/>
      <c r="Y59" s="3" t="str">
        <f t="shared" si="24"/>
        <v>1.31</v>
      </c>
      <c r="Z59" s="3" t="str">
        <f t="shared" si="25"/>
        <v>-</v>
      </c>
      <c r="AA59" s="3">
        <f t="shared" si="26"/>
        <v>323.83999999999997</v>
      </c>
      <c r="AB59" s="3">
        <f t="shared" si="27"/>
        <v>-13.55</v>
      </c>
      <c r="AC59" s="3">
        <f t="shared" si="28"/>
        <v>0.49679999999999996</v>
      </c>
      <c r="AD59" s="85"/>
      <c r="AE59" s="3" t="str">
        <f t="shared" si="29"/>
        <v>1.31</v>
      </c>
      <c r="AF59" s="3" t="str">
        <f t="shared" si="30"/>
        <v>-</v>
      </c>
      <c r="AG59" s="3">
        <f t="shared" si="31"/>
        <v>323.83999999999997</v>
      </c>
      <c r="AH59" s="3">
        <f t="shared" si="32"/>
        <v>-13.55</v>
      </c>
      <c r="AI59" s="3">
        <f t="shared" si="33"/>
        <v>0.41399999999999998</v>
      </c>
      <c r="AJ59" s="85"/>
      <c r="AK59" s="3" t="str">
        <f t="shared" si="34"/>
        <v>1.31</v>
      </c>
      <c r="AL59" s="3" t="str">
        <f t="shared" si="35"/>
        <v>-</v>
      </c>
      <c r="AM59" s="3">
        <f t="shared" si="36"/>
        <v>323.83999999999997</v>
      </c>
      <c r="AN59" s="3">
        <f t="shared" si="37"/>
        <v>-13.55</v>
      </c>
      <c r="AO59" s="3">
        <f t="shared" si="38"/>
        <v>0.33119999999999999</v>
      </c>
      <c r="AP59" s="85"/>
      <c r="AQ59" s="3" t="str">
        <f t="shared" si="39"/>
        <v>1.31</v>
      </c>
      <c r="AR59" s="3" t="str">
        <f t="shared" si="40"/>
        <v>-</v>
      </c>
      <c r="AS59" s="3">
        <f t="shared" si="41"/>
        <v>323.83999999999997</v>
      </c>
      <c r="AT59" s="3">
        <f t="shared" si="42"/>
        <v>-13.55</v>
      </c>
      <c r="AU59" s="3">
        <f t="shared" si="43"/>
        <v>0.24839999999999998</v>
      </c>
      <c r="AV59" s="85"/>
      <c r="AW59" s="3" t="str">
        <f t="shared" si="44"/>
        <v>1.31</v>
      </c>
      <c r="AX59" s="3" t="str">
        <f t="shared" si="45"/>
        <v>-</v>
      </c>
      <c r="AY59" s="3">
        <f t="shared" si="46"/>
        <v>323.83999999999997</v>
      </c>
      <c r="AZ59" s="3">
        <f t="shared" si="47"/>
        <v>-13.55</v>
      </c>
      <c r="BA59" s="3">
        <f t="shared" si="48"/>
        <v>0.1656</v>
      </c>
      <c r="BB59" s="85"/>
      <c r="BC59" s="3" t="str">
        <f t="shared" si="49"/>
        <v>1.31</v>
      </c>
      <c r="BD59" s="3" t="str">
        <f t="shared" si="50"/>
        <v>-</v>
      </c>
      <c r="BE59" s="3">
        <f t="shared" si="51"/>
        <v>323.83999999999997</v>
      </c>
      <c r="BF59" s="3">
        <f t="shared" si="52"/>
        <v>-13.55</v>
      </c>
      <c r="BG59" s="3">
        <f t="shared" si="53"/>
        <v>8.2799999999999999E-2</v>
      </c>
    </row>
    <row r="60" spans="1:59" x14ac:dyDescent="0.3">
      <c r="A60" s="1" t="str">
        <f>'Forward collapse simulation'!B70</f>
        <v>1.31</v>
      </c>
      <c r="B60" s="37" t="str">
        <f>IF('Forward collapse simulation'!C70="","-",'Forward collapse simulation'!C70)</f>
        <v>-</v>
      </c>
      <c r="C60" s="85">
        <f>'Forward collapse simulation'!E70</f>
        <v>329.64</v>
      </c>
      <c r="D60" s="85">
        <f>'Forward collapse simulation'!F70</f>
        <v>-38.700000000000003</v>
      </c>
      <c r="E60" s="85">
        <f>'Forward collapse simulation'!D70</f>
        <v>0.68500000000000005</v>
      </c>
      <c r="F60" s="85"/>
      <c r="G60" s="3" t="str">
        <f t="shared" si="9"/>
        <v>1.31</v>
      </c>
      <c r="H60" s="3" t="str">
        <f t="shared" si="10"/>
        <v>-</v>
      </c>
      <c r="I60" s="3">
        <f t="shared" si="11"/>
        <v>329.64</v>
      </c>
      <c r="J60" s="3">
        <f t="shared" si="12"/>
        <v>-38.700000000000003</v>
      </c>
      <c r="K60" s="3">
        <f t="shared" si="13"/>
        <v>0.61650000000000005</v>
      </c>
      <c r="L60" s="85"/>
      <c r="M60" s="3" t="str">
        <f t="shared" si="14"/>
        <v>1.31</v>
      </c>
      <c r="N60" s="3" t="str">
        <f t="shared" si="15"/>
        <v>-</v>
      </c>
      <c r="O60" s="3">
        <f t="shared" si="16"/>
        <v>329.64</v>
      </c>
      <c r="P60" s="3">
        <f t="shared" si="17"/>
        <v>-38.700000000000003</v>
      </c>
      <c r="Q60" s="3">
        <f t="shared" si="18"/>
        <v>0.54800000000000004</v>
      </c>
      <c r="R60" s="85"/>
      <c r="S60" s="3" t="str">
        <f t="shared" si="19"/>
        <v>1.31</v>
      </c>
      <c r="T60" s="3" t="str">
        <f t="shared" si="20"/>
        <v>-</v>
      </c>
      <c r="U60" s="3">
        <f t="shared" si="21"/>
        <v>329.64</v>
      </c>
      <c r="V60" s="3">
        <f t="shared" si="22"/>
        <v>-38.700000000000003</v>
      </c>
      <c r="W60" s="3">
        <f t="shared" si="23"/>
        <v>0.47949999999999998</v>
      </c>
      <c r="X60" s="85"/>
      <c r="Y60" s="3" t="str">
        <f t="shared" si="24"/>
        <v>1.31</v>
      </c>
      <c r="Z60" s="3" t="str">
        <f t="shared" si="25"/>
        <v>-</v>
      </c>
      <c r="AA60" s="3">
        <f t="shared" si="26"/>
        <v>329.64</v>
      </c>
      <c r="AB60" s="3">
        <f t="shared" si="27"/>
        <v>-38.700000000000003</v>
      </c>
      <c r="AC60" s="3">
        <f t="shared" si="28"/>
        <v>0.41100000000000003</v>
      </c>
      <c r="AD60" s="85"/>
      <c r="AE60" s="3" t="str">
        <f t="shared" si="29"/>
        <v>1.31</v>
      </c>
      <c r="AF60" s="3" t="str">
        <f t="shared" si="30"/>
        <v>-</v>
      </c>
      <c r="AG60" s="3">
        <f t="shared" si="31"/>
        <v>329.64</v>
      </c>
      <c r="AH60" s="3">
        <f t="shared" si="32"/>
        <v>-38.700000000000003</v>
      </c>
      <c r="AI60" s="3">
        <f t="shared" si="33"/>
        <v>0.34250000000000003</v>
      </c>
      <c r="AJ60" s="85"/>
      <c r="AK60" s="3" t="str">
        <f t="shared" si="34"/>
        <v>1.31</v>
      </c>
      <c r="AL60" s="3" t="str">
        <f t="shared" si="35"/>
        <v>-</v>
      </c>
      <c r="AM60" s="3">
        <f t="shared" si="36"/>
        <v>329.64</v>
      </c>
      <c r="AN60" s="3">
        <f t="shared" si="37"/>
        <v>-38.700000000000003</v>
      </c>
      <c r="AO60" s="3">
        <f t="shared" si="38"/>
        <v>0.27400000000000002</v>
      </c>
      <c r="AP60" s="85"/>
      <c r="AQ60" s="3" t="str">
        <f t="shared" si="39"/>
        <v>1.31</v>
      </c>
      <c r="AR60" s="3" t="str">
        <f t="shared" si="40"/>
        <v>-</v>
      </c>
      <c r="AS60" s="3">
        <f t="shared" si="41"/>
        <v>329.64</v>
      </c>
      <c r="AT60" s="3">
        <f t="shared" si="42"/>
        <v>-38.700000000000003</v>
      </c>
      <c r="AU60" s="3">
        <f t="shared" si="43"/>
        <v>0.20550000000000002</v>
      </c>
      <c r="AV60" s="85"/>
      <c r="AW60" s="3" t="str">
        <f t="shared" si="44"/>
        <v>1.31</v>
      </c>
      <c r="AX60" s="3" t="str">
        <f t="shared" si="45"/>
        <v>-</v>
      </c>
      <c r="AY60" s="3">
        <f t="shared" si="46"/>
        <v>329.64</v>
      </c>
      <c r="AZ60" s="3">
        <f t="shared" si="47"/>
        <v>-38.700000000000003</v>
      </c>
      <c r="BA60" s="3">
        <f t="shared" si="48"/>
        <v>0.13700000000000001</v>
      </c>
      <c r="BB60" s="85"/>
      <c r="BC60" s="3" t="str">
        <f t="shared" si="49"/>
        <v>1.31</v>
      </c>
      <c r="BD60" s="3" t="str">
        <f t="shared" si="50"/>
        <v>-</v>
      </c>
      <c r="BE60" s="3">
        <f t="shared" si="51"/>
        <v>329.64</v>
      </c>
      <c r="BF60" s="3">
        <f t="shared" si="52"/>
        <v>-38.700000000000003</v>
      </c>
      <c r="BG60" s="3">
        <f t="shared" si="53"/>
        <v>6.8500000000000005E-2</v>
      </c>
    </row>
    <row r="61" spans="1:59" x14ac:dyDescent="0.3">
      <c r="A61" s="1" t="str">
        <f>'Forward collapse simulation'!B71</f>
        <v>1.31</v>
      </c>
      <c r="B61" s="37" t="str">
        <f>IF('Forward collapse simulation'!C71="","-",'Forward collapse simulation'!C71)</f>
        <v>1.32</v>
      </c>
      <c r="C61" s="85">
        <f>'Forward collapse simulation'!E71</f>
        <v>239.53</v>
      </c>
      <c r="D61" s="85">
        <f>'Forward collapse simulation'!F71</f>
        <v>0.74</v>
      </c>
      <c r="E61" s="85">
        <f>'Forward collapse simulation'!D71</f>
        <v>6.11</v>
      </c>
      <c r="F61" s="85"/>
      <c r="G61" s="3" t="str">
        <f t="shared" si="9"/>
        <v>1.31</v>
      </c>
      <c r="H61" s="3" t="str">
        <f t="shared" si="10"/>
        <v>1.32</v>
      </c>
      <c r="I61" s="3">
        <f t="shared" si="11"/>
        <v>239.53</v>
      </c>
      <c r="J61" s="3">
        <f t="shared" si="12"/>
        <v>0.74</v>
      </c>
      <c r="K61" s="3">
        <f t="shared" si="13"/>
        <v>6.11</v>
      </c>
      <c r="L61" s="85"/>
      <c r="M61" s="3" t="str">
        <f t="shared" si="14"/>
        <v>1.31</v>
      </c>
      <c r="N61" s="3" t="str">
        <f t="shared" si="15"/>
        <v>1.32</v>
      </c>
      <c r="O61" s="3">
        <f t="shared" si="16"/>
        <v>239.53</v>
      </c>
      <c r="P61" s="3">
        <f t="shared" si="17"/>
        <v>0.74</v>
      </c>
      <c r="Q61" s="3">
        <f t="shared" si="18"/>
        <v>6.11</v>
      </c>
      <c r="R61" s="85"/>
      <c r="S61" s="3" t="str">
        <f t="shared" si="19"/>
        <v>1.31</v>
      </c>
      <c r="T61" s="3" t="str">
        <f t="shared" si="20"/>
        <v>1.32</v>
      </c>
      <c r="U61" s="3">
        <f t="shared" si="21"/>
        <v>239.53</v>
      </c>
      <c r="V61" s="3">
        <f t="shared" si="22"/>
        <v>0.74</v>
      </c>
      <c r="W61" s="3">
        <f t="shared" si="23"/>
        <v>6.11</v>
      </c>
      <c r="X61" s="85"/>
      <c r="Y61" s="3" t="str">
        <f t="shared" si="24"/>
        <v>1.31</v>
      </c>
      <c r="Z61" s="3" t="str">
        <f t="shared" si="25"/>
        <v>1.32</v>
      </c>
      <c r="AA61" s="3">
        <f t="shared" si="26"/>
        <v>239.53</v>
      </c>
      <c r="AB61" s="3">
        <f t="shared" si="27"/>
        <v>0.74</v>
      </c>
      <c r="AC61" s="3">
        <f t="shared" si="28"/>
        <v>6.11</v>
      </c>
      <c r="AD61" s="85"/>
      <c r="AE61" s="3" t="str">
        <f t="shared" si="29"/>
        <v>1.31</v>
      </c>
      <c r="AF61" s="3" t="str">
        <f t="shared" si="30"/>
        <v>1.32</v>
      </c>
      <c r="AG61" s="3">
        <f t="shared" si="31"/>
        <v>239.53</v>
      </c>
      <c r="AH61" s="3">
        <f t="shared" si="32"/>
        <v>0.74</v>
      </c>
      <c r="AI61" s="3">
        <f t="shared" si="33"/>
        <v>6.11</v>
      </c>
      <c r="AJ61" s="85"/>
      <c r="AK61" s="3" t="str">
        <f t="shared" si="34"/>
        <v>1.31</v>
      </c>
      <c r="AL61" s="3" t="str">
        <f t="shared" si="35"/>
        <v>1.32</v>
      </c>
      <c r="AM61" s="3">
        <f t="shared" si="36"/>
        <v>239.53</v>
      </c>
      <c r="AN61" s="3">
        <f t="shared" si="37"/>
        <v>0.74</v>
      </c>
      <c r="AO61" s="3">
        <f t="shared" si="38"/>
        <v>6.11</v>
      </c>
      <c r="AP61" s="85"/>
      <c r="AQ61" s="3" t="str">
        <f t="shared" si="39"/>
        <v>1.31</v>
      </c>
      <c r="AR61" s="3" t="str">
        <f t="shared" si="40"/>
        <v>1.32</v>
      </c>
      <c r="AS61" s="3">
        <f t="shared" si="41"/>
        <v>239.53</v>
      </c>
      <c r="AT61" s="3">
        <f t="shared" si="42"/>
        <v>0.74</v>
      </c>
      <c r="AU61" s="3">
        <f t="shared" si="43"/>
        <v>6.11</v>
      </c>
      <c r="AV61" s="85"/>
      <c r="AW61" s="3" t="str">
        <f t="shared" si="44"/>
        <v>1.31</v>
      </c>
      <c r="AX61" s="3" t="str">
        <f t="shared" si="45"/>
        <v>1.32</v>
      </c>
      <c r="AY61" s="3">
        <f t="shared" si="46"/>
        <v>239.53</v>
      </c>
      <c r="AZ61" s="3">
        <f t="shared" si="47"/>
        <v>0.74</v>
      </c>
      <c r="BA61" s="3">
        <f t="shared" si="48"/>
        <v>6.11</v>
      </c>
      <c r="BB61" s="85"/>
      <c r="BC61" s="3" t="str">
        <f t="shared" si="49"/>
        <v>1.31</v>
      </c>
      <c r="BD61" s="3" t="str">
        <f t="shared" si="50"/>
        <v>1.32</v>
      </c>
      <c r="BE61" s="3">
        <f t="shared" si="51"/>
        <v>239.53</v>
      </c>
      <c r="BF61" s="3">
        <f t="shared" si="52"/>
        <v>0.74</v>
      </c>
      <c r="BG61" s="3">
        <f t="shared" si="53"/>
        <v>6.11</v>
      </c>
    </row>
    <row r="62" spans="1:59" x14ac:dyDescent="0.3">
      <c r="A62" s="1" t="str">
        <f>'Forward collapse simulation'!B72</f>
        <v>1.32</v>
      </c>
      <c r="B62" s="37" t="str">
        <f>IF('Forward collapse simulation'!C72="","-",'Forward collapse simulation'!C72)</f>
        <v>-</v>
      </c>
      <c r="C62" s="85">
        <f>'Forward collapse simulation'!E72</f>
        <v>134.51</v>
      </c>
      <c r="D62" s="85">
        <f>'Forward collapse simulation'!F72</f>
        <v>-54.5</v>
      </c>
      <c r="E62" s="85">
        <f>'Forward collapse simulation'!D72</f>
        <v>0.28699999999999998</v>
      </c>
      <c r="F62" s="85"/>
      <c r="G62" s="3" t="str">
        <f t="shared" si="9"/>
        <v>1.32</v>
      </c>
      <c r="H62" s="3" t="str">
        <f t="shared" si="10"/>
        <v>-</v>
      </c>
      <c r="I62" s="3">
        <f t="shared" si="11"/>
        <v>134.51</v>
      </c>
      <c r="J62" s="3">
        <f t="shared" si="12"/>
        <v>-54.5</v>
      </c>
      <c r="K62" s="3">
        <f t="shared" si="13"/>
        <v>0.25829999999999997</v>
      </c>
      <c r="L62" s="85"/>
      <c r="M62" s="3" t="str">
        <f t="shared" si="14"/>
        <v>1.32</v>
      </c>
      <c r="N62" s="3" t="str">
        <f t="shared" si="15"/>
        <v>-</v>
      </c>
      <c r="O62" s="3">
        <f t="shared" si="16"/>
        <v>134.51</v>
      </c>
      <c r="P62" s="3">
        <f t="shared" si="17"/>
        <v>-54.5</v>
      </c>
      <c r="Q62" s="3">
        <f t="shared" si="18"/>
        <v>0.2296</v>
      </c>
      <c r="R62" s="85"/>
      <c r="S62" s="3" t="str">
        <f t="shared" si="19"/>
        <v>1.32</v>
      </c>
      <c r="T62" s="3" t="str">
        <f t="shared" si="20"/>
        <v>-</v>
      </c>
      <c r="U62" s="3">
        <f t="shared" si="21"/>
        <v>134.51</v>
      </c>
      <c r="V62" s="3">
        <f t="shared" si="22"/>
        <v>-54.5</v>
      </c>
      <c r="W62" s="3">
        <f t="shared" si="23"/>
        <v>0.20089999999999997</v>
      </c>
      <c r="X62" s="85"/>
      <c r="Y62" s="3" t="str">
        <f t="shared" si="24"/>
        <v>1.32</v>
      </c>
      <c r="Z62" s="3" t="str">
        <f t="shared" si="25"/>
        <v>-</v>
      </c>
      <c r="AA62" s="3">
        <f t="shared" si="26"/>
        <v>134.51</v>
      </c>
      <c r="AB62" s="3">
        <f t="shared" si="27"/>
        <v>-54.5</v>
      </c>
      <c r="AC62" s="3">
        <f t="shared" si="28"/>
        <v>0.17219999999999999</v>
      </c>
      <c r="AD62" s="85"/>
      <c r="AE62" s="3" t="str">
        <f t="shared" si="29"/>
        <v>1.32</v>
      </c>
      <c r="AF62" s="3" t="str">
        <f t="shared" si="30"/>
        <v>-</v>
      </c>
      <c r="AG62" s="3">
        <f t="shared" si="31"/>
        <v>134.51</v>
      </c>
      <c r="AH62" s="3">
        <f t="shared" si="32"/>
        <v>-54.5</v>
      </c>
      <c r="AI62" s="3">
        <f t="shared" si="33"/>
        <v>0.14349999999999999</v>
      </c>
      <c r="AJ62" s="85"/>
      <c r="AK62" s="3" t="str">
        <f t="shared" si="34"/>
        <v>1.32</v>
      </c>
      <c r="AL62" s="3" t="str">
        <f t="shared" si="35"/>
        <v>-</v>
      </c>
      <c r="AM62" s="3">
        <f t="shared" si="36"/>
        <v>134.51</v>
      </c>
      <c r="AN62" s="3">
        <f t="shared" si="37"/>
        <v>-54.5</v>
      </c>
      <c r="AO62" s="3">
        <f t="shared" si="38"/>
        <v>0.1148</v>
      </c>
      <c r="AP62" s="85"/>
      <c r="AQ62" s="3" t="str">
        <f t="shared" si="39"/>
        <v>1.32</v>
      </c>
      <c r="AR62" s="3" t="str">
        <f t="shared" si="40"/>
        <v>-</v>
      </c>
      <c r="AS62" s="3">
        <f t="shared" si="41"/>
        <v>134.51</v>
      </c>
      <c r="AT62" s="3">
        <f t="shared" si="42"/>
        <v>-54.5</v>
      </c>
      <c r="AU62" s="3">
        <f t="shared" si="43"/>
        <v>8.6099999999999996E-2</v>
      </c>
      <c r="AV62" s="85"/>
      <c r="AW62" s="3" t="str">
        <f t="shared" si="44"/>
        <v>1.32</v>
      </c>
      <c r="AX62" s="3" t="str">
        <f t="shared" si="45"/>
        <v>-</v>
      </c>
      <c r="AY62" s="3">
        <f t="shared" si="46"/>
        <v>134.51</v>
      </c>
      <c r="AZ62" s="3">
        <f t="shared" si="47"/>
        <v>-54.5</v>
      </c>
      <c r="BA62" s="3">
        <f t="shared" si="48"/>
        <v>5.74E-2</v>
      </c>
      <c r="BB62" s="85"/>
      <c r="BC62" s="3" t="str">
        <f t="shared" si="49"/>
        <v>1.32</v>
      </c>
      <c r="BD62" s="3" t="str">
        <f t="shared" si="50"/>
        <v>-</v>
      </c>
      <c r="BE62" s="3">
        <f t="shared" si="51"/>
        <v>134.51</v>
      </c>
      <c r="BF62" s="3">
        <f t="shared" si="52"/>
        <v>-54.5</v>
      </c>
      <c r="BG62" s="3">
        <f t="shared" si="53"/>
        <v>2.87E-2</v>
      </c>
    </row>
    <row r="63" spans="1:59" x14ac:dyDescent="0.3">
      <c r="A63" s="1" t="str">
        <f>'Forward collapse simulation'!B73</f>
        <v>1.32</v>
      </c>
      <c r="B63" s="37" t="str">
        <f>IF('Forward collapse simulation'!C73="","-",'Forward collapse simulation'!C73)</f>
        <v>-</v>
      </c>
      <c r="C63" s="85">
        <f>'Forward collapse simulation'!E73</f>
        <v>144.31</v>
      </c>
      <c r="D63" s="85">
        <f>'Forward collapse simulation'!F73</f>
        <v>-29.7</v>
      </c>
      <c r="E63" s="85">
        <f>'Forward collapse simulation'!D73</f>
        <v>0.71399999999999997</v>
      </c>
      <c r="F63" s="85"/>
      <c r="G63" s="3" t="str">
        <f t="shared" si="9"/>
        <v>1.32</v>
      </c>
      <c r="H63" s="3" t="str">
        <f t="shared" si="10"/>
        <v>-</v>
      </c>
      <c r="I63" s="3">
        <f t="shared" si="11"/>
        <v>144.31</v>
      </c>
      <c r="J63" s="3">
        <f t="shared" si="12"/>
        <v>-29.7</v>
      </c>
      <c r="K63" s="3">
        <f t="shared" si="13"/>
        <v>0.64259999999999995</v>
      </c>
      <c r="L63" s="85"/>
      <c r="M63" s="3" t="str">
        <f t="shared" si="14"/>
        <v>1.32</v>
      </c>
      <c r="N63" s="3" t="str">
        <f t="shared" si="15"/>
        <v>-</v>
      </c>
      <c r="O63" s="3">
        <f t="shared" si="16"/>
        <v>144.31</v>
      </c>
      <c r="P63" s="3">
        <f t="shared" si="17"/>
        <v>-29.7</v>
      </c>
      <c r="Q63" s="3">
        <f t="shared" si="18"/>
        <v>0.57120000000000004</v>
      </c>
      <c r="R63" s="85"/>
      <c r="S63" s="3" t="str">
        <f t="shared" si="19"/>
        <v>1.32</v>
      </c>
      <c r="T63" s="3" t="str">
        <f t="shared" si="20"/>
        <v>-</v>
      </c>
      <c r="U63" s="3">
        <f t="shared" si="21"/>
        <v>144.31</v>
      </c>
      <c r="V63" s="3">
        <f t="shared" si="22"/>
        <v>-29.7</v>
      </c>
      <c r="W63" s="3">
        <f t="shared" si="23"/>
        <v>0.49979999999999997</v>
      </c>
      <c r="X63" s="85"/>
      <c r="Y63" s="3" t="str">
        <f t="shared" si="24"/>
        <v>1.32</v>
      </c>
      <c r="Z63" s="3" t="str">
        <f t="shared" si="25"/>
        <v>-</v>
      </c>
      <c r="AA63" s="3">
        <f t="shared" si="26"/>
        <v>144.31</v>
      </c>
      <c r="AB63" s="3">
        <f t="shared" si="27"/>
        <v>-29.7</v>
      </c>
      <c r="AC63" s="3">
        <f t="shared" si="28"/>
        <v>0.42839999999999995</v>
      </c>
      <c r="AD63" s="85"/>
      <c r="AE63" s="3" t="str">
        <f t="shared" si="29"/>
        <v>1.32</v>
      </c>
      <c r="AF63" s="3" t="str">
        <f t="shared" si="30"/>
        <v>-</v>
      </c>
      <c r="AG63" s="3">
        <f t="shared" si="31"/>
        <v>144.31</v>
      </c>
      <c r="AH63" s="3">
        <f t="shared" si="32"/>
        <v>-29.7</v>
      </c>
      <c r="AI63" s="3">
        <f t="shared" si="33"/>
        <v>0.35699999999999998</v>
      </c>
      <c r="AJ63" s="85"/>
      <c r="AK63" s="3" t="str">
        <f t="shared" si="34"/>
        <v>1.32</v>
      </c>
      <c r="AL63" s="3" t="str">
        <f t="shared" si="35"/>
        <v>-</v>
      </c>
      <c r="AM63" s="3">
        <f t="shared" si="36"/>
        <v>144.31</v>
      </c>
      <c r="AN63" s="3">
        <f t="shared" si="37"/>
        <v>-29.7</v>
      </c>
      <c r="AO63" s="3">
        <f t="shared" si="38"/>
        <v>0.28560000000000002</v>
      </c>
      <c r="AP63" s="85"/>
      <c r="AQ63" s="3" t="str">
        <f t="shared" si="39"/>
        <v>1.32</v>
      </c>
      <c r="AR63" s="3" t="str">
        <f t="shared" si="40"/>
        <v>-</v>
      </c>
      <c r="AS63" s="3">
        <f t="shared" si="41"/>
        <v>144.31</v>
      </c>
      <c r="AT63" s="3">
        <f t="shared" si="42"/>
        <v>-29.7</v>
      </c>
      <c r="AU63" s="3">
        <f t="shared" si="43"/>
        <v>0.21419999999999997</v>
      </c>
      <c r="AV63" s="85"/>
      <c r="AW63" s="3" t="str">
        <f t="shared" si="44"/>
        <v>1.32</v>
      </c>
      <c r="AX63" s="3" t="str">
        <f t="shared" si="45"/>
        <v>-</v>
      </c>
      <c r="AY63" s="3">
        <f t="shared" si="46"/>
        <v>144.31</v>
      </c>
      <c r="AZ63" s="3">
        <f t="shared" si="47"/>
        <v>-29.7</v>
      </c>
      <c r="BA63" s="3">
        <f t="shared" si="48"/>
        <v>0.14280000000000001</v>
      </c>
      <c r="BB63" s="85"/>
      <c r="BC63" s="3" t="str">
        <f t="shared" si="49"/>
        <v>1.32</v>
      </c>
      <c r="BD63" s="3" t="str">
        <f t="shared" si="50"/>
        <v>-</v>
      </c>
      <c r="BE63" s="3">
        <f t="shared" si="51"/>
        <v>144.31</v>
      </c>
      <c r="BF63" s="3">
        <f t="shared" si="52"/>
        <v>-29.7</v>
      </c>
      <c r="BG63" s="3">
        <f t="shared" si="53"/>
        <v>7.1400000000000005E-2</v>
      </c>
    </row>
    <row r="64" spans="1:59" x14ac:dyDescent="0.3">
      <c r="A64" s="1" t="str">
        <f>'Forward collapse simulation'!B74</f>
        <v>1.32</v>
      </c>
      <c r="B64" s="37" t="str">
        <f>IF('Forward collapse simulation'!C74="","-",'Forward collapse simulation'!C74)</f>
        <v>-</v>
      </c>
      <c r="C64" s="85">
        <f>'Forward collapse simulation'!E74</f>
        <v>155.12</v>
      </c>
      <c r="D64" s="85">
        <f>'Forward collapse simulation'!F74</f>
        <v>6.13</v>
      </c>
      <c r="E64" s="85">
        <f>'Forward collapse simulation'!D74</f>
        <v>0.58099999999999996</v>
      </c>
      <c r="F64" s="85"/>
      <c r="G64" s="3" t="str">
        <f t="shared" si="9"/>
        <v>1.32</v>
      </c>
      <c r="H64" s="3" t="str">
        <f t="shared" si="10"/>
        <v>-</v>
      </c>
      <c r="I64" s="3">
        <f t="shared" si="11"/>
        <v>155.12</v>
      </c>
      <c r="J64" s="3">
        <f t="shared" si="12"/>
        <v>6.13</v>
      </c>
      <c r="K64" s="3">
        <f t="shared" si="13"/>
        <v>0.52290000000000003</v>
      </c>
      <c r="L64" s="85"/>
      <c r="M64" s="3" t="str">
        <f t="shared" si="14"/>
        <v>1.32</v>
      </c>
      <c r="N64" s="3" t="str">
        <f t="shared" si="15"/>
        <v>-</v>
      </c>
      <c r="O64" s="3">
        <f t="shared" si="16"/>
        <v>155.12</v>
      </c>
      <c r="P64" s="3">
        <f t="shared" si="17"/>
        <v>6.13</v>
      </c>
      <c r="Q64" s="3">
        <f t="shared" si="18"/>
        <v>0.46479999999999999</v>
      </c>
      <c r="R64" s="85"/>
      <c r="S64" s="3" t="str">
        <f t="shared" si="19"/>
        <v>1.32</v>
      </c>
      <c r="T64" s="3" t="str">
        <f t="shared" si="20"/>
        <v>-</v>
      </c>
      <c r="U64" s="3">
        <f t="shared" si="21"/>
        <v>155.12</v>
      </c>
      <c r="V64" s="3">
        <f t="shared" si="22"/>
        <v>6.13</v>
      </c>
      <c r="W64" s="3">
        <f t="shared" si="23"/>
        <v>0.40669999999999995</v>
      </c>
      <c r="X64" s="85"/>
      <c r="Y64" s="3" t="str">
        <f t="shared" si="24"/>
        <v>1.32</v>
      </c>
      <c r="Z64" s="3" t="str">
        <f t="shared" si="25"/>
        <v>-</v>
      </c>
      <c r="AA64" s="3">
        <f t="shared" si="26"/>
        <v>155.12</v>
      </c>
      <c r="AB64" s="3">
        <f t="shared" si="27"/>
        <v>6.13</v>
      </c>
      <c r="AC64" s="3">
        <f t="shared" si="28"/>
        <v>0.34859999999999997</v>
      </c>
      <c r="AD64" s="85"/>
      <c r="AE64" s="3" t="str">
        <f t="shared" si="29"/>
        <v>1.32</v>
      </c>
      <c r="AF64" s="3" t="str">
        <f t="shared" si="30"/>
        <v>-</v>
      </c>
      <c r="AG64" s="3">
        <f t="shared" si="31"/>
        <v>155.12</v>
      </c>
      <c r="AH64" s="3">
        <f t="shared" si="32"/>
        <v>6.13</v>
      </c>
      <c r="AI64" s="3">
        <f t="shared" si="33"/>
        <v>0.29049999999999998</v>
      </c>
      <c r="AJ64" s="85"/>
      <c r="AK64" s="3" t="str">
        <f t="shared" si="34"/>
        <v>1.32</v>
      </c>
      <c r="AL64" s="3" t="str">
        <f t="shared" si="35"/>
        <v>-</v>
      </c>
      <c r="AM64" s="3">
        <f t="shared" si="36"/>
        <v>155.12</v>
      </c>
      <c r="AN64" s="3">
        <f t="shared" si="37"/>
        <v>6.13</v>
      </c>
      <c r="AO64" s="3">
        <f t="shared" si="38"/>
        <v>0.2324</v>
      </c>
      <c r="AP64" s="85"/>
      <c r="AQ64" s="3" t="str">
        <f t="shared" si="39"/>
        <v>1.32</v>
      </c>
      <c r="AR64" s="3" t="str">
        <f t="shared" si="40"/>
        <v>-</v>
      </c>
      <c r="AS64" s="3">
        <f t="shared" si="41"/>
        <v>155.12</v>
      </c>
      <c r="AT64" s="3">
        <f t="shared" si="42"/>
        <v>6.13</v>
      </c>
      <c r="AU64" s="3">
        <f t="shared" si="43"/>
        <v>0.17429999999999998</v>
      </c>
      <c r="AV64" s="85"/>
      <c r="AW64" s="3" t="str">
        <f t="shared" si="44"/>
        <v>1.32</v>
      </c>
      <c r="AX64" s="3" t="str">
        <f t="shared" si="45"/>
        <v>-</v>
      </c>
      <c r="AY64" s="3">
        <f t="shared" si="46"/>
        <v>155.12</v>
      </c>
      <c r="AZ64" s="3">
        <f t="shared" si="47"/>
        <v>6.13</v>
      </c>
      <c r="BA64" s="3">
        <f t="shared" si="48"/>
        <v>0.1162</v>
      </c>
      <c r="BB64" s="85"/>
      <c r="BC64" s="3" t="str">
        <f t="shared" si="49"/>
        <v>1.32</v>
      </c>
      <c r="BD64" s="3" t="str">
        <f t="shared" si="50"/>
        <v>-</v>
      </c>
      <c r="BE64" s="3">
        <f t="shared" si="51"/>
        <v>155.12</v>
      </c>
      <c r="BF64" s="3">
        <f t="shared" si="52"/>
        <v>6.13</v>
      </c>
      <c r="BG64" s="3">
        <f t="shared" si="53"/>
        <v>5.8099999999999999E-2</v>
      </c>
    </row>
    <row r="65" spans="1:59" x14ac:dyDescent="0.3">
      <c r="A65" s="1" t="str">
        <f>'Forward collapse simulation'!B75</f>
        <v>1.32</v>
      </c>
      <c r="B65" s="37" t="str">
        <f>IF('Forward collapse simulation'!C75="","-",'Forward collapse simulation'!C75)</f>
        <v>-</v>
      </c>
      <c r="C65" s="85">
        <f>'Forward collapse simulation'!E75</f>
        <v>166.88</v>
      </c>
      <c r="D65" s="85">
        <f>'Forward collapse simulation'!F75</f>
        <v>55.04</v>
      </c>
      <c r="E65" s="85">
        <f>'Forward collapse simulation'!D75</f>
        <v>0.71499999999999997</v>
      </c>
      <c r="F65" s="85"/>
      <c r="G65" s="3" t="str">
        <f t="shared" si="9"/>
        <v>1.32</v>
      </c>
      <c r="H65" s="3" t="str">
        <f t="shared" si="10"/>
        <v>-</v>
      </c>
      <c r="I65" s="3">
        <f t="shared" si="11"/>
        <v>166.88</v>
      </c>
      <c r="J65" s="3">
        <f t="shared" si="12"/>
        <v>55.04</v>
      </c>
      <c r="K65" s="3">
        <f t="shared" si="13"/>
        <v>0.64349999999999996</v>
      </c>
      <c r="L65" s="85"/>
      <c r="M65" s="3" t="str">
        <f t="shared" si="14"/>
        <v>1.32</v>
      </c>
      <c r="N65" s="3" t="str">
        <f t="shared" si="15"/>
        <v>-</v>
      </c>
      <c r="O65" s="3">
        <f t="shared" si="16"/>
        <v>166.88</v>
      </c>
      <c r="P65" s="3">
        <f t="shared" si="17"/>
        <v>55.04</v>
      </c>
      <c r="Q65" s="3">
        <f t="shared" si="18"/>
        <v>0.57199999999999995</v>
      </c>
      <c r="R65" s="85"/>
      <c r="S65" s="3" t="str">
        <f t="shared" si="19"/>
        <v>1.32</v>
      </c>
      <c r="T65" s="3" t="str">
        <f t="shared" si="20"/>
        <v>-</v>
      </c>
      <c r="U65" s="3">
        <f t="shared" si="21"/>
        <v>166.88</v>
      </c>
      <c r="V65" s="3">
        <f t="shared" si="22"/>
        <v>55.04</v>
      </c>
      <c r="W65" s="3">
        <f t="shared" si="23"/>
        <v>0.50049999999999994</v>
      </c>
      <c r="X65" s="85"/>
      <c r="Y65" s="3" t="str">
        <f t="shared" si="24"/>
        <v>1.32</v>
      </c>
      <c r="Z65" s="3" t="str">
        <f t="shared" si="25"/>
        <v>-</v>
      </c>
      <c r="AA65" s="3">
        <f t="shared" si="26"/>
        <v>166.88</v>
      </c>
      <c r="AB65" s="3">
        <f t="shared" si="27"/>
        <v>55.04</v>
      </c>
      <c r="AC65" s="3">
        <f t="shared" si="28"/>
        <v>0.42899999999999999</v>
      </c>
      <c r="AD65" s="85"/>
      <c r="AE65" s="3" t="str">
        <f t="shared" si="29"/>
        <v>1.32</v>
      </c>
      <c r="AF65" s="3" t="str">
        <f t="shared" si="30"/>
        <v>-</v>
      </c>
      <c r="AG65" s="3">
        <f t="shared" si="31"/>
        <v>166.88</v>
      </c>
      <c r="AH65" s="3">
        <f t="shared" si="32"/>
        <v>55.04</v>
      </c>
      <c r="AI65" s="3">
        <f t="shared" si="33"/>
        <v>0.35749999999999998</v>
      </c>
      <c r="AJ65" s="85"/>
      <c r="AK65" s="3" t="str">
        <f t="shared" si="34"/>
        <v>1.32</v>
      </c>
      <c r="AL65" s="3" t="str">
        <f t="shared" si="35"/>
        <v>-</v>
      </c>
      <c r="AM65" s="3">
        <f t="shared" si="36"/>
        <v>166.88</v>
      </c>
      <c r="AN65" s="3">
        <f t="shared" si="37"/>
        <v>55.04</v>
      </c>
      <c r="AO65" s="3">
        <f t="shared" si="38"/>
        <v>0.28599999999999998</v>
      </c>
      <c r="AP65" s="85"/>
      <c r="AQ65" s="3" t="str">
        <f t="shared" si="39"/>
        <v>1.32</v>
      </c>
      <c r="AR65" s="3" t="str">
        <f t="shared" si="40"/>
        <v>-</v>
      </c>
      <c r="AS65" s="3">
        <f t="shared" si="41"/>
        <v>166.88</v>
      </c>
      <c r="AT65" s="3">
        <f t="shared" si="42"/>
        <v>55.04</v>
      </c>
      <c r="AU65" s="3">
        <f t="shared" si="43"/>
        <v>0.2145</v>
      </c>
      <c r="AV65" s="85"/>
      <c r="AW65" s="3" t="str">
        <f t="shared" si="44"/>
        <v>1.32</v>
      </c>
      <c r="AX65" s="3" t="str">
        <f t="shared" si="45"/>
        <v>-</v>
      </c>
      <c r="AY65" s="3">
        <f t="shared" si="46"/>
        <v>166.88</v>
      </c>
      <c r="AZ65" s="3">
        <f t="shared" si="47"/>
        <v>55.04</v>
      </c>
      <c r="BA65" s="3">
        <f t="shared" si="48"/>
        <v>0.14299999999999999</v>
      </c>
      <c r="BB65" s="85"/>
      <c r="BC65" s="3" t="str">
        <f t="shared" si="49"/>
        <v>1.32</v>
      </c>
      <c r="BD65" s="3" t="str">
        <f t="shared" si="50"/>
        <v>-</v>
      </c>
      <c r="BE65" s="3">
        <f t="shared" si="51"/>
        <v>166.88</v>
      </c>
      <c r="BF65" s="3">
        <f t="shared" si="52"/>
        <v>55.04</v>
      </c>
      <c r="BG65" s="3">
        <f t="shared" si="53"/>
        <v>7.1499999999999994E-2</v>
      </c>
    </row>
    <row r="66" spans="1:59" x14ac:dyDescent="0.3">
      <c r="A66" s="1" t="str">
        <f>'Forward collapse simulation'!B76</f>
        <v>1.32</v>
      </c>
      <c r="B66" s="37" t="str">
        <f>IF('Forward collapse simulation'!C76="","-",'Forward collapse simulation'!C76)</f>
        <v>-</v>
      </c>
      <c r="C66" s="85">
        <f>'Forward collapse simulation'!E76</f>
        <v>220.89</v>
      </c>
      <c r="D66" s="85">
        <f>'Forward collapse simulation'!F76</f>
        <v>75.25</v>
      </c>
      <c r="E66" s="85">
        <f>'Forward collapse simulation'!D76</f>
        <v>0.42599999999999999</v>
      </c>
      <c r="F66" s="85"/>
      <c r="G66" s="3" t="str">
        <f t="shared" si="9"/>
        <v>1.32</v>
      </c>
      <c r="H66" s="3" t="str">
        <f t="shared" si="10"/>
        <v>-</v>
      </c>
      <c r="I66" s="3">
        <f t="shared" si="11"/>
        <v>220.89</v>
      </c>
      <c r="J66" s="3">
        <f t="shared" si="12"/>
        <v>75.25</v>
      </c>
      <c r="K66" s="3">
        <f t="shared" si="13"/>
        <v>0.38340000000000002</v>
      </c>
      <c r="L66" s="85"/>
      <c r="M66" s="3" t="str">
        <f t="shared" si="14"/>
        <v>1.32</v>
      </c>
      <c r="N66" s="3" t="str">
        <f t="shared" si="15"/>
        <v>-</v>
      </c>
      <c r="O66" s="3">
        <f t="shared" si="16"/>
        <v>220.89</v>
      </c>
      <c r="P66" s="3">
        <f t="shared" si="17"/>
        <v>75.25</v>
      </c>
      <c r="Q66" s="3">
        <f t="shared" si="18"/>
        <v>0.34079999999999999</v>
      </c>
      <c r="R66" s="85"/>
      <c r="S66" s="3" t="str">
        <f t="shared" si="19"/>
        <v>1.32</v>
      </c>
      <c r="T66" s="3" t="str">
        <f t="shared" si="20"/>
        <v>-</v>
      </c>
      <c r="U66" s="3">
        <f t="shared" si="21"/>
        <v>220.89</v>
      </c>
      <c r="V66" s="3">
        <f t="shared" si="22"/>
        <v>75.25</v>
      </c>
      <c r="W66" s="3">
        <f t="shared" si="23"/>
        <v>0.29819999999999997</v>
      </c>
      <c r="X66" s="85"/>
      <c r="Y66" s="3" t="str">
        <f t="shared" si="24"/>
        <v>1.32</v>
      </c>
      <c r="Z66" s="3" t="str">
        <f t="shared" si="25"/>
        <v>-</v>
      </c>
      <c r="AA66" s="3">
        <f t="shared" si="26"/>
        <v>220.89</v>
      </c>
      <c r="AB66" s="3">
        <f t="shared" si="27"/>
        <v>75.25</v>
      </c>
      <c r="AC66" s="3">
        <f t="shared" si="28"/>
        <v>0.25559999999999999</v>
      </c>
      <c r="AD66" s="85"/>
      <c r="AE66" s="3" t="str">
        <f t="shared" si="29"/>
        <v>1.32</v>
      </c>
      <c r="AF66" s="3" t="str">
        <f t="shared" si="30"/>
        <v>-</v>
      </c>
      <c r="AG66" s="3">
        <f t="shared" si="31"/>
        <v>220.89</v>
      </c>
      <c r="AH66" s="3">
        <f t="shared" si="32"/>
        <v>75.25</v>
      </c>
      <c r="AI66" s="3">
        <f t="shared" si="33"/>
        <v>0.21299999999999999</v>
      </c>
      <c r="AJ66" s="85"/>
      <c r="AK66" s="3" t="str">
        <f t="shared" si="34"/>
        <v>1.32</v>
      </c>
      <c r="AL66" s="3" t="str">
        <f t="shared" si="35"/>
        <v>-</v>
      </c>
      <c r="AM66" s="3">
        <f t="shared" si="36"/>
        <v>220.89</v>
      </c>
      <c r="AN66" s="3">
        <f t="shared" si="37"/>
        <v>75.25</v>
      </c>
      <c r="AO66" s="3">
        <f t="shared" si="38"/>
        <v>0.1704</v>
      </c>
      <c r="AP66" s="85"/>
      <c r="AQ66" s="3" t="str">
        <f t="shared" si="39"/>
        <v>1.32</v>
      </c>
      <c r="AR66" s="3" t="str">
        <f t="shared" si="40"/>
        <v>-</v>
      </c>
      <c r="AS66" s="3">
        <f t="shared" si="41"/>
        <v>220.89</v>
      </c>
      <c r="AT66" s="3">
        <f t="shared" si="42"/>
        <v>75.25</v>
      </c>
      <c r="AU66" s="3">
        <f t="shared" si="43"/>
        <v>0.1278</v>
      </c>
      <c r="AV66" s="85"/>
      <c r="AW66" s="3" t="str">
        <f t="shared" si="44"/>
        <v>1.32</v>
      </c>
      <c r="AX66" s="3" t="str">
        <f t="shared" si="45"/>
        <v>-</v>
      </c>
      <c r="AY66" s="3">
        <f t="shared" si="46"/>
        <v>220.89</v>
      </c>
      <c r="AZ66" s="3">
        <f t="shared" si="47"/>
        <v>75.25</v>
      </c>
      <c r="BA66" s="3">
        <f t="shared" si="48"/>
        <v>8.5199999999999998E-2</v>
      </c>
      <c r="BB66" s="85"/>
      <c r="BC66" s="3" t="str">
        <f t="shared" si="49"/>
        <v>1.32</v>
      </c>
      <c r="BD66" s="3" t="str">
        <f t="shared" si="50"/>
        <v>-</v>
      </c>
      <c r="BE66" s="3">
        <f t="shared" si="51"/>
        <v>220.89</v>
      </c>
      <c r="BF66" s="3">
        <f t="shared" si="52"/>
        <v>75.25</v>
      </c>
      <c r="BG66" s="3">
        <f t="shared" si="53"/>
        <v>4.2599999999999999E-2</v>
      </c>
    </row>
    <row r="67" spans="1:59" x14ac:dyDescent="0.3">
      <c r="A67" s="1" t="str">
        <f>'Forward collapse simulation'!B77</f>
        <v>1.32</v>
      </c>
      <c r="B67" s="37" t="str">
        <f>IF('Forward collapse simulation'!C77="","-",'Forward collapse simulation'!C77)</f>
        <v>-</v>
      </c>
      <c r="C67" s="85">
        <f>'Forward collapse simulation'!E77</f>
        <v>304.16000000000003</v>
      </c>
      <c r="D67" s="85">
        <f>'Forward collapse simulation'!F77</f>
        <v>63.61</v>
      </c>
      <c r="E67" s="85">
        <f>'Forward collapse simulation'!D77</f>
        <v>0.82899999999999996</v>
      </c>
      <c r="F67" s="85"/>
      <c r="G67" s="3" t="str">
        <f t="shared" si="9"/>
        <v>1.32</v>
      </c>
      <c r="H67" s="3" t="str">
        <f t="shared" si="10"/>
        <v>-</v>
      </c>
      <c r="I67" s="3">
        <f t="shared" si="11"/>
        <v>304.16000000000003</v>
      </c>
      <c r="J67" s="3">
        <f t="shared" si="12"/>
        <v>63.61</v>
      </c>
      <c r="K67" s="3">
        <f t="shared" si="13"/>
        <v>0.74609999999999999</v>
      </c>
      <c r="L67" s="85"/>
      <c r="M67" s="3" t="str">
        <f t="shared" si="14"/>
        <v>1.32</v>
      </c>
      <c r="N67" s="3" t="str">
        <f t="shared" si="15"/>
        <v>-</v>
      </c>
      <c r="O67" s="3">
        <f t="shared" si="16"/>
        <v>304.16000000000003</v>
      </c>
      <c r="P67" s="3">
        <f t="shared" si="17"/>
        <v>63.61</v>
      </c>
      <c r="Q67" s="3">
        <f t="shared" si="18"/>
        <v>0.66320000000000001</v>
      </c>
      <c r="R67" s="85"/>
      <c r="S67" s="3" t="str">
        <f t="shared" si="19"/>
        <v>1.32</v>
      </c>
      <c r="T67" s="3" t="str">
        <f t="shared" si="20"/>
        <v>-</v>
      </c>
      <c r="U67" s="3">
        <f t="shared" si="21"/>
        <v>304.16000000000003</v>
      </c>
      <c r="V67" s="3">
        <f t="shared" si="22"/>
        <v>63.61</v>
      </c>
      <c r="W67" s="3">
        <f t="shared" si="23"/>
        <v>0.58029999999999993</v>
      </c>
      <c r="X67" s="85"/>
      <c r="Y67" s="3" t="str">
        <f t="shared" si="24"/>
        <v>1.32</v>
      </c>
      <c r="Z67" s="3" t="str">
        <f t="shared" si="25"/>
        <v>-</v>
      </c>
      <c r="AA67" s="3">
        <f t="shared" si="26"/>
        <v>304.16000000000003</v>
      </c>
      <c r="AB67" s="3">
        <f t="shared" si="27"/>
        <v>63.61</v>
      </c>
      <c r="AC67" s="3">
        <f t="shared" si="28"/>
        <v>0.49739999999999995</v>
      </c>
      <c r="AD67" s="85"/>
      <c r="AE67" s="3" t="str">
        <f t="shared" si="29"/>
        <v>1.32</v>
      </c>
      <c r="AF67" s="3" t="str">
        <f t="shared" si="30"/>
        <v>-</v>
      </c>
      <c r="AG67" s="3">
        <f t="shared" si="31"/>
        <v>304.16000000000003</v>
      </c>
      <c r="AH67" s="3">
        <f t="shared" si="32"/>
        <v>63.61</v>
      </c>
      <c r="AI67" s="3">
        <f t="shared" si="33"/>
        <v>0.41449999999999998</v>
      </c>
      <c r="AJ67" s="85"/>
      <c r="AK67" s="3" t="str">
        <f t="shared" si="34"/>
        <v>1.32</v>
      </c>
      <c r="AL67" s="3" t="str">
        <f t="shared" si="35"/>
        <v>-</v>
      </c>
      <c r="AM67" s="3">
        <f t="shared" si="36"/>
        <v>304.16000000000003</v>
      </c>
      <c r="AN67" s="3">
        <f t="shared" si="37"/>
        <v>63.61</v>
      </c>
      <c r="AO67" s="3">
        <f t="shared" si="38"/>
        <v>0.33160000000000001</v>
      </c>
      <c r="AP67" s="85"/>
      <c r="AQ67" s="3" t="str">
        <f t="shared" si="39"/>
        <v>1.32</v>
      </c>
      <c r="AR67" s="3" t="str">
        <f t="shared" si="40"/>
        <v>-</v>
      </c>
      <c r="AS67" s="3">
        <f t="shared" si="41"/>
        <v>304.16000000000003</v>
      </c>
      <c r="AT67" s="3">
        <f t="shared" si="42"/>
        <v>63.61</v>
      </c>
      <c r="AU67" s="3">
        <f t="shared" si="43"/>
        <v>0.24869999999999998</v>
      </c>
      <c r="AV67" s="85"/>
      <c r="AW67" s="3" t="str">
        <f t="shared" si="44"/>
        <v>1.32</v>
      </c>
      <c r="AX67" s="3" t="str">
        <f t="shared" si="45"/>
        <v>-</v>
      </c>
      <c r="AY67" s="3">
        <f t="shared" si="46"/>
        <v>304.16000000000003</v>
      </c>
      <c r="AZ67" s="3">
        <f t="shared" si="47"/>
        <v>63.61</v>
      </c>
      <c r="BA67" s="3">
        <f t="shared" si="48"/>
        <v>0.1658</v>
      </c>
      <c r="BB67" s="85"/>
      <c r="BC67" s="3" t="str">
        <f t="shared" si="49"/>
        <v>1.32</v>
      </c>
      <c r="BD67" s="3" t="str">
        <f t="shared" si="50"/>
        <v>-</v>
      </c>
      <c r="BE67" s="3">
        <f t="shared" si="51"/>
        <v>304.16000000000003</v>
      </c>
      <c r="BF67" s="3">
        <f t="shared" si="52"/>
        <v>63.61</v>
      </c>
      <c r="BG67" s="3">
        <f t="shared" si="53"/>
        <v>8.2900000000000001E-2</v>
      </c>
    </row>
    <row r="68" spans="1:59" x14ac:dyDescent="0.3">
      <c r="A68" s="1" t="str">
        <f>'Forward collapse simulation'!B78</f>
        <v>1.32</v>
      </c>
      <c r="B68" s="37" t="str">
        <f>IF('Forward collapse simulation'!C78="","-",'Forward collapse simulation'!C78)</f>
        <v>-</v>
      </c>
      <c r="C68" s="85">
        <f>'Forward collapse simulation'!E78</f>
        <v>307.95</v>
      </c>
      <c r="D68" s="85">
        <f>'Forward collapse simulation'!F78</f>
        <v>37.909999999999997</v>
      </c>
      <c r="E68" s="85">
        <f>'Forward collapse simulation'!D78</f>
        <v>0.64300000000000002</v>
      </c>
      <c r="F68" s="85"/>
      <c r="G68" s="3" t="str">
        <f t="shared" ref="G68:G131" si="54">A68</f>
        <v>1.32</v>
      </c>
      <c r="H68" s="3" t="str">
        <f t="shared" ref="H68:H131" si="55">B68</f>
        <v>-</v>
      </c>
      <c r="I68" s="3">
        <f t="shared" ref="I68:I131" si="56">C68</f>
        <v>307.95</v>
      </c>
      <c r="J68" s="3">
        <f t="shared" ref="J68:J131" si="57">D68</f>
        <v>37.909999999999997</v>
      </c>
      <c r="K68" s="3">
        <f t="shared" ref="K68:K131" si="58">IF(B68="-",E68*0.9,E68)</f>
        <v>0.57869999999999999</v>
      </c>
      <c r="L68" s="85"/>
      <c r="M68" s="3" t="str">
        <f t="shared" ref="M68:M131" si="59">G68</f>
        <v>1.32</v>
      </c>
      <c r="N68" s="3" t="str">
        <f t="shared" ref="N68:N131" si="60">H68</f>
        <v>-</v>
      </c>
      <c r="O68" s="3">
        <f t="shared" ref="O68:O131" si="61">I68</f>
        <v>307.95</v>
      </c>
      <c r="P68" s="3">
        <f t="shared" ref="P68:P131" si="62">J68</f>
        <v>37.909999999999997</v>
      </c>
      <c r="Q68" s="3">
        <f t="shared" ref="Q68:Q131" si="63">IF(H68="-",$E68*0.8,$E68)</f>
        <v>0.51440000000000008</v>
      </c>
      <c r="R68" s="85"/>
      <c r="S68" s="3" t="str">
        <f t="shared" ref="S68:S131" si="64">M68</f>
        <v>1.32</v>
      </c>
      <c r="T68" s="3" t="str">
        <f t="shared" ref="T68:T131" si="65">N68</f>
        <v>-</v>
      </c>
      <c r="U68" s="3">
        <f t="shared" ref="U68:U131" si="66">O68</f>
        <v>307.95</v>
      </c>
      <c r="V68" s="3">
        <f t="shared" ref="V68:V131" si="67">P68</f>
        <v>37.909999999999997</v>
      </c>
      <c r="W68" s="3">
        <f t="shared" ref="W68:W131" si="68">IF(N68="-",$E68*0.7,$E68)</f>
        <v>0.4501</v>
      </c>
      <c r="X68" s="85"/>
      <c r="Y68" s="3" t="str">
        <f t="shared" ref="Y68:Y131" si="69">S68</f>
        <v>1.32</v>
      </c>
      <c r="Z68" s="3" t="str">
        <f t="shared" ref="Z68:Z131" si="70">T68</f>
        <v>-</v>
      </c>
      <c r="AA68" s="3">
        <f t="shared" ref="AA68:AA131" si="71">U68</f>
        <v>307.95</v>
      </c>
      <c r="AB68" s="3">
        <f t="shared" ref="AB68:AB131" si="72">V68</f>
        <v>37.909999999999997</v>
      </c>
      <c r="AC68" s="3">
        <f t="shared" ref="AC68:AC131" si="73">IF(T68="-",$E68*0.6,$E68)</f>
        <v>0.38579999999999998</v>
      </c>
      <c r="AD68" s="85"/>
      <c r="AE68" s="3" t="str">
        <f t="shared" ref="AE68:AE131" si="74">Y68</f>
        <v>1.32</v>
      </c>
      <c r="AF68" s="3" t="str">
        <f t="shared" ref="AF68:AF131" si="75">Z68</f>
        <v>-</v>
      </c>
      <c r="AG68" s="3">
        <f t="shared" ref="AG68:AG131" si="76">AA68</f>
        <v>307.95</v>
      </c>
      <c r="AH68" s="3">
        <f t="shared" ref="AH68:AH131" si="77">AB68</f>
        <v>37.909999999999997</v>
      </c>
      <c r="AI68" s="3">
        <f t="shared" ref="AI68:AI131" si="78">IF(Z68="-",$E68*0.5,$E68)</f>
        <v>0.32150000000000001</v>
      </c>
      <c r="AJ68" s="85"/>
      <c r="AK68" s="3" t="str">
        <f t="shared" ref="AK68:AK131" si="79">AE68</f>
        <v>1.32</v>
      </c>
      <c r="AL68" s="3" t="str">
        <f t="shared" ref="AL68:AL131" si="80">AF68</f>
        <v>-</v>
      </c>
      <c r="AM68" s="3">
        <f t="shared" ref="AM68:AM131" si="81">AG68</f>
        <v>307.95</v>
      </c>
      <c r="AN68" s="3">
        <f t="shared" ref="AN68:AN131" si="82">AH68</f>
        <v>37.909999999999997</v>
      </c>
      <c r="AO68" s="3">
        <f t="shared" ref="AO68:AO131" si="83">IF(AF68="-",$E68*0.4,$E68)</f>
        <v>0.25720000000000004</v>
      </c>
      <c r="AP68" s="85"/>
      <c r="AQ68" s="3" t="str">
        <f t="shared" ref="AQ68:AQ131" si="84">AK68</f>
        <v>1.32</v>
      </c>
      <c r="AR68" s="3" t="str">
        <f t="shared" ref="AR68:AR131" si="85">AL68</f>
        <v>-</v>
      </c>
      <c r="AS68" s="3">
        <f t="shared" ref="AS68:AS131" si="86">AM68</f>
        <v>307.95</v>
      </c>
      <c r="AT68" s="3">
        <f t="shared" ref="AT68:AT131" si="87">AN68</f>
        <v>37.909999999999997</v>
      </c>
      <c r="AU68" s="3">
        <f t="shared" ref="AU68:AU131" si="88">IF(AL68="-",$E68*0.3,$E68)</f>
        <v>0.19289999999999999</v>
      </c>
      <c r="AV68" s="85"/>
      <c r="AW68" s="3" t="str">
        <f t="shared" ref="AW68:AW131" si="89">AQ68</f>
        <v>1.32</v>
      </c>
      <c r="AX68" s="3" t="str">
        <f t="shared" ref="AX68:AX131" si="90">AR68</f>
        <v>-</v>
      </c>
      <c r="AY68" s="3">
        <f t="shared" ref="AY68:AY131" si="91">AS68</f>
        <v>307.95</v>
      </c>
      <c r="AZ68" s="3">
        <f t="shared" ref="AZ68:AZ131" si="92">AT68</f>
        <v>37.909999999999997</v>
      </c>
      <c r="BA68" s="3">
        <f t="shared" ref="BA68:BA131" si="93">IF(AR68="-",$E68*0.2,$E68)</f>
        <v>0.12860000000000002</v>
      </c>
      <c r="BB68" s="85"/>
      <c r="BC68" s="3" t="str">
        <f t="shared" ref="BC68:BC131" si="94">AW68</f>
        <v>1.32</v>
      </c>
      <c r="BD68" s="3" t="str">
        <f t="shared" ref="BD68:BD131" si="95">AX68</f>
        <v>-</v>
      </c>
      <c r="BE68" s="3">
        <f t="shared" ref="BE68:BE131" si="96">AY68</f>
        <v>307.95</v>
      </c>
      <c r="BF68" s="3">
        <f t="shared" ref="BF68:BF131" si="97">AZ68</f>
        <v>37.909999999999997</v>
      </c>
      <c r="BG68" s="3">
        <f t="shared" ref="BG68:BG131" si="98">IF(AX68="-",$E68*0.1,$E68)</f>
        <v>6.430000000000001E-2</v>
      </c>
    </row>
    <row r="69" spans="1:59" x14ac:dyDescent="0.3">
      <c r="A69" s="1" t="str">
        <f>'Forward collapse simulation'!B79</f>
        <v>1.32</v>
      </c>
      <c r="B69" s="37" t="str">
        <f>IF('Forward collapse simulation'!C79="","-",'Forward collapse simulation'!C79)</f>
        <v>-</v>
      </c>
      <c r="C69" s="85">
        <f>'Forward collapse simulation'!E79</f>
        <v>312.08999999999997</v>
      </c>
      <c r="D69" s="85">
        <f>'Forward collapse simulation'!F79</f>
        <v>4.42</v>
      </c>
      <c r="E69" s="85">
        <f>'Forward collapse simulation'!D79</f>
        <v>0.55800000000000005</v>
      </c>
      <c r="F69" s="85"/>
      <c r="G69" s="3" t="str">
        <f t="shared" si="54"/>
        <v>1.32</v>
      </c>
      <c r="H69" s="3" t="str">
        <f t="shared" si="55"/>
        <v>-</v>
      </c>
      <c r="I69" s="3">
        <f t="shared" si="56"/>
        <v>312.08999999999997</v>
      </c>
      <c r="J69" s="3">
        <f t="shared" si="57"/>
        <v>4.42</v>
      </c>
      <c r="K69" s="3">
        <f t="shared" si="58"/>
        <v>0.50220000000000009</v>
      </c>
      <c r="L69" s="85"/>
      <c r="M69" s="3" t="str">
        <f t="shared" si="59"/>
        <v>1.32</v>
      </c>
      <c r="N69" s="3" t="str">
        <f t="shared" si="60"/>
        <v>-</v>
      </c>
      <c r="O69" s="3">
        <f t="shared" si="61"/>
        <v>312.08999999999997</v>
      </c>
      <c r="P69" s="3">
        <f t="shared" si="62"/>
        <v>4.42</v>
      </c>
      <c r="Q69" s="3">
        <f t="shared" si="63"/>
        <v>0.44640000000000007</v>
      </c>
      <c r="R69" s="85"/>
      <c r="S69" s="3" t="str">
        <f t="shared" si="64"/>
        <v>1.32</v>
      </c>
      <c r="T69" s="3" t="str">
        <f t="shared" si="65"/>
        <v>-</v>
      </c>
      <c r="U69" s="3">
        <f t="shared" si="66"/>
        <v>312.08999999999997</v>
      </c>
      <c r="V69" s="3">
        <f t="shared" si="67"/>
        <v>4.42</v>
      </c>
      <c r="W69" s="3">
        <f t="shared" si="68"/>
        <v>0.3906</v>
      </c>
      <c r="X69" s="85"/>
      <c r="Y69" s="3" t="str">
        <f t="shared" si="69"/>
        <v>1.32</v>
      </c>
      <c r="Z69" s="3" t="str">
        <f t="shared" si="70"/>
        <v>-</v>
      </c>
      <c r="AA69" s="3">
        <f t="shared" si="71"/>
        <v>312.08999999999997</v>
      </c>
      <c r="AB69" s="3">
        <f t="shared" si="72"/>
        <v>4.42</v>
      </c>
      <c r="AC69" s="3">
        <f t="shared" si="73"/>
        <v>0.33480000000000004</v>
      </c>
      <c r="AD69" s="85"/>
      <c r="AE69" s="3" t="str">
        <f t="shared" si="74"/>
        <v>1.32</v>
      </c>
      <c r="AF69" s="3" t="str">
        <f t="shared" si="75"/>
        <v>-</v>
      </c>
      <c r="AG69" s="3">
        <f t="shared" si="76"/>
        <v>312.08999999999997</v>
      </c>
      <c r="AH69" s="3">
        <f t="shared" si="77"/>
        <v>4.42</v>
      </c>
      <c r="AI69" s="3">
        <f t="shared" si="78"/>
        <v>0.27900000000000003</v>
      </c>
      <c r="AJ69" s="85"/>
      <c r="AK69" s="3" t="str">
        <f t="shared" si="79"/>
        <v>1.32</v>
      </c>
      <c r="AL69" s="3" t="str">
        <f t="shared" si="80"/>
        <v>-</v>
      </c>
      <c r="AM69" s="3">
        <f t="shared" si="81"/>
        <v>312.08999999999997</v>
      </c>
      <c r="AN69" s="3">
        <f t="shared" si="82"/>
        <v>4.42</v>
      </c>
      <c r="AO69" s="3">
        <f t="shared" si="83"/>
        <v>0.22320000000000004</v>
      </c>
      <c r="AP69" s="85"/>
      <c r="AQ69" s="3" t="str">
        <f t="shared" si="84"/>
        <v>1.32</v>
      </c>
      <c r="AR69" s="3" t="str">
        <f t="shared" si="85"/>
        <v>-</v>
      </c>
      <c r="AS69" s="3">
        <f t="shared" si="86"/>
        <v>312.08999999999997</v>
      </c>
      <c r="AT69" s="3">
        <f t="shared" si="87"/>
        <v>4.42</v>
      </c>
      <c r="AU69" s="3">
        <f t="shared" si="88"/>
        <v>0.16740000000000002</v>
      </c>
      <c r="AV69" s="85"/>
      <c r="AW69" s="3" t="str">
        <f t="shared" si="89"/>
        <v>1.32</v>
      </c>
      <c r="AX69" s="3" t="str">
        <f t="shared" si="90"/>
        <v>-</v>
      </c>
      <c r="AY69" s="3">
        <f t="shared" si="91"/>
        <v>312.08999999999997</v>
      </c>
      <c r="AZ69" s="3">
        <f t="shared" si="92"/>
        <v>4.42</v>
      </c>
      <c r="BA69" s="3">
        <f t="shared" si="93"/>
        <v>0.11160000000000002</v>
      </c>
      <c r="BB69" s="85"/>
      <c r="BC69" s="3" t="str">
        <f t="shared" si="94"/>
        <v>1.32</v>
      </c>
      <c r="BD69" s="3" t="str">
        <f t="shared" si="95"/>
        <v>-</v>
      </c>
      <c r="BE69" s="3">
        <f t="shared" si="96"/>
        <v>312.08999999999997</v>
      </c>
      <c r="BF69" s="3">
        <f t="shared" si="97"/>
        <v>4.42</v>
      </c>
      <c r="BG69" s="3">
        <f t="shared" si="98"/>
        <v>5.5800000000000009E-2</v>
      </c>
    </row>
    <row r="70" spans="1:59" x14ac:dyDescent="0.3">
      <c r="A70" s="1" t="str">
        <f>'Forward collapse simulation'!B80</f>
        <v>1.32</v>
      </c>
      <c r="B70" s="37" t="str">
        <f>IF('Forward collapse simulation'!C80="","-",'Forward collapse simulation'!C80)</f>
        <v>-</v>
      </c>
      <c r="C70" s="85">
        <f>'Forward collapse simulation'!E80</f>
        <v>318.62</v>
      </c>
      <c r="D70" s="85">
        <f>'Forward collapse simulation'!F80</f>
        <v>-15.73</v>
      </c>
      <c r="E70" s="85">
        <f>'Forward collapse simulation'!D80</f>
        <v>0.61599999999999999</v>
      </c>
      <c r="F70" s="85"/>
      <c r="G70" s="3" t="str">
        <f t="shared" si="54"/>
        <v>1.32</v>
      </c>
      <c r="H70" s="3" t="str">
        <f t="shared" si="55"/>
        <v>-</v>
      </c>
      <c r="I70" s="3">
        <f t="shared" si="56"/>
        <v>318.62</v>
      </c>
      <c r="J70" s="3">
        <f t="shared" si="57"/>
        <v>-15.73</v>
      </c>
      <c r="K70" s="3">
        <f t="shared" si="58"/>
        <v>0.5544</v>
      </c>
      <c r="L70" s="85"/>
      <c r="M70" s="3" t="str">
        <f t="shared" si="59"/>
        <v>1.32</v>
      </c>
      <c r="N70" s="3" t="str">
        <f t="shared" si="60"/>
        <v>-</v>
      </c>
      <c r="O70" s="3">
        <f t="shared" si="61"/>
        <v>318.62</v>
      </c>
      <c r="P70" s="3">
        <f t="shared" si="62"/>
        <v>-15.73</v>
      </c>
      <c r="Q70" s="3">
        <f t="shared" si="63"/>
        <v>0.49280000000000002</v>
      </c>
      <c r="R70" s="85"/>
      <c r="S70" s="3" t="str">
        <f t="shared" si="64"/>
        <v>1.32</v>
      </c>
      <c r="T70" s="3" t="str">
        <f t="shared" si="65"/>
        <v>-</v>
      </c>
      <c r="U70" s="3">
        <f t="shared" si="66"/>
        <v>318.62</v>
      </c>
      <c r="V70" s="3">
        <f t="shared" si="67"/>
        <v>-15.73</v>
      </c>
      <c r="W70" s="3">
        <f t="shared" si="68"/>
        <v>0.43119999999999997</v>
      </c>
      <c r="X70" s="85"/>
      <c r="Y70" s="3" t="str">
        <f t="shared" si="69"/>
        <v>1.32</v>
      </c>
      <c r="Z70" s="3" t="str">
        <f t="shared" si="70"/>
        <v>-</v>
      </c>
      <c r="AA70" s="3">
        <f t="shared" si="71"/>
        <v>318.62</v>
      </c>
      <c r="AB70" s="3">
        <f t="shared" si="72"/>
        <v>-15.73</v>
      </c>
      <c r="AC70" s="3">
        <f t="shared" si="73"/>
        <v>0.36959999999999998</v>
      </c>
      <c r="AD70" s="85"/>
      <c r="AE70" s="3" t="str">
        <f t="shared" si="74"/>
        <v>1.32</v>
      </c>
      <c r="AF70" s="3" t="str">
        <f t="shared" si="75"/>
        <v>-</v>
      </c>
      <c r="AG70" s="3">
        <f t="shared" si="76"/>
        <v>318.62</v>
      </c>
      <c r="AH70" s="3">
        <f t="shared" si="77"/>
        <v>-15.73</v>
      </c>
      <c r="AI70" s="3">
        <f t="shared" si="78"/>
        <v>0.308</v>
      </c>
      <c r="AJ70" s="85"/>
      <c r="AK70" s="3" t="str">
        <f t="shared" si="79"/>
        <v>1.32</v>
      </c>
      <c r="AL70" s="3" t="str">
        <f t="shared" si="80"/>
        <v>-</v>
      </c>
      <c r="AM70" s="3">
        <f t="shared" si="81"/>
        <v>318.62</v>
      </c>
      <c r="AN70" s="3">
        <f t="shared" si="82"/>
        <v>-15.73</v>
      </c>
      <c r="AO70" s="3">
        <f t="shared" si="83"/>
        <v>0.24640000000000001</v>
      </c>
      <c r="AP70" s="85"/>
      <c r="AQ70" s="3" t="str">
        <f t="shared" si="84"/>
        <v>1.32</v>
      </c>
      <c r="AR70" s="3" t="str">
        <f t="shared" si="85"/>
        <v>-</v>
      </c>
      <c r="AS70" s="3">
        <f t="shared" si="86"/>
        <v>318.62</v>
      </c>
      <c r="AT70" s="3">
        <f t="shared" si="87"/>
        <v>-15.73</v>
      </c>
      <c r="AU70" s="3">
        <f t="shared" si="88"/>
        <v>0.18479999999999999</v>
      </c>
      <c r="AV70" s="85"/>
      <c r="AW70" s="3" t="str">
        <f t="shared" si="89"/>
        <v>1.32</v>
      </c>
      <c r="AX70" s="3" t="str">
        <f t="shared" si="90"/>
        <v>-</v>
      </c>
      <c r="AY70" s="3">
        <f t="shared" si="91"/>
        <v>318.62</v>
      </c>
      <c r="AZ70" s="3">
        <f t="shared" si="92"/>
        <v>-15.73</v>
      </c>
      <c r="BA70" s="3">
        <f t="shared" si="93"/>
        <v>0.1232</v>
      </c>
      <c r="BB70" s="85"/>
      <c r="BC70" s="3" t="str">
        <f t="shared" si="94"/>
        <v>1.32</v>
      </c>
      <c r="BD70" s="3" t="str">
        <f t="shared" si="95"/>
        <v>-</v>
      </c>
      <c r="BE70" s="3">
        <f t="shared" si="96"/>
        <v>318.62</v>
      </c>
      <c r="BF70" s="3">
        <f t="shared" si="97"/>
        <v>-15.73</v>
      </c>
      <c r="BG70" s="3">
        <f t="shared" si="98"/>
        <v>6.1600000000000002E-2</v>
      </c>
    </row>
    <row r="71" spans="1:59" x14ac:dyDescent="0.3">
      <c r="A71" s="1" t="str">
        <f>'Forward collapse simulation'!B81</f>
        <v>1.32</v>
      </c>
      <c r="B71" s="37" t="str">
        <f>IF('Forward collapse simulation'!C81="","-",'Forward collapse simulation'!C81)</f>
        <v>1.33</v>
      </c>
      <c r="C71" s="85">
        <f>'Forward collapse simulation'!E81</f>
        <v>231.07</v>
      </c>
      <c r="D71" s="85">
        <f>'Forward collapse simulation'!F81</f>
        <v>-10.92</v>
      </c>
      <c r="E71" s="85">
        <f>'Forward collapse simulation'!D81</f>
        <v>3.71</v>
      </c>
      <c r="F71" s="85"/>
      <c r="G71" s="3" t="str">
        <f t="shared" si="54"/>
        <v>1.32</v>
      </c>
      <c r="H71" s="3" t="str">
        <f t="shared" si="55"/>
        <v>1.33</v>
      </c>
      <c r="I71" s="3">
        <f t="shared" si="56"/>
        <v>231.07</v>
      </c>
      <c r="J71" s="3">
        <f t="shared" si="57"/>
        <v>-10.92</v>
      </c>
      <c r="K71" s="3">
        <f t="shared" si="58"/>
        <v>3.71</v>
      </c>
      <c r="L71" s="85"/>
      <c r="M71" s="3" t="str">
        <f t="shared" si="59"/>
        <v>1.32</v>
      </c>
      <c r="N71" s="3" t="str">
        <f t="shared" si="60"/>
        <v>1.33</v>
      </c>
      <c r="O71" s="3">
        <f t="shared" si="61"/>
        <v>231.07</v>
      </c>
      <c r="P71" s="3">
        <f t="shared" si="62"/>
        <v>-10.92</v>
      </c>
      <c r="Q71" s="3">
        <f t="shared" si="63"/>
        <v>3.71</v>
      </c>
      <c r="R71" s="85"/>
      <c r="S71" s="3" t="str">
        <f t="shared" si="64"/>
        <v>1.32</v>
      </c>
      <c r="T71" s="3" t="str">
        <f t="shared" si="65"/>
        <v>1.33</v>
      </c>
      <c r="U71" s="3">
        <f t="shared" si="66"/>
        <v>231.07</v>
      </c>
      <c r="V71" s="3">
        <f t="shared" si="67"/>
        <v>-10.92</v>
      </c>
      <c r="W71" s="3">
        <f t="shared" si="68"/>
        <v>3.71</v>
      </c>
      <c r="X71" s="85"/>
      <c r="Y71" s="3" t="str">
        <f t="shared" si="69"/>
        <v>1.32</v>
      </c>
      <c r="Z71" s="3" t="str">
        <f t="shared" si="70"/>
        <v>1.33</v>
      </c>
      <c r="AA71" s="3">
        <f t="shared" si="71"/>
        <v>231.07</v>
      </c>
      <c r="AB71" s="3">
        <f t="shared" si="72"/>
        <v>-10.92</v>
      </c>
      <c r="AC71" s="3">
        <f t="shared" si="73"/>
        <v>3.71</v>
      </c>
      <c r="AD71" s="85"/>
      <c r="AE71" s="3" t="str">
        <f t="shared" si="74"/>
        <v>1.32</v>
      </c>
      <c r="AF71" s="3" t="str">
        <f t="shared" si="75"/>
        <v>1.33</v>
      </c>
      <c r="AG71" s="3">
        <f t="shared" si="76"/>
        <v>231.07</v>
      </c>
      <c r="AH71" s="3">
        <f t="shared" si="77"/>
        <v>-10.92</v>
      </c>
      <c r="AI71" s="3">
        <f t="shared" si="78"/>
        <v>3.71</v>
      </c>
      <c r="AJ71" s="85"/>
      <c r="AK71" s="3" t="str">
        <f t="shared" si="79"/>
        <v>1.32</v>
      </c>
      <c r="AL71" s="3" t="str">
        <f t="shared" si="80"/>
        <v>1.33</v>
      </c>
      <c r="AM71" s="3">
        <f t="shared" si="81"/>
        <v>231.07</v>
      </c>
      <c r="AN71" s="3">
        <f t="shared" si="82"/>
        <v>-10.92</v>
      </c>
      <c r="AO71" s="3">
        <f t="shared" si="83"/>
        <v>3.71</v>
      </c>
      <c r="AP71" s="85"/>
      <c r="AQ71" s="3" t="str">
        <f t="shared" si="84"/>
        <v>1.32</v>
      </c>
      <c r="AR71" s="3" t="str">
        <f t="shared" si="85"/>
        <v>1.33</v>
      </c>
      <c r="AS71" s="3">
        <f t="shared" si="86"/>
        <v>231.07</v>
      </c>
      <c r="AT71" s="3">
        <f t="shared" si="87"/>
        <v>-10.92</v>
      </c>
      <c r="AU71" s="3">
        <f t="shared" si="88"/>
        <v>3.71</v>
      </c>
      <c r="AV71" s="85"/>
      <c r="AW71" s="3" t="str">
        <f t="shared" si="89"/>
        <v>1.32</v>
      </c>
      <c r="AX71" s="3" t="str">
        <f t="shared" si="90"/>
        <v>1.33</v>
      </c>
      <c r="AY71" s="3">
        <f t="shared" si="91"/>
        <v>231.07</v>
      </c>
      <c r="AZ71" s="3">
        <f t="shared" si="92"/>
        <v>-10.92</v>
      </c>
      <c r="BA71" s="3">
        <f t="shared" si="93"/>
        <v>3.71</v>
      </c>
      <c r="BB71" s="85"/>
      <c r="BC71" s="3" t="str">
        <f t="shared" si="94"/>
        <v>1.32</v>
      </c>
      <c r="BD71" s="3" t="str">
        <f t="shared" si="95"/>
        <v>1.33</v>
      </c>
      <c r="BE71" s="3">
        <f t="shared" si="96"/>
        <v>231.07</v>
      </c>
      <c r="BF71" s="3">
        <f t="shared" si="97"/>
        <v>-10.92</v>
      </c>
      <c r="BG71" s="3">
        <f t="shared" si="98"/>
        <v>3.71</v>
      </c>
    </row>
    <row r="72" spans="1:59" x14ac:dyDescent="0.3">
      <c r="A72" s="1" t="str">
        <f>'Forward collapse simulation'!B82</f>
        <v>1.3</v>
      </c>
      <c r="B72" s="37" t="str">
        <f>IF('Forward collapse simulation'!C82="","-",'Forward collapse simulation'!C82)</f>
        <v>1.4</v>
      </c>
      <c r="C72" s="85">
        <f>'Forward collapse simulation'!E82</f>
        <v>50.11</v>
      </c>
      <c r="D72" s="85">
        <f>'Forward collapse simulation'!F82</f>
        <v>-10.210000000000001</v>
      </c>
      <c r="E72" s="85">
        <f>'Forward collapse simulation'!D82</f>
        <v>7.5119999999999996</v>
      </c>
      <c r="F72" s="85"/>
      <c r="G72" s="3" t="str">
        <f t="shared" si="54"/>
        <v>1.3</v>
      </c>
      <c r="H72" s="3" t="str">
        <f t="shared" si="55"/>
        <v>1.4</v>
      </c>
      <c r="I72" s="3">
        <f t="shared" si="56"/>
        <v>50.11</v>
      </c>
      <c r="J72" s="3">
        <f t="shared" si="57"/>
        <v>-10.210000000000001</v>
      </c>
      <c r="K72" s="3">
        <f t="shared" si="58"/>
        <v>7.5119999999999996</v>
      </c>
      <c r="L72" s="85"/>
      <c r="M72" s="3" t="str">
        <f t="shared" si="59"/>
        <v>1.3</v>
      </c>
      <c r="N72" s="3" t="str">
        <f t="shared" si="60"/>
        <v>1.4</v>
      </c>
      <c r="O72" s="3">
        <f t="shared" si="61"/>
        <v>50.11</v>
      </c>
      <c r="P72" s="3">
        <f t="shared" si="62"/>
        <v>-10.210000000000001</v>
      </c>
      <c r="Q72" s="3">
        <f t="shared" si="63"/>
        <v>7.5119999999999996</v>
      </c>
      <c r="R72" s="85"/>
      <c r="S72" s="3" t="str">
        <f t="shared" si="64"/>
        <v>1.3</v>
      </c>
      <c r="T72" s="3" t="str">
        <f t="shared" si="65"/>
        <v>1.4</v>
      </c>
      <c r="U72" s="3">
        <f t="shared" si="66"/>
        <v>50.11</v>
      </c>
      <c r="V72" s="3">
        <f t="shared" si="67"/>
        <v>-10.210000000000001</v>
      </c>
      <c r="W72" s="3">
        <f t="shared" si="68"/>
        <v>7.5119999999999996</v>
      </c>
      <c r="X72" s="85"/>
      <c r="Y72" s="3" t="str">
        <f t="shared" si="69"/>
        <v>1.3</v>
      </c>
      <c r="Z72" s="3" t="str">
        <f t="shared" si="70"/>
        <v>1.4</v>
      </c>
      <c r="AA72" s="3">
        <f t="shared" si="71"/>
        <v>50.11</v>
      </c>
      <c r="AB72" s="3">
        <f t="shared" si="72"/>
        <v>-10.210000000000001</v>
      </c>
      <c r="AC72" s="3">
        <f t="shared" si="73"/>
        <v>7.5119999999999996</v>
      </c>
      <c r="AD72" s="85"/>
      <c r="AE72" s="3" t="str">
        <f t="shared" si="74"/>
        <v>1.3</v>
      </c>
      <c r="AF72" s="3" t="str">
        <f t="shared" si="75"/>
        <v>1.4</v>
      </c>
      <c r="AG72" s="3">
        <f t="shared" si="76"/>
        <v>50.11</v>
      </c>
      <c r="AH72" s="3">
        <f t="shared" si="77"/>
        <v>-10.210000000000001</v>
      </c>
      <c r="AI72" s="3">
        <f t="shared" si="78"/>
        <v>7.5119999999999996</v>
      </c>
      <c r="AJ72" s="85"/>
      <c r="AK72" s="3" t="str">
        <f t="shared" si="79"/>
        <v>1.3</v>
      </c>
      <c r="AL72" s="3" t="str">
        <f t="shared" si="80"/>
        <v>1.4</v>
      </c>
      <c r="AM72" s="3">
        <f t="shared" si="81"/>
        <v>50.11</v>
      </c>
      <c r="AN72" s="3">
        <f t="shared" si="82"/>
        <v>-10.210000000000001</v>
      </c>
      <c r="AO72" s="3">
        <f t="shared" si="83"/>
        <v>7.5119999999999996</v>
      </c>
      <c r="AP72" s="85"/>
      <c r="AQ72" s="3" t="str">
        <f t="shared" si="84"/>
        <v>1.3</v>
      </c>
      <c r="AR72" s="3" t="str">
        <f t="shared" si="85"/>
        <v>1.4</v>
      </c>
      <c r="AS72" s="3">
        <f t="shared" si="86"/>
        <v>50.11</v>
      </c>
      <c r="AT72" s="3">
        <f t="shared" si="87"/>
        <v>-10.210000000000001</v>
      </c>
      <c r="AU72" s="3">
        <f t="shared" si="88"/>
        <v>7.5119999999999996</v>
      </c>
      <c r="AV72" s="85"/>
      <c r="AW72" s="3" t="str">
        <f t="shared" si="89"/>
        <v>1.3</v>
      </c>
      <c r="AX72" s="3" t="str">
        <f t="shared" si="90"/>
        <v>1.4</v>
      </c>
      <c r="AY72" s="3">
        <f t="shared" si="91"/>
        <v>50.11</v>
      </c>
      <c r="AZ72" s="3">
        <f t="shared" si="92"/>
        <v>-10.210000000000001</v>
      </c>
      <c r="BA72" s="3">
        <f t="shared" si="93"/>
        <v>7.5119999999999996</v>
      </c>
      <c r="BB72" s="85"/>
      <c r="BC72" s="3" t="str">
        <f t="shared" si="94"/>
        <v>1.3</v>
      </c>
      <c r="BD72" s="3" t="str">
        <f t="shared" si="95"/>
        <v>1.4</v>
      </c>
      <c r="BE72" s="3">
        <f t="shared" si="96"/>
        <v>50.11</v>
      </c>
      <c r="BF72" s="3">
        <f t="shared" si="97"/>
        <v>-10.210000000000001</v>
      </c>
      <c r="BG72" s="3">
        <f t="shared" si="98"/>
        <v>7.5119999999999996</v>
      </c>
    </row>
    <row r="73" spans="1:59" x14ac:dyDescent="0.3">
      <c r="A73" s="1" t="str">
        <f>'Forward collapse simulation'!B83</f>
        <v>1.4</v>
      </c>
      <c r="B73" s="37" t="str">
        <f>IF('Forward collapse simulation'!C83="","-",'Forward collapse simulation'!C83)</f>
        <v>-</v>
      </c>
      <c r="C73" s="85">
        <f>'Forward collapse simulation'!E83</f>
        <v>317.47000000000003</v>
      </c>
      <c r="D73" s="85">
        <f>'Forward collapse simulation'!F83</f>
        <v>-52.96</v>
      </c>
      <c r="E73" s="85">
        <f>'Forward collapse simulation'!D83</f>
        <v>0.92600000000000005</v>
      </c>
      <c r="F73" s="85"/>
      <c r="G73" s="3" t="str">
        <f t="shared" si="54"/>
        <v>1.4</v>
      </c>
      <c r="H73" s="3" t="str">
        <f t="shared" si="55"/>
        <v>-</v>
      </c>
      <c r="I73" s="3">
        <f t="shared" si="56"/>
        <v>317.47000000000003</v>
      </c>
      <c r="J73" s="3">
        <f t="shared" si="57"/>
        <v>-52.96</v>
      </c>
      <c r="K73" s="3">
        <f t="shared" si="58"/>
        <v>0.83340000000000003</v>
      </c>
      <c r="L73" s="85"/>
      <c r="M73" s="3" t="str">
        <f t="shared" si="59"/>
        <v>1.4</v>
      </c>
      <c r="N73" s="3" t="str">
        <f t="shared" si="60"/>
        <v>-</v>
      </c>
      <c r="O73" s="3">
        <f t="shared" si="61"/>
        <v>317.47000000000003</v>
      </c>
      <c r="P73" s="3">
        <f t="shared" si="62"/>
        <v>-52.96</v>
      </c>
      <c r="Q73" s="3">
        <f t="shared" si="63"/>
        <v>0.74080000000000013</v>
      </c>
      <c r="R73" s="85"/>
      <c r="S73" s="3" t="str">
        <f t="shared" si="64"/>
        <v>1.4</v>
      </c>
      <c r="T73" s="3" t="str">
        <f t="shared" si="65"/>
        <v>-</v>
      </c>
      <c r="U73" s="3">
        <f t="shared" si="66"/>
        <v>317.47000000000003</v>
      </c>
      <c r="V73" s="3">
        <f t="shared" si="67"/>
        <v>-52.96</v>
      </c>
      <c r="W73" s="3">
        <f t="shared" si="68"/>
        <v>0.6482</v>
      </c>
      <c r="X73" s="85"/>
      <c r="Y73" s="3" t="str">
        <f t="shared" si="69"/>
        <v>1.4</v>
      </c>
      <c r="Z73" s="3" t="str">
        <f t="shared" si="70"/>
        <v>-</v>
      </c>
      <c r="AA73" s="3">
        <f t="shared" si="71"/>
        <v>317.47000000000003</v>
      </c>
      <c r="AB73" s="3">
        <f t="shared" si="72"/>
        <v>-52.96</v>
      </c>
      <c r="AC73" s="3">
        <f t="shared" si="73"/>
        <v>0.55559999999999998</v>
      </c>
      <c r="AD73" s="85"/>
      <c r="AE73" s="3" t="str">
        <f t="shared" si="74"/>
        <v>1.4</v>
      </c>
      <c r="AF73" s="3" t="str">
        <f t="shared" si="75"/>
        <v>-</v>
      </c>
      <c r="AG73" s="3">
        <f t="shared" si="76"/>
        <v>317.47000000000003</v>
      </c>
      <c r="AH73" s="3">
        <f t="shared" si="77"/>
        <v>-52.96</v>
      </c>
      <c r="AI73" s="3">
        <f t="shared" si="78"/>
        <v>0.46300000000000002</v>
      </c>
      <c r="AJ73" s="85"/>
      <c r="AK73" s="3" t="str">
        <f t="shared" si="79"/>
        <v>1.4</v>
      </c>
      <c r="AL73" s="3" t="str">
        <f t="shared" si="80"/>
        <v>-</v>
      </c>
      <c r="AM73" s="3">
        <f t="shared" si="81"/>
        <v>317.47000000000003</v>
      </c>
      <c r="AN73" s="3">
        <f t="shared" si="82"/>
        <v>-52.96</v>
      </c>
      <c r="AO73" s="3">
        <f t="shared" si="83"/>
        <v>0.37040000000000006</v>
      </c>
      <c r="AP73" s="85"/>
      <c r="AQ73" s="3" t="str">
        <f t="shared" si="84"/>
        <v>1.4</v>
      </c>
      <c r="AR73" s="3" t="str">
        <f t="shared" si="85"/>
        <v>-</v>
      </c>
      <c r="AS73" s="3">
        <f t="shared" si="86"/>
        <v>317.47000000000003</v>
      </c>
      <c r="AT73" s="3">
        <f t="shared" si="87"/>
        <v>-52.96</v>
      </c>
      <c r="AU73" s="3">
        <f t="shared" si="88"/>
        <v>0.27779999999999999</v>
      </c>
      <c r="AV73" s="85"/>
      <c r="AW73" s="3" t="str">
        <f t="shared" si="89"/>
        <v>1.4</v>
      </c>
      <c r="AX73" s="3" t="str">
        <f t="shared" si="90"/>
        <v>-</v>
      </c>
      <c r="AY73" s="3">
        <f t="shared" si="91"/>
        <v>317.47000000000003</v>
      </c>
      <c r="AZ73" s="3">
        <f t="shared" si="92"/>
        <v>-52.96</v>
      </c>
      <c r="BA73" s="3">
        <f t="shared" si="93"/>
        <v>0.18520000000000003</v>
      </c>
      <c r="BB73" s="85"/>
      <c r="BC73" s="3" t="str">
        <f t="shared" si="94"/>
        <v>1.4</v>
      </c>
      <c r="BD73" s="3" t="str">
        <f t="shared" si="95"/>
        <v>-</v>
      </c>
      <c r="BE73" s="3">
        <f t="shared" si="96"/>
        <v>317.47000000000003</v>
      </c>
      <c r="BF73" s="3">
        <f t="shared" si="97"/>
        <v>-52.96</v>
      </c>
      <c r="BG73" s="3">
        <f t="shared" si="98"/>
        <v>9.2600000000000016E-2</v>
      </c>
    </row>
    <row r="74" spans="1:59" x14ac:dyDescent="0.3">
      <c r="A74" s="1" t="str">
        <f>'Forward collapse simulation'!B84</f>
        <v>1.4</v>
      </c>
      <c r="B74" s="37" t="str">
        <f>IF('Forward collapse simulation'!C84="","-",'Forward collapse simulation'!C84)</f>
        <v>-</v>
      </c>
      <c r="C74" s="85">
        <f>'Forward collapse simulation'!E84</f>
        <v>322.14</v>
      </c>
      <c r="D74" s="85">
        <f>'Forward collapse simulation'!F84</f>
        <v>-31.62</v>
      </c>
      <c r="E74" s="85">
        <f>'Forward collapse simulation'!D84</f>
        <v>1.202</v>
      </c>
      <c r="F74" s="85"/>
      <c r="G74" s="3" t="str">
        <f t="shared" si="54"/>
        <v>1.4</v>
      </c>
      <c r="H74" s="3" t="str">
        <f t="shared" si="55"/>
        <v>-</v>
      </c>
      <c r="I74" s="3">
        <f t="shared" si="56"/>
        <v>322.14</v>
      </c>
      <c r="J74" s="3">
        <f t="shared" si="57"/>
        <v>-31.62</v>
      </c>
      <c r="K74" s="3">
        <f t="shared" si="58"/>
        <v>1.0818000000000001</v>
      </c>
      <c r="L74" s="85"/>
      <c r="M74" s="3" t="str">
        <f t="shared" si="59"/>
        <v>1.4</v>
      </c>
      <c r="N74" s="3" t="str">
        <f t="shared" si="60"/>
        <v>-</v>
      </c>
      <c r="O74" s="3">
        <f t="shared" si="61"/>
        <v>322.14</v>
      </c>
      <c r="P74" s="3">
        <f t="shared" si="62"/>
        <v>-31.62</v>
      </c>
      <c r="Q74" s="3">
        <f t="shared" si="63"/>
        <v>0.96160000000000001</v>
      </c>
      <c r="R74" s="85"/>
      <c r="S74" s="3" t="str">
        <f t="shared" si="64"/>
        <v>1.4</v>
      </c>
      <c r="T74" s="3" t="str">
        <f t="shared" si="65"/>
        <v>-</v>
      </c>
      <c r="U74" s="3">
        <f t="shared" si="66"/>
        <v>322.14</v>
      </c>
      <c r="V74" s="3">
        <f t="shared" si="67"/>
        <v>-31.62</v>
      </c>
      <c r="W74" s="3">
        <f t="shared" si="68"/>
        <v>0.84139999999999993</v>
      </c>
      <c r="X74" s="85"/>
      <c r="Y74" s="3" t="str">
        <f t="shared" si="69"/>
        <v>1.4</v>
      </c>
      <c r="Z74" s="3" t="str">
        <f t="shared" si="70"/>
        <v>-</v>
      </c>
      <c r="AA74" s="3">
        <f t="shared" si="71"/>
        <v>322.14</v>
      </c>
      <c r="AB74" s="3">
        <f t="shared" si="72"/>
        <v>-31.62</v>
      </c>
      <c r="AC74" s="3">
        <f t="shared" si="73"/>
        <v>0.72119999999999995</v>
      </c>
      <c r="AD74" s="85"/>
      <c r="AE74" s="3" t="str">
        <f t="shared" si="74"/>
        <v>1.4</v>
      </c>
      <c r="AF74" s="3" t="str">
        <f t="shared" si="75"/>
        <v>-</v>
      </c>
      <c r="AG74" s="3">
        <f t="shared" si="76"/>
        <v>322.14</v>
      </c>
      <c r="AH74" s="3">
        <f t="shared" si="77"/>
        <v>-31.62</v>
      </c>
      <c r="AI74" s="3">
        <f t="shared" si="78"/>
        <v>0.60099999999999998</v>
      </c>
      <c r="AJ74" s="85"/>
      <c r="AK74" s="3" t="str">
        <f t="shared" si="79"/>
        <v>1.4</v>
      </c>
      <c r="AL74" s="3" t="str">
        <f t="shared" si="80"/>
        <v>-</v>
      </c>
      <c r="AM74" s="3">
        <f t="shared" si="81"/>
        <v>322.14</v>
      </c>
      <c r="AN74" s="3">
        <f t="shared" si="82"/>
        <v>-31.62</v>
      </c>
      <c r="AO74" s="3">
        <f t="shared" si="83"/>
        <v>0.48080000000000001</v>
      </c>
      <c r="AP74" s="85"/>
      <c r="AQ74" s="3" t="str">
        <f t="shared" si="84"/>
        <v>1.4</v>
      </c>
      <c r="AR74" s="3" t="str">
        <f t="shared" si="85"/>
        <v>-</v>
      </c>
      <c r="AS74" s="3">
        <f t="shared" si="86"/>
        <v>322.14</v>
      </c>
      <c r="AT74" s="3">
        <f t="shared" si="87"/>
        <v>-31.62</v>
      </c>
      <c r="AU74" s="3">
        <f t="shared" si="88"/>
        <v>0.36059999999999998</v>
      </c>
      <c r="AV74" s="85"/>
      <c r="AW74" s="3" t="str">
        <f t="shared" si="89"/>
        <v>1.4</v>
      </c>
      <c r="AX74" s="3" t="str">
        <f t="shared" si="90"/>
        <v>-</v>
      </c>
      <c r="AY74" s="3">
        <f t="shared" si="91"/>
        <v>322.14</v>
      </c>
      <c r="AZ74" s="3">
        <f t="shared" si="92"/>
        <v>-31.62</v>
      </c>
      <c r="BA74" s="3">
        <f t="shared" si="93"/>
        <v>0.2404</v>
      </c>
      <c r="BB74" s="85"/>
      <c r="BC74" s="3" t="str">
        <f t="shared" si="94"/>
        <v>1.4</v>
      </c>
      <c r="BD74" s="3" t="str">
        <f t="shared" si="95"/>
        <v>-</v>
      </c>
      <c r="BE74" s="3">
        <f t="shared" si="96"/>
        <v>322.14</v>
      </c>
      <c r="BF74" s="3">
        <f t="shared" si="97"/>
        <v>-31.62</v>
      </c>
      <c r="BG74" s="3">
        <f t="shared" si="98"/>
        <v>0.1202</v>
      </c>
    </row>
    <row r="75" spans="1:59" x14ac:dyDescent="0.3">
      <c r="A75" s="1" t="str">
        <f>'Forward collapse simulation'!B85</f>
        <v>1.4</v>
      </c>
      <c r="B75" s="37" t="str">
        <f>IF('Forward collapse simulation'!C85="","-",'Forward collapse simulation'!C85)</f>
        <v>-</v>
      </c>
      <c r="C75" s="85">
        <f>'Forward collapse simulation'!E85</f>
        <v>323.93</v>
      </c>
      <c r="D75" s="85">
        <f>'Forward collapse simulation'!F85</f>
        <v>-6.66</v>
      </c>
      <c r="E75" s="85">
        <f>'Forward collapse simulation'!D85</f>
        <v>1.224</v>
      </c>
      <c r="F75" s="85"/>
      <c r="G75" s="3" t="str">
        <f t="shared" si="54"/>
        <v>1.4</v>
      </c>
      <c r="H75" s="3" t="str">
        <f t="shared" si="55"/>
        <v>-</v>
      </c>
      <c r="I75" s="3">
        <f t="shared" si="56"/>
        <v>323.93</v>
      </c>
      <c r="J75" s="3">
        <f t="shared" si="57"/>
        <v>-6.66</v>
      </c>
      <c r="K75" s="3">
        <f t="shared" si="58"/>
        <v>1.1015999999999999</v>
      </c>
      <c r="L75" s="85"/>
      <c r="M75" s="3" t="str">
        <f t="shared" si="59"/>
        <v>1.4</v>
      </c>
      <c r="N75" s="3" t="str">
        <f t="shared" si="60"/>
        <v>-</v>
      </c>
      <c r="O75" s="3">
        <f t="shared" si="61"/>
        <v>323.93</v>
      </c>
      <c r="P75" s="3">
        <f t="shared" si="62"/>
        <v>-6.66</v>
      </c>
      <c r="Q75" s="3">
        <f t="shared" si="63"/>
        <v>0.97920000000000007</v>
      </c>
      <c r="R75" s="85"/>
      <c r="S75" s="3" t="str">
        <f t="shared" si="64"/>
        <v>1.4</v>
      </c>
      <c r="T75" s="3" t="str">
        <f t="shared" si="65"/>
        <v>-</v>
      </c>
      <c r="U75" s="3">
        <f t="shared" si="66"/>
        <v>323.93</v>
      </c>
      <c r="V75" s="3">
        <f t="shared" si="67"/>
        <v>-6.66</v>
      </c>
      <c r="W75" s="3">
        <f t="shared" si="68"/>
        <v>0.8567999999999999</v>
      </c>
      <c r="X75" s="85"/>
      <c r="Y75" s="3" t="str">
        <f t="shared" si="69"/>
        <v>1.4</v>
      </c>
      <c r="Z75" s="3" t="str">
        <f t="shared" si="70"/>
        <v>-</v>
      </c>
      <c r="AA75" s="3">
        <f t="shared" si="71"/>
        <v>323.93</v>
      </c>
      <c r="AB75" s="3">
        <f t="shared" si="72"/>
        <v>-6.66</v>
      </c>
      <c r="AC75" s="3">
        <f t="shared" si="73"/>
        <v>0.73439999999999994</v>
      </c>
      <c r="AD75" s="85"/>
      <c r="AE75" s="3" t="str">
        <f t="shared" si="74"/>
        <v>1.4</v>
      </c>
      <c r="AF75" s="3" t="str">
        <f t="shared" si="75"/>
        <v>-</v>
      </c>
      <c r="AG75" s="3">
        <f t="shared" si="76"/>
        <v>323.93</v>
      </c>
      <c r="AH75" s="3">
        <f t="shared" si="77"/>
        <v>-6.66</v>
      </c>
      <c r="AI75" s="3">
        <f t="shared" si="78"/>
        <v>0.61199999999999999</v>
      </c>
      <c r="AJ75" s="85"/>
      <c r="AK75" s="3" t="str">
        <f t="shared" si="79"/>
        <v>1.4</v>
      </c>
      <c r="AL75" s="3" t="str">
        <f t="shared" si="80"/>
        <v>-</v>
      </c>
      <c r="AM75" s="3">
        <f t="shared" si="81"/>
        <v>323.93</v>
      </c>
      <c r="AN75" s="3">
        <f t="shared" si="82"/>
        <v>-6.66</v>
      </c>
      <c r="AO75" s="3">
        <f t="shared" si="83"/>
        <v>0.48960000000000004</v>
      </c>
      <c r="AP75" s="85"/>
      <c r="AQ75" s="3" t="str">
        <f t="shared" si="84"/>
        <v>1.4</v>
      </c>
      <c r="AR75" s="3" t="str">
        <f t="shared" si="85"/>
        <v>-</v>
      </c>
      <c r="AS75" s="3">
        <f t="shared" si="86"/>
        <v>323.93</v>
      </c>
      <c r="AT75" s="3">
        <f t="shared" si="87"/>
        <v>-6.66</v>
      </c>
      <c r="AU75" s="3">
        <f t="shared" si="88"/>
        <v>0.36719999999999997</v>
      </c>
      <c r="AV75" s="85"/>
      <c r="AW75" s="3" t="str">
        <f t="shared" si="89"/>
        <v>1.4</v>
      </c>
      <c r="AX75" s="3" t="str">
        <f t="shared" si="90"/>
        <v>-</v>
      </c>
      <c r="AY75" s="3">
        <f t="shared" si="91"/>
        <v>323.93</v>
      </c>
      <c r="AZ75" s="3">
        <f t="shared" si="92"/>
        <v>-6.66</v>
      </c>
      <c r="BA75" s="3">
        <f t="shared" si="93"/>
        <v>0.24480000000000002</v>
      </c>
      <c r="BB75" s="85"/>
      <c r="BC75" s="3" t="str">
        <f t="shared" si="94"/>
        <v>1.4</v>
      </c>
      <c r="BD75" s="3" t="str">
        <f t="shared" si="95"/>
        <v>-</v>
      </c>
      <c r="BE75" s="3">
        <f t="shared" si="96"/>
        <v>323.93</v>
      </c>
      <c r="BF75" s="3">
        <f t="shared" si="97"/>
        <v>-6.66</v>
      </c>
      <c r="BG75" s="3">
        <f t="shared" si="98"/>
        <v>0.12240000000000001</v>
      </c>
    </row>
    <row r="76" spans="1:59" x14ac:dyDescent="0.3">
      <c r="A76" s="1" t="str">
        <f>'Forward collapse simulation'!B86</f>
        <v>1.4</v>
      </c>
      <c r="B76" s="37" t="str">
        <f>IF('Forward collapse simulation'!C86="","-",'Forward collapse simulation'!C86)</f>
        <v>-</v>
      </c>
      <c r="C76" s="85">
        <f>'Forward collapse simulation'!E86</f>
        <v>323.13</v>
      </c>
      <c r="D76" s="85">
        <f>'Forward collapse simulation'!F86</f>
        <v>22.03</v>
      </c>
      <c r="E76" s="85">
        <f>'Forward collapse simulation'!D86</f>
        <v>2.282</v>
      </c>
      <c r="F76" s="85"/>
      <c r="G76" s="3" t="str">
        <f t="shared" si="54"/>
        <v>1.4</v>
      </c>
      <c r="H76" s="3" t="str">
        <f t="shared" si="55"/>
        <v>-</v>
      </c>
      <c r="I76" s="3">
        <f t="shared" si="56"/>
        <v>323.13</v>
      </c>
      <c r="J76" s="3">
        <f t="shared" si="57"/>
        <v>22.03</v>
      </c>
      <c r="K76" s="3">
        <f t="shared" si="58"/>
        <v>2.0538000000000003</v>
      </c>
      <c r="L76" s="85"/>
      <c r="M76" s="3" t="str">
        <f t="shared" si="59"/>
        <v>1.4</v>
      </c>
      <c r="N76" s="3" t="str">
        <f t="shared" si="60"/>
        <v>-</v>
      </c>
      <c r="O76" s="3">
        <f t="shared" si="61"/>
        <v>323.13</v>
      </c>
      <c r="P76" s="3">
        <f t="shared" si="62"/>
        <v>22.03</v>
      </c>
      <c r="Q76" s="3">
        <f t="shared" si="63"/>
        <v>1.8256000000000001</v>
      </c>
      <c r="R76" s="85"/>
      <c r="S76" s="3" t="str">
        <f t="shared" si="64"/>
        <v>1.4</v>
      </c>
      <c r="T76" s="3" t="str">
        <f t="shared" si="65"/>
        <v>-</v>
      </c>
      <c r="U76" s="3">
        <f t="shared" si="66"/>
        <v>323.13</v>
      </c>
      <c r="V76" s="3">
        <f t="shared" si="67"/>
        <v>22.03</v>
      </c>
      <c r="W76" s="3">
        <f t="shared" si="68"/>
        <v>1.5973999999999999</v>
      </c>
      <c r="X76" s="85"/>
      <c r="Y76" s="3" t="str">
        <f t="shared" si="69"/>
        <v>1.4</v>
      </c>
      <c r="Z76" s="3" t="str">
        <f t="shared" si="70"/>
        <v>-</v>
      </c>
      <c r="AA76" s="3">
        <f t="shared" si="71"/>
        <v>323.13</v>
      </c>
      <c r="AB76" s="3">
        <f t="shared" si="72"/>
        <v>22.03</v>
      </c>
      <c r="AC76" s="3">
        <f t="shared" si="73"/>
        <v>1.3692</v>
      </c>
      <c r="AD76" s="85"/>
      <c r="AE76" s="3" t="str">
        <f t="shared" si="74"/>
        <v>1.4</v>
      </c>
      <c r="AF76" s="3" t="str">
        <f t="shared" si="75"/>
        <v>-</v>
      </c>
      <c r="AG76" s="3">
        <f t="shared" si="76"/>
        <v>323.13</v>
      </c>
      <c r="AH76" s="3">
        <f t="shared" si="77"/>
        <v>22.03</v>
      </c>
      <c r="AI76" s="3">
        <f t="shared" si="78"/>
        <v>1.141</v>
      </c>
      <c r="AJ76" s="85"/>
      <c r="AK76" s="3" t="str">
        <f t="shared" si="79"/>
        <v>1.4</v>
      </c>
      <c r="AL76" s="3" t="str">
        <f t="shared" si="80"/>
        <v>-</v>
      </c>
      <c r="AM76" s="3">
        <f t="shared" si="81"/>
        <v>323.13</v>
      </c>
      <c r="AN76" s="3">
        <f t="shared" si="82"/>
        <v>22.03</v>
      </c>
      <c r="AO76" s="3">
        <f t="shared" si="83"/>
        <v>0.91280000000000006</v>
      </c>
      <c r="AP76" s="85"/>
      <c r="AQ76" s="3" t="str">
        <f t="shared" si="84"/>
        <v>1.4</v>
      </c>
      <c r="AR76" s="3" t="str">
        <f t="shared" si="85"/>
        <v>-</v>
      </c>
      <c r="AS76" s="3">
        <f t="shared" si="86"/>
        <v>323.13</v>
      </c>
      <c r="AT76" s="3">
        <f t="shared" si="87"/>
        <v>22.03</v>
      </c>
      <c r="AU76" s="3">
        <f t="shared" si="88"/>
        <v>0.68459999999999999</v>
      </c>
      <c r="AV76" s="85"/>
      <c r="AW76" s="3" t="str">
        <f t="shared" si="89"/>
        <v>1.4</v>
      </c>
      <c r="AX76" s="3" t="str">
        <f t="shared" si="90"/>
        <v>-</v>
      </c>
      <c r="AY76" s="3">
        <f t="shared" si="91"/>
        <v>323.13</v>
      </c>
      <c r="AZ76" s="3">
        <f t="shared" si="92"/>
        <v>22.03</v>
      </c>
      <c r="BA76" s="3">
        <f t="shared" si="93"/>
        <v>0.45640000000000003</v>
      </c>
      <c r="BB76" s="85"/>
      <c r="BC76" s="3" t="str">
        <f t="shared" si="94"/>
        <v>1.4</v>
      </c>
      <c r="BD76" s="3" t="str">
        <f t="shared" si="95"/>
        <v>-</v>
      </c>
      <c r="BE76" s="3">
        <f t="shared" si="96"/>
        <v>323.13</v>
      </c>
      <c r="BF76" s="3">
        <f t="shared" si="97"/>
        <v>22.03</v>
      </c>
      <c r="BG76" s="3">
        <f t="shared" si="98"/>
        <v>0.22820000000000001</v>
      </c>
    </row>
    <row r="77" spans="1:59" x14ac:dyDescent="0.3">
      <c r="A77" s="1" t="str">
        <f>'Forward collapse simulation'!B87</f>
        <v>1.4</v>
      </c>
      <c r="B77" s="37" t="str">
        <f>IF('Forward collapse simulation'!C87="","-",'Forward collapse simulation'!C87)</f>
        <v>-</v>
      </c>
      <c r="C77" s="85">
        <f>'Forward collapse simulation'!E87</f>
        <v>331.42</v>
      </c>
      <c r="D77" s="85">
        <f>'Forward collapse simulation'!F87</f>
        <v>46.91</v>
      </c>
      <c r="E77" s="85">
        <f>'Forward collapse simulation'!D87</f>
        <v>2.218</v>
      </c>
      <c r="F77" s="85"/>
      <c r="G77" s="3" t="str">
        <f t="shared" si="54"/>
        <v>1.4</v>
      </c>
      <c r="H77" s="3" t="str">
        <f t="shared" si="55"/>
        <v>-</v>
      </c>
      <c r="I77" s="3">
        <f t="shared" si="56"/>
        <v>331.42</v>
      </c>
      <c r="J77" s="3">
        <f t="shared" si="57"/>
        <v>46.91</v>
      </c>
      <c r="K77" s="3">
        <f t="shared" si="58"/>
        <v>1.9962</v>
      </c>
      <c r="L77" s="85"/>
      <c r="M77" s="3" t="str">
        <f t="shared" si="59"/>
        <v>1.4</v>
      </c>
      <c r="N77" s="3" t="str">
        <f t="shared" si="60"/>
        <v>-</v>
      </c>
      <c r="O77" s="3">
        <f t="shared" si="61"/>
        <v>331.42</v>
      </c>
      <c r="P77" s="3">
        <f t="shared" si="62"/>
        <v>46.91</v>
      </c>
      <c r="Q77" s="3">
        <f t="shared" si="63"/>
        <v>1.7744</v>
      </c>
      <c r="R77" s="85"/>
      <c r="S77" s="3" t="str">
        <f t="shared" si="64"/>
        <v>1.4</v>
      </c>
      <c r="T77" s="3" t="str">
        <f t="shared" si="65"/>
        <v>-</v>
      </c>
      <c r="U77" s="3">
        <f t="shared" si="66"/>
        <v>331.42</v>
      </c>
      <c r="V77" s="3">
        <f t="shared" si="67"/>
        <v>46.91</v>
      </c>
      <c r="W77" s="3">
        <f t="shared" si="68"/>
        <v>1.5526</v>
      </c>
      <c r="X77" s="85"/>
      <c r="Y77" s="3" t="str">
        <f t="shared" si="69"/>
        <v>1.4</v>
      </c>
      <c r="Z77" s="3" t="str">
        <f t="shared" si="70"/>
        <v>-</v>
      </c>
      <c r="AA77" s="3">
        <f t="shared" si="71"/>
        <v>331.42</v>
      </c>
      <c r="AB77" s="3">
        <f t="shared" si="72"/>
        <v>46.91</v>
      </c>
      <c r="AC77" s="3">
        <f t="shared" si="73"/>
        <v>1.3308</v>
      </c>
      <c r="AD77" s="85"/>
      <c r="AE77" s="3" t="str">
        <f t="shared" si="74"/>
        <v>1.4</v>
      </c>
      <c r="AF77" s="3" t="str">
        <f t="shared" si="75"/>
        <v>-</v>
      </c>
      <c r="AG77" s="3">
        <f t="shared" si="76"/>
        <v>331.42</v>
      </c>
      <c r="AH77" s="3">
        <f t="shared" si="77"/>
        <v>46.91</v>
      </c>
      <c r="AI77" s="3">
        <f t="shared" si="78"/>
        <v>1.109</v>
      </c>
      <c r="AJ77" s="85"/>
      <c r="AK77" s="3" t="str">
        <f t="shared" si="79"/>
        <v>1.4</v>
      </c>
      <c r="AL77" s="3" t="str">
        <f t="shared" si="80"/>
        <v>-</v>
      </c>
      <c r="AM77" s="3">
        <f t="shared" si="81"/>
        <v>331.42</v>
      </c>
      <c r="AN77" s="3">
        <f t="shared" si="82"/>
        <v>46.91</v>
      </c>
      <c r="AO77" s="3">
        <f t="shared" si="83"/>
        <v>0.88719999999999999</v>
      </c>
      <c r="AP77" s="85"/>
      <c r="AQ77" s="3" t="str">
        <f t="shared" si="84"/>
        <v>1.4</v>
      </c>
      <c r="AR77" s="3" t="str">
        <f t="shared" si="85"/>
        <v>-</v>
      </c>
      <c r="AS77" s="3">
        <f t="shared" si="86"/>
        <v>331.42</v>
      </c>
      <c r="AT77" s="3">
        <f t="shared" si="87"/>
        <v>46.91</v>
      </c>
      <c r="AU77" s="3">
        <f t="shared" si="88"/>
        <v>0.66539999999999999</v>
      </c>
      <c r="AV77" s="85"/>
      <c r="AW77" s="3" t="str">
        <f t="shared" si="89"/>
        <v>1.4</v>
      </c>
      <c r="AX77" s="3" t="str">
        <f t="shared" si="90"/>
        <v>-</v>
      </c>
      <c r="AY77" s="3">
        <f t="shared" si="91"/>
        <v>331.42</v>
      </c>
      <c r="AZ77" s="3">
        <f t="shared" si="92"/>
        <v>46.91</v>
      </c>
      <c r="BA77" s="3">
        <f t="shared" si="93"/>
        <v>0.44359999999999999</v>
      </c>
      <c r="BB77" s="85"/>
      <c r="BC77" s="3" t="str">
        <f t="shared" si="94"/>
        <v>1.4</v>
      </c>
      <c r="BD77" s="3" t="str">
        <f t="shared" si="95"/>
        <v>-</v>
      </c>
      <c r="BE77" s="3">
        <f t="shared" si="96"/>
        <v>331.42</v>
      </c>
      <c r="BF77" s="3">
        <f t="shared" si="97"/>
        <v>46.91</v>
      </c>
      <c r="BG77" s="3">
        <f t="shared" si="98"/>
        <v>0.2218</v>
      </c>
    </row>
    <row r="78" spans="1:59" x14ac:dyDescent="0.3">
      <c r="A78" s="1" t="str">
        <f>'Forward collapse simulation'!B88</f>
        <v>1.4</v>
      </c>
      <c r="B78" s="37" t="str">
        <f>IF('Forward collapse simulation'!C88="","-",'Forward collapse simulation'!C88)</f>
        <v>-</v>
      </c>
      <c r="C78" s="85">
        <f>'Forward collapse simulation'!E88</f>
        <v>352.49</v>
      </c>
      <c r="D78" s="85">
        <f>'Forward collapse simulation'!F88</f>
        <v>69.09</v>
      </c>
      <c r="E78" s="85">
        <f>'Forward collapse simulation'!D88</f>
        <v>2.3570000000000002</v>
      </c>
      <c r="F78" s="85"/>
      <c r="G78" s="3" t="str">
        <f t="shared" si="54"/>
        <v>1.4</v>
      </c>
      <c r="H78" s="3" t="str">
        <f t="shared" si="55"/>
        <v>-</v>
      </c>
      <c r="I78" s="3">
        <f t="shared" si="56"/>
        <v>352.49</v>
      </c>
      <c r="J78" s="3">
        <f t="shared" si="57"/>
        <v>69.09</v>
      </c>
      <c r="K78" s="3">
        <f t="shared" si="58"/>
        <v>2.1213000000000002</v>
      </c>
      <c r="L78" s="85"/>
      <c r="M78" s="3" t="str">
        <f t="shared" si="59"/>
        <v>1.4</v>
      </c>
      <c r="N78" s="3" t="str">
        <f t="shared" si="60"/>
        <v>-</v>
      </c>
      <c r="O78" s="3">
        <f t="shared" si="61"/>
        <v>352.49</v>
      </c>
      <c r="P78" s="3">
        <f t="shared" si="62"/>
        <v>69.09</v>
      </c>
      <c r="Q78" s="3">
        <f t="shared" si="63"/>
        <v>1.8856000000000002</v>
      </c>
      <c r="R78" s="85"/>
      <c r="S78" s="3" t="str">
        <f t="shared" si="64"/>
        <v>1.4</v>
      </c>
      <c r="T78" s="3" t="str">
        <f t="shared" si="65"/>
        <v>-</v>
      </c>
      <c r="U78" s="3">
        <f t="shared" si="66"/>
        <v>352.49</v>
      </c>
      <c r="V78" s="3">
        <f t="shared" si="67"/>
        <v>69.09</v>
      </c>
      <c r="W78" s="3">
        <f t="shared" si="68"/>
        <v>1.6499000000000001</v>
      </c>
      <c r="X78" s="85"/>
      <c r="Y78" s="3" t="str">
        <f t="shared" si="69"/>
        <v>1.4</v>
      </c>
      <c r="Z78" s="3" t="str">
        <f t="shared" si="70"/>
        <v>-</v>
      </c>
      <c r="AA78" s="3">
        <f t="shared" si="71"/>
        <v>352.49</v>
      </c>
      <c r="AB78" s="3">
        <f t="shared" si="72"/>
        <v>69.09</v>
      </c>
      <c r="AC78" s="3">
        <f t="shared" si="73"/>
        <v>1.4142000000000001</v>
      </c>
      <c r="AD78" s="85"/>
      <c r="AE78" s="3" t="str">
        <f t="shared" si="74"/>
        <v>1.4</v>
      </c>
      <c r="AF78" s="3" t="str">
        <f t="shared" si="75"/>
        <v>-</v>
      </c>
      <c r="AG78" s="3">
        <f t="shared" si="76"/>
        <v>352.49</v>
      </c>
      <c r="AH78" s="3">
        <f t="shared" si="77"/>
        <v>69.09</v>
      </c>
      <c r="AI78" s="3">
        <f t="shared" si="78"/>
        <v>1.1785000000000001</v>
      </c>
      <c r="AJ78" s="85"/>
      <c r="AK78" s="3" t="str">
        <f t="shared" si="79"/>
        <v>1.4</v>
      </c>
      <c r="AL78" s="3" t="str">
        <f t="shared" si="80"/>
        <v>-</v>
      </c>
      <c r="AM78" s="3">
        <f t="shared" si="81"/>
        <v>352.49</v>
      </c>
      <c r="AN78" s="3">
        <f t="shared" si="82"/>
        <v>69.09</v>
      </c>
      <c r="AO78" s="3">
        <f t="shared" si="83"/>
        <v>0.94280000000000008</v>
      </c>
      <c r="AP78" s="85"/>
      <c r="AQ78" s="3" t="str">
        <f t="shared" si="84"/>
        <v>1.4</v>
      </c>
      <c r="AR78" s="3" t="str">
        <f t="shared" si="85"/>
        <v>-</v>
      </c>
      <c r="AS78" s="3">
        <f t="shared" si="86"/>
        <v>352.49</v>
      </c>
      <c r="AT78" s="3">
        <f t="shared" si="87"/>
        <v>69.09</v>
      </c>
      <c r="AU78" s="3">
        <f t="shared" si="88"/>
        <v>0.70710000000000006</v>
      </c>
      <c r="AV78" s="85"/>
      <c r="AW78" s="3" t="str">
        <f t="shared" si="89"/>
        <v>1.4</v>
      </c>
      <c r="AX78" s="3" t="str">
        <f t="shared" si="90"/>
        <v>-</v>
      </c>
      <c r="AY78" s="3">
        <f t="shared" si="91"/>
        <v>352.49</v>
      </c>
      <c r="AZ78" s="3">
        <f t="shared" si="92"/>
        <v>69.09</v>
      </c>
      <c r="BA78" s="3">
        <f t="shared" si="93"/>
        <v>0.47140000000000004</v>
      </c>
      <c r="BB78" s="85"/>
      <c r="BC78" s="3" t="str">
        <f t="shared" si="94"/>
        <v>1.4</v>
      </c>
      <c r="BD78" s="3" t="str">
        <f t="shared" si="95"/>
        <v>-</v>
      </c>
      <c r="BE78" s="3">
        <f t="shared" si="96"/>
        <v>352.49</v>
      </c>
      <c r="BF78" s="3">
        <f t="shared" si="97"/>
        <v>69.09</v>
      </c>
      <c r="BG78" s="3">
        <f t="shared" si="98"/>
        <v>0.23570000000000002</v>
      </c>
    </row>
    <row r="79" spans="1:59" x14ac:dyDescent="0.3">
      <c r="A79" s="1" t="str">
        <f>'Forward collapse simulation'!B89</f>
        <v>1.4</v>
      </c>
      <c r="B79" s="37" t="str">
        <f>IF('Forward collapse simulation'!C89="","-",'Forward collapse simulation'!C89)</f>
        <v>-</v>
      </c>
      <c r="C79" s="85">
        <f>'Forward collapse simulation'!E89</f>
        <v>124.89</v>
      </c>
      <c r="D79" s="85">
        <f>'Forward collapse simulation'!F89</f>
        <v>73.62</v>
      </c>
      <c r="E79" s="85">
        <f>'Forward collapse simulation'!D89</f>
        <v>2.399</v>
      </c>
      <c r="F79" s="85"/>
      <c r="G79" s="3" t="str">
        <f t="shared" si="54"/>
        <v>1.4</v>
      </c>
      <c r="H79" s="3" t="str">
        <f t="shared" si="55"/>
        <v>-</v>
      </c>
      <c r="I79" s="3">
        <f t="shared" si="56"/>
        <v>124.89</v>
      </c>
      <c r="J79" s="3">
        <f t="shared" si="57"/>
        <v>73.62</v>
      </c>
      <c r="K79" s="3">
        <f t="shared" si="58"/>
        <v>2.1591</v>
      </c>
      <c r="L79" s="85"/>
      <c r="M79" s="3" t="str">
        <f t="shared" si="59"/>
        <v>1.4</v>
      </c>
      <c r="N79" s="3" t="str">
        <f t="shared" si="60"/>
        <v>-</v>
      </c>
      <c r="O79" s="3">
        <f t="shared" si="61"/>
        <v>124.89</v>
      </c>
      <c r="P79" s="3">
        <f t="shared" si="62"/>
        <v>73.62</v>
      </c>
      <c r="Q79" s="3">
        <f t="shared" si="63"/>
        <v>1.9192</v>
      </c>
      <c r="R79" s="85"/>
      <c r="S79" s="3" t="str">
        <f t="shared" si="64"/>
        <v>1.4</v>
      </c>
      <c r="T79" s="3" t="str">
        <f t="shared" si="65"/>
        <v>-</v>
      </c>
      <c r="U79" s="3">
        <f t="shared" si="66"/>
        <v>124.89</v>
      </c>
      <c r="V79" s="3">
        <f t="shared" si="67"/>
        <v>73.62</v>
      </c>
      <c r="W79" s="3">
        <f t="shared" si="68"/>
        <v>1.6793</v>
      </c>
      <c r="X79" s="85"/>
      <c r="Y79" s="3" t="str">
        <f t="shared" si="69"/>
        <v>1.4</v>
      </c>
      <c r="Z79" s="3" t="str">
        <f t="shared" si="70"/>
        <v>-</v>
      </c>
      <c r="AA79" s="3">
        <f t="shared" si="71"/>
        <v>124.89</v>
      </c>
      <c r="AB79" s="3">
        <f t="shared" si="72"/>
        <v>73.62</v>
      </c>
      <c r="AC79" s="3">
        <f t="shared" si="73"/>
        <v>1.4394</v>
      </c>
      <c r="AD79" s="85"/>
      <c r="AE79" s="3" t="str">
        <f t="shared" si="74"/>
        <v>1.4</v>
      </c>
      <c r="AF79" s="3" t="str">
        <f t="shared" si="75"/>
        <v>-</v>
      </c>
      <c r="AG79" s="3">
        <f t="shared" si="76"/>
        <v>124.89</v>
      </c>
      <c r="AH79" s="3">
        <f t="shared" si="77"/>
        <v>73.62</v>
      </c>
      <c r="AI79" s="3">
        <f t="shared" si="78"/>
        <v>1.1995</v>
      </c>
      <c r="AJ79" s="85"/>
      <c r="AK79" s="3" t="str">
        <f t="shared" si="79"/>
        <v>1.4</v>
      </c>
      <c r="AL79" s="3" t="str">
        <f t="shared" si="80"/>
        <v>-</v>
      </c>
      <c r="AM79" s="3">
        <f t="shared" si="81"/>
        <v>124.89</v>
      </c>
      <c r="AN79" s="3">
        <f t="shared" si="82"/>
        <v>73.62</v>
      </c>
      <c r="AO79" s="3">
        <f t="shared" si="83"/>
        <v>0.95960000000000001</v>
      </c>
      <c r="AP79" s="85"/>
      <c r="AQ79" s="3" t="str">
        <f t="shared" si="84"/>
        <v>1.4</v>
      </c>
      <c r="AR79" s="3" t="str">
        <f t="shared" si="85"/>
        <v>-</v>
      </c>
      <c r="AS79" s="3">
        <f t="shared" si="86"/>
        <v>124.89</v>
      </c>
      <c r="AT79" s="3">
        <f t="shared" si="87"/>
        <v>73.62</v>
      </c>
      <c r="AU79" s="3">
        <f t="shared" si="88"/>
        <v>0.71970000000000001</v>
      </c>
      <c r="AV79" s="85"/>
      <c r="AW79" s="3" t="str">
        <f t="shared" si="89"/>
        <v>1.4</v>
      </c>
      <c r="AX79" s="3" t="str">
        <f t="shared" si="90"/>
        <v>-</v>
      </c>
      <c r="AY79" s="3">
        <f t="shared" si="91"/>
        <v>124.89</v>
      </c>
      <c r="AZ79" s="3">
        <f t="shared" si="92"/>
        <v>73.62</v>
      </c>
      <c r="BA79" s="3">
        <f t="shared" si="93"/>
        <v>0.4798</v>
      </c>
      <c r="BB79" s="85"/>
      <c r="BC79" s="3" t="str">
        <f t="shared" si="94"/>
        <v>1.4</v>
      </c>
      <c r="BD79" s="3" t="str">
        <f t="shared" si="95"/>
        <v>-</v>
      </c>
      <c r="BE79" s="3">
        <f t="shared" si="96"/>
        <v>124.89</v>
      </c>
      <c r="BF79" s="3">
        <f t="shared" si="97"/>
        <v>73.62</v>
      </c>
      <c r="BG79" s="3">
        <f t="shared" si="98"/>
        <v>0.2399</v>
      </c>
    </row>
    <row r="80" spans="1:59" x14ac:dyDescent="0.3">
      <c r="A80" s="1" t="str">
        <f>'Forward collapse simulation'!B90</f>
        <v>1.4</v>
      </c>
      <c r="B80" s="37" t="str">
        <f>IF('Forward collapse simulation'!C90="","-",'Forward collapse simulation'!C90)</f>
        <v>-</v>
      </c>
      <c r="C80" s="85">
        <f>'Forward collapse simulation'!E90</f>
        <v>146.24</v>
      </c>
      <c r="D80" s="85">
        <f>'Forward collapse simulation'!F90</f>
        <v>54.12</v>
      </c>
      <c r="E80" s="85">
        <f>'Forward collapse simulation'!D90</f>
        <v>2.895</v>
      </c>
      <c r="F80" s="85"/>
      <c r="G80" s="3" t="str">
        <f t="shared" si="54"/>
        <v>1.4</v>
      </c>
      <c r="H80" s="3" t="str">
        <f t="shared" si="55"/>
        <v>-</v>
      </c>
      <c r="I80" s="3">
        <f t="shared" si="56"/>
        <v>146.24</v>
      </c>
      <c r="J80" s="3">
        <f t="shared" si="57"/>
        <v>54.12</v>
      </c>
      <c r="K80" s="3">
        <f t="shared" si="58"/>
        <v>2.6055000000000001</v>
      </c>
      <c r="L80" s="85"/>
      <c r="M80" s="3" t="str">
        <f t="shared" si="59"/>
        <v>1.4</v>
      </c>
      <c r="N80" s="3" t="str">
        <f t="shared" si="60"/>
        <v>-</v>
      </c>
      <c r="O80" s="3">
        <f t="shared" si="61"/>
        <v>146.24</v>
      </c>
      <c r="P80" s="3">
        <f t="shared" si="62"/>
        <v>54.12</v>
      </c>
      <c r="Q80" s="3">
        <f t="shared" si="63"/>
        <v>2.3160000000000003</v>
      </c>
      <c r="R80" s="85"/>
      <c r="S80" s="3" t="str">
        <f t="shared" si="64"/>
        <v>1.4</v>
      </c>
      <c r="T80" s="3" t="str">
        <f t="shared" si="65"/>
        <v>-</v>
      </c>
      <c r="U80" s="3">
        <f t="shared" si="66"/>
        <v>146.24</v>
      </c>
      <c r="V80" s="3">
        <f t="shared" si="67"/>
        <v>54.12</v>
      </c>
      <c r="W80" s="3">
        <f t="shared" si="68"/>
        <v>2.0265</v>
      </c>
      <c r="X80" s="85"/>
      <c r="Y80" s="3" t="str">
        <f t="shared" si="69"/>
        <v>1.4</v>
      </c>
      <c r="Z80" s="3" t="str">
        <f t="shared" si="70"/>
        <v>-</v>
      </c>
      <c r="AA80" s="3">
        <f t="shared" si="71"/>
        <v>146.24</v>
      </c>
      <c r="AB80" s="3">
        <f t="shared" si="72"/>
        <v>54.12</v>
      </c>
      <c r="AC80" s="3">
        <f t="shared" si="73"/>
        <v>1.7369999999999999</v>
      </c>
      <c r="AD80" s="85"/>
      <c r="AE80" s="3" t="str">
        <f t="shared" si="74"/>
        <v>1.4</v>
      </c>
      <c r="AF80" s="3" t="str">
        <f t="shared" si="75"/>
        <v>-</v>
      </c>
      <c r="AG80" s="3">
        <f t="shared" si="76"/>
        <v>146.24</v>
      </c>
      <c r="AH80" s="3">
        <f t="shared" si="77"/>
        <v>54.12</v>
      </c>
      <c r="AI80" s="3">
        <f t="shared" si="78"/>
        <v>1.4475</v>
      </c>
      <c r="AJ80" s="85"/>
      <c r="AK80" s="3" t="str">
        <f t="shared" si="79"/>
        <v>1.4</v>
      </c>
      <c r="AL80" s="3" t="str">
        <f t="shared" si="80"/>
        <v>-</v>
      </c>
      <c r="AM80" s="3">
        <f t="shared" si="81"/>
        <v>146.24</v>
      </c>
      <c r="AN80" s="3">
        <f t="shared" si="82"/>
        <v>54.12</v>
      </c>
      <c r="AO80" s="3">
        <f t="shared" si="83"/>
        <v>1.1580000000000001</v>
      </c>
      <c r="AP80" s="85"/>
      <c r="AQ80" s="3" t="str">
        <f t="shared" si="84"/>
        <v>1.4</v>
      </c>
      <c r="AR80" s="3" t="str">
        <f t="shared" si="85"/>
        <v>-</v>
      </c>
      <c r="AS80" s="3">
        <f t="shared" si="86"/>
        <v>146.24</v>
      </c>
      <c r="AT80" s="3">
        <f t="shared" si="87"/>
        <v>54.12</v>
      </c>
      <c r="AU80" s="3">
        <f t="shared" si="88"/>
        <v>0.86849999999999994</v>
      </c>
      <c r="AV80" s="85"/>
      <c r="AW80" s="3" t="str">
        <f t="shared" si="89"/>
        <v>1.4</v>
      </c>
      <c r="AX80" s="3" t="str">
        <f t="shared" si="90"/>
        <v>-</v>
      </c>
      <c r="AY80" s="3">
        <f t="shared" si="91"/>
        <v>146.24</v>
      </c>
      <c r="AZ80" s="3">
        <f t="shared" si="92"/>
        <v>54.12</v>
      </c>
      <c r="BA80" s="3">
        <f t="shared" si="93"/>
        <v>0.57900000000000007</v>
      </c>
      <c r="BB80" s="85"/>
      <c r="BC80" s="3" t="str">
        <f t="shared" si="94"/>
        <v>1.4</v>
      </c>
      <c r="BD80" s="3" t="str">
        <f t="shared" si="95"/>
        <v>-</v>
      </c>
      <c r="BE80" s="3">
        <f t="shared" si="96"/>
        <v>146.24</v>
      </c>
      <c r="BF80" s="3">
        <f t="shared" si="97"/>
        <v>54.12</v>
      </c>
      <c r="BG80" s="3">
        <f t="shared" si="98"/>
        <v>0.28950000000000004</v>
      </c>
    </row>
    <row r="81" spans="1:59" x14ac:dyDescent="0.3">
      <c r="A81" s="1" t="str">
        <f>'Forward collapse simulation'!B91</f>
        <v>1.4</v>
      </c>
      <c r="B81" s="37" t="str">
        <f>IF('Forward collapse simulation'!C91="","-",'Forward collapse simulation'!C91)</f>
        <v>-</v>
      </c>
      <c r="C81" s="85">
        <f>'Forward collapse simulation'!E91</f>
        <v>148.82</v>
      </c>
      <c r="D81" s="85">
        <f>'Forward collapse simulation'!F91</f>
        <v>28.88</v>
      </c>
      <c r="E81" s="85">
        <f>'Forward collapse simulation'!D91</f>
        <v>2.66</v>
      </c>
      <c r="F81" s="85"/>
      <c r="G81" s="3" t="str">
        <f t="shared" si="54"/>
        <v>1.4</v>
      </c>
      <c r="H81" s="3" t="str">
        <f t="shared" si="55"/>
        <v>-</v>
      </c>
      <c r="I81" s="3">
        <f t="shared" si="56"/>
        <v>148.82</v>
      </c>
      <c r="J81" s="3">
        <f t="shared" si="57"/>
        <v>28.88</v>
      </c>
      <c r="K81" s="3">
        <f t="shared" si="58"/>
        <v>2.3940000000000001</v>
      </c>
      <c r="L81" s="85"/>
      <c r="M81" s="3" t="str">
        <f t="shared" si="59"/>
        <v>1.4</v>
      </c>
      <c r="N81" s="3" t="str">
        <f t="shared" si="60"/>
        <v>-</v>
      </c>
      <c r="O81" s="3">
        <f t="shared" si="61"/>
        <v>148.82</v>
      </c>
      <c r="P81" s="3">
        <f t="shared" si="62"/>
        <v>28.88</v>
      </c>
      <c r="Q81" s="3">
        <f t="shared" si="63"/>
        <v>2.1280000000000001</v>
      </c>
      <c r="R81" s="85"/>
      <c r="S81" s="3" t="str">
        <f t="shared" si="64"/>
        <v>1.4</v>
      </c>
      <c r="T81" s="3" t="str">
        <f t="shared" si="65"/>
        <v>-</v>
      </c>
      <c r="U81" s="3">
        <f t="shared" si="66"/>
        <v>148.82</v>
      </c>
      <c r="V81" s="3">
        <f t="shared" si="67"/>
        <v>28.88</v>
      </c>
      <c r="W81" s="3">
        <f t="shared" si="68"/>
        <v>1.8619999999999999</v>
      </c>
      <c r="X81" s="85"/>
      <c r="Y81" s="3" t="str">
        <f t="shared" si="69"/>
        <v>1.4</v>
      </c>
      <c r="Z81" s="3" t="str">
        <f t="shared" si="70"/>
        <v>-</v>
      </c>
      <c r="AA81" s="3">
        <f t="shared" si="71"/>
        <v>148.82</v>
      </c>
      <c r="AB81" s="3">
        <f t="shared" si="72"/>
        <v>28.88</v>
      </c>
      <c r="AC81" s="3">
        <f t="shared" si="73"/>
        <v>1.5960000000000001</v>
      </c>
      <c r="AD81" s="85"/>
      <c r="AE81" s="3" t="str">
        <f t="shared" si="74"/>
        <v>1.4</v>
      </c>
      <c r="AF81" s="3" t="str">
        <f t="shared" si="75"/>
        <v>-</v>
      </c>
      <c r="AG81" s="3">
        <f t="shared" si="76"/>
        <v>148.82</v>
      </c>
      <c r="AH81" s="3">
        <f t="shared" si="77"/>
        <v>28.88</v>
      </c>
      <c r="AI81" s="3">
        <f t="shared" si="78"/>
        <v>1.33</v>
      </c>
      <c r="AJ81" s="85"/>
      <c r="AK81" s="3" t="str">
        <f t="shared" si="79"/>
        <v>1.4</v>
      </c>
      <c r="AL81" s="3" t="str">
        <f t="shared" si="80"/>
        <v>-</v>
      </c>
      <c r="AM81" s="3">
        <f t="shared" si="81"/>
        <v>148.82</v>
      </c>
      <c r="AN81" s="3">
        <f t="shared" si="82"/>
        <v>28.88</v>
      </c>
      <c r="AO81" s="3">
        <f t="shared" si="83"/>
        <v>1.0640000000000001</v>
      </c>
      <c r="AP81" s="85"/>
      <c r="AQ81" s="3" t="str">
        <f t="shared" si="84"/>
        <v>1.4</v>
      </c>
      <c r="AR81" s="3" t="str">
        <f t="shared" si="85"/>
        <v>-</v>
      </c>
      <c r="AS81" s="3">
        <f t="shared" si="86"/>
        <v>148.82</v>
      </c>
      <c r="AT81" s="3">
        <f t="shared" si="87"/>
        <v>28.88</v>
      </c>
      <c r="AU81" s="3">
        <f t="shared" si="88"/>
        <v>0.79800000000000004</v>
      </c>
      <c r="AV81" s="85"/>
      <c r="AW81" s="3" t="str">
        <f t="shared" si="89"/>
        <v>1.4</v>
      </c>
      <c r="AX81" s="3" t="str">
        <f t="shared" si="90"/>
        <v>-</v>
      </c>
      <c r="AY81" s="3">
        <f t="shared" si="91"/>
        <v>148.82</v>
      </c>
      <c r="AZ81" s="3">
        <f t="shared" si="92"/>
        <v>28.88</v>
      </c>
      <c r="BA81" s="3">
        <f t="shared" si="93"/>
        <v>0.53200000000000003</v>
      </c>
      <c r="BB81" s="85"/>
      <c r="BC81" s="3" t="str">
        <f t="shared" si="94"/>
        <v>1.4</v>
      </c>
      <c r="BD81" s="3" t="str">
        <f t="shared" si="95"/>
        <v>-</v>
      </c>
      <c r="BE81" s="3">
        <f t="shared" si="96"/>
        <v>148.82</v>
      </c>
      <c r="BF81" s="3">
        <f t="shared" si="97"/>
        <v>28.88</v>
      </c>
      <c r="BG81" s="3">
        <f t="shared" si="98"/>
        <v>0.26600000000000001</v>
      </c>
    </row>
    <row r="82" spans="1:59" x14ac:dyDescent="0.3">
      <c r="A82" s="1" t="str">
        <f>'Forward collapse simulation'!B92</f>
        <v>1.4</v>
      </c>
      <c r="B82" s="37" t="str">
        <f>IF('Forward collapse simulation'!C92="","-",'Forward collapse simulation'!C92)</f>
        <v>-</v>
      </c>
      <c r="C82" s="85">
        <f>'Forward collapse simulation'!E92</f>
        <v>150.52000000000001</v>
      </c>
      <c r="D82" s="85">
        <f>'Forward collapse simulation'!F92</f>
        <v>4.53</v>
      </c>
      <c r="E82" s="85">
        <f>'Forward collapse simulation'!D92</f>
        <v>2.4049999999999998</v>
      </c>
      <c r="F82" s="85"/>
      <c r="G82" s="3" t="str">
        <f t="shared" si="54"/>
        <v>1.4</v>
      </c>
      <c r="H82" s="3" t="str">
        <f t="shared" si="55"/>
        <v>-</v>
      </c>
      <c r="I82" s="3">
        <f t="shared" si="56"/>
        <v>150.52000000000001</v>
      </c>
      <c r="J82" s="3">
        <f t="shared" si="57"/>
        <v>4.53</v>
      </c>
      <c r="K82" s="3">
        <f t="shared" si="58"/>
        <v>2.1644999999999999</v>
      </c>
      <c r="L82" s="85"/>
      <c r="M82" s="3" t="str">
        <f t="shared" si="59"/>
        <v>1.4</v>
      </c>
      <c r="N82" s="3" t="str">
        <f t="shared" si="60"/>
        <v>-</v>
      </c>
      <c r="O82" s="3">
        <f t="shared" si="61"/>
        <v>150.52000000000001</v>
      </c>
      <c r="P82" s="3">
        <f t="shared" si="62"/>
        <v>4.53</v>
      </c>
      <c r="Q82" s="3">
        <f t="shared" si="63"/>
        <v>1.9239999999999999</v>
      </c>
      <c r="R82" s="85"/>
      <c r="S82" s="3" t="str">
        <f t="shared" si="64"/>
        <v>1.4</v>
      </c>
      <c r="T82" s="3" t="str">
        <f t="shared" si="65"/>
        <v>-</v>
      </c>
      <c r="U82" s="3">
        <f t="shared" si="66"/>
        <v>150.52000000000001</v>
      </c>
      <c r="V82" s="3">
        <f t="shared" si="67"/>
        <v>4.53</v>
      </c>
      <c r="W82" s="3">
        <f t="shared" si="68"/>
        <v>1.6834999999999998</v>
      </c>
      <c r="X82" s="85"/>
      <c r="Y82" s="3" t="str">
        <f t="shared" si="69"/>
        <v>1.4</v>
      </c>
      <c r="Z82" s="3" t="str">
        <f t="shared" si="70"/>
        <v>-</v>
      </c>
      <c r="AA82" s="3">
        <f t="shared" si="71"/>
        <v>150.52000000000001</v>
      </c>
      <c r="AB82" s="3">
        <f t="shared" si="72"/>
        <v>4.53</v>
      </c>
      <c r="AC82" s="3">
        <f t="shared" si="73"/>
        <v>1.4429999999999998</v>
      </c>
      <c r="AD82" s="85"/>
      <c r="AE82" s="3" t="str">
        <f t="shared" si="74"/>
        <v>1.4</v>
      </c>
      <c r="AF82" s="3" t="str">
        <f t="shared" si="75"/>
        <v>-</v>
      </c>
      <c r="AG82" s="3">
        <f t="shared" si="76"/>
        <v>150.52000000000001</v>
      </c>
      <c r="AH82" s="3">
        <f t="shared" si="77"/>
        <v>4.53</v>
      </c>
      <c r="AI82" s="3">
        <f t="shared" si="78"/>
        <v>1.2024999999999999</v>
      </c>
      <c r="AJ82" s="85"/>
      <c r="AK82" s="3" t="str">
        <f t="shared" si="79"/>
        <v>1.4</v>
      </c>
      <c r="AL82" s="3" t="str">
        <f t="shared" si="80"/>
        <v>-</v>
      </c>
      <c r="AM82" s="3">
        <f t="shared" si="81"/>
        <v>150.52000000000001</v>
      </c>
      <c r="AN82" s="3">
        <f t="shared" si="82"/>
        <v>4.53</v>
      </c>
      <c r="AO82" s="3">
        <f t="shared" si="83"/>
        <v>0.96199999999999997</v>
      </c>
      <c r="AP82" s="85"/>
      <c r="AQ82" s="3" t="str">
        <f t="shared" si="84"/>
        <v>1.4</v>
      </c>
      <c r="AR82" s="3" t="str">
        <f t="shared" si="85"/>
        <v>-</v>
      </c>
      <c r="AS82" s="3">
        <f t="shared" si="86"/>
        <v>150.52000000000001</v>
      </c>
      <c r="AT82" s="3">
        <f t="shared" si="87"/>
        <v>4.53</v>
      </c>
      <c r="AU82" s="3">
        <f t="shared" si="88"/>
        <v>0.72149999999999992</v>
      </c>
      <c r="AV82" s="85"/>
      <c r="AW82" s="3" t="str">
        <f t="shared" si="89"/>
        <v>1.4</v>
      </c>
      <c r="AX82" s="3" t="str">
        <f t="shared" si="90"/>
        <v>-</v>
      </c>
      <c r="AY82" s="3">
        <f t="shared" si="91"/>
        <v>150.52000000000001</v>
      </c>
      <c r="AZ82" s="3">
        <f t="shared" si="92"/>
        <v>4.53</v>
      </c>
      <c r="BA82" s="3">
        <f t="shared" si="93"/>
        <v>0.48099999999999998</v>
      </c>
      <c r="BB82" s="85"/>
      <c r="BC82" s="3" t="str">
        <f t="shared" si="94"/>
        <v>1.4</v>
      </c>
      <c r="BD82" s="3" t="str">
        <f t="shared" si="95"/>
        <v>-</v>
      </c>
      <c r="BE82" s="3">
        <f t="shared" si="96"/>
        <v>150.52000000000001</v>
      </c>
      <c r="BF82" s="3">
        <f t="shared" si="97"/>
        <v>4.53</v>
      </c>
      <c r="BG82" s="3">
        <f t="shared" si="98"/>
        <v>0.24049999999999999</v>
      </c>
    </row>
    <row r="83" spans="1:59" x14ac:dyDescent="0.3">
      <c r="A83" s="1" t="str">
        <f>'Forward collapse simulation'!B93</f>
        <v>1.4</v>
      </c>
      <c r="B83" s="37" t="str">
        <f>IF('Forward collapse simulation'!C93="","-",'Forward collapse simulation'!C93)</f>
        <v>-</v>
      </c>
      <c r="C83" s="85">
        <f>'Forward collapse simulation'!E93</f>
        <v>150.21</v>
      </c>
      <c r="D83" s="85">
        <f>'Forward collapse simulation'!F93</f>
        <v>-7.73</v>
      </c>
      <c r="E83" s="85">
        <f>'Forward collapse simulation'!D93</f>
        <v>2.4969999999999999</v>
      </c>
      <c r="F83" s="85"/>
      <c r="G83" s="3" t="str">
        <f t="shared" si="54"/>
        <v>1.4</v>
      </c>
      <c r="H83" s="3" t="str">
        <f t="shared" si="55"/>
        <v>-</v>
      </c>
      <c r="I83" s="3">
        <f t="shared" si="56"/>
        <v>150.21</v>
      </c>
      <c r="J83" s="3">
        <f t="shared" si="57"/>
        <v>-7.73</v>
      </c>
      <c r="K83" s="3">
        <f t="shared" si="58"/>
        <v>2.2473000000000001</v>
      </c>
      <c r="L83" s="85"/>
      <c r="M83" s="3" t="str">
        <f t="shared" si="59"/>
        <v>1.4</v>
      </c>
      <c r="N83" s="3" t="str">
        <f t="shared" si="60"/>
        <v>-</v>
      </c>
      <c r="O83" s="3">
        <f t="shared" si="61"/>
        <v>150.21</v>
      </c>
      <c r="P83" s="3">
        <f t="shared" si="62"/>
        <v>-7.73</v>
      </c>
      <c r="Q83" s="3">
        <f t="shared" si="63"/>
        <v>1.9976</v>
      </c>
      <c r="R83" s="85"/>
      <c r="S83" s="3" t="str">
        <f t="shared" si="64"/>
        <v>1.4</v>
      </c>
      <c r="T83" s="3" t="str">
        <f t="shared" si="65"/>
        <v>-</v>
      </c>
      <c r="U83" s="3">
        <f t="shared" si="66"/>
        <v>150.21</v>
      </c>
      <c r="V83" s="3">
        <f t="shared" si="67"/>
        <v>-7.73</v>
      </c>
      <c r="W83" s="3">
        <f t="shared" si="68"/>
        <v>1.7478999999999998</v>
      </c>
      <c r="X83" s="85"/>
      <c r="Y83" s="3" t="str">
        <f t="shared" si="69"/>
        <v>1.4</v>
      </c>
      <c r="Z83" s="3" t="str">
        <f t="shared" si="70"/>
        <v>-</v>
      </c>
      <c r="AA83" s="3">
        <f t="shared" si="71"/>
        <v>150.21</v>
      </c>
      <c r="AB83" s="3">
        <f t="shared" si="72"/>
        <v>-7.73</v>
      </c>
      <c r="AC83" s="3">
        <f t="shared" si="73"/>
        <v>1.4982</v>
      </c>
      <c r="AD83" s="85"/>
      <c r="AE83" s="3" t="str">
        <f t="shared" si="74"/>
        <v>1.4</v>
      </c>
      <c r="AF83" s="3" t="str">
        <f t="shared" si="75"/>
        <v>-</v>
      </c>
      <c r="AG83" s="3">
        <f t="shared" si="76"/>
        <v>150.21</v>
      </c>
      <c r="AH83" s="3">
        <f t="shared" si="77"/>
        <v>-7.73</v>
      </c>
      <c r="AI83" s="3">
        <f t="shared" si="78"/>
        <v>1.2484999999999999</v>
      </c>
      <c r="AJ83" s="85"/>
      <c r="AK83" s="3" t="str">
        <f t="shared" si="79"/>
        <v>1.4</v>
      </c>
      <c r="AL83" s="3" t="str">
        <f t="shared" si="80"/>
        <v>-</v>
      </c>
      <c r="AM83" s="3">
        <f t="shared" si="81"/>
        <v>150.21</v>
      </c>
      <c r="AN83" s="3">
        <f t="shared" si="82"/>
        <v>-7.73</v>
      </c>
      <c r="AO83" s="3">
        <f t="shared" si="83"/>
        <v>0.99880000000000002</v>
      </c>
      <c r="AP83" s="85"/>
      <c r="AQ83" s="3" t="str">
        <f t="shared" si="84"/>
        <v>1.4</v>
      </c>
      <c r="AR83" s="3" t="str">
        <f t="shared" si="85"/>
        <v>-</v>
      </c>
      <c r="AS83" s="3">
        <f t="shared" si="86"/>
        <v>150.21</v>
      </c>
      <c r="AT83" s="3">
        <f t="shared" si="87"/>
        <v>-7.73</v>
      </c>
      <c r="AU83" s="3">
        <f t="shared" si="88"/>
        <v>0.74909999999999999</v>
      </c>
      <c r="AV83" s="85"/>
      <c r="AW83" s="3" t="str">
        <f t="shared" si="89"/>
        <v>1.4</v>
      </c>
      <c r="AX83" s="3" t="str">
        <f t="shared" si="90"/>
        <v>-</v>
      </c>
      <c r="AY83" s="3">
        <f t="shared" si="91"/>
        <v>150.21</v>
      </c>
      <c r="AZ83" s="3">
        <f t="shared" si="92"/>
        <v>-7.73</v>
      </c>
      <c r="BA83" s="3">
        <f t="shared" si="93"/>
        <v>0.49940000000000001</v>
      </c>
      <c r="BB83" s="85"/>
      <c r="BC83" s="3" t="str">
        <f t="shared" si="94"/>
        <v>1.4</v>
      </c>
      <c r="BD83" s="3" t="str">
        <f t="shared" si="95"/>
        <v>-</v>
      </c>
      <c r="BE83" s="3">
        <f t="shared" si="96"/>
        <v>150.21</v>
      </c>
      <c r="BF83" s="3">
        <f t="shared" si="97"/>
        <v>-7.73</v>
      </c>
      <c r="BG83" s="3">
        <f t="shared" si="98"/>
        <v>0.24970000000000001</v>
      </c>
    </row>
    <row r="84" spans="1:59" x14ac:dyDescent="0.3">
      <c r="A84" s="1" t="str">
        <f>'Forward collapse simulation'!B94</f>
        <v>1.4</v>
      </c>
      <c r="B84" s="37" t="str">
        <f>IF('Forward collapse simulation'!C94="","-",'Forward collapse simulation'!C94)</f>
        <v>-</v>
      </c>
      <c r="C84" s="85">
        <f>'Forward collapse simulation'!E94</f>
        <v>146.94</v>
      </c>
      <c r="D84" s="85">
        <f>'Forward collapse simulation'!F94</f>
        <v>-28.04</v>
      </c>
      <c r="E84" s="85">
        <f>'Forward collapse simulation'!D94</f>
        <v>2.1890000000000001</v>
      </c>
      <c r="F84" s="85"/>
      <c r="G84" s="3" t="str">
        <f t="shared" si="54"/>
        <v>1.4</v>
      </c>
      <c r="H84" s="3" t="str">
        <f t="shared" si="55"/>
        <v>-</v>
      </c>
      <c r="I84" s="3">
        <f t="shared" si="56"/>
        <v>146.94</v>
      </c>
      <c r="J84" s="3">
        <f t="shared" si="57"/>
        <v>-28.04</v>
      </c>
      <c r="K84" s="3">
        <f t="shared" si="58"/>
        <v>1.9701000000000002</v>
      </c>
      <c r="L84" s="85"/>
      <c r="M84" s="3" t="str">
        <f t="shared" si="59"/>
        <v>1.4</v>
      </c>
      <c r="N84" s="3" t="str">
        <f t="shared" si="60"/>
        <v>-</v>
      </c>
      <c r="O84" s="3">
        <f t="shared" si="61"/>
        <v>146.94</v>
      </c>
      <c r="P84" s="3">
        <f t="shared" si="62"/>
        <v>-28.04</v>
      </c>
      <c r="Q84" s="3">
        <f t="shared" si="63"/>
        <v>1.7512000000000001</v>
      </c>
      <c r="R84" s="85"/>
      <c r="S84" s="3" t="str">
        <f t="shared" si="64"/>
        <v>1.4</v>
      </c>
      <c r="T84" s="3" t="str">
        <f t="shared" si="65"/>
        <v>-</v>
      </c>
      <c r="U84" s="3">
        <f t="shared" si="66"/>
        <v>146.94</v>
      </c>
      <c r="V84" s="3">
        <f t="shared" si="67"/>
        <v>-28.04</v>
      </c>
      <c r="W84" s="3">
        <f t="shared" si="68"/>
        <v>1.5323</v>
      </c>
      <c r="X84" s="85"/>
      <c r="Y84" s="3" t="str">
        <f t="shared" si="69"/>
        <v>1.4</v>
      </c>
      <c r="Z84" s="3" t="str">
        <f t="shared" si="70"/>
        <v>-</v>
      </c>
      <c r="AA84" s="3">
        <f t="shared" si="71"/>
        <v>146.94</v>
      </c>
      <c r="AB84" s="3">
        <f t="shared" si="72"/>
        <v>-28.04</v>
      </c>
      <c r="AC84" s="3">
        <f t="shared" si="73"/>
        <v>1.3133999999999999</v>
      </c>
      <c r="AD84" s="85"/>
      <c r="AE84" s="3" t="str">
        <f t="shared" si="74"/>
        <v>1.4</v>
      </c>
      <c r="AF84" s="3" t="str">
        <f t="shared" si="75"/>
        <v>-</v>
      </c>
      <c r="AG84" s="3">
        <f t="shared" si="76"/>
        <v>146.94</v>
      </c>
      <c r="AH84" s="3">
        <f t="shared" si="77"/>
        <v>-28.04</v>
      </c>
      <c r="AI84" s="3">
        <f t="shared" si="78"/>
        <v>1.0945</v>
      </c>
      <c r="AJ84" s="85"/>
      <c r="AK84" s="3" t="str">
        <f t="shared" si="79"/>
        <v>1.4</v>
      </c>
      <c r="AL84" s="3" t="str">
        <f t="shared" si="80"/>
        <v>-</v>
      </c>
      <c r="AM84" s="3">
        <f t="shared" si="81"/>
        <v>146.94</v>
      </c>
      <c r="AN84" s="3">
        <f t="shared" si="82"/>
        <v>-28.04</v>
      </c>
      <c r="AO84" s="3">
        <f t="shared" si="83"/>
        <v>0.87560000000000004</v>
      </c>
      <c r="AP84" s="85"/>
      <c r="AQ84" s="3" t="str">
        <f t="shared" si="84"/>
        <v>1.4</v>
      </c>
      <c r="AR84" s="3" t="str">
        <f t="shared" si="85"/>
        <v>-</v>
      </c>
      <c r="AS84" s="3">
        <f t="shared" si="86"/>
        <v>146.94</v>
      </c>
      <c r="AT84" s="3">
        <f t="shared" si="87"/>
        <v>-28.04</v>
      </c>
      <c r="AU84" s="3">
        <f t="shared" si="88"/>
        <v>0.65669999999999995</v>
      </c>
      <c r="AV84" s="85"/>
      <c r="AW84" s="3" t="str">
        <f t="shared" si="89"/>
        <v>1.4</v>
      </c>
      <c r="AX84" s="3" t="str">
        <f t="shared" si="90"/>
        <v>-</v>
      </c>
      <c r="AY84" s="3">
        <f t="shared" si="91"/>
        <v>146.94</v>
      </c>
      <c r="AZ84" s="3">
        <f t="shared" si="92"/>
        <v>-28.04</v>
      </c>
      <c r="BA84" s="3">
        <f t="shared" si="93"/>
        <v>0.43780000000000002</v>
      </c>
      <c r="BB84" s="85"/>
      <c r="BC84" s="3" t="str">
        <f t="shared" si="94"/>
        <v>1.4</v>
      </c>
      <c r="BD84" s="3" t="str">
        <f t="shared" si="95"/>
        <v>-</v>
      </c>
      <c r="BE84" s="3">
        <f t="shared" si="96"/>
        <v>146.94</v>
      </c>
      <c r="BF84" s="3">
        <f t="shared" si="97"/>
        <v>-28.04</v>
      </c>
      <c r="BG84" s="3">
        <f t="shared" si="98"/>
        <v>0.21890000000000001</v>
      </c>
    </row>
    <row r="85" spans="1:59" x14ac:dyDescent="0.3">
      <c r="A85" s="1" t="str">
        <f>'Forward collapse simulation'!B95</f>
        <v>1.4</v>
      </c>
      <c r="B85" s="37" t="str">
        <f>IF('Forward collapse simulation'!C95="","-",'Forward collapse simulation'!C95)</f>
        <v>-</v>
      </c>
      <c r="C85" s="85">
        <f>'Forward collapse simulation'!E95</f>
        <v>145.83000000000001</v>
      </c>
      <c r="D85" s="85">
        <f>'Forward collapse simulation'!F95</f>
        <v>-45.82</v>
      </c>
      <c r="E85" s="85">
        <f>'Forward collapse simulation'!D95</f>
        <v>1.722</v>
      </c>
      <c r="F85" s="85"/>
      <c r="G85" s="3" t="str">
        <f t="shared" si="54"/>
        <v>1.4</v>
      </c>
      <c r="H85" s="3" t="str">
        <f t="shared" si="55"/>
        <v>-</v>
      </c>
      <c r="I85" s="3">
        <f t="shared" si="56"/>
        <v>145.83000000000001</v>
      </c>
      <c r="J85" s="3">
        <f t="shared" si="57"/>
        <v>-45.82</v>
      </c>
      <c r="K85" s="3">
        <f t="shared" si="58"/>
        <v>1.5498000000000001</v>
      </c>
      <c r="L85" s="85"/>
      <c r="M85" s="3" t="str">
        <f t="shared" si="59"/>
        <v>1.4</v>
      </c>
      <c r="N85" s="3" t="str">
        <f t="shared" si="60"/>
        <v>-</v>
      </c>
      <c r="O85" s="3">
        <f t="shared" si="61"/>
        <v>145.83000000000001</v>
      </c>
      <c r="P85" s="3">
        <f t="shared" si="62"/>
        <v>-45.82</v>
      </c>
      <c r="Q85" s="3">
        <f t="shared" si="63"/>
        <v>1.3776000000000002</v>
      </c>
      <c r="R85" s="85"/>
      <c r="S85" s="3" t="str">
        <f t="shared" si="64"/>
        <v>1.4</v>
      </c>
      <c r="T85" s="3" t="str">
        <f t="shared" si="65"/>
        <v>-</v>
      </c>
      <c r="U85" s="3">
        <f t="shared" si="66"/>
        <v>145.83000000000001</v>
      </c>
      <c r="V85" s="3">
        <f t="shared" si="67"/>
        <v>-45.82</v>
      </c>
      <c r="W85" s="3">
        <f t="shared" si="68"/>
        <v>1.2053999999999998</v>
      </c>
      <c r="X85" s="85"/>
      <c r="Y85" s="3" t="str">
        <f t="shared" si="69"/>
        <v>1.4</v>
      </c>
      <c r="Z85" s="3" t="str">
        <f t="shared" si="70"/>
        <v>-</v>
      </c>
      <c r="AA85" s="3">
        <f t="shared" si="71"/>
        <v>145.83000000000001</v>
      </c>
      <c r="AB85" s="3">
        <f t="shared" si="72"/>
        <v>-45.82</v>
      </c>
      <c r="AC85" s="3">
        <f t="shared" si="73"/>
        <v>1.0331999999999999</v>
      </c>
      <c r="AD85" s="85"/>
      <c r="AE85" s="3" t="str">
        <f t="shared" si="74"/>
        <v>1.4</v>
      </c>
      <c r="AF85" s="3" t="str">
        <f t="shared" si="75"/>
        <v>-</v>
      </c>
      <c r="AG85" s="3">
        <f t="shared" si="76"/>
        <v>145.83000000000001</v>
      </c>
      <c r="AH85" s="3">
        <f t="shared" si="77"/>
        <v>-45.82</v>
      </c>
      <c r="AI85" s="3">
        <f t="shared" si="78"/>
        <v>0.86099999999999999</v>
      </c>
      <c r="AJ85" s="85"/>
      <c r="AK85" s="3" t="str">
        <f t="shared" si="79"/>
        <v>1.4</v>
      </c>
      <c r="AL85" s="3" t="str">
        <f t="shared" si="80"/>
        <v>-</v>
      </c>
      <c r="AM85" s="3">
        <f t="shared" si="81"/>
        <v>145.83000000000001</v>
      </c>
      <c r="AN85" s="3">
        <f t="shared" si="82"/>
        <v>-45.82</v>
      </c>
      <c r="AO85" s="3">
        <f t="shared" si="83"/>
        <v>0.68880000000000008</v>
      </c>
      <c r="AP85" s="85"/>
      <c r="AQ85" s="3" t="str">
        <f t="shared" si="84"/>
        <v>1.4</v>
      </c>
      <c r="AR85" s="3" t="str">
        <f t="shared" si="85"/>
        <v>-</v>
      </c>
      <c r="AS85" s="3">
        <f t="shared" si="86"/>
        <v>145.83000000000001</v>
      </c>
      <c r="AT85" s="3">
        <f t="shared" si="87"/>
        <v>-45.82</v>
      </c>
      <c r="AU85" s="3">
        <f t="shared" si="88"/>
        <v>0.51659999999999995</v>
      </c>
      <c r="AV85" s="85"/>
      <c r="AW85" s="3" t="str">
        <f t="shared" si="89"/>
        <v>1.4</v>
      </c>
      <c r="AX85" s="3" t="str">
        <f t="shared" si="90"/>
        <v>-</v>
      </c>
      <c r="AY85" s="3">
        <f t="shared" si="91"/>
        <v>145.83000000000001</v>
      </c>
      <c r="AZ85" s="3">
        <f t="shared" si="92"/>
        <v>-45.82</v>
      </c>
      <c r="BA85" s="3">
        <f t="shared" si="93"/>
        <v>0.34440000000000004</v>
      </c>
      <c r="BB85" s="85"/>
      <c r="BC85" s="3" t="str">
        <f t="shared" si="94"/>
        <v>1.4</v>
      </c>
      <c r="BD85" s="3" t="str">
        <f t="shared" si="95"/>
        <v>-</v>
      </c>
      <c r="BE85" s="3">
        <f t="shared" si="96"/>
        <v>145.83000000000001</v>
      </c>
      <c r="BF85" s="3">
        <f t="shared" si="97"/>
        <v>-45.82</v>
      </c>
      <c r="BG85" s="3">
        <f t="shared" si="98"/>
        <v>0.17220000000000002</v>
      </c>
    </row>
    <row r="86" spans="1:59" x14ac:dyDescent="0.3">
      <c r="A86" s="1" t="str">
        <f>'Forward collapse simulation'!B96</f>
        <v>1.4</v>
      </c>
      <c r="B86" s="37" t="str">
        <f>IF('Forward collapse simulation'!C96="","-",'Forward collapse simulation'!C96)</f>
        <v>1.5</v>
      </c>
      <c r="C86" s="85">
        <f>'Forward collapse simulation'!E96</f>
        <v>45.65</v>
      </c>
      <c r="D86" s="85">
        <f>'Forward collapse simulation'!F96</f>
        <v>6.82</v>
      </c>
      <c r="E86" s="85">
        <f>'Forward collapse simulation'!D96</f>
        <v>5.0439999999999996</v>
      </c>
      <c r="F86" s="85"/>
      <c r="G86" s="3" t="str">
        <f t="shared" si="54"/>
        <v>1.4</v>
      </c>
      <c r="H86" s="3" t="str">
        <f t="shared" si="55"/>
        <v>1.5</v>
      </c>
      <c r="I86" s="3">
        <f t="shared" si="56"/>
        <v>45.65</v>
      </c>
      <c r="J86" s="3">
        <f t="shared" si="57"/>
        <v>6.82</v>
      </c>
      <c r="K86" s="3">
        <f t="shared" si="58"/>
        <v>5.0439999999999996</v>
      </c>
      <c r="L86" s="85"/>
      <c r="M86" s="3" t="str">
        <f t="shared" si="59"/>
        <v>1.4</v>
      </c>
      <c r="N86" s="3" t="str">
        <f t="shared" si="60"/>
        <v>1.5</v>
      </c>
      <c r="O86" s="3">
        <f t="shared" si="61"/>
        <v>45.65</v>
      </c>
      <c r="P86" s="3">
        <f t="shared" si="62"/>
        <v>6.82</v>
      </c>
      <c r="Q86" s="3">
        <f t="shared" si="63"/>
        <v>5.0439999999999996</v>
      </c>
      <c r="R86" s="85"/>
      <c r="S86" s="3" t="str">
        <f t="shared" si="64"/>
        <v>1.4</v>
      </c>
      <c r="T86" s="3" t="str">
        <f t="shared" si="65"/>
        <v>1.5</v>
      </c>
      <c r="U86" s="3">
        <f t="shared" si="66"/>
        <v>45.65</v>
      </c>
      <c r="V86" s="3">
        <f t="shared" si="67"/>
        <v>6.82</v>
      </c>
      <c r="W86" s="3">
        <f t="shared" si="68"/>
        <v>5.0439999999999996</v>
      </c>
      <c r="X86" s="85"/>
      <c r="Y86" s="3" t="str">
        <f t="shared" si="69"/>
        <v>1.4</v>
      </c>
      <c r="Z86" s="3" t="str">
        <f t="shared" si="70"/>
        <v>1.5</v>
      </c>
      <c r="AA86" s="3">
        <f t="shared" si="71"/>
        <v>45.65</v>
      </c>
      <c r="AB86" s="3">
        <f t="shared" si="72"/>
        <v>6.82</v>
      </c>
      <c r="AC86" s="3">
        <f t="shared" si="73"/>
        <v>5.0439999999999996</v>
      </c>
      <c r="AD86" s="85"/>
      <c r="AE86" s="3" t="str">
        <f t="shared" si="74"/>
        <v>1.4</v>
      </c>
      <c r="AF86" s="3" t="str">
        <f t="shared" si="75"/>
        <v>1.5</v>
      </c>
      <c r="AG86" s="3">
        <f t="shared" si="76"/>
        <v>45.65</v>
      </c>
      <c r="AH86" s="3">
        <f t="shared" si="77"/>
        <v>6.82</v>
      </c>
      <c r="AI86" s="3">
        <f t="shared" si="78"/>
        <v>5.0439999999999996</v>
      </c>
      <c r="AJ86" s="85"/>
      <c r="AK86" s="3" t="str">
        <f t="shared" si="79"/>
        <v>1.4</v>
      </c>
      <c r="AL86" s="3" t="str">
        <f t="shared" si="80"/>
        <v>1.5</v>
      </c>
      <c r="AM86" s="3">
        <f t="shared" si="81"/>
        <v>45.65</v>
      </c>
      <c r="AN86" s="3">
        <f t="shared" si="82"/>
        <v>6.82</v>
      </c>
      <c r="AO86" s="3">
        <f t="shared" si="83"/>
        <v>5.0439999999999996</v>
      </c>
      <c r="AP86" s="85"/>
      <c r="AQ86" s="3" t="str">
        <f t="shared" si="84"/>
        <v>1.4</v>
      </c>
      <c r="AR86" s="3" t="str">
        <f t="shared" si="85"/>
        <v>1.5</v>
      </c>
      <c r="AS86" s="3">
        <f t="shared" si="86"/>
        <v>45.65</v>
      </c>
      <c r="AT86" s="3">
        <f t="shared" si="87"/>
        <v>6.82</v>
      </c>
      <c r="AU86" s="3">
        <f t="shared" si="88"/>
        <v>5.0439999999999996</v>
      </c>
      <c r="AV86" s="85"/>
      <c r="AW86" s="3" t="str">
        <f t="shared" si="89"/>
        <v>1.4</v>
      </c>
      <c r="AX86" s="3" t="str">
        <f t="shared" si="90"/>
        <v>1.5</v>
      </c>
      <c r="AY86" s="3">
        <f t="shared" si="91"/>
        <v>45.65</v>
      </c>
      <c r="AZ86" s="3">
        <f t="shared" si="92"/>
        <v>6.82</v>
      </c>
      <c r="BA86" s="3">
        <f t="shared" si="93"/>
        <v>5.0439999999999996</v>
      </c>
      <c r="BB86" s="85"/>
      <c r="BC86" s="3" t="str">
        <f t="shared" si="94"/>
        <v>1.4</v>
      </c>
      <c r="BD86" s="3" t="str">
        <f t="shared" si="95"/>
        <v>1.5</v>
      </c>
      <c r="BE86" s="3">
        <f t="shared" si="96"/>
        <v>45.65</v>
      </c>
      <c r="BF86" s="3">
        <f t="shared" si="97"/>
        <v>6.82</v>
      </c>
      <c r="BG86" s="3">
        <f t="shared" si="98"/>
        <v>5.0439999999999996</v>
      </c>
    </row>
    <row r="87" spans="1:59" x14ac:dyDescent="0.3">
      <c r="A87" s="1" t="str">
        <f>'Forward collapse simulation'!B97</f>
        <v>1.5</v>
      </c>
      <c r="B87" s="37" t="str">
        <f>IF('Forward collapse simulation'!C97="","-",'Forward collapse simulation'!C97)</f>
        <v>-</v>
      </c>
      <c r="C87" s="85">
        <f>'Forward collapse simulation'!E97</f>
        <v>305.01</v>
      </c>
      <c r="D87" s="85">
        <f>'Forward collapse simulation'!F97</f>
        <v>-71.36</v>
      </c>
      <c r="E87" s="85">
        <f>'Forward collapse simulation'!D97</f>
        <v>0.98199999999999998</v>
      </c>
      <c r="F87" s="85"/>
      <c r="G87" s="3" t="str">
        <f t="shared" si="54"/>
        <v>1.5</v>
      </c>
      <c r="H87" s="3" t="str">
        <f t="shared" si="55"/>
        <v>-</v>
      </c>
      <c r="I87" s="3">
        <f t="shared" si="56"/>
        <v>305.01</v>
      </c>
      <c r="J87" s="3">
        <f t="shared" si="57"/>
        <v>-71.36</v>
      </c>
      <c r="K87" s="3">
        <f t="shared" si="58"/>
        <v>0.88380000000000003</v>
      </c>
      <c r="L87" s="85"/>
      <c r="M87" s="3" t="str">
        <f t="shared" si="59"/>
        <v>1.5</v>
      </c>
      <c r="N87" s="3" t="str">
        <f t="shared" si="60"/>
        <v>-</v>
      </c>
      <c r="O87" s="3">
        <f t="shared" si="61"/>
        <v>305.01</v>
      </c>
      <c r="P87" s="3">
        <f t="shared" si="62"/>
        <v>-71.36</v>
      </c>
      <c r="Q87" s="3">
        <f t="shared" si="63"/>
        <v>0.78560000000000008</v>
      </c>
      <c r="R87" s="85"/>
      <c r="S87" s="3" t="str">
        <f t="shared" si="64"/>
        <v>1.5</v>
      </c>
      <c r="T87" s="3" t="str">
        <f t="shared" si="65"/>
        <v>-</v>
      </c>
      <c r="U87" s="3">
        <f t="shared" si="66"/>
        <v>305.01</v>
      </c>
      <c r="V87" s="3">
        <f t="shared" si="67"/>
        <v>-71.36</v>
      </c>
      <c r="W87" s="3">
        <f t="shared" si="68"/>
        <v>0.6873999999999999</v>
      </c>
      <c r="X87" s="85"/>
      <c r="Y87" s="3" t="str">
        <f t="shared" si="69"/>
        <v>1.5</v>
      </c>
      <c r="Z87" s="3" t="str">
        <f t="shared" si="70"/>
        <v>-</v>
      </c>
      <c r="AA87" s="3">
        <f t="shared" si="71"/>
        <v>305.01</v>
      </c>
      <c r="AB87" s="3">
        <f t="shared" si="72"/>
        <v>-71.36</v>
      </c>
      <c r="AC87" s="3">
        <f t="shared" si="73"/>
        <v>0.58919999999999995</v>
      </c>
      <c r="AD87" s="85"/>
      <c r="AE87" s="3" t="str">
        <f t="shared" si="74"/>
        <v>1.5</v>
      </c>
      <c r="AF87" s="3" t="str">
        <f t="shared" si="75"/>
        <v>-</v>
      </c>
      <c r="AG87" s="3">
        <f t="shared" si="76"/>
        <v>305.01</v>
      </c>
      <c r="AH87" s="3">
        <f t="shared" si="77"/>
        <v>-71.36</v>
      </c>
      <c r="AI87" s="3">
        <f t="shared" si="78"/>
        <v>0.49099999999999999</v>
      </c>
      <c r="AJ87" s="85"/>
      <c r="AK87" s="3" t="str">
        <f t="shared" si="79"/>
        <v>1.5</v>
      </c>
      <c r="AL87" s="3" t="str">
        <f t="shared" si="80"/>
        <v>-</v>
      </c>
      <c r="AM87" s="3">
        <f t="shared" si="81"/>
        <v>305.01</v>
      </c>
      <c r="AN87" s="3">
        <f t="shared" si="82"/>
        <v>-71.36</v>
      </c>
      <c r="AO87" s="3">
        <f t="shared" si="83"/>
        <v>0.39280000000000004</v>
      </c>
      <c r="AP87" s="85"/>
      <c r="AQ87" s="3" t="str">
        <f t="shared" si="84"/>
        <v>1.5</v>
      </c>
      <c r="AR87" s="3" t="str">
        <f t="shared" si="85"/>
        <v>-</v>
      </c>
      <c r="AS87" s="3">
        <f t="shared" si="86"/>
        <v>305.01</v>
      </c>
      <c r="AT87" s="3">
        <f t="shared" si="87"/>
        <v>-71.36</v>
      </c>
      <c r="AU87" s="3">
        <f t="shared" si="88"/>
        <v>0.29459999999999997</v>
      </c>
      <c r="AV87" s="85"/>
      <c r="AW87" s="3" t="str">
        <f t="shared" si="89"/>
        <v>1.5</v>
      </c>
      <c r="AX87" s="3" t="str">
        <f t="shared" si="90"/>
        <v>-</v>
      </c>
      <c r="AY87" s="3">
        <f t="shared" si="91"/>
        <v>305.01</v>
      </c>
      <c r="AZ87" s="3">
        <f t="shared" si="92"/>
        <v>-71.36</v>
      </c>
      <c r="BA87" s="3">
        <f t="shared" si="93"/>
        <v>0.19640000000000002</v>
      </c>
      <c r="BB87" s="85"/>
      <c r="BC87" s="3" t="str">
        <f t="shared" si="94"/>
        <v>1.5</v>
      </c>
      <c r="BD87" s="3" t="str">
        <f t="shared" si="95"/>
        <v>-</v>
      </c>
      <c r="BE87" s="3">
        <f t="shared" si="96"/>
        <v>305.01</v>
      </c>
      <c r="BF87" s="3">
        <f t="shared" si="97"/>
        <v>-71.36</v>
      </c>
      <c r="BG87" s="3">
        <f t="shared" si="98"/>
        <v>9.820000000000001E-2</v>
      </c>
    </row>
    <row r="88" spans="1:59" x14ac:dyDescent="0.3">
      <c r="A88" s="1" t="str">
        <f>'Forward collapse simulation'!B98</f>
        <v>1.5</v>
      </c>
      <c r="B88" s="37" t="str">
        <f>IF('Forward collapse simulation'!C98="","-",'Forward collapse simulation'!C98)</f>
        <v>-</v>
      </c>
      <c r="C88" s="85">
        <f>'Forward collapse simulation'!E98</f>
        <v>302.95999999999998</v>
      </c>
      <c r="D88" s="85">
        <f>'Forward collapse simulation'!F98</f>
        <v>-46.04</v>
      </c>
      <c r="E88" s="85">
        <f>'Forward collapse simulation'!D98</f>
        <v>1.1279999999999999</v>
      </c>
      <c r="F88" s="85"/>
      <c r="G88" s="3" t="str">
        <f t="shared" si="54"/>
        <v>1.5</v>
      </c>
      <c r="H88" s="3" t="str">
        <f t="shared" si="55"/>
        <v>-</v>
      </c>
      <c r="I88" s="3">
        <f t="shared" si="56"/>
        <v>302.95999999999998</v>
      </c>
      <c r="J88" s="3">
        <f t="shared" si="57"/>
        <v>-46.04</v>
      </c>
      <c r="K88" s="3">
        <f t="shared" si="58"/>
        <v>1.0151999999999999</v>
      </c>
      <c r="L88" s="85"/>
      <c r="M88" s="3" t="str">
        <f t="shared" si="59"/>
        <v>1.5</v>
      </c>
      <c r="N88" s="3" t="str">
        <f t="shared" si="60"/>
        <v>-</v>
      </c>
      <c r="O88" s="3">
        <f t="shared" si="61"/>
        <v>302.95999999999998</v>
      </c>
      <c r="P88" s="3">
        <f t="shared" si="62"/>
        <v>-46.04</v>
      </c>
      <c r="Q88" s="3">
        <f t="shared" si="63"/>
        <v>0.90239999999999998</v>
      </c>
      <c r="R88" s="85"/>
      <c r="S88" s="3" t="str">
        <f t="shared" si="64"/>
        <v>1.5</v>
      </c>
      <c r="T88" s="3" t="str">
        <f t="shared" si="65"/>
        <v>-</v>
      </c>
      <c r="U88" s="3">
        <f t="shared" si="66"/>
        <v>302.95999999999998</v>
      </c>
      <c r="V88" s="3">
        <f t="shared" si="67"/>
        <v>-46.04</v>
      </c>
      <c r="W88" s="3">
        <f t="shared" si="68"/>
        <v>0.78959999999999986</v>
      </c>
      <c r="X88" s="85"/>
      <c r="Y88" s="3" t="str">
        <f t="shared" si="69"/>
        <v>1.5</v>
      </c>
      <c r="Z88" s="3" t="str">
        <f t="shared" si="70"/>
        <v>-</v>
      </c>
      <c r="AA88" s="3">
        <f t="shared" si="71"/>
        <v>302.95999999999998</v>
      </c>
      <c r="AB88" s="3">
        <f t="shared" si="72"/>
        <v>-46.04</v>
      </c>
      <c r="AC88" s="3">
        <f t="shared" si="73"/>
        <v>0.67679999999999996</v>
      </c>
      <c r="AD88" s="85"/>
      <c r="AE88" s="3" t="str">
        <f t="shared" si="74"/>
        <v>1.5</v>
      </c>
      <c r="AF88" s="3" t="str">
        <f t="shared" si="75"/>
        <v>-</v>
      </c>
      <c r="AG88" s="3">
        <f t="shared" si="76"/>
        <v>302.95999999999998</v>
      </c>
      <c r="AH88" s="3">
        <f t="shared" si="77"/>
        <v>-46.04</v>
      </c>
      <c r="AI88" s="3">
        <f t="shared" si="78"/>
        <v>0.56399999999999995</v>
      </c>
      <c r="AJ88" s="85"/>
      <c r="AK88" s="3" t="str">
        <f t="shared" si="79"/>
        <v>1.5</v>
      </c>
      <c r="AL88" s="3" t="str">
        <f t="shared" si="80"/>
        <v>-</v>
      </c>
      <c r="AM88" s="3">
        <f t="shared" si="81"/>
        <v>302.95999999999998</v>
      </c>
      <c r="AN88" s="3">
        <f t="shared" si="82"/>
        <v>-46.04</v>
      </c>
      <c r="AO88" s="3">
        <f t="shared" si="83"/>
        <v>0.45119999999999999</v>
      </c>
      <c r="AP88" s="85"/>
      <c r="AQ88" s="3" t="str">
        <f t="shared" si="84"/>
        <v>1.5</v>
      </c>
      <c r="AR88" s="3" t="str">
        <f t="shared" si="85"/>
        <v>-</v>
      </c>
      <c r="AS88" s="3">
        <f t="shared" si="86"/>
        <v>302.95999999999998</v>
      </c>
      <c r="AT88" s="3">
        <f t="shared" si="87"/>
        <v>-46.04</v>
      </c>
      <c r="AU88" s="3">
        <f t="shared" si="88"/>
        <v>0.33839999999999998</v>
      </c>
      <c r="AV88" s="85"/>
      <c r="AW88" s="3" t="str">
        <f t="shared" si="89"/>
        <v>1.5</v>
      </c>
      <c r="AX88" s="3" t="str">
        <f t="shared" si="90"/>
        <v>-</v>
      </c>
      <c r="AY88" s="3">
        <f t="shared" si="91"/>
        <v>302.95999999999998</v>
      </c>
      <c r="AZ88" s="3">
        <f t="shared" si="92"/>
        <v>-46.04</v>
      </c>
      <c r="BA88" s="3">
        <f t="shared" si="93"/>
        <v>0.22559999999999999</v>
      </c>
      <c r="BB88" s="85"/>
      <c r="BC88" s="3" t="str">
        <f t="shared" si="94"/>
        <v>1.5</v>
      </c>
      <c r="BD88" s="3" t="str">
        <f t="shared" si="95"/>
        <v>-</v>
      </c>
      <c r="BE88" s="3">
        <f t="shared" si="96"/>
        <v>302.95999999999998</v>
      </c>
      <c r="BF88" s="3">
        <f t="shared" si="97"/>
        <v>-46.04</v>
      </c>
      <c r="BG88" s="3">
        <f t="shared" si="98"/>
        <v>0.1128</v>
      </c>
    </row>
    <row r="89" spans="1:59" x14ac:dyDescent="0.3">
      <c r="A89" s="1" t="str">
        <f>'Forward collapse simulation'!B99</f>
        <v>1.5</v>
      </c>
      <c r="B89" s="37" t="str">
        <f>IF('Forward collapse simulation'!C99="","-",'Forward collapse simulation'!C99)</f>
        <v>-</v>
      </c>
      <c r="C89" s="85">
        <f>'Forward collapse simulation'!E99</f>
        <v>299.47000000000003</v>
      </c>
      <c r="D89" s="85">
        <f>'Forward collapse simulation'!F99</f>
        <v>-26.16</v>
      </c>
      <c r="E89" s="85">
        <f>'Forward collapse simulation'!D99</f>
        <v>1.542</v>
      </c>
      <c r="F89" s="85"/>
      <c r="G89" s="3" t="str">
        <f t="shared" si="54"/>
        <v>1.5</v>
      </c>
      <c r="H89" s="3" t="str">
        <f t="shared" si="55"/>
        <v>-</v>
      </c>
      <c r="I89" s="3">
        <f t="shared" si="56"/>
        <v>299.47000000000003</v>
      </c>
      <c r="J89" s="3">
        <f t="shared" si="57"/>
        <v>-26.16</v>
      </c>
      <c r="K89" s="3">
        <f t="shared" si="58"/>
        <v>1.3878000000000001</v>
      </c>
      <c r="L89" s="85"/>
      <c r="M89" s="3" t="str">
        <f t="shared" si="59"/>
        <v>1.5</v>
      </c>
      <c r="N89" s="3" t="str">
        <f t="shared" si="60"/>
        <v>-</v>
      </c>
      <c r="O89" s="3">
        <f t="shared" si="61"/>
        <v>299.47000000000003</v>
      </c>
      <c r="P89" s="3">
        <f t="shared" si="62"/>
        <v>-26.16</v>
      </c>
      <c r="Q89" s="3">
        <f t="shared" si="63"/>
        <v>1.2336</v>
      </c>
      <c r="R89" s="85"/>
      <c r="S89" s="3" t="str">
        <f t="shared" si="64"/>
        <v>1.5</v>
      </c>
      <c r="T89" s="3" t="str">
        <f t="shared" si="65"/>
        <v>-</v>
      </c>
      <c r="U89" s="3">
        <f t="shared" si="66"/>
        <v>299.47000000000003</v>
      </c>
      <c r="V89" s="3">
        <f t="shared" si="67"/>
        <v>-26.16</v>
      </c>
      <c r="W89" s="3">
        <f t="shared" si="68"/>
        <v>1.0793999999999999</v>
      </c>
      <c r="X89" s="85"/>
      <c r="Y89" s="3" t="str">
        <f t="shared" si="69"/>
        <v>1.5</v>
      </c>
      <c r="Z89" s="3" t="str">
        <f t="shared" si="70"/>
        <v>-</v>
      </c>
      <c r="AA89" s="3">
        <f t="shared" si="71"/>
        <v>299.47000000000003</v>
      </c>
      <c r="AB89" s="3">
        <f t="shared" si="72"/>
        <v>-26.16</v>
      </c>
      <c r="AC89" s="3">
        <f t="shared" si="73"/>
        <v>0.92520000000000002</v>
      </c>
      <c r="AD89" s="85"/>
      <c r="AE89" s="3" t="str">
        <f t="shared" si="74"/>
        <v>1.5</v>
      </c>
      <c r="AF89" s="3" t="str">
        <f t="shared" si="75"/>
        <v>-</v>
      </c>
      <c r="AG89" s="3">
        <f t="shared" si="76"/>
        <v>299.47000000000003</v>
      </c>
      <c r="AH89" s="3">
        <f t="shared" si="77"/>
        <v>-26.16</v>
      </c>
      <c r="AI89" s="3">
        <f t="shared" si="78"/>
        <v>0.77100000000000002</v>
      </c>
      <c r="AJ89" s="85"/>
      <c r="AK89" s="3" t="str">
        <f t="shared" si="79"/>
        <v>1.5</v>
      </c>
      <c r="AL89" s="3" t="str">
        <f t="shared" si="80"/>
        <v>-</v>
      </c>
      <c r="AM89" s="3">
        <f t="shared" si="81"/>
        <v>299.47000000000003</v>
      </c>
      <c r="AN89" s="3">
        <f t="shared" si="82"/>
        <v>-26.16</v>
      </c>
      <c r="AO89" s="3">
        <f t="shared" si="83"/>
        <v>0.61680000000000001</v>
      </c>
      <c r="AP89" s="85"/>
      <c r="AQ89" s="3" t="str">
        <f t="shared" si="84"/>
        <v>1.5</v>
      </c>
      <c r="AR89" s="3" t="str">
        <f t="shared" si="85"/>
        <v>-</v>
      </c>
      <c r="AS89" s="3">
        <f t="shared" si="86"/>
        <v>299.47000000000003</v>
      </c>
      <c r="AT89" s="3">
        <f t="shared" si="87"/>
        <v>-26.16</v>
      </c>
      <c r="AU89" s="3">
        <f t="shared" si="88"/>
        <v>0.46260000000000001</v>
      </c>
      <c r="AV89" s="85"/>
      <c r="AW89" s="3" t="str">
        <f t="shared" si="89"/>
        <v>1.5</v>
      </c>
      <c r="AX89" s="3" t="str">
        <f t="shared" si="90"/>
        <v>-</v>
      </c>
      <c r="AY89" s="3">
        <f t="shared" si="91"/>
        <v>299.47000000000003</v>
      </c>
      <c r="AZ89" s="3">
        <f t="shared" si="92"/>
        <v>-26.16</v>
      </c>
      <c r="BA89" s="3">
        <f t="shared" si="93"/>
        <v>0.30840000000000001</v>
      </c>
      <c r="BB89" s="85"/>
      <c r="BC89" s="3" t="str">
        <f t="shared" si="94"/>
        <v>1.5</v>
      </c>
      <c r="BD89" s="3" t="str">
        <f t="shared" si="95"/>
        <v>-</v>
      </c>
      <c r="BE89" s="3">
        <f t="shared" si="96"/>
        <v>299.47000000000003</v>
      </c>
      <c r="BF89" s="3">
        <f t="shared" si="97"/>
        <v>-26.16</v>
      </c>
      <c r="BG89" s="3">
        <f t="shared" si="98"/>
        <v>0.1542</v>
      </c>
    </row>
    <row r="90" spans="1:59" x14ac:dyDescent="0.3">
      <c r="A90" s="1" t="str">
        <f>'Forward collapse simulation'!B100</f>
        <v>1.5</v>
      </c>
      <c r="B90" s="37" t="str">
        <f>IF('Forward collapse simulation'!C100="","-",'Forward collapse simulation'!C100)</f>
        <v>-</v>
      </c>
      <c r="C90" s="85">
        <f>'Forward collapse simulation'!E100</f>
        <v>297.51</v>
      </c>
      <c r="D90" s="85">
        <f>'Forward collapse simulation'!F100</f>
        <v>-5.32</v>
      </c>
      <c r="E90" s="85">
        <f>'Forward collapse simulation'!D100</f>
        <v>1.585</v>
      </c>
      <c r="F90" s="85"/>
      <c r="G90" s="3" t="str">
        <f t="shared" si="54"/>
        <v>1.5</v>
      </c>
      <c r="H90" s="3" t="str">
        <f t="shared" si="55"/>
        <v>-</v>
      </c>
      <c r="I90" s="3">
        <f t="shared" si="56"/>
        <v>297.51</v>
      </c>
      <c r="J90" s="3">
        <f t="shared" si="57"/>
        <v>-5.32</v>
      </c>
      <c r="K90" s="3">
        <f t="shared" si="58"/>
        <v>1.4265000000000001</v>
      </c>
      <c r="L90" s="85"/>
      <c r="M90" s="3" t="str">
        <f t="shared" si="59"/>
        <v>1.5</v>
      </c>
      <c r="N90" s="3" t="str">
        <f t="shared" si="60"/>
        <v>-</v>
      </c>
      <c r="O90" s="3">
        <f t="shared" si="61"/>
        <v>297.51</v>
      </c>
      <c r="P90" s="3">
        <f t="shared" si="62"/>
        <v>-5.32</v>
      </c>
      <c r="Q90" s="3">
        <f t="shared" si="63"/>
        <v>1.268</v>
      </c>
      <c r="R90" s="85"/>
      <c r="S90" s="3" t="str">
        <f t="shared" si="64"/>
        <v>1.5</v>
      </c>
      <c r="T90" s="3" t="str">
        <f t="shared" si="65"/>
        <v>-</v>
      </c>
      <c r="U90" s="3">
        <f t="shared" si="66"/>
        <v>297.51</v>
      </c>
      <c r="V90" s="3">
        <f t="shared" si="67"/>
        <v>-5.32</v>
      </c>
      <c r="W90" s="3">
        <f t="shared" si="68"/>
        <v>1.1094999999999999</v>
      </c>
      <c r="X90" s="85"/>
      <c r="Y90" s="3" t="str">
        <f t="shared" si="69"/>
        <v>1.5</v>
      </c>
      <c r="Z90" s="3" t="str">
        <f t="shared" si="70"/>
        <v>-</v>
      </c>
      <c r="AA90" s="3">
        <f t="shared" si="71"/>
        <v>297.51</v>
      </c>
      <c r="AB90" s="3">
        <f t="shared" si="72"/>
        <v>-5.32</v>
      </c>
      <c r="AC90" s="3">
        <f t="shared" si="73"/>
        <v>0.95099999999999996</v>
      </c>
      <c r="AD90" s="85"/>
      <c r="AE90" s="3" t="str">
        <f t="shared" si="74"/>
        <v>1.5</v>
      </c>
      <c r="AF90" s="3" t="str">
        <f t="shared" si="75"/>
        <v>-</v>
      </c>
      <c r="AG90" s="3">
        <f t="shared" si="76"/>
        <v>297.51</v>
      </c>
      <c r="AH90" s="3">
        <f t="shared" si="77"/>
        <v>-5.32</v>
      </c>
      <c r="AI90" s="3">
        <f t="shared" si="78"/>
        <v>0.79249999999999998</v>
      </c>
      <c r="AJ90" s="85"/>
      <c r="AK90" s="3" t="str">
        <f t="shared" si="79"/>
        <v>1.5</v>
      </c>
      <c r="AL90" s="3" t="str">
        <f t="shared" si="80"/>
        <v>-</v>
      </c>
      <c r="AM90" s="3">
        <f t="shared" si="81"/>
        <v>297.51</v>
      </c>
      <c r="AN90" s="3">
        <f t="shared" si="82"/>
        <v>-5.32</v>
      </c>
      <c r="AO90" s="3">
        <f t="shared" si="83"/>
        <v>0.63400000000000001</v>
      </c>
      <c r="AP90" s="85"/>
      <c r="AQ90" s="3" t="str">
        <f t="shared" si="84"/>
        <v>1.5</v>
      </c>
      <c r="AR90" s="3" t="str">
        <f t="shared" si="85"/>
        <v>-</v>
      </c>
      <c r="AS90" s="3">
        <f t="shared" si="86"/>
        <v>297.51</v>
      </c>
      <c r="AT90" s="3">
        <f t="shared" si="87"/>
        <v>-5.32</v>
      </c>
      <c r="AU90" s="3">
        <f t="shared" si="88"/>
        <v>0.47549999999999998</v>
      </c>
      <c r="AV90" s="85"/>
      <c r="AW90" s="3" t="str">
        <f t="shared" si="89"/>
        <v>1.5</v>
      </c>
      <c r="AX90" s="3" t="str">
        <f t="shared" si="90"/>
        <v>-</v>
      </c>
      <c r="AY90" s="3">
        <f t="shared" si="91"/>
        <v>297.51</v>
      </c>
      <c r="AZ90" s="3">
        <f t="shared" si="92"/>
        <v>-5.32</v>
      </c>
      <c r="BA90" s="3">
        <f t="shared" si="93"/>
        <v>0.317</v>
      </c>
      <c r="BB90" s="85"/>
      <c r="BC90" s="3" t="str">
        <f t="shared" si="94"/>
        <v>1.5</v>
      </c>
      <c r="BD90" s="3" t="str">
        <f t="shared" si="95"/>
        <v>-</v>
      </c>
      <c r="BE90" s="3">
        <f t="shared" si="96"/>
        <v>297.51</v>
      </c>
      <c r="BF90" s="3">
        <f t="shared" si="97"/>
        <v>-5.32</v>
      </c>
      <c r="BG90" s="3">
        <f t="shared" si="98"/>
        <v>0.1585</v>
      </c>
    </row>
    <row r="91" spans="1:59" x14ac:dyDescent="0.3">
      <c r="A91" s="1" t="str">
        <f>'Forward collapse simulation'!B101</f>
        <v>1.5</v>
      </c>
      <c r="B91" s="37" t="str">
        <f>IF('Forward collapse simulation'!C101="","-",'Forward collapse simulation'!C101)</f>
        <v>-</v>
      </c>
      <c r="C91" s="85">
        <f>'Forward collapse simulation'!E101</f>
        <v>299.05</v>
      </c>
      <c r="D91" s="85">
        <f>'Forward collapse simulation'!F101</f>
        <v>13.65</v>
      </c>
      <c r="E91" s="85">
        <f>'Forward collapse simulation'!D101</f>
        <v>1.61</v>
      </c>
      <c r="F91" s="85"/>
      <c r="G91" s="3" t="str">
        <f t="shared" si="54"/>
        <v>1.5</v>
      </c>
      <c r="H91" s="3" t="str">
        <f t="shared" si="55"/>
        <v>-</v>
      </c>
      <c r="I91" s="3">
        <f t="shared" si="56"/>
        <v>299.05</v>
      </c>
      <c r="J91" s="3">
        <f t="shared" si="57"/>
        <v>13.65</v>
      </c>
      <c r="K91" s="3">
        <f t="shared" si="58"/>
        <v>1.4490000000000001</v>
      </c>
      <c r="L91" s="85"/>
      <c r="M91" s="3" t="str">
        <f t="shared" si="59"/>
        <v>1.5</v>
      </c>
      <c r="N91" s="3" t="str">
        <f t="shared" si="60"/>
        <v>-</v>
      </c>
      <c r="O91" s="3">
        <f t="shared" si="61"/>
        <v>299.05</v>
      </c>
      <c r="P91" s="3">
        <f t="shared" si="62"/>
        <v>13.65</v>
      </c>
      <c r="Q91" s="3">
        <f t="shared" si="63"/>
        <v>1.2880000000000003</v>
      </c>
      <c r="R91" s="85"/>
      <c r="S91" s="3" t="str">
        <f t="shared" si="64"/>
        <v>1.5</v>
      </c>
      <c r="T91" s="3" t="str">
        <f t="shared" si="65"/>
        <v>-</v>
      </c>
      <c r="U91" s="3">
        <f t="shared" si="66"/>
        <v>299.05</v>
      </c>
      <c r="V91" s="3">
        <f t="shared" si="67"/>
        <v>13.65</v>
      </c>
      <c r="W91" s="3">
        <f t="shared" si="68"/>
        <v>1.127</v>
      </c>
      <c r="X91" s="85"/>
      <c r="Y91" s="3" t="str">
        <f t="shared" si="69"/>
        <v>1.5</v>
      </c>
      <c r="Z91" s="3" t="str">
        <f t="shared" si="70"/>
        <v>-</v>
      </c>
      <c r="AA91" s="3">
        <f t="shared" si="71"/>
        <v>299.05</v>
      </c>
      <c r="AB91" s="3">
        <f t="shared" si="72"/>
        <v>13.65</v>
      </c>
      <c r="AC91" s="3">
        <f t="shared" si="73"/>
        <v>0.96599999999999997</v>
      </c>
      <c r="AD91" s="85"/>
      <c r="AE91" s="3" t="str">
        <f t="shared" si="74"/>
        <v>1.5</v>
      </c>
      <c r="AF91" s="3" t="str">
        <f t="shared" si="75"/>
        <v>-</v>
      </c>
      <c r="AG91" s="3">
        <f t="shared" si="76"/>
        <v>299.05</v>
      </c>
      <c r="AH91" s="3">
        <f t="shared" si="77"/>
        <v>13.65</v>
      </c>
      <c r="AI91" s="3">
        <f t="shared" si="78"/>
        <v>0.80500000000000005</v>
      </c>
      <c r="AJ91" s="85"/>
      <c r="AK91" s="3" t="str">
        <f t="shared" si="79"/>
        <v>1.5</v>
      </c>
      <c r="AL91" s="3" t="str">
        <f t="shared" si="80"/>
        <v>-</v>
      </c>
      <c r="AM91" s="3">
        <f t="shared" si="81"/>
        <v>299.05</v>
      </c>
      <c r="AN91" s="3">
        <f t="shared" si="82"/>
        <v>13.65</v>
      </c>
      <c r="AO91" s="3">
        <f t="shared" si="83"/>
        <v>0.64400000000000013</v>
      </c>
      <c r="AP91" s="85"/>
      <c r="AQ91" s="3" t="str">
        <f t="shared" si="84"/>
        <v>1.5</v>
      </c>
      <c r="AR91" s="3" t="str">
        <f t="shared" si="85"/>
        <v>-</v>
      </c>
      <c r="AS91" s="3">
        <f t="shared" si="86"/>
        <v>299.05</v>
      </c>
      <c r="AT91" s="3">
        <f t="shared" si="87"/>
        <v>13.65</v>
      </c>
      <c r="AU91" s="3">
        <f t="shared" si="88"/>
        <v>0.48299999999999998</v>
      </c>
      <c r="AV91" s="85"/>
      <c r="AW91" s="3" t="str">
        <f t="shared" si="89"/>
        <v>1.5</v>
      </c>
      <c r="AX91" s="3" t="str">
        <f t="shared" si="90"/>
        <v>-</v>
      </c>
      <c r="AY91" s="3">
        <f t="shared" si="91"/>
        <v>299.05</v>
      </c>
      <c r="AZ91" s="3">
        <f t="shared" si="92"/>
        <v>13.65</v>
      </c>
      <c r="BA91" s="3">
        <f t="shared" si="93"/>
        <v>0.32200000000000006</v>
      </c>
      <c r="BB91" s="85"/>
      <c r="BC91" s="3" t="str">
        <f t="shared" si="94"/>
        <v>1.5</v>
      </c>
      <c r="BD91" s="3" t="str">
        <f t="shared" si="95"/>
        <v>-</v>
      </c>
      <c r="BE91" s="3">
        <f t="shared" si="96"/>
        <v>299.05</v>
      </c>
      <c r="BF91" s="3">
        <f t="shared" si="97"/>
        <v>13.65</v>
      </c>
      <c r="BG91" s="3">
        <f t="shared" si="98"/>
        <v>0.16100000000000003</v>
      </c>
    </row>
    <row r="92" spans="1:59" x14ac:dyDescent="0.3">
      <c r="A92" s="1" t="str">
        <f>'Forward collapse simulation'!B102</f>
        <v>1.5</v>
      </c>
      <c r="B92" s="37" t="str">
        <f>IF('Forward collapse simulation'!C102="","-",'Forward collapse simulation'!C102)</f>
        <v>-</v>
      </c>
      <c r="C92" s="85">
        <f>'Forward collapse simulation'!E102</f>
        <v>299.8</v>
      </c>
      <c r="D92" s="85">
        <f>'Forward collapse simulation'!F102</f>
        <v>23.18</v>
      </c>
      <c r="E92" s="85">
        <f>'Forward collapse simulation'!D102</f>
        <v>1.55</v>
      </c>
      <c r="F92" s="85"/>
      <c r="G92" s="3" t="str">
        <f t="shared" si="54"/>
        <v>1.5</v>
      </c>
      <c r="H92" s="3" t="str">
        <f t="shared" si="55"/>
        <v>-</v>
      </c>
      <c r="I92" s="3">
        <f t="shared" si="56"/>
        <v>299.8</v>
      </c>
      <c r="J92" s="3">
        <f t="shared" si="57"/>
        <v>23.18</v>
      </c>
      <c r="K92" s="3">
        <f t="shared" si="58"/>
        <v>1.395</v>
      </c>
      <c r="L92" s="85"/>
      <c r="M92" s="3" t="str">
        <f t="shared" si="59"/>
        <v>1.5</v>
      </c>
      <c r="N92" s="3" t="str">
        <f t="shared" si="60"/>
        <v>-</v>
      </c>
      <c r="O92" s="3">
        <f t="shared" si="61"/>
        <v>299.8</v>
      </c>
      <c r="P92" s="3">
        <f t="shared" si="62"/>
        <v>23.18</v>
      </c>
      <c r="Q92" s="3">
        <f t="shared" si="63"/>
        <v>1.2400000000000002</v>
      </c>
      <c r="R92" s="85"/>
      <c r="S92" s="3" t="str">
        <f t="shared" si="64"/>
        <v>1.5</v>
      </c>
      <c r="T92" s="3" t="str">
        <f t="shared" si="65"/>
        <v>-</v>
      </c>
      <c r="U92" s="3">
        <f t="shared" si="66"/>
        <v>299.8</v>
      </c>
      <c r="V92" s="3">
        <f t="shared" si="67"/>
        <v>23.18</v>
      </c>
      <c r="W92" s="3">
        <f t="shared" si="68"/>
        <v>1.085</v>
      </c>
      <c r="X92" s="85"/>
      <c r="Y92" s="3" t="str">
        <f t="shared" si="69"/>
        <v>1.5</v>
      </c>
      <c r="Z92" s="3" t="str">
        <f t="shared" si="70"/>
        <v>-</v>
      </c>
      <c r="AA92" s="3">
        <f t="shared" si="71"/>
        <v>299.8</v>
      </c>
      <c r="AB92" s="3">
        <f t="shared" si="72"/>
        <v>23.18</v>
      </c>
      <c r="AC92" s="3">
        <f t="shared" si="73"/>
        <v>0.92999999999999994</v>
      </c>
      <c r="AD92" s="85"/>
      <c r="AE92" s="3" t="str">
        <f t="shared" si="74"/>
        <v>1.5</v>
      </c>
      <c r="AF92" s="3" t="str">
        <f t="shared" si="75"/>
        <v>-</v>
      </c>
      <c r="AG92" s="3">
        <f t="shared" si="76"/>
        <v>299.8</v>
      </c>
      <c r="AH92" s="3">
        <f t="shared" si="77"/>
        <v>23.18</v>
      </c>
      <c r="AI92" s="3">
        <f t="shared" si="78"/>
        <v>0.77500000000000002</v>
      </c>
      <c r="AJ92" s="85"/>
      <c r="AK92" s="3" t="str">
        <f t="shared" si="79"/>
        <v>1.5</v>
      </c>
      <c r="AL92" s="3" t="str">
        <f t="shared" si="80"/>
        <v>-</v>
      </c>
      <c r="AM92" s="3">
        <f t="shared" si="81"/>
        <v>299.8</v>
      </c>
      <c r="AN92" s="3">
        <f t="shared" si="82"/>
        <v>23.18</v>
      </c>
      <c r="AO92" s="3">
        <f t="shared" si="83"/>
        <v>0.62000000000000011</v>
      </c>
      <c r="AP92" s="85"/>
      <c r="AQ92" s="3" t="str">
        <f t="shared" si="84"/>
        <v>1.5</v>
      </c>
      <c r="AR92" s="3" t="str">
        <f t="shared" si="85"/>
        <v>-</v>
      </c>
      <c r="AS92" s="3">
        <f t="shared" si="86"/>
        <v>299.8</v>
      </c>
      <c r="AT92" s="3">
        <f t="shared" si="87"/>
        <v>23.18</v>
      </c>
      <c r="AU92" s="3">
        <f t="shared" si="88"/>
        <v>0.46499999999999997</v>
      </c>
      <c r="AV92" s="85"/>
      <c r="AW92" s="3" t="str">
        <f t="shared" si="89"/>
        <v>1.5</v>
      </c>
      <c r="AX92" s="3" t="str">
        <f t="shared" si="90"/>
        <v>-</v>
      </c>
      <c r="AY92" s="3">
        <f t="shared" si="91"/>
        <v>299.8</v>
      </c>
      <c r="AZ92" s="3">
        <f t="shared" si="92"/>
        <v>23.18</v>
      </c>
      <c r="BA92" s="3">
        <f t="shared" si="93"/>
        <v>0.31000000000000005</v>
      </c>
      <c r="BB92" s="85"/>
      <c r="BC92" s="3" t="str">
        <f t="shared" si="94"/>
        <v>1.5</v>
      </c>
      <c r="BD92" s="3" t="str">
        <f t="shared" si="95"/>
        <v>-</v>
      </c>
      <c r="BE92" s="3">
        <f t="shared" si="96"/>
        <v>299.8</v>
      </c>
      <c r="BF92" s="3">
        <f t="shared" si="97"/>
        <v>23.18</v>
      </c>
      <c r="BG92" s="3">
        <f t="shared" si="98"/>
        <v>0.15500000000000003</v>
      </c>
    </row>
    <row r="93" spans="1:59" x14ac:dyDescent="0.3">
      <c r="A93" s="1" t="str">
        <f>'Forward collapse simulation'!B103</f>
        <v>1.5</v>
      </c>
      <c r="B93" s="37" t="str">
        <f>IF('Forward collapse simulation'!C103="","-",'Forward collapse simulation'!C103)</f>
        <v>-</v>
      </c>
      <c r="C93" s="85">
        <f>'Forward collapse simulation'!E103</f>
        <v>301.95999999999998</v>
      </c>
      <c r="D93" s="85">
        <f>'Forward collapse simulation'!F103</f>
        <v>37.43</v>
      </c>
      <c r="E93" s="85">
        <f>'Forward collapse simulation'!D103</f>
        <v>1.121</v>
      </c>
      <c r="F93" s="85"/>
      <c r="G93" s="3" t="str">
        <f t="shared" si="54"/>
        <v>1.5</v>
      </c>
      <c r="H93" s="3" t="str">
        <f t="shared" si="55"/>
        <v>-</v>
      </c>
      <c r="I93" s="3">
        <f t="shared" si="56"/>
        <v>301.95999999999998</v>
      </c>
      <c r="J93" s="3">
        <f t="shared" si="57"/>
        <v>37.43</v>
      </c>
      <c r="K93" s="3">
        <f t="shared" si="58"/>
        <v>1.0089000000000001</v>
      </c>
      <c r="L93" s="85"/>
      <c r="M93" s="3" t="str">
        <f t="shared" si="59"/>
        <v>1.5</v>
      </c>
      <c r="N93" s="3" t="str">
        <f t="shared" si="60"/>
        <v>-</v>
      </c>
      <c r="O93" s="3">
        <f t="shared" si="61"/>
        <v>301.95999999999998</v>
      </c>
      <c r="P93" s="3">
        <f t="shared" si="62"/>
        <v>37.43</v>
      </c>
      <c r="Q93" s="3">
        <f t="shared" si="63"/>
        <v>0.89680000000000004</v>
      </c>
      <c r="R93" s="85"/>
      <c r="S93" s="3" t="str">
        <f t="shared" si="64"/>
        <v>1.5</v>
      </c>
      <c r="T93" s="3" t="str">
        <f t="shared" si="65"/>
        <v>-</v>
      </c>
      <c r="U93" s="3">
        <f t="shared" si="66"/>
        <v>301.95999999999998</v>
      </c>
      <c r="V93" s="3">
        <f t="shared" si="67"/>
        <v>37.43</v>
      </c>
      <c r="W93" s="3">
        <f t="shared" si="68"/>
        <v>0.78469999999999995</v>
      </c>
      <c r="X93" s="85"/>
      <c r="Y93" s="3" t="str">
        <f t="shared" si="69"/>
        <v>1.5</v>
      </c>
      <c r="Z93" s="3" t="str">
        <f t="shared" si="70"/>
        <v>-</v>
      </c>
      <c r="AA93" s="3">
        <f t="shared" si="71"/>
        <v>301.95999999999998</v>
      </c>
      <c r="AB93" s="3">
        <f t="shared" si="72"/>
        <v>37.43</v>
      </c>
      <c r="AC93" s="3">
        <f t="shared" si="73"/>
        <v>0.67259999999999998</v>
      </c>
      <c r="AD93" s="85"/>
      <c r="AE93" s="3" t="str">
        <f t="shared" si="74"/>
        <v>1.5</v>
      </c>
      <c r="AF93" s="3" t="str">
        <f t="shared" si="75"/>
        <v>-</v>
      </c>
      <c r="AG93" s="3">
        <f t="shared" si="76"/>
        <v>301.95999999999998</v>
      </c>
      <c r="AH93" s="3">
        <f t="shared" si="77"/>
        <v>37.43</v>
      </c>
      <c r="AI93" s="3">
        <f t="shared" si="78"/>
        <v>0.5605</v>
      </c>
      <c r="AJ93" s="85"/>
      <c r="AK93" s="3" t="str">
        <f t="shared" si="79"/>
        <v>1.5</v>
      </c>
      <c r="AL93" s="3" t="str">
        <f t="shared" si="80"/>
        <v>-</v>
      </c>
      <c r="AM93" s="3">
        <f t="shared" si="81"/>
        <v>301.95999999999998</v>
      </c>
      <c r="AN93" s="3">
        <f t="shared" si="82"/>
        <v>37.43</v>
      </c>
      <c r="AO93" s="3">
        <f t="shared" si="83"/>
        <v>0.44840000000000002</v>
      </c>
      <c r="AP93" s="85"/>
      <c r="AQ93" s="3" t="str">
        <f t="shared" si="84"/>
        <v>1.5</v>
      </c>
      <c r="AR93" s="3" t="str">
        <f t="shared" si="85"/>
        <v>-</v>
      </c>
      <c r="AS93" s="3">
        <f t="shared" si="86"/>
        <v>301.95999999999998</v>
      </c>
      <c r="AT93" s="3">
        <f t="shared" si="87"/>
        <v>37.43</v>
      </c>
      <c r="AU93" s="3">
        <f t="shared" si="88"/>
        <v>0.33629999999999999</v>
      </c>
      <c r="AV93" s="85"/>
      <c r="AW93" s="3" t="str">
        <f t="shared" si="89"/>
        <v>1.5</v>
      </c>
      <c r="AX93" s="3" t="str">
        <f t="shared" si="90"/>
        <v>-</v>
      </c>
      <c r="AY93" s="3">
        <f t="shared" si="91"/>
        <v>301.95999999999998</v>
      </c>
      <c r="AZ93" s="3">
        <f t="shared" si="92"/>
        <v>37.43</v>
      </c>
      <c r="BA93" s="3">
        <f t="shared" si="93"/>
        <v>0.22420000000000001</v>
      </c>
      <c r="BB93" s="85"/>
      <c r="BC93" s="3" t="str">
        <f t="shared" si="94"/>
        <v>1.5</v>
      </c>
      <c r="BD93" s="3" t="str">
        <f t="shared" si="95"/>
        <v>-</v>
      </c>
      <c r="BE93" s="3">
        <f t="shared" si="96"/>
        <v>301.95999999999998</v>
      </c>
      <c r="BF93" s="3">
        <f t="shared" si="97"/>
        <v>37.43</v>
      </c>
      <c r="BG93" s="3">
        <f t="shared" si="98"/>
        <v>0.11210000000000001</v>
      </c>
    </row>
    <row r="94" spans="1:59" x14ac:dyDescent="0.3">
      <c r="A94" s="1" t="str">
        <f>'Forward collapse simulation'!B104</f>
        <v>1.5</v>
      </c>
      <c r="B94" s="37" t="str">
        <f>IF('Forward collapse simulation'!C104="","-",'Forward collapse simulation'!C104)</f>
        <v>-</v>
      </c>
      <c r="C94" s="85">
        <f>'Forward collapse simulation'!E104</f>
        <v>319.14</v>
      </c>
      <c r="D94" s="85">
        <f>'Forward collapse simulation'!F104</f>
        <v>66.72</v>
      </c>
      <c r="E94" s="85">
        <f>'Forward collapse simulation'!D104</f>
        <v>0.96699999999999997</v>
      </c>
      <c r="F94" s="85"/>
      <c r="G94" s="3" t="str">
        <f t="shared" si="54"/>
        <v>1.5</v>
      </c>
      <c r="H94" s="3" t="str">
        <f t="shared" si="55"/>
        <v>-</v>
      </c>
      <c r="I94" s="3">
        <f t="shared" si="56"/>
        <v>319.14</v>
      </c>
      <c r="J94" s="3">
        <f t="shared" si="57"/>
        <v>66.72</v>
      </c>
      <c r="K94" s="3">
        <f t="shared" si="58"/>
        <v>0.87029999999999996</v>
      </c>
      <c r="L94" s="85"/>
      <c r="M94" s="3" t="str">
        <f t="shared" si="59"/>
        <v>1.5</v>
      </c>
      <c r="N94" s="3" t="str">
        <f t="shared" si="60"/>
        <v>-</v>
      </c>
      <c r="O94" s="3">
        <f t="shared" si="61"/>
        <v>319.14</v>
      </c>
      <c r="P94" s="3">
        <f t="shared" si="62"/>
        <v>66.72</v>
      </c>
      <c r="Q94" s="3">
        <f t="shared" si="63"/>
        <v>0.77360000000000007</v>
      </c>
      <c r="R94" s="85"/>
      <c r="S94" s="3" t="str">
        <f t="shared" si="64"/>
        <v>1.5</v>
      </c>
      <c r="T94" s="3" t="str">
        <f t="shared" si="65"/>
        <v>-</v>
      </c>
      <c r="U94" s="3">
        <f t="shared" si="66"/>
        <v>319.14</v>
      </c>
      <c r="V94" s="3">
        <f t="shared" si="67"/>
        <v>66.72</v>
      </c>
      <c r="W94" s="3">
        <f t="shared" si="68"/>
        <v>0.67689999999999995</v>
      </c>
      <c r="X94" s="85"/>
      <c r="Y94" s="3" t="str">
        <f t="shared" si="69"/>
        <v>1.5</v>
      </c>
      <c r="Z94" s="3" t="str">
        <f t="shared" si="70"/>
        <v>-</v>
      </c>
      <c r="AA94" s="3">
        <f t="shared" si="71"/>
        <v>319.14</v>
      </c>
      <c r="AB94" s="3">
        <f t="shared" si="72"/>
        <v>66.72</v>
      </c>
      <c r="AC94" s="3">
        <f t="shared" si="73"/>
        <v>0.58019999999999994</v>
      </c>
      <c r="AD94" s="85"/>
      <c r="AE94" s="3" t="str">
        <f t="shared" si="74"/>
        <v>1.5</v>
      </c>
      <c r="AF94" s="3" t="str">
        <f t="shared" si="75"/>
        <v>-</v>
      </c>
      <c r="AG94" s="3">
        <f t="shared" si="76"/>
        <v>319.14</v>
      </c>
      <c r="AH94" s="3">
        <f t="shared" si="77"/>
        <v>66.72</v>
      </c>
      <c r="AI94" s="3">
        <f t="shared" si="78"/>
        <v>0.48349999999999999</v>
      </c>
      <c r="AJ94" s="85"/>
      <c r="AK94" s="3" t="str">
        <f t="shared" si="79"/>
        <v>1.5</v>
      </c>
      <c r="AL94" s="3" t="str">
        <f t="shared" si="80"/>
        <v>-</v>
      </c>
      <c r="AM94" s="3">
        <f t="shared" si="81"/>
        <v>319.14</v>
      </c>
      <c r="AN94" s="3">
        <f t="shared" si="82"/>
        <v>66.72</v>
      </c>
      <c r="AO94" s="3">
        <f t="shared" si="83"/>
        <v>0.38680000000000003</v>
      </c>
      <c r="AP94" s="85"/>
      <c r="AQ94" s="3" t="str">
        <f t="shared" si="84"/>
        <v>1.5</v>
      </c>
      <c r="AR94" s="3" t="str">
        <f t="shared" si="85"/>
        <v>-</v>
      </c>
      <c r="AS94" s="3">
        <f t="shared" si="86"/>
        <v>319.14</v>
      </c>
      <c r="AT94" s="3">
        <f t="shared" si="87"/>
        <v>66.72</v>
      </c>
      <c r="AU94" s="3">
        <f t="shared" si="88"/>
        <v>0.29009999999999997</v>
      </c>
      <c r="AV94" s="85"/>
      <c r="AW94" s="3" t="str">
        <f t="shared" si="89"/>
        <v>1.5</v>
      </c>
      <c r="AX94" s="3" t="str">
        <f t="shared" si="90"/>
        <v>-</v>
      </c>
      <c r="AY94" s="3">
        <f t="shared" si="91"/>
        <v>319.14</v>
      </c>
      <c r="AZ94" s="3">
        <f t="shared" si="92"/>
        <v>66.72</v>
      </c>
      <c r="BA94" s="3">
        <f t="shared" si="93"/>
        <v>0.19340000000000002</v>
      </c>
      <c r="BB94" s="85"/>
      <c r="BC94" s="3" t="str">
        <f t="shared" si="94"/>
        <v>1.5</v>
      </c>
      <c r="BD94" s="3" t="str">
        <f t="shared" si="95"/>
        <v>-</v>
      </c>
      <c r="BE94" s="3">
        <f t="shared" si="96"/>
        <v>319.14</v>
      </c>
      <c r="BF94" s="3">
        <f t="shared" si="97"/>
        <v>66.72</v>
      </c>
      <c r="BG94" s="3">
        <f t="shared" si="98"/>
        <v>9.6700000000000008E-2</v>
      </c>
    </row>
    <row r="95" spans="1:59" x14ac:dyDescent="0.3">
      <c r="A95" s="1" t="str">
        <f>'Forward collapse simulation'!B105</f>
        <v>1.5</v>
      </c>
      <c r="B95" s="37" t="str">
        <f>IF('Forward collapse simulation'!C105="","-",'Forward collapse simulation'!C105)</f>
        <v>-</v>
      </c>
      <c r="C95" s="85">
        <f>'Forward collapse simulation'!E105</f>
        <v>17.57</v>
      </c>
      <c r="D95" s="85">
        <f>'Forward collapse simulation'!F105</f>
        <v>82.44</v>
      </c>
      <c r="E95" s="85">
        <f>'Forward collapse simulation'!D105</f>
        <v>0.95699999999999996</v>
      </c>
      <c r="F95" s="85"/>
      <c r="G95" s="3" t="str">
        <f t="shared" si="54"/>
        <v>1.5</v>
      </c>
      <c r="H95" s="3" t="str">
        <f t="shared" si="55"/>
        <v>-</v>
      </c>
      <c r="I95" s="3">
        <f t="shared" si="56"/>
        <v>17.57</v>
      </c>
      <c r="J95" s="3">
        <f t="shared" si="57"/>
        <v>82.44</v>
      </c>
      <c r="K95" s="3">
        <f t="shared" si="58"/>
        <v>0.86129999999999995</v>
      </c>
      <c r="L95" s="85"/>
      <c r="M95" s="3" t="str">
        <f t="shared" si="59"/>
        <v>1.5</v>
      </c>
      <c r="N95" s="3" t="str">
        <f t="shared" si="60"/>
        <v>-</v>
      </c>
      <c r="O95" s="3">
        <f t="shared" si="61"/>
        <v>17.57</v>
      </c>
      <c r="P95" s="3">
        <f t="shared" si="62"/>
        <v>82.44</v>
      </c>
      <c r="Q95" s="3">
        <f t="shared" si="63"/>
        <v>0.76560000000000006</v>
      </c>
      <c r="R95" s="85"/>
      <c r="S95" s="3" t="str">
        <f t="shared" si="64"/>
        <v>1.5</v>
      </c>
      <c r="T95" s="3" t="str">
        <f t="shared" si="65"/>
        <v>-</v>
      </c>
      <c r="U95" s="3">
        <f t="shared" si="66"/>
        <v>17.57</v>
      </c>
      <c r="V95" s="3">
        <f t="shared" si="67"/>
        <v>82.44</v>
      </c>
      <c r="W95" s="3">
        <f t="shared" si="68"/>
        <v>0.66989999999999994</v>
      </c>
      <c r="X95" s="85"/>
      <c r="Y95" s="3" t="str">
        <f t="shared" si="69"/>
        <v>1.5</v>
      </c>
      <c r="Z95" s="3" t="str">
        <f t="shared" si="70"/>
        <v>-</v>
      </c>
      <c r="AA95" s="3">
        <f t="shared" si="71"/>
        <v>17.57</v>
      </c>
      <c r="AB95" s="3">
        <f t="shared" si="72"/>
        <v>82.44</v>
      </c>
      <c r="AC95" s="3">
        <f t="shared" si="73"/>
        <v>0.57419999999999993</v>
      </c>
      <c r="AD95" s="85"/>
      <c r="AE95" s="3" t="str">
        <f t="shared" si="74"/>
        <v>1.5</v>
      </c>
      <c r="AF95" s="3" t="str">
        <f t="shared" si="75"/>
        <v>-</v>
      </c>
      <c r="AG95" s="3">
        <f t="shared" si="76"/>
        <v>17.57</v>
      </c>
      <c r="AH95" s="3">
        <f t="shared" si="77"/>
        <v>82.44</v>
      </c>
      <c r="AI95" s="3">
        <f t="shared" si="78"/>
        <v>0.47849999999999998</v>
      </c>
      <c r="AJ95" s="85"/>
      <c r="AK95" s="3" t="str">
        <f t="shared" si="79"/>
        <v>1.5</v>
      </c>
      <c r="AL95" s="3" t="str">
        <f t="shared" si="80"/>
        <v>-</v>
      </c>
      <c r="AM95" s="3">
        <f t="shared" si="81"/>
        <v>17.57</v>
      </c>
      <c r="AN95" s="3">
        <f t="shared" si="82"/>
        <v>82.44</v>
      </c>
      <c r="AO95" s="3">
        <f t="shared" si="83"/>
        <v>0.38280000000000003</v>
      </c>
      <c r="AP95" s="85"/>
      <c r="AQ95" s="3" t="str">
        <f t="shared" si="84"/>
        <v>1.5</v>
      </c>
      <c r="AR95" s="3" t="str">
        <f t="shared" si="85"/>
        <v>-</v>
      </c>
      <c r="AS95" s="3">
        <f t="shared" si="86"/>
        <v>17.57</v>
      </c>
      <c r="AT95" s="3">
        <f t="shared" si="87"/>
        <v>82.44</v>
      </c>
      <c r="AU95" s="3">
        <f t="shared" si="88"/>
        <v>0.28709999999999997</v>
      </c>
      <c r="AV95" s="85"/>
      <c r="AW95" s="3" t="str">
        <f t="shared" si="89"/>
        <v>1.5</v>
      </c>
      <c r="AX95" s="3" t="str">
        <f t="shared" si="90"/>
        <v>-</v>
      </c>
      <c r="AY95" s="3">
        <f t="shared" si="91"/>
        <v>17.57</v>
      </c>
      <c r="AZ95" s="3">
        <f t="shared" si="92"/>
        <v>82.44</v>
      </c>
      <c r="BA95" s="3">
        <f t="shared" si="93"/>
        <v>0.19140000000000001</v>
      </c>
      <c r="BB95" s="85"/>
      <c r="BC95" s="3" t="str">
        <f t="shared" si="94"/>
        <v>1.5</v>
      </c>
      <c r="BD95" s="3" t="str">
        <f t="shared" si="95"/>
        <v>-</v>
      </c>
      <c r="BE95" s="3">
        <f t="shared" si="96"/>
        <v>17.57</v>
      </c>
      <c r="BF95" s="3">
        <f t="shared" si="97"/>
        <v>82.44</v>
      </c>
      <c r="BG95" s="3">
        <f t="shared" si="98"/>
        <v>9.5700000000000007E-2</v>
      </c>
    </row>
    <row r="96" spans="1:59" x14ac:dyDescent="0.3">
      <c r="A96" s="1" t="str">
        <f>'Forward collapse simulation'!B106</f>
        <v>1.5</v>
      </c>
      <c r="B96" s="37" t="str">
        <f>IF('Forward collapse simulation'!C106="","-",'Forward collapse simulation'!C106)</f>
        <v>-</v>
      </c>
      <c r="C96" s="85">
        <f>'Forward collapse simulation'!E106</f>
        <v>118.83</v>
      </c>
      <c r="D96" s="85">
        <f>'Forward collapse simulation'!F106</f>
        <v>64.66</v>
      </c>
      <c r="E96" s="85">
        <f>'Forward collapse simulation'!D106</f>
        <v>1.085</v>
      </c>
      <c r="F96" s="85"/>
      <c r="G96" s="3" t="str">
        <f t="shared" si="54"/>
        <v>1.5</v>
      </c>
      <c r="H96" s="3" t="str">
        <f t="shared" si="55"/>
        <v>-</v>
      </c>
      <c r="I96" s="3">
        <f t="shared" si="56"/>
        <v>118.83</v>
      </c>
      <c r="J96" s="3">
        <f t="shared" si="57"/>
        <v>64.66</v>
      </c>
      <c r="K96" s="3">
        <f t="shared" si="58"/>
        <v>0.97650000000000003</v>
      </c>
      <c r="L96" s="85"/>
      <c r="M96" s="3" t="str">
        <f t="shared" si="59"/>
        <v>1.5</v>
      </c>
      <c r="N96" s="3" t="str">
        <f t="shared" si="60"/>
        <v>-</v>
      </c>
      <c r="O96" s="3">
        <f t="shared" si="61"/>
        <v>118.83</v>
      </c>
      <c r="P96" s="3">
        <f t="shared" si="62"/>
        <v>64.66</v>
      </c>
      <c r="Q96" s="3">
        <f t="shared" si="63"/>
        <v>0.86799999999999999</v>
      </c>
      <c r="R96" s="85"/>
      <c r="S96" s="3" t="str">
        <f t="shared" si="64"/>
        <v>1.5</v>
      </c>
      <c r="T96" s="3" t="str">
        <f t="shared" si="65"/>
        <v>-</v>
      </c>
      <c r="U96" s="3">
        <f t="shared" si="66"/>
        <v>118.83</v>
      </c>
      <c r="V96" s="3">
        <f t="shared" si="67"/>
        <v>64.66</v>
      </c>
      <c r="W96" s="3">
        <f t="shared" si="68"/>
        <v>0.75949999999999995</v>
      </c>
      <c r="X96" s="85"/>
      <c r="Y96" s="3" t="str">
        <f t="shared" si="69"/>
        <v>1.5</v>
      </c>
      <c r="Z96" s="3" t="str">
        <f t="shared" si="70"/>
        <v>-</v>
      </c>
      <c r="AA96" s="3">
        <f t="shared" si="71"/>
        <v>118.83</v>
      </c>
      <c r="AB96" s="3">
        <f t="shared" si="72"/>
        <v>64.66</v>
      </c>
      <c r="AC96" s="3">
        <f t="shared" si="73"/>
        <v>0.65099999999999991</v>
      </c>
      <c r="AD96" s="85"/>
      <c r="AE96" s="3" t="str">
        <f t="shared" si="74"/>
        <v>1.5</v>
      </c>
      <c r="AF96" s="3" t="str">
        <f t="shared" si="75"/>
        <v>-</v>
      </c>
      <c r="AG96" s="3">
        <f t="shared" si="76"/>
        <v>118.83</v>
      </c>
      <c r="AH96" s="3">
        <f t="shared" si="77"/>
        <v>64.66</v>
      </c>
      <c r="AI96" s="3">
        <f t="shared" si="78"/>
        <v>0.54249999999999998</v>
      </c>
      <c r="AJ96" s="85"/>
      <c r="AK96" s="3" t="str">
        <f t="shared" si="79"/>
        <v>1.5</v>
      </c>
      <c r="AL96" s="3" t="str">
        <f t="shared" si="80"/>
        <v>-</v>
      </c>
      <c r="AM96" s="3">
        <f t="shared" si="81"/>
        <v>118.83</v>
      </c>
      <c r="AN96" s="3">
        <f t="shared" si="82"/>
        <v>64.66</v>
      </c>
      <c r="AO96" s="3">
        <f t="shared" si="83"/>
        <v>0.434</v>
      </c>
      <c r="AP96" s="85"/>
      <c r="AQ96" s="3" t="str">
        <f t="shared" si="84"/>
        <v>1.5</v>
      </c>
      <c r="AR96" s="3" t="str">
        <f t="shared" si="85"/>
        <v>-</v>
      </c>
      <c r="AS96" s="3">
        <f t="shared" si="86"/>
        <v>118.83</v>
      </c>
      <c r="AT96" s="3">
        <f t="shared" si="87"/>
        <v>64.66</v>
      </c>
      <c r="AU96" s="3">
        <f t="shared" si="88"/>
        <v>0.32549999999999996</v>
      </c>
      <c r="AV96" s="85"/>
      <c r="AW96" s="3" t="str">
        <f t="shared" si="89"/>
        <v>1.5</v>
      </c>
      <c r="AX96" s="3" t="str">
        <f t="shared" si="90"/>
        <v>-</v>
      </c>
      <c r="AY96" s="3">
        <f t="shared" si="91"/>
        <v>118.83</v>
      </c>
      <c r="AZ96" s="3">
        <f t="shared" si="92"/>
        <v>64.66</v>
      </c>
      <c r="BA96" s="3">
        <f t="shared" si="93"/>
        <v>0.217</v>
      </c>
      <c r="BB96" s="85"/>
      <c r="BC96" s="3" t="str">
        <f t="shared" si="94"/>
        <v>1.5</v>
      </c>
      <c r="BD96" s="3" t="str">
        <f t="shared" si="95"/>
        <v>-</v>
      </c>
      <c r="BE96" s="3">
        <f t="shared" si="96"/>
        <v>118.83</v>
      </c>
      <c r="BF96" s="3">
        <f t="shared" si="97"/>
        <v>64.66</v>
      </c>
      <c r="BG96" s="3">
        <f t="shared" si="98"/>
        <v>0.1085</v>
      </c>
    </row>
    <row r="97" spans="1:59" x14ac:dyDescent="0.3">
      <c r="A97" s="1" t="str">
        <f>'Forward collapse simulation'!B107</f>
        <v>1.5</v>
      </c>
      <c r="B97" s="37" t="str">
        <f>IF('Forward collapse simulation'!C107="","-",'Forward collapse simulation'!C107)</f>
        <v>-</v>
      </c>
      <c r="C97" s="85">
        <f>'Forward collapse simulation'!E107</f>
        <v>133.93</v>
      </c>
      <c r="D97" s="85">
        <f>'Forward collapse simulation'!F107</f>
        <v>34.24</v>
      </c>
      <c r="E97" s="85">
        <f>'Forward collapse simulation'!D107</f>
        <v>1.379</v>
      </c>
      <c r="F97" s="85"/>
      <c r="G97" s="3" t="str">
        <f t="shared" si="54"/>
        <v>1.5</v>
      </c>
      <c r="H97" s="3" t="str">
        <f t="shared" si="55"/>
        <v>-</v>
      </c>
      <c r="I97" s="3">
        <f t="shared" si="56"/>
        <v>133.93</v>
      </c>
      <c r="J97" s="3">
        <f t="shared" si="57"/>
        <v>34.24</v>
      </c>
      <c r="K97" s="3">
        <f t="shared" si="58"/>
        <v>1.2411000000000001</v>
      </c>
      <c r="L97" s="85"/>
      <c r="M97" s="3" t="str">
        <f t="shared" si="59"/>
        <v>1.5</v>
      </c>
      <c r="N97" s="3" t="str">
        <f t="shared" si="60"/>
        <v>-</v>
      </c>
      <c r="O97" s="3">
        <f t="shared" si="61"/>
        <v>133.93</v>
      </c>
      <c r="P97" s="3">
        <f t="shared" si="62"/>
        <v>34.24</v>
      </c>
      <c r="Q97" s="3">
        <f t="shared" si="63"/>
        <v>1.1032</v>
      </c>
      <c r="R97" s="85"/>
      <c r="S97" s="3" t="str">
        <f t="shared" si="64"/>
        <v>1.5</v>
      </c>
      <c r="T97" s="3" t="str">
        <f t="shared" si="65"/>
        <v>-</v>
      </c>
      <c r="U97" s="3">
        <f t="shared" si="66"/>
        <v>133.93</v>
      </c>
      <c r="V97" s="3">
        <f t="shared" si="67"/>
        <v>34.24</v>
      </c>
      <c r="W97" s="3">
        <f t="shared" si="68"/>
        <v>0.96529999999999994</v>
      </c>
      <c r="X97" s="85"/>
      <c r="Y97" s="3" t="str">
        <f t="shared" si="69"/>
        <v>1.5</v>
      </c>
      <c r="Z97" s="3" t="str">
        <f t="shared" si="70"/>
        <v>-</v>
      </c>
      <c r="AA97" s="3">
        <f t="shared" si="71"/>
        <v>133.93</v>
      </c>
      <c r="AB97" s="3">
        <f t="shared" si="72"/>
        <v>34.24</v>
      </c>
      <c r="AC97" s="3">
        <f t="shared" si="73"/>
        <v>0.82740000000000002</v>
      </c>
      <c r="AD97" s="85"/>
      <c r="AE97" s="3" t="str">
        <f t="shared" si="74"/>
        <v>1.5</v>
      </c>
      <c r="AF97" s="3" t="str">
        <f t="shared" si="75"/>
        <v>-</v>
      </c>
      <c r="AG97" s="3">
        <f t="shared" si="76"/>
        <v>133.93</v>
      </c>
      <c r="AH97" s="3">
        <f t="shared" si="77"/>
        <v>34.24</v>
      </c>
      <c r="AI97" s="3">
        <f t="shared" si="78"/>
        <v>0.6895</v>
      </c>
      <c r="AJ97" s="85"/>
      <c r="AK97" s="3" t="str">
        <f t="shared" si="79"/>
        <v>1.5</v>
      </c>
      <c r="AL97" s="3" t="str">
        <f t="shared" si="80"/>
        <v>-</v>
      </c>
      <c r="AM97" s="3">
        <f t="shared" si="81"/>
        <v>133.93</v>
      </c>
      <c r="AN97" s="3">
        <f t="shared" si="82"/>
        <v>34.24</v>
      </c>
      <c r="AO97" s="3">
        <f t="shared" si="83"/>
        <v>0.55159999999999998</v>
      </c>
      <c r="AP97" s="85"/>
      <c r="AQ97" s="3" t="str">
        <f t="shared" si="84"/>
        <v>1.5</v>
      </c>
      <c r="AR97" s="3" t="str">
        <f t="shared" si="85"/>
        <v>-</v>
      </c>
      <c r="AS97" s="3">
        <f t="shared" si="86"/>
        <v>133.93</v>
      </c>
      <c r="AT97" s="3">
        <f t="shared" si="87"/>
        <v>34.24</v>
      </c>
      <c r="AU97" s="3">
        <f t="shared" si="88"/>
        <v>0.41370000000000001</v>
      </c>
      <c r="AV97" s="85"/>
      <c r="AW97" s="3" t="str">
        <f t="shared" si="89"/>
        <v>1.5</v>
      </c>
      <c r="AX97" s="3" t="str">
        <f t="shared" si="90"/>
        <v>-</v>
      </c>
      <c r="AY97" s="3">
        <f t="shared" si="91"/>
        <v>133.93</v>
      </c>
      <c r="AZ97" s="3">
        <f t="shared" si="92"/>
        <v>34.24</v>
      </c>
      <c r="BA97" s="3">
        <f t="shared" si="93"/>
        <v>0.27579999999999999</v>
      </c>
      <c r="BB97" s="85"/>
      <c r="BC97" s="3" t="str">
        <f t="shared" si="94"/>
        <v>1.5</v>
      </c>
      <c r="BD97" s="3" t="str">
        <f t="shared" si="95"/>
        <v>-</v>
      </c>
      <c r="BE97" s="3">
        <f t="shared" si="96"/>
        <v>133.93</v>
      </c>
      <c r="BF97" s="3">
        <f t="shared" si="97"/>
        <v>34.24</v>
      </c>
      <c r="BG97" s="3">
        <f t="shared" si="98"/>
        <v>0.13789999999999999</v>
      </c>
    </row>
    <row r="98" spans="1:59" x14ac:dyDescent="0.3">
      <c r="A98" s="1" t="str">
        <f>'Forward collapse simulation'!B108</f>
        <v>1.5</v>
      </c>
      <c r="B98" s="37" t="str">
        <f>IF('Forward collapse simulation'!C108="","-",'Forward collapse simulation'!C108)</f>
        <v>-</v>
      </c>
      <c r="C98" s="85">
        <f>'Forward collapse simulation'!E108</f>
        <v>133.58000000000001</v>
      </c>
      <c r="D98" s="85">
        <f>'Forward collapse simulation'!F108</f>
        <v>12.32</v>
      </c>
      <c r="E98" s="85">
        <f>'Forward collapse simulation'!D108</f>
        <v>1.748</v>
      </c>
      <c r="F98" s="85"/>
      <c r="G98" s="3" t="str">
        <f t="shared" si="54"/>
        <v>1.5</v>
      </c>
      <c r="H98" s="3" t="str">
        <f t="shared" si="55"/>
        <v>-</v>
      </c>
      <c r="I98" s="3">
        <f t="shared" si="56"/>
        <v>133.58000000000001</v>
      </c>
      <c r="J98" s="3">
        <f t="shared" si="57"/>
        <v>12.32</v>
      </c>
      <c r="K98" s="3">
        <f t="shared" si="58"/>
        <v>1.5731999999999999</v>
      </c>
      <c r="L98" s="85"/>
      <c r="M98" s="3" t="str">
        <f t="shared" si="59"/>
        <v>1.5</v>
      </c>
      <c r="N98" s="3" t="str">
        <f t="shared" si="60"/>
        <v>-</v>
      </c>
      <c r="O98" s="3">
        <f t="shared" si="61"/>
        <v>133.58000000000001</v>
      </c>
      <c r="P98" s="3">
        <f t="shared" si="62"/>
        <v>12.32</v>
      </c>
      <c r="Q98" s="3">
        <f t="shared" si="63"/>
        <v>1.3984000000000001</v>
      </c>
      <c r="R98" s="85"/>
      <c r="S98" s="3" t="str">
        <f t="shared" si="64"/>
        <v>1.5</v>
      </c>
      <c r="T98" s="3" t="str">
        <f t="shared" si="65"/>
        <v>-</v>
      </c>
      <c r="U98" s="3">
        <f t="shared" si="66"/>
        <v>133.58000000000001</v>
      </c>
      <c r="V98" s="3">
        <f t="shared" si="67"/>
        <v>12.32</v>
      </c>
      <c r="W98" s="3">
        <f t="shared" si="68"/>
        <v>1.2236</v>
      </c>
      <c r="X98" s="85"/>
      <c r="Y98" s="3" t="str">
        <f t="shared" si="69"/>
        <v>1.5</v>
      </c>
      <c r="Z98" s="3" t="str">
        <f t="shared" si="70"/>
        <v>-</v>
      </c>
      <c r="AA98" s="3">
        <f t="shared" si="71"/>
        <v>133.58000000000001</v>
      </c>
      <c r="AB98" s="3">
        <f t="shared" si="72"/>
        <v>12.32</v>
      </c>
      <c r="AC98" s="3">
        <f t="shared" si="73"/>
        <v>1.0488</v>
      </c>
      <c r="AD98" s="85"/>
      <c r="AE98" s="3" t="str">
        <f t="shared" si="74"/>
        <v>1.5</v>
      </c>
      <c r="AF98" s="3" t="str">
        <f t="shared" si="75"/>
        <v>-</v>
      </c>
      <c r="AG98" s="3">
        <f t="shared" si="76"/>
        <v>133.58000000000001</v>
      </c>
      <c r="AH98" s="3">
        <f t="shared" si="77"/>
        <v>12.32</v>
      </c>
      <c r="AI98" s="3">
        <f t="shared" si="78"/>
        <v>0.874</v>
      </c>
      <c r="AJ98" s="85"/>
      <c r="AK98" s="3" t="str">
        <f t="shared" si="79"/>
        <v>1.5</v>
      </c>
      <c r="AL98" s="3" t="str">
        <f t="shared" si="80"/>
        <v>-</v>
      </c>
      <c r="AM98" s="3">
        <f t="shared" si="81"/>
        <v>133.58000000000001</v>
      </c>
      <c r="AN98" s="3">
        <f t="shared" si="82"/>
        <v>12.32</v>
      </c>
      <c r="AO98" s="3">
        <f t="shared" si="83"/>
        <v>0.69920000000000004</v>
      </c>
      <c r="AP98" s="85"/>
      <c r="AQ98" s="3" t="str">
        <f t="shared" si="84"/>
        <v>1.5</v>
      </c>
      <c r="AR98" s="3" t="str">
        <f t="shared" si="85"/>
        <v>-</v>
      </c>
      <c r="AS98" s="3">
        <f t="shared" si="86"/>
        <v>133.58000000000001</v>
      </c>
      <c r="AT98" s="3">
        <f t="shared" si="87"/>
        <v>12.32</v>
      </c>
      <c r="AU98" s="3">
        <f t="shared" si="88"/>
        <v>0.52439999999999998</v>
      </c>
      <c r="AV98" s="85"/>
      <c r="AW98" s="3" t="str">
        <f t="shared" si="89"/>
        <v>1.5</v>
      </c>
      <c r="AX98" s="3" t="str">
        <f t="shared" si="90"/>
        <v>-</v>
      </c>
      <c r="AY98" s="3">
        <f t="shared" si="91"/>
        <v>133.58000000000001</v>
      </c>
      <c r="AZ98" s="3">
        <f t="shared" si="92"/>
        <v>12.32</v>
      </c>
      <c r="BA98" s="3">
        <f t="shared" si="93"/>
        <v>0.34960000000000002</v>
      </c>
      <c r="BB98" s="85"/>
      <c r="BC98" s="3" t="str">
        <f t="shared" si="94"/>
        <v>1.5</v>
      </c>
      <c r="BD98" s="3" t="str">
        <f t="shared" si="95"/>
        <v>-</v>
      </c>
      <c r="BE98" s="3">
        <f t="shared" si="96"/>
        <v>133.58000000000001</v>
      </c>
      <c r="BF98" s="3">
        <f t="shared" si="97"/>
        <v>12.32</v>
      </c>
      <c r="BG98" s="3">
        <f t="shared" si="98"/>
        <v>0.17480000000000001</v>
      </c>
    </row>
    <row r="99" spans="1:59" x14ac:dyDescent="0.3">
      <c r="A99" s="1" t="str">
        <f>'Forward collapse simulation'!B109</f>
        <v>1.5</v>
      </c>
      <c r="B99" s="37" t="str">
        <f>IF('Forward collapse simulation'!C109="","-",'Forward collapse simulation'!C109)</f>
        <v>-</v>
      </c>
      <c r="C99" s="85">
        <f>'Forward collapse simulation'!E109</f>
        <v>136.05000000000001</v>
      </c>
      <c r="D99" s="85">
        <f>'Forward collapse simulation'!F109</f>
        <v>-0.1</v>
      </c>
      <c r="E99" s="85">
        <f>'Forward collapse simulation'!D109</f>
        <v>1.6539999999999999</v>
      </c>
      <c r="F99" s="85"/>
      <c r="G99" s="3" t="str">
        <f t="shared" si="54"/>
        <v>1.5</v>
      </c>
      <c r="H99" s="3" t="str">
        <f t="shared" si="55"/>
        <v>-</v>
      </c>
      <c r="I99" s="3">
        <f t="shared" si="56"/>
        <v>136.05000000000001</v>
      </c>
      <c r="J99" s="3">
        <f t="shared" si="57"/>
        <v>-0.1</v>
      </c>
      <c r="K99" s="3">
        <f t="shared" si="58"/>
        <v>1.4885999999999999</v>
      </c>
      <c r="L99" s="85"/>
      <c r="M99" s="3" t="str">
        <f t="shared" si="59"/>
        <v>1.5</v>
      </c>
      <c r="N99" s="3" t="str">
        <f t="shared" si="60"/>
        <v>-</v>
      </c>
      <c r="O99" s="3">
        <f t="shared" si="61"/>
        <v>136.05000000000001</v>
      </c>
      <c r="P99" s="3">
        <f t="shared" si="62"/>
        <v>-0.1</v>
      </c>
      <c r="Q99" s="3">
        <f t="shared" si="63"/>
        <v>1.3231999999999999</v>
      </c>
      <c r="R99" s="85"/>
      <c r="S99" s="3" t="str">
        <f t="shared" si="64"/>
        <v>1.5</v>
      </c>
      <c r="T99" s="3" t="str">
        <f t="shared" si="65"/>
        <v>-</v>
      </c>
      <c r="U99" s="3">
        <f t="shared" si="66"/>
        <v>136.05000000000001</v>
      </c>
      <c r="V99" s="3">
        <f t="shared" si="67"/>
        <v>-0.1</v>
      </c>
      <c r="W99" s="3">
        <f t="shared" si="68"/>
        <v>1.1577999999999999</v>
      </c>
      <c r="X99" s="85"/>
      <c r="Y99" s="3" t="str">
        <f t="shared" si="69"/>
        <v>1.5</v>
      </c>
      <c r="Z99" s="3" t="str">
        <f t="shared" si="70"/>
        <v>-</v>
      </c>
      <c r="AA99" s="3">
        <f t="shared" si="71"/>
        <v>136.05000000000001</v>
      </c>
      <c r="AB99" s="3">
        <f t="shared" si="72"/>
        <v>-0.1</v>
      </c>
      <c r="AC99" s="3">
        <f t="shared" si="73"/>
        <v>0.99239999999999995</v>
      </c>
      <c r="AD99" s="85"/>
      <c r="AE99" s="3" t="str">
        <f t="shared" si="74"/>
        <v>1.5</v>
      </c>
      <c r="AF99" s="3" t="str">
        <f t="shared" si="75"/>
        <v>-</v>
      </c>
      <c r="AG99" s="3">
        <f t="shared" si="76"/>
        <v>136.05000000000001</v>
      </c>
      <c r="AH99" s="3">
        <f t="shared" si="77"/>
        <v>-0.1</v>
      </c>
      <c r="AI99" s="3">
        <f t="shared" si="78"/>
        <v>0.82699999999999996</v>
      </c>
      <c r="AJ99" s="85"/>
      <c r="AK99" s="3" t="str">
        <f t="shared" si="79"/>
        <v>1.5</v>
      </c>
      <c r="AL99" s="3" t="str">
        <f t="shared" si="80"/>
        <v>-</v>
      </c>
      <c r="AM99" s="3">
        <f t="shared" si="81"/>
        <v>136.05000000000001</v>
      </c>
      <c r="AN99" s="3">
        <f t="shared" si="82"/>
        <v>-0.1</v>
      </c>
      <c r="AO99" s="3">
        <f t="shared" si="83"/>
        <v>0.66159999999999997</v>
      </c>
      <c r="AP99" s="85"/>
      <c r="AQ99" s="3" t="str">
        <f t="shared" si="84"/>
        <v>1.5</v>
      </c>
      <c r="AR99" s="3" t="str">
        <f t="shared" si="85"/>
        <v>-</v>
      </c>
      <c r="AS99" s="3">
        <f t="shared" si="86"/>
        <v>136.05000000000001</v>
      </c>
      <c r="AT99" s="3">
        <f t="shared" si="87"/>
        <v>-0.1</v>
      </c>
      <c r="AU99" s="3">
        <f t="shared" si="88"/>
        <v>0.49619999999999997</v>
      </c>
      <c r="AV99" s="85"/>
      <c r="AW99" s="3" t="str">
        <f t="shared" si="89"/>
        <v>1.5</v>
      </c>
      <c r="AX99" s="3" t="str">
        <f t="shared" si="90"/>
        <v>-</v>
      </c>
      <c r="AY99" s="3">
        <f t="shared" si="91"/>
        <v>136.05000000000001</v>
      </c>
      <c r="AZ99" s="3">
        <f t="shared" si="92"/>
        <v>-0.1</v>
      </c>
      <c r="BA99" s="3">
        <f t="shared" si="93"/>
        <v>0.33079999999999998</v>
      </c>
      <c r="BB99" s="85"/>
      <c r="BC99" s="3" t="str">
        <f t="shared" si="94"/>
        <v>1.5</v>
      </c>
      <c r="BD99" s="3" t="str">
        <f t="shared" si="95"/>
        <v>-</v>
      </c>
      <c r="BE99" s="3">
        <f t="shared" si="96"/>
        <v>136.05000000000001</v>
      </c>
      <c r="BF99" s="3">
        <f t="shared" si="97"/>
        <v>-0.1</v>
      </c>
      <c r="BG99" s="3">
        <f t="shared" si="98"/>
        <v>0.16539999999999999</v>
      </c>
    </row>
    <row r="100" spans="1:59" x14ac:dyDescent="0.3">
      <c r="A100" s="1" t="str">
        <f>'Forward collapse simulation'!B110</f>
        <v>1.5</v>
      </c>
      <c r="B100" s="37" t="str">
        <f>IF('Forward collapse simulation'!C110="","-",'Forward collapse simulation'!C110)</f>
        <v>-</v>
      </c>
      <c r="C100" s="85">
        <f>'Forward collapse simulation'!E110</f>
        <v>136.18</v>
      </c>
      <c r="D100" s="85">
        <f>'Forward collapse simulation'!F110</f>
        <v>-8.3699999999999992</v>
      </c>
      <c r="E100" s="85">
        <f>'Forward collapse simulation'!D110</f>
        <v>1.25</v>
      </c>
      <c r="F100" s="85"/>
      <c r="G100" s="3" t="str">
        <f t="shared" si="54"/>
        <v>1.5</v>
      </c>
      <c r="H100" s="3" t="str">
        <f t="shared" si="55"/>
        <v>-</v>
      </c>
      <c r="I100" s="3">
        <f t="shared" si="56"/>
        <v>136.18</v>
      </c>
      <c r="J100" s="3">
        <f t="shared" si="57"/>
        <v>-8.3699999999999992</v>
      </c>
      <c r="K100" s="3">
        <f t="shared" si="58"/>
        <v>1.125</v>
      </c>
      <c r="L100" s="85"/>
      <c r="M100" s="3" t="str">
        <f t="shared" si="59"/>
        <v>1.5</v>
      </c>
      <c r="N100" s="3" t="str">
        <f t="shared" si="60"/>
        <v>-</v>
      </c>
      <c r="O100" s="3">
        <f t="shared" si="61"/>
        <v>136.18</v>
      </c>
      <c r="P100" s="3">
        <f t="shared" si="62"/>
        <v>-8.3699999999999992</v>
      </c>
      <c r="Q100" s="3">
        <f t="shared" si="63"/>
        <v>1</v>
      </c>
      <c r="R100" s="85"/>
      <c r="S100" s="3" t="str">
        <f t="shared" si="64"/>
        <v>1.5</v>
      </c>
      <c r="T100" s="3" t="str">
        <f t="shared" si="65"/>
        <v>-</v>
      </c>
      <c r="U100" s="3">
        <f t="shared" si="66"/>
        <v>136.18</v>
      </c>
      <c r="V100" s="3">
        <f t="shared" si="67"/>
        <v>-8.3699999999999992</v>
      </c>
      <c r="W100" s="3">
        <f t="shared" si="68"/>
        <v>0.875</v>
      </c>
      <c r="X100" s="85"/>
      <c r="Y100" s="3" t="str">
        <f t="shared" si="69"/>
        <v>1.5</v>
      </c>
      <c r="Z100" s="3" t="str">
        <f t="shared" si="70"/>
        <v>-</v>
      </c>
      <c r="AA100" s="3">
        <f t="shared" si="71"/>
        <v>136.18</v>
      </c>
      <c r="AB100" s="3">
        <f t="shared" si="72"/>
        <v>-8.3699999999999992</v>
      </c>
      <c r="AC100" s="3">
        <f t="shared" si="73"/>
        <v>0.75</v>
      </c>
      <c r="AD100" s="85"/>
      <c r="AE100" s="3" t="str">
        <f t="shared" si="74"/>
        <v>1.5</v>
      </c>
      <c r="AF100" s="3" t="str">
        <f t="shared" si="75"/>
        <v>-</v>
      </c>
      <c r="AG100" s="3">
        <f t="shared" si="76"/>
        <v>136.18</v>
      </c>
      <c r="AH100" s="3">
        <f t="shared" si="77"/>
        <v>-8.3699999999999992</v>
      </c>
      <c r="AI100" s="3">
        <f t="shared" si="78"/>
        <v>0.625</v>
      </c>
      <c r="AJ100" s="85"/>
      <c r="AK100" s="3" t="str">
        <f t="shared" si="79"/>
        <v>1.5</v>
      </c>
      <c r="AL100" s="3" t="str">
        <f t="shared" si="80"/>
        <v>-</v>
      </c>
      <c r="AM100" s="3">
        <f t="shared" si="81"/>
        <v>136.18</v>
      </c>
      <c r="AN100" s="3">
        <f t="shared" si="82"/>
        <v>-8.3699999999999992</v>
      </c>
      <c r="AO100" s="3">
        <f t="shared" si="83"/>
        <v>0.5</v>
      </c>
      <c r="AP100" s="85"/>
      <c r="AQ100" s="3" t="str">
        <f t="shared" si="84"/>
        <v>1.5</v>
      </c>
      <c r="AR100" s="3" t="str">
        <f t="shared" si="85"/>
        <v>-</v>
      </c>
      <c r="AS100" s="3">
        <f t="shared" si="86"/>
        <v>136.18</v>
      </c>
      <c r="AT100" s="3">
        <f t="shared" si="87"/>
        <v>-8.3699999999999992</v>
      </c>
      <c r="AU100" s="3">
        <f t="shared" si="88"/>
        <v>0.375</v>
      </c>
      <c r="AV100" s="85"/>
      <c r="AW100" s="3" t="str">
        <f t="shared" si="89"/>
        <v>1.5</v>
      </c>
      <c r="AX100" s="3" t="str">
        <f t="shared" si="90"/>
        <v>-</v>
      </c>
      <c r="AY100" s="3">
        <f t="shared" si="91"/>
        <v>136.18</v>
      </c>
      <c r="AZ100" s="3">
        <f t="shared" si="92"/>
        <v>-8.3699999999999992</v>
      </c>
      <c r="BA100" s="3">
        <f t="shared" si="93"/>
        <v>0.25</v>
      </c>
      <c r="BB100" s="85"/>
      <c r="BC100" s="3" t="str">
        <f t="shared" si="94"/>
        <v>1.5</v>
      </c>
      <c r="BD100" s="3" t="str">
        <f t="shared" si="95"/>
        <v>-</v>
      </c>
      <c r="BE100" s="3">
        <f t="shared" si="96"/>
        <v>136.18</v>
      </c>
      <c r="BF100" s="3">
        <f t="shared" si="97"/>
        <v>-8.3699999999999992</v>
      </c>
      <c r="BG100" s="3">
        <f t="shared" si="98"/>
        <v>0.125</v>
      </c>
    </row>
    <row r="101" spans="1:59" x14ac:dyDescent="0.3">
      <c r="A101" s="1" t="str">
        <f>'Forward collapse simulation'!B111</f>
        <v>1.5</v>
      </c>
      <c r="B101" s="37" t="str">
        <f>IF('Forward collapse simulation'!C111="","-",'Forward collapse simulation'!C111)</f>
        <v>-</v>
      </c>
      <c r="C101" s="85">
        <f>'Forward collapse simulation'!E111</f>
        <v>137.32</v>
      </c>
      <c r="D101" s="85">
        <f>'Forward collapse simulation'!F111</f>
        <v>-24.75</v>
      </c>
      <c r="E101" s="85">
        <f>'Forward collapse simulation'!D111</f>
        <v>1.2130000000000001</v>
      </c>
      <c r="F101" s="85"/>
      <c r="G101" s="3" t="str">
        <f t="shared" si="54"/>
        <v>1.5</v>
      </c>
      <c r="H101" s="3" t="str">
        <f t="shared" si="55"/>
        <v>-</v>
      </c>
      <c r="I101" s="3">
        <f t="shared" si="56"/>
        <v>137.32</v>
      </c>
      <c r="J101" s="3">
        <f t="shared" si="57"/>
        <v>-24.75</v>
      </c>
      <c r="K101" s="3">
        <f t="shared" si="58"/>
        <v>1.0917000000000001</v>
      </c>
      <c r="L101" s="85"/>
      <c r="M101" s="3" t="str">
        <f t="shared" si="59"/>
        <v>1.5</v>
      </c>
      <c r="N101" s="3" t="str">
        <f t="shared" si="60"/>
        <v>-</v>
      </c>
      <c r="O101" s="3">
        <f t="shared" si="61"/>
        <v>137.32</v>
      </c>
      <c r="P101" s="3">
        <f t="shared" si="62"/>
        <v>-24.75</v>
      </c>
      <c r="Q101" s="3">
        <f t="shared" si="63"/>
        <v>0.97040000000000015</v>
      </c>
      <c r="R101" s="85"/>
      <c r="S101" s="3" t="str">
        <f t="shared" si="64"/>
        <v>1.5</v>
      </c>
      <c r="T101" s="3" t="str">
        <f t="shared" si="65"/>
        <v>-</v>
      </c>
      <c r="U101" s="3">
        <f t="shared" si="66"/>
        <v>137.32</v>
      </c>
      <c r="V101" s="3">
        <f t="shared" si="67"/>
        <v>-24.75</v>
      </c>
      <c r="W101" s="3">
        <f t="shared" si="68"/>
        <v>0.84909999999999997</v>
      </c>
      <c r="X101" s="85"/>
      <c r="Y101" s="3" t="str">
        <f t="shared" si="69"/>
        <v>1.5</v>
      </c>
      <c r="Z101" s="3" t="str">
        <f t="shared" si="70"/>
        <v>-</v>
      </c>
      <c r="AA101" s="3">
        <f t="shared" si="71"/>
        <v>137.32</v>
      </c>
      <c r="AB101" s="3">
        <f t="shared" si="72"/>
        <v>-24.75</v>
      </c>
      <c r="AC101" s="3">
        <f t="shared" si="73"/>
        <v>0.7278</v>
      </c>
      <c r="AD101" s="85"/>
      <c r="AE101" s="3" t="str">
        <f t="shared" si="74"/>
        <v>1.5</v>
      </c>
      <c r="AF101" s="3" t="str">
        <f t="shared" si="75"/>
        <v>-</v>
      </c>
      <c r="AG101" s="3">
        <f t="shared" si="76"/>
        <v>137.32</v>
      </c>
      <c r="AH101" s="3">
        <f t="shared" si="77"/>
        <v>-24.75</v>
      </c>
      <c r="AI101" s="3">
        <f t="shared" si="78"/>
        <v>0.60650000000000004</v>
      </c>
      <c r="AJ101" s="85"/>
      <c r="AK101" s="3" t="str">
        <f t="shared" si="79"/>
        <v>1.5</v>
      </c>
      <c r="AL101" s="3" t="str">
        <f t="shared" si="80"/>
        <v>-</v>
      </c>
      <c r="AM101" s="3">
        <f t="shared" si="81"/>
        <v>137.32</v>
      </c>
      <c r="AN101" s="3">
        <f t="shared" si="82"/>
        <v>-24.75</v>
      </c>
      <c r="AO101" s="3">
        <f t="shared" si="83"/>
        <v>0.48520000000000008</v>
      </c>
      <c r="AP101" s="85"/>
      <c r="AQ101" s="3" t="str">
        <f t="shared" si="84"/>
        <v>1.5</v>
      </c>
      <c r="AR101" s="3" t="str">
        <f t="shared" si="85"/>
        <v>-</v>
      </c>
      <c r="AS101" s="3">
        <f t="shared" si="86"/>
        <v>137.32</v>
      </c>
      <c r="AT101" s="3">
        <f t="shared" si="87"/>
        <v>-24.75</v>
      </c>
      <c r="AU101" s="3">
        <f t="shared" si="88"/>
        <v>0.3639</v>
      </c>
      <c r="AV101" s="85"/>
      <c r="AW101" s="3" t="str">
        <f t="shared" si="89"/>
        <v>1.5</v>
      </c>
      <c r="AX101" s="3" t="str">
        <f t="shared" si="90"/>
        <v>-</v>
      </c>
      <c r="AY101" s="3">
        <f t="shared" si="91"/>
        <v>137.32</v>
      </c>
      <c r="AZ101" s="3">
        <f t="shared" si="92"/>
        <v>-24.75</v>
      </c>
      <c r="BA101" s="3">
        <f t="shared" si="93"/>
        <v>0.24260000000000004</v>
      </c>
      <c r="BB101" s="85"/>
      <c r="BC101" s="3" t="str">
        <f t="shared" si="94"/>
        <v>1.5</v>
      </c>
      <c r="BD101" s="3" t="str">
        <f t="shared" si="95"/>
        <v>-</v>
      </c>
      <c r="BE101" s="3">
        <f t="shared" si="96"/>
        <v>137.32</v>
      </c>
      <c r="BF101" s="3">
        <f t="shared" si="97"/>
        <v>-24.75</v>
      </c>
      <c r="BG101" s="3">
        <f t="shared" si="98"/>
        <v>0.12130000000000002</v>
      </c>
    </row>
    <row r="102" spans="1:59" x14ac:dyDescent="0.3">
      <c r="A102" s="1" t="str">
        <f>'Forward collapse simulation'!B112</f>
        <v>1.5</v>
      </c>
      <c r="B102" s="37" t="str">
        <f>IF('Forward collapse simulation'!C112="","-",'Forward collapse simulation'!C112)</f>
        <v>-</v>
      </c>
      <c r="C102" s="85">
        <f>'Forward collapse simulation'!E112</f>
        <v>139.44999999999999</v>
      </c>
      <c r="D102" s="85">
        <f>'Forward collapse simulation'!F112</f>
        <v>-48.05</v>
      </c>
      <c r="E102" s="85">
        <f>'Forward collapse simulation'!D112</f>
        <v>1.077</v>
      </c>
      <c r="F102" s="85"/>
      <c r="G102" s="3" t="str">
        <f t="shared" si="54"/>
        <v>1.5</v>
      </c>
      <c r="H102" s="3" t="str">
        <f t="shared" si="55"/>
        <v>-</v>
      </c>
      <c r="I102" s="3">
        <f t="shared" si="56"/>
        <v>139.44999999999999</v>
      </c>
      <c r="J102" s="3">
        <f t="shared" si="57"/>
        <v>-48.05</v>
      </c>
      <c r="K102" s="3">
        <f t="shared" si="58"/>
        <v>0.96929999999999994</v>
      </c>
      <c r="L102" s="85"/>
      <c r="M102" s="3" t="str">
        <f t="shared" si="59"/>
        <v>1.5</v>
      </c>
      <c r="N102" s="3" t="str">
        <f t="shared" si="60"/>
        <v>-</v>
      </c>
      <c r="O102" s="3">
        <f t="shared" si="61"/>
        <v>139.44999999999999</v>
      </c>
      <c r="P102" s="3">
        <f t="shared" si="62"/>
        <v>-48.05</v>
      </c>
      <c r="Q102" s="3">
        <f t="shared" si="63"/>
        <v>0.86160000000000003</v>
      </c>
      <c r="R102" s="85"/>
      <c r="S102" s="3" t="str">
        <f t="shared" si="64"/>
        <v>1.5</v>
      </c>
      <c r="T102" s="3" t="str">
        <f t="shared" si="65"/>
        <v>-</v>
      </c>
      <c r="U102" s="3">
        <f t="shared" si="66"/>
        <v>139.44999999999999</v>
      </c>
      <c r="V102" s="3">
        <f t="shared" si="67"/>
        <v>-48.05</v>
      </c>
      <c r="W102" s="3">
        <f t="shared" si="68"/>
        <v>0.7538999999999999</v>
      </c>
      <c r="X102" s="85"/>
      <c r="Y102" s="3" t="str">
        <f t="shared" si="69"/>
        <v>1.5</v>
      </c>
      <c r="Z102" s="3" t="str">
        <f t="shared" si="70"/>
        <v>-</v>
      </c>
      <c r="AA102" s="3">
        <f t="shared" si="71"/>
        <v>139.44999999999999</v>
      </c>
      <c r="AB102" s="3">
        <f t="shared" si="72"/>
        <v>-48.05</v>
      </c>
      <c r="AC102" s="3">
        <f t="shared" si="73"/>
        <v>0.6462</v>
      </c>
      <c r="AD102" s="85"/>
      <c r="AE102" s="3" t="str">
        <f t="shared" si="74"/>
        <v>1.5</v>
      </c>
      <c r="AF102" s="3" t="str">
        <f t="shared" si="75"/>
        <v>-</v>
      </c>
      <c r="AG102" s="3">
        <f t="shared" si="76"/>
        <v>139.44999999999999</v>
      </c>
      <c r="AH102" s="3">
        <f t="shared" si="77"/>
        <v>-48.05</v>
      </c>
      <c r="AI102" s="3">
        <f t="shared" si="78"/>
        <v>0.53849999999999998</v>
      </c>
      <c r="AJ102" s="85"/>
      <c r="AK102" s="3" t="str">
        <f t="shared" si="79"/>
        <v>1.5</v>
      </c>
      <c r="AL102" s="3" t="str">
        <f t="shared" si="80"/>
        <v>-</v>
      </c>
      <c r="AM102" s="3">
        <f t="shared" si="81"/>
        <v>139.44999999999999</v>
      </c>
      <c r="AN102" s="3">
        <f t="shared" si="82"/>
        <v>-48.05</v>
      </c>
      <c r="AO102" s="3">
        <f t="shared" si="83"/>
        <v>0.43080000000000002</v>
      </c>
      <c r="AP102" s="85"/>
      <c r="AQ102" s="3" t="str">
        <f t="shared" si="84"/>
        <v>1.5</v>
      </c>
      <c r="AR102" s="3" t="str">
        <f t="shared" si="85"/>
        <v>-</v>
      </c>
      <c r="AS102" s="3">
        <f t="shared" si="86"/>
        <v>139.44999999999999</v>
      </c>
      <c r="AT102" s="3">
        <f t="shared" si="87"/>
        <v>-48.05</v>
      </c>
      <c r="AU102" s="3">
        <f t="shared" si="88"/>
        <v>0.3231</v>
      </c>
      <c r="AV102" s="85"/>
      <c r="AW102" s="3" t="str">
        <f t="shared" si="89"/>
        <v>1.5</v>
      </c>
      <c r="AX102" s="3" t="str">
        <f t="shared" si="90"/>
        <v>-</v>
      </c>
      <c r="AY102" s="3">
        <f t="shared" si="91"/>
        <v>139.44999999999999</v>
      </c>
      <c r="AZ102" s="3">
        <f t="shared" si="92"/>
        <v>-48.05</v>
      </c>
      <c r="BA102" s="3">
        <f t="shared" si="93"/>
        <v>0.21540000000000001</v>
      </c>
      <c r="BB102" s="85"/>
      <c r="BC102" s="3" t="str">
        <f t="shared" si="94"/>
        <v>1.5</v>
      </c>
      <c r="BD102" s="3" t="str">
        <f t="shared" si="95"/>
        <v>-</v>
      </c>
      <c r="BE102" s="3">
        <f t="shared" si="96"/>
        <v>139.44999999999999</v>
      </c>
      <c r="BF102" s="3">
        <f t="shared" si="97"/>
        <v>-48.05</v>
      </c>
      <c r="BG102" s="3">
        <f t="shared" si="98"/>
        <v>0.1077</v>
      </c>
    </row>
    <row r="103" spans="1:59" x14ac:dyDescent="0.3">
      <c r="A103" s="1" t="str">
        <f>'Forward collapse simulation'!B113</f>
        <v>1.5</v>
      </c>
      <c r="B103" s="37" t="str">
        <f>IF('Forward collapse simulation'!C113="","-",'Forward collapse simulation'!C113)</f>
        <v>1.6</v>
      </c>
      <c r="C103" s="85">
        <f>'Forward collapse simulation'!E113</f>
        <v>53.86</v>
      </c>
      <c r="D103" s="85">
        <f>'Forward collapse simulation'!F113</f>
        <v>-0.24</v>
      </c>
      <c r="E103" s="85">
        <f>'Forward collapse simulation'!D113</f>
        <v>9.06</v>
      </c>
      <c r="F103" s="85"/>
      <c r="G103" s="3" t="str">
        <f t="shared" si="54"/>
        <v>1.5</v>
      </c>
      <c r="H103" s="3" t="str">
        <f t="shared" si="55"/>
        <v>1.6</v>
      </c>
      <c r="I103" s="3">
        <f t="shared" si="56"/>
        <v>53.86</v>
      </c>
      <c r="J103" s="3">
        <f t="shared" si="57"/>
        <v>-0.24</v>
      </c>
      <c r="K103" s="3">
        <f t="shared" si="58"/>
        <v>9.06</v>
      </c>
      <c r="L103" s="85"/>
      <c r="M103" s="3" t="str">
        <f t="shared" si="59"/>
        <v>1.5</v>
      </c>
      <c r="N103" s="3" t="str">
        <f t="shared" si="60"/>
        <v>1.6</v>
      </c>
      <c r="O103" s="3">
        <f t="shared" si="61"/>
        <v>53.86</v>
      </c>
      <c r="P103" s="3">
        <f t="shared" si="62"/>
        <v>-0.24</v>
      </c>
      <c r="Q103" s="3">
        <f t="shared" si="63"/>
        <v>9.06</v>
      </c>
      <c r="R103" s="85"/>
      <c r="S103" s="3" t="str">
        <f t="shared" si="64"/>
        <v>1.5</v>
      </c>
      <c r="T103" s="3" t="str">
        <f t="shared" si="65"/>
        <v>1.6</v>
      </c>
      <c r="U103" s="3">
        <f t="shared" si="66"/>
        <v>53.86</v>
      </c>
      <c r="V103" s="3">
        <f t="shared" si="67"/>
        <v>-0.24</v>
      </c>
      <c r="W103" s="3">
        <f t="shared" si="68"/>
        <v>9.06</v>
      </c>
      <c r="X103" s="85"/>
      <c r="Y103" s="3" t="str">
        <f t="shared" si="69"/>
        <v>1.5</v>
      </c>
      <c r="Z103" s="3" t="str">
        <f t="shared" si="70"/>
        <v>1.6</v>
      </c>
      <c r="AA103" s="3">
        <f t="shared" si="71"/>
        <v>53.86</v>
      </c>
      <c r="AB103" s="3">
        <f t="shared" si="72"/>
        <v>-0.24</v>
      </c>
      <c r="AC103" s="3">
        <f t="shared" si="73"/>
        <v>9.06</v>
      </c>
      <c r="AD103" s="85"/>
      <c r="AE103" s="3" t="str">
        <f t="shared" si="74"/>
        <v>1.5</v>
      </c>
      <c r="AF103" s="3" t="str">
        <f t="shared" si="75"/>
        <v>1.6</v>
      </c>
      <c r="AG103" s="3">
        <f t="shared" si="76"/>
        <v>53.86</v>
      </c>
      <c r="AH103" s="3">
        <f t="shared" si="77"/>
        <v>-0.24</v>
      </c>
      <c r="AI103" s="3">
        <f t="shared" si="78"/>
        <v>9.06</v>
      </c>
      <c r="AJ103" s="85"/>
      <c r="AK103" s="3" t="str">
        <f t="shared" si="79"/>
        <v>1.5</v>
      </c>
      <c r="AL103" s="3" t="str">
        <f t="shared" si="80"/>
        <v>1.6</v>
      </c>
      <c r="AM103" s="3">
        <f t="shared" si="81"/>
        <v>53.86</v>
      </c>
      <c r="AN103" s="3">
        <f t="shared" si="82"/>
        <v>-0.24</v>
      </c>
      <c r="AO103" s="3">
        <f t="shared" si="83"/>
        <v>9.06</v>
      </c>
      <c r="AP103" s="85"/>
      <c r="AQ103" s="3" t="str">
        <f t="shared" si="84"/>
        <v>1.5</v>
      </c>
      <c r="AR103" s="3" t="str">
        <f t="shared" si="85"/>
        <v>1.6</v>
      </c>
      <c r="AS103" s="3">
        <f t="shared" si="86"/>
        <v>53.86</v>
      </c>
      <c r="AT103" s="3">
        <f t="shared" si="87"/>
        <v>-0.24</v>
      </c>
      <c r="AU103" s="3">
        <f t="shared" si="88"/>
        <v>9.06</v>
      </c>
      <c r="AV103" s="85"/>
      <c r="AW103" s="3" t="str">
        <f t="shared" si="89"/>
        <v>1.5</v>
      </c>
      <c r="AX103" s="3" t="str">
        <f t="shared" si="90"/>
        <v>1.6</v>
      </c>
      <c r="AY103" s="3">
        <f t="shared" si="91"/>
        <v>53.86</v>
      </c>
      <c r="AZ103" s="3">
        <f t="shared" si="92"/>
        <v>-0.24</v>
      </c>
      <c r="BA103" s="3">
        <f t="shared" si="93"/>
        <v>9.06</v>
      </c>
      <c r="BB103" s="85"/>
      <c r="BC103" s="3" t="str">
        <f t="shared" si="94"/>
        <v>1.5</v>
      </c>
      <c r="BD103" s="3" t="str">
        <f t="shared" si="95"/>
        <v>1.6</v>
      </c>
      <c r="BE103" s="3">
        <f t="shared" si="96"/>
        <v>53.86</v>
      </c>
      <c r="BF103" s="3">
        <f t="shared" si="97"/>
        <v>-0.24</v>
      </c>
      <c r="BG103" s="3">
        <f t="shared" si="98"/>
        <v>9.06</v>
      </c>
    </row>
    <row r="104" spans="1:59" x14ac:dyDescent="0.3">
      <c r="A104" s="1" t="str">
        <f>'Forward collapse simulation'!B114</f>
        <v>1.6</v>
      </c>
      <c r="B104" s="37" t="str">
        <f>IF('Forward collapse simulation'!C114="","-",'Forward collapse simulation'!C114)</f>
        <v>-</v>
      </c>
      <c r="C104" s="85">
        <f>'Forward collapse simulation'!E114</f>
        <v>329.86</v>
      </c>
      <c r="D104" s="85">
        <f>'Forward collapse simulation'!F114</f>
        <v>-61.85</v>
      </c>
      <c r="E104" s="85">
        <f>'Forward collapse simulation'!D114</f>
        <v>0.65400000000000003</v>
      </c>
      <c r="F104" s="85"/>
      <c r="G104" s="3" t="str">
        <f t="shared" si="54"/>
        <v>1.6</v>
      </c>
      <c r="H104" s="3" t="str">
        <f t="shared" si="55"/>
        <v>-</v>
      </c>
      <c r="I104" s="3">
        <f t="shared" si="56"/>
        <v>329.86</v>
      </c>
      <c r="J104" s="3">
        <f t="shared" si="57"/>
        <v>-61.85</v>
      </c>
      <c r="K104" s="3">
        <f t="shared" si="58"/>
        <v>0.58860000000000001</v>
      </c>
      <c r="L104" s="85"/>
      <c r="M104" s="3" t="str">
        <f t="shared" si="59"/>
        <v>1.6</v>
      </c>
      <c r="N104" s="3" t="str">
        <f t="shared" si="60"/>
        <v>-</v>
      </c>
      <c r="O104" s="3">
        <f t="shared" si="61"/>
        <v>329.86</v>
      </c>
      <c r="P104" s="3">
        <f t="shared" si="62"/>
        <v>-61.85</v>
      </c>
      <c r="Q104" s="3">
        <f t="shared" si="63"/>
        <v>0.5232</v>
      </c>
      <c r="R104" s="85"/>
      <c r="S104" s="3" t="str">
        <f t="shared" si="64"/>
        <v>1.6</v>
      </c>
      <c r="T104" s="3" t="str">
        <f t="shared" si="65"/>
        <v>-</v>
      </c>
      <c r="U104" s="3">
        <f t="shared" si="66"/>
        <v>329.86</v>
      </c>
      <c r="V104" s="3">
        <f t="shared" si="67"/>
        <v>-61.85</v>
      </c>
      <c r="W104" s="3">
        <f t="shared" si="68"/>
        <v>0.45779999999999998</v>
      </c>
      <c r="X104" s="85"/>
      <c r="Y104" s="3" t="str">
        <f t="shared" si="69"/>
        <v>1.6</v>
      </c>
      <c r="Z104" s="3" t="str">
        <f t="shared" si="70"/>
        <v>-</v>
      </c>
      <c r="AA104" s="3">
        <f t="shared" si="71"/>
        <v>329.86</v>
      </c>
      <c r="AB104" s="3">
        <f t="shared" si="72"/>
        <v>-61.85</v>
      </c>
      <c r="AC104" s="3">
        <f t="shared" si="73"/>
        <v>0.39240000000000003</v>
      </c>
      <c r="AD104" s="85"/>
      <c r="AE104" s="3" t="str">
        <f t="shared" si="74"/>
        <v>1.6</v>
      </c>
      <c r="AF104" s="3" t="str">
        <f t="shared" si="75"/>
        <v>-</v>
      </c>
      <c r="AG104" s="3">
        <f t="shared" si="76"/>
        <v>329.86</v>
      </c>
      <c r="AH104" s="3">
        <f t="shared" si="77"/>
        <v>-61.85</v>
      </c>
      <c r="AI104" s="3">
        <f t="shared" si="78"/>
        <v>0.32700000000000001</v>
      </c>
      <c r="AJ104" s="85"/>
      <c r="AK104" s="3" t="str">
        <f t="shared" si="79"/>
        <v>1.6</v>
      </c>
      <c r="AL104" s="3" t="str">
        <f t="shared" si="80"/>
        <v>-</v>
      </c>
      <c r="AM104" s="3">
        <f t="shared" si="81"/>
        <v>329.86</v>
      </c>
      <c r="AN104" s="3">
        <f t="shared" si="82"/>
        <v>-61.85</v>
      </c>
      <c r="AO104" s="3">
        <f t="shared" si="83"/>
        <v>0.2616</v>
      </c>
      <c r="AP104" s="85"/>
      <c r="AQ104" s="3" t="str">
        <f t="shared" si="84"/>
        <v>1.6</v>
      </c>
      <c r="AR104" s="3" t="str">
        <f t="shared" si="85"/>
        <v>-</v>
      </c>
      <c r="AS104" s="3">
        <f t="shared" si="86"/>
        <v>329.86</v>
      </c>
      <c r="AT104" s="3">
        <f t="shared" si="87"/>
        <v>-61.85</v>
      </c>
      <c r="AU104" s="3">
        <f t="shared" si="88"/>
        <v>0.19620000000000001</v>
      </c>
      <c r="AV104" s="85"/>
      <c r="AW104" s="3" t="str">
        <f t="shared" si="89"/>
        <v>1.6</v>
      </c>
      <c r="AX104" s="3" t="str">
        <f t="shared" si="90"/>
        <v>-</v>
      </c>
      <c r="AY104" s="3">
        <f t="shared" si="91"/>
        <v>329.86</v>
      </c>
      <c r="AZ104" s="3">
        <f t="shared" si="92"/>
        <v>-61.85</v>
      </c>
      <c r="BA104" s="3">
        <f t="shared" si="93"/>
        <v>0.1308</v>
      </c>
      <c r="BB104" s="85"/>
      <c r="BC104" s="3" t="str">
        <f t="shared" si="94"/>
        <v>1.6</v>
      </c>
      <c r="BD104" s="3" t="str">
        <f t="shared" si="95"/>
        <v>-</v>
      </c>
      <c r="BE104" s="3">
        <f t="shared" si="96"/>
        <v>329.86</v>
      </c>
      <c r="BF104" s="3">
        <f t="shared" si="97"/>
        <v>-61.85</v>
      </c>
      <c r="BG104" s="3">
        <f t="shared" si="98"/>
        <v>6.54E-2</v>
      </c>
    </row>
    <row r="105" spans="1:59" x14ac:dyDescent="0.3">
      <c r="A105" s="1" t="str">
        <f>'Forward collapse simulation'!B115</f>
        <v>1.6</v>
      </c>
      <c r="B105" s="37" t="str">
        <f>IF('Forward collapse simulation'!C115="","-",'Forward collapse simulation'!C115)</f>
        <v>-</v>
      </c>
      <c r="C105" s="85">
        <f>'Forward collapse simulation'!E115</f>
        <v>320.69</v>
      </c>
      <c r="D105" s="85">
        <f>'Forward collapse simulation'!F115</f>
        <v>-25.17</v>
      </c>
      <c r="E105" s="85">
        <f>'Forward collapse simulation'!D115</f>
        <v>1.3169999999999999</v>
      </c>
      <c r="F105" s="85"/>
      <c r="G105" s="3" t="str">
        <f t="shared" si="54"/>
        <v>1.6</v>
      </c>
      <c r="H105" s="3" t="str">
        <f t="shared" si="55"/>
        <v>-</v>
      </c>
      <c r="I105" s="3">
        <f t="shared" si="56"/>
        <v>320.69</v>
      </c>
      <c r="J105" s="3">
        <f t="shared" si="57"/>
        <v>-25.17</v>
      </c>
      <c r="K105" s="3">
        <f t="shared" si="58"/>
        <v>1.1853</v>
      </c>
      <c r="L105" s="85"/>
      <c r="M105" s="3" t="str">
        <f t="shared" si="59"/>
        <v>1.6</v>
      </c>
      <c r="N105" s="3" t="str">
        <f t="shared" si="60"/>
        <v>-</v>
      </c>
      <c r="O105" s="3">
        <f t="shared" si="61"/>
        <v>320.69</v>
      </c>
      <c r="P105" s="3">
        <f t="shared" si="62"/>
        <v>-25.17</v>
      </c>
      <c r="Q105" s="3">
        <f t="shared" si="63"/>
        <v>1.0536000000000001</v>
      </c>
      <c r="R105" s="85"/>
      <c r="S105" s="3" t="str">
        <f t="shared" si="64"/>
        <v>1.6</v>
      </c>
      <c r="T105" s="3" t="str">
        <f t="shared" si="65"/>
        <v>-</v>
      </c>
      <c r="U105" s="3">
        <f t="shared" si="66"/>
        <v>320.69</v>
      </c>
      <c r="V105" s="3">
        <f t="shared" si="67"/>
        <v>-25.17</v>
      </c>
      <c r="W105" s="3">
        <f t="shared" si="68"/>
        <v>0.92189999999999994</v>
      </c>
      <c r="X105" s="85"/>
      <c r="Y105" s="3" t="str">
        <f t="shared" si="69"/>
        <v>1.6</v>
      </c>
      <c r="Z105" s="3" t="str">
        <f t="shared" si="70"/>
        <v>-</v>
      </c>
      <c r="AA105" s="3">
        <f t="shared" si="71"/>
        <v>320.69</v>
      </c>
      <c r="AB105" s="3">
        <f t="shared" si="72"/>
        <v>-25.17</v>
      </c>
      <c r="AC105" s="3">
        <f t="shared" si="73"/>
        <v>0.7901999999999999</v>
      </c>
      <c r="AD105" s="85"/>
      <c r="AE105" s="3" t="str">
        <f t="shared" si="74"/>
        <v>1.6</v>
      </c>
      <c r="AF105" s="3" t="str">
        <f t="shared" si="75"/>
        <v>-</v>
      </c>
      <c r="AG105" s="3">
        <f t="shared" si="76"/>
        <v>320.69</v>
      </c>
      <c r="AH105" s="3">
        <f t="shared" si="77"/>
        <v>-25.17</v>
      </c>
      <c r="AI105" s="3">
        <f t="shared" si="78"/>
        <v>0.65849999999999997</v>
      </c>
      <c r="AJ105" s="85"/>
      <c r="AK105" s="3" t="str">
        <f t="shared" si="79"/>
        <v>1.6</v>
      </c>
      <c r="AL105" s="3" t="str">
        <f t="shared" si="80"/>
        <v>-</v>
      </c>
      <c r="AM105" s="3">
        <f t="shared" si="81"/>
        <v>320.69</v>
      </c>
      <c r="AN105" s="3">
        <f t="shared" si="82"/>
        <v>-25.17</v>
      </c>
      <c r="AO105" s="3">
        <f t="shared" si="83"/>
        <v>0.52680000000000005</v>
      </c>
      <c r="AP105" s="85"/>
      <c r="AQ105" s="3" t="str">
        <f t="shared" si="84"/>
        <v>1.6</v>
      </c>
      <c r="AR105" s="3" t="str">
        <f t="shared" si="85"/>
        <v>-</v>
      </c>
      <c r="AS105" s="3">
        <f t="shared" si="86"/>
        <v>320.69</v>
      </c>
      <c r="AT105" s="3">
        <f t="shared" si="87"/>
        <v>-25.17</v>
      </c>
      <c r="AU105" s="3">
        <f t="shared" si="88"/>
        <v>0.39509999999999995</v>
      </c>
      <c r="AV105" s="85"/>
      <c r="AW105" s="3" t="str">
        <f t="shared" si="89"/>
        <v>1.6</v>
      </c>
      <c r="AX105" s="3" t="str">
        <f t="shared" si="90"/>
        <v>-</v>
      </c>
      <c r="AY105" s="3">
        <f t="shared" si="91"/>
        <v>320.69</v>
      </c>
      <c r="AZ105" s="3">
        <f t="shared" si="92"/>
        <v>-25.17</v>
      </c>
      <c r="BA105" s="3">
        <f t="shared" si="93"/>
        <v>0.26340000000000002</v>
      </c>
      <c r="BB105" s="85"/>
      <c r="BC105" s="3" t="str">
        <f t="shared" si="94"/>
        <v>1.6</v>
      </c>
      <c r="BD105" s="3" t="str">
        <f t="shared" si="95"/>
        <v>-</v>
      </c>
      <c r="BE105" s="3">
        <f t="shared" si="96"/>
        <v>320.69</v>
      </c>
      <c r="BF105" s="3">
        <f t="shared" si="97"/>
        <v>-25.17</v>
      </c>
      <c r="BG105" s="3">
        <f t="shared" si="98"/>
        <v>0.13170000000000001</v>
      </c>
    </row>
    <row r="106" spans="1:59" x14ac:dyDescent="0.3">
      <c r="A106" s="1" t="str">
        <f>'Forward collapse simulation'!B116</f>
        <v>1.6</v>
      </c>
      <c r="B106" s="37" t="str">
        <f>IF('Forward collapse simulation'!C116="","-",'Forward collapse simulation'!C116)</f>
        <v>-</v>
      </c>
      <c r="C106" s="85">
        <f>'Forward collapse simulation'!E116</f>
        <v>315.98</v>
      </c>
      <c r="D106" s="85">
        <f>'Forward collapse simulation'!F116</f>
        <v>-12.72</v>
      </c>
      <c r="E106" s="85">
        <f>'Forward collapse simulation'!D116</f>
        <v>2.375</v>
      </c>
      <c r="F106" s="85"/>
      <c r="G106" s="3" t="str">
        <f t="shared" si="54"/>
        <v>1.6</v>
      </c>
      <c r="H106" s="3" t="str">
        <f t="shared" si="55"/>
        <v>-</v>
      </c>
      <c r="I106" s="3">
        <f t="shared" si="56"/>
        <v>315.98</v>
      </c>
      <c r="J106" s="3">
        <f t="shared" si="57"/>
        <v>-12.72</v>
      </c>
      <c r="K106" s="3">
        <f t="shared" si="58"/>
        <v>2.1375000000000002</v>
      </c>
      <c r="L106" s="85"/>
      <c r="M106" s="3" t="str">
        <f t="shared" si="59"/>
        <v>1.6</v>
      </c>
      <c r="N106" s="3" t="str">
        <f t="shared" si="60"/>
        <v>-</v>
      </c>
      <c r="O106" s="3">
        <f t="shared" si="61"/>
        <v>315.98</v>
      </c>
      <c r="P106" s="3">
        <f t="shared" si="62"/>
        <v>-12.72</v>
      </c>
      <c r="Q106" s="3">
        <f t="shared" si="63"/>
        <v>1.9000000000000001</v>
      </c>
      <c r="R106" s="85"/>
      <c r="S106" s="3" t="str">
        <f t="shared" si="64"/>
        <v>1.6</v>
      </c>
      <c r="T106" s="3" t="str">
        <f t="shared" si="65"/>
        <v>-</v>
      </c>
      <c r="U106" s="3">
        <f t="shared" si="66"/>
        <v>315.98</v>
      </c>
      <c r="V106" s="3">
        <f t="shared" si="67"/>
        <v>-12.72</v>
      </c>
      <c r="W106" s="3">
        <f t="shared" si="68"/>
        <v>1.6624999999999999</v>
      </c>
      <c r="X106" s="85"/>
      <c r="Y106" s="3" t="str">
        <f t="shared" si="69"/>
        <v>1.6</v>
      </c>
      <c r="Z106" s="3" t="str">
        <f t="shared" si="70"/>
        <v>-</v>
      </c>
      <c r="AA106" s="3">
        <f t="shared" si="71"/>
        <v>315.98</v>
      </c>
      <c r="AB106" s="3">
        <f t="shared" si="72"/>
        <v>-12.72</v>
      </c>
      <c r="AC106" s="3">
        <f t="shared" si="73"/>
        <v>1.425</v>
      </c>
      <c r="AD106" s="85"/>
      <c r="AE106" s="3" t="str">
        <f t="shared" si="74"/>
        <v>1.6</v>
      </c>
      <c r="AF106" s="3" t="str">
        <f t="shared" si="75"/>
        <v>-</v>
      </c>
      <c r="AG106" s="3">
        <f t="shared" si="76"/>
        <v>315.98</v>
      </c>
      <c r="AH106" s="3">
        <f t="shared" si="77"/>
        <v>-12.72</v>
      </c>
      <c r="AI106" s="3">
        <f t="shared" si="78"/>
        <v>1.1875</v>
      </c>
      <c r="AJ106" s="85"/>
      <c r="AK106" s="3" t="str">
        <f t="shared" si="79"/>
        <v>1.6</v>
      </c>
      <c r="AL106" s="3" t="str">
        <f t="shared" si="80"/>
        <v>-</v>
      </c>
      <c r="AM106" s="3">
        <f t="shared" si="81"/>
        <v>315.98</v>
      </c>
      <c r="AN106" s="3">
        <f t="shared" si="82"/>
        <v>-12.72</v>
      </c>
      <c r="AO106" s="3">
        <f t="shared" si="83"/>
        <v>0.95000000000000007</v>
      </c>
      <c r="AP106" s="85"/>
      <c r="AQ106" s="3" t="str">
        <f t="shared" si="84"/>
        <v>1.6</v>
      </c>
      <c r="AR106" s="3" t="str">
        <f t="shared" si="85"/>
        <v>-</v>
      </c>
      <c r="AS106" s="3">
        <f t="shared" si="86"/>
        <v>315.98</v>
      </c>
      <c r="AT106" s="3">
        <f t="shared" si="87"/>
        <v>-12.72</v>
      </c>
      <c r="AU106" s="3">
        <f t="shared" si="88"/>
        <v>0.71250000000000002</v>
      </c>
      <c r="AV106" s="85"/>
      <c r="AW106" s="3" t="str">
        <f t="shared" si="89"/>
        <v>1.6</v>
      </c>
      <c r="AX106" s="3" t="str">
        <f t="shared" si="90"/>
        <v>-</v>
      </c>
      <c r="AY106" s="3">
        <f t="shared" si="91"/>
        <v>315.98</v>
      </c>
      <c r="AZ106" s="3">
        <f t="shared" si="92"/>
        <v>-12.72</v>
      </c>
      <c r="BA106" s="3">
        <f t="shared" si="93"/>
        <v>0.47500000000000003</v>
      </c>
      <c r="BB106" s="85"/>
      <c r="BC106" s="3" t="str">
        <f t="shared" si="94"/>
        <v>1.6</v>
      </c>
      <c r="BD106" s="3" t="str">
        <f t="shared" si="95"/>
        <v>-</v>
      </c>
      <c r="BE106" s="3">
        <f t="shared" si="96"/>
        <v>315.98</v>
      </c>
      <c r="BF106" s="3">
        <f t="shared" si="97"/>
        <v>-12.72</v>
      </c>
      <c r="BG106" s="3">
        <f t="shared" si="98"/>
        <v>0.23750000000000002</v>
      </c>
    </row>
    <row r="107" spans="1:59" x14ac:dyDescent="0.3">
      <c r="A107" s="1" t="str">
        <f>'Forward collapse simulation'!B117</f>
        <v>1.6</v>
      </c>
      <c r="B107" s="37" t="str">
        <f>IF('Forward collapse simulation'!C117="","-",'Forward collapse simulation'!C117)</f>
        <v>-</v>
      </c>
      <c r="C107" s="85">
        <f>'Forward collapse simulation'!E117</f>
        <v>314.19</v>
      </c>
      <c r="D107" s="85">
        <f>'Forward collapse simulation'!F117</f>
        <v>-2.65</v>
      </c>
      <c r="E107" s="85">
        <f>'Forward collapse simulation'!D117</f>
        <v>1.448</v>
      </c>
      <c r="F107" s="85"/>
      <c r="G107" s="3" t="str">
        <f t="shared" si="54"/>
        <v>1.6</v>
      </c>
      <c r="H107" s="3" t="str">
        <f t="shared" si="55"/>
        <v>-</v>
      </c>
      <c r="I107" s="3">
        <f t="shared" si="56"/>
        <v>314.19</v>
      </c>
      <c r="J107" s="3">
        <f t="shared" si="57"/>
        <v>-2.65</v>
      </c>
      <c r="K107" s="3">
        <f t="shared" si="58"/>
        <v>1.3031999999999999</v>
      </c>
      <c r="L107" s="85"/>
      <c r="M107" s="3" t="str">
        <f t="shared" si="59"/>
        <v>1.6</v>
      </c>
      <c r="N107" s="3" t="str">
        <f t="shared" si="60"/>
        <v>-</v>
      </c>
      <c r="O107" s="3">
        <f t="shared" si="61"/>
        <v>314.19</v>
      </c>
      <c r="P107" s="3">
        <f t="shared" si="62"/>
        <v>-2.65</v>
      </c>
      <c r="Q107" s="3">
        <f t="shared" si="63"/>
        <v>1.1584000000000001</v>
      </c>
      <c r="R107" s="85"/>
      <c r="S107" s="3" t="str">
        <f t="shared" si="64"/>
        <v>1.6</v>
      </c>
      <c r="T107" s="3" t="str">
        <f t="shared" si="65"/>
        <v>-</v>
      </c>
      <c r="U107" s="3">
        <f t="shared" si="66"/>
        <v>314.19</v>
      </c>
      <c r="V107" s="3">
        <f t="shared" si="67"/>
        <v>-2.65</v>
      </c>
      <c r="W107" s="3">
        <f t="shared" si="68"/>
        <v>1.0135999999999998</v>
      </c>
      <c r="X107" s="85"/>
      <c r="Y107" s="3" t="str">
        <f t="shared" si="69"/>
        <v>1.6</v>
      </c>
      <c r="Z107" s="3" t="str">
        <f t="shared" si="70"/>
        <v>-</v>
      </c>
      <c r="AA107" s="3">
        <f t="shared" si="71"/>
        <v>314.19</v>
      </c>
      <c r="AB107" s="3">
        <f t="shared" si="72"/>
        <v>-2.65</v>
      </c>
      <c r="AC107" s="3">
        <f t="shared" si="73"/>
        <v>0.86879999999999991</v>
      </c>
      <c r="AD107" s="85"/>
      <c r="AE107" s="3" t="str">
        <f t="shared" si="74"/>
        <v>1.6</v>
      </c>
      <c r="AF107" s="3" t="str">
        <f t="shared" si="75"/>
        <v>-</v>
      </c>
      <c r="AG107" s="3">
        <f t="shared" si="76"/>
        <v>314.19</v>
      </c>
      <c r="AH107" s="3">
        <f t="shared" si="77"/>
        <v>-2.65</v>
      </c>
      <c r="AI107" s="3">
        <f t="shared" si="78"/>
        <v>0.72399999999999998</v>
      </c>
      <c r="AJ107" s="85"/>
      <c r="AK107" s="3" t="str">
        <f t="shared" si="79"/>
        <v>1.6</v>
      </c>
      <c r="AL107" s="3" t="str">
        <f t="shared" si="80"/>
        <v>-</v>
      </c>
      <c r="AM107" s="3">
        <f t="shared" si="81"/>
        <v>314.19</v>
      </c>
      <c r="AN107" s="3">
        <f t="shared" si="82"/>
        <v>-2.65</v>
      </c>
      <c r="AO107" s="3">
        <f t="shared" si="83"/>
        <v>0.57920000000000005</v>
      </c>
      <c r="AP107" s="85"/>
      <c r="AQ107" s="3" t="str">
        <f t="shared" si="84"/>
        <v>1.6</v>
      </c>
      <c r="AR107" s="3" t="str">
        <f t="shared" si="85"/>
        <v>-</v>
      </c>
      <c r="AS107" s="3">
        <f t="shared" si="86"/>
        <v>314.19</v>
      </c>
      <c r="AT107" s="3">
        <f t="shared" si="87"/>
        <v>-2.65</v>
      </c>
      <c r="AU107" s="3">
        <f t="shared" si="88"/>
        <v>0.43439999999999995</v>
      </c>
      <c r="AV107" s="85"/>
      <c r="AW107" s="3" t="str">
        <f t="shared" si="89"/>
        <v>1.6</v>
      </c>
      <c r="AX107" s="3" t="str">
        <f t="shared" si="90"/>
        <v>-</v>
      </c>
      <c r="AY107" s="3">
        <f t="shared" si="91"/>
        <v>314.19</v>
      </c>
      <c r="AZ107" s="3">
        <f t="shared" si="92"/>
        <v>-2.65</v>
      </c>
      <c r="BA107" s="3">
        <f t="shared" si="93"/>
        <v>0.28960000000000002</v>
      </c>
      <c r="BB107" s="85"/>
      <c r="BC107" s="3" t="str">
        <f t="shared" si="94"/>
        <v>1.6</v>
      </c>
      <c r="BD107" s="3" t="str">
        <f t="shared" si="95"/>
        <v>-</v>
      </c>
      <c r="BE107" s="3">
        <f t="shared" si="96"/>
        <v>314.19</v>
      </c>
      <c r="BF107" s="3">
        <f t="shared" si="97"/>
        <v>-2.65</v>
      </c>
      <c r="BG107" s="3">
        <f t="shared" si="98"/>
        <v>0.14480000000000001</v>
      </c>
    </row>
    <row r="108" spans="1:59" x14ac:dyDescent="0.3">
      <c r="A108" s="1" t="str">
        <f>'Forward collapse simulation'!B118</f>
        <v>1.6</v>
      </c>
      <c r="B108" s="37" t="str">
        <f>IF('Forward collapse simulation'!C118="","-",'Forward collapse simulation'!C118)</f>
        <v>-</v>
      </c>
      <c r="C108" s="85">
        <f>'Forward collapse simulation'!E118</f>
        <v>310.2</v>
      </c>
      <c r="D108" s="85">
        <f>'Forward collapse simulation'!F118</f>
        <v>9.02</v>
      </c>
      <c r="E108" s="85">
        <f>'Forward collapse simulation'!D118</f>
        <v>1.633</v>
      </c>
      <c r="F108" s="85"/>
      <c r="G108" s="3" t="str">
        <f t="shared" si="54"/>
        <v>1.6</v>
      </c>
      <c r="H108" s="3" t="str">
        <f t="shared" si="55"/>
        <v>-</v>
      </c>
      <c r="I108" s="3">
        <f t="shared" si="56"/>
        <v>310.2</v>
      </c>
      <c r="J108" s="3">
        <f t="shared" si="57"/>
        <v>9.02</v>
      </c>
      <c r="K108" s="3">
        <f t="shared" si="58"/>
        <v>1.4697</v>
      </c>
      <c r="L108" s="85"/>
      <c r="M108" s="3" t="str">
        <f t="shared" si="59"/>
        <v>1.6</v>
      </c>
      <c r="N108" s="3" t="str">
        <f t="shared" si="60"/>
        <v>-</v>
      </c>
      <c r="O108" s="3">
        <f t="shared" si="61"/>
        <v>310.2</v>
      </c>
      <c r="P108" s="3">
        <f t="shared" si="62"/>
        <v>9.02</v>
      </c>
      <c r="Q108" s="3">
        <f t="shared" si="63"/>
        <v>1.3064</v>
      </c>
      <c r="R108" s="85"/>
      <c r="S108" s="3" t="str">
        <f t="shared" si="64"/>
        <v>1.6</v>
      </c>
      <c r="T108" s="3" t="str">
        <f t="shared" si="65"/>
        <v>-</v>
      </c>
      <c r="U108" s="3">
        <f t="shared" si="66"/>
        <v>310.2</v>
      </c>
      <c r="V108" s="3">
        <f t="shared" si="67"/>
        <v>9.02</v>
      </c>
      <c r="W108" s="3">
        <f t="shared" si="68"/>
        <v>1.1431</v>
      </c>
      <c r="X108" s="85"/>
      <c r="Y108" s="3" t="str">
        <f t="shared" si="69"/>
        <v>1.6</v>
      </c>
      <c r="Z108" s="3" t="str">
        <f t="shared" si="70"/>
        <v>-</v>
      </c>
      <c r="AA108" s="3">
        <f t="shared" si="71"/>
        <v>310.2</v>
      </c>
      <c r="AB108" s="3">
        <f t="shared" si="72"/>
        <v>9.02</v>
      </c>
      <c r="AC108" s="3">
        <f t="shared" si="73"/>
        <v>0.9798</v>
      </c>
      <c r="AD108" s="85"/>
      <c r="AE108" s="3" t="str">
        <f t="shared" si="74"/>
        <v>1.6</v>
      </c>
      <c r="AF108" s="3" t="str">
        <f t="shared" si="75"/>
        <v>-</v>
      </c>
      <c r="AG108" s="3">
        <f t="shared" si="76"/>
        <v>310.2</v>
      </c>
      <c r="AH108" s="3">
        <f t="shared" si="77"/>
        <v>9.02</v>
      </c>
      <c r="AI108" s="3">
        <f t="shared" si="78"/>
        <v>0.8165</v>
      </c>
      <c r="AJ108" s="85"/>
      <c r="AK108" s="3" t="str">
        <f t="shared" si="79"/>
        <v>1.6</v>
      </c>
      <c r="AL108" s="3" t="str">
        <f t="shared" si="80"/>
        <v>-</v>
      </c>
      <c r="AM108" s="3">
        <f t="shared" si="81"/>
        <v>310.2</v>
      </c>
      <c r="AN108" s="3">
        <f t="shared" si="82"/>
        <v>9.02</v>
      </c>
      <c r="AO108" s="3">
        <f t="shared" si="83"/>
        <v>0.6532</v>
      </c>
      <c r="AP108" s="85"/>
      <c r="AQ108" s="3" t="str">
        <f t="shared" si="84"/>
        <v>1.6</v>
      </c>
      <c r="AR108" s="3" t="str">
        <f t="shared" si="85"/>
        <v>-</v>
      </c>
      <c r="AS108" s="3">
        <f t="shared" si="86"/>
        <v>310.2</v>
      </c>
      <c r="AT108" s="3">
        <f t="shared" si="87"/>
        <v>9.02</v>
      </c>
      <c r="AU108" s="3">
        <f t="shared" si="88"/>
        <v>0.4899</v>
      </c>
      <c r="AV108" s="85"/>
      <c r="AW108" s="3" t="str">
        <f t="shared" si="89"/>
        <v>1.6</v>
      </c>
      <c r="AX108" s="3" t="str">
        <f t="shared" si="90"/>
        <v>-</v>
      </c>
      <c r="AY108" s="3">
        <f t="shared" si="91"/>
        <v>310.2</v>
      </c>
      <c r="AZ108" s="3">
        <f t="shared" si="92"/>
        <v>9.02</v>
      </c>
      <c r="BA108" s="3">
        <f t="shared" si="93"/>
        <v>0.3266</v>
      </c>
      <c r="BB108" s="85"/>
      <c r="BC108" s="3" t="str">
        <f t="shared" si="94"/>
        <v>1.6</v>
      </c>
      <c r="BD108" s="3" t="str">
        <f t="shared" si="95"/>
        <v>-</v>
      </c>
      <c r="BE108" s="3">
        <f t="shared" si="96"/>
        <v>310.2</v>
      </c>
      <c r="BF108" s="3">
        <f t="shared" si="97"/>
        <v>9.02</v>
      </c>
      <c r="BG108" s="3">
        <f t="shared" si="98"/>
        <v>0.1633</v>
      </c>
    </row>
    <row r="109" spans="1:59" x14ac:dyDescent="0.3">
      <c r="A109" s="1" t="str">
        <f>'Forward collapse simulation'!B119</f>
        <v>1.6</v>
      </c>
      <c r="B109" s="37" t="str">
        <f>IF('Forward collapse simulation'!C119="","-",'Forward collapse simulation'!C119)</f>
        <v>-</v>
      </c>
      <c r="C109" s="85">
        <f>'Forward collapse simulation'!E119</f>
        <v>311.45</v>
      </c>
      <c r="D109" s="85">
        <f>'Forward collapse simulation'!F119</f>
        <v>21.68</v>
      </c>
      <c r="E109" s="85">
        <f>'Forward collapse simulation'!D119</f>
        <v>2.0630000000000002</v>
      </c>
      <c r="F109" s="85"/>
      <c r="G109" s="3" t="str">
        <f t="shared" si="54"/>
        <v>1.6</v>
      </c>
      <c r="H109" s="3" t="str">
        <f t="shared" si="55"/>
        <v>-</v>
      </c>
      <c r="I109" s="3">
        <f t="shared" si="56"/>
        <v>311.45</v>
      </c>
      <c r="J109" s="3">
        <f t="shared" si="57"/>
        <v>21.68</v>
      </c>
      <c r="K109" s="3">
        <f t="shared" si="58"/>
        <v>1.8567000000000002</v>
      </c>
      <c r="L109" s="85"/>
      <c r="M109" s="3" t="str">
        <f t="shared" si="59"/>
        <v>1.6</v>
      </c>
      <c r="N109" s="3" t="str">
        <f t="shared" si="60"/>
        <v>-</v>
      </c>
      <c r="O109" s="3">
        <f t="shared" si="61"/>
        <v>311.45</v>
      </c>
      <c r="P109" s="3">
        <f t="shared" si="62"/>
        <v>21.68</v>
      </c>
      <c r="Q109" s="3">
        <f t="shared" si="63"/>
        <v>1.6504000000000003</v>
      </c>
      <c r="R109" s="85"/>
      <c r="S109" s="3" t="str">
        <f t="shared" si="64"/>
        <v>1.6</v>
      </c>
      <c r="T109" s="3" t="str">
        <f t="shared" si="65"/>
        <v>-</v>
      </c>
      <c r="U109" s="3">
        <f t="shared" si="66"/>
        <v>311.45</v>
      </c>
      <c r="V109" s="3">
        <f t="shared" si="67"/>
        <v>21.68</v>
      </c>
      <c r="W109" s="3">
        <f t="shared" si="68"/>
        <v>1.4440999999999999</v>
      </c>
      <c r="X109" s="85"/>
      <c r="Y109" s="3" t="str">
        <f t="shared" si="69"/>
        <v>1.6</v>
      </c>
      <c r="Z109" s="3" t="str">
        <f t="shared" si="70"/>
        <v>-</v>
      </c>
      <c r="AA109" s="3">
        <f t="shared" si="71"/>
        <v>311.45</v>
      </c>
      <c r="AB109" s="3">
        <f t="shared" si="72"/>
        <v>21.68</v>
      </c>
      <c r="AC109" s="3">
        <f t="shared" si="73"/>
        <v>1.2378</v>
      </c>
      <c r="AD109" s="85"/>
      <c r="AE109" s="3" t="str">
        <f t="shared" si="74"/>
        <v>1.6</v>
      </c>
      <c r="AF109" s="3" t="str">
        <f t="shared" si="75"/>
        <v>-</v>
      </c>
      <c r="AG109" s="3">
        <f t="shared" si="76"/>
        <v>311.45</v>
      </c>
      <c r="AH109" s="3">
        <f t="shared" si="77"/>
        <v>21.68</v>
      </c>
      <c r="AI109" s="3">
        <f t="shared" si="78"/>
        <v>1.0315000000000001</v>
      </c>
      <c r="AJ109" s="85"/>
      <c r="AK109" s="3" t="str">
        <f t="shared" si="79"/>
        <v>1.6</v>
      </c>
      <c r="AL109" s="3" t="str">
        <f t="shared" si="80"/>
        <v>-</v>
      </c>
      <c r="AM109" s="3">
        <f t="shared" si="81"/>
        <v>311.45</v>
      </c>
      <c r="AN109" s="3">
        <f t="shared" si="82"/>
        <v>21.68</v>
      </c>
      <c r="AO109" s="3">
        <f t="shared" si="83"/>
        <v>0.82520000000000016</v>
      </c>
      <c r="AP109" s="85"/>
      <c r="AQ109" s="3" t="str">
        <f t="shared" si="84"/>
        <v>1.6</v>
      </c>
      <c r="AR109" s="3" t="str">
        <f t="shared" si="85"/>
        <v>-</v>
      </c>
      <c r="AS109" s="3">
        <f t="shared" si="86"/>
        <v>311.45</v>
      </c>
      <c r="AT109" s="3">
        <f t="shared" si="87"/>
        <v>21.68</v>
      </c>
      <c r="AU109" s="3">
        <f t="shared" si="88"/>
        <v>0.61890000000000001</v>
      </c>
      <c r="AV109" s="85"/>
      <c r="AW109" s="3" t="str">
        <f t="shared" si="89"/>
        <v>1.6</v>
      </c>
      <c r="AX109" s="3" t="str">
        <f t="shared" si="90"/>
        <v>-</v>
      </c>
      <c r="AY109" s="3">
        <f t="shared" si="91"/>
        <v>311.45</v>
      </c>
      <c r="AZ109" s="3">
        <f t="shared" si="92"/>
        <v>21.68</v>
      </c>
      <c r="BA109" s="3">
        <f t="shared" si="93"/>
        <v>0.41260000000000008</v>
      </c>
      <c r="BB109" s="85"/>
      <c r="BC109" s="3" t="str">
        <f t="shared" si="94"/>
        <v>1.6</v>
      </c>
      <c r="BD109" s="3" t="str">
        <f t="shared" si="95"/>
        <v>-</v>
      </c>
      <c r="BE109" s="3">
        <f t="shared" si="96"/>
        <v>311.45</v>
      </c>
      <c r="BF109" s="3">
        <f t="shared" si="97"/>
        <v>21.68</v>
      </c>
      <c r="BG109" s="3">
        <f t="shared" si="98"/>
        <v>0.20630000000000004</v>
      </c>
    </row>
    <row r="110" spans="1:59" x14ac:dyDescent="0.3">
      <c r="A110" s="1" t="str">
        <f>'Forward collapse simulation'!B120</f>
        <v>1.6</v>
      </c>
      <c r="B110" s="37" t="str">
        <f>IF('Forward collapse simulation'!C120="","-",'Forward collapse simulation'!C120)</f>
        <v>-</v>
      </c>
      <c r="C110" s="85">
        <f>'Forward collapse simulation'!E120</f>
        <v>313.42</v>
      </c>
      <c r="D110" s="85">
        <f>'Forward collapse simulation'!F120</f>
        <v>36.950000000000003</v>
      </c>
      <c r="E110" s="85">
        <f>'Forward collapse simulation'!D120</f>
        <v>2.181</v>
      </c>
      <c r="F110" s="85"/>
      <c r="G110" s="3" t="str">
        <f t="shared" si="54"/>
        <v>1.6</v>
      </c>
      <c r="H110" s="3" t="str">
        <f t="shared" si="55"/>
        <v>-</v>
      </c>
      <c r="I110" s="3">
        <f t="shared" si="56"/>
        <v>313.42</v>
      </c>
      <c r="J110" s="3">
        <f t="shared" si="57"/>
        <v>36.950000000000003</v>
      </c>
      <c r="K110" s="3">
        <f t="shared" si="58"/>
        <v>1.9629000000000001</v>
      </c>
      <c r="L110" s="85"/>
      <c r="M110" s="3" t="str">
        <f t="shared" si="59"/>
        <v>1.6</v>
      </c>
      <c r="N110" s="3" t="str">
        <f t="shared" si="60"/>
        <v>-</v>
      </c>
      <c r="O110" s="3">
        <f t="shared" si="61"/>
        <v>313.42</v>
      </c>
      <c r="P110" s="3">
        <f t="shared" si="62"/>
        <v>36.950000000000003</v>
      </c>
      <c r="Q110" s="3">
        <f t="shared" si="63"/>
        <v>1.7448000000000001</v>
      </c>
      <c r="R110" s="85"/>
      <c r="S110" s="3" t="str">
        <f t="shared" si="64"/>
        <v>1.6</v>
      </c>
      <c r="T110" s="3" t="str">
        <f t="shared" si="65"/>
        <v>-</v>
      </c>
      <c r="U110" s="3">
        <f t="shared" si="66"/>
        <v>313.42</v>
      </c>
      <c r="V110" s="3">
        <f t="shared" si="67"/>
        <v>36.950000000000003</v>
      </c>
      <c r="W110" s="3">
        <f t="shared" si="68"/>
        <v>1.5266999999999999</v>
      </c>
      <c r="X110" s="85"/>
      <c r="Y110" s="3" t="str">
        <f t="shared" si="69"/>
        <v>1.6</v>
      </c>
      <c r="Z110" s="3" t="str">
        <f t="shared" si="70"/>
        <v>-</v>
      </c>
      <c r="AA110" s="3">
        <f t="shared" si="71"/>
        <v>313.42</v>
      </c>
      <c r="AB110" s="3">
        <f t="shared" si="72"/>
        <v>36.950000000000003</v>
      </c>
      <c r="AC110" s="3">
        <f t="shared" si="73"/>
        <v>1.3086</v>
      </c>
      <c r="AD110" s="85"/>
      <c r="AE110" s="3" t="str">
        <f t="shared" si="74"/>
        <v>1.6</v>
      </c>
      <c r="AF110" s="3" t="str">
        <f t="shared" si="75"/>
        <v>-</v>
      </c>
      <c r="AG110" s="3">
        <f t="shared" si="76"/>
        <v>313.42</v>
      </c>
      <c r="AH110" s="3">
        <f t="shared" si="77"/>
        <v>36.950000000000003</v>
      </c>
      <c r="AI110" s="3">
        <f t="shared" si="78"/>
        <v>1.0905</v>
      </c>
      <c r="AJ110" s="85"/>
      <c r="AK110" s="3" t="str">
        <f t="shared" si="79"/>
        <v>1.6</v>
      </c>
      <c r="AL110" s="3" t="str">
        <f t="shared" si="80"/>
        <v>-</v>
      </c>
      <c r="AM110" s="3">
        <f t="shared" si="81"/>
        <v>313.42</v>
      </c>
      <c r="AN110" s="3">
        <f t="shared" si="82"/>
        <v>36.950000000000003</v>
      </c>
      <c r="AO110" s="3">
        <f t="shared" si="83"/>
        <v>0.87240000000000006</v>
      </c>
      <c r="AP110" s="85"/>
      <c r="AQ110" s="3" t="str">
        <f t="shared" si="84"/>
        <v>1.6</v>
      </c>
      <c r="AR110" s="3" t="str">
        <f t="shared" si="85"/>
        <v>-</v>
      </c>
      <c r="AS110" s="3">
        <f t="shared" si="86"/>
        <v>313.42</v>
      </c>
      <c r="AT110" s="3">
        <f t="shared" si="87"/>
        <v>36.950000000000003</v>
      </c>
      <c r="AU110" s="3">
        <f t="shared" si="88"/>
        <v>0.65429999999999999</v>
      </c>
      <c r="AV110" s="85"/>
      <c r="AW110" s="3" t="str">
        <f t="shared" si="89"/>
        <v>1.6</v>
      </c>
      <c r="AX110" s="3" t="str">
        <f t="shared" si="90"/>
        <v>-</v>
      </c>
      <c r="AY110" s="3">
        <f t="shared" si="91"/>
        <v>313.42</v>
      </c>
      <c r="AZ110" s="3">
        <f t="shared" si="92"/>
        <v>36.950000000000003</v>
      </c>
      <c r="BA110" s="3">
        <f t="shared" si="93"/>
        <v>0.43620000000000003</v>
      </c>
      <c r="BB110" s="85"/>
      <c r="BC110" s="3" t="str">
        <f t="shared" si="94"/>
        <v>1.6</v>
      </c>
      <c r="BD110" s="3" t="str">
        <f t="shared" si="95"/>
        <v>-</v>
      </c>
      <c r="BE110" s="3">
        <f t="shared" si="96"/>
        <v>313.42</v>
      </c>
      <c r="BF110" s="3">
        <f t="shared" si="97"/>
        <v>36.950000000000003</v>
      </c>
      <c r="BG110" s="3">
        <f t="shared" si="98"/>
        <v>0.21810000000000002</v>
      </c>
    </row>
    <row r="111" spans="1:59" x14ac:dyDescent="0.3">
      <c r="A111" s="1" t="str">
        <f>'Forward collapse simulation'!B121</f>
        <v>1.6</v>
      </c>
      <c r="B111" s="37" t="str">
        <f>IF('Forward collapse simulation'!C121="","-",'Forward collapse simulation'!C121)</f>
        <v>-</v>
      </c>
      <c r="C111" s="85">
        <f>'Forward collapse simulation'!E121</f>
        <v>320.20999999999998</v>
      </c>
      <c r="D111" s="85">
        <f>'Forward collapse simulation'!F121</f>
        <v>54.85</v>
      </c>
      <c r="E111" s="85">
        <f>'Forward collapse simulation'!D121</f>
        <v>1.325</v>
      </c>
      <c r="F111" s="85"/>
      <c r="G111" s="3" t="str">
        <f t="shared" si="54"/>
        <v>1.6</v>
      </c>
      <c r="H111" s="3" t="str">
        <f t="shared" si="55"/>
        <v>-</v>
      </c>
      <c r="I111" s="3">
        <f t="shared" si="56"/>
        <v>320.20999999999998</v>
      </c>
      <c r="J111" s="3">
        <f t="shared" si="57"/>
        <v>54.85</v>
      </c>
      <c r="K111" s="3">
        <f t="shared" si="58"/>
        <v>1.1924999999999999</v>
      </c>
      <c r="L111" s="85"/>
      <c r="M111" s="3" t="str">
        <f t="shared" si="59"/>
        <v>1.6</v>
      </c>
      <c r="N111" s="3" t="str">
        <f t="shared" si="60"/>
        <v>-</v>
      </c>
      <c r="O111" s="3">
        <f t="shared" si="61"/>
        <v>320.20999999999998</v>
      </c>
      <c r="P111" s="3">
        <f t="shared" si="62"/>
        <v>54.85</v>
      </c>
      <c r="Q111" s="3">
        <f t="shared" si="63"/>
        <v>1.06</v>
      </c>
      <c r="R111" s="85"/>
      <c r="S111" s="3" t="str">
        <f t="shared" si="64"/>
        <v>1.6</v>
      </c>
      <c r="T111" s="3" t="str">
        <f t="shared" si="65"/>
        <v>-</v>
      </c>
      <c r="U111" s="3">
        <f t="shared" si="66"/>
        <v>320.20999999999998</v>
      </c>
      <c r="V111" s="3">
        <f t="shared" si="67"/>
        <v>54.85</v>
      </c>
      <c r="W111" s="3">
        <f t="shared" si="68"/>
        <v>0.92749999999999988</v>
      </c>
      <c r="X111" s="85"/>
      <c r="Y111" s="3" t="str">
        <f t="shared" si="69"/>
        <v>1.6</v>
      </c>
      <c r="Z111" s="3" t="str">
        <f t="shared" si="70"/>
        <v>-</v>
      </c>
      <c r="AA111" s="3">
        <f t="shared" si="71"/>
        <v>320.20999999999998</v>
      </c>
      <c r="AB111" s="3">
        <f t="shared" si="72"/>
        <v>54.85</v>
      </c>
      <c r="AC111" s="3">
        <f t="shared" si="73"/>
        <v>0.79499999999999993</v>
      </c>
      <c r="AD111" s="85"/>
      <c r="AE111" s="3" t="str">
        <f t="shared" si="74"/>
        <v>1.6</v>
      </c>
      <c r="AF111" s="3" t="str">
        <f t="shared" si="75"/>
        <v>-</v>
      </c>
      <c r="AG111" s="3">
        <f t="shared" si="76"/>
        <v>320.20999999999998</v>
      </c>
      <c r="AH111" s="3">
        <f t="shared" si="77"/>
        <v>54.85</v>
      </c>
      <c r="AI111" s="3">
        <f t="shared" si="78"/>
        <v>0.66249999999999998</v>
      </c>
      <c r="AJ111" s="85"/>
      <c r="AK111" s="3" t="str">
        <f t="shared" si="79"/>
        <v>1.6</v>
      </c>
      <c r="AL111" s="3" t="str">
        <f t="shared" si="80"/>
        <v>-</v>
      </c>
      <c r="AM111" s="3">
        <f t="shared" si="81"/>
        <v>320.20999999999998</v>
      </c>
      <c r="AN111" s="3">
        <f t="shared" si="82"/>
        <v>54.85</v>
      </c>
      <c r="AO111" s="3">
        <f t="shared" si="83"/>
        <v>0.53</v>
      </c>
      <c r="AP111" s="85"/>
      <c r="AQ111" s="3" t="str">
        <f t="shared" si="84"/>
        <v>1.6</v>
      </c>
      <c r="AR111" s="3" t="str">
        <f t="shared" si="85"/>
        <v>-</v>
      </c>
      <c r="AS111" s="3">
        <f t="shared" si="86"/>
        <v>320.20999999999998</v>
      </c>
      <c r="AT111" s="3">
        <f t="shared" si="87"/>
        <v>54.85</v>
      </c>
      <c r="AU111" s="3">
        <f t="shared" si="88"/>
        <v>0.39749999999999996</v>
      </c>
      <c r="AV111" s="85"/>
      <c r="AW111" s="3" t="str">
        <f t="shared" si="89"/>
        <v>1.6</v>
      </c>
      <c r="AX111" s="3" t="str">
        <f t="shared" si="90"/>
        <v>-</v>
      </c>
      <c r="AY111" s="3">
        <f t="shared" si="91"/>
        <v>320.20999999999998</v>
      </c>
      <c r="AZ111" s="3">
        <f t="shared" si="92"/>
        <v>54.85</v>
      </c>
      <c r="BA111" s="3">
        <f t="shared" si="93"/>
        <v>0.26500000000000001</v>
      </c>
      <c r="BB111" s="85"/>
      <c r="BC111" s="3" t="str">
        <f t="shared" si="94"/>
        <v>1.6</v>
      </c>
      <c r="BD111" s="3" t="str">
        <f t="shared" si="95"/>
        <v>-</v>
      </c>
      <c r="BE111" s="3">
        <f t="shared" si="96"/>
        <v>320.20999999999998</v>
      </c>
      <c r="BF111" s="3">
        <f t="shared" si="97"/>
        <v>54.85</v>
      </c>
      <c r="BG111" s="3">
        <f t="shared" si="98"/>
        <v>0.13250000000000001</v>
      </c>
    </row>
    <row r="112" spans="1:59" x14ac:dyDescent="0.3">
      <c r="A112" s="1" t="str">
        <f>'Forward collapse simulation'!B122</f>
        <v>1.6</v>
      </c>
      <c r="B112" s="37" t="str">
        <f>IF('Forward collapse simulation'!C122="","-",'Forward collapse simulation'!C122)</f>
        <v>-</v>
      </c>
      <c r="C112" s="85">
        <f>'Forward collapse simulation'!E122</f>
        <v>345.31</v>
      </c>
      <c r="D112" s="85">
        <f>'Forward collapse simulation'!F122</f>
        <v>81.42</v>
      </c>
      <c r="E112" s="85">
        <f>'Forward collapse simulation'!D122</f>
        <v>1.004</v>
      </c>
      <c r="F112" s="85"/>
      <c r="G112" s="3" t="str">
        <f t="shared" si="54"/>
        <v>1.6</v>
      </c>
      <c r="H112" s="3" t="str">
        <f t="shared" si="55"/>
        <v>-</v>
      </c>
      <c r="I112" s="3">
        <f t="shared" si="56"/>
        <v>345.31</v>
      </c>
      <c r="J112" s="3">
        <f t="shared" si="57"/>
        <v>81.42</v>
      </c>
      <c r="K112" s="3">
        <f t="shared" si="58"/>
        <v>0.90360000000000007</v>
      </c>
      <c r="L112" s="85"/>
      <c r="M112" s="3" t="str">
        <f t="shared" si="59"/>
        <v>1.6</v>
      </c>
      <c r="N112" s="3" t="str">
        <f t="shared" si="60"/>
        <v>-</v>
      </c>
      <c r="O112" s="3">
        <f t="shared" si="61"/>
        <v>345.31</v>
      </c>
      <c r="P112" s="3">
        <f t="shared" si="62"/>
        <v>81.42</v>
      </c>
      <c r="Q112" s="3">
        <f t="shared" si="63"/>
        <v>0.80320000000000003</v>
      </c>
      <c r="R112" s="85"/>
      <c r="S112" s="3" t="str">
        <f t="shared" si="64"/>
        <v>1.6</v>
      </c>
      <c r="T112" s="3" t="str">
        <f t="shared" si="65"/>
        <v>-</v>
      </c>
      <c r="U112" s="3">
        <f t="shared" si="66"/>
        <v>345.31</v>
      </c>
      <c r="V112" s="3">
        <f t="shared" si="67"/>
        <v>81.42</v>
      </c>
      <c r="W112" s="3">
        <f t="shared" si="68"/>
        <v>0.70279999999999998</v>
      </c>
      <c r="X112" s="85"/>
      <c r="Y112" s="3" t="str">
        <f t="shared" si="69"/>
        <v>1.6</v>
      </c>
      <c r="Z112" s="3" t="str">
        <f t="shared" si="70"/>
        <v>-</v>
      </c>
      <c r="AA112" s="3">
        <f t="shared" si="71"/>
        <v>345.31</v>
      </c>
      <c r="AB112" s="3">
        <f t="shared" si="72"/>
        <v>81.42</v>
      </c>
      <c r="AC112" s="3">
        <f t="shared" si="73"/>
        <v>0.60239999999999994</v>
      </c>
      <c r="AD112" s="85"/>
      <c r="AE112" s="3" t="str">
        <f t="shared" si="74"/>
        <v>1.6</v>
      </c>
      <c r="AF112" s="3" t="str">
        <f t="shared" si="75"/>
        <v>-</v>
      </c>
      <c r="AG112" s="3">
        <f t="shared" si="76"/>
        <v>345.31</v>
      </c>
      <c r="AH112" s="3">
        <f t="shared" si="77"/>
        <v>81.42</v>
      </c>
      <c r="AI112" s="3">
        <f t="shared" si="78"/>
        <v>0.502</v>
      </c>
      <c r="AJ112" s="85"/>
      <c r="AK112" s="3" t="str">
        <f t="shared" si="79"/>
        <v>1.6</v>
      </c>
      <c r="AL112" s="3" t="str">
        <f t="shared" si="80"/>
        <v>-</v>
      </c>
      <c r="AM112" s="3">
        <f t="shared" si="81"/>
        <v>345.31</v>
      </c>
      <c r="AN112" s="3">
        <f t="shared" si="82"/>
        <v>81.42</v>
      </c>
      <c r="AO112" s="3">
        <f t="shared" si="83"/>
        <v>0.40160000000000001</v>
      </c>
      <c r="AP112" s="85"/>
      <c r="AQ112" s="3" t="str">
        <f t="shared" si="84"/>
        <v>1.6</v>
      </c>
      <c r="AR112" s="3" t="str">
        <f t="shared" si="85"/>
        <v>-</v>
      </c>
      <c r="AS112" s="3">
        <f t="shared" si="86"/>
        <v>345.31</v>
      </c>
      <c r="AT112" s="3">
        <f t="shared" si="87"/>
        <v>81.42</v>
      </c>
      <c r="AU112" s="3">
        <f t="shared" si="88"/>
        <v>0.30119999999999997</v>
      </c>
      <c r="AV112" s="85"/>
      <c r="AW112" s="3" t="str">
        <f t="shared" si="89"/>
        <v>1.6</v>
      </c>
      <c r="AX112" s="3" t="str">
        <f t="shared" si="90"/>
        <v>-</v>
      </c>
      <c r="AY112" s="3">
        <f t="shared" si="91"/>
        <v>345.31</v>
      </c>
      <c r="AZ112" s="3">
        <f t="shared" si="92"/>
        <v>81.42</v>
      </c>
      <c r="BA112" s="3">
        <f t="shared" si="93"/>
        <v>0.20080000000000001</v>
      </c>
      <c r="BB112" s="85"/>
      <c r="BC112" s="3" t="str">
        <f t="shared" si="94"/>
        <v>1.6</v>
      </c>
      <c r="BD112" s="3" t="str">
        <f t="shared" si="95"/>
        <v>-</v>
      </c>
      <c r="BE112" s="3">
        <f t="shared" si="96"/>
        <v>345.31</v>
      </c>
      <c r="BF112" s="3">
        <f t="shared" si="97"/>
        <v>81.42</v>
      </c>
      <c r="BG112" s="3">
        <f t="shared" si="98"/>
        <v>0.1004</v>
      </c>
    </row>
    <row r="113" spans="1:59" x14ac:dyDescent="0.3">
      <c r="A113" s="1" t="str">
        <f>'Forward collapse simulation'!B123</f>
        <v>1.6</v>
      </c>
      <c r="B113" s="37" t="str">
        <f>IF('Forward collapse simulation'!C123="","-",'Forward collapse simulation'!C123)</f>
        <v>-</v>
      </c>
      <c r="C113" s="85">
        <f>'Forward collapse simulation'!E123</f>
        <v>143.29</v>
      </c>
      <c r="D113" s="85">
        <f>'Forward collapse simulation'!F123</f>
        <v>66.05</v>
      </c>
      <c r="E113" s="85">
        <f>'Forward collapse simulation'!D123</f>
        <v>1.0760000000000001</v>
      </c>
      <c r="F113" s="85"/>
      <c r="G113" s="3" t="str">
        <f t="shared" si="54"/>
        <v>1.6</v>
      </c>
      <c r="H113" s="3" t="str">
        <f t="shared" si="55"/>
        <v>-</v>
      </c>
      <c r="I113" s="3">
        <f t="shared" si="56"/>
        <v>143.29</v>
      </c>
      <c r="J113" s="3">
        <f t="shared" si="57"/>
        <v>66.05</v>
      </c>
      <c r="K113" s="3">
        <f t="shared" si="58"/>
        <v>0.96840000000000004</v>
      </c>
      <c r="L113" s="85"/>
      <c r="M113" s="3" t="str">
        <f t="shared" si="59"/>
        <v>1.6</v>
      </c>
      <c r="N113" s="3" t="str">
        <f t="shared" si="60"/>
        <v>-</v>
      </c>
      <c r="O113" s="3">
        <f t="shared" si="61"/>
        <v>143.29</v>
      </c>
      <c r="P113" s="3">
        <f t="shared" si="62"/>
        <v>66.05</v>
      </c>
      <c r="Q113" s="3">
        <f t="shared" si="63"/>
        <v>0.86080000000000012</v>
      </c>
      <c r="R113" s="85"/>
      <c r="S113" s="3" t="str">
        <f t="shared" si="64"/>
        <v>1.6</v>
      </c>
      <c r="T113" s="3" t="str">
        <f t="shared" si="65"/>
        <v>-</v>
      </c>
      <c r="U113" s="3">
        <f t="shared" si="66"/>
        <v>143.29</v>
      </c>
      <c r="V113" s="3">
        <f t="shared" si="67"/>
        <v>66.05</v>
      </c>
      <c r="W113" s="3">
        <f t="shared" si="68"/>
        <v>0.75319999999999998</v>
      </c>
      <c r="X113" s="85"/>
      <c r="Y113" s="3" t="str">
        <f t="shared" si="69"/>
        <v>1.6</v>
      </c>
      <c r="Z113" s="3" t="str">
        <f t="shared" si="70"/>
        <v>-</v>
      </c>
      <c r="AA113" s="3">
        <f t="shared" si="71"/>
        <v>143.29</v>
      </c>
      <c r="AB113" s="3">
        <f t="shared" si="72"/>
        <v>66.05</v>
      </c>
      <c r="AC113" s="3">
        <f t="shared" si="73"/>
        <v>0.64560000000000006</v>
      </c>
      <c r="AD113" s="85"/>
      <c r="AE113" s="3" t="str">
        <f t="shared" si="74"/>
        <v>1.6</v>
      </c>
      <c r="AF113" s="3" t="str">
        <f t="shared" si="75"/>
        <v>-</v>
      </c>
      <c r="AG113" s="3">
        <f t="shared" si="76"/>
        <v>143.29</v>
      </c>
      <c r="AH113" s="3">
        <f t="shared" si="77"/>
        <v>66.05</v>
      </c>
      <c r="AI113" s="3">
        <f t="shared" si="78"/>
        <v>0.53800000000000003</v>
      </c>
      <c r="AJ113" s="85"/>
      <c r="AK113" s="3" t="str">
        <f t="shared" si="79"/>
        <v>1.6</v>
      </c>
      <c r="AL113" s="3" t="str">
        <f t="shared" si="80"/>
        <v>-</v>
      </c>
      <c r="AM113" s="3">
        <f t="shared" si="81"/>
        <v>143.29</v>
      </c>
      <c r="AN113" s="3">
        <f t="shared" si="82"/>
        <v>66.05</v>
      </c>
      <c r="AO113" s="3">
        <f t="shared" si="83"/>
        <v>0.43040000000000006</v>
      </c>
      <c r="AP113" s="85"/>
      <c r="AQ113" s="3" t="str">
        <f t="shared" si="84"/>
        <v>1.6</v>
      </c>
      <c r="AR113" s="3" t="str">
        <f t="shared" si="85"/>
        <v>-</v>
      </c>
      <c r="AS113" s="3">
        <f t="shared" si="86"/>
        <v>143.29</v>
      </c>
      <c r="AT113" s="3">
        <f t="shared" si="87"/>
        <v>66.05</v>
      </c>
      <c r="AU113" s="3">
        <f t="shared" si="88"/>
        <v>0.32280000000000003</v>
      </c>
      <c r="AV113" s="85"/>
      <c r="AW113" s="3" t="str">
        <f t="shared" si="89"/>
        <v>1.6</v>
      </c>
      <c r="AX113" s="3" t="str">
        <f t="shared" si="90"/>
        <v>-</v>
      </c>
      <c r="AY113" s="3">
        <f t="shared" si="91"/>
        <v>143.29</v>
      </c>
      <c r="AZ113" s="3">
        <f t="shared" si="92"/>
        <v>66.05</v>
      </c>
      <c r="BA113" s="3">
        <f t="shared" si="93"/>
        <v>0.21520000000000003</v>
      </c>
      <c r="BB113" s="85"/>
      <c r="BC113" s="3" t="str">
        <f t="shared" si="94"/>
        <v>1.6</v>
      </c>
      <c r="BD113" s="3" t="str">
        <f t="shared" si="95"/>
        <v>-</v>
      </c>
      <c r="BE113" s="3">
        <f t="shared" si="96"/>
        <v>143.29</v>
      </c>
      <c r="BF113" s="3">
        <f t="shared" si="97"/>
        <v>66.05</v>
      </c>
      <c r="BG113" s="3">
        <f t="shared" si="98"/>
        <v>0.10760000000000002</v>
      </c>
    </row>
    <row r="114" spans="1:59" x14ac:dyDescent="0.3">
      <c r="A114" s="1" t="str">
        <f>'Forward collapse simulation'!B124</f>
        <v>1.6</v>
      </c>
      <c r="B114" s="37" t="str">
        <f>IF('Forward collapse simulation'!C124="","-",'Forward collapse simulation'!C124)</f>
        <v>-</v>
      </c>
      <c r="C114" s="85">
        <f>'Forward collapse simulation'!E124</f>
        <v>152.87</v>
      </c>
      <c r="D114" s="85">
        <f>'Forward collapse simulation'!F124</f>
        <v>33.61</v>
      </c>
      <c r="E114" s="85">
        <f>'Forward collapse simulation'!D124</f>
        <v>1.5249999999999999</v>
      </c>
      <c r="F114" s="85"/>
      <c r="G114" s="3" t="str">
        <f t="shared" si="54"/>
        <v>1.6</v>
      </c>
      <c r="H114" s="3" t="str">
        <f t="shared" si="55"/>
        <v>-</v>
      </c>
      <c r="I114" s="3">
        <f t="shared" si="56"/>
        <v>152.87</v>
      </c>
      <c r="J114" s="3">
        <f t="shared" si="57"/>
        <v>33.61</v>
      </c>
      <c r="K114" s="3">
        <f t="shared" si="58"/>
        <v>1.3725000000000001</v>
      </c>
      <c r="L114" s="85"/>
      <c r="M114" s="3" t="str">
        <f t="shared" si="59"/>
        <v>1.6</v>
      </c>
      <c r="N114" s="3" t="str">
        <f t="shared" si="60"/>
        <v>-</v>
      </c>
      <c r="O114" s="3">
        <f t="shared" si="61"/>
        <v>152.87</v>
      </c>
      <c r="P114" s="3">
        <f t="shared" si="62"/>
        <v>33.61</v>
      </c>
      <c r="Q114" s="3">
        <f t="shared" si="63"/>
        <v>1.22</v>
      </c>
      <c r="R114" s="85"/>
      <c r="S114" s="3" t="str">
        <f t="shared" si="64"/>
        <v>1.6</v>
      </c>
      <c r="T114" s="3" t="str">
        <f t="shared" si="65"/>
        <v>-</v>
      </c>
      <c r="U114" s="3">
        <f t="shared" si="66"/>
        <v>152.87</v>
      </c>
      <c r="V114" s="3">
        <f t="shared" si="67"/>
        <v>33.61</v>
      </c>
      <c r="W114" s="3">
        <f t="shared" si="68"/>
        <v>1.0674999999999999</v>
      </c>
      <c r="X114" s="85"/>
      <c r="Y114" s="3" t="str">
        <f t="shared" si="69"/>
        <v>1.6</v>
      </c>
      <c r="Z114" s="3" t="str">
        <f t="shared" si="70"/>
        <v>-</v>
      </c>
      <c r="AA114" s="3">
        <f t="shared" si="71"/>
        <v>152.87</v>
      </c>
      <c r="AB114" s="3">
        <f t="shared" si="72"/>
        <v>33.61</v>
      </c>
      <c r="AC114" s="3">
        <f t="shared" si="73"/>
        <v>0.91499999999999992</v>
      </c>
      <c r="AD114" s="85"/>
      <c r="AE114" s="3" t="str">
        <f t="shared" si="74"/>
        <v>1.6</v>
      </c>
      <c r="AF114" s="3" t="str">
        <f t="shared" si="75"/>
        <v>-</v>
      </c>
      <c r="AG114" s="3">
        <f t="shared" si="76"/>
        <v>152.87</v>
      </c>
      <c r="AH114" s="3">
        <f t="shared" si="77"/>
        <v>33.61</v>
      </c>
      <c r="AI114" s="3">
        <f t="shared" si="78"/>
        <v>0.76249999999999996</v>
      </c>
      <c r="AJ114" s="85"/>
      <c r="AK114" s="3" t="str">
        <f t="shared" si="79"/>
        <v>1.6</v>
      </c>
      <c r="AL114" s="3" t="str">
        <f t="shared" si="80"/>
        <v>-</v>
      </c>
      <c r="AM114" s="3">
        <f t="shared" si="81"/>
        <v>152.87</v>
      </c>
      <c r="AN114" s="3">
        <f t="shared" si="82"/>
        <v>33.61</v>
      </c>
      <c r="AO114" s="3">
        <f t="shared" si="83"/>
        <v>0.61</v>
      </c>
      <c r="AP114" s="85"/>
      <c r="AQ114" s="3" t="str">
        <f t="shared" si="84"/>
        <v>1.6</v>
      </c>
      <c r="AR114" s="3" t="str">
        <f t="shared" si="85"/>
        <v>-</v>
      </c>
      <c r="AS114" s="3">
        <f t="shared" si="86"/>
        <v>152.87</v>
      </c>
      <c r="AT114" s="3">
        <f t="shared" si="87"/>
        <v>33.61</v>
      </c>
      <c r="AU114" s="3">
        <f t="shared" si="88"/>
        <v>0.45749999999999996</v>
      </c>
      <c r="AV114" s="85"/>
      <c r="AW114" s="3" t="str">
        <f t="shared" si="89"/>
        <v>1.6</v>
      </c>
      <c r="AX114" s="3" t="str">
        <f t="shared" si="90"/>
        <v>-</v>
      </c>
      <c r="AY114" s="3">
        <f t="shared" si="91"/>
        <v>152.87</v>
      </c>
      <c r="AZ114" s="3">
        <f t="shared" si="92"/>
        <v>33.61</v>
      </c>
      <c r="BA114" s="3">
        <f t="shared" si="93"/>
        <v>0.30499999999999999</v>
      </c>
      <c r="BB114" s="85"/>
      <c r="BC114" s="3" t="str">
        <f t="shared" si="94"/>
        <v>1.6</v>
      </c>
      <c r="BD114" s="3" t="str">
        <f t="shared" si="95"/>
        <v>-</v>
      </c>
      <c r="BE114" s="3">
        <f t="shared" si="96"/>
        <v>152.87</v>
      </c>
      <c r="BF114" s="3">
        <f t="shared" si="97"/>
        <v>33.61</v>
      </c>
      <c r="BG114" s="3">
        <f t="shared" si="98"/>
        <v>0.1525</v>
      </c>
    </row>
    <row r="115" spans="1:59" x14ac:dyDescent="0.3">
      <c r="A115" s="1" t="str">
        <f>'Forward collapse simulation'!B125</f>
        <v>1.6</v>
      </c>
      <c r="B115" s="37" t="str">
        <f>IF('Forward collapse simulation'!C125="","-",'Forward collapse simulation'!C125)</f>
        <v>-</v>
      </c>
      <c r="C115" s="85">
        <f>'Forward collapse simulation'!E125</f>
        <v>155.91</v>
      </c>
      <c r="D115" s="85">
        <f>'Forward collapse simulation'!F125</f>
        <v>10.01</v>
      </c>
      <c r="E115" s="85">
        <f>'Forward collapse simulation'!D125</f>
        <v>2.2309999999999999</v>
      </c>
      <c r="F115" s="85"/>
      <c r="G115" s="3" t="str">
        <f t="shared" si="54"/>
        <v>1.6</v>
      </c>
      <c r="H115" s="3" t="str">
        <f t="shared" si="55"/>
        <v>-</v>
      </c>
      <c r="I115" s="3">
        <f t="shared" si="56"/>
        <v>155.91</v>
      </c>
      <c r="J115" s="3">
        <f t="shared" si="57"/>
        <v>10.01</v>
      </c>
      <c r="K115" s="3">
        <f t="shared" si="58"/>
        <v>2.0078999999999998</v>
      </c>
      <c r="L115" s="85"/>
      <c r="M115" s="3" t="str">
        <f t="shared" si="59"/>
        <v>1.6</v>
      </c>
      <c r="N115" s="3" t="str">
        <f t="shared" si="60"/>
        <v>-</v>
      </c>
      <c r="O115" s="3">
        <f t="shared" si="61"/>
        <v>155.91</v>
      </c>
      <c r="P115" s="3">
        <f t="shared" si="62"/>
        <v>10.01</v>
      </c>
      <c r="Q115" s="3">
        <f t="shared" si="63"/>
        <v>1.7847999999999999</v>
      </c>
      <c r="R115" s="85"/>
      <c r="S115" s="3" t="str">
        <f t="shared" si="64"/>
        <v>1.6</v>
      </c>
      <c r="T115" s="3" t="str">
        <f t="shared" si="65"/>
        <v>-</v>
      </c>
      <c r="U115" s="3">
        <f t="shared" si="66"/>
        <v>155.91</v>
      </c>
      <c r="V115" s="3">
        <f t="shared" si="67"/>
        <v>10.01</v>
      </c>
      <c r="W115" s="3">
        <f t="shared" si="68"/>
        <v>1.5616999999999999</v>
      </c>
      <c r="X115" s="85"/>
      <c r="Y115" s="3" t="str">
        <f t="shared" si="69"/>
        <v>1.6</v>
      </c>
      <c r="Z115" s="3" t="str">
        <f t="shared" si="70"/>
        <v>-</v>
      </c>
      <c r="AA115" s="3">
        <f t="shared" si="71"/>
        <v>155.91</v>
      </c>
      <c r="AB115" s="3">
        <f t="shared" si="72"/>
        <v>10.01</v>
      </c>
      <c r="AC115" s="3">
        <f t="shared" si="73"/>
        <v>1.3385999999999998</v>
      </c>
      <c r="AD115" s="85"/>
      <c r="AE115" s="3" t="str">
        <f t="shared" si="74"/>
        <v>1.6</v>
      </c>
      <c r="AF115" s="3" t="str">
        <f t="shared" si="75"/>
        <v>-</v>
      </c>
      <c r="AG115" s="3">
        <f t="shared" si="76"/>
        <v>155.91</v>
      </c>
      <c r="AH115" s="3">
        <f t="shared" si="77"/>
        <v>10.01</v>
      </c>
      <c r="AI115" s="3">
        <f t="shared" si="78"/>
        <v>1.1154999999999999</v>
      </c>
      <c r="AJ115" s="85"/>
      <c r="AK115" s="3" t="str">
        <f t="shared" si="79"/>
        <v>1.6</v>
      </c>
      <c r="AL115" s="3" t="str">
        <f t="shared" si="80"/>
        <v>-</v>
      </c>
      <c r="AM115" s="3">
        <f t="shared" si="81"/>
        <v>155.91</v>
      </c>
      <c r="AN115" s="3">
        <f t="shared" si="82"/>
        <v>10.01</v>
      </c>
      <c r="AO115" s="3">
        <f t="shared" si="83"/>
        <v>0.89239999999999997</v>
      </c>
      <c r="AP115" s="85"/>
      <c r="AQ115" s="3" t="str">
        <f t="shared" si="84"/>
        <v>1.6</v>
      </c>
      <c r="AR115" s="3" t="str">
        <f t="shared" si="85"/>
        <v>-</v>
      </c>
      <c r="AS115" s="3">
        <f t="shared" si="86"/>
        <v>155.91</v>
      </c>
      <c r="AT115" s="3">
        <f t="shared" si="87"/>
        <v>10.01</v>
      </c>
      <c r="AU115" s="3">
        <f t="shared" si="88"/>
        <v>0.6692999999999999</v>
      </c>
      <c r="AV115" s="85"/>
      <c r="AW115" s="3" t="str">
        <f t="shared" si="89"/>
        <v>1.6</v>
      </c>
      <c r="AX115" s="3" t="str">
        <f t="shared" si="90"/>
        <v>-</v>
      </c>
      <c r="AY115" s="3">
        <f t="shared" si="91"/>
        <v>155.91</v>
      </c>
      <c r="AZ115" s="3">
        <f t="shared" si="92"/>
        <v>10.01</v>
      </c>
      <c r="BA115" s="3">
        <f t="shared" si="93"/>
        <v>0.44619999999999999</v>
      </c>
      <c r="BB115" s="85"/>
      <c r="BC115" s="3" t="str">
        <f t="shared" si="94"/>
        <v>1.6</v>
      </c>
      <c r="BD115" s="3" t="str">
        <f t="shared" si="95"/>
        <v>-</v>
      </c>
      <c r="BE115" s="3">
        <f t="shared" si="96"/>
        <v>155.91</v>
      </c>
      <c r="BF115" s="3">
        <f t="shared" si="97"/>
        <v>10.01</v>
      </c>
      <c r="BG115" s="3">
        <f t="shared" si="98"/>
        <v>0.22309999999999999</v>
      </c>
    </row>
    <row r="116" spans="1:59" x14ac:dyDescent="0.3">
      <c r="A116" s="1" t="str">
        <f>'Forward collapse simulation'!B126</f>
        <v>1.6</v>
      </c>
      <c r="B116" s="37" t="str">
        <f>IF('Forward collapse simulation'!C126="","-",'Forward collapse simulation'!C126)</f>
        <v>-</v>
      </c>
      <c r="C116" s="85">
        <f>'Forward collapse simulation'!E126</f>
        <v>156.4</v>
      </c>
      <c r="D116" s="85">
        <f>'Forward collapse simulation'!F126</f>
        <v>-3.69</v>
      </c>
      <c r="E116" s="85">
        <f>'Forward collapse simulation'!D126</f>
        <v>3.927</v>
      </c>
      <c r="F116" s="85"/>
      <c r="G116" s="3" t="str">
        <f t="shared" si="54"/>
        <v>1.6</v>
      </c>
      <c r="H116" s="3" t="str">
        <f t="shared" si="55"/>
        <v>-</v>
      </c>
      <c r="I116" s="3">
        <f t="shared" si="56"/>
        <v>156.4</v>
      </c>
      <c r="J116" s="3">
        <f t="shared" si="57"/>
        <v>-3.69</v>
      </c>
      <c r="K116" s="3">
        <f t="shared" si="58"/>
        <v>3.5343</v>
      </c>
      <c r="L116" s="85"/>
      <c r="M116" s="3" t="str">
        <f t="shared" si="59"/>
        <v>1.6</v>
      </c>
      <c r="N116" s="3" t="str">
        <f t="shared" si="60"/>
        <v>-</v>
      </c>
      <c r="O116" s="3">
        <f t="shared" si="61"/>
        <v>156.4</v>
      </c>
      <c r="P116" s="3">
        <f t="shared" si="62"/>
        <v>-3.69</v>
      </c>
      <c r="Q116" s="3">
        <f t="shared" si="63"/>
        <v>3.1416000000000004</v>
      </c>
      <c r="R116" s="85"/>
      <c r="S116" s="3" t="str">
        <f t="shared" si="64"/>
        <v>1.6</v>
      </c>
      <c r="T116" s="3" t="str">
        <f t="shared" si="65"/>
        <v>-</v>
      </c>
      <c r="U116" s="3">
        <f t="shared" si="66"/>
        <v>156.4</v>
      </c>
      <c r="V116" s="3">
        <f t="shared" si="67"/>
        <v>-3.69</v>
      </c>
      <c r="W116" s="3">
        <f t="shared" si="68"/>
        <v>2.7488999999999999</v>
      </c>
      <c r="X116" s="85"/>
      <c r="Y116" s="3" t="str">
        <f t="shared" si="69"/>
        <v>1.6</v>
      </c>
      <c r="Z116" s="3" t="str">
        <f t="shared" si="70"/>
        <v>-</v>
      </c>
      <c r="AA116" s="3">
        <f t="shared" si="71"/>
        <v>156.4</v>
      </c>
      <c r="AB116" s="3">
        <f t="shared" si="72"/>
        <v>-3.69</v>
      </c>
      <c r="AC116" s="3">
        <f t="shared" si="73"/>
        <v>2.3561999999999999</v>
      </c>
      <c r="AD116" s="85"/>
      <c r="AE116" s="3" t="str">
        <f t="shared" si="74"/>
        <v>1.6</v>
      </c>
      <c r="AF116" s="3" t="str">
        <f t="shared" si="75"/>
        <v>-</v>
      </c>
      <c r="AG116" s="3">
        <f t="shared" si="76"/>
        <v>156.4</v>
      </c>
      <c r="AH116" s="3">
        <f t="shared" si="77"/>
        <v>-3.69</v>
      </c>
      <c r="AI116" s="3">
        <f t="shared" si="78"/>
        <v>1.9635</v>
      </c>
      <c r="AJ116" s="85"/>
      <c r="AK116" s="3" t="str">
        <f t="shared" si="79"/>
        <v>1.6</v>
      </c>
      <c r="AL116" s="3" t="str">
        <f t="shared" si="80"/>
        <v>-</v>
      </c>
      <c r="AM116" s="3">
        <f t="shared" si="81"/>
        <v>156.4</v>
      </c>
      <c r="AN116" s="3">
        <f t="shared" si="82"/>
        <v>-3.69</v>
      </c>
      <c r="AO116" s="3">
        <f t="shared" si="83"/>
        <v>1.5708000000000002</v>
      </c>
      <c r="AP116" s="85"/>
      <c r="AQ116" s="3" t="str">
        <f t="shared" si="84"/>
        <v>1.6</v>
      </c>
      <c r="AR116" s="3" t="str">
        <f t="shared" si="85"/>
        <v>-</v>
      </c>
      <c r="AS116" s="3">
        <f t="shared" si="86"/>
        <v>156.4</v>
      </c>
      <c r="AT116" s="3">
        <f t="shared" si="87"/>
        <v>-3.69</v>
      </c>
      <c r="AU116" s="3">
        <f t="shared" si="88"/>
        <v>1.1780999999999999</v>
      </c>
      <c r="AV116" s="85"/>
      <c r="AW116" s="3" t="str">
        <f t="shared" si="89"/>
        <v>1.6</v>
      </c>
      <c r="AX116" s="3" t="str">
        <f t="shared" si="90"/>
        <v>-</v>
      </c>
      <c r="AY116" s="3">
        <f t="shared" si="91"/>
        <v>156.4</v>
      </c>
      <c r="AZ116" s="3">
        <f t="shared" si="92"/>
        <v>-3.69</v>
      </c>
      <c r="BA116" s="3">
        <f t="shared" si="93"/>
        <v>0.7854000000000001</v>
      </c>
      <c r="BB116" s="85"/>
      <c r="BC116" s="3" t="str">
        <f t="shared" si="94"/>
        <v>1.6</v>
      </c>
      <c r="BD116" s="3" t="str">
        <f t="shared" si="95"/>
        <v>-</v>
      </c>
      <c r="BE116" s="3">
        <f t="shared" si="96"/>
        <v>156.4</v>
      </c>
      <c r="BF116" s="3">
        <f t="shared" si="97"/>
        <v>-3.69</v>
      </c>
      <c r="BG116" s="3">
        <f t="shared" si="98"/>
        <v>0.39270000000000005</v>
      </c>
    </row>
    <row r="117" spans="1:59" x14ac:dyDescent="0.3">
      <c r="A117" s="1" t="str">
        <f>'Forward collapse simulation'!B127</f>
        <v>1.6</v>
      </c>
      <c r="B117" s="37" t="str">
        <f>IF('Forward collapse simulation'!C127="","-",'Forward collapse simulation'!C127)</f>
        <v>-</v>
      </c>
      <c r="C117" s="85">
        <f>'Forward collapse simulation'!E127</f>
        <v>155.41999999999999</v>
      </c>
      <c r="D117" s="85">
        <f>'Forward collapse simulation'!F127</f>
        <v>-6.23</v>
      </c>
      <c r="E117" s="85">
        <f>'Forward collapse simulation'!D127</f>
        <v>3.4489999999999998</v>
      </c>
      <c r="F117" s="85"/>
      <c r="G117" s="3" t="str">
        <f t="shared" si="54"/>
        <v>1.6</v>
      </c>
      <c r="H117" s="3" t="str">
        <f t="shared" si="55"/>
        <v>-</v>
      </c>
      <c r="I117" s="3">
        <f t="shared" si="56"/>
        <v>155.41999999999999</v>
      </c>
      <c r="J117" s="3">
        <f t="shared" si="57"/>
        <v>-6.23</v>
      </c>
      <c r="K117" s="3">
        <f t="shared" si="58"/>
        <v>3.1040999999999999</v>
      </c>
      <c r="L117" s="85"/>
      <c r="M117" s="3" t="str">
        <f t="shared" si="59"/>
        <v>1.6</v>
      </c>
      <c r="N117" s="3" t="str">
        <f t="shared" si="60"/>
        <v>-</v>
      </c>
      <c r="O117" s="3">
        <f t="shared" si="61"/>
        <v>155.41999999999999</v>
      </c>
      <c r="P117" s="3">
        <f t="shared" si="62"/>
        <v>-6.23</v>
      </c>
      <c r="Q117" s="3">
        <f t="shared" si="63"/>
        <v>2.7591999999999999</v>
      </c>
      <c r="R117" s="85"/>
      <c r="S117" s="3" t="str">
        <f t="shared" si="64"/>
        <v>1.6</v>
      </c>
      <c r="T117" s="3" t="str">
        <f t="shared" si="65"/>
        <v>-</v>
      </c>
      <c r="U117" s="3">
        <f t="shared" si="66"/>
        <v>155.41999999999999</v>
      </c>
      <c r="V117" s="3">
        <f t="shared" si="67"/>
        <v>-6.23</v>
      </c>
      <c r="W117" s="3">
        <f t="shared" si="68"/>
        <v>2.4142999999999999</v>
      </c>
      <c r="X117" s="85"/>
      <c r="Y117" s="3" t="str">
        <f t="shared" si="69"/>
        <v>1.6</v>
      </c>
      <c r="Z117" s="3" t="str">
        <f t="shared" si="70"/>
        <v>-</v>
      </c>
      <c r="AA117" s="3">
        <f t="shared" si="71"/>
        <v>155.41999999999999</v>
      </c>
      <c r="AB117" s="3">
        <f t="shared" si="72"/>
        <v>-6.23</v>
      </c>
      <c r="AC117" s="3">
        <f t="shared" si="73"/>
        <v>2.0693999999999999</v>
      </c>
      <c r="AD117" s="85"/>
      <c r="AE117" s="3" t="str">
        <f t="shared" si="74"/>
        <v>1.6</v>
      </c>
      <c r="AF117" s="3" t="str">
        <f t="shared" si="75"/>
        <v>-</v>
      </c>
      <c r="AG117" s="3">
        <f t="shared" si="76"/>
        <v>155.41999999999999</v>
      </c>
      <c r="AH117" s="3">
        <f t="shared" si="77"/>
        <v>-6.23</v>
      </c>
      <c r="AI117" s="3">
        <f t="shared" si="78"/>
        <v>1.7244999999999999</v>
      </c>
      <c r="AJ117" s="85"/>
      <c r="AK117" s="3" t="str">
        <f t="shared" si="79"/>
        <v>1.6</v>
      </c>
      <c r="AL117" s="3" t="str">
        <f t="shared" si="80"/>
        <v>-</v>
      </c>
      <c r="AM117" s="3">
        <f t="shared" si="81"/>
        <v>155.41999999999999</v>
      </c>
      <c r="AN117" s="3">
        <f t="shared" si="82"/>
        <v>-6.23</v>
      </c>
      <c r="AO117" s="3">
        <f t="shared" si="83"/>
        <v>1.3795999999999999</v>
      </c>
      <c r="AP117" s="85"/>
      <c r="AQ117" s="3" t="str">
        <f t="shared" si="84"/>
        <v>1.6</v>
      </c>
      <c r="AR117" s="3" t="str">
        <f t="shared" si="85"/>
        <v>-</v>
      </c>
      <c r="AS117" s="3">
        <f t="shared" si="86"/>
        <v>155.41999999999999</v>
      </c>
      <c r="AT117" s="3">
        <f t="shared" si="87"/>
        <v>-6.23</v>
      </c>
      <c r="AU117" s="3">
        <f t="shared" si="88"/>
        <v>1.0347</v>
      </c>
      <c r="AV117" s="85"/>
      <c r="AW117" s="3" t="str">
        <f t="shared" si="89"/>
        <v>1.6</v>
      </c>
      <c r="AX117" s="3" t="str">
        <f t="shared" si="90"/>
        <v>-</v>
      </c>
      <c r="AY117" s="3">
        <f t="shared" si="91"/>
        <v>155.41999999999999</v>
      </c>
      <c r="AZ117" s="3">
        <f t="shared" si="92"/>
        <v>-6.23</v>
      </c>
      <c r="BA117" s="3">
        <f t="shared" si="93"/>
        <v>0.68979999999999997</v>
      </c>
      <c r="BB117" s="85"/>
      <c r="BC117" s="3" t="str">
        <f t="shared" si="94"/>
        <v>1.6</v>
      </c>
      <c r="BD117" s="3" t="str">
        <f t="shared" si="95"/>
        <v>-</v>
      </c>
      <c r="BE117" s="3">
        <f t="shared" si="96"/>
        <v>155.41999999999999</v>
      </c>
      <c r="BF117" s="3">
        <f t="shared" si="97"/>
        <v>-6.23</v>
      </c>
      <c r="BG117" s="3">
        <f t="shared" si="98"/>
        <v>0.34489999999999998</v>
      </c>
    </row>
    <row r="118" spans="1:59" x14ac:dyDescent="0.3">
      <c r="A118" s="1" t="str">
        <f>'Forward collapse simulation'!B128</f>
        <v>1.6</v>
      </c>
      <c r="B118" s="37" t="str">
        <f>IF('Forward collapse simulation'!C128="","-",'Forward collapse simulation'!C128)</f>
        <v>-</v>
      </c>
      <c r="C118" s="85">
        <f>'Forward collapse simulation'!E128</f>
        <v>155.16999999999999</v>
      </c>
      <c r="D118" s="85">
        <f>'Forward collapse simulation'!F128</f>
        <v>-8.17</v>
      </c>
      <c r="E118" s="85">
        <f>'Forward collapse simulation'!D128</f>
        <v>2.153</v>
      </c>
      <c r="F118" s="85"/>
      <c r="G118" s="3" t="str">
        <f t="shared" si="54"/>
        <v>1.6</v>
      </c>
      <c r="H118" s="3" t="str">
        <f t="shared" si="55"/>
        <v>-</v>
      </c>
      <c r="I118" s="3">
        <f t="shared" si="56"/>
        <v>155.16999999999999</v>
      </c>
      <c r="J118" s="3">
        <f t="shared" si="57"/>
        <v>-8.17</v>
      </c>
      <c r="K118" s="3">
        <f t="shared" si="58"/>
        <v>1.9377</v>
      </c>
      <c r="L118" s="85"/>
      <c r="M118" s="3" t="str">
        <f t="shared" si="59"/>
        <v>1.6</v>
      </c>
      <c r="N118" s="3" t="str">
        <f t="shared" si="60"/>
        <v>-</v>
      </c>
      <c r="O118" s="3">
        <f t="shared" si="61"/>
        <v>155.16999999999999</v>
      </c>
      <c r="P118" s="3">
        <f t="shared" si="62"/>
        <v>-8.17</v>
      </c>
      <c r="Q118" s="3">
        <f t="shared" si="63"/>
        <v>1.7224000000000002</v>
      </c>
      <c r="R118" s="85"/>
      <c r="S118" s="3" t="str">
        <f t="shared" si="64"/>
        <v>1.6</v>
      </c>
      <c r="T118" s="3" t="str">
        <f t="shared" si="65"/>
        <v>-</v>
      </c>
      <c r="U118" s="3">
        <f t="shared" si="66"/>
        <v>155.16999999999999</v>
      </c>
      <c r="V118" s="3">
        <f t="shared" si="67"/>
        <v>-8.17</v>
      </c>
      <c r="W118" s="3">
        <f t="shared" si="68"/>
        <v>1.5070999999999999</v>
      </c>
      <c r="X118" s="85"/>
      <c r="Y118" s="3" t="str">
        <f t="shared" si="69"/>
        <v>1.6</v>
      </c>
      <c r="Z118" s="3" t="str">
        <f t="shared" si="70"/>
        <v>-</v>
      </c>
      <c r="AA118" s="3">
        <f t="shared" si="71"/>
        <v>155.16999999999999</v>
      </c>
      <c r="AB118" s="3">
        <f t="shared" si="72"/>
        <v>-8.17</v>
      </c>
      <c r="AC118" s="3">
        <f t="shared" si="73"/>
        <v>1.2918000000000001</v>
      </c>
      <c r="AD118" s="85"/>
      <c r="AE118" s="3" t="str">
        <f t="shared" si="74"/>
        <v>1.6</v>
      </c>
      <c r="AF118" s="3" t="str">
        <f t="shared" si="75"/>
        <v>-</v>
      </c>
      <c r="AG118" s="3">
        <f t="shared" si="76"/>
        <v>155.16999999999999</v>
      </c>
      <c r="AH118" s="3">
        <f t="shared" si="77"/>
        <v>-8.17</v>
      </c>
      <c r="AI118" s="3">
        <f t="shared" si="78"/>
        <v>1.0765</v>
      </c>
      <c r="AJ118" s="85"/>
      <c r="AK118" s="3" t="str">
        <f t="shared" si="79"/>
        <v>1.6</v>
      </c>
      <c r="AL118" s="3" t="str">
        <f t="shared" si="80"/>
        <v>-</v>
      </c>
      <c r="AM118" s="3">
        <f t="shared" si="81"/>
        <v>155.16999999999999</v>
      </c>
      <c r="AN118" s="3">
        <f t="shared" si="82"/>
        <v>-8.17</v>
      </c>
      <c r="AO118" s="3">
        <f t="shared" si="83"/>
        <v>0.86120000000000008</v>
      </c>
      <c r="AP118" s="85"/>
      <c r="AQ118" s="3" t="str">
        <f t="shared" si="84"/>
        <v>1.6</v>
      </c>
      <c r="AR118" s="3" t="str">
        <f t="shared" si="85"/>
        <v>-</v>
      </c>
      <c r="AS118" s="3">
        <f t="shared" si="86"/>
        <v>155.16999999999999</v>
      </c>
      <c r="AT118" s="3">
        <f t="shared" si="87"/>
        <v>-8.17</v>
      </c>
      <c r="AU118" s="3">
        <f t="shared" si="88"/>
        <v>0.64590000000000003</v>
      </c>
      <c r="AV118" s="85"/>
      <c r="AW118" s="3" t="str">
        <f t="shared" si="89"/>
        <v>1.6</v>
      </c>
      <c r="AX118" s="3" t="str">
        <f t="shared" si="90"/>
        <v>-</v>
      </c>
      <c r="AY118" s="3">
        <f t="shared" si="91"/>
        <v>155.16999999999999</v>
      </c>
      <c r="AZ118" s="3">
        <f t="shared" si="92"/>
        <v>-8.17</v>
      </c>
      <c r="BA118" s="3">
        <f t="shared" si="93"/>
        <v>0.43060000000000004</v>
      </c>
      <c r="BB118" s="85"/>
      <c r="BC118" s="3" t="str">
        <f t="shared" si="94"/>
        <v>1.6</v>
      </c>
      <c r="BD118" s="3" t="str">
        <f t="shared" si="95"/>
        <v>-</v>
      </c>
      <c r="BE118" s="3">
        <f t="shared" si="96"/>
        <v>155.16999999999999</v>
      </c>
      <c r="BF118" s="3">
        <f t="shared" si="97"/>
        <v>-8.17</v>
      </c>
      <c r="BG118" s="3">
        <f t="shared" si="98"/>
        <v>0.21530000000000002</v>
      </c>
    </row>
    <row r="119" spans="1:59" x14ac:dyDescent="0.3">
      <c r="A119" s="1" t="str">
        <f>'Forward collapse simulation'!B129</f>
        <v>1.6</v>
      </c>
      <c r="B119" s="37" t="str">
        <f>IF('Forward collapse simulation'!C129="","-",'Forward collapse simulation'!C129)</f>
        <v>-</v>
      </c>
      <c r="C119" s="85">
        <f>'Forward collapse simulation'!E129</f>
        <v>154.68</v>
      </c>
      <c r="D119" s="85">
        <f>'Forward collapse simulation'!F129</f>
        <v>-11.47</v>
      </c>
      <c r="E119" s="85">
        <f>'Forward collapse simulation'!D129</f>
        <v>1.72</v>
      </c>
      <c r="F119" s="85"/>
      <c r="G119" s="3" t="str">
        <f t="shared" si="54"/>
        <v>1.6</v>
      </c>
      <c r="H119" s="3" t="str">
        <f t="shared" si="55"/>
        <v>-</v>
      </c>
      <c r="I119" s="3">
        <f t="shared" si="56"/>
        <v>154.68</v>
      </c>
      <c r="J119" s="3">
        <f t="shared" si="57"/>
        <v>-11.47</v>
      </c>
      <c r="K119" s="3">
        <f t="shared" si="58"/>
        <v>1.548</v>
      </c>
      <c r="L119" s="85"/>
      <c r="M119" s="3" t="str">
        <f t="shared" si="59"/>
        <v>1.6</v>
      </c>
      <c r="N119" s="3" t="str">
        <f t="shared" si="60"/>
        <v>-</v>
      </c>
      <c r="O119" s="3">
        <f t="shared" si="61"/>
        <v>154.68</v>
      </c>
      <c r="P119" s="3">
        <f t="shared" si="62"/>
        <v>-11.47</v>
      </c>
      <c r="Q119" s="3">
        <f t="shared" si="63"/>
        <v>1.3760000000000001</v>
      </c>
      <c r="R119" s="85"/>
      <c r="S119" s="3" t="str">
        <f t="shared" si="64"/>
        <v>1.6</v>
      </c>
      <c r="T119" s="3" t="str">
        <f t="shared" si="65"/>
        <v>-</v>
      </c>
      <c r="U119" s="3">
        <f t="shared" si="66"/>
        <v>154.68</v>
      </c>
      <c r="V119" s="3">
        <f t="shared" si="67"/>
        <v>-11.47</v>
      </c>
      <c r="W119" s="3">
        <f t="shared" si="68"/>
        <v>1.204</v>
      </c>
      <c r="X119" s="85"/>
      <c r="Y119" s="3" t="str">
        <f t="shared" si="69"/>
        <v>1.6</v>
      </c>
      <c r="Z119" s="3" t="str">
        <f t="shared" si="70"/>
        <v>-</v>
      </c>
      <c r="AA119" s="3">
        <f t="shared" si="71"/>
        <v>154.68</v>
      </c>
      <c r="AB119" s="3">
        <f t="shared" si="72"/>
        <v>-11.47</v>
      </c>
      <c r="AC119" s="3">
        <f t="shared" si="73"/>
        <v>1.032</v>
      </c>
      <c r="AD119" s="85"/>
      <c r="AE119" s="3" t="str">
        <f t="shared" si="74"/>
        <v>1.6</v>
      </c>
      <c r="AF119" s="3" t="str">
        <f t="shared" si="75"/>
        <v>-</v>
      </c>
      <c r="AG119" s="3">
        <f t="shared" si="76"/>
        <v>154.68</v>
      </c>
      <c r="AH119" s="3">
        <f t="shared" si="77"/>
        <v>-11.47</v>
      </c>
      <c r="AI119" s="3">
        <f t="shared" si="78"/>
        <v>0.86</v>
      </c>
      <c r="AJ119" s="85"/>
      <c r="AK119" s="3" t="str">
        <f t="shared" si="79"/>
        <v>1.6</v>
      </c>
      <c r="AL119" s="3" t="str">
        <f t="shared" si="80"/>
        <v>-</v>
      </c>
      <c r="AM119" s="3">
        <f t="shared" si="81"/>
        <v>154.68</v>
      </c>
      <c r="AN119" s="3">
        <f t="shared" si="82"/>
        <v>-11.47</v>
      </c>
      <c r="AO119" s="3">
        <f t="shared" si="83"/>
        <v>0.68800000000000006</v>
      </c>
      <c r="AP119" s="85"/>
      <c r="AQ119" s="3" t="str">
        <f t="shared" si="84"/>
        <v>1.6</v>
      </c>
      <c r="AR119" s="3" t="str">
        <f t="shared" si="85"/>
        <v>-</v>
      </c>
      <c r="AS119" s="3">
        <f t="shared" si="86"/>
        <v>154.68</v>
      </c>
      <c r="AT119" s="3">
        <f t="shared" si="87"/>
        <v>-11.47</v>
      </c>
      <c r="AU119" s="3">
        <f t="shared" si="88"/>
        <v>0.51600000000000001</v>
      </c>
      <c r="AV119" s="85"/>
      <c r="AW119" s="3" t="str">
        <f t="shared" si="89"/>
        <v>1.6</v>
      </c>
      <c r="AX119" s="3" t="str">
        <f t="shared" si="90"/>
        <v>-</v>
      </c>
      <c r="AY119" s="3">
        <f t="shared" si="91"/>
        <v>154.68</v>
      </c>
      <c r="AZ119" s="3">
        <f t="shared" si="92"/>
        <v>-11.47</v>
      </c>
      <c r="BA119" s="3">
        <f t="shared" si="93"/>
        <v>0.34400000000000003</v>
      </c>
      <c r="BB119" s="85"/>
      <c r="BC119" s="3" t="str">
        <f t="shared" si="94"/>
        <v>1.6</v>
      </c>
      <c r="BD119" s="3" t="str">
        <f t="shared" si="95"/>
        <v>-</v>
      </c>
      <c r="BE119" s="3">
        <f t="shared" si="96"/>
        <v>154.68</v>
      </c>
      <c r="BF119" s="3">
        <f t="shared" si="97"/>
        <v>-11.47</v>
      </c>
      <c r="BG119" s="3">
        <f t="shared" si="98"/>
        <v>0.17200000000000001</v>
      </c>
    </row>
    <row r="120" spans="1:59" x14ac:dyDescent="0.3">
      <c r="A120" s="1" t="str">
        <f>'Forward collapse simulation'!B130</f>
        <v>1.6</v>
      </c>
      <c r="B120" s="37" t="str">
        <f>IF('Forward collapse simulation'!C130="","-",'Forward collapse simulation'!C130)</f>
        <v>-</v>
      </c>
      <c r="C120" s="85">
        <f>'Forward collapse simulation'!E130</f>
        <v>154.87</v>
      </c>
      <c r="D120" s="85">
        <f>'Forward collapse simulation'!F130</f>
        <v>-21.13</v>
      </c>
      <c r="E120" s="85">
        <f>'Forward collapse simulation'!D130</f>
        <v>1.401</v>
      </c>
      <c r="F120" s="85"/>
      <c r="G120" s="3" t="str">
        <f t="shared" si="54"/>
        <v>1.6</v>
      </c>
      <c r="H120" s="3" t="str">
        <f t="shared" si="55"/>
        <v>-</v>
      </c>
      <c r="I120" s="3">
        <f t="shared" si="56"/>
        <v>154.87</v>
      </c>
      <c r="J120" s="3">
        <f t="shared" si="57"/>
        <v>-21.13</v>
      </c>
      <c r="K120" s="3">
        <f t="shared" si="58"/>
        <v>1.2609000000000001</v>
      </c>
      <c r="L120" s="85"/>
      <c r="M120" s="3" t="str">
        <f t="shared" si="59"/>
        <v>1.6</v>
      </c>
      <c r="N120" s="3" t="str">
        <f t="shared" si="60"/>
        <v>-</v>
      </c>
      <c r="O120" s="3">
        <f t="shared" si="61"/>
        <v>154.87</v>
      </c>
      <c r="P120" s="3">
        <f t="shared" si="62"/>
        <v>-21.13</v>
      </c>
      <c r="Q120" s="3">
        <f t="shared" si="63"/>
        <v>1.1208</v>
      </c>
      <c r="R120" s="85"/>
      <c r="S120" s="3" t="str">
        <f t="shared" si="64"/>
        <v>1.6</v>
      </c>
      <c r="T120" s="3" t="str">
        <f t="shared" si="65"/>
        <v>-</v>
      </c>
      <c r="U120" s="3">
        <f t="shared" si="66"/>
        <v>154.87</v>
      </c>
      <c r="V120" s="3">
        <f t="shared" si="67"/>
        <v>-21.13</v>
      </c>
      <c r="W120" s="3">
        <f t="shared" si="68"/>
        <v>0.98069999999999991</v>
      </c>
      <c r="X120" s="85"/>
      <c r="Y120" s="3" t="str">
        <f t="shared" si="69"/>
        <v>1.6</v>
      </c>
      <c r="Z120" s="3" t="str">
        <f t="shared" si="70"/>
        <v>-</v>
      </c>
      <c r="AA120" s="3">
        <f t="shared" si="71"/>
        <v>154.87</v>
      </c>
      <c r="AB120" s="3">
        <f t="shared" si="72"/>
        <v>-21.13</v>
      </c>
      <c r="AC120" s="3">
        <f t="shared" si="73"/>
        <v>0.84060000000000001</v>
      </c>
      <c r="AD120" s="85"/>
      <c r="AE120" s="3" t="str">
        <f t="shared" si="74"/>
        <v>1.6</v>
      </c>
      <c r="AF120" s="3" t="str">
        <f t="shared" si="75"/>
        <v>-</v>
      </c>
      <c r="AG120" s="3">
        <f t="shared" si="76"/>
        <v>154.87</v>
      </c>
      <c r="AH120" s="3">
        <f t="shared" si="77"/>
        <v>-21.13</v>
      </c>
      <c r="AI120" s="3">
        <f t="shared" si="78"/>
        <v>0.70050000000000001</v>
      </c>
      <c r="AJ120" s="85"/>
      <c r="AK120" s="3" t="str">
        <f t="shared" si="79"/>
        <v>1.6</v>
      </c>
      <c r="AL120" s="3" t="str">
        <f t="shared" si="80"/>
        <v>-</v>
      </c>
      <c r="AM120" s="3">
        <f t="shared" si="81"/>
        <v>154.87</v>
      </c>
      <c r="AN120" s="3">
        <f t="shared" si="82"/>
        <v>-21.13</v>
      </c>
      <c r="AO120" s="3">
        <f t="shared" si="83"/>
        <v>0.56040000000000001</v>
      </c>
      <c r="AP120" s="85"/>
      <c r="AQ120" s="3" t="str">
        <f t="shared" si="84"/>
        <v>1.6</v>
      </c>
      <c r="AR120" s="3" t="str">
        <f t="shared" si="85"/>
        <v>-</v>
      </c>
      <c r="AS120" s="3">
        <f t="shared" si="86"/>
        <v>154.87</v>
      </c>
      <c r="AT120" s="3">
        <f t="shared" si="87"/>
        <v>-21.13</v>
      </c>
      <c r="AU120" s="3">
        <f t="shared" si="88"/>
        <v>0.42030000000000001</v>
      </c>
      <c r="AV120" s="85"/>
      <c r="AW120" s="3" t="str">
        <f t="shared" si="89"/>
        <v>1.6</v>
      </c>
      <c r="AX120" s="3" t="str">
        <f t="shared" si="90"/>
        <v>-</v>
      </c>
      <c r="AY120" s="3">
        <f t="shared" si="91"/>
        <v>154.87</v>
      </c>
      <c r="AZ120" s="3">
        <f t="shared" si="92"/>
        <v>-21.13</v>
      </c>
      <c r="BA120" s="3">
        <f t="shared" si="93"/>
        <v>0.2802</v>
      </c>
      <c r="BB120" s="85"/>
      <c r="BC120" s="3" t="str">
        <f t="shared" si="94"/>
        <v>1.6</v>
      </c>
      <c r="BD120" s="3" t="str">
        <f t="shared" si="95"/>
        <v>-</v>
      </c>
      <c r="BE120" s="3">
        <f t="shared" si="96"/>
        <v>154.87</v>
      </c>
      <c r="BF120" s="3">
        <f t="shared" si="97"/>
        <v>-21.13</v>
      </c>
      <c r="BG120" s="3">
        <f t="shared" si="98"/>
        <v>0.1401</v>
      </c>
    </row>
    <row r="121" spans="1:59" x14ac:dyDescent="0.3">
      <c r="A121" s="1" t="str">
        <f>'Forward collapse simulation'!B131</f>
        <v>1.6</v>
      </c>
      <c r="B121" s="37" t="str">
        <f>IF('Forward collapse simulation'!C131="","-",'Forward collapse simulation'!C131)</f>
        <v>-</v>
      </c>
      <c r="C121" s="85">
        <f>'Forward collapse simulation'!E131</f>
        <v>154.12</v>
      </c>
      <c r="D121" s="85">
        <f>'Forward collapse simulation'!F131</f>
        <v>-41.93</v>
      </c>
      <c r="E121" s="85">
        <f>'Forward collapse simulation'!D131</f>
        <v>0.85599999999999998</v>
      </c>
      <c r="F121" s="85"/>
      <c r="G121" s="3" t="str">
        <f t="shared" si="54"/>
        <v>1.6</v>
      </c>
      <c r="H121" s="3" t="str">
        <f t="shared" si="55"/>
        <v>-</v>
      </c>
      <c r="I121" s="3">
        <f t="shared" si="56"/>
        <v>154.12</v>
      </c>
      <c r="J121" s="3">
        <f t="shared" si="57"/>
        <v>-41.93</v>
      </c>
      <c r="K121" s="3">
        <f t="shared" si="58"/>
        <v>0.77039999999999997</v>
      </c>
      <c r="L121" s="85"/>
      <c r="M121" s="3" t="str">
        <f t="shared" si="59"/>
        <v>1.6</v>
      </c>
      <c r="N121" s="3" t="str">
        <f t="shared" si="60"/>
        <v>-</v>
      </c>
      <c r="O121" s="3">
        <f t="shared" si="61"/>
        <v>154.12</v>
      </c>
      <c r="P121" s="3">
        <f t="shared" si="62"/>
        <v>-41.93</v>
      </c>
      <c r="Q121" s="3">
        <f t="shared" si="63"/>
        <v>0.68480000000000008</v>
      </c>
      <c r="R121" s="85"/>
      <c r="S121" s="3" t="str">
        <f t="shared" si="64"/>
        <v>1.6</v>
      </c>
      <c r="T121" s="3" t="str">
        <f t="shared" si="65"/>
        <v>-</v>
      </c>
      <c r="U121" s="3">
        <f t="shared" si="66"/>
        <v>154.12</v>
      </c>
      <c r="V121" s="3">
        <f t="shared" si="67"/>
        <v>-41.93</v>
      </c>
      <c r="W121" s="3">
        <f t="shared" si="68"/>
        <v>0.59919999999999995</v>
      </c>
      <c r="X121" s="85"/>
      <c r="Y121" s="3" t="str">
        <f t="shared" si="69"/>
        <v>1.6</v>
      </c>
      <c r="Z121" s="3" t="str">
        <f t="shared" si="70"/>
        <v>-</v>
      </c>
      <c r="AA121" s="3">
        <f t="shared" si="71"/>
        <v>154.12</v>
      </c>
      <c r="AB121" s="3">
        <f t="shared" si="72"/>
        <v>-41.93</v>
      </c>
      <c r="AC121" s="3">
        <f t="shared" si="73"/>
        <v>0.51359999999999995</v>
      </c>
      <c r="AD121" s="85"/>
      <c r="AE121" s="3" t="str">
        <f t="shared" si="74"/>
        <v>1.6</v>
      </c>
      <c r="AF121" s="3" t="str">
        <f t="shared" si="75"/>
        <v>-</v>
      </c>
      <c r="AG121" s="3">
        <f t="shared" si="76"/>
        <v>154.12</v>
      </c>
      <c r="AH121" s="3">
        <f t="shared" si="77"/>
        <v>-41.93</v>
      </c>
      <c r="AI121" s="3">
        <f t="shared" si="78"/>
        <v>0.42799999999999999</v>
      </c>
      <c r="AJ121" s="85"/>
      <c r="AK121" s="3" t="str">
        <f t="shared" si="79"/>
        <v>1.6</v>
      </c>
      <c r="AL121" s="3" t="str">
        <f t="shared" si="80"/>
        <v>-</v>
      </c>
      <c r="AM121" s="3">
        <f t="shared" si="81"/>
        <v>154.12</v>
      </c>
      <c r="AN121" s="3">
        <f t="shared" si="82"/>
        <v>-41.93</v>
      </c>
      <c r="AO121" s="3">
        <f t="shared" si="83"/>
        <v>0.34240000000000004</v>
      </c>
      <c r="AP121" s="85"/>
      <c r="AQ121" s="3" t="str">
        <f t="shared" si="84"/>
        <v>1.6</v>
      </c>
      <c r="AR121" s="3" t="str">
        <f t="shared" si="85"/>
        <v>-</v>
      </c>
      <c r="AS121" s="3">
        <f t="shared" si="86"/>
        <v>154.12</v>
      </c>
      <c r="AT121" s="3">
        <f t="shared" si="87"/>
        <v>-41.93</v>
      </c>
      <c r="AU121" s="3">
        <f t="shared" si="88"/>
        <v>0.25679999999999997</v>
      </c>
      <c r="AV121" s="85"/>
      <c r="AW121" s="3" t="str">
        <f t="shared" si="89"/>
        <v>1.6</v>
      </c>
      <c r="AX121" s="3" t="str">
        <f t="shared" si="90"/>
        <v>-</v>
      </c>
      <c r="AY121" s="3">
        <f t="shared" si="91"/>
        <v>154.12</v>
      </c>
      <c r="AZ121" s="3">
        <f t="shared" si="92"/>
        <v>-41.93</v>
      </c>
      <c r="BA121" s="3">
        <f t="shared" si="93"/>
        <v>0.17120000000000002</v>
      </c>
      <c r="BB121" s="85"/>
      <c r="BC121" s="3" t="str">
        <f t="shared" si="94"/>
        <v>1.6</v>
      </c>
      <c r="BD121" s="3" t="str">
        <f t="shared" si="95"/>
        <v>-</v>
      </c>
      <c r="BE121" s="3">
        <f t="shared" si="96"/>
        <v>154.12</v>
      </c>
      <c r="BF121" s="3">
        <f t="shared" si="97"/>
        <v>-41.93</v>
      </c>
      <c r="BG121" s="3">
        <f t="shared" si="98"/>
        <v>8.5600000000000009E-2</v>
      </c>
    </row>
    <row r="122" spans="1:59" x14ac:dyDescent="0.3">
      <c r="A122" s="1" t="str">
        <f>'Forward collapse simulation'!B132</f>
        <v>1.6</v>
      </c>
      <c r="B122" s="37" t="str">
        <f>IF('Forward collapse simulation'!C132="","-",'Forward collapse simulation'!C132)</f>
        <v>-</v>
      </c>
      <c r="C122" s="85">
        <f>'Forward collapse simulation'!E132</f>
        <v>150.44999999999999</v>
      </c>
      <c r="D122" s="85">
        <f>'Forward collapse simulation'!F132</f>
        <v>-66.459999999999994</v>
      </c>
      <c r="E122" s="85">
        <f>'Forward collapse simulation'!D132</f>
        <v>0.64500000000000002</v>
      </c>
      <c r="F122" s="85"/>
      <c r="G122" s="3" t="str">
        <f t="shared" si="54"/>
        <v>1.6</v>
      </c>
      <c r="H122" s="3" t="str">
        <f t="shared" si="55"/>
        <v>-</v>
      </c>
      <c r="I122" s="3">
        <f t="shared" si="56"/>
        <v>150.44999999999999</v>
      </c>
      <c r="J122" s="3">
        <f t="shared" si="57"/>
        <v>-66.459999999999994</v>
      </c>
      <c r="K122" s="3">
        <f t="shared" si="58"/>
        <v>0.58050000000000002</v>
      </c>
      <c r="L122" s="85"/>
      <c r="M122" s="3" t="str">
        <f t="shared" si="59"/>
        <v>1.6</v>
      </c>
      <c r="N122" s="3" t="str">
        <f t="shared" si="60"/>
        <v>-</v>
      </c>
      <c r="O122" s="3">
        <f t="shared" si="61"/>
        <v>150.44999999999999</v>
      </c>
      <c r="P122" s="3">
        <f t="shared" si="62"/>
        <v>-66.459999999999994</v>
      </c>
      <c r="Q122" s="3">
        <f t="shared" si="63"/>
        <v>0.51600000000000001</v>
      </c>
      <c r="R122" s="85"/>
      <c r="S122" s="3" t="str">
        <f t="shared" si="64"/>
        <v>1.6</v>
      </c>
      <c r="T122" s="3" t="str">
        <f t="shared" si="65"/>
        <v>-</v>
      </c>
      <c r="U122" s="3">
        <f t="shared" si="66"/>
        <v>150.44999999999999</v>
      </c>
      <c r="V122" s="3">
        <f t="shared" si="67"/>
        <v>-66.459999999999994</v>
      </c>
      <c r="W122" s="3">
        <f t="shared" si="68"/>
        <v>0.45149999999999996</v>
      </c>
      <c r="X122" s="85"/>
      <c r="Y122" s="3" t="str">
        <f t="shared" si="69"/>
        <v>1.6</v>
      </c>
      <c r="Z122" s="3" t="str">
        <f t="shared" si="70"/>
        <v>-</v>
      </c>
      <c r="AA122" s="3">
        <f t="shared" si="71"/>
        <v>150.44999999999999</v>
      </c>
      <c r="AB122" s="3">
        <f t="shared" si="72"/>
        <v>-66.459999999999994</v>
      </c>
      <c r="AC122" s="3">
        <f t="shared" si="73"/>
        <v>0.38700000000000001</v>
      </c>
      <c r="AD122" s="85"/>
      <c r="AE122" s="3" t="str">
        <f t="shared" si="74"/>
        <v>1.6</v>
      </c>
      <c r="AF122" s="3" t="str">
        <f t="shared" si="75"/>
        <v>-</v>
      </c>
      <c r="AG122" s="3">
        <f t="shared" si="76"/>
        <v>150.44999999999999</v>
      </c>
      <c r="AH122" s="3">
        <f t="shared" si="77"/>
        <v>-66.459999999999994</v>
      </c>
      <c r="AI122" s="3">
        <f t="shared" si="78"/>
        <v>0.32250000000000001</v>
      </c>
      <c r="AJ122" s="85"/>
      <c r="AK122" s="3" t="str">
        <f t="shared" si="79"/>
        <v>1.6</v>
      </c>
      <c r="AL122" s="3" t="str">
        <f t="shared" si="80"/>
        <v>-</v>
      </c>
      <c r="AM122" s="3">
        <f t="shared" si="81"/>
        <v>150.44999999999999</v>
      </c>
      <c r="AN122" s="3">
        <f t="shared" si="82"/>
        <v>-66.459999999999994</v>
      </c>
      <c r="AO122" s="3">
        <f t="shared" si="83"/>
        <v>0.25800000000000001</v>
      </c>
      <c r="AP122" s="85"/>
      <c r="AQ122" s="3" t="str">
        <f t="shared" si="84"/>
        <v>1.6</v>
      </c>
      <c r="AR122" s="3" t="str">
        <f t="shared" si="85"/>
        <v>-</v>
      </c>
      <c r="AS122" s="3">
        <f t="shared" si="86"/>
        <v>150.44999999999999</v>
      </c>
      <c r="AT122" s="3">
        <f t="shared" si="87"/>
        <v>-66.459999999999994</v>
      </c>
      <c r="AU122" s="3">
        <f t="shared" si="88"/>
        <v>0.19350000000000001</v>
      </c>
      <c r="AV122" s="85"/>
      <c r="AW122" s="3" t="str">
        <f t="shared" si="89"/>
        <v>1.6</v>
      </c>
      <c r="AX122" s="3" t="str">
        <f t="shared" si="90"/>
        <v>-</v>
      </c>
      <c r="AY122" s="3">
        <f t="shared" si="91"/>
        <v>150.44999999999999</v>
      </c>
      <c r="AZ122" s="3">
        <f t="shared" si="92"/>
        <v>-66.459999999999994</v>
      </c>
      <c r="BA122" s="3">
        <f t="shared" si="93"/>
        <v>0.129</v>
      </c>
      <c r="BB122" s="85"/>
      <c r="BC122" s="3" t="str">
        <f t="shared" si="94"/>
        <v>1.6</v>
      </c>
      <c r="BD122" s="3" t="str">
        <f t="shared" si="95"/>
        <v>-</v>
      </c>
      <c r="BE122" s="3">
        <f t="shared" si="96"/>
        <v>150.44999999999999</v>
      </c>
      <c r="BF122" s="3">
        <f t="shared" si="97"/>
        <v>-66.459999999999994</v>
      </c>
      <c r="BG122" s="3">
        <f t="shared" si="98"/>
        <v>6.4500000000000002E-2</v>
      </c>
    </row>
    <row r="123" spans="1:59" x14ac:dyDescent="0.3">
      <c r="A123" s="1" t="str">
        <f>'Forward collapse simulation'!B133</f>
        <v>1.6</v>
      </c>
      <c r="B123" s="37" t="str">
        <f>IF('Forward collapse simulation'!C133="","-",'Forward collapse simulation'!C133)</f>
        <v>1.7</v>
      </c>
      <c r="C123" s="85">
        <f>'Forward collapse simulation'!E133</f>
        <v>79.05</v>
      </c>
      <c r="D123" s="85">
        <f>'Forward collapse simulation'!F133</f>
        <v>6.81</v>
      </c>
      <c r="E123" s="85">
        <f>'Forward collapse simulation'!D133</f>
        <v>9.3539999999999992</v>
      </c>
      <c r="F123" s="85"/>
      <c r="G123" s="3" t="str">
        <f t="shared" si="54"/>
        <v>1.6</v>
      </c>
      <c r="H123" s="3" t="str">
        <f t="shared" si="55"/>
        <v>1.7</v>
      </c>
      <c r="I123" s="3">
        <f t="shared" si="56"/>
        <v>79.05</v>
      </c>
      <c r="J123" s="3">
        <f t="shared" si="57"/>
        <v>6.81</v>
      </c>
      <c r="K123" s="3">
        <f t="shared" si="58"/>
        <v>9.3539999999999992</v>
      </c>
      <c r="L123" s="85"/>
      <c r="M123" s="3" t="str">
        <f t="shared" si="59"/>
        <v>1.6</v>
      </c>
      <c r="N123" s="3" t="str">
        <f t="shared" si="60"/>
        <v>1.7</v>
      </c>
      <c r="O123" s="3">
        <f t="shared" si="61"/>
        <v>79.05</v>
      </c>
      <c r="P123" s="3">
        <f t="shared" si="62"/>
        <v>6.81</v>
      </c>
      <c r="Q123" s="3">
        <f t="shared" si="63"/>
        <v>9.3539999999999992</v>
      </c>
      <c r="R123" s="85"/>
      <c r="S123" s="3" t="str">
        <f t="shared" si="64"/>
        <v>1.6</v>
      </c>
      <c r="T123" s="3" t="str">
        <f t="shared" si="65"/>
        <v>1.7</v>
      </c>
      <c r="U123" s="3">
        <f t="shared" si="66"/>
        <v>79.05</v>
      </c>
      <c r="V123" s="3">
        <f t="shared" si="67"/>
        <v>6.81</v>
      </c>
      <c r="W123" s="3">
        <f t="shared" si="68"/>
        <v>9.3539999999999992</v>
      </c>
      <c r="X123" s="85"/>
      <c r="Y123" s="3" t="str">
        <f t="shared" si="69"/>
        <v>1.6</v>
      </c>
      <c r="Z123" s="3" t="str">
        <f t="shared" si="70"/>
        <v>1.7</v>
      </c>
      <c r="AA123" s="3">
        <f t="shared" si="71"/>
        <v>79.05</v>
      </c>
      <c r="AB123" s="3">
        <f t="shared" si="72"/>
        <v>6.81</v>
      </c>
      <c r="AC123" s="3">
        <f t="shared" si="73"/>
        <v>9.3539999999999992</v>
      </c>
      <c r="AD123" s="85"/>
      <c r="AE123" s="3" t="str">
        <f t="shared" si="74"/>
        <v>1.6</v>
      </c>
      <c r="AF123" s="3" t="str">
        <f t="shared" si="75"/>
        <v>1.7</v>
      </c>
      <c r="AG123" s="3">
        <f t="shared" si="76"/>
        <v>79.05</v>
      </c>
      <c r="AH123" s="3">
        <f t="shared" si="77"/>
        <v>6.81</v>
      </c>
      <c r="AI123" s="3">
        <f t="shared" si="78"/>
        <v>9.3539999999999992</v>
      </c>
      <c r="AJ123" s="85"/>
      <c r="AK123" s="3" t="str">
        <f t="shared" si="79"/>
        <v>1.6</v>
      </c>
      <c r="AL123" s="3" t="str">
        <f t="shared" si="80"/>
        <v>1.7</v>
      </c>
      <c r="AM123" s="3">
        <f t="shared" si="81"/>
        <v>79.05</v>
      </c>
      <c r="AN123" s="3">
        <f t="shared" si="82"/>
        <v>6.81</v>
      </c>
      <c r="AO123" s="3">
        <f t="shared" si="83"/>
        <v>9.3539999999999992</v>
      </c>
      <c r="AP123" s="85"/>
      <c r="AQ123" s="3" t="str">
        <f t="shared" si="84"/>
        <v>1.6</v>
      </c>
      <c r="AR123" s="3" t="str">
        <f t="shared" si="85"/>
        <v>1.7</v>
      </c>
      <c r="AS123" s="3">
        <f t="shared" si="86"/>
        <v>79.05</v>
      </c>
      <c r="AT123" s="3">
        <f t="shared" si="87"/>
        <v>6.81</v>
      </c>
      <c r="AU123" s="3">
        <f t="shared" si="88"/>
        <v>9.3539999999999992</v>
      </c>
      <c r="AV123" s="85"/>
      <c r="AW123" s="3" t="str">
        <f t="shared" si="89"/>
        <v>1.6</v>
      </c>
      <c r="AX123" s="3" t="str">
        <f t="shared" si="90"/>
        <v>1.7</v>
      </c>
      <c r="AY123" s="3">
        <f t="shared" si="91"/>
        <v>79.05</v>
      </c>
      <c r="AZ123" s="3">
        <f t="shared" si="92"/>
        <v>6.81</v>
      </c>
      <c r="BA123" s="3">
        <f t="shared" si="93"/>
        <v>9.3539999999999992</v>
      </c>
      <c r="BB123" s="85"/>
      <c r="BC123" s="3" t="str">
        <f t="shared" si="94"/>
        <v>1.6</v>
      </c>
      <c r="BD123" s="3" t="str">
        <f t="shared" si="95"/>
        <v>1.7</v>
      </c>
      <c r="BE123" s="3">
        <f t="shared" si="96"/>
        <v>79.05</v>
      </c>
      <c r="BF123" s="3">
        <f t="shared" si="97"/>
        <v>6.81</v>
      </c>
      <c r="BG123" s="3">
        <f t="shared" si="98"/>
        <v>9.3539999999999992</v>
      </c>
    </row>
    <row r="124" spans="1:59" x14ac:dyDescent="0.3">
      <c r="A124" s="1" t="str">
        <f>'Forward collapse simulation'!B134</f>
        <v>1.7</v>
      </c>
      <c r="B124" s="37" t="str">
        <f>IF('Forward collapse simulation'!C134="","-",'Forward collapse simulation'!C134)</f>
        <v>-</v>
      </c>
      <c r="C124" s="85">
        <f>'Forward collapse simulation'!E134</f>
        <v>339.9</v>
      </c>
      <c r="D124" s="85">
        <f>'Forward collapse simulation'!F134</f>
        <v>-68.400000000000006</v>
      </c>
      <c r="E124" s="85">
        <f>'Forward collapse simulation'!D134</f>
        <v>0.88500000000000001</v>
      </c>
      <c r="F124" s="85"/>
      <c r="G124" s="3" t="str">
        <f t="shared" si="54"/>
        <v>1.7</v>
      </c>
      <c r="H124" s="3" t="str">
        <f t="shared" si="55"/>
        <v>-</v>
      </c>
      <c r="I124" s="3">
        <f t="shared" si="56"/>
        <v>339.9</v>
      </c>
      <c r="J124" s="3">
        <f t="shared" si="57"/>
        <v>-68.400000000000006</v>
      </c>
      <c r="K124" s="3">
        <f t="shared" si="58"/>
        <v>0.79649999999999999</v>
      </c>
      <c r="L124" s="85"/>
      <c r="M124" s="3" t="str">
        <f t="shared" si="59"/>
        <v>1.7</v>
      </c>
      <c r="N124" s="3" t="str">
        <f t="shared" si="60"/>
        <v>-</v>
      </c>
      <c r="O124" s="3">
        <f t="shared" si="61"/>
        <v>339.9</v>
      </c>
      <c r="P124" s="3">
        <f t="shared" si="62"/>
        <v>-68.400000000000006</v>
      </c>
      <c r="Q124" s="3">
        <f t="shared" si="63"/>
        <v>0.70800000000000007</v>
      </c>
      <c r="R124" s="85"/>
      <c r="S124" s="3" t="str">
        <f t="shared" si="64"/>
        <v>1.7</v>
      </c>
      <c r="T124" s="3" t="str">
        <f t="shared" si="65"/>
        <v>-</v>
      </c>
      <c r="U124" s="3">
        <f t="shared" si="66"/>
        <v>339.9</v>
      </c>
      <c r="V124" s="3">
        <f t="shared" si="67"/>
        <v>-68.400000000000006</v>
      </c>
      <c r="W124" s="3">
        <f t="shared" si="68"/>
        <v>0.61949999999999994</v>
      </c>
      <c r="X124" s="85"/>
      <c r="Y124" s="3" t="str">
        <f t="shared" si="69"/>
        <v>1.7</v>
      </c>
      <c r="Z124" s="3" t="str">
        <f t="shared" si="70"/>
        <v>-</v>
      </c>
      <c r="AA124" s="3">
        <f t="shared" si="71"/>
        <v>339.9</v>
      </c>
      <c r="AB124" s="3">
        <f t="shared" si="72"/>
        <v>-68.400000000000006</v>
      </c>
      <c r="AC124" s="3">
        <f t="shared" si="73"/>
        <v>0.53100000000000003</v>
      </c>
      <c r="AD124" s="85"/>
      <c r="AE124" s="3" t="str">
        <f t="shared" si="74"/>
        <v>1.7</v>
      </c>
      <c r="AF124" s="3" t="str">
        <f t="shared" si="75"/>
        <v>-</v>
      </c>
      <c r="AG124" s="3">
        <f t="shared" si="76"/>
        <v>339.9</v>
      </c>
      <c r="AH124" s="3">
        <f t="shared" si="77"/>
        <v>-68.400000000000006</v>
      </c>
      <c r="AI124" s="3">
        <f t="shared" si="78"/>
        <v>0.4425</v>
      </c>
      <c r="AJ124" s="85"/>
      <c r="AK124" s="3" t="str">
        <f t="shared" si="79"/>
        <v>1.7</v>
      </c>
      <c r="AL124" s="3" t="str">
        <f t="shared" si="80"/>
        <v>-</v>
      </c>
      <c r="AM124" s="3">
        <f t="shared" si="81"/>
        <v>339.9</v>
      </c>
      <c r="AN124" s="3">
        <f t="shared" si="82"/>
        <v>-68.400000000000006</v>
      </c>
      <c r="AO124" s="3">
        <f t="shared" si="83"/>
        <v>0.35400000000000004</v>
      </c>
      <c r="AP124" s="85"/>
      <c r="AQ124" s="3" t="str">
        <f t="shared" si="84"/>
        <v>1.7</v>
      </c>
      <c r="AR124" s="3" t="str">
        <f t="shared" si="85"/>
        <v>-</v>
      </c>
      <c r="AS124" s="3">
        <f t="shared" si="86"/>
        <v>339.9</v>
      </c>
      <c r="AT124" s="3">
        <f t="shared" si="87"/>
        <v>-68.400000000000006</v>
      </c>
      <c r="AU124" s="3">
        <f t="shared" si="88"/>
        <v>0.26550000000000001</v>
      </c>
      <c r="AV124" s="85"/>
      <c r="AW124" s="3" t="str">
        <f t="shared" si="89"/>
        <v>1.7</v>
      </c>
      <c r="AX124" s="3" t="str">
        <f t="shared" si="90"/>
        <v>-</v>
      </c>
      <c r="AY124" s="3">
        <f t="shared" si="91"/>
        <v>339.9</v>
      </c>
      <c r="AZ124" s="3">
        <f t="shared" si="92"/>
        <v>-68.400000000000006</v>
      </c>
      <c r="BA124" s="3">
        <f t="shared" si="93"/>
        <v>0.17700000000000002</v>
      </c>
      <c r="BB124" s="85"/>
      <c r="BC124" s="3" t="str">
        <f t="shared" si="94"/>
        <v>1.7</v>
      </c>
      <c r="BD124" s="3" t="str">
        <f t="shared" si="95"/>
        <v>-</v>
      </c>
      <c r="BE124" s="3">
        <f t="shared" si="96"/>
        <v>339.9</v>
      </c>
      <c r="BF124" s="3">
        <f t="shared" si="97"/>
        <v>-68.400000000000006</v>
      </c>
      <c r="BG124" s="3">
        <f t="shared" si="98"/>
        <v>8.8500000000000009E-2</v>
      </c>
    </row>
    <row r="125" spans="1:59" x14ac:dyDescent="0.3">
      <c r="A125" s="1" t="str">
        <f>'Forward collapse simulation'!B135</f>
        <v>1.7</v>
      </c>
      <c r="B125" s="37" t="str">
        <f>IF('Forward collapse simulation'!C135="","-",'Forward collapse simulation'!C135)</f>
        <v>-</v>
      </c>
      <c r="C125" s="85">
        <f>'Forward collapse simulation'!E135</f>
        <v>337.84</v>
      </c>
      <c r="D125" s="85">
        <f>'Forward collapse simulation'!F135</f>
        <v>-61.89</v>
      </c>
      <c r="E125" s="85">
        <f>'Forward collapse simulation'!D135</f>
        <v>1.3109999999999999</v>
      </c>
      <c r="F125" s="85"/>
      <c r="G125" s="3" t="str">
        <f t="shared" si="54"/>
        <v>1.7</v>
      </c>
      <c r="H125" s="3" t="str">
        <f t="shared" si="55"/>
        <v>-</v>
      </c>
      <c r="I125" s="3">
        <f t="shared" si="56"/>
        <v>337.84</v>
      </c>
      <c r="J125" s="3">
        <f t="shared" si="57"/>
        <v>-61.89</v>
      </c>
      <c r="K125" s="3">
        <f t="shared" si="58"/>
        <v>1.1798999999999999</v>
      </c>
      <c r="L125" s="85"/>
      <c r="M125" s="3" t="str">
        <f t="shared" si="59"/>
        <v>1.7</v>
      </c>
      <c r="N125" s="3" t="str">
        <f t="shared" si="60"/>
        <v>-</v>
      </c>
      <c r="O125" s="3">
        <f t="shared" si="61"/>
        <v>337.84</v>
      </c>
      <c r="P125" s="3">
        <f t="shared" si="62"/>
        <v>-61.89</v>
      </c>
      <c r="Q125" s="3">
        <f t="shared" si="63"/>
        <v>1.0488</v>
      </c>
      <c r="R125" s="85"/>
      <c r="S125" s="3" t="str">
        <f t="shared" si="64"/>
        <v>1.7</v>
      </c>
      <c r="T125" s="3" t="str">
        <f t="shared" si="65"/>
        <v>-</v>
      </c>
      <c r="U125" s="3">
        <f t="shared" si="66"/>
        <v>337.84</v>
      </c>
      <c r="V125" s="3">
        <f t="shared" si="67"/>
        <v>-61.89</v>
      </c>
      <c r="W125" s="3">
        <f t="shared" si="68"/>
        <v>0.91769999999999985</v>
      </c>
      <c r="X125" s="85"/>
      <c r="Y125" s="3" t="str">
        <f t="shared" si="69"/>
        <v>1.7</v>
      </c>
      <c r="Z125" s="3" t="str">
        <f t="shared" si="70"/>
        <v>-</v>
      </c>
      <c r="AA125" s="3">
        <f t="shared" si="71"/>
        <v>337.84</v>
      </c>
      <c r="AB125" s="3">
        <f t="shared" si="72"/>
        <v>-61.89</v>
      </c>
      <c r="AC125" s="3">
        <f t="shared" si="73"/>
        <v>0.78659999999999997</v>
      </c>
      <c r="AD125" s="85"/>
      <c r="AE125" s="3" t="str">
        <f t="shared" si="74"/>
        <v>1.7</v>
      </c>
      <c r="AF125" s="3" t="str">
        <f t="shared" si="75"/>
        <v>-</v>
      </c>
      <c r="AG125" s="3">
        <f t="shared" si="76"/>
        <v>337.84</v>
      </c>
      <c r="AH125" s="3">
        <f t="shared" si="77"/>
        <v>-61.89</v>
      </c>
      <c r="AI125" s="3">
        <f t="shared" si="78"/>
        <v>0.65549999999999997</v>
      </c>
      <c r="AJ125" s="85"/>
      <c r="AK125" s="3" t="str">
        <f t="shared" si="79"/>
        <v>1.7</v>
      </c>
      <c r="AL125" s="3" t="str">
        <f t="shared" si="80"/>
        <v>-</v>
      </c>
      <c r="AM125" s="3">
        <f t="shared" si="81"/>
        <v>337.84</v>
      </c>
      <c r="AN125" s="3">
        <f t="shared" si="82"/>
        <v>-61.89</v>
      </c>
      <c r="AO125" s="3">
        <f t="shared" si="83"/>
        <v>0.52439999999999998</v>
      </c>
      <c r="AP125" s="85"/>
      <c r="AQ125" s="3" t="str">
        <f t="shared" si="84"/>
        <v>1.7</v>
      </c>
      <c r="AR125" s="3" t="str">
        <f t="shared" si="85"/>
        <v>-</v>
      </c>
      <c r="AS125" s="3">
        <f t="shared" si="86"/>
        <v>337.84</v>
      </c>
      <c r="AT125" s="3">
        <f t="shared" si="87"/>
        <v>-61.89</v>
      </c>
      <c r="AU125" s="3">
        <f t="shared" si="88"/>
        <v>0.39329999999999998</v>
      </c>
      <c r="AV125" s="85"/>
      <c r="AW125" s="3" t="str">
        <f t="shared" si="89"/>
        <v>1.7</v>
      </c>
      <c r="AX125" s="3" t="str">
        <f t="shared" si="90"/>
        <v>-</v>
      </c>
      <c r="AY125" s="3">
        <f t="shared" si="91"/>
        <v>337.84</v>
      </c>
      <c r="AZ125" s="3">
        <f t="shared" si="92"/>
        <v>-61.89</v>
      </c>
      <c r="BA125" s="3">
        <f t="shared" si="93"/>
        <v>0.26219999999999999</v>
      </c>
      <c r="BB125" s="85"/>
      <c r="BC125" s="3" t="str">
        <f t="shared" si="94"/>
        <v>1.7</v>
      </c>
      <c r="BD125" s="3" t="str">
        <f t="shared" si="95"/>
        <v>-</v>
      </c>
      <c r="BE125" s="3">
        <f t="shared" si="96"/>
        <v>337.84</v>
      </c>
      <c r="BF125" s="3">
        <f t="shared" si="97"/>
        <v>-61.89</v>
      </c>
      <c r="BG125" s="3">
        <f t="shared" si="98"/>
        <v>0.13109999999999999</v>
      </c>
    </row>
    <row r="126" spans="1:59" x14ac:dyDescent="0.3">
      <c r="A126" s="1" t="str">
        <f>'Forward collapse simulation'!B136</f>
        <v>1.7</v>
      </c>
      <c r="B126" s="37" t="str">
        <f>IF('Forward collapse simulation'!C136="","-",'Forward collapse simulation'!C136)</f>
        <v>-</v>
      </c>
      <c r="C126" s="85">
        <f>'Forward collapse simulation'!E136</f>
        <v>335.43</v>
      </c>
      <c r="D126" s="85">
        <f>'Forward collapse simulation'!F136</f>
        <v>-45.1</v>
      </c>
      <c r="E126" s="85">
        <f>'Forward collapse simulation'!D136</f>
        <v>1.3089999999999999</v>
      </c>
      <c r="F126" s="85"/>
      <c r="G126" s="3" t="str">
        <f t="shared" si="54"/>
        <v>1.7</v>
      </c>
      <c r="H126" s="3" t="str">
        <f t="shared" si="55"/>
        <v>-</v>
      </c>
      <c r="I126" s="3">
        <f t="shared" si="56"/>
        <v>335.43</v>
      </c>
      <c r="J126" s="3">
        <f t="shared" si="57"/>
        <v>-45.1</v>
      </c>
      <c r="K126" s="3">
        <f t="shared" si="58"/>
        <v>1.1780999999999999</v>
      </c>
      <c r="L126" s="85"/>
      <c r="M126" s="3" t="str">
        <f t="shared" si="59"/>
        <v>1.7</v>
      </c>
      <c r="N126" s="3" t="str">
        <f t="shared" si="60"/>
        <v>-</v>
      </c>
      <c r="O126" s="3">
        <f t="shared" si="61"/>
        <v>335.43</v>
      </c>
      <c r="P126" s="3">
        <f t="shared" si="62"/>
        <v>-45.1</v>
      </c>
      <c r="Q126" s="3">
        <f t="shared" si="63"/>
        <v>1.0471999999999999</v>
      </c>
      <c r="R126" s="85"/>
      <c r="S126" s="3" t="str">
        <f t="shared" si="64"/>
        <v>1.7</v>
      </c>
      <c r="T126" s="3" t="str">
        <f t="shared" si="65"/>
        <v>-</v>
      </c>
      <c r="U126" s="3">
        <f t="shared" si="66"/>
        <v>335.43</v>
      </c>
      <c r="V126" s="3">
        <f t="shared" si="67"/>
        <v>-45.1</v>
      </c>
      <c r="W126" s="3">
        <f t="shared" si="68"/>
        <v>0.91629999999999989</v>
      </c>
      <c r="X126" s="85"/>
      <c r="Y126" s="3" t="str">
        <f t="shared" si="69"/>
        <v>1.7</v>
      </c>
      <c r="Z126" s="3" t="str">
        <f t="shared" si="70"/>
        <v>-</v>
      </c>
      <c r="AA126" s="3">
        <f t="shared" si="71"/>
        <v>335.43</v>
      </c>
      <c r="AB126" s="3">
        <f t="shared" si="72"/>
        <v>-45.1</v>
      </c>
      <c r="AC126" s="3">
        <f t="shared" si="73"/>
        <v>0.78539999999999999</v>
      </c>
      <c r="AD126" s="85"/>
      <c r="AE126" s="3" t="str">
        <f t="shared" si="74"/>
        <v>1.7</v>
      </c>
      <c r="AF126" s="3" t="str">
        <f t="shared" si="75"/>
        <v>-</v>
      </c>
      <c r="AG126" s="3">
        <f t="shared" si="76"/>
        <v>335.43</v>
      </c>
      <c r="AH126" s="3">
        <f t="shared" si="77"/>
        <v>-45.1</v>
      </c>
      <c r="AI126" s="3">
        <f t="shared" si="78"/>
        <v>0.65449999999999997</v>
      </c>
      <c r="AJ126" s="85"/>
      <c r="AK126" s="3" t="str">
        <f t="shared" si="79"/>
        <v>1.7</v>
      </c>
      <c r="AL126" s="3" t="str">
        <f t="shared" si="80"/>
        <v>-</v>
      </c>
      <c r="AM126" s="3">
        <f t="shared" si="81"/>
        <v>335.43</v>
      </c>
      <c r="AN126" s="3">
        <f t="shared" si="82"/>
        <v>-45.1</v>
      </c>
      <c r="AO126" s="3">
        <f t="shared" si="83"/>
        <v>0.52359999999999995</v>
      </c>
      <c r="AP126" s="85"/>
      <c r="AQ126" s="3" t="str">
        <f t="shared" si="84"/>
        <v>1.7</v>
      </c>
      <c r="AR126" s="3" t="str">
        <f t="shared" si="85"/>
        <v>-</v>
      </c>
      <c r="AS126" s="3">
        <f t="shared" si="86"/>
        <v>335.43</v>
      </c>
      <c r="AT126" s="3">
        <f t="shared" si="87"/>
        <v>-45.1</v>
      </c>
      <c r="AU126" s="3">
        <f t="shared" si="88"/>
        <v>0.39269999999999999</v>
      </c>
      <c r="AV126" s="85"/>
      <c r="AW126" s="3" t="str">
        <f t="shared" si="89"/>
        <v>1.7</v>
      </c>
      <c r="AX126" s="3" t="str">
        <f t="shared" si="90"/>
        <v>-</v>
      </c>
      <c r="AY126" s="3">
        <f t="shared" si="91"/>
        <v>335.43</v>
      </c>
      <c r="AZ126" s="3">
        <f t="shared" si="92"/>
        <v>-45.1</v>
      </c>
      <c r="BA126" s="3">
        <f t="shared" si="93"/>
        <v>0.26179999999999998</v>
      </c>
      <c r="BB126" s="85"/>
      <c r="BC126" s="3" t="str">
        <f t="shared" si="94"/>
        <v>1.7</v>
      </c>
      <c r="BD126" s="3" t="str">
        <f t="shared" si="95"/>
        <v>-</v>
      </c>
      <c r="BE126" s="3">
        <f t="shared" si="96"/>
        <v>335.43</v>
      </c>
      <c r="BF126" s="3">
        <f t="shared" si="97"/>
        <v>-45.1</v>
      </c>
      <c r="BG126" s="3">
        <f t="shared" si="98"/>
        <v>0.13089999999999999</v>
      </c>
    </row>
    <row r="127" spans="1:59" x14ac:dyDescent="0.3">
      <c r="A127" s="1" t="str">
        <f>'Forward collapse simulation'!B137</f>
        <v>1.7</v>
      </c>
      <c r="B127" s="37" t="str">
        <f>IF('Forward collapse simulation'!C137="","-",'Forward collapse simulation'!C137)</f>
        <v>-</v>
      </c>
      <c r="C127" s="85">
        <f>'Forward collapse simulation'!E137</f>
        <v>331.46</v>
      </c>
      <c r="D127" s="85">
        <f>'Forward collapse simulation'!F137</f>
        <v>-28.44</v>
      </c>
      <c r="E127" s="85">
        <f>'Forward collapse simulation'!D137</f>
        <v>1.873</v>
      </c>
      <c r="F127" s="85"/>
      <c r="G127" s="3" t="str">
        <f t="shared" si="54"/>
        <v>1.7</v>
      </c>
      <c r="H127" s="3" t="str">
        <f t="shared" si="55"/>
        <v>-</v>
      </c>
      <c r="I127" s="3">
        <f t="shared" si="56"/>
        <v>331.46</v>
      </c>
      <c r="J127" s="3">
        <f t="shared" si="57"/>
        <v>-28.44</v>
      </c>
      <c r="K127" s="3">
        <f t="shared" si="58"/>
        <v>1.6857</v>
      </c>
      <c r="L127" s="85"/>
      <c r="M127" s="3" t="str">
        <f t="shared" si="59"/>
        <v>1.7</v>
      </c>
      <c r="N127" s="3" t="str">
        <f t="shared" si="60"/>
        <v>-</v>
      </c>
      <c r="O127" s="3">
        <f t="shared" si="61"/>
        <v>331.46</v>
      </c>
      <c r="P127" s="3">
        <f t="shared" si="62"/>
        <v>-28.44</v>
      </c>
      <c r="Q127" s="3">
        <f t="shared" si="63"/>
        <v>1.4984000000000002</v>
      </c>
      <c r="R127" s="85"/>
      <c r="S127" s="3" t="str">
        <f t="shared" si="64"/>
        <v>1.7</v>
      </c>
      <c r="T127" s="3" t="str">
        <f t="shared" si="65"/>
        <v>-</v>
      </c>
      <c r="U127" s="3">
        <f t="shared" si="66"/>
        <v>331.46</v>
      </c>
      <c r="V127" s="3">
        <f t="shared" si="67"/>
        <v>-28.44</v>
      </c>
      <c r="W127" s="3">
        <f t="shared" si="68"/>
        <v>1.3110999999999999</v>
      </c>
      <c r="X127" s="85"/>
      <c r="Y127" s="3" t="str">
        <f t="shared" si="69"/>
        <v>1.7</v>
      </c>
      <c r="Z127" s="3" t="str">
        <f t="shared" si="70"/>
        <v>-</v>
      </c>
      <c r="AA127" s="3">
        <f t="shared" si="71"/>
        <v>331.46</v>
      </c>
      <c r="AB127" s="3">
        <f t="shared" si="72"/>
        <v>-28.44</v>
      </c>
      <c r="AC127" s="3">
        <f t="shared" si="73"/>
        <v>1.1237999999999999</v>
      </c>
      <c r="AD127" s="85"/>
      <c r="AE127" s="3" t="str">
        <f t="shared" si="74"/>
        <v>1.7</v>
      </c>
      <c r="AF127" s="3" t="str">
        <f t="shared" si="75"/>
        <v>-</v>
      </c>
      <c r="AG127" s="3">
        <f t="shared" si="76"/>
        <v>331.46</v>
      </c>
      <c r="AH127" s="3">
        <f t="shared" si="77"/>
        <v>-28.44</v>
      </c>
      <c r="AI127" s="3">
        <f t="shared" si="78"/>
        <v>0.9365</v>
      </c>
      <c r="AJ127" s="85"/>
      <c r="AK127" s="3" t="str">
        <f t="shared" si="79"/>
        <v>1.7</v>
      </c>
      <c r="AL127" s="3" t="str">
        <f t="shared" si="80"/>
        <v>-</v>
      </c>
      <c r="AM127" s="3">
        <f t="shared" si="81"/>
        <v>331.46</v>
      </c>
      <c r="AN127" s="3">
        <f t="shared" si="82"/>
        <v>-28.44</v>
      </c>
      <c r="AO127" s="3">
        <f t="shared" si="83"/>
        <v>0.74920000000000009</v>
      </c>
      <c r="AP127" s="85"/>
      <c r="AQ127" s="3" t="str">
        <f t="shared" si="84"/>
        <v>1.7</v>
      </c>
      <c r="AR127" s="3" t="str">
        <f t="shared" si="85"/>
        <v>-</v>
      </c>
      <c r="AS127" s="3">
        <f t="shared" si="86"/>
        <v>331.46</v>
      </c>
      <c r="AT127" s="3">
        <f t="shared" si="87"/>
        <v>-28.44</v>
      </c>
      <c r="AU127" s="3">
        <f t="shared" si="88"/>
        <v>0.56189999999999996</v>
      </c>
      <c r="AV127" s="85"/>
      <c r="AW127" s="3" t="str">
        <f t="shared" si="89"/>
        <v>1.7</v>
      </c>
      <c r="AX127" s="3" t="str">
        <f t="shared" si="90"/>
        <v>-</v>
      </c>
      <c r="AY127" s="3">
        <f t="shared" si="91"/>
        <v>331.46</v>
      </c>
      <c r="AZ127" s="3">
        <f t="shared" si="92"/>
        <v>-28.44</v>
      </c>
      <c r="BA127" s="3">
        <f t="shared" si="93"/>
        <v>0.37460000000000004</v>
      </c>
      <c r="BB127" s="85"/>
      <c r="BC127" s="3" t="str">
        <f t="shared" si="94"/>
        <v>1.7</v>
      </c>
      <c r="BD127" s="3" t="str">
        <f t="shared" si="95"/>
        <v>-</v>
      </c>
      <c r="BE127" s="3">
        <f t="shared" si="96"/>
        <v>331.46</v>
      </c>
      <c r="BF127" s="3">
        <f t="shared" si="97"/>
        <v>-28.44</v>
      </c>
      <c r="BG127" s="3">
        <f t="shared" si="98"/>
        <v>0.18730000000000002</v>
      </c>
    </row>
    <row r="128" spans="1:59" x14ac:dyDescent="0.3">
      <c r="A128" s="1" t="str">
        <f>'Forward collapse simulation'!B138</f>
        <v>1.7</v>
      </c>
      <c r="B128" s="37" t="str">
        <f>IF('Forward collapse simulation'!C138="","-",'Forward collapse simulation'!C138)</f>
        <v>-</v>
      </c>
      <c r="C128" s="85">
        <f>'Forward collapse simulation'!E138</f>
        <v>330.23</v>
      </c>
      <c r="D128" s="85">
        <f>'Forward collapse simulation'!F138</f>
        <v>-13.83</v>
      </c>
      <c r="E128" s="85">
        <f>'Forward collapse simulation'!D138</f>
        <v>2.2509999999999999</v>
      </c>
      <c r="F128" s="85"/>
      <c r="G128" s="3" t="str">
        <f t="shared" si="54"/>
        <v>1.7</v>
      </c>
      <c r="H128" s="3" t="str">
        <f t="shared" si="55"/>
        <v>-</v>
      </c>
      <c r="I128" s="3">
        <f t="shared" si="56"/>
        <v>330.23</v>
      </c>
      <c r="J128" s="3">
        <f t="shared" si="57"/>
        <v>-13.83</v>
      </c>
      <c r="K128" s="3">
        <f t="shared" si="58"/>
        <v>2.0259</v>
      </c>
      <c r="L128" s="85"/>
      <c r="M128" s="3" t="str">
        <f t="shared" si="59"/>
        <v>1.7</v>
      </c>
      <c r="N128" s="3" t="str">
        <f t="shared" si="60"/>
        <v>-</v>
      </c>
      <c r="O128" s="3">
        <f t="shared" si="61"/>
        <v>330.23</v>
      </c>
      <c r="P128" s="3">
        <f t="shared" si="62"/>
        <v>-13.83</v>
      </c>
      <c r="Q128" s="3">
        <f t="shared" si="63"/>
        <v>1.8008</v>
      </c>
      <c r="R128" s="85"/>
      <c r="S128" s="3" t="str">
        <f t="shared" si="64"/>
        <v>1.7</v>
      </c>
      <c r="T128" s="3" t="str">
        <f t="shared" si="65"/>
        <v>-</v>
      </c>
      <c r="U128" s="3">
        <f t="shared" si="66"/>
        <v>330.23</v>
      </c>
      <c r="V128" s="3">
        <f t="shared" si="67"/>
        <v>-13.83</v>
      </c>
      <c r="W128" s="3">
        <f t="shared" si="68"/>
        <v>1.5756999999999999</v>
      </c>
      <c r="X128" s="85"/>
      <c r="Y128" s="3" t="str">
        <f t="shared" si="69"/>
        <v>1.7</v>
      </c>
      <c r="Z128" s="3" t="str">
        <f t="shared" si="70"/>
        <v>-</v>
      </c>
      <c r="AA128" s="3">
        <f t="shared" si="71"/>
        <v>330.23</v>
      </c>
      <c r="AB128" s="3">
        <f t="shared" si="72"/>
        <v>-13.83</v>
      </c>
      <c r="AC128" s="3">
        <f t="shared" si="73"/>
        <v>1.3505999999999998</v>
      </c>
      <c r="AD128" s="85"/>
      <c r="AE128" s="3" t="str">
        <f t="shared" si="74"/>
        <v>1.7</v>
      </c>
      <c r="AF128" s="3" t="str">
        <f t="shared" si="75"/>
        <v>-</v>
      </c>
      <c r="AG128" s="3">
        <f t="shared" si="76"/>
        <v>330.23</v>
      </c>
      <c r="AH128" s="3">
        <f t="shared" si="77"/>
        <v>-13.83</v>
      </c>
      <c r="AI128" s="3">
        <f t="shared" si="78"/>
        <v>1.1254999999999999</v>
      </c>
      <c r="AJ128" s="85"/>
      <c r="AK128" s="3" t="str">
        <f t="shared" si="79"/>
        <v>1.7</v>
      </c>
      <c r="AL128" s="3" t="str">
        <f t="shared" si="80"/>
        <v>-</v>
      </c>
      <c r="AM128" s="3">
        <f t="shared" si="81"/>
        <v>330.23</v>
      </c>
      <c r="AN128" s="3">
        <f t="shared" si="82"/>
        <v>-13.83</v>
      </c>
      <c r="AO128" s="3">
        <f t="shared" si="83"/>
        <v>0.90039999999999998</v>
      </c>
      <c r="AP128" s="85"/>
      <c r="AQ128" s="3" t="str">
        <f t="shared" si="84"/>
        <v>1.7</v>
      </c>
      <c r="AR128" s="3" t="str">
        <f t="shared" si="85"/>
        <v>-</v>
      </c>
      <c r="AS128" s="3">
        <f t="shared" si="86"/>
        <v>330.23</v>
      </c>
      <c r="AT128" s="3">
        <f t="shared" si="87"/>
        <v>-13.83</v>
      </c>
      <c r="AU128" s="3">
        <f t="shared" si="88"/>
        <v>0.6752999999999999</v>
      </c>
      <c r="AV128" s="85"/>
      <c r="AW128" s="3" t="str">
        <f t="shared" si="89"/>
        <v>1.7</v>
      </c>
      <c r="AX128" s="3" t="str">
        <f t="shared" si="90"/>
        <v>-</v>
      </c>
      <c r="AY128" s="3">
        <f t="shared" si="91"/>
        <v>330.23</v>
      </c>
      <c r="AZ128" s="3">
        <f t="shared" si="92"/>
        <v>-13.83</v>
      </c>
      <c r="BA128" s="3">
        <f t="shared" si="93"/>
        <v>0.45019999999999999</v>
      </c>
      <c r="BB128" s="85"/>
      <c r="BC128" s="3" t="str">
        <f t="shared" si="94"/>
        <v>1.7</v>
      </c>
      <c r="BD128" s="3" t="str">
        <f t="shared" si="95"/>
        <v>-</v>
      </c>
      <c r="BE128" s="3">
        <f t="shared" si="96"/>
        <v>330.23</v>
      </c>
      <c r="BF128" s="3">
        <f t="shared" si="97"/>
        <v>-13.83</v>
      </c>
      <c r="BG128" s="3">
        <f t="shared" si="98"/>
        <v>0.22509999999999999</v>
      </c>
    </row>
    <row r="129" spans="1:59" x14ac:dyDescent="0.3">
      <c r="A129" s="1" t="str">
        <f>'Forward collapse simulation'!B139</f>
        <v>1.7</v>
      </c>
      <c r="B129" s="37" t="str">
        <f>IF('Forward collapse simulation'!C139="","-",'Forward collapse simulation'!C139)</f>
        <v>-</v>
      </c>
      <c r="C129" s="85">
        <f>'Forward collapse simulation'!E139</f>
        <v>328.93</v>
      </c>
      <c r="D129" s="85">
        <f>'Forward collapse simulation'!F139</f>
        <v>1.18</v>
      </c>
      <c r="E129" s="85">
        <f>'Forward collapse simulation'!D139</f>
        <v>2.177</v>
      </c>
      <c r="F129" s="85"/>
      <c r="G129" s="3" t="str">
        <f t="shared" si="54"/>
        <v>1.7</v>
      </c>
      <c r="H129" s="3" t="str">
        <f t="shared" si="55"/>
        <v>-</v>
      </c>
      <c r="I129" s="3">
        <f t="shared" si="56"/>
        <v>328.93</v>
      </c>
      <c r="J129" s="3">
        <f t="shared" si="57"/>
        <v>1.18</v>
      </c>
      <c r="K129" s="3">
        <f t="shared" si="58"/>
        <v>1.9593</v>
      </c>
      <c r="L129" s="85"/>
      <c r="M129" s="3" t="str">
        <f t="shared" si="59"/>
        <v>1.7</v>
      </c>
      <c r="N129" s="3" t="str">
        <f t="shared" si="60"/>
        <v>-</v>
      </c>
      <c r="O129" s="3">
        <f t="shared" si="61"/>
        <v>328.93</v>
      </c>
      <c r="P129" s="3">
        <f t="shared" si="62"/>
        <v>1.18</v>
      </c>
      <c r="Q129" s="3">
        <f t="shared" si="63"/>
        <v>1.7416</v>
      </c>
      <c r="R129" s="85"/>
      <c r="S129" s="3" t="str">
        <f t="shared" si="64"/>
        <v>1.7</v>
      </c>
      <c r="T129" s="3" t="str">
        <f t="shared" si="65"/>
        <v>-</v>
      </c>
      <c r="U129" s="3">
        <f t="shared" si="66"/>
        <v>328.93</v>
      </c>
      <c r="V129" s="3">
        <f t="shared" si="67"/>
        <v>1.18</v>
      </c>
      <c r="W129" s="3">
        <f t="shared" si="68"/>
        <v>1.5239</v>
      </c>
      <c r="X129" s="85"/>
      <c r="Y129" s="3" t="str">
        <f t="shared" si="69"/>
        <v>1.7</v>
      </c>
      <c r="Z129" s="3" t="str">
        <f t="shared" si="70"/>
        <v>-</v>
      </c>
      <c r="AA129" s="3">
        <f t="shared" si="71"/>
        <v>328.93</v>
      </c>
      <c r="AB129" s="3">
        <f t="shared" si="72"/>
        <v>1.18</v>
      </c>
      <c r="AC129" s="3">
        <f t="shared" si="73"/>
        <v>1.3062</v>
      </c>
      <c r="AD129" s="85"/>
      <c r="AE129" s="3" t="str">
        <f t="shared" si="74"/>
        <v>1.7</v>
      </c>
      <c r="AF129" s="3" t="str">
        <f t="shared" si="75"/>
        <v>-</v>
      </c>
      <c r="AG129" s="3">
        <f t="shared" si="76"/>
        <v>328.93</v>
      </c>
      <c r="AH129" s="3">
        <f t="shared" si="77"/>
        <v>1.18</v>
      </c>
      <c r="AI129" s="3">
        <f t="shared" si="78"/>
        <v>1.0885</v>
      </c>
      <c r="AJ129" s="85"/>
      <c r="AK129" s="3" t="str">
        <f t="shared" si="79"/>
        <v>1.7</v>
      </c>
      <c r="AL129" s="3" t="str">
        <f t="shared" si="80"/>
        <v>-</v>
      </c>
      <c r="AM129" s="3">
        <f t="shared" si="81"/>
        <v>328.93</v>
      </c>
      <c r="AN129" s="3">
        <f t="shared" si="82"/>
        <v>1.18</v>
      </c>
      <c r="AO129" s="3">
        <f t="shared" si="83"/>
        <v>0.87080000000000002</v>
      </c>
      <c r="AP129" s="85"/>
      <c r="AQ129" s="3" t="str">
        <f t="shared" si="84"/>
        <v>1.7</v>
      </c>
      <c r="AR129" s="3" t="str">
        <f t="shared" si="85"/>
        <v>-</v>
      </c>
      <c r="AS129" s="3">
        <f t="shared" si="86"/>
        <v>328.93</v>
      </c>
      <c r="AT129" s="3">
        <f t="shared" si="87"/>
        <v>1.18</v>
      </c>
      <c r="AU129" s="3">
        <f t="shared" si="88"/>
        <v>0.65310000000000001</v>
      </c>
      <c r="AV129" s="85"/>
      <c r="AW129" s="3" t="str">
        <f t="shared" si="89"/>
        <v>1.7</v>
      </c>
      <c r="AX129" s="3" t="str">
        <f t="shared" si="90"/>
        <v>-</v>
      </c>
      <c r="AY129" s="3">
        <f t="shared" si="91"/>
        <v>328.93</v>
      </c>
      <c r="AZ129" s="3">
        <f t="shared" si="92"/>
        <v>1.18</v>
      </c>
      <c r="BA129" s="3">
        <f t="shared" si="93"/>
        <v>0.43540000000000001</v>
      </c>
      <c r="BB129" s="85"/>
      <c r="BC129" s="3" t="str">
        <f t="shared" si="94"/>
        <v>1.7</v>
      </c>
      <c r="BD129" s="3" t="str">
        <f t="shared" si="95"/>
        <v>-</v>
      </c>
      <c r="BE129" s="3">
        <f t="shared" si="96"/>
        <v>328.93</v>
      </c>
      <c r="BF129" s="3">
        <f t="shared" si="97"/>
        <v>1.18</v>
      </c>
      <c r="BG129" s="3">
        <f t="shared" si="98"/>
        <v>0.2177</v>
      </c>
    </row>
    <row r="130" spans="1:59" x14ac:dyDescent="0.3">
      <c r="A130" s="1" t="str">
        <f>'Forward collapse simulation'!B140</f>
        <v>1.7</v>
      </c>
      <c r="B130" s="37" t="str">
        <f>IF('Forward collapse simulation'!C140="","-",'Forward collapse simulation'!C140)</f>
        <v>-</v>
      </c>
      <c r="C130" s="85">
        <f>'Forward collapse simulation'!E140</f>
        <v>328.96</v>
      </c>
      <c r="D130" s="85">
        <f>'Forward collapse simulation'!F140</f>
        <v>14.14</v>
      </c>
      <c r="E130" s="85">
        <f>'Forward collapse simulation'!D140</f>
        <v>2.21</v>
      </c>
      <c r="F130" s="85"/>
      <c r="G130" s="3" t="str">
        <f t="shared" si="54"/>
        <v>1.7</v>
      </c>
      <c r="H130" s="3" t="str">
        <f t="shared" si="55"/>
        <v>-</v>
      </c>
      <c r="I130" s="3">
        <f t="shared" si="56"/>
        <v>328.96</v>
      </c>
      <c r="J130" s="3">
        <f t="shared" si="57"/>
        <v>14.14</v>
      </c>
      <c r="K130" s="3">
        <f t="shared" si="58"/>
        <v>1.9890000000000001</v>
      </c>
      <c r="L130" s="85"/>
      <c r="M130" s="3" t="str">
        <f t="shared" si="59"/>
        <v>1.7</v>
      </c>
      <c r="N130" s="3" t="str">
        <f t="shared" si="60"/>
        <v>-</v>
      </c>
      <c r="O130" s="3">
        <f t="shared" si="61"/>
        <v>328.96</v>
      </c>
      <c r="P130" s="3">
        <f t="shared" si="62"/>
        <v>14.14</v>
      </c>
      <c r="Q130" s="3">
        <f t="shared" si="63"/>
        <v>1.768</v>
      </c>
      <c r="R130" s="85"/>
      <c r="S130" s="3" t="str">
        <f t="shared" si="64"/>
        <v>1.7</v>
      </c>
      <c r="T130" s="3" t="str">
        <f t="shared" si="65"/>
        <v>-</v>
      </c>
      <c r="U130" s="3">
        <f t="shared" si="66"/>
        <v>328.96</v>
      </c>
      <c r="V130" s="3">
        <f t="shared" si="67"/>
        <v>14.14</v>
      </c>
      <c r="W130" s="3">
        <f t="shared" si="68"/>
        <v>1.5469999999999999</v>
      </c>
      <c r="X130" s="85"/>
      <c r="Y130" s="3" t="str">
        <f t="shared" si="69"/>
        <v>1.7</v>
      </c>
      <c r="Z130" s="3" t="str">
        <f t="shared" si="70"/>
        <v>-</v>
      </c>
      <c r="AA130" s="3">
        <f t="shared" si="71"/>
        <v>328.96</v>
      </c>
      <c r="AB130" s="3">
        <f t="shared" si="72"/>
        <v>14.14</v>
      </c>
      <c r="AC130" s="3">
        <f t="shared" si="73"/>
        <v>1.3259999999999998</v>
      </c>
      <c r="AD130" s="85"/>
      <c r="AE130" s="3" t="str">
        <f t="shared" si="74"/>
        <v>1.7</v>
      </c>
      <c r="AF130" s="3" t="str">
        <f t="shared" si="75"/>
        <v>-</v>
      </c>
      <c r="AG130" s="3">
        <f t="shared" si="76"/>
        <v>328.96</v>
      </c>
      <c r="AH130" s="3">
        <f t="shared" si="77"/>
        <v>14.14</v>
      </c>
      <c r="AI130" s="3">
        <f t="shared" si="78"/>
        <v>1.105</v>
      </c>
      <c r="AJ130" s="85"/>
      <c r="AK130" s="3" t="str">
        <f t="shared" si="79"/>
        <v>1.7</v>
      </c>
      <c r="AL130" s="3" t="str">
        <f t="shared" si="80"/>
        <v>-</v>
      </c>
      <c r="AM130" s="3">
        <f t="shared" si="81"/>
        <v>328.96</v>
      </c>
      <c r="AN130" s="3">
        <f t="shared" si="82"/>
        <v>14.14</v>
      </c>
      <c r="AO130" s="3">
        <f t="shared" si="83"/>
        <v>0.88400000000000001</v>
      </c>
      <c r="AP130" s="85"/>
      <c r="AQ130" s="3" t="str">
        <f t="shared" si="84"/>
        <v>1.7</v>
      </c>
      <c r="AR130" s="3" t="str">
        <f t="shared" si="85"/>
        <v>-</v>
      </c>
      <c r="AS130" s="3">
        <f t="shared" si="86"/>
        <v>328.96</v>
      </c>
      <c r="AT130" s="3">
        <f t="shared" si="87"/>
        <v>14.14</v>
      </c>
      <c r="AU130" s="3">
        <f t="shared" si="88"/>
        <v>0.66299999999999992</v>
      </c>
      <c r="AV130" s="85"/>
      <c r="AW130" s="3" t="str">
        <f t="shared" si="89"/>
        <v>1.7</v>
      </c>
      <c r="AX130" s="3" t="str">
        <f t="shared" si="90"/>
        <v>-</v>
      </c>
      <c r="AY130" s="3">
        <f t="shared" si="91"/>
        <v>328.96</v>
      </c>
      <c r="AZ130" s="3">
        <f t="shared" si="92"/>
        <v>14.14</v>
      </c>
      <c r="BA130" s="3">
        <f t="shared" si="93"/>
        <v>0.442</v>
      </c>
      <c r="BB130" s="85"/>
      <c r="BC130" s="3" t="str">
        <f t="shared" si="94"/>
        <v>1.7</v>
      </c>
      <c r="BD130" s="3" t="str">
        <f t="shared" si="95"/>
        <v>-</v>
      </c>
      <c r="BE130" s="3">
        <f t="shared" si="96"/>
        <v>328.96</v>
      </c>
      <c r="BF130" s="3">
        <f t="shared" si="97"/>
        <v>14.14</v>
      </c>
      <c r="BG130" s="3">
        <f t="shared" si="98"/>
        <v>0.221</v>
      </c>
    </row>
    <row r="131" spans="1:59" x14ac:dyDescent="0.3">
      <c r="A131" s="1" t="str">
        <f>'Forward collapse simulation'!B141</f>
        <v>1.7</v>
      </c>
      <c r="B131" s="37" t="str">
        <f>IF('Forward collapse simulation'!C141="","-",'Forward collapse simulation'!C141)</f>
        <v>-</v>
      </c>
      <c r="C131" s="85">
        <f>'Forward collapse simulation'!E141</f>
        <v>331.92</v>
      </c>
      <c r="D131" s="85">
        <f>'Forward collapse simulation'!F141</f>
        <v>28.42</v>
      </c>
      <c r="E131" s="85">
        <f>'Forward collapse simulation'!D141</f>
        <v>1.86</v>
      </c>
      <c r="F131" s="85"/>
      <c r="G131" s="3" t="str">
        <f t="shared" si="54"/>
        <v>1.7</v>
      </c>
      <c r="H131" s="3" t="str">
        <f t="shared" si="55"/>
        <v>-</v>
      </c>
      <c r="I131" s="3">
        <f t="shared" si="56"/>
        <v>331.92</v>
      </c>
      <c r="J131" s="3">
        <f t="shared" si="57"/>
        <v>28.42</v>
      </c>
      <c r="K131" s="3">
        <f t="shared" si="58"/>
        <v>1.6740000000000002</v>
      </c>
      <c r="L131" s="85"/>
      <c r="M131" s="3" t="str">
        <f t="shared" si="59"/>
        <v>1.7</v>
      </c>
      <c r="N131" s="3" t="str">
        <f t="shared" si="60"/>
        <v>-</v>
      </c>
      <c r="O131" s="3">
        <f t="shared" si="61"/>
        <v>331.92</v>
      </c>
      <c r="P131" s="3">
        <f t="shared" si="62"/>
        <v>28.42</v>
      </c>
      <c r="Q131" s="3">
        <f t="shared" si="63"/>
        <v>1.4880000000000002</v>
      </c>
      <c r="R131" s="85"/>
      <c r="S131" s="3" t="str">
        <f t="shared" si="64"/>
        <v>1.7</v>
      </c>
      <c r="T131" s="3" t="str">
        <f t="shared" si="65"/>
        <v>-</v>
      </c>
      <c r="U131" s="3">
        <f t="shared" si="66"/>
        <v>331.92</v>
      </c>
      <c r="V131" s="3">
        <f t="shared" si="67"/>
        <v>28.42</v>
      </c>
      <c r="W131" s="3">
        <f t="shared" si="68"/>
        <v>1.302</v>
      </c>
      <c r="X131" s="85"/>
      <c r="Y131" s="3" t="str">
        <f t="shared" si="69"/>
        <v>1.7</v>
      </c>
      <c r="Z131" s="3" t="str">
        <f t="shared" si="70"/>
        <v>-</v>
      </c>
      <c r="AA131" s="3">
        <f t="shared" si="71"/>
        <v>331.92</v>
      </c>
      <c r="AB131" s="3">
        <f t="shared" si="72"/>
        <v>28.42</v>
      </c>
      <c r="AC131" s="3">
        <f t="shared" si="73"/>
        <v>1.1160000000000001</v>
      </c>
      <c r="AD131" s="85"/>
      <c r="AE131" s="3" t="str">
        <f t="shared" si="74"/>
        <v>1.7</v>
      </c>
      <c r="AF131" s="3" t="str">
        <f t="shared" si="75"/>
        <v>-</v>
      </c>
      <c r="AG131" s="3">
        <f t="shared" si="76"/>
        <v>331.92</v>
      </c>
      <c r="AH131" s="3">
        <f t="shared" si="77"/>
        <v>28.42</v>
      </c>
      <c r="AI131" s="3">
        <f t="shared" si="78"/>
        <v>0.93</v>
      </c>
      <c r="AJ131" s="85"/>
      <c r="AK131" s="3" t="str">
        <f t="shared" si="79"/>
        <v>1.7</v>
      </c>
      <c r="AL131" s="3" t="str">
        <f t="shared" si="80"/>
        <v>-</v>
      </c>
      <c r="AM131" s="3">
        <f t="shared" si="81"/>
        <v>331.92</v>
      </c>
      <c r="AN131" s="3">
        <f t="shared" si="82"/>
        <v>28.42</v>
      </c>
      <c r="AO131" s="3">
        <f t="shared" si="83"/>
        <v>0.74400000000000011</v>
      </c>
      <c r="AP131" s="85"/>
      <c r="AQ131" s="3" t="str">
        <f t="shared" si="84"/>
        <v>1.7</v>
      </c>
      <c r="AR131" s="3" t="str">
        <f t="shared" si="85"/>
        <v>-</v>
      </c>
      <c r="AS131" s="3">
        <f t="shared" si="86"/>
        <v>331.92</v>
      </c>
      <c r="AT131" s="3">
        <f t="shared" si="87"/>
        <v>28.42</v>
      </c>
      <c r="AU131" s="3">
        <f t="shared" si="88"/>
        <v>0.55800000000000005</v>
      </c>
      <c r="AV131" s="85"/>
      <c r="AW131" s="3" t="str">
        <f t="shared" si="89"/>
        <v>1.7</v>
      </c>
      <c r="AX131" s="3" t="str">
        <f t="shared" si="90"/>
        <v>-</v>
      </c>
      <c r="AY131" s="3">
        <f t="shared" si="91"/>
        <v>331.92</v>
      </c>
      <c r="AZ131" s="3">
        <f t="shared" si="92"/>
        <v>28.42</v>
      </c>
      <c r="BA131" s="3">
        <f t="shared" si="93"/>
        <v>0.37200000000000005</v>
      </c>
      <c r="BB131" s="85"/>
      <c r="BC131" s="3" t="str">
        <f t="shared" si="94"/>
        <v>1.7</v>
      </c>
      <c r="BD131" s="3" t="str">
        <f t="shared" si="95"/>
        <v>-</v>
      </c>
      <c r="BE131" s="3">
        <f t="shared" si="96"/>
        <v>331.92</v>
      </c>
      <c r="BF131" s="3">
        <f t="shared" si="97"/>
        <v>28.42</v>
      </c>
      <c r="BG131" s="3">
        <f t="shared" si="98"/>
        <v>0.18600000000000003</v>
      </c>
    </row>
    <row r="132" spans="1:59" x14ac:dyDescent="0.3">
      <c r="A132" s="1" t="str">
        <f>'Forward collapse simulation'!B142</f>
        <v>1.7</v>
      </c>
      <c r="B132" s="37" t="str">
        <f>IF('Forward collapse simulation'!C142="","-",'Forward collapse simulation'!C142)</f>
        <v>-</v>
      </c>
      <c r="C132" s="85">
        <f>'Forward collapse simulation'!E142</f>
        <v>340.3</v>
      </c>
      <c r="D132" s="85">
        <f>'Forward collapse simulation'!F142</f>
        <v>48.04</v>
      </c>
      <c r="E132" s="85">
        <f>'Forward collapse simulation'!D142</f>
        <v>1.3759999999999999</v>
      </c>
      <c r="F132" s="85"/>
      <c r="G132" s="3" t="str">
        <f t="shared" ref="G132:G195" si="99">A132</f>
        <v>1.7</v>
      </c>
      <c r="H132" s="3" t="str">
        <f t="shared" ref="H132:H195" si="100">B132</f>
        <v>-</v>
      </c>
      <c r="I132" s="3">
        <f t="shared" ref="I132:I195" si="101">C132</f>
        <v>340.3</v>
      </c>
      <c r="J132" s="3">
        <f t="shared" ref="J132:J195" si="102">D132</f>
        <v>48.04</v>
      </c>
      <c r="K132" s="3">
        <f t="shared" ref="K132:K195" si="103">IF(B132="-",E132*0.9,E132)</f>
        <v>1.2383999999999999</v>
      </c>
      <c r="L132" s="85"/>
      <c r="M132" s="3" t="str">
        <f t="shared" ref="M132:M195" si="104">G132</f>
        <v>1.7</v>
      </c>
      <c r="N132" s="3" t="str">
        <f t="shared" ref="N132:N195" si="105">H132</f>
        <v>-</v>
      </c>
      <c r="O132" s="3">
        <f t="shared" ref="O132:O195" si="106">I132</f>
        <v>340.3</v>
      </c>
      <c r="P132" s="3">
        <f t="shared" ref="P132:P195" si="107">J132</f>
        <v>48.04</v>
      </c>
      <c r="Q132" s="3">
        <f t="shared" ref="Q132:Q195" si="108">IF(H132="-",$E132*0.8,$E132)</f>
        <v>1.1008</v>
      </c>
      <c r="R132" s="85"/>
      <c r="S132" s="3" t="str">
        <f t="shared" ref="S132:S195" si="109">M132</f>
        <v>1.7</v>
      </c>
      <c r="T132" s="3" t="str">
        <f t="shared" ref="T132:T195" si="110">N132</f>
        <v>-</v>
      </c>
      <c r="U132" s="3">
        <f t="shared" ref="U132:U195" si="111">O132</f>
        <v>340.3</v>
      </c>
      <c r="V132" s="3">
        <f t="shared" ref="V132:V195" si="112">P132</f>
        <v>48.04</v>
      </c>
      <c r="W132" s="3">
        <f t="shared" ref="W132:W195" si="113">IF(N132="-",$E132*0.7,$E132)</f>
        <v>0.96319999999999983</v>
      </c>
      <c r="X132" s="85"/>
      <c r="Y132" s="3" t="str">
        <f t="shared" ref="Y132:Y195" si="114">S132</f>
        <v>1.7</v>
      </c>
      <c r="Z132" s="3" t="str">
        <f t="shared" ref="Z132:Z195" si="115">T132</f>
        <v>-</v>
      </c>
      <c r="AA132" s="3">
        <f t="shared" ref="AA132:AA195" si="116">U132</f>
        <v>340.3</v>
      </c>
      <c r="AB132" s="3">
        <f t="shared" ref="AB132:AB195" si="117">V132</f>
        <v>48.04</v>
      </c>
      <c r="AC132" s="3">
        <f t="shared" ref="AC132:AC195" si="118">IF(T132="-",$E132*0.6,$E132)</f>
        <v>0.82559999999999989</v>
      </c>
      <c r="AD132" s="85"/>
      <c r="AE132" s="3" t="str">
        <f t="shared" ref="AE132:AE195" si="119">Y132</f>
        <v>1.7</v>
      </c>
      <c r="AF132" s="3" t="str">
        <f t="shared" ref="AF132:AF195" si="120">Z132</f>
        <v>-</v>
      </c>
      <c r="AG132" s="3">
        <f t="shared" ref="AG132:AG195" si="121">AA132</f>
        <v>340.3</v>
      </c>
      <c r="AH132" s="3">
        <f t="shared" ref="AH132:AH195" si="122">AB132</f>
        <v>48.04</v>
      </c>
      <c r="AI132" s="3">
        <f t="shared" ref="AI132:AI195" si="123">IF(Z132="-",$E132*0.5,$E132)</f>
        <v>0.68799999999999994</v>
      </c>
      <c r="AJ132" s="85"/>
      <c r="AK132" s="3" t="str">
        <f t="shared" ref="AK132:AK195" si="124">AE132</f>
        <v>1.7</v>
      </c>
      <c r="AL132" s="3" t="str">
        <f t="shared" ref="AL132:AL195" si="125">AF132</f>
        <v>-</v>
      </c>
      <c r="AM132" s="3">
        <f t="shared" ref="AM132:AM195" si="126">AG132</f>
        <v>340.3</v>
      </c>
      <c r="AN132" s="3">
        <f t="shared" ref="AN132:AN195" si="127">AH132</f>
        <v>48.04</v>
      </c>
      <c r="AO132" s="3">
        <f t="shared" ref="AO132:AO195" si="128">IF(AF132="-",$E132*0.4,$E132)</f>
        <v>0.5504</v>
      </c>
      <c r="AP132" s="85"/>
      <c r="AQ132" s="3" t="str">
        <f t="shared" ref="AQ132:AQ195" si="129">AK132</f>
        <v>1.7</v>
      </c>
      <c r="AR132" s="3" t="str">
        <f t="shared" ref="AR132:AR195" si="130">AL132</f>
        <v>-</v>
      </c>
      <c r="AS132" s="3">
        <f t="shared" ref="AS132:AS195" si="131">AM132</f>
        <v>340.3</v>
      </c>
      <c r="AT132" s="3">
        <f t="shared" ref="AT132:AT195" si="132">AN132</f>
        <v>48.04</v>
      </c>
      <c r="AU132" s="3">
        <f t="shared" ref="AU132:AU195" si="133">IF(AL132="-",$E132*0.3,$E132)</f>
        <v>0.41279999999999994</v>
      </c>
      <c r="AV132" s="85"/>
      <c r="AW132" s="3" t="str">
        <f t="shared" ref="AW132:AW195" si="134">AQ132</f>
        <v>1.7</v>
      </c>
      <c r="AX132" s="3" t="str">
        <f t="shared" ref="AX132:AX195" si="135">AR132</f>
        <v>-</v>
      </c>
      <c r="AY132" s="3">
        <f t="shared" ref="AY132:AY195" si="136">AS132</f>
        <v>340.3</v>
      </c>
      <c r="AZ132" s="3">
        <f t="shared" ref="AZ132:AZ195" si="137">AT132</f>
        <v>48.04</v>
      </c>
      <c r="BA132" s="3">
        <f t="shared" ref="BA132:BA195" si="138">IF(AR132="-",$E132*0.2,$E132)</f>
        <v>0.2752</v>
      </c>
      <c r="BB132" s="85"/>
      <c r="BC132" s="3" t="str">
        <f t="shared" ref="BC132:BC195" si="139">AW132</f>
        <v>1.7</v>
      </c>
      <c r="BD132" s="3" t="str">
        <f t="shared" ref="BD132:BD195" si="140">AX132</f>
        <v>-</v>
      </c>
      <c r="BE132" s="3">
        <f t="shared" ref="BE132:BE195" si="141">AY132</f>
        <v>340.3</v>
      </c>
      <c r="BF132" s="3">
        <f t="shared" ref="BF132:BF195" si="142">AZ132</f>
        <v>48.04</v>
      </c>
      <c r="BG132" s="3">
        <f t="shared" ref="BG132:BG195" si="143">IF(AX132="-",$E132*0.1,$E132)</f>
        <v>0.1376</v>
      </c>
    </row>
    <row r="133" spans="1:59" x14ac:dyDescent="0.3">
      <c r="A133" s="1" t="str">
        <f>'Forward collapse simulation'!B143</f>
        <v>1.7</v>
      </c>
      <c r="B133" s="37" t="str">
        <f>IF('Forward collapse simulation'!C143="","-",'Forward collapse simulation'!C143)</f>
        <v>-</v>
      </c>
      <c r="C133" s="85">
        <f>'Forward collapse simulation'!E143</f>
        <v>352.25</v>
      </c>
      <c r="D133" s="85">
        <f>'Forward collapse simulation'!F143</f>
        <v>66.92</v>
      </c>
      <c r="E133" s="85">
        <f>'Forward collapse simulation'!D143</f>
        <v>1.21</v>
      </c>
      <c r="F133" s="85"/>
      <c r="G133" s="3" t="str">
        <f t="shared" si="99"/>
        <v>1.7</v>
      </c>
      <c r="H133" s="3" t="str">
        <f t="shared" si="100"/>
        <v>-</v>
      </c>
      <c r="I133" s="3">
        <f t="shared" si="101"/>
        <v>352.25</v>
      </c>
      <c r="J133" s="3">
        <f t="shared" si="102"/>
        <v>66.92</v>
      </c>
      <c r="K133" s="3">
        <f t="shared" si="103"/>
        <v>1.089</v>
      </c>
      <c r="L133" s="85"/>
      <c r="M133" s="3" t="str">
        <f t="shared" si="104"/>
        <v>1.7</v>
      </c>
      <c r="N133" s="3" t="str">
        <f t="shared" si="105"/>
        <v>-</v>
      </c>
      <c r="O133" s="3">
        <f t="shared" si="106"/>
        <v>352.25</v>
      </c>
      <c r="P133" s="3">
        <f t="shared" si="107"/>
        <v>66.92</v>
      </c>
      <c r="Q133" s="3">
        <f t="shared" si="108"/>
        <v>0.96799999999999997</v>
      </c>
      <c r="R133" s="85"/>
      <c r="S133" s="3" t="str">
        <f t="shared" si="109"/>
        <v>1.7</v>
      </c>
      <c r="T133" s="3" t="str">
        <f t="shared" si="110"/>
        <v>-</v>
      </c>
      <c r="U133" s="3">
        <f t="shared" si="111"/>
        <v>352.25</v>
      </c>
      <c r="V133" s="3">
        <f t="shared" si="112"/>
        <v>66.92</v>
      </c>
      <c r="W133" s="3">
        <f t="shared" si="113"/>
        <v>0.84699999999999998</v>
      </c>
      <c r="X133" s="85"/>
      <c r="Y133" s="3" t="str">
        <f t="shared" si="114"/>
        <v>1.7</v>
      </c>
      <c r="Z133" s="3" t="str">
        <f t="shared" si="115"/>
        <v>-</v>
      </c>
      <c r="AA133" s="3">
        <f t="shared" si="116"/>
        <v>352.25</v>
      </c>
      <c r="AB133" s="3">
        <f t="shared" si="117"/>
        <v>66.92</v>
      </c>
      <c r="AC133" s="3">
        <f t="shared" si="118"/>
        <v>0.72599999999999998</v>
      </c>
      <c r="AD133" s="85"/>
      <c r="AE133" s="3" t="str">
        <f t="shared" si="119"/>
        <v>1.7</v>
      </c>
      <c r="AF133" s="3" t="str">
        <f t="shared" si="120"/>
        <v>-</v>
      </c>
      <c r="AG133" s="3">
        <f t="shared" si="121"/>
        <v>352.25</v>
      </c>
      <c r="AH133" s="3">
        <f t="shared" si="122"/>
        <v>66.92</v>
      </c>
      <c r="AI133" s="3">
        <f t="shared" si="123"/>
        <v>0.60499999999999998</v>
      </c>
      <c r="AJ133" s="85"/>
      <c r="AK133" s="3" t="str">
        <f t="shared" si="124"/>
        <v>1.7</v>
      </c>
      <c r="AL133" s="3" t="str">
        <f t="shared" si="125"/>
        <v>-</v>
      </c>
      <c r="AM133" s="3">
        <f t="shared" si="126"/>
        <v>352.25</v>
      </c>
      <c r="AN133" s="3">
        <f t="shared" si="127"/>
        <v>66.92</v>
      </c>
      <c r="AO133" s="3">
        <f t="shared" si="128"/>
        <v>0.48399999999999999</v>
      </c>
      <c r="AP133" s="85"/>
      <c r="AQ133" s="3" t="str">
        <f t="shared" si="129"/>
        <v>1.7</v>
      </c>
      <c r="AR133" s="3" t="str">
        <f t="shared" si="130"/>
        <v>-</v>
      </c>
      <c r="AS133" s="3">
        <f t="shared" si="131"/>
        <v>352.25</v>
      </c>
      <c r="AT133" s="3">
        <f t="shared" si="132"/>
        <v>66.92</v>
      </c>
      <c r="AU133" s="3">
        <f t="shared" si="133"/>
        <v>0.36299999999999999</v>
      </c>
      <c r="AV133" s="85"/>
      <c r="AW133" s="3" t="str">
        <f t="shared" si="134"/>
        <v>1.7</v>
      </c>
      <c r="AX133" s="3" t="str">
        <f t="shared" si="135"/>
        <v>-</v>
      </c>
      <c r="AY133" s="3">
        <f t="shared" si="136"/>
        <v>352.25</v>
      </c>
      <c r="AZ133" s="3">
        <f t="shared" si="137"/>
        <v>66.92</v>
      </c>
      <c r="BA133" s="3">
        <f t="shared" si="138"/>
        <v>0.24199999999999999</v>
      </c>
      <c r="BB133" s="85"/>
      <c r="BC133" s="3" t="str">
        <f t="shared" si="139"/>
        <v>1.7</v>
      </c>
      <c r="BD133" s="3" t="str">
        <f t="shared" si="140"/>
        <v>-</v>
      </c>
      <c r="BE133" s="3">
        <f t="shared" si="141"/>
        <v>352.25</v>
      </c>
      <c r="BF133" s="3">
        <f t="shared" si="142"/>
        <v>66.92</v>
      </c>
      <c r="BG133" s="3">
        <f t="shared" si="143"/>
        <v>0.121</v>
      </c>
    </row>
    <row r="134" spans="1:59" x14ac:dyDescent="0.3">
      <c r="A134" s="1" t="str">
        <f>'Forward collapse simulation'!B144</f>
        <v>1.7</v>
      </c>
      <c r="B134" s="37" t="str">
        <f>IF('Forward collapse simulation'!C144="","-",'Forward collapse simulation'!C144)</f>
        <v>-</v>
      </c>
      <c r="C134" s="85">
        <f>'Forward collapse simulation'!E144</f>
        <v>78.28</v>
      </c>
      <c r="D134" s="85">
        <f>'Forward collapse simulation'!F144</f>
        <v>83.35</v>
      </c>
      <c r="E134" s="85">
        <f>'Forward collapse simulation'!D144</f>
        <v>1.1910000000000001</v>
      </c>
      <c r="F134" s="85"/>
      <c r="G134" s="3" t="str">
        <f t="shared" si="99"/>
        <v>1.7</v>
      </c>
      <c r="H134" s="3" t="str">
        <f t="shared" si="100"/>
        <v>-</v>
      </c>
      <c r="I134" s="3">
        <f t="shared" si="101"/>
        <v>78.28</v>
      </c>
      <c r="J134" s="3">
        <f t="shared" si="102"/>
        <v>83.35</v>
      </c>
      <c r="K134" s="3">
        <f t="shared" si="103"/>
        <v>1.0719000000000001</v>
      </c>
      <c r="L134" s="85"/>
      <c r="M134" s="3" t="str">
        <f t="shared" si="104"/>
        <v>1.7</v>
      </c>
      <c r="N134" s="3" t="str">
        <f t="shared" si="105"/>
        <v>-</v>
      </c>
      <c r="O134" s="3">
        <f t="shared" si="106"/>
        <v>78.28</v>
      </c>
      <c r="P134" s="3">
        <f t="shared" si="107"/>
        <v>83.35</v>
      </c>
      <c r="Q134" s="3">
        <f t="shared" si="108"/>
        <v>0.95280000000000009</v>
      </c>
      <c r="R134" s="85"/>
      <c r="S134" s="3" t="str">
        <f t="shared" si="109"/>
        <v>1.7</v>
      </c>
      <c r="T134" s="3" t="str">
        <f t="shared" si="110"/>
        <v>-</v>
      </c>
      <c r="U134" s="3">
        <f t="shared" si="111"/>
        <v>78.28</v>
      </c>
      <c r="V134" s="3">
        <f t="shared" si="112"/>
        <v>83.35</v>
      </c>
      <c r="W134" s="3">
        <f t="shared" si="113"/>
        <v>0.8337</v>
      </c>
      <c r="X134" s="85"/>
      <c r="Y134" s="3" t="str">
        <f t="shared" si="114"/>
        <v>1.7</v>
      </c>
      <c r="Z134" s="3" t="str">
        <f t="shared" si="115"/>
        <v>-</v>
      </c>
      <c r="AA134" s="3">
        <f t="shared" si="116"/>
        <v>78.28</v>
      </c>
      <c r="AB134" s="3">
        <f t="shared" si="117"/>
        <v>83.35</v>
      </c>
      <c r="AC134" s="3">
        <f t="shared" si="118"/>
        <v>0.71460000000000001</v>
      </c>
      <c r="AD134" s="85"/>
      <c r="AE134" s="3" t="str">
        <f t="shared" si="119"/>
        <v>1.7</v>
      </c>
      <c r="AF134" s="3" t="str">
        <f t="shared" si="120"/>
        <v>-</v>
      </c>
      <c r="AG134" s="3">
        <f t="shared" si="121"/>
        <v>78.28</v>
      </c>
      <c r="AH134" s="3">
        <f t="shared" si="122"/>
        <v>83.35</v>
      </c>
      <c r="AI134" s="3">
        <f t="shared" si="123"/>
        <v>0.59550000000000003</v>
      </c>
      <c r="AJ134" s="85"/>
      <c r="AK134" s="3" t="str">
        <f t="shared" si="124"/>
        <v>1.7</v>
      </c>
      <c r="AL134" s="3" t="str">
        <f t="shared" si="125"/>
        <v>-</v>
      </c>
      <c r="AM134" s="3">
        <f t="shared" si="126"/>
        <v>78.28</v>
      </c>
      <c r="AN134" s="3">
        <f t="shared" si="127"/>
        <v>83.35</v>
      </c>
      <c r="AO134" s="3">
        <f t="shared" si="128"/>
        <v>0.47640000000000005</v>
      </c>
      <c r="AP134" s="85"/>
      <c r="AQ134" s="3" t="str">
        <f t="shared" si="129"/>
        <v>1.7</v>
      </c>
      <c r="AR134" s="3" t="str">
        <f t="shared" si="130"/>
        <v>-</v>
      </c>
      <c r="AS134" s="3">
        <f t="shared" si="131"/>
        <v>78.28</v>
      </c>
      <c r="AT134" s="3">
        <f t="shared" si="132"/>
        <v>83.35</v>
      </c>
      <c r="AU134" s="3">
        <f t="shared" si="133"/>
        <v>0.35730000000000001</v>
      </c>
      <c r="AV134" s="85"/>
      <c r="AW134" s="3" t="str">
        <f t="shared" si="134"/>
        <v>1.7</v>
      </c>
      <c r="AX134" s="3" t="str">
        <f t="shared" si="135"/>
        <v>-</v>
      </c>
      <c r="AY134" s="3">
        <f t="shared" si="136"/>
        <v>78.28</v>
      </c>
      <c r="AZ134" s="3">
        <f t="shared" si="137"/>
        <v>83.35</v>
      </c>
      <c r="BA134" s="3">
        <f t="shared" si="138"/>
        <v>0.23820000000000002</v>
      </c>
      <c r="BB134" s="85"/>
      <c r="BC134" s="3" t="str">
        <f t="shared" si="139"/>
        <v>1.7</v>
      </c>
      <c r="BD134" s="3" t="str">
        <f t="shared" si="140"/>
        <v>-</v>
      </c>
      <c r="BE134" s="3">
        <f t="shared" si="141"/>
        <v>78.28</v>
      </c>
      <c r="BF134" s="3">
        <f t="shared" si="142"/>
        <v>83.35</v>
      </c>
      <c r="BG134" s="3">
        <f t="shared" si="143"/>
        <v>0.11910000000000001</v>
      </c>
    </row>
    <row r="135" spans="1:59" x14ac:dyDescent="0.3">
      <c r="A135" s="1" t="str">
        <f>'Forward collapse simulation'!B145</f>
        <v>1.7</v>
      </c>
      <c r="B135" s="37" t="str">
        <f>IF('Forward collapse simulation'!C145="","-",'Forward collapse simulation'!C145)</f>
        <v>-</v>
      </c>
      <c r="C135" s="85">
        <f>'Forward collapse simulation'!E145</f>
        <v>154.58000000000001</v>
      </c>
      <c r="D135" s="85">
        <f>'Forward collapse simulation'!F145</f>
        <v>65.58</v>
      </c>
      <c r="E135" s="85">
        <f>'Forward collapse simulation'!D145</f>
        <v>1.3009999999999999</v>
      </c>
      <c r="F135" s="85"/>
      <c r="G135" s="3" t="str">
        <f t="shared" si="99"/>
        <v>1.7</v>
      </c>
      <c r="H135" s="3" t="str">
        <f t="shared" si="100"/>
        <v>-</v>
      </c>
      <c r="I135" s="3">
        <f t="shared" si="101"/>
        <v>154.58000000000001</v>
      </c>
      <c r="J135" s="3">
        <f t="shared" si="102"/>
        <v>65.58</v>
      </c>
      <c r="K135" s="3">
        <f t="shared" si="103"/>
        <v>1.1709000000000001</v>
      </c>
      <c r="L135" s="85"/>
      <c r="M135" s="3" t="str">
        <f t="shared" si="104"/>
        <v>1.7</v>
      </c>
      <c r="N135" s="3" t="str">
        <f t="shared" si="105"/>
        <v>-</v>
      </c>
      <c r="O135" s="3">
        <f t="shared" si="106"/>
        <v>154.58000000000001</v>
      </c>
      <c r="P135" s="3">
        <f t="shared" si="107"/>
        <v>65.58</v>
      </c>
      <c r="Q135" s="3">
        <f t="shared" si="108"/>
        <v>1.0407999999999999</v>
      </c>
      <c r="R135" s="85"/>
      <c r="S135" s="3" t="str">
        <f t="shared" si="109"/>
        <v>1.7</v>
      </c>
      <c r="T135" s="3" t="str">
        <f t="shared" si="110"/>
        <v>-</v>
      </c>
      <c r="U135" s="3">
        <f t="shared" si="111"/>
        <v>154.58000000000001</v>
      </c>
      <c r="V135" s="3">
        <f t="shared" si="112"/>
        <v>65.58</v>
      </c>
      <c r="W135" s="3">
        <f t="shared" si="113"/>
        <v>0.91069999999999984</v>
      </c>
      <c r="X135" s="85"/>
      <c r="Y135" s="3" t="str">
        <f t="shared" si="114"/>
        <v>1.7</v>
      </c>
      <c r="Z135" s="3" t="str">
        <f t="shared" si="115"/>
        <v>-</v>
      </c>
      <c r="AA135" s="3">
        <f t="shared" si="116"/>
        <v>154.58000000000001</v>
      </c>
      <c r="AB135" s="3">
        <f t="shared" si="117"/>
        <v>65.58</v>
      </c>
      <c r="AC135" s="3">
        <f t="shared" si="118"/>
        <v>0.78059999999999996</v>
      </c>
      <c r="AD135" s="85"/>
      <c r="AE135" s="3" t="str">
        <f t="shared" si="119"/>
        <v>1.7</v>
      </c>
      <c r="AF135" s="3" t="str">
        <f t="shared" si="120"/>
        <v>-</v>
      </c>
      <c r="AG135" s="3">
        <f t="shared" si="121"/>
        <v>154.58000000000001</v>
      </c>
      <c r="AH135" s="3">
        <f t="shared" si="122"/>
        <v>65.58</v>
      </c>
      <c r="AI135" s="3">
        <f t="shared" si="123"/>
        <v>0.65049999999999997</v>
      </c>
      <c r="AJ135" s="85"/>
      <c r="AK135" s="3" t="str">
        <f t="shared" si="124"/>
        <v>1.7</v>
      </c>
      <c r="AL135" s="3" t="str">
        <f t="shared" si="125"/>
        <v>-</v>
      </c>
      <c r="AM135" s="3">
        <f t="shared" si="126"/>
        <v>154.58000000000001</v>
      </c>
      <c r="AN135" s="3">
        <f t="shared" si="127"/>
        <v>65.58</v>
      </c>
      <c r="AO135" s="3">
        <f t="shared" si="128"/>
        <v>0.52039999999999997</v>
      </c>
      <c r="AP135" s="85"/>
      <c r="AQ135" s="3" t="str">
        <f t="shared" si="129"/>
        <v>1.7</v>
      </c>
      <c r="AR135" s="3" t="str">
        <f t="shared" si="130"/>
        <v>-</v>
      </c>
      <c r="AS135" s="3">
        <f t="shared" si="131"/>
        <v>154.58000000000001</v>
      </c>
      <c r="AT135" s="3">
        <f t="shared" si="132"/>
        <v>65.58</v>
      </c>
      <c r="AU135" s="3">
        <f t="shared" si="133"/>
        <v>0.39029999999999998</v>
      </c>
      <c r="AV135" s="85"/>
      <c r="AW135" s="3" t="str">
        <f t="shared" si="134"/>
        <v>1.7</v>
      </c>
      <c r="AX135" s="3" t="str">
        <f t="shared" si="135"/>
        <v>-</v>
      </c>
      <c r="AY135" s="3">
        <f t="shared" si="136"/>
        <v>154.58000000000001</v>
      </c>
      <c r="AZ135" s="3">
        <f t="shared" si="137"/>
        <v>65.58</v>
      </c>
      <c r="BA135" s="3">
        <f t="shared" si="138"/>
        <v>0.26019999999999999</v>
      </c>
      <c r="BB135" s="85"/>
      <c r="BC135" s="3" t="str">
        <f t="shared" si="139"/>
        <v>1.7</v>
      </c>
      <c r="BD135" s="3" t="str">
        <f t="shared" si="140"/>
        <v>-</v>
      </c>
      <c r="BE135" s="3">
        <f t="shared" si="141"/>
        <v>154.58000000000001</v>
      </c>
      <c r="BF135" s="3">
        <f t="shared" si="142"/>
        <v>65.58</v>
      </c>
      <c r="BG135" s="3">
        <f t="shared" si="143"/>
        <v>0.13009999999999999</v>
      </c>
    </row>
    <row r="136" spans="1:59" x14ac:dyDescent="0.3">
      <c r="A136" s="1" t="str">
        <f>'Forward collapse simulation'!B146</f>
        <v>1.7</v>
      </c>
      <c r="B136" s="37" t="str">
        <f>IF('Forward collapse simulation'!C146="","-",'Forward collapse simulation'!C146)</f>
        <v>-</v>
      </c>
      <c r="C136" s="85">
        <f>'Forward collapse simulation'!E146</f>
        <v>161.91</v>
      </c>
      <c r="D136" s="85">
        <f>'Forward collapse simulation'!F146</f>
        <v>43.06</v>
      </c>
      <c r="E136" s="85">
        <f>'Forward collapse simulation'!D146</f>
        <v>1.8029999999999999</v>
      </c>
      <c r="F136" s="85"/>
      <c r="G136" s="3" t="str">
        <f t="shared" si="99"/>
        <v>1.7</v>
      </c>
      <c r="H136" s="3" t="str">
        <f t="shared" si="100"/>
        <v>-</v>
      </c>
      <c r="I136" s="3">
        <f t="shared" si="101"/>
        <v>161.91</v>
      </c>
      <c r="J136" s="3">
        <f t="shared" si="102"/>
        <v>43.06</v>
      </c>
      <c r="K136" s="3">
        <f t="shared" si="103"/>
        <v>1.6227</v>
      </c>
      <c r="L136" s="85"/>
      <c r="M136" s="3" t="str">
        <f t="shared" si="104"/>
        <v>1.7</v>
      </c>
      <c r="N136" s="3" t="str">
        <f t="shared" si="105"/>
        <v>-</v>
      </c>
      <c r="O136" s="3">
        <f t="shared" si="106"/>
        <v>161.91</v>
      </c>
      <c r="P136" s="3">
        <f t="shared" si="107"/>
        <v>43.06</v>
      </c>
      <c r="Q136" s="3">
        <f t="shared" si="108"/>
        <v>1.4424000000000001</v>
      </c>
      <c r="R136" s="85"/>
      <c r="S136" s="3" t="str">
        <f t="shared" si="109"/>
        <v>1.7</v>
      </c>
      <c r="T136" s="3" t="str">
        <f t="shared" si="110"/>
        <v>-</v>
      </c>
      <c r="U136" s="3">
        <f t="shared" si="111"/>
        <v>161.91</v>
      </c>
      <c r="V136" s="3">
        <f t="shared" si="112"/>
        <v>43.06</v>
      </c>
      <c r="W136" s="3">
        <f t="shared" si="113"/>
        <v>1.2620999999999998</v>
      </c>
      <c r="X136" s="85"/>
      <c r="Y136" s="3" t="str">
        <f t="shared" si="114"/>
        <v>1.7</v>
      </c>
      <c r="Z136" s="3" t="str">
        <f t="shared" si="115"/>
        <v>-</v>
      </c>
      <c r="AA136" s="3">
        <f t="shared" si="116"/>
        <v>161.91</v>
      </c>
      <c r="AB136" s="3">
        <f t="shared" si="117"/>
        <v>43.06</v>
      </c>
      <c r="AC136" s="3">
        <f t="shared" si="118"/>
        <v>1.0817999999999999</v>
      </c>
      <c r="AD136" s="85"/>
      <c r="AE136" s="3" t="str">
        <f t="shared" si="119"/>
        <v>1.7</v>
      </c>
      <c r="AF136" s="3" t="str">
        <f t="shared" si="120"/>
        <v>-</v>
      </c>
      <c r="AG136" s="3">
        <f t="shared" si="121"/>
        <v>161.91</v>
      </c>
      <c r="AH136" s="3">
        <f t="shared" si="122"/>
        <v>43.06</v>
      </c>
      <c r="AI136" s="3">
        <f t="shared" si="123"/>
        <v>0.90149999999999997</v>
      </c>
      <c r="AJ136" s="85"/>
      <c r="AK136" s="3" t="str">
        <f t="shared" si="124"/>
        <v>1.7</v>
      </c>
      <c r="AL136" s="3" t="str">
        <f t="shared" si="125"/>
        <v>-</v>
      </c>
      <c r="AM136" s="3">
        <f t="shared" si="126"/>
        <v>161.91</v>
      </c>
      <c r="AN136" s="3">
        <f t="shared" si="127"/>
        <v>43.06</v>
      </c>
      <c r="AO136" s="3">
        <f t="shared" si="128"/>
        <v>0.72120000000000006</v>
      </c>
      <c r="AP136" s="85"/>
      <c r="AQ136" s="3" t="str">
        <f t="shared" si="129"/>
        <v>1.7</v>
      </c>
      <c r="AR136" s="3" t="str">
        <f t="shared" si="130"/>
        <v>-</v>
      </c>
      <c r="AS136" s="3">
        <f t="shared" si="131"/>
        <v>161.91</v>
      </c>
      <c r="AT136" s="3">
        <f t="shared" si="132"/>
        <v>43.06</v>
      </c>
      <c r="AU136" s="3">
        <f t="shared" si="133"/>
        <v>0.54089999999999994</v>
      </c>
      <c r="AV136" s="85"/>
      <c r="AW136" s="3" t="str">
        <f t="shared" si="134"/>
        <v>1.7</v>
      </c>
      <c r="AX136" s="3" t="str">
        <f t="shared" si="135"/>
        <v>-</v>
      </c>
      <c r="AY136" s="3">
        <f t="shared" si="136"/>
        <v>161.91</v>
      </c>
      <c r="AZ136" s="3">
        <f t="shared" si="137"/>
        <v>43.06</v>
      </c>
      <c r="BA136" s="3">
        <f t="shared" si="138"/>
        <v>0.36060000000000003</v>
      </c>
      <c r="BB136" s="85"/>
      <c r="BC136" s="3" t="str">
        <f t="shared" si="139"/>
        <v>1.7</v>
      </c>
      <c r="BD136" s="3" t="str">
        <f t="shared" si="140"/>
        <v>-</v>
      </c>
      <c r="BE136" s="3">
        <f t="shared" si="141"/>
        <v>161.91</v>
      </c>
      <c r="BF136" s="3">
        <f t="shared" si="142"/>
        <v>43.06</v>
      </c>
      <c r="BG136" s="3">
        <f t="shared" si="143"/>
        <v>0.18030000000000002</v>
      </c>
    </row>
    <row r="137" spans="1:59" x14ac:dyDescent="0.3">
      <c r="A137" s="1" t="str">
        <f>'Forward collapse simulation'!B147</f>
        <v>1.7</v>
      </c>
      <c r="B137" s="37" t="str">
        <f>IF('Forward collapse simulation'!C147="","-",'Forward collapse simulation'!C147)</f>
        <v>-</v>
      </c>
      <c r="C137" s="85">
        <f>'Forward collapse simulation'!E147</f>
        <v>161.30000000000001</v>
      </c>
      <c r="D137" s="85">
        <f>'Forward collapse simulation'!F147</f>
        <v>30.26</v>
      </c>
      <c r="E137" s="85">
        <f>'Forward collapse simulation'!D147</f>
        <v>2.3039999999999998</v>
      </c>
      <c r="F137" s="85"/>
      <c r="G137" s="3" t="str">
        <f t="shared" si="99"/>
        <v>1.7</v>
      </c>
      <c r="H137" s="3" t="str">
        <f t="shared" si="100"/>
        <v>-</v>
      </c>
      <c r="I137" s="3">
        <f t="shared" si="101"/>
        <v>161.30000000000001</v>
      </c>
      <c r="J137" s="3">
        <f t="shared" si="102"/>
        <v>30.26</v>
      </c>
      <c r="K137" s="3">
        <f t="shared" si="103"/>
        <v>2.0735999999999999</v>
      </c>
      <c r="L137" s="85"/>
      <c r="M137" s="3" t="str">
        <f t="shared" si="104"/>
        <v>1.7</v>
      </c>
      <c r="N137" s="3" t="str">
        <f t="shared" si="105"/>
        <v>-</v>
      </c>
      <c r="O137" s="3">
        <f t="shared" si="106"/>
        <v>161.30000000000001</v>
      </c>
      <c r="P137" s="3">
        <f t="shared" si="107"/>
        <v>30.26</v>
      </c>
      <c r="Q137" s="3">
        <f t="shared" si="108"/>
        <v>1.8431999999999999</v>
      </c>
      <c r="R137" s="85"/>
      <c r="S137" s="3" t="str">
        <f t="shared" si="109"/>
        <v>1.7</v>
      </c>
      <c r="T137" s="3" t="str">
        <f t="shared" si="110"/>
        <v>-</v>
      </c>
      <c r="U137" s="3">
        <f t="shared" si="111"/>
        <v>161.30000000000001</v>
      </c>
      <c r="V137" s="3">
        <f t="shared" si="112"/>
        <v>30.26</v>
      </c>
      <c r="W137" s="3">
        <f t="shared" si="113"/>
        <v>1.6127999999999998</v>
      </c>
      <c r="X137" s="85"/>
      <c r="Y137" s="3" t="str">
        <f t="shared" si="114"/>
        <v>1.7</v>
      </c>
      <c r="Z137" s="3" t="str">
        <f t="shared" si="115"/>
        <v>-</v>
      </c>
      <c r="AA137" s="3">
        <f t="shared" si="116"/>
        <v>161.30000000000001</v>
      </c>
      <c r="AB137" s="3">
        <f t="shared" si="117"/>
        <v>30.26</v>
      </c>
      <c r="AC137" s="3">
        <f t="shared" si="118"/>
        <v>1.3823999999999999</v>
      </c>
      <c r="AD137" s="85"/>
      <c r="AE137" s="3" t="str">
        <f t="shared" si="119"/>
        <v>1.7</v>
      </c>
      <c r="AF137" s="3" t="str">
        <f t="shared" si="120"/>
        <v>-</v>
      </c>
      <c r="AG137" s="3">
        <f t="shared" si="121"/>
        <v>161.30000000000001</v>
      </c>
      <c r="AH137" s="3">
        <f t="shared" si="122"/>
        <v>30.26</v>
      </c>
      <c r="AI137" s="3">
        <f t="shared" si="123"/>
        <v>1.1519999999999999</v>
      </c>
      <c r="AJ137" s="85"/>
      <c r="AK137" s="3" t="str">
        <f t="shared" si="124"/>
        <v>1.7</v>
      </c>
      <c r="AL137" s="3" t="str">
        <f t="shared" si="125"/>
        <v>-</v>
      </c>
      <c r="AM137" s="3">
        <f t="shared" si="126"/>
        <v>161.30000000000001</v>
      </c>
      <c r="AN137" s="3">
        <f t="shared" si="127"/>
        <v>30.26</v>
      </c>
      <c r="AO137" s="3">
        <f t="shared" si="128"/>
        <v>0.92159999999999997</v>
      </c>
      <c r="AP137" s="85"/>
      <c r="AQ137" s="3" t="str">
        <f t="shared" si="129"/>
        <v>1.7</v>
      </c>
      <c r="AR137" s="3" t="str">
        <f t="shared" si="130"/>
        <v>-</v>
      </c>
      <c r="AS137" s="3">
        <f t="shared" si="131"/>
        <v>161.30000000000001</v>
      </c>
      <c r="AT137" s="3">
        <f t="shared" si="132"/>
        <v>30.26</v>
      </c>
      <c r="AU137" s="3">
        <f t="shared" si="133"/>
        <v>0.69119999999999993</v>
      </c>
      <c r="AV137" s="85"/>
      <c r="AW137" s="3" t="str">
        <f t="shared" si="134"/>
        <v>1.7</v>
      </c>
      <c r="AX137" s="3" t="str">
        <f t="shared" si="135"/>
        <v>-</v>
      </c>
      <c r="AY137" s="3">
        <f t="shared" si="136"/>
        <v>161.30000000000001</v>
      </c>
      <c r="AZ137" s="3">
        <f t="shared" si="137"/>
        <v>30.26</v>
      </c>
      <c r="BA137" s="3">
        <f t="shared" si="138"/>
        <v>0.46079999999999999</v>
      </c>
      <c r="BB137" s="85"/>
      <c r="BC137" s="3" t="str">
        <f t="shared" si="139"/>
        <v>1.7</v>
      </c>
      <c r="BD137" s="3" t="str">
        <f t="shared" si="140"/>
        <v>-</v>
      </c>
      <c r="BE137" s="3">
        <f t="shared" si="141"/>
        <v>161.30000000000001</v>
      </c>
      <c r="BF137" s="3">
        <f t="shared" si="142"/>
        <v>30.26</v>
      </c>
      <c r="BG137" s="3">
        <f t="shared" si="143"/>
        <v>0.23039999999999999</v>
      </c>
    </row>
    <row r="138" spans="1:59" x14ac:dyDescent="0.3">
      <c r="A138" s="1" t="str">
        <f>'Forward collapse simulation'!B148</f>
        <v>1.7</v>
      </c>
      <c r="B138" s="37" t="str">
        <f>IF('Forward collapse simulation'!C148="","-",'Forward collapse simulation'!C148)</f>
        <v>-</v>
      </c>
      <c r="C138" s="85">
        <f>'Forward collapse simulation'!E148</f>
        <v>165.5</v>
      </c>
      <c r="D138" s="85">
        <f>'Forward collapse simulation'!F148</f>
        <v>8.24</v>
      </c>
      <c r="E138" s="85">
        <f>'Forward collapse simulation'!D148</f>
        <v>5.2450000000000001</v>
      </c>
      <c r="F138" s="85"/>
      <c r="G138" s="3" t="str">
        <f t="shared" si="99"/>
        <v>1.7</v>
      </c>
      <c r="H138" s="3" t="str">
        <f t="shared" si="100"/>
        <v>-</v>
      </c>
      <c r="I138" s="3">
        <f t="shared" si="101"/>
        <v>165.5</v>
      </c>
      <c r="J138" s="3">
        <f t="shared" si="102"/>
        <v>8.24</v>
      </c>
      <c r="K138" s="3">
        <f t="shared" si="103"/>
        <v>4.7205000000000004</v>
      </c>
      <c r="L138" s="85"/>
      <c r="M138" s="3" t="str">
        <f t="shared" si="104"/>
        <v>1.7</v>
      </c>
      <c r="N138" s="3" t="str">
        <f t="shared" si="105"/>
        <v>-</v>
      </c>
      <c r="O138" s="3">
        <f t="shared" si="106"/>
        <v>165.5</v>
      </c>
      <c r="P138" s="3">
        <f t="shared" si="107"/>
        <v>8.24</v>
      </c>
      <c r="Q138" s="3">
        <f t="shared" si="108"/>
        <v>4.1960000000000006</v>
      </c>
      <c r="R138" s="85"/>
      <c r="S138" s="3" t="str">
        <f t="shared" si="109"/>
        <v>1.7</v>
      </c>
      <c r="T138" s="3" t="str">
        <f t="shared" si="110"/>
        <v>-</v>
      </c>
      <c r="U138" s="3">
        <f t="shared" si="111"/>
        <v>165.5</v>
      </c>
      <c r="V138" s="3">
        <f t="shared" si="112"/>
        <v>8.24</v>
      </c>
      <c r="W138" s="3">
        <f t="shared" si="113"/>
        <v>3.6715</v>
      </c>
      <c r="X138" s="85"/>
      <c r="Y138" s="3" t="str">
        <f t="shared" si="114"/>
        <v>1.7</v>
      </c>
      <c r="Z138" s="3" t="str">
        <f t="shared" si="115"/>
        <v>-</v>
      </c>
      <c r="AA138" s="3">
        <f t="shared" si="116"/>
        <v>165.5</v>
      </c>
      <c r="AB138" s="3">
        <f t="shared" si="117"/>
        <v>8.24</v>
      </c>
      <c r="AC138" s="3">
        <f t="shared" si="118"/>
        <v>3.1469999999999998</v>
      </c>
      <c r="AD138" s="85"/>
      <c r="AE138" s="3" t="str">
        <f t="shared" si="119"/>
        <v>1.7</v>
      </c>
      <c r="AF138" s="3" t="str">
        <f t="shared" si="120"/>
        <v>-</v>
      </c>
      <c r="AG138" s="3">
        <f t="shared" si="121"/>
        <v>165.5</v>
      </c>
      <c r="AH138" s="3">
        <f t="shared" si="122"/>
        <v>8.24</v>
      </c>
      <c r="AI138" s="3">
        <f t="shared" si="123"/>
        <v>2.6225000000000001</v>
      </c>
      <c r="AJ138" s="85"/>
      <c r="AK138" s="3" t="str">
        <f t="shared" si="124"/>
        <v>1.7</v>
      </c>
      <c r="AL138" s="3" t="str">
        <f t="shared" si="125"/>
        <v>-</v>
      </c>
      <c r="AM138" s="3">
        <f t="shared" si="126"/>
        <v>165.5</v>
      </c>
      <c r="AN138" s="3">
        <f t="shared" si="127"/>
        <v>8.24</v>
      </c>
      <c r="AO138" s="3">
        <f t="shared" si="128"/>
        <v>2.0980000000000003</v>
      </c>
      <c r="AP138" s="85"/>
      <c r="AQ138" s="3" t="str">
        <f t="shared" si="129"/>
        <v>1.7</v>
      </c>
      <c r="AR138" s="3" t="str">
        <f t="shared" si="130"/>
        <v>-</v>
      </c>
      <c r="AS138" s="3">
        <f t="shared" si="131"/>
        <v>165.5</v>
      </c>
      <c r="AT138" s="3">
        <f t="shared" si="132"/>
        <v>8.24</v>
      </c>
      <c r="AU138" s="3">
        <f t="shared" si="133"/>
        <v>1.5734999999999999</v>
      </c>
      <c r="AV138" s="85"/>
      <c r="AW138" s="3" t="str">
        <f t="shared" si="134"/>
        <v>1.7</v>
      </c>
      <c r="AX138" s="3" t="str">
        <f t="shared" si="135"/>
        <v>-</v>
      </c>
      <c r="AY138" s="3">
        <f t="shared" si="136"/>
        <v>165.5</v>
      </c>
      <c r="AZ138" s="3">
        <f t="shared" si="137"/>
        <v>8.24</v>
      </c>
      <c r="BA138" s="3">
        <f t="shared" si="138"/>
        <v>1.0490000000000002</v>
      </c>
      <c r="BB138" s="85"/>
      <c r="BC138" s="3" t="str">
        <f t="shared" si="139"/>
        <v>1.7</v>
      </c>
      <c r="BD138" s="3" t="str">
        <f t="shared" si="140"/>
        <v>-</v>
      </c>
      <c r="BE138" s="3">
        <f t="shared" si="141"/>
        <v>165.5</v>
      </c>
      <c r="BF138" s="3">
        <f t="shared" si="142"/>
        <v>8.24</v>
      </c>
      <c r="BG138" s="3">
        <f t="shared" si="143"/>
        <v>0.52450000000000008</v>
      </c>
    </row>
    <row r="139" spans="1:59" x14ac:dyDescent="0.3">
      <c r="A139" s="1" t="str">
        <f>'Forward collapse simulation'!B149</f>
        <v>1.7</v>
      </c>
      <c r="B139" s="37" t="str">
        <f>IF('Forward collapse simulation'!C149="","-",'Forward collapse simulation'!C149)</f>
        <v>-</v>
      </c>
      <c r="C139" s="85">
        <f>'Forward collapse simulation'!E149</f>
        <v>165.95</v>
      </c>
      <c r="D139" s="85">
        <f>'Forward collapse simulation'!F149</f>
        <v>-5.96</v>
      </c>
      <c r="E139" s="85">
        <f>'Forward collapse simulation'!D149</f>
        <v>6.8010000000000002</v>
      </c>
      <c r="F139" s="85"/>
      <c r="G139" s="3" t="str">
        <f t="shared" si="99"/>
        <v>1.7</v>
      </c>
      <c r="H139" s="3" t="str">
        <f t="shared" si="100"/>
        <v>-</v>
      </c>
      <c r="I139" s="3">
        <f t="shared" si="101"/>
        <v>165.95</v>
      </c>
      <c r="J139" s="3">
        <f t="shared" si="102"/>
        <v>-5.96</v>
      </c>
      <c r="K139" s="3">
        <f t="shared" si="103"/>
        <v>6.1209000000000007</v>
      </c>
      <c r="L139" s="85"/>
      <c r="M139" s="3" t="str">
        <f t="shared" si="104"/>
        <v>1.7</v>
      </c>
      <c r="N139" s="3" t="str">
        <f t="shared" si="105"/>
        <v>-</v>
      </c>
      <c r="O139" s="3">
        <f t="shared" si="106"/>
        <v>165.95</v>
      </c>
      <c r="P139" s="3">
        <f t="shared" si="107"/>
        <v>-5.96</v>
      </c>
      <c r="Q139" s="3">
        <f t="shared" si="108"/>
        <v>5.4408000000000003</v>
      </c>
      <c r="R139" s="85"/>
      <c r="S139" s="3" t="str">
        <f t="shared" si="109"/>
        <v>1.7</v>
      </c>
      <c r="T139" s="3" t="str">
        <f t="shared" si="110"/>
        <v>-</v>
      </c>
      <c r="U139" s="3">
        <f t="shared" si="111"/>
        <v>165.95</v>
      </c>
      <c r="V139" s="3">
        <f t="shared" si="112"/>
        <v>-5.96</v>
      </c>
      <c r="W139" s="3">
        <f t="shared" si="113"/>
        <v>4.7606999999999999</v>
      </c>
      <c r="X139" s="85"/>
      <c r="Y139" s="3" t="str">
        <f t="shared" si="114"/>
        <v>1.7</v>
      </c>
      <c r="Z139" s="3" t="str">
        <f t="shared" si="115"/>
        <v>-</v>
      </c>
      <c r="AA139" s="3">
        <f t="shared" si="116"/>
        <v>165.95</v>
      </c>
      <c r="AB139" s="3">
        <f t="shared" si="117"/>
        <v>-5.96</v>
      </c>
      <c r="AC139" s="3">
        <f t="shared" si="118"/>
        <v>4.0805999999999996</v>
      </c>
      <c r="AD139" s="85"/>
      <c r="AE139" s="3" t="str">
        <f t="shared" si="119"/>
        <v>1.7</v>
      </c>
      <c r="AF139" s="3" t="str">
        <f t="shared" si="120"/>
        <v>-</v>
      </c>
      <c r="AG139" s="3">
        <f t="shared" si="121"/>
        <v>165.95</v>
      </c>
      <c r="AH139" s="3">
        <f t="shared" si="122"/>
        <v>-5.96</v>
      </c>
      <c r="AI139" s="3">
        <f t="shared" si="123"/>
        <v>3.4005000000000001</v>
      </c>
      <c r="AJ139" s="85"/>
      <c r="AK139" s="3" t="str">
        <f t="shared" si="124"/>
        <v>1.7</v>
      </c>
      <c r="AL139" s="3" t="str">
        <f t="shared" si="125"/>
        <v>-</v>
      </c>
      <c r="AM139" s="3">
        <f t="shared" si="126"/>
        <v>165.95</v>
      </c>
      <c r="AN139" s="3">
        <f t="shared" si="127"/>
        <v>-5.96</v>
      </c>
      <c r="AO139" s="3">
        <f t="shared" si="128"/>
        <v>2.7204000000000002</v>
      </c>
      <c r="AP139" s="85"/>
      <c r="AQ139" s="3" t="str">
        <f t="shared" si="129"/>
        <v>1.7</v>
      </c>
      <c r="AR139" s="3" t="str">
        <f t="shared" si="130"/>
        <v>-</v>
      </c>
      <c r="AS139" s="3">
        <f t="shared" si="131"/>
        <v>165.95</v>
      </c>
      <c r="AT139" s="3">
        <f t="shared" si="132"/>
        <v>-5.96</v>
      </c>
      <c r="AU139" s="3">
        <f t="shared" si="133"/>
        <v>2.0402999999999998</v>
      </c>
      <c r="AV139" s="85"/>
      <c r="AW139" s="3" t="str">
        <f t="shared" si="134"/>
        <v>1.7</v>
      </c>
      <c r="AX139" s="3" t="str">
        <f t="shared" si="135"/>
        <v>-</v>
      </c>
      <c r="AY139" s="3">
        <f t="shared" si="136"/>
        <v>165.95</v>
      </c>
      <c r="AZ139" s="3">
        <f t="shared" si="137"/>
        <v>-5.96</v>
      </c>
      <c r="BA139" s="3">
        <f t="shared" si="138"/>
        <v>1.3602000000000001</v>
      </c>
      <c r="BB139" s="85"/>
      <c r="BC139" s="3" t="str">
        <f t="shared" si="139"/>
        <v>1.7</v>
      </c>
      <c r="BD139" s="3" t="str">
        <f t="shared" si="140"/>
        <v>-</v>
      </c>
      <c r="BE139" s="3">
        <f t="shared" si="141"/>
        <v>165.95</v>
      </c>
      <c r="BF139" s="3">
        <f t="shared" si="142"/>
        <v>-5.96</v>
      </c>
      <c r="BG139" s="3">
        <f t="shared" si="143"/>
        <v>0.68010000000000004</v>
      </c>
    </row>
    <row r="140" spans="1:59" x14ac:dyDescent="0.3">
      <c r="A140" s="1" t="str">
        <f>'Forward collapse simulation'!B150</f>
        <v>1.7</v>
      </c>
      <c r="B140" s="37" t="str">
        <f>IF('Forward collapse simulation'!C150="","-",'Forward collapse simulation'!C150)</f>
        <v>-</v>
      </c>
      <c r="C140" s="85">
        <f>'Forward collapse simulation'!E150</f>
        <v>166.07</v>
      </c>
      <c r="D140" s="85">
        <f>'Forward collapse simulation'!F150</f>
        <v>-11.37</v>
      </c>
      <c r="E140" s="85">
        <f>'Forward collapse simulation'!D150</f>
        <v>4.4480000000000004</v>
      </c>
      <c r="F140" s="85"/>
      <c r="G140" s="3" t="str">
        <f t="shared" si="99"/>
        <v>1.7</v>
      </c>
      <c r="H140" s="3" t="str">
        <f t="shared" si="100"/>
        <v>-</v>
      </c>
      <c r="I140" s="3">
        <f t="shared" si="101"/>
        <v>166.07</v>
      </c>
      <c r="J140" s="3">
        <f t="shared" si="102"/>
        <v>-11.37</v>
      </c>
      <c r="K140" s="3">
        <f t="shared" si="103"/>
        <v>4.0032000000000005</v>
      </c>
      <c r="L140" s="85"/>
      <c r="M140" s="3" t="str">
        <f t="shared" si="104"/>
        <v>1.7</v>
      </c>
      <c r="N140" s="3" t="str">
        <f t="shared" si="105"/>
        <v>-</v>
      </c>
      <c r="O140" s="3">
        <f t="shared" si="106"/>
        <v>166.07</v>
      </c>
      <c r="P140" s="3">
        <f t="shared" si="107"/>
        <v>-11.37</v>
      </c>
      <c r="Q140" s="3">
        <f t="shared" si="108"/>
        <v>3.5584000000000007</v>
      </c>
      <c r="R140" s="85"/>
      <c r="S140" s="3" t="str">
        <f t="shared" si="109"/>
        <v>1.7</v>
      </c>
      <c r="T140" s="3" t="str">
        <f t="shared" si="110"/>
        <v>-</v>
      </c>
      <c r="U140" s="3">
        <f t="shared" si="111"/>
        <v>166.07</v>
      </c>
      <c r="V140" s="3">
        <f t="shared" si="112"/>
        <v>-11.37</v>
      </c>
      <c r="W140" s="3">
        <f t="shared" si="113"/>
        <v>3.1135999999999999</v>
      </c>
      <c r="X140" s="85"/>
      <c r="Y140" s="3" t="str">
        <f t="shared" si="114"/>
        <v>1.7</v>
      </c>
      <c r="Z140" s="3" t="str">
        <f t="shared" si="115"/>
        <v>-</v>
      </c>
      <c r="AA140" s="3">
        <f t="shared" si="116"/>
        <v>166.07</v>
      </c>
      <c r="AB140" s="3">
        <f t="shared" si="117"/>
        <v>-11.37</v>
      </c>
      <c r="AC140" s="3">
        <f t="shared" si="118"/>
        <v>2.6688000000000001</v>
      </c>
      <c r="AD140" s="85"/>
      <c r="AE140" s="3" t="str">
        <f t="shared" si="119"/>
        <v>1.7</v>
      </c>
      <c r="AF140" s="3" t="str">
        <f t="shared" si="120"/>
        <v>-</v>
      </c>
      <c r="AG140" s="3">
        <f t="shared" si="121"/>
        <v>166.07</v>
      </c>
      <c r="AH140" s="3">
        <f t="shared" si="122"/>
        <v>-11.37</v>
      </c>
      <c r="AI140" s="3">
        <f t="shared" si="123"/>
        <v>2.2240000000000002</v>
      </c>
      <c r="AJ140" s="85"/>
      <c r="AK140" s="3" t="str">
        <f t="shared" si="124"/>
        <v>1.7</v>
      </c>
      <c r="AL140" s="3" t="str">
        <f t="shared" si="125"/>
        <v>-</v>
      </c>
      <c r="AM140" s="3">
        <f t="shared" si="126"/>
        <v>166.07</v>
      </c>
      <c r="AN140" s="3">
        <f t="shared" si="127"/>
        <v>-11.37</v>
      </c>
      <c r="AO140" s="3">
        <f t="shared" si="128"/>
        <v>1.7792000000000003</v>
      </c>
      <c r="AP140" s="85"/>
      <c r="AQ140" s="3" t="str">
        <f t="shared" si="129"/>
        <v>1.7</v>
      </c>
      <c r="AR140" s="3" t="str">
        <f t="shared" si="130"/>
        <v>-</v>
      </c>
      <c r="AS140" s="3">
        <f t="shared" si="131"/>
        <v>166.07</v>
      </c>
      <c r="AT140" s="3">
        <f t="shared" si="132"/>
        <v>-11.37</v>
      </c>
      <c r="AU140" s="3">
        <f t="shared" si="133"/>
        <v>1.3344</v>
      </c>
      <c r="AV140" s="85"/>
      <c r="AW140" s="3" t="str">
        <f t="shared" si="134"/>
        <v>1.7</v>
      </c>
      <c r="AX140" s="3" t="str">
        <f t="shared" si="135"/>
        <v>-</v>
      </c>
      <c r="AY140" s="3">
        <f t="shared" si="136"/>
        <v>166.07</v>
      </c>
      <c r="AZ140" s="3">
        <f t="shared" si="137"/>
        <v>-11.37</v>
      </c>
      <c r="BA140" s="3">
        <f t="shared" si="138"/>
        <v>0.88960000000000017</v>
      </c>
      <c r="BB140" s="85"/>
      <c r="BC140" s="3" t="str">
        <f t="shared" si="139"/>
        <v>1.7</v>
      </c>
      <c r="BD140" s="3" t="str">
        <f t="shared" si="140"/>
        <v>-</v>
      </c>
      <c r="BE140" s="3">
        <f t="shared" si="141"/>
        <v>166.07</v>
      </c>
      <c r="BF140" s="3">
        <f t="shared" si="142"/>
        <v>-11.37</v>
      </c>
      <c r="BG140" s="3">
        <f t="shared" si="143"/>
        <v>0.44480000000000008</v>
      </c>
    </row>
    <row r="141" spans="1:59" x14ac:dyDescent="0.3">
      <c r="A141" s="1" t="str">
        <f>'Forward collapse simulation'!B151</f>
        <v>1.7</v>
      </c>
      <c r="B141" s="37" t="str">
        <f>IF('Forward collapse simulation'!C151="","-",'Forward collapse simulation'!C151)</f>
        <v>-</v>
      </c>
      <c r="C141" s="85">
        <f>'Forward collapse simulation'!E151</f>
        <v>164.86</v>
      </c>
      <c r="D141" s="85">
        <f>'Forward collapse simulation'!F151</f>
        <v>-20.53</v>
      </c>
      <c r="E141" s="85">
        <f>'Forward collapse simulation'!D151</f>
        <v>2.6040000000000001</v>
      </c>
      <c r="F141" s="85"/>
      <c r="G141" s="3" t="str">
        <f t="shared" si="99"/>
        <v>1.7</v>
      </c>
      <c r="H141" s="3" t="str">
        <f t="shared" si="100"/>
        <v>-</v>
      </c>
      <c r="I141" s="3">
        <f t="shared" si="101"/>
        <v>164.86</v>
      </c>
      <c r="J141" s="3">
        <f t="shared" si="102"/>
        <v>-20.53</v>
      </c>
      <c r="K141" s="3">
        <f t="shared" si="103"/>
        <v>2.3436000000000003</v>
      </c>
      <c r="L141" s="85"/>
      <c r="M141" s="3" t="str">
        <f t="shared" si="104"/>
        <v>1.7</v>
      </c>
      <c r="N141" s="3" t="str">
        <f t="shared" si="105"/>
        <v>-</v>
      </c>
      <c r="O141" s="3">
        <f t="shared" si="106"/>
        <v>164.86</v>
      </c>
      <c r="P141" s="3">
        <f t="shared" si="107"/>
        <v>-20.53</v>
      </c>
      <c r="Q141" s="3">
        <f t="shared" si="108"/>
        <v>2.0832000000000002</v>
      </c>
      <c r="R141" s="85"/>
      <c r="S141" s="3" t="str">
        <f t="shared" si="109"/>
        <v>1.7</v>
      </c>
      <c r="T141" s="3" t="str">
        <f t="shared" si="110"/>
        <v>-</v>
      </c>
      <c r="U141" s="3">
        <f t="shared" si="111"/>
        <v>164.86</v>
      </c>
      <c r="V141" s="3">
        <f t="shared" si="112"/>
        <v>-20.53</v>
      </c>
      <c r="W141" s="3">
        <f t="shared" si="113"/>
        <v>1.8228</v>
      </c>
      <c r="X141" s="85"/>
      <c r="Y141" s="3" t="str">
        <f t="shared" si="114"/>
        <v>1.7</v>
      </c>
      <c r="Z141" s="3" t="str">
        <f t="shared" si="115"/>
        <v>-</v>
      </c>
      <c r="AA141" s="3">
        <f t="shared" si="116"/>
        <v>164.86</v>
      </c>
      <c r="AB141" s="3">
        <f t="shared" si="117"/>
        <v>-20.53</v>
      </c>
      <c r="AC141" s="3">
        <f t="shared" si="118"/>
        <v>1.5624</v>
      </c>
      <c r="AD141" s="85"/>
      <c r="AE141" s="3" t="str">
        <f t="shared" si="119"/>
        <v>1.7</v>
      </c>
      <c r="AF141" s="3" t="str">
        <f t="shared" si="120"/>
        <v>-</v>
      </c>
      <c r="AG141" s="3">
        <f t="shared" si="121"/>
        <v>164.86</v>
      </c>
      <c r="AH141" s="3">
        <f t="shared" si="122"/>
        <v>-20.53</v>
      </c>
      <c r="AI141" s="3">
        <f t="shared" si="123"/>
        <v>1.302</v>
      </c>
      <c r="AJ141" s="85"/>
      <c r="AK141" s="3" t="str">
        <f t="shared" si="124"/>
        <v>1.7</v>
      </c>
      <c r="AL141" s="3" t="str">
        <f t="shared" si="125"/>
        <v>-</v>
      </c>
      <c r="AM141" s="3">
        <f t="shared" si="126"/>
        <v>164.86</v>
      </c>
      <c r="AN141" s="3">
        <f t="shared" si="127"/>
        <v>-20.53</v>
      </c>
      <c r="AO141" s="3">
        <f t="shared" si="128"/>
        <v>1.0416000000000001</v>
      </c>
      <c r="AP141" s="85"/>
      <c r="AQ141" s="3" t="str">
        <f t="shared" si="129"/>
        <v>1.7</v>
      </c>
      <c r="AR141" s="3" t="str">
        <f t="shared" si="130"/>
        <v>-</v>
      </c>
      <c r="AS141" s="3">
        <f t="shared" si="131"/>
        <v>164.86</v>
      </c>
      <c r="AT141" s="3">
        <f t="shared" si="132"/>
        <v>-20.53</v>
      </c>
      <c r="AU141" s="3">
        <f t="shared" si="133"/>
        <v>0.78120000000000001</v>
      </c>
      <c r="AV141" s="85"/>
      <c r="AW141" s="3" t="str">
        <f t="shared" si="134"/>
        <v>1.7</v>
      </c>
      <c r="AX141" s="3" t="str">
        <f t="shared" si="135"/>
        <v>-</v>
      </c>
      <c r="AY141" s="3">
        <f t="shared" si="136"/>
        <v>164.86</v>
      </c>
      <c r="AZ141" s="3">
        <f t="shared" si="137"/>
        <v>-20.53</v>
      </c>
      <c r="BA141" s="3">
        <f t="shared" si="138"/>
        <v>0.52080000000000004</v>
      </c>
      <c r="BB141" s="85"/>
      <c r="BC141" s="3" t="str">
        <f t="shared" si="139"/>
        <v>1.7</v>
      </c>
      <c r="BD141" s="3" t="str">
        <f t="shared" si="140"/>
        <v>-</v>
      </c>
      <c r="BE141" s="3">
        <f t="shared" si="141"/>
        <v>164.86</v>
      </c>
      <c r="BF141" s="3">
        <f t="shared" si="142"/>
        <v>-20.53</v>
      </c>
      <c r="BG141" s="3">
        <f t="shared" si="143"/>
        <v>0.26040000000000002</v>
      </c>
    </row>
    <row r="142" spans="1:59" x14ac:dyDescent="0.3">
      <c r="A142" s="1" t="str">
        <f>'Forward collapse simulation'!B152</f>
        <v>1.7</v>
      </c>
      <c r="B142" s="37" t="str">
        <f>IF('Forward collapse simulation'!C152="","-",'Forward collapse simulation'!C152)</f>
        <v>-</v>
      </c>
      <c r="C142" s="85">
        <f>'Forward collapse simulation'!E152</f>
        <v>164.08</v>
      </c>
      <c r="D142" s="85">
        <f>'Forward collapse simulation'!F152</f>
        <v>-32.96</v>
      </c>
      <c r="E142" s="85">
        <f>'Forward collapse simulation'!D152</f>
        <v>1.5029999999999999</v>
      </c>
      <c r="F142" s="85"/>
      <c r="G142" s="3" t="str">
        <f t="shared" si="99"/>
        <v>1.7</v>
      </c>
      <c r="H142" s="3" t="str">
        <f t="shared" si="100"/>
        <v>-</v>
      </c>
      <c r="I142" s="3">
        <f t="shared" si="101"/>
        <v>164.08</v>
      </c>
      <c r="J142" s="3">
        <f t="shared" si="102"/>
        <v>-32.96</v>
      </c>
      <c r="K142" s="3">
        <f t="shared" si="103"/>
        <v>1.3527</v>
      </c>
      <c r="L142" s="85"/>
      <c r="M142" s="3" t="str">
        <f t="shared" si="104"/>
        <v>1.7</v>
      </c>
      <c r="N142" s="3" t="str">
        <f t="shared" si="105"/>
        <v>-</v>
      </c>
      <c r="O142" s="3">
        <f t="shared" si="106"/>
        <v>164.08</v>
      </c>
      <c r="P142" s="3">
        <f t="shared" si="107"/>
        <v>-32.96</v>
      </c>
      <c r="Q142" s="3">
        <f t="shared" si="108"/>
        <v>1.2023999999999999</v>
      </c>
      <c r="R142" s="85"/>
      <c r="S142" s="3" t="str">
        <f t="shared" si="109"/>
        <v>1.7</v>
      </c>
      <c r="T142" s="3" t="str">
        <f t="shared" si="110"/>
        <v>-</v>
      </c>
      <c r="U142" s="3">
        <f t="shared" si="111"/>
        <v>164.08</v>
      </c>
      <c r="V142" s="3">
        <f t="shared" si="112"/>
        <v>-32.96</v>
      </c>
      <c r="W142" s="3">
        <f t="shared" si="113"/>
        <v>1.0520999999999998</v>
      </c>
      <c r="X142" s="85"/>
      <c r="Y142" s="3" t="str">
        <f t="shared" si="114"/>
        <v>1.7</v>
      </c>
      <c r="Z142" s="3" t="str">
        <f t="shared" si="115"/>
        <v>-</v>
      </c>
      <c r="AA142" s="3">
        <f t="shared" si="116"/>
        <v>164.08</v>
      </c>
      <c r="AB142" s="3">
        <f t="shared" si="117"/>
        <v>-32.96</v>
      </c>
      <c r="AC142" s="3">
        <f t="shared" si="118"/>
        <v>0.90179999999999993</v>
      </c>
      <c r="AD142" s="85"/>
      <c r="AE142" s="3" t="str">
        <f t="shared" si="119"/>
        <v>1.7</v>
      </c>
      <c r="AF142" s="3" t="str">
        <f t="shared" si="120"/>
        <v>-</v>
      </c>
      <c r="AG142" s="3">
        <f t="shared" si="121"/>
        <v>164.08</v>
      </c>
      <c r="AH142" s="3">
        <f t="shared" si="122"/>
        <v>-32.96</v>
      </c>
      <c r="AI142" s="3">
        <f t="shared" si="123"/>
        <v>0.75149999999999995</v>
      </c>
      <c r="AJ142" s="85"/>
      <c r="AK142" s="3" t="str">
        <f t="shared" si="124"/>
        <v>1.7</v>
      </c>
      <c r="AL142" s="3" t="str">
        <f t="shared" si="125"/>
        <v>-</v>
      </c>
      <c r="AM142" s="3">
        <f t="shared" si="126"/>
        <v>164.08</v>
      </c>
      <c r="AN142" s="3">
        <f t="shared" si="127"/>
        <v>-32.96</v>
      </c>
      <c r="AO142" s="3">
        <f t="shared" si="128"/>
        <v>0.60119999999999996</v>
      </c>
      <c r="AP142" s="85"/>
      <c r="AQ142" s="3" t="str">
        <f t="shared" si="129"/>
        <v>1.7</v>
      </c>
      <c r="AR142" s="3" t="str">
        <f t="shared" si="130"/>
        <v>-</v>
      </c>
      <c r="AS142" s="3">
        <f t="shared" si="131"/>
        <v>164.08</v>
      </c>
      <c r="AT142" s="3">
        <f t="shared" si="132"/>
        <v>-32.96</v>
      </c>
      <c r="AU142" s="3">
        <f t="shared" si="133"/>
        <v>0.45089999999999997</v>
      </c>
      <c r="AV142" s="85"/>
      <c r="AW142" s="3" t="str">
        <f t="shared" si="134"/>
        <v>1.7</v>
      </c>
      <c r="AX142" s="3" t="str">
        <f t="shared" si="135"/>
        <v>-</v>
      </c>
      <c r="AY142" s="3">
        <f t="shared" si="136"/>
        <v>164.08</v>
      </c>
      <c r="AZ142" s="3">
        <f t="shared" si="137"/>
        <v>-32.96</v>
      </c>
      <c r="BA142" s="3">
        <f t="shared" si="138"/>
        <v>0.30059999999999998</v>
      </c>
      <c r="BB142" s="85"/>
      <c r="BC142" s="3" t="str">
        <f t="shared" si="139"/>
        <v>1.7</v>
      </c>
      <c r="BD142" s="3" t="str">
        <f t="shared" si="140"/>
        <v>-</v>
      </c>
      <c r="BE142" s="3">
        <f t="shared" si="141"/>
        <v>164.08</v>
      </c>
      <c r="BF142" s="3">
        <f t="shared" si="142"/>
        <v>-32.96</v>
      </c>
      <c r="BG142" s="3">
        <f t="shared" si="143"/>
        <v>0.15029999999999999</v>
      </c>
    </row>
    <row r="143" spans="1:59" x14ac:dyDescent="0.3">
      <c r="A143" s="1" t="str">
        <f>'Forward collapse simulation'!B153</f>
        <v>1.7</v>
      </c>
      <c r="B143" s="37" t="str">
        <f>IF('Forward collapse simulation'!C153="","-",'Forward collapse simulation'!C153)</f>
        <v>-</v>
      </c>
      <c r="C143" s="85">
        <f>'Forward collapse simulation'!E153</f>
        <v>162.07</v>
      </c>
      <c r="D143" s="85">
        <f>'Forward collapse simulation'!F153</f>
        <v>-53.12</v>
      </c>
      <c r="E143" s="85">
        <f>'Forward collapse simulation'!D153</f>
        <v>0.95299999999999996</v>
      </c>
      <c r="F143" s="85"/>
      <c r="G143" s="3" t="str">
        <f t="shared" si="99"/>
        <v>1.7</v>
      </c>
      <c r="H143" s="3" t="str">
        <f t="shared" si="100"/>
        <v>-</v>
      </c>
      <c r="I143" s="3">
        <f t="shared" si="101"/>
        <v>162.07</v>
      </c>
      <c r="J143" s="3">
        <f t="shared" si="102"/>
        <v>-53.12</v>
      </c>
      <c r="K143" s="3">
        <f t="shared" si="103"/>
        <v>0.85770000000000002</v>
      </c>
      <c r="L143" s="85"/>
      <c r="M143" s="3" t="str">
        <f t="shared" si="104"/>
        <v>1.7</v>
      </c>
      <c r="N143" s="3" t="str">
        <f t="shared" si="105"/>
        <v>-</v>
      </c>
      <c r="O143" s="3">
        <f t="shared" si="106"/>
        <v>162.07</v>
      </c>
      <c r="P143" s="3">
        <f t="shared" si="107"/>
        <v>-53.12</v>
      </c>
      <c r="Q143" s="3">
        <f t="shared" si="108"/>
        <v>0.76239999999999997</v>
      </c>
      <c r="R143" s="85"/>
      <c r="S143" s="3" t="str">
        <f t="shared" si="109"/>
        <v>1.7</v>
      </c>
      <c r="T143" s="3" t="str">
        <f t="shared" si="110"/>
        <v>-</v>
      </c>
      <c r="U143" s="3">
        <f t="shared" si="111"/>
        <v>162.07</v>
      </c>
      <c r="V143" s="3">
        <f t="shared" si="112"/>
        <v>-53.12</v>
      </c>
      <c r="W143" s="3">
        <f t="shared" si="113"/>
        <v>0.66709999999999992</v>
      </c>
      <c r="X143" s="85"/>
      <c r="Y143" s="3" t="str">
        <f t="shared" si="114"/>
        <v>1.7</v>
      </c>
      <c r="Z143" s="3" t="str">
        <f t="shared" si="115"/>
        <v>-</v>
      </c>
      <c r="AA143" s="3">
        <f t="shared" si="116"/>
        <v>162.07</v>
      </c>
      <c r="AB143" s="3">
        <f t="shared" si="117"/>
        <v>-53.12</v>
      </c>
      <c r="AC143" s="3">
        <f t="shared" si="118"/>
        <v>0.57179999999999997</v>
      </c>
      <c r="AD143" s="85"/>
      <c r="AE143" s="3" t="str">
        <f t="shared" si="119"/>
        <v>1.7</v>
      </c>
      <c r="AF143" s="3" t="str">
        <f t="shared" si="120"/>
        <v>-</v>
      </c>
      <c r="AG143" s="3">
        <f t="shared" si="121"/>
        <v>162.07</v>
      </c>
      <c r="AH143" s="3">
        <f t="shared" si="122"/>
        <v>-53.12</v>
      </c>
      <c r="AI143" s="3">
        <f t="shared" si="123"/>
        <v>0.47649999999999998</v>
      </c>
      <c r="AJ143" s="85"/>
      <c r="AK143" s="3" t="str">
        <f t="shared" si="124"/>
        <v>1.7</v>
      </c>
      <c r="AL143" s="3" t="str">
        <f t="shared" si="125"/>
        <v>-</v>
      </c>
      <c r="AM143" s="3">
        <f t="shared" si="126"/>
        <v>162.07</v>
      </c>
      <c r="AN143" s="3">
        <f t="shared" si="127"/>
        <v>-53.12</v>
      </c>
      <c r="AO143" s="3">
        <f t="shared" si="128"/>
        <v>0.38119999999999998</v>
      </c>
      <c r="AP143" s="85"/>
      <c r="AQ143" s="3" t="str">
        <f t="shared" si="129"/>
        <v>1.7</v>
      </c>
      <c r="AR143" s="3" t="str">
        <f t="shared" si="130"/>
        <v>-</v>
      </c>
      <c r="AS143" s="3">
        <f t="shared" si="131"/>
        <v>162.07</v>
      </c>
      <c r="AT143" s="3">
        <f t="shared" si="132"/>
        <v>-53.12</v>
      </c>
      <c r="AU143" s="3">
        <f t="shared" si="133"/>
        <v>0.28589999999999999</v>
      </c>
      <c r="AV143" s="85"/>
      <c r="AW143" s="3" t="str">
        <f t="shared" si="134"/>
        <v>1.7</v>
      </c>
      <c r="AX143" s="3" t="str">
        <f t="shared" si="135"/>
        <v>-</v>
      </c>
      <c r="AY143" s="3">
        <f t="shared" si="136"/>
        <v>162.07</v>
      </c>
      <c r="AZ143" s="3">
        <f t="shared" si="137"/>
        <v>-53.12</v>
      </c>
      <c r="BA143" s="3">
        <f t="shared" si="138"/>
        <v>0.19059999999999999</v>
      </c>
      <c r="BB143" s="85"/>
      <c r="BC143" s="3" t="str">
        <f t="shared" si="139"/>
        <v>1.7</v>
      </c>
      <c r="BD143" s="3" t="str">
        <f t="shared" si="140"/>
        <v>-</v>
      </c>
      <c r="BE143" s="3">
        <f t="shared" si="141"/>
        <v>162.07</v>
      </c>
      <c r="BF143" s="3">
        <f t="shared" si="142"/>
        <v>-53.12</v>
      </c>
      <c r="BG143" s="3">
        <f t="shared" si="143"/>
        <v>9.5299999999999996E-2</v>
      </c>
    </row>
    <row r="144" spans="1:59" x14ac:dyDescent="0.3">
      <c r="A144" s="1" t="str">
        <f>'Forward collapse simulation'!B154</f>
        <v>1.7</v>
      </c>
      <c r="B144" s="37" t="str">
        <f>IF('Forward collapse simulation'!C154="","-",'Forward collapse simulation'!C154)</f>
        <v>1.8</v>
      </c>
      <c r="C144" s="85">
        <f>'Forward collapse simulation'!E154</f>
        <v>95.17</v>
      </c>
      <c r="D144" s="85">
        <f>'Forward collapse simulation'!F154</f>
        <v>0.52</v>
      </c>
      <c r="E144" s="85">
        <f>'Forward collapse simulation'!D154</f>
        <v>12.318</v>
      </c>
      <c r="F144" s="85"/>
      <c r="G144" s="3" t="str">
        <f t="shared" si="99"/>
        <v>1.7</v>
      </c>
      <c r="H144" s="3" t="str">
        <f t="shared" si="100"/>
        <v>1.8</v>
      </c>
      <c r="I144" s="3">
        <f t="shared" si="101"/>
        <v>95.17</v>
      </c>
      <c r="J144" s="3">
        <f t="shared" si="102"/>
        <v>0.52</v>
      </c>
      <c r="K144" s="3">
        <f t="shared" si="103"/>
        <v>12.318</v>
      </c>
      <c r="L144" s="85"/>
      <c r="M144" s="3" t="str">
        <f t="shared" si="104"/>
        <v>1.7</v>
      </c>
      <c r="N144" s="3" t="str">
        <f t="shared" si="105"/>
        <v>1.8</v>
      </c>
      <c r="O144" s="3">
        <f t="shared" si="106"/>
        <v>95.17</v>
      </c>
      <c r="P144" s="3">
        <f t="shared" si="107"/>
        <v>0.52</v>
      </c>
      <c r="Q144" s="3">
        <f t="shared" si="108"/>
        <v>12.318</v>
      </c>
      <c r="R144" s="85"/>
      <c r="S144" s="3" t="str">
        <f t="shared" si="109"/>
        <v>1.7</v>
      </c>
      <c r="T144" s="3" t="str">
        <f t="shared" si="110"/>
        <v>1.8</v>
      </c>
      <c r="U144" s="3">
        <f t="shared" si="111"/>
        <v>95.17</v>
      </c>
      <c r="V144" s="3">
        <f t="shared" si="112"/>
        <v>0.52</v>
      </c>
      <c r="W144" s="3">
        <f t="shared" si="113"/>
        <v>12.318</v>
      </c>
      <c r="X144" s="85"/>
      <c r="Y144" s="3" t="str">
        <f t="shared" si="114"/>
        <v>1.7</v>
      </c>
      <c r="Z144" s="3" t="str">
        <f t="shared" si="115"/>
        <v>1.8</v>
      </c>
      <c r="AA144" s="3">
        <f t="shared" si="116"/>
        <v>95.17</v>
      </c>
      <c r="AB144" s="3">
        <f t="shared" si="117"/>
        <v>0.52</v>
      </c>
      <c r="AC144" s="3">
        <f t="shared" si="118"/>
        <v>12.318</v>
      </c>
      <c r="AD144" s="85"/>
      <c r="AE144" s="3" t="str">
        <f t="shared" si="119"/>
        <v>1.7</v>
      </c>
      <c r="AF144" s="3" t="str">
        <f t="shared" si="120"/>
        <v>1.8</v>
      </c>
      <c r="AG144" s="3">
        <f t="shared" si="121"/>
        <v>95.17</v>
      </c>
      <c r="AH144" s="3">
        <f t="shared" si="122"/>
        <v>0.52</v>
      </c>
      <c r="AI144" s="3">
        <f t="shared" si="123"/>
        <v>12.318</v>
      </c>
      <c r="AJ144" s="85"/>
      <c r="AK144" s="3" t="str">
        <f t="shared" si="124"/>
        <v>1.7</v>
      </c>
      <c r="AL144" s="3" t="str">
        <f t="shared" si="125"/>
        <v>1.8</v>
      </c>
      <c r="AM144" s="3">
        <f t="shared" si="126"/>
        <v>95.17</v>
      </c>
      <c r="AN144" s="3">
        <f t="shared" si="127"/>
        <v>0.52</v>
      </c>
      <c r="AO144" s="3">
        <f t="shared" si="128"/>
        <v>12.318</v>
      </c>
      <c r="AP144" s="85"/>
      <c r="AQ144" s="3" t="str">
        <f t="shared" si="129"/>
        <v>1.7</v>
      </c>
      <c r="AR144" s="3" t="str">
        <f t="shared" si="130"/>
        <v>1.8</v>
      </c>
      <c r="AS144" s="3">
        <f t="shared" si="131"/>
        <v>95.17</v>
      </c>
      <c r="AT144" s="3">
        <f t="shared" si="132"/>
        <v>0.52</v>
      </c>
      <c r="AU144" s="3">
        <f t="shared" si="133"/>
        <v>12.318</v>
      </c>
      <c r="AV144" s="85"/>
      <c r="AW144" s="3" t="str">
        <f t="shared" si="134"/>
        <v>1.7</v>
      </c>
      <c r="AX144" s="3" t="str">
        <f t="shared" si="135"/>
        <v>1.8</v>
      </c>
      <c r="AY144" s="3">
        <f t="shared" si="136"/>
        <v>95.17</v>
      </c>
      <c r="AZ144" s="3">
        <f t="shared" si="137"/>
        <v>0.52</v>
      </c>
      <c r="BA144" s="3">
        <f t="shared" si="138"/>
        <v>12.318</v>
      </c>
      <c r="BB144" s="85"/>
      <c r="BC144" s="3" t="str">
        <f t="shared" si="139"/>
        <v>1.7</v>
      </c>
      <c r="BD144" s="3" t="str">
        <f t="shared" si="140"/>
        <v>1.8</v>
      </c>
      <c r="BE144" s="3">
        <f t="shared" si="141"/>
        <v>95.17</v>
      </c>
      <c r="BF144" s="3">
        <f t="shared" si="142"/>
        <v>0.52</v>
      </c>
      <c r="BG144" s="3">
        <f t="shared" si="143"/>
        <v>12.318</v>
      </c>
    </row>
    <row r="145" spans="1:59" x14ac:dyDescent="0.3">
      <c r="A145" s="1" t="str">
        <f>'Forward collapse simulation'!B155</f>
        <v>1.8</v>
      </c>
      <c r="B145" s="37" t="str">
        <f>IF('Forward collapse simulation'!C155="","-",'Forward collapse simulation'!C155)</f>
        <v>-</v>
      </c>
      <c r="C145" s="85">
        <f>'Forward collapse simulation'!E155</f>
        <v>350.63</v>
      </c>
      <c r="D145" s="85">
        <f>'Forward collapse simulation'!F155</f>
        <v>-53.64</v>
      </c>
      <c r="E145" s="85">
        <f>'Forward collapse simulation'!D155</f>
        <v>1.2430000000000001</v>
      </c>
      <c r="F145" s="85"/>
      <c r="G145" s="3" t="str">
        <f t="shared" si="99"/>
        <v>1.8</v>
      </c>
      <c r="H145" s="3" t="str">
        <f t="shared" si="100"/>
        <v>-</v>
      </c>
      <c r="I145" s="3">
        <f t="shared" si="101"/>
        <v>350.63</v>
      </c>
      <c r="J145" s="3">
        <f t="shared" si="102"/>
        <v>-53.64</v>
      </c>
      <c r="K145" s="3">
        <f t="shared" si="103"/>
        <v>1.1187</v>
      </c>
      <c r="L145" s="85"/>
      <c r="M145" s="3" t="str">
        <f t="shared" si="104"/>
        <v>1.8</v>
      </c>
      <c r="N145" s="3" t="str">
        <f t="shared" si="105"/>
        <v>-</v>
      </c>
      <c r="O145" s="3">
        <f t="shared" si="106"/>
        <v>350.63</v>
      </c>
      <c r="P145" s="3">
        <f t="shared" si="107"/>
        <v>-53.64</v>
      </c>
      <c r="Q145" s="3">
        <f t="shared" si="108"/>
        <v>0.99440000000000017</v>
      </c>
      <c r="R145" s="85"/>
      <c r="S145" s="3" t="str">
        <f t="shared" si="109"/>
        <v>1.8</v>
      </c>
      <c r="T145" s="3" t="str">
        <f t="shared" si="110"/>
        <v>-</v>
      </c>
      <c r="U145" s="3">
        <f t="shared" si="111"/>
        <v>350.63</v>
      </c>
      <c r="V145" s="3">
        <f t="shared" si="112"/>
        <v>-53.64</v>
      </c>
      <c r="W145" s="3">
        <f t="shared" si="113"/>
        <v>0.87009999999999998</v>
      </c>
      <c r="X145" s="85"/>
      <c r="Y145" s="3" t="str">
        <f t="shared" si="114"/>
        <v>1.8</v>
      </c>
      <c r="Z145" s="3" t="str">
        <f t="shared" si="115"/>
        <v>-</v>
      </c>
      <c r="AA145" s="3">
        <f t="shared" si="116"/>
        <v>350.63</v>
      </c>
      <c r="AB145" s="3">
        <f t="shared" si="117"/>
        <v>-53.64</v>
      </c>
      <c r="AC145" s="3">
        <f t="shared" si="118"/>
        <v>0.74580000000000002</v>
      </c>
      <c r="AD145" s="85"/>
      <c r="AE145" s="3" t="str">
        <f t="shared" si="119"/>
        <v>1.8</v>
      </c>
      <c r="AF145" s="3" t="str">
        <f t="shared" si="120"/>
        <v>-</v>
      </c>
      <c r="AG145" s="3">
        <f t="shared" si="121"/>
        <v>350.63</v>
      </c>
      <c r="AH145" s="3">
        <f t="shared" si="122"/>
        <v>-53.64</v>
      </c>
      <c r="AI145" s="3">
        <f t="shared" si="123"/>
        <v>0.62150000000000005</v>
      </c>
      <c r="AJ145" s="85"/>
      <c r="AK145" s="3" t="str">
        <f t="shared" si="124"/>
        <v>1.8</v>
      </c>
      <c r="AL145" s="3" t="str">
        <f t="shared" si="125"/>
        <v>-</v>
      </c>
      <c r="AM145" s="3">
        <f t="shared" si="126"/>
        <v>350.63</v>
      </c>
      <c r="AN145" s="3">
        <f t="shared" si="127"/>
        <v>-53.64</v>
      </c>
      <c r="AO145" s="3">
        <f t="shared" si="128"/>
        <v>0.49720000000000009</v>
      </c>
      <c r="AP145" s="85"/>
      <c r="AQ145" s="3" t="str">
        <f t="shared" si="129"/>
        <v>1.8</v>
      </c>
      <c r="AR145" s="3" t="str">
        <f t="shared" si="130"/>
        <v>-</v>
      </c>
      <c r="AS145" s="3">
        <f t="shared" si="131"/>
        <v>350.63</v>
      </c>
      <c r="AT145" s="3">
        <f t="shared" si="132"/>
        <v>-53.64</v>
      </c>
      <c r="AU145" s="3">
        <f t="shared" si="133"/>
        <v>0.37290000000000001</v>
      </c>
      <c r="AV145" s="85"/>
      <c r="AW145" s="3" t="str">
        <f t="shared" si="134"/>
        <v>1.8</v>
      </c>
      <c r="AX145" s="3" t="str">
        <f t="shared" si="135"/>
        <v>-</v>
      </c>
      <c r="AY145" s="3">
        <f t="shared" si="136"/>
        <v>350.63</v>
      </c>
      <c r="AZ145" s="3">
        <f t="shared" si="137"/>
        <v>-53.64</v>
      </c>
      <c r="BA145" s="3">
        <f t="shared" si="138"/>
        <v>0.24860000000000004</v>
      </c>
      <c r="BB145" s="85"/>
      <c r="BC145" s="3" t="str">
        <f t="shared" si="139"/>
        <v>1.8</v>
      </c>
      <c r="BD145" s="3" t="str">
        <f t="shared" si="140"/>
        <v>-</v>
      </c>
      <c r="BE145" s="3">
        <f t="shared" si="141"/>
        <v>350.63</v>
      </c>
      <c r="BF145" s="3">
        <f t="shared" si="142"/>
        <v>-53.64</v>
      </c>
      <c r="BG145" s="3">
        <f t="shared" si="143"/>
        <v>0.12430000000000002</v>
      </c>
    </row>
    <row r="146" spans="1:59" x14ac:dyDescent="0.3">
      <c r="A146" s="1" t="str">
        <f>'Forward collapse simulation'!B156</f>
        <v>1.8</v>
      </c>
      <c r="B146" s="37" t="str">
        <f>IF('Forward collapse simulation'!C156="","-",'Forward collapse simulation'!C156)</f>
        <v>-</v>
      </c>
      <c r="C146" s="85">
        <f>'Forward collapse simulation'!E156</f>
        <v>347.54</v>
      </c>
      <c r="D146" s="85">
        <f>'Forward collapse simulation'!F156</f>
        <v>-28.22</v>
      </c>
      <c r="E146" s="85">
        <f>'Forward collapse simulation'!D156</f>
        <v>2.1680000000000001</v>
      </c>
      <c r="F146" s="85"/>
      <c r="G146" s="3" t="str">
        <f t="shared" si="99"/>
        <v>1.8</v>
      </c>
      <c r="H146" s="3" t="str">
        <f t="shared" si="100"/>
        <v>-</v>
      </c>
      <c r="I146" s="3">
        <f t="shared" si="101"/>
        <v>347.54</v>
      </c>
      <c r="J146" s="3">
        <f t="shared" si="102"/>
        <v>-28.22</v>
      </c>
      <c r="K146" s="3">
        <f t="shared" si="103"/>
        <v>1.9512000000000003</v>
      </c>
      <c r="L146" s="85"/>
      <c r="M146" s="3" t="str">
        <f t="shared" si="104"/>
        <v>1.8</v>
      </c>
      <c r="N146" s="3" t="str">
        <f t="shared" si="105"/>
        <v>-</v>
      </c>
      <c r="O146" s="3">
        <f t="shared" si="106"/>
        <v>347.54</v>
      </c>
      <c r="P146" s="3">
        <f t="shared" si="107"/>
        <v>-28.22</v>
      </c>
      <c r="Q146" s="3">
        <f t="shared" si="108"/>
        <v>1.7344000000000002</v>
      </c>
      <c r="R146" s="85"/>
      <c r="S146" s="3" t="str">
        <f t="shared" si="109"/>
        <v>1.8</v>
      </c>
      <c r="T146" s="3" t="str">
        <f t="shared" si="110"/>
        <v>-</v>
      </c>
      <c r="U146" s="3">
        <f t="shared" si="111"/>
        <v>347.54</v>
      </c>
      <c r="V146" s="3">
        <f t="shared" si="112"/>
        <v>-28.22</v>
      </c>
      <c r="W146" s="3">
        <f t="shared" si="113"/>
        <v>1.5176000000000001</v>
      </c>
      <c r="X146" s="85"/>
      <c r="Y146" s="3" t="str">
        <f t="shared" si="114"/>
        <v>1.8</v>
      </c>
      <c r="Z146" s="3" t="str">
        <f t="shared" si="115"/>
        <v>-</v>
      </c>
      <c r="AA146" s="3">
        <f t="shared" si="116"/>
        <v>347.54</v>
      </c>
      <c r="AB146" s="3">
        <f t="shared" si="117"/>
        <v>-28.22</v>
      </c>
      <c r="AC146" s="3">
        <f t="shared" si="118"/>
        <v>1.3008</v>
      </c>
      <c r="AD146" s="85"/>
      <c r="AE146" s="3" t="str">
        <f t="shared" si="119"/>
        <v>1.8</v>
      </c>
      <c r="AF146" s="3" t="str">
        <f t="shared" si="120"/>
        <v>-</v>
      </c>
      <c r="AG146" s="3">
        <f t="shared" si="121"/>
        <v>347.54</v>
      </c>
      <c r="AH146" s="3">
        <f t="shared" si="122"/>
        <v>-28.22</v>
      </c>
      <c r="AI146" s="3">
        <f t="shared" si="123"/>
        <v>1.0840000000000001</v>
      </c>
      <c r="AJ146" s="85"/>
      <c r="AK146" s="3" t="str">
        <f t="shared" si="124"/>
        <v>1.8</v>
      </c>
      <c r="AL146" s="3" t="str">
        <f t="shared" si="125"/>
        <v>-</v>
      </c>
      <c r="AM146" s="3">
        <f t="shared" si="126"/>
        <v>347.54</v>
      </c>
      <c r="AN146" s="3">
        <f t="shared" si="127"/>
        <v>-28.22</v>
      </c>
      <c r="AO146" s="3">
        <f t="shared" si="128"/>
        <v>0.86720000000000008</v>
      </c>
      <c r="AP146" s="85"/>
      <c r="AQ146" s="3" t="str">
        <f t="shared" si="129"/>
        <v>1.8</v>
      </c>
      <c r="AR146" s="3" t="str">
        <f t="shared" si="130"/>
        <v>-</v>
      </c>
      <c r="AS146" s="3">
        <f t="shared" si="131"/>
        <v>347.54</v>
      </c>
      <c r="AT146" s="3">
        <f t="shared" si="132"/>
        <v>-28.22</v>
      </c>
      <c r="AU146" s="3">
        <f t="shared" si="133"/>
        <v>0.65039999999999998</v>
      </c>
      <c r="AV146" s="85"/>
      <c r="AW146" s="3" t="str">
        <f t="shared" si="134"/>
        <v>1.8</v>
      </c>
      <c r="AX146" s="3" t="str">
        <f t="shared" si="135"/>
        <v>-</v>
      </c>
      <c r="AY146" s="3">
        <f t="shared" si="136"/>
        <v>347.54</v>
      </c>
      <c r="AZ146" s="3">
        <f t="shared" si="137"/>
        <v>-28.22</v>
      </c>
      <c r="BA146" s="3">
        <f t="shared" si="138"/>
        <v>0.43360000000000004</v>
      </c>
      <c r="BB146" s="85"/>
      <c r="BC146" s="3" t="str">
        <f t="shared" si="139"/>
        <v>1.8</v>
      </c>
      <c r="BD146" s="3" t="str">
        <f t="shared" si="140"/>
        <v>-</v>
      </c>
      <c r="BE146" s="3">
        <f t="shared" si="141"/>
        <v>347.54</v>
      </c>
      <c r="BF146" s="3">
        <f t="shared" si="142"/>
        <v>-28.22</v>
      </c>
      <c r="BG146" s="3">
        <f t="shared" si="143"/>
        <v>0.21680000000000002</v>
      </c>
    </row>
    <row r="147" spans="1:59" x14ac:dyDescent="0.3">
      <c r="A147" s="1" t="str">
        <f>'Forward collapse simulation'!B157</f>
        <v>1.8</v>
      </c>
      <c r="B147" s="37" t="str">
        <f>IF('Forward collapse simulation'!C157="","-",'Forward collapse simulation'!C157)</f>
        <v>-</v>
      </c>
      <c r="C147" s="85">
        <f>'Forward collapse simulation'!E157</f>
        <v>343.14</v>
      </c>
      <c r="D147" s="85">
        <f>'Forward collapse simulation'!F157</f>
        <v>-12.18</v>
      </c>
      <c r="E147" s="85">
        <f>'Forward collapse simulation'!D157</f>
        <v>4.1719999999999997</v>
      </c>
      <c r="F147" s="85"/>
      <c r="G147" s="3" t="str">
        <f t="shared" si="99"/>
        <v>1.8</v>
      </c>
      <c r="H147" s="3" t="str">
        <f t="shared" si="100"/>
        <v>-</v>
      </c>
      <c r="I147" s="3">
        <f t="shared" si="101"/>
        <v>343.14</v>
      </c>
      <c r="J147" s="3">
        <f t="shared" si="102"/>
        <v>-12.18</v>
      </c>
      <c r="K147" s="3">
        <f t="shared" si="103"/>
        <v>3.7547999999999999</v>
      </c>
      <c r="L147" s="85"/>
      <c r="M147" s="3" t="str">
        <f t="shared" si="104"/>
        <v>1.8</v>
      </c>
      <c r="N147" s="3" t="str">
        <f t="shared" si="105"/>
        <v>-</v>
      </c>
      <c r="O147" s="3">
        <f t="shared" si="106"/>
        <v>343.14</v>
      </c>
      <c r="P147" s="3">
        <f t="shared" si="107"/>
        <v>-12.18</v>
      </c>
      <c r="Q147" s="3">
        <f t="shared" si="108"/>
        <v>3.3376000000000001</v>
      </c>
      <c r="R147" s="85"/>
      <c r="S147" s="3" t="str">
        <f t="shared" si="109"/>
        <v>1.8</v>
      </c>
      <c r="T147" s="3" t="str">
        <f t="shared" si="110"/>
        <v>-</v>
      </c>
      <c r="U147" s="3">
        <f t="shared" si="111"/>
        <v>343.14</v>
      </c>
      <c r="V147" s="3">
        <f t="shared" si="112"/>
        <v>-12.18</v>
      </c>
      <c r="W147" s="3">
        <f t="shared" si="113"/>
        <v>2.9203999999999994</v>
      </c>
      <c r="X147" s="85"/>
      <c r="Y147" s="3" t="str">
        <f t="shared" si="114"/>
        <v>1.8</v>
      </c>
      <c r="Z147" s="3" t="str">
        <f t="shared" si="115"/>
        <v>-</v>
      </c>
      <c r="AA147" s="3">
        <f t="shared" si="116"/>
        <v>343.14</v>
      </c>
      <c r="AB147" s="3">
        <f t="shared" si="117"/>
        <v>-12.18</v>
      </c>
      <c r="AC147" s="3">
        <f t="shared" si="118"/>
        <v>2.5031999999999996</v>
      </c>
      <c r="AD147" s="85"/>
      <c r="AE147" s="3" t="str">
        <f t="shared" si="119"/>
        <v>1.8</v>
      </c>
      <c r="AF147" s="3" t="str">
        <f t="shared" si="120"/>
        <v>-</v>
      </c>
      <c r="AG147" s="3">
        <f t="shared" si="121"/>
        <v>343.14</v>
      </c>
      <c r="AH147" s="3">
        <f t="shared" si="122"/>
        <v>-12.18</v>
      </c>
      <c r="AI147" s="3">
        <f t="shared" si="123"/>
        <v>2.0859999999999999</v>
      </c>
      <c r="AJ147" s="85"/>
      <c r="AK147" s="3" t="str">
        <f t="shared" si="124"/>
        <v>1.8</v>
      </c>
      <c r="AL147" s="3" t="str">
        <f t="shared" si="125"/>
        <v>-</v>
      </c>
      <c r="AM147" s="3">
        <f t="shared" si="126"/>
        <v>343.14</v>
      </c>
      <c r="AN147" s="3">
        <f t="shared" si="127"/>
        <v>-12.18</v>
      </c>
      <c r="AO147" s="3">
        <f t="shared" si="128"/>
        <v>1.6688000000000001</v>
      </c>
      <c r="AP147" s="85"/>
      <c r="AQ147" s="3" t="str">
        <f t="shared" si="129"/>
        <v>1.8</v>
      </c>
      <c r="AR147" s="3" t="str">
        <f t="shared" si="130"/>
        <v>-</v>
      </c>
      <c r="AS147" s="3">
        <f t="shared" si="131"/>
        <v>343.14</v>
      </c>
      <c r="AT147" s="3">
        <f t="shared" si="132"/>
        <v>-12.18</v>
      </c>
      <c r="AU147" s="3">
        <f t="shared" si="133"/>
        <v>1.2515999999999998</v>
      </c>
      <c r="AV147" s="85"/>
      <c r="AW147" s="3" t="str">
        <f t="shared" si="134"/>
        <v>1.8</v>
      </c>
      <c r="AX147" s="3" t="str">
        <f t="shared" si="135"/>
        <v>-</v>
      </c>
      <c r="AY147" s="3">
        <f t="shared" si="136"/>
        <v>343.14</v>
      </c>
      <c r="AZ147" s="3">
        <f t="shared" si="137"/>
        <v>-12.18</v>
      </c>
      <c r="BA147" s="3">
        <f t="shared" si="138"/>
        <v>0.83440000000000003</v>
      </c>
      <c r="BB147" s="85"/>
      <c r="BC147" s="3" t="str">
        <f t="shared" si="139"/>
        <v>1.8</v>
      </c>
      <c r="BD147" s="3" t="str">
        <f t="shared" si="140"/>
        <v>-</v>
      </c>
      <c r="BE147" s="3">
        <f t="shared" si="141"/>
        <v>343.14</v>
      </c>
      <c r="BF147" s="3">
        <f t="shared" si="142"/>
        <v>-12.18</v>
      </c>
      <c r="BG147" s="3">
        <f t="shared" si="143"/>
        <v>0.41720000000000002</v>
      </c>
    </row>
    <row r="148" spans="1:59" x14ac:dyDescent="0.3">
      <c r="A148" s="1" t="str">
        <f>'Forward collapse simulation'!B158</f>
        <v>1.8</v>
      </c>
      <c r="B148" s="37" t="str">
        <f>IF('Forward collapse simulation'!C158="","-",'Forward collapse simulation'!C158)</f>
        <v>-</v>
      </c>
      <c r="C148" s="85">
        <f>'Forward collapse simulation'!E158</f>
        <v>346.9</v>
      </c>
      <c r="D148" s="85">
        <f>'Forward collapse simulation'!F158</f>
        <v>-5.99</v>
      </c>
      <c r="E148" s="85">
        <f>'Forward collapse simulation'!D158</f>
        <v>6.915</v>
      </c>
      <c r="F148" s="85"/>
      <c r="G148" s="3" t="str">
        <f t="shared" si="99"/>
        <v>1.8</v>
      </c>
      <c r="H148" s="3" t="str">
        <f t="shared" si="100"/>
        <v>-</v>
      </c>
      <c r="I148" s="3">
        <f t="shared" si="101"/>
        <v>346.9</v>
      </c>
      <c r="J148" s="3">
        <f t="shared" si="102"/>
        <v>-5.99</v>
      </c>
      <c r="K148" s="3">
        <f t="shared" si="103"/>
        <v>6.2235000000000005</v>
      </c>
      <c r="L148" s="85"/>
      <c r="M148" s="3" t="str">
        <f t="shared" si="104"/>
        <v>1.8</v>
      </c>
      <c r="N148" s="3" t="str">
        <f t="shared" si="105"/>
        <v>-</v>
      </c>
      <c r="O148" s="3">
        <f t="shared" si="106"/>
        <v>346.9</v>
      </c>
      <c r="P148" s="3">
        <f t="shared" si="107"/>
        <v>-5.99</v>
      </c>
      <c r="Q148" s="3">
        <f t="shared" si="108"/>
        <v>5.532</v>
      </c>
      <c r="R148" s="85"/>
      <c r="S148" s="3" t="str">
        <f t="shared" si="109"/>
        <v>1.8</v>
      </c>
      <c r="T148" s="3" t="str">
        <f t="shared" si="110"/>
        <v>-</v>
      </c>
      <c r="U148" s="3">
        <f t="shared" si="111"/>
        <v>346.9</v>
      </c>
      <c r="V148" s="3">
        <f t="shared" si="112"/>
        <v>-5.99</v>
      </c>
      <c r="W148" s="3">
        <f t="shared" si="113"/>
        <v>4.8404999999999996</v>
      </c>
      <c r="X148" s="85"/>
      <c r="Y148" s="3" t="str">
        <f t="shared" si="114"/>
        <v>1.8</v>
      </c>
      <c r="Z148" s="3" t="str">
        <f t="shared" si="115"/>
        <v>-</v>
      </c>
      <c r="AA148" s="3">
        <f t="shared" si="116"/>
        <v>346.9</v>
      </c>
      <c r="AB148" s="3">
        <f t="shared" si="117"/>
        <v>-5.99</v>
      </c>
      <c r="AC148" s="3">
        <f t="shared" si="118"/>
        <v>4.149</v>
      </c>
      <c r="AD148" s="85"/>
      <c r="AE148" s="3" t="str">
        <f t="shared" si="119"/>
        <v>1.8</v>
      </c>
      <c r="AF148" s="3" t="str">
        <f t="shared" si="120"/>
        <v>-</v>
      </c>
      <c r="AG148" s="3">
        <f t="shared" si="121"/>
        <v>346.9</v>
      </c>
      <c r="AH148" s="3">
        <f t="shared" si="122"/>
        <v>-5.99</v>
      </c>
      <c r="AI148" s="3">
        <f t="shared" si="123"/>
        <v>3.4575</v>
      </c>
      <c r="AJ148" s="85"/>
      <c r="AK148" s="3" t="str">
        <f t="shared" si="124"/>
        <v>1.8</v>
      </c>
      <c r="AL148" s="3" t="str">
        <f t="shared" si="125"/>
        <v>-</v>
      </c>
      <c r="AM148" s="3">
        <f t="shared" si="126"/>
        <v>346.9</v>
      </c>
      <c r="AN148" s="3">
        <f t="shared" si="127"/>
        <v>-5.99</v>
      </c>
      <c r="AO148" s="3">
        <f t="shared" si="128"/>
        <v>2.766</v>
      </c>
      <c r="AP148" s="85"/>
      <c r="AQ148" s="3" t="str">
        <f t="shared" si="129"/>
        <v>1.8</v>
      </c>
      <c r="AR148" s="3" t="str">
        <f t="shared" si="130"/>
        <v>-</v>
      </c>
      <c r="AS148" s="3">
        <f t="shared" si="131"/>
        <v>346.9</v>
      </c>
      <c r="AT148" s="3">
        <f t="shared" si="132"/>
        <v>-5.99</v>
      </c>
      <c r="AU148" s="3">
        <f t="shared" si="133"/>
        <v>2.0745</v>
      </c>
      <c r="AV148" s="85"/>
      <c r="AW148" s="3" t="str">
        <f t="shared" si="134"/>
        <v>1.8</v>
      </c>
      <c r="AX148" s="3" t="str">
        <f t="shared" si="135"/>
        <v>-</v>
      </c>
      <c r="AY148" s="3">
        <f t="shared" si="136"/>
        <v>346.9</v>
      </c>
      <c r="AZ148" s="3">
        <f t="shared" si="137"/>
        <v>-5.99</v>
      </c>
      <c r="BA148" s="3">
        <f t="shared" si="138"/>
        <v>1.383</v>
      </c>
      <c r="BB148" s="85"/>
      <c r="BC148" s="3" t="str">
        <f t="shared" si="139"/>
        <v>1.8</v>
      </c>
      <c r="BD148" s="3" t="str">
        <f t="shared" si="140"/>
        <v>-</v>
      </c>
      <c r="BE148" s="3">
        <f t="shared" si="141"/>
        <v>346.9</v>
      </c>
      <c r="BF148" s="3">
        <f t="shared" si="142"/>
        <v>-5.99</v>
      </c>
      <c r="BG148" s="3">
        <f t="shared" si="143"/>
        <v>0.6915</v>
      </c>
    </row>
    <row r="149" spans="1:59" x14ac:dyDescent="0.3">
      <c r="A149" s="1" t="str">
        <f>'Forward collapse simulation'!B159</f>
        <v>1.8</v>
      </c>
      <c r="B149" s="37" t="str">
        <f>IF('Forward collapse simulation'!C159="","-",'Forward collapse simulation'!C159)</f>
        <v>-</v>
      </c>
      <c r="C149" s="85">
        <f>'Forward collapse simulation'!E159</f>
        <v>346.45</v>
      </c>
      <c r="D149" s="85">
        <f>'Forward collapse simulation'!F159</f>
        <v>-2.7</v>
      </c>
      <c r="E149" s="85">
        <f>'Forward collapse simulation'!D159</f>
        <v>11.026999999999999</v>
      </c>
      <c r="F149" s="85"/>
      <c r="G149" s="3" t="str">
        <f t="shared" si="99"/>
        <v>1.8</v>
      </c>
      <c r="H149" s="3" t="str">
        <f t="shared" si="100"/>
        <v>-</v>
      </c>
      <c r="I149" s="3">
        <f t="shared" si="101"/>
        <v>346.45</v>
      </c>
      <c r="J149" s="3">
        <f t="shared" si="102"/>
        <v>-2.7</v>
      </c>
      <c r="K149" s="3">
        <f t="shared" si="103"/>
        <v>9.9242999999999988</v>
      </c>
      <c r="L149" s="85"/>
      <c r="M149" s="3" t="str">
        <f t="shared" si="104"/>
        <v>1.8</v>
      </c>
      <c r="N149" s="3" t="str">
        <f t="shared" si="105"/>
        <v>-</v>
      </c>
      <c r="O149" s="3">
        <f t="shared" si="106"/>
        <v>346.45</v>
      </c>
      <c r="P149" s="3">
        <f t="shared" si="107"/>
        <v>-2.7</v>
      </c>
      <c r="Q149" s="3">
        <f t="shared" si="108"/>
        <v>8.8216000000000001</v>
      </c>
      <c r="R149" s="85"/>
      <c r="S149" s="3" t="str">
        <f t="shared" si="109"/>
        <v>1.8</v>
      </c>
      <c r="T149" s="3" t="str">
        <f t="shared" si="110"/>
        <v>-</v>
      </c>
      <c r="U149" s="3">
        <f t="shared" si="111"/>
        <v>346.45</v>
      </c>
      <c r="V149" s="3">
        <f t="shared" si="112"/>
        <v>-2.7</v>
      </c>
      <c r="W149" s="3">
        <f t="shared" si="113"/>
        <v>7.7188999999999988</v>
      </c>
      <c r="X149" s="85"/>
      <c r="Y149" s="3" t="str">
        <f t="shared" si="114"/>
        <v>1.8</v>
      </c>
      <c r="Z149" s="3" t="str">
        <f t="shared" si="115"/>
        <v>-</v>
      </c>
      <c r="AA149" s="3">
        <f t="shared" si="116"/>
        <v>346.45</v>
      </c>
      <c r="AB149" s="3">
        <f t="shared" si="117"/>
        <v>-2.7</v>
      </c>
      <c r="AC149" s="3">
        <f t="shared" si="118"/>
        <v>6.6161999999999992</v>
      </c>
      <c r="AD149" s="85"/>
      <c r="AE149" s="3" t="str">
        <f t="shared" si="119"/>
        <v>1.8</v>
      </c>
      <c r="AF149" s="3" t="str">
        <f t="shared" si="120"/>
        <v>-</v>
      </c>
      <c r="AG149" s="3">
        <f t="shared" si="121"/>
        <v>346.45</v>
      </c>
      <c r="AH149" s="3">
        <f t="shared" si="122"/>
        <v>-2.7</v>
      </c>
      <c r="AI149" s="3">
        <f t="shared" si="123"/>
        <v>5.5134999999999996</v>
      </c>
      <c r="AJ149" s="85"/>
      <c r="AK149" s="3" t="str">
        <f t="shared" si="124"/>
        <v>1.8</v>
      </c>
      <c r="AL149" s="3" t="str">
        <f t="shared" si="125"/>
        <v>-</v>
      </c>
      <c r="AM149" s="3">
        <f t="shared" si="126"/>
        <v>346.45</v>
      </c>
      <c r="AN149" s="3">
        <f t="shared" si="127"/>
        <v>-2.7</v>
      </c>
      <c r="AO149" s="3">
        <f t="shared" si="128"/>
        <v>4.4108000000000001</v>
      </c>
      <c r="AP149" s="85"/>
      <c r="AQ149" s="3" t="str">
        <f t="shared" si="129"/>
        <v>1.8</v>
      </c>
      <c r="AR149" s="3" t="str">
        <f t="shared" si="130"/>
        <v>-</v>
      </c>
      <c r="AS149" s="3">
        <f t="shared" si="131"/>
        <v>346.45</v>
      </c>
      <c r="AT149" s="3">
        <f t="shared" si="132"/>
        <v>-2.7</v>
      </c>
      <c r="AU149" s="3">
        <f t="shared" si="133"/>
        <v>3.3080999999999996</v>
      </c>
      <c r="AV149" s="85"/>
      <c r="AW149" s="3" t="str">
        <f t="shared" si="134"/>
        <v>1.8</v>
      </c>
      <c r="AX149" s="3" t="str">
        <f t="shared" si="135"/>
        <v>-</v>
      </c>
      <c r="AY149" s="3">
        <f t="shared" si="136"/>
        <v>346.45</v>
      </c>
      <c r="AZ149" s="3">
        <f t="shared" si="137"/>
        <v>-2.7</v>
      </c>
      <c r="BA149" s="3">
        <f t="shared" si="138"/>
        <v>2.2054</v>
      </c>
      <c r="BB149" s="85"/>
      <c r="BC149" s="3" t="str">
        <f t="shared" si="139"/>
        <v>1.8</v>
      </c>
      <c r="BD149" s="3" t="str">
        <f t="shared" si="140"/>
        <v>-</v>
      </c>
      <c r="BE149" s="3">
        <f t="shared" si="141"/>
        <v>346.45</v>
      </c>
      <c r="BF149" s="3">
        <f t="shared" si="142"/>
        <v>-2.7</v>
      </c>
      <c r="BG149" s="3">
        <f t="shared" si="143"/>
        <v>1.1027</v>
      </c>
    </row>
    <row r="150" spans="1:59" x14ac:dyDescent="0.3">
      <c r="A150" s="1" t="str">
        <f>'Forward collapse simulation'!B160</f>
        <v>1.8</v>
      </c>
      <c r="B150" s="37" t="str">
        <f>IF('Forward collapse simulation'!C160="","-",'Forward collapse simulation'!C160)</f>
        <v>-</v>
      </c>
      <c r="C150" s="85">
        <f>'Forward collapse simulation'!E160</f>
        <v>346.67</v>
      </c>
      <c r="D150" s="85">
        <f>'Forward collapse simulation'!F160</f>
        <v>4.16</v>
      </c>
      <c r="E150" s="85">
        <f>'Forward collapse simulation'!D160</f>
        <v>10.893000000000001</v>
      </c>
      <c r="F150" s="85"/>
      <c r="G150" s="3" t="str">
        <f t="shared" si="99"/>
        <v>1.8</v>
      </c>
      <c r="H150" s="3" t="str">
        <f t="shared" si="100"/>
        <v>-</v>
      </c>
      <c r="I150" s="3">
        <f t="shared" si="101"/>
        <v>346.67</v>
      </c>
      <c r="J150" s="3">
        <f t="shared" si="102"/>
        <v>4.16</v>
      </c>
      <c r="K150" s="3">
        <f t="shared" si="103"/>
        <v>9.803700000000001</v>
      </c>
      <c r="L150" s="85"/>
      <c r="M150" s="3" t="str">
        <f t="shared" si="104"/>
        <v>1.8</v>
      </c>
      <c r="N150" s="3" t="str">
        <f t="shared" si="105"/>
        <v>-</v>
      </c>
      <c r="O150" s="3">
        <f t="shared" si="106"/>
        <v>346.67</v>
      </c>
      <c r="P150" s="3">
        <f t="shared" si="107"/>
        <v>4.16</v>
      </c>
      <c r="Q150" s="3">
        <f t="shared" si="108"/>
        <v>8.7144000000000013</v>
      </c>
      <c r="R150" s="85"/>
      <c r="S150" s="3" t="str">
        <f t="shared" si="109"/>
        <v>1.8</v>
      </c>
      <c r="T150" s="3" t="str">
        <f t="shared" si="110"/>
        <v>-</v>
      </c>
      <c r="U150" s="3">
        <f t="shared" si="111"/>
        <v>346.67</v>
      </c>
      <c r="V150" s="3">
        <f t="shared" si="112"/>
        <v>4.16</v>
      </c>
      <c r="W150" s="3">
        <f t="shared" si="113"/>
        <v>7.6250999999999998</v>
      </c>
      <c r="X150" s="85"/>
      <c r="Y150" s="3" t="str">
        <f t="shared" si="114"/>
        <v>1.8</v>
      </c>
      <c r="Z150" s="3" t="str">
        <f t="shared" si="115"/>
        <v>-</v>
      </c>
      <c r="AA150" s="3">
        <f t="shared" si="116"/>
        <v>346.67</v>
      </c>
      <c r="AB150" s="3">
        <f t="shared" si="117"/>
        <v>4.16</v>
      </c>
      <c r="AC150" s="3">
        <f t="shared" si="118"/>
        <v>6.5358000000000001</v>
      </c>
      <c r="AD150" s="85"/>
      <c r="AE150" s="3" t="str">
        <f t="shared" si="119"/>
        <v>1.8</v>
      </c>
      <c r="AF150" s="3" t="str">
        <f t="shared" si="120"/>
        <v>-</v>
      </c>
      <c r="AG150" s="3">
        <f t="shared" si="121"/>
        <v>346.67</v>
      </c>
      <c r="AH150" s="3">
        <f t="shared" si="122"/>
        <v>4.16</v>
      </c>
      <c r="AI150" s="3">
        <f t="shared" si="123"/>
        <v>5.4465000000000003</v>
      </c>
      <c r="AJ150" s="85"/>
      <c r="AK150" s="3" t="str">
        <f t="shared" si="124"/>
        <v>1.8</v>
      </c>
      <c r="AL150" s="3" t="str">
        <f t="shared" si="125"/>
        <v>-</v>
      </c>
      <c r="AM150" s="3">
        <f t="shared" si="126"/>
        <v>346.67</v>
      </c>
      <c r="AN150" s="3">
        <f t="shared" si="127"/>
        <v>4.16</v>
      </c>
      <c r="AO150" s="3">
        <f t="shared" si="128"/>
        <v>4.3572000000000006</v>
      </c>
      <c r="AP150" s="85"/>
      <c r="AQ150" s="3" t="str">
        <f t="shared" si="129"/>
        <v>1.8</v>
      </c>
      <c r="AR150" s="3" t="str">
        <f t="shared" si="130"/>
        <v>-</v>
      </c>
      <c r="AS150" s="3">
        <f t="shared" si="131"/>
        <v>346.67</v>
      </c>
      <c r="AT150" s="3">
        <f t="shared" si="132"/>
        <v>4.16</v>
      </c>
      <c r="AU150" s="3">
        <f t="shared" si="133"/>
        <v>3.2679</v>
      </c>
      <c r="AV150" s="85"/>
      <c r="AW150" s="3" t="str">
        <f t="shared" si="134"/>
        <v>1.8</v>
      </c>
      <c r="AX150" s="3" t="str">
        <f t="shared" si="135"/>
        <v>-</v>
      </c>
      <c r="AY150" s="3">
        <f t="shared" si="136"/>
        <v>346.67</v>
      </c>
      <c r="AZ150" s="3">
        <f t="shared" si="137"/>
        <v>4.16</v>
      </c>
      <c r="BA150" s="3">
        <f t="shared" si="138"/>
        <v>2.1786000000000003</v>
      </c>
      <c r="BB150" s="85"/>
      <c r="BC150" s="3" t="str">
        <f t="shared" si="139"/>
        <v>1.8</v>
      </c>
      <c r="BD150" s="3" t="str">
        <f t="shared" si="140"/>
        <v>-</v>
      </c>
      <c r="BE150" s="3">
        <f t="shared" si="141"/>
        <v>346.67</v>
      </c>
      <c r="BF150" s="3">
        <f t="shared" si="142"/>
        <v>4.16</v>
      </c>
      <c r="BG150" s="3">
        <f t="shared" si="143"/>
        <v>1.0893000000000002</v>
      </c>
    </row>
    <row r="151" spans="1:59" x14ac:dyDescent="0.3">
      <c r="A151" s="1" t="str">
        <f>'Forward collapse simulation'!B161</f>
        <v>1.8</v>
      </c>
      <c r="B151" s="37" t="str">
        <f>IF('Forward collapse simulation'!C161="","-",'Forward collapse simulation'!C161)</f>
        <v>-</v>
      </c>
      <c r="C151" s="85">
        <f>'Forward collapse simulation'!E161</f>
        <v>346.4</v>
      </c>
      <c r="D151" s="85">
        <f>'Forward collapse simulation'!F161</f>
        <v>14.13</v>
      </c>
      <c r="E151" s="85">
        <f>'Forward collapse simulation'!D161</f>
        <v>8.4</v>
      </c>
      <c r="F151" s="85"/>
      <c r="G151" s="3" t="str">
        <f t="shared" si="99"/>
        <v>1.8</v>
      </c>
      <c r="H151" s="3" t="str">
        <f t="shared" si="100"/>
        <v>-</v>
      </c>
      <c r="I151" s="3">
        <f t="shared" si="101"/>
        <v>346.4</v>
      </c>
      <c r="J151" s="3">
        <f t="shared" si="102"/>
        <v>14.13</v>
      </c>
      <c r="K151" s="3">
        <f t="shared" si="103"/>
        <v>7.5600000000000005</v>
      </c>
      <c r="L151" s="85"/>
      <c r="M151" s="3" t="str">
        <f t="shared" si="104"/>
        <v>1.8</v>
      </c>
      <c r="N151" s="3" t="str">
        <f t="shared" si="105"/>
        <v>-</v>
      </c>
      <c r="O151" s="3">
        <f t="shared" si="106"/>
        <v>346.4</v>
      </c>
      <c r="P151" s="3">
        <f t="shared" si="107"/>
        <v>14.13</v>
      </c>
      <c r="Q151" s="3">
        <f t="shared" si="108"/>
        <v>6.7200000000000006</v>
      </c>
      <c r="R151" s="85"/>
      <c r="S151" s="3" t="str">
        <f t="shared" si="109"/>
        <v>1.8</v>
      </c>
      <c r="T151" s="3" t="str">
        <f t="shared" si="110"/>
        <v>-</v>
      </c>
      <c r="U151" s="3">
        <f t="shared" si="111"/>
        <v>346.4</v>
      </c>
      <c r="V151" s="3">
        <f t="shared" si="112"/>
        <v>14.13</v>
      </c>
      <c r="W151" s="3">
        <f t="shared" si="113"/>
        <v>5.88</v>
      </c>
      <c r="X151" s="85"/>
      <c r="Y151" s="3" t="str">
        <f t="shared" si="114"/>
        <v>1.8</v>
      </c>
      <c r="Z151" s="3" t="str">
        <f t="shared" si="115"/>
        <v>-</v>
      </c>
      <c r="AA151" s="3">
        <f t="shared" si="116"/>
        <v>346.4</v>
      </c>
      <c r="AB151" s="3">
        <f t="shared" si="117"/>
        <v>14.13</v>
      </c>
      <c r="AC151" s="3">
        <f t="shared" si="118"/>
        <v>5.04</v>
      </c>
      <c r="AD151" s="85"/>
      <c r="AE151" s="3" t="str">
        <f t="shared" si="119"/>
        <v>1.8</v>
      </c>
      <c r="AF151" s="3" t="str">
        <f t="shared" si="120"/>
        <v>-</v>
      </c>
      <c r="AG151" s="3">
        <f t="shared" si="121"/>
        <v>346.4</v>
      </c>
      <c r="AH151" s="3">
        <f t="shared" si="122"/>
        <v>14.13</v>
      </c>
      <c r="AI151" s="3">
        <f t="shared" si="123"/>
        <v>4.2</v>
      </c>
      <c r="AJ151" s="85"/>
      <c r="AK151" s="3" t="str">
        <f t="shared" si="124"/>
        <v>1.8</v>
      </c>
      <c r="AL151" s="3" t="str">
        <f t="shared" si="125"/>
        <v>-</v>
      </c>
      <c r="AM151" s="3">
        <f t="shared" si="126"/>
        <v>346.4</v>
      </c>
      <c r="AN151" s="3">
        <f t="shared" si="127"/>
        <v>14.13</v>
      </c>
      <c r="AO151" s="3">
        <f t="shared" si="128"/>
        <v>3.3600000000000003</v>
      </c>
      <c r="AP151" s="85"/>
      <c r="AQ151" s="3" t="str">
        <f t="shared" si="129"/>
        <v>1.8</v>
      </c>
      <c r="AR151" s="3" t="str">
        <f t="shared" si="130"/>
        <v>-</v>
      </c>
      <c r="AS151" s="3">
        <f t="shared" si="131"/>
        <v>346.4</v>
      </c>
      <c r="AT151" s="3">
        <f t="shared" si="132"/>
        <v>14.13</v>
      </c>
      <c r="AU151" s="3">
        <f t="shared" si="133"/>
        <v>2.52</v>
      </c>
      <c r="AV151" s="85"/>
      <c r="AW151" s="3" t="str">
        <f t="shared" si="134"/>
        <v>1.8</v>
      </c>
      <c r="AX151" s="3" t="str">
        <f t="shared" si="135"/>
        <v>-</v>
      </c>
      <c r="AY151" s="3">
        <f t="shared" si="136"/>
        <v>346.4</v>
      </c>
      <c r="AZ151" s="3">
        <f t="shared" si="137"/>
        <v>14.13</v>
      </c>
      <c r="BA151" s="3">
        <f t="shared" si="138"/>
        <v>1.6800000000000002</v>
      </c>
      <c r="BB151" s="85"/>
      <c r="BC151" s="3" t="str">
        <f t="shared" si="139"/>
        <v>1.8</v>
      </c>
      <c r="BD151" s="3" t="str">
        <f t="shared" si="140"/>
        <v>-</v>
      </c>
      <c r="BE151" s="3">
        <f t="shared" si="141"/>
        <v>346.4</v>
      </c>
      <c r="BF151" s="3">
        <f t="shared" si="142"/>
        <v>14.13</v>
      </c>
      <c r="BG151" s="3">
        <f t="shared" si="143"/>
        <v>0.84000000000000008</v>
      </c>
    </row>
    <row r="152" spans="1:59" x14ac:dyDescent="0.3">
      <c r="A152" s="1" t="str">
        <f>'Forward collapse simulation'!B162</f>
        <v>1.8</v>
      </c>
      <c r="B152" s="37" t="str">
        <f>IF('Forward collapse simulation'!C162="","-",'Forward collapse simulation'!C162)</f>
        <v>-</v>
      </c>
      <c r="C152" s="85">
        <f>'Forward collapse simulation'!E162</f>
        <v>347.78</v>
      </c>
      <c r="D152" s="85">
        <f>'Forward collapse simulation'!F162</f>
        <v>21.57</v>
      </c>
      <c r="E152" s="85">
        <f>'Forward collapse simulation'!D162</f>
        <v>6.5410000000000004</v>
      </c>
      <c r="F152" s="85"/>
      <c r="G152" s="3" t="str">
        <f t="shared" si="99"/>
        <v>1.8</v>
      </c>
      <c r="H152" s="3" t="str">
        <f t="shared" si="100"/>
        <v>-</v>
      </c>
      <c r="I152" s="3">
        <f t="shared" si="101"/>
        <v>347.78</v>
      </c>
      <c r="J152" s="3">
        <f t="shared" si="102"/>
        <v>21.57</v>
      </c>
      <c r="K152" s="3">
        <f t="shared" si="103"/>
        <v>5.8869000000000007</v>
      </c>
      <c r="L152" s="85"/>
      <c r="M152" s="3" t="str">
        <f t="shared" si="104"/>
        <v>1.8</v>
      </c>
      <c r="N152" s="3" t="str">
        <f t="shared" si="105"/>
        <v>-</v>
      </c>
      <c r="O152" s="3">
        <f t="shared" si="106"/>
        <v>347.78</v>
      </c>
      <c r="P152" s="3">
        <f t="shared" si="107"/>
        <v>21.57</v>
      </c>
      <c r="Q152" s="3">
        <f t="shared" si="108"/>
        <v>5.232800000000001</v>
      </c>
      <c r="R152" s="85"/>
      <c r="S152" s="3" t="str">
        <f t="shared" si="109"/>
        <v>1.8</v>
      </c>
      <c r="T152" s="3" t="str">
        <f t="shared" si="110"/>
        <v>-</v>
      </c>
      <c r="U152" s="3">
        <f t="shared" si="111"/>
        <v>347.78</v>
      </c>
      <c r="V152" s="3">
        <f t="shared" si="112"/>
        <v>21.57</v>
      </c>
      <c r="W152" s="3">
        <f t="shared" si="113"/>
        <v>4.5786999999999995</v>
      </c>
      <c r="X152" s="85"/>
      <c r="Y152" s="3" t="str">
        <f t="shared" si="114"/>
        <v>1.8</v>
      </c>
      <c r="Z152" s="3" t="str">
        <f t="shared" si="115"/>
        <v>-</v>
      </c>
      <c r="AA152" s="3">
        <f t="shared" si="116"/>
        <v>347.78</v>
      </c>
      <c r="AB152" s="3">
        <f t="shared" si="117"/>
        <v>21.57</v>
      </c>
      <c r="AC152" s="3">
        <f t="shared" si="118"/>
        <v>3.9245999999999999</v>
      </c>
      <c r="AD152" s="85"/>
      <c r="AE152" s="3" t="str">
        <f t="shared" si="119"/>
        <v>1.8</v>
      </c>
      <c r="AF152" s="3" t="str">
        <f t="shared" si="120"/>
        <v>-</v>
      </c>
      <c r="AG152" s="3">
        <f t="shared" si="121"/>
        <v>347.78</v>
      </c>
      <c r="AH152" s="3">
        <f t="shared" si="122"/>
        <v>21.57</v>
      </c>
      <c r="AI152" s="3">
        <f t="shared" si="123"/>
        <v>3.2705000000000002</v>
      </c>
      <c r="AJ152" s="85"/>
      <c r="AK152" s="3" t="str">
        <f t="shared" si="124"/>
        <v>1.8</v>
      </c>
      <c r="AL152" s="3" t="str">
        <f t="shared" si="125"/>
        <v>-</v>
      </c>
      <c r="AM152" s="3">
        <f t="shared" si="126"/>
        <v>347.78</v>
      </c>
      <c r="AN152" s="3">
        <f t="shared" si="127"/>
        <v>21.57</v>
      </c>
      <c r="AO152" s="3">
        <f t="shared" si="128"/>
        <v>2.6164000000000005</v>
      </c>
      <c r="AP152" s="85"/>
      <c r="AQ152" s="3" t="str">
        <f t="shared" si="129"/>
        <v>1.8</v>
      </c>
      <c r="AR152" s="3" t="str">
        <f t="shared" si="130"/>
        <v>-</v>
      </c>
      <c r="AS152" s="3">
        <f t="shared" si="131"/>
        <v>347.78</v>
      </c>
      <c r="AT152" s="3">
        <f t="shared" si="132"/>
        <v>21.57</v>
      </c>
      <c r="AU152" s="3">
        <f t="shared" si="133"/>
        <v>1.9622999999999999</v>
      </c>
      <c r="AV152" s="85"/>
      <c r="AW152" s="3" t="str">
        <f t="shared" si="134"/>
        <v>1.8</v>
      </c>
      <c r="AX152" s="3" t="str">
        <f t="shared" si="135"/>
        <v>-</v>
      </c>
      <c r="AY152" s="3">
        <f t="shared" si="136"/>
        <v>347.78</v>
      </c>
      <c r="AZ152" s="3">
        <f t="shared" si="137"/>
        <v>21.57</v>
      </c>
      <c r="BA152" s="3">
        <f t="shared" si="138"/>
        <v>1.3082000000000003</v>
      </c>
      <c r="BB152" s="85"/>
      <c r="BC152" s="3" t="str">
        <f t="shared" si="139"/>
        <v>1.8</v>
      </c>
      <c r="BD152" s="3" t="str">
        <f t="shared" si="140"/>
        <v>-</v>
      </c>
      <c r="BE152" s="3">
        <f t="shared" si="141"/>
        <v>347.78</v>
      </c>
      <c r="BF152" s="3">
        <f t="shared" si="142"/>
        <v>21.57</v>
      </c>
      <c r="BG152" s="3">
        <f t="shared" si="143"/>
        <v>0.65410000000000013</v>
      </c>
    </row>
    <row r="153" spans="1:59" x14ac:dyDescent="0.3">
      <c r="A153" s="1" t="str">
        <f>'Forward collapse simulation'!B163</f>
        <v>1.8</v>
      </c>
      <c r="B153" s="37" t="str">
        <f>IF('Forward collapse simulation'!C163="","-",'Forward collapse simulation'!C163)</f>
        <v>-</v>
      </c>
      <c r="C153" s="85">
        <f>'Forward collapse simulation'!E163</f>
        <v>350.54</v>
      </c>
      <c r="D153" s="85">
        <f>'Forward collapse simulation'!F163</f>
        <v>37.520000000000003</v>
      </c>
      <c r="E153" s="85">
        <f>'Forward collapse simulation'!D163</f>
        <v>4.4710000000000001</v>
      </c>
      <c r="F153" s="85"/>
      <c r="G153" s="3" t="str">
        <f t="shared" si="99"/>
        <v>1.8</v>
      </c>
      <c r="H153" s="3" t="str">
        <f t="shared" si="100"/>
        <v>-</v>
      </c>
      <c r="I153" s="3">
        <f t="shared" si="101"/>
        <v>350.54</v>
      </c>
      <c r="J153" s="3">
        <f t="shared" si="102"/>
        <v>37.520000000000003</v>
      </c>
      <c r="K153" s="3">
        <f t="shared" si="103"/>
        <v>4.0239000000000003</v>
      </c>
      <c r="L153" s="85"/>
      <c r="M153" s="3" t="str">
        <f t="shared" si="104"/>
        <v>1.8</v>
      </c>
      <c r="N153" s="3" t="str">
        <f t="shared" si="105"/>
        <v>-</v>
      </c>
      <c r="O153" s="3">
        <f t="shared" si="106"/>
        <v>350.54</v>
      </c>
      <c r="P153" s="3">
        <f t="shared" si="107"/>
        <v>37.520000000000003</v>
      </c>
      <c r="Q153" s="3">
        <f t="shared" si="108"/>
        <v>3.5768000000000004</v>
      </c>
      <c r="R153" s="85"/>
      <c r="S153" s="3" t="str">
        <f t="shared" si="109"/>
        <v>1.8</v>
      </c>
      <c r="T153" s="3" t="str">
        <f t="shared" si="110"/>
        <v>-</v>
      </c>
      <c r="U153" s="3">
        <f t="shared" si="111"/>
        <v>350.54</v>
      </c>
      <c r="V153" s="3">
        <f t="shared" si="112"/>
        <v>37.520000000000003</v>
      </c>
      <c r="W153" s="3">
        <f t="shared" si="113"/>
        <v>3.1296999999999997</v>
      </c>
      <c r="X153" s="85"/>
      <c r="Y153" s="3" t="str">
        <f t="shared" si="114"/>
        <v>1.8</v>
      </c>
      <c r="Z153" s="3" t="str">
        <f t="shared" si="115"/>
        <v>-</v>
      </c>
      <c r="AA153" s="3">
        <f t="shared" si="116"/>
        <v>350.54</v>
      </c>
      <c r="AB153" s="3">
        <f t="shared" si="117"/>
        <v>37.520000000000003</v>
      </c>
      <c r="AC153" s="3">
        <f t="shared" si="118"/>
        <v>2.6825999999999999</v>
      </c>
      <c r="AD153" s="85"/>
      <c r="AE153" s="3" t="str">
        <f t="shared" si="119"/>
        <v>1.8</v>
      </c>
      <c r="AF153" s="3" t="str">
        <f t="shared" si="120"/>
        <v>-</v>
      </c>
      <c r="AG153" s="3">
        <f t="shared" si="121"/>
        <v>350.54</v>
      </c>
      <c r="AH153" s="3">
        <f t="shared" si="122"/>
        <v>37.520000000000003</v>
      </c>
      <c r="AI153" s="3">
        <f t="shared" si="123"/>
        <v>2.2355</v>
      </c>
      <c r="AJ153" s="85"/>
      <c r="AK153" s="3" t="str">
        <f t="shared" si="124"/>
        <v>1.8</v>
      </c>
      <c r="AL153" s="3" t="str">
        <f t="shared" si="125"/>
        <v>-</v>
      </c>
      <c r="AM153" s="3">
        <f t="shared" si="126"/>
        <v>350.54</v>
      </c>
      <c r="AN153" s="3">
        <f t="shared" si="127"/>
        <v>37.520000000000003</v>
      </c>
      <c r="AO153" s="3">
        <f t="shared" si="128"/>
        <v>1.7884000000000002</v>
      </c>
      <c r="AP153" s="85"/>
      <c r="AQ153" s="3" t="str">
        <f t="shared" si="129"/>
        <v>1.8</v>
      </c>
      <c r="AR153" s="3" t="str">
        <f t="shared" si="130"/>
        <v>-</v>
      </c>
      <c r="AS153" s="3">
        <f t="shared" si="131"/>
        <v>350.54</v>
      </c>
      <c r="AT153" s="3">
        <f t="shared" si="132"/>
        <v>37.520000000000003</v>
      </c>
      <c r="AU153" s="3">
        <f t="shared" si="133"/>
        <v>1.3412999999999999</v>
      </c>
      <c r="AV153" s="85"/>
      <c r="AW153" s="3" t="str">
        <f t="shared" si="134"/>
        <v>1.8</v>
      </c>
      <c r="AX153" s="3" t="str">
        <f t="shared" si="135"/>
        <v>-</v>
      </c>
      <c r="AY153" s="3">
        <f t="shared" si="136"/>
        <v>350.54</v>
      </c>
      <c r="AZ153" s="3">
        <f t="shared" si="137"/>
        <v>37.520000000000003</v>
      </c>
      <c r="BA153" s="3">
        <f t="shared" si="138"/>
        <v>0.89420000000000011</v>
      </c>
      <c r="BB153" s="85"/>
      <c r="BC153" s="3" t="str">
        <f t="shared" si="139"/>
        <v>1.8</v>
      </c>
      <c r="BD153" s="3" t="str">
        <f t="shared" si="140"/>
        <v>-</v>
      </c>
      <c r="BE153" s="3">
        <f t="shared" si="141"/>
        <v>350.54</v>
      </c>
      <c r="BF153" s="3">
        <f t="shared" si="142"/>
        <v>37.520000000000003</v>
      </c>
      <c r="BG153" s="3">
        <f t="shared" si="143"/>
        <v>0.44710000000000005</v>
      </c>
    </row>
    <row r="154" spans="1:59" x14ac:dyDescent="0.3">
      <c r="A154" s="1" t="str">
        <f>'Forward collapse simulation'!B164</f>
        <v>1.8</v>
      </c>
      <c r="B154" s="37" t="str">
        <f>IF('Forward collapse simulation'!C164="","-",'Forward collapse simulation'!C164)</f>
        <v>-</v>
      </c>
      <c r="C154" s="85">
        <f>'Forward collapse simulation'!E164</f>
        <v>351.78</v>
      </c>
      <c r="D154" s="85">
        <f>'Forward collapse simulation'!F164</f>
        <v>53.41</v>
      </c>
      <c r="E154" s="85">
        <f>'Forward collapse simulation'!D164</f>
        <v>3.6019999999999999</v>
      </c>
      <c r="F154" s="85"/>
      <c r="G154" s="3" t="str">
        <f t="shared" si="99"/>
        <v>1.8</v>
      </c>
      <c r="H154" s="3" t="str">
        <f t="shared" si="100"/>
        <v>-</v>
      </c>
      <c r="I154" s="3">
        <f t="shared" si="101"/>
        <v>351.78</v>
      </c>
      <c r="J154" s="3">
        <f t="shared" si="102"/>
        <v>53.41</v>
      </c>
      <c r="K154" s="3">
        <f t="shared" si="103"/>
        <v>3.2418</v>
      </c>
      <c r="L154" s="85"/>
      <c r="M154" s="3" t="str">
        <f t="shared" si="104"/>
        <v>1.8</v>
      </c>
      <c r="N154" s="3" t="str">
        <f t="shared" si="105"/>
        <v>-</v>
      </c>
      <c r="O154" s="3">
        <f t="shared" si="106"/>
        <v>351.78</v>
      </c>
      <c r="P154" s="3">
        <f t="shared" si="107"/>
        <v>53.41</v>
      </c>
      <c r="Q154" s="3">
        <f t="shared" si="108"/>
        <v>2.8816000000000002</v>
      </c>
      <c r="R154" s="85"/>
      <c r="S154" s="3" t="str">
        <f t="shared" si="109"/>
        <v>1.8</v>
      </c>
      <c r="T154" s="3" t="str">
        <f t="shared" si="110"/>
        <v>-</v>
      </c>
      <c r="U154" s="3">
        <f t="shared" si="111"/>
        <v>351.78</v>
      </c>
      <c r="V154" s="3">
        <f t="shared" si="112"/>
        <v>53.41</v>
      </c>
      <c r="W154" s="3">
        <f t="shared" si="113"/>
        <v>2.5213999999999999</v>
      </c>
      <c r="X154" s="85"/>
      <c r="Y154" s="3" t="str">
        <f t="shared" si="114"/>
        <v>1.8</v>
      </c>
      <c r="Z154" s="3" t="str">
        <f t="shared" si="115"/>
        <v>-</v>
      </c>
      <c r="AA154" s="3">
        <f t="shared" si="116"/>
        <v>351.78</v>
      </c>
      <c r="AB154" s="3">
        <f t="shared" si="117"/>
        <v>53.41</v>
      </c>
      <c r="AC154" s="3">
        <f t="shared" si="118"/>
        <v>2.1612</v>
      </c>
      <c r="AD154" s="85"/>
      <c r="AE154" s="3" t="str">
        <f t="shared" si="119"/>
        <v>1.8</v>
      </c>
      <c r="AF154" s="3" t="str">
        <f t="shared" si="120"/>
        <v>-</v>
      </c>
      <c r="AG154" s="3">
        <f t="shared" si="121"/>
        <v>351.78</v>
      </c>
      <c r="AH154" s="3">
        <f t="shared" si="122"/>
        <v>53.41</v>
      </c>
      <c r="AI154" s="3">
        <f t="shared" si="123"/>
        <v>1.8009999999999999</v>
      </c>
      <c r="AJ154" s="85"/>
      <c r="AK154" s="3" t="str">
        <f t="shared" si="124"/>
        <v>1.8</v>
      </c>
      <c r="AL154" s="3" t="str">
        <f t="shared" si="125"/>
        <v>-</v>
      </c>
      <c r="AM154" s="3">
        <f t="shared" si="126"/>
        <v>351.78</v>
      </c>
      <c r="AN154" s="3">
        <f t="shared" si="127"/>
        <v>53.41</v>
      </c>
      <c r="AO154" s="3">
        <f t="shared" si="128"/>
        <v>1.4408000000000001</v>
      </c>
      <c r="AP154" s="85"/>
      <c r="AQ154" s="3" t="str">
        <f t="shared" si="129"/>
        <v>1.8</v>
      </c>
      <c r="AR154" s="3" t="str">
        <f t="shared" si="130"/>
        <v>-</v>
      </c>
      <c r="AS154" s="3">
        <f t="shared" si="131"/>
        <v>351.78</v>
      </c>
      <c r="AT154" s="3">
        <f t="shared" si="132"/>
        <v>53.41</v>
      </c>
      <c r="AU154" s="3">
        <f t="shared" si="133"/>
        <v>1.0806</v>
      </c>
      <c r="AV154" s="85"/>
      <c r="AW154" s="3" t="str">
        <f t="shared" si="134"/>
        <v>1.8</v>
      </c>
      <c r="AX154" s="3" t="str">
        <f t="shared" si="135"/>
        <v>-</v>
      </c>
      <c r="AY154" s="3">
        <f t="shared" si="136"/>
        <v>351.78</v>
      </c>
      <c r="AZ154" s="3">
        <f t="shared" si="137"/>
        <v>53.41</v>
      </c>
      <c r="BA154" s="3">
        <f t="shared" si="138"/>
        <v>0.72040000000000004</v>
      </c>
      <c r="BB154" s="85"/>
      <c r="BC154" s="3" t="str">
        <f t="shared" si="139"/>
        <v>1.8</v>
      </c>
      <c r="BD154" s="3" t="str">
        <f t="shared" si="140"/>
        <v>-</v>
      </c>
      <c r="BE154" s="3">
        <f t="shared" si="141"/>
        <v>351.78</v>
      </c>
      <c r="BF154" s="3">
        <f t="shared" si="142"/>
        <v>53.41</v>
      </c>
      <c r="BG154" s="3">
        <f t="shared" si="143"/>
        <v>0.36020000000000002</v>
      </c>
    </row>
    <row r="155" spans="1:59" x14ac:dyDescent="0.3">
      <c r="A155" s="1" t="str">
        <f>'Forward collapse simulation'!B165</f>
        <v>1.8</v>
      </c>
      <c r="B155" s="37" t="str">
        <f>IF('Forward collapse simulation'!C165="","-",'Forward collapse simulation'!C165)</f>
        <v>-</v>
      </c>
      <c r="C155" s="85">
        <f>'Forward collapse simulation'!E165</f>
        <v>0.62</v>
      </c>
      <c r="D155" s="85">
        <f>'Forward collapse simulation'!F165</f>
        <v>70.489999999999995</v>
      </c>
      <c r="E155" s="85">
        <f>'Forward collapse simulation'!D165</f>
        <v>2.7610000000000001</v>
      </c>
      <c r="F155" s="85"/>
      <c r="G155" s="3" t="str">
        <f t="shared" si="99"/>
        <v>1.8</v>
      </c>
      <c r="H155" s="3" t="str">
        <f t="shared" si="100"/>
        <v>-</v>
      </c>
      <c r="I155" s="3">
        <f t="shared" si="101"/>
        <v>0.62</v>
      </c>
      <c r="J155" s="3">
        <f t="shared" si="102"/>
        <v>70.489999999999995</v>
      </c>
      <c r="K155" s="3">
        <f t="shared" si="103"/>
        <v>2.4849000000000001</v>
      </c>
      <c r="L155" s="85"/>
      <c r="M155" s="3" t="str">
        <f t="shared" si="104"/>
        <v>1.8</v>
      </c>
      <c r="N155" s="3" t="str">
        <f t="shared" si="105"/>
        <v>-</v>
      </c>
      <c r="O155" s="3">
        <f t="shared" si="106"/>
        <v>0.62</v>
      </c>
      <c r="P155" s="3">
        <f t="shared" si="107"/>
        <v>70.489999999999995</v>
      </c>
      <c r="Q155" s="3">
        <f t="shared" si="108"/>
        <v>2.2088000000000001</v>
      </c>
      <c r="R155" s="85"/>
      <c r="S155" s="3" t="str">
        <f t="shared" si="109"/>
        <v>1.8</v>
      </c>
      <c r="T155" s="3" t="str">
        <f t="shared" si="110"/>
        <v>-</v>
      </c>
      <c r="U155" s="3">
        <f t="shared" si="111"/>
        <v>0.62</v>
      </c>
      <c r="V155" s="3">
        <f t="shared" si="112"/>
        <v>70.489999999999995</v>
      </c>
      <c r="W155" s="3">
        <f t="shared" si="113"/>
        <v>1.9326999999999999</v>
      </c>
      <c r="X155" s="85"/>
      <c r="Y155" s="3" t="str">
        <f t="shared" si="114"/>
        <v>1.8</v>
      </c>
      <c r="Z155" s="3" t="str">
        <f t="shared" si="115"/>
        <v>-</v>
      </c>
      <c r="AA155" s="3">
        <f t="shared" si="116"/>
        <v>0.62</v>
      </c>
      <c r="AB155" s="3">
        <f t="shared" si="117"/>
        <v>70.489999999999995</v>
      </c>
      <c r="AC155" s="3">
        <f t="shared" si="118"/>
        <v>1.6566000000000001</v>
      </c>
      <c r="AD155" s="85"/>
      <c r="AE155" s="3" t="str">
        <f t="shared" si="119"/>
        <v>1.8</v>
      </c>
      <c r="AF155" s="3" t="str">
        <f t="shared" si="120"/>
        <v>-</v>
      </c>
      <c r="AG155" s="3">
        <f t="shared" si="121"/>
        <v>0.62</v>
      </c>
      <c r="AH155" s="3">
        <f t="shared" si="122"/>
        <v>70.489999999999995</v>
      </c>
      <c r="AI155" s="3">
        <f t="shared" si="123"/>
        <v>1.3805000000000001</v>
      </c>
      <c r="AJ155" s="85"/>
      <c r="AK155" s="3" t="str">
        <f t="shared" si="124"/>
        <v>1.8</v>
      </c>
      <c r="AL155" s="3" t="str">
        <f t="shared" si="125"/>
        <v>-</v>
      </c>
      <c r="AM155" s="3">
        <f t="shared" si="126"/>
        <v>0.62</v>
      </c>
      <c r="AN155" s="3">
        <f t="shared" si="127"/>
        <v>70.489999999999995</v>
      </c>
      <c r="AO155" s="3">
        <f t="shared" si="128"/>
        <v>1.1044</v>
      </c>
      <c r="AP155" s="85"/>
      <c r="AQ155" s="3" t="str">
        <f t="shared" si="129"/>
        <v>1.8</v>
      </c>
      <c r="AR155" s="3" t="str">
        <f t="shared" si="130"/>
        <v>-</v>
      </c>
      <c r="AS155" s="3">
        <f t="shared" si="131"/>
        <v>0.62</v>
      </c>
      <c r="AT155" s="3">
        <f t="shared" si="132"/>
        <v>70.489999999999995</v>
      </c>
      <c r="AU155" s="3">
        <f t="shared" si="133"/>
        <v>0.82830000000000004</v>
      </c>
      <c r="AV155" s="85"/>
      <c r="AW155" s="3" t="str">
        <f t="shared" si="134"/>
        <v>1.8</v>
      </c>
      <c r="AX155" s="3" t="str">
        <f t="shared" si="135"/>
        <v>-</v>
      </c>
      <c r="AY155" s="3">
        <f t="shared" si="136"/>
        <v>0.62</v>
      </c>
      <c r="AZ155" s="3">
        <f t="shared" si="137"/>
        <v>70.489999999999995</v>
      </c>
      <c r="BA155" s="3">
        <f t="shared" si="138"/>
        <v>0.55220000000000002</v>
      </c>
      <c r="BB155" s="85"/>
      <c r="BC155" s="3" t="str">
        <f t="shared" si="139"/>
        <v>1.8</v>
      </c>
      <c r="BD155" s="3" t="str">
        <f t="shared" si="140"/>
        <v>-</v>
      </c>
      <c r="BE155" s="3">
        <f t="shared" si="141"/>
        <v>0.62</v>
      </c>
      <c r="BF155" s="3">
        <f t="shared" si="142"/>
        <v>70.489999999999995</v>
      </c>
      <c r="BG155" s="3">
        <f t="shared" si="143"/>
        <v>0.27610000000000001</v>
      </c>
    </row>
    <row r="156" spans="1:59" x14ac:dyDescent="0.3">
      <c r="A156" s="1" t="str">
        <f>'Forward collapse simulation'!B166</f>
        <v>1.8</v>
      </c>
      <c r="B156" s="37" t="str">
        <f>IF('Forward collapse simulation'!C166="","-",'Forward collapse simulation'!C166)</f>
        <v>-</v>
      </c>
      <c r="C156" s="85">
        <f>'Forward collapse simulation'!E166</f>
        <v>120.07</v>
      </c>
      <c r="D156" s="85">
        <f>'Forward collapse simulation'!F166</f>
        <v>81.44</v>
      </c>
      <c r="E156" s="85">
        <f>'Forward collapse simulation'!D166</f>
        <v>2.895</v>
      </c>
      <c r="F156" s="85"/>
      <c r="G156" s="3" t="str">
        <f t="shared" si="99"/>
        <v>1.8</v>
      </c>
      <c r="H156" s="3" t="str">
        <f t="shared" si="100"/>
        <v>-</v>
      </c>
      <c r="I156" s="3">
        <f t="shared" si="101"/>
        <v>120.07</v>
      </c>
      <c r="J156" s="3">
        <f t="shared" si="102"/>
        <v>81.44</v>
      </c>
      <c r="K156" s="3">
        <f t="shared" si="103"/>
        <v>2.6055000000000001</v>
      </c>
      <c r="L156" s="85"/>
      <c r="M156" s="3" t="str">
        <f t="shared" si="104"/>
        <v>1.8</v>
      </c>
      <c r="N156" s="3" t="str">
        <f t="shared" si="105"/>
        <v>-</v>
      </c>
      <c r="O156" s="3">
        <f t="shared" si="106"/>
        <v>120.07</v>
      </c>
      <c r="P156" s="3">
        <f t="shared" si="107"/>
        <v>81.44</v>
      </c>
      <c r="Q156" s="3">
        <f t="shared" si="108"/>
        <v>2.3160000000000003</v>
      </c>
      <c r="R156" s="85"/>
      <c r="S156" s="3" t="str">
        <f t="shared" si="109"/>
        <v>1.8</v>
      </c>
      <c r="T156" s="3" t="str">
        <f t="shared" si="110"/>
        <v>-</v>
      </c>
      <c r="U156" s="3">
        <f t="shared" si="111"/>
        <v>120.07</v>
      </c>
      <c r="V156" s="3">
        <f t="shared" si="112"/>
        <v>81.44</v>
      </c>
      <c r="W156" s="3">
        <f t="shared" si="113"/>
        <v>2.0265</v>
      </c>
      <c r="X156" s="85"/>
      <c r="Y156" s="3" t="str">
        <f t="shared" si="114"/>
        <v>1.8</v>
      </c>
      <c r="Z156" s="3" t="str">
        <f t="shared" si="115"/>
        <v>-</v>
      </c>
      <c r="AA156" s="3">
        <f t="shared" si="116"/>
        <v>120.07</v>
      </c>
      <c r="AB156" s="3">
        <f t="shared" si="117"/>
        <v>81.44</v>
      </c>
      <c r="AC156" s="3">
        <f t="shared" si="118"/>
        <v>1.7369999999999999</v>
      </c>
      <c r="AD156" s="85"/>
      <c r="AE156" s="3" t="str">
        <f t="shared" si="119"/>
        <v>1.8</v>
      </c>
      <c r="AF156" s="3" t="str">
        <f t="shared" si="120"/>
        <v>-</v>
      </c>
      <c r="AG156" s="3">
        <f t="shared" si="121"/>
        <v>120.07</v>
      </c>
      <c r="AH156" s="3">
        <f t="shared" si="122"/>
        <v>81.44</v>
      </c>
      <c r="AI156" s="3">
        <f t="shared" si="123"/>
        <v>1.4475</v>
      </c>
      <c r="AJ156" s="85"/>
      <c r="AK156" s="3" t="str">
        <f t="shared" si="124"/>
        <v>1.8</v>
      </c>
      <c r="AL156" s="3" t="str">
        <f t="shared" si="125"/>
        <v>-</v>
      </c>
      <c r="AM156" s="3">
        <f t="shared" si="126"/>
        <v>120.07</v>
      </c>
      <c r="AN156" s="3">
        <f t="shared" si="127"/>
        <v>81.44</v>
      </c>
      <c r="AO156" s="3">
        <f t="shared" si="128"/>
        <v>1.1580000000000001</v>
      </c>
      <c r="AP156" s="85"/>
      <c r="AQ156" s="3" t="str">
        <f t="shared" si="129"/>
        <v>1.8</v>
      </c>
      <c r="AR156" s="3" t="str">
        <f t="shared" si="130"/>
        <v>-</v>
      </c>
      <c r="AS156" s="3">
        <f t="shared" si="131"/>
        <v>120.07</v>
      </c>
      <c r="AT156" s="3">
        <f t="shared" si="132"/>
        <v>81.44</v>
      </c>
      <c r="AU156" s="3">
        <f t="shared" si="133"/>
        <v>0.86849999999999994</v>
      </c>
      <c r="AV156" s="85"/>
      <c r="AW156" s="3" t="str">
        <f t="shared" si="134"/>
        <v>1.8</v>
      </c>
      <c r="AX156" s="3" t="str">
        <f t="shared" si="135"/>
        <v>-</v>
      </c>
      <c r="AY156" s="3">
        <f t="shared" si="136"/>
        <v>120.07</v>
      </c>
      <c r="AZ156" s="3">
        <f t="shared" si="137"/>
        <v>81.44</v>
      </c>
      <c r="BA156" s="3">
        <f t="shared" si="138"/>
        <v>0.57900000000000007</v>
      </c>
      <c r="BB156" s="85"/>
      <c r="BC156" s="3" t="str">
        <f t="shared" si="139"/>
        <v>1.8</v>
      </c>
      <c r="BD156" s="3" t="str">
        <f t="shared" si="140"/>
        <v>-</v>
      </c>
      <c r="BE156" s="3">
        <f t="shared" si="141"/>
        <v>120.07</v>
      </c>
      <c r="BF156" s="3">
        <f t="shared" si="142"/>
        <v>81.44</v>
      </c>
      <c r="BG156" s="3">
        <f t="shared" si="143"/>
        <v>0.28950000000000004</v>
      </c>
    </row>
    <row r="157" spans="1:59" x14ac:dyDescent="0.3">
      <c r="A157" s="1" t="str">
        <f>'Forward collapse simulation'!B167</f>
        <v>1.8</v>
      </c>
      <c r="B157" s="37" t="str">
        <f>IF('Forward collapse simulation'!C167="","-",'Forward collapse simulation'!C167)</f>
        <v>-</v>
      </c>
      <c r="C157" s="85">
        <f>'Forward collapse simulation'!E167</f>
        <v>160.15</v>
      </c>
      <c r="D157" s="85">
        <f>'Forward collapse simulation'!F167</f>
        <v>60.54</v>
      </c>
      <c r="E157" s="85">
        <f>'Forward collapse simulation'!D167</f>
        <v>3.407</v>
      </c>
      <c r="F157" s="85"/>
      <c r="G157" s="3" t="str">
        <f t="shared" si="99"/>
        <v>1.8</v>
      </c>
      <c r="H157" s="3" t="str">
        <f t="shared" si="100"/>
        <v>-</v>
      </c>
      <c r="I157" s="3">
        <f t="shared" si="101"/>
        <v>160.15</v>
      </c>
      <c r="J157" s="3">
        <f t="shared" si="102"/>
        <v>60.54</v>
      </c>
      <c r="K157" s="3">
        <f t="shared" si="103"/>
        <v>3.0663</v>
      </c>
      <c r="L157" s="85"/>
      <c r="M157" s="3" t="str">
        <f t="shared" si="104"/>
        <v>1.8</v>
      </c>
      <c r="N157" s="3" t="str">
        <f t="shared" si="105"/>
        <v>-</v>
      </c>
      <c r="O157" s="3">
        <f t="shared" si="106"/>
        <v>160.15</v>
      </c>
      <c r="P157" s="3">
        <f t="shared" si="107"/>
        <v>60.54</v>
      </c>
      <c r="Q157" s="3">
        <f t="shared" si="108"/>
        <v>2.7256</v>
      </c>
      <c r="R157" s="85"/>
      <c r="S157" s="3" t="str">
        <f t="shared" si="109"/>
        <v>1.8</v>
      </c>
      <c r="T157" s="3" t="str">
        <f t="shared" si="110"/>
        <v>-</v>
      </c>
      <c r="U157" s="3">
        <f t="shared" si="111"/>
        <v>160.15</v>
      </c>
      <c r="V157" s="3">
        <f t="shared" si="112"/>
        <v>60.54</v>
      </c>
      <c r="W157" s="3">
        <f t="shared" si="113"/>
        <v>2.3849</v>
      </c>
      <c r="X157" s="85"/>
      <c r="Y157" s="3" t="str">
        <f t="shared" si="114"/>
        <v>1.8</v>
      </c>
      <c r="Z157" s="3" t="str">
        <f t="shared" si="115"/>
        <v>-</v>
      </c>
      <c r="AA157" s="3">
        <f t="shared" si="116"/>
        <v>160.15</v>
      </c>
      <c r="AB157" s="3">
        <f t="shared" si="117"/>
        <v>60.54</v>
      </c>
      <c r="AC157" s="3">
        <f t="shared" si="118"/>
        <v>2.0442</v>
      </c>
      <c r="AD157" s="85"/>
      <c r="AE157" s="3" t="str">
        <f t="shared" si="119"/>
        <v>1.8</v>
      </c>
      <c r="AF157" s="3" t="str">
        <f t="shared" si="120"/>
        <v>-</v>
      </c>
      <c r="AG157" s="3">
        <f t="shared" si="121"/>
        <v>160.15</v>
      </c>
      <c r="AH157" s="3">
        <f t="shared" si="122"/>
        <v>60.54</v>
      </c>
      <c r="AI157" s="3">
        <f t="shared" si="123"/>
        <v>1.7035</v>
      </c>
      <c r="AJ157" s="85"/>
      <c r="AK157" s="3" t="str">
        <f t="shared" si="124"/>
        <v>1.8</v>
      </c>
      <c r="AL157" s="3" t="str">
        <f t="shared" si="125"/>
        <v>-</v>
      </c>
      <c r="AM157" s="3">
        <f t="shared" si="126"/>
        <v>160.15</v>
      </c>
      <c r="AN157" s="3">
        <f t="shared" si="127"/>
        <v>60.54</v>
      </c>
      <c r="AO157" s="3">
        <f t="shared" si="128"/>
        <v>1.3628</v>
      </c>
      <c r="AP157" s="85"/>
      <c r="AQ157" s="3" t="str">
        <f t="shared" si="129"/>
        <v>1.8</v>
      </c>
      <c r="AR157" s="3" t="str">
        <f t="shared" si="130"/>
        <v>-</v>
      </c>
      <c r="AS157" s="3">
        <f t="shared" si="131"/>
        <v>160.15</v>
      </c>
      <c r="AT157" s="3">
        <f t="shared" si="132"/>
        <v>60.54</v>
      </c>
      <c r="AU157" s="3">
        <f t="shared" si="133"/>
        <v>1.0221</v>
      </c>
      <c r="AV157" s="85"/>
      <c r="AW157" s="3" t="str">
        <f t="shared" si="134"/>
        <v>1.8</v>
      </c>
      <c r="AX157" s="3" t="str">
        <f t="shared" si="135"/>
        <v>-</v>
      </c>
      <c r="AY157" s="3">
        <f t="shared" si="136"/>
        <v>160.15</v>
      </c>
      <c r="AZ157" s="3">
        <f t="shared" si="137"/>
        <v>60.54</v>
      </c>
      <c r="BA157" s="3">
        <f t="shared" si="138"/>
        <v>0.68140000000000001</v>
      </c>
      <c r="BB157" s="85"/>
      <c r="BC157" s="3" t="str">
        <f t="shared" si="139"/>
        <v>1.8</v>
      </c>
      <c r="BD157" s="3" t="str">
        <f t="shared" si="140"/>
        <v>-</v>
      </c>
      <c r="BE157" s="3">
        <f t="shared" si="141"/>
        <v>160.15</v>
      </c>
      <c r="BF157" s="3">
        <f t="shared" si="142"/>
        <v>60.54</v>
      </c>
      <c r="BG157" s="3">
        <f t="shared" si="143"/>
        <v>0.3407</v>
      </c>
    </row>
    <row r="158" spans="1:59" x14ac:dyDescent="0.3">
      <c r="A158" s="1" t="str">
        <f>'Forward collapse simulation'!B168</f>
        <v>1.8</v>
      </c>
      <c r="B158" s="37" t="str">
        <f>IF('Forward collapse simulation'!C168="","-",'Forward collapse simulation'!C168)</f>
        <v>-</v>
      </c>
      <c r="C158" s="85">
        <f>'Forward collapse simulation'!E168</f>
        <v>167.49</v>
      </c>
      <c r="D158" s="85">
        <f>'Forward collapse simulation'!F168</f>
        <v>41.26</v>
      </c>
      <c r="E158" s="85">
        <f>'Forward collapse simulation'!D168</f>
        <v>3.85</v>
      </c>
      <c r="F158" s="85"/>
      <c r="G158" s="3" t="str">
        <f t="shared" si="99"/>
        <v>1.8</v>
      </c>
      <c r="H158" s="3" t="str">
        <f t="shared" si="100"/>
        <v>-</v>
      </c>
      <c r="I158" s="3">
        <f t="shared" si="101"/>
        <v>167.49</v>
      </c>
      <c r="J158" s="3">
        <f t="shared" si="102"/>
        <v>41.26</v>
      </c>
      <c r="K158" s="3">
        <f t="shared" si="103"/>
        <v>3.4650000000000003</v>
      </c>
      <c r="L158" s="85"/>
      <c r="M158" s="3" t="str">
        <f t="shared" si="104"/>
        <v>1.8</v>
      </c>
      <c r="N158" s="3" t="str">
        <f t="shared" si="105"/>
        <v>-</v>
      </c>
      <c r="O158" s="3">
        <f t="shared" si="106"/>
        <v>167.49</v>
      </c>
      <c r="P158" s="3">
        <f t="shared" si="107"/>
        <v>41.26</v>
      </c>
      <c r="Q158" s="3">
        <f t="shared" si="108"/>
        <v>3.08</v>
      </c>
      <c r="R158" s="85"/>
      <c r="S158" s="3" t="str">
        <f t="shared" si="109"/>
        <v>1.8</v>
      </c>
      <c r="T158" s="3" t="str">
        <f t="shared" si="110"/>
        <v>-</v>
      </c>
      <c r="U158" s="3">
        <f t="shared" si="111"/>
        <v>167.49</v>
      </c>
      <c r="V158" s="3">
        <f t="shared" si="112"/>
        <v>41.26</v>
      </c>
      <c r="W158" s="3">
        <f t="shared" si="113"/>
        <v>2.6949999999999998</v>
      </c>
      <c r="X158" s="85"/>
      <c r="Y158" s="3" t="str">
        <f t="shared" si="114"/>
        <v>1.8</v>
      </c>
      <c r="Z158" s="3" t="str">
        <f t="shared" si="115"/>
        <v>-</v>
      </c>
      <c r="AA158" s="3">
        <f t="shared" si="116"/>
        <v>167.49</v>
      </c>
      <c r="AB158" s="3">
        <f t="shared" si="117"/>
        <v>41.26</v>
      </c>
      <c r="AC158" s="3">
        <f t="shared" si="118"/>
        <v>2.31</v>
      </c>
      <c r="AD158" s="85"/>
      <c r="AE158" s="3" t="str">
        <f t="shared" si="119"/>
        <v>1.8</v>
      </c>
      <c r="AF158" s="3" t="str">
        <f t="shared" si="120"/>
        <v>-</v>
      </c>
      <c r="AG158" s="3">
        <f t="shared" si="121"/>
        <v>167.49</v>
      </c>
      <c r="AH158" s="3">
        <f t="shared" si="122"/>
        <v>41.26</v>
      </c>
      <c r="AI158" s="3">
        <f t="shared" si="123"/>
        <v>1.925</v>
      </c>
      <c r="AJ158" s="85"/>
      <c r="AK158" s="3" t="str">
        <f t="shared" si="124"/>
        <v>1.8</v>
      </c>
      <c r="AL158" s="3" t="str">
        <f t="shared" si="125"/>
        <v>-</v>
      </c>
      <c r="AM158" s="3">
        <f t="shared" si="126"/>
        <v>167.49</v>
      </c>
      <c r="AN158" s="3">
        <f t="shared" si="127"/>
        <v>41.26</v>
      </c>
      <c r="AO158" s="3">
        <f t="shared" si="128"/>
        <v>1.54</v>
      </c>
      <c r="AP158" s="85"/>
      <c r="AQ158" s="3" t="str">
        <f t="shared" si="129"/>
        <v>1.8</v>
      </c>
      <c r="AR158" s="3" t="str">
        <f t="shared" si="130"/>
        <v>-</v>
      </c>
      <c r="AS158" s="3">
        <f t="shared" si="131"/>
        <v>167.49</v>
      </c>
      <c r="AT158" s="3">
        <f t="shared" si="132"/>
        <v>41.26</v>
      </c>
      <c r="AU158" s="3">
        <f t="shared" si="133"/>
        <v>1.155</v>
      </c>
      <c r="AV158" s="85"/>
      <c r="AW158" s="3" t="str">
        <f t="shared" si="134"/>
        <v>1.8</v>
      </c>
      <c r="AX158" s="3" t="str">
        <f t="shared" si="135"/>
        <v>-</v>
      </c>
      <c r="AY158" s="3">
        <f t="shared" si="136"/>
        <v>167.49</v>
      </c>
      <c r="AZ158" s="3">
        <f t="shared" si="137"/>
        <v>41.26</v>
      </c>
      <c r="BA158" s="3">
        <f t="shared" si="138"/>
        <v>0.77</v>
      </c>
      <c r="BB158" s="85"/>
      <c r="BC158" s="3" t="str">
        <f t="shared" si="139"/>
        <v>1.8</v>
      </c>
      <c r="BD158" s="3" t="str">
        <f t="shared" si="140"/>
        <v>-</v>
      </c>
      <c r="BE158" s="3">
        <f t="shared" si="141"/>
        <v>167.49</v>
      </c>
      <c r="BF158" s="3">
        <f t="shared" si="142"/>
        <v>41.26</v>
      </c>
      <c r="BG158" s="3">
        <f t="shared" si="143"/>
        <v>0.38500000000000001</v>
      </c>
    </row>
    <row r="159" spans="1:59" x14ac:dyDescent="0.3">
      <c r="A159" s="1" t="str">
        <f>'Forward collapse simulation'!B169</f>
        <v>1.8</v>
      </c>
      <c r="B159" s="37" t="str">
        <f>IF('Forward collapse simulation'!C169="","-",'Forward collapse simulation'!C169)</f>
        <v>-</v>
      </c>
      <c r="C159" s="85">
        <f>'Forward collapse simulation'!E169</f>
        <v>169.2</v>
      </c>
      <c r="D159" s="85">
        <f>'Forward collapse simulation'!F169</f>
        <v>25.88</v>
      </c>
      <c r="E159" s="85">
        <f>'Forward collapse simulation'!D169</f>
        <v>4.3460000000000001</v>
      </c>
      <c r="F159" s="85"/>
      <c r="G159" s="3" t="str">
        <f t="shared" si="99"/>
        <v>1.8</v>
      </c>
      <c r="H159" s="3" t="str">
        <f t="shared" si="100"/>
        <v>-</v>
      </c>
      <c r="I159" s="3">
        <f t="shared" si="101"/>
        <v>169.2</v>
      </c>
      <c r="J159" s="3">
        <f t="shared" si="102"/>
        <v>25.88</v>
      </c>
      <c r="K159" s="3">
        <f t="shared" si="103"/>
        <v>3.9114</v>
      </c>
      <c r="L159" s="85"/>
      <c r="M159" s="3" t="str">
        <f t="shared" si="104"/>
        <v>1.8</v>
      </c>
      <c r="N159" s="3" t="str">
        <f t="shared" si="105"/>
        <v>-</v>
      </c>
      <c r="O159" s="3">
        <f t="shared" si="106"/>
        <v>169.2</v>
      </c>
      <c r="P159" s="3">
        <f t="shared" si="107"/>
        <v>25.88</v>
      </c>
      <c r="Q159" s="3">
        <f t="shared" si="108"/>
        <v>3.4768000000000003</v>
      </c>
      <c r="R159" s="85"/>
      <c r="S159" s="3" t="str">
        <f t="shared" si="109"/>
        <v>1.8</v>
      </c>
      <c r="T159" s="3" t="str">
        <f t="shared" si="110"/>
        <v>-</v>
      </c>
      <c r="U159" s="3">
        <f t="shared" si="111"/>
        <v>169.2</v>
      </c>
      <c r="V159" s="3">
        <f t="shared" si="112"/>
        <v>25.88</v>
      </c>
      <c r="W159" s="3">
        <f t="shared" si="113"/>
        <v>3.0421999999999998</v>
      </c>
      <c r="X159" s="85"/>
      <c r="Y159" s="3" t="str">
        <f t="shared" si="114"/>
        <v>1.8</v>
      </c>
      <c r="Z159" s="3" t="str">
        <f t="shared" si="115"/>
        <v>-</v>
      </c>
      <c r="AA159" s="3">
        <f t="shared" si="116"/>
        <v>169.2</v>
      </c>
      <c r="AB159" s="3">
        <f t="shared" si="117"/>
        <v>25.88</v>
      </c>
      <c r="AC159" s="3">
        <f t="shared" si="118"/>
        <v>2.6076000000000001</v>
      </c>
      <c r="AD159" s="85"/>
      <c r="AE159" s="3" t="str">
        <f t="shared" si="119"/>
        <v>1.8</v>
      </c>
      <c r="AF159" s="3" t="str">
        <f t="shared" si="120"/>
        <v>-</v>
      </c>
      <c r="AG159" s="3">
        <f t="shared" si="121"/>
        <v>169.2</v>
      </c>
      <c r="AH159" s="3">
        <f t="shared" si="122"/>
        <v>25.88</v>
      </c>
      <c r="AI159" s="3">
        <f t="shared" si="123"/>
        <v>2.173</v>
      </c>
      <c r="AJ159" s="85"/>
      <c r="AK159" s="3" t="str">
        <f t="shared" si="124"/>
        <v>1.8</v>
      </c>
      <c r="AL159" s="3" t="str">
        <f t="shared" si="125"/>
        <v>-</v>
      </c>
      <c r="AM159" s="3">
        <f t="shared" si="126"/>
        <v>169.2</v>
      </c>
      <c r="AN159" s="3">
        <f t="shared" si="127"/>
        <v>25.88</v>
      </c>
      <c r="AO159" s="3">
        <f t="shared" si="128"/>
        <v>1.7384000000000002</v>
      </c>
      <c r="AP159" s="85"/>
      <c r="AQ159" s="3" t="str">
        <f t="shared" si="129"/>
        <v>1.8</v>
      </c>
      <c r="AR159" s="3" t="str">
        <f t="shared" si="130"/>
        <v>-</v>
      </c>
      <c r="AS159" s="3">
        <f t="shared" si="131"/>
        <v>169.2</v>
      </c>
      <c r="AT159" s="3">
        <f t="shared" si="132"/>
        <v>25.88</v>
      </c>
      <c r="AU159" s="3">
        <f t="shared" si="133"/>
        <v>1.3038000000000001</v>
      </c>
      <c r="AV159" s="85"/>
      <c r="AW159" s="3" t="str">
        <f t="shared" si="134"/>
        <v>1.8</v>
      </c>
      <c r="AX159" s="3" t="str">
        <f t="shared" si="135"/>
        <v>-</v>
      </c>
      <c r="AY159" s="3">
        <f t="shared" si="136"/>
        <v>169.2</v>
      </c>
      <c r="AZ159" s="3">
        <f t="shared" si="137"/>
        <v>25.88</v>
      </c>
      <c r="BA159" s="3">
        <f t="shared" si="138"/>
        <v>0.86920000000000008</v>
      </c>
      <c r="BB159" s="85"/>
      <c r="BC159" s="3" t="str">
        <f t="shared" si="139"/>
        <v>1.8</v>
      </c>
      <c r="BD159" s="3" t="str">
        <f t="shared" si="140"/>
        <v>-</v>
      </c>
      <c r="BE159" s="3">
        <f t="shared" si="141"/>
        <v>169.2</v>
      </c>
      <c r="BF159" s="3">
        <f t="shared" si="142"/>
        <v>25.88</v>
      </c>
      <c r="BG159" s="3">
        <f t="shared" si="143"/>
        <v>0.43460000000000004</v>
      </c>
    </row>
    <row r="160" spans="1:59" x14ac:dyDescent="0.3">
      <c r="A160" s="1" t="str">
        <f>'Forward collapse simulation'!B170</f>
        <v>1.8</v>
      </c>
      <c r="B160" s="37" t="str">
        <f>IF('Forward collapse simulation'!C170="","-",'Forward collapse simulation'!C170)</f>
        <v>-</v>
      </c>
      <c r="C160" s="85">
        <f>'Forward collapse simulation'!E170</f>
        <v>169.4</v>
      </c>
      <c r="D160" s="85">
        <f>'Forward collapse simulation'!F170</f>
        <v>16.38</v>
      </c>
      <c r="E160" s="85">
        <f>'Forward collapse simulation'!D170</f>
        <v>4.359</v>
      </c>
      <c r="F160" s="85"/>
      <c r="G160" s="3" t="str">
        <f t="shared" si="99"/>
        <v>1.8</v>
      </c>
      <c r="H160" s="3" t="str">
        <f t="shared" si="100"/>
        <v>-</v>
      </c>
      <c r="I160" s="3">
        <f t="shared" si="101"/>
        <v>169.4</v>
      </c>
      <c r="J160" s="3">
        <f t="shared" si="102"/>
        <v>16.38</v>
      </c>
      <c r="K160" s="3">
        <f t="shared" si="103"/>
        <v>3.9231000000000003</v>
      </c>
      <c r="L160" s="85"/>
      <c r="M160" s="3" t="str">
        <f t="shared" si="104"/>
        <v>1.8</v>
      </c>
      <c r="N160" s="3" t="str">
        <f t="shared" si="105"/>
        <v>-</v>
      </c>
      <c r="O160" s="3">
        <f t="shared" si="106"/>
        <v>169.4</v>
      </c>
      <c r="P160" s="3">
        <f t="shared" si="107"/>
        <v>16.38</v>
      </c>
      <c r="Q160" s="3">
        <f t="shared" si="108"/>
        <v>3.4872000000000001</v>
      </c>
      <c r="R160" s="85"/>
      <c r="S160" s="3" t="str">
        <f t="shared" si="109"/>
        <v>1.8</v>
      </c>
      <c r="T160" s="3" t="str">
        <f t="shared" si="110"/>
        <v>-</v>
      </c>
      <c r="U160" s="3">
        <f t="shared" si="111"/>
        <v>169.4</v>
      </c>
      <c r="V160" s="3">
        <f t="shared" si="112"/>
        <v>16.38</v>
      </c>
      <c r="W160" s="3">
        <f t="shared" si="113"/>
        <v>3.0512999999999999</v>
      </c>
      <c r="X160" s="85"/>
      <c r="Y160" s="3" t="str">
        <f t="shared" si="114"/>
        <v>1.8</v>
      </c>
      <c r="Z160" s="3" t="str">
        <f t="shared" si="115"/>
        <v>-</v>
      </c>
      <c r="AA160" s="3">
        <f t="shared" si="116"/>
        <v>169.4</v>
      </c>
      <c r="AB160" s="3">
        <f t="shared" si="117"/>
        <v>16.38</v>
      </c>
      <c r="AC160" s="3">
        <f t="shared" si="118"/>
        <v>2.6153999999999997</v>
      </c>
      <c r="AD160" s="85"/>
      <c r="AE160" s="3" t="str">
        <f t="shared" si="119"/>
        <v>1.8</v>
      </c>
      <c r="AF160" s="3" t="str">
        <f t="shared" si="120"/>
        <v>-</v>
      </c>
      <c r="AG160" s="3">
        <f t="shared" si="121"/>
        <v>169.4</v>
      </c>
      <c r="AH160" s="3">
        <f t="shared" si="122"/>
        <v>16.38</v>
      </c>
      <c r="AI160" s="3">
        <f t="shared" si="123"/>
        <v>2.1795</v>
      </c>
      <c r="AJ160" s="85"/>
      <c r="AK160" s="3" t="str">
        <f t="shared" si="124"/>
        <v>1.8</v>
      </c>
      <c r="AL160" s="3" t="str">
        <f t="shared" si="125"/>
        <v>-</v>
      </c>
      <c r="AM160" s="3">
        <f t="shared" si="126"/>
        <v>169.4</v>
      </c>
      <c r="AN160" s="3">
        <f t="shared" si="127"/>
        <v>16.38</v>
      </c>
      <c r="AO160" s="3">
        <f t="shared" si="128"/>
        <v>1.7436</v>
      </c>
      <c r="AP160" s="85"/>
      <c r="AQ160" s="3" t="str">
        <f t="shared" si="129"/>
        <v>1.8</v>
      </c>
      <c r="AR160" s="3" t="str">
        <f t="shared" si="130"/>
        <v>-</v>
      </c>
      <c r="AS160" s="3">
        <f t="shared" si="131"/>
        <v>169.4</v>
      </c>
      <c r="AT160" s="3">
        <f t="shared" si="132"/>
        <v>16.38</v>
      </c>
      <c r="AU160" s="3">
        <f t="shared" si="133"/>
        <v>1.3076999999999999</v>
      </c>
      <c r="AV160" s="85"/>
      <c r="AW160" s="3" t="str">
        <f t="shared" si="134"/>
        <v>1.8</v>
      </c>
      <c r="AX160" s="3" t="str">
        <f t="shared" si="135"/>
        <v>-</v>
      </c>
      <c r="AY160" s="3">
        <f t="shared" si="136"/>
        <v>169.4</v>
      </c>
      <c r="AZ160" s="3">
        <f t="shared" si="137"/>
        <v>16.38</v>
      </c>
      <c r="BA160" s="3">
        <f t="shared" si="138"/>
        <v>0.87180000000000002</v>
      </c>
      <c r="BB160" s="85"/>
      <c r="BC160" s="3" t="str">
        <f t="shared" si="139"/>
        <v>1.8</v>
      </c>
      <c r="BD160" s="3" t="str">
        <f t="shared" si="140"/>
        <v>-</v>
      </c>
      <c r="BE160" s="3">
        <f t="shared" si="141"/>
        <v>169.4</v>
      </c>
      <c r="BF160" s="3">
        <f t="shared" si="142"/>
        <v>16.38</v>
      </c>
      <c r="BG160" s="3">
        <f t="shared" si="143"/>
        <v>0.43590000000000001</v>
      </c>
    </row>
    <row r="161" spans="1:59" x14ac:dyDescent="0.3">
      <c r="A161" s="1" t="str">
        <f>'Forward collapse simulation'!B171</f>
        <v>1.8</v>
      </c>
      <c r="B161" s="37" t="str">
        <f>IF('Forward collapse simulation'!C171="","-",'Forward collapse simulation'!C171)</f>
        <v>-</v>
      </c>
      <c r="C161" s="85">
        <f>'Forward collapse simulation'!E171</f>
        <v>170.42</v>
      </c>
      <c r="D161" s="85">
        <f>'Forward collapse simulation'!F171</f>
        <v>4.3600000000000003</v>
      </c>
      <c r="E161" s="85">
        <f>'Forward collapse simulation'!D171</f>
        <v>11.311</v>
      </c>
      <c r="F161" s="85"/>
      <c r="G161" s="3" t="str">
        <f t="shared" si="99"/>
        <v>1.8</v>
      </c>
      <c r="H161" s="3" t="str">
        <f t="shared" si="100"/>
        <v>-</v>
      </c>
      <c r="I161" s="3">
        <f t="shared" si="101"/>
        <v>170.42</v>
      </c>
      <c r="J161" s="3">
        <f t="shared" si="102"/>
        <v>4.3600000000000003</v>
      </c>
      <c r="K161" s="3">
        <f t="shared" si="103"/>
        <v>10.1799</v>
      </c>
      <c r="L161" s="85"/>
      <c r="M161" s="3" t="str">
        <f t="shared" si="104"/>
        <v>1.8</v>
      </c>
      <c r="N161" s="3" t="str">
        <f t="shared" si="105"/>
        <v>-</v>
      </c>
      <c r="O161" s="3">
        <f t="shared" si="106"/>
        <v>170.42</v>
      </c>
      <c r="P161" s="3">
        <f t="shared" si="107"/>
        <v>4.3600000000000003</v>
      </c>
      <c r="Q161" s="3">
        <f t="shared" si="108"/>
        <v>9.0488</v>
      </c>
      <c r="R161" s="85"/>
      <c r="S161" s="3" t="str">
        <f t="shared" si="109"/>
        <v>1.8</v>
      </c>
      <c r="T161" s="3" t="str">
        <f t="shared" si="110"/>
        <v>-</v>
      </c>
      <c r="U161" s="3">
        <f t="shared" si="111"/>
        <v>170.42</v>
      </c>
      <c r="V161" s="3">
        <f t="shared" si="112"/>
        <v>4.3600000000000003</v>
      </c>
      <c r="W161" s="3">
        <f t="shared" si="113"/>
        <v>7.9176999999999991</v>
      </c>
      <c r="X161" s="85"/>
      <c r="Y161" s="3" t="str">
        <f t="shared" si="114"/>
        <v>1.8</v>
      </c>
      <c r="Z161" s="3" t="str">
        <f t="shared" si="115"/>
        <v>-</v>
      </c>
      <c r="AA161" s="3">
        <f t="shared" si="116"/>
        <v>170.42</v>
      </c>
      <c r="AB161" s="3">
        <f t="shared" si="117"/>
        <v>4.3600000000000003</v>
      </c>
      <c r="AC161" s="3">
        <f t="shared" si="118"/>
        <v>6.7866</v>
      </c>
      <c r="AD161" s="85"/>
      <c r="AE161" s="3" t="str">
        <f t="shared" si="119"/>
        <v>1.8</v>
      </c>
      <c r="AF161" s="3" t="str">
        <f t="shared" si="120"/>
        <v>-</v>
      </c>
      <c r="AG161" s="3">
        <f t="shared" si="121"/>
        <v>170.42</v>
      </c>
      <c r="AH161" s="3">
        <f t="shared" si="122"/>
        <v>4.3600000000000003</v>
      </c>
      <c r="AI161" s="3">
        <f t="shared" si="123"/>
        <v>5.6555</v>
      </c>
      <c r="AJ161" s="85"/>
      <c r="AK161" s="3" t="str">
        <f t="shared" si="124"/>
        <v>1.8</v>
      </c>
      <c r="AL161" s="3" t="str">
        <f t="shared" si="125"/>
        <v>-</v>
      </c>
      <c r="AM161" s="3">
        <f t="shared" si="126"/>
        <v>170.42</v>
      </c>
      <c r="AN161" s="3">
        <f t="shared" si="127"/>
        <v>4.3600000000000003</v>
      </c>
      <c r="AO161" s="3">
        <f t="shared" si="128"/>
        <v>4.5244</v>
      </c>
      <c r="AP161" s="85"/>
      <c r="AQ161" s="3" t="str">
        <f t="shared" si="129"/>
        <v>1.8</v>
      </c>
      <c r="AR161" s="3" t="str">
        <f t="shared" si="130"/>
        <v>-</v>
      </c>
      <c r="AS161" s="3">
        <f t="shared" si="131"/>
        <v>170.42</v>
      </c>
      <c r="AT161" s="3">
        <f t="shared" si="132"/>
        <v>4.3600000000000003</v>
      </c>
      <c r="AU161" s="3">
        <f t="shared" si="133"/>
        <v>3.3933</v>
      </c>
      <c r="AV161" s="85"/>
      <c r="AW161" s="3" t="str">
        <f t="shared" si="134"/>
        <v>1.8</v>
      </c>
      <c r="AX161" s="3" t="str">
        <f t="shared" si="135"/>
        <v>-</v>
      </c>
      <c r="AY161" s="3">
        <f t="shared" si="136"/>
        <v>170.42</v>
      </c>
      <c r="AZ161" s="3">
        <f t="shared" si="137"/>
        <v>4.3600000000000003</v>
      </c>
      <c r="BA161" s="3">
        <f t="shared" si="138"/>
        <v>2.2622</v>
      </c>
      <c r="BB161" s="85"/>
      <c r="BC161" s="3" t="str">
        <f t="shared" si="139"/>
        <v>1.8</v>
      </c>
      <c r="BD161" s="3" t="str">
        <f t="shared" si="140"/>
        <v>-</v>
      </c>
      <c r="BE161" s="3">
        <f t="shared" si="141"/>
        <v>170.42</v>
      </c>
      <c r="BF161" s="3">
        <f t="shared" si="142"/>
        <v>4.3600000000000003</v>
      </c>
      <c r="BG161" s="3">
        <f t="shared" si="143"/>
        <v>1.1311</v>
      </c>
    </row>
    <row r="162" spans="1:59" x14ac:dyDescent="0.3">
      <c r="A162" s="1" t="str">
        <f>'Forward collapse simulation'!B172</f>
        <v>1.8</v>
      </c>
      <c r="B162" s="37" t="str">
        <f>IF('Forward collapse simulation'!C172="","-",'Forward collapse simulation'!C172)</f>
        <v>-</v>
      </c>
      <c r="C162" s="85">
        <f>'Forward collapse simulation'!E172</f>
        <v>170.27</v>
      </c>
      <c r="D162" s="85">
        <f>'Forward collapse simulation'!F172</f>
        <v>0.06</v>
      </c>
      <c r="E162" s="85">
        <f>'Forward collapse simulation'!D172</f>
        <v>12.420999999999999</v>
      </c>
      <c r="F162" s="85"/>
      <c r="G162" s="3" t="str">
        <f t="shared" si="99"/>
        <v>1.8</v>
      </c>
      <c r="H162" s="3" t="str">
        <f t="shared" si="100"/>
        <v>-</v>
      </c>
      <c r="I162" s="3">
        <f t="shared" si="101"/>
        <v>170.27</v>
      </c>
      <c r="J162" s="3">
        <f t="shared" si="102"/>
        <v>0.06</v>
      </c>
      <c r="K162" s="3">
        <f t="shared" si="103"/>
        <v>11.178900000000001</v>
      </c>
      <c r="L162" s="85"/>
      <c r="M162" s="3" t="str">
        <f t="shared" si="104"/>
        <v>1.8</v>
      </c>
      <c r="N162" s="3" t="str">
        <f t="shared" si="105"/>
        <v>-</v>
      </c>
      <c r="O162" s="3">
        <f t="shared" si="106"/>
        <v>170.27</v>
      </c>
      <c r="P162" s="3">
        <f t="shared" si="107"/>
        <v>0.06</v>
      </c>
      <c r="Q162" s="3">
        <f t="shared" si="108"/>
        <v>9.9367999999999999</v>
      </c>
      <c r="R162" s="85"/>
      <c r="S162" s="3" t="str">
        <f t="shared" si="109"/>
        <v>1.8</v>
      </c>
      <c r="T162" s="3" t="str">
        <f t="shared" si="110"/>
        <v>-</v>
      </c>
      <c r="U162" s="3">
        <f t="shared" si="111"/>
        <v>170.27</v>
      </c>
      <c r="V162" s="3">
        <f t="shared" si="112"/>
        <v>0.06</v>
      </c>
      <c r="W162" s="3">
        <f t="shared" si="113"/>
        <v>8.6946999999999992</v>
      </c>
      <c r="X162" s="85"/>
      <c r="Y162" s="3" t="str">
        <f t="shared" si="114"/>
        <v>1.8</v>
      </c>
      <c r="Z162" s="3" t="str">
        <f t="shared" si="115"/>
        <v>-</v>
      </c>
      <c r="AA162" s="3">
        <f t="shared" si="116"/>
        <v>170.27</v>
      </c>
      <c r="AB162" s="3">
        <f t="shared" si="117"/>
        <v>0.06</v>
      </c>
      <c r="AC162" s="3">
        <f t="shared" si="118"/>
        <v>7.4525999999999994</v>
      </c>
      <c r="AD162" s="85"/>
      <c r="AE162" s="3" t="str">
        <f t="shared" si="119"/>
        <v>1.8</v>
      </c>
      <c r="AF162" s="3" t="str">
        <f t="shared" si="120"/>
        <v>-</v>
      </c>
      <c r="AG162" s="3">
        <f t="shared" si="121"/>
        <v>170.27</v>
      </c>
      <c r="AH162" s="3">
        <f t="shared" si="122"/>
        <v>0.06</v>
      </c>
      <c r="AI162" s="3">
        <f t="shared" si="123"/>
        <v>6.2104999999999997</v>
      </c>
      <c r="AJ162" s="85"/>
      <c r="AK162" s="3" t="str">
        <f t="shared" si="124"/>
        <v>1.8</v>
      </c>
      <c r="AL162" s="3" t="str">
        <f t="shared" si="125"/>
        <v>-</v>
      </c>
      <c r="AM162" s="3">
        <f t="shared" si="126"/>
        <v>170.27</v>
      </c>
      <c r="AN162" s="3">
        <f t="shared" si="127"/>
        <v>0.06</v>
      </c>
      <c r="AO162" s="3">
        <f t="shared" si="128"/>
        <v>4.9683999999999999</v>
      </c>
      <c r="AP162" s="85"/>
      <c r="AQ162" s="3" t="str">
        <f t="shared" si="129"/>
        <v>1.8</v>
      </c>
      <c r="AR162" s="3" t="str">
        <f t="shared" si="130"/>
        <v>-</v>
      </c>
      <c r="AS162" s="3">
        <f t="shared" si="131"/>
        <v>170.27</v>
      </c>
      <c r="AT162" s="3">
        <f t="shared" si="132"/>
        <v>0.06</v>
      </c>
      <c r="AU162" s="3">
        <f t="shared" si="133"/>
        <v>3.7262999999999997</v>
      </c>
      <c r="AV162" s="85"/>
      <c r="AW162" s="3" t="str">
        <f t="shared" si="134"/>
        <v>1.8</v>
      </c>
      <c r="AX162" s="3" t="str">
        <f t="shared" si="135"/>
        <v>-</v>
      </c>
      <c r="AY162" s="3">
        <f t="shared" si="136"/>
        <v>170.27</v>
      </c>
      <c r="AZ162" s="3">
        <f t="shared" si="137"/>
        <v>0.06</v>
      </c>
      <c r="BA162" s="3">
        <f t="shared" si="138"/>
        <v>2.4842</v>
      </c>
      <c r="BB162" s="85"/>
      <c r="BC162" s="3" t="str">
        <f t="shared" si="139"/>
        <v>1.8</v>
      </c>
      <c r="BD162" s="3" t="str">
        <f t="shared" si="140"/>
        <v>-</v>
      </c>
      <c r="BE162" s="3">
        <f t="shared" si="141"/>
        <v>170.27</v>
      </c>
      <c r="BF162" s="3">
        <f t="shared" si="142"/>
        <v>0.06</v>
      </c>
      <c r="BG162" s="3">
        <f t="shared" si="143"/>
        <v>1.2421</v>
      </c>
    </row>
    <row r="163" spans="1:59" x14ac:dyDescent="0.3">
      <c r="A163" s="1" t="str">
        <f>'Forward collapse simulation'!B173</f>
        <v>1.8</v>
      </c>
      <c r="B163" s="37" t="str">
        <f>IF('Forward collapse simulation'!C173="","-",'Forward collapse simulation'!C173)</f>
        <v>-</v>
      </c>
      <c r="C163" s="85">
        <f>'Forward collapse simulation'!E173</f>
        <v>169.77</v>
      </c>
      <c r="D163" s="85">
        <f>'Forward collapse simulation'!F173</f>
        <v>-4.1399999999999997</v>
      </c>
      <c r="E163" s="85">
        <f>'Forward collapse simulation'!D173</f>
        <v>9.9369999999999994</v>
      </c>
      <c r="F163" s="85"/>
      <c r="G163" s="3" t="str">
        <f t="shared" si="99"/>
        <v>1.8</v>
      </c>
      <c r="H163" s="3" t="str">
        <f t="shared" si="100"/>
        <v>-</v>
      </c>
      <c r="I163" s="3">
        <f t="shared" si="101"/>
        <v>169.77</v>
      </c>
      <c r="J163" s="3">
        <f t="shared" si="102"/>
        <v>-4.1399999999999997</v>
      </c>
      <c r="K163" s="3">
        <f t="shared" si="103"/>
        <v>8.9432999999999989</v>
      </c>
      <c r="L163" s="85"/>
      <c r="M163" s="3" t="str">
        <f t="shared" si="104"/>
        <v>1.8</v>
      </c>
      <c r="N163" s="3" t="str">
        <f t="shared" si="105"/>
        <v>-</v>
      </c>
      <c r="O163" s="3">
        <f t="shared" si="106"/>
        <v>169.77</v>
      </c>
      <c r="P163" s="3">
        <f t="shared" si="107"/>
        <v>-4.1399999999999997</v>
      </c>
      <c r="Q163" s="3">
        <f t="shared" si="108"/>
        <v>7.9496000000000002</v>
      </c>
      <c r="R163" s="85"/>
      <c r="S163" s="3" t="str">
        <f t="shared" si="109"/>
        <v>1.8</v>
      </c>
      <c r="T163" s="3" t="str">
        <f t="shared" si="110"/>
        <v>-</v>
      </c>
      <c r="U163" s="3">
        <f t="shared" si="111"/>
        <v>169.77</v>
      </c>
      <c r="V163" s="3">
        <f t="shared" si="112"/>
        <v>-4.1399999999999997</v>
      </c>
      <c r="W163" s="3">
        <f t="shared" si="113"/>
        <v>6.9558999999999989</v>
      </c>
      <c r="X163" s="85"/>
      <c r="Y163" s="3" t="str">
        <f t="shared" si="114"/>
        <v>1.8</v>
      </c>
      <c r="Z163" s="3" t="str">
        <f t="shared" si="115"/>
        <v>-</v>
      </c>
      <c r="AA163" s="3">
        <f t="shared" si="116"/>
        <v>169.77</v>
      </c>
      <c r="AB163" s="3">
        <f t="shared" si="117"/>
        <v>-4.1399999999999997</v>
      </c>
      <c r="AC163" s="3">
        <f t="shared" si="118"/>
        <v>5.9621999999999993</v>
      </c>
      <c r="AD163" s="85"/>
      <c r="AE163" s="3" t="str">
        <f t="shared" si="119"/>
        <v>1.8</v>
      </c>
      <c r="AF163" s="3" t="str">
        <f t="shared" si="120"/>
        <v>-</v>
      </c>
      <c r="AG163" s="3">
        <f t="shared" si="121"/>
        <v>169.77</v>
      </c>
      <c r="AH163" s="3">
        <f t="shared" si="122"/>
        <v>-4.1399999999999997</v>
      </c>
      <c r="AI163" s="3">
        <f t="shared" si="123"/>
        <v>4.9684999999999997</v>
      </c>
      <c r="AJ163" s="85"/>
      <c r="AK163" s="3" t="str">
        <f t="shared" si="124"/>
        <v>1.8</v>
      </c>
      <c r="AL163" s="3" t="str">
        <f t="shared" si="125"/>
        <v>-</v>
      </c>
      <c r="AM163" s="3">
        <f t="shared" si="126"/>
        <v>169.77</v>
      </c>
      <c r="AN163" s="3">
        <f t="shared" si="127"/>
        <v>-4.1399999999999997</v>
      </c>
      <c r="AO163" s="3">
        <f t="shared" si="128"/>
        <v>3.9748000000000001</v>
      </c>
      <c r="AP163" s="85"/>
      <c r="AQ163" s="3" t="str">
        <f t="shared" si="129"/>
        <v>1.8</v>
      </c>
      <c r="AR163" s="3" t="str">
        <f t="shared" si="130"/>
        <v>-</v>
      </c>
      <c r="AS163" s="3">
        <f t="shared" si="131"/>
        <v>169.77</v>
      </c>
      <c r="AT163" s="3">
        <f t="shared" si="132"/>
        <v>-4.1399999999999997</v>
      </c>
      <c r="AU163" s="3">
        <f t="shared" si="133"/>
        <v>2.9810999999999996</v>
      </c>
      <c r="AV163" s="85"/>
      <c r="AW163" s="3" t="str">
        <f t="shared" si="134"/>
        <v>1.8</v>
      </c>
      <c r="AX163" s="3" t="str">
        <f t="shared" si="135"/>
        <v>-</v>
      </c>
      <c r="AY163" s="3">
        <f t="shared" si="136"/>
        <v>169.77</v>
      </c>
      <c r="AZ163" s="3">
        <f t="shared" si="137"/>
        <v>-4.1399999999999997</v>
      </c>
      <c r="BA163" s="3">
        <f t="shared" si="138"/>
        <v>1.9874000000000001</v>
      </c>
      <c r="BB163" s="85"/>
      <c r="BC163" s="3" t="str">
        <f t="shared" si="139"/>
        <v>1.8</v>
      </c>
      <c r="BD163" s="3" t="str">
        <f t="shared" si="140"/>
        <v>-</v>
      </c>
      <c r="BE163" s="3">
        <f t="shared" si="141"/>
        <v>169.77</v>
      </c>
      <c r="BF163" s="3">
        <f t="shared" si="142"/>
        <v>-4.1399999999999997</v>
      </c>
      <c r="BG163" s="3">
        <f t="shared" si="143"/>
        <v>0.99370000000000003</v>
      </c>
    </row>
    <row r="164" spans="1:59" x14ac:dyDescent="0.3">
      <c r="A164" s="1" t="str">
        <f>'Forward collapse simulation'!B174</f>
        <v>1.8</v>
      </c>
      <c r="B164" s="37" t="str">
        <f>IF('Forward collapse simulation'!C174="","-",'Forward collapse simulation'!C174)</f>
        <v>-</v>
      </c>
      <c r="C164" s="85">
        <f>'Forward collapse simulation'!E174</f>
        <v>168.94</v>
      </c>
      <c r="D164" s="85">
        <f>'Forward collapse simulation'!F174</f>
        <v>-6.79</v>
      </c>
      <c r="E164" s="85">
        <f>'Forward collapse simulation'!D174</f>
        <v>8.2100000000000009</v>
      </c>
      <c r="F164" s="85"/>
      <c r="G164" s="3" t="str">
        <f t="shared" si="99"/>
        <v>1.8</v>
      </c>
      <c r="H164" s="3" t="str">
        <f t="shared" si="100"/>
        <v>-</v>
      </c>
      <c r="I164" s="3">
        <f t="shared" si="101"/>
        <v>168.94</v>
      </c>
      <c r="J164" s="3">
        <f t="shared" si="102"/>
        <v>-6.79</v>
      </c>
      <c r="K164" s="3">
        <f t="shared" si="103"/>
        <v>7.3890000000000011</v>
      </c>
      <c r="L164" s="85"/>
      <c r="M164" s="3" t="str">
        <f t="shared" si="104"/>
        <v>1.8</v>
      </c>
      <c r="N164" s="3" t="str">
        <f t="shared" si="105"/>
        <v>-</v>
      </c>
      <c r="O164" s="3">
        <f t="shared" si="106"/>
        <v>168.94</v>
      </c>
      <c r="P164" s="3">
        <f t="shared" si="107"/>
        <v>-6.79</v>
      </c>
      <c r="Q164" s="3">
        <f t="shared" si="108"/>
        <v>6.5680000000000014</v>
      </c>
      <c r="R164" s="85"/>
      <c r="S164" s="3" t="str">
        <f t="shared" si="109"/>
        <v>1.8</v>
      </c>
      <c r="T164" s="3" t="str">
        <f t="shared" si="110"/>
        <v>-</v>
      </c>
      <c r="U164" s="3">
        <f t="shared" si="111"/>
        <v>168.94</v>
      </c>
      <c r="V164" s="3">
        <f t="shared" si="112"/>
        <v>-6.79</v>
      </c>
      <c r="W164" s="3">
        <f t="shared" si="113"/>
        <v>5.7469999999999999</v>
      </c>
      <c r="X164" s="85"/>
      <c r="Y164" s="3" t="str">
        <f t="shared" si="114"/>
        <v>1.8</v>
      </c>
      <c r="Z164" s="3" t="str">
        <f t="shared" si="115"/>
        <v>-</v>
      </c>
      <c r="AA164" s="3">
        <f t="shared" si="116"/>
        <v>168.94</v>
      </c>
      <c r="AB164" s="3">
        <f t="shared" si="117"/>
        <v>-6.79</v>
      </c>
      <c r="AC164" s="3">
        <f t="shared" si="118"/>
        <v>4.9260000000000002</v>
      </c>
      <c r="AD164" s="85"/>
      <c r="AE164" s="3" t="str">
        <f t="shared" si="119"/>
        <v>1.8</v>
      </c>
      <c r="AF164" s="3" t="str">
        <f t="shared" si="120"/>
        <v>-</v>
      </c>
      <c r="AG164" s="3">
        <f t="shared" si="121"/>
        <v>168.94</v>
      </c>
      <c r="AH164" s="3">
        <f t="shared" si="122"/>
        <v>-6.79</v>
      </c>
      <c r="AI164" s="3">
        <f t="shared" si="123"/>
        <v>4.1050000000000004</v>
      </c>
      <c r="AJ164" s="85"/>
      <c r="AK164" s="3" t="str">
        <f t="shared" si="124"/>
        <v>1.8</v>
      </c>
      <c r="AL164" s="3" t="str">
        <f t="shared" si="125"/>
        <v>-</v>
      </c>
      <c r="AM164" s="3">
        <f t="shared" si="126"/>
        <v>168.94</v>
      </c>
      <c r="AN164" s="3">
        <f t="shared" si="127"/>
        <v>-6.79</v>
      </c>
      <c r="AO164" s="3">
        <f t="shared" si="128"/>
        <v>3.2840000000000007</v>
      </c>
      <c r="AP164" s="85"/>
      <c r="AQ164" s="3" t="str">
        <f t="shared" si="129"/>
        <v>1.8</v>
      </c>
      <c r="AR164" s="3" t="str">
        <f t="shared" si="130"/>
        <v>-</v>
      </c>
      <c r="AS164" s="3">
        <f t="shared" si="131"/>
        <v>168.94</v>
      </c>
      <c r="AT164" s="3">
        <f t="shared" si="132"/>
        <v>-6.79</v>
      </c>
      <c r="AU164" s="3">
        <f t="shared" si="133"/>
        <v>2.4630000000000001</v>
      </c>
      <c r="AV164" s="85"/>
      <c r="AW164" s="3" t="str">
        <f t="shared" si="134"/>
        <v>1.8</v>
      </c>
      <c r="AX164" s="3" t="str">
        <f t="shared" si="135"/>
        <v>-</v>
      </c>
      <c r="AY164" s="3">
        <f t="shared" si="136"/>
        <v>168.94</v>
      </c>
      <c r="AZ164" s="3">
        <f t="shared" si="137"/>
        <v>-6.79</v>
      </c>
      <c r="BA164" s="3">
        <f t="shared" si="138"/>
        <v>1.6420000000000003</v>
      </c>
      <c r="BB164" s="85"/>
      <c r="BC164" s="3" t="str">
        <f t="shared" si="139"/>
        <v>1.8</v>
      </c>
      <c r="BD164" s="3" t="str">
        <f t="shared" si="140"/>
        <v>-</v>
      </c>
      <c r="BE164" s="3">
        <f t="shared" si="141"/>
        <v>168.94</v>
      </c>
      <c r="BF164" s="3">
        <f t="shared" si="142"/>
        <v>-6.79</v>
      </c>
      <c r="BG164" s="3">
        <f t="shared" si="143"/>
        <v>0.82100000000000017</v>
      </c>
    </row>
    <row r="165" spans="1:59" x14ac:dyDescent="0.3">
      <c r="A165" s="1" t="str">
        <f>'Forward collapse simulation'!B175</f>
        <v>1.8</v>
      </c>
      <c r="B165" s="37" t="str">
        <f>IF('Forward collapse simulation'!C175="","-",'Forward collapse simulation'!C175)</f>
        <v>-</v>
      </c>
      <c r="C165" s="85">
        <f>'Forward collapse simulation'!E175</f>
        <v>167.75</v>
      </c>
      <c r="D165" s="85">
        <f>'Forward collapse simulation'!F175</f>
        <v>-9.68</v>
      </c>
      <c r="E165" s="85">
        <f>'Forward collapse simulation'!D175</f>
        <v>6.0949999999999998</v>
      </c>
      <c r="F165" s="85"/>
      <c r="G165" s="3" t="str">
        <f t="shared" si="99"/>
        <v>1.8</v>
      </c>
      <c r="H165" s="3" t="str">
        <f t="shared" si="100"/>
        <v>-</v>
      </c>
      <c r="I165" s="3">
        <f t="shared" si="101"/>
        <v>167.75</v>
      </c>
      <c r="J165" s="3">
        <f t="shared" si="102"/>
        <v>-9.68</v>
      </c>
      <c r="K165" s="3">
        <f t="shared" si="103"/>
        <v>5.4855</v>
      </c>
      <c r="L165" s="85"/>
      <c r="M165" s="3" t="str">
        <f t="shared" si="104"/>
        <v>1.8</v>
      </c>
      <c r="N165" s="3" t="str">
        <f t="shared" si="105"/>
        <v>-</v>
      </c>
      <c r="O165" s="3">
        <f t="shared" si="106"/>
        <v>167.75</v>
      </c>
      <c r="P165" s="3">
        <f t="shared" si="107"/>
        <v>-9.68</v>
      </c>
      <c r="Q165" s="3">
        <f t="shared" si="108"/>
        <v>4.8760000000000003</v>
      </c>
      <c r="R165" s="85"/>
      <c r="S165" s="3" t="str">
        <f t="shared" si="109"/>
        <v>1.8</v>
      </c>
      <c r="T165" s="3" t="str">
        <f t="shared" si="110"/>
        <v>-</v>
      </c>
      <c r="U165" s="3">
        <f t="shared" si="111"/>
        <v>167.75</v>
      </c>
      <c r="V165" s="3">
        <f t="shared" si="112"/>
        <v>-9.68</v>
      </c>
      <c r="W165" s="3">
        <f t="shared" si="113"/>
        <v>4.2664999999999997</v>
      </c>
      <c r="X165" s="85"/>
      <c r="Y165" s="3" t="str">
        <f t="shared" si="114"/>
        <v>1.8</v>
      </c>
      <c r="Z165" s="3" t="str">
        <f t="shared" si="115"/>
        <v>-</v>
      </c>
      <c r="AA165" s="3">
        <f t="shared" si="116"/>
        <v>167.75</v>
      </c>
      <c r="AB165" s="3">
        <f t="shared" si="117"/>
        <v>-9.68</v>
      </c>
      <c r="AC165" s="3">
        <f t="shared" si="118"/>
        <v>3.6569999999999996</v>
      </c>
      <c r="AD165" s="85"/>
      <c r="AE165" s="3" t="str">
        <f t="shared" si="119"/>
        <v>1.8</v>
      </c>
      <c r="AF165" s="3" t="str">
        <f t="shared" si="120"/>
        <v>-</v>
      </c>
      <c r="AG165" s="3">
        <f t="shared" si="121"/>
        <v>167.75</v>
      </c>
      <c r="AH165" s="3">
        <f t="shared" si="122"/>
        <v>-9.68</v>
      </c>
      <c r="AI165" s="3">
        <f t="shared" si="123"/>
        <v>3.0474999999999999</v>
      </c>
      <c r="AJ165" s="85"/>
      <c r="AK165" s="3" t="str">
        <f t="shared" si="124"/>
        <v>1.8</v>
      </c>
      <c r="AL165" s="3" t="str">
        <f t="shared" si="125"/>
        <v>-</v>
      </c>
      <c r="AM165" s="3">
        <f t="shared" si="126"/>
        <v>167.75</v>
      </c>
      <c r="AN165" s="3">
        <f t="shared" si="127"/>
        <v>-9.68</v>
      </c>
      <c r="AO165" s="3">
        <f t="shared" si="128"/>
        <v>2.4380000000000002</v>
      </c>
      <c r="AP165" s="85"/>
      <c r="AQ165" s="3" t="str">
        <f t="shared" si="129"/>
        <v>1.8</v>
      </c>
      <c r="AR165" s="3" t="str">
        <f t="shared" si="130"/>
        <v>-</v>
      </c>
      <c r="AS165" s="3">
        <f t="shared" si="131"/>
        <v>167.75</v>
      </c>
      <c r="AT165" s="3">
        <f t="shared" si="132"/>
        <v>-9.68</v>
      </c>
      <c r="AU165" s="3">
        <f t="shared" si="133"/>
        <v>1.8284999999999998</v>
      </c>
      <c r="AV165" s="85"/>
      <c r="AW165" s="3" t="str">
        <f t="shared" si="134"/>
        <v>1.8</v>
      </c>
      <c r="AX165" s="3" t="str">
        <f t="shared" si="135"/>
        <v>-</v>
      </c>
      <c r="AY165" s="3">
        <f t="shared" si="136"/>
        <v>167.75</v>
      </c>
      <c r="AZ165" s="3">
        <f t="shared" si="137"/>
        <v>-9.68</v>
      </c>
      <c r="BA165" s="3">
        <f t="shared" si="138"/>
        <v>1.2190000000000001</v>
      </c>
      <c r="BB165" s="85"/>
      <c r="BC165" s="3" t="str">
        <f t="shared" si="139"/>
        <v>1.8</v>
      </c>
      <c r="BD165" s="3" t="str">
        <f t="shared" si="140"/>
        <v>-</v>
      </c>
      <c r="BE165" s="3">
        <f t="shared" si="141"/>
        <v>167.75</v>
      </c>
      <c r="BF165" s="3">
        <f t="shared" si="142"/>
        <v>-9.68</v>
      </c>
      <c r="BG165" s="3">
        <f t="shared" si="143"/>
        <v>0.60950000000000004</v>
      </c>
    </row>
    <row r="166" spans="1:59" x14ac:dyDescent="0.3">
      <c r="A166" s="1" t="str">
        <f>'Forward collapse simulation'!B176</f>
        <v>1.8</v>
      </c>
      <c r="B166" s="37" t="str">
        <f>IF('Forward collapse simulation'!C176="","-",'Forward collapse simulation'!C176)</f>
        <v>-</v>
      </c>
      <c r="C166" s="85">
        <f>'Forward collapse simulation'!E176</f>
        <v>167.18</v>
      </c>
      <c r="D166" s="85">
        <f>'Forward collapse simulation'!F176</f>
        <v>-12.88</v>
      </c>
      <c r="E166" s="85">
        <f>'Forward collapse simulation'!D176</f>
        <v>3.6339999999999999</v>
      </c>
      <c r="F166" s="85"/>
      <c r="G166" s="3" t="str">
        <f t="shared" si="99"/>
        <v>1.8</v>
      </c>
      <c r="H166" s="3" t="str">
        <f t="shared" si="100"/>
        <v>-</v>
      </c>
      <c r="I166" s="3">
        <f t="shared" si="101"/>
        <v>167.18</v>
      </c>
      <c r="J166" s="3">
        <f t="shared" si="102"/>
        <v>-12.88</v>
      </c>
      <c r="K166" s="3">
        <f t="shared" si="103"/>
        <v>3.2706</v>
      </c>
      <c r="L166" s="85"/>
      <c r="M166" s="3" t="str">
        <f t="shared" si="104"/>
        <v>1.8</v>
      </c>
      <c r="N166" s="3" t="str">
        <f t="shared" si="105"/>
        <v>-</v>
      </c>
      <c r="O166" s="3">
        <f t="shared" si="106"/>
        <v>167.18</v>
      </c>
      <c r="P166" s="3">
        <f t="shared" si="107"/>
        <v>-12.88</v>
      </c>
      <c r="Q166" s="3">
        <f t="shared" si="108"/>
        <v>2.9072</v>
      </c>
      <c r="R166" s="85"/>
      <c r="S166" s="3" t="str">
        <f t="shared" si="109"/>
        <v>1.8</v>
      </c>
      <c r="T166" s="3" t="str">
        <f t="shared" si="110"/>
        <v>-</v>
      </c>
      <c r="U166" s="3">
        <f t="shared" si="111"/>
        <v>167.18</v>
      </c>
      <c r="V166" s="3">
        <f t="shared" si="112"/>
        <v>-12.88</v>
      </c>
      <c r="W166" s="3">
        <f t="shared" si="113"/>
        <v>2.5437999999999996</v>
      </c>
      <c r="X166" s="85"/>
      <c r="Y166" s="3" t="str">
        <f t="shared" si="114"/>
        <v>1.8</v>
      </c>
      <c r="Z166" s="3" t="str">
        <f t="shared" si="115"/>
        <v>-</v>
      </c>
      <c r="AA166" s="3">
        <f t="shared" si="116"/>
        <v>167.18</v>
      </c>
      <c r="AB166" s="3">
        <f t="shared" si="117"/>
        <v>-12.88</v>
      </c>
      <c r="AC166" s="3">
        <f t="shared" si="118"/>
        <v>2.1803999999999997</v>
      </c>
      <c r="AD166" s="85"/>
      <c r="AE166" s="3" t="str">
        <f t="shared" si="119"/>
        <v>1.8</v>
      </c>
      <c r="AF166" s="3" t="str">
        <f t="shared" si="120"/>
        <v>-</v>
      </c>
      <c r="AG166" s="3">
        <f t="shared" si="121"/>
        <v>167.18</v>
      </c>
      <c r="AH166" s="3">
        <f t="shared" si="122"/>
        <v>-12.88</v>
      </c>
      <c r="AI166" s="3">
        <f t="shared" si="123"/>
        <v>1.8169999999999999</v>
      </c>
      <c r="AJ166" s="85"/>
      <c r="AK166" s="3" t="str">
        <f t="shared" si="124"/>
        <v>1.8</v>
      </c>
      <c r="AL166" s="3" t="str">
        <f t="shared" si="125"/>
        <v>-</v>
      </c>
      <c r="AM166" s="3">
        <f t="shared" si="126"/>
        <v>167.18</v>
      </c>
      <c r="AN166" s="3">
        <f t="shared" si="127"/>
        <v>-12.88</v>
      </c>
      <c r="AO166" s="3">
        <f t="shared" si="128"/>
        <v>1.4536</v>
      </c>
      <c r="AP166" s="85"/>
      <c r="AQ166" s="3" t="str">
        <f t="shared" si="129"/>
        <v>1.8</v>
      </c>
      <c r="AR166" s="3" t="str">
        <f t="shared" si="130"/>
        <v>-</v>
      </c>
      <c r="AS166" s="3">
        <f t="shared" si="131"/>
        <v>167.18</v>
      </c>
      <c r="AT166" s="3">
        <f t="shared" si="132"/>
        <v>-12.88</v>
      </c>
      <c r="AU166" s="3">
        <f t="shared" si="133"/>
        <v>1.0901999999999998</v>
      </c>
      <c r="AV166" s="85"/>
      <c r="AW166" s="3" t="str">
        <f t="shared" si="134"/>
        <v>1.8</v>
      </c>
      <c r="AX166" s="3" t="str">
        <f t="shared" si="135"/>
        <v>-</v>
      </c>
      <c r="AY166" s="3">
        <f t="shared" si="136"/>
        <v>167.18</v>
      </c>
      <c r="AZ166" s="3">
        <f t="shared" si="137"/>
        <v>-12.88</v>
      </c>
      <c r="BA166" s="3">
        <f t="shared" si="138"/>
        <v>0.7268</v>
      </c>
      <c r="BB166" s="85"/>
      <c r="BC166" s="3" t="str">
        <f t="shared" si="139"/>
        <v>1.8</v>
      </c>
      <c r="BD166" s="3" t="str">
        <f t="shared" si="140"/>
        <v>-</v>
      </c>
      <c r="BE166" s="3">
        <f t="shared" si="141"/>
        <v>167.18</v>
      </c>
      <c r="BF166" s="3">
        <f t="shared" si="142"/>
        <v>-12.88</v>
      </c>
      <c r="BG166" s="3">
        <f t="shared" si="143"/>
        <v>0.3634</v>
      </c>
    </row>
    <row r="167" spans="1:59" x14ac:dyDescent="0.3">
      <c r="A167" s="1" t="str">
        <f>'Forward collapse simulation'!B177</f>
        <v>1.8</v>
      </c>
      <c r="B167" s="37" t="str">
        <f>IF('Forward collapse simulation'!C177="","-",'Forward collapse simulation'!C177)</f>
        <v>-</v>
      </c>
      <c r="C167" s="85">
        <f>'Forward collapse simulation'!E177</f>
        <v>163.92</v>
      </c>
      <c r="D167" s="85">
        <f>'Forward collapse simulation'!F177</f>
        <v>-21.62</v>
      </c>
      <c r="E167" s="85">
        <f>'Forward collapse simulation'!D177</f>
        <v>2.2559999999999998</v>
      </c>
      <c r="F167" s="85"/>
      <c r="G167" s="3" t="str">
        <f t="shared" si="99"/>
        <v>1.8</v>
      </c>
      <c r="H167" s="3" t="str">
        <f t="shared" si="100"/>
        <v>-</v>
      </c>
      <c r="I167" s="3">
        <f t="shared" si="101"/>
        <v>163.92</v>
      </c>
      <c r="J167" s="3">
        <f t="shared" si="102"/>
        <v>-21.62</v>
      </c>
      <c r="K167" s="3">
        <f t="shared" si="103"/>
        <v>2.0303999999999998</v>
      </c>
      <c r="L167" s="85"/>
      <c r="M167" s="3" t="str">
        <f t="shared" si="104"/>
        <v>1.8</v>
      </c>
      <c r="N167" s="3" t="str">
        <f t="shared" si="105"/>
        <v>-</v>
      </c>
      <c r="O167" s="3">
        <f t="shared" si="106"/>
        <v>163.92</v>
      </c>
      <c r="P167" s="3">
        <f t="shared" si="107"/>
        <v>-21.62</v>
      </c>
      <c r="Q167" s="3">
        <f t="shared" si="108"/>
        <v>1.8048</v>
      </c>
      <c r="R167" s="85"/>
      <c r="S167" s="3" t="str">
        <f t="shared" si="109"/>
        <v>1.8</v>
      </c>
      <c r="T167" s="3" t="str">
        <f t="shared" si="110"/>
        <v>-</v>
      </c>
      <c r="U167" s="3">
        <f t="shared" si="111"/>
        <v>163.92</v>
      </c>
      <c r="V167" s="3">
        <f t="shared" si="112"/>
        <v>-21.62</v>
      </c>
      <c r="W167" s="3">
        <f t="shared" si="113"/>
        <v>1.5791999999999997</v>
      </c>
      <c r="X167" s="85"/>
      <c r="Y167" s="3" t="str">
        <f t="shared" si="114"/>
        <v>1.8</v>
      </c>
      <c r="Z167" s="3" t="str">
        <f t="shared" si="115"/>
        <v>-</v>
      </c>
      <c r="AA167" s="3">
        <f t="shared" si="116"/>
        <v>163.92</v>
      </c>
      <c r="AB167" s="3">
        <f t="shared" si="117"/>
        <v>-21.62</v>
      </c>
      <c r="AC167" s="3">
        <f t="shared" si="118"/>
        <v>1.3535999999999999</v>
      </c>
      <c r="AD167" s="85"/>
      <c r="AE167" s="3" t="str">
        <f t="shared" si="119"/>
        <v>1.8</v>
      </c>
      <c r="AF167" s="3" t="str">
        <f t="shared" si="120"/>
        <v>-</v>
      </c>
      <c r="AG167" s="3">
        <f t="shared" si="121"/>
        <v>163.92</v>
      </c>
      <c r="AH167" s="3">
        <f t="shared" si="122"/>
        <v>-21.62</v>
      </c>
      <c r="AI167" s="3">
        <f t="shared" si="123"/>
        <v>1.1279999999999999</v>
      </c>
      <c r="AJ167" s="85"/>
      <c r="AK167" s="3" t="str">
        <f t="shared" si="124"/>
        <v>1.8</v>
      </c>
      <c r="AL167" s="3" t="str">
        <f t="shared" si="125"/>
        <v>-</v>
      </c>
      <c r="AM167" s="3">
        <f t="shared" si="126"/>
        <v>163.92</v>
      </c>
      <c r="AN167" s="3">
        <f t="shared" si="127"/>
        <v>-21.62</v>
      </c>
      <c r="AO167" s="3">
        <f t="shared" si="128"/>
        <v>0.90239999999999998</v>
      </c>
      <c r="AP167" s="85"/>
      <c r="AQ167" s="3" t="str">
        <f t="shared" si="129"/>
        <v>1.8</v>
      </c>
      <c r="AR167" s="3" t="str">
        <f t="shared" si="130"/>
        <v>-</v>
      </c>
      <c r="AS167" s="3">
        <f t="shared" si="131"/>
        <v>163.92</v>
      </c>
      <c r="AT167" s="3">
        <f t="shared" si="132"/>
        <v>-21.62</v>
      </c>
      <c r="AU167" s="3">
        <f t="shared" si="133"/>
        <v>0.67679999999999996</v>
      </c>
      <c r="AV167" s="85"/>
      <c r="AW167" s="3" t="str">
        <f t="shared" si="134"/>
        <v>1.8</v>
      </c>
      <c r="AX167" s="3" t="str">
        <f t="shared" si="135"/>
        <v>-</v>
      </c>
      <c r="AY167" s="3">
        <f t="shared" si="136"/>
        <v>163.92</v>
      </c>
      <c r="AZ167" s="3">
        <f t="shared" si="137"/>
        <v>-21.62</v>
      </c>
      <c r="BA167" s="3">
        <f t="shared" si="138"/>
        <v>0.45119999999999999</v>
      </c>
      <c r="BB167" s="85"/>
      <c r="BC167" s="3" t="str">
        <f t="shared" si="139"/>
        <v>1.8</v>
      </c>
      <c r="BD167" s="3" t="str">
        <f t="shared" si="140"/>
        <v>-</v>
      </c>
      <c r="BE167" s="3">
        <f t="shared" si="141"/>
        <v>163.92</v>
      </c>
      <c r="BF167" s="3">
        <f t="shared" si="142"/>
        <v>-21.62</v>
      </c>
      <c r="BG167" s="3">
        <f t="shared" si="143"/>
        <v>0.22559999999999999</v>
      </c>
    </row>
    <row r="168" spans="1:59" x14ac:dyDescent="0.3">
      <c r="A168" s="1" t="str">
        <f>'Forward collapse simulation'!B178</f>
        <v>1.8</v>
      </c>
      <c r="B168" s="37" t="str">
        <f>IF('Forward collapse simulation'!C178="","-",'Forward collapse simulation'!C178)</f>
        <v>-</v>
      </c>
      <c r="C168" s="85">
        <f>'Forward collapse simulation'!E178</f>
        <v>158.53</v>
      </c>
      <c r="D168" s="85">
        <f>'Forward collapse simulation'!F178</f>
        <v>-36.9</v>
      </c>
      <c r="E168" s="85">
        <f>'Forward collapse simulation'!D178</f>
        <v>1.599</v>
      </c>
      <c r="F168" s="85"/>
      <c r="G168" s="3" t="str">
        <f t="shared" si="99"/>
        <v>1.8</v>
      </c>
      <c r="H168" s="3" t="str">
        <f t="shared" si="100"/>
        <v>-</v>
      </c>
      <c r="I168" s="3">
        <f t="shared" si="101"/>
        <v>158.53</v>
      </c>
      <c r="J168" s="3">
        <f t="shared" si="102"/>
        <v>-36.9</v>
      </c>
      <c r="K168" s="3">
        <f t="shared" si="103"/>
        <v>1.4391</v>
      </c>
      <c r="L168" s="85"/>
      <c r="M168" s="3" t="str">
        <f t="shared" si="104"/>
        <v>1.8</v>
      </c>
      <c r="N168" s="3" t="str">
        <f t="shared" si="105"/>
        <v>-</v>
      </c>
      <c r="O168" s="3">
        <f t="shared" si="106"/>
        <v>158.53</v>
      </c>
      <c r="P168" s="3">
        <f t="shared" si="107"/>
        <v>-36.9</v>
      </c>
      <c r="Q168" s="3">
        <f t="shared" si="108"/>
        <v>1.2792000000000001</v>
      </c>
      <c r="R168" s="85"/>
      <c r="S168" s="3" t="str">
        <f t="shared" si="109"/>
        <v>1.8</v>
      </c>
      <c r="T168" s="3" t="str">
        <f t="shared" si="110"/>
        <v>-</v>
      </c>
      <c r="U168" s="3">
        <f t="shared" si="111"/>
        <v>158.53</v>
      </c>
      <c r="V168" s="3">
        <f t="shared" si="112"/>
        <v>-36.9</v>
      </c>
      <c r="W168" s="3">
        <f t="shared" si="113"/>
        <v>1.1193</v>
      </c>
      <c r="X168" s="85"/>
      <c r="Y168" s="3" t="str">
        <f t="shared" si="114"/>
        <v>1.8</v>
      </c>
      <c r="Z168" s="3" t="str">
        <f t="shared" si="115"/>
        <v>-</v>
      </c>
      <c r="AA168" s="3">
        <f t="shared" si="116"/>
        <v>158.53</v>
      </c>
      <c r="AB168" s="3">
        <f t="shared" si="117"/>
        <v>-36.9</v>
      </c>
      <c r="AC168" s="3">
        <f t="shared" si="118"/>
        <v>0.95939999999999992</v>
      </c>
      <c r="AD168" s="85"/>
      <c r="AE168" s="3" t="str">
        <f t="shared" si="119"/>
        <v>1.8</v>
      </c>
      <c r="AF168" s="3" t="str">
        <f t="shared" si="120"/>
        <v>-</v>
      </c>
      <c r="AG168" s="3">
        <f t="shared" si="121"/>
        <v>158.53</v>
      </c>
      <c r="AH168" s="3">
        <f t="shared" si="122"/>
        <v>-36.9</v>
      </c>
      <c r="AI168" s="3">
        <f t="shared" si="123"/>
        <v>0.79949999999999999</v>
      </c>
      <c r="AJ168" s="85"/>
      <c r="AK168" s="3" t="str">
        <f t="shared" si="124"/>
        <v>1.8</v>
      </c>
      <c r="AL168" s="3" t="str">
        <f t="shared" si="125"/>
        <v>-</v>
      </c>
      <c r="AM168" s="3">
        <f t="shared" si="126"/>
        <v>158.53</v>
      </c>
      <c r="AN168" s="3">
        <f t="shared" si="127"/>
        <v>-36.9</v>
      </c>
      <c r="AO168" s="3">
        <f t="shared" si="128"/>
        <v>0.63960000000000006</v>
      </c>
      <c r="AP168" s="85"/>
      <c r="AQ168" s="3" t="str">
        <f t="shared" si="129"/>
        <v>1.8</v>
      </c>
      <c r="AR168" s="3" t="str">
        <f t="shared" si="130"/>
        <v>-</v>
      </c>
      <c r="AS168" s="3">
        <f t="shared" si="131"/>
        <v>158.53</v>
      </c>
      <c r="AT168" s="3">
        <f t="shared" si="132"/>
        <v>-36.9</v>
      </c>
      <c r="AU168" s="3">
        <f t="shared" si="133"/>
        <v>0.47969999999999996</v>
      </c>
      <c r="AV168" s="85"/>
      <c r="AW168" s="3" t="str">
        <f t="shared" si="134"/>
        <v>1.8</v>
      </c>
      <c r="AX168" s="3" t="str">
        <f t="shared" si="135"/>
        <v>-</v>
      </c>
      <c r="AY168" s="3">
        <f t="shared" si="136"/>
        <v>158.53</v>
      </c>
      <c r="AZ168" s="3">
        <f t="shared" si="137"/>
        <v>-36.9</v>
      </c>
      <c r="BA168" s="3">
        <f t="shared" si="138"/>
        <v>0.31980000000000003</v>
      </c>
      <c r="BB168" s="85"/>
      <c r="BC168" s="3" t="str">
        <f t="shared" si="139"/>
        <v>1.8</v>
      </c>
      <c r="BD168" s="3" t="str">
        <f t="shared" si="140"/>
        <v>-</v>
      </c>
      <c r="BE168" s="3">
        <f t="shared" si="141"/>
        <v>158.53</v>
      </c>
      <c r="BF168" s="3">
        <f t="shared" si="142"/>
        <v>-36.9</v>
      </c>
      <c r="BG168" s="3">
        <f t="shared" si="143"/>
        <v>0.15990000000000001</v>
      </c>
    </row>
    <row r="169" spans="1:59" x14ac:dyDescent="0.3">
      <c r="A169" s="1" t="str">
        <f>'Forward collapse simulation'!B179</f>
        <v>1.8</v>
      </c>
      <c r="B169" s="37" t="str">
        <f>IF('Forward collapse simulation'!C179="","-",'Forward collapse simulation'!C179)</f>
        <v>-</v>
      </c>
      <c r="C169" s="85">
        <f>'Forward collapse simulation'!E179</f>
        <v>150.04</v>
      </c>
      <c r="D169" s="85">
        <f>'Forward collapse simulation'!F179</f>
        <v>-55.71</v>
      </c>
      <c r="E169" s="85">
        <f>'Forward collapse simulation'!D179</f>
        <v>1.127</v>
      </c>
      <c r="F169" s="85"/>
      <c r="G169" s="3" t="str">
        <f t="shared" si="99"/>
        <v>1.8</v>
      </c>
      <c r="H169" s="3" t="str">
        <f t="shared" si="100"/>
        <v>-</v>
      </c>
      <c r="I169" s="3">
        <f t="shared" si="101"/>
        <v>150.04</v>
      </c>
      <c r="J169" s="3">
        <f t="shared" si="102"/>
        <v>-55.71</v>
      </c>
      <c r="K169" s="3">
        <f t="shared" si="103"/>
        <v>1.0143</v>
      </c>
      <c r="L169" s="85"/>
      <c r="M169" s="3" t="str">
        <f t="shared" si="104"/>
        <v>1.8</v>
      </c>
      <c r="N169" s="3" t="str">
        <f t="shared" si="105"/>
        <v>-</v>
      </c>
      <c r="O169" s="3">
        <f t="shared" si="106"/>
        <v>150.04</v>
      </c>
      <c r="P169" s="3">
        <f t="shared" si="107"/>
        <v>-55.71</v>
      </c>
      <c r="Q169" s="3">
        <f t="shared" si="108"/>
        <v>0.90160000000000007</v>
      </c>
      <c r="R169" s="85"/>
      <c r="S169" s="3" t="str">
        <f t="shared" si="109"/>
        <v>1.8</v>
      </c>
      <c r="T169" s="3" t="str">
        <f t="shared" si="110"/>
        <v>-</v>
      </c>
      <c r="U169" s="3">
        <f t="shared" si="111"/>
        <v>150.04</v>
      </c>
      <c r="V169" s="3">
        <f t="shared" si="112"/>
        <v>-55.71</v>
      </c>
      <c r="W169" s="3">
        <f t="shared" si="113"/>
        <v>0.78889999999999993</v>
      </c>
      <c r="X169" s="85"/>
      <c r="Y169" s="3" t="str">
        <f t="shared" si="114"/>
        <v>1.8</v>
      </c>
      <c r="Z169" s="3" t="str">
        <f t="shared" si="115"/>
        <v>-</v>
      </c>
      <c r="AA169" s="3">
        <f t="shared" si="116"/>
        <v>150.04</v>
      </c>
      <c r="AB169" s="3">
        <f t="shared" si="117"/>
        <v>-55.71</v>
      </c>
      <c r="AC169" s="3">
        <f t="shared" si="118"/>
        <v>0.67620000000000002</v>
      </c>
      <c r="AD169" s="85"/>
      <c r="AE169" s="3" t="str">
        <f t="shared" si="119"/>
        <v>1.8</v>
      </c>
      <c r="AF169" s="3" t="str">
        <f t="shared" si="120"/>
        <v>-</v>
      </c>
      <c r="AG169" s="3">
        <f t="shared" si="121"/>
        <v>150.04</v>
      </c>
      <c r="AH169" s="3">
        <f t="shared" si="122"/>
        <v>-55.71</v>
      </c>
      <c r="AI169" s="3">
        <f t="shared" si="123"/>
        <v>0.5635</v>
      </c>
      <c r="AJ169" s="85"/>
      <c r="AK169" s="3" t="str">
        <f t="shared" si="124"/>
        <v>1.8</v>
      </c>
      <c r="AL169" s="3" t="str">
        <f t="shared" si="125"/>
        <v>-</v>
      </c>
      <c r="AM169" s="3">
        <f t="shared" si="126"/>
        <v>150.04</v>
      </c>
      <c r="AN169" s="3">
        <f t="shared" si="127"/>
        <v>-55.71</v>
      </c>
      <c r="AO169" s="3">
        <f t="shared" si="128"/>
        <v>0.45080000000000003</v>
      </c>
      <c r="AP169" s="85"/>
      <c r="AQ169" s="3" t="str">
        <f t="shared" si="129"/>
        <v>1.8</v>
      </c>
      <c r="AR169" s="3" t="str">
        <f t="shared" si="130"/>
        <v>-</v>
      </c>
      <c r="AS169" s="3">
        <f t="shared" si="131"/>
        <v>150.04</v>
      </c>
      <c r="AT169" s="3">
        <f t="shared" si="132"/>
        <v>-55.71</v>
      </c>
      <c r="AU169" s="3">
        <f t="shared" si="133"/>
        <v>0.33810000000000001</v>
      </c>
      <c r="AV169" s="85"/>
      <c r="AW169" s="3" t="str">
        <f t="shared" si="134"/>
        <v>1.8</v>
      </c>
      <c r="AX169" s="3" t="str">
        <f t="shared" si="135"/>
        <v>-</v>
      </c>
      <c r="AY169" s="3">
        <f t="shared" si="136"/>
        <v>150.04</v>
      </c>
      <c r="AZ169" s="3">
        <f t="shared" si="137"/>
        <v>-55.71</v>
      </c>
      <c r="BA169" s="3">
        <f t="shared" si="138"/>
        <v>0.22540000000000002</v>
      </c>
      <c r="BB169" s="85"/>
      <c r="BC169" s="3" t="str">
        <f t="shared" si="139"/>
        <v>1.8</v>
      </c>
      <c r="BD169" s="3" t="str">
        <f t="shared" si="140"/>
        <v>-</v>
      </c>
      <c r="BE169" s="3">
        <f t="shared" si="141"/>
        <v>150.04</v>
      </c>
      <c r="BF169" s="3">
        <f t="shared" si="142"/>
        <v>-55.71</v>
      </c>
      <c r="BG169" s="3">
        <f t="shared" si="143"/>
        <v>0.11270000000000001</v>
      </c>
    </row>
    <row r="170" spans="1:59" x14ac:dyDescent="0.3">
      <c r="A170" s="1" t="str">
        <f>'Forward collapse simulation'!B180</f>
        <v>1.8</v>
      </c>
      <c r="B170" s="37" t="str">
        <f>IF('Forward collapse simulation'!C180="","-",'Forward collapse simulation'!C180)</f>
        <v>1.9</v>
      </c>
      <c r="C170" s="85">
        <f>'Forward collapse simulation'!E180</f>
        <v>81.540000000000006</v>
      </c>
      <c r="D170" s="85">
        <f>'Forward collapse simulation'!F180</f>
        <v>1.77</v>
      </c>
      <c r="E170" s="85">
        <f>'Forward collapse simulation'!D180</f>
        <v>4.0439999999999996</v>
      </c>
      <c r="F170" s="85"/>
      <c r="G170" s="3" t="str">
        <f t="shared" si="99"/>
        <v>1.8</v>
      </c>
      <c r="H170" s="3" t="str">
        <f t="shared" si="100"/>
        <v>1.9</v>
      </c>
      <c r="I170" s="3">
        <f t="shared" si="101"/>
        <v>81.540000000000006</v>
      </c>
      <c r="J170" s="3">
        <f t="shared" si="102"/>
        <v>1.77</v>
      </c>
      <c r="K170" s="3">
        <f t="shared" si="103"/>
        <v>4.0439999999999996</v>
      </c>
      <c r="L170" s="85"/>
      <c r="M170" s="3" t="str">
        <f t="shared" si="104"/>
        <v>1.8</v>
      </c>
      <c r="N170" s="3" t="str">
        <f t="shared" si="105"/>
        <v>1.9</v>
      </c>
      <c r="O170" s="3">
        <f t="shared" si="106"/>
        <v>81.540000000000006</v>
      </c>
      <c r="P170" s="3">
        <f t="shared" si="107"/>
        <v>1.77</v>
      </c>
      <c r="Q170" s="3">
        <f t="shared" si="108"/>
        <v>4.0439999999999996</v>
      </c>
      <c r="R170" s="85"/>
      <c r="S170" s="3" t="str">
        <f t="shared" si="109"/>
        <v>1.8</v>
      </c>
      <c r="T170" s="3" t="str">
        <f t="shared" si="110"/>
        <v>1.9</v>
      </c>
      <c r="U170" s="3">
        <f t="shared" si="111"/>
        <v>81.540000000000006</v>
      </c>
      <c r="V170" s="3">
        <f t="shared" si="112"/>
        <v>1.77</v>
      </c>
      <c r="W170" s="3">
        <f t="shared" si="113"/>
        <v>4.0439999999999996</v>
      </c>
      <c r="X170" s="85"/>
      <c r="Y170" s="3" t="str">
        <f t="shared" si="114"/>
        <v>1.8</v>
      </c>
      <c r="Z170" s="3" t="str">
        <f t="shared" si="115"/>
        <v>1.9</v>
      </c>
      <c r="AA170" s="3">
        <f t="shared" si="116"/>
        <v>81.540000000000006</v>
      </c>
      <c r="AB170" s="3">
        <f t="shared" si="117"/>
        <v>1.77</v>
      </c>
      <c r="AC170" s="3">
        <f t="shared" si="118"/>
        <v>4.0439999999999996</v>
      </c>
      <c r="AD170" s="85"/>
      <c r="AE170" s="3" t="str">
        <f t="shared" si="119"/>
        <v>1.8</v>
      </c>
      <c r="AF170" s="3" t="str">
        <f t="shared" si="120"/>
        <v>1.9</v>
      </c>
      <c r="AG170" s="3">
        <f t="shared" si="121"/>
        <v>81.540000000000006</v>
      </c>
      <c r="AH170" s="3">
        <f t="shared" si="122"/>
        <v>1.77</v>
      </c>
      <c r="AI170" s="3">
        <f t="shared" si="123"/>
        <v>4.0439999999999996</v>
      </c>
      <c r="AJ170" s="85"/>
      <c r="AK170" s="3" t="str">
        <f t="shared" si="124"/>
        <v>1.8</v>
      </c>
      <c r="AL170" s="3" t="str">
        <f t="shared" si="125"/>
        <v>1.9</v>
      </c>
      <c r="AM170" s="3">
        <f t="shared" si="126"/>
        <v>81.540000000000006</v>
      </c>
      <c r="AN170" s="3">
        <f t="shared" si="127"/>
        <v>1.77</v>
      </c>
      <c r="AO170" s="3">
        <f t="shared" si="128"/>
        <v>4.0439999999999996</v>
      </c>
      <c r="AP170" s="85"/>
      <c r="AQ170" s="3" t="str">
        <f t="shared" si="129"/>
        <v>1.8</v>
      </c>
      <c r="AR170" s="3" t="str">
        <f t="shared" si="130"/>
        <v>1.9</v>
      </c>
      <c r="AS170" s="3">
        <f t="shared" si="131"/>
        <v>81.540000000000006</v>
      </c>
      <c r="AT170" s="3">
        <f t="shared" si="132"/>
        <v>1.77</v>
      </c>
      <c r="AU170" s="3">
        <f t="shared" si="133"/>
        <v>4.0439999999999996</v>
      </c>
      <c r="AV170" s="85"/>
      <c r="AW170" s="3" t="str">
        <f t="shared" si="134"/>
        <v>1.8</v>
      </c>
      <c r="AX170" s="3" t="str">
        <f t="shared" si="135"/>
        <v>1.9</v>
      </c>
      <c r="AY170" s="3">
        <f t="shared" si="136"/>
        <v>81.540000000000006</v>
      </c>
      <c r="AZ170" s="3">
        <f t="shared" si="137"/>
        <v>1.77</v>
      </c>
      <c r="BA170" s="3">
        <f t="shared" si="138"/>
        <v>4.0439999999999996</v>
      </c>
      <c r="BB170" s="85"/>
      <c r="BC170" s="3" t="str">
        <f t="shared" si="139"/>
        <v>1.8</v>
      </c>
      <c r="BD170" s="3" t="str">
        <f t="shared" si="140"/>
        <v>1.9</v>
      </c>
      <c r="BE170" s="3">
        <f t="shared" si="141"/>
        <v>81.540000000000006</v>
      </c>
      <c r="BF170" s="3">
        <f t="shared" si="142"/>
        <v>1.77</v>
      </c>
      <c r="BG170" s="3">
        <f t="shared" si="143"/>
        <v>4.0439999999999996</v>
      </c>
    </row>
    <row r="171" spans="1:59" x14ac:dyDescent="0.3">
      <c r="A171" s="1" t="str">
        <f>'Forward collapse simulation'!B181</f>
        <v>1.9</v>
      </c>
      <c r="B171" s="37" t="str">
        <f>IF('Forward collapse simulation'!C181="","-",'Forward collapse simulation'!C181)</f>
        <v>-</v>
      </c>
      <c r="C171" s="85">
        <f>'Forward collapse simulation'!E181</f>
        <v>14.22</v>
      </c>
      <c r="D171" s="85">
        <f>'Forward collapse simulation'!F181</f>
        <v>-60</v>
      </c>
      <c r="E171" s="85">
        <f>'Forward collapse simulation'!D181</f>
        <v>1.238</v>
      </c>
      <c r="F171" s="85"/>
      <c r="G171" s="3" t="str">
        <f t="shared" si="99"/>
        <v>1.9</v>
      </c>
      <c r="H171" s="3" t="str">
        <f t="shared" si="100"/>
        <v>-</v>
      </c>
      <c r="I171" s="3">
        <f t="shared" si="101"/>
        <v>14.22</v>
      </c>
      <c r="J171" s="3">
        <f t="shared" si="102"/>
        <v>-60</v>
      </c>
      <c r="K171" s="3">
        <f t="shared" si="103"/>
        <v>1.1142000000000001</v>
      </c>
      <c r="L171" s="85"/>
      <c r="M171" s="3" t="str">
        <f t="shared" si="104"/>
        <v>1.9</v>
      </c>
      <c r="N171" s="3" t="str">
        <f t="shared" si="105"/>
        <v>-</v>
      </c>
      <c r="O171" s="3">
        <f t="shared" si="106"/>
        <v>14.22</v>
      </c>
      <c r="P171" s="3">
        <f t="shared" si="107"/>
        <v>-60</v>
      </c>
      <c r="Q171" s="3">
        <f t="shared" si="108"/>
        <v>0.99040000000000006</v>
      </c>
      <c r="R171" s="85"/>
      <c r="S171" s="3" t="str">
        <f t="shared" si="109"/>
        <v>1.9</v>
      </c>
      <c r="T171" s="3" t="str">
        <f t="shared" si="110"/>
        <v>-</v>
      </c>
      <c r="U171" s="3">
        <f t="shared" si="111"/>
        <v>14.22</v>
      </c>
      <c r="V171" s="3">
        <f t="shared" si="112"/>
        <v>-60</v>
      </c>
      <c r="W171" s="3">
        <f t="shared" si="113"/>
        <v>0.86659999999999993</v>
      </c>
      <c r="X171" s="85"/>
      <c r="Y171" s="3" t="str">
        <f t="shared" si="114"/>
        <v>1.9</v>
      </c>
      <c r="Z171" s="3" t="str">
        <f t="shared" si="115"/>
        <v>-</v>
      </c>
      <c r="AA171" s="3">
        <f t="shared" si="116"/>
        <v>14.22</v>
      </c>
      <c r="AB171" s="3">
        <f t="shared" si="117"/>
        <v>-60</v>
      </c>
      <c r="AC171" s="3">
        <f t="shared" si="118"/>
        <v>0.74280000000000002</v>
      </c>
      <c r="AD171" s="85"/>
      <c r="AE171" s="3" t="str">
        <f t="shared" si="119"/>
        <v>1.9</v>
      </c>
      <c r="AF171" s="3" t="str">
        <f t="shared" si="120"/>
        <v>-</v>
      </c>
      <c r="AG171" s="3">
        <f t="shared" si="121"/>
        <v>14.22</v>
      </c>
      <c r="AH171" s="3">
        <f t="shared" si="122"/>
        <v>-60</v>
      </c>
      <c r="AI171" s="3">
        <f t="shared" si="123"/>
        <v>0.61899999999999999</v>
      </c>
      <c r="AJ171" s="85"/>
      <c r="AK171" s="3" t="str">
        <f t="shared" si="124"/>
        <v>1.9</v>
      </c>
      <c r="AL171" s="3" t="str">
        <f t="shared" si="125"/>
        <v>-</v>
      </c>
      <c r="AM171" s="3">
        <f t="shared" si="126"/>
        <v>14.22</v>
      </c>
      <c r="AN171" s="3">
        <f t="shared" si="127"/>
        <v>-60</v>
      </c>
      <c r="AO171" s="3">
        <f t="shared" si="128"/>
        <v>0.49520000000000003</v>
      </c>
      <c r="AP171" s="85"/>
      <c r="AQ171" s="3" t="str">
        <f t="shared" si="129"/>
        <v>1.9</v>
      </c>
      <c r="AR171" s="3" t="str">
        <f t="shared" si="130"/>
        <v>-</v>
      </c>
      <c r="AS171" s="3">
        <f t="shared" si="131"/>
        <v>14.22</v>
      </c>
      <c r="AT171" s="3">
        <f t="shared" si="132"/>
        <v>-60</v>
      </c>
      <c r="AU171" s="3">
        <f t="shared" si="133"/>
        <v>0.37140000000000001</v>
      </c>
      <c r="AV171" s="85"/>
      <c r="AW171" s="3" t="str">
        <f t="shared" si="134"/>
        <v>1.9</v>
      </c>
      <c r="AX171" s="3" t="str">
        <f t="shared" si="135"/>
        <v>-</v>
      </c>
      <c r="AY171" s="3">
        <f t="shared" si="136"/>
        <v>14.22</v>
      </c>
      <c r="AZ171" s="3">
        <f t="shared" si="137"/>
        <v>-60</v>
      </c>
      <c r="BA171" s="3">
        <f t="shared" si="138"/>
        <v>0.24760000000000001</v>
      </c>
      <c r="BB171" s="85"/>
      <c r="BC171" s="3" t="str">
        <f t="shared" si="139"/>
        <v>1.9</v>
      </c>
      <c r="BD171" s="3" t="str">
        <f t="shared" si="140"/>
        <v>-</v>
      </c>
      <c r="BE171" s="3">
        <f t="shared" si="141"/>
        <v>14.22</v>
      </c>
      <c r="BF171" s="3">
        <f t="shared" si="142"/>
        <v>-60</v>
      </c>
      <c r="BG171" s="3">
        <f t="shared" si="143"/>
        <v>0.12380000000000001</v>
      </c>
    </row>
    <row r="172" spans="1:59" x14ac:dyDescent="0.3">
      <c r="A172" s="1" t="str">
        <f>'Forward collapse simulation'!B182</f>
        <v>1.9</v>
      </c>
      <c r="B172" s="37" t="str">
        <f>IF('Forward collapse simulation'!C182="","-",'Forward collapse simulation'!C182)</f>
        <v>-</v>
      </c>
      <c r="C172" s="85">
        <f>'Forward collapse simulation'!E182</f>
        <v>13.65</v>
      </c>
      <c r="D172" s="85">
        <f>'Forward collapse simulation'!F182</f>
        <v>-40.25</v>
      </c>
      <c r="E172" s="85">
        <f>'Forward collapse simulation'!D182</f>
        <v>1.7769999999999999</v>
      </c>
      <c r="F172" s="85"/>
      <c r="G172" s="3" t="str">
        <f t="shared" si="99"/>
        <v>1.9</v>
      </c>
      <c r="H172" s="3" t="str">
        <f t="shared" si="100"/>
        <v>-</v>
      </c>
      <c r="I172" s="3">
        <f t="shared" si="101"/>
        <v>13.65</v>
      </c>
      <c r="J172" s="3">
        <f t="shared" si="102"/>
        <v>-40.25</v>
      </c>
      <c r="K172" s="3">
        <f t="shared" si="103"/>
        <v>1.5992999999999999</v>
      </c>
      <c r="L172" s="85"/>
      <c r="M172" s="3" t="str">
        <f t="shared" si="104"/>
        <v>1.9</v>
      </c>
      <c r="N172" s="3" t="str">
        <f t="shared" si="105"/>
        <v>-</v>
      </c>
      <c r="O172" s="3">
        <f t="shared" si="106"/>
        <v>13.65</v>
      </c>
      <c r="P172" s="3">
        <f t="shared" si="107"/>
        <v>-40.25</v>
      </c>
      <c r="Q172" s="3">
        <f t="shared" si="108"/>
        <v>1.4216</v>
      </c>
      <c r="R172" s="85"/>
      <c r="S172" s="3" t="str">
        <f t="shared" si="109"/>
        <v>1.9</v>
      </c>
      <c r="T172" s="3" t="str">
        <f t="shared" si="110"/>
        <v>-</v>
      </c>
      <c r="U172" s="3">
        <f t="shared" si="111"/>
        <v>13.65</v>
      </c>
      <c r="V172" s="3">
        <f t="shared" si="112"/>
        <v>-40.25</v>
      </c>
      <c r="W172" s="3">
        <f t="shared" si="113"/>
        <v>1.2438999999999998</v>
      </c>
      <c r="X172" s="85"/>
      <c r="Y172" s="3" t="str">
        <f t="shared" si="114"/>
        <v>1.9</v>
      </c>
      <c r="Z172" s="3" t="str">
        <f t="shared" si="115"/>
        <v>-</v>
      </c>
      <c r="AA172" s="3">
        <f t="shared" si="116"/>
        <v>13.65</v>
      </c>
      <c r="AB172" s="3">
        <f t="shared" si="117"/>
        <v>-40.25</v>
      </c>
      <c r="AC172" s="3">
        <f t="shared" si="118"/>
        <v>1.0661999999999998</v>
      </c>
      <c r="AD172" s="85"/>
      <c r="AE172" s="3" t="str">
        <f t="shared" si="119"/>
        <v>1.9</v>
      </c>
      <c r="AF172" s="3" t="str">
        <f t="shared" si="120"/>
        <v>-</v>
      </c>
      <c r="AG172" s="3">
        <f t="shared" si="121"/>
        <v>13.65</v>
      </c>
      <c r="AH172" s="3">
        <f t="shared" si="122"/>
        <v>-40.25</v>
      </c>
      <c r="AI172" s="3">
        <f t="shared" si="123"/>
        <v>0.88849999999999996</v>
      </c>
      <c r="AJ172" s="85"/>
      <c r="AK172" s="3" t="str">
        <f t="shared" si="124"/>
        <v>1.9</v>
      </c>
      <c r="AL172" s="3" t="str">
        <f t="shared" si="125"/>
        <v>-</v>
      </c>
      <c r="AM172" s="3">
        <f t="shared" si="126"/>
        <v>13.65</v>
      </c>
      <c r="AN172" s="3">
        <f t="shared" si="127"/>
        <v>-40.25</v>
      </c>
      <c r="AO172" s="3">
        <f t="shared" si="128"/>
        <v>0.71079999999999999</v>
      </c>
      <c r="AP172" s="85"/>
      <c r="AQ172" s="3" t="str">
        <f t="shared" si="129"/>
        <v>1.9</v>
      </c>
      <c r="AR172" s="3" t="str">
        <f t="shared" si="130"/>
        <v>-</v>
      </c>
      <c r="AS172" s="3">
        <f t="shared" si="131"/>
        <v>13.65</v>
      </c>
      <c r="AT172" s="3">
        <f t="shared" si="132"/>
        <v>-40.25</v>
      </c>
      <c r="AU172" s="3">
        <f t="shared" si="133"/>
        <v>0.53309999999999991</v>
      </c>
      <c r="AV172" s="85"/>
      <c r="AW172" s="3" t="str">
        <f t="shared" si="134"/>
        <v>1.9</v>
      </c>
      <c r="AX172" s="3" t="str">
        <f t="shared" si="135"/>
        <v>-</v>
      </c>
      <c r="AY172" s="3">
        <f t="shared" si="136"/>
        <v>13.65</v>
      </c>
      <c r="AZ172" s="3">
        <f t="shared" si="137"/>
        <v>-40.25</v>
      </c>
      <c r="BA172" s="3">
        <f t="shared" si="138"/>
        <v>0.35539999999999999</v>
      </c>
      <c r="BB172" s="85"/>
      <c r="BC172" s="3" t="str">
        <f t="shared" si="139"/>
        <v>1.9</v>
      </c>
      <c r="BD172" s="3" t="str">
        <f t="shared" si="140"/>
        <v>-</v>
      </c>
      <c r="BE172" s="3">
        <f t="shared" si="141"/>
        <v>13.65</v>
      </c>
      <c r="BF172" s="3">
        <f t="shared" si="142"/>
        <v>-40.25</v>
      </c>
      <c r="BG172" s="3">
        <f t="shared" si="143"/>
        <v>0.1777</v>
      </c>
    </row>
    <row r="173" spans="1:59" x14ac:dyDescent="0.3">
      <c r="A173" s="1" t="str">
        <f>'Forward collapse simulation'!B183</f>
        <v>1.9</v>
      </c>
      <c r="B173" s="37" t="str">
        <f>IF('Forward collapse simulation'!C183="","-",'Forward collapse simulation'!C183)</f>
        <v>-</v>
      </c>
      <c r="C173" s="85">
        <f>'Forward collapse simulation'!E183</f>
        <v>10.98</v>
      </c>
      <c r="D173" s="85">
        <f>'Forward collapse simulation'!F183</f>
        <v>-12.71</v>
      </c>
      <c r="E173" s="85">
        <f>'Forward collapse simulation'!D183</f>
        <v>4.2569999999999997</v>
      </c>
      <c r="F173" s="85"/>
      <c r="G173" s="3" t="str">
        <f t="shared" si="99"/>
        <v>1.9</v>
      </c>
      <c r="H173" s="3" t="str">
        <f t="shared" si="100"/>
        <v>-</v>
      </c>
      <c r="I173" s="3">
        <f t="shared" si="101"/>
        <v>10.98</v>
      </c>
      <c r="J173" s="3">
        <f t="shared" si="102"/>
        <v>-12.71</v>
      </c>
      <c r="K173" s="3">
        <f t="shared" si="103"/>
        <v>3.8312999999999997</v>
      </c>
      <c r="L173" s="85"/>
      <c r="M173" s="3" t="str">
        <f t="shared" si="104"/>
        <v>1.9</v>
      </c>
      <c r="N173" s="3" t="str">
        <f t="shared" si="105"/>
        <v>-</v>
      </c>
      <c r="O173" s="3">
        <f t="shared" si="106"/>
        <v>10.98</v>
      </c>
      <c r="P173" s="3">
        <f t="shared" si="107"/>
        <v>-12.71</v>
      </c>
      <c r="Q173" s="3">
        <f t="shared" si="108"/>
        <v>3.4055999999999997</v>
      </c>
      <c r="R173" s="85"/>
      <c r="S173" s="3" t="str">
        <f t="shared" si="109"/>
        <v>1.9</v>
      </c>
      <c r="T173" s="3" t="str">
        <f t="shared" si="110"/>
        <v>-</v>
      </c>
      <c r="U173" s="3">
        <f t="shared" si="111"/>
        <v>10.98</v>
      </c>
      <c r="V173" s="3">
        <f t="shared" si="112"/>
        <v>-12.71</v>
      </c>
      <c r="W173" s="3">
        <f t="shared" si="113"/>
        <v>2.9798999999999998</v>
      </c>
      <c r="X173" s="85"/>
      <c r="Y173" s="3" t="str">
        <f t="shared" si="114"/>
        <v>1.9</v>
      </c>
      <c r="Z173" s="3" t="str">
        <f t="shared" si="115"/>
        <v>-</v>
      </c>
      <c r="AA173" s="3">
        <f t="shared" si="116"/>
        <v>10.98</v>
      </c>
      <c r="AB173" s="3">
        <f t="shared" si="117"/>
        <v>-12.71</v>
      </c>
      <c r="AC173" s="3">
        <f t="shared" si="118"/>
        <v>2.5541999999999998</v>
      </c>
      <c r="AD173" s="85"/>
      <c r="AE173" s="3" t="str">
        <f t="shared" si="119"/>
        <v>1.9</v>
      </c>
      <c r="AF173" s="3" t="str">
        <f t="shared" si="120"/>
        <v>-</v>
      </c>
      <c r="AG173" s="3">
        <f t="shared" si="121"/>
        <v>10.98</v>
      </c>
      <c r="AH173" s="3">
        <f t="shared" si="122"/>
        <v>-12.71</v>
      </c>
      <c r="AI173" s="3">
        <f t="shared" si="123"/>
        <v>2.1284999999999998</v>
      </c>
      <c r="AJ173" s="85"/>
      <c r="AK173" s="3" t="str">
        <f t="shared" si="124"/>
        <v>1.9</v>
      </c>
      <c r="AL173" s="3" t="str">
        <f t="shared" si="125"/>
        <v>-</v>
      </c>
      <c r="AM173" s="3">
        <f t="shared" si="126"/>
        <v>10.98</v>
      </c>
      <c r="AN173" s="3">
        <f t="shared" si="127"/>
        <v>-12.71</v>
      </c>
      <c r="AO173" s="3">
        <f t="shared" si="128"/>
        <v>1.7027999999999999</v>
      </c>
      <c r="AP173" s="85"/>
      <c r="AQ173" s="3" t="str">
        <f t="shared" si="129"/>
        <v>1.9</v>
      </c>
      <c r="AR173" s="3" t="str">
        <f t="shared" si="130"/>
        <v>-</v>
      </c>
      <c r="AS173" s="3">
        <f t="shared" si="131"/>
        <v>10.98</v>
      </c>
      <c r="AT173" s="3">
        <f t="shared" si="132"/>
        <v>-12.71</v>
      </c>
      <c r="AU173" s="3">
        <f t="shared" si="133"/>
        <v>1.2770999999999999</v>
      </c>
      <c r="AV173" s="85"/>
      <c r="AW173" s="3" t="str">
        <f t="shared" si="134"/>
        <v>1.9</v>
      </c>
      <c r="AX173" s="3" t="str">
        <f t="shared" si="135"/>
        <v>-</v>
      </c>
      <c r="AY173" s="3">
        <f t="shared" si="136"/>
        <v>10.98</v>
      </c>
      <c r="AZ173" s="3">
        <f t="shared" si="137"/>
        <v>-12.71</v>
      </c>
      <c r="BA173" s="3">
        <f t="shared" si="138"/>
        <v>0.85139999999999993</v>
      </c>
      <c r="BB173" s="85"/>
      <c r="BC173" s="3" t="str">
        <f t="shared" si="139"/>
        <v>1.9</v>
      </c>
      <c r="BD173" s="3" t="str">
        <f t="shared" si="140"/>
        <v>-</v>
      </c>
      <c r="BE173" s="3">
        <f t="shared" si="141"/>
        <v>10.98</v>
      </c>
      <c r="BF173" s="3">
        <f t="shared" si="142"/>
        <v>-12.71</v>
      </c>
      <c r="BG173" s="3">
        <f t="shared" si="143"/>
        <v>0.42569999999999997</v>
      </c>
    </row>
    <row r="174" spans="1:59" x14ac:dyDescent="0.3">
      <c r="A174" s="1" t="str">
        <f>'Forward collapse simulation'!B184</f>
        <v>1.9</v>
      </c>
      <c r="B174" s="37" t="str">
        <f>IF('Forward collapse simulation'!C184="","-",'Forward collapse simulation'!C184)</f>
        <v>-</v>
      </c>
      <c r="C174" s="85">
        <f>'Forward collapse simulation'!E184</f>
        <v>9.35</v>
      </c>
      <c r="D174" s="85">
        <f>'Forward collapse simulation'!F184</f>
        <v>-9.17</v>
      </c>
      <c r="E174" s="85">
        <f>'Forward collapse simulation'!D184</f>
        <v>7.4409999999999998</v>
      </c>
      <c r="F174" s="85"/>
      <c r="G174" s="3" t="str">
        <f t="shared" si="99"/>
        <v>1.9</v>
      </c>
      <c r="H174" s="3" t="str">
        <f t="shared" si="100"/>
        <v>-</v>
      </c>
      <c r="I174" s="3">
        <f t="shared" si="101"/>
        <v>9.35</v>
      </c>
      <c r="J174" s="3">
        <f t="shared" si="102"/>
        <v>-9.17</v>
      </c>
      <c r="K174" s="3">
        <f t="shared" si="103"/>
        <v>6.6969000000000003</v>
      </c>
      <c r="L174" s="85"/>
      <c r="M174" s="3" t="str">
        <f t="shared" si="104"/>
        <v>1.9</v>
      </c>
      <c r="N174" s="3" t="str">
        <f t="shared" si="105"/>
        <v>-</v>
      </c>
      <c r="O174" s="3">
        <f t="shared" si="106"/>
        <v>9.35</v>
      </c>
      <c r="P174" s="3">
        <f t="shared" si="107"/>
        <v>-9.17</v>
      </c>
      <c r="Q174" s="3">
        <f t="shared" si="108"/>
        <v>5.9527999999999999</v>
      </c>
      <c r="R174" s="85"/>
      <c r="S174" s="3" t="str">
        <f t="shared" si="109"/>
        <v>1.9</v>
      </c>
      <c r="T174" s="3" t="str">
        <f t="shared" si="110"/>
        <v>-</v>
      </c>
      <c r="U174" s="3">
        <f t="shared" si="111"/>
        <v>9.35</v>
      </c>
      <c r="V174" s="3">
        <f t="shared" si="112"/>
        <v>-9.17</v>
      </c>
      <c r="W174" s="3">
        <f t="shared" si="113"/>
        <v>5.2086999999999994</v>
      </c>
      <c r="X174" s="85"/>
      <c r="Y174" s="3" t="str">
        <f t="shared" si="114"/>
        <v>1.9</v>
      </c>
      <c r="Z174" s="3" t="str">
        <f t="shared" si="115"/>
        <v>-</v>
      </c>
      <c r="AA174" s="3">
        <f t="shared" si="116"/>
        <v>9.35</v>
      </c>
      <c r="AB174" s="3">
        <f t="shared" si="117"/>
        <v>-9.17</v>
      </c>
      <c r="AC174" s="3">
        <f t="shared" si="118"/>
        <v>4.4645999999999999</v>
      </c>
      <c r="AD174" s="85"/>
      <c r="AE174" s="3" t="str">
        <f t="shared" si="119"/>
        <v>1.9</v>
      </c>
      <c r="AF174" s="3" t="str">
        <f t="shared" si="120"/>
        <v>-</v>
      </c>
      <c r="AG174" s="3">
        <f t="shared" si="121"/>
        <v>9.35</v>
      </c>
      <c r="AH174" s="3">
        <f t="shared" si="122"/>
        <v>-9.17</v>
      </c>
      <c r="AI174" s="3">
        <f t="shared" si="123"/>
        <v>3.7204999999999999</v>
      </c>
      <c r="AJ174" s="85"/>
      <c r="AK174" s="3" t="str">
        <f t="shared" si="124"/>
        <v>1.9</v>
      </c>
      <c r="AL174" s="3" t="str">
        <f t="shared" si="125"/>
        <v>-</v>
      </c>
      <c r="AM174" s="3">
        <f t="shared" si="126"/>
        <v>9.35</v>
      </c>
      <c r="AN174" s="3">
        <f t="shared" si="127"/>
        <v>-9.17</v>
      </c>
      <c r="AO174" s="3">
        <f t="shared" si="128"/>
        <v>2.9763999999999999</v>
      </c>
      <c r="AP174" s="85"/>
      <c r="AQ174" s="3" t="str">
        <f t="shared" si="129"/>
        <v>1.9</v>
      </c>
      <c r="AR174" s="3" t="str">
        <f t="shared" si="130"/>
        <v>-</v>
      </c>
      <c r="AS174" s="3">
        <f t="shared" si="131"/>
        <v>9.35</v>
      </c>
      <c r="AT174" s="3">
        <f t="shared" si="132"/>
        <v>-9.17</v>
      </c>
      <c r="AU174" s="3">
        <f t="shared" si="133"/>
        <v>2.2323</v>
      </c>
      <c r="AV174" s="85"/>
      <c r="AW174" s="3" t="str">
        <f t="shared" si="134"/>
        <v>1.9</v>
      </c>
      <c r="AX174" s="3" t="str">
        <f t="shared" si="135"/>
        <v>-</v>
      </c>
      <c r="AY174" s="3">
        <f t="shared" si="136"/>
        <v>9.35</v>
      </c>
      <c r="AZ174" s="3">
        <f t="shared" si="137"/>
        <v>-9.17</v>
      </c>
      <c r="BA174" s="3">
        <f t="shared" si="138"/>
        <v>1.4882</v>
      </c>
      <c r="BB174" s="85"/>
      <c r="BC174" s="3" t="str">
        <f t="shared" si="139"/>
        <v>1.9</v>
      </c>
      <c r="BD174" s="3" t="str">
        <f t="shared" si="140"/>
        <v>-</v>
      </c>
      <c r="BE174" s="3">
        <f t="shared" si="141"/>
        <v>9.35</v>
      </c>
      <c r="BF174" s="3">
        <f t="shared" si="142"/>
        <v>-9.17</v>
      </c>
      <c r="BG174" s="3">
        <f t="shared" si="143"/>
        <v>0.74409999999999998</v>
      </c>
    </row>
    <row r="175" spans="1:59" x14ac:dyDescent="0.3">
      <c r="A175" s="1" t="str">
        <f>'Forward collapse simulation'!B185</f>
        <v>1.9</v>
      </c>
      <c r="B175" s="37" t="str">
        <f>IF('Forward collapse simulation'!C185="","-",'Forward collapse simulation'!C185)</f>
        <v>-</v>
      </c>
      <c r="C175" s="85">
        <f>'Forward collapse simulation'!E185</f>
        <v>7.38</v>
      </c>
      <c r="D175" s="85">
        <f>'Forward collapse simulation'!F185</f>
        <v>-4.92</v>
      </c>
      <c r="E175" s="85">
        <f>'Forward collapse simulation'!D185</f>
        <v>13.105</v>
      </c>
      <c r="F175" s="85"/>
      <c r="G175" s="3" t="str">
        <f t="shared" si="99"/>
        <v>1.9</v>
      </c>
      <c r="H175" s="3" t="str">
        <f t="shared" si="100"/>
        <v>-</v>
      </c>
      <c r="I175" s="3">
        <f t="shared" si="101"/>
        <v>7.38</v>
      </c>
      <c r="J175" s="3">
        <f t="shared" si="102"/>
        <v>-4.92</v>
      </c>
      <c r="K175" s="3">
        <f t="shared" si="103"/>
        <v>11.794500000000001</v>
      </c>
      <c r="L175" s="85"/>
      <c r="M175" s="3" t="str">
        <f t="shared" si="104"/>
        <v>1.9</v>
      </c>
      <c r="N175" s="3" t="str">
        <f t="shared" si="105"/>
        <v>-</v>
      </c>
      <c r="O175" s="3">
        <f t="shared" si="106"/>
        <v>7.38</v>
      </c>
      <c r="P175" s="3">
        <f t="shared" si="107"/>
        <v>-4.92</v>
      </c>
      <c r="Q175" s="3">
        <f t="shared" si="108"/>
        <v>10.484000000000002</v>
      </c>
      <c r="R175" s="85"/>
      <c r="S175" s="3" t="str">
        <f t="shared" si="109"/>
        <v>1.9</v>
      </c>
      <c r="T175" s="3" t="str">
        <f t="shared" si="110"/>
        <v>-</v>
      </c>
      <c r="U175" s="3">
        <f t="shared" si="111"/>
        <v>7.38</v>
      </c>
      <c r="V175" s="3">
        <f t="shared" si="112"/>
        <v>-4.92</v>
      </c>
      <c r="W175" s="3">
        <f t="shared" si="113"/>
        <v>9.1734999999999989</v>
      </c>
      <c r="X175" s="85"/>
      <c r="Y175" s="3" t="str">
        <f t="shared" si="114"/>
        <v>1.9</v>
      </c>
      <c r="Z175" s="3" t="str">
        <f t="shared" si="115"/>
        <v>-</v>
      </c>
      <c r="AA175" s="3">
        <f t="shared" si="116"/>
        <v>7.38</v>
      </c>
      <c r="AB175" s="3">
        <f t="shared" si="117"/>
        <v>-4.92</v>
      </c>
      <c r="AC175" s="3">
        <f t="shared" si="118"/>
        <v>7.8629999999999995</v>
      </c>
      <c r="AD175" s="85"/>
      <c r="AE175" s="3" t="str">
        <f t="shared" si="119"/>
        <v>1.9</v>
      </c>
      <c r="AF175" s="3" t="str">
        <f t="shared" si="120"/>
        <v>-</v>
      </c>
      <c r="AG175" s="3">
        <f t="shared" si="121"/>
        <v>7.38</v>
      </c>
      <c r="AH175" s="3">
        <f t="shared" si="122"/>
        <v>-4.92</v>
      </c>
      <c r="AI175" s="3">
        <f t="shared" si="123"/>
        <v>6.5525000000000002</v>
      </c>
      <c r="AJ175" s="85"/>
      <c r="AK175" s="3" t="str">
        <f t="shared" si="124"/>
        <v>1.9</v>
      </c>
      <c r="AL175" s="3" t="str">
        <f t="shared" si="125"/>
        <v>-</v>
      </c>
      <c r="AM175" s="3">
        <f t="shared" si="126"/>
        <v>7.38</v>
      </c>
      <c r="AN175" s="3">
        <f t="shared" si="127"/>
        <v>-4.92</v>
      </c>
      <c r="AO175" s="3">
        <f t="shared" si="128"/>
        <v>5.2420000000000009</v>
      </c>
      <c r="AP175" s="85"/>
      <c r="AQ175" s="3" t="str">
        <f t="shared" si="129"/>
        <v>1.9</v>
      </c>
      <c r="AR175" s="3" t="str">
        <f t="shared" si="130"/>
        <v>-</v>
      </c>
      <c r="AS175" s="3">
        <f t="shared" si="131"/>
        <v>7.38</v>
      </c>
      <c r="AT175" s="3">
        <f t="shared" si="132"/>
        <v>-4.92</v>
      </c>
      <c r="AU175" s="3">
        <f t="shared" si="133"/>
        <v>3.9314999999999998</v>
      </c>
      <c r="AV175" s="85"/>
      <c r="AW175" s="3" t="str">
        <f t="shared" si="134"/>
        <v>1.9</v>
      </c>
      <c r="AX175" s="3" t="str">
        <f t="shared" si="135"/>
        <v>-</v>
      </c>
      <c r="AY175" s="3">
        <f t="shared" si="136"/>
        <v>7.38</v>
      </c>
      <c r="AZ175" s="3">
        <f t="shared" si="137"/>
        <v>-4.92</v>
      </c>
      <c r="BA175" s="3">
        <f t="shared" si="138"/>
        <v>2.6210000000000004</v>
      </c>
      <c r="BB175" s="85"/>
      <c r="BC175" s="3" t="str">
        <f t="shared" si="139"/>
        <v>1.9</v>
      </c>
      <c r="BD175" s="3" t="str">
        <f t="shared" si="140"/>
        <v>-</v>
      </c>
      <c r="BE175" s="3">
        <f t="shared" si="141"/>
        <v>7.38</v>
      </c>
      <c r="BF175" s="3">
        <f t="shared" si="142"/>
        <v>-4.92</v>
      </c>
      <c r="BG175" s="3">
        <f t="shared" si="143"/>
        <v>1.3105000000000002</v>
      </c>
    </row>
    <row r="176" spans="1:59" x14ac:dyDescent="0.3">
      <c r="A176" s="1" t="str">
        <f>'Forward collapse simulation'!B186</f>
        <v>1.9</v>
      </c>
      <c r="B176" s="37" t="str">
        <f>IF('Forward collapse simulation'!C186="","-",'Forward collapse simulation'!C186)</f>
        <v>-</v>
      </c>
      <c r="C176" s="85">
        <f>'Forward collapse simulation'!E186</f>
        <v>7.38</v>
      </c>
      <c r="D176" s="85">
        <f>'Forward collapse simulation'!F186</f>
        <v>-1.65</v>
      </c>
      <c r="E176" s="85">
        <f>'Forward collapse simulation'!D186</f>
        <v>17.193000000000001</v>
      </c>
      <c r="F176" s="85"/>
      <c r="G176" s="3" t="str">
        <f t="shared" si="99"/>
        <v>1.9</v>
      </c>
      <c r="H176" s="3" t="str">
        <f t="shared" si="100"/>
        <v>-</v>
      </c>
      <c r="I176" s="3">
        <f t="shared" si="101"/>
        <v>7.38</v>
      </c>
      <c r="J176" s="3">
        <f t="shared" si="102"/>
        <v>-1.65</v>
      </c>
      <c r="K176" s="3">
        <f t="shared" si="103"/>
        <v>15.473700000000001</v>
      </c>
      <c r="L176" s="85"/>
      <c r="M176" s="3" t="str">
        <f t="shared" si="104"/>
        <v>1.9</v>
      </c>
      <c r="N176" s="3" t="str">
        <f t="shared" si="105"/>
        <v>-</v>
      </c>
      <c r="O176" s="3">
        <f t="shared" si="106"/>
        <v>7.38</v>
      </c>
      <c r="P176" s="3">
        <f t="shared" si="107"/>
        <v>-1.65</v>
      </c>
      <c r="Q176" s="3">
        <f t="shared" si="108"/>
        <v>13.754400000000002</v>
      </c>
      <c r="R176" s="85"/>
      <c r="S176" s="3" t="str">
        <f t="shared" si="109"/>
        <v>1.9</v>
      </c>
      <c r="T176" s="3" t="str">
        <f t="shared" si="110"/>
        <v>-</v>
      </c>
      <c r="U176" s="3">
        <f t="shared" si="111"/>
        <v>7.38</v>
      </c>
      <c r="V176" s="3">
        <f t="shared" si="112"/>
        <v>-1.65</v>
      </c>
      <c r="W176" s="3">
        <f t="shared" si="113"/>
        <v>12.0351</v>
      </c>
      <c r="X176" s="85"/>
      <c r="Y176" s="3" t="str">
        <f t="shared" si="114"/>
        <v>1.9</v>
      </c>
      <c r="Z176" s="3" t="str">
        <f t="shared" si="115"/>
        <v>-</v>
      </c>
      <c r="AA176" s="3">
        <f t="shared" si="116"/>
        <v>7.38</v>
      </c>
      <c r="AB176" s="3">
        <f t="shared" si="117"/>
        <v>-1.65</v>
      </c>
      <c r="AC176" s="3">
        <f t="shared" si="118"/>
        <v>10.315800000000001</v>
      </c>
      <c r="AD176" s="85"/>
      <c r="AE176" s="3" t="str">
        <f t="shared" si="119"/>
        <v>1.9</v>
      </c>
      <c r="AF176" s="3" t="str">
        <f t="shared" si="120"/>
        <v>-</v>
      </c>
      <c r="AG176" s="3">
        <f t="shared" si="121"/>
        <v>7.38</v>
      </c>
      <c r="AH176" s="3">
        <f t="shared" si="122"/>
        <v>-1.65</v>
      </c>
      <c r="AI176" s="3">
        <f t="shared" si="123"/>
        <v>8.5965000000000007</v>
      </c>
      <c r="AJ176" s="85"/>
      <c r="AK176" s="3" t="str">
        <f t="shared" si="124"/>
        <v>1.9</v>
      </c>
      <c r="AL176" s="3" t="str">
        <f t="shared" si="125"/>
        <v>-</v>
      </c>
      <c r="AM176" s="3">
        <f t="shared" si="126"/>
        <v>7.38</v>
      </c>
      <c r="AN176" s="3">
        <f t="shared" si="127"/>
        <v>-1.65</v>
      </c>
      <c r="AO176" s="3">
        <f t="shared" si="128"/>
        <v>6.8772000000000011</v>
      </c>
      <c r="AP176" s="85"/>
      <c r="AQ176" s="3" t="str">
        <f t="shared" si="129"/>
        <v>1.9</v>
      </c>
      <c r="AR176" s="3" t="str">
        <f t="shared" si="130"/>
        <v>-</v>
      </c>
      <c r="AS176" s="3">
        <f t="shared" si="131"/>
        <v>7.38</v>
      </c>
      <c r="AT176" s="3">
        <f t="shared" si="132"/>
        <v>-1.65</v>
      </c>
      <c r="AU176" s="3">
        <f t="shared" si="133"/>
        <v>5.1579000000000006</v>
      </c>
      <c r="AV176" s="85"/>
      <c r="AW176" s="3" t="str">
        <f t="shared" si="134"/>
        <v>1.9</v>
      </c>
      <c r="AX176" s="3" t="str">
        <f t="shared" si="135"/>
        <v>-</v>
      </c>
      <c r="AY176" s="3">
        <f t="shared" si="136"/>
        <v>7.38</v>
      </c>
      <c r="AZ176" s="3">
        <f t="shared" si="137"/>
        <v>-1.65</v>
      </c>
      <c r="BA176" s="3">
        <f t="shared" si="138"/>
        <v>3.4386000000000005</v>
      </c>
      <c r="BB176" s="85"/>
      <c r="BC176" s="3" t="str">
        <f t="shared" si="139"/>
        <v>1.9</v>
      </c>
      <c r="BD176" s="3" t="str">
        <f t="shared" si="140"/>
        <v>-</v>
      </c>
      <c r="BE176" s="3">
        <f t="shared" si="141"/>
        <v>7.38</v>
      </c>
      <c r="BF176" s="3">
        <f t="shared" si="142"/>
        <v>-1.65</v>
      </c>
      <c r="BG176" s="3">
        <f t="shared" si="143"/>
        <v>1.7193000000000003</v>
      </c>
    </row>
    <row r="177" spans="1:59" x14ac:dyDescent="0.3">
      <c r="A177" s="1" t="str">
        <f>'Forward collapse simulation'!B187</f>
        <v>1.9</v>
      </c>
      <c r="B177" s="37" t="str">
        <f>IF('Forward collapse simulation'!C187="","-",'Forward collapse simulation'!C187)</f>
        <v>-</v>
      </c>
      <c r="C177" s="85">
        <f>'Forward collapse simulation'!E187</f>
        <v>7.41</v>
      </c>
      <c r="D177" s="85">
        <f>'Forward collapse simulation'!F187</f>
        <v>5.32</v>
      </c>
      <c r="E177" s="85">
        <f>'Forward collapse simulation'!D187</f>
        <v>13.65</v>
      </c>
      <c r="F177" s="85"/>
      <c r="G177" s="3" t="str">
        <f t="shared" si="99"/>
        <v>1.9</v>
      </c>
      <c r="H177" s="3" t="str">
        <f t="shared" si="100"/>
        <v>-</v>
      </c>
      <c r="I177" s="3">
        <f t="shared" si="101"/>
        <v>7.41</v>
      </c>
      <c r="J177" s="3">
        <f t="shared" si="102"/>
        <v>5.32</v>
      </c>
      <c r="K177" s="3">
        <f t="shared" si="103"/>
        <v>12.285</v>
      </c>
      <c r="L177" s="85"/>
      <c r="M177" s="3" t="str">
        <f t="shared" si="104"/>
        <v>1.9</v>
      </c>
      <c r="N177" s="3" t="str">
        <f t="shared" si="105"/>
        <v>-</v>
      </c>
      <c r="O177" s="3">
        <f t="shared" si="106"/>
        <v>7.41</v>
      </c>
      <c r="P177" s="3">
        <f t="shared" si="107"/>
        <v>5.32</v>
      </c>
      <c r="Q177" s="3">
        <f t="shared" si="108"/>
        <v>10.920000000000002</v>
      </c>
      <c r="R177" s="85"/>
      <c r="S177" s="3" t="str">
        <f t="shared" si="109"/>
        <v>1.9</v>
      </c>
      <c r="T177" s="3" t="str">
        <f t="shared" si="110"/>
        <v>-</v>
      </c>
      <c r="U177" s="3">
        <f t="shared" si="111"/>
        <v>7.41</v>
      </c>
      <c r="V177" s="3">
        <f t="shared" si="112"/>
        <v>5.32</v>
      </c>
      <c r="W177" s="3">
        <f t="shared" si="113"/>
        <v>9.5549999999999997</v>
      </c>
      <c r="X177" s="85"/>
      <c r="Y177" s="3" t="str">
        <f t="shared" si="114"/>
        <v>1.9</v>
      </c>
      <c r="Z177" s="3" t="str">
        <f t="shared" si="115"/>
        <v>-</v>
      </c>
      <c r="AA177" s="3">
        <f t="shared" si="116"/>
        <v>7.41</v>
      </c>
      <c r="AB177" s="3">
        <f t="shared" si="117"/>
        <v>5.32</v>
      </c>
      <c r="AC177" s="3">
        <f t="shared" si="118"/>
        <v>8.19</v>
      </c>
      <c r="AD177" s="85"/>
      <c r="AE177" s="3" t="str">
        <f t="shared" si="119"/>
        <v>1.9</v>
      </c>
      <c r="AF177" s="3" t="str">
        <f t="shared" si="120"/>
        <v>-</v>
      </c>
      <c r="AG177" s="3">
        <f t="shared" si="121"/>
        <v>7.41</v>
      </c>
      <c r="AH177" s="3">
        <f t="shared" si="122"/>
        <v>5.32</v>
      </c>
      <c r="AI177" s="3">
        <f t="shared" si="123"/>
        <v>6.8250000000000002</v>
      </c>
      <c r="AJ177" s="85"/>
      <c r="AK177" s="3" t="str">
        <f t="shared" si="124"/>
        <v>1.9</v>
      </c>
      <c r="AL177" s="3" t="str">
        <f t="shared" si="125"/>
        <v>-</v>
      </c>
      <c r="AM177" s="3">
        <f t="shared" si="126"/>
        <v>7.41</v>
      </c>
      <c r="AN177" s="3">
        <f t="shared" si="127"/>
        <v>5.32</v>
      </c>
      <c r="AO177" s="3">
        <f t="shared" si="128"/>
        <v>5.4600000000000009</v>
      </c>
      <c r="AP177" s="85"/>
      <c r="AQ177" s="3" t="str">
        <f t="shared" si="129"/>
        <v>1.9</v>
      </c>
      <c r="AR177" s="3" t="str">
        <f t="shared" si="130"/>
        <v>-</v>
      </c>
      <c r="AS177" s="3">
        <f t="shared" si="131"/>
        <v>7.41</v>
      </c>
      <c r="AT177" s="3">
        <f t="shared" si="132"/>
        <v>5.32</v>
      </c>
      <c r="AU177" s="3">
        <f t="shared" si="133"/>
        <v>4.0949999999999998</v>
      </c>
      <c r="AV177" s="85"/>
      <c r="AW177" s="3" t="str">
        <f t="shared" si="134"/>
        <v>1.9</v>
      </c>
      <c r="AX177" s="3" t="str">
        <f t="shared" si="135"/>
        <v>-</v>
      </c>
      <c r="AY177" s="3">
        <f t="shared" si="136"/>
        <v>7.41</v>
      </c>
      <c r="AZ177" s="3">
        <f t="shared" si="137"/>
        <v>5.32</v>
      </c>
      <c r="BA177" s="3">
        <f t="shared" si="138"/>
        <v>2.7300000000000004</v>
      </c>
      <c r="BB177" s="85"/>
      <c r="BC177" s="3" t="str">
        <f t="shared" si="139"/>
        <v>1.9</v>
      </c>
      <c r="BD177" s="3" t="str">
        <f t="shared" si="140"/>
        <v>-</v>
      </c>
      <c r="BE177" s="3">
        <f t="shared" si="141"/>
        <v>7.41</v>
      </c>
      <c r="BF177" s="3">
        <f t="shared" si="142"/>
        <v>5.32</v>
      </c>
      <c r="BG177" s="3">
        <f t="shared" si="143"/>
        <v>1.3650000000000002</v>
      </c>
    </row>
    <row r="178" spans="1:59" x14ac:dyDescent="0.3">
      <c r="A178" s="1" t="str">
        <f>'Forward collapse simulation'!B188</f>
        <v>1.9</v>
      </c>
      <c r="B178" s="37" t="str">
        <f>IF('Forward collapse simulation'!C188="","-",'Forward collapse simulation'!C188)</f>
        <v>-</v>
      </c>
      <c r="C178" s="85">
        <f>'Forward collapse simulation'!E188</f>
        <v>7.69</v>
      </c>
      <c r="D178" s="85">
        <f>'Forward collapse simulation'!F188</f>
        <v>8.5399999999999991</v>
      </c>
      <c r="E178" s="85">
        <f>'Forward collapse simulation'!D188</f>
        <v>12.257</v>
      </c>
      <c r="F178" s="85"/>
      <c r="G178" s="3" t="str">
        <f t="shared" si="99"/>
        <v>1.9</v>
      </c>
      <c r="H178" s="3" t="str">
        <f t="shared" si="100"/>
        <v>-</v>
      </c>
      <c r="I178" s="3">
        <f t="shared" si="101"/>
        <v>7.69</v>
      </c>
      <c r="J178" s="3">
        <f t="shared" si="102"/>
        <v>8.5399999999999991</v>
      </c>
      <c r="K178" s="3">
        <f t="shared" si="103"/>
        <v>11.0313</v>
      </c>
      <c r="L178" s="85"/>
      <c r="M178" s="3" t="str">
        <f t="shared" si="104"/>
        <v>1.9</v>
      </c>
      <c r="N178" s="3" t="str">
        <f t="shared" si="105"/>
        <v>-</v>
      </c>
      <c r="O178" s="3">
        <f t="shared" si="106"/>
        <v>7.69</v>
      </c>
      <c r="P178" s="3">
        <f t="shared" si="107"/>
        <v>8.5399999999999991</v>
      </c>
      <c r="Q178" s="3">
        <f t="shared" si="108"/>
        <v>9.8056000000000001</v>
      </c>
      <c r="R178" s="85"/>
      <c r="S178" s="3" t="str">
        <f t="shared" si="109"/>
        <v>1.9</v>
      </c>
      <c r="T178" s="3" t="str">
        <f t="shared" si="110"/>
        <v>-</v>
      </c>
      <c r="U178" s="3">
        <f t="shared" si="111"/>
        <v>7.69</v>
      </c>
      <c r="V178" s="3">
        <f t="shared" si="112"/>
        <v>8.5399999999999991</v>
      </c>
      <c r="W178" s="3">
        <f t="shared" si="113"/>
        <v>8.5798999999999985</v>
      </c>
      <c r="X178" s="85"/>
      <c r="Y178" s="3" t="str">
        <f t="shared" si="114"/>
        <v>1.9</v>
      </c>
      <c r="Z178" s="3" t="str">
        <f t="shared" si="115"/>
        <v>-</v>
      </c>
      <c r="AA178" s="3">
        <f t="shared" si="116"/>
        <v>7.69</v>
      </c>
      <c r="AB178" s="3">
        <f t="shared" si="117"/>
        <v>8.5399999999999991</v>
      </c>
      <c r="AC178" s="3">
        <f t="shared" si="118"/>
        <v>7.3541999999999996</v>
      </c>
      <c r="AD178" s="85"/>
      <c r="AE178" s="3" t="str">
        <f t="shared" si="119"/>
        <v>1.9</v>
      </c>
      <c r="AF178" s="3" t="str">
        <f t="shared" si="120"/>
        <v>-</v>
      </c>
      <c r="AG178" s="3">
        <f t="shared" si="121"/>
        <v>7.69</v>
      </c>
      <c r="AH178" s="3">
        <f t="shared" si="122"/>
        <v>8.5399999999999991</v>
      </c>
      <c r="AI178" s="3">
        <f t="shared" si="123"/>
        <v>6.1284999999999998</v>
      </c>
      <c r="AJ178" s="85"/>
      <c r="AK178" s="3" t="str">
        <f t="shared" si="124"/>
        <v>1.9</v>
      </c>
      <c r="AL178" s="3" t="str">
        <f t="shared" si="125"/>
        <v>-</v>
      </c>
      <c r="AM178" s="3">
        <f t="shared" si="126"/>
        <v>7.69</v>
      </c>
      <c r="AN178" s="3">
        <f t="shared" si="127"/>
        <v>8.5399999999999991</v>
      </c>
      <c r="AO178" s="3">
        <f t="shared" si="128"/>
        <v>4.9028</v>
      </c>
      <c r="AP178" s="85"/>
      <c r="AQ178" s="3" t="str">
        <f t="shared" si="129"/>
        <v>1.9</v>
      </c>
      <c r="AR178" s="3" t="str">
        <f t="shared" si="130"/>
        <v>-</v>
      </c>
      <c r="AS178" s="3">
        <f t="shared" si="131"/>
        <v>7.69</v>
      </c>
      <c r="AT178" s="3">
        <f t="shared" si="132"/>
        <v>8.5399999999999991</v>
      </c>
      <c r="AU178" s="3">
        <f t="shared" si="133"/>
        <v>3.6770999999999998</v>
      </c>
      <c r="AV178" s="85"/>
      <c r="AW178" s="3" t="str">
        <f t="shared" si="134"/>
        <v>1.9</v>
      </c>
      <c r="AX178" s="3" t="str">
        <f t="shared" si="135"/>
        <v>-</v>
      </c>
      <c r="AY178" s="3">
        <f t="shared" si="136"/>
        <v>7.69</v>
      </c>
      <c r="AZ178" s="3">
        <f t="shared" si="137"/>
        <v>8.5399999999999991</v>
      </c>
      <c r="BA178" s="3">
        <f t="shared" si="138"/>
        <v>2.4514</v>
      </c>
      <c r="BB178" s="85"/>
      <c r="BC178" s="3" t="str">
        <f t="shared" si="139"/>
        <v>1.9</v>
      </c>
      <c r="BD178" s="3" t="str">
        <f t="shared" si="140"/>
        <v>-</v>
      </c>
      <c r="BE178" s="3">
        <f t="shared" si="141"/>
        <v>7.69</v>
      </c>
      <c r="BF178" s="3">
        <f t="shared" si="142"/>
        <v>8.5399999999999991</v>
      </c>
      <c r="BG178" s="3">
        <f t="shared" si="143"/>
        <v>1.2257</v>
      </c>
    </row>
    <row r="179" spans="1:59" x14ac:dyDescent="0.3">
      <c r="A179" s="1" t="str">
        <f>'Forward collapse simulation'!B189</f>
        <v>1.9</v>
      </c>
      <c r="B179" s="37" t="str">
        <f>IF('Forward collapse simulation'!C189="","-",'Forward collapse simulation'!C189)</f>
        <v>-</v>
      </c>
      <c r="C179" s="85">
        <f>'Forward collapse simulation'!E189</f>
        <v>7.36</v>
      </c>
      <c r="D179" s="85">
        <f>'Forward collapse simulation'!F189</f>
        <v>11.75</v>
      </c>
      <c r="E179" s="85">
        <f>'Forward collapse simulation'!D189</f>
        <v>10.571999999999999</v>
      </c>
      <c r="F179" s="85"/>
      <c r="G179" s="3" t="str">
        <f t="shared" si="99"/>
        <v>1.9</v>
      </c>
      <c r="H179" s="3" t="str">
        <f t="shared" si="100"/>
        <v>-</v>
      </c>
      <c r="I179" s="3">
        <f t="shared" si="101"/>
        <v>7.36</v>
      </c>
      <c r="J179" s="3">
        <f t="shared" si="102"/>
        <v>11.75</v>
      </c>
      <c r="K179" s="3">
        <f t="shared" si="103"/>
        <v>9.5147999999999993</v>
      </c>
      <c r="L179" s="85"/>
      <c r="M179" s="3" t="str">
        <f t="shared" si="104"/>
        <v>1.9</v>
      </c>
      <c r="N179" s="3" t="str">
        <f t="shared" si="105"/>
        <v>-</v>
      </c>
      <c r="O179" s="3">
        <f t="shared" si="106"/>
        <v>7.36</v>
      </c>
      <c r="P179" s="3">
        <f t="shared" si="107"/>
        <v>11.75</v>
      </c>
      <c r="Q179" s="3">
        <f t="shared" si="108"/>
        <v>8.4575999999999993</v>
      </c>
      <c r="R179" s="85"/>
      <c r="S179" s="3" t="str">
        <f t="shared" si="109"/>
        <v>1.9</v>
      </c>
      <c r="T179" s="3" t="str">
        <f t="shared" si="110"/>
        <v>-</v>
      </c>
      <c r="U179" s="3">
        <f t="shared" si="111"/>
        <v>7.36</v>
      </c>
      <c r="V179" s="3">
        <f t="shared" si="112"/>
        <v>11.75</v>
      </c>
      <c r="W179" s="3">
        <f t="shared" si="113"/>
        <v>7.4003999999999985</v>
      </c>
      <c r="X179" s="85"/>
      <c r="Y179" s="3" t="str">
        <f t="shared" si="114"/>
        <v>1.9</v>
      </c>
      <c r="Z179" s="3" t="str">
        <f t="shared" si="115"/>
        <v>-</v>
      </c>
      <c r="AA179" s="3">
        <f t="shared" si="116"/>
        <v>7.36</v>
      </c>
      <c r="AB179" s="3">
        <f t="shared" si="117"/>
        <v>11.75</v>
      </c>
      <c r="AC179" s="3">
        <f t="shared" si="118"/>
        <v>6.3431999999999995</v>
      </c>
      <c r="AD179" s="85"/>
      <c r="AE179" s="3" t="str">
        <f t="shared" si="119"/>
        <v>1.9</v>
      </c>
      <c r="AF179" s="3" t="str">
        <f t="shared" si="120"/>
        <v>-</v>
      </c>
      <c r="AG179" s="3">
        <f t="shared" si="121"/>
        <v>7.36</v>
      </c>
      <c r="AH179" s="3">
        <f t="shared" si="122"/>
        <v>11.75</v>
      </c>
      <c r="AI179" s="3">
        <f t="shared" si="123"/>
        <v>5.2859999999999996</v>
      </c>
      <c r="AJ179" s="85"/>
      <c r="AK179" s="3" t="str">
        <f t="shared" si="124"/>
        <v>1.9</v>
      </c>
      <c r="AL179" s="3" t="str">
        <f t="shared" si="125"/>
        <v>-</v>
      </c>
      <c r="AM179" s="3">
        <f t="shared" si="126"/>
        <v>7.36</v>
      </c>
      <c r="AN179" s="3">
        <f t="shared" si="127"/>
        <v>11.75</v>
      </c>
      <c r="AO179" s="3">
        <f t="shared" si="128"/>
        <v>4.2287999999999997</v>
      </c>
      <c r="AP179" s="85"/>
      <c r="AQ179" s="3" t="str">
        <f t="shared" si="129"/>
        <v>1.9</v>
      </c>
      <c r="AR179" s="3" t="str">
        <f t="shared" si="130"/>
        <v>-</v>
      </c>
      <c r="AS179" s="3">
        <f t="shared" si="131"/>
        <v>7.36</v>
      </c>
      <c r="AT179" s="3">
        <f t="shared" si="132"/>
        <v>11.75</v>
      </c>
      <c r="AU179" s="3">
        <f t="shared" si="133"/>
        <v>3.1715999999999998</v>
      </c>
      <c r="AV179" s="85"/>
      <c r="AW179" s="3" t="str">
        <f t="shared" si="134"/>
        <v>1.9</v>
      </c>
      <c r="AX179" s="3" t="str">
        <f t="shared" si="135"/>
        <v>-</v>
      </c>
      <c r="AY179" s="3">
        <f t="shared" si="136"/>
        <v>7.36</v>
      </c>
      <c r="AZ179" s="3">
        <f t="shared" si="137"/>
        <v>11.75</v>
      </c>
      <c r="BA179" s="3">
        <f t="shared" si="138"/>
        <v>2.1143999999999998</v>
      </c>
      <c r="BB179" s="85"/>
      <c r="BC179" s="3" t="str">
        <f t="shared" si="139"/>
        <v>1.9</v>
      </c>
      <c r="BD179" s="3" t="str">
        <f t="shared" si="140"/>
        <v>-</v>
      </c>
      <c r="BE179" s="3">
        <f t="shared" si="141"/>
        <v>7.36</v>
      </c>
      <c r="BF179" s="3">
        <f t="shared" si="142"/>
        <v>11.75</v>
      </c>
      <c r="BG179" s="3">
        <f t="shared" si="143"/>
        <v>1.0571999999999999</v>
      </c>
    </row>
    <row r="180" spans="1:59" x14ac:dyDescent="0.3">
      <c r="A180" s="1" t="str">
        <f>'Forward collapse simulation'!B190</f>
        <v>1.9</v>
      </c>
      <c r="B180" s="37" t="str">
        <f>IF('Forward collapse simulation'!C190="","-",'Forward collapse simulation'!C190)</f>
        <v>-</v>
      </c>
      <c r="C180" s="85">
        <f>'Forward collapse simulation'!E190</f>
        <v>10.25</v>
      </c>
      <c r="D180" s="85">
        <f>'Forward collapse simulation'!F190</f>
        <v>27.13</v>
      </c>
      <c r="E180" s="85">
        <f>'Forward collapse simulation'!D190</f>
        <v>6.5750000000000002</v>
      </c>
      <c r="F180" s="85"/>
      <c r="G180" s="3" t="str">
        <f t="shared" si="99"/>
        <v>1.9</v>
      </c>
      <c r="H180" s="3" t="str">
        <f t="shared" si="100"/>
        <v>-</v>
      </c>
      <c r="I180" s="3">
        <f t="shared" si="101"/>
        <v>10.25</v>
      </c>
      <c r="J180" s="3">
        <f t="shared" si="102"/>
        <v>27.13</v>
      </c>
      <c r="K180" s="3">
        <f t="shared" si="103"/>
        <v>5.9175000000000004</v>
      </c>
      <c r="L180" s="85"/>
      <c r="M180" s="3" t="str">
        <f t="shared" si="104"/>
        <v>1.9</v>
      </c>
      <c r="N180" s="3" t="str">
        <f t="shared" si="105"/>
        <v>-</v>
      </c>
      <c r="O180" s="3">
        <f t="shared" si="106"/>
        <v>10.25</v>
      </c>
      <c r="P180" s="3">
        <f t="shared" si="107"/>
        <v>27.13</v>
      </c>
      <c r="Q180" s="3">
        <f t="shared" si="108"/>
        <v>5.2600000000000007</v>
      </c>
      <c r="R180" s="85"/>
      <c r="S180" s="3" t="str">
        <f t="shared" si="109"/>
        <v>1.9</v>
      </c>
      <c r="T180" s="3" t="str">
        <f t="shared" si="110"/>
        <v>-</v>
      </c>
      <c r="U180" s="3">
        <f t="shared" si="111"/>
        <v>10.25</v>
      </c>
      <c r="V180" s="3">
        <f t="shared" si="112"/>
        <v>27.13</v>
      </c>
      <c r="W180" s="3">
        <f t="shared" si="113"/>
        <v>4.6025</v>
      </c>
      <c r="X180" s="85"/>
      <c r="Y180" s="3" t="str">
        <f t="shared" si="114"/>
        <v>1.9</v>
      </c>
      <c r="Z180" s="3" t="str">
        <f t="shared" si="115"/>
        <v>-</v>
      </c>
      <c r="AA180" s="3">
        <f t="shared" si="116"/>
        <v>10.25</v>
      </c>
      <c r="AB180" s="3">
        <f t="shared" si="117"/>
        <v>27.13</v>
      </c>
      <c r="AC180" s="3">
        <f t="shared" si="118"/>
        <v>3.9449999999999998</v>
      </c>
      <c r="AD180" s="85"/>
      <c r="AE180" s="3" t="str">
        <f t="shared" si="119"/>
        <v>1.9</v>
      </c>
      <c r="AF180" s="3" t="str">
        <f t="shared" si="120"/>
        <v>-</v>
      </c>
      <c r="AG180" s="3">
        <f t="shared" si="121"/>
        <v>10.25</v>
      </c>
      <c r="AH180" s="3">
        <f t="shared" si="122"/>
        <v>27.13</v>
      </c>
      <c r="AI180" s="3">
        <f t="shared" si="123"/>
        <v>3.2875000000000001</v>
      </c>
      <c r="AJ180" s="85"/>
      <c r="AK180" s="3" t="str">
        <f t="shared" si="124"/>
        <v>1.9</v>
      </c>
      <c r="AL180" s="3" t="str">
        <f t="shared" si="125"/>
        <v>-</v>
      </c>
      <c r="AM180" s="3">
        <f t="shared" si="126"/>
        <v>10.25</v>
      </c>
      <c r="AN180" s="3">
        <f t="shared" si="127"/>
        <v>27.13</v>
      </c>
      <c r="AO180" s="3">
        <f t="shared" si="128"/>
        <v>2.6300000000000003</v>
      </c>
      <c r="AP180" s="85"/>
      <c r="AQ180" s="3" t="str">
        <f t="shared" si="129"/>
        <v>1.9</v>
      </c>
      <c r="AR180" s="3" t="str">
        <f t="shared" si="130"/>
        <v>-</v>
      </c>
      <c r="AS180" s="3">
        <f t="shared" si="131"/>
        <v>10.25</v>
      </c>
      <c r="AT180" s="3">
        <f t="shared" si="132"/>
        <v>27.13</v>
      </c>
      <c r="AU180" s="3">
        <f t="shared" si="133"/>
        <v>1.9724999999999999</v>
      </c>
      <c r="AV180" s="85"/>
      <c r="AW180" s="3" t="str">
        <f t="shared" si="134"/>
        <v>1.9</v>
      </c>
      <c r="AX180" s="3" t="str">
        <f t="shared" si="135"/>
        <v>-</v>
      </c>
      <c r="AY180" s="3">
        <f t="shared" si="136"/>
        <v>10.25</v>
      </c>
      <c r="AZ180" s="3">
        <f t="shared" si="137"/>
        <v>27.13</v>
      </c>
      <c r="BA180" s="3">
        <f t="shared" si="138"/>
        <v>1.3150000000000002</v>
      </c>
      <c r="BB180" s="85"/>
      <c r="BC180" s="3" t="str">
        <f t="shared" si="139"/>
        <v>1.9</v>
      </c>
      <c r="BD180" s="3" t="str">
        <f t="shared" si="140"/>
        <v>-</v>
      </c>
      <c r="BE180" s="3">
        <f t="shared" si="141"/>
        <v>10.25</v>
      </c>
      <c r="BF180" s="3">
        <f t="shared" si="142"/>
        <v>27.13</v>
      </c>
      <c r="BG180" s="3">
        <f t="shared" si="143"/>
        <v>0.65750000000000008</v>
      </c>
    </row>
    <row r="181" spans="1:59" x14ac:dyDescent="0.3">
      <c r="A181" s="1" t="str">
        <f>'Forward collapse simulation'!B191</f>
        <v>1.9</v>
      </c>
      <c r="B181" s="37" t="str">
        <f>IF('Forward collapse simulation'!C191="","-",'Forward collapse simulation'!C191)</f>
        <v>-</v>
      </c>
      <c r="C181" s="85">
        <f>'Forward collapse simulation'!E191</f>
        <v>14.2</v>
      </c>
      <c r="D181" s="85">
        <f>'Forward collapse simulation'!F191</f>
        <v>40.909999999999997</v>
      </c>
      <c r="E181" s="85">
        <f>'Forward collapse simulation'!D191</f>
        <v>4.5810000000000004</v>
      </c>
      <c r="F181" s="85"/>
      <c r="G181" s="3" t="str">
        <f t="shared" si="99"/>
        <v>1.9</v>
      </c>
      <c r="H181" s="3" t="str">
        <f t="shared" si="100"/>
        <v>-</v>
      </c>
      <c r="I181" s="3">
        <f t="shared" si="101"/>
        <v>14.2</v>
      </c>
      <c r="J181" s="3">
        <f t="shared" si="102"/>
        <v>40.909999999999997</v>
      </c>
      <c r="K181" s="3">
        <f t="shared" si="103"/>
        <v>4.1229000000000005</v>
      </c>
      <c r="L181" s="85"/>
      <c r="M181" s="3" t="str">
        <f t="shared" si="104"/>
        <v>1.9</v>
      </c>
      <c r="N181" s="3" t="str">
        <f t="shared" si="105"/>
        <v>-</v>
      </c>
      <c r="O181" s="3">
        <f t="shared" si="106"/>
        <v>14.2</v>
      </c>
      <c r="P181" s="3">
        <f t="shared" si="107"/>
        <v>40.909999999999997</v>
      </c>
      <c r="Q181" s="3">
        <f t="shared" si="108"/>
        <v>3.6648000000000005</v>
      </c>
      <c r="R181" s="85"/>
      <c r="S181" s="3" t="str">
        <f t="shared" si="109"/>
        <v>1.9</v>
      </c>
      <c r="T181" s="3" t="str">
        <f t="shared" si="110"/>
        <v>-</v>
      </c>
      <c r="U181" s="3">
        <f t="shared" si="111"/>
        <v>14.2</v>
      </c>
      <c r="V181" s="3">
        <f t="shared" si="112"/>
        <v>40.909999999999997</v>
      </c>
      <c r="W181" s="3">
        <f t="shared" si="113"/>
        <v>3.2067000000000001</v>
      </c>
      <c r="X181" s="85"/>
      <c r="Y181" s="3" t="str">
        <f t="shared" si="114"/>
        <v>1.9</v>
      </c>
      <c r="Z181" s="3" t="str">
        <f t="shared" si="115"/>
        <v>-</v>
      </c>
      <c r="AA181" s="3">
        <f t="shared" si="116"/>
        <v>14.2</v>
      </c>
      <c r="AB181" s="3">
        <f t="shared" si="117"/>
        <v>40.909999999999997</v>
      </c>
      <c r="AC181" s="3">
        <f t="shared" si="118"/>
        <v>2.7486000000000002</v>
      </c>
      <c r="AD181" s="85"/>
      <c r="AE181" s="3" t="str">
        <f t="shared" si="119"/>
        <v>1.9</v>
      </c>
      <c r="AF181" s="3" t="str">
        <f t="shared" si="120"/>
        <v>-</v>
      </c>
      <c r="AG181" s="3">
        <f t="shared" si="121"/>
        <v>14.2</v>
      </c>
      <c r="AH181" s="3">
        <f t="shared" si="122"/>
        <v>40.909999999999997</v>
      </c>
      <c r="AI181" s="3">
        <f t="shared" si="123"/>
        <v>2.2905000000000002</v>
      </c>
      <c r="AJ181" s="85"/>
      <c r="AK181" s="3" t="str">
        <f t="shared" si="124"/>
        <v>1.9</v>
      </c>
      <c r="AL181" s="3" t="str">
        <f t="shared" si="125"/>
        <v>-</v>
      </c>
      <c r="AM181" s="3">
        <f t="shared" si="126"/>
        <v>14.2</v>
      </c>
      <c r="AN181" s="3">
        <f t="shared" si="127"/>
        <v>40.909999999999997</v>
      </c>
      <c r="AO181" s="3">
        <f t="shared" si="128"/>
        <v>1.8324000000000003</v>
      </c>
      <c r="AP181" s="85"/>
      <c r="AQ181" s="3" t="str">
        <f t="shared" si="129"/>
        <v>1.9</v>
      </c>
      <c r="AR181" s="3" t="str">
        <f t="shared" si="130"/>
        <v>-</v>
      </c>
      <c r="AS181" s="3">
        <f t="shared" si="131"/>
        <v>14.2</v>
      </c>
      <c r="AT181" s="3">
        <f t="shared" si="132"/>
        <v>40.909999999999997</v>
      </c>
      <c r="AU181" s="3">
        <f t="shared" si="133"/>
        <v>1.3743000000000001</v>
      </c>
      <c r="AV181" s="85"/>
      <c r="AW181" s="3" t="str">
        <f t="shared" si="134"/>
        <v>1.9</v>
      </c>
      <c r="AX181" s="3" t="str">
        <f t="shared" si="135"/>
        <v>-</v>
      </c>
      <c r="AY181" s="3">
        <f t="shared" si="136"/>
        <v>14.2</v>
      </c>
      <c r="AZ181" s="3">
        <f t="shared" si="137"/>
        <v>40.909999999999997</v>
      </c>
      <c r="BA181" s="3">
        <f t="shared" si="138"/>
        <v>0.91620000000000013</v>
      </c>
      <c r="BB181" s="85"/>
      <c r="BC181" s="3" t="str">
        <f t="shared" si="139"/>
        <v>1.9</v>
      </c>
      <c r="BD181" s="3" t="str">
        <f t="shared" si="140"/>
        <v>-</v>
      </c>
      <c r="BE181" s="3">
        <f t="shared" si="141"/>
        <v>14.2</v>
      </c>
      <c r="BF181" s="3">
        <f t="shared" si="142"/>
        <v>40.909999999999997</v>
      </c>
      <c r="BG181" s="3">
        <f t="shared" si="143"/>
        <v>0.45810000000000006</v>
      </c>
    </row>
    <row r="182" spans="1:59" x14ac:dyDescent="0.3">
      <c r="A182" s="1" t="str">
        <f>'Forward collapse simulation'!B192</f>
        <v>1.9</v>
      </c>
      <c r="B182" s="37" t="str">
        <f>IF('Forward collapse simulation'!C192="","-",'Forward collapse simulation'!C192)</f>
        <v>-</v>
      </c>
      <c r="C182" s="85">
        <f>'Forward collapse simulation'!E192</f>
        <v>24.94</v>
      </c>
      <c r="D182" s="85">
        <f>'Forward collapse simulation'!F192</f>
        <v>58.86</v>
      </c>
      <c r="E182" s="85">
        <f>'Forward collapse simulation'!D192</f>
        <v>3.6789999999999998</v>
      </c>
      <c r="F182" s="85"/>
      <c r="G182" s="3" t="str">
        <f t="shared" si="99"/>
        <v>1.9</v>
      </c>
      <c r="H182" s="3" t="str">
        <f t="shared" si="100"/>
        <v>-</v>
      </c>
      <c r="I182" s="3">
        <f t="shared" si="101"/>
        <v>24.94</v>
      </c>
      <c r="J182" s="3">
        <f t="shared" si="102"/>
        <v>58.86</v>
      </c>
      <c r="K182" s="3">
        <f t="shared" si="103"/>
        <v>3.3110999999999997</v>
      </c>
      <c r="L182" s="85"/>
      <c r="M182" s="3" t="str">
        <f t="shared" si="104"/>
        <v>1.9</v>
      </c>
      <c r="N182" s="3" t="str">
        <f t="shared" si="105"/>
        <v>-</v>
      </c>
      <c r="O182" s="3">
        <f t="shared" si="106"/>
        <v>24.94</v>
      </c>
      <c r="P182" s="3">
        <f t="shared" si="107"/>
        <v>58.86</v>
      </c>
      <c r="Q182" s="3">
        <f t="shared" si="108"/>
        <v>2.9432</v>
      </c>
      <c r="R182" s="85"/>
      <c r="S182" s="3" t="str">
        <f t="shared" si="109"/>
        <v>1.9</v>
      </c>
      <c r="T182" s="3" t="str">
        <f t="shared" si="110"/>
        <v>-</v>
      </c>
      <c r="U182" s="3">
        <f t="shared" si="111"/>
        <v>24.94</v>
      </c>
      <c r="V182" s="3">
        <f t="shared" si="112"/>
        <v>58.86</v>
      </c>
      <c r="W182" s="3">
        <f t="shared" si="113"/>
        <v>2.5752999999999999</v>
      </c>
      <c r="X182" s="85"/>
      <c r="Y182" s="3" t="str">
        <f t="shared" si="114"/>
        <v>1.9</v>
      </c>
      <c r="Z182" s="3" t="str">
        <f t="shared" si="115"/>
        <v>-</v>
      </c>
      <c r="AA182" s="3">
        <f t="shared" si="116"/>
        <v>24.94</v>
      </c>
      <c r="AB182" s="3">
        <f t="shared" si="117"/>
        <v>58.86</v>
      </c>
      <c r="AC182" s="3">
        <f t="shared" si="118"/>
        <v>2.2073999999999998</v>
      </c>
      <c r="AD182" s="85"/>
      <c r="AE182" s="3" t="str">
        <f t="shared" si="119"/>
        <v>1.9</v>
      </c>
      <c r="AF182" s="3" t="str">
        <f t="shared" si="120"/>
        <v>-</v>
      </c>
      <c r="AG182" s="3">
        <f t="shared" si="121"/>
        <v>24.94</v>
      </c>
      <c r="AH182" s="3">
        <f t="shared" si="122"/>
        <v>58.86</v>
      </c>
      <c r="AI182" s="3">
        <f t="shared" si="123"/>
        <v>1.8394999999999999</v>
      </c>
      <c r="AJ182" s="85"/>
      <c r="AK182" s="3" t="str">
        <f t="shared" si="124"/>
        <v>1.9</v>
      </c>
      <c r="AL182" s="3" t="str">
        <f t="shared" si="125"/>
        <v>-</v>
      </c>
      <c r="AM182" s="3">
        <f t="shared" si="126"/>
        <v>24.94</v>
      </c>
      <c r="AN182" s="3">
        <f t="shared" si="127"/>
        <v>58.86</v>
      </c>
      <c r="AO182" s="3">
        <f t="shared" si="128"/>
        <v>1.4716</v>
      </c>
      <c r="AP182" s="85"/>
      <c r="AQ182" s="3" t="str">
        <f t="shared" si="129"/>
        <v>1.9</v>
      </c>
      <c r="AR182" s="3" t="str">
        <f t="shared" si="130"/>
        <v>-</v>
      </c>
      <c r="AS182" s="3">
        <f t="shared" si="131"/>
        <v>24.94</v>
      </c>
      <c r="AT182" s="3">
        <f t="shared" si="132"/>
        <v>58.86</v>
      </c>
      <c r="AU182" s="3">
        <f t="shared" si="133"/>
        <v>1.1036999999999999</v>
      </c>
      <c r="AV182" s="85"/>
      <c r="AW182" s="3" t="str">
        <f t="shared" si="134"/>
        <v>1.9</v>
      </c>
      <c r="AX182" s="3" t="str">
        <f t="shared" si="135"/>
        <v>-</v>
      </c>
      <c r="AY182" s="3">
        <f t="shared" si="136"/>
        <v>24.94</v>
      </c>
      <c r="AZ182" s="3">
        <f t="shared" si="137"/>
        <v>58.86</v>
      </c>
      <c r="BA182" s="3">
        <f t="shared" si="138"/>
        <v>0.73580000000000001</v>
      </c>
      <c r="BB182" s="85"/>
      <c r="BC182" s="3" t="str">
        <f t="shared" si="139"/>
        <v>1.9</v>
      </c>
      <c r="BD182" s="3" t="str">
        <f t="shared" si="140"/>
        <v>-</v>
      </c>
      <c r="BE182" s="3">
        <f t="shared" si="141"/>
        <v>24.94</v>
      </c>
      <c r="BF182" s="3">
        <f t="shared" si="142"/>
        <v>58.86</v>
      </c>
      <c r="BG182" s="3">
        <f t="shared" si="143"/>
        <v>0.3679</v>
      </c>
    </row>
    <row r="183" spans="1:59" x14ac:dyDescent="0.3">
      <c r="A183" s="1" t="str">
        <f>'Forward collapse simulation'!B193</f>
        <v>1.9</v>
      </c>
      <c r="B183" s="37" t="str">
        <f>IF('Forward collapse simulation'!C193="","-",'Forward collapse simulation'!C193)</f>
        <v>-</v>
      </c>
      <c r="C183" s="85">
        <f>'Forward collapse simulation'!E193</f>
        <v>73.12</v>
      </c>
      <c r="D183" s="85">
        <f>'Forward collapse simulation'!F193</f>
        <v>76.290000000000006</v>
      </c>
      <c r="E183" s="85">
        <f>'Forward collapse simulation'!D193</f>
        <v>5.0259999999999998</v>
      </c>
      <c r="F183" s="85"/>
      <c r="G183" s="3" t="str">
        <f t="shared" si="99"/>
        <v>1.9</v>
      </c>
      <c r="H183" s="3" t="str">
        <f t="shared" si="100"/>
        <v>-</v>
      </c>
      <c r="I183" s="3">
        <f t="shared" si="101"/>
        <v>73.12</v>
      </c>
      <c r="J183" s="3">
        <f t="shared" si="102"/>
        <v>76.290000000000006</v>
      </c>
      <c r="K183" s="3">
        <f t="shared" si="103"/>
        <v>4.5233999999999996</v>
      </c>
      <c r="L183" s="85"/>
      <c r="M183" s="3" t="str">
        <f t="shared" si="104"/>
        <v>1.9</v>
      </c>
      <c r="N183" s="3" t="str">
        <f t="shared" si="105"/>
        <v>-</v>
      </c>
      <c r="O183" s="3">
        <f t="shared" si="106"/>
        <v>73.12</v>
      </c>
      <c r="P183" s="3">
        <f t="shared" si="107"/>
        <v>76.290000000000006</v>
      </c>
      <c r="Q183" s="3">
        <f t="shared" si="108"/>
        <v>4.0208000000000004</v>
      </c>
      <c r="R183" s="85"/>
      <c r="S183" s="3" t="str">
        <f t="shared" si="109"/>
        <v>1.9</v>
      </c>
      <c r="T183" s="3" t="str">
        <f t="shared" si="110"/>
        <v>-</v>
      </c>
      <c r="U183" s="3">
        <f t="shared" si="111"/>
        <v>73.12</v>
      </c>
      <c r="V183" s="3">
        <f t="shared" si="112"/>
        <v>76.290000000000006</v>
      </c>
      <c r="W183" s="3">
        <f t="shared" si="113"/>
        <v>3.5181999999999998</v>
      </c>
      <c r="X183" s="85"/>
      <c r="Y183" s="3" t="str">
        <f t="shared" si="114"/>
        <v>1.9</v>
      </c>
      <c r="Z183" s="3" t="str">
        <f t="shared" si="115"/>
        <v>-</v>
      </c>
      <c r="AA183" s="3">
        <f t="shared" si="116"/>
        <v>73.12</v>
      </c>
      <c r="AB183" s="3">
        <f t="shared" si="117"/>
        <v>76.290000000000006</v>
      </c>
      <c r="AC183" s="3">
        <f t="shared" si="118"/>
        <v>3.0155999999999996</v>
      </c>
      <c r="AD183" s="85"/>
      <c r="AE183" s="3" t="str">
        <f t="shared" si="119"/>
        <v>1.9</v>
      </c>
      <c r="AF183" s="3" t="str">
        <f t="shared" si="120"/>
        <v>-</v>
      </c>
      <c r="AG183" s="3">
        <f t="shared" si="121"/>
        <v>73.12</v>
      </c>
      <c r="AH183" s="3">
        <f t="shared" si="122"/>
        <v>76.290000000000006</v>
      </c>
      <c r="AI183" s="3">
        <f t="shared" si="123"/>
        <v>2.5129999999999999</v>
      </c>
      <c r="AJ183" s="85"/>
      <c r="AK183" s="3" t="str">
        <f t="shared" si="124"/>
        <v>1.9</v>
      </c>
      <c r="AL183" s="3" t="str">
        <f t="shared" si="125"/>
        <v>-</v>
      </c>
      <c r="AM183" s="3">
        <f t="shared" si="126"/>
        <v>73.12</v>
      </c>
      <c r="AN183" s="3">
        <f t="shared" si="127"/>
        <v>76.290000000000006</v>
      </c>
      <c r="AO183" s="3">
        <f t="shared" si="128"/>
        <v>2.0104000000000002</v>
      </c>
      <c r="AP183" s="85"/>
      <c r="AQ183" s="3" t="str">
        <f t="shared" si="129"/>
        <v>1.9</v>
      </c>
      <c r="AR183" s="3" t="str">
        <f t="shared" si="130"/>
        <v>-</v>
      </c>
      <c r="AS183" s="3">
        <f t="shared" si="131"/>
        <v>73.12</v>
      </c>
      <c r="AT183" s="3">
        <f t="shared" si="132"/>
        <v>76.290000000000006</v>
      </c>
      <c r="AU183" s="3">
        <f t="shared" si="133"/>
        <v>1.5077999999999998</v>
      </c>
      <c r="AV183" s="85"/>
      <c r="AW183" s="3" t="str">
        <f t="shared" si="134"/>
        <v>1.9</v>
      </c>
      <c r="AX183" s="3" t="str">
        <f t="shared" si="135"/>
        <v>-</v>
      </c>
      <c r="AY183" s="3">
        <f t="shared" si="136"/>
        <v>73.12</v>
      </c>
      <c r="AZ183" s="3">
        <f t="shared" si="137"/>
        <v>76.290000000000006</v>
      </c>
      <c r="BA183" s="3">
        <f t="shared" si="138"/>
        <v>1.0052000000000001</v>
      </c>
      <c r="BB183" s="85"/>
      <c r="BC183" s="3" t="str">
        <f t="shared" si="139"/>
        <v>1.9</v>
      </c>
      <c r="BD183" s="3" t="str">
        <f t="shared" si="140"/>
        <v>-</v>
      </c>
      <c r="BE183" s="3">
        <f t="shared" si="141"/>
        <v>73.12</v>
      </c>
      <c r="BF183" s="3">
        <f t="shared" si="142"/>
        <v>76.290000000000006</v>
      </c>
      <c r="BG183" s="3">
        <f t="shared" si="143"/>
        <v>0.50260000000000005</v>
      </c>
    </row>
    <row r="184" spans="1:59" x14ac:dyDescent="0.3">
      <c r="A184" s="1" t="str">
        <f>'Forward collapse simulation'!B194</f>
        <v>1.9</v>
      </c>
      <c r="B184" s="37" t="str">
        <f>IF('Forward collapse simulation'!C194="","-",'Forward collapse simulation'!C194)</f>
        <v>-</v>
      </c>
      <c r="C184" s="85">
        <f>'Forward collapse simulation'!E194</f>
        <v>140.55000000000001</v>
      </c>
      <c r="D184" s="85">
        <f>'Forward collapse simulation'!F194</f>
        <v>69.12</v>
      </c>
      <c r="E184" s="85">
        <f>'Forward collapse simulation'!D194</f>
        <v>4.9630000000000001</v>
      </c>
      <c r="F184" s="85"/>
      <c r="G184" s="3" t="str">
        <f t="shared" si="99"/>
        <v>1.9</v>
      </c>
      <c r="H184" s="3" t="str">
        <f t="shared" si="100"/>
        <v>-</v>
      </c>
      <c r="I184" s="3">
        <f t="shared" si="101"/>
        <v>140.55000000000001</v>
      </c>
      <c r="J184" s="3">
        <f t="shared" si="102"/>
        <v>69.12</v>
      </c>
      <c r="K184" s="3">
        <f t="shared" si="103"/>
        <v>4.4667000000000003</v>
      </c>
      <c r="L184" s="85"/>
      <c r="M184" s="3" t="str">
        <f t="shared" si="104"/>
        <v>1.9</v>
      </c>
      <c r="N184" s="3" t="str">
        <f t="shared" si="105"/>
        <v>-</v>
      </c>
      <c r="O184" s="3">
        <f t="shared" si="106"/>
        <v>140.55000000000001</v>
      </c>
      <c r="P184" s="3">
        <f t="shared" si="107"/>
        <v>69.12</v>
      </c>
      <c r="Q184" s="3">
        <f t="shared" si="108"/>
        <v>3.9704000000000002</v>
      </c>
      <c r="R184" s="85"/>
      <c r="S184" s="3" t="str">
        <f t="shared" si="109"/>
        <v>1.9</v>
      </c>
      <c r="T184" s="3" t="str">
        <f t="shared" si="110"/>
        <v>-</v>
      </c>
      <c r="U184" s="3">
        <f t="shared" si="111"/>
        <v>140.55000000000001</v>
      </c>
      <c r="V184" s="3">
        <f t="shared" si="112"/>
        <v>69.12</v>
      </c>
      <c r="W184" s="3">
        <f t="shared" si="113"/>
        <v>3.4741</v>
      </c>
      <c r="X184" s="85"/>
      <c r="Y184" s="3" t="str">
        <f t="shared" si="114"/>
        <v>1.9</v>
      </c>
      <c r="Z184" s="3" t="str">
        <f t="shared" si="115"/>
        <v>-</v>
      </c>
      <c r="AA184" s="3">
        <f t="shared" si="116"/>
        <v>140.55000000000001</v>
      </c>
      <c r="AB184" s="3">
        <f t="shared" si="117"/>
        <v>69.12</v>
      </c>
      <c r="AC184" s="3">
        <f t="shared" si="118"/>
        <v>2.9777999999999998</v>
      </c>
      <c r="AD184" s="85"/>
      <c r="AE184" s="3" t="str">
        <f t="shared" si="119"/>
        <v>1.9</v>
      </c>
      <c r="AF184" s="3" t="str">
        <f t="shared" si="120"/>
        <v>-</v>
      </c>
      <c r="AG184" s="3">
        <f t="shared" si="121"/>
        <v>140.55000000000001</v>
      </c>
      <c r="AH184" s="3">
        <f t="shared" si="122"/>
        <v>69.12</v>
      </c>
      <c r="AI184" s="3">
        <f t="shared" si="123"/>
        <v>2.4815</v>
      </c>
      <c r="AJ184" s="85"/>
      <c r="AK184" s="3" t="str">
        <f t="shared" si="124"/>
        <v>1.9</v>
      </c>
      <c r="AL184" s="3" t="str">
        <f t="shared" si="125"/>
        <v>-</v>
      </c>
      <c r="AM184" s="3">
        <f t="shared" si="126"/>
        <v>140.55000000000001</v>
      </c>
      <c r="AN184" s="3">
        <f t="shared" si="127"/>
        <v>69.12</v>
      </c>
      <c r="AO184" s="3">
        <f t="shared" si="128"/>
        <v>1.9852000000000001</v>
      </c>
      <c r="AP184" s="85"/>
      <c r="AQ184" s="3" t="str">
        <f t="shared" si="129"/>
        <v>1.9</v>
      </c>
      <c r="AR184" s="3" t="str">
        <f t="shared" si="130"/>
        <v>-</v>
      </c>
      <c r="AS184" s="3">
        <f t="shared" si="131"/>
        <v>140.55000000000001</v>
      </c>
      <c r="AT184" s="3">
        <f t="shared" si="132"/>
        <v>69.12</v>
      </c>
      <c r="AU184" s="3">
        <f t="shared" si="133"/>
        <v>1.4888999999999999</v>
      </c>
      <c r="AV184" s="85"/>
      <c r="AW184" s="3" t="str">
        <f t="shared" si="134"/>
        <v>1.9</v>
      </c>
      <c r="AX184" s="3" t="str">
        <f t="shared" si="135"/>
        <v>-</v>
      </c>
      <c r="AY184" s="3">
        <f t="shared" si="136"/>
        <v>140.55000000000001</v>
      </c>
      <c r="AZ184" s="3">
        <f t="shared" si="137"/>
        <v>69.12</v>
      </c>
      <c r="BA184" s="3">
        <f t="shared" si="138"/>
        <v>0.99260000000000004</v>
      </c>
      <c r="BB184" s="85"/>
      <c r="BC184" s="3" t="str">
        <f t="shared" si="139"/>
        <v>1.9</v>
      </c>
      <c r="BD184" s="3" t="str">
        <f t="shared" si="140"/>
        <v>-</v>
      </c>
      <c r="BE184" s="3">
        <f t="shared" si="141"/>
        <v>140.55000000000001</v>
      </c>
      <c r="BF184" s="3">
        <f t="shared" si="142"/>
        <v>69.12</v>
      </c>
      <c r="BG184" s="3">
        <f t="shared" si="143"/>
        <v>0.49630000000000002</v>
      </c>
    </row>
    <row r="185" spans="1:59" x14ac:dyDescent="0.3">
      <c r="A185" s="1" t="str">
        <f>'Forward collapse simulation'!B195</f>
        <v>1.9</v>
      </c>
      <c r="B185" s="37" t="str">
        <f>IF('Forward collapse simulation'!C195="","-",'Forward collapse simulation'!C195)</f>
        <v>-</v>
      </c>
      <c r="C185" s="85">
        <f>'Forward collapse simulation'!E195</f>
        <v>151.1</v>
      </c>
      <c r="D185" s="85">
        <f>'Forward collapse simulation'!F195</f>
        <v>61.18</v>
      </c>
      <c r="E185" s="85">
        <f>'Forward collapse simulation'!D195</f>
        <v>5.0620000000000003</v>
      </c>
      <c r="F185" s="85"/>
      <c r="G185" s="3" t="str">
        <f t="shared" si="99"/>
        <v>1.9</v>
      </c>
      <c r="H185" s="3" t="str">
        <f t="shared" si="100"/>
        <v>-</v>
      </c>
      <c r="I185" s="3">
        <f t="shared" si="101"/>
        <v>151.1</v>
      </c>
      <c r="J185" s="3">
        <f t="shared" si="102"/>
        <v>61.18</v>
      </c>
      <c r="K185" s="3">
        <f t="shared" si="103"/>
        <v>4.5558000000000005</v>
      </c>
      <c r="L185" s="85"/>
      <c r="M185" s="3" t="str">
        <f t="shared" si="104"/>
        <v>1.9</v>
      </c>
      <c r="N185" s="3" t="str">
        <f t="shared" si="105"/>
        <v>-</v>
      </c>
      <c r="O185" s="3">
        <f t="shared" si="106"/>
        <v>151.1</v>
      </c>
      <c r="P185" s="3">
        <f t="shared" si="107"/>
        <v>61.18</v>
      </c>
      <c r="Q185" s="3">
        <f t="shared" si="108"/>
        <v>4.0496000000000008</v>
      </c>
      <c r="R185" s="85"/>
      <c r="S185" s="3" t="str">
        <f t="shared" si="109"/>
        <v>1.9</v>
      </c>
      <c r="T185" s="3" t="str">
        <f t="shared" si="110"/>
        <v>-</v>
      </c>
      <c r="U185" s="3">
        <f t="shared" si="111"/>
        <v>151.1</v>
      </c>
      <c r="V185" s="3">
        <f t="shared" si="112"/>
        <v>61.18</v>
      </c>
      <c r="W185" s="3">
        <f t="shared" si="113"/>
        <v>3.5434000000000001</v>
      </c>
      <c r="X185" s="85"/>
      <c r="Y185" s="3" t="str">
        <f t="shared" si="114"/>
        <v>1.9</v>
      </c>
      <c r="Z185" s="3" t="str">
        <f t="shared" si="115"/>
        <v>-</v>
      </c>
      <c r="AA185" s="3">
        <f t="shared" si="116"/>
        <v>151.1</v>
      </c>
      <c r="AB185" s="3">
        <f t="shared" si="117"/>
        <v>61.18</v>
      </c>
      <c r="AC185" s="3">
        <f t="shared" si="118"/>
        <v>3.0371999999999999</v>
      </c>
      <c r="AD185" s="85"/>
      <c r="AE185" s="3" t="str">
        <f t="shared" si="119"/>
        <v>1.9</v>
      </c>
      <c r="AF185" s="3" t="str">
        <f t="shared" si="120"/>
        <v>-</v>
      </c>
      <c r="AG185" s="3">
        <f t="shared" si="121"/>
        <v>151.1</v>
      </c>
      <c r="AH185" s="3">
        <f t="shared" si="122"/>
        <v>61.18</v>
      </c>
      <c r="AI185" s="3">
        <f t="shared" si="123"/>
        <v>2.5310000000000001</v>
      </c>
      <c r="AJ185" s="85"/>
      <c r="AK185" s="3" t="str">
        <f t="shared" si="124"/>
        <v>1.9</v>
      </c>
      <c r="AL185" s="3" t="str">
        <f t="shared" si="125"/>
        <v>-</v>
      </c>
      <c r="AM185" s="3">
        <f t="shared" si="126"/>
        <v>151.1</v>
      </c>
      <c r="AN185" s="3">
        <f t="shared" si="127"/>
        <v>61.18</v>
      </c>
      <c r="AO185" s="3">
        <f t="shared" si="128"/>
        <v>2.0248000000000004</v>
      </c>
      <c r="AP185" s="85"/>
      <c r="AQ185" s="3" t="str">
        <f t="shared" si="129"/>
        <v>1.9</v>
      </c>
      <c r="AR185" s="3" t="str">
        <f t="shared" si="130"/>
        <v>-</v>
      </c>
      <c r="AS185" s="3">
        <f t="shared" si="131"/>
        <v>151.1</v>
      </c>
      <c r="AT185" s="3">
        <f t="shared" si="132"/>
        <v>61.18</v>
      </c>
      <c r="AU185" s="3">
        <f t="shared" si="133"/>
        <v>1.5185999999999999</v>
      </c>
      <c r="AV185" s="85"/>
      <c r="AW185" s="3" t="str">
        <f t="shared" si="134"/>
        <v>1.9</v>
      </c>
      <c r="AX185" s="3" t="str">
        <f t="shared" si="135"/>
        <v>-</v>
      </c>
      <c r="AY185" s="3">
        <f t="shared" si="136"/>
        <v>151.1</v>
      </c>
      <c r="AZ185" s="3">
        <f t="shared" si="137"/>
        <v>61.18</v>
      </c>
      <c r="BA185" s="3">
        <f t="shared" si="138"/>
        <v>1.0124000000000002</v>
      </c>
      <c r="BB185" s="85"/>
      <c r="BC185" s="3" t="str">
        <f t="shared" si="139"/>
        <v>1.9</v>
      </c>
      <c r="BD185" s="3" t="str">
        <f t="shared" si="140"/>
        <v>-</v>
      </c>
      <c r="BE185" s="3">
        <f t="shared" si="141"/>
        <v>151.1</v>
      </c>
      <c r="BF185" s="3">
        <f t="shared" si="142"/>
        <v>61.18</v>
      </c>
      <c r="BG185" s="3">
        <f t="shared" si="143"/>
        <v>0.50620000000000009</v>
      </c>
    </row>
    <row r="186" spans="1:59" x14ac:dyDescent="0.3">
      <c r="A186" s="1" t="str">
        <f>'Forward collapse simulation'!B196</f>
        <v>1.9</v>
      </c>
      <c r="B186" s="37" t="str">
        <f>IF('Forward collapse simulation'!C196="","-",'Forward collapse simulation'!C196)</f>
        <v>-</v>
      </c>
      <c r="C186" s="85">
        <f>'Forward collapse simulation'!E196</f>
        <v>159.06</v>
      </c>
      <c r="D186" s="85">
        <f>'Forward collapse simulation'!F196</f>
        <v>43.98</v>
      </c>
      <c r="E186" s="85">
        <f>'Forward collapse simulation'!D196</f>
        <v>6.742</v>
      </c>
      <c r="F186" s="85"/>
      <c r="G186" s="3" t="str">
        <f t="shared" si="99"/>
        <v>1.9</v>
      </c>
      <c r="H186" s="3" t="str">
        <f t="shared" si="100"/>
        <v>-</v>
      </c>
      <c r="I186" s="3">
        <f t="shared" si="101"/>
        <v>159.06</v>
      </c>
      <c r="J186" s="3">
        <f t="shared" si="102"/>
        <v>43.98</v>
      </c>
      <c r="K186" s="3">
        <f t="shared" si="103"/>
        <v>6.0678000000000001</v>
      </c>
      <c r="L186" s="85"/>
      <c r="M186" s="3" t="str">
        <f t="shared" si="104"/>
        <v>1.9</v>
      </c>
      <c r="N186" s="3" t="str">
        <f t="shared" si="105"/>
        <v>-</v>
      </c>
      <c r="O186" s="3">
        <f t="shared" si="106"/>
        <v>159.06</v>
      </c>
      <c r="P186" s="3">
        <f t="shared" si="107"/>
        <v>43.98</v>
      </c>
      <c r="Q186" s="3">
        <f t="shared" si="108"/>
        <v>5.3936000000000002</v>
      </c>
      <c r="R186" s="85"/>
      <c r="S186" s="3" t="str">
        <f t="shared" si="109"/>
        <v>1.9</v>
      </c>
      <c r="T186" s="3" t="str">
        <f t="shared" si="110"/>
        <v>-</v>
      </c>
      <c r="U186" s="3">
        <f t="shared" si="111"/>
        <v>159.06</v>
      </c>
      <c r="V186" s="3">
        <f t="shared" si="112"/>
        <v>43.98</v>
      </c>
      <c r="W186" s="3">
        <f t="shared" si="113"/>
        <v>4.7193999999999994</v>
      </c>
      <c r="X186" s="85"/>
      <c r="Y186" s="3" t="str">
        <f t="shared" si="114"/>
        <v>1.9</v>
      </c>
      <c r="Z186" s="3" t="str">
        <f t="shared" si="115"/>
        <v>-</v>
      </c>
      <c r="AA186" s="3">
        <f t="shared" si="116"/>
        <v>159.06</v>
      </c>
      <c r="AB186" s="3">
        <f t="shared" si="117"/>
        <v>43.98</v>
      </c>
      <c r="AC186" s="3">
        <f t="shared" si="118"/>
        <v>4.0451999999999995</v>
      </c>
      <c r="AD186" s="85"/>
      <c r="AE186" s="3" t="str">
        <f t="shared" si="119"/>
        <v>1.9</v>
      </c>
      <c r="AF186" s="3" t="str">
        <f t="shared" si="120"/>
        <v>-</v>
      </c>
      <c r="AG186" s="3">
        <f t="shared" si="121"/>
        <v>159.06</v>
      </c>
      <c r="AH186" s="3">
        <f t="shared" si="122"/>
        <v>43.98</v>
      </c>
      <c r="AI186" s="3">
        <f t="shared" si="123"/>
        <v>3.371</v>
      </c>
      <c r="AJ186" s="85"/>
      <c r="AK186" s="3" t="str">
        <f t="shared" si="124"/>
        <v>1.9</v>
      </c>
      <c r="AL186" s="3" t="str">
        <f t="shared" si="125"/>
        <v>-</v>
      </c>
      <c r="AM186" s="3">
        <f t="shared" si="126"/>
        <v>159.06</v>
      </c>
      <c r="AN186" s="3">
        <f t="shared" si="127"/>
        <v>43.98</v>
      </c>
      <c r="AO186" s="3">
        <f t="shared" si="128"/>
        <v>2.6968000000000001</v>
      </c>
      <c r="AP186" s="85"/>
      <c r="AQ186" s="3" t="str">
        <f t="shared" si="129"/>
        <v>1.9</v>
      </c>
      <c r="AR186" s="3" t="str">
        <f t="shared" si="130"/>
        <v>-</v>
      </c>
      <c r="AS186" s="3">
        <f t="shared" si="131"/>
        <v>159.06</v>
      </c>
      <c r="AT186" s="3">
        <f t="shared" si="132"/>
        <v>43.98</v>
      </c>
      <c r="AU186" s="3">
        <f t="shared" si="133"/>
        <v>2.0225999999999997</v>
      </c>
      <c r="AV186" s="85"/>
      <c r="AW186" s="3" t="str">
        <f t="shared" si="134"/>
        <v>1.9</v>
      </c>
      <c r="AX186" s="3" t="str">
        <f t="shared" si="135"/>
        <v>-</v>
      </c>
      <c r="AY186" s="3">
        <f t="shared" si="136"/>
        <v>159.06</v>
      </c>
      <c r="AZ186" s="3">
        <f t="shared" si="137"/>
        <v>43.98</v>
      </c>
      <c r="BA186" s="3">
        <f t="shared" si="138"/>
        <v>1.3484</v>
      </c>
      <c r="BB186" s="85"/>
      <c r="BC186" s="3" t="str">
        <f t="shared" si="139"/>
        <v>1.9</v>
      </c>
      <c r="BD186" s="3" t="str">
        <f t="shared" si="140"/>
        <v>-</v>
      </c>
      <c r="BE186" s="3">
        <f t="shared" si="141"/>
        <v>159.06</v>
      </c>
      <c r="BF186" s="3">
        <f t="shared" si="142"/>
        <v>43.98</v>
      </c>
      <c r="BG186" s="3">
        <f t="shared" si="143"/>
        <v>0.67420000000000002</v>
      </c>
    </row>
    <row r="187" spans="1:59" x14ac:dyDescent="0.3">
      <c r="A187" s="1" t="str">
        <f>'Forward collapse simulation'!B197</f>
        <v>1.9</v>
      </c>
      <c r="B187" s="37" t="str">
        <f>IF('Forward collapse simulation'!C197="","-",'Forward collapse simulation'!C197)</f>
        <v>-</v>
      </c>
      <c r="C187" s="85">
        <f>'Forward collapse simulation'!E197</f>
        <v>161.25</v>
      </c>
      <c r="D187" s="85">
        <f>'Forward collapse simulation'!F197</f>
        <v>29.51</v>
      </c>
      <c r="E187" s="85">
        <f>'Forward collapse simulation'!D197</f>
        <v>10.577999999999999</v>
      </c>
      <c r="F187" s="85"/>
      <c r="G187" s="3" t="str">
        <f t="shared" si="99"/>
        <v>1.9</v>
      </c>
      <c r="H187" s="3" t="str">
        <f t="shared" si="100"/>
        <v>-</v>
      </c>
      <c r="I187" s="3">
        <f t="shared" si="101"/>
        <v>161.25</v>
      </c>
      <c r="J187" s="3">
        <f t="shared" si="102"/>
        <v>29.51</v>
      </c>
      <c r="K187" s="3">
        <f t="shared" si="103"/>
        <v>9.5201999999999991</v>
      </c>
      <c r="L187" s="85"/>
      <c r="M187" s="3" t="str">
        <f t="shared" si="104"/>
        <v>1.9</v>
      </c>
      <c r="N187" s="3" t="str">
        <f t="shared" si="105"/>
        <v>-</v>
      </c>
      <c r="O187" s="3">
        <f t="shared" si="106"/>
        <v>161.25</v>
      </c>
      <c r="P187" s="3">
        <f t="shared" si="107"/>
        <v>29.51</v>
      </c>
      <c r="Q187" s="3">
        <f t="shared" si="108"/>
        <v>8.4624000000000006</v>
      </c>
      <c r="R187" s="85"/>
      <c r="S187" s="3" t="str">
        <f t="shared" si="109"/>
        <v>1.9</v>
      </c>
      <c r="T187" s="3" t="str">
        <f t="shared" si="110"/>
        <v>-</v>
      </c>
      <c r="U187" s="3">
        <f t="shared" si="111"/>
        <v>161.25</v>
      </c>
      <c r="V187" s="3">
        <f t="shared" si="112"/>
        <v>29.51</v>
      </c>
      <c r="W187" s="3">
        <f t="shared" si="113"/>
        <v>7.4045999999999994</v>
      </c>
      <c r="X187" s="85"/>
      <c r="Y187" s="3" t="str">
        <f t="shared" si="114"/>
        <v>1.9</v>
      </c>
      <c r="Z187" s="3" t="str">
        <f t="shared" si="115"/>
        <v>-</v>
      </c>
      <c r="AA187" s="3">
        <f t="shared" si="116"/>
        <v>161.25</v>
      </c>
      <c r="AB187" s="3">
        <f t="shared" si="117"/>
        <v>29.51</v>
      </c>
      <c r="AC187" s="3">
        <f t="shared" si="118"/>
        <v>6.3467999999999991</v>
      </c>
      <c r="AD187" s="85"/>
      <c r="AE187" s="3" t="str">
        <f t="shared" si="119"/>
        <v>1.9</v>
      </c>
      <c r="AF187" s="3" t="str">
        <f t="shared" si="120"/>
        <v>-</v>
      </c>
      <c r="AG187" s="3">
        <f t="shared" si="121"/>
        <v>161.25</v>
      </c>
      <c r="AH187" s="3">
        <f t="shared" si="122"/>
        <v>29.51</v>
      </c>
      <c r="AI187" s="3">
        <f t="shared" si="123"/>
        <v>5.2889999999999997</v>
      </c>
      <c r="AJ187" s="85"/>
      <c r="AK187" s="3" t="str">
        <f t="shared" si="124"/>
        <v>1.9</v>
      </c>
      <c r="AL187" s="3" t="str">
        <f t="shared" si="125"/>
        <v>-</v>
      </c>
      <c r="AM187" s="3">
        <f t="shared" si="126"/>
        <v>161.25</v>
      </c>
      <c r="AN187" s="3">
        <f t="shared" si="127"/>
        <v>29.51</v>
      </c>
      <c r="AO187" s="3">
        <f t="shared" si="128"/>
        <v>4.2312000000000003</v>
      </c>
      <c r="AP187" s="85"/>
      <c r="AQ187" s="3" t="str">
        <f t="shared" si="129"/>
        <v>1.9</v>
      </c>
      <c r="AR187" s="3" t="str">
        <f t="shared" si="130"/>
        <v>-</v>
      </c>
      <c r="AS187" s="3">
        <f t="shared" si="131"/>
        <v>161.25</v>
      </c>
      <c r="AT187" s="3">
        <f t="shared" si="132"/>
        <v>29.51</v>
      </c>
      <c r="AU187" s="3">
        <f t="shared" si="133"/>
        <v>3.1733999999999996</v>
      </c>
      <c r="AV187" s="85"/>
      <c r="AW187" s="3" t="str">
        <f t="shared" si="134"/>
        <v>1.9</v>
      </c>
      <c r="AX187" s="3" t="str">
        <f t="shared" si="135"/>
        <v>-</v>
      </c>
      <c r="AY187" s="3">
        <f t="shared" si="136"/>
        <v>161.25</v>
      </c>
      <c r="AZ187" s="3">
        <f t="shared" si="137"/>
        <v>29.51</v>
      </c>
      <c r="BA187" s="3">
        <f t="shared" si="138"/>
        <v>2.1156000000000001</v>
      </c>
      <c r="BB187" s="85"/>
      <c r="BC187" s="3" t="str">
        <f t="shared" si="139"/>
        <v>1.9</v>
      </c>
      <c r="BD187" s="3" t="str">
        <f t="shared" si="140"/>
        <v>-</v>
      </c>
      <c r="BE187" s="3">
        <f t="shared" si="141"/>
        <v>161.25</v>
      </c>
      <c r="BF187" s="3">
        <f t="shared" si="142"/>
        <v>29.51</v>
      </c>
      <c r="BG187" s="3">
        <f t="shared" si="143"/>
        <v>1.0578000000000001</v>
      </c>
    </row>
    <row r="188" spans="1:59" x14ac:dyDescent="0.3">
      <c r="A188" s="1" t="str">
        <f>'Forward collapse simulation'!B198</f>
        <v>1.9</v>
      </c>
      <c r="B188" s="37" t="str">
        <f>IF('Forward collapse simulation'!C198="","-",'Forward collapse simulation'!C198)</f>
        <v>-</v>
      </c>
      <c r="C188" s="85">
        <f>'Forward collapse simulation'!E198</f>
        <v>161.46</v>
      </c>
      <c r="D188" s="85">
        <f>'Forward collapse simulation'!F198</f>
        <v>27.24</v>
      </c>
      <c r="E188" s="85">
        <f>'Forward collapse simulation'!D198</f>
        <v>10.622999999999999</v>
      </c>
      <c r="F188" s="85"/>
      <c r="G188" s="3" t="str">
        <f t="shared" si="99"/>
        <v>1.9</v>
      </c>
      <c r="H188" s="3" t="str">
        <f t="shared" si="100"/>
        <v>-</v>
      </c>
      <c r="I188" s="3">
        <f t="shared" si="101"/>
        <v>161.46</v>
      </c>
      <c r="J188" s="3">
        <f t="shared" si="102"/>
        <v>27.24</v>
      </c>
      <c r="K188" s="3">
        <f t="shared" si="103"/>
        <v>9.5606999999999989</v>
      </c>
      <c r="L188" s="85"/>
      <c r="M188" s="3" t="str">
        <f t="shared" si="104"/>
        <v>1.9</v>
      </c>
      <c r="N188" s="3" t="str">
        <f t="shared" si="105"/>
        <v>-</v>
      </c>
      <c r="O188" s="3">
        <f t="shared" si="106"/>
        <v>161.46</v>
      </c>
      <c r="P188" s="3">
        <f t="shared" si="107"/>
        <v>27.24</v>
      </c>
      <c r="Q188" s="3">
        <f t="shared" si="108"/>
        <v>8.4984000000000002</v>
      </c>
      <c r="R188" s="85"/>
      <c r="S188" s="3" t="str">
        <f t="shared" si="109"/>
        <v>1.9</v>
      </c>
      <c r="T188" s="3" t="str">
        <f t="shared" si="110"/>
        <v>-</v>
      </c>
      <c r="U188" s="3">
        <f t="shared" si="111"/>
        <v>161.46</v>
      </c>
      <c r="V188" s="3">
        <f t="shared" si="112"/>
        <v>27.24</v>
      </c>
      <c r="W188" s="3">
        <f t="shared" si="113"/>
        <v>7.4360999999999988</v>
      </c>
      <c r="X188" s="85"/>
      <c r="Y188" s="3" t="str">
        <f t="shared" si="114"/>
        <v>1.9</v>
      </c>
      <c r="Z188" s="3" t="str">
        <f t="shared" si="115"/>
        <v>-</v>
      </c>
      <c r="AA188" s="3">
        <f t="shared" si="116"/>
        <v>161.46</v>
      </c>
      <c r="AB188" s="3">
        <f t="shared" si="117"/>
        <v>27.24</v>
      </c>
      <c r="AC188" s="3">
        <f t="shared" si="118"/>
        <v>6.3737999999999992</v>
      </c>
      <c r="AD188" s="85"/>
      <c r="AE188" s="3" t="str">
        <f t="shared" si="119"/>
        <v>1.9</v>
      </c>
      <c r="AF188" s="3" t="str">
        <f t="shared" si="120"/>
        <v>-</v>
      </c>
      <c r="AG188" s="3">
        <f t="shared" si="121"/>
        <v>161.46</v>
      </c>
      <c r="AH188" s="3">
        <f t="shared" si="122"/>
        <v>27.24</v>
      </c>
      <c r="AI188" s="3">
        <f t="shared" si="123"/>
        <v>5.3114999999999997</v>
      </c>
      <c r="AJ188" s="85"/>
      <c r="AK188" s="3" t="str">
        <f t="shared" si="124"/>
        <v>1.9</v>
      </c>
      <c r="AL188" s="3" t="str">
        <f t="shared" si="125"/>
        <v>-</v>
      </c>
      <c r="AM188" s="3">
        <f t="shared" si="126"/>
        <v>161.46</v>
      </c>
      <c r="AN188" s="3">
        <f t="shared" si="127"/>
        <v>27.24</v>
      </c>
      <c r="AO188" s="3">
        <f t="shared" si="128"/>
        <v>4.2492000000000001</v>
      </c>
      <c r="AP188" s="85"/>
      <c r="AQ188" s="3" t="str">
        <f t="shared" si="129"/>
        <v>1.9</v>
      </c>
      <c r="AR188" s="3" t="str">
        <f t="shared" si="130"/>
        <v>-</v>
      </c>
      <c r="AS188" s="3">
        <f t="shared" si="131"/>
        <v>161.46</v>
      </c>
      <c r="AT188" s="3">
        <f t="shared" si="132"/>
        <v>27.24</v>
      </c>
      <c r="AU188" s="3">
        <f t="shared" si="133"/>
        <v>3.1868999999999996</v>
      </c>
      <c r="AV188" s="85"/>
      <c r="AW188" s="3" t="str">
        <f t="shared" si="134"/>
        <v>1.9</v>
      </c>
      <c r="AX188" s="3" t="str">
        <f t="shared" si="135"/>
        <v>-</v>
      </c>
      <c r="AY188" s="3">
        <f t="shared" si="136"/>
        <v>161.46</v>
      </c>
      <c r="AZ188" s="3">
        <f t="shared" si="137"/>
        <v>27.24</v>
      </c>
      <c r="BA188" s="3">
        <f t="shared" si="138"/>
        <v>2.1246</v>
      </c>
      <c r="BB188" s="85"/>
      <c r="BC188" s="3" t="str">
        <f t="shared" si="139"/>
        <v>1.9</v>
      </c>
      <c r="BD188" s="3" t="str">
        <f t="shared" si="140"/>
        <v>-</v>
      </c>
      <c r="BE188" s="3">
        <f t="shared" si="141"/>
        <v>161.46</v>
      </c>
      <c r="BF188" s="3">
        <f t="shared" si="142"/>
        <v>27.24</v>
      </c>
      <c r="BG188" s="3">
        <f t="shared" si="143"/>
        <v>1.0623</v>
      </c>
    </row>
    <row r="189" spans="1:59" x14ac:dyDescent="0.3">
      <c r="A189" s="1" t="str">
        <f>'Forward collapse simulation'!B199</f>
        <v>1.9</v>
      </c>
      <c r="B189" s="37" t="str">
        <f>IF('Forward collapse simulation'!C199="","-",'Forward collapse simulation'!C199)</f>
        <v>-</v>
      </c>
      <c r="C189" s="85">
        <f>'Forward collapse simulation'!E199</f>
        <v>162.57</v>
      </c>
      <c r="D189" s="85">
        <f>'Forward collapse simulation'!F199</f>
        <v>19.670000000000002</v>
      </c>
      <c r="E189" s="85">
        <f>'Forward collapse simulation'!D199</f>
        <v>10.343999999999999</v>
      </c>
      <c r="F189" s="85"/>
      <c r="G189" s="3" t="str">
        <f t="shared" si="99"/>
        <v>1.9</v>
      </c>
      <c r="H189" s="3" t="str">
        <f t="shared" si="100"/>
        <v>-</v>
      </c>
      <c r="I189" s="3">
        <f t="shared" si="101"/>
        <v>162.57</v>
      </c>
      <c r="J189" s="3">
        <f t="shared" si="102"/>
        <v>19.670000000000002</v>
      </c>
      <c r="K189" s="3">
        <f t="shared" si="103"/>
        <v>9.3095999999999997</v>
      </c>
      <c r="L189" s="85"/>
      <c r="M189" s="3" t="str">
        <f t="shared" si="104"/>
        <v>1.9</v>
      </c>
      <c r="N189" s="3" t="str">
        <f t="shared" si="105"/>
        <v>-</v>
      </c>
      <c r="O189" s="3">
        <f t="shared" si="106"/>
        <v>162.57</v>
      </c>
      <c r="P189" s="3">
        <f t="shared" si="107"/>
        <v>19.670000000000002</v>
      </c>
      <c r="Q189" s="3">
        <f t="shared" si="108"/>
        <v>8.2751999999999999</v>
      </c>
      <c r="R189" s="85"/>
      <c r="S189" s="3" t="str">
        <f t="shared" si="109"/>
        <v>1.9</v>
      </c>
      <c r="T189" s="3" t="str">
        <f t="shared" si="110"/>
        <v>-</v>
      </c>
      <c r="U189" s="3">
        <f t="shared" si="111"/>
        <v>162.57</v>
      </c>
      <c r="V189" s="3">
        <f t="shared" si="112"/>
        <v>19.670000000000002</v>
      </c>
      <c r="W189" s="3">
        <f t="shared" si="113"/>
        <v>7.2407999999999992</v>
      </c>
      <c r="X189" s="85"/>
      <c r="Y189" s="3" t="str">
        <f t="shared" si="114"/>
        <v>1.9</v>
      </c>
      <c r="Z189" s="3" t="str">
        <f t="shared" si="115"/>
        <v>-</v>
      </c>
      <c r="AA189" s="3">
        <f t="shared" si="116"/>
        <v>162.57</v>
      </c>
      <c r="AB189" s="3">
        <f t="shared" si="117"/>
        <v>19.670000000000002</v>
      </c>
      <c r="AC189" s="3">
        <f t="shared" si="118"/>
        <v>6.2063999999999995</v>
      </c>
      <c r="AD189" s="85"/>
      <c r="AE189" s="3" t="str">
        <f t="shared" si="119"/>
        <v>1.9</v>
      </c>
      <c r="AF189" s="3" t="str">
        <f t="shared" si="120"/>
        <v>-</v>
      </c>
      <c r="AG189" s="3">
        <f t="shared" si="121"/>
        <v>162.57</v>
      </c>
      <c r="AH189" s="3">
        <f t="shared" si="122"/>
        <v>19.670000000000002</v>
      </c>
      <c r="AI189" s="3">
        <f t="shared" si="123"/>
        <v>5.1719999999999997</v>
      </c>
      <c r="AJ189" s="85"/>
      <c r="AK189" s="3" t="str">
        <f t="shared" si="124"/>
        <v>1.9</v>
      </c>
      <c r="AL189" s="3" t="str">
        <f t="shared" si="125"/>
        <v>-</v>
      </c>
      <c r="AM189" s="3">
        <f t="shared" si="126"/>
        <v>162.57</v>
      </c>
      <c r="AN189" s="3">
        <f t="shared" si="127"/>
        <v>19.670000000000002</v>
      </c>
      <c r="AO189" s="3">
        <f t="shared" si="128"/>
        <v>4.1375999999999999</v>
      </c>
      <c r="AP189" s="85"/>
      <c r="AQ189" s="3" t="str">
        <f t="shared" si="129"/>
        <v>1.9</v>
      </c>
      <c r="AR189" s="3" t="str">
        <f t="shared" si="130"/>
        <v>-</v>
      </c>
      <c r="AS189" s="3">
        <f t="shared" si="131"/>
        <v>162.57</v>
      </c>
      <c r="AT189" s="3">
        <f t="shared" si="132"/>
        <v>19.670000000000002</v>
      </c>
      <c r="AU189" s="3">
        <f t="shared" si="133"/>
        <v>3.1031999999999997</v>
      </c>
      <c r="AV189" s="85"/>
      <c r="AW189" s="3" t="str">
        <f t="shared" si="134"/>
        <v>1.9</v>
      </c>
      <c r="AX189" s="3" t="str">
        <f t="shared" si="135"/>
        <v>-</v>
      </c>
      <c r="AY189" s="3">
        <f t="shared" si="136"/>
        <v>162.57</v>
      </c>
      <c r="AZ189" s="3">
        <f t="shared" si="137"/>
        <v>19.670000000000002</v>
      </c>
      <c r="BA189" s="3">
        <f t="shared" si="138"/>
        <v>2.0688</v>
      </c>
      <c r="BB189" s="85"/>
      <c r="BC189" s="3" t="str">
        <f t="shared" si="139"/>
        <v>1.9</v>
      </c>
      <c r="BD189" s="3" t="str">
        <f t="shared" si="140"/>
        <v>-</v>
      </c>
      <c r="BE189" s="3">
        <f t="shared" si="141"/>
        <v>162.57</v>
      </c>
      <c r="BF189" s="3">
        <f t="shared" si="142"/>
        <v>19.670000000000002</v>
      </c>
      <c r="BG189" s="3">
        <f t="shared" si="143"/>
        <v>1.0344</v>
      </c>
    </row>
    <row r="190" spans="1:59" x14ac:dyDescent="0.3">
      <c r="A190" s="1" t="str">
        <f>'Forward collapse simulation'!B200</f>
        <v>1.9</v>
      </c>
      <c r="B190" s="37" t="str">
        <f>IF('Forward collapse simulation'!C200="","-",'Forward collapse simulation'!C200)</f>
        <v>-</v>
      </c>
      <c r="C190" s="85">
        <f>'Forward collapse simulation'!E200</f>
        <v>163.53</v>
      </c>
      <c r="D190" s="85">
        <f>'Forward collapse simulation'!F200</f>
        <v>14.16</v>
      </c>
      <c r="E190" s="85">
        <f>'Forward collapse simulation'!D200</f>
        <v>12.14</v>
      </c>
      <c r="F190" s="85"/>
      <c r="G190" s="3" t="str">
        <f t="shared" si="99"/>
        <v>1.9</v>
      </c>
      <c r="H190" s="3" t="str">
        <f t="shared" si="100"/>
        <v>-</v>
      </c>
      <c r="I190" s="3">
        <f t="shared" si="101"/>
        <v>163.53</v>
      </c>
      <c r="J190" s="3">
        <f t="shared" si="102"/>
        <v>14.16</v>
      </c>
      <c r="K190" s="3">
        <f t="shared" si="103"/>
        <v>10.926</v>
      </c>
      <c r="L190" s="85"/>
      <c r="M190" s="3" t="str">
        <f t="shared" si="104"/>
        <v>1.9</v>
      </c>
      <c r="N190" s="3" t="str">
        <f t="shared" si="105"/>
        <v>-</v>
      </c>
      <c r="O190" s="3">
        <f t="shared" si="106"/>
        <v>163.53</v>
      </c>
      <c r="P190" s="3">
        <f t="shared" si="107"/>
        <v>14.16</v>
      </c>
      <c r="Q190" s="3">
        <f t="shared" si="108"/>
        <v>9.7120000000000015</v>
      </c>
      <c r="R190" s="85"/>
      <c r="S190" s="3" t="str">
        <f t="shared" si="109"/>
        <v>1.9</v>
      </c>
      <c r="T190" s="3" t="str">
        <f t="shared" si="110"/>
        <v>-</v>
      </c>
      <c r="U190" s="3">
        <f t="shared" si="111"/>
        <v>163.53</v>
      </c>
      <c r="V190" s="3">
        <f t="shared" si="112"/>
        <v>14.16</v>
      </c>
      <c r="W190" s="3">
        <f t="shared" si="113"/>
        <v>8.4979999999999993</v>
      </c>
      <c r="X190" s="85"/>
      <c r="Y190" s="3" t="str">
        <f t="shared" si="114"/>
        <v>1.9</v>
      </c>
      <c r="Z190" s="3" t="str">
        <f t="shared" si="115"/>
        <v>-</v>
      </c>
      <c r="AA190" s="3">
        <f t="shared" si="116"/>
        <v>163.53</v>
      </c>
      <c r="AB190" s="3">
        <f t="shared" si="117"/>
        <v>14.16</v>
      </c>
      <c r="AC190" s="3">
        <f t="shared" si="118"/>
        <v>7.2839999999999998</v>
      </c>
      <c r="AD190" s="85"/>
      <c r="AE190" s="3" t="str">
        <f t="shared" si="119"/>
        <v>1.9</v>
      </c>
      <c r="AF190" s="3" t="str">
        <f t="shared" si="120"/>
        <v>-</v>
      </c>
      <c r="AG190" s="3">
        <f t="shared" si="121"/>
        <v>163.53</v>
      </c>
      <c r="AH190" s="3">
        <f t="shared" si="122"/>
        <v>14.16</v>
      </c>
      <c r="AI190" s="3">
        <f t="shared" si="123"/>
        <v>6.07</v>
      </c>
      <c r="AJ190" s="85"/>
      <c r="AK190" s="3" t="str">
        <f t="shared" si="124"/>
        <v>1.9</v>
      </c>
      <c r="AL190" s="3" t="str">
        <f t="shared" si="125"/>
        <v>-</v>
      </c>
      <c r="AM190" s="3">
        <f t="shared" si="126"/>
        <v>163.53</v>
      </c>
      <c r="AN190" s="3">
        <f t="shared" si="127"/>
        <v>14.16</v>
      </c>
      <c r="AO190" s="3">
        <f t="shared" si="128"/>
        <v>4.8560000000000008</v>
      </c>
      <c r="AP190" s="85"/>
      <c r="AQ190" s="3" t="str">
        <f t="shared" si="129"/>
        <v>1.9</v>
      </c>
      <c r="AR190" s="3" t="str">
        <f t="shared" si="130"/>
        <v>-</v>
      </c>
      <c r="AS190" s="3">
        <f t="shared" si="131"/>
        <v>163.53</v>
      </c>
      <c r="AT190" s="3">
        <f t="shared" si="132"/>
        <v>14.16</v>
      </c>
      <c r="AU190" s="3">
        <f t="shared" si="133"/>
        <v>3.6419999999999999</v>
      </c>
      <c r="AV190" s="85"/>
      <c r="AW190" s="3" t="str">
        <f t="shared" si="134"/>
        <v>1.9</v>
      </c>
      <c r="AX190" s="3" t="str">
        <f t="shared" si="135"/>
        <v>-</v>
      </c>
      <c r="AY190" s="3">
        <f t="shared" si="136"/>
        <v>163.53</v>
      </c>
      <c r="AZ190" s="3">
        <f t="shared" si="137"/>
        <v>14.16</v>
      </c>
      <c r="BA190" s="3">
        <f t="shared" si="138"/>
        <v>2.4280000000000004</v>
      </c>
      <c r="BB190" s="85"/>
      <c r="BC190" s="3" t="str">
        <f t="shared" si="139"/>
        <v>1.9</v>
      </c>
      <c r="BD190" s="3" t="str">
        <f t="shared" si="140"/>
        <v>-</v>
      </c>
      <c r="BE190" s="3">
        <f t="shared" si="141"/>
        <v>163.53</v>
      </c>
      <c r="BF190" s="3">
        <f t="shared" si="142"/>
        <v>14.16</v>
      </c>
      <c r="BG190" s="3">
        <f t="shared" si="143"/>
        <v>1.2140000000000002</v>
      </c>
    </row>
    <row r="191" spans="1:59" x14ac:dyDescent="0.3">
      <c r="A191" s="1" t="str">
        <f>'Forward collapse simulation'!B201</f>
        <v>1.9</v>
      </c>
      <c r="B191" s="37" t="str">
        <f>IF('Forward collapse simulation'!C201="","-",'Forward collapse simulation'!C201)</f>
        <v>-</v>
      </c>
      <c r="C191" s="85">
        <f>'Forward collapse simulation'!E201</f>
        <v>164.18</v>
      </c>
      <c r="D191" s="85">
        <f>'Forward collapse simulation'!F201</f>
        <v>8.16</v>
      </c>
      <c r="E191" s="85">
        <f>'Forward collapse simulation'!D201</f>
        <v>12.37</v>
      </c>
      <c r="F191" s="85"/>
      <c r="G191" s="3" t="str">
        <f t="shared" si="99"/>
        <v>1.9</v>
      </c>
      <c r="H191" s="3" t="str">
        <f t="shared" si="100"/>
        <v>-</v>
      </c>
      <c r="I191" s="3">
        <f t="shared" si="101"/>
        <v>164.18</v>
      </c>
      <c r="J191" s="3">
        <f t="shared" si="102"/>
        <v>8.16</v>
      </c>
      <c r="K191" s="3">
        <f t="shared" si="103"/>
        <v>11.132999999999999</v>
      </c>
      <c r="L191" s="85"/>
      <c r="M191" s="3" t="str">
        <f t="shared" si="104"/>
        <v>1.9</v>
      </c>
      <c r="N191" s="3" t="str">
        <f t="shared" si="105"/>
        <v>-</v>
      </c>
      <c r="O191" s="3">
        <f t="shared" si="106"/>
        <v>164.18</v>
      </c>
      <c r="P191" s="3">
        <f t="shared" si="107"/>
        <v>8.16</v>
      </c>
      <c r="Q191" s="3">
        <f t="shared" si="108"/>
        <v>9.8960000000000008</v>
      </c>
      <c r="R191" s="85"/>
      <c r="S191" s="3" t="str">
        <f t="shared" si="109"/>
        <v>1.9</v>
      </c>
      <c r="T191" s="3" t="str">
        <f t="shared" si="110"/>
        <v>-</v>
      </c>
      <c r="U191" s="3">
        <f t="shared" si="111"/>
        <v>164.18</v>
      </c>
      <c r="V191" s="3">
        <f t="shared" si="112"/>
        <v>8.16</v>
      </c>
      <c r="W191" s="3">
        <f t="shared" si="113"/>
        <v>8.6589999999999989</v>
      </c>
      <c r="X191" s="85"/>
      <c r="Y191" s="3" t="str">
        <f t="shared" si="114"/>
        <v>1.9</v>
      </c>
      <c r="Z191" s="3" t="str">
        <f t="shared" si="115"/>
        <v>-</v>
      </c>
      <c r="AA191" s="3">
        <f t="shared" si="116"/>
        <v>164.18</v>
      </c>
      <c r="AB191" s="3">
        <f t="shared" si="117"/>
        <v>8.16</v>
      </c>
      <c r="AC191" s="3">
        <f t="shared" si="118"/>
        <v>7.4219999999999988</v>
      </c>
      <c r="AD191" s="85"/>
      <c r="AE191" s="3" t="str">
        <f t="shared" si="119"/>
        <v>1.9</v>
      </c>
      <c r="AF191" s="3" t="str">
        <f t="shared" si="120"/>
        <v>-</v>
      </c>
      <c r="AG191" s="3">
        <f t="shared" si="121"/>
        <v>164.18</v>
      </c>
      <c r="AH191" s="3">
        <f t="shared" si="122"/>
        <v>8.16</v>
      </c>
      <c r="AI191" s="3">
        <f t="shared" si="123"/>
        <v>6.1849999999999996</v>
      </c>
      <c r="AJ191" s="85"/>
      <c r="AK191" s="3" t="str">
        <f t="shared" si="124"/>
        <v>1.9</v>
      </c>
      <c r="AL191" s="3" t="str">
        <f t="shared" si="125"/>
        <v>-</v>
      </c>
      <c r="AM191" s="3">
        <f t="shared" si="126"/>
        <v>164.18</v>
      </c>
      <c r="AN191" s="3">
        <f t="shared" si="127"/>
        <v>8.16</v>
      </c>
      <c r="AO191" s="3">
        <f t="shared" si="128"/>
        <v>4.9480000000000004</v>
      </c>
      <c r="AP191" s="85"/>
      <c r="AQ191" s="3" t="str">
        <f t="shared" si="129"/>
        <v>1.9</v>
      </c>
      <c r="AR191" s="3" t="str">
        <f t="shared" si="130"/>
        <v>-</v>
      </c>
      <c r="AS191" s="3">
        <f t="shared" si="131"/>
        <v>164.18</v>
      </c>
      <c r="AT191" s="3">
        <f t="shared" si="132"/>
        <v>8.16</v>
      </c>
      <c r="AU191" s="3">
        <f t="shared" si="133"/>
        <v>3.7109999999999994</v>
      </c>
      <c r="AV191" s="85"/>
      <c r="AW191" s="3" t="str">
        <f t="shared" si="134"/>
        <v>1.9</v>
      </c>
      <c r="AX191" s="3" t="str">
        <f t="shared" si="135"/>
        <v>-</v>
      </c>
      <c r="AY191" s="3">
        <f t="shared" si="136"/>
        <v>164.18</v>
      </c>
      <c r="AZ191" s="3">
        <f t="shared" si="137"/>
        <v>8.16</v>
      </c>
      <c r="BA191" s="3">
        <f t="shared" si="138"/>
        <v>2.4740000000000002</v>
      </c>
      <c r="BB191" s="85"/>
      <c r="BC191" s="3" t="str">
        <f t="shared" si="139"/>
        <v>1.9</v>
      </c>
      <c r="BD191" s="3" t="str">
        <f t="shared" si="140"/>
        <v>-</v>
      </c>
      <c r="BE191" s="3">
        <f t="shared" si="141"/>
        <v>164.18</v>
      </c>
      <c r="BF191" s="3">
        <f t="shared" si="142"/>
        <v>8.16</v>
      </c>
      <c r="BG191" s="3">
        <f t="shared" si="143"/>
        <v>1.2370000000000001</v>
      </c>
    </row>
    <row r="192" spans="1:59" x14ac:dyDescent="0.3">
      <c r="A192" s="1" t="str">
        <f>'Forward collapse simulation'!B202</f>
        <v>1.9</v>
      </c>
      <c r="B192" s="37" t="str">
        <f>IF('Forward collapse simulation'!C202="","-",'Forward collapse simulation'!C202)</f>
        <v>-</v>
      </c>
      <c r="C192" s="85">
        <f>'Forward collapse simulation'!E202</f>
        <v>165.45</v>
      </c>
      <c r="D192" s="85">
        <f>'Forward collapse simulation'!F202</f>
        <v>0.61</v>
      </c>
      <c r="E192" s="85">
        <f>'Forward collapse simulation'!D202</f>
        <v>11.124000000000001</v>
      </c>
      <c r="F192" s="85"/>
      <c r="G192" s="3" t="str">
        <f t="shared" si="99"/>
        <v>1.9</v>
      </c>
      <c r="H192" s="3" t="str">
        <f t="shared" si="100"/>
        <v>-</v>
      </c>
      <c r="I192" s="3">
        <f t="shared" si="101"/>
        <v>165.45</v>
      </c>
      <c r="J192" s="3">
        <f t="shared" si="102"/>
        <v>0.61</v>
      </c>
      <c r="K192" s="3">
        <f t="shared" si="103"/>
        <v>10.011600000000001</v>
      </c>
      <c r="L192" s="85"/>
      <c r="M192" s="3" t="str">
        <f t="shared" si="104"/>
        <v>1.9</v>
      </c>
      <c r="N192" s="3" t="str">
        <f t="shared" si="105"/>
        <v>-</v>
      </c>
      <c r="O192" s="3">
        <f t="shared" si="106"/>
        <v>165.45</v>
      </c>
      <c r="P192" s="3">
        <f t="shared" si="107"/>
        <v>0.61</v>
      </c>
      <c r="Q192" s="3">
        <f t="shared" si="108"/>
        <v>8.8992000000000004</v>
      </c>
      <c r="R192" s="85"/>
      <c r="S192" s="3" t="str">
        <f t="shared" si="109"/>
        <v>1.9</v>
      </c>
      <c r="T192" s="3" t="str">
        <f t="shared" si="110"/>
        <v>-</v>
      </c>
      <c r="U192" s="3">
        <f t="shared" si="111"/>
        <v>165.45</v>
      </c>
      <c r="V192" s="3">
        <f t="shared" si="112"/>
        <v>0.61</v>
      </c>
      <c r="W192" s="3">
        <f t="shared" si="113"/>
        <v>7.7867999999999995</v>
      </c>
      <c r="X192" s="85"/>
      <c r="Y192" s="3" t="str">
        <f t="shared" si="114"/>
        <v>1.9</v>
      </c>
      <c r="Z192" s="3" t="str">
        <f t="shared" si="115"/>
        <v>-</v>
      </c>
      <c r="AA192" s="3">
        <f t="shared" si="116"/>
        <v>165.45</v>
      </c>
      <c r="AB192" s="3">
        <f t="shared" si="117"/>
        <v>0.61</v>
      </c>
      <c r="AC192" s="3">
        <f t="shared" si="118"/>
        <v>6.6744000000000003</v>
      </c>
      <c r="AD192" s="85"/>
      <c r="AE192" s="3" t="str">
        <f t="shared" si="119"/>
        <v>1.9</v>
      </c>
      <c r="AF192" s="3" t="str">
        <f t="shared" si="120"/>
        <v>-</v>
      </c>
      <c r="AG192" s="3">
        <f t="shared" si="121"/>
        <v>165.45</v>
      </c>
      <c r="AH192" s="3">
        <f t="shared" si="122"/>
        <v>0.61</v>
      </c>
      <c r="AI192" s="3">
        <f t="shared" si="123"/>
        <v>5.5620000000000003</v>
      </c>
      <c r="AJ192" s="85"/>
      <c r="AK192" s="3" t="str">
        <f t="shared" si="124"/>
        <v>1.9</v>
      </c>
      <c r="AL192" s="3" t="str">
        <f t="shared" si="125"/>
        <v>-</v>
      </c>
      <c r="AM192" s="3">
        <f t="shared" si="126"/>
        <v>165.45</v>
      </c>
      <c r="AN192" s="3">
        <f t="shared" si="127"/>
        <v>0.61</v>
      </c>
      <c r="AO192" s="3">
        <f t="shared" si="128"/>
        <v>4.4496000000000002</v>
      </c>
      <c r="AP192" s="85"/>
      <c r="AQ192" s="3" t="str">
        <f t="shared" si="129"/>
        <v>1.9</v>
      </c>
      <c r="AR192" s="3" t="str">
        <f t="shared" si="130"/>
        <v>-</v>
      </c>
      <c r="AS192" s="3">
        <f t="shared" si="131"/>
        <v>165.45</v>
      </c>
      <c r="AT192" s="3">
        <f t="shared" si="132"/>
        <v>0.61</v>
      </c>
      <c r="AU192" s="3">
        <f t="shared" si="133"/>
        <v>3.3372000000000002</v>
      </c>
      <c r="AV192" s="85"/>
      <c r="AW192" s="3" t="str">
        <f t="shared" si="134"/>
        <v>1.9</v>
      </c>
      <c r="AX192" s="3" t="str">
        <f t="shared" si="135"/>
        <v>-</v>
      </c>
      <c r="AY192" s="3">
        <f t="shared" si="136"/>
        <v>165.45</v>
      </c>
      <c r="AZ192" s="3">
        <f t="shared" si="137"/>
        <v>0.61</v>
      </c>
      <c r="BA192" s="3">
        <f t="shared" si="138"/>
        <v>2.2248000000000001</v>
      </c>
      <c r="BB192" s="85"/>
      <c r="BC192" s="3" t="str">
        <f t="shared" si="139"/>
        <v>1.9</v>
      </c>
      <c r="BD192" s="3" t="str">
        <f t="shared" si="140"/>
        <v>-</v>
      </c>
      <c r="BE192" s="3">
        <f t="shared" si="141"/>
        <v>165.45</v>
      </c>
      <c r="BF192" s="3">
        <f t="shared" si="142"/>
        <v>0.61</v>
      </c>
      <c r="BG192" s="3">
        <f t="shared" si="143"/>
        <v>1.1124000000000001</v>
      </c>
    </row>
    <row r="193" spans="1:59" x14ac:dyDescent="0.3">
      <c r="A193" s="1" t="str">
        <f>'Forward collapse simulation'!B203</f>
        <v>1.9</v>
      </c>
      <c r="B193" s="37" t="str">
        <f>IF('Forward collapse simulation'!C203="","-",'Forward collapse simulation'!C203)</f>
        <v>-</v>
      </c>
      <c r="C193" s="85">
        <f>'Forward collapse simulation'!E203</f>
        <v>164.31</v>
      </c>
      <c r="D193" s="85">
        <f>'Forward collapse simulation'!F203</f>
        <v>-5.63</v>
      </c>
      <c r="E193" s="85">
        <f>'Forward collapse simulation'!D203</f>
        <v>8.2810000000000006</v>
      </c>
      <c r="F193" s="85"/>
      <c r="G193" s="3" t="str">
        <f t="shared" si="99"/>
        <v>1.9</v>
      </c>
      <c r="H193" s="3" t="str">
        <f t="shared" si="100"/>
        <v>-</v>
      </c>
      <c r="I193" s="3">
        <f t="shared" si="101"/>
        <v>164.31</v>
      </c>
      <c r="J193" s="3">
        <f t="shared" si="102"/>
        <v>-5.63</v>
      </c>
      <c r="K193" s="3">
        <f t="shared" si="103"/>
        <v>7.4529000000000005</v>
      </c>
      <c r="L193" s="85"/>
      <c r="M193" s="3" t="str">
        <f t="shared" si="104"/>
        <v>1.9</v>
      </c>
      <c r="N193" s="3" t="str">
        <f t="shared" si="105"/>
        <v>-</v>
      </c>
      <c r="O193" s="3">
        <f t="shared" si="106"/>
        <v>164.31</v>
      </c>
      <c r="P193" s="3">
        <f t="shared" si="107"/>
        <v>-5.63</v>
      </c>
      <c r="Q193" s="3">
        <f t="shared" si="108"/>
        <v>6.6248000000000005</v>
      </c>
      <c r="R193" s="85"/>
      <c r="S193" s="3" t="str">
        <f t="shared" si="109"/>
        <v>1.9</v>
      </c>
      <c r="T193" s="3" t="str">
        <f t="shared" si="110"/>
        <v>-</v>
      </c>
      <c r="U193" s="3">
        <f t="shared" si="111"/>
        <v>164.31</v>
      </c>
      <c r="V193" s="3">
        <f t="shared" si="112"/>
        <v>-5.63</v>
      </c>
      <c r="W193" s="3">
        <f t="shared" si="113"/>
        <v>5.7967000000000004</v>
      </c>
      <c r="X193" s="85"/>
      <c r="Y193" s="3" t="str">
        <f t="shared" si="114"/>
        <v>1.9</v>
      </c>
      <c r="Z193" s="3" t="str">
        <f t="shared" si="115"/>
        <v>-</v>
      </c>
      <c r="AA193" s="3">
        <f t="shared" si="116"/>
        <v>164.31</v>
      </c>
      <c r="AB193" s="3">
        <f t="shared" si="117"/>
        <v>-5.63</v>
      </c>
      <c r="AC193" s="3">
        <f t="shared" si="118"/>
        <v>4.9686000000000003</v>
      </c>
      <c r="AD193" s="85"/>
      <c r="AE193" s="3" t="str">
        <f t="shared" si="119"/>
        <v>1.9</v>
      </c>
      <c r="AF193" s="3" t="str">
        <f t="shared" si="120"/>
        <v>-</v>
      </c>
      <c r="AG193" s="3">
        <f t="shared" si="121"/>
        <v>164.31</v>
      </c>
      <c r="AH193" s="3">
        <f t="shared" si="122"/>
        <v>-5.63</v>
      </c>
      <c r="AI193" s="3">
        <f t="shared" si="123"/>
        <v>4.1405000000000003</v>
      </c>
      <c r="AJ193" s="85"/>
      <c r="AK193" s="3" t="str">
        <f t="shared" si="124"/>
        <v>1.9</v>
      </c>
      <c r="AL193" s="3" t="str">
        <f t="shared" si="125"/>
        <v>-</v>
      </c>
      <c r="AM193" s="3">
        <f t="shared" si="126"/>
        <v>164.31</v>
      </c>
      <c r="AN193" s="3">
        <f t="shared" si="127"/>
        <v>-5.63</v>
      </c>
      <c r="AO193" s="3">
        <f t="shared" si="128"/>
        <v>3.3124000000000002</v>
      </c>
      <c r="AP193" s="85"/>
      <c r="AQ193" s="3" t="str">
        <f t="shared" si="129"/>
        <v>1.9</v>
      </c>
      <c r="AR193" s="3" t="str">
        <f t="shared" si="130"/>
        <v>-</v>
      </c>
      <c r="AS193" s="3">
        <f t="shared" si="131"/>
        <v>164.31</v>
      </c>
      <c r="AT193" s="3">
        <f t="shared" si="132"/>
        <v>-5.63</v>
      </c>
      <c r="AU193" s="3">
        <f t="shared" si="133"/>
        <v>2.4843000000000002</v>
      </c>
      <c r="AV193" s="85"/>
      <c r="AW193" s="3" t="str">
        <f t="shared" si="134"/>
        <v>1.9</v>
      </c>
      <c r="AX193" s="3" t="str">
        <f t="shared" si="135"/>
        <v>-</v>
      </c>
      <c r="AY193" s="3">
        <f t="shared" si="136"/>
        <v>164.31</v>
      </c>
      <c r="AZ193" s="3">
        <f t="shared" si="137"/>
        <v>-5.63</v>
      </c>
      <c r="BA193" s="3">
        <f t="shared" si="138"/>
        <v>1.6562000000000001</v>
      </c>
      <c r="BB193" s="85"/>
      <c r="BC193" s="3" t="str">
        <f t="shared" si="139"/>
        <v>1.9</v>
      </c>
      <c r="BD193" s="3" t="str">
        <f t="shared" si="140"/>
        <v>-</v>
      </c>
      <c r="BE193" s="3">
        <f t="shared" si="141"/>
        <v>164.31</v>
      </c>
      <c r="BF193" s="3">
        <f t="shared" si="142"/>
        <v>-5.63</v>
      </c>
      <c r="BG193" s="3">
        <f t="shared" si="143"/>
        <v>0.82810000000000006</v>
      </c>
    </row>
    <row r="194" spans="1:59" x14ac:dyDescent="0.3">
      <c r="A194" s="1" t="str">
        <f>'Forward collapse simulation'!B204</f>
        <v>1.9</v>
      </c>
      <c r="B194" s="37" t="str">
        <f>IF('Forward collapse simulation'!C204="","-",'Forward collapse simulation'!C204)</f>
        <v>-</v>
      </c>
      <c r="C194" s="85">
        <f>'Forward collapse simulation'!E204</f>
        <v>162.75</v>
      </c>
      <c r="D194" s="85">
        <f>'Forward collapse simulation'!F204</f>
        <v>-9.67</v>
      </c>
      <c r="E194" s="85">
        <f>'Forward collapse simulation'!D204</f>
        <v>6.1769999999999996</v>
      </c>
      <c r="F194" s="85"/>
      <c r="G194" s="3" t="str">
        <f t="shared" si="99"/>
        <v>1.9</v>
      </c>
      <c r="H194" s="3" t="str">
        <f t="shared" si="100"/>
        <v>-</v>
      </c>
      <c r="I194" s="3">
        <f t="shared" si="101"/>
        <v>162.75</v>
      </c>
      <c r="J194" s="3">
        <f t="shared" si="102"/>
        <v>-9.67</v>
      </c>
      <c r="K194" s="3">
        <f t="shared" si="103"/>
        <v>5.5592999999999995</v>
      </c>
      <c r="L194" s="85"/>
      <c r="M194" s="3" t="str">
        <f t="shared" si="104"/>
        <v>1.9</v>
      </c>
      <c r="N194" s="3" t="str">
        <f t="shared" si="105"/>
        <v>-</v>
      </c>
      <c r="O194" s="3">
        <f t="shared" si="106"/>
        <v>162.75</v>
      </c>
      <c r="P194" s="3">
        <f t="shared" si="107"/>
        <v>-9.67</v>
      </c>
      <c r="Q194" s="3">
        <f t="shared" si="108"/>
        <v>4.9416000000000002</v>
      </c>
      <c r="R194" s="85"/>
      <c r="S194" s="3" t="str">
        <f t="shared" si="109"/>
        <v>1.9</v>
      </c>
      <c r="T194" s="3" t="str">
        <f t="shared" si="110"/>
        <v>-</v>
      </c>
      <c r="U194" s="3">
        <f t="shared" si="111"/>
        <v>162.75</v>
      </c>
      <c r="V194" s="3">
        <f t="shared" si="112"/>
        <v>-9.67</v>
      </c>
      <c r="W194" s="3">
        <f t="shared" si="113"/>
        <v>4.3238999999999992</v>
      </c>
      <c r="X194" s="85"/>
      <c r="Y194" s="3" t="str">
        <f t="shared" si="114"/>
        <v>1.9</v>
      </c>
      <c r="Z194" s="3" t="str">
        <f t="shared" si="115"/>
        <v>-</v>
      </c>
      <c r="AA194" s="3">
        <f t="shared" si="116"/>
        <v>162.75</v>
      </c>
      <c r="AB194" s="3">
        <f t="shared" si="117"/>
        <v>-9.67</v>
      </c>
      <c r="AC194" s="3">
        <f t="shared" si="118"/>
        <v>3.7061999999999995</v>
      </c>
      <c r="AD194" s="85"/>
      <c r="AE194" s="3" t="str">
        <f t="shared" si="119"/>
        <v>1.9</v>
      </c>
      <c r="AF194" s="3" t="str">
        <f t="shared" si="120"/>
        <v>-</v>
      </c>
      <c r="AG194" s="3">
        <f t="shared" si="121"/>
        <v>162.75</v>
      </c>
      <c r="AH194" s="3">
        <f t="shared" si="122"/>
        <v>-9.67</v>
      </c>
      <c r="AI194" s="3">
        <f t="shared" si="123"/>
        <v>3.0884999999999998</v>
      </c>
      <c r="AJ194" s="85"/>
      <c r="AK194" s="3" t="str">
        <f t="shared" si="124"/>
        <v>1.9</v>
      </c>
      <c r="AL194" s="3" t="str">
        <f t="shared" si="125"/>
        <v>-</v>
      </c>
      <c r="AM194" s="3">
        <f t="shared" si="126"/>
        <v>162.75</v>
      </c>
      <c r="AN194" s="3">
        <f t="shared" si="127"/>
        <v>-9.67</v>
      </c>
      <c r="AO194" s="3">
        <f t="shared" si="128"/>
        <v>2.4708000000000001</v>
      </c>
      <c r="AP194" s="85"/>
      <c r="AQ194" s="3" t="str">
        <f t="shared" si="129"/>
        <v>1.9</v>
      </c>
      <c r="AR194" s="3" t="str">
        <f t="shared" si="130"/>
        <v>-</v>
      </c>
      <c r="AS194" s="3">
        <f t="shared" si="131"/>
        <v>162.75</v>
      </c>
      <c r="AT194" s="3">
        <f t="shared" si="132"/>
        <v>-9.67</v>
      </c>
      <c r="AU194" s="3">
        <f t="shared" si="133"/>
        <v>1.8530999999999997</v>
      </c>
      <c r="AV194" s="85"/>
      <c r="AW194" s="3" t="str">
        <f t="shared" si="134"/>
        <v>1.9</v>
      </c>
      <c r="AX194" s="3" t="str">
        <f t="shared" si="135"/>
        <v>-</v>
      </c>
      <c r="AY194" s="3">
        <f t="shared" si="136"/>
        <v>162.75</v>
      </c>
      <c r="AZ194" s="3">
        <f t="shared" si="137"/>
        <v>-9.67</v>
      </c>
      <c r="BA194" s="3">
        <f t="shared" si="138"/>
        <v>1.2354000000000001</v>
      </c>
      <c r="BB194" s="85"/>
      <c r="BC194" s="3" t="str">
        <f t="shared" si="139"/>
        <v>1.9</v>
      </c>
      <c r="BD194" s="3" t="str">
        <f t="shared" si="140"/>
        <v>-</v>
      </c>
      <c r="BE194" s="3">
        <f t="shared" si="141"/>
        <v>162.75</v>
      </c>
      <c r="BF194" s="3">
        <f t="shared" si="142"/>
        <v>-9.67</v>
      </c>
      <c r="BG194" s="3">
        <f t="shared" si="143"/>
        <v>0.61770000000000003</v>
      </c>
    </row>
    <row r="195" spans="1:59" x14ac:dyDescent="0.3">
      <c r="A195" s="1" t="str">
        <f>'Forward collapse simulation'!B205</f>
        <v>1.9</v>
      </c>
      <c r="B195" s="37" t="str">
        <f>IF('Forward collapse simulation'!C205="","-",'Forward collapse simulation'!C205)</f>
        <v>-</v>
      </c>
      <c r="C195" s="85">
        <f>'Forward collapse simulation'!E205</f>
        <v>161.71</v>
      </c>
      <c r="D195" s="85">
        <f>'Forward collapse simulation'!F205</f>
        <v>-13.96</v>
      </c>
      <c r="E195" s="85">
        <f>'Forward collapse simulation'!D205</f>
        <v>3.2989999999999999</v>
      </c>
      <c r="F195" s="85"/>
      <c r="G195" s="3" t="str">
        <f t="shared" si="99"/>
        <v>1.9</v>
      </c>
      <c r="H195" s="3" t="str">
        <f t="shared" si="100"/>
        <v>-</v>
      </c>
      <c r="I195" s="3">
        <f t="shared" si="101"/>
        <v>161.71</v>
      </c>
      <c r="J195" s="3">
        <f t="shared" si="102"/>
        <v>-13.96</v>
      </c>
      <c r="K195" s="3">
        <f t="shared" si="103"/>
        <v>2.9691000000000001</v>
      </c>
      <c r="L195" s="85"/>
      <c r="M195" s="3" t="str">
        <f t="shared" si="104"/>
        <v>1.9</v>
      </c>
      <c r="N195" s="3" t="str">
        <f t="shared" si="105"/>
        <v>-</v>
      </c>
      <c r="O195" s="3">
        <f t="shared" si="106"/>
        <v>161.71</v>
      </c>
      <c r="P195" s="3">
        <f t="shared" si="107"/>
        <v>-13.96</v>
      </c>
      <c r="Q195" s="3">
        <f t="shared" si="108"/>
        <v>2.6392000000000002</v>
      </c>
      <c r="R195" s="85"/>
      <c r="S195" s="3" t="str">
        <f t="shared" si="109"/>
        <v>1.9</v>
      </c>
      <c r="T195" s="3" t="str">
        <f t="shared" si="110"/>
        <v>-</v>
      </c>
      <c r="U195" s="3">
        <f t="shared" si="111"/>
        <v>161.71</v>
      </c>
      <c r="V195" s="3">
        <f t="shared" si="112"/>
        <v>-13.96</v>
      </c>
      <c r="W195" s="3">
        <f t="shared" si="113"/>
        <v>2.3092999999999999</v>
      </c>
      <c r="X195" s="85"/>
      <c r="Y195" s="3" t="str">
        <f t="shared" si="114"/>
        <v>1.9</v>
      </c>
      <c r="Z195" s="3" t="str">
        <f t="shared" si="115"/>
        <v>-</v>
      </c>
      <c r="AA195" s="3">
        <f t="shared" si="116"/>
        <v>161.71</v>
      </c>
      <c r="AB195" s="3">
        <f t="shared" si="117"/>
        <v>-13.96</v>
      </c>
      <c r="AC195" s="3">
        <f t="shared" si="118"/>
        <v>1.9793999999999998</v>
      </c>
      <c r="AD195" s="85"/>
      <c r="AE195" s="3" t="str">
        <f t="shared" si="119"/>
        <v>1.9</v>
      </c>
      <c r="AF195" s="3" t="str">
        <f t="shared" si="120"/>
        <v>-</v>
      </c>
      <c r="AG195" s="3">
        <f t="shared" si="121"/>
        <v>161.71</v>
      </c>
      <c r="AH195" s="3">
        <f t="shared" si="122"/>
        <v>-13.96</v>
      </c>
      <c r="AI195" s="3">
        <f t="shared" si="123"/>
        <v>1.6495</v>
      </c>
      <c r="AJ195" s="85"/>
      <c r="AK195" s="3" t="str">
        <f t="shared" si="124"/>
        <v>1.9</v>
      </c>
      <c r="AL195" s="3" t="str">
        <f t="shared" si="125"/>
        <v>-</v>
      </c>
      <c r="AM195" s="3">
        <f t="shared" si="126"/>
        <v>161.71</v>
      </c>
      <c r="AN195" s="3">
        <f t="shared" si="127"/>
        <v>-13.96</v>
      </c>
      <c r="AO195" s="3">
        <f t="shared" si="128"/>
        <v>1.3196000000000001</v>
      </c>
      <c r="AP195" s="85"/>
      <c r="AQ195" s="3" t="str">
        <f t="shared" si="129"/>
        <v>1.9</v>
      </c>
      <c r="AR195" s="3" t="str">
        <f t="shared" si="130"/>
        <v>-</v>
      </c>
      <c r="AS195" s="3">
        <f t="shared" si="131"/>
        <v>161.71</v>
      </c>
      <c r="AT195" s="3">
        <f t="shared" si="132"/>
        <v>-13.96</v>
      </c>
      <c r="AU195" s="3">
        <f t="shared" si="133"/>
        <v>0.98969999999999991</v>
      </c>
      <c r="AV195" s="85"/>
      <c r="AW195" s="3" t="str">
        <f t="shared" si="134"/>
        <v>1.9</v>
      </c>
      <c r="AX195" s="3" t="str">
        <f t="shared" si="135"/>
        <v>-</v>
      </c>
      <c r="AY195" s="3">
        <f t="shared" si="136"/>
        <v>161.71</v>
      </c>
      <c r="AZ195" s="3">
        <f t="shared" si="137"/>
        <v>-13.96</v>
      </c>
      <c r="BA195" s="3">
        <f t="shared" si="138"/>
        <v>0.65980000000000005</v>
      </c>
      <c r="BB195" s="85"/>
      <c r="BC195" s="3" t="str">
        <f t="shared" si="139"/>
        <v>1.9</v>
      </c>
      <c r="BD195" s="3" t="str">
        <f t="shared" si="140"/>
        <v>-</v>
      </c>
      <c r="BE195" s="3">
        <f t="shared" si="141"/>
        <v>161.71</v>
      </c>
      <c r="BF195" s="3">
        <f t="shared" si="142"/>
        <v>-13.96</v>
      </c>
      <c r="BG195" s="3">
        <f t="shared" si="143"/>
        <v>0.32990000000000003</v>
      </c>
    </row>
    <row r="196" spans="1:59" x14ac:dyDescent="0.3">
      <c r="A196" s="1" t="str">
        <f>'Forward collapse simulation'!B206</f>
        <v>1.9</v>
      </c>
      <c r="B196" s="37" t="str">
        <f>IF('Forward collapse simulation'!C206="","-",'Forward collapse simulation'!C206)</f>
        <v>-</v>
      </c>
      <c r="C196" s="85">
        <f>'Forward collapse simulation'!E206</f>
        <v>156.94</v>
      </c>
      <c r="D196" s="85">
        <f>'Forward collapse simulation'!F206</f>
        <v>-27.25</v>
      </c>
      <c r="E196" s="85">
        <f>'Forward collapse simulation'!D206</f>
        <v>2.133</v>
      </c>
      <c r="F196" s="85"/>
      <c r="G196" s="3" t="str">
        <f t="shared" ref="G196:G259" si="144">A196</f>
        <v>1.9</v>
      </c>
      <c r="H196" s="3" t="str">
        <f t="shared" ref="H196:H259" si="145">B196</f>
        <v>-</v>
      </c>
      <c r="I196" s="3">
        <f t="shared" ref="I196:I259" si="146">C196</f>
        <v>156.94</v>
      </c>
      <c r="J196" s="3">
        <f t="shared" ref="J196:J259" si="147">D196</f>
        <v>-27.25</v>
      </c>
      <c r="K196" s="3">
        <f t="shared" ref="K196:K259" si="148">IF(B196="-",E196*0.9,E196)</f>
        <v>1.9197</v>
      </c>
      <c r="L196" s="85"/>
      <c r="M196" s="3" t="str">
        <f t="shared" ref="M196:M259" si="149">G196</f>
        <v>1.9</v>
      </c>
      <c r="N196" s="3" t="str">
        <f t="shared" ref="N196:N259" si="150">H196</f>
        <v>-</v>
      </c>
      <c r="O196" s="3">
        <f t="shared" ref="O196:O259" si="151">I196</f>
        <v>156.94</v>
      </c>
      <c r="P196" s="3">
        <f t="shared" ref="P196:P259" si="152">J196</f>
        <v>-27.25</v>
      </c>
      <c r="Q196" s="3">
        <f t="shared" ref="Q196:Q259" si="153">IF(H196="-",$E196*0.8,$E196)</f>
        <v>1.7064000000000001</v>
      </c>
      <c r="R196" s="85"/>
      <c r="S196" s="3" t="str">
        <f t="shared" ref="S196:S259" si="154">M196</f>
        <v>1.9</v>
      </c>
      <c r="T196" s="3" t="str">
        <f t="shared" ref="T196:T259" si="155">N196</f>
        <v>-</v>
      </c>
      <c r="U196" s="3">
        <f t="shared" ref="U196:U259" si="156">O196</f>
        <v>156.94</v>
      </c>
      <c r="V196" s="3">
        <f t="shared" ref="V196:V259" si="157">P196</f>
        <v>-27.25</v>
      </c>
      <c r="W196" s="3">
        <f t="shared" ref="W196:W259" si="158">IF(N196="-",$E196*0.7,$E196)</f>
        <v>1.4930999999999999</v>
      </c>
      <c r="X196" s="85"/>
      <c r="Y196" s="3" t="str">
        <f t="shared" ref="Y196:Y259" si="159">S196</f>
        <v>1.9</v>
      </c>
      <c r="Z196" s="3" t="str">
        <f t="shared" ref="Z196:Z259" si="160">T196</f>
        <v>-</v>
      </c>
      <c r="AA196" s="3">
        <f t="shared" ref="AA196:AA259" si="161">U196</f>
        <v>156.94</v>
      </c>
      <c r="AB196" s="3">
        <f t="shared" ref="AB196:AB259" si="162">V196</f>
        <v>-27.25</v>
      </c>
      <c r="AC196" s="3">
        <f t="shared" ref="AC196:AC259" si="163">IF(T196="-",$E196*0.6,$E196)</f>
        <v>1.2798</v>
      </c>
      <c r="AD196" s="85"/>
      <c r="AE196" s="3" t="str">
        <f t="shared" ref="AE196:AE259" si="164">Y196</f>
        <v>1.9</v>
      </c>
      <c r="AF196" s="3" t="str">
        <f t="shared" ref="AF196:AF259" si="165">Z196</f>
        <v>-</v>
      </c>
      <c r="AG196" s="3">
        <f t="shared" ref="AG196:AG259" si="166">AA196</f>
        <v>156.94</v>
      </c>
      <c r="AH196" s="3">
        <f t="shared" ref="AH196:AH259" si="167">AB196</f>
        <v>-27.25</v>
      </c>
      <c r="AI196" s="3">
        <f t="shared" ref="AI196:AI259" si="168">IF(Z196="-",$E196*0.5,$E196)</f>
        <v>1.0665</v>
      </c>
      <c r="AJ196" s="85"/>
      <c r="AK196" s="3" t="str">
        <f t="shared" ref="AK196:AK259" si="169">AE196</f>
        <v>1.9</v>
      </c>
      <c r="AL196" s="3" t="str">
        <f t="shared" ref="AL196:AL259" si="170">AF196</f>
        <v>-</v>
      </c>
      <c r="AM196" s="3">
        <f t="shared" ref="AM196:AM259" si="171">AG196</f>
        <v>156.94</v>
      </c>
      <c r="AN196" s="3">
        <f t="shared" ref="AN196:AN259" si="172">AH196</f>
        <v>-27.25</v>
      </c>
      <c r="AO196" s="3">
        <f t="shared" ref="AO196:AO259" si="173">IF(AF196="-",$E196*0.4,$E196)</f>
        <v>0.85320000000000007</v>
      </c>
      <c r="AP196" s="85"/>
      <c r="AQ196" s="3" t="str">
        <f t="shared" ref="AQ196:AQ259" si="174">AK196</f>
        <v>1.9</v>
      </c>
      <c r="AR196" s="3" t="str">
        <f t="shared" ref="AR196:AR259" si="175">AL196</f>
        <v>-</v>
      </c>
      <c r="AS196" s="3">
        <f t="shared" ref="AS196:AS259" si="176">AM196</f>
        <v>156.94</v>
      </c>
      <c r="AT196" s="3">
        <f t="shared" ref="AT196:AT259" si="177">AN196</f>
        <v>-27.25</v>
      </c>
      <c r="AU196" s="3">
        <f t="shared" ref="AU196:AU259" si="178">IF(AL196="-",$E196*0.3,$E196)</f>
        <v>0.63990000000000002</v>
      </c>
      <c r="AV196" s="85"/>
      <c r="AW196" s="3" t="str">
        <f t="shared" ref="AW196:AW259" si="179">AQ196</f>
        <v>1.9</v>
      </c>
      <c r="AX196" s="3" t="str">
        <f t="shared" ref="AX196:AX259" si="180">AR196</f>
        <v>-</v>
      </c>
      <c r="AY196" s="3">
        <f t="shared" ref="AY196:AY259" si="181">AS196</f>
        <v>156.94</v>
      </c>
      <c r="AZ196" s="3">
        <f t="shared" ref="AZ196:AZ259" si="182">AT196</f>
        <v>-27.25</v>
      </c>
      <c r="BA196" s="3">
        <f t="shared" ref="BA196:BA259" si="183">IF(AR196="-",$E196*0.2,$E196)</f>
        <v>0.42660000000000003</v>
      </c>
      <c r="BB196" s="85"/>
      <c r="BC196" s="3" t="str">
        <f t="shared" ref="BC196:BC259" si="184">AW196</f>
        <v>1.9</v>
      </c>
      <c r="BD196" s="3" t="str">
        <f t="shared" ref="BD196:BD259" si="185">AX196</f>
        <v>-</v>
      </c>
      <c r="BE196" s="3">
        <f t="shared" ref="BE196:BE259" si="186">AY196</f>
        <v>156.94</v>
      </c>
      <c r="BF196" s="3">
        <f t="shared" ref="BF196:BF259" si="187">AZ196</f>
        <v>-27.25</v>
      </c>
      <c r="BG196" s="3">
        <f t="shared" ref="BG196:BG259" si="188">IF(AX196="-",$E196*0.1,$E196)</f>
        <v>0.21330000000000002</v>
      </c>
    </row>
    <row r="197" spans="1:59" x14ac:dyDescent="0.3">
      <c r="A197" s="1" t="str">
        <f>'Forward collapse simulation'!B207</f>
        <v>1.9</v>
      </c>
      <c r="B197" s="37" t="str">
        <f>IF('Forward collapse simulation'!C207="","-",'Forward collapse simulation'!C207)</f>
        <v>-</v>
      </c>
      <c r="C197" s="85">
        <f>'Forward collapse simulation'!E207</f>
        <v>154.68</v>
      </c>
      <c r="D197" s="85">
        <f>'Forward collapse simulation'!F207</f>
        <v>-51.32</v>
      </c>
      <c r="E197" s="85">
        <f>'Forward collapse simulation'!D207</f>
        <v>1.3169999999999999</v>
      </c>
      <c r="F197" s="85"/>
      <c r="G197" s="3" t="str">
        <f t="shared" si="144"/>
        <v>1.9</v>
      </c>
      <c r="H197" s="3" t="str">
        <f t="shared" si="145"/>
        <v>-</v>
      </c>
      <c r="I197" s="3">
        <f t="shared" si="146"/>
        <v>154.68</v>
      </c>
      <c r="J197" s="3">
        <f t="shared" si="147"/>
        <v>-51.32</v>
      </c>
      <c r="K197" s="3">
        <f t="shared" si="148"/>
        <v>1.1853</v>
      </c>
      <c r="L197" s="85"/>
      <c r="M197" s="3" t="str">
        <f t="shared" si="149"/>
        <v>1.9</v>
      </c>
      <c r="N197" s="3" t="str">
        <f t="shared" si="150"/>
        <v>-</v>
      </c>
      <c r="O197" s="3">
        <f t="shared" si="151"/>
        <v>154.68</v>
      </c>
      <c r="P197" s="3">
        <f t="shared" si="152"/>
        <v>-51.32</v>
      </c>
      <c r="Q197" s="3">
        <f t="shared" si="153"/>
        <v>1.0536000000000001</v>
      </c>
      <c r="R197" s="85"/>
      <c r="S197" s="3" t="str">
        <f t="shared" si="154"/>
        <v>1.9</v>
      </c>
      <c r="T197" s="3" t="str">
        <f t="shared" si="155"/>
        <v>-</v>
      </c>
      <c r="U197" s="3">
        <f t="shared" si="156"/>
        <v>154.68</v>
      </c>
      <c r="V197" s="3">
        <f t="shared" si="157"/>
        <v>-51.32</v>
      </c>
      <c r="W197" s="3">
        <f t="shared" si="158"/>
        <v>0.92189999999999994</v>
      </c>
      <c r="X197" s="85"/>
      <c r="Y197" s="3" t="str">
        <f t="shared" si="159"/>
        <v>1.9</v>
      </c>
      <c r="Z197" s="3" t="str">
        <f t="shared" si="160"/>
        <v>-</v>
      </c>
      <c r="AA197" s="3">
        <f t="shared" si="161"/>
        <v>154.68</v>
      </c>
      <c r="AB197" s="3">
        <f t="shared" si="162"/>
        <v>-51.32</v>
      </c>
      <c r="AC197" s="3">
        <f t="shared" si="163"/>
        <v>0.7901999999999999</v>
      </c>
      <c r="AD197" s="85"/>
      <c r="AE197" s="3" t="str">
        <f t="shared" si="164"/>
        <v>1.9</v>
      </c>
      <c r="AF197" s="3" t="str">
        <f t="shared" si="165"/>
        <v>-</v>
      </c>
      <c r="AG197" s="3">
        <f t="shared" si="166"/>
        <v>154.68</v>
      </c>
      <c r="AH197" s="3">
        <f t="shared" si="167"/>
        <v>-51.32</v>
      </c>
      <c r="AI197" s="3">
        <f t="shared" si="168"/>
        <v>0.65849999999999997</v>
      </c>
      <c r="AJ197" s="85"/>
      <c r="AK197" s="3" t="str">
        <f t="shared" si="169"/>
        <v>1.9</v>
      </c>
      <c r="AL197" s="3" t="str">
        <f t="shared" si="170"/>
        <v>-</v>
      </c>
      <c r="AM197" s="3">
        <f t="shared" si="171"/>
        <v>154.68</v>
      </c>
      <c r="AN197" s="3">
        <f t="shared" si="172"/>
        <v>-51.32</v>
      </c>
      <c r="AO197" s="3">
        <f t="shared" si="173"/>
        <v>0.52680000000000005</v>
      </c>
      <c r="AP197" s="85"/>
      <c r="AQ197" s="3" t="str">
        <f t="shared" si="174"/>
        <v>1.9</v>
      </c>
      <c r="AR197" s="3" t="str">
        <f t="shared" si="175"/>
        <v>-</v>
      </c>
      <c r="AS197" s="3">
        <f t="shared" si="176"/>
        <v>154.68</v>
      </c>
      <c r="AT197" s="3">
        <f t="shared" si="177"/>
        <v>-51.32</v>
      </c>
      <c r="AU197" s="3">
        <f t="shared" si="178"/>
        <v>0.39509999999999995</v>
      </c>
      <c r="AV197" s="85"/>
      <c r="AW197" s="3" t="str">
        <f t="shared" si="179"/>
        <v>1.9</v>
      </c>
      <c r="AX197" s="3" t="str">
        <f t="shared" si="180"/>
        <v>-</v>
      </c>
      <c r="AY197" s="3">
        <f t="shared" si="181"/>
        <v>154.68</v>
      </c>
      <c r="AZ197" s="3">
        <f t="shared" si="182"/>
        <v>-51.32</v>
      </c>
      <c r="BA197" s="3">
        <f t="shared" si="183"/>
        <v>0.26340000000000002</v>
      </c>
      <c r="BB197" s="85"/>
      <c r="BC197" s="3" t="str">
        <f t="shared" si="184"/>
        <v>1.9</v>
      </c>
      <c r="BD197" s="3" t="str">
        <f t="shared" si="185"/>
        <v>-</v>
      </c>
      <c r="BE197" s="3">
        <f t="shared" si="186"/>
        <v>154.68</v>
      </c>
      <c r="BF197" s="3">
        <f t="shared" si="187"/>
        <v>-51.32</v>
      </c>
      <c r="BG197" s="3">
        <f t="shared" si="188"/>
        <v>0.13170000000000001</v>
      </c>
    </row>
    <row r="198" spans="1:59" x14ac:dyDescent="0.3">
      <c r="A198" s="1" t="str">
        <f>'Forward collapse simulation'!B208</f>
        <v>1.9</v>
      </c>
      <c r="B198" s="37" t="str">
        <f>IF('Forward collapse simulation'!C208="","-",'Forward collapse simulation'!C208)</f>
        <v>1.10</v>
      </c>
      <c r="C198" s="85">
        <f>'Forward collapse simulation'!E208</f>
        <v>93.22</v>
      </c>
      <c r="D198" s="85">
        <f>'Forward collapse simulation'!F208</f>
        <v>0.24</v>
      </c>
      <c r="E198" s="85">
        <f>'Forward collapse simulation'!D208</f>
        <v>8.6579999999999995</v>
      </c>
      <c r="F198" s="85"/>
      <c r="G198" s="3" t="str">
        <f t="shared" si="144"/>
        <v>1.9</v>
      </c>
      <c r="H198" s="3" t="str">
        <f t="shared" si="145"/>
        <v>1.10</v>
      </c>
      <c r="I198" s="3">
        <f t="shared" si="146"/>
        <v>93.22</v>
      </c>
      <c r="J198" s="3">
        <f t="shared" si="147"/>
        <v>0.24</v>
      </c>
      <c r="K198" s="3">
        <f t="shared" si="148"/>
        <v>8.6579999999999995</v>
      </c>
      <c r="L198" s="85"/>
      <c r="M198" s="3" t="str">
        <f t="shared" si="149"/>
        <v>1.9</v>
      </c>
      <c r="N198" s="3" t="str">
        <f t="shared" si="150"/>
        <v>1.10</v>
      </c>
      <c r="O198" s="3">
        <f t="shared" si="151"/>
        <v>93.22</v>
      </c>
      <c r="P198" s="3">
        <f t="shared" si="152"/>
        <v>0.24</v>
      </c>
      <c r="Q198" s="3">
        <f t="shared" si="153"/>
        <v>8.6579999999999995</v>
      </c>
      <c r="R198" s="85"/>
      <c r="S198" s="3" t="str">
        <f t="shared" si="154"/>
        <v>1.9</v>
      </c>
      <c r="T198" s="3" t="str">
        <f t="shared" si="155"/>
        <v>1.10</v>
      </c>
      <c r="U198" s="3">
        <f t="shared" si="156"/>
        <v>93.22</v>
      </c>
      <c r="V198" s="3">
        <f t="shared" si="157"/>
        <v>0.24</v>
      </c>
      <c r="W198" s="3">
        <f t="shared" si="158"/>
        <v>8.6579999999999995</v>
      </c>
      <c r="X198" s="85"/>
      <c r="Y198" s="3" t="str">
        <f t="shared" si="159"/>
        <v>1.9</v>
      </c>
      <c r="Z198" s="3" t="str">
        <f t="shared" si="160"/>
        <v>1.10</v>
      </c>
      <c r="AA198" s="3">
        <f t="shared" si="161"/>
        <v>93.22</v>
      </c>
      <c r="AB198" s="3">
        <f t="shared" si="162"/>
        <v>0.24</v>
      </c>
      <c r="AC198" s="3">
        <f t="shared" si="163"/>
        <v>8.6579999999999995</v>
      </c>
      <c r="AD198" s="85"/>
      <c r="AE198" s="3" t="str">
        <f t="shared" si="164"/>
        <v>1.9</v>
      </c>
      <c r="AF198" s="3" t="str">
        <f t="shared" si="165"/>
        <v>1.10</v>
      </c>
      <c r="AG198" s="3">
        <f t="shared" si="166"/>
        <v>93.22</v>
      </c>
      <c r="AH198" s="3">
        <f t="shared" si="167"/>
        <v>0.24</v>
      </c>
      <c r="AI198" s="3">
        <f t="shared" si="168"/>
        <v>8.6579999999999995</v>
      </c>
      <c r="AJ198" s="85"/>
      <c r="AK198" s="3" t="str">
        <f t="shared" si="169"/>
        <v>1.9</v>
      </c>
      <c r="AL198" s="3" t="str">
        <f t="shared" si="170"/>
        <v>1.10</v>
      </c>
      <c r="AM198" s="3">
        <f t="shared" si="171"/>
        <v>93.22</v>
      </c>
      <c r="AN198" s="3">
        <f t="shared" si="172"/>
        <v>0.24</v>
      </c>
      <c r="AO198" s="3">
        <f t="shared" si="173"/>
        <v>8.6579999999999995</v>
      </c>
      <c r="AP198" s="85"/>
      <c r="AQ198" s="3" t="str">
        <f t="shared" si="174"/>
        <v>1.9</v>
      </c>
      <c r="AR198" s="3" t="str">
        <f t="shared" si="175"/>
        <v>1.10</v>
      </c>
      <c r="AS198" s="3">
        <f t="shared" si="176"/>
        <v>93.22</v>
      </c>
      <c r="AT198" s="3">
        <f t="shared" si="177"/>
        <v>0.24</v>
      </c>
      <c r="AU198" s="3">
        <f t="shared" si="178"/>
        <v>8.6579999999999995</v>
      </c>
      <c r="AV198" s="85"/>
      <c r="AW198" s="3" t="str">
        <f t="shared" si="179"/>
        <v>1.9</v>
      </c>
      <c r="AX198" s="3" t="str">
        <f t="shared" si="180"/>
        <v>1.10</v>
      </c>
      <c r="AY198" s="3">
        <f t="shared" si="181"/>
        <v>93.22</v>
      </c>
      <c r="AZ198" s="3">
        <f t="shared" si="182"/>
        <v>0.24</v>
      </c>
      <c r="BA198" s="3">
        <f t="shared" si="183"/>
        <v>8.6579999999999995</v>
      </c>
      <c r="BB198" s="85"/>
      <c r="BC198" s="3" t="str">
        <f t="shared" si="184"/>
        <v>1.9</v>
      </c>
      <c r="BD198" s="3" t="str">
        <f t="shared" si="185"/>
        <v>1.10</v>
      </c>
      <c r="BE198" s="3">
        <f t="shared" si="186"/>
        <v>93.22</v>
      </c>
      <c r="BF198" s="3">
        <f t="shared" si="187"/>
        <v>0.24</v>
      </c>
      <c r="BG198" s="3">
        <f t="shared" si="188"/>
        <v>8.6579999999999995</v>
      </c>
    </row>
    <row r="199" spans="1:59" x14ac:dyDescent="0.3">
      <c r="A199" s="1" t="str">
        <f>'Forward collapse simulation'!B209</f>
        <v>1.10</v>
      </c>
      <c r="B199" s="37" t="str">
        <f>IF('Forward collapse simulation'!C209="","-",'Forward collapse simulation'!C209)</f>
        <v>-</v>
      </c>
      <c r="C199" s="85">
        <f>'Forward collapse simulation'!E209</f>
        <v>333.9</v>
      </c>
      <c r="D199" s="85">
        <f>'Forward collapse simulation'!F209</f>
        <v>-60.62</v>
      </c>
      <c r="E199" s="85">
        <f>'Forward collapse simulation'!D209</f>
        <v>1.01</v>
      </c>
      <c r="F199" s="85"/>
      <c r="G199" s="3" t="str">
        <f t="shared" si="144"/>
        <v>1.10</v>
      </c>
      <c r="H199" s="3" t="str">
        <f t="shared" si="145"/>
        <v>-</v>
      </c>
      <c r="I199" s="3">
        <f t="shared" si="146"/>
        <v>333.9</v>
      </c>
      <c r="J199" s="3">
        <f t="shared" si="147"/>
        <v>-60.62</v>
      </c>
      <c r="K199" s="3">
        <f t="shared" si="148"/>
        <v>0.90900000000000003</v>
      </c>
      <c r="L199" s="85"/>
      <c r="M199" s="3" t="str">
        <f t="shared" si="149"/>
        <v>1.10</v>
      </c>
      <c r="N199" s="3" t="str">
        <f t="shared" si="150"/>
        <v>-</v>
      </c>
      <c r="O199" s="3">
        <f t="shared" si="151"/>
        <v>333.9</v>
      </c>
      <c r="P199" s="3">
        <f t="shared" si="152"/>
        <v>-60.62</v>
      </c>
      <c r="Q199" s="3">
        <f t="shared" si="153"/>
        <v>0.80800000000000005</v>
      </c>
      <c r="R199" s="85"/>
      <c r="S199" s="3" t="str">
        <f t="shared" si="154"/>
        <v>1.10</v>
      </c>
      <c r="T199" s="3" t="str">
        <f t="shared" si="155"/>
        <v>-</v>
      </c>
      <c r="U199" s="3">
        <f t="shared" si="156"/>
        <v>333.9</v>
      </c>
      <c r="V199" s="3">
        <f t="shared" si="157"/>
        <v>-60.62</v>
      </c>
      <c r="W199" s="3">
        <f t="shared" si="158"/>
        <v>0.70699999999999996</v>
      </c>
      <c r="X199" s="85"/>
      <c r="Y199" s="3" t="str">
        <f t="shared" si="159"/>
        <v>1.10</v>
      </c>
      <c r="Z199" s="3" t="str">
        <f t="shared" si="160"/>
        <v>-</v>
      </c>
      <c r="AA199" s="3">
        <f t="shared" si="161"/>
        <v>333.9</v>
      </c>
      <c r="AB199" s="3">
        <f t="shared" si="162"/>
        <v>-60.62</v>
      </c>
      <c r="AC199" s="3">
        <f t="shared" si="163"/>
        <v>0.60599999999999998</v>
      </c>
      <c r="AD199" s="85"/>
      <c r="AE199" s="3" t="str">
        <f t="shared" si="164"/>
        <v>1.10</v>
      </c>
      <c r="AF199" s="3" t="str">
        <f t="shared" si="165"/>
        <v>-</v>
      </c>
      <c r="AG199" s="3">
        <f t="shared" si="166"/>
        <v>333.9</v>
      </c>
      <c r="AH199" s="3">
        <f t="shared" si="167"/>
        <v>-60.62</v>
      </c>
      <c r="AI199" s="3">
        <f t="shared" si="168"/>
        <v>0.505</v>
      </c>
      <c r="AJ199" s="85"/>
      <c r="AK199" s="3" t="str">
        <f t="shared" si="169"/>
        <v>1.10</v>
      </c>
      <c r="AL199" s="3" t="str">
        <f t="shared" si="170"/>
        <v>-</v>
      </c>
      <c r="AM199" s="3">
        <f t="shared" si="171"/>
        <v>333.9</v>
      </c>
      <c r="AN199" s="3">
        <f t="shared" si="172"/>
        <v>-60.62</v>
      </c>
      <c r="AO199" s="3">
        <f t="shared" si="173"/>
        <v>0.40400000000000003</v>
      </c>
      <c r="AP199" s="85"/>
      <c r="AQ199" s="3" t="str">
        <f t="shared" si="174"/>
        <v>1.10</v>
      </c>
      <c r="AR199" s="3" t="str">
        <f t="shared" si="175"/>
        <v>-</v>
      </c>
      <c r="AS199" s="3">
        <f t="shared" si="176"/>
        <v>333.9</v>
      </c>
      <c r="AT199" s="3">
        <f t="shared" si="177"/>
        <v>-60.62</v>
      </c>
      <c r="AU199" s="3">
        <f t="shared" si="178"/>
        <v>0.30299999999999999</v>
      </c>
      <c r="AV199" s="85"/>
      <c r="AW199" s="3" t="str">
        <f t="shared" si="179"/>
        <v>1.10</v>
      </c>
      <c r="AX199" s="3" t="str">
        <f t="shared" si="180"/>
        <v>-</v>
      </c>
      <c r="AY199" s="3">
        <f t="shared" si="181"/>
        <v>333.9</v>
      </c>
      <c r="AZ199" s="3">
        <f t="shared" si="182"/>
        <v>-60.62</v>
      </c>
      <c r="BA199" s="3">
        <f t="shared" si="183"/>
        <v>0.20200000000000001</v>
      </c>
      <c r="BB199" s="85"/>
      <c r="BC199" s="3" t="str">
        <f t="shared" si="184"/>
        <v>1.10</v>
      </c>
      <c r="BD199" s="3" t="str">
        <f t="shared" si="185"/>
        <v>-</v>
      </c>
      <c r="BE199" s="3">
        <f t="shared" si="186"/>
        <v>333.9</v>
      </c>
      <c r="BF199" s="3">
        <f t="shared" si="187"/>
        <v>-60.62</v>
      </c>
      <c r="BG199" s="3">
        <f t="shared" si="188"/>
        <v>0.10100000000000001</v>
      </c>
    </row>
    <row r="200" spans="1:59" x14ac:dyDescent="0.3">
      <c r="A200" s="1" t="str">
        <f>'Forward collapse simulation'!B210</f>
        <v>1.10</v>
      </c>
      <c r="B200" s="37" t="str">
        <f>IF('Forward collapse simulation'!C210="","-",'Forward collapse simulation'!C210)</f>
        <v>-</v>
      </c>
      <c r="C200" s="85">
        <f>'Forward collapse simulation'!E210</f>
        <v>331.98</v>
      </c>
      <c r="D200" s="85">
        <f>'Forward collapse simulation'!F210</f>
        <v>-31.92</v>
      </c>
      <c r="E200" s="85">
        <f>'Forward collapse simulation'!D210</f>
        <v>2.3220000000000001</v>
      </c>
      <c r="F200" s="85"/>
      <c r="G200" s="3" t="str">
        <f t="shared" si="144"/>
        <v>1.10</v>
      </c>
      <c r="H200" s="3" t="str">
        <f t="shared" si="145"/>
        <v>-</v>
      </c>
      <c r="I200" s="3">
        <f t="shared" si="146"/>
        <v>331.98</v>
      </c>
      <c r="J200" s="3">
        <f t="shared" si="147"/>
        <v>-31.92</v>
      </c>
      <c r="K200" s="3">
        <f t="shared" si="148"/>
        <v>2.0898000000000003</v>
      </c>
      <c r="L200" s="85"/>
      <c r="M200" s="3" t="str">
        <f t="shared" si="149"/>
        <v>1.10</v>
      </c>
      <c r="N200" s="3" t="str">
        <f t="shared" si="150"/>
        <v>-</v>
      </c>
      <c r="O200" s="3">
        <f t="shared" si="151"/>
        <v>331.98</v>
      </c>
      <c r="P200" s="3">
        <f t="shared" si="152"/>
        <v>-31.92</v>
      </c>
      <c r="Q200" s="3">
        <f t="shared" si="153"/>
        <v>1.8576000000000001</v>
      </c>
      <c r="R200" s="85"/>
      <c r="S200" s="3" t="str">
        <f t="shared" si="154"/>
        <v>1.10</v>
      </c>
      <c r="T200" s="3" t="str">
        <f t="shared" si="155"/>
        <v>-</v>
      </c>
      <c r="U200" s="3">
        <f t="shared" si="156"/>
        <v>331.98</v>
      </c>
      <c r="V200" s="3">
        <f t="shared" si="157"/>
        <v>-31.92</v>
      </c>
      <c r="W200" s="3">
        <f t="shared" si="158"/>
        <v>1.6254</v>
      </c>
      <c r="X200" s="85"/>
      <c r="Y200" s="3" t="str">
        <f t="shared" si="159"/>
        <v>1.10</v>
      </c>
      <c r="Z200" s="3" t="str">
        <f t="shared" si="160"/>
        <v>-</v>
      </c>
      <c r="AA200" s="3">
        <f t="shared" si="161"/>
        <v>331.98</v>
      </c>
      <c r="AB200" s="3">
        <f t="shared" si="162"/>
        <v>-31.92</v>
      </c>
      <c r="AC200" s="3">
        <f t="shared" si="163"/>
        <v>1.3932</v>
      </c>
      <c r="AD200" s="85"/>
      <c r="AE200" s="3" t="str">
        <f t="shared" si="164"/>
        <v>1.10</v>
      </c>
      <c r="AF200" s="3" t="str">
        <f t="shared" si="165"/>
        <v>-</v>
      </c>
      <c r="AG200" s="3">
        <f t="shared" si="166"/>
        <v>331.98</v>
      </c>
      <c r="AH200" s="3">
        <f t="shared" si="167"/>
        <v>-31.92</v>
      </c>
      <c r="AI200" s="3">
        <f t="shared" si="168"/>
        <v>1.161</v>
      </c>
      <c r="AJ200" s="85"/>
      <c r="AK200" s="3" t="str">
        <f t="shared" si="169"/>
        <v>1.10</v>
      </c>
      <c r="AL200" s="3" t="str">
        <f t="shared" si="170"/>
        <v>-</v>
      </c>
      <c r="AM200" s="3">
        <f t="shared" si="171"/>
        <v>331.98</v>
      </c>
      <c r="AN200" s="3">
        <f t="shared" si="172"/>
        <v>-31.92</v>
      </c>
      <c r="AO200" s="3">
        <f t="shared" si="173"/>
        <v>0.92880000000000007</v>
      </c>
      <c r="AP200" s="85"/>
      <c r="AQ200" s="3" t="str">
        <f t="shared" si="174"/>
        <v>1.10</v>
      </c>
      <c r="AR200" s="3" t="str">
        <f t="shared" si="175"/>
        <v>-</v>
      </c>
      <c r="AS200" s="3">
        <f t="shared" si="176"/>
        <v>331.98</v>
      </c>
      <c r="AT200" s="3">
        <f t="shared" si="177"/>
        <v>-31.92</v>
      </c>
      <c r="AU200" s="3">
        <f t="shared" si="178"/>
        <v>0.6966</v>
      </c>
      <c r="AV200" s="85"/>
      <c r="AW200" s="3" t="str">
        <f t="shared" si="179"/>
        <v>1.10</v>
      </c>
      <c r="AX200" s="3" t="str">
        <f t="shared" si="180"/>
        <v>-</v>
      </c>
      <c r="AY200" s="3">
        <f t="shared" si="181"/>
        <v>331.98</v>
      </c>
      <c r="AZ200" s="3">
        <f t="shared" si="182"/>
        <v>-31.92</v>
      </c>
      <c r="BA200" s="3">
        <f t="shared" si="183"/>
        <v>0.46440000000000003</v>
      </c>
      <c r="BB200" s="85"/>
      <c r="BC200" s="3" t="str">
        <f t="shared" si="184"/>
        <v>1.10</v>
      </c>
      <c r="BD200" s="3" t="str">
        <f t="shared" si="185"/>
        <v>-</v>
      </c>
      <c r="BE200" s="3">
        <f t="shared" si="186"/>
        <v>331.98</v>
      </c>
      <c r="BF200" s="3">
        <f t="shared" si="187"/>
        <v>-31.92</v>
      </c>
      <c r="BG200" s="3">
        <f t="shared" si="188"/>
        <v>0.23220000000000002</v>
      </c>
    </row>
    <row r="201" spans="1:59" x14ac:dyDescent="0.3">
      <c r="A201" s="1" t="str">
        <f>'Forward collapse simulation'!B211</f>
        <v>1.10</v>
      </c>
      <c r="B201" s="37" t="str">
        <f>IF('Forward collapse simulation'!C211="","-",'Forward collapse simulation'!C211)</f>
        <v>-</v>
      </c>
      <c r="C201" s="85">
        <f>'Forward collapse simulation'!E211</f>
        <v>331.87</v>
      </c>
      <c r="D201" s="85">
        <f>'Forward collapse simulation'!F211</f>
        <v>-16.52</v>
      </c>
      <c r="E201" s="85">
        <f>'Forward collapse simulation'!D211</f>
        <v>4.7690000000000001</v>
      </c>
      <c r="F201" s="85"/>
      <c r="G201" s="3" t="str">
        <f t="shared" si="144"/>
        <v>1.10</v>
      </c>
      <c r="H201" s="3" t="str">
        <f t="shared" si="145"/>
        <v>-</v>
      </c>
      <c r="I201" s="3">
        <f t="shared" si="146"/>
        <v>331.87</v>
      </c>
      <c r="J201" s="3">
        <f t="shared" si="147"/>
        <v>-16.52</v>
      </c>
      <c r="K201" s="3">
        <f t="shared" si="148"/>
        <v>4.2921000000000005</v>
      </c>
      <c r="L201" s="85"/>
      <c r="M201" s="3" t="str">
        <f t="shared" si="149"/>
        <v>1.10</v>
      </c>
      <c r="N201" s="3" t="str">
        <f t="shared" si="150"/>
        <v>-</v>
      </c>
      <c r="O201" s="3">
        <f t="shared" si="151"/>
        <v>331.87</v>
      </c>
      <c r="P201" s="3">
        <f t="shared" si="152"/>
        <v>-16.52</v>
      </c>
      <c r="Q201" s="3">
        <f t="shared" si="153"/>
        <v>3.8152000000000004</v>
      </c>
      <c r="R201" s="85"/>
      <c r="S201" s="3" t="str">
        <f t="shared" si="154"/>
        <v>1.10</v>
      </c>
      <c r="T201" s="3" t="str">
        <f t="shared" si="155"/>
        <v>-</v>
      </c>
      <c r="U201" s="3">
        <f t="shared" si="156"/>
        <v>331.87</v>
      </c>
      <c r="V201" s="3">
        <f t="shared" si="157"/>
        <v>-16.52</v>
      </c>
      <c r="W201" s="3">
        <f t="shared" si="158"/>
        <v>3.3382999999999998</v>
      </c>
      <c r="X201" s="85"/>
      <c r="Y201" s="3" t="str">
        <f t="shared" si="159"/>
        <v>1.10</v>
      </c>
      <c r="Z201" s="3" t="str">
        <f t="shared" si="160"/>
        <v>-</v>
      </c>
      <c r="AA201" s="3">
        <f t="shared" si="161"/>
        <v>331.87</v>
      </c>
      <c r="AB201" s="3">
        <f t="shared" si="162"/>
        <v>-16.52</v>
      </c>
      <c r="AC201" s="3">
        <f t="shared" si="163"/>
        <v>2.8614000000000002</v>
      </c>
      <c r="AD201" s="85"/>
      <c r="AE201" s="3" t="str">
        <f t="shared" si="164"/>
        <v>1.10</v>
      </c>
      <c r="AF201" s="3" t="str">
        <f t="shared" si="165"/>
        <v>-</v>
      </c>
      <c r="AG201" s="3">
        <f t="shared" si="166"/>
        <v>331.87</v>
      </c>
      <c r="AH201" s="3">
        <f t="shared" si="167"/>
        <v>-16.52</v>
      </c>
      <c r="AI201" s="3">
        <f t="shared" si="168"/>
        <v>2.3845000000000001</v>
      </c>
      <c r="AJ201" s="85"/>
      <c r="AK201" s="3" t="str">
        <f t="shared" si="169"/>
        <v>1.10</v>
      </c>
      <c r="AL201" s="3" t="str">
        <f t="shared" si="170"/>
        <v>-</v>
      </c>
      <c r="AM201" s="3">
        <f t="shared" si="171"/>
        <v>331.87</v>
      </c>
      <c r="AN201" s="3">
        <f t="shared" si="172"/>
        <v>-16.52</v>
      </c>
      <c r="AO201" s="3">
        <f t="shared" si="173"/>
        <v>1.9076000000000002</v>
      </c>
      <c r="AP201" s="85"/>
      <c r="AQ201" s="3" t="str">
        <f t="shared" si="174"/>
        <v>1.10</v>
      </c>
      <c r="AR201" s="3" t="str">
        <f t="shared" si="175"/>
        <v>-</v>
      </c>
      <c r="AS201" s="3">
        <f t="shared" si="176"/>
        <v>331.87</v>
      </c>
      <c r="AT201" s="3">
        <f t="shared" si="177"/>
        <v>-16.52</v>
      </c>
      <c r="AU201" s="3">
        <f t="shared" si="178"/>
        <v>1.4307000000000001</v>
      </c>
      <c r="AV201" s="85"/>
      <c r="AW201" s="3" t="str">
        <f t="shared" si="179"/>
        <v>1.10</v>
      </c>
      <c r="AX201" s="3" t="str">
        <f t="shared" si="180"/>
        <v>-</v>
      </c>
      <c r="AY201" s="3">
        <f t="shared" si="181"/>
        <v>331.87</v>
      </c>
      <c r="AZ201" s="3">
        <f t="shared" si="182"/>
        <v>-16.52</v>
      </c>
      <c r="BA201" s="3">
        <f t="shared" si="183"/>
        <v>0.95380000000000009</v>
      </c>
      <c r="BB201" s="85"/>
      <c r="BC201" s="3" t="str">
        <f t="shared" si="184"/>
        <v>1.10</v>
      </c>
      <c r="BD201" s="3" t="str">
        <f t="shared" si="185"/>
        <v>-</v>
      </c>
      <c r="BE201" s="3">
        <f t="shared" si="186"/>
        <v>331.87</v>
      </c>
      <c r="BF201" s="3">
        <f t="shared" si="187"/>
        <v>-16.52</v>
      </c>
      <c r="BG201" s="3">
        <f t="shared" si="188"/>
        <v>0.47690000000000005</v>
      </c>
    </row>
    <row r="202" spans="1:59" x14ac:dyDescent="0.3">
      <c r="A202" s="1" t="str">
        <f>'Forward collapse simulation'!B212</f>
        <v>1.10</v>
      </c>
      <c r="B202" s="37" t="str">
        <f>IF('Forward collapse simulation'!C212="","-",'Forward collapse simulation'!C212)</f>
        <v>-</v>
      </c>
      <c r="C202" s="85">
        <f>'Forward collapse simulation'!E212</f>
        <v>332.35</v>
      </c>
      <c r="D202" s="85">
        <f>'Forward collapse simulation'!F212</f>
        <v>-7.29</v>
      </c>
      <c r="E202" s="85">
        <f>'Forward collapse simulation'!D212</f>
        <v>8.66</v>
      </c>
      <c r="F202" s="85"/>
      <c r="G202" s="3" t="str">
        <f t="shared" si="144"/>
        <v>1.10</v>
      </c>
      <c r="H202" s="3" t="str">
        <f t="shared" si="145"/>
        <v>-</v>
      </c>
      <c r="I202" s="3">
        <f t="shared" si="146"/>
        <v>332.35</v>
      </c>
      <c r="J202" s="3">
        <f t="shared" si="147"/>
        <v>-7.29</v>
      </c>
      <c r="K202" s="3">
        <f t="shared" si="148"/>
        <v>7.7940000000000005</v>
      </c>
      <c r="L202" s="85"/>
      <c r="M202" s="3" t="str">
        <f t="shared" si="149"/>
        <v>1.10</v>
      </c>
      <c r="N202" s="3" t="str">
        <f t="shared" si="150"/>
        <v>-</v>
      </c>
      <c r="O202" s="3">
        <f t="shared" si="151"/>
        <v>332.35</v>
      </c>
      <c r="P202" s="3">
        <f t="shared" si="152"/>
        <v>-7.29</v>
      </c>
      <c r="Q202" s="3">
        <f t="shared" si="153"/>
        <v>6.9280000000000008</v>
      </c>
      <c r="R202" s="85"/>
      <c r="S202" s="3" t="str">
        <f t="shared" si="154"/>
        <v>1.10</v>
      </c>
      <c r="T202" s="3" t="str">
        <f t="shared" si="155"/>
        <v>-</v>
      </c>
      <c r="U202" s="3">
        <f t="shared" si="156"/>
        <v>332.35</v>
      </c>
      <c r="V202" s="3">
        <f t="shared" si="157"/>
        <v>-7.29</v>
      </c>
      <c r="W202" s="3">
        <f t="shared" si="158"/>
        <v>6.0619999999999994</v>
      </c>
      <c r="X202" s="85"/>
      <c r="Y202" s="3" t="str">
        <f t="shared" si="159"/>
        <v>1.10</v>
      </c>
      <c r="Z202" s="3" t="str">
        <f t="shared" si="160"/>
        <v>-</v>
      </c>
      <c r="AA202" s="3">
        <f t="shared" si="161"/>
        <v>332.35</v>
      </c>
      <c r="AB202" s="3">
        <f t="shared" si="162"/>
        <v>-7.29</v>
      </c>
      <c r="AC202" s="3">
        <f t="shared" si="163"/>
        <v>5.1959999999999997</v>
      </c>
      <c r="AD202" s="85"/>
      <c r="AE202" s="3" t="str">
        <f t="shared" si="164"/>
        <v>1.10</v>
      </c>
      <c r="AF202" s="3" t="str">
        <f t="shared" si="165"/>
        <v>-</v>
      </c>
      <c r="AG202" s="3">
        <f t="shared" si="166"/>
        <v>332.35</v>
      </c>
      <c r="AH202" s="3">
        <f t="shared" si="167"/>
        <v>-7.29</v>
      </c>
      <c r="AI202" s="3">
        <f t="shared" si="168"/>
        <v>4.33</v>
      </c>
      <c r="AJ202" s="85"/>
      <c r="AK202" s="3" t="str">
        <f t="shared" si="169"/>
        <v>1.10</v>
      </c>
      <c r="AL202" s="3" t="str">
        <f t="shared" si="170"/>
        <v>-</v>
      </c>
      <c r="AM202" s="3">
        <f t="shared" si="171"/>
        <v>332.35</v>
      </c>
      <c r="AN202" s="3">
        <f t="shared" si="172"/>
        <v>-7.29</v>
      </c>
      <c r="AO202" s="3">
        <f t="shared" si="173"/>
        <v>3.4640000000000004</v>
      </c>
      <c r="AP202" s="85"/>
      <c r="AQ202" s="3" t="str">
        <f t="shared" si="174"/>
        <v>1.10</v>
      </c>
      <c r="AR202" s="3" t="str">
        <f t="shared" si="175"/>
        <v>-</v>
      </c>
      <c r="AS202" s="3">
        <f t="shared" si="176"/>
        <v>332.35</v>
      </c>
      <c r="AT202" s="3">
        <f t="shared" si="177"/>
        <v>-7.29</v>
      </c>
      <c r="AU202" s="3">
        <f t="shared" si="178"/>
        <v>2.5979999999999999</v>
      </c>
      <c r="AV202" s="85"/>
      <c r="AW202" s="3" t="str">
        <f t="shared" si="179"/>
        <v>1.10</v>
      </c>
      <c r="AX202" s="3" t="str">
        <f t="shared" si="180"/>
        <v>-</v>
      </c>
      <c r="AY202" s="3">
        <f t="shared" si="181"/>
        <v>332.35</v>
      </c>
      <c r="AZ202" s="3">
        <f t="shared" si="182"/>
        <v>-7.29</v>
      </c>
      <c r="BA202" s="3">
        <f t="shared" si="183"/>
        <v>1.7320000000000002</v>
      </c>
      <c r="BB202" s="85"/>
      <c r="BC202" s="3" t="str">
        <f t="shared" si="184"/>
        <v>1.10</v>
      </c>
      <c r="BD202" s="3" t="str">
        <f t="shared" si="185"/>
        <v>-</v>
      </c>
      <c r="BE202" s="3">
        <f t="shared" si="186"/>
        <v>332.35</v>
      </c>
      <c r="BF202" s="3">
        <f t="shared" si="187"/>
        <v>-7.29</v>
      </c>
      <c r="BG202" s="3">
        <f t="shared" si="188"/>
        <v>0.8660000000000001</v>
      </c>
    </row>
    <row r="203" spans="1:59" x14ac:dyDescent="0.3">
      <c r="A203" s="1" t="str">
        <f>'Forward collapse simulation'!B213</f>
        <v>1.10</v>
      </c>
      <c r="B203" s="37" t="str">
        <f>IF('Forward collapse simulation'!C213="","-",'Forward collapse simulation'!C213)</f>
        <v>-</v>
      </c>
      <c r="C203" s="85">
        <f>'Forward collapse simulation'!E213</f>
        <v>331.15</v>
      </c>
      <c r="D203" s="85">
        <f>'Forward collapse simulation'!F213</f>
        <v>-5.31</v>
      </c>
      <c r="E203" s="85">
        <f>'Forward collapse simulation'!D213</f>
        <v>16.042000000000002</v>
      </c>
      <c r="F203" s="85"/>
      <c r="G203" s="3" t="str">
        <f t="shared" si="144"/>
        <v>1.10</v>
      </c>
      <c r="H203" s="3" t="str">
        <f t="shared" si="145"/>
        <v>-</v>
      </c>
      <c r="I203" s="3">
        <f t="shared" si="146"/>
        <v>331.15</v>
      </c>
      <c r="J203" s="3">
        <f t="shared" si="147"/>
        <v>-5.31</v>
      </c>
      <c r="K203" s="3">
        <f t="shared" si="148"/>
        <v>14.437800000000001</v>
      </c>
      <c r="L203" s="85"/>
      <c r="M203" s="3" t="str">
        <f t="shared" si="149"/>
        <v>1.10</v>
      </c>
      <c r="N203" s="3" t="str">
        <f t="shared" si="150"/>
        <v>-</v>
      </c>
      <c r="O203" s="3">
        <f t="shared" si="151"/>
        <v>331.15</v>
      </c>
      <c r="P203" s="3">
        <f t="shared" si="152"/>
        <v>-5.31</v>
      </c>
      <c r="Q203" s="3">
        <f t="shared" si="153"/>
        <v>12.833600000000002</v>
      </c>
      <c r="R203" s="85"/>
      <c r="S203" s="3" t="str">
        <f t="shared" si="154"/>
        <v>1.10</v>
      </c>
      <c r="T203" s="3" t="str">
        <f t="shared" si="155"/>
        <v>-</v>
      </c>
      <c r="U203" s="3">
        <f t="shared" si="156"/>
        <v>331.15</v>
      </c>
      <c r="V203" s="3">
        <f t="shared" si="157"/>
        <v>-5.31</v>
      </c>
      <c r="W203" s="3">
        <f t="shared" si="158"/>
        <v>11.2294</v>
      </c>
      <c r="X203" s="85"/>
      <c r="Y203" s="3" t="str">
        <f t="shared" si="159"/>
        <v>1.10</v>
      </c>
      <c r="Z203" s="3" t="str">
        <f t="shared" si="160"/>
        <v>-</v>
      </c>
      <c r="AA203" s="3">
        <f t="shared" si="161"/>
        <v>331.15</v>
      </c>
      <c r="AB203" s="3">
        <f t="shared" si="162"/>
        <v>-5.31</v>
      </c>
      <c r="AC203" s="3">
        <f t="shared" si="163"/>
        <v>9.6252000000000013</v>
      </c>
      <c r="AD203" s="85"/>
      <c r="AE203" s="3" t="str">
        <f t="shared" si="164"/>
        <v>1.10</v>
      </c>
      <c r="AF203" s="3" t="str">
        <f t="shared" si="165"/>
        <v>-</v>
      </c>
      <c r="AG203" s="3">
        <f t="shared" si="166"/>
        <v>331.15</v>
      </c>
      <c r="AH203" s="3">
        <f t="shared" si="167"/>
        <v>-5.31</v>
      </c>
      <c r="AI203" s="3">
        <f t="shared" si="168"/>
        <v>8.0210000000000008</v>
      </c>
      <c r="AJ203" s="85"/>
      <c r="AK203" s="3" t="str">
        <f t="shared" si="169"/>
        <v>1.10</v>
      </c>
      <c r="AL203" s="3" t="str">
        <f t="shared" si="170"/>
        <v>-</v>
      </c>
      <c r="AM203" s="3">
        <f t="shared" si="171"/>
        <v>331.15</v>
      </c>
      <c r="AN203" s="3">
        <f t="shared" si="172"/>
        <v>-5.31</v>
      </c>
      <c r="AO203" s="3">
        <f t="shared" si="173"/>
        <v>6.4168000000000012</v>
      </c>
      <c r="AP203" s="85"/>
      <c r="AQ203" s="3" t="str">
        <f t="shared" si="174"/>
        <v>1.10</v>
      </c>
      <c r="AR203" s="3" t="str">
        <f t="shared" si="175"/>
        <v>-</v>
      </c>
      <c r="AS203" s="3">
        <f t="shared" si="176"/>
        <v>331.15</v>
      </c>
      <c r="AT203" s="3">
        <f t="shared" si="177"/>
        <v>-5.31</v>
      </c>
      <c r="AU203" s="3">
        <f t="shared" si="178"/>
        <v>4.8126000000000007</v>
      </c>
      <c r="AV203" s="85"/>
      <c r="AW203" s="3" t="str">
        <f t="shared" si="179"/>
        <v>1.10</v>
      </c>
      <c r="AX203" s="3" t="str">
        <f t="shared" si="180"/>
        <v>-</v>
      </c>
      <c r="AY203" s="3">
        <f t="shared" si="181"/>
        <v>331.15</v>
      </c>
      <c r="AZ203" s="3">
        <f t="shared" si="182"/>
        <v>-5.31</v>
      </c>
      <c r="BA203" s="3">
        <f t="shared" si="183"/>
        <v>3.2084000000000006</v>
      </c>
      <c r="BB203" s="85"/>
      <c r="BC203" s="3" t="str">
        <f t="shared" si="184"/>
        <v>1.10</v>
      </c>
      <c r="BD203" s="3" t="str">
        <f t="shared" si="185"/>
        <v>-</v>
      </c>
      <c r="BE203" s="3">
        <f t="shared" si="186"/>
        <v>331.15</v>
      </c>
      <c r="BF203" s="3">
        <f t="shared" si="187"/>
        <v>-5.31</v>
      </c>
      <c r="BG203" s="3">
        <f t="shared" si="188"/>
        <v>1.6042000000000003</v>
      </c>
    </row>
    <row r="204" spans="1:59" x14ac:dyDescent="0.3">
      <c r="A204" s="1" t="str">
        <f>'Forward collapse simulation'!B214</f>
        <v>1.10</v>
      </c>
      <c r="B204" s="37" t="str">
        <f>IF('Forward collapse simulation'!C214="","-",'Forward collapse simulation'!C214)</f>
        <v>-</v>
      </c>
      <c r="C204" s="85">
        <f>'Forward collapse simulation'!E214</f>
        <v>330.51</v>
      </c>
      <c r="D204" s="85">
        <f>'Forward collapse simulation'!F214</f>
        <v>-2.58</v>
      </c>
      <c r="E204" s="85">
        <f>'Forward collapse simulation'!D214</f>
        <v>19.207000000000001</v>
      </c>
      <c r="F204" s="85"/>
      <c r="G204" s="3" t="str">
        <f t="shared" si="144"/>
        <v>1.10</v>
      </c>
      <c r="H204" s="3" t="str">
        <f t="shared" si="145"/>
        <v>-</v>
      </c>
      <c r="I204" s="3">
        <f t="shared" si="146"/>
        <v>330.51</v>
      </c>
      <c r="J204" s="3">
        <f t="shared" si="147"/>
        <v>-2.58</v>
      </c>
      <c r="K204" s="3">
        <f t="shared" si="148"/>
        <v>17.286300000000001</v>
      </c>
      <c r="L204" s="85"/>
      <c r="M204" s="3" t="str">
        <f t="shared" si="149"/>
        <v>1.10</v>
      </c>
      <c r="N204" s="3" t="str">
        <f t="shared" si="150"/>
        <v>-</v>
      </c>
      <c r="O204" s="3">
        <f t="shared" si="151"/>
        <v>330.51</v>
      </c>
      <c r="P204" s="3">
        <f t="shared" si="152"/>
        <v>-2.58</v>
      </c>
      <c r="Q204" s="3">
        <f t="shared" si="153"/>
        <v>15.365600000000001</v>
      </c>
      <c r="R204" s="85"/>
      <c r="S204" s="3" t="str">
        <f t="shared" si="154"/>
        <v>1.10</v>
      </c>
      <c r="T204" s="3" t="str">
        <f t="shared" si="155"/>
        <v>-</v>
      </c>
      <c r="U204" s="3">
        <f t="shared" si="156"/>
        <v>330.51</v>
      </c>
      <c r="V204" s="3">
        <f t="shared" si="157"/>
        <v>-2.58</v>
      </c>
      <c r="W204" s="3">
        <f t="shared" si="158"/>
        <v>13.444900000000001</v>
      </c>
      <c r="X204" s="85"/>
      <c r="Y204" s="3" t="str">
        <f t="shared" si="159"/>
        <v>1.10</v>
      </c>
      <c r="Z204" s="3" t="str">
        <f t="shared" si="160"/>
        <v>-</v>
      </c>
      <c r="AA204" s="3">
        <f t="shared" si="161"/>
        <v>330.51</v>
      </c>
      <c r="AB204" s="3">
        <f t="shared" si="162"/>
        <v>-2.58</v>
      </c>
      <c r="AC204" s="3">
        <f t="shared" si="163"/>
        <v>11.5242</v>
      </c>
      <c r="AD204" s="85"/>
      <c r="AE204" s="3" t="str">
        <f t="shared" si="164"/>
        <v>1.10</v>
      </c>
      <c r="AF204" s="3" t="str">
        <f t="shared" si="165"/>
        <v>-</v>
      </c>
      <c r="AG204" s="3">
        <f t="shared" si="166"/>
        <v>330.51</v>
      </c>
      <c r="AH204" s="3">
        <f t="shared" si="167"/>
        <v>-2.58</v>
      </c>
      <c r="AI204" s="3">
        <f t="shared" si="168"/>
        <v>9.6035000000000004</v>
      </c>
      <c r="AJ204" s="85"/>
      <c r="AK204" s="3" t="str">
        <f t="shared" si="169"/>
        <v>1.10</v>
      </c>
      <c r="AL204" s="3" t="str">
        <f t="shared" si="170"/>
        <v>-</v>
      </c>
      <c r="AM204" s="3">
        <f t="shared" si="171"/>
        <v>330.51</v>
      </c>
      <c r="AN204" s="3">
        <f t="shared" si="172"/>
        <v>-2.58</v>
      </c>
      <c r="AO204" s="3">
        <f t="shared" si="173"/>
        <v>7.6828000000000003</v>
      </c>
      <c r="AP204" s="85"/>
      <c r="AQ204" s="3" t="str">
        <f t="shared" si="174"/>
        <v>1.10</v>
      </c>
      <c r="AR204" s="3" t="str">
        <f t="shared" si="175"/>
        <v>-</v>
      </c>
      <c r="AS204" s="3">
        <f t="shared" si="176"/>
        <v>330.51</v>
      </c>
      <c r="AT204" s="3">
        <f t="shared" si="177"/>
        <v>-2.58</v>
      </c>
      <c r="AU204" s="3">
        <f t="shared" si="178"/>
        <v>5.7621000000000002</v>
      </c>
      <c r="AV204" s="85"/>
      <c r="AW204" s="3" t="str">
        <f t="shared" si="179"/>
        <v>1.10</v>
      </c>
      <c r="AX204" s="3" t="str">
        <f t="shared" si="180"/>
        <v>-</v>
      </c>
      <c r="AY204" s="3">
        <f t="shared" si="181"/>
        <v>330.51</v>
      </c>
      <c r="AZ204" s="3">
        <f t="shared" si="182"/>
        <v>-2.58</v>
      </c>
      <c r="BA204" s="3">
        <f t="shared" si="183"/>
        <v>3.8414000000000001</v>
      </c>
      <c r="BB204" s="85"/>
      <c r="BC204" s="3" t="str">
        <f t="shared" si="184"/>
        <v>1.10</v>
      </c>
      <c r="BD204" s="3" t="str">
        <f t="shared" si="185"/>
        <v>-</v>
      </c>
      <c r="BE204" s="3">
        <f t="shared" si="186"/>
        <v>330.51</v>
      </c>
      <c r="BF204" s="3">
        <f t="shared" si="187"/>
        <v>-2.58</v>
      </c>
      <c r="BG204" s="3">
        <f t="shared" si="188"/>
        <v>1.9207000000000001</v>
      </c>
    </row>
    <row r="205" spans="1:59" x14ac:dyDescent="0.3">
      <c r="A205" s="1" t="str">
        <f>'Forward collapse simulation'!B215</f>
        <v>1.10</v>
      </c>
      <c r="B205" s="37" t="str">
        <f>IF('Forward collapse simulation'!C215="","-",'Forward collapse simulation'!C215)</f>
        <v>-</v>
      </c>
      <c r="C205" s="85">
        <f>'Forward collapse simulation'!E215</f>
        <v>329.83</v>
      </c>
      <c r="D205" s="85">
        <f>'Forward collapse simulation'!F215</f>
        <v>1.43</v>
      </c>
      <c r="E205" s="85">
        <f>'Forward collapse simulation'!D215</f>
        <v>15.411</v>
      </c>
      <c r="F205" s="85"/>
      <c r="G205" s="3" t="str">
        <f t="shared" si="144"/>
        <v>1.10</v>
      </c>
      <c r="H205" s="3" t="str">
        <f t="shared" si="145"/>
        <v>-</v>
      </c>
      <c r="I205" s="3">
        <f t="shared" si="146"/>
        <v>329.83</v>
      </c>
      <c r="J205" s="3">
        <f t="shared" si="147"/>
        <v>1.43</v>
      </c>
      <c r="K205" s="3">
        <f t="shared" si="148"/>
        <v>13.869899999999999</v>
      </c>
      <c r="L205" s="85"/>
      <c r="M205" s="3" t="str">
        <f t="shared" si="149"/>
        <v>1.10</v>
      </c>
      <c r="N205" s="3" t="str">
        <f t="shared" si="150"/>
        <v>-</v>
      </c>
      <c r="O205" s="3">
        <f t="shared" si="151"/>
        <v>329.83</v>
      </c>
      <c r="P205" s="3">
        <f t="shared" si="152"/>
        <v>1.43</v>
      </c>
      <c r="Q205" s="3">
        <f t="shared" si="153"/>
        <v>12.328800000000001</v>
      </c>
      <c r="R205" s="85"/>
      <c r="S205" s="3" t="str">
        <f t="shared" si="154"/>
        <v>1.10</v>
      </c>
      <c r="T205" s="3" t="str">
        <f t="shared" si="155"/>
        <v>-</v>
      </c>
      <c r="U205" s="3">
        <f t="shared" si="156"/>
        <v>329.83</v>
      </c>
      <c r="V205" s="3">
        <f t="shared" si="157"/>
        <v>1.43</v>
      </c>
      <c r="W205" s="3">
        <f t="shared" si="158"/>
        <v>10.787699999999999</v>
      </c>
      <c r="X205" s="85"/>
      <c r="Y205" s="3" t="str">
        <f t="shared" si="159"/>
        <v>1.10</v>
      </c>
      <c r="Z205" s="3" t="str">
        <f t="shared" si="160"/>
        <v>-</v>
      </c>
      <c r="AA205" s="3">
        <f t="shared" si="161"/>
        <v>329.83</v>
      </c>
      <c r="AB205" s="3">
        <f t="shared" si="162"/>
        <v>1.43</v>
      </c>
      <c r="AC205" s="3">
        <f t="shared" si="163"/>
        <v>9.246599999999999</v>
      </c>
      <c r="AD205" s="85"/>
      <c r="AE205" s="3" t="str">
        <f t="shared" si="164"/>
        <v>1.10</v>
      </c>
      <c r="AF205" s="3" t="str">
        <f t="shared" si="165"/>
        <v>-</v>
      </c>
      <c r="AG205" s="3">
        <f t="shared" si="166"/>
        <v>329.83</v>
      </c>
      <c r="AH205" s="3">
        <f t="shared" si="167"/>
        <v>1.43</v>
      </c>
      <c r="AI205" s="3">
        <f t="shared" si="168"/>
        <v>7.7054999999999998</v>
      </c>
      <c r="AJ205" s="85"/>
      <c r="AK205" s="3" t="str">
        <f t="shared" si="169"/>
        <v>1.10</v>
      </c>
      <c r="AL205" s="3" t="str">
        <f t="shared" si="170"/>
        <v>-</v>
      </c>
      <c r="AM205" s="3">
        <f t="shared" si="171"/>
        <v>329.83</v>
      </c>
      <c r="AN205" s="3">
        <f t="shared" si="172"/>
        <v>1.43</v>
      </c>
      <c r="AO205" s="3">
        <f t="shared" si="173"/>
        <v>6.1644000000000005</v>
      </c>
      <c r="AP205" s="85"/>
      <c r="AQ205" s="3" t="str">
        <f t="shared" si="174"/>
        <v>1.10</v>
      </c>
      <c r="AR205" s="3" t="str">
        <f t="shared" si="175"/>
        <v>-</v>
      </c>
      <c r="AS205" s="3">
        <f t="shared" si="176"/>
        <v>329.83</v>
      </c>
      <c r="AT205" s="3">
        <f t="shared" si="177"/>
        <v>1.43</v>
      </c>
      <c r="AU205" s="3">
        <f t="shared" si="178"/>
        <v>4.6232999999999995</v>
      </c>
      <c r="AV205" s="85"/>
      <c r="AW205" s="3" t="str">
        <f t="shared" si="179"/>
        <v>1.10</v>
      </c>
      <c r="AX205" s="3" t="str">
        <f t="shared" si="180"/>
        <v>-</v>
      </c>
      <c r="AY205" s="3">
        <f t="shared" si="181"/>
        <v>329.83</v>
      </c>
      <c r="AZ205" s="3">
        <f t="shared" si="182"/>
        <v>1.43</v>
      </c>
      <c r="BA205" s="3">
        <f t="shared" si="183"/>
        <v>3.0822000000000003</v>
      </c>
      <c r="BB205" s="85"/>
      <c r="BC205" s="3" t="str">
        <f t="shared" si="184"/>
        <v>1.10</v>
      </c>
      <c r="BD205" s="3" t="str">
        <f t="shared" si="185"/>
        <v>-</v>
      </c>
      <c r="BE205" s="3">
        <f t="shared" si="186"/>
        <v>329.83</v>
      </c>
      <c r="BF205" s="3">
        <f t="shared" si="187"/>
        <v>1.43</v>
      </c>
      <c r="BG205" s="3">
        <f t="shared" si="188"/>
        <v>1.5411000000000001</v>
      </c>
    </row>
    <row r="206" spans="1:59" x14ac:dyDescent="0.3">
      <c r="A206" s="1" t="str">
        <f>'Forward collapse simulation'!B216</f>
        <v>1.10</v>
      </c>
      <c r="B206" s="37" t="str">
        <f>IF('Forward collapse simulation'!C216="","-",'Forward collapse simulation'!C216)</f>
        <v>-</v>
      </c>
      <c r="C206" s="85">
        <f>'Forward collapse simulation'!E216</f>
        <v>333.69</v>
      </c>
      <c r="D206" s="85">
        <f>'Forward collapse simulation'!F216</f>
        <v>10.41</v>
      </c>
      <c r="E206" s="85">
        <f>'Forward collapse simulation'!D216</f>
        <v>13.67</v>
      </c>
      <c r="F206" s="85"/>
      <c r="G206" s="3" t="str">
        <f t="shared" si="144"/>
        <v>1.10</v>
      </c>
      <c r="H206" s="3" t="str">
        <f t="shared" si="145"/>
        <v>-</v>
      </c>
      <c r="I206" s="3">
        <f t="shared" si="146"/>
        <v>333.69</v>
      </c>
      <c r="J206" s="3">
        <f t="shared" si="147"/>
        <v>10.41</v>
      </c>
      <c r="K206" s="3">
        <f t="shared" si="148"/>
        <v>12.303000000000001</v>
      </c>
      <c r="L206" s="85"/>
      <c r="M206" s="3" t="str">
        <f t="shared" si="149"/>
        <v>1.10</v>
      </c>
      <c r="N206" s="3" t="str">
        <f t="shared" si="150"/>
        <v>-</v>
      </c>
      <c r="O206" s="3">
        <f t="shared" si="151"/>
        <v>333.69</v>
      </c>
      <c r="P206" s="3">
        <f t="shared" si="152"/>
        <v>10.41</v>
      </c>
      <c r="Q206" s="3">
        <f t="shared" si="153"/>
        <v>10.936</v>
      </c>
      <c r="R206" s="85"/>
      <c r="S206" s="3" t="str">
        <f t="shared" si="154"/>
        <v>1.10</v>
      </c>
      <c r="T206" s="3" t="str">
        <f t="shared" si="155"/>
        <v>-</v>
      </c>
      <c r="U206" s="3">
        <f t="shared" si="156"/>
        <v>333.69</v>
      </c>
      <c r="V206" s="3">
        <f t="shared" si="157"/>
        <v>10.41</v>
      </c>
      <c r="W206" s="3">
        <f t="shared" si="158"/>
        <v>9.5689999999999991</v>
      </c>
      <c r="X206" s="85"/>
      <c r="Y206" s="3" t="str">
        <f t="shared" si="159"/>
        <v>1.10</v>
      </c>
      <c r="Z206" s="3" t="str">
        <f t="shared" si="160"/>
        <v>-</v>
      </c>
      <c r="AA206" s="3">
        <f t="shared" si="161"/>
        <v>333.69</v>
      </c>
      <c r="AB206" s="3">
        <f t="shared" si="162"/>
        <v>10.41</v>
      </c>
      <c r="AC206" s="3">
        <f t="shared" si="163"/>
        <v>8.202</v>
      </c>
      <c r="AD206" s="85"/>
      <c r="AE206" s="3" t="str">
        <f t="shared" si="164"/>
        <v>1.10</v>
      </c>
      <c r="AF206" s="3" t="str">
        <f t="shared" si="165"/>
        <v>-</v>
      </c>
      <c r="AG206" s="3">
        <f t="shared" si="166"/>
        <v>333.69</v>
      </c>
      <c r="AH206" s="3">
        <f t="shared" si="167"/>
        <v>10.41</v>
      </c>
      <c r="AI206" s="3">
        <f t="shared" si="168"/>
        <v>6.835</v>
      </c>
      <c r="AJ206" s="85"/>
      <c r="AK206" s="3" t="str">
        <f t="shared" si="169"/>
        <v>1.10</v>
      </c>
      <c r="AL206" s="3" t="str">
        <f t="shared" si="170"/>
        <v>-</v>
      </c>
      <c r="AM206" s="3">
        <f t="shared" si="171"/>
        <v>333.69</v>
      </c>
      <c r="AN206" s="3">
        <f t="shared" si="172"/>
        <v>10.41</v>
      </c>
      <c r="AO206" s="3">
        <f t="shared" si="173"/>
        <v>5.468</v>
      </c>
      <c r="AP206" s="85"/>
      <c r="AQ206" s="3" t="str">
        <f t="shared" si="174"/>
        <v>1.10</v>
      </c>
      <c r="AR206" s="3" t="str">
        <f t="shared" si="175"/>
        <v>-</v>
      </c>
      <c r="AS206" s="3">
        <f t="shared" si="176"/>
        <v>333.69</v>
      </c>
      <c r="AT206" s="3">
        <f t="shared" si="177"/>
        <v>10.41</v>
      </c>
      <c r="AU206" s="3">
        <f t="shared" si="178"/>
        <v>4.101</v>
      </c>
      <c r="AV206" s="85"/>
      <c r="AW206" s="3" t="str">
        <f t="shared" si="179"/>
        <v>1.10</v>
      </c>
      <c r="AX206" s="3" t="str">
        <f t="shared" si="180"/>
        <v>-</v>
      </c>
      <c r="AY206" s="3">
        <f t="shared" si="181"/>
        <v>333.69</v>
      </c>
      <c r="AZ206" s="3">
        <f t="shared" si="182"/>
        <v>10.41</v>
      </c>
      <c r="BA206" s="3">
        <f t="shared" si="183"/>
        <v>2.734</v>
      </c>
      <c r="BB206" s="85"/>
      <c r="BC206" s="3" t="str">
        <f t="shared" si="184"/>
        <v>1.10</v>
      </c>
      <c r="BD206" s="3" t="str">
        <f t="shared" si="185"/>
        <v>-</v>
      </c>
      <c r="BE206" s="3">
        <f t="shared" si="186"/>
        <v>333.69</v>
      </c>
      <c r="BF206" s="3">
        <f t="shared" si="187"/>
        <v>10.41</v>
      </c>
      <c r="BG206" s="3">
        <f t="shared" si="188"/>
        <v>1.367</v>
      </c>
    </row>
    <row r="207" spans="1:59" x14ac:dyDescent="0.3">
      <c r="A207" s="1" t="str">
        <f>'Forward collapse simulation'!B217</f>
        <v>1.10</v>
      </c>
      <c r="B207" s="37" t="str">
        <f>IF('Forward collapse simulation'!C217="","-",'Forward collapse simulation'!C217)</f>
        <v>-</v>
      </c>
      <c r="C207" s="85">
        <f>'Forward collapse simulation'!E217</f>
        <v>333.93</v>
      </c>
      <c r="D207" s="85">
        <f>'Forward collapse simulation'!F217</f>
        <v>14.65</v>
      </c>
      <c r="E207" s="85">
        <f>'Forward collapse simulation'!D217</f>
        <v>11.922000000000001</v>
      </c>
      <c r="F207" s="85"/>
      <c r="G207" s="3" t="str">
        <f t="shared" si="144"/>
        <v>1.10</v>
      </c>
      <c r="H207" s="3" t="str">
        <f t="shared" si="145"/>
        <v>-</v>
      </c>
      <c r="I207" s="3">
        <f t="shared" si="146"/>
        <v>333.93</v>
      </c>
      <c r="J207" s="3">
        <f t="shared" si="147"/>
        <v>14.65</v>
      </c>
      <c r="K207" s="3">
        <f t="shared" si="148"/>
        <v>10.729800000000001</v>
      </c>
      <c r="L207" s="85"/>
      <c r="M207" s="3" t="str">
        <f t="shared" si="149"/>
        <v>1.10</v>
      </c>
      <c r="N207" s="3" t="str">
        <f t="shared" si="150"/>
        <v>-</v>
      </c>
      <c r="O207" s="3">
        <f t="shared" si="151"/>
        <v>333.93</v>
      </c>
      <c r="P207" s="3">
        <f t="shared" si="152"/>
        <v>14.65</v>
      </c>
      <c r="Q207" s="3">
        <f t="shared" si="153"/>
        <v>9.5376000000000012</v>
      </c>
      <c r="R207" s="85"/>
      <c r="S207" s="3" t="str">
        <f t="shared" si="154"/>
        <v>1.10</v>
      </c>
      <c r="T207" s="3" t="str">
        <f t="shared" si="155"/>
        <v>-</v>
      </c>
      <c r="U207" s="3">
        <f t="shared" si="156"/>
        <v>333.93</v>
      </c>
      <c r="V207" s="3">
        <f t="shared" si="157"/>
        <v>14.65</v>
      </c>
      <c r="W207" s="3">
        <f t="shared" si="158"/>
        <v>8.3453999999999997</v>
      </c>
      <c r="X207" s="85"/>
      <c r="Y207" s="3" t="str">
        <f t="shared" si="159"/>
        <v>1.10</v>
      </c>
      <c r="Z207" s="3" t="str">
        <f t="shared" si="160"/>
        <v>-</v>
      </c>
      <c r="AA207" s="3">
        <f t="shared" si="161"/>
        <v>333.93</v>
      </c>
      <c r="AB207" s="3">
        <f t="shared" si="162"/>
        <v>14.65</v>
      </c>
      <c r="AC207" s="3">
        <f t="shared" si="163"/>
        <v>7.1532</v>
      </c>
      <c r="AD207" s="85"/>
      <c r="AE207" s="3" t="str">
        <f t="shared" si="164"/>
        <v>1.10</v>
      </c>
      <c r="AF207" s="3" t="str">
        <f t="shared" si="165"/>
        <v>-</v>
      </c>
      <c r="AG207" s="3">
        <f t="shared" si="166"/>
        <v>333.93</v>
      </c>
      <c r="AH207" s="3">
        <f t="shared" si="167"/>
        <v>14.65</v>
      </c>
      <c r="AI207" s="3">
        <f t="shared" si="168"/>
        <v>5.9610000000000003</v>
      </c>
      <c r="AJ207" s="85"/>
      <c r="AK207" s="3" t="str">
        <f t="shared" si="169"/>
        <v>1.10</v>
      </c>
      <c r="AL207" s="3" t="str">
        <f t="shared" si="170"/>
        <v>-</v>
      </c>
      <c r="AM207" s="3">
        <f t="shared" si="171"/>
        <v>333.93</v>
      </c>
      <c r="AN207" s="3">
        <f t="shared" si="172"/>
        <v>14.65</v>
      </c>
      <c r="AO207" s="3">
        <f t="shared" si="173"/>
        <v>4.7688000000000006</v>
      </c>
      <c r="AP207" s="85"/>
      <c r="AQ207" s="3" t="str">
        <f t="shared" si="174"/>
        <v>1.10</v>
      </c>
      <c r="AR207" s="3" t="str">
        <f t="shared" si="175"/>
        <v>-</v>
      </c>
      <c r="AS207" s="3">
        <f t="shared" si="176"/>
        <v>333.93</v>
      </c>
      <c r="AT207" s="3">
        <f t="shared" si="177"/>
        <v>14.65</v>
      </c>
      <c r="AU207" s="3">
        <f t="shared" si="178"/>
        <v>3.5766</v>
      </c>
      <c r="AV207" s="85"/>
      <c r="AW207" s="3" t="str">
        <f t="shared" si="179"/>
        <v>1.10</v>
      </c>
      <c r="AX207" s="3" t="str">
        <f t="shared" si="180"/>
        <v>-</v>
      </c>
      <c r="AY207" s="3">
        <f t="shared" si="181"/>
        <v>333.93</v>
      </c>
      <c r="AZ207" s="3">
        <f t="shared" si="182"/>
        <v>14.65</v>
      </c>
      <c r="BA207" s="3">
        <f t="shared" si="183"/>
        <v>2.3844000000000003</v>
      </c>
      <c r="BB207" s="85"/>
      <c r="BC207" s="3" t="str">
        <f t="shared" si="184"/>
        <v>1.10</v>
      </c>
      <c r="BD207" s="3" t="str">
        <f t="shared" si="185"/>
        <v>-</v>
      </c>
      <c r="BE207" s="3">
        <f t="shared" si="186"/>
        <v>333.93</v>
      </c>
      <c r="BF207" s="3">
        <f t="shared" si="187"/>
        <v>14.65</v>
      </c>
      <c r="BG207" s="3">
        <f t="shared" si="188"/>
        <v>1.1922000000000001</v>
      </c>
    </row>
    <row r="208" spans="1:59" x14ac:dyDescent="0.3">
      <c r="A208" s="1" t="str">
        <f>'Forward collapse simulation'!B218</f>
        <v>1.10</v>
      </c>
      <c r="B208" s="37" t="str">
        <f>IF('Forward collapse simulation'!C218="","-",'Forward collapse simulation'!C218)</f>
        <v>-</v>
      </c>
      <c r="C208" s="85">
        <f>'Forward collapse simulation'!E218</f>
        <v>335.35</v>
      </c>
      <c r="D208" s="85">
        <f>'Forward collapse simulation'!F218</f>
        <v>19.54</v>
      </c>
      <c r="E208" s="85">
        <f>'Forward collapse simulation'!D218</f>
        <v>10.855</v>
      </c>
      <c r="F208" s="85"/>
      <c r="G208" s="3" t="str">
        <f t="shared" si="144"/>
        <v>1.10</v>
      </c>
      <c r="H208" s="3" t="str">
        <f t="shared" si="145"/>
        <v>-</v>
      </c>
      <c r="I208" s="3">
        <f t="shared" si="146"/>
        <v>335.35</v>
      </c>
      <c r="J208" s="3">
        <f t="shared" si="147"/>
        <v>19.54</v>
      </c>
      <c r="K208" s="3">
        <f t="shared" si="148"/>
        <v>9.7695000000000007</v>
      </c>
      <c r="L208" s="85"/>
      <c r="M208" s="3" t="str">
        <f t="shared" si="149"/>
        <v>1.10</v>
      </c>
      <c r="N208" s="3" t="str">
        <f t="shared" si="150"/>
        <v>-</v>
      </c>
      <c r="O208" s="3">
        <f t="shared" si="151"/>
        <v>335.35</v>
      </c>
      <c r="P208" s="3">
        <f t="shared" si="152"/>
        <v>19.54</v>
      </c>
      <c r="Q208" s="3">
        <f t="shared" si="153"/>
        <v>8.6840000000000011</v>
      </c>
      <c r="R208" s="85"/>
      <c r="S208" s="3" t="str">
        <f t="shared" si="154"/>
        <v>1.10</v>
      </c>
      <c r="T208" s="3" t="str">
        <f t="shared" si="155"/>
        <v>-</v>
      </c>
      <c r="U208" s="3">
        <f t="shared" si="156"/>
        <v>335.35</v>
      </c>
      <c r="V208" s="3">
        <f t="shared" si="157"/>
        <v>19.54</v>
      </c>
      <c r="W208" s="3">
        <f t="shared" si="158"/>
        <v>7.5984999999999996</v>
      </c>
      <c r="X208" s="85"/>
      <c r="Y208" s="3" t="str">
        <f t="shared" si="159"/>
        <v>1.10</v>
      </c>
      <c r="Z208" s="3" t="str">
        <f t="shared" si="160"/>
        <v>-</v>
      </c>
      <c r="AA208" s="3">
        <f t="shared" si="161"/>
        <v>335.35</v>
      </c>
      <c r="AB208" s="3">
        <f t="shared" si="162"/>
        <v>19.54</v>
      </c>
      <c r="AC208" s="3">
        <f t="shared" si="163"/>
        <v>6.5129999999999999</v>
      </c>
      <c r="AD208" s="85"/>
      <c r="AE208" s="3" t="str">
        <f t="shared" si="164"/>
        <v>1.10</v>
      </c>
      <c r="AF208" s="3" t="str">
        <f t="shared" si="165"/>
        <v>-</v>
      </c>
      <c r="AG208" s="3">
        <f t="shared" si="166"/>
        <v>335.35</v>
      </c>
      <c r="AH208" s="3">
        <f t="shared" si="167"/>
        <v>19.54</v>
      </c>
      <c r="AI208" s="3">
        <f t="shared" si="168"/>
        <v>5.4275000000000002</v>
      </c>
      <c r="AJ208" s="85"/>
      <c r="AK208" s="3" t="str">
        <f t="shared" si="169"/>
        <v>1.10</v>
      </c>
      <c r="AL208" s="3" t="str">
        <f t="shared" si="170"/>
        <v>-</v>
      </c>
      <c r="AM208" s="3">
        <f t="shared" si="171"/>
        <v>335.35</v>
      </c>
      <c r="AN208" s="3">
        <f t="shared" si="172"/>
        <v>19.54</v>
      </c>
      <c r="AO208" s="3">
        <f t="shared" si="173"/>
        <v>4.3420000000000005</v>
      </c>
      <c r="AP208" s="85"/>
      <c r="AQ208" s="3" t="str">
        <f t="shared" si="174"/>
        <v>1.10</v>
      </c>
      <c r="AR208" s="3" t="str">
        <f t="shared" si="175"/>
        <v>-</v>
      </c>
      <c r="AS208" s="3">
        <f t="shared" si="176"/>
        <v>335.35</v>
      </c>
      <c r="AT208" s="3">
        <f t="shared" si="177"/>
        <v>19.54</v>
      </c>
      <c r="AU208" s="3">
        <f t="shared" si="178"/>
        <v>3.2565</v>
      </c>
      <c r="AV208" s="85"/>
      <c r="AW208" s="3" t="str">
        <f t="shared" si="179"/>
        <v>1.10</v>
      </c>
      <c r="AX208" s="3" t="str">
        <f t="shared" si="180"/>
        <v>-</v>
      </c>
      <c r="AY208" s="3">
        <f t="shared" si="181"/>
        <v>335.35</v>
      </c>
      <c r="AZ208" s="3">
        <f t="shared" si="182"/>
        <v>19.54</v>
      </c>
      <c r="BA208" s="3">
        <f t="shared" si="183"/>
        <v>2.1710000000000003</v>
      </c>
      <c r="BB208" s="85"/>
      <c r="BC208" s="3" t="str">
        <f t="shared" si="184"/>
        <v>1.10</v>
      </c>
      <c r="BD208" s="3" t="str">
        <f t="shared" si="185"/>
        <v>-</v>
      </c>
      <c r="BE208" s="3">
        <f t="shared" si="186"/>
        <v>335.35</v>
      </c>
      <c r="BF208" s="3">
        <f t="shared" si="187"/>
        <v>19.54</v>
      </c>
      <c r="BG208" s="3">
        <f t="shared" si="188"/>
        <v>1.0855000000000001</v>
      </c>
    </row>
    <row r="209" spans="1:59" x14ac:dyDescent="0.3">
      <c r="A209" s="1" t="str">
        <f>'Forward collapse simulation'!B219</f>
        <v>1.10</v>
      </c>
      <c r="B209" s="37" t="str">
        <f>IF('Forward collapse simulation'!C219="","-",'Forward collapse simulation'!C219)</f>
        <v>-</v>
      </c>
      <c r="C209" s="85">
        <f>'Forward collapse simulation'!E219</f>
        <v>336.32</v>
      </c>
      <c r="D209" s="85">
        <f>'Forward collapse simulation'!F219</f>
        <v>24.21</v>
      </c>
      <c r="E209" s="85">
        <f>'Forward collapse simulation'!D219</f>
        <v>9.3109999999999999</v>
      </c>
      <c r="F209" s="85"/>
      <c r="G209" s="3" t="str">
        <f t="shared" si="144"/>
        <v>1.10</v>
      </c>
      <c r="H209" s="3" t="str">
        <f t="shared" si="145"/>
        <v>-</v>
      </c>
      <c r="I209" s="3">
        <f t="shared" si="146"/>
        <v>336.32</v>
      </c>
      <c r="J209" s="3">
        <f t="shared" si="147"/>
        <v>24.21</v>
      </c>
      <c r="K209" s="3">
        <f t="shared" si="148"/>
        <v>8.379900000000001</v>
      </c>
      <c r="L209" s="85"/>
      <c r="M209" s="3" t="str">
        <f t="shared" si="149"/>
        <v>1.10</v>
      </c>
      <c r="N209" s="3" t="str">
        <f t="shared" si="150"/>
        <v>-</v>
      </c>
      <c r="O209" s="3">
        <f t="shared" si="151"/>
        <v>336.32</v>
      </c>
      <c r="P209" s="3">
        <f t="shared" si="152"/>
        <v>24.21</v>
      </c>
      <c r="Q209" s="3">
        <f t="shared" si="153"/>
        <v>7.4488000000000003</v>
      </c>
      <c r="R209" s="85"/>
      <c r="S209" s="3" t="str">
        <f t="shared" si="154"/>
        <v>1.10</v>
      </c>
      <c r="T209" s="3" t="str">
        <f t="shared" si="155"/>
        <v>-</v>
      </c>
      <c r="U209" s="3">
        <f t="shared" si="156"/>
        <v>336.32</v>
      </c>
      <c r="V209" s="3">
        <f t="shared" si="157"/>
        <v>24.21</v>
      </c>
      <c r="W209" s="3">
        <f t="shared" si="158"/>
        <v>6.5176999999999996</v>
      </c>
      <c r="X209" s="85"/>
      <c r="Y209" s="3" t="str">
        <f t="shared" si="159"/>
        <v>1.10</v>
      </c>
      <c r="Z209" s="3" t="str">
        <f t="shared" si="160"/>
        <v>-</v>
      </c>
      <c r="AA209" s="3">
        <f t="shared" si="161"/>
        <v>336.32</v>
      </c>
      <c r="AB209" s="3">
        <f t="shared" si="162"/>
        <v>24.21</v>
      </c>
      <c r="AC209" s="3">
        <f t="shared" si="163"/>
        <v>5.5865999999999998</v>
      </c>
      <c r="AD209" s="85"/>
      <c r="AE209" s="3" t="str">
        <f t="shared" si="164"/>
        <v>1.10</v>
      </c>
      <c r="AF209" s="3" t="str">
        <f t="shared" si="165"/>
        <v>-</v>
      </c>
      <c r="AG209" s="3">
        <f t="shared" si="166"/>
        <v>336.32</v>
      </c>
      <c r="AH209" s="3">
        <f t="shared" si="167"/>
        <v>24.21</v>
      </c>
      <c r="AI209" s="3">
        <f t="shared" si="168"/>
        <v>4.6555</v>
      </c>
      <c r="AJ209" s="85"/>
      <c r="AK209" s="3" t="str">
        <f t="shared" si="169"/>
        <v>1.10</v>
      </c>
      <c r="AL209" s="3" t="str">
        <f t="shared" si="170"/>
        <v>-</v>
      </c>
      <c r="AM209" s="3">
        <f t="shared" si="171"/>
        <v>336.32</v>
      </c>
      <c r="AN209" s="3">
        <f t="shared" si="172"/>
        <v>24.21</v>
      </c>
      <c r="AO209" s="3">
        <f t="shared" si="173"/>
        <v>3.7244000000000002</v>
      </c>
      <c r="AP209" s="85"/>
      <c r="AQ209" s="3" t="str">
        <f t="shared" si="174"/>
        <v>1.10</v>
      </c>
      <c r="AR209" s="3" t="str">
        <f t="shared" si="175"/>
        <v>-</v>
      </c>
      <c r="AS209" s="3">
        <f t="shared" si="176"/>
        <v>336.32</v>
      </c>
      <c r="AT209" s="3">
        <f t="shared" si="177"/>
        <v>24.21</v>
      </c>
      <c r="AU209" s="3">
        <f t="shared" si="178"/>
        <v>2.7932999999999999</v>
      </c>
      <c r="AV209" s="85"/>
      <c r="AW209" s="3" t="str">
        <f t="shared" si="179"/>
        <v>1.10</v>
      </c>
      <c r="AX209" s="3" t="str">
        <f t="shared" si="180"/>
        <v>-</v>
      </c>
      <c r="AY209" s="3">
        <f t="shared" si="181"/>
        <v>336.32</v>
      </c>
      <c r="AZ209" s="3">
        <f t="shared" si="182"/>
        <v>24.21</v>
      </c>
      <c r="BA209" s="3">
        <f t="shared" si="183"/>
        <v>1.8622000000000001</v>
      </c>
      <c r="BB209" s="85"/>
      <c r="BC209" s="3" t="str">
        <f t="shared" si="184"/>
        <v>1.10</v>
      </c>
      <c r="BD209" s="3" t="str">
        <f t="shared" si="185"/>
        <v>-</v>
      </c>
      <c r="BE209" s="3">
        <f t="shared" si="186"/>
        <v>336.32</v>
      </c>
      <c r="BF209" s="3">
        <f t="shared" si="187"/>
        <v>24.21</v>
      </c>
      <c r="BG209" s="3">
        <f t="shared" si="188"/>
        <v>0.93110000000000004</v>
      </c>
    </row>
    <row r="210" spans="1:59" x14ac:dyDescent="0.3">
      <c r="A210" s="1" t="str">
        <f>'Forward collapse simulation'!B220</f>
        <v>1.10</v>
      </c>
      <c r="B210" s="37" t="str">
        <f>IF('Forward collapse simulation'!C220="","-",'Forward collapse simulation'!C220)</f>
        <v>-</v>
      </c>
      <c r="C210" s="85">
        <f>'Forward collapse simulation'!E220</f>
        <v>336.65</v>
      </c>
      <c r="D210" s="85">
        <f>'Forward collapse simulation'!F220</f>
        <v>31.32</v>
      </c>
      <c r="E210" s="85">
        <f>'Forward collapse simulation'!D220</f>
        <v>8.5630000000000006</v>
      </c>
      <c r="F210" s="85"/>
      <c r="G210" s="3" t="str">
        <f t="shared" si="144"/>
        <v>1.10</v>
      </c>
      <c r="H210" s="3" t="str">
        <f t="shared" si="145"/>
        <v>-</v>
      </c>
      <c r="I210" s="3">
        <f t="shared" si="146"/>
        <v>336.65</v>
      </c>
      <c r="J210" s="3">
        <f t="shared" si="147"/>
        <v>31.32</v>
      </c>
      <c r="K210" s="3">
        <f t="shared" si="148"/>
        <v>7.7067000000000005</v>
      </c>
      <c r="L210" s="85"/>
      <c r="M210" s="3" t="str">
        <f t="shared" si="149"/>
        <v>1.10</v>
      </c>
      <c r="N210" s="3" t="str">
        <f t="shared" si="150"/>
        <v>-</v>
      </c>
      <c r="O210" s="3">
        <f t="shared" si="151"/>
        <v>336.65</v>
      </c>
      <c r="P210" s="3">
        <f t="shared" si="152"/>
        <v>31.32</v>
      </c>
      <c r="Q210" s="3">
        <f t="shared" si="153"/>
        <v>6.8504000000000005</v>
      </c>
      <c r="R210" s="85"/>
      <c r="S210" s="3" t="str">
        <f t="shared" si="154"/>
        <v>1.10</v>
      </c>
      <c r="T210" s="3" t="str">
        <f t="shared" si="155"/>
        <v>-</v>
      </c>
      <c r="U210" s="3">
        <f t="shared" si="156"/>
        <v>336.65</v>
      </c>
      <c r="V210" s="3">
        <f t="shared" si="157"/>
        <v>31.32</v>
      </c>
      <c r="W210" s="3">
        <f t="shared" si="158"/>
        <v>5.9941000000000004</v>
      </c>
      <c r="X210" s="85"/>
      <c r="Y210" s="3" t="str">
        <f t="shared" si="159"/>
        <v>1.10</v>
      </c>
      <c r="Z210" s="3" t="str">
        <f t="shared" si="160"/>
        <v>-</v>
      </c>
      <c r="AA210" s="3">
        <f t="shared" si="161"/>
        <v>336.65</v>
      </c>
      <c r="AB210" s="3">
        <f t="shared" si="162"/>
        <v>31.32</v>
      </c>
      <c r="AC210" s="3">
        <f t="shared" si="163"/>
        <v>5.1378000000000004</v>
      </c>
      <c r="AD210" s="85"/>
      <c r="AE210" s="3" t="str">
        <f t="shared" si="164"/>
        <v>1.10</v>
      </c>
      <c r="AF210" s="3" t="str">
        <f t="shared" si="165"/>
        <v>-</v>
      </c>
      <c r="AG210" s="3">
        <f t="shared" si="166"/>
        <v>336.65</v>
      </c>
      <c r="AH210" s="3">
        <f t="shared" si="167"/>
        <v>31.32</v>
      </c>
      <c r="AI210" s="3">
        <f t="shared" si="168"/>
        <v>4.2815000000000003</v>
      </c>
      <c r="AJ210" s="85"/>
      <c r="AK210" s="3" t="str">
        <f t="shared" si="169"/>
        <v>1.10</v>
      </c>
      <c r="AL210" s="3" t="str">
        <f t="shared" si="170"/>
        <v>-</v>
      </c>
      <c r="AM210" s="3">
        <f t="shared" si="171"/>
        <v>336.65</v>
      </c>
      <c r="AN210" s="3">
        <f t="shared" si="172"/>
        <v>31.32</v>
      </c>
      <c r="AO210" s="3">
        <f t="shared" si="173"/>
        <v>3.4252000000000002</v>
      </c>
      <c r="AP210" s="85"/>
      <c r="AQ210" s="3" t="str">
        <f t="shared" si="174"/>
        <v>1.10</v>
      </c>
      <c r="AR210" s="3" t="str">
        <f t="shared" si="175"/>
        <v>-</v>
      </c>
      <c r="AS210" s="3">
        <f t="shared" si="176"/>
        <v>336.65</v>
      </c>
      <c r="AT210" s="3">
        <f t="shared" si="177"/>
        <v>31.32</v>
      </c>
      <c r="AU210" s="3">
        <f t="shared" si="178"/>
        <v>2.5689000000000002</v>
      </c>
      <c r="AV210" s="85"/>
      <c r="AW210" s="3" t="str">
        <f t="shared" si="179"/>
        <v>1.10</v>
      </c>
      <c r="AX210" s="3" t="str">
        <f t="shared" si="180"/>
        <v>-</v>
      </c>
      <c r="AY210" s="3">
        <f t="shared" si="181"/>
        <v>336.65</v>
      </c>
      <c r="AZ210" s="3">
        <f t="shared" si="182"/>
        <v>31.32</v>
      </c>
      <c r="BA210" s="3">
        <f t="shared" si="183"/>
        <v>1.7126000000000001</v>
      </c>
      <c r="BB210" s="85"/>
      <c r="BC210" s="3" t="str">
        <f t="shared" si="184"/>
        <v>1.10</v>
      </c>
      <c r="BD210" s="3" t="str">
        <f t="shared" si="185"/>
        <v>-</v>
      </c>
      <c r="BE210" s="3">
        <f t="shared" si="186"/>
        <v>336.65</v>
      </c>
      <c r="BF210" s="3">
        <f t="shared" si="187"/>
        <v>31.32</v>
      </c>
      <c r="BG210" s="3">
        <f t="shared" si="188"/>
        <v>0.85630000000000006</v>
      </c>
    </row>
    <row r="211" spans="1:59" x14ac:dyDescent="0.3">
      <c r="A211" s="1" t="str">
        <f>'Forward collapse simulation'!B221</f>
        <v>1.10</v>
      </c>
      <c r="B211" s="37" t="str">
        <f>IF('Forward collapse simulation'!C221="","-",'Forward collapse simulation'!C221)</f>
        <v>-</v>
      </c>
      <c r="C211" s="85">
        <f>'Forward collapse simulation'!E221</f>
        <v>337.09</v>
      </c>
      <c r="D211" s="85">
        <f>'Forward collapse simulation'!F221</f>
        <v>37.93</v>
      </c>
      <c r="E211" s="85">
        <f>'Forward collapse simulation'!D221</f>
        <v>8.625</v>
      </c>
      <c r="F211" s="85"/>
      <c r="G211" s="3" t="str">
        <f t="shared" si="144"/>
        <v>1.10</v>
      </c>
      <c r="H211" s="3" t="str">
        <f t="shared" si="145"/>
        <v>-</v>
      </c>
      <c r="I211" s="3">
        <f t="shared" si="146"/>
        <v>337.09</v>
      </c>
      <c r="J211" s="3">
        <f t="shared" si="147"/>
        <v>37.93</v>
      </c>
      <c r="K211" s="3">
        <f t="shared" si="148"/>
        <v>7.7625000000000002</v>
      </c>
      <c r="L211" s="85"/>
      <c r="M211" s="3" t="str">
        <f t="shared" si="149"/>
        <v>1.10</v>
      </c>
      <c r="N211" s="3" t="str">
        <f t="shared" si="150"/>
        <v>-</v>
      </c>
      <c r="O211" s="3">
        <f t="shared" si="151"/>
        <v>337.09</v>
      </c>
      <c r="P211" s="3">
        <f t="shared" si="152"/>
        <v>37.93</v>
      </c>
      <c r="Q211" s="3">
        <f t="shared" si="153"/>
        <v>6.9</v>
      </c>
      <c r="R211" s="85"/>
      <c r="S211" s="3" t="str">
        <f t="shared" si="154"/>
        <v>1.10</v>
      </c>
      <c r="T211" s="3" t="str">
        <f t="shared" si="155"/>
        <v>-</v>
      </c>
      <c r="U211" s="3">
        <f t="shared" si="156"/>
        <v>337.09</v>
      </c>
      <c r="V211" s="3">
        <f t="shared" si="157"/>
        <v>37.93</v>
      </c>
      <c r="W211" s="3">
        <f t="shared" si="158"/>
        <v>6.0374999999999996</v>
      </c>
      <c r="X211" s="85"/>
      <c r="Y211" s="3" t="str">
        <f t="shared" si="159"/>
        <v>1.10</v>
      </c>
      <c r="Z211" s="3" t="str">
        <f t="shared" si="160"/>
        <v>-</v>
      </c>
      <c r="AA211" s="3">
        <f t="shared" si="161"/>
        <v>337.09</v>
      </c>
      <c r="AB211" s="3">
        <f t="shared" si="162"/>
        <v>37.93</v>
      </c>
      <c r="AC211" s="3">
        <f t="shared" si="163"/>
        <v>5.1749999999999998</v>
      </c>
      <c r="AD211" s="85"/>
      <c r="AE211" s="3" t="str">
        <f t="shared" si="164"/>
        <v>1.10</v>
      </c>
      <c r="AF211" s="3" t="str">
        <f t="shared" si="165"/>
        <v>-</v>
      </c>
      <c r="AG211" s="3">
        <f t="shared" si="166"/>
        <v>337.09</v>
      </c>
      <c r="AH211" s="3">
        <f t="shared" si="167"/>
        <v>37.93</v>
      </c>
      <c r="AI211" s="3">
        <f t="shared" si="168"/>
        <v>4.3125</v>
      </c>
      <c r="AJ211" s="85"/>
      <c r="AK211" s="3" t="str">
        <f t="shared" si="169"/>
        <v>1.10</v>
      </c>
      <c r="AL211" s="3" t="str">
        <f t="shared" si="170"/>
        <v>-</v>
      </c>
      <c r="AM211" s="3">
        <f t="shared" si="171"/>
        <v>337.09</v>
      </c>
      <c r="AN211" s="3">
        <f t="shared" si="172"/>
        <v>37.93</v>
      </c>
      <c r="AO211" s="3">
        <f t="shared" si="173"/>
        <v>3.45</v>
      </c>
      <c r="AP211" s="85"/>
      <c r="AQ211" s="3" t="str">
        <f t="shared" si="174"/>
        <v>1.10</v>
      </c>
      <c r="AR211" s="3" t="str">
        <f t="shared" si="175"/>
        <v>-</v>
      </c>
      <c r="AS211" s="3">
        <f t="shared" si="176"/>
        <v>337.09</v>
      </c>
      <c r="AT211" s="3">
        <f t="shared" si="177"/>
        <v>37.93</v>
      </c>
      <c r="AU211" s="3">
        <f t="shared" si="178"/>
        <v>2.5874999999999999</v>
      </c>
      <c r="AV211" s="85"/>
      <c r="AW211" s="3" t="str">
        <f t="shared" si="179"/>
        <v>1.10</v>
      </c>
      <c r="AX211" s="3" t="str">
        <f t="shared" si="180"/>
        <v>-</v>
      </c>
      <c r="AY211" s="3">
        <f t="shared" si="181"/>
        <v>337.09</v>
      </c>
      <c r="AZ211" s="3">
        <f t="shared" si="182"/>
        <v>37.93</v>
      </c>
      <c r="BA211" s="3">
        <f t="shared" si="183"/>
        <v>1.7250000000000001</v>
      </c>
      <c r="BB211" s="85"/>
      <c r="BC211" s="3" t="str">
        <f t="shared" si="184"/>
        <v>1.10</v>
      </c>
      <c r="BD211" s="3" t="str">
        <f t="shared" si="185"/>
        <v>-</v>
      </c>
      <c r="BE211" s="3">
        <f t="shared" si="186"/>
        <v>337.09</v>
      </c>
      <c r="BF211" s="3">
        <f t="shared" si="187"/>
        <v>37.93</v>
      </c>
      <c r="BG211" s="3">
        <f t="shared" si="188"/>
        <v>0.86250000000000004</v>
      </c>
    </row>
    <row r="212" spans="1:59" x14ac:dyDescent="0.3">
      <c r="A212" s="1" t="str">
        <f>'Forward collapse simulation'!B222</f>
        <v>1.10</v>
      </c>
      <c r="B212" s="37" t="str">
        <f>IF('Forward collapse simulation'!C222="","-",'Forward collapse simulation'!C222)</f>
        <v>-</v>
      </c>
      <c r="C212" s="85">
        <f>'Forward collapse simulation'!E222</f>
        <v>338.29</v>
      </c>
      <c r="D212" s="85">
        <f>'Forward collapse simulation'!F222</f>
        <v>46.56</v>
      </c>
      <c r="E212" s="85">
        <f>'Forward collapse simulation'!D222</f>
        <v>8.5060000000000002</v>
      </c>
      <c r="F212" s="85"/>
      <c r="G212" s="3" t="str">
        <f t="shared" si="144"/>
        <v>1.10</v>
      </c>
      <c r="H212" s="3" t="str">
        <f t="shared" si="145"/>
        <v>-</v>
      </c>
      <c r="I212" s="3">
        <f t="shared" si="146"/>
        <v>338.29</v>
      </c>
      <c r="J212" s="3">
        <f t="shared" si="147"/>
        <v>46.56</v>
      </c>
      <c r="K212" s="3">
        <f t="shared" si="148"/>
        <v>7.6554000000000002</v>
      </c>
      <c r="L212" s="85"/>
      <c r="M212" s="3" t="str">
        <f t="shared" si="149"/>
        <v>1.10</v>
      </c>
      <c r="N212" s="3" t="str">
        <f t="shared" si="150"/>
        <v>-</v>
      </c>
      <c r="O212" s="3">
        <f t="shared" si="151"/>
        <v>338.29</v>
      </c>
      <c r="P212" s="3">
        <f t="shared" si="152"/>
        <v>46.56</v>
      </c>
      <c r="Q212" s="3">
        <f t="shared" si="153"/>
        <v>6.8048000000000002</v>
      </c>
      <c r="R212" s="85"/>
      <c r="S212" s="3" t="str">
        <f t="shared" si="154"/>
        <v>1.10</v>
      </c>
      <c r="T212" s="3" t="str">
        <f t="shared" si="155"/>
        <v>-</v>
      </c>
      <c r="U212" s="3">
        <f t="shared" si="156"/>
        <v>338.29</v>
      </c>
      <c r="V212" s="3">
        <f t="shared" si="157"/>
        <v>46.56</v>
      </c>
      <c r="W212" s="3">
        <f t="shared" si="158"/>
        <v>5.9542000000000002</v>
      </c>
      <c r="X212" s="85"/>
      <c r="Y212" s="3" t="str">
        <f t="shared" si="159"/>
        <v>1.10</v>
      </c>
      <c r="Z212" s="3" t="str">
        <f t="shared" si="160"/>
        <v>-</v>
      </c>
      <c r="AA212" s="3">
        <f t="shared" si="161"/>
        <v>338.29</v>
      </c>
      <c r="AB212" s="3">
        <f t="shared" si="162"/>
        <v>46.56</v>
      </c>
      <c r="AC212" s="3">
        <f t="shared" si="163"/>
        <v>5.1036000000000001</v>
      </c>
      <c r="AD212" s="85"/>
      <c r="AE212" s="3" t="str">
        <f t="shared" si="164"/>
        <v>1.10</v>
      </c>
      <c r="AF212" s="3" t="str">
        <f t="shared" si="165"/>
        <v>-</v>
      </c>
      <c r="AG212" s="3">
        <f t="shared" si="166"/>
        <v>338.29</v>
      </c>
      <c r="AH212" s="3">
        <f t="shared" si="167"/>
        <v>46.56</v>
      </c>
      <c r="AI212" s="3">
        <f t="shared" si="168"/>
        <v>4.2530000000000001</v>
      </c>
      <c r="AJ212" s="85"/>
      <c r="AK212" s="3" t="str">
        <f t="shared" si="169"/>
        <v>1.10</v>
      </c>
      <c r="AL212" s="3" t="str">
        <f t="shared" si="170"/>
        <v>-</v>
      </c>
      <c r="AM212" s="3">
        <f t="shared" si="171"/>
        <v>338.29</v>
      </c>
      <c r="AN212" s="3">
        <f t="shared" si="172"/>
        <v>46.56</v>
      </c>
      <c r="AO212" s="3">
        <f t="shared" si="173"/>
        <v>3.4024000000000001</v>
      </c>
      <c r="AP212" s="85"/>
      <c r="AQ212" s="3" t="str">
        <f t="shared" si="174"/>
        <v>1.10</v>
      </c>
      <c r="AR212" s="3" t="str">
        <f t="shared" si="175"/>
        <v>-</v>
      </c>
      <c r="AS212" s="3">
        <f t="shared" si="176"/>
        <v>338.29</v>
      </c>
      <c r="AT212" s="3">
        <f t="shared" si="177"/>
        <v>46.56</v>
      </c>
      <c r="AU212" s="3">
        <f t="shared" si="178"/>
        <v>2.5518000000000001</v>
      </c>
      <c r="AV212" s="85"/>
      <c r="AW212" s="3" t="str">
        <f t="shared" si="179"/>
        <v>1.10</v>
      </c>
      <c r="AX212" s="3" t="str">
        <f t="shared" si="180"/>
        <v>-</v>
      </c>
      <c r="AY212" s="3">
        <f t="shared" si="181"/>
        <v>338.29</v>
      </c>
      <c r="AZ212" s="3">
        <f t="shared" si="182"/>
        <v>46.56</v>
      </c>
      <c r="BA212" s="3">
        <f t="shared" si="183"/>
        <v>1.7012</v>
      </c>
      <c r="BB212" s="85"/>
      <c r="BC212" s="3" t="str">
        <f t="shared" si="184"/>
        <v>1.10</v>
      </c>
      <c r="BD212" s="3" t="str">
        <f t="shared" si="185"/>
        <v>-</v>
      </c>
      <c r="BE212" s="3">
        <f t="shared" si="186"/>
        <v>338.29</v>
      </c>
      <c r="BF212" s="3">
        <f t="shared" si="187"/>
        <v>46.56</v>
      </c>
      <c r="BG212" s="3">
        <f t="shared" si="188"/>
        <v>0.85060000000000002</v>
      </c>
    </row>
    <row r="213" spans="1:59" x14ac:dyDescent="0.3">
      <c r="A213" s="1" t="str">
        <f>'Forward collapse simulation'!B223</f>
        <v>1.10</v>
      </c>
      <c r="B213" s="37" t="str">
        <f>IF('Forward collapse simulation'!C223="","-",'Forward collapse simulation'!C223)</f>
        <v>-</v>
      </c>
      <c r="C213" s="85">
        <f>'Forward collapse simulation'!E223</f>
        <v>340.71</v>
      </c>
      <c r="D213" s="85">
        <f>'Forward collapse simulation'!F223</f>
        <v>57.37</v>
      </c>
      <c r="E213" s="85">
        <f>'Forward collapse simulation'!D223</f>
        <v>7.3780000000000001</v>
      </c>
      <c r="F213" s="85"/>
      <c r="G213" s="3" t="str">
        <f t="shared" si="144"/>
        <v>1.10</v>
      </c>
      <c r="H213" s="3" t="str">
        <f t="shared" si="145"/>
        <v>-</v>
      </c>
      <c r="I213" s="3">
        <f t="shared" si="146"/>
        <v>340.71</v>
      </c>
      <c r="J213" s="3">
        <f t="shared" si="147"/>
        <v>57.37</v>
      </c>
      <c r="K213" s="3">
        <f t="shared" si="148"/>
        <v>6.6402000000000001</v>
      </c>
      <c r="L213" s="85"/>
      <c r="M213" s="3" t="str">
        <f t="shared" si="149"/>
        <v>1.10</v>
      </c>
      <c r="N213" s="3" t="str">
        <f t="shared" si="150"/>
        <v>-</v>
      </c>
      <c r="O213" s="3">
        <f t="shared" si="151"/>
        <v>340.71</v>
      </c>
      <c r="P213" s="3">
        <f t="shared" si="152"/>
        <v>57.37</v>
      </c>
      <c r="Q213" s="3">
        <f t="shared" si="153"/>
        <v>5.9024000000000001</v>
      </c>
      <c r="R213" s="85"/>
      <c r="S213" s="3" t="str">
        <f t="shared" si="154"/>
        <v>1.10</v>
      </c>
      <c r="T213" s="3" t="str">
        <f t="shared" si="155"/>
        <v>-</v>
      </c>
      <c r="U213" s="3">
        <f t="shared" si="156"/>
        <v>340.71</v>
      </c>
      <c r="V213" s="3">
        <f t="shared" si="157"/>
        <v>57.37</v>
      </c>
      <c r="W213" s="3">
        <f t="shared" si="158"/>
        <v>5.1646000000000001</v>
      </c>
      <c r="X213" s="85"/>
      <c r="Y213" s="3" t="str">
        <f t="shared" si="159"/>
        <v>1.10</v>
      </c>
      <c r="Z213" s="3" t="str">
        <f t="shared" si="160"/>
        <v>-</v>
      </c>
      <c r="AA213" s="3">
        <f t="shared" si="161"/>
        <v>340.71</v>
      </c>
      <c r="AB213" s="3">
        <f t="shared" si="162"/>
        <v>57.37</v>
      </c>
      <c r="AC213" s="3">
        <f t="shared" si="163"/>
        <v>4.4268000000000001</v>
      </c>
      <c r="AD213" s="85"/>
      <c r="AE213" s="3" t="str">
        <f t="shared" si="164"/>
        <v>1.10</v>
      </c>
      <c r="AF213" s="3" t="str">
        <f t="shared" si="165"/>
        <v>-</v>
      </c>
      <c r="AG213" s="3">
        <f t="shared" si="166"/>
        <v>340.71</v>
      </c>
      <c r="AH213" s="3">
        <f t="shared" si="167"/>
        <v>57.37</v>
      </c>
      <c r="AI213" s="3">
        <f t="shared" si="168"/>
        <v>3.6890000000000001</v>
      </c>
      <c r="AJ213" s="85"/>
      <c r="AK213" s="3" t="str">
        <f t="shared" si="169"/>
        <v>1.10</v>
      </c>
      <c r="AL213" s="3" t="str">
        <f t="shared" si="170"/>
        <v>-</v>
      </c>
      <c r="AM213" s="3">
        <f t="shared" si="171"/>
        <v>340.71</v>
      </c>
      <c r="AN213" s="3">
        <f t="shared" si="172"/>
        <v>57.37</v>
      </c>
      <c r="AO213" s="3">
        <f t="shared" si="173"/>
        <v>2.9512</v>
      </c>
      <c r="AP213" s="85"/>
      <c r="AQ213" s="3" t="str">
        <f t="shared" si="174"/>
        <v>1.10</v>
      </c>
      <c r="AR213" s="3" t="str">
        <f t="shared" si="175"/>
        <v>-</v>
      </c>
      <c r="AS213" s="3">
        <f t="shared" si="176"/>
        <v>340.71</v>
      </c>
      <c r="AT213" s="3">
        <f t="shared" si="177"/>
        <v>57.37</v>
      </c>
      <c r="AU213" s="3">
        <f t="shared" si="178"/>
        <v>2.2134</v>
      </c>
      <c r="AV213" s="85"/>
      <c r="AW213" s="3" t="str">
        <f t="shared" si="179"/>
        <v>1.10</v>
      </c>
      <c r="AX213" s="3" t="str">
        <f t="shared" si="180"/>
        <v>-</v>
      </c>
      <c r="AY213" s="3">
        <f t="shared" si="181"/>
        <v>340.71</v>
      </c>
      <c r="AZ213" s="3">
        <f t="shared" si="182"/>
        <v>57.37</v>
      </c>
      <c r="BA213" s="3">
        <f t="shared" si="183"/>
        <v>1.4756</v>
      </c>
      <c r="BB213" s="85"/>
      <c r="BC213" s="3" t="str">
        <f t="shared" si="184"/>
        <v>1.10</v>
      </c>
      <c r="BD213" s="3" t="str">
        <f t="shared" si="185"/>
        <v>-</v>
      </c>
      <c r="BE213" s="3">
        <f t="shared" si="186"/>
        <v>340.71</v>
      </c>
      <c r="BF213" s="3">
        <f t="shared" si="187"/>
        <v>57.37</v>
      </c>
      <c r="BG213" s="3">
        <f t="shared" si="188"/>
        <v>0.73780000000000001</v>
      </c>
    </row>
    <row r="214" spans="1:59" x14ac:dyDescent="0.3">
      <c r="A214" s="1" t="str">
        <f>'Forward collapse simulation'!B224</f>
        <v>1.10</v>
      </c>
      <c r="B214" s="37" t="str">
        <f>IF('Forward collapse simulation'!C224="","-",'Forward collapse simulation'!C224)</f>
        <v>-</v>
      </c>
      <c r="C214" s="85">
        <f>'Forward collapse simulation'!E224</f>
        <v>344.46</v>
      </c>
      <c r="D214" s="85">
        <f>'Forward collapse simulation'!F224</f>
        <v>61.82</v>
      </c>
      <c r="E214" s="85">
        <f>'Forward collapse simulation'!D224</f>
        <v>7.0880000000000001</v>
      </c>
      <c r="F214" s="85"/>
      <c r="G214" s="3" t="str">
        <f t="shared" si="144"/>
        <v>1.10</v>
      </c>
      <c r="H214" s="3" t="str">
        <f t="shared" si="145"/>
        <v>-</v>
      </c>
      <c r="I214" s="3">
        <f t="shared" si="146"/>
        <v>344.46</v>
      </c>
      <c r="J214" s="3">
        <f t="shared" si="147"/>
        <v>61.82</v>
      </c>
      <c r="K214" s="3">
        <f t="shared" si="148"/>
        <v>6.3792</v>
      </c>
      <c r="L214" s="85"/>
      <c r="M214" s="3" t="str">
        <f t="shared" si="149"/>
        <v>1.10</v>
      </c>
      <c r="N214" s="3" t="str">
        <f t="shared" si="150"/>
        <v>-</v>
      </c>
      <c r="O214" s="3">
        <f t="shared" si="151"/>
        <v>344.46</v>
      </c>
      <c r="P214" s="3">
        <f t="shared" si="152"/>
        <v>61.82</v>
      </c>
      <c r="Q214" s="3">
        <f t="shared" si="153"/>
        <v>5.6704000000000008</v>
      </c>
      <c r="R214" s="85"/>
      <c r="S214" s="3" t="str">
        <f t="shared" si="154"/>
        <v>1.10</v>
      </c>
      <c r="T214" s="3" t="str">
        <f t="shared" si="155"/>
        <v>-</v>
      </c>
      <c r="U214" s="3">
        <f t="shared" si="156"/>
        <v>344.46</v>
      </c>
      <c r="V214" s="3">
        <f t="shared" si="157"/>
        <v>61.82</v>
      </c>
      <c r="W214" s="3">
        <f t="shared" si="158"/>
        <v>4.9615999999999998</v>
      </c>
      <c r="X214" s="85"/>
      <c r="Y214" s="3" t="str">
        <f t="shared" si="159"/>
        <v>1.10</v>
      </c>
      <c r="Z214" s="3" t="str">
        <f t="shared" si="160"/>
        <v>-</v>
      </c>
      <c r="AA214" s="3">
        <f t="shared" si="161"/>
        <v>344.46</v>
      </c>
      <c r="AB214" s="3">
        <f t="shared" si="162"/>
        <v>61.82</v>
      </c>
      <c r="AC214" s="3">
        <f t="shared" si="163"/>
        <v>4.2527999999999997</v>
      </c>
      <c r="AD214" s="85"/>
      <c r="AE214" s="3" t="str">
        <f t="shared" si="164"/>
        <v>1.10</v>
      </c>
      <c r="AF214" s="3" t="str">
        <f t="shared" si="165"/>
        <v>-</v>
      </c>
      <c r="AG214" s="3">
        <f t="shared" si="166"/>
        <v>344.46</v>
      </c>
      <c r="AH214" s="3">
        <f t="shared" si="167"/>
        <v>61.82</v>
      </c>
      <c r="AI214" s="3">
        <f t="shared" si="168"/>
        <v>3.544</v>
      </c>
      <c r="AJ214" s="85"/>
      <c r="AK214" s="3" t="str">
        <f t="shared" si="169"/>
        <v>1.10</v>
      </c>
      <c r="AL214" s="3" t="str">
        <f t="shared" si="170"/>
        <v>-</v>
      </c>
      <c r="AM214" s="3">
        <f t="shared" si="171"/>
        <v>344.46</v>
      </c>
      <c r="AN214" s="3">
        <f t="shared" si="172"/>
        <v>61.82</v>
      </c>
      <c r="AO214" s="3">
        <f t="shared" si="173"/>
        <v>2.8352000000000004</v>
      </c>
      <c r="AP214" s="85"/>
      <c r="AQ214" s="3" t="str">
        <f t="shared" si="174"/>
        <v>1.10</v>
      </c>
      <c r="AR214" s="3" t="str">
        <f t="shared" si="175"/>
        <v>-</v>
      </c>
      <c r="AS214" s="3">
        <f t="shared" si="176"/>
        <v>344.46</v>
      </c>
      <c r="AT214" s="3">
        <f t="shared" si="177"/>
        <v>61.82</v>
      </c>
      <c r="AU214" s="3">
        <f t="shared" si="178"/>
        <v>2.1263999999999998</v>
      </c>
      <c r="AV214" s="85"/>
      <c r="AW214" s="3" t="str">
        <f t="shared" si="179"/>
        <v>1.10</v>
      </c>
      <c r="AX214" s="3" t="str">
        <f t="shared" si="180"/>
        <v>-</v>
      </c>
      <c r="AY214" s="3">
        <f t="shared" si="181"/>
        <v>344.46</v>
      </c>
      <c r="AZ214" s="3">
        <f t="shared" si="182"/>
        <v>61.82</v>
      </c>
      <c r="BA214" s="3">
        <f t="shared" si="183"/>
        <v>1.4176000000000002</v>
      </c>
      <c r="BB214" s="85"/>
      <c r="BC214" s="3" t="str">
        <f t="shared" si="184"/>
        <v>1.10</v>
      </c>
      <c r="BD214" s="3" t="str">
        <f t="shared" si="185"/>
        <v>-</v>
      </c>
      <c r="BE214" s="3">
        <f t="shared" si="186"/>
        <v>344.46</v>
      </c>
      <c r="BF214" s="3">
        <f t="shared" si="187"/>
        <v>61.82</v>
      </c>
      <c r="BG214" s="3">
        <f t="shared" si="188"/>
        <v>0.7088000000000001</v>
      </c>
    </row>
    <row r="215" spans="1:59" x14ac:dyDescent="0.3">
      <c r="A215" s="1" t="str">
        <f>'Forward collapse simulation'!B225</f>
        <v>1.10</v>
      </c>
      <c r="B215" s="37" t="str">
        <f>IF('Forward collapse simulation'!C225="","-",'Forward collapse simulation'!C225)</f>
        <v>-</v>
      </c>
      <c r="C215" s="85">
        <f>'Forward collapse simulation'!E225</f>
        <v>350.36</v>
      </c>
      <c r="D215" s="85">
        <f>'Forward collapse simulation'!F225</f>
        <v>74.5</v>
      </c>
      <c r="E215" s="85">
        <f>'Forward collapse simulation'!D225</f>
        <v>7.3310000000000004</v>
      </c>
      <c r="F215" s="85"/>
      <c r="G215" s="3" t="str">
        <f t="shared" si="144"/>
        <v>1.10</v>
      </c>
      <c r="H215" s="3" t="str">
        <f t="shared" si="145"/>
        <v>-</v>
      </c>
      <c r="I215" s="3">
        <f t="shared" si="146"/>
        <v>350.36</v>
      </c>
      <c r="J215" s="3">
        <f t="shared" si="147"/>
        <v>74.5</v>
      </c>
      <c r="K215" s="3">
        <f t="shared" si="148"/>
        <v>6.5979000000000001</v>
      </c>
      <c r="L215" s="85"/>
      <c r="M215" s="3" t="str">
        <f t="shared" si="149"/>
        <v>1.10</v>
      </c>
      <c r="N215" s="3" t="str">
        <f t="shared" si="150"/>
        <v>-</v>
      </c>
      <c r="O215" s="3">
        <f t="shared" si="151"/>
        <v>350.36</v>
      </c>
      <c r="P215" s="3">
        <f t="shared" si="152"/>
        <v>74.5</v>
      </c>
      <c r="Q215" s="3">
        <f t="shared" si="153"/>
        <v>5.8648000000000007</v>
      </c>
      <c r="R215" s="85"/>
      <c r="S215" s="3" t="str">
        <f t="shared" si="154"/>
        <v>1.10</v>
      </c>
      <c r="T215" s="3" t="str">
        <f t="shared" si="155"/>
        <v>-</v>
      </c>
      <c r="U215" s="3">
        <f t="shared" si="156"/>
        <v>350.36</v>
      </c>
      <c r="V215" s="3">
        <f t="shared" si="157"/>
        <v>74.5</v>
      </c>
      <c r="W215" s="3">
        <f t="shared" si="158"/>
        <v>5.1317000000000004</v>
      </c>
      <c r="X215" s="85"/>
      <c r="Y215" s="3" t="str">
        <f t="shared" si="159"/>
        <v>1.10</v>
      </c>
      <c r="Z215" s="3" t="str">
        <f t="shared" si="160"/>
        <v>-</v>
      </c>
      <c r="AA215" s="3">
        <f t="shared" si="161"/>
        <v>350.36</v>
      </c>
      <c r="AB215" s="3">
        <f t="shared" si="162"/>
        <v>74.5</v>
      </c>
      <c r="AC215" s="3">
        <f t="shared" si="163"/>
        <v>4.3986000000000001</v>
      </c>
      <c r="AD215" s="85"/>
      <c r="AE215" s="3" t="str">
        <f t="shared" si="164"/>
        <v>1.10</v>
      </c>
      <c r="AF215" s="3" t="str">
        <f t="shared" si="165"/>
        <v>-</v>
      </c>
      <c r="AG215" s="3">
        <f t="shared" si="166"/>
        <v>350.36</v>
      </c>
      <c r="AH215" s="3">
        <f t="shared" si="167"/>
        <v>74.5</v>
      </c>
      <c r="AI215" s="3">
        <f t="shared" si="168"/>
        <v>3.6655000000000002</v>
      </c>
      <c r="AJ215" s="85"/>
      <c r="AK215" s="3" t="str">
        <f t="shared" si="169"/>
        <v>1.10</v>
      </c>
      <c r="AL215" s="3" t="str">
        <f t="shared" si="170"/>
        <v>-</v>
      </c>
      <c r="AM215" s="3">
        <f t="shared" si="171"/>
        <v>350.36</v>
      </c>
      <c r="AN215" s="3">
        <f t="shared" si="172"/>
        <v>74.5</v>
      </c>
      <c r="AO215" s="3">
        <f t="shared" si="173"/>
        <v>2.9324000000000003</v>
      </c>
      <c r="AP215" s="85"/>
      <c r="AQ215" s="3" t="str">
        <f t="shared" si="174"/>
        <v>1.10</v>
      </c>
      <c r="AR215" s="3" t="str">
        <f t="shared" si="175"/>
        <v>-</v>
      </c>
      <c r="AS215" s="3">
        <f t="shared" si="176"/>
        <v>350.36</v>
      </c>
      <c r="AT215" s="3">
        <f t="shared" si="177"/>
        <v>74.5</v>
      </c>
      <c r="AU215" s="3">
        <f t="shared" si="178"/>
        <v>2.1993</v>
      </c>
      <c r="AV215" s="85"/>
      <c r="AW215" s="3" t="str">
        <f t="shared" si="179"/>
        <v>1.10</v>
      </c>
      <c r="AX215" s="3" t="str">
        <f t="shared" si="180"/>
        <v>-</v>
      </c>
      <c r="AY215" s="3">
        <f t="shared" si="181"/>
        <v>350.36</v>
      </c>
      <c r="AZ215" s="3">
        <f t="shared" si="182"/>
        <v>74.5</v>
      </c>
      <c r="BA215" s="3">
        <f t="shared" si="183"/>
        <v>1.4662000000000002</v>
      </c>
      <c r="BB215" s="85"/>
      <c r="BC215" s="3" t="str">
        <f t="shared" si="184"/>
        <v>1.10</v>
      </c>
      <c r="BD215" s="3" t="str">
        <f t="shared" si="185"/>
        <v>-</v>
      </c>
      <c r="BE215" s="3">
        <f t="shared" si="186"/>
        <v>350.36</v>
      </c>
      <c r="BF215" s="3">
        <f t="shared" si="187"/>
        <v>74.5</v>
      </c>
      <c r="BG215" s="3">
        <f t="shared" si="188"/>
        <v>0.73310000000000008</v>
      </c>
    </row>
    <row r="216" spans="1:59" x14ac:dyDescent="0.3">
      <c r="A216" s="1" t="str">
        <f>'Forward collapse simulation'!B226</f>
        <v>1.10</v>
      </c>
      <c r="B216" s="37" t="str">
        <f>IF('Forward collapse simulation'!C226="","-",'Forward collapse simulation'!C226)</f>
        <v>-</v>
      </c>
      <c r="C216" s="85">
        <f>'Forward collapse simulation'!E226</f>
        <v>358.25</v>
      </c>
      <c r="D216" s="85">
        <f>'Forward collapse simulation'!F226</f>
        <v>81.72</v>
      </c>
      <c r="E216" s="85">
        <f>'Forward collapse simulation'!D226</f>
        <v>8.1669999999999998</v>
      </c>
      <c r="F216" s="85"/>
      <c r="G216" s="3" t="str">
        <f t="shared" si="144"/>
        <v>1.10</v>
      </c>
      <c r="H216" s="3" t="str">
        <f t="shared" si="145"/>
        <v>-</v>
      </c>
      <c r="I216" s="3">
        <f t="shared" si="146"/>
        <v>358.25</v>
      </c>
      <c r="J216" s="3">
        <f t="shared" si="147"/>
        <v>81.72</v>
      </c>
      <c r="K216" s="3">
        <f t="shared" si="148"/>
        <v>7.3502999999999998</v>
      </c>
      <c r="L216" s="85"/>
      <c r="M216" s="3" t="str">
        <f t="shared" si="149"/>
        <v>1.10</v>
      </c>
      <c r="N216" s="3" t="str">
        <f t="shared" si="150"/>
        <v>-</v>
      </c>
      <c r="O216" s="3">
        <f t="shared" si="151"/>
        <v>358.25</v>
      </c>
      <c r="P216" s="3">
        <f t="shared" si="152"/>
        <v>81.72</v>
      </c>
      <c r="Q216" s="3">
        <f t="shared" si="153"/>
        <v>6.5335999999999999</v>
      </c>
      <c r="R216" s="85"/>
      <c r="S216" s="3" t="str">
        <f t="shared" si="154"/>
        <v>1.10</v>
      </c>
      <c r="T216" s="3" t="str">
        <f t="shared" si="155"/>
        <v>-</v>
      </c>
      <c r="U216" s="3">
        <f t="shared" si="156"/>
        <v>358.25</v>
      </c>
      <c r="V216" s="3">
        <f t="shared" si="157"/>
        <v>81.72</v>
      </c>
      <c r="W216" s="3">
        <f t="shared" si="158"/>
        <v>5.7168999999999999</v>
      </c>
      <c r="X216" s="85"/>
      <c r="Y216" s="3" t="str">
        <f t="shared" si="159"/>
        <v>1.10</v>
      </c>
      <c r="Z216" s="3" t="str">
        <f t="shared" si="160"/>
        <v>-</v>
      </c>
      <c r="AA216" s="3">
        <f t="shared" si="161"/>
        <v>358.25</v>
      </c>
      <c r="AB216" s="3">
        <f t="shared" si="162"/>
        <v>81.72</v>
      </c>
      <c r="AC216" s="3">
        <f t="shared" si="163"/>
        <v>4.9001999999999999</v>
      </c>
      <c r="AD216" s="85"/>
      <c r="AE216" s="3" t="str">
        <f t="shared" si="164"/>
        <v>1.10</v>
      </c>
      <c r="AF216" s="3" t="str">
        <f t="shared" si="165"/>
        <v>-</v>
      </c>
      <c r="AG216" s="3">
        <f t="shared" si="166"/>
        <v>358.25</v>
      </c>
      <c r="AH216" s="3">
        <f t="shared" si="167"/>
        <v>81.72</v>
      </c>
      <c r="AI216" s="3">
        <f t="shared" si="168"/>
        <v>4.0834999999999999</v>
      </c>
      <c r="AJ216" s="85"/>
      <c r="AK216" s="3" t="str">
        <f t="shared" si="169"/>
        <v>1.10</v>
      </c>
      <c r="AL216" s="3" t="str">
        <f t="shared" si="170"/>
        <v>-</v>
      </c>
      <c r="AM216" s="3">
        <f t="shared" si="171"/>
        <v>358.25</v>
      </c>
      <c r="AN216" s="3">
        <f t="shared" si="172"/>
        <v>81.72</v>
      </c>
      <c r="AO216" s="3">
        <f t="shared" si="173"/>
        <v>3.2667999999999999</v>
      </c>
      <c r="AP216" s="85"/>
      <c r="AQ216" s="3" t="str">
        <f t="shared" si="174"/>
        <v>1.10</v>
      </c>
      <c r="AR216" s="3" t="str">
        <f t="shared" si="175"/>
        <v>-</v>
      </c>
      <c r="AS216" s="3">
        <f t="shared" si="176"/>
        <v>358.25</v>
      </c>
      <c r="AT216" s="3">
        <f t="shared" si="177"/>
        <v>81.72</v>
      </c>
      <c r="AU216" s="3">
        <f t="shared" si="178"/>
        <v>2.4500999999999999</v>
      </c>
      <c r="AV216" s="85"/>
      <c r="AW216" s="3" t="str">
        <f t="shared" si="179"/>
        <v>1.10</v>
      </c>
      <c r="AX216" s="3" t="str">
        <f t="shared" si="180"/>
        <v>-</v>
      </c>
      <c r="AY216" s="3">
        <f t="shared" si="181"/>
        <v>358.25</v>
      </c>
      <c r="AZ216" s="3">
        <f t="shared" si="182"/>
        <v>81.72</v>
      </c>
      <c r="BA216" s="3">
        <f t="shared" si="183"/>
        <v>1.6334</v>
      </c>
      <c r="BB216" s="85"/>
      <c r="BC216" s="3" t="str">
        <f t="shared" si="184"/>
        <v>1.10</v>
      </c>
      <c r="BD216" s="3" t="str">
        <f t="shared" si="185"/>
        <v>-</v>
      </c>
      <c r="BE216" s="3">
        <f t="shared" si="186"/>
        <v>358.25</v>
      </c>
      <c r="BF216" s="3">
        <f t="shared" si="187"/>
        <v>81.72</v>
      </c>
      <c r="BG216" s="3">
        <f t="shared" si="188"/>
        <v>0.81669999999999998</v>
      </c>
    </row>
    <row r="217" spans="1:59" x14ac:dyDescent="0.3">
      <c r="A217" s="1" t="str">
        <f>'Forward collapse simulation'!B227</f>
        <v>1.10</v>
      </c>
      <c r="B217" s="37" t="str">
        <f>IF('Forward collapse simulation'!C227="","-",'Forward collapse simulation'!C227)</f>
        <v>-</v>
      </c>
      <c r="C217" s="85">
        <f>'Forward collapse simulation'!E227</f>
        <v>355.5</v>
      </c>
      <c r="D217" s="85">
        <f>'Forward collapse simulation'!F227</f>
        <v>86.48</v>
      </c>
      <c r="E217" s="85">
        <f>'Forward collapse simulation'!D227</f>
        <v>8.7240000000000002</v>
      </c>
      <c r="F217" s="85"/>
      <c r="G217" s="3" t="str">
        <f t="shared" si="144"/>
        <v>1.10</v>
      </c>
      <c r="H217" s="3" t="str">
        <f t="shared" si="145"/>
        <v>-</v>
      </c>
      <c r="I217" s="3">
        <f t="shared" si="146"/>
        <v>355.5</v>
      </c>
      <c r="J217" s="3">
        <f t="shared" si="147"/>
        <v>86.48</v>
      </c>
      <c r="K217" s="3">
        <f t="shared" si="148"/>
        <v>7.8516000000000004</v>
      </c>
      <c r="L217" s="85"/>
      <c r="M217" s="3" t="str">
        <f t="shared" si="149"/>
        <v>1.10</v>
      </c>
      <c r="N217" s="3" t="str">
        <f t="shared" si="150"/>
        <v>-</v>
      </c>
      <c r="O217" s="3">
        <f t="shared" si="151"/>
        <v>355.5</v>
      </c>
      <c r="P217" s="3">
        <f t="shared" si="152"/>
        <v>86.48</v>
      </c>
      <c r="Q217" s="3">
        <f t="shared" si="153"/>
        <v>6.9792000000000005</v>
      </c>
      <c r="R217" s="85"/>
      <c r="S217" s="3" t="str">
        <f t="shared" si="154"/>
        <v>1.10</v>
      </c>
      <c r="T217" s="3" t="str">
        <f t="shared" si="155"/>
        <v>-</v>
      </c>
      <c r="U217" s="3">
        <f t="shared" si="156"/>
        <v>355.5</v>
      </c>
      <c r="V217" s="3">
        <f t="shared" si="157"/>
        <v>86.48</v>
      </c>
      <c r="W217" s="3">
        <f t="shared" si="158"/>
        <v>6.1067999999999998</v>
      </c>
      <c r="X217" s="85"/>
      <c r="Y217" s="3" t="str">
        <f t="shared" si="159"/>
        <v>1.10</v>
      </c>
      <c r="Z217" s="3" t="str">
        <f t="shared" si="160"/>
        <v>-</v>
      </c>
      <c r="AA217" s="3">
        <f t="shared" si="161"/>
        <v>355.5</v>
      </c>
      <c r="AB217" s="3">
        <f t="shared" si="162"/>
        <v>86.48</v>
      </c>
      <c r="AC217" s="3">
        <f t="shared" si="163"/>
        <v>5.2343999999999999</v>
      </c>
      <c r="AD217" s="85"/>
      <c r="AE217" s="3" t="str">
        <f t="shared" si="164"/>
        <v>1.10</v>
      </c>
      <c r="AF217" s="3" t="str">
        <f t="shared" si="165"/>
        <v>-</v>
      </c>
      <c r="AG217" s="3">
        <f t="shared" si="166"/>
        <v>355.5</v>
      </c>
      <c r="AH217" s="3">
        <f t="shared" si="167"/>
        <v>86.48</v>
      </c>
      <c r="AI217" s="3">
        <f t="shared" si="168"/>
        <v>4.3620000000000001</v>
      </c>
      <c r="AJ217" s="85"/>
      <c r="AK217" s="3" t="str">
        <f t="shared" si="169"/>
        <v>1.10</v>
      </c>
      <c r="AL217" s="3" t="str">
        <f t="shared" si="170"/>
        <v>-</v>
      </c>
      <c r="AM217" s="3">
        <f t="shared" si="171"/>
        <v>355.5</v>
      </c>
      <c r="AN217" s="3">
        <f t="shared" si="172"/>
        <v>86.48</v>
      </c>
      <c r="AO217" s="3">
        <f t="shared" si="173"/>
        <v>3.4896000000000003</v>
      </c>
      <c r="AP217" s="85"/>
      <c r="AQ217" s="3" t="str">
        <f t="shared" si="174"/>
        <v>1.10</v>
      </c>
      <c r="AR217" s="3" t="str">
        <f t="shared" si="175"/>
        <v>-</v>
      </c>
      <c r="AS217" s="3">
        <f t="shared" si="176"/>
        <v>355.5</v>
      </c>
      <c r="AT217" s="3">
        <f t="shared" si="177"/>
        <v>86.48</v>
      </c>
      <c r="AU217" s="3">
        <f t="shared" si="178"/>
        <v>2.6172</v>
      </c>
      <c r="AV217" s="85"/>
      <c r="AW217" s="3" t="str">
        <f t="shared" si="179"/>
        <v>1.10</v>
      </c>
      <c r="AX217" s="3" t="str">
        <f t="shared" si="180"/>
        <v>-</v>
      </c>
      <c r="AY217" s="3">
        <f t="shared" si="181"/>
        <v>355.5</v>
      </c>
      <c r="AZ217" s="3">
        <f t="shared" si="182"/>
        <v>86.48</v>
      </c>
      <c r="BA217" s="3">
        <f t="shared" si="183"/>
        <v>1.7448000000000001</v>
      </c>
      <c r="BB217" s="85"/>
      <c r="BC217" s="3" t="str">
        <f t="shared" si="184"/>
        <v>1.10</v>
      </c>
      <c r="BD217" s="3" t="str">
        <f t="shared" si="185"/>
        <v>-</v>
      </c>
      <c r="BE217" s="3">
        <f t="shared" si="186"/>
        <v>355.5</v>
      </c>
      <c r="BF217" s="3">
        <f t="shared" si="187"/>
        <v>86.48</v>
      </c>
      <c r="BG217" s="3">
        <f t="shared" si="188"/>
        <v>0.87240000000000006</v>
      </c>
    </row>
    <row r="218" spans="1:59" x14ac:dyDescent="0.3">
      <c r="A218" s="1" t="str">
        <f>'Forward collapse simulation'!B228</f>
        <v>1.10</v>
      </c>
      <c r="B218" s="37" t="str">
        <f>IF('Forward collapse simulation'!C228="","-",'Forward collapse simulation'!C228)</f>
        <v>-</v>
      </c>
      <c r="C218" s="85">
        <f>'Forward collapse simulation'!E228</f>
        <v>17.45</v>
      </c>
      <c r="D218" s="85">
        <f>'Forward collapse simulation'!F228</f>
        <v>88.61</v>
      </c>
      <c r="E218" s="85">
        <f>'Forward collapse simulation'!D228</f>
        <v>9.8789999999999996</v>
      </c>
      <c r="F218" s="85"/>
      <c r="G218" s="3" t="str">
        <f t="shared" si="144"/>
        <v>1.10</v>
      </c>
      <c r="H218" s="3" t="str">
        <f t="shared" si="145"/>
        <v>-</v>
      </c>
      <c r="I218" s="3">
        <f t="shared" si="146"/>
        <v>17.45</v>
      </c>
      <c r="J218" s="3">
        <f t="shared" si="147"/>
        <v>88.61</v>
      </c>
      <c r="K218" s="3">
        <f t="shared" si="148"/>
        <v>8.8910999999999998</v>
      </c>
      <c r="L218" s="85"/>
      <c r="M218" s="3" t="str">
        <f t="shared" si="149"/>
        <v>1.10</v>
      </c>
      <c r="N218" s="3" t="str">
        <f t="shared" si="150"/>
        <v>-</v>
      </c>
      <c r="O218" s="3">
        <f t="shared" si="151"/>
        <v>17.45</v>
      </c>
      <c r="P218" s="3">
        <f t="shared" si="152"/>
        <v>88.61</v>
      </c>
      <c r="Q218" s="3">
        <f t="shared" si="153"/>
        <v>7.9032</v>
      </c>
      <c r="R218" s="85"/>
      <c r="S218" s="3" t="str">
        <f t="shared" si="154"/>
        <v>1.10</v>
      </c>
      <c r="T218" s="3" t="str">
        <f t="shared" si="155"/>
        <v>-</v>
      </c>
      <c r="U218" s="3">
        <f t="shared" si="156"/>
        <v>17.45</v>
      </c>
      <c r="V218" s="3">
        <f t="shared" si="157"/>
        <v>88.61</v>
      </c>
      <c r="W218" s="3">
        <f t="shared" si="158"/>
        <v>6.9152999999999993</v>
      </c>
      <c r="X218" s="85"/>
      <c r="Y218" s="3" t="str">
        <f t="shared" si="159"/>
        <v>1.10</v>
      </c>
      <c r="Z218" s="3" t="str">
        <f t="shared" si="160"/>
        <v>-</v>
      </c>
      <c r="AA218" s="3">
        <f t="shared" si="161"/>
        <v>17.45</v>
      </c>
      <c r="AB218" s="3">
        <f t="shared" si="162"/>
        <v>88.61</v>
      </c>
      <c r="AC218" s="3">
        <f t="shared" si="163"/>
        <v>5.9273999999999996</v>
      </c>
      <c r="AD218" s="85"/>
      <c r="AE218" s="3" t="str">
        <f t="shared" si="164"/>
        <v>1.10</v>
      </c>
      <c r="AF218" s="3" t="str">
        <f t="shared" si="165"/>
        <v>-</v>
      </c>
      <c r="AG218" s="3">
        <f t="shared" si="166"/>
        <v>17.45</v>
      </c>
      <c r="AH218" s="3">
        <f t="shared" si="167"/>
        <v>88.61</v>
      </c>
      <c r="AI218" s="3">
        <f t="shared" si="168"/>
        <v>4.9394999999999998</v>
      </c>
      <c r="AJ218" s="85"/>
      <c r="AK218" s="3" t="str">
        <f t="shared" si="169"/>
        <v>1.10</v>
      </c>
      <c r="AL218" s="3" t="str">
        <f t="shared" si="170"/>
        <v>-</v>
      </c>
      <c r="AM218" s="3">
        <f t="shared" si="171"/>
        <v>17.45</v>
      </c>
      <c r="AN218" s="3">
        <f t="shared" si="172"/>
        <v>88.61</v>
      </c>
      <c r="AO218" s="3">
        <f t="shared" si="173"/>
        <v>3.9516</v>
      </c>
      <c r="AP218" s="85"/>
      <c r="AQ218" s="3" t="str">
        <f t="shared" si="174"/>
        <v>1.10</v>
      </c>
      <c r="AR218" s="3" t="str">
        <f t="shared" si="175"/>
        <v>-</v>
      </c>
      <c r="AS218" s="3">
        <f t="shared" si="176"/>
        <v>17.45</v>
      </c>
      <c r="AT218" s="3">
        <f t="shared" si="177"/>
        <v>88.61</v>
      </c>
      <c r="AU218" s="3">
        <f t="shared" si="178"/>
        <v>2.9636999999999998</v>
      </c>
      <c r="AV218" s="85"/>
      <c r="AW218" s="3" t="str">
        <f t="shared" si="179"/>
        <v>1.10</v>
      </c>
      <c r="AX218" s="3" t="str">
        <f t="shared" si="180"/>
        <v>-</v>
      </c>
      <c r="AY218" s="3">
        <f t="shared" si="181"/>
        <v>17.45</v>
      </c>
      <c r="AZ218" s="3">
        <f t="shared" si="182"/>
        <v>88.61</v>
      </c>
      <c r="BA218" s="3">
        <f t="shared" si="183"/>
        <v>1.9758</v>
      </c>
      <c r="BB218" s="85"/>
      <c r="BC218" s="3" t="str">
        <f t="shared" si="184"/>
        <v>1.10</v>
      </c>
      <c r="BD218" s="3" t="str">
        <f t="shared" si="185"/>
        <v>-</v>
      </c>
      <c r="BE218" s="3">
        <f t="shared" si="186"/>
        <v>17.45</v>
      </c>
      <c r="BF218" s="3">
        <f t="shared" si="187"/>
        <v>88.61</v>
      </c>
      <c r="BG218" s="3">
        <f t="shared" si="188"/>
        <v>0.9879</v>
      </c>
    </row>
    <row r="219" spans="1:59" x14ac:dyDescent="0.3">
      <c r="A219" s="1" t="str">
        <f>'Forward collapse simulation'!B229</f>
        <v>1.10</v>
      </c>
      <c r="B219" s="37" t="str">
        <f>IF('Forward collapse simulation'!C229="","-",'Forward collapse simulation'!C229)</f>
        <v>-</v>
      </c>
      <c r="C219" s="85">
        <f>'Forward collapse simulation'!E229</f>
        <v>140.85</v>
      </c>
      <c r="D219" s="85">
        <f>'Forward collapse simulation'!F229</f>
        <v>87.61</v>
      </c>
      <c r="E219" s="85">
        <f>'Forward collapse simulation'!D229</f>
        <v>9.1449999999999996</v>
      </c>
      <c r="F219" s="85"/>
      <c r="G219" s="3" t="str">
        <f t="shared" si="144"/>
        <v>1.10</v>
      </c>
      <c r="H219" s="3" t="str">
        <f t="shared" si="145"/>
        <v>-</v>
      </c>
      <c r="I219" s="3">
        <f t="shared" si="146"/>
        <v>140.85</v>
      </c>
      <c r="J219" s="3">
        <f t="shared" si="147"/>
        <v>87.61</v>
      </c>
      <c r="K219" s="3">
        <f t="shared" si="148"/>
        <v>8.2304999999999993</v>
      </c>
      <c r="L219" s="85"/>
      <c r="M219" s="3" t="str">
        <f t="shared" si="149"/>
        <v>1.10</v>
      </c>
      <c r="N219" s="3" t="str">
        <f t="shared" si="150"/>
        <v>-</v>
      </c>
      <c r="O219" s="3">
        <f t="shared" si="151"/>
        <v>140.85</v>
      </c>
      <c r="P219" s="3">
        <f t="shared" si="152"/>
        <v>87.61</v>
      </c>
      <c r="Q219" s="3">
        <f t="shared" si="153"/>
        <v>7.3159999999999998</v>
      </c>
      <c r="R219" s="85"/>
      <c r="S219" s="3" t="str">
        <f t="shared" si="154"/>
        <v>1.10</v>
      </c>
      <c r="T219" s="3" t="str">
        <f t="shared" si="155"/>
        <v>-</v>
      </c>
      <c r="U219" s="3">
        <f t="shared" si="156"/>
        <v>140.85</v>
      </c>
      <c r="V219" s="3">
        <f t="shared" si="157"/>
        <v>87.61</v>
      </c>
      <c r="W219" s="3">
        <f t="shared" si="158"/>
        <v>6.4014999999999995</v>
      </c>
      <c r="X219" s="85"/>
      <c r="Y219" s="3" t="str">
        <f t="shared" si="159"/>
        <v>1.10</v>
      </c>
      <c r="Z219" s="3" t="str">
        <f t="shared" si="160"/>
        <v>-</v>
      </c>
      <c r="AA219" s="3">
        <f t="shared" si="161"/>
        <v>140.85</v>
      </c>
      <c r="AB219" s="3">
        <f t="shared" si="162"/>
        <v>87.61</v>
      </c>
      <c r="AC219" s="3">
        <f t="shared" si="163"/>
        <v>5.4869999999999992</v>
      </c>
      <c r="AD219" s="85"/>
      <c r="AE219" s="3" t="str">
        <f t="shared" si="164"/>
        <v>1.10</v>
      </c>
      <c r="AF219" s="3" t="str">
        <f t="shared" si="165"/>
        <v>-</v>
      </c>
      <c r="AG219" s="3">
        <f t="shared" si="166"/>
        <v>140.85</v>
      </c>
      <c r="AH219" s="3">
        <f t="shared" si="167"/>
        <v>87.61</v>
      </c>
      <c r="AI219" s="3">
        <f t="shared" si="168"/>
        <v>4.5724999999999998</v>
      </c>
      <c r="AJ219" s="85"/>
      <c r="AK219" s="3" t="str">
        <f t="shared" si="169"/>
        <v>1.10</v>
      </c>
      <c r="AL219" s="3" t="str">
        <f t="shared" si="170"/>
        <v>-</v>
      </c>
      <c r="AM219" s="3">
        <f t="shared" si="171"/>
        <v>140.85</v>
      </c>
      <c r="AN219" s="3">
        <f t="shared" si="172"/>
        <v>87.61</v>
      </c>
      <c r="AO219" s="3">
        <f t="shared" si="173"/>
        <v>3.6579999999999999</v>
      </c>
      <c r="AP219" s="85"/>
      <c r="AQ219" s="3" t="str">
        <f t="shared" si="174"/>
        <v>1.10</v>
      </c>
      <c r="AR219" s="3" t="str">
        <f t="shared" si="175"/>
        <v>-</v>
      </c>
      <c r="AS219" s="3">
        <f t="shared" si="176"/>
        <v>140.85</v>
      </c>
      <c r="AT219" s="3">
        <f t="shared" si="177"/>
        <v>87.61</v>
      </c>
      <c r="AU219" s="3">
        <f t="shared" si="178"/>
        <v>2.7434999999999996</v>
      </c>
      <c r="AV219" s="85"/>
      <c r="AW219" s="3" t="str">
        <f t="shared" si="179"/>
        <v>1.10</v>
      </c>
      <c r="AX219" s="3" t="str">
        <f t="shared" si="180"/>
        <v>-</v>
      </c>
      <c r="AY219" s="3">
        <f t="shared" si="181"/>
        <v>140.85</v>
      </c>
      <c r="AZ219" s="3">
        <f t="shared" si="182"/>
        <v>87.61</v>
      </c>
      <c r="BA219" s="3">
        <f t="shared" si="183"/>
        <v>1.829</v>
      </c>
      <c r="BB219" s="85"/>
      <c r="BC219" s="3" t="str">
        <f t="shared" si="184"/>
        <v>1.10</v>
      </c>
      <c r="BD219" s="3" t="str">
        <f t="shared" si="185"/>
        <v>-</v>
      </c>
      <c r="BE219" s="3">
        <f t="shared" si="186"/>
        <v>140.85</v>
      </c>
      <c r="BF219" s="3">
        <f t="shared" si="187"/>
        <v>87.61</v>
      </c>
      <c r="BG219" s="3">
        <f t="shared" si="188"/>
        <v>0.91449999999999998</v>
      </c>
    </row>
    <row r="220" spans="1:59" x14ac:dyDescent="0.3">
      <c r="A220" s="1" t="str">
        <f>'Forward collapse simulation'!B230</f>
        <v>1.10</v>
      </c>
      <c r="B220" s="37" t="str">
        <f>IF('Forward collapse simulation'!C230="","-",'Forward collapse simulation'!C230)</f>
        <v>-</v>
      </c>
      <c r="C220" s="85">
        <f>'Forward collapse simulation'!E230</f>
        <v>152.80000000000001</v>
      </c>
      <c r="D220" s="85">
        <f>'Forward collapse simulation'!F230</f>
        <v>82.8</v>
      </c>
      <c r="E220" s="85">
        <f>'Forward collapse simulation'!D230</f>
        <v>8.0809999999999995</v>
      </c>
      <c r="F220" s="85"/>
      <c r="G220" s="3" t="str">
        <f t="shared" si="144"/>
        <v>1.10</v>
      </c>
      <c r="H220" s="3" t="str">
        <f t="shared" si="145"/>
        <v>-</v>
      </c>
      <c r="I220" s="3">
        <f t="shared" si="146"/>
        <v>152.80000000000001</v>
      </c>
      <c r="J220" s="3">
        <f t="shared" si="147"/>
        <v>82.8</v>
      </c>
      <c r="K220" s="3">
        <f t="shared" si="148"/>
        <v>7.2728999999999999</v>
      </c>
      <c r="L220" s="85"/>
      <c r="M220" s="3" t="str">
        <f t="shared" si="149"/>
        <v>1.10</v>
      </c>
      <c r="N220" s="3" t="str">
        <f t="shared" si="150"/>
        <v>-</v>
      </c>
      <c r="O220" s="3">
        <f t="shared" si="151"/>
        <v>152.80000000000001</v>
      </c>
      <c r="P220" s="3">
        <f t="shared" si="152"/>
        <v>82.8</v>
      </c>
      <c r="Q220" s="3">
        <f t="shared" si="153"/>
        <v>6.4648000000000003</v>
      </c>
      <c r="R220" s="85"/>
      <c r="S220" s="3" t="str">
        <f t="shared" si="154"/>
        <v>1.10</v>
      </c>
      <c r="T220" s="3" t="str">
        <f t="shared" si="155"/>
        <v>-</v>
      </c>
      <c r="U220" s="3">
        <f t="shared" si="156"/>
        <v>152.80000000000001</v>
      </c>
      <c r="V220" s="3">
        <f t="shared" si="157"/>
        <v>82.8</v>
      </c>
      <c r="W220" s="3">
        <f t="shared" si="158"/>
        <v>5.656699999999999</v>
      </c>
      <c r="X220" s="85"/>
      <c r="Y220" s="3" t="str">
        <f t="shared" si="159"/>
        <v>1.10</v>
      </c>
      <c r="Z220" s="3" t="str">
        <f t="shared" si="160"/>
        <v>-</v>
      </c>
      <c r="AA220" s="3">
        <f t="shared" si="161"/>
        <v>152.80000000000001</v>
      </c>
      <c r="AB220" s="3">
        <f t="shared" si="162"/>
        <v>82.8</v>
      </c>
      <c r="AC220" s="3">
        <f t="shared" si="163"/>
        <v>4.8485999999999994</v>
      </c>
      <c r="AD220" s="85"/>
      <c r="AE220" s="3" t="str">
        <f t="shared" si="164"/>
        <v>1.10</v>
      </c>
      <c r="AF220" s="3" t="str">
        <f t="shared" si="165"/>
        <v>-</v>
      </c>
      <c r="AG220" s="3">
        <f t="shared" si="166"/>
        <v>152.80000000000001</v>
      </c>
      <c r="AH220" s="3">
        <f t="shared" si="167"/>
        <v>82.8</v>
      </c>
      <c r="AI220" s="3">
        <f t="shared" si="168"/>
        <v>4.0404999999999998</v>
      </c>
      <c r="AJ220" s="85"/>
      <c r="AK220" s="3" t="str">
        <f t="shared" si="169"/>
        <v>1.10</v>
      </c>
      <c r="AL220" s="3" t="str">
        <f t="shared" si="170"/>
        <v>-</v>
      </c>
      <c r="AM220" s="3">
        <f t="shared" si="171"/>
        <v>152.80000000000001</v>
      </c>
      <c r="AN220" s="3">
        <f t="shared" si="172"/>
        <v>82.8</v>
      </c>
      <c r="AO220" s="3">
        <f t="shared" si="173"/>
        <v>3.2324000000000002</v>
      </c>
      <c r="AP220" s="85"/>
      <c r="AQ220" s="3" t="str">
        <f t="shared" si="174"/>
        <v>1.10</v>
      </c>
      <c r="AR220" s="3" t="str">
        <f t="shared" si="175"/>
        <v>-</v>
      </c>
      <c r="AS220" s="3">
        <f t="shared" si="176"/>
        <v>152.80000000000001</v>
      </c>
      <c r="AT220" s="3">
        <f t="shared" si="177"/>
        <v>82.8</v>
      </c>
      <c r="AU220" s="3">
        <f t="shared" si="178"/>
        <v>2.4242999999999997</v>
      </c>
      <c r="AV220" s="85"/>
      <c r="AW220" s="3" t="str">
        <f t="shared" si="179"/>
        <v>1.10</v>
      </c>
      <c r="AX220" s="3" t="str">
        <f t="shared" si="180"/>
        <v>-</v>
      </c>
      <c r="AY220" s="3">
        <f t="shared" si="181"/>
        <v>152.80000000000001</v>
      </c>
      <c r="AZ220" s="3">
        <f t="shared" si="182"/>
        <v>82.8</v>
      </c>
      <c r="BA220" s="3">
        <f t="shared" si="183"/>
        <v>1.6162000000000001</v>
      </c>
      <c r="BB220" s="85"/>
      <c r="BC220" s="3" t="str">
        <f t="shared" si="184"/>
        <v>1.10</v>
      </c>
      <c r="BD220" s="3" t="str">
        <f t="shared" si="185"/>
        <v>-</v>
      </c>
      <c r="BE220" s="3">
        <f t="shared" si="186"/>
        <v>152.80000000000001</v>
      </c>
      <c r="BF220" s="3">
        <f t="shared" si="187"/>
        <v>82.8</v>
      </c>
      <c r="BG220" s="3">
        <f t="shared" si="188"/>
        <v>0.80810000000000004</v>
      </c>
    </row>
    <row r="221" spans="1:59" x14ac:dyDescent="0.3">
      <c r="A221" s="1" t="str">
        <f>'Forward collapse simulation'!B231</f>
        <v>1.10</v>
      </c>
      <c r="B221" s="37" t="str">
        <f>IF('Forward collapse simulation'!C231="","-",'Forward collapse simulation'!C231)</f>
        <v>-</v>
      </c>
      <c r="C221" s="85">
        <f>'Forward collapse simulation'!E231</f>
        <v>151.34</v>
      </c>
      <c r="D221" s="85">
        <f>'Forward collapse simulation'!F231</f>
        <v>72.040000000000006</v>
      </c>
      <c r="E221" s="85">
        <f>'Forward collapse simulation'!D231</f>
        <v>7.5789999999999997</v>
      </c>
      <c r="F221" s="85"/>
      <c r="G221" s="3" t="str">
        <f t="shared" si="144"/>
        <v>1.10</v>
      </c>
      <c r="H221" s="3" t="str">
        <f t="shared" si="145"/>
        <v>-</v>
      </c>
      <c r="I221" s="3">
        <f t="shared" si="146"/>
        <v>151.34</v>
      </c>
      <c r="J221" s="3">
        <f t="shared" si="147"/>
        <v>72.040000000000006</v>
      </c>
      <c r="K221" s="3">
        <f t="shared" si="148"/>
        <v>6.8210999999999995</v>
      </c>
      <c r="L221" s="85"/>
      <c r="M221" s="3" t="str">
        <f t="shared" si="149"/>
        <v>1.10</v>
      </c>
      <c r="N221" s="3" t="str">
        <f t="shared" si="150"/>
        <v>-</v>
      </c>
      <c r="O221" s="3">
        <f t="shared" si="151"/>
        <v>151.34</v>
      </c>
      <c r="P221" s="3">
        <f t="shared" si="152"/>
        <v>72.040000000000006</v>
      </c>
      <c r="Q221" s="3">
        <f t="shared" si="153"/>
        <v>6.0632000000000001</v>
      </c>
      <c r="R221" s="85"/>
      <c r="S221" s="3" t="str">
        <f t="shared" si="154"/>
        <v>1.10</v>
      </c>
      <c r="T221" s="3" t="str">
        <f t="shared" si="155"/>
        <v>-</v>
      </c>
      <c r="U221" s="3">
        <f t="shared" si="156"/>
        <v>151.34</v>
      </c>
      <c r="V221" s="3">
        <f t="shared" si="157"/>
        <v>72.040000000000006</v>
      </c>
      <c r="W221" s="3">
        <f t="shared" si="158"/>
        <v>5.3052999999999999</v>
      </c>
      <c r="X221" s="85"/>
      <c r="Y221" s="3" t="str">
        <f t="shared" si="159"/>
        <v>1.10</v>
      </c>
      <c r="Z221" s="3" t="str">
        <f t="shared" si="160"/>
        <v>-</v>
      </c>
      <c r="AA221" s="3">
        <f t="shared" si="161"/>
        <v>151.34</v>
      </c>
      <c r="AB221" s="3">
        <f t="shared" si="162"/>
        <v>72.040000000000006</v>
      </c>
      <c r="AC221" s="3">
        <f t="shared" si="163"/>
        <v>4.5473999999999997</v>
      </c>
      <c r="AD221" s="85"/>
      <c r="AE221" s="3" t="str">
        <f t="shared" si="164"/>
        <v>1.10</v>
      </c>
      <c r="AF221" s="3" t="str">
        <f t="shared" si="165"/>
        <v>-</v>
      </c>
      <c r="AG221" s="3">
        <f t="shared" si="166"/>
        <v>151.34</v>
      </c>
      <c r="AH221" s="3">
        <f t="shared" si="167"/>
        <v>72.040000000000006</v>
      </c>
      <c r="AI221" s="3">
        <f t="shared" si="168"/>
        <v>3.7894999999999999</v>
      </c>
      <c r="AJ221" s="85"/>
      <c r="AK221" s="3" t="str">
        <f t="shared" si="169"/>
        <v>1.10</v>
      </c>
      <c r="AL221" s="3" t="str">
        <f t="shared" si="170"/>
        <v>-</v>
      </c>
      <c r="AM221" s="3">
        <f t="shared" si="171"/>
        <v>151.34</v>
      </c>
      <c r="AN221" s="3">
        <f t="shared" si="172"/>
        <v>72.040000000000006</v>
      </c>
      <c r="AO221" s="3">
        <f t="shared" si="173"/>
        <v>3.0316000000000001</v>
      </c>
      <c r="AP221" s="85"/>
      <c r="AQ221" s="3" t="str">
        <f t="shared" si="174"/>
        <v>1.10</v>
      </c>
      <c r="AR221" s="3" t="str">
        <f t="shared" si="175"/>
        <v>-</v>
      </c>
      <c r="AS221" s="3">
        <f t="shared" si="176"/>
        <v>151.34</v>
      </c>
      <c r="AT221" s="3">
        <f t="shared" si="177"/>
        <v>72.040000000000006</v>
      </c>
      <c r="AU221" s="3">
        <f t="shared" si="178"/>
        <v>2.2736999999999998</v>
      </c>
      <c r="AV221" s="85"/>
      <c r="AW221" s="3" t="str">
        <f t="shared" si="179"/>
        <v>1.10</v>
      </c>
      <c r="AX221" s="3" t="str">
        <f t="shared" si="180"/>
        <v>-</v>
      </c>
      <c r="AY221" s="3">
        <f t="shared" si="181"/>
        <v>151.34</v>
      </c>
      <c r="AZ221" s="3">
        <f t="shared" si="182"/>
        <v>72.040000000000006</v>
      </c>
      <c r="BA221" s="3">
        <f t="shared" si="183"/>
        <v>1.5158</v>
      </c>
      <c r="BB221" s="85"/>
      <c r="BC221" s="3" t="str">
        <f t="shared" si="184"/>
        <v>1.10</v>
      </c>
      <c r="BD221" s="3" t="str">
        <f t="shared" si="185"/>
        <v>-</v>
      </c>
      <c r="BE221" s="3">
        <f t="shared" si="186"/>
        <v>151.34</v>
      </c>
      <c r="BF221" s="3">
        <f t="shared" si="187"/>
        <v>72.040000000000006</v>
      </c>
      <c r="BG221" s="3">
        <f t="shared" si="188"/>
        <v>0.75790000000000002</v>
      </c>
    </row>
    <row r="222" spans="1:59" x14ac:dyDescent="0.3">
      <c r="A222" s="1" t="str">
        <f>'Forward collapse simulation'!B232</f>
        <v>1.10</v>
      </c>
      <c r="B222" s="37" t="str">
        <f>IF('Forward collapse simulation'!C232="","-",'Forward collapse simulation'!C232)</f>
        <v>-</v>
      </c>
      <c r="C222" s="85">
        <f>'Forward collapse simulation'!E232</f>
        <v>162.88999999999999</v>
      </c>
      <c r="D222" s="85">
        <f>'Forward collapse simulation'!F232</f>
        <v>63.04</v>
      </c>
      <c r="E222" s="85">
        <f>'Forward collapse simulation'!D232</f>
        <v>8.5779999999999994</v>
      </c>
      <c r="F222" s="85"/>
      <c r="G222" s="3" t="str">
        <f t="shared" si="144"/>
        <v>1.10</v>
      </c>
      <c r="H222" s="3" t="str">
        <f t="shared" si="145"/>
        <v>-</v>
      </c>
      <c r="I222" s="3">
        <f t="shared" si="146"/>
        <v>162.88999999999999</v>
      </c>
      <c r="J222" s="3">
        <f t="shared" si="147"/>
        <v>63.04</v>
      </c>
      <c r="K222" s="3">
        <f t="shared" si="148"/>
        <v>7.7201999999999993</v>
      </c>
      <c r="L222" s="85"/>
      <c r="M222" s="3" t="str">
        <f t="shared" si="149"/>
        <v>1.10</v>
      </c>
      <c r="N222" s="3" t="str">
        <f t="shared" si="150"/>
        <v>-</v>
      </c>
      <c r="O222" s="3">
        <f t="shared" si="151"/>
        <v>162.88999999999999</v>
      </c>
      <c r="P222" s="3">
        <f t="shared" si="152"/>
        <v>63.04</v>
      </c>
      <c r="Q222" s="3">
        <f t="shared" si="153"/>
        <v>6.8624000000000001</v>
      </c>
      <c r="R222" s="85"/>
      <c r="S222" s="3" t="str">
        <f t="shared" si="154"/>
        <v>1.10</v>
      </c>
      <c r="T222" s="3" t="str">
        <f t="shared" si="155"/>
        <v>-</v>
      </c>
      <c r="U222" s="3">
        <f t="shared" si="156"/>
        <v>162.88999999999999</v>
      </c>
      <c r="V222" s="3">
        <f t="shared" si="157"/>
        <v>63.04</v>
      </c>
      <c r="W222" s="3">
        <f t="shared" si="158"/>
        <v>6.004599999999999</v>
      </c>
      <c r="X222" s="85"/>
      <c r="Y222" s="3" t="str">
        <f t="shared" si="159"/>
        <v>1.10</v>
      </c>
      <c r="Z222" s="3" t="str">
        <f t="shared" si="160"/>
        <v>-</v>
      </c>
      <c r="AA222" s="3">
        <f t="shared" si="161"/>
        <v>162.88999999999999</v>
      </c>
      <c r="AB222" s="3">
        <f t="shared" si="162"/>
        <v>63.04</v>
      </c>
      <c r="AC222" s="3">
        <f t="shared" si="163"/>
        <v>5.1467999999999998</v>
      </c>
      <c r="AD222" s="85"/>
      <c r="AE222" s="3" t="str">
        <f t="shared" si="164"/>
        <v>1.10</v>
      </c>
      <c r="AF222" s="3" t="str">
        <f t="shared" si="165"/>
        <v>-</v>
      </c>
      <c r="AG222" s="3">
        <f t="shared" si="166"/>
        <v>162.88999999999999</v>
      </c>
      <c r="AH222" s="3">
        <f t="shared" si="167"/>
        <v>63.04</v>
      </c>
      <c r="AI222" s="3">
        <f t="shared" si="168"/>
        <v>4.2889999999999997</v>
      </c>
      <c r="AJ222" s="85"/>
      <c r="AK222" s="3" t="str">
        <f t="shared" si="169"/>
        <v>1.10</v>
      </c>
      <c r="AL222" s="3" t="str">
        <f t="shared" si="170"/>
        <v>-</v>
      </c>
      <c r="AM222" s="3">
        <f t="shared" si="171"/>
        <v>162.88999999999999</v>
      </c>
      <c r="AN222" s="3">
        <f t="shared" si="172"/>
        <v>63.04</v>
      </c>
      <c r="AO222" s="3">
        <f t="shared" si="173"/>
        <v>3.4312</v>
      </c>
      <c r="AP222" s="85"/>
      <c r="AQ222" s="3" t="str">
        <f t="shared" si="174"/>
        <v>1.10</v>
      </c>
      <c r="AR222" s="3" t="str">
        <f t="shared" si="175"/>
        <v>-</v>
      </c>
      <c r="AS222" s="3">
        <f t="shared" si="176"/>
        <v>162.88999999999999</v>
      </c>
      <c r="AT222" s="3">
        <f t="shared" si="177"/>
        <v>63.04</v>
      </c>
      <c r="AU222" s="3">
        <f t="shared" si="178"/>
        <v>2.5733999999999999</v>
      </c>
      <c r="AV222" s="85"/>
      <c r="AW222" s="3" t="str">
        <f t="shared" si="179"/>
        <v>1.10</v>
      </c>
      <c r="AX222" s="3" t="str">
        <f t="shared" si="180"/>
        <v>-</v>
      </c>
      <c r="AY222" s="3">
        <f t="shared" si="181"/>
        <v>162.88999999999999</v>
      </c>
      <c r="AZ222" s="3">
        <f t="shared" si="182"/>
        <v>63.04</v>
      </c>
      <c r="BA222" s="3">
        <f t="shared" si="183"/>
        <v>1.7156</v>
      </c>
      <c r="BB222" s="85"/>
      <c r="BC222" s="3" t="str">
        <f t="shared" si="184"/>
        <v>1.10</v>
      </c>
      <c r="BD222" s="3" t="str">
        <f t="shared" si="185"/>
        <v>-</v>
      </c>
      <c r="BE222" s="3">
        <f t="shared" si="186"/>
        <v>162.88999999999999</v>
      </c>
      <c r="BF222" s="3">
        <f t="shared" si="187"/>
        <v>63.04</v>
      </c>
      <c r="BG222" s="3">
        <f t="shared" si="188"/>
        <v>0.85780000000000001</v>
      </c>
    </row>
    <row r="223" spans="1:59" x14ac:dyDescent="0.3">
      <c r="A223" s="1" t="str">
        <f>'Forward collapse simulation'!B233</f>
        <v>1.10</v>
      </c>
      <c r="B223" s="37" t="str">
        <f>IF('Forward collapse simulation'!C233="","-",'Forward collapse simulation'!C233)</f>
        <v>-</v>
      </c>
      <c r="C223" s="85">
        <f>'Forward collapse simulation'!E233</f>
        <v>166.77</v>
      </c>
      <c r="D223" s="85">
        <f>'Forward collapse simulation'!F233</f>
        <v>48.74</v>
      </c>
      <c r="E223" s="85">
        <f>'Forward collapse simulation'!D233</f>
        <v>9.69</v>
      </c>
      <c r="F223" s="85"/>
      <c r="G223" s="3" t="str">
        <f t="shared" si="144"/>
        <v>1.10</v>
      </c>
      <c r="H223" s="3" t="str">
        <f t="shared" si="145"/>
        <v>-</v>
      </c>
      <c r="I223" s="3">
        <f t="shared" si="146"/>
        <v>166.77</v>
      </c>
      <c r="J223" s="3">
        <f t="shared" si="147"/>
        <v>48.74</v>
      </c>
      <c r="K223" s="3">
        <f t="shared" si="148"/>
        <v>8.7210000000000001</v>
      </c>
      <c r="L223" s="85"/>
      <c r="M223" s="3" t="str">
        <f t="shared" si="149"/>
        <v>1.10</v>
      </c>
      <c r="N223" s="3" t="str">
        <f t="shared" si="150"/>
        <v>-</v>
      </c>
      <c r="O223" s="3">
        <f t="shared" si="151"/>
        <v>166.77</v>
      </c>
      <c r="P223" s="3">
        <f t="shared" si="152"/>
        <v>48.74</v>
      </c>
      <c r="Q223" s="3">
        <f t="shared" si="153"/>
        <v>7.7519999999999998</v>
      </c>
      <c r="R223" s="85"/>
      <c r="S223" s="3" t="str">
        <f t="shared" si="154"/>
        <v>1.10</v>
      </c>
      <c r="T223" s="3" t="str">
        <f t="shared" si="155"/>
        <v>-</v>
      </c>
      <c r="U223" s="3">
        <f t="shared" si="156"/>
        <v>166.77</v>
      </c>
      <c r="V223" s="3">
        <f t="shared" si="157"/>
        <v>48.74</v>
      </c>
      <c r="W223" s="3">
        <f t="shared" si="158"/>
        <v>6.7829999999999995</v>
      </c>
      <c r="X223" s="85"/>
      <c r="Y223" s="3" t="str">
        <f t="shared" si="159"/>
        <v>1.10</v>
      </c>
      <c r="Z223" s="3" t="str">
        <f t="shared" si="160"/>
        <v>-</v>
      </c>
      <c r="AA223" s="3">
        <f t="shared" si="161"/>
        <v>166.77</v>
      </c>
      <c r="AB223" s="3">
        <f t="shared" si="162"/>
        <v>48.74</v>
      </c>
      <c r="AC223" s="3">
        <f t="shared" si="163"/>
        <v>5.8139999999999992</v>
      </c>
      <c r="AD223" s="85"/>
      <c r="AE223" s="3" t="str">
        <f t="shared" si="164"/>
        <v>1.10</v>
      </c>
      <c r="AF223" s="3" t="str">
        <f t="shared" si="165"/>
        <v>-</v>
      </c>
      <c r="AG223" s="3">
        <f t="shared" si="166"/>
        <v>166.77</v>
      </c>
      <c r="AH223" s="3">
        <f t="shared" si="167"/>
        <v>48.74</v>
      </c>
      <c r="AI223" s="3">
        <f t="shared" si="168"/>
        <v>4.8449999999999998</v>
      </c>
      <c r="AJ223" s="85"/>
      <c r="AK223" s="3" t="str">
        <f t="shared" si="169"/>
        <v>1.10</v>
      </c>
      <c r="AL223" s="3" t="str">
        <f t="shared" si="170"/>
        <v>-</v>
      </c>
      <c r="AM223" s="3">
        <f t="shared" si="171"/>
        <v>166.77</v>
      </c>
      <c r="AN223" s="3">
        <f t="shared" si="172"/>
        <v>48.74</v>
      </c>
      <c r="AO223" s="3">
        <f t="shared" si="173"/>
        <v>3.8759999999999999</v>
      </c>
      <c r="AP223" s="85"/>
      <c r="AQ223" s="3" t="str">
        <f t="shared" si="174"/>
        <v>1.10</v>
      </c>
      <c r="AR223" s="3" t="str">
        <f t="shared" si="175"/>
        <v>-</v>
      </c>
      <c r="AS223" s="3">
        <f t="shared" si="176"/>
        <v>166.77</v>
      </c>
      <c r="AT223" s="3">
        <f t="shared" si="177"/>
        <v>48.74</v>
      </c>
      <c r="AU223" s="3">
        <f t="shared" si="178"/>
        <v>2.9069999999999996</v>
      </c>
      <c r="AV223" s="85"/>
      <c r="AW223" s="3" t="str">
        <f t="shared" si="179"/>
        <v>1.10</v>
      </c>
      <c r="AX223" s="3" t="str">
        <f t="shared" si="180"/>
        <v>-</v>
      </c>
      <c r="AY223" s="3">
        <f t="shared" si="181"/>
        <v>166.77</v>
      </c>
      <c r="AZ223" s="3">
        <f t="shared" si="182"/>
        <v>48.74</v>
      </c>
      <c r="BA223" s="3">
        <f t="shared" si="183"/>
        <v>1.9379999999999999</v>
      </c>
      <c r="BB223" s="85"/>
      <c r="BC223" s="3" t="str">
        <f t="shared" si="184"/>
        <v>1.10</v>
      </c>
      <c r="BD223" s="3" t="str">
        <f t="shared" si="185"/>
        <v>-</v>
      </c>
      <c r="BE223" s="3">
        <f t="shared" si="186"/>
        <v>166.77</v>
      </c>
      <c r="BF223" s="3">
        <f t="shared" si="187"/>
        <v>48.74</v>
      </c>
      <c r="BG223" s="3">
        <f t="shared" si="188"/>
        <v>0.96899999999999997</v>
      </c>
    </row>
    <row r="224" spans="1:59" x14ac:dyDescent="0.3">
      <c r="A224" s="1" t="str">
        <f>'Forward collapse simulation'!B234</f>
        <v>1.10</v>
      </c>
      <c r="B224" s="37" t="str">
        <f>IF('Forward collapse simulation'!C234="","-",'Forward collapse simulation'!C234)</f>
        <v>-</v>
      </c>
      <c r="C224" s="85">
        <f>'Forward collapse simulation'!E234</f>
        <v>163.99</v>
      </c>
      <c r="D224" s="85">
        <f>'Forward collapse simulation'!F234</f>
        <v>40.61</v>
      </c>
      <c r="E224" s="85">
        <f>'Forward collapse simulation'!D234</f>
        <v>10.968999999999999</v>
      </c>
      <c r="F224" s="85"/>
      <c r="G224" s="3" t="str">
        <f t="shared" si="144"/>
        <v>1.10</v>
      </c>
      <c r="H224" s="3" t="str">
        <f t="shared" si="145"/>
        <v>-</v>
      </c>
      <c r="I224" s="3">
        <f t="shared" si="146"/>
        <v>163.99</v>
      </c>
      <c r="J224" s="3">
        <f t="shared" si="147"/>
        <v>40.61</v>
      </c>
      <c r="K224" s="3">
        <f t="shared" si="148"/>
        <v>9.8720999999999997</v>
      </c>
      <c r="L224" s="85"/>
      <c r="M224" s="3" t="str">
        <f t="shared" si="149"/>
        <v>1.10</v>
      </c>
      <c r="N224" s="3" t="str">
        <f t="shared" si="150"/>
        <v>-</v>
      </c>
      <c r="O224" s="3">
        <f t="shared" si="151"/>
        <v>163.99</v>
      </c>
      <c r="P224" s="3">
        <f t="shared" si="152"/>
        <v>40.61</v>
      </c>
      <c r="Q224" s="3">
        <f t="shared" si="153"/>
        <v>8.7751999999999999</v>
      </c>
      <c r="R224" s="85"/>
      <c r="S224" s="3" t="str">
        <f t="shared" si="154"/>
        <v>1.10</v>
      </c>
      <c r="T224" s="3" t="str">
        <f t="shared" si="155"/>
        <v>-</v>
      </c>
      <c r="U224" s="3">
        <f t="shared" si="156"/>
        <v>163.99</v>
      </c>
      <c r="V224" s="3">
        <f t="shared" si="157"/>
        <v>40.61</v>
      </c>
      <c r="W224" s="3">
        <f t="shared" si="158"/>
        <v>7.6782999999999992</v>
      </c>
      <c r="X224" s="85"/>
      <c r="Y224" s="3" t="str">
        <f t="shared" si="159"/>
        <v>1.10</v>
      </c>
      <c r="Z224" s="3" t="str">
        <f t="shared" si="160"/>
        <v>-</v>
      </c>
      <c r="AA224" s="3">
        <f t="shared" si="161"/>
        <v>163.99</v>
      </c>
      <c r="AB224" s="3">
        <f t="shared" si="162"/>
        <v>40.61</v>
      </c>
      <c r="AC224" s="3">
        <f t="shared" si="163"/>
        <v>6.5813999999999995</v>
      </c>
      <c r="AD224" s="85"/>
      <c r="AE224" s="3" t="str">
        <f t="shared" si="164"/>
        <v>1.10</v>
      </c>
      <c r="AF224" s="3" t="str">
        <f t="shared" si="165"/>
        <v>-</v>
      </c>
      <c r="AG224" s="3">
        <f t="shared" si="166"/>
        <v>163.99</v>
      </c>
      <c r="AH224" s="3">
        <f t="shared" si="167"/>
        <v>40.61</v>
      </c>
      <c r="AI224" s="3">
        <f t="shared" si="168"/>
        <v>5.4844999999999997</v>
      </c>
      <c r="AJ224" s="85"/>
      <c r="AK224" s="3" t="str">
        <f t="shared" si="169"/>
        <v>1.10</v>
      </c>
      <c r="AL224" s="3" t="str">
        <f t="shared" si="170"/>
        <v>-</v>
      </c>
      <c r="AM224" s="3">
        <f t="shared" si="171"/>
        <v>163.99</v>
      </c>
      <c r="AN224" s="3">
        <f t="shared" si="172"/>
        <v>40.61</v>
      </c>
      <c r="AO224" s="3">
        <f t="shared" si="173"/>
        <v>4.3875999999999999</v>
      </c>
      <c r="AP224" s="85"/>
      <c r="AQ224" s="3" t="str">
        <f t="shared" si="174"/>
        <v>1.10</v>
      </c>
      <c r="AR224" s="3" t="str">
        <f t="shared" si="175"/>
        <v>-</v>
      </c>
      <c r="AS224" s="3">
        <f t="shared" si="176"/>
        <v>163.99</v>
      </c>
      <c r="AT224" s="3">
        <f t="shared" si="177"/>
        <v>40.61</v>
      </c>
      <c r="AU224" s="3">
        <f t="shared" si="178"/>
        <v>3.2906999999999997</v>
      </c>
      <c r="AV224" s="85"/>
      <c r="AW224" s="3" t="str">
        <f t="shared" si="179"/>
        <v>1.10</v>
      </c>
      <c r="AX224" s="3" t="str">
        <f t="shared" si="180"/>
        <v>-</v>
      </c>
      <c r="AY224" s="3">
        <f t="shared" si="181"/>
        <v>163.99</v>
      </c>
      <c r="AZ224" s="3">
        <f t="shared" si="182"/>
        <v>40.61</v>
      </c>
      <c r="BA224" s="3">
        <f t="shared" si="183"/>
        <v>2.1938</v>
      </c>
      <c r="BB224" s="85"/>
      <c r="BC224" s="3" t="str">
        <f t="shared" si="184"/>
        <v>1.10</v>
      </c>
      <c r="BD224" s="3" t="str">
        <f t="shared" si="185"/>
        <v>-</v>
      </c>
      <c r="BE224" s="3">
        <f t="shared" si="186"/>
        <v>163.99</v>
      </c>
      <c r="BF224" s="3">
        <f t="shared" si="187"/>
        <v>40.61</v>
      </c>
      <c r="BG224" s="3">
        <f t="shared" si="188"/>
        <v>1.0969</v>
      </c>
    </row>
    <row r="225" spans="1:59" x14ac:dyDescent="0.3">
      <c r="A225" s="1" t="str">
        <f>'Forward collapse simulation'!B235</f>
        <v>1.10</v>
      </c>
      <c r="B225" s="37" t="str">
        <f>IF('Forward collapse simulation'!C235="","-",'Forward collapse simulation'!C235)</f>
        <v>-</v>
      </c>
      <c r="C225" s="85">
        <f>'Forward collapse simulation'!E235</f>
        <v>162.62</v>
      </c>
      <c r="D225" s="85">
        <f>'Forward collapse simulation'!F235</f>
        <v>33.880000000000003</v>
      </c>
      <c r="E225" s="85">
        <f>'Forward collapse simulation'!D235</f>
        <v>12.542</v>
      </c>
      <c r="F225" s="85"/>
      <c r="G225" s="3" t="str">
        <f t="shared" si="144"/>
        <v>1.10</v>
      </c>
      <c r="H225" s="3" t="str">
        <f t="shared" si="145"/>
        <v>-</v>
      </c>
      <c r="I225" s="3">
        <f t="shared" si="146"/>
        <v>162.62</v>
      </c>
      <c r="J225" s="3">
        <f t="shared" si="147"/>
        <v>33.880000000000003</v>
      </c>
      <c r="K225" s="3">
        <f t="shared" si="148"/>
        <v>11.287800000000001</v>
      </c>
      <c r="L225" s="85"/>
      <c r="M225" s="3" t="str">
        <f t="shared" si="149"/>
        <v>1.10</v>
      </c>
      <c r="N225" s="3" t="str">
        <f t="shared" si="150"/>
        <v>-</v>
      </c>
      <c r="O225" s="3">
        <f t="shared" si="151"/>
        <v>162.62</v>
      </c>
      <c r="P225" s="3">
        <f t="shared" si="152"/>
        <v>33.880000000000003</v>
      </c>
      <c r="Q225" s="3">
        <f t="shared" si="153"/>
        <v>10.0336</v>
      </c>
      <c r="R225" s="85"/>
      <c r="S225" s="3" t="str">
        <f t="shared" si="154"/>
        <v>1.10</v>
      </c>
      <c r="T225" s="3" t="str">
        <f t="shared" si="155"/>
        <v>-</v>
      </c>
      <c r="U225" s="3">
        <f t="shared" si="156"/>
        <v>162.62</v>
      </c>
      <c r="V225" s="3">
        <f t="shared" si="157"/>
        <v>33.880000000000003</v>
      </c>
      <c r="W225" s="3">
        <f t="shared" si="158"/>
        <v>8.779399999999999</v>
      </c>
      <c r="X225" s="85"/>
      <c r="Y225" s="3" t="str">
        <f t="shared" si="159"/>
        <v>1.10</v>
      </c>
      <c r="Z225" s="3" t="str">
        <f t="shared" si="160"/>
        <v>-</v>
      </c>
      <c r="AA225" s="3">
        <f t="shared" si="161"/>
        <v>162.62</v>
      </c>
      <c r="AB225" s="3">
        <f t="shared" si="162"/>
        <v>33.880000000000003</v>
      </c>
      <c r="AC225" s="3">
        <f t="shared" si="163"/>
        <v>7.5251999999999999</v>
      </c>
      <c r="AD225" s="85"/>
      <c r="AE225" s="3" t="str">
        <f t="shared" si="164"/>
        <v>1.10</v>
      </c>
      <c r="AF225" s="3" t="str">
        <f t="shared" si="165"/>
        <v>-</v>
      </c>
      <c r="AG225" s="3">
        <f t="shared" si="166"/>
        <v>162.62</v>
      </c>
      <c r="AH225" s="3">
        <f t="shared" si="167"/>
        <v>33.880000000000003</v>
      </c>
      <c r="AI225" s="3">
        <f t="shared" si="168"/>
        <v>6.2709999999999999</v>
      </c>
      <c r="AJ225" s="85"/>
      <c r="AK225" s="3" t="str">
        <f t="shared" si="169"/>
        <v>1.10</v>
      </c>
      <c r="AL225" s="3" t="str">
        <f t="shared" si="170"/>
        <v>-</v>
      </c>
      <c r="AM225" s="3">
        <f t="shared" si="171"/>
        <v>162.62</v>
      </c>
      <c r="AN225" s="3">
        <f t="shared" si="172"/>
        <v>33.880000000000003</v>
      </c>
      <c r="AO225" s="3">
        <f t="shared" si="173"/>
        <v>5.0167999999999999</v>
      </c>
      <c r="AP225" s="85"/>
      <c r="AQ225" s="3" t="str">
        <f t="shared" si="174"/>
        <v>1.10</v>
      </c>
      <c r="AR225" s="3" t="str">
        <f t="shared" si="175"/>
        <v>-</v>
      </c>
      <c r="AS225" s="3">
        <f t="shared" si="176"/>
        <v>162.62</v>
      </c>
      <c r="AT225" s="3">
        <f t="shared" si="177"/>
        <v>33.880000000000003</v>
      </c>
      <c r="AU225" s="3">
        <f t="shared" si="178"/>
        <v>3.7625999999999999</v>
      </c>
      <c r="AV225" s="85"/>
      <c r="AW225" s="3" t="str">
        <f t="shared" si="179"/>
        <v>1.10</v>
      </c>
      <c r="AX225" s="3" t="str">
        <f t="shared" si="180"/>
        <v>-</v>
      </c>
      <c r="AY225" s="3">
        <f t="shared" si="181"/>
        <v>162.62</v>
      </c>
      <c r="AZ225" s="3">
        <f t="shared" si="182"/>
        <v>33.880000000000003</v>
      </c>
      <c r="BA225" s="3">
        <f t="shared" si="183"/>
        <v>2.5084</v>
      </c>
      <c r="BB225" s="85"/>
      <c r="BC225" s="3" t="str">
        <f t="shared" si="184"/>
        <v>1.10</v>
      </c>
      <c r="BD225" s="3" t="str">
        <f t="shared" si="185"/>
        <v>-</v>
      </c>
      <c r="BE225" s="3">
        <f t="shared" si="186"/>
        <v>162.62</v>
      </c>
      <c r="BF225" s="3">
        <f t="shared" si="187"/>
        <v>33.880000000000003</v>
      </c>
      <c r="BG225" s="3">
        <f t="shared" si="188"/>
        <v>1.2542</v>
      </c>
    </row>
    <row r="226" spans="1:59" x14ac:dyDescent="0.3">
      <c r="A226" s="1" t="str">
        <f>'Forward collapse simulation'!B236</f>
        <v>1.10</v>
      </c>
      <c r="B226" s="37" t="str">
        <f>IF('Forward collapse simulation'!C236="","-",'Forward collapse simulation'!C236)</f>
        <v>-</v>
      </c>
      <c r="C226" s="85">
        <f>'Forward collapse simulation'!E236</f>
        <v>162.26</v>
      </c>
      <c r="D226" s="85">
        <f>'Forward collapse simulation'!F236</f>
        <v>26.59</v>
      </c>
      <c r="E226" s="85">
        <f>'Forward collapse simulation'!D236</f>
        <v>11.954000000000001</v>
      </c>
      <c r="F226" s="85"/>
      <c r="G226" s="3" t="str">
        <f t="shared" si="144"/>
        <v>1.10</v>
      </c>
      <c r="H226" s="3" t="str">
        <f t="shared" si="145"/>
        <v>-</v>
      </c>
      <c r="I226" s="3">
        <f t="shared" si="146"/>
        <v>162.26</v>
      </c>
      <c r="J226" s="3">
        <f t="shared" si="147"/>
        <v>26.59</v>
      </c>
      <c r="K226" s="3">
        <f t="shared" si="148"/>
        <v>10.758600000000001</v>
      </c>
      <c r="L226" s="85"/>
      <c r="M226" s="3" t="str">
        <f t="shared" si="149"/>
        <v>1.10</v>
      </c>
      <c r="N226" s="3" t="str">
        <f t="shared" si="150"/>
        <v>-</v>
      </c>
      <c r="O226" s="3">
        <f t="shared" si="151"/>
        <v>162.26</v>
      </c>
      <c r="P226" s="3">
        <f t="shared" si="152"/>
        <v>26.59</v>
      </c>
      <c r="Q226" s="3">
        <f t="shared" si="153"/>
        <v>9.5632000000000001</v>
      </c>
      <c r="R226" s="85"/>
      <c r="S226" s="3" t="str">
        <f t="shared" si="154"/>
        <v>1.10</v>
      </c>
      <c r="T226" s="3" t="str">
        <f t="shared" si="155"/>
        <v>-</v>
      </c>
      <c r="U226" s="3">
        <f t="shared" si="156"/>
        <v>162.26</v>
      </c>
      <c r="V226" s="3">
        <f t="shared" si="157"/>
        <v>26.59</v>
      </c>
      <c r="W226" s="3">
        <f t="shared" si="158"/>
        <v>8.3678000000000008</v>
      </c>
      <c r="X226" s="85"/>
      <c r="Y226" s="3" t="str">
        <f t="shared" si="159"/>
        <v>1.10</v>
      </c>
      <c r="Z226" s="3" t="str">
        <f t="shared" si="160"/>
        <v>-</v>
      </c>
      <c r="AA226" s="3">
        <f t="shared" si="161"/>
        <v>162.26</v>
      </c>
      <c r="AB226" s="3">
        <f t="shared" si="162"/>
        <v>26.59</v>
      </c>
      <c r="AC226" s="3">
        <f t="shared" si="163"/>
        <v>7.1724000000000006</v>
      </c>
      <c r="AD226" s="85"/>
      <c r="AE226" s="3" t="str">
        <f t="shared" si="164"/>
        <v>1.10</v>
      </c>
      <c r="AF226" s="3" t="str">
        <f t="shared" si="165"/>
        <v>-</v>
      </c>
      <c r="AG226" s="3">
        <f t="shared" si="166"/>
        <v>162.26</v>
      </c>
      <c r="AH226" s="3">
        <f t="shared" si="167"/>
        <v>26.59</v>
      </c>
      <c r="AI226" s="3">
        <f t="shared" si="168"/>
        <v>5.9770000000000003</v>
      </c>
      <c r="AJ226" s="85"/>
      <c r="AK226" s="3" t="str">
        <f t="shared" si="169"/>
        <v>1.10</v>
      </c>
      <c r="AL226" s="3" t="str">
        <f t="shared" si="170"/>
        <v>-</v>
      </c>
      <c r="AM226" s="3">
        <f t="shared" si="171"/>
        <v>162.26</v>
      </c>
      <c r="AN226" s="3">
        <f t="shared" si="172"/>
        <v>26.59</v>
      </c>
      <c r="AO226" s="3">
        <f t="shared" si="173"/>
        <v>4.7816000000000001</v>
      </c>
      <c r="AP226" s="85"/>
      <c r="AQ226" s="3" t="str">
        <f t="shared" si="174"/>
        <v>1.10</v>
      </c>
      <c r="AR226" s="3" t="str">
        <f t="shared" si="175"/>
        <v>-</v>
      </c>
      <c r="AS226" s="3">
        <f t="shared" si="176"/>
        <v>162.26</v>
      </c>
      <c r="AT226" s="3">
        <f t="shared" si="177"/>
        <v>26.59</v>
      </c>
      <c r="AU226" s="3">
        <f t="shared" si="178"/>
        <v>3.5862000000000003</v>
      </c>
      <c r="AV226" s="85"/>
      <c r="AW226" s="3" t="str">
        <f t="shared" si="179"/>
        <v>1.10</v>
      </c>
      <c r="AX226" s="3" t="str">
        <f t="shared" si="180"/>
        <v>-</v>
      </c>
      <c r="AY226" s="3">
        <f t="shared" si="181"/>
        <v>162.26</v>
      </c>
      <c r="AZ226" s="3">
        <f t="shared" si="182"/>
        <v>26.59</v>
      </c>
      <c r="BA226" s="3">
        <f t="shared" si="183"/>
        <v>2.3908</v>
      </c>
      <c r="BB226" s="85"/>
      <c r="BC226" s="3" t="str">
        <f t="shared" si="184"/>
        <v>1.10</v>
      </c>
      <c r="BD226" s="3" t="str">
        <f t="shared" si="185"/>
        <v>-</v>
      </c>
      <c r="BE226" s="3">
        <f t="shared" si="186"/>
        <v>162.26</v>
      </c>
      <c r="BF226" s="3">
        <f t="shared" si="187"/>
        <v>26.59</v>
      </c>
      <c r="BG226" s="3">
        <f t="shared" si="188"/>
        <v>1.1954</v>
      </c>
    </row>
    <row r="227" spans="1:59" x14ac:dyDescent="0.3">
      <c r="A227" s="1" t="str">
        <f>'Forward collapse simulation'!B237</f>
        <v>1.10</v>
      </c>
      <c r="B227" s="37" t="str">
        <f>IF('Forward collapse simulation'!C237="","-",'Forward collapse simulation'!C237)</f>
        <v>-</v>
      </c>
      <c r="C227" s="85">
        <f>'Forward collapse simulation'!E237</f>
        <v>160.72999999999999</v>
      </c>
      <c r="D227" s="85">
        <f>'Forward collapse simulation'!F237</f>
        <v>19.13</v>
      </c>
      <c r="E227" s="85">
        <f>'Forward collapse simulation'!D237</f>
        <v>11.616</v>
      </c>
      <c r="F227" s="85"/>
      <c r="G227" s="3" t="str">
        <f t="shared" si="144"/>
        <v>1.10</v>
      </c>
      <c r="H227" s="3" t="str">
        <f t="shared" si="145"/>
        <v>-</v>
      </c>
      <c r="I227" s="3">
        <f t="shared" si="146"/>
        <v>160.72999999999999</v>
      </c>
      <c r="J227" s="3">
        <f t="shared" si="147"/>
        <v>19.13</v>
      </c>
      <c r="K227" s="3">
        <f t="shared" si="148"/>
        <v>10.4544</v>
      </c>
      <c r="L227" s="85"/>
      <c r="M227" s="3" t="str">
        <f t="shared" si="149"/>
        <v>1.10</v>
      </c>
      <c r="N227" s="3" t="str">
        <f t="shared" si="150"/>
        <v>-</v>
      </c>
      <c r="O227" s="3">
        <f t="shared" si="151"/>
        <v>160.72999999999999</v>
      </c>
      <c r="P227" s="3">
        <f t="shared" si="152"/>
        <v>19.13</v>
      </c>
      <c r="Q227" s="3">
        <f t="shared" si="153"/>
        <v>9.2927999999999997</v>
      </c>
      <c r="R227" s="85"/>
      <c r="S227" s="3" t="str">
        <f t="shared" si="154"/>
        <v>1.10</v>
      </c>
      <c r="T227" s="3" t="str">
        <f t="shared" si="155"/>
        <v>-</v>
      </c>
      <c r="U227" s="3">
        <f t="shared" si="156"/>
        <v>160.72999999999999</v>
      </c>
      <c r="V227" s="3">
        <f t="shared" si="157"/>
        <v>19.13</v>
      </c>
      <c r="W227" s="3">
        <f t="shared" si="158"/>
        <v>8.1311999999999998</v>
      </c>
      <c r="X227" s="85"/>
      <c r="Y227" s="3" t="str">
        <f t="shared" si="159"/>
        <v>1.10</v>
      </c>
      <c r="Z227" s="3" t="str">
        <f t="shared" si="160"/>
        <v>-</v>
      </c>
      <c r="AA227" s="3">
        <f t="shared" si="161"/>
        <v>160.72999999999999</v>
      </c>
      <c r="AB227" s="3">
        <f t="shared" si="162"/>
        <v>19.13</v>
      </c>
      <c r="AC227" s="3">
        <f t="shared" si="163"/>
        <v>6.9695999999999998</v>
      </c>
      <c r="AD227" s="85"/>
      <c r="AE227" s="3" t="str">
        <f t="shared" si="164"/>
        <v>1.10</v>
      </c>
      <c r="AF227" s="3" t="str">
        <f t="shared" si="165"/>
        <v>-</v>
      </c>
      <c r="AG227" s="3">
        <f t="shared" si="166"/>
        <v>160.72999999999999</v>
      </c>
      <c r="AH227" s="3">
        <f t="shared" si="167"/>
        <v>19.13</v>
      </c>
      <c r="AI227" s="3">
        <f t="shared" si="168"/>
        <v>5.8079999999999998</v>
      </c>
      <c r="AJ227" s="85"/>
      <c r="AK227" s="3" t="str">
        <f t="shared" si="169"/>
        <v>1.10</v>
      </c>
      <c r="AL227" s="3" t="str">
        <f t="shared" si="170"/>
        <v>-</v>
      </c>
      <c r="AM227" s="3">
        <f t="shared" si="171"/>
        <v>160.72999999999999</v>
      </c>
      <c r="AN227" s="3">
        <f t="shared" si="172"/>
        <v>19.13</v>
      </c>
      <c r="AO227" s="3">
        <f t="shared" si="173"/>
        <v>4.6463999999999999</v>
      </c>
      <c r="AP227" s="85"/>
      <c r="AQ227" s="3" t="str">
        <f t="shared" si="174"/>
        <v>1.10</v>
      </c>
      <c r="AR227" s="3" t="str">
        <f t="shared" si="175"/>
        <v>-</v>
      </c>
      <c r="AS227" s="3">
        <f t="shared" si="176"/>
        <v>160.72999999999999</v>
      </c>
      <c r="AT227" s="3">
        <f t="shared" si="177"/>
        <v>19.13</v>
      </c>
      <c r="AU227" s="3">
        <f t="shared" si="178"/>
        <v>3.4847999999999999</v>
      </c>
      <c r="AV227" s="85"/>
      <c r="AW227" s="3" t="str">
        <f t="shared" si="179"/>
        <v>1.10</v>
      </c>
      <c r="AX227" s="3" t="str">
        <f t="shared" si="180"/>
        <v>-</v>
      </c>
      <c r="AY227" s="3">
        <f t="shared" si="181"/>
        <v>160.72999999999999</v>
      </c>
      <c r="AZ227" s="3">
        <f t="shared" si="182"/>
        <v>19.13</v>
      </c>
      <c r="BA227" s="3">
        <f t="shared" si="183"/>
        <v>2.3231999999999999</v>
      </c>
      <c r="BB227" s="85"/>
      <c r="BC227" s="3" t="str">
        <f t="shared" si="184"/>
        <v>1.10</v>
      </c>
      <c r="BD227" s="3" t="str">
        <f t="shared" si="185"/>
        <v>-</v>
      </c>
      <c r="BE227" s="3">
        <f t="shared" si="186"/>
        <v>160.72999999999999</v>
      </c>
      <c r="BF227" s="3">
        <f t="shared" si="187"/>
        <v>19.13</v>
      </c>
      <c r="BG227" s="3">
        <f t="shared" si="188"/>
        <v>1.1616</v>
      </c>
    </row>
    <row r="228" spans="1:59" x14ac:dyDescent="0.3">
      <c r="A228" s="1" t="str">
        <f>'Forward collapse simulation'!B238</f>
        <v>1.10</v>
      </c>
      <c r="B228" s="37" t="str">
        <f>IF('Forward collapse simulation'!C238="","-",'Forward collapse simulation'!C238)</f>
        <v>-</v>
      </c>
      <c r="C228" s="85">
        <f>'Forward collapse simulation'!E238</f>
        <v>159.81</v>
      </c>
      <c r="D228" s="85">
        <f>'Forward collapse simulation'!F238</f>
        <v>13.58</v>
      </c>
      <c r="E228" s="85">
        <f>'Forward collapse simulation'!D238</f>
        <v>10.731999999999999</v>
      </c>
      <c r="F228" s="85"/>
      <c r="G228" s="3" t="str">
        <f t="shared" si="144"/>
        <v>1.10</v>
      </c>
      <c r="H228" s="3" t="str">
        <f t="shared" si="145"/>
        <v>-</v>
      </c>
      <c r="I228" s="3">
        <f t="shared" si="146"/>
        <v>159.81</v>
      </c>
      <c r="J228" s="3">
        <f t="shared" si="147"/>
        <v>13.58</v>
      </c>
      <c r="K228" s="3">
        <f t="shared" si="148"/>
        <v>9.6587999999999994</v>
      </c>
      <c r="L228" s="85"/>
      <c r="M228" s="3" t="str">
        <f t="shared" si="149"/>
        <v>1.10</v>
      </c>
      <c r="N228" s="3" t="str">
        <f t="shared" si="150"/>
        <v>-</v>
      </c>
      <c r="O228" s="3">
        <f t="shared" si="151"/>
        <v>159.81</v>
      </c>
      <c r="P228" s="3">
        <f t="shared" si="152"/>
        <v>13.58</v>
      </c>
      <c r="Q228" s="3">
        <f t="shared" si="153"/>
        <v>8.5855999999999995</v>
      </c>
      <c r="R228" s="85"/>
      <c r="S228" s="3" t="str">
        <f t="shared" si="154"/>
        <v>1.10</v>
      </c>
      <c r="T228" s="3" t="str">
        <f t="shared" si="155"/>
        <v>-</v>
      </c>
      <c r="U228" s="3">
        <f t="shared" si="156"/>
        <v>159.81</v>
      </c>
      <c r="V228" s="3">
        <f t="shared" si="157"/>
        <v>13.58</v>
      </c>
      <c r="W228" s="3">
        <f t="shared" si="158"/>
        <v>7.5123999999999986</v>
      </c>
      <c r="X228" s="85"/>
      <c r="Y228" s="3" t="str">
        <f t="shared" si="159"/>
        <v>1.10</v>
      </c>
      <c r="Z228" s="3" t="str">
        <f t="shared" si="160"/>
        <v>-</v>
      </c>
      <c r="AA228" s="3">
        <f t="shared" si="161"/>
        <v>159.81</v>
      </c>
      <c r="AB228" s="3">
        <f t="shared" si="162"/>
        <v>13.58</v>
      </c>
      <c r="AC228" s="3">
        <f t="shared" si="163"/>
        <v>6.4391999999999996</v>
      </c>
      <c r="AD228" s="85"/>
      <c r="AE228" s="3" t="str">
        <f t="shared" si="164"/>
        <v>1.10</v>
      </c>
      <c r="AF228" s="3" t="str">
        <f t="shared" si="165"/>
        <v>-</v>
      </c>
      <c r="AG228" s="3">
        <f t="shared" si="166"/>
        <v>159.81</v>
      </c>
      <c r="AH228" s="3">
        <f t="shared" si="167"/>
        <v>13.58</v>
      </c>
      <c r="AI228" s="3">
        <f t="shared" si="168"/>
        <v>5.3659999999999997</v>
      </c>
      <c r="AJ228" s="85"/>
      <c r="AK228" s="3" t="str">
        <f t="shared" si="169"/>
        <v>1.10</v>
      </c>
      <c r="AL228" s="3" t="str">
        <f t="shared" si="170"/>
        <v>-</v>
      </c>
      <c r="AM228" s="3">
        <f t="shared" si="171"/>
        <v>159.81</v>
      </c>
      <c r="AN228" s="3">
        <f t="shared" si="172"/>
        <v>13.58</v>
      </c>
      <c r="AO228" s="3">
        <f t="shared" si="173"/>
        <v>4.2927999999999997</v>
      </c>
      <c r="AP228" s="85"/>
      <c r="AQ228" s="3" t="str">
        <f t="shared" si="174"/>
        <v>1.10</v>
      </c>
      <c r="AR228" s="3" t="str">
        <f t="shared" si="175"/>
        <v>-</v>
      </c>
      <c r="AS228" s="3">
        <f t="shared" si="176"/>
        <v>159.81</v>
      </c>
      <c r="AT228" s="3">
        <f t="shared" si="177"/>
        <v>13.58</v>
      </c>
      <c r="AU228" s="3">
        <f t="shared" si="178"/>
        <v>3.2195999999999998</v>
      </c>
      <c r="AV228" s="85"/>
      <c r="AW228" s="3" t="str">
        <f t="shared" si="179"/>
        <v>1.10</v>
      </c>
      <c r="AX228" s="3" t="str">
        <f t="shared" si="180"/>
        <v>-</v>
      </c>
      <c r="AY228" s="3">
        <f t="shared" si="181"/>
        <v>159.81</v>
      </c>
      <c r="AZ228" s="3">
        <f t="shared" si="182"/>
        <v>13.58</v>
      </c>
      <c r="BA228" s="3">
        <f t="shared" si="183"/>
        <v>2.1463999999999999</v>
      </c>
      <c r="BB228" s="85"/>
      <c r="BC228" s="3" t="str">
        <f t="shared" si="184"/>
        <v>1.10</v>
      </c>
      <c r="BD228" s="3" t="str">
        <f t="shared" si="185"/>
        <v>-</v>
      </c>
      <c r="BE228" s="3">
        <f t="shared" si="186"/>
        <v>159.81</v>
      </c>
      <c r="BF228" s="3">
        <f t="shared" si="187"/>
        <v>13.58</v>
      </c>
      <c r="BG228" s="3">
        <f t="shared" si="188"/>
        <v>1.0731999999999999</v>
      </c>
    </row>
    <row r="229" spans="1:59" x14ac:dyDescent="0.3">
      <c r="A229" s="1" t="str">
        <f>'Forward collapse simulation'!B239</f>
        <v>1.10</v>
      </c>
      <c r="B229" s="37" t="str">
        <f>IF('Forward collapse simulation'!C239="","-",'Forward collapse simulation'!C239)</f>
        <v>-</v>
      </c>
      <c r="C229" s="85">
        <f>'Forward collapse simulation'!E239</f>
        <v>159.16</v>
      </c>
      <c r="D229" s="85">
        <f>'Forward collapse simulation'!F239</f>
        <v>6.97</v>
      </c>
      <c r="E229" s="85">
        <f>'Forward collapse simulation'!D239</f>
        <v>10.048999999999999</v>
      </c>
      <c r="F229" s="85"/>
      <c r="G229" s="3" t="str">
        <f t="shared" si="144"/>
        <v>1.10</v>
      </c>
      <c r="H229" s="3" t="str">
        <f t="shared" si="145"/>
        <v>-</v>
      </c>
      <c r="I229" s="3">
        <f t="shared" si="146"/>
        <v>159.16</v>
      </c>
      <c r="J229" s="3">
        <f t="shared" si="147"/>
        <v>6.97</v>
      </c>
      <c r="K229" s="3">
        <f t="shared" si="148"/>
        <v>9.0441000000000003</v>
      </c>
      <c r="L229" s="85"/>
      <c r="M229" s="3" t="str">
        <f t="shared" si="149"/>
        <v>1.10</v>
      </c>
      <c r="N229" s="3" t="str">
        <f t="shared" si="150"/>
        <v>-</v>
      </c>
      <c r="O229" s="3">
        <f t="shared" si="151"/>
        <v>159.16</v>
      </c>
      <c r="P229" s="3">
        <f t="shared" si="152"/>
        <v>6.97</v>
      </c>
      <c r="Q229" s="3">
        <f t="shared" si="153"/>
        <v>8.0391999999999992</v>
      </c>
      <c r="R229" s="85"/>
      <c r="S229" s="3" t="str">
        <f t="shared" si="154"/>
        <v>1.10</v>
      </c>
      <c r="T229" s="3" t="str">
        <f t="shared" si="155"/>
        <v>-</v>
      </c>
      <c r="U229" s="3">
        <f t="shared" si="156"/>
        <v>159.16</v>
      </c>
      <c r="V229" s="3">
        <f t="shared" si="157"/>
        <v>6.97</v>
      </c>
      <c r="W229" s="3">
        <f t="shared" si="158"/>
        <v>7.0342999999999991</v>
      </c>
      <c r="X229" s="85"/>
      <c r="Y229" s="3" t="str">
        <f t="shared" si="159"/>
        <v>1.10</v>
      </c>
      <c r="Z229" s="3" t="str">
        <f t="shared" si="160"/>
        <v>-</v>
      </c>
      <c r="AA229" s="3">
        <f t="shared" si="161"/>
        <v>159.16</v>
      </c>
      <c r="AB229" s="3">
        <f t="shared" si="162"/>
        <v>6.97</v>
      </c>
      <c r="AC229" s="3">
        <f t="shared" si="163"/>
        <v>6.0293999999999999</v>
      </c>
      <c r="AD229" s="85"/>
      <c r="AE229" s="3" t="str">
        <f t="shared" si="164"/>
        <v>1.10</v>
      </c>
      <c r="AF229" s="3" t="str">
        <f t="shared" si="165"/>
        <v>-</v>
      </c>
      <c r="AG229" s="3">
        <f t="shared" si="166"/>
        <v>159.16</v>
      </c>
      <c r="AH229" s="3">
        <f t="shared" si="167"/>
        <v>6.97</v>
      </c>
      <c r="AI229" s="3">
        <f t="shared" si="168"/>
        <v>5.0244999999999997</v>
      </c>
      <c r="AJ229" s="85"/>
      <c r="AK229" s="3" t="str">
        <f t="shared" si="169"/>
        <v>1.10</v>
      </c>
      <c r="AL229" s="3" t="str">
        <f t="shared" si="170"/>
        <v>-</v>
      </c>
      <c r="AM229" s="3">
        <f t="shared" si="171"/>
        <v>159.16</v>
      </c>
      <c r="AN229" s="3">
        <f t="shared" si="172"/>
        <v>6.97</v>
      </c>
      <c r="AO229" s="3">
        <f t="shared" si="173"/>
        <v>4.0195999999999996</v>
      </c>
      <c r="AP229" s="85"/>
      <c r="AQ229" s="3" t="str">
        <f t="shared" si="174"/>
        <v>1.10</v>
      </c>
      <c r="AR229" s="3" t="str">
        <f t="shared" si="175"/>
        <v>-</v>
      </c>
      <c r="AS229" s="3">
        <f t="shared" si="176"/>
        <v>159.16</v>
      </c>
      <c r="AT229" s="3">
        <f t="shared" si="177"/>
        <v>6.97</v>
      </c>
      <c r="AU229" s="3">
        <f t="shared" si="178"/>
        <v>3.0146999999999999</v>
      </c>
      <c r="AV229" s="85"/>
      <c r="AW229" s="3" t="str">
        <f t="shared" si="179"/>
        <v>1.10</v>
      </c>
      <c r="AX229" s="3" t="str">
        <f t="shared" si="180"/>
        <v>-</v>
      </c>
      <c r="AY229" s="3">
        <f t="shared" si="181"/>
        <v>159.16</v>
      </c>
      <c r="AZ229" s="3">
        <f t="shared" si="182"/>
        <v>6.97</v>
      </c>
      <c r="BA229" s="3">
        <f t="shared" si="183"/>
        <v>2.0097999999999998</v>
      </c>
      <c r="BB229" s="85"/>
      <c r="BC229" s="3" t="str">
        <f t="shared" si="184"/>
        <v>1.10</v>
      </c>
      <c r="BD229" s="3" t="str">
        <f t="shared" si="185"/>
        <v>-</v>
      </c>
      <c r="BE229" s="3">
        <f t="shared" si="186"/>
        <v>159.16</v>
      </c>
      <c r="BF229" s="3">
        <f t="shared" si="187"/>
        <v>6.97</v>
      </c>
      <c r="BG229" s="3">
        <f t="shared" si="188"/>
        <v>1.0048999999999999</v>
      </c>
    </row>
    <row r="230" spans="1:59" x14ac:dyDescent="0.3">
      <c r="A230" s="1" t="str">
        <f>'Forward collapse simulation'!B240</f>
        <v>1.10</v>
      </c>
      <c r="B230" s="37" t="str">
        <f>IF('Forward collapse simulation'!C240="","-",'Forward collapse simulation'!C240)</f>
        <v>-</v>
      </c>
      <c r="C230" s="85">
        <f>'Forward collapse simulation'!E240</f>
        <v>157.29</v>
      </c>
      <c r="D230" s="85">
        <f>'Forward collapse simulation'!F240</f>
        <v>0.98</v>
      </c>
      <c r="E230" s="85">
        <f>'Forward collapse simulation'!D240</f>
        <v>8.7850000000000001</v>
      </c>
      <c r="F230" s="85"/>
      <c r="G230" s="3" t="str">
        <f t="shared" si="144"/>
        <v>1.10</v>
      </c>
      <c r="H230" s="3" t="str">
        <f t="shared" si="145"/>
        <v>-</v>
      </c>
      <c r="I230" s="3">
        <f t="shared" si="146"/>
        <v>157.29</v>
      </c>
      <c r="J230" s="3">
        <f t="shared" si="147"/>
        <v>0.98</v>
      </c>
      <c r="K230" s="3">
        <f t="shared" si="148"/>
        <v>7.9065000000000003</v>
      </c>
      <c r="L230" s="85"/>
      <c r="M230" s="3" t="str">
        <f t="shared" si="149"/>
        <v>1.10</v>
      </c>
      <c r="N230" s="3" t="str">
        <f t="shared" si="150"/>
        <v>-</v>
      </c>
      <c r="O230" s="3">
        <f t="shared" si="151"/>
        <v>157.29</v>
      </c>
      <c r="P230" s="3">
        <f t="shared" si="152"/>
        <v>0.98</v>
      </c>
      <c r="Q230" s="3">
        <f t="shared" si="153"/>
        <v>7.0280000000000005</v>
      </c>
      <c r="R230" s="85"/>
      <c r="S230" s="3" t="str">
        <f t="shared" si="154"/>
        <v>1.10</v>
      </c>
      <c r="T230" s="3" t="str">
        <f t="shared" si="155"/>
        <v>-</v>
      </c>
      <c r="U230" s="3">
        <f t="shared" si="156"/>
        <v>157.29</v>
      </c>
      <c r="V230" s="3">
        <f t="shared" si="157"/>
        <v>0.98</v>
      </c>
      <c r="W230" s="3">
        <f t="shared" si="158"/>
        <v>6.1494999999999997</v>
      </c>
      <c r="X230" s="85"/>
      <c r="Y230" s="3" t="str">
        <f t="shared" si="159"/>
        <v>1.10</v>
      </c>
      <c r="Z230" s="3" t="str">
        <f t="shared" si="160"/>
        <v>-</v>
      </c>
      <c r="AA230" s="3">
        <f t="shared" si="161"/>
        <v>157.29</v>
      </c>
      <c r="AB230" s="3">
        <f t="shared" si="162"/>
        <v>0.98</v>
      </c>
      <c r="AC230" s="3">
        <f t="shared" si="163"/>
        <v>5.2709999999999999</v>
      </c>
      <c r="AD230" s="85"/>
      <c r="AE230" s="3" t="str">
        <f t="shared" si="164"/>
        <v>1.10</v>
      </c>
      <c r="AF230" s="3" t="str">
        <f t="shared" si="165"/>
        <v>-</v>
      </c>
      <c r="AG230" s="3">
        <f t="shared" si="166"/>
        <v>157.29</v>
      </c>
      <c r="AH230" s="3">
        <f t="shared" si="167"/>
        <v>0.98</v>
      </c>
      <c r="AI230" s="3">
        <f t="shared" si="168"/>
        <v>4.3925000000000001</v>
      </c>
      <c r="AJ230" s="85"/>
      <c r="AK230" s="3" t="str">
        <f t="shared" si="169"/>
        <v>1.10</v>
      </c>
      <c r="AL230" s="3" t="str">
        <f t="shared" si="170"/>
        <v>-</v>
      </c>
      <c r="AM230" s="3">
        <f t="shared" si="171"/>
        <v>157.29</v>
      </c>
      <c r="AN230" s="3">
        <f t="shared" si="172"/>
        <v>0.98</v>
      </c>
      <c r="AO230" s="3">
        <f t="shared" si="173"/>
        <v>3.5140000000000002</v>
      </c>
      <c r="AP230" s="85"/>
      <c r="AQ230" s="3" t="str">
        <f t="shared" si="174"/>
        <v>1.10</v>
      </c>
      <c r="AR230" s="3" t="str">
        <f t="shared" si="175"/>
        <v>-</v>
      </c>
      <c r="AS230" s="3">
        <f t="shared" si="176"/>
        <v>157.29</v>
      </c>
      <c r="AT230" s="3">
        <f t="shared" si="177"/>
        <v>0.98</v>
      </c>
      <c r="AU230" s="3">
        <f t="shared" si="178"/>
        <v>2.6355</v>
      </c>
      <c r="AV230" s="85"/>
      <c r="AW230" s="3" t="str">
        <f t="shared" si="179"/>
        <v>1.10</v>
      </c>
      <c r="AX230" s="3" t="str">
        <f t="shared" si="180"/>
        <v>-</v>
      </c>
      <c r="AY230" s="3">
        <f t="shared" si="181"/>
        <v>157.29</v>
      </c>
      <c r="AZ230" s="3">
        <f t="shared" si="182"/>
        <v>0.98</v>
      </c>
      <c r="BA230" s="3">
        <f t="shared" si="183"/>
        <v>1.7570000000000001</v>
      </c>
      <c r="BB230" s="85"/>
      <c r="BC230" s="3" t="str">
        <f t="shared" si="184"/>
        <v>1.10</v>
      </c>
      <c r="BD230" s="3" t="str">
        <f t="shared" si="185"/>
        <v>-</v>
      </c>
      <c r="BE230" s="3">
        <f t="shared" si="186"/>
        <v>157.29</v>
      </c>
      <c r="BF230" s="3">
        <f t="shared" si="187"/>
        <v>0.98</v>
      </c>
      <c r="BG230" s="3">
        <f t="shared" si="188"/>
        <v>0.87850000000000006</v>
      </c>
    </row>
    <row r="231" spans="1:59" x14ac:dyDescent="0.3">
      <c r="A231" s="1" t="str">
        <f>'Forward collapse simulation'!B241</f>
        <v>1.10</v>
      </c>
      <c r="B231" s="37" t="str">
        <f>IF('Forward collapse simulation'!C241="","-",'Forward collapse simulation'!C241)</f>
        <v>-</v>
      </c>
      <c r="C231" s="85">
        <f>'Forward collapse simulation'!E241</f>
        <v>156.05000000000001</v>
      </c>
      <c r="D231" s="85">
        <f>'Forward collapse simulation'!F241</f>
        <v>-3.14</v>
      </c>
      <c r="E231" s="85">
        <f>'Forward collapse simulation'!D241</f>
        <v>7.6859999999999999</v>
      </c>
      <c r="F231" s="85"/>
      <c r="G231" s="3" t="str">
        <f t="shared" si="144"/>
        <v>1.10</v>
      </c>
      <c r="H231" s="3" t="str">
        <f t="shared" si="145"/>
        <v>-</v>
      </c>
      <c r="I231" s="3">
        <f t="shared" si="146"/>
        <v>156.05000000000001</v>
      </c>
      <c r="J231" s="3">
        <f t="shared" si="147"/>
        <v>-3.14</v>
      </c>
      <c r="K231" s="3">
        <f t="shared" si="148"/>
        <v>6.9173999999999998</v>
      </c>
      <c r="L231" s="85"/>
      <c r="M231" s="3" t="str">
        <f t="shared" si="149"/>
        <v>1.10</v>
      </c>
      <c r="N231" s="3" t="str">
        <f t="shared" si="150"/>
        <v>-</v>
      </c>
      <c r="O231" s="3">
        <f t="shared" si="151"/>
        <v>156.05000000000001</v>
      </c>
      <c r="P231" s="3">
        <f t="shared" si="152"/>
        <v>-3.14</v>
      </c>
      <c r="Q231" s="3">
        <f t="shared" si="153"/>
        <v>6.1488000000000005</v>
      </c>
      <c r="R231" s="85"/>
      <c r="S231" s="3" t="str">
        <f t="shared" si="154"/>
        <v>1.10</v>
      </c>
      <c r="T231" s="3" t="str">
        <f t="shared" si="155"/>
        <v>-</v>
      </c>
      <c r="U231" s="3">
        <f t="shared" si="156"/>
        <v>156.05000000000001</v>
      </c>
      <c r="V231" s="3">
        <f t="shared" si="157"/>
        <v>-3.14</v>
      </c>
      <c r="W231" s="3">
        <f t="shared" si="158"/>
        <v>5.3801999999999994</v>
      </c>
      <c r="X231" s="85"/>
      <c r="Y231" s="3" t="str">
        <f t="shared" si="159"/>
        <v>1.10</v>
      </c>
      <c r="Z231" s="3" t="str">
        <f t="shared" si="160"/>
        <v>-</v>
      </c>
      <c r="AA231" s="3">
        <f t="shared" si="161"/>
        <v>156.05000000000001</v>
      </c>
      <c r="AB231" s="3">
        <f t="shared" si="162"/>
        <v>-3.14</v>
      </c>
      <c r="AC231" s="3">
        <f t="shared" si="163"/>
        <v>4.6116000000000001</v>
      </c>
      <c r="AD231" s="85"/>
      <c r="AE231" s="3" t="str">
        <f t="shared" si="164"/>
        <v>1.10</v>
      </c>
      <c r="AF231" s="3" t="str">
        <f t="shared" si="165"/>
        <v>-</v>
      </c>
      <c r="AG231" s="3">
        <f t="shared" si="166"/>
        <v>156.05000000000001</v>
      </c>
      <c r="AH231" s="3">
        <f t="shared" si="167"/>
        <v>-3.14</v>
      </c>
      <c r="AI231" s="3">
        <f t="shared" si="168"/>
        <v>3.843</v>
      </c>
      <c r="AJ231" s="85"/>
      <c r="AK231" s="3" t="str">
        <f t="shared" si="169"/>
        <v>1.10</v>
      </c>
      <c r="AL231" s="3" t="str">
        <f t="shared" si="170"/>
        <v>-</v>
      </c>
      <c r="AM231" s="3">
        <f t="shared" si="171"/>
        <v>156.05000000000001</v>
      </c>
      <c r="AN231" s="3">
        <f t="shared" si="172"/>
        <v>-3.14</v>
      </c>
      <c r="AO231" s="3">
        <f t="shared" si="173"/>
        <v>3.0744000000000002</v>
      </c>
      <c r="AP231" s="85"/>
      <c r="AQ231" s="3" t="str">
        <f t="shared" si="174"/>
        <v>1.10</v>
      </c>
      <c r="AR231" s="3" t="str">
        <f t="shared" si="175"/>
        <v>-</v>
      </c>
      <c r="AS231" s="3">
        <f t="shared" si="176"/>
        <v>156.05000000000001</v>
      </c>
      <c r="AT231" s="3">
        <f t="shared" si="177"/>
        <v>-3.14</v>
      </c>
      <c r="AU231" s="3">
        <f t="shared" si="178"/>
        <v>2.3058000000000001</v>
      </c>
      <c r="AV231" s="85"/>
      <c r="AW231" s="3" t="str">
        <f t="shared" si="179"/>
        <v>1.10</v>
      </c>
      <c r="AX231" s="3" t="str">
        <f t="shared" si="180"/>
        <v>-</v>
      </c>
      <c r="AY231" s="3">
        <f t="shared" si="181"/>
        <v>156.05000000000001</v>
      </c>
      <c r="AZ231" s="3">
        <f t="shared" si="182"/>
        <v>-3.14</v>
      </c>
      <c r="BA231" s="3">
        <f t="shared" si="183"/>
        <v>1.5372000000000001</v>
      </c>
      <c r="BB231" s="85"/>
      <c r="BC231" s="3" t="str">
        <f t="shared" si="184"/>
        <v>1.10</v>
      </c>
      <c r="BD231" s="3" t="str">
        <f t="shared" si="185"/>
        <v>-</v>
      </c>
      <c r="BE231" s="3">
        <f t="shared" si="186"/>
        <v>156.05000000000001</v>
      </c>
      <c r="BF231" s="3">
        <f t="shared" si="187"/>
        <v>-3.14</v>
      </c>
      <c r="BG231" s="3">
        <f t="shared" si="188"/>
        <v>0.76860000000000006</v>
      </c>
    </row>
    <row r="232" spans="1:59" x14ac:dyDescent="0.3">
      <c r="A232" s="1" t="str">
        <f>'Forward collapse simulation'!B242</f>
        <v>1.10</v>
      </c>
      <c r="B232" s="37" t="str">
        <f>IF('Forward collapse simulation'!C242="","-",'Forward collapse simulation'!C242)</f>
        <v>-</v>
      </c>
      <c r="C232" s="85">
        <f>'Forward collapse simulation'!E242</f>
        <v>153.24</v>
      </c>
      <c r="D232" s="85">
        <f>'Forward collapse simulation'!F242</f>
        <v>-9.14</v>
      </c>
      <c r="E232" s="85">
        <f>'Forward collapse simulation'!D242</f>
        <v>5.6260000000000003</v>
      </c>
      <c r="F232" s="85"/>
      <c r="G232" s="3" t="str">
        <f t="shared" si="144"/>
        <v>1.10</v>
      </c>
      <c r="H232" s="3" t="str">
        <f t="shared" si="145"/>
        <v>-</v>
      </c>
      <c r="I232" s="3">
        <f t="shared" si="146"/>
        <v>153.24</v>
      </c>
      <c r="J232" s="3">
        <f t="shared" si="147"/>
        <v>-9.14</v>
      </c>
      <c r="K232" s="3">
        <f t="shared" si="148"/>
        <v>5.0634000000000006</v>
      </c>
      <c r="L232" s="85"/>
      <c r="M232" s="3" t="str">
        <f t="shared" si="149"/>
        <v>1.10</v>
      </c>
      <c r="N232" s="3" t="str">
        <f t="shared" si="150"/>
        <v>-</v>
      </c>
      <c r="O232" s="3">
        <f t="shared" si="151"/>
        <v>153.24</v>
      </c>
      <c r="P232" s="3">
        <f t="shared" si="152"/>
        <v>-9.14</v>
      </c>
      <c r="Q232" s="3">
        <f t="shared" si="153"/>
        <v>4.5008000000000008</v>
      </c>
      <c r="R232" s="85"/>
      <c r="S232" s="3" t="str">
        <f t="shared" si="154"/>
        <v>1.10</v>
      </c>
      <c r="T232" s="3" t="str">
        <f t="shared" si="155"/>
        <v>-</v>
      </c>
      <c r="U232" s="3">
        <f t="shared" si="156"/>
        <v>153.24</v>
      </c>
      <c r="V232" s="3">
        <f t="shared" si="157"/>
        <v>-9.14</v>
      </c>
      <c r="W232" s="3">
        <f t="shared" si="158"/>
        <v>3.9382000000000001</v>
      </c>
      <c r="X232" s="85"/>
      <c r="Y232" s="3" t="str">
        <f t="shared" si="159"/>
        <v>1.10</v>
      </c>
      <c r="Z232" s="3" t="str">
        <f t="shared" si="160"/>
        <v>-</v>
      </c>
      <c r="AA232" s="3">
        <f t="shared" si="161"/>
        <v>153.24</v>
      </c>
      <c r="AB232" s="3">
        <f t="shared" si="162"/>
        <v>-9.14</v>
      </c>
      <c r="AC232" s="3">
        <f t="shared" si="163"/>
        <v>3.3755999999999999</v>
      </c>
      <c r="AD232" s="85"/>
      <c r="AE232" s="3" t="str">
        <f t="shared" si="164"/>
        <v>1.10</v>
      </c>
      <c r="AF232" s="3" t="str">
        <f t="shared" si="165"/>
        <v>-</v>
      </c>
      <c r="AG232" s="3">
        <f t="shared" si="166"/>
        <v>153.24</v>
      </c>
      <c r="AH232" s="3">
        <f t="shared" si="167"/>
        <v>-9.14</v>
      </c>
      <c r="AI232" s="3">
        <f t="shared" si="168"/>
        <v>2.8130000000000002</v>
      </c>
      <c r="AJ232" s="85"/>
      <c r="AK232" s="3" t="str">
        <f t="shared" si="169"/>
        <v>1.10</v>
      </c>
      <c r="AL232" s="3" t="str">
        <f t="shared" si="170"/>
        <v>-</v>
      </c>
      <c r="AM232" s="3">
        <f t="shared" si="171"/>
        <v>153.24</v>
      </c>
      <c r="AN232" s="3">
        <f t="shared" si="172"/>
        <v>-9.14</v>
      </c>
      <c r="AO232" s="3">
        <f t="shared" si="173"/>
        <v>2.2504000000000004</v>
      </c>
      <c r="AP232" s="85"/>
      <c r="AQ232" s="3" t="str">
        <f t="shared" si="174"/>
        <v>1.10</v>
      </c>
      <c r="AR232" s="3" t="str">
        <f t="shared" si="175"/>
        <v>-</v>
      </c>
      <c r="AS232" s="3">
        <f t="shared" si="176"/>
        <v>153.24</v>
      </c>
      <c r="AT232" s="3">
        <f t="shared" si="177"/>
        <v>-9.14</v>
      </c>
      <c r="AU232" s="3">
        <f t="shared" si="178"/>
        <v>1.6878</v>
      </c>
      <c r="AV232" s="85"/>
      <c r="AW232" s="3" t="str">
        <f t="shared" si="179"/>
        <v>1.10</v>
      </c>
      <c r="AX232" s="3" t="str">
        <f t="shared" si="180"/>
        <v>-</v>
      </c>
      <c r="AY232" s="3">
        <f t="shared" si="181"/>
        <v>153.24</v>
      </c>
      <c r="AZ232" s="3">
        <f t="shared" si="182"/>
        <v>-9.14</v>
      </c>
      <c r="BA232" s="3">
        <f t="shared" si="183"/>
        <v>1.1252000000000002</v>
      </c>
      <c r="BB232" s="85"/>
      <c r="BC232" s="3" t="str">
        <f t="shared" si="184"/>
        <v>1.10</v>
      </c>
      <c r="BD232" s="3" t="str">
        <f t="shared" si="185"/>
        <v>-</v>
      </c>
      <c r="BE232" s="3">
        <f t="shared" si="186"/>
        <v>153.24</v>
      </c>
      <c r="BF232" s="3">
        <f t="shared" si="187"/>
        <v>-9.14</v>
      </c>
      <c r="BG232" s="3">
        <f t="shared" si="188"/>
        <v>0.5626000000000001</v>
      </c>
    </row>
    <row r="233" spans="1:59" x14ac:dyDescent="0.3">
      <c r="A233" s="1" t="str">
        <f>'Forward collapse simulation'!B243</f>
        <v>1.10</v>
      </c>
      <c r="B233" s="37" t="str">
        <f>IF('Forward collapse simulation'!C243="","-",'Forward collapse simulation'!C243)</f>
        <v>-</v>
      </c>
      <c r="C233" s="85">
        <f>'Forward collapse simulation'!E243</f>
        <v>151.33000000000001</v>
      </c>
      <c r="D233" s="85">
        <f>'Forward collapse simulation'!F243</f>
        <v>-15.18</v>
      </c>
      <c r="E233" s="85">
        <f>'Forward collapse simulation'!D243</f>
        <v>3.65</v>
      </c>
      <c r="F233" s="85"/>
      <c r="G233" s="3" t="str">
        <f t="shared" si="144"/>
        <v>1.10</v>
      </c>
      <c r="H233" s="3" t="str">
        <f t="shared" si="145"/>
        <v>-</v>
      </c>
      <c r="I233" s="3">
        <f t="shared" si="146"/>
        <v>151.33000000000001</v>
      </c>
      <c r="J233" s="3">
        <f t="shared" si="147"/>
        <v>-15.18</v>
      </c>
      <c r="K233" s="3">
        <f t="shared" si="148"/>
        <v>3.2850000000000001</v>
      </c>
      <c r="L233" s="85"/>
      <c r="M233" s="3" t="str">
        <f t="shared" si="149"/>
        <v>1.10</v>
      </c>
      <c r="N233" s="3" t="str">
        <f t="shared" si="150"/>
        <v>-</v>
      </c>
      <c r="O233" s="3">
        <f t="shared" si="151"/>
        <v>151.33000000000001</v>
      </c>
      <c r="P233" s="3">
        <f t="shared" si="152"/>
        <v>-15.18</v>
      </c>
      <c r="Q233" s="3">
        <f t="shared" si="153"/>
        <v>2.92</v>
      </c>
      <c r="R233" s="85"/>
      <c r="S233" s="3" t="str">
        <f t="shared" si="154"/>
        <v>1.10</v>
      </c>
      <c r="T233" s="3" t="str">
        <f t="shared" si="155"/>
        <v>-</v>
      </c>
      <c r="U233" s="3">
        <f t="shared" si="156"/>
        <v>151.33000000000001</v>
      </c>
      <c r="V233" s="3">
        <f t="shared" si="157"/>
        <v>-15.18</v>
      </c>
      <c r="W233" s="3">
        <f t="shared" si="158"/>
        <v>2.5549999999999997</v>
      </c>
      <c r="X233" s="85"/>
      <c r="Y233" s="3" t="str">
        <f t="shared" si="159"/>
        <v>1.10</v>
      </c>
      <c r="Z233" s="3" t="str">
        <f t="shared" si="160"/>
        <v>-</v>
      </c>
      <c r="AA233" s="3">
        <f t="shared" si="161"/>
        <v>151.33000000000001</v>
      </c>
      <c r="AB233" s="3">
        <f t="shared" si="162"/>
        <v>-15.18</v>
      </c>
      <c r="AC233" s="3">
        <f t="shared" si="163"/>
        <v>2.19</v>
      </c>
      <c r="AD233" s="85"/>
      <c r="AE233" s="3" t="str">
        <f t="shared" si="164"/>
        <v>1.10</v>
      </c>
      <c r="AF233" s="3" t="str">
        <f t="shared" si="165"/>
        <v>-</v>
      </c>
      <c r="AG233" s="3">
        <f t="shared" si="166"/>
        <v>151.33000000000001</v>
      </c>
      <c r="AH233" s="3">
        <f t="shared" si="167"/>
        <v>-15.18</v>
      </c>
      <c r="AI233" s="3">
        <f t="shared" si="168"/>
        <v>1.825</v>
      </c>
      <c r="AJ233" s="85"/>
      <c r="AK233" s="3" t="str">
        <f t="shared" si="169"/>
        <v>1.10</v>
      </c>
      <c r="AL233" s="3" t="str">
        <f t="shared" si="170"/>
        <v>-</v>
      </c>
      <c r="AM233" s="3">
        <f t="shared" si="171"/>
        <v>151.33000000000001</v>
      </c>
      <c r="AN233" s="3">
        <f t="shared" si="172"/>
        <v>-15.18</v>
      </c>
      <c r="AO233" s="3">
        <f t="shared" si="173"/>
        <v>1.46</v>
      </c>
      <c r="AP233" s="85"/>
      <c r="AQ233" s="3" t="str">
        <f t="shared" si="174"/>
        <v>1.10</v>
      </c>
      <c r="AR233" s="3" t="str">
        <f t="shared" si="175"/>
        <v>-</v>
      </c>
      <c r="AS233" s="3">
        <f t="shared" si="176"/>
        <v>151.33000000000001</v>
      </c>
      <c r="AT233" s="3">
        <f t="shared" si="177"/>
        <v>-15.18</v>
      </c>
      <c r="AU233" s="3">
        <f t="shared" si="178"/>
        <v>1.095</v>
      </c>
      <c r="AV233" s="85"/>
      <c r="AW233" s="3" t="str">
        <f t="shared" si="179"/>
        <v>1.10</v>
      </c>
      <c r="AX233" s="3" t="str">
        <f t="shared" si="180"/>
        <v>-</v>
      </c>
      <c r="AY233" s="3">
        <f t="shared" si="181"/>
        <v>151.33000000000001</v>
      </c>
      <c r="AZ233" s="3">
        <f t="shared" si="182"/>
        <v>-15.18</v>
      </c>
      <c r="BA233" s="3">
        <f t="shared" si="183"/>
        <v>0.73</v>
      </c>
      <c r="BB233" s="85"/>
      <c r="BC233" s="3" t="str">
        <f t="shared" si="184"/>
        <v>1.10</v>
      </c>
      <c r="BD233" s="3" t="str">
        <f t="shared" si="185"/>
        <v>-</v>
      </c>
      <c r="BE233" s="3">
        <f t="shared" si="186"/>
        <v>151.33000000000001</v>
      </c>
      <c r="BF233" s="3">
        <f t="shared" si="187"/>
        <v>-15.18</v>
      </c>
      <c r="BG233" s="3">
        <f t="shared" si="188"/>
        <v>0.36499999999999999</v>
      </c>
    </row>
    <row r="234" spans="1:59" x14ac:dyDescent="0.3">
      <c r="A234" s="1" t="str">
        <f>'Forward collapse simulation'!B244</f>
        <v>1.10</v>
      </c>
      <c r="B234" s="37" t="str">
        <f>IF('Forward collapse simulation'!C244="","-",'Forward collapse simulation'!C244)</f>
        <v>-</v>
      </c>
      <c r="C234" s="85">
        <f>'Forward collapse simulation'!E244</f>
        <v>148.4</v>
      </c>
      <c r="D234" s="85">
        <f>'Forward collapse simulation'!F244</f>
        <v>-25.02</v>
      </c>
      <c r="E234" s="85">
        <f>'Forward collapse simulation'!D244</f>
        <v>2.3359999999999999</v>
      </c>
      <c r="F234" s="85"/>
      <c r="G234" s="3" t="str">
        <f t="shared" si="144"/>
        <v>1.10</v>
      </c>
      <c r="H234" s="3" t="str">
        <f t="shared" si="145"/>
        <v>-</v>
      </c>
      <c r="I234" s="3">
        <f t="shared" si="146"/>
        <v>148.4</v>
      </c>
      <c r="J234" s="3">
        <f t="shared" si="147"/>
        <v>-25.02</v>
      </c>
      <c r="K234" s="3">
        <f t="shared" si="148"/>
        <v>2.1023999999999998</v>
      </c>
      <c r="L234" s="85"/>
      <c r="M234" s="3" t="str">
        <f t="shared" si="149"/>
        <v>1.10</v>
      </c>
      <c r="N234" s="3" t="str">
        <f t="shared" si="150"/>
        <v>-</v>
      </c>
      <c r="O234" s="3">
        <f t="shared" si="151"/>
        <v>148.4</v>
      </c>
      <c r="P234" s="3">
        <f t="shared" si="152"/>
        <v>-25.02</v>
      </c>
      <c r="Q234" s="3">
        <f t="shared" si="153"/>
        <v>1.8688</v>
      </c>
      <c r="R234" s="85"/>
      <c r="S234" s="3" t="str">
        <f t="shared" si="154"/>
        <v>1.10</v>
      </c>
      <c r="T234" s="3" t="str">
        <f t="shared" si="155"/>
        <v>-</v>
      </c>
      <c r="U234" s="3">
        <f t="shared" si="156"/>
        <v>148.4</v>
      </c>
      <c r="V234" s="3">
        <f t="shared" si="157"/>
        <v>-25.02</v>
      </c>
      <c r="W234" s="3">
        <f t="shared" si="158"/>
        <v>1.6351999999999998</v>
      </c>
      <c r="X234" s="85"/>
      <c r="Y234" s="3" t="str">
        <f t="shared" si="159"/>
        <v>1.10</v>
      </c>
      <c r="Z234" s="3" t="str">
        <f t="shared" si="160"/>
        <v>-</v>
      </c>
      <c r="AA234" s="3">
        <f t="shared" si="161"/>
        <v>148.4</v>
      </c>
      <c r="AB234" s="3">
        <f t="shared" si="162"/>
        <v>-25.02</v>
      </c>
      <c r="AC234" s="3">
        <f t="shared" si="163"/>
        <v>1.4016</v>
      </c>
      <c r="AD234" s="85"/>
      <c r="AE234" s="3" t="str">
        <f t="shared" si="164"/>
        <v>1.10</v>
      </c>
      <c r="AF234" s="3" t="str">
        <f t="shared" si="165"/>
        <v>-</v>
      </c>
      <c r="AG234" s="3">
        <f t="shared" si="166"/>
        <v>148.4</v>
      </c>
      <c r="AH234" s="3">
        <f t="shared" si="167"/>
        <v>-25.02</v>
      </c>
      <c r="AI234" s="3">
        <f t="shared" si="168"/>
        <v>1.1679999999999999</v>
      </c>
      <c r="AJ234" s="85"/>
      <c r="AK234" s="3" t="str">
        <f t="shared" si="169"/>
        <v>1.10</v>
      </c>
      <c r="AL234" s="3" t="str">
        <f t="shared" si="170"/>
        <v>-</v>
      </c>
      <c r="AM234" s="3">
        <f t="shared" si="171"/>
        <v>148.4</v>
      </c>
      <c r="AN234" s="3">
        <f t="shared" si="172"/>
        <v>-25.02</v>
      </c>
      <c r="AO234" s="3">
        <f t="shared" si="173"/>
        <v>0.93440000000000001</v>
      </c>
      <c r="AP234" s="85"/>
      <c r="AQ234" s="3" t="str">
        <f t="shared" si="174"/>
        <v>1.10</v>
      </c>
      <c r="AR234" s="3" t="str">
        <f t="shared" si="175"/>
        <v>-</v>
      </c>
      <c r="AS234" s="3">
        <f t="shared" si="176"/>
        <v>148.4</v>
      </c>
      <c r="AT234" s="3">
        <f t="shared" si="177"/>
        <v>-25.02</v>
      </c>
      <c r="AU234" s="3">
        <f t="shared" si="178"/>
        <v>0.70079999999999998</v>
      </c>
      <c r="AV234" s="85"/>
      <c r="AW234" s="3" t="str">
        <f t="shared" si="179"/>
        <v>1.10</v>
      </c>
      <c r="AX234" s="3" t="str">
        <f t="shared" si="180"/>
        <v>-</v>
      </c>
      <c r="AY234" s="3">
        <f t="shared" si="181"/>
        <v>148.4</v>
      </c>
      <c r="AZ234" s="3">
        <f t="shared" si="182"/>
        <v>-25.02</v>
      </c>
      <c r="BA234" s="3">
        <f t="shared" si="183"/>
        <v>0.4672</v>
      </c>
      <c r="BB234" s="85"/>
      <c r="BC234" s="3" t="str">
        <f t="shared" si="184"/>
        <v>1.10</v>
      </c>
      <c r="BD234" s="3" t="str">
        <f t="shared" si="185"/>
        <v>-</v>
      </c>
      <c r="BE234" s="3">
        <f t="shared" si="186"/>
        <v>148.4</v>
      </c>
      <c r="BF234" s="3">
        <f t="shared" si="187"/>
        <v>-25.02</v>
      </c>
      <c r="BG234" s="3">
        <f t="shared" si="188"/>
        <v>0.2336</v>
      </c>
    </row>
    <row r="235" spans="1:59" x14ac:dyDescent="0.3">
      <c r="A235" s="1" t="str">
        <f>'Forward collapse simulation'!B245</f>
        <v>1.10</v>
      </c>
      <c r="B235" s="37" t="str">
        <f>IF('Forward collapse simulation'!C245="","-",'Forward collapse simulation'!C245)</f>
        <v>-</v>
      </c>
      <c r="C235" s="85">
        <f>'Forward collapse simulation'!E245</f>
        <v>140.05000000000001</v>
      </c>
      <c r="D235" s="85">
        <f>'Forward collapse simulation'!F245</f>
        <v>-40.49</v>
      </c>
      <c r="E235" s="85">
        <f>'Forward collapse simulation'!D245</f>
        <v>1.659</v>
      </c>
      <c r="F235" s="85"/>
      <c r="G235" s="3" t="str">
        <f t="shared" si="144"/>
        <v>1.10</v>
      </c>
      <c r="H235" s="3" t="str">
        <f t="shared" si="145"/>
        <v>-</v>
      </c>
      <c r="I235" s="3">
        <f t="shared" si="146"/>
        <v>140.05000000000001</v>
      </c>
      <c r="J235" s="3">
        <f t="shared" si="147"/>
        <v>-40.49</v>
      </c>
      <c r="K235" s="3">
        <f t="shared" si="148"/>
        <v>1.4931000000000001</v>
      </c>
      <c r="L235" s="85"/>
      <c r="M235" s="3" t="str">
        <f t="shared" si="149"/>
        <v>1.10</v>
      </c>
      <c r="N235" s="3" t="str">
        <f t="shared" si="150"/>
        <v>-</v>
      </c>
      <c r="O235" s="3">
        <f t="shared" si="151"/>
        <v>140.05000000000001</v>
      </c>
      <c r="P235" s="3">
        <f t="shared" si="152"/>
        <v>-40.49</v>
      </c>
      <c r="Q235" s="3">
        <f t="shared" si="153"/>
        <v>1.3272000000000002</v>
      </c>
      <c r="R235" s="85"/>
      <c r="S235" s="3" t="str">
        <f t="shared" si="154"/>
        <v>1.10</v>
      </c>
      <c r="T235" s="3" t="str">
        <f t="shared" si="155"/>
        <v>-</v>
      </c>
      <c r="U235" s="3">
        <f t="shared" si="156"/>
        <v>140.05000000000001</v>
      </c>
      <c r="V235" s="3">
        <f t="shared" si="157"/>
        <v>-40.49</v>
      </c>
      <c r="W235" s="3">
        <f t="shared" si="158"/>
        <v>1.1613</v>
      </c>
      <c r="X235" s="85"/>
      <c r="Y235" s="3" t="str">
        <f t="shared" si="159"/>
        <v>1.10</v>
      </c>
      <c r="Z235" s="3" t="str">
        <f t="shared" si="160"/>
        <v>-</v>
      </c>
      <c r="AA235" s="3">
        <f t="shared" si="161"/>
        <v>140.05000000000001</v>
      </c>
      <c r="AB235" s="3">
        <f t="shared" si="162"/>
        <v>-40.49</v>
      </c>
      <c r="AC235" s="3">
        <f t="shared" si="163"/>
        <v>0.99539999999999995</v>
      </c>
      <c r="AD235" s="85"/>
      <c r="AE235" s="3" t="str">
        <f t="shared" si="164"/>
        <v>1.10</v>
      </c>
      <c r="AF235" s="3" t="str">
        <f t="shared" si="165"/>
        <v>-</v>
      </c>
      <c r="AG235" s="3">
        <f t="shared" si="166"/>
        <v>140.05000000000001</v>
      </c>
      <c r="AH235" s="3">
        <f t="shared" si="167"/>
        <v>-40.49</v>
      </c>
      <c r="AI235" s="3">
        <f t="shared" si="168"/>
        <v>0.82950000000000002</v>
      </c>
      <c r="AJ235" s="85"/>
      <c r="AK235" s="3" t="str">
        <f t="shared" si="169"/>
        <v>1.10</v>
      </c>
      <c r="AL235" s="3" t="str">
        <f t="shared" si="170"/>
        <v>-</v>
      </c>
      <c r="AM235" s="3">
        <f t="shared" si="171"/>
        <v>140.05000000000001</v>
      </c>
      <c r="AN235" s="3">
        <f t="shared" si="172"/>
        <v>-40.49</v>
      </c>
      <c r="AO235" s="3">
        <f t="shared" si="173"/>
        <v>0.66360000000000008</v>
      </c>
      <c r="AP235" s="85"/>
      <c r="AQ235" s="3" t="str">
        <f t="shared" si="174"/>
        <v>1.10</v>
      </c>
      <c r="AR235" s="3" t="str">
        <f t="shared" si="175"/>
        <v>-</v>
      </c>
      <c r="AS235" s="3">
        <f t="shared" si="176"/>
        <v>140.05000000000001</v>
      </c>
      <c r="AT235" s="3">
        <f t="shared" si="177"/>
        <v>-40.49</v>
      </c>
      <c r="AU235" s="3">
        <f t="shared" si="178"/>
        <v>0.49769999999999998</v>
      </c>
      <c r="AV235" s="85"/>
      <c r="AW235" s="3" t="str">
        <f t="shared" si="179"/>
        <v>1.10</v>
      </c>
      <c r="AX235" s="3" t="str">
        <f t="shared" si="180"/>
        <v>-</v>
      </c>
      <c r="AY235" s="3">
        <f t="shared" si="181"/>
        <v>140.05000000000001</v>
      </c>
      <c r="AZ235" s="3">
        <f t="shared" si="182"/>
        <v>-40.49</v>
      </c>
      <c r="BA235" s="3">
        <f t="shared" si="183"/>
        <v>0.33180000000000004</v>
      </c>
      <c r="BB235" s="85"/>
      <c r="BC235" s="3" t="str">
        <f t="shared" si="184"/>
        <v>1.10</v>
      </c>
      <c r="BD235" s="3" t="str">
        <f t="shared" si="185"/>
        <v>-</v>
      </c>
      <c r="BE235" s="3">
        <f t="shared" si="186"/>
        <v>140.05000000000001</v>
      </c>
      <c r="BF235" s="3">
        <f t="shared" si="187"/>
        <v>-40.49</v>
      </c>
      <c r="BG235" s="3">
        <f t="shared" si="188"/>
        <v>0.16590000000000002</v>
      </c>
    </row>
    <row r="236" spans="1:59" x14ac:dyDescent="0.3">
      <c r="A236" s="1" t="str">
        <f>'Forward collapse simulation'!B246</f>
        <v>1.10</v>
      </c>
      <c r="B236" s="37" t="str">
        <f>IF('Forward collapse simulation'!C246="","-",'Forward collapse simulation'!C246)</f>
        <v>-</v>
      </c>
      <c r="C236" s="85">
        <f>'Forward collapse simulation'!E246</f>
        <v>123.83</v>
      </c>
      <c r="D236" s="85">
        <f>'Forward collapse simulation'!F246</f>
        <v>-62.26</v>
      </c>
      <c r="E236" s="85">
        <f>'Forward collapse simulation'!D246</f>
        <v>1.208</v>
      </c>
      <c r="F236" s="85"/>
      <c r="G236" s="3" t="str">
        <f t="shared" si="144"/>
        <v>1.10</v>
      </c>
      <c r="H236" s="3" t="str">
        <f t="shared" si="145"/>
        <v>-</v>
      </c>
      <c r="I236" s="3">
        <f t="shared" si="146"/>
        <v>123.83</v>
      </c>
      <c r="J236" s="3">
        <f t="shared" si="147"/>
        <v>-62.26</v>
      </c>
      <c r="K236" s="3">
        <f t="shared" si="148"/>
        <v>1.0871999999999999</v>
      </c>
      <c r="L236" s="85"/>
      <c r="M236" s="3" t="str">
        <f t="shared" si="149"/>
        <v>1.10</v>
      </c>
      <c r="N236" s="3" t="str">
        <f t="shared" si="150"/>
        <v>-</v>
      </c>
      <c r="O236" s="3">
        <f t="shared" si="151"/>
        <v>123.83</v>
      </c>
      <c r="P236" s="3">
        <f t="shared" si="152"/>
        <v>-62.26</v>
      </c>
      <c r="Q236" s="3">
        <f t="shared" si="153"/>
        <v>0.96640000000000004</v>
      </c>
      <c r="R236" s="85"/>
      <c r="S236" s="3" t="str">
        <f t="shared" si="154"/>
        <v>1.10</v>
      </c>
      <c r="T236" s="3" t="str">
        <f t="shared" si="155"/>
        <v>-</v>
      </c>
      <c r="U236" s="3">
        <f t="shared" si="156"/>
        <v>123.83</v>
      </c>
      <c r="V236" s="3">
        <f t="shared" si="157"/>
        <v>-62.26</v>
      </c>
      <c r="W236" s="3">
        <f t="shared" si="158"/>
        <v>0.84559999999999991</v>
      </c>
      <c r="X236" s="85"/>
      <c r="Y236" s="3" t="str">
        <f t="shared" si="159"/>
        <v>1.10</v>
      </c>
      <c r="Z236" s="3" t="str">
        <f t="shared" si="160"/>
        <v>-</v>
      </c>
      <c r="AA236" s="3">
        <f t="shared" si="161"/>
        <v>123.83</v>
      </c>
      <c r="AB236" s="3">
        <f t="shared" si="162"/>
        <v>-62.26</v>
      </c>
      <c r="AC236" s="3">
        <f t="shared" si="163"/>
        <v>0.7248</v>
      </c>
      <c r="AD236" s="85"/>
      <c r="AE236" s="3" t="str">
        <f t="shared" si="164"/>
        <v>1.10</v>
      </c>
      <c r="AF236" s="3" t="str">
        <f t="shared" si="165"/>
        <v>-</v>
      </c>
      <c r="AG236" s="3">
        <f t="shared" si="166"/>
        <v>123.83</v>
      </c>
      <c r="AH236" s="3">
        <f t="shared" si="167"/>
        <v>-62.26</v>
      </c>
      <c r="AI236" s="3">
        <f t="shared" si="168"/>
        <v>0.60399999999999998</v>
      </c>
      <c r="AJ236" s="85"/>
      <c r="AK236" s="3" t="str">
        <f t="shared" si="169"/>
        <v>1.10</v>
      </c>
      <c r="AL236" s="3" t="str">
        <f t="shared" si="170"/>
        <v>-</v>
      </c>
      <c r="AM236" s="3">
        <f t="shared" si="171"/>
        <v>123.83</v>
      </c>
      <c r="AN236" s="3">
        <f t="shared" si="172"/>
        <v>-62.26</v>
      </c>
      <c r="AO236" s="3">
        <f t="shared" si="173"/>
        <v>0.48320000000000002</v>
      </c>
      <c r="AP236" s="85"/>
      <c r="AQ236" s="3" t="str">
        <f t="shared" si="174"/>
        <v>1.10</v>
      </c>
      <c r="AR236" s="3" t="str">
        <f t="shared" si="175"/>
        <v>-</v>
      </c>
      <c r="AS236" s="3">
        <f t="shared" si="176"/>
        <v>123.83</v>
      </c>
      <c r="AT236" s="3">
        <f t="shared" si="177"/>
        <v>-62.26</v>
      </c>
      <c r="AU236" s="3">
        <f t="shared" si="178"/>
        <v>0.3624</v>
      </c>
      <c r="AV236" s="85"/>
      <c r="AW236" s="3" t="str">
        <f t="shared" si="179"/>
        <v>1.10</v>
      </c>
      <c r="AX236" s="3" t="str">
        <f t="shared" si="180"/>
        <v>-</v>
      </c>
      <c r="AY236" s="3">
        <f t="shared" si="181"/>
        <v>123.83</v>
      </c>
      <c r="AZ236" s="3">
        <f t="shared" si="182"/>
        <v>-62.26</v>
      </c>
      <c r="BA236" s="3">
        <f t="shared" si="183"/>
        <v>0.24160000000000001</v>
      </c>
      <c r="BB236" s="85"/>
      <c r="BC236" s="3" t="str">
        <f t="shared" si="184"/>
        <v>1.10</v>
      </c>
      <c r="BD236" s="3" t="str">
        <f t="shared" si="185"/>
        <v>-</v>
      </c>
      <c r="BE236" s="3">
        <f t="shared" si="186"/>
        <v>123.83</v>
      </c>
      <c r="BF236" s="3">
        <f t="shared" si="187"/>
        <v>-62.26</v>
      </c>
      <c r="BG236" s="3">
        <f t="shared" si="188"/>
        <v>0.1208</v>
      </c>
    </row>
    <row r="237" spans="1:59" x14ac:dyDescent="0.3">
      <c r="A237" s="1" t="str">
        <f>'Forward collapse simulation'!B247</f>
        <v>1.10</v>
      </c>
      <c r="B237" s="37" t="str">
        <f>IF('Forward collapse simulation'!C247="","-",'Forward collapse simulation'!C247)</f>
        <v>1.11</v>
      </c>
      <c r="C237" s="85">
        <f>'Forward collapse simulation'!E247</f>
        <v>238.6</v>
      </c>
      <c r="D237" s="85">
        <f>'Forward collapse simulation'!F247</f>
        <v>-13.89</v>
      </c>
      <c r="E237" s="85">
        <f>'Forward collapse simulation'!D247</f>
        <v>3.49</v>
      </c>
      <c r="F237" s="85"/>
      <c r="G237" s="3" t="str">
        <f t="shared" si="144"/>
        <v>1.10</v>
      </c>
      <c r="H237" s="3" t="str">
        <f t="shared" si="145"/>
        <v>1.11</v>
      </c>
      <c r="I237" s="3">
        <f t="shared" si="146"/>
        <v>238.6</v>
      </c>
      <c r="J237" s="3">
        <f t="shared" si="147"/>
        <v>-13.89</v>
      </c>
      <c r="K237" s="3">
        <f t="shared" si="148"/>
        <v>3.49</v>
      </c>
      <c r="L237" s="85"/>
      <c r="M237" s="3" t="str">
        <f t="shared" si="149"/>
        <v>1.10</v>
      </c>
      <c r="N237" s="3" t="str">
        <f t="shared" si="150"/>
        <v>1.11</v>
      </c>
      <c r="O237" s="3">
        <f t="shared" si="151"/>
        <v>238.6</v>
      </c>
      <c r="P237" s="3">
        <f t="shared" si="152"/>
        <v>-13.89</v>
      </c>
      <c r="Q237" s="3">
        <f t="shared" si="153"/>
        <v>3.49</v>
      </c>
      <c r="R237" s="85"/>
      <c r="S237" s="3" t="str">
        <f t="shared" si="154"/>
        <v>1.10</v>
      </c>
      <c r="T237" s="3" t="str">
        <f t="shared" si="155"/>
        <v>1.11</v>
      </c>
      <c r="U237" s="3">
        <f t="shared" si="156"/>
        <v>238.6</v>
      </c>
      <c r="V237" s="3">
        <f t="shared" si="157"/>
        <v>-13.89</v>
      </c>
      <c r="W237" s="3">
        <f t="shared" si="158"/>
        <v>3.49</v>
      </c>
      <c r="X237" s="85"/>
      <c r="Y237" s="3" t="str">
        <f t="shared" si="159"/>
        <v>1.10</v>
      </c>
      <c r="Z237" s="3" t="str">
        <f t="shared" si="160"/>
        <v>1.11</v>
      </c>
      <c r="AA237" s="3">
        <f t="shared" si="161"/>
        <v>238.6</v>
      </c>
      <c r="AB237" s="3">
        <f t="shared" si="162"/>
        <v>-13.89</v>
      </c>
      <c r="AC237" s="3">
        <f t="shared" si="163"/>
        <v>3.49</v>
      </c>
      <c r="AD237" s="85"/>
      <c r="AE237" s="3" t="str">
        <f t="shared" si="164"/>
        <v>1.10</v>
      </c>
      <c r="AF237" s="3" t="str">
        <f t="shared" si="165"/>
        <v>1.11</v>
      </c>
      <c r="AG237" s="3">
        <f t="shared" si="166"/>
        <v>238.6</v>
      </c>
      <c r="AH237" s="3">
        <f t="shared" si="167"/>
        <v>-13.89</v>
      </c>
      <c r="AI237" s="3">
        <f t="shared" si="168"/>
        <v>3.49</v>
      </c>
      <c r="AJ237" s="85"/>
      <c r="AK237" s="3" t="str">
        <f t="shared" si="169"/>
        <v>1.10</v>
      </c>
      <c r="AL237" s="3" t="str">
        <f t="shared" si="170"/>
        <v>1.11</v>
      </c>
      <c r="AM237" s="3">
        <f t="shared" si="171"/>
        <v>238.6</v>
      </c>
      <c r="AN237" s="3">
        <f t="shared" si="172"/>
        <v>-13.89</v>
      </c>
      <c r="AO237" s="3">
        <f t="shared" si="173"/>
        <v>3.49</v>
      </c>
      <c r="AP237" s="85"/>
      <c r="AQ237" s="3" t="str">
        <f t="shared" si="174"/>
        <v>1.10</v>
      </c>
      <c r="AR237" s="3" t="str">
        <f t="shared" si="175"/>
        <v>1.11</v>
      </c>
      <c r="AS237" s="3">
        <f t="shared" si="176"/>
        <v>238.6</v>
      </c>
      <c r="AT237" s="3">
        <f t="shared" si="177"/>
        <v>-13.89</v>
      </c>
      <c r="AU237" s="3">
        <f t="shared" si="178"/>
        <v>3.49</v>
      </c>
      <c r="AV237" s="85"/>
      <c r="AW237" s="3" t="str">
        <f t="shared" si="179"/>
        <v>1.10</v>
      </c>
      <c r="AX237" s="3" t="str">
        <f t="shared" si="180"/>
        <v>1.11</v>
      </c>
      <c r="AY237" s="3">
        <f t="shared" si="181"/>
        <v>238.6</v>
      </c>
      <c r="AZ237" s="3">
        <f t="shared" si="182"/>
        <v>-13.89</v>
      </c>
      <c r="BA237" s="3">
        <f t="shared" si="183"/>
        <v>3.49</v>
      </c>
      <c r="BB237" s="85"/>
      <c r="BC237" s="3" t="str">
        <f t="shared" si="184"/>
        <v>1.10</v>
      </c>
      <c r="BD237" s="3" t="str">
        <f t="shared" si="185"/>
        <v>1.11</v>
      </c>
      <c r="BE237" s="3">
        <f t="shared" si="186"/>
        <v>238.6</v>
      </c>
      <c r="BF237" s="3">
        <f t="shared" si="187"/>
        <v>-13.89</v>
      </c>
      <c r="BG237" s="3">
        <f t="shared" si="188"/>
        <v>3.49</v>
      </c>
    </row>
    <row r="238" spans="1:59" x14ac:dyDescent="0.3">
      <c r="A238" s="1" t="str">
        <f>'Forward collapse simulation'!B248</f>
        <v>1.11</v>
      </c>
      <c r="B238" s="37" t="str">
        <f>IF('Forward collapse simulation'!C248="","-",'Forward collapse simulation'!C248)</f>
        <v>-</v>
      </c>
      <c r="C238" s="85">
        <f>'Forward collapse simulation'!E248</f>
        <v>74.05</v>
      </c>
      <c r="D238" s="85">
        <f>'Forward collapse simulation'!F248</f>
        <v>-88.21</v>
      </c>
      <c r="E238" s="85">
        <f>'Forward collapse simulation'!D248</f>
        <v>0.23300000000000001</v>
      </c>
      <c r="F238" s="85"/>
      <c r="G238" s="3" t="str">
        <f t="shared" si="144"/>
        <v>1.11</v>
      </c>
      <c r="H238" s="3" t="str">
        <f t="shared" si="145"/>
        <v>-</v>
      </c>
      <c r="I238" s="3">
        <f t="shared" si="146"/>
        <v>74.05</v>
      </c>
      <c r="J238" s="3">
        <f t="shared" si="147"/>
        <v>-88.21</v>
      </c>
      <c r="K238" s="3">
        <f t="shared" si="148"/>
        <v>0.20970000000000003</v>
      </c>
      <c r="L238" s="85"/>
      <c r="M238" s="3" t="str">
        <f t="shared" si="149"/>
        <v>1.11</v>
      </c>
      <c r="N238" s="3" t="str">
        <f t="shared" si="150"/>
        <v>-</v>
      </c>
      <c r="O238" s="3">
        <f t="shared" si="151"/>
        <v>74.05</v>
      </c>
      <c r="P238" s="3">
        <f t="shared" si="152"/>
        <v>-88.21</v>
      </c>
      <c r="Q238" s="3">
        <f t="shared" si="153"/>
        <v>0.18640000000000001</v>
      </c>
      <c r="R238" s="85"/>
      <c r="S238" s="3" t="str">
        <f t="shared" si="154"/>
        <v>1.11</v>
      </c>
      <c r="T238" s="3" t="str">
        <f t="shared" si="155"/>
        <v>-</v>
      </c>
      <c r="U238" s="3">
        <f t="shared" si="156"/>
        <v>74.05</v>
      </c>
      <c r="V238" s="3">
        <f t="shared" si="157"/>
        <v>-88.21</v>
      </c>
      <c r="W238" s="3">
        <f t="shared" si="158"/>
        <v>0.16309999999999999</v>
      </c>
      <c r="X238" s="85"/>
      <c r="Y238" s="3" t="str">
        <f t="shared" si="159"/>
        <v>1.11</v>
      </c>
      <c r="Z238" s="3" t="str">
        <f t="shared" si="160"/>
        <v>-</v>
      </c>
      <c r="AA238" s="3">
        <f t="shared" si="161"/>
        <v>74.05</v>
      </c>
      <c r="AB238" s="3">
        <f t="shared" si="162"/>
        <v>-88.21</v>
      </c>
      <c r="AC238" s="3">
        <f t="shared" si="163"/>
        <v>0.13980000000000001</v>
      </c>
      <c r="AD238" s="85"/>
      <c r="AE238" s="3" t="str">
        <f t="shared" si="164"/>
        <v>1.11</v>
      </c>
      <c r="AF238" s="3" t="str">
        <f t="shared" si="165"/>
        <v>-</v>
      </c>
      <c r="AG238" s="3">
        <f t="shared" si="166"/>
        <v>74.05</v>
      </c>
      <c r="AH238" s="3">
        <f t="shared" si="167"/>
        <v>-88.21</v>
      </c>
      <c r="AI238" s="3">
        <f t="shared" si="168"/>
        <v>0.11650000000000001</v>
      </c>
      <c r="AJ238" s="85"/>
      <c r="AK238" s="3" t="str">
        <f t="shared" si="169"/>
        <v>1.11</v>
      </c>
      <c r="AL238" s="3" t="str">
        <f t="shared" si="170"/>
        <v>-</v>
      </c>
      <c r="AM238" s="3">
        <f t="shared" si="171"/>
        <v>74.05</v>
      </c>
      <c r="AN238" s="3">
        <f t="shared" si="172"/>
        <v>-88.21</v>
      </c>
      <c r="AO238" s="3">
        <f t="shared" si="173"/>
        <v>9.3200000000000005E-2</v>
      </c>
      <c r="AP238" s="85"/>
      <c r="AQ238" s="3" t="str">
        <f t="shared" si="174"/>
        <v>1.11</v>
      </c>
      <c r="AR238" s="3" t="str">
        <f t="shared" si="175"/>
        <v>-</v>
      </c>
      <c r="AS238" s="3">
        <f t="shared" si="176"/>
        <v>74.05</v>
      </c>
      <c r="AT238" s="3">
        <f t="shared" si="177"/>
        <v>-88.21</v>
      </c>
      <c r="AU238" s="3">
        <f t="shared" si="178"/>
        <v>6.9900000000000004E-2</v>
      </c>
      <c r="AV238" s="85"/>
      <c r="AW238" s="3" t="str">
        <f t="shared" si="179"/>
        <v>1.11</v>
      </c>
      <c r="AX238" s="3" t="str">
        <f t="shared" si="180"/>
        <v>-</v>
      </c>
      <c r="AY238" s="3">
        <f t="shared" si="181"/>
        <v>74.05</v>
      </c>
      <c r="AZ238" s="3">
        <f t="shared" si="182"/>
        <v>-88.21</v>
      </c>
      <c r="BA238" s="3">
        <f t="shared" si="183"/>
        <v>4.6600000000000003E-2</v>
      </c>
      <c r="BB238" s="85"/>
      <c r="BC238" s="3" t="str">
        <f t="shared" si="184"/>
        <v>1.11</v>
      </c>
      <c r="BD238" s="3" t="str">
        <f t="shared" si="185"/>
        <v>-</v>
      </c>
      <c r="BE238" s="3">
        <f t="shared" si="186"/>
        <v>74.05</v>
      </c>
      <c r="BF238" s="3">
        <f t="shared" si="187"/>
        <v>-88.21</v>
      </c>
      <c r="BG238" s="3">
        <f t="shared" si="188"/>
        <v>2.3300000000000001E-2</v>
      </c>
    </row>
    <row r="239" spans="1:59" x14ac:dyDescent="0.3">
      <c r="A239" s="1" t="str">
        <f>'Forward collapse simulation'!B249</f>
        <v>1.11</v>
      </c>
      <c r="B239" s="37" t="str">
        <f>IF('Forward collapse simulation'!C249="","-",'Forward collapse simulation'!C249)</f>
        <v>-</v>
      </c>
      <c r="C239" s="85">
        <f>'Forward collapse simulation'!E249</f>
        <v>319.39999999999998</v>
      </c>
      <c r="D239" s="85">
        <f>'Forward collapse simulation'!F249</f>
        <v>-63.15</v>
      </c>
      <c r="E239" s="85">
        <f>'Forward collapse simulation'!D249</f>
        <v>0.38800000000000001</v>
      </c>
      <c r="F239" s="85"/>
      <c r="G239" s="3" t="str">
        <f t="shared" si="144"/>
        <v>1.11</v>
      </c>
      <c r="H239" s="3" t="str">
        <f t="shared" si="145"/>
        <v>-</v>
      </c>
      <c r="I239" s="3">
        <f t="shared" si="146"/>
        <v>319.39999999999998</v>
      </c>
      <c r="J239" s="3">
        <f t="shared" si="147"/>
        <v>-63.15</v>
      </c>
      <c r="K239" s="3">
        <f t="shared" si="148"/>
        <v>0.34920000000000001</v>
      </c>
      <c r="L239" s="85"/>
      <c r="M239" s="3" t="str">
        <f t="shared" si="149"/>
        <v>1.11</v>
      </c>
      <c r="N239" s="3" t="str">
        <f t="shared" si="150"/>
        <v>-</v>
      </c>
      <c r="O239" s="3">
        <f t="shared" si="151"/>
        <v>319.39999999999998</v>
      </c>
      <c r="P239" s="3">
        <f t="shared" si="152"/>
        <v>-63.15</v>
      </c>
      <c r="Q239" s="3">
        <f t="shared" si="153"/>
        <v>0.31040000000000001</v>
      </c>
      <c r="R239" s="85"/>
      <c r="S239" s="3" t="str">
        <f t="shared" si="154"/>
        <v>1.11</v>
      </c>
      <c r="T239" s="3" t="str">
        <f t="shared" si="155"/>
        <v>-</v>
      </c>
      <c r="U239" s="3">
        <f t="shared" si="156"/>
        <v>319.39999999999998</v>
      </c>
      <c r="V239" s="3">
        <f t="shared" si="157"/>
        <v>-63.15</v>
      </c>
      <c r="W239" s="3">
        <f t="shared" si="158"/>
        <v>0.27160000000000001</v>
      </c>
      <c r="X239" s="85"/>
      <c r="Y239" s="3" t="str">
        <f t="shared" si="159"/>
        <v>1.11</v>
      </c>
      <c r="Z239" s="3" t="str">
        <f t="shared" si="160"/>
        <v>-</v>
      </c>
      <c r="AA239" s="3">
        <f t="shared" si="161"/>
        <v>319.39999999999998</v>
      </c>
      <c r="AB239" s="3">
        <f t="shared" si="162"/>
        <v>-63.15</v>
      </c>
      <c r="AC239" s="3">
        <f t="shared" si="163"/>
        <v>0.23280000000000001</v>
      </c>
      <c r="AD239" s="85"/>
      <c r="AE239" s="3" t="str">
        <f t="shared" si="164"/>
        <v>1.11</v>
      </c>
      <c r="AF239" s="3" t="str">
        <f t="shared" si="165"/>
        <v>-</v>
      </c>
      <c r="AG239" s="3">
        <f t="shared" si="166"/>
        <v>319.39999999999998</v>
      </c>
      <c r="AH239" s="3">
        <f t="shared" si="167"/>
        <v>-63.15</v>
      </c>
      <c r="AI239" s="3">
        <f t="shared" si="168"/>
        <v>0.19400000000000001</v>
      </c>
      <c r="AJ239" s="85"/>
      <c r="AK239" s="3" t="str">
        <f t="shared" si="169"/>
        <v>1.11</v>
      </c>
      <c r="AL239" s="3" t="str">
        <f t="shared" si="170"/>
        <v>-</v>
      </c>
      <c r="AM239" s="3">
        <f t="shared" si="171"/>
        <v>319.39999999999998</v>
      </c>
      <c r="AN239" s="3">
        <f t="shared" si="172"/>
        <v>-63.15</v>
      </c>
      <c r="AO239" s="3">
        <f t="shared" si="173"/>
        <v>0.1552</v>
      </c>
      <c r="AP239" s="85"/>
      <c r="AQ239" s="3" t="str">
        <f t="shared" si="174"/>
        <v>1.11</v>
      </c>
      <c r="AR239" s="3" t="str">
        <f t="shared" si="175"/>
        <v>-</v>
      </c>
      <c r="AS239" s="3">
        <f t="shared" si="176"/>
        <v>319.39999999999998</v>
      </c>
      <c r="AT239" s="3">
        <f t="shared" si="177"/>
        <v>-63.15</v>
      </c>
      <c r="AU239" s="3">
        <f t="shared" si="178"/>
        <v>0.1164</v>
      </c>
      <c r="AV239" s="85"/>
      <c r="AW239" s="3" t="str">
        <f t="shared" si="179"/>
        <v>1.11</v>
      </c>
      <c r="AX239" s="3" t="str">
        <f t="shared" si="180"/>
        <v>-</v>
      </c>
      <c r="AY239" s="3">
        <f t="shared" si="181"/>
        <v>319.39999999999998</v>
      </c>
      <c r="AZ239" s="3">
        <f t="shared" si="182"/>
        <v>-63.15</v>
      </c>
      <c r="BA239" s="3">
        <f t="shared" si="183"/>
        <v>7.7600000000000002E-2</v>
      </c>
      <c r="BB239" s="85"/>
      <c r="BC239" s="3" t="str">
        <f t="shared" si="184"/>
        <v>1.11</v>
      </c>
      <c r="BD239" s="3" t="str">
        <f t="shared" si="185"/>
        <v>-</v>
      </c>
      <c r="BE239" s="3">
        <f t="shared" si="186"/>
        <v>319.39999999999998</v>
      </c>
      <c r="BF239" s="3">
        <f t="shared" si="187"/>
        <v>-63.15</v>
      </c>
      <c r="BG239" s="3">
        <f t="shared" si="188"/>
        <v>3.8800000000000001E-2</v>
      </c>
    </row>
    <row r="240" spans="1:59" x14ac:dyDescent="0.3">
      <c r="A240" s="1" t="str">
        <f>'Forward collapse simulation'!B250</f>
        <v>1.11</v>
      </c>
      <c r="B240" s="37" t="str">
        <f>IF('Forward collapse simulation'!C250="","-",'Forward collapse simulation'!C250)</f>
        <v>-</v>
      </c>
      <c r="C240" s="85">
        <f>'Forward collapse simulation'!E250</f>
        <v>317.44</v>
      </c>
      <c r="D240" s="85">
        <f>'Forward collapse simulation'!F250</f>
        <v>-17.5</v>
      </c>
      <c r="E240" s="85">
        <f>'Forward collapse simulation'!D250</f>
        <v>1.0109999999999999</v>
      </c>
      <c r="F240" s="85"/>
      <c r="G240" s="3" t="str">
        <f t="shared" si="144"/>
        <v>1.11</v>
      </c>
      <c r="H240" s="3" t="str">
        <f t="shared" si="145"/>
        <v>-</v>
      </c>
      <c r="I240" s="3">
        <f t="shared" si="146"/>
        <v>317.44</v>
      </c>
      <c r="J240" s="3">
        <f t="shared" si="147"/>
        <v>-17.5</v>
      </c>
      <c r="K240" s="3">
        <f t="shared" si="148"/>
        <v>0.90989999999999993</v>
      </c>
      <c r="L240" s="85"/>
      <c r="M240" s="3" t="str">
        <f t="shared" si="149"/>
        <v>1.11</v>
      </c>
      <c r="N240" s="3" t="str">
        <f t="shared" si="150"/>
        <v>-</v>
      </c>
      <c r="O240" s="3">
        <f t="shared" si="151"/>
        <v>317.44</v>
      </c>
      <c r="P240" s="3">
        <f t="shared" si="152"/>
        <v>-17.5</v>
      </c>
      <c r="Q240" s="3">
        <f t="shared" si="153"/>
        <v>0.80879999999999996</v>
      </c>
      <c r="R240" s="85"/>
      <c r="S240" s="3" t="str">
        <f t="shared" si="154"/>
        <v>1.11</v>
      </c>
      <c r="T240" s="3" t="str">
        <f t="shared" si="155"/>
        <v>-</v>
      </c>
      <c r="U240" s="3">
        <f t="shared" si="156"/>
        <v>317.44</v>
      </c>
      <c r="V240" s="3">
        <f t="shared" si="157"/>
        <v>-17.5</v>
      </c>
      <c r="W240" s="3">
        <f t="shared" si="158"/>
        <v>0.70769999999999988</v>
      </c>
      <c r="X240" s="85"/>
      <c r="Y240" s="3" t="str">
        <f t="shared" si="159"/>
        <v>1.11</v>
      </c>
      <c r="Z240" s="3" t="str">
        <f t="shared" si="160"/>
        <v>-</v>
      </c>
      <c r="AA240" s="3">
        <f t="shared" si="161"/>
        <v>317.44</v>
      </c>
      <c r="AB240" s="3">
        <f t="shared" si="162"/>
        <v>-17.5</v>
      </c>
      <c r="AC240" s="3">
        <f t="shared" si="163"/>
        <v>0.60659999999999992</v>
      </c>
      <c r="AD240" s="85"/>
      <c r="AE240" s="3" t="str">
        <f t="shared" si="164"/>
        <v>1.11</v>
      </c>
      <c r="AF240" s="3" t="str">
        <f t="shared" si="165"/>
        <v>-</v>
      </c>
      <c r="AG240" s="3">
        <f t="shared" si="166"/>
        <v>317.44</v>
      </c>
      <c r="AH240" s="3">
        <f t="shared" si="167"/>
        <v>-17.5</v>
      </c>
      <c r="AI240" s="3">
        <f t="shared" si="168"/>
        <v>0.50549999999999995</v>
      </c>
      <c r="AJ240" s="85"/>
      <c r="AK240" s="3" t="str">
        <f t="shared" si="169"/>
        <v>1.11</v>
      </c>
      <c r="AL240" s="3" t="str">
        <f t="shared" si="170"/>
        <v>-</v>
      </c>
      <c r="AM240" s="3">
        <f t="shared" si="171"/>
        <v>317.44</v>
      </c>
      <c r="AN240" s="3">
        <f t="shared" si="172"/>
        <v>-17.5</v>
      </c>
      <c r="AO240" s="3">
        <f t="shared" si="173"/>
        <v>0.40439999999999998</v>
      </c>
      <c r="AP240" s="85"/>
      <c r="AQ240" s="3" t="str">
        <f t="shared" si="174"/>
        <v>1.11</v>
      </c>
      <c r="AR240" s="3" t="str">
        <f t="shared" si="175"/>
        <v>-</v>
      </c>
      <c r="AS240" s="3">
        <f t="shared" si="176"/>
        <v>317.44</v>
      </c>
      <c r="AT240" s="3">
        <f t="shared" si="177"/>
        <v>-17.5</v>
      </c>
      <c r="AU240" s="3">
        <f t="shared" si="178"/>
        <v>0.30329999999999996</v>
      </c>
      <c r="AV240" s="85"/>
      <c r="AW240" s="3" t="str">
        <f t="shared" si="179"/>
        <v>1.11</v>
      </c>
      <c r="AX240" s="3" t="str">
        <f t="shared" si="180"/>
        <v>-</v>
      </c>
      <c r="AY240" s="3">
        <f t="shared" si="181"/>
        <v>317.44</v>
      </c>
      <c r="AZ240" s="3">
        <f t="shared" si="182"/>
        <v>-17.5</v>
      </c>
      <c r="BA240" s="3">
        <f t="shared" si="183"/>
        <v>0.20219999999999999</v>
      </c>
      <c r="BB240" s="85"/>
      <c r="BC240" s="3" t="str">
        <f t="shared" si="184"/>
        <v>1.11</v>
      </c>
      <c r="BD240" s="3" t="str">
        <f t="shared" si="185"/>
        <v>-</v>
      </c>
      <c r="BE240" s="3">
        <f t="shared" si="186"/>
        <v>317.44</v>
      </c>
      <c r="BF240" s="3">
        <f t="shared" si="187"/>
        <v>-17.5</v>
      </c>
      <c r="BG240" s="3">
        <f t="shared" si="188"/>
        <v>0.1011</v>
      </c>
    </row>
    <row r="241" spans="1:59" x14ac:dyDescent="0.3">
      <c r="A241" s="1" t="str">
        <f>'Forward collapse simulation'!B251</f>
        <v>1.11</v>
      </c>
      <c r="B241" s="37" t="str">
        <f>IF('Forward collapse simulation'!C251="","-",'Forward collapse simulation'!C251)</f>
        <v>-</v>
      </c>
      <c r="C241" s="85">
        <f>'Forward collapse simulation'!E251</f>
        <v>316.77999999999997</v>
      </c>
      <c r="D241" s="85">
        <f>'Forward collapse simulation'!F251</f>
        <v>-7.22</v>
      </c>
      <c r="E241" s="85">
        <f>'Forward collapse simulation'!D251</f>
        <v>2.9369999999999998</v>
      </c>
      <c r="F241" s="85"/>
      <c r="G241" s="3" t="str">
        <f t="shared" si="144"/>
        <v>1.11</v>
      </c>
      <c r="H241" s="3" t="str">
        <f t="shared" si="145"/>
        <v>-</v>
      </c>
      <c r="I241" s="3">
        <f t="shared" si="146"/>
        <v>316.77999999999997</v>
      </c>
      <c r="J241" s="3">
        <f t="shared" si="147"/>
        <v>-7.22</v>
      </c>
      <c r="K241" s="3">
        <f t="shared" si="148"/>
        <v>2.6433</v>
      </c>
      <c r="L241" s="85"/>
      <c r="M241" s="3" t="str">
        <f t="shared" si="149"/>
        <v>1.11</v>
      </c>
      <c r="N241" s="3" t="str">
        <f t="shared" si="150"/>
        <v>-</v>
      </c>
      <c r="O241" s="3">
        <f t="shared" si="151"/>
        <v>316.77999999999997</v>
      </c>
      <c r="P241" s="3">
        <f t="shared" si="152"/>
        <v>-7.22</v>
      </c>
      <c r="Q241" s="3">
        <f t="shared" si="153"/>
        <v>2.3496000000000001</v>
      </c>
      <c r="R241" s="85"/>
      <c r="S241" s="3" t="str">
        <f t="shared" si="154"/>
        <v>1.11</v>
      </c>
      <c r="T241" s="3" t="str">
        <f t="shared" si="155"/>
        <v>-</v>
      </c>
      <c r="U241" s="3">
        <f t="shared" si="156"/>
        <v>316.77999999999997</v>
      </c>
      <c r="V241" s="3">
        <f t="shared" si="157"/>
        <v>-7.22</v>
      </c>
      <c r="W241" s="3">
        <f t="shared" si="158"/>
        <v>2.0558999999999998</v>
      </c>
      <c r="X241" s="85"/>
      <c r="Y241" s="3" t="str">
        <f t="shared" si="159"/>
        <v>1.11</v>
      </c>
      <c r="Z241" s="3" t="str">
        <f t="shared" si="160"/>
        <v>-</v>
      </c>
      <c r="AA241" s="3">
        <f t="shared" si="161"/>
        <v>316.77999999999997</v>
      </c>
      <c r="AB241" s="3">
        <f t="shared" si="162"/>
        <v>-7.22</v>
      </c>
      <c r="AC241" s="3">
        <f t="shared" si="163"/>
        <v>1.7621999999999998</v>
      </c>
      <c r="AD241" s="85"/>
      <c r="AE241" s="3" t="str">
        <f t="shared" si="164"/>
        <v>1.11</v>
      </c>
      <c r="AF241" s="3" t="str">
        <f t="shared" si="165"/>
        <v>-</v>
      </c>
      <c r="AG241" s="3">
        <f t="shared" si="166"/>
        <v>316.77999999999997</v>
      </c>
      <c r="AH241" s="3">
        <f t="shared" si="167"/>
        <v>-7.22</v>
      </c>
      <c r="AI241" s="3">
        <f t="shared" si="168"/>
        <v>1.4684999999999999</v>
      </c>
      <c r="AJ241" s="85"/>
      <c r="AK241" s="3" t="str">
        <f t="shared" si="169"/>
        <v>1.11</v>
      </c>
      <c r="AL241" s="3" t="str">
        <f t="shared" si="170"/>
        <v>-</v>
      </c>
      <c r="AM241" s="3">
        <f t="shared" si="171"/>
        <v>316.77999999999997</v>
      </c>
      <c r="AN241" s="3">
        <f t="shared" si="172"/>
        <v>-7.22</v>
      </c>
      <c r="AO241" s="3">
        <f t="shared" si="173"/>
        <v>1.1748000000000001</v>
      </c>
      <c r="AP241" s="85"/>
      <c r="AQ241" s="3" t="str">
        <f t="shared" si="174"/>
        <v>1.11</v>
      </c>
      <c r="AR241" s="3" t="str">
        <f t="shared" si="175"/>
        <v>-</v>
      </c>
      <c r="AS241" s="3">
        <f t="shared" si="176"/>
        <v>316.77999999999997</v>
      </c>
      <c r="AT241" s="3">
        <f t="shared" si="177"/>
        <v>-7.22</v>
      </c>
      <c r="AU241" s="3">
        <f t="shared" si="178"/>
        <v>0.88109999999999988</v>
      </c>
      <c r="AV241" s="85"/>
      <c r="AW241" s="3" t="str">
        <f t="shared" si="179"/>
        <v>1.11</v>
      </c>
      <c r="AX241" s="3" t="str">
        <f t="shared" si="180"/>
        <v>-</v>
      </c>
      <c r="AY241" s="3">
        <f t="shared" si="181"/>
        <v>316.77999999999997</v>
      </c>
      <c r="AZ241" s="3">
        <f t="shared" si="182"/>
        <v>-7.22</v>
      </c>
      <c r="BA241" s="3">
        <f t="shared" si="183"/>
        <v>0.58740000000000003</v>
      </c>
      <c r="BB241" s="85"/>
      <c r="BC241" s="3" t="str">
        <f t="shared" si="184"/>
        <v>1.11</v>
      </c>
      <c r="BD241" s="3" t="str">
        <f t="shared" si="185"/>
        <v>-</v>
      </c>
      <c r="BE241" s="3">
        <f t="shared" si="186"/>
        <v>316.77999999999997</v>
      </c>
      <c r="BF241" s="3">
        <f t="shared" si="187"/>
        <v>-7.22</v>
      </c>
      <c r="BG241" s="3">
        <f t="shared" si="188"/>
        <v>0.29370000000000002</v>
      </c>
    </row>
    <row r="242" spans="1:59" x14ac:dyDescent="0.3">
      <c r="A242" s="1" t="str">
        <f>'Forward collapse simulation'!B252</f>
        <v>1.11</v>
      </c>
      <c r="B242" s="37" t="str">
        <f>IF('Forward collapse simulation'!C252="","-",'Forward collapse simulation'!C252)</f>
        <v>-</v>
      </c>
      <c r="C242" s="85">
        <f>'Forward collapse simulation'!E252</f>
        <v>315.62</v>
      </c>
      <c r="D242" s="85">
        <f>'Forward collapse simulation'!F252</f>
        <v>-3.51</v>
      </c>
      <c r="E242" s="85">
        <f>'Forward collapse simulation'!D252</f>
        <v>3.6760000000000002</v>
      </c>
      <c r="F242" s="85"/>
      <c r="G242" s="3" t="str">
        <f t="shared" si="144"/>
        <v>1.11</v>
      </c>
      <c r="H242" s="3" t="str">
        <f t="shared" si="145"/>
        <v>-</v>
      </c>
      <c r="I242" s="3">
        <f t="shared" si="146"/>
        <v>315.62</v>
      </c>
      <c r="J242" s="3">
        <f t="shared" si="147"/>
        <v>-3.51</v>
      </c>
      <c r="K242" s="3">
        <f t="shared" si="148"/>
        <v>3.3084000000000002</v>
      </c>
      <c r="L242" s="85"/>
      <c r="M242" s="3" t="str">
        <f t="shared" si="149"/>
        <v>1.11</v>
      </c>
      <c r="N242" s="3" t="str">
        <f t="shared" si="150"/>
        <v>-</v>
      </c>
      <c r="O242" s="3">
        <f t="shared" si="151"/>
        <v>315.62</v>
      </c>
      <c r="P242" s="3">
        <f t="shared" si="152"/>
        <v>-3.51</v>
      </c>
      <c r="Q242" s="3">
        <f t="shared" si="153"/>
        <v>2.9408000000000003</v>
      </c>
      <c r="R242" s="85"/>
      <c r="S242" s="3" t="str">
        <f t="shared" si="154"/>
        <v>1.11</v>
      </c>
      <c r="T242" s="3" t="str">
        <f t="shared" si="155"/>
        <v>-</v>
      </c>
      <c r="U242" s="3">
        <f t="shared" si="156"/>
        <v>315.62</v>
      </c>
      <c r="V242" s="3">
        <f t="shared" si="157"/>
        <v>-3.51</v>
      </c>
      <c r="W242" s="3">
        <f t="shared" si="158"/>
        <v>2.5731999999999999</v>
      </c>
      <c r="X242" s="85"/>
      <c r="Y242" s="3" t="str">
        <f t="shared" si="159"/>
        <v>1.11</v>
      </c>
      <c r="Z242" s="3" t="str">
        <f t="shared" si="160"/>
        <v>-</v>
      </c>
      <c r="AA242" s="3">
        <f t="shared" si="161"/>
        <v>315.62</v>
      </c>
      <c r="AB242" s="3">
        <f t="shared" si="162"/>
        <v>-3.51</v>
      </c>
      <c r="AC242" s="3">
        <f t="shared" si="163"/>
        <v>2.2056</v>
      </c>
      <c r="AD242" s="85"/>
      <c r="AE242" s="3" t="str">
        <f t="shared" si="164"/>
        <v>1.11</v>
      </c>
      <c r="AF242" s="3" t="str">
        <f t="shared" si="165"/>
        <v>-</v>
      </c>
      <c r="AG242" s="3">
        <f t="shared" si="166"/>
        <v>315.62</v>
      </c>
      <c r="AH242" s="3">
        <f t="shared" si="167"/>
        <v>-3.51</v>
      </c>
      <c r="AI242" s="3">
        <f t="shared" si="168"/>
        <v>1.8380000000000001</v>
      </c>
      <c r="AJ242" s="85"/>
      <c r="AK242" s="3" t="str">
        <f t="shared" si="169"/>
        <v>1.11</v>
      </c>
      <c r="AL242" s="3" t="str">
        <f t="shared" si="170"/>
        <v>-</v>
      </c>
      <c r="AM242" s="3">
        <f t="shared" si="171"/>
        <v>315.62</v>
      </c>
      <c r="AN242" s="3">
        <f t="shared" si="172"/>
        <v>-3.51</v>
      </c>
      <c r="AO242" s="3">
        <f t="shared" si="173"/>
        <v>1.4704000000000002</v>
      </c>
      <c r="AP242" s="85"/>
      <c r="AQ242" s="3" t="str">
        <f t="shared" si="174"/>
        <v>1.11</v>
      </c>
      <c r="AR242" s="3" t="str">
        <f t="shared" si="175"/>
        <v>-</v>
      </c>
      <c r="AS242" s="3">
        <f t="shared" si="176"/>
        <v>315.62</v>
      </c>
      <c r="AT242" s="3">
        <f t="shared" si="177"/>
        <v>-3.51</v>
      </c>
      <c r="AU242" s="3">
        <f t="shared" si="178"/>
        <v>1.1028</v>
      </c>
      <c r="AV242" s="85"/>
      <c r="AW242" s="3" t="str">
        <f t="shared" si="179"/>
        <v>1.11</v>
      </c>
      <c r="AX242" s="3" t="str">
        <f t="shared" si="180"/>
        <v>-</v>
      </c>
      <c r="AY242" s="3">
        <f t="shared" si="181"/>
        <v>315.62</v>
      </c>
      <c r="AZ242" s="3">
        <f t="shared" si="182"/>
        <v>-3.51</v>
      </c>
      <c r="BA242" s="3">
        <f t="shared" si="183"/>
        <v>0.73520000000000008</v>
      </c>
      <c r="BB242" s="85"/>
      <c r="BC242" s="3" t="str">
        <f t="shared" si="184"/>
        <v>1.11</v>
      </c>
      <c r="BD242" s="3" t="str">
        <f t="shared" si="185"/>
        <v>-</v>
      </c>
      <c r="BE242" s="3">
        <f t="shared" si="186"/>
        <v>315.62</v>
      </c>
      <c r="BF242" s="3">
        <f t="shared" si="187"/>
        <v>-3.51</v>
      </c>
      <c r="BG242" s="3">
        <f t="shared" si="188"/>
        <v>0.36760000000000004</v>
      </c>
    </row>
    <row r="243" spans="1:59" x14ac:dyDescent="0.3">
      <c r="A243" s="1" t="str">
        <f>'Forward collapse simulation'!B253</f>
        <v>1.11</v>
      </c>
      <c r="B243" s="37" t="str">
        <f>IF('Forward collapse simulation'!C253="","-",'Forward collapse simulation'!C253)</f>
        <v>-</v>
      </c>
      <c r="C243" s="85">
        <f>'Forward collapse simulation'!E253</f>
        <v>315.43</v>
      </c>
      <c r="D243" s="85">
        <f>'Forward collapse simulation'!F253</f>
        <v>-1.94</v>
      </c>
      <c r="E243" s="85">
        <f>'Forward collapse simulation'!D253</f>
        <v>6.6529999999999996</v>
      </c>
      <c r="F243" s="85"/>
      <c r="G243" s="3" t="str">
        <f t="shared" si="144"/>
        <v>1.11</v>
      </c>
      <c r="H243" s="3" t="str">
        <f t="shared" si="145"/>
        <v>-</v>
      </c>
      <c r="I243" s="3">
        <f t="shared" si="146"/>
        <v>315.43</v>
      </c>
      <c r="J243" s="3">
        <f t="shared" si="147"/>
        <v>-1.94</v>
      </c>
      <c r="K243" s="3">
        <f t="shared" si="148"/>
        <v>5.9876999999999994</v>
      </c>
      <c r="L243" s="85"/>
      <c r="M243" s="3" t="str">
        <f t="shared" si="149"/>
        <v>1.11</v>
      </c>
      <c r="N243" s="3" t="str">
        <f t="shared" si="150"/>
        <v>-</v>
      </c>
      <c r="O243" s="3">
        <f t="shared" si="151"/>
        <v>315.43</v>
      </c>
      <c r="P243" s="3">
        <f t="shared" si="152"/>
        <v>-1.94</v>
      </c>
      <c r="Q243" s="3">
        <f t="shared" si="153"/>
        <v>5.3224</v>
      </c>
      <c r="R243" s="85"/>
      <c r="S243" s="3" t="str">
        <f t="shared" si="154"/>
        <v>1.11</v>
      </c>
      <c r="T243" s="3" t="str">
        <f t="shared" si="155"/>
        <v>-</v>
      </c>
      <c r="U243" s="3">
        <f t="shared" si="156"/>
        <v>315.43</v>
      </c>
      <c r="V243" s="3">
        <f t="shared" si="157"/>
        <v>-1.94</v>
      </c>
      <c r="W243" s="3">
        <f t="shared" si="158"/>
        <v>4.6570999999999998</v>
      </c>
      <c r="X243" s="85"/>
      <c r="Y243" s="3" t="str">
        <f t="shared" si="159"/>
        <v>1.11</v>
      </c>
      <c r="Z243" s="3" t="str">
        <f t="shared" si="160"/>
        <v>-</v>
      </c>
      <c r="AA243" s="3">
        <f t="shared" si="161"/>
        <v>315.43</v>
      </c>
      <c r="AB243" s="3">
        <f t="shared" si="162"/>
        <v>-1.94</v>
      </c>
      <c r="AC243" s="3">
        <f t="shared" si="163"/>
        <v>3.9917999999999996</v>
      </c>
      <c r="AD243" s="85"/>
      <c r="AE243" s="3" t="str">
        <f t="shared" si="164"/>
        <v>1.11</v>
      </c>
      <c r="AF243" s="3" t="str">
        <f t="shared" si="165"/>
        <v>-</v>
      </c>
      <c r="AG243" s="3">
        <f t="shared" si="166"/>
        <v>315.43</v>
      </c>
      <c r="AH243" s="3">
        <f t="shared" si="167"/>
        <v>-1.94</v>
      </c>
      <c r="AI243" s="3">
        <f t="shared" si="168"/>
        <v>3.3264999999999998</v>
      </c>
      <c r="AJ243" s="85"/>
      <c r="AK243" s="3" t="str">
        <f t="shared" si="169"/>
        <v>1.11</v>
      </c>
      <c r="AL243" s="3" t="str">
        <f t="shared" si="170"/>
        <v>-</v>
      </c>
      <c r="AM243" s="3">
        <f t="shared" si="171"/>
        <v>315.43</v>
      </c>
      <c r="AN243" s="3">
        <f t="shared" si="172"/>
        <v>-1.94</v>
      </c>
      <c r="AO243" s="3">
        <f t="shared" si="173"/>
        <v>2.6612</v>
      </c>
      <c r="AP243" s="85"/>
      <c r="AQ243" s="3" t="str">
        <f t="shared" si="174"/>
        <v>1.11</v>
      </c>
      <c r="AR243" s="3" t="str">
        <f t="shared" si="175"/>
        <v>-</v>
      </c>
      <c r="AS243" s="3">
        <f t="shared" si="176"/>
        <v>315.43</v>
      </c>
      <c r="AT243" s="3">
        <f t="shared" si="177"/>
        <v>-1.94</v>
      </c>
      <c r="AU243" s="3">
        <f t="shared" si="178"/>
        <v>1.9958999999999998</v>
      </c>
      <c r="AV243" s="85"/>
      <c r="AW243" s="3" t="str">
        <f t="shared" si="179"/>
        <v>1.11</v>
      </c>
      <c r="AX243" s="3" t="str">
        <f t="shared" si="180"/>
        <v>-</v>
      </c>
      <c r="AY243" s="3">
        <f t="shared" si="181"/>
        <v>315.43</v>
      </c>
      <c r="AZ243" s="3">
        <f t="shared" si="182"/>
        <v>-1.94</v>
      </c>
      <c r="BA243" s="3">
        <f t="shared" si="183"/>
        <v>1.3306</v>
      </c>
      <c r="BB243" s="85"/>
      <c r="BC243" s="3" t="str">
        <f t="shared" si="184"/>
        <v>1.11</v>
      </c>
      <c r="BD243" s="3" t="str">
        <f t="shared" si="185"/>
        <v>-</v>
      </c>
      <c r="BE243" s="3">
        <f t="shared" si="186"/>
        <v>315.43</v>
      </c>
      <c r="BF243" s="3">
        <f t="shared" si="187"/>
        <v>-1.94</v>
      </c>
      <c r="BG243" s="3">
        <f t="shared" si="188"/>
        <v>0.6653</v>
      </c>
    </row>
    <row r="244" spans="1:59" x14ac:dyDescent="0.3">
      <c r="A244" s="1" t="str">
        <f>'Forward collapse simulation'!B254</f>
        <v>1.11</v>
      </c>
      <c r="B244" s="37" t="str">
        <f>IF('Forward collapse simulation'!C254="","-",'Forward collapse simulation'!C254)</f>
        <v>-</v>
      </c>
      <c r="C244" s="85">
        <f>'Forward collapse simulation'!E254</f>
        <v>314.93</v>
      </c>
      <c r="D244" s="85">
        <f>'Forward collapse simulation'!F254</f>
        <v>0.04</v>
      </c>
      <c r="E244" s="85">
        <f>'Forward collapse simulation'!D254</f>
        <v>7.27</v>
      </c>
      <c r="F244" s="85"/>
      <c r="G244" s="3" t="str">
        <f t="shared" si="144"/>
        <v>1.11</v>
      </c>
      <c r="H244" s="3" t="str">
        <f t="shared" si="145"/>
        <v>-</v>
      </c>
      <c r="I244" s="3">
        <f t="shared" si="146"/>
        <v>314.93</v>
      </c>
      <c r="J244" s="3">
        <f t="shared" si="147"/>
        <v>0.04</v>
      </c>
      <c r="K244" s="3">
        <f t="shared" si="148"/>
        <v>6.5430000000000001</v>
      </c>
      <c r="L244" s="85"/>
      <c r="M244" s="3" t="str">
        <f t="shared" si="149"/>
        <v>1.11</v>
      </c>
      <c r="N244" s="3" t="str">
        <f t="shared" si="150"/>
        <v>-</v>
      </c>
      <c r="O244" s="3">
        <f t="shared" si="151"/>
        <v>314.93</v>
      </c>
      <c r="P244" s="3">
        <f t="shared" si="152"/>
        <v>0.04</v>
      </c>
      <c r="Q244" s="3">
        <f t="shared" si="153"/>
        <v>5.8159999999999998</v>
      </c>
      <c r="R244" s="85"/>
      <c r="S244" s="3" t="str">
        <f t="shared" si="154"/>
        <v>1.11</v>
      </c>
      <c r="T244" s="3" t="str">
        <f t="shared" si="155"/>
        <v>-</v>
      </c>
      <c r="U244" s="3">
        <f t="shared" si="156"/>
        <v>314.93</v>
      </c>
      <c r="V244" s="3">
        <f t="shared" si="157"/>
        <v>0.04</v>
      </c>
      <c r="W244" s="3">
        <f t="shared" si="158"/>
        <v>5.0889999999999995</v>
      </c>
      <c r="X244" s="85"/>
      <c r="Y244" s="3" t="str">
        <f t="shared" si="159"/>
        <v>1.11</v>
      </c>
      <c r="Z244" s="3" t="str">
        <f t="shared" si="160"/>
        <v>-</v>
      </c>
      <c r="AA244" s="3">
        <f t="shared" si="161"/>
        <v>314.93</v>
      </c>
      <c r="AB244" s="3">
        <f t="shared" si="162"/>
        <v>0.04</v>
      </c>
      <c r="AC244" s="3">
        <f t="shared" si="163"/>
        <v>4.3619999999999992</v>
      </c>
      <c r="AD244" s="85"/>
      <c r="AE244" s="3" t="str">
        <f t="shared" si="164"/>
        <v>1.11</v>
      </c>
      <c r="AF244" s="3" t="str">
        <f t="shared" si="165"/>
        <v>-</v>
      </c>
      <c r="AG244" s="3">
        <f t="shared" si="166"/>
        <v>314.93</v>
      </c>
      <c r="AH244" s="3">
        <f t="shared" si="167"/>
        <v>0.04</v>
      </c>
      <c r="AI244" s="3">
        <f t="shared" si="168"/>
        <v>3.6349999999999998</v>
      </c>
      <c r="AJ244" s="85"/>
      <c r="AK244" s="3" t="str">
        <f t="shared" si="169"/>
        <v>1.11</v>
      </c>
      <c r="AL244" s="3" t="str">
        <f t="shared" si="170"/>
        <v>-</v>
      </c>
      <c r="AM244" s="3">
        <f t="shared" si="171"/>
        <v>314.93</v>
      </c>
      <c r="AN244" s="3">
        <f t="shared" si="172"/>
        <v>0.04</v>
      </c>
      <c r="AO244" s="3">
        <f t="shared" si="173"/>
        <v>2.9079999999999999</v>
      </c>
      <c r="AP244" s="85"/>
      <c r="AQ244" s="3" t="str">
        <f t="shared" si="174"/>
        <v>1.11</v>
      </c>
      <c r="AR244" s="3" t="str">
        <f t="shared" si="175"/>
        <v>-</v>
      </c>
      <c r="AS244" s="3">
        <f t="shared" si="176"/>
        <v>314.93</v>
      </c>
      <c r="AT244" s="3">
        <f t="shared" si="177"/>
        <v>0.04</v>
      </c>
      <c r="AU244" s="3">
        <f t="shared" si="178"/>
        <v>2.1809999999999996</v>
      </c>
      <c r="AV244" s="85"/>
      <c r="AW244" s="3" t="str">
        <f t="shared" si="179"/>
        <v>1.11</v>
      </c>
      <c r="AX244" s="3" t="str">
        <f t="shared" si="180"/>
        <v>-</v>
      </c>
      <c r="AY244" s="3">
        <f t="shared" si="181"/>
        <v>314.93</v>
      </c>
      <c r="AZ244" s="3">
        <f t="shared" si="182"/>
        <v>0.04</v>
      </c>
      <c r="BA244" s="3">
        <f t="shared" si="183"/>
        <v>1.454</v>
      </c>
      <c r="BB244" s="85"/>
      <c r="BC244" s="3" t="str">
        <f t="shared" si="184"/>
        <v>1.11</v>
      </c>
      <c r="BD244" s="3" t="str">
        <f t="shared" si="185"/>
        <v>-</v>
      </c>
      <c r="BE244" s="3">
        <f t="shared" si="186"/>
        <v>314.93</v>
      </c>
      <c r="BF244" s="3">
        <f t="shared" si="187"/>
        <v>0.04</v>
      </c>
      <c r="BG244" s="3">
        <f t="shared" si="188"/>
        <v>0.72699999999999998</v>
      </c>
    </row>
    <row r="245" spans="1:59" x14ac:dyDescent="0.3">
      <c r="A245" s="1" t="str">
        <f>'Forward collapse simulation'!B255</f>
        <v>1.11</v>
      </c>
      <c r="B245" s="37" t="str">
        <f>IF('Forward collapse simulation'!C255="","-",'Forward collapse simulation'!C255)</f>
        <v>-</v>
      </c>
      <c r="C245" s="85">
        <f>'Forward collapse simulation'!E255</f>
        <v>314.43</v>
      </c>
      <c r="D245" s="85">
        <f>'Forward collapse simulation'!F255</f>
        <v>0.72</v>
      </c>
      <c r="E245" s="85">
        <f>'Forward collapse simulation'!D255</f>
        <v>16.050999999999998</v>
      </c>
      <c r="F245" s="85"/>
      <c r="G245" s="3" t="str">
        <f t="shared" si="144"/>
        <v>1.11</v>
      </c>
      <c r="H245" s="3" t="str">
        <f t="shared" si="145"/>
        <v>-</v>
      </c>
      <c r="I245" s="3">
        <f t="shared" si="146"/>
        <v>314.43</v>
      </c>
      <c r="J245" s="3">
        <f t="shared" si="147"/>
        <v>0.72</v>
      </c>
      <c r="K245" s="3">
        <f t="shared" si="148"/>
        <v>14.445899999999998</v>
      </c>
      <c r="L245" s="85"/>
      <c r="M245" s="3" t="str">
        <f t="shared" si="149"/>
        <v>1.11</v>
      </c>
      <c r="N245" s="3" t="str">
        <f t="shared" si="150"/>
        <v>-</v>
      </c>
      <c r="O245" s="3">
        <f t="shared" si="151"/>
        <v>314.43</v>
      </c>
      <c r="P245" s="3">
        <f t="shared" si="152"/>
        <v>0.72</v>
      </c>
      <c r="Q245" s="3">
        <f t="shared" si="153"/>
        <v>12.8408</v>
      </c>
      <c r="R245" s="85"/>
      <c r="S245" s="3" t="str">
        <f t="shared" si="154"/>
        <v>1.11</v>
      </c>
      <c r="T245" s="3" t="str">
        <f t="shared" si="155"/>
        <v>-</v>
      </c>
      <c r="U245" s="3">
        <f t="shared" si="156"/>
        <v>314.43</v>
      </c>
      <c r="V245" s="3">
        <f t="shared" si="157"/>
        <v>0.72</v>
      </c>
      <c r="W245" s="3">
        <f t="shared" si="158"/>
        <v>11.235699999999998</v>
      </c>
      <c r="X245" s="85"/>
      <c r="Y245" s="3" t="str">
        <f t="shared" si="159"/>
        <v>1.11</v>
      </c>
      <c r="Z245" s="3" t="str">
        <f t="shared" si="160"/>
        <v>-</v>
      </c>
      <c r="AA245" s="3">
        <f t="shared" si="161"/>
        <v>314.43</v>
      </c>
      <c r="AB245" s="3">
        <f t="shared" si="162"/>
        <v>0.72</v>
      </c>
      <c r="AC245" s="3">
        <f t="shared" si="163"/>
        <v>9.6305999999999994</v>
      </c>
      <c r="AD245" s="85"/>
      <c r="AE245" s="3" t="str">
        <f t="shared" si="164"/>
        <v>1.11</v>
      </c>
      <c r="AF245" s="3" t="str">
        <f t="shared" si="165"/>
        <v>-</v>
      </c>
      <c r="AG245" s="3">
        <f t="shared" si="166"/>
        <v>314.43</v>
      </c>
      <c r="AH245" s="3">
        <f t="shared" si="167"/>
        <v>0.72</v>
      </c>
      <c r="AI245" s="3">
        <f t="shared" si="168"/>
        <v>8.0254999999999992</v>
      </c>
      <c r="AJ245" s="85"/>
      <c r="AK245" s="3" t="str">
        <f t="shared" si="169"/>
        <v>1.11</v>
      </c>
      <c r="AL245" s="3" t="str">
        <f t="shared" si="170"/>
        <v>-</v>
      </c>
      <c r="AM245" s="3">
        <f t="shared" si="171"/>
        <v>314.43</v>
      </c>
      <c r="AN245" s="3">
        <f t="shared" si="172"/>
        <v>0.72</v>
      </c>
      <c r="AO245" s="3">
        <f t="shared" si="173"/>
        <v>6.4203999999999999</v>
      </c>
      <c r="AP245" s="85"/>
      <c r="AQ245" s="3" t="str">
        <f t="shared" si="174"/>
        <v>1.11</v>
      </c>
      <c r="AR245" s="3" t="str">
        <f t="shared" si="175"/>
        <v>-</v>
      </c>
      <c r="AS245" s="3">
        <f t="shared" si="176"/>
        <v>314.43</v>
      </c>
      <c r="AT245" s="3">
        <f t="shared" si="177"/>
        <v>0.72</v>
      </c>
      <c r="AU245" s="3">
        <f t="shared" si="178"/>
        <v>4.8152999999999997</v>
      </c>
      <c r="AV245" s="85"/>
      <c r="AW245" s="3" t="str">
        <f t="shared" si="179"/>
        <v>1.11</v>
      </c>
      <c r="AX245" s="3" t="str">
        <f t="shared" si="180"/>
        <v>-</v>
      </c>
      <c r="AY245" s="3">
        <f t="shared" si="181"/>
        <v>314.43</v>
      </c>
      <c r="AZ245" s="3">
        <f t="shared" si="182"/>
        <v>0.72</v>
      </c>
      <c r="BA245" s="3">
        <f t="shared" si="183"/>
        <v>3.2101999999999999</v>
      </c>
      <c r="BB245" s="85"/>
      <c r="BC245" s="3" t="str">
        <f t="shared" si="184"/>
        <v>1.11</v>
      </c>
      <c r="BD245" s="3" t="str">
        <f t="shared" si="185"/>
        <v>-</v>
      </c>
      <c r="BE245" s="3">
        <f t="shared" si="186"/>
        <v>314.43</v>
      </c>
      <c r="BF245" s="3">
        <f t="shared" si="187"/>
        <v>0.72</v>
      </c>
      <c r="BG245" s="3">
        <f t="shared" si="188"/>
        <v>1.6051</v>
      </c>
    </row>
    <row r="246" spans="1:59" x14ac:dyDescent="0.3">
      <c r="A246" s="1" t="str">
        <f>'Forward collapse simulation'!B256</f>
        <v>1.11</v>
      </c>
      <c r="B246" s="37" t="str">
        <f>IF('Forward collapse simulation'!C256="","-",'Forward collapse simulation'!C256)</f>
        <v>-</v>
      </c>
      <c r="C246" s="85">
        <f>'Forward collapse simulation'!E256</f>
        <v>314.10000000000002</v>
      </c>
      <c r="D246" s="85">
        <f>'Forward collapse simulation'!F256</f>
        <v>4.4400000000000004</v>
      </c>
      <c r="E246" s="85">
        <f>'Forward collapse simulation'!D256</f>
        <v>15.72</v>
      </c>
      <c r="F246" s="85"/>
      <c r="G246" s="3" t="str">
        <f t="shared" si="144"/>
        <v>1.11</v>
      </c>
      <c r="H246" s="3" t="str">
        <f t="shared" si="145"/>
        <v>-</v>
      </c>
      <c r="I246" s="3">
        <f t="shared" si="146"/>
        <v>314.10000000000002</v>
      </c>
      <c r="J246" s="3">
        <f t="shared" si="147"/>
        <v>4.4400000000000004</v>
      </c>
      <c r="K246" s="3">
        <f t="shared" si="148"/>
        <v>14.148000000000001</v>
      </c>
      <c r="L246" s="85"/>
      <c r="M246" s="3" t="str">
        <f t="shared" si="149"/>
        <v>1.11</v>
      </c>
      <c r="N246" s="3" t="str">
        <f t="shared" si="150"/>
        <v>-</v>
      </c>
      <c r="O246" s="3">
        <f t="shared" si="151"/>
        <v>314.10000000000002</v>
      </c>
      <c r="P246" s="3">
        <f t="shared" si="152"/>
        <v>4.4400000000000004</v>
      </c>
      <c r="Q246" s="3">
        <f t="shared" si="153"/>
        <v>12.576000000000001</v>
      </c>
      <c r="R246" s="85"/>
      <c r="S246" s="3" t="str">
        <f t="shared" si="154"/>
        <v>1.11</v>
      </c>
      <c r="T246" s="3" t="str">
        <f t="shared" si="155"/>
        <v>-</v>
      </c>
      <c r="U246" s="3">
        <f t="shared" si="156"/>
        <v>314.10000000000002</v>
      </c>
      <c r="V246" s="3">
        <f t="shared" si="157"/>
        <v>4.4400000000000004</v>
      </c>
      <c r="W246" s="3">
        <f t="shared" si="158"/>
        <v>11.004</v>
      </c>
      <c r="X246" s="85"/>
      <c r="Y246" s="3" t="str">
        <f t="shared" si="159"/>
        <v>1.11</v>
      </c>
      <c r="Z246" s="3" t="str">
        <f t="shared" si="160"/>
        <v>-</v>
      </c>
      <c r="AA246" s="3">
        <f t="shared" si="161"/>
        <v>314.10000000000002</v>
      </c>
      <c r="AB246" s="3">
        <f t="shared" si="162"/>
        <v>4.4400000000000004</v>
      </c>
      <c r="AC246" s="3">
        <f t="shared" si="163"/>
        <v>9.4320000000000004</v>
      </c>
      <c r="AD246" s="85"/>
      <c r="AE246" s="3" t="str">
        <f t="shared" si="164"/>
        <v>1.11</v>
      </c>
      <c r="AF246" s="3" t="str">
        <f t="shared" si="165"/>
        <v>-</v>
      </c>
      <c r="AG246" s="3">
        <f t="shared" si="166"/>
        <v>314.10000000000002</v>
      </c>
      <c r="AH246" s="3">
        <f t="shared" si="167"/>
        <v>4.4400000000000004</v>
      </c>
      <c r="AI246" s="3">
        <f t="shared" si="168"/>
        <v>7.86</v>
      </c>
      <c r="AJ246" s="85"/>
      <c r="AK246" s="3" t="str">
        <f t="shared" si="169"/>
        <v>1.11</v>
      </c>
      <c r="AL246" s="3" t="str">
        <f t="shared" si="170"/>
        <v>-</v>
      </c>
      <c r="AM246" s="3">
        <f t="shared" si="171"/>
        <v>314.10000000000002</v>
      </c>
      <c r="AN246" s="3">
        <f t="shared" si="172"/>
        <v>4.4400000000000004</v>
      </c>
      <c r="AO246" s="3">
        <f t="shared" si="173"/>
        <v>6.2880000000000003</v>
      </c>
      <c r="AP246" s="85"/>
      <c r="AQ246" s="3" t="str">
        <f t="shared" si="174"/>
        <v>1.11</v>
      </c>
      <c r="AR246" s="3" t="str">
        <f t="shared" si="175"/>
        <v>-</v>
      </c>
      <c r="AS246" s="3">
        <f t="shared" si="176"/>
        <v>314.10000000000002</v>
      </c>
      <c r="AT246" s="3">
        <f t="shared" si="177"/>
        <v>4.4400000000000004</v>
      </c>
      <c r="AU246" s="3">
        <f t="shared" si="178"/>
        <v>4.7160000000000002</v>
      </c>
      <c r="AV246" s="85"/>
      <c r="AW246" s="3" t="str">
        <f t="shared" si="179"/>
        <v>1.11</v>
      </c>
      <c r="AX246" s="3" t="str">
        <f t="shared" si="180"/>
        <v>-</v>
      </c>
      <c r="AY246" s="3">
        <f t="shared" si="181"/>
        <v>314.10000000000002</v>
      </c>
      <c r="AZ246" s="3">
        <f t="shared" si="182"/>
        <v>4.4400000000000004</v>
      </c>
      <c r="BA246" s="3">
        <f t="shared" si="183"/>
        <v>3.1440000000000001</v>
      </c>
      <c r="BB246" s="85"/>
      <c r="BC246" s="3" t="str">
        <f t="shared" si="184"/>
        <v>1.11</v>
      </c>
      <c r="BD246" s="3" t="str">
        <f t="shared" si="185"/>
        <v>-</v>
      </c>
      <c r="BE246" s="3">
        <f t="shared" si="186"/>
        <v>314.10000000000002</v>
      </c>
      <c r="BF246" s="3">
        <f t="shared" si="187"/>
        <v>4.4400000000000004</v>
      </c>
      <c r="BG246" s="3">
        <f t="shared" si="188"/>
        <v>1.5720000000000001</v>
      </c>
    </row>
    <row r="247" spans="1:59" x14ac:dyDescent="0.3">
      <c r="A247" s="1" t="str">
        <f>'Forward collapse simulation'!B257</f>
        <v>1.11</v>
      </c>
      <c r="B247" s="37" t="str">
        <f>IF('Forward collapse simulation'!C257="","-",'Forward collapse simulation'!C257)</f>
        <v>-</v>
      </c>
      <c r="C247" s="85">
        <f>'Forward collapse simulation'!E257</f>
        <v>313.44</v>
      </c>
      <c r="D247" s="85">
        <f>'Forward collapse simulation'!F257</f>
        <v>9.42</v>
      </c>
      <c r="E247" s="85">
        <f>'Forward collapse simulation'!D257</f>
        <v>14.321</v>
      </c>
      <c r="F247" s="85"/>
      <c r="G247" s="3" t="str">
        <f t="shared" si="144"/>
        <v>1.11</v>
      </c>
      <c r="H247" s="3" t="str">
        <f t="shared" si="145"/>
        <v>-</v>
      </c>
      <c r="I247" s="3">
        <f t="shared" si="146"/>
        <v>313.44</v>
      </c>
      <c r="J247" s="3">
        <f t="shared" si="147"/>
        <v>9.42</v>
      </c>
      <c r="K247" s="3">
        <f t="shared" si="148"/>
        <v>12.8889</v>
      </c>
      <c r="L247" s="85"/>
      <c r="M247" s="3" t="str">
        <f t="shared" si="149"/>
        <v>1.11</v>
      </c>
      <c r="N247" s="3" t="str">
        <f t="shared" si="150"/>
        <v>-</v>
      </c>
      <c r="O247" s="3">
        <f t="shared" si="151"/>
        <v>313.44</v>
      </c>
      <c r="P247" s="3">
        <f t="shared" si="152"/>
        <v>9.42</v>
      </c>
      <c r="Q247" s="3">
        <f t="shared" si="153"/>
        <v>11.456800000000001</v>
      </c>
      <c r="R247" s="85"/>
      <c r="S247" s="3" t="str">
        <f t="shared" si="154"/>
        <v>1.11</v>
      </c>
      <c r="T247" s="3" t="str">
        <f t="shared" si="155"/>
        <v>-</v>
      </c>
      <c r="U247" s="3">
        <f t="shared" si="156"/>
        <v>313.44</v>
      </c>
      <c r="V247" s="3">
        <f t="shared" si="157"/>
        <v>9.42</v>
      </c>
      <c r="W247" s="3">
        <f t="shared" si="158"/>
        <v>10.024699999999999</v>
      </c>
      <c r="X247" s="85"/>
      <c r="Y247" s="3" t="str">
        <f t="shared" si="159"/>
        <v>1.11</v>
      </c>
      <c r="Z247" s="3" t="str">
        <f t="shared" si="160"/>
        <v>-</v>
      </c>
      <c r="AA247" s="3">
        <f t="shared" si="161"/>
        <v>313.44</v>
      </c>
      <c r="AB247" s="3">
        <f t="shared" si="162"/>
        <v>9.42</v>
      </c>
      <c r="AC247" s="3">
        <f t="shared" si="163"/>
        <v>8.5925999999999991</v>
      </c>
      <c r="AD247" s="85"/>
      <c r="AE247" s="3" t="str">
        <f t="shared" si="164"/>
        <v>1.11</v>
      </c>
      <c r="AF247" s="3" t="str">
        <f t="shared" si="165"/>
        <v>-</v>
      </c>
      <c r="AG247" s="3">
        <f t="shared" si="166"/>
        <v>313.44</v>
      </c>
      <c r="AH247" s="3">
        <f t="shared" si="167"/>
        <v>9.42</v>
      </c>
      <c r="AI247" s="3">
        <f t="shared" si="168"/>
        <v>7.1604999999999999</v>
      </c>
      <c r="AJ247" s="85"/>
      <c r="AK247" s="3" t="str">
        <f t="shared" si="169"/>
        <v>1.11</v>
      </c>
      <c r="AL247" s="3" t="str">
        <f t="shared" si="170"/>
        <v>-</v>
      </c>
      <c r="AM247" s="3">
        <f t="shared" si="171"/>
        <v>313.44</v>
      </c>
      <c r="AN247" s="3">
        <f t="shared" si="172"/>
        <v>9.42</v>
      </c>
      <c r="AO247" s="3">
        <f t="shared" si="173"/>
        <v>5.7284000000000006</v>
      </c>
      <c r="AP247" s="85"/>
      <c r="AQ247" s="3" t="str">
        <f t="shared" si="174"/>
        <v>1.11</v>
      </c>
      <c r="AR247" s="3" t="str">
        <f t="shared" si="175"/>
        <v>-</v>
      </c>
      <c r="AS247" s="3">
        <f t="shared" si="176"/>
        <v>313.44</v>
      </c>
      <c r="AT247" s="3">
        <f t="shared" si="177"/>
        <v>9.42</v>
      </c>
      <c r="AU247" s="3">
        <f t="shared" si="178"/>
        <v>4.2962999999999996</v>
      </c>
      <c r="AV247" s="85"/>
      <c r="AW247" s="3" t="str">
        <f t="shared" si="179"/>
        <v>1.11</v>
      </c>
      <c r="AX247" s="3" t="str">
        <f t="shared" si="180"/>
        <v>-</v>
      </c>
      <c r="AY247" s="3">
        <f t="shared" si="181"/>
        <v>313.44</v>
      </c>
      <c r="AZ247" s="3">
        <f t="shared" si="182"/>
        <v>9.42</v>
      </c>
      <c r="BA247" s="3">
        <f t="shared" si="183"/>
        <v>2.8642000000000003</v>
      </c>
      <c r="BB247" s="85"/>
      <c r="BC247" s="3" t="str">
        <f t="shared" si="184"/>
        <v>1.11</v>
      </c>
      <c r="BD247" s="3" t="str">
        <f t="shared" si="185"/>
        <v>-</v>
      </c>
      <c r="BE247" s="3">
        <f t="shared" si="186"/>
        <v>313.44</v>
      </c>
      <c r="BF247" s="3">
        <f t="shared" si="187"/>
        <v>9.42</v>
      </c>
      <c r="BG247" s="3">
        <f t="shared" si="188"/>
        <v>1.4321000000000002</v>
      </c>
    </row>
    <row r="248" spans="1:59" x14ac:dyDescent="0.3">
      <c r="A248" s="1" t="str">
        <f>'Forward collapse simulation'!B258</f>
        <v>1.11</v>
      </c>
      <c r="B248" s="37" t="str">
        <f>IF('Forward collapse simulation'!C258="","-",'Forward collapse simulation'!C258)</f>
        <v>-</v>
      </c>
      <c r="C248" s="85">
        <f>'Forward collapse simulation'!E258</f>
        <v>313.44</v>
      </c>
      <c r="D248" s="85">
        <f>'Forward collapse simulation'!F258</f>
        <v>15.77</v>
      </c>
      <c r="E248" s="85">
        <f>'Forward collapse simulation'!D258</f>
        <v>13.021000000000001</v>
      </c>
      <c r="F248" s="85"/>
      <c r="G248" s="3" t="str">
        <f t="shared" si="144"/>
        <v>1.11</v>
      </c>
      <c r="H248" s="3" t="str">
        <f t="shared" si="145"/>
        <v>-</v>
      </c>
      <c r="I248" s="3">
        <f t="shared" si="146"/>
        <v>313.44</v>
      </c>
      <c r="J248" s="3">
        <f t="shared" si="147"/>
        <v>15.77</v>
      </c>
      <c r="K248" s="3">
        <f t="shared" si="148"/>
        <v>11.718900000000001</v>
      </c>
      <c r="L248" s="85"/>
      <c r="M248" s="3" t="str">
        <f t="shared" si="149"/>
        <v>1.11</v>
      </c>
      <c r="N248" s="3" t="str">
        <f t="shared" si="150"/>
        <v>-</v>
      </c>
      <c r="O248" s="3">
        <f t="shared" si="151"/>
        <v>313.44</v>
      </c>
      <c r="P248" s="3">
        <f t="shared" si="152"/>
        <v>15.77</v>
      </c>
      <c r="Q248" s="3">
        <f t="shared" si="153"/>
        <v>10.416800000000002</v>
      </c>
      <c r="R248" s="85"/>
      <c r="S248" s="3" t="str">
        <f t="shared" si="154"/>
        <v>1.11</v>
      </c>
      <c r="T248" s="3" t="str">
        <f t="shared" si="155"/>
        <v>-</v>
      </c>
      <c r="U248" s="3">
        <f t="shared" si="156"/>
        <v>313.44</v>
      </c>
      <c r="V248" s="3">
        <f t="shared" si="157"/>
        <v>15.77</v>
      </c>
      <c r="W248" s="3">
        <f t="shared" si="158"/>
        <v>9.1146999999999991</v>
      </c>
      <c r="X248" s="85"/>
      <c r="Y248" s="3" t="str">
        <f t="shared" si="159"/>
        <v>1.11</v>
      </c>
      <c r="Z248" s="3" t="str">
        <f t="shared" si="160"/>
        <v>-</v>
      </c>
      <c r="AA248" s="3">
        <f t="shared" si="161"/>
        <v>313.44</v>
      </c>
      <c r="AB248" s="3">
        <f t="shared" si="162"/>
        <v>15.77</v>
      </c>
      <c r="AC248" s="3">
        <f t="shared" si="163"/>
        <v>7.8125999999999998</v>
      </c>
      <c r="AD248" s="85"/>
      <c r="AE248" s="3" t="str">
        <f t="shared" si="164"/>
        <v>1.11</v>
      </c>
      <c r="AF248" s="3" t="str">
        <f t="shared" si="165"/>
        <v>-</v>
      </c>
      <c r="AG248" s="3">
        <f t="shared" si="166"/>
        <v>313.44</v>
      </c>
      <c r="AH248" s="3">
        <f t="shared" si="167"/>
        <v>15.77</v>
      </c>
      <c r="AI248" s="3">
        <f t="shared" si="168"/>
        <v>6.5105000000000004</v>
      </c>
      <c r="AJ248" s="85"/>
      <c r="AK248" s="3" t="str">
        <f t="shared" si="169"/>
        <v>1.11</v>
      </c>
      <c r="AL248" s="3" t="str">
        <f t="shared" si="170"/>
        <v>-</v>
      </c>
      <c r="AM248" s="3">
        <f t="shared" si="171"/>
        <v>313.44</v>
      </c>
      <c r="AN248" s="3">
        <f t="shared" si="172"/>
        <v>15.77</v>
      </c>
      <c r="AO248" s="3">
        <f t="shared" si="173"/>
        <v>5.208400000000001</v>
      </c>
      <c r="AP248" s="85"/>
      <c r="AQ248" s="3" t="str">
        <f t="shared" si="174"/>
        <v>1.11</v>
      </c>
      <c r="AR248" s="3" t="str">
        <f t="shared" si="175"/>
        <v>-</v>
      </c>
      <c r="AS248" s="3">
        <f t="shared" si="176"/>
        <v>313.44</v>
      </c>
      <c r="AT248" s="3">
        <f t="shared" si="177"/>
        <v>15.77</v>
      </c>
      <c r="AU248" s="3">
        <f t="shared" si="178"/>
        <v>3.9062999999999999</v>
      </c>
      <c r="AV248" s="85"/>
      <c r="AW248" s="3" t="str">
        <f t="shared" si="179"/>
        <v>1.11</v>
      </c>
      <c r="AX248" s="3" t="str">
        <f t="shared" si="180"/>
        <v>-</v>
      </c>
      <c r="AY248" s="3">
        <f t="shared" si="181"/>
        <v>313.44</v>
      </c>
      <c r="AZ248" s="3">
        <f t="shared" si="182"/>
        <v>15.77</v>
      </c>
      <c r="BA248" s="3">
        <f t="shared" si="183"/>
        <v>2.6042000000000005</v>
      </c>
      <c r="BB248" s="85"/>
      <c r="BC248" s="3" t="str">
        <f t="shared" si="184"/>
        <v>1.11</v>
      </c>
      <c r="BD248" s="3" t="str">
        <f t="shared" si="185"/>
        <v>-</v>
      </c>
      <c r="BE248" s="3">
        <f t="shared" si="186"/>
        <v>313.44</v>
      </c>
      <c r="BF248" s="3">
        <f t="shared" si="187"/>
        <v>15.77</v>
      </c>
      <c r="BG248" s="3">
        <f t="shared" si="188"/>
        <v>1.3021000000000003</v>
      </c>
    </row>
    <row r="249" spans="1:59" x14ac:dyDescent="0.3">
      <c r="A249" s="1" t="str">
        <f>'Forward collapse simulation'!B259</f>
        <v>1.11</v>
      </c>
      <c r="B249" s="37" t="str">
        <f>IF('Forward collapse simulation'!C259="","-",'Forward collapse simulation'!C259)</f>
        <v>-</v>
      </c>
      <c r="C249" s="85">
        <f>'Forward collapse simulation'!E259</f>
        <v>314.3</v>
      </c>
      <c r="D249" s="85">
        <f>'Forward collapse simulation'!F259</f>
        <v>23.86</v>
      </c>
      <c r="E249" s="85">
        <f>'Forward collapse simulation'!D259</f>
        <v>9.6829999999999998</v>
      </c>
      <c r="F249" s="85"/>
      <c r="G249" s="3" t="str">
        <f t="shared" si="144"/>
        <v>1.11</v>
      </c>
      <c r="H249" s="3" t="str">
        <f t="shared" si="145"/>
        <v>-</v>
      </c>
      <c r="I249" s="3">
        <f t="shared" si="146"/>
        <v>314.3</v>
      </c>
      <c r="J249" s="3">
        <f t="shared" si="147"/>
        <v>23.86</v>
      </c>
      <c r="K249" s="3">
        <f t="shared" si="148"/>
        <v>8.7147000000000006</v>
      </c>
      <c r="L249" s="85"/>
      <c r="M249" s="3" t="str">
        <f t="shared" si="149"/>
        <v>1.11</v>
      </c>
      <c r="N249" s="3" t="str">
        <f t="shared" si="150"/>
        <v>-</v>
      </c>
      <c r="O249" s="3">
        <f t="shared" si="151"/>
        <v>314.3</v>
      </c>
      <c r="P249" s="3">
        <f t="shared" si="152"/>
        <v>23.86</v>
      </c>
      <c r="Q249" s="3">
        <f t="shared" si="153"/>
        <v>7.7464000000000004</v>
      </c>
      <c r="R249" s="85"/>
      <c r="S249" s="3" t="str">
        <f t="shared" si="154"/>
        <v>1.11</v>
      </c>
      <c r="T249" s="3" t="str">
        <f t="shared" si="155"/>
        <v>-</v>
      </c>
      <c r="U249" s="3">
        <f t="shared" si="156"/>
        <v>314.3</v>
      </c>
      <c r="V249" s="3">
        <f t="shared" si="157"/>
        <v>23.86</v>
      </c>
      <c r="W249" s="3">
        <f t="shared" si="158"/>
        <v>6.7780999999999993</v>
      </c>
      <c r="X249" s="85"/>
      <c r="Y249" s="3" t="str">
        <f t="shared" si="159"/>
        <v>1.11</v>
      </c>
      <c r="Z249" s="3" t="str">
        <f t="shared" si="160"/>
        <v>-</v>
      </c>
      <c r="AA249" s="3">
        <f t="shared" si="161"/>
        <v>314.3</v>
      </c>
      <c r="AB249" s="3">
        <f t="shared" si="162"/>
        <v>23.86</v>
      </c>
      <c r="AC249" s="3">
        <f t="shared" si="163"/>
        <v>5.8098000000000001</v>
      </c>
      <c r="AD249" s="85"/>
      <c r="AE249" s="3" t="str">
        <f t="shared" si="164"/>
        <v>1.11</v>
      </c>
      <c r="AF249" s="3" t="str">
        <f t="shared" si="165"/>
        <v>-</v>
      </c>
      <c r="AG249" s="3">
        <f t="shared" si="166"/>
        <v>314.3</v>
      </c>
      <c r="AH249" s="3">
        <f t="shared" si="167"/>
        <v>23.86</v>
      </c>
      <c r="AI249" s="3">
        <f t="shared" si="168"/>
        <v>4.8414999999999999</v>
      </c>
      <c r="AJ249" s="85"/>
      <c r="AK249" s="3" t="str">
        <f t="shared" si="169"/>
        <v>1.11</v>
      </c>
      <c r="AL249" s="3" t="str">
        <f t="shared" si="170"/>
        <v>-</v>
      </c>
      <c r="AM249" s="3">
        <f t="shared" si="171"/>
        <v>314.3</v>
      </c>
      <c r="AN249" s="3">
        <f t="shared" si="172"/>
        <v>23.86</v>
      </c>
      <c r="AO249" s="3">
        <f t="shared" si="173"/>
        <v>3.8732000000000002</v>
      </c>
      <c r="AP249" s="85"/>
      <c r="AQ249" s="3" t="str">
        <f t="shared" si="174"/>
        <v>1.11</v>
      </c>
      <c r="AR249" s="3" t="str">
        <f t="shared" si="175"/>
        <v>-</v>
      </c>
      <c r="AS249" s="3">
        <f t="shared" si="176"/>
        <v>314.3</v>
      </c>
      <c r="AT249" s="3">
        <f t="shared" si="177"/>
        <v>23.86</v>
      </c>
      <c r="AU249" s="3">
        <f t="shared" si="178"/>
        <v>2.9049</v>
      </c>
      <c r="AV249" s="85"/>
      <c r="AW249" s="3" t="str">
        <f t="shared" si="179"/>
        <v>1.11</v>
      </c>
      <c r="AX249" s="3" t="str">
        <f t="shared" si="180"/>
        <v>-</v>
      </c>
      <c r="AY249" s="3">
        <f t="shared" si="181"/>
        <v>314.3</v>
      </c>
      <c r="AZ249" s="3">
        <f t="shared" si="182"/>
        <v>23.86</v>
      </c>
      <c r="BA249" s="3">
        <f t="shared" si="183"/>
        <v>1.9366000000000001</v>
      </c>
      <c r="BB249" s="85"/>
      <c r="BC249" s="3" t="str">
        <f t="shared" si="184"/>
        <v>1.11</v>
      </c>
      <c r="BD249" s="3" t="str">
        <f t="shared" si="185"/>
        <v>-</v>
      </c>
      <c r="BE249" s="3">
        <f t="shared" si="186"/>
        <v>314.3</v>
      </c>
      <c r="BF249" s="3">
        <f t="shared" si="187"/>
        <v>23.86</v>
      </c>
      <c r="BG249" s="3">
        <f t="shared" si="188"/>
        <v>0.96830000000000005</v>
      </c>
    </row>
    <row r="250" spans="1:59" x14ac:dyDescent="0.3">
      <c r="A250" s="1" t="str">
        <f>'Forward collapse simulation'!B260</f>
        <v>1.11</v>
      </c>
      <c r="B250" s="37" t="str">
        <f>IF('Forward collapse simulation'!C260="","-",'Forward collapse simulation'!C260)</f>
        <v>-</v>
      </c>
      <c r="C250" s="85">
        <f>'Forward collapse simulation'!E260</f>
        <v>316.24</v>
      </c>
      <c r="D250" s="85">
        <f>'Forward collapse simulation'!F260</f>
        <v>33.71</v>
      </c>
      <c r="E250" s="85">
        <f>'Forward collapse simulation'!D260</f>
        <v>8.1999999999999993</v>
      </c>
      <c r="F250" s="85"/>
      <c r="G250" s="3" t="str">
        <f t="shared" si="144"/>
        <v>1.11</v>
      </c>
      <c r="H250" s="3" t="str">
        <f t="shared" si="145"/>
        <v>-</v>
      </c>
      <c r="I250" s="3">
        <f t="shared" si="146"/>
        <v>316.24</v>
      </c>
      <c r="J250" s="3">
        <f t="shared" si="147"/>
        <v>33.71</v>
      </c>
      <c r="K250" s="3">
        <f t="shared" si="148"/>
        <v>7.38</v>
      </c>
      <c r="L250" s="85"/>
      <c r="M250" s="3" t="str">
        <f t="shared" si="149"/>
        <v>1.11</v>
      </c>
      <c r="N250" s="3" t="str">
        <f t="shared" si="150"/>
        <v>-</v>
      </c>
      <c r="O250" s="3">
        <f t="shared" si="151"/>
        <v>316.24</v>
      </c>
      <c r="P250" s="3">
        <f t="shared" si="152"/>
        <v>33.71</v>
      </c>
      <c r="Q250" s="3">
        <f t="shared" si="153"/>
        <v>6.56</v>
      </c>
      <c r="R250" s="85"/>
      <c r="S250" s="3" t="str">
        <f t="shared" si="154"/>
        <v>1.11</v>
      </c>
      <c r="T250" s="3" t="str">
        <f t="shared" si="155"/>
        <v>-</v>
      </c>
      <c r="U250" s="3">
        <f t="shared" si="156"/>
        <v>316.24</v>
      </c>
      <c r="V250" s="3">
        <f t="shared" si="157"/>
        <v>33.71</v>
      </c>
      <c r="W250" s="3">
        <f t="shared" si="158"/>
        <v>5.7399999999999993</v>
      </c>
      <c r="X250" s="85"/>
      <c r="Y250" s="3" t="str">
        <f t="shared" si="159"/>
        <v>1.11</v>
      </c>
      <c r="Z250" s="3" t="str">
        <f t="shared" si="160"/>
        <v>-</v>
      </c>
      <c r="AA250" s="3">
        <f t="shared" si="161"/>
        <v>316.24</v>
      </c>
      <c r="AB250" s="3">
        <f t="shared" si="162"/>
        <v>33.71</v>
      </c>
      <c r="AC250" s="3">
        <f t="shared" si="163"/>
        <v>4.919999999999999</v>
      </c>
      <c r="AD250" s="85"/>
      <c r="AE250" s="3" t="str">
        <f t="shared" si="164"/>
        <v>1.11</v>
      </c>
      <c r="AF250" s="3" t="str">
        <f t="shared" si="165"/>
        <v>-</v>
      </c>
      <c r="AG250" s="3">
        <f t="shared" si="166"/>
        <v>316.24</v>
      </c>
      <c r="AH250" s="3">
        <f t="shared" si="167"/>
        <v>33.71</v>
      </c>
      <c r="AI250" s="3">
        <f t="shared" si="168"/>
        <v>4.0999999999999996</v>
      </c>
      <c r="AJ250" s="85"/>
      <c r="AK250" s="3" t="str">
        <f t="shared" si="169"/>
        <v>1.11</v>
      </c>
      <c r="AL250" s="3" t="str">
        <f t="shared" si="170"/>
        <v>-</v>
      </c>
      <c r="AM250" s="3">
        <f t="shared" si="171"/>
        <v>316.24</v>
      </c>
      <c r="AN250" s="3">
        <f t="shared" si="172"/>
        <v>33.71</v>
      </c>
      <c r="AO250" s="3">
        <f t="shared" si="173"/>
        <v>3.28</v>
      </c>
      <c r="AP250" s="85"/>
      <c r="AQ250" s="3" t="str">
        <f t="shared" si="174"/>
        <v>1.11</v>
      </c>
      <c r="AR250" s="3" t="str">
        <f t="shared" si="175"/>
        <v>-</v>
      </c>
      <c r="AS250" s="3">
        <f t="shared" si="176"/>
        <v>316.24</v>
      </c>
      <c r="AT250" s="3">
        <f t="shared" si="177"/>
        <v>33.71</v>
      </c>
      <c r="AU250" s="3">
        <f t="shared" si="178"/>
        <v>2.4599999999999995</v>
      </c>
      <c r="AV250" s="85"/>
      <c r="AW250" s="3" t="str">
        <f t="shared" si="179"/>
        <v>1.11</v>
      </c>
      <c r="AX250" s="3" t="str">
        <f t="shared" si="180"/>
        <v>-</v>
      </c>
      <c r="AY250" s="3">
        <f t="shared" si="181"/>
        <v>316.24</v>
      </c>
      <c r="AZ250" s="3">
        <f t="shared" si="182"/>
        <v>33.71</v>
      </c>
      <c r="BA250" s="3">
        <f t="shared" si="183"/>
        <v>1.64</v>
      </c>
      <c r="BB250" s="85"/>
      <c r="BC250" s="3" t="str">
        <f t="shared" si="184"/>
        <v>1.11</v>
      </c>
      <c r="BD250" s="3" t="str">
        <f t="shared" si="185"/>
        <v>-</v>
      </c>
      <c r="BE250" s="3">
        <f t="shared" si="186"/>
        <v>316.24</v>
      </c>
      <c r="BF250" s="3">
        <f t="shared" si="187"/>
        <v>33.71</v>
      </c>
      <c r="BG250" s="3">
        <f t="shared" si="188"/>
        <v>0.82</v>
      </c>
    </row>
    <row r="251" spans="1:59" x14ac:dyDescent="0.3">
      <c r="A251" s="1" t="str">
        <f>'Forward collapse simulation'!B261</f>
        <v>1.11</v>
      </c>
      <c r="B251" s="37" t="str">
        <f>IF('Forward collapse simulation'!C261="","-",'Forward collapse simulation'!C261)</f>
        <v>-</v>
      </c>
      <c r="C251" s="85">
        <f>'Forward collapse simulation'!E261</f>
        <v>318.29000000000002</v>
      </c>
      <c r="D251" s="85">
        <f>'Forward collapse simulation'!F261</f>
        <v>40.65</v>
      </c>
      <c r="E251" s="85">
        <f>'Forward collapse simulation'!D261</f>
        <v>7.0819999999999999</v>
      </c>
      <c r="F251" s="85"/>
      <c r="G251" s="3" t="str">
        <f t="shared" si="144"/>
        <v>1.11</v>
      </c>
      <c r="H251" s="3" t="str">
        <f t="shared" si="145"/>
        <v>-</v>
      </c>
      <c r="I251" s="3">
        <f t="shared" si="146"/>
        <v>318.29000000000002</v>
      </c>
      <c r="J251" s="3">
        <f t="shared" si="147"/>
        <v>40.65</v>
      </c>
      <c r="K251" s="3">
        <f t="shared" si="148"/>
        <v>6.3738000000000001</v>
      </c>
      <c r="L251" s="85"/>
      <c r="M251" s="3" t="str">
        <f t="shared" si="149"/>
        <v>1.11</v>
      </c>
      <c r="N251" s="3" t="str">
        <f t="shared" si="150"/>
        <v>-</v>
      </c>
      <c r="O251" s="3">
        <f t="shared" si="151"/>
        <v>318.29000000000002</v>
      </c>
      <c r="P251" s="3">
        <f t="shared" si="152"/>
        <v>40.65</v>
      </c>
      <c r="Q251" s="3">
        <f t="shared" si="153"/>
        <v>5.6656000000000004</v>
      </c>
      <c r="R251" s="85"/>
      <c r="S251" s="3" t="str">
        <f t="shared" si="154"/>
        <v>1.11</v>
      </c>
      <c r="T251" s="3" t="str">
        <f t="shared" si="155"/>
        <v>-</v>
      </c>
      <c r="U251" s="3">
        <f t="shared" si="156"/>
        <v>318.29000000000002</v>
      </c>
      <c r="V251" s="3">
        <f t="shared" si="157"/>
        <v>40.65</v>
      </c>
      <c r="W251" s="3">
        <f t="shared" si="158"/>
        <v>4.9573999999999998</v>
      </c>
      <c r="X251" s="85"/>
      <c r="Y251" s="3" t="str">
        <f t="shared" si="159"/>
        <v>1.11</v>
      </c>
      <c r="Z251" s="3" t="str">
        <f t="shared" si="160"/>
        <v>-</v>
      </c>
      <c r="AA251" s="3">
        <f t="shared" si="161"/>
        <v>318.29000000000002</v>
      </c>
      <c r="AB251" s="3">
        <f t="shared" si="162"/>
        <v>40.65</v>
      </c>
      <c r="AC251" s="3">
        <f t="shared" si="163"/>
        <v>4.2492000000000001</v>
      </c>
      <c r="AD251" s="85"/>
      <c r="AE251" s="3" t="str">
        <f t="shared" si="164"/>
        <v>1.11</v>
      </c>
      <c r="AF251" s="3" t="str">
        <f t="shared" si="165"/>
        <v>-</v>
      </c>
      <c r="AG251" s="3">
        <f t="shared" si="166"/>
        <v>318.29000000000002</v>
      </c>
      <c r="AH251" s="3">
        <f t="shared" si="167"/>
        <v>40.65</v>
      </c>
      <c r="AI251" s="3">
        <f t="shared" si="168"/>
        <v>3.5409999999999999</v>
      </c>
      <c r="AJ251" s="85"/>
      <c r="AK251" s="3" t="str">
        <f t="shared" si="169"/>
        <v>1.11</v>
      </c>
      <c r="AL251" s="3" t="str">
        <f t="shared" si="170"/>
        <v>-</v>
      </c>
      <c r="AM251" s="3">
        <f t="shared" si="171"/>
        <v>318.29000000000002</v>
      </c>
      <c r="AN251" s="3">
        <f t="shared" si="172"/>
        <v>40.65</v>
      </c>
      <c r="AO251" s="3">
        <f t="shared" si="173"/>
        <v>2.8328000000000002</v>
      </c>
      <c r="AP251" s="85"/>
      <c r="AQ251" s="3" t="str">
        <f t="shared" si="174"/>
        <v>1.11</v>
      </c>
      <c r="AR251" s="3" t="str">
        <f t="shared" si="175"/>
        <v>-</v>
      </c>
      <c r="AS251" s="3">
        <f t="shared" si="176"/>
        <v>318.29000000000002</v>
      </c>
      <c r="AT251" s="3">
        <f t="shared" si="177"/>
        <v>40.65</v>
      </c>
      <c r="AU251" s="3">
        <f t="shared" si="178"/>
        <v>2.1246</v>
      </c>
      <c r="AV251" s="85"/>
      <c r="AW251" s="3" t="str">
        <f t="shared" si="179"/>
        <v>1.11</v>
      </c>
      <c r="AX251" s="3" t="str">
        <f t="shared" si="180"/>
        <v>-</v>
      </c>
      <c r="AY251" s="3">
        <f t="shared" si="181"/>
        <v>318.29000000000002</v>
      </c>
      <c r="AZ251" s="3">
        <f t="shared" si="182"/>
        <v>40.65</v>
      </c>
      <c r="BA251" s="3">
        <f t="shared" si="183"/>
        <v>1.4164000000000001</v>
      </c>
      <c r="BB251" s="85"/>
      <c r="BC251" s="3" t="str">
        <f t="shared" si="184"/>
        <v>1.11</v>
      </c>
      <c r="BD251" s="3" t="str">
        <f t="shared" si="185"/>
        <v>-</v>
      </c>
      <c r="BE251" s="3">
        <f t="shared" si="186"/>
        <v>318.29000000000002</v>
      </c>
      <c r="BF251" s="3">
        <f t="shared" si="187"/>
        <v>40.65</v>
      </c>
      <c r="BG251" s="3">
        <f t="shared" si="188"/>
        <v>0.70820000000000005</v>
      </c>
    </row>
    <row r="252" spans="1:59" x14ac:dyDescent="0.3">
      <c r="A252" s="1" t="str">
        <f>'Forward collapse simulation'!B262</f>
        <v>1.11</v>
      </c>
      <c r="B252" s="37" t="str">
        <f>IF('Forward collapse simulation'!C262="","-",'Forward collapse simulation'!C262)</f>
        <v>-</v>
      </c>
      <c r="C252" s="85">
        <f>'Forward collapse simulation'!E262</f>
        <v>328.65</v>
      </c>
      <c r="D252" s="85">
        <f>'Forward collapse simulation'!F262</f>
        <v>57.79</v>
      </c>
      <c r="E252" s="85">
        <f>'Forward collapse simulation'!D262</f>
        <v>5.8979999999999997</v>
      </c>
      <c r="F252" s="85"/>
      <c r="G252" s="3" t="str">
        <f t="shared" si="144"/>
        <v>1.11</v>
      </c>
      <c r="H252" s="3" t="str">
        <f t="shared" si="145"/>
        <v>-</v>
      </c>
      <c r="I252" s="3">
        <f t="shared" si="146"/>
        <v>328.65</v>
      </c>
      <c r="J252" s="3">
        <f t="shared" si="147"/>
        <v>57.79</v>
      </c>
      <c r="K252" s="3">
        <f t="shared" si="148"/>
        <v>5.3082000000000003</v>
      </c>
      <c r="L252" s="85"/>
      <c r="M252" s="3" t="str">
        <f t="shared" si="149"/>
        <v>1.11</v>
      </c>
      <c r="N252" s="3" t="str">
        <f t="shared" si="150"/>
        <v>-</v>
      </c>
      <c r="O252" s="3">
        <f t="shared" si="151"/>
        <v>328.65</v>
      </c>
      <c r="P252" s="3">
        <f t="shared" si="152"/>
        <v>57.79</v>
      </c>
      <c r="Q252" s="3">
        <f t="shared" si="153"/>
        <v>4.7183999999999999</v>
      </c>
      <c r="R252" s="85"/>
      <c r="S252" s="3" t="str">
        <f t="shared" si="154"/>
        <v>1.11</v>
      </c>
      <c r="T252" s="3" t="str">
        <f t="shared" si="155"/>
        <v>-</v>
      </c>
      <c r="U252" s="3">
        <f t="shared" si="156"/>
        <v>328.65</v>
      </c>
      <c r="V252" s="3">
        <f t="shared" si="157"/>
        <v>57.79</v>
      </c>
      <c r="W252" s="3">
        <f t="shared" si="158"/>
        <v>4.1285999999999996</v>
      </c>
      <c r="X252" s="85"/>
      <c r="Y252" s="3" t="str">
        <f t="shared" si="159"/>
        <v>1.11</v>
      </c>
      <c r="Z252" s="3" t="str">
        <f t="shared" si="160"/>
        <v>-</v>
      </c>
      <c r="AA252" s="3">
        <f t="shared" si="161"/>
        <v>328.65</v>
      </c>
      <c r="AB252" s="3">
        <f t="shared" si="162"/>
        <v>57.79</v>
      </c>
      <c r="AC252" s="3">
        <f t="shared" si="163"/>
        <v>3.5387999999999997</v>
      </c>
      <c r="AD252" s="85"/>
      <c r="AE252" s="3" t="str">
        <f t="shared" si="164"/>
        <v>1.11</v>
      </c>
      <c r="AF252" s="3" t="str">
        <f t="shared" si="165"/>
        <v>-</v>
      </c>
      <c r="AG252" s="3">
        <f t="shared" si="166"/>
        <v>328.65</v>
      </c>
      <c r="AH252" s="3">
        <f t="shared" si="167"/>
        <v>57.79</v>
      </c>
      <c r="AI252" s="3">
        <f t="shared" si="168"/>
        <v>2.9489999999999998</v>
      </c>
      <c r="AJ252" s="85"/>
      <c r="AK252" s="3" t="str">
        <f t="shared" si="169"/>
        <v>1.11</v>
      </c>
      <c r="AL252" s="3" t="str">
        <f t="shared" si="170"/>
        <v>-</v>
      </c>
      <c r="AM252" s="3">
        <f t="shared" si="171"/>
        <v>328.65</v>
      </c>
      <c r="AN252" s="3">
        <f t="shared" si="172"/>
        <v>57.79</v>
      </c>
      <c r="AO252" s="3">
        <f t="shared" si="173"/>
        <v>2.3592</v>
      </c>
      <c r="AP252" s="85"/>
      <c r="AQ252" s="3" t="str">
        <f t="shared" si="174"/>
        <v>1.11</v>
      </c>
      <c r="AR252" s="3" t="str">
        <f t="shared" si="175"/>
        <v>-</v>
      </c>
      <c r="AS252" s="3">
        <f t="shared" si="176"/>
        <v>328.65</v>
      </c>
      <c r="AT252" s="3">
        <f t="shared" si="177"/>
        <v>57.79</v>
      </c>
      <c r="AU252" s="3">
        <f t="shared" si="178"/>
        <v>1.7693999999999999</v>
      </c>
      <c r="AV252" s="85"/>
      <c r="AW252" s="3" t="str">
        <f t="shared" si="179"/>
        <v>1.11</v>
      </c>
      <c r="AX252" s="3" t="str">
        <f t="shared" si="180"/>
        <v>-</v>
      </c>
      <c r="AY252" s="3">
        <f t="shared" si="181"/>
        <v>328.65</v>
      </c>
      <c r="AZ252" s="3">
        <f t="shared" si="182"/>
        <v>57.79</v>
      </c>
      <c r="BA252" s="3">
        <f t="shared" si="183"/>
        <v>1.1796</v>
      </c>
      <c r="BB252" s="85"/>
      <c r="BC252" s="3" t="str">
        <f t="shared" si="184"/>
        <v>1.11</v>
      </c>
      <c r="BD252" s="3" t="str">
        <f t="shared" si="185"/>
        <v>-</v>
      </c>
      <c r="BE252" s="3">
        <f t="shared" si="186"/>
        <v>328.65</v>
      </c>
      <c r="BF252" s="3">
        <f t="shared" si="187"/>
        <v>57.79</v>
      </c>
      <c r="BG252" s="3">
        <f t="shared" si="188"/>
        <v>0.58979999999999999</v>
      </c>
    </row>
    <row r="253" spans="1:59" x14ac:dyDescent="0.3">
      <c r="A253" s="1" t="str">
        <f>'Forward collapse simulation'!B263</f>
        <v>1.11</v>
      </c>
      <c r="B253" s="37" t="str">
        <f>IF('Forward collapse simulation'!C263="","-",'Forward collapse simulation'!C263)</f>
        <v>-</v>
      </c>
      <c r="C253" s="85">
        <f>'Forward collapse simulation'!E263</f>
        <v>327.33999999999997</v>
      </c>
      <c r="D253" s="85">
        <f>'Forward collapse simulation'!F263</f>
        <v>64.44</v>
      </c>
      <c r="E253" s="85">
        <f>'Forward collapse simulation'!D263</f>
        <v>5.944</v>
      </c>
      <c r="F253" s="85"/>
      <c r="G253" s="3" t="str">
        <f t="shared" si="144"/>
        <v>1.11</v>
      </c>
      <c r="H253" s="3" t="str">
        <f t="shared" si="145"/>
        <v>-</v>
      </c>
      <c r="I253" s="3">
        <f t="shared" si="146"/>
        <v>327.33999999999997</v>
      </c>
      <c r="J253" s="3">
        <f t="shared" si="147"/>
        <v>64.44</v>
      </c>
      <c r="K253" s="3">
        <f t="shared" si="148"/>
        <v>5.3495999999999997</v>
      </c>
      <c r="L253" s="85"/>
      <c r="M253" s="3" t="str">
        <f t="shared" si="149"/>
        <v>1.11</v>
      </c>
      <c r="N253" s="3" t="str">
        <f t="shared" si="150"/>
        <v>-</v>
      </c>
      <c r="O253" s="3">
        <f t="shared" si="151"/>
        <v>327.33999999999997</v>
      </c>
      <c r="P253" s="3">
        <f t="shared" si="152"/>
        <v>64.44</v>
      </c>
      <c r="Q253" s="3">
        <f t="shared" si="153"/>
        <v>4.7552000000000003</v>
      </c>
      <c r="R253" s="85"/>
      <c r="S253" s="3" t="str">
        <f t="shared" si="154"/>
        <v>1.11</v>
      </c>
      <c r="T253" s="3" t="str">
        <f t="shared" si="155"/>
        <v>-</v>
      </c>
      <c r="U253" s="3">
        <f t="shared" si="156"/>
        <v>327.33999999999997</v>
      </c>
      <c r="V253" s="3">
        <f t="shared" si="157"/>
        <v>64.44</v>
      </c>
      <c r="W253" s="3">
        <f t="shared" si="158"/>
        <v>4.1608000000000001</v>
      </c>
      <c r="X253" s="85"/>
      <c r="Y253" s="3" t="str">
        <f t="shared" si="159"/>
        <v>1.11</v>
      </c>
      <c r="Z253" s="3" t="str">
        <f t="shared" si="160"/>
        <v>-</v>
      </c>
      <c r="AA253" s="3">
        <f t="shared" si="161"/>
        <v>327.33999999999997</v>
      </c>
      <c r="AB253" s="3">
        <f t="shared" si="162"/>
        <v>64.44</v>
      </c>
      <c r="AC253" s="3">
        <f t="shared" si="163"/>
        <v>3.5663999999999998</v>
      </c>
      <c r="AD253" s="85"/>
      <c r="AE253" s="3" t="str">
        <f t="shared" si="164"/>
        <v>1.11</v>
      </c>
      <c r="AF253" s="3" t="str">
        <f t="shared" si="165"/>
        <v>-</v>
      </c>
      <c r="AG253" s="3">
        <f t="shared" si="166"/>
        <v>327.33999999999997</v>
      </c>
      <c r="AH253" s="3">
        <f t="shared" si="167"/>
        <v>64.44</v>
      </c>
      <c r="AI253" s="3">
        <f t="shared" si="168"/>
        <v>2.972</v>
      </c>
      <c r="AJ253" s="85"/>
      <c r="AK253" s="3" t="str">
        <f t="shared" si="169"/>
        <v>1.11</v>
      </c>
      <c r="AL253" s="3" t="str">
        <f t="shared" si="170"/>
        <v>-</v>
      </c>
      <c r="AM253" s="3">
        <f t="shared" si="171"/>
        <v>327.33999999999997</v>
      </c>
      <c r="AN253" s="3">
        <f t="shared" si="172"/>
        <v>64.44</v>
      </c>
      <c r="AO253" s="3">
        <f t="shared" si="173"/>
        <v>2.3776000000000002</v>
      </c>
      <c r="AP253" s="85"/>
      <c r="AQ253" s="3" t="str">
        <f t="shared" si="174"/>
        <v>1.11</v>
      </c>
      <c r="AR253" s="3" t="str">
        <f t="shared" si="175"/>
        <v>-</v>
      </c>
      <c r="AS253" s="3">
        <f t="shared" si="176"/>
        <v>327.33999999999997</v>
      </c>
      <c r="AT253" s="3">
        <f t="shared" si="177"/>
        <v>64.44</v>
      </c>
      <c r="AU253" s="3">
        <f t="shared" si="178"/>
        <v>1.7831999999999999</v>
      </c>
      <c r="AV253" s="85"/>
      <c r="AW253" s="3" t="str">
        <f t="shared" si="179"/>
        <v>1.11</v>
      </c>
      <c r="AX253" s="3" t="str">
        <f t="shared" si="180"/>
        <v>-</v>
      </c>
      <c r="AY253" s="3">
        <f t="shared" si="181"/>
        <v>327.33999999999997</v>
      </c>
      <c r="AZ253" s="3">
        <f t="shared" si="182"/>
        <v>64.44</v>
      </c>
      <c r="BA253" s="3">
        <f t="shared" si="183"/>
        <v>1.1888000000000001</v>
      </c>
      <c r="BB253" s="85"/>
      <c r="BC253" s="3" t="str">
        <f t="shared" si="184"/>
        <v>1.11</v>
      </c>
      <c r="BD253" s="3" t="str">
        <f t="shared" si="185"/>
        <v>-</v>
      </c>
      <c r="BE253" s="3">
        <f t="shared" si="186"/>
        <v>327.33999999999997</v>
      </c>
      <c r="BF253" s="3">
        <f t="shared" si="187"/>
        <v>64.44</v>
      </c>
      <c r="BG253" s="3">
        <f t="shared" si="188"/>
        <v>0.59440000000000004</v>
      </c>
    </row>
    <row r="254" spans="1:59" x14ac:dyDescent="0.3">
      <c r="A254" s="1" t="str">
        <f>'Forward collapse simulation'!B264</f>
        <v>1.11</v>
      </c>
      <c r="B254" s="37" t="str">
        <f>IF('Forward collapse simulation'!C264="","-",'Forward collapse simulation'!C264)</f>
        <v>-</v>
      </c>
      <c r="C254" s="85">
        <f>'Forward collapse simulation'!E264</f>
        <v>327.22000000000003</v>
      </c>
      <c r="D254" s="85">
        <f>'Forward collapse simulation'!F264</f>
        <v>74.650000000000006</v>
      </c>
      <c r="E254" s="85">
        <f>'Forward collapse simulation'!D264</f>
        <v>8.0090000000000003</v>
      </c>
      <c r="F254" s="85"/>
      <c r="G254" s="3" t="str">
        <f t="shared" si="144"/>
        <v>1.11</v>
      </c>
      <c r="H254" s="3" t="str">
        <f t="shared" si="145"/>
        <v>-</v>
      </c>
      <c r="I254" s="3">
        <f t="shared" si="146"/>
        <v>327.22000000000003</v>
      </c>
      <c r="J254" s="3">
        <f t="shared" si="147"/>
        <v>74.650000000000006</v>
      </c>
      <c r="K254" s="3">
        <f t="shared" si="148"/>
        <v>7.2081000000000008</v>
      </c>
      <c r="L254" s="85"/>
      <c r="M254" s="3" t="str">
        <f t="shared" si="149"/>
        <v>1.11</v>
      </c>
      <c r="N254" s="3" t="str">
        <f t="shared" si="150"/>
        <v>-</v>
      </c>
      <c r="O254" s="3">
        <f t="shared" si="151"/>
        <v>327.22000000000003</v>
      </c>
      <c r="P254" s="3">
        <f t="shared" si="152"/>
        <v>74.650000000000006</v>
      </c>
      <c r="Q254" s="3">
        <f t="shared" si="153"/>
        <v>6.4072000000000005</v>
      </c>
      <c r="R254" s="85"/>
      <c r="S254" s="3" t="str">
        <f t="shared" si="154"/>
        <v>1.11</v>
      </c>
      <c r="T254" s="3" t="str">
        <f t="shared" si="155"/>
        <v>-</v>
      </c>
      <c r="U254" s="3">
        <f t="shared" si="156"/>
        <v>327.22000000000003</v>
      </c>
      <c r="V254" s="3">
        <f t="shared" si="157"/>
        <v>74.650000000000006</v>
      </c>
      <c r="W254" s="3">
        <f t="shared" si="158"/>
        <v>5.6063000000000001</v>
      </c>
      <c r="X254" s="85"/>
      <c r="Y254" s="3" t="str">
        <f t="shared" si="159"/>
        <v>1.11</v>
      </c>
      <c r="Z254" s="3" t="str">
        <f t="shared" si="160"/>
        <v>-</v>
      </c>
      <c r="AA254" s="3">
        <f t="shared" si="161"/>
        <v>327.22000000000003</v>
      </c>
      <c r="AB254" s="3">
        <f t="shared" si="162"/>
        <v>74.650000000000006</v>
      </c>
      <c r="AC254" s="3">
        <f t="shared" si="163"/>
        <v>4.8053999999999997</v>
      </c>
      <c r="AD254" s="85"/>
      <c r="AE254" s="3" t="str">
        <f t="shared" si="164"/>
        <v>1.11</v>
      </c>
      <c r="AF254" s="3" t="str">
        <f t="shared" si="165"/>
        <v>-</v>
      </c>
      <c r="AG254" s="3">
        <f t="shared" si="166"/>
        <v>327.22000000000003</v>
      </c>
      <c r="AH254" s="3">
        <f t="shared" si="167"/>
        <v>74.650000000000006</v>
      </c>
      <c r="AI254" s="3">
        <f t="shared" si="168"/>
        <v>4.0045000000000002</v>
      </c>
      <c r="AJ254" s="85"/>
      <c r="AK254" s="3" t="str">
        <f t="shared" si="169"/>
        <v>1.11</v>
      </c>
      <c r="AL254" s="3" t="str">
        <f t="shared" si="170"/>
        <v>-</v>
      </c>
      <c r="AM254" s="3">
        <f t="shared" si="171"/>
        <v>327.22000000000003</v>
      </c>
      <c r="AN254" s="3">
        <f t="shared" si="172"/>
        <v>74.650000000000006</v>
      </c>
      <c r="AO254" s="3">
        <f t="shared" si="173"/>
        <v>3.2036000000000002</v>
      </c>
      <c r="AP254" s="85"/>
      <c r="AQ254" s="3" t="str">
        <f t="shared" si="174"/>
        <v>1.11</v>
      </c>
      <c r="AR254" s="3" t="str">
        <f t="shared" si="175"/>
        <v>-</v>
      </c>
      <c r="AS254" s="3">
        <f t="shared" si="176"/>
        <v>327.22000000000003</v>
      </c>
      <c r="AT254" s="3">
        <f t="shared" si="177"/>
        <v>74.650000000000006</v>
      </c>
      <c r="AU254" s="3">
        <f t="shared" si="178"/>
        <v>2.4026999999999998</v>
      </c>
      <c r="AV254" s="85"/>
      <c r="AW254" s="3" t="str">
        <f t="shared" si="179"/>
        <v>1.11</v>
      </c>
      <c r="AX254" s="3" t="str">
        <f t="shared" si="180"/>
        <v>-</v>
      </c>
      <c r="AY254" s="3">
        <f t="shared" si="181"/>
        <v>327.22000000000003</v>
      </c>
      <c r="AZ254" s="3">
        <f t="shared" si="182"/>
        <v>74.650000000000006</v>
      </c>
      <c r="BA254" s="3">
        <f t="shared" si="183"/>
        <v>1.6018000000000001</v>
      </c>
      <c r="BB254" s="85"/>
      <c r="BC254" s="3" t="str">
        <f t="shared" si="184"/>
        <v>1.11</v>
      </c>
      <c r="BD254" s="3" t="str">
        <f t="shared" si="185"/>
        <v>-</v>
      </c>
      <c r="BE254" s="3">
        <f t="shared" si="186"/>
        <v>327.22000000000003</v>
      </c>
      <c r="BF254" s="3">
        <f t="shared" si="187"/>
        <v>74.650000000000006</v>
      </c>
      <c r="BG254" s="3">
        <f t="shared" si="188"/>
        <v>0.80090000000000006</v>
      </c>
    </row>
    <row r="255" spans="1:59" x14ac:dyDescent="0.3">
      <c r="A255" s="1" t="str">
        <f>'Forward collapse simulation'!B265</f>
        <v>1.11</v>
      </c>
      <c r="B255" s="37" t="str">
        <f>IF('Forward collapse simulation'!C265="","-",'Forward collapse simulation'!C265)</f>
        <v>-</v>
      </c>
      <c r="C255" s="85">
        <f>'Forward collapse simulation'!E265</f>
        <v>326.83</v>
      </c>
      <c r="D255" s="85">
        <f>'Forward collapse simulation'!F265</f>
        <v>79.73</v>
      </c>
      <c r="E255" s="85">
        <f>'Forward collapse simulation'!D265</f>
        <v>8.5909999999999993</v>
      </c>
      <c r="F255" s="85"/>
      <c r="G255" s="3" t="str">
        <f t="shared" si="144"/>
        <v>1.11</v>
      </c>
      <c r="H255" s="3" t="str">
        <f t="shared" si="145"/>
        <v>-</v>
      </c>
      <c r="I255" s="3">
        <f t="shared" si="146"/>
        <v>326.83</v>
      </c>
      <c r="J255" s="3">
        <f t="shared" si="147"/>
        <v>79.73</v>
      </c>
      <c r="K255" s="3">
        <f t="shared" si="148"/>
        <v>7.7318999999999996</v>
      </c>
      <c r="L255" s="85"/>
      <c r="M255" s="3" t="str">
        <f t="shared" si="149"/>
        <v>1.11</v>
      </c>
      <c r="N255" s="3" t="str">
        <f t="shared" si="150"/>
        <v>-</v>
      </c>
      <c r="O255" s="3">
        <f t="shared" si="151"/>
        <v>326.83</v>
      </c>
      <c r="P255" s="3">
        <f t="shared" si="152"/>
        <v>79.73</v>
      </c>
      <c r="Q255" s="3">
        <f t="shared" si="153"/>
        <v>6.8727999999999998</v>
      </c>
      <c r="R255" s="85"/>
      <c r="S255" s="3" t="str">
        <f t="shared" si="154"/>
        <v>1.11</v>
      </c>
      <c r="T255" s="3" t="str">
        <f t="shared" si="155"/>
        <v>-</v>
      </c>
      <c r="U255" s="3">
        <f t="shared" si="156"/>
        <v>326.83</v>
      </c>
      <c r="V255" s="3">
        <f t="shared" si="157"/>
        <v>79.73</v>
      </c>
      <c r="W255" s="3">
        <f t="shared" si="158"/>
        <v>6.0136999999999992</v>
      </c>
      <c r="X255" s="85"/>
      <c r="Y255" s="3" t="str">
        <f t="shared" si="159"/>
        <v>1.11</v>
      </c>
      <c r="Z255" s="3" t="str">
        <f t="shared" si="160"/>
        <v>-</v>
      </c>
      <c r="AA255" s="3">
        <f t="shared" si="161"/>
        <v>326.83</v>
      </c>
      <c r="AB255" s="3">
        <f t="shared" si="162"/>
        <v>79.73</v>
      </c>
      <c r="AC255" s="3">
        <f t="shared" si="163"/>
        <v>5.1545999999999994</v>
      </c>
      <c r="AD255" s="85"/>
      <c r="AE255" s="3" t="str">
        <f t="shared" si="164"/>
        <v>1.11</v>
      </c>
      <c r="AF255" s="3" t="str">
        <f t="shared" si="165"/>
        <v>-</v>
      </c>
      <c r="AG255" s="3">
        <f t="shared" si="166"/>
        <v>326.83</v>
      </c>
      <c r="AH255" s="3">
        <f t="shared" si="167"/>
        <v>79.73</v>
      </c>
      <c r="AI255" s="3">
        <f t="shared" si="168"/>
        <v>4.2954999999999997</v>
      </c>
      <c r="AJ255" s="85"/>
      <c r="AK255" s="3" t="str">
        <f t="shared" si="169"/>
        <v>1.11</v>
      </c>
      <c r="AL255" s="3" t="str">
        <f t="shared" si="170"/>
        <v>-</v>
      </c>
      <c r="AM255" s="3">
        <f t="shared" si="171"/>
        <v>326.83</v>
      </c>
      <c r="AN255" s="3">
        <f t="shared" si="172"/>
        <v>79.73</v>
      </c>
      <c r="AO255" s="3">
        <f t="shared" si="173"/>
        <v>3.4363999999999999</v>
      </c>
      <c r="AP255" s="85"/>
      <c r="AQ255" s="3" t="str">
        <f t="shared" si="174"/>
        <v>1.11</v>
      </c>
      <c r="AR255" s="3" t="str">
        <f t="shared" si="175"/>
        <v>-</v>
      </c>
      <c r="AS255" s="3">
        <f t="shared" si="176"/>
        <v>326.83</v>
      </c>
      <c r="AT255" s="3">
        <f t="shared" si="177"/>
        <v>79.73</v>
      </c>
      <c r="AU255" s="3">
        <f t="shared" si="178"/>
        <v>2.5772999999999997</v>
      </c>
      <c r="AV255" s="85"/>
      <c r="AW255" s="3" t="str">
        <f t="shared" si="179"/>
        <v>1.11</v>
      </c>
      <c r="AX255" s="3" t="str">
        <f t="shared" si="180"/>
        <v>-</v>
      </c>
      <c r="AY255" s="3">
        <f t="shared" si="181"/>
        <v>326.83</v>
      </c>
      <c r="AZ255" s="3">
        <f t="shared" si="182"/>
        <v>79.73</v>
      </c>
      <c r="BA255" s="3">
        <f t="shared" si="183"/>
        <v>1.7181999999999999</v>
      </c>
      <c r="BB255" s="85"/>
      <c r="BC255" s="3" t="str">
        <f t="shared" si="184"/>
        <v>1.11</v>
      </c>
      <c r="BD255" s="3" t="str">
        <f t="shared" si="185"/>
        <v>-</v>
      </c>
      <c r="BE255" s="3">
        <f t="shared" si="186"/>
        <v>326.83</v>
      </c>
      <c r="BF255" s="3">
        <f t="shared" si="187"/>
        <v>79.73</v>
      </c>
      <c r="BG255" s="3">
        <f t="shared" si="188"/>
        <v>0.85909999999999997</v>
      </c>
    </row>
    <row r="256" spans="1:59" x14ac:dyDescent="0.3">
      <c r="A256" s="1" t="str">
        <f>'Forward collapse simulation'!B266</f>
        <v>1.11</v>
      </c>
      <c r="B256" s="37" t="str">
        <f>IF('Forward collapse simulation'!C266="","-",'Forward collapse simulation'!C266)</f>
        <v>-</v>
      </c>
      <c r="C256" s="85">
        <f>'Forward collapse simulation'!E266</f>
        <v>335.3</v>
      </c>
      <c r="D256" s="85">
        <f>'Forward collapse simulation'!F266</f>
        <v>83.15</v>
      </c>
      <c r="E256" s="85">
        <f>'Forward collapse simulation'!D266</f>
        <v>10.138999999999999</v>
      </c>
      <c r="F256" s="85"/>
      <c r="G256" s="3" t="str">
        <f t="shared" si="144"/>
        <v>1.11</v>
      </c>
      <c r="H256" s="3" t="str">
        <f t="shared" si="145"/>
        <v>-</v>
      </c>
      <c r="I256" s="3">
        <f t="shared" si="146"/>
        <v>335.3</v>
      </c>
      <c r="J256" s="3">
        <f t="shared" si="147"/>
        <v>83.15</v>
      </c>
      <c r="K256" s="3">
        <f t="shared" si="148"/>
        <v>9.1250999999999998</v>
      </c>
      <c r="L256" s="85"/>
      <c r="M256" s="3" t="str">
        <f t="shared" si="149"/>
        <v>1.11</v>
      </c>
      <c r="N256" s="3" t="str">
        <f t="shared" si="150"/>
        <v>-</v>
      </c>
      <c r="O256" s="3">
        <f t="shared" si="151"/>
        <v>335.3</v>
      </c>
      <c r="P256" s="3">
        <f t="shared" si="152"/>
        <v>83.15</v>
      </c>
      <c r="Q256" s="3">
        <f t="shared" si="153"/>
        <v>8.1112000000000002</v>
      </c>
      <c r="R256" s="85"/>
      <c r="S256" s="3" t="str">
        <f t="shared" si="154"/>
        <v>1.11</v>
      </c>
      <c r="T256" s="3" t="str">
        <f t="shared" si="155"/>
        <v>-</v>
      </c>
      <c r="U256" s="3">
        <f t="shared" si="156"/>
        <v>335.3</v>
      </c>
      <c r="V256" s="3">
        <f t="shared" si="157"/>
        <v>83.15</v>
      </c>
      <c r="W256" s="3">
        <f t="shared" si="158"/>
        <v>7.0972999999999988</v>
      </c>
      <c r="X256" s="85"/>
      <c r="Y256" s="3" t="str">
        <f t="shared" si="159"/>
        <v>1.11</v>
      </c>
      <c r="Z256" s="3" t="str">
        <f t="shared" si="160"/>
        <v>-</v>
      </c>
      <c r="AA256" s="3">
        <f t="shared" si="161"/>
        <v>335.3</v>
      </c>
      <c r="AB256" s="3">
        <f t="shared" si="162"/>
        <v>83.15</v>
      </c>
      <c r="AC256" s="3">
        <f t="shared" si="163"/>
        <v>6.0833999999999993</v>
      </c>
      <c r="AD256" s="85"/>
      <c r="AE256" s="3" t="str">
        <f t="shared" si="164"/>
        <v>1.11</v>
      </c>
      <c r="AF256" s="3" t="str">
        <f t="shared" si="165"/>
        <v>-</v>
      </c>
      <c r="AG256" s="3">
        <f t="shared" si="166"/>
        <v>335.3</v>
      </c>
      <c r="AH256" s="3">
        <f t="shared" si="167"/>
        <v>83.15</v>
      </c>
      <c r="AI256" s="3">
        <f t="shared" si="168"/>
        <v>5.0694999999999997</v>
      </c>
      <c r="AJ256" s="85"/>
      <c r="AK256" s="3" t="str">
        <f t="shared" si="169"/>
        <v>1.11</v>
      </c>
      <c r="AL256" s="3" t="str">
        <f t="shared" si="170"/>
        <v>-</v>
      </c>
      <c r="AM256" s="3">
        <f t="shared" si="171"/>
        <v>335.3</v>
      </c>
      <c r="AN256" s="3">
        <f t="shared" si="172"/>
        <v>83.15</v>
      </c>
      <c r="AO256" s="3">
        <f t="shared" si="173"/>
        <v>4.0556000000000001</v>
      </c>
      <c r="AP256" s="85"/>
      <c r="AQ256" s="3" t="str">
        <f t="shared" si="174"/>
        <v>1.11</v>
      </c>
      <c r="AR256" s="3" t="str">
        <f t="shared" si="175"/>
        <v>-</v>
      </c>
      <c r="AS256" s="3">
        <f t="shared" si="176"/>
        <v>335.3</v>
      </c>
      <c r="AT256" s="3">
        <f t="shared" si="177"/>
        <v>83.15</v>
      </c>
      <c r="AU256" s="3">
        <f t="shared" si="178"/>
        <v>3.0416999999999996</v>
      </c>
      <c r="AV256" s="85"/>
      <c r="AW256" s="3" t="str">
        <f t="shared" si="179"/>
        <v>1.11</v>
      </c>
      <c r="AX256" s="3" t="str">
        <f t="shared" si="180"/>
        <v>-</v>
      </c>
      <c r="AY256" s="3">
        <f t="shared" si="181"/>
        <v>335.3</v>
      </c>
      <c r="AZ256" s="3">
        <f t="shared" si="182"/>
        <v>83.15</v>
      </c>
      <c r="BA256" s="3">
        <f t="shared" si="183"/>
        <v>2.0278</v>
      </c>
      <c r="BB256" s="85"/>
      <c r="BC256" s="3" t="str">
        <f t="shared" si="184"/>
        <v>1.11</v>
      </c>
      <c r="BD256" s="3" t="str">
        <f t="shared" si="185"/>
        <v>-</v>
      </c>
      <c r="BE256" s="3">
        <f t="shared" si="186"/>
        <v>335.3</v>
      </c>
      <c r="BF256" s="3">
        <f t="shared" si="187"/>
        <v>83.15</v>
      </c>
      <c r="BG256" s="3">
        <f t="shared" si="188"/>
        <v>1.0139</v>
      </c>
    </row>
    <row r="257" spans="1:59" x14ac:dyDescent="0.3">
      <c r="A257" s="1" t="str">
        <f>'Forward collapse simulation'!B267</f>
        <v>1.11</v>
      </c>
      <c r="B257" s="37" t="str">
        <f>IF('Forward collapse simulation'!C267="","-",'Forward collapse simulation'!C267)</f>
        <v>-</v>
      </c>
      <c r="C257" s="85">
        <f>'Forward collapse simulation'!E267</f>
        <v>352.4</v>
      </c>
      <c r="D257" s="85">
        <f>'Forward collapse simulation'!F267</f>
        <v>87.34</v>
      </c>
      <c r="E257" s="85">
        <f>'Forward collapse simulation'!D267</f>
        <v>11.555999999999999</v>
      </c>
      <c r="F257" s="85"/>
      <c r="G257" s="3" t="str">
        <f t="shared" si="144"/>
        <v>1.11</v>
      </c>
      <c r="H257" s="3" t="str">
        <f t="shared" si="145"/>
        <v>-</v>
      </c>
      <c r="I257" s="3">
        <f t="shared" si="146"/>
        <v>352.4</v>
      </c>
      <c r="J257" s="3">
        <f t="shared" si="147"/>
        <v>87.34</v>
      </c>
      <c r="K257" s="3">
        <f t="shared" si="148"/>
        <v>10.400399999999999</v>
      </c>
      <c r="L257" s="85"/>
      <c r="M257" s="3" t="str">
        <f t="shared" si="149"/>
        <v>1.11</v>
      </c>
      <c r="N257" s="3" t="str">
        <f t="shared" si="150"/>
        <v>-</v>
      </c>
      <c r="O257" s="3">
        <f t="shared" si="151"/>
        <v>352.4</v>
      </c>
      <c r="P257" s="3">
        <f t="shared" si="152"/>
        <v>87.34</v>
      </c>
      <c r="Q257" s="3">
        <f t="shared" si="153"/>
        <v>9.2447999999999997</v>
      </c>
      <c r="R257" s="85"/>
      <c r="S257" s="3" t="str">
        <f t="shared" si="154"/>
        <v>1.11</v>
      </c>
      <c r="T257" s="3" t="str">
        <f t="shared" si="155"/>
        <v>-</v>
      </c>
      <c r="U257" s="3">
        <f t="shared" si="156"/>
        <v>352.4</v>
      </c>
      <c r="V257" s="3">
        <f t="shared" si="157"/>
        <v>87.34</v>
      </c>
      <c r="W257" s="3">
        <f t="shared" si="158"/>
        <v>8.0891999999999982</v>
      </c>
      <c r="X257" s="85"/>
      <c r="Y257" s="3" t="str">
        <f t="shared" si="159"/>
        <v>1.11</v>
      </c>
      <c r="Z257" s="3" t="str">
        <f t="shared" si="160"/>
        <v>-</v>
      </c>
      <c r="AA257" s="3">
        <f t="shared" si="161"/>
        <v>352.4</v>
      </c>
      <c r="AB257" s="3">
        <f t="shared" si="162"/>
        <v>87.34</v>
      </c>
      <c r="AC257" s="3">
        <f t="shared" si="163"/>
        <v>6.9335999999999993</v>
      </c>
      <c r="AD257" s="85"/>
      <c r="AE257" s="3" t="str">
        <f t="shared" si="164"/>
        <v>1.11</v>
      </c>
      <c r="AF257" s="3" t="str">
        <f t="shared" si="165"/>
        <v>-</v>
      </c>
      <c r="AG257" s="3">
        <f t="shared" si="166"/>
        <v>352.4</v>
      </c>
      <c r="AH257" s="3">
        <f t="shared" si="167"/>
        <v>87.34</v>
      </c>
      <c r="AI257" s="3">
        <f t="shared" si="168"/>
        <v>5.7779999999999996</v>
      </c>
      <c r="AJ257" s="85"/>
      <c r="AK257" s="3" t="str">
        <f t="shared" si="169"/>
        <v>1.11</v>
      </c>
      <c r="AL257" s="3" t="str">
        <f t="shared" si="170"/>
        <v>-</v>
      </c>
      <c r="AM257" s="3">
        <f t="shared" si="171"/>
        <v>352.4</v>
      </c>
      <c r="AN257" s="3">
        <f t="shared" si="172"/>
        <v>87.34</v>
      </c>
      <c r="AO257" s="3">
        <f t="shared" si="173"/>
        <v>4.6223999999999998</v>
      </c>
      <c r="AP257" s="85"/>
      <c r="AQ257" s="3" t="str">
        <f t="shared" si="174"/>
        <v>1.11</v>
      </c>
      <c r="AR257" s="3" t="str">
        <f t="shared" si="175"/>
        <v>-</v>
      </c>
      <c r="AS257" s="3">
        <f t="shared" si="176"/>
        <v>352.4</v>
      </c>
      <c r="AT257" s="3">
        <f t="shared" si="177"/>
        <v>87.34</v>
      </c>
      <c r="AU257" s="3">
        <f t="shared" si="178"/>
        <v>3.4667999999999997</v>
      </c>
      <c r="AV257" s="85"/>
      <c r="AW257" s="3" t="str">
        <f t="shared" si="179"/>
        <v>1.11</v>
      </c>
      <c r="AX257" s="3" t="str">
        <f t="shared" si="180"/>
        <v>-</v>
      </c>
      <c r="AY257" s="3">
        <f t="shared" si="181"/>
        <v>352.4</v>
      </c>
      <c r="AZ257" s="3">
        <f t="shared" si="182"/>
        <v>87.34</v>
      </c>
      <c r="BA257" s="3">
        <f t="shared" si="183"/>
        <v>2.3111999999999999</v>
      </c>
      <c r="BB257" s="85"/>
      <c r="BC257" s="3" t="str">
        <f t="shared" si="184"/>
        <v>1.11</v>
      </c>
      <c r="BD257" s="3" t="str">
        <f t="shared" si="185"/>
        <v>-</v>
      </c>
      <c r="BE257" s="3">
        <f t="shared" si="186"/>
        <v>352.4</v>
      </c>
      <c r="BF257" s="3">
        <f t="shared" si="187"/>
        <v>87.34</v>
      </c>
      <c r="BG257" s="3">
        <f t="shared" si="188"/>
        <v>1.1556</v>
      </c>
    </row>
    <row r="258" spans="1:59" x14ac:dyDescent="0.3">
      <c r="A258" s="1" t="str">
        <f>'Forward collapse simulation'!B268</f>
        <v>1.11</v>
      </c>
      <c r="B258" s="37" t="str">
        <f>IF('Forward collapse simulation'!C268="","-",'Forward collapse simulation'!C268)</f>
        <v>-</v>
      </c>
      <c r="C258" s="85">
        <f>'Forward collapse simulation'!E268</f>
        <v>129.51</v>
      </c>
      <c r="D258" s="85">
        <f>'Forward collapse simulation'!F268</f>
        <v>87.9</v>
      </c>
      <c r="E258" s="85">
        <f>'Forward collapse simulation'!D268</f>
        <v>11.502000000000001</v>
      </c>
      <c r="F258" s="85"/>
      <c r="G258" s="3" t="str">
        <f t="shared" si="144"/>
        <v>1.11</v>
      </c>
      <c r="H258" s="3" t="str">
        <f t="shared" si="145"/>
        <v>-</v>
      </c>
      <c r="I258" s="3">
        <f t="shared" si="146"/>
        <v>129.51</v>
      </c>
      <c r="J258" s="3">
        <f t="shared" si="147"/>
        <v>87.9</v>
      </c>
      <c r="K258" s="3">
        <f t="shared" si="148"/>
        <v>10.351800000000001</v>
      </c>
      <c r="L258" s="85"/>
      <c r="M258" s="3" t="str">
        <f t="shared" si="149"/>
        <v>1.11</v>
      </c>
      <c r="N258" s="3" t="str">
        <f t="shared" si="150"/>
        <v>-</v>
      </c>
      <c r="O258" s="3">
        <f t="shared" si="151"/>
        <v>129.51</v>
      </c>
      <c r="P258" s="3">
        <f t="shared" si="152"/>
        <v>87.9</v>
      </c>
      <c r="Q258" s="3">
        <f t="shared" si="153"/>
        <v>9.2016000000000009</v>
      </c>
      <c r="R258" s="85"/>
      <c r="S258" s="3" t="str">
        <f t="shared" si="154"/>
        <v>1.11</v>
      </c>
      <c r="T258" s="3" t="str">
        <f t="shared" si="155"/>
        <v>-</v>
      </c>
      <c r="U258" s="3">
        <f t="shared" si="156"/>
        <v>129.51</v>
      </c>
      <c r="V258" s="3">
        <f t="shared" si="157"/>
        <v>87.9</v>
      </c>
      <c r="W258" s="3">
        <f t="shared" si="158"/>
        <v>8.0513999999999992</v>
      </c>
      <c r="X258" s="85"/>
      <c r="Y258" s="3" t="str">
        <f t="shared" si="159"/>
        <v>1.11</v>
      </c>
      <c r="Z258" s="3" t="str">
        <f t="shared" si="160"/>
        <v>-</v>
      </c>
      <c r="AA258" s="3">
        <f t="shared" si="161"/>
        <v>129.51</v>
      </c>
      <c r="AB258" s="3">
        <f t="shared" si="162"/>
        <v>87.9</v>
      </c>
      <c r="AC258" s="3">
        <f t="shared" si="163"/>
        <v>6.9012000000000002</v>
      </c>
      <c r="AD258" s="85"/>
      <c r="AE258" s="3" t="str">
        <f t="shared" si="164"/>
        <v>1.11</v>
      </c>
      <c r="AF258" s="3" t="str">
        <f t="shared" si="165"/>
        <v>-</v>
      </c>
      <c r="AG258" s="3">
        <f t="shared" si="166"/>
        <v>129.51</v>
      </c>
      <c r="AH258" s="3">
        <f t="shared" si="167"/>
        <v>87.9</v>
      </c>
      <c r="AI258" s="3">
        <f t="shared" si="168"/>
        <v>5.7510000000000003</v>
      </c>
      <c r="AJ258" s="85"/>
      <c r="AK258" s="3" t="str">
        <f t="shared" si="169"/>
        <v>1.11</v>
      </c>
      <c r="AL258" s="3" t="str">
        <f t="shared" si="170"/>
        <v>-</v>
      </c>
      <c r="AM258" s="3">
        <f t="shared" si="171"/>
        <v>129.51</v>
      </c>
      <c r="AN258" s="3">
        <f t="shared" si="172"/>
        <v>87.9</v>
      </c>
      <c r="AO258" s="3">
        <f t="shared" si="173"/>
        <v>4.6008000000000004</v>
      </c>
      <c r="AP258" s="85"/>
      <c r="AQ258" s="3" t="str">
        <f t="shared" si="174"/>
        <v>1.11</v>
      </c>
      <c r="AR258" s="3" t="str">
        <f t="shared" si="175"/>
        <v>-</v>
      </c>
      <c r="AS258" s="3">
        <f t="shared" si="176"/>
        <v>129.51</v>
      </c>
      <c r="AT258" s="3">
        <f t="shared" si="177"/>
        <v>87.9</v>
      </c>
      <c r="AU258" s="3">
        <f t="shared" si="178"/>
        <v>3.4506000000000001</v>
      </c>
      <c r="AV258" s="85"/>
      <c r="AW258" s="3" t="str">
        <f t="shared" si="179"/>
        <v>1.11</v>
      </c>
      <c r="AX258" s="3" t="str">
        <f t="shared" si="180"/>
        <v>-</v>
      </c>
      <c r="AY258" s="3">
        <f t="shared" si="181"/>
        <v>129.51</v>
      </c>
      <c r="AZ258" s="3">
        <f t="shared" si="182"/>
        <v>87.9</v>
      </c>
      <c r="BA258" s="3">
        <f t="shared" si="183"/>
        <v>2.3004000000000002</v>
      </c>
      <c r="BB258" s="85"/>
      <c r="BC258" s="3" t="str">
        <f t="shared" si="184"/>
        <v>1.11</v>
      </c>
      <c r="BD258" s="3" t="str">
        <f t="shared" si="185"/>
        <v>-</v>
      </c>
      <c r="BE258" s="3">
        <f t="shared" si="186"/>
        <v>129.51</v>
      </c>
      <c r="BF258" s="3">
        <f t="shared" si="187"/>
        <v>87.9</v>
      </c>
      <c r="BG258" s="3">
        <f t="shared" si="188"/>
        <v>1.1502000000000001</v>
      </c>
    </row>
    <row r="259" spans="1:59" x14ac:dyDescent="0.3">
      <c r="A259" s="1" t="str">
        <f>'Forward collapse simulation'!B269</f>
        <v>1.11</v>
      </c>
      <c r="B259" s="37" t="str">
        <f>IF('Forward collapse simulation'!C269="","-",'Forward collapse simulation'!C269)</f>
        <v>-</v>
      </c>
      <c r="C259" s="85">
        <f>'Forward collapse simulation'!E269</f>
        <v>110.17</v>
      </c>
      <c r="D259" s="85">
        <f>'Forward collapse simulation'!F269</f>
        <v>83.43</v>
      </c>
      <c r="E259" s="85">
        <f>'Forward collapse simulation'!D269</f>
        <v>10.116</v>
      </c>
      <c r="F259" s="85"/>
      <c r="G259" s="3" t="str">
        <f t="shared" si="144"/>
        <v>1.11</v>
      </c>
      <c r="H259" s="3" t="str">
        <f t="shared" si="145"/>
        <v>-</v>
      </c>
      <c r="I259" s="3">
        <f t="shared" si="146"/>
        <v>110.17</v>
      </c>
      <c r="J259" s="3">
        <f t="shared" si="147"/>
        <v>83.43</v>
      </c>
      <c r="K259" s="3">
        <f t="shared" si="148"/>
        <v>9.1044</v>
      </c>
      <c r="L259" s="85"/>
      <c r="M259" s="3" t="str">
        <f t="shared" si="149"/>
        <v>1.11</v>
      </c>
      <c r="N259" s="3" t="str">
        <f t="shared" si="150"/>
        <v>-</v>
      </c>
      <c r="O259" s="3">
        <f t="shared" si="151"/>
        <v>110.17</v>
      </c>
      <c r="P259" s="3">
        <f t="shared" si="152"/>
        <v>83.43</v>
      </c>
      <c r="Q259" s="3">
        <f t="shared" si="153"/>
        <v>8.0928000000000004</v>
      </c>
      <c r="R259" s="85"/>
      <c r="S259" s="3" t="str">
        <f t="shared" si="154"/>
        <v>1.11</v>
      </c>
      <c r="T259" s="3" t="str">
        <f t="shared" si="155"/>
        <v>-</v>
      </c>
      <c r="U259" s="3">
        <f t="shared" si="156"/>
        <v>110.17</v>
      </c>
      <c r="V259" s="3">
        <f t="shared" si="157"/>
        <v>83.43</v>
      </c>
      <c r="W259" s="3">
        <f t="shared" si="158"/>
        <v>7.0811999999999991</v>
      </c>
      <c r="X259" s="85"/>
      <c r="Y259" s="3" t="str">
        <f t="shared" si="159"/>
        <v>1.11</v>
      </c>
      <c r="Z259" s="3" t="str">
        <f t="shared" si="160"/>
        <v>-</v>
      </c>
      <c r="AA259" s="3">
        <f t="shared" si="161"/>
        <v>110.17</v>
      </c>
      <c r="AB259" s="3">
        <f t="shared" si="162"/>
        <v>83.43</v>
      </c>
      <c r="AC259" s="3">
        <f t="shared" si="163"/>
        <v>6.0695999999999994</v>
      </c>
      <c r="AD259" s="85"/>
      <c r="AE259" s="3" t="str">
        <f t="shared" si="164"/>
        <v>1.11</v>
      </c>
      <c r="AF259" s="3" t="str">
        <f t="shared" si="165"/>
        <v>-</v>
      </c>
      <c r="AG259" s="3">
        <f t="shared" si="166"/>
        <v>110.17</v>
      </c>
      <c r="AH259" s="3">
        <f t="shared" si="167"/>
        <v>83.43</v>
      </c>
      <c r="AI259" s="3">
        <f t="shared" si="168"/>
        <v>5.0579999999999998</v>
      </c>
      <c r="AJ259" s="85"/>
      <c r="AK259" s="3" t="str">
        <f t="shared" si="169"/>
        <v>1.11</v>
      </c>
      <c r="AL259" s="3" t="str">
        <f t="shared" si="170"/>
        <v>-</v>
      </c>
      <c r="AM259" s="3">
        <f t="shared" si="171"/>
        <v>110.17</v>
      </c>
      <c r="AN259" s="3">
        <f t="shared" si="172"/>
        <v>83.43</v>
      </c>
      <c r="AO259" s="3">
        <f t="shared" si="173"/>
        <v>4.0464000000000002</v>
      </c>
      <c r="AP259" s="85"/>
      <c r="AQ259" s="3" t="str">
        <f t="shared" si="174"/>
        <v>1.11</v>
      </c>
      <c r="AR259" s="3" t="str">
        <f t="shared" si="175"/>
        <v>-</v>
      </c>
      <c r="AS259" s="3">
        <f t="shared" si="176"/>
        <v>110.17</v>
      </c>
      <c r="AT259" s="3">
        <f t="shared" si="177"/>
        <v>83.43</v>
      </c>
      <c r="AU259" s="3">
        <f t="shared" si="178"/>
        <v>3.0347999999999997</v>
      </c>
      <c r="AV259" s="85"/>
      <c r="AW259" s="3" t="str">
        <f t="shared" si="179"/>
        <v>1.11</v>
      </c>
      <c r="AX259" s="3" t="str">
        <f t="shared" si="180"/>
        <v>-</v>
      </c>
      <c r="AY259" s="3">
        <f t="shared" si="181"/>
        <v>110.17</v>
      </c>
      <c r="AZ259" s="3">
        <f t="shared" si="182"/>
        <v>83.43</v>
      </c>
      <c r="BA259" s="3">
        <f t="shared" si="183"/>
        <v>2.0232000000000001</v>
      </c>
      <c r="BB259" s="85"/>
      <c r="BC259" s="3" t="str">
        <f t="shared" si="184"/>
        <v>1.11</v>
      </c>
      <c r="BD259" s="3" t="str">
        <f t="shared" si="185"/>
        <v>-</v>
      </c>
      <c r="BE259" s="3">
        <f t="shared" si="186"/>
        <v>110.17</v>
      </c>
      <c r="BF259" s="3">
        <f t="shared" si="187"/>
        <v>83.43</v>
      </c>
      <c r="BG259" s="3">
        <f t="shared" si="188"/>
        <v>1.0116000000000001</v>
      </c>
    </row>
    <row r="260" spans="1:59" x14ac:dyDescent="0.3">
      <c r="A260" s="1" t="str">
        <f>'Forward collapse simulation'!B270</f>
        <v>1.11</v>
      </c>
      <c r="B260" s="37" t="str">
        <f>IF('Forward collapse simulation'!C270="","-",'Forward collapse simulation'!C270)</f>
        <v>-</v>
      </c>
      <c r="C260" s="85">
        <f>'Forward collapse simulation'!E270</f>
        <v>157.76</v>
      </c>
      <c r="D260" s="85">
        <f>'Forward collapse simulation'!F270</f>
        <v>63.89</v>
      </c>
      <c r="E260" s="85">
        <f>'Forward collapse simulation'!D270</f>
        <v>8.8350000000000009</v>
      </c>
      <c r="F260" s="85"/>
      <c r="G260" s="3" t="str">
        <f t="shared" ref="G260:G323" si="189">A260</f>
        <v>1.11</v>
      </c>
      <c r="H260" s="3" t="str">
        <f t="shared" ref="H260:H323" si="190">B260</f>
        <v>-</v>
      </c>
      <c r="I260" s="3">
        <f t="shared" ref="I260:I323" si="191">C260</f>
        <v>157.76</v>
      </c>
      <c r="J260" s="3">
        <f t="shared" ref="J260:J323" si="192">D260</f>
        <v>63.89</v>
      </c>
      <c r="K260" s="3">
        <f t="shared" ref="K260:K323" si="193">IF(B260="-",E260*0.9,E260)</f>
        <v>7.9515000000000011</v>
      </c>
      <c r="L260" s="85"/>
      <c r="M260" s="3" t="str">
        <f t="shared" ref="M260:M323" si="194">G260</f>
        <v>1.11</v>
      </c>
      <c r="N260" s="3" t="str">
        <f t="shared" ref="N260:N323" si="195">H260</f>
        <v>-</v>
      </c>
      <c r="O260" s="3">
        <f t="shared" ref="O260:O323" si="196">I260</f>
        <v>157.76</v>
      </c>
      <c r="P260" s="3">
        <f t="shared" ref="P260:P323" si="197">J260</f>
        <v>63.89</v>
      </c>
      <c r="Q260" s="3">
        <f t="shared" ref="Q260:Q323" si="198">IF(H260="-",$E260*0.8,$E260)</f>
        <v>7.0680000000000014</v>
      </c>
      <c r="R260" s="85"/>
      <c r="S260" s="3" t="str">
        <f t="shared" ref="S260:S323" si="199">M260</f>
        <v>1.11</v>
      </c>
      <c r="T260" s="3" t="str">
        <f t="shared" ref="T260:T323" si="200">N260</f>
        <v>-</v>
      </c>
      <c r="U260" s="3">
        <f t="shared" ref="U260:U323" si="201">O260</f>
        <v>157.76</v>
      </c>
      <c r="V260" s="3">
        <f t="shared" ref="V260:V323" si="202">P260</f>
        <v>63.89</v>
      </c>
      <c r="W260" s="3">
        <f t="shared" ref="W260:W323" si="203">IF(N260="-",$E260*0.7,$E260)</f>
        <v>6.1844999999999999</v>
      </c>
      <c r="X260" s="85"/>
      <c r="Y260" s="3" t="str">
        <f t="shared" ref="Y260:Y323" si="204">S260</f>
        <v>1.11</v>
      </c>
      <c r="Z260" s="3" t="str">
        <f t="shared" ref="Z260:Z323" si="205">T260</f>
        <v>-</v>
      </c>
      <c r="AA260" s="3">
        <f t="shared" ref="AA260:AA323" si="206">U260</f>
        <v>157.76</v>
      </c>
      <c r="AB260" s="3">
        <f t="shared" ref="AB260:AB323" si="207">V260</f>
        <v>63.89</v>
      </c>
      <c r="AC260" s="3">
        <f t="shared" ref="AC260:AC323" si="208">IF(T260="-",$E260*0.6,$E260)</f>
        <v>5.3010000000000002</v>
      </c>
      <c r="AD260" s="85"/>
      <c r="AE260" s="3" t="str">
        <f t="shared" ref="AE260:AE323" si="209">Y260</f>
        <v>1.11</v>
      </c>
      <c r="AF260" s="3" t="str">
        <f t="shared" ref="AF260:AF323" si="210">Z260</f>
        <v>-</v>
      </c>
      <c r="AG260" s="3">
        <f t="shared" ref="AG260:AG323" si="211">AA260</f>
        <v>157.76</v>
      </c>
      <c r="AH260" s="3">
        <f t="shared" ref="AH260:AH323" si="212">AB260</f>
        <v>63.89</v>
      </c>
      <c r="AI260" s="3">
        <f t="shared" ref="AI260:AI323" si="213">IF(Z260="-",$E260*0.5,$E260)</f>
        <v>4.4175000000000004</v>
      </c>
      <c r="AJ260" s="85"/>
      <c r="AK260" s="3" t="str">
        <f t="shared" ref="AK260:AK323" si="214">AE260</f>
        <v>1.11</v>
      </c>
      <c r="AL260" s="3" t="str">
        <f t="shared" ref="AL260:AL323" si="215">AF260</f>
        <v>-</v>
      </c>
      <c r="AM260" s="3">
        <f t="shared" ref="AM260:AM323" si="216">AG260</f>
        <v>157.76</v>
      </c>
      <c r="AN260" s="3">
        <f t="shared" ref="AN260:AN323" si="217">AH260</f>
        <v>63.89</v>
      </c>
      <c r="AO260" s="3">
        <f t="shared" ref="AO260:AO323" si="218">IF(AF260="-",$E260*0.4,$E260)</f>
        <v>3.5340000000000007</v>
      </c>
      <c r="AP260" s="85"/>
      <c r="AQ260" s="3" t="str">
        <f t="shared" ref="AQ260:AQ323" si="219">AK260</f>
        <v>1.11</v>
      </c>
      <c r="AR260" s="3" t="str">
        <f t="shared" ref="AR260:AR323" si="220">AL260</f>
        <v>-</v>
      </c>
      <c r="AS260" s="3">
        <f t="shared" ref="AS260:AS323" si="221">AM260</f>
        <v>157.76</v>
      </c>
      <c r="AT260" s="3">
        <f t="shared" ref="AT260:AT323" si="222">AN260</f>
        <v>63.89</v>
      </c>
      <c r="AU260" s="3">
        <f t="shared" ref="AU260:AU323" si="223">IF(AL260="-",$E260*0.3,$E260)</f>
        <v>2.6505000000000001</v>
      </c>
      <c r="AV260" s="85"/>
      <c r="AW260" s="3" t="str">
        <f t="shared" ref="AW260:AW323" si="224">AQ260</f>
        <v>1.11</v>
      </c>
      <c r="AX260" s="3" t="str">
        <f t="shared" ref="AX260:AX323" si="225">AR260</f>
        <v>-</v>
      </c>
      <c r="AY260" s="3">
        <f t="shared" ref="AY260:AY323" si="226">AS260</f>
        <v>157.76</v>
      </c>
      <c r="AZ260" s="3">
        <f t="shared" ref="AZ260:AZ323" si="227">AT260</f>
        <v>63.89</v>
      </c>
      <c r="BA260" s="3">
        <f t="shared" ref="BA260:BA323" si="228">IF(AR260="-",$E260*0.2,$E260)</f>
        <v>1.7670000000000003</v>
      </c>
      <c r="BB260" s="85"/>
      <c r="BC260" s="3" t="str">
        <f t="shared" ref="BC260:BC323" si="229">AW260</f>
        <v>1.11</v>
      </c>
      <c r="BD260" s="3" t="str">
        <f t="shared" ref="BD260:BD323" si="230">AX260</f>
        <v>-</v>
      </c>
      <c r="BE260" s="3">
        <f t="shared" ref="BE260:BE323" si="231">AY260</f>
        <v>157.76</v>
      </c>
      <c r="BF260" s="3">
        <f t="shared" ref="BF260:BF323" si="232">AZ260</f>
        <v>63.89</v>
      </c>
      <c r="BG260" s="3">
        <f t="shared" ref="BG260:BG323" si="233">IF(AX260="-",$E260*0.1,$E260)</f>
        <v>0.88350000000000017</v>
      </c>
    </row>
    <row r="261" spans="1:59" x14ac:dyDescent="0.3">
      <c r="A261" s="1" t="str">
        <f>'Forward collapse simulation'!B271</f>
        <v>1.11</v>
      </c>
      <c r="B261" s="37" t="str">
        <f>IF('Forward collapse simulation'!C271="","-",'Forward collapse simulation'!C271)</f>
        <v>-</v>
      </c>
      <c r="C261" s="85">
        <f>'Forward collapse simulation'!E271</f>
        <v>158.62</v>
      </c>
      <c r="D261" s="85">
        <f>'Forward collapse simulation'!F271</f>
        <v>56.47</v>
      </c>
      <c r="E261" s="85">
        <f>'Forward collapse simulation'!D271</f>
        <v>9.56</v>
      </c>
      <c r="F261" s="85"/>
      <c r="G261" s="3" t="str">
        <f t="shared" si="189"/>
        <v>1.11</v>
      </c>
      <c r="H261" s="3" t="str">
        <f t="shared" si="190"/>
        <v>-</v>
      </c>
      <c r="I261" s="3">
        <f t="shared" si="191"/>
        <v>158.62</v>
      </c>
      <c r="J261" s="3">
        <f t="shared" si="192"/>
        <v>56.47</v>
      </c>
      <c r="K261" s="3">
        <f t="shared" si="193"/>
        <v>8.604000000000001</v>
      </c>
      <c r="L261" s="85"/>
      <c r="M261" s="3" t="str">
        <f t="shared" si="194"/>
        <v>1.11</v>
      </c>
      <c r="N261" s="3" t="str">
        <f t="shared" si="195"/>
        <v>-</v>
      </c>
      <c r="O261" s="3">
        <f t="shared" si="196"/>
        <v>158.62</v>
      </c>
      <c r="P261" s="3">
        <f t="shared" si="197"/>
        <v>56.47</v>
      </c>
      <c r="Q261" s="3">
        <f t="shared" si="198"/>
        <v>7.6480000000000006</v>
      </c>
      <c r="R261" s="85"/>
      <c r="S261" s="3" t="str">
        <f t="shared" si="199"/>
        <v>1.11</v>
      </c>
      <c r="T261" s="3" t="str">
        <f t="shared" si="200"/>
        <v>-</v>
      </c>
      <c r="U261" s="3">
        <f t="shared" si="201"/>
        <v>158.62</v>
      </c>
      <c r="V261" s="3">
        <f t="shared" si="202"/>
        <v>56.47</v>
      </c>
      <c r="W261" s="3">
        <f t="shared" si="203"/>
        <v>6.6920000000000002</v>
      </c>
      <c r="X261" s="85"/>
      <c r="Y261" s="3" t="str">
        <f t="shared" si="204"/>
        <v>1.11</v>
      </c>
      <c r="Z261" s="3" t="str">
        <f t="shared" si="205"/>
        <v>-</v>
      </c>
      <c r="AA261" s="3">
        <f t="shared" si="206"/>
        <v>158.62</v>
      </c>
      <c r="AB261" s="3">
        <f t="shared" si="207"/>
        <v>56.47</v>
      </c>
      <c r="AC261" s="3">
        <f t="shared" si="208"/>
        <v>5.7359999999999998</v>
      </c>
      <c r="AD261" s="85"/>
      <c r="AE261" s="3" t="str">
        <f t="shared" si="209"/>
        <v>1.11</v>
      </c>
      <c r="AF261" s="3" t="str">
        <f t="shared" si="210"/>
        <v>-</v>
      </c>
      <c r="AG261" s="3">
        <f t="shared" si="211"/>
        <v>158.62</v>
      </c>
      <c r="AH261" s="3">
        <f t="shared" si="212"/>
        <v>56.47</v>
      </c>
      <c r="AI261" s="3">
        <f t="shared" si="213"/>
        <v>4.78</v>
      </c>
      <c r="AJ261" s="85"/>
      <c r="AK261" s="3" t="str">
        <f t="shared" si="214"/>
        <v>1.11</v>
      </c>
      <c r="AL261" s="3" t="str">
        <f t="shared" si="215"/>
        <v>-</v>
      </c>
      <c r="AM261" s="3">
        <f t="shared" si="216"/>
        <v>158.62</v>
      </c>
      <c r="AN261" s="3">
        <f t="shared" si="217"/>
        <v>56.47</v>
      </c>
      <c r="AO261" s="3">
        <f t="shared" si="218"/>
        <v>3.8240000000000003</v>
      </c>
      <c r="AP261" s="85"/>
      <c r="AQ261" s="3" t="str">
        <f t="shared" si="219"/>
        <v>1.11</v>
      </c>
      <c r="AR261" s="3" t="str">
        <f t="shared" si="220"/>
        <v>-</v>
      </c>
      <c r="AS261" s="3">
        <f t="shared" si="221"/>
        <v>158.62</v>
      </c>
      <c r="AT261" s="3">
        <f t="shared" si="222"/>
        <v>56.47</v>
      </c>
      <c r="AU261" s="3">
        <f t="shared" si="223"/>
        <v>2.8679999999999999</v>
      </c>
      <c r="AV261" s="85"/>
      <c r="AW261" s="3" t="str">
        <f t="shared" si="224"/>
        <v>1.11</v>
      </c>
      <c r="AX261" s="3" t="str">
        <f t="shared" si="225"/>
        <v>-</v>
      </c>
      <c r="AY261" s="3">
        <f t="shared" si="226"/>
        <v>158.62</v>
      </c>
      <c r="AZ261" s="3">
        <f t="shared" si="227"/>
        <v>56.47</v>
      </c>
      <c r="BA261" s="3">
        <f t="shared" si="228"/>
        <v>1.9120000000000001</v>
      </c>
      <c r="BB261" s="85"/>
      <c r="BC261" s="3" t="str">
        <f t="shared" si="229"/>
        <v>1.11</v>
      </c>
      <c r="BD261" s="3" t="str">
        <f t="shared" si="230"/>
        <v>-</v>
      </c>
      <c r="BE261" s="3">
        <f t="shared" si="231"/>
        <v>158.62</v>
      </c>
      <c r="BF261" s="3">
        <f t="shared" si="232"/>
        <v>56.47</v>
      </c>
      <c r="BG261" s="3">
        <f t="shared" si="233"/>
        <v>0.95600000000000007</v>
      </c>
    </row>
    <row r="262" spans="1:59" x14ac:dyDescent="0.3">
      <c r="A262" s="1" t="str">
        <f>'Forward collapse simulation'!B272</f>
        <v>1.11</v>
      </c>
      <c r="B262" s="37" t="str">
        <f>IF('Forward collapse simulation'!C272="","-",'Forward collapse simulation'!C272)</f>
        <v>-</v>
      </c>
      <c r="C262" s="85">
        <f>'Forward collapse simulation'!E272</f>
        <v>160.66999999999999</v>
      </c>
      <c r="D262" s="85">
        <f>'Forward collapse simulation'!F272</f>
        <v>44.35</v>
      </c>
      <c r="E262" s="85">
        <f>'Forward collapse simulation'!D272</f>
        <v>10.351000000000001</v>
      </c>
      <c r="F262" s="85"/>
      <c r="G262" s="3" t="str">
        <f t="shared" si="189"/>
        <v>1.11</v>
      </c>
      <c r="H262" s="3" t="str">
        <f t="shared" si="190"/>
        <v>-</v>
      </c>
      <c r="I262" s="3">
        <f t="shared" si="191"/>
        <v>160.66999999999999</v>
      </c>
      <c r="J262" s="3">
        <f t="shared" si="192"/>
        <v>44.35</v>
      </c>
      <c r="K262" s="3">
        <f t="shared" si="193"/>
        <v>9.315900000000001</v>
      </c>
      <c r="L262" s="85"/>
      <c r="M262" s="3" t="str">
        <f t="shared" si="194"/>
        <v>1.11</v>
      </c>
      <c r="N262" s="3" t="str">
        <f t="shared" si="195"/>
        <v>-</v>
      </c>
      <c r="O262" s="3">
        <f t="shared" si="196"/>
        <v>160.66999999999999</v>
      </c>
      <c r="P262" s="3">
        <f t="shared" si="197"/>
        <v>44.35</v>
      </c>
      <c r="Q262" s="3">
        <f t="shared" si="198"/>
        <v>8.280800000000001</v>
      </c>
      <c r="R262" s="85"/>
      <c r="S262" s="3" t="str">
        <f t="shared" si="199"/>
        <v>1.11</v>
      </c>
      <c r="T262" s="3" t="str">
        <f t="shared" si="200"/>
        <v>-</v>
      </c>
      <c r="U262" s="3">
        <f t="shared" si="201"/>
        <v>160.66999999999999</v>
      </c>
      <c r="V262" s="3">
        <f t="shared" si="202"/>
        <v>44.35</v>
      </c>
      <c r="W262" s="3">
        <f t="shared" si="203"/>
        <v>7.2457000000000003</v>
      </c>
      <c r="X262" s="85"/>
      <c r="Y262" s="3" t="str">
        <f t="shared" si="204"/>
        <v>1.11</v>
      </c>
      <c r="Z262" s="3" t="str">
        <f t="shared" si="205"/>
        <v>-</v>
      </c>
      <c r="AA262" s="3">
        <f t="shared" si="206"/>
        <v>160.66999999999999</v>
      </c>
      <c r="AB262" s="3">
        <f t="shared" si="207"/>
        <v>44.35</v>
      </c>
      <c r="AC262" s="3">
        <f t="shared" si="208"/>
        <v>6.2106000000000003</v>
      </c>
      <c r="AD262" s="85"/>
      <c r="AE262" s="3" t="str">
        <f t="shared" si="209"/>
        <v>1.11</v>
      </c>
      <c r="AF262" s="3" t="str">
        <f t="shared" si="210"/>
        <v>-</v>
      </c>
      <c r="AG262" s="3">
        <f t="shared" si="211"/>
        <v>160.66999999999999</v>
      </c>
      <c r="AH262" s="3">
        <f t="shared" si="212"/>
        <v>44.35</v>
      </c>
      <c r="AI262" s="3">
        <f t="shared" si="213"/>
        <v>5.1755000000000004</v>
      </c>
      <c r="AJ262" s="85"/>
      <c r="AK262" s="3" t="str">
        <f t="shared" si="214"/>
        <v>1.11</v>
      </c>
      <c r="AL262" s="3" t="str">
        <f t="shared" si="215"/>
        <v>-</v>
      </c>
      <c r="AM262" s="3">
        <f t="shared" si="216"/>
        <v>160.66999999999999</v>
      </c>
      <c r="AN262" s="3">
        <f t="shared" si="217"/>
        <v>44.35</v>
      </c>
      <c r="AO262" s="3">
        <f t="shared" si="218"/>
        <v>4.1404000000000005</v>
      </c>
      <c r="AP262" s="85"/>
      <c r="AQ262" s="3" t="str">
        <f t="shared" si="219"/>
        <v>1.11</v>
      </c>
      <c r="AR262" s="3" t="str">
        <f t="shared" si="220"/>
        <v>-</v>
      </c>
      <c r="AS262" s="3">
        <f t="shared" si="221"/>
        <v>160.66999999999999</v>
      </c>
      <c r="AT262" s="3">
        <f t="shared" si="222"/>
        <v>44.35</v>
      </c>
      <c r="AU262" s="3">
        <f t="shared" si="223"/>
        <v>3.1053000000000002</v>
      </c>
      <c r="AV262" s="85"/>
      <c r="AW262" s="3" t="str">
        <f t="shared" si="224"/>
        <v>1.11</v>
      </c>
      <c r="AX262" s="3" t="str">
        <f t="shared" si="225"/>
        <v>-</v>
      </c>
      <c r="AY262" s="3">
        <f t="shared" si="226"/>
        <v>160.66999999999999</v>
      </c>
      <c r="AZ262" s="3">
        <f t="shared" si="227"/>
        <v>44.35</v>
      </c>
      <c r="BA262" s="3">
        <f t="shared" si="228"/>
        <v>2.0702000000000003</v>
      </c>
      <c r="BB262" s="85"/>
      <c r="BC262" s="3" t="str">
        <f t="shared" si="229"/>
        <v>1.11</v>
      </c>
      <c r="BD262" s="3" t="str">
        <f t="shared" si="230"/>
        <v>-</v>
      </c>
      <c r="BE262" s="3">
        <f t="shared" si="231"/>
        <v>160.66999999999999</v>
      </c>
      <c r="BF262" s="3">
        <f t="shared" si="232"/>
        <v>44.35</v>
      </c>
      <c r="BG262" s="3">
        <f t="shared" si="233"/>
        <v>1.0351000000000001</v>
      </c>
    </row>
    <row r="263" spans="1:59" x14ac:dyDescent="0.3">
      <c r="A263" s="1" t="str">
        <f>'Forward collapse simulation'!B273</f>
        <v>1.11</v>
      </c>
      <c r="B263" s="37" t="str">
        <f>IF('Forward collapse simulation'!C273="","-",'Forward collapse simulation'!C273)</f>
        <v>-</v>
      </c>
      <c r="C263" s="85">
        <f>'Forward collapse simulation'!E273</f>
        <v>161.08000000000001</v>
      </c>
      <c r="D263" s="85">
        <f>'Forward collapse simulation'!F273</f>
        <v>37.72</v>
      </c>
      <c r="E263" s="85">
        <f>'Forward collapse simulation'!D273</f>
        <v>9.8940000000000001</v>
      </c>
      <c r="F263" s="85"/>
      <c r="G263" s="3" t="str">
        <f t="shared" si="189"/>
        <v>1.11</v>
      </c>
      <c r="H263" s="3" t="str">
        <f t="shared" si="190"/>
        <v>-</v>
      </c>
      <c r="I263" s="3">
        <f t="shared" si="191"/>
        <v>161.08000000000001</v>
      </c>
      <c r="J263" s="3">
        <f t="shared" si="192"/>
        <v>37.72</v>
      </c>
      <c r="K263" s="3">
        <f t="shared" si="193"/>
        <v>8.9046000000000003</v>
      </c>
      <c r="L263" s="85"/>
      <c r="M263" s="3" t="str">
        <f t="shared" si="194"/>
        <v>1.11</v>
      </c>
      <c r="N263" s="3" t="str">
        <f t="shared" si="195"/>
        <v>-</v>
      </c>
      <c r="O263" s="3">
        <f t="shared" si="196"/>
        <v>161.08000000000001</v>
      </c>
      <c r="P263" s="3">
        <f t="shared" si="197"/>
        <v>37.72</v>
      </c>
      <c r="Q263" s="3">
        <f t="shared" si="198"/>
        <v>7.9152000000000005</v>
      </c>
      <c r="R263" s="85"/>
      <c r="S263" s="3" t="str">
        <f t="shared" si="199"/>
        <v>1.11</v>
      </c>
      <c r="T263" s="3" t="str">
        <f t="shared" si="200"/>
        <v>-</v>
      </c>
      <c r="U263" s="3">
        <f t="shared" si="201"/>
        <v>161.08000000000001</v>
      </c>
      <c r="V263" s="3">
        <f t="shared" si="202"/>
        <v>37.72</v>
      </c>
      <c r="W263" s="3">
        <f t="shared" si="203"/>
        <v>6.9257999999999997</v>
      </c>
      <c r="X263" s="85"/>
      <c r="Y263" s="3" t="str">
        <f t="shared" si="204"/>
        <v>1.11</v>
      </c>
      <c r="Z263" s="3" t="str">
        <f t="shared" si="205"/>
        <v>-</v>
      </c>
      <c r="AA263" s="3">
        <f t="shared" si="206"/>
        <v>161.08000000000001</v>
      </c>
      <c r="AB263" s="3">
        <f t="shared" si="207"/>
        <v>37.72</v>
      </c>
      <c r="AC263" s="3">
        <f t="shared" si="208"/>
        <v>5.9363999999999999</v>
      </c>
      <c r="AD263" s="85"/>
      <c r="AE263" s="3" t="str">
        <f t="shared" si="209"/>
        <v>1.11</v>
      </c>
      <c r="AF263" s="3" t="str">
        <f t="shared" si="210"/>
        <v>-</v>
      </c>
      <c r="AG263" s="3">
        <f t="shared" si="211"/>
        <v>161.08000000000001</v>
      </c>
      <c r="AH263" s="3">
        <f t="shared" si="212"/>
        <v>37.72</v>
      </c>
      <c r="AI263" s="3">
        <f t="shared" si="213"/>
        <v>4.9470000000000001</v>
      </c>
      <c r="AJ263" s="85"/>
      <c r="AK263" s="3" t="str">
        <f t="shared" si="214"/>
        <v>1.11</v>
      </c>
      <c r="AL263" s="3" t="str">
        <f t="shared" si="215"/>
        <v>-</v>
      </c>
      <c r="AM263" s="3">
        <f t="shared" si="216"/>
        <v>161.08000000000001</v>
      </c>
      <c r="AN263" s="3">
        <f t="shared" si="217"/>
        <v>37.72</v>
      </c>
      <c r="AO263" s="3">
        <f t="shared" si="218"/>
        <v>3.9576000000000002</v>
      </c>
      <c r="AP263" s="85"/>
      <c r="AQ263" s="3" t="str">
        <f t="shared" si="219"/>
        <v>1.11</v>
      </c>
      <c r="AR263" s="3" t="str">
        <f t="shared" si="220"/>
        <v>-</v>
      </c>
      <c r="AS263" s="3">
        <f t="shared" si="221"/>
        <v>161.08000000000001</v>
      </c>
      <c r="AT263" s="3">
        <f t="shared" si="222"/>
        <v>37.72</v>
      </c>
      <c r="AU263" s="3">
        <f t="shared" si="223"/>
        <v>2.9681999999999999</v>
      </c>
      <c r="AV263" s="85"/>
      <c r="AW263" s="3" t="str">
        <f t="shared" si="224"/>
        <v>1.11</v>
      </c>
      <c r="AX263" s="3" t="str">
        <f t="shared" si="225"/>
        <v>-</v>
      </c>
      <c r="AY263" s="3">
        <f t="shared" si="226"/>
        <v>161.08000000000001</v>
      </c>
      <c r="AZ263" s="3">
        <f t="shared" si="227"/>
        <v>37.72</v>
      </c>
      <c r="BA263" s="3">
        <f t="shared" si="228"/>
        <v>1.9788000000000001</v>
      </c>
      <c r="BB263" s="85"/>
      <c r="BC263" s="3" t="str">
        <f t="shared" si="229"/>
        <v>1.11</v>
      </c>
      <c r="BD263" s="3" t="str">
        <f t="shared" si="230"/>
        <v>-</v>
      </c>
      <c r="BE263" s="3">
        <f t="shared" si="231"/>
        <v>161.08000000000001</v>
      </c>
      <c r="BF263" s="3">
        <f t="shared" si="232"/>
        <v>37.72</v>
      </c>
      <c r="BG263" s="3">
        <f t="shared" si="233"/>
        <v>0.98940000000000006</v>
      </c>
    </row>
    <row r="264" spans="1:59" x14ac:dyDescent="0.3">
      <c r="A264" s="1" t="str">
        <f>'Forward collapse simulation'!B274</f>
        <v>1.11</v>
      </c>
      <c r="B264" s="37" t="str">
        <f>IF('Forward collapse simulation'!C274="","-",'Forward collapse simulation'!C274)</f>
        <v>-</v>
      </c>
      <c r="C264" s="85">
        <f>'Forward collapse simulation'!E274</f>
        <v>162.52000000000001</v>
      </c>
      <c r="D264" s="85">
        <f>'Forward collapse simulation'!F274</f>
        <v>30.94</v>
      </c>
      <c r="E264" s="85">
        <f>'Forward collapse simulation'!D274</f>
        <v>9.5030000000000001</v>
      </c>
      <c r="F264" s="85"/>
      <c r="G264" s="3" t="str">
        <f t="shared" si="189"/>
        <v>1.11</v>
      </c>
      <c r="H264" s="3" t="str">
        <f t="shared" si="190"/>
        <v>-</v>
      </c>
      <c r="I264" s="3">
        <f t="shared" si="191"/>
        <v>162.52000000000001</v>
      </c>
      <c r="J264" s="3">
        <f t="shared" si="192"/>
        <v>30.94</v>
      </c>
      <c r="K264" s="3">
        <f t="shared" si="193"/>
        <v>8.5526999999999997</v>
      </c>
      <c r="L264" s="85"/>
      <c r="M264" s="3" t="str">
        <f t="shared" si="194"/>
        <v>1.11</v>
      </c>
      <c r="N264" s="3" t="str">
        <f t="shared" si="195"/>
        <v>-</v>
      </c>
      <c r="O264" s="3">
        <f t="shared" si="196"/>
        <v>162.52000000000001</v>
      </c>
      <c r="P264" s="3">
        <f t="shared" si="197"/>
        <v>30.94</v>
      </c>
      <c r="Q264" s="3">
        <f t="shared" si="198"/>
        <v>7.6024000000000003</v>
      </c>
      <c r="R264" s="85"/>
      <c r="S264" s="3" t="str">
        <f t="shared" si="199"/>
        <v>1.11</v>
      </c>
      <c r="T264" s="3" t="str">
        <f t="shared" si="200"/>
        <v>-</v>
      </c>
      <c r="U264" s="3">
        <f t="shared" si="201"/>
        <v>162.52000000000001</v>
      </c>
      <c r="V264" s="3">
        <f t="shared" si="202"/>
        <v>30.94</v>
      </c>
      <c r="W264" s="3">
        <f t="shared" si="203"/>
        <v>6.6520999999999999</v>
      </c>
      <c r="X264" s="85"/>
      <c r="Y264" s="3" t="str">
        <f t="shared" si="204"/>
        <v>1.11</v>
      </c>
      <c r="Z264" s="3" t="str">
        <f t="shared" si="205"/>
        <v>-</v>
      </c>
      <c r="AA264" s="3">
        <f t="shared" si="206"/>
        <v>162.52000000000001</v>
      </c>
      <c r="AB264" s="3">
        <f t="shared" si="207"/>
        <v>30.94</v>
      </c>
      <c r="AC264" s="3">
        <f t="shared" si="208"/>
        <v>5.7017999999999995</v>
      </c>
      <c r="AD264" s="85"/>
      <c r="AE264" s="3" t="str">
        <f t="shared" si="209"/>
        <v>1.11</v>
      </c>
      <c r="AF264" s="3" t="str">
        <f t="shared" si="210"/>
        <v>-</v>
      </c>
      <c r="AG264" s="3">
        <f t="shared" si="211"/>
        <v>162.52000000000001</v>
      </c>
      <c r="AH264" s="3">
        <f t="shared" si="212"/>
        <v>30.94</v>
      </c>
      <c r="AI264" s="3">
        <f t="shared" si="213"/>
        <v>4.7515000000000001</v>
      </c>
      <c r="AJ264" s="85"/>
      <c r="AK264" s="3" t="str">
        <f t="shared" si="214"/>
        <v>1.11</v>
      </c>
      <c r="AL264" s="3" t="str">
        <f t="shared" si="215"/>
        <v>-</v>
      </c>
      <c r="AM264" s="3">
        <f t="shared" si="216"/>
        <v>162.52000000000001</v>
      </c>
      <c r="AN264" s="3">
        <f t="shared" si="217"/>
        <v>30.94</v>
      </c>
      <c r="AO264" s="3">
        <f t="shared" si="218"/>
        <v>3.8012000000000001</v>
      </c>
      <c r="AP264" s="85"/>
      <c r="AQ264" s="3" t="str">
        <f t="shared" si="219"/>
        <v>1.11</v>
      </c>
      <c r="AR264" s="3" t="str">
        <f t="shared" si="220"/>
        <v>-</v>
      </c>
      <c r="AS264" s="3">
        <f t="shared" si="221"/>
        <v>162.52000000000001</v>
      </c>
      <c r="AT264" s="3">
        <f t="shared" si="222"/>
        <v>30.94</v>
      </c>
      <c r="AU264" s="3">
        <f t="shared" si="223"/>
        <v>2.8508999999999998</v>
      </c>
      <c r="AV264" s="85"/>
      <c r="AW264" s="3" t="str">
        <f t="shared" si="224"/>
        <v>1.11</v>
      </c>
      <c r="AX264" s="3" t="str">
        <f t="shared" si="225"/>
        <v>-</v>
      </c>
      <c r="AY264" s="3">
        <f t="shared" si="226"/>
        <v>162.52000000000001</v>
      </c>
      <c r="AZ264" s="3">
        <f t="shared" si="227"/>
        <v>30.94</v>
      </c>
      <c r="BA264" s="3">
        <f t="shared" si="228"/>
        <v>1.9006000000000001</v>
      </c>
      <c r="BB264" s="85"/>
      <c r="BC264" s="3" t="str">
        <f t="shared" si="229"/>
        <v>1.11</v>
      </c>
      <c r="BD264" s="3" t="str">
        <f t="shared" si="230"/>
        <v>-</v>
      </c>
      <c r="BE264" s="3">
        <f t="shared" si="231"/>
        <v>162.52000000000001</v>
      </c>
      <c r="BF264" s="3">
        <f t="shared" si="232"/>
        <v>30.94</v>
      </c>
      <c r="BG264" s="3">
        <f t="shared" si="233"/>
        <v>0.95030000000000003</v>
      </c>
    </row>
    <row r="265" spans="1:59" x14ac:dyDescent="0.3">
      <c r="A265" s="1" t="str">
        <f>'Forward collapse simulation'!B275</f>
        <v>1.11</v>
      </c>
      <c r="B265" s="37" t="str">
        <f>IF('Forward collapse simulation'!C275="","-",'Forward collapse simulation'!C275)</f>
        <v>-</v>
      </c>
      <c r="C265" s="85">
        <f>'Forward collapse simulation'!E275</f>
        <v>161.94999999999999</v>
      </c>
      <c r="D265" s="85">
        <f>'Forward collapse simulation'!F275</f>
        <v>27.86</v>
      </c>
      <c r="E265" s="85">
        <f>'Forward collapse simulation'!D275</f>
        <v>10.981</v>
      </c>
      <c r="F265" s="85"/>
      <c r="G265" s="3" t="str">
        <f t="shared" si="189"/>
        <v>1.11</v>
      </c>
      <c r="H265" s="3" t="str">
        <f t="shared" si="190"/>
        <v>-</v>
      </c>
      <c r="I265" s="3">
        <f t="shared" si="191"/>
        <v>161.94999999999999</v>
      </c>
      <c r="J265" s="3">
        <f t="shared" si="192"/>
        <v>27.86</v>
      </c>
      <c r="K265" s="3">
        <f t="shared" si="193"/>
        <v>9.8828999999999994</v>
      </c>
      <c r="L265" s="85"/>
      <c r="M265" s="3" t="str">
        <f t="shared" si="194"/>
        <v>1.11</v>
      </c>
      <c r="N265" s="3" t="str">
        <f t="shared" si="195"/>
        <v>-</v>
      </c>
      <c r="O265" s="3">
        <f t="shared" si="196"/>
        <v>161.94999999999999</v>
      </c>
      <c r="P265" s="3">
        <f t="shared" si="197"/>
        <v>27.86</v>
      </c>
      <c r="Q265" s="3">
        <f t="shared" si="198"/>
        <v>8.7848000000000006</v>
      </c>
      <c r="R265" s="85"/>
      <c r="S265" s="3" t="str">
        <f t="shared" si="199"/>
        <v>1.11</v>
      </c>
      <c r="T265" s="3" t="str">
        <f t="shared" si="200"/>
        <v>-</v>
      </c>
      <c r="U265" s="3">
        <f t="shared" si="201"/>
        <v>161.94999999999999</v>
      </c>
      <c r="V265" s="3">
        <f t="shared" si="202"/>
        <v>27.86</v>
      </c>
      <c r="W265" s="3">
        <f t="shared" si="203"/>
        <v>7.6866999999999992</v>
      </c>
      <c r="X265" s="85"/>
      <c r="Y265" s="3" t="str">
        <f t="shared" si="204"/>
        <v>1.11</v>
      </c>
      <c r="Z265" s="3" t="str">
        <f t="shared" si="205"/>
        <v>-</v>
      </c>
      <c r="AA265" s="3">
        <f t="shared" si="206"/>
        <v>161.94999999999999</v>
      </c>
      <c r="AB265" s="3">
        <f t="shared" si="207"/>
        <v>27.86</v>
      </c>
      <c r="AC265" s="3">
        <f t="shared" si="208"/>
        <v>6.5885999999999996</v>
      </c>
      <c r="AD265" s="85"/>
      <c r="AE265" s="3" t="str">
        <f t="shared" si="209"/>
        <v>1.11</v>
      </c>
      <c r="AF265" s="3" t="str">
        <f t="shared" si="210"/>
        <v>-</v>
      </c>
      <c r="AG265" s="3">
        <f t="shared" si="211"/>
        <v>161.94999999999999</v>
      </c>
      <c r="AH265" s="3">
        <f t="shared" si="212"/>
        <v>27.86</v>
      </c>
      <c r="AI265" s="3">
        <f t="shared" si="213"/>
        <v>5.4904999999999999</v>
      </c>
      <c r="AJ265" s="85"/>
      <c r="AK265" s="3" t="str">
        <f t="shared" si="214"/>
        <v>1.11</v>
      </c>
      <c r="AL265" s="3" t="str">
        <f t="shared" si="215"/>
        <v>-</v>
      </c>
      <c r="AM265" s="3">
        <f t="shared" si="216"/>
        <v>161.94999999999999</v>
      </c>
      <c r="AN265" s="3">
        <f t="shared" si="217"/>
        <v>27.86</v>
      </c>
      <c r="AO265" s="3">
        <f t="shared" si="218"/>
        <v>4.3924000000000003</v>
      </c>
      <c r="AP265" s="85"/>
      <c r="AQ265" s="3" t="str">
        <f t="shared" si="219"/>
        <v>1.11</v>
      </c>
      <c r="AR265" s="3" t="str">
        <f t="shared" si="220"/>
        <v>-</v>
      </c>
      <c r="AS265" s="3">
        <f t="shared" si="221"/>
        <v>161.94999999999999</v>
      </c>
      <c r="AT265" s="3">
        <f t="shared" si="222"/>
        <v>27.86</v>
      </c>
      <c r="AU265" s="3">
        <f t="shared" si="223"/>
        <v>3.2942999999999998</v>
      </c>
      <c r="AV265" s="85"/>
      <c r="AW265" s="3" t="str">
        <f t="shared" si="224"/>
        <v>1.11</v>
      </c>
      <c r="AX265" s="3" t="str">
        <f t="shared" si="225"/>
        <v>-</v>
      </c>
      <c r="AY265" s="3">
        <f t="shared" si="226"/>
        <v>161.94999999999999</v>
      </c>
      <c r="AZ265" s="3">
        <f t="shared" si="227"/>
        <v>27.86</v>
      </c>
      <c r="BA265" s="3">
        <f t="shared" si="228"/>
        <v>2.1962000000000002</v>
      </c>
      <c r="BB265" s="85"/>
      <c r="BC265" s="3" t="str">
        <f t="shared" si="229"/>
        <v>1.11</v>
      </c>
      <c r="BD265" s="3" t="str">
        <f t="shared" si="230"/>
        <v>-</v>
      </c>
      <c r="BE265" s="3">
        <f t="shared" si="231"/>
        <v>161.94999999999999</v>
      </c>
      <c r="BF265" s="3">
        <f t="shared" si="232"/>
        <v>27.86</v>
      </c>
      <c r="BG265" s="3">
        <f t="shared" si="233"/>
        <v>1.0981000000000001</v>
      </c>
    </row>
    <row r="266" spans="1:59" x14ac:dyDescent="0.3">
      <c r="A266" s="1" t="str">
        <f>'Forward collapse simulation'!B276</f>
        <v>1.11</v>
      </c>
      <c r="B266" s="37" t="str">
        <f>IF('Forward collapse simulation'!C276="","-",'Forward collapse simulation'!C276)</f>
        <v>-</v>
      </c>
      <c r="C266" s="85">
        <f>'Forward collapse simulation'!E276</f>
        <v>162.72</v>
      </c>
      <c r="D266" s="85">
        <f>'Forward collapse simulation'!F276</f>
        <v>23.73</v>
      </c>
      <c r="E266" s="85">
        <f>'Forward collapse simulation'!D276</f>
        <v>10.518000000000001</v>
      </c>
      <c r="F266" s="85"/>
      <c r="G266" s="3" t="str">
        <f t="shared" si="189"/>
        <v>1.11</v>
      </c>
      <c r="H266" s="3" t="str">
        <f t="shared" si="190"/>
        <v>-</v>
      </c>
      <c r="I266" s="3">
        <f t="shared" si="191"/>
        <v>162.72</v>
      </c>
      <c r="J266" s="3">
        <f t="shared" si="192"/>
        <v>23.73</v>
      </c>
      <c r="K266" s="3">
        <f t="shared" si="193"/>
        <v>9.4662000000000006</v>
      </c>
      <c r="L266" s="85"/>
      <c r="M266" s="3" t="str">
        <f t="shared" si="194"/>
        <v>1.11</v>
      </c>
      <c r="N266" s="3" t="str">
        <f t="shared" si="195"/>
        <v>-</v>
      </c>
      <c r="O266" s="3">
        <f t="shared" si="196"/>
        <v>162.72</v>
      </c>
      <c r="P266" s="3">
        <f t="shared" si="197"/>
        <v>23.73</v>
      </c>
      <c r="Q266" s="3">
        <f t="shared" si="198"/>
        <v>8.4144000000000005</v>
      </c>
      <c r="R266" s="85"/>
      <c r="S266" s="3" t="str">
        <f t="shared" si="199"/>
        <v>1.11</v>
      </c>
      <c r="T266" s="3" t="str">
        <f t="shared" si="200"/>
        <v>-</v>
      </c>
      <c r="U266" s="3">
        <f t="shared" si="201"/>
        <v>162.72</v>
      </c>
      <c r="V266" s="3">
        <f t="shared" si="202"/>
        <v>23.73</v>
      </c>
      <c r="W266" s="3">
        <f t="shared" si="203"/>
        <v>7.3625999999999996</v>
      </c>
      <c r="X266" s="85"/>
      <c r="Y266" s="3" t="str">
        <f t="shared" si="204"/>
        <v>1.11</v>
      </c>
      <c r="Z266" s="3" t="str">
        <f t="shared" si="205"/>
        <v>-</v>
      </c>
      <c r="AA266" s="3">
        <f t="shared" si="206"/>
        <v>162.72</v>
      </c>
      <c r="AB266" s="3">
        <f t="shared" si="207"/>
        <v>23.73</v>
      </c>
      <c r="AC266" s="3">
        <f t="shared" si="208"/>
        <v>6.3108000000000004</v>
      </c>
      <c r="AD266" s="85"/>
      <c r="AE266" s="3" t="str">
        <f t="shared" si="209"/>
        <v>1.11</v>
      </c>
      <c r="AF266" s="3" t="str">
        <f t="shared" si="210"/>
        <v>-</v>
      </c>
      <c r="AG266" s="3">
        <f t="shared" si="211"/>
        <v>162.72</v>
      </c>
      <c r="AH266" s="3">
        <f t="shared" si="212"/>
        <v>23.73</v>
      </c>
      <c r="AI266" s="3">
        <f t="shared" si="213"/>
        <v>5.2590000000000003</v>
      </c>
      <c r="AJ266" s="85"/>
      <c r="AK266" s="3" t="str">
        <f t="shared" si="214"/>
        <v>1.11</v>
      </c>
      <c r="AL266" s="3" t="str">
        <f t="shared" si="215"/>
        <v>-</v>
      </c>
      <c r="AM266" s="3">
        <f t="shared" si="216"/>
        <v>162.72</v>
      </c>
      <c r="AN266" s="3">
        <f t="shared" si="217"/>
        <v>23.73</v>
      </c>
      <c r="AO266" s="3">
        <f t="shared" si="218"/>
        <v>4.2072000000000003</v>
      </c>
      <c r="AP266" s="85"/>
      <c r="AQ266" s="3" t="str">
        <f t="shared" si="219"/>
        <v>1.11</v>
      </c>
      <c r="AR266" s="3" t="str">
        <f t="shared" si="220"/>
        <v>-</v>
      </c>
      <c r="AS266" s="3">
        <f t="shared" si="221"/>
        <v>162.72</v>
      </c>
      <c r="AT266" s="3">
        <f t="shared" si="222"/>
        <v>23.73</v>
      </c>
      <c r="AU266" s="3">
        <f t="shared" si="223"/>
        <v>3.1554000000000002</v>
      </c>
      <c r="AV266" s="85"/>
      <c r="AW266" s="3" t="str">
        <f t="shared" si="224"/>
        <v>1.11</v>
      </c>
      <c r="AX266" s="3" t="str">
        <f t="shared" si="225"/>
        <v>-</v>
      </c>
      <c r="AY266" s="3">
        <f t="shared" si="226"/>
        <v>162.72</v>
      </c>
      <c r="AZ266" s="3">
        <f t="shared" si="227"/>
        <v>23.73</v>
      </c>
      <c r="BA266" s="3">
        <f t="shared" si="228"/>
        <v>2.1036000000000001</v>
      </c>
      <c r="BB266" s="85"/>
      <c r="BC266" s="3" t="str">
        <f t="shared" si="229"/>
        <v>1.11</v>
      </c>
      <c r="BD266" s="3" t="str">
        <f t="shared" si="230"/>
        <v>-</v>
      </c>
      <c r="BE266" s="3">
        <f t="shared" si="231"/>
        <v>162.72</v>
      </c>
      <c r="BF266" s="3">
        <f t="shared" si="232"/>
        <v>23.73</v>
      </c>
      <c r="BG266" s="3">
        <f t="shared" si="233"/>
        <v>1.0518000000000001</v>
      </c>
    </row>
    <row r="267" spans="1:59" x14ac:dyDescent="0.3">
      <c r="A267" s="1" t="str">
        <f>'Forward collapse simulation'!B277</f>
        <v>1.11</v>
      </c>
      <c r="B267" s="37" t="str">
        <f>IF('Forward collapse simulation'!C277="","-",'Forward collapse simulation'!C277)</f>
        <v>-</v>
      </c>
      <c r="C267" s="85">
        <f>'Forward collapse simulation'!E277</f>
        <v>162.97999999999999</v>
      </c>
      <c r="D267" s="85">
        <f>'Forward collapse simulation'!F277</f>
        <v>17.71</v>
      </c>
      <c r="E267" s="85">
        <f>'Forward collapse simulation'!D277</f>
        <v>10.275</v>
      </c>
      <c r="F267" s="85"/>
      <c r="G267" s="3" t="str">
        <f t="shared" si="189"/>
        <v>1.11</v>
      </c>
      <c r="H267" s="3" t="str">
        <f t="shared" si="190"/>
        <v>-</v>
      </c>
      <c r="I267" s="3">
        <f t="shared" si="191"/>
        <v>162.97999999999999</v>
      </c>
      <c r="J267" s="3">
        <f t="shared" si="192"/>
        <v>17.71</v>
      </c>
      <c r="K267" s="3">
        <f t="shared" si="193"/>
        <v>9.2475000000000005</v>
      </c>
      <c r="L267" s="85"/>
      <c r="M267" s="3" t="str">
        <f t="shared" si="194"/>
        <v>1.11</v>
      </c>
      <c r="N267" s="3" t="str">
        <f t="shared" si="195"/>
        <v>-</v>
      </c>
      <c r="O267" s="3">
        <f t="shared" si="196"/>
        <v>162.97999999999999</v>
      </c>
      <c r="P267" s="3">
        <f t="shared" si="197"/>
        <v>17.71</v>
      </c>
      <c r="Q267" s="3">
        <f t="shared" si="198"/>
        <v>8.2200000000000006</v>
      </c>
      <c r="R267" s="85"/>
      <c r="S267" s="3" t="str">
        <f t="shared" si="199"/>
        <v>1.11</v>
      </c>
      <c r="T267" s="3" t="str">
        <f t="shared" si="200"/>
        <v>-</v>
      </c>
      <c r="U267" s="3">
        <f t="shared" si="201"/>
        <v>162.97999999999999</v>
      </c>
      <c r="V267" s="3">
        <f t="shared" si="202"/>
        <v>17.71</v>
      </c>
      <c r="W267" s="3">
        <f t="shared" si="203"/>
        <v>7.1924999999999999</v>
      </c>
      <c r="X267" s="85"/>
      <c r="Y267" s="3" t="str">
        <f t="shared" si="204"/>
        <v>1.11</v>
      </c>
      <c r="Z267" s="3" t="str">
        <f t="shared" si="205"/>
        <v>-</v>
      </c>
      <c r="AA267" s="3">
        <f t="shared" si="206"/>
        <v>162.97999999999999</v>
      </c>
      <c r="AB267" s="3">
        <f t="shared" si="207"/>
        <v>17.71</v>
      </c>
      <c r="AC267" s="3">
        <f t="shared" si="208"/>
        <v>6.165</v>
      </c>
      <c r="AD267" s="85"/>
      <c r="AE267" s="3" t="str">
        <f t="shared" si="209"/>
        <v>1.11</v>
      </c>
      <c r="AF267" s="3" t="str">
        <f t="shared" si="210"/>
        <v>-</v>
      </c>
      <c r="AG267" s="3">
        <f t="shared" si="211"/>
        <v>162.97999999999999</v>
      </c>
      <c r="AH267" s="3">
        <f t="shared" si="212"/>
        <v>17.71</v>
      </c>
      <c r="AI267" s="3">
        <f t="shared" si="213"/>
        <v>5.1375000000000002</v>
      </c>
      <c r="AJ267" s="85"/>
      <c r="AK267" s="3" t="str">
        <f t="shared" si="214"/>
        <v>1.11</v>
      </c>
      <c r="AL267" s="3" t="str">
        <f t="shared" si="215"/>
        <v>-</v>
      </c>
      <c r="AM267" s="3">
        <f t="shared" si="216"/>
        <v>162.97999999999999</v>
      </c>
      <c r="AN267" s="3">
        <f t="shared" si="217"/>
        <v>17.71</v>
      </c>
      <c r="AO267" s="3">
        <f t="shared" si="218"/>
        <v>4.1100000000000003</v>
      </c>
      <c r="AP267" s="85"/>
      <c r="AQ267" s="3" t="str">
        <f t="shared" si="219"/>
        <v>1.11</v>
      </c>
      <c r="AR267" s="3" t="str">
        <f t="shared" si="220"/>
        <v>-</v>
      </c>
      <c r="AS267" s="3">
        <f t="shared" si="221"/>
        <v>162.97999999999999</v>
      </c>
      <c r="AT267" s="3">
        <f t="shared" si="222"/>
        <v>17.71</v>
      </c>
      <c r="AU267" s="3">
        <f t="shared" si="223"/>
        <v>3.0825</v>
      </c>
      <c r="AV267" s="85"/>
      <c r="AW267" s="3" t="str">
        <f t="shared" si="224"/>
        <v>1.11</v>
      </c>
      <c r="AX267" s="3" t="str">
        <f t="shared" si="225"/>
        <v>-</v>
      </c>
      <c r="AY267" s="3">
        <f t="shared" si="226"/>
        <v>162.97999999999999</v>
      </c>
      <c r="AZ267" s="3">
        <f t="shared" si="227"/>
        <v>17.71</v>
      </c>
      <c r="BA267" s="3">
        <f t="shared" si="228"/>
        <v>2.0550000000000002</v>
      </c>
      <c r="BB267" s="85"/>
      <c r="BC267" s="3" t="str">
        <f t="shared" si="229"/>
        <v>1.11</v>
      </c>
      <c r="BD267" s="3" t="str">
        <f t="shared" si="230"/>
        <v>-</v>
      </c>
      <c r="BE267" s="3">
        <f t="shared" si="231"/>
        <v>162.97999999999999</v>
      </c>
      <c r="BF267" s="3">
        <f t="shared" si="232"/>
        <v>17.71</v>
      </c>
      <c r="BG267" s="3">
        <f t="shared" si="233"/>
        <v>1.0275000000000001</v>
      </c>
    </row>
    <row r="268" spans="1:59" x14ac:dyDescent="0.3">
      <c r="A268" s="1" t="str">
        <f>'Forward collapse simulation'!B278</f>
        <v>1.11</v>
      </c>
      <c r="B268" s="37" t="str">
        <f>IF('Forward collapse simulation'!C278="","-",'Forward collapse simulation'!C278)</f>
        <v>-</v>
      </c>
      <c r="C268" s="85">
        <f>'Forward collapse simulation'!E278</f>
        <v>160.88</v>
      </c>
      <c r="D268" s="85">
        <f>'Forward collapse simulation'!F278</f>
        <v>15.11</v>
      </c>
      <c r="E268" s="85">
        <f>'Forward collapse simulation'!D278</f>
        <v>10.218999999999999</v>
      </c>
      <c r="F268" s="85"/>
      <c r="G268" s="3" t="str">
        <f t="shared" si="189"/>
        <v>1.11</v>
      </c>
      <c r="H268" s="3" t="str">
        <f t="shared" si="190"/>
        <v>-</v>
      </c>
      <c r="I268" s="3">
        <f t="shared" si="191"/>
        <v>160.88</v>
      </c>
      <c r="J268" s="3">
        <f t="shared" si="192"/>
        <v>15.11</v>
      </c>
      <c r="K268" s="3">
        <f t="shared" si="193"/>
        <v>9.1970999999999989</v>
      </c>
      <c r="L268" s="85"/>
      <c r="M268" s="3" t="str">
        <f t="shared" si="194"/>
        <v>1.11</v>
      </c>
      <c r="N268" s="3" t="str">
        <f t="shared" si="195"/>
        <v>-</v>
      </c>
      <c r="O268" s="3">
        <f t="shared" si="196"/>
        <v>160.88</v>
      </c>
      <c r="P268" s="3">
        <f t="shared" si="197"/>
        <v>15.11</v>
      </c>
      <c r="Q268" s="3">
        <f t="shared" si="198"/>
        <v>8.1752000000000002</v>
      </c>
      <c r="R268" s="85"/>
      <c r="S268" s="3" t="str">
        <f t="shared" si="199"/>
        <v>1.11</v>
      </c>
      <c r="T268" s="3" t="str">
        <f t="shared" si="200"/>
        <v>-</v>
      </c>
      <c r="U268" s="3">
        <f t="shared" si="201"/>
        <v>160.88</v>
      </c>
      <c r="V268" s="3">
        <f t="shared" si="202"/>
        <v>15.11</v>
      </c>
      <c r="W268" s="3">
        <f t="shared" si="203"/>
        <v>7.1532999999999989</v>
      </c>
      <c r="X268" s="85"/>
      <c r="Y268" s="3" t="str">
        <f t="shared" si="204"/>
        <v>1.11</v>
      </c>
      <c r="Z268" s="3" t="str">
        <f t="shared" si="205"/>
        <v>-</v>
      </c>
      <c r="AA268" s="3">
        <f t="shared" si="206"/>
        <v>160.88</v>
      </c>
      <c r="AB268" s="3">
        <f t="shared" si="207"/>
        <v>15.11</v>
      </c>
      <c r="AC268" s="3">
        <f t="shared" si="208"/>
        <v>6.1313999999999993</v>
      </c>
      <c r="AD268" s="85"/>
      <c r="AE268" s="3" t="str">
        <f t="shared" si="209"/>
        <v>1.11</v>
      </c>
      <c r="AF268" s="3" t="str">
        <f t="shared" si="210"/>
        <v>-</v>
      </c>
      <c r="AG268" s="3">
        <f t="shared" si="211"/>
        <v>160.88</v>
      </c>
      <c r="AH268" s="3">
        <f t="shared" si="212"/>
        <v>15.11</v>
      </c>
      <c r="AI268" s="3">
        <f t="shared" si="213"/>
        <v>5.1094999999999997</v>
      </c>
      <c r="AJ268" s="85"/>
      <c r="AK268" s="3" t="str">
        <f t="shared" si="214"/>
        <v>1.11</v>
      </c>
      <c r="AL268" s="3" t="str">
        <f t="shared" si="215"/>
        <v>-</v>
      </c>
      <c r="AM268" s="3">
        <f t="shared" si="216"/>
        <v>160.88</v>
      </c>
      <c r="AN268" s="3">
        <f t="shared" si="217"/>
        <v>15.11</v>
      </c>
      <c r="AO268" s="3">
        <f t="shared" si="218"/>
        <v>4.0876000000000001</v>
      </c>
      <c r="AP268" s="85"/>
      <c r="AQ268" s="3" t="str">
        <f t="shared" si="219"/>
        <v>1.11</v>
      </c>
      <c r="AR268" s="3" t="str">
        <f t="shared" si="220"/>
        <v>-</v>
      </c>
      <c r="AS268" s="3">
        <f t="shared" si="221"/>
        <v>160.88</v>
      </c>
      <c r="AT268" s="3">
        <f t="shared" si="222"/>
        <v>15.11</v>
      </c>
      <c r="AU268" s="3">
        <f t="shared" si="223"/>
        <v>3.0656999999999996</v>
      </c>
      <c r="AV268" s="85"/>
      <c r="AW268" s="3" t="str">
        <f t="shared" si="224"/>
        <v>1.11</v>
      </c>
      <c r="AX268" s="3" t="str">
        <f t="shared" si="225"/>
        <v>-</v>
      </c>
      <c r="AY268" s="3">
        <f t="shared" si="226"/>
        <v>160.88</v>
      </c>
      <c r="AZ268" s="3">
        <f t="shared" si="227"/>
        <v>15.11</v>
      </c>
      <c r="BA268" s="3">
        <f t="shared" si="228"/>
        <v>2.0438000000000001</v>
      </c>
      <c r="BB268" s="85"/>
      <c r="BC268" s="3" t="str">
        <f t="shared" si="229"/>
        <v>1.11</v>
      </c>
      <c r="BD268" s="3" t="str">
        <f t="shared" si="230"/>
        <v>-</v>
      </c>
      <c r="BE268" s="3">
        <f t="shared" si="231"/>
        <v>160.88</v>
      </c>
      <c r="BF268" s="3">
        <f t="shared" si="232"/>
        <v>15.11</v>
      </c>
      <c r="BG268" s="3">
        <f t="shared" si="233"/>
        <v>1.0219</v>
      </c>
    </row>
    <row r="269" spans="1:59" x14ac:dyDescent="0.3">
      <c r="A269" s="1" t="str">
        <f>'Forward collapse simulation'!B279</f>
        <v>1.11</v>
      </c>
      <c r="B269" s="37" t="str">
        <f>IF('Forward collapse simulation'!C279="","-",'Forward collapse simulation'!C279)</f>
        <v>-</v>
      </c>
      <c r="C269" s="85">
        <f>'Forward collapse simulation'!E279</f>
        <v>160.38999999999999</v>
      </c>
      <c r="D269" s="85">
        <f>'Forward collapse simulation'!F279</f>
        <v>9.1199999999999992</v>
      </c>
      <c r="E269" s="85">
        <f>'Forward collapse simulation'!D279</f>
        <v>9.7249999999999996</v>
      </c>
      <c r="F269" s="85"/>
      <c r="G269" s="3" t="str">
        <f t="shared" si="189"/>
        <v>1.11</v>
      </c>
      <c r="H269" s="3" t="str">
        <f t="shared" si="190"/>
        <v>-</v>
      </c>
      <c r="I269" s="3">
        <f t="shared" si="191"/>
        <v>160.38999999999999</v>
      </c>
      <c r="J269" s="3">
        <f t="shared" si="192"/>
        <v>9.1199999999999992</v>
      </c>
      <c r="K269" s="3">
        <f t="shared" si="193"/>
        <v>8.7524999999999995</v>
      </c>
      <c r="L269" s="85"/>
      <c r="M269" s="3" t="str">
        <f t="shared" si="194"/>
        <v>1.11</v>
      </c>
      <c r="N269" s="3" t="str">
        <f t="shared" si="195"/>
        <v>-</v>
      </c>
      <c r="O269" s="3">
        <f t="shared" si="196"/>
        <v>160.38999999999999</v>
      </c>
      <c r="P269" s="3">
        <f t="shared" si="197"/>
        <v>9.1199999999999992</v>
      </c>
      <c r="Q269" s="3">
        <f t="shared" si="198"/>
        <v>7.78</v>
      </c>
      <c r="R269" s="85"/>
      <c r="S269" s="3" t="str">
        <f t="shared" si="199"/>
        <v>1.11</v>
      </c>
      <c r="T269" s="3" t="str">
        <f t="shared" si="200"/>
        <v>-</v>
      </c>
      <c r="U269" s="3">
        <f t="shared" si="201"/>
        <v>160.38999999999999</v>
      </c>
      <c r="V269" s="3">
        <f t="shared" si="202"/>
        <v>9.1199999999999992</v>
      </c>
      <c r="W269" s="3">
        <f t="shared" si="203"/>
        <v>6.8074999999999992</v>
      </c>
      <c r="X269" s="85"/>
      <c r="Y269" s="3" t="str">
        <f t="shared" si="204"/>
        <v>1.11</v>
      </c>
      <c r="Z269" s="3" t="str">
        <f t="shared" si="205"/>
        <v>-</v>
      </c>
      <c r="AA269" s="3">
        <f t="shared" si="206"/>
        <v>160.38999999999999</v>
      </c>
      <c r="AB269" s="3">
        <f t="shared" si="207"/>
        <v>9.1199999999999992</v>
      </c>
      <c r="AC269" s="3">
        <f t="shared" si="208"/>
        <v>5.835</v>
      </c>
      <c r="AD269" s="85"/>
      <c r="AE269" s="3" t="str">
        <f t="shared" si="209"/>
        <v>1.11</v>
      </c>
      <c r="AF269" s="3" t="str">
        <f t="shared" si="210"/>
        <v>-</v>
      </c>
      <c r="AG269" s="3">
        <f t="shared" si="211"/>
        <v>160.38999999999999</v>
      </c>
      <c r="AH269" s="3">
        <f t="shared" si="212"/>
        <v>9.1199999999999992</v>
      </c>
      <c r="AI269" s="3">
        <f t="shared" si="213"/>
        <v>4.8624999999999998</v>
      </c>
      <c r="AJ269" s="85"/>
      <c r="AK269" s="3" t="str">
        <f t="shared" si="214"/>
        <v>1.11</v>
      </c>
      <c r="AL269" s="3" t="str">
        <f t="shared" si="215"/>
        <v>-</v>
      </c>
      <c r="AM269" s="3">
        <f t="shared" si="216"/>
        <v>160.38999999999999</v>
      </c>
      <c r="AN269" s="3">
        <f t="shared" si="217"/>
        <v>9.1199999999999992</v>
      </c>
      <c r="AO269" s="3">
        <f t="shared" si="218"/>
        <v>3.89</v>
      </c>
      <c r="AP269" s="85"/>
      <c r="AQ269" s="3" t="str">
        <f t="shared" si="219"/>
        <v>1.11</v>
      </c>
      <c r="AR269" s="3" t="str">
        <f t="shared" si="220"/>
        <v>-</v>
      </c>
      <c r="AS269" s="3">
        <f t="shared" si="221"/>
        <v>160.38999999999999</v>
      </c>
      <c r="AT269" s="3">
        <f t="shared" si="222"/>
        <v>9.1199999999999992</v>
      </c>
      <c r="AU269" s="3">
        <f t="shared" si="223"/>
        <v>2.9175</v>
      </c>
      <c r="AV269" s="85"/>
      <c r="AW269" s="3" t="str">
        <f t="shared" si="224"/>
        <v>1.11</v>
      </c>
      <c r="AX269" s="3" t="str">
        <f t="shared" si="225"/>
        <v>-</v>
      </c>
      <c r="AY269" s="3">
        <f t="shared" si="226"/>
        <v>160.38999999999999</v>
      </c>
      <c r="AZ269" s="3">
        <f t="shared" si="227"/>
        <v>9.1199999999999992</v>
      </c>
      <c r="BA269" s="3">
        <f t="shared" si="228"/>
        <v>1.9450000000000001</v>
      </c>
      <c r="BB269" s="85"/>
      <c r="BC269" s="3" t="str">
        <f t="shared" si="229"/>
        <v>1.11</v>
      </c>
      <c r="BD269" s="3" t="str">
        <f t="shared" si="230"/>
        <v>-</v>
      </c>
      <c r="BE269" s="3">
        <f t="shared" si="231"/>
        <v>160.38999999999999</v>
      </c>
      <c r="BF269" s="3">
        <f t="shared" si="232"/>
        <v>9.1199999999999992</v>
      </c>
      <c r="BG269" s="3">
        <f t="shared" si="233"/>
        <v>0.97250000000000003</v>
      </c>
    </row>
    <row r="270" spans="1:59" x14ac:dyDescent="0.3">
      <c r="A270" s="1" t="str">
        <f>'Forward collapse simulation'!B280</f>
        <v>1.11</v>
      </c>
      <c r="B270" s="37" t="str">
        <f>IF('Forward collapse simulation'!C280="","-",'Forward collapse simulation'!C280)</f>
        <v>-</v>
      </c>
      <c r="C270" s="85">
        <f>'Forward collapse simulation'!E280</f>
        <v>160.61000000000001</v>
      </c>
      <c r="D270" s="85">
        <f>'Forward collapse simulation'!F280</f>
        <v>4.9000000000000004</v>
      </c>
      <c r="E270" s="85">
        <f>'Forward collapse simulation'!D280</f>
        <v>8.8819999999999997</v>
      </c>
      <c r="F270" s="85"/>
      <c r="G270" s="3" t="str">
        <f t="shared" si="189"/>
        <v>1.11</v>
      </c>
      <c r="H270" s="3" t="str">
        <f t="shared" si="190"/>
        <v>-</v>
      </c>
      <c r="I270" s="3">
        <f t="shared" si="191"/>
        <v>160.61000000000001</v>
      </c>
      <c r="J270" s="3">
        <f t="shared" si="192"/>
        <v>4.9000000000000004</v>
      </c>
      <c r="K270" s="3">
        <f t="shared" si="193"/>
        <v>7.9938000000000002</v>
      </c>
      <c r="L270" s="85"/>
      <c r="M270" s="3" t="str">
        <f t="shared" si="194"/>
        <v>1.11</v>
      </c>
      <c r="N270" s="3" t="str">
        <f t="shared" si="195"/>
        <v>-</v>
      </c>
      <c r="O270" s="3">
        <f t="shared" si="196"/>
        <v>160.61000000000001</v>
      </c>
      <c r="P270" s="3">
        <f t="shared" si="197"/>
        <v>4.9000000000000004</v>
      </c>
      <c r="Q270" s="3">
        <f t="shared" si="198"/>
        <v>7.1055999999999999</v>
      </c>
      <c r="R270" s="85"/>
      <c r="S270" s="3" t="str">
        <f t="shared" si="199"/>
        <v>1.11</v>
      </c>
      <c r="T270" s="3" t="str">
        <f t="shared" si="200"/>
        <v>-</v>
      </c>
      <c r="U270" s="3">
        <f t="shared" si="201"/>
        <v>160.61000000000001</v>
      </c>
      <c r="V270" s="3">
        <f t="shared" si="202"/>
        <v>4.9000000000000004</v>
      </c>
      <c r="W270" s="3">
        <f t="shared" si="203"/>
        <v>6.2173999999999996</v>
      </c>
      <c r="X270" s="85"/>
      <c r="Y270" s="3" t="str">
        <f t="shared" si="204"/>
        <v>1.11</v>
      </c>
      <c r="Z270" s="3" t="str">
        <f t="shared" si="205"/>
        <v>-</v>
      </c>
      <c r="AA270" s="3">
        <f t="shared" si="206"/>
        <v>160.61000000000001</v>
      </c>
      <c r="AB270" s="3">
        <f t="shared" si="207"/>
        <v>4.9000000000000004</v>
      </c>
      <c r="AC270" s="3">
        <f t="shared" si="208"/>
        <v>5.3291999999999993</v>
      </c>
      <c r="AD270" s="85"/>
      <c r="AE270" s="3" t="str">
        <f t="shared" si="209"/>
        <v>1.11</v>
      </c>
      <c r="AF270" s="3" t="str">
        <f t="shared" si="210"/>
        <v>-</v>
      </c>
      <c r="AG270" s="3">
        <f t="shared" si="211"/>
        <v>160.61000000000001</v>
      </c>
      <c r="AH270" s="3">
        <f t="shared" si="212"/>
        <v>4.9000000000000004</v>
      </c>
      <c r="AI270" s="3">
        <f t="shared" si="213"/>
        <v>4.4409999999999998</v>
      </c>
      <c r="AJ270" s="85"/>
      <c r="AK270" s="3" t="str">
        <f t="shared" si="214"/>
        <v>1.11</v>
      </c>
      <c r="AL270" s="3" t="str">
        <f t="shared" si="215"/>
        <v>-</v>
      </c>
      <c r="AM270" s="3">
        <f t="shared" si="216"/>
        <v>160.61000000000001</v>
      </c>
      <c r="AN270" s="3">
        <f t="shared" si="217"/>
        <v>4.9000000000000004</v>
      </c>
      <c r="AO270" s="3">
        <f t="shared" si="218"/>
        <v>3.5528</v>
      </c>
      <c r="AP270" s="85"/>
      <c r="AQ270" s="3" t="str">
        <f t="shared" si="219"/>
        <v>1.11</v>
      </c>
      <c r="AR270" s="3" t="str">
        <f t="shared" si="220"/>
        <v>-</v>
      </c>
      <c r="AS270" s="3">
        <f t="shared" si="221"/>
        <v>160.61000000000001</v>
      </c>
      <c r="AT270" s="3">
        <f t="shared" si="222"/>
        <v>4.9000000000000004</v>
      </c>
      <c r="AU270" s="3">
        <f t="shared" si="223"/>
        <v>2.6645999999999996</v>
      </c>
      <c r="AV270" s="85"/>
      <c r="AW270" s="3" t="str">
        <f t="shared" si="224"/>
        <v>1.11</v>
      </c>
      <c r="AX270" s="3" t="str">
        <f t="shared" si="225"/>
        <v>-</v>
      </c>
      <c r="AY270" s="3">
        <f t="shared" si="226"/>
        <v>160.61000000000001</v>
      </c>
      <c r="AZ270" s="3">
        <f t="shared" si="227"/>
        <v>4.9000000000000004</v>
      </c>
      <c r="BA270" s="3">
        <f t="shared" si="228"/>
        <v>1.7764</v>
      </c>
      <c r="BB270" s="85"/>
      <c r="BC270" s="3" t="str">
        <f t="shared" si="229"/>
        <v>1.11</v>
      </c>
      <c r="BD270" s="3" t="str">
        <f t="shared" si="230"/>
        <v>-</v>
      </c>
      <c r="BE270" s="3">
        <f t="shared" si="231"/>
        <v>160.61000000000001</v>
      </c>
      <c r="BF270" s="3">
        <f t="shared" si="232"/>
        <v>4.9000000000000004</v>
      </c>
      <c r="BG270" s="3">
        <f t="shared" si="233"/>
        <v>0.88819999999999999</v>
      </c>
    </row>
    <row r="271" spans="1:59" x14ac:dyDescent="0.3">
      <c r="A271" s="1" t="str">
        <f>'Forward collapse simulation'!B281</f>
        <v>1.11</v>
      </c>
      <c r="B271" s="37" t="str">
        <f>IF('Forward collapse simulation'!C281="","-",'Forward collapse simulation'!C281)</f>
        <v>-</v>
      </c>
      <c r="C271" s="85">
        <f>'Forward collapse simulation'!E281</f>
        <v>160.5</v>
      </c>
      <c r="D271" s="85">
        <f>'Forward collapse simulation'!F281</f>
        <v>0.92</v>
      </c>
      <c r="E271" s="85">
        <f>'Forward collapse simulation'!D281</f>
        <v>6.0720000000000001</v>
      </c>
      <c r="F271" s="85"/>
      <c r="G271" s="3" t="str">
        <f t="shared" si="189"/>
        <v>1.11</v>
      </c>
      <c r="H271" s="3" t="str">
        <f t="shared" si="190"/>
        <v>-</v>
      </c>
      <c r="I271" s="3">
        <f t="shared" si="191"/>
        <v>160.5</v>
      </c>
      <c r="J271" s="3">
        <f t="shared" si="192"/>
        <v>0.92</v>
      </c>
      <c r="K271" s="3">
        <f t="shared" si="193"/>
        <v>5.4648000000000003</v>
      </c>
      <c r="L271" s="85"/>
      <c r="M271" s="3" t="str">
        <f t="shared" si="194"/>
        <v>1.11</v>
      </c>
      <c r="N271" s="3" t="str">
        <f t="shared" si="195"/>
        <v>-</v>
      </c>
      <c r="O271" s="3">
        <f t="shared" si="196"/>
        <v>160.5</v>
      </c>
      <c r="P271" s="3">
        <f t="shared" si="197"/>
        <v>0.92</v>
      </c>
      <c r="Q271" s="3">
        <f t="shared" si="198"/>
        <v>4.8576000000000006</v>
      </c>
      <c r="R271" s="85"/>
      <c r="S271" s="3" t="str">
        <f t="shared" si="199"/>
        <v>1.11</v>
      </c>
      <c r="T271" s="3" t="str">
        <f t="shared" si="200"/>
        <v>-</v>
      </c>
      <c r="U271" s="3">
        <f t="shared" si="201"/>
        <v>160.5</v>
      </c>
      <c r="V271" s="3">
        <f t="shared" si="202"/>
        <v>0.92</v>
      </c>
      <c r="W271" s="3">
        <f t="shared" si="203"/>
        <v>4.2504</v>
      </c>
      <c r="X271" s="85"/>
      <c r="Y271" s="3" t="str">
        <f t="shared" si="204"/>
        <v>1.11</v>
      </c>
      <c r="Z271" s="3" t="str">
        <f t="shared" si="205"/>
        <v>-</v>
      </c>
      <c r="AA271" s="3">
        <f t="shared" si="206"/>
        <v>160.5</v>
      </c>
      <c r="AB271" s="3">
        <f t="shared" si="207"/>
        <v>0.92</v>
      </c>
      <c r="AC271" s="3">
        <f t="shared" si="208"/>
        <v>3.6431999999999998</v>
      </c>
      <c r="AD271" s="85"/>
      <c r="AE271" s="3" t="str">
        <f t="shared" si="209"/>
        <v>1.11</v>
      </c>
      <c r="AF271" s="3" t="str">
        <f t="shared" si="210"/>
        <v>-</v>
      </c>
      <c r="AG271" s="3">
        <f t="shared" si="211"/>
        <v>160.5</v>
      </c>
      <c r="AH271" s="3">
        <f t="shared" si="212"/>
        <v>0.92</v>
      </c>
      <c r="AI271" s="3">
        <f t="shared" si="213"/>
        <v>3.036</v>
      </c>
      <c r="AJ271" s="85"/>
      <c r="AK271" s="3" t="str">
        <f t="shared" si="214"/>
        <v>1.11</v>
      </c>
      <c r="AL271" s="3" t="str">
        <f t="shared" si="215"/>
        <v>-</v>
      </c>
      <c r="AM271" s="3">
        <f t="shared" si="216"/>
        <v>160.5</v>
      </c>
      <c r="AN271" s="3">
        <f t="shared" si="217"/>
        <v>0.92</v>
      </c>
      <c r="AO271" s="3">
        <f t="shared" si="218"/>
        <v>2.4288000000000003</v>
      </c>
      <c r="AP271" s="85"/>
      <c r="AQ271" s="3" t="str">
        <f t="shared" si="219"/>
        <v>1.11</v>
      </c>
      <c r="AR271" s="3" t="str">
        <f t="shared" si="220"/>
        <v>-</v>
      </c>
      <c r="AS271" s="3">
        <f t="shared" si="221"/>
        <v>160.5</v>
      </c>
      <c r="AT271" s="3">
        <f t="shared" si="222"/>
        <v>0.92</v>
      </c>
      <c r="AU271" s="3">
        <f t="shared" si="223"/>
        <v>1.8215999999999999</v>
      </c>
      <c r="AV271" s="85"/>
      <c r="AW271" s="3" t="str">
        <f t="shared" si="224"/>
        <v>1.11</v>
      </c>
      <c r="AX271" s="3" t="str">
        <f t="shared" si="225"/>
        <v>-</v>
      </c>
      <c r="AY271" s="3">
        <f t="shared" si="226"/>
        <v>160.5</v>
      </c>
      <c r="AZ271" s="3">
        <f t="shared" si="227"/>
        <v>0.92</v>
      </c>
      <c r="BA271" s="3">
        <f t="shared" si="228"/>
        <v>1.2144000000000001</v>
      </c>
      <c r="BB271" s="85"/>
      <c r="BC271" s="3" t="str">
        <f t="shared" si="229"/>
        <v>1.11</v>
      </c>
      <c r="BD271" s="3" t="str">
        <f t="shared" si="230"/>
        <v>-</v>
      </c>
      <c r="BE271" s="3">
        <f t="shared" si="231"/>
        <v>160.5</v>
      </c>
      <c r="BF271" s="3">
        <f t="shared" si="232"/>
        <v>0.92</v>
      </c>
      <c r="BG271" s="3">
        <f t="shared" si="233"/>
        <v>0.60720000000000007</v>
      </c>
    </row>
    <row r="272" spans="1:59" x14ac:dyDescent="0.3">
      <c r="A272" s="1" t="str">
        <f>'Forward collapse simulation'!B282</f>
        <v>1.11</v>
      </c>
      <c r="B272" s="37" t="str">
        <f>IF('Forward collapse simulation'!C282="","-",'Forward collapse simulation'!C282)</f>
        <v>-</v>
      </c>
      <c r="C272" s="85">
        <f>'Forward collapse simulation'!E282</f>
        <v>160.06</v>
      </c>
      <c r="D272" s="85">
        <f>'Forward collapse simulation'!F282</f>
        <v>-2.25</v>
      </c>
      <c r="E272" s="85">
        <f>'Forward collapse simulation'!D282</f>
        <v>3.3679999999999999</v>
      </c>
      <c r="F272" s="85"/>
      <c r="G272" s="3" t="str">
        <f t="shared" si="189"/>
        <v>1.11</v>
      </c>
      <c r="H272" s="3" t="str">
        <f t="shared" si="190"/>
        <v>-</v>
      </c>
      <c r="I272" s="3">
        <f t="shared" si="191"/>
        <v>160.06</v>
      </c>
      <c r="J272" s="3">
        <f t="shared" si="192"/>
        <v>-2.25</v>
      </c>
      <c r="K272" s="3">
        <f t="shared" si="193"/>
        <v>3.0312000000000001</v>
      </c>
      <c r="L272" s="85"/>
      <c r="M272" s="3" t="str">
        <f t="shared" si="194"/>
        <v>1.11</v>
      </c>
      <c r="N272" s="3" t="str">
        <f t="shared" si="195"/>
        <v>-</v>
      </c>
      <c r="O272" s="3">
        <f t="shared" si="196"/>
        <v>160.06</v>
      </c>
      <c r="P272" s="3">
        <f t="shared" si="197"/>
        <v>-2.25</v>
      </c>
      <c r="Q272" s="3">
        <f t="shared" si="198"/>
        <v>2.6943999999999999</v>
      </c>
      <c r="R272" s="85"/>
      <c r="S272" s="3" t="str">
        <f t="shared" si="199"/>
        <v>1.11</v>
      </c>
      <c r="T272" s="3" t="str">
        <f t="shared" si="200"/>
        <v>-</v>
      </c>
      <c r="U272" s="3">
        <f t="shared" si="201"/>
        <v>160.06</v>
      </c>
      <c r="V272" s="3">
        <f t="shared" si="202"/>
        <v>-2.25</v>
      </c>
      <c r="W272" s="3">
        <f t="shared" si="203"/>
        <v>2.3575999999999997</v>
      </c>
      <c r="X272" s="85"/>
      <c r="Y272" s="3" t="str">
        <f t="shared" si="204"/>
        <v>1.11</v>
      </c>
      <c r="Z272" s="3" t="str">
        <f t="shared" si="205"/>
        <v>-</v>
      </c>
      <c r="AA272" s="3">
        <f t="shared" si="206"/>
        <v>160.06</v>
      </c>
      <c r="AB272" s="3">
        <f t="shared" si="207"/>
        <v>-2.25</v>
      </c>
      <c r="AC272" s="3">
        <f t="shared" si="208"/>
        <v>2.0207999999999999</v>
      </c>
      <c r="AD272" s="85"/>
      <c r="AE272" s="3" t="str">
        <f t="shared" si="209"/>
        <v>1.11</v>
      </c>
      <c r="AF272" s="3" t="str">
        <f t="shared" si="210"/>
        <v>-</v>
      </c>
      <c r="AG272" s="3">
        <f t="shared" si="211"/>
        <v>160.06</v>
      </c>
      <c r="AH272" s="3">
        <f t="shared" si="212"/>
        <v>-2.25</v>
      </c>
      <c r="AI272" s="3">
        <f t="shared" si="213"/>
        <v>1.6839999999999999</v>
      </c>
      <c r="AJ272" s="85"/>
      <c r="AK272" s="3" t="str">
        <f t="shared" si="214"/>
        <v>1.11</v>
      </c>
      <c r="AL272" s="3" t="str">
        <f t="shared" si="215"/>
        <v>-</v>
      </c>
      <c r="AM272" s="3">
        <f t="shared" si="216"/>
        <v>160.06</v>
      </c>
      <c r="AN272" s="3">
        <f t="shared" si="217"/>
        <v>-2.25</v>
      </c>
      <c r="AO272" s="3">
        <f t="shared" si="218"/>
        <v>1.3472</v>
      </c>
      <c r="AP272" s="85"/>
      <c r="AQ272" s="3" t="str">
        <f t="shared" si="219"/>
        <v>1.11</v>
      </c>
      <c r="AR272" s="3" t="str">
        <f t="shared" si="220"/>
        <v>-</v>
      </c>
      <c r="AS272" s="3">
        <f t="shared" si="221"/>
        <v>160.06</v>
      </c>
      <c r="AT272" s="3">
        <f t="shared" si="222"/>
        <v>-2.25</v>
      </c>
      <c r="AU272" s="3">
        <f t="shared" si="223"/>
        <v>1.0104</v>
      </c>
      <c r="AV272" s="85"/>
      <c r="AW272" s="3" t="str">
        <f t="shared" si="224"/>
        <v>1.11</v>
      </c>
      <c r="AX272" s="3" t="str">
        <f t="shared" si="225"/>
        <v>-</v>
      </c>
      <c r="AY272" s="3">
        <f t="shared" si="226"/>
        <v>160.06</v>
      </c>
      <c r="AZ272" s="3">
        <f t="shared" si="227"/>
        <v>-2.25</v>
      </c>
      <c r="BA272" s="3">
        <f t="shared" si="228"/>
        <v>0.67359999999999998</v>
      </c>
      <c r="BB272" s="85"/>
      <c r="BC272" s="3" t="str">
        <f t="shared" si="229"/>
        <v>1.11</v>
      </c>
      <c r="BD272" s="3" t="str">
        <f t="shared" si="230"/>
        <v>-</v>
      </c>
      <c r="BE272" s="3">
        <f t="shared" si="231"/>
        <v>160.06</v>
      </c>
      <c r="BF272" s="3">
        <f t="shared" si="232"/>
        <v>-2.25</v>
      </c>
      <c r="BG272" s="3">
        <f t="shared" si="233"/>
        <v>0.33679999999999999</v>
      </c>
    </row>
    <row r="273" spans="1:59" x14ac:dyDescent="0.3">
      <c r="A273" s="1" t="str">
        <f>'Forward collapse simulation'!B283</f>
        <v>1.11</v>
      </c>
      <c r="B273" s="37" t="str">
        <f>IF('Forward collapse simulation'!C283="","-",'Forward collapse simulation'!C283)</f>
        <v>-</v>
      </c>
      <c r="C273" s="85">
        <f>'Forward collapse simulation'!E283</f>
        <v>160.05000000000001</v>
      </c>
      <c r="D273" s="85">
        <f>'Forward collapse simulation'!F283</f>
        <v>-10.16</v>
      </c>
      <c r="E273" s="85">
        <f>'Forward collapse simulation'!D283</f>
        <v>1.423</v>
      </c>
      <c r="F273" s="85"/>
      <c r="G273" s="3" t="str">
        <f t="shared" si="189"/>
        <v>1.11</v>
      </c>
      <c r="H273" s="3" t="str">
        <f t="shared" si="190"/>
        <v>-</v>
      </c>
      <c r="I273" s="3">
        <f t="shared" si="191"/>
        <v>160.05000000000001</v>
      </c>
      <c r="J273" s="3">
        <f t="shared" si="192"/>
        <v>-10.16</v>
      </c>
      <c r="K273" s="3">
        <f t="shared" si="193"/>
        <v>1.2807000000000002</v>
      </c>
      <c r="L273" s="85"/>
      <c r="M273" s="3" t="str">
        <f t="shared" si="194"/>
        <v>1.11</v>
      </c>
      <c r="N273" s="3" t="str">
        <f t="shared" si="195"/>
        <v>-</v>
      </c>
      <c r="O273" s="3">
        <f t="shared" si="196"/>
        <v>160.05000000000001</v>
      </c>
      <c r="P273" s="3">
        <f t="shared" si="197"/>
        <v>-10.16</v>
      </c>
      <c r="Q273" s="3">
        <f t="shared" si="198"/>
        <v>1.1384000000000001</v>
      </c>
      <c r="R273" s="85"/>
      <c r="S273" s="3" t="str">
        <f t="shared" si="199"/>
        <v>1.11</v>
      </c>
      <c r="T273" s="3" t="str">
        <f t="shared" si="200"/>
        <v>-</v>
      </c>
      <c r="U273" s="3">
        <f t="shared" si="201"/>
        <v>160.05000000000001</v>
      </c>
      <c r="V273" s="3">
        <f t="shared" si="202"/>
        <v>-10.16</v>
      </c>
      <c r="W273" s="3">
        <f t="shared" si="203"/>
        <v>0.99609999999999999</v>
      </c>
      <c r="X273" s="85"/>
      <c r="Y273" s="3" t="str">
        <f t="shared" si="204"/>
        <v>1.11</v>
      </c>
      <c r="Z273" s="3" t="str">
        <f t="shared" si="205"/>
        <v>-</v>
      </c>
      <c r="AA273" s="3">
        <f t="shared" si="206"/>
        <v>160.05000000000001</v>
      </c>
      <c r="AB273" s="3">
        <f t="shared" si="207"/>
        <v>-10.16</v>
      </c>
      <c r="AC273" s="3">
        <f t="shared" si="208"/>
        <v>0.8538</v>
      </c>
      <c r="AD273" s="85"/>
      <c r="AE273" s="3" t="str">
        <f t="shared" si="209"/>
        <v>1.11</v>
      </c>
      <c r="AF273" s="3" t="str">
        <f t="shared" si="210"/>
        <v>-</v>
      </c>
      <c r="AG273" s="3">
        <f t="shared" si="211"/>
        <v>160.05000000000001</v>
      </c>
      <c r="AH273" s="3">
        <f t="shared" si="212"/>
        <v>-10.16</v>
      </c>
      <c r="AI273" s="3">
        <f t="shared" si="213"/>
        <v>0.71150000000000002</v>
      </c>
      <c r="AJ273" s="85"/>
      <c r="AK273" s="3" t="str">
        <f t="shared" si="214"/>
        <v>1.11</v>
      </c>
      <c r="AL273" s="3" t="str">
        <f t="shared" si="215"/>
        <v>-</v>
      </c>
      <c r="AM273" s="3">
        <f t="shared" si="216"/>
        <v>160.05000000000001</v>
      </c>
      <c r="AN273" s="3">
        <f t="shared" si="217"/>
        <v>-10.16</v>
      </c>
      <c r="AO273" s="3">
        <f t="shared" si="218"/>
        <v>0.56920000000000004</v>
      </c>
      <c r="AP273" s="85"/>
      <c r="AQ273" s="3" t="str">
        <f t="shared" si="219"/>
        <v>1.11</v>
      </c>
      <c r="AR273" s="3" t="str">
        <f t="shared" si="220"/>
        <v>-</v>
      </c>
      <c r="AS273" s="3">
        <f t="shared" si="221"/>
        <v>160.05000000000001</v>
      </c>
      <c r="AT273" s="3">
        <f t="shared" si="222"/>
        <v>-10.16</v>
      </c>
      <c r="AU273" s="3">
        <f t="shared" si="223"/>
        <v>0.4269</v>
      </c>
      <c r="AV273" s="85"/>
      <c r="AW273" s="3" t="str">
        <f t="shared" si="224"/>
        <v>1.11</v>
      </c>
      <c r="AX273" s="3" t="str">
        <f t="shared" si="225"/>
        <v>-</v>
      </c>
      <c r="AY273" s="3">
        <f t="shared" si="226"/>
        <v>160.05000000000001</v>
      </c>
      <c r="AZ273" s="3">
        <f t="shared" si="227"/>
        <v>-10.16</v>
      </c>
      <c r="BA273" s="3">
        <f t="shared" si="228"/>
        <v>0.28460000000000002</v>
      </c>
      <c r="BB273" s="85"/>
      <c r="BC273" s="3" t="str">
        <f t="shared" si="229"/>
        <v>1.11</v>
      </c>
      <c r="BD273" s="3" t="str">
        <f t="shared" si="230"/>
        <v>-</v>
      </c>
      <c r="BE273" s="3">
        <f t="shared" si="231"/>
        <v>160.05000000000001</v>
      </c>
      <c r="BF273" s="3">
        <f t="shared" si="232"/>
        <v>-10.16</v>
      </c>
      <c r="BG273" s="3">
        <f t="shared" si="233"/>
        <v>0.14230000000000001</v>
      </c>
    </row>
    <row r="274" spans="1:59" x14ac:dyDescent="0.3">
      <c r="A274" s="1" t="str">
        <f>'Forward collapse simulation'!B284</f>
        <v>1.11</v>
      </c>
      <c r="B274" s="37" t="str">
        <f>IF('Forward collapse simulation'!C284="","-",'Forward collapse simulation'!C284)</f>
        <v>-</v>
      </c>
      <c r="C274" s="85">
        <f>'Forward collapse simulation'!E284</f>
        <v>158.02000000000001</v>
      </c>
      <c r="D274" s="85">
        <f>'Forward collapse simulation'!F284</f>
        <v>-24.19</v>
      </c>
      <c r="E274" s="85">
        <f>'Forward collapse simulation'!D284</f>
        <v>0.64400000000000002</v>
      </c>
      <c r="F274" s="85"/>
      <c r="G274" s="3" t="str">
        <f t="shared" si="189"/>
        <v>1.11</v>
      </c>
      <c r="H274" s="3" t="str">
        <f t="shared" si="190"/>
        <v>-</v>
      </c>
      <c r="I274" s="3">
        <f t="shared" si="191"/>
        <v>158.02000000000001</v>
      </c>
      <c r="J274" s="3">
        <f t="shared" si="192"/>
        <v>-24.19</v>
      </c>
      <c r="K274" s="3">
        <f t="shared" si="193"/>
        <v>0.5796</v>
      </c>
      <c r="L274" s="85"/>
      <c r="M274" s="3" t="str">
        <f t="shared" si="194"/>
        <v>1.11</v>
      </c>
      <c r="N274" s="3" t="str">
        <f t="shared" si="195"/>
        <v>-</v>
      </c>
      <c r="O274" s="3">
        <f t="shared" si="196"/>
        <v>158.02000000000001</v>
      </c>
      <c r="P274" s="3">
        <f t="shared" si="197"/>
        <v>-24.19</v>
      </c>
      <c r="Q274" s="3">
        <f t="shared" si="198"/>
        <v>0.51519999999999999</v>
      </c>
      <c r="R274" s="85"/>
      <c r="S274" s="3" t="str">
        <f t="shared" si="199"/>
        <v>1.11</v>
      </c>
      <c r="T274" s="3" t="str">
        <f t="shared" si="200"/>
        <v>-</v>
      </c>
      <c r="U274" s="3">
        <f t="shared" si="201"/>
        <v>158.02000000000001</v>
      </c>
      <c r="V274" s="3">
        <f t="shared" si="202"/>
        <v>-24.19</v>
      </c>
      <c r="W274" s="3">
        <f t="shared" si="203"/>
        <v>0.45079999999999998</v>
      </c>
      <c r="X274" s="85"/>
      <c r="Y274" s="3" t="str">
        <f t="shared" si="204"/>
        <v>1.11</v>
      </c>
      <c r="Z274" s="3" t="str">
        <f t="shared" si="205"/>
        <v>-</v>
      </c>
      <c r="AA274" s="3">
        <f t="shared" si="206"/>
        <v>158.02000000000001</v>
      </c>
      <c r="AB274" s="3">
        <f t="shared" si="207"/>
        <v>-24.19</v>
      </c>
      <c r="AC274" s="3">
        <f t="shared" si="208"/>
        <v>0.38640000000000002</v>
      </c>
      <c r="AD274" s="85"/>
      <c r="AE274" s="3" t="str">
        <f t="shared" si="209"/>
        <v>1.11</v>
      </c>
      <c r="AF274" s="3" t="str">
        <f t="shared" si="210"/>
        <v>-</v>
      </c>
      <c r="AG274" s="3">
        <f t="shared" si="211"/>
        <v>158.02000000000001</v>
      </c>
      <c r="AH274" s="3">
        <f t="shared" si="212"/>
        <v>-24.19</v>
      </c>
      <c r="AI274" s="3">
        <f t="shared" si="213"/>
        <v>0.32200000000000001</v>
      </c>
      <c r="AJ274" s="85"/>
      <c r="AK274" s="3" t="str">
        <f t="shared" si="214"/>
        <v>1.11</v>
      </c>
      <c r="AL274" s="3" t="str">
        <f t="shared" si="215"/>
        <v>-</v>
      </c>
      <c r="AM274" s="3">
        <f t="shared" si="216"/>
        <v>158.02000000000001</v>
      </c>
      <c r="AN274" s="3">
        <f t="shared" si="217"/>
        <v>-24.19</v>
      </c>
      <c r="AO274" s="3">
        <f t="shared" si="218"/>
        <v>0.2576</v>
      </c>
      <c r="AP274" s="85"/>
      <c r="AQ274" s="3" t="str">
        <f t="shared" si="219"/>
        <v>1.11</v>
      </c>
      <c r="AR274" s="3" t="str">
        <f t="shared" si="220"/>
        <v>-</v>
      </c>
      <c r="AS274" s="3">
        <f t="shared" si="221"/>
        <v>158.02000000000001</v>
      </c>
      <c r="AT274" s="3">
        <f t="shared" si="222"/>
        <v>-24.19</v>
      </c>
      <c r="AU274" s="3">
        <f t="shared" si="223"/>
        <v>0.19320000000000001</v>
      </c>
      <c r="AV274" s="85"/>
      <c r="AW274" s="3" t="str">
        <f t="shared" si="224"/>
        <v>1.11</v>
      </c>
      <c r="AX274" s="3" t="str">
        <f t="shared" si="225"/>
        <v>-</v>
      </c>
      <c r="AY274" s="3">
        <f t="shared" si="226"/>
        <v>158.02000000000001</v>
      </c>
      <c r="AZ274" s="3">
        <f t="shared" si="227"/>
        <v>-24.19</v>
      </c>
      <c r="BA274" s="3">
        <f t="shared" si="228"/>
        <v>0.1288</v>
      </c>
      <c r="BB274" s="85"/>
      <c r="BC274" s="3" t="str">
        <f t="shared" si="229"/>
        <v>1.11</v>
      </c>
      <c r="BD274" s="3" t="str">
        <f t="shared" si="230"/>
        <v>-</v>
      </c>
      <c r="BE274" s="3">
        <f t="shared" si="231"/>
        <v>158.02000000000001</v>
      </c>
      <c r="BF274" s="3">
        <f t="shared" si="232"/>
        <v>-24.19</v>
      </c>
      <c r="BG274" s="3">
        <f t="shared" si="233"/>
        <v>6.4399999999999999E-2</v>
      </c>
    </row>
    <row r="275" spans="1:59" x14ac:dyDescent="0.3">
      <c r="A275" s="1" t="str">
        <f>'Forward collapse simulation'!B285</f>
        <v>1.11</v>
      </c>
      <c r="B275" s="37" t="str">
        <f>IF('Forward collapse simulation'!C285="","-",'Forward collapse simulation'!C285)</f>
        <v>1.12</v>
      </c>
      <c r="C275" s="85">
        <f>'Forward collapse simulation'!E285</f>
        <v>149.18</v>
      </c>
      <c r="D275" s="85">
        <f>'Forward collapse simulation'!F285</f>
        <v>2.2200000000000002</v>
      </c>
      <c r="E275" s="85">
        <f>'Forward collapse simulation'!D285</f>
        <v>7.0069999999999997</v>
      </c>
      <c r="F275" s="85"/>
      <c r="G275" s="3" t="str">
        <f t="shared" si="189"/>
        <v>1.11</v>
      </c>
      <c r="H275" s="3" t="str">
        <f t="shared" si="190"/>
        <v>1.12</v>
      </c>
      <c r="I275" s="3">
        <f t="shared" si="191"/>
        <v>149.18</v>
      </c>
      <c r="J275" s="3">
        <f t="shared" si="192"/>
        <v>2.2200000000000002</v>
      </c>
      <c r="K275" s="3">
        <f t="shared" si="193"/>
        <v>7.0069999999999997</v>
      </c>
      <c r="L275" s="85"/>
      <c r="M275" s="3" t="str">
        <f t="shared" si="194"/>
        <v>1.11</v>
      </c>
      <c r="N275" s="3" t="str">
        <f t="shared" si="195"/>
        <v>1.12</v>
      </c>
      <c r="O275" s="3">
        <f t="shared" si="196"/>
        <v>149.18</v>
      </c>
      <c r="P275" s="3">
        <f t="shared" si="197"/>
        <v>2.2200000000000002</v>
      </c>
      <c r="Q275" s="3">
        <f t="shared" si="198"/>
        <v>7.0069999999999997</v>
      </c>
      <c r="R275" s="85"/>
      <c r="S275" s="3" t="str">
        <f t="shared" si="199"/>
        <v>1.11</v>
      </c>
      <c r="T275" s="3" t="str">
        <f t="shared" si="200"/>
        <v>1.12</v>
      </c>
      <c r="U275" s="3">
        <f t="shared" si="201"/>
        <v>149.18</v>
      </c>
      <c r="V275" s="3">
        <f t="shared" si="202"/>
        <v>2.2200000000000002</v>
      </c>
      <c r="W275" s="3">
        <f t="shared" si="203"/>
        <v>7.0069999999999997</v>
      </c>
      <c r="X275" s="85"/>
      <c r="Y275" s="3" t="str">
        <f t="shared" si="204"/>
        <v>1.11</v>
      </c>
      <c r="Z275" s="3" t="str">
        <f t="shared" si="205"/>
        <v>1.12</v>
      </c>
      <c r="AA275" s="3">
        <f t="shared" si="206"/>
        <v>149.18</v>
      </c>
      <c r="AB275" s="3">
        <f t="shared" si="207"/>
        <v>2.2200000000000002</v>
      </c>
      <c r="AC275" s="3">
        <f t="shared" si="208"/>
        <v>7.0069999999999997</v>
      </c>
      <c r="AD275" s="85"/>
      <c r="AE275" s="3" t="str">
        <f t="shared" si="209"/>
        <v>1.11</v>
      </c>
      <c r="AF275" s="3" t="str">
        <f t="shared" si="210"/>
        <v>1.12</v>
      </c>
      <c r="AG275" s="3">
        <f t="shared" si="211"/>
        <v>149.18</v>
      </c>
      <c r="AH275" s="3">
        <f t="shared" si="212"/>
        <v>2.2200000000000002</v>
      </c>
      <c r="AI275" s="3">
        <f t="shared" si="213"/>
        <v>7.0069999999999997</v>
      </c>
      <c r="AJ275" s="85"/>
      <c r="AK275" s="3" t="str">
        <f t="shared" si="214"/>
        <v>1.11</v>
      </c>
      <c r="AL275" s="3" t="str">
        <f t="shared" si="215"/>
        <v>1.12</v>
      </c>
      <c r="AM275" s="3">
        <f t="shared" si="216"/>
        <v>149.18</v>
      </c>
      <c r="AN275" s="3">
        <f t="shared" si="217"/>
        <v>2.2200000000000002</v>
      </c>
      <c r="AO275" s="3">
        <f t="shared" si="218"/>
        <v>7.0069999999999997</v>
      </c>
      <c r="AP275" s="85"/>
      <c r="AQ275" s="3" t="str">
        <f t="shared" si="219"/>
        <v>1.11</v>
      </c>
      <c r="AR275" s="3" t="str">
        <f t="shared" si="220"/>
        <v>1.12</v>
      </c>
      <c r="AS275" s="3">
        <f t="shared" si="221"/>
        <v>149.18</v>
      </c>
      <c r="AT275" s="3">
        <f t="shared" si="222"/>
        <v>2.2200000000000002</v>
      </c>
      <c r="AU275" s="3">
        <f t="shared" si="223"/>
        <v>7.0069999999999997</v>
      </c>
      <c r="AV275" s="85"/>
      <c r="AW275" s="3" t="str">
        <f t="shared" si="224"/>
        <v>1.11</v>
      </c>
      <c r="AX275" s="3" t="str">
        <f t="shared" si="225"/>
        <v>1.12</v>
      </c>
      <c r="AY275" s="3">
        <f t="shared" si="226"/>
        <v>149.18</v>
      </c>
      <c r="AZ275" s="3">
        <f t="shared" si="227"/>
        <v>2.2200000000000002</v>
      </c>
      <c r="BA275" s="3">
        <f t="shared" si="228"/>
        <v>7.0069999999999997</v>
      </c>
      <c r="BB275" s="85"/>
      <c r="BC275" s="3" t="str">
        <f t="shared" si="229"/>
        <v>1.11</v>
      </c>
      <c r="BD275" s="3" t="str">
        <f t="shared" si="230"/>
        <v>1.12</v>
      </c>
      <c r="BE275" s="3">
        <f t="shared" si="231"/>
        <v>149.18</v>
      </c>
      <c r="BF275" s="3">
        <f t="shared" si="232"/>
        <v>2.2200000000000002</v>
      </c>
      <c r="BG275" s="3">
        <f t="shared" si="233"/>
        <v>7.0069999999999997</v>
      </c>
    </row>
    <row r="276" spans="1:59" x14ac:dyDescent="0.3">
      <c r="A276" s="1" t="str">
        <f>'Forward collapse simulation'!B286</f>
        <v>1.12</v>
      </c>
      <c r="B276" s="37" t="str">
        <f>IF('Forward collapse simulation'!C286="","-",'Forward collapse simulation'!C286)</f>
        <v>1.13</v>
      </c>
      <c r="C276" s="85">
        <f>'Forward collapse simulation'!E286</f>
        <v>102.64</v>
      </c>
      <c r="D276" s="85">
        <f>'Forward collapse simulation'!F286</f>
        <v>22.75</v>
      </c>
      <c r="E276" s="85">
        <f>'Forward collapse simulation'!D286</f>
        <v>6.94</v>
      </c>
      <c r="F276" s="85"/>
      <c r="G276" s="3" t="str">
        <f t="shared" si="189"/>
        <v>1.12</v>
      </c>
      <c r="H276" s="3" t="str">
        <f t="shared" si="190"/>
        <v>1.13</v>
      </c>
      <c r="I276" s="3">
        <f t="shared" si="191"/>
        <v>102.64</v>
      </c>
      <c r="J276" s="3">
        <f t="shared" si="192"/>
        <v>22.75</v>
      </c>
      <c r="K276" s="3">
        <f t="shared" si="193"/>
        <v>6.94</v>
      </c>
      <c r="L276" s="85"/>
      <c r="M276" s="3" t="str">
        <f t="shared" si="194"/>
        <v>1.12</v>
      </c>
      <c r="N276" s="3" t="str">
        <f t="shared" si="195"/>
        <v>1.13</v>
      </c>
      <c r="O276" s="3">
        <f t="shared" si="196"/>
        <v>102.64</v>
      </c>
      <c r="P276" s="3">
        <f t="shared" si="197"/>
        <v>22.75</v>
      </c>
      <c r="Q276" s="3">
        <f t="shared" si="198"/>
        <v>6.94</v>
      </c>
      <c r="R276" s="85"/>
      <c r="S276" s="3" t="str">
        <f t="shared" si="199"/>
        <v>1.12</v>
      </c>
      <c r="T276" s="3" t="str">
        <f t="shared" si="200"/>
        <v>1.13</v>
      </c>
      <c r="U276" s="3">
        <f t="shared" si="201"/>
        <v>102.64</v>
      </c>
      <c r="V276" s="3">
        <f t="shared" si="202"/>
        <v>22.75</v>
      </c>
      <c r="W276" s="3">
        <f t="shared" si="203"/>
        <v>6.94</v>
      </c>
      <c r="X276" s="85"/>
      <c r="Y276" s="3" t="str">
        <f t="shared" si="204"/>
        <v>1.12</v>
      </c>
      <c r="Z276" s="3" t="str">
        <f t="shared" si="205"/>
        <v>1.13</v>
      </c>
      <c r="AA276" s="3">
        <f t="shared" si="206"/>
        <v>102.64</v>
      </c>
      <c r="AB276" s="3">
        <f t="shared" si="207"/>
        <v>22.75</v>
      </c>
      <c r="AC276" s="3">
        <f t="shared" si="208"/>
        <v>6.94</v>
      </c>
      <c r="AD276" s="85"/>
      <c r="AE276" s="3" t="str">
        <f t="shared" si="209"/>
        <v>1.12</v>
      </c>
      <c r="AF276" s="3" t="str">
        <f t="shared" si="210"/>
        <v>1.13</v>
      </c>
      <c r="AG276" s="3">
        <f t="shared" si="211"/>
        <v>102.64</v>
      </c>
      <c r="AH276" s="3">
        <f t="shared" si="212"/>
        <v>22.75</v>
      </c>
      <c r="AI276" s="3">
        <f t="shared" si="213"/>
        <v>6.94</v>
      </c>
      <c r="AJ276" s="85"/>
      <c r="AK276" s="3" t="str">
        <f t="shared" si="214"/>
        <v>1.12</v>
      </c>
      <c r="AL276" s="3" t="str">
        <f t="shared" si="215"/>
        <v>1.13</v>
      </c>
      <c r="AM276" s="3">
        <f t="shared" si="216"/>
        <v>102.64</v>
      </c>
      <c r="AN276" s="3">
        <f t="shared" si="217"/>
        <v>22.75</v>
      </c>
      <c r="AO276" s="3">
        <f t="shared" si="218"/>
        <v>6.94</v>
      </c>
      <c r="AP276" s="85"/>
      <c r="AQ276" s="3" t="str">
        <f t="shared" si="219"/>
        <v>1.12</v>
      </c>
      <c r="AR276" s="3" t="str">
        <f t="shared" si="220"/>
        <v>1.13</v>
      </c>
      <c r="AS276" s="3">
        <f t="shared" si="221"/>
        <v>102.64</v>
      </c>
      <c r="AT276" s="3">
        <f t="shared" si="222"/>
        <v>22.75</v>
      </c>
      <c r="AU276" s="3">
        <f t="shared" si="223"/>
        <v>6.94</v>
      </c>
      <c r="AV276" s="85"/>
      <c r="AW276" s="3" t="str">
        <f t="shared" si="224"/>
        <v>1.12</v>
      </c>
      <c r="AX276" s="3" t="str">
        <f t="shared" si="225"/>
        <v>1.13</v>
      </c>
      <c r="AY276" s="3">
        <f t="shared" si="226"/>
        <v>102.64</v>
      </c>
      <c r="AZ276" s="3">
        <f t="shared" si="227"/>
        <v>22.75</v>
      </c>
      <c r="BA276" s="3">
        <f t="shared" si="228"/>
        <v>6.94</v>
      </c>
      <c r="BB276" s="85"/>
      <c r="BC276" s="3" t="str">
        <f t="shared" si="229"/>
        <v>1.12</v>
      </c>
      <c r="BD276" s="3" t="str">
        <f t="shared" si="230"/>
        <v>1.13</v>
      </c>
      <c r="BE276" s="3">
        <f t="shared" si="231"/>
        <v>102.64</v>
      </c>
      <c r="BF276" s="3">
        <f t="shared" si="232"/>
        <v>22.75</v>
      </c>
      <c r="BG276" s="3">
        <f t="shared" si="233"/>
        <v>6.94</v>
      </c>
    </row>
    <row r="277" spans="1:59" x14ac:dyDescent="0.3">
      <c r="A277" s="1" t="str">
        <f>'Forward collapse simulation'!B287</f>
        <v>1.13</v>
      </c>
      <c r="B277" s="37" t="str">
        <f>IF('Forward collapse simulation'!C287="","-",'Forward collapse simulation'!C287)</f>
        <v>-</v>
      </c>
      <c r="C277" s="85">
        <f>'Forward collapse simulation'!E287</f>
        <v>32.29</v>
      </c>
      <c r="D277" s="85">
        <f>'Forward collapse simulation'!F287</f>
        <v>-64.55</v>
      </c>
      <c r="E277" s="85">
        <f>'Forward collapse simulation'!D287</f>
        <v>0.98</v>
      </c>
      <c r="F277" s="85"/>
      <c r="G277" s="3" t="str">
        <f t="shared" si="189"/>
        <v>1.13</v>
      </c>
      <c r="H277" s="3" t="str">
        <f t="shared" si="190"/>
        <v>-</v>
      </c>
      <c r="I277" s="3">
        <f t="shared" si="191"/>
        <v>32.29</v>
      </c>
      <c r="J277" s="3">
        <f t="shared" si="192"/>
        <v>-64.55</v>
      </c>
      <c r="K277" s="3">
        <f t="shared" si="193"/>
        <v>0.88200000000000001</v>
      </c>
      <c r="L277" s="85"/>
      <c r="M277" s="3" t="str">
        <f t="shared" si="194"/>
        <v>1.13</v>
      </c>
      <c r="N277" s="3" t="str">
        <f t="shared" si="195"/>
        <v>-</v>
      </c>
      <c r="O277" s="3">
        <f t="shared" si="196"/>
        <v>32.29</v>
      </c>
      <c r="P277" s="3">
        <f t="shared" si="197"/>
        <v>-64.55</v>
      </c>
      <c r="Q277" s="3">
        <f t="shared" si="198"/>
        <v>0.78400000000000003</v>
      </c>
      <c r="R277" s="85"/>
      <c r="S277" s="3" t="str">
        <f t="shared" si="199"/>
        <v>1.13</v>
      </c>
      <c r="T277" s="3" t="str">
        <f t="shared" si="200"/>
        <v>-</v>
      </c>
      <c r="U277" s="3">
        <f t="shared" si="201"/>
        <v>32.29</v>
      </c>
      <c r="V277" s="3">
        <f t="shared" si="202"/>
        <v>-64.55</v>
      </c>
      <c r="W277" s="3">
        <f t="shared" si="203"/>
        <v>0.68599999999999994</v>
      </c>
      <c r="X277" s="85"/>
      <c r="Y277" s="3" t="str">
        <f t="shared" si="204"/>
        <v>1.13</v>
      </c>
      <c r="Z277" s="3" t="str">
        <f t="shared" si="205"/>
        <v>-</v>
      </c>
      <c r="AA277" s="3">
        <f t="shared" si="206"/>
        <v>32.29</v>
      </c>
      <c r="AB277" s="3">
        <f t="shared" si="207"/>
        <v>-64.55</v>
      </c>
      <c r="AC277" s="3">
        <f t="shared" si="208"/>
        <v>0.58799999999999997</v>
      </c>
      <c r="AD277" s="85"/>
      <c r="AE277" s="3" t="str">
        <f t="shared" si="209"/>
        <v>1.13</v>
      </c>
      <c r="AF277" s="3" t="str">
        <f t="shared" si="210"/>
        <v>-</v>
      </c>
      <c r="AG277" s="3">
        <f t="shared" si="211"/>
        <v>32.29</v>
      </c>
      <c r="AH277" s="3">
        <f t="shared" si="212"/>
        <v>-64.55</v>
      </c>
      <c r="AI277" s="3">
        <f t="shared" si="213"/>
        <v>0.49</v>
      </c>
      <c r="AJ277" s="85"/>
      <c r="AK277" s="3" t="str">
        <f t="shared" si="214"/>
        <v>1.13</v>
      </c>
      <c r="AL277" s="3" t="str">
        <f t="shared" si="215"/>
        <v>-</v>
      </c>
      <c r="AM277" s="3">
        <f t="shared" si="216"/>
        <v>32.29</v>
      </c>
      <c r="AN277" s="3">
        <f t="shared" si="217"/>
        <v>-64.55</v>
      </c>
      <c r="AO277" s="3">
        <f t="shared" si="218"/>
        <v>0.39200000000000002</v>
      </c>
      <c r="AP277" s="85"/>
      <c r="AQ277" s="3" t="str">
        <f t="shared" si="219"/>
        <v>1.13</v>
      </c>
      <c r="AR277" s="3" t="str">
        <f t="shared" si="220"/>
        <v>-</v>
      </c>
      <c r="AS277" s="3">
        <f t="shared" si="221"/>
        <v>32.29</v>
      </c>
      <c r="AT277" s="3">
        <f t="shared" si="222"/>
        <v>-64.55</v>
      </c>
      <c r="AU277" s="3">
        <f t="shared" si="223"/>
        <v>0.29399999999999998</v>
      </c>
      <c r="AV277" s="85"/>
      <c r="AW277" s="3" t="str">
        <f t="shared" si="224"/>
        <v>1.13</v>
      </c>
      <c r="AX277" s="3" t="str">
        <f t="shared" si="225"/>
        <v>-</v>
      </c>
      <c r="AY277" s="3">
        <f t="shared" si="226"/>
        <v>32.29</v>
      </c>
      <c r="AZ277" s="3">
        <f t="shared" si="227"/>
        <v>-64.55</v>
      </c>
      <c r="BA277" s="3">
        <f t="shared" si="228"/>
        <v>0.19600000000000001</v>
      </c>
      <c r="BB277" s="85"/>
      <c r="BC277" s="3" t="str">
        <f t="shared" si="229"/>
        <v>1.13</v>
      </c>
      <c r="BD277" s="3" t="str">
        <f t="shared" si="230"/>
        <v>-</v>
      </c>
      <c r="BE277" s="3">
        <f t="shared" si="231"/>
        <v>32.29</v>
      </c>
      <c r="BF277" s="3">
        <f t="shared" si="232"/>
        <v>-64.55</v>
      </c>
      <c r="BG277" s="3">
        <f t="shared" si="233"/>
        <v>9.8000000000000004E-2</v>
      </c>
    </row>
    <row r="278" spans="1:59" x14ac:dyDescent="0.3">
      <c r="A278" s="1" t="str">
        <f>'Forward collapse simulation'!B288</f>
        <v>1.13</v>
      </c>
      <c r="B278" s="37" t="str">
        <f>IF('Forward collapse simulation'!C288="","-",'Forward collapse simulation'!C288)</f>
        <v>-</v>
      </c>
      <c r="C278" s="85">
        <f>'Forward collapse simulation'!E288</f>
        <v>37.909999999999997</v>
      </c>
      <c r="D278" s="85">
        <f>'Forward collapse simulation'!F288</f>
        <v>-38.65</v>
      </c>
      <c r="E278" s="85">
        <f>'Forward collapse simulation'!D288</f>
        <v>1.4379999999999999</v>
      </c>
      <c r="F278" s="85"/>
      <c r="G278" s="3" t="str">
        <f t="shared" si="189"/>
        <v>1.13</v>
      </c>
      <c r="H278" s="3" t="str">
        <f t="shared" si="190"/>
        <v>-</v>
      </c>
      <c r="I278" s="3">
        <f t="shared" si="191"/>
        <v>37.909999999999997</v>
      </c>
      <c r="J278" s="3">
        <f t="shared" si="192"/>
        <v>-38.65</v>
      </c>
      <c r="K278" s="3">
        <f t="shared" si="193"/>
        <v>1.2942</v>
      </c>
      <c r="L278" s="85"/>
      <c r="M278" s="3" t="str">
        <f t="shared" si="194"/>
        <v>1.13</v>
      </c>
      <c r="N278" s="3" t="str">
        <f t="shared" si="195"/>
        <v>-</v>
      </c>
      <c r="O278" s="3">
        <f t="shared" si="196"/>
        <v>37.909999999999997</v>
      </c>
      <c r="P278" s="3">
        <f t="shared" si="197"/>
        <v>-38.65</v>
      </c>
      <c r="Q278" s="3">
        <f t="shared" si="198"/>
        <v>1.1504000000000001</v>
      </c>
      <c r="R278" s="85"/>
      <c r="S278" s="3" t="str">
        <f t="shared" si="199"/>
        <v>1.13</v>
      </c>
      <c r="T278" s="3" t="str">
        <f t="shared" si="200"/>
        <v>-</v>
      </c>
      <c r="U278" s="3">
        <f t="shared" si="201"/>
        <v>37.909999999999997</v>
      </c>
      <c r="V278" s="3">
        <f t="shared" si="202"/>
        <v>-38.65</v>
      </c>
      <c r="W278" s="3">
        <f t="shared" si="203"/>
        <v>1.0065999999999999</v>
      </c>
      <c r="X278" s="85"/>
      <c r="Y278" s="3" t="str">
        <f t="shared" si="204"/>
        <v>1.13</v>
      </c>
      <c r="Z278" s="3" t="str">
        <f t="shared" si="205"/>
        <v>-</v>
      </c>
      <c r="AA278" s="3">
        <f t="shared" si="206"/>
        <v>37.909999999999997</v>
      </c>
      <c r="AB278" s="3">
        <f t="shared" si="207"/>
        <v>-38.65</v>
      </c>
      <c r="AC278" s="3">
        <f t="shared" si="208"/>
        <v>0.8627999999999999</v>
      </c>
      <c r="AD278" s="85"/>
      <c r="AE278" s="3" t="str">
        <f t="shared" si="209"/>
        <v>1.13</v>
      </c>
      <c r="AF278" s="3" t="str">
        <f t="shared" si="210"/>
        <v>-</v>
      </c>
      <c r="AG278" s="3">
        <f t="shared" si="211"/>
        <v>37.909999999999997</v>
      </c>
      <c r="AH278" s="3">
        <f t="shared" si="212"/>
        <v>-38.65</v>
      </c>
      <c r="AI278" s="3">
        <f t="shared" si="213"/>
        <v>0.71899999999999997</v>
      </c>
      <c r="AJ278" s="85"/>
      <c r="AK278" s="3" t="str">
        <f t="shared" si="214"/>
        <v>1.13</v>
      </c>
      <c r="AL278" s="3" t="str">
        <f t="shared" si="215"/>
        <v>-</v>
      </c>
      <c r="AM278" s="3">
        <f t="shared" si="216"/>
        <v>37.909999999999997</v>
      </c>
      <c r="AN278" s="3">
        <f t="shared" si="217"/>
        <v>-38.65</v>
      </c>
      <c r="AO278" s="3">
        <f t="shared" si="218"/>
        <v>0.57520000000000004</v>
      </c>
      <c r="AP278" s="85"/>
      <c r="AQ278" s="3" t="str">
        <f t="shared" si="219"/>
        <v>1.13</v>
      </c>
      <c r="AR278" s="3" t="str">
        <f t="shared" si="220"/>
        <v>-</v>
      </c>
      <c r="AS278" s="3">
        <f t="shared" si="221"/>
        <v>37.909999999999997</v>
      </c>
      <c r="AT278" s="3">
        <f t="shared" si="222"/>
        <v>-38.65</v>
      </c>
      <c r="AU278" s="3">
        <f t="shared" si="223"/>
        <v>0.43139999999999995</v>
      </c>
      <c r="AV278" s="85"/>
      <c r="AW278" s="3" t="str">
        <f t="shared" si="224"/>
        <v>1.13</v>
      </c>
      <c r="AX278" s="3" t="str">
        <f t="shared" si="225"/>
        <v>-</v>
      </c>
      <c r="AY278" s="3">
        <f t="shared" si="226"/>
        <v>37.909999999999997</v>
      </c>
      <c r="AZ278" s="3">
        <f t="shared" si="227"/>
        <v>-38.65</v>
      </c>
      <c r="BA278" s="3">
        <f t="shared" si="228"/>
        <v>0.28760000000000002</v>
      </c>
      <c r="BB278" s="85"/>
      <c r="BC278" s="3" t="str">
        <f t="shared" si="229"/>
        <v>1.13</v>
      </c>
      <c r="BD278" s="3" t="str">
        <f t="shared" si="230"/>
        <v>-</v>
      </c>
      <c r="BE278" s="3">
        <f t="shared" si="231"/>
        <v>37.909999999999997</v>
      </c>
      <c r="BF278" s="3">
        <f t="shared" si="232"/>
        <v>-38.65</v>
      </c>
      <c r="BG278" s="3">
        <f t="shared" si="233"/>
        <v>0.14380000000000001</v>
      </c>
    </row>
    <row r="279" spans="1:59" x14ac:dyDescent="0.3">
      <c r="A279" s="1" t="str">
        <f>'Forward collapse simulation'!B289</f>
        <v>1.13</v>
      </c>
      <c r="B279" s="37" t="str">
        <f>IF('Forward collapse simulation'!C289="","-",'Forward collapse simulation'!C289)</f>
        <v>-</v>
      </c>
      <c r="C279" s="85">
        <f>'Forward collapse simulation'!E289</f>
        <v>39.9</v>
      </c>
      <c r="D279" s="85">
        <f>'Forward collapse simulation'!F289</f>
        <v>-18.89</v>
      </c>
      <c r="E279" s="85">
        <f>'Forward collapse simulation'!D289</f>
        <v>1.47</v>
      </c>
      <c r="F279" s="85"/>
      <c r="G279" s="3" t="str">
        <f t="shared" si="189"/>
        <v>1.13</v>
      </c>
      <c r="H279" s="3" t="str">
        <f t="shared" si="190"/>
        <v>-</v>
      </c>
      <c r="I279" s="3">
        <f t="shared" si="191"/>
        <v>39.9</v>
      </c>
      <c r="J279" s="3">
        <f t="shared" si="192"/>
        <v>-18.89</v>
      </c>
      <c r="K279" s="3">
        <f t="shared" si="193"/>
        <v>1.323</v>
      </c>
      <c r="L279" s="85"/>
      <c r="M279" s="3" t="str">
        <f t="shared" si="194"/>
        <v>1.13</v>
      </c>
      <c r="N279" s="3" t="str">
        <f t="shared" si="195"/>
        <v>-</v>
      </c>
      <c r="O279" s="3">
        <f t="shared" si="196"/>
        <v>39.9</v>
      </c>
      <c r="P279" s="3">
        <f t="shared" si="197"/>
        <v>-18.89</v>
      </c>
      <c r="Q279" s="3">
        <f t="shared" si="198"/>
        <v>1.1759999999999999</v>
      </c>
      <c r="R279" s="85"/>
      <c r="S279" s="3" t="str">
        <f t="shared" si="199"/>
        <v>1.13</v>
      </c>
      <c r="T279" s="3" t="str">
        <f t="shared" si="200"/>
        <v>-</v>
      </c>
      <c r="U279" s="3">
        <f t="shared" si="201"/>
        <v>39.9</v>
      </c>
      <c r="V279" s="3">
        <f t="shared" si="202"/>
        <v>-18.89</v>
      </c>
      <c r="W279" s="3">
        <f t="shared" si="203"/>
        <v>1.0289999999999999</v>
      </c>
      <c r="X279" s="85"/>
      <c r="Y279" s="3" t="str">
        <f t="shared" si="204"/>
        <v>1.13</v>
      </c>
      <c r="Z279" s="3" t="str">
        <f t="shared" si="205"/>
        <v>-</v>
      </c>
      <c r="AA279" s="3">
        <f t="shared" si="206"/>
        <v>39.9</v>
      </c>
      <c r="AB279" s="3">
        <f t="shared" si="207"/>
        <v>-18.89</v>
      </c>
      <c r="AC279" s="3">
        <f t="shared" si="208"/>
        <v>0.88200000000000001</v>
      </c>
      <c r="AD279" s="85"/>
      <c r="AE279" s="3" t="str">
        <f t="shared" si="209"/>
        <v>1.13</v>
      </c>
      <c r="AF279" s="3" t="str">
        <f t="shared" si="210"/>
        <v>-</v>
      </c>
      <c r="AG279" s="3">
        <f t="shared" si="211"/>
        <v>39.9</v>
      </c>
      <c r="AH279" s="3">
        <f t="shared" si="212"/>
        <v>-18.89</v>
      </c>
      <c r="AI279" s="3">
        <f t="shared" si="213"/>
        <v>0.73499999999999999</v>
      </c>
      <c r="AJ279" s="85"/>
      <c r="AK279" s="3" t="str">
        <f t="shared" si="214"/>
        <v>1.13</v>
      </c>
      <c r="AL279" s="3" t="str">
        <f t="shared" si="215"/>
        <v>-</v>
      </c>
      <c r="AM279" s="3">
        <f t="shared" si="216"/>
        <v>39.9</v>
      </c>
      <c r="AN279" s="3">
        <f t="shared" si="217"/>
        <v>-18.89</v>
      </c>
      <c r="AO279" s="3">
        <f t="shared" si="218"/>
        <v>0.58799999999999997</v>
      </c>
      <c r="AP279" s="85"/>
      <c r="AQ279" s="3" t="str">
        <f t="shared" si="219"/>
        <v>1.13</v>
      </c>
      <c r="AR279" s="3" t="str">
        <f t="shared" si="220"/>
        <v>-</v>
      </c>
      <c r="AS279" s="3">
        <f t="shared" si="221"/>
        <v>39.9</v>
      </c>
      <c r="AT279" s="3">
        <f t="shared" si="222"/>
        <v>-18.89</v>
      </c>
      <c r="AU279" s="3">
        <f t="shared" si="223"/>
        <v>0.441</v>
      </c>
      <c r="AV279" s="85"/>
      <c r="AW279" s="3" t="str">
        <f t="shared" si="224"/>
        <v>1.13</v>
      </c>
      <c r="AX279" s="3" t="str">
        <f t="shared" si="225"/>
        <v>-</v>
      </c>
      <c r="AY279" s="3">
        <f t="shared" si="226"/>
        <v>39.9</v>
      </c>
      <c r="AZ279" s="3">
        <f t="shared" si="227"/>
        <v>-18.89</v>
      </c>
      <c r="BA279" s="3">
        <f t="shared" si="228"/>
        <v>0.29399999999999998</v>
      </c>
      <c r="BB279" s="85"/>
      <c r="BC279" s="3" t="str">
        <f t="shared" si="229"/>
        <v>1.13</v>
      </c>
      <c r="BD279" s="3" t="str">
        <f t="shared" si="230"/>
        <v>-</v>
      </c>
      <c r="BE279" s="3">
        <f t="shared" si="231"/>
        <v>39.9</v>
      </c>
      <c r="BF279" s="3">
        <f t="shared" si="232"/>
        <v>-18.89</v>
      </c>
      <c r="BG279" s="3">
        <f t="shared" si="233"/>
        <v>0.14699999999999999</v>
      </c>
    </row>
    <row r="280" spans="1:59" x14ac:dyDescent="0.3">
      <c r="A280" s="1" t="str">
        <f>'Forward collapse simulation'!B290</f>
        <v>1.13</v>
      </c>
      <c r="B280" s="37" t="str">
        <f>IF('Forward collapse simulation'!C290="","-",'Forward collapse simulation'!C290)</f>
        <v>-</v>
      </c>
      <c r="C280" s="85">
        <f>'Forward collapse simulation'!E290</f>
        <v>40.97</v>
      </c>
      <c r="D280" s="85">
        <f>'Forward collapse simulation'!F290</f>
        <v>1.23</v>
      </c>
      <c r="E280" s="85">
        <f>'Forward collapse simulation'!D290</f>
        <v>1.962</v>
      </c>
      <c r="F280" s="85"/>
      <c r="G280" s="3" t="str">
        <f t="shared" si="189"/>
        <v>1.13</v>
      </c>
      <c r="H280" s="3" t="str">
        <f t="shared" si="190"/>
        <v>-</v>
      </c>
      <c r="I280" s="3">
        <f t="shared" si="191"/>
        <v>40.97</v>
      </c>
      <c r="J280" s="3">
        <f t="shared" si="192"/>
        <v>1.23</v>
      </c>
      <c r="K280" s="3">
        <f t="shared" si="193"/>
        <v>1.7658</v>
      </c>
      <c r="L280" s="85"/>
      <c r="M280" s="3" t="str">
        <f t="shared" si="194"/>
        <v>1.13</v>
      </c>
      <c r="N280" s="3" t="str">
        <f t="shared" si="195"/>
        <v>-</v>
      </c>
      <c r="O280" s="3">
        <f t="shared" si="196"/>
        <v>40.97</v>
      </c>
      <c r="P280" s="3">
        <f t="shared" si="197"/>
        <v>1.23</v>
      </c>
      <c r="Q280" s="3">
        <f t="shared" si="198"/>
        <v>1.5696000000000001</v>
      </c>
      <c r="R280" s="85"/>
      <c r="S280" s="3" t="str">
        <f t="shared" si="199"/>
        <v>1.13</v>
      </c>
      <c r="T280" s="3" t="str">
        <f t="shared" si="200"/>
        <v>-</v>
      </c>
      <c r="U280" s="3">
        <f t="shared" si="201"/>
        <v>40.97</v>
      </c>
      <c r="V280" s="3">
        <f t="shared" si="202"/>
        <v>1.23</v>
      </c>
      <c r="W280" s="3">
        <f t="shared" si="203"/>
        <v>1.3734</v>
      </c>
      <c r="X280" s="85"/>
      <c r="Y280" s="3" t="str">
        <f t="shared" si="204"/>
        <v>1.13</v>
      </c>
      <c r="Z280" s="3" t="str">
        <f t="shared" si="205"/>
        <v>-</v>
      </c>
      <c r="AA280" s="3">
        <f t="shared" si="206"/>
        <v>40.97</v>
      </c>
      <c r="AB280" s="3">
        <f t="shared" si="207"/>
        <v>1.23</v>
      </c>
      <c r="AC280" s="3">
        <f t="shared" si="208"/>
        <v>1.1772</v>
      </c>
      <c r="AD280" s="85"/>
      <c r="AE280" s="3" t="str">
        <f t="shared" si="209"/>
        <v>1.13</v>
      </c>
      <c r="AF280" s="3" t="str">
        <f t="shared" si="210"/>
        <v>-</v>
      </c>
      <c r="AG280" s="3">
        <f t="shared" si="211"/>
        <v>40.97</v>
      </c>
      <c r="AH280" s="3">
        <f t="shared" si="212"/>
        <v>1.23</v>
      </c>
      <c r="AI280" s="3">
        <f t="shared" si="213"/>
        <v>0.98099999999999998</v>
      </c>
      <c r="AJ280" s="85"/>
      <c r="AK280" s="3" t="str">
        <f t="shared" si="214"/>
        <v>1.13</v>
      </c>
      <c r="AL280" s="3" t="str">
        <f t="shared" si="215"/>
        <v>-</v>
      </c>
      <c r="AM280" s="3">
        <f t="shared" si="216"/>
        <v>40.97</v>
      </c>
      <c r="AN280" s="3">
        <f t="shared" si="217"/>
        <v>1.23</v>
      </c>
      <c r="AO280" s="3">
        <f t="shared" si="218"/>
        <v>0.78480000000000005</v>
      </c>
      <c r="AP280" s="85"/>
      <c r="AQ280" s="3" t="str">
        <f t="shared" si="219"/>
        <v>1.13</v>
      </c>
      <c r="AR280" s="3" t="str">
        <f t="shared" si="220"/>
        <v>-</v>
      </c>
      <c r="AS280" s="3">
        <f t="shared" si="221"/>
        <v>40.97</v>
      </c>
      <c r="AT280" s="3">
        <f t="shared" si="222"/>
        <v>1.23</v>
      </c>
      <c r="AU280" s="3">
        <f t="shared" si="223"/>
        <v>0.58860000000000001</v>
      </c>
      <c r="AV280" s="85"/>
      <c r="AW280" s="3" t="str">
        <f t="shared" si="224"/>
        <v>1.13</v>
      </c>
      <c r="AX280" s="3" t="str">
        <f t="shared" si="225"/>
        <v>-</v>
      </c>
      <c r="AY280" s="3">
        <f t="shared" si="226"/>
        <v>40.97</v>
      </c>
      <c r="AZ280" s="3">
        <f t="shared" si="227"/>
        <v>1.23</v>
      </c>
      <c r="BA280" s="3">
        <f t="shared" si="228"/>
        <v>0.39240000000000003</v>
      </c>
      <c r="BB280" s="85"/>
      <c r="BC280" s="3" t="str">
        <f t="shared" si="229"/>
        <v>1.13</v>
      </c>
      <c r="BD280" s="3" t="str">
        <f t="shared" si="230"/>
        <v>-</v>
      </c>
      <c r="BE280" s="3">
        <f t="shared" si="231"/>
        <v>40.97</v>
      </c>
      <c r="BF280" s="3">
        <f t="shared" si="232"/>
        <v>1.23</v>
      </c>
      <c r="BG280" s="3">
        <f t="shared" si="233"/>
        <v>0.19620000000000001</v>
      </c>
    </row>
    <row r="281" spans="1:59" x14ac:dyDescent="0.3">
      <c r="A281" s="1" t="str">
        <f>'Forward collapse simulation'!B291</f>
        <v>1.13</v>
      </c>
      <c r="B281" s="37" t="str">
        <f>IF('Forward collapse simulation'!C291="","-",'Forward collapse simulation'!C291)</f>
        <v>-</v>
      </c>
      <c r="C281" s="85">
        <f>'Forward collapse simulation'!E291</f>
        <v>35.979999999999997</v>
      </c>
      <c r="D281" s="85">
        <f>'Forward collapse simulation'!F291</f>
        <v>19.66</v>
      </c>
      <c r="E281" s="85">
        <f>'Forward collapse simulation'!D291</f>
        <v>2.3660000000000001</v>
      </c>
      <c r="F281" s="85"/>
      <c r="G281" s="3" t="str">
        <f t="shared" si="189"/>
        <v>1.13</v>
      </c>
      <c r="H281" s="3" t="str">
        <f t="shared" si="190"/>
        <v>-</v>
      </c>
      <c r="I281" s="3">
        <f t="shared" si="191"/>
        <v>35.979999999999997</v>
      </c>
      <c r="J281" s="3">
        <f t="shared" si="192"/>
        <v>19.66</v>
      </c>
      <c r="K281" s="3">
        <f t="shared" si="193"/>
        <v>2.1294</v>
      </c>
      <c r="L281" s="85"/>
      <c r="M281" s="3" t="str">
        <f t="shared" si="194"/>
        <v>1.13</v>
      </c>
      <c r="N281" s="3" t="str">
        <f t="shared" si="195"/>
        <v>-</v>
      </c>
      <c r="O281" s="3">
        <f t="shared" si="196"/>
        <v>35.979999999999997</v>
      </c>
      <c r="P281" s="3">
        <f t="shared" si="197"/>
        <v>19.66</v>
      </c>
      <c r="Q281" s="3">
        <f t="shared" si="198"/>
        <v>1.8928000000000003</v>
      </c>
      <c r="R281" s="85"/>
      <c r="S281" s="3" t="str">
        <f t="shared" si="199"/>
        <v>1.13</v>
      </c>
      <c r="T281" s="3" t="str">
        <f t="shared" si="200"/>
        <v>-</v>
      </c>
      <c r="U281" s="3">
        <f t="shared" si="201"/>
        <v>35.979999999999997</v>
      </c>
      <c r="V281" s="3">
        <f t="shared" si="202"/>
        <v>19.66</v>
      </c>
      <c r="W281" s="3">
        <f t="shared" si="203"/>
        <v>1.6561999999999999</v>
      </c>
      <c r="X281" s="85"/>
      <c r="Y281" s="3" t="str">
        <f t="shared" si="204"/>
        <v>1.13</v>
      </c>
      <c r="Z281" s="3" t="str">
        <f t="shared" si="205"/>
        <v>-</v>
      </c>
      <c r="AA281" s="3">
        <f t="shared" si="206"/>
        <v>35.979999999999997</v>
      </c>
      <c r="AB281" s="3">
        <f t="shared" si="207"/>
        <v>19.66</v>
      </c>
      <c r="AC281" s="3">
        <f t="shared" si="208"/>
        <v>1.4196</v>
      </c>
      <c r="AD281" s="85"/>
      <c r="AE281" s="3" t="str">
        <f t="shared" si="209"/>
        <v>1.13</v>
      </c>
      <c r="AF281" s="3" t="str">
        <f t="shared" si="210"/>
        <v>-</v>
      </c>
      <c r="AG281" s="3">
        <f t="shared" si="211"/>
        <v>35.979999999999997</v>
      </c>
      <c r="AH281" s="3">
        <f t="shared" si="212"/>
        <v>19.66</v>
      </c>
      <c r="AI281" s="3">
        <f t="shared" si="213"/>
        <v>1.1830000000000001</v>
      </c>
      <c r="AJ281" s="85"/>
      <c r="AK281" s="3" t="str">
        <f t="shared" si="214"/>
        <v>1.13</v>
      </c>
      <c r="AL281" s="3" t="str">
        <f t="shared" si="215"/>
        <v>-</v>
      </c>
      <c r="AM281" s="3">
        <f t="shared" si="216"/>
        <v>35.979999999999997</v>
      </c>
      <c r="AN281" s="3">
        <f t="shared" si="217"/>
        <v>19.66</v>
      </c>
      <c r="AO281" s="3">
        <f t="shared" si="218"/>
        <v>0.94640000000000013</v>
      </c>
      <c r="AP281" s="85"/>
      <c r="AQ281" s="3" t="str">
        <f t="shared" si="219"/>
        <v>1.13</v>
      </c>
      <c r="AR281" s="3" t="str">
        <f t="shared" si="220"/>
        <v>-</v>
      </c>
      <c r="AS281" s="3">
        <f t="shared" si="221"/>
        <v>35.979999999999997</v>
      </c>
      <c r="AT281" s="3">
        <f t="shared" si="222"/>
        <v>19.66</v>
      </c>
      <c r="AU281" s="3">
        <f t="shared" si="223"/>
        <v>0.70979999999999999</v>
      </c>
      <c r="AV281" s="85"/>
      <c r="AW281" s="3" t="str">
        <f t="shared" si="224"/>
        <v>1.13</v>
      </c>
      <c r="AX281" s="3" t="str">
        <f t="shared" si="225"/>
        <v>-</v>
      </c>
      <c r="AY281" s="3">
        <f t="shared" si="226"/>
        <v>35.979999999999997</v>
      </c>
      <c r="AZ281" s="3">
        <f t="shared" si="227"/>
        <v>19.66</v>
      </c>
      <c r="BA281" s="3">
        <f t="shared" si="228"/>
        <v>0.47320000000000007</v>
      </c>
      <c r="BB281" s="85"/>
      <c r="BC281" s="3" t="str">
        <f t="shared" si="229"/>
        <v>1.13</v>
      </c>
      <c r="BD281" s="3" t="str">
        <f t="shared" si="230"/>
        <v>-</v>
      </c>
      <c r="BE281" s="3">
        <f t="shared" si="231"/>
        <v>35.979999999999997</v>
      </c>
      <c r="BF281" s="3">
        <f t="shared" si="232"/>
        <v>19.66</v>
      </c>
      <c r="BG281" s="3">
        <f t="shared" si="233"/>
        <v>0.23660000000000003</v>
      </c>
    </row>
    <row r="282" spans="1:59" x14ac:dyDescent="0.3">
      <c r="A282" s="1" t="str">
        <f>'Forward collapse simulation'!B292</f>
        <v>1.13</v>
      </c>
      <c r="B282" s="37" t="str">
        <f>IF('Forward collapse simulation'!C292="","-",'Forward collapse simulation'!C292)</f>
        <v>-</v>
      </c>
      <c r="C282" s="85">
        <f>'Forward collapse simulation'!E292</f>
        <v>34.44</v>
      </c>
      <c r="D282" s="85">
        <f>'Forward collapse simulation'!F292</f>
        <v>30.19</v>
      </c>
      <c r="E282" s="85">
        <f>'Forward collapse simulation'!D292</f>
        <v>3.3959999999999999</v>
      </c>
      <c r="F282" s="85"/>
      <c r="G282" s="3" t="str">
        <f t="shared" si="189"/>
        <v>1.13</v>
      </c>
      <c r="H282" s="3" t="str">
        <f t="shared" si="190"/>
        <v>-</v>
      </c>
      <c r="I282" s="3">
        <f t="shared" si="191"/>
        <v>34.44</v>
      </c>
      <c r="J282" s="3">
        <f t="shared" si="192"/>
        <v>30.19</v>
      </c>
      <c r="K282" s="3">
        <f t="shared" si="193"/>
        <v>3.0564</v>
      </c>
      <c r="L282" s="85"/>
      <c r="M282" s="3" t="str">
        <f t="shared" si="194"/>
        <v>1.13</v>
      </c>
      <c r="N282" s="3" t="str">
        <f t="shared" si="195"/>
        <v>-</v>
      </c>
      <c r="O282" s="3">
        <f t="shared" si="196"/>
        <v>34.44</v>
      </c>
      <c r="P282" s="3">
        <f t="shared" si="197"/>
        <v>30.19</v>
      </c>
      <c r="Q282" s="3">
        <f t="shared" si="198"/>
        <v>2.7168000000000001</v>
      </c>
      <c r="R282" s="85"/>
      <c r="S282" s="3" t="str">
        <f t="shared" si="199"/>
        <v>1.13</v>
      </c>
      <c r="T282" s="3" t="str">
        <f t="shared" si="200"/>
        <v>-</v>
      </c>
      <c r="U282" s="3">
        <f t="shared" si="201"/>
        <v>34.44</v>
      </c>
      <c r="V282" s="3">
        <f t="shared" si="202"/>
        <v>30.19</v>
      </c>
      <c r="W282" s="3">
        <f t="shared" si="203"/>
        <v>2.3771999999999998</v>
      </c>
      <c r="X282" s="85"/>
      <c r="Y282" s="3" t="str">
        <f t="shared" si="204"/>
        <v>1.13</v>
      </c>
      <c r="Z282" s="3" t="str">
        <f t="shared" si="205"/>
        <v>-</v>
      </c>
      <c r="AA282" s="3">
        <f t="shared" si="206"/>
        <v>34.44</v>
      </c>
      <c r="AB282" s="3">
        <f t="shared" si="207"/>
        <v>30.19</v>
      </c>
      <c r="AC282" s="3">
        <f t="shared" si="208"/>
        <v>2.0375999999999999</v>
      </c>
      <c r="AD282" s="85"/>
      <c r="AE282" s="3" t="str">
        <f t="shared" si="209"/>
        <v>1.13</v>
      </c>
      <c r="AF282" s="3" t="str">
        <f t="shared" si="210"/>
        <v>-</v>
      </c>
      <c r="AG282" s="3">
        <f t="shared" si="211"/>
        <v>34.44</v>
      </c>
      <c r="AH282" s="3">
        <f t="shared" si="212"/>
        <v>30.19</v>
      </c>
      <c r="AI282" s="3">
        <f t="shared" si="213"/>
        <v>1.698</v>
      </c>
      <c r="AJ282" s="85"/>
      <c r="AK282" s="3" t="str">
        <f t="shared" si="214"/>
        <v>1.13</v>
      </c>
      <c r="AL282" s="3" t="str">
        <f t="shared" si="215"/>
        <v>-</v>
      </c>
      <c r="AM282" s="3">
        <f t="shared" si="216"/>
        <v>34.44</v>
      </c>
      <c r="AN282" s="3">
        <f t="shared" si="217"/>
        <v>30.19</v>
      </c>
      <c r="AO282" s="3">
        <f t="shared" si="218"/>
        <v>1.3584000000000001</v>
      </c>
      <c r="AP282" s="85"/>
      <c r="AQ282" s="3" t="str">
        <f t="shared" si="219"/>
        <v>1.13</v>
      </c>
      <c r="AR282" s="3" t="str">
        <f t="shared" si="220"/>
        <v>-</v>
      </c>
      <c r="AS282" s="3">
        <f t="shared" si="221"/>
        <v>34.44</v>
      </c>
      <c r="AT282" s="3">
        <f t="shared" si="222"/>
        <v>30.19</v>
      </c>
      <c r="AU282" s="3">
        <f t="shared" si="223"/>
        <v>1.0187999999999999</v>
      </c>
      <c r="AV282" s="85"/>
      <c r="AW282" s="3" t="str">
        <f t="shared" si="224"/>
        <v>1.13</v>
      </c>
      <c r="AX282" s="3" t="str">
        <f t="shared" si="225"/>
        <v>-</v>
      </c>
      <c r="AY282" s="3">
        <f t="shared" si="226"/>
        <v>34.44</v>
      </c>
      <c r="AZ282" s="3">
        <f t="shared" si="227"/>
        <v>30.19</v>
      </c>
      <c r="BA282" s="3">
        <f t="shared" si="228"/>
        <v>0.67920000000000003</v>
      </c>
      <c r="BB282" s="85"/>
      <c r="BC282" s="3" t="str">
        <f t="shared" si="229"/>
        <v>1.13</v>
      </c>
      <c r="BD282" s="3" t="str">
        <f t="shared" si="230"/>
        <v>-</v>
      </c>
      <c r="BE282" s="3">
        <f t="shared" si="231"/>
        <v>34.44</v>
      </c>
      <c r="BF282" s="3">
        <f t="shared" si="232"/>
        <v>30.19</v>
      </c>
      <c r="BG282" s="3">
        <f t="shared" si="233"/>
        <v>0.33960000000000001</v>
      </c>
    </row>
    <row r="283" spans="1:59" x14ac:dyDescent="0.3">
      <c r="A283" s="1" t="str">
        <f>'Forward collapse simulation'!B293</f>
        <v>1.13</v>
      </c>
      <c r="B283" s="37" t="str">
        <f>IF('Forward collapse simulation'!C293="","-",'Forward collapse simulation'!C293)</f>
        <v>-</v>
      </c>
      <c r="C283" s="85">
        <f>'Forward collapse simulation'!E293</f>
        <v>33.659999999999997</v>
      </c>
      <c r="D283" s="85">
        <f>'Forward collapse simulation'!F293</f>
        <v>39.5</v>
      </c>
      <c r="E283" s="85">
        <f>'Forward collapse simulation'!D293</f>
        <v>3.8159999999999998</v>
      </c>
      <c r="F283" s="85"/>
      <c r="G283" s="3" t="str">
        <f t="shared" si="189"/>
        <v>1.13</v>
      </c>
      <c r="H283" s="3" t="str">
        <f t="shared" si="190"/>
        <v>-</v>
      </c>
      <c r="I283" s="3">
        <f t="shared" si="191"/>
        <v>33.659999999999997</v>
      </c>
      <c r="J283" s="3">
        <f t="shared" si="192"/>
        <v>39.5</v>
      </c>
      <c r="K283" s="3">
        <f t="shared" si="193"/>
        <v>3.4344000000000001</v>
      </c>
      <c r="L283" s="85"/>
      <c r="M283" s="3" t="str">
        <f t="shared" si="194"/>
        <v>1.13</v>
      </c>
      <c r="N283" s="3" t="str">
        <f t="shared" si="195"/>
        <v>-</v>
      </c>
      <c r="O283" s="3">
        <f t="shared" si="196"/>
        <v>33.659999999999997</v>
      </c>
      <c r="P283" s="3">
        <f t="shared" si="197"/>
        <v>39.5</v>
      </c>
      <c r="Q283" s="3">
        <f t="shared" si="198"/>
        <v>3.0528</v>
      </c>
      <c r="R283" s="85"/>
      <c r="S283" s="3" t="str">
        <f t="shared" si="199"/>
        <v>1.13</v>
      </c>
      <c r="T283" s="3" t="str">
        <f t="shared" si="200"/>
        <v>-</v>
      </c>
      <c r="U283" s="3">
        <f t="shared" si="201"/>
        <v>33.659999999999997</v>
      </c>
      <c r="V283" s="3">
        <f t="shared" si="202"/>
        <v>39.5</v>
      </c>
      <c r="W283" s="3">
        <f t="shared" si="203"/>
        <v>2.6711999999999998</v>
      </c>
      <c r="X283" s="85"/>
      <c r="Y283" s="3" t="str">
        <f t="shared" si="204"/>
        <v>1.13</v>
      </c>
      <c r="Z283" s="3" t="str">
        <f t="shared" si="205"/>
        <v>-</v>
      </c>
      <c r="AA283" s="3">
        <f t="shared" si="206"/>
        <v>33.659999999999997</v>
      </c>
      <c r="AB283" s="3">
        <f t="shared" si="207"/>
        <v>39.5</v>
      </c>
      <c r="AC283" s="3">
        <f t="shared" si="208"/>
        <v>2.2895999999999996</v>
      </c>
      <c r="AD283" s="85"/>
      <c r="AE283" s="3" t="str">
        <f t="shared" si="209"/>
        <v>1.13</v>
      </c>
      <c r="AF283" s="3" t="str">
        <f t="shared" si="210"/>
        <v>-</v>
      </c>
      <c r="AG283" s="3">
        <f t="shared" si="211"/>
        <v>33.659999999999997</v>
      </c>
      <c r="AH283" s="3">
        <f t="shared" si="212"/>
        <v>39.5</v>
      </c>
      <c r="AI283" s="3">
        <f t="shared" si="213"/>
        <v>1.9079999999999999</v>
      </c>
      <c r="AJ283" s="85"/>
      <c r="AK283" s="3" t="str">
        <f t="shared" si="214"/>
        <v>1.13</v>
      </c>
      <c r="AL283" s="3" t="str">
        <f t="shared" si="215"/>
        <v>-</v>
      </c>
      <c r="AM283" s="3">
        <f t="shared" si="216"/>
        <v>33.659999999999997</v>
      </c>
      <c r="AN283" s="3">
        <f t="shared" si="217"/>
        <v>39.5</v>
      </c>
      <c r="AO283" s="3">
        <f t="shared" si="218"/>
        <v>1.5264</v>
      </c>
      <c r="AP283" s="85"/>
      <c r="AQ283" s="3" t="str">
        <f t="shared" si="219"/>
        <v>1.13</v>
      </c>
      <c r="AR283" s="3" t="str">
        <f t="shared" si="220"/>
        <v>-</v>
      </c>
      <c r="AS283" s="3">
        <f t="shared" si="221"/>
        <v>33.659999999999997</v>
      </c>
      <c r="AT283" s="3">
        <f t="shared" si="222"/>
        <v>39.5</v>
      </c>
      <c r="AU283" s="3">
        <f t="shared" si="223"/>
        <v>1.1447999999999998</v>
      </c>
      <c r="AV283" s="85"/>
      <c r="AW283" s="3" t="str">
        <f t="shared" si="224"/>
        <v>1.13</v>
      </c>
      <c r="AX283" s="3" t="str">
        <f t="shared" si="225"/>
        <v>-</v>
      </c>
      <c r="AY283" s="3">
        <f t="shared" si="226"/>
        <v>33.659999999999997</v>
      </c>
      <c r="AZ283" s="3">
        <f t="shared" si="227"/>
        <v>39.5</v>
      </c>
      <c r="BA283" s="3">
        <f t="shared" si="228"/>
        <v>0.76319999999999999</v>
      </c>
      <c r="BB283" s="85"/>
      <c r="BC283" s="3" t="str">
        <f t="shared" si="229"/>
        <v>1.13</v>
      </c>
      <c r="BD283" s="3" t="str">
        <f t="shared" si="230"/>
        <v>-</v>
      </c>
      <c r="BE283" s="3">
        <f t="shared" si="231"/>
        <v>33.659999999999997</v>
      </c>
      <c r="BF283" s="3">
        <f t="shared" si="232"/>
        <v>39.5</v>
      </c>
      <c r="BG283" s="3">
        <f t="shared" si="233"/>
        <v>0.38159999999999999</v>
      </c>
    </row>
    <row r="284" spans="1:59" x14ac:dyDescent="0.3">
      <c r="A284" s="1" t="str">
        <f>'Forward collapse simulation'!B294</f>
        <v>1.13</v>
      </c>
      <c r="B284" s="37" t="str">
        <f>IF('Forward collapse simulation'!C294="","-",'Forward collapse simulation'!C294)</f>
        <v>-</v>
      </c>
      <c r="C284" s="85">
        <f>'Forward collapse simulation'!E294</f>
        <v>27.73</v>
      </c>
      <c r="D284" s="85">
        <f>'Forward collapse simulation'!F294</f>
        <v>54.28</v>
      </c>
      <c r="E284" s="85">
        <f>'Forward collapse simulation'!D294</f>
        <v>3.8220000000000001</v>
      </c>
      <c r="F284" s="85"/>
      <c r="G284" s="3" t="str">
        <f t="shared" si="189"/>
        <v>1.13</v>
      </c>
      <c r="H284" s="3" t="str">
        <f t="shared" si="190"/>
        <v>-</v>
      </c>
      <c r="I284" s="3">
        <f t="shared" si="191"/>
        <v>27.73</v>
      </c>
      <c r="J284" s="3">
        <f t="shared" si="192"/>
        <v>54.28</v>
      </c>
      <c r="K284" s="3">
        <f t="shared" si="193"/>
        <v>3.4398</v>
      </c>
      <c r="L284" s="85"/>
      <c r="M284" s="3" t="str">
        <f t="shared" si="194"/>
        <v>1.13</v>
      </c>
      <c r="N284" s="3" t="str">
        <f t="shared" si="195"/>
        <v>-</v>
      </c>
      <c r="O284" s="3">
        <f t="shared" si="196"/>
        <v>27.73</v>
      </c>
      <c r="P284" s="3">
        <f t="shared" si="197"/>
        <v>54.28</v>
      </c>
      <c r="Q284" s="3">
        <f t="shared" si="198"/>
        <v>3.0576000000000003</v>
      </c>
      <c r="R284" s="85"/>
      <c r="S284" s="3" t="str">
        <f t="shared" si="199"/>
        <v>1.13</v>
      </c>
      <c r="T284" s="3" t="str">
        <f t="shared" si="200"/>
        <v>-</v>
      </c>
      <c r="U284" s="3">
        <f t="shared" si="201"/>
        <v>27.73</v>
      </c>
      <c r="V284" s="3">
        <f t="shared" si="202"/>
        <v>54.28</v>
      </c>
      <c r="W284" s="3">
        <f t="shared" si="203"/>
        <v>2.6753999999999998</v>
      </c>
      <c r="X284" s="85"/>
      <c r="Y284" s="3" t="str">
        <f t="shared" si="204"/>
        <v>1.13</v>
      </c>
      <c r="Z284" s="3" t="str">
        <f t="shared" si="205"/>
        <v>-</v>
      </c>
      <c r="AA284" s="3">
        <f t="shared" si="206"/>
        <v>27.73</v>
      </c>
      <c r="AB284" s="3">
        <f t="shared" si="207"/>
        <v>54.28</v>
      </c>
      <c r="AC284" s="3">
        <f t="shared" si="208"/>
        <v>2.2932000000000001</v>
      </c>
      <c r="AD284" s="85"/>
      <c r="AE284" s="3" t="str">
        <f t="shared" si="209"/>
        <v>1.13</v>
      </c>
      <c r="AF284" s="3" t="str">
        <f t="shared" si="210"/>
        <v>-</v>
      </c>
      <c r="AG284" s="3">
        <f t="shared" si="211"/>
        <v>27.73</v>
      </c>
      <c r="AH284" s="3">
        <f t="shared" si="212"/>
        <v>54.28</v>
      </c>
      <c r="AI284" s="3">
        <f t="shared" si="213"/>
        <v>1.911</v>
      </c>
      <c r="AJ284" s="85"/>
      <c r="AK284" s="3" t="str">
        <f t="shared" si="214"/>
        <v>1.13</v>
      </c>
      <c r="AL284" s="3" t="str">
        <f t="shared" si="215"/>
        <v>-</v>
      </c>
      <c r="AM284" s="3">
        <f t="shared" si="216"/>
        <v>27.73</v>
      </c>
      <c r="AN284" s="3">
        <f t="shared" si="217"/>
        <v>54.28</v>
      </c>
      <c r="AO284" s="3">
        <f t="shared" si="218"/>
        <v>1.5288000000000002</v>
      </c>
      <c r="AP284" s="85"/>
      <c r="AQ284" s="3" t="str">
        <f t="shared" si="219"/>
        <v>1.13</v>
      </c>
      <c r="AR284" s="3" t="str">
        <f t="shared" si="220"/>
        <v>-</v>
      </c>
      <c r="AS284" s="3">
        <f t="shared" si="221"/>
        <v>27.73</v>
      </c>
      <c r="AT284" s="3">
        <f t="shared" si="222"/>
        <v>54.28</v>
      </c>
      <c r="AU284" s="3">
        <f t="shared" si="223"/>
        <v>1.1466000000000001</v>
      </c>
      <c r="AV284" s="85"/>
      <c r="AW284" s="3" t="str">
        <f t="shared" si="224"/>
        <v>1.13</v>
      </c>
      <c r="AX284" s="3" t="str">
        <f t="shared" si="225"/>
        <v>-</v>
      </c>
      <c r="AY284" s="3">
        <f t="shared" si="226"/>
        <v>27.73</v>
      </c>
      <c r="AZ284" s="3">
        <f t="shared" si="227"/>
        <v>54.28</v>
      </c>
      <c r="BA284" s="3">
        <f t="shared" si="228"/>
        <v>0.76440000000000008</v>
      </c>
      <c r="BB284" s="85"/>
      <c r="BC284" s="3" t="str">
        <f t="shared" si="229"/>
        <v>1.13</v>
      </c>
      <c r="BD284" s="3" t="str">
        <f t="shared" si="230"/>
        <v>-</v>
      </c>
      <c r="BE284" s="3">
        <f t="shared" si="231"/>
        <v>27.73</v>
      </c>
      <c r="BF284" s="3">
        <f t="shared" si="232"/>
        <v>54.28</v>
      </c>
      <c r="BG284" s="3">
        <f t="shared" si="233"/>
        <v>0.38220000000000004</v>
      </c>
    </row>
    <row r="285" spans="1:59" x14ac:dyDescent="0.3">
      <c r="A285" s="1" t="str">
        <f>'Forward collapse simulation'!B295</f>
        <v>1.13</v>
      </c>
      <c r="B285" s="37" t="str">
        <f>IF('Forward collapse simulation'!C295="","-",'Forward collapse simulation'!C295)</f>
        <v>-</v>
      </c>
      <c r="C285" s="85">
        <f>'Forward collapse simulation'!E295</f>
        <v>17.52</v>
      </c>
      <c r="D285" s="85">
        <f>'Forward collapse simulation'!F295</f>
        <v>65.3</v>
      </c>
      <c r="E285" s="85">
        <f>'Forward collapse simulation'!D295</f>
        <v>3.4649999999999999</v>
      </c>
      <c r="F285" s="85"/>
      <c r="G285" s="3" t="str">
        <f t="shared" si="189"/>
        <v>1.13</v>
      </c>
      <c r="H285" s="3" t="str">
        <f t="shared" si="190"/>
        <v>-</v>
      </c>
      <c r="I285" s="3">
        <f t="shared" si="191"/>
        <v>17.52</v>
      </c>
      <c r="J285" s="3">
        <f t="shared" si="192"/>
        <v>65.3</v>
      </c>
      <c r="K285" s="3">
        <f t="shared" si="193"/>
        <v>3.1185</v>
      </c>
      <c r="L285" s="85"/>
      <c r="M285" s="3" t="str">
        <f t="shared" si="194"/>
        <v>1.13</v>
      </c>
      <c r="N285" s="3" t="str">
        <f t="shared" si="195"/>
        <v>-</v>
      </c>
      <c r="O285" s="3">
        <f t="shared" si="196"/>
        <v>17.52</v>
      </c>
      <c r="P285" s="3">
        <f t="shared" si="197"/>
        <v>65.3</v>
      </c>
      <c r="Q285" s="3">
        <f t="shared" si="198"/>
        <v>2.7720000000000002</v>
      </c>
      <c r="R285" s="85"/>
      <c r="S285" s="3" t="str">
        <f t="shared" si="199"/>
        <v>1.13</v>
      </c>
      <c r="T285" s="3" t="str">
        <f t="shared" si="200"/>
        <v>-</v>
      </c>
      <c r="U285" s="3">
        <f t="shared" si="201"/>
        <v>17.52</v>
      </c>
      <c r="V285" s="3">
        <f t="shared" si="202"/>
        <v>65.3</v>
      </c>
      <c r="W285" s="3">
        <f t="shared" si="203"/>
        <v>2.4254999999999995</v>
      </c>
      <c r="X285" s="85"/>
      <c r="Y285" s="3" t="str">
        <f t="shared" si="204"/>
        <v>1.13</v>
      </c>
      <c r="Z285" s="3" t="str">
        <f t="shared" si="205"/>
        <v>-</v>
      </c>
      <c r="AA285" s="3">
        <f t="shared" si="206"/>
        <v>17.52</v>
      </c>
      <c r="AB285" s="3">
        <f t="shared" si="207"/>
        <v>65.3</v>
      </c>
      <c r="AC285" s="3">
        <f t="shared" si="208"/>
        <v>2.0789999999999997</v>
      </c>
      <c r="AD285" s="85"/>
      <c r="AE285" s="3" t="str">
        <f t="shared" si="209"/>
        <v>1.13</v>
      </c>
      <c r="AF285" s="3" t="str">
        <f t="shared" si="210"/>
        <v>-</v>
      </c>
      <c r="AG285" s="3">
        <f t="shared" si="211"/>
        <v>17.52</v>
      </c>
      <c r="AH285" s="3">
        <f t="shared" si="212"/>
        <v>65.3</v>
      </c>
      <c r="AI285" s="3">
        <f t="shared" si="213"/>
        <v>1.7324999999999999</v>
      </c>
      <c r="AJ285" s="85"/>
      <c r="AK285" s="3" t="str">
        <f t="shared" si="214"/>
        <v>1.13</v>
      </c>
      <c r="AL285" s="3" t="str">
        <f t="shared" si="215"/>
        <v>-</v>
      </c>
      <c r="AM285" s="3">
        <f t="shared" si="216"/>
        <v>17.52</v>
      </c>
      <c r="AN285" s="3">
        <f t="shared" si="217"/>
        <v>65.3</v>
      </c>
      <c r="AO285" s="3">
        <f t="shared" si="218"/>
        <v>1.3860000000000001</v>
      </c>
      <c r="AP285" s="85"/>
      <c r="AQ285" s="3" t="str">
        <f t="shared" si="219"/>
        <v>1.13</v>
      </c>
      <c r="AR285" s="3" t="str">
        <f t="shared" si="220"/>
        <v>-</v>
      </c>
      <c r="AS285" s="3">
        <f t="shared" si="221"/>
        <v>17.52</v>
      </c>
      <c r="AT285" s="3">
        <f t="shared" si="222"/>
        <v>65.3</v>
      </c>
      <c r="AU285" s="3">
        <f t="shared" si="223"/>
        <v>1.0394999999999999</v>
      </c>
      <c r="AV285" s="85"/>
      <c r="AW285" s="3" t="str">
        <f t="shared" si="224"/>
        <v>1.13</v>
      </c>
      <c r="AX285" s="3" t="str">
        <f t="shared" si="225"/>
        <v>-</v>
      </c>
      <c r="AY285" s="3">
        <f t="shared" si="226"/>
        <v>17.52</v>
      </c>
      <c r="AZ285" s="3">
        <f t="shared" si="227"/>
        <v>65.3</v>
      </c>
      <c r="BA285" s="3">
        <f t="shared" si="228"/>
        <v>0.69300000000000006</v>
      </c>
      <c r="BB285" s="85"/>
      <c r="BC285" s="3" t="str">
        <f t="shared" si="229"/>
        <v>1.13</v>
      </c>
      <c r="BD285" s="3" t="str">
        <f t="shared" si="230"/>
        <v>-</v>
      </c>
      <c r="BE285" s="3">
        <f t="shared" si="231"/>
        <v>17.52</v>
      </c>
      <c r="BF285" s="3">
        <f t="shared" si="232"/>
        <v>65.3</v>
      </c>
      <c r="BG285" s="3">
        <f t="shared" si="233"/>
        <v>0.34650000000000003</v>
      </c>
    </row>
    <row r="286" spans="1:59" x14ac:dyDescent="0.3">
      <c r="A286" s="1" t="str">
        <f>'Forward collapse simulation'!B296</f>
        <v>1.13</v>
      </c>
      <c r="B286" s="37" t="str">
        <f>IF('Forward collapse simulation'!C296="","-",'Forward collapse simulation'!C296)</f>
        <v>-</v>
      </c>
      <c r="C286" s="85">
        <f>'Forward collapse simulation'!E296</f>
        <v>9.24</v>
      </c>
      <c r="D286" s="85">
        <f>'Forward collapse simulation'!F296</f>
        <v>74.88</v>
      </c>
      <c r="E286" s="85">
        <f>'Forward collapse simulation'!D296</f>
        <v>3.4369999999999998</v>
      </c>
      <c r="F286" s="85"/>
      <c r="G286" s="3" t="str">
        <f t="shared" si="189"/>
        <v>1.13</v>
      </c>
      <c r="H286" s="3" t="str">
        <f t="shared" si="190"/>
        <v>-</v>
      </c>
      <c r="I286" s="3">
        <f t="shared" si="191"/>
        <v>9.24</v>
      </c>
      <c r="J286" s="3">
        <f t="shared" si="192"/>
        <v>74.88</v>
      </c>
      <c r="K286" s="3">
        <f t="shared" si="193"/>
        <v>3.0932999999999997</v>
      </c>
      <c r="L286" s="85"/>
      <c r="M286" s="3" t="str">
        <f t="shared" si="194"/>
        <v>1.13</v>
      </c>
      <c r="N286" s="3" t="str">
        <f t="shared" si="195"/>
        <v>-</v>
      </c>
      <c r="O286" s="3">
        <f t="shared" si="196"/>
        <v>9.24</v>
      </c>
      <c r="P286" s="3">
        <f t="shared" si="197"/>
        <v>74.88</v>
      </c>
      <c r="Q286" s="3">
        <f t="shared" si="198"/>
        <v>2.7496</v>
      </c>
      <c r="R286" s="85"/>
      <c r="S286" s="3" t="str">
        <f t="shared" si="199"/>
        <v>1.13</v>
      </c>
      <c r="T286" s="3" t="str">
        <f t="shared" si="200"/>
        <v>-</v>
      </c>
      <c r="U286" s="3">
        <f t="shared" si="201"/>
        <v>9.24</v>
      </c>
      <c r="V286" s="3">
        <f t="shared" si="202"/>
        <v>74.88</v>
      </c>
      <c r="W286" s="3">
        <f t="shared" si="203"/>
        <v>2.4058999999999999</v>
      </c>
      <c r="X286" s="85"/>
      <c r="Y286" s="3" t="str">
        <f t="shared" si="204"/>
        <v>1.13</v>
      </c>
      <c r="Z286" s="3" t="str">
        <f t="shared" si="205"/>
        <v>-</v>
      </c>
      <c r="AA286" s="3">
        <f t="shared" si="206"/>
        <v>9.24</v>
      </c>
      <c r="AB286" s="3">
        <f t="shared" si="207"/>
        <v>74.88</v>
      </c>
      <c r="AC286" s="3">
        <f t="shared" si="208"/>
        <v>2.0621999999999998</v>
      </c>
      <c r="AD286" s="85"/>
      <c r="AE286" s="3" t="str">
        <f t="shared" si="209"/>
        <v>1.13</v>
      </c>
      <c r="AF286" s="3" t="str">
        <f t="shared" si="210"/>
        <v>-</v>
      </c>
      <c r="AG286" s="3">
        <f t="shared" si="211"/>
        <v>9.24</v>
      </c>
      <c r="AH286" s="3">
        <f t="shared" si="212"/>
        <v>74.88</v>
      </c>
      <c r="AI286" s="3">
        <f t="shared" si="213"/>
        <v>1.7184999999999999</v>
      </c>
      <c r="AJ286" s="85"/>
      <c r="AK286" s="3" t="str">
        <f t="shared" si="214"/>
        <v>1.13</v>
      </c>
      <c r="AL286" s="3" t="str">
        <f t="shared" si="215"/>
        <v>-</v>
      </c>
      <c r="AM286" s="3">
        <f t="shared" si="216"/>
        <v>9.24</v>
      </c>
      <c r="AN286" s="3">
        <f t="shared" si="217"/>
        <v>74.88</v>
      </c>
      <c r="AO286" s="3">
        <f t="shared" si="218"/>
        <v>1.3748</v>
      </c>
      <c r="AP286" s="85"/>
      <c r="AQ286" s="3" t="str">
        <f t="shared" si="219"/>
        <v>1.13</v>
      </c>
      <c r="AR286" s="3" t="str">
        <f t="shared" si="220"/>
        <v>-</v>
      </c>
      <c r="AS286" s="3">
        <f t="shared" si="221"/>
        <v>9.24</v>
      </c>
      <c r="AT286" s="3">
        <f t="shared" si="222"/>
        <v>74.88</v>
      </c>
      <c r="AU286" s="3">
        <f t="shared" si="223"/>
        <v>1.0310999999999999</v>
      </c>
      <c r="AV286" s="85"/>
      <c r="AW286" s="3" t="str">
        <f t="shared" si="224"/>
        <v>1.13</v>
      </c>
      <c r="AX286" s="3" t="str">
        <f t="shared" si="225"/>
        <v>-</v>
      </c>
      <c r="AY286" s="3">
        <f t="shared" si="226"/>
        <v>9.24</v>
      </c>
      <c r="AZ286" s="3">
        <f t="shared" si="227"/>
        <v>74.88</v>
      </c>
      <c r="BA286" s="3">
        <f t="shared" si="228"/>
        <v>0.68740000000000001</v>
      </c>
      <c r="BB286" s="85"/>
      <c r="BC286" s="3" t="str">
        <f t="shared" si="229"/>
        <v>1.13</v>
      </c>
      <c r="BD286" s="3" t="str">
        <f t="shared" si="230"/>
        <v>-</v>
      </c>
      <c r="BE286" s="3">
        <f t="shared" si="231"/>
        <v>9.24</v>
      </c>
      <c r="BF286" s="3">
        <f t="shared" si="232"/>
        <v>74.88</v>
      </c>
      <c r="BG286" s="3">
        <f t="shared" si="233"/>
        <v>0.34370000000000001</v>
      </c>
    </row>
    <row r="287" spans="1:59" x14ac:dyDescent="0.3">
      <c r="A287" s="1" t="str">
        <f>'Forward collapse simulation'!B297</f>
        <v>1.13</v>
      </c>
      <c r="B287" s="37" t="str">
        <f>IF('Forward collapse simulation'!C297="","-",'Forward collapse simulation'!C297)</f>
        <v>-</v>
      </c>
      <c r="C287" s="85">
        <f>'Forward collapse simulation'!E297</f>
        <v>6.75</v>
      </c>
      <c r="D287" s="85">
        <f>'Forward collapse simulation'!F297</f>
        <v>81.41</v>
      </c>
      <c r="E287" s="85">
        <f>'Forward collapse simulation'!D297</f>
        <v>4.0430000000000001</v>
      </c>
      <c r="F287" s="85"/>
      <c r="G287" s="3" t="str">
        <f t="shared" si="189"/>
        <v>1.13</v>
      </c>
      <c r="H287" s="3" t="str">
        <f t="shared" si="190"/>
        <v>-</v>
      </c>
      <c r="I287" s="3">
        <f t="shared" si="191"/>
        <v>6.75</v>
      </c>
      <c r="J287" s="3">
        <f t="shared" si="192"/>
        <v>81.41</v>
      </c>
      <c r="K287" s="3">
        <f t="shared" si="193"/>
        <v>3.6387</v>
      </c>
      <c r="L287" s="85"/>
      <c r="M287" s="3" t="str">
        <f t="shared" si="194"/>
        <v>1.13</v>
      </c>
      <c r="N287" s="3" t="str">
        <f t="shared" si="195"/>
        <v>-</v>
      </c>
      <c r="O287" s="3">
        <f t="shared" si="196"/>
        <v>6.75</v>
      </c>
      <c r="P287" s="3">
        <f t="shared" si="197"/>
        <v>81.41</v>
      </c>
      <c r="Q287" s="3">
        <f t="shared" si="198"/>
        <v>3.2344000000000004</v>
      </c>
      <c r="R287" s="85"/>
      <c r="S287" s="3" t="str">
        <f t="shared" si="199"/>
        <v>1.13</v>
      </c>
      <c r="T287" s="3" t="str">
        <f t="shared" si="200"/>
        <v>-</v>
      </c>
      <c r="U287" s="3">
        <f t="shared" si="201"/>
        <v>6.75</v>
      </c>
      <c r="V287" s="3">
        <f t="shared" si="202"/>
        <v>81.41</v>
      </c>
      <c r="W287" s="3">
        <f t="shared" si="203"/>
        <v>2.8300999999999998</v>
      </c>
      <c r="X287" s="85"/>
      <c r="Y287" s="3" t="str">
        <f t="shared" si="204"/>
        <v>1.13</v>
      </c>
      <c r="Z287" s="3" t="str">
        <f t="shared" si="205"/>
        <v>-</v>
      </c>
      <c r="AA287" s="3">
        <f t="shared" si="206"/>
        <v>6.75</v>
      </c>
      <c r="AB287" s="3">
        <f t="shared" si="207"/>
        <v>81.41</v>
      </c>
      <c r="AC287" s="3">
        <f t="shared" si="208"/>
        <v>2.4258000000000002</v>
      </c>
      <c r="AD287" s="85"/>
      <c r="AE287" s="3" t="str">
        <f t="shared" si="209"/>
        <v>1.13</v>
      </c>
      <c r="AF287" s="3" t="str">
        <f t="shared" si="210"/>
        <v>-</v>
      </c>
      <c r="AG287" s="3">
        <f t="shared" si="211"/>
        <v>6.75</v>
      </c>
      <c r="AH287" s="3">
        <f t="shared" si="212"/>
        <v>81.41</v>
      </c>
      <c r="AI287" s="3">
        <f t="shared" si="213"/>
        <v>2.0215000000000001</v>
      </c>
      <c r="AJ287" s="85"/>
      <c r="AK287" s="3" t="str">
        <f t="shared" si="214"/>
        <v>1.13</v>
      </c>
      <c r="AL287" s="3" t="str">
        <f t="shared" si="215"/>
        <v>-</v>
      </c>
      <c r="AM287" s="3">
        <f t="shared" si="216"/>
        <v>6.75</v>
      </c>
      <c r="AN287" s="3">
        <f t="shared" si="217"/>
        <v>81.41</v>
      </c>
      <c r="AO287" s="3">
        <f t="shared" si="218"/>
        <v>1.6172000000000002</v>
      </c>
      <c r="AP287" s="85"/>
      <c r="AQ287" s="3" t="str">
        <f t="shared" si="219"/>
        <v>1.13</v>
      </c>
      <c r="AR287" s="3" t="str">
        <f t="shared" si="220"/>
        <v>-</v>
      </c>
      <c r="AS287" s="3">
        <f t="shared" si="221"/>
        <v>6.75</v>
      </c>
      <c r="AT287" s="3">
        <f t="shared" si="222"/>
        <v>81.41</v>
      </c>
      <c r="AU287" s="3">
        <f t="shared" si="223"/>
        <v>1.2129000000000001</v>
      </c>
      <c r="AV287" s="85"/>
      <c r="AW287" s="3" t="str">
        <f t="shared" si="224"/>
        <v>1.13</v>
      </c>
      <c r="AX287" s="3" t="str">
        <f t="shared" si="225"/>
        <v>-</v>
      </c>
      <c r="AY287" s="3">
        <f t="shared" si="226"/>
        <v>6.75</v>
      </c>
      <c r="AZ287" s="3">
        <f t="shared" si="227"/>
        <v>81.41</v>
      </c>
      <c r="BA287" s="3">
        <f t="shared" si="228"/>
        <v>0.8086000000000001</v>
      </c>
      <c r="BB287" s="85"/>
      <c r="BC287" s="3" t="str">
        <f t="shared" si="229"/>
        <v>1.13</v>
      </c>
      <c r="BD287" s="3" t="str">
        <f t="shared" si="230"/>
        <v>-</v>
      </c>
      <c r="BE287" s="3">
        <f t="shared" si="231"/>
        <v>6.75</v>
      </c>
      <c r="BF287" s="3">
        <f t="shared" si="232"/>
        <v>81.41</v>
      </c>
      <c r="BG287" s="3">
        <f t="shared" si="233"/>
        <v>0.40430000000000005</v>
      </c>
    </row>
    <row r="288" spans="1:59" x14ac:dyDescent="0.3">
      <c r="A288" s="1" t="str">
        <f>'Forward collapse simulation'!B298</f>
        <v>1.13</v>
      </c>
      <c r="B288" s="37" t="str">
        <f>IF('Forward collapse simulation'!C298="","-",'Forward collapse simulation'!C298)</f>
        <v>-</v>
      </c>
      <c r="C288" s="85">
        <f>'Forward collapse simulation'!E298</f>
        <v>359.39</v>
      </c>
      <c r="D288" s="85">
        <f>'Forward collapse simulation'!F298</f>
        <v>85.26</v>
      </c>
      <c r="E288" s="85">
        <f>'Forward collapse simulation'!D298</f>
        <v>4.5549999999999997</v>
      </c>
      <c r="F288" s="85"/>
      <c r="G288" s="3" t="str">
        <f t="shared" si="189"/>
        <v>1.13</v>
      </c>
      <c r="H288" s="3" t="str">
        <f t="shared" si="190"/>
        <v>-</v>
      </c>
      <c r="I288" s="3">
        <f t="shared" si="191"/>
        <v>359.39</v>
      </c>
      <c r="J288" s="3">
        <f t="shared" si="192"/>
        <v>85.26</v>
      </c>
      <c r="K288" s="3">
        <f t="shared" si="193"/>
        <v>4.0994999999999999</v>
      </c>
      <c r="L288" s="85"/>
      <c r="M288" s="3" t="str">
        <f t="shared" si="194"/>
        <v>1.13</v>
      </c>
      <c r="N288" s="3" t="str">
        <f t="shared" si="195"/>
        <v>-</v>
      </c>
      <c r="O288" s="3">
        <f t="shared" si="196"/>
        <v>359.39</v>
      </c>
      <c r="P288" s="3">
        <f t="shared" si="197"/>
        <v>85.26</v>
      </c>
      <c r="Q288" s="3">
        <f t="shared" si="198"/>
        <v>3.6440000000000001</v>
      </c>
      <c r="R288" s="85"/>
      <c r="S288" s="3" t="str">
        <f t="shared" si="199"/>
        <v>1.13</v>
      </c>
      <c r="T288" s="3" t="str">
        <f t="shared" si="200"/>
        <v>-</v>
      </c>
      <c r="U288" s="3">
        <f t="shared" si="201"/>
        <v>359.39</v>
      </c>
      <c r="V288" s="3">
        <f t="shared" si="202"/>
        <v>85.26</v>
      </c>
      <c r="W288" s="3">
        <f t="shared" si="203"/>
        <v>3.1884999999999994</v>
      </c>
      <c r="X288" s="85"/>
      <c r="Y288" s="3" t="str">
        <f t="shared" si="204"/>
        <v>1.13</v>
      </c>
      <c r="Z288" s="3" t="str">
        <f t="shared" si="205"/>
        <v>-</v>
      </c>
      <c r="AA288" s="3">
        <f t="shared" si="206"/>
        <v>359.39</v>
      </c>
      <c r="AB288" s="3">
        <f t="shared" si="207"/>
        <v>85.26</v>
      </c>
      <c r="AC288" s="3">
        <f t="shared" si="208"/>
        <v>2.7329999999999997</v>
      </c>
      <c r="AD288" s="85"/>
      <c r="AE288" s="3" t="str">
        <f t="shared" si="209"/>
        <v>1.13</v>
      </c>
      <c r="AF288" s="3" t="str">
        <f t="shared" si="210"/>
        <v>-</v>
      </c>
      <c r="AG288" s="3">
        <f t="shared" si="211"/>
        <v>359.39</v>
      </c>
      <c r="AH288" s="3">
        <f t="shared" si="212"/>
        <v>85.26</v>
      </c>
      <c r="AI288" s="3">
        <f t="shared" si="213"/>
        <v>2.2774999999999999</v>
      </c>
      <c r="AJ288" s="85"/>
      <c r="AK288" s="3" t="str">
        <f t="shared" si="214"/>
        <v>1.13</v>
      </c>
      <c r="AL288" s="3" t="str">
        <f t="shared" si="215"/>
        <v>-</v>
      </c>
      <c r="AM288" s="3">
        <f t="shared" si="216"/>
        <v>359.39</v>
      </c>
      <c r="AN288" s="3">
        <f t="shared" si="217"/>
        <v>85.26</v>
      </c>
      <c r="AO288" s="3">
        <f t="shared" si="218"/>
        <v>1.8220000000000001</v>
      </c>
      <c r="AP288" s="85"/>
      <c r="AQ288" s="3" t="str">
        <f t="shared" si="219"/>
        <v>1.13</v>
      </c>
      <c r="AR288" s="3" t="str">
        <f t="shared" si="220"/>
        <v>-</v>
      </c>
      <c r="AS288" s="3">
        <f t="shared" si="221"/>
        <v>359.39</v>
      </c>
      <c r="AT288" s="3">
        <f t="shared" si="222"/>
        <v>85.26</v>
      </c>
      <c r="AU288" s="3">
        <f t="shared" si="223"/>
        <v>1.3664999999999998</v>
      </c>
      <c r="AV288" s="85"/>
      <c r="AW288" s="3" t="str">
        <f t="shared" si="224"/>
        <v>1.13</v>
      </c>
      <c r="AX288" s="3" t="str">
        <f t="shared" si="225"/>
        <v>-</v>
      </c>
      <c r="AY288" s="3">
        <f t="shared" si="226"/>
        <v>359.39</v>
      </c>
      <c r="AZ288" s="3">
        <f t="shared" si="227"/>
        <v>85.26</v>
      </c>
      <c r="BA288" s="3">
        <f t="shared" si="228"/>
        <v>0.91100000000000003</v>
      </c>
      <c r="BB288" s="85"/>
      <c r="BC288" s="3" t="str">
        <f t="shared" si="229"/>
        <v>1.13</v>
      </c>
      <c r="BD288" s="3" t="str">
        <f t="shared" si="230"/>
        <v>-</v>
      </c>
      <c r="BE288" s="3">
        <f t="shared" si="231"/>
        <v>359.39</v>
      </c>
      <c r="BF288" s="3">
        <f t="shared" si="232"/>
        <v>85.26</v>
      </c>
      <c r="BG288" s="3">
        <f t="shared" si="233"/>
        <v>0.45550000000000002</v>
      </c>
    </row>
    <row r="289" spans="1:59" x14ac:dyDescent="0.3">
      <c r="A289" s="1" t="str">
        <f>'Forward collapse simulation'!B299</f>
        <v>1.13</v>
      </c>
      <c r="B289" s="37" t="str">
        <f>IF('Forward collapse simulation'!C299="","-",'Forward collapse simulation'!C299)</f>
        <v>-</v>
      </c>
      <c r="C289" s="85">
        <f>'Forward collapse simulation'!E299</f>
        <v>264.70999999999998</v>
      </c>
      <c r="D289" s="85">
        <f>'Forward collapse simulation'!F299</f>
        <v>88.05</v>
      </c>
      <c r="E289" s="85">
        <f>'Forward collapse simulation'!D299</f>
        <v>4.79</v>
      </c>
      <c r="F289" s="85"/>
      <c r="G289" s="3" t="str">
        <f t="shared" si="189"/>
        <v>1.13</v>
      </c>
      <c r="H289" s="3" t="str">
        <f t="shared" si="190"/>
        <v>-</v>
      </c>
      <c r="I289" s="3">
        <f t="shared" si="191"/>
        <v>264.70999999999998</v>
      </c>
      <c r="J289" s="3">
        <f t="shared" si="192"/>
        <v>88.05</v>
      </c>
      <c r="K289" s="3">
        <f t="shared" si="193"/>
        <v>4.3109999999999999</v>
      </c>
      <c r="L289" s="85"/>
      <c r="M289" s="3" t="str">
        <f t="shared" si="194"/>
        <v>1.13</v>
      </c>
      <c r="N289" s="3" t="str">
        <f t="shared" si="195"/>
        <v>-</v>
      </c>
      <c r="O289" s="3">
        <f t="shared" si="196"/>
        <v>264.70999999999998</v>
      </c>
      <c r="P289" s="3">
        <f t="shared" si="197"/>
        <v>88.05</v>
      </c>
      <c r="Q289" s="3">
        <f t="shared" si="198"/>
        <v>3.8320000000000003</v>
      </c>
      <c r="R289" s="85"/>
      <c r="S289" s="3" t="str">
        <f t="shared" si="199"/>
        <v>1.13</v>
      </c>
      <c r="T289" s="3" t="str">
        <f t="shared" si="200"/>
        <v>-</v>
      </c>
      <c r="U289" s="3">
        <f t="shared" si="201"/>
        <v>264.70999999999998</v>
      </c>
      <c r="V289" s="3">
        <f t="shared" si="202"/>
        <v>88.05</v>
      </c>
      <c r="W289" s="3">
        <f t="shared" si="203"/>
        <v>3.3529999999999998</v>
      </c>
      <c r="X289" s="85"/>
      <c r="Y289" s="3" t="str">
        <f t="shared" si="204"/>
        <v>1.13</v>
      </c>
      <c r="Z289" s="3" t="str">
        <f t="shared" si="205"/>
        <v>-</v>
      </c>
      <c r="AA289" s="3">
        <f t="shared" si="206"/>
        <v>264.70999999999998</v>
      </c>
      <c r="AB289" s="3">
        <f t="shared" si="207"/>
        <v>88.05</v>
      </c>
      <c r="AC289" s="3">
        <f t="shared" si="208"/>
        <v>2.8740000000000001</v>
      </c>
      <c r="AD289" s="85"/>
      <c r="AE289" s="3" t="str">
        <f t="shared" si="209"/>
        <v>1.13</v>
      </c>
      <c r="AF289" s="3" t="str">
        <f t="shared" si="210"/>
        <v>-</v>
      </c>
      <c r="AG289" s="3">
        <f t="shared" si="211"/>
        <v>264.70999999999998</v>
      </c>
      <c r="AH289" s="3">
        <f t="shared" si="212"/>
        <v>88.05</v>
      </c>
      <c r="AI289" s="3">
        <f t="shared" si="213"/>
        <v>2.395</v>
      </c>
      <c r="AJ289" s="85"/>
      <c r="AK289" s="3" t="str">
        <f t="shared" si="214"/>
        <v>1.13</v>
      </c>
      <c r="AL289" s="3" t="str">
        <f t="shared" si="215"/>
        <v>-</v>
      </c>
      <c r="AM289" s="3">
        <f t="shared" si="216"/>
        <v>264.70999999999998</v>
      </c>
      <c r="AN289" s="3">
        <f t="shared" si="217"/>
        <v>88.05</v>
      </c>
      <c r="AO289" s="3">
        <f t="shared" si="218"/>
        <v>1.9160000000000001</v>
      </c>
      <c r="AP289" s="85"/>
      <c r="AQ289" s="3" t="str">
        <f t="shared" si="219"/>
        <v>1.13</v>
      </c>
      <c r="AR289" s="3" t="str">
        <f t="shared" si="220"/>
        <v>-</v>
      </c>
      <c r="AS289" s="3">
        <f t="shared" si="221"/>
        <v>264.70999999999998</v>
      </c>
      <c r="AT289" s="3">
        <f t="shared" si="222"/>
        <v>88.05</v>
      </c>
      <c r="AU289" s="3">
        <f t="shared" si="223"/>
        <v>1.4370000000000001</v>
      </c>
      <c r="AV289" s="85"/>
      <c r="AW289" s="3" t="str">
        <f t="shared" si="224"/>
        <v>1.13</v>
      </c>
      <c r="AX289" s="3" t="str">
        <f t="shared" si="225"/>
        <v>-</v>
      </c>
      <c r="AY289" s="3">
        <f t="shared" si="226"/>
        <v>264.70999999999998</v>
      </c>
      <c r="AZ289" s="3">
        <f t="shared" si="227"/>
        <v>88.05</v>
      </c>
      <c r="BA289" s="3">
        <f t="shared" si="228"/>
        <v>0.95800000000000007</v>
      </c>
      <c r="BB289" s="85"/>
      <c r="BC289" s="3" t="str">
        <f t="shared" si="229"/>
        <v>1.13</v>
      </c>
      <c r="BD289" s="3" t="str">
        <f t="shared" si="230"/>
        <v>-</v>
      </c>
      <c r="BE289" s="3">
        <f t="shared" si="231"/>
        <v>264.70999999999998</v>
      </c>
      <c r="BF289" s="3">
        <f t="shared" si="232"/>
        <v>88.05</v>
      </c>
      <c r="BG289" s="3">
        <f t="shared" si="233"/>
        <v>0.47900000000000004</v>
      </c>
    </row>
    <row r="290" spans="1:59" x14ac:dyDescent="0.3">
      <c r="A290" s="1" t="str">
        <f>'Forward collapse simulation'!B300</f>
        <v>1.13</v>
      </c>
      <c r="B290" s="37" t="str">
        <f>IF('Forward collapse simulation'!C300="","-",'Forward collapse simulation'!C300)</f>
        <v>-</v>
      </c>
      <c r="C290" s="85">
        <f>'Forward collapse simulation'!E300</f>
        <v>214.9</v>
      </c>
      <c r="D290" s="85">
        <f>'Forward collapse simulation'!F300</f>
        <v>84.47</v>
      </c>
      <c r="E290" s="85">
        <f>'Forward collapse simulation'!D300</f>
        <v>5.024</v>
      </c>
      <c r="F290" s="85"/>
      <c r="G290" s="3" t="str">
        <f t="shared" si="189"/>
        <v>1.13</v>
      </c>
      <c r="H290" s="3" t="str">
        <f t="shared" si="190"/>
        <v>-</v>
      </c>
      <c r="I290" s="3">
        <f t="shared" si="191"/>
        <v>214.9</v>
      </c>
      <c r="J290" s="3">
        <f t="shared" si="192"/>
        <v>84.47</v>
      </c>
      <c r="K290" s="3">
        <f t="shared" si="193"/>
        <v>4.5216000000000003</v>
      </c>
      <c r="L290" s="85"/>
      <c r="M290" s="3" t="str">
        <f t="shared" si="194"/>
        <v>1.13</v>
      </c>
      <c r="N290" s="3" t="str">
        <f t="shared" si="195"/>
        <v>-</v>
      </c>
      <c r="O290" s="3">
        <f t="shared" si="196"/>
        <v>214.9</v>
      </c>
      <c r="P290" s="3">
        <f t="shared" si="197"/>
        <v>84.47</v>
      </c>
      <c r="Q290" s="3">
        <f t="shared" si="198"/>
        <v>4.0192000000000005</v>
      </c>
      <c r="R290" s="85"/>
      <c r="S290" s="3" t="str">
        <f t="shared" si="199"/>
        <v>1.13</v>
      </c>
      <c r="T290" s="3" t="str">
        <f t="shared" si="200"/>
        <v>-</v>
      </c>
      <c r="U290" s="3">
        <f t="shared" si="201"/>
        <v>214.9</v>
      </c>
      <c r="V290" s="3">
        <f t="shared" si="202"/>
        <v>84.47</v>
      </c>
      <c r="W290" s="3">
        <f t="shared" si="203"/>
        <v>3.5167999999999999</v>
      </c>
      <c r="X290" s="85"/>
      <c r="Y290" s="3" t="str">
        <f t="shared" si="204"/>
        <v>1.13</v>
      </c>
      <c r="Z290" s="3" t="str">
        <f t="shared" si="205"/>
        <v>-</v>
      </c>
      <c r="AA290" s="3">
        <f t="shared" si="206"/>
        <v>214.9</v>
      </c>
      <c r="AB290" s="3">
        <f t="shared" si="207"/>
        <v>84.47</v>
      </c>
      <c r="AC290" s="3">
        <f t="shared" si="208"/>
        <v>3.0143999999999997</v>
      </c>
      <c r="AD290" s="85"/>
      <c r="AE290" s="3" t="str">
        <f t="shared" si="209"/>
        <v>1.13</v>
      </c>
      <c r="AF290" s="3" t="str">
        <f t="shared" si="210"/>
        <v>-</v>
      </c>
      <c r="AG290" s="3">
        <f t="shared" si="211"/>
        <v>214.9</v>
      </c>
      <c r="AH290" s="3">
        <f t="shared" si="212"/>
        <v>84.47</v>
      </c>
      <c r="AI290" s="3">
        <f t="shared" si="213"/>
        <v>2.512</v>
      </c>
      <c r="AJ290" s="85"/>
      <c r="AK290" s="3" t="str">
        <f t="shared" si="214"/>
        <v>1.13</v>
      </c>
      <c r="AL290" s="3" t="str">
        <f t="shared" si="215"/>
        <v>-</v>
      </c>
      <c r="AM290" s="3">
        <f t="shared" si="216"/>
        <v>214.9</v>
      </c>
      <c r="AN290" s="3">
        <f t="shared" si="217"/>
        <v>84.47</v>
      </c>
      <c r="AO290" s="3">
        <f t="shared" si="218"/>
        <v>2.0096000000000003</v>
      </c>
      <c r="AP290" s="85"/>
      <c r="AQ290" s="3" t="str">
        <f t="shared" si="219"/>
        <v>1.13</v>
      </c>
      <c r="AR290" s="3" t="str">
        <f t="shared" si="220"/>
        <v>-</v>
      </c>
      <c r="AS290" s="3">
        <f t="shared" si="221"/>
        <v>214.9</v>
      </c>
      <c r="AT290" s="3">
        <f t="shared" si="222"/>
        <v>84.47</v>
      </c>
      <c r="AU290" s="3">
        <f t="shared" si="223"/>
        <v>1.5071999999999999</v>
      </c>
      <c r="AV290" s="85"/>
      <c r="AW290" s="3" t="str">
        <f t="shared" si="224"/>
        <v>1.13</v>
      </c>
      <c r="AX290" s="3" t="str">
        <f t="shared" si="225"/>
        <v>-</v>
      </c>
      <c r="AY290" s="3">
        <f t="shared" si="226"/>
        <v>214.9</v>
      </c>
      <c r="AZ290" s="3">
        <f t="shared" si="227"/>
        <v>84.47</v>
      </c>
      <c r="BA290" s="3">
        <f t="shared" si="228"/>
        <v>1.0048000000000001</v>
      </c>
      <c r="BB290" s="85"/>
      <c r="BC290" s="3" t="str">
        <f t="shared" si="229"/>
        <v>1.13</v>
      </c>
      <c r="BD290" s="3" t="str">
        <f t="shared" si="230"/>
        <v>-</v>
      </c>
      <c r="BE290" s="3">
        <f t="shared" si="231"/>
        <v>214.9</v>
      </c>
      <c r="BF290" s="3">
        <f t="shared" si="232"/>
        <v>84.47</v>
      </c>
      <c r="BG290" s="3">
        <f t="shared" si="233"/>
        <v>0.50240000000000007</v>
      </c>
    </row>
    <row r="291" spans="1:59" x14ac:dyDescent="0.3">
      <c r="A291" s="1" t="str">
        <f>'Forward collapse simulation'!B301</f>
        <v>1.13</v>
      </c>
      <c r="B291" s="37" t="str">
        <f>IF('Forward collapse simulation'!C301="","-",'Forward collapse simulation'!C301)</f>
        <v>-</v>
      </c>
      <c r="C291" s="85">
        <f>'Forward collapse simulation'!E301</f>
        <v>200.1</v>
      </c>
      <c r="D291" s="85">
        <f>'Forward collapse simulation'!F301</f>
        <v>82.1</v>
      </c>
      <c r="E291" s="85">
        <f>'Forward collapse simulation'!D301</f>
        <v>5.3120000000000003</v>
      </c>
      <c r="F291" s="85"/>
      <c r="G291" s="3" t="str">
        <f t="shared" si="189"/>
        <v>1.13</v>
      </c>
      <c r="H291" s="3" t="str">
        <f t="shared" si="190"/>
        <v>-</v>
      </c>
      <c r="I291" s="3">
        <f t="shared" si="191"/>
        <v>200.1</v>
      </c>
      <c r="J291" s="3">
        <f t="shared" si="192"/>
        <v>82.1</v>
      </c>
      <c r="K291" s="3">
        <f t="shared" si="193"/>
        <v>4.7808000000000002</v>
      </c>
      <c r="L291" s="85"/>
      <c r="M291" s="3" t="str">
        <f t="shared" si="194"/>
        <v>1.13</v>
      </c>
      <c r="N291" s="3" t="str">
        <f t="shared" si="195"/>
        <v>-</v>
      </c>
      <c r="O291" s="3">
        <f t="shared" si="196"/>
        <v>200.1</v>
      </c>
      <c r="P291" s="3">
        <f t="shared" si="197"/>
        <v>82.1</v>
      </c>
      <c r="Q291" s="3">
        <f t="shared" si="198"/>
        <v>4.2496</v>
      </c>
      <c r="R291" s="85"/>
      <c r="S291" s="3" t="str">
        <f t="shared" si="199"/>
        <v>1.13</v>
      </c>
      <c r="T291" s="3" t="str">
        <f t="shared" si="200"/>
        <v>-</v>
      </c>
      <c r="U291" s="3">
        <f t="shared" si="201"/>
        <v>200.1</v>
      </c>
      <c r="V291" s="3">
        <f t="shared" si="202"/>
        <v>82.1</v>
      </c>
      <c r="W291" s="3">
        <f t="shared" si="203"/>
        <v>3.7183999999999999</v>
      </c>
      <c r="X291" s="85"/>
      <c r="Y291" s="3" t="str">
        <f t="shared" si="204"/>
        <v>1.13</v>
      </c>
      <c r="Z291" s="3" t="str">
        <f t="shared" si="205"/>
        <v>-</v>
      </c>
      <c r="AA291" s="3">
        <f t="shared" si="206"/>
        <v>200.1</v>
      </c>
      <c r="AB291" s="3">
        <f t="shared" si="207"/>
        <v>82.1</v>
      </c>
      <c r="AC291" s="3">
        <f t="shared" si="208"/>
        <v>3.1872000000000003</v>
      </c>
      <c r="AD291" s="85"/>
      <c r="AE291" s="3" t="str">
        <f t="shared" si="209"/>
        <v>1.13</v>
      </c>
      <c r="AF291" s="3" t="str">
        <f t="shared" si="210"/>
        <v>-</v>
      </c>
      <c r="AG291" s="3">
        <f t="shared" si="211"/>
        <v>200.1</v>
      </c>
      <c r="AH291" s="3">
        <f t="shared" si="212"/>
        <v>82.1</v>
      </c>
      <c r="AI291" s="3">
        <f t="shared" si="213"/>
        <v>2.6560000000000001</v>
      </c>
      <c r="AJ291" s="85"/>
      <c r="AK291" s="3" t="str">
        <f t="shared" si="214"/>
        <v>1.13</v>
      </c>
      <c r="AL291" s="3" t="str">
        <f t="shared" si="215"/>
        <v>-</v>
      </c>
      <c r="AM291" s="3">
        <f t="shared" si="216"/>
        <v>200.1</v>
      </c>
      <c r="AN291" s="3">
        <f t="shared" si="217"/>
        <v>82.1</v>
      </c>
      <c r="AO291" s="3">
        <f t="shared" si="218"/>
        <v>2.1248</v>
      </c>
      <c r="AP291" s="85"/>
      <c r="AQ291" s="3" t="str">
        <f t="shared" si="219"/>
        <v>1.13</v>
      </c>
      <c r="AR291" s="3" t="str">
        <f t="shared" si="220"/>
        <v>-</v>
      </c>
      <c r="AS291" s="3">
        <f t="shared" si="221"/>
        <v>200.1</v>
      </c>
      <c r="AT291" s="3">
        <f t="shared" si="222"/>
        <v>82.1</v>
      </c>
      <c r="AU291" s="3">
        <f t="shared" si="223"/>
        <v>1.5936000000000001</v>
      </c>
      <c r="AV291" s="85"/>
      <c r="AW291" s="3" t="str">
        <f t="shared" si="224"/>
        <v>1.13</v>
      </c>
      <c r="AX291" s="3" t="str">
        <f t="shared" si="225"/>
        <v>-</v>
      </c>
      <c r="AY291" s="3">
        <f t="shared" si="226"/>
        <v>200.1</v>
      </c>
      <c r="AZ291" s="3">
        <f t="shared" si="227"/>
        <v>82.1</v>
      </c>
      <c r="BA291" s="3">
        <f t="shared" si="228"/>
        <v>1.0624</v>
      </c>
      <c r="BB291" s="85"/>
      <c r="BC291" s="3" t="str">
        <f t="shared" si="229"/>
        <v>1.13</v>
      </c>
      <c r="BD291" s="3" t="str">
        <f t="shared" si="230"/>
        <v>-</v>
      </c>
      <c r="BE291" s="3">
        <f t="shared" si="231"/>
        <v>200.1</v>
      </c>
      <c r="BF291" s="3">
        <f t="shared" si="232"/>
        <v>82.1</v>
      </c>
      <c r="BG291" s="3">
        <f t="shared" si="233"/>
        <v>0.53120000000000001</v>
      </c>
    </row>
    <row r="292" spans="1:59" x14ac:dyDescent="0.3">
      <c r="A292" s="1" t="str">
        <f>'Forward collapse simulation'!B302</f>
        <v>1.13</v>
      </c>
      <c r="B292" s="37" t="str">
        <f>IF('Forward collapse simulation'!C302="","-",'Forward collapse simulation'!C302)</f>
        <v>-</v>
      </c>
      <c r="C292" s="85">
        <f>'Forward collapse simulation'!E302</f>
        <v>195.76</v>
      </c>
      <c r="D292" s="85">
        <f>'Forward collapse simulation'!F302</f>
        <v>80.989999999999995</v>
      </c>
      <c r="E292" s="85">
        <f>'Forward collapse simulation'!D302</f>
        <v>9.0749999999999993</v>
      </c>
      <c r="F292" s="85"/>
      <c r="G292" s="3" t="str">
        <f t="shared" si="189"/>
        <v>1.13</v>
      </c>
      <c r="H292" s="3" t="str">
        <f t="shared" si="190"/>
        <v>-</v>
      </c>
      <c r="I292" s="3">
        <f t="shared" si="191"/>
        <v>195.76</v>
      </c>
      <c r="J292" s="3">
        <f t="shared" si="192"/>
        <v>80.989999999999995</v>
      </c>
      <c r="K292" s="3">
        <f t="shared" si="193"/>
        <v>8.1675000000000004</v>
      </c>
      <c r="L292" s="85"/>
      <c r="M292" s="3" t="str">
        <f t="shared" si="194"/>
        <v>1.13</v>
      </c>
      <c r="N292" s="3" t="str">
        <f t="shared" si="195"/>
        <v>-</v>
      </c>
      <c r="O292" s="3">
        <f t="shared" si="196"/>
        <v>195.76</v>
      </c>
      <c r="P292" s="3">
        <f t="shared" si="197"/>
        <v>80.989999999999995</v>
      </c>
      <c r="Q292" s="3">
        <f t="shared" si="198"/>
        <v>7.26</v>
      </c>
      <c r="R292" s="85"/>
      <c r="S292" s="3" t="str">
        <f t="shared" si="199"/>
        <v>1.13</v>
      </c>
      <c r="T292" s="3" t="str">
        <f t="shared" si="200"/>
        <v>-</v>
      </c>
      <c r="U292" s="3">
        <f t="shared" si="201"/>
        <v>195.76</v>
      </c>
      <c r="V292" s="3">
        <f t="shared" si="202"/>
        <v>80.989999999999995</v>
      </c>
      <c r="W292" s="3">
        <f t="shared" si="203"/>
        <v>6.3524999999999991</v>
      </c>
      <c r="X292" s="85"/>
      <c r="Y292" s="3" t="str">
        <f t="shared" si="204"/>
        <v>1.13</v>
      </c>
      <c r="Z292" s="3" t="str">
        <f t="shared" si="205"/>
        <v>-</v>
      </c>
      <c r="AA292" s="3">
        <f t="shared" si="206"/>
        <v>195.76</v>
      </c>
      <c r="AB292" s="3">
        <f t="shared" si="207"/>
        <v>80.989999999999995</v>
      </c>
      <c r="AC292" s="3">
        <f t="shared" si="208"/>
        <v>5.4449999999999994</v>
      </c>
      <c r="AD292" s="85"/>
      <c r="AE292" s="3" t="str">
        <f t="shared" si="209"/>
        <v>1.13</v>
      </c>
      <c r="AF292" s="3" t="str">
        <f t="shared" si="210"/>
        <v>-</v>
      </c>
      <c r="AG292" s="3">
        <f t="shared" si="211"/>
        <v>195.76</v>
      </c>
      <c r="AH292" s="3">
        <f t="shared" si="212"/>
        <v>80.989999999999995</v>
      </c>
      <c r="AI292" s="3">
        <f t="shared" si="213"/>
        <v>4.5374999999999996</v>
      </c>
      <c r="AJ292" s="85"/>
      <c r="AK292" s="3" t="str">
        <f t="shared" si="214"/>
        <v>1.13</v>
      </c>
      <c r="AL292" s="3" t="str">
        <f t="shared" si="215"/>
        <v>-</v>
      </c>
      <c r="AM292" s="3">
        <f t="shared" si="216"/>
        <v>195.76</v>
      </c>
      <c r="AN292" s="3">
        <f t="shared" si="217"/>
        <v>80.989999999999995</v>
      </c>
      <c r="AO292" s="3">
        <f t="shared" si="218"/>
        <v>3.63</v>
      </c>
      <c r="AP292" s="85"/>
      <c r="AQ292" s="3" t="str">
        <f t="shared" si="219"/>
        <v>1.13</v>
      </c>
      <c r="AR292" s="3" t="str">
        <f t="shared" si="220"/>
        <v>-</v>
      </c>
      <c r="AS292" s="3">
        <f t="shared" si="221"/>
        <v>195.76</v>
      </c>
      <c r="AT292" s="3">
        <f t="shared" si="222"/>
        <v>80.989999999999995</v>
      </c>
      <c r="AU292" s="3">
        <f t="shared" si="223"/>
        <v>2.7224999999999997</v>
      </c>
      <c r="AV292" s="85"/>
      <c r="AW292" s="3" t="str">
        <f t="shared" si="224"/>
        <v>1.13</v>
      </c>
      <c r="AX292" s="3" t="str">
        <f t="shared" si="225"/>
        <v>-</v>
      </c>
      <c r="AY292" s="3">
        <f t="shared" si="226"/>
        <v>195.76</v>
      </c>
      <c r="AZ292" s="3">
        <f t="shared" si="227"/>
        <v>80.989999999999995</v>
      </c>
      <c r="BA292" s="3">
        <f t="shared" si="228"/>
        <v>1.8149999999999999</v>
      </c>
      <c r="BB292" s="85"/>
      <c r="BC292" s="3" t="str">
        <f t="shared" si="229"/>
        <v>1.13</v>
      </c>
      <c r="BD292" s="3" t="str">
        <f t="shared" si="230"/>
        <v>-</v>
      </c>
      <c r="BE292" s="3">
        <f t="shared" si="231"/>
        <v>195.76</v>
      </c>
      <c r="BF292" s="3">
        <f t="shared" si="232"/>
        <v>80.989999999999995</v>
      </c>
      <c r="BG292" s="3">
        <f t="shared" si="233"/>
        <v>0.90749999999999997</v>
      </c>
    </row>
    <row r="293" spans="1:59" x14ac:dyDescent="0.3">
      <c r="A293" s="1" t="str">
        <f>'Forward collapse simulation'!B303</f>
        <v>1.13</v>
      </c>
      <c r="B293" s="37" t="str">
        <f>IF('Forward collapse simulation'!C303="","-",'Forward collapse simulation'!C303)</f>
        <v>-</v>
      </c>
      <c r="C293" s="85">
        <f>'Forward collapse simulation'!E303</f>
        <v>190.8</v>
      </c>
      <c r="D293" s="85">
        <f>'Forward collapse simulation'!F303</f>
        <v>78.31</v>
      </c>
      <c r="E293" s="85">
        <f>'Forward collapse simulation'!D303</f>
        <v>7.2460000000000004</v>
      </c>
      <c r="F293" s="85"/>
      <c r="G293" s="3" t="str">
        <f t="shared" si="189"/>
        <v>1.13</v>
      </c>
      <c r="H293" s="3" t="str">
        <f t="shared" si="190"/>
        <v>-</v>
      </c>
      <c r="I293" s="3">
        <f t="shared" si="191"/>
        <v>190.8</v>
      </c>
      <c r="J293" s="3">
        <f t="shared" si="192"/>
        <v>78.31</v>
      </c>
      <c r="K293" s="3">
        <f t="shared" si="193"/>
        <v>6.5214000000000008</v>
      </c>
      <c r="L293" s="85"/>
      <c r="M293" s="3" t="str">
        <f t="shared" si="194"/>
        <v>1.13</v>
      </c>
      <c r="N293" s="3" t="str">
        <f t="shared" si="195"/>
        <v>-</v>
      </c>
      <c r="O293" s="3">
        <f t="shared" si="196"/>
        <v>190.8</v>
      </c>
      <c r="P293" s="3">
        <f t="shared" si="197"/>
        <v>78.31</v>
      </c>
      <c r="Q293" s="3">
        <f t="shared" si="198"/>
        <v>5.7968000000000011</v>
      </c>
      <c r="R293" s="85"/>
      <c r="S293" s="3" t="str">
        <f t="shared" si="199"/>
        <v>1.13</v>
      </c>
      <c r="T293" s="3" t="str">
        <f t="shared" si="200"/>
        <v>-</v>
      </c>
      <c r="U293" s="3">
        <f t="shared" si="201"/>
        <v>190.8</v>
      </c>
      <c r="V293" s="3">
        <f t="shared" si="202"/>
        <v>78.31</v>
      </c>
      <c r="W293" s="3">
        <f t="shared" si="203"/>
        <v>5.0721999999999996</v>
      </c>
      <c r="X293" s="85"/>
      <c r="Y293" s="3" t="str">
        <f t="shared" si="204"/>
        <v>1.13</v>
      </c>
      <c r="Z293" s="3" t="str">
        <f t="shared" si="205"/>
        <v>-</v>
      </c>
      <c r="AA293" s="3">
        <f t="shared" si="206"/>
        <v>190.8</v>
      </c>
      <c r="AB293" s="3">
        <f t="shared" si="207"/>
        <v>78.31</v>
      </c>
      <c r="AC293" s="3">
        <f t="shared" si="208"/>
        <v>4.3475999999999999</v>
      </c>
      <c r="AD293" s="85"/>
      <c r="AE293" s="3" t="str">
        <f t="shared" si="209"/>
        <v>1.13</v>
      </c>
      <c r="AF293" s="3" t="str">
        <f t="shared" si="210"/>
        <v>-</v>
      </c>
      <c r="AG293" s="3">
        <f t="shared" si="211"/>
        <v>190.8</v>
      </c>
      <c r="AH293" s="3">
        <f t="shared" si="212"/>
        <v>78.31</v>
      </c>
      <c r="AI293" s="3">
        <f t="shared" si="213"/>
        <v>3.6230000000000002</v>
      </c>
      <c r="AJ293" s="85"/>
      <c r="AK293" s="3" t="str">
        <f t="shared" si="214"/>
        <v>1.13</v>
      </c>
      <c r="AL293" s="3" t="str">
        <f t="shared" si="215"/>
        <v>-</v>
      </c>
      <c r="AM293" s="3">
        <f t="shared" si="216"/>
        <v>190.8</v>
      </c>
      <c r="AN293" s="3">
        <f t="shared" si="217"/>
        <v>78.31</v>
      </c>
      <c r="AO293" s="3">
        <f t="shared" si="218"/>
        <v>2.8984000000000005</v>
      </c>
      <c r="AP293" s="85"/>
      <c r="AQ293" s="3" t="str">
        <f t="shared" si="219"/>
        <v>1.13</v>
      </c>
      <c r="AR293" s="3" t="str">
        <f t="shared" si="220"/>
        <v>-</v>
      </c>
      <c r="AS293" s="3">
        <f t="shared" si="221"/>
        <v>190.8</v>
      </c>
      <c r="AT293" s="3">
        <f t="shared" si="222"/>
        <v>78.31</v>
      </c>
      <c r="AU293" s="3">
        <f t="shared" si="223"/>
        <v>2.1738</v>
      </c>
      <c r="AV293" s="85"/>
      <c r="AW293" s="3" t="str">
        <f t="shared" si="224"/>
        <v>1.13</v>
      </c>
      <c r="AX293" s="3" t="str">
        <f t="shared" si="225"/>
        <v>-</v>
      </c>
      <c r="AY293" s="3">
        <f t="shared" si="226"/>
        <v>190.8</v>
      </c>
      <c r="AZ293" s="3">
        <f t="shared" si="227"/>
        <v>78.31</v>
      </c>
      <c r="BA293" s="3">
        <f t="shared" si="228"/>
        <v>1.4492000000000003</v>
      </c>
      <c r="BB293" s="85"/>
      <c r="BC293" s="3" t="str">
        <f t="shared" si="229"/>
        <v>1.13</v>
      </c>
      <c r="BD293" s="3" t="str">
        <f t="shared" si="230"/>
        <v>-</v>
      </c>
      <c r="BE293" s="3">
        <f t="shared" si="231"/>
        <v>190.8</v>
      </c>
      <c r="BF293" s="3">
        <f t="shared" si="232"/>
        <v>78.31</v>
      </c>
      <c r="BG293" s="3">
        <f t="shared" si="233"/>
        <v>0.72460000000000013</v>
      </c>
    </row>
    <row r="294" spans="1:59" x14ac:dyDescent="0.3">
      <c r="A294" s="1" t="str">
        <f>'Forward collapse simulation'!B304</f>
        <v>1.13</v>
      </c>
      <c r="B294" s="37" t="str">
        <f>IF('Forward collapse simulation'!C304="","-",'Forward collapse simulation'!C304)</f>
        <v>-</v>
      </c>
      <c r="C294" s="85">
        <f>'Forward collapse simulation'!E304</f>
        <v>184.68</v>
      </c>
      <c r="D294" s="85">
        <f>'Forward collapse simulation'!F304</f>
        <v>75.75</v>
      </c>
      <c r="E294" s="85">
        <f>'Forward collapse simulation'!D304</f>
        <v>6.819</v>
      </c>
      <c r="F294" s="85"/>
      <c r="G294" s="3" t="str">
        <f t="shared" si="189"/>
        <v>1.13</v>
      </c>
      <c r="H294" s="3" t="str">
        <f t="shared" si="190"/>
        <v>-</v>
      </c>
      <c r="I294" s="3">
        <f t="shared" si="191"/>
        <v>184.68</v>
      </c>
      <c r="J294" s="3">
        <f t="shared" si="192"/>
        <v>75.75</v>
      </c>
      <c r="K294" s="3">
        <f t="shared" si="193"/>
        <v>6.1371000000000002</v>
      </c>
      <c r="L294" s="85"/>
      <c r="M294" s="3" t="str">
        <f t="shared" si="194"/>
        <v>1.13</v>
      </c>
      <c r="N294" s="3" t="str">
        <f t="shared" si="195"/>
        <v>-</v>
      </c>
      <c r="O294" s="3">
        <f t="shared" si="196"/>
        <v>184.68</v>
      </c>
      <c r="P294" s="3">
        <f t="shared" si="197"/>
        <v>75.75</v>
      </c>
      <c r="Q294" s="3">
        <f t="shared" si="198"/>
        <v>5.4552000000000005</v>
      </c>
      <c r="R294" s="85"/>
      <c r="S294" s="3" t="str">
        <f t="shared" si="199"/>
        <v>1.13</v>
      </c>
      <c r="T294" s="3" t="str">
        <f t="shared" si="200"/>
        <v>-</v>
      </c>
      <c r="U294" s="3">
        <f t="shared" si="201"/>
        <v>184.68</v>
      </c>
      <c r="V294" s="3">
        <f t="shared" si="202"/>
        <v>75.75</v>
      </c>
      <c r="W294" s="3">
        <f t="shared" si="203"/>
        <v>4.7732999999999999</v>
      </c>
      <c r="X294" s="85"/>
      <c r="Y294" s="3" t="str">
        <f t="shared" si="204"/>
        <v>1.13</v>
      </c>
      <c r="Z294" s="3" t="str">
        <f t="shared" si="205"/>
        <v>-</v>
      </c>
      <c r="AA294" s="3">
        <f t="shared" si="206"/>
        <v>184.68</v>
      </c>
      <c r="AB294" s="3">
        <f t="shared" si="207"/>
        <v>75.75</v>
      </c>
      <c r="AC294" s="3">
        <f t="shared" si="208"/>
        <v>4.0914000000000001</v>
      </c>
      <c r="AD294" s="85"/>
      <c r="AE294" s="3" t="str">
        <f t="shared" si="209"/>
        <v>1.13</v>
      </c>
      <c r="AF294" s="3" t="str">
        <f t="shared" si="210"/>
        <v>-</v>
      </c>
      <c r="AG294" s="3">
        <f t="shared" si="211"/>
        <v>184.68</v>
      </c>
      <c r="AH294" s="3">
        <f t="shared" si="212"/>
        <v>75.75</v>
      </c>
      <c r="AI294" s="3">
        <f t="shared" si="213"/>
        <v>3.4095</v>
      </c>
      <c r="AJ294" s="85"/>
      <c r="AK294" s="3" t="str">
        <f t="shared" si="214"/>
        <v>1.13</v>
      </c>
      <c r="AL294" s="3" t="str">
        <f t="shared" si="215"/>
        <v>-</v>
      </c>
      <c r="AM294" s="3">
        <f t="shared" si="216"/>
        <v>184.68</v>
      </c>
      <c r="AN294" s="3">
        <f t="shared" si="217"/>
        <v>75.75</v>
      </c>
      <c r="AO294" s="3">
        <f t="shared" si="218"/>
        <v>2.7276000000000002</v>
      </c>
      <c r="AP294" s="85"/>
      <c r="AQ294" s="3" t="str">
        <f t="shared" si="219"/>
        <v>1.13</v>
      </c>
      <c r="AR294" s="3" t="str">
        <f t="shared" si="220"/>
        <v>-</v>
      </c>
      <c r="AS294" s="3">
        <f t="shared" si="221"/>
        <v>184.68</v>
      </c>
      <c r="AT294" s="3">
        <f t="shared" si="222"/>
        <v>75.75</v>
      </c>
      <c r="AU294" s="3">
        <f t="shared" si="223"/>
        <v>2.0457000000000001</v>
      </c>
      <c r="AV294" s="85"/>
      <c r="AW294" s="3" t="str">
        <f t="shared" si="224"/>
        <v>1.13</v>
      </c>
      <c r="AX294" s="3" t="str">
        <f t="shared" si="225"/>
        <v>-</v>
      </c>
      <c r="AY294" s="3">
        <f t="shared" si="226"/>
        <v>184.68</v>
      </c>
      <c r="AZ294" s="3">
        <f t="shared" si="227"/>
        <v>75.75</v>
      </c>
      <c r="BA294" s="3">
        <f t="shared" si="228"/>
        <v>1.3638000000000001</v>
      </c>
      <c r="BB294" s="85"/>
      <c r="BC294" s="3" t="str">
        <f t="shared" si="229"/>
        <v>1.13</v>
      </c>
      <c r="BD294" s="3" t="str">
        <f t="shared" si="230"/>
        <v>-</v>
      </c>
      <c r="BE294" s="3">
        <f t="shared" si="231"/>
        <v>184.68</v>
      </c>
      <c r="BF294" s="3">
        <f t="shared" si="232"/>
        <v>75.75</v>
      </c>
      <c r="BG294" s="3">
        <f t="shared" si="233"/>
        <v>0.68190000000000006</v>
      </c>
    </row>
    <row r="295" spans="1:59" x14ac:dyDescent="0.3">
      <c r="A295" s="1" t="str">
        <f>'Forward collapse simulation'!B305</f>
        <v>1.13</v>
      </c>
      <c r="B295" s="37" t="str">
        <f>IF('Forward collapse simulation'!C305="","-",'Forward collapse simulation'!C305)</f>
        <v>-</v>
      </c>
      <c r="C295" s="85">
        <f>'Forward collapse simulation'!E305</f>
        <v>178.52</v>
      </c>
      <c r="D295" s="85">
        <f>'Forward collapse simulation'!F305</f>
        <v>69.42</v>
      </c>
      <c r="E295" s="85">
        <f>'Forward collapse simulation'!D305</f>
        <v>6.952</v>
      </c>
      <c r="F295" s="85"/>
      <c r="G295" s="3" t="str">
        <f t="shared" si="189"/>
        <v>1.13</v>
      </c>
      <c r="H295" s="3" t="str">
        <f t="shared" si="190"/>
        <v>-</v>
      </c>
      <c r="I295" s="3">
        <f t="shared" si="191"/>
        <v>178.52</v>
      </c>
      <c r="J295" s="3">
        <f t="shared" si="192"/>
        <v>69.42</v>
      </c>
      <c r="K295" s="3">
        <f t="shared" si="193"/>
        <v>6.2568000000000001</v>
      </c>
      <c r="L295" s="85"/>
      <c r="M295" s="3" t="str">
        <f t="shared" si="194"/>
        <v>1.13</v>
      </c>
      <c r="N295" s="3" t="str">
        <f t="shared" si="195"/>
        <v>-</v>
      </c>
      <c r="O295" s="3">
        <f t="shared" si="196"/>
        <v>178.52</v>
      </c>
      <c r="P295" s="3">
        <f t="shared" si="197"/>
        <v>69.42</v>
      </c>
      <c r="Q295" s="3">
        <f t="shared" si="198"/>
        <v>5.5616000000000003</v>
      </c>
      <c r="R295" s="85"/>
      <c r="S295" s="3" t="str">
        <f t="shared" si="199"/>
        <v>1.13</v>
      </c>
      <c r="T295" s="3" t="str">
        <f t="shared" si="200"/>
        <v>-</v>
      </c>
      <c r="U295" s="3">
        <f t="shared" si="201"/>
        <v>178.52</v>
      </c>
      <c r="V295" s="3">
        <f t="shared" si="202"/>
        <v>69.42</v>
      </c>
      <c r="W295" s="3">
        <f t="shared" si="203"/>
        <v>4.8663999999999996</v>
      </c>
      <c r="X295" s="85"/>
      <c r="Y295" s="3" t="str">
        <f t="shared" si="204"/>
        <v>1.13</v>
      </c>
      <c r="Z295" s="3" t="str">
        <f t="shared" si="205"/>
        <v>-</v>
      </c>
      <c r="AA295" s="3">
        <f t="shared" si="206"/>
        <v>178.52</v>
      </c>
      <c r="AB295" s="3">
        <f t="shared" si="207"/>
        <v>69.42</v>
      </c>
      <c r="AC295" s="3">
        <f t="shared" si="208"/>
        <v>4.1711999999999998</v>
      </c>
      <c r="AD295" s="85"/>
      <c r="AE295" s="3" t="str">
        <f t="shared" si="209"/>
        <v>1.13</v>
      </c>
      <c r="AF295" s="3" t="str">
        <f t="shared" si="210"/>
        <v>-</v>
      </c>
      <c r="AG295" s="3">
        <f t="shared" si="211"/>
        <v>178.52</v>
      </c>
      <c r="AH295" s="3">
        <f t="shared" si="212"/>
        <v>69.42</v>
      </c>
      <c r="AI295" s="3">
        <f t="shared" si="213"/>
        <v>3.476</v>
      </c>
      <c r="AJ295" s="85"/>
      <c r="AK295" s="3" t="str">
        <f t="shared" si="214"/>
        <v>1.13</v>
      </c>
      <c r="AL295" s="3" t="str">
        <f t="shared" si="215"/>
        <v>-</v>
      </c>
      <c r="AM295" s="3">
        <f t="shared" si="216"/>
        <v>178.52</v>
      </c>
      <c r="AN295" s="3">
        <f t="shared" si="217"/>
        <v>69.42</v>
      </c>
      <c r="AO295" s="3">
        <f t="shared" si="218"/>
        <v>2.7808000000000002</v>
      </c>
      <c r="AP295" s="85"/>
      <c r="AQ295" s="3" t="str">
        <f t="shared" si="219"/>
        <v>1.13</v>
      </c>
      <c r="AR295" s="3" t="str">
        <f t="shared" si="220"/>
        <v>-</v>
      </c>
      <c r="AS295" s="3">
        <f t="shared" si="221"/>
        <v>178.52</v>
      </c>
      <c r="AT295" s="3">
        <f t="shared" si="222"/>
        <v>69.42</v>
      </c>
      <c r="AU295" s="3">
        <f t="shared" si="223"/>
        <v>2.0855999999999999</v>
      </c>
      <c r="AV295" s="85"/>
      <c r="AW295" s="3" t="str">
        <f t="shared" si="224"/>
        <v>1.13</v>
      </c>
      <c r="AX295" s="3" t="str">
        <f t="shared" si="225"/>
        <v>-</v>
      </c>
      <c r="AY295" s="3">
        <f t="shared" si="226"/>
        <v>178.52</v>
      </c>
      <c r="AZ295" s="3">
        <f t="shared" si="227"/>
        <v>69.42</v>
      </c>
      <c r="BA295" s="3">
        <f t="shared" si="228"/>
        <v>1.3904000000000001</v>
      </c>
      <c r="BB295" s="85"/>
      <c r="BC295" s="3" t="str">
        <f t="shared" si="229"/>
        <v>1.13</v>
      </c>
      <c r="BD295" s="3" t="str">
        <f t="shared" si="230"/>
        <v>-</v>
      </c>
      <c r="BE295" s="3">
        <f t="shared" si="231"/>
        <v>178.52</v>
      </c>
      <c r="BF295" s="3">
        <f t="shared" si="232"/>
        <v>69.42</v>
      </c>
      <c r="BG295" s="3">
        <f t="shared" si="233"/>
        <v>0.69520000000000004</v>
      </c>
    </row>
    <row r="296" spans="1:59" x14ac:dyDescent="0.3">
      <c r="A296" s="1" t="str">
        <f>'Forward collapse simulation'!B306</f>
        <v>1.13</v>
      </c>
      <c r="B296" s="37" t="str">
        <f>IF('Forward collapse simulation'!C306="","-",'Forward collapse simulation'!C306)</f>
        <v>-</v>
      </c>
      <c r="C296" s="85">
        <f>'Forward collapse simulation'!E306</f>
        <v>178.33</v>
      </c>
      <c r="D296" s="85">
        <f>'Forward collapse simulation'!F306</f>
        <v>68.31</v>
      </c>
      <c r="E296" s="85">
        <f>'Forward collapse simulation'!D306</f>
        <v>3.9009999999999998</v>
      </c>
      <c r="F296" s="85"/>
      <c r="G296" s="3" t="str">
        <f t="shared" si="189"/>
        <v>1.13</v>
      </c>
      <c r="H296" s="3" t="str">
        <f t="shared" si="190"/>
        <v>-</v>
      </c>
      <c r="I296" s="3">
        <f t="shared" si="191"/>
        <v>178.33</v>
      </c>
      <c r="J296" s="3">
        <f t="shared" si="192"/>
        <v>68.31</v>
      </c>
      <c r="K296" s="3">
        <f t="shared" si="193"/>
        <v>3.5108999999999999</v>
      </c>
      <c r="L296" s="85"/>
      <c r="M296" s="3" t="str">
        <f t="shared" si="194"/>
        <v>1.13</v>
      </c>
      <c r="N296" s="3" t="str">
        <f t="shared" si="195"/>
        <v>-</v>
      </c>
      <c r="O296" s="3">
        <f t="shared" si="196"/>
        <v>178.33</v>
      </c>
      <c r="P296" s="3">
        <f t="shared" si="197"/>
        <v>68.31</v>
      </c>
      <c r="Q296" s="3">
        <f t="shared" si="198"/>
        <v>3.1208</v>
      </c>
      <c r="R296" s="85"/>
      <c r="S296" s="3" t="str">
        <f t="shared" si="199"/>
        <v>1.13</v>
      </c>
      <c r="T296" s="3" t="str">
        <f t="shared" si="200"/>
        <v>-</v>
      </c>
      <c r="U296" s="3">
        <f t="shared" si="201"/>
        <v>178.33</v>
      </c>
      <c r="V296" s="3">
        <f t="shared" si="202"/>
        <v>68.31</v>
      </c>
      <c r="W296" s="3">
        <f t="shared" si="203"/>
        <v>2.7306999999999997</v>
      </c>
      <c r="X296" s="85"/>
      <c r="Y296" s="3" t="str">
        <f t="shared" si="204"/>
        <v>1.13</v>
      </c>
      <c r="Z296" s="3" t="str">
        <f t="shared" si="205"/>
        <v>-</v>
      </c>
      <c r="AA296" s="3">
        <f t="shared" si="206"/>
        <v>178.33</v>
      </c>
      <c r="AB296" s="3">
        <f t="shared" si="207"/>
        <v>68.31</v>
      </c>
      <c r="AC296" s="3">
        <f t="shared" si="208"/>
        <v>2.3405999999999998</v>
      </c>
      <c r="AD296" s="85"/>
      <c r="AE296" s="3" t="str">
        <f t="shared" si="209"/>
        <v>1.13</v>
      </c>
      <c r="AF296" s="3" t="str">
        <f t="shared" si="210"/>
        <v>-</v>
      </c>
      <c r="AG296" s="3">
        <f t="shared" si="211"/>
        <v>178.33</v>
      </c>
      <c r="AH296" s="3">
        <f t="shared" si="212"/>
        <v>68.31</v>
      </c>
      <c r="AI296" s="3">
        <f t="shared" si="213"/>
        <v>1.9504999999999999</v>
      </c>
      <c r="AJ296" s="85"/>
      <c r="AK296" s="3" t="str">
        <f t="shared" si="214"/>
        <v>1.13</v>
      </c>
      <c r="AL296" s="3" t="str">
        <f t="shared" si="215"/>
        <v>-</v>
      </c>
      <c r="AM296" s="3">
        <f t="shared" si="216"/>
        <v>178.33</v>
      </c>
      <c r="AN296" s="3">
        <f t="shared" si="217"/>
        <v>68.31</v>
      </c>
      <c r="AO296" s="3">
        <f t="shared" si="218"/>
        <v>1.5604</v>
      </c>
      <c r="AP296" s="85"/>
      <c r="AQ296" s="3" t="str">
        <f t="shared" si="219"/>
        <v>1.13</v>
      </c>
      <c r="AR296" s="3" t="str">
        <f t="shared" si="220"/>
        <v>-</v>
      </c>
      <c r="AS296" s="3">
        <f t="shared" si="221"/>
        <v>178.33</v>
      </c>
      <c r="AT296" s="3">
        <f t="shared" si="222"/>
        <v>68.31</v>
      </c>
      <c r="AU296" s="3">
        <f t="shared" si="223"/>
        <v>1.1702999999999999</v>
      </c>
      <c r="AV296" s="85"/>
      <c r="AW296" s="3" t="str">
        <f t="shared" si="224"/>
        <v>1.13</v>
      </c>
      <c r="AX296" s="3" t="str">
        <f t="shared" si="225"/>
        <v>-</v>
      </c>
      <c r="AY296" s="3">
        <f t="shared" si="226"/>
        <v>178.33</v>
      </c>
      <c r="AZ296" s="3">
        <f t="shared" si="227"/>
        <v>68.31</v>
      </c>
      <c r="BA296" s="3">
        <f t="shared" si="228"/>
        <v>0.7802</v>
      </c>
      <c r="BB296" s="85"/>
      <c r="BC296" s="3" t="str">
        <f t="shared" si="229"/>
        <v>1.13</v>
      </c>
      <c r="BD296" s="3" t="str">
        <f t="shared" si="230"/>
        <v>-</v>
      </c>
      <c r="BE296" s="3">
        <f t="shared" si="231"/>
        <v>178.33</v>
      </c>
      <c r="BF296" s="3">
        <f t="shared" si="232"/>
        <v>68.31</v>
      </c>
      <c r="BG296" s="3">
        <f t="shared" si="233"/>
        <v>0.3901</v>
      </c>
    </row>
    <row r="297" spans="1:59" x14ac:dyDescent="0.3">
      <c r="A297" s="1" t="str">
        <f>'Forward collapse simulation'!B307</f>
        <v>1.13</v>
      </c>
      <c r="B297" s="37" t="str">
        <f>IF('Forward collapse simulation'!C307="","-",'Forward collapse simulation'!C307)</f>
        <v>-</v>
      </c>
      <c r="C297" s="85">
        <f>'Forward collapse simulation'!E307</f>
        <v>179.87</v>
      </c>
      <c r="D297" s="85">
        <f>'Forward collapse simulation'!F307</f>
        <v>62.88</v>
      </c>
      <c r="E297" s="85">
        <f>'Forward collapse simulation'!D307</f>
        <v>2.964</v>
      </c>
      <c r="F297" s="85"/>
      <c r="G297" s="3" t="str">
        <f t="shared" si="189"/>
        <v>1.13</v>
      </c>
      <c r="H297" s="3" t="str">
        <f t="shared" si="190"/>
        <v>-</v>
      </c>
      <c r="I297" s="3">
        <f t="shared" si="191"/>
        <v>179.87</v>
      </c>
      <c r="J297" s="3">
        <f t="shared" si="192"/>
        <v>62.88</v>
      </c>
      <c r="K297" s="3">
        <f t="shared" si="193"/>
        <v>2.6676000000000002</v>
      </c>
      <c r="L297" s="85"/>
      <c r="M297" s="3" t="str">
        <f t="shared" si="194"/>
        <v>1.13</v>
      </c>
      <c r="N297" s="3" t="str">
        <f t="shared" si="195"/>
        <v>-</v>
      </c>
      <c r="O297" s="3">
        <f t="shared" si="196"/>
        <v>179.87</v>
      </c>
      <c r="P297" s="3">
        <f t="shared" si="197"/>
        <v>62.88</v>
      </c>
      <c r="Q297" s="3">
        <f t="shared" si="198"/>
        <v>2.3712</v>
      </c>
      <c r="R297" s="85"/>
      <c r="S297" s="3" t="str">
        <f t="shared" si="199"/>
        <v>1.13</v>
      </c>
      <c r="T297" s="3" t="str">
        <f t="shared" si="200"/>
        <v>-</v>
      </c>
      <c r="U297" s="3">
        <f t="shared" si="201"/>
        <v>179.87</v>
      </c>
      <c r="V297" s="3">
        <f t="shared" si="202"/>
        <v>62.88</v>
      </c>
      <c r="W297" s="3">
        <f t="shared" si="203"/>
        <v>2.0747999999999998</v>
      </c>
      <c r="X297" s="85"/>
      <c r="Y297" s="3" t="str">
        <f t="shared" si="204"/>
        <v>1.13</v>
      </c>
      <c r="Z297" s="3" t="str">
        <f t="shared" si="205"/>
        <v>-</v>
      </c>
      <c r="AA297" s="3">
        <f t="shared" si="206"/>
        <v>179.87</v>
      </c>
      <c r="AB297" s="3">
        <f t="shared" si="207"/>
        <v>62.88</v>
      </c>
      <c r="AC297" s="3">
        <f t="shared" si="208"/>
        <v>1.7784</v>
      </c>
      <c r="AD297" s="85"/>
      <c r="AE297" s="3" t="str">
        <f t="shared" si="209"/>
        <v>1.13</v>
      </c>
      <c r="AF297" s="3" t="str">
        <f t="shared" si="210"/>
        <v>-</v>
      </c>
      <c r="AG297" s="3">
        <f t="shared" si="211"/>
        <v>179.87</v>
      </c>
      <c r="AH297" s="3">
        <f t="shared" si="212"/>
        <v>62.88</v>
      </c>
      <c r="AI297" s="3">
        <f t="shared" si="213"/>
        <v>1.482</v>
      </c>
      <c r="AJ297" s="85"/>
      <c r="AK297" s="3" t="str">
        <f t="shared" si="214"/>
        <v>1.13</v>
      </c>
      <c r="AL297" s="3" t="str">
        <f t="shared" si="215"/>
        <v>-</v>
      </c>
      <c r="AM297" s="3">
        <f t="shared" si="216"/>
        <v>179.87</v>
      </c>
      <c r="AN297" s="3">
        <f t="shared" si="217"/>
        <v>62.88</v>
      </c>
      <c r="AO297" s="3">
        <f t="shared" si="218"/>
        <v>1.1856</v>
      </c>
      <c r="AP297" s="85"/>
      <c r="AQ297" s="3" t="str">
        <f t="shared" si="219"/>
        <v>1.13</v>
      </c>
      <c r="AR297" s="3" t="str">
        <f t="shared" si="220"/>
        <v>-</v>
      </c>
      <c r="AS297" s="3">
        <f t="shared" si="221"/>
        <v>179.87</v>
      </c>
      <c r="AT297" s="3">
        <f t="shared" si="222"/>
        <v>62.88</v>
      </c>
      <c r="AU297" s="3">
        <f t="shared" si="223"/>
        <v>0.88919999999999999</v>
      </c>
      <c r="AV297" s="85"/>
      <c r="AW297" s="3" t="str">
        <f t="shared" si="224"/>
        <v>1.13</v>
      </c>
      <c r="AX297" s="3" t="str">
        <f t="shared" si="225"/>
        <v>-</v>
      </c>
      <c r="AY297" s="3">
        <f t="shared" si="226"/>
        <v>179.87</v>
      </c>
      <c r="AZ297" s="3">
        <f t="shared" si="227"/>
        <v>62.88</v>
      </c>
      <c r="BA297" s="3">
        <f t="shared" si="228"/>
        <v>0.59279999999999999</v>
      </c>
      <c r="BB297" s="85"/>
      <c r="BC297" s="3" t="str">
        <f t="shared" si="229"/>
        <v>1.13</v>
      </c>
      <c r="BD297" s="3" t="str">
        <f t="shared" si="230"/>
        <v>-</v>
      </c>
      <c r="BE297" s="3">
        <f t="shared" si="231"/>
        <v>179.87</v>
      </c>
      <c r="BF297" s="3">
        <f t="shared" si="232"/>
        <v>62.88</v>
      </c>
      <c r="BG297" s="3">
        <f t="shared" si="233"/>
        <v>0.2964</v>
      </c>
    </row>
    <row r="298" spans="1:59" x14ac:dyDescent="0.3">
      <c r="A298" s="1" t="str">
        <f>'Forward collapse simulation'!B308</f>
        <v>1.13</v>
      </c>
      <c r="B298" s="37" t="str">
        <f>IF('Forward collapse simulation'!C308="","-",'Forward collapse simulation'!C308)</f>
        <v>-</v>
      </c>
      <c r="C298" s="85">
        <f>'Forward collapse simulation'!E308</f>
        <v>175.56</v>
      </c>
      <c r="D298" s="85">
        <f>'Forward collapse simulation'!F308</f>
        <v>56.38</v>
      </c>
      <c r="E298" s="85">
        <f>'Forward collapse simulation'!D308</f>
        <v>2.5179999999999998</v>
      </c>
      <c r="F298" s="85"/>
      <c r="G298" s="3" t="str">
        <f t="shared" si="189"/>
        <v>1.13</v>
      </c>
      <c r="H298" s="3" t="str">
        <f t="shared" si="190"/>
        <v>-</v>
      </c>
      <c r="I298" s="3">
        <f t="shared" si="191"/>
        <v>175.56</v>
      </c>
      <c r="J298" s="3">
        <f t="shared" si="192"/>
        <v>56.38</v>
      </c>
      <c r="K298" s="3">
        <f t="shared" si="193"/>
        <v>2.2662</v>
      </c>
      <c r="L298" s="85"/>
      <c r="M298" s="3" t="str">
        <f t="shared" si="194"/>
        <v>1.13</v>
      </c>
      <c r="N298" s="3" t="str">
        <f t="shared" si="195"/>
        <v>-</v>
      </c>
      <c r="O298" s="3">
        <f t="shared" si="196"/>
        <v>175.56</v>
      </c>
      <c r="P298" s="3">
        <f t="shared" si="197"/>
        <v>56.38</v>
      </c>
      <c r="Q298" s="3">
        <f t="shared" si="198"/>
        <v>2.0143999999999997</v>
      </c>
      <c r="R298" s="85"/>
      <c r="S298" s="3" t="str">
        <f t="shared" si="199"/>
        <v>1.13</v>
      </c>
      <c r="T298" s="3" t="str">
        <f t="shared" si="200"/>
        <v>-</v>
      </c>
      <c r="U298" s="3">
        <f t="shared" si="201"/>
        <v>175.56</v>
      </c>
      <c r="V298" s="3">
        <f t="shared" si="202"/>
        <v>56.38</v>
      </c>
      <c r="W298" s="3">
        <f t="shared" si="203"/>
        <v>1.7625999999999997</v>
      </c>
      <c r="X298" s="85"/>
      <c r="Y298" s="3" t="str">
        <f t="shared" si="204"/>
        <v>1.13</v>
      </c>
      <c r="Z298" s="3" t="str">
        <f t="shared" si="205"/>
        <v>-</v>
      </c>
      <c r="AA298" s="3">
        <f t="shared" si="206"/>
        <v>175.56</v>
      </c>
      <c r="AB298" s="3">
        <f t="shared" si="207"/>
        <v>56.38</v>
      </c>
      <c r="AC298" s="3">
        <f t="shared" si="208"/>
        <v>1.5107999999999999</v>
      </c>
      <c r="AD298" s="85"/>
      <c r="AE298" s="3" t="str">
        <f t="shared" si="209"/>
        <v>1.13</v>
      </c>
      <c r="AF298" s="3" t="str">
        <f t="shared" si="210"/>
        <v>-</v>
      </c>
      <c r="AG298" s="3">
        <f t="shared" si="211"/>
        <v>175.56</v>
      </c>
      <c r="AH298" s="3">
        <f t="shared" si="212"/>
        <v>56.38</v>
      </c>
      <c r="AI298" s="3">
        <f t="shared" si="213"/>
        <v>1.2589999999999999</v>
      </c>
      <c r="AJ298" s="85"/>
      <c r="AK298" s="3" t="str">
        <f t="shared" si="214"/>
        <v>1.13</v>
      </c>
      <c r="AL298" s="3" t="str">
        <f t="shared" si="215"/>
        <v>-</v>
      </c>
      <c r="AM298" s="3">
        <f t="shared" si="216"/>
        <v>175.56</v>
      </c>
      <c r="AN298" s="3">
        <f t="shared" si="217"/>
        <v>56.38</v>
      </c>
      <c r="AO298" s="3">
        <f t="shared" si="218"/>
        <v>1.0071999999999999</v>
      </c>
      <c r="AP298" s="85"/>
      <c r="AQ298" s="3" t="str">
        <f t="shared" si="219"/>
        <v>1.13</v>
      </c>
      <c r="AR298" s="3" t="str">
        <f t="shared" si="220"/>
        <v>-</v>
      </c>
      <c r="AS298" s="3">
        <f t="shared" si="221"/>
        <v>175.56</v>
      </c>
      <c r="AT298" s="3">
        <f t="shared" si="222"/>
        <v>56.38</v>
      </c>
      <c r="AU298" s="3">
        <f t="shared" si="223"/>
        <v>0.75539999999999996</v>
      </c>
      <c r="AV298" s="85"/>
      <c r="AW298" s="3" t="str">
        <f t="shared" si="224"/>
        <v>1.13</v>
      </c>
      <c r="AX298" s="3" t="str">
        <f t="shared" si="225"/>
        <v>-</v>
      </c>
      <c r="AY298" s="3">
        <f t="shared" si="226"/>
        <v>175.56</v>
      </c>
      <c r="AZ298" s="3">
        <f t="shared" si="227"/>
        <v>56.38</v>
      </c>
      <c r="BA298" s="3">
        <f t="shared" si="228"/>
        <v>0.50359999999999994</v>
      </c>
      <c r="BB298" s="85"/>
      <c r="BC298" s="3" t="str">
        <f t="shared" si="229"/>
        <v>1.13</v>
      </c>
      <c r="BD298" s="3" t="str">
        <f t="shared" si="230"/>
        <v>-</v>
      </c>
      <c r="BE298" s="3">
        <f t="shared" si="231"/>
        <v>175.56</v>
      </c>
      <c r="BF298" s="3">
        <f t="shared" si="232"/>
        <v>56.38</v>
      </c>
      <c r="BG298" s="3">
        <f t="shared" si="233"/>
        <v>0.25179999999999997</v>
      </c>
    </row>
    <row r="299" spans="1:59" x14ac:dyDescent="0.3">
      <c r="A299" s="1" t="str">
        <f>'Forward collapse simulation'!B309</f>
        <v>1.13</v>
      </c>
      <c r="B299" s="37" t="str">
        <f>IF('Forward collapse simulation'!C309="","-",'Forward collapse simulation'!C309)</f>
        <v>-</v>
      </c>
      <c r="C299" s="85">
        <f>'Forward collapse simulation'!E309</f>
        <v>172.74</v>
      </c>
      <c r="D299" s="85">
        <f>'Forward collapse simulation'!F309</f>
        <v>47.8</v>
      </c>
      <c r="E299" s="85">
        <f>'Forward collapse simulation'!D309</f>
        <v>2.11</v>
      </c>
      <c r="F299" s="85"/>
      <c r="G299" s="3" t="str">
        <f t="shared" si="189"/>
        <v>1.13</v>
      </c>
      <c r="H299" s="3" t="str">
        <f t="shared" si="190"/>
        <v>-</v>
      </c>
      <c r="I299" s="3">
        <f t="shared" si="191"/>
        <v>172.74</v>
      </c>
      <c r="J299" s="3">
        <f t="shared" si="192"/>
        <v>47.8</v>
      </c>
      <c r="K299" s="3">
        <f t="shared" si="193"/>
        <v>1.899</v>
      </c>
      <c r="L299" s="85"/>
      <c r="M299" s="3" t="str">
        <f t="shared" si="194"/>
        <v>1.13</v>
      </c>
      <c r="N299" s="3" t="str">
        <f t="shared" si="195"/>
        <v>-</v>
      </c>
      <c r="O299" s="3">
        <f t="shared" si="196"/>
        <v>172.74</v>
      </c>
      <c r="P299" s="3">
        <f t="shared" si="197"/>
        <v>47.8</v>
      </c>
      <c r="Q299" s="3">
        <f t="shared" si="198"/>
        <v>1.6879999999999999</v>
      </c>
      <c r="R299" s="85"/>
      <c r="S299" s="3" t="str">
        <f t="shared" si="199"/>
        <v>1.13</v>
      </c>
      <c r="T299" s="3" t="str">
        <f t="shared" si="200"/>
        <v>-</v>
      </c>
      <c r="U299" s="3">
        <f t="shared" si="201"/>
        <v>172.74</v>
      </c>
      <c r="V299" s="3">
        <f t="shared" si="202"/>
        <v>47.8</v>
      </c>
      <c r="W299" s="3">
        <f t="shared" si="203"/>
        <v>1.4769999999999999</v>
      </c>
      <c r="X299" s="85"/>
      <c r="Y299" s="3" t="str">
        <f t="shared" si="204"/>
        <v>1.13</v>
      </c>
      <c r="Z299" s="3" t="str">
        <f t="shared" si="205"/>
        <v>-</v>
      </c>
      <c r="AA299" s="3">
        <f t="shared" si="206"/>
        <v>172.74</v>
      </c>
      <c r="AB299" s="3">
        <f t="shared" si="207"/>
        <v>47.8</v>
      </c>
      <c r="AC299" s="3">
        <f t="shared" si="208"/>
        <v>1.2659999999999998</v>
      </c>
      <c r="AD299" s="85"/>
      <c r="AE299" s="3" t="str">
        <f t="shared" si="209"/>
        <v>1.13</v>
      </c>
      <c r="AF299" s="3" t="str">
        <f t="shared" si="210"/>
        <v>-</v>
      </c>
      <c r="AG299" s="3">
        <f t="shared" si="211"/>
        <v>172.74</v>
      </c>
      <c r="AH299" s="3">
        <f t="shared" si="212"/>
        <v>47.8</v>
      </c>
      <c r="AI299" s="3">
        <f t="shared" si="213"/>
        <v>1.0549999999999999</v>
      </c>
      <c r="AJ299" s="85"/>
      <c r="AK299" s="3" t="str">
        <f t="shared" si="214"/>
        <v>1.13</v>
      </c>
      <c r="AL299" s="3" t="str">
        <f t="shared" si="215"/>
        <v>-</v>
      </c>
      <c r="AM299" s="3">
        <f t="shared" si="216"/>
        <v>172.74</v>
      </c>
      <c r="AN299" s="3">
        <f t="shared" si="217"/>
        <v>47.8</v>
      </c>
      <c r="AO299" s="3">
        <f t="shared" si="218"/>
        <v>0.84399999999999997</v>
      </c>
      <c r="AP299" s="85"/>
      <c r="AQ299" s="3" t="str">
        <f t="shared" si="219"/>
        <v>1.13</v>
      </c>
      <c r="AR299" s="3" t="str">
        <f t="shared" si="220"/>
        <v>-</v>
      </c>
      <c r="AS299" s="3">
        <f t="shared" si="221"/>
        <v>172.74</v>
      </c>
      <c r="AT299" s="3">
        <f t="shared" si="222"/>
        <v>47.8</v>
      </c>
      <c r="AU299" s="3">
        <f t="shared" si="223"/>
        <v>0.6329999999999999</v>
      </c>
      <c r="AV299" s="85"/>
      <c r="AW299" s="3" t="str">
        <f t="shared" si="224"/>
        <v>1.13</v>
      </c>
      <c r="AX299" s="3" t="str">
        <f t="shared" si="225"/>
        <v>-</v>
      </c>
      <c r="AY299" s="3">
        <f t="shared" si="226"/>
        <v>172.74</v>
      </c>
      <c r="AZ299" s="3">
        <f t="shared" si="227"/>
        <v>47.8</v>
      </c>
      <c r="BA299" s="3">
        <f t="shared" si="228"/>
        <v>0.42199999999999999</v>
      </c>
      <c r="BB299" s="85"/>
      <c r="BC299" s="3" t="str">
        <f t="shared" si="229"/>
        <v>1.13</v>
      </c>
      <c r="BD299" s="3" t="str">
        <f t="shared" si="230"/>
        <v>-</v>
      </c>
      <c r="BE299" s="3">
        <f t="shared" si="231"/>
        <v>172.74</v>
      </c>
      <c r="BF299" s="3">
        <f t="shared" si="232"/>
        <v>47.8</v>
      </c>
      <c r="BG299" s="3">
        <f t="shared" si="233"/>
        <v>0.21099999999999999</v>
      </c>
    </row>
    <row r="300" spans="1:59" x14ac:dyDescent="0.3">
      <c r="A300" s="1" t="str">
        <f>'Forward collapse simulation'!B310</f>
        <v>1.13</v>
      </c>
      <c r="B300" s="37" t="str">
        <f>IF('Forward collapse simulation'!C310="","-",'Forward collapse simulation'!C310)</f>
        <v>-</v>
      </c>
      <c r="C300" s="85">
        <f>'Forward collapse simulation'!E310</f>
        <v>169.48</v>
      </c>
      <c r="D300" s="85">
        <f>'Forward collapse simulation'!F310</f>
        <v>37.51</v>
      </c>
      <c r="E300" s="85">
        <f>'Forward collapse simulation'!D310</f>
        <v>2.141</v>
      </c>
      <c r="F300" s="85"/>
      <c r="G300" s="3" t="str">
        <f t="shared" si="189"/>
        <v>1.13</v>
      </c>
      <c r="H300" s="3" t="str">
        <f t="shared" si="190"/>
        <v>-</v>
      </c>
      <c r="I300" s="3">
        <f t="shared" si="191"/>
        <v>169.48</v>
      </c>
      <c r="J300" s="3">
        <f t="shared" si="192"/>
        <v>37.51</v>
      </c>
      <c r="K300" s="3">
        <f t="shared" si="193"/>
        <v>1.9269000000000001</v>
      </c>
      <c r="L300" s="85"/>
      <c r="M300" s="3" t="str">
        <f t="shared" si="194"/>
        <v>1.13</v>
      </c>
      <c r="N300" s="3" t="str">
        <f t="shared" si="195"/>
        <v>-</v>
      </c>
      <c r="O300" s="3">
        <f t="shared" si="196"/>
        <v>169.48</v>
      </c>
      <c r="P300" s="3">
        <f t="shared" si="197"/>
        <v>37.51</v>
      </c>
      <c r="Q300" s="3">
        <f t="shared" si="198"/>
        <v>1.7128000000000001</v>
      </c>
      <c r="R300" s="85"/>
      <c r="S300" s="3" t="str">
        <f t="shared" si="199"/>
        <v>1.13</v>
      </c>
      <c r="T300" s="3" t="str">
        <f t="shared" si="200"/>
        <v>-</v>
      </c>
      <c r="U300" s="3">
        <f t="shared" si="201"/>
        <v>169.48</v>
      </c>
      <c r="V300" s="3">
        <f t="shared" si="202"/>
        <v>37.51</v>
      </c>
      <c r="W300" s="3">
        <f t="shared" si="203"/>
        <v>1.4986999999999999</v>
      </c>
      <c r="X300" s="85"/>
      <c r="Y300" s="3" t="str">
        <f t="shared" si="204"/>
        <v>1.13</v>
      </c>
      <c r="Z300" s="3" t="str">
        <f t="shared" si="205"/>
        <v>-</v>
      </c>
      <c r="AA300" s="3">
        <f t="shared" si="206"/>
        <v>169.48</v>
      </c>
      <c r="AB300" s="3">
        <f t="shared" si="207"/>
        <v>37.51</v>
      </c>
      <c r="AC300" s="3">
        <f t="shared" si="208"/>
        <v>1.2846</v>
      </c>
      <c r="AD300" s="85"/>
      <c r="AE300" s="3" t="str">
        <f t="shared" si="209"/>
        <v>1.13</v>
      </c>
      <c r="AF300" s="3" t="str">
        <f t="shared" si="210"/>
        <v>-</v>
      </c>
      <c r="AG300" s="3">
        <f t="shared" si="211"/>
        <v>169.48</v>
      </c>
      <c r="AH300" s="3">
        <f t="shared" si="212"/>
        <v>37.51</v>
      </c>
      <c r="AI300" s="3">
        <f t="shared" si="213"/>
        <v>1.0705</v>
      </c>
      <c r="AJ300" s="85"/>
      <c r="AK300" s="3" t="str">
        <f t="shared" si="214"/>
        <v>1.13</v>
      </c>
      <c r="AL300" s="3" t="str">
        <f t="shared" si="215"/>
        <v>-</v>
      </c>
      <c r="AM300" s="3">
        <f t="shared" si="216"/>
        <v>169.48</v>
      </c>
      <c r="AN300" s="3">
        <f t="shared" si="217"/>
        <v>37.51</v>
      </c>
      <c r="AO300" s="3">
        <f t="shared" si="218"/>
        <v>0.85640000000000005</v>
      </c>
      <c r="AP300" s="85"/>
      <c r="AQ300" s="3" t="str">
        <f t="shared" si="219"/>
        <v>1.13</v>
      </c>
      <c r="AR300" s="3" t="str">
        <f t="shared" si="220"/>
        <v>-</v>
      </c>
      <c r="AS300" s="3">
        <f t="shared" si="221"/>
        <v>169.48</v>
      </c>
      <c r="AT300" s="3">
        <f t="shared" si="222"/>
        <v>37.51</v>
      </c>
      <c r="AU300" s="3">
        <f t="shared" si="223"/>
        <v>0.64229999999999998</v>
      </c>
      <c r="AV300" s="85"/>
      <c r="AW300" s="3" t="str">
        <f t="shared" si="224"/>
        <v>1.13</v>
      </c>
      <c r="AX300" s="3" t="str">
        <f t="shared" si="225"/>
        <v>-</v>
      </c>
      <c r="AY300" s="3">
        <f t="shared" si="226"/>
        <v>169.48</v>
      </c>
      <c r="AZ300" s="3">
        <f t="shared" si="227"/>
        <v>37.51</v>
      </c>
      <c r="BA300" s="3">
        <f t="shared" si="228"/>
        <v>0.42820000000000003</v>
      </c>
      <c r="BB300" s="85"/>
      <c r="BC300" s="3" t="str">
        <f t="shared" si="229"/>
        <v>1.13</v>
      </c>
      <c r="BD300" s="3" t="str">
        <f t="shared" si="230"/>
        <v>-</v>
      </c>
      <c r="BE300" s="3">
        <f t="shared" si="231"/>
        <v>169.48</v>
      </c>
      <c r="BF300" s="3">
        <f t="shared" si="232"/>
        <v>37.51</v>
      </c>
      <c r="BG300" s="3">
        <f t="shared" si="233"/>
        <v>0.21410000000000001</v>
      </c>
    </row>
    <row r="301" spans="1:59" x14ac:dyDescent="0.3">
      <c r="A301" s="1" t="str">
        <f>'Forward collapse simulation'!B311</f>
        <v>1.13</v>
      </c>
      <c r="B301" s="37" t="str">
        <f>IF('Forward collapse simulation'!C311="","-",'Forward collapse simulation'!C311)</f>
        <v>-</v>
      </c>
      <c r="C301" s="85">
        <f>'Forward collapse simulation'!E311</f>
        <v>168.94</v>
      </c>
      <c r="D301" s="85">
        <f>'Forward collapse simulation'!F311</f>
        <v>30.21</v>
      </c>
      <c r="E301" s="85">
        <f>'Forward collapse simulation'!D311</f>
        <v>1.954</v>
      </c>
      <c r="F301" s="85"/>
      <c r="G301" s="3" t="str">
        <f t="shared" si="189"/>
        <v>1.13</v>
      </c>
      <c r="H301" s="3" t="str">
        <f t="shared" si="190"/>
        <v>-</v>
      </c>
      <c r="I301" s="3">
        <f t="shared" si="191"/>
        <v>168.94</v>
      </c>
      <c r="J301" s="3">
        <f t="shared" si="192"/>
        <v>30.21</v>
      </c>
      <c r="K301" s="3">
        <f t="shared" si="193"/>
        <v>1.7585999999999999</v>
      </c>
      <c r="L301" s="85"/>
      <c r="M301" s="3" t="str">
        <f t="shared" si="194"/>
        <v>1.13</v>
      </c>
      <c r="N301" s="3" t="str">
        <f t="shared" si="195"/>
        <v>-</v>
      </c>
      <c r="O301" s="3">
        <f t="shared" si="196"/>
        <v>168.94</v>
      </c>
      <c r="P301" s="3">
        <f t="shared" si="197"/>
        <v>30.21</v>
      </c>
      <c r="Q301" s="3">
        <f t="shared" si="198"/>
        <v>1.5632000000000001</v>
      </c>
      <c r="R301" s="85"/>
      <c r="S301" s="3" t="str">
        <f t="shared" si="199"/>
        <v>1.13</v>
      </c>
      <c r="T301" s="3" t="str">
        <f t="shared" si="200"/>
        <v>-</v>
      </c>
      <c r="U301" s="3">
        <f t="shared" si="201"/>
        <v>168.94</v>
      </c>
      <c r="V301" s="3">
        <f t="shared" si="202"/>
        <v>30.21</v>
      </c>
      <c r="W301" s="3">
        <f t="shared" si="203"/>
        <v>1.3677999999999999</v>
      </c>
      <c r="X301" s="85"/>
      <c r="Y301" s="3" t="str">
        <f t="shared" si="204"/>
        <v>1.13</v>
      </c>
      <c r="Z301" s="3" t="str">
        <f t="shared" si="205"/>
        <v>-</v>
      </c>
      <c r="AA301" s="3">
        <f t="shared" si="206"/>
        <v>168.94</v>
      </c>
      <c r="AB301" s="3">
        <f t="shared" si="207"/>
        <v>30.21</v>
      </c>
      <c r="AC301" s="3">
        <f t="shared" si="208"/>
        <v>1.1723999999999999</v>
      </c>
      <c r="AD301" s="85"/>
      <c r="AE301" s="3" t="str">
        <f t="shared" si="209"/>
        <v>1.13</v>
      </c>
      <c r="AF301" s="3" t="str">
        <f t="shared" si="210"/>
        <v>-</v>
      </c>
      <c r="AG301" s="3">
        <f t="shared" si="211"/>
        <v>168.94</v>
      </c>
      <c r="AH301" s="3">
        <f t="shared" si="212"/>
        <v>30.21</v>
      </c>
      <c r="AI301" s="3">
        <f t="shared" si="213"/>
        <v>0.97699999999999998</v>
      </c>
      <c r="AJ301" s="85"/>
      <c r="AK301" s="3" t="str">
        <f t="shared" si="214"/>
        <v>1.13</v>
      </c>
      <c r="AL301" s="3" t="str">
        <f t="shared" si="215"/>
        <v>-</v>
      </c>
      <c r="AM301" s="3">
        <f t="shared" si="216"/>
        <v>168.94</v>
      </c>
      <c r="AN301" s="3">
        <f t="shared" si="217"/>
        <v>30.21</v>
      </c>
      <c r="AO301" s="3">
        <f t="shared" si="218"/>
        <v>0.78160000000000007</v>
      </c>
      <c r="AP301" s="85"/>
      <c r="AQ301" s="3" t="str">
        <f t="shared" si="219"/>
        <v>1.13</v>
      </c>
      <c r="AR301" s="3" t="str">
        <f t="shared" si="220"/>
        <v>-</v>
      </c>
      <c r="AS301" s="3">
        <f t="shared" si="221"/>
        <v>168.94</v>
      </c>
      <c r="AT301" s="3">
        <f t="shared" si="222"/>
        <v>30.21</v>
      </c>
      <c r="AU301" s="3">
        <f t="shared" si="223"/>
        <v>0.58619999999999994</v>
      </c>
      <c r="AV301" s="85"/>
      <c r="AW301" s="3" t="str">
        <f t="shared" si="224"/>
        <v>1.13</v>
      </c>
      <c r="AX301" s="3" t="str">
        <f t="shared" si="225"/>
        <v>-</v>
      </c>
      <c r="AY301" s="3">
        <f t="shared" si="226"/>
        <v>168.94</v>
      </c>
      <c r="AZ301" s="3">
        <f t="shared" si="227"/>
        <v>30.21</v>
      </c>
      <c r="BA301" s="3">
        <f t="shared" si="228"/>
        <v>0.39080000000000004</v>
      </c>
      <c r="BB301" s="85"/>
      <c r="BC301" s="3" t="str">
        <f t="shared" si="229"/>
        <v>1.13</v>
      </c>
      <c r="BD301" s="3" t="str">
        <f t="shared" si="230"/>
        <v>-</v>
      </c>
      <c r="BE301" s="3">
        <f t="shared" si="231"/>
        <v>168.94</v>
      </c>
      <c r="BF301" s="3">
        <f t="shared" si="232"/>
        <v>30.21</v>
      </c>
      <c r="BG301" s="3">
        <f t="shared" si="233"/>
        <v>0.19540000000000002</v>
      </c>
    </row>
    <row r="302" spans="1:59" x14ac:dyDescent="0.3">
      <c r="A302" s="1" t="str">
        <f>'Forward collapse simulation'!B312</f>
        <v>1.13</v>
      </c>
      <c r="B302" s="37" t="str">
        <f>IF('Forward collapse simulation'!C312="","-",'Forward collapse simulation'!C312)</f>
        <v>-</v>
      </c>
      <c r="C302" s="85">
        <f>'Forward collapse simulation'!E312</f>
        <v>169.5</v>
      </c>
      <c r="D302" s="85">
        <f>'Forward collapse simulation'!F312</f>
        <v>21.14</v>
      </c>
      <c r="E302" s="85">
        <f>'Forward collapse simulation'!D312</f>
        <v>2.0409999999999999</v>
      </c>
      <c r="F302" s="85"/>
      <c r="G302" s="3" t="str">
        <f t="shared" si="189"/>
        <v>1.13</v>
      </c>
      <c r="H302" s="3" t="str">
        <f t="shared" si="190"/>
        <v>-</v>
      </c>
      <c r="I302" s="3">
        <f t="shared" si="191"/>
        <v>169.5</v>
      </c>
      <c r="J302" s="3">
        <f t="shared" si="192"/>
        <v>21.14</v>
      </c>
      <c r="K302" s="3">
        <f t="shared" si="193"/>
        <v>1.8369</v>
      </c>
      <c r="L302" s="85"/>
      <c r="M302" s="3" t="str">
        <f t="shared" si="194"/>
        <v>1.13</v>
      </c>
      <c r="N302" s="3" t="str">
        <f t="shared" si="195"/>
        <v>-</v>
      </c>
      <c r="O302" s="3">
        <f t="shared" si="196"/>
        <v>169.5</v>
      </c>
      <c r="P302" s="3">
        <f t="shared" si="197"/>
        <v>21.14</v>
      </c>
      <c r="Q302" s="3">
        <f t="shared" si="198"/>
        <v>1.6328</v>
      </c>
      <c r="R302" s="85"/>
      <c r="S302" s="3" t="str">
        <f t="shared" si="199"/>
        <v>1.13</v>
      </c>
      <c r="T302" s="3" t="str">
        <f t="shared" si="200"/>
        <v>-</v>
      </c>
      <c r="U302" s="3">
        <f t="shared" si="201"/>
        <v>169.5</v>
      </c>
      <c r="V302" s="3">
        <f t="shared" si="202"/>
        <v>21.14</v>
      </c>
      <c r="W302" s="3">
        <f t="shared" si="203"/>
        <v>1.4286999999999999</v>
      </c>
      <c r="X302" s="85"/>
      <c r="Y302" s="3" t="str">
        <f t="shared" si="204"/>
        <v>1.13</v>
      </c>
      <c r="Z302" s="3" t="str">
        <f t="shared" si="205"/>
        <v>-</v>
      </c>
      <c r="AA302" s="3">
        <f t="shared" si="206"/>
        <v>169.5</v>
      </c>
      <c r="AB302" s="3">
        <f t="shared" si="207"/>
        <v>21.14</v>
      </c>
      <c r="AC302" s="3">
        <f t="shared" si="208"/>
        <v>1.2245999999999999</v>
      </c>
      <c r="AD302" s="85"/>
      <c r="AE302" s="3" t="str">
        <f t="shared" si="209"/>
        <v>1.13</v>
      </c>
      <c r="AF302" s="3" t="str">
        <f t="shared" si="210"/>
        <v>-</v>
      </c>
      <c r="AG302" s="3">
        <f t="shared" si="211"/>
        <v>169.5</v>
      </c>
      <c r="AH302" s="3">
        <f t="shared" si="212"/>
        <v>21.14</v>
      </c>
      <c r="AI302" s="3">
        <f t="shared" si="213"/>
        <v>1.0205</v>
      </c>
      <c r="AJ302" s="85"/>
      <c r="AK302" s="3" t="str">
        <f t="shared" si="214"/>
        <v>1.13</v>
      </c>
      <c r="AL302" s="3" t="str">
        <f t="shared" si="215"/>
        <v>-</v>
      </c>
      <c r="AM302" s="3">
        <f t="shared" si="216"/>
        <v>169.5</v>
      </c>
      <c r="AN302" s="3">
        <f t="shared" si="217"/>
        <v>21.14</v>
      </c>
      <c r="AO302" s="3">
        <f t="shared" si="218"/>
        <v>0.81640000000000001</v>
      </c>
      <c r="AP302" s="85"/>
      <c r="AQ302" s="3" t="str">
        <f t="shared" si="219"/>
        <v>1.13</v>
      </c>
      <c r="AR302" s="3" t="str">
        <f t="shared" si="220"/>
        <v>-</v>
      </c>
      <c r="AS302" s="3">
        <f t="shared" si="221"/>
        <v>169.5</v>
      </c>
      <c r="AT302" s="3">
        <f t="shared" si="222"/>
        <v>21.14</v>
      </c>
      <c r="AU302" s="3">
        <f t="shared" si="223"/>
        <v>0.61229999999999996</v>
      </c>
      <c r="AV302" s="85"/>
      <c r="AW302" s="3" t="str">
        <f t="shared" si="224"/>
        <v>1.13</v>
      </c>
      <c r="AX302" s="3" t="str">
        <f t="shared" si="225"/>
        <v>-</v>
      </c>
      <c r="AY302" s="3">
        <f t="shared" si="226"/>
        <v>169.5</v>
      </c>
      <c r="AZ302" s="3">
        <f t="shared" si="227"/>
        <v>21.14</v>
      </c>
      <c r="BA302" s="3">
        <f t="shared" si="228"/>
        <v>0.40820000000000001</v>
      </c>
      <c r="BB302" s="85"/>
      <c r="BC302" s="3" t="str">
        <f t="shared" si="229"/>
        <v>1.13</v>
      </c>
      <c r="BD302" s="3" t="str">
        <f t="shared" si="230"/>
        <v>-</v>
      </c>
      <c r="BE302" s="3">
        <f t="shared" si="231"/>
        <v>169.5</v>
      </c>
      <c r="BF302" s="3">
        <f t="shared" si="232"/>
        <v>21.14</v>
      </c>
      <c r="BG302" s="3">
        <f t="shared" si="233"/>
        <v>0.2041</v>
      </c>
    </row>
    <row r="303" spans="1:59" x14ac:dyDescent="0.3">
      <c r="A303" s="1" t="str">
        <f>'Forward collapse simulation'!B313</f>
        <v>1.13</v>
      </c>
      <c r="B303" s="37" t="str">
        <f>IF('Forward collapse simulation'!C313="","-",'Forward collapse simulation'!C313)</f>
        <v>-</v>
      </c>
      <c r="C303" s="85">
        <f>'Forward collapse simulation'!E313</f>
        <v>169.75</v>
      </c>
      <c r="D303" s="85">
        <f>'Forward collapse simulation'!F313</f>
        <v>16.95</v>
      </c>
      <c r="E303" s="85">
        <f>'Forward collapse simulation'!D313</f>
        <v>1.6559999999999999</v>
      </c>
      <c r="F303" s="85"/>
      <c r="G303" s="3" t="str">
        <f t="shared" si="189"/>
        <v>1.13</v>
      </c>
      <c r="H303" s="3" t="str">
        <f t="shared" si="190"/>
        <v>-</v>
      </c>
      <c r="I303" s="3">
        <f t="shared" si="191"/>
        <v>169.75</v>
      </c>
      <c r="J303" s="3">
        <f t="shared" si="192"/>
        <v>16.95</v>
      </c>
      <c r="K303" s="3">
        <f t="shared" si="193"/>
        <v>1.4903999999999999</v>
      </c>
      <c r="L303" s="85"/>
      <c r="M303" s="3" t="str">
        <f t="shared" si="194"/>
        <v>1.13</v>
      </c>
      <c r="N303" s="3" t="str">
        <f t="shared" si="195"/>
        <v>-</v>
      </c>
      <c r="O303" s="3">
        <f t="shared" si="196"/>
        <v>169.75</v>
      </c>
      <c r="P303" s="3">
        <f t="shared" si="197"/>
        <v>16.95</v>
      </c>
      <c r="Q303" s="3">
        <f t="shared" si="198"/>
        <v>1.3248</v>
      </c>
      <c r="R303" s="85"/>
      <c r="S303" s="3" t="str">
        <f t="shared" si="199"/>
        <v>1.13</v>
      </c>
      <c r="T303" s="3" t="str">
        <f t="shared" si="200"/>
        <v>-</v>
      </c>
      <c r="U303" s="3">
        <f t="shared" si="201"/>
        <v>169.75</v>
      </c>
      <c r="V303" s="3">
        <f t="shared" si="202"/>
        <v>16.95</v>
      </c>
      <c r="W303" s="3">
        <f t="shared" si="203"/>
        <v>1.1591999999999998</v>
      </c>
      <c r="X303" s="85"/>
      <c r="Y303" s="3" t="str">
        <f t="shared" si="204"/>
        <v>1.13</v>
      </c>
      <c r="Z303" s="3" t="str">
        <f t="shared" si="205"/>
        <v>-</v>
      </c>
      <c r="AA303" s="3">
        <f t="shared" si="206"/>
        <v>169.75</v>
      </c>
      <c r="AB303" s="3">
        <f t="shared" si="207"/>
        <v>16.95</v>
      </c>
      <c r="AC303" s="3">
        <f t="shared" si="208"/>
        <v>0.99359999999999993</v>
      </c>
      <c r="AD303" s="85"/>
      <c r="AE303" s="3" t="str">
        <f t="shared" si="209"/>
        <v>1.13</v>
      </c>
      <c r="AF303" s="3" t="str">
        <f t="shared" si="210"/>
        <v>-</v>
      </c>
      <c r="AG303" s="3">
        <f t="shared" si="211"/>
        <v>169.75</v>
      </c>
      <c r="AH303" s="3">
        <f t="shared" si="212"/>
        <v>16.95</v>
      </c>
      <c r="AI303" s="3">
        <f t="shared" si="213"/>
        <v>0.82799999999999996</v>
      </c>
      <c r="AJ303" s="85"/>
      <c r="AK303" s="3" t="str">
        <f t="shared" si="214"/>
        <v>1.13</v>
      </c>
      <c r="AL303" s="3" t="str">
        <f t="shared" si="215"/>
        <v>-</v>
      </c>
      <c r="AM303" s="3">
        <f t="shared" si="216"/>
        <v>169.75</v>
      </c>
      <c r="AN303" s="3">
        <f t="shared" si="217"/>
        <v>16.95</v>
      </c>
      <c r="AO303" s="3">
        <f t="shared" si="218"/>
        <v>0.66239999999999999</v>
      </c>
      <c r="AP303" s="85"/>
      <c r="AQ303" s="3" t="str">
        <f t="shared" si="219"/>
        <v>1.13</v>
      </c>
      <c r="AR303" s="3" t="str">
        <f t="shared" si="220"/>
        <v>-</v>
      </c>
      <c r="AS303" s="3">
        <f t="shared" si="221"/>
        <v>169.75</v>
      </c>
      <c r="AT303" s="3">
        <f t="shared" si="222"/>
        <v>16.95</v>
      </c>
      <c r="AU303" s="3">
        <f t="shared" si="223"/>
        <v>0.49679999999999996</v>
      </c>
      <c r="AV303" s="85"/>
      <c r="AW303" s="3" t="str">
        <f t="shared" si="224"/>
        <v>1.13</v>
      </c>
      <c r="AX303" s="3" t="str">
        <f t="shared" si="225"/>
        <v>-</v>
      </c>
      <c r="AY303" s="3">
        <f t="shared" si="226"/>
        <v>169.75</v>
      </c>
      <c r="AZ303" s="3">
        <f t="shared" si="227"/>
        <v>16.95</v>
      </c>
      <c r="BA303" s="3">
        <f t="shared" si="228"/>
        <v>0.33119999999999999</v>
      </c>
      <c r="BB303" s="85"/>
      <c r="BC303" s="3" t="str">
        <f t="shared" si="229"/>
        <v>1.13</v>
      </c>
      <c r="BD303" s="3" t="str">
        <f t="shared" si="230"/>
        <v>-</v>
      </c>
      <c r="BE303" s="3">
        <f t="shared" si="231"/>
        <v>169.75</v>
      </c>
      <c r="BF303" s="3">
        <f t="shared" si="232"/>
        <v>16.95</v>
      </c>
      <c r="BG303" s="3">
        <f t="shared" si="233"/>
        <v>0.1656</v>
      </c>
    </row>
    <row r="304" spans="1:59" x14ac:dyDescent="0.3">
      <c r="A304" s="1" t="str">
        <f>'Forward collapse simulation'!B314</f>
        <v>1.13</v>
      </c>
      <c r="B304" s="37" t="str">
        <f>IF('Forward collapse simulation'!C314="","-",'Forward collapse simulation'!C314)</f>
        <v>-</v>
      </c>
      <c r="C304" s="85">
        <f>'Forward collapse simulation'!E314</f>
        <v>169.14</v>
      </c>
      <c r="D304" s="85">
        <f>'Forward collapse simulation'!F314</f>
        <v>10.63</v>
      </c>
      <c r="E304" s="85">
        <f>'Forward collapse simulation'!D314</f>
        <v>1.2529999999999999</v>
      </c>
      <c r="F304" s="85"/>
      <c r="G304" s="3" t="str">
        <f t="shared" si="189"/>
        <v>1.13</v>
      </c>
      <c r="H304" s="3" t="str">
        <f t="shared" si="190"/>
        <v>-</v>
      </c>
      <c r="I304" s="3">
        <f t="shared" si="191"/>
        <v>169.14</v>
      </c>
      <c r="J304" s="3">
        <f t="shared" si="192"/>
        <v>10.63</v>
      </c>
      <c r="K304" s="3">
        <f t="shared" si="193"/>
        <v>1.1276999999999999</v>
      </c>
      <c r="L304" s="85"/>
      <c r="M304" s="3" t="str">
        <f t="shared" si="194"/>
        <v>1.13</v>
      </c>
      <c r="N304" s="3" t="str">
        <f t="shared" si="195"/>
        <v>-</v>
      </c>
      <c r="O304" s="3">
        <f t="shared" si="196"/>
        <v>169.14</v>
      </c>
      <c r="P304" s="3">
        <f t="shared" si="197"/>
        <v>10.63</v>
      </c>
      <c r="Q304" s="3">
        <f t="shared" si="198"/>
        <v>1.0024</v>
      </c>
      <c r="R304" s="85"/>
      <c r="S304" s="3" t="str">
        <f t="shared" si="199"/>
        <v>1.13</v>
      </c>
      <c r="T304" s="3" t="str">
        <f t="shared" si="200"/>
        <v>-</v>
      </c>
      <c r="U304" s="3">
        <f t="shared" si="201"/>
        <v>169.14</v>
      </c>
      <c r="V304" s="3">
        <f t="shared" si="202"/>
        <v>10.63</v>
      </c>
      <c r="W304" s="3">
        <f t="shared" si="203"/>
        <v>0.87709999999999988</v>
      </c>
      <c r="X304" s="85"/>
      <c r="Y304" s="3" t="str">
        <f t="shared" si="204"/>
        <v>1.13</v>
      </c>
      <c r="Z304" s="3" t="str">
        <f t="shared" si="205"/>
        <v>-</v>
      </c>
      <c r="AA304" s="3">
        <f t="shared" si="206"/>
        <v>169.14</v>
      </c>
      <c r="AB304" s="3">
        <f t="shared" si="207"/>
        <v>10.63</v>
      </c>
      <c r="AC304" s="3">
        <f t="shared" si="208"/>
        <v>0.75179999999999991</v>
      </c>
      <c r="AD304" s="85"/>
      <c r="AE304" s="3" t="str">
        <f t="shared" si="209"/>
        <v>1.13</v>
      </c>
      <c r="AF304" s="3" t="str">
        <f t="shared" si="210"/>
        <v>-</v>
      </c>
      <c r="AG304" s="3">
        <f t="shared" si="211"/>
        <v>169.14</v>
      </c>
      <c r="AH304" s="3">
        <f t="shared" si="212"/>
        <v>10.63</v>
      </c>
      <c r="AI304" s="3">
        <f t="shared" si="213"/>
        <v>0.62649999999999995</v>
      </c>
      <c r="AJ304" s="85"/>
      <c r="AK304" s="3" t="str">
        <f t="shared" si="214"/>
        <v>1.13</v>
      </c>
      <c r="AL304" s="3" t="str">
        <f t="shared" si="215"/>
        <v>-</v>
      </c>
      <c r="AM304" s="3">
        <f t="shared" si="216"/>
        <v>169.14</v>
      </c>
      <c r="AN304" s="3">
        <f t="shared" si="217"/>
        <v>10.63</v>
      </c>
      <c r="AO304" s="3">
        <f t="shared" si="218"/>
        <v>0.50119999999999998</v>
      </c>
      <c r="AP304" s="85"/>
      <c r="AQ304" s="3" t="str">
        <f t="shared" si="219"/>
        <v>1.13</v>
      </c>
      <c r="AR304" s="3" t="str">
        <f t="shared" si="220"/>
        <v>-</v>
      </c>
      <c r="AS304" s="3">
        <f t="shared" si="221"/>
        <v>169.14</v>
      </c>
      <c r="AT304" s="3">
        <f t="shared" si="222"/>
        <v>10.63</v>
      </c>
      <c r="AU304" s="3">
        <f t="shared" si="223"/>
        <v>0.37589999999999996</v>
      </c>
      <c r="AV304" s="85"/>
      <c r="AW304" s="3" t="str">
        <f t="shared" si="224"/>
        <v>1.13</v>
      </c>
      <c r="AX304" s="3" t="str">
        <f t="shared" si="225"/>
        <v>-</v>
      </c>
      <c r="AY304" s="3">
        <f t="shared" si="226"/>
        <v>169.14</v>
      </c>
      <c r="AZ304" s="3">
        <f t="shared" si="227"/>
        <v>10.63</v>
      </c>
      <c r="BA304" s="3">
        <f t="shared" si="228"/>
        <v>0.25059999999999999</v>
      </c>
      <c r="BB304" s="85"/>
      <c r="BC304" s="3" t="str">
        <f t="shared" si="229"/>
        <v>1.13</v>
      </c>
      <c r="BD304" s="3" t="str">
        <f t="shared" si="230"/>
        <v>-</v>
      </c>
      <c r="BE304" s="3">
        <f t="shared" si="231"/>
        <v>169.14</v>
      </c>
      <c r="BF304" s="3">
        <f t="shared" si="232"/>
        <v>10.63</v>
      </c>
      <c r="BG304" s="3">
        <f t="shared" si="233"/>
        <v>0.12529999999999999</v>
      </c>
    </row>
    <row r="305" spans="1:59" x14ac:dyDescent="0.3">
      <c r="A305" s="1" t="str">
        <f>'Forward collapse simulation'!B315</f>
        <v>1.13</v>
      </c>
      <c r="B305" s="37" t="str">
        <f>IF('Forward collapse simulation'!C315="","-",'Forward collapse simulation'!C315)</f>
        <v>-</v>
      </c>
      <c r="C305" s="85">
        <f>'Forward collapse simulation'!E315</f>
        <v>169.85</v>
      </c>
      <c r="D305" s="85">
        <f>'Forward collapse simulation'!F315</f>
        <v>-4.16</v>
      </c>
      <c r="E305" s="85">
        <f>'Forward collapse simulation'!D315</f>
        <v>1.0760000000000001</v>
      </c>
      <c r="F305" s="85"/>
      <c r="G305" s="3" t="str">
        <f t="shared" si="189"/>
        <v>1.13</v>
      </c>
      <c r="H305" s="3" t="str">
        <f t="shared" si="190"/>
        <v>-</v>
      </c>
      <c r="I305" s="3">
        <f t="shared" si="191"/>
        <v>169.85</v>
      </c>
      <c r="J305" s="3">
        <f t="shared" si="192"/>
        <v>-4.16</v>
      </c>
      <c r="K305" s="3">
        <f t="shared" si="193"/>
        <v>0.96840000000000004</v>
      </c>
      <c r="L305" s="85"/>
      <c r="M305" s="3" t="str">
        <f t="shared" si="194"/>
        <v>1.13</v>
      </c>
      <c r="N305" s="3" t="str">
        <f t="shared" si="195"/>
        <v>-</v>
      </c>
      <c r="O305" s="3">
        <f t="shared" si="196"/>
        <v>169.85</v>
      </c>
      <c r="P305" s="3">
        <f t="shared" si="197"/>
        <v>-4.16</v>
      </c>
      <c r="Q305" s="3">
        <f t="shared" si="198"/>
        <v>0.86080000000000012</v>
      </c>
      <c r="R305" s="85"/>
      <c r="S305" s="3" t="str">
        <f t="shared" si="199"/>
        <v>1.13</v>
      </c>
      <c r="T305" s="3" t="str">
        <f t="shared" si="200"/>
        <v>-</v>
      </c>
      <c r="U305" s="3">
        <f t="shared" si="201"/>
        <v>169.85</v>
      </c>
      <c r="V305" s="3">
        <f t="shared" si="202"/>
        <v>-4.16</v>
      </c>
      <c r="W305" s="3">
        <f t="shared" si="203"/>
        <v>0.75319999999999998</v>
      </c>
      <c r="X305" s="85"/>
      <c r="Y305" s="3" t="str">
        <f t="shared" si="204"/>
        <v>1.13</v>
      </c>
      <c r="Z305" s="3" t="str">
        <f t="shared" si="205"/>
        <v>-</v>
      </c>
      <c r="AA305" s="3">
        <f t="shared" si="206"/>
        <v>169.85</v>
      </c>
      <c r="AB305" s="3">
        <f t="shared" si="207"/>
        <v>-4.16</v>
      </c>
      <c r="AC305" s="3">
        <f t="shared" si="208"/>
        <v>0.64560000000000006</v>
      </c>
      <c r="AD305" s="85"/>
      <c r="AE305" s="3" t="str">
        <f t="shared" si="209"/>
        <v>1.13</v>
      </c>
      <c r="AF305" s="3" t="str">
        <f t="shared" si="210"/>
        <v>-</v>
      </c>
      <c r="AG305" s="3">
        <f t="shared" si="211"/>
        <v>169.85</v>
      </c>
      <c r="AH305" s="3">
        <f t="shared" si="212"/>
        <v>-4.16</v>
      </c>
      <c r="AI305" s="3">
        <f t="shared" si="213"/>
        <v>0.53800000000000003</v>
      </c>
      <c r="AJ305" s="85"/>
      <c r="AK305" s="3" t="str">
        <f t="shared" si="214"/>
        <v>1.13</v>
      </c>
      <c r="AL305" s="3" t="str">
        <f t="shared" si="215"/>
        <v>-</v>
      </c>
      <c r="AM305" s="3">
        <f t="shared" si="216"/>
        <v>169.85</v>
      </c>
      <c r="AN305" s="3">
        <f t="shared" si="217"/>
        <v>-4.16</v>
      </c>
      <c r="AO305" s="3">
        <f t="shared" si="218"/>
        <v>0.43040000000000006</v>
      </c>
      <c r="AP305" s="85"/>
      <c r="AQ305" s="3" t="str">
        <f t="shared" si="219"/>
        <v>1.13</v>
      </c>
      <c r="AR305" s="3" t="str">
        <f t="shared" si="220"/>
        <v>-</v>
      </c>
      <c r="AS305" s="3">
        <f t="shared" si="221"/>
        <v>169.85</v>
      </c>
      <c r="AT305" s="3">
        <f t="shared" si="222"/>
        <v>-4.16</v>
      </c>
      <c r="AU305" s="3">
        <f t="shared" si="223"/>
        <v>0.32280000000000003</v>
      </c>
      <c r="AV305" s="85"/>
      <c r="AW305" s="3" t="str">
        <f t="shared" si="224"/>
        <v>1.13</v>
      </c>
      <c r="AX305" s="3" t="str">
        <f t="shared" si="225"/>
        <v>-</v>
      </c>
      <c r="AY305" s="3">
        <f t="shared" si="226"/>
        <v>169.85</v>
      </c>
      <c r="AZ305" s="3">
        <f t="shared" si="227"/>
        <v>-4.16</v>
      </c>
      <c r="BA305" s="3">
        <f t="shared" si="228"/>
        <v>0.21520000000000003</v>
      </c>
      <c r="BB305" s="85"/>
      <c r="BC305" s="3" t="str">
        <f t="shared" si="229"/>
        <v>1.13</v>
      </c>
      <c r="BD305" s="3" t="str">
        <f t="shared" si="230"/>
        <v>-</v>
      </c>
      <c r="BE305" s="3">
        <f t="shared" si="231"/>
        <v>169.85</v>
      </c>
      <c r="BF305" s="3">
        <f t="shared" si="232"/>
        <v>-4.16</v>
      </c>
      <c r="BG305" s="3">
        <f t="shared" si="233"/>
        <v>0.10760000000000002</v>
      </c>
    </row>
    <row r="306" spans="1:59" x14ac:dyDescent="0.3">
      <c r="A306" s="1" t="str">
        <f>'Forward collapse simulation'!B316</f>
        <v>1.13</v>
      </c>
      <c r="B306" s="37" t="str">
        <f>IF('Forward collapse simulation'!C316="","-",'Forward collapse simulation'!C316)</f>
        <v>-</v>
      </c>
      <c r="C306" s="85">
        <f>'Forward collapse simulation'!E316</f>
        <v>169.48</v>
      </c>
      <c r="D306" s="85">
        <f>'Forward collapse simulation'!F316</f>
        <v>-18.989999999999998</v>
      </c>
      <c r="E306" s="85">
        <f>'Forward collapse simulation'!D316</f>
        <v>1.054</v>
      </c>
      <c r="F306" s="85"/>
      <c r="G306" s="3" t="str">
        <f t="shared" si="189"/>
        <v>1.13</v>
      </c>
      <c r="H306" s="3" t="str">
        <f t="shared" si="190"/>
        <v>-</v>
      </c>
      <c r="I306" s="3">
        <f t="shared" si="191"/>
        <v>169.48</v>
      </c>
      <c r="J306" s="3">
        <f t="shared" si="192"/>
        <v>-18.989999999999998</v>
      </c>
      <c r="K306" s="3">
        <f t="shared" si="193"/>
        <v>0.94860000000000011</v>
      </c>
      <c r="L306" s="85"/>
      <c r="M306" s="3" t="str">
        <f t="shared" si="194"/>
        <v>1.13</v>
      </c>
      <c r="N306" s="3" t="str">
        <f t="shared" si="195"/>
        <v>-</v>
      </c>
      <c r="O306" s="3">
        <f t="shared" si="196"/>
        <v>169.48</v>
      </c>
      <c r="P306" s="3">
        <f t="shared" si="197"/>
        <v>-18.989999999999998</v>
      </c>
      <c r="Q306" s="3">
        <f t="shared" si="198"/>
        <v>0.84320000000000006</v>
      </c>
      <c r="R306" s="85"/>
      <c r="S306" s="3" t="str">
        <f t="shared" si="199"/>
        <v>1.13</v>
      </c>
      <c r="T306" s="3" t="str">
        <f t="shared" si="200"/>
        <v>-</v>
      </c>
      <c r="U306" s="3">
        <f t="shared" si="201"/>
        <v>169.48</v>
      </c>
      <c r="V306" s="3">
        <f t="shared" si="202"/>
        <v>-18.989999999999998</v>
      </c>
      <c r="W306" s="3">
        <f t="shared" si="203"/>
        <v>0.73780000000000001</v>
      </c>
      <c r="X306" s="85"/>
      <c r="Y306" s="3" t="str">
        <f t="shared" si="204"/>
        <v>1.13</v>
      </c>
      <c r="Z306" s="3" t="str">
        <f t="shared" si="205"/>
        <v>-</v>
      </c>
      <c r="AA306" s="3">
        <f t="shared" si="206"/>
        <v>169.48</v>
      </c>
      <c r="AB306" s="3">
        <f t="shared" si="207"/>
        <v>-18.989999999999998</v>
      </c>
      <c r="AC306" s="3">
        <f t="shared" si="208"/>
        <v>0.63239999999999996</v>
      </c>
      <c r="AD306" s="85"/>
      <c r="AE306" s="3" t="str">
        <f t="shared" si="209"/>
        <v>1.13</v>
      </c>
      <c r="AF306" s="3" t="str">
        <f t="shared" si="210"/>
        <v>-</v>
      </c>
      <c r="AG306" s="3">
        <f t="shared" si="211"/>
        <v>169.48</v>
      </c>
      <c r="AH306" s="3">
        <f t="shared" si="212"/>
        <v>-18.989999999999998</v>
      </c>
      <c r="AI306" s="3">
        <f t="shared" si="213"/>
        <v>0.52700000000000002</v>
      </c>
      <c r="AJ306" s="85"/>
      <c r="AK306" s="3" t="str">
        <f t="shared" si="214"/>
        <v>1.13</v>
      </c>
      <c r="AL306" s="3" t="str">
        <f t="shared" si="215"/>
        <v>-</v>
      </c>
      <c r="AM306" s="3">
        <f t="shared" si="216"/>
        <v>169.48</v>
      </c>
      <c r="AN306" s="3">
        <f t="shared" si="217"/>
        <v>-18.989999999999998</v>
      </c>
      <c r="AO306" s="3">
        <f t="shared" si="218"/>
        <v>0.42160000000000003</v>
      </c>
      <c r="AP306" s="85"/>
      <c r="AQ306" s="3" t="str">
        <f t="shared" si="219"/>
        <v>1.13</v>
      </c>
      <c r="AR306" s="3" t="str">
        <f t="shared" si="220"/>
        <v>-</v>
      </c>
      <c r="AS306" s="3">
        <f t="shared" si="221"/>
        <v>169.48</v>
      </c>
      <c r="AT306" s="3">
        <f t="shared" si="222"/>
        <v>-18.989999999999998</v>
      </c>
      <c r="AU306" s="3">
        <f t="shared" si="223"/>
        <v>0.31619999999999998</v>
      </c>
      <c r="AV306" s="85"/>
      <c r="AW306" s="3" t="str">
        <f t="shared" si="224"/>
        <v>1.13</v>
      </c>
      <c r="AX306" s="3" t="str">
        <f t="shared" si="225"/>
        <v>-</v>
      </c>
      <c r="AY306" s="3">
        <f t="shared" si="226"/>
        <v>169.48</v>
      </c>
      <c r="AZ306" s="3">
        <f t="shared" si="227"/>
        <v>-18.989999999999998</v>
      </c>
      <c r="BA306" s="3">
        <f t="shared" si="228"/>
        <v>0.21080000000000002</v>
      </c>
      <c r="BB306" s="85"/>
      <c r="BC306" s="3" t="str">
        <f t="shared" si="229"/>
        <v>1.13</v>
      </c>
      <c r="BD306" s="3" t="str">
        <f t="shared" si="230"/>
        <v>-</v>
      </c>
      <c r="BE306" s="3">
        <f t="shared" si="231"/>
        <v>169.48</v>
      </c>
      <c r="BF306" s="3">
        <f t="shared" si="232"/>
        <v>-18.989999999999998</v>
      </c>
      <c r="BG306" s="3">
        <f t="shared" si="233"/>
        <v>0.10540000000000001</v>
      </c>
    </row>
    <row r="307" spans="1:59" x14ac:dyDescent="0.3">
      <c r="A307" s="1" t="str">
        <f>'Forward collapse simulation'!B317</f>
        <v>1.13</v>
      </c>
      <c r="B307" s="37" t="str">
        <f>IF('Forward collapse simulation'!C317="","-",'Forward collapse simulation'!C317)</f>
        <v>-</v>
      </c>
      <c r="C307" s="85">
        <f>'Forward collapse simulation'!E317</f>
        <v>167.24</v>
      </c>
      <c r="D307" s="85">
        <f>'Forward collapse simulation'!F317</f>
        <v>-49.75</v>
      </c>
      <c r="E307" s="85">
        <f>'Forward collapse simulation'!D317</f>
        <v>0.72199999999999998</v>
      </c>
      <c r="F307" s="85"/>
      <c r="G307" s="3" t="str">
        <f t="shared" si="189"/>
        <v>1.13</v>
      </c>
      <c r="H307" s="3" t="str">
        <f t="shared" si="190"/>
        <v>-</v>
      </c>
      <c r="I307" s="3">
        <f t="shared" si="191"/>
        <v>167.24</v>
      </c>
      <c r="J307" s="3">
        <f t="shared" si="192"/>
        <v>-49.75</v>
      </c>
      <c r="K307" s="3">
        <f t="shared" si="193"/>
        <v>0.64980000000000004</v>
      </c>
      <c r="L307" s="85"/>
      <c r="M307" s="3" t="str">
        <f t="shared" si="194"/>
        <v>1.13</v>
      </c>
      <c r="N307" s="3" t="str">
        <f t="shared" si="195"/>
        <v>-</v>
      </c>
      <c r="O307" s="3">
        <f t="shared" si="196"/>
        <v>167.24</v>
      </c>
      <c r="P307" s="3">
        <f t="shared" si="197"/>
        <v>-49.75</v>
      </c>
      <c r="Q307" s="3">
        <f t="shared" si="198"/>
        <v>0.5776</v>
      </c>
      <c r="R307" s="85"/>
      <c r="S307" s="3" t="str">
        <f t="shared" si="199"/>
        <v>1.13</v>
      </c>
      <c r="T307" s="3" t="str">
        <f t="shared" si="200"/>
        <v>-</v>
      </c>
      <c r="U307" s="3">
        <f t="shared" si="201"/>
        <v>167.24</v>
      </c>
      <c r="V307" s="3">
        <f t="shared" si="202"/>
        <v>-49.75</v>
      </c>
      <c r="W307" s="3">
        <f t="shared" si="203"/>
        <v>0.50539999999999996</v>
      </c>
      <c r="X307" s="85"/>
      <c r="Y307" s="3" t="str">
        <f t="shared" si="204"/>
        <v>1.13</v>
      </c>
      <c r="Z307" s="3" t="str">
        <f t="shared" si="205"/>
        <v>-</v>
      </c>
      <c r="AA307" s="3">
        <f t="shared" si="206"/>
        <v>167.24</v>
      </c>
      <c r="AB307" s="3">
        <f t="shared" si="207"/>
        <v>-49.75</v>
      </c>
      <c r="AC307" s="3">
        <f t="shared" si="208"/>
        <v>0.43319999999999997</v>
      </c>
      <c r="AD307" s="85"/>
      <c r="AE307" s="3" t="str">
        <f t="shared" si="209"/>
        <v>1.13</v>
      </c>
      <c r="AF307" s="3" t="str">
        <f t="shared" si="210"/>
        <v>-</v>
      </c>
      <c r="AG307" s="3">
        <f t="shared" si="211"/>
        <v>167.24</v>
      </c>
      <c r="AH307" s="3">
        <f t="shared" si="212"/>
        <v>-49.75</v>
      </c>
      <c r="AI307" s="3">
        <f t="shared" si="213"/>
        <v>0.36099999999999999</v>
      </c>
      <c r="AJ307" s="85"/>
      <c r="AK307" s="3" t="str">
        <f t="shared" si="214"/>
        <v>1.13</v>
      </c>
      <c r="AL307" s="3" t="str">
        <f t="shared" si="215"/>
        <v>-</v>
      </c>
      <c r="AM307" s="3">
        <f t="shared" si="216"/>
        <v>167.24</v>
      </c>
      <c r="AN307" s="3">
        <f t="shared" si="217"/>
        <v>-49.75</v>
      </c>
      <c r="AO307" s="3">
        <f t="shared" si="218"/>
        <v>0.2888</v>
      </c>
      <c r="AP307" s="85"/>
      <c r="AQ307" s="3" t="str">
        <f t="shared" si="219"/>
        <v>1.13</v>
      </c>
      <c r="AR307" s="3" t="str">
        <f t="shared" si="220"/>
        <v>-</v>
      </c>
      <c r="AS307" s="3">
        <f t="shared" si="221"/>
        <v>167.24</v>
      </c>
      <c r="AT307" s="3">
        <f t="shared" si="222"/>
        <v>-49.75</v>
      </c>
      <c r="AU307" s="3">
        <f t="shared" si="223"/>
        <v>0.21659999999999999</v>
      </c>
      <c r="AV307" s="85"/>
      <c r="AW307" s="3" t="str">
        <f t="shared" si="224"/>
        <v>1.13</v>
      </c>
      <c r="AX307" s="3" t="str">
        <f t="shared" si="225"/>
        <v>-</v>
      </c>
      <c r="AY307" s="3">
        <f t="shared" si="226"/>
        <v>167.24</v>
      </c>
      <c r="AZ307" s="3">
        <f t="shared" si="227"/>
        <v>-49.75</v>
      </c>
      <c r="BA307" s="3">
        <f t="shared" si="228"/>
        <v>0.1444</v>
      </c>
      <c r="BB307" s="85"/>
      <c r="BC307" s="3" t="str">
        <f t="shared" si="229"/>
        <v>1.13</v>
      </c>
      <c r="BD307" s="3" t="str">
        <f t="shared" si="230"/>
        <v>-</v>
      </c>
      <c r="BE307" s="3">
        <f t="shared" si="231"/>
        <v>167.24</v>
      </c>
      <c r="BF307" s="3">
        <f t="shared" si="232"/>
        <v>-49.75</v>
      </c>
      <c r="BG307" s="3">
        <f t="shared" si="233"/>
        <v>7.22E-2</v>
      </c>
    </row>
    <row r="308" spans="1:59" x14ac:dyDescent="0.3">
      <c r="A308" s="1" t="str">
        <f>'Forward collapse simulation'!B318</f>
        <v>1.13</v>
      </c>
      <c r="B308" s="37" t="str">
        <f>IF('Forward collapse simulation'!C318="","-",'Forward collapse simulation'!C318)</f>
        <v>-</v>
      </c>
      <c r="C308" s="85">
        <f>'Forward collapse simulation'!E318</f>
        <v>149.63</v>
      </c>
      <c r="D308" s="85">
        <f>'Forward collapse simulation'!F318</f>
        <v>-70.33</v>
      </c>
      <c r="E308" s="85">
        <f>'Forward collapse simulation'!D318</f>
        <v>0.84</v>
      </c>
      <c r="F308" s="85"/>
      <c r="G308" s="3" t="str">
        <f t="shared" si="189"/>
        <v>1.13</v>
      </c>
      <c r="H308" s="3" t="str">
        <f t="shared" si="190"/>
        <v>-</v>
      </c>
      <c r="I308" s="3">
        <f t="shared" si="191"/>
        <v>149.63</v>
      </c>
      <c r="J308" s="3">
        <f t="shared" si="192"/>
        <v>-70.33</v>
      </c>
      <c r="K308" s="3">
        <f t="shared" si="193"/>
        <v>0.75600000000000001</v>
      </c>
      <c r="L308" s="85"/>
      <c r="M308" s="3" t="str">
        <f t="shared" si="194"/>
        <v>1.13</v>
      </c>
      <c r="N308" s="3" t="str">
        <f t="shared" si="195"/>
        <v>-</v>
      </c>
      <c r="O308" s="3">
        <f t="shared" si="196"/>
        <v>149.63</v>
      </c>
      <c r="P308" s="3">
        <f t="shared" si="197"/>
        <v>-70.33</v>
      </c>
      <c r="Q308" s="3">
        <f t="shared" si="198"/>
        <v>0.67200000000000004</v>
      </c>
      <c r="R308" s="85"/>
      <c r="S308" s="3" t="str">
        <f t="shared" si="199"/>
        <v>1.13</v>
      </c>
      <c r="T308" s="3" t="str">
        <f t="shared" si="200"/>
        <v>-</v>
      </c>
      <c r="U308" s="3">
        <f t="shared" si="201"/>
        <v>149.63</v>
      </c>
      <c r="V308" s="3">
        <f t="shared" si="202"/>
        <v>-70.33</v>
      </c>
      <c r="W308" s="3">
        <f t="shared" si="203"/>
        <v>0.58799999999999997</v>
      </c>
      <c r="X308" s="85"/>
      <c r="Y308" s="3" t="str">
        <f t="shared" si="204"/>
        <v>1.13</v>
      </c>
      <c r="Z308" s="3" t="str">
        <f t="shared" si="205"/>
        <v>-</v>
      </c>
      <c r="AA308" s="3">
        <f t="shared" si="206"/>
        <v>149.63</v>
      </c>
      <c r="AB308" s="3">
        <f t="shared" si="207"/>
        <v>-70.33</v>
      </c>
      <c r="AC308" s="3">
        <f t="shared" si="208"/>
        <v>0.504</v>
      </c>
      <c r="AD308" s="85"/>
      <c r="AE308" s="3" t="str">
        <f t="shared" si="209"/>
        <v>1.13</v>
      </c>
      <c r="AF308" s="3" t="str">
        <f t="shared" si="210"/>
        <v>-</v>
      </c>
      <c r="AG308" s="3">
        <f t="shared" si="211"/>
        <v>149.63</v>
      </c>
      <c r="AH308" s="3">
        <f t="shared" si="212"/>
        <v>-70.33</v>
      </c>
      <c r="AI308" s="3">
        <f t="shared" si="213"/>
        <v>0.42</v>
      </c>
      <c r="AJ308" s="85"/>
      <c r="AK308" s="3" t="str">
        <f t="shared" si="214"/>
        <v>1.13</v>
      </c>
      <c r="AL308" s="3" t="str">
        <f t="shared" si="215"/>
        <v>-</v>
      </c>
      <c r="AM308" s="3">
        <f t="shared" si="216"/>
        <v>149.63</v>
      </c>
      <c r="AN308" s="3">
        <f t="shared" si="217"/>
        <v>-70.33</v>
      </c>
      <c r="AO308" s="3">
        <f t="shared" si="218"/>
        <v>0.33600000000000002</v>
      </c>
      <c r="AP308" s="85"/>
      <c r="AQ308" s="3" t="str">
        <f t="shared" si="219"/>
        <v>1.13</v>
      </c>
      <c r="AR308" s="3" t="str">
        <f t="shared" si="220"/>
        <v>-</v>
      </c>
      <c r="AS308" s="3">
        <f t="shared" si="221"/>
        <v>149.63</v>
      </c>
      <c r="AT308" s="3">
        <f t="shared" si="222"/>
        <v>-70.33</v>
      </c>
      <c r="AU308" s="3">
        <f t="shared" si="223"/>
        <v>0.252</v>
      </c>
      <c r="AV308" s="85"/>
      <c r="AW308" s="3" t="str">
        <f t="shared" si="224"/>
        <v>1.13</v>
      </c>
      <c r="AX308" s="3" t="str">
        <f t="shared" si="225"/>
        <v>-</v>
      </c>
      <c r="AY308" s="3">
        <f t="shared" si="226"/>
        <v>149.63</v>
      </c>
      <c r="AZ308" s="3">
        <f t="shared" si="227"/>
        <v>-70.33</v>
      </c>
      <c r="BA308" s="3">
        <f t="shared" si="228"/>
        <v>0.16800000000000001</v>
      </c>
      <c r="BB308" s="85"/>
      <c r="BC308" s="3" t="str">
        <f t="shared" si="229"/>
        <v>1.13</v>
      </c>
      <c r="BD308" s="3" t="str">
        <f t="shared" si="230"/>
        <v>-</v>
      </c>
      <c r="BE308" s="3">
        <f t="shared" si="231"/>
        <v>149.63</v>
      </c>
      <c r="BF308" s="3">
        <f t="shared" si="232"/>
        <v>-70.33</v>
      </c>
      <c r="BG308" s="3">
        <f t="shared" si="233"/>
        <v>8.4000000000000005E-2</v>
      </c>
    </row>
    <row r="309" spans="1:59" x14ac:dyDescent="0.3">
      <c r="A309" s="1" t="str">
        <f>'Forward collapse simulation'!B319</f>
        <v>1.13</v>
      </c>
      <c r="B309" s="37" t="str">
        <f>IF('Forward collapse simulation'!C319="","-",'Forward collapse simulation'!C319)</f>
        <v>1.14</v>
      </c>
      <c r="C309" s="85">
        <f>'Forward collapse simulation'!E319</f>
        <v>111.29</v>
      </c>
      <c r="D309" s="85">
        <f>'Forward collapse simulation'!F319</f>
        <v>23.81</v>
      </c>
      <c r="E309" s="85">
        <f>'Forward collapse simulation'!D319</f>
        <v>5.5250000000000004</v>
      </c>
      <c r="F309" s="85"/>
      <c r="G309" s="3" t="str">
        <f t="shared" si="189"/>
        <v>1.13</v>
      </c>
      <c r="H309" s="3" t="str">
        <f t="shared" si="190"/>
        <v>1.14</v>
      </c>
      <c r="I309" s="3">
        <f t="shared" si="191"/>
        <v>111.29</v>
      </c>
      <c r="J309" s="3">
        <f t="shared" si="192"/>
        <v>23.81</v>
      </c>
      <c r="K309" s="3">
        <f t="shared" si="193"/>
        <v>5.5250000000000004</v>
      </c>
      <c r="L309" s="85"/>
      <c r="M309" s="3" t="str">
        <f t="shared" si="194"/>
        <v>1.13</v>
      </c>
      <c r="N309" s="3" t="str">
        <f t="shared" si="195"/>
        <v>1.14</v>
      </c>
      <c r="O309" s="3">
        <f t="shared" si="196"/>
        <v>111.29</v>
      </c>
      <c r="P309" s="3">
        <f t="shared" si="197"/>
        <v>23.81</v>
      </c>
      <c r="Q309" s="3">
        <f t="shared" si="198"/>
        <v>5.5250000000000004</v>
      </c>
      <c r="R309" s="85"/>
      <c r="S309" s="3" t="str">
        <f t="shared" si="199"/>
        <v>1.13</v>
      </c>
      <c r="T309" s="3" t="str">
        <f t="shared" si="200"/>
        <v>1.14</v>
      </c>
      <c r="U309" s="3">
        <f t="shared" si="201"/>
        <v>111.29</v>
      </c>
      <c r="V309" s="3">
        <f t="shared" si="202"/>
        <v>23.81</v>
      </c>
      <c r="W309" s="3">
        <f t="shared" si="203"/>
        <v>5.5250000000000004</v>
      </c>
      <c r="X309" s="85"/>
      <c r="Y309" s="3" t="str">
        <f t="shared" si="204"/>
        <v>1.13</v>
      </c>
      <c r="Z309" s="3" t="str">
        <f t="shared" si="205"/>
        <v>1.14</v>
      </c>
      <c r="AA309" s="3">
        <f t="shared" si="206"/>
        <v>111.29</v>
      </c>
      <c r="AB309" s="3">
        <f t="shared" si="207"/>
        <v>23.81</v>
      </c>
      <c r="AC309" s="3">
        <f t="shared" si="208"/>
        <v>5.5250000000000004</v>
      </c>
      <c r="AD309" s="85"/>
      <c r="AE309" s="3" t="str">
        <f t="shared" si="209"/>
        <v>1.13</v>
      </c>
      <c r="AF309" s="3" t="str">
        <f t="shared" si="210"/>
        <v>1.14</v>
      </c>
      <c r="AG309" s="3">
        <f t="shared" si="211"/>
        <v>111.29</v>
      </c>
      <c r="AH309" s="3">
        <f t="shared" si="212"/>
        <v>23.81</v>
      </c>
      <c r="AI309" s="3">
        <f t="shared" si="213"/>
        <v>5.5250000000000004</v>
      </c>
      <c r="AJ309" s="85"/>
      <c r="AK309" s="3" t="str">
        <f t="shared" si="214"/>
        <v>1.13</v>
      </c>
      <c r="AL309" s="3" t="str">
        <f t="shared" si="215"/>
        <v>1.14</v>
      </c>
      <c r="AM309" s="3">
        <f t="shared" si="216"/>
        <v>111.29</v>
      </c>
      <c r="AN309" s="3">
        <f t="shared" si="217"/>
        <v>23.81</v>
      </c>
      <c r="AO309" s="3">
        <f t="shared" si="218"/>
        <v>5.5250000000000004</v>
      </c>
      <c r="AP309" s="85"/>
      <c r="AQ309" s="3" t="str">
        <f t="shared" si="219"/>
        <v>1.13</v>
      </c>
      <c r="AR309" s="3" t="str">
        <f t="shared" si="220"/>
        <v>1.14</v>
      </c>
      <c r="AS309" s="3">
        <f t="shared" si="221"/>
        <v>111.29</v>
      </c>
      <c r="AT309" s="3">
        <f t="shared" si="222"/>
        <v>23.81</v>
      </c>
      <c r="AU309" s="3">
        <f t="shared" si="223"/>
        <v>5.5250000000000004</v>
      </c>
      <c r="AV309" s="85"/>
      <c r="AW309" s="3" t="str">
        <f t="shared" si="224"/>
        <v>1.13</v>
      </c>
      <c r="AX309" s="3" t="str">
        <f t="shared" si="225"/>
        <v>1.14</v>
      </c>
      <c r="AY309" s="3">
        <f t="shared" si="226"/>
        <v>111.29</v>
      </c>
      <c r="AZ309" s="3">
        <f t="shared" si="227"/>
        <v>23.81</v>
      </c>
      <c r="BA309" s="3">
        <f t="shared" si="228"/>
        <v>5.5250000000000004</v>
      </c>
      <c r="BB309" s="85"/>
      <c r="BC309" s="3" t="str">
        <f t="shared" si="229"/>
        <v>1.13</v>
      </c>
      <c r="BD309" s="3" t="str">
        <f t="shared" si="230"/>
        <v>1.14</v>
      </c>
      <c r="BE309" s="3">
        <f t="shared" si="231"/>
        <v>111.29</v>
      </c>
      <c r="BF309" s="3">
        <f t="shared" si="232"/>
        <v>23.81</v>
      </c>
      <c r="BG309" s="3">
        <f t="shared" si="233"/>
        <v>5.5250000000000004</v>
      </c>
    </row>
    <row r="310" spans="1:59" x14ac:dyDescent="0.3">
      <c r="A310" s="1" t="str">
        <f>'Forward collapse simulation'!B320</f>
        <v>1.14</v>
      </c>
      <c r="B310" s="37" t="str">
        <f>IF('Forward collapse simulation'!C320="","-",'Forward collapse simulation'!C320)</f>
        <v>-</v>
      </c>
      <c r="C310" s="85">
        <f>'Forward collapse simulation'!E320</f>
        <v>15.95</v>
      </c>
      <c r="D310" s="85">
        <f>'Forward collapse simulation'!F320</f>
        <v>-69.400000000000006</v>
      </c>
      <c r="E310" s="85">
        <f>'Forward collapse simulation'!D320</f>
        <v>1.014</v>
      </c>
      <c r="F310" s="85"/>
      <c r="G310" s="3" t="str">
        <f t="shared" si="189"/>
        <v>1.14</v>
      </c>
      <c r="H310" s="3" t="str">
        <f t="shared" si="190"/>
        <v>-</v>
      </c>
      <c r="I310" s="3">
        <f t="shared" si="191"/>
        <v>15.95</v>
      </c>
      <c r="J310" s="3">
        <f t="shared" si="192"/>
        <v>-69.400000000000006</v>
      </c>
      <c r="K310" s="3">
        <f t="shared" si="193"/>
        <v>0.91260000000000008</v>
      </c>
      <c r="L310" s="85"/>
      <c r="M310" s="3" t="str">
        <f t="shared" si="194"/>
        <v>1.14</v>
      </c>
      <c r="N310" s="3" t="str">
        <f t="shared" si="195"/>
        <v>-</v>
      </c>
      <c r="O310" s="3">
        <f t="shared" si="196"/>
        <v>15.95</v>
      </c>
      <c r="P310" s="3">
        <f t="shared" si="197"/>
        <v>-69.400000000000006</v>
      </c>
      <c r="Q310" s="3">
        <f t="shared" si="198"/>
        <v>0.81120000000000003</v>
      </c>
      <c r="R310" s="85"/>
      <c r="S310" s="3" t="str">
        <f t="shared" si="199"/>
        <v>1.14</v>
      </c>
      <c r="T310" s="3" t="str">
        <f t="shared" si="200"/>
        <v>-</v>
      </c>
      <c r="U310" s="3">
        <f t="shared" si="201"/>
        <v>15.95</v>
      </c>
      <c r="V310" s="3">
        <f t="shared" si="202"/>
        <v>-69.400000000000006</v>
      </c>
      <c r="W310" s="3">
        <f t="shared" si="203"/>
        <v>0.70979999999999999</v>
      </c>
      <c r="X310" s="85"/>
      <c r="Y310" s="3" t="str">
        <f t="shared" si="204"/>
        <v>1.14</v>
      </c>
      <c r="Z310" s="3" t="str">
        <f t="shared" si="205"/>
        <v>-</v>
      </c>
      <c r="AA310" s="3">
        <f t="shared" si="206"/>
        <v>15.95</v>
      </c>
      <c r="AB310" s="3">
        <f t="shared" si="207"/>
        <v>-69.400000000000006</v>
      </c>
      <c r="AC310" s="3">
        <f t="shared" si="208"/>
        <v>0.60839999999999994</v>
      </c>
      <c r="AD310" s="85"/>
      <c r="AE310" s="3" t="str">
        <f t="shared" si="209"/>
        <v>1.14</v>
      </c>
      <c r="AF310" s="3" t="str">
        <f t="shared" si="210"/>
        <v>-</v>
      </c>
      <c r="AG310" s="3">
        <f t="shared" si="211"/>
        <v>15.95</v>
      </c>
      <c r="AH310" s="3">
        <f t="shared" si="212"/>
        <v>-69.400000000000006</v>
      </c>
      <c r="AI310" s="3">
        <f t="shared" si="213"/>
        <v>0.50700000000000001</v>
      </c>
      <c r="AJ310" s="85"/>
      <c r="AK310" s="3" t="str">
        <f t="shared" si="214"/>
        <v>1.14</v>
      </c>
      <c r="AL310" s="3" t="str">
        <f t="shared" si="215"/>
        <v>-</v>
      </c>
      <c r="AM310" s="3">
        <f t="shared" si="216"/>
        <v>15.95</v>
      </c>
      <c r="AN310" s="3">
        <f t="shared" si="217"/>
        <v>-69.400000000000006</v>
      </c>
      <c r="AO310" s="3">
        <f t="shared" si="218"/>
        <v>0.40560000000000002</v>
      </c>
      <c r="AP310" s="85"/>
      <c r="AQ310" s="3" t="str">
        <f t="shared" si="219"/>
        <v>1.14</v>
      </c>
      <c r="AR310" s="3" t="str">
        <f t="shared" si="220"/>
        <v>-</v>
      </c>
      <c r="AS310" s="3">
        <f t="shared" si="221"/>
        <v>15.95</v>
      </c>
      <c r="AT310" s="3">
        <f t="shared" si="222"/>
        <v>-69.400000000000006</v>
      </c>
      <c r="AU310" s="3">
        <f t="shared" si="223"/>
        <v>0.30419999999999997</v>
      </c>
      <c r="AV310" s="85"/>
      <c r="AW310" s="3" t="str">
        <f t="shared" si="224"/>
        <v>1.14</v>
      </c>
      <c r="AX310" s="3" t="str">
        <f t="shared" si="225"/>
        <v>-</v>
      </c>
      <c r="AY310" s="3">
        <f t="shared" si="226"/>
        <v>15.95</v>
      </c>
      <c r="AZ310" s="3">
        <f t="shared" si="227"/>
        <v>-69.400000000000006</v>
      </c>
      <c r="BA310" s="3">
        <f t="shared" si="228"/>
        <v>0.20280000000000001</v>
      </c>
      <c r="BB310" s="85"/>
      <c r="BC310" s="3" t="str">
        <f t="shared" si="229"/>
        <v>1.14</v>
      </c>
      <c r="BD310" s="3" t="str">
        <f t="shared" si="230"/>
        <v>-</v>
      </c>
      <c r="BE310" s="3">
        <f t="shared" si="231"/>
        <v>15.95</v>
      </c>
      <c r="BF310" s="3">
        <f t="shared" si="232"/>
        <v>-69.400000000000006</v>
      </c>
      <c r="BG310" s="3">
        <f t="shared" si="233"/>
        <v>0.1014</v>
      </c>
    </row>
    <row r="311" spans="1:59" x14ac:dyDescent="0.3">
      <c r="A311" s="1" t="str">
        <f>'Forward collapse simulation'!B321</f>
        <v>1.14</v>
      </c>
      <c r="B311" s="37" t="str">
        <f>IF('Forward collapse simulation'!C321="","-",'Forward collapse simulation'!C321)</f>
        <v>-</v>
      </c>
      <c r="C311" s="85">
        <f>'Forward collapse simulation'!E321</f>
        <v>8.1300000000000008</v>
      </c>
      <c r="D311" s="85">
        <f>'Forward collapse simulation'!F321</f>
        <v>-56.65</v>
      </c>
      <c r="E311" s="85">
        <f>'Forward collapse simulation'!D321</f>
        <v>1.1579999999999999</v>
      </c>
      <c r="F311" s="85"/>
      <c r="G311" s="3" t="str">
        <f t="shared" si="189"/>
        <v>1.14</v>
      </c>
      <c r="H311" s="3" t="str">
        <f t="shared" si="190"/>
        <v>-</v>
      </c>
      <c r="I311" s="3">
        <f t="shared" si="191"/>
        <v>8.1300000000000008</v>
      </c>
      <c r="J311" s="3">
        <f t="shared" si="192"/>
        <v>-56.65</v>
      </c>
      <c r="K311" s="3">
        <f t="shared" si="193"/>
        <v>1.0422</v>
      </c>
      <c r="L311" s="85"/>
      <c r="M311" s="3" t="str">
        <f t="shared" si="194"/>
        <v>1.14</v>
      </c>
      <c r="N311" s="3" t="str">
        <f t="shared" si="195"/>
        <v>-</v>
      </c>
      <c r="O311" s="3">
        <f t="shared" si="196"/>
        <v>8.1300000000000008</v>
      </c>
      <c r="P311" s="3">
        <f t="shared" si="197"/>
        <v>-56.65</v>
      </c>
      <c r="Q311" s="3">
        <f t="shared" si="198"/>
        <v>0.9264</v>
      </c>
      <c r="R311" s="85"/>
      <c r="S311" s="3" t="str">
        <f t="shared" si="199"/>
        <v>1.14</v>
      </c>
      <c r="T311" s="3" t="str">
        <f t="shared" si="200"/>
        <v>-</v>
      </c>
      <c r="U311" s="3">
        <f t="shared" si="201"/>
        <v>8.1300000000000008</v>
      </c>
      <c r="V311" s="3">
        <f t="shared" si="202"/>
        <v>-56.65</v>
      </c>
      <c r="W311" s="3">
        <f t="shared" si="203"/>
        <v>0.81059999999999988</v>
      </c>
      <c r="X311" s="85"/>
      <c r="Y311" s="3" t="str">
        <f t="shared" si="204"/>
        <v>1.14</v>
      </c>
      <c r="Z311" s="3" t="str">
        <f t="shared" si="205"/>
        <v>-</v>
      </c>
      <c r="AA311" s="3">
        <f t="shared" si="206"/>
        <v>8.1300000000000008</v>
      </c>
      <c r="AB311" s="3">
        <f t="shared" si="207"/>
        <v>-56.65</v>
      </c>
      <c r="AC311" s="3">
        <f t="shared" si="208"/>
        <v>0.69479999999999997</v>
      </c>
      <c r="AD311" s="85"/>
      <c r="AE311" s="3" t="str">
        <f t="shared" si="209"/>
        <v>1.14</v>
      </c>
      <c r="AF311" s="3" t="str">
        <f t="shared" si="210"/>
        <v>-</v>
      </c>
      <c r="AG311" s="3">
        <f t="shared" si="211"/>
        <v>8.1300000000000008</v>
      </c>
      <c r="AH311" s="3">
        <f t="shared" si="212"/>
        <v>-56.65</v>
      </c>
      <c r="AI311" s="3">
        <f t="shared" si="213"/>
        <v>0.57899999999999996</v>
      </c>
      <c r="AJ311" s="85"/>
      <c r="AK311" s="3" t="str">
        <f t="shared" si="214"/>
        <v>1.14</v>
      </c>
      <c r="AL311" s="3" t="str">
        <f t="shared" si="215"/>
        <v>-</v>
      </c>
      <c r="AM311" s="3">
        <f t="shared" si="216"/>
        <v>8.1300000000000008</v>
      </c>
      <c r="AN311" s="3">
        <f t="shared" si="217"/>
        <v>-56.65</v>
      </c>
      <c r="AO311" s="3">
        <f t="shared" si="218"/>
        <v>0.4632</v>
      </c>
      <c r="AP311" s="85"/>
      <c r="AQ311" s="3" t="str">
        <f t="shared" si="219"/>
        <v>1.14</v>
      </c>
      <c r="AR311" s="3" t="str">
        <f t="shared" si="220"/>
        <v>-</v>
      </c>
      <c r="AS311" s="3">
        <f t="shared" si="221"/>
        <v>8.1300000000000008</v>
      </c>
      <c r="AT311" s="3">
        <f t="shared" si="222"/>
        <v>-56.65</v>
      </c>
      <c r="AU311" s="3">
        <f t="shared" si="223"/>
        <v>0.34739999999999999</v>
      </c>
      <c r="AV311" s="85"/>
      <c r="AW311" s="3" t="str">
        <f t="shared" si="224"/>
        <v>1.14</v>
      </c>
      <c r="AX311" s="3" t="str">
        <f t="shared" si="225"/>
        <v>-</v>
      </c>
      <c r="AY311" s="3">
        <f t="shared" si="226"/>
        <v>8.1300000000000008</v>
      </c>
      <c r="AZ311" s="3">
        <f t="shared" si="227"/>
        <v>-56.65</v>
      </c>
      <c r="BA311" s="3">
        <f t="shared" si="228"/>
        <v>0.2316</v>
      </c>
      <c r="BB311" s="85"/>
      <c r="BC311" s="3" t="str">
        <f t="shared" si="229"/>
        <v>1.14</v>
      </c>
      <c r="BD311" s="3" t="str">
        <f t="shared" si="230"/>
        <v>-</v>
      </c>
      <c r="BE311" s="3">
        <f t="shared" si="231"/>
        <v>8.1300000000000008</v>
      </c>
      <c r="BF311" s="3">
        <f t="shared" si="232"/>
        <v>-56.65</v>
      </c>
      <c r="BG311" s="3">
        <f t="shared" si="233"/>
        <v>0.1158</v>
      </c>
    </row>
    <row r="312" spans="1:59" x14ac:dyDescent="0.3">
      <c r="A312" s="1" t="str">
        <f>'Forward collapse simulation'!B322</f>
        <v>1.14</v>
      </c>
      <c r="B312" s="37" t="str">
        <f>IF('Forward collapse simulation'!C322="","-",'Forward collapse simulation'!C322)</f>
        <v>-</v>
      </c>
      <c r="C312" s="85">
        <f>'Forward collapse simulation'!E322</f>
        <v>5.46</v>
      </c>
      <c r="D312" s="85">
        <f>'Forward collapse simulation'!F322</f>
        <v>-37.79</v>
      </c>
      <c r="E312" s="85">
        <f>'Forward collapse simulation'!D322</f>
        <v>1.611</v>
      </c>
      <c r="F312" s="85"/>
      <c r="G312" s="3" t="str">
        <f t="shared" si="189"/>
        <v>1.14</v>
      </c>
      <c r="H312" s="3" t="str">
        <f t="shared" si="190"/>
        <v>-</v>
      </c>
      <c r="I312" s="3">
        <f t="shared" si="191"/>
        <v>5.46</v>
      </c>
      <c r="J312" s="3">
        <f t="shared" si="192"/>
        <v>-37.79</v>
      </c>
      <c r="K312" s="3">
        <f t="shared" si="193"/>
        <v>1.4499</v>
      </c>
      <c r="L312" s="85"/>
      <c r="M312" s="3" t="str">
        <f t="shared" si="194"/>
        <v>1.14</v>
      </c>
      <c r="N312" s="3" t="str">
        <f t="shared" si="195"/>
        <v>-</v>
      </c>
      <c r="O312" s="3">
        <f t="shared" si="196"/>
        <v>5.46</v>
      </c>
      <c r="P312" s="3">
        <f t="shared" si="197"/>
        <v>-37.79</v>
      </c>
      <c r="Q312" s="3">
        <f t="shared" si="198"/>
        <v>1.2888000000000002</v>
      </c>
      <c r="R312" s="85"/>
      <c r="S312" s="3" t="str">
        <f t="shared" si="199"/>
        <v>1.14</v>
      </c>
      <c r="T312" s="3" t="str">
        <f t="shared" si="200"/>
        <v>-</v>
      </c>
      <c r="U312" s="3">
        <f t="shared" si="201"/>
        <v>5.46</v>
      </c>
      <c r="V312" s="3">
        <f t="shared" si="202"/>
        <v>-37.79</v>
      </c>
      <c r="W312" s="3">
        <f t="shared" si="203"/>
        <v>1.1276999999999999</v>
      </c>
      <c r="X312" s="85"/>
      <c r="Y312" s="3" t="str">
        <f t="shared" si="204"/>
        <v>1.14</v>
      </c>
      <c r="Z312" s="3" t="str">
        <f t="shared" si="205"/>
        <v>-</v>
      </c>
      <c r="AA312" s="3">
        <f t="shared" si="206"/>
        <v>5.46</v>
      </c>
      <c r="AB312" s="3">
        <f t="shared" si="207"/>
        <v>-37.79</v>
      </c>
      <c r="AC312" s="3">
        <f t="shared" si="208"/>
        <v>0.9665999999999999</v>
      </c>
      <c r="AD312" s="85"/>
      <c r="AE312" s="3" t="str">
        <f t="shared" si="209"/>
        <v>1.14</v>
      </c>
      <c r="AF312" s="3" t="str">
        <f t="shared" si="210"/>
        <v>-</v>
      </c>
      <c r="AG312" s="3">
        <f t="shared" si="211"/>
        <v>5.46</v>
      </c>
      <c r="AH312" s="3">
        <f t="shared" si="212"/>
        <v>-37.79</v>
      </c>
      <c r="AI312" s="3">
        <f t="shared" si="213"/>
        <v>0.80549999999999999</v>
      </c>
      <c r="AJ312" s="85"/>
      <c r="AK312" s="3" t="str">
        <f t="shared" si="214"/>
        <v>1.14</v>
      </c>
      <c r="AL312" s="3" t="str">
        <f t="shared" si="215"/>
        <v>-</v>
      </c>
      <c r="AM312" s="3">
        <f t="shared" si="216"/>
        <v>5.46</v>
      </c>
      <c r="AN312" s="3">
        <f t="shared" si="217"/>
        <v>-37.79</v>
      </c>
      <c r="AO312" s="3">
        <f t="shared" si="218"/>
        <v>0.64440000000000008</v>
      </c>
      <c r="AP312" s="85"/>
      <c r="AQ312" s="3" t="str">
        <f t="shared" si="219"/>
        <v>1.14</v>
      </c>
      <c r="AR312" s="3" t="str">
        <f t="shared" si="220"/>
        <v>-</v>
      </c>
      <c r="AS312" s="3">
        <f t="shared" si="221"/>
        <v>5.46</v>
      </c>
      <c r="AT312" s="3">
        <f t="shared" si="222"/>
        <v>-37.79</v>
      </c>
      <c r="AU312" s="3">
        <f t="shared" si="223"/>
        <v>0.48329999999999995</v>
      </c>
      <c r="AV312" s="85"/>
      <c r="AW312" s="3" t="str">
        <f t="shared" si="224"/>
        <v>1.14</v>
      </c>
      <c r="AX312" s="3" t="str">
        <f t="shared" si="225"/>
        <v>-</v>
      </c>
      <c r="AY312" s="3">
        <f t="shared" si="226"/>
        <v>5.46</v>
      </c>
      <c r="AZ312" s="3">
        <f t="shared" si="227"/>
        <v>-37.79</v>
      </c>
      <c r="BA312" s="3">
        <f t="shared" si="228"/>
        <v>0.32220000000000004</v>
      </c>
      <c r="BB312" s="85"/>
      <c r="BC312" s="3" t="str">
        <f t="shared" si="229"/>
        <v>1.14</v>
      </c>
      <c r="BD312" s="3" t="str">
        <f t="shared" si="230"/>
        <v>-</v>
      </c>
      <c r="BE312" s="3">
        <f t="shared" si="231"/>
        <v>5.46</v>
      </c>
      <c r="BF312" s="3">
        <f t="shared" si="232"/>
        <v>-37.79</v>
      </c>
      <c r="BG312" s="3">
        <f t="shared" si="233"/>
        <v>0.16110000000000002</v>
      </c>
    </row>
    <row r="313" spans="1:59" x14ac:dyDescent="0.3">
      <c r="A313" s="1" t="str">
        <f>'Forward collapse simulation'!B323</f>
        <v>1.14</v>
      </c>
      <c r="B313" s="37" t="str">
        <f>IF('Forward collapse simulation'!C323="","-",'Forward collapse simulation'!C323)</f>
        <v>-</v>
      </c>
      <c r="C313" s="85">
        <f>'Forward collapse simulation'!E323</f>
        <v>5.88</v>
      </c>
      <c r="D313" s="85">
        <f>'Forward collapse simulation'!F323</f>
        <v>-25.17</v>
      </c>
      <c r="E313" s="85">
        <f>'Forward collapse simulation'!D323</f>
        <v>1.585</v>
      </c>
      <c r="F313" s="85"/>
      <c r="G313" s="3" t="str">
        <f t="shared" si="189"/>
        <v>1.14</v>
      </c>
      <c r="H313" s="3" t="str">
        <f t="shared" si="190"/>
        <v>-</v>
      </c>
      <c r="I313" s="3">
        <f t="shared" si="191"/>
        <v>5.88</v>
      </c>
      <c r="J313" s="3">
        <f t="shared" si="192"/>
        <v>-25.17</v>
      </c>
      <c r="K313" s="3">
        <f t="shared" si="193"/>
        <v>1.4265000000000001</v>
      </c>
      <c r="L313" s="85"/>
      <c r="M313" s="3" t="str">
        <f t="shared" si="194"/>
        <v>1.14</v>
      </c>
      <c r="N313" s="3" t="str">
        <f t="shared" si="195"/>
        <v>-</v>
      </c>
      <c r="O313" s="3">
        <f t="shared" si="196"/>
        <v>5.88</v>
      </c>
      <c r="P313" s="3">
        <f t="shared" si="197"/>
        <v>-25.17</v>
      </c>
      <c r="Q313" s="3">
        <f t="shared" si="198"/>
        <v>1.268</v>
      </c>
      <c r="R313" s="85"/>
      <c r="S313" s="3" t="str">
        <f t="shared" si="199"/>
        <v>1.14</v>
      </c>
      <c r="T313" s="3" t="str">
        <f t="shared" si="200"/>
        <v>-</v>
      </c>
      <c r="U313" s="3">
        <f t="shared" si="201"/>
        <v>5.88</v>
      </c>
      <c r="V313" s="3">
        <f t="shared" si="202"/>
        <v>-25.17</v>
      </c>
      <c r="W313" s="3">
        <f t="shared" si="203"/>
        <v>1.1094999999999999</v>
      </c>
      <c r="X313" s="85"/>
      <c r="Y313" s="3" t="str">
        <f t="shared" si="204"/>
        <v>1.14</v>
      </c>
      <c r="Z313" s="3" t="str">
        <f t="shared" si="205"/>
        <v>-</v>
      </c>
      <c r="AA313" s="3">
        <f t="shared" si="206"/>
        <v>5.88</v>
      </c>
      <c r="AB313" s="3">
        <f t="shared" si="207"/>
        <v>-25.17</v>
      </c>
      <c r="AC313" s="3">
        <f t="shared" si="208"/>
        <v>0.95099999999999996</v>
      </c>
      <c r="AD313" s="85"/>
      <c r="AE313" s="3" t="str">
        <f t="shared" si="209"/>
        <v>1.14</v>
      </c>
      <c r="AF313" s="3" t="str">
        <f t="shared" si="210"/>
        <v>-</v>
      </c>
      <c r="AG313" s="3">
        <f t="shared" si="211"/>
        <v>5.88</v>
      </c>
      <c r="AH313" s="3">
        <f t="shared" si="212"/>
        <v>-25.17</v>
      </c>
      <c r="AI313" s="3">
        <f t="shared" si="213"/>
        <v>0.79249999999999998</v>
      </c>
      <c r="AJ313" s="85"/>
      <c r="AK313" s="3" t="str">
        <f t="shared" si="214"/>
        <v>1.14</v>
      </c>
      <c r="AL313" s="3" t="str">
        <f t="shared" si="215"/>
        <v>-</v>
      </c>
      <c r="AM313" s="3">
        <f t="shared" si="216"/>
        <v>5.88</v>
      </c>
      <c r="AN313" s="3">
        <f t="shared" si="217"/>
        <v>-25.17</v>
      </c>
      <c r="AO313" s="3">
        <f t="shared" si="218"/>
        <v>0.63400000000000001</v>
      </c>
      <c r="AP313" s="85"/>
      <c r="AQ313" s="3" t="str">
        <f t="shared" si="219"/>
        <v>1.14</v>
      </c>
      <c r="AR313" s="3" t="str">
        <f t="shared" si="220"/>
        <v>-</v>
      </c>
      <c r="AS313" s="3">
        <f t="shared" si="221"/>
        <v>5.88</v>
      </c>
      <c r="AT313" s="3">
        <f t="shared" si="222"/>
        <v>-25.17</v>
      </c>
      <c r="AU313" s="3">
        <f t="shared" si="223"/>
        <v>0.47549999999999998</v>
      </c>
      <c r="AV313" s="85"/>
      <c r="AW313" s="3" t="str">
        <f t="shared" si="224"/>
        <v>1.14</v>
      </c>
      <c r="AX313" s="3" t="str">
        <f t="shared" si="225"/>
        <v>-</v>
      </c>
      <c r="AY313" s="3">
        <f t="shared" si="226"/>
        <v>5.88</v>
      </c>
      <c r="AZ313" s="3">
        <f t="shared" si="227"/>
        <v>-25.17</v>
      </c>
      <c r="BA313" s="3">
        <f t="shared" si="228"/>
        <v>0.317</v>
      </c>
      <c r="BB313" s="85"/>
      <c r="BC313" s="3" t="str">
        <f t="shared" si="229"/>
        <v>1.14</v>
      </c>
      <c r="BD313" s="3" t="str">
        <f t="shared" si="230"/>
        <v>-</v>
      </c>
      <c r="BE313" s="3">
        <f t="shared" si="231"/>
        <v>5.88</v>
      </c>
      <c r="BF313" s="3">
        <f t="shared" si="232"/>
        <v>-25.17</v>
      </c>
      <c r="BG313" s="3">
        <f t="shared" si="233"/>
        <v>0.1585</v>
      </c>
    </row>
    <row r="314" spans="1:59" x14ac:dyDescent="0.3">
      <c r="A314" s="1" t="str">
        <f>'Forward collapse simulation'!B324</f>
        <v>1.14</v>
      </c>
      <c r="B314" s="37" t="str">
        <f>IF('Forward collapse simulation'!C324="","-",'Forward collapse simulation'!C324)</f>
        <v>-</v>
      </c>
      <c r="C314" s="85">
        <f>'Forward collapse simulation'!E324</f>
        <v>2.42</v>
      </c>
      <c r="D314" s="85">
        <f>'Forward collapse simulation'!F324</f>
        <v>-9.9</v>
      </c>
      <c r="E314" s="85">
        <f>'Forward collapse simulation'!D324</f>
        <v>1.4419999999999999</v>
      </c>
      <c r="F314" s="85"/>
      <c r="G314" s="3" t="str">
        <f t="shared" si="189"/>
        <v>1.14</v>
      </c>
      <c r="H314" s="3" t="str">
        <f t="shared" si="190"/>
        <v>-</v>
      </c>
      <c r="I314" s="3">
        <f t="shared" si="191"/>
        <v>2.42</v>
      </c>
      <c r="J314" s="3">
        <f t="shared" si="192"/>
        <v>-9.9</v>
      </c>
      <c r="K314" s="3">
        <f t="shared" si="193"/>
        <v>1.2978000000000001</v>
      </c>
      <c r="L314" s="85"/>
      <c r="M314" s="3" t="str">
        <f t="shared" si="194"/>
        <v>1.14</v>
      </c>
      <c r="N314" s="3" t="str">
        <f t="shared" si="195"/>
        <v>-</v>
      </c>
      <c r="O314" s="3">
        <f t="shared" si="196"/>
        <v>2.42</v>
      </c>
      <c r="P314" s="3">
        <f t="shared" si="197"/>
        <v>-9.9</v>
      </c>
      <c r="Q314" s="3">
        <f t="shared" si="198"/>
        <v>1.1536</v>
      </c>
      <c r="R314" s="85"/>
      <c r="S314" s="3" t="str">
        <f t="shared" si="199"/>
        <v>1.14</v>
      </c>
      <c r="T314" s="3" t="str">
        <f t="shared" si="200"/>
        <v>-</v>
      </c>
      <c r="U314" s="3">
        <f t="shared" si="201"/>
        <v>2.42</v>
      </c>
      <c r="V314" s="3">
        <f t="shared" si="202"/>
        <v>-9.9</v>
      </c>
      <c r="W314" s="3">
        <f t="shared" si="203"/>
        <v>1.0093999999999999</v>
      </c>
      <c r="X314" s="85"/>
      <c r="Y314" s="3" t="str">
        <f t="shared" si="204"/>
        <v>1.14</v>
      </c>
      <c r="Z314" s="3" t="str">
        <f t="shared" si="205"/>
        <v>-</v>
      </c>
      <c r="AA314" s="3">
        <f t="shared" si="206"/>
        <v>2.42</v>
      </c>
      <c r="AB314" s="3">
        <f t="shared" si="207"/>
        <v>-9.9</v>
      </c>
      <c r="AC314" s="3">
        <f t="shared" si="208"/>
        <v>0.86519999999999997</v>
      </c>
      <c r="AD314" s="85"/>
      <c r="AE314" s="3" t="str">
        <f t="shared" si="209"/>
        <v>1.14</v>
      </c>
      <c r="AF314" s="3" t="str">
        <f t="shared" si="210"/>
        <v>-</v>
      </c>
      <c r="AG314" s="3">
        <f t="shared" si="211"/>
        <v>2.42</v>
      </c>
      <c r="AH314" s="3">
        <f t="shared" si="212"/>
        <v>-9.9</v>
      </c>
      <c r="AI314" s="3">
        <f t="shared" si="213"/>
        <v>0.72099999999999997</v>
      </c>
      <c r="AJ314" s="85"/>
      <c r="AK314" s="3" t="str">
        <f t="shared" si="214"/>
        <v>1.14</v>
      </c>
      <c r="AL314" s="3" t="str">
        <f t="shared" si="215"/>
        <v>-</v>
      </c>
      <c r="AM314" s="3">
        <f t="shared" si="216"/>
        <v>2.42</v>
      </c>
      <c r="AN314" s="3">
        <f t="shared" si="217"/>
        <v>-9.9</v>
      </c>
      <c r="AO314" s="3">
        <f t="shared" si="218"/>
        <v>0.57679999999999998</v>
      </c>
      <c r="AP314" s="85"/>
      <c r="AQ314" s="3" t="str">
        <f t="shared" si="219"/>
        <v>1.14</v>
      </c>
      <c r="AR314" s="3" t="str">
        <f t="shared" si="220"/>
        <v>-</v>
      </c>
      <c r="AS314" s="3">
        <f t="shared" si="221"/>
        <v>2.42</v>
      </c>
      <c r="AT314" s="3">
        <f t="shared" si="222"/>
        <v>-9.9</v>
      </c>
      <c r="AU314" s="3">
        <f t="shared" si="223"/>
        <v>0.43259999999999998</v>
      </c>
      <c r="AV314" s="85"/>
      <c r="AW314" s="3" t="str">
        <f t="shared" si="224"/>
        <v>1.14</v>
      </c>
      <c r="AX314" s="3" t="str">
        <f t="shared" si="225"/>
        <v>-</v>
      </c>
      <c r="AY314" s="3">
        <f t="shared" si="226"/>
        <v>2.42</v>
      </c>
      <c r="AZ314" s="3">
        <f t="shared" si="227"/>
        <v>-9.9</v>
      </c>
      <c r="BA314" s="3">
        <f t="shared" si="228"/>
        <v>0.28839999999999999</v>
      </c>
      <c r="BB314" s="85"/>
      <c r="BC314" s="3" t="str">
        <f t="shared" si="229"/>
        <v>1.14</v>
      </c>
      <c r="BD314" s="3" t="str">
        <f t="shared" si="230"/>
        <v>-</v>
      </c>
      <c r="BE314" s="3">
        <f t="shared" si="231"/>
        <v>2.42</v>
      </c>
      <c r="BF314" s="3">
        <f t="shared" si="232"/>
        <v>-9.9</v>
      </c>
      <c r="BG314" s="3">
        <f t="shared" si="233"/>
        <v>0.14419999999999999</v>
      </c>
    </row>
    <row r="315" spans="1:59" x14ac:dyDescent="0.3">
      <c r="A315" s="1" t="str">
        <f>'Forward collapse simulation'!B325</f>
        <v>1.14</v>
      </c>
      <c r="B315" s="37" t="str">
        <f>IF('Forward collapse simulation'!C325="","-",'Forward collapse simulation'!C325)</f>
        <v>-</v>
      </c>
      <c r="C315" s="85">
        <f>'Forward collapse simulation'!E325</f>
        <v>0.4</v>
      </c>
      <c r="D315" s="85">
        <f>'Forward collapse simulation'!F325</f>
        <v>-3.21</v>
      </c>
      <c r="E315" s="85">
        <f>'Forward collapse simulation'!D325</f>
        <v>2.4279999999999999</v>
      </c>
      <c r="F315" s="85"/>
      <c r="G315" s="3" t="str">
        <f t="shared" si="189"/>
        <v>1.14</v>
      </c>
      <c r="H315" s="3" t="str">
        <f t="shared" si="190"/>
        <v>-</v>
      </c>
      <c r="I315" s="3">
        <f t="shared" si="191"/>
        <v>0.4</v>
      </c>
      <c r="J315" s="3">
        <f t="shared" si="192"/>
        <v>-3.21</v>
      </c>
      <c r="K315" s="3">
        <f t="shared" si="193"/>
        <v>2.1852</v>
      </c>
      <c r="L315" s="85"/>
      <c r="M315" s="3" t="str">
        <f t="shared" si="194"/>
        <v>1.14</v>
      </c>
      <c r="N315" s="3" t="str">
        <f t="shared" si="195"/>
        <v>-</v>
      </c>
      <c r="O315" s="3">
        <f t="shared" si="196"/>
        <v>0.4</v>
      </c>
      <c r="P315" s="3">
        <f t="shared" si="197"/>
        <v>-3.21</v>
      </c>
      <c r="Q315" s="3">
        <f t="shared" si="198"/>
        <v>1.9424000000000001</v>
      </c>
      <c r="R315" s="85"/>
      <c r="S315" s="3" t="str">
        <f t="shared" si="199"/>
        <v>1.14</v>
      </c>
      <c r="T315" s="3" t="str">
        <f t="shared" si="200"/>
        <v>-</v>
      </c>
      <c r="U315" s="3">
        <f t="shared" si="201"/>
        <v>0.4</v>
      </c>
      <c r="V315" s="3">
        <f t="shared" si="202"/>
        <v>-3.21</v>
      </c>
      <c r="W315" s="3">
        <f t="shared" si="203"/>
        <v>1.6995999999999998</v>
      </c>
      <c r="X315" s="85"/>
      <c r="Y315" s="3" t="str">
        <f t="shared" si="204"/>
        <v>1.14</v>
      </c>
      <c r="Z315" s="3" t="str">
        <f t="shared" si="205"/>
        <v>-</v>
      </c>
      <c r="AA315" s="3">
        <f t="shared" si="206"/>
        <v>0.4</v>
      </c>
      <c r="AB315" s="3">
        <f t="shared" si="207"/>
        <v>-3.21</v>
      </c>
      <c r="AC315" s="3">
        <f t="shared" si="208"/>
        <v>1.4567999999999999</v>
      </c>
      <c r="AD315" s="85"/>
      <c r="AE315" s="3" t="str">
        <f t="shared" si="209"/>
        <v>1.14</v>
      </c>
      <c r="AF315" s="3" t="str">
        <f t="shared" si="210"/>
        <v>-</v>
      </c>
      <c r="AG315" s="3">
        <f t="shared" si="211"/>
        <v>0.4</v>
      </c>
      <c r="AH315" s="3">
        <f t="shared" si="212"/>
        <v>-3.21</v>
      </c>
      <c r="AI315" s="3">
        <f t="shared" si="213"/>
        <v>1.214</v>
      </c>
      <c r="AJ315" s="85"/>
      <c r="AK315" s="3" t="str">
        <f t="shared" si="214"/>
        <v>1.14</v>
      </c>
      <c r="AL315" s="3" t="str">
        <f t="shared" si="215"/>
        <v>-</v>
      </c>
      <c r="AM315" s="3">
        <f t="shared" si="216"/>
        <v>0.4</v>
      </c>
      <c r="AN315" s="3">
        <f t="shared" si="217"/>
        <v>-3.21</v>
      </c>
      <c r="AO315" s="3">
        <f t="shared" si="218"/>
        <v>0.97120000000000006</v>
      </c>
      <c r="AP315" s="85"/>
      <c r="AQ315" s="3" t="str">
        <f t="shared" si="219"/>
        <v>1.14</v>
      </c>
      <c r="AR315" s="3" t="str">
        <f t="shared" si="220"/>
        <v>-</v>
      </c>
      <c r="AS315" s="3">
        <f t="shared" si="221"/>
        <v>0.4</v>
      </c>
      <c r="AT315" s="3">
        <f t="shared" si="222"/>
        <v>-3.21</v>
      </c>
      <c r="AU315" s="3">
        <f t="shared" si="223"/>
        <v>0.72839999999999994</v>
      </c>
      <c r="AV315" s="85"/>
      <c r="AW315" s="3" t="str">
        <f t="shared" si="224"/>
        <v>1.14</v>
      </c>
      <c r="AX315" s="3" t="str">
        <f t="shared" si="225"/>
        <v>-</v>
      </c>
      <c r="AY315" s="3">
        <f t="shared" si="226"/>
        <v>0.4</v>
      </c>
      <c r="AZ315" s="3">
        <f t="shared" si="227"/>
        <v>-3.21</v>
      </c>
      <c r="BA315" s="3">
        <f t="shared" si="228"/>
        <v>0.48560000000000003</v>
      </c>
      <c r="BB315" s="85"/>
      <c r="BC315" s="3" t="str">
        <f t="shared" si="229"/>
        <v>1.14</v>
      </c>
      <c r="BD315" s="3" t="str">
        <f t="shared" si="230"/>
        <v>-</v>
      </c>
      <c r="BE315" s="3">
        <f t="shared" si="231"/>
        <v>0.4</v>
      </c>
      <c r="BF315" s="3">
        <f t="shared" si="232"/>
        <v>-3.21</v>
      </c>
      <c r="BG315" s="3">
        <f t="shared" si="233"/>
        <v>0.24280000000000002</v>
      </c>
    </row>
    <row r="316" spans="1:59" x14ac:dyDescent="0.3">
      <c r="A316" s="1" t="str">
        <f>'Forward collapse simulation'!B326</f>
        <v>1.14</v>
      </c>
      <c r="B316" s="37" t="str">
        <f>IF('Forward collapse simulation'!C326="","-",'Forward collapse simulation'!C326)</f>
        <v>-</v>
      </c>
      <c r="C316" s="85">
        <f>'Forward collapse simulation'!E326</f>
        <v>3.14</v>
      </c>
      <c r="D316" s="85">
        <f>'Forward collapse simulation'!F326</f>
        <v>3.95</v>
      </c>
      <c r="E316" s="85">
        <f>'Forward collapse simulation'!D326</f>
        <v>1.6259999999999999</v>
      </c>
      <c r="F316" s="85"/>
      <c r="G316" s="3" t="str">
        <f t="shared" si="189"/>
        <v>1.14</v>
      </c>
      <c r="H316" s="3" t="str">
        <f t="shared" si="190"/>
        <v>-</v>
      </c>
      <c r="I316" s="3">
        <f t="shared" si="191"/>
        <v>3.14</v>
      </c>
      <c r="J316" s="3">
        <f t="shared" si="192"/>
        <v>3.95</v>
      </c>
      <c r="K316" s="3">
        <f t="shared" si="193"/>
        <v>1.4634</v>
      </c>
      <c r="L316" s="85"/>
      <c r="M316" s="3" t="str">
        <f t="shared" si="194"/>
        <v>1.14</v>
      </c>
      <c r="N316" s="3" t="str">
        <f t="shared" si="195"/>
        <v>-</v>
      </c>
      <c r="O316" s="3">
        <f t="shared" si="196"/>
        <v>3.14</v>
      </c>
      <c r="P316" s="3">
        <f t="shared" si="197"/>
        <v>3.95</v>
      </c>
      <c r="Q316" s="3">
        <f t="shared" si="198"/>
        <v>1.3008</v>
      </c>
      <c r="R316" s="85"/>
      <c r="S316" s="3" t="str">
        <f t="shared" si="199"/>
        <v>1.14</v>
      </c>
      <c r="T316" s="3" t="str">
        <f t="shared" si="200"/>
        <v>-</v>
      </c>
      <c r="U316" s="3">
        <f t="shared" si="201"/>
        <v>3.14</v>
      </c>
      <c r="V316" s="3">
        <f t="shared" si="202"/>
        <v>3.95</v>
      </c>
      <c r="W316" s="3">
        <f t="shared" si="203"/>
        <v>1.1381999999999999</v>
      </c>
      <c r="X316" s="85"/>
      <c r="Y316" s="3" t="str">
        <f t="shared" si="204"/>
        <v>1.14</v>
      </c>
      <c r="Z316" s="3" t="str">
        <f t="shared" si="205"/>
        <v>-</v>
      </c>
      <c r="AA316" s="3">
        <f t="shared" si="206"/>
        <v>3.14</v>
      </c>
      <c r="AB316" s="3">
        <f t="shared" si="207"/>
        <v>3.95</v>
      </c>
      <c r="AC316" s="3">
        <f t="shared" si="208"/>
        <v>0.97559999999999991</v>
      </c>
      <c r="AD316" s="85"/>
      <c r="AE316" s="3" t="str">
        <f t="shared" si="209"/>
        <v>1.14</v>
      </c>
      <c r="AF316" s="3" t="str">
        <f t="shared" si="210"/>
        <v>-</v>
      </c>
      <c r="AG316" s="3">
        <f t="shared" si="211"/>
        <v>3.14</v>
      </c>
      <c r="AH316" s="3">
        <f t="shared" si="212"/>
        <v>3.95</v>
      </c>
      <c r="AI316" s="3">
        <f t="shared" si="213"/>
        <v>0.81299999999999994</v>
      </c>
      <c r="AJ316" s="85"/>
      <c r="AK316" s="3" t="str">
        <f t="shared" si="214"/>
        <v>1.14</v>
      </c>
      <c r="AL316" s="3" t="str">
        <f t="shared" si="215"/>
        <v>-</v>
      </c>
      <c r="AM316" s="3">
        <f t="shared" si="216"/>
        <v>3.14</v>
      </c>
      <c r="AN316" s="3">
        <f t="shared" si="217"/>
        <v>3.95</v>
      </c>
      <c r="AO316" s="3">
        <f t="shared" si="218"/>
        <v>0.65039999999999998</v>
      </c>
      <c r="AP316" s="85"/>
      <c r="AQ316" s="3" t="str">
        <f t="shared" si="219"/>
        <v>1.14</v>
      </c>
      <c r="AR316" s="3" t="str">
        <f t="shared" si="220"/>
        <v>-</v>
      </c>
      <c r="AS316" s="3">
        <f t="shared" si="221"/>
        <v>3.14</v>
      </c>
      <c r="AT316" s="3">
        <f t="shared" si="222"/>
        <v>3.95</v>
      </c>
      <c r="AU316" s="3">
        <f t="shared" si="223"/>
        <v>0.48779999999999996</v>
      </c>
      <c r="AV316" s="85"/>
      <c r="AW316" s="3" t="str">
        <f t="shared" si="224"/>
        <v>1.14</v>
      </c>
      <c r="AX316" s="3" t="str">
        <f t="shared" si="225"/>
        <v>-</v>
      </c>
      <c r="AY316" s="3">
        <f t="shared" si="226"/>
        <v>3.14</v>
      </c>
      <c r="AZ316" s="3">
        <f t="shared" si="227"/>
        <v>3.95</v>
      </c>
      <c r="BA316" s="3">
        <f t="shared" si="228"/>
        <v>0.32519999999999999</v>
      </c>
      <c r="BB316" s="85"/>
      <c r="BC316" s="3" t="str">
        <f t="shared" si="229"/>
        <v>1.14</v>
      </c>
      <c r="BD316" s="3" t="str">
        <f t="shared" si="230"/>
        <v>-</v>
      </c>
      <c r="BE316" s="3">
        <f t="shared" si="231"/>
        <v>3.14</v>
      </c>
      <c r="BF316" s="3">
        <f t="shared" si="232"/>
        <v>3.95</v>
      </c>
      <c r="BG316" s="3">
        <f t="shared" si="233"/>
        <v>0.16259999999999999</v>
      </c>
    </row>
    <row r="317" spans="1:59" x14ac:dyDescent="0.3">
      <c r="A317" s="1" t="str">
        <f>'Forward collapse simulation'!B327</f>
        <v>1.14</v>
      </c>
      <c r="B317" s="37" t="str">
        <f>IF('Forward collapse simulation'!C327="","-",'Forward collapse simulation'!C327)</f>
        <v>-</v>
      </c>
      <c r="C317" s="85">
        <f>'Forward collapse simulation'!E327</f>
        <v>4.1399999999999997</v>
      </c>
      <c r="D317" s="85">
        <f>'Forward collapse simulation'!F327</f>
        <v>18.59</v>
      </c>
      <c r="E317" s="85">
        <f>'Forward collapse simulation'!D327</f>
        <v>1.637</v>
      </c>
      <c r="F317" s="85"/>
      <c r="G317" s="3" t="str">
        <f t="shared" si="189"/>
        <v>1.14</v>
      </c>
      <c r="H317" s="3" t="str">
        <f t="shared" si="190"/>
        <v>-</v>
      </c>
      <c r="I317" s="3">
        <f t="shared" si="191"/>
        <v>4.1399999999999997</v>
      </c>
      <c r="J317" s="3">
        <f t="shared" si="192"/>
        <v>18.59</v>
      </c>
      <c r="K317" s="3">
        <f t="shared" si="193"/>
        <v>1.4733000000000001</v>
      </c>
      <c r="L317" s="85"/>
      <c r="M317" s="3" t="str">
        <f t="shared" si="194"/>
        <v>1.14</v>
      </c>
      <c r="N317" s="3" t="str">
        <f t="shared" si="195"/>
        <v>-</v>
      </c>
      <c r="O317" s="3">
        <f t="shared" si="196"/>
        <v>4.1399999999999997</v>
      </c>
      <c r="P317" s="3">
        <f t="shared" si="197"/>
        <v>18.59</v>
      </c>
      <c r="Q317" s="3">
        <f t="shared" si="198"/>
        <v>1.3096000000000001</v>
      </c>
      <c r="R317" s="85"/>
      <c r="S317" s="3" t="str">
        <f t="shared" si="199"/>
        <v>1.14</v>
      </c>
      <c r="T317" s="3" t="str">
        <f t="shared" si="200"/>
        <v>-</v>
      </c>
      <c r="U317" s="3">
        <f t="shared" si="201"/>
        <v>4.1399999999999997</v>
      </c>
      <c r="V317" s="3">
        <f t="shared" si="202"/>
        <v>18.59</v>
      </c>
      <c r="W317" s="3">
        <f t="shared" si="203"/>
        <v>1.1458999999999999</v>
      </c>
      <c r="X317" s="85"/>
      <c r="Y317" s="3" t="str">
        <f t="shared" si="204"/>
        <v>1.14</v>
      </c>
      <c r="Z317" s="3" t="str">
        <f t="shared" si="205"/>
        <v>-</v>
      </c>
      <c r="AA317" s="3">
        <f t="shared" si="206"/>
        <v>4.1399999999999997</v>
      </c>
      <c r="AB317" s="3">
        <f t="shared" si="207"/>
        <v>18.59</v>
      </c>
      <c r="AC317" s="3">
        <f t="shared" si="208"/>
        <v>0.98219999999999996</v>
      </c>
      <c r="AD317" s="85"/>
      <c r="AE317" s="3" t="str">
        <f t="shared" si="209"/>
        <v>1.14</v>
      </c>
      <c r="AF317" s="3" t="str">
        <f t="shared" si="210"/>
        <v>-</v>
      </c>
      <c r="AG317" s="3">
        <f t="shared" si="211"/>
        <v>4.1399999999999997</v>
      </c>
      <c r="AH317" s="3">
        <f t="shared" si="212"/>
        <v>18.59</v>
      </c>
      <c r="AI317" s="3">
        <f t="shared" si="213"/>
        <v>0.81850000000000001</v>
      </c>
      <c r="AJ317" s="85"/>
      <c r="AK317" s="3" t="str">
        <f t="shared" si="214"/>
        <v>1.14</v>
      </c>
      <c r="AL317" s="3" t="str">
        <f t="shared" si="215"/>
        <v>-</v>
      </c>
      <c r="AM317" s="3">
        <f t="shared" si="216"/>
        <v>4.1399999999999997</v>
      </c>
      <c r="AN317" s="3">
        <f t="shared" si="217"/>
        <v>18.59</v>
      </c>
      <c r="AO317" s="3">
        <f t="shared" si="218"/>
        <v>0.65480000000000005</v>
      </c>
      <c r="AP317" s="85"/>
      <c r="AQ317" s="3" t="str">
        <f t="shared" si="219"/>
        <v>1.14</v>
      </c>
      <c r="AR317" s="3" t="str">
        <f t="shared" si="220"/>
        <v>-</v>
      </c>
      <c r="AS317" s="3">
        <f t="shared" si="221"/>
        <v>4.1399999999999997</v>
      </c>
      <c r="AT317" s="3">
        <f t="shared" si="222"/>
        <v>18.59</v>
      </c>
      <c r="AU317" s="3">
        <f t="shared" si="223"/>
        <v>0.49109999999999998</v>
      </c>
      <c r="AV317" s="85"/>
      <c r="AW317" s="3" t="str">
        <f t="shared" si="224"/>
        <v>1.14</v>
      </c>
      <c r="AX317" s="3" t="str">
        <f t="shared" si="225"/>
        <v>-</v>
      </c>
      <c r="AY317" s="3">
        <f t="shared" si="226"/>
        <v>4.1399999999999997</v>
      </c>
      <c r="AZ317" s="3">
        <f t="shared" si="227"/>
        <v>18.59</v>
      </c>
      <c r="BA317" s="3">
        <f t="shared" si="228"/>
        <v>0.32740000000000002</v>
      </c>
      <c r="BB317" s="85"/>
      <c r="BC317" s="3" t="str">
        <f t="shared" si="229"/>
        <v>1.14</v>
      </c>
      <c r="BD317" s="3" t="str">
        <f t="shared" si="230"/>
        <v>-</v>
      </c>
      <c r="BE317" s="3">
        <f t="shared" si="231"/>
        <v>4.1399999999999997</v>
      </c>
      <c r="BF317" s="3">
        <f t="shared" si="232"/>
        <v>18.59</v>
      </c>
      <c r="BG317" s="3">
        <f t="shared" si="233"/>
        <v>0.16370000000000001</v>
      </c>
    </row>
    <row r="318" spans="1:59" x14ac:dyDescent="0.3">
      <c r="A318" s="1" t="str">
        <f>'Forward collapse simulation'!B328</f>
        <v>1.14</v>
      </c>
      <c r="B318" s="37" t="str">
        <f>IF('Forward collapse simulation'!C328="","-",'Forward collapse simulation'!C328)</f>
        <v>-</v>
      </c>
      <c r="C318" s="85">
        <f>'Forward collapse simulation'!E328</f>
        <v>5.75</v>
      </c>
      <c r="D318" s="85">
        <f>'Forward collapse simulation'!F328</f>
        <v>30.39</v>
      </c>
      <c r="E318" s="85">
        <f>'Forward collapse simulation'!D328</f>
        <v>1.702</v>
      </c>
      <c r="F318" s="85"/>
      <c r="G318" s="3" t="str">
        <f t="shared" si="189"/>
        <v>1.14</v>
      </c>
      <c r="H318" s="3" t="str">
        <f t="shared" si="190"/>
        <v>-</v>
      </c>
      <c r="I318" s="3">
        <f t="shared" si="191"/>
        <v>5.75</v>
      </c>
      <c r="J318" s="3">
        <f t="shared" si="192"/>
        <v>30.39</v>
      </c>
      <c r="K318" s="3">
        <f t="shared" si="193"/>
        <v>1.5318000000000001</v>
      </c>
      <c r="L318" s="85"/>
      <c r="M318" s="3" t="str">
        <f t="shared" si="194"/>
        <v>1.14</v>
      </c>
      <c r="N318" s="3" t="str">
        <f t="shared" si="195"/>
        <v>-</v>
      </c>
      <c r="O318" s="3">
        <f t="shared" si="196"/>
        <v>5.75</v>
      </c>
      <c r="P318" s="3">
        <f t="shared" si="197"/>
        <v>30.39</v>
      </c>
      <c r="Q318" s="3">
        <f t="shared" si="198"/>
        <v>1.3616000000000001</v>
      </c>
      <c r="R318" s="85"/>
      <c r="S318" s="3" t="str">
        <f t="shared" si="199"/>
        <v>1.14</v>
      </c>
      <c r="T318" s="3" t="str">
        <f t="shared" si="200"/>
        <v>-</v>
      </c>
      <c r="U318" s="3">
        <f t="shared" si="201"/>
        <v>5.75</v>
      </c>
      <c r="V318" s="3">
        <f t="shared" si="202"/>
        <v>30.39</v>
      </c>
      <c r="W318" s="3">
        <f t="shared" si="203"/>
        <v>1.1913999999999998</v>
      </c>
      <c r="X318" s="85"/>
      <c r="Y318" s="3" t="str">
        <f t="shared" si="204"/>
        <v>1.14</v>
      </c>
      <c r="Z318" s="3" t="str">
        <f t="shared" si="205"/>
        <v>-</v>
      </c>
      <c r="AA318" s="3">
        <f t="shared" si="206"/>
        <v>5.75</v>
      </c>
      <c r="AB318" s="3">
        <f t="shared" si="207"/>
        <v>30.39</v>
      </c>
      <c r="AC318" s="3">
        <f t="shared" si="208"/>
        <v>1.0211999999999999</v>
      </c>
      <c r="AD318" s="85"/>
      <c r="AE318" s="3" t="str">
        <f t="shared" si="209"/>
        <v>1.14</v>
      </c>
      <c r="AF318" s="3" t="str">
        <f t="shared" si="210"/>
        <v>-</v>
      </c>
      <c r="AG318" s="3">
        <f t="shared" si="211"/>
        <v>5.75</v>
      </c>
      <c r="AH318" s="3">
        <f t="shared" si="212"/>
        <v>30.39</v>
      </c>
      <c r="AI318" s="3">
        <f t="shared" si="213"/>
        <v>0.85099999999999998</v>
      </c>
      <c r="AJ318" s="85"/>
      <c r="AK318" s="3" t="str">
        <f t="shared" si="214"/>
        <v>1.14</v>
      </c>
      <c r="AL318" s="3" t="str">
        <f t="shared" si="215"/>
        <v>-</v>
      </c>
      <c r="AM318" s="3">
        <f t="shared" si="216"/>
        <v>5.75</v>
      </c>
      <c r="AN318" s="3">
        <f t="shared" si="217"/>
        <v>30.39</v>
      </c>
      <c r="AO318" s="3">
        <f t="shared" si="218"/>
        <v>0.68080000000000007</v>
      </c>
      <c r="AP318" s="85"/>
      <c r="AQ318" s="3" t="str">
        <f t="shared" si="219"/>
        <v>1.14</v>
      </c>
      <c r="AR318" s="3" t="str">
        <f t="shared" si="220"/>
        <v>-</v>
      </c>
      <c r="AS318" s="3">
        <f t="shared" si="221"/>
        <v>5.75</v>
      </c>
      <c r="AT318" s="3">
        <f t="shared" si="222"/>
        <v>30.39</v>
      </c>
      <c r="AU318" s="3">
        <f t="shared" si="223"/>
        <v>0.51059999999999994</v>
      </c>
      <c r="AV318" s="85"/>
      <c r="AW318" s="3" t="str">
        <f t="shared" si="224"/>
        <v>1.14</v>
      </c>
      <c r="AX318" s="3" t="str">
        <f t="shared" si="225"/>
        <v>-</v>
      </c>
      <c r="AY318" s="3">
        <f t="shared" si="226"/>
        <v>5.75</v>
      </c>
      <c r="AZ318" s="3">
        <f t="shared" si="227"/>
        <v>30.39</v>
      </c>
      <c r="BA318" s="3">
        <f t="shared" si="228"/>
        <v>0.34040000000000004</v>
      </c>
      <c r="BB318" s="85"/>
      <c r="BC318" s="3" t="str">
        <f t="shared" si="229"/>
        <v>1.14</v>
      </c>
      <c r="BD318" s="3" t="str">
        <f t="shared" si="230"/>
        <v>-</v>
      </c>
      <c r="BE318" s="3">
        <f t="shared" si="231"/>
        <v>5.75</v>
      </c>
      <c r="BF318" s="3">
        <f t="shared" si="232"/>
        <v>30.39</v>
      </c>
      <c r="BG318" s="3">
        <f t="shared" si="233"/>
        <v>0.17020000000000002</v>
      </c>
    </row>
    <row r="319" spans="1:59" x14ac:dyDescent="0.3">
      <c r="A319" s="1" t="str">
        <f>'Forward collapse simulation'!B329</f>
        <v>1.14</v>
      </c>
      <c r="B319" s="37" t="str">
        <f>IF('Forward collapse simulation'!C329="","-",'Forward collapse simulation'!C329)</f>
        <v>-</v>
      </c>
      <c r="C319" s="85">
        <f>'Forward collapse simulation'!E329</f>
        <v>6.22</v>
      </c>
      <c r="D319" s="85">
        <f>'Forward collapse simulation'!F329</f>
        <v>37.479999999999997</v>
      </c>
      <c r="E319" s="85">
        <f>'Forward collapse simulation'!D329</f>
        <v>1.9079999999999999</v>
      </c>
      <c r="F319" s="85"/>
      <c r="G319" s="3" t="str">
        <f t="shared" si="189"/>
        <v>1.14</v>
      </c>
      <c r="H319" s="3" t="str">
        <f t="shared" si="190"/>
        <v>-</v>
      </c>
      <c r="I319" s="3">
        <f t="shared" si="191"/>
        <v>6.22</v>
      </c>
      <c r="J319" s="3">
        <f t="shared" si="192"/>
        <v>37.479999999999997</v>
      </c>
      <c r="K319" s="3">
        <f t="shared" si="193"/>
        <v>1.7172000000000001</v>
      </c>
      <c r="L319" s="85"/>
      <c r="M319" s="3" t="str">
        <f t="shared" si="194"/>
        <v>1.14</v>
      </c>
      <c r="N319" s="3" t="str">
        <f t="shared" si="195"/>
        <v>-</v>
      </c>
      <c r="O319" s="3">
        <f t="shared" si="196"/>
        <v>6.22</v>
      </c>
      <c r="P319" s="3">
        <f t="shared" si="197"/>
        <v>37.479999999999997</v>
      </c>
      <c r="Q319" s="3">
        <f t="shared" si="198"/>
        <v>1.5264</v>
      </c>
      <c r="R319" s="85"/>
      <c r="S319" s="3" t="str">
        <f t="shared" si="199"/>
        <v>1.14</v>
      </c>
      <c r="T319" s="3" t="str">
        <f t="shared" si="200"/>
        <v>-</v>
      </c>
      <c r="U319" s="3">
        <f t="shared" si="201"/>
        <v>6.22</v>
      </c>
      <c r="V319" s="3">
        <f t="shared" si="202"/>
        <v>37.479999999999997</v>
      </c>
      <c r="W319" s="3">
        <f t="shared" si="203"/>
        <v>1.3355999999999999</v>
      </c>
      <c r="X319" s="85"/>
      <c r="Y319" s="3" t="str">
        <f t="shared" si="204"/>
        <v>1.14</v>
      </c>
      <c r="Z319" s="3" t="str">
        <f t="shared" si="205"/>
        <v>-</v>
      </c>
      <c r="AA319" s="3">
        <f t="shared" si="206"/>
        <v>6.22</v>
      </c>
      <c r="AB319" s="3">
        <f t="shared" si="207"/>
        <v>37.479999999999997</v>
      </c>
      <c r="AC319" s="3">
        <f t="shared" si="208"/>
        <v>1.1447999999999998</v>
      </c>
      <c r="AD319" s="85"/>
      <c r="AE319" s="3" t="str">
        <f t="shared" si="209"/>
        <v>1.14</v>
      </c>
      <c r="AF319" s="3" t="str">
        <f t="shared" si="210"/>
        <v>-</v>
      </c>
      <c r="AG319" s="3">
        <f t="shared" si="211"/>
        <v>6.22</v>
      </c>
      <c r="AH319" s="3">
        <f t="shared" si="212"/>
        <v>37.479999999999997</v>
      </c>
      <c r="AI319" s="3">
        <f t="shared" si="213"/>
        <v>0.95399999999999996</v>
      </c>
      <c r="AJ319" s="85"/>
      <c r="AK319" s="3" t="str">
        <f t="shared" si="214"/>
        <v>1.14</v>
      </c>
      <c r="AL319" s="3" t="str">
        <f t="shared" si="215"/>
        <v>-</v>
      </c>
      <c r="AM319" s="3">
        <f t="shared" si="216"/>
        <v>6.22</v>
      </c>
      <c r="AN319" s="3">
        <f t="shared" si="217"/>
        <v>37.479999999999997</v>
      </c>
      <c r="AO319" s="3">
        <f t="shared" si="218"/>
        <v>0.76319999999999999</v>
      </c>
      <c r="AP319" s="85"/>
      <c r="AQ319" s="3" t="str">
        <f t="shared" si="219"/>
        <v>1.14</v>
      </c>
      <c r="AR319" s="3" t="str">
        <f t="shared" si="220"/>
        <v>-</v>
      </c>
      <c r="AS319" s="3">
        <f t="shared" si="221"/>
        <v>6.22</v>
      </c>
      <c r="AT319" s="3">
        <f t="shared" si="222"/>
        <v>37.479999999999997</v>
      </c>
      <c r="AU319" s="3">
        <f t="shared" si="223"/>
        <v>0.57239999999999991</v>
      </c>
      <c r="AV319" s="85"/>
      <c r="AW319" s="3" t="str">
        <f t="shared" si="224"/>
        <v>1.14</v>
      </c>
      <c r="AX319" s="3" t="str">
        <f t="shared" si="225"/>
        <v>-</v>
      </c>
      <c r="AY319" s="3">
        <f t="shared" si="226"/>
        <v>6.22</v>
      </c>
      <c r="AZ319" s="3">
        <f t="shared" si="227"/>
        <v>37.479999999999997</v>
      </c>
      <c r="BA319" s="3">
        <f t="shared" si="228"/>
        <v>0.38159999999999999</v>
      </c>
      <c r="BB319" s="85"/>
      <c r="BC319" s="3" t="str">
        <f t="shared" si="229"/>
        <v>1.14</v>
      </c>
      <c r="BD319" s="3" t="str">
        <f t="shared" si="230"/>
        <v>-</v>
      </c>
      <c r="BE319" s="3">
        <f t="shared" si="231"/>
        <v>6.22</v>
      </c>
      <c r="BF319" s="3">
        <f t="shared" si="232"/>
        <v>37.479999999999997</v>
      </c>
      <c r="BG319" s="3">
        <f t="shared" si="233"/>
        <v>0.1908</v>
      </c>
    </row>
    <row r="320" spans="1:59" x14ac:dyDescent="0.3">
      <c r="A320" s="1" t="str">
        <f>'Forward collapse simulation'!B330</f>
        <v>1.14</v>
      </c>
      <c r="B320" s="37" t="str">
        <f>IF('Forward collapse simulation'!C330="","-",'Forward collapse simulation'!C330)</f>
        <v>-</v>
      </c>
      <c r="C320" s="85">
        <f>'Forward collapse simulation'!E330</f>
        <v>5.73</v>
      </c>
      <c r="D320" s="85">
        <f>'Forward collapse simulation'!F330</f>
        <v>39.56</v>
      </c>
      <c r="E320" s="85">
        <f>'Forward collapse simulation'!D330</f>
        <v>2.4670000000000001</v>
      </c>
      <c r="F320" s="85"/>
      <c r="G320" s="3" t="str">
        <f t="shared" si="189"/>
        <v>1.14</v>
      </c>
      <c r="H320" s="3" t="str">
        <f t="shared" si="190"/>
        <v>-</v>
      </c>
      <c r="I320" s="3">
        <f t="shared" si="191"/>
        <v>5.73</v>
      </c>
      <c r="J320" s="3">
        <f t="shared" si="192"/>
        <v>39.56</v>
      </c>
      <c r="K320" s="3">
        <f t="shared" si="193"/>
        <v>2.2202999999999999</v>
      </c>
      <c r="L320" s="85"/>
      <c r="M320" s="3" t="str">
        <f t="shared" si="194"/>
        <v>1.14</v>
      </c>
      <c r="N320" s="3" t="str">
        <f t="shared" si="195"/>
        <v>-</v>
      </c>
      <c r="O320" s="3">
        <f t="shared" si="196"/>
        <v>5.73</v>
      </c>
      <c r="P320" s="3">
        <f t="shared" si="197"/>
        <v>39.56</v>
      </c>
      <c r="Q320" s="3">
        <f t="shared" si="198"/>
        <v>1.9736000000000002</v>
      </c>
      <c r="R320" s="85"/>
      <c r="S320" s="3" t="str">
        <f t="shared" si="199"/>
        <v>1.14</v>
      </c>
      <c r="T320" s="3" t="str">
        <f t="shared" si="200"/>
        <v>-</v>
      </c>
      <c r="U320" s="3">
        <f t="shared" si="201"/>
        <v>5.73</v>
      </c>
      <c r="V320" s="3">
        <f t="shared" si="202"/>
        <v>39.56</v>
      </c>
      <c r="W320" s="3">
        <f t="shared" si="203"/>
        <v>1.7268999999999999</v>
      </c>
      <c r="X320" s="85"/>
      <c r="Y320" s="3" t="str">
        <f t="shared" si="204"/>
        <v>1.14</v>
      </c>
      <c r="Z320" s="3" t="str">
        <f t="shared" si="205"/>
        <v>-</v>
      </c>
      <c r="AA320" s="3">
        <f t="shared" si="206"/>
        <v>5.73</v>
      </c>
      <c r="AB320" s="3">
        <f t="shared" si="207"/>
        <v>39.56</v>
      </c>
      <c r="AC320" s="3">
        <f t="shared" si="208"/>
        <v>1.4802</v>
      </c>
      <c r="AD320" s="85"/>
      <c r="AE320" s="3" t="str">
        <f t="shared" si="209"/>
        <v>1.14</v>
      </c>
      <c r="AF320" s="3" t="str">
        <f t="shared" si="210"/>
        <v>-</v>
      </c>
      <c r="AG320" s="3">
        <f t="shared" si="211"/>
        <v>5.73</v>
      </c>
      <c r="AH320" s="3">
        <f t="shared" si="212"/>
        <v>39.56</v>
      </c>
      <c r="AI320" s="3">
        <f t="shared" si="213"/>
        <v>1.2335</v>
      </c>
      <c r="AJ320" s="85"/>
      <c r="AK320" s="3" t="str">
        <f t="shared" si="214"/>
        <v>1.14</v>
      </c>
      <c r="AL320" s="3" t="str">
        <f t="shared" si="215"/>
        <v>-</v>
      </c>
      <c r="AM320" s="3">
        <f t="shared" si="216"/>
        <v>5.73</v>
      </c>
      <c r="AN320" s="3">
        <f t="shared" si="217"/>
        <v>39.56</v>
      </c>
      <c r="AO320" s="3">
        <f t="shared" si="218"/>
        <v>0.98680000000000012</v>
      </c>
      <c r="AP320" s="85"/>
      <c r="AQ320" s="3" t="str">
        <f t="shared" si="219"/>
        <v>1.14</v>
      </c>
      <c r="AR320" s="3" t="str">
        <f t="shared" si="220"/>
        <v>-</v>
      </c>
      <c r="AS320" s="3">
        <f t="shared" si="221"/>
        <v>5.73</v>
      </c>
      <c r="AT320" s="3">
        <f t="shared" si="222"/>
        <v>39.56</v>
      </c>
      <c r="AU320" s="3">
        <f t="shared" si="223"/>
        <v>0.74009999999999998</v>
      </c>
      <c r="AV320" s="85"/>
      <c r="AW320" s="3" t="str">
        <f t="shared" si="224"/>
        <v>1.14</v>
      </c>
      <c r="AX320" s="3" t="str">
        <f t="shared" si="225"/>
        <v>-</v>
      </c>
      <c r="AY320" s="3">
        <f t="shared" si="226"/>
        <v>5.73</v>
      </c>
      <c r="AZ320" s="3">
        <f t="shared" si="227"/>
        <v>39.56</v>
      </c>
      <c r="BA320" s="3">
        <f t="shared" si="228"/>
        <v>0.49340000000000006</v>
      </c>
      <c r="BB320" s="85"/>
      <c r="BC320" s="3" t="str">
        <f t="shared" si="229"/>
        <v>1.14</v>
      </c>
      <c r="BD320" s="3" t="str">
        <f t="shared" si="230"/>
        <v>-</v>
      </c>
      <c r="BE320" s="3">
        <f t="shared" si="231"/>
        <v>5.73</v>
      </c>
      <c r="BF320" s="3">
        <f t="shared" si="232"/>
        <v>39.56</v>
      </c>
      <c r="BG320" s="3">
        <f t="shared" si="233"/>
        <v>0.24670000000000003</v>
      </c>
    </row>
    <row r="321" spans="1:59" x14ac:dyDescent="0.3">
      <c r="A321" s="1" t="str">
        <f>'Forward collapse simulation'!B331</f>
        <v>1.14</v>
      </c>
      <c r="B321" s="37" t="str">
        <f>IF('Forward collapse simulation'!C331="","-",'Forward collapse simulation'!C331)</f>
        <v>-</v>
      </c>
      <c r="C321" s="85">
        <f>'Forward collapse simulation'!E331</f>
        <v>5.85</v>
      </c>
      <c r="D321" s="85">
        <f>'Forward collapse simulation'!F331</f>
        <v>47.44</v>
      </c>
      <c r="E321" s="85">
        <f>'Forward collapse simulation'!D331</f>
        <v>2.9009999999999998</v>
      </c>
      <c r="F321" s="85"/>
      <c r="G321" s="3" t="str">
        <f t="shared" si="189"/>
        <v>1.14</v>
      </c>
      <c r="H321" s="3" t="str">
        <f t="shared" si="190"/>
        <v>-</v>
      </c>
      <c r="I321" s="3">
        <f t="shared" si="191"/>
        <v>5.85</v>
      </c>
      <c r="J321" s="3">
        <f t="shared" si="192"/>
        <v>47.44</v>
      </c>
      <c r="K321" s="3">
        <f t="shared" si="193"/>
        <v>2.6109</v>
      </c>
      <c r="L321" s="85"/>
      <c r="M321" s="3" t="str">
        <f t="shared" si="194"/>
        <v>1.14</v>
      </c>
      <c r="N321" s="3" t="str">
        <f t="shared" si="195"/>
        <v>-</v>
      </c>
      <c r="O321" s="3">
        <f t="shared" si="196"/>
        <v>5.85</v>
      </c>
      <c r="P321" s="3">
        <f t="shared" si="197"/>
        <v>47.44</v>
      </c>
      <c r="Q321" s="3">
        <f t="shared" si="198"/>
        <v>2.3207999999999998</v>
      </c>
      <c r="R321" s="85"/>
      <c r="S321" s="3" t="str">
        <f t="shared" si="199"/>
        <v>1.14</v>
      </c>
      <c r="T321" s="3" t="str">
        <f t="shared" si="200"/>
        <v>-</v>
      </c>
      <c r="U321" s="3">
        <f t="shared" si="201"/>
        <v>5.85</v>
      </c>
      <c r="V321" s="3">
        <f t="shared" si="202"/>
        <v>47.44</v>
      </c>
      <c r="W321" s="3">
        <f t="shared" si="203"/>
        <v>2.0306999999999999</v>
      </c>
      <c r="X321" s="85"/>
      <c r="Y321" s="3" t="str">
        <f t="shared" si="204"/>
        <v>1.14</v>
      </c>
      <c r="Z321" s="3" t="str">
        <f t="shared" si="205"/>
        <v>-</v>
      </c>
      <c r="AA321" s="3">
        <f t="shared" si="206"/>
        <v>5.85</v>
      </c>
      <c r="AB321" s="3">
        <f t="shared" si="207"/>
        <v>47.44</v>
      </c>
      <c r="AC321" s="3">
        <f t="shared" si="208"/>
        <v>1.7405999999999999</v>
      </c>
      <c r="AD321" s="85"/>
      <c r="AE321" s="3" t="str">
        <f t="shared" si="209"/>
        <v>1.14</v>
      </c>
      <c r="AF321" s="3" t="str">
        <f t="shared" si="210"/>
        <v>-</v>
      </c>
      <c r="AG321" s="3">
        <f t="shared" si="211"/>
        <v>5.85</v>
      </c>
      <c r="AH321" s="3">
        <f t="shared" si="212"/>
        <v>47.44</v>
      </c>
      <c r="AI321" s="3">
        <f t="shared" si="213"/>
        <v>1.4504999999999999</v>
      </c>
      <c r="AJ321" s="85"/>
      <c r="AK321" s="3" t="str">
        <f t="shared" si="214"/>
        <v>1.14</v>
      </c>
      <c r="AL321" s="3" t="str">
        <f t="shared" si="215"/>
        <v>-</v>
      </c>
      <c r="AM321" s="3">
        <f t="shared" si="216"/>
        <v>5.85</v>
      </c>
      <c r="AN321" s="3">
        <f t="shared" si="217"/>
        <v>47.44</v>
      </c>
      <c r="AO321" s="3">
        <f t="shared" si="218"/>
        <v>1.1603999999999999</v>
      </c>
      <c r="AP321" s="85"/>
      <c r="AQ321" s="3" t="str">
        <f t="shared" si="219"/>
        <v>1.14</v>
      </c>
      <c r="AR321" s="3" t="str">
        <f t="shared" si="220"/>
        <v>-</v>
      </c>
      <c r="AS321" s="3">
        <f t="shared" si="221"/>
        <v>5.85</v>
      </c>
      <c r="AT321" s="3">
        <f t="shared" si="222"/>
        <v>47.44</v>
      </c>
      <c r="AU321" s="3">
        <f t="shared" si="223"/>
        <v>0.87029999999999996</v>
      </c>
      <c r="AV321" s="85"/>
      <c r="AW321" s="3" t="str">
        <f t="shared" si="224"/>
        <v>1.14</v>
      </c>
      <c r="AX321" s="3" t="str">
        <f t="shared" si="225"/>
        <v>-</v>
      </c>
      <c r="AY321" s="3">
        <f t="shared" si="226"/>
        <v>5.85</v>
      </c>
      <c r="AZ321" s="3">
        <f t="shared" si="227"/>
        <v>47.44</v>
      </c>
      <c r="BA321" s="3">
        <f t="shared" si="228"/>
        <v>0.58019999999999994</v>
      </c>
      <c r="BB321" s="85"/>
      <c r="BC321" s="3" t="str">
        <f t="shared" si="229"/>
        <v>1.14</v>
      </c>
      <c r="BD321" s="3" t="str">
        <f t="shared" si="230"/>
        <v>-</v>
      </c>
      <c r="BE321" s="3">
        <f t="shared" si="231"/>
        <v>5.85</v>
      </c>
      <c r="BF321" s="3">
        <f t="shared" si="232"/>
        <v>47.44</v>
      </c>
      <c r="BG321" s="3">
        <f t="shared" si="233"/>
        <v>0.29009999999999997</v>
      </c>
    </row>
    <row r="322" spans="1:59" x14ac:dyDescent="0.3">
      <c r="A322" s="1" t="str">
        <f>'Forward collapse simulation'!B332</f>
        <v>1.14</v>
      </c>
      <c r="B322" s="37" t="str">
        <f>IF('Forward collapse simulation'!C332="","-",'Forward collapse simulation'!C332)</f>
        <v>-</v>
      </c>
      <c r="C322" s="85">
        <f>'Forward collapse simulation'!E332</f>
        <v>7.25</v>
      </c>
      <c r="D322" s="85">
        <f>'Forward collapse simulation'!F332</f>
        <v>55.13</v>
      </c>
      <c r="E322" s="85">
        <f>'Forward collapse simulation'!D332</f>
        <v>3.3690000000000002</v>
      </c>
      <c r="F322" s="85"/>
      <c r="G322" s="3" t="str">
        <f t="shared" si="189"/>
        <v>1.14</v>
      </c>
      <c r="H322" s="3" t="str">
        <f t="shared" si="190"/>
        <v>-</v>
      </c>
      <c r="I322" s="3">
        <f t="shared" si="191"/>
        <v>7.25</v>
      </c>
      <c r="J322" s="3">
        <f t="shared" si="192"/>
        <v>55.13</v>
      </c>
      <c r="K322" s="3">
        <f t="shared" si="193"/>
        <v>3.0321000000000002</v>
      </c>
      <c r="L322" s="85"/>
      <c r="M322" s="3" t="str">
        <f t="shared" si="194"/>
        <v>1.14</v>
      </c>
      <c r="N322" s="3" t="str">
        <f t="shared" si="195"/>
        <v>-</v>
      </c>
      <c r="O322" s="3">
        <f t="shared" si="196"/>
        <v>7.25</v>
      </c>
      <c r="P322" s="3">
        <f t="shared" si="197"/>
        <v>55.13</v>
      </c>
      <c r="Q322" s="3">
        <f t="shared" si="198"/>
        <v>2.6952000000000003</v>
      </c>
      <c r="R322" s="85"/>
      <c r="S322" s="3" t="str">
        <f t="shared" si="199"/>
        <v>1.14</v>
      </c>
      <c r="T322" s="3" t="str">
        <f t="shared" si="200"/>
        <v>-</v>
      </c>
      <c r="U322" s="3">
        <f t="shared" si="201"/>
        <v>7.25</v>
      </c>
      <c r="V322" s="3">
        <f t="shared" si="202"/>
        <v>55.13</v>
      </c>
      <c r="W322" s="3">
        <f t="shared" si="203"/>
        <v>2.3582999999999998</v>
      </c>
      <c r="X322" s="85"/>
      <c r="Y322" s="3" t="str">
        <f t="shared" si="204"/>
        <v>1.14</v>
      </c>
      <c r="Z322" s="3" t="str">
        <f t="shared" si="205"/>
        <v>-</v>
      </c>
      <c r="AA322" s="3">
        <f t="shared" si="206"/>
        <v>7.25</v>
      </c>
      <c r="AB322" s="3">
        <f t="shared" si="207"/>
        <v>55.13</v>
      </c>
      <c r="AC322" s="3">
        <f t="shared" si="208"/>
        <v>2.0213999999999999</v>
      </c>
      <c r="AD322" s="85"/>
      <c r="AE322" s="3" t="str">
        <f t="shared" si="209"/>
        <v>1.14</v>
      </c>
      <c r="AF322" s="3" t="str">
        <f t="shared" si="210"/>
        <v>-</v>
      </c>
      <c r="AG322" s="3">
        <f t="shared" si="211"/>
        <v>7.25</v>
      </c>
      <c r="AH322" s="3">
        <f t="shared" si="212"/>
        <v>55.13</v>
      </c>
      <c r="AI322" s="3">
        <f t="shared" si="213"/>
        <v>1.6845000000000001</v>
      </c>
      <c r="AJ322" s="85"/>
      <c r="AK322" s="3" t="str">
        <f t="shared" si="214"/>
        <v>1.14</v>
      </c>
      <c r="AL322" s="3" t="str">
        <f t="shared" si="215"/>
        <v>-</v>
      </c>
      <c r="AM322" s="3">
        <f t="shared" si="216"/>
        <v>7.25</v>
      </c>
      <c r="AN322" s="3">
        <f t="shared" si="217"/>
        <v>55.13</v>
      </c>
      <c r="AO322" s="3">
        <f t="shared" si="218"/>
        <v>1.3476000000000001</v>
      </c>
      <c r="AP322" s="85"/>
      <c r="AQ322" s="3" t="str">
        <f t="shared" si="219"/>
        <v>1.14</v>
      </c>
      <c r="AR322" s="3" t="str">
        <f t="shared" si="220"/>
        <v>-</v>
      </c>
      <c r="AS322" s="3">
        <f t="shared" si="221"/>
        <v>7.25</v>
      </c>
      <c r="AT322" s="3">
        <f t="shared" si="222"/>
        <v>55.13</v>
      </c>
      <c r="AU322" s="3">
        <f t="shared" si="223"/>
        <v>1.0106999999999999</v>
      </c>
      <c r="AV322" s="85"/>
      <c r="AW322" s="3" t="str">
        <f t="shared" si="224"/>
        <v>1.14</v>
      </c>
      <c r="AX322" s="3" t="str">
        <f t="shared" si="225"/>
        <v>-</v>
      </c>
      <c r="AY322" s="3">
        <f t="shared" si="226"/>
        <v>7.25</v>
      </c>
      <c r="AZ322" s="3">
        <f t="shared" si="227"/>
        <v>55.13</v>
      </c>
      <c r="BA322" s="3">
        <f t="shared" si="228"/>
        <v>0.67380000000000007</v>
      </c>
      <c r="BB322" s="85"/>
      <c r="BC322" s="3" t="str">
        <f t="shared" si="229"/>
        <v>1.14</v>
      </c>
      <c r="BD322" s="3" t="str">
        <f t="shared" si="230"/>
        <v>-</v>
      </c>
      <c r="BE322" s="3">
        <f t="shared" si="231"/>
        <v>7.25</v>
      </c>
      <c r="BF322" s="3">
        <f t="shared" si="232"/>
        <v>55.13</v>
      </c>
      <c r="BG322" s="3">
        <f t="shared" si="233"/>
        <v>0.33690000000000003</v>
      </c>
    </row>
    <row r="323" spans="1:59" x14ac:dyDescent="0.3">
      <c r="A323" s="1" t="str">
        <f>'Forward collapse simulation'!B333</f>
        <v>1.14</v>
      </c>
      <c r="B323" s="37" t="str">
        <f>IF('Forward collapse simulation'!C333="","-",'Forward collapse simulation'!C333)</f>
        <v>-</v>
      </c>
      <c r="C323" s="85">
        <f>'Forward collapse simulation'!E333</f>
        <v>7.87</v>
      </c>
      <c r="D323" s="85">
        <f>'Forward collapse simulation'!F333</f>
        <v>60.88</v>
      </c>
      <c r="E323" s="85">
        <f>'Forward collapse simulation'!D333</f>
        <v>3.7090000000000001</v>
      </c>
      <c r="F323" s="85"/>
      <c r="G323" s="3" t="str">
        <f t="shared" si="189"/>
        <v>1.14</v>
      </c>
      <c r="H323" s="3" t="str">
        <f t="shared" si="190"/>
        <v>-</v>
      </c>
      <c r="I323" s="3">
        <f t="shared" si="191"/>
        <v>7.87</v>
      </c>
      <c r="J323" s="3">
        <f t="shared" si="192"/>
        <v>60.88</v>
      </c>
      <c r="K323" s="3">
        <f t="shared" si="193"/>
        <v>3.3381000000000003</v>
      </c>
      <c r="L323" s="85"/>
      <c r="M323" s="3" t="str">
        <f t="shared" si="194"/>
        <v>1.14</v>
      </c>
      <c r="N323" s="3" t="str">
        <f t="shared" si="195"/>
        <v>-</v>
      </c>
      <c r="O323" s="3">
        <f t="shared" si="196"/>
        <v>7.87</v>
      </c>
      <c r="P323" s="3">
        <f t="shared" si="197"/>
        <v>60.88</v>
      </c>
      <c r="Q323" s="3">
        <f t="shared" si="198"/>
        <v>2.9672000000000001</v>
      </c>
      <c r="R323" s="85"/>
      <c r="S323" s="3" t="str">
        <f t="shared" si="199"/>
        <v>1.14</v>
      </c>
      <c r="T323" s="3" t="str">
        <f t="shared" si="200"/>
        <v>-</v>
      </c>
      <c r="U323" s="3">
        <f t="shared" si="201"/>
        <v>7.87</v>
      </c>
      <c r="V323" s="3">
        <f t="shared" si="202"/>
        <v>60.88</v>
      </c>
      <c r="W323" s="3">
        <f t="shared" si="203"/>
        <v>2.5962999999999998</v>
      </c>
      <c r="X323" s="85"/>
      <c r="Y323" s="3" t="str">
        <f t="shared" si="204"/>
        <v>1.14</v>
      </c>
      <c r="Z323" s="3" t="str">
        <f t="shared" si="205"/>
        <v>-</v>
      </c>
      <c r="AA323" s="3">
        <f t="shared" si="206"/>
        <v>7.87</v>
      </c>
      <c r="AB323" s="3">
        <f t="shared" si="207"/>
        <v>60.88</v>
      </c>
      <c r="AC323" s="3">
        <f t="shared" si="208"/>
        <v>2.2254</v>
      </c>
      <c r="AD323" s="85"/>
      <c r="AE323" s="3" t="str">
        <f t="shared" si="209"/>
        <v>1.14</v>
      </c>
      <c r="AF323" s="3" t="str">
        <f t="shared" si="210"/>
        <v>-</v>
      </c>
      <c r="AG323" s="3">
        <f t="shared" si="211"/>
        <v>7.87</v>
      </c>
      <c r="AH323" s="3">
        <f t="shared" si="212"/>
        <v>60.88</v>
      </c>
      <c r="AI323" s="3">
        <f t="shared" si="213"/>
        <v>1.8545</v>
      </c>
      <c r="AJ323" s="85"/>
      <c r="AK323" s="3" t="str">
        <f t="shared" si="214"/>
        <v>1.14</v>
      </c>
      <c r="AL323" s="3" t="str">
        <f t="shared" si="215"/>
        <v>-</v>
      </c>
      <c r="AM323" s="3">
        <f t="shared" si="216"/>
        <v>7.87</v>
      </c>
      <c r="AN323" s="3">
        <f t="shared" si="217"/>
        <v>60.88</v>
      </c>
      <c r="AO323" s="3">
        <f t="shared" si="218"/>
        <v>1.4836</v>
      </c>
      <c r="AP323" s="85"/>
      <c r="AQ323" s="3" t="str">
        <f t="shared" si="219"/>
        <v>1.14</v>
      </c>
      <c r="AR323" s="3" t="str">
        <f t="shared" si="220"/>
        <v>-</v>
      </c>
      <c r="AS323" s="3">
        <f t="shared" si="221"/>
        <v>7.87</v>
      </c>
      <c r="AT323" s="3">
        <f t="shared" si="222"/>
        <v>60.88</v>
      </c>
      <c r="AU323" s="3">
        <f t="shared" si="223"/>
        <v>1.1127</v>
      </c>
      <c r="AV323" s="85"/>
      <c r="AW323" s="3" t="str">
        <f t="shared" si="224"/>
        <v>1.14</v>
      </c>
      <c r="AX323" s="3" t="str">
        <f t="shared" si="225"/>
        <v>-</v>
      </c>
      <c r="AY323" s="3">
        <f t="shared" si="226"/>
        <v>7.87</v>
      </c>
      <c r="AZ323" s="3">
        <f t="shared" si="227"/>
        <v>60.88</v>
      </c>
      <c r="BA323" s="3">
        <f t="shared" si="228"/>
        <v>0.74180000000000001</v>
      </c>
      <c r="BB323" s="85"/>
      <c r="BC323" s="3" t="str">
        <f t="shared" si="229"/>
        <v>1.14</v>
      </c>
      <c r="BD323" s="3" t="str">
        <f t="shared" si="230"/>
        <v>-</v>
      </c>
      <c r="BE323" s="3">
        <f t="shared" si="231"/>
        <v>7.87</v>
      </c>
      <c r="BF323" s="3">
        <f t="shared" si="232"/>
        <v>60.88</v>
      </c>
      <c r="BG323" s="3">
        <f t="shared" si="233"/>
        <v>0.37090000000000001</v>
      </c>
    </row>
    <row r="324" spans="1:59" x14ac:dyDescent="0.3">
      <c r="A324" s="1" t="str">
        <f>'Forward collapse simulation'!B334</f>
        <v>1.14</v>
      </c>
      <c r="B324" s="37" t="str">
        <f>IF('Forward collapse simulation'!C334="","-",'Forward collapse simulation'!C334)</f>
        <v>-</v>
      </c>
      <c r="C324" s="85">
        <f>'Forward collapse simulation'!E334</f>
        <v>10.029999999999999</v>
      </c>
      <c r="D324" s="85">
        <f>'Forward collapse simulation'!F334</f>
        <v>68.42</v>
      </c>
      <c r="E324" s="85">
        <f>'Forward collapse simulation'!D334</f>
        <v>3.593</v>
      </c>
      <c r="F324" s="85"/>
      <c r="G324" s="3" t="str">
        <f t="shared" ref="G324:G387" si="234">A324</f>
        <v>1.14</v>
      </c>
      <c r="H324" s="3" t="str">
        <f t="shared" ref="H324:H387" si="235">B324</f>
        <v>-</v>
      </c>
      <c r="I324" s="3">
        <f t="shared" ref="I324:I387" si="236">C324</f>
        <v>10.029999999999999</v>
      </c>
      <c r="J324" s="3">
        <f t="shared" ref="J324:J387" si="237">D324</f>
        <v>68.42</v>
      </c>
      <c r="K324" s="3">
        <f t="shared" ref="K324:K387" si="238">IF(B324="-",E324*0.9,E324)</f>
        <v>3.2337000000000002</v>
      </c>
      <c r="L324" s="85"/>
      <c r="M324" s="3" t="str">
        <f t="shared" ref="M324:M387" si="239">G324</f>
        <v>1.14</v>
      </c>
      <c r="N324" s="3" t="str">
        <f t="shared" ref="N324:N387" si="240">H324</f>
        <v>-</v>
      </c>
      <c r="O324" s="3">
        <f t="shared" ref="O324:O387" si="241">I324</f>
        <v>10.029999999999999</v>
      </c>
      <c r="P324" s="3">
        <f t="shared" ref="P324:P387" si="242">J324</f>
        <v>68.42</v>
      </c>
      <c r="Q324" s="3">
        <f t="shared" ref="Q324:Q387" si="243">IF(H324="-",$E324*0.8,$E324)</f>
        <v>2.8744000000000001</v>
      </c>
      <c r="R324" s="85"/>
      <c r="S324" s="3" t="str">
        <f t="shared" ref="S324:S387" si="244">M324</f>
        <v>1.14</v>
      </c>
      <c r="T324" s="3" t="str">
        <f t="shared" ref="T324:T387" si="245">N324</f>
        <v>-</v>
      </c>
      <c r="U324" s="3">
        <f t="shared" ref="U324:U387" si="246">O324</f>
        <v>10.029999999999999</v>
      </c>
      <c r="V324" s="3">
        <f t="shared" ref="V324:V387" si="247">P324</f>
        <v>68.42</v>
      </c>
      <c r="W324" s="3">
        <f t="shared" ref="W324:W387" si="248">IF(N324="-",$E324*0.7,$E324)</f>
        <v>2.5150999999999999</v>
      </c>
      <c r="X324" s="85"/>
      <c r="Y324" s="3" t="str">
        <f t="shared" ref="Y324:Y387" si="249">S324</f>
        <v>1.14</v>
      </c>
      <c r="Z324" s="3" t="str">
        <f t="shared" ref="Z324:Z387" si="250">T324</f>
        <v>-</v>
      </c>
      <c r="AA324" s="3">
        <f t="shared" ref="AA324:AA387" si="251">U324</f>
        <v>10.029999999999999</v>
      </c>
      <c r="AB324" s="3">
        <f t="shared" ref="AB324:AB387" si="252">V324</f>
        <v>68.42</v>
      </c>
      <c r="AC324" s="3">
        <f t="shared" ref="AC324:AC387" si="253">IF(T324="-",$E324*0.6,$E324)</f>
        <v>2.1557999999999997</v>
      </c>
      <c r="AD324" s="85"/>
      <c r="AE324" s="3" t="str">
        <f t="shared" ref="AE324:AE387" si="254">Y324</f>
        <v>1.14</v>
      </c>
      <c r="AF324" s="3" t="str">
        <f t="shared" ref="AF324:AF387" si="255">Z324</f>
        <v>-</v>
      </c>
      <c r="AG324" s="3">
        <f t="shared" ref="AG324:AG387" si="256">AA324</f>
        <v>10.029999999999999</v>
      </c>
      <c r="AH324" s="3">
        <f t="shared" ref="AH324:AH387" si="257">AB324</f>
        <v>68.42</v>
      </c>
      <c r="AI324" s="3">
        <f t="shared" ref="AI324:AI387" si="258">IF(Z324="-",$E324*0.5,$E324)</f>
        <v>1.7965</v>
      </c>
      <c r="AJ324" s="85"/>
      <c r="AK324" s="3" t="str">
        <f t="shared" ref="AK324:AK387" si="259">AE324</f>
        <v>1.14</v>
      </c>
      <c r="AL324" s="3" t="str">
        <f t="shared" ref="AL324:AL387" si="260">AF324</f>
        <v>-</v>
      </c>
      <c r="AM324" s="3">
        <f t="shared" ref="AM324:AM387" si="261">AG324</f>
        <v>10.029999999999999</v>
      </c>
      <c r="AN324" s="3">
        <f t="shared" ref="AN324:AN387" si="262">AH324</f>
        <v>68.42</v>
      </c>
      <c r="AO324" s="3">
        <f t="shared" ref="AO324:AO387" si="263">IF(AF324="-",$E324*0.4,$E324)</f>
        <v>1.4372</v>
      </c>
      <c r="AP324" s="85"/>
      <c r="AQ324" s="3" t="str">
        <f t="shared" ref="AQ324:AQ387" si="264">AK324</f>
        <v>1.14</v>
      </c>
      <c r="AR324" s="3" t="str">
        <f t="shared" ref="AR324:AR387" si="265">AL324</f>
        <v>-</v>
      </c>
      <c r="AS324" s="3">
        <f t="shared" ref="AS324:AS387" si="266">AM324</f>
        <v>10.029999999999999</v>
      </c>
      <c r="AT324" s="3">
        <f t="shared" ref="AT324:AT387" si="267">AN324</f>
        <v>68.42</v>
      </c>
      <c r="AU324" s="3">
        <f t="shared" ref="AU324:AU387" si="268">IF(AL324="-",$E324*0.3,$E324)</f>
        <v>1.0778999999999999</v>
      </c>
      <c r="AV324" s="85"/>
      <c r="AW324" s="3" t="str">
        <f t="shared" ref="AW324:AW387" si="269">AQ324</f>
        <v>1.14</v>
      </c>
      <c r="AX324" s="3" t="str">
        <f t="shared" ref="AX324:AX387" si="270">AR324</f>
        <v>-</v>
      </c>
      <c r="AY324" s="3">
        <f t="shared" ref="AY324:AY387" si="271">AS324</f>
        <v>10.029999999999999</v>
      </c>
      <c r="AZ324" s="3">
        <f t="shared" ref="AZ324:AZ387" si="272">AT324</f>
        <v>68.42</v>
      </c>
      <c r="BA324" s="3">
        <f t="shared" ref="BA324:BA387" si="273">IF(AR324="-",$E324*0.2,$E324)</f>
        <v>0.71860000000000002</v>
      </c>
      <c r="BB324" s="85"/>
      <c r="BC324" s="3" t="str">
        <f t="shared" ref="BC324:BC387" si="274">AW324</f>
        <v>1.14</v>
      </c>
      <c r="BD324" s="3" t="str">
        <f t="shared" ref="BD324:BD387" si="275">AX324</f>
        <v>-</v>
      </c>
      <c r="BE324" s="3">
        <f t="shared" ref="BE324:BE387" si="276">AY324</f>
        <v>10.029999999999999</v>
      </c>
      <c r="BF324" s="3">
        <f t="shared" ref="BF324:BF387" si="277">AZ324</f>
        <v>68.42</v>
      </c>
      <c r="BG324" s="3">
        <f t="shared" ref="BG324:BG387" si="278">IF(AX324="-",$E324*0.1,$E324)</f>
        <v>0.35930000000000001</v>
      </c>
    </row>
    <row r="325" spans="1:59" x14ac:dyDescent="0.3">
      <c r="A325" s="1" t="str">
        <f>'Forward collapse simulation'!B335</f>
        <v>1.14</v>
      </c>
      <c r="B325" s="37" t="str">
        <f>IF('Forward collapse simulation'!C335="","-",'Forward collapse simulation'!C335)</f>
        <v>-</v>
      </c>
      <c r="C325" s="85">
        <f>'Forward collapse simulation'!E335</f>
        <v>17.75</v>
      </c>
      <c r="D325" s="85">
        <f>'Forward collapse simulation'!F335</f>
        <v>72.709999999999994</v>
      </c>
      <c r="E325" s="85">
        <f>'Forward collapse simulation'!D335</f>
        <v>2.681</v>
      </c>
      <c r="F325" s="85"/>
      <c r="G325" s="3" t="str">
        <f t="shared" si="234"/>
        <v>1.14</v>
      </c>
      <c r="H325" s="3" t="str">
        <f t="shared" si="235"/>
        <v>-</v>
      </c>
      <c r="I325" s="3">
        <f t="shared" si="236"/>
        <v>17.75</v>
      </c>
      <c r="J325" s="3">
        <f t="shared" si="237"/>
        <v>72.709999999999994</v>
      </c>
      <c r="K325" s="3">
        <f t="shared" si="238"/>
        <v>2.4129</v>
      </c>
      <c r="L325" s="85"/>
      <c r="M325" s="3" t="str">
        <f t="shared" si="239"/>
        <v>1.14</v>
      </c>
      <c r="N325" s="3" t="str">
        <f t="shared" si="240"/>
        <v>-</v>
      </c>
      <c r="O325" s="3">
        <f t="shared" si="241"/>
        <v>17.75</v>
      </c>
      <c r="P325" s="3">
        <f t="shared" si="242"/>
        <v>72.709999999999994</v>
      </c>
      <c r="Q325" s="3">
        <f t="shared" si="243"/>
        <v>2.1448</v>
      </c>
      <c r="R325" s="85"/>
      <c r="S325" s="3" t="str">
        <f t="shared" si="244"/>
        <v>1.14</v>
      </c>
      <c r="T325" s="3" t="str">
        <f t="shared" si="245"/>
        <v>-</v>
      </c>
      <c r="U325" s="3">
        <f t="shared" si="246"/>
        <v>17.75</v>
      </c>
      <c r="V325" s="3">
        <f t="shared" si="247"/>
        <v>72.709999999999994</v>
      </c>
      <c r="W325" s="3">
        <f t="shared" si="248"/>
        <v>1.8766999999999998</v>
      </c>
      <c r="X325" s="85"/>
      <c r="Y325" s="3" t="str">
        <f t="shared" si="249"/>
        <v>1.14</v>
      </c>
      <c r="Z325" s="3" t="str">
        <f t="shared" si="250"/>
        <v>-</v>
      </c>
      <c r="AA325" s="3">
        <f t="shared" si="251"/>
        <v>17.75</v>
      </c>
      <c r="AB325" s="3">
        <f t="shared" si="252"/>
        <v>72.709999999999994</v>
      </c>
      <c r="AC325" s="3">
        <f t="shared" si="253"/>
        <v>1.6086</v>
      </c>
      <c r="AD325" s="85"/>
      <c r="AE325" s="3" t="str">
        <f t="shared" si="254"/>
        <v>1.14</v>
      </c>
      <c r="AF325" s="3" t="str">
        <f t="shared" si="255"/>
        <v>-</v>
      </c>
      <c r="AG325" s="3">
        <f t="shared" si="256"/>
        <v>17.75</v>
      </c>
      <c r="AH325" s="3">
        <f t="shared" si="257"/>
        <v>72.709999999999994</v>
      </c>
      <c r="AI325" s="3">
        <f t="shared" si="258"/>
        <v>1.3405</v>
      </c>
      <c r="AJ325" s="85"/>
      <c r="AK325" s="3" t="str">
        <f t="shared" si="259"/>
        <v>1.14</v>
      </c>
      <c r="AL325" s="3" t="str">
        <f t="shared" si="260"/>
        <v>-</v>
      </c>
      <c r="AM325" s="3">
        <f t="shared" si="261"/>
        <v>17.75</v>
      </c>
      <c r="AN325" s="3">
        <f t="shared" si="262"/>
        <v>72.709999999999994</v>
      </c>
      <c r="AO325" s="3">
        <f t="shared" si="263"/>
        <v>1.0724</v>
      </c>
      <c r="AP325" s="85"/>
      <c r="AQ325" s="3" t="str">
        <f t="shared" si="264"/>
        <v>1.14</v>
      </c>
      <c r="AR325" s="3" t="str">
        <f t="shared" si="265"/>
        <v>-</v>
      </c>
      <c r="AS325" s="3">
        <f t="shared" si="266"/>
        <v>17.75</v>
      </c>
      <c r="AT325" s="3">
        <f t="shared" si="267"/>
        <v>72.709999999999994</v>
      </c>
      <c r="AU325" s="3">
        <f t="shared" si="268"/>
        <v>0.80430000000000001</v>
      </c>
      <c r="AV325" s="85"/>
      <c r="AW325" s="3" t="str">
        <f t="shared" si="269"/>
        <v>1.14</v>
      </c>
      <c r="AX325" s="3" t="str">
        <f t="shared" si="270"/>
        <v>-</v>
      </c>
      <c r="AY325" s="3">
        <f t="shared" si="271"/>
        <v>17.75</v>
      </c>
      <c r="AZ325" s="3">
        <f t="shared" si="272"/>
        <v>72.709999999999994</v>
      </c>
      <c r="BA325" s="3">
        <f t="shared" si="273"/>
        <v>0.53620000000000001</v>
      </c>
      <c r="BB325" s="85"/>
      <c r="BC325" s="3" t="str">
        <f t="shared" si="274"/>
        <v>1.14</v>
      </c>
      <c r="BD325" s="3" t="str">
        <f t="shared" si="275"/>
        <v>-</v>
      </c>
      <c r="BE325" s="3">
        <f t="shared" si="276"/>
        <v>17.75</v>
      </c>
      <c r="BF325" s="3">
        <f t="shared" si="277"/>
        <v>72.709999999999994</v>
      </c>
      <c r="BG325" s="3">
        <f t="shared" si="278"/>
        <v>0.2681</v>
      </c>
    </row>
    <row r="326" spans="1:59" x14ac:dyDescent="0.3">
      <c r="A326" s="1" t="str">
        <f>'Forward collapse simulation'!B336</f>
        <v>1.14</v>
      </c>
      <c r="B326" s="37" t="str">
        <f>IF('Forward collapse simulation'!C336="","-",'Forward collapse simulation'!C336)</f>
        <v>-</v>
      </c>
      <c r="C326" s="85">
        <f>'Forward collapse simulation'!E336</f>
        <v>20.39</v>
      </c>
      <c r="D326" s="85">
        <f>'Forward collapse simulation'!F336</f>
        <v>77.83</v>
      </c>
      <c r="E326" s="85">
        <f>'Forward collapse simulation'!D336</f>
        <v>1.756</v>
      </c>
      <c r="F326" s="85"/>
      <c r="G326" s="3" t="str">
        <f t="shared" si="234"/>
        <v>1.14</v>
      </c>
      <c r="H326" s="3" t="str">
        <f t="shared" si="235"/>
        <v>-</v>
      </c>
      <c r="I326" s="3">
        <f t="shared" si="236"/>
        <v>20.39</v>
      </c>
      <c r="J326" s="3">
        <f t="shared" si="237"/>
        <v>77.83</v>
      </c>
      <c r="K326" s="3">
        <f t="shared" si="238"/>
        <v>1.5804</v>
      </c>
      <c r="L326" s="85"/>
      <c r="M326" s="3" t="str">
        <f t="shared" si="239"/>
        <v>1.14</v>
      </c>
      <c r="N326" s="3" t="str">
        <f t="shared" si="240"/>
        <v>-</v>
      </c>
      <c r="O326" s="3">
        <f t="shared" si="241"/>
        <v>20.39</v>
      </c>
      <c r="P326" s="3">
        <f t="shared" si="242"/>
        <v>77.83</v>
      </c>
      <c r="Q326" s="3">
        <f t="shared" si="243"/>
        <v>1.4048</v>
      </c>
      <c r="R326" s="85"/>
      <c r="S326" s="3" t="str">
        <f t="shared" si="244"/>
        <v>1.14</v>
      </c>
      <c r="T326" s="3" t="str">
        <f t="shared" si="245"/>
        <v>-</v>
      </c>
      <c r="U326" s="3">
        <f t="shared" si="246"/>
        <v>20.39</v>
      </c>
      <c r="V326" s="3">
        <f t="shared" si="247"/>
        <v>77.83</v>
      </c>
      <c r="W326" s="3">
        <f t="shared" si="248"/>
        <v>1.2291999999999998</v>
      </c>
      <c r="X326" s="85"/>
      <c r="Y326" s="3" t="str">
        <f t="shared" si="249"/>
        <v>1.14</v>
      </c>
      <c r="Z326" s="3" t="str">
        <f t="shared" si="250"/>
        <v>-</v>
      </c>
      <c r="AA326" s="3">
        <f t="shared" si="251"/>
        <v>20.39</v>
      </c>
      <c r="AB326" s="3">
        <f t="shared" si="252"/>
        <v>77.83</v>
      </c>
      <c r="AC326" s="3">
        <f t="shared" si="253"/>
        <v>1.0535999999999999</v>
      </c>
      <c r="AD326" s="85"/>
      <c r="AE326" s="3" t="str">
        <f t="shared" si="254"/>
        <v>1.14</v>
      </c>
      <c r="AF326" s="3" t="str">
        <f t="shared" si="255"/>
        <v>-</v>
      </c>
      <c r="AG326" s="3">
        <f t="shared" si="256"/>
        <v>20.39</v>
      </c>
      <c r="AH326" s="3">
        <f t="shared" si="257"/>
        <v>77.83</v>
      </c>
      <c r="AI326" s="3">
        <f t="shared" si="258"/>
        <v>0.878</v>
      </c>
      <c r="AJ326" s="85"/>
      <c r="AK326" s="3" t="str">
        <f t="shared" si="259"/>
        <v>1.14</v>
      </c>
      <c r="AL326" s="3" t="str">
        <f t="shared" si="260"/>
        <v>-</v>
      </c>
      <c r="AM326" s="3">
        <f t="shared" si="261"/>
        <v>20.39</v>
      </c>
      <c r="AN326" s="3">
        <f t="shared" si="262"/>
        <v>77.83</v>
      </c>
      <c r="AO326" s="3">
        <f t="shared" si="263"/>
        <v>0.70240000000000002</v>
      </c>
      <c r="AP326" s="85"/>
      <c r="AQ326" s="3" t="str">
        <f t="shared" si="264"/>
        <v>1.14</v>
      </c>
      <c r="AR326" s="3" t="str">
        <f t="shared" si="265"/>
        <v>-</v>
      </c>
      <c r="AS326" s="3">
        <f t="shared" si="266"/>
        <v>20.39</v>
      </c>
      <c r="AT326" s="3">
        <f t="shared" si="267"/>
        <v>77.83</v>
      </c>
      <c r="AU326" s="3">
        <f t="shared" si="268"/>
        <v>0.52679999999999993</v>
      </c>
      <c r="AV326" s="85"/>
      <c r="AW326" s="3" t="str">
        <f t="shared" si="269"/>
        <v>1.14</v>
      </c>
      <c r="AX326" s="3" t="str">
        <f t="shared" si="270"/>
        <v>-</v>
      </c>
      <c r="AY326" s="3">
        <f t="shared" si="271"/>
        <v>20.39</v>
      </c>
      <c r="AZ326" s="3">
        <f t="shared" si="272"/>
        <v>77.83</v>
      </c>
      <c r="BA326" s="3">
        <f t="shared" si="273"/>
        <v>0.35120000000000001</v>
      </c>
      <c r="BB326" s="85"/>
      <c r="BC326" s="3" t="str">
        <f t="shared" si="274"/>
        <v>1.14</v>
      </c>
      <c r="BD326" s="3" t="str">
        <f t="shared" si="275"/>
        <v>-</v>
      </c>
      <c r="BE326" s="3">
        <f t="shared" si="276"/>
        <v>20.39</v>
      </c>
      <c r="BF326" s="3">
        <f t="shared" si="277"/>
        <v>77.83</v>
      </c>
      <c r="BG326" s="3">
        <f t="shared" si="278"/>
        <v>0.17560000000000001</v>
      </c>
    </row>
    <row r="327" spans="1:59" x14ac:dyDescent="0.3">
      <c r="A327" s="1" t="str">
        <f>'Forward collapse simulation'!B337</f>
        <v>1.14</v>
      </c>
      <c r="B327" s="37" t="str">
        <f>IF('Forward collapse simulation'!C337="","-",'Forward collapse simulation'!C337)</f>
        <v>-</v>
      </c>
      <c r="C327" s="85">
        <f>'Forward collapse simulation'!E337</f>
        <v>38.17</v>
      </c>
      <c r="D327" s="85">
        <f>'Forward collapse simulation'!F337</f>
        <v>81.61</v>
      </c>
      <c r="E327" s="85">
        <f>'Forward collapse simulation'!D337</f>
        <v>1.63</v>
      </c>
      <c r="F327" s="85"/>
      <c r="G327" s="3" t="str">
        <f t="shared" si="234"/>
        <v>1.14</v>
      </c>
      <c r="H327" s="3" t="str">
        <f t="shared" si="235"/>
        <v>-</v>
      </c>
      <c r="I327" s="3">
        <f t="shared" si="236"/>
        <v>38.17</v>
      </c>
      <c r="J327" s="3">
        <f t="shared" si="237"/>
        <v>81.61</v>
      </c>
      <c r="K327" s="3">
        <f t="shared" si="238"/>
        <v>1.4669999999999999</v>
      </c>
      <c r="L327" s="85"/>
      <c r="M327" s="3" t="str">
        <f t="shared" si="239"/>
        <v>1.14</v>
      </c>
      <c r="N327" s="3" t="str">
        <f t="shared" si="240"/>
        <v>-</v>
      </c>
      <c r="O327" s="3">
        <f t="shared" si="241"/>
        <v>38.17</v>
      </c>
      <c r="P327" s="3">
        <f t="shared" si="242"/>
        <v>81.61</v>
      </c>
      <c r="Q327" s="3">
        <f t="shared" si="243"/>
        <v>1.304</v>
      </c>
      <c r="R327" s="85"/>
      <c r="S327" s="3" t="str">
        <f t="shared" si="244"/>
        <v>1.14</v>
      </c>
      <c r="T327" s="3" t="str">
        <f t="shared" si="245"/>
        <v>-</v>
      </c>
      <c r="U327" s="3">
        <f t="shared" si="246"/>
        <v>38.17</v>
      </c>
      <c r="V327" s="3">
        <f t="shared" si="247"/>
        <v>81.61</v>
      </c>
      <c r="W327" s="3">
        <f t="shared" si="248"/>
        <v>1.1409999999999998</v>
      </c>
      <c r="X327" s="85"/>
      <c r="Y327" s="3" t="str">
        <f t="shared" si="249"/>
        <v>1.14</v>
      </c>
      <c r="Z327" s="3" t="str">
        <f t="shared" si="250"/>
        <v>-</v>
      </c>
      <c r="AA327" s="3">
        <f t="shared" si="251"/>
        <v>38.17</v>
      </c>
      <c r="AB327" s="3">
        <f t="shared" si="252"/>
        <v>81.61</v>
      </c>
      <c r="AC327" s="3">
        <f t="shared" si="253"/>
        <v>0.97799999999999987</v>
      </c>
      <c r="AD327" s="85"/>
      <c r="AE327" s="3" t="str">
        <f t="shared" si="254"/>
        <v>1.14</v>
      </c>
      <c r="AF327" s="3" t="str">
        <f t="shared" si="255"/>
        <v>-</v>
      </c>
      <c r="AG327" s="3">
        <f t="shared" si="256"/>
        <v>38.17</v>
      </c>
      <c r="AH327" s="3">
        <f t="shared" si="257"/>
        <v>81.61</v>
      </c>
      <c r="AI327" s="3">
        <f t="shared" si="258"/>
        <v>0.81499999999999995</v>
      </c>
      <c r="AJ327" s="85"/>
      <c r="AK327" s="3" t="str">
        <f t="shared" si="259"/>
        <v>1.14</v>
      </c>
      <c r="AL327" s="3" t="str">
        <f t="shared" si="260"/>
        <v>-</v>
      </c>
      <c r="AM327" s="3">
        <f t="shared" si="261"/>
        <v>38.17</v>
      </c>
      <c r="AN327" s="3">
        <f t="shared" si="262"/>
        <v>81.61</v>
      </c>
      <c r="AO327" s="3">
        <f t="shared" si="263"/>
        <v>0.65200000000000002</v>
      </c>
      <c r="AP327" s="85"/>
      <c r="AQ327" s="3" t="str">
        <f t="shared" si="264"/>
        <v>1.14</v>
      </c>
      <c r="AR327" s="3" t="str">
        <f t="shared" si="265"/>
        <v>-</v>
      </c>
      <c r="AS327" s="3">
        <f t="shared" si="266"/>
        <v>38.17</v>
      </c>
      <c r="AT327" s="3">
        <f t="shared" si="267"/>
        <v>81.61</v>
      </c>
      <c r="AU327" s="3">
        <f t="shared" si="268"/>
        <v>0.48899999999999993</v>
      </c>
      <c r="AV327" s="85"/>
      <c r="AW327" s="3" t="str">
        <f t="shared" si="269"/>
        <v>1.14</v>
      </c>
      <c r="AX327" s="3" t="str">
        <f t="shared" si="270"/>
        <v>-</v>
      </c>
      <c r="AY327" s="3">
        <f t="shared" si="271"/>
        <v>38.17</v>
      </c>
      <c r="AZ327" s="3">
        <f t="shared" si="272"/>
        <v>81.61</v>
      </c>
      <c r="BA327" s="3">
        <f t="shared" si="273"/>
        <v>0.32600000000000001</v>
      </c>
      <c r="BB327" s="85"/>
      <c r="BC327" s="3" t="str">
        <f t="shared" si="274"/>
        <v>1.14</v>
      </c>
      <c r="BD327" s="3" t="str">
        <f t="shared" si="275"/>
        <v>-</v>
      </c>
      <c r="BE327" s="3">
        <f t="shared" si="276"/>
        <v>38.17</v>
      </c>
      <c r="BF327" s="3">
        <f t="shared" si="277"/>
        <v>81.61</v>
      </c>
      <c r="BG327" s="3">
        <f t="shared" si="278"/>
        <v>0.16300000000000001</v>
      </c>
    </row>
    <row r="328" spans="1:59" x14ac:dyDescent="0.3">
      <c r="A328" s="1" t="str">
        <f>'Forward collapse simulation'!B338</f>
        <v>1.14</v>
      </c>
      <c r="B328" s="37" t="str">
        <f>IF('Forward collapse simulation'!C338="","-",'Forward collapse simulation'!C338)</f>
        <v>-</v>
      </c>
      <c r="C328" s="85">
        <f>'Forward collapse simulation'!E338</f>
        <v>81.680000000000007</v>
      </c>
      <c r="D328" s="85">
        <f>'Forward collapse simulation'!F338</f>
        <v>82.19</v>
      </c>
      <c r="E328" s="85">
        <f>'Forward collapse simulation'!D338</f>
        <v>1.577</v>
      </c>
      <c r="F328" s="85"/>
      <c r="G328" s="3" t="str">
        <f t="shared" si="234"/>
        <v>1.14</v>
      </c>
      <c r="H328" s="3" t="str">
        <f t="shared" si="235"/>
        <v>-</v>
      </c>
      <c r="I328" s="3">
        <f t="shared" si="236"/>
        <v>81.680000000000007</v>
      </c>
      <c r="J328" s="3">
        <f t="shared" si="237"/>
        <v>82.19</v>
      </c>
      <c r="K328" s="3">
        <f t="shared" si="238"/>
        <v>1.4193</v>
      </c>
      <c r="L328" s="85"/>
      <c r="M328" s="3" t="str">
        <f t="shared" si="239"/>
        <v>1.14</v>
      </c>
      <c r="N328" s="3" t="str">
        <f t="shared" si="240"/>
        <v>-</v>
      </c>
      <c r="O328" s="3">
        <f t="shared" si="241"/>
        <v>81.680000000000007</v>
      </c>
      <c r="P328" s="3">
        <f t="shared" si="242"/>
        <v>82.19</v>
      </c>
      <c r="Q328" s="3">
        <f t="shared" si="243"/>
        <v>1.2616000000000001</v>
      </c>
      <c r="R328" s="85"/>
      <c r="S328" s="3" t="str">
        <f t="shared" si="244"/>
        <v>1.14</v>
      </c>
      <c r="T328" s="3" t="str">
        <f t="shared" si="245"/>
        <v>-</v>
      </c>
      <c r="U328" s="3">
        <f t="shared" si="246"/>
        <v>81.680000000000007</v>
      </c>
      <c r="V328" s="3">
        <f t="shared" si="247"/>
        <v>82.19</v>
      </c>
      <c r="W328" s="3">
        <f t="shared" si="248"/>
        <v>1.1038999999999999</v>
      </c>
      <c r="X328" s="85"/>
      <c r="Y328" s="3" t="str">
        <f t="shared" si="249"/>
        <v>1.14</v>
      </c>
      <c r="Z328" s="3" t="str">
        <f t="shared" si="250"/>
        <v>-</v>
      </c>
      <c r="AA328" s="3">
        <f t="shared" si="251"/>
        <v>81.680000000000007</v>
      </c>
      <c r="AB328" s="3">
        <f t="shared" si="252"/>
        <v>82.19</v>
      </c>
      <c r="AC328" s="3">
        <f t="shared" si="253"/>
        <v>0.94619999999999993</v>
      </c>
      <c r="AD328" s="85"/>
      <c r="AE328" s="3" t="str">
        <f t="shared" si="254"/>
        <v>1.14</v>
      </c>
      <c r="AF328" s="3" t="str">
        <f t="shared" si="255"/>
        <v>-</v>
      </c>
      <c r="AG328" s="3">
        <f t="shared" si="256"/>
        <v>81.680000000000007</v>
      </c>
      <c r="AH328" s="3">
        <f t="shared" si="257"/>
        <v>82.19</v>
      </c>
      <c r="AI328" s="3">
        <f t="shared" si="258"/>
        <v>0.78849999999999998</v>
      </c>
      <c r="AJ328" s="85"/>
      <c r="AK328" s="3" t="str">
        <f t="shared" si="259"/>
        <v>1.14</v>
      </c>
      <c r="AL328" s="3" t="str">
        <f t="shared" si="260"/>
        <v>-</v>
      </c>
      <c r="AM328" s="3">
        <f t="shared" si="261"/>
        <v>81.680000000000007</v>
      </c>
      <c r="AN328" s="3">
        <f t="shared" si="262"/>
        <v>82.19</v>
      </c>
      <c r="AO328" s="3">
        <f t="shared" si="263"/>
        <v>0.63080000000000003</v>
      </c>
      <c r="AP328" s="85"/>
      <c r="AQ328" s="3" t="str">
        <f t="shared" si="264"/>
        <v>1.14</v>
      </c>
      <c r="AR328" s="3" t="str">
        <f t="shared" si="265"/>
        <v>-</v>
      </c>
      <c r="AS328" s="3">
        <f t="shared" si="266"/>
        <v>81.680000000000007</v>
      </c>
      <c r="AT328" s="3">
        <f t="shared" si="267"/>
        <v>82.19</v>
      </c>
      <c r="AU328" s="3">
        <f t="shared" si="268"/>
        <v>0.47309999999999997</v>
      </c>
      <c r="AV328" s="85"/>
      <c r="AW328" s="3" t="str">
        <f t="shared" si="269"/>
        <v>1.14</v>
      </c>
      <c r="AX328" s="3" t="str">
        <f t="shared" si="270"/>
        <v>-</v>
      </c>
      <c r="AY328" s="3">
        <f t="shared" si="271"/>
        <v>81.680000000000007</v>
      </c>
      <c r="AZ328" s="3">
        <f t="shared" si="272"/>
        <v>82.19</v>
      </c>
      <c r="BA328" s="3">
        <f t="shared" si="273"/>
        <v>0.31540000000000001</v>
      </c>
      <c r="BB328" s="85"/>
      <c r="BC328" s="3" t="str">
        <f t="shared" si="274"/>
        <v>1.14</v>
      </c>
      <c r="BD328" s="3" t="str">
        <f t="shared" si="275"/>
        <v>-</v>
      </c>
      <c r="BE328" s="3">
        <f t="shared" si="276"/>
        <v>81.680000000000007</v>
      </c>
      <c r="BF328" s="3">
        <f t="shared" si="277"/>
        <v>82.19</v>
      </c>
      <c r="BG328" s="3">
        <f t="shared" si="278"/>
        <v>0.15770000000000001</v>
      </c>
    </row>
    <row r="329" spans="1:59" x14ac:dyDescent="0.3">
      <c r="A329" s="1" t="str">
        <f>'Forward collapse simulation'!B339</f>
        <v>1.14</v>
      </c>
      <c r="B329" s="37" t="str">
        <f>IF('Forward collapse simulation'!C339="","-",'Forward collapse simulation'!C339)</f>
        <v>-</v>
      </c>
      <c r="C329" s="85">
        <f>'Forward collapse simulation'!E339</f>
        <v>135.63999999999999</v>
      </c>
      <c r="D329" s="85">
        <f>'Forward collapse simulation'!F339</f>
        <v>74.41</v>
      </c>
      <c r="E329" s="85">
        <f>'Forward collapse simulation'!D339</f>
        <v>1.405</v>
      </c>
      <c r="F329" s="85"/>
      <c r="G329" s="3" t="str">
        <f t="shared" si="234"/>
        <v>1.14</v>
      </c>
      <c r="H329" s="3" t="str">
        <f t="shared" si="235"/>
        <v>-</v>
      </c>
      <c r="I329" s="3">
        <f t="shared" si="236"/>
        <v>135.63999999999999</v>
      </c>
      <c r="J329" s="3">
        <f t="shared" si="237"/>
        <v>74.41</v>
      </c>
      <c r="K329" s="3">
        <f t="shared" si="238"/>
        <v>1.2645</v>
      </c>
      <c r="L329" s="85"/>
      <c r="M329" s="3" t="str">
        <f t="shared" si="239"/>
        <v>1.14</v>
      </c>
      <c r="N329" s="3" t="str">
        <f t="shared" si="240"/>
        <v>-</v>
      </c>
      <c r="O329" s="3">
        <f t="shared" si="241"/>
        <v>135.63999999999999</v>
      </c>
      <c r="P329" s="3">
        <f t="shared" si="242"/>
        <v>74.41</v>
      </c>
      <c r="Q329" s="3">
        <f t="shared" si="243"/>
        <v>1.1240000000000001</v>
      </c>
      <c r="R329" s="85"/>
      <c r="S329" s="3" t="str">
        <f t="shared" si="244"/>
        <v>1.14</v>
      </c>
      <c r="T329" s="3" t="str">
        <f t="shared" si="245"/>
        <v>-</v>
      </c>
      <c r="U329" s="3">
        <f t="shared" si="246"/>
        <v>135.63999999999999</v>
      </c>
      <c r="V329" s="3">
        <f t="shared" si="247"/>
        <v>74.41</v>
      </c>
      <c r="W329" s="3">
        <f t="shared" si="248"/>
        <v>0.98349999999999993</v>
      </c>
      <c r="X329" s="85"/>
      <c r="Y329" s="3" t="str">
        <f t="shared" si="249"/>
        <v>1.14</v>
      </c>
      <c r="Z329" s="3" t="str">
        <f t="shared" si="250"/>
        <v>-</v>
      </c>
      <c r="AA329" s="3">
        <f t="shared" si="251"/>
        <v>135.63999999999999</v>
      </c>
      <c r="AB329" s="3">
        <f t="shared" si="252"/>
        <v>74.41</v>
      </c>
      <c r="AC329" s="3">
        <f t="shared" si="253"/>
        <v>0.84299999999999997</v>
      </c>
      <c r="AD329" s="85"/>
      <c r="AE329" s="3" t="str">
        <f t="shared" si="254"/>
        <v>1.14</v>
      </c>
      <c r="AF329" s="3" t="str">
        <f t="shared" si="255"/>
        <v>-</v>
      </c>
      <c r="AG329" s="3">
        <f t="shared" si="256"/>
        <v>135.63999999999999</v>
      </c>
      <c r="AH329" s="3">
        <f t="shared" si="257"/>
        <v>74.41</v>
      </c>
      <c r="AI329" s="3">
        <f t="shared" si="258"/>
        <v>0.70250000000000001</v>
      </c>
      <c r="AJ329" s="85"/>
      <c r="AK329" s="3" t="str">
        <f t="shared" si="259"/>
        <v>1.14</v>
      </c>
      <c r="AL329" s="3" t="str">
        <f t="shared" si="260"/>
        <v>-</v>
      </c>
      <c r="AM329" s="3">
        <f t="shared" si="261"/>
        <v>135.63999999999999</v>
      </c>
      <c r="AN329" s="3">
        <f t="shared" si="262"/>
        <v>74.41</v>
      </c>
      <c r="AO329" s="3">
        <f t="shared" si="263"/>
        <v>0.56200000000000006</v>
      </c>
      <c r="AP329" s="85"/>
      <c r="AQ329" s="3" t="str">
        <f t="shared" si="264"/>
        <v>1.14</v>
      </c>
      <c r="AR329" s="3" t="str">
        <f t="shared" si="265"/>
        <v>-</v>
      </c>
      <c r="AS329" s="3">
        <f t="shared" si="266"/>
        <v>135.63999999999999</v>
      </c>
      <c r="AT329" s="3">
        <f t="shared" si="267"/>
        <v>74.41</v>
      </c>
      <c r="AU329" s="3">
        <f t="shared" si="268"/>
        <v>0.42149999999999999</v>
      </c>
      <c r="AV329" s="85"/>
      <c r="AW329" s="3" t="str">
        <f t="shared" si="269"/>
        <v>1.14</v>
      </c>
      <c r="AX329" s="3" t="str">
        <f t="shared" si="270"/>
        <v>-</v>
      </c>
      <c r="AY329" s="3">
        <f t="shared" si="271"/>
        <v>135.63999999999999</v>
      </c>
      <c r="AZ329" s="3">
        <f t="shared" si="272"/>
        <v>74.41</v>
      </c>
      <c r="BA329" s="3">
        <f t="shared" si="273"/>
        <v>0.28100000000000003</v>
      </c>
      <c r="BB329" s="85"/>
      <c r="BC329" s="3" t="str">
        <f t="shared" si="274"/>
        <v>1.14</v>
      </c>
      <c r="BD329" s="3" t="str">
        <f t="shared" si="275"/>
        <v>-</v>
      </c>
      <c r="BE329" s="3">
        <f t="shared" si="276"/>
        <v>135.63999999999999</v>
      </c>
      <c r="BF329" s="3">
        <f t="shared" si="277"/>
        <v>74.41</v>
      </c>
      <c r="BG329" s="3">
        <f t="shared" si="278"/>
        <v>0.14050000000000001</v>
      </c>
    </row>
    <row r="330" spans="1:59" x14ac:dyDescent="0.3">
      <c r="A330" s="1" t="str">
        <f>'Forward collapse simulation'!B340</f>
        <v>1.14</v>
      </c>
      <c r="B330" s="37" t="str">
        <f>IF('Forward collapse simulation'!C340="","-",'Forward collapse simulation'!C340)</f>
        <v>-</v>
      </c>
      <c r="C330" s="85">
        <f>'Forward collapse simulation'!E340</f>
        <v>144.38999999999999</v>
      </c>
      <c r="D330" s="85">
        <f>'Forward collapse simulation'!F340</f>
        <v>64.16</v>
      </c>
      <c r="E330" s="85">
        <f>'Forward collapse simulation'!D340</f>
        <v>1.103</v>
      </c>
      <c r="F330" s="85"/>
      <c r="G330" s="3" t="str">
        <f t="shared" si="234"/>
        <v>1.14</v>
      </c>
      <c r="H330" s="3" t="str">
        <f t="shared" si="235"/>
        <v>-</v>
      </c>
      <c r="I330" s="3">
        <f t="shared" si="236"/>
        <v>144.38999999999999</v>
      </c>
      <c r="J330" s="3">
        <f t="shared" si="237"/>
        <v>64.16</v>
      </c>
      <c r="K330" s="3">
        <f t="shared" si="238"/>
        <v>0.99270000000000003</v>
      </c>
      <c r="L330" s="85"/>
      <c r="M330" s="3" t="str">
        <f t="shared" si="239"/>
        <v>1.14</v>
      </c>
      <c r="N330" s="3" t="str">
        <f t="shared" si="240"/>
        <v>-</v>
      </c>
      <c r="O330" s="3">
        <f t="shared" si="241"/>
        <v>144.38999999999999</v>
      </c>
      <c r="P330" s="3">
        <f t="shared" si="242"/>
        <v>64.16</v>
      </c>
      <c r="Q330" s="3">
        <f t="shared" si="243"/>
        <v>0.88240000000000007</v>
      </c>
      <c r="R330" s="85"/>
      <c r="S330" s="3" t="str">
        <f t="shared" si="244"/>
        <v>1.14</v>
      </c>
      <c r="T330" s="3" t="str">
        <f t="shared" si="245"/>
        <v>-</v>
      </c>
      <c r="U330" s="3">
        <f t="shared" si="246"/>
        <v>144.38999999999999</v>
      </c>
      <c r="V330" s="3">
        <f t="shared" si="247"/>
        <v>64.16</v>
      </c>
      <c r="W330" s="3">
        <f t="shared" si="248"/>
        <v>0.7720999999999999</v>
      </c>
      <c r="X330" s="85"/>
      <c r="Y330" s="3" t="str">
        <f t="shared" si="249"/>
        <v>1.14</v>
      </c>
      <c r="Z330" s="3" t="str">
        <f t="shared" si="250"/>
        <v>-</v>
      </c>
      <c r="AA330" s="3">
        <f t="shared" si="251"/>
        <v>144.38999999999999</v>
      </c>
      <c r="AB330" s="3">
        <f t="shared" si="252"/>
        <v>64.16</v>
      </c>
      <c r="AC330" s="3">
        <f t="shared" si="253"/>
        <v>0.66179999999999994</v>
      </c>
      <c r="AD330" s="85"/>
      <c r="AE330" s="3" t="str">
        <f t="shared" si="254"/>
        <v>1.14</v>
      </c>
      <c r="AF330" s="3" t="str">
        <f t="shared" si="255"/>
        <v>-</v>
      </c>
      <c r="AG330" s="3">
        <f t="shared" si="256"/>
        <v>144.38999999999999</v>
      </c>
      <c r="AH330" s="3">
        <f t="shared" si="257"/>
        <v>64.16</v>
      </c>
      <c r="AI330" s="3">
        <f t="shared" si="258"/>
        <v>0.55149999999999999</v>
      </c>
      <c r="AJ330" s="85"/>
      <c r="AK330" s="3" t="str">
        <f t="shared" si="259"/>
        <v>1.14</v>
      </c>
      <c r="AL330" s="3" t="str">
        <f t="shared" si="260"/>
        <v>-</v>
      </c>
      <c r="AM330" s="3">
        <f t="shared" si="261"/>
        <v>144.38999999999999</v>
      </c>
      <c r="AN330" s="3">
        <f t="shared" si="262"/>
        <v>64.16</v>
      </c>
      <c r="AO330" s="3">
        <f t="shared" si="263"/>
        <v>0.44120000000000004</v>
      </c>
      <c r="AP330" s="85"/>
      <c r="AQ330" s="3" t="str">
        <f t="shared" si="264"/>
        <v>1.14</v>
      </c>
      <c r="AR330" s="3" t="str">
        <f t="shared" si="265"/>
        <v>-</v>
      </c>
      <c r="AS330" s="3">
        <f t="shared" si="266"/>
        <v>144.38999999999999</v>
      </c>
      <c r="AT330" s="3">
        <f t="shared" si="267"/>
        <v>64.16</v>
      </c>
      <c r="AU330" s="3">
        <f t="shared" si="268"/>
        <v>0.33089999999999997</v>
      </c>
      <c r="AV330" s="85"/>
      <c r="AW330" s="3" t="str">
        <f t="shared" si="269"/>
        <v>1.14</v>
      </c>
      <c r="AX330" s="3" t="str">
        <f t="shared" si="270"/>
        <v>-</v>
      </c>
      <c r="AY330" s="3">
        <f t="shared" si="271"/>
        <v>144.38999999999999</v>
      </c>
      <c r="AZ330" s="3">
        <f t="shared" si="272"/>
        <v>64.16</v>
      </c>
      <c r="BA330" s="3">
        <f t="shared" si="273"/>
        <v>0.22060000000000002</v>
      </c>
      <c r="BB330" s="85"/>
      <c r="BC330" s="3" t="str">
        <f t="shared" si="274"/>
        <v>1.14</v>
      </c>
      <c r="BD330" s="3" t="str">
        <f t="shared" si="275"/>
        <v>-</v>
      </c>
      <c r="BE330" s="3">
        <f t="shared" si="276"/>
        <v>144.38999999999999</v>
      </c>
      <c r="BF330" s="3">
        <f t="shared" si="277"/>
        <v>64.16</v>
      </c>
      <c r="BG330" s="3">
        <f t="shared" si="278"/>
        <v>0.11030000000000001</v>
      </c>
    </row>
    <row r="331" spans="1:59" x14ac:dyDescent="0.3">
      <c r="A331" s="1" t="str">
        <f>'Forward collapse simulation'!B341</f>
        <v>1.14</v>
      </c>
      <c r="B331" s="37" t="str">
        <f>IF('Forward collapse simulation'!C341="","-",'Forward collapse simulation'!C341)</f>
        <v>-</v>
      </c>
      <c r="C331" s="85">
        <f>'Forward collapse simulation'!E341</f>
        <v>145.38</v>
      </c>
      <c r="D331" s="85">
        <f>'Forward collapse simulation'!F341</f>
        <v>50.18</v>
      </c>
      <c r="E331" s="85">
        <f>'Forward collapse simulation'!D341</f>
        <v>1.042</v>
      </c>
      <c r="F331" s="85"/>
      <c r="G331" s="3" t="str">
        <f t="shared" si="234"/>
        <v>1.14</v>
      </c>
      <c r="H331" s="3" t="str">
        <f t="shared" si="235"/>
        <v>-</v>
      </c>
      <c r="I331" s="3">
        <f t="shared" si="236"/>
        <v>145.38</v>
      </c>
      <c r="J331" s="3">
        <f t="shared" si="237"/>
        <v>50.18</v>
      </c>
      <c r="K331" s="3">
        <f t="shared" si="238"/>
        <v>0.93780000000000008</v>
      </c>
      <c r="L331" s="85"/>
      <c r="M331" s="3" t="str">
        <f t="shared" si="239"/>
        <v>1.14</v>
      </c>
      <c r="N331" s="3" t="str">
        <f t="shared" si="240"/>
        <v>-</v>
      </c>
      <c r="O331" s="3">
        <f t="shared" si="241"/>
        <v>145.38</v>
      </c>
      <c r="P331" s="3">
        <f t="shared" si="242"/>
        <v>50.18</v>
      </c>
      <c r="Q331" s="3">
        <f t="shared" si="243"/>
        <v>0.83360000000000012</v>
      </c>
      <c r="R331" s="85"/>
      <c r="S331" s="3" t="str">
        <f t="shared" si="244"/>
        <v>1.14</v>
      </c>
      <c r="T331" s="3" t="str">
        <f t="shared" si="245"/>
        <v>-</v>
      </c>
      <c r="U331" s="3">
        <f t="shared" si="246"/>
        <v>145.38</v>
      </c>
      <c r="V331" s="3">
        <f t="shared" si="247"/>
        <v>50.18</v>
      </c>
      <c r="W331" s="3">
        <f t="shared" si="248"/>
        <v>0.72939999999999994</v>
      </c>
      <c r="X331" s="85"/>
      <c r="Y331" s="3" t="str">
        <f t="shared" si="249"/>
        <v>1.14</v>
      </c>
      <c r="Z331" s="3" t="str">
        <f t="shared" si="250"/>
        <v>-</v>
      </c>
      <c r="AA331" s="3">
        <f t="shared" si="251"/>
        <v>145.38</v>
      </c>
      <c r="AB331" s="3">
        <f t="shared" si="252"/>
        <v>50.18</v>
      </c>
      <c r="AC331" s="3">
        <f t="shared" si="253"/>
        <v>0.62519999999999998</v>
      </c>
      <c r="AD331" s="85"/>
      <c r="AE331" s="3" t="str">
        <f t="shared" si="254"/>
        <v>1.14</v>
      </c>
      <c r="AF331" s="3" t="str">
        <f t="shared" si="255"/>
        <v>-</v>
      </c>
      <c r="AG331" s="3">
        <f t="shared" si="256"/>
        <v>145.38</v>
      </c>
      <c r="AH331" s="3">
        <f t="shared" si="257"/>
        <v>50.18</v>
      </c>
      <c r="AI331" s="3">
        <f t="shared" si="258"/>
        <v>0.52100000000000002</v>
      </c>
      <c r="AJ331" s="85"/>
      <c r="AK331" s="3" t="str">
        <f t="shared" si="259"/>
        <v>1.14</v>
      </c>
      <c r="AL331" s="3" t="str">
        <f t="shared" si="260"/>
        <v>-</v>
      </c>
      <c r="AM331" s="3">
        <f t="shared" si="261"/>
        <v>145.38</v>
      </c>
      <c r="AN331" s="3">
        <f t="shared" si="262"/>
        <v>50.18</v>
      </c>
      <c r="AO331" s="3">
        <f t="shared" si="263"/>
        <v>0.41680000000000006</v>
      </c>
      <c r="AP331" s="85"/>
      <c r="AQ331" s="3" t="str">
        <f t="shared" si="264"/>
        <v>1.14</v>
      </c>
      <c r="AR331" s="3" t="str">
        <f t="shared" si="265"/>
        <v>-</v>
      </c>
      <c r="AS331" s="3">
        <f t="shared" si="266"/>
        <v>145.38</v>
      </c>
      <c r="AT331" s="3">
        <f t="shared" si="267"/>
        <v>50.18</v>
      </c>
      <c r="AU331" s="3">
        <f t="shared" si="268"/>
        <v>0.31259999999999999</v>
      </c>
      <c r="AV331" s="85"/>
      <c r="AW331" s="3" t="str">
        <f t="shared" si="269"/>
        <v>1.14</v>
      </c>
      <c r="AX331" s="3" t="str">
        <f t="shared" si="270"/>
        <v>-</v>
      </c>
      <c r="AY331" s="3">
        <f t="shared" si="271"/>
        <v>145.38</v>
      </c>
      <c r="AZ331" s="3">
        <f t="shared" si="272"/>
        <v>50.18</v>
      </c>
      <c r="BA331" s="3">
        <f t="shared" si="273"/>
        <v>0.20840000000000003</v>
      </c>
      <c r="BB331" s="85"/>
      <c r="BC331" s="3" t="str">
        <f t="shared" si="274"/>
        <v>1.14</v>
      </c>
      <c r="BD331" s="3" t="str">
        <f t="shared" si="275"/>
        <v>-</v>
      </c>
      <c r="BE331" s="3">
        <f t="shared" si="276"/>
        <v>145.38</v>
      </c>
      <c r="BF331" s="3">
        <f t="shared" si="277"/>
        <v>50.18</v>
      </c>
      <c r="BG331" s="3">
        <f t="shared" si="278"/>
        <v>0.10420000000000001</v>
      </c>
    </row>
    <row r="332" spans="1:59" x14ac:dyDescent="0.3">
      <c r="A332" s="1" t="str">
        <f>'Forward collapse simulation'!B342</f>
        <v>1.14</v>
      </c>
      <c r="B332" s="37" t="str">
        <f>IF('Forward collapse simulation'!C342="","-",'Forward collapse simulation'!C342)</f>
        <v>-</v>
      </c>
      <c r="C332" s="85">
        <f>'Forward collapse simulation'!E342</f>
        <v>146.87</v>
      </c>
      <c r="D332" s="85">
        <f>'Forward collapse simulation'!F342</f>
        <v>37.380000000000003</v>
      </c>
      <c r="E332" s="85">
        <f>'Forward collapse simulation'!D342</f>
        <v>0.92600000000000005</v>
      </c>
      <c r="F332" s="85"/>
      <c r="G332" s="3" t="str">
        <f t="shared" si="234"/>
        <v>1.14</v>
      </c>
      <c r="H332" s="3" t="str">
        <f t="shared" si="235"/>
        <v>-</v>
      </c>
      <c r="I332" s="3">
        <f t="shared" si="236"/>
        <v>146.87</v>
      </c>
      <c r="J332" s="3">
        <f t="shared" si="237"/>
        <v>37.380000000000003</v>
      </c>
      <c r="K332" s="3">
        <f t="shared" si="238"/>
        <v>0.83340000000000003</v>
      </c>
      <c r="L332" s="85"/>
      <c r="M332" s="3" t="str">
        <f t="shared" si="239"/>
        <v>1.14</v>
      </c>
      <c r="N332" s="3" t="str">
        <f t="shared" si="240"/>
        <v>-</v>
      </c>
      <c r="O332" s="3">
        <f t="shared" si="241"/>
        <v>146.87</v>
      </c>
      <c r="P332" s="3">
        <f t="shared" si="242"/>
        <v>37.380000000000003</v>
      </c>
      <c r="Q332" s="3">
        <f t="shared" si="243"/>
        <v>0.74080000000000013</v>
      </c>
      <c r="R332" s="85"/>
      <c r="S332" s="3" t="str">
        <f t="shared" si="244"/>
        <v>1.14</v>
      </c>
      <c r="T332" s="3" t="str">
        <f t="shared" si="245"/>
        <v>-</v>
      </c>
      <c r="U332" s="3">
        <f t="shared" si="246"/>
        <v>146.87</v>
      </c>
      <c r="V332" s="3">
        <f t="shared" si="247"/>
        <v>37.380000000000003</v>
      </c>
      <c r="W332" s="3">
        <f t="shared" si="248"/>
        <v>0.6482</v>
      </c>
      <c r="X332" s="85"/>
      <c r="Y332" s="3" t="str">
        <f t="shared" si="249"/>
        <v>1.14</v>
      </c>
      <c r="Z332" s="3" t="str">
        <f t="shared" si="250"/>
        <v>-</v>
      </c>
      <c r="AA332" s="3">
        <f t="shared" si="251"/>
        <v>146.87</v>
      </c>
      <c r="AB332" s="3">
        <f t="shared" si="252"/>
        <v>37.380000000000003</v>
      </c>
      <c r="AC332" s="3">
        <f t="shared" si="253"/>
        <v>0.55559999999999998</v>
      </c>
      <c r="AD332" s="85"/>
      <c r="AE332" s="3" t="str">
        <f t="shared" si="254"/>
        <v>1.14</v>
      </c>
      <c r="AF332" s="3" t="str">
        <f t="shared" si="255"/>
        <v>-</v>
      </c>
      <c r="AG332" s="3">
        <f t="shared" si="256"/>
        <v>146.87</v>
      </c>
      <c r="AH332" s="3">
        <f t="shared" si="257"/>
        <v>37.380000000000003</v>
      </c>
      <c r="AI332" s="3">
        <f t="shared" si="258"/>
        <v>0.46300000000000002</v>
      </c>
      <c r="AJ332" s="85"/>
      <c r="AK332" s="3" t="str">
        <f t="shared" si="259"/>
        <v>1.14</v>
      </c>
      <c r="AL332" s="3" t="str">
        <f t="shared" si="260"/>
        <v>-</v>
      </c>
      <c r="AM332" s="3">
        <f t="shared" si="261"/>
        <v>146.87</v>
      </c>
      <c r="AN332" s="3">
        <f t="shared" si="262"/>
        <v>37.380000000000003</v>
      </c>
      <c r="AO332" s="3">
        <f t="shared" si="263"/>
        <v>0.37040000000000006</v>
      </c>
      <c r="AP332" s="85"/>
      <c r="AQ332" s="3" t="str">
        <f t="shared" si="264"/>
        <v>1.14</v>
      </c>
      <c r="AR332" s="3" t="str">
        <f t="shared" si="265"/>
        <v>-</v>
      </c>
      <c r="AS332" s="3">
        <f t="shared" si="266"/>
        <v>146.87</v>
      </c>
      <c r="AT332" s="3">
        <f t="shared" si="267"/>
        <v>37.380000000000003</v>
      </c>
      <c r="AU332" s="3">
        <f t="shared" si="268"/>
        <v>0.27779999999999999</v>
      </c>
      <c r="AV332" s="85"/>
      <c r="AW332" s="3" t="str">
        <f t="shared" si="269"/>
        <v>1.14</v>
      </c>
      <c r="AX332" s="3" t="str">
        <f t="shared" si="270"/>
        <v>-</v>
      </c>
      <c r="AY332" s="3">
        <f t="shared" si="271"/>
        <v>146.87</v>
      </c>
      <c r="AZ332" s="3">
        <f t="shared" si="272"/>
        <v>37.380000000000003</v>
      </c>
      <c r="BA332" s="3">
        <f t="shared" si="273"/>
        <v>0.18520000000000003</v>
      </c>
      <c r="BB332" s="85"/>
      <c r="BC332" s="3" t="str">
        <f t="shared" si="274"/>
        <v>1.14</v>
      </c>
      <c r="BD332" s="3" t="str">
        <f t="shared" si="275"/>
        <v>-</v>
      </c>
      <c r="BE332" s="3">
        <f t="shared" si="276"/>
        <v>146.87</v>
      </c>
      <c r="BF332" s="3">
        <f t="shared" si="277"/>
        <v>37.380000000000003</v>
      </c>
      <c r="BG332" s="3">
        <f t="shared" si="278"/>
        <v>9.2600000000000016E-2</v>
      </c>
    </row>
    <row r="333" spans="1:59" x14ac:dyDescent="0.3">
      <c r="A333" s="1" t="str">
        <f>'Forward collapse simulation'!B343</f>
        <v>1.14</v>
      </c>
      <c r="B333" s="37" t="str">
        <f>IF('Forward collapse simulation'!C343="","-",'Forward collapse simulation'!C343)</f>
        <v>-</v>
      </c>
      <c r="C333" s="85">
        <f>'Forward collapse simulation'!E343</f>
        <v>148.63</v>
      </c>
      <c r="D333" s="85">
        <f>'Forward collapse simulation'!F343</f>
        <v>19.36</v>
      </c>
      <c r="E333" s="85">
        <f>'Forward collapse simulation'!D343</f>
        <v>0.878</v>
      </c>
      <c r="F333" s="85"/>
      <c r="G333" s="3" t="str">
        <f t="shared" si="234"/>
        <v>1.14</v>
      </c>
      <c r="H333" s="3" t="str">
        <f t="shared" si="235"/>
        <v>-</v>
      </c>
      <c r="I333" s="3">
        <f t="shared" si="236"/>
        <v>148.63</v>
      </c>
      <c r="J333" s="3">
        <f t="shared" si="237"/>
        <v>19.36</v>
      </c>
      <c r="K333" s="3">
        <f t="shared" si="238"/>
        <v>0.79020000000000001</v>
      </c>
      <c r="L333" s="85"/>
      <c r="M333" s="3" t="str">
        <f t="shared" si="239"/>
        <v>1.14</v>
      </c>
      <c r="N333" s="3" t="str">
        <f t="shared" si="240"/>
        <v>-</v>
      </c>
      <c r="O333" s="3">
        <f t="shared" si="241"/>
        <v>148.63</v>
      </c>
      <c r="P333" s="3">
        <f t="shared" si="242"/>
        <v>19.36</v>
      </c>
      <c r="Q333" s="3">
        <f t="shared" si="243"/>
        <v>0.70240000000000002</v>
      </c>
      <c r="R333" s="85"/>
      <c r="S333" s="3" t="str">
        <f t="shared" si="244"/>
        <v>1.14</v>
      </c>
      <c r="T333" s="3" t="str">
        <f t="shared" si="245"/>
        <v>-</v>
      </c>
      <c r="U333" s="3">
        <f t="shared" si="246"/>
        <v>148.63</v>
      </c>
      <c r="V333" s="3">
        <f t="shared" si="247"/>
        <v>19.36</v>
      </c>
      <c r="W333" s="3">
        <f t="shared" si="248"/>
        <v>0.61459999999999992</v>
      </c>
      <c r="X333" s="85"/>
      <c r="Y333" s="3" t="str">
        <f t="shared" si="249"/>
        <v>1.14</v>
      </c>
      <c r="Z333" s="3" t="str">
        <f t="shared" si="250"/>
        <v>-</v>
      </c>
      <c r="AA333" s="3">
        <f t="shared" si="251"/>
        <v>148.63</v>
      </c>
      <c r="AB333" s="3">
        <f t="shared" si="252"/>
        <v>19.36</v>
      </c>
      <c r="AC333" s="3">
        <f t="shared" si="253"/>
        <v>0.52679999999999993</v>
      </c>
      <c r="AD333" s="85"/>
      <c r="AE333" s="3" t="str">
        <f t="shared" si="254"/>
        <v>1.14</v>
      </c>
      <c r="AF333" s="3" t="str">
        <f t="shared" si="255"/>
        <v>-</v>
      </c>
      <c r="AG333" s="3">
        <f t="shared" si="256"/>
        <v>148.63</v>
      </c>
      <c r="AH333" s="3">
        <f t="shared" si="257"/>
        <v>19.36</v>
      </c>
      <c r="AI333" s="3">
        <f t="shared" si="258"/>
        <v>0.439</v>
      </c>
      <c r="AJ333" s="85"/>
      <c r="AK333" s="3" t="str">
        <f t="shared" si="259"/>
        <v>1.14</v>
      </c>
      <c r="AL333" s="3" t="str">
        <f t="shared" si="260"/>
        <v>-</v>
      </c>
      <c r="AM333" s="3">
        <f t="shared" si="261"/>
        <v>148.63</v>
      </c>
      <c r="AN333" s="3">
        <f t="shared" si="262"/>
        <v>19.36</v>
      </c>
      <c r="AO333" s="3">
        <f t="shared" si="263"/>
        <v>0.35120000000000001</v>
      </c>
      <c r="AP333" s="85"/>
      <c r="AQ333" s="3" t="str">
        <f t="shared" si="264"/>
        <v>1.14</v>
      </c>
      <c r="AR333" s="3" t="str">
        <f t="shared" si="265"/>
        <v>-</v>
      </c>
      <c r="AS333" s="3">
        <f t="shared" si="266"/>
        <v>148.63</v>
      </c>
      <c r="AT333" s="3">
        <f t="shared" si="267"/>
        <v>19.36</v>
      </c>
      <c r="AU333" s="3">
        <f t="shared" si="268"/>
        <v>0.26339999999999997</v>
      </c>
      <c r="AV333" s="85"/>
      <c r="AW333" s="3" t="str">
        <f t="shared" si="269"/>
        <v>1.14</v>
      </c>
      <c r="AX333" s="3" t="str">
        <f t="shared" si="270"/>
        <v>-</v>
      </c>
      <c r="AY333" s="3">
        <f t="shared" si="271"/>
        <v>148.63</v>
      </c>
      <c r="AZ333" s="3">
        <f t="shared" si="272"/>
        <v>19.36</v>
      </c>
      <c r="BA333" s="3">
        <f t="shared" si="273"/>
        <v>0.17560000000000001</v>
      </c>
      <c r="BB333" s="85"/>
      <c r="BC333" s="3" t="str">
        <f t="shared" si="274"/>
        <v>1.14</v>
      </c>
      <c r="BD333" s="3" t="str">
        <f t="shared" si="275"/>
        <v>-</v>
      </c>
      <c r="BE333" s="3">
        <f t="shared" si="276"/>
        <v>148.63</v>
      </c>
      <c r="BF333" s="3">
        <f t="shared" si="277"/>
        <v>19.36</v>
      </c>
      <c r="BG333" s="3">
        <f t="shared" si="278"/>
        <v>8.7800000000000003E-2</v>
      </c>
    </row>
    <row r="334" spans="1:59" x14ac:dyDescent="0.3">
      <c r="A334" s="1" t="str">
        <f>'Forward collapse simulation'!B344</f>
        <v>1.14</v>
      </c>
      <c r="B334" s="37" t="str">
        <f>IF('Forward collapse simulation'!C344="","-",'Forward collapse simulation'!C344)</f>
        <v>-</v>
      </c>
      <c r="C334" s="85">
        <f>'Forward collapse simulation'!E344</f>
        <v>148.82</v>
      </c>
      <c r="D334" s="85">
        <f>'Forward collapse simulation'!F344</f>
        <v>-6.79</v>
      </c>
      <c r="E334" s="85">
        <f>'Forward collapse simulation'!D344</f>
        <v>0.82899999999999996</v>
      </c>
      <c r="F334" s="85"/>
      <c r="G334" s="3" t="str">
        <f t="shared" si="234"/>
        <v>1.14</v>
      </c>
      <c r="H334" s="3" t="str">
        <f t="shared" si="235"/>
        <v>-</v>
      </c>
      <c r="I334" s="3">
        <f t="shared" si="236"/>
        <v>148.82</v>
      </c>
      <c r="J334" s="3">
        <f t="shared" si="237"/>
        <v>-6.79</v>
      </c>
      <c r="K334" s="3">
        <f t="shared" si="238"/>
        <v>0.74609999999999999</v>
      </c>
      <c r="L334" s="85"/>
      <c r="M334" s="3" t="str">
        <f t="shared" si="239"/>
        <v>1.14</v>
      </c>
      <c r="N334" s="3" t="str">
        <f t="shared" si="240"/>
        <v>-</v>
      </c>
      <c r="O334" s="3">
        <f t="shared" si="241"/>
        <v>148.82</v>
      </c>
      <c r="P334" s="3">
        <f t="shared" si="242"/>
        <v>-6.79</v>
      </c>
      <c r="Q334" s="3">
        <f t="shared" si="243"/>
        <v>0.66320000000000001</v>
      </c>
      <c r="R334" s="85"/>
      <c r="S334" s="3" t="str">
        <f t="shared" si="244"/>
        <v>1.14</v>
      </c>
      <c r="T334" s="3" t="str">
        <f t="shared" si="245"/>
        <v>-</v>
      </c>
      <c r="U334" s="3">
        <f t="shared" si="246"/>
        <v>148.82</v>
      </c>
      <c r="V334" s="3">
        <f t="shared" si="247"/>
        <v>-6.79</v>
      </c>
      <c r="W334" s="3">
        <f t="shared" si="248"/>
        <v>0.58029999999999993</v>
      </c>
      <c r="X334" s="85"/>
      <c r="Y334" s="3" t="str">
        <f t="shared" si="249"/>
        <v>1.14</v>
      </c>
      <c r="Z334" s="3" t="str">
        <f t="shared" si="250"/>
        <v>-</v>
      </c>
      <c r="AA334" s="3">
        <f t="shared" si="251"/>
        <v>148.82</v>
      </c>
      <c r="AB334" s="3">
        <f t="shared" si="252"/>
        <v>-6.79</v>
      </c>
      <c r="AC334" s="3">
        <f t="shared" si="253"/>
        <v>0.49739999999999995</v>
      </c>
      <c r="AD334" s="85"/>
      <c r="AE334" s="3" t="str">
        <f t="shared" si="254"/>
        <v>1.14</v>
      </c>
      <c r="AF334" s="3" t="str">
        <f t="shared" si="255"/>
        <v>-</v>
      </c>
      <c r="AG334" s="3">
        <f t="shared" si="256"/>
        <v>148.82</v>
      </c>
      <c r="AH334" s="3">
        <f t="shared" si="257"/>
        <v>-6.79</v>
      </c>
      <c r="AI334" s="3">
        <f t="shared" si="258"/>
        <v>0.41449999999999998</v>
      </c>
      <c r="AJ334" s="85"/>
      <c r="AK334" s="3" t="str">
        <f t="shared" si="259"/>
        <v>1.14</v>
      </c>
      <c r="AL334" s="3" t="str">
        <f t="shared" si="260"/>
        <v>-</v>
      </c>
      <c r="AM334" s="3">
        <f t="shared" si="261"/>
        <v>148.82</v>
      </c>
      <c r="AN334" s="3">
        <f t="shared" si="262"/>
        <v>-6.79</v>
      </c>
      <c r="AO334" s="3">
        <f t="shared" si="263"/>
        <v>0.33160000000000001</v>
      </c>
      <c r="AP334" s="85"/>
      <c r="AQ334" s="3" t="str">
        <f t="shared" si="264"/>
        <v>1.14</v>
      </c>
      <c r="AR334" s="3" t="str">
        <f t="shared" si="265"/>
        <v>-</v>
      </c>
      <c r="AS334" s="3">
        <f t="shared" si="266"/>
        <v>148.82</v>
      </c>
      <c r="AT334" s="3">
        <f t="shared" si="267"/>
        <v>-6.79</v>
      </c>
      <c r="AU334" s="3">
        <f t="shared" si="268"/>
        <v>0.24869999999999998</v>
      </c>
      <c r="AV334" s="85"/>
      <c r="AW334" s="3" t="str">
        <f t="shared" si="269"/>
        <v>1.14</v>
      </c>
      <c r="AX334" s="3" t="str">
        <f t="shared" si="270"/>
        <v>-</v>
      </c>
      <c r="AY334" s="3">
        <f t="shared" si="271"/>
        <v>148.82</v>
      </c>
      <c r="AZ334" s="3">
        <f t="shared" si="272"/>
        <v>-6.79</v>
      </c>
      <c r="BA334" s="3">
        <f t="shared" si="273"/>
        <v>0.1658</v>
      </c>
      <c r="BB334" s="85"/>
      <c r="BC334" s="3" t="str">
        <f t="shared" si="274"/>
        <v>1.14</v>
      </c>
      <c r="BD334" s="3" t="str">
        <f t="shared" si="275"/>
        <v>-</v>
      </c>
      <c r="BE334" s="3">
        <f t="shared" si="276"/>
        <v>148.82</v>
      </c>
      <c r="BF334" s="3">
        <f t="shared" si="277"/>
        <v>-6.79</v>
      </c>
      <c r="BG334" s="3">
        <f t="shared" si="278"/>
        <v>8.2900000000000001E-2</v>
      </c>
    </row>
    <row r="335" spans="1:59" x14ac:dyDescent="0.3">
      <c r="A335" s="1" t="str">
        <f>'Forward collapse simulation'!B345</f>
        <v>1.14</v>
      </c>
      <c r="B335" s="37" t="str">
        <f>IF('Forward collapse simulation'!C345="","-",'Forward collapse simulation'!C345)</f>
        <v>-</v>
      </c>
      <c r="C335" s="85">
        <f>'Forward collapse simulation'!E345</f>
        <v>148.83000000000001</v>
      </c>
      <c r="D335" s="85">
        <f>'Forward collapse simulation'!F345</f>
        <v>-29.82</v>
      </c>
      <c r="E335" s="85">
        <f>'Forward collapse simulation'!D345</f>
        <v>0.97499999999999998</v>
      </c>
      <c r="F335" s="85"/>
      <c r="G335" s="3" t="str">
        <f t="shared" si="234"/>
        <v>1.14</v>
      </c>
      <c r="H335" s="3" t="str">
        <f t="shared" si="235"/>
        <v>-</v>
      </c>
      <c r="I335" s="3">
        <f t="shared" si="236"/>
        <v>148.83000000000001</v>
      </c>
      <c r="J335" s="3">
        <f t="shared" si="237"/>
        <v>-29.82</v>
      </c>
      <c r="K335" s="3">
        <f t="shared" si="238"/>
        <v>0.87749999999999995</v>
      </c>
      <c r="L335" s="85"/>
      <c r="M335" s="3" t="str">
        <f t="shared" si="239"/>
        <v>1.14</v>
      </c>
      <c r="N335" s="3" t="str">
        <f t="shared" si="240"/>
        <v>-</v>
      </c>
      <c r="O335" s="3">
        <f t="shared" si="241"/>
        <v>148.83000000000001</v>
      </c>
      <c r="P335" s="3">
        <f t="shared" si="242"/>
        <v>-29.82</v>
      </c>
      <c r="Q335" s="3">
        <f t="shared" si="243"/>
        <v>0.78</v>
      </c>
      <c r="R335" s="85"/>
      <c r="S335" s="3" t="str">
        <f t="shared" si="244"/>
        <v>1.14</v>
      </c>
      <c r="T335" s="3" t="str">
        <f t="shared" si="245"/>
        <v>-</v>
      </c>
      <c r="U335" s="3">
        <f t="shared" si="246"/>
        <v>148.83000000000001</v>
      </c>
      <c r="V335" s="3">
        <f t="shared" si="247"/>
        <v>-29.82</v>
      </c>
      <c r="W335" s="3">
        <f t="shared" si="248"/>
        <v>0.6825</v>
      </c>
      <c r="X335" s="85"/>
      <c r="Y335" s="3" t="str">
        <f t="shared" si="249"/>
        <v>1.14</v>
      </c>
      <c r="Z335" s="3" t="str">
        <f t="shared" si="250"/>
        <v>-</v>
      </c>
      <c r="AA335" s="3">
        <f t="shared" si="251"/>
        <v>148.83000000000001</v>
      </c>
      <c r="AB335" s="3">
        <f t="shared" si="252"/>
        <v>-29.82</v>
      </c>
      <c r="AC335" s="3">
        <f t="shared" si="253"/>
        <v>0.58499999999999996</v>
      </c>
      <c r="AD335" s="85"/>
      <c r="AE335" s="3" t="str">
        <f t="shared" si="254"/>
        <v>1.14</v>
      </c>
      <c r="AF335" s="3" t="str">
        <f t="shared" si="255"/>
        <v>-</v>
      </c>
      <c r="AG335" s="3">
        <f t="shared" si="256"/>
        <v>148.83000000000001</v>
      </c>
      <c r="AH335" s="3">
        <f t="shared" si="257"/>
        <v>-29.82</v>
      </c>
      <c r="AI335" s="3">
        <f t="shared" si="258"/>
        <v>0.48749999999999999</v>
      </c>
      <c r="AJ335" s="85"/>
      <c r="AK335" s="3" t="str">
        <f t="shared" si="259"/>
        <v>1.14</v>
      </c>
      <c r="AL335" s="3" t="str">
        <f t="shared" si="260"/>
        <v>-</v>
      </c>
      <c r="AM335" s="3">
        <f t="shared" si="261"/>
        <v>148.83000000000001</v>
      </c>
      <c r="AN335" s="3">
        <f t="shared" si="262"/>
        <v>-29.82</v>
      </c>
      <c r="AO335" s="3">
        <f t="shared" si="263"/>
        <v>0.39</v>
      </c>
      <c r="AP335" s="85"/>
      <c r="AQ335" s="3" t="str">
        <f t="shared" si="264"/>
        <v>1.14</v>
      </c>
      <c r="AR335" s="3" t="str">
        <f t="shared" si="265"/>
        <v>-</v>
      </c>
      <c r="AS335" s="3">
        <f t="shared" si="266"/>
        <v>148.83000000000001</v>
      </c>
      <c r="AT335" s="3">
        <f t="shared" si="267"/>
        <v>-29.82</v>
      </c>
      <c r="AU335" s="3">
        <f t="shared" si="268"/>
        <v>0.29249999999999998</v>
      </c>
      <c r="AV335" s="85"/>
      <c r="AW335" s="3" t="str">
        <f t="shared" si="269"/>
        <v>1.14</v>
      </c>
      <c r="AX335" s="3" t="str">
        <f t="shared" si="270"/>
        <v>-</v>
      </c>
      <c r="AY335" s="3">
        <f t="shared" si="271"/>
        <v>148.83000000000001</v>
      </c>
      <c r="AZ335" s="3">
        <f t="shared" si="272"/>
        <v>-29.82</v>
      </c>
      <c r="BA335" s="3">
        <f t="shared" si="273"/>
        <v>0.19500000000000001</v>
      </c>
      <c r="BB335" s="85"/>
      <c r="BC335" s="3" t="str">
        <f t="shared" si="274"/>
        <v>1.14</v>
      </c>
      <c r="BD335" s="3" t="str">
        <f t="shared" si="275"/>
        <v>-</v>
      </c>
      <c r="BE335" s="3">
        <f t="shared" si="276"/>
        <v>148.83000000000001</v>
      </c>
      <c r="BF335" s="3">
        <f t="shared" si="277"/>
        <v>-29.82</v>
      </c>
      <c r="BG335" s="3">
        <f t="shared" si="278"/>
        <v>9.7500000000000003E-2</v>
      </c>
    </row>
    <row r="336" spans="1:59" x14ac:dyDescent="0.3">
      <c r="A336" s="1" t="str">
        <f>'Forward collapse simulation'!B346</f>
        <v>1.14</v>
      </c>
      <c r="B336" s="37" t="str">
        <f>IF('Forward collapse simulation'!C346="","-",'Forward collapse simulation'!C346)</f>
        <v>-</v>
      </c>
      <c r="C336" s="85">
        <f>'Forward collapse simulation'!E346</f>
        <v>150.94</v>
      </c>
      <c r="D336" s="85">
        <f>'Forward collapse simulation'!F346</f>
        <v>-46.62</v>
      </c>
      <c r="E336" s="85">
        <f>'Forward collapse simulation'!D346</f>
        <v>1.2110000000000001</v>
      </c>
      <c r="F336" s="85"/>
      <c r="G336" s="3" t="str">
        <f t="shared" si="234"/>
        <v>1.14</v>
      </c>
      <c r="H336" s="3" t="str">
        <f t="shared" si="235"/>
        <v>-</v>
      </c>
      <c r="I336" s="3">
        <f t="shared" si="236"/>
        <v>150.94</v>
      </c>
      <c r="J336" s="3">
        <f t="shared" si="237"/>
        <v>-46.62</v>
      </c>
      <c r="K336" s="3">
        <f t="shared" si="238"/>
        <v>1.0899000000000001</v>
      </c>
      <c r="L336" s="85"/>
      <c r="M336" s="3" t="str">
        <f t="shared" si="239"/>
        <v>1.14</v>
      </c>
      <c r="N336" s="3" t="str">
        <f t="shared" si="240"/>
        <v>-</v>
      </c>
      <c r="O336" s="3">
        <f t="shared" si="241"/>
        <v>150.94</v>
      </c>
      <c r="P336" s="3">
        <f t="shared" si="242"/>
        <v>-46.62</v>
      </c>
      <c r="Q336" s="3">
        <f t="shared" si="243"/>
        <v>0.96880000000000011</v>
      </c>
      <c r="R336" s="85"/>
      <c r="S336" s="3" t="str">
        <f t="shared" si="244"/>
        <v>1.14</v>
      </c>
      <c r="T336" s="3" t="str">
        <f t="shared" si="245"/>
        <v>-</v>
      </c>
      <c r="U336" s="3">
        <f t="shared" si="246"/>
        <v>150.94</v>
      </c>
      <c r="V336" s="3">
        <f t="shared" si="247"/>
        <v>-46.62</v>
      </c>
      <c r="W336" s="3">
        <f t="shared" si="248"/>
        <v>0.84770000000000001</v>
      </c>
      <c r="X336" s="85"/>
      <c r="Y336" s="3" t="str">
        <f t="shared" si="249"/>
        <v>1.14</v>
      </c>
      <c r="Z336" s="3" t="str">
        <f t="shared" si="250"/>
        <v>-</v>
      </c>
      <c r="AA336" s="3">
        <f t="shared" si="251"/>
        <v>150.94</v>
      </c>
      <c r="AB336" s="3">
        <f t="shared" si="252"/>
        <v>-46.62</v>
      </c>
      <c r="AC336" s="3">
        <f t="shared" si="253"/>
        <v>0.72660000000000002</v>
      </c>
      <c r="AD336" s="85"/>
      <c r="AE336" s="3" t="str">
        <f t="shared" si="254"/>
        <v>1.14</v>
      </c>
      <c r="AF336" s="3" t="str">
        <f t="shared" si="255"/>
        <v>-</v>
      </c>
      <c r="AG336" s="3">
        <f t="shared" si="256"/>
        <v>150.94</v>
      </c>
      <c r="AH336" s="3">
        <f t="shared" si="257"/>
        <v>-46.62</v>
      </c>
      <c r="AI336" s="3">
        <f t="shared" si="258"/>
        <v>0.60550000000000004</v>
      </c>
      <c r="AJ336" s="85"/>
      <c r="AK336" s="3" t="str">
        <f t="shared" si="259"/>
        <v>1.14</v>
      </c>
      <c r="AL336" s="3" t="str">
        <f t="shared" si="260"/>
        <v>-</v>
      </c>
      <c r="AM336" s="3">
        <f t="shared" si="261"/>
        <v>150.94</v>
      </c>
      <c r="AN336" s="3">
        <f t="shared" si="262"/>
        <v>-46.62</v>
      </c>
      <c r="AO336" s="3">
        <f t="shared" si="263"/>
        <v>0.48440000000000005</v>
      </c>
      <c r="AP336" s="85"/>
      <c r="AQ336" s="3" t="str">
        <f t="shared" si="264"/>
        <v>1.14</v>
      </c>
      <c r="AR336" s="3" t="str">
        <f t="shared" si="265"/>
        <v>-</v>
      </c>
      <c r="AS336" s="3">
        <f t="shared" si="266"/>
        <v>150.94</v>
      </c>
      <c r="AT336" s="3">
        <f t="shared" si="267"/>
        <v>-46.62</v>
      </c>
      <c r="AU336" s="3">
        <f t="shared" si="268"/>
        <v>0.36330000000000001</v>
      </c>
      <c r="AV336" s="85"/>
      <c r="AW336" s="3" t="str">
        <f t="shared" si="269"/>
        <v>1.14</v>
      </c>
      <c r="AX336" s="3" t="str">
        <f t="shared" si="270"/>
        <v>-</v>
      </c>
      <c r="AY336" s="3">
        <f t="shared" si="271"/>
        <v>150.94</v>
      </c>
      <c r="AZ336" s="3">
        <f t="shared" si="272"/>
        <v>-46.62</v>
      </c>
      <c r="BA336" s="3">
        <f t="shared" si="273"/>
        <v>0.24220000000000003</v>
      </c>
      <c r="BB336" s="85"/>
      <c r="BC336" s="3" t="str">
        <f t="shared" si="274"/>
        <v>1.14</v>
      </c>
      <c r="BD336" s="3" t="str">
        <f t="shared" si="275"/>
        <v>-</v>
      </c>
      <c r="BE336" s="3">
        <f t="shared" si="276"/>
        <v>150.94</v>
      </c>
      <c r="BF336" s="3">
        <f t="shared" si="277"/>
        <v>-46.62</v>
      </c>
      <c r="BG336" s="3">
        <f t="shared" si="278"/>
        <v>0.12110000000000001</v>
      </c>
    </row>
    <row r="337" spans="1:59" x14ac:dyDescent="0.3">
      <c r="A337" s="1" t="str">
        <f>'Forward collapse simulation'!B347</f>
        <v>1.14</v>
      </c>
      <c r="B337" s="37" t="str">
        <f>IF('Forward collapse simulation'!C347="","-",'Forward collapse simulation'!C347)</f>
        <v>-</v>
      </c>
      <c r="C337" s="85">
        <f>'Forward collapse simulation'!E347</f>
        <v>151.33000000000001</v>
      </c>
      <c r="D337" s="85">
        <f>'Forward collapse simulation'!F347</f>
        <v>-53.28</v>
      </c>
      <c r="E337" s="85">
        <f>'Forward collapse simulation'!D347</f>
        <v>1.119</v>
      </c>
      <c r="F337" s="85"/>
      <c r="G337" s="3" t="str">
        <f t="shared" si="234"/>
        <v>1.14</v>
      </c>
      <c r="H337" s="3" t="str">
        <f t="shared" si="235"/>
        <v>-</v>
      </c>
      <c r="I337" s="3">
        <f t="shared" si="236"/>
        <v>151.33000000000001</v>
      </c>
      <c r="J337" s="3">
        <f t="shared" si="237"/>
        <v>-53.28</v>
      </c>
      <c r="K337" s="3">
        <f t="shared" si="238"/>
        <v>1.0071000000000001</v>
      </c>
      <c r="L337" s="85"/>
      <c r="M337" s="3" t="str">
        <f t="shared" si="239"/>
        <v>1.14</v>
      </c>
      <c r="N337" s="3" t="str">
        <f t="shared" si="240"/>
        <v>-</v>
      </c>
      <c r="O337" s="3">
        <f t="shared" si="241"/>
        <v>151.33000000000001</v>
      </c>
      <c r="P337" s="3">
        <f t="shared" si="242"/>
        <v>-53.28</v>
      </c>
      <c r="Q337" s="3">
        <f t="shared" si="243"/>
        <v>0.8952</v>
      </c>
      <c r="R337" s="85"/>
      <c r="S337" s="3" t="str">
        <f t="shared" si="244"/>
        <v>1.14</v>
      </c>
      <c r="T337" s="3" t="str">
        <f t="shared" si="245"/>
        <v>-</v>
      </c>
      <c r="U337" s="3">
        <f t="shared" si="246"/>
        <v>151.33000000000001</v>
      </c>
      <c r="V337" s="3">
        <f t="shared" si="247"/>
        <v>-53.28</v>
      </c>
      <c r="W337" s="3">
        <f t="shared" si="248"/>
        <v>0.7833</v>
      </c>
      <c r="X337" s="85"/>
      <c r="Y337" s="3" t="str">
        <f t="shared" si="249"/>
        <v>1.14</v>
      </c>
      <c r="Z337" s="3" t="str">
        <f t="shared" si="250"/>
        <v>-</v>
      </c>
      <c r="AA337" s="3">
        <f t="shared" si="251"/>
        <v>151.33000000000001</v>
      </c>
      <c r="AB337" s="3">
        <f t="shared" si="252"/>
        <v>-53.28</v>
      </c>
      <c r="AC337" s="3">
        <f t="shared" si="253"/>
        <v>0.6714</v>
      </c>
      <c r="AD337" s="85"/>
      <c r="AE337" s="3" t="str">
        <f t="shared" si="254"/>
        <v>1.14</v>
      </c>
      <c r="AF337" s="3" t="str">
        <f t="shared" si="255"/>
        <v>-</v>
      </c>
      <c r="AG337" s="3">
        <f t="shared" si="256"/>
        <v>151.33000000000001</v>
      </c>
      <c r="AH337" s="3">
        <f t="shared" si="257"/>
        <v>-53.28</v>
      </c>
      <c r="AI337" s="3">
        <f t="shared" si="258"/>
        <v>0.5595</v>
      </c>
      <c r="AJ337" s="85"/>
      <c r="AK337" s="3" t="str">
        <f t="shared" si="259"/>
        <v>1.14</v>
      </c>
      <c r="AL337" s="3" t="str">
        <f t="shared" si="260"/>
        <v>-</v>
      </c>
      <c r="AM337" s="3">
        <f t="shared" si="261"/>
        <v>151.33000000000001</v>
      </c>
      <c r="AN337" s="3">
        <f t="shared" si="262"/>
        <v>-53.28</v>
      </c>
      <c r="AO337" s="3">
        <f t="shared" si="263"/>
        <v>0.4476</v>
      </c>
      <c r="AP337" s="85"/>
      <c r="AQ337" s="3" t="str">
        <f t="shared" si="264"/>
        <v>1.14</v>
      </c>
      <c r="AR337" s="3" t="str">
        <f t="shared" si="265"/>
        <v>-</v>
      </c>
      <c r="AS337" s="3">
        <f t="shared" si="266"/>
        <v>151.33000000000001</v>
      </c>
      <c r="AT337" s="3">
        <f t="shared" si="267"/>
        <v>-53.28</v>
      </c>
      <c r="AU337" s="3">
        <f t="shared" si="268"/>
        <v>0.3357</v>
      </c>
      <c r="AV337" s="85"/>
      <c r="AW337" s="3" t="str">
        <f t="shared" si="269"/>
        <v>1.14</v>
      </c>
      <c r="AX337" s="3" t="str">
        <f t="shared" si="270"/>
        <v>-</v>
      </c>
      <c r="AY337" s="3">
        <f t="shared" si="271"/>
        <v>151.33000000000001</v>
      </c>
      <c r="AZ337" s="3">
        <f t="shared" si="272"/>
        <v>-53.28</v>
      </c>
      <c r="BA337" s="3">
        <f t="shared" si="273"/>
        <v>0.2238</v>
      </c>
      <c r="BB337" s="85"/>
      <c r="BC337" s="3" t="str">
        <f t="shared" si="274"/>
        <v>1.14</v>
      </c>
      <c r="BD337" s="3" t="str">
        <f t="shared" si="275"/>
        <v>-</v>
      </c>
      <c r="BE337" s="3">
        <f t="shared" si="276"/>
        <v>151.33000000000001</v>
      </c>
      <c r="BF337" s="3">
        <f t="shared" si="277"/>
        <v>-53.28</v>
      </c>
      <c r="BG337" s="3">
        <f t="shared" si="278"/>
        <v>0.1119</v>
      </c>
    </row>
    <row r="338" spans="1:59" x14ac:dyDescent="0.3">
      <c r="A338" s="1" t="str">
        <f>'Forward collapse simulation'!B348</f>
        <v>1.14</v>
      </c>
      <c r="B338" s="37" t="str">
        <f>IF('Forward collapse simulation'!C348="","-",'Forward collapse simulation'!C348)</f>
        <v>-</v>
      </c>
      <c r="C338" s="85">
        <f>'Forward collapse simulation'!E348</f>
        <v>145.24</v>
      </c>
      <c r="D338" s="85">
        <f>'Forward collapse simulation'!F348</f>
        <v>-67.47</v>
      </c>
      <c r="E338" s="85">
        <f>'Forward collapse simulation'!D348</f>
        <v>1.0069999999999999</v>
      </c>
      <c r="F338" s="85"/>
      <c r="G338" s="3" t="str">
        <f t="shared" si="234"/>
        <v>1.14</v>
      </c>
      <c r="H338" s="3" t="str">
        <f t="shared" si="235"/>
        <v>-</v>
      </c>
      <c r="I338" s="3">
        <f t="shared" si="236"/>
        <v>145.24</v>
      </c>
      <c r="J338" s="3">
        <f t="shared" si="237"/>
        <v>-67.47</v>
      </c>
      <c r="K338" s="3">
        <f t="shared" si="238"/>
        <v>0.90629999999999988</v>
      </c>
      <c r="L338" s="85"/>
      <c r="M338" s="3" t="str">
        <f t="shared" si="239"/>
        <v>1.14</v>
      </c>
      <c r="N338" s="3" t="str">
        <f t="shared" si="240"/>
        <v>-</v>
      </c>
      <c r="O338" s="3">
        <f t="shared" si="241"/>
        <v>145.24</v>
      </c>
      <c r="P338" s="3">
        <f t="shared" si="242"/>
        <v>-67.47</v>
      </c>
      <c r="Q338" s="3">
        <f t="shared" si="243"/>
        <v>0.80559999999999998</v>
      </c>
      <c r="R338" s="85"/>
      <c r="S338" s="3" t="str">
        <f t="shared" si="244"/>
        <v>1.14</v>
      </c>
      <c r="T338" s="3" t="str">
        <f t="shared" si="245"/>
        <v>-</v>
      </c>
      <c r="U338" s="3">
        <f t="shared" si="246"/>
        <v>145.24</v>
      </c>
      <c r="V338" s="3">
        <f t="shared" si="247"/>
        <v>-67.47</v>
      </c>
      <c r="W338" s="3">
        <f t="shared" si="248"/>
        <v>0.70489999999999986</v>
      </c>
      <c r="X338" s="85"/>
      <c r="Y338" s="3" t="str">
        <f t="shared" si="249"/>
        <v>1.14</v>
      </c>
      <c r="Z338" s="3" t="str">
        <f t="shared" si="250"/>
        <v>-</v>
      </c>
      <c r="AA338" s="3">
        <f t="shared" si="251"/>
        <v>145.24</v>
      </c>
      <c r="AB338" s="3">
        <f t="shared" si="252"/>
        <v>-67.47</v>
      </c>
      <c r="AC338" s="3">
        <f t="shared" si="253"/>
        <v>0.60419999999999996</v>
      </c>
      <c r="AD338" s="85"/>
      <c r="AE338" s="3" t="str">
        <f t="shared" si="254"/>
        <v>1.14</v>
      </c>
      <c r="AF338" s="3" t="str">
        <f t="shared" si="255"/>
        <v>-</v>
      </c>
      <c r="AG338" s="3">
        <f t="shared" si="256"/>
        <v>145.24</v>
      </c>
      <c r="AH338" s="3">
        <f t="shared" si="257"/>
        <v>-67.47</v>
      </c>
      <c r="AI338" s="3">
        <f t="shared" si="258"/>
        <v>0.50349999999999995</v>
      </c>
      <c r="AJ338" s="85"/>
      <c r="AK338" s="3" t="str">
        <f t="shared" si="259"/>
        <v>1.14</v>
      </c>
      <c r="AL338" s="3" t="str">
        <f t="shared" si="260"/>
        <v>-</v>
      </c>
      <c r="AM338" s="3">
        <f t="shared" si="261"/>
        <v>145.24</v>
      </c>
      <c r="AN338" s="3">
        <f t="shared" si="262"/>
        <v>-67.47</v>
      </c>
      <c r="AO338" s="3">
        <f t="shared" si="263"/>
        <v>0.40279999999999999</v>
      </c>
      <c r="AP338" s="85"/>
      <c r="AQ338" s="3" t="str">
        <f t="shared" si="264"/>
        <v>1.14</v>
      </c>
      <c r="AR338" s="3" t="str">
        <f t="shared" si="265"/>
        <v>-</v>
      </c>
      <c r="AS338" s="3">
        <f t="shared" si="266"/>
        <v>145.24</v>
      </c>
      <c r="AT338" s="3">
        <f t="shared" si="267"/>
        <v>-67.47</v>
      </c>
      <c r="AU338" s="3">
        <f t="shared" si="268"/>
        <v>0.30209999999999998</v>
      </c>
      <c r="AV338" s="85"/>
      <c r="AW338" s="3" t="str">
        <f t="shared" si="269"/>
        <v>1.14</v>
      </c>
      <c r="AX338" s="3" t="str">
        <f t="shared" si="270"/>
        <v>-</v>
      </c>
      <c r="AY338" s="3">
        <f t="shared" si="271"/>
        <v>145.24</v>
      </c>
      <c r="AZ338" s="3">
        <f t="shared" si="272"/>
        <v>-67.47</v>
      </c>
      <c r="BA338" s="3">
        <f t="shared" si="273"/>
        <v>0.2014</v>
      </c>
      <c r="BB338" s="85"/>
      <c r="BC338" s="3" t="str">
        <f t="shared" si="274"/>
        <v>1.14</v>
      </c>
      <c r="BD338" s="3" t="str">
        <f t="shared" si="275"/>
        <v>-</v>
      </c>
      <c r="BE338" s="3">
        <f t="shared" si="276"/>
        <v>145.24</v>
      </c>
      <c r="BF338" s="3">
        <f t="shared" si="277"/>
        <v>-67.47</v>
      </c>
      <c r="BG338" s="3">
        <f t="shared" si="278"/>
        <v>0.1007</v>
      </c>
    </row>
    <row r="339" spans="1:59" x14ac:dyDescent="0.3">
      <c r="A339" s="1" t="str">
        <f>'Forward collapse simulation'!B349</f>
        <v>1.14</v>
      </c>
      <c r="B339" s="37" t="str">
        <f>IF('Forward collapse simulation'!C349="","-",'Forward collapse simulation'!C349)</f>
        <v>-</v>
      </c>
      <c r="C339" s="85">
        <f>'Forward collapse simulation'!E349</f>
        <v>131.03</v>
      </c>
      <c r="D339" s="85">
        <f>'Forward collapse simulation'!F349</f>
        <v>-77.97</v>
      </c>
      <c r="E339" s="85">
        <f>'Forward collapse simulation'!D349</f>
        <v>0.98</v>
      </c>
      <c r="F339" s="85"/>
      <c r="G339" s="3" t="str">
        <f t="shared" si="234"/>
        <v>1.14</v>
      </c>
      <c r="H339" s="3" t="str">
        <f t="shared" si="235"/>
        <v>-</v>
      </c>
      <c r="I339" s="3">
        <f t="shared" si="236"/>
        <v>131.03</v>
      </c>
      <c r="J339" s="3">
        <f t="shared" si="237"/>
        <v>-77.97</v>
      </c>
      <c r="K339" s="3">
        <f t="shared" si="238"/>
        <v>0.88200000000000001</v>
      </c>
      <c r="L339" s="85"/>
      <c r="M339" s="3" t="str">
        <f t="shared" si="239"/>
        <v>1.14</v>
      </c>
      <c r="N339" s="3" t="str">
        <f t="shared" si="240"/>
        <v>-</v>
      </c>
      <c r="O339" s="3">
        <f t="shared" si="241"/>
        <v>131.03</v>
      </c>
      <c r="P339" s="3">
        <f t="shared" si="242"/>
        <v>-77.97</v>
      </c>
      <c r="Q339" s="3">
        <f t="shared" si="243"/>
        <v>0.78400000000000003</v>
      </c>
      <c r="R339" s="85"/>
      <c r="S339" s="3" t="str">
        <f t="shared" si="244"/>
        <v>1.14</v>
      </c>
      <c r="T339" s="3" t="str">
        <f t="shared" si="245"/>
        <v>-</v>
      </c>
      <c r="U339" s="3">
        <f t="shared" si="246"/>
        <v>131.03</v>
      </c>
      <c r="V339" s="3">
        <f t="shared" si="247"/>
        <v>-77.97</v>
      </c>
      <c r="W339" s="3">
        <f t="shared" si="248"/>
        <v>0.68599999999999994</v>
      </c>
      <c r="X339" s="85"/>
      <c r="Y339" s="3" t="str">
        <f t="shared" si="249"/>
        <v>1.14</v>
      </c>
      <c r="Z339" s="3" t="str">
        <f t="shared" si="250"/>
        <v>-</v>
      </c>
      <c r="AA339" s="3">
        <f t="shared" si="251"/>
        <v>131.03</v>
      </c>
      <c r="AB339" s="3">
        <f t="shared" si="252"/>
        <v>-77.97</v>
      </c>
      <c r="AC339" s="3">
        <f t="shared" si="253"/>
        <v>0.58799999999999997</v>
      </c>
      <c r="AD339" s="85"/>
      <c r="AE339" s="3" t="str">
        <f t="shared" si="254"/>
        <v>1.14</v>
      </c>
      <c r="AF339" s="3" t="str">
        <f t="shared" si="255"/>
        <v>-</v>
      </c>
      <c r="AG339" s="3">
        <f t="shared" si="256"/>
        <v>131.03</v>
      </c>
      <c r="AH339" s="3">
        <f t="shared" si="257"/>
        <v>-77.97</v>
      </c>
      <c r="AI339" s="3">
        <f t="shared" si="258"/>
        <v>0.49</v>
      </c>
      <c r="AJ339" s="85"/>
      <c r="AK339" s="3" t="str">
        <f t="shared" si="259"/>
        <v>1.14</v>
      </c>
      <c r="AL339" s="3" t="str">
        <f t="shared" si="260"/>
        <v>-</v>
      </c>
      <c r="AM339" s="3">
        <f t="shared" si="261"/>
        <v>131.03</v>
      </c>
      <c r="AN339" s="3">
        <f t="shared" si="262"/>
        <v>-77.97</v>
      </c>
      <c r="AO339" s="3">
        <f t="shared" si="263"/>
        <v>0.39200000000000002</v>
      </c>
      <c r="AP339" s="85"/>
      <c r="AQ339" s="3" t="str">
        <f t="shared" si="264"/>
        <v>1.14</v>
      </c>
      <c r="AR339" s="3" t="str">
        <f t="shared" si="265"/>
        <v>-</v>
      </c>
      <c r="AS339" s="3">
        <f t="shared" si="266"/>
        <v>131.03</v>
      </c>
      <c r="AT339" s="3">
        <f t="shared" si="267"/>
        <v>-77.97</v>
      </c>
      <c r="AU339" s="3">
        <f t="shared" si="268"/>
        <v>0.29399999999999998</v>
      </c>
      <c r="AV339" s="85"/>
      <c r="AW339" s="3" t="str">
        <f t="shared" si="269"/>
        <v>1.14</v>
      </c>
      <c r="AX339" s="3" t="str">
        <f t="shared" si="270"/>
        <v>-</v>
      </c>
      <c r="AY339" s="3">
        <f t="shared" si="271"/>
        <v>131.03</v>
      </c>
      <c r="AZ339" s="3">
        <f t="shared" si="272"/>
        <v>-77.97</v>
      </c>
      <c r="BA339" s="3">
        <f t="shared" si="273"/>
        <v>0.19600000000000001</v>
      </c>
      <c r="BB339" s="85"/>
      <c r="BC339" s="3" t="str">
        <f t="shared" si="274"/>
        <v>1.14</v>
      </c>
      <c r="BD339" s="3" t="str">
        <f t="shared" si="275"/>
        <v>-</v>
      </c>
      <c r="BE339" s="3">
        <f t="shared" si="276"/>
        <v>131.03</v>
      </c>
      <c r="BF339" s="3">
        <f t="shared" si="277"/>
        <v>-77.97</v>
      </c>
      <c r="BG339" s="3">
        <f t="shared" si="278"/>
        <v>9.8000000000000004E-2</v>
      </c>
    </row>
    <row r="340" spans="1:59" x14ac:dyDescent="0.3">
      <c r="A340" s="1" t="str">
        <f>'Forward collapse simulation'!B350</f>
        <v>1.14</v>
      </c>
      <c r="B340" s="37" t="str">
        <f>IF('Forward collapse simulation'!C350="","-",'Forward collapse simulation'!C350)</f>
        <v>1.15</v>
      </c>
      <c r="C340" s="85">
        <f>'Forward collapse simulation'!E350</f>
        <v>68.12</v>
      </c>
      <c r="D340" s="85">
        <f>'Forward collapse simulation'!F350</f>
        <v>-3.75</v>
      </c>
      <c r="E340" s="85">
        <f>'Forward collapse simulation'!D350</f>
        <v>4.6470000000000002</v>
      </c>
      <c r="F340" s="85"/>
      <c r="G340" s="3" t="str">
        <f t="shared" si="234"/>
        <v>1.14</v>
      </c>
      <c r="H340" s="3" t="str">
        <f t="shared" si="235"/>
        <v>1.15</v>
      </c>
      <c r="I340" s="3">
        <f t="shared" si="236"/>
        <v>68.12</v>
      </c>
      <c r="J340" s="3">
        <f t="shared" si="237"/>
        <v>-3.75</v>
      </c>
      <c r="K340" s="3">
        <f t="shared" si="238"/>
        <v>4.6470000000000002</v>
      </c>
      <c r="L340" s="85"/>
      <c r="M340" s="3" t="str">
        <f t="shared" si="239"/>
        <v>1.14</v>
      </c>
      <c r="N340" s="3" t="str">
        <f t="shared" si="240"/>
        <v>1.15</v>
      </c>
      <c r="O340" s="3">
        <f t="shared" si="241"/>
        <v>68.12</v>
      </c>
      <c r="P340" s="3">
        <f t="shared" si="242"/>
        <v>-3.75</v>
      </c>
      <c r="Q340" s="3">
        <f t="shared" si="243"/>
        <v>4.6470000000000002</v>
      </c>
      <c r="R340" s="85"/>
      <c r="S340" s="3" t="str">
        <f t="shared" si="244"/>
        <v>1.14</v>
      </c>
      <c r="T340" s="3" t="str">
        <f t="shared" si="245"/>
        <v>1.15</v>
      </c>
      <c r="U340" s="3">
        <f t="shared" si="246"/>
        <v>68.12</v>
      </c>
      <c r="V340" s="3">
        <f t="shared" si="247"/>
        <v>-3.75</v>
      </c>
      <c r="W340" s="3">
        <f t="shared" si="248"/>
        <v>4.6470000000000002</v>
      </c>
      <c r="X340" s="85"/>
      <c r="Y340" s="3" t="str">
        <f t="shared" si="249"/>
        <v>1.14</v>
      </c>
      <c r="Z340" s="3" t="str">
        <f t="shared" si="250"/>
        <v>1.15</v>
      </c>
      <c r="AA340" s="3">
        <f t="shared" si="251"/>
        <v>68.12</v>
      </c>
      <c r="AB340" s="3">
        <f t="shared" si="252"/>
        <v>-3.75</v>
      </c>
      <c r="AC340" s="3">
        <f t="shared" si="253"/>
        <v>4.6470000000000002</v>
      </c>
      <c r="AD340" s="85"/>
      <c r="AE340" s="3" t="str">
        <f t="shared" si="254"/>
        <v>1.14</v>
      </c>
      <c r="AF340" s="3" t="str">
        <f t="shared" si="255"/>
        <v>1.15</v>
      </c>
      <c r="AG340" s="3">
        <f t="shared" si="256"/>
        <v>68.12</v>
      </c>
      <c r="AH340" s="3">
        <f t="shared" si="257"/>
        <v>-3.75</v>
      </c>
      <c r="AI340" s="3">
        <f t="shared" si="258"/>
        <v>4.6470000000000002</v>
      </c>
      <c r="AJ340" s="85"/>
      <c r="AK340" s="3" t="str">
        <f t="shared" si="259"/>
        <v>1.14</v>
      </c>
      <c r="AL340" s="3" t="str">
        <f t="shared" si="260"/>
        <v>1.15</v>
      </c>
      <c r="AM340" s="3">
        <f t="shared" si="261"/>
        <v>68.12</v>
      </c>
      <c r="AN340" s="3">
        <f t="shared" si="262"/>
        <v>-3.75</v>
      </c>
      <c r="AO340" s="3">
        <f t="shared" si="263"/>
        <v>4.6470000000000002</v>
      </c>
      <c r="AP340" s="85"/>
      <c r="AQ340" s="3" t="str">
        <f t="shared" si="264"/>
        <v>1.14</v>
      </c>
      <c r="AR340" s="3" t="str">
        <f t="shared" si="265"/>
        <v>1.15</v>
      </c>
      <c r="AS340" s="3">
        <f t="shared" si="266"/>
        <v>68.12</v>
      </c>
      <c r="AT340" s="3">
        <f t="shared" si="267"/>
        <v>-3.75</v>
      </c>
      <c r="AU340" s="3">
        <f t="shared" si="268"/>
        <v>4.6470000000000002</v>
      </c>
      <c r="AV340" s="85"/>
      <c r="AW340" s="3" t="str">
        <f t="shared" si="269"/>
        <v>1.14</v>
      </c>
      <c r="AX340" s="3" t="str">
        <f t="shared" si="270"/>
        <v>1.15</v>
      </c>
      <c r="AY340" s="3">
        <f t="shared" si="271"/>
        <v>68.12</v>
      </c>
      <c r="AZ340" s="3">
        <f t="shared" si="272"/>
        <v>-3.75</v>
      </c>
      <c r="BA340" s="3">
        <f t="shared" si="273"/>
        <v>4.6470000000000002</v>
      </c>
      <c r="BB340" s="85"/>
      <c r="BC340" s="3" t="str">
        <f t="shared" si="274"/>
        <v>1.14</v>
      </c>
      <c r="BD340" s="3" t="str">
        <f t="shared" si="275"/>
        <v>1.15</v>
      </c>
      <c r="BE340" s="3">
        <f t="shared" si="276"/>
        <v>68.12</v>
      </c>
      <c r="BF340" s="3">
        <f t="shared" si="277"/>
        <v>-3.75</v>
      </c>
      <c r="BG340" s="3">
        <f t="shared" si="278"/>
        <v>4.6470000000000002</v>
      </c>
    </row>
    <row r="341" spans="1:59" x14ac:dyDescent="0.3">
      <c r="A341" s="1" t="str">
        <f>'Forward collapse simulation'!B351</f>
        <v>1.11</v>
      </c>
      <c r="B341" s="37" t="str">
        <f>IF('Forward collapse simulation'!C351="","-",'Forward collapse simulation'!C351)</f>
        <v>1.16</v>
      </c>
      <c r="C341" s="85">
        <f>'Forward collapse simulation'!E351</f>
        <v>50.13</v>
      </c>
      <c r="D341" s="85">
        <f>'Forward collapse simulation'!F351</f>
        <v>2.12</v>
      </c>
      <c r="E341" s="85">
        <f>'Forward collapse simulation'!D351</f>
        <v>15.757999999999999</v>
      </c>
      <c r="F341" s="85"/>
      <c r="G341" s="3" t="str">
        <f t="shared" si="234"/>
        <v>1.11</v>
      </c>
      <c r="H341" s="3" t="str">
        <f t="shared" si="235"/>
        <v>1.16</v>
      </c>
      <c r="I341" s="3">
        <f t="shared" si="236"/>
        <v>50.13</v>
      </c>
      <c r="J341" s="3">
        <f t="shared" si="237"/>
        <v>2.12</v>
      </c>
      <c r="K341" s="3">
        <f t="shared" si="238"/>
        <v>15.757999999999999</v>
      </c>
      <c r="L341" s="85"/>
      <c r="M341" s="3" t="str">
        <f t="shared" si="239"/>
        <v>1.11</v>
      </c>
      <c r="N341" s="3" t="str">
        <f t="shared" si="240"/>
        <v>1.16</v>
      </c>
      <c r="O341" s="3">
        <f t="shared" si="241"/>
        <v>50.13</v>
      </c>
      <c r="P341" s="3">
        <f t="shared" si="242"/>
        <v>2.12</v>
      </c>
      <c r="Q341" s="3">
        <f t="shared" si="243"/>
        <v>15.757999999999999</v>
      </c>
      <c r="R341" s="85"/>
      <c r="S341" s="3" t="str">
        <f t="shared" si="244"/>
        <v>1.11</v>
      </c>
      <c r="T341" s="3" t="str">
        <f t="shared" si="245"/>
        <v>1.16</v>
      </c>
      <c r="U341" s="3">
        <f t="shared" si="246"/>
        <v>50.13</v>
      </c>
      <c r="V341" s="3">
        <f t="shared" si="247"/>
        <v>2.12</v>
      </c>
      <c r="W341" s="3">
        <f t="shared" si="248"/>
        <v>15.757999999999999</v>
      </c>
      <c r="X341" s="85"/>
      <c r="Y341" s="3" t="str">
        <f t="shared" si="249"/>
        <v>1.11</v>
      </c>
      <c r="Z341" s="3" t="str">
        <f t="shared" si="250"/>
        <v>1.16</v>
      </c>
      <c r="AA341" s="3">
        <f t="shared" si="251"/>
        <v>50.13</v>
      </c>
      <c r="AB341" s="3">
        <f t="shared" si="252"/>
        <v>2.12</v>
      </c>
      <c r="AC341" s="3">
        <f t="shared" si="253"/>
        <v>15.757999999999999</v>
      </c>
      <c r="AD341" s="85"/>
      <c r="AE341" s="3" t="str">
        <f t="shared" si="254"/>
        <v>1.11</v>
      </c>
      <c r="AF341" s="3" t="str">
        <f t="shared" si="255"/>
        <v>1.16</v>
      </c>
      <c r="AG341" s="3">
        <f t="shared" si="256"/>
        <v>50.13</v>
      </c>
      <c r="AH341" s="3">
        <f t="shared" si="257"/>
        <v>2.12</v>
      </c>
      <c r="AI341" s="3">
        <f t="shared" si="258"/>
        <v>15.757999999999999</v>
      </c>
      <c r="AJ341" s="85"/>
      <c r="AK341" s="3" t="str">
        <f t="shared" si="259"/>
        <v>1.11</v>
      </c>
      <c r="AL341" s="3" t="str">
        <f t="shared" si="260"/>
        <v>1.16</v>
      </c>
      <c r="AM341" s="3">
        <f t="shared" si="261"/>
        <v>50.13</v>
      </c>
      <c r="AN341" s="3">
        <f t="shared" si="262"/>
        <v>2.12</v>
      </c>
      <c r="AO341" s="3">
        <f t="shared" si="263"/>
        <v>15.757999999999999</v>
      </c>
      <c r="AP341" s="85"/>
      <c r="AQ341" s="3" t="str">
        <f t="shared" si="264"/>
        <v>1.11</v>
      </c>
      <c r="AR341" s="3" t="str">
        <f t="shared" si="265"/>
        <v>1.16</v>
      </c>
      <c r="AS341" s="3">
        <f t="shared" si="266"/>
        <v>50.13</v>
      </c>
      <c r="AT341" s="3">
        <f t="shared" si="267"/>
        <v>2.12</v>
      </c>
      <c r="AU341" s="3">
        <f t="shared" si="268"/>
        <v>15.757999999999999</v>
      </c>
      <c r="AV341" s="85"/>
      <c r="AW341" s="3" t="str">
        <f t="shared" si="269"/>
        <v>1.11</v>
      </c>
      <c r="AX341" s="3" t="str">
        <f t="shared" si="270"/>
        <v>1.16</v>
      </c>
      <c r="AY341" s="3">
        <f t="shared" si="271"/>
        <v>50.13</v>
      </c>
      <c r="AZ341" s="3">
        <f t="shared" si="272"/>
        <v>2.12</v>
      </c>
      <c r="BA341" s="3">
        <f t="shared" si="273"/>
        <v>15.757999999999999</v>
      </c>
      <c r="BB341" s="85"/>
      <c r="BC341" s="3" t="str">
        <f t="shared" si="274"/>
        <v>1.11</v>
      </c>
      <c r="BD341" s="3" t="str">
        <f t="shared" si="275"/>
        <v>1.16</v>
      </c>
      <c r="BE341" s="3">
        <f t="shared" si="276"/>
        <v>50.13</v>
      </c>
      <c r="BF341" s="3">
        <f t="shared" si="277"/>
        <v>2.12</v>
      </c>
      <c r="BG341" s="3">
        <f t="shared" si="278"/>
        <v>15.757999999999999</v>
      </c>
    </row>
    <row r="342" spans="1:59" x14ac:dyDescent="0.3">
      <c r="A342" s="1" t="str">
        <f>'Forward collapse simulation'!B352</f>
        <v>1.16</v>
      </c>
      <c r="B342" s="37" t="str">
        <f>IF('Forward collapse simulation'!C352="","-",'Forward collapse simulation'!C352)</f>
        <v>-</v>
      </c>
      <c r="C342" s="85">
        <f>'Forward collapse simulation'!E352</f>
        <v>348.86</v>
      </c>
      <c r="D342" s="85">
        <f>'Forward collapse simulation'!F352</f>
        <v>-74.31</v>
      </c>
      <c r="E342" s="85">
        <f>'Forward collapse simulation'!D352</f>
        <v>0.97599999999999998</v>
      </c>
      <c r="F342" s="85"/>
      <c r="G342" s="3" t="str">
        <f t="shared" si="234"/>
        <v>1.16</v>
      </c>
      <c r="H342" s="3" t="str">
        <f t="shared" si="235"/>
        <v>-</v>
      </c>
      <c r="I342" s="3">
        <f t="shared" si="236"/>
        <v>348.86</v>
      </c>
      <c r="J342" s="3">
        <f t="shared" si="237"/>
        <v>-74.31</v>
      </c>
      <c r="K342" s="3">
        <f t="shared" si="238"/>
        <v>0.87839999999999996</v>
      </c>
      <c r="L342" s="85"/>
      <c r="M342" s="3" t="str">
        <f t="shared" si="239"/>
        <v>1.16</v>
      </c>
      <c r="N342" s="3" t="str">
        <f t="shared" si="240"/>
        <v>-</v>
      </c>
      <c r="O342" s="3">
        <f t="shared" si="241"/>
        <v>348.86</v>
      </c>
      <c r="P342" s="3">
        <f t="shared" si="242"/>
        <v>-74.31</v>
      </c>
      <c r="Q342" s="3">
        <f t="shared" si="243"/>
        <v>0.78080000000000005</v>
      </c>
      <c r="R342" s="85"/>
      <c r="S342" s="3" t="str">
        <f t="shared" si="244"/>
        <v>1.16</v>
      </c>
      <c r="T342" s="3" t="str">
        <f t="shared" si="245"/>
        <v>-</v>
      </c>
      <c r="U342" s="3">
        <f t="shared" si="246"/>
        <v>348.86</v>
      </c>
      <c r="V342" s="3">
        <f t="shared" si="247"/>
        <v>-74.31</v>
      </c>
      <c r="W342" s="3">
        <f t="shared" si="248"/>
        <v>0.68319999999999992</v>
      </c>
      <c r="X342" s="85"/>
      <c r="Y342" s="3" t="str">
        <f t="shared" si="249"/>
        <v>1.16</v>
      </c>
      <c r="Z342" s="3" t="str">
        <f t="shared" si="250"/>
        <v>-</v>
      </c>
      <c r="AA342" s="3">
        <f t="shared" si="251"/>
        <v>348.86</v>
      </c>
      <c r="AB342" s="3">
        <f t="shared" si="252"/>
        <v>-74.31</v>
      </c>
      <c r="AC342" s="3">
        <f t="shared" si="253"/>
        <v>0.58560000000000001</v>
      </c>
      <c r="AD342" s="85"/>
      <c r="AE342" s="3" t="str">
        <f t="shared" si="254"/>
        <v>1.16</v>
      </c>
      <c r="AF342" s="3" t="str">
        <f t="shared" si="255"/>
        <v>-</v>
      </c>
      <c r="AG342" s="3">
        <f t="shared" si="256"/>
        <v>348.86</v>
      </c>
      <c r="AH342" s="3">
        <f t="shared" si="257"/>
        <v>-74.31</v>
      </c>
      <c r="AI342" s="3">
        <f t="shared" si="258"/>
        <v>0.48799999999999999</v>
      </c>
      <c r="AJ342" s="85"/>
      <c r="AK342" s="3" t="str">
        <f t="shared" si="259"/>
        <v>1.16</v>
      </c>
      <c r="AL342" s="3" t="str">
        <f t="shared" si="260"/>
        <v>-</v>
      </c>
      <c r="AM342" s="3">
        <f t="shared" si="261"/>
        <v>348.86</v>
      </c>
      <c r="AN342" s="3">
        <f t="shared" si="262"/>
        <v>-74.31</v>
      </c>
      <c r="AO342" s="3">
        <f t="shared" si="263"/>
        <v>0.39040000000000002</v>
      </c>
      <c r="AP342" s="85"/>
      <c r="AQ342" s="3" t="str">
        <f t="shared" si="264"/>
        <v>1.16</v>
      </c>
      <c r="AR342" s="3" t="str">
        <f t="shared" si="265"/>
        <v>-</v>
      </c>
      <c r="AS342" s="3">
        <f t="shared" si="266"/>
        <v>348.86</v>
      </c>
      <c r="AT342" s="3">
        <f t="shared" si="267"/>
        <v>-74.31</v>
      </c>
      <c r="AU342" s="3">
        <f t="shared" si="268"/>
        <v>0.2928</v>
      </c>
      <c r="AV342" s="85"/>
      <c r="AW342" s="3" t="str">
        <f t="shared" si="269"/>
        <v>1.16</v>
      </c>
      <c r="AX342" s="3" t="str">
        <f t="shared" si="270"/>
        <v>-</v>
      </c>
      <c r="AY342" s="3">
        <f t="shared" si="271"/>
        <v>348.86</v>
      </c>
      <c r="AZ342" s="3">
        <f t="shared" si="272"/>
        <v>-74.31</v>
      </c>
      <c r="BA342" s="3">
        <f t="shared" si="273"/>
        <v>0.19520000000000001</v>
      </c>
      <c r="BB342" s="85"/>
      <c r="BC342" s="3" t="str">
        <f t="shared" si="274"/>
        <v>1.16</v>
      </c>
      <c r="BD342" s="3" t="str">
        <f t="shared" si="275"/>
        <v>-</v>
      </c>
      <c r="BE342" s="3">
        <f t="shared" si="276"/>
        <v>348.86</v>
      </c>
      <c r="BF342" s="3">
        <f t="shared" si="277"/>
        <v>-74.31</v>
      </c>
      <c r="BG342" s="3">
        <f t="shared" si="278"/>
        <v>9.7600000000000006E-2</v>
      </c>
    </row>
    <row r="343" spans="1:59" x14ac:dyDescent="0.3">
      <c r="A343" s="1" t="str">
        <f>'Forward collapse simulation'!B353</f>
        <v>1.16</v>
      </c>
      <c r="B343" s="37" t="str">
        <f>IF('Forward collapse simulation'!C353="","-",'Forward collapse simulation'!C353)</f>
        <v>-</v>
      </c>
      <c r="C343" s="85">
        <f>'Forward collapse simulation'!E353</f>
        <v>333.41</v>
      </c>
      <c r="D343" s="85">
        <f>'Forward collapse simulation'!F353</f>
        <v>-46.51</v>
      </c>
      <c r="E343" s="85">
        <f>'Forward collapse simulation'!D353</f>
        <v>1.2529999999999999</v>
      </c>
      <c r="F343" s="85"/>
      <c r="G343" s="3" t="str">
        <f t="shared" si="234"/>
        <v>1.16</v>
      </c>
      <c r="H343" s="3" t="str">
        <f t="shared" si="235"/>
        <v>-</v>
      </c>
      <c r="I343" s="3">
        <f t="shared" si="236"/>
        <v>333.41</v>
      </c>
      <c r="J343" s="3">
        <f t="shared" si="237"/>
        <v>-46.51</v>
      </c>
      <c r="K343" s="3">
        <f t="shared" si="238"/>
        <v>1.1276999999999999</v>
      </c>
      <c r="L343" s="85"/>
      <c r="M343" s="3" t="str">
        <f t="shared" si="239"/>
        <v>1.16</v>
      </c>
      <c r="N343" s="3" t="str">
        <f t="shared" si="240"/>
        <v>-</v>
      </c>
      <c r="O343" s="3">
        <f t="shared" si="241"/>
        <v>333.41</v>
      </c>
      <c r="P343" s="3">
        <f t="shared" si="242"/>
        <v>-46.51</v>
      </c>
      <c r="Q343" s="3">
        <f t="shared" si="243"/>
        <v>1.0024</v>
      </c>
      <c r="R343" s="85"/>
      <c r="S343" s="3" t="str">
        <f t="shared" si="244"/>
        <v>1.16</v>
      </c>
      <c r="T343" s="3" t="str">
        <f t="shared" si="245"/>
        <v>-</v>
      </c>
      <c r="U343" s="3">
        <f t="shared" si="246"/>
        <v>333.41</v>
      </c>
      <c r="V343" s="3">
        <f t="shared" si="247"/>
        <v>-46.51</v>
      </c>
      <c r="W343" s="3">
        <f t="shared" si="248"/>
        <v>0.87709999999999988</v>
      </c>
      <c r="X343" s="85"/>
      <c r="Y343" s="3" t="str">
        <f t="shared" si="249"/>
        <v>1.16</v>
      </c>
      <c r="Z343" s="3" t="str">
        <f t="shared" si="250"/>
        <v>-</v>
      </c>
      <c r="AA343" s="3">
        <f t="shared" si="251"/>
        <v>333.41</v>
      </c>
      <c r="AB343" s="3">
        <f t="shared" si="252"/>
        <v>-46.51</v>
      </c>
      <c r="AC343" s="3">
        <f t="shared" si="253"/>
        <v>0.75179999999999991</v>
      </c>
      <c r="AD343" s="85"/>
      <c r="AE343" s="3" t="str">
        <f t="shared" si="254"/>
        <v>1.16</v>
      </c>
      <c r="AF343" s="3" t="str">
        <f t="shared" si="255"/>
        <v>-</v>
      </c>
      <c r="AG343" s="3">
        <f t="shared" si="256"/>
        <v>333.41</v>
      </c>
      <c r="AH343" s="3">
        <f t="shared" si="257"/>
        <v>-46.51</v>
      </c>
      <c r="AI343" s="3">
        <f t="shared" si="258"/>
        <v>0.62649999999999995</v>
      </c>
      <c r="AJ343" s="85"/>
      <c r="AK343" s="3" t="str">
        <f t="shared" si="259"/>
        <v>1.16</v>
      </c>
      <c r="AL343" s="3" t="str">
        <f t="shared" si="260"/>
        <v>-</v>
      </c>
      <c r="AM343" s="3">
        <f t="shared" si="261"/>
        <v>333.41</v>
      </c>
      <c r="AN343" s="3">
        <f t="shared" si="262"/>
        <v>-46.51</v>
      </c>
      <c r="AO343" s="3">
        <f t="shared" si="263"/>
        <v>0.50119999999999998</v>
      </c>
      <c r="AP343" s="85"/>
      <c r="AQ343" s="3" t="str">
        <f t="shared" si="264"/>
        <v>1.16</v>
      </c>
      <c r="AR343" s="3" t="str">
        <f t="shared" si="265"/>
        <v>-</v>
      </c>
      <c r="AS343" s="3">
        <f t="shared" si="266"/>
        <v>333.41</v>
      </c>
      <c r="AT343" s="3">
        <f t="shared" si="267"/>
        <v>-46.51</v>
      </c>
      <c r="AU343" s="3">
        <f t="shared" si="268"/>
        <v>0.37589999999999996</v>
      </c>
      <c r="AV343" s="85"/>
      <c r="AW343" s="3" t="str">
        <f t="shared" si="269"/>
        <v>1.16</v>
      </c>
      <c r="AX343" s="3" t="str">
        <f t="shared" si="270"/>
        <v>-</v>
      </c>
      <c r="AY343" s="3">
        <f t="shared" si="271"/>
        <v>333.41</v>
      </c>
      <c r="AZ343" s="3">
        <f t="shared" si="272"/>
        <v>-46.51</v>
      </c>
      <c r="BA343" s="3">
        <f t="shared" si="273"/>
        <v>0.25059999999999999</v>
      </c>
      <c r="BB343" s="85"/>
      <c r="BC343" s="3" t="str">
        <f t="shared" si="274"/>
        <v>1.16</v>
      </c>
      <c r="BD343" s="3" t="str">
        <f t="shared" si="275"/>
        <v>-</v>
      </c>
      <c r="BE343" s="3">
        <f t="shared" si="276"/>
        <v>333.41</v>
      </c>
      <c r="BF343" s="3">
        <f t="shared" si="277"/>
        <v>-46.51</v>
      </c>
      <c r="BG343" s="3">
        <f t="shared" si="278"/>
        <v>0.12529999999999999</v>
      </c>
    </row>
    <row r="344" spans="1:59" x14ac:dyDescent="0.3">
      <c r="A344" s="1" t="str">
        <f>'Forward collapse simulation'!B354</f>
        <v>1.16</v>
      </c>
      <c r="B344" s="37" t="str">
        <f>IF('Forward collapse simulation'!C354="","-",'Forward collapse simulation'!C354)</f>
        <v>-</v>
      </c>
      <c r="C344" s="85">
        <f>'Forward collapse simulation'!E354</f>
        <v>330.89</v>
      </c>
      <c r="D344" s="85">
        <f>'Forward collapse simulation'!F354</f>
        <v>-27.24</v>
      </c>
      <c r="E344" s="85">
        <f>'Forward collapse simulation'!D354</f>
        <v>2.0710000000000002</v>
      </c>
      <c r="F344" s="85"/>
      <c r="G344" s="3" t="str">
        <f t="shared" si="234"/>
        <v>1.16</v>
      </c>
      <c r="H344" s="3" t="str">
        <f t="shared" si="235"/>
        <v>-</v>
      </c>
      <c r="I344" s="3">
        <f t="shared" si="236"/>
        <v>330.89</v>
      </c>
      <c r="J344" s="3">
        <f t="shared" si="237"/>
        <v>-27.24</v>
      </c>
      <c r="K344" s="3">
        <f t="shared" si="238"/>
        <v>1.8639000000000001</v>
      </c>
      <c r="L344" s="85"/>
      <c r="M344" s="3" t="str">
        <f t="shared" si="239"/>
        <v>1.16</v>
      </c>
      <c r="N344" s="3" t="str">
        <f t="shared" si="240"/>
        <v>-</v>
      </c>
      <c r="O344" s="3">
        <f t="shared" si="241"/>
        <v>330.89</v>
      </c>
      <c r="P344" s="3">
        <f t="shared" si="242"/>
        <v>-27.24</v>
      </c>
      <c r="Q344" s="3">
        <f t="shared" si="243"/>
        <v>1.6568000000000003</v>
      </c>
      <c r="R344" s="85"/>
      <c r="S344" s="3" t="str">
        <f t="shared" si="244"/>
        <v>1.16</v>
      </c>
      <c r="T344" s="3" t="str">
        <f t="shared" si="245"/>
        <v>-</v>
      </c>
      <c r="U344" s="3">
        <f t="shared" si="246"/>
        <v>330.89</v>
      </c>
      <c r="V344" s="3">
        <f t="shared" si="247"/>
        <v>-27.24</v>
      </c>
      <c r="W344" s="3">
        <f t="shared" si="248"/>
        <v>1.4497</v>
      </c>
      <c r="X344" s="85"/>
      <c r="Y344" s="3" t="str">
        <f t="shared" si="249"/>
        <v>1.16</v>
      </c>
      <c r="Z344" s="3" t="str">
        <f t="shared" si="250"/>
        <v>-</v>
      </c>
      <c r="AA344" s="3">
        <f t="shared" si="251"/>
        <v>330.89</v>
      </c>
      <c r="AB344" s="3">
        <f t="shared" si="252"/>
        <v>-27.24</v>
      </c>
      <c r="AC344" s="3">
        <f t="shared" si="253"/>
        <v>1.2426000000000001</v>
      </c>
      <c r="AD344" s="85"/>
      <c r="AE344" s="3" t="str">
        <f t="shared" si="254"/>
        <v>1.16</v>
      </c>
      <c r="AF344" s="3" t="str">
        <f t="shared" si="255"/>
        <v>-</v>
      </c>
      <c r="AG344" s="3">
        <f t="shared" si="256"/>
        <v>330.89</v>
      </c>
      <c r="AH344" s="3">
        <f t="shared" si="257"/>
        <v>-27.24</v>
      </c>
      <c r="AI344" s="3">
        <f t="shared" si="258"/>
        <v>1.0355000000000001</v>
      </c>
      <c r="AJ344" s="85"/>
      <c r="AK344" s="3" t="str">
        <f t="shared" si="259"/>
        <v>1.16</v>
      </c>
      <c r="AL344" s="3" t="str">
        <f t="shared" si="260"/>
        <v>-</v>
      </c>
      <c r="AM344" s="3">
        <f t="shared" si="261"/>
        <v>330.89</v>
      </c>
      <c r="AN344" s="3">
        <f t="shared" si="262"/>
        <v>-27.24</v>
      </c>
      <c r="AO344" s="3">
        <f t="shared" si="263"/>
        <v>0.82840000000000014</v>
      </c>
      <c r="AP344" s="85"/>
      <c r="AQ344" s="3" t="str">
        <f t="shared" si="264"/>
        <v>1.16</v>
      </c>
      <c r="AR344" s="3" t="str">
        <f t="shared" si="265"/>
        <v>-</v>
      </c>
      <c r="AS344" s="3">
        <f t="shared" si="266"/>
        <v>330.89</v>
      </c>
      <c r="AT344" s="3">
        <f t="shared" si="267"/>
        <v>-27.24</v>
      </c>
      <c r="AU344" s="3">
        <f t="shared" si="268"/>
        <v>0.62130000000000007</v>
      </c>
      <c r="AV344" s="85"/>
      <c r="AW344" s="3" t="str">
        <f t="shared" si="269"/>
        <v>1.16</v>
      </c>
      <c r="AX344" s="3" t="str">
        <f t="shared" si="270"/>
        <v>-</v>
      </c>
      <c r="AY344" s="3">
        <f t="shared" si="271"/>
        <v>330.89</v>
      </c>
      <c r="AZ344" s="3">
        <f t="shared" si="272"/>
        <v>-27.24</v>
      </c>
      <c r="BA344" s="3">
        <f t="shared" si="273"/>
        <v>0.41420000000000007</v>
      </c>
      <c r="BB344" s="85"/>
      <c r="BC344" s="3" t="str">
        <f t="shared" si="274"/>
        <v>1.16</v>
      </c>
      <c r="BD344" s="3" t="str">
        <f t="shared" si="275"/>
        <v>-</v>
      </c>
      <c r="BE344" s="3">
        <f t="shared" si="276"/>
        <v>330.89</v>
      </c>
      <c r="BF344" s="3">
        <f t="shared" si="277"/>
        <v>-27.24</v>
      </c>
      <c r="BG344" s="3">
        <f t="shared" si="278"/>
        <v>0.20710000000000003</v>
      </c>
    </row>
    <row r="345" spans="1:59" x14ac:dyDescent="0.3">
      <c r="A345" s="1" t="str">
        <f>'Forward collapse simulation'!B355</f>
        <v>1.16</v>
      </c>
      <c r="B345" s="37" t="str">
        <f>IF('Forward collapse simulation'!C355="","-",'Forward collapse simulation'!C355)</f>
        <v>-</v>
      </c>
      <c r="C345" s="85">
        <f>'Forward collapse simulation'!E355</f>
        <v>329.86</v>
      </c>
      <c r="D345" s="85">
        <f>'Forward collapse simulation'!F355</f>
        <v>-12.85</v>
      </c>
      <c r="E345" s="85">
        <f>'Forward collapse simulation'!D355</f>
        <v>4.5049999999999999</v>
      </c>
      <c r="F345" s="85"/>
      <c r="G345" s="3" t="str">
        <f t="shared" si="234"/>
        <v>1.16</v>
      </c>
      <c r="H345" s="3" t="str">
        <f t="shared" si="235"/>
        <v>-</v>
      </c>
      <c r="I345" s="3">
        <f t="shared" si="236"/>
        <v>329.86</v>
      </c>
      <c r="J345" s="3">
        <f t="shared" si="237"/>
        <v>-12.85</v>
      </c>
      <c r="K345" s="3">
        <f t="shared" si="238"/>
        <v>4.0545</v>
      </c>
      <c r="L345" s="85"/>
      <c r="M345" s="3" t="str">
        <f t="shared" si="239"/>
        <v>1.16</v>
      </c>
      <c r="N345" s="3" t="str">
        <f t="shared" si="240"/>
        <v>-</v>
      </c>
      <c r="O345" s="3">
        <f t="shared" si="241"/>
        <v>329.86</v>
      </c>
      <c r="P345" s="3">
        <f t="shared" si="242"/>
        <v>-12.85</v>
      </c>
      <c r="Q345" s="3">
        <f t="shared" si="243"/>
        <v>3.6040000000000001</v>
      </c>
      <c r="R345" s="85"/>
      <c r="S345" s="3" t="str">
        <f t="shared" si="244"/>
        <v>1.16</v>
      </c>
      <c r="T345" s="3" t="str">
        <f t="shared" si="245"/>
        <v>-</v>
      </c>
      <c r="U345" s="3">
        <f t="shared" si="246"/>
        <v>329.86</v>
      </c>
      <c r="V345" s="3">
        <f t="shared" si="247"/>
        <v>-12.85</v>
      </c>
      <c r="W345" s="3">
        <f t="shared" si="248"/>
        <v>3.1534999999999997</v>
      </c>
      <c r="X345" s="85"/>
      <c r="Y345" s="3" t="str">
        <f t="shared" si="249"/>
        <v>1.16</v>
      </c>
      <c r="Z345" s="3" t="str">
        <f t="shared" si="250"/>
        <v>-</v>
      </c>
      <c r="AA345" s="3">
        <f t="shared" si="251"/>
        <v>329.86</v>
      </c>
      <c r="AB345" s="3">
        <f t="shared" si="252"/>
        <v>-12.85</v>
      </c>
      <c r="AC345" s="3">
        <f t="shared" si="253"/>
        <v>2.7029999999999998</v>
      </c>
      <c r="AD345" s="85"/>
      <c r="AE345" s="3" t="str">
        <f t="shared" si="254"/>
        <v>1.16</v>
      </c>
      <c r="AF345" s="3" t="str">
        <f t="shared" si="255"/>
        <v>-</v>
      </c>
      <c r="AG345" s="3">
        <f t="shared" si="256"/>
        <v>329.86</v>
      </c>
      <c r="AH345" s="3">
        <f t="shared" si="257"/>
        <v>-12.85</v>
      </c>
      <c r="AI345" s="3">
        <f t="shared" si="258"/>
        <v>2.2524999999999999</v>
      </c>
      <c r="AJ345" s="85"/>
      <c r="AK345" s="3" t="str">
        <f t="shared" si="259"/>
        <v>1.16</v>
      </c>
      <c r="AL345" s="3" t="str">
        <f t="shared" si="260"/>
        <v>-</v>
      </c>
      <c r="AM345" s="3">
        <f t="shared" si="261"/>
        <v>329.86</v>
      </c>
      <c r="AN345" s="3">
        <f t="shared" si="262"/>
        <v>-12.85</v>
      </c>
      <c r="AO345" s="3">
        <f t="shared" si="263"/>
        <v>1.802</v>
      </c>
      <c r="AP345" s="85"/>
      <c r="AQ345" s="3" t="str">
        <f t="shared" si="264"/>
        <v>1.16</v>
      </c>
      <c r="AR345" s="3" t="str">
        <f t="shared" si="265"/>
        <v>-</v>
      </c>
      <c r="AS345" s="3">
        <f t="shared" si="266"/>
        <v>329.86</v>
      </c>
      <c r="AT345" s="3">
        <f t="shared" si="267"/>
        <v>-12.85</v>
      </c>
      <c r="AU345" s="3">
        <f t="shared" si="268"/>
        <v>1.3514999999999999</v>
      </c>
      <c r="AV345" s="85"/>
      <c r="AW345" s="3" t="str">
        <f t="shared" si="269"/>
        <v>1.16</v>
      </c>
      <c r="AX345" s="3" t="str">
        <f t="shared" si="270"/>
        <v>-</v>
      </c>
      <c r="AY345" s="3">
        <f t="shared" si="271"/>
        <v>329.86</v>
      </c>
      <c r="AZ345" s="3">
        <f t="shared" si="272"/>
        <v>-12.85</v>
      </c>
      <c r="BA345" s="3">
        <f t="shared" si="273"/>
        <v>0.90100000000000002</v>
      </c>
      <c r="BB345" s="85"/>
      <c r="BC345" s="3" t="str">
        <f t="shared" si="274"/>
        <v>1.16</v>
      </c>
      <c r="BD345" s="3" t="str">
        <f t="shared" si="275"/>
        <v>-</v>
      </c>
      <c r="BE345" s="3">
        <f t="shared" si="276"/>
        <v>329.86</v>
      </c>
      <c r="BF345" s="3">
        <f t="shared" si="277"/>
        <v>-12.85</v>
      </c>
      <c r="BG345" s="3">
        <f t="shared" si="278"/>
        <v>0.45050000000000001</v>
      </c>
    </row>
    <row r="346" spans="1:59" x14ac:dyDescent="0.3">
      <c r="A346" s="1" t="str">
        <f>'Forward collapse simulation'!B356</f>
        <v>1.16</v>
      </c>
      <c r="B346" s="37" t="str">
        <f>IF('Forward collapse simulation'!C356="","-",'Forward collapse simulation'!C356)</f>
        <v>-</v>
      </c>
      <c r="C346" s="85">
        <f>'Forward collapse simulation'!E356</f>
        <v>329.2</v>
      </c>
      <c r="D346" s="85">
        <f>'Forward collapse simulation'!F356</f>
        <v>-5.54</v>
      </c>
      <c r="E346" s="85">
        <f>'Forward collapse simulation'!D356</f>
        <v>8.5860000000000003</v>
      </c>
      <c r="F346" s="85"/>
      <c r="G346" s="3" t="str">
        <f t="shared" si="234"/>
        <v>1.16</v>
      </c>
      <c r="H346" s="3" t="str">
        <f t="shared" si="235"/>
        <v>-</v>
      </c>
      <c r="I346" s="3">
        <f t="shared" si="236"/>
        <v>329.2</v>
      </c>
      <c r="J346" s="3">
        <f t="shared" si="237"/>
        <v>-5.54</v>
      </c>
      <c r="K346" s="3">
        <f t="shared" si="238"/>
        <v>7.7274000000000003</v>
      </c>
      <c r="L346" s="85"/>
      <c r="M346" s="3" t="str">
        <f t="shared" si="239"/>
        <v>1.16</v>
      </c>
      <c r="N346" s="3" t="str">
        <f t="shared" si="240"/>
        <v>-</v>
      </c>
      <c r="O346" s="3">
        <f t="shared" si="241"/>
        <v>329.2</v>
      </c>
      <c r="P346" s="3">
        <f t="shared" si="242"/>
        <v>-5.54</v>
      </c>
      <c r="Q346" s="3">
        <f t="shared" si="243"/>
        <v>6.8688000000000002</v>
      </c>
      <c r="R346" s="85"/>
      <c r="S346" s="3" t="str">
        <f t="shared" si="244"/>
        <v>1.16</v>
      </c>
      <c r="T346" s="3" t="str">
        <f t="shared" si="245"/>
        <v>-</v>
      </c>
      <c r="U346" s="3">
        <f t="shared" si="246"/>
        <v>329.2</v>
      </c>
      <c r="V346" s="3">
        <f t="shared" si="247"/>
        <v>-5.54</v>
      </c>
      <c r="W346" s="3">
        <f t="shared" si="248"/>
        <v>6.0102000000000002</v>
      </c>
      <c r="X346" s="85"/>
      <c r="Y346" s="3" t="str">
        <f t="shared" si="249"/>
        <v>1.16</v>
      </c>
      <c r="Z346" s="3" t="str">
        <f t="shared" si="250"/>
        <v>-</v>
      </c>
      <c r="AA346" s="3">
        <f t="shared" si="251"/>
        <v>329.2</v>
      </c>
      <c r="AB346" s="3">
        <f t="shared" si="252"/>
        <v>-5.54</v>
      </c>
      <c r="AC346" s="3">
        <f t="shared" si="253"/>
        <v>5.1516000000000002</v>
      </c>
      <c r="AD346" s="85"/>
      <c r="AE346" s="3" t="str">
        <f t="shared" si="254"/>
        <v>1.16</v>
      </c>
      <c r="AF346" s="3" t="str">
        <f t="shared" si="255"/>
        <v>-</v>
      </c>
      <c r="AG346" s="3">
        <f t="shared" si="256"/>
        <v>329.2</v>
      </c>
      <c r="AH346" s="3">
        <f t="shared" si="257"/>
        <v>-5.54</v>
      </c>
      <c r="AI346" s="3">
        <f t="shared" si="258"/>
        <v>4.2930000000000001</v>
      </c>
      <c r="AJ346" s="85"/>
      <c r="AK346" s="3" t="str">
        <f t="shared" si="259"/>
        <v>1.16</v>
      </c>
      <c r="AL346" s="3" t="str">
        <f t="shared" si="260"/>
        <v>-</v>
      </c>
      <c r="AM346" s="3">
        <f t="shared" si="261"/>
        <v>329.2</v>
      </c>
      <c r="AN346" s="3">
        <f t="shared" si="262"/>
        <v>-5.54</v>
      </c>
      <c r="AO346" s="3">
        <f t="shared" si="263"/>
        <v>3.4344000000000001</v>
      </c>
      <c r="AP346" s="85"/>
      <c r="AQ346" s="3" t="str">
        <f t="shared" si="264"/>
        <v>1.16</v>
      </c>
      <c r="AR346" s="3" t="str">
        <f t="shared" si="265"/>
        <v>-</v>
      </c>
      <c r="AS346" s="3">
        <f t="shared" si="266"/>
        <v>329.2</v>
      </c>
      <c r="AT346" s="3">
        <f t="shared" si="267"/>
        <v>-5.54</v>
      </c>
      <c r="AU346" s="3">
        <f t="shared" si="268"/>
        <v>2.5758000000000001</v>
      </c>
      <c r="AV346" s="85"/>
      <c r="AW346" s="3" t="str">
        <f t="shared" si="269"/>
        <v>1.16</v>
      </c>
      <c r="AX346" s="3" t="str">
        <f t="shared" si="270"/>
        <v>-</v>
      </c>
      <c r="AY346" s="3">
        <f t="shared" si="271"/>
        <v>329.2</v>
      </c>
      <c r="AZ346" s="3">
        <f t="shared" si="272"/>
        <v>-5.54</v>
      </c>
      <c r="BA346" s="3">
        <f t="shared" si="273"/>
        <v>1.7172000000000001</v>
      </c>
      <c r="BB346" s="85"/>
      <c r="BC346" s="3" t="str">
        <f t="shared" si="274"/>
        <v>1.16</v>
      </c>
      <c r="BD346" s="3" t="str">
        <f t="shared" si="275"/>
        <v>-</v>
      </c>
      <c r="BE346" s="3">
        <f t="shared" si="276"/>
        <v>329.2</v>
      </c>
      <c r="BF346" s="3">
        <f t="shared" si="277"/>
        <v>-5.54</v>
      </c>
      <c r="BG346" s="3">
        <f t="shared" si="278"/>
        <v>0.85860000000000003</v>
      </c>
    </row>
    <row r="347" spans="1:59" x14ac:dyDescent="0.3">
      <c r="A347" s="1" t="str">
        <f>'Forward collapse simulation'!B357</f>
        <v>1.16</v>
      </c>
      <c r="B347" s="37" t="str">
        <f>IF('Forward collapse simulation'!C357="","-",'Forward collapse simulation'!C357)</f>
        <v>-</v>
      </c>
      <c r="C347" s="85">
        <f>'Forward collapse simulation'!E357</f>
        <v>329.22</v>
      </c>
      <c r="D347" s="85">
        <f>'Forward collapse simulation'!F357</f>
        <v>-3.29</v>
      </c>
      <c r="E347" s="85">
        <f>'Forward collapse simulation'!D357</f>
        <v>14.624000000000001</v>
      </c>
      <c r="F347" s="85"/>
      <c r="G347" s="3" t="str">
        <f t="shared" si="234"/>
        <v>1.16</v>
      </c>
      <c r="H347" s="3" t="str">
        <f t="shared" si="235"/>
        <v>-</v>
      </c>
      <c r="I347" s="3">
        <f t="shared" si="236"/>
        <v>329.22</v>
      </c>
      <c r="J347" s="3">
        <f t="shared" si="237"/>
        <v>-3.29</v>
      </c>
      <c r="K347" s="3">
        <f t="shared" si="238"/>
        <v>13.1616</v>
      </c>
      <c r="L347" s="85"/>
      <c r="M347" s="3" t="str">
        <f t="shared" si="239"/>
        <v>1.16</v>
      </c>
      <c r="N347" s="3" t="str">
        <f t="shared" si="240"/>
        <v>-</v>
      </c>
      <c r="O347" s="3">
        <f t="shared" si="241"/>
        <v>329.22</v>
      </c>
      <c r="P347" s="3">
        <f t="shared" si="242"/>
        <v>-3.29</v>
      </c>
      <c r="Q347" s="3">
        <f t="shared" si="243"/>
        <v>11.699200000000001</v>
      </c>
      <c r="R347" s="85"/>
      <c r="S347" s="3" t="str">
        <f t="shared" si="244"/>
        <v>1.16</v>
      </c>
      <c r="T347" s="3" t="str">
        <f t="shared" si="245"/>
        <v>-</v>
      </c>
      <c r="U347" s="3">
        <f t="shared" si="246"/>
        <v>329.22</v>
      </c>
      <c r="V347" s="3">
        <f t="shared" si="247"/>
        <v>-3.29</v>
      </c>
      <c r="W347" s="3">
        <f t="shared" si="248"/>
        <v>10.236800000000001</v>
      </c>
      <c r="X347" s="85"/>
      <c r="Y347" s="3" t="str">
        <f t="shared" si="249"/>
        <v>1.16</v>
      </c>
      <c r="Z347" s="3" t="str">
        <f t="shared" si="250"/>
        <v>-</v>
      </c>
      <c r="AA347" s="3">
        <f t="shared" si="251"/>
        <v>329.22</v>
      </c>
      <c r="AB347" s="3">
        <f t="shared" si="252"/>
        <v>-3.29</v>
      </c>
      <c r="AC347" s="3">
        <f t="shared" si="253"/>
        <v>8.7744</v>
      </c>
      <c r="AD347" s="85"/>
      <c r="AE347" s="3" t="str">
        <f t="shared" si="254"/>
        <v>1.16</v>
      </c>
      <c r="AF347" s="3" t="str">
        <f t="shared" si="255"/>
        <v>-</v>
      </c>
      <c r="AG347" s="3">
        <f t="shared" si="256"/>
        <v>329.22</v>
      </c>
      <c r="AH347" s="3">
        <f t="shared" si="257"/>
        <v>-3.29</v>
      </c>
      <c r="AI347" s="3">
        <f t="shared" si="258"/>
        <v>7.3120000000000003</v>
      </c>
      <c r="AJ347" s="85"/>
      <c r="AK347" s="3" t="str">
        <f t="shared" si="259"/>
        <v>1.16</v>
      </c>
      <c r="AL347" s="3" t="str">
        <f t="shared" si="260"/>
        <v>-</v>
      </c>
      <c r="AM347" s="3">
        <f t="shared" si="261"/>
        <v>329.22</v>
      </c>
      <c r="AN347" s="3">
        <f t="shared" si="262"/>
        <v>-3.29</v>
      </c>
      <c r="AO347" s="3">
        <f t="shared" si="263"/>
        <v>5.8496000000000006</v>
      </c>
      <c r="AP347" s="85"/>
      <c r="AQ347" s="3" t="str">
        <f t="shared" si="264"/>
        <v>1.16</v>
      </c>
      <c r="AR347" s="3" t="str">
        <f t="shared" si="265"/>
        <v>-</v>
      </c>
      <c r="AS347" s="3">
        <f t="shared" si="266"/>
        <v>329.22</v>
      </c>
      <c r="AT347" s="3">
        <f t="shared" si="267"/>
        <v>-3.29</v>
      </c>
      <c r="AU347" s="3">
        <f t="shared" si="268"/>
        <v>4.3872</v>
      </c>
      <c r="AV347" s="85"/>
      <c r="AW347" s="3" t="str">
        <f t="shared" si="269"/>
        <v>1.16</v>
      </c>
      <c r="AX347" s="3" t="str">
        <f t="shared" si="270"/>
        <v>-</v>
      </c>
      <c r="AY347" s="3">
        <f t="shared" si="271"/>
        <v>329.22</v>
      </c>
      <c r="AZ347" s="3">
        <f t="shared" si="272"/>
        <v>-3.29</v>
      </c>
      <c r="BA347" s="3">
        <f t="shared" si="273"/>
        <v>2.9248000000000003</v>
      </c>
      <c r="BB347" s="85"/>
      <c r="BC347" s="3" t="str">
        <f t="shared" si="274"/>
        <v>1.16</v>
      </c>
      <c r="BD347" s="3" t="str">
        <f t="shared" si="275"/>
        <v>-</v>
      </c>
      <c r="BE347" s="3">
        <f t="shared" si="276"/>
        <v>329.22</v>
      </c>
      <c r="BF347" s="3">
        <f t="shared" si="277"/>
        <v>-3.29</v>
      </c>
      <c r="BG347" s="3">
        <f t="shared" si="278"/>
        <v>1.4624000000000001</v>
      </c>
    </row>
    <row r="348" spans="1:59" x14ac:dyDescent="0.3">
      <c r="A348" s="1" t="str">
        <f>'Forward collapse simulation'!B358</f>
        <v>1.16</v>
      </c>
      <c r="B348" s="37" t="str">
        <f>IF('Forward collapse simulation'!C358="","-",'Forward collapse simulation'!C358)</f>
        <v>-</v>
      </c>
      <c r="C348" s="85">
        <f>'Forward collapse simulation'!E358</f>
        <v>328.88</v>
      </c>
      <c r="D348" s="85">
        <f>'Forward collapse simulation'!F358</f>
        <v>0.03</v>
      </c>
      <c r="E348" s="85">
        <f>'Forward collapse simulation'!D358</f>
        <v>8.2420000000000009</v>
      </c>
      <c r="F348" s="85"/>
      <c r="G348" s="3" t="str">
        <f t="shared" si="234"/>
        <v>1.16</v>
      </c>
      <c r="H348" s="3" t="str">
        <f t="shared" si="235"/>
        <v>-</v>
      </c>
      <c r="I348" s="3">
        <f t="shared" si="236"/>
        <v>328.88</v>
      </c>
      <c r="J348" s="3">
        <f t="shared" si="237"/>
        <v>0.03</v>
      </c>
      <c r="K348" s="3">
        <f t="shared" si="238"/>
        <v>7.4178000000000006</v>
      </c>
      <c r="L348" s="85"/>
      <c r="M348" s="3" t="str">
        <f t="shared" si="239"/>
        <v>1.16</v>
      </c>
      <c r="N348" s="3" t="str">
        <f t="shared" si="240"/>
        <v>-</v>
      </c>
      <c r="O348" s="3">
        <f t="shared" si="241"/>
        <v>328.88</v>
      </c>
      <c r="P348" s="3">
        <f t="shared" si="242"/>
        <v>0.03</v>
      </c>
      <c r="Q348" s="3">
        <f t="shared" si="243"/>
        <v>6.5936000000000012</v>
      </c>
      <c r="R348" s="85"/>
      <c r="S348" s="3" t="str">
        <f t="shared" si="244"/>
        <v>1.16</v>
      </c>
      <c r="T348" s="3" t="str">
        <f t="shared" si="245"/>
        <v>-</v>
      </c>
      <c r="U348" s="3">
        <f t="shared" si="246"/>
        <v>328.88</v>
      </c>
      <c r="V348" s="3">
        <f t="shared" si="247"/>
        <v>0.03</v>
      </c>
      <c r="W348" s="3">
        <f t="shared" si="248"/>
        <v>5.7694000000000001</v>
      </c>
      <c r="X348" s="85"/>
      <c r="Y348" s="3" t="str">
        <f t="shared" si="249"/>
        <v>1.16</v>
      </c>
      <c r="Z348" s="3" t="str">
        <f t="shared" si="250"/>
        <v>-</v>
      </c>
      <c r="AA348" s="3">
        <f t="shared" si="251"/>
        <v>328.88</v>
      </c>
      <c r="AB348" s="3">
        <f t="shared" si="252"/>
        <v>0.03</v>
      </c>
      <c r="AC348" s="3">
        <f t="shared" si="253"/>
        <v>4.9452000000000007</v>
      </c>
      <c r="AD348" s="85"/>
      <c r="AE348" s="3" t="str">
        <f t="shared" si="254"/>
        <v>1.16</v>
      </c>
      <c r="AF348" s="3" t="str">
        <f t="shared" si="255"/>
        <v>-</v>
      </c>
      <c r="AG348" s="3">
        <f t="shared" si="256"/>
        <v>328.88</v>
      </c>
      <c r="AH348" s="3">
        <f t="shared" si="257"/>
        <v>0.03</v>
      </c>
      <c r="AI348" s="3">
        <f t="shared" si="258"/>
        <v>4.1210000000000004</v>
      </c>
      <c r="AJ348" s="85"/>
      <c r="AK348" s="3" t="str">
        <f t="shared" si="259"/>
        <v>1.16</v>
      </c>
      <c r="AL348" s="3" t="str">
        <f t="shared" si="260"/>
        <v>-</v>
      </c>
      <c r="AM348" s="3">
        <f t="shared" si="261"/>
        <v>328.88</v>
      </c>
      <c r="AN348" s="3">
        <f t="shared" si="262"/>
        <v>0.03</v>
      </c>
      <c r="AO348" s="3">
        <f t="shared" si="263"/>
        <v>3.2968000000000006</v>
      </c>
      <c r="AP348" s="85"/>
      <c r="AQ348" s="3" t="str">
        <f t="shared" si="264"/>
        <v>1.16</v>
      </c>
      <c r="AR348" s="3" t="str">
        <f t="shared" si="265"/>
        <v>-</v>
      </c>
      <c r="AS348" s="3">
        <f t="shared" si="266"/>
        <v>328.88</v>
      </c>
      <c r="AT348" s="3">
        <f t="shared" si="267"/>
        <v>0.03</v>
      </c>
      <c r="AU348" s="3">
        <f t="shared" si="268"/>
        <v>2.4726000000000004</v>
      </c>
      <c r="AV348" s="85"/>
      <c r="AW348" s="3" t="str">
        <f t="shared" si="269"/>
        <v>1.16</v>
      </c>
      <c r="AX348" s="3" t="str">
        <f t="shared" si="270"/>
        <v>-</v>
      </c>
      <c r="AY348" s="3">
        <f t="shared" si="271"/>
        <v>328.88</v>
      </c>
      <c r="AZ348" s="3">
        <f t="shared" si="272"/>
        <v>0.03</v>
      </c>
      <c r="BA348" s="3">
        <f t="shared" si="273"/>
        <v>1.6484000000000003</v>
      </c>
      <c r="BB348" s="85"/>
      <c r="BC348" s="3" t="str">
        <f t="shared" si="274"/>
        <v>1.16</v>
      </c>
      <c r="BD348" s="3" t="str">
        <f t="shared" si="275"/>
        <v>-</v>
      </c>
      <c r="BE348" s="3">
        <f t="shared" si="276"/>
        <v>328.88</v>
      </c>
      <c r="BF348" s="3">
        <f t="shared" si="277"/>
        <v>0.03</v>
      </c>
      <c r="BG348" s="3">
        <f t="shared" si="278"/>
        <v>0.82420000000000015</v>
      </c>
    </row>
    <row r="349" spans="1:59" x14ac:dyDescent="0.3">
      <c r="A349" s="1" t="str">
        <f>'Forward collapse simulation'!B359</f>
        <v>1.16</v>
      </c>
      <c r="B349" s="37" t="str">
        <f>IF('Forward collapse simulation'!C359="","-",'Forward collapse simulation'!C359)</f>
        <v>-</v>
      </c>
      <c r="C349" s="85">
        <f>'Forward collapse simulation'!E359</f>
        <v>327.96</v>
      </c>
      <c r="D349" s="85">
        <f>'Forward collapse simulation'!F359</f>
        <v>8.42</v>
      </c>
      <c r="E349" s="85">
        <f>'Forward collapse simulation'!D359</f>
        <v>7.1040000000000001</v>
      </c>
      <c r="F349" s="85"/>
      <c r="G349" s="3" t="str">
        <f t="shared" si="234"/>
        <v>1.16</v>
      </c>
      <c r="H349" s="3" t="str">
        <f t="shared" si="235"/>
        <v>-</v>
      </c>
      <c r="I349" s="3">
        <f t="shared" si="236"/>
        <v>327.96</v>
      </c>
      <c r="J349" s="3">
        <f t="shared" si="237"/>
        <v>8.42</v>
      </c>
      <c r="K349" s="3">
        <f t="shared" si="238"/>
        <v>6.3936000000000002</v>
      </c>
      <c r="L349" s="85"/>
      <c r="M349" s="3" t="str">
        <f t="shared" si="239"/>
        <v>1.16</v>
      </c>
      <c r="N349" s="3" t="str">
        <f t="shared" si="240"/>
        <v>-</v>
      </c>
      <c r="O349" s="3">
        <f t="shared" si="241"/>
        <v>327.96</v>
      </c>
      <c r="P349" s="3">
        <f t="shared" si="242"/>
        <v>8.42</v>
      </c>
      <c r="Q349" s="3">
        <f t="shared" si="243"/>
        <v>5.6832000000000003</v>
      </c>
      <c r="R349" s="85"/>
      <c r="S349" s="3" t="str">
        <f t="shared" si="244"/>
        <v>1.16</v>
      </c>
      <c r="T349" s="3" t="str">
        <f t="shared" si="245"/>
        <v>-</v>
      </c>
      <c r="U349" s="3">
        <f t="shared" si="246"/>
        <v>327.96</v>
      </c>
      <c r="V349" s="3">
        <f t="shared" si="247"/>
        <v>8.42</v>
      </c>
      <c r="W349" s="3">
        <f t="shared" si="248"/>
        <v>4.9727999999999994</v>
      </c>
      <c r="X349" s="85"/>
      <c r="Y349" s="3" t="str">
        <f t="shared" si="249"/>
        <v>1.16</v>
      </c>
      <c r="Z349" s="3" t="str">
        <f t="shared" si="250"/>
        <v>-</v>
      </c>
      <c r="AA349" s="3">
        <f t="shared" si="251"/>
        <v>327.96</v>
      </c>
      <c r="AB349" s="3">
        <f t="shared" si="252"/>
        <v>8.42</v>
      </c>
      <c r="AC349" s="3">
        <f t="shared" si="253"/>
        <v>4.2623999999999995</v>
      </c>
      <c r="AD349" s="85"/>
      <c r="AE349" s="3" t="str">
        <f t="shared" si="254"/>
        <v>1.16</v>
      </c>
      <c r="AF349" s="3" t="str">
        <f t="shared" si="255"/>
        <v>-</v>
      </c>
      <c r="AG349" s="3">
        <f t="shared" si="256"/>
        <v>327.96</v>
      </c>
      <c r="AH349" s="3">
        <f t="shared" si="257"/>
        <v>8.42</v>
      </c>
      <c r="AI349" s="3">
        <f t="shared" si="258"/>
        <v>3.552</v>
      </c>
      <c r="AJ349" s="85"/>
      <c r="AK349" s="3" t="str">
        <f t="shared" si="259"/>
        <v>1.16</v>
      </c>
      <c r="AL349" s="3" t="str">
        <f t="shared" si="260"/>
        <v>-</v>
      </c>
      <c r="AM349" s="3">
        <f t="shared" si="261"/>
        <v>327.96</v>
      </c>
      <c r="AN349" s="3">
        <f t="shared" si="262"/>
        <v>8.42</v>
      </c>
      <c r="AO349" s="3">
        <f t="shared" si="263"/>
        <v>2.8416000000000001</v>
      </c>
      <c r="AP349" s="85"/>
      <c r="AQ349" s="3" t="str">
        <f t="shared" si="264"/>
        <v>1.16</v>
      </c>
      <c r="AR349" s="3" t="str">
        <f t="shared" si="265"/>
        <v>-</v>
      </c>
      <c r="AS349" s="3">
        <f t="shared" si="266"/>
        <v>327.96</v>
      </c>
      <c r="AT349" s="3">
        <f t="shared" si="267"/>
        <v>8.42</v>
      </c>
      <c r="AU349" s="3">
        <f t="shared" si="268"/>
        <v>2.1311999999999998</v>
      </c>
      <c r="AV349" s="85"/>
      <c r="AW349" s="3" t="str">
        <f t="shared" si="269"/>
        <v>1.16</v>
      </c>
      <c r="AX349" s="3" t="str">
        <f t="shared" si="270"/>
        <v>-</v>
      </c>
      <c r="AY349" s="3">
        <f t="shared" si="271"/>
        <v>327.96</v>
      </c>
      <c r="AZ349" s="3">
        <f t="shared" si="272"/>
        <v>8.42</v>
      </c>
      <c r="BA349" s="3">
        <f t="shared" si="273"/>
        <v>1.4208000000000001</v>
      </c>
      <c r="BB349" s="85"/>
      <c r="BC349" s="3" t="str">
        <f t="shared" si="274"/>
        <v>1.16</v>
      </c>
      <c r="BD349" s="3" t="str">
        <f t="shared" si="275"/>
        <v>-</v>
      </c>
      <c r="BE349" s="3">
        <f t="shared" si="276"/>
        <v>327.96</v>
      </c>
      <c r="BF349" s="3">
        <f t="shared" si="277"/>
        <v>8.42</v>
      </c>
      <c r="BG349" s="3">
        <f t="shared" si="278"/>
        <v>0.71040000000000003</v>
      </c>
    </row>
    <row r="350" spans="1:59" x14ac:dyDescent="0.3">
      <c r="A350" s="1" t="str">
        <f>'Forward collapse simulation'!B360</f>
        <v>1.16</v>
      </c>
      <c r="B350" s="37" t="str">
        <f>IF('Forward collapse simulation'!C360="","-",'Forward collapse simulation'!C360)</f>
        <v>-</v>
      </c>
      <c r="C350" s="85">
        <f>'Forward collapse simulation'!E360</f>
        <v>326.19</v>
      </c>
      <c r="D350" s="85">
        <f>'Forward collapse simulation'!F360</f>
        <v>20.13</v>
      </c>
      <c r="E350" s="85">
        <f>'Forward collapse simulation'!D360</f>
        <v>7.5949999999999998</v>
      </c>
      <c r="F350" s="85"/>
      <c r="G350" s="3" t="str">
        <f t="shared" si="234"/>
        <v>1.16</v>
      </c>
      <c r="H350" s="3" t="str">
        <f t="shared" si="235"/>
        <v>-</v>
      </c>
      <c r="I350" s="3">
        <f t="shared" si="236"/>
        <v>326.19</v>
      </c>
      <c r="J350" s="3">
        <f t="shared" si="237"/>
        <v>20.13</v>
      </c>
      <c r="K350" s="3">
        <f t="shared" si="238"/>
        <v>6.8354999999999997</v>
      </c>
      <c r="L350" s="85"/>
      <c r="M350" s="3" t="str">
        <f t="shared" si="239"/>
        <v>1.16</v>
      </c>
      <c r="N350" s="3" t="str">
        <f t="shared" si="240"/>
        <v>-</v>
      </c>
      <c r="O350" s="3">
        <f t="shared" si="241"/>
        <v>326.19</v>
      </c>
      <c r="P350" s="3">
        <f t="shared" si="242"/>
        <v>20.13</v>
      </c>
      <c r="Q350" s="3">
        <f t="shared" si="243"/>
        <v>6.0760000000000005</v>
      </c>
      <c r="R350" s="85"/>
      <c r="S350" s="3" t="str">
        <f t="shared" si="244"/>
        <v>1.16</v>
      </c>
      <c r="T350" s="3" t="str">
        <f t="shared" si="245"/>
        <v>-</v>
      </c>
      <c r="U350" s="3">
        <f t="shared" si="246"/>
        <v>326.19</v>
      </c>
      <c r="V350" s="3">
        <f t="shared" si="247"/>
        <v>20.13</v>
      </c>
      <c r="W350" s="3">
        <f t="shared" si="248"/>
        <v>5.3164999999999996</v>
      </c>
      <c r="X350" s="85"/>
      <c r="Y350" s="3" t="str">
        <f t="shared" si="249"/>
        <v>1.16</v>
      </c>
      <c r="Z350" s="3" t="str">
        <f t="shared" si="250"/>
        <v>-</v>
      </c>
      <c r="AA350" s="3">
        <f t="shared" si="251"/>
        <v>326.19</v>
      </c>
      <c r="AB350" s="3">
        <f t="shared" si="252"/>
        <v>20.13</v>
      </c>
      <c r="AC350" s="3">
        <f t="shared" si="253"/>
        <v>4.5569999999999995</v>
      </c>
      <c r="AD350" s="85"/>
      <c r="AE350" s="3" t="str">
        <f t="shared" si="254"/>
        <v>1.16</v>
      </c>
      <c r="AF350" s="3" t="str">
        <f t="shared" si="255"/>
        <v>-</v>
      </c>
      <c r="AG350" s="3">
        <f t="shared" si="256"/>
        <v>326.19</v>
      </c>
      <c r="AH350" s="3">
        <f t="shared" si="257"/>
        <v>20.13</v>
      </c>
      <c r="AI350" s="3">
        <f t="shared" si="258"/>
        <v>3.7974999999999999</v>
      </c>
      <c r="AJ350" s="85"/>
      <c r="AK350" s="3" t="str">
        <f t="shared" si="259"/>
        <v>1.16</v>
      </c>
      <c r="AL350" s="3" t="str">
        <f t="shared" si="260"/>
        <v>-</v>
      </c>
      <c r="AM350" s="3">
        <f t="shared" si="261"/>
        <v>326.19</v>
      </c>
      <c r="AN350" s="3">
        <f t="shared" si="262"/>
        <v>20.13</v>
      </c>
      <c r="AO350" s="3">
        <f t="shared" si="263"/>
        <v>3.0380000000000003</v>
      </c>
      <c r="AP350" s="85"/>
      <c r="AQ350" s="3" t="str">
        <f t="shared" si="264"/>
        <v>1.16</v>
      </c>
      <c r="AR350" s="3" t="str">
        <f t="shared" si="265"/>
        <v>-</v>
      </c>
      <c r="AS350" s="3">
        <f t="shared" si="266"/>
        <v>326.19</v>
      </c>
      <c r="AT350" s="3">
        <f t="shared" si="267"/>
        <v>20.13</v>
      </c>
      <c r="AU350" s="3">
        <f t="shared" si="268"/>
        <v>2.2784999999999997</v>
      </c>
      <c r="AV350" s="85"/>
      <c r="AW350" s="3" t="str">
        <f t="shared" si="269"/>
        <v>1.16</v>
      </c>
      <c r="AX350" s="3" t="str">
        <f t="shared" si="270"/>
        <v>-</v>
      </c>
      <c r="AY350" s="3">
        <f t="shared" si="271"/>
        <v>326.19</v>
      </c>
      <c r="AZ350" s="3">
        <f t="shared" si="272"/>
        <v>20.13</v>
      </c>
      <c r="BA350" s="3">
        <f t="shared" si="273"/>
        <v>1.5190000000000001</v>
      </c>
      <c r="BB350" s="85"/>
      <c r="BC350" s="3" t="str">
        <f t="shared" si="274"/>
        <v>1.16</v>
      </c>
      <c r="BD350" s="3" t="str">
        <f t="shared" si="275"/>
        <v>-</v>
      </c>
      <c r="BE350" s="3">
        <f t="shared" si="276"/>
        <v>326.19</v>
      </c>
      <c r="BF350" s="3">
        <f t="shared" si="277"/>
        <v>20.13</v>
      </c>
      <c r="BG350" s="3">
        <f t="shared" si="278"/>
        <v>0.75950000000000006</v>
      </c>
    </row>
    <row r="351" spans="1:59" x14ac:dyDescent="0.3">
      <c r="A351" s="1" t="str">
        <f>'Forward collapse simulation'!B361</f>
        <v>1.16</v>
      </c>
      <c r="B351" s="37" t="str">
        <f>IF('Forward collapse simulation'!C361="","-",'Forward collapse simulation'!C361)</f>
        <v>-</v>
      </c>
      <c r="C351" s="85">
        <f>'Forward collapse simulation'!E361</f>
        <v>326.95</v>
      </c>
      <c r="D351" s="85">
        <f>'Forward collapse simulation'!F361</f>
        <v>31.59</v>
      </c>
      <c r="E351" s="85">
        <f>'Forward collapse simulation'!D361</f>
        <v>6.9130000000000003</v>
      </c>
      <c r="F351" s="85"/>
      <c r="G351" s="3" t="str">
        <f t="shared" si="234"/>
        <v>1.16</v>
      </c>
      <c r="H351" s="3" t="str">
        <f t="shared" si="235"/>
        <v>-</v>
      </c>
      <c r="I351" s="3">
        <f t="shared" si="236"/>
        <v>326.95</v>
      </c>
      <c r="J351" s="3">
        <f t="shared" si="237"/>
        <v>31.59</v>
      </c>
      <c r="K351" s="3">
        <f t="shared" si="238"/>
        <v>6.2217000000000002</v>
      </c>
      <c r="L351" s="85"/>
      <c r="M351" s="3" t="str">
        <f t="shared" si="239"/>
        <v>1.16</v>
      </c>
      <c r="N351" s="3" t="str">
        <f t="shared" si="240"/>
        <v>-</v>
      </c>
      <c r="O351" s="3">
        <f t="shared" si="241"/>
        <v>326.95</v>
      </c>
      <c r="P351" s="3">
        <f t="shared" si="242"/>
        <v>31.59</v>
      </c>
      <c r="Q351" s="3">
        <f t="shared" si="243"/>
        <v>5.5304000000000002</v>
      </c>
      <c r="R351" s="85"/>
      <c r="S351" s="3" t="str">
        <f t="shared" si="244"/>
        <v>1.16</v>
      </c>
      <c r="T351" s="3" t="str">
        <f t="shared" si="245"/>
        <v>-</v>
      </c>
      <c r="U351" s="3">
        <f t="shared" si="246"/>
        <v>326.95</v>
      </c>
      <c r="V351" s="3">
        <f t="shared" si="247"/>
        <v>31.59</v>
      </c>
      <c r="W351" s="3">
        <f t="shared" si="248"/>
        <v>4.8391000000000002</v>
      </c>
      <c r="X351" s="85"/>
      <c r="Y351" s="3" t="str">
        <f t="shared" si="249"/>
        <v>1.16</v>
      </c>
      <c r="Z351" s="3" t="str">
        <f t="shared" si="250"/>
        <v>-</v>
      </c>
      <c r="AA351" s="3">
        <f t="shared" si="251"/>
        <v>326.95</v>
      </c>
      <c r="AB351" s="3">
        <f t="shared" si="252"/>
        <v>31.59</v>
      </c>
      <c r="AC351" s="3">
        <f t="shared" si="253"/>
        <v>4.1478000000000002</v>
      </c>
      <c r="AD351" s="85"/>
      <c r="AE351" s="3" t="str">
        <f t="shared" si="254"/>
        <v>1.16</v>
      </c>
      <c r="AF351" s="3" t="str">
        <f t="shared" si="255"/>
        <v>-</v>
      </c>
      <c r="AG351" s="3">
        <f t="shared" si="256"/>
        <v>326.95</v>
      </c>
      <c r="AH351" s="3">
        <f t="shared" si="257"/>
        <v>31.59</v>
      </c>
      <c r="AI351" s="3">
        <f t="shared" si="258"/>
        <v>3.4565000000000001</v>
      </c>
      <c r="AJ351" s="85"/>
      <c r="AK351" s="3" t="str">
        <f t="shared" si="259"/>
        <v>1.16</v>
      </c>
      <c r="AL351" s="3" t="str">
        <f t="shared" si="260"/>
        <v>-</v>
      </c>
      <c r="AM351" s="3">
        <f t="shared" si="261"/>
        <v>326.95</v>
      </c>
      <c r="AN351" s="3">
        <f t="shared" si="262"/>
        <v>31.59</v>
      </c>
      <c r="AO351" s="3">
        <f t="shared" si="263"/>
        <v>2.7652000000000001</v>
      </c>
      <c r="AP351" s="85"/>
      <c r="AQ351" s="3" t="str">
        <f t="shared" si="264"/>
        <v>1.16</v>
      </c>
      <c r="AR351" s="3" t="str">
        <f t="shared" si="265"/>
        <v>-</v>
      </c>
      <c r="AS351" s="3">
        <f t="shared" si="266"/>
        <v>326.95</v>
      </c>
      <c r="AT351" s="3">
        <f t="shared" si="267"/>
        <v>31.59</v>
      </c>
      <c r="AU351" s="3">
        <f t="shared" si="268"/>
        <v>2.0739000000000001</v>
      </c>
      <c r="AV351" s="85"/>
      <c r="AW351" s="3" t="str">
        <f t="shared" si="269"/>
        <v>1.16</v>
      </c>
      <c r="AX351" s="3" t="str">
        <f t="shared" si="270"/>
        <v>-</v>
      </c>
      <c r="AY351" s="3">
        <f t="shared" si="271"/>
        <v>326.95</v>
      </c>
      <c r="AZ351" s="3">
        <f t="shared" si="272"/>
        <v>31.59</v>
      </c>
      <c r="BA351" s="3">
        <f t="shared" si="273"/>
        <v>1.3826000000000001</v>
      </c>
      <c r="BB351" s="85"/>
      <c r="BC351" s="3" t="str">
        <f t="shared" si="274"/>
        <v>1.16</v>
      </c>
      <c r="BD351" s="3" t="str">
        <f t="shared" si="275"/>
        <v>-</v>
      </c>
      <c r="BE351" s="3">
        <f t="shared" si="276"/>
        <v>326.95</v>
      </c>
      <c r="BF351" s="3">
        <f t="shared" si="277"/>
        <v>31.59</v>
      </c>
      <c r="BG351" s="3">
        <f t="shared" si="278"/>
        <v>0.69130000000000003</v>
      </c>
    </row>
    <row r="352" spans="1:59" x14ac:dyDescent="0.3">
      <c r="A352" s="1" t="str">
        <f>'Forward collapse simulation'!B362</f>
        <v>1.16</v>
      </c>
      <c r="B352" s="37" t="str">
        <f>IF('Forward collapse simulation'!C362="","-",'Forward collapse simulation'!C362)</f>
        <v>-</v>
      </c>
      <c r="C352" s="85">
        <f>'Forward collapse simulation'!E362</f>
        <v>328.06</v>
      </c>
      <c r="D352" s="85">
        <f>'Forward collapse simulation'!F362</f>
        <v>41.01</v>
      </c>
      <c r="E352" s="85">
        <f>'Forward collapse simulation'!D362</f>
        <v>6.55</v>
      </c>
      <c r="F352" s="85"/>
      <c r="G352" s="3" t="str">
        <f t="shared" si="234"/>
        <v>1.16</v>
      </c>
      <c r="H352" s="3" t="str">
        <f t="shared" si="235"/>
        <v>-</v>
      </c>
      <c r="I352" s="3">
        <f t="shared" si="236"/>
        <v>328.06</v>
      </c>
      <c r="J352" s="3">
        <f t="shared" si="237"/>
        <v>41.01</v>
      </c>
      <c r="K352" s="3">
        <f t="shared" si="238"/>
        <v>5.8949999999999996</v>
      </c>
      <c r="L352" s="85"/>
      <c r="M352" s="3" t="str">
        <f t="shared" si="239"/>
        <v>1.16</v>
      </c>
      <c r="N352" s="3" t="str">
        <f t="shared" si="240"/>
        <v>-</v>
      </c>
      <c r="O352" s="3">
        <f t="shared" si="241"/>
        <v>328.06</v>
      </c>
      <c r="P352" s="3">
        <f t="shared" si="242"/>
        <v>41.01</v>
      </c>
      <c r="Q352" s="3">
        <f t="shared" si="243"/>
        <v>5.24</v>
      </c>
      <c r="R352" s="85"/>
      <c r="S352" s="3" t="str">
        <f t="shared" si="244"/>
        <v>1.16</v>
      </c>
      <c r="T352" s="3" t="str">
        <f t="shared" si="245"/>
        <v>-</v>
      </c>
      <c r="U352" s="3">
        <f t="shared" si="246"/>
        <v>328.06</v>
      </c>
      <c r="V352" s="3">
        <f t="shared" si="247"/>
        <v>41.01</v>
      </c>
      <c r="W352" s="3">
        <f t="shared" si="248"/>
        <v>4.585</v>
      </c>
      <c r="X352" s="85"/>
      <c r="Y352" s="3" t="str">
        <f t="shared" si="249"/>
        <v>1.16</v>
      </c>
      <c r="Z352" s="3" t="str">
        <f t="shared" si="250"/>
        <v>-</v>
      </c>
      <c r="AA352" s="3">
        <f t="shared" si="251"/>
        <v>328.06</v>
      </c>
      <c r="AB352" s="3">
        <f t="shared" si="252"/>
        <v>41.01</v>
      </c>
      <c r="AC352" s="3">
        <f t="shared" si="253"/>
        <v>3.9299999999999997</v>
      </c>
      <c r="AD352" s="85"/>
      <c r="AE352" s="3" t="str">
        <f t="shared" si="254"/>
        <v>1.16</v>
      </c>
      <c r="AF352" s="3" t="str">
        <f t="shared" si="255"/>
        <v>-</v>
      </c>
      <c r="AG352" s="3">
        <f t="shared" si="256"/>
        <v>328.06</v>
      </c>
      <c r="AH352" s="3">
        <f t="shared" si="257"/>
        <v>41.01</v>
      </c>
      <c r="AI352" s="3">
        <f t="shared" si="258"/>
        <v>3.2749999999999999</v>
      </c>
      <c r="AJ352" s="85"/>
      <c r="AK352" s="3" t="str">
        <f t="shared" si="259"/>
        <v>1.16</v>
      </c>
      <c r="AL352" s="3" t="str">
        <f t="shared" si="260"/>
        <v>-</v>
      </c>
      <c r="AM352" s="3">
        <f t="shared" si="261"/>
        <v>328.06</v>
      </c>
      <c r="AN352" s="3">
        <f t="shared" si="262"/>
        <v>41.01</v>
      </c>
      <c r="AO352" s="3">
        <f t="shared" si="263"/>
        <v>2.62</v>
      </c>
      <c r="AP352" s="85"/>
      <c r="AQ352" s="3" t="str">
        <f t="shared" si="264"/>
        <v>1.16</v>
      </c>
      <c r="AR352" s="3" t="str">
        <f t="shared" si="265"/>
        <v>-</v>
      </c>
      <c r="AS352" s="3">
        <f t="shared" si="266"/>
        <v>328.06</v>
      </c>
      <c r="AT352" s="3">
        <f t="shared" si="267"/>
        <v>41.01</v>
      </c>
      <c r="AU352" s="3">
        <f t="shared" si="268"/>
        <v>1.9649999999999999</v>
      </c>
      <c r="AV352" s="85"/>
      <c r="AW352" s="3" t="str">
        <f t="shared" si="269"/>
        <v>1.16</v>
      </c>
      <c r="AX352" s="3" t="str">
        <f t="shared" si="270"/>
        <v>-</v>
      </c>
      <c r="AY352" s="3">
        <f t="shared" si="271"/>
        <v>328.06</v>
      </c>
      <c r="AZ352" s="3">
        <f t="shared" si="272"/>
        <v>41.01</v>
      </c>
      <c r="BA352" s="3">
        <f t="shared" si="273"/>
        <v>1.31</v>
      </c>
      <c r="BB352" s="85"/>
      <c r="BC352" s="3" t="str">
        <f t="shared" si="274"/>
        <v>1.16</v>
      </c>
      <c r="BD352" s="3" t="str">
        <f t="shared" si="275"/>
        <v>-</v>
      </c>
      <c r="BE352" s="3">
        <f t="shared" si="276"/>
        <v>328.06</v>
      </c>
      <c r="BF352" s="3">
        <f t="shared" si="277"/>
        <v>41.01</v>
      </c>
      <c r="BG352" s="3">
        <f t="shared" si="278"/>
        <v>0.65500000000000003</v>
      </c>
    </row>
    <row r="353" spans="1:59" x14ac:dyDescent="0.3">
      <c r="A353" s="1" t="str">
        <f>'Forward collapse simulation'!B363</f>
        <v>1.16</v>
      </c>
      <c r="B353" s="37" t="str">
        <f>IF('Forward collapse simulation'!C363="","-",'Forward collapse simulation'!C363)</f>
        <v>-</v>
      </c>
      <c r="C353" s="85">
        <f>'Forward collapse simulation'!E363</f>
        <v>329.29</v>
      </c>
      <c r="D353" s="85">
        <f>'Forward collapse simulation'!F363</f>
        <v>49.68</v>
      </c>
      <c r="E353" s="85">
        <f>'Forward collapse simulation'!D363</f>
        <v>6.8869999999999996</v>
      </c>
      <c r="F353" s="85"/>
      <c r="G353" s="3" t="str">
        <f t="shared" si="234"/>
        <v>1.16</v>
      </c>
      <c r="H353" s="3" t="str">
        <f t="shared" si="235"/>
        <v>-</v>
      </c>
      <c r="I353" s="3">
        <f t="shared" si="236"/>
        <v>329.29</v>
      </c>
      <c r="J353" s="3">
        <f t="shared" si="237"/>
        <v>49.68</v>
      </c>
      <c r="K353" s="3">
        <f t="shared" si="238"/>
        <v>6.1982999999999997</v>
      </c>
      <c r="L353" s="85"/>
      <c r="M353" s="3" t="str">
        <f t="shared" si="239"/>
        <v>1.16</v>
      </c>
      <c r="N353" s="3" t="str">
        <f t="shared" si="240"/>
        <v>-</v>
      </c>
      <c r="O353" s="3">
        <f t="shared" si="241"/>
        <v>329.29</v>
      </c>
      <c r="P353" s="3">
        <f t="shared" si="242"/>
        <v>49.68</v>
      </c>
      <c r="Q353" s="3">
        <f t="shared" si="243"/>
        <v>5.5095999999999998</v>
      </c>
      <c r="R353" s="85"/>
      <c r="S353" s="3" t="str">
        <f t="shared" si="244"/>
        <v>1.16</v>
      </c>
      <c r="T353" s="3" t="str">
        <f t="shared" si="245"/>
        <v>-</v>
      </c>
      <c r="U353" s="3">
        <f t="shared" si="246"/>
        <v>329.29</v>
      </c>
      <c r="V353" s="3">
        <f t="shared" si="247"/>
        <v>49.68</v>
      </c>
      <c r="W353" s="3">
        <f t="shared" si="248"/>
        <v>4.8208999999999991</v>
      </c>
      <c r="X353" s="85"/>
      <c r="Y353" s="3" t="str">
        <f t="shared" si="249"/>
        <v>1.16</v>
      </c>
      <c r="Z353" s="3" t="str">
        <f t="shared" si="250"/>
        <v>-</v>
      </c>
      <c r="AA353" s="3">
        <f t="shared" si="251"/>
        <v>329.29</v>
      </c>
      <c r="AB353" s="3">
        <f t="shared" si="252"/>
        <v>49.68</v>
      </c>
      <c r="AC353" s="3">
        <f t="shared" si="253"/>
        <v>4.1321999999999992</v>
      </c>
      <c r="AD353" s="85"/>
      <c r="AE353" s="3" t="str">
        <f t="shared" si="254"/>
        <v>1.16</v>
      </c>
      <c r="AF353" s="3" t="str">
        <f t="shared" si="255"/>
        <v>-</v>
      </c>
      <c r="AG353" s="3">
        <f t="shared" si="256"/>
        <v>329.29</v>
      </c>
      <c r="AH353" s="3">
        <f t="shared" si="257"/>
        <v>49.68</v>
      </c>
      <c r="AI353" s="3">
        <f t="shared" si="258"/>
        <v>3.4434999999999998</v>
      </c>
      <c r="AJ353" s="85"/>
      <c r="AK353" s="3" t="str">
        <f t="shared" si="259"/>
        <v>1.16</v>
      </c>
      <c r="AL353" s="3" t="str">
        <f t="shared" si="260"/>
        <v>-</v>
      </c>
      <c r="AM353" s="3">
        <f t="shared" si="261"/>
        <v>329.29</v>
      </c>
      <c r="AN353" s="3">
        <f t="shared" si="262"/>
        <v>49.68</v>
      </c>
      <c r="AO353" s="3">
        <f t="shared" si="263"/>
        <v>2.7547999999999999</v>
      </c>
      <c r="AP353" s="85"/>
      <c r="AQ353" s="3" t="str">
        <f t="shared" si="264"/>
        <v>1.16</v>
      </c>
      <c r="AR353" s="3" t="str">
        <f t="shared" si="265"/>
        <v>-</v>
      </c>
      <c r="AS353" s="3">
        <f t="shared" si="266"/>
        <v>329.29</v>
      </c>
      <c r="AT353" s="3">
        <f t="shared" si="267"/>
        <v>49.68</v>
      </c>
      <c r="AU353" s="3">
        <f t="shared" si="268"/>
        <v>2.0660999999999996</v>
      </c>
      <c r="AV353" s="85"/>
      <c r="AW353" s="3" t="str">
        <f t="shared" si="269"/>
        <v>1.16</v>
      </c>
      <c r="AX353" s="3" t="str">
        <f t="shared" si="270"/>
        <v>-</v>
      </c>
      <c r="AY353" s="3">
        <f t="shared" si="271"/>
        <v>329.29</v>
      </c>
      <c r="AZ353" s="3">
        <f t="shared" si="272"/>
        <v>49.68</v>
      </c>
      <c r="BA353" s="3">
        <f t="shared" si="273"/>
        <v>1.3774</v>
      </c>
      <c r="BB353" s="85"/>
      <c r="BC353" s="3" t="str">
        <f t="shared" si="274"/>
        <v>1.16</v>
      </c>
      <c r="BD353" s="3" t="str">
        <f t="shared" si="275"/>
        <v>-</v>
      </c>
      <c r="BE353" s="3">
        <f t="shared" si="276"/>
        <v>329.29</v>
      </c>
      <c r="BF353" s="3">
        <f t="shared" si="277"/>
        <v>49.68</v>
      </c>
      <c r="BG353" s="3">
        <f t="shared" si="278"/>
        <v>0.68869999999999998</v>
      </c>
    </row>
    <row r="354" spans="1:59" x14ac:dyDescent="0.3">
      <c r="A354" s="1" t="str">
        <f>'Forward collapse simulation'!B364</f>
        <v>1.16</v>
      </c>
      <c r="B354" s="37" t="str">
        <f>IF('Forward collapse simulation'!C364="","-",'Forward collapse simulation'!C364)</f>
        <v>-</v>
      </c>
      <c r="C354" s="85">
        <f>'Forward collapse simulation'!E364</f>
        <v>330.42</v>
      </c>
      <c r="D354" s="85">
        <f>'Forward collapse simulation'!F364</f>
        <v>59.1</v>
      </c>
      <c r="E354" s="85">
        <f>'Forward collapse simulation'!D364</f>
        <v>7.2190000000000003</v>
      </c>
      <c r="F354" s="85"/>
      <c r="G354" s="3" t="str">
        <f t="shared" si="234"/>
        <v>1.16</v>
      </c>
      <c r="H354" s="3" t="str">
        <f t="shared" si="235"/>
        <v>-</v>
      </c>
      <c r="I354" s="3">
        <f t="shared" si="236"/>
        <v>330.42</v>
      </c>
      <c r="J354" s="3">
        <f t="shared" si="237"/>
        <v>59.1</v>
      </c>
      <c r="K354" s="3">
        <f t="shared" si="238"/>
        <v>6.4971000000000005</v>
      </c>
      <c r="L354" s="85"/>
      <c r="M354" s="3" t="str">
        <f t="shared" si="239"/>
        <v>1.16</v>
      </c>
      <c r="N354" s="3" t="str">
        <f t="shared" si="240"/>
        <v>-</v>
      </c>
      <c r="O354" s="3">
        <f t="shared" si="241"/>
        <v>330.42</v>
      </c>
      <c r="P354" s="3">
        <f t="shared" si="242"/>
        <v>59.1</v>
      </c>
      <c r="Q354" s="3">
        <f t="shared" si="243"/>
        <v>5.7752000000000008</v>
      </c>
      <c r="R354" s="85"/>
      <c r="S354" s="3" t="str">
        <f t="shared" si="244"/>
        <v>1.16</v>
      </c>
      <c r="T354" s="3" t="str">
        <f t="shared" si="245"/>
        <v>-</v>
      </c>
      <c r="U354" s="3">
        <f t="shared" si="246"/>
        <v>330.42</v>
      </c>
      <c r="V354" s="3">
        <f t="shared" si="247"/>
        <v>59.1</v>
      </c>
      <c r="W354" s="3">
        <f t="shared" si="248"/>
        <v>5.0533000000000001</v>
      </c>
      <c r="X354" s="85"/>
      <c r="Y354" s="3" t="str">
        <f t="shared" si="249"/>
        <v>1.16</v>
      </c>
      <c r="Z354" s="3" t="str">
        <f t="shared" si="250"/>
        <v>-</v>
      </c>
      <c r="AA354" s="3">
        <f t="shared" si="251"/>
        <v>330.42</v>
      </c>
      <c r="AB354" s="3">
        <f t="shared" si="252"/>
        <v>59.1</v>
      </c>
      <c r="AC354" s="3">
        <f t="shared" si="253"/>
        <v>4.3314000000000004</v>
      </c>
      <c r="AD354" s="85"/>
      <c r="AE354" s="3" t="str">
        <f t="shared" si="254"/>
        <v>1.16</v>
      </c>
      <c r="AF354" s="3" t="str">
        <f t="shared" si="255"/>
        <v>-</v>
      </c>
      <c r="AG354" s="3">
        <f t="shared" si="256"/>
        <v>330.42</v>
      </c>
      <c r="AH354" s="3">
        <f t="shared" si="257"/>
        <v>59.1</v>
      </c>
      <c r="AI354" s="3">
        <f t="shared" si="258"/>
        <v>3.6095000000000002</v>
      </c>
      <c r="AJ354" s="85"/>
      <c r="AK354" s="3" t="str">
        <f t="shared" si="259"/>
        <v>1.16</v>
      </c>
      <c r="AL354" s="3" t="str">
        <f t="shared" si="260"/>
        <v>-</v>
      </c>
      <c r="AM354" s="3">
        <f t="shared" si="261"/>
        <v>330.42</v>
      </c>
      <c r="AN354" s="3">
        <f t="shared" si="262"/>
        <v>59.1</v>
      </c>
      <c r="AO354" s="3">
        <f t="shared" si="263"/>
        <v>2.8876000000000004</v>
      </c>
      <c r="AP354" s="85"/>
      <c r="AQ354" s="3" t="str">
        <f t="shared" si="264"/>
        <v>1.16</v>
      </c>
      <c r="AR354" s="3" t="str">
        <f t="shared" si="265"/>
        <v>-</v>
      </c>
      <c r="AS354" s="3">
        <f t="shared" si="266"/>
        <v>330.42</v>
      </c>
      <c r="AT354" s="3">
        <f t="shared" si="267"/>
        <v>59.1</v>
      </c>
      <c r="AU354" s="3">
        <f t="shared" si="268"/>
        <v>2.1657000000000002</v>
      </c>
      <c r="AV354" s="85"/>
      <c r="AW354" s="3" t="str">
        <f t="shared" si="269"/>
        <v>1.16</v>
      </c>
      <c r="AX354" s="3" t="str">
        <f t="shared" si="270"/>
        <v>-</v>
      </c>
      <c r="AY354" s="3">
        <f t="shared" si="271"/>
        <v>330.42</v>
      </c>
      <c r="AZ354" s="3">
        <f t="shared" si="272"/>
        <v>59.1</v>
      </c>
      <c r="BA354" s="3">
        <f t="shared" si="273"/>
        <v>1.4438000000000002</v>
      </c>
      <c r="BB354" s="85"/>
      <c r="BC354" s="3" t="str">
        <f t="shared" si="274"/>
        <v>1.16</v>
      </c>
      <c r="BD354" s="3" t="str">
        <f t="shared" si="275"/>
        <v>-</v>
      </c>
      <c r="BE354" s="3">
        <f t="shared" si="276"/>
        <v>330.42</v>
      </c>
      <c r="BF354" s="3">
        <f t="shared" si="277"/>
        <v>59.1</v>
      </c>
      <c r="BG354" s="3">
        <f t="shared" si="278"/>
        <v>0.7219000000000001</v>
      </c>
    </row>
    <row r="355" spans="1:59" x14ac:dyDescent="0.3">
      <c r="A355" s="1" t="str">
        <f>'Forward collapse simulation'!B365</f>
        <v>1.16</v>
      </c>
      <c r="B355" s="37" t="str">
        <f>IF('Forward collapse simulation'!C365="","-",'Forward collapse simulation'!C365)</f>
        <v>-</v>
      </c>
      <c r="C355" s="85">
        <f>'Forward collapse simulation'!E365</f>
        <v>332.83</v>
      </c>
      <c r="D355" s="85">
        <f>'Forward collapse simulation'!F365</f>
        <v>65.86</v>
      </c>
      <c r="E355" s="85">
        <f>'Forward collapse simulation'!D365</f>
        <v>7.6909999999999998</v>
      </c>
      <c r="F355" s="85"/>
      <c r="G355" s="3" t="str">
        <f t="shared" si="234"/>
        <v>1.16</v>
      </c>
      <c r="H355" s="3" t="str">
        <f t="shared" si="235"/>
        <v>-</v>
      </c>
      <c r="I355" s="3">
        <f t="shared" si="236"/>
        <v>332.83</v>
      </c>
      <c r="J355" s="3">
        <f t="shared" si="237"/>
        <v>65.86</v>
      </c>
      <c r="K355" s="3">
        <f t="shared" si="238"/>
        <v>6.9218999999999999</v>
      </c>
      <c r="L355" s="85"/>
      <c r="M355" s="3" t="str">
        <f t="shared" si="239"/>
        <v>1.16</v>
      </c>
      <c r="N355" s="3" t="str">
        <f t="shared" si="240"/>
        <v>-</v>
      </c>
      <c r="O355" s="3">
        <f t="shared" si="241"/>
        <v>332.83</v>
      </c>
      <c r="P355" s="3">
        <f t="shared" si="242"/>
        <v>65.86</v>
      </c>
      <c r="Q355" s="3">
        <f t="shared" si="243"/>
        <v>6.1528</v>
      </c>
      <c r="R355" s="85"/>
      <c r="S355" s="3" t="str">
        <f t="shared" si="244"/>
        <v>1.16</v>
      </c>
      <c r="T355" s="3" t="str">
        <f t="shared" si="245"/>
        <v>-</v>
      </c>
      <c r="U355" s="3">
        <f t="shared" si="246"/>
        <v>332.83</v>
      </c>
      <c r="V355" s="3">
        <f t="shared" si="247"/>
        <v>65.86</v>
      </c>
      <c r="W355" s="3">
        <f t="shared" si="248"/>
        <v>5.3836999999999993</v>
      </c>
      <c r="X355" s="85"/>
      <c r="Y355" s="3" t="str">
        <f t="shared" si="249"/>
        <v>1.16</v>
      </c>
      <c r="Z355" s="3" t="str">
        <f t="shared" si="250"/>
        <v>-</v>
      </c>
      <c r="AA355" s="3">
        <f t="shared" si="251"/>
        <v>332.83</v>
      </c>
      <c r="AB355" s="3">
        <f t="shared" si="252"/>
        <v>65.86</v>
      </c>
      <c r="AC355" s="3">
        <f t="shared" si="253"/>
        <v>4.6145999999999994</v>
      </c>
      <c r="AD355" s="85"/>
      <c r="AE355" s="3" t="str">
        <f t="shared" si="254"/>
        <v>1.16</v>
      </c>
      <c r="AF355" s="3" t="str">
        <f t="shared" si="255"/>
        <v>-</v>
      </c>
      <c r="AG355" s="3">
        <f t="shared" si="256"/>
        <v>332.83</v>
      </c>
      <c r="AH355" s="3">
        <f t="shared" si="257"/>
        <v>65.86</v>
      </c>
      <c r="AI355" s="3">
        <f t="shared" si="258"/>
        <v>3.8454999999999999</v>
      </c>
      <c r="AJ355" s="85"/>
      <c r="AK355" s="3" t="str">
        <f t="shared" si="259"/>
        <v>1.16</v>
      </c>
      <c r="AL355" s="3" t="str">
        <f t="shared" si="260"/>
        <v>-</v>
      </c>
      <c r="AM355" s="3">
        <f t="shared" si="261"/>
        <v>332.83</v>
      </c>
      <c r="AN355" s="3">
        <f t="shared" si="262"/>
        <v>65.86</v>
      </c>
      <c r="AO355" s="3">
        <f t="shared" si="263"/>
        <v>3.0764</v>
      </c>
      <c r="AP355" s="85"/>
      <c r="AQ355" s="3" t="str">
        <f t="shared" si="264"/>
        <v>1.16</v>
      </c>
      <c r="AR355" s="3" t="str">
        <f t="shared" si="265"/>
        <v>-</v>
      </c>
      <c r="AS355" s="3">
        <f t="shared" si="266"/>
        <v>332.83</v>
      </c>
      <c r="AT355" s="3">
        <f t="shared" si="267"/>
        <v>65.86</v>
      </c>
      <c r="AU355" s="3">
        <f t="shared" si="268"/>
        <v>2.3072999999999997</v>
      </c>
      <c r="AV355" s="85"/>
      <c r="AW355" s="3" t="str">
        <f t="shared" si="269"/>
        <v>1.16</v>
      </c>
      <c r="AX355" s="3" t="str">
        <f t="shared" si="270"/>
        <v>-</v>
      </c>
      <c r="AY355" s="3">
        <f t="shared" si="271"/>
        <v>332.83</v>
      </c>
      <c r="AZ355" s="3">
        <f t="shared" si="272"/>
        <v>65.86</v>
      </c>
      <c r="BA355" s="3">
        <f t="shared" si="273"/>
        <v>1.5382</v>
      </c>
      <c r="BB355" s="85"/>
      <c r="BC355" s="3" t="str">
        <f t="shared" si="274"/>
        <v>1.16</v>
      </c>
      <c r="BD355" s="3" t="str">
        <f t="shared" si="275"/>
        <v>-</v>
      </c>
      <c r="BE355" s="3">
        <f t="shared" si="276"/>
        <v>332.83</v>
      </c>
      <c r="BF355" s="3">
        <f t="shared" si="277"/>
        <v>65.86</v>
      </c>
      <c r="BG355" s="3">
        <f t="shared" si="278"/>
        <v>0.76910000000000001</v>
      </c>
    </row>
    <row r="356" spans="1:59" x14ac:dyDescent="0.3">
      <c r="A356" s="1" t="str">
        <f>'Forward collapse simulation'!B366</f>
        <v>1.16</v>
      </c>
      <c r="B356" s="37" t="str">
        <f>IF('Forward collapse simulation'!C366="","-",'Forward collapse simulation'!C366)</f>
        <v>-</v>
      </c>
      <c r="C356" s="85">
        <f>'Forward collapse simulation'!E366</f>
        <v>335.87</v>
      </c>
      <c r="D356" s="85">
        <f>'Forward collapse simulation'!F366</f>
        <v>74.3</v>
      </c>
      <c r="E356" s="85">
        <f>'Forward collapse simulation'!D366</f>
        <v>12.116</v>
      </c>
      <c r="F356" s="85"/>
      <c r="G356" s="3" t="str">
        <f t="shared" si="234"/>
        <v>1.16</v>
      </c>
      <c r="H356" s="3" t="str">
        <f t="shared" si="235"/>
        <v>-</v>
      </c>
      <c r="I356" s="3">
        <f t="shared" si="236"/>
        <v>335.87</v>
      </c>
      <c r="J356" s="3">
        <f t="shared" si="237"/>
        <v>74.3</v>
      </c>
      <c r="K356" s="3">
        <f t="shared" si="238"/>
        <v>10.904400000000001</v>
      </c>
      <c r="L356" s="85"/>
      <c r="M356" s="3" t="str">
        <f t="shared" si="239"/>
        <v>1.16</v>
      </c>
      <c r="N356" s="3" t="str">
        <f t="shared" si="240"/>
        <v>-</v>
      </c>
      <c r="O356" s="3">
        <f t="shared" si="241"/>
        <v>335.87</v>
      </c>
      <c r="P356" s="3">
        <f t="shared" si="242"/>
        <v>74.3</v>
      </c>
      <c r="Q356" s="3">
        <f t="shared" si="243"/>
        <v>9.6928000000000001</v>
      </c>
      <c r="R356" s="85"/>
      <c r="S356" s="3" t="str">
        <f t="shared" si="244"/>
        <v>1.16</v>
      </c>
      <c r="T356" s="3" t="str">
        <f t="shared" si="245"/>
        <v>-</v>
      </c>
      <c r="U356" s="3">
        <f t="shared" si="246"/>
        <v>335.87</v>
      </c>
      <c r="V356" s="3">
        <f t="shared" si="247"/>
        <v>74.3</v>
      </c>
      <c r="W356" s="3">
        <f t="shared" si="248"/>
        <v>8.4811999999999994</v>
      </c>
      <c r="X356" s="85"/>
      <c r="Y356" s="3" t="str">
        <f t="shared" si="249"/>
        <v>1.16</v>
      </c>
      <c r="Z356" s="3" t="str">
        <f t="shared" si="250"/>
        <v>-</v>
      </c>
      <c r="AA356" s="3">
        <f t="shared" si="251"/>
        <v>335.87</v>
      </c>
      <c r="AB356" s="3">
        <f t="shared" si="252"/>
        <v>74.3</v>
      </c>
      <c r="AC356" s="3">
        <f t="shared" si="253"/>
        <v>7.2695999999999996</v>
      </c>
      <c r="AD356" s="85"/>
      <c r="AE356" s="3" t="str">
        <f t="shared" si="254"/>
        <v>1.16</v>
      </c>
      <c r="AF356" s="3" t="str">
        <f t="shared" si="255"/>
        <v>-</v>
      </c>
      <c r="AG356" s="3">
        <f t="shared" si="256"/>
        <v>335.87</v>
      </c>
      <c r="AH356" s="3">
        <f t="shared" si="257"/>
        <v>74.3</v>
      </c>
      <c r="AI356" s="3">
        <f t="shared" si="258"/>
        <v>6.0579999999999998</v>
      </c>
      <c r="AJ356" s="85"/>
      <c r="AK356" s="3" t="str">
        <f t="shared" si="259"/>
        <v>1.16</v>
      </c>
      <c r="AL356" s="3" t="str">
        <f t="shared" si="260"/>
        <v>-</v>
      </c>
      <c r="AM356" s="3">
        <f t="shared" si="261"/>
        <v>335.87</v>
      </c>
      <c r="AN356" s="3">
        <f t="shared" si="262"/>
        <v>74.3</v>
      </c>
      <c r="AO356" s="3">
        <f t="shared" si="263"/>
        <v>4.8464</v>
      </c>
      <c r="AP356" s="85"/>
      <c r="AQ356" s="3" t="str">
        <f t="shared" si="264"/>
        <v>1.16</v>
      </c>
      <c r="AR356" s="3" t="str">
        <f t="shared" si="265"/>
        <v>-</v>
      </c>
      <c r="AS356" s="3">
        <f t="shared" si="266"/>
        <v>335.87</v>
      </c>
      <c r="AT356" s="3">
        <f t="shared" si="267"/>
        <v>74.3</v>
      </c>
      <c r="AU356" s="3">
        <f t="shared" si="268"/>
        <v>3.6347999999999998</v>
      </c>
      <c r="AV356" s="85"/>
      <c r="AW356" s="3" t="str">
        <f t="shared" si="269"/>
        <v>1.16</v>
      </c>
      <c r="AX356" s="3" t="str">
        <f t="shared" si="270"/>
        <v>-</v>
      </c>
      <c r="AY356" s="3">
        <f t="shared" si="271"/>
        <v>335.87</v>
      </c>
      <c r="AZ356" s="3">
        <f t="shared" si="272"/>
        <v>74.3</v>
      </c>
      <c r="BA356" s="3">
        <f t="shared" si="273"/>
        <v>2.4232</v>
      </c>
      <c r="BB356" s="85"/>
      <c r="BC356" s="3" t="str">
        <f t="shared" si="274"/>
        <v>1.16</v>
      </c>
      <c r="BD356" s="3" t="str">
        <f t="shared" si="275"/>
        <v>-</v>
      </c>
      <c r="BE356" s="3">
        <f t="shared" si="276"/>
        <v>335.87</v>
      </c>
      <c r="BF356" s="3">
        <f t="shared" si="277"/>
        <v>74.3</v>
      </c>
      <c r="BG356" s="3">
        <f t="shared" si="278"/>
        <v>1.2116</v>
      </c>
    </row>
    <row r="357" spans="1:59" x14ac:dyDescent="0.3">
      <c r="A357" s="1" t="str">
        <f>'Forward collapse simulation'!B367</f>
        <v>1.16</v>
      </c>
      <c r="B357" s="37" t="str">
        <f>IF('Forward collapse simulation'!C367="","-",'Forward collapse simulation'!C367)</f>
        <v>-</v>
      </c>
      <c r="C357" s="85">
        <f>'Forward collapse simulation'!E367</f>
        <v>339.36</v>
      </c>
      <c r="D357" s="85">
        <f>'Forward collapse simulation'!F367</f>
        <v>78.92</v>
      </c>
      <c r="E357" s="85">
        <f>'Forward collapse simulation'!D367</f>
        <v>10.48</v>
      </c>
      <c r="F357" s="85"/>
      <c r="G357" s="3" t="str">
        <f t="shared" si="234"/>
        <v>1.16</v>
      </c>
      <c r="H357" s="3" t="str">
        <f t="shared" si="235"/>
        <v>-</v>
      </c>
      <c r="I357" s="3">
        <f t="shared" si="236"/>
        <v>339.36</v>
      </c>
      <c r="J357" s="3">
        <f t="shared" si="237"/>
        <v>78.92</v>
      </c>
      <c r="K357" s="3">
        <f t="shared" si="238"/>
        <v>9.4320000000000004</v>
      </c>
      <c r="L357" s="85"/>
      <c r="M357" s="3" t="str">
        <f t="shared" si="239"/>
        <v>1.16</v>
      </c>
      <c r="N357" s="3" t="str">
        <f t="shared" si="240"/>
        <v>-</v>
      </c>
      <c r="O357" s="3">
        <f t="shared" si="241"/>
        <v>339.36</v>
      </c>
      <c r="P357" s="3">
        <f t="shared" si="242"/>
        <v>78.92</v>
      </c>
      <c r="Q357" s="3">
        <f t="shared" si="243"/>
        <v>8.3840000000000003</v>
      </c>
      <c r="R357" s="85"/>
      <c r="S357" s="3" t="str">
        <f t="shared" si="244"/>
        <v>1.16</v>
      </c>
      <c r="T357" s="3" t="str">
        <f t="shared" si="245"/>
        <v>-</v>
      </c>
      <c r="U357" s="3">
        <f t="shared" si="246"/>
        <v>339.36</v>
      </c>
      <c r="V357" s="3">
        <f t="shared" si="247"/>
        <v>78.92</v>
      </c>
      <c r="W357" s="3">
        <f t="shared" si="248"/>
        <v>7.3359999999999994</v>
      </c>
      <c r="X357" s="85"/>
      <c r="Y357" s="3" t="str">
        <f t="shared" si="249"/>
        <v>1.16</v>
      </c>
      <c r="Z357" s="3" t="str">
        <f t="shared" si="250"/>
        <v>-</v>
      </c>
      <c r="AA357" s="3">
        <f t="shared" si="251"/>
        <v>339.36</v>
      </c>
      <c r="AB357" s="3">
        <f t="shared" si="252"/>
        <v>78.92</v>
      </c>
      <c r="AC357" s="3">
        <f t="shared" si="253"/>
        <v>6.2880000000000003</v>
      </c>
      <c r="AD357" s="85"/>
      <c r="AE357" s="3" t="str">
        <f t="shared" si="254"/>
        <v>1.16</v>
      </c>
      <c r="AF357" s="3" t="str">
        <f t="shared" si="255"/>
        <v>-</v>
      </c>
      <c r="AG357" s="3">
        <f t="shared" si="256"/>
        <v>339.36</v>
      </c>
      <c r="AH357" s="3">
        <f t="shared" si="257"/>
        <v>78.92</v>
      </c>
      <c r="AI357" s="3">
        <f t="shared" si="258"/>
        <v>5.24</v>
      </c>
      <c r="AJ357" s="85"/>
      <c r="AK357" s="3" t="str">
        <f t="shared" si="259"/>
        <v>1.16</v>
      </c>
      <c r="AL357" s="3" t="str">
        <f t="shared" si="260"/>
        <v>-</v>
      </c>
      <c r="AM357" s="3">
        <f t="shared" si="261"/>
        <v>339.36</v>
      </c>
      <c r="AN357" s="3">
        <f t="shared" si="262"/>
        <v>78.92</v>
      </c>
      <c r="AO357" s="3">
        <f t="shared" si="263"/>
        <v>4.1920000000000002</v>
      </c>
      <c r="AP357" s="85"/>
      <c r="AQ357" s="3" t="str">
        <f t="shared" si="264"/>
        <v>1.16</v>
      </c>
      <c r="AR357" s="3" t="str">
        <f t="shared" si="265"/>
        <v>-</v>
      </c>
      <c r="AS357" s="3">
        <f t="shared" si="266"/>
        <v>339.36</v>
      </c>
      <c r="AT357" s="3">
        <f t="shared" si="267"/>
        <v>78.92</v>
      </c>
      <c r="AU357" s="3">
        <f t="shared" si="268"/>
        <v>3.1440000000000001</v>
      </c>
      <c r="AV357" s="85"/>
      <c r="AW357" s="3" t="str">
        <f t="shared" si="269"/>
        <v>1.16</v>
      </c>
      <c r="AX357" s="3" t="str">
        <f t="shared" si="270"/>
        <v>-</v>
      </c>
      <c r="AY357" s="3">
        <f t="shared" si="271"/>
        <v>339.36</v>
      </c>
      <c r="AZ357" s="3">
        <f t="shared" si="272"/>
        <v>78.92</v>
      </c>
      <c r="BA357" s="3">
        <f t="shared" si="273"/>
        <v>2.0960000000000001</v>
      </c>
      <c r="BB357" s="85"/>
      <c r="BC357" s="3" t="str">
        <f t="shared" si="274"/>
        <v>1.16</v>
      </c>
      <c r="BD357" s="3" t="str">
        <f t="shared" si="275"/>
        <v>-</v>
      </c>
      <c r="BE357" s="3">
        <f t="shared" si="276"/>
        <v>339.36</v>
      </c>
      <c r="BF357" s="3">
        <f t="shared" si="277"/>
        <v>78.92</v>
      </c>
      <c r="BG357" s="3">
        <f t="shared" si="278"/>
        <v>1.048</v>
      </c>
    </row>
    <row r="358" spans="1:59" x14ac:dyDescent="0.3">
      <c r="A358" s="1" t="str">
        <f>'Forward collapse simulation'!B368</f>
        <v>1.16</v>
      </c>
      <c r="B358" s="37" t="str">
        <f>IF('Forward collapse simulation'!C368="","-",'Forward collapse simulation'!C368)</f>
        <v>-</v>
      </c>
      <c r="C358" s="85">
        <f>'Forward collapse simulation'!E368</f>
        <v>12.06</v>
      </c>
      <c r="D358" s="85">
        <f>'Forward collapse simulation'!F368</f>
        <v>84.75</v>
      </c>
      <c r="E358" s="85">
        <f>'Forward collapse simulation'!D368</f>
        <v>10.516</v>
      </c>
      <c r="F358" s="85"/>
      <c r="G358" s="3" t="str">
        <f t="shared" si="234"/>
        <v>1.16</v>
      </c>
      <c r="H358" s="3" t="str">
        <f t="shared" si="235"/>
        <v>-</v>
      </c>
      <c r="I358" s="3">
        <f t="shared" si="236"/>
        <v>12.06</v>
      </c>
      <c r="J358" s="3">
        <f t="shared" si="237"/>
        <v>84.75</v>
      </c>
      <c r="K358" s="3">
        <f t="shared" si="238"/>
        <v>9.4643999999999995</v>
      </c>
      <c r="L358" s="85"/>
      <c r="M358" s="3" t="str">
        <f t="shared" si="239"/>
        <v>1.16</v>
      </c>
      <c r="N358" s="3" t="str">
        <f t="shared" si="240"/>
        <v>-</v>
      </c>
      <c r="O358" s="3">
        <f t="shared" si="241"/>
        <v>12.06</v>
      </c>
      <c r="P358" s="3">
        <f t="shared" si="242"/>
        <v>84.75</v>
      </c>
      <c r="Q358" s="3">
        <f t="shared" si="243"/>
        <v>8.4128000000000007</v>
      </c>
      <c r="R358" s="85"/>
      <c r="S358" s="3" t="str">
        <f t="shared" si="244"/>
        <v>1.16</v>
      </c>
      <c r="T358" s="3" t="str">
        <f t="shared" si="245"/>
        <v>-</v>
      </c>
      <c r="U358" s="3">
        <f t="shared" si="246"/>
        <v>12.06</v>
      </c>
      <c r="V358" s="3">
        <f t="shared" si="247"/>
        <v>84.75</v>
      </c>
      <c r="W358" s="3">
        <f t="shared" si="248"/>
        <v>7.3611999999999993</v>
      </c>
      <c r="X358" s="85"/>
      <c r="Y358" s="3" t="str">
        <f t="shared" si="249"/>
        <v>1.16</v>
      </c>
      <c r="Z358" s="3" t="str">
        <f t="shared" si="250"/>
        <v>-</v>
      </c>
      <c r="AA358" s="3">
        <f t="shared" si="251"/>
        <v>12.06</v>
      </c>
      <c r="AB358" s="3">
        <f t="shared" si="252"/>
        <v>84.75</v>
      </c>
      <c r="AC358" s="3">
        <f t="shared" si="253"/>
        <v>6.3095999999999997</v>
      </c>
      <c r="AD358" s="85"/>
      <c r="AE358" s="3" t="str">
        <f t="shared" si="254"/>
        <v>1.16</v>
      </c>
      <c r="AF358" s="3" t="str">
        <f t="shared" si="255"/>
        <v>-</v>
      </c>
      <c r="AG358" s="3">
        <f t="shared" si="256"/>
        <v>12.06</v>
      </c>
      <c r="AH358" s="3">
        <f t="shared" si="257"/>
        <v>84.75</v>
      </c>
      <c r="AI358" s="3">
        <f t="shared" si="258"/>
        <v>5.258</v>
      </c>
      <c r="AJ358" s="85"/>
      <c r="AK358" s="3" t="str">
        <f t="shared" si="259"/>
        <v>1.16</v>
      </c>
      <c r="AL358" s="3" t="str">
        <f t="shared" si="260"/>
        <v>-</v>
      </c>
      <c r="AM358" s="3">
        <f t="shared" si="261"/>
        <v>12.06</v>
      </c>
      <c r="AN358" s="3">
        <f t="shared" si="262"/>
        <v>84.75</v>
      </c>
      <c r="AO358" s="3">
        <f t="shared" si="263"/>
        <v>4.2064000000000004</v>
      </c>
      <c r="AP358" s="85"/>
      <c r="AQ358" s="3" t="str">
        <f t="shared" si="264"/>
        <v>1.16</v>
      </c>
      <c r="AR358" s="3" t="str">
        <f t="shared" si="265"/>
        <v>-</v>
      </c>
      <c r="AS358" s="3">
        <f t="shared" si="266"/>
        <v>12.06</v>
      </c>
      <c r="AT358" s="3">
        <f t="shared" si="267"/>
        <v>84.75</v>
      </c>
      <c r="AU358" s="3">
        <f t="shared" si="268"/>
        <v>3.1547999999999998</v>
      </c>
      <c r="AV358" s="85"/>
      <c r="AW358" s="3" t="str">
        <f t="shared" si="269"/>
        <v>1.16</v>
      </c>
      <c r="AX358" s="3" t="str">
        <f t="shared" si="270"/>
        <v>-</v>
      </c>
      <c r="AY358" s="3">
        <f t="shared" si="271"/>
        <v>12.06</v>
      </c>
      <c r="AZ358" s="3">
        <f t="shared" si="272"/>
        <v>84.75</v>
      </c>
      <c r="BA358" s="3">
        <f t="shared" si="273"/>
        <v>2.1032000000000002</v>
      </c>
      <c r="BB358" s="85"/>
      <c r="BC358" s="3" t="str">
        <f t="shared" si="274"/>
        <v>1.16</v>
      </c>
      <c r="BD358" s="3" t="str">
        <f t="shared" si="275"/>
        <v>-</v>
      </c>
      <c r="BE358" s="3">
        <f t="shared" si="276"/>
        <v>12.06</v>
      </c>
      <c r="BF358" s="3">
        <f t="shared" si="277"/>
        <v>84.75</v>
      </c>
      <c r="BG358" s="3">
        <f t="shared" si="278"/>
        <v>1.0516000000000001</v>
      </c>
    </row>
    <row r="359" spans="1:59" x14ac:dyDescent="0.3">
      <c r="A359" s="1" t="str">
        <f>'Forward collapse simulation'!B369</f>
        <v>1.16</v>
      </c>
      <c r="B359" s="37" t="str">
        <f>IF('Forward collapse simulation'!C369="","-",'Forward collapse simulation'!C369)</f>
        <v>-</v>
      </c>
      <c r="C359" s="85">
        <f>'Forward collapse simulation'!E369</f>
        <v>64.209999999999994</v>
      </c>
      <c r="D359" s="85">
        <f>'Forward collapse simulation'!F369</f>
        <v>84.34</v>
      </c>
      <c r="E359" s="85">
        <f>'Forward collapse simulation'!D369</f>
        <v>10.712999999999999</v>
      </c>
      <c r="F359" s="85"/>
      <c r="G359" s="3" t="str">
        <f t="shared" si="234"/>
        <v>1.16</v>
      </c>
      <c r="H359" s="3" t="str">
        <f t="shared" si="235"/>
        <v>-</v>
      </c>
      <c r="I359" s="3">
        <f t="shared" si="236"/>
        <v>64.209999999999994</v>
      </c>
      <c r="J359" s="3">
        <f t="shared" si="237"/>
        <v>84.34</v>
      </c>
      <c r="K359" s="3">
        <f t="shared" si="238"/>
        <v>9.6417000000000002</v>
      </c>
      <c r="L359" s="85"/>
      <c r="M359" s="3" t="str">
        <f t="shared" si="239"/>
        <v>1.16</v>
      </c>
      <c r="N359" s="3" t="str">
        <f t="shared" si="240"/>
        <v>-</v>
      </c>
      <c r="O359" s="3">
        <f t="shared" si="241"/>
        <v>64.209999999999994</v>
      </c>
      <c r="P359" s="3">
        <f t="shared" si="242"/>
        <v>84.34</v>
      </c>
      <c r="Q359" s="3">
        <f t="shared" si="243"/>
        <v>8.5703999999999994</v>
      </c>
      <c r="R359" s="85"/>
      <c r="S359" s="3" t="str">
        <f t="shared" si="244"/>
        <v>1.16</v>
      </c>
      <c r="T359" s="3" t="str">
        <f t="shared" si="245"/>
        <v>-</v>
      </c>
      <c r="U359" s="3">
        <f t="shared" si="246"/>
        <v>64.209999999999994</v>
      </c>
      <c r="V359" s="3">
        <f t="shared" si="247"/>
        <v>84.34</v>
      </c>
      <c r="W359" s="3">
        <f t="shared" si="248"/>
        <v>7.4990999999999985</v>
      </c>
      <c r="X359" s="85"/>
      <c r="Y359" s="3" t="str">
        <f t="shared" si="249"/>
        <v>1.16</v>
      </c>
      <c r="Z359" s="3" t="str">
        <f t="shared" si="250"/>
        <v>-</v>
      </c>
      <c r="AA359" s="3">
        <f t="shared" si="251"/>
        <v>64.209999999999994</v>
      </c>
      <c r="AB359" s="3">
        <f t="shared" si="252"/>
        <v>84.34</v>
      </c>
      <c r="AC359" s="3">
        <f t="shared" si="253"/>
        <v>6.4277999999999995</v>
      </c>
      <c r="AD359" s="85"/>
      <c r="AE359" s="3" t="str">
        <f t="shared" si="254"/>
        <v>1.16</v>
      </c>
      <c r="AF359" s="3" t="str">
        <f t="shared" si="255"/>
        <v>-</v>
      </c>
      <c r="AG359" s="3">
        <f t="shared" si="256"/>
        <v>64.209999999999994</v>
      </c>
      <c r="AH359" s="3">
        <f t="shared" si="257"/>
        <v>84.34</v>
      </c>
      <c r="AI359" s="3">
        <f t="shared" si="258"/>
        <v>5.3564999999999996</v>
      </c>
      <c r="AJ359" s="85"/>
      <c r="AK359" s="3" t="str">
        <f t="shared" si="259"/>
        <v>1.16</v>
      </c>
      <c r="AL359" s="3" t="str">
        <f t="shared" si="260"/>
        <v>-</v>
      </c>
      <c r="AM359" s="3">
        <f t="shared" si="261"/>
        <v>64.209999999999994</v>
      </c>
      <c r="AN359" s="3">
        <f t="shared" si="262"/>
        <v>84.34</v>
      </c>
      <c r="AO359" s="3">
        <f t="shared" si="263"/>
        <v>4.2851999999999997</v>
      </c>
      <c r="AP359" s="85"/>
      <c r="AQ359" s="3" t="str">
        <f t="shared" si="264"/>
        <v>1.16</v>
      </c>
      <c r="AR359" s="3" t="str">
        <f t="shared" si="265"/>
        <v>-</v>
      </c>
      <c r="AS359" s="3">
        <f t="shared" si="266"/>
        <v>64.209999999999994</v>
      </c>
      <c r="AT359" s="3">
        <f t="shared" si="267"/>
        <v>84.34</v>
      </c>
      <c r="AU359" s="3">
        <f t="shared" si="268"/>
        <v>3.2138999999999998</v>
      </c>
      <c r="AV359" s="85"/>
      <c r="AW359" s="3" t="str">
        <f t="shared" si="269"/>
        <v>1.16</v>
      </c>
      <c r="AX359" s="3" t="str">
        <f t="shared" si="270"/>
        <v>-</v>
      </c>
      <c r="AY359" s="3">
        <f t="shared" si="271"/>
        <v>64.209999999999994</v>
      </c>
      <c r="AZ359" s="3">
        <f t="shared" si="272"/>
        <v>84.34</v>
      </c>
      <c r="BA359" s="3">
        <f t="shared" si="273"/>
        <v>2.1425999999999998</v>
      </c>
      <c r="BB359" s="85"/>
      <c r="BC359" s="3" t="str">
        <f t="shared" si="274"/>
        <v>1.16</v>
      </c>
      <c r="BD359" s="3" t="str">
        <f t="shared" si="275"/>
        <v>-</v>
      </c>
      <c r="BE359" s="3">
        <f t="shared" si="276"/>
        <v>64.209999999999994</v>
      </c>
      <c r="BF359" s="3">
        <f t="shared" si="277"/>
        <v>84.34</v>
      </c>
      <c r="BG359" s="3">
        <f t="shared" si="278"/>
        <v>1.0712999999999999</v>
      </c>
    </row>
    <row r="360" spans="1:59" x14ac:dyDescent="0.3">
      <c r="A360" s="1" t="str">
        <f>'Forward collapse simulation'!B370</f>
        <v>1.16</v>
      </c>
      <c r="B360" s="37" t="str">
        <f>IF('Forward collapse simulation'!C370="","-",'Forward collapse simulation'!C370)</f>
        <v>-</v>
      </c>
      <c r="C360" s="85">
        <f>'Forward collapse simulation'!E370</f>
        <v>114.49</v>
      </c>
      <c r="D360" s="85">
        <f>'Forward collapse simulation'!F370</f>
        <v>77.87</v>
      </c>
      <c r="E360" s="85">
        <f>'Forward collapse simulation'!D370</f>
        <v>11.131</v>
      </c>
      <c r="F360" s="85"/>
      <c r="G360" s="3" t="str">
        <f t="shared" si="234"/>
        <v>1.16</v>
      </c>
      <c r="H360" s="3" t="str">
        <f t="shared" si="235"/>
        <v>-</v>
      </c>
      <c r="I360" s="3">
        <f t="shared" si="236"/>
        <v>114.49</v>
      </c>
      <c r="J360" s="3">
        <f t="shared" si="237"/>
        <v>77.87</v>
      </c>
      <c r="K360" s="3">
        <f t="shared" si="238"/>
        <v>10.017900000000001</v>
      </c>
      <c r="L360" s="85"/>
      <c r="M360" s="3" t="str">
        <f t="shared" si="239"/>
        <v>1.16</v>
      </c>
      <c r="N360" s="3" t="str">
        <f t="shared" si="240"/>
        <v>-</v>
      </c>
      <c r="O360" s="3">
        <f t="shared" si="241"/>
        <v>114.49</v>
      </c>
      <c r="P360" s="3">
        <f t="shared" si="242"/>
        <v>77.87</v>
      </c>
      <c r="Q360" s="3">
        <f t="shared" si="243"/>
        <v>8.9047999999999998</v>
      </c>
      <c r="R360" s="85"/>
      <c r="S360" s="3" t="str">
        <f t="shared" si="244"/>
        <v>1.16</v>
      </c>
      <c r="T360" s="3" t="str">
        <f t="shared" si="245"/>
        <v>-</v>
      </c>
      <c r="U360" s="3">
        <f t="shared" si="246"/>
        <v>114.49</v>
      </c>
      <c r="V360" s="3">
        <f t="shared" si="247"/>
        <v>77.87</v>
      </c>
      <c r="W360" s="3">
        <f t="shared" si="248"/>
        <v>7.7916999999999996</v>
      </c>
      <c r="X360" s="85"/>
      <c r="Y360" s="3" t="str">
        <f t="shared" si="249"/>
        <v>1.16</v>
      </c>
      <c r="Z360" s="3" t="str">
        <f t="shared" si="250"/>
        <v>-</v>
      </c>
      <c r="AA360" s="3">
        <f t="shared" si="251"/>
        <v>114.49</v>
      </c>
      <c r="AB360" s="3">
        <f t="shared" si="252"/>
        <v>77.87</v>
      </c>
      <c r="AC360" s="3">
        <f t="shared" si="253"/>
        <v>6.6786000000000003</v>
      </c>
      <c r="AD360" s="85"/>
      <c r="AE360" s="3" t="str">
        <f t="shared" si="254"/>
        <v>1.16</v>
      </c>
      <c r="AF360" s="3" t="str">
        <f t="shared" si="255"/>
        <v>-</v>
      </c>
      <c r="AG360" s="3">
        <f t="shared" si="256"/>
        <v>114.49</v>
      </c>
      <c r="AH360" s="3">
        <f t="shared" si="257"/>
        <v>77.87</v>
      </c>
      <c r="AI360" s="3">
        <f t="shared" si="258"/>
        <v>5.5655000000000001</v>
      </c>
      <c r="AJ360" s="85"/>
      <c r="AK360" s="3" t="str">
        <f t="shared" si="259"/>
        <v>1.16</v>
      </c>
      <c r="AL360" s="3" t="str">
        <f t="shared" si="260"/>
        <v>-</v>
      </c>
      <c r="AM360" s="3">
        <f t="shared" si="261"/>
        <v>114.49</v>
      </c>
      <c r="AN360" s="3">
        <f t="shared" si="262"/>
        <v>77.87</v>
      </c>
      <c r="AO360" s="3">
        <f t="shared" si="263"/>
        <v>4.4523999999999999</v>
      </c>
      <c r="AP360" s="85"/>
      <c r="AQ360" s="3" t="str">
        <f t="shared" si="264"/>
        <v>1.16</v>
      </c>
      <c r="AR360" s="3" t="str">
        <f t="shared" si="265"/>
        <v>-</v>
      </c>
      <c r="AS360" s="3">
        <f t="shared" si="266"/>
        <v>114.49</v>
      </c>
      <c r="AT360" s="3">
        <f t="shared" si="267"/>
        <v>77.87</v>
      </c>
      <c r="AU360" s="3">
        <f t="shared" si="268"/>
        <v>3.3393000000000002</v>
      </c>
      <c r="AV360" s="85"/>
      <c r="AW360" s="3" t="str">
        <f t="shared" si="269"/>
        <v>1.16</v>
      </c>
      <c r="AX360" s="3" t="str">
        <f t="shared" si="270"/>
        <v>-</v>
      </c>
      <c r="AY360" s="3">
        <f t="shared" si="271"/>
        <v>114.49</v>
      </c>
      <c r="AZ360" s="3">
        <f t="shared" si="272"/>
        <v>77.87</v>
      </c>
      <c r="BA360" s="3">
        <f t="shared" si="273"/>
        <v>2.2262</v>
      </c>
      <c r="BB360" s="85"/>
      <c r="BC360" s="3" t="str">
        <f t="shared" si="274"/>
        <v>1.16</v>
      </c>
      <c r="BD360" s="3" t="str">
        <f t="shared" si="275"/>
        <v>-</v>
      </c>
      <c r="BE360" s="3">
        <f t="shared" si="276"/>
        <v>114.49</v>
      </c>
      <c r="BF360" s="3">
        <f t="shared" si="277"/>
        <v>77.87</v>
      </c>
      <c r="BG360" s="3">
        <f t="shared" si="278"/>
        <v>1.1131</v>
      </c>
    </row>
    <row r="361" spans="1:59" x14ac:dyDescent="0.3">
      <c r="A361" s="1" t="str">
        <f>'Forward collapse simulation'!B371</f>
        <v>1.16</v>
      </c>
      <c r="B361" s="37" t="str">
        <f>IF('Forward collapse simulation'!C371="","-",'Forward collapse simulation'!C371)</f>
        <v>-</v>
      </c>
      <c r="C361" s="85">
        <f>'Forward collapse simulation'!E371</f>
        <v>121.37</v>
      </c>
      <c r="D361" s="85">
        <f>'Forward collapse simulation'!F371</f>
        <v>70.16</v>
      </c>
      <c r="E361" s="85">
        <f>'Forward collapse simulation'!D371</f>
        <v>9.7260000000000009</v>
      </c>
      <c r="F361" s="85"/>
      <c r="G361" s="3" t="str">
        <f t="shared" si="234"/>
        <v>1.16</v>
      </c>
      <c r="H361" s="3" t="str">
        <f t="shared" si="235"/>
        <v>-</v>
      </c>
      <c r="I361" s="3">
        <f t="shared" si="236"/>
        <v>121.37</v>
      </c>
      <c r="J361" s="3">
        <f t="shared" si="237"/>
        <v>70.16</v>
      </c>
      <c r="K361" s="3">
        <f t="shared" si="238"/>
        <v>8.753400000000001</v>
      </c>
      <c r="L361" s="85"/>
      <c r="M361" s="3" t="str">
        <f t="shared" si="239"/>
        <v>1.16</v>
      </c>
      <c r="N361" s="3" t="str">
        <f t="shared" si="240"/>
        <v>-</v>
      </c>
      <c r="O361" s="3">
        <f t="shared" si="241"/>
        <v>121.37</v>
      </c>
      <c r="P361" s="3">
        <f t="shared" si="242"/>
        <v>70.16</v>
      </c>
      <c r="Q361" s="3">
        <f t="shared" si="243"/>
        <v>7.780800000000001</v>
      </c>
      <c r="R361" s="85"/>
      <c r="S361" s="3" t="str">
        <f t="shared" si="244"/>
        <v>1.16</v>
      </c>
      <c r="T361" s="3" t="str">
        <f t="shared" si="245"/>
        <v>-</v>
      </c>
      <c r="U361" s="3">
        <f t="shared" si="246"/>
        <v>121.37</v>
      </c>
      <c r="V361" s="3">
        <f t="shared" si="247"/>
        <v>70.16</v>
      </c>
      <c r="W361" s="3">
        <f t="shared" si="248"/>
        <v>6.8082000000000003</v>
      </c>
      <c r="X361" s="85"/>
      <c r="Y361" s="3" t="str">
        <f t="shared" si="249"/>
        <v>1.16</v>
      </c>
      <c r="Z361" s="3" t="str">
        <f t="shared" si="250"/>
        <v>-</v>
      </c>
      <c r="AA361" s="3">
        <f t="shared" si="251"/>
        <v>121.37</v>
      </c>
      <c r="AB361" s="3">
        <f t="shared" si="252"/>
        <v>70.16</v>
      </c>
      <c r="AC361" s="3">
        <f t="shared" si="253"/>
        <v>5.8356000000000003</v>
      </c>
      <c r="AD361" s="85"/>
      <c r="AE361" s="3" t="str">
        <f t="shared" si="254"/>
        <v>1.16</v>
      </c>
      <c r="AF361" s="3" t="str">
        <f t="shared" si="255"/>
        <v>-</v>
      </c>
      <c r="AG361" s="3">
        <f t="shared" si="256"/>
        <v>121.37</v>
      </c>
      <c r="AH361" s="3">
        <f t="shared" si="257"/>
        <v>70.16</v>
      </c>
      <c r="AI361" s="3">
        <f t="shared" si="258"/>
        <v>4.8630000000000004</v>
      </c>
      <c r="AJ361" s="85"/>
      <c r="AK361" s="3" t="str">
        <f t="shared" si="259"/>
        <v>1.16</v>
      </c>
      <c r="AL361" s="3" t="str">
        <f t="shared" si="260"/>
        <v>-</v>
      </c>
      <c r="AM361" s="3">
        <f t="shared" si="261"/>
        <v>121.37</v>
      </c>
      <c r="AN361" s="3">
        <f t="shared" si="262"/>
        <v>70.16</v>
      </c>
      <c r="AO361" s="3">
        <f t="shared" si="263"/>
        <v>3.8904000000000005</v>
      </c>
      <c r="AP361" s="85"/>
      <c r="AQ361" s="3" t="str">
        <f t="shared" si="264"/>
        <v>1.16</v>
      </c>
      <c r="AR361" s="3" t="str">
        <f t="shared" si="265"/>
        <v>-</v>
      </c>
      <c r="AS361" s="3">
        <f t="shared" si="266"/>
        <v>121.37</v>
      </c>
      <c r="AT361" s="3">
        <f t="shared" si="267"/>
        <v>70.16</v>
      </c>
      <c r="AU361" s="3">
        <f t="shared" si="268"/>
        <v>2.9178000000000002</v>
      </c>
      <c r="AV361" s="85"/>
      <c r="AW361" s="3" t="str">
        <f t="shared" si="269"/>
        <v>1.16</v>
      </c>
      <c r="AX361" s="3" t="str">
        <f t="shared" si="270"/>
        <v>-</v>
      </c>
      <c r="AY361" s="3">
        <f t="shared" si="271"/>
        <v>121.37</v>
      </c>
      <c r="AZ361" s="3">
        <f t="shared" si="272"/>
        <v>70.16</v>
      </c>
      <c r="BA361" s="3">
        <f t="shared" si="273"/>
        <v>1.9452000000000003</v>
      </c>
      <c r="BB361" s="85"/>
      <c r="BC361" s="3" t="str">
        <f t="shared" si="274"/>
        <v>1.16</v>
      </c>
      <c r="BD361" s="3" t="str">
        <f t="shared" si="275"/>
        <v>-</v>
      </c>
      <c r="BE361" s="3">
        <f t="shared" si="276"/>
        <v>121.37</v>
      </c>
      <c r="BF361" s="3">
        <f t="shared" si="277"/>
        <v>70.16</v>
      </c>
      <c r="BG361" s="3">
        <f t="shared" si="278"/>
        <v>0.97260000000000013</v>
      </c>
    </row>
    <row r="362" spans="1:59" x14ac:dyDescent="0.3">
      <c r="A362" s="1" t="str">
        <f>'Forward collapse simulation'!B372</f>
        <v>1.16</v>
      </c>
      <c r="B362" s="37" t="str">
        <f>IF('Forward collapse simulation'!C372="","-",'Forward collapse simulation'!C372)</f>
        <v>-</v>
      </c>
      <c r="C362" s="85">
        <f>'Forward collapse simulation'!E372</f>
        <v>122.43</v>
      </c>
      <c r="D362" s="85">
        <f>'Forward collapse simulation'!F372</f>
        <v>63.7</v>
      </c>
      <c r="E362" s="85">
        <f>'Forward collapse simulation'!D372</f>
        <v>8.08</v>
      </c>
      <c r="F362" s="85"/>
      <c r="G362" s="3" t="str">
        <f t="shared" si="234"/>
        <v>1.16</v>
      </c>
      <c r="H362" s="3" t="str">
        <f t="shared" si="235"/>
        <v>-</v>
      </c>
      <c r="I362" s="3">
        <f t="shared" si="236"/>
        <v>122.43</v>
      </c>
      <c r="J362" s="3">
        <f t="shared" si="237"/>
        <v>63.7</v>
      </c>
      <c r="K362" s="3">
        <f t="shared" si="238"/>
        <v>7.2720000000000002</v>
      </c>
      <c r="L362" s="85"/>
      <c r="M362" s="3" t="str">
        <f t="shared" si="239"/>
        <v>1.16</v>
      </c>
      <c r="N362" s="3" t="str">
        <f t="shared" si="240"/>
        <v>-</v>
      </c>
      <c r="O362" s="3">
        <f t="shared" si="241"/>
        <v>122.43</v>
      </c>
      <c r="P362" s="3">
        <f t="shared" si="242"/>
        <v>63.7</v>
      </c>
      <c r="Q362" s="3">
        <f t="shared" si="243"/>
        <v>6.4640000000000004</v>
      </c>
      <c r="R362" s="85"/>
      <c r="S362" s="3" t="str">
        <f t="shared" si="244"/>
        <v>1.16</v>
      </c>
      <c r="T362" s="3" t="str">
        <f t="shared" si="245"/>
        <v>-</v>
      </c>
      <c r="U362" s="3">
        <f t="shared" si="246"/>
        <v>122.43</v>
      </c>
      <c r="V362" s="3">
        <f t="shared" si="247"/>
        <v>63.7</v>
      </c>
      <c r="W362" s="3">
        <f t="shared" si="248"/>
        <v>5.6559999999999997</v>
      </c>
      <c r="X362" s="85"/>
      <c r="Y362" s="3" t="str">
        <f t="shared" si="249"/>
        <v>1.16</v>
      </c>
      <c r="Z362" s="3" t="str">
        <f t="shared" si="250"/>
        <v>-</v>
      </c>
      <c r="AA362" s="3">
        <f t="shared" si="251"/>
        <v>122.43</v>
      </c>
      <c r="AB362" s="3">
        <f t="shared" si="252"/>
        <v>63.7</v>
      </c>
      <c r="AC362" s="3">
        <f t="shared" si="253"/>
        <v>4.8479999999999999</v>
      </c>
      <c r="AD362" s="85"/>
      <c r="AE362" s="3" t="str">
        <f t="shared" si="254"/>
        <v>1.16</v>
      </c>
      <c r="AF362" s="3" t="str">
        <f t="shared" si="255"/>
        <v>-</v>
      </c>
      <c r="AG362" s="3">
        <f t="shared" si="256"/>
        <v>122.43</v>
      </c>
      <c r="AH362" s="3">
        <f t="shared" si="257"/>
        <v>63.7</v>
      </c>
      <c r="AI362" s="3">
        <f t="shared" si="258"/>
        <v>4.04</v>
      </c>
      <c r="AJ362" s="85"/>
      <c r="AK362" s="3" t="str">
        <f t="shared" si="259"/>
        <v>1.16</v>
      </c>
      <c r="AL362" s="3" t="str">
        <f t="shared" si="260"/>
        <v>-</v>
      </c>
      <c r="AM362" s="3">
        <f t="shared" si="261"/>
        <v>122.43</v>
      </c>
      <c r="AN362" s="3">
        <f t="shared" si="262"/>
        <v>63.7</v>
      </c>
      <c r="AO362" s="3">
        <f t="shared" si="263"/>
        <v>3.2320000000000002</v>
      </c>
      <c r="AP362" s="85"/>
      <c r="AQ362" s="3" t="str">
        <f t="shared" si="264"/>
        <v>1.16</v>
      </c>
      <c r="AR362" s="3" t="str">
        <f t="shared" si="265"/>
        <v>-</v>
      </c>
      <c r="AS362" s="3">
        <f t="shared" si="266"/>
        <v>122.43</v>
      </c>
      <c r="AT362" s="3">
        <f t="shared" si="267"/>
        <v>63.7</v>
      </c>
      <c r="AU362" s="3">
        <f t="shared" si="268"/>
        <v>2.4239999999999999</v>
      </c>
      <c r="AV362" s="85"/>
      <c r="AW362" s="3" t="str">
        <f t="shared" si="269"/>
        <v>1.16</v>
      </c>
      <c r="AX362" s="3" t="str">
        <f t="shared" si="270"/>
        <v>-</v>
      </c>
      <c r="AY362" s="3">
        <f t="shared" si="271"/>
        <v>122.43</v>
      </c>
      <c r="AZ362" s="3">
        <f t="shared" si="272"/>
        <v>63.7</v>
      </c>
      <c r="BA362" s="3">
        <f t="shared" si="273"/>
        <v>1.6160000000000001</v>
      </c>
      <c r="BB362" s="85"/>
      <c r="BC362" s="3" t="str">
        <f t="shared" si="274"/>
        <v>1.16</v>
      </c>
      <c r="BD362" s="3" t="str">
        <f t="shared" si="275"/>
        <v>-</v>
      </c>
      <c r="BE362" s="3">
        <f t="shared" si="276"/>
        <v>122.43</v>
      </c>
      <c r="BF362" s="3">
        <f t="shared" si="277"/>
        <v>63.7</v>
      </c>
      <c r="BG362" s="3">
        <f t="shared" si="278"/>
        <v>0.80800000000000005</v>
      </c>
    </row>
    <row r="363" spans="1:59" x14ac:dyDescent="0.3">
      <c r="A363" s="1" t="str">
        <f>'Forward collapse simulation'!B373</f>
        <v>1.16</v>
      </c>
      <c r="B363" s="37" t="str">
        <f>IF('Forward collapse simulation'!C373="","-",'Forward collapse simulation'!C373)</f>
        <v>-</v>
      </c>
      <c r="C363" s="85">
        <f>'Forward collapse simulation'!E373</f>
        <v>125.85</v>
      </c>
      <c r="D363" s="85">
        <f>'Forward collapse simulation'!F373</f>
        <v>56.01</v>
      </c>
      <c r="E363" s="85">
        <f>'Forward collapse simulation'!D373</f>
        <v>7.8550000000000004</v>
      </c>
      <c r="F363" s="85"/>
      <c r="G363" s="3" t="str">
        <f t="shared" si="234"/>
        <v>1.16</v>
      </c>
      <c r="H363" s="3" t="str">
        <f t="shared" si="235"/>
        <v>-</v>
      </c>
      <c r="I363" s="3">
        <f t="shared" si="236"/>
        <v>125.85</v>
      </c>
      <c r="J363" s="3">
        <f t="shared" si="237"/>
        <v>56.01</v>
      </c>
      <c r="K363" s="3">
        <f t="shared" si="238"/>
        <v>7.0695000000000006</v>
      </c>
      <c r="L363" s="85"/>
      <c r="M363" s="3" t="str">
        <f t="shared" si="239"/>
        <v>1.16</v>
      </c>
      <c r="N363" s="3" t="str">
        <f t="shared" si="240"/>
        <v>-</v>
      </c>
      <c r="O363" s="3">
        <f t="shared" si="241"/>
        <v>125.85</v>
      </c>
      <c r="P363" s="3">
        <f t="shared" si="242"/>
        <v>56.01</v>
      </c>
      <c r="Q363" s="3">
        <f t="shared" si="243"/>
        <v>6.2840000000000007</v>
      </c>
      <c r="R363" s="85"/>
      <c r="S363" s="3" t="str">
        <f t="shared" si="244"/>
        <v>1.16</v>
      </c>
      <c r="T363" s="3" t="str">
        <f t="shared" si="245"/>
        <v>-</v>
      </c>
      <c r="U363" s="3">
        <f t="shared" si="246"/>
        <v>125.85</v>
      </c>
      <c r="V363" s="3">
        <f t="shared" si="247"/>
        <v>56.01</v>
      </c>
      <c r="W363" s="3">
        <f t="shared" si="248"/>
        <v>5.4984999999999999</v>
      </c>
      <c r="X363" s="85"/>
      <c r="Y363" s="3" t="str">
        <f t="shared" si="249"/>
        <v>1.16</v>
      </c>
      <c r="Z363" s="3" t="str">
        <f t="shared" si="250"/>
        <v>-</v>
      </c>
      <c r="AA363" s="3">
        <f t="shared" si="251"/>
        <v>125.85</v>
      </c>
      <c r="AB363" s="3">
        <f t="shared" si="252"/>
        <v>56.01</v>
      </c>
      <c r="AC363" s="3">
        <f t="shared" si="253"/>
        <v>4.7130000000000001</v>
      </c>
      <c r="AD363" s="85"/>
      <c r="AE363" s="3" t="str">
        <f t="shared" si="254"/>
        <v>1.16</v>
      </c>
      <c r="AF363" s="3" t="str">
        <f t="shared" si="255"/>
        <v>-</v>
      </c>
      <c r="AG363" s="3">
        <f t="shared" si="256"/>
        <v>125.85</v>
      </c>
      <c r="AH363" s="3">
        <f t="shared" si="257"/>
        <v>56.01</v>
      </c>
      <c r="AI363" s="3">
        <f t="shared" si="258"/>
        <v>3.9275000000000002</v>
      </c>
      <c r="AJ363" s="85"/>
      <c r="AK363" s="3" t="str">
        <f t="shared" si="259"/>
        <v>1.16</v>
      </c>
      <c r="AL363" s="3" t="str">
        <f t="shared" si="260"/>
        <v>-</v>
      </c>
      <c r="AM363" s="3">
        <f t="shared" si="261"/>
        <v>125.85</v>
      </c>
      <c r="AN363" s="3">
        <f t="shared" si="262"/>
        <v>56.01</v>
      </c>
      <c r="AO363" s="3">
        <f t="shared" si="263"/>
        <v>3.1420000000000003</v>
      </c>
      <c r="AP363" s="85"/>
      <c r="AQ363" s="3" t="str">
        <f t="shared" si="264"/>
        <v>1.16</v>
      </c>
      <c r="AR363" s="3" t="str">
        <f t="shared" si="265"/>
        <v>-</v>
      </c>
      <c r="AS363" s="3">
        <f t="shared" si="266"/>
        <v>125.85</v>
      </c>
      <c r="AT363" s="3">
        <f t="shared" si="267"/>
        <v>56.01</v>
      </c>
      <c r="AU363" s="3">
        <f t="shared" si="268"/>
        <v>2.3565</v>
      </c>
      <c r="AV363" s="85"/>
      <c r="AW363" s="3" t="str">
        <f t="shared" si="269"/>
        <v>1.16</v>
      </c>
      <c r="AX363" s="3" t="str">
        <f t="shared" si="270"/>
        <v>-</v>
      </c>
      <c r="AY363" s="3">
        <f t="shared" si="271"/>
        <v>125.85</v>
      </c>
      <c r="AZ363" s="3">
        <f t="shared" si="272"/>
        <v>56.01</v>
      </c>
      <c r="BA363" s="3">
        <f t="shared" si="273"/>
        <v>1.5710000000000002</v>
      </c>
      <c r="BB363" s="85"/>
      <c r="BC363" s="3" t="str">
        <f t="shared" si="274"/>
        <v>1.16</v>
      </c>
      <c r="BD363" s="3" t="str">
        <f t="shared" si="275"/>
        <v>-</v>
      </c>
      <c r="BE363" s="3">
        <f t="shared" si="276"/>
        <v>125.85</v>
      </c>
      <c r="BF363" s="3">
        <f t="shared" si="277"/>
        <v>56.01</v>
      </c>
      <c r="BG363" s="3">
        <f t="shared" si="278"/>
        <v>0.78550000000000009</v>
      </c>
    </row>
    <row r="364" spans="1:59" x14ac:dyDescent="0.3">
      <c r="A364" s="1" t="str">
        <f>'Forward collapse simulation'!B374</f>
        <v>1.16</v>
      </c>
      <c r="B364" s="37" t="str">
        <f>IF('Forward collapse simulation'!C374="","-",'Forward collapse simulation'!C374)</f>
        <v>-</v>
      </c>
      <c r="C364" s="85">
        <f>'Forward collapse simulation'!E374</f>
        <v>127.93</v>
      </c>
      <c r="D364" s="85">
        <f>'Forward collapse simulation'!F374</f>
        <v>45.23</v>
      </c>
      <c r="E364" s="85">
        <f>'Forward collapse simulation'!D374</f>
        <v>6.077</v>
      </c>
      <c r="F364" s="85"/>
      <c r="G364" s="3" t="str">
        <f t="shared" si="234"/>
        <v>1.16</v>
      </c>
      <c r="H364" s="3" t="str">
        <f t="shared" si="235"/>
        <v>-</v>
      </c>
      <c r="I364" s="3">
        <f t="shared" si="236"/>
        <v>127.93</v>
      </c>
      <c r="J364" s="3">
        <f t="shared" si="237"/>
        <v>45.23</v>
      </c>
      <c r="K364" s="3">
        <f t="shared" si="238"/>
        <v>5.4693000000000005</v>
      </c>
      <c r="L364" s="85"/>
      <c r="M364" s="3" t="str">
        <f t="shared" si="239"/>
        <v>1.16</v>
      </c>
      <c r="N364" s="3" t="str">
        <f t="shared" si="240"/>
        <v>-</v>
      </c>
      <c r="O364" s="3">
        <f t="shared" si="241"/>
        <v>127.93</v>
      </c>
      <c r="P364" s="3">
        <f t="shared" si="242"/>
        <v>45.23</v>
      </c>
      <c r="Q364" s="3">
        <f t="shared" si="243"/>
        <v>4.8616000000000001</v>
      </c>
      <c r="R364" s="85"/>
      <c r="S364" s="3" t="str">
        <f t="shared" si="244"/>
        <v>1.16</v>
      </c>
      <c r="T364" s="3" t="str">
        <f t="shared" si="245"/>
        <v>-</v>
      </c>
      <c r="U364" s="3">
        <f t="shared" si="246"/>
        <v>127.93</v>
      </c>
      <c r="V364" s="3">
        <f t="shared" si="247"/>
        <v>45.23</v>
      </c>
      <c r="W364" s="3">
        <f t="shared" si="248"/>
        <v>4.2538999999999998</v>
      </c>
      <c r="X364" s="85"/>
      <c r="Y364" s="3" t="str">
        <f t="shared" si="249"/>
        <v>1.16</v>
      </c>
      <c r="Z364" s="3" t="str">
        <f t="shared" si="250"/>
        <v>-</v>
      </c>
      <c r="AA364" s="3">
        <f t="shared" si="251"/>
        <v>127.93</v>
      </c>
      <c r="AB364" s="3">
        <f t="shared" si="252"/>
        <v>45.23</v>
      </c>
      <c r="AC364" s="3">
        <f t="shared" si="253"/>
        <v>3.6461999999999999</v>
      </c>
      <c r="AD364" s="85"/>
      <c r="AE364" s="3" t="str">
        <f t="shared" si="254"/>
        <v>1.16</v>
      </c>
      <c r="AF364" s="3" t="str">
        <f t="shared" si="255"/>
        <v>-</v>
      </c>
      <c r="AG364" s="3">
        <f t="shared" si="256"/>
        <v>127.93</v>
      </c>
      <c r="AH364" s="3">
        <f t="shared" si="257"/>
        <v>45.23</v>
      </c>
      <c r="AI364" s="3">
        <f t="shared" si="258"/>
        <v>3.0385</v>
      </c>
      <c r="AJ364" s="85"/>
      <c r="AK364" s="3" t="str">
        <f t="shared" si="259"/>
        <v>1.16</v>
      </c>
      <c r="AL364" s="3" t="str">
        <f t="shared" si="260"/>
        <v>-</v>
      </c>
      <c r="AM364" s="3">
        <f t="shared" si="261"/>
        <v>127.93</v>
      </c>
      <c r="AN364" s="3">
        <f t="shared" si="262"/>
        <v>45.23</v>
      </c>
      <c r="AO364" s="3">
        <f t="shared" si="263"/>
        <v>2.4308000000000001</v>
      </c>
      <c r="AP364" s="85"/>
      <c r="AQ364" s="3" t="str">
        <f t="shared" si="264"/>
        <v>1.16</v>
      </c>
      <c r="AR364" s="3" t="str">
        <f t="shared" si="265"/>
        <v>-</v>
      </c>
      <c r="AS364" s="3">
        <f t="shared" si="266"/>
        <v>127.93</v>
      </c>
      <c r="AT364" s="3">
        <f t="shared" si="267"/>
        <v>45.23</v>
      </c>
      <c r="AU364" s="3">
        <f t="shared" si="268"/>
        <v>1.8230999999999999</v>
      </c>
      <c r="AV364" s="85"/>
      <c r="AW364" s="3" t="str">
        <f t="shared" si="269"/>
        <v>1.16</v>
      </c>
      <c r="AX364" s="3" t="str">
        <f t="shared" si="270"/>
        <v>-</v>
      </c>
      <c r="AY364" s="3">
        <f t="shared" si="271"/>
        <v>127.93</v>
      </c>
      <c r="AZ364" s="3">
        <f t="shared" si="272"/>
        <v>45.23</v>
      </c>
      <c r="BA364" s="3">
        <f t="shared" si="273"/>
        <v>1.2154</v>
      </c>
      <c r="BB364" s="85"/>
      <c r="BC364" s="3" t="str">
        <f t="shared" si="274"/>
        <v>1.16</v>
      </c>
      <c r="BD364" s="3" t="str">
        <f t="shared" si="275"/>
        <v>-</v>
      </c>
      <c r="BE364" s="3">
        <f t="shared" si="276"/>
        <v>127.93</v>
      </c>
      <c r="BF364" s="3">
        <f t="shared" si="277"/>
        <v>45.23</v>
      </c>
      <c r="BG364" s="3">
        <f t="shared" si="278"/>
        <v>0.60770000000000002</v>
      </c>
    </row>
    <row r="365" spans="1:59" x14ac:dyDescent="0.3">
      <c r="A365" s="1" t="str">
        <f>'Forward collapse simulation'!B375</f>
        <v>1.16</v>
      </c>
      <c r="B365" s="37" t="str">
        <f>IF('Forward collapse simulation'!C375="","-",'Forward collapse simulation'!C375)</f>
        <v>-</v>
      </c>
      <c r="C365" s="85">
        <f>'Forward collapse simulation'!E375</f>
        <v>126.79</v>
      </c>
      <c r="D365" s="85">
        <f>'Forward collapse simulation'!F375</f>
        <v>32.85</v>
      </c>
      <c r="E365" s="85">
        <f>'Forward collapse simulation'!D375</f>
        <v>6.0860000000000003</v>
      </c>
      <c r="F365" s="85"/>
      <c r="G365" s="3" t="str">
        <f t="shared" si="234"/>
        <v>1.16</v>
      </c>
      <c r="H365" s="3" t="str">
        <f t="shared" si="235"/>
        <v>-</v>
      </c>
      <c r="I365" s="3">
        <f t="shared" si="236"/>
        <v>126.79</v>
      </c>
      <c r="J365" s="3">
        <f t="shared" si="237"/>
        <v>32.85</v>
      </c>
      <c r="K365" s="3">
        <f t="shared" si="238"/>
        <v>5.4774000000000003</v>
      </c>
      <c r="L365" s="85"/>
      <c r="M365" s="3" t="str">
        <f t="shared" si="239"/>
        <v>1.16</v>
      </c>
      <c r="N365" s="3" t="str">
        <f t="shared" si="240"/>
        <v>-</v>
      </c>
      <c r="O365" s="3">
        <f t="shared" si="241"/>
        <v>126.79</v>
      </c>
      <c r="P365" s="3">
        <f t="shared" si="242"/>
        <v>32.85</v>
      </c>
      <c r="Q365" s="3">
        <f t="shared" si="243"/>
        <v>4.8688000000000002</v>
      </c>
      <c r="R365" s="85"/>
      <c r="S365" s="3" t="str">
        <f t="shared" si="244"/>
        <v>1.16</v>
      </c>
      <c r="T365" s="3" t="str">
        <f t="shared" si="245"/>
        <v>-</v>
      </c>
      <c r="U365" s="3">
        <f t="shared" si="246"/>
        <v>126.79</v>
      </c>
      <c r="V365" s="3">
        <f t="shared" si="247"/>
        <v>32.85</v>
      </c>
      <c r="W365" s="3">
        <f t="shared" si="248"/>
        <v>4.2602000000000002</v>
      </c>
      <c r="X365" s="85"/>
      <c r="Y365" s="3" t="str">
        <f t="shared" si="249"/>
        <v>1.16</v>
      </c>
      <c r="Z365" s="3" t="str">
        <f t="shared" si="250"/>
        <v>-</v>
      </c>
      <c r="AA365" s="3">
        <f t="shared" si="251"/>
        <v>126.79</v>
      </c>
      <c r="AB365" s="3">
        <f t="shared" si="252"/>
        <v>32.85</v>
      </c>
      <c r="AC365" s="3">
        <f t="shared" si="253"/>
        <v>3.6516000000000002</v>
      </c>
      <c r="AD365" s="85"/>
      <c r="AE365" s="3" t="str">
        <f t="shared" si="254"/>
        <v>1.16</v>
      </c>
      <c r="AF365" s="3" t="str">
        <f t="shared" si="255"/>
        <v>-</v>
      </c>
      <c r="AG365" s="3">
        <f t="shared" si="256"/>
        <v>126.79</v>
      </c>
      <c r="AH365" s="3">
        <f t="shared" si="257"/>
        <v>32.85</v>
      </c>
      <c r="AI365" s="3">
        <f t="shared" si="258"/>
        <v>3.0430000000000001</v>
      </c>
      <c r="AJ365" s="85"/>
      <c r="AK365" s="3" t="str">
        <f t="shared" si="259"/>
        <v>1.16</v>
      </c>
      <c r="AL365" s="3" t="str">
        <f t="shared" si="260"/>
        <v>-</v>
      </c>
      <c r="AM365" s="3">
        <f t="shared" si="261"/>
        <v>126.79</v>
      </c>
      <c r="AN365" s="3">
        <f t="shared" si="262"/>
        <v>32.85</v>
      </c>
      <c r="AO365" s="3">
        <f t="shared" si="263"/>
        <v>2.4344000000000001</v>
      </c>
      <c r="AP365" s="85"/>
      <c r="AQ365" s="3" t="str">
        <f t="shared" si="264"/>
        <v>1.16</v>
      </c>
      <c r="AR365" s="3" t="str">
        <f t="shared" si="265"/>
        <v>-</v>
      </c>
      <c r="AS365" s="3">
        <f t="shared" si="266"/>
        <v>126.79</v>
      </c>
      <c r="AT365" s="3">
        <f t="shared" si="267"/>
        <v>32.85</v>
      </c>
      <c r="AU365" s="3">
        <f t="shared" si="268"/>
        <v>1.8258000000000001</v>
      </c>
      <c r="AV365" s="85"/>
      <c r="AW365" s="3" t="str">
        <f t="shared" si="269"/>
        <v>1.16</v>
      </c>
      <c r="AX365" s="3" t="str">
        <f t="shared" si="270"/>
        <v>-</v>
      </c>
      <c r="AY365" s="3">
        <f t="shared" si="271"/>
        <v>126.79</v>
      </c>
      <c r="AZ365" s="3">
        <f t="shared" si="272"/>
        <v>32.85</v>
      </c>
      <c r="BA365" s="3">
        <f t="shared" si="273"/>
        <v>1.2172000000000001</v>
      </c>
      <c r="BB365" s="85"/>
      <c r="BC365" s="3" t="str">
        <f t="shared" si="274"/>
        <v>1.16</v>
      </c>
      <c r="BD365" s="3" t="str">
        <f t="shared" si="275"/>
        <v>-</v>
      </c>
      <c r="BE365" s="3">
        <f t="shared" si="276"/>
        <v>126.79</v>
      </c>
      <c r="BF365" s="3">
        <f t="shared" si="277"/>
        <v>32.85</v>
      </c>
      <c r="BG365" s="3">
        <f t="shared" si="278"/>
        <v>0.60860000000000003</v>
      </c>
    </row>
    <row r="366" spans="1:59" x14ac:dyDescent="0.3">
      <c r="A366" s="1" t="str">
        <f>'Forward collapse simulation'!B376</f>
        <v>1.16</v>
      </c>
      <c r="B366" s="37" t="str">
        <f>IF('Forward collapse simulation'!C376="","-",'Forward collapse simulation'!C376)</f>
        <v>-</v>
      </c>
      <c r="C366" s="85">
        <f>'Forward collapse simulation'!E376</f>
        <v>125.12</v>
      </c>
      <c r="D366" s="85">
        <f>'Forward collapse simulation'!F376</f>
        <v>19.440000000000001</v>
      </c>
      <c r="E366" s="85">
        <f>'Forward collapse simulation'!D376</f>
        <v>5.4930000000000003</v>
      </c>
      <c r="F366" s="85"/>
      <c r="G366" s="3" t="str">
        <f t="shared" si="234"/>
        <v>1.16</v>
      </c>
      <c r="H366" s="3" t="str">
        <f t="shared" si="235"/>
        <v>-</v>
      </c>
      <c r="I366" s="3">
        <f t="shared" si="236"/>
        <v>125.12</v>
      </c>
      <c r="J366" s="3">
        <f t="shared" si="237"/>
        <v>19.440000000000001</v>
      </c>
      <c r="K366" s="3">
        <f t="shared" si="238"/>
        <v>4.9437000000000006</v>
      </c>
      <c r="L366" s="85"/>
      <c r="M366" s="3" t="str">
        <f t="shared" si="239"/>
        <v>1.16</v>
      </c>
      <c r="N366" s="3" t="str">
        <f t="shared" si="240"/>
        <v>-</v>
      </c>
      <c r="O366" s="3">
        <f t="shared" si="241"/>
        <v>125.12</v>
      </c>
      <c r="P366" s="3">
        <f t="shared" si="242"/>
        <v>19.440000000000001</v>
      </c>
      <c r="Q366" s="3">
        <f t="shared" si="243"/>
        <v>4.3944000000000001</v>
      </c>
      <c r="R366" s="85"/>
      <c r="S366" s="3" t="str">
        <f t="shared" si="244"/>
        <v>1.16</v>
      </c>
      <c r="T366" s="3" t="str">
        <f t="shared" si="245"/>
        <v>-</v>
      </c>
      <c r="U366" s="3">
        <f t="shared" si="246"/>
        <v>125.12</v>
      </c>
      <c r="V366" s="3">
        <f t="shared" si="247"/>
        <v>19.440000000000001</v>
      </c>
      <c r="W366" s="3">
        <f t="shared" si="248"/>
        <v>3.8451</v>
      </c>
      <c r="X366" s="85"/>
      <c r="Y366" s="3" t="str">
        <f t="shared" si="249"/>
        <v>1.16</v>
      </c>
      <c r="Z366" s="3" t="str">
        <f t="shared" si="250"/>
        <v>-</v>
      </c>
      <c r="AA366" s="3">
        <f t="shared" si="251"/>
        <v>125.12</v>
      </c>
      <c r="AB366" s="3">
        <f t="shared" si="252"/>
        <v>19.440000000000001</v>
      </c>
      <c r="AC366" s="3">
        <f t="shared" si="253"/>
        <v>3.2958000000000003</v>
      </c>
      <c r="AD366" s="85"/>
      <c r="AE366" s="3" t="str">
        <f t="shared" si="254"/>
        <v>1.16</v>
      </c>
      <c r="AF366" s="3" t="str">
        <f t="shared" si="255"/>
        <v>-</v>
      </c>
      <c r="AG366" s="3">
        <f t="shared" si="256"/>
        <v>125.12</v>
      </c>
      <c r="AH366" s="3">
        <f t="shared" si="257"/>
        <v>19.440000000000001</v>
      </c>
      <c r="AI366" s="3">
        <f t="shared" si="258"/>
        <v>2.7465000000000002</v>
      </c>
      <c r="AJ366" s="85"/>
      <c r="AK366" s="3" t="str">
        <f t="shared" si="259"/>
        <v>1.16</v>
      </c>
      <c r="AL366" s="3" t="str">
        <f t="shared" si="260"/>
        <v>-</v>
      </c>
      <c r="AM366" s="3">
        <f t="shared" si="261"/>
        <v>125.12</v>
      </c>
      <c r="AN366" s="3">
        <f t="shared" si="262"/>
        <v>19.440000000000001</v>
      </c>
      <c r="AO366" s="3">
        <f t="shared" si="263"/>
        <v>2.1972</v>
      </c>
      <c r="AP366" s="85"/>
      <c r="AQ366" s="3" t="str">
        <f t="shared" si="264"/>
        <v>1.16</v>
      </c>
      <c r="AR366" s="3" t="str">
        <f t="shared" si="265"/>
        <v>-</v>
      </c>
      <c r="AS366" s="3">
        <f t="shared" si="266"/>
        <v>125.12</v>
      </c>
      <c r="AT366" s="3">
        <f t="shared" si="267"/>
        <v>19.440000000000001</v>
      </c>
      <c r="AU366" s="3">
        <f t="shared" si="268"/>
        <v>1.6479000000000001</v>
      </c>
      <c r="AV366" s="85"/>
      <c r="AW366" s="3" t="str">
        <f t="shared" si="269"/>
        <v>1.16</v>
      </c>
      <c r="AX366" s="3" t="str">
        <f t="shared" si="270"/>
        <v>-</v>
      </c>
      <c r="AY366" s="3">
        <f t="shared" si="271"/>
        <v>125.12</v>
      </c>
      <c r="AZ366" s="3">
        <f t="shared" si="272"/>
        <v>19.440000000000001</v>
      </c>
      <c r="BA366" s="3">
        <f t="shared" si="273"/>
        <v>1.0986</v>
      </c>
      <c r="BB366" s="85"/>
      <c r="BC366" s="3" t="str">
        <f t="shared" si="274"/>
        <v>1.16</v>
      </c>
      <c r="BD366" s="3" t="str">
        <f t="shared" si="275"/>
        <v>-</v>
      </c>
      <c r="BE366" s="3">
        <f t="shared" si="276"/>
        <v>125.12</v>
      </c>
      <c r="BF366" s="3">
        <f t="shared" si="277"/>
        <v>19.440000000000001</v>
      </c>
      <c r="BG366" s="3">
        <f t="shared" si="278"/>
        <v>0.54930000000000001</v>
      </c>
    </row>
    <row r="367" spans="1:59" x14ac:dyDescent="0.3">
      <c r="A367" s="1" t="str">
        <f>'Forward collapse simulation'!B377</f>
        <v>1.16</v>
      </c>
      <c r="B367" s="37" t="str">
        <f>IF('Forward collapse simulation'!C377="","-",'Forward collapse simulation'!C377)</f>
        <v>-</v>
      </c>
      <c r="C367" s="85">
        <f>'Forward collapse simulation'!E377</f>
        <v>122.77</v>
      </c>
      <c r="D367" s="85">
        <f>'Forward collapse simulation'!F377</f>
        <v>8.14</v>
      </c>
      <c r="E367" s="85">
        <f>'Forward collapse simulation'!D377</f>
        <v>5.5060000000000002</v>
      </c>
      <c r="F367" s="85"/>
      <c r="G367" s="3" t="str">
        <f t="shared" si="234"/>
        <v>1.16</v>
      </c>
      <c r="H367" s="3" t="str">
        <f t="shared" si="235"/>
        <v>-</v>
      </c>
      <c r="I367" s="3">
        <f t="shared" si="236"/>
        <v>122.77</v>
      </c>
      <c r="J367" s="3">
        <f t="shared" si="237"/>
        <v>8.14</v>
      </c>
      <c r="K367" s="3">
        <f t="shared" si="238"/>
        <v>4.9554</v>
      </c>
      <c r="L367" s="85"/>
      <c r="M367" s="3" t="str">
        <f t="shared" si="239"/>
        <v>1.16</v>
      </c>
      <c r="N367" s="3" t="str">
        <f t="shared" si="240"/>
        <v>-</v>
      </c>
      <c r="O367" s="3">
        <f t="shared" si="241"/>
        <v>122.77</v>
      </c>
      <c r="P367" s="3">
        <f t="shared" si="242"/>
        <v>8.14</v>
      </c>
      <c r="Q367" s="3">
        <f t="shared" si="243"/>
        <v>4.4048000000000007</v>
      </c>
      <c r="R367" s="85"/>
      <c r="S367" s="3" t="str">
        <f t="shared" si="244"/>
        <v>1.16</v>
      </c>
      <c r="T367" s="3" t="str">
        <f t="shared" si="245"/>
        <v>-</v>
      </c>
      <c r="U367" s="3">
        <f t="shared" si="246"/>
        <v>122.77</v>
      </c>
      <c r="V367" s="3">
        <f t="shared" si="247"/>
        <v>8.14</v>
      </c>
      <c r="W367" s="3">
        <f t="shared" si="248"/>
        <v>3.8542000000000001</v>
      </c>
      <c r="X367" s="85"/>
      <c r="Y367" s="3" t="str">
        <f t="shared" si="249"/>
        <v>1.16</v>
      </c>
      <c r="Z367" s="3" t="str">
        <f t="shared" si="250"/>
        <v>-</v>
      </c>
      <c r="AA367" s="3">
        <f t="shared" si="251"/>
        <v>122.77</v>
      </c>
      <c r="AB367" s="3">
        <f t="shared" si="252"/>
        <v>8.14</v>
      </c>
      <c r="AC367" s="3">
        <f t="shared" si="253"/>
        <v>3.3035999999999999</v>
      </c>
      <c r="AD367" s="85"/>
      <c r="AE367" s="3" t="str">
        <f t="shared" si="254"/>
        <v>1.16</v>
      </c>
      <c r="AF367" s="3" t="str">
        <f t="shared" si="255"/>
        <v>-</v>
      </c>
      <c r="AG367" s="3">
        <f t="shared" si="256"/>
        <v>122.77</v>
      </c>
      <c r="AH367" s="3">
        <f t="shared" si="257"/>
        <v>8.14</v>
      </c>
      <c r="AI367" s="3">
        <f t="shared" si="258"/>
        <v>2.7530000000000001</v>
      </c>
      <c r="AJ367" s="85"/>
      <c r="AK367" s="3" t="str">
        <f t="shared" si="259"/>
        <v>1.16</v>
      </c>
      <c r="AL367" s="3" t="str">
        <f t="shared" si="260"/>
        <v>-</v>
      </c>
      <c r="AM367" s="3">
        <f t="shared" si="261"/>
        <v>122.77</v>
      </c>
      <c r="AN367" s="3">
        <f t="shared" si="262"/>
        <v>8.14</v>
      </c>
      <c r="AO367" s="3">
        <f t="shared" si="263"/>
        <v>2.2024000000000004</v>
      </c>
      <c r="AP367" s="85"/>
      <c r="AQ367" s="3" t="str">
        <f t="shared" si="264"/>
        <v>1.16</v>
      </c>
      <c r="AR367" s="3" t="str">
        <f t="shared" si="265"/>
        <v>-</v>
      </c>
      <c r="AS367" s="3">
        <f t="shared" si="266"/>
        <v>122.77</v>
      </c>
      <c r="AT367" s="3">
        <f t="shared" si="267"/>
        <v>8.14</v>
      </c>
      <c r="AU367" s="3">
        <f t="shared" si="268"/>
        <v>1.6517999999999999</v>
      </c>
      <c r="AV367" s="85"/>
      <c r="AW367" s="3" t="str">
        <f t="shared" si="269"/>
        <v>1.16</v>
      </c>
      <c r="AX367" s="3" t="str">
        <f t="shared" si="270"/>
        <v>-</v>
      </c>
      <c r="AY367" s="3">
        <f t="shared" si="271"/>
        <v>122.77</v>
      </c>
      <c r="AZ367" s="3">
        <f t="shared" si="272"/>
        <v>8.14</v>
      </c>
      <c r="BA367" s="3">
        <f t="shared" si="273"/>
        <v>1.1012000000000002</v>
      </c>
      <c r="BB367" s="85"/>
      <c r="BC367" s="3" t="str">
        <f t="shared" si="274"/>
        <v>1.16</v>
      </c>
      <c r="BD367" s="3" t="str">
        <f t="shared" si="275"/>
        <v>-</v>
      </c>
      <c r="BE367" s="3">
        <f t="shared" si="276"/>
        <v>122.77</v>
      </c>
      <c r="BF367" s="3">
        <f t="shared" si="277"/>
        <v>8.14</v>
      </c>
      <c r="BG367" s="3">
        <f t="shared" si="278"/>
        <v>0.55060000000000009</v>
      </c>
    </row>
    <row r="368" spans="1:59" x14ac:dyDescent="0.3">
      <c r="A368" s="1" t="str">
        <f>'Forward collapse simulation'!B378</f>
        <v>1.16</v>
      </c>
      <c r="B368" s="37" t="str">
        <f>IF('Forward collapse simulation'!C378="","-",'Forward collapse simulation'!C378)</f>
        <v>-</v>
      </c>
      <c r="C368" s="85">
        <f>'Forward collapse simulation'!E378</f>
        <v>120.37</v>
      </c>
      <c r="D368" s="85">
        <f>'Forward collapse simulation'!F378</f>
        <v>-1.56</v>
      </c>
      <c r="E368" s="85">
        <f>'Forward collapse simulation'!D378</f>
        <v>6.3470000000000004</v>
      </c>
      <c r="F368" s="85"/>
      <c r="G368" s="3" t="str">
        <f t="shared" si="234"/>
        <v>1.16</v>
      </c>
      <c r="H368" s="3" t="str">
        <f t="shared" si="235"/>
        <v>-</v>
      </c>
      <c r="I368" s="3">
        <f t="shared" si="236"/>
        <v>120.37</v>
      </c>
      <c r="J368" s="3">
        <f t="shared" si="237"/>
        <v>-1.56</v>
      </c>
      <c r="K368" s="3">
        <f t="shared" si="238"/>
        <v>5.7123000000000008</v>
      </c>
      <c r="L368" s="85"/>
      <c r="M368" s="3" t="str">
        <f t="shared" si="239"/>
        <v>1.16</v>
      </c>
      <c r="N368" s="3" t="str">
        <f t="shared" si="240"/>
        <v>-</v>
      </c>
      <c r="O368" s="3">
        <f t="shared" si="241"/>
        <v>120.37</v>
      </c>
      <c r="P368" s="3">
        <f t="shared" si="242"/>
        <v>-1.56</v>
      </c>
      <c r="Q368" s="3">
        <f t="shared" si="243"/>
        <v>5.0776000000000003</v>
      </c>
      <c r="R368" s="85"/>
      <c r="S368" s="3" t="str">
        <f t="shared" si="244"/>
        <v>1.16</v>
      </c>
      <c r="T368" s="3" t="str">
        <f t="shared" si="245"/>
        <v>-</v>
      </c>
      <c r="U368" s="3">
        <f t="shared" si="246"/>
        <v>120.37</v>
      </c>
      <c r="V368" s="3">
        <f t="shared" si="247"/>
        <v>-1.56</v>
      </c>
      <c r="W368" s="3">
        <f t="shared" si="248"/>
        <v>4.4428999999999998</v>
      </c>
      <c r="X368" s="85"/>
      <c r="Y368" s="3" t="str">
        <f t="shared" si="249"/>
        <v>1.16</v>
      </c>
      <c r="Z368" s="3" t="str">
        <f t="shared" si="250"/>
        <v>-</v>
      </c>
      <c r="AA368" s="3">
        <f t="shared" si="251"/>
        <v>120.37</v>
      </c>
      <c r="AB368" s="3">
        <f t="shared" si="252"/>
        <v>-1.56</v>
      </c>
      <c r="AC368" s="3">
        <f t="shared" si="253"/>
        <v>3.8082000000000003</v>
      </c>
      <c r="AD368" s="85"/>
      <c r="AE368" s="3" t="str">
        <f t="shared" si="254"/>
        <v>1.16</v>
      </c>
      <c r="AF368" s="3" t="str">
        <f t="shared" si="255"/>
        <v>-</v>
      </c>
      <c r="AG368" s="3">
        <f t="shared" si="256"/>
        <v>120.37</v>
      </c>
      <c r="AH368" s="3">
        <f t="shared" si="257"/>
        <v>-1.56</v>
      </c>
      <c r="AI368" s="3">
        <f t="shared" si="258"/>
        <v>3.1735000000000002</v>
      </c>
      <c r="AJ368" s="85"/>
      <c r="AK368" s="3" t="str">
        <f t="shared" si="259"/>
        <v>1.16</v>
      </c>
      <c r="AL368" s="3" t="str">
        <f t="shared" si="260"/>
        <v>-</v>
      </c>
      <c r="AM368" s="3">
        <f t="shared" si="261"/>
        <v>120.37</v>
      </c>
      <c r="AN368" s="3">
        <f t="shared" si="262"/>
        <v>-1.56</v>
      </c>
      <c r="AO368" s="3">
        <f t="shared" si="263"/>
        <v>2.5388000000000002</v>
      </c>
      <c r="AP368" s="85"/>
      <c r="AQ368" s="3" t="str">
        <f t="shared" si="264"/>
        <v>1.16</v>
      </c>
      <c r="AR368" s="3" t="str">
        <f t="shared" si="265"/>
        <v>-</v>
      </c>
      <c r="AS368" s="3">
        <f t="shared" si="266"/>
        <v>120.37</v>
      </c>
      <c r="AT368" s="3">
        <f t="shared" si="267"/>
        <v>-1.56</v>
      </c>
      <c r="AU368" s="3">
        <f t="shared" si="268"/>
        <v>1.9041000000000001</v>
      </c>
      <c r="AV368" s="85"/>
      <c r="AW368" s="3" t="str">
        <f t="shared" si="269"/>
        <v>1.16</v>
      </c>
      <c r="AX368" s="3" t="str">
        <f t="shared" si="270"/>
        <v>-</v>
      </c>
      <c r="AY368" s="3">
        <f t="shared" si="271"/>
        <v>120.37</v>
      </c>
      <c r="AZ368" s="3">
        <f t="shared" si="272"/>
        <v>-1.56</v>
      </c>
      <c r="BA368" s="3">
        <f t="shared" si="273"/>
        <v>1.2694000000000001</v>
      </c>
      <c r="BB368" s="85"/>
      <c r="BC368" s="3" t="str">
        <f t="shared" si="274"/>
        <v>1.16</v>
      </c>
      <c r="BD368" s="3" t="str">
        <f t="shared" si="275"/>
        <v>-</v>
      </c>
      <c r="BE368" s="3">
        <f t="shared" si="276"/>
        <v>120.37</v>
      </c>
      <c r="BF368" s="3">
        <f t="shared" si="277"/>
        <v>-1.56</v>
      </c>
      <c r="BG368" s="3">
        <f t="shared" si="278"/>
        <v>0.63470000000000004</v>
      </c>
    </row>
    <row r="369" spans="1:59" x14ac:dyDescent="0.3">
      <c r="A369" s="1" t="str">
        <f>'Forward collapse simulation'!B379</f>
        <v>1.16</v>
      </c>
      <c r="B369" s="37" t="str">
        <f>IF('Forward collapse simulation'!C379="","-",'Forward collapse simulation'!C379)</f>
        <v>-</v>
      </c>
      <c r="C369" s="85">
        <f>'Forward collapse simulation'!E379</f>
        <v>119.2</v>
      </c>
      <c r="D369" s="85">
        <f>'Forward collapse simulation'!F379</f>
        <v>-7.65</v>
      </c>
      <c r="E369" s="85">
        <f>'Forward collapse simulation'!D379</f>
        <v>5.2220000000000004</v>
      </c>
      <c r="F369" s="85"/>
      <c r="G369" s="3" t="str">
        <f t="shared" si="234"/>
        <v>1.16</v>
      </c>
      <c r="H369" s="3" t="str">
        <f t="shared" si="235"/>
        <v>-</v>
      </c>
      <c r="I369" s="3">
        <f t="shared" si="236"/>
        <v>119.2</v>
      </c>
      <c r="J369" s="3">
        <f t="shared" si="237"/>
        <v>-7.65</v>
      </c>
      <c r="K369" s="3">
        <f t="shared" si="238"/>
        <v>4.6998000000000006</v>
      </c>
      <c r="L369" s="85"/>
      <c r="M369" s="3" t="str">
        <f t="shared" si="239"/>
        <v>1.16</v>
      </c>
      <c r="N369" s="3" t="str">
        <f t="shared" si="240"/>
        <v>-</v>
      </c>
      <c r="O369" s="3">
        <f t="shared" si="241"/>
        <v>119.2</v>
      </c>
      <c r="P369" s="3">
        <f t="shared" si="242"/>
        <v>-7.65</v>
      </c>
      <c r="Q369" s="3">
        <f t="shared" si="243"/>
        <v>4.1776000000000009</v>
      </c>
      <c r="R369" s="85"/>
      <c r="S369" s="3" t="str">
        <f t="shared" si="244"/>
        <v>1.16</v>
      </c>
      <c r="T369" s="3" t="str">
        <f t="shared" si="245"/>
        <v>-</v>
      </c>
      <c r="U369" s="3">
        <f t="shared" si="246"/>
        <v>119.2</v>
      </c>
      <c r="V369" s="3">
        <f t="shared" si="247"/>
        <v>-7.65</v>
      </c>
      <c r="W369" s="3">
        <f t="shared" si="248"/>
        <v>3.6554000000000002</v>
      </c>
      <c r="X369" s="85"/>
      <c r="Y369" s="3" t="str">
        <f t="shared" si="249"/>
        <v>1.16</v>
      </c>
      <c r="Z369" s="3" t="str">
        <f t="shared" si="250"/>
        <v>-</v>
      </c>
      <c r="AA369" s="3">
        <f t="shared" si="251"/>
        <v>119.2</v>
      </c>
      <c r="AB369" s="3">
        <f t="shared" si="252"/>
        <v>-7.65</v>
      </c>
      <c r="AC369" s="3">
        <f t="shared" si="253"/>
        <v>3.1332</v>
      </c>
      <c r="AD369" s="85"/>
      <c r="AE369" s="3" t="str">
        <f t="shared" si="254"/>
        <v>1.16</v>
      </c>
      <c r="AF369" s="3" t="str">
        <f t="shared" si="255"/>
        <v>-</v>
      </c>
      <c r="AG369" s="3">
        <f t="shared" si="256"/>
        <v>119.2</v>
      </c>
      <c r="AH369" s="3">
        <f t="shared" si="257"/>
        <v>-7.65</v>
      </c>
      <c r="AI369" s="3">
        <f t="shared" si="258"/>
        <v>2.6110000000000002</v>
      </c>
      <c r="AJ369" s="85"/>
      <c r="AK369" s="3" t="str">
        <f t="shared" si="259"/>
        <v>1.16</v>
      </c>
      <c r="AL369" s="3" t="str">
        <f t="shared" si="260"/>
        <v>-</v>
      </c>
      <c r="AM369" s="3">
        <f t="shared" si="261"/>
        <v>119.2</v>
      </c>
      <c r="AN369" s="3">
        <f t="shared" si="262"/>
        <v>-7.65</v>
      </c>
      <c r="AO369" s="3">
        <f t="shared" si="263"/>
        <v>2.0888000000000004</v>
      </c>
      <c r="AP369" s="85"/>
      <c r="AQ369" s="3" t="str">
        <f t="shared" si="264"/>
        <v>1.16</v>
      </c>
      <c r="AR369" s="3" t="str">
        <f t="shared" si="265"/>
        <v>-</v>
      </c>
      <c r="AS369" s="3">
        <f t="shared" si="266"/>
        <v>119.2</v>
      </c>
      <c r="AT369" s="3">
        <f t="shared" si="267"/>
        <v>-7.65</v>
      </c>
      <c r="AU369" s="3">
        <f t="shared" si="268"/>
        <v>1.5666</v>
      </c>
      <c r="AV369" s="85"/>
      <c r="AW369" s="3" t="str">
        <f t="shared" si="269"/>
        <v>1.16</v>
      </c>
      <c r="AX369" s="3" t="str">
        <f t="shared" si="270"/>
        <v>-</v>
      </c>
      <c r="AY369" s="3">
        <f t="shared" si="271"/>
        <v>119.2</v>
      </c>
      <c r="AZ369" s="3">
        <f t="shared" si="272"/>
        <v>-7.65</v>
      </c>
      <c r="BA369" s="3">
        <f t="shared" si="273"/>
        <v>1.0444000000000002</v>
      </c>
      <c r="BB369" s="85"/>
      <c r="BC369" s="3" t="str">
        <f t="shared" si="274"/>
        <v>1.16</v>
      </c>
      <c r="BD369" s="3" t="str">
        <f t="shared" si="275"/>
        <v>-</v>
      </c>
      <c r="BE369" s="3">
        <f t="shared" si="276"/>
        <v>119.2</v>
      </c>
      <c r="BF369" s="3">
        <f t="shared" si="277"/>
        <v>-7.65</v>
      </c>
      <c r="BG369" s="3">
        <f t="shared" si="278"/>
        <v>0.52220000000000011</v>
      </c>
    </row>
    <row r="370" spans="1:59" x14ac:dyDescent="0.3">
      <c r="A370" s="1" t="str">
        <f>'Forward collapse simulation'!B380</f>
        <v>1.16</v>
      </c>
      <c r="B370" s="37" t="str">
        <f>IF('Forward collapse simulation'!C380="","-",'Forward collapse simulation'!C380)</f>
        <v>-</v>
      </c>
      <c r="C370" s="85">
        <f>'Forward collapse simulation'!E380</f>
        <v>116.54</v>
      </c>
      <c r="D370" s="85">
        <f>'Forward collapse simulation'!F380</f>
        <v>-14.66</v>
      </c>
      <c r="E370" s="85">
        <f>'Forward collapse simulation'!D380</f>
        <v>3.472</v>
      </c>
      <c r="F370" s="85"/>
      <c r="G370" s="3" t="str">
        <f t="shared" si="234"/>
        <v>1.16</v>
      </c>
      <c r="H370" s="3" t="str">
        <f t="shared" si="235"/>
        <v>-</v>
      </c>
      <c r="I370" s="3">
        <f t="shared" si="236"/>
        <v>116.54</v>
      </c>
      <c r="J370" s="3">
        <f t="shared" si="237"/>
        <v>-14.66</v>
      </c>
      <c r="K370" s="3">
        <f t="shared" si="238"/>
        <v>3.1248</v>
      </c>
      <c r="L370" s="85"/>
      <c r="M370" s="3" t="str">
        <f t="shared" si="239"/>
        <v>1.16</v>
      </c>
      <c r="N370" s="3" t="str">
        <f t="shared" si="240"/>
        <v>-</v>
      </c>
      <c r="O370" s="3">
        <f t="shared" si="241"/>
        <v>116.54</v>
      </c>
      <c r="P370" s="3">
        <f t="shared" si="242"/>
        <v>-14.66</v>
      </c>
      <c r="Q370" s="3">
        <f t="shared" si="243"/>
        <v>2.7776000000000001</v>
      </c>
      <c r="R370" s="85"/>
      <c r="S370" s="3" t="str">
        <f t="shared" si="244"/>
        <v>1.16</v>
      </c>
      <c r="T370" s="3" t="str">
        <f t="shared" si="245"/>
        <v>-</v>
      </c>
      <c r="U370" s="3">
        <f t="shared" si="246"/>
        <v>116.54</v>
      </c>
      <c r="V370" s="3">
        <f t="shared" si="247"/>
        <v>-14.66</v>
      </c>
      <c r="W370" s="3">
        <f t="shared" si="248"/>
        <v>2.4303999999999997</v>
      </c>
      <c r="X370" s="85"/>
      <c r="Y370" s="3" t="str">
        <f t="shared" si="249"/>
        <v>1.16</v>
      </c>
      <c r="Z370" s="3" t="str">
        <f t="shared" si="250"/>
        <v>-</v>
      </c>
      <c r="AA370" s="3">
        <f t="shared" si="251"/>
        <v>116.54</v>
      </c>
      <c r="AB370" s="3">
        <f t="shared" si="252"/>
        <v>-14.66</v>
      </c>
      <c r="AC370" s="3">
        <f t="shared" si="253"/>
        <v>2.0831999999999997</v>
      </c>
      <c r="AD370" s="85"/>
      <c r="AE370" s="3" t="str">
        <f t="shared" si="254"/>
        <v>1.16</v>
      </c>
      <c r="AF370" s="3" t="str">
        <f t="shared" si="255"/>
        <v>-</v>
      </c>
      <c r="AG370" s="3">
        <f t="shared" si="256"/>
        <v>116.54</v>
      </c>
      <c r="AH370" s="3">
        <f t="shared" si="257"/>
        <v>-14.66</v>
      </c>
      <c r="AI370" s="3">
        <f t="shared" si="258"/>
        <v>1.736</v>
      </c>
      <c r="AJ370" s="85"/>
      <c r="AK370" s="3" t="str">
        <f t="shared" si="259"/>
        <v>1.16</v>
      </c>
      <c r="AL370" s="3" t="str">
        <f t="shared" si="260"/>
        <v>-</v>
      </c>
      <c r="AM370" s="3">
        <f t="shared" si="261"/>
        <v>116.54</v>
      </c>
      <c r="AN370" s="3">
        <f t="shared" si="262"/>
        <v>-14.66</v>
      </c>
      <c r="AO370" s="3">
        <f t="shared" si="263"/>
        <v>1.3888</v>
      </c>
      <c r="AP370" s="85"/>
      <c r="AQ370" s="3" t="str">
        <f t="shared" si="264"/>
        <v>1.16</v>
      </c>
      <c r="AR370" s="3" t="str">
        <f t="shared" si="265"/>
        <v>-</v>
      </c>
      <c r="AS370" s="3">
        <f t="shared" si="266"/>
        <v>116.54</v>
      </c>
      <c r="AT370" s="3">
        <f t="shared" si="267"/>
        <v>-14.66</v>
      </c>
      <c r="AU370" s="3">
        <f t="shared" si="268"/>
        <v>1.0415999999999999</v>
      </c>
      <c r="AV370" s="85"/>
      <c r="AW370" s="3" t="str">
        <f t="shared" si="269"/>
        <v>1.16</v>
      </c>
      <c r="AX370" s="3" t="str">
        <f t="shared" si="270"/>
        <v>-</v>
      </c>
      <c r="AY370" s="3">
        <f t="shared" si="271"/>
        <v>116.54</v>
      </c>
      <c r="AZ370" s="3">
        <f t="shared" si="272"/>
        <v>-14.66</v>
      </c>
      <c r="BA370" s="3">
        <f t="shared" si="273"/>
        <v>0.69440000000000002</v>
      </c>
      <c r="BB370" s="85"/>
      <c r="BC370" s="3" t="str">
        <f t="shared" si="274"/>
        <v>1.16</v>
      </c>
      <c r="BD370" s="3" t="str">
        <f t="shared" si="275"/>
        <v>-</v>
      </c>
      <c r="BE370" s="3">
        <f t="shared" si="276"/>
        <v>116.54</v>
      </c>
      <c r="BF370" s="3">
        <f t="shared" si="277"/>
        <v>-14.66</v>
      </c>
      <c r="BG370" s="3">
        <f t="shared" si="278"/>
        <v>0.34720000000000001</v>
      </c>
    </row>
    <row r="371" spans="1:59" x14ac:dyDescent="0.3">
      <c r="A371" s="1" t="str">
        <f>'Forward collapse simulation'!B381</f>
        <v>1.16</v>
      </c>
      <c r="B371" s="37" t="str">
        <f>IF('Forward collapse simulation'!C381="","-",'Forward collapse simulation'!C381)</f>
        <v>-</v>
      </c>
      <c r="C371" s="85">
        <f>'Forward collapse simulation'!E381</f>
        <v>113.5</v>
      </c>
      <c r="D371" s="85">
        <f>'Forward collapse simulation'!F381</f>
        <v>-22.79</v>
      </c>
      <c r="E371" s="85">
        <f>'Forward collapse simulation'!D381</f>
        <v>2.331</v>
      </c>
      <c r="F371" s="85"/>
      <c r="G371" s="3" t="str">
        <f t="shared" si="234"/>
        <v>1.16</v>
      </c>
      <c r="H371" s="3" t="str">
        <f t="shared" si="235"/>
        <v>-</v>
      </c>
      <c r="I371" s="3">
        <f t="shared" si="236"/>
        <v>113.5</v>
      </c>
      <c r="J371" s="3">
        <f t="shared" si="237"/>
        <v>-22.79</v>
      </c>
      <c r="K371" s="3">
        <f t="shared" si="238"/>
        <v>2.0979000000000001</v>
      </c>
      <c r="L371" s="85"/>
      <c r="M371" s="3" t="str">
        <f t="shared" si="239"/>
        <v>1.16</v>
      </c>
      <c r="N371" s="3" t="str">
        <f t="shared" si="240"/>
        <v>-</v>
      </c>
      <c r="O371" s="3">
        <f t="shared" si="241"/>
        <v>113.5</v>
      </c>
      <c r="P371" s="3">
        <f t="shared" si="242"/>
        <v>-22.79</v>
      </c>
      <c r="Q371" s="3">
        <f t="shared" si="243"/>
        <v>1.8648</v>
      </c>
      <c r="R371" s="85"/>
      <c r="S371" s="3" t="str">
        <f t="shared" si="244"/>
        <v>1.16</v>
      </c>
      <c r="T371" s="3" t="str">
        <f t="shared" si="245"/>
        <v>-</v>
      </c>
      <c r="U371" s="3">
        <f t="shared" si="246"/>
        <v>113.5</v>
      </c>
      <c r="V371" s="3">
        <f t="shared" si="247"/>
        <v>-22.79</v>
      </c>
      <c r="W371" s="3">
        <f t="shared" si="248"/>
        <v>1.6316999999999999</v>
      </c>
      <c r="X371" s="85"/>
      <c r="Y371" s="3" t="str">
        <f t="shared" si="249"/>
        <v>1.16</v>
      </c>
      <c r="Z371" s="3" t="str">
        <f t="shared" si="250"/>
        <v>-</v>
      </c>
      <c r="AA371" s="3">
        <f t="shared" si="251"/>
        <v>113.5</v>
      </c>
      <c r="AB371" s="3">
        <f t="shared" si="252"/>
        <v>-22.79</v>
      </c>
      <c r="AC371" s="3">
        <f t="shared" si="253"/>
        <v>1.3985999999999998</v>
      </c>
      <c r="AD371" s="85"/>
      <c r="AE371" s="3" t="str">
        <f t="shared" si="254"/>
        <v>1.16</v>
      </c>
      <c r="AF371" s="3" t="str">
        <f t="shared" si="255"/>
        <v>-</v>
      </c>
      <c r="AG371" s="3">
        <f t="shared" si="256"/>
        <v>113.5</v>
      </c>
      <c r="AH371" s="3">
        <f t="shared" si="257"/>
        <v>-22.79</v>
      </c>
      <c r="AI371" s="3">
        <f t="shared" si="258"/>
        <v>1.1655</v>
      </c>
      <c r="AJ371" s="85"/>
      <c r="AK371" s="3" t="str">
        <f t="shared" si="259"/>
        <v>1.16</v>
      </c>
      <c r="AL371" s="3" t="str">
        <f t="shared" si="260"/>
        <v>-</v>
      </c>
      <c r="AM371" s="3">
        <f t="shared" si="261"/>
        <v>113.5</v>
      </c>
      <c r="AN371" s="3">
        <f t="shared" si="262"/>
        <v>-22.79</v>
      </c>
      <c r="AO371" s="3">
        <f t="shared" si="263"/>
        <v>0.93240000000000001</v>
      </c>
      <c r="AP371" s="85"/>
      <c r="AQ371" s="3" t="str">
        <f t="shared" si="264"/>
        <v>1.16</v>
      </c>
      <c r="AR371" s="3" t="str">
        <f t="shared" si="265"/>
        <v>-</v>
      </c>
      <c r="AS371" s="3">
        <f t="shared" si="266"/>
        <v>113.5</v>
      </c>
      <c r="AT371" s="3">
        <f t="shared" si="267"/>
        <v>-22.79</v>
      </c>
      <c r="AU371" s="3">
        <f t="shared" si="268"/>
        <v>0.69929999999999992</v>
      </c>
      <c r="AV371" s="85"/>
      <c r="AW371" s="3" t="str">
        <f t="shared" si="269"/>
        <v>1.16</v>
      </c>
      <c r="AX371" s="3" t="str">
        <f t="shared" si="270"/>
        <v>-</v>
      </c>
      <c r="AY371" s="3">
        <f t="shared" si="271"/>
        <v>113.5</v>
      </c>
      <c r="AZ371" s="3">
        <f t="shared" si="272"/>
        <v>-22.79</v>
      </c>
      <c r="BA371" s="3">
        <f t="shared" si="273"/>
        <v>0.4662</v>
      </c>
      <c r="BB371" s="85"/>
      <c r="BC371" s="3" t="str">
        <f t="shared" si="274"/>
        <v>1.16</v>
      </c>
      <c r="BD371" s="3" t="str">
        <f t="shared" si="275"/>
        <v>-</v>
      </c>
      <c r="BE371" s="3">
        <f t="shared" si="276"/>
        <v>113.5</v>
      </c>
      <c r="BF371" s="3">
        <f t="shared" si="277"/>
        <v>-22.79</v>
      </c>
      <c r="BG371" s="3">
        <f t="shared" si="278"/>
        <v>0.2331</v>
      </c>
    </row>
    <row r="372" spans="1:59" x14ac:dyDescent="0.3">
      <c r="A372" s="1" t="str">
        <f>'Forward collapse simulation'!B382</f>
        <v>1.16</v>
      </c>
      <c r="B372" s="37" t="str">
        <f>IF('Forward collapse simulation'!C382="","-",'Forward collapse simulation'!C382)</f>
        <v>-</v>
      </c>
      <c r="C372" s="85">
        <f>'Forward collapse simulation'!E382</f>
        <v>106.53</v>
      </c>
      <c r="D372" s="85">
        <f>'Forward collapse simulation'!F382</f>
        <v>-36.19</v>
      </c>
      <c r="E372" s="85">
        <f>'Forward collapse simulation'!D382</f>
        <v>1.577</v>
      </c>
      <c r="F372" s="85"/>
      <c r="G372" s="3" t="str">
        <f t="shared" si="234"/>
        <v>1.16</v>
      </c>
      <c r="H372" s="3" t="str">
        <f t="shared" si="235"/>
        <v>-</v>
      </c>
      <c r="I372" s="3">
        <f t="shared" si="236"/>
        <v>106.53</v>
      </c>
      <c r="J372" s="3">
        <f t="shared" si="237"/>
        <v>-36.19</v>
      </c>
      <c r="K372" s="3">
        <f t="shared" si="238"/>
        <v>1.4193</v>
      </c>
      <c r="L372" s="85"/>
      <c r="M372" s="3" t="str">
        <f t="shared" si="239"/>
        <v>1.16</v>
      </c>
      <c r="N372" s="3" t="str">
        <f t="shared" si="240"/>
        <v>-</v>
      </c>
      <c r="O372" s="3">
        <f t="shared" si="241"/>
        <v>106.53</v>
      </c>
      <c r="P372" s="3">
        <f t="shared" si="242"/>
        <v>-36.19</v>
      </c>
      <c r="Q372" s="3">
        <f t="shared" si="243"/>
        <v>1.2616000000000001</v>
      </c>
      <c r="R372" s="85"/>
      <c r="S372" s="3" t="str">
        <f t="shared" si="244"/>
        <v>1.16</v>
      </c>
      <c r="T372" s="3" t="str">
        <f t="shared" si="245"/>
        <v>-</v>
      </c>
      <c r="U372" s="3">
        <f t="shared" si="246"/>
        <v>106.53</v>
      </c>
      <c r="V372" s="3">
        <f t="shared" si="247"/>
        <v>-36.19</v>
      </c>
      <c r="W372" s="3">
        <f t="shared" si="248"/>
        <v>1.1038999999999999</v>
      </c>
      <c r="X372" s="85"/>
      <c r="Y372" s="3" t="str">
        <f t="shared" si="249"/>
        <v>1.16</v>
      </c>
      <c r="Z372" s="3" t="str">
        <f t="shared" si="250"/>
        <v>-</v>
      </c>
      <c r="AA372" s="3">
        <f t="shared" si="251"/>
        <v>106.53</v>
      </c>
      <c r="AB372" s="3">
        <f t="shared" si="252"/>
        <v>-36.19</v>
      </c>
      <c r="AC372" s="3">
        <f t="shared" si="253"/>
        <v>0.94619999999999993</v>
      </c>
      <c r="AD372" s="85"/>
      <c r="AE372" s="3" t="str">
        <f t="shared" si="254"/>
        <v>1.16</v>
      </c>
      <c r="AF372" s="3" t="str">
        <f t="shared" si="255"/>
        <v>-</v>
      </c>
      <c r="AG372" s="3">
        <f t="shared" si="256"/>
        <v>106.53</v>
      </c>
      <c r="AH372" s="3">
        <f t="shared" si="257"/>
        <v>-36.19</v>
      </c>
      <c r="AI372" s="3">
        <f t="shared" si="258"/>
        <v>0.78849999999999998</v>
      </c>
      <c r="AJ372" s="85"/>
      <c r="AK372" s="3" t="str">
        <f t="shared" si="259"/>
        <v>1.16</v>
      </c>
      <c r="AL372" s="3" t="str">
        <f t="shared" si="260"/>
        <v>-</v>
      </c>
      <c r="AM372" s="3">
        <f t="shared" si="261"/>
        <v>106.53</v>
      </c>
      <c r="AN372" s="3">
        <f t="shared" si="262"/>
        <v>-36.19</v>
      </c>
      <c r="AO372" s="3">
        <f t="shared" si="263"/>
        <v>0.63080000000000003</v>
      </c>
      <c r="AP372" s="85"/>
      <c r="AQ372" s="3" t="str">
        <f t="shared" si="264"/>
        <v>1.16</v>
      </c>
      <c r="AR372" s="3" t="str">
        <f t="shared" si="265"/>
        <v>-</v>
      </c>
      <c r="AS372" s="3">
        <f t="shared" si="266"/>
        <v>106.53</v>
      </c>
      <c r="AT372" s="3">
        <f t="shared" si="267"/>
        <v>-36.19</v>
      </c>
      <c r="AU372" s="3">
        <f t="shared" si="268"/>
        <v>0.47309999999999997</v>
      </c>
      <c r="AV372" s="85"/>
      <c r="AW372" s="3" t="str">
        <f t="shared" si="269"/>
        <v>1.16</v>
      </c>
      <c r="AX372" s="3" t="str">
        <f t="shared" si="270"/>
        <v>-</v>
      </c>
      <c r="AY372" s="3">
        <f t="shared" si="271"/>
        <v>106.53</v>
      </c>
      <c r="AZ372" s="3">
        <f t="shared" si="272"/>
        <v>-36.19</v>
      </c>
      <c r="BA372" s="3">
        <f t="shared" si="273"/>
        <v>0.31540000000000001</v>
      </c>
      <c r="BB372" s="85"/>
      <c r="BC372" s="3" t="str">
        <f t="shared" si="274"/>
        <v>1.16</v>
      </c>
      <c r="BD372" s="3" t="str">
        <f t="shared" si="275"/>
        <v>-</v>
      </c>
      <c r="BE372" s="3">
        <f t="shared" si="276"/>
        <v>106.53</v>
      </c>
      <c r="BF372" s="3">
        <f t="shared" si="277"/>
        <v>-36.19</v>
      </c>
      <c r="BG372" s="3">
        <f t="shared" si="278"/>
        <v>0.15770000000000001</v>
      </c>
    </row>
    <row r="373" spans="1:59" x14ac:dyDescent="0.3">
      <c r="A373" s="1" t="str">
        <f>'Forward collapse simulation'!B383</f>
        <v>1.16</v>
      </c>
      <c r="B373" s="37" t="str">
        <f>IF('Forward collapse simulation'!C383="","-",'Forward collapse simulation'!C383)</f>
        <v>-</v>
      </c>
      <c r="C373" s="85">
        <f>'Forward collapse simulation'!E383</f>
        <v>86.33</v>
      </c>
      <c r="D373" s="85">
        <f>'Forward collapse simulation'!F383</f>
        <v>-56.34</v>
      </c>
      <c r="E373" s="85">
        <f>'Forward collapse simulation'!D383</f>
        <v>1.157</v>
      </c>
      <c r="F373" s="85"/>
      <c r="G373" s="3" t="str">
        <f t="shared" si="234"/>
        <v>1.16</v>
      </c>
      <c r="H373" s="3" t="str">
        <f t="shared" si="235"/>
        <v>-</v>
      </c>
      <c r="I373" s="3">
        <f t="shared" si="236"/>
        <v>86.33</v>
      </c>
      <c r="J373" s="3">
        <f t="shared" si="237"/>
        <v>-56.34</v>
      </c>
      <c r="K373" s="3">
        <f t="shared" si="238"/>
        <v>1.0413000000000001</v>
      </c>
      <c r="L373" s="85"/>
      <c r="M373" s="3" t="str">
        <f t="shared" si="239"/>
        <v>1.16</v>
      </c>
      <c r="N373" s="3" t="str">
        <f t="shared" si="240"/>
        <v>-</v>
      </c>
      <c r="O373" s="3">
        <f t="shared" si="241"/>
        <v>86.33</v>
      </c>
      <c r="P373" s="3">
        <f t="shared" si="242"/>
        <v>-56.34</v>
      </c>
      <c r="Q373" s="3">
        <f t="shared" si="243"/>
        <v>0.92560000000000009</v>
      </c>
      <c r="R373" s="85"/>
      <c r="S373" s="3" t="str">
        <f t="shared" si="244"/>
        <v>1.16</v>
      </c>
      <c r="T373" s="3" t="str">
        <f t="shared" si="245"/>
        <v>-</v>
      </c>
      <c r="U373" s="3">
        <f t="shared" si="246"/>
        <v>86.33</v>
      </c>
      <c r="V373" s="3">
        <f t="shared" si="247"/>
        <v>-56.34</v>
      </c>
      <c r="W373" s="3">
        <f t="shared" si="248"/>
        <v>0.80989999999999995</v>
      </c>
      <c r="X373" s="85"/>
      <c r="Y373" s="3" t="str">
        <f t="shared" si="249"/>
        <v>1.16</v>
      </c>
      <c r="Z373" s="3" t="str">
        <f t="shared" si="250"/>
        <v>-</v>
      </c>
      <c r="AA373" s="3">
        <f t="shared" si="251"/>
        <v>86.33</v>
      </c>
      <c r="AB373" s="3">
        <f t="shared" si="252"/>
        <v>-56.34</v>
      </c>
      <c r="AC373" s="3">
        <f t="shared" si="253"/>
        <v>0.69420000000000004</v>
      </c>
      <c r="AD373" s="85"/>
      <c r="AE373" s="3" t="str">
        <f t="shared" si="254"/>
        <v>1.16</v>
      </c>
      <c r="AF373" s="3" t="str">
        <f t="shared" si="255"/>
        <v>-</v>
      </c>
      <c r="AG373" s="3">
        <f t="shared" si="256"/>
        <v>86.33</v>
      </c>
      <c r="AH373" s="3">
        <f t="shared" si="257"/>
        <v>-56.34</v>
      </c>
      <c r="AI373" s="3">
        <f t="shared" si="258"/>
        <v>0.57850000000000001</v>
      </c>
      <c r="AJ373" s="85"/>
      <c r="AK373" s="3" t="str">
        <f t="shared" si="259"/>
        <v>1.16</v>
      </c>
      <c r="AL373" s="3" t="str">
        <f t="shared" si="260"/>
        <v>-</v>
      </c>
      <c r="AM373" s="3">
        <f t="shared" si="261"/>
        <v>86.33</v>
      </c>
      <c r="AN373" s="3">
        <f t="shared" si="262"/>
        <v>-56.34</v>
      </c>
      <c r="AO373" s="3">
        <f t="shared" si="263"/>
        <v>0.46280000000000004</v>
      </c>
      <c r="AP373" s="85"/>
      <c r="AQ373" s="3" t="str">
        <f t="shared" si="264"/>
        <v>1.16</v>
      </c>
      <c r="AR373" s="3" t="str">
        <f t="shared" si="265"/>
        <v>-</v>
      </c>
      <c r="AS373" s="3">
        <f t="shared" si="266"/>
        <v>86.33</v>
      </c>
      <c r="AT373" s="3">
        <f t="shared" si="267"/>
        <v>-56.34</v>
      </c>
      <c r="AU373" s="3">
        <f t="shared" si="268"/>
        <v>0.34710000000000002</v>
      </c>
      <c r="AV373" s="85"/>
      <c r="AW373" s="3" t="str">
        <f t="shared" si="269"/>
        <v>1.16</v>
      </c>
      <c r="AX373" s="3" t="str">
        <f t="shared" si="270"/>
        <v>-</v>
      </c>
      <c r="AY373" s="3">
        <f t="shared" si="271"/>
        <v>86.33</v>
      </c>
      <c r="AZ373" s="3">
        <f t="shared" si="272"/>
        <v>-56.34</v>
      </c>
      <c r="BA373" s="3">
        <f t="shared" si="273"/>
        <v>0.23140000000000002</v>
      </c>
      <c r="BB373" s="85"/>
      <c r="BC373" s="3" t="str">
        <f t="shared" si="274"/>
        <v>1.16</v>
      </c>
      <c r="BD373" s="3" t="str">
        <f t="shared" si="275"/>
        <v>-</v>
      </c>
      <c r="BE373" s="3">
        <f t="shared" si="276"/>
        <v>86.33</v>
      </c>
      <c r="BF373" s="3">
        <f t="shared" si="277"/>
        <v>-56.34</v>
      </c>
      <c r="BG373" s="3">
        <f t="shared" si="278"/>
        <v>0.11570000000000001</v>
      </c>
    </row>
    <row r="374" spans="1:59" x14ac:dyDescent="0.3">
      <c r="A374" s="1" t="str">
        <f>'Forward collapse simulation'!B384</f>
        <v>1.16</v>
      </c>
      <c r="B374" s="37" t="str">
        <f>IF('Forward collapse simulation'!C384="","-",'Forward collapse simulation'!C384)</f>
        <v>-</v>
      </c>
      <c r="C374" s="85">
        <f>'Forward collapse simulation'!E384</f>
        <v>38.590000000000003</v>
      </c>
      <c r="D374" s="85">
        <f>'Forward collapse simulation'!F384</f>
        <v>-74.92</v>
      </c>
      <c r="E374" s="85">
        <f>'Forward collapse simulation'!D384</f>
        <v>0.97399999999999998</v>
      </c>
      <c r="F374" s="85"/>
      <c r="G374" s="3" t="str">
        <f t="shared" si="234"/>
        <v>1.16</v>
      </c>
      <c r="H374" s="3" t="str">
        <f t="shared" si="235"/>
        <v>-</v>
      </c>
      <c r="I374" s="3">
        <f t="shared" si="236"/>
        <v>38.590000000000003</v>
      </c>
      <c r="J374" s="3">
        <f t="shared" si="237"/>
        <v>-74.92</v>
      </c>
      <c r="K374" s="3">
        <f t="shared" si="238"/>
        <v>0.87660000000000005</v>
      </c>
      <c r="L374" s="85"/>
      <c r="M374" s="3" t="str">
        <f t="shared" si="239"/>
        <v>1.16</v>
      </c>
      <c r="N374" s="3" t="str">
        <f t="shared" si="240"/>
        <v>-</v>
      </c>
      <c r="O374" s="3">
        <f t="shared" si="241"/>
        <v>38.590000000000003</v>
      </c>
      <c r="P374" s="3">
        <f t="shared" si="242"/>
        <v>-74.92</v>
      </c>
      <c r="Q374" s="3">
        <f t="shared" si="243"/>
        <v>0.7792</v>
      </c>
      <c r="R374" s="85"/>
      <c r="S374" s="3" t="str">
        <f t="shared" si="244"/>
        <v>1.16</v>
      </c>
      <c r="T374" s="3" t="str">
        <f t="shared" si="245"/>
        <v>-</v>
      </c>
      <c r="U374" s="3">
        <f t="shared" si="246"/>
        <v>38.590000000000003</v>
      </c>
      <c r="V374" s="3">
        <f t="shared" si="247"/>
        <v>-74.92</v>
      </c>
      <c r="W374" s="3">
        <f t="shared" si="248"/>
        <v>0.68179999999999996</v>
      </c>
      <c r="X374" s="85"/>
      <c r="Y374" s="3" t="str">
        <f t="shared" si="249"/>
        <v>1.16</v>
      </c>
      <c r="Z374" s="3" t="str">
        <f t="shared" si="250"/>
        <v>-</v>
      </c>
      <c r="AA374" s="3">
        <f t="shared" si="251"/>
        <v>38.590000000000003</v>
      </c>
      <c r="AB374" s="3">
        <f t="shared" si="252"/>
        <v>-74.92</v>
      </c>
      <c r="AC374" s="3">
        <f t="shared" si="253"/>
        <v>0.58439999999999992</v>
      </c>
      <c r="AD374" s="85"/>
      <c r="AE374" s="3" t="str">
        <f t="shared" si="254"/>
        <v>1.16</v>
      </c>
      <c r="AF374" s="3" t="str">
        <f t="shared" si="255"/>
        <v>-</v>
      </c>
      <c r="AG374" s="3">
        <f t="shared" si="256"/>
        <v>38.590000000000003</v>
      </c>
      <c r="AH374" s="3">
        <f t="shared" si="257"/>
        <v>-74.92</v>
      </c>
      <c r="AI374" s="3">
        <f t="shared" si="258"/>
        <v>0.48699999999999999</v>
      </c>
      <c r="AJ374" s="85"/>
      <c r="AK374" s="3" t="str">
        <f t="shared" si="259"/>
        <v>1.16</v>
      </c>
      <c r="AL374" s="3" t="str">
        <f t="shared" si="260"/>
        <v>-</v>
      </c>
      <c r="AM374" s="3">
        <f t="shared" si="261"/>
        <v>38.590000000000003</v>
      </c>
      <c r="AN374" s="3">
        <f t="shared" si="262"/>
        <v>-74.92</v>
      </c>
      <c r="AO374" s="3">
        <f t="shared" si="263"/>
        <v>0.3896</v>
      </c>
      <c r="AP374" s="85"/>
      <c r="AQ374" s="3" t="str">
        <f t="shared" si="264"/>
        <v>1.16</v>
      </c>
      <c r="AR374" s="3" t="str">
        <f t="shared" si="265"/>
        <v>-</v>
      </c>
      <c r="AS374" s="3">
        <f t="shared" si="266"/>
        <v>38.590000000000003</v>
      </c>
      <c r="AT374" s="3">
        <f t="shared" si="267"/>
        <v>-74.92</v>
      </c>
      <c r="AU374" s="3">
        <f t="shared" si="268"/>
        <v>0.29219999999999996</v>
      </c>
      <c r="AV374" s="85"/>
      <c r="AW374" s="3" t="str">
        <f t="shared" si="269"/>
        <v>1.16</v>
      </c>
      <c r="AX374" s="3" t="str">
        <f t="shared" si="270"/>
        <v>-</v>
      </c>
      <c r="AY374" s="3">
        <f t="shared" si="271"/>
        <v>38.590000000000003</v>
      </c>
      <c r="AZ374" s="3">
        <f t="shared" si="272"/>
        <v>-74.92</v>
      </c>
      <c r="BA374" s="3">
        <f t="shared" si="273"/>
        <v>0.1948</v>
      </c>
      <c r="BB374" s="85"/>
      <c r="BC374" s="3" t="str">
        <f t="shared" si="274"/>
        <v>1.16</v>
      </c>
      <c r="BD374" s="3" t="str">
        <f t="shared" si="275"/>
        <v>-</v>
      </c>
      <c r="BE374" s="3">
        <f t="shared" si="276"/>
        <v>38.590000000000003</v>
      </c>
      <c r="BF374" s="3">
        <f t="shared" si="277"/>
        <v>-74.92</v>
      </c>
      <c r="BG374" s="3">
        <f t="shared" si="278"/>
        <v>9.74E-2</v>
      </c>
    </row>
    <row r="375" spans="1:59" x14ac:dyDescent="0.3">
      <c r="A375" s="1" t="str">
        <f>'Forward collapse simulation'!B385</f>
        <v>1.16</v>
      </c>
      <c r="B375" s="37" t="str">
        <f>IF('Forward collapse simulation'!C385="","-",'Forward collapse simulation'!C385)</f>
        <v>1.17</v>
      </c>
      <c r="C375" s="85">
        <f>'Forward collapse simulation'!E385</f>
        <v>80.930000000000007</v>
      </c>
      <c r="D375" s="85">
        <f>'Forward collapse simulation'!F385</f>
        <v>3.63</v>
      </c>
      <c r="E375" s="85">
        <f>'Forward collapse simulation'!D385</f>
        <v>5.5510000000000002</v>
      </c>
      <c r="F375" s="85"/>
      <c r="G375" s="3" t="str">
        <f t="shared" si="234"/>
        <v>1.16</v>
      </c>
      <c r="H375" s="3" t="str">
        <f t="shared" si="235"/>
        <v>1.17</v>
      </c>
      <c r="I375" s="3">
        <f t="shared" si="236"/>
        <v>80.930000000000007</v>
      </c>
      <c r="J375" s="3">
        <f t="shared" si="237"/>
        <v>3.63</v>
      </c>
      <c r="K375" s="3">
        <f t="shared" si="238"/>
        <v>5.5510000000000002</v>
      </c>
      <c r="L375" s="85"/>
      <c r="M375" s="3" t="str">
        <f t="shared" si="239"/>
        <v>1.16</v>
      </c>
      <c r="N375" s="3" t="str">
        <f t="shared" si="240"/>
        <v>1.17</v>
      </c>
      <c r="O375" s="3">
        <f t="shared" si="241"/>
        <v>80.930000000000007</v>
      </c>
      <c r="P375" s="3">
        <f t="shared" si="242"/>
        <v>3.63</v>
      </c>
      <c r="Q375" s="3">
        <f t="shared" si="243"/>
        <v>5.5510000000000002</v>
      </c>
      <c r="R375" s="85"/>
      <c r="S375" s="3" t="str">
        <f t="shared" si="244"/>
        <v>1.16</v>
      </c>
      <c r="T375" s="3" t="str">
        <f t="shared" si="245"/>
        <v>1.17</v>
      </c>
      <c r="U375" s="3">
        <f t="shared" si="246"/>
        <v>80.930000000000007</v>
      </c>
      <c r="V375" s="3">
        <f t="shared" si="247"/>
        <v>3.63</v>
      </c>
      <c r="W375" s="3">
        <f t="shared" si="248"/>
        <v>5.5510000000000002</v>
      </c>
      <c r="X375" s="85"/>
      <c r="Y375" s="3" t="str">
        <f t="shared" si="249"/>
        <v>1.16</v>
      </c>
      <c r="Z375" s="3" t="str">
        <f t="shared" si="250"/>
        <v>1.17</v>
      </c>
      <c r="AA375" s="3">
        <f t="shared" si="251"/>
        <v>80.930000000000007</v>
      </c>
      <c r="AB375" s="3">
        <f t="shared" si="252"/>
        <v>3.63</v>
      </c>
      <c r="AC375" s="3">
        <f t="shared" si="253"/>
        <v>5.5510000000000002</v>
      </c>
      <c r="AD375" s="85"/>
      <c r="AE375" s="3" t="str">
        <f t="shared" si="254"/>
        <v>1.16</v>
      </c>
      <c r="AF375" s="3" t="str">
        <f t="shared" si="255"/>
        <v>1.17</v>
      </c>
      <c r="AG375" s="3">
        <f t="shared" si="256"/>
        <v>80.930000000000007</v>
      </c>
      <c r="AH375" s="3">
        <f t="shared" si="257"/>
        <v>3.63</v>
      </c>
      <c r="AI375" s="3">
        <f t="shared" si="258"/>
        <v>5.5510000000000002</v>
      </c>
      <c r="AJ375" s="85"/>
      <c r="AK375" s="3" t="str">
        <f t="shared" si="259"/>
        <v>1.16</v>
      </c>
      <c r="AL375" s="3" t="str">
        <f t="shared" si="260"/>
        <v>1.17</v>
      </c>
      <c r="AM375" s="3">
        <f t="shared" si="261"/>
        <v>80.930000000000007</v>
      </c>
      <c r="AN375" s="3">
        <f t="shared" si="262"/>
        <v>3.63</v>
      </c>
      <c r="AO375" s="3">
        <f t="shared" si="263"/>
        <v>5.5510000000000002</v>
      </c>
      <c r="AP375" s="85"/>
      <c r="AQ375" s="3" t="str">
        <f t="shared" si="264"/>
        <v>1.16</v>
      </c>
      <c r="AR375" s="3" t="str">
        <f t="shared" si="265"/>
        <v>1.17</v>
      </c>
      <c r="AS375" s="3">
        <f t="shared" si="266"/>
        <v>80.930000000000007</v>
      </c>
      <c r="AT375" s="3">
        <f t="shared" si="267"/>
        <v>3.63</v>
      </c>
      <c r="AU375" s="3">
        <f t="shared" si="268"/>
        <v>5.5510000000000002</v>
      </c>
      <c r="AV375" s="85"/>
      <c r="AW375" s="3" t="str">
        <f t="shared" si="269"/>
        <v>1.16</v>
      </c>
      <c r="AX375" s="3" t="str">
        <f t="shared" si="270"/>
        <v>1.17</v>
      </c>
      <c r="AY375" s="3">
        <f t="shared" si="271"/>
        <v>80.930000000000007</v>
      </c>
      <c r="AZ375" s="3">
        <f t="shared" si="272"/>
        <v>3.63</v>
      </c>
      <c r="BA375" s="3">
        <f t="shared" si="273"/>
        <v>5.5510000000000002</v>
      </c>
      <c r="BB375" s="85"/>
      <c r="BC375" s="3" t="str">
        <f t="shared" si="274"/>
        <v>1.16</v>
      </c>
      <c r="BD375" s="3" t="str">
        <f t="shared" si="275"/>
        <v>1.17</v>
      </c>
      <c r="BE375" s="3">
        <f t="shared" si="276"/>
        <v>80.930000000000007</v>
      </c>
      <c r="BF375" s="3">
        <f t="shared" si="277"/>
        <v>3.63</v>
      </c>
      <c r="BG375" s="3">
        <f t="shared" si="278"/>
        <v>5.5510000000000002</v>
      </c>
    </row>
    <row r="376" spans="1:59" x14ac:dyDescent="0.3">
      <c r="A376" s="1" t="str">
        <f>'Forward collapse simulation'!B386</f>
        <v>1.17</v>
      </c>
      <c r="B376" s="37" t="str">
        <f>IF('Forward collapse simulation'!C386="","-",'Forward collapse simulation'!C386)</f>
        <v>-</v>
      </c>
      <c r="C376" s="85">
        <f>'Forward collapse simulation'!E386</f>
        <v>329.6</v>
      </c>
      <c r="D376" s="85">
        <f>'Forward collapse simulation'!F386</f>
        <v>-70.099999999999994</v>
      </c>
      <c r="E376" s="85">
        <f>'Forward collapse simulation'!D386</f>
        <v>1.1779999999999999</v>
      </c>
      <c r="F376" s="85"/>
      <c r="G376" s="3" t="str">
        <f t="shared" si="234"/>
        <v>1.17</v>
      </c>
      <c r="H376" s="3" t="str">
        <f t="shared" si="235"/>
        <v>-</v>
      </c>
      <c r="I376" s="3">
        <f t="shared" si="236"/>
        <v>329.6</v>
      </c>
      <c r="J376" s="3">
        <f t="shared" si="237"/>
        <v>-70.099999999999994</v>
      </c>
      <c r="K376" s="3">
        <f t="shared" si="238"/>
        <v>1.0602</v>
      </c>
      <c r="L376" s="85"/>
      <c r="M376" s="3" t="str">
        <f t="shared" si="239"/>
        <v>1.17</v>
      </c>
      <c r="N376" s="3" t="str">
        <f t="shared" si="240"/>
        <v>-</v>
      </c>
      <c r="O376" s="3">
        <f t="shared" si="241"/>
        <v>329.6</v>
      </c>
      <c r="P376" s="3">
        <f t="shared" si="242"/>
        <v>-70.099999999999994</v>
      </c>
      <c r="Q376" s="3">
        <f t="shared" si="243"/>
        <v>0.94240000000000002</v>
      </c>
      <c r="R376" s="85"/>
      <c r="S376" s="3" t="str">
        <f t="shared" si="244"/>
        <v>1.17</v>
      </c>
      <c r="T376" s="3" t="str">
        <f t="shared" si="245"/>
        <v>-</v>
      </c>
      <c r="U376" s="3">
        <f t="shared" si="246"/>
        <v>329.6</v>
      </c>
      <c r="V376" s="3">
        <f t="shared" si="247"/>
        <v>-70.099999999999994</v>
      </c>
      <c r="W376" s="3">
        <f t="shared" si="248"/>
        <v>0.82459999999999989</v>
      </c>
      <c r="X376" s="85"/>
      <c r="Y376" s="3" t="str">
        <f t="shared" si="249"/>
        <v>1.17</v>
      </c>
      <c r="Z376" s="3" t="str">
        <f t="shared" si="250"/>
        <v>-</v>
      </c>
      <c r="AA376" s="3">
        <f t="shared" si="251"/>
        <v>329.6</v>
      </c>
      <c r="AB376" s="3">
        <f t="shared" si="252"/>
        <v>-70.099999999999994</v>
      </c>
      <c r="AC376" s="3">
        <f t="shared" si="253"/>
        <v>0.70679999999999998</v>
      </c>
      <c r="AD376" s="85"/>
      <c r="AE376" s="3" t="str">
        <f t="shared" si="254"/>
        <v>1.17</v>
      </c>
      <c r="AF376" s="3" t="str">
        <f t="shared" si="255"/>
        <v>-</v>
      </c>
      <c r="AG376" s="3">
        <f t="shared" si="256"/>
        <v>329.6</v>
      </c>
      <c r="AH376" s="3">
        <f t="shared" si="257"/>
        <v>-70.099999999999994</v>
      </c>
      <c r="AI376" s="3">
        <f t="shared" si="258"/>
        <v>0.58899999999999997</v>
      </c>
      <c r="AJ376" s="85"/>
      <c r="AK376" s="3" t="str">
        <f t="shared" si="259"/>
        <v>1.17</v>
      </c>
      <c r="AL376" s="3" t="str">
        <f t="shared" si="260"/>
        <v>-</v>
      </c>
      <c r="AM376" s="3">
        <f t="shared" si="261"/>
        <v>329.6</v>
      </c>
      <c r="AN376" s="3">
        <f t="shared" si="262"/>
        <v>-70.099999999999994</v>
      </c>
      <c r="AO376" s="3">
        <f t="shared" si="263"/>
        <v>0.47120000000000001</v>
      </c>
      <c r="AP376" s="85"/>
      <c r="AQ376" s="3" t="str">
        <f t="shared" si="264"/>
        <v>1.17</v>
      </c>
      <c r="AR376" s="3" t="str">
        <f t="shared" si="265"/>
        <v>-</v>
      </c>
      <c r="AS376" s="3">
        <f t="shared" si="266"/>
        <v>329.6</v>
      </c>
      <c r="AT376" s="3">
        <f t="shared" si="267"/>
        <v>-70.099999999999994</v>
      </c>
      <c r="AU376" s="3">
        <f t="shared" si="268"/>
        <v>0.35339999999999999</v>
      </c>
      <c r="AV376" s="85"/>
      <c r="AW376" s="3" t="str">
        <f t="shared" si="269"/>
        <v>1.17</v>
      </c>
      <c r="AX376" s="3" t="str">
        <f t="shared" si="270"/>
        <v>-</v>
      </c>
      <c r="AY376" s="3">
        <f t="shared" si="271"/>
        <v>329.6</v>
      </c>
      <c r="AZ376" s="3">
        <f t="shared" si="272"/>
        <v>-70.099999999999994</v>
      </c>
      <c r="BA376" s="3">
        <f t="shared" si="273"/>
        <v>0.2356</v>
      </c>
      <c r="BB376" s="85"/>
      <c r="BC376" s="3" t="str">
        <f t="shared" si="274"/>
        <v>1.17</v>
      </c>
      <c r="BD376" s="3" t="str">
        <f t="shared" si="275"/>
        <v>-</v>
      </c>
      <c r="BE376" s="3">
        <f t="shared" si="276"/>
        <v>329.6</v>
      </c>
      <c r="BF376" s="3">
        <f t="shared" si="277"/>
        <v>-70.099999999999994</v>
      </c>
      <c r="BG376" s="3">
        <f t="shared" si="278"/>
        <v>0.1178</v>
      </c>
    </row>
    <row r="377" spans="1:59" x14ac:dyDescent="0.3">
      <c r="A377" s="1" t="str">
        <f>'Forward collapse simulation'!B387</f>
        <v>1.17</v>
      </c>
      <c r="B377" s="37" t="str">
        <f>IF('Forward collapse simulation'!C387="","-",'Forward collapse simulation'!C387)</f>
        <v>-</v>
      </c>
      <c r="C377" s="85">
        <f>'Forward collapse simulation'!E387</f>
        <v>340.48</v>
      </c>
      <c r="D377" s="85">
        <f>'Forward collapse simulation'!F387</f>
        <v>-50.92</v>
      </c>
      <c r="E377" s="85">
        <f>'Forward collapse simulation'!D387</f>
        <v>1.5149999999999999</v>
      </c>
      <c r="F377" s="85"/>
      <c r="G377" s="3" t="str">
        <f t="shared" si="234"/>
        <v>1.17</v>
      </c>
      <c r="H377" s="3" t="str">
        <f t="shared" si="235"/>
        <v>-</v>
      </c>
      <c r="I377" s="3">
        <f t="shared" si="236"/>
        <v>340.48</v>
      </c>
      <c r="J377" s="3">
        <f t="shared" si="237"/>
        <v>-50.92</v>
      </c>
      <c r="K377" s="3">
        <f t="shared" si="238"/>
        <v>1.3634999999999999</v>
      </c>
      <c r="L377" s="85"/>
      <c r="M377" s="3" t="str">
        <f t="shared" si="239"/>
        <v>1.17</v>
      </c>
      <c r="N377" s="3" t="str">
        <f t="shared" si="240"/>
        <v>-</v>
      </c>
      <c r="O377" s="3">
        <f t="shared" si="241"/>
        <v>340.48</v>
      </c>
      <c r="P377" s="3">
        <f t="shared" si="242"/>
        <v>-50.92</v>
      </c>
      <c r="Q377" s="3">
        <f t="shared" si="243"/>
        <v>1.212</v>
      </c>
      <c r="R377" s="85"/>
      <c r="S377" s="3" t="str">
        <f t="shared" si="244"/>
        <v>1.17</v>
      </c>
      <c r="T377" s="3" t="str">
        <f t="shared" si="245"/>
        <v>-</v>
      </c>
      <c r="U377" s="3">
        <f t="shared" si="246"/>
        <v>340.48</v>
      </c>
      <c r="V377" s="3">
        <f t="shared" si="247"/>
        <v>-50.92</v>
      </c>
      <c r="W377" s="3">
        <f t="shared" si="248"/>
        <v>1.0604999999999998</v>
      </c>
      <c r="X377" s="85"/>
      <c r="Y377" s="3" t="str">
        <f t="shared" si="249"/>
        <v>1.17</v>
      </c>
      <c r="Z377" s="3" t="str">
        <f t="shared" si="250"/>
        <v>-</v>
      </c>
      <c r="AA377" s="3">
        <f t="shared" si="251"/>
        <v>340.48</v>
      </c>
      <c r="AB377" s="3">
        <f t="shared" si="252"/>
        <v>-50.92</v>
      </c>
      <c r="AC377" s="3">
        <f t="shared" si="253"/>
        <v>0.90899999999999992</v>
      </c>
      <c r="AD377" s="85"/>
      <c r="AE377" s="3" t="str">
        <f t="shared" si="254"/>
        <v>1.17</v>
      </c>
      <c r="AF377" s="3" t="str">
        <f t="shared" si="255"/>
        <v>-</v>
      </c>
      <c r="AG377" s="3">
        <f t="shared" si="256"/>
        <v>340.48</v>
      </c>
      <c r="AH377" s="3">
        <f t="shared" si="257"/>
        <v>-50.92</v>
      </c>
      <c r="AI377" s="3">
        <f t="shared" si="258"/>
        <v>0.75749999999999995</v>
      </c>
      <c r="AJ377" s="85"/>
      <c r="AK377" s="3" t="str">
        <f t="shared" si="259"/>
        <v>1.17</v>
      </c>
      <c r="AL377" s="3" t="str">
        <f t="shared" si="260"/>
        <v>-</v>
      </c>
      <c r="AM377" s="3">
        <f t="shared" si="261"/>
        <v>340.48</v>
      </c>
      <c r="AN377" s="3">
        <f t="shared" si="262"/>
        <v>-50.92</v>
      </c>
      <c r="AO377" s="3">
        <f t="shared" si="263"/>
        <v>0.60599999999999998</v>
      </c>
      <c r="AP377" s="85"/>
      <c r="AQ377" s="3" t="str">
        <f t="shared" si="264"/>
        <v>1.17</v>
      </c>
      <c r="AR377" s="3" t="str">
        <f t="shared" si="265"/>
        <v>-</v>
      </c>
      <c r="AS377" s="3">
        <f t="shared" si="266"/>
        <v>340.48</v>
      </c>
      <c r="AT377" s="3">
        <f t="shared" si="267"/>
        <v>-50.92</v>
      </c>
      <c r="AU377" s="3">
        <f t="shared" si="268"/>
        <v>0.45449999999999996</v>
      </c>
      <c r="AV377" s="85"/>
      <c r="AW377" s="3" t="str">
        <f t="shared" si="269"/>
        <v>1.17</v>
      </c>
      <c r="AX377" s="3" t="str">
        <f t="shared" si="270"/>
        <v>-</v>
      </c>
      <c r="AY377" s="3">
        <f t="shared" si="271"/>
        <v>340.48</v>
      </c>
      <c r="AZ377" s="3">
        <f t="shared" si="272"/>
        <v>-50.92</v>
      </c>
      <c r="BA377" s="3">
        <f t="shared" si="273"/>
        <v>0.30299999999999999</v>
      </c>
      <c r="BB377" s="85"/>
      <c r="BC377" s="3" t="str">
        <f t="shared" si="274"/>
        <v>1.17</v>
      </c>
      <c r="BD377" s="3" t="str">
        <f t="shared" si="275"/>
        <v>-</v>
      </c>
      <c r="BE377" s="3">
        <f t="shared" si="276"/>
        <v>340.48</v>
      </c>
      <c r="BF377" s="3">
        <f t="shared" si="277"/>
        <v>-50.92</v>
      </c>
      <c r="BG377" s="3">
        <f t="shared" si="278"/>
        <v>0.1515</v>
      </c>
    </row>
    <row r="378" spans="1:59" x14ac:dyDescent="0.3">
      <c r="A378" s="1" t="str">
        <f>'Forward collapse simulation'!B388</f>
        <v>1.17</v>
      </c>
      <c r="B378" s="37" t="str">
        <f>IF('Forward collapse simulation'!C388="","-",'Forward collapse simulation'!C388)</f>
        <v>-</v>
      </c>
      <c r="C378" s="85">
        <f>'Forward collapse simulation'!E388</f>
        <v>343.6</v>
      </c>
      <c r="D378" s="85">
        <f>'Forward collapse simulation'!F388</f>
        <v>-28.33</v>
      </c>
      <c r="E378" s="85">
        <f>'Forward collapse simulation'!D388</f>
        <v>2.6469999999999998</v>
      </c>
      <c r="F378" s="85"/>
      <c r="G378" s="3" t="str">
        <f t="shared" si="234"/>
        <v>1.17</v>
      </c>
      <c r="H378" s="3" t="str">
        <f t="shared" si="235"/>
        <v>-</v>
      </c>
      <c r="I378" s="3">
        <f t="shared" si="236"/>
        <v>343.6</v>
      </c>
      <c r="J378" s="3">
        <f t="shared" si="237"/>
        <v>-28.33</v>
      </c>
      <c r="K378" s="3">
        <f t="shared" si="238"/>
        <v>2.3822999999999999</v>
      </c>
      <c r="L378" s="85"/>
      <c r="M378" s="3" t="str">
        <f t="shared" si="239"/>
        <v>1.17</v>
      </c>
      <c r="N378" s="3" t="str">
        <f t="shared" si="240"/>
        <v>-</v>
      </c>
      <c r="O378" s="3">
        <f t="shared" si="241"/>
        <v>343.6</v>
      </c>
      <c r="P378" s="3">
        <f t="shared" si="242"/>
        <v>-28.33</v>
      </c>
      <c r="Q378" s="3">
        <f t="shared" si="243"/>
        <v>2.1175999999999999</v>
      </c>
      <c r="R378" s="85"/>
      <c r="S378" s="3" t="str">
        <f t="shared" si="244"/>
        <v>1.17</v>
      </c>
      <c r="T378" s="3" t="str">
        <f t="shared" si="245"/>
        <v>-</v>
      </c>
      <c r="U378" s="3">
        <f t="shared" si="246"/>
        <v>343.6</v>
      </c>
      <c r="V378" s="3">
        <f t="shared" si="247"/>
        <v>-28.33</v>
      </c>
      <c r="W378" s="3">
        <f t="shared" si="248"/>
        <v>1.8528999999999998</v>
      </c>
      <c r="X378" s="85"/>
      <c r="Y378" s="3" t="str">
        <f t="shared" si="249"/>
        <v>1.17</v>
      </c>
      <c r="Z378" s="3" t="str">
        <f t="shared" si="250"/>
        <v>-</v>
      </c>
      <c r="AA378" s="3">
        <f t="shared" si="251"/>
        <v>343.6</v>
      </c>
      <c r="AB378" s="3">
        <f t="shared" si="252"/>
        <v>-28.33</v>
      </c>
      <c r="AC378" s="3">
        <f t="shared" si="253"/>
        <v>1.5881999999999998</v>
      </c>
      <c r="AD378" s="85"/>
      <c r="AE378" s="3" t="str">
        <f t="shared" si="254"/>
        <v>1.17</v>
      </c>
      <c r="AF378" s="3" t="str">
        <f t="shared" si="255"/>
        <v>-</v>
      </c>
      <c r="AG378" s="3">
        <f t="shared" si="256"/>
        <v>343.6</v>
      </c>
      <c r="AH378" s="3">
        <f t="shared" si="257"/>
        <v>-28.33</v>
      </c>
      <c r="AI378" s="3">
        <f t="shared" si="258"/>
        <v>1.3234999999999999</v>
      </c>
      <c r="AJ378" s="85"/>
      <c r="AK378" s="3" t="str">
        <f t="shared" si="259"/>
        <v>1.17</v>
      </c>
      <c r="AL378" s="3" t="str">
        <f t="shared" si="260"/>
        <v>-</v>
      </c>
      <c r="AM378" s="3">
        <f t="shared" si="261"/>
        <v>343.6</v>
      </c>
      <c r="AN378" s="3">
        <f t="shared" si="262"/>
        <v>-28.33</v>
      </c>
      <c r="AO378" s="3">
        <f t="shared" si="263"/>
        <v>1.0588</v>
      </c>
      <c r="AP378" s="85"/>
      <c r="AQ378" s="3" t="str">
        <f t="shared" si="264"/>
        <v>1.17</v>
      </c>
      <c r="AR378" s="3" t="str">
        <f t="shared" si="265"/>
        <v>-</v>
      </c>
      <c r="AS378" s="3">
        <f t="shared" si="266"/>
        <v>343.6</v>
      </c>
      <c r="AT378" s="3">
        <f t="shared" si="267"/>
        <v>-28.33</v>
      </c>
      <c r="AU378" s="3">
        <f t="shared" si="268"/>
        <v>0.79409999999999992</v>
      </c>
      <c r="AV378" s="85"/>
      <c r="AW378" s="3" t="str">
        <f t="shared" si="269"/>
        <v>1.17</v>
      </c>
      <c r="AX378" s="3" t="str">
        <f t="shared" si="270"/>
        <v>-</v>
      </c>
      <c r="AY378" s="3">
        <f t="shared" si="271"/>
        <v>343.6</v>
      </c>
      <c r="AZ378" s="3">
        <f t="shared" si="272"/>
        <v>-28.33</v>
      </c>
      <c r="BA378" s="3">
        <f t="shared" si="273"/>
        <v>0.52939999999999998</v>
      </c>
      <c r="BB378" s="85"/>
      <c r="BC378" s="3" t="str">
        <f t="shared" si="274"/>
        <v>1.17</v>
      </c>
      <c r="BD378" s="3" t="str">
        <f t="shared" si="275"/>
        <v>-</v>
      </c>
      <c r="BE378" s="3">
        <f t="shared" si="276"/>
        <v>343.6</v>
      </c>
      <c r="BF378" s="3">
        <f t="shared" si="277"/>
        <v>-28.33</v>
      </c>
      <c r="BG378" s="3">
        <f t="shared" si="278"/>
        <v>0.26469999999999999</v>
      </c>
    </row>
    <row r="379" spans="1:59" x14ac:dyDescent="0.3">
      <c r="A379" s="1" t="str">
        <f>'Forward collapse simulation'!B389</f>
        <v>1.17</v>
      </c>
      <c r="B379" s="37" t="str">
        <f>IF('Forward collapse simulation'!C389="","-",'Forward collapse simulation'!C389)</f>
        <v>-</v>
      </c>
      <c r="C379" s="85">
        <f>'Forward collapse simulation'!E389</f>
        <v>343.15</v>
      </c>
      <c r="D379" s="85">
        <f>'Forward collapse simulation'!F389</f>
        <v>-14.72</v>
      </c>
      <c r="E379" s="85">
        <f>'Forward collapse simulation'!D389</f>
        <v>4.53</v>
      </c>
      <c r="F379" s="85"/>
      <c r="G379" s="3" t="str">
        <f t="shared" si="234"/>
        <v>1.17</v>
      </c>
      <c r="H379" s="3" t="str">
        <f t="shared" si="235"/>
        <v>-</v>
      </c>
      <c r="I379" s="3">
        <f t="shared" si="236"/>
        <v>343.15</v>
      </c>
      <c r="J379" s="3">
        <f t="shared" si="237"/>
        <v>-14.72</v>
      </c>
      <c r="K379" s="3">
        <f t="shared" si="238"/>
        <v>4.077</v>
      </c>
      <c r="L379" s="85"/>
      <c r="M379" s="3" t="str">
        <f t="shared" si="239"/>
        <v>1.17</v>
      </c>
      <c r="N379" s="3" t="str">
        <f t="shared" si="240"/>
        <v>-</v>
      </c>
      <c r="O379" s="3">
        <f t="shared" si="241"/>
        <v>343.15</v>
      </c>
      <c r="P379" s="3">
        <f t="shared" si="242"/>
        <v>-14.72</v>
      </c>
      <c r="Q379" s="3">
        <f t="shared" si="243"/>
        <v>3.6240000000000006</v>
      </c>
      <c r="R379" s="85"/>
      <c r="S379" s="3" t="str">
        <f t="shared" si="244"/>
        <v>1.17</v>
      </c>
      <c r="T379" s="3" t="str">
        <f t="shared" si="245"/>
        <v>-</v>
      </c>
      <c r="U379" s="3">
        <f t="shared" si="246"/>
        <v>343.15</v>
      </c>
      <c r="V379" s="3">
        <f t="shared" si="247"/>
        <v>-14.72</v>
      </c>
      <c r="W379" s="3">
        <f t="shared" si="248"/>
        <v>3.1709999999999998</v>
      </c>
      <c r="X379" s="85"/>
      <c r="Y379" s="3" t="str">
        <f t="shared" si="249"/>
        <v>1.17</v>
      </c>
      <c r="Z379" s="3" t="str">
        <f t="shared" si="250"/>
        <v>-</v>
      </c>
      <c r="AA379" s="3">
        <f t="shared" si="251"/>
        <v>343.15</v>
      </c>
      <c r="AB379" s="3">
        <f t="shared" si="252"/>
        <v>-14.72</v>
      </c>
      <c r="AC379" s="3">
        <f t="shared" si="253"/>
        <v>2.718</v>
      </c>
      <c r="AD379" s="85"/>
      <c r="AE379" s="3" t="str">
        <f t="shared" si="254"/>
        <v>1.17</v>
      </c>
      <c r="AF379" s="3" t="str">
        <f t="shared" si="255"/>
        <v>-</v>
      </c>
      <c r="AG379" s="3">
        <f t="shared" si="256"/>
        <v>343.15</v>
      </c>
      <c r="AH379" s="3">
        <f t="shared" si="257"/>
        <v>-14.72</v>
      </c>
      <c r="AI379" s="3">
        <f t="shared" si="258"/>
        <v>2.2650000000000001</v>
      </c>
      <c r="AJ379" s="85"/>
      <c r="AK379" s="3" t="str">
        <f t="shared" si="259"/>
        <v>1.17</v>
      </c>
      <c r="AL379" s="3" t="str">
        <f t="shared" si="260"/>
        <v>-</v>
      </c>
      <c r="AM379" s="3">
        <f t="shared" si="261"/>
        <v>343.15</v>
      </c>
      <c r="AN379" s="3">
        <f t="shared" si="262"/>
        <v>-14.72</v>
      </c>
      <c r="AO379" s="3">
        <f t="shared" si="263"/>
        <v>1.8120000000000003</v>
      </c>
      <c r="AP379" s="85"/>
      <c r="AQ379" s="3" t="str">
        <f t="shared" si="264"/>
        <v>1.17</v>
      </c>
      <c r="AR379" s="3" t="str">
        <f t="shared" si="265"/>
        <v>-</v>
      </c>
      <c r="AS379" s="3">
        <f t="shared" si="266"/>
        <v>343.15</v>
      </c>
      <c r="AT379" s="3">
        <f t="shared" si="267"/>
        <v>-14.72</v>
      </c>
      <c r="AU379" s="3">
        <f t="shared" si="268"/>
        <v>1.359</v>
      </c>
      <c r="AV379" s="85"/>
      <c r="AW379" s="3" t="str">
        <f t="shared" si="269"/>
        <v>1.17</v>
      </c>
      <c r="AX379" s="3" t="str">
        <f t="shared" si="270"/>
        <v>-</v>
      </c>
      <c r="AY379" s="3">
        <f t="shared" si="271"/>
        <v>343.15</v>
      </c>
      <c r="AZ379" s="3">
        <f t="shared" si="272"/>
        <v>-14.72</v>
      </c>
      <c r="BA379" s="3">
        <f t="shared" si="273"/>
        <v>0.90600000000000014</v>
      </c>
      <c r="BB379" s="85"/>
      <c r="BC379" s="3" t="str">
        <f t="shared" si="274"/>
        <v>1.17</v>
      </c>
      <c r="BD379" s="3" t="str">
        <f t="shared" si="275"/>
        <v>-</v>
      </c>
      <c r="BE379" s="3">
        <f t="shared" si="276"/>
        <v>343.15</v>
      </c>
      <c r="BF379" s="3">
        <f t="shared" si="277"/>
        <v>-14.72</v>
      </c>
      <c r="BG379" s="3">
        <f t="shared" si="278"/>
        <v>0.45300000000000007</v>
      </c>
    </row>
    <row r="380" spans="1:59" x14ac:dyDescent="0.3">
      <c r="A380" s="1" t="str">
        <f>'Forward collapse simulation'!B390</f>
        <v>1.17</v>
      </c>
      <c r="B380" s="37" t="str">
        <f>IF('Forward collapse simulation'!C390="","-",'Forward collapse simulation'!C390)</f>
        <v>-</v>
      </c>
      <c r="C380" s="85">
        <f>'Forward collapse simulation'!E390</f>
        <v>344.16</v>
      </c>
      <c r="D380" s="85">
        <f>'Forward collapse simulation'!F390</f>
        <v>-9.18</v>
      </c>
      <c r="E380" s="85">
        <f>'Forward collapse simulation'!D390</f>
        <v>7.4509999999999996</v>
      </c>
      <c r="F380" s="85"/>
      <c r="G380" s="3" t="str">
        <f t="shared" si="234"/>
        <v>1.17</v>
      </c>
      <c r="H380" s="3" t="str">
        <f t="shared" si="235"/>
        <v>-</v>
      </c>
      <c r="I380" s="3">
        <f t="shared" si="236"/>
        <v>344.16</v>
      </c>
      <c r="J380" s="3">
        <f t="shared" si="237"/>
        <v>-9.18</v>
      </c>
      <c r="K380" s="3">
        <f t="shared" si="238"/>
        <v>6.7058999999999997</v>
      </c>
      <c r="L380" s="85"/>
      <c r="M380" s="3" t="str">
        <f t="shared" si="239"/>
        <v>1.17</v>
      </c>
      <c r="N380" s="3" t="str">
        <f t="shared" si="240"/>
        <v>-</v>
      </c>
      <c r="O380" s="3">
        <f t="shared" si="241"/>
        <v>344.16</v>
      </c>
      <c r="P380" s="3">
        <f t="shared" si="242"/>
        <v>-9.18</v>
      </c>
      <c r="Q380" s="3">
        <f t="shared" si="243"/>
        <v>5.9607999999999999</v>
      </c>
      <c r="R380" s="85"/>
      <c r="S380" s="3" t="str">
        <f t="shared" si="244"/>
        <v>1.17</v>
      </c>
      <c r="T380" s="3" t="str">
        <f t="shared" si="245"/>
        <v>-</v>
      </c>
      <c r="U380" s="3">
        <f t="shared" si="246"/>
        <v>344.16</v>
      </c>
      <c r="V380" s="3">
        <f t="shared" si="247"/>
        <v>-9.18</v>
      </c>
      <c r="W380" s="3">
        <f t="shared" si="248"/>
        <v>5.2156999999999991</v>
      </c>
      <c r="X380" s="85"/>
      <c r="Y380" s="3" t="str">
        <f t="shared" si="249"/>
        <v>1.17</v>
      </c>
      <c r="Z380" s="3" t="str">
        <f t="shared" si="250"/>
        <v>-</v>
      </c>
      <c r="AA380" s="3">
        <f t="shared" si="251"/>
        <v>344.16</v>
      </c>
      <c r="AB380" s="3">
        <f t="shared" si="252"/>
        <v>-9.18</v>
      </c>
      <c r="AC380" s="3">
        <f t="shared" si="253"/>
        <v>4.4705999999999992</v>
      </c>
      <c r="AD380" s="85"/>
      <c r="AE380" s="3" t="str">
        <f t="shared" si="254"/>
        <v>1.17</v>
      </c>
      <c r="AF380" s="3" t="str">
        <f t="shared" si="255"/>
        <v>-</v>
      </c>
      <c r="AG380" s="3">
        <f t="shared" si="256"/>
        <v>344.16</v>
      </c>
      <c r="AH380" s="3">
        <f t="shared" si="257"/>
        <v>-9.18</v>
      </c>
      <c r="AI380" s="3">
        <f t="shared" si="258"/>
        <v>3.7254999999999998</v>
      </c>
      <c r="AJ380" s="85"/>
      <c r="AK380" s="3" t="str">
        <f t="shared" si="259"/>
        <v>1.17</v>
      </c>
      <c r="AL380" s="3" t="str">
        <f t="shared" si="260"/>
        <v>-</v>
      </c>
      <c r="AM380" s="3">
        <f t="shared" si="261"/>
        <v>344.16</v>
      </c>
      <c r="AN380" s="3">
        <f t="shared" si="262"/>
        <v>-9.18</v>
      </c>
      <c r="AO380" s="3">
        <f t="shared" si="263"/>
        <v>2.9803999999999999</v>
      </c>
      <c r="AP380" s="85"/>
      <c r="AQ380" s="3" t="str">
        <f t="shared" si="264"/>
        <v>1.17</v>
      </c>
      <c r="AR380" s="3" t="str">
        <f t="shared" si="265"/>
        <v>-</v>
      </c>
      <c r="AS380" s="3">
        <f t="shared" si="266"/>
        <v>344.16</v>
      </c>
      <c r="AT380" s="3">
        <f t="shared" si="267"/>
        <v>-9.18</v>
      </c>
      <c r="AU380" s="3">
        <f t="shared" si="268"/>
        <v>2.2352999999999996</v>
      </c>
      <c r="AV380" s="85"/>
      <c r="AW380" s="3" t="str">
        <f t="shared" si="269"/>
        <v>1.17</v>
      </c>
      <c r="AX380" s="3" t="str">
        <f t="shared" si="270"/>
        <v>-</v>
      </c>
      <c r="AY380" s="3">
        <f t="shared" si="271"/>
        <v>344.16</v>
      </c>
      <c r="AZ380" s="3">
        <f t="shared" si="272"/>
        <v>-9.18</v>
      </c>
      <c r="BA380" s="3">
        <f t="shared" si="273"/>
        <v>1.4902</v>
      </c>
      <c r="BB380" s="85"/>
      <c r="BC380" s="3" t="str">
        <f t="shared" si="274"/>
        <v>1.17</v>
      </c>
      <c r="BD380" s="3" t="str">
        <f t="shared" si="275"/>
        <v>-</v>
      </c>
      <c r="BE380" s="3">
        <f t="shared" si="276"/>
        <v>344.16</v>
      </c>
      <c r="BF380" s="3">
        <f t="shared" si="277"/>
        <v>-9.18</v>
      </c>
      <c r="BG380" s="3">
        <f t="shared" si="278"/>
        <v>0.74509999999999998</v>
      </c>
    </row>
    <row r="381" spans="1:59" x14ac:dyDescent="0.3">
      <c r="A381" s="1" t="str">
        <f>'Forward collapse simulation'!B391</f>
        <v>1.17</v>
      </c>
      <c r="B381" s="37" t="str">
        <f>IF('Forward collapse simulation'!C391="","-",'Forward collapse simulation'!C391)</f>
        <v>-</v>
      </c>
      <c r="C381" s="85">
        <f>'Forward collapse simulation'!E391</f>
        <v>345.12</v>
      </c>
      <c r="D381" s="85">
        <f>'Forward collapse simulation'!F391</f>
        <v>-4.16</v>
      </c>
      <c r="E381" s="85">
        <f>'Forward collapse simulation'!D391</f>
        <v>7.23</v>
      </c>
      <c r="F381" s="85"/>
      <c r="G381" s="3" t="str">
        <f t="shared" si="234"/>
        <v>1.17</v>
      </c>
      <c r="H381" s="3" t="str">
        <f t="shared" si="235"/>
        <v>-</v>
      </c>
      <c r="I381" s="3">
        <f t="shared" si="236"/>
        <v>345.12</v>
      </c>
      <c r="J381" s="3">
        <f t="shared" si="237"/>
        <v>-4.16</v>
      </c>
      <c r="K381" s="3">
        <f t="shared" si="238"/>
        <v>6.5070000000000006</v>
      </c>
      <c r="L381" s="85"/>
      <c r="M381" s="3" t="str">
        <f t="shared" si="239"/>
        <v>1.17</v>
      </c>
      <c r="N381" s="3" t="str">
        <f t="shared" si="240"/>
        <v>-</v>
      </c>
      <c r="O381" s="3">
        <f t="shared" si="241"/>
        <v>345.12</v>
      </c>
      <c r="P381" s="3">
        <f t="shared" si="242"/>
        <v>-4.16</v>
      </c>
      <c r="Q381" s="3">
        <f t="shared" si="243"/>
        <v>5.7840000000000007</v>
      </c>
      <c r="R381" s="85"/>
      <c r="S381" s="3" t="str">
        <f t="shared" si="244"/>
        <v>1.17</v>
      </c>
      <c r="T381" s="3" t="str">
        <f t="shared" si="245"/>
        <v>-</v>
      </c>
      <c r="U381" s="3">
        <f t="shared" si="246"/>
        <v>345.12</v>
      </c>
      <c r="V381" s="3">
        <f t="shared" si="247"/>
        <v>-4.16</v>
      </c>
      <c r="W381" s="3">
        <f t="shared" si="248"/>
        <v>5.0609999999999999</v>
      </c>
      <c r="X381" s="85"/>
      <c r="Y381" s="3" t="str">
        <f t="shared" si="249"/>
        <v>1.17</v>
      </c>
      <c r="Z381" s="3" t="str">
        <f t="shared" si="250"/>
        <v>-</v>
      </c>
      <c r="AA381" s="3">
        <f t="shared" si="251"/>
        <v>345.12</v>
      </c>
      <c r="AB381" s="3">
        <f t="shared" si="252"/>
        <v>-4.16</v>
      </c>
      <c r="AC381" s="3">
        <f t="shared" si="253"/>
        <v>4.3380000000000001</v>
      </c>
      <c r="AD381" s="85"/>
      <c r="AE381" s="3" t="str">
        <f t="shared" si="254"/>
        <v>1.17</v>
      </c>
      <c r="AF381" s="3" t="str">
        <f t="shared" si="255"/>
        <v>-</v>
      </c>
      <c r="AG381" s="3">
        <f t="shared" si="256"/>
        <v>345.12</v>
      </c>
      <c r="AH381" s="3">
        <f t="shared" si="257"/>
        <v>-4.16</v>
      </c>
      <c r="AI381" s="3">
        <f t="shared" si="258"/>
        <v>3.6150000000000002</v>
      </c>
      <c r="AJ381" s="85"/>
      <c r="AK381" s="3" t="str">
        <f t="shared" si="259"/>
        <v>1.17</v>
      </c>
      <c r="AL381" s="3" t="str">
        <f t="shared" si="260"/>
        <v>-</v>
      </c>
      <c r="AM381" s="3">
        <f t="shared" si="261"/>
        <v>345.12</v>
      </c>
      <c r="AN381" s="3">
        <f t="shared" si="262"/>
        <v>-4.16</v>
      </c>
      <c r="AO381" s="3">
        <f t="shared" si="263"/>
        <v>2.8920000000000003</v>
      </c>
      <c r="AP381" s="85"/>
      <c r="AQ381" s="3" t="str">
        <f t="shared" si="264"/>
        <v>1.17</v>
      </c>
      <c r="AR381" s="3" t="str">
        <f t="shared" si="265"/>
        <v>-</v>
      </c>
      <c r="AS381" s="3">
        <f t="shared" si="266"/>
        <v>345.12</v>
      </c>
      <c r="AT381" s="3">
        <f t="shared" si="267"/>
        <v>-4.16</v>
      </c>
      <c r="AU381" s="3">
        <f t="shared" si="268"/>
        <v>2.169</v>
      </c>
      <c r="AV381" s="85"/>
      <c r="AW381" s="3" t="str">
        <f t="shared" si="269"/>
        <v>1.17</v>
      </c>
      <c r="AX381" s="3" t="str">
        <f t="shared" si="270"/>
        <v>-</v>
      </c>
      <c r="AY381" s="3">
        <f t="shared" si="271"/>
        <v>345.12</v>
      </c>
      <c r="AZ381" s="3">
        <f t="shared" si="272"/>
        <v>-4.16</v>
      </c>
      <c r="BA381" s="3">
        <f t="shared" si="273"/>
        <v>1.4460000000000002</v>
      </c>
      <c r="BB381" s="85"/>
      <c r="BC381" s="3" t="str">
        <f t="shared" si="274"/>
        <v>1.17</v>
      </c>
      <c r="BD381" s="3" t="str">
        <f t="shared" si="275"/>
        <v>-</v>
      </c>
      <c r="BE381" s="3">
        <f t="shared" si="276"/>
        <v>345.12</v>
      </c>
      <c r="BF381" s="3">
        <f t="shared" si="277"/>
        <v>-4.16</v>
      </c>
      <c r="BG381" s="3">
        <f t="shared" si="278"/>
        <v>0.72300000000000009</v>
      </c>
    </row>
    <row r="382" spans="1:59" x14ac:dyDescent="0.3">
      <c r="A382" s="1" t="str">
        <f>'Forward collapse simulation'!B392</f>
        <v>1.17</v>
      </c>
      <c r="B382" s="37" t="str">
        <f>IF('Forward collapse simulation'!C392="","-",'Forward collapse simulation'!C392)</f>
        <v>-</v>
      </c>
      <c r="C382" s="85">
        <f>'Forward collapse simulation'!E392</f>
        <v>344.54</v>
      </c>
      <c r="D382" s="85">
        <f>'Forward collapse simulation'!F392</f>
        <v>2.67</v>
      </c>
      <c r="E382" s="85">
        <f>'Forward collapse simulation'!D392</f>
        <v>6.72</v>
      </c>
      <c r="F382" s="85"/>
      <c r="G382" s="3" t="str">
        <f t="shared" si="234"/>
        <v>1.17</v>
      </c>
      <c r="H382" s="3" t="str">
        <f t="shared" si="235"/>
        <v>-</v>
      </c>
      <c r="I382" s="3">
        <f t="shared" si="236"/>
        <v>344.54</v>
      </c>
      <c r="J382" s="3">
        <f t="shared" si="237"/>
        <v>2.67</v>
      </c>
      <c r="K382" s="3">
        <f t="shared" si="238"/>
        <v>6.048</v>
      </c>
      <c r="L382" s="85"/>
      <c r="M382" s="3" t="str">
        <f t="shared" si="239"/>
        <v>1.17</v>
      </c>
      <c r="N382" s="3" t="str">
        <f t="shared" si="240"/>
        <v>-</v>
      </c>
      <c r="O382" s="3">
        <f t="shared" si="241"/>
        <v>344.54</v>
      </c>
      <c r="P382" s="3">
        <f t="shared" si="242"/>
        <v>2.67</v>
      </c>
      <c r="Q382" s="3">
        <f t="shared" si="243"/>
        <v>5.3760000000000003</v>
      </c>
      <c r="R382" s="85"/>
      <c r="S382" s="3" t="str">
        <f t="shared" si="244"/>
        <v>1.17</v>
      </c>
      <c r="T382" s="3" t="str">
        <f t="shared" si="245"/>
        <v>-</v>
      </c>
      <c r="U382" s="3">
        <f t="shared" si="246"/>
        <v>344.54</v>
      </c>
      <c r="V382" s="3">
        <f t="shared" si="247"/>
        <v>2.67</v>
      </c>
      <c r="W382" s="3">
        <f t="shared" si="248"/>
        <v>4.7039999999999997</v>
      </c>
      <c r="X382" s="85"/>
      <c r="Y382" s="3" t="str">
        <f t="shared" si="249"/>
        <v>1.17</v>
      </c>
      <c r="Z382" s="3" t="str">
        <f t="shared" si="250"/>
        <v>-</v>
      </c>
      <c r="AA382" s="3">
        <f t="shared" si="251"/>
        <v>344.54</v>
      </c>
      <c r="AB382" s="3">
        <f t="shared" si="252"/>
        <v>2.67</v>
      </c>
      <c r="AC382" s="3">
        <f t="shared" si="253"/>
        <v>4.032</v>
      </c>
      <c r="AD382" s="85"/>
      <c r="AE382" s="3" t="str">
        <f t="shared" si="254"/>
        <v>1.17</v>
      </c>
      <c r="AF382" s="3" t="str">
        <f t="shared" si="255"/>
        <v>-</v>
      </c>
      <c r="AG382" s="3">
        <f t="shared" si="256"/>
        <v>344.54</v>
      </c>
      <c r="AH382" s="3">
        <f t="shared" si="257"/>
        <v>2.67</v>
      </c>
      <c r="AI382" s="3">
        <f t="shared" si="258"/>
        <v>3.36</v>
      </c>
      <c r="AJ382" s="85"/>
      <c r="AK382" s="3" t="str">
        <f t="shared" si="259"/>
        <v>1.17</v>
      </c>
      <c r="AL382" s="3" t="str">
        <f t="shared" si="260"/>
        <v>-</v>
      </c>
      <c r="AM382" s="3">
        <f t="shared" si="261"/>
        <v>344.54</v>
      </c>
      <c r="AN382" s="3">
        <f t="shared" si="262"/>
        <v>2.67</v>
      </c>
      <c r="AO382" s="3">
        <f t="shared" si="263"/>
        <v>2.6880000000000002</v>
      </c>
      <c r="AP382" s="85"/>
      <c r="AQ382" s="3" t="str">
        <f t="shared" si="264"/>
        <v>1.17</v>
      </c>
      <c r="AR382" s="3" t="str">
        <f t="shared" si="265"/>
        <v>-</v>
      </c>
      <c r="AS382" s="3">
        <f t="shared" si="266"/>
        <v>344.54</v>
      </c>
      <c r="AT382" s="3">
        <f t="shared" si="267"/>
        <v>2.67</v>
      </c>
      <c r="AU382" s="3">
        <f t="shared" si="268"/>
        <v>2.016</v>
      </c>
      <c r="AV382" s="85"/>
      <c r="AW382" s="3" t="str">
        <f t="shared" si="269"/>
        <v>1.17</v>
      </c>
      <c r="AX382" s="3" t="str">
        <f t="shared" si="270"/>
        <v>-</v>
      </c>
      <c r="AY382" s="3">
        <f t="shared" si="271"/>
        <v>344.54</v>
      </c>
      <c r="AZ382" s="3">
        <f t="shared" si="272"/>
        <v>2.67</v>
      </c>
      <c r="BA382" s="3">
        <f t="shared" si="273"/>
        <v>1.3440000000000001</v>
      </c>
      <c r="BB382" s="85"/>
      <c r="BC382" s="3" t="str">
        <f t="shared" si="274"/>
        <v>1.17</v>
      </c>
      <c r="BD382" s="3" t="str">
        <f t="shared" si="275"/>
        <v>-</v>
      </c>
      <c r="BE382" s="3">
        <f t="shared" si="276"/>
        <v>344.54</v>
      </c>
      <c r="BF382" s="3">
        <f t="shared" si="277"/>
        <v>2.67</v>
      </c>
      <c r="BG382" s="3">
        <f t="shared" si="278"/>
        <v>0.67200000000000004</v>
      </c>
    </row>
    <row r="383" spans="1:59" x14ac:dyDescent="0.3">
      <c r="A383" s="1" t="str">
        <f>'Forward collapse simulation'!B393</f>
        <v>1.17</v>
      </c>
      <c r="B383" s="37" t="str">
        <f>IF('Forward collapse simulation'!C393="","-",'Forward collapse simulation'!C393)</f>
        <v>-</v>
      </c>
      <c r="C383" s="85">
        <f>'Forward collapse simulation'!E393</f>
        <v>344.46</v>
      </c>
      <c r="D383" s="85">
        <f>'Forward collapse simulation'!F393</f>
        <v>11.86</v>
      </c>
      <c r="E383" s="85">
        <f>'Forward collapse simulation'!D393</f>
        <v>6.6680000000000001</v>
      </c>
      <c r="F383" s="85"/>
      <c r="G383" s="3" t="str">
        <f t="shared" si="234"/>
        <v>1.17</v>
      </c>
      <c r="H383" s="3" t="str">
        <f t="shared" si="235"/>
        <v>-</v>
      </c>
      <c r="I383" s="3">
        <f t="shared" si="236"/>
        <v>344.46</v>
      </c>
      <c r="J383" s="3">
        <f t="shared" si="237"/>
        <v>11.86</v>
      </c>
      <c r="K383" s="3">
        <f t="shared" si="238"/>
        <v>6.0011999999999999</v>
      </c>
      <c r="L383" s="85"/>
      <c r="M383" s="3" t="str">
        <f t="shared" si="239"/>
        <v>1.17</v>
      </c>
      <c r="N383" s="3" t="str">
        <f t="shared" si="240"/>
        <v>-</v>
      </c>
      <c r="O383" s="3">
        <f t="shared" si="241"/>
        <v>344.46</v>
      </c>
      <c r="P383" s="3">
        <f t="shared" si="242"/>
        <v>11.86</v>
      </c>
      <c r="Q383" s="3">
        <f t="shared" si="243"/>
        <v>5.3344000000000005</v>
      </c>
      <c r="R383" s="85"/>
      <c r="S383" s="3" t="str">
        <f t="shared" si="244"/>
        <v>1.17</v>
      </c>
      <c r="T383" s="3" t="str">
        <f t="shared" si="245"/>
        <v>-</v>
      </c>
      <c r="U383" s="3">
        <f t="shared" si="246"/>
        <v>344.46</v>
      </c>
      <c r="V383" s="3">
        <f t="shared" si="247"/>
        <v>11.86</v>
      </c>
      <c r="W383" s="3">
        <f t="shared" si="248"/>
        <v>4.6676000000000002</v>
      </c>
      <c r="X383" s="85"/>
      <c r="Y383" s="3" t="str">
        <f t="shared" si="249"/>
        <v>1.17</v>
      </c>
      <c r="Z383" s="3" t="str">
        <f t="shared" si="250"/>
        <v>-</v>
      </c>
      <c r="AA383" s="3">
        <f t="shared" si="251"/>
        <v>344.46</v>
      </c>
      <c r="AB383" s="3">
        <f t="shared" si="252"/>
        <v>11.86</v>
      </c>
      <c r="AC383" s="3">
        <f t="shared" si="253"/>
        <v>4.0007999999999999</v>
      </c>
      <c r="AD383" s="85"/>
      <c r="AE383" s="3" t="str">
        <f t="shared" si="254"/>
        <v>1.17</v>
      </c>
      <c r="AF383" s="3" t="str">
        <f t="shared" si="255"/>
        <v>-</v>
      </c>
      <c r="AG383" s="3">
        <f t="shared" si="256"/>
        <v>344.46</v>
      </c>
      <c r="AH383" s="3">
        <f t="shared" si="257"/>
        <v>11.86</v>
      </c>
      <c r="AI383" s="3">
        <f t="shared" si="258"/>
        <v>3.3340000000000001</v>
      </c>
      <c r="AJ383" s="85"/>
      <c r="AK383" s="3" t="str">
        <f t="shared" si="259"/>
        <v>1.17</v>
      </c>
      <c r="AL383" s="3" t="str">
        <f t="shared" si="260"/>
        <v>-</v>
      </c>
      <c r="AM383" s="3">
        <f t="shared" si="261"/>
        <v>344.46</v>
      </c>
      <c r="AN383" s="3">
        <f t="shared" si="262"/>
        <v>11.86</v>
      </c>
      <c r="AO383" s="3">
        <f t="shared" si="263"/>
        <v>2.6672000000000002</v>
      </c>
      <c r="AP383" s="85"/>
      <c r="AQ383" s="3" t="str">
        <f t="shared" si="264"/>
        <v>1.17</v>
      </c>
      <c r="AR383" s="3" t="str">
        <f t="shared" si="265"/>
        <v>-</v>
      </c>
      <c r="AS383" s="3">
        <f t="shared" si="266"/>
        <v>344.46</v>
      </c>
      <c r="AT383" s="3">
        <f t="shared" si="267"/>
        <v>11.86</v>
      </c>
      <c r="AU383" s="3">
        <f t="shared" si="268"/>
        <v>2.0004</v>
      </c>
      <c r="AV383" s="85"/>
      <c r="AW383" s="3" t="str">
        <f t="shared" si="269"/>
        <v>1.17</v>
      </c>
      <c r="AX383" s="3" t="str">
        <f t="shared" si="270"/>
        <v>-</v>
      </c>
      <c r="AY383" s="3">
        <f t="shared" si="271"/>
        <v>344.46</v>
      </c>
      <c r="AZ383" s="3">
        <f t="shared" si="272"/>
        <v>11.86</v>
      </c>
      <c r="BA383" s="3">
        <f t="shared" si="273"/>
        <v>1.3336000000000001</v>
      </c>
      <c r="BB383" s="85"/>
      <c r="BC383" s="3" t="str">
        <f t="shared" si="274"/>
        <v>1.17</v>
      </c>
      <c r="BD383" s="3" t="str">
        <f t="shared" si="275"/>
        <v>-</v>
      </c>
      <c r="BE383" s="3">
        <f t="shared" si="276"/>
        <v>344.46</v>
      </c>
      <c r="BF383" s="3">
        <f t="shared" si="277"/>
        <v>11.86</v>
      </c>
      <c r="BG383" s="3">
        <f t="shared" si="278"/>
        <v>0.66680000000000006</v>
      </c>
    </row>
    <row r="384" spans="1:59" x14ac:dyDescent="0.3">
      <c r="A384" s="1" t="str">
        <f>'Forward collapse simulation'!B394</f>
        <v>1.17</v>
      </c>
      <c r="B384" s="37" t="str">
        <f>IF('Forward collapse simulation'!C394="","-",'Forward collapse simulation'!C394)</f>
        <v>-</v>
      </c>
      <c r="C384" s="85">
        <f>'Forward collapse simulation'!E394</f>
        <v>344.69</v>
      </c>
      <c r="D384" s="85">
        <f>'Forward collapse simulation'!F394</f>
        <v>23.69</v>
      </c>
      <c r="E384" s="85">
        <f>'Forward collapse simulation'!D394</f>
        <v>6.0659999999999998</v>
      </c>
      <c r="F384" s="85"/>
      <c r="G384" s="3" t="str">
        <f t="shared" si="234"/>
        <v>1.17</v>
      </c>
      <c r="H384" s="3" t="str">
        <f t="shared" si="235"/>
        <v>-</v>
      </c>
      <c r="I384" s="3">
        <f t="shared" si="236"/>
        <v>344.69</v>
      </c>
      <c r="J384" s="3">
        <f t="shared" si="237"/>
        <v>23.69</v>
      </c>
      <c r="K384" s="3">
        <f t="shared" si="238"/>
        <v>5.4593999999999996</v>
      </c>
      <c r="L384" s="85"/>
      <c r="M384" s="3" t="str">
        <f t="shared" si="239"/>
        <v>1.17</v>
      </c>
      <c r="N384" s="3" t="str">
        <f t="shared" si="240"/>
        <v>-</v>
      </c>
      <c r="O384" s="3">
        <f t="shared" si="241"/>
        <v>344.69</v>
      </c>
      <c r="P384" s="3">
        <f t="shared" si="242"/>
        <v>23.69</v>
      </c>
      <c r="Q384" s="3">
        <f t="shared" si="243"/>
        <v>4.8528000000000002</v>
      </c>
      <c r="R384" s="85"/>
      <c r="S384" s="3" t="str">
        <f t="shared" si="244"/>
        <v>1.17</v>
      </c>
      <c r="T384" s="3" t="str">
        <f t="shared" si="245"/>
        <v>-</v>
      </c>
      <c r="U384" s="3">
        <f t="shared" si="246"/>
        <v>344.69</v>
      </c>
      <c r="V384" s="3">
        <f t="shared" si="247"/>
        <v>23.69</v>
      </c>
      <c r="W384" s="3">
        <f t="shared" si="248"/>
        <v>4.2462</v>
      </c>
      <c r="X384" s="85"/>
      <c r="Y384" s="3" t="str">
        <f t="shared" si="249"/>
        <v>1.17</v>
      </c>
      <c r="Z384" s="3" t="str">
        <f t="shared" si="250"/>
        <v>-</v>
      </c>
      <c r="AA384" s="3">
        <f t="shared" si="251"/>
        <v>344.69</v>
      </c>
      <c r="AB384" s="3">
        <f t="shared" si="252"/>
        <v>23.69</v>
      </c>
      <c r="AC384" s="3">
        <f t="shared" si="253"/>
        <v>3.6395999999999997</v>
      </c>
      <c r="AD384" s="85"/>
      <c r="AE384" s="3" t="str">
        <f t="shared" si="254"/>
        <v>1.17</v>
      </c>
      <c r="AF384" s="3" t="str">
        <f t="shared" si="255"/>
        <v>-</v>
      </c>
      <c r="AG384" s="3">
        <f t="shared" si="256"/>
        <v>344.69</v>
      </c>
      <c r="AH384" s="3">
        <f t="shared" si="257"/>
        <v>23.69</v>
      </c>
      <c r="AI384" s="3">
        <f t="shared" si="258"/>
        <v>3.0329999999999999</v>
      </c>
      <c r="AJ384" s="85"/>
      <c r="AK384" s="3" t="str">
        <f t="shared" si="259"/>
        <v>1.17</v>
      </c>
      <c r="AL384" s="3" t="str">
        <f t="shared" si="260"/>
        <v>-</v>
      </c>
      <c r="AM384" s="3">
        <f t="shared" si="261"/>
        <v>344.69</v>
      </c>
      <c r="AN384" s="3">
        <f t="shared" si="262"/>
        <v>23.69</v>
      </c>
      <c r="AO384" s="3">
        <f t="shared" si="263"/>
        <v>2.4264000000000001</v>
      </c>
      <c r="AP384" s="85"/>
      <c r="AQ384" s="3" t="str">
        <f t="shared" si="264"/>
        <v>1.17</v>
      </c>
      <c r="AR384" s="3" t="str">
        <f t="shared" si="265"/>
        <v>-</v>
      </c>
      <c r="AS384" s="3">
        <f t="shared" si="266"/>
        <v>344.69</v>
      </c>
      <c r="AT384" s="3">
        <f t="shared" si="267"/>
        <v>23.69</v>
      </c>
      <c r="AU384" s="3">
        <f t="shared" si="268"/>
        <v>1.8197999999999999</v>
      </c>
      <c r="AV384" s="85"/>
      <c r="AW384" s="3" t="str">
        <f t="shared" si="269"/>
        <v>1.17</v>
      </c>
      <c r="AX384" s="3" t="str">
        <f t="shared" si="270"/>
        <v>-</v>
      </c>
      <c r="AY384" s="3">
        <f t="shared" si="271"/>
        <v>344.69</v>
      </c>
      <c r="AZ384" s="3">
        <f t="shared" si="272"/>
        <v>23.69</v>
      </c>
      <c r="BA384" s="3">
        <f t="shared" si="273"/>
        <v>1.2132000000000001</v>
      </c>
      <c r="BB384" s="85"/>
      <c r="BC384" s="3" t="str">
        <f t="shared" si="274"/>
        <v>1.17</v>
      </c>
      <c r="BD384" s="3" t="str">
        <f t="shared" si="275"/>
        <v>-</v>
      </c>
      <c r="BE384" s="3">
        <f t="shared" si="276"/>
        <v>344.69</v>
      </c>
      <c r="BF384" s="3">
        <f t="shared" si="277"/>
        <v>23.69</v>
      </c>
      <c r="BG384" s="3">
        <f t="shared" si="278"/>
        <v>0.60660000000000003</v>
      </c>
    </row>
    <row r="385" spans="1:59" x14ac:dyDescent="0.3">
      <c r="A385" s="1" t="str">
        <f>'Forward collapse simulation'!B395</f>
        <v>1.17</v>
      </c>
      <c r="B385" s="37" t="str">
        <f>IF('Forward collapse simulation'!C395="","-",'Forward collapse simulation'!C395)</f>
        <v>-</v>
      </c>
      <c r="C385" s="85">
        <f>'Forward collapse simulation'!E395</f>
        <v>345.02</v>
      </c>
      <c r="D385" s="85">
        <f>'Forward collapse simulation'!F395</f>
        <v>35.119999999999997</v>
      </c>
      <c r="E385" s="85">
        <f>'Forward collapse simulation'!D395</f>
        <v>5.7080000000000002</v>
      </c>
      <c r="F385" s="85"/>
      <c r="G385" s="3" t="str">
        <f t="shared" si="234"/>
        <v>1.17</v>
      </c>
      <c r="H385" s="3" t="str">
        <f t="shared" si="235"/>
        <v>-</v>
      </c>
      <c r="I385" s="3">
        <f t="shared" si="236"/>
        <v>345.02</v>
      </c>
      <c r="J385" s="3">
        <f t="shared" si="237"/>
        <v>35.119999999999997</v>
      </c>
      <c r="K385" s="3">
        <f t="shared" si="238"/>
        <v>5.1372</v>
      </c>
      <c r="L385" s="85"/>
      <c r="M385" s="3" t="str">
        <f t="shared" si="239"/>
        <v>1.17</v>
      </c>
      <c r="N385" s="3" t="str">
        <f t="shared" si="240"/>
        <v>-</v>
      </c>
      <c r="O385" s="3">
        <f t="shared" si="241"/>
        <v>345.02</v>
      </c>
      <c r="P385" s="3">
        <f t="shared" si="242"/>
        <v>35.119999999999997</v>
      </c>
      <c r="Q385" s="3">
        <f t="shared" si="243"/>
        <v>4.5664000000000007</v>
      </c>
      <c r="R385" s="85"/>
      <c r="S385" s="3" t="str">
        <f t="shared" si="244"/>
        <v>1.17</v>
      </c>
      <c r="T385" s="3" t="str">
        <f t="shared" si="245"/>
        <v>-</v>
      </c>
      <c r="U385" s="3">
        <f t="shared" si="246"/>
        <v>345.02</v>
      </c>
      <c r="V385" s="3">
        <f t="shared" si="247"/>
        <v>35.119999999999997</v>
      </c>
      <c r="W385" s="3">
        <f t="shared" si="248"/>
        <v>3.9956</v>
      </c>
      <c r="X385" s="85"/>
      <c r="Y385" s="3" t="str">
        <f t="shared" si="249"/>
        <v>1.17</v>
      </c>
      <c r="Z385" s="3" t="str">
        <f t="shared" si="250"/>
        <v>-</v>
      </c>
      <c r="AA385" s="3">
        <f t="shared" si="251"/>
        <v>345.02</v>
      </c>
      <c r="AB385" s="3">
        <f t="shared" si="252"/>
        <v>35.119999999999997</v>
      </c>
      <c r="AC385" s="3">
        <f t="shared" si="253"/>
        <v>3.4247999999999998</v>
      </c>
      <c r="AD385" s="85"/>
      <c r="AE385" s="3" t="str">
        <f t="shared" si="254"/>
        <v>1.17</v>
      </c>
      <c r="AF385" s="3" t="str">
        <f t="shared" si="255"/>
        <v>-</v>
      </c>
      <c r="AG385" s="3">
        <f t="shared" si="256"/>
        <v>345.02</v>
      </c>
      <c r="AH385" s="3">
        <f t="shared" si="257"/>
        <v>35.119999999999997</v>
      </c>
      <c r="AI385" s="3">
        <f t="shared" si="258"/>
        <v>2.8540000000000001</v>
      </c>
      <c r="AJ385" s="85"/>
      <c r="AK385" s="3" t="str">
        <f t="shared" si="259"/>
        <v>1.17</v>
      </c>
      <c r="AL385" s="3" t="str">
        <f t="shared" si="260"/>
        <v>-</v>
      </c>
      <c r="AM385" s="3">
        <f t="shared" si="261"/>
        <v>345.02</v>
      </c>
      <c r="AN385" s="3">
        <f t="shared" si="262"/>
        <v>35.119999999999997</v>
      </c>
      <c r="AO385" s="3">
        <f t="shared" si="263"/>
        <v>2.2832000000000003</v>
      </c>
      <c r="AP385" s="85"/>
      <c r="AQ385" s="3" t="str">
        <f t="shared" si="264"/>
        <v>1.17</v>
      </c>
      <c r="AR385" s="3" t="str">
        <f t="shared" si="265"/>
        <v>-</v>
      </c>
      <c r="AS385" s="3">
        <f t="shared" si="266"/>
        <v>345.02</v>
      </c>
      <c r="AT385" s="3">
        <f t="shared" si="267"/>
        <v>35.119999999999997</v>
      </c>
      <c r="AU385" s="3">
        <f t="shared" si="268"/>
        <v>1.7123999999999999</v>
      </c>
      <c r="AV385" s="85"/>
      <c r="AW385" s="3" t="str">
        <f t="shared" si="269"/>
        <v>1.17</v>
      </c>
      <c r="AX385" s="3" t="str">
        <f t="shared" si="270"/>
        <v>-</v>
      </c>
      <c r="AY385" s="3">
        <f t="shared" si="271"/>
        <v>345.02</v>
      </c>
      <c r="AZ385" s="3">
        <f t="shared" si="272"/>
        <v>35.119999999999997</v>
      </c>
      <c r="BA385" s="3">
        <f t="shared" si="273"/>
        <v>1.1416000000000002</v>
      </c>
      <c r="BB385" s="85"/>
      <c r="BC385" s="3" t="str">
        <f t="shared" si="274"/>
        <v>1.17</v>
      </c>
      <c r="BD385" s="3" t="str">
        <f t="shared" si="275"/>
        <v>-</v>
      </c>
      <c r="BE385" s="3">
        <f t="shared" si="276"/>
        <v>345.02</v>
      </c>
      <c r="BF385" s="3">
        <f t="shared" si="277"/>
        <v>35.119999999999997</v>
      </c>
      <c r="BG385" s="3">
        <f t="shared" si="278"/>
        <v>0.57080000000000009</v>
      </c>
    </row>
    <row r="386" spans="1:59" x14ac:dyDescent="0.3">
      <c r="A386" s="1" t="str">
        <f>'Forward collapse simulation'!B396</f>
        <v>1.17</v>
      </c>
      <c r="B386" s="37" t="str">
        <f>IF('Forward collapse simulation'!C396="","-",'Forward collapse simulation'!C396)</f>
        <v>-</v>
      </c>
      <c r="C386" s="85">
        <f>'Forward collapse simulation'!E396</f>
        <v>345.43</v>
      </c>
      <c r="D386" s="85">
        <f>'Forward collapse simulation'!F396</f>
        <v>45.64</v>
      </c>
      <c r="E386" s="85">
        <f>'Forward collapse simulation'!D396</f>
        <v>6.3490000000000002</v>
      </c>
      <c r="F386" s="85"/>
      <c r="G386" s="3" t="str">
        <f t="shared" si="234"/>
        <v>1.17</v>
      </c>
      <c r="H386" s="3" t="str">
        <f t="shared" si="235"/>
        <v>-</v>
      </c>
      <c r="I386" s="3">
        <f t="shared" si="236"/>
        <v>345.43</v>
      </c>
      <c r="J386" s="3">
        <f t="shared" si="237"/>
        <v>45.64</v>
      </c>
      <c r="K386" s="3">
        <f t="shared" si="238"/>
        <v>5.7141000000000002</v>
      </c>
      <c r="L386" s="85"/>
      <c r="M386" s="3" t="str">
        <f t="shared" si="239"/>
        <v>1.17</v>
      </c>
      <c r="N386" s="3" t="str">
        <f t="shared" si="240"/>
        <v>-</v>
      </c>
      <c r="O386" s="3">
        <f t="shared" si="241"/>
        <v>345.43</v>
      </c>
      <c r="P386" s="3">
        <f t="shared" si="242"/>
        <v>45.64</v>
      </c>
      <c r="Q386" s="3">
        <f t="shared" si="243"/>
        <v>5.0792000000000002</v>
      </c>
      <c r="R386" s="85"/>
      <c r="S386" s="3" t="str">
        <f t="shared" si="244"/>
        <v>1.17</v>
      </c>
      <c r="T386" s="3" t="str">
        <f t="shared" si="245"/>
        <v>-</v>
      </c>
      <c r="U386" s="3">
        <f t="shared" si="246"/>
        <v>345.43</v>
      </c>
      <c r="V386" s="3">
        <f t="shared" si="247"/>
        <v>45.64</v>
      </c>
      <c r="W386" s="3">
        <f t="shared" si="248"/>
        <v>4.4443000000000001</v>
      </c>
      <c r="X386" s="85"/>
      <c r="Y386" s="3" t="str">
        <f t="shared" si="249"/>
        <v>1.17</v>
      </c>
      <c r="Z386" s="3" t="str">
        <f t="shared" si="250"/>
        <v>-</v>
      </c>
      <c r="AA386" s="3">
        <f t="shared" si="251"/>
        <v>345.43</v>
      </c>
      <c r="AB386" s="3">
        <f t="shared" si="252"/>
        <v>45.64</v>
      </c>
      <c r="AC386" s="3">
        <f t="shared" si="253"/>
        <v>3.8094000000000001</v>
      </c>
      <c r="AD386" s="85"/>
      <c r="AE386" s="3" t="str">
        <f t="shared" si="254"/>
        <v>1.17</v>
      </c>
      <c r="AF386" s="3" t="str">
        <f t="shared" si="255"/>
        <v>-</v>
      </c>
      <c r="AG386" s="3">
        <f t="shared" si="256"/>
        <v>345.43</v>
      </c>
      <c r="AH386" s="3">
        <f t="shared" si="257"/>
        <v>45.64</v>
      </c>
      <c r="AI386" s="3">
        <f t="shared" si="258"/>
        <v>3.1745000000000001</v>
      </c>
      <c r="AJ386" s="85"/>
      <c r="AK386" s="3" t="str">
        <f t="shared" si="259"/>
        <v>1.17</v>
      </c>
      <c r="AL386" s="3" t="str">
        <f t="shared" si="260"/>
        <v>-</v>
      </c>
      <c r="AM386" s="3">
        <f t="shared" si="261"/>
        <v>345.43</v>
      </c>
      <c r="AN386" s="3">
        <f t="shared" si="262"/>
        <v>45.64</v>
      </c>
      <c r="AO386" s="3">
        <f t="shared" si="263"/>
        <v>2.5396000000000001</v>
      </c>
      <c r="AP386" s="85"/>
      <c r="AQ386" s="3" t="str">
        <f t="shared" si="264"/>
        <v>1.17</v>
      </c>
      <c r="AR386" s="3" t="str">
        <f t="shared" si="265"/>
        <v>-</v>
      </c>
      <c r="AS386" s="3">
        <f t="shared" si="266"/>
        <v>345.43</v>
      </c>
      <c r="AT386" s="3">
        <f t="shared" si="267"/>
        <v>45.64</v>
      </c>
      <c r="AU386" s="3">
        <f t="shared" si="268"/>
        <v>1.9047000000000001</v>
      </c>
      <c r="AV386" s="85"/>
      <c r="AW386" s="3" t="str">
        <f t="shared" si="269"/>
        <v>1.17</v>
      </c>
      <c r="AX386" s="3" t="str">
        <f t="shared" si="270"/>
        <v>-</v>
      </c>
      <c r="AY386" s="3">
        <f t="shared" si="271"/>
        <v>345.43</v>
      </c>
      <c r="AZ386" s="3">
        <f t="shared" si="272"/>
        <v>45.64</v>
      </c>
      <c r="BA386" s="3">
        <f t="shared" si="273"/>
        <v>1.2698</v>
      </c>
      <c r="BB386" s="85"/>
      <c r="BC386" s="3" t="str">
        <f t="shared" si="274"/>
        <v>1.17</v>
      </c>
      <c r="BD386" s="3" t="str">
        <f t="shared" si="275"/>
        <v>-</v>
      </c>
      <c r="BE386" s="3">
        <f t="shared" si="276"/>
        <v>345.43</v>
      </c>
      <c r="BF386" s="3">
        <f t="shared" si="277"/>
        <v>45.64</v>
      </c>
      <c r="BG386" s="3">
        <f t="shared" si="278"/>
        <v>0.63490000000000002</v>
      </c>
    </row>
    <row r="387" spans="1:59" x14ac:dyDescent="0.3">
      <c r="A387" s="1" t="str">
        <f>'Forward collapse simulation'!B397</f>
        <v>1.17</v>
      </c>
      <c r="B387" s="37" t="str">
        <f>IF('Forward collapse simulation'!C397="","-",'Forward collapse simulation'!C397)</f>
        <v>-</v>
      </c>
      <c r="C387" s="85">
        <f>'Forward collapse simulation'!E397</f>
        <v>345.36</v>
      </c>
      <c r="D387" s="85">
        <f>'Forward collapse simulation'!F397</f>
        <v>56.47</v>
      </c>
      <c r="E387" s="85">
        <f>'Forward collapse simulation'!D397</f>
        <v>7.5759999999999996</v>
      </c>
      <c r="F387" s="85"/>
      <c r="G387" s="3" t="str">
        <f t="shared" si="234"/>
        <v>1.17</v>
      </c>
      <c r="H387" s="3" t="str">
        <f t="shared" si="235"/>
        <v>-</v>
      </c>
      <c r="I387" s="3">
        <f t="shared" si="236"/>
        <v>345.36</v>
      </c>
      <c r="J387" s="3">
        <f t="shared" si="237"/>
        <v>56.47</v>
      </c>
      <c r="K387" s="3">
        <f t="shared" si="238"/>
        <v>6.8183999999999996</v>
      </c>
      <c r="L387" s="85"/>
      <c r="M387" s="3" t="str">
        <f t="shared" si="239"/>
        <v>1.17</v>
      </c>
      <c r="N387" s="3" t="str">
        <f t="shared" si="240"/>
        <v>-</v>
      </c>
      <c r="O387" s="3">
        <f t="shared" si="241"/>
        <v>345.36</v>
      </c>
      <c r="P387" s="3">
        <f t="shared" si="242"/>
        <v>56.47</v>
      </c>
      <c r="Q387" s="3">
        <f t="shared" si="243"/>
        <v>6.0608000000000004</v>
      </c>
      <c r="R387" s="85"/>
      <c r="S387" s="3" t="str">
        <f t="shared" si="244"/>
        <v>1.17</v>
      </c>
      <c r="T387" s="3" t="str">
        <f t="shared" si="245"/>
        <v>-</v>
      </c>
      <c r="U387" s="3">
        <f t="shared" si="246"/>
        <v>345.36</v>
      </c>
      <c r="V387" s="3">
        <f t="shared" si="247"/>
        <v>56.47</v>
      </c>
      <c r="W387" s="3">
        <f t="shared" si="248"/>
        <v>5.3031999999999995</v>
      </c>
      <c r="X387" s="85"/>
      <c r="Y387" s="3" t="str">
        <f t="shared" si="249"/>
        <v>1.17</v>
      </c>
      <c r="Z387" s="3" t="str">
        <f t="shared" si="250"/>
        <v>-</v>
      </c>
      <c r="AA387" s="3">
        <f t="shared" si="251"/>
        <v>345.36</v>
      </c>
      <c r="AB387" s="3">
        <f t="shared" si="252"/>
        <v>56.47</v>
      </c>
      <c r="AC387" s="3">
        <f t="shared" si="253"/>
        <v>4.5455999999999994</v>
      </c>
      <c r="AD387" s="85"/>
      <c r="AE387" s="3" t="str">
        <f t="shared" si="254"/>
        <v>1.17</v>
      </c>
      <c r="AF387" s="3" t="str">
        <f t="shared" si="255"/>
        <v>-</v>
      </c>
      <c r="AG387" s="3">
        <f t="shared" si="256"/>
        <v>345.36</v>
      </c>
      <c r="AH387" s="3">
        <f t="shared" si="257"/>
        <v>56.47</v>
      </c>
      <c r="AI387" s="3">
        <f t="shared" si="258"/>
        <v>3.7879999999999998</v>
      </c>
      <c r="AJ387" s="85"/>
      <c r="AK387" s="3" t="str">
        <f t="shared" si="259"/>
        <v>1.17</v>
      </c>
      <c r="AL387" s="3" t="str">
        <f t="shared" si="260"/>
        <v>-</v>
      </c>
      <c r="AM387" s="3">
        <f t="shared" si="261"/>
        <v>345.36</v>
      </c>
      <c r="AN387" s="3">
        <f t="shared" si="262"/>
        <v>56.47</v>
      </c>
      <c r="AO387" s="3">
        <f t="shared" si="263"/>
        <v>3.0304000000000002</v>
      </c>
      <c r="AP387" s="85"/>
      <c r="AQ387" s="3" t="str">
        <f t="shared" si="264"/>
        <v>1.17</v>
      </c>
      <c r="AR387" s="3" t="str">
        <f t="shared" si="265"/>
        <v>-</v>
      </c>
      <c r="AS387" s="3">
        <f t="shared" si="266"/>
        <v>345.36</v>
      </c>
      <c r="AT387" s="3">
        <f t="shared" si="267"/>
        <v>56.47</v>
      </c>
      <c r="AU387" s="3">
        <f t="shared" si="268"/>
        <v>2.2727999999999997</v>
      </c>
      <c r="AV387" s="85"/>
      <c r="AW387" s="3" t="str">
        <f t="shared" si="269"/>
        <v>1.17</v>
      </c>
      <c r="AX387" s="3" t="str">
        <f t="shared" si="270"/>
        <v>-</v>
      </c>
      <c r="AY387" s="3">
        <f t="shared" si="271"/>
        <v>345.36</v>
      </c>
      <c r="AZ387" s="3">
        <f t="shared" si="272"/>
        <v>56.47</v>
      </c>
      <c r="BA387" s="3">
        <f t="shared" si="273"/>
        <v>1.5152000000000001</v>
      </c>
      <c r="BB387" s="85"/>
      <c r="BC387" s="3" t="str">
        <f t="shared" si="274"/>
        <v>1.17</v>
      </c>
      <c r="BD387" s="3" t="str">
        <f t="shared" si="275"/>
        <v>-</v>
      </c>
      <c r="BE387" s="3">
        <f t="shared" si="276"/>
        <v>345.36</v>
      </c>
      <c r="BF387" s="3">
        <f t="shared" si="277"/>
        <v>56.47</v>
      </c>
      <c r="BG387" s="3">
        <f t="shared" si="278"/>
        <v>0.75760000000000005</v>
      </c>
    </row>
    <row r="388" spans="1:59" x14ac:dyDescent="0.3">
      <c r="A388" s="1" t="str">
        <f>'Forward collapse simulation'!B398</f>
        <v>1.17</v>
      </c>
      <c r="B388" s="37" t="str">
        <f>IF('Forward collapse simulation'!C398="","-",'Forward collapse simulation'!C398)</f>
        <v>-</v>
      </c>
      <c r="C388" s="85">
        <f>'Forward collapse simulation'!E398</f>
        <v>346.23</v>
      </c>
      <c r="D388" s="85">
        <f>'Forward collapse simulation'!F398</f>
        <v>66.709999999999994</v>
      </c>
      <c r="E388" s="85">
        <f>'Forward collapse simulation'!D398</f>
        <v>7.8339999999999996</v>
      </c>
      <c r="F388" s="85"/>
      <c r="G388" s="3" t="str">
        <f t="shared" ref="G388:G451" si="279">A388</f>
        <v>1.17</v>
      </c>
      <c r="H388" s="3" t="str">
        <f t="shared" ref="H388:H451" si="280">B388</f>
        <v>-</v>
      </c>
      <c r="I388" s="3">
        <f t="shared" ref="I388:I451" si="281">C388</f>
        <v>346.23</v>
      </c>
      <c r="J388" s="3">
        <f t="shared" ref="J388:J451" si="282">D388</f>
        <v>66.709999999999994</v>
      </c>
      <c r="K388" s="3">
        <f t="shared" ref="K388:K451" si="283">IF(B388="-",E388*0.9,E388)</f>
        <v>7.0506000000000002</v>
      </c>
      <c r="L388" s="85"/>
      <c r="M388" s="3" t="str">
        <f t="shared" ref="M388:M451" si="284">G388</f>
        <v>1.17</v>
      </c>
      <c r="N388" s="3" t="str">
        <f t="shared" ref="N388:N451" si="285">H388</f>
        <v>-</v>
      </c>
      <c r="O388" s="3">
        <f t="shared" ref="O388:O451" si="286">I388</f>
        <v>346.23</v>
      </c>
      <c r="P388" s="3">
        <f t="shared" ref="P388:P451" si="287">J388</f>
        <v>66.709999999999994</v>
      </c>
      <c r="Q388" s="3">
        <f t="shared" ref="Q388:Q451" si="288">IF(H388="-",$E388*0.8,$E388)</f>
        <v>6.2671999999999999</v>
      </c>
      <c r="R388" s="85"/>
      <c r="S388" s="3" t="str">
        <f t="shared" ref="S388:S451" si="289">M388</f>
        <v>1.17</v>
      </c>
      <c r="T388" s="3" t="str">
        <f t="shared" ref="T388:T451" si="290">N388</f>
        <v>-</v>
      </c>
      <c r="U388" s="3">
        <f t="shared" ref="U388:U451" si="291">O388</f>
        <v>346.23</v>
      </c>
      <c r="V388" s="3">
        <f t="shared" ref="V388:V451" si="292">P388</f>
        <v>66.709999999999994</v>
      </c>
      <c r="W388" s="3">
        <f t="shared" ref="W388:W451" si="293">IF(N388="-",$E388*0.7,$E388)</f>
        <v>5.4837999999999996</v>
      </c>
      <c r="X388" s="85"/>
      <c r="Y388" s="3" t="str">
        <f t="shared" ref="Y388:Y451" si="294">S388</f>
        <v>1.17</v>
      </c>
      <c r="Z388" s="3" t="str">
        <f t="shared" ref="Z388:Z451" si="295">T388</f>
        <v>-</v>
      </c>
      <c r="AA388" s="3">
        <f t="shared" ref="AA388:AA451" si="296">U388</f>
        <v>346.23</v>
      </c>
      <c r="AB388" s="3">
        <f t="shared" ref="AB388:AB451" si="297">V388</f>
        <v>66.709999999999994</v>
      </c>
      <c r="AC388" s="3">
        <f t="shared" ref="AC388:AC451" si="298">IF(T388="-",$E388*0.6,$E388)</f>
        <v>4.7003999999999992</v>
      </c>
      <c r="AD388" s="85"/>
      <c r="AE388" s="3" t="str">
        <f t="shared" ref="AE388:AE451" si="299">Y388</f>
        <v>1.17</v>
      </c>
      <c r="AF388" s="3" t="str">
        <f t="shared" ref="AF388:AF451" si="300">Z388</f>
        <v>-</v>
      </c>
      <c r="AG388" s="3">
        <f t="shared" ref="AG388:AG451" si="301">AA388</f>
        <v>346.23</v>
      </c>
      <c r="AH388" s="3">
        <f t="shared" ref="AH388:AH451" si="302">AB388</f>
        <v>66.709999999999994</v>
      </c>
      <c r="AI388" s="3">
        <f t="shared" ref="AI388:AI451" si="303">IF(Z388="-",$E388*0.5,$E388)</f>
        <v>3.9169999999999998</v>
      </c>
      <c r="AJ388" s="85"/>
      <c r="AK388" s="3" t="str">
        <f t="shared" ref="AK388:AK451" si="304">AE388</f>
        <v>1.17</v>
      </c>
      <c r="AL388" s="3" t="str">
        <f t="shared" ref="AL388:AL451" si="305">AF388</f>
        <v>-</v>
      </c>
      <c r="AM388" s="3">
        <f t="shared" ref="AM388:AM451" si="306">AG388</f>
        <v>346.23</v>
      </c>
      <c r="AN388" s="3">
        <f t="shared" ref="AN388:AN451" si="307">AH388</f>
        <v>66.709999999999994</v>
      </c>
      <c r="AO388" s="3">
        <f t="shared" ref="AO388:AO451" si="308">IF(AF388="-",$E388*0.4,$E388)</f>
        <v>3.1335999999999999</v>
      </c>
      <c r="AP388" s="85"/>
      <c r="AQ388" s="3" t="str">
        <f t="shared" ref="AQ388:AQ451" si="309">AK388</f>
        <v>1.17</v>
      </c>
      <c r="AR388" s="3" t="str">
        <f t="shared" ref="AR388:AR451" si="310">AL388</f>
        <v>-</v>
      </c>
      <c r="AS388" s="3">
        <f t="shared" ref="AS388:AS451" si="311">AM388</f>
        <v>346.23</v>
      </c>
      <c r="AT388" s="3">
        <f t="shared" ref="AT388:AT451" si="312">AN388</f>
        <v>66.709999999999994</v>
      </c>
      <c r="AU388" s="3">
        <f t="shared" ref="AU388:AU451" si="313">IF(AL388="-",$E388*0.3,$E388)</f>
        <v>2.3501999999999996</v>
      </c>
      <c r="AV388" s="85"/>
      <c r="AW388" s="3" t="str">
        <f t="shared" ref="AW388:AW451" si="314">AQ388</f>
        <v>1.17</v>
      </c>
      <c r="AX388" s="3" t="str">
        <f t="shared" ref="AX388:AX451" si="315">AR388</f>
        <v>-</v>
      </c>
      <c r="AY388" s="3">
        <f t="shared" ref="AY388:AY451" si="316">AS388</f>
        <v>346.23</v>
      </c>
      <c r="AZ388" s="3">
        <f t="shared" ref="AZ388:AZ451" si="317">AT388</f>
        <v>66.709999999999994</v>
      </c>
      <c r="BA388" s="3">
        <f t="shared" ref="BA388:BA451" si="318">IF(AR388="-",$E388*0.2,$E388)</f>
        <v>1.5668</v>
      </c>
      <c r="BB388" s="85"/>
      <c r="BC388" s="3" t="str">
        <f t="shared" ref="BC388:BC451" si="319">AW388</f>
        <v>1.17</v>
      </c>
      <c r="BD388" s="3" t="str">
        <f t="shared" ref="BD388:BD451" si="320">AX388</f>
        <v>-</v>
      </c>
      <c r="BE388" s="3">
        <f t="shared" ref="BE388:BE451" si="321">AY388</f>
        <v>346.23</v>
      </c>
      <c r="BF388" s="3">
        <f t="shared" ref="BF388:BF451" si="322">AZ388</f>
        <v>66.709999999999994</v>
      </c>
      <c r="BG388" s="3">
        <f t="shared" ref="BG388:BG451" si="323">IF(AX388="-",$E388*0.1,$E388)</f>
        <v>0.78339999999999999</v>
      </c>
    </row>
    <row r="389" spans="1:59" x14ac:dyDescent="0.3">
      <c r="A389" s="1" t="str">
        <f>'Forward collapse simulation'!B399</f>
        <v>1.17</v>
      </c>
      <c r="B389" s="37" t="str">
        <f>IF('Forward collapse simulation'!C399="","-",'Forward collapse simulation'!C399)</f>
        <v>-</v>
      </c>
      <c r="C389" s="85">
        <f>'Forward collapse simulation'!E399</f>
        <v>348.31</v>
      </c>
      <c r="D389" s="85">
        <f>'Forward collapse simulation'!F399</f>
        <v>72.06</v>
      </c>
      <c r="E389" s="85">
        <f>'Forward collapse simulation'!D399</f>
        <v>8.827</v>
      </c>
      <c r="F389" s="85"/>
      <c r="G389" s="3" t="str">
        <f t="shared" si="279"/>
        <v>1.17</v>
      </c>
      <c r="H389" s="3" t="str">
        <f t="shared" si="280"/>
        <v>-</v>
      </c>
      <c r="I389" s="3">
        <f t="shared" si="281"/>
        <v>348.31</v>
      </c>
      <c r="J389" s="3">
        <f t="shared" si="282"/>
        <v>72.06</v>
      </c>
      <c r="K389" s="3">
        <f t="shared" si="283"/>
        <v>7.9443000000000001</v>
      </c>
      <c r="L389" s="85"/>
      <c r="M389" s="3" t="str">
        <f t="shared" si="284"/>
        <v>1.17</v>
      </c>
      <c r="N389" s="3" t="str">
        <f t="shared" si="285"/>
        <v>-</v>
      </c>
      <c r="O389" s="3">
        <f t="shared" si="286"/>
        <v>348.31</v>
      </c>
      <c r="P389" s="3">
        <f t="shared" si="287"/>
        <v>72.06</v>
      </c>
      <c r="Q389" s="3">
        <f t="shared" si="288"/>
        <v>7.0616000000000003</v>
      </c>
      <c r="R389" s="85"/>
      <c r="S389" s="3" t="str">
        <f t="shared" si="289"/>
        <v>1.17</v>
      </c>
      <c r="T389" s="3" t="str">
        <f t="shared" si="290"/>
        <v>-</v>
      </c>
      <c r="U389" s="3">
        <f t="shared" si="291"/>
        <v>348.31</v>
      </c>
      <c r="V389" s="3">
        <f t="shared" si="292"/>
        <v>72.06</v>
      </c>
      <c r="W389" s="3">
        <f t="shared" si="293"/>
        <v>6.1788999999999996</v>
      </c>
      <c r="X389" s="85"/>
      <c r="Y389" s="3" t="str">
        <f t="shared" si="294"/>
        <v>1.17</v>
      </c>
      <c r="Z389" s="3" t="str">
        <f t="shared" si="295"/>
        <v>-</v>
      </c>
      <c r="AA389" s="3">
        <f t="shared" si="296"/>
        <v>348.31</v>
      </c>
      <c r="AB389" s="3">
        <f t="shared" si="297"/>
        <v>72.06</v>
      </c>
      <c r="AC389" s="3">
        <f t="shared" si="298"/>
        <v>5.2961999999999998</v>
      </c>
      <c r="AD389" s="85"/>
      <c r="AE389" s="3" t="str">
        <f t="shared" si="299"/>
        <v>1.17</v>
      </c>
      <c r="AF389" s="3" t="str">
        <f t="shared" si="300"/>
        <v>-</v>
      </c>
      <c r="AG389" s="3">
        <f t="shared" si="301"/>
        <v>348.31</v>
      </c>
      <c r="AH389" s="3">
        <f t="shared" si="302"/>
        <v>72.06</v>
      </c>
      <c r="AI389" s="3">
        <f t="shared" si="303"/>
        <v>4.4135</v>
      </c>
      <c r="AJ389" s="85"/>
      <c r="AK389" s="3" t="str">
        <f t="shared" si="304"/>
        <v>1.17</v>
      </c>
      <c r="AL389" s="3" t="str">
        <f t="shared" si="305"/>
        <v>-</v>
      </c>
      <c r="AM389" s="3">
        <f t="shared" si="306"/>
        <v>348.31</v>
      </c>
      <c r="AN389" s="3">
        <f t="shared" si="307"/>
        <v>72.06</v>
      </c>
      <c r="AO389" s="3">
        <f t="shared" si="308"/>
        <v>3.5308000000000002</v>
      </c>
      <c r="AP389" s="85"/>
      <c r="AQ389" s="3" t="str">
        <f t="shared" si="309"/>
        <v>1.17</v>
      </c>
      <c r="AR389" s="3" t="str">
        <f t="shared" si="310"/>
        <v>-</v>
      </c>
      <c r="AS389" s="3">
        <f t="shared" si="311"/>
        <v>348.31</v>
      </c>
      <c r="AT389" s="3">
        <f t="shared" si="312"/>
        <v>72.06</v>
      </c>
      <c r="AU389" s="3">
        <f t="shared" si="313"/>
        <v>2.6480999999999999</v>
      </c>
      <c r="AV389" s="85"/>
      <c r="AW389" s="3" t="str">
        <f t="shared" si="314"/>
        <v>1.17</v>
      </c>
      <c r="AX389" s="3" t="str">
        <f t="shared" si="315"/>
        <v>-</v>
      </c>
      <c r="AY389" s="3">
        <f t="shared" si="316"/>
        <v>348.31</v>
      </c>
      <c r="AZ389" s="3">
        <f t="shared" si="317"/>
        <v>72.06</v>
      </c>
      <c r="BA389" s="3">
        <f t="shared" si="318"/>
        <v>1.7654000000000001</v>
      </c>
      <c r="BB389" s="85"/>
      <c r="BC389" s="3" t="str">
        <f t="shared" si="319"/>
        <v>1.17</v>
      </c>
      <c r="BD389" s="3" t="str">
        <f t="shared" si="320"/>
        <v>-</v>
      </c>
      <c r="BE389" s="3">
        <f t="shared" si="321"/>
        <v>348.31</v>
      </c>
      <c r="BF389" s="3">
        <f t="shared" si="322"/>
        <v>72.06</v>
      </c>
      <c r="BG389" s="3">
        <f t="shared" si="323"/>
        <v>0.88270000000000004</v>
      </c>
    </row>
    <row r="390" spans="1:59" x14ac:dyDescent="0.3">
      <c r="A390" s="1" t="str">
        <f>'Forward collapse simulation'!B400</f>
        <v>1.17</v>
      </c>
      <c r="B390" s="37" t="str">
        <f>IF('Forward collapse simulation'!C400="","-",'Forward collapse simulation'!C400)</f>
        <v>-</v>
      </c>
      <c r="C390" s="85">
        <f>'Forward collapse simulation'!E400</f>
        <v>351.77</v>
      </c>
      <c r="D390" s="85">
        <f>'Forward collapse simulation'!F400</f>
        <v>77.41</v>
      </c>
      <c r="E390" s="85">
        <f>'Forward collapse simulation'!D400</f>
        <v>13.976000000000001</v>
      </c>
      <c r="F390" s="85"/>
      <c r="G390" s="3" t="str">
        <f t="shared" si="279"/>
        <v>1.17</v>
      </c>
      <c r="H390" s="3" t="str">
        <f t="shared" si="280"/>
        <v>-</v>
      </c>
      <c r="I390" s="3">
        <f t="shared" si="281"/>
        <v>351.77</v>
      </c>
      <c r="J390" s="3">
        <f t="shared" si="282"/>
        <v>77.41</v>
      </c>
      <c r="K390" s="3">
        <f t="shared" si="283"/>
        <v>12.5784</v>
      </c>
      <c r="L390" s="85"/>
      <c r="M390" s="3" t="str">
        <f t="shared" si="284"/>
        <v>1.17</v>
      </c>
      <c r="N390" s="3" t="str">
        <f t="shared" si="285"/>
        <v>-</v>
      </c>
      <c r="O390" s="3">
        <f t="shared" si="286"/>
        <v>351.77</v>
      </c>
      <c r="P390" s="3">
        <f t="shared" si="287"/>
        <v>77.41</v>
      </c>
      <c r="Q390" s="3">
        <f t="shared" si="288"/>
        <v>11.180800000000001</v>
      </c>
      <c r="R390" s="85"/>
      <c r="S390" s="3" t="str">
        <f t="shared" si="289"/>
        <v>1.17</v>
      </c>
      <c r="T390" s="3" t="str">
        <f t="shared" si="290"/>
        <v>-</v>
      </c>
      <c r="U390" s="3">
        <f t="shared" si="291"/>
        <v>351.77</v>
      </c>
      <c r="V390" s="3">
        <f t="shared" si="292"/>
        <v>77.41</v>
      </c>
      <c r="W390" s="3">
        <f t="shared" si="293"/>
        <v>9.7832000000000008</v>
      </c>
      <c r="X390" s="85"/>
      <c r="Y390" s="3" t="str">
        <f t="shared" si="294"/>
        <v>1.17</v>
      </c>
      <c r="Z390" s="3" t="str">
        <f t="shared" si="295"/>
        <v>-</v>
      </c>
      <c r="AA390" s="3">
        <f t="shared" si="296"/>
        <v>351.77</v>
      </c>
      <c r="AB390" s="3">
        <f t="shared" si="297"/>
        <v>77.41</v>
      </c>
      <c r="AC390" s="3">
        <f t="shared" si="298"/>
        <v>8.3856000000000002</v>
      </c>
      <c r="AD390" s="85"/>
      <c r="AE390" s="3" t="str">
        <f t="shared" si="299"/>
        <v>1.17</v>
      </c>
      <c r="AF390" s="3" t="str">
        <f t="shared" si="300"/>
        <v>-</v>
      </c>
      <c r="AG390" s="3">
        <f t="shared" si="301"/>
        <v>351.77</v>
      </c>
      <c r="AH390" s="3">
        <f t="shared" si="302"/>
        <v>77.41</v>
      </c>
      <c r="AI390" s="3">
        <f t="shared" si="303"/>
        <v>6.9880000000000004</v>
      </c>
      <c r="AJ390" s="85"/>
      <c r="AK390" s="3" t="str">
        <f t="shared" si="304"/>
        <v>1.17</v>
      </c>
      <c r="AL390" s="3" t="str">
        <f t="shared" si="305"/>
        <v>-</v>
      </c>
      <c r="AM390" s="3">
        <f t="shared" si="306"/>
        <v>351.77</v>
      </c>
      <c r="AN390" s="3">
        <f t="shared" si="307"/>
        <v>77.41</v>
      </c>
      <c r="AO390" s="3">
        <f t="shared" si="308"/>
        <v>5.5904000000000007</v>
      </c>
      <c r="AP390" s="85"/>
      <c r="AQ390" s="3" t="str">
        <f t="shared" si="309"/>
        <v>1.17</v>
      </c>
      <c r="AR390" s="3" t="str">
        <f t="shared" si="310"/>
        <v>-</v>
      </c>
      <c r="AS390" s="3">
        <f t="shared" si="311"/>
        <v>351.77</v>
      </c>
      <c r="AT390" s="3">
        <f t="shared" si="312"/>
        <v>77.41</v>
      </c>
      <c r="AU390" s="3">
        <f t="shared" si="313"/>
        <v>4.1928000000000001</v>
      </c>
      <c r="AV390" s="85"/>
      <c r="AW390" s="3" t="str">
        <f t="shared" si="314"/>
        <v>1.17</v>
      </c>
      <c r="AX390" s="3" t="str">
        <f t="shared" si="315"/>
        <v>-</v>
      </c>
      <c r="AY390" s="3">
        <f t="shared" si="316"/>
        <v>351.77</v>
      </c>
      <c r="AZ390" s="3">
        <f t="shared" si="317"/>
        <v>77.41</v>
      </c>
      <c r="BA390" s="3">
        <f t="shared" si="318"/>
        <v>2.7952000000000004</v>
      </c>
      <c r="BB390" s="85"/>
      <c r="BC390" s="3" t="str">
        <f t="shared" si="319"/>
        <v>1.17</v>
      </c>
      <c r="BD390" s="3" t="str">
        <f t="shared" si="320"/>
        <v>-</v>
      </c>
      <c r="BE390" s="3">
        <f t="shared" si="321"/>
        <v>351.77</v>
      </c>
      <c r="BF390" s="3">
        <f t="shared" si="322"/>
        <v>77.41</v>
      </c>
      <c r="BG390" s="3">
        <f t="shared" si="323"/>
        <v>1.3976000000000002</v>
      </c>
    </row>
    <row r="391" spans="1:59" x14ac:dyDescent="0.3">
      <c r="A391" s="1" t="str">
        <f>'Forward collapse simulation'!B401</f>
        <v>1.17</v>
      </c>
      <c r="B391" s="37" t="str">
        <f>IF('Forward collapse simulation'!C401="","-",'Forward collapse simulation'!C401)</f>
        <v>-</v>
      </c>
      <c r="C391" s="85">
        <f>'Forward collapse simulation'!E401</f>
        <v>353.56</v>
      </c>
      <c r="D391" s="85">
        <f>'Forward collapse simulation'!F401</f>
        <v>82.92</v>
      </c>
      <c r="E391" s="85">
        <f>'Forward collapse simulation'!D401</f>
        <v>14.381</v>
      </c>
      <c r="F391" s="85"/>
      <c r="G391" s="3" t="str">
        <f t="shared" si="279"/>
        <v>1.17</v>
      </c>
      <c r="H391" s="3" t="str">
        <f t="shared" si="280"/>
        <v>-</v>
      </c>
      <c r="I391" s="3">
        <f t="shared" si="281"/>
        <v>353.56</v>
      </c>
      <c r="J391" s="3">
        <f t="shared" si="282"/>
        <v>82.92</v>
      </c>
      <c r="K391" s="3">
        <f t="shared" si="283"/>
        <v>12.9429</v>
      </c>
      <c r="L391" s="85"/>
      <c r="M391" s="3" t="str">
        <f t="shared" si="284"/>
        <v>1.17</v>
      </c>
      <c r="N391" s="3" t="str">
        <f t="shared" si="285"/>
        <v>-</v>
      </c>
      <c r="O391" s="3">
        <f t="shared" si="286"/>
        <v>353.56</v>
      </c>
      <c r="P391" s="3">
        <f t="shared" si="287"/>
        <v>82.92</v>
      </c>
      <c r="Q391" s="3">
        <f t="shared" si="288"/>
        <v>11.504800000000001</v>
      </c>
      <c r="R391" s="85"/>
      <c r="S391" s="3" t="str">
        <f t="shared" si="289"/>
        <v>1.17</v>
      </c>
      <c r="T391" s="3" t="str">
        <f t="shared" si="290"/>
        <v>-</v>
      </c>
      <c r="U391" s="3">
        <f t="shared" si="291"/>
        <v>353.56</v>
      </c>
      <c r="V391" s="3">
        <f t="shared" si="292"/>
        <v>82.92</v>
      </c>
      <c r="W391" s="3">
        <f t="shared" si="293"/>
        <v>10.066699999999999</v>
      </c>
      <c r="X391" s="85"/>
      <c r="Y391" s="3" t="str">
        <f t="shared" si="294"/>
        <v>1.17</v>
      </c>
      <c r="Z391" s="3" t="str">
        <f t="shared" si="295"/>
        <v>-</v>
      </c>
      <c r="AA391" s="3">
        <f t="shared" si="296"/>
        <v>353.56</v>
      </c>
      <c r="AB391" s="3">
        <f t="shared" si="297"/>
        <v>82.92</v>
      </c>
      <c r="AC391" s="3">
        <f t="shared" si="298"/>
        <v>8.6286000000000005</v>
      </c>
      <c r="AD391" s="85"/>
      <c r="AE391" s="3" t="str">
        <f t="shared" si="299"/>
        <v>1.17</v>
      </c>
      <c r="AF391" s="3" t="str">
        <f t="shared" si="300"/>
        <v>-</v>
      </c>
      <c r="AG391" s="3">
        <f t="shared" si="301"/>
        <v>353.56</v>
      </c>
      <c r="AH391" s="3">
        <f t="shared" si="302"/>
        <v>82.92</v>
      </c>
      <c r="AI391" s="3">
        <f t="shared" si="303"/>
        <v>7.1905000000000001</v>
      </c>
      <c r="AJ391" s="85"/>
      <c r="AK391" s="3" t="str">
        <f t="shared" si="304"/>
        <v>1.17</v>
      </c>
      <c r="AL391" s="3" t="str">
        <f t="shared" si="305"/>
        <v>-</v>
      </c>
      <c r="AM391" s="3">
        <f t="shared" si="306"/>
        <v>353.56</v>
      </c>
      <c r="AN391" s="3">
        <f t="shared" si="307"/>
        <v>82.92</v>
      </c>
      <c r="AO391" s="3">
        <f t="shared" si="308"/>
        <v>5.7524000000000006</v>
      </c>
      <c r="AP391" s="85"/>
      <c r="AQ391" s="3" t="str">
        <f t="shared" si="309"/>
        <v>1.17</v>
      </c>
      <c r="AR391" s="3" t="str">
        <f t="shared" si="310"/>
        <v>-</v>
      </c>
      <c r="AS391" s="3">
        <f t="shared" si="311"/>
        <v>353.56</v>
      </c>
      <c r="AT391" s="3">
        <f t="shared" si="312"/>
        <v>82.92</v>
      </c>
      <c r="AU391" s="3">
        <f t="shared" si="313"/>
        <v>4.3143000000000002</v>
      </c>
      <c r="AV391" s="85"/>
      <c r="AW391" s="3" t="str">
        <f t="shared" si="314"/>
        <v>1.17</v>
      </c>
      <c r="AX391" s="3" t="str">
        <f t="shared" si="315"/>
        <v>-</v>
      </c>
      <c r="AY391" s="3">
        <f t="shared" si="316"/>
        <v>353.56</v>
      </c>
      <c r="AZ391" s="3">
        <f t="shared" si="317"/>
        <v>82.92</v>
      </c>
      <c r="BA391" s="3">
        <f t="shared" si="318"/>
        <v>2.8762000000000003</v>
      </c>
      <c r="BB391" s="85"/>
      <c r="BC391" s="3" t="str">
        <f t="shared" si="319"/>
        <v>1.17</v>
      </c>
      <c r="BD391" s="3" t="str">
        <f t="shared" si="320"/>
        <v>-</v>
      </c>
      <c r="BE391" s="3">
        <f t="shared" si="321"/>
        <v>353.56</v>
      </c>
      <c r="BF391" s="3">
        <f t="shared" si="322"/>
        <v>82.92</v>
      </c>
      <c r="BG391" s="3">
        <f t="shared" si="323"/>
        <v>1.4381000000000002</v>
      </c>
    </row>
    <row r="392" spans="1:59" x14ac:dyDescent="0.3">
      <c r="A392" s="1" t="str">
        <f>'Forward collapse simulation'!B402</f>
        <v>1.17</v>
      </c>
      <c r="B392" s="37" t="str">
        <f>IF('Forward collapse simulation'!C402="","-",'Forward collapse simulation'!C402)</f>
        <v>-</v>
      </c>
      <c r="C392" s="85">
        <f>'Forward collapse simulation'!E402</f>
        <v>30.51</v>
      </c>
      <c r="D392" s="85">
        <f>'Forward collapse simulation'!F402</f>
        <v>84.56</v>
      </c>
      <c r="E392" s="85">
        <f>'Forward collapse simulation'!D402</f>
        <v>19.390999999999998</v>
      </c>
      <c r="F392" s="85"/>
      <c r="G392" s="3" t="str">
        <f t="shared" si="279"/>
        <v>1.17</v>
      </c>
      <c r="H392" s="3" t="str">
        <f t="shared" si="280"/>
        <v>-</v>
      </c>
      <c r="I392" s="3">
        <f t="shared" si="281"/>
        <v>30.51</v>
      </c>
      <c r="J392" s="3">
        <f t="shared" si="282"/>
        <v>84.56</v>
      </c>
      <c r="K392" s="3">
        <f t="shared" si="283"/>
        <v>17.451899999999998</v>
      </c>
      <c r="L392" s="85"/>
      <c r="M392" s="3" t="str">
        <f t="shared" si="284"/>
        <v>1.17</v>
      </c>
      <c r="N392" s="3" t="str">
        <f t="shared" si="285"/>
        <v>-</v>
      </c>
      <c r="O392" s="3">
        <f t="shared" si="286"/>
        <v>30.51</v>
      </c>
      <c r="P392" s="3">
        <f t="shared" si="287"/>
        <v>84.56</v>
      </c>
      <c r="Q392" s="3">
        <f t="shared" si="288"/>
        <v>15.512799999999999</v>
      </c>
      <c r="R392" s="85"/>
      <c r="S392" s="3" t="str">
        <f t="shared" si="289"/>
        <v>1.17</v>
      </c>
      <c r="T392" s="3" t="str">
        <f t="shared" si="290"/>
        <v>-</v>
      </c>
      <c r="U392" s="3">
        <f t="shared" si="291"/>
        <v>30.51</v>
      </c>
      <c r="V392" s="3">
        <f t="shared" si="292"/>
        <v>84.56</v>
      </c>
      <c r="W392" s="3">
        <f t="shared" si="293"/>
        <v>13.573699999999999</v>
      </c>
      <c r="X392" s="85"/>
      <c r="Y392" s="3" t="str">
        <f t="shared" si="294"/>
        <v>1.17</v>
      </c>
      <c r="Z392" s="3" t="str">
        <f t="shared" si="295"/>
        <v>-</v>
      </c>
      <c r="AA392" s="3">
        <f t="shared" si="296"/>
        <v>30.51</v>
      </c>
      <c r="AB392" s="3">
        <f t="shared" si="297"/>
        <v>84.56</v>
      </c>
      <c r="AC392" s="3">
        <f t="shared" si="298"/>
        <v>11.634599999999999</v>
      </c>
      <c r="AD392" s="85"/>
      <c r="AE392" s="3" t="str">
        <f t="shared" si="299"/>
        <v>1.17</v>
      </c>
      <c r="AF392" s="3" t="str">
        <f t="shared" si="300"/>
        <v>-</v>
      </c>
      <c r="AG392" s="3">
        <f t="shared" si="301"/>
        <v>30.51</v>
      </c>
      <c r="AH392" s="3">
        <f t="shared" si="302"/>
        <v>84.56</v>
      </c>
      <c r="AI392" s="3">
        <f t="shared" si="303"/>
        <v>9.6954999999999991</v>
      </c>
      <c r="AJ392" s="85"/>
      <c r="AK392" s="3" t="str">
        <f t="shared" si="304"/>
        <v>1.17</v>
      </c>
      <c r="AL392" s="3" t="str">
        <f t="shared" si="305"/>
        <v>-</v>
      </c>
      <c r="AM392" s="3">
        <f t="shared" si="306"/>
        <v>30.51</v>
      </c>
      <c r="AN392" s="3">
        <f t="shared" si="307"/>
        <v>84.56</v>
      </c>
      <c r="AO392" s="3">
        <f t="shared" si="308"/>
        <v>7.7563999999999993</v>
      </c>
      <c r="AP392" s="85"/>
      <c r="AQ392" s="3" t="str">
        <f t="shared" si="309"/>
        <v>1.17</v>
      </c>
      <c r="AR392" s="3" t="str">
        <f t="shared" si="310"/>
        <v>-</v>
      </c>
      <c r="AS392" s="3">
        <f t="shared" si="311"/>
        <v>30.51</v>
      </c>
      <c r="AT392" s="3">
        <f t="shared" si="312"/>
        <v>84.56</v>
      </c>
      <c r="AU392" s="3">
        <f t="shared" si="313"/>
        <v>5.8172999999999995</v>
      </c>
      <c r="AV392" s="85"/>
      <c r="AW392" s="3" t="str">
        <f t="shared" si="314"/>
        <v>1.17</v>
      </c>
      <c r="AX392" s="3" t="str">
        <f t="shared" si="315"/>
        <v>-</v>
      </c>
      <c r="AY392" s="3">
        <f t="shared" si="316"/>
        <v>30.51</v>
      </c>
      <c r="AZ392" s="3">
        <f t="shared" si="317"/>
        <v>84.56</v>
      </c>
      <c r="BA392" s="3">
        <f t="shared" si="318"/>
        <v>3.8781999999999996</v>
      </c>
      <c r="BB392" s="85"/>
      <c r="BC392" s="3" t="str">
        <f t="shared" si="319"/>
        <v>1.17</v>
      </c>
      <c r="BD392" s="3" t="str">
        <f t="shared" si="320"/>
        <v>-</v>
      </c>
      <c r="BE392" s="3">
        <f t="shared" si="321"/>
        <v>30.51</v>
      </c>
      <c r="BF392" s="3">
        <f t="shared" si="322"/>
        <v>84.56</v>
      </c>
      <c r="BG392" s="3">
        <f t="shared" si="323"/>
        <v>1.9390999999999998</v>
      </c>
    </row>
    <row r="393" spans="1:59" x14ac:dyDescent="0.3">
      <c r="A393" s="1" t="str">
        <f>'Forward collapse simulation'!B403</f>
        <v>1.17</v>
      </c>
      <c r="B393" s="37" t="str">
        <f>IF('Forward collapse simulation'!C403="","-",'Forward collapse simulation'!C403)</f>
        <v>-</v>
      </c>
      <c r="C393" s="85">
        <f>'Forward collapse simulation'!E403</f>
        <v>62.55</v>
      </c>
      <c r="D393" s="85">
        <f>'Forward collapse simulation'!F403</f>
        <v>84.38</v>
      </c>
      <c r="E393" s="85">
        <f>'Forward collapse simulation'!D403</f>
        <v>12.446</v>
      </c>
      <c r="F393" s="85"/>
      <c r="G393" s="3" t="str">
        <f t="shared" si="279"/>
        <v>1.17</v>
      </c>
      <c r="H393" s="3" t="str">
        <f t="shared" si="280"/>
        <v>-</v>
      </c>
      <c r="I393" s="3">
        <f t="shared" si="281"/>
        <v>62.55</v>
      </c>
      <c r="J393" s="3">
        <f t="shared" si="282"/>
        <v>84.38</v>
      </c>
      <c r="K393" s="3">
        <f t="shared" si="283"/>
        <v>11.2014</v>
      </c>
      <c r="L393" s="85"/>
      <c r="M393" s="3" t="str">
        <f t="shared" si="284"/>
        <v>1.17</v>
      </c>
      <c r="N393" s="3" t="str">
        <f t="shared" si="285"/>
        <v>-</v>
      </c>
      <c r="O393" s="3">
        <f t="shared" si="286"/>
        <v>62.55</v>
      </c>
      <c r="P393" s="3">
        <f t="shared" si="287"/>
        <v>84.38</v>
      </c>
      <c r="Q393" s="3">
        <f t="shared" si="288"/>
        <v>9.9568000000000012</v>
      </c>
      <c r="R393" s="85"/>
      <c r="S393" s="3" t="str">
        <f t="shared" si="289"/>
        <v>1.17</v>
      </c>
      <c r="T393" s="3" t="str">
        <f t="shared" si="290"/>
        <v>-</v>
      </c>
      <c r="U393" s="3">
        <f t="shared" si="291"/>
        <v>62.55</v>
      </c>
      <c r="V393" s="3">
        <f t="shared" si="292"/>
        <v>84.38</v>
      </c>
      <c r="W393" s="3">
        <f t="shared" si="293"/>
        <v>8.7121999999999993</v>
      </c>
      <c r="X393" s="85"/>
      <c r="Y393" s="3" t="str">
        <f t="shared" si="294"/>
        <v>1.17</v>
      </c>
      <c r="Z393" s="3" t="str">
        <f t="shared" si="295"/>
        <v>-</v>
      </c>
      <c r="AA393" s="3">
        <f t="shared" si="296"/>
        <v>62.55</v>
      </c>
      <c r="AB393" s="3">
        <f t="shared" si="297"/>
        <v>84.38</v>
      </c>
      <c r="AC393" s="3">
        <f t="shared" si="298"/>
        <v>7.4675999999999991</v>
      </c>
      <c r="AD393" s="85"/>
      <c r="AE393" s="3" t="str">
        <f t="shared" si="299"/>
        <v>1.17</v>
      </c>
      <c r="AF393" s="3" t="str">
        <f t="shared" si="300"/>
        <v>-</v>
      </c>
      <c r="AG393" s="3">
        <f t="shared" si="301"/>
        <v>62.55</v>
      </c>
      <c r="AH393" s="3">
        <f t="shared" si="302"/>
        <v>84.38</v>
      </c>
      <c r="AI393" s="3">
        <f t="shared" si="303"/>
        <v>6.2229999999999999</v>
      </c>
      <c r="AJ393" s="85"/>
      <c r="AK393" s="3" t="str">
        <f t="shared" si="304"/>
        <v>1.17</v>
      </c>
      <c r="AL393" s="3" t="str">
        <f t="shared" si="305"/>
        <v>-</v>
      </c>
      <c r="AM393" s="3">
        <f t="shared" si="306"/>
        <v>62.55</v>
      </c>
      <c r="AN393" s="3">
        <f t="shared" si="307"/>
        <v>84.38</v>
      </c>
      <c r="AO393" s="3">
        <f t="shared" si="308"/>
        <v>4.9784000000000006</v>
      </c>
      <c r="AP393" s="85"/>
      <c r="AQ393" s="3" t="str">
        <f t="shared" si="309"/>
        <v>1.17</v>
      </c>
      <c r="AR393" s="3" t="str">
        <f t="shared" si="310"/>
        <v>-</v>
      </c>
      <c r="AS393" s="3">
        <f t="shared" si="311"/>
        <v>62.55</v>
      </c>
      <c r="AT393" s="3">
        <f t="shared" si="312"/>
        <v>84.38</v>
      </c>
      <c r="AU393" s="3">
        <f t="shared" si="313"/>
        <v>3.7337999999999996</v>
      </c>
      <c r="AV393" s="85"/>
      <c r="AW393" s="3" t="str">
        <f t="shared" si="314"/>
        <v>1.17</v>
      </c>
      <c r="AX393" s="3" t="str">
        <f t="shared" si="315"/>
        <v>-</v>
      </c>
      <c r="AY393" s="3">
        <f t="shared" si="316"/>
        <v>62.55</v>
      </c>
      <c r="AZ393" s="3">
        <f t="shared" si="317"/>
        <v>84.38</v>
      </c>
      <c r="BA393" s="3">
        <f t="shared" si="318"/>
        <v>2.4892000000000003</v>
      </c>
      <c r="BB393" s="85"/>
      <c r="BC393" s="3" t="str">
        <f t="shared" si="319"/>
        <v>1.17</v>
      </c>
      <c r="BD393" s="3" t="str">
        <f t="shared" si="320"/>
        <v>-</v>
      </c>
      <c r="BE393" s="3">
        <f t="shared" si="321"/>
        <v>62.55</v>
      </c>
      <c r="BF393" s="3">
        <f t="shared" si="322"/>
        <v>84.38</v>
      </c>
      <c r="BG393" s="3">
        <f t="shared" si="323"/>
        <v>1.2446000000000002</v>
      </c>
    </row>
    <row r="394" spans="1:59" x14ac:dyDescent="0.3">
      <c r="A394" s="1" t="str">
        <f>'Forward collapse simulation'!B404</f>
        <v>1.17</v>
      </c>
      <c r="B394" s="37" t="str">
        <f>IF('Forward collapse simulation'!C404="","-",'Forward collapse simulation'!C404)</f>
        <v>-</v>
      </c>
      <c r="C394" s="85">
        <f>'Forward collapse simulation'!E404</f>
        <v>99.12</v>
      </c>
      <c r="D394" s="85">
        <f>'Forward collapse simulation'!F404</f>
        <v>83.14</v>
      </c>
      <c r="E394" s="85">
        <f>'Forward collapse simulation'!D404</f>
        <v>9.4589999999999996</v>
      </c>
      <c r="F394" s="85"/>
      <c r="G394" s="3" t="str">
        <f t="shared" si="279"/>
        <v>1.17</v>
      </c>
      <c r="H394" s="3" t="str">
        <f t="shared" si="280"/>
        <v>-</v>
      </c>
      <c r="I394" s="3">
        <f t="shared" si="281"/>
        <v>99.12</v>
      </c>
      <c r="J394" s="3">
        <f t="shared" si="282"/>
        <v>83.14</v>
      </c>
      <c r="K394" s="3">
        <f t="shared" si="283"/>
        <v>8.5130999999999997</v>
      </c>
      <c r="L394" s="85"/>
      <c r="M394" s="3" t="str">
        <f t="shared" si="284"/>
        <v>1.17</v>
      </c>
      <c r="N394" s="3" t="str">
        <f t="shared" si="285"/>
        <v>-</v>
      </c>
      <c r="O394" s="3">
        <f t="shared" si="286"/>
        <v>99.12</v>
      </c>
      <c r="P394" s="3">
        <f t="shared" si="287"/>
        <v>83.14</v>
      </c>
      <c r="Q394" s="3">
        <f t="shared" si="288"/>
        <v>7.5671999999999997</v>
      </c>
      <c r="R394" s="85"/>
      <c r="S394" s="3" t="str">
        <f t="shared" si="289"/>
        <v>1.17</v>
      </c>
      <c r="T394" s="3" t="str">
        <f t="shared" si="290"/>
        <v>-</v>
      </c>
      <c r="U394" s="3">
        <f t="shared" si="291"/>
        <v>99.12</v>
      </c>
      <c r="V394" s="3">
        <f t="shared" si="292"/>
        <v>83.14</v>
      </c>
      <c r="W394" s="3">
        <f t="shared" si="293"/>
        <v>6.6212999999999997</v>
      </c>
      <c r="X394" s="85"/>
      <c r="Y394" s="3" t="str">
        <f t="shared" si="294"/>
        <v>1.17</v>
      </c>
      <c r="Z394" s="3" t="str">
        <f t="shared" si="295"/>
        <v>-</v>
      </c>
      <c r="AA394" s="3">
        <f t="shared" si="296"/>
        <v>99.12</v>
      </c>
      <c r="AB394" s="3">
        <f t="shared" si="297"/>
        <v>83.14</v>
      </c>
      <c r="AC394" s="3">
        <f t="shared" si="298"/>
        <v>5.6753999999999998</v>
      </c>
      <c r="AD394" s="85"/>
      <c r="AE394" s="3" t="str">
        <f t="shared" si="299"/>
        <v>1.17</v>
      </c>
      <c r="AF394" s="3" t="str">
        <f t="shared" si="300"/>
        <v>-</v>
      </c>
      <c r="AG394" s="3">
        <f t="shared" si="301"/>
        <v>99.12</v>
      </c>
      <c r="AH394" s="3">
        <f t="shared" si="302"/>
        <v>83.14</v>
      </c>
      <c r="AI394" s="3">
        <f t="shared" si="303"/>
        <v>4.7294999999999998</v>
      </c>
      <c r="AJ394" s="85"/>
      <c r="AK394" s="3" t="str">
        <f t="shared" si="304"/>
        <v>1.17</v>
      </c>
      <c r="AL394" s="3" t="str">
        <f t="shared" si="305"/>
        <v>-</v>
      </c>
      <c r="AM394" s="3">
        <f t="shared" si="306"/>
        <v>99.12</v>
      </c>
      <c r="AN394" s="3">
        <f t="shared" si="307"/>
        <v>83.14</v>
      </c>
      <c r="AO394" s="3">
        <f t="shared" si="308"/>
        <v>3.7835999999999999</v>
      </c>
      <c r="AP394" s="85"/>
      <c r="AQ394" s="3" t="str">
        <f t="shared" si="309"/>
        <v>1.17</v>
      </c>
      <c r="AR394" s="3" t="str">
        <f t="shared" si="310"/>
        <v>-</v>
      </c>
      <c r="AS394" s="3">
        <f t="shared" si="311"/>
        <v>99.12</v>
      </c>
      <c r="AT394" s="3">
        <f t="shared" si="312"/>
        <v>83.14</v>
      </c>
      <c r="AU394" s="3">
        <f t="shared" si="313"/>
        <v>2.8376999999999999</v>
      </c>
      <c r="AV394" s="85"/>
      <c r="AW394" s="3" t="str">
        <f t="shared" si="314"/>
        <v>1.17</v>
      </c>
      <c r="AX394" s="3" t="str">
        <f t="shared" si="315"/>
        <v>-</v>
      </c>
      <c r="AY394" s="3">
        <f t="shared" si="316"/>
        <v>99.12</v>
      </c>
      <c r="AZ394" s="3">
        <f t="shared" si="317"/>
        <v>83.14</v>
      </c>
      <c r="BA394" s="3">
        <f t="shared" si="318"/>
        <v>1.8917999999999999</v>
      </c>
      <c r="BB394" s="85"/>
      <c r="BC394" s="3" t="str">
        <f t="shared" si="319"/>
        <v>1.17</v>
      </c>
      <c r="BD394" s="3" t="str">
        <f t="shared" si="320"/>
        <v>-</v>
      </c>
      <c r="BE394" s="3">
        <f t="shared" si="321"/>
        <v>99.12</v>
      </c>
      <c r="BF394" s="3">
        <f t="shared" si="322"/>
        <v>83.14</v>
      </c>
      <c r="BG394" s="3">
        <f t="shared" si="323"/>
        <v>0.94589999999999996</v>
      </c>
    </row>
    <row r="395" spans="1:59" x14ac:dyDescent="0.3">
      <c r="A395" s="1" t="str">
        <f>'Forward collapse simulation'!B405</f>
        <v>1.17</v>
      </c>
      <c r="B395" s="37" t="str">
        <f>IF('Forward collapse simulation'!C405="","-",'Forward collapse simulation'!C405)</f>
        <v>-</v>
      </c>
      <c r="C395" s="85">
        <f>'Forward collapse simulation'!E405</f>
        <v>121.7</v>
      </c>
      <c r="D395" s="85">
        <f>'Forward collapse simulation'!F405</f>
        <v>79.3</v>
      </c>
      <c r="E395" s="85">
        <f>'Forward collapse simulation'!D405</f>
        <v>7.7489999999999997</v>
      </c>
      <c r="F395" s="85"/>
      <c r="G395" s="3" t="str">
        <f t="shared" si="279"/>
        <v>1.17</v>
      </c>
      <c r="H395" s="3" t="str">
        <f t="shared" si="280"/>
        <v>-</v>
      </c>
      <c r="I395" s="3">
        <f t="shared" si="281"/>
        <v>121.7</v>
      </c>
      <c r="J395" s="3">
        <f t="shared" si="282"/>
        <v>79.3</v>
      </c>
      <c r="K395" s="3">
        <f t="shared" si="283"/>
        <v>6.9741</v>
      </c>
      <c r="L395" s="85"/>
      <c r="M395" s="3" t="str">
        <f t="shared" si="284"/>
        <v>1.17</v>
      </c>
      <c r="N395" s="3" t="str">
        <f t="shared" si="285"/>
        <v>-</v>
      </c>
      <c r="O395" s="3">
        <f t="shared" si="286"/>
        <v>121.7</v>
      </c>
      <c r="P395" s="3">
        <f t="shared" si="287"/>
        <v>79.3</v>
      </c>
      <c r="Q395" s="3">
        <f t="shared" si="288"/>
        <v>6.1992000000000003</v>
      </c>
      <c r="R395" s="85"/>
      <c r="S395" s="3" t="str">
        <f t="shared" si="289"/>
        <v>1.17</v>
      </c>
      <c r="T395" s="3" t="str">
        <f t="shared" si="290"/>
        <v>-</v>
      </c>
      <c r="U395" s="3">
        <f t="shared" si="291"/>
        <v>121.7</v>
      </c>
      <c r="V395" s="3">
        <f t="shared" si="292"/>
        <v>79.3</v>
      </c>
      <c r="W395" s="3">
        <f t="shared" si="293"/>
        <v>5.4242999999999997</v>
      </c>
      <c r="X395" s="85"/>
      <c r="Y395" s="3" t="str">
        <f t="shared" si="294"/>
        <v>1.17</v>
      </c>
      <c r="Z395" s="3" t="str">
        <f t="shared" si="295"/>
        <v>-</v>
      </c>
      <c r="AA395" s="3">
        <f t="shared" si="296"/>
        <v>121.7</v>
      </c>
      <c r="AB395" s="3">
        <f t="shared" si="297"/>
        <v>79.3</v>
      </c>
      <c r="AC395" s="3">
        <f t="shared" si="298"/>
        <v>4.6494</v>
      </c>
      <c r="AD395" s="85"/>
      <c r="AE395" s="3" t="str">
        <f t="shared" si="299"/>
        <v>1.17</v>
      </c>
      <c r="AF395" s="3" t="str">
        <f t="shared" si="300"/>
        <v>-</v>
      </c>
      <c r="AG395" s="3">
        <f t="shared" si="301"/>
        <v>121.7</v>
      </c>
      <c r="AH395" s="3">
        <f t="shared" si="302"/>
        <v>79.3</v>
      </c>
      <c r="AI395" s="3">
        <f t="shared" si="303"/>
        <v>3.8744999999999998</v>
      </c>
      <c r="AJ395" s="85"/>
      <c r="AK395" s="3" t="str">
        <f t="shared" si="304"/>
        <v>1.17</v>
      </c>
      <c r="AL395" s="3" t="str">
        <f t="shared" si="305"/>
        <v>-</v>
      </c>
      <c r="AM395" s="3">
        <f t="shared" si="306"/>
        <v>121.7</v>
      </c>
      <c r="AN395" s="3">
        <f t="shared" si="307"/>
        <v>79.3</v>
      </c>
      <c r="AO395" s="3">
        <f t="shared" si="308"/>
        <v>3.0996000000000001</v>
      </c>
      <c r="AP395" s="85"/>
      <c r="AQ395" s="3" t="str">
        <f t="shared" si="309"/>
        <v>1.17</v>
      </c>
      <c r="AR395" s="3" t="str">
        <f t="shared" si="310"/>
        <v>-</v>
      </c>
      <c r="AS395" s="3">
        <f t="shared" si="311"/>
        <v>121.7</v>
      </c>
      <c r="AT395" s="3">
        <f t="shared" si="312"/>
        <v>79.3</v>
      </c>
      <c r="AU395" s="3">
        <f t="shared" si="313"/>
        <v>2.3247</v>
      </c>
      <c r="AV395" s="85"/>
      <c r="AW395" s="3" t="str">
        <f t="shared" si="314"/>
        <v>1.17</v>
      </c>
      <c r="AX395" s="3" t="str">
        <f t="shared" si="315"/>
        <v>-</v>
      </c>
      <c r="AY395" s="3">
        <f t="shared" si="316"/>
        <v>121.7</v>
      </c>
      <c r="AZ395" s="3">
        <f t="shared" si="317"/>
        <v>79.3</v>
      </c>
      <c r="BA395" s="3">
        <f t="shared" si="318"/>
        <v>1.5498000000000001</v>
      </c>
      <c r="BB395" s="85"/>
      <c r="BC395" s="3" t="str">
        <f t="shared" si="319"/>
        <v>1.17</v>
      </c>
      <c r="BD395" s="3" t="str">
        <f t="shared" si="320"/>
        <v>-</v>
      </c>
      <c r="BE395" s="3">
        <f t="shared" si="321"/>
        <v>121.7</v>
      </c>
      <c r="BF395" s="3">
        <f t="shared" si="322"/>
        <v>79.3</v>
      </c>
      <c r="BG395" s="3">
        <f t="shared" si="323"/>
        <v>0.77490000000000003</v>
      </c>
    </row>
    <row r="396" spans="1:59" x14ac:dyDescent="0.3">
      <c r="A396" s="1" t="str">
        <f>'Forward collapse simulation'!B406</f>
        <v>1.17</v>
      </c>
      <c r="B396" s="37" t="str">
        <f>IF('Forward collapse simulation'!C406="","-",'Forward collapse simulation'!C406)</f>
        <v>-</v>
      </c>
      <c r="C396" s="85">
        <f>'Forward collapse simulation'!E406</f>
        <v>142.83000000000001</v>
      </c>
      <c r="D396" s="85">
        <f>'Forward collapse simulation'!F406</f>
        <v>70.58</v>
      </c>
      <c r="E396" s="85">
        <f>'Forward collapse simulation'!D406</f>
        <v>6.4509999999999996</v>
      </c>
      <c r="F396" s="85"/>
      <c r="G396" s="3" t="str">
        <f t="shared" si="279"/>
        <v>1.17</v>
      </c>
      <c r="H396" s="3" t="str">
        <f t="shared" si="280"/>
        <v>-</v>
      </c>
      <c r="I396" s="3">
        <f t="shared" si="281"/>
        <v>142.83000000000001</v>
      </c>
      <c r="J396" s="3">
        <f t="shared" si="282"/>
        <v>70.58</v>
      </c>
      <c r="K396" s="3">
        <f t="shared" si="283"/>
        <v>5.8058999999999994</v>
      </c>
      <c r="L396" s="85"/>
      <c r="M396" s="3" t="str">
        <f t="shared" si="284"/>
        <v>1.17</v>
      </c>
      <c r="N396" s="3" t="str">
        <f t="shared" si="285"/>
        <v>-</v>
      </c>
      <c r="O396" s="3">
        <f t="shared" si="286"/>
        <v>142.83000000000001</v>
      </c>
      <c r="P396" s="3">
        <f t="shared" si="287"/>
        <v>70.58</v>
      </c>
      <c r="Q396" s="3">
        <f t="shared" si="288"/>
        <v>5.1608000000000001</v>
      </c>
      <c r="R396" s="85"/>
      <c r="S396" s="3" t="str">
        <f t="shared" si="289"/>
        <v>1.17</v>
      </c>
      <c r="T396" s="3" t="str">
        <f t="shared" si="290"/>
        <v>-</v>
      </c>
      <c r="U396" s="3">
        <f t="shared" si="291"/>
        <v>142.83000000000001</v>
      </c>
      <c r="V396" s="3">
        <f t="shared" si="292"/>
        <v>70.58</v>
      </c>
      <c r="W396" s="3">
        <f t="shared" si="293"/>
        <v>4.5156999999999998</v>
      </c>
      <c r="X396" s="85"/>
      <c r="Y396" s="3" t="str">
        <f t="shared" si="294"/>
        <v>1.17</v>
      </c>
      <c r="Z396" s="3" t="str">
        <f t="shared" si="295"/>
        <v>-</v>
      </c>
      <c r="AA396" s="3">
        <f t="shared" si="296"/>
        <v>142.83000000000001</v>
      </c>
      <c r="AB396" s="3">
        <f t="shared" si="297"/>
        <v>70.58</v>
      </c>
      <c r="AC396" s="3">
        <f t="shared" si="298"/>
        <v>3.8705999999999996</v>
      </c>
      <c r="AD396" s="85"/>
      <c r="AE396" s="3" t="str">
        <f t="shared" si="299"/>
        <v>1.17</v>
      </c>
      <c r="AF396" s="3" t="str">
        <f t="shared" si="300"/>
        <v>-</v>
      </c>
      <c r="AG396" s="3">
        <f t="shared" si="301"/>
        <v>142.83000000000001</v>
      </c>
      <c r="AH396" s="3">
        <f t="shared" si="302"/>
        <v>70.58</v>
      </c>
      <c r="AI396" s="3">
        <f t="shared" si="303"/>
        <v>3.2254999999999998</v>
      </c>
      <c r="AJ396" s="85"/>
      <c r="AK396" s="3" t="str">
        <f t="shared" si="304"/>
        <v>1.17</v>
      </c>
      <c r="AL396" s="3" t="str">
        <f t="shared" si="305"/>
        <v>-</v>
      </c>
      <c r="AM396" s="3">
        <f t="shared" si="306"/>
        <v>142.83000000000001</v>
      </c>
      <c r="AN396" s="3">
        <f t="shared" si="307"/>
        <v>70.58</v>
      </c>
      <c r="AO396" s="3">
        <f t="shared" si="308"/>
        <v>2.5804</v>
      </c>
      <c r="AP396" s="85"/>
      <c r="AQ396" s="3" t="str">
        <f t="shared" si="309"/>
        <v>1.17</v>
      </c>
      <c r="AR396" s="3" t="str">
        <f t="shared" si="310"/>
        <v>-</v>
      </c>
      <c r="AS396" s="3">
        <f t="shared" si="311"/>
        <v>142.83000000000001</v>
      </c>
      <c r="AT396" s="3">
        <f t="shared" si="312"/>
        <v>70.58</v>
      </c>
      <c r="AU396" s="3">
        <f t="shared" si="313"/>
        <v>1.9352999999999998</v>
      </c>
      <c r="AV396" s="85"/>
      <c r="AW396" s="3" t="str">
        <f t="shared" si="314"/>
        <v>1.17</v>
      </c>
      <c r="AX396" s="3" t="str">
        <f t="shared" si="315"/>
        <v>-</v>
      </c>
      <c r="AY396" s="3">
        <f t="shared" si="316"/>
        <v>142.83000000000001</v>
      </c>
      <c r="AZ396" s="3">
        <f t="shared" si="317"/>
        <v>70.58</v>
      </c>
      <c r="BA396" s="3">
        <f t="shared" si="318"/>
        <v>1.2902</v>
      </c>
      <c r="BB396" s="85"/>
      <c r="BC396" s="3" t="str">
        <f t="shared" si="319"/>
        <v>1.17</v>
      </c>
      <c r="BD396" s="3" t="str">
        <f t="shared" si="320"/>
        <v>-</v>
      </c>
      <c r="BE396" s="3">
        <f t="shared" si="321"/>
        <v>142.83000000000001</v>
      </c>
      <c r="BF396" s="3">
        <f t="shared" si="322"/>
        <v>70.58</v>
      </c>
      <c r="BG396" s="3">
        <f t="shared" si="323"/>
        <v>0.64510000000000001</v>
      </c>
    </row>
    <row r="397" spans="1:59" x14ac:dyDescent="0.3">
      <c r="A397" s="1" t="str">
        <f>'Forward collapse simulation'!B407</f>
        <v>1.17</v>
      </c>
      <c r="B397" s="37" t="str">
        <f>IF('Forward collapse simulation'!C407="","-",'Forward collapse simulation'!C407)</f>
        <v>-</v>
      </c>
      <c r="C397" s="85">
        <f>'Forward collapse simulation'!E407</f>
        <v>152.62</v>
      </c>
      <c r="D397" s="85">
        <f>'Forward collapse simulation'!F407</f>
        <v>62.75</v>
      </c>
      <c r="E397" s="85">
        <f>'Forward collapse simulation'!D407</f>
        <v>4.6429999999999998</v>
      </c>
      <c r="F397" s="85"/>
      <c r="G397" s="3" t="str">
        <f t="shared" si="279"/>
        <v>1.17</v>
      </c>
      <c r="H397" s="3" t="str">
        <f t="shared" si="280"/>
        <v>-</v>
      </c>
      <c r="I397" s="3">
        <f t="shared" si="281"/>
        <v>152.62</v>
      </c>
      <c r="J397" s="3">
        <f t="shared" si="282"/>
        <v>62.75</v>
      </c>
      <c r="K397" s="3">
        <f t="shared" si="283"/>
        <v>4.1787000000000001</v>
      </c>
      <c r="L397" s="85"/>
      <c r="M397" s="3" t="str">
        <f t="shared" si="284"/>
        <v>1.17</v>
      </c>
      <c r="N397" s="3" t="str">
        <f t="shared" si="285"/>
        <v>-</v>
      </c>
      <c r="O397" s="3">
        <f t="shared" si="286"/>
        <v>152.62</v>
      </c>
      <c r="P397" s="3">
        <f t="shared" si="287"/>
        <v>62.75</v>
      </c>
      <c r="Q397" s="3">
        <f t="shared" si="288"/>
        <v>3.7143999999999999</v>
      </c>
      <c r="R397" s="85"/>
      <c r="S397" s="3" t="str">
        <f t="shared" si="289"/>
        <v>1.17</v>
      </c>
      <c r="T397" s="3" t="str">
        <f t="shared" si="290"/>
        <v>-</v>
      </c>
      <c r="U397" s="3">
        <f t="shared" si="291"/>
        <v>152.62</v>
      </c>
      <c r="V397" s="3">
        <f t="shared" si="292"/>
        <v>62.75</v>
      </c>
      <c r="W397" s="3">
        <f t="shared" si="293"/>
        <v>3.2500999999999998</v>
      </c>
      <c r="X397" s="85"/>
      <c r="Y397" s="3" t="str">
        <f t="shared" si="294"/>
        <v>1.17</v>
      </c>
      <c r="Z397" s="3" t="str">
        <f t="shared" si="295"/>
        <v>-</v>
      </c>
      <c r="AA397" s="3">
        <f t="shared" si="296"/>
        <v>152.62</v>
      </c>
      <c r="AB397" s="3">
        <f t="shared" si="297"/>
        <v>62.75</v>
      </c>
      <c r="AC397" s="3">
        <f t="shared" si="298"/>
        <v>2.7857999999999996</v>
      </c>
      <c r="AD397" s="85"/>
      <c r="AE397" s="3" t="str">
        <f t="shared" si="299"/>
        <v>1.17</v>
      </c>
      <c r="AF397" s="3" t="str">
        <f t="shared" si="300"/>
        <v>-</v>
      </c>
      <c r="AG397" s="3">
        <f t="shared" si="301"/>
        <v>152.62</v>
      </c>
      <c r="AH397" s="3">
        <f t="shared" si="302"/>
        <v>62.75</v>
      </c>
      <c r="AI397" s="3">
        <f t="shared" si="303"/>
        <v>2.3214999999999999</v>
      </c>
      <c r="AJ397" s="85"/>
      <c r="AK397" s="3" t="str">
        <f t="shared" si="304"/>
        <v>1.17</v>
      </c>
      <c r="AL397" s="3" t="str">
        <f t="shared" si="305"/>
        <v>-</v>
      </c>
      <c r="AM397" s="3">
        <f t="shared" si="306"/>
        <v>152.62</v>
      </c>
      <c r="AN397" s="3">
        <f t="shared" si="307"/>
        <v>62.75</v>
      </c>
      <c r="AO397" s="3">
        <f t="shared" si="308"/>
        <v>1.8572</v>
      </c>
      <c r="AP397" s="85"/>
      <c r="AQ397" s="3" t="str">
        <f t="shared" si="309"/>
        <v>1.17</v>
      </c>
      <c r="AR397" s="3" t="str">
        <f t="shared" si="310"/>
        <v>-</v>
      </c>
      <c r="AS397" s="3">
        <f t="shared" si="311"/>
        <v>152.62</v>
      </c>
      <c r="AT397" s="3">
        <f t="shared" si="312"/>
        <v>62.75</v>
      </c>
      <c r="AU397" s="3">
        <f t="shared" si="313"/>
        <v>1.3928999999999998</v>
      </c>
      <c r="AV397" s="85"/>
      <c r="AW397" s="3" t="str">
        <f t="shared" si="314"/>
        <v>1.17</v>
      </c>
      <c r="AX397" s="3" t="str">
        <f t="shared" si="315"/>
        <v>-</v>
      </c>
      <c r="AY397" s="3">
        <f t="shared" si="316"/>
        <v>152.62</v>
      </c>
      <c r="AZ397" s="3">
        <f t="shared" si="317"/>
        <v>62.75</v>
      </c>
      <c r="BA397" s="3">
        <f t="shared" si="318"/>
        <v>0.92859999999999998</v>
      </c>
      <c r="BB397" s="85"/>
      <c r="BC397" s="3" t="str">
        <f t="shared" si="319"/>
        <v>1.17</v>
      </c>
      <c r="BD397" s="3" t="str">
        <f t="shared" si="320"/>
        <v>-</v>
      </c>
      <c r="BE397" s="3">
        <f t="shared" si="321"/>
        <v>152.62</v>
      </c>
      <c r="BF397" s="3">
        <f t="shared" si="322"/>
        <v>62.75</v>
      </c>
      <c r="BG397" s="3">
        <f t="shared" si="323"/>
        <v>0.46429999999999999</v>
      </c>
    </row>
    <row r="398" spans="1:59" x14ac:dyDescent="0.3">
      <c r="A398" s="1" t="str">
        <f>'Forward collapse simulation'!B408</f>
        <v>1.17</v>
      </c>
      <c r="B398" s="37" t="str">
        <f>IF('Forward collapse simulation'!C408="","-",'Forward collapse simulation'!C408)</f>
        <v>-</v>
      </c>
      <c r="C398" s="85">
        <f>'Forward collapse simulation'!E408</f>
        <v>150.04</v>
      </c>
      <c r="D398" s="85">
        <f>'Forward collapse simulation'!F408</f>
        <v>46.8</v>
      </c>
      <c r="E398" s="85">
        <f>'Forward collapse simulation'!D408</f>
        <v>3.7149999999999999</v>
      </c>
      <c r="F398" s="85"/>
      <c r="G398" s="3" t="str">
        <f t="shared" si="279"/>
        <v>1.17</v>
      </c>
      <c r="H398" s="3" t="str">
        <f t="shared" si="280"/>
        <v>-</v>
      </c>
      <c r="I398" s="3">
        <f t="shared" si="281"/>
        <v>150.04</v>
      </c>
      <c r="J398" s="3">
        <f t="shared" si="282"/>
        <v>46.8</v>
      </c>
      <c r="K398" s="3">
        <f t="shared" si="283"/>
        <v>3.3435000000000001</v>
      </c>
      <c r="L398" s="85"/>
      <c r="M398" s="3" t="str">
        <f t="shared" si="284"/>
        <v>1.17</v>
      </c>
      <c r="N398" s="3" t="str">
        <f t="shared" si="285"/>
        <v>-</v>
      </c>
      <c r="O398" s="3">
        <f t="shared" si="286"/>
        <v>150.04</v>
      </c>
      <c r="P398" s="3">
        <f t="shared" si="287"/>
        <v>46.8</v>
      </c>
      <c r="Q398" s="3">
        <f t="shared" si="288"/>
        <v>2.972</v>
      </c>
      <c r="R398" s="85"/>
      <c r="S398" s="3" t="str">
        <f t="shared" si="289"/>
        <v>1.17</v>
      </c>
      <c r="T398" s="3" t="str">
        <f t="shared" si="290"/>
        <v>-</v>
      </c>
      <c r="U398" s="3">
        <f t="shared" si="291"/>
        <v>150.04</v>
      </c>
      <c r="V398" s="3">
        <f t="shared" si="292"/>
        <v>46.8</v>
      </c>
      <c r="W398" s="3">
        <f t="shared" si="293"/>
        <v>2.6004999999999998</v>
      </c>
      <c r="X398" s="85"/>
      <c r="Y398" s="3" t="str">
        <f t="shared" si="294"/>
        <v>1.17</v>
      </c>
      <c r="Z398" s="3" t="str">
        <f t="shared" si="295"/>
        <v>-</v>
      </c>
      <c r="AA398" s="3">
        <f t="shared" si="296"/>
        <v>150.04</v>
      </c>
      <c r="AB398" s="3">
        <f t="shared" si="297"/>
        <v>46.8</v>
      </c>
      <c r="AC398" s="3">
        <f t="shared" si="298"/>
        <v>2.2289999999999996</v>
      </c>
      <c r="AD398" s="85"/>
      <c r="AE398" s="3" t="str">
        <f t="shared" si="299"/>
        <v>1.17</v>
      </c>
      <c r="AF398" s="3" t="str">
        <f t="shared" si="300"/>
        <v>-</v>
      </c>
      <c r="AG398" s="3">
        <f t="shared" si="301"/>
        <v>150.04</v>
      </c>
      <c r="AH398" s="3">
        <f t="shared" si="302"/>
        <v>46.8</v>
      </c>
      <c r="AI398" s="3">
        <f t="shared" si="303"/>
        <v>1.8574999999999999</v>
      </c>
      <c r="AJ398" s="85"/>
      <c r="AK398" s="3" t="str">
        <f t="shared" si="304"/>
        <v>1.17</v>
      </c>
      <c r="AL398" s="3" t="str">
        <f t="shared" si="305"/>
        <v>-</v>
      </c>
      <c r="AM398" s="3">
        <f t="shared" si="306"/>
        <v>150.04</v>
      </c>
      <c r="AN398" s="3">
        <f t="shared" si="307"/>
        <v>46.8</v>
      </c>
      <c r="AO398" s="3">
        <f t="shared" si="308"/>
        <v>1.486</v>
      </c>
      <c r="AP398" s="85"/>
      <c r="AQ398" s="3" t="str">
        <f t="shared" si="309"/>
        <v>1.17</v>
      </c>
      <c r="AR398" s="3" t="str">
        <f t="shared" si="310"/>
        <v>-</v>
      </c>
      <c r="AS398" s="3">
        <f t="shared" si="311"/>
        <v>150.04</v>
      </c>
      <c r="AT398" s="3">
        <f t="shared" si="312"/>
        <v>46.8</v>
      </c>
      <c r="AU398" s="3">
        <f t="shared" si="313"/>
        <v>1.1144999999999998</v>
      </c>
      <c r="AV398" s="85"/>
      <c r="AW398" s="3" t="str">
        <f t="shared" si="314"/>
        <v>1.17</v>
      </c>
      <c r="AX398" s="3" t="str">
        <f t="shared" si="315"/>
        <v>-</v>
      </c>
      <c r="AY398" s="3">
        <f t="shared" si="316"/>
        <v>150.04</v>
      </c>
      <c r="AZ398" s="3">
        <f t="shared" si="317"/>
        <v>46.8</v>
      </c>
      <c r="BA398" s="3">
        <f t="shared" si="318"/>
        <v>0.74299999999999999</v>
      </c>
      <c r="BB398" s="85"/>
      <c r="BC398" s="3" t="str">
        <f t="shared" si="319"/>
        <v>1.17</v>
      </c>
      <c r="BD398" s="3" t="str">
        <f t="shared" si="320"/>
        <v>-</v>
      </c>
      <c r="BE398" s="3">
        <f t="shared" si="321"/>
        <v>150.04</v>
      </c>
      <c r="BF398" s="3">
        <f t="shared" si="322"/>
        <v>46.8</v>
      </c>
      <c r="BG398" s="3">
        <f t="shared" si="323"/>
        <v>0.3715</v>
      </c>
    </row>
    <row r="399" spans="1:59" x14ac:dyDescent="0.3">
      <c r="A399" s="1" t="str">
        <f>'Forward collapse simulation'!B409</f>
        <v>1.17</v>
      </c>
      <c r="B399" s="37" t="str">
        <f>IF('Forward collapse simulation'!C409="","-",'Forward collapse simulation'!C409)</f>
        <v>-</v>
      </c>
      <c r="C399" s="85">
        <f>'Forward collapse simulation'!E409</f>
        <v>153.33000000000001</v>
      </c>
      <c r="D399" s="85">
        <f>'Forward collapse simulation'!F409</f>
        <v>27.15</v>
      </c>
      <c r="E399" s="85">
        <f>'Forward collapse simulation'!D409</f>
        <v>3.1440000000000001</v>
      </c>
      <c r="F399" s="85"/>
      <c r="G399" s="3" t="str">
        <f t="shared" si="279"/>
        <v>1.17</v>
      </c>
      <c r="H399" s="3" t="str">
        <f t="shared" si="280"/>
        <v>-</v>
      </c>
      <c r="I399" s="3">
        <f t="shared" si="281"/>
        <v>153.33000000000001</v>
      </c>
      <c r="J399" s="3">
        <f t="shared" si="282"/>
        <v>27.15</v>
      </c>
      <c r="K399" s="3">
        <f t="shared" si="283"/>
        <v>2.8296000000000001</v>
      </c>
      <c r="L399" s="85"/>
      <c r="M399" s="3" t="str">
        <f t="shared" si="284"/>
        <v>1.17</v>
      </c>
      <c r="N399" s="3" t="str">
        <f t="shared" si="285"/>
        <v>-</v>
      </c>
      <c r="O399" s="3">
        <f t="shared" si="286"/>
        <v>153.33000000000001</v>
      </c>
      <c r="P399" s="3">
        <f t="shared" si="287"/>
        <v>27.15</v>
      </c>
      <c r="Q399" s="3">
        <f t="shared" si="288"/>
        <v>2.5152000000000001</v>
      </c>
      <c r="R399" s="85"/>
      <c r="S399" s="3" t="str">
        <f t="shared" si="289"/>
        <v>1.17</v>
      </c>
      <c r="T399" s="3" t="str">
        <f t="shared" si="290"/>
        <v>-</v>
      </c>
      <c r="U399" s="3">
        <f t="shared" si="291"/>
        <v>153.33000000000001</v>
      </c>
      <c r="V399" s="3">
        <f t="shared" si="292"/>
        <v>27.15</v>
      </c>
      <c r="W399" s="3">
        <f t="shared" si="293"/>
        <v>2.2008000000000001</v>
      </c>
      <c r="X399" s="85"/>
      <c r="Y399" s="3" t="str">
        <f t="shared" si="294"/>
        <v>1.17</v>
      </c>
      <c r="Z399" s="3" t="str">
        <f t="shared" si="295"/>
        <v>-</v>
      </c>
      <c r="AA399" s="3">
        <f t="shared" si="296"/>
        <v>153.33000000000001</v>
      </c>
      <c r="AB399" s="3">
        <f t="shared" si="297"/>
        <v>27.15</v>
      </c>
      <c r="AC399" s="3">
        <f t="shared" si="298"/>
        <v>1.8864000000000001</v>
      </c>
      <c r="AD399" s="85"/>
      <c r="AE399" s="3" t="str">
        <f t="shared" si="299"/>
        <v>1.17</v>
      </c>
      <c r="AF399" s="3" t="str">
        <f t="shared" si="300"/>
        <v>-</v>
      </c>
      <c r="AG399" s="3">
        <f t="shared" si="301"/>
        <v>153.33000000000001</v>
      </c>
      <c r="AH399" s="3">
        <f t="shared" si="302"/>
        <v>27.15</v>
      </c>
      <c r="AI399" s="3">
        <f t="shared" si="303"/>
        <v>1.5720000000000001</v>
      </c>
      <c r="AJ399" s="85"/>
      <c r="AK399" s="3" t="str">
        <f t="shared" si="304"/>
        <v>1.17</v>
      </c>
      <c r="AL399" s="3" t="str">
        <f t="shared" si="305"/>
        <v>-</v>
      </c>
      <c r="AM399" s="3">
        <f t="shared" si="306"/>
        <v>153.33000000000001</v>
      </c>
      <c r="AN399" s="3">
        <f t="shared" si="307"/>
        <v>27.15</v>
      </c>
      <c r="AO399" s="3">
        <f t="shared" si="308"/>
        <v>1.2576000000000001</v>
      </c>
      <c r="AP399" s="85"/>
      <c r="AQ399" s="3" t="str">
        <f t="shared" si="309"/>
        <v>1.17</v>
      </c>
      <c r="AR399" s="3" t="str">
        <f t="shared" si="310"/>
        <v>-</v>
      </c>
      <c r="AS399" s="3">
        <f t="shared" si="311"/>
        <v>153.33000000000001</v>
      </c>
      <c r="AT399" s="3">
        <f t="shared" si="312"/>
        <v>27.15</v>
      </c>
      <c r="AU399" s="3">
        <f t="shared" si="313"/>
        <v>0.94320000000000004</v>
      </c>
      <c r="AV399" s="85"/>
      <c r="AW399" s="3" t="str">
        <f t="shared" si="314"/>
        <v>1.17</v>
      </c>
      <c r="AX399" s="3" t="str">
        <f t="shared" si="315"/>
        <v>-</v>
      </c>
      <c r="AY399" s="3">
        <f t="shared" si="316"/>
        <v>153.33000000000001</v>
      </c>
      <c r="AZ399" s="3">
        <f t="shared" si="317"/>
        <v>27.15</v>
      </c>
      <c r="BA399" s="3">
        <f t="shared" si="318"/>
        <v>0.62880000000000003</v>
      </c>
      <c r="BB399" s="85"/>
      <c r="BC399" s="3" t="str">
        <f t="shared" si="319"/>
        <v>1.17</v>
      </c>
      <c r="BD399" s="3" t="str">
        <f t="shared" si="320"/>
        <v>-</v>
      </c>
      <c r="BE399" s="3">
        <f t="shared" si="321"/>
        <v>153.33000000000001</v>
      </c>
      <c r="BF399" s="3">
        <f t="shared" si="322"/>
        <v>27.15</v>
      </c>
      <c r="BG399" s="3">
        <f t="shared" si="323"/>
        <v>0.31440000000000001</v>
      </c>
    </row>
    <row r="400" spans="1:59" x14ac:dyDescent="0.3">
      <c r="A400" s="1" t="str">
        <f>'Forward collapse simulation'!B410</f>
        <v>1.17</v>
      </c>
      <c r="B400" s="37" t="str">
        <f>IF('Forward collapse simulation'!C410="","-",'Forward collapse simulation'!C410)</f>
        <v>-</v>
      </c>
      <c r="C400" s="85">
        <f>'Forward collapse simulation'!E410</f>
        <v>151.9</v>
      </c>
      <c r="D400" s="85">
        <f>'Forward collapse simulation'!F410</f>
        <v>12.86</v>
      </c>
      <c r="E400" s="85">
        <f>'Forward collapse simulation'!D410</f>
        <v>3.0049999999999999</v>
      </c>
      <c r="F400" s="85"/>
      <c r="G400" s="3" t="str">
        <f t="shared" si="279"/>
        <v>1.17</v>
      </c>
      <c r="H400" s="3" t="str">
        <f t="shared" si="280"/>
        <v>-</v>
      </c>
      <c r="I400" s="3">
        <f t="shared" si="281"/>
        <v>151.9</v>
      </c>
      <c r="J400" s="3">
        <f t="shared" si="282"/>
        <v>12.86</v>
      </c>
      <c r="K400" s="3">
        <f t="shared" si="283"/>
        <v>2.7044999999999999</v>
      </c>
      <c r="L400" s="85"/>
      <c r="M400" s="3" t="str">
        <f t="shared" si="284"/>
        <v>1.17</v>
      </c>
      <c r="N400" s="3" t="str">
        <f t="shared" si="285"/>
        <v>-</v>
      </c>
      <c r="O400" s="3">
        <f t="shared" si="286"/>
        <v>151.9</v>
      </c>
      <c r="P400" s="3">
        <f t="shared" si="287"/>
        <v>12.86</v>
      </c>
      <c r="Q400" s="3">
        <f t="shared" si="288"/>
        <v>2.4039999999999999</v>
      </c>
      <c r="R400" s="85"/>
      <c r="S400" s="3" t="str">
        <f t="shared" si="289"/>
        <v>1.17</v>
      </c>
      <c r="T400" s="3" t="str">
        <f t="shared" si="290"/>
        <v>-</v>
      </c>
      <c r="U400" s="3">
        <f t="shared" si="291"/>
        <v>151.9</v>
      </c>
      <c r="V400" s="3">
        <f t="shared" si="292"/>
        <v>12.86</v>
      </c>
      <c r="W400" s="3">
        <f t="shared" si="293"/>
        <v>2.1034999999999999</v>
      </c>
      <c r="X400" s="85"/>
      <c r="Y400" s="3" t="str">
        <f t="shared" si="294"/>
        <v>1.17</v>
      </c>
      <c r="Z400" s="3" t="str">
        <f t="shared" si="295"/>
        <v>-</v>
      </c>
      <c r="AA400" s="3">
        <f t="shared" si="296"/>
        <v>151.9</v>
      </c>
      <c r="AB400" s="3">
        <f t="shared" si="297"/>
        <v>12.86</v>
      </c>
      <c r="AC400" s="3">
        <f t="shared" si="298"/>
        <v>1.8029999999999999</v>
      </c>
      <c r="AD400" s="85"/>
      <c r="AE400" s="3" t="str">
        <f t="shared" si="299"/>
        <v>1.17</v>
      </c>
      <c r="AF400" s="3" t="str">
        <f t="shared" si="300"/>
        <v>-</v>
      </c>
      <c r="AG400" s="3">
        <f t="shared" si="301"/>
        <v>151.9</v>
      </c>
      <c r="AH400" s="3">
        <f t="shared" si="302"/>
        <v>12.86</v>
      </c>
      <c r="AI400" s="3">
        <f t="shared" si="303"/>
        <v>1.5024999999999999</v>
      </c>
      <c r="AJ400" s="85"/>
      <c r="AK400" s="3" t="str">
        <f t="shared" si="304"/>
        <v>1.17</v>
      </c>
      <c r="AL400" s="3" t="str">
        <f t="shared" si="305"/>
        <v>-</v>
      </c>
      <c r="AM400" s="3">
        <f t="shared" si="306"/>
        <v>151.9</v>
      </c>
      <c r="AN400" s="3">
        <f t="shared" si="307"/>
        <v>12.86</v>
      </c>
      <c r="AO400" s="3">
        <f t="shared" si="308"/>
        <v>1.202</v>
      </c>
      <c r="AP400" s="85"/>
      <c r="AQ400" s="3" t="str">
        <f t="shared" si="309"/>
        <v>1.17</v>
      </c>
      <c r="AR400" s="3" t="str">
        <f t="shared" si="310"/>
        <v>-</v>
      </c>
      <c r="AS400" s="3">
        <f t="shared" si="311"/>
        <v>151.9</v>
      </c>
      <c r="AT400" s="3">
        <f t="shared" si="312"/>
        <v>12.86</v>
      </c>
      <c r="AU400" s="3">
        <f t="shared" si="313"/>
        <v>0.90149999999999997</v>
      </c>
      <c r="AV400" s="85"/>
      <c r="AW400" s="3" t="str">
        <f t="shared" si="314"/>
        <v>1.17</v>
      </c>
      <c r="AX400" s="3" t="str">
        <f t="shared" si="315"/>
        <v>-</v>
      </c>
      <c r="AY400" s="3">
        <f t="shared" si="316"/>
        <v>151.9</v>
      </c>
      <c r="AZ400" s="3">
        <f t="shared" si="317"/>
        <v>12.86</v>
      </c>
      <c r="BA400" s="3">
        <f t="shared" si="318"/>
        <v>0.60099999999999998</v>
      </c>
      <c r="BB400" s="85"/>
      <c r="BC400" s="3" t="str">
        <f t="shared" si="319"/>
        <v>1.17</v>
      </c>
      <c r="BD400" s="3" t="str">
        <f t="shared" si="320"/>
        <v>-</v>
      </c>
      <c r="BE400" s="3">
        <f t="shared" si="321"/>
        <v>151.9</v>
      </c>
      <c r="BF400" s="3">
        <f t="shared" si="322"/>
        <v>12.86</v>
      </c>
      <c r="BG400" s="3">
        <f t="shared" si="323"/>
        <v>0.30049999999999999</v>
      </c>
    </row>
    <row r="401" spans="1:59" x14ac:dyDescent="0.3">
      <c r="A401" s="1" t="str">
        <f>'Forward collapse simulation'!B411</f>
        <v>1.17</v>
      </c>
      <c r="B401" s="37" t="str">
        <f>IF('Forward collapse simulation'!C411="","-",'Forward collapse simulation'!C411)</f>
        <v>-</v>
      </c>
      <c r="C401" s="85">
        <f>'Forward collapse simulation'!E411</f>
        <v>155.05000000000001</v>
      </c>
      <c r="D401" s="85">
        <f>'Forward collapse simulation'!F411</f>
        <v>-7.77</v>
      </c>
      <c r="E401" s="85">
        <f>'Forward collapse simulation'!D411</f>
        <v>6.0439999999999996</v>
      </c>
      <c r="F401" s="85"/>
      <c r="G401" s="3" t="str">
        <f t="shared" si="279"/>
        <v>1.17</v>
      </c>
      <c r="H401" s="3" t="str">
        <f t="shared" si="280"/>
        <v>-</v>
      </c>
      <c r="I401" s="3">
        <f t="shared" si="281"/>
        <v>155.05000000000001</v>
      </c>
      <c r="J401" s="3">
        <f t="shared" si="282"/>
        <v>-7.77</v>
      </c>
      <c r="K401" s="3">
        <f t="shared" si="283"/>
        <v>5.4395999999999995</v>
      </c>
      <c r="L401" s="85"/>
      <c r="M401" s="3" t="str">
        <f t="shared" si="284"/>
        <v>1.17</v>
      </c>
      <c r="N401" s="3" t="str">
        <f t="shared" si="285"/>
        <v>-</v>
      </c>
      <c r="O401" s="3">
        <f t="shared" si="286"/>
        <v>155.05000000000001</v>
      </c>
      <c r="P401" s="3">
        <f t="shared" si="287"/>
        <v>-7.77</v>
      </c>
      <c r="Q401" s="3">
        <f t="shared" si="288"/>
        <v>4.8352000000000004</v>
      </c>
      <c r="R401" s="85"/>
      <c r="S401" s="3" t="str">
        <f t="shared" si="289"/>
        <v>1.17</v>
      </c>
      <c r="T401" s="3" t="str">
        <f t="shared" si="290"/>
        <v>-</v>
      </c>
      <c r="U401" s="3">
        <f t="shared" si="291"/>
        <v>155.05000000000001</v>
      </c>
      <c r="V401" s="3">
        <f t="shared" si="292"/>
        <v>-7.77</v>
      </c>
      <c r="W401" s="3">
        <f t="shared" si="293"/>
        <v>4.2307999999999995</v>
      </c>
      <c r="X401" s="85"/>
      <c r="Y401" s="3" t="str">
        <f t="shared" si="294"/>
        <v>1.17</v>
      </c>
      <c r="Z401" s="3" t="str">
        <f t="shared" si="295"/>
        <v>-</v>
      </c>
      <c r="AA401" s="3">
        <f t="shared" si="296"/>
        <v>155.05000000000001</v>
      </c>
      <c r="AB401" s="3">
        <f t="shared" si="297"/>
        <v>-7.77</v>
      </c>
      <c r="AC401" s="3">
        <f t="shared" si="298"/>
        <v>3.6263999999999994</v>
      </c>
      <c r="AD401" s="85"/>
      <c r="AE401" s="3" t="str">
        <f t="shared" si="299"/>
        <v>1.17</v>
      </c>
      <c r="AF401" s="3" t="str">
        <f t="shared" si="300"/>
        <v>-</v>
      </c>
      <c r="AG401" s="3">
        <f t="shared" si="301"/>
        <v>155.05000000000001</v>
      </c>
      <c r="AH401" s="3">
        <f t="shared" si="302"/>
        <v>-7.77</v>
      </c>
      <c r="AI401" s="3">
        <f t="shared" si="303"/>
        <v>3.0219999999999998</v>
      </c>
      <c r="AJ401" s="85"/>
      <c r="AK401" s="3" t="str">
        <f t="shared" si="304"/>
        <v>1.17</v>
      </c>
      <c r="AL401" s="3" t="str">
        <f t="shared" si="305"/>
        <v>-</v>
      </c>
      <c r="AM401" s="3">
        <f t="shared" si="306"/>
        <v>155.05000000000001</v>
      </c>
      <c r="AN401" s="3">
        <f t="shared" si="307"/>
        <v>-7.77</v>
      </c>
      <c r="AO401" s="3">
        <f t="shared" si="308"/>
        <v>2.4176000000000002</v>
      </c>
      <c r="AP401" s="85"/>
      <c r="AQ401" s="3" t="str">
        <f t="shared" si="309"/>
        <v>1.17</v>
      </c>
      <c r="AR401" s="3" t="str">
        <f t="shared" si="310"/>
        <v>-</v>
      </c>
      <c r="AS401" s="3">
        <f t="shared" si="311"/>
        <v>155.05000000000001</v>
      </c>
      <c r="AT401" s="3">
        <f t="shared" si="312"/>
        <v>-7.77</v>
      </c>
      <c r="AU401" s="3">
        <f t="shared" si="313"/>
        <v>1.8131999999999997</v>
      </c>
      <c r="AV401" s="85"/>
      <c r="AW401" s="3" t="str">
        <f t="shared" si="314"/>
        <v>1.17</v>
      </c>
      <c r="AX401" s="3" t="str">
        <f t="shared" si="315"/>
        <v>-</v>
      </c>
      <c r="AY401" s="3">
        <f t="shared" si="316"/>
        <v>155.05000000000001</v>
      </c>
      <c r="AZ401" s="3">
        <f t="shared" si="317"/>
        <v>-7.77</v>
      </c>
      <c r="BA401" s="3">
        <f t="shared" si="318"/>
        <v>1.2088000000000001</v>
      </c>
      <c r="BB401" s="85"/>
      <c r="BC401" s="3" t="str">
        <f t="shared" si="319"/>
        <v>1.17</v>
      </c>
      <c r="BD401" s="3" t="str">
        <f t="shared" si="320"/>
        <v>-</v>
      </c>
      <c r="BE401" s="3">
        <f t="shared" si="321"/>
        <v>155.05000000000001</v>
      </c>
      <c r="BF401" s="3">
        <f t="shared" si="322"/>
        <v>-7.77</v>
      </c>
      <c r="BG401" s="3">
        <f t="shared" si="323"/>
        <v>0.60440000000000005</v>
      </c>
    </row>
    <row r="402" spans="1:59" x14ac:dyDescent="0.3">
      <c r="A402" s="1" t="str">
        <f>'Forward collapse simulation'!B412</f>
        <v>1.17</v>
      </c>
      <c r="B402" s="37" t="str">
        <f>IF('Forward collapse simulation'!C412="","-",'Forward collapse simulation'!C412)</f>
        <v>-</v>
      </c>
      <c r="C402" s="85">
        <f>'Forward collapse simulation'!E412</f>
        <v>155.12</v>
      </c>
      <c r="D402" s="85">
        <f>'Forward collapse simulation'!F412</f>
        <v>-16.170000000000002</v>
      </c>
      <c r="E402" s="85">
        <f>'Forward collapse simulation'!D412</f>
        <v>3.5369999999999999</v>
      </c>
      <c r="F402" s="85"/>
      <c r="G402" s="3" t="str">
        <f t="shared" si="279"/>
        <v>1.17</v>
      </c>
      <c r="H402" s="3" t="str">
        <f t="shared" si="280"/>
        <v>-</v>
      </c>
      <c r="I402" s="3">
        <f t="shared" si="281"/>
        <v>155.12</v>
      </c>
      <c r="J402" s="3">
        <f t="shared" si="282"/>
        <v>-16.170000000000002</v>
      </c>
      <c r="K402" s="3">
        <f t="shared" si="283"/>
        <v>3.1833</v>
      </c>
      <c r="L402" s="85"/>
      <c r="M402" s="3" t="str">
        <f t="shared" si="284"/>
        <v>1.17</v>
      </c>
      <c r="N402" s="3" t="str">
        <f t="shared" si="285"/>
        <v>-</v>
      </c>
      <c r="O402" s="3">
        <f t="shared" si="286"/>
        <v>155.12</v>
      </c>
      <c r="P402" s="3">
        <f t="shared" si="287"/>
        <v>-16.170000000000002</v>
      </c>
      <c r="Q402" s="3">
        <f t="shared" si="288"/>
        <v>2.8296000000000001</v>
      </c>
      <c r="R402" s="85"/>
      <c r="S402" s="3" t="str">
        <f t="shared" si="289"/>
        <v>1.17</v>
      </c>
      <c r="T402" s="3" t="str">
        <f t="shared" si="290"/>
        <v>-</v>
      </c>
      <c r="U402" s="3">
        <f t="shared" si="291"/>
        <v>155.12</v>
      </c>
      <c r="V402" s="3">
        <f t="shared" si="292"/>
        <v>-16.170000000000002</v>
      </c>
      <c r="W402" s="3">
        <f t="shared" si="293"/>
        <v>2.4758999999999998</v>
      </c>
      <c r="X402" s="85"/>
      <c r="Y402" s="3" t="str">
        <f t="shared" si="294"/>
        <v>1.17</v>
      </c>
      <c r="Z402" s="3" t="str">
        <f t="shared" si="295"/>
        <v>-</v>
      </c>
      <c r="AA402" s="3">
        <f t="shared" si="296"/>
        <v>155.12</v>
      </c>
      <c r="AB402" s="3">
        <f t="shared" si="297"/>
        <v>-16.170000000000002</v>
      </c>
      <c r="AC402" s="3">
        <f t="shared" si="298"/>
        <v>2.1221999999999999</v>
      </c>
      <c r="AD402" s="85"/>
      <c r="AE402" s="3" t="str">
        <f t="shared" si="299"/>
        <v>1.17</v>
      </c>
      <c r="AF402" s="3" t="str">
        <f t="shared" si="300"/>
        <v>-</v>
      </c>
      <c r="AG402" s="3">
        <f t="shared" si="301"/>
        <v>155.12</v>
      </c>
      <c r="AH402" s="3">
        <f t="shared" si="302"/>
        <v>-16.170000000000002</v>
      </c>
      <c r="AI402" s="3">
        <f t="shared" si="303"/>
        <v>1.7685</v>
      </c>
      <c r="AJ402" s="85"/>
      <c r="AK402" s="3" t="str">
        <f t="shared" si="304"/>
        <v>1.17</v>
      </c>
      <c r="AL402" s="3" t="str">
        <f t="shared" si="305"/>
        <v>-</v>
      </c>
      <c r="AM402" s="3">
        <f t="shared" si="306"/>
        <v>155.12</v>
      </c>
      <c r="AN402" s="3">
        <f t="shared" si="307"/>
        <v>-16.170000000000002</v>
      </c>
      <c r="AO402" s="3">
        <f t="shared" si="308"/>
        <v>1.4148000000000001</v>
      </c>
      <c r="AP402" s="85"/>
      <c r="AQ402" s="3" t="str">
        <f t="shared" si="309"/>
        <v>1.17</v>
      </c>
      <c r="AR402" s="3" t="str">
        <f t="shared" si="310"/>
        <v>-</v>
      </c>
      <c r="AS402" s="3">
        <f t="shared" si="311"/>
        <v>155.12</v>
      </c>
      <c r="AT402" s="3">
        <f t="shared" si="312"/>
        <v>-16.170000000000002</v>
      </c>
      <c r="AU402" s="3">
        <f t="shared" si="313"/>
        <v>1.0610999999999999</v>
      </c>
      <c r="AV402" s="85"/>
      <c r="AW402" s="3" t="str">
        <f t="shared" si="314"/>
        <v>1.17</v>
      </c>
      <c r="AX402" s="3" t="str">
        <f t="shared" si="315"/>
        <v>-</v>
      </c>
      <c r="AY402" s="3">
        <f t="shared" si="316"/>
        <v>155.12</v>
      </c>
      <c r="AZ402" s="3">
        <f t="shared" si="317"/>
        <v>-16.170000000000002</v>
      </c>
      <c r="BA402" s="3">
        <f t="shared" si="318"/>
        <v>0.70740000000000003</v>
      </c>
      <c r="BB402" s="85"/>
      <c r="BC402" s="3" t="str">
        <f t="shared" si="319"/>
        <v>1.17</v>
      </c>
      <c r="BD402" s="3" t="str">
        <f t="shared" si="320"/>
        <v>-</v>
      </c>
      <c r="BE402" s="3">
        <f t="shared" si="321"/>
        <v>155.12</v>
      </c>
      <c r="BF402" s="3">
        <f t="shared" si="322"/>
        <v>-16.170000000000002</v>
      </c>
      <c r="BG402" s="3">
        <f t="shared" si="323"/>
        <v>0.35370000000000001</v>
      </c>
    </row>
    <row r="403" spans="1:59" x14ac:dyDescent="0.3">
      <c r="A403" s="1" t="str">
        <f>'Forward collapse simulation'!B413</f>
        <v>1.17</v>
      </c>
      <c r="B403" s="37" t="str">
        <f>IF('Forward collapse simulation'!C413="","-",'Forward collapse simulation'!C413)</f>
        <v>-</v>
      </c>
      <c r="C403" s="85">
        <f>'Forward collapse simulation'!E413</f>
        <v>155.68</v>
      </c>
      <c r="D403" s="85">
        <f>'Forward collapse simulation'!F413</f>
        <v>-28.5</v>
      </c>
      <c r="E403" s="85">
        <f>'Forward collapse simulation'!D413</f>
        <v>2.2650000000000001</v>
      </c>
      <c r="F403" s="85"/>
      <c r="G403" s="3" t="str">
        <f t="shared" si="279"/>
        <v>1.17</v>
      </c>
      <c r="H403" s="3" t="str">
        <f t="shared" si="280"/>
        <v>-</v>
      </c>
      <c r="I403" s="3">
        <f t="shared" si="281"/>
        <v>155.68</v>
      </c>
      <c r="J403" s="3">
        <f t="shared" si="282"/>
        <v>-28.5</v>
      </c>
      <c r="K403" s="3">
        <f t="shared" si="283"/>
        <v>2.0385</v>
      </c>
      <c r="L403" s="85"/>
      <c r="M403" s="3" t="str">
        <f t="shared" si="284"/>
        <v>1.17</v>
      </c>
      <c r="N403" s="3" t="str">
        <f t="shared" si="285"/>
        <v>-</v>
      </c>
      <c r="O403" s="3">
        <f t="shared" si="286"/>
        <v>155.68</v>
      </c>
      <c r="P403" s="3">
        <f t="shared" si="287"/>
        <v>-28.5</v>
      </c>
      <c r="Q403" s="3">
        <f t="shared" si="288"/>
        <v>1.8120000000000003</v>
      </c>
      <c r="R403" s="85"/>
      <c r="S403" s="3" t="str">
        <f t="shared" si="289"/>
        <v>1.17</v>
      </c>
      <c r="T403" s="3" t="str">
        <f t="shared" si="290"/>
        <v>-</v>
      </c>
      <c r="U403" s="3">
        <f t="shared" si="291"/>
        <v>155.68</v>
      </c>
      <c r="V403" s="3">
        <f t="shared" si="292"/>
        <v>-28.5</v>
      </c>
      <c r="W403" s="3">
        <f t="shared" si="293"/>
        <v>1.5854999999999999</v>
      </c>
      <c r="X403" s="85"/>
      <c r="Y403" s="3" t="str">
        <f t="shared" si="294"/>
        <v>1.17</v>
      </c>
      <c r="Z403" s="3" t="str">
        <f t="shared" si="295"/>
        <v>-</v>
      </c>
      <c r="AA403" s="3">
        <f t="shared" si="296"/>
        <v>155.68</v>
      </c>
      <c r="AB403" s="3">
        <f t="shared" si="297"/>
        <v>-28.5</v>
      </c>
      <c r="AC403" s="3">
        <f t="shared" si="298"/>
        <v>1.359</v>
      </c>
      <c r="AD403" s="85"/>
      <c r="AE403" s="3" t="str">
        <f t="shared" si="299"/>
        <v>1.17</v>
      </c>
      <c r="AF403" s="3" t="str">
        <f t="shared" si="300"/>
        <v>-</v>
      </c>
      <c r="AG403" s="3">
        <f t="shared" si="301"/>
        <v>155.68</v>
      </c>
      <c r="AH403" s="3">
        <f t="shared" si="302"/>
        <v>-28.5</v>
      </c>
      <c r="AI403" s="3">
        <f t="shared" si="303"/>
        <v>1.1325000000000001</v>
      </c>
      <c r="AJ403" s="85"/>
      <c r="AK403" s="3" t="str">
        <f t="shared" si="304"/>
        <v>1.17</v>
      </c>
      <c r="AL403" s="3" t="str">
        <f t="shared" si="305"/>
        <v>-</v>
      </c>
      <c r="AM403" s="3">
        <f t="shared" si="306"/>
        <v>155.68</v>
      </c>
      <c r="AN403" s="3">
        <f t="shared" si="307"/>
        <v>-28.5</v>
      </c>
      <c r="AO403" s="3">
        <f t="shared" si="308"/>
        <v>0.90600000000000014</v>
      </c>
      <c r="AP403" s="85"/>
      <c r="AQ403" s="3" t="str">
        <f t="shared" si="309"/>
        <v>1.17</v>
      </c>
      <c r="AR403" s="3" t="str">
        <f t="shared" si="310"/>
        <v>-</v>
      </c>
      <c r="AS403" s="3">
        <f t="shared" si="311"/>
        <v>155.68</v>
      </c>
      <c r="AT403" s="3">
        <f t="shared" si="312"/>
        <v>-28.5</v>
      </c>
      <c r="AU403" s="3">
        <f t="shared" si="313"/>
        <v>0.67949999999999999</v>
      </c>
      <c r="AV403" s="85"/>
      <c r="AW403" s="3" t="str">
        <f t="shared" si="314"/>
        <v>1.17</v>
      </c>
      <c r="AX403" s="3" t="str">
        <f t="shared" si="315"/>
        <v>-</v>
      </c>
      <c r="AY403" s="3">
        <f t="shared" si="316"/>
        <v>155.68</v>
      </c>
      <c r="AZ403" s="3">
        <f t="shared" si="317"/>
        <v>-28.5</v>
      </c>
      <c r="BA403" s="3">
        <f t="shared" si="318"/>
        <v>0.45300000000000007</v>
      </c>
      <c r="BB403" s="85"/>
      <c r="BC403" s="3" t="str">
        <f t="shared" si="319"/>
        <v>1.17</v>
      </c>
      <c r="BD403" s="3" t="str">
        <f t="shared" si="320"/>
        <v>-</v>
      </c>
      <c r="BE403" s="3">
        <f t="shared" si="321"/>
        <v>155.68</v>
      </c>
      <c r="BF403" s="3">
        <f t="shared" si="322"/>
        <v>-28.5</v>
      </c>
      <c r="BG403" s="3">
        <f t="shared" si="323"/>
        <v>0.22650000000000003</v>
      </c>
    </row>
    <row r="404" spans="1:59" x14ac:dyDescent="0.3">
      <c r="A404" s="1" t="str">
        <f>'Forward collapse simulation'!B414</f>
        <v>1.17</v>
      </c>
      <c r="B404" s="37" t="str">
        <f>IF('Forward collapse simulation'!C414="","-",'Forward collapse simulation'!C414)</f>
        <v>-</v>
      </c>
      <c r="C404" s="85">
        <f>'Forward collapse simulation'!E414</f>
        <v>155.43</v>
      </c>
      <c r="D404" s="85">
        <f>'Forward collapse simulation'!F414</f>
        <v>-41.48</v>
      </c>
      <c r="E404" s="85">
        <f>'Forward collapse simulation'!D414</f>
        <v>1.679</v>
      </c>
      <c r="F404" s="85"/>
      <c r="G404" s="3" t="str">
        <f t="shared" si="279"/>
        <v>1.17</v>
      </c>
      <c r="H404" s="3" t="str">
        <f t="shared" si="280"/>
        <v>-</v>
      </c>
      <c r="I404" s="3">
        <f t="shared" si="281"/>
        <v>155.43</v>
      </c>
      <c r="J404" s="3">
        <f t="shared" si="282"/>
        <v>-41.48</v>
      </c>
      <c r="K404" s="3">
        <f t="shared" si="283"/>
        <v>1.5111000000000001</v>
      </c>
      <c r="L404" s="85"/>
      <c r="M404" s="3" t="str">
        <f t="shared" si="284"/>
        <v>1.17</v>
      </c>
      <c r="N404" s="3" t="str">
        <f t="shared" si="285"/>
        <v>-</v>
      </c>
      <c r="O404" s="3">
        <f t="shared" si="286"/>
        <v>155.43</v>
      </c>
      <c r="P404" s="3">
        <f t="shared" si="287"/>
        <v>-41.48</v>
      </c>
      <c r="Q404" s="3">
        <f t="shared" si="288"/>
        <v>1.3432000000000002</v>
      </c>
      <c r="R404" s="85"/>
      <c r="S404" s="3" t="str">
        <f t="shared" si="289"/>
        <v>1.17</v>
      </c>
      <c r="T404" s="3" t="str">
        <f t="shared" si="290"/>
        <v>-</v>
      </c>
      <c r="U404" s="3">
        <f t="shared" si="291"/>
        <v>155.43</v>
      </c>
      <c r="V404" s="3">
        <f t="shared" si="292"/>
        <v>-41.48</v>
      </c>
      <c r="W404" s="3">
        <f t="shared" si="293"/>
        <v>1.1753</v>
      </c>
      <c r="X404" s="85"/>
      <c r="Y404" s="3" t="str">
        <f t="shared" si="294"/>
        <v>1.17</v>
      </c>
      <c r="Z404" s="3" t="str">
        <f t="shared" si="295"/>
        <v>-</v>
      </c>
      <c r="AA404" s="3">
        <f t="shared" si="296"/>
        <v>155.43</v>
      </c>
      <c r="AB404" s="3">
        <f t="shared" si="297"/>
        <v>-41.48</v>
      </c>
      <c r="AC404" s="3">
        <f t="shared" si="298"/>
        <v>1.0074000000000001</v>
      </c>
      <c r="AD404" s="85"/>
      <c r="AE404" s="3" t="str">
        <f t="shared" si="299"/>
        <v>1.17</v>
      </c>
      <c r="AF404" s="3" t="str">
        <f t="shared" si="300"/>
        <v>-</v>
      </c>
      <c r="AG404" s="3">
        <f t="shared" si="301"/>
        <v>155.43</v>
      </c>
      <c r="AH404" s="3">
        <f t="shared" si="302"/>
        <v>-41.48</v>
      </c>
      <c r="AI404" s="3">
        <f t="shared" si="303"/>
        <v>0.83950000000000002</v>
      </c>
      <c r="AJ404" s="85"/>
      <c r="AK404" s="3" t="str">
        <f t="shared" si="304"/>
        <v>1.17</v>
      </c>
      <c r="AL404" s="3" t="str">
        <f t="shared" si="305"/>
        <v>-</v>
      </c>
      <c r="AM404" s="3">
        <f t="shared" si="306"/>
        <v>155.43</v>
      </c>
      <c r="AN404" s="3">
        <f t="shared" si="307"/>
        <v>-41.48</v>
      </c>
      <c r="AO404" s="3">
        <f t="shared" si="308"/>
        <v>0.67160000000000009</v>
      </c>
      <c r="AP404" s="85"/>
      <c r="AQ404" s="3" t="str">
        <f t="shared" si="309"/>
        <v>1.17</v>
      </c>
      <c r="AR404" s="3" t="str">
        <f t="shared" si="310"/>
        <v>-</v>
      </c>
      <c r="AS404" s="3">
        <f t="shared" si="311"/>
        <v>155.43</v>
      </c>
      <c r="AT404" s="3">
        <f t="shared" si="312"/>
        <v>-41.48</v>
      </c>
      <c r="AU404" s="3">
        <f t="shared" si="313"/>
        <v>0.50370000000000004</v>
      </c>
      <c r="AV404" s="85"/>
      <c r="AW404" s="3" t="str">
        <f t="shared" si="314"/>
        <v>1.17</v>
      </c>
      <c r="AX404" s="3" t="str">
        <f t="shared" si="315"/>
        <v>-</v>
      </c>
      <c r="AY404" s="3">
        <f t="shared" si="316"/>
        <v>155.43</v>
      </c>
      <c r="AZ404" s="3">
        <f t="shared" si="317"/>
        <v>-41.48</v>
      </c>
      <c r="BA404" s="3">
        <f t="shared" si="318"/>
        <v>0.33580000000000004</v>
      </c>
      <c r="BB404" s="85"/>
      <c r="BC404" s="3" t="str">
        <f t="shared" si="319"/>
        <v>1.17</v>
      </c>
      <c r="BD404" s="3" t="str">
        <f t="shared" si="320"/>
        <v>-</v>
      </c>
      <c r="BE404" s="3">
        <f t="shared" si="321"/>
        <v>155.43</v>
      </c>
      <c r="BF404" s="3">
        <f t="shared" si="322"/>
        <v>-41.48</v>
      </c>
      <c r="BG404" s="3">
        <f t="shared" si="323"/>
        <v>0.16790000000000002</v>
      </c>
    </row>
    <row r="405" spans="1:59" x14ac:dyDescent="0.3">
      <c r="A405" s="1" t="str">
        <f>'Forward collapse simulation'!B415</f>
        <v>1.17</v>
      </c>
      <c r="B405" s="37" t="str">
        <f>IF('Forward collapse simulation'!C415="","-",'Forward collapse simulation'!C415)</f>
        <v>-</v>
      </c>
      <c r="C405" s="85">
        <f>'Forward collapse simulation'!E415</f>
        <v>158.19999999999999</v>
      </c>
      <c r="D405" s="85">
        <f>'Forward collapse simulation'!F415</f>
        <v>-62.75</v>
      </c>
      <c r="E405" s="85">
        <f>'Forward collapse simulation'!D415</f>
        <v>1.2589999999999999</v>
      </c>
      <c r="F405" s="85"/>
      <c r="G405" s="3" t="str">
        <f t="shared" si="279"/>
        <v>1.17</v>
      </c>
      <c r="H405" s="3" t="str">
        <f t="shared" si="280"/>
        <v>-</v>
      </c>
      <c r="I405" s="3">
        <f t="shared" si="281"/>
        <v>158.19999999999999</v>
      </c>
      <c r="J405" s="3">
        <f t="shared" si="282"/>
        <v>-62.75</v>
      </c>
      <c r="K405" s="3">
        <f t="shared" si="283"/>
        <v>1.1331</v>
      </c>
      <c r="L405" s="85"/>
      <c r="M405" s="3" t="str">
        <f t="shared" si="284"/>
        <v>1.17</v>
      </c>
      <c r="N405" s="3" t="str">
        <f t="shared" si="285"/>
        <v>-</v>
      </c>
      <c r="O405" s="3">
        <f t="shared" si="286"/>
        <v>158.19999999999999</v>
      </c>
      <c r="P405" s="3">
        <f t="shared" si="287"/>
        <v>-62.75</v>
      </c>
      <c r="Q405" s="3">
        <f t="shared" si="288"/>
        <v>1.0071999999999999</v>
      </c>
      <c r="R405" s="85"/>
      <c r="S405" s="3" t="str">
        <f t="shared" si="289"/>
        <v>1.17</v>
      </c>
      <c r="T405" s="3" t="str">
        <f t="shared" si="290"/>
        <v>-</v>
      </c>
      <c r="U405" s="3">
        <f t="shared" si="291"/>
        <v>158.19999999999999</v>
      </c>
      <c r="V405" s="3">
        <f t="shared" si="292"/>
        <v>-62.75</v>
      </c>
      <c r="W405" s="3">
        <f t="shared" si="293"/>
        <v>0.88129999999999986</v>
      </c>
      <c r="X405" s="85"/>
      <c r="Y405" s="3" t="str">
        <f t="shared" si="294"/>
        <v>1.17</v>
      </c>
      <c r="Z405" s="3" t="str">
        <f t="shared" si="295"/>
        <v>-</v>
      </c>
      <c r="AA405" s="3">
        <f t="shared" si="296"/>
        <v>158.19999999999999</v>
      </c>
      <c r="AB405" s="3">
        <f t="shared" si="297"/>
        <v>-62.75</v>
      </c>
      <c r="AC405" s="3">
        <f t="shared" si="298"/>
        <v>0.75539999999999996</v>
      </c>
      <c r="AD405" s="85"/>
      <c r="AE405" s="3" t="str">
        <f t="shared" si="299"/>
        <v>1.17</v>
      </c>
      <c r="AF405" s="3" t="str">
        <f t="shared" si="300"/>
        <v>-</v>
      </c>
      <c r="AG405" s="3">
        <f t="shared" si="301"/>
        <v>158.19999999999999</v>
      </c>
      <c r="AH405" s="3">
        <f t="shared" si="302"/>
        <v>-62.75</v>
      </c>
      <c r="AI405" s="3">
        <f t="shared" si="303"/>
        <v>0.62949999999999995</v>
      </c>
      <c r="AJ405" s="85"/>
      <c r="AK405" s="3" t="str">
        <f t="shared" si="304"/>
        <v>1.17</v>
      </c>
      <c r="AL405" s="3" t="str">
        <f t="shared" si="305"/>
        <v>-</v>
      </c>
      <c r="AM405" s="3">
        <f t="shared" si="306"/>
        <v>158.19999999999999</v>
      </c>
      <c r="AN405" s="3">
        <f t="shared" si="307"/>
        <v>-62.75</v>
      </c>
      <c r="AO405" s="3">
        <f t="shared" si="308"/>
        <v>0.50359999999999994</v>
      </c>
      <c r="AP405" s="85"/>
      <c r="AQ405" s="3" t="str">
        <f t="shared" si="309"/>
        <v>1.17</v>
      </c>
      <c r="AR405" s="3" t="str">
        <f t="shared" si="310"/>
        <v>-</v>
      </c>
      <c r="AS405" s="3">
        <f t="shared" si="311"/>
        <v>158.19999999999999</v>
      </c>
      <c r="AT405" s="3">
        <f t="shared" si="312"/>
        <v>-62.75</v>
      </c>
      <c r="AU405" s="3">
        <f t="shared" si="313"/>
        <v>0.37769999999999998</v>
      </c>
      <c r="AV405" s="85"/>
      <c r="AW405" s="3" t="str">
        <f t="shared" si="314"/>
        <v>1.17</v>
      </c>
      <c r="AX405" s="3" t="str">
        <f t="shared" si="315"/>
        <v>-</v>
      </c>
      <c r="AY405" s="3">
        <f t="shared" si="316"/>
        <v>158.19999999999999</v>
      </c>
      <c r="AZ405" s="3">
        <f t="shared" si="317"/>
        <v>-62.75</v>
      </c>
      <c r="BA405" s="3">
        <f t="shared" si="318"/>
        <v>0.25179999999999997</v>
      </c>
      <c r="BB405" s="85"/>
      <c r="BC405" s="3" t="str">
        <f t="shared" si="319"/>
        <v>1.17</v>
      </c>
      <c r="BD405" s="3" t="str">
        <f t="shared" si="320"/>
        <v>-</v>
      </c>
      <c r="BE405" s="3">
        <f t="shared" si="321"/>
        <v>158.19999999999999</v>
      </c>
      <c r="BF405" s="3">
        <f t="shared" si="322"/>
        <v>-62.75</v>
      </c>
      <c r="BG405" s="3">
        <f t="shared" si="323"/>
        <v>0.12589999999999998</v>
      </c>
    </row>
    <row r="406" spans="1:59" x14ac:dyDescent="0.3">
      <c r="A406" s="1" t="str">
        <f>'Forward collapse simulation'!B416</f>
        <v>1.17</v>
      </c>
      <c r="B406" s="37" t="str">
        <f>IF('Forward collapse simulation'!C416="","-",'Forward collapse simulation'!C416)</f>
        <v>-</v>
      </c>
      <c r="C406" s="85">
        <f>'Forward collapse simulation'!E416</f>
        <v>158.16</v>
      </c>
      <c r="D406" s="85">
        <f>'Forward collapse simulation'!F416</f>
        <v>-74.069999999999993</v>
      </c>
      <c r="E406" s="85">
        <f>'Forward collapse simulation'!D416</f>
        <v>1.1459999999999999</v>
      </c>
      <c r="F406" s="85"/>
      <c r="G406" s="3" t="str">
        <f t="shared" si="279"/>
        <v>1.17</v>
      </c>
      <c r="H406" s="3" t="str">
        <f t="shared" si="280"/>
        <v>-</v>
      </c>
      <c r="I406" s="3">
        <f t="shared" si="281"/>
        <v>158.16</v>
      </c>
      <c r="J406" s="3">
        <f t="shared" si="282"/>
        <v>-74.069999999999993</v>
      </c>
      <c r="K406" s="3">
        <f t="shared" si="283"/>
        <v>1.0313999999999999</v>
      </c>
      <c r="L406" s="85"/>
      <c r="M406" s="3" t="str">
        <f t="shared" si="284"/>
        <v>1.17</v>
      </c>
      <c r="N406" s="3" t="str">
        <f t="shared" si="285"/>
        <v>-</v>
      </c>
      <c r="O406" s="3">
        <f t="shared" si="286"/>
        <v>158.16</v>
      </c>
      <c r="P406" s="3">
        <f t="shared" si="287"/>
        <v>-74.069999999999993</v>
      </c>
      <c r="Q406" s="3">
        <f t="shared" si="288"/>
        <v>0.91679999999999995</v>
      </c>
      <c r="R406" s="85"/>
      <c r="S406" s="3" t="str">
        <f t="shared" si="289"/>
        <v>1.17</v>
      </c>
      <c r="T406" s="3" t="str">
        <f t="shared" si="290"/>
        <v>-</v>
      </c>
      <c r="U406" s="3">
        <f t="shared" si="291"/>
        <v>158.16</v>
      </c>
      <c r="V406" s="3">
        <f t="shared" si="292"/>
        <v>-74.069999999999993</v>
      </c>
      <c r="W406" s="3">
        <f t="shared" si="293"/>
        <v>0.80219999999999991</v>
      </c>
      <c r="X406" s="85"/>
      <c r="Y406" s="3" t="str">
        <f t="shared" si="294"/>
        <v>1.17</v>
      </c>
      <c r="Z406" s="3" t="str">
        <f t="shared" si="295"/>
        <v>-</v>
      </c>
      <c r="AA406" s="3">
        <f t="shared" si="296"/>
        <v>158.16</v>
      </c>
      <c r="AB406" s="3">
        <f t="shared" si="297"/>
        <v>-74.069999999999993</v>
      </c>
      <c r="AC406" s="3">
        <f t="shared" si="298"/>
        <v>0.68759999999999988</v>
      </c>
      <c r="AD406" s="85"/>
      <c r="AE406" s="3" t="str">
        <f t="shared" si="299"/>
        <v>1.17</v>
      </c>
      <c r="AF406" s="3" t="str">
        <f t="shared" si="300"/>
        <v>-</v>
      </c>
      <c r="AG406" s="3">
        <f t="shared" si="301"/>
        <v>158.16</v>
      </c>
      <c r="AH406" s="3">
        <f t="shared" si="302"/>
        <v>-74.069999999999993</v>
      </c>
      <c r="AI406" s="3">
        <f t="shared" si="303"/>
        <v>0.57299999999999995</v>
      </c>
      <c r="AJ406" s="85"/>
      <c r="AK406" s="3" t="str">
        <f t="shared" si="304"/>
        <v>1.17</v>
      </c>
      <c r="AL406" s="3" t="str">
        <f t="shared" si="305"/>
        <v>-</v>
      </c>
      <c r="AM406" s="3">
        <f t="shared" si="306"/>
        <v>158.16</v>
      </c>
      <c r="AN406" s="3">
        <f t="shared" si="307"/>
        <v>-74.069999999999993</v>
      </c>
      <c r="AO406" s="3">
        <f t="shared" si="308"/>
        <v>0.45839999999999997</v>
      </c>
      <c r="AP406" s="85"/>
      <c r="AQ406" s="3" t="str">
        <f t="shared" si="309"/>
        <v>1.17</v>
      </c>
      <c r="AR406" s="3" t="str">
        <f t="shared" si="310"/>
        <v>-</v>
      </c>
      <c r="AS406" s="3">
        <f t="shared" si="311"/>
        <v>158.16</v>
      </c>
      <c r="AT406" s="3">
        <f t="shared" si="312"/>
        <v>-74.069999999999993</v>
      </c>
      <c r="AU406" s="3">
        <f t="shared" si="313"/>
        <v>0.34379999999999994</v>
      </c>
      <c r="AV406" s="85"/>
      <c r="AW406" s="3" t="str">
        <f t="shared" si="314"/>
        <v>1.17</v>
      </c>
      <c r="AX406" s="3" t="str">
        <f t="shared" si="315"/>
        <v>-</v>
      </c>
      <c r="AY406" s="3">
        <f t="shared" si="316"/>
        <v>158.16</v>
      </c>
      <c r="AZ406" s="3">
        <f t="shared" si="317"/>
        <v>-74.069999999999993</v>
      </c>
      <c r="BA406" s="3">
        <f t="shared" si="318"/>
        <v>0.22919999999999999</v>
      </c>
      <c r="BB406" s="85"/>
      <c r="BC406" s="3" t="str">
        <f t="shared" si="319"/>
        <v>1.17</v>
      </c>
      <c r="BD406" s="3" t="str">
        <f t="shared" si="320"/>
        <v>-</v>
      </c>
      <c r="BE406" s="3">
        <f t="shared" si="321"/>
        <v>158.16</v>
      </c>
      <c r="BF406" s="3">
        <f t="shared" si="322"/>
        <v>-74.069999999999993</v>
      </c>
      <c r="BG406" s="3">
        <f t="shared" si="323"/>
        <v>0.11459999999999999</v>
      </c>
    </row>
    <row r="407" spans="1:59" x14ac:dyDescent="0.3">
      <c r="A407" s="1" t="str">
        <f>'Forward collapse simulation'!B417</f>
        <v>1.17</v>
      </c>
      <c r="B407" s="37" t="str">
        <f>IF('Forward collapse simulation'!C417="","-",'Forward collapse simulation'!C417)</f>
        <v>1.18</v>
      </c>
      <c r="C407" s="85">
        <f>'Forward collapse simulation'!E417</f>
        <v>64.680000000000007</v>
      </c>
      <c r="D407" s="85">
        <f>'Forward collapse simulation'!F417</f>
        <v>-3.07</v>
      </c>
      <c r="E407" s="85">
        <f>'Forward collapse simulation'!D417</f>
        <v>6.976</v>
      </c>
      <c r="F407" s="85"/>
      <c r="G407" s="3" t="str">
        <f t="shared" si="279"/>
        <v>1.17</v>
      </c>
      <c r="H407" s="3" t="str">
        <f t="shared" si="280"/>
        <v>1.18</v>
      </c>
      <c r="I407" s="3">
        <f t="shared" si="281"/>
        <v>64.680000000000007</v>
      </c>
      <c r="J407" s="3">
        <f t="shared" si="282"/>
        <v>-3.07</v>
      </c>
      <c r="K407" s="3">
        <f t="shared" si="283"/>
        <v>6.976</v>
      </c>
      <c r="L407" s="85"/>
      <c r="M407" s="3" t="str">
        <f t="shared" si="284"/>
        <v>1.17</v>
      </c>
      <c r="N407" s="3" t="str">
        <f t="shared" si="285"/>
        <v>1.18</v>
      </c>
      <c r="O407" s="3">
        <f t="shared" si="286"/>
        <v>64.680000000000007</v>
      </c>
      <c r="P407" s="3">
        <f t="shared" si="287"/>
        <v>-3.07</v>
      </c>
      <c r="Q407" s="3">
        <f t="shared" si="288"/>
        <v>6.976</v>
      </c>
      <c r="R407" s="85"/>
      <c r="S407" s="3" t="str">
        <f t="shared" si="289"/>
        <v>1.17</v>
      </c>
      <c r="T407" s="3" t="str">
        <f t="shared" si="290"/>
        <v>1.18</v>
      </c>
      <c r="U407" s="3">
        <f t="shared" si="291"/>
        <v>64.680000000000007</v>
      </c>
      <c r="V407" s="3">
        <f t="shared" si="292"/>
        <v>-3.07</v>
      </c>
      <c r="W407" s="3">
        <f t="shared" si="293"/>
        <v>6.976</v>
      </c>
      <c r="X407" s="85"/>
      <c r="Y407" s="3" t="str">
        <f t="shared" si="294"/>
        <v>1.17</v>
      </c>
      <c r="Z407" s="3" t="str">
        <f t="shared" si="295"/>
        <v>1.18</v>
      </c>
      <c r="AA407" s="3">
        <f t="shared" si="296"/>
        <v>64.680000000000007</v>
      </c>
      <c r="AB407" s="3">
        <f t="shared" si="297"/>
        <v>-3.07</v>
      </c>
      <c r="AC407" s="3">
        <f t="shared" si="298"/>
        <v>6.976</v>
      </c>
      <c r="AD407" s="85"/>
      <c r="AE407" s="3" t="str">
        <f t="shared" si="299"/>
        <v>1.17</v>
      </c>
      <c r="AF407" s="3" t="str">
        <f t="shared" si="300"/>
        <v>1.18</v>
      </c>
      <c r="AG407" s="3">
        <f t="shared" si="301"/>
        <v>64.680000000000007</v>
      </c>
      <c r="AH407" s="3">
        <f t="shared" si="302"/>
        <v>-3.07</v>
      </c>
      <c r="AI407" s="3">
        <f t="shared" si="303"/>
        <v>6.976</v>
      </c>
      <c r="AJ407" s="85"/>
      <c r="AK407" s="3" t="str">
        <f t="shared" si="304"/>
        <v>1.17</v>
      </c>
      <c r="AL407" s="3" t="str">
        <f t="shared" si="305"/>
        <v>1.18</v>
      </c>
      <c r="AM407" s="3">
        <f t="shared" si="306"/>
        <v>64.680000000000007</v>
      </c>
      <c r="AN407" s="3">
        <f t="shared" si="307"/>
        <v>-3.07</v>
      </c>
      <c r="AO407" s="3">
        <f t="shared" si="308"/>
        <v>6.976</v>
      </c>
      <c r="AP407" s="85"/>
      <c r="AQ407" s="3" t="str">
        <f t="shared" si="309"/>
        <v>1.17</v>
      </c>
      <c r="AR407" s="3" t="str">
        <f t="shared" si="310"/>
        <v>1.18</v>
      </c>
      <c r="AS407" s="3">
        <f t="shared" si="311"/>
        <v>64.680000000000007</v>
      </c>
      <c r="AT407" s="3">
        <f t="shared" si="312"/>
        <v>-3.07</v>
      </c>
      <c r="AU407" s="3">
        <f t="shared" si="313"/>
        <v>6.976</v>
      </c>
      <c r="AV407" s="85"/>
      <c r="AW407" s="3" t="str">
        <f t="shared" si="314"/>
        <v>1.17</v>
      </c>
      <c r="AX407" s="3" t="str">
        <f t="shared" si="315"/>
        <v>1.18</v>
      </c>
      <c r="AY407" s="3">
        <f t="shared" si="316"/>
        <v>64.680000000000007</v>
      </c>
      <c r="AZ407" s="3">
        <f t="shared" si="317"/>
        <v>-3.07</v>
      </c>
      <c r="BA407" s="3">
        <f t="shared" si="318"/>
        <v>6.976</v>
      </c>
      <c r="BB407" s="85"/>
      <c r="BC407" s="3" t="str">
        <f t="shared" si="319"/>
        <v>1.17</v>
      </c>
      <c r="BD407" s="3" t="str">
        <f t="shared" si="320"/>
        <v>1.18</v>
      </c>
      <c r="BE407" s="3">
        <f t="shared" si="321"/>
        <v>64.680000000000007</v>
      </c>
      <c r="BF407" s="3">
        <f t="shared" si="322"/>
        <v>-3.07</v>
      </c>
      <c r="BG407" s="3">
        <f t="shared" si="323"/>
        <v>6.976</v>
      </c>
    </row>
    <row r="408" spans="1:59" x14ac:dyDescent="0.3">
      <c r="A408" s="1" t="str">
        <f>'Forward collapse simulation'!B418</f>
        <v>1.18</v>
      </c>
      <c r="B408" s="37" t="str">
        <f>IF('Forward collapse simulation'!C418="","-",'Forward collapse simulation'!C418)</f>
        <v>-</v>
      </c>
      <c r="C408" s="85">
        <f>'Forward collapse simulation'!E418</f>
        <v>4.71</v>
      </c>
      <c r="D408" s="85">
        <f>'Forward collapse simulation'!F418</f>
        <v>-78.89</v>
      </c>
      <c r="E408" s="85">
        <f>'Forward collapse simulation'!D418</f>
        <v>0.94799999999999995</v>
      </c>
      <c r="F408" s="85"/>
      <c r="G408" s="3" t="str">
        <f t="shared" si="279"/>
        <v>1.18</v>
      </c>
      <c r="H408" s="3" t="str">
        <f t="shared" si="280"/>
        <v>-</v>
      </c>
      <c r="I408" s="3">
        <f t="shared" si="281"/>
        <v>4.71</v>
      </c>
      <c r="J408" s="3">
        <f t="shared" si="282"/>
        <v>-78.89</v>
      </c>
      <c r="K408" s="3">
        <f t="shared" si="283"/>
        <v>0.85319999999999996</v>
      </c>
      <c r="L408" s="85"/>
      <c r="M408" s="3" t="str">
        <f t="shared" si="284"/>
        <v>1.18</v>
      </c>
      <c r="N408" s="3" t="str">
        <f t="shared" si="285"/>
        <v>-</v>
      </c>
      <c r="O408" s="3">
        <f t="shared" si="286"/>
        <v>4.71</v>
      </c>
      <c r="P408" s="3">
        <f t="shared" si="287"/>
        <v>-78.89</v>
      </c>
      <c r="Q408" s="3">
        <f t="shared" si="288"/>
        <v>0.75839999999999996</v>
      </c>
      <c r="R408" s="85"/>
      <c r="S408" s="3" t="str">
        <f t="shared" si="289"/>
        <v>1.18</v>
      </c>
      <c r="T408" s="3" t="str">
        <f t="shared" si="290"/>
        <v>-</v>
      </c>
      <c r="U408" s="3">
        <f t="shared" si="291"/>
        <v>4.71</v>
      </c>
      <c r="V408" s="3">
        <f t="shared" si="292"/>
        <v>-78.89</v>
      </c>
      <c r="W408" s="3">
        <f t="shared" si="293"/>
        <v>0.66359999999999997</v>
      </c>
      <c r="X408" s="85"/>
      <c r="Y408" s="3" t="str">
        <f t="shared" si="294"/>
        <v>1.18</v>
      </c>
      <c r="Z408" s="3" t="str">
        <f t="shared" si="295"/>
        <v>-</v>
      </c>
      <c r="AA408" s="3">
        <f t="shared" si="296"/>
        <v>4.71</v>
      </c>
      <c r="AB408" s="3">
        <f t="shared" si="297"/>
        <v>-78.89</v>
      </c>
      <c r="AC408" s="3">
        <f t="shared" si="298"/>
        <v>0.56879999999999997</v>
      </c>
      <c r="AD408" s="85"/>
      <c r="AE408" s="3" t="str">
        <f t="shared" si="299"/>
        <v>1.18</v>
      </c>
      <c r="AF408" s="3" t="str">
        <f t="shared" si="300"/>
        <v>-</v>
      </c>
      <c r="AG408" s="3">
        <f t="shared" si="301"/>
        <v>4.71</v>
      </c>
      <c r="AH408" s="3">
        <f t="shared" si="302"/>
        <v>-78.89</v>
      </c>
      <c r="AI408" s="3">
        <f t="shared" si="303"/>
        <v>0.47399999999999998</v>
      </c>
      <c r="AJ408" s="85"/>
      <c r="AK408" s="3" t="str">
        <f t="shared" si="304"/>
        <v>1.18</v>
      </c>
      <c r="AL408" s="3" t="str">
        <f t="shared" si="305"/>
        <v>-</v>
      </c>
      <c r="AM408" s="3">
        <f t="shared" si="306"/>
        <v>4.71</v>
      </c>
      <c r="AN408" s="3">
        <f t="shared" si="307"/>
        <v>-78.89</v>
      </c>
      <c r="AO408" s="3">
        <f t="shared" si="308"/>
        <v>0.37919999999999998</v>
      </c>
      <c r="AP408" s="85"/>
      <c r="AQ408" s="3" t="str">
        <f t="shared" si="309"/>
        <v>1.18</v>
      </c>
      <c r="AR408" s="3" t="str">
        <f t="shared" si="310"/>
        <v>-</v>
      </c>
      <c r="AS408" s="3">
        <f t="shared" si="311"/>
        <v>4.71</v>
      </c>
      <c r="AT408" s="3">
        <f t="shared" si="312"/>
        <v>-78.89</v>
      </c>
      <c r="AU408" s="3">
        <f t="shared" si="313"/>
        <v>0.28439999999999999</v>
      </c>
      <c r="AV408" s="85"/>
      <c r="AW408" s="3" t="str">
        <f t="shared" si="314"/>
        <v>1.18</v>
      </c>
      <c r="AX408" s="3" t="str">
        <f t="shared" si="315"/>
        <v>-</v>
      </c>
      <c r="AY408" s="3">
        <f t="shared" si="316"/>
        <v>4.71</v>
      </c>
      <c r="AZ408" s="3">
        <f t="shared" si="317"/>
        <v>-78.89</v>
      </c>
      <c r="BA408" s="3">
        <f t="shared" si="318"/>
        <v>0.18959999999999999</v>
      </c>
      <c r="BB408" s="85"/>
      <c r="BC408" s="3" t="str">
        <f t="shared" si="319"/>
        <v>1.18</v>
      </c>
      <c r="BD408" s="3" t="str">
        <f t="shared" si="320"/>
        <v>-</v>
      </c>
      <c r="BE408" s="3">
        <f t="shared" si="321"/>
        <v>4.71</v>
      </c>
      <c r="BF408" s="3">
        <f t="shared" si="322"/>
        <v>-78.89</v>
      </c>
      <c r="BG408" s="3">
        <f t="shared" si="323"/>
        <v>9.4799999999999995E-2</v>
      </c>
    </row>
    <row r="409" spans="1:59" x14ac:dyDescent="0.3">
      <c r="A409" s="1" t="str">
        <f>'Forward collapse simulation'!B419</f>
        <v>1.18</v>
      </c>
      <c r="B409" s="37" t="str">
        <f>IF('Forward collapse simulation'!C419="","-",'Forward collapse simulation'!C419)</f>
        <v>-</v>
      </c>
      <c r="C409" s="85">
        <f>'Forward collapse simulation'!E419</f>
        <v>0.31</v>
      </c>
      <c r="D409" s="85">
        <f>'Forward collapse simulation'!F419</f>
        <v>-47.76</v>
      </c>
      <c r="E409" s="85">
        <f>'Forward collapse simulation'!D419</f>
        <v>1.379</v>
      </c>
      <c r="F409" s="85"/>
      <c r="G409" s="3" t="str">
        <f t="shared" si="279"/>
        <v>1.18</v>
      </c>
      <c r="H409" s="3" t="str">
        <f t="shared" si="280"/>
        <v>-</v>
      </c>
      <c r="I409" s="3">
        <f t="shared" si="281"/>
        <v>0.31</v>
      </c>
      <c r="J409" s="3">
        <f t="shared" si="282"/>
        <v>-47.76</v>
      </c>
      <c r="K409" s="3">
        <f t="shared" si="283"/>
        <v>1.2411000000000001</v>
      </c>
      <c r="L409" s="85"/>
      <c r="M409" s="3" t="str">
        <f t="shared" si="284"/>
        <v>1.18</v>
      </c>
      <c r="N409" s="3" t="str">
        <f t="shared" si="285"/>
        <v>-</v>
      </c>
      <c r="O409" s="3">
        <f t="shared" si="286"/>
        <v>0.31</v>
      </c>
      <c r="P409" s="3">
        <f t="shared" si="287"/>
        <v>-47.76</v>
      </c>
      <c r="Q409" s="3">
        <f t="shared" si="288"/>
        <v>1.1032</v>
      </c>
      <c r="R409" s="85"/>
      <c r="S409" s="3" t="str">
        <f t="shared" si="289"/>
        <v>1.18</v>
      </c>
      <c r="T409" s="3" t="str">
        <f t="shared" si="290"/>
        <v>-</v>
      </c>
      <c r="U409" s="3">
        <f t="shared" si="291"/>
        <v>0.31</v>
      </c>
      <c r="V409" s="3">
        <f t="shared" si="292"/>
        <v>-47.76</v>
      </c>
      <c r="W409" s="3">
        <f t="shared" si="293"/>
        <v>0.96529999999999994</v>
      </c>
      <c r="X409" s="85"/>
      <c r="Y409" s="3" t="str">
        <f t="shared" si="294"/>
        <v>1.18</v>
      </c>
      <c r="Z409" s="3" t="str">
        <f t="shared" si="295"/>
        <v>-</v>
      </c>
      <c r="AA409" s="3">
        <f t="shared" si="296"/>
        <v>0.31</v>
      </c>
      <c r="AB409" s="3">
        <f t="shared" si="297"/>
        <v>-47.76</v>
      </c>
      <c r="AC409" s="3">
        <f t="shared" si="298"/>
        <v>0.82740000000000002</v>
      </c>
      <c r="AD409" s="85"/>
      <c r="AE409" s="3" t="str">
        <f t="shared" si="299"/>
        <v>1.18</v>
      </c>
      <c r="AF409" s="3" t="str">
        <f t="shared" si="300"/>
        <v>-</v>
      </c>
      <c r="AG409" s="3">
        <f t="shared" si="301"/>
        <v>0.31</v>
      </c>
      <c r="AH409" s="3">
        <f t="shared" si="302"/>
        <v>-47.76</v>
      </c>
      <c r="AI409" s="3">
        <f t="shared" si="303"/>
        <v>0.6895</v>
      </c>
      <c r="AJ409" s="85"/>
      <c r="AK409" s="3" t="str">
        <f t="shared" si="304"/>
        <v>1.18</v>
      </c>
      <c r="AL409" s="3" t="str">
        <f t="shared" si="305"/>
        <v>-</v>
      </c>
      <c r="AM409" s="3">
        <f t="shared" si="306"/>
        <v>0.31</v>
      </c>
      <c r="AN409" s="3">
        <f t="shared" si="307"/>
        <v>-47.76</v>
      </c>
      <c r="AO409" s="3">
        <f t="shared" si="308"/>
        <v>0.55159999999999998</v>
      </c>
      <c r="AP409" s="85"/>
      <c r="AQ409" s="3" t="str">
        <f t="shared" si="309"/>
        <v>1.18</v>
      </c>
      <c r="AR409" s="3" t="str">
        <f t="shared" si="310"/>
        <v>-</v>
      </c>
      <c r="AS409" s="3">
        <f t="shared" si="311"/>
        <v>0.31</v>
      </c>
      <c r="AT409" s="3">
        <f t="shared" si="312"/>
        <v>-47.76</v>
      </c>
      <c r="AU409" s="3">
        <f t="shared" si="313"/>
        <v>0.41370000000000001</v>
      </c>
      <c r="AV409" s="85"/>
      <c r="AW409" s="3" t="str">
        <f t="shared" si="314"/>
        <v>1.18</v>
      </c>
      <c r="AX409" s="3" t="str">
        <f t="shared" si="315"/>
        <v>-</v>
      </c>
      <c r="AY409" s="3">
        <f t="shared" si="316"/>
        <v>0.31</v>
      </c>
      <c r="AZ409" s="3">
        <f t="shared" si="317"/>
        <v>-47.76</v>
      </c>
      <c r="BA409" s="3">
        <f t="shared" si="318"/>
        <v>0.27579999999999999</v>
      </c>
      <c r="BB409" s="85"/>
      <c r="BC409" s="3" t="str">
        <f t="shared" si="319"/>
        <v>1.18</v>
      </c>
      <c r="BD409" s="3" t="str">
        <f t="shared" si="320"/>
        <v>-</v>
      </c>
      <c r="BE409" s="3">
        <f t="shared" si="321"/>
        <v>0.31</v>
      </c>
      <c r="BF409" s="3">
        <f t="shared" si="322"/>
        <v>-47.76</v>
      </c>
      <c r="BG409" s="3">
        <f t="shared" si="323"/>
        <v>0.13789999999999999</v>
      </c>
    </row>
    <row r="410" spans="1:59" x14ac:dyDescent="0.3">
      <c r="A410" s="1" t="str">
        <f>'Forward collapse simulation'!B420</f>
        <v>1.18</v>
      </c>
      <c r="B410" s="37" t="str">
        <f>IF('Forward collapse simulation'!C420="","-",'Forward collapse simulation'!C420)</f>
        <v>-</v>
      </c>
      <c r="C410" s="85">
        <f>'Forward collapse simulation'!E420</f>
        <v>0.39</v>
      </c>
      <c r="D410" s="85">
        <f>'Forward collapse simulation'!F420</f>
        <v>-28.91</v>
      </c>
      <c r="E410" s="85">
        <f>'Forward collapse simulation'!D420</f>
        <v>1.8240000000000001</v>
      </c>
      <c r="F410" s="85"/>
      <c r="G410" s="3" t="str">
        <f t="shared" si="279"/>
        <v>1.18</v>
      </c>
      <c r="H410" s="3" t="str">
        <f t="shared" si="280"/>
        <v>-</v>
      </c>
      <c r="I410" s="3">
        <f t="shared" si="281"/>
        <v>0.39</v>
      </c>
      <c r="J410" s="3">
        <f t="shared" si="282"/>
        <v>-28.91</v>
      </c>
      <c r="K410" s="3">
        <f t="shared" si="283"/>
        <v>1.6416000000000002</v>
      </c>
      <c r="L410" s="85"/>
      <c r="M410" s="3" t="str">
        <f t="shared" si="284"/>
        <v>1.18</v>
      </c>
      <c r="N410" s="3" t="str">
        <f t="shared" si="285"/>
        <v>-</v>
      </c>
      <c r="O410" s="3">
        <f t="shared" si="286"/>
        <v>0.39</v>
      </c>
      <c r="P410" s="3">
        <f t="shared" si="287"/>
        <v>-28.91</v>
      </c>
      <c r="Q410" s="3">
        <f t="shared" si="288"/>
        <v>1.4592000000000001</v>
      </c>
      <c r="R410" s="85"/>
      <c r="S410" s="3" t="str">
        <f t="shared" si="289"/>
        <v>1.18</v>
      </c>
      <c r="T410" s="3" t="str">
        <f t="shared" si="290"/>
        <v>-</v>
      </c>
      <c r="U410" s="3">
        <f t="shared" si="291"/>
        <v>0.39</v>
      </c>
      <c r="V410" s="3">
        <f t="shared" si="292"/>
        <v>-28.91</v>
      </c>
      <c r="W410" s="3">
        <f t="shared" si="293"/>
        <v>1.2767999999999999</v>
      </c>
      <c r="X410" s="85"/>
      <c r="Y410" s="3" t="str">
        <f t="shared" si="294"/>
        <v>1.18</v>
      </c>
      <c r="Z410" s="3" t="str">
        <f t="shared" si="295"/>
        <v>-</v>
      </c>
      <c r="AA410" s="3">
        <f t="shared" si="296"/>
        <v>0.39</v>
      </c>
      <c r="AB410" s="3">
        <f t="shared" si="297"/>
        <v>-28.91</v>
      </c>
      <c r="AC410" s="3">
        <f t="shared" si="298"/>
        <v>1.0944</v>
      </c>
      <c r="AD410" s="85"/>
      <c r="AE410" s="3" t="str">
        <f t="shared" si="299"/>
        <v>1.18</v>
      </c>
      <c r="AF410" s="3" t="str">
        <f t="shared" si="300"/>
        <v>-</v>
      </c>
      <c r="AG410" s="3">
        <f t="shared" si="301"/>
        <v>0.39</v>
      </c>
      <c r="AH410" s="3">
        <f t="shared" si="302"/>
        <v>-28.91</v>
      </c>
      <c r="AI410" s="3">
        <f t="shared" si="303"/>
        <v>0.91200000000000003</v>
      </c>
      <c r="AJ410" s="85"/>
      <c r="AK410" s="3" t="str">
        <f t="shared" si="304"/>
        <v>1.18</v>
      </c>
      <c r="AL410" s="3" t="str">
        <f t="shared" si="305"/>
        <v>-</v>
      </c>
      <c r="AM410" s="3">
        <f t="shared" si="306"/>
        <v>0.39</v>
      </c>
      <c r="AN410" s="3">
        <f t="shared" si="307"/>
        <v>-28.91</v>
      </c>
      <c r="AO410" s="3">
        <f t="shared" si="308"/>
        <v>0.72960000000000003</v>
      </c>
      <c r="AP410" s="85"/>
      <c r="AQ410" s="3" t="str">
        <f t="shared" si="309"/>
        <v>1.18</v>
      </c>
      <c r="AR410" s="3" t="str">
        <f t="shared" si="310"/>
        <v>-</v>
      </c>
      <c r="AS410" s="3">
        <f t="shared" si="311"/>
        <v>0.39</v>
      </c>
      <c r="AT410" s="3">
        <f t="shared" si="312"/>
        <v>-28.91</v>
      </c>
      <c r="AU410" s="3">
        <f t="shared" si="313"/>
        <v>0.54720000000000002</v>
      </c>
      <c r="AV410" s="85"/>
      <c r="AW410" s="3" t="str">
        <f t="shared" si="314"/>
        <v>1.18</v>
      </c>
      <c r="AX410" s="3" t="str">
        <f t="shared" si="315"/>
        <v>-</v>
      </c>
      <c r="AY410" s="3">
        <f t="shared" si="316"/>
        <v>0.39</v>
      </c>
      <c r="AZ410" s="3">
        <f t="shared" si="317"/>
        <v>-28.91</v>
      </c>
      <c r="BA410" s="3">
        <f t="shared" si="318"/>
        <v>0.36480000000000001</v>
      </c>
      <c r="BB410" s="85"/>
      <c r="BC410" s="3" t="str">
        <f t="shared" si="319"/>
        <v>1.18</v>
      </c>
      <c r="BD410" s="3" t="str">
        <f t="shared" si="320"/>
        <v>-</v>
      </c>
      <c r="BE410" s="3">
        <f t="shared" si="321"/>
        <v>0.39</v>
      </c>
      <c r="BF410" s="3">
        <f t="shared" si="322"/>
        <v>-28.91</v>
      </c>
      <c r="BG410" s="3">
        <f t="shared" si="323"/>
        <v>0.18240000000000001</v>
      </c>
    </row>
    <row r="411" spans="1:59" x14ac:dyDescent="0.3">
      <c r="A411" s="1" t="str">
        <f>'Forward collapse simulation'!B421</f>
        <v>1.18</v>
      </c>
      <c r="B411" s="37" t="str">
        <f>IF('Forward collapse simulation'!C421="","-",'Forward collapse simulation'!C421)</f>
        <v>-</v>
      </c>
      <c r="C411" s="85">
        <f>'Forward collapse simulation'!E421</f>
        <v>1.47</v>
      </c>
      <c r="D411" s="85">
        <f>'Forward collapse simulation'!F421</f>
        <v>-13.97</v>
      </c>
      <c r="E411" s="85">
        <f>'Forward collapse simulation'!D421</f>
        <v>3.4220000000000002</v>
      </c>
      <c r="F411" s="85"/>
      <c r="G411" s="3" t="str">
        <f t="shared" si="279"/>
        <v>1.18</v>
      </c>
      <c r="H411" s="3" t="str">
        <f t="shared" si="280"/>
        <v>-</v>
      </c>
      <c r="I411" s="3">
        <f t="shared" si="281"/>
        <v>1.47</v>
      </c>
      <c r="J411" s="3">
        <f t="shared" si="282"/>
        <v>-13.97</v>
      </c>
      <c r="K411" s="3">
        <f t="shared" si="283"/>
        <v>3.0798000000000001</v>
      </c>
      <c r="L411" s="85"/>
      <c r="M411" s="3" t="str">
        <f t="shared" si="284"/>
        <v>1.18</v>
      </c>
      <c r="N411" s="3" t="str">
        <f t="shared" si="285"/>
        <v>-</v>
      </c>
      <c r="O411" s="3">
        <f t="shared" si="286"/>
        <v>1.47</v>
      </c>
      <c r="P411" s="3">
        <f t="shared" si="287"/>
        <v>-13.97</v>
      </c>
      <c r="Q411" s="3">
        <f t="shared" si="288"/>
        <v>2.7376000000000005</v>
      </c>
      <c r="R411" s="85"/>
      <c r="S411" s="3" t="str">
        <f t="shared" si="289"/>
        <v>1.18</v>
      </c>
      <c r="T411" s="3" t="str">
        <f t="shared" si="290"/>
        <v>-</v>
      </c>
      <c r="U411" s="3">
        <f t="shared" si="291"/>
        <v>1.47</v>
      </c>
      <c r="V411" s="3">
        <f t="shared" si="292"/>
        <v>-13.97</v>
      </c>
      <c r="W411" s="3">
        <f t="shared" si="293"/>
        <v>2.3954</v>
      </c>
      <c r="X411" s="85"/>
      <c r="Y411" s="3" t="str">
        <f t="shared" si="294"/>
        <v>1.18</v>
      </c>
      <c r="Z411" s="3" t="str">
        <f t="shared" si="295"/>
        <v>-</v>
      </c>
      <c r="AA411" s="3">
        <f t="shared" si="296"/>
        <v>1.47</v>
      </c>
      <c r="AB411" s="3">
        <f t="shared" si="297"/>
        <v>-13.97</v>
      </c>
      <c r="AC411" s="3">
        <f t="shared" si="298"/>
        <v>2.0531999999999999</v>
      </c>
      <c r="AD411" s="85"/>
      <c r="AE411" s="3" t="str">
        <f t="shared" si="299"/>
        <v>1.18</v>
      </c>
      <c r="AF411" s="3" t="str">
        <f t="shared" si="300"/>
        <v>-</v>
      </c>
      <c r="AG411" s="3">
        <f t="shared" si="301"/>
        <v>1.47</v>
      </c>
      <c r="AH411" s="3">
        <f t="shared" si="302"/>
        <v>-13.97</v>
      </c>
      <c r="AI411" s="3">
        <f t="shared" si="303"/>
        <v>1.7110000000000001</v>
      </c>
      <c r="AJ411" s="85"/>
      <c r="AK411" s="3" t="str">
        <f t="shared" si="304"/>
        <v>1.18</v>
      </c>
      <c r="AL411" s="3" t="str">
        <f t="shared" si="305"/>
        <v>-</v>
      </c>
      <c r="AM411" s="3">
        <f t="shared" si="306"/>
        <v>1.47</v>
      </c>
      <c r="AN411" s="3">
        <f t="shared" si="307"/>
        <v>-13.97</v>
      </c>
      <c r="AO411" s="3">
        <f t="shared" si="308"/>
        <v>1.3688000000000002</v>
      </c>
      <c r="AP411" s="85"/>
      <c r="AQ411" s="3" t="str">
        <f t="shared" si="309"/>
        <v>1.18</v>
      </c>
      <c r="AR411" s="3" t="str">
        <f t="shared" si="310"/>
        <v>-</v>
      </c>
      <c r="AS411" s="3">
        <f t="shared" si="311"/>
        <v>1.47</v>
      </c>
      <c r="AT411" s="3">
        <f t="shared" si="312"/>
        <v>-13.97</v>
      </c>
      <c r="AU411" s="3">
        <f t="shared" si="313"/>
        <v>1.0266</v>
      </c>
      <c r="AV411" s="85"/>
      <c r="AW411" s="3" t="str">
        <f t="shared" si="314"/>
        <v>1.18</v>
      </c>
      <c r="AX411" s="3" t="str">
        <f t="shared" si="315"/>
        <v>-</v>
      </c>
      <c r="AY411" s="3">
        <f t="shared" si="316"/>
        <v>1.47</v>
      </c>
      <c r="AZ411" s="3">
        <f t="shared" si="317"/>
        <v>-13.97</v>
      </c>
      <c r="BA411" s="3">
        <f t="shared" si="318"/>
        <v>0.68440000000000012</v>
      </c>
      <c r="BB411" s="85"/>
      <c r="BC411" s="3" t="str">
        <f t="shared" si="319"/>
        <v>1.18</v>
      </c>
      <c r="BD411" s="3" t="str">
        <f t="shared" si="320"/>
        <v>-</v>
      </c>
      <c r="BE411" s="3">
        <f t="shared" si="321"/>
        <v>1.47</v>
      </c>
      <c r="BF411" s="3">
        <f t="shared" si="322"/>
        <v>-13.97</v>
      </c>
      <c r="BG411" s="3">
        <f t="shared" si="323"/>
        <v>0.34220000000000006</v>
      </c>
    </row>
    <row r="412" spans="1:59" x14ac:dyDescent="0.3">
      <c r="A412" s="1" t="str">
        <f>'Forward collapse simulation'!B422</f>
        <v>1.18</v>
      </c>
      <c r="B412" s="37" t="str">
        <f>IF('Forward collapse simulation'!C422="","-",'Forward collapse simulation'!C422)</f>
        <v>-</v>
      </c>
      <c r="C412" s="85">
        <f>'Forward collapse simulation'!E422</f>
        <v>0.86</v>
      </c>
      <c r="D412" s="85">
        <f>'Forward collapse simulation'!F422</f>
        <v>-5.17</v>
      </c>
      <c r="E412" s="85">
        <f>'Forward collapse simulation'!D422</f>
        <v>4.7240000000000002</v>
      </c>
      <c r="F412" s="85"/>
      <c r="G412" s="3" t="str">
        <f t="shared" si="279"/>
        <v>1.18</v>
      </c>
      <c r="H412" s="3" t="str">
        <f t="shared" si="280"/>
        <v>-</v>
      </c>
      <c r="I412" s="3">
        <f t="shared" si="281"/>
        <v>0.86</v>
      </c>
      <c r="J412" s="3">
        <f t="shared" si="282"/>
        <v>-5.17</v>
      </c>
      <c r="K412" s="3">
        <f t="shared" si="283"/>
        <v>4.2516000000000007</v>
      </c>
      <c r="L412" s="85"/>
      <c r="M412" s="3" t="str">
        <f t="shared" si="284"/>
        <v>1.18</v>
      </c>
      <c r="N412" s="3" t="str">
        <f t="shared" si="285"/>
        <v>-</v>
      </c>
      <c r="O412" s="3">
        <f t="shared" si="286"/>
        <v>0.86</v>
      </c>
      <c r="P412" s="3">
        <f t="shared" si="287"/>
        <v>-5.17</v>
      </c>
      <c r="Q412" s="3">
        <f t="shared" si="288"/>
        <v>3.7792000000000003</v>
      </c>
      <c r="R412" s="85"/>
      <c r="S412" s="3" t="str">
        <f t="shared" si="289"/>
        <v>1.18</v>
      </c>
      <c r="T412" s="3" t="str">
        <f t="shared" si="290"/>
        <v>-</v>
      </c>
      <c r="U412" s="3">
        <f t="shared" si="291"/>
        <v>0.86</v>
      </c>
      <c r="V412" s="3">
        <f t="shared" si="292"/>
        <v>-5.17</v>
      </c>
      <c r="W412" s="3">
        <f t="shared" si="293"/>
        <v>3.3068</v>
      </c>
      <c r="X412" s="85"/>
      <c r="Y412" s="3" t="str">
        <f t="shared" si="294"/>
        <v>1.18</v>
      </c>
      <c r="Z412" s="3" t="str">
        <f t="shared" si="295"/>
        <v>-</v>
      </c>
      <c r="AA412" s="3">
        <f t="shared" si="296"/>
        <v>0.86</v>
      </c>
      <c r="AB412" s="3">
        <f t="shared" si="297"/>
        <v>-5.17</v>
      </c>
      <c r="AC412" s="3">
        <f t="shared" si="298"/>
        <v>2.8344</v>
      </c>
      <c r="AD412" s="85"/>
      <c r="AE412" s="3" t="str">
        <f t="shared" si="299"/>
        <v>1.18</v>
      </c>
      <c r="AF412" s="3" t="str">
        <f t="shared" si="300"/>
        <v>-</v>
      </c>
      <c r="AG412" s="3">
        <f t="shared" si="301"/>
        <v>0.86</v>
      </c>
      <c r="AH412" s="3">
        <f t="shared" si="302"/>
        <v>-5.17</v>
      </c>
      <c r="AI412" s="3">
        <f t="shared" si="303"/>
        <v>2.3620000000000001</v>
      </c>
      <c r="AJ412" s="85"/>
      <c r="AK412" s="3" t="str">
        <f t="shared" si="304"/>
        <v>1.18</v>
      </c>
      <c r="AL412" s="3" t="str">
        <f t="shared" si="305"/>
        <v>-</v>
      </c>
      <c r="AM412" s="3">
        <f t="shared" si="306"/>
        <v>0.86</v>
      </c>
      <c r="AN412" s="3">
        <f t="shared" si="307"/>
        <v>-5.17</v>
      </c>
      <c r="AO412" s="3">
        <f t="shared" si="308"/>
        <v>1.8896000000000002</v>
      </c>
      <c r="AP412" s="85"/>
      <c r="AQ412" s="3" t="str">
        <f t="shared" si="309"/>
        <v>1.18</v>
      </c>
      <c r="AR412" s="3" t="str">
        <f t="shared" si="310"/>
        <v>-</v>
      </c>
      <c r="AS412" s="3">
        <f t="shared" si="311"/>
        <v>0.86</v>
      </c>
      <c r="AT412" s="3">
        <f t="shared" si="312"/>
        <v>-5.17</v>
      </c>
      <c r="AU412" s="3">
        <f t="shared" si="313"/>
        <v>1.4172</v>
      </c>
      <c r="AV412" s="85"/>
      <c r="AW412" s="3" t="str">
        <f t="shared" si="314"/>
        <v>1.18</v>
      </c>
      <c r="AX412" s="3" t="str">
        <f t="shared" si="315"/>
        <v>-</v>
      </c>
      <c r="AY412" s="3">
        <f t="shared" si="316"/>
        <v>0.86</v>
      </c>
      <c r="AZ412" s="3">
        <f t="shared" si="317"/>
        <v>-5.17</v>
      </c>
      <c r="BA412" s="3">
        <f t="shared" si="318"/>
        <v>0.94480000000000008</v>
      </c>
      <c r="BB412" s="85"/>
      <c r="BC412" s="3" t="str">
        <f t="shared" si="319"/>
        <v>1.18</v>
      </c>
      <c r="BD412" s="3" t="str">
        <f t="shared" si="320"/>
        <v>-</v>
      </c>
      <c r="BE412" s="3">
        <f t="shared" si="321"/>
        <v>0.86</v>
      </c>
      <c r="BF412" s="3">
        <f t="shared" si="322"/>
        <v>-5.17</v>
      </c>
      <c r="BG412" s="3">
        <f t="shared" si="323"/>
        <v>0.47240000000000004</v>
      </c>
    </row>
    <row r="413" spans="1:59" x14ac:dyDescent="0.3">
      <c r="A413" s="1" t="str">
        <f>'Forward collapse simulation'!B423</f>
        <v>1.18</v>
      </c>
      <c r="B413" s="37" t="str">
        <f>IF('Forward collapse simulation'!C423="","-",'Forward collapse simulation'!C423)</f>
        <v>-</v>
      </c>
      <c r="C413" s="85">
        <f>'Forward collapse simulation'!E423</f>
        <v>1.25</v>
      </c>
      <c r="D413" s="85">
        <f>'Forward collapse simulation'!F423</f>
        <v>-0.2</v>
      </c>
      <c r="E413" s="85">
        <f>'Forward collapse simulation'!D423</f>
        <v>5.1340000000000003</v>
      </c>
      <c r="F413" s="85"/>
      <c r="G413" s="3" t="str">
        <f t="shared" si="279"/>
        <v>1.18</v>
      </c>
      <c r="H413" s="3" t="str">
        <f t="shared" si="280"/>
        <v>-</v>
      </c>
      <c r="I413" s="3">
        <f t="shared" si="281"/>
        <v>1.25</v>
      </c>
      <c r="J413" s="3">
        <f t="shared" si="282"/>
        <v>-0.2</v>
      </c>
      <c r="K413" s="3">
        <f t="shared" si="283"/>
        <v>4.6206000000000005</v>
      </c>
      <c r="L413" s="85"/>
      <c r="M413" s="3" t="str">
        <f t="shared" si="284"/>
        <v>1.18</v>
      </c>
      <c r="N413" s="3" t="str">
        <f t="shared" si="285"/>
        <v>-</v>
      </c>
      <c r="O413" s="3">
        <f t="shared" si="286"/>
        <v>1.25</v>
      </c>
      <c r="P413" s="3">
        <f t="shared" si="287"/>
        <v>-0.2</v>
      </c>
      <c r="Q413" s="3">
        <f t="shared" si="288"/>
        <v>4.1072000000000006</v>
      </c>
      <c r="R413" s="85"/>
      <c r="S413" s="3" t="str">
        <f t="shared" si="289"/>
        <v>1.18</v>
      </c>
      <c r="T413" s="3" t="str">
        <f t="shared" si="290"/>
        <v>-</v>
      </c>
      <c r="U413" s="3">
        <f t="shared" si="291"/>
        <v>1.25</v>
      </c>
      <c r="V413" s="3">
        <f t="shared" si="292"/>
        <v>-0.2</v>
      </c>
      <c r="W413" s="3">
        <f t="shared" si="293"/>
        <v>3.5937999999999999</v>
      </c>
      <c r="X413" s="85"/>
      <c r="Y413" s="3" t="str">
        <f t="shared" si="294"/>
        <v>1.18</v>
      </c>
      <c r="Z413" s="3" t="str">
        <f t="shared" si="295"/>
        <v>-</v>
      </c>
      <c r="AA413" s="3">
        <f t="shared" si="296"/>
        <v>1.25</v>
      </c>
      <c r="AB413" s="3">
        <f t="shared" si="297"/>
        <v>-0.2</v>
      </c>
      <c r="AC413" s="3">
        <f t="shared" si="298"/>
        <v>3.0804</v>
      </c>
      <c r="AD413" s="85"/>
      <c r="AE413" s="3" t="str">
        <f t="shared" si="299"/>
        <v>1.18</v>
      </c>
      <c r="AF413" s="3" t="str">
        <f t="shared" si="300"/>
        <v>-</v>
      </c>
      <c r="AG413" s="3">
        <f t="shared" si="301"/>
        <v>1.25</v>
      </c>
      <c r="AH413" s="3">
        <f t="shared" si="302"/>
        <v>-0.2</v>
      </c>
      <c r="AI413" s="3">
        <f t="shared" si="303"/>
        <v>2.5670000000000002</v>
      </c>
      <c r="AJ413" s="85"/>
      <c r="AK413" s="3" t="str">
        <f t="shared" si="304"/>
        <v>1.18</v>
      </c>
      <c r="AL413" s="3" t="str">
        <f t="shared" si="305"/>
        <v>-</v>
      </c>
      <c r="AM413" s="3">
        <f t="shared" si="306"/>
        <v>1.25</v>
      </c>
      <c r="AN413" s="3">
        <f t="shared" si="307"/>
        <v>-0.2</v>
      </c>
      <c r="AO413" s="3">
        <f t="shared" si="308"/>
        <v>2.0536000000000003</v>
      </c>
      <c r="AP413" s="85"/>
      <c r="AQ413" s="3" t="str">
        <f t="shared" si="309"/>
        <v>1.18</v>
      </c>
      <c r="AR413" s="3" t="str">
        <f t="shared" si="310"/>
        <v>-</v>
      </c>
      <c r="AS413" s="3">
        <f t="shared" si="311"/>
        <v>1.25</v>
      </c>
      <c r="AT413" s="3">
        <f t="shared" si="312"/>
        <v>-0.2</v>
      </c>
      <c r="AU413" s="3">
        <f t="shared" si="313"/>
        <v>1.5402</v>
      </c>
      <c r="AV413" s="85"/>
      <c r="AW413" s="3" t="str">
        <f t="shared" si="314"/>
        <v>1.18</v>
      </c>
      <c r="AX413" s="3" t="str">
        <f t="shared" si="315"/>
        <v>-</v>
      </c>
      <c r="AY413" s="3">
        <f t="shared" si="316"/>
        <v>1.25</v>
      </c>
      <c r="AZ413" s="3">
        <f t="shared" si="317"/>
        <v>-0.2</v>
      </c>
      <c r="BA413" s="3">
        <f t="shared" si="318"/>
        <v>1.0268000000000002</v>
      </c>
      <c r="BB413" s="85"/>
      <c r="BC413" s="3" t="str">
        <f t="shared" si="319"/>
        <v>1.18</v>
      </c>
      <c r="BD413" s="3" t="str">
        <f t="shared" si="320"/>
        <v>-</v>
      </c>
      <c r="BE413" s="3">
        <f t="shared" si="321"/>
        <v>1.25</v>
      </c>
      <c r="BF413" s="3">
        <f t="shared" si="322"/>
        <v>-0.2</v>
      </c>
      <c r="BG413" s="3">
        <f t="shared" si="323"/>
        <v>0.51340000000000008</v>
      </c>
    </row>
    <row r="414" spans="1:59" x14ac:dyDescent="0.3">
      <c r="A414" s="1" t="str">
        <f>'Forward collapse simulation'!B424</f>
        <v>1.18</v>
      </c>
      <c r="B414" s="37" t="str">
        <f>IF('Forward collapse simulation'!C424="","-",'Forward collapse simulation'!C424)</f>
        <v>-</v>
      </c>
      <c r="C414" s="85">
        <f>'Forward collapse simulation'!E424</f>
        <v>3.58</v>
      </c>
      <c r="D414" s="85">
        <f>'Forward collapse simulation'!F424</f>
        <v>0.81</v>
      </c>
      <c r="E414" s="85">
        <f>'Forward collapse simulation'!D424</f>
        <v>4.601</v>
      </c>
      <c r="F414" s="85"/>
      <c r="G414" s="3" t="str">
        <f t="shared" si="279"/>
        <v>1.18</v>
      </c>
      <c r="H414" s="3" t="str">
        <f t="shared" si="280"/>
        <v>-</v>
      </c>
      <c r="I414" s="3">
        <f t="shared" si="281"/>
        <v>3.58</v>
      </c>
      <c r="J414" s="3">
        <f t="shared" si="282"/>
        <v>0.81</v>
      </c>
      <c r="K414" s="3">
        <f t="shared" si="283"/>
        <v>4.1409000000000002</v>
      </c>
      <c r="L414" s="85"/>
      <c r="M414" s="3" t="str">
        <f t="shared" si="284"/>
        <v>1.18</v>
      </c>
      <c r="N414" s="3" t="str">
        <f t="shared" si="285"/>
        <v>-</v>
      </c>
      <c r="O414" s="3">
        <f t="shared" si="286"/>
        <v>3.58</v>
      </c>
      <c r="P414" s="3">
        <f t="shared" si="287"/>
        <v>0.81</v>
      </c>
      <c r="Q414" s="3">
        <f t="shared" si="288"/>
        <v>3.6808000000000001</v>
      </c>
      <c r="R414" s="85"/>
      <c r="S414" s="3" t="str">
        <f t="shared" si="289"/>
        <v>1.18</v>
      </c>
      <c r="T414" s="3" t="str">
        <f t="shared" si="290"/>
        <v>-</v>
      </c>
      <c r="U414" s="3">
        <f t="shared" si="291"/>
        <v>3.58</v>
      </c>
      <c r="V414" s="3">
        <f t="shared" si="292"/>
        <v>0.81</v>
      </c>
      <c r="W414" s="3">
        <f t="shared" si="293"/>
        <v>3.2206999999999999</v>
      </c>
      <c r="X414" s="85"/>
      <c r="Y414" s="3" t="str">
        <f t="shared" si="294"/>
        <v>1.18</v>
      </c>
      <c r="Z414" s="3" t="str">
        <f t="shared" si="295"/>
        <v>-</v>
      </c>
      <c r="AA414" s="3">
        <f t="shared" si="296"/>
        <v>3.58</v>
      </c>
      <c r="AB414" s="3">
        <f t="shared" si="297"/>
        <v>0.81</v>
      </c>
      <c r="AC414" s="3">
        <f t="shared" si="298"/>
        <v>2.7605999999999997</v>
      </c>
      <c r="AD414" s="85"/>
      <c r="AE414" s="3" t="str">
        <f t="shared" si="299"/>
        <v>1.18</v>
      </c>
      <c r="AF414" s="3" t="str">
        <f t="shared" si="300"/>
        <v>-</v>
      </c>
      <c r="AG414" s="3">
        <f t="shared" si="301"/>
        <v>3.58</v>
      </c>
      <c r="AH414" s="3">
        <f t="shared" si="302"/>
        <v>0.81</v>
      </c>
      <c r="AI414" s="3">
        <f t="shared" si="303"/>
        <v>2.3005</v>
      </c>
      <c r="AJ414" s="85"/>
      <c r="AK414" s="3" t="str">
        <f t="shared" si="304"/>
        <v>1.18</v>
      </c>
      <c r="AL414" s="3" t="str">
        <f t="shared" si="305"/>
        <v>-</v>
      </c>
      <c r="AM414" s="3">
        <f t="shared" si="306"/>
        <v>3.58</v>
      </c>
      <c r="AN414" s="3">
        <f t="shared" si="307"/>
        <v>0.81</v>
      </c>
      <c r="AO414" s="3">
        <f t="shared" si="308"/>
        <v>1.8404</v>
      </c>
      <c r="AP414" s="85"/>
      <c r="AQ414" s="3" t="str">
        <f t="shared" si="309"/>
        <v>1.18</v>
      </c>
      <c r="AR414" s="3" t="str">
        <f t="shared" si="310"/>
        <v>-</v>
      </c>
      <c r="AS414" s="3">
        <f t="shared" si="311"/>
        <v>3.58</v>
      </c>
      <c r="AT414" s="3">
        <f t="shared" si="312"/>
        <v>0.81</v>
      </c>
      <c r="AU414" s="3">
        <f t="shared" si="313"/>
        <v>1.3802999999999999</v>
      </c>
      <c r="AV414" s="85"/>
      <c r="AW414" s="3" t="str">
        <f t="shared" si="314"/>
        <v>1.18</v>
      </c>
      <c r="AX414" s="3" t="str">
        <f t="shared" si="315"/>
        <v>-</v>
      </c>
      <c r="AY414" s="3">
        <f t="shared" si="316"/>
        <v>3.58</v>
      </c>
      <c r="AZ414" s="3">
        <f t="shared" si="317"/>
        <v>0.81</v>
      </c>
      <c r="BA414" s="3">
        <f t="shared" si="318"/>
        <v>0.92020000000000002</v>
      </c>
      <c r="BB414" s="85"/>
      <c r="BC414" s="3" t="str">
        <f t="shared" si="319"/>
        <v>1.18</v>
      </c>
      <c r="BD414" s="3" t="str">
        <f t="shared" si="320"/>
        <v>-</v>
      </c>
      <c r="BE414" s="3">
        <f t="shared" si="321"/>
        <v>3.58</v>
      </c>
      <c r="BF414" s="3">
        <f t="shared" si="322"/>
        <v>0.81</v>
      </c>
      <c r="BG414" s="3">
        <f t="shared" si="323"/>
        <v>0.46010000000000001</v>
      </c>
    </row>
    <row r="415" spans="1:59" x14ac:dyDescent="0.3">
      <c r="A415" s="1" t="str">
        <f>'Forward collapse simulation'!B425</f>
        <v>1.18</v>
      </c>
      <c r="B415" s="37" t="str">
        <f>IF('Forward collapse simulation'!C425="","-",'Forward collapse simulation'!C425)</f>
        <v>-</v>
      </c>
      <c r="C415" s="85">
        <f>'Forward collapse simulation'!E425</f>
        <v>1.88</v>
      </c>
      <c r="D415" s="85">
        <f>'Forward collapse simulation'!F425</f>
        <v>6.56</v>
      </c>
      <c r="E415" s="85">
        <f>'Forward collapse simulation'!D425</f>
        <v>4.5510000000000002</v>
      </c>
      <c r="F415" s="85"/>
      <c r="G415" s="3" t="str">
        <f t="shared" si="279"/>
        <v>1.18</v>
      </c>
      <c r="H415" s="3" t="str">
        <f t="shared" si="280"/>
        <v>-</v>
      </c>
      <c r="I415" s="3">
        <f t="shared" si="281"/>
        <v>1.88</v>
      </c>
      <c r="J415" s="3">
        <f t="shared" si="282"/>
        <v>6.56</v>
      </c>
      <c r="K415" s="3">
        <f t="shared" si="283"/>
        <v>4.0959000000000003</v>
      </c>
      <c r="L415" s="85"/>
      <c r="M415" s="3" t="str">
        <f t="shared" si="284"/>
        <v>1.18</v>
      </c>
      <c r="N415" s="3" t="str">
        <f t="shared" si="285"/>
        <v>-</v>
      </c>
      <c r="O415" s="3">
        <f t="shared" si="286"/>
        <v>1.88</v>
      </c>
      <c r="P415" s="3">
        <f t="shared" si="287"/>
        <v>6.56</v>
      </c>
      <c r="Q415" s="3">
        <f t="shared" si="288"/>
        <v>3.6408000000000005</v>
      </c>
      <c r="R415" s="85"/>
      <c r="S415" s="3" t="str">
        <f t="shared" si="289"/>
        <v>1.18</v>
      </c>
      <c r="T415" s="3" t="str">
        <f t="shared" si="290"/>
        <v>-</v>
      </c>
      <c r="U415" s="3">
        <f t="shared" si="291"/>
        <v>1.88</v>
      </c>
      <c r="V415" s="3">
        <f t="shared" si="292"/>
        <v>6.56</v>
      </c>
      <c r="W415" s="3">
        <f t="shared" si="293"/>
        <v>3.1856999999999998</v>
      </c>
      <c r="X415" s="85"/>
      <c r="Y415" s="3" t="str">
        <f t="shared" si="294"/>
        <v>1.18</v>
      </c>
      <c r="Z415" s="3" t="str">
        <f t="shared" si="295"/>
        <v>-</v>
      </c>
      <c r="AA415" s="3">
        <f t="shared" si="296"/>
        <v>1.88</v>
      </c>
      <c r="AB415" s="3">
        <f t="shared" si="297"/>
        <v>6.56</v>
      </c>
      <c r="AC415" s="3">
        <f t="shared" si="298"/>
        <v>2.7305999999999999</v>
      </c>
      <c r="AD415" s="85"/>
      <c r="AE415" s="3" t="str">
        <f t="shared" si="299"/>
        <v>1.18</v>
      </c>
      <c r="AF415" s="3" t="str">
        <f t="shared" si="300"/>
        <v>-</v>
      </c>
      <c r="AG415" s="3">
        <f t="shared" si="301"/>
        <v>1.88</v>
      </c>
      <c r="AH415" s="3">
        <f t="shared" si="302"/>
        <v>6.56</v>
      </c>
      <c r="AI415" s="3">
        <f t="shared" si="303"/>
        <v>2.2755000000000001</v>
      </c>
      <c r="AJ415" s="85"/>
      <c r="AK415" s="3" t="str">
        <f t="shared" si="304"/>
        <v>1.18</v>
      </c>
      <c r="AL415" s="3" t="str">
        <f t="shared" si="305"/>
        <v>-</v>
      </c>
      <c r="AM415" s="3">
        <f t="shared" si="306"/>
        <v>1.88</v>
      </c>
      <c r="AN415" s="3">
        <f t="shared" si="307"/>
        <v>6.56</v>
      </c>
      <c r="AO415" s="3">
        <f t="shared" si="308"/>
        <v>1.8204000000000002</v>
      </c>
      <c r="AP415" s="85"/>
      <c r="AQ415" s="3" t="str">
        <f t="shared" si="309"/>
        <v>1.18</v>
      </c>
      <c r="AR415" s="3" t="str">
        <f t="shared" si="310"/>
        <v>-</v>
      </c>
      <c r="AS415" s="3">
        <f t="shared" si="311"/>
        <v>1.88</v>
      </c>
      <c r="AT415" s="3">
        <f t="shared" si="312"/>
        <v>6.56</v>
      </c>
      <c r="AU415" s="3">
        <f t="shared" si="313"/>
        <v>1.3653</v>
      </c>
      <c r="AV415" s="85"/>
      <c r="AW415" s="3" t="str">
        <f t="shared" si="314"/>
        <v>1.18</v>
      </c>
      <c r="AX415" s="3" t="str">
        <f t="shared" si="315"/>
        <v>-</v>
      </c>
      <c r="AY415" s="3">
        <f t="shared" si="316"/>
        <v>1.88</v>
      </c>
      <c r="AZ415" s="3">
        <f t="shared" si="317"/>
        <v>6.56</v>
      </c>
      <c r="BA415" s="3">
        <f t="shared" si="318"/>
        <v>0.91020000000000012</v>
      </c>
      <c r="BB415" s="85"/>
      <c r="BC415" s="3" t="str">
        <f t="shared" si="319"/>
        <v>1.18</v>
      </c>
      <c r="BD415" s="3" t="str">
        <f t="shared" si="320"/>
        <v>-</v>
      </c>
      <c r="BE415" s="3">
        <f t="shared" si="321"/>
        <v>1.88</v>
      </c>
      <c r="BF415" s="3">
        <f t="shared" si="322"/>
        <v>6.56</v>
      </c>
      <c r="BG415" s="3">
        <f t="shared" si="323"/>
        <v>0.45510000000000006</v>
      </c>
    </row>
    <row r="416" spans="1:59" x14ac:dyDescent="0.3">
      <c r="A416" s="1" t="str">
        <f>'Forward collapse simulation'!B426</f>
        <v>1.18</v>
      </c>
      <c r="B416" s="37" t="str">
        <f>IF('Forward collapse simulation'!C426="","-",'Forward collapse simulation'!C426)</f>
        <v>-</v>
      </c>
      <c r="C416" s="85">
        <f>'Forward collapse simulation'!E426</f>
        <v>3.78</v>
      </c>
      <c r="D416" s="85">
        <f>'Forward collapse simulation'!F426</f>
        <v>15.48</v>
      </c>
      <c r="E416" s="85">
        <f>'Forward collapse simulation'!D426</f>
        <v>4.4429999999999996</v>
      </c>
      <c r="F416" s="85"/>
      <c r="G416" s="3" t="str">
        <f t="shared" si="279"/>
        <v>1.18</v>
      </c>
      <c r="H416" s="3" t="str">
        <f t="shared" si="280"/>
        <v>-</v>
      </c>
      <c r="I416" s="3">
        <f t="shared" si="281"/>
        <v>3.78</v>
      </c>
      <c r="J416" s="3">
        <f t="shared" si="282"/>
        <v>15.48</v>
      </c>
      <c r="K416" s="3">
        <f t="shared" si="283"/>
        <v>3.9986999999999999</v>
      </c>
      <c r="L416" s="85"/>
      <c r="M416" s="3" t="str">
        <f t="shared" si="284"/>
        <v>1.18</v>
      </c>
      <c r="N416" s="3" t="str">
        <f t="shared" si="285"/>
        <v>-</v>
      </c>
      <c r="O416" s="3">
        <f t="shared" si="286"/>
        <v>3.78</v>
      </c>
      <c r="P416" s="3">
        <f t="shared" si="287"/>
        <v>15.48</v>
      </c>
      <c r="Q416" s="3">
        <f t="shared" si="288"/>
        <v>3.5543999999999998</v>
      </c>
      <c r="R416" s="85"/>
      <c r="S416" s="3" t="str">
        <f t="shared" si="289"/>
        <v>1.18</v>
      </c>
      <c r="T416" s="3" t="str">
        <f t="shared" si="290"/>
        <v>-</v>
      </c>
      <c r="U416" s="3">
        <f t="shared" si="291"/>
        <v>3.78</v>
      </c>
      <c r="V416" s="3">
        <f t="shared" si="292"/>
        <v>15.48</v>
      </c>
      <c r="W416" s="3">
        <f t="shared" si="293"/>
        <v>3.1100999999999996</v>
      </c>
      <c r="X416" s="85"/>
      <c r="Y416" s="3" t="str">
        <f t="shared" si="294"/>
        <v>1.18</v>
      </c>
      <c r="Z416" s="3" t="str">
        <f t="shared" si="295"/>
        <v>-</v>
      </c>
      <c r="AA416" s="3">
        <f t="shared" si="296"/>
        <v>3.78</v>
      </c>
      <c r="AB416" s="3">
        <f t="shared" si="297"/>
        <v>15.48</v>
      </c>
      <c r="AC416" s="3">
        <f t="shared" si="298"/>
        <v>2.6657999999999995</v>
      </c>
      <c r="AD416" s="85"/>
      <c r="AE416" s="3" t="str">
        <f t="shared" si="299"/>
        <v>1.18</v>
      </c>
      <c r="AF416" s="3" t="str">
        <f t="shared" si="300"/>
        <v>-</v>
      </c>
      <c r="AG416" s="3">
        <f t="shared" si="301"/>
        <v>3.78</v>
      </c>
      <c r="AH416" s="3">
        <f t="shared" si="302"/>
        <v>15.48</v>
      </c>
      <c r="AI416" s="3">
        <f t="shared" si="303"/>
        <v>2.2214999999999998</v>
      </c>
      <c r="AJ416" s="85"/>
      <c r="AK416" s="3" t="str">
        <f t="shared" si="304"/>
        <v>1.18</v>
      </c>
      <c r="AL416" s="3" t="str">
        <f t="shared" si="305"/>
        <v>-</v>
      </c>
      <c r="AM416" s="3">
        <f t="shared" si="306"/>
        <v>3.78</v>
      </c>
      <c r="AN416" s="3">
        <f t="shared" si="307"/>
        <v>15.48</v>
      </c>
      <c r="AO416" s="3">
        <f t="shared" si="308"/>
        <v>1.7771999999999999</v>
      </c>
      <c r="AP416" s="85"/>
      <c r="AQ416" s="3" t="str">
        <f t="shared" si="309"/>
        <v>1.18</v>
      </c>
      <c r="AR416" s="3" t="str">
        <f t="shared" si="310"/>
        <v>-</v>
      </c>
      <c r="AS416" s="3">
        <f t="shared" si="311"/>
        <v>3.78</v>
      </c>
      <c r="AT416" s="3">
        <f t="shared" si="312"/>
        <v>15.48</v>
      </c>
      <c r="AU416" s="3">
        <f t="shared" si="313"/>
        <v>1.3328999999999998</v>
      </c>
      <c r="AV416" s="85"/>
      <c r="AW416" s="3" t="str">
        <f t="shared" si="314"/>
        <v>1.18</v>
      </c>
      <c r="AX416" s="3" t="str">
        <f t="shared" si="315"/>
        <v>-</v>
      </c>
      <c r="AY416" s="3">
        <f t="shared" si="316"/>
        <v>3.78</v>
      </c>
      <c r="AZ416" s="3">
        <f t="shared" si="317"/>
        <v>15.48</v>
      </c>
      <c r="BA416" s="3">
        <f t="shared" si="318"/>
        <v>0.88859999999999995</v>
      </c>
      <c r="BB416" s="85"/>
      <c r="BC416" s="3" t="str">
        <f t="shared" si="319"/>
        <v>1.18</v>
      </c>
      <c r="BD416" s="3" t="str">
        <f t="shared" si="320"/>
        <v>-</v>
      </c>
      <c r="BE416" s="3">
        <f t="shared" si="321"/>
        <v>3.78</v>
      </c>
      <c r="BF416" s="3">
        <f t="shared" si="322"/>
        <v>15.48</v>
      </c>
      <c r="BG416" s="3">
        <f t="shared" si="323"/>
        <v>0.44429999999999997</v>
      </c>
    </row>
    <row r="417" spans="1:59" x14ac:dyDescent="0.3">
      <c r="A417" s="1" t="str">
        <f>'Forward collapse simulation'!B427</f>
        <v>1.18</v>
      </c>
      <c r="B417" s="37" t="str">
        <f>IF('Forward collapse simulation'!C427="","-",'Forward collapse simulation'!C427)</f>
        <v>-</v>
      </c>
      <c r="C417" s="85">
        <f>'Forward collapse simulation'!E427</f>
        <v>4.8</v>
      </c>
      <c r="D417" s="85">
        <f>'Forward collapse simulation'!F427</f>
        <v>26.05</v>
      </c>
      <c r="E417" s="85">
        <f>'Forward collapse simulation'!D427</f>
        <v>4.524</v>
      </c>
      <c r="F417" s="85"/>
      <c r="G417" s="3" t="str">
        <f t="shared" si="279"/>
        <v>1.18</v>
      </c>
      <c r="H417" s="3" t="str">
        <f t="shared" si="280"/>
        <v>-</v>
      </c>
      <c r="I417" s="3">
        <f t="shared" si="281"/>
        <v>4.8</v>
      </c>
      <c r="J417" s="3">
        <f t="shared" si="282"/>
        <v>26.05</v>
      </c>
      <c r="K417" s="3">
        <f t="shared" si="283"/>
        <v>4.0716000000000001</v>
      </c>
      <c r="L417" s="85"/>
      <c r="M417" s="3" t="str">
        <f t="shared" si="284"/>
        <v>1.18</v>
      </c>
      <c r="N417" s="3" t="str">
        <f t="shared" si="285"/>
        <v>-</v>
      </c>
      <c r="O417" s="3">
        <f t="shared" si="286"/>
        <v>4.8</v>
      </c>
      <c r="P417" s="3">
        <f t="shared" si="287"/>
        <v>26.05</v>
      </c>
      <c r="Q417" s="3">
        <f t="shared" si="288"/>
        <v>3.6192000000000002</v>
      </c>
      <c r="R417" s="85"/>
      <c r="S417" s="3" t="str">
        <f t="shared" si="289"/>
        <v>1.18</v>
      </c>
      <c r="T417" s="3" t="str">
        <f t="shared" si="290"/>
        <v>-</v>
      </c>
      <c r="U417" s="3">
        <f t="shared" si="291"/>
        <v>4.8</v>
      </c>
      <c r="V417" s="3">
        <f t="shared" si="292"/>
        <v>26.05</v>
      </c>
      <c r="W417" s="3">
        <f t="shared" si="293"/>
        <v>3.1667999999999998</v>
      </c>
      <c r="X417" s="85"/>
      <c r="Y417" s="3" t="str">
        <f t="shared" si="294"/>
        <v>1.18</v>
      </c>
      <c r="Z417" s="3" t="str">
        <f t="shared" si="295"/>
        <v>-</v>
      </c>
      <c r="AA417" s="3">
        <f t="shared" si="296"/>
        <v>4.8</v>
      </c>
      <c r="AB417" s="3">
        <f t="shared" si="297"/>
        <v>26.05</v>
      </c>
      <c r="AC417" s="3">
        <f t="shared" si="298"/>
        <v>2.7143999999999999</v>
      </c>
      <c r="AD417" s="85"/>
      <c r="AE417" s="3" t="str">
        <f t="shared" si="299"/>
        <v>1.18</v>
      </c>
      <c r="AF417" s="3" t="str">
        <f t="shared" si="300"/>
        <v>-</v>
      </c>
      <c r="AG417" s="3">
        <f t="shared" si="301"/>
        <v>4.8</v>
      </c>
      <c r="AH417" s="3">
        <f t="shared" si="302"/>
        <v>26.05</v>
      </c>
      <c r="AI417" s="3">
        <f t="shared" si="303"/>
        <v>2.262</v>
      </c>
      <c r="AJ417" s="85"/>
      <c r="AK417" s="3" t="str">
        <f t="shared" si="304"/>
        <v>1.18</v>
      </c>
      <c r="AL417" s="3" t="str">
        <f t="shared" si="305"/>
        <v>-</v>
      </c>
      <c r="AM417" s="3">
        <f t="shared" si="306"/>
        <v>4.8</v>
      </c>
      <c r="AN417" s="3">
        <f t="shared" si="307"/>
        <v>26.05</v>
      </c>
      <c r="AO417" s="3">
        <f t="shared" si="308"/>
        <v>1.8096000000000001</v>
      </c>
      <c r="AP417" s="85"/>
      <c r="AQ417" s="3" t="str">
        <f t="shared" si="309"/>
        <v>1.18</v>
      </c>
      <c r="AR417" s="3" t="str">
        <f t="shared" si="310"/>
        <v>-</v>
      </c>
      <c r="AS417" s="3">
        <f t="shared" si="311"/>
        <v>4.8</v>
      </c>
      <c r="AT417" s="3">
        <f t="shared" si="312"/>
        <v>26.05</v>
      </c>
      <c r="AU417" s="3">
        <f t="shared" si="313"/>
        <v>1.3572</v>
      </c>
      <c r="AV417" s="85"/>
      <c r="AW417" s="3" t="str">
        <f t="shared" si="314"/>
        <v>1.18</v>
      </c>
      <c r="AX417" s="3" t="str">
        <f t="shared" si="315"/>
        <v>-</v>
      </c>
      <c r="AY417" s="3">
        <f t="shared" si="316"/>
        <v>4.8</v>
      </c>
      <c r="AZ417" s="3">
        <f t="shared" si="317"/>
        <v>26.05</v>
      </c>
      <c r="BA417" s="3">
        <f t="shared" si="318"/>
        <v>0.90480000000000005</v>
      </c>
      <c r="BB417" s="85"/>
      <c r="BC417" s="3" t="str">
        <f t="shared" si="319"/>
        <v>1.18</v>
      </c>
      <c r="BD417" s="3" t="str">
        <f t="shared" si="320"/>
        <v>-</v>
      </c>
      <c r="BE417" s="3">
        <f t="shared" si="321"/>
        <v>4.8</v>
      </c>
      <c r="BF417" s="3">
        <f t="shared" si="322"/>
        <v>26.05</v>
      </c>
      <c r="BG417" s="3">
        <f t="shared" si="323"/>
        <v>0.45240000000000002</v>
      </c>
    </row>
    <row r="418" spans="1:59" x14ac:dyDescent="0.3">
      <c r="A418" s="1" t="str">
        <f>'Forward collapse simulation'!B428</f>
        <v>1.18</v>
      </c>
      <c r="B418" s="37" t="str">
        <f>IF('Forward collapse simulation'!C428="","-",'Forward collapse simulation'!C428)</f>
        <v>-</v>
      </c>
      <c r="C418" s="85">
        <f>'Forward collapse simulation'!E428</f>
        <v>6.44</v>
      </c>
      <c r="D418" s="85">
        <f>'Forward collapse simulation'!F428</f>
        <v>34.69</v>
      </c>
      <c r="E418" s="85">
        <f>'Forward collapse simulation'!D428</f>
        <v>4.4320000000000004</v>
      </c>
      <c r="F418" s="85"/>
      <c r="G418" s="3" t="str">
        <f t="shared" si="279"/>
        <v>1.18</v>
      </c>
      <c r="H418" s="3" t="str">
        <f t="shared" si="280"/>
        <v>-</v>
      </c>
      <c r="I418" s="3">
        <f t="shared" si="281"/>
        <v>6.44</v>
      </c>
      <c r="J418" s="3">
        <f t="shared" si="282"/>
        <v>34.69</v>
      </c>
      <c r="K418" s="3">
        <f t="shared" si="283"/>
        <v>3.9888000000000003</v>
      </c>
      <c r="L418" s="85"/>
      <c r="M418" s="3" t="str">
        <f t="shared" si="284"/>
        <v>1.18</v>
      </c>
      <c r="N418" s="3" t="str">
        <f t="shared" si="285"/>
        <v>-</v>
      </c>
      <c r="O418" s="3">
        <f t="shared" si="286"/>
        <v>6.44</v>
      </c>
      <c r="P418" s="3">
        <f t="shared" si="287"/>
        <v>34.69</v>
      </c>
      <c r="Q418" s="3">
        <f t="shared" si="288"/>
        <v>3.5456000000000003</v>
      </c>
      <c r="R418" s="85"/>
      <c r="S418" s="3" t="str">
        <f t="shared" si="289"/>
        <v>1.18</v>
      </c>
      <c r="T418" s="3" t="str">
        <f t="shared" si="290"/>
        <v>-</v>
      </c>
      <c r="U418" s="3">
        <f t="shared" si="291"/>
        <v>6.44</v>
      </c>
      <c r="V418" s="3">
        <f t="shared" si="292"/>
        <v>34.69</v>
      </c>
      <c r="W418" s="3">
        <f t="shared" si="293"/>
        <v>3.1024000000000003</v>
      </c>
      <c r="X418" s="85"/>
      <c r="Y418" s="3" t="str">
        <f t="shared" si="294"/>
        <v>1.18</v>
      </c>
      <c r="Z418" s="3" t="str">
        <f t="shared" si="295"/>
        <v>-</v>
      </c>
      <c r="AA418" s="3">
        <f t="shared" si="296"/>
        <v>6.44</v>
      </c>
      <c r="AB418" s="3">
        <f t="shared" si="297"/>
        <v>34.69</v>
      </c>
      <c r="AC418" s="3">
        <f t="shared" si="298"/>
        <v>2.6592000000000002</v>
      </c>
      <c r="AD418" s="85"/>
      <c r="AE418" s="3" t="str">
        <f t="shared" si="299"/>
        <v>1.18</v>
      </c>
      <c r="AF418" s="3" t="str">
        <f t="shared" si="300"/>
        <v>-</v>
      </c>
      <c r="AG418" s="3">
        <f t="shared" si="301"/>
        <v>6.44</v>
      </c>
      <c r="AH418" s="3">
        <f t="shared" si="302"/>
        <v>34.69</v>
      </c>
      <c r="AI418" s="3">
        <f t="shared" si="303"/>
        <v>2.2160000000000002</v>
      </c>
      <c r="AJ418" s="85"/>
      <c r="AK418" s="3" t="str">
        <f t="shared" si="304"/>
        <v>1.18</v>
      </c>
      <c r="AL418" s="3" t="str">
        <f t="shared" si="305"/>
        <v>-</v>
      </c>
      <c r="AM418" s="3">
        <f t="shared" si="306"/>
        <v>6.44</v>
      </c>
      <c r="AN418" s="3">
        <f t="shared" si="307"/>
        <v>34.69</v>
      </c>
      <c r="AO418" s="3">
        <f t="shared" si="308"/>
        <v>1.7728000000000002</v>
      </c>
      <c r="AP418" s="85"/>
      <c r="AQ418" s="3" t="str">
        <f t="shared" si="309"/>
        <v>1.18</v>
      </c>
      <c r="AR418" s="3" t="str">
        <f t="shared" si="310"/>
        <v>-</v>
      </c>
      <c r="AS418" s="3">
        <f t="shared" si="311"/>
        <v>6.44</v>
      </c>
      <c r="AT418" s="3">
        <f t="shared" si="312"/>
        <v>34.69</v>
      </c>
      <c r="AU418" s="3">
        <f t="shared" si="313"/>
        <v>1.3296000000000001</v>
      </c>
      <c r="AV418" s="85"/>
      <c r="AW418" s="3" t="str">
        <f t="shared" si="314"/>
        <v>1.18</v>
      </c>
      <c r="AX418" s="3" t="str">
        <f t="shared" si="315"/>
        <v>-</v>
      </c>
      <c r="AY418" s="3">
        <f t="shared" si="316"/>
        <v>6.44</v>
      </c>
      <c r="AZ418" s="3">
        <f t="shared" si="317"/>
        <v>34.69</v>
      </c>
      <c r="BA418" s="3">
        <f t="shared" si="318"/>
        <v>0.88640000000000008</v>
      </c>
      <c r="BB418" s="85"/>
      <c r="BC418" s="3" t="str">
        <f t="shared" si="319"/>
        <v>1.18</v>
      </c>
      <c r="BD418" s="3" t="str">
        <f t="shared" si="320"/>
        <v>-</v>
      </c>
      <c r="BE418" s="3">
        <f t="shared" si="321"/>
        <v>6.44</v>
      </c>
      <c r="BF418" s="3">
        <f t="shared" si="322"/>
        <v>34.69</v>
      </c>
      <c r="BG418" s="3">
        <f t="shared" si="323"/>
        <v>0.44320000000000004</v>
      </c>
    </row>
    <row r="419" spans="1:59" x14ac:dyDescent="0.3">
      <c r="A419" s="1" t="str">
        <f>'Forward collapse simulation'!B429</f>
        <v>1.18</v>
      </c>
      <c r="B419" s="37" t="str">
        <f>IF('Forward collapse simulation'!C429="","-",'Forward collapse simulation'!C429)</f>
        <v>-</v>
      </c>
      <c r="C419" s="85">
        <f>'Forward collapse simulation'!E429</f>
        <v>10.45</v>
      </c>
      <c r="D419" s="85">
        <f>'Forward collapse simulation'!F429</f>
        <v>43.65</v>
      </c>
      <c r="E419" s="85">
        <f>'Forward collapse simulation'!D429</f>
        <v>3.2069999999999999</v>
      </c>
      <c r="F419" s="85"/>
      <c r="G419" s="3" t="str">
        <f t="shared" si="279"/>
        <v>1.18</v>
      </c>
      <c r="H419" s="3" t="str">
        <f t="shared" si="280"/>
        <v>-</v>
      </c>
      <c r="I419" s="3">
        <f t="shared" si="281"/>
        <v>10.45</v>
      </c>
      <c r="J419" s="3">
        <f t="shared" si="282"/>
        <v>43.65</v>
      </c>
      <c r="K419" s="3">
        <f t="shared" si="283"/>
        <v>2.8862999999999999</v>
      </c>
      <c r="L419" s="85"/>
      <c r="M419" s="3" t="str">
        <f t="shared" si="284"/>
        <v>1.18</v>
      </c>
      <c r="N419" s="3" t="str">
        <f t="shared" si="285"/>
        <v>-</v>
      </c>
      <c r="O419" s="3">
        <f t="shared" si="286"/>
        <v>10.45</v>
      </c>
      <c r="P419" s="3">
        <f t="shared" si="287"/>
        <v>43.65</v>
      </c>
      <c r="Q419" s="3">
        <f t="shared" si="288"/>
        <v>2.5655999999999999</v>
      </c>
      <c r="R419" s="85"/>
      <c r="S419" s="3" t="str">
        <f t="shared" si="289"/>
        <v>1.18</v>
      </c>
      <c r="T419" s="3" t="str">
        <f t="shared" si="290"/>
        <v>-</v>
      </c>
      <c r="U419" s="3">
        <f t="shared" si="291"/>
        <v>10.45</v>
      </c>
      <c r="V419" s="3">
        <f t="shared" si="292"/>
        <v>43.65</v>
      </c>
      <c r="W419" s="3">
        <f t="shared" si="293"/>
        <v>2.2448999999999999</v>
      </c>
      <c r="X419" s="85"/>
      <c r="Y419" s="3" t="str">
        <f t="shared" si="294"/>
        <v>1.18</v>
      </c>
      <c r="Z419" s="3" t="str">
        <f t="shared" si="295"/>
        <v>-</v>
      </c>
      <c r="AA419" s="3">
        <f t="shared" si="296"/>
        <v>10.45</v>
      </c>
      <c r="AB419" s="3">
        <f t="shared" si="297"/>
        <v>43.65</v>
      </c>
      <c r="AC419" s="3">
        <f t="shared" si="298"/>
        <v>1.9241999999999999</v>
      </c>
      <c r="AD419" s="85"/>
      <c r="AE419" s="3" t="str">
        <f t="shared" si="299"/>
        <v>1.18</v>
      </c>
      <c r="AF419" s="3" t="str">
        <f t="shared" si="300"/>
        <v>-</v>
      </c>
      <c r="AG419" s="3">
        <f t="shared" si="301"/>
        <v>10.45</v>
      </c>
      <c r="AH419" s="3">
        <f t="shared" si="302"/>
        <v>43.65</v>
      </c>
      <c r="AI419" s="3">
        <f t="shared" si="303"/>
        <v>1.6034999999999999</v>
      </c>
      <c r="AJ419" s="85"/>
      <c r="AK419" s="3" t="str">
        <f t="shared" si="304"/>
        <v>1.18</v>
      </c>
      <c r="AL419" s="3" t="str">
        <f t="shared" si="305"/>
        <v>-</v>
      </c>
      <c r="AM419" s="3">
        <f t="shared" si="306"/>
        <v>10.45</v>
      </c>
      <c r="AN419" s="3">
        <f t="shared" si="307"/>
        <v>43.65</v>
      </c>
      <c r="AO419" s="3">
        <f t="shared" si="308"/>
        <v>1.2827999999999999</v>
      </c>
      <c r="AP419" s="85"/>
      <c r="AQ419" s="3" t="str">
        <f t="shared" si="309"/>
        <v>1.18</v>
      </c>
      <c r="AR419" s="3" t="str">
        <f t="shared" si="310"/>
        <v>-</v>
      </c>
      <c r="AS419" s="3">
        <f t="shared" si="311"/>
        <v>10.45</v>
      </c>
      <c r="AT419" s="3">
        <f t="shared" si="312"/>
        <v>43.65</v>
      </c>
      <c r="AU419" s="3">
        <f t="shared" si="313"/>
        <v>0.96209999999999996</v>
      </c>
      <c r="AV419" s="85"/>
      <c r="AW419" s="3" t="str">
        <f t="shared" si="314"/>
        <v>1.18</v>
      </c>
      <c r="AX419" s="3" t="str">
        <f t="shared" si="315"/>
        <v>-</v>
      </c>
      <c r="AY419" s="3">
        <f t="shared" si="316"/>
        <v>10.45</v>
      </c>
      <c r="AZ419" s="3">
        <f t="shared" si="317"/>
        <v>43.65</v>
      </c>
      <c r="BA419" s="3">
        <f t="shared" si="318"/>
        <v>0.64139999999999997</v>
      </c>
      <c r="BB419" s="85"/>
      <c r="BC419" s="3" t="str">
        <f t="shared" si="319"/>
        <v>1.18</v>
      </c>
      <c r="BD419" s="3" t="str">
        <f t="shared" si="320"/>
        <v>-</v>
      </c>
      <c r="BE419" s="3">
        <f t="shared" si="321"/>
        <v>10.45</v>
      </c>
      <c r="BF419" s="3">
        <f t="shared" si="322"/>
        <v>43.65</v>
      </c>
      <c r="BG419" s="3">
        <f t="shared" si="323"/>
        <v>0.32069999999999999</v>
      </c>
    </row>
    <row r="420" spans="1:59" x14ac:dyDescent="0.3">
      <c r="A420" s="1" t="str">
        <f>'Forward collapse simulation'!B430</f>
        <v>1.18</v>
      </c>
      <c r="B420" s="37" t="str">
        <f>IF('Forward collapse simulation'!C430="","-",'Forward collapse simulation'!C430)</f>
        <v>-</v>
      </c>
      <c r="C420" s="85">
        <f>'Forward collapse simulation'!E430</f>
        <v>14.33</v>
      </c>
      <c r="D420" s="85">
        <f>'Forward collapse simulation'!F430</f>
        <v>51.03</v>
      </c>
      <c r="E420" s="85">
        <f>'Forward collapse simulation'!D430</f>
        <v>2.859</v>
      </c>
      <c r="F420" s="85"/>
      <c r="G420" s="3" t="str">
        <f t="shared" si="279"/>
        <v>1.18</v>
      </c>
      <c r="H420" s="3" t="str">
        <f t="shared" si="280"/>
        <v>-</v>
      </c>
      <c r="I420" s="3">
        <f t="shared" si="281"/>
        <v>14.33</v>
      </c>
      <c r="J420" s="3">
        <f t="shared" si="282"/>
        <v>51.03</v>
      </c>
      <c r="K420" s="3">
        <f t="shared" si="283"/>
        <v>2.5731000000000002</v>
      </c>
      <c r="L420" s="85"/>
      <c r="M420" s="3" t="str">
        <f t="shared" si="284"/>
        <v>1.18</v>
      </c>
      <c r="N420" s="3" t="str">
        <f t="shared" si="285"/>
        <v>-</v>
      </c>
      <c r="O420" s="3">
        <f t="shared" si="286"/>
        <v>14.33</v>
      </c>
      <c r="P420" s="3">
        <f t="shared" si="287"/>
        <v>51.03</v>
      </c>
      <c r="Q420" s="3">
        <f t="shared" si="288"/>
        <v>2.2871999999999999</v>
      </c>
      <c r="R420" s="85"/>
      <c r="S420" s="3" t="str">
        <f t="shared" si="289"/>
        <v>1.18</v>
      </c>
      <c r="T420" s="3" t="str">
        <f t="shared" si="290"/>
        <v>-</v>
      </c>
      <c r="U420" s="3">
        <f t="shared" si="291"/>
        <v>14.33</v>
      </c>
      <c r="V420" s="3">
        <f t="shared" si="292"/>
        <v>51.03</v>
      </c>
      <c r="W420" s="3">
        <f t="shared" si="293"/>
        <v>2.0013000000000001</v>
      </c>
      <c r="X420" s="85"/>
      <c r="Y420" s="3" t="str">
        <f t="shared" si="294"/>
        <v>1.18</v>
      </c>
      <c r="Z420" s="3" t="str">
        <f t="shared" si="295"/>
        <v>-</v>
      </c>
      <c r="AA420" s="3">
        <f t="shared" si="296"/>
        <v>14.33</v>
      </c>
      <c r="AB420" s="3">
        <f t="shared" si="297"/>
        <v>51.03</v>
      </c>
      <c r="AC420" s="3">
        <f t="shared" si="298"/>
        <v>1.7154</v>
      </c>
      <c r="AD420" s="85"/>
      <c r="AE420" s="3" t="str">
        <f t="shared" si="299"/>
        <v>1.18</v>
      </c>
      <c r="AF420" s="3" t="str">
        <f t="shared" si="300"/>
        <v>-</v>
      </c>
      <c r="AG420" s="3">
        <f t="shared" si="301"/>
        <v>14.33</v>
      </c>
      <c r="AH420" s="3">
        <f t="shared" si="302"/>
        <v>51.03</v>
      </c>
      <c r="AI420" s="3">
        <f t="shared" si="303"/>
        <v>1.4295</v>
      </c>
      <c r="AJ420" s="85"/>
      <c r="AK420" s="3" t="str">
        <f t="shared" si="304"/>
        <v>1.18</v>
      </c>
      <c r="AL420" s="3" t="str">
        <f t="shared" si="305"/>
        <v>-</v>
      </c>
      <c r="AM420" s="3">
        <f t="shared" si="306"/>
        <v>14.33</v>
      </c>
      <c r="AN420" s="3">
        <f t="shared" si="307"/>
        <v>51.03</v>
      </c>
      <c r="AO420" s="3">
        <f t="shared" si="308"/>
        <v>1.1435999999999999</v>
      </c>
      <c r="AP420" s="85"/>
      <c r="AQ420" s="3" t="str">
        <f t="shared" si="309"/>
        <v>1.18</v>
      </c>
      <c r="AR420" s="3" t="str">
        <f t="shared" si="310"/>
        <v>-</v>
      </c>
      <c r="AS420" s="3">
        <f t="shared" si="311"/>
        <v>14.33</v>
      </c>
      <c r="AT420" s="3">
        <f t="shared" si="312"/>
        <v>51.03</v>
      </c>
      <c r="AU420" s="3">
        <f t="shared" si="313"/>
        <v>0.85770000000000002</v>
      </c>
      <c r="AV420" s="85"/>
      <c r="AW420" s="3" t="str">
        <f t="shared" si="314"/>
        <v>1.18</v>
      </c>
      <c r="AX420" s="3" t="str">
        <f t="shared" si="315"/>
        <v>-</v>
      </c>
      <c r="AY420" s="3">
        <f t="shared" si="316"/>
        <v>14.33</v>
      </c>
      <c r="AZ420" s="3">
        <f t="shared" si="317"/>
        <v>51.03</v>
      </c>
      <c r="BA420" s="3">
        <f t="shared" si="318"/>
        <v>0.57179999999999997</v>
      </c>
      <c r="BB420" s="85"/>
      <c r="BC420" s="3" t="str">
        <f t="shared" si="319"/>
        <v>1.18</v>
      </c>
      <c r="BD420" s="3" t="str">
        <f t="shared" si="320"/>
        <v>-</v>
      </c>
      <c r="BE420" s="3">
        <f t="shared" si="321"/>
        <v>14.33</v>
      </c>
      <c r="BF420" s="3">
        <f t="shared" si="322"/>
        <v>51.03</v>
      </c>
      <c r="BG420" s="3">
        <f t="shared" si="323"/>
        <v>0.28589999999999999</v>
      </c>
    </row>
    <row r="421" spans="1:59" x14ac:dyDescent="0.3">
      <c r="A421" s="1" t="str">
        <f>'Forward collapse simulation'!B431</f>
        <v>1.18</v>
      </c>
      <c r="B421" s="37" t="str">
        <f>IF('Forward collapse simulation'!C431="","-",'Forward collapse simulation'!C431)</f>
        <v>-</v>
      </c>
      <c r="C421" s="85">
        <f>'Forward collapse simulation'!E431</f>
        <v>27.3</v>
      </c>
      <c r="D421" s="85">
        <f>'Forward collapse simulation'!F431</f>
        <v>63.63</v>
      </c>
      <c r="E421" s="85">
        <f>'Forward collapse simulation'!D431</f>
        <v>3.3919999999999999</v>
      </c>
      <c r="F421" s="85"/>
      <c r="G421" s="3" t="str">
        <f t="shared" si="279"/>
        <v>1.18</v>
      </c>
      <c r="H421" s="3" t="str">
        <f t="shared" si="280"/>
        <v>-</v>
      </c>
      <c r="I421" s="3">
        <f t="shared" si="281"/>
        <v>27.3</v>
      </c>
      <c r="J421" s="3">
        <f t="shared" si="282"/>
        <v>63.63</v>
      </c>
      <c r="K421" s="3">
        <f t="shared" si="283"/>
        <v>3.0528</v>
      </c>
      <c r="L421" s="85"/>
      <c r="M421" s="3" t="str">
        <f t="shared" si="284"/>
        <v>1.18</v>
      </c>
      <c r="N421" s="3" t="str">
        <f t="shared" si="285"/>
        <v>-</v>
      </c>
      <c r="O421" s="3">
        <f t="shared" si="286"/>
        <v>27.3</v>
      </c>
      <c r="P421" s="3">
        <f t="shared" si="287"/>
        <v>63.63</v>
      </c>
      <c r="Q421" s="3">
        <f t="shared" si="288"/>
        <v>2.7136</v>
      </c>
      <c r="R421" s="85"/>
      <c r="S421" s="3" t="str">
        <f t="shared" si="289"/>
        <v>1.18</v>
      </c>
      <c r="T421" s="3" t="str">
        <f t="shared" si="290"/>
        <v>-</v>
      </c>
      <c r="U421" s="3">
        <f t="shared" si="291"/>
        <v>27.3</v>
      </c>
      <c r="V421" s="3">
        <f t="shared" si="292"/>
        <v>63.63</v>
      </c>
      <c r="W421" s="3">
        <f t="shared" si="293"/>
        <v>2.3743999999999996</v>
      </c>
      <c r="X421" s="85"/>
      <c r="Y421" s="3" t="str">
        <f t="shared" si="294"/>
        <v>1.18</v>
      </c>
      <c r="Z421" s="3" t="str">
        <f t="shared" si="295"/>
        <v>-</v>
      </c>
      <c r="AA421" s="3">
        <f t="shared" si="296"/>
        <v>27.3</v>
      </c>
      <c r="AB421" s="3">
        <f t="shared" si="297"/>
        <v>63.63</v>
      </c>
      <c r="AC421" s="3">
        <f t="shared" si="298"/>
        <v>2.0351999999999997</v>
      </c>
      <c r="AD421" s="85"/>
      <c r="AE421" s="3" t="str">
        <f t="shared" si="299"/>
        <v>1.18</v>
      </c>
      <c r="AF421" s="3" t="str">
        <f t="shared" si="300"/>
        <v>-</v>
      </c>
      <c r="AG421" s="3">
        <f t="shared" si="301"/>
        <v>27.3</v>
      </c>
      <c r="AH421" s="3">
        <f t="shared" si="302"/>
        <v>63.63</v>
      </c>
      <c r="AI421" s="3">
        <f t="shared" si="303"/>
        <v>1.696</v>
      </c>
      <c r="AJ421" s="85"/>
      <c r="AK421" s="3" t="str">
        <f t="shared" si="304"/>
        <v>1.18</v>
      </c>
      <c r="AL421" s="3" t="str">
        <f t="shared" si="305"/>
        <v>-</v>
      </c>
      <c r="AM421" s="3">
        <f t="shared" si="306"/>
        <v>27.3</v>
      </c>
      <c r="AN421" s="3">
        <f t="shared" si="307"/>
        <v>63.63</v>
      </c>
      <c r="AO421" s="3">
        <f t="shared" si="308"/>
        <v>1.3568</v>
      </c>
      <c r="AP421" s="85"/>
      <c r="AQ421" s="3" t="str">
        <f t="shared" si="309"/>
        <v>1.18</v>
      </c>
      <c r="AR421" s="3" t="str">
        <f t="shared" si="310"/>
        <v>-</v>
      </c>
      <c r="AS421" s="3">
        <f t="shared" si="311"/>
        <v>27.3</v>
      </c>
      <c r="AT421" s="3">
        <f t="shared" si="312"/>
        <v>63.63</v>
      </c>
      <c r="AU421" s="3">
        <f t="shared" si="313"/>
        <v>1.0175999999999998</v>
      </c>
      <c r="AV421" s="85"/>
      <c r="AW421" s="3" t="str">
        <f t="shared" si="314"/>
        <v>1.18</v>
      </c>
      <c r="AX421" s="3" t="str">
        <f t="shared" si="315"/>
        <v>-</v>
      </c>
      <c r="AY421" s="3">
        <f t="shared" si="316"/>
        <v>27.3</v>
      </c>
      <c r="AZ421" s="3">
        <f t="shared" si="317"/>
        <v>63.63</v>
      </c>
      <c r="BA421" s="3">
        <f t="shared" si="318"/>
        <v>0.6784</v>
      </c>
      <c r="BB421" s="85"/>
      <c r="BC421" s="3" t="str">
        <f t="shared" si="319"/>
        <v>1.18</v>
      </c>
      <c r="BD421" s="3" t="str">
        <f t="shared" si="320"/>
        <v>-</v>
      </c>
      <c r="BE421" s="3">
        <f t="shared" si="321"/>
        <v>27.3</v>
      </c>
      <c r="BF421" s="3">
        <f t="shared" si="322"/>
        <v>63.63</v>
      </c>
      <c r="BG421" s="3">
        <f t="shared" si="323"/>
        <v>0.3392</v>
      </c>
    </row>
    <row r="422" spans="1:59" x14ac:dyDescent="0.3">
      <c r="A422" s="1" t="str">
        <f>'Forward collapse simulation'!B432</f>
        <v>1.18</v>
      </c>
      <c r="B422" s="37" t="str">
        <f>IF('Forward collapse simulation'!C432="","-",'Forward collapse simulation'!C432)</f>
        <v>-</v>
      </c>
      <c r="C422" s="85">
        <f>'Forward collapse simulation'!E432</f>
        <v>43.42</v>
      </c>
      <c r="D422" s="85">
        <f>'Forward collapse simulation'!F432</f>
        <v>71.12</v>
      </c>
      <c r="E422" s="85">
        <f>'Forward collapse simulation'!D432</f>
        <v>4.2809999999999997</v>
      </c>
      <c r="F422" s="85"/>
      <c r="G422" s="3" t="str">
        <f t="shared" si="279"/>
        <v>1.18</v>
      </c>
      <c r="H422" s="3" t="str">
        <f t="shared" si="280"/>
        <v>-</v>
      </c>
      <c r="I422" s="3">
        <f t="shared" si="281"/>
        <v>43.42</v>
      </c>
      <c r="J422" s="3">
        <f t="shared" si="282"/>
        <v>71.12</v>
      </c>
      <c r="K422" s="3">
        <f t="shared" si="283"/>
        <v>3.8529</v>
      </c>
      <c r="L422" s="85"/>
      <c r="M422" s="3" t="str">
        <f t="shared" si="284"/>
        <v>1.18</v>
      </c>
      <c r="N422" s="3" t="str">
        <f t="shared" si="285"/>
        <v>-</v>
      </c>
      <c r="O422" s="3">
        <f t="shared" si="286"/>
        <v>43.42</v>
      </c>
      <c r="P422" s="3">
        <f t="shared" si="287"/>
        <v>71.12</v>
      </c>
      <c r="Q422" s="3">
        <f t="shared" si="288"/>
        <v>3.4247999999999998</v>
      </c>
      <c r="R422" s="85"/>
      <c r="S422" s="3" t="str">
        <f t="shared" si="289"/>
        <v>1.18</v>
      </c>
      <c r="T422" s="3" t="str">
        <f t="shared" si="290"/>
        <v>-</v>
      </c>
      <c r="U422" s="3">
        <f t="shared" si="291"/>
        <v>43.42</v>
      </c>
      <c r="V422" s="3">
        <f t="shared" si="292"/>
        <v>71.12</v>
      </c>
      <c r="W422" s="3">
        <f t="shared" si="293"/>
        <v>2.9966999999999997</v>
      </c>
      <c r="X422" s="85"/>
      <c r="Y422" s="3" t="str">
        <f t="shared" si="294"/>
        <v>1.18</v>
      </c>
      <c r="Z422" s="3" t="str">
        <f t="shared" si="295"/>
        <v>-</v>
      </c>
      <c r="AA422" s="3">
        <f t="shared" si="296"/>
        <v>43.42</v>
      </c>
      <c r="AB422" s="3">
        <f t="shared" si="297"/>
        <v>71.12</v>
      </c>
      <c r="AC422" s="3">
        <f t="shared" si="298"/>
        <v>2.5685999999999996</v>
      </c>
      <c r="AD422" s="85"/>
      <c r="AE422" s="3" t="str">
        <f t="shared" si="299"/>
        <v>1.18</v>
      </c>
      <c r="AF422" s="3" t="str">
        <f t="shared" si="300"/>
        <v>-</v>
      </c>
      <c r="AG422" s="3">
        <f t="shared" si="301"/>
        <v>43.42</v>
      </c>
      <c r="AH422" s="3">
        <f t="shared" si="302"/>
        <v>71.12</v>
      </c>
      <c r="AI422" s="3">
        <f t="shared" si="303"/>
        <v>2.1404999999999998</v>
      </c>
      <c r="AJ422" s="85"/>
      <c r="AK422" s="3" t="str">
        <f t="shared" si="304"/>
        <v>1.18</v>
      </c>
      <c r="AL422" s="3" t="str">
        <f t="shared" si="305"/>
        <v>-</v>
      </c>
      <c r="AM422" s="3">
        <f t="shared" si="306"/>
        <v>43.42</v>
      </c>
      <c r="AN422" s="3">
        <f t="shared" si="307"/>
        <v>71.12</v>
      </c>
      <c r="AO422" s="3">
        <f t="shared" si="308"/>
        <v>1.7123999999999999</v>
      </c>
      <c r="AP422" s="85"/>
      <c r="AQ422" s="3" t="str">
        <f t="shared" si="309"/>
        <v>1.18</v>
      </c>
      <c r="AR422" s="3" t="str">
        <f t="shared" si="310"/>
        <v>-</v>
      </c>
      <c r="AS422" s="3">
        <f t="shared" si="311"/>
        <v>43.42</v>
      </c>
      <c r="AT422" s="3">
        <f t="shared" si="312"/>
        <v>71.12</v>
      </c>
      <c r="AU422" s="3">
        <f t="shared" si="313"/>
        <v>1.2842999999999998</v>
      </c>
      <c r="AV422" s="85"/>
      <c r="AW422" s="3" t="str">
        <f t="shared" si="314"/>
        <v>1.18</v>
      </c>
      <c r="AX422" s="3" t="str">
        <f t="shared" si="315"/>
        <v>-</v>
      </c>
      <c r="AY422" s="3">
        <f t="shared" si="316"/>
        <v>43.42</v>
      </c>
      <c r="AZ422" s="3">
        <f t="shared" si="317"/>
        <v>71.12</v>
      </c>
      <c r="BA422" s="3">
        <f t="shared" si="318"/>
        <v>0.85619999999999996</v>
      </c>
      <c r="BB422" s="85"/>
      <c r="BC422" s="3" t="str">
        <f t="shared" si="319"/>
        <v>1.18</v>
      </c>
      <c r="BD422" s="3" t="str">
        <f t="shared" si="320"/>
        <v>-</v>
      </c>
      <c r="BE422" s="3">
        <f t="shared" si="321"/>
        <v>43.42</v>
      </c>
      <c r="BF422" s="3">
        <f t="shared" si="322"/>
        <v>71.12</v>
      </c>
      <c r="BG422" s="3">
        <f t="shared" si="323"/>
        <v>0.42809999999999998</v>
      </c>
    </row>
    <row r="423" spans="1:59" x14ac:dyDescent="0.3">
      <c r="A423" s="1" t="str">
        <f>'Forward collapse simulation'!B433</f>
        <v>1.18</v>
      </c>
      <c r="B423" s="37" t="str">
        <f>IF('Forward collapse simulation'!C433="","-",'Forward collapse simulation'!C433)</f>
        <v>-</v>
      </c>
      <c r="C423" s="85">
        <f>'Forward collapse simulation'!E433</f>
        <v>58.26</v>
      </c>
      <c r="D423" s="85">
        <f>'Forward collapse simulation'!F433</f>
        <v>75.47</v>
      </c>
      <c r="E423" s="85">
        <f>'Forward collapse simulation'!D433</f>
        <v>5.6280000000000001</v>
      </c>
      <c r="F423" s="85"/>
      <c r="G423" s="3" t="str">
        <f t="shared" si="279"/>
        <v>1.18</v>
      </c>
      <c r="H423" s="3" t="str">
        <f t="shared" si="280"/>
        <v>-</v>
      </c>
      <c r="I423" s="3">
        <f t="shared" si="281"/>
        <v>58.26</v>
      </c>
      <c r="J423" s="3">
        <f t="shared" si="282"/>
        <v>75.47</v>
      </c>
      <c r="K423" s="3">
        <f t="shared" si="283"/>
        <v>5.0651999999999999</v>
      </c>
      <c r="L423" s="85"/>
      <c r="M423" s="3" t="str">
        <f t="shared" si="284"/>
        <v>1.18</v>
      </c>
      <c r="N423" s="3" t="str">
        <f t="shared" si="285"/>
        <v>-</v>
      </c>
      <c r="O423" s="3">
        <f t="shared" si="286"/>
        <v>58.26</v>
      </c>
      <c r="P423" s="3">
        <f t="shared" si="287"/>
        <v>75.47</v>
      </c>
      <c r="Q423" s="3">
        <f t="shared" si="288"/>
        <v>4.5024000000000006</v>
      </c>
      <c r="R423" s="85"/>
      <c r="S423" s="3" t="str">
        <f t="shared" si="289"/>
        <v>1.18</v>
      </c>
      <c r="T423" s="3" t="str">
        <f t="shared" si="290"/>
        <v>-</v>
      </c>
      <c r="U423" s="3">
        <f t="shared" si="291"/>
        <v>58.26</v>
      </c>
      <c r="V423" s="3">
        <f t="shared" si="292"/>
        <v>75.47</v>
      </c>
      <c r="W423" s="3">
        <f t="shared" si="293"/>
        <v>3.9396</v>
      </c>
      <c r="X423" s="85"/>
      <c r="Y423" s="3" t="str">
        <f t="shared" si="294"/>
        <v>1.18</v>
      </c>
      <c r="Z423" s="3" t="str">
        <f t="shared" si="295"/>
        <v>-</v>
      </c>
      <c r="AA423" s="3">
        <f t="shared" si="296"/>
        <v>58.26</v>
      </c>
      <c r="AB423" s="3">
        <f t="shared" si="297"/>
        <v>75.47</v>
      </c>
      <c r="AC423" s="3">
        <f t="shared" si="298"/>
        <v>3.3767999999999998</v>
      </c>
      <c r="AD423" s="85"/>
      <c r="AE423" s="3" t="str">
        <f t="shared" si="299"/>
        <v>1.18</v>
      </c>
      <c r="AF423" s="3" t="str">
        <f t="shared" si="300"/>
        <v>-</v>
      </c>
      <c r="AG423" s="3">
        <f t="shared" si="301"/>
        <v>58.26</v>
      </c>
      <c r="AH423" s="3">
        <f t="shared" si="302"/>
        <v>75.47</v>
      </c>
      <c r="AI423" s="3">
        <f t="shared" si="303"/>
        <v>2.8140000000000001</v>
      </c>
      <c r="AJ423" s="85"/>
      <c r="AK423" s="3" t="str">
        <f t="shared" si="304"/>
        <v>1.18</v>
      </c>
      <c r="AL423" s="3" t="str">
        <f t="shared" si="305"/>
        <v>-</v>
      </c>
      <c r="AM423" s="3">
        <f t="shared" si="306"/>
        <v>58.26</v>
      </c>
      <c r="AN423" s="3">
        <f t="shared" si="307"/>
        <v>75.47</v>
      </c>
      <c r="AO423" s="3">
        <f t="shared" si="308"/>
        <v>2.2512000000000003</v>
      </c>
      <c r="AP423" s="85"/>
      <c r="AQ423" s="3" t="str">
        <f t="shared" si="309"/>
        <v>1.18</v>
      </c>
      <c r="AR423" s="3" t="str">
        <f t="shared" si="310"/>
        <v>-</v>
      </c>
      <c r="AS423" s="3">
        <f t="shared" si="311"/>
        <v>58.26</v>
      </c>
      <c r="AT423" s="3">
        <f t="shared" si="312"/>
        <v>75.47</v>
      </c>
      <c r="AU423" s="3">
        <f t="shared" si="313"/>
        <v>1.6883999999999999</v>
      </c>
      <c r="AV423" s="85"/>
      <c r="AW423" s="3" t="str">
        <f t="shared" si="314"/>
        <v>1.18</v>
      </c>
      <c r="AX423" s="3" t="str">
        <f t="shared" si="315"/>
        <v>-</v>
      </c>
      <c r="AY423" s="3">
        <f t="shared" si="316"/>
        <v>58.26</v>
      </c>
      <c r="AZ423" s="3">
        <f t="shared" si="317"/>
        <v>75.47</v>
      </c>
      <c r="BA423" s="3">
        <f t="shared" si="318"/>
        <v>1.1256000000000002</v>
      </c>
      <c r="BB423" s="85"/>
      <c r="BC423" s="3" t="str">
        <f t="shared" si="319"/>
        <v>1.18</v>
      </c>
      <c r="BD423" s="3" t="str">
        <f t="shared" si="320"/>
        <v>-</v>
      </c>
      <c r="BE423" s="3">
        <f t="shared" si="321"/>
        <v>58.26</v>
      </c>
      <c r="BF423" s="3">
        <f t="shared" si="322"/>
        <v>75.47</v>
      </c>
      <c r="BG423" s="3">
        <f t="shared" si="323"/>
        <v>0.56280000000000008</v>
      </c>
    </row>
    <row r="424" spans="1:59" x14ac:dyDescent="0.3">
      <c r="A424" s="1" t="str">
        <f>'Forward collapse simulation'!B434</f>
        <v>1.18</v>
      </c>
      <c r="B424" s="37" t="str">
        <f>IF('Forward collapse simulation'!C434="","-",'Forward collapse simulation'!C434)</f>
        <v>-</v>
      </c>
      <c r="C424" s="85">
        <f>'Forward collapse simulation'!E434</f>
        <v>68.900000000000006</v>
      </c>
      <c r="D424" s="85">
        <f>'Forward collapse simulation'!F434</f>
        <v>76.760000000000005</v>
      </c>
      <c r="E424" s="85">
        <f>'Forward collapse simulation'!D434</f>
        <v>9.827</v>
      </c>
      <c r="F424" s="85"/>
      <c r="G424" s="3" t="str">
        <f t="shared" si="279"/>
        <v>1.18</v>
      </c>
      <c r="H424" s="3" t="str">
        <f t="shared" si="280"/>
        <v>-</v>
      </c>
      <c r="I424" s="3">
        <f t="shared" si="281"/>
        <v>68.900000000000006</v>
      </c>
      <c r="J424" s="3">
        <f t="shared" si="282"/>
        <v>76.760000000000005</v>
      </c>
      <c r="K424" s="3">
        <f t="shared" si="283"/>
        <v>8.8443000000000005</v>
      </c>
      <c r="L424" s="85"/>
      <c r="M424" s="3" t="str">
        <f t="shared" si="284"/>
        <v>1.18</v>
      </c>
      <c r="N424" s="3" t="str">
        <f t="shared" si="285"/>
        <v>-</v>
      </c>
      <c r="O424" s="3">
        <f t="shared" si="286"/>
        <v>68.900000000000006</v>
      </c>
      <c r="P424" s="3">
        <f t="shared" si="287"/>
        <v>76.760000000000005</v>
      </c>
      <c r="Q424" s="3">
        <f t="shared" si="288"/>
        <v>7.8616000000000001</v>
      </c>
      <c r="R424" s="85"/>
      <c r="S424" s="3" t="str">
        <f t="shared" si="289"/>
        <v>1.18</v>
      </c>
      <c r="T424" s="3" t="str">
        <f t="shared" si="290"/>
        <v>-</v>
      </c>
      <c r="U424" s="3">
        <f t="shared" si="291"/>
        <v>68.900000000000006</v>
      </c>
      <c r="V424" s="3">
        <f t="shared" si="292"/>
        <v>76.760000000000005</v>
      </c>
      <c r="W424" s="3">
        <f t="shared" si="293"/>
        <v>6.8788999999999998</v>
      </c>
      <c r="X424" s="85"/>
      <c r="Y424" s="3" t="str">
        <f t="shared" si="294"/>
        <v>1.18</v>
      </c>
      <c r="Z424" s="3" t="str">
        <f t="shared" si="295"/>
        <v>-</v>
      </c>
      <c r="AA424" s="3">
        <f t="shared" si="296"/>
        <v>68.900000000000006</v>
      </c>
      <c r="AB424" s="3">
        <f t="shared" si="297"/>
        <v>76.760000000000005</v>
      </c>
      <c r="AC424" s="3">
        <f t="shared" si="298"/>
        <v>5.8961999999999994</v>
      </c>
      <c r="AD424" s="85"/>
      <c r="AE424" s="3" t="str">
        <f t="shared" si="299"/>
        <v>1.18</v>
      </c>
      <c r="AF424" s="3" t="str">
        <f t="shared" si="300"/>
        <v>-</v>
      </c>
      <c r="AG424" s="3">
        <f t="shared" si="301"/>
        <v>68.900000000000006</v>
      </c>
      <c r="AH424" s="3">
        <f t="shared" si="302"/>
        <v>76.760000000000005</v>
      </c>
      <c r="AI424" s="3">
        <f t="shared" si="303"/>
        <v>4.9135</v>
      </c>
      <c r="AJ424" s="85"/>
      <c r="AK424" s="3" t="str">
        <f t="shared" si="304"/>
        <v>1.18</v>
      </c>
      <c r="AL424" s="3" t="str">
        <f t="shared" si="305"/>
        <v>-</v>
      </c>
      <c r="AM424" s="3">
        <f t="shared" si="306"/>
        <v>68.900000000000006</v>
      </c>
      <c r="AN424" s="3">
        <f t="shared" si="307"/>
        <v>76.760000000000005</v>
      </c>
      <c r="AO424" s="3">
        <f t="shared" si="308"/>
        <v>3.9308000000000001</v>
      </c>
      <c r="AP424" s="85"/>
      <c r="AQ424" s="3" t="str">
        <f t="shared" si="309"/>
        <v>1.18</v>
      </c>
      <c r="AR424" s="3" t="str">
        <f t="shared" si="310"/>
        <v>-</v>
      </c>
      <c r="AS424" s="3">
        <f t="shared" si="311"/>
        <v>68.900000000000006</v>
      </c>
      <c r="AT424" s="3">
        <f t="shared" si="312"/>
        <v>76.760000000000005</v>
      </c>
      <c r="AU424" s="3">
        <f t="shared" si="313"/>
        <v>2.9480999999999997</v>
      </c>
      <c r="AV424" s="85"/>
      <c r="AW424" s="3" t="str">
        <f t="shared" si="314"/>
        <v>1.18</v>
      </c>
      <c r="AX424" s="3" t="str">
        <f t="shared" si="315"/>
        <v>-</v>
      </c>
      <c r="AY424" s="3">
        <f t="shared" si="316"/>
        <v>68.900000000000006</v>
      </c>
      <c r="AZ424" s="3">
        <f t="shared" si="317"/>
        <v>76.760000000000005</v>
      </c>
      <c r="BA424" s="3">
        <f t="shared" si="318"/>
        <v>1.9654</v>
      </c>
      <c r="BB424" s="85"/>
      <c r="BC424" s="3" t="str">
        <f t="shared" si="319"/>
        <v>1.18</v>
      </c>
      <c r="BD424" s="3" t="str">
        <f t="shared" si="320"/>
        <v>-</v>
      </c>
      <c r="BE424" s="3">
        <f t="shared" si="321"/>
        <v>68.900000000000006</v>
      </c>
      <c r="BF424" s="3">
        <f t="shared" si="322"/>
        <v>76.760000000000005</v>
      </c>
      <c r="BG424" s="3">
        <f t="shared" si="323"/>
        <v>0.98270000000000002</v>
      </c>
    </row>
    <row r="425" spans="1:59" x14ac:dyDescent="0.3">
      <c r="A425" s="1" t="str">
        <f>'Forward collapse simulation'!B435</f>
        <v>1.18</v>
      </c>
      <c r="B425" s="37" t="str">
        <f>IF('Forward collapse simulation'!C435="","-",'Forward collapse simulation'!C435)</f>
        <v>-</v>
      </c>
      <c r="C425" s="85">
        <f>'Forward collapse simulation'!E435</f>
        <v>78.11</v>
      </c>
      <c r="D425" s="85">
        <f>'Forward collapse simulation'!F435</f>
        <v>77.72</v>
      </c>
      <c r="E425" s="85">
        <f>'Forward collapse simulation'!D435</f>
        <v>9.17</v>
      </c>
      <c r="F425" s="85"/>
      <c r="G425" s="3" t="str">
        <f t="shared" si="279"/>
        <v>1.18</v>
      </c>
      <c r="H425" s="3" t="str">
        <f t="shared" si="280"/>
        <v>-</v>
      </c>
      <c r="I425" s="3">
        <f t="shared" si="281"/>
        <v>78.11</v>
      </c>
      <c r="J425" s="3">
        <f t="shared" si="282"/>
        <v>77.72</v>
      </c>
      <c r="K425" s="3">
        <f t="shared" si="283"/>
        <v>8.2530000000000001</v>
      </c>
      <c r="L425" s="85"/>
      <c r="M425" s="3" t="str">
        <f t="shared" si="284"/>
        <v>1.18</v>
      </c>
      <c r="N425" s="3" t="str">
        <f t="shared" si="285"/>
        <v>-</v>
      </c>
      <c r="O425" s="3">
        <f t="shared" si="286"/>
        <v>78.11</v>
      </c>
      <c r="P425" s="3">
        <f t="shared" si="287"/>
        <v>77.72</v>
      </c>
      <c r="Q425" s="3">
        <f t="shared" si="288"/>
        <v>7.3360000000000003</v>
      </c>
      <c r="R425" s="85"/>
      <c r="S425" s="3" t="str">
        <f t="shared" si="289"/>
        <v>1.18</v>
      </c>
      <c r="T425" s="3" t="str">
        <f t="shared" si="290"/>
        <v>-</v>
      </c>
      <c r="U425" s="3">
        <f t="shared" si="291"/>
        <v>78.11</v>
      </c>
      <c r="V425" s="3">
        <f t="shared" si="292"/>
        <v>77.72</v>
      </c>
      <c r="W425" s="3">
        <f t="shared" si="293"/>
        <v>6.4189999999999996</v>
      </c>
      <c r="X425" s="85"/>
      <c r="Y425" s="3" t="str">
        <f t="shared" si="294"/>
        <v>1.18</v>
      </c>
      <c r="Z425" s="3" t="str">
        <f t="shared" si="295"/>
        <v>-</v>
      </c>
      <c r="AA425" s="3">
        <f t="shared" si="296"/>
        <v>78.11</v>
      </c>
      <c r="AB425" s="3">
        <f t="shared" si="297"/>
        <v>77.72</v>
      </c>
      <c r="AC425" s="3">
        <f t="shared" si="298"/>
        <v>5.5019999999999998</v>
      </c>
      <c r="AD425" s="85"/>
      <c r="AE425" s="3" t="str">
        <f t="shared" si="299"/>
        <v>1.18</v>
      </c>
      <c r="AF425" s="3" t="str">
        <f t="shared" si="300"/>
        <v>-</v>
      </c>
      <c r="AG425" s="3">
        <f t="shared" si="301"/>
        <v>78.11</v>
      </c>
      <c r="AH425" s="3">
        <f t="shared" si="302"/>
        <v>77.72</v>
      </c>
      <c r="AI425" s="3">
        <f t="shared" si="303"/>
        <v>4.585</v>
      </c>
      <c r="AJ425" s="85"/>
      <c r="AK425" s="3" t="str">
        <f t="shared" si="304"/>
        <v>1.18</v>
      </c>
      <c r="AL425" s="3" t="str">
        <f t="shared" si="305"/>
        <v>-</v>
      </c>
      <c r="AM425" s="3">
        <f t="shared" si="306"/>
        <v>78.11</v>
      </c>
      <c r="AN425" s="3">
        <f t="shared" si="307"/>
        <v>77.72</v>
      </c>
      <c r="AO425" s="3">
        <f t="shared" si="308"/>
        <v>3.6680000000000001</v>
      </c>
      <c r="AP425" s="85"/>
      <c r="AQ425" s="3" t="str">
        <f t="shared" si="309"/>
        <v>1.18</v>
      </c>
      <c r="AR425" s="3" t="str">
        <f t="shared" si="310"/>
        <v>-</v>
      </c>
      <c r="AS425" s="3">
        <f t="shared" si="311"/>
        <v>78.11</v>
      </c>
      <c r="AT425" s="3">
        <f t="shared" si="312"/>
        <v>77.72</v>
      </c>
      <c r="AU425" s="3">
        <f t="shared" si="313"/>
        <v>2.7509999999999999</v>
      </c>
      <c r="AV425" s="85"/>
      <c r="AW425" s="3" t="str">
        <f t="shared" si="314"/>
        <v>1.18</v>
      </c>
      <c r="AX425" s="3" t="str">
        <f t="shared" si="315"/>
        <v>-</v>
      </c>
      <c r="AY425" s="3">
        <f t="shared" si="316"/>
        <v>78.11</v>
      </c>
      <c r="AZ425" s="3">
        <f t="shared" si="317"/>
        <v>77.72</v>
      </c>
      <c r="BA425" s="3">
        <f t="shared" si="318"/>
        <v>1.8340000000000001</v>
      </c>
      <c r="BB425" s="85"/>
      <c r="BC425" s="3" t="str">
        <f t="shared" si="319"/>
        <v>1.18</v>
      </c>
      <c r="BD425" s="3" t="str">
        <f t="shared" si="320"/>
        <v>-</v>
      </c>
      <c r="BE425" s="3">
        <f t="shared" si="321"/>
        <v>78.11</v>
      </c>
      <c r="BF425" s="3">
        <f t="shared" si="322"/>
        <v>77.72</v>
      </c>
      <c r="BG425" s="3">
        <f t="shared" si="323"/>
        <v>0.91700000000000004</v>
      </c>
    </row>
    <row r="426" spans="1:59" x14ac:dyDescent="0.3">
      <c r="A426" s="1" t="str">
        <f>'Forward collapse simulation'!B436</f>
        <v>1.18</v>
      </c>
      <c r="B426" s="37" t="str">
        <f>IF('Forward collapse simulation'!C436="","-",'Forward collapse simulation'!C436)</f>
        <v>-</v>
      </c>
      <c r="C426" s="85">
        <f>'Forward collapse simulation'!E436</f>
        <v>102.76</v>
      </c>
      <c r="D426" s="85">
        <f>'Forward collapse simulation'!F436</f>
        <v>79.95</v>
      </c>
      <c r="E426" s="85">
        <f>'Forward collapse simulation'!D436</f>
        <v>7.6040000000000001</v>
      </c>
      <c r="F426" s="85"/>
      <c r="G426" s="3" t="str">
        <f t="shared" si="279"/>
        <v>1.18</v>
      </c>
      <c r="H426" s="3" t="str">
        <f t="shared" si="280"/>
        <v>-</v>
      </c>
      <c r="I426" s="3">
        <f t="shared" si="281"/>
        <v>102.76</v>
      </c>
      <c r="J426" s="3">
        <f t="shared" si="282"/>
        <v>79.95</v>
      </c>
      <c r="K426" s="3">
        <f t="shared" si="283"/>
        <v>6.8436000000000003</v>
      </c>
      <c r="L426" s="85"/>
      <c r="M426" s="3" t="str">
        <f t="shared" si="284"/>
        <v>1.18</v>
      </c>
      <c r="N426" s="3" t="str">
        <f t="shared" si="285"/>
        <v>-</v>
      </c>
      <c r="O426" s="3">
        <f t="shared" si="286"/>
        <v>102.76</v>
      </c>
      <c r="P426" s="3">
        <f t="shared" si="287"/>
        <v>79.95</v>
      </c>
      <c r="Q426" s="3">
        <f t="shared" si="288"/>
        <v>6.0832000000000006</v>
      </c>
      <c r="R426" s="85"/>
      <c r="S426" s="3" t="str">
        <f t="shared" si="289"/>
        <v>1.18</v>
      </c>
      <c r="T426" s="3" t="str">
        <f t="shared" si="290"/>
        <v>-</v>
      </c>
      <c r="U426" s="3">
        <f t="shared" si="291"/>
        <v>102.76</v>
      </c>
      <c r="V426" s="3">
        <f t="shared" si="292"/>
        <v>79.95</v>
      </c>
      <c r="W426" s="3">
        <f t="shared" si="293"/>
        <v>5.3228</v>
      </c>
      <c r="X426" s="85"/>
      <c r="Y426" s="3" t="str">
        <f t="shared" si="294"/>
        <v>1.18</v>
      </c>
      <c r="Z426" s="3" t="str">
        <f t="shared" si="295"/>
        <v>-</v>
      </c>
      <c r="AA426" s="3">
        <f t="shared" si="296"/>
        <v>102.76</v>
      </c>
      <c r="AB426" s="3">
        <f t="shared" si="297"/>
        <v>79.95</v>
      </c>
      <c r="AC426" s="3">
        <f t="shared" si="298"/>
        <v>4.5624000000000002</v>
      </c>
      <c r="AD426" s="85"/>
      <c r="AE426" s="3" t="str">
        <f t="shared" si="299"/>
        <v>1.18</v>
      </c>
      <c r="AF426" s="3" t="str">
        <f t="shared" si="300"/>
        <v>-</v>
      </c>
      <c r="AG426" s="3">
        <f t="shared" si="301"/>
        <v>102.76</v>
      </c>
      <c r="AH426" s="3">
        <f t="shared" si="302"/>
        <v>79.95</v>
      </c>
      <c r="AI426" s="3">
        <f t="shared" si="303"/>
        <v>3.802</v>
      </c>
      <c r="AJ426" s="85"/>
      <c r="AK426" s="3" t="str">
        <f t="shared" si="304"/>
        <v>1.18</v>
      </c>
      <c r="AL426" s="3" t="str">
        <f t="shared" si="305"/>
        <v>-</v>
      </c>
      <c r="AM426" s="3">
        <f t="shared" si="306"/>
        <v>102.76</v>
      </c>
      <c r="AN426" s="3">
        <f t="shared" si="307"/>
        <v>79.95</v>
      </c>
      <c r="AO426" s="3">
        <f t="shared" si="308"/>
        <v>3.0416000000000003</v>
      </c>
      <c r="AP426" s="85"/>
      <c r="AQ426" s="3" t="str">
        <f t="shared" si="309"/>
        <v>1.18</v>
      </c>
      <c r="AR426" s="3" t="str">
        <f t="shared" si="310"/>
        <v>-</v>
      </c>
      <c r="AS426" s="3">
        <f t="shared" si="311"/>
        <v>102.76</v>
      </c>
      <c r="AT426" s="3">
        <f t="shared" si="312"/>
        <v>79.95</v>
      </c>
      <c r="AU426" s="3">
        <f t="shared" si="313"/>
        <v>2.2812000000000001</v>
      </c>
      <c r="AV426" s="85"/>
      <c r="AW426" s="3" t="str">
        <f t="shared" si="314"/>
        <v>1.18</v>
      </c>
      <c r="AX426" s="3" t="str">
        <f t="shared" si="315"/>
        <v>-</v>
      </c>
      <c r="AY426" s="3">
        <f t="shared" si="316"/>
        <v>102.76</v>
      </c>
      <c r="AZ426" s="3">
        <f t="shared" si="317"/>
        <v>79.95</v>
      </c>
      <c r="BA426" s="3">
        <f t="shared" si="318"/>
        <v>1.5208000000000002</v>
      </c>
      <c r="BB426" s="85"/>
      <c r="BC426" s="3" t="str">
        <f t="shared" si="319"/>
        <v>1.18</v>
      </c>
      <c r="BD426" s="3" t="str">
        <f t="shared" si="320"/>
        <v>-</v>
      </c>
      <c r="BE426" s="3">
        <f t="shared" si="321"/>
        <v>102.76</v>
      </c>
      <c r="BF426" s="3">
        <f t="shared" si="322"/>
        <v>79.95</v>
      </c>
      <c r="BG426" s="3">
        <f t="shared" si="323"/>
        <v>0.76040000000000008</v>
      </c>
    </row>
    <row r="427" spans="1:59" x14ac:dyDescent="0.3">
      <c r="A427" s="1" t="str">
        <f>'Forward collapse simulation'!B437</f>
        <v>1.18</v>
      </c>
      <c r="B427" s="37" t="str">
        <f>IF('Forward collapse simulation'!C437="","-",'Forward collapse simulation'!C437)</f>
        <v>-</v>
      </c>
      <c r="C427" s="85">
        <f>'Forward collapse simulation'!E437</f>
        <v>123.78</v>
      </c>
      <c r="D427" s="85">
        <f>'Forward collapse simulation'!F437</f>
        <v>77.19</v>
      </c>
      <c r="E427" s="85">
        <f>'Forward collapse simulation'!D437</f>
        <v>6.52</v>
      </c>
      <c r="F427" s="85"/>
      <c r="G427" s="3" t="str">
        <f t="shared" si="279"/>
        <v>1.18</v>
      </c>
      <c r="H427" s="3" t="str">
        <f t="shared" si="280"/>
        <v>-</v>
      </c>
      <c r="I427" s="3">
        <f t="shared" si="281"/>
        <v>123.78</v>
      </c>
      <c r="J427" s="3">
        <f t="shared" si="282"/>
        <v>77.19</v>
      </c>
      <c r="K427" s="3">
        <f t="shared" si="283"/>
        <v>5.8679999999999994</v>
      </c>
      <c r="L427" s="85"/>
      <c r="M427" s="3" t="str">
        <f t="shared" si="284"/>
        <v>1.18</v>
      </c>
      <c r="N427" s="3" t="str">
        <f t="shared" si="285"/>
        <v>-</v>
      </c>
      <c r="O427" s="3">
        <f t="shared" si="286"/>
        <v>123.78</v>
      </c>
      <c r="P427" s="3">
        <f t="shared" si="287"/>
        <v>77.19</v>
      </c>
      <c r="Q427" s="3">
        <f t="shared" si="288"/>
        <v>5.2160000000000002</v>
      </c>
      <c r="R427" s="85"/>
      <c r="S427" s="3" t="str">
        <f t="shared" si="289"/>
        <v>1.18</v>
      </c>
      <c r="T427" s="3" t="str">
        <f t="shared" si="290"/>
        <v>-</v>
      </c>
      <c r="U427" s="3">
        <f t="shared" si="291"/>
        <v>123.78</v>
      </c>
      <c r="V427" s="3">
        <f t="shared" si="292"/>
        <v>77.19</v>
      </c>
      <c r="W427" s="3">
        <f t="shared" si="293"/>
        <v>4.5639999999999992</v>
      </c>
      <c r="X427" s="85"/>
      <c r="Y427" s="3" t="str">
        <f t="shared" si="294"/>
        <v>1.18</v>
      </c>
      <c r="Z427" s="3" t="str">
        <f t="shared" si="295"/>
        <v>-</v>
      </c>
      <c r="AA427" s="3">
        <f t="shared" si="296"/>
        <v>123.78</v>
      </c>
      <c r="AB427" s="3">
        <f t="shared" si="297"/>
        <v>77.19</v>
      </c>
      <c r="AC427" s="3">
        <f t="shared" si="298"/>
        <v>3.9119999999999995</v>
      </c>
      <c r="AD427" s="85"/>
      <c r="AE427" s="3" t="str">
        <f t="shared" si="299"/>
        <v>1.18</v>
      </c>
      <c r="AF427" s="3" t="str">
        <f t="shared" si="300"/>
        <v>-</v>
      </c>
      <c r="AG427" s="3">
        <f t="shared" si="301"/>
        <v>123.78</v>
      </c>
      <c r="AH427" s="3">
        <f t="shared" si="302"/>
        <v>77.19</v>
      </c>
      <c r="AI427" s="3">
        <f t="shared" si="303"/>
        <v>3.26</v>
      </c>
      <c r="AJ427" s="85"/>
      <c r="AK427" s="3" t="str">
        <f t="shared" si="304"/>
        <v>1.18</v>
      </c>
      <c r="AL427" s="3" t="str">
        <f t="shared" si="305"/>
        <v>-</v>
      </c>
      <c r="AM427" s="3">
        <f t="shared" si="306"/>
        <v>123.78</v>
      </c>
      <c r="AN427" s="3">
        <f t="shared" si="307"/>
        <v>77.19</v>
      </c>
      <c r="AO427" s="3">
        <f t="shared" si="308"/>
        <v>2.6080000000000001</v>
      </c>
      <c r="AP427" s="85"/>
      <c r="AQ427" s="3" t="str">
        <f t="shared" si="309"/>
        <v>1.18</v>
      </c>
      <c r="AR427" s="3" t="str">
        <f t="shared" si="310"/>
        <v>-</v>
      </c>
      <c r="AS427" s="3">
        <f t="shared" si="311"/>
        <v>123.78</v>
      </c>
      <c r="AT427" s="3">
        <f t="shared" si="312"/>
        <v>77.19</v>
      </c>
      <c r="AU427" s="3">
        <f t="shared" si="313"/>
        <v>1.9559999999999997</v>
      </c>
      <c r="AV427" s="85"/>
      <c r="AW427" s="3" t="str">
        <f t="shared" si="314"/>
        <v>1.18</v>
      </c>
      <c r="AX427" s="3" t="str">
        <f t="shared" si="315"/>
        <v>-</v>
      </c>
      <c r="AY427" s="3">
        <f t="shared" si="316"/>
        <v>123.78</v>
      </c>
      <c r="AZ427" s="3">
        <f t="shared" si="317"/>
        <v>77.19</v>
      </c>
      <c r="BA427" s="3">
        <f t="shared" si="318"/>
        <v>1.304</v>
      </c>
      <c r="BB427" s="85"/>
      <c r="BC427" s="3" t="str">
        <f t="shared" si="319"/>
        <v>1.18</v>
      </c>
      <c r="BD427" s="3" t="str">
        <f t="shared" si="320"/>
        <v>-</v>
      </c>
      <c r="BE427" s="3">
        <f t="shared" si="321"/>
        <v>123.78</v>
      </c>
      <c r="BF427" s="3">
        <f t="shared" si="322"/>
        <v>77.19</v>
      </c>
      <c r="BG427" s="3">
        <f t="shared" si="323"/>
        <v>0.65200000000000002</v>
      </c>
    </row>
    <row r="428" spans="1:59" x14ac:dyDescent="0.3">
      <c r="A428" s="1" t="str">
        <f>'Forward collapse simulation'!B438</f>
        <v>1.18</v>
      </c>
      <c r="B428" s="37" t="str">
        <f>IF('Forward collapse simulation'!C438="","-",'Forward collapse simulation'!C438)</f>
        <v>-</v>
      </c>
      <c r="C428" s="85">
        <f>'Forward collapse simulation'!E438</f>
        <v>137.71</v>
      </c>
      <c r="D428" s="85">
        <f>'Forward collapse simulation'!F438</f>
        <v>71.67</v>
      </c>
      <c r="E428" s="85">
        <f>'Forward collapse simulation'!D438</f>
        <v>4.3319999999999999</v>
      </c>
      <c r="F428" s="85"/>
      <c r="G428" s="3" t="str">
        <f t="shared" si="279"/>
        <v>1.18</v>
      </c>
      <c r="H428" s="3" t="str">
        <f t="shared" si="280"/>
        <v>-</v>
      </c>
      <c r="I428" s="3">
        <f t="shared" si="281"/>
        <v>137.71</v>
      </c>
      <c r="J428" s="3">
        <f t="shared" si="282"/>
        <v>71.67</v>
      </c>
      <c r="K428" s="3">
        <f t="shared" si="283"/>
        <v>3.8988</v>
      </c>
      <c r="L428" s="85"/>
      <c r="M428" s="3" t="str">
        <f t="shared" si="284"/>
        <v>1.18</v>
      </c>
      <c r="N428" s="3" t="str">
        <f t="shared" si="285"/>
        <v>-</v>
      </c>
      <c r="O428" s="3">
        <f t="shared" si="286"/>
        <v>137.71</v>
      </c>
      <c r="P428" s="3">
        <f t="shared" si="287"/>
        <v>71.67</v>
      </c>
      <c r="Q428" s="3">
        <f t="shared" si="288"/>
        <v>3.4656000000000002</v>
      </c>
      <c r="R428" s="85"/>
      <c r="S428" s="3" t="str">
        <f t="shared" si="289"/>
        <v>1.18</v>
      </c>
      <c r="T428" s="3" t="str">
        <f t="shared" si="290"/>
        <v>-</v>
      </c>
      <c r="U428" s="3">
        <f t="shared" si="291"/>
        <v>137.71</v>
      </c>
      <c r="V428" s="3">
        <f t="shared" si="292"/>
        <v>71.67</v>
      </c>
      <c r="W428" s="3">
        <f t="shared" si="293"/>
        <v>3.0323999999999995</v>
      </c>
      <c r="X428" s="85"/>
      <c r="Y428" s="3" t="str">
        <f t="shared" si="294"/>
        <v>1.18</v>
      </c>
      <c r="Z428" s="3" t="str">
        <f t="shared" si="295"/>
        <v>-</v>
      </c>
      <c r="AA428" s="3">
        <f t="shared" si="296"/>
        <v>137.71</v>
      </c>
      <c r="AB428" s="3">
        <f t="shared" si="297"/>
        <v>71.67</v>
      </c>
      <c r="AC428" s="3">
        <f t="shared" si="298"/>
        <v>2.5991999999999997</v>
      </c>
      <c r="AD428" s="85"/>
      <c r="AE428" s="3" t="str">
        <f t="shared" si="299"/>
        <v>1.18</v>
      </c>
      <c r="AF428" s="3" t="str">
        <f t="shared" si="300"/>
        <v>-</v>
      </c>
      <c r="AG428" s="3">
        <f t="shared" si="301"/>
        <v>137.71</v>
      </c>
      <c r="AH428" s="3">
        <f t="shared" si="302"/>
        <v>71.67</v>
      </c>
      <c r="AI428" s="3">
        <f t="shared" si="303"/>
        <v>2.1659999999999999</v>
      </c>
      <c r="AJ428" s="85"/>
      <c r="AK428" s="3" t="str">
        <f t="shared" si="304"/>
        <v>1.18</v>
      </c>
      <c r="AL428" s="3" t="str">
        <f t="shared" si="305"/>
        <v>-</v>
      </c>
      <c r="AM428" s="3">
        <f t="shared" si="306"/>
        <v>137.71</v>
      </c>
      <c r="AN428" s="3">
        <f t="shared" si="307"/>
        <v>71.67</v>
      </c>
      <c r="AO428" s="3">
        <f t="shared" si="308"/>
        <v>1.7328000000000001</v>
      </c>
      <c r="AP428" s="85"/>
      <c r="AQ428" s="3" t="str">
        <f t="shared" si="309"/>
        <v>1.18</v>
      </c>
      <c r="AR428" s="3" t="str">
        <f t="shared" si="310"/>
        <v>-</v>
      </c>
      <c r="AS428" s="3">
        <f t="shared" si="311"/>
        <v>137.71</v>
      </c>
      <c r="AT428" s="3">
        <f t="shared" si="312"/>
        <v>71.67</v>
      </c>
      <c r="AU428" s="3">
        <f t="shared" si="313"/>
        <v>1.2995999999999999</v>
      </c>
      <c r="AV428" s="85"/>
      <c r="AW428" s="3" t="str">
        <f t="shared" si="314"/>
        <v>1.18</v>
      </c>
      <c r="AX428" s="3" t="str">
        <f t="shared" si="315"/>
        <v>-</v>
      </c>
      <c r="AY428" s="3">
        <f t="shared" si="316"/>
        <v>137.71</v>
      </c>
      <c r="AZ428" s="3">
        <f t="shared" si="317"/>
        <v>71.67</v>
      </c>
      <c r="BA428" s="3">
        <f t="shared" si="318"/>
        <v>0.86640000000000006</v>
      </c>
      <c r="BB428" s="85"/>
      <c r="BC428" s="3" t="str">
        <f t="shared" si="319"/>
        <v>1.18</v>
      </c>
      <c r="BD428" s="3" t="str">
        <f t="shared" si="320"/>
        <v>-</v>
      </c>
      <c r="BE428" s="3">
        <f t="shared" si="321"/>
        <v>137.71</v>
      </c>
      <c r="BF428" s="3">
        <f t="shared" si="322"/>
        <v>71.67</v>
      </c>
      <c r="BG428" s="3">
        <f t="shared" si="323"/>
        <v>0.43320000000000003</v>
      </c>
    </row>
    <row r="429" spans="1:59" x14ac:dyDescent="0.3">
      <c r="A429" s="1" t="str">
        <f>'Forward collapse simulation'!B439</f>
        <v>1.18</v>
      </c>
      <c r="B429" s="37" t="str">
        <f>IF('Forward collapse simulation'!C439="","-",'Forward collapse simulation'!C439)</f>
        <v>-</v>
      </c>
      <c r="C429" s="85">
        <f>'Forward collapse simulation'!E439</f>
        <v>152.43</v>
      </c>
      <c r="D429" s="85">
        <f>'Forward collapse simulation'!F439</f>
        <v>64.95</v>
      </c>
      <c r="E429" s="85">
        <f>'Forward collapse simulation'!D439</f>
        <v>3.4239999999999999</v>
      </c>
      <c r="F429" s="85"/>
      <c r="G429" s="3" t="str">
        <f t="shared" si="279"/>
        <v>1.18</v>
      </c>
      <c r="H429" s="3" t="str">
        <f t="shared" si="280"/>
        <v>-</v>
      </c>
      <c r="I429" s="3">
        <f t="shared" si="281"/>
        <v>152.43</v>
      </c>
      <c r="J429" s="3">
        <f t="shared" si="282"/>
        <v>64.95</v>
      </c>
      <c r="K429" s="3">
        <f t="shared" si="283"/>
        <v>3.0815999999999999</v>
      </c>
      <c r="L429" s="85"/>
      <c r="M429" s="3" t="str">
        <f t="shared" si="284"/>
        <v>1.18</v>
      </c>
      <c r="N429" s="3" t="str">
        <f t="shared" si="285"/>
        <v>-</v>
      </c>
      <c r="O429" s="3">
        <f t="shared" si="286"/>
        <v>152.43</v>
      </c>
      <c r="P429" s="3">
        <f t="shared" si="287"/>
        <v>64.95</v>
      </c>
      <c r="Q429" s="3">
        <f t="shared" si="288"/>
        <v>2.7392000000000003</v>
      </c>
      <c r="R429" s="85"/>
      <c r="S429" s="3" t="str">
        <f t="shared" si="289"/>
        <v>1.18</v>
      </c>
      <c r="T429" s="3" t="str">
        <f t="shared" si="290"/>
        <v>-</v>
      </c>
      <c r="U429" s="3">
        <f t="shared" si="291"/>
        <v>152.43</v>
      </c>
      <c r="V429" s="3">
        <f t="shared" si="292"/>
        <v>64.95</v>
      </c>
      <c r="W429" s="3">
        <f t="shared" si="293"/>
        <v>2.3967999999999998</v>
      </c>
      <c r="X429" s="85"/>
      <c r="Y429" s="3" t="str">
        <f t="shared" si="294"/>
        <v>1.18</v>
      </c>
      <c r="Z429" s="3" t="str">
        <f t="shared" si="295"/>
        <v>-</v>
      </c>
      <c r="AA429" s="3">
        <f t="shared" si="296"/>
        <v>152.43</v>
      </c>
      <c r="AB429" s="3">
        <f t="shared" si="297"/>
        <v>64.95</v>
      </c>
      <c r="AC429" s="3">
        <f t="shared" si="298"/>
        <v>2.0543999999999998</v>
      </c>
      <c r="AD429" s="85"/>
      <c r="AE429" s="3" t="str">
        <f t="shared" si="299"/>
        <v>1.18</v>
      </c>
      <c r="AF429" s="3" t="str">
        <f t="shared" si="300"/>
        <v>-</v>
      </c>
      <c r="AG429" s="3">
        <f t="shared" si="301"/>
        <v>152.43</v>
      </c>
      <c r="AH429" s="3">
        <f t="shared" si="302"/>
        <v>64.95</v>
      </c>
      <c r="AI429" s="3">
        <f t="shared" si="303"/>
        <v>1.712</v>
      </c>
      <c r="AJ429" s="85"/>
      <c r="AK429" s="3" t="str">
        <f t="shared" si="304"/>
        <v>1.18</v>
      </c>
      <c r="AL429" s="3" t="str">
        <f t="shared" si="305"/>
        <v>-</v>
      </c>
      <c r="AM429" s="3">
        <f t="shared" si="306"/>
        <v>152.43</v>
      </c>
      <c r="AN429" s="3">
        <f t="shared" si="307"/>
        <v>64.95</v>
      </c>
      <c r="AO429" s="3">
        <f t="shared" si="308"/>
        <v>1.3696000000000002</v>
      </c>
      <c r="AP429" s="85"/>
      <c r="AQ429" s="3" t="str">
        <f t="shared" si="309"/>
        <v>1.18</v>
      </c>
      <c r="AR429" s="3" t="str">
        <f t="shared" si="310"/>
        <v>-</v>
      </c>
      <c r="AS429" s="3">
        <f t="shared" si="311"/>
        <v>152.43</v>
      </c>
      <c r="AT429" s="3">
        <f t="shared" si="312"/>
        <v>64.95</v>
      </c>
      <c r="AU429" s="3">
        <f t="shared" si="313"/>
        <v>1.0271999999999999</v>
      </c>
      <c r="AV429" s="85"/>
      <c r="AW429" s="3" t="str">
        <f t="shared" si="314"/>
        <v>1.18</v>
      </c>
      <c r="AX429" s="3" t="str">
        <f t="shared" si="315"/>
        <v>-</v>
      </c>
      <c r="AY429" s="3">
        <f t="shared" si="316"/>
        <v>152.43</v>
      </c>
      <c r="AZ429" s="3">
        <f t="shared" si="317"/>
        <v>64.95</v>
      </c>
      <c r="BA429" s="3">
        <f t="shared" si="318"/>
        <v>0.68480000000000008</v>
      </c>
      <c r="BB429" s="85"/>
      <c r="BC429" s="3" t="str">
        <f t="shared" si="319"/>
        <v>1.18</v>
      </c>
      <c r="BD429" s="3" t="str">
        <f t="shared" si="320"/>
        <v>-</v>
      </c>
      <c r="BE429" s="3">
        <f t="shared" si="321"/>
        <v>152.43</v>
      </c>
      <c r="BF429" s="3">
        <f t="shared" si="322"/>
        <v>64.95</v>
      </c>
      <c r="BG429" s="3">
        <f t="shared" si="323"/>
        <v>0.34240000000000004</v>
      </c>
    </row>
    <row r="430" spans="1:59" x14ac:dyDescent="0.3">
      <c r="A430" s="1" t="str">
        <f>'Forward collapse simulation'!B440</f>
        <v>1.18</v>
      </c>
      <c r="B430" s="37" t="str">
        <f>IF('Forward collapse simulation'!C440="","-",'Forward collapse simulation'!C440)</f>
        <v>-</v>
      </c>
      <c r="C430" s="85">
        <f>'Forward collapse simulation'!E440</f>
        <v>156.57</v>
      </c>
      <c r="D430" s="85">
        <f>'Forward collapse simulation'!F440</f>
        <v>50.98</v>
      </c>
      <c r="E430" s="85">
        <f>'Forward collapse simulation'!D440</f>
        <v>3.4830000000000001</v>
      </c>
      <c r="F430" s="85"/>
      <c r="G430" s="3" t="str">
        <f t="shared" si="279"/>
        <v>1.18</v>
      </c>
      <c r="H430" s="3" t="str">
        <f t="shared" si="280"/>
        <v>-</v>
      </c>
      <c r="I430" s="3">
        <f t="shared" si="281"/>
        <v>156.57</v>
      </c>
      <c r="J430" s="3">
        <f t="shared" si="282"/>
        <v>50.98</v>
      </c>
      <c r="K430" s="3">
        <f t="shared" si="283"/>
        <v>3.1347</v>
      </c>
      <c r="L430" s="85"/>
      <c r="M430" s="3" t="str">
        <f t="shared" si="284"/>
        <v>1.18</v>
      </c>
      <c r="N430" s="3" t="str">
        <f t="shared" si="285"/>
        <v>-</v>
      </c>
      <c r="O430" s="3">
        <f t="shared" si="286"/>
        <v>156.57</v>
      </c>
      <c r="P430" s="3">
        <f t="shared" si="287"/>
        <v>50.98</v>
      </c>
      <c r="Q430" s="3">
        <f t="shared" si="288"/>
        <v>2.7864000000000004</v>
      </c>
      <c r="R430" s="85"/>
      <c r="S430" s="3" t="str">
        <f t="shared" si="289"/>
        <v>1.18</v>
      </c>
      <c r="T430" s="3" t="str">
        <f t="shared" si="290"/>
        <v>-</v>
      </c>
      <c r="U430" s="3">
        <f t="shared" si="291"/>
        <v>156.57</v>
      </c>
      <c r="V430" s="3">
        <f t="shared" si="292"/>
        <v>50.98</v>
      </c>
      <c r="W430" s="3">
        <f t="shared" si="293"/>
        <v>2.4380999999999999</v>
      </c>
      <c r="X430" s="85"/>
      <c r="Y430" s="3" t="str">
        <f t="shared" si="294"/>
        <v>1.18</v>
      </c>
      <c r="Z430" s="3" t="str">
        <f t="shared" si="295"/>
        <v>-</v>
      </c>
      <c r="AA430" s="3">
        <f t="shared" si="296"/>
        <v>156.57</v>
      </c>
      <c r="AB430" s="3">
        <f t="shared" si="297"/>
        <v>50.98</v>
      </c>
      <c r="AC430" s="3">
        <f t="shared" si="298"/>
        <v>2.0897999999999999</v>
      </c>
      <c r="AD430" s="85"/>
      <c r="AE430" s="3" t="str">
        <f t="shared" si="299"/>
        <v>1.18</v>
      </c>
      <c r="AF430" s="3" t="str">
        <f t="shared" si="300"/>
        <v>-</v>
      </c>
      <c r="AG430" s="3">
        <f t="shared" si="301"/>
        <v>156.57</v>
      </c>
      <c r="AH430" s="3">
        <f t="shared" si="302"/>
        <v>50.98</v>
      </c>
      <c r="AI430" s="3">
        <f t="shared" si="303"/>
        <v>1.7415</v>
      </c>
      <c r="AJ430" s="85"/>
      <c r="AK430" s="3" t="str">
        <f t="shared" si="304"/>
        <v>1.18</v>
      </c>
      <c r="AL430" s="3" t="str">
        <f t="shared" si="305"/>
        <v>-</v>
      </c>
      <c r="AM430" s="3">
        <f t="shared" si="306"/>
        <v>156.57</v>
      </c>
      <c r="AN430" s="3">
        <f t="shared" si="307"/>
        <v>50.98</v>
      </c>
      <c r="AO430" s="3">
        <f t="shared" si="308"/>
        <v>1.3932000000000002</v>
      </c>
      <c r="AP430" s="85"/>
      <c r="AQ430" s="3" t="str">
        <f t="shared" si="309"/>
        <v>1.18</v>
      </c>
      <c r="AR430" s="3" t="str">
        <f t="shared" si="310"/>
        <v>-</v>
      </c>
      <c r="AS430" s="3">
        <f t="shared" si="311"/>
        <v>156.57</v>
      </c>
      <c r="AT430" s="3">
        <f t="shared" si="312"/>
        <v>50.98</v>
      </c>
      <c r="AU430" s="3">
        <f t="shared" si="313"/>
        <v>1.0448999999999999</v>
      </c>
      <c r="AV430" s="85"/>
      <c r="AW430" s="3" t="str">
        <f t="shared" si="314"/>
        <v>1.18</v>
      </c>
      <c r="AX430" s="3" t="str">
        <f t="shared" si="315"/>
        <v>-</v>
      </c>
      <c r="AY430" s="3">
        <f t="shared" si="316"/>
        <v>156.57</v>
      </c>
      <c r="AZ430" s="3">
        <f t="shared" si="317"/>
        <v>50.98</v>
      </c>
      <c r="BA430" s="3">
        <f t="shared" si="318"/>
        <v>0.69660000000000011</v>
      </c>
      <c r="BB430" s="85"/>
      <c r="BC430" s="3" t="str">
        <f t="shared" si="319"/>
        <v>1.18</v>
      </c>
      <c r="BD430" s="3" t="str">
        <f t="shared" si="320"/>
        <v>-</v>
      </c>
      <c r="BE430" s="3">
        <f t="shared" si="321"/>
        <v>156.57</v>
      </c>
      <c r="BF430" s="3">
        <f t="shared" si="322"/>
        <v>50.98</v>
      </c>
      <c r="BG430" s="3">
        <f t="shared" si="323"/>
        <v>0.34830000000000005</v>
      </c>
    </row>
    <row r="431" spans="1:59" x14ac:dyDescent="0.3">
      <c r="A431" s="1" t="str">
        <f>'Forward collapse simulation'!B441</f>
        <v>1.18</v>
      </c>
      <c r="B431" s="37" t="str">
        <f>IF('Forward collapse simulation'!C441="","-",'Forward collapse simulation'!C441)</f>
        <v>-</v>
      </c>
      <c r="C431" s="85">
        <f>'Forward collapse simulation'!E441</f>
        <v>156.97</v>
      </c>
      <c r="D431" s="85">
        <f>'Forward collapse simulation'!F441</f>
        <v>38.49</v>
      </c>
      <c r="E431" s="85">
        <f>'Forward collapse simulation'!D441</f>
        <v>3.0110000000000001</v>
      </c>
      <c r="F431" s="85"/>
      <c r="G431" s="3" t="str">
        <f t="shared" si="279"/>
        <v>1.18</v>
      </c>
      <c r="H431" s="3" t="str">
        <f t="shared" si="280"/>
        <v>-</v>
      </c>
      <c r="I431" s="3">
        <f t="shared" si="281"/>
        <v>156.97</v>
      </c>
      <c r="J431" s="3">
        <f t="shared" si="282"/>
        <v>38.49</v>
      </c>
      <c r="K431" s="3">
        <f t="shared" si="283"/>
        <v>2.7099000000000002</v>
      </c>
      <c r="L431" s="85"/>
      <c r="M431" s="3" t="str">
        <f t="shared" si="284"/>
        <v>1.18</v>
      </c>
      <c r="N431" s="3" t="str">
        <f t="shared" si="285"/>
        <v>-</v>
      </c>
      <c r="O431" s="3">
        <f t="shared" si="286"/>
        <v>156.97</v>
      </c>
      <c r="P431" s="3">
        <f t="shared" si="287"/>
        <v>38.49</v>
      </c>
      <c r="Q431" s="3">
        <f t="shared" si="288"/>
        <v>2.4088000000000003</v>
      </c>
      <c r="R431" s="85"/>
      <c r="S431" s="3" t="str">
        <f t="shared" si="289"/>
        <v>1.18</v>
      </c>
      <c r="T431" s="3" t="str">
        <f t="shared" si="290"/>
        <v>-</v>
      </c>
      <c r="U431" s="3">
        <f t="shared" si="291"/>
        <v>156.97</v>
      </c>
      <c r="V431" s="3">
        <f t="shared" si="292"/>
        <v>38.49</v>
      </c>
      <c r="W431" s="3">
        <f t="shared" si="293"/>
        <v>2.1076999999999999</v>
      </c>
      <c r="X431" s="85"/>
      <c r="Y431" s="3" t="str">
        <f t="shared" si="294"/>
        <v>1.18</v>
      </c>
      <c r="Z431" s="3" t="str">
        <f t="shared" si="295"/>
        <v>-</v>
      </c>
      <c r="AA431" s="3">
        <f t="shared" si="296"/>
        <v>156.97</v>
      </c>
      <c r="AB431" s="3">
        <f t="shared" si="297"/>
        <v>38.49</v>
      </c>
      <c r="AC431" s="3">
        <f t="shared" si="298"/>
        <v>1.8066</v>
      </c>
      <c r="AD431" s="85"/>
      <c r="AE431" s="3" t="str">
        <f t="shared" si="299"/>
        <v>1.18</v>
      </c>
      <c r="AF431" s="3" t="str">
        <f t="shared" si="300"/>
        <v>-</v>
      </c>
      <c r="AG431" s="3">
        <f t="shared" si="301"/>
        <v>156.97</v>
      </c>
      <c r="AH431" s="3">
        <f t="shared" si="302"/>
        <v>38.49</v>
      </c>
      <c r="AI431" s="3">
        <f t="shared" si="303"/>
        <v>1.5055000000000001</v>
      </c>
      <c r="AJ431" s="85"/>
      <c r="AK431" s="3" t="str">
        <f t="shared" si="304"/>
        <v>1.18</v>
      </c>
      <c r="AL431" s="3" t="str">
        <f t="shared" si="305"/>
        <v>-</v>
      </c>
      <c r="AM431" s="3">
        <f t="shared" si="306"/>
        <v>156.97</v>
      </c>
      <c r="AN431" s="3">
        <f t="shared" si="307"/>
        <v>38.49</v>
      </c>
      <c r="AO431" s="3">
        <f t="shared" si="308"/>
        <v>1.2044000000000001</v>
      </c>
      <c r="AP431" s="85"/>
      <c r="AQ431" s="3" t="str">
        <f t="shared" si="309"/>
        <v>1.18</v>
      </c>
      <c r="AR431" s="3" t="str">
        <f t="shared" si="310"/>
        <v>-</v>
      </c>
      <c r="AS431" s="3">
        <f t="shared" si="311"/>
        <v>156.97</v>
      </c>
      <c r="AT431" s="3">
        <f t="shared" si="312"/>
        <v>38.49</v>
      </c>
      <c r="AU431" s="3">
        <f t="shared" si="313"/>
        <v>0.90329999999999999</v>
      </c>
      <c r="AV431" s="85"/>
      <c r="AW431" s="3" t="str">
        <f t="shared" si="314"/>
        <v>1.18</v>
      </c>
      <c r="AX431" s="3" t="str">
        <f t="shared" si="315"/>
        <v>-</v>
      </c>
      <c r="AY431" s="3">
        <f t="shared" si="316"/>
        <v>156.97</v>
      </c>
      <c r="AZ431" s="3">
        <f t="shared" si="317"/>
        <v>38.49</v>
      </c>
      <c r="BA431" s="3">
        <f t="shared" si="318"/>
        <v>0.60220000000000007</v>
      </c>
      <c r="BB431" s="85"/>
      <c r="BC431" s="3" t="str">
        <f t="shared" si="319"/>
        <v>1.18</v>
      </c>
      <c r="BD431" s="3" t="str">
        <f t="shared" si="320"/>
        <v>-</v>
      </c>
      <c r="BE431" s="3">
        <f t="shared" si="321"/>
        <v>156.97</v>
      </c>
      <c r="BF431" s="3">
        <f t="shared" si="322"/>
        <v>38.49</v>
      </c>
      <c r="BG431" s="3">
        <f t="shared" si="323"/>
        <v>0.30110000000000003</v>
      </c>
    </row>
    <row r="432" spans="1:59" x14ac:dyDescent="0.3">
      <c r="A432" s="1" t="str">
        <f>'Forward collapse simulation'!B442</f>
        <v>1.18</v>
      </c>
      <c r="B432" s="37" t="str">
        <f>IF('Forward collapse simulation'!C442="","-",'Forward collapse simulation'!C442)</f>
        <v>-</v>
      </c>
      <c r="C432" s="85">
        <f>'Forward collapse simulation'!E442</f>
        <v>157.18</v>
      </c>
      <c r="D432" s="85">
        <f>'Forward collapse simulation'!F442</f>
        <v>25.07</v>
      </c>
      <c r="E432" s="85">
        <f>'Forward collapse simulation'!D442</f>
        <v>3.0369999999999999</v>
      </c>
      <c r="F432" s="85"/>
      <c r="G432" s="3" t="str">
        <f t="shared" si="279"/>
        <v>1.18</v>
      </c>
      <c r="H432" s="3" t="str">
        <f t="shared" si="280"/>
        <v>-</v>
      </c>
      <c r="I432" s="3">
        <f t="shared" si="281"/>
        <v>157.18</v>
      </c>
      <c r="J432" s="3">
        <f t="shared" si="282"/>
        <v>25.07</v>
      </c>
      <c r="K432" s="3">
        <f t="shared" si="283"/>
        <v>2.7332999999999998</v>
      </c>
      <c r="L432" s="85"/>
      <c r="M432" s="3" t="str">
        <f t="shared" si="284"/>
        <v>1.18</v>
      </c>
      <c r="N432" s="3" t="str">
        <f t="shared" si="285"/>
        <v>-</v>
      </c>
      <c r="O432" s="3">
        <f t="shared" si="286"/>
        <v>157.18</v>
      </c>
      <c r="P432" s="3">
        <f t="shared" si="287"/>
        <v>25.07</v>
      </c>
      <c r="Q432" s="3">
        <f t="shared" si="288"/>
        <v>2.4296000000000002</v>
      </c>
      <c r="R432" s="85"/>
      <c r="S432" s="3" t="str">
        <f t="shared" si="289"/>
        <v>1.18</v>
      </c>
      <c r="T432" s="3" t="str">
        <f t="shared" si="290"/>
        <v>-</v>
      </c>
      <c r="U432" s="3">
        <f t="shared" si="291"/>
        <v>157.18</v>
      </c>
      <c r="V432" s="3">
        <f t="shared" si="292"/>
        <v>25.07</v>
      </c>
      <c r="W432" s="3">
        <f t="shared" si="293"/>
        <v>2.1258999999999997</v>
      </c>
      <c r="X432" s="85"/>
      <c r="Y432" s="3" t="str">
        <f t="shared" si="294"/>
        <v>1.18</v>
      </c>
      <c r="Z432" s="3" t="str">
        <f t="shared" si="295"/>
        <v>-</v>
      </c>
      <c r="AA432" s="3">
        <f t="shared" si="296"/>
        <v>157.18</v>
      </c>
      <c r="AB432" s="3">
        <f t="shared" si="297"/>
        <v>25.07</v>
      </c>
      <c r="AC432" s="3">
        <f t="shared" si="298"/>
        <v>1.8221999999999998</v>
      </c>
      <c r="AD432" s="85"/>
      <c r="AE432" s="3" t="str">
        <f t="shared" si="299"/>
        <v>1.18</v>
      </c>
      <c r="AF432" s="3" t="str">
        <f t="shared" si="300"/>
        <v>-</v>
      </c>
      <c r="AG432" s="3">
        <f t="shared" si="301"/>
        <v>157.18</v>
      </c>
      <c r="AH432" s="3">
        <f t="shared" si="302"/>
        <v>25.07</v>
      </c>
      <c r="AI432" s="3">
        <f t="shared" si="303"/>
        <v>1.5185</v>
      </c>
      <c r="AJ432" s="85"/>
      <c r="AK432" s="3" t="str">
        <f t="shared" si="304"/>
        <v>1.18</v>
      </c>
      <c r="AL432" s="3" t="str">
        <f t="shared" si="305"/>
        <v>-</v>
      </c>
      <c r="AM432" s="3">
        <f t="shared" si="306"/>
        <v>157.18</v>
      </c>
      <c r="AN432" s="3">
        <f t="shared" si="307"/>
        <v>25.07</v>
      </c>
      <c r="AO432" s="3">
        <f t="shared" si="308"/>
        <v>1.2148000000000001</v>
      </c>
      <c r="AP432" s="85"/>
      <c r="AQ432" s="3" t="str">
        <f t="shared" si="309"/>
        <v>1.18</v>
      </c>
      <c r="AR432" s="3" t="str">
        <f t="shared" si="310"/>
        <v>-</v>
      </c>
      <c r="AS432" s="3">
        <f t="shared" si="311"/>
        <v>157.18</v>
      </c>
      <c r="AT432" s="3">
        <f t="shared" si="312"/>
        <v>25.07</v>
      </c>
      <c r="AU432" s="3">
        <f t="shared" si="313"/>
        <v>0.91109999999999991</v>
      </c>
      <c r="AV432" s="85"/>
      <c r="AW432" s="3" t="str">
        <f t="shared" si="314"/>
        <v>1.18</v>
      </c>
      <c r="AX432" s="3" t="str">
        <f t="shared" si="315"/>
        <v>-</v>
      </c>
      <c r="AY432" s="3">
        <f t="shared" si="316"/>
        <v>157.18</v>
      </c>
      <c r="AZ432" s="3">
        <f t="shared" si="317"/>
        <v>25.07</v>
      </c>
      <c r="BA432" s="3">
        <f t="shared" si="318"/>
        <v>0.60740000000000005</v>
      </c>
      <c r="BB432" s="85"/>
      <c r="BC432" s="3" t="str">
        <f t="shared" si="319"/>
        <v>1.18</v>
      </c>
      <c r="BD432" s="3" t="str">
        <f t="shared" si="320"/>
        <v>-</v>
      </c>
      <c r="BE432" s="3">
        <f t="shared" si="321"/>
        <v>157.18</v>
      </c>
      <c r="BF432" s="3">
        <f t="shared" si="322"/>
        <v>25.07</v>
      </c>
      <c r="BG432" s="3">
        <f t="shared" si="323"/>
        <v>0.30370000000000003</v>
      </c>
    </row>
    <row r="433" spans="1:59" x14ac:dyDescent="0.3">
      <c r="A433" s="1" t="str">
        <f>'Forward collapse simulation'!B443</f>
        <v>1.18</v>
      </c>
      <c r="B433" s="37" t="str">
        <f>IF('Forward collapse simulation'!C443="","-",'Forward collapse simulation'!C443)</f>
        <v>-</v>
      </c>
      <c r="C433" s="85">
        <f>'Forward collapse simulation'!E443</f>
        <v>156.96</v>
      </c>
      <c r="D433" s="85">
        <f>'Forward collapse simulation'!F443</f>
        <v>9.2100000000000009</v>
      </c>
      <c r="E433" s="85">
        <f>'Forward collapse simulation'!D443</f>
        <v>3.137</v>
      </c>
      <c r="F433" s="85"/>
      <c r="G433" s="3" t="str">
        <f t="shared" si="279"/>
        <v>1.18</v>
      </c>
      <c r="H433" s="3" t="str">
        <f t="shared" si="280"/>
        <v>-</v>
      </c>
      <c r="I433" s="3">
        <f t="shared" si="281"/>
        <v>156.96</v>
      </c>
      <c r="J433" s="3">
        <f t="shared" si="282"/>
        <v>9.2100000000000009</v>
      </c>
      <c r="K433" s="3">
        <f t="shared" si="283"/>
        <v>2.8233000000000001</v>
      </c>
      <c r="L433" s="85"/>
      <c r="M433" s="3" t="str">
        <f t="shared" si="284"/>
        <v>1.18</v>
      </c>
      <c r="N433" s="3" t="str">
        <f t="shared" si="285"/>
        <v>-</v>
      </c>
      <c r="O433" s="3">
        <f t="shared" si="286"/>
        <v>156.96</v>
      </c>
      <c r="P433" s="3">
        <f t="shared" si="287"/>
        <v>9.2100000000000009</v>
      </c>
      <c r="Q433" s="3">
        <f t="shared" si="288"/>
        <v>2.5096000000000003</v>
      </c>
      <c r="R433" s="85"/>
      <c r="S433" s="3" t="str">
        <f t="shared" si="289"/>
        <v>1.18</v>
      </c>
      <c r="T433" s="3" t="str">
        <f t="shared" si="290"/>
        <v>-</v>
      </c>
      <c r="U433" s="3">
        <f t="shared" si="291"/>
        <v>156.96</v>
      </c>
      <c r="V433" s="3">
        <f t="shared" si="292"/>
        <v>9.2100000000000009</v>
      </c>
      <c r="W433" s="3">
        <f t="shared" si="293"/>
        <v>2.1959</v>
      </c>
      <c r="X433" s="85"/>
      <c r="Y433" s="3" t="str">
        <f t="shared" si="294"/>
        <v>1.18</v>
      </c>
      <c r="Z433" s="3" t="str">
        <f t="shared" si="295"/>
        <v>-</v>
      </c>
      <c r="AA433" s="3">
        <f t="shared" si="296"/>
        <v>156.96</v>
      </c>
      <c r="AB433" s="3">
        <f t="shared" si="297"/>
        <v>9.2100000000000009</v>
      </c>
      <c r="AC433" s="3">
        <f t="shared" si="298"/>
        <v>1.8821999999999999</v>
      </c>
      <c r="AD433" s="85"/>
      <c r="AE433" s="3" t="str">
        <f t="shared" si="299"/>
        <v>1.18</v>
      </c>
      <c r="AF433" s="3" t="str">
        <f t="shared" si="300"/>
        <v>-</v>
      </c>
      <c r="AG433" s="3">
        <f t="shared" si="301"/>
        <v>156.96</v>
      </c>
      <c r="AH433" s="3">
        <f t="shared" si="302"/>
        <v>9.2100000000000009</v>
      </c>
      <c r="AI433" s="3">
        <f t="shared" si="303"/>
        <v>1.5685</v>
      </c>
      <c r="AJ433" s="85"/>
      <c r="AK433" s="3" t="str">
        <f t="shared" si="304"/>
        <v>1.18</v>
      </c>
      <c r="AL433" s="3" t="str">
        <f t="shared" si="305"/>
        <v>-</v>
      </c>
      <c r="AM433" s="3">
        <f t="shared" si="306"/>
        <v>156.96</v>
      </c>
      <c r="AN433" s="3">
        <f t="shared" si="307"/>
        <v>9.2100000000000009</v>
      </c>
      <c r="AO433" s="3">
        <f t="shared" si="308"/>
        <v>1.2548000000000001</v>
      </c>
      <c r="AP433" s="85"/>
      <c r="AQ433" s="3" t="str">
        <f t="shared" si="309"/>
        <v>1.18</v>
      </c>
      <c r="AR433" s="3" t="str">
        <f t="shared" si="310"/>
        <v>-</v>
      </c>
      <c r="AS433" s="3">
        <f t="shared" si="311"/>
        <v>156.96</v>
      </c>
      <c r="AT433" s="3">
        <f t="shared" si="312"/>
        <v>9.2100000000000009</v>
      </c>
      <c r="AU433" s="3">
        <f t="shared" si="313"/>
        <v>0.94109999999999994</v>
      </c>
      <c r="AV433" s="85"/>
      <c r="AW433" s="3" t="str">
        <f t="shared" si="314"/>
        <v>1.18</v>
      </c>
      <c r="AX433" s="3" t="str">
        <f t="shared" si="315"/>
        <v>-</v>
      </c>
      <c r="AY433" s="3">
        <f t="shared" si="316"/>
        <v>156.96</v>
      </c>
      <c r="AZ433" s="3">
        <f t="shared" si="317"/>
        <v>9.2100000000000009</v>
      </c>
      <c r="BA433" s="3">
        <f t="shared" si="318"/>
        <v>0.62740000000000007</v>
      </c>
      <c r="BB433" s="85"/>
      <c r="BC433" s="3" t="str">
        <f t="shared" si="319"/>
        <v>1.18</v>
      </c>
      <c r="BD433" s="3" t="str">
        <f t="shared" si="320"/>
        <v>-</v>
      </c>
      <c r="BE433" s="3">
        <f t="shared" si="321"/>
        <v>156.96</v>
      </c>
      <c r="BF433" s="3">
        <f t="shared" si="322"/>
        <v>9.2100000000000009</v>
      </c>
      <c r="BG433" s="3">
        <f t="shared" si="323"/>
        <v>0.31370000000000003</v>
      </c>
    </row>
    <row r="434" spans="1:59" x14ac:dyDescent="0.3">
      <c r="A434" s="1" t="str">
        <f>'Forward collapse simulation'!B444</f>
        <v>1.18</v>
      </c>
      <c r="B434" s="37" t="str">
        <f>IF('Forward collapse simulation'!C444="","-",'Forward collapse simulation'!C444)</f>
        <v>-</v>
      </c>
      <c r="C434" s="85">
        <f>'Forward collapse simulation'!E444</f>
        <v>168.39</v>
      </c>
      <c r="D434" s="85">
        <f>'Forward collapse simulation'!F444</f>
        <v>-0.78</v>
      </c>
      <c r="E434" s="85">
        <f>'Forward collapse simulation'!D444</f>
        <v>2.9980000000000002</v>
      </c>
      <c r="F434" s="85"/>
      <c r="G434" s="3" t="str">
        <f t="shared" si="279"/>
        <v>1.18</v>
      </c>
      <c r="H434" s="3" t="str">
        <f t="shared" si="280"/>
        <v>-</v>
      </c>
      <c r="I434" s="3">
        <f t="shared" si="281"/>
        <v>168.39</v>
      </c>
      <c r="J434" s="3">
        <f t="shared" si="282"/>
        <v>-0.78</v>
      </c>
      <c r="K434" s="3">
        <f t="shared" si="283"/>
        <v>2.6982000000000004</v>
      </c>
      <c r="L434" s="85"/>
      <c r="M434" s="3" t="str">
        <f t="shared" si="284"/>
        <v>1.18</v>
      </c>
      <c r="N434" s="3" t="str">
        <f t="shared" si="285"/>
        <v>-</v>
      </c>
      <c r="O434" s="3">
        <f t="shared" si="286"/>
        <v>168.39</v>
      </c>
      <c r="P434" s="3">
        <f t="shared" si="287"/>
        <v>-0.78</v>
      </c>
      <c r="Q434" s="3">
        <f t="shared" si="288"/>
        <v>2.3984000000000005</v>
      </c>
      <c r="R434" s="85"/>
      <c r="S434" s="3" t="str">
        <f t="shared" si="289"/>
        <v>1.18</v>
      </c>
      <c r="T434" s="3" t="str">
        <f t="shared" si="290"/>
        <v>-</v>
      </c>
      <c r="U434" s="3">
        <f t="shared" si="291"/>
        <v>168.39</v>
      </c>
      <c r="V434" s="3">
        <f t="shared" si="292"/>
        <v>-0.78</v>
      </c>
      <c r="W434" s="3">
        <f t="shared" si="293"/>
        <v>2.0986000000000002</v>
      </c>
      <c r="X434" s="85"/>
      <c r="Y434" s="3" t="str">
        <f t="shared" si="294"/>
        <v>1.18</v>
      </c>
      <c r="Z434" s="3" t="str">
        <f t="shared" si="295"/>
        <v>-</v>
      </c>
      <c r="AA434" s="3">
        <f t="shared" si="296"/>
        <v>168.39</v>
      </c>
      <c r="AB434" s="3">
        <f t="shared" si="297"/>
        <v>-0.78</v>
      </c>
      <c r="AC434" s="3">
        <f t="shared" si="298"/>
        <v>1.7988</v>
      </c>
      <c r="AD434" s="85"/>
      <c r="AE434" s="3" t="str">
        <f t="shared" si="299"/>
        <v>1.18</v>
      </c>
      <c r="AF434" s="3" t="str">
        <f t="shared" si="300"/>
        <v>-</v>
      </c>
      <c r="AG434" s="3">
        <f t="shared" si="301"/>
        <v>168.39</v>
      </c>
      <c r="AH434" s="3">
        <f t="shared" si="302"/>
        <v>-0.78</v>
      </c>
      <c r="AI434" s="3">
        <f t="shared" si="303"/>
        <v>1.4990000000000001</v>
      </c>
      <c r="AJ434" s="85"/>
      <c r="AK434" s="3" t="str">
        <f t="shared" si="304"/>
        <v>1.18</v>
      </c>
      <c r="AL434" s="3" t="str">
        <f t="shared" si="305"/>
        <v>-</v>
      </c>
      <c r="AM434" s="3">
        <f t="shared" si="306"/>
        <v>168.39</v>
      </c>
      <c r="AN434" s="3">
        <f t="shared" si="307"/>
        <v>-0.78</v>
      </c>
      <c r="AO434" s="3">
        <f t="shared" si="308"/>
        <v>1.1992000000000003</v>
      </c>
      <c r="AP434" s="85"/>
      <c r="AQ434" s="3" t="str">
        <f t="shared" si="309"/>
        <v>1.18</v>
      </c>
      <c r="AR434" s="3" t="str">
        <f t="shared" si="310"/>
        <v>-</v>
      </c>
      <c r="AS434" s="3">
        <f t="shared" si="311"/>
        <v>168.39</v>
      </c>
      <c r="AT434" s="3">
        <f t="shared" si="312"/>
        <v>-0.78</v>
      </c>
      <c r="AU434" s="3">
        <f t="shared" si="313"/>
        <v>0.89939999999999998</v>
      </c>
      <c r="AV434" s="85"/>
      <c r="AW434" s="3" t="str">
        <f t="shared" si="314"/>
        <v>1.18</v>
      </c>
      <c r="AX434" s="3" t="str">
        <f t="shared" si="315"/>
        <v>-</v>
      </c>
      <c r="AY434" s="3">
        <f t="shared" si="316"/>
        <v>168.39</v>
      </c>
      <c r="AZ434" s="3">
        <f t="shared" si="317"/>
        <v>-0.78</v>
      </c>
      <c r="BA434" s="3">
        <f t="shared" si="318"/>
        <v>0.59960000000000013</v>
      </c>
      <c r="BB434" s="85"/>
      <c r="BC434" s="3" t="str">
        <f t="shared" si="319"/>
        <v>1.18</v>
      </c>
      <c r="BD434" s="3" t="str">
        <f t="shared" si="320"/>
        <v>-</v>
      </c>
      <c r="BE434" s="3">
        <f t="shared" si="321"/>
        <v>168.39</v>
      </c>
      <c r="BF434" s="3">
        <f t="shared" si="322"/>
        <v>-0.78</v>
      </c>
      <c r="BG434" s="3">
        <f t="shared" si="323"/>
        <v>0.29980000000000007</v>
      </c>
    </row>
    <row r="435" spans="1:59" x14ac:dyDescent="0.3">
      <c r="A435" s="1" t="str">
        <f>'Forward collapse simulation'!B445</f>
        <v>1.18</v>
      </c>
      <c r="B435" s="37" t="str">
        <f>IF('Forward collapse simulation'!C445="","-",'Forward collapse simulation'!C445)</f>
        <v>-</v>
      </c>
      <c r="C435" s="85">
        <f>'Forward collapse simulation'!E445</f>
        <v>157.52000000000001</v>
      </c>
      <c r="D435" s="85">
        <f>'Forward collapse simulation'!F445</f>
        <v>-3.81</v>
      </c>
      <c r="E435" s="85">
        <f>'Forward collapse simulation'!D445</f>
        <v>2.7210000000000001</v>
      </c>
      <c r="F435" s="85"/>
      <c r="G435" s="3" t="str">
        <f t="shared" si="279"/>
        <v>1.18</v>
      </c>
      <c r="H435" s="3" t="str">
        <f t="shared" si="280"/>
        <v>-</v>
      </c>
      <c r="I435" s="3">
        <f t="shared" si="281"/>
        <v>157.52000000000001</v>
      </c>
      <c r="J435" s="3">
        <f t="shared" si="282"/>
        <v>-3.81</v>
      </c>
      <c r="K435" s="3">
        <f t="shared" si="283"/>
        <v>2.4489000000000001</v>
      </c>
      <c r="L435" s="85"/>
      <c r="M435" s="3" t="str">
        <f t="shared" si="284"/>
        <v>1.18</v>
      </c>
      <c r="N435" s="3" t="str">
        <f t="shared" si="285"/>
        <v>-</v>
      </c>
      <c r="O435" s="3">
        <f t="shared" si="286"/>
        <v>157.52000000000001</v>
      </c>
      <c r="P435" s="3">
        <f t="shared" si="287"/>
        <v>-3.81</v>
      </c>
      <c r="Q435" s="3">
        <f t="shared" si="288"/>
        <v>2.1768000000000001</v>
      </c>
      <c r="R435" s="85"/>
      <c r="S435" s="3" t="str">
        <f t="shared" si="289"/>
        <v>1.18</v>
      </c>
      <c r="T435" s="3" t="str">
        <f t="shared" si="290"/>
        <v>-</v>
      </c>
      <c r="U435" s="3">
        <f t="shared" si="291"/>
        <v>157.52000000000001</v>
      </c>
      <c r="V435" s="3">
        <f t="shared" si="292"/>
        <v>-3.81</v>
      </c>
      <c r="W435" s="3">
        <f t="shared" si="293"/>
        <v>1.9046999999999998</v>
      </c>
      <c r="X435" s="85"/>
      <c r="Y435" s="3" t="str">
        <f t="shared" si="294"/>
        <v>1.18</v>
      </c>
      <c r="Z435" s="3" t="str">
        <f t="shared" si="295"/>
        <v>-</v>
      </c>
      <c r="AA435" s="3">
        <f t="shared" si="296"/>
        <v>157.52000000000001</v>
      </c>
      <c r="AB435" s="3">
        <f t="shared" si="297"/>
        <v>-3.81</v>
      </c>
      <c r="AC435" s="3">
        <f t="shared" si="298"/>
        <v>1.6326000000000001</v>
      </c>
      <c r="AD435" s="85"/>
      <c r="AE435" s="3" t="str">
        <f t="shared" si="299"/>
        <v>1.18</v>
      </c>
      <c r="AF435" s="3" t="str">
        <f t="shared" si="300"/>
        <v>-</v>
      </c>
      <c r="AG435" s="3">
        <f t="shared" si="301"/>
        <v>157.52000000000001</v>
      </c>
      <c r="AH435" s="3">
        <f t="shared" si="302"/>
        <v>-3.81</v>
      </c>
      <c r="AI435" s="3">
        <f t="shared" si="303"/>
        <v>1.3605</v>
      </c>
      <c r="AJ435" s="85"/>
      <c r="AK435" s="3" t="str">
        <f t="shared" si="304"/>
        <v>1.18</v>
      </c>
      <c r="AL435" s="3" t="str">
        <f t="shared" si="305"/>
        <v>-</v>
      </c>
      <c r="AM435" s="3">
        <f t="shared" si="306"/>
        <v>157.52000000000001</v>
      </c>
      <c r="AN435" s="3">
        <f t="shared" si="307"/>
        <v>-3.81</v>
      </c>
      <c r="AO435" s="3">
        <f t="shared" si="308"/>
        <v>1.0884</v>
      </c>
      <c r="AP435" s="85"/>
      <c r="AQ435" s="3" t="str">
        <f t="shared" si="309"/>
        <v>1.18</v>
      </c>
      <c r="AR435" s="3" t="str">
        <f t="shared" si="310"/>
        <v>-</v>
      </c>
      <c r="AS435" s="3">
        <f t="shared" si="311"/>
        <v>157.52000000000001</v>
      </c>
      <c r="AT435" s="3">
        <f t="shared" si="312"/>
        <v>-3.81</v>
      </c>
      <c r="AU435" s="3">
        <f t="shared" si="313"/>
        <v>0.81630000000000003</v>
      </c>
      <c r="AV435" s="85"/>
      <c r="AW435" s="3" t="str">
        <f t="shared" si="314"/>
        <v>1.18</v>
      </c>
      <c r="AX435" s="3" t="str">
        <f t="shared" si="315"/>
        <v>-</v>
      </c>
      <c r="AY435" s="3">
        <f t="shared" si="316"/>
        <v>157.52000000000001</v>
      </c>
      <c r="AZ435" s="3">
        <f t="shared" si="317"/>
        <v>-3.81</v>
      </c>
      <c r="BA435" s="3">
        <f t="shared" si="318"/>
        <v>0.54420000000000002</v>
      </c>
      <c r="BB435" s="85"/>
      <c r="BC435" s="3" t="str">
        <f t="shared" si="319"/>
        <v>1.18</v>
      </c>
      <c r="BD435" s="3" t="str">
        <f t="shared" si="320"/>
        <v>-</v>
      </c>
      <c r="BE435" s="3">
        <f t="shared" si="321"/>
        <v>157.52000000000001</v>
      </c>
      <c r="BF435" s="3">
        <f t="shared" si="322"/>
        <v>-3.81</v>
      </c>
      <c r="BG435" s="3">
        <f t="shared" si="323"/>
        <v>0.27210000000000001</v>
      </c>
    </row>
    <row r="436" spans="1:59" x14ac:dyDescent="0.3">
      <c r="A436" s="1" t="str">
        <f>'Forward collapse simulation'!B446</f>
        <v>1.18</v>
      </c>
      <c r="B436" s="37" t="str">
        <f>IF('Forward collapse simulation'!C446="","-",'Forward collapse simulation'!C446)</f>
        <v>-</v>
      </c>
      <c r="C436" s="85">
        <f>'Forward collapse simulation'!E446</f>
        <v>158.04</v>
      </c>
      <c r="D436" s="85">
        <f>'Forward collapse simulation'!F446</f>
        <v>-13.23</v>
      </c>
      <c r="E436" s="85">
        <f>'Forward collapse simulation'!D446</f>
        <v>3.0270000000000001</v>
      </c>
      <c r="F436" s="85"/>
      <c r="G436" s="3" t="str">
        <f t="shared" si="279"/>
        <v>1.18</v>
      </c>
      <c r="H436" s="3" t="str">
        <f t="shared" si="280"/>
        <v>-</v>
      </c>
      <c r="I436" s="3">
        <f t="shared" si="281"/>
        <v>158.04</v>
      </c>
      <c r="J436" s="3">
        <f t="shared" si="282"/>
        <v>-13.23</v>
      </c>
      <c r="K436" s="3">
        <f t="shared" si="283"/>
        <v>2.7243000000000004</v>
      </c>
      <c r="L436" s="85"/>
      <c r="M436" s="3" t="str">
        <f t="shared" si="284"/>
        <v>1.18</v>
      </c>
      <c r="N436" s="3" t="str">
        <f t="shared" si="285"/>
        <v>-</v>
      </c>
      <c r="O436" s="3">
        <f t="shared" si="286"/>
        <v>158.04</v>
      </c>
      <c r="P436" s="3">
        <f t="shared" si="287"/>
        <v>-13.23</v>
      </c>
      <c r="Q436" s="3">
        <f t="shared" si="288"/>
        <v>2.4216000000000002</v>
      </c>
      <c r="R436" s="85"/>
      <c r="S436" s="3" t="str">
        <f t="shared" si="289"/>
        <v>1.18</v>
      </c>
      <c r="T436" s="3" t="str">
        <f t="shared" si="290"/>
        <v>-</v>
      </c>
      <c r="U436" s="3">
        <f t="shared" si="291"/>
        <v>158.04</v>
      </c>
      <c r="V436" s="3">
        <f t="shared" si="292"/>
        <v>-13.23</v>
      </c>
      <c r="W436" s="3">
        <f t="shared" si="293"/>
        <v>2.1189</v>
      </c>
      <c r="X436" s="85"/>
      <c r="Y436" s="3" t="str">
        <f t="shared" si="294"/>
        <v>1.18</v>
      </c>
      <c r="Z436" s="3" t="str">
        <f t="shared" si="295"/>
        <v>-</v>
      </c>
      <c r="AA436" s="3">
        <f t="shared" si="296"/>
        <v>158.04</v>
      </c>
      <c r="AB436" s="3">
        <f t="shared" si="297"/>
        <v>-13.23</v>
      </c>
      <c r="AC436" s="3">
        <f t="shared" si="298"/>
        <v>1.8162</v>
      </c>
      <c r="AD436" s="85"/>
      <c r="AE436" s="3" t="str">
        <f t="shared" si="299"/>
        <v>1.18</v>
      </c>
      <c r="AF436" s="3" t="str">
        <f t="shared" si="300"/>
        <v>-</v>
      </c>
      <c r="AG436" s="3">
        <f t="shared" si="301"/>
        <v>158.04</v>
      </c>
      <c r="AH436" s="3">
        <f t="shared" si="302"/>
        <v>-13.23</v>
      </c>
      <c r="AI436" s="3">
        <f t="shared" si="303"/>
        <v>1.5135000000000001</v>
      </c>
      <c r="AJ436" s="85"/>
      <c r="AK436" s="3" t="str">
        <f t="shared" si="304"/>
        <v>1.18</v>
      </c>
      <c r="AL436" s="3" t="str">
        <f t="shared" si="305"/>
        <v>-</v>
      </c>
      <c r="AM436" s="3">
        <f t="shared" si="306"/>
        <v>158.04</v>
      </c>
      <c r="AN436" s="3">
        <f t="shared" si="307"/>
        <v>-13.23</v>
      </c>
      <c r="AO436" s="3">
        <f t="shared" si="308"/>
        <v>1.2108000000000001</v>
      </c>
      <c r="AP436" s="85"/>
      <c r="AQ436" s="3" t="str">
        <f t="shared" si="309"/>
        <v>1.18</v>
      </c>
      <c r="AR436" s="3" t="str">
        <f t="shared" si="310"/>
        <v>-</v>
      </c>
      <c r="AS436" s="3">
        <f t="shared" si="311"/>
        <v>158.04</v>
      </c>
      <c r="AT436" s="3">
        <f t="shared" si="312"/>
        <v>-13.23</v>
      </c>
      <c r="AU436" s="3">
        <f t="shared" si="313"/>
        <v>0.90810000000000002</v>
      </c>
      <c r="AV436" s="85"/>
      <c r="AW436" s="3" t="str">
        <f t="shared" si="314"/>
        <v>1.18</v>
      </c>
      <c r="AX436" s="3" t="str">
        <f t="shared" si="315"/>
        <v>-</v>
      </c>
      <c r="AY436" s="3">
        <f t="shared" si="316"/>
        <v>158.04</v>
      </c>
      <c r="AZ436" s="3">
        <f t="shared" si="317"/>
        <v>-13.23</v>
      </c>
      <c r="BA436" s="3">
        <f t="shared" si="318"/>
        <v>0.60540000000000005</v>
      </c>
      <c r="BB436" s="85"/>
      <c r="BC436" s="3" t="str">
        <f t="shared" si="319"/>
        <v>1.18</v>
      </c>
      <c r="BD436" s="3" t="str">
        <f t="shared" si="320"/>
        <v>-</v>
      </c>
      <c r="BE436" s="3">
        <f t="shared" si="321"/>
        <v>158.04</v>
      </c>
      <c r="BF436" s="3">
        <f t="shared" si="322"/>
        <v>-13.23</v>
      </c>
      <c r="BG436" s="3">
        <f t="shared" si="323"/>
        <v>0.30270000000000002</v>
      </c>
    </row>
    <row r="437" spans="1:59" x14ac:dyDescent="0.3">
      <c r="A437" s="1" t="str">
        <f>'Forward collapse simulation'!B447</f>
        <v>1.18</v>
      </c>
      <c r="B437" s="37" t="str">
        <f>IF('Forward collapse simulation'!C447="","-",'Forward collapse simulation'!C447)</f>
        <v>-</v>
      </c>
      <c r="C437" s="85">
        <f>'Forward collapse simulation'!E447</f>
        <v>155.68</v>
      </c>
      <c r="D437" s="85">
        <f>'Forward collapse simulation'!F447</f>
        <v>-22.67</v>
      </c>
      <c r="E437" s="85">
        <f>'Forward collapse simulation'!D447</f>
        <v>2.4209999999999998</v>
      </c>
      <c r="F437" s="85"/>
      <c r="G437" s="3" t="str">
        <f t="shared" si="279"/>
        <v>1.18</v>
      </c>
      <c r="H437" s="3" t="str">
        <f t="shared" si="280"/>
        <v>-</v>
      </c>
      <c r="I437" s="3">
        <f t="shared" si="281"/>
        <v>155.68</v>
      </c>
      <c r="J437" s="3">
        <f t="shared" si="282"/>
        <v>-22.67</v>
      </c>
      <c r="K437" s="3">
        <f t="shared" si="283"/>
        <v>2.1789000000000001</v>
      </c>
      <c r="L437" s="85"/>
      <c r="M437" s="3" t="str">
        <f t="shared" si="284"/>
        <v>1.18</v>
      </c>
      <c r="N437" s="3" t="str">
        <f t="shared" si="285"/>
        <v>-</v>
      </c>
      <c r="O437" s="3">
        <f t="shared" si="286"/>
        <v>155.68</v>
      </c>
      <c r="P437" s="3">
        <f t="shared" si="287"/>
        <v>-22.67</v>
      </c>
      <c r="Q437" s="3">
        <f t="shared" si="288"/>
        <v>1.9367999999999999</v>
      </c>
      <c r="R437" s="85"/>
      <c r="S437" s="3" t="str">
        <f t="shared" si="289"/>
        <v>1.18</v>
      </c>
      <c r="T437" s="3" t="str">
        <f t="shared" si="290"/>
        <v>-</v>
      </c>
      <c r="U437" s="3">
        <f t="shared" si="291"/>
        <v>155.68</v>
      </c>
      <c r="V437" s="3">
        <f t="shared" si="292"/>
        <v>-22.67</v>
      </c>
      <c r="W437" s="3">
        <f t="shared" si="293"/>
        <v>1.6946999999999999</v>
      </c>
      <c r="X437" s="85"/>
      <c r="Y437" s="3" t="str">
        <f t="shared" si="294"/>
        <v>1.18</v>
      </c>
      <c r="Z437" s="3" t="str">
        <f t="shared" si="295"/>
        <v>-</v>
      </c>
      <c r="AA437" s="3">
        <f t="shared" si="296"/>
        <v>155.68</v>
      </c>
      <c r="AB437" s="3">
        <f t="shared" si="297"/>
        <v>-22.67</v>
      </c>
      <c r="AC437" s="3">
        <f t="shared" si="298"/>
        <v>1.4525999999999999</v>
      </c>
      <c r="AD437" s="85"/>
      <c r="AE437" s="3" t="str">
        <f t="shared" si="299"/>
        <v>1.18</v>
      </c>
      <c r="AF437" s="3" t="str">
        <f t="shared" si="300"/>
        <v>-</v>
      </c>
      <c r="AG437" s="3">
        <f t="shared" si="301"/>
        <v>155.68</v>
      </c>
      <c r="AH437" s="3">
        <f t="shared" si="302"/>
        <v>-22.67</v>
      </c>
      <c r="AI437" s="3">
        <f t="shared" si="303"/>
        <v>1.2104999999999999</v>
      </c>
      <c r="AJ437" s="85"/>
      <c r="AK437" s="3" t="str">
        <f t="shared" si="304"/>
        <v>1.18</v>
      </c>
      <c r="AL437" s="3" t="str">
        <f t="shared" si="305"/>
        <v>-</v>
      </c>
      <c r="AM437" s="3">
        <f t="shared" si="306"/>
        <v>155.68</v>
      </c>
      <c r="AN437" s="3">
        <f t="shared" si="307"/>
        <v>-22.67</v>
      </c>
      <c r="AO437" s="3">
        <f t="shared" si="308"/>
        <v>0.96839999999999993</v>
      </c>
      <c r="AP437" s="85"/>
      <c r="AQ437" s="3" t="str">
        <f t="shared" si="309"/>
        <v>1.18</v>
      </c>
      <c r="AR437" s="3" t="str">
        <f t="shared" si="310"/>
        <v>-</v>
      </c>
      <c r="AS437" s="3">
        <f t="shared" si="311"/>
        <v>155.68</v>
      </c>
      <c r="AT437" s="3">
        <f t="shared" si="312"/>
        <v>-22.67</v>
      </c>
      <c r="AU437" s="3">
        <f t="shared" si="313"/>
        <v>0.72629999999999995</v>
      </c>
      <c r="AV437" s="85"/>
      <c r="AW437" s="3" t="str">
        <f t="shared" si="314"/>
        <v>1.18</v>
      </c>
      <c r="AX437" s="3" t="str">
        <f t="shared" si="315"/>
        <v>-</v>
      </c>
      <c r="AY437" s="3">
        <f t="shared" si="316"/>
        <v>155.68</v>
      </c>
      <c r="AZ437" s="3">
        <f t="shared" si="317"/>
        <v>-22.67</v>
      </c>
      <c r="BA437" s="3">
        <f t="shared" si="318"/>
        <v>0.48419999999999996</v>
      </c>
      <c r="BB437" s="85"/>
      <c r="BC437" s="3" t="str">
        <f t="shared" si="319"/>
        <v>1.18</v>
      </c>
      <c r="BD437" s="3" t="str">
        <f t="shared" si="320"/>
        <v>-</v>
      </c>
      <c r="BE437" s="3">
        <f t="shared" si="321"/>
        <v>155.68</v>
      </c>
      <c r="BF437" s="3">
        <f t="shared" si="322"/>
        <v>-22.67</v>
      </c>
      <c r="BG437" s="3">
        <f t="shared" si="323"/>
        <v>0.24209999999999998</v>
      </c>
    </row>
    <row r="438" spans="1:59" x14ac:dyDescent="0.3">
      <c r="A438" s="1" t="str">
        <f>'Forward collapse simulation'!B448</f>
        <v>1.18</v>
      </c>
      <c r="B438" s="37" t="str">
        <f>IF('Forward collapse simulation'!C448="","-",'Forward collapse simulation'!C448)</f>
        <v>-</v>
      </c>
      <c r="C438" s="85">
        <f>'Forward collapse simulation'!E448</f>
        <v>156.08000000000001</v>
      </c>
      <c r="D438" s="85">
        <f>'Forward collapse simulation'!F448</f>
        <v>-26.33</v>
      </c>
      <c r="E438" s="85">
        <f>'Forward collapse simulation'!D448</f>
        <v>2.4329999999999998</v>
      </c>
      <c r="F438" s="85"/>
      <c r="G438" s="3" t="str">
        <f t="shared" si="279"/>
        <v>1.18</v>
      </c>
      <c r="H438" s="3" t="str">
        <f t="shared" si="280"/>
        <v>-</v>
      </c>
      <c r="I438" s="3">
        <f t="shared" si="281"/>
        <v>156.08000000000001</v>
      </c>
      <c r="J438" s="3">
        <f t="shared" si="282"/>
        <v>-26.33</v>
      </c>
      <c r="K438" s="3">
        <f t="shared" si="283"/>
        <v>2.1896999999999998</v>
      </c>
      <c r="L438" s="85"/>
      <c r="M438" s="3" t="str">
        <f t="shared" si="284"/>
        <v>1.18</v>
      </c>
      <c r="N438" s="3" t="str">
        <f t="shared" si="285"/>
        <v>-</v>
      </c>
      <c r="O438" s="3">
        <f t="shared" si="286"/>
        <v>156.08000000000001</v>
      </c>
      <c r="P438" s="3">
        <f t="shared" si="287"/>
        <v>-26.33</v>
      </c>
      <c r="Q438" s="3">
        <f t="shared" si="288"/>
        <v>1.9463999999999999</v>
      </c>
      <c r="R438" s="85"/>
      <c r="S438" s="3" t="str">
        <f t="shared" si="289"/>
        <v>1.18</v>
      </c>
      <c r="T438" s="3" t="str">
        <f t="shared" si="290"/>
        <v>-</v>
      </c>
      <c r="U438" s="3">
        <f t="shared" si="291"/>
        <v>156.08000000000001</v>
      </c>
      <c r="V438" s="3">
        <f t="shared" si="292"/>
        <v>-26.33</v>
      </c>
      <c r="W438" s="3">
        <f t="shared" si="293"/>
        <v>1.7030999999999998</v>
      </c>
      <c r="X438" s="85"/>
      <c r="Y438" s="3" t="str">
        <f t="shared" si="294"/>
        <v>1.18</v>
      </c>
      <c r="Z438" s="3" t="str">
        <f t="shared" si="295"/>
        <v>-</v>
      </c>
      <c r="AA438" s="3">
        <f t="shared" si="296"/>
        <v>156.08000000000001</v>
      </c>
      <c r="AB438" s="3">
        <f t="shared" si="297"/>
        <v>-26.33</v>
      </c>
      <c r="AC438" s="3">
        <f t="shared" si="298"/>
        <v>1.4597999999999998</v>
      </c>
      <c r="AD438" s="85"/>
      <c r="AE438" s="3" t="str">
        <f t="shared" si="299"/>
        <v>1.18</v>
      </c>
      <c r="AF438" s="3" t="str">
        <f t="shared" si="300"/>
        <v>-</v>
      </c>
      <c r="AG438" s="3">
        <f t="shared" si="301"/>
        <v>156.08000000000001</v>
      </c>
      <c r="AH438" s="3">
        <f t="shared" si="302"/>
        <v>-26.33</v>
      </c>
      <c r="AI438" s="3">
        <f t="shared" si="303"/>
        <v>1.2164999999999999</v>
      </c>
      <c r="AJ438" s="85"/>
      <c r="AK438" s="3" t="str">
        <f t="shared" si="304"/>
        <v>1.18</v>
      </c>
      <c r="AL438" s="3" t="str">
        <f t="shared" si="305"/>
        <v>-</v>
      </c>
      <c r="AM438" s="3">
        <f t="shared" si="306"/>
        <v>156.08000000000001</v>
      </c>
      <c r="AN438" s="3">
        <f t="shared" si="307"/>
        <v>-26.33</v>
      </c>
      <c r="AO438" s="3">
        <f t="shared" si="308"/>
        <v>0.97319999999999995</v>
      </c>
      <c r="AP438" s="85"/>
      <c r="AQ438" s="3" t="str">
        <f t="shared" si="309"/>
        <v>1.18</v>
      </c>
      <c r="AR438" s="3" t="str">
        <f t="shared" si="310"/>
        <v>-</v>
      </c>
      <c r="AS438" s="3">
        <f t="shared" si="311"/>
        <v>156.08000000000001</v>
      </c>
      <c r="AT438" s="3">
        <f t="shared" si="312"/>
        <v>-26.33</v>
      </c>
      <c r="AU438" s="3">
        <f t="shared" si="313"/>
        <v>0.72989999999999988</v>
      </c>
      <c r="AV438" s="85"/>
      <c r="AW438" s="3" t="str">
        <f t="shared" si="314"/>
        <v>1.18</v>
      </c>
      <c r="AX438" s="3" t="str">
        <f t="shared" si="315"/>
        <v>-</v>
      </c>
      <c r="AY438" s="3">
        <f t="shared" si="316"/>
        <v>156.08000000000001</v>
      </c>
      <c r="AZ438" s="3">
        <f t="shared" si="317"/>
        <v>-26.33</v>
      </c>
      <c r="BA438" s="3">
        <f t="shared" si="318"/>
        <v>0.48659999999999998</v>
      </c>
      <c r="BB438" s="85"/>
      <c r="BC438" s="3" t="str">
        <f t="shared" si="319"/>
        <v>1.18</v>
      </c>
      <c r="BD438" s="3" t="str">
        <f t="shared" si="320"/>
        <v>-</v>
      </c>
      <c r="BE438" s="3">
        <f t="shared" si="321"/>
        <v>156.08000000000001</v>
      </c>
      <c r="BF438" s="3">
        <f t="shared" si="322"/>
        <v>-26.33</v>
      </c>
      <c r="BG438" s="3">
        <f t="shared" si="323"/>
        <v>0.24329999999999999</v>
      </c>
    </row>
    <row r="439" spans="1:59" x14ac:dyDescent="0.3">
      <c r="A439" s="1" t="str">
        <f>'Forward collapse simulation'!B449</f>
        <v>1.18</v>
      </c>
      <c r="B439" s="37" t="str">
        <f>IF('Forward collapse simulation'!C449="","-",'Forward collapse simulation'!C449)</f>
        <v>-</v>
      </c>
      <c r="C439" s="85">
        <f>'Forward collapse simulation'!E449</f>
        <v>159.96</v>
      </c>
      <c r="D439" s="85">
        <f>'Forward collapse simulation'!F449</f>
        <v>-37.869999999999997</v>
      </c>
      <c r="E439" s="85">
        <f>'Forward collapse simulation'!D449</f>
        <v>1.7450000000000001</v>
      </c>
      <c r="F439" s="85"/>
      <c r="G439" s="3" t="str">
        <f t="shared" si="279"/>
        <v>1.18</v>
      </c>
      <c r="H439" s="3" t="str">
        <f t="shared" si="280"/>
        <v>-</v>
      </c>
      <c r="I439" s="3">
        <f t="shared" si="281"/>
        <v>159.96</v>
      </c>
      <c r="J439" s="3">
        <f t="shared" si="282"/>
        <v>-37.869999999999997</v>
      </c>
      <c r="K439" s="3">
        <f t="shared" si="283"/>
        <v>1.5705000000000002</v>
      </c>
      <c r="L439" s="85"/>
      <c r="M439" s="3" t="str">
        <f t="shared" si="284"/>
        <v>1.18</v>
      </c>
      <c r="N439" s="3" t="str">
        <f t="shared" si="285"/>
        <v>-</v>
      </c>
      <c r="O439" s="3">
        <f t="shared" si="286"/>
        <v>159.96</v>
      </c>
      <c r="P439" s="3">
        <f t="shared" si="287"/>
        <v>-37.869999999999997</v>
      </c>
      <c r="Q439" s="3">
        <f t="shared" si="288"/>
        <v>1.3960000000000001</v>
      </c>
      <c r="R439" s="85"/>
      <c r="S439" s="3" t="str">
        <f t="shared" si="289"/>
        <v>1.18</v>
      </c>
      <c r="T439" s="3" t="str">
        <f t="shared" si="290"/>
        <v>-</v>
      </c>
      <c r="U439" s="3">
        <f t="shared" si="291"/>
        <v>159.96</v>
      </c>
      <c r="V439" s="3">
        <f t="shared" si="292"/>
        <v>-37.869999999999997</v>
      </c>
      <c r="W439" s="3">
        <f t="shared" si="293"/>
        <v>1.2215</v>
      </c>
      <c r="X439" s="85"/>
      <c r="Y439" s="3" t="str">
        <f t="shared" si="294"/>
        <v>1.18</v>
      </c>
      <c r="Z439" s="3" t="str">
        <f t="shared" si="295"/>
        <v>-</v>
      </c>
      <c r="AA439" s="3">
        <f t="shared" si="296"/>
        <v>159.96</v>
      </c>
      <c r="AB439" s="3">
        <f t="shared" si="297"/>
        <v>-37.869999999999997</v>
      </c>
      <c r="AC439" s="3">
        <f t="shared" si="298"/>
        <v>1.0469999999999999</v>
      </c>
      <c r="AD439" s="85"/>
      <c r="AE439" s="3" t="str">
        <f t="shared" si="299"/>
        <v>1.18</v>
      </c>
      <c r="AF439" s="3" t="str">
        <f t="shared" si="300"/>
        <v>-</v>
      </c>
      <c r="AG439" s="3">
        <f t="shared" si="301"/>
        <v>159.96</v>
      </c>
      <c r="AH439" s="3">
        <f t="shared" si="302"/>
        <v>-37.869999999999997</v>
      </c>
      <c r="AI439" s="3">
        <f t="shared" si="303"/>
        <v>0.87250000000000005</v>
      </c>
      <c r="AJ439" s="85"/>
      <c r="AK439" s="3" t="str">
        <f t="shared" si="304"/>
        <v>1.18</v>
      </c>
      <c r="AL439" s="3" t="str">
        <f t="shared" si="305"/>
        <v>-</v>
      </c>
      <c r="AM439" s="3">
        <f t="shared" si="306"/>
        <v>159.96</v>
      </c>
      <c r="AN439" s="3">
        <f t="shared" si="307"/>
        <v>-37.869999999999997</v>
      </c>
      <c r="AO439" s="3">
        <f t="shared" si="308"/>
        <v>0.69800000000000006</v>
      </c>
      <c r="AP439" s="85"/>
      <c r="AQ439" s="3" t="str">
        <f t="shared" si="309"/>
        <v>1.18</v>
      </c>
      <c r="AR439" s="3" t="str">
        <f t="shared" si="310"/>
        <v>-</v>
      </c>
      <c r="AS439" s="3">
        <f t="shared" si="311"/>
        <v>159.96</v>
      </c>
      <c r="AT439" s="3">
        <f t="shared" si="312"/>
        <v>-37.869999999999997</v>
      </c>
      <c r="AU439" s="3">
        <f t="shared" si="313"/>
        <v>0.52349999999999997</v>
      </c>
      <c r="AV439" s="85"/>
      <c r="AW439" s="3" t="str">
        <f t="shared" si="314"/>
        <v>1.18</v>
      </c>
      <c r="AX439" s="3" t="str">
        <f t="shared" si="315"/>
        <v>-</v>
      </c>
      <c r="AY439" s="3">
        <f t="shared" si="316"/>
        <v>159.96</v>
      </c>
      <c r="AZ439" s="3">
        <f t="shared" si="317"/>
        <v>-37.869999999999997</v>
      </c>
      <c r="BA439" s="3">
        <f t="shared" si="318"/>
        <v>0.34900000000000003</v>
      </c>
      <c r="BB439" s="85"/>
      <c r="BC439" s="3" t="str">
        <f t="shared" si="319"/>
        <v>1.18</v>
      </c>
      <c r="BD439" s="3" t="str">
        <f t="shared" si="320"/>
        <v>-</v>
      </c>
      <c r="BE439" s="3">
        <f t="shared" si="321"/>
        <v>159.96</v>
      </c>
      <c r="BF439" s="3">
        <f t="shared" si="322"/>
        <v>-37.869999999999997</v>
      </c>
      <c r="BG439" s="3">
        <f t="shared" si="323"/>
        <v>0.17450000000000002</v>
      </c>
    </row>
    <row r="440" spans="1:59" x14ac:dyDescent="0.3">
      <c r="A440" s="1" t="str">
        <f>'Forward collapse simulation'!B450</f>
        <v>1.18</v>
      </c>
      <c r="B440" s="37" t="str">
        <f>IF('Forward collapse simulation'!C450="","-",'Forward collapse simulation'!C450)</f>
        <v>-</v>
      </c>
      <c r="C440" s="85">
        <f>'Forward collapse simulation'!E450</f>
        <v>153.97</v>
      </c>
      <c r="D440" s="85">
        <f>'Forward collapse simulation'!F450</f>
        <v>-60.64</v>
      </c>
      <c r="E440" s="85">
        <f>'Forward collapse simulation'!D450</f>
        <v>1.1619999999999999</v>
      </c>
      <c r="F440" s="85"/>
      <c r="G440" s="3" t="str">
        <f t="shared" si="279"/>
        <v>1.18</v>
      </c>
      <c r="H440" s="3" t="str">
        <f t="shared" si="280"/>
        <v>-</v>
      </c>
      <c r="I440" s="3">
        <f t="shared" si="281"/>
        <v>153.97</v>
      </c>
      <c r="J440" s="3">
        <f t="shared" si="282"/>
        <v>-60.64</v>
      </c>
      <c r="K440" s="3">
        <f t="shared" si="283"/>
        <v>1.0458000000000001</v>
      </c>
      <c r="L440" s="85"/>
      <c r="M440" s="3" t="str">
        <f t="shared" si="284"/>
        <v>1.18</v>
      </c>
      <c r="N440" s="3" t="str">
        <f t="shared" si="285"/>
        <v>-</v>
      </c>
      <c r="O440" s="3">
        <f t="shared" si="286"/>
        <v>153.97</v>
      </c>
      <c r="P440" s="3">
        <f t="shared" si="287"/>
        <v>-60.64</v>
      </c>
      <c r="Q440" s="3">
        <f t="shared" si="288"/>
        <v>0.92959999999999998</v>
      </c>
      <c r="R440" s="85"/>
      <c r="S440" s="3" t="str">
        <f t="shared" si="289"/>
        <v>1.18</v>
      </c>
      <c r="T440" s="3" t="str">
        <f t="shared" si="290"/>
        <v>-</v>
      </c>
      <c r="U440" s="3">
        <f t="shared" si="291"/>
        <v>153.97</v>
      </c>
      <c r="V440" s="3">
        <f t="shared" si="292"/>
        <v>-60.64</v>
      </c>
      <c r="W440" s="3">
        <f t="shared" si="293"/>
        <v>0.8133999999999999</v>
      </c>
      <c r="X440" s="85"/>
      <c r="Y440" s="3" t="str">
        <f t="shared" si="294"/>
        <v>1.18</v>
      </c>
      <c r="Z440" s="3" t="str">
        <f t="shared" si="295"/>
        <v>-</v>
      </c>
      <c r="AA440" s="3">
        <f t="shared" si="296"/>
        <v>153.97</v>
      </c>
      <c r="AB440" s="3">
        <f t="shared" si="297"/>
        <v>-60.64</v>
      </c>
      <c r="AC440" s="3">
        <f t="shared" si="298"/>
        <v>0.69719999999999993</v>
      </c>
      <c r="AD440" s="85"/>
      <c r="AE440" s="3" t="str">
        <f t="shared" si="299"/>
        <v>1.18</v>
      </c>
      <c r="AF440" s="3" t="str">
        <f t="shared" si="300"/>
        <v>-</v>
      </c>
      <c r="AG440" s="3">
        <f t="shared" si="301"/>
        <v>153.97</v>
      </c>
      <c r="AH440" s="3">
        <f t="shared" si="302"/>
        <v>-60.64</v>
      </c>
      <c r="AI440" s="3">
        <f t="shared" si="303"/>
        <v>0.58099999999999996</v>
      </c>
      <c r="AJ440" s="85"/>
      <c r="AK440" s="3" t="str">
        <f t="shared" si="304"/>
        <v>1.18</v>
      </c>
      <c r="AL440" s="3" t="str">
        <f t="shared" si="305"/>
        <v>-</v>
      </c>
      <c r="AM440" s="3">
        <f t="shared" si="306"/>
        <v>153.97</v>
      </c>
      <c r="AN440" s="3">
        <f t="shared" si="307"/>
        <v>-60.64</v>
      </c>
      <c r="AO440" s="3">
        <f t="shared" si="308"/>
        <v>0.46479999999999999</v>
      </c>
      <c r="AP440" s="85"/>
      <c r="AQ440" s="3" t="str">
        <f t="shared" si="309"/>
        <v>1.18</v>
      </c>
      <c r="AR440" s="3" t="str">
        <f t="shared" si="310"/>
        <v>-</v>
      </c>
      <c r="AS440" s="3">
        <f t="shared" si="311"/>
        <v>153.97</v>
      </c>
      <c r="AT440" s="3">
        <f t="shared" si="312"/>
        <v>-60.64</v>
      </c>
      <c r="AU440" s="3">
        <f t="shared" si="313"/>
        <v>0.34859999999999997</v>
      </c>
      <c r="AV440" s="85"/>
      <c r="AW440" s="3" t="str">
        <f t="shared" si="314"/>
        <v>1.18</v>
      </c>
      <c r="AX440" s="3" t="str">
        <f t="shared" si="315"/>
        <v>-</v>
      </c>
      <c r="AY440" s="3">
        <f t="shared" si="316"/>
        <v>153.97</v>
      </c>
      <c r="AZ440" s="3">
        <f t="shared" si="317"/>
        <v>-60.64</v>
      </c>
      <c r="BA440" s="3">
        <f t="shared" si="318"/>
        <v>0.2324</v>
      </c>
      <c r="BB440" s="85"/>
      <c r="BC440" s="3" t="str">
        <f t="shared" si="319"/>
        <v>1.18</v>
      </c>
      <c r="BD440" s="3" t="str">
        <f t="shared" si="320"/>
        <v>-</v>
      </c>
      <c r="BE440" s="3">
        <f t="shared" si="321"/>
        <v>153.97</v>
      </c>
      <c r="BF440" s="3">
        <f t="shared" si="322"/>
        <v>-60.64</v>
      </c>
      <c r="BG440" s="3">
        <f t="shared" si="323"/>
        <v>0.1162</v>
      </c>
    </row>
    <row r="441" spans="1:59" x14ac:dyDescent="0.3">
      <c r="A441" s="1" t="str">
        <f>'Forward collapse simulation'!B451</f>
        <v>1.18</v>
      </c>
      <c r="B441" s="37" t="str">
        <f>IF('Forward collapse simulation'!C451="","-",'Forward collapse simulation'!C451)</f>
        <v>1.19</v>
      </c>
      <c r="C441" s="85">
        <f>'Forward collapse simulation'!E451</f>
        <v>83.41</v>
      </c>
      <c r="D441" s="85">
        <f>'Forward collapse simulation'!F451</f>
        <v>2.7</v>
      </c>
      <c r="E441" s="85">
        <f>'Forward collapse simulation'!D451</f>
        <v>8.3339999999999996</v>
      </c>
      <c r="F441" s="85"/>
      <c r="G441" s="3" t="str">
        <f t="shared" si="279"/>
        <v>1.18</v>
      </c>
      <c r="H441" s="3" t="str">
        <f t="shared" si="280"/>
        <v>1.19</v>
      </c>
      <c r="I441" s="3">
        <f t="shared" si="281"/>
        <v>83.41</v>
      </c>
      <c r="J441" s="3">
        <f t="shared" si="282"/>
        <v>2.7</v>
      </c>
      <c r="K441" s="3">
        <f t="shared" si="283"/>
        <v>8.3339999999999996</v>
      </c>
      <c r="L441" s="85"/>
      <c r="M441" s="3" t="str">
        <f t="shared" si="284"/>
        <v>1.18</v>
      </c>
      <c r="N441" s="3" t="str">
        <f t="shared" si="285"/>
        <v>1.19</v>
      </c>
      <c r="O441" s="3">
        <f t="shared" si="286"/>
        <v>83.41</v>
      </c>
      <c r="P441" s="3">
        <f t="shared" si="287"/>
        <v>2.7</v>
      </c>
      <c r="Q441" s="3">
        <f t="shared" si="288"/>
        <v>8.3339999999999996</v>
      </c>
      <c r="R441" s="85"/>
      <c r="S441" s="3" t="str">
        <f t="shared" si="289"/>
        <v>1.18</v>
      </c>
      <c r="T441" s="3" t="str">
        <f t="shared" si="290"/>
        <v>1.19</v>
      </c>
      <c r="U441" s="3">
        <f t="shared" si="291"/>
        <v>83.41</v>
      </c>
      <c r="V441" s="3">
        <f t="shared" si="292"/>
        <v>2.7</v>
      </c>
      <c r="W441" s="3">
        <f t="shared" si="293"/>
        <v>8.3339999999999996</v>
      </c>
      <c r="X441" s="85"/>
      <c r="Y441" s="3" t="str">
        <f t="shared" si="294"/>
        <v>1.18</v>
      </c>
      <c r="Z441" s="3" t="str">
        <f t="shared" si="295"/>
        <v>1.19</v>
      </c>
      <c r="AA441" s="3">
        <f t="shared" si="296"/>
        <v>83.41</v>
      </c>
      <c r="AB441" s="3">
        <f t="shared" si="297"/>
        <v>2.7</v>
      </c>
      <c r="AC441" s="3">
        <f t="shared" si="298"/>
        <v>8.3339999999999996</v>
      </c>
      <c r="AD441" s="85"/>
      <c r="AE441" s="3" t="str">
        <f t="shared" si="299"/>
        <v>1.18</v>
      </c>
      <c r="AF441" s="3" t="str">
        <f t="shared" si="300"/>
        <v>1.19</v>
      </c>
      <c r="AG441" s="3">
        <f t="shared" si="301"/>
        <v>83.41</v>
      </c>
      <c r="AH441" s="3">
        <f t="shared" si="302"/>
        <v>2.7</v>
      </c>
      <c r="AI441" s="3">
        <f t="shared" si="303"/>
        <v>8.3339999999999996</v>
      </c>
      <c r="AJ441" s="85"/>
      <c r="AK441" s="3" t="str">
        <f t="shared" si="304"/>
        <v>1.18</v>
      </c>
      <c r="AL441" s="3" t="str">
        <f t="shared" si="305"/>
        <v>1.19</v>
      </c>
      <c r="AM441" s="3">
        <f t="shared" si="306"/>
        <v>83.41</v>
      </c>
      <c r="AN441" s="3">
        <f t="shared" si="307"/>
        <v>2.7</v>
      </c>
      <c r="AO441" s="3">
        <f t="shared" si="308"/>
        <v>8.3339999999999996</v>
      </c>
      <c r="AP441" s="85"/>
      <c r="AQ441" s="3" t="str">
        <f t="shared" si="309"/>
        <v>1.18</v>
      </c>
      <c r="AR441" s="3" t="str">
        <f t="shared" si="310"/>
        <v>1.19</v>
      </c>
      <c r="AS441" s="3">
        <f t="shared" si="311"/>
        <v>83.41</v>
      </c>
      <c r="AT441" s="3">
        <f t="shared" si="312"/>
        <v>2.7</v>
      </c>
      <c r="AU441" s="3">
        <f t="shared" si="313"/>
        <v>8.3339999999999996</v>
      </c>
      <c r="AV441" s="85"/>
      <c r="AW441" s="3" t="str">
        <f t="shared" si="314"/>
        <v>1.18</v>
      </c>
      <c r="AX441" s="3" t="str">
        <f t="shared" si="315"/>
        <v>1.19</v>
      </c>
      <c r="AY441" s="3">
        <f t="shared" si="316"/>
        <v>83.41</v>
      </c>
      <c r="AZ441" s="3">
        <f t="shared" si="317"/>
        <v>2.7</v>
      </c>
      <c r="BA441" s="3">
        <f t="shared" si="318"/>
        <v>8.3339999999999996</v>
      </c>
      <c r="BB441" s="85"/>
      <c r="BC441" s="3" t="str">
        <f t="shared" si="319"/>
        <v>1.18</v>
      </c>
      <c r="BD441" s="3" t="str">
        <f t="shared" si="320"/>
        <v>1.19</v>
      </c>
      <c r="BE441" s="3">
        <f t="shared" si="321"/>
        <v>83.41</v>
      </c>
      <c r="BF441" s="3">
        <f t="shared" si="322"/>
        <v>2.7</v>
      </c>
      <c r="BG441" s="3">
        <f t="shared" si="323"/>
        <v>8.3339999999999996</v>
      </c>
    </row>
    <row r="442" spans="1:59" x14ac:dyDescent="0.3">
      <c r="A442" s="1" t="str">
        <f>'Forward collapse simulation'!B452</f>
        <v>1.17</v>
      </c>
      <c r="B442" s="37" t="str">
        <f>IF('Forward collapse simulation'!C452="","-",'Forward collapse simulation'!C452)</f>
        <v>1.20</v>
      </c>
      <c r="C442" s="85">
        <f>'Forward collapse simulation'!E452</f>
        <v>269.51</v>
      </c>
      <c r="D442" s="85">
        <f>'Forward collapse simulation'!F452</f>
        <v>-2.85</v>
      </c>
      <c r="E442" s="85">
        <f>'Forward collapse simulation'!D452</f>
        <v>13.612</v>
      </c>
      <c r="F442" s="85"/>
      <c r="G442" s="3" t="str">
        <f t="shared" si="279"/>
        <v>1.17</v>
      </c>
      <c r="H442" s="3" t="str">
        <f t="shared" si="280"/>
        <v>1.20</v>
      </c>
      <c r="I442" s="3">
        <f t="shared" si="281"/>
        <v>269.51</v>
      </c>
      <c r="J442" s="3">
        <f t="shared" si="282"/>
        <v>-2.85</v>
      </c>
      <c r="K442" s="3">
        <f t="shared" si="283"/>
        <v>13.612</v>
      </c>
      <c r="L442" s="85"/>
      <c r="M442" s="3" t="str">
        <f t="shared" si="284"/>
        <v>1.17</v>
      </c>
      <c r="N442" s="3" t="str">
        <f t="shared" si="285"/>
        <v>1.20</v>
      </c>
      <c r="O442" s="3">
        <f t="shared" si="286"/>
        <v>269.51</v>
      </c>
      <c r="P442" s="3">
        <f t="shared" si="287"/>
        <v>-2.85</v>
      </c>
      <c r="Q442" s="3">
        <f t="shared" si="288"/>
        <v>13.612</v>
      </c>
      <c r="R442" s="85"/>
      <c r="S442" s="3" t="str">
        <f t="shared" si="289"/>
        <v>1.17</v>
      </c>
      <c r="T442" s="3" t="str">
        <f t="shared" si="290"/>
        <v>1.20</v>
      </c>
      <c r="U442" s="3">
        <f t="shared" si="291"/>
        <v>269.51</v>
      </c>
      <c r="V442" s="3">
        <f t="shared" si="292"/>
        <v>-2.85</v>
      </c>
      <c r="W442" s="3">
        <f t="shared" si="293"/>
        <v>13.612</v>
      </c>
      <c r="X442" s="85"/>
      <c r="Y442" s="3" t="str">
        <f t="shared" si="294"/>
        <v>1.17</v>
      </c>
      <c r="Z442" s="3" t="str">
        <f t="shared" si="295"/>
        <v>1.20</v>
      </c>
      <c r="AA442" s="3">
        <f t="shared" si="296"/>
        <v>269.51</v>
      </c>
      <c r="AB442" s="3">
        <f t="shared" si="297"/>
        <v>-2.85</v>
      </c>
      <c r="AC442" s="3">
        <f t="shared" si="298"/>
        <v>13.612</v>
      </c>
      <c r="AD442" s="85"/>
      <c r="AE442" s="3" t="str">
        <f t="shared" si="299"/>
        <v>1.17</v>
      </c>
      <c r="AF442" s="3" t="str">
        <f t="shared" si="300"/>
        <v>1.20</v>
      </c>
      <c r="AG442" s="3">
        <f t="shared" si="301"/>
        <v>269.51</v>
      </c>
      <c r="AH442" s="3">
        <f t="shared" si="302"/>
        <v>-2.85</v>
      </c>
      <c r="AI442" s="3">
        <f t="shared" si="303"/>
        <v>13.612</v>
      </c>
      <c r="AJ442" s="85"/>
      <c r="AK442" s="3" t="str">
        <f t="shared" si="304"/>
        <v>1.17</v>
      </c>
      <c r="AL442" s="3" t="str">
        <f t="shared" si="305"/>
        <v>1.20</v>
      </c>
      <c r="AM442" s="3">
        <f t="shared" si="306"/>
        <v>269.51</v>
      </c>
      <c r="AN442" s="3">
        <f t="shared" si="307"/>
        <v>-2.85</v>
      </c>
      <c r="AO442" s="3">
        <f t="shared" si="308"/>
        <v>13.612</v>
      </c>
      <c r="AP442" s="85"/>
      <c r="AQ442" s="3" t="str">
        <f t="shared" si="309"/>
        <v>1.17</v>
      </c>
      <c r="AR442" s="3" t="str">
        <f t="shared" si="310"/>
        <v>1.20</v>
      </c>
      <c r="AS442" s="3">
        <f t="shared" si="311"/>
        <v>269.51</v>
      </c>
      <c r="AT442" s="3">
        <f t="shared" si="312"/>
        <v>-2.85</v>
      </c>
      <c r="AU442" s="3">
        <f t="shared" si="313"/>
        <v>13.612</v>
      </c>
      <c r="AV442" s="85"/>
      <c r="AW442" s="3" t="str">
        <f t="shared" si="314"/>
        <v>1.17</v>
      </c>
      <c r="AX442" s="3" t="str">
        <f t="shared" si="315"/>
        <v>1.20</v>
      </c>
      <c r="AY442" s="3">
        <f t="shared" si="316"/>
        <v>269.51</v>
      </c>
      <c r="AZ442" s="3">
        <f t="shared" si="317"/>
        <v>-2.85</v>
      </c>
      <c r="BA442" s="3">
        <f t="shared" si="318"/>
        <v>13.612</v>
      </c>
      <c r="BB442" s="85"/>
      <c r="BC442" s="3" t="str">
        <f t="shared" si="319"/>
        <v>1.17</v>
      </c>
      <c r="BD442" s="3" t="str">
        <f t="shared" si="320"/>
        <v>1.20</v>
      </c>
      <c r="BE442" s="3">
        <f t="shared" si="321"/>
        <v>269.51</v>
      </c>
      <c r="BF442" s="3">
        <f t="shared" si="322"/>
        <v>-2.85</v>
      </c>
      <c r="BG442" s="3">
        <f t="shared" si="323"/>
        <v>13.612</v>
      </c>
    </row>
    <row r="443" spans="1:59" x14ac:dyDescent="0.3">
      <c r="A443" s="1" t="str">
        <f>'Forward collapse simulation'!B453</f>
        <v>1.20</v>
      </c>
      <c r="B443" s="37" t="str">
        <f>IF('Forward collapse simulation'!C453="","-",'Forward collapse simulation'!C453)</f>
        <v>1.21</v>
      </c>
      <c r="C443" s="85">
        <f>'Forward collapse simulation'!E453</f>
        <v>351.86</v>
      </c>
      <c r="D443" s="85">
        <f>'Forward collapse simulation'!F453</f>
        <v>-0.78</v>
      </c>
      <c r="E443" s="85">
        <f>'Forward collapse simulation'!D453</f>
        <v>10.234999999999999</v>
      </c>
      <c r="F443" s="85"/>
      <c r="G443" s="3" t="str">
        <f t="shared" si="279"/>
        <v>1.20</v>
      </c>
      <c r="H443" s="3" t="str">
        <f t="shared" si="280"/>
        <v>1.21</v>
      </c>
      <c r="I443" s="3">
        <f t="shared" si="281"/>
        <v>351.86</v>
      </c>
      <c r="J443" s="3">
        <f t="shared" si="282"/>
        <v>-0.78</v>
      </c>
      <c r="K443" s="3">
        <f t="shared" si="283"/>
        <v>10.234999999999999</v>
      </c>
      <c r="L443" s="85"/>
      <c r="M443" s="3" t="str">
        <f t="shared" si="284"/>
        <v>1.20</v>
      </c>
      <c r="N443" s="3" t="str">
        <f t="shared" si="285"/>
        <v>1.21</v>
      </c>
      <c r="O443" s="3">
        <f t="shared" si="286"/>
        <v>351.86</v>
      </c>
      <c r="P443" s="3">
        <f t="shared" si="287"/>
        <v>-0.78</v>
      </c>
      <c r="Q443" s="3">
        <f t="shared" si="288"/>
        <v>10.234999999999999</v>
      </c>
      <c r="R443" s="85"/>
      <c r="S443" s="3" t="str">
        <f t="shared" si="289"/>
        <v>1.20</v>
      </c>
      <c r="T443" s="3" t="str">
        <f t="shared" si="290"/>
        <v>1.21</v>
      </c>
      <c r="U443" s="3">
        <f t="shared" si="291"/>
        <v>351.86</v>
      </c>
      <c r="V443" s="3">
        <f t="shared" si="292"/>
        <v>-0.78</v>
      </c>
      <c r="W443" s="3">
        <f t="shared" si="293"/>
        <v>10.234999999999999</v>
      </c>
      <c r="X443" s="85"/>
      <c r="Y443" s="3" t="str">
        <f t="shared" si="294"/>
        <v>1.20</v>
      </c>
      <c r="Z443" s="3" t="str">
        <f t="shared" si="295"/>
        <v>1.21</v>
      </c>
      <c r="AA443" s="3">
        <f t="shared" si="296"/>
        <v>351.86</v>
      </c>
      <c r="AB443" s="3">
        <f t="shared" si="297"/>
        <v>-0.78</v>
      </c>
      <c r="AC443" s="3">
        <f t="shared" si="298"/>
        <v>10.234999999999999</v>
      </c>
      <c r="AD443" s="85"/>
      <c r="AE443" s="3" t="str">
        <f t="shared" si="299"/>
        <v>1.20</v>
      </c>
      <c r="AF443" s="3" t="str">
        <f t="shared" si="300"/>
        <v>1.21</v>
      </c>
      <c r="AG443" s="3">
        <f t="shared" si="301"/>
        <v>351.86</v>
      </c>
      <c r="AH443" s="3">
        <f t="shared" si="302"/>
        <v>-0.78</v>
      </c>
      <c r="AI443" s="3">
        <f t="shared" si="303"/>
        <v>10.234999999999999</v>
      </c>
      <c r="AJ443" s="85"/>
      <c r="AK443" s="3" t="str">
        <f t="shared" si="304"/>
        <v>1.20</v>
      </c>
      <c r="AL443" s="3" t="str">
        <f t="shared" si="305"/>
        <v>1.21</v>
      </c>
      <c r="AM443" s="3">
        <f t="shared" si="306"/>
        <v>351.86</v>
      </c>
      <c r="AN443" s="3">
        <f t="shared" si="307"/>
        <v>-0.78</v>
      </c>
      <c r="AO443" s="3">
        <f t="shared" si="308"/>
        <v>10.234999999999999</v>
      </c>
      <c r="AP443" s="85"/>
      <c r="AQ443" s="3" t="str">
        <f t="shared" si="309"/>
        <v>1.20</v>
      </c>
      <c r="AR443" s="3" t="str">
        <f t="shared" si="310"/>
        <v>1.21</v>
      </c>
      <c r="AS443" s="3">
        <f t="shared" si="311"/>
        <v>351.86</v>
      </c>
      <c r="AT443" s="3">
        <f t="shared" si="312"/>
        <v>-0.78</v>
      </c>
      <c r="AU443" s="3">
        <f t="shared" si="313"/>
        <v>10.234999999999999</v>
      </c>
      <c r="AV443" s="85"/>
      <c r="AW443" s="3" t="str">
        <f t="shared" si="314"/>
        <v>1.20</v>
      </c>
      <c r="AX443" s="3" t="str">
        <f t="shared" si="315"/>
        <v>1.21</v>
      </c>
      <c r="AY443" s="3">
        <f t="shared" si="316"/>
        <v>351.86</v>
      </c>
      <c r="AZ443" s="3">
        <f t="shared" si="317"/>
        <v>-0.78</v>
      </c>
      <c r="BA443" s="3">
        <f t="shared" si="318"/>
        <v>10.234999999999999</v>
      </c>
      <c r="BB443" s="85"/>
      <c r="BC443" s="3" t="str">
        <f t="shared" si="319"/>
        <v>1.20</v>
      </c>
      <c r="BD443" s="3" t="str">
        <f t="shared" si="320"/>
        <v>1.21</v>
      </c>
      <c r="BE443" s="3">
        <f t="shared" si="321"/>
        <v>351.86</v>
      </c>
      <c r="BF443" s="3">
        <f t="shared" si="322"/>
        <v>-0.78</v>
      </c>
      <c r="BG443" s="3">
        <f t="shared" si="323"/>
        <v>10.234999999999999</v>
      </c>
    </row>
    <row r="444" spans="1:59" x14ac:dyDescent="0.3">
      <c r="A444" s="1" t="str">
        <f>'Forward collapse simulation'!B454</f>
        <v>1.21</v>
      </c>
      <c r="B444" s="37" t="str">
        <f>IF('Forward collapse simulation'!C454="","-",'Forward collapse simulation'!C454)</f>
        <v>-</v>
      </c>
      <c r="C444" s="85">
        <f>'Forward collapse simulation'!E454</f>
        <v>325.60000000000002</v>
      </c>
      <c r="D444" s="85">
        <f>'Forward collapse simulation'!F454</f>
        <v>-59.24</v>
      </c>
      <c r="E444" s="85">
        <f>'Forward collapse simulation'!D454</f>
        <v>0.26300000000000001</v>
      </c>
      <c r="F444" s="85"/>
      <c r="G444" s="3" t="str">
        <f t="shared" si="279"/>
        <v>1.21</v>
      </c>
      <c r="H444" s="3" t="str">
        <f t="shared" si="280"/>
        <v>-</v>
      </c>
      <c r="I444" s="3">
        <f t="shared" si="281"/>
        <v>325.60000000000002</v>
      </c>
      <c r="J444" s="3">
        <f t="shared" si="282"/>
        <v>-59.24</v>
      </c>
      <c r="K444" s="3">
        <f t="shared" si="283"/>
        <v>0.23670000000000002</v>
      </c>
      <c r="L444" s="85"/>
      <c r="M444" s="3" t="str">
        <f t="shared" si="284"/>
        <v>1.21</v>
      </c>
      <c r="N444" s="3" t="str">
        <f t="shared" si="285"/>
        <v>-</v>
      </c>
      <c r="O444" s="3">
        <f t="shared" si="286"/>
        <v>325.60000000000002</v>
      </c>
      <c r="P444" s="3">
        <f t="shared" si="287"/>
        <v>-59.24</v>
      </c>
      <c r="Q444" s="3">
        <f t="shared" si="288"/>
        <v>0.21040000000000003</v>
      </c>
      <c r="R444" s="85"/>
      <c r="S444" s="3" t="str">
        <f t="shared" si="289"/>
        <v>1.21</v>
      </c>
      <c r="T444" s="3" t="str">
        <f t="shared" si="290"/>
        <v>-</v>
      </c>
      <c r="U444" s="3">
        <f t="shared" si="291"/>
        <v>325.60000000000002</v>
      </c>
      <c r="V444" s="3">
        <f t="shared" si="292"/>
        <v>-59.24</v>
      </c>
      <c r="W444" s="3">
        <f t="shared" si="293"/>
        <v>0.18409999999999999</v>
      </c>
      <c r="X444" s="85"/>
      <c r="Y444" s="3" t="str">
        <f t="shared" si="294"/>
        <v>1.21</v>
      </c>
      <c r="Z444" s="3" t="str">
        <f t="shared" si="295"/>
        <v>-</v>
      </c>
      <c r="AA444" s="3">
        <f t="shared" si="296"/>
        <v>325.60000000000002</v>
      </c>
      <c r="AB444" s="3">
        <f t="shared" si="297"/>
        <v>-59.24</v>
      </c>
      <c r="AC444" s="3">
        <f t="shared" si="298"/>
        <v>0.1578</v>
      </c>
      <c r="AD444" s="85"/>
      <c r="AE444" s="3" t="str">
        <f t="shared" si="299"/>
        <v>1.21</v>
      </c>
      <c r="AF444" s="3" t="str">
        <f t="shared" si="300"/>
        <v>-</v>
      </c>
      <c r="AG444" s="3">
        <f t="shared" si="301"/>
        <v>325.60000000000002</v>
      </c>
      <c r="AH444" s="3">
        <f t="shared" si="302"/>
        <v>-59.24</v>
      </c>
      <c r="AI444" s="3">
        <f t="shared" si="303"/>
        <v>0.13150000000000001</v>
      </c>
      <c r="AJ444" s="85"/>
      <c r="AK444" s="3" t="str">
        <f t="shared" si="304"/>
        <v>1.21</v>
      </c>
      <c r="AL444" s="3" t="str">
        <f t="shared" si="305"/>
        <v>-</v>
      </c>
      <c r="AM444" s="3">
        <f t="shared" si="306"/>
        <v>325.60000000000002</v>
      </c>
      <c r="AN444" s="3">
        <f t="shared" si="307"/>
        <v>-59.24</v>
      </c>
      <c r="AO444" s="3">
        <f t="shared" si="308"/>
        <v>0.10520000000000002</v>
      </c>
      <c r="AP444" s="85"/>
      <c r="AQ444" s="3" t="str">
        <f t="shared" si="309"/>
        <v>1.21</v>
      </c>
      <c r="AR444" s="3" t="str">
        <f t="shared" si="310"/>
        <v>-</v>
      </c>
      <c r="AS444" s="3">
        <f t="shared" si="311"/>
        <v>325.60000000000002</v>
      </c>
      <c r="AT444" s="3">
        <f t="shared" si="312"/>
        <v>-59.24</v>
      </c>
      <c r="AU444" s="3">
        <f t="shared" si="313"/>
        <v>7.8899999999999998E-2</v>
      </c>
      <c r="AV444" s="85"/>
      <c r="AW444" s="3" t="str">
        <f t="shared" si="314"/>
        <v>1.21</v>
      </c>
      <c r="AX444" s="3" t="str">
        <f t="shared" si="315"/>
        <v>-</v>
      </c>
      <c r="AY444" s="3">
        <f t="shared" si="316"/>
        <v>325.60000000000002</v>
      </c>
      <c r="AZ444" s="3">
        <f t="shared" si="317"/>
        <v>-59.24</v>
      </c>
      <c r="BA444" s="3">
        <f t="shared" si="318"/>
        <v>5.2600000000000008E-2</v>
      </c>
      <c r="BB444" s="85"/>
      <c r="BC444" s="3" t="str">
        <f t="shared" si="319"/>
        <v>1.21</v>
      </c>
      <c r="BD444" s="3" t="str">
        <f t="shared" si="320"/>
        <v>-</v>
      </c>
      <c r="BE444" s="3">
        <f t="shared" si="321"/>
        <v>325.60000000000002</v>
      </c>
      <c r="BF444" s="3">
        <f t="shared" si="322"/>
        <v>-59.24</v>
      </c>
      <c r="BG444" s="3">
        <f t="shared" si="323"/>
        <v>2.6300000000000004E-2</v>
      </c>
    </row>
    <row r="445" spans="1:59" x14ac:dyDescent="0.3">
      <c r="A445" s="1" t="str">
        <f>'Forward collapse simulation'!B455</f>
        <v>1.21</v>
      </c>
      <c r="B445" s="37" t="str">
        <f>IF('Forward collapse simulation'!C455="","-",'Forward collapse simulation'!C455)</f>
        <v>-</v>
      </c>
      <c r="C445" s="85">
        <f>'Forward collapse simulation'!E455</f>
        <v>319.14999999999998</v>
      </c>
      <c r="D445" s="85">
        <f>'Forward collapse simulation'!F455</f>
        <v>-25.7</v>
      </c>
      <c r="E445" s="85">
        <f>'Forward collapse simulation'!D455</f>
        <v>0.93200000000000005</v>
      </c>
      <c r="F445" s="85"/>
      <c r="G445" s="3" t="str">
        <f t="shared" si="279"/>
        <v>1.21</v>
      </c>
      <c r="H445" s="3" t="str">
        <f t="shared" si="280"/>
        <v>-</v>
      </c>
      <c r="I445" s="3">
        <f t="shared" si="281"/>
        <v>319.14999999999998</v>
      </c>
      <c r="J445" s="3">
        <f t="shared" si="282"/>
        <v>-25.7</v>
      </c>
      <c r="K445" s="3">
        <f t="shared" si="283"/>
        <v>0.8388000000000001</v>
      </c>
      <c r="L445" s="85"/>
      <c r="M445" s="3" t="str">
        <f t="shared" si="284"/>
        <v>1.21</v>
      </c>
      <c r="N445" s="3" t="str">
        <f t="shared" si="285"/>
        <v>-</v>
      </c>
      <c r="O445" s="3">
        <f t="shared" si="286"/>
        <v>319.14999999999998</v>
      </c>
      <c r="P445" s="3">
        <f t="shared" si="287"/>
        <v>-25.7</v>
      </c>
      <c r="Q445" s="3">
        <f t="shared" si="288"/>
        <v>0.74560000000000004</v>
      </c>
      <c r="R445" s="85"/>
      <c r="S445" s="3" t="str">
        <f t="shared" si="289"/>
        <v>1.21</v>
      </c>
      <c r="T445" s="3" t="str">
        <f t="shared" si="290"/>
        <v>-</v>
      </c>
      <c r="U445" s="3">
        <f t="shared" si="291"/>
        <v>319.14999999999998</v>
      </c>
      <c r="V445" s="3">
        <f t="shared" si="292"/>
        <v>-25.7</v>
      </c>
      <c r="W445" s="3">
        <f t="shared" si="293"/>
        <v>0.65239999999999998</v>
      </c>
      <c r="X445" s="85"/>
      <c r="Y445" s="3" t="str">
        <f t="shared" si="294"/>
        <v>1.21</v>
      </c>
      <c r="Z445" s="3" t="str">
        <f t="shared" si="295"/>
        <v>-</v>
      </c>
      <c r="AA445" s="3">
        <f t="shared" si="296"/>
        <v>319.14999999999998</v>
      </c>
      <c r="AB445" s="3">
        <f t="shared" si="297"/>
        <v>-25.7</v>
      </c>
      <c r="AC445" s="3">
        <f t="shared" si="298"/>
        <v>0.55920000000000003</v>
      </c>
      <c r="AD445" s="85"/>
      <c r="AE445" s="3" t="str">
        <f t="shared" si="299"/>
        <v>1.21</v>
      </c>
      <c r="AF445" s="3" t="str">
        <f t="shared" si="300"/>
        <v>-</v>
      </c>
      <c r="AG445" s="3">
        <f t="shared" si="301"/>
        <v>319.14999999999998</v>
      </c>
      <c r="AH445" s="3">
        <f t="shared" si="302"/>
        <v>-25.7</v>
      </c>
      <c r="AI445" s="3">
        <f t="shared" si="303"/>
        <v>0.46600000000000003</v>
      </c>
      <c r="AJ445" s="85"/>
      <c r="AK445" s="3" t="str">
        <f t="shared" si="304"/>
        <v>1.21</v>
      </c>
      <c r="AL445" s="3" t="str">
        <f t="shared" si="305"/>
        <v>-</v>
      </c>
      <c r="AM445" s="3">
        <f t="shared" si="306"/>
        <v>319.14999999999998</v>
      </c>
      <c r="AN445" s="3">
        <f t="shared" si="307"/>
        <v>-25.7</v>
      </c>
      <c r="AO445" s="3">
        <f t="shared" si="308"/>
        <v>0.37280000000000002</v>
      </c>
      <c r="AP445" s="85"/>
      <c r="AQ445" s="3" t="str">
        <f t="shared" si="309"/>
        <v>1.21</v>
      </c>
      <c r="AR445" s="3" t="str">
        <f t="shared" si="310"/>
        <v>-</v>
      </c>
      <c r="AS445" s="3">
        <f t="shared" si="311"/>
        <v>319.14999999999998</v>
      </c>
      <c r="AT445" s="3">
        <f t="shared" si="312"/>
        <v>-25.7</v>
      </c>
      <c r="AU445" s="3">
        <f t="shared" si="313"/>
        <v>0.27960000000000002</v>
      </c>
      <c r="AV445" s="85"/>
      <c r="AW445" s="3" t="str">
        <f t="shared" si="314"/>
        <v>1.21</v>
      </c>
      <c r="AX445" s="3" t="str">
        <f t="shared" si="315"/>
        <v>-</v>
      </c>
      <c r="AY445" s="3">
        <f t="shared" si="316"/>
        <v>319.14999999999998</v>
      </c>
      <c r="AZ445" s="3">
        <f t="shared" si="317"/>
        <v>-25.7</v>
      </c>
      <c r="BA445" s="3">
        <f t="shared" si="318"/>
        <v>0.18640000000000001</v>
      </c>
      <c r="BB445" s="85"/>
      <c r="BC445" s="3" t="str">
        <f t="shared" si="319"/>
        <v>1.21</v>
      </c>
      <c r="BD445" s="3" t="str">
        <f t="shared" si="320"/>
        <v>-</v>
      </c>
      <c r="BE445" s="3">
        <f t="shared" si="321"/>
        <v>319.14999999999998</v>
      </c>
      <c r="BF445" s="3">
        <f t="shared" si="322"/>
        <v>-25.7</v>
      </c>
      <c r="BG445" s="3">
        <f t="shared" si="323"/>
        <v>9.3200000000000005E-2</v>
      </c>
    </row>
    <row r="446" spans="1:59" x14ac:dyDescent="0.3">
      <c r="A446" s="1" t="str">
        <f>'Forward collapse simulation'!B456</f>
        <v>1.21</v>
      </c>
      <c r="B446" s="37" t="str">
        <f>IF('Forward collapse simulation'!C456="","-",'Forward collapse simulation'!C456)</f>
        <v>-</v>
      </c>
      <c r="C446" s="85">
        <f>'Forward collapse simulation'!E456</f>
        <v>308.39</v>
      </c>
      <c r="D446" s="85">
        <f>'Forward collapse simulation'!F456</f>
        <v>1.26</v>
      </c>
      <c r="E446" s="85">
        <f>'Forward collapse simulation'!D456</f>
        <v>0.95199999999999996</v>
      </c>
      <c r="F446" s="85"/>
      <c r="G446" s="3" t="str">
        <f t="shared" si="279"/>
        <v>1.21</v>
      </c>
      <c r="H446" s="3" t="str">
        <f t="shared" si="280"/>
        <v>-</v>
      </c>
      <c r="I446" s="3">
        <f t="shared" si="281"/>
        <v>308.39</v>
      </c>
      <c r="J446" s="3">
        <f t="shared" si="282"/>
        <v>1.26</v>
      </c>
      <c r="K446" s="3">
        <f t="shared" si="283"/>
        <v>0.85680000000000001</v>
      </c>
      <c r="L446" s="85"/>
      <c r="M446" s="3" t="str">
        <f t="shared" si="284"/>
        <v>1.21</v>
      </c>
      <c r="N446" s="3" t="str">
        <f t="shared" si="285"/>
        <v>-</v>
      </c>
      <c r="O446" s="3">
        <f t="shared" si="286"/>
        <v>308.39</v>
      </c>
      <c r="P446" s="3">
        <f t="shared" si="287"/>
        <v>1.26</v>
      </c>
      <c r="Q446" s="3">
        <f t="shared" si="288"/>
        <v>0.76160000000000005</v>
      </c>
      <c r="R446" s="85"/>
      <c r="S446" s="3" t="str">
        <f t="shared" si="289"/>
        <v>1.21</v>
      </c>
      <c r="T446" s="3" t="str">
        <f t="shared" si="290"/>
        <v>-</v>
      </c>
      <c r="U446" s="3">
        <f t="shared" si="291"/>
        <v>308.39</v>
      </c>
      <c r="V446" s="3">
        <f t="shared" si="292"/>
        <v>1.26</v>
      </c>
      <c r="W446" s="3">
        <f t="shared" si="293"/>
        <v>0.66639999999999988</v>
      </c>
      <c r="X446" s="85"/>
      <c r="Y446" s="3" t="str">
        <f t="shared" si="294"/>
        <v>1.21</v>
      </c>
      <c r="Z446" s="3" t="str">
        <f t="shared" si="295"/>
        <v>-</v>
      </c>
      <c r="AA446" s="3">
        <f t="shared" si="296"/>
        <v>308.39</v>
      </c>
      <c r="AB446" s="3">
        <f t="shared" si="297"/>
        <v>1.26</v>
      </c>
      <c r="AC446" s="3">
        <f t="shared" si="298"/>
        <v>0.57119999999999993</v>
      </c>
      <c r="AD446" s="85"/>
      <c r="AE446" s="3" t="str">
        <f t="shared" si="299"/>
        <v>1.21</v>
      </c>
      <c r="AF446" s="3" t="str">
        <f t="shared" si="300"/>
        <v>-</v>
      </c>
      <c r="AG446" s="3">
        <f t="shared" si="301"/>
        <v>308.39</v>
      </c>
      <c r="AH446" s="3">
        <f t="shared" si="302"/>
        <v>1.26</v>
      </c>
      <c r="AI446" s="3">
        <f t="shared" si="303"/>
        <v>0.47599999999999998</v>
      </c>
      <c r="AJ446" s="85"/>
      <c r="AK446" s="3" t="str">
        <f t="shared" si="304"/>
        <v>1.21</v>
      </c>
      <c r="AL446" s="3" t="str">
        <f t="shared" si="305"/>
        <v>-</v>
      </c>
      <c r="AM446" s="3">
        <f t="shared" si="306"/>
        <v>308.39</v>
      </c>
      <c r="AN446" s="3">
        <f t="shared" si="307"/>
        <v>1.26</v>
      </c>
      <c r="AO446" s="3">
        <f t="shared" si="308"/>
        <v>0.38080000000000003</v>
      </c>
      <c r="AP446" s="85"/>
      <c r="AQ446" s="3" t="str">
        <f t="shared" si="309"/>
        <v>1.21</v>
      </c>
      <c r="AR446" s="3" t="str">
        <f t="shared" si="310"/>
        <v>-</v>
      </c>
      <c r="AS446" s="3">
        <f t="shared" si="311"/>
        <v>308.39</v>
      </c>
      <c r="AT446" s="3">
        <f t="shared" si="312"/>
        <v>1.26</v>
      </c>
      <c r="AU446" s="3">
        <f t="shared" si="313"/>
        <v>0.28559999999999997</v>
      </c>
      <c r="AV446" s="85"/>
      <c r="AW446" s="3" t="str">
        <f t="shared" si="314"/>
        <v>1.21</v>
      </c>
      <c r="AX446" s="3" t="str">
        <f t="shared" si="315"/>
        <v>-</v>
      </c>
      <c r="AY446" s="3">
        <f t="shared" si="316"/>
        <v>308.39</v>
      </c>
      <c r="AZ446" s="3">
        <f t="shared" si="317"/>
        <v>1.26</v>
      </c>
      <c r="BA446" s="3">
        <f t="shared" si="318"/>
        <v>0.19040000000000001</v>
      </c>
      <c r="BB446" s="85"/>
      <c r="BC446" s="3" t="str">
        <f t="shared" si="319"/>
        <v>1.21</v>
      </c>
      <c r="BD446" s="3" t="str">
        <f t="shared" si="320"/>
        <v>-</v>
      </c>
      <c r="BE446" s="3">
        <f t="shared" si="321"/>
        <v>308.39</v>
      </c>
      <c r="BF446" s="3">
        <f t="shared" si="322"/>
        <v>1.26</v>
      </c>
      <c r="BG446" s="3">
        <f t="shared" si="323"/>
        <v>9.5200000000000007E-2</v>
      </c>
    </row>
    <row r="447" spans="1:59" x14ac:dyDescent="0.3">
      <c r="A447" s="1" t="str">
        <f>'Forward collapse simulation'!B457</f>
        <v>1.21</v>
      </c>
      <c r="B447" s="37" t="str">
        <f>IF('Forward collapse simulation'!C457="","-",'Forward collapse simulation'!C457)</f>
        <v>-</v>
      </c>
      <c r="C447" s="85">
        <f>'Forward collapse simulation'!E457</f>
        <v>308.92</v>
      </c>
      <c r="D447" s="85">
        <f>'Forward collapse simulation'!F457</f>
        <v>18.010000000000002</v>
      </c>
      <c r="E447" s="85">
        <f>'Forward collapse simulation'!D457</f>
        <v>1.6719999999999999</v>
      </c>
      <c r="F447" s="85"/>
      <c r="G447" s="3" t="str">
        <f t="shared" si="279"/>
        <v>1.21</v>
      </c>
      <c r="H447" s="3" t="str">
        <f t="shared" si="280"/>
        <v>-</v>
      </c>
      <c r="I447" s="3">
        <f t="shared" si="281"/>
        <v>308.92</v>
      </c>
      <c r="J447" s="3">
        <f t="shared" si="282"/>
        <v>18.010000000000002</v>
      </c>
      <c r="K447" s="3">
        <f t="shared" si="283"/>
        <v>1.5047999999999999</v>
      </c>
      <c r="L447" s="85"/>
      <c r="M447" s="3" t="str">
        <f t="shared" si="284"/>
        <v>1.21</v>
      </c>
      <c r="N447" s="3" t="str">
        <f t="shared" si="285"/>
        <v>-</v>
      </c>
      <c r="O447" s="3">
        <f t="shared" si="286"/>
        <v>308.92</v>
      </c>
      <c r="P447" s="3">
        <f t="shared" si="287"/>
        <v>18.010000000000002</v>
      </c>
      <c r="Q447" s="3">
        <f t="shared" si="288"/>
        <v>1.3376000000000001</v>
      </c>
      <c r="R447" s="85"/>
      <c r="S447" s="3" t="str">
        <f t="shared" si="289"/>
        <v>1.21</v>
      </c>
      <c r="T447" s="3" t="str">
        <f t="shared" si="290"/>
        <v>-</v>
      </c>
      <c r="U447" s="3">
        <f t="shared" si="291"/>
        <v>308.92</v>
      </c>
      <c r="V447" s="3">
        <f t="shared" si="292"/>
        <v>18.010000000000002</v>
      </c>
      <c r="W447" s="3">
        <f t="shared" si="293"/>
        <v>1.1703999999999999</v>
      </c>
      <c r="X447" s="85"/>
      <c r="Y447" s="3" t="str">
        <f t="shared" si="294"/>
        <v>1.21</v>
      </c>
      <c r="Z447" s="3" t="str">
        <f t="shared" si="295"/>
        <v>-</v>
      </c>
      <c r="AA447" s="3">
        <f t="shared" si="296"/>
        <v>308.92</v>
      </c>
      <c r="AB447" s="3">
        <f t="shared" si="297"/>
        <v>18.010000000000002</v>
      </c>
      <c r="AC447" s="3">
        <f t="shared" si="298"/>
        <v>1.0031999999999999</v>
      </c>
      <c r="AD447" s="85"/>
      <c r="AE447" s="3" t="str">
        <f t="shared" si="299"/>
        <v>1.21</v>
      </c>
      <c r="AF447" s="3" t="str">
        <f t="shared" si="300"/>
        <v>-</v>
      </c>
      <c r="AG447" s="3">
        <f t="shared" si="301"/>
        <v>308.92</v>
      </c>
      <c r="AH447" s="3">
        <f t="shared" si="302"/>
        <v>18.010000000000002</v>
      </c>
      <c r="AI447" s="3">
        <f t="shared" si="303"/>
        <v>0.83599999999999997</v>
      </c>
      <c r="AJ447" s="85"/>
      <c r="AK447" s="3" t="str">
        <f t="shared" si="304"/>
        <v>1.21</v>
      </c>
      <c r="AL447" s="3" t="str">
        <f t="shared" si="305"/>
        <v>-</v>
      </c>
      <c r="AM447" s="3">
        <f t="shared" si="306"/>
        <v>308.92</v>
      </c>
      <c r="AN447" s="3">
        <f t="shared" si="307"/>
        <v>18.010000000000002</v>
      </c>
      <c r="AO447" s="3">
        <f t="shared" si="308"/>
        <v>0.66880000000000006</v>
      </c>
      <c r="AP447" s="85"/>
      <c r="AQ447" s="3" t="str">
        <f t="shared" si="309"/>
        <v>1.21</v>
      </c>
      <c r="AR447" s="3" t="str">
        <f t="shared" si="310"/>
        <v>-</v>
      </c>
      <c r="AS447" s="3">
        <f t="shared" si="311"/>
        <v>308.92</v>
      </c>
      <c r="AT447" s="3">
        <f t="shared" si="312"/>
        <v>18.010000000000002</v>
      </c>
      <c r="AU447" s="3">
        <f t="shared" si="313"/>
        <v>0.50159999999999993</v>
      </c>
      <c r="AV447" s="85"/>
      <c r="AW447" s="3" t="str">
        <f t="shared" si="314"/>
        <v>1.21</v>
      </c>
      <c r="AX447" s="3" t="str">
        <f t="shared" si="315"/>
        <v>-</v>
      </c>
      <c r="AY447" s="3">
        <f t="shared" si="316"/>
        <v>308.92</v>
      </c>
      <c r="AZ447" s="3">
        <f t="shared" si="317"/>
        <v>18.010000000000002</v>
      </c>
      <c r="BA447" s="3">
        <f t="shared" si="318"/>
        <v>0.33440000000000003</v>
      </c>
      <c r="BB447" s="85"/>
      <c r="BC447" s="3" t="str">
        <f t="shared" si="319"/>
        <v>1.21</v>
      </c>
      <c r="BD447" s="3" t="str">
        <f t="shared" si="320"/>
        <v>-</v>
      </c>
      <c r="BE447" s="3">
        <f t="shared" si="321"/>
        <v>308.92</v>
      </c>
      <c r="BF447" s="3">
        <f t="shared" si="322"/>
        <v>18.010000000000002</v>
      </c>
      <c r="BG447" s="3">
        <f t="shared" si="323"/>
        <v>0.16720000000000002</v>
      </c>
    </row>
    <row r="448" spans="1:59" x14ac:dyDescent="0.3">
      <c r="A448" s="1" t="str">
        <f>'Forward collapse simulation'!B458</f>
        <v>1.21</v>
      </c>
      <c r="B448" s="37" t="str">
        <f>IF('Forward collapse simulation'!C458="","-",'Forward collapse simulation'!C458)</f>
        <v>-</v>
      </c>
      <c r="C448" s="85">
        <f>'Forward collapse simulation'!E458</f>
        <v>314.63</v>
      </c>
      <c r="D448" s="85">
        <f>'Forward collapse simulation'!F458</f>
        <v>26.73</v>
      </c>
      <c r="E448" s="85">
        <f>'Forward collapse simulation'!D458</f>
        <v>1.7390000000000001</v>
      </c>
      <c r="F448" s="85"/>
      <c r="G448" s="3" t="str">
        <f t="shared" si="279"/>
        <v>1.21</v>
      </c>
      <c r="H448" s="3" t="str">
        <f t="shared" si="280"/>
        <v>-</v>
      </c>
      <c r="I448" s="3">
        <f t="shared" si="281"/>
        <v>314.63</v>
      </c>
      <c r="J448" s="3">
        <f t="shared" si="282"/>
        <v>26.73</v>
      </c>
      <c r="K448" s="3">
        <f t="shared" si="283"/>
        <v>1.5651000000000002</v>
      </c>
      <c r="L448" s="85"/>
      <c r="M448" s="3" t="str">
        <f t="shared" si="284"/>
        <v>1.21</v>
      </c>
      <c r="N448" s="3" t="str">
        <f t="shared" si="285"/>
        <v>-</v>
      </c>
      <c r="O448" s="3">
        <f t="shared" si="286"/>
        <v>314.63</v>
      </c>
      <c r="P448" s="3">
        <f t="shared" si="287"/>
        <v>26.73</v>
      </c>
      <c r="Q448" s="3">
        <f t="shared" si="288"/>
        <v>1.3912000000000002</v>
      </c>
      <c r="R448" s="85"/>
      <c r="S448" s="3" t="str">
        <f t="shared" si="289"/>
        <v>1.21</v>
      </c>
      <c r="T448" s="3" t="str">
        <f t="shared" si="290"/>
        <v>-</v>
      </c>
      <c r="U448" s="3">
        <f t="shared" si="291"/>
        <v>314.63</v>
      </c>
      <c r="V448" s="3">
        <f t="shared" si="292"/>
        <v>26.73</v>
      </c>
      <c r="W448" s="3">
        <f t="shared" si="293"/>
        <v>1.2173</v>
      </c>
      <c r="X448" s="85"/>
      <c r="Y448" s="3" t="str">
        <f t="shared" si="294"/>
        <v>1.21</v>
      </c>
      <c r="Z448" s="3" t="str">
        <f t="shared" si="295"/>
        <v>-</v>
      </c>
      <c r="AA448" s="3">
        <f t="shared" si="296"/>
        <v>314.63</v>
      </c>
      <c r="AB448" s="3">
        <f t="shared" si="297"/>
        <v>26.73</v>
      </c>
      <c r="AC448" s="3">
        <f t="shared" si="298"/>
        <v>1.0434000000000001</v>
      </c>
      <c r="AD448" s="85"/>
      <c r="AE448" s="3" t="str">
        <f t="shared" si="299"/>
        <v>1.21</v>
      </c>
      <c r="AF448" s="3" t="str">
        <f t="shared" si="300"/>
        <v>-</v>
      </c>
      <c r="AG448" s="3">
        <f t="shared" si="301"/>
        <v>314.63</v>
      </c>
      <c r="AH448" s="3">
        <f t="shared" si="302"/>
        <v>26.73</v>
      </c>
      <c r="AI448" s="3">
        <f t="shared" si="303"/>
        <v>0.86950000000000005</v>
      </c>
      <c r="AJ448" s="85"/>
      <c r="AK448" s="3" t="str">
        <f t="shared" si="304"/>
        <v>1.21</v>
      </c>
      <c r="AL448" s="3" t="str">
        <f t="shared" si="305"/>
        <v>-</v>
      </c>
      <c r="AM448" s="3">
        <f t="shared" si="306"/>
        <v>314.63</v>
      </c>
      <c r="AN448" s="3">
        <f t="shared" si="307"/>
        <v>26.73</v>
      </c>
      <c r="AO448" s="3">
        <f t="shared" si="308"/>
        <v>0.69560000000000011</v>
      </c>
      <c r="AP448" s="85"/>
      <c r="AQ448" s="3" t="str">
        <f t="shared" si="309"/>
        <v>1.21</v>
      </c>
      <c r="AR448" s="3" t="str">
        <f t="shared" si="310"/>
        <v>-</v>
      </c>
      <c r="AS448" s="3">
        <f t="shared" si="311"/>
        <v>314.63</v>
      </c>
      <c r="AT448" s="3">
        <f t="shared" si="312"/>
        <v>26.73</v>
      </c>
      <c r="AU448" s="3">
        <f t="shared" si="313"/>
        <v>0.52170000000000005</v>
      </c>
      <c r="AV448" s="85"/>
      <c r="AW448" s="3" t="str">
        <f t="shared" si="314"/>
        <v>1.21</v>
      </c>
      <c r="AX448" s="3" t="str">
        <f t="shared" si="315"/>
        <v>-</v>
      </c>
      <c r="AY448" s="3">
        <f t="shared" si="316"/>
        <v>314.63</v>
      </c>
      <c r="AZ448" s="3">
        <f t="shared" si="317"/>
        <v>26.73</v>
      </c>
      <c r="BA448" s="3">
        <f t="shared" si="318"/>
        <v>0.34780000000000005</v>
      </c>
      <c r="BB448" s="85"/>
      <c r="BC448" s="3" t="str">
        <f t="shared" si="319"/>
        <v>1.21</v>
      </c>
      <c r="BD448" s="3" t="str">
        <f t="shared" si="320"/>
        <v>-</v>
      </c>
      <c r="BE448" s="3">
        <f t="shared" si="321"/>
        <v>314.63</v>
      </c>
      <c r="BF448" s="3">
        <f t="shared" si="322"/>
        <v>26.73</v>
      </c>
      <c r="BG448" s="3">
        <f t="shared" si="323"/>
        <v>0.17390000000000003</v>
      </c>
    </row>
    <row r="449" spans="1:59" x14ac:dyDescent="0.3">
      <c r="A449" s="1" t="str">
        <f>'Forward collapse simulation'!B459</f>
        <v>1.21</v>
      </c>
      <c r="B449" s="37" t="str">
        <f>IF('Forward collapse simulation'!C459="","-",'Forward collapse simulation'!C459)</f>
        <v>-</v>
      </c>
      <c r="C449" s="85">
        <f>'Forward collapse simulation'!E459</f>
        <v>316.82</v>
      </c>
      <c r="D449" s="85">
        <f>'Forward collapse simulation'!F459</f>
        <v>34.090000000000003</v>
      </c>
      <c r="E449" s="85">
        <f>'Forward collapse simulation'!D459</f>
        <v>1.105</v>
      </c>
      <c r="F449" s="85"/>
      <c r="G449" s="3" t="str">
        <f t="shared" si="279"/>
        <v>1.21</v>
      </c>
      <c r="H449" s="3" t="str">
        <f t="shared" si="280"/>
        <v>-</v>
      </c>
      <c r="I449" s="3">
        <f t="shared" si="281"/>
        <v>316.82</v>
      </c>
      <c r="J449" s="3">
        <f t="shared" si="282"/>
        <v>34.090000000000003</v>
      </c>
      <c r="K449" s="3">
        <f t="shared" si="283"/>
        <v>0.99450000000000005</v>
      </c>
      <c r="L449" s="85"/>
      <c r="M449" s="3" t="str">
        <f t="shared" si="284"/>
        <v>1.21</v>
      </c>
      <c r="N449" s="3" t="str">
        <f t="shared" si="285"/>
        <v>-</v>
      </c>
      <c r="O449" s="3">
        <f t="shared" si="286"/>
        <v>316.82</v>
      </c>
      <c r="P449" s="3">
        <f t="shared" si="287"/>
        <v>34.090000000000003</v>
      </c>
      <c r="Q449" s="3">
        <f t="shared" si="288"/>
        <v>0.88400000000000001</v>
      </c>
      <c r="R449" s="85"/>
      <c r="S449" s="3" t="str">
        <f t="shared" si="289"/>
        <v>1.21</v>
      </c>
      <c r="T449" s="3" t="str">
        <f t="shared" si="290"/>
        <v>-</v>
      </c>
      <c r="U449" s="3">
        <f t="shared" si="291"/>
        <v>316.82</v>
      </c>
      <c r="V449" s="3">
        <f t="shared" si="292"/>
        <v>34.090000000000003</v>
      </c>
      <c r="W449" s="3">
        <f t="shared" si="293"/>
        <v>0.77349999999999997</v>
      </c>
      <c r="X449" s="85"/>
      <c r="Y449" s="3" t="str">
        <f t="shared" si="294"/>
        <v>1.21</v>
      </c>
      <c r="Z449" s="3" t="str">
        <f t="shared" si="295"/>
        <v>-</v>
      </c>
      <c r="AA449" s="3">
        <f t="shared" si="296"/>
        <v>316.82</v>
      </c>
      <c r="AB449" s="3">
        <f t="shared" si="297"/>
        <v>34.090000000000003</v>
      </c>
      <c r="AC449" s="3">
        <f t="shared" si="298"/>
        <v>0.66299999999999992</v>
      </c>
      <c r="AD449" s="85"/>
      <c r="AE449" s="3" t="str">
        <f t="shared" si="299"/>
        <v>1.21</v>
      </c>
      <c r="AF449" s="3" t="str">
        <f t="shared" si="300"/>
        <v>-</v>
      </c>
      <c r="AG449" s="3">
        <f t="shared" si="301"/>
        <v>316.82</v>
      </c>
      <c r="AH449" s="3">
        <f t="shared" si="302"/>
        <v>34.090000000000003</v>
      </c>
      <c r="AI449" s="3">
        <f t="shared" si="303"/>
        <v>0.55249999999999999</v>
      </c>
      <c r="AJ449" s="85"/>
      <c r="AK449" s="3" t="str">
        <f t="shared" si="304"/>
        <v>1.21</v>
      </c>
      <c r="AL449" s="3" t="str">
        <f t="shared" si="305"/>
        <v>-</v>
      </c>
      <c r="AM449" s="3">
        <f t="shared" si="306"/>
        <v>316.82</v>
      </c>
      <c r="AN449" s="3">
        <f t="shared" si="307"/>
        <v>34.090000000000003</v>
      </c>
      <c r="AO449" s="3">
        <f t="shared" si="308"/>
        <v>0.442</v>
      </c>
      <c r="AP449" s="85"/>
      <c r="AQ449" s="3" t="str">
        <f t="shared" si="309"/>
        <v>1.21</v>
      </c>
      <c r="AR449" s="3" t="str">
        <f t="shared" si="310"/>
        <v>-</v>
      </c>
      <c r="AS449" s="3">
        <f t="shared" si="311"/>
        <v>316.82</v>
      </c>
      <c r="AT449" s="3">
        <f t="shared" si="312"/>
        <v>34.090000000000003</v>
      </c>
      <c r="AU449" s="3">
        <f t="shared" si="313"/>
        <v>0.33149999999999996</v>
      </c>
      <c r="AV449" s="85"/>
      <c r="AW449" s="3" t="str">
        <f t="shared" si="314"/>
        <v>1.21</v>
      </c>
      <c r="AX449" s="3" t="str">
        <f t="shared" si="315"/>
        <v>-</v>
      </c>
      <c r="AY449" s="3">
        <f t="shared" si="316"/>
        <v>316.82</v>
      </c>
      <c r="AZ449" s="3">
        <f t="shared" si="317"/>
        <v>34.090000000000003</v>
      </c>
      <c r="BA449" s="3">
        <f t="shared" si="318"/>
        <v>0.221</v>
      </c>
      <c r="BB449" s="85"/>
      <c r="BC449" s="3" t="str">
        <f t="shared" si="319"/>
        <v>1.21</v>
      </c>
      <c r="BD449" s="3" t="str">
        <f t="shared" si="320"/>
        <v>-</v>
      </c>
      <c r="BE449" s="3">
        <f t="shared" si="321"/>
        <v>316.82</v>
      </c>
      <c r="BF449" s="3">
        <f t="shared" si="322"/>
        <v>34.090000000000003</v>
      </c>
      <c r="BG449" s="3">
        <f t="shared" si="323"/>
        <v>0.1105</v>
      </c>
    </row>
    <row r="450" spans="1:59" x14ac:dyDescent="0.3">
      <c r="A450" s="1" t="str">
        <f>'Forward collapse simulation'!B460</f>
        <v>1.21</v>
      </c>
      <c r="B450" s="37" t="str">
        <f>IF('Forward collapse simulation'!C460="","-",'Forward collapse simulation'!C460)</f>
        <v>-</v>
      </c>
      <c r="C450" s="85">
        <f>'Forward collapse simulation'!E460</f>
        <v>324.92</v>
      </c>
      <c r="D450" s="85">
        <f>'Forward collapse simulation'!F460</f>
        <v>50.45</v>
      </c>
      <c r="E450" s="85">
        <f>'Forward collapse simulation'!D460</f>
        <v>1.1479999999999999</v>
      </c>
      <c r="F450" s="85"/>
      <c r="G450" s="3" t="str">
        <f t="shared" si="279"/>
        <v>1.21</v>
      </c>
      <c r="H450" s="3" t="str">
        <f t="shared" si="280"/>
        <v>-</v>
      </c>
      <c r="I450" s="3">
        <f t="shared" si="281"/>
        <v>324.92</v>
      </c>
      <c r="J450" s="3">
        <f t="shared" si="282"/>
        <v>50.45</v>
      </c>
      <c r="K450" s="3">
        <f t="shared" si="283"/>
        <v>1.0331999999999999</v>
      </c>
      <c r="L450" s="85"/>
      <c r="M450" s="3" t="str">
        <f t="shared" si="284"/>
        <v>1.21</v>
      </c>
      <c r="N450" s="3" t="str">
        <f t="shared" si="285"/>
        <v>-</v>
      </c>
      <c r="O450" s="3">
        <f t="shared" si="286"/>
        <v>324.92</v>
      </c>
      <c r="P450" s="3">
        <f t="shared" si="287"/>
        <v>50.45</v>
      </c>
      <c r="Q450" s="3">
        <f t="shared" si="288"/>
        <v>0.91839999999999999</v>
      </c>
      <c r="R450" s="85"/>
      <c r="S450" s="3" t="str">
        <f t="shared" si="289"/>
        <v>1.21</v>
      </c>
      <c r="T450" s="3" t="str">
        <f t="shared" si="290"/>
        <v>-</v>
      </c>
      <c r="U450" s="3">
        <f t="shared" si="291"/>
        <v>324.92</v>
      </c>
      <c r="V450" s="3">
        <f t="shared" si="292"/>
        <v>50.45</v>
      </c>
      <c r="W450" s="3">
        <f t="shared" si="293"/>
        <v>0.80359999999999987</v>
      </c>
      <c r="X450" s="85"/>
      <c r="Y450" s="3" t="str">
        <f t="shared" si="294"/>
        <v>1.21</v>
      </c>
      <c r="Z450" s="3" t="str">
        <f t="shared" si="295"/>
        <v>-</v>
      </c>
      <c r="AA450" s="3">
        <f t="shared" si="296"/>
        <v>324.92</v>
      </c>
      <c r="AB450" s="3">
        <f t="shared" si="297"/>
        <v>50.45</v>
      </c>
      <c r="AC450" s="3">
        <f t="shared" si="298"/>
        <v>0.68879999999999997</v>
      </c>
      <c r="AD450" s="85"/>
      <c r="AE450" s="3" t="str">
        <f t="shared" si="299"/>
        <v>1.21</v>
      </c>
      <c r="AF450" s="3" t="str">
        <f t="shared" si="300"/>
        <v>-</v>
      </c>
      <c r="AG450" s="3">
        <f t="shared" si="301"/>
        <v>324.92</v>
      </c>
      <c r="AH450" s="3">
        <f t="shared" si="302"/>
        <v>50.45</v>
      </c>
      <c r="AI450" s="3">
        <f t="shared" si="303"/>
        <v>0.57399999999999995</v>
      </c>
      <c r="AJ450" s="85"/>
      <c r="AK450" s="3" t="str">
        <f t="shared" si="304"/>
        <v>1.21</v>
      </c>
      <c r="AL450" s="3" t="str">
        <f t="shared" si="305"/>
        <v>-</v>
      </c>
      <c r="AM450" s="3">
        <f t="shared" si="306"/>
        <v>324.92</v>
      </c>
      <c r="AN450" s="3">
        <f t="shared" si="307"/>
        <v>50.45</v>
      </c>
      <c r="AO450" s="3">
        <f t="shared" si="308"/>
        <v>0.4592</v>
      </c>
      <c r="AP450" s="85"/>
      <c r="AQ450" s="3" t="str">
        <f t="shared" si="309"/>
        <v>1.21</v>
      </c>
      <c r="AR450" s="3" t="str">
        <f t="shared" si="310"/>
        <v>-</v>
      </c>
      <c r="AS450" s="3">
        <f t="shared" si="311"/>
        <v>324.92</v>
      </c>
      <c r="AT450" s="3">
        <f t="shared" si="312"/>
        <v>50.45</v>
      </c>
      <c r="AU450" s="3">
        <f t="shared" si="313"/>
        <v>0.34439999999999998</v>
      </c>
      <c r="AV450" s="85"/>
      <c r="AW450" s="3" t="str">
        <f t="shared" si="314"/>
        <v>1.21</v>
      </c>
      <c r="AX450" s="3" t="str">
        <f t="shared" si="315"/>
        <v>-</v>
      </c>
      <c r="AY450" s="3">
        <f t="shared" si="316"/>
        <v>324.92</v>
      </c>
      <c r="AZ450" s="3">
        <f t="shared" si="317"/>
        <v>50.45</v>
      </c>
      <c r="BA450" s="3">
        <f t="shared" si="318"/>
        <v>0.2296</v>
      </c>
      <c r="BB450" s="85"/>
      <c r="BC450" s="3" t="str">
        <f t="shared" si="319"/>
        <v>1.21</v>
      </c>
      <c r="BD450" s="3" t="str">
        <f t="shared" si="320"/>
        <v>-</v>
      </c>
      <c r="BE450" s="3">
        <f t="shared" si="321"/>
        <v>324.92</v>
      </c>
      <c r="BF450" s="3">
        <f t="shared" si="322"/>
        <v>50.45</v>
      </c>
      <c r="BG450" s="3">
        <f t="shared" si="323"/>
        <v>0.1148</v>
      </c>
    </row>
    <row r="451" spans="1:59" x14ac:dyDescent="0.3">
      <c r="A451" s="1" t="str">
        <f>'Forward collapse simulation'!B461</f>
        <v>1.21</v>
      </c>
      <c r="B451" s="37" t="str">
        <f>IF('Forward collapse simulation'!C461="","-",'Forward collapse simulation'!C461)</f>
        <v>-</v>
      </c>
      <c r="C451" s="85">
        <f>'Forward collapse simulation'!E461</f>
        <v>332.52</v>
      </c>
      <c r="D451" s="85">
        <f>'Forward collapse simulation'!F461</f>
        <v>62.29</v>
      </c>
      <c r="E451" s="85">
        <f>'Forward collapse simulation'!D461</f>
        <v>0.96499999999999997</v>
      </c>
      <c r="F451" s="85"/>
      <c r="G451" s="3" t="str">
        <f t="shared" si="279"/>
        <v>1.21</v>
      </c>
      <c r="H451" s="3" t="str">
        <f t="shared" si="280"/>
        <v>-</v>
      </c>
      <c r="I451" s="3">
        <f t="shared" si="281"/>
        <v>332.52</v>
      </c>
      <c r="J451" s="3">
        <f t="shared" si="282"/>
        <v>62.29</v>
      </c>
      <c r="K451" s="3">
        <f t="shared" si="283"/>
        <v>0.86849999999999994</v>
      </c>
      <c r="L451" s="85"/>
      <c r="M451" s="3" t="str">
        <f t="shared" si="284"/>
        <v>1.21</v>
      </c>
      <c r="N451" s="3" t="str">
        <f t="shared" si="285"/>
        <v>-</v>
      </c>
      <c r="O451" s="3">
        <f t="shared" si="286"/>
        <v>332.52</v>
      </c>
      <c r="P451" s="3">
        <f t="shared" si="287"/>
        <v>62.29</v>
      </c>
      <c r="Q451" s="3">
        <f t="shared" si="288"/>
        <v>0.77200000000000002</v>
      </c>
      <c r="R451" s="85"/>
      <c r="S451" s="3" t="str">
        <f t="shared" si="289"/>
        <v>1.21</v>
      </c>
      <c r="T451" s="3" t="str">
        <f t="shared" si="290"/>
        <v>-</v>
      </c>
      <c r="U451" s="3">
        <f t="shared" si="291"/>
        <v>332.52</v>
      </c>
      <c r="V451" s="3">
        <f t="shared" si="292"/>
        <v>62.29</v>
      </c>
      <c r="W451" s="3">
        <f t="shared" si="293"/>
        <v>0.67549999999999999</v>
      </c>
      <c r="X451" s="85"/>
      <c r="Y451" s="3" t="str">
        <f t="shared" si="294"/>
        <v>1.21</v>
      </c>
      <c r="Z451" s="3" t="str">
        <f t="shared" si="295"/>
        <v>-</v>
      </c>
      <c r="AA451" s="3">
        <f t="shared" si="296"/>
        <v>332.52</v>
      </c>
      <c r="AB451" s="3">
        <f t="shared" si="297"/>
        <v>62.29</v>
      </c>
      <c r="AC451" s="3">
        <f t="shared" si="298"/>
        <v>0.57899999999999996</v>
      </c>
      <c r="AD451" s="85"/>
      <c r="AE451" s="3" t="str">
        <f t="shared" si="299"/>
        <v>1.21</v>
      </c>
      <c r="AF451" s="3" t="str">
        <f t="shared" si="300"/>
        <v>-</v>
      </c>
      <c r="AG451" s="3">
        <f t="shared" si="301"/>
        <v>332.52</v>
      </c>
      <c r="AH451" s="3">
        <f t="shared" si="302"/>
        <v>62.29</v>
      </c>
      <c r="AI451" s="3">
        <f t="shared" si="303"/>
        <v>0.48249999999999998</v>
      </c>
      <c r="AJ451" s="85"/>
      <c r="AK451" s="3" t="str">
        <f t="shared" si="304"/>
        <v>1.21</v>
      </c>
      <c r="AL451" s="3" t="str">
        <f t="shared" si="305"/>
        <v>-</v>
      </c>
      <c r="AM451" s="3">
        <f t="shared" si="306"/>
        <v>332.52</v>
      </c>
      <c r="AN451" s="3">
        <f t="shared" si="307"/>
        <v>62.29</v>
      </c>
      <c r="AO451" s="3">
        <f t="shared" si="308"/>
        <v>0.38600000000000001</v>
      </c>
      <c r="AP451" s="85"/>
      <c r="AQ451" s="3" t="str">
        <f t="shared" si="309"/>
        <v>1.21</v>
      </c>
      <c r="AR451" s="3" t="str">
        <f t="shared" si="310"/>
        <v>-</v>
      </c>
      <c r="AS451" s="3">
        <f t="shared" si="311"/>
        <v>332.52</v>
      </c>
      <c r="AT451" s="3">
        <f t="shared" si="312"/>
        <v>62.29</v>
      </c>
      <c r="AU451" s="3">
        <f t="shared" si="313"/>
        <v>0.28949999999999998</v>
      </c>
      <c r="AV451" s="85"/>
      <c r="AW451" s="3" t="str">
        <f t="shared" si="314"/>
        <v>1.21</v>
      </c>
      <c r="AX451" s="3" t="str">
        <f t="shared" si="315"/>
        <v>-</v>
      </c>
      <c r="AY451" s="3">
        <f t="shared" si="316"/>
        <v>332.52</v>
      </c>
      <c r="AZ451" s="3">
        <f t="shared" si="317"/>
        <v>62.29</v>
      </c>
      <c r="BA451" s="3">
        <f t="shared" si="318"/>
        <v>0.193</v>
      </c>
      <c r="BB451" s="85"/>
      <c r="BC451" s="3" t="str">
        <f t="shared" si="319"/>
        <v>1.21</v>
      </c>
      <c r="BD451" s="3" t="str">
        <f t="shared" si="320"/>
        <v>-</v>
      </c>
      <c r="BE451" s="3">
        <f t="shared" si="321"/>
        <v>332.52</v>
      </c>
      <c r="BF451" s="3">
        <f t="shared" si="322"/>
        <v>62.29</v>
      </c>
      <c r="BG451" s="3">
        <f t="shared" si="323"/>
        <v>9.6500000000000002E-2</v>
      </c>
    </row>
    <row r="452" spans="1:59" x14ac:dyDescent="0.3">
      <c r="A452" s="1" t="str">
        <f>'Forward collapse simulation'!B462</f>
        <v>1.21</v>
      </c>
      <c r="B452" s="37" t="str">
        <f>IF('Forward collapse simulation'!C462="","-",'Forward collapse simulation'!C462)</f>
        <v>-</v>
      </c>
      <c r="C452" s="85">
        <f>'Forward collapse simulation'!E462</f>
        <v>48.5</v>
      </c>
      <c r="D452" s="85">
        <f>'Forward collapse simulation'!F462</f>
        <v>84.77</v>
      </c>
      <c r="E452" s="85">
        <f>'Forward collapse simulation'!D462</f>
        <v>0.76100000000000001</v>
      </c>
      <c r="F452" s="85"/>
      <c r="G452" s="3" t="str">
        <f t="shared" ref="G452:G515" si="324">A452</f>
        <v>1.21</v>
      </c>
      <c r="H452" s="3" t="str">
        <f t="shared" ref="H452:H515" si="325">B452</f>
        <v>-</v>
      </c>
      <c r="I452" s="3">
        <f t="shared" ref="I452:I515" si="326">C452</f>
        <v>48.5</v>
      </c>
      <c r="J452" s="3">
        <f t="shared" ref="J452:J515" si="327">D452</f>
        <v>84.77</v>
      </c>
      <c r="K452" s="3">
        <f t="shared" ref="K452:K515" si="328">IF(B452="-",E452*0.9,E452)</f>
        <v>0.68490000000000006</v>
      </c>
      <c r="L452" s="85"/>
      <c r="M452" s="3" t="str">
        <f t="shared" ref="M452:M515" si="329">G452</f>
        <v>1.21</v>
      </c>
      <c r="N452" s="3" t="str">
        <f t="shared" ref="N452:N515" si="330">H452</f>
        <v>-</v>
      </c>
      <c r="O452" s="3">
        <f t="shared" ref="O452:O515" si="331">I452</f>
        <v>48.5</v>
      </c>
      <c r="P452" s="3">
        <f t="shared" ref="P452:P515" si="332">J452</f>
        <v>84.77</v>
      </c>
      <c r="Q452" s="3">
        <f t="shared" ref="Q452:Q515" si="333">IF(H452="-",$E452*0.8,$E452)</f>
        <v>0.60880000000000001</v>
      </c>
      <c r="R452" s="85"/>
      <c r="S452" s="3" t="str">
        <f t="shared" ref="S452:S515" si="334">M452</f>
        <v>1.21</v>
      </c>
      <c r="T452" s="3" t="str">
        <f t="shared" ref="T452:T515" si="335">N452</f>
        <v>-</v>
      </c>
      <c r="U452" s="3">
        <f t="shared" ref="U452:U515" si="336">O452</f>
        <v>48.5</v>
      </c>
      <c r="V452" s="3">
        <f t="shared" ref="V452:V515" si="337">P452</f>
        <v>84.77</v>
      </c>
      <c r="W452" s="3">
        <f t="shared" ref="W452:W515" si="338">IF(N452="-",$E452*0.7,$E452)</f>
        <v>0.53269999999999995</v>
      </c>
      <c r="X452" s="85"/>
      <c r="Y452" s="3" t="str">
        <f t="shared" ref="Y452:Y515" si="339">S452</f>
        <v>1.21</v>
      </c>
      <c r="Z452" s="3" t="str">
        <f t="shared" ref="Z452:Z515" si="340">T452</f>
        <v>-</v>
      </c>
      <c r="AA452" s="3">
        <f t="shared" ref="AA452:AA515" si="341">U452</f>
        <v>48.5</v>
      </c>
      <c r="AB452" s="3">
        <f t="shared" ref="AB452:AB515" si="342">V452</f>
        <v>84.77</v>
      </c>
      <c r="AC452" s="3">
        <f t="shared" ref="AC452:AC515" si="343">IF(T452="-",$E452*0.6,$E452)</f>
        <v>0.45660000000000001</v>
      </c>
      <c r="AD452" s="85"/>
      <c r="AE452" s="3" t="str">
        <f t="shared" ref="AE452:AE515" si="344">Y452</f>
        <v>1.21</v>
      </c>
      <c r="AF452" s="3" t="str">
        <f t="shared" ref="AF452:AF515" si="345">Z452</f>
        <v>-</v>
      </c>
      <c r="AG452" s="3">
        <f t="shared" ref="AG452:AG515" si="346">AA452</f>
        <v>48.5</v>
      </c>
      <c r="AH452" s="3">
        <f t="shared" ref="AH452:AH515" si="347">AB452</f>
        <v>84.77</v>
      </c>
      <c r="AI452" s="3">
        <f t="shared" ref="AI452:AI515" si="348">IF(Z452="-",$E452*0.5,$E452)</f>
        <v>0.3805</v>
      </c>
      <c r="AJ452" s="85"/>
      <c r="AK452" s="3" t="str">
        <f t="shared" ref="AK452:AK515" si="349">AE452</f>
        <v>1.21</v>
      </c>
      <c r="AL452" s="3" t="str">
        <f t="shared" ref="AL452:AL515" si="350">AF452</f>
        <v>-</v>
      </c>
      <c r="AM452" s="3">
        <f t="shared" ref="AM452:AM515" si="351">AG452</f>
        <v>48.5</v>
      </c>
      <c r="AN452" s="3">
        <f t="shared" ref="AN452:AN515" si="352">AH452</f>
        <v>84.77</v>
      </c>
      <c r="AO452" s="3">
        <f t="shared" ref="AO452:AO515" si="353">IF(AF452="-",$E452*0.4,$E452)</f>
        <v>0.3044</v>
      </c>
      <c r="AP452" s="85"/>
      <c r="AQ452" s="3" t="str">
        <f t="shared" ref="AQ452:AQ515" si="354">AK452</f>
        <v>1.21</v>
      </c>
      <c r="AR452" s="3" t="str">
        <f t="shared" ref="AR452:AR515" si="355">AL452</f>
        <v>-</v>
      </c>
      <c r="AS452" s="3">
        <f t="shared" ref="AS452:AS515" si="356">AM452</f>
        <v>48.5</v>
      </c>
      <c r="AT452" s="3">
        <f t="shared" ref="AT452:AT515" si="357">AN452</f>
        <v>84.77</v>
      </c>
      <c r="AU452" s="3">
        <f t="shared" ref="AU452:AU515" si="358">IF(AL452="-",$E452*0.3,$E452)</f>
        <v>0.2283</v>
      </c>
      <c r="AV452" s="85"/>
      <c r="AW452" s="3" t="str">
        <f t="shared" ref="AW452:AW515" si="359">AQ452</f>
        <v>1.21</v>
      </c>
      <c r="AX452" s="3" t="str">
        <f t="shared" ref="AX452:AX515" si="360">AR452</f>
        <v>-</v>
      </c>
      <c r="AY452" s="3">
        <f t="shared" ref="AY452:AY515" si="361">AS452</f>
        <v>48.5</v>
      </c>
      <c r="AZ452" s="3">
        <f t="shared" ref="AZ452:AZ515" si="362">AT452</f>
        <v>84.77</v>
      </c>
      <c r="BA452" s="3">
        <f t="shared" ref="BA452:BA515" si="363">IF(AR452="-",$E452*0.2,$E452)</f>
        <v>0.1522</v>
      </c>
      <c r="BB452" s="85"/>
      <c r="BC452" s="3" t="str">
        <f t="shared" ref="BC452:BC515" si="364">AW452</f>
        <v>1.21</v>
      </c>
      <c r="BD452" s="3" t="str">
        <f t="shared" ref="BD452:BD515" si="365">AX452</f>
        <v>-</v>
      </c>
      <c r="BE452" s="3">
        <f t="shared" ref="BE452:BE515" si="366">AY452</f>
        <v>48.5</v>
      </c>
      <c r="BF452" s="3">
        <f t="shared" ref="BF452:BF515" si="367">AZ452</f>
        <v>84.77</v>
      </c>
      <c r="BG452" s="3">
        <f t="shared" ref="BG452:BG515" si="368">IF(AX452="-",$E452*0.1,$E452)</f>
        <v>7.6100000000000001E-2</v>
      </c>
    </row>
    <row r="453" spans="1:59" x14ac:dyDescent="0.3">
      <c r="A453" s="1" t="str">
        <f>'Forward collapse simulation'!B463</f>
        <v>1.21</v>
      </c>
      <c r="B453" s="37" t="str">
        <f>IF('Forward collapse simulation'!C463="","-",'Forward collapse simulation'!C463)</f>
        <v>-</v>
      </c>
      <c r="C453" s="85">
        <f>'Forward collapse simulation'!E463</f>
        <v>126.87</v>
      </c>
      <c r="D453" s="85">
        <f>'Forward collapse simulation'!F463</f>
        <v>59.84</v>
      </c>
      <c r="E453" s="85">
        <f>'Forward collapse simulation'!D463</f>
        <v>0.70699999999999996</v>
      </c>
      <c r="F453" s="85"/>
      <c r="G453" s="3" t="str">
        <f t="shared" si="324"/>
        <v>1.21</v>
      </c>
      <c r="H453" s="3" t="str">
        <f t="shared" si="325"/>
        <v>-</v>
      </c>
      <c r="I453" s="3">
        <f t="shared" si="326"/>
        <v>126.87</v>
      </c>
      <c r="J453" s="3">
        <f t="shared" si="327"/>
        <v>59.84</v>
      </c>
      <c r="K453" s="3">
        <f t="shared" si="328"/>
        <v>0.63629999999999998</v>
      </c>
      <c r="L453" s="85"/>
      <c r="M453" s="3" t="str">
        <f t="shared" si="329"/>
        <v>1.21</v>
      </c>
      <c r="N453" s="3" t="str">
        <f t="shared" si="330"/>
        <v>-</v>
      </c>
      <c r="O453" s="3">
        <f t="shared" si="331"/>
        <v>126.87</v>
      </c>
      <c r="P453" s="3">
        <f t="shared" si="332"/>
        <v>59.84</v>
      </c>
      <c r="Q453" s="3">
        <f t="shared" si="333"/>
        <v>0.56559999999999999</v>
      </c>
      <c r="R453" s="85"/>
      <c r="S453" s="3" t="str">
        <f t="shared" si="334"/>
        <v>1.21</v>
      </c>
      <c r="T453" s="3" t="str">
        <f t="shared" si="335"/>
        <v>-</v>
      </c>
      <c r="U453" s="3">
        <f t="shared" si="336"/>
        <v>126.87</v>
      </c>
      <c r="V453" s="3">
        <f t="shared" si="337"/>
        <v>59.84</v>
      </c>
      <c r="W453" s="3">
        <f t="shared" si="338"/>
        <v>0.49489999999999995</v>
      </c>
      <c r="X453" s="85"/>
      <c r="Y453" s="3" t="str">
        <f t="shared" si="339"/>
        <v>1.21</v>
      </c>
      <c r="Z453" s="3" t="str">
        <f t="shared" si="340"/>
        <v>-</v>
      </c>
      <c r="AA453" s="3">
        <f t="shared" si="341"/>
        <v>126.87</v>
      </c>
      <c r="AB453" s="3">
        <f t="shared" si="342"/>
        <v>59.84</v>
      </c>
      <c r="AC453" s="3">
        <f t="shared" si="343"/>
        <v>0.42419999999999997</v>
      </c>
      <c r="AD453" s="85"/>
      <c r="AE453" s="3" t="str">
        <f t="shared" si="344"/>
        <v>1.21</v>
      </c>
      <c r="AF453" s="3" t="str">
        <f t="shared" si="345"/>
        <v>-</v>
      </c>
      <c r="AG453" s="3">
        <f t="shared" si="346"/>
        <v>126.87</v>
      </c>
      <c r="AH453" s="3">
        <f t="shared" si="347"/>
        <v>59.84</v>
      </c>
      <c r="AI453" s="3">
        <f t="shared" si="348"/>
        <v>0.35349999999999998</v>
      </c>
      <c r="AJ453" s="85"/>
      <c r="AK453" s="3" t="str">
        <f t="shared" si="349"/>
        <v>1.21</v>
      </c>
      <c r="AL453" s="3" t="str">
        <f t="shared" si="350"/>
        <v>-</v>
      </c>
      <c r="AM453" s="3">
        <f t="shared" si="351"/>
        <v>126.87</v>
      </c>
      <c r="AN453" s="3">
        <f t="shared" si="352"/>
        <v>59.84</v>
      </c>
      <c r="AO453" s="3">
        <f t="shared" si="353"/>
        <v>0.2828</v>
      </c>
      <c r="AP453" s="85"/>
      <c r="AQ453" s="3" t="str">
        <f t="shared" si="354"/>
        <v>1.21</v>
      </c>
      <c r="AR453" s="3" t="str">
        <f t="shared" si="355"/>
        <v>-</v>
      </c>
      <c r="AS453" s="3">
        <f t="shared" si="356"/>
        <v>126.87</v>
      </c>
      <c r="AT453" s="3">
        <f t="shared" si="357"/>
        <v>59.84</v>
      </c>
      <c r="AU453" s="3">
        <f t="shared" si="358"/>
        <v>0.21209999999999998</v>
      </c>
      <c r="AV453" s="85"/>
      <c r="AW453" s="3" t="str">
        <f t="shared" si="359"/>
        <v>1.21</v>
      </c>
      <c r="AX453" s="3" t="str">
        <f t="shared" si="360"/>
        <v>-</v>
      </c>
      <c r="AY453" s="3">
        <f t="shared" si="361"/>
        <v>126.87</v>
      </c>
      <c r="AZ453" s="3">
        <f t="shared" si="362"/>
        <v>59.84</v>
      </c>
      <c r="BA453" s="3">
        <f t="shared" si="363"/>
        <v>0.1414</v>
      </c>
      <c r="BB453" s="85"/>
      <c r="BC453" s="3" t="str">
        <f t="shared" si="364"/>
        <v>1.21</v>
      </c>
      <c r="BD453" s="3" t="str">
        <f t="shared" si="365"/>
        <v>-</v>
      </c>
      <c r="BE453" s="3">
        <f t="shared" si="366"/>
        <v>126.87</v>
      </c>
      <c r="BF453" s="3">
        <f t="shared" si="367"/>
        <v>59.84</v>
      </c>
      <c r="BG453" s="3">
        <f t="shared" si="368"/>
        <v>7.0699999999999999E-2</v>
      </c>
    </row>
    <row r="454" spans="1:59" x14ac:dyDescent="0.3">
      <c r="A454" s="1" t="str">
        <f>'Forward collapse simulation'!B464</f>
        <v>1.21</v>
      </c>
      <c r="B454" s="37" t="str">
        <f>IF('Forward collapse simulation'!C464="","-",'Forward collapse simulation'!C464)</f>
        <v>-</v>
      </c>
      <c r="C454" s="85">
        <f>'Forward collapse simulation'!E464</f>
        <v>130.08000000000001</v>
      </c>
      <c r="D454" s="85">
        <f>'Forward collapse simulation'!F464</f>
        <v>35.89</v>
      </c>
      <c r="E454" s="85">
        <f>'Forward collapse simulation'!D464</f>
        <v>1.099</v>
      </c>
      <c r="F454" s="85"/>
      <c r="G454" s="3" t="str">
        <f t="shared" si="324"/>
        <v>1.21</v>
      </c>
      <c r="H454" s="3" t="str">
        <f t="shared" si="325"/>
        <v>-</v>
      </c>
      <c r="I454" s="3">
        <f t="shared" si="326"/>
        <v>130.08000000000001</v>
      </c>
      <c r="J454" s="3">
        <f t="shared" si="327"/>
        <v>35.89</v>
      </c>
      <c r="K454" s="3">
        <f t="shared" si="328"/>
        <v>0.98909999999999998</v>
      </c>
      <c r="L454" s="85"/>
      <c r="M454" s="3" t="str">
        <f t="shared" si="329"/>
        <v>1.21</v>
      </c>
      <c r="N454" s="3" t="str">
        <f t="shared" si="330"/>
        <v>-</v>
      </c>
      <c r="O454" s="3">
        <f t="shared" si="331"/>
        <v>130.08000000000001</v>
      </c>
      <c r="P454" s="3">
        <f t="shared" si="332"/>
        <v>35.89</v>
      </c>
      <c r="Q454" s="3">
        <f t="shared" si="333"/>
        <v>0.87919999999999998</v>
      </c>
      <c r="R454" s="85"/>
      <c r="S454" s="3" t="str">
        <f t="shared" si="334"/>
        <v>1.21</v>
      </c>
      <c r="T454" s="3" t="str">
        <f t="shared" si="335"/>
        <v>-</v>
      </c>
      <c r="U454" s="3">
        <f t="shared" si="336"/>
        <v>130.08000000000001</v>
      </c>
      <c r="V454" s="3">
        <f t="shared" si="337"/>
        <v>35.89</v>
      </c>
      <c r="W454" s="3">
        <f t="shared" si="338"/>
        <v>0.76929999999999998</v>
      </c>
      <c r="X454" s="85"/>
      <c r="Y454" s="3" t="str">
        <f t="shared" si="339"/>
        <v>1.21</v>
      </c>
      <c r="Z454" s="3" t="str">
        <f t="shared" si="340"/>
        <v>-</v>
      </c>
      <c r="AA454" s="3">
        <f t="shared" si="341"/>
        <v>130.08000000000001</v>
      </c>
      <c r="AB454" s="3">
        <f t="shared" si="342"/>
        <v>35.89</v>
      </c>
      <c r="AC454" s="3">
        <f t="shared" si="343"/>
        <v>0.65939999999999999</v>
      </c>
      <c r="AD454" s="85"/>
      <c r="AE454" s="3" t="str">
        <f t="shared" si="344"/>
        <v>1.21</v>
      </c>
      <c r="AF454" s="3" t="str">
        <f t="shared" si="345"/>
        <v>-</v>
      </c>
      <c r="AG454" s="3">
        <f t="shared" si="346"/>
        <v>130.08000000000001</v>
      </c>
      <c r="AH454" s="3">
        <f t="shared" si="347"/>
        <v>35.89</v>
      </c>
      <c r="AI454" s="3">
        <f t="shared" si="348"/>
        <v>0.54949999999999999</v>
      </c>
      <c r="AJ454" s="85"/>
      <c r="AK454" s="3" t="str">
        <f t="shared" si="349"/>
        <v>1.21</v>
      </c>
      <c r="AL454" s="3" t="str">
        <f t="shared" si="350"/>
        <v>-</v>
      </c>
      <c r="AM454" s="3">
        <f t="shared" si="351"/>
        <v>130.08000000000001</v>
      </c>
      <c r="AN454" s="3">
        <f t="shared" si="352"/>
        <v>35.89</v>
      </c>
      <c r="AO454" s="3">
        <f t="shared" si="353"/>
        <v>0.43959999999999999</v>
      </c>
      <c r="AP454" s="85"/>
      <c r="AQ454" s="3" t="str">
        <f t="shared" si="354"/>
        <v>1.21</v>
      </c>
      <c r="AR454" s="3" t="str">
        <f t="shared" si="355"/>
        <v>-</v>
      </c>
      <c r="AS454" s="3">
        <f t="shared" si="356"/>
        <v>130.08000000000001</v>
      </c>
      <c r="AT454" s="3">
        <f t="shared" si="357"/>
        <v>35.89</v>
      </c>
      <c r="AU454" s="3">
        <f t="shared" si="358"/>
        <v>0.32969999999999999</v>
      </c>
      <c r="AV454" s="85"/>
      <c r="AW454" s="3" t="str">
        <f t="shared" si="359"/>
        <v>1.21</v>
      </c>
      <c r="AX454" s="3" t="str">
        <f t="shared" si="360"/>
        <v>-</v>
      </c>
      <c r="AY454" s="3">
        <f t="shared" si="361"/>
        <v>130.08000000000001</v>
      </c>
      <c r="AZ454" s="3">
        <f t="shared" si="362"/>
        <v>35.89</v>
      </c>
      <c r="BA454" s="3">
        <f t="shared" si="363"/>
        <v>0.2198</v>
      </c>
      <c r="BB454" s="85"/>
      <c r="BC454" s="3" t="str">
        <f t="shared" si="364"/>
        <v>1.21</v>
      </c>
      <c r="BD454" s="3" t="str">
        <f t="shared" si="365"/>
        <v>-</v>
      </c>
      <c r="BE454" s="3">
        <f t="shared" si="366"/>
        <v>130.08000000000001</v>
      </c>
      <c r="BF454" s="3">
        <f t="shared" si="367"/>
        <v>35.89</v>
      </c>
      <c r="BG454" s="3">
        <f t="shared" si="368"/>
        <v>0.1099</v>
      </c>
    </row>
    <row r="455" spans="1:59" x14ac:dyDescent="0.3">
      <c r="A455" s="1" t="str">
        <f>'Forward collapse simulation'!B465</f>
        <v>1.21</v>
      </c>
      <c r="B455" s="37" t="str">
        <f>IF('Forward collapse simulation'!C465="","-",'Forward collapse simulation'!C465)</f>
        <v>-</v>
      </c>
      <c r="C455" s="85">
        <f>'Forward collapse simulation'!E465</f>
        <v>131.82</v>
      </c>
      <c r="D455" s="85">
        <f>'Forward collapse simulation'!F465</f>
        <v>18.149999999999999</v>
      </c>
      <c r="E455" s="85">
        <f>'Forward collapse simulation'!D465</f>
        <v>1.903</v>
      </c>
      <c r="F455" s="85"/>
      <c r="G455" s="3" t="str">
        <f t="shared" si="324"/>
        <v>1.21</v>
      </c>
      <c r="H455" s="3" t="str">
        <f t="shared" si="325"/>
        <v>-</v>
      </c>
      <c r="I455" s="3">
        <f t="shared" si="326"/>
        <v>131.82</v>
      </c>
      <c r="J455" s="3">
        <f t="shared" si="327"/>
        <v>18.149999999999999</v>
      </c>
      <c r="K455" s="3">
        <f t="shared" si="328"/>
        <v>1.7127000000000001</v>
      </c>
      <c r="L455" s="85"/>
      <c r="M455" s="3" t="str">
        <f t="shared" si="329"/>
        <v>1.21</v>
      </c>
      <c r="N455" s="3" t="str">
        <f t="shared" si="330"/>
        <v>-</v>
      </c>
      <c r="O455" s="3">
        <f t="shared" si="331"/>
        <v>131.82</v>
      </c>
      <c r="P455" s="3">
        <f t="shared" si="332"/>
        <v>18.149999999999999</v>
      </c>
      <c r="Q455" s="3">
        <f t="shared" si="333"/>
        <v>1.5224000000000002</v>
      </c>
      <c r="R455" s="85"/>
      <c r="S455" s="3" t="str">
        <f t="shared" si="334"/>
        <v>1.21</v>
      </c>
      <c r="T455" s="3" t="str">
        <f t="shared" si="335"/>
        <v>-</v>
      </c>
      <c r="U455" s="3">
        <f t="shared" si="336"/>
        <v>131.82</v>
      </c>
      <c r="V455" s="3">
        <f t="shared" si="337"/>
        <v>18.149999999999999</v>
      </c>
      <c r="W455" s="3">
        <f t="shared" si="338"/>
        <v>1.3320999999999998</v>
      </c>
      <c r="X455" s="85"/>
      <c r="Y455" s="3" t="str">
        <f t="shared" si="339"/>
        <v>1.21</v>
      </c>
      <c r="Z455" s="3" t="str">
        <f t="shared" si="340"/>
        <v>-</v>
      </c>
      <c r="AA455" s="3">
        <f t="shared" si="341"/>
        <v>131.82</v>
      </c>
      <c r="AB455" s="3">
        <f t="shared" si="342"/>
        <v>18.149999999999999</v>
      </c>
      <c r="AC455" s="3">
        <f t="shared" si="343"/>
        <v>1.1417999999999999</v>
      </c>
      <c r="AD455" s="85"/>
      <c r="AE455" s="3" t="str">
        <f t="shared" si="344"/>
        <v>1.21</v>
      </c>
      <c r="AF455" s="3" t="str">
        <f t="shared" si="345"/>
        <v>-</v>
      </c>
      <c r="AG455" s="3">
        <f t="shared" si="346"/>
        <v>131.82</v>
      </c>
      <c r="AH455" s="3">
        <f t="shared" si="347"/>
        <v>18.149999999999999</v>
      </c>
      <c r="AI455" s="3">
        <f t="shared" si="348"/>
        <v>0.95150000000000001</v>
      </c>
      <c r="AJ455" s="85"/>
      <c r="AK455" s="3" t="str">
        <f t="shared" si="349"/>
        <v>1.21</v>
      </c>
      <c r="AL455" s="3" t="str">
        <f t="shared" si="350"/>
        <v>-</v>
      </c>
      <c r="AM455" s="3">
        <f t="shared" si="351"/>
        <v>131.82</v>
      </c>
      <c r="AN455" s="3">
        <f t="shared" si="352"/>
        <v>18.149999999999999</v>
      </c>
      <c r="AO455" s="3">
        <f t="shared" si="353"/>
        <v>0.7612000000000001</v>
      </c>
      <c r="AP455" s="85"/>
      <c r="AQ455" s="3" t="str">
        <f t="shared" si="354"/>
        <v>1.21</v>
      </c>
      <c r="AR455" s="3" t="str">
        <f t="shared" si="355"/>
        <v>-</v>
      </c>
      <c r="AS455" s="3">
        <f t="shared" si="356"/>
        <v>131.82</v>
      </c>
      <c r="AT455" s="3">
        <f t="shared" si="357"/>
        <v>18.149999999999999</v>
      </c>
      <c r="AU455" s="3">
        <f t="shared" si="358"/>
        <v>0.57089999999999996</v>
      </c>
      <c r="AV455" s="85"/>
      <c r="AW455" s="3" t="str">
        <f t="shared" si="359"/>
        <v>1.21</v>
      </c>
      <c r="AX455" s="3" t="str">
        <f t="shared" si="360"/>
        <v>-</v>
      </c>
      <c r="AY455" s="3">
        <f t="shared" si="361"/>
        <v>131.82</v>
      </c>
      <c r="AZ455" s="3">
        <f t="shared" si="362"/>
        <v>18.149999999999999</v>
      </c>
      <c r="BA455" s="3">
        <f t="shared" si="363"/>
        <v>0.38060000000000005</v>
      </c>
      <c r="BB455" s="85"/>
      <c r="BC455" s="3" t="str">
        <f t="shared" si="364"/>
        <v>1.21</v>
      </c>
      <c r="BD455" s="3" t="str">
        <f t="shared" si="365"/>
        <v>-</v>
      </c>
      <c r="BE455" s="3">
        <f t="shared" si="366"/>
        <v>131.82</v>
      </c>
      <c r="BF455" s="3">
        <f t="shared" si="367"/>
        <v>18.149999999999999</v>
      </c>
      <c r="BG455" s="3">
        <f t="shared" si="368"/>
        <v>0.19030000000000002</v>
      </c>
    </row>
    <row r="456" spans="1:59" x14ac:dyDescent="0.3">
      <c r="A456" s="1" t="str">
        <f>'Forward collapse simulation'!B466</f>
        <v>1.21</v>
      </c>
      <c r="B456" s="37" t="str">
        <f>IF('Forward collapse simulation'!C466="","-",'Forward collapse simulation'!C466)</f>
        <v>-</v>
      </c>
      <c r="C456" s="85">
        <f>'Forward collapse simulation'!E466</f>
        <v>132.94</v>
      </c>
      <c r="D456" s="85">
        <f>'Forward collapse simulation'!F466</f>
        <v>7.27</v>
      </c>
      <c r="E456" s="85">
        <f>'Forward collapse simulation'!D466</f>
        <v>1.786</v>
      </c>
      <c r="F456" s="85"/>
      <c r="G456" s="3" t="str">
        <f t="shared" si="324"/>
        <v>1.21</v>
      </c>
      <c r="H456" s="3" t="str">
        <f t="shared" si="325"/>
        <v>-</v>
      </c>
      <c r="I456" s="3">
        <f t="shared" si="326"/>
        <v>132.94</v>
      </c>
      <c r="J456" s="3">
        <f t="shared" si="327"/>
        <v>7.27</v>
      </c>
      <c r="K456" s="3">
        <f t="shared" si="328"/>
        <v>1.6074000000000002</v>
      </c>
      <c r="L456" s="85"/>
      <c r="M456" s="3" t="str">
        <f t="shared" si="329"/>
        <v>1.21</v>
      </c>
      <c r="N456" s="3" t="str">
        <f t="shared" si="330"/>
        <v>-</v>
      </c>
      <c r="O456" s="3">
        <f t="shared" si="331"/>
        <v>132.94</v>
      </c>
      <c r="P456" s="3">
        <f t="shared" si="332"/>
        <v>7.27</v>
      </c>
      <c r="Q456" s="3">
        <f t="shared" si="333"/>
        <v>1.4288000000000001</v>
      </c>
      <c r="R456" s="85"/>
      <c r="S456" s="3" t="str">
        <f t="shared" si="334"/>
        <v>1.21</v>
      </c>
      <c r="T456" s="3" t="str">
        <f t="shared" si="335"/>
        <v>-</v>
      </c>
      <c r="U456" s="3">
        <f t="shared" si="336"/>
        <v>132.94</v>
      </c>
      <c r="V456" s="3">
        <f t="shared" si="337"/>
        <v>7.27</v>
      </c>
      <c r="W456" s="3">
        <f t="shared" si="338"/>
        <v>1.2502</v>
      </c>
      <c r="X456" s="85"/>
      <c r="Y456" s="3" t="str">
        <f t="shared" si="339"/>
        <v>1.21</v>
      </c>
      <c r="Z456" s="3" t="str">
        <f t="shared" si="340"/>
        <v>-</v>
      </c>
      <c r="AA456" s="3">
        <f t="shared" si="341"/>
        <v>132.94</v>
      </c>
      <c r="AB456" s="3">
        <f t="shared" si="342"/>
        <v>7.27</v>
      </c>
      <c r="AC456" s="3">
        <f t="shared" si="343"/>
        <v>1.0715999999999999</v>
      </c>
      <c r="AD456" s="85"/>
      <c r="AE456" s="3" t="str">
        <f t="shared" si="344"/>
        <v>1.21</v>
      </c>
      <c r="AF456" s="3" t="str">
        <f t="shared" si="345"/>
        <v>-</v>
      </c>
      <c r="AG456" s="3">
        <f t="shared" si="346"/>
        <v>132.94</v>
      </c>
      <c r="AH456" s="3">
        <f t="shared" si="347"/>
        <v>7.27</v>
      </c>
      <c r="AI456" s="3">
        <f t="shared" si="348"/>
        <v>0.89300000000000002</v>
      </c>
      <c r="AJ456" s="85"/>
      <c r="AK456" s="3" t="str">
        <f t="shared" si="349"/>
        <v>1.21</v>
      </c>
      <c r="AL456" s="3" t="str">
        <f t="shared" si="350"/>
        <v>-</v>
      </c>
      <c r="AM456" s="3">
        <f t="shared" si="351"/>
        <v>132.94</v>
      </c>
      <c r="AN456" s="3">
        <f t="shared" si="352"/>
        <v>7.27</v>
      </c>
      <c r="AO456" s="3">
        <f t="shared" si="353"/>
        <v>0.71440000000000003</v>
      </c>
      <c r="AP456" s="85"/>
      <c r="AQ456" s="3" t="str">
        <f t="shared" si="354"/>
        <v>1.21</v>
      </c>
      <c r="AR456" s="3" t="str">
        <f t="shared" si="355"/>
        <v>-</v>
      </c>
      <c r="AS456" s="3">
        <f t="shared" si="356"/>
        <v>132.94</v>
      </c>
      <c r="AT456" s="3">
        <f t="shared" si="357"/>
        <v>7.27</v>
      </c>
      <c r="AU456" s="3">
        <f t="shared" si="358"/>
        <v>0.53579999999999994</v>
      </c>
      <c r="AV456" s="85"/>
      <c r="AW456" s="3" t="str">
        <f t="shared" si="359"/>
        <v>1.21</v>
      </c>
      <c r="AX456" s="3" t="str">
        <f t="shared" si="360"/>
        <v>-</v>
      </c>
      <c r="AY456" s="3">
        <f t="shared" si="361"/>
        <v>132.94</v>
      </c>
      <c r="AZ456" s="3">
        <f t="shared" si="362"/>
        <v>7.27</v>
      </c>
      <c r="BA456" s="3">
        <f t="shared" si="363"/>
        <v>0.35720000000000002</v>
      </c>
      <c r="BB456" s="85"/>
      <c r="BC456" s="3" t="str">
        <f t="shared" si="364"/>
        <v>1.21</v>
      </c>
      <c r="BD456" s="3" t="str">
        <f t="shared" si="365"/>
        <v>-</v>
      </c>
      <c r="BE456" s="3">
        <f t="shared" si="366"/>
        <v>132.94</v>
      </c>
      <c r="BF456" s="3">
        <f t="shared" si="367"/>
        <v>7.27</v>
      </c>
      <c r="BG456" s="3">
        <f t="shared" si="368"/>
        <v>0.17860000000000001</v>
      </c>
    </row>
    <row r="457" spans="1:59" x14ac:dyDescent="0.3">
      <c r="A457" s="1" t="str">
        <f>'Forward collapse simulation'!B467</f>
        <v>1.21</v>
      </c>
      <c r="B457" s="37" t="str">
        <f>IF('Forward collapse simulation'!C467="","-",'Forward collapse simulation'!C467)</f>
        <v>-</v>
      </c>
      <c r="C457" s="85">
        <f>'Forward collapse simulation'!E467</f>
        <v>133.57</v>
      </c>
      <c r="D457" s="85">
        <f>'Forward collapse simulation'!F467</f>
        <v>-0.24</v>
      </c>
      <c r="E457" s="85">
        <f>'Forward collapse simulation'!D467</f>
        <v>1.6479999999999999</v>
      </c>
      <c r="F457" s="85"/>
      <c r="G457" s="3" t="str">
        <f t="shared" si="324"/>
        <v>1.21</v>
      </c>
      <c r="H457" s="3" t="str">
        <f t="shared" si="325"/>
        <v>-</v>
      </c>
      <c r="I457" s="3">
        <f t="shared" si="326"/>
        <v>133.57</v>
      </c>
      <c r="J457" s="3">
        <f t="shared" si="327"/>
        <v>-0.24</v>
      </c>
      <c r="K457" s="3">
        <f t="shared" si="328"/>
        <v>1.4831999999999999</v>
      </c>
      <c r="L457" s="85"/>
      <c r="M457" s="3" t="str">
        <f t="shared" si="329"/>
        <v>1.21</v>
      </c>
      <c r="N457" s="3" t="str">
        <f t="shared" si="330"/>
        <v>-</v>
      </c>
      <c r="O457" s="3">
        <f t="shared" si="331"/>
        <v>133.57</v>
      </c>
      <c r="P457" s="3">
        <f t="shared" si="332"/>
        <v>-0.24</v>
      </c>
      <c r="Q457" s="3">
        <f t="shared" si="333"/>
        <v>1.3184</v>
      </c>
      <c r="R457" s="85"/>
      <c r="S457" s="3" t="str">
        <f t="shared" si="334"/>
        <v>1.21</v>
      </c>
      <c r="T457" s="3" t="str">
        <f t="shared" si="335"/>
        <v>-</v>
      </c>
      <c r="U457" s="3">
        <f t="shared" si="336"/>
        <v>133.57</v>
      </c>
      <c r="V457" s="3">
        <f t="shared" si="337"/>
        <v>-0.24</v>
      </c>
      <c r="W457" s="3">
        <f t="shared" si="338"/>
        <v>1.1536</v>
      </c>
      <c r="X457" s="85"/>
      <c r="Y457" s="3" t="str">
        <f t="shared" si="339"/>
        <v>1.21</v>
      </c>
      <c r="Z457" s="3" t="str">
        <f t="shared" si="340"/>
        <v>-</v>
      </c>
      <c r="AA457" s="3">
        <f t="shared" si="341"/>
        <v>133.57</v>
      </c>
      <c r="AB457" s="3">
        <f t="shared" si="342"/>
        <v>-0.24</v>
      </c>
      <c r="AC457" s="3">
        <f t="shared" si="343"/>
        <v>0.9887999999999999</v>
      </c>
      <c r="AD457" s="85"/>
      <c r="AE457" s="3" t="str">
        <f t="shared" si="344"/>
        <v>1.21</v>
      </c>
      <c r="AF457" s="3" t="str">
        <f t="shared" si="345"/>
        <v>-</v>
      </c>
      <c r="AG457" s="3">
        <f t="shared" si="346"/>
        <v>133.57</v>
      </c>
      <c r="AH457" s="3">
        <f t="shared" si="347"/>
        <v>-0.24</v>
      </c>
      <c r="AI457" s="3">
        <f t="shared" si="348"/>
        <v>0.82399999999999995</v>
      </c>
      <c r="AJ457" s="85"/>
      <c r="AK457" s="3" t="str">
        <f t="shared" si="349"/>
        <v>1.21</v>
      </c>
      <c r="AL457" s="3" t="str">
        <f t="shared" si="350"/>
        <v>-</v>
      </c>
      <c r="AM457" s="3">
        <f t="shared" si="351"/>
        <v>133.57</v>
      </c>
      <c r="AN457" s="3">
        <f t="shared" si="352"/>
        <v>-0.24</v>
      </c>
      <c r="AO457" s="3">
        <f t="shared" si="353"/>
        <v>0.65920000000000001</v>
      </c>
      <c r="AP457" s="85"/>
      <c r="AQ457" s="3" t="str">
        <f t="shared" si="354"/>
        <v>1.21</v>
      </c>
      <c r="AR457" s="3" t="str">
        <f t="shared" si="355"/>
        <v>-</v>
      </c>
      <c r="AS457" s="3">
        <f t="shared" si="356"/>
        <v>133.57</v>
      </c>
      <c r="AT457" s="3">
        <f t="shared" si="357"/>
        <v>-0.24</v>
      </c>
      <c r="AU457" s="3">
        <f t="shared" si="358"/>
        <v>0.49439999999999995</v>
      </c>
      <c r="AV457" s="85"/>
      <c r="AW457" s="3" t="str">
        <f t="shared" si="359"/>
        <v>1.21</v>
      </c>
      <c r="AX457" s="3" t="str">
        <f t="shared" si="360"/>
        <v>-</v>
      </c>
      <c r="AY457" s="3">
        <f t="shared" si="361"/>
        <v>133.57</v>
      </c>
      <c r="AZ457" s="3">
        <f t="shared" si="362"/>
        <v>-0.24</v>
      </c>
      <c r="BA457" s="3">
        <f t="shared" si="363"/>
        <v>0.3296</v>
      </c>
      <c r="BB457" s="85"/>
      <c r="BC457" s="3" t="str">
        <f t="shared" si="364"/>
        <v>1.21</v>
      </c>
      <c r="BD457" s="3" t="str">
        <f t="shared" si="365"/>
        <v>-</v>
      </c>
      <c r="BE457" s="3">
        <f t="shared" si="366"/>
        <v>133.57</v>
      </c>
      <c r="BF457" s="3">
        <f t="shared" si="367"/>
        <v>-0.24</v>
      </c>
      <c r="BG457" s="3">
        <f t="shared" si="368"/>
        <v>0.1648</v>
      </c>
    </row>
    <row r="458" spans="1:59" x14ac:dyDescent="0.3">
      <c r="A458" s="1" t="str">
        <f>'Forward collapse simulation'!B468</f>
        <v>1.21</v>
      </c>
      <c r="B458" s="37" t="str">
        <f>IF('Forward collapse simulation'!C468="","-",'Forward collapse simulation'!C468)</f>
        <v>-</v>
      </c>
      <c r="C458" s="85">
        <f>'Forward collapse simulation'!E468</f>
        <v>133.69999999999999</v>
      </c>
      <c r="D458" s="85">
        <f>'Forward collapse simulation'!F468</f>
        <v>-8.64</v>
      </c>
      <c r="E458" s="85">
        <f>'Forward collapse simulation'!D468</f>
        <v>2.17</v>
      </c>
      <c r="F458" s="85"/>
      <c r="G458" s="3" t="str">
        <f t="shared" si="324"/>
        <v>1.21</v>
      </c>
      <c r="H458" s="3" t="str">
        <f t="shared" si="325"/>
        <v>-</v>
      </c>
      <c r="I458" s="3">
        <f t="shared" si="326"/>
        <v>133.69999999999999</v>
      </c>
      <c r="J458" s="3">
        <f t="shared" si="327"/>
        <v>-8.64</v>
      </c>
      <c r="K458" s="3">
        <f t="shared" si="328"/>
        <v>1.9530000000000001</v>
      </c>
      <c r="L458" s="85"/>
      <c r="M458" s="3" t="str">
        <f t="shared" si="329"/>
        <v>1.21</v>
      </c>
      <c r="N458" s="3" t="str">
        <f t="shared" si="330"/>
        <v>-</v>
      </c>
      <c r="O458" s="3">
        <f t="shared" si="331"/>
        <v>133.69999999999999</v>
      </c>
      <c r="P458" s="3">
        <f t="shared" si="332"/>
        <v>-8.64</v>
      </c>
      <c r="Q458" s="3">
        <f t="shared" si="333"/>
        <v>1.736</v>
      </c>
      <c r="R458" s="85"/>
      <c r="S458" s="3" t="str">
        <f t="shared" si="334"/>
        <v>1.21</v>
      </c>
      <c r="T458" s="3" t="str">
        <f t="shared" si="335"/>
        <v>-</v>
      </c>
      <c r="U458" s="3">
        <f t="shared" si="336"/>
        <v>133.69999999999999</v>
      </c>
      <c r="V458" s="3">
        <f t="shared" si="337"/>
        <v>-8.64</v>
      </c>
      <c r="W458" s="3">
        <f t="shared" si="338"/>
        <v>1.5189999999999999</v>
      </c>
      <c r="X458" s="85"/>
      <c r="Y458" s="3" t="str">
        <f t="shared" si="339"/>
        <v>1.21</v>
      </c>
      <c r="Z458" s="3" t="str">
        <f t="shared" si="340"/>
        <v>-</v>
      </c>
      <c r="AA458" s="3">
        <f t="shared" si="341"/>
        <v>133.69999999999999</v>
      </c>
      <c r="AB458" s="3">
        <f t="shared" si="342"/>
        <v>-8.64</v>
      </c>
      <c r="AC458" s="3">
        <f t="shared" si="343"/>
        <v>1.3019999999999998</v>
      </c>
      <c r="AD458" s="85"/>
      <c r="AE458" s="3" t="str">
        <f t="shared" si="344"/>
        <v>1.21</v>
      </c>
      <c r="AF458" s="3" t="str">
        <f t="shared" si="345"/>
        <v>-</v>
      </c>
      <c r="AG458" s="3">
        <f t="shared" si="346"/>
        <v>133.69999999999999</v>
      </c>
      <c r="AH458" s="3">
        <f t="shared" si="347"/>
        <v>-8.64</v>
      </c>
      <c r="AI458" s="3">
        <f t="shared" si="348"/>
        <v>1.085</v>
      </c>
      <c r="AJ458" s="85"/>
      <c r="AK458" s="3" t="str">
        <f t="shared" si="349"/>
        <v>1.21</v>
      </c>
      <c r="AL458" s="3" t="str">
        <f t="shared" si="350"/>
        <v>-</v>
      </c>
      <c r="AM458" s="3">
        <f t="shared" si="351"/>
        <v>133.69999999999999</v>
      </c>
      <c r="AN458" s="3">
        <f t="shared" si="352"/>
        <v>-8.64</v>
      </c>
      <c r="AO458" s="3">
        <f t="shared" si="353"/>
        <v>0.86799999999999999</v>
      </c>
      <c r="AP458" s="85"/>
      <c r="AQ458" s="3" t="str">
        <f t="shared" si="354"/>
        <v>1.21</v>
      </c>
      <c r="AR458" s="3" t="str">
        <f t="shared" si="355"/>
        <v>-</v>
      </c>
      <c r="AS458" s="3">
        <f t="shared" si="356"/>
        <v>133.69999999999999</v>
      </c>
      <c r="AT458" s="3">
        <f t="shared" si="357"/>
        <v>-8.64</v>
      </c>
      <c r="AU458" s="3">
        <f t="shared" si="358"/>
        <v>0.65099999999999991</v>
      </c>
      <c r="AV458" s="85"/>
      <c r="AW458" s="3" t="str">
        <f t="shared" si="359"/>
        <v>1.21</v>
      </c>
      <c r="AX458" s="3" t="str">
        <f t="shared" si="360"/>
        <v>-</v>
      </c>
      <c r="AY458" s="3">
        <f t="shared" si="361"/>
        <v>133.69999999999999</v>
      </c>
      <c r="AZ458" s="3">
        <f t="shared" si="362"/>
        <v>-8.64</v>
      </c>
      <c r="BA458" s="3">
        <f t="shared" si="363"/>
        <v>0.434</v>
      </c>
      <c r="BB458" s="85"/>
      <c r="BC458" s="3" t="str">
        <f t="shared" si="364"/>
        <v>1.21</v>
      </c>
      <c r="BD458" s="3" t="str">
        <f t="shared" si="365"/>
        <v>-</v>
      </c>
      <c r="BE458" s="3">
        <f t="shared" si="366"/>
        <v>133.69999999999999</v>
      </c>
      <c r="BF458" s="3">
        <f t="shared" si="367"/>
        <v>-8.64</v>
      </c>
      <c r="BG458" s="3">
        <f t="shared" si="368"/>
        <v>0.217</v>
      </c>
    </row>
    <row r="459" spans="1:59" x14ac:dyDescent="0.3">
      <c r="A459" s="1" t="str">
        <f>'Forward collapse simulation'!B469</f>
        <v>1.21</v>
      </c>
      <c r="B459" s="37" t="str">
        <f>IF('Forward collapse simulation'!C469="","-",'Forward collapse simulation'!C469)</f>
        <v>-</v>
      </c>
      <c r="C459" s="85">
        <f>'Forward collapse simulation'!E469</f>
        <v>129.69999999999999</v>
      </c>
      <c r="D459" s="85">
        <f>'Forward collapse simulation'!F469</f>
        <v>-9.25</v>
      </c>
      <c r="E459" s="85">
        <f>'Forward collapse simulation'!D469</f>
        <v>2.1890000000000001</v>
      </c>
      <c r="F459" s="85"/>
      <c r="G459" s="3" t="str">
        <f t="shared" si="324"/>
        <v>1.21</v>
      </c>
      <c r="H459" s="3" t="str">
        <f t="shared" si="325"/>
        <v>-</v>
      </c>
      <c r="I459" s="3">
        <f t="shared" si="326"/>
        <v>129.69999999999999</v>
      </c>
      <c r="J459" s="3">
        <f t="shared" si="327"/>
        <v>-9.25</v>
      </c>
      <c r="K459" s="3">
        <f t="shared" si="328"/>
        <v>1.9701000000000002</v>
      </c>
      <c r="L459" s="85"/>
      <c r="M459" s="3" t="str">
        <f t="shared" si="329"/>
        <v>1.21</v>
      </c>
      <c r="N459" s="3" t="str">
        <f t="shared" si="330"/>
        <v>-</v>
      </c>
      <c r="O459" s="3">
        <f t="shared" si="331"/>
        <v>129.69999999999999</v>
      </c>
      <c r="P459" s="3">
        <f t="shared" si="332"/>
        <v>-9.25</v>
      </c>
      <c r="Q459" s="3">
        <f t="shared" si="333"/>
        <v>1.7512000000000001</v>
      </c>
      <c r="R459" s="85"/>
      <c r="S459" s="3" t="str">
        <f t="shared" si="334"/>
        <v>1.21</v>
      </c>
      <c r="T459" s="3" t="str">
        <f t="shared" si="335"/>
        <v>-</v>
      </c>
      <c r="U459" s="3">
        <f t="shared" si="336"/>
        <v>129.69999999999999</v>
      </c>
      <c r="V459" s="3">
        <f t="shared" si="337"/>
        <v>-9.25</v>
      </c>
      <c r="W459" s="3">
        <f t="shared" si="338"/>
        <v>1.5323</v>
      </c>
      <c r="X459" s="85"/>
      <c r="Y459" s="3" t="str">
        <f t="shared" si="339"/>
        <v>1.21</v>
      </c>
      <c r="Z459" s="3" t="str">
        <f t="shared" si="340"/>
        <v>-</v>
      </c>
      <c r="AA459" s="3">
        <f t="shared" si="341"/>
        <v>129.69999999999999</v>
      </c>
      <c r="AB459" s="3">
        <f t="shared" si="342"/>
        <v>-9.25</v>
      </c>
      <c r="AC459" s="3">
        <f t="shared" si="343"/>
        <v>1.3133999999999999</v>
      </c>
      <c r="AD459" s="85"/>
      <c r="AE459" s="3" t="str">
        <f t="shared" si="344"/>
        <v>1.21</v>
      </c>
      <c r="AF459" s="3" t="str">
        <f t="shared" si="345"/>
        <v>-</v>
      </c>
      <c r="AG459" s="3">
        <f t="shared" si="346"/>
        <v>129.69999999999999</v>
      </c>
      <c r="AH459" s="3">
        <f t="shared" si="347"/>
        <v>-9.25</v>
      </c>
      <c r="AI459" s="3">
        <f t="shared" si="348"/>
        <v>1.0945</v>
      </c>
      <c r="AJ459" s="85"/>
      <c r="AK459" s="3" t="str">
        <f t="shared" si="349"/>
        <v>1.21</v>
      </c>
      <c r="AL459" s="3" t="str">
        <f t="shared" si="350"/>
        <v>-</v>
      </c>
      <c r="AM459" s="3">
        <f t="shared" si="351"/>
        <v>129.69999999999999</v>
      </c>
      <c r="AN459" s="3">
        <f t="shared" si="352"/>
        <v>-9.25</v>
      </c>
      <c r="AO459" s="3">
        <f t="shared" si="353"/>
        <v>0.87560000000000004</v>
      </c>
      <c r="AP459" s="85"/>
      <c r="AQ459" s="3" t="str">
        <f t="shared" si="354"/>
        <v>1.21</v>
      </c>
      <c r="AR459" s="3" t="str">
        <f t="shared" si="355"/>
        <v>-</v>
      </c>
      <c r="AS459" s="3">
        <f t="shared" si="356"/>
        <v>129.69999999999999</v>
      </c>
      <c r="AT459" s="3">
        <f t="shared" si="357"/>
        <v>-9.25</v>
      </c>
      <c r="AU459" s="3">
        <f t="shared" si="358"/>
        <v>0.65669999999999995</v>
      </c>
      <c r="AV459" s="85"/>
      <c r="AW459" s="3" t="str">
        <f t="shared" si="359"/>
        <v>1.21</v>
      </c>
      <c r="AX459" s="3" t="str">
        <f t="shared" si="360"/>
        <v>-</v>
      </c>
      <c r="AY459" s="3">
        <f t="shared" si="361"/>
        <v>129.69999999999999</v>
      </c>
      <c r="AZ459" s="3">
        <f t="shared" si="362"/>
        <v>-9.25</v>
      </c>
      <c r="BA459" s="3">
        <f t="shared" si="363"/>
        <v>0.43780000000000002</v>
      </c>
      <c r="BB459" s="85"/>
      <c r="BC459" s="3" t="str">
        <f t="shared" si="364"/>
        <v>1.21</v>
      </c>
      <c r="BD459" s="3" t="str">
        <f t="shared" si="365"/>
        <v>-</v>
      </c>
      <c r="BE459" s="3">
        <f t="shared" si="366"/>
        <v>129.69999999999999</v>
      </c>
      <c r="BF459" s="3">
        <f t="shared" si="367"/>
        <v>-9.25</v>
      </c>
      <c r="BG459" s="3">
        <f t="shared" si="368"/>
        <v>0.21890000000000001</v>
      </c>
    </row>
    <row r="460" spans="1:59" x14ac:dyDescent="0.3">
      <c r="A460" s="1" t="str">
        <f>'Forward collapse simulation'!B470</f>
        <v>1.21</v>
      </c>
      <c r="B460" s="37" t="str">
        <f>IF('Forward collapse simulation'!C470="","-",'Forward collapse simulation'!C470)</f>
        <v>-</v>
      </c>
      <c r="C460" s="85">
        <f>'Forward collapse simulation'!E470</f>
        <v>130.38999999999999</v>
      </c>
      <c r="D460" s="85">
        <f>'Forward collapse simulation'!F470</f>
        <v>-15.63</v>
      </c>
      <c r="E460" s="85">
        <f>'Forward collapse simulation'!D470</f>
        <v>1.3879999999999999</v>
      </c>
      <c r="F460" s="85"/>
      <c r="G460" s="3" t="str">
        <f t="shared" si="324"/>
        <v>1.21</v>
      </c>
      <c r="H460" s="3" t="str">
        <f t="shared" si="325"/>
        <v>-</v>
      </c>
      <c r="I460" s="3">
        <f t="shared" si="326"/>
        <v>130.38999999999999</v>
      </c>
      <c r="J460" s="3">
        <f t="shared" si="327"/>
        <v>-15.63</v>
      </c>
      <c r="K460" s="3">
        <f t="shared" si="328"/>
        <v>1.2491999999999999</v>
      </c>
      <c r="L460" s="85"/>
      <c r="M460" s="3" t="str">
        <f t="shared" si="329"/>
        <v>1.21</v>
      </c>
      <c r="N460" s="3" t="str">
        <f t="shared" si="330"/>
        <v>-</v>
      </c>
      <c r="O460" s="3">
        <f t="shared" si="331"/>
        <v>130.38999999999999</v>
      </c>
      <c r="P460" s="3">
        <f t="shared" si="332"/>
        <v>-15.63</v>
      </c>
      <c r="Q460" s="3">
        <f t="shared" si="333"/>
        <v>1.1104000000000001</v>
      </c>
      <c r="R460" s="85"/>
      <c r="S460" s="3" t="str">
        <f t="shared" si="334"/>
        <v>1.21</v>
      </c>
      <c r="T460" s="3" t="str">
        <f t="shared" si="335"/>
        <v>-</v>
      </c>
      <c r="U460" s="3">
        <f t="shared" si="336"/>
        <v>130.38999999999999</v>
      </c>
      <c r="V460" s="3">
        <f t="shared" si="337"/>
        <v>-15.63</v>
      </c>
      <c r="W460" s="3">
        <f t="shared" si="338"/>
        <v>0.97159999999999991</v>
      </c>
      <c r="X460" s="85"/>
      <c r="Y460" s="3" t="str">
        <f t="shared" si="339"/>
        <v>1.21</v>
      </c>
      <c r="Z460" s="3" t="str">
        <f t="shared" si="340"/>
        <v>-</v>
      </c>
      <c r="AA460" s="3">
        <f t="shared" si="341"/>
        <v>130.38999999999999</v>
      </c>
      <c r="AB460" s="3">
        <f t="shared" si="342"/>
        <v>-15.63</v>
      </c>
      <c r="AC460" s="3">
        <f t="shared" si="343"/>
        <v>0.83279999999999987</v>
      </c>
      <c r="AD460" s="85"/>
      <c r="AE460" s="3" t="str">
        <f t="shared" si="344"/>
        <v>1.21</v>
      </c>
      <c r="AF460" s="3" t="str">
        <f t="shared" si="345"/>
        <v>-</v>
      </c>
      <c r="AG460" s="3">
        <f t="shared" si="346"/>
        <v>130.38999999999999</v>
      </c>
      <c r="AH460" s="3">
        <f t="shared" si="347"/>
        <v>-15.63</v>
      </c>
      <c r="AI460" s="3">
        <f t="shared" si="348"/>
        <v>0.69399999999999995</v>
      </c>
      <c r="AJ460" s="85"/>
      <c r="AK460" s="3" t="str">
        <f t="shared" si="349"/>
        <v>1.21</v>
      </c>
      <c r="AL460" s="3" t="str">
        <f t="shared" si="350"/>
        <v>-</v>
      </c>
      <c r="AM460" s="3">
        <f t="shared" si="351"/>
        <v>130.38999999999999</v>
      </c>
      <c r="AN460" s="3">
        <f t="shared" si="352"/>
        <v>-15.63</v>
      </c>
      <c r="AO460" s="3">
        <f t="shared" si="353"/>
        <v>0.55520000000000003</v>
      </c>
      <c r="AP460" s="85"/>
      <c r="AQ460" s="3" t="str">
        <f t="shared" si="354"/>
        <v>1.21</v>
      </c>
      <c r="AR460" s="3" t="str">
        <f t="shared" si="355"/>
        <v>-</v>
      </c>
      <c r="AS460" s="3">
        <f t="shared" si="356"/>
        <v>130.38999999999999</v>
      </c>
      <c r="AT460" s="3">
        <f t="shared" si="357"/>
        <v>-15.63</v>
      </c>
      <c r="AU460" s="3">
        <f t="shared" si="358"/>
        <v>0.41639999999999994</v>
      </c>
      <c r="AV460" s="85"/>
      <c r="AW460" s="3" t="str">
        <f t="shared" si="359"/>
        <v>1.21</v>
      </c>
      <c r="AX460" s="3" t="str">
        <f t="shared" si="360"/>
        <v>-</v>
      </c>
      <c r="AY460" s="3">
        <f t="shared" si="361"/>
        <v>130.38999999999999</v>
      </c>
      <c r="AZ460" s="3">
        <f t="shared" si="362"/>
        <v>-15.63</v>
      </c>
      <c r="BA460" s="3">
        <f t="shared" si="363"/>
        <v>0.27760000000000001</v>
      </c>
      <c r="BB460" s="85"/>
      <c r="BC460" s="3" t="str">
        <f t="shared" si="364"/>
        <v>1.21</v>
      </c>
      <c r="BD460" s="3" t="str">
        <f t="shared" si="365"/>
        <v>-</v>
      </c>
      <c r="BE460" s="3">
        <f t="shared" si="366"/>
        <v>130.38999999999999</v>
      </c>
      <c r="BF460" s="3">
        <f t="shared" si="367"/>
        <v>-15.63</v>
      </c>
      <c r="BG460" s="3">
        <f t="shared" si="368"/>
        <v>0.13880000000000001</v>
      </c>
    </row>
    <row r="461" spans="1:59" x14ac:dyDescent="0.3">
      <c r="A461" s="1" t="str">
        <f>'Forward collapse simulation'!B471</f>
        <v>1.21</v>
      </c>
      <c r="B461" s="37" t="str">
        <f>IF('Forward collapse simulation'!C471="","-",'Forward collapse simulation'!C471)</f>
        <v>-</v>
      </c>
      <c r="C461" s="85">
        <f>'Forward collapse simulation'!E471</f>
        <v>128.09</v>
      </c>
      <c r="D461" s="85">
        <f>'Forward collapse simulation'!F471</f>
        <v>-21.58</v>
      </c>
      <c r="E461" s="85">
        <f>'Forward collapse simulation'!D471</f>
        <v>0.79700000000000004</v>
      </c>
      <c r="F461" s="85"/>
      <c r="G461" s="3" t="str">
        <f t="shared" si="324"/>
        <v>1.21</v>
      </c>
      <c r="H461" s="3" t="str">
        <f t="shared" si="325"/>
        <v>-</v>
      </c>
      <c r="I461" s="3">
        <f t="shared" si="326"/>
        <v>128.09</v>
      </c>
      <c r="J461" s="3">
        <f t="shared" si="327"/>
        <v>-21.58</v>
      </c>
      <c r="K461" s="3">
        <f t="shared" si="328"/>
        <v>0.71730000000000005</v>
      </c>
      <c r="L461" s="85"/>
      <c r="M461" s="3" t="str">
        <f t="shared" si="329"/>
        <v>1.21</v>
      </c>
      <c r="N461" s="3" t="str">
        <f t="shared" si="330"/>
        <v>-</v>
      </c>
      <c r="O461" s="3">
        <f t="shared" si="331"/>
        <v>128.09</v>
      </c>
      <c r="P461" s="3">
        <f t="shared" si="332"/>
        <v>-21.58</v>
      </c>
      <c r="Q461" s="3">
        <f t="shared" si="333"/>
        <v>0.63760000000000006</v>
      </c>
      <c r="R461" s="85"/>
      <c r="S461" s="3" t="str">
        <f t="shared" si="334"/>
        <v>1.21</v>
      </c>
      <c r="T461" s="3" t="str">
        <f t="shared" si="335"/>
        <v>-</v>
      </c>
      <c r="U461" s="3">
        <f t="shared" si="336"/>
        <v>128.09</v>
      </c>
      <c r="V461" s="3">
        <f t="shared" si="337"/>
        <v>-21.58</v>
      </c>
      <c r="W461" s="3">
        <f t="shared" si="338"/>
        <v>0.55789999999999995</v>
      </c>
      <c r="X461" s="85"/>
      <c r="Y461" s="3" t="str">
        <f t="shared" si="339"/>
        <v>1.21</v>
      </c>
      <c r="Z461" s="3" t="str">
        <f t="shared" si="340"/>
        <v>-</v>
      </c>
      <c r="AA461" s="3">
        <f t="shared" si="341"/>
        <v>128.09</v>
      </c>
      <c r="AB461" s="3">
        <f t="shared" si="342"/>
        <v>-21.58</v>
      </c>
      <c r="AC461" s="3">
        <f t="shared" si="343"/>
        <v>0.47820000000000001</v>
      </c>
      <c r="AD461" s="85"/>
      <c r="AE461" s="3" t="str">
        <f t="shared" si="344"/>
        <v>1.21</v>
      </c>
      <c r="AF461" s="3" t="str">
        <f t="shared" si="345"/>
        <v>-</v>
      </c>
      <c r="AG461" s="3">
        <f t="shared" si="346"/>
        <v>128.09</v>
      </c>
      <c r="AH461" s="3">
        <f t="shared" si="347"/>
        <v>-21.58</v>
      </c>
      <c r="AI461" s="3">
        <f t="shared" si="348"/>
        <v>0.39850000000000002</v>
      </c>
      <c r="AJ461" s="85"/>
      <c r="AK461" s="3" t="str">
        <f t="shared" si="349"/>
        <v>1.21</v>
      </c>
      <c r="AL461" s="3" t="str">
        <f t="shared" si="350"/>
        <v>-</v>
      </c>
      <c r="AM461" s="3">
        <f t="shared" si="351"/>
        <v>128.09</v>
      </c>
      <c r="AN461" s="3">
        <f t="shared" si="352"/>
        <v>-21.58</v>
      </c>
      <c r="AO461" s="3">
        <f t="shared" si="353"/>
        <v>0.31880000000000003</v>
      </c>
      <c r="AP461" s="85"/>
      <c r="AQ461" s="3" t="str">
        <f t="shared" si="354"/>
        <v>1.21</v>
      </c>
      <c r="AR461" s="3" t="str">
        <f t="shared" si="355"/>
        <v>-</v>
      </c>
      <c r="AS461" s="3">
        <f t="shared" si="356"/>
        <v>128.09</v>
      </c>
      <c r="AT461" s="3">
        <f t="shared" si="357"/>
        <v>-21.58</v>
      </c>
      <c r="AU461" s="3">
        <f t="shared" si="358"/>
        <v>0.23910000000000001</v>
      </c>
      <c r="AV461" s="85"/>
      <c r="AW461" s="3" t="str">
        <f t="shared" si="359"/>
        <v>1.21</v>
      </c>
      <c r="AX461" s="3" t="str">
        <f t="shared" si="360"/>
        <v>-</v>
      </c>
      <c r="AY461" s="3">
        <f t="shared" si="361"/>
        <v>128.09</v>
      </c>
      <c r="AZ461" s="3">
        <f t="shared" si="362"/>
        <v>-21.58</v>
      </c>
      <c r="BA461" s="3">
        <f t="shared" si="363"/>
        <v>0.15940000000000001</v>
      </c>
      <c r="BB461" s="85"/>
      <c r="BC461" s="3" t="str">
        <f t="shared" si="364"/>
        <v>1.21</v>
      </c>
      <c r="BD461" s="3" t="str">
        <f t="shared" si="365"/>
        <v>-</v>
      </c>
      <c r="BE461" s="3">
        <f t="shared" si="366"/>
        <v>128.09</v>
      </c>
      <c r="BF461" s="3">
        <f t="shared" si="367"/>
        <v>-21.58</v>
      </c>
      <c r="BG461" s="3">
        <f t="shared" si="368"/>
        <v>7.9700000000000007E-2</v>
      </c>
    </row>
    <row r="462" spans="1:59" x14ac:dyDescent="0.3">
      <c r="A462" s="1" t="str">
        <f>'Forward collapse simulation'!B472</f>
        <v>1.21</v>
      </c>
      <c r="B462" s="37" t="str">
        <f>IF('Forward collapse simulation'!C472="","-",'Forward collapse simulation'!C472)</f>
        <v>-</v>
      </c>
      <c r="C462" s="85">
        <f>'Forward collapse simulation'!E472</f>
        <v>126.37</v>
      </c>
      <c r="D462" s="85">
        <f>'Forward collapse simulation'!F472</f>
        <v>-37.53</v>
      </c>
      <c r="E462" s="85">
        <f>'Forward collapse simulation'!D472</f>
        <v>0.374</v>
      </c>
      <c r="F462" s="85"/>
      <c r="G462" s="3" t="str">
        <f t="shared" si="324"/>
        <v>1.21</v>
      </c>
      <c r="H462" s="3" t="str">
        <f t="shared" si="325"/>
        <v>-</v>
      </c>
      <c r="I462" s="3">
        <f t="shared" si="326"/>
        <v>126.37</v>
      </c>
      <c r="J462" s="3">
        <f t="shared" si="327"/>
        <v>-37.53</v>
      </c>
      <c r="K462" s="3">
        <f t="shared" si="328"/>
        <v>0.33660000000000001</v>
      </c>
      <c r="L462" s="85"/>
      <c r="M462" s="3" t="str">
        <f t="shared" si="329"/>
        <v>1.21</v>
      </c>
      <c r="N462" s="3" t="str">
        <f t="shared" si="330"/>
        <v>-</v>
      </c>
      <c r="O462" s="3">
        <f t="shared" si="331"/>
        <v>126.37</v>
      </c>
      <c r="P462" s="3">
        <f t="shared" si="332"/>
        <v>-37.53</v>
      </c>
      <c r="Q462" s="3">
        <f t="shared" si="333"/>
        <v>0.29920000000000002</v>
      </c>
      <c r="R462" s="85"/>
      <c r="S462" s="3" t="str">
        <f t="shared" si="334"/>
        <v>1.21</v>
      </c>
      <c r="T462" s="3" t="str">
        <f t="shared" si="335"/>
        <v>-</v>
      </c>
      <c r="U462" s="3">
        <f t="shared" si="336"/>
        <v>126.37</v>
      </c>
      <c r="V462" s="3">
        <f t="shared" si="337"/>
        <v>-37.53</v>
      </c>
      <c r="W462" s="3">
        <f t="shared" si="338"/>
        <v>0.26179999999999998</v>
      </c>
      <c r="X462" s="85"/>
      <c r="Y462" s="3" t="str">
        <f t="shared" si="339"/>
        <v>1.21</v>
      </c>
      <c r="Z462" s="3" t="str">
        <f t="shared" si="340"/>
        <v>-</v>
      </c>
      <c r="AA462" s="3">
        <f t="shared" si="341"/>
        <v>126.37</v>
      </c>
      <c r="AB462" s="3">
        <f t="shared" si="342"/>
        <v>-37.53</v>
      </c>
      <c r="AC462" s="3">
        <f t="shared" si="343"/>
        <v>0.22439999999999999</v>
      </c>
      <c r="AD462" s="85"/>
      <c r="AE462" s="3" t="str">
        <f t="shared" si="344"/>
        <v>1.21</v>
      </c>
      <c r="AF462" s="3" t="str">
        <f t="shared" si="345"/>
        <v>-</v>
      </c>
      <c r="AG462" s="3">
        <f t="shared" si="346"/>
        <v>126.37</v>
      </c>
      <c r="AH462" s="3">
        <f t="shared" si="347"/>
        <v>-37.53</v>
      </c>
      <c r="AI462" s="3">
        <f t="shared" si="348"/>
        <v>0.187</v>
      </c>
      <c r="AJ462" s="85"/>
      <c r="AK462" s="3" t="str">
        <f t="shared" si="349"/>
        <v>1.21</v>
      </c>
      <c r="AL462" s="3" t="str">
        <f t="shared" si="350"/>
        <v>-</v>
      </c>
      <c r="AM462" s="3">
        <f t="shared" si="351"/>
        <v>126.37</v>
      </c>
      <c r="AN462" s="3">
        <f t="shared" si="352"/>
        <v>-37.53</v>
      </c>
      <c r="AO462" s="3">
        <f t="shared" si="353"/>
        <v>0.14960000000000001</v>
      </c>
      <c r="AP462" s="85"/>
      <c r="AQ462" s="3" t="str">
        <f t="shared" si="354"/>
        <v>1.21</v>
      </c>
      <c r="AR462" s="3" t="str">
        <f t="shared" si="355"/>
        <v>-</v>
      </c>
      <c r="AS462" s="3">
        <f t="shared" si="356"/>
        <v>126.37</v>
      </c>
      <c r="AT462" s="3">
        <f t="shared" si="357"/>
        <v>-37.53</v>
      </c>
      <c r="AU462" s="3">
        <f t="shared" si="358"/>
        <v>0.11219999999999999</v>
      </c>
      <c r="AV462" s="85"/>
      <c r="AW462" s="3" t="str">
        <f t="shared" si="359"/>
        <v>1.21</v>
      </c>
      <c r="AX462" s="3" t="str">
        <f t="shared" si="360"/>
        <v>-</v>
      </c>
      <c r="AY462" s="3">
        <f t="shared" si="361"/>
        <v>126.37</v>
      </c>
      <c r="AZ462" s="3">
        <f t="shared" si="362"/>
        <v>-37.53</v>
      </c>
      <c r="BA462" s="3">
        <f t="shared" si="363"/>
        <v>7.4800000000000005E-2</v>
      </c>
      <c r="BB462" s="85"/>
      <c r="BC462" s="3" t="str">
        <f t="shared" si="364"/>
        <v>1.21</v>
      </c>
      <c r="BD462" s="3" t="str">
        <f t="shared" si="365"/>
        <v>-</v>
      </c>
      <c r="BE462" s="3">
        <f t="shared" si="366"/>
        <v>126.37</v>
      </c>
      <c r="BF462" s="3">
        <f t="shared" si="367"/>
        <v>-37.53</v>
      </c>
      <c r="BG462" s="3">
        <f t="shared" si="368"/>
        <v>3.7400000000000003E-2</v>
      </c>
    </row>
    <row r="463" spans="1:59" x14ac:dyDescent="0.3">
      <c r="A463" s="1" t="str">
        <f>'Forward collapse simulation'!B473</f>
        <v>1.21</v>
      </c>
      <c r="B463" s="37" t="str">
        <f>IF('Forward collapse simulation'!C473="","-",'Forward collapse simulation'!C473)</f>
        <v>-</v>
      </c>
      <c r="C463" s="85">
        <f>'Forward collapse simulation'!E473</f>
        <v>115.44</v>
      </c>
      <c r="D463" s="85">
        <f>'Forward collapse simulation'!F473</f>
        <v>-65.73</v>
      </c>
      <c r="E463" s="85">
        <f>'Forward collapse simulation'!D473</f>
        <v>0.27800000000000002</v>
      </c>
      <c r="F463" s="85"/>
      <c r="G463" s="3" t="str">
        <f t="shared" si="324"/>
        <v>1.21</v>
      </c>
      <c r="H463" s="3" t="str">
        <f t="shared" si="325"/>
        <v>-</v>
      </c>
      <c r="I463" s="3">
        <f t="shared" si="326"/>
        <v>115.44</v>
      </c>
      <c r="J463" s="3">
        <f t="shared" si="327"/>
        <v>-65.73</v>
      </c>
      <c r="K463" s="3">
        <f t="shared" si="328"/>
        <v>0.25020000000000003</v>
      </c>
      <c r="L463" s="85"/>
      <c r="M463" s="3" t="str">
        <f t="shared" si="329"/>
        <v>1.21</v>
      </c>
      <c r="N463" s="3" t="str">
        <f t="shared" si="330"/>
        <v>-</v>
      </c>
      <c r="O463" s="3">
        <f t="shared" si="331"/>
        <v>115.44</v>
      </c>
      <c r="P463" s="3">
        <f t="shared" si="332"/>
        <v>-65.73</v>
      </c>
      <c r="Q463" s="3">
        <f t="shared" si="333"/>
        <v>0.22240000000000004</v>
      </c>
      <c r="R463" s="85"/>
      <c r="S463" s="3" t="str">
        <f t="shared" si="334"/>
        <v>1.21</v>
      </c>
      <c r="T463" s="3" t="str">
        <f t="shared" si="335"/>
        <v>-</v>
      </c>
      <c r="U463" s="3">
        <f t="shared" si="336"/>
        <v>115.44</v>
      </c>
      <c r="V463" s="3">
        <f t="shared" si="337"/>
        <v>-65.73</v>
      </c>
      <c r="W463" s="3">
        <f t="shared" si="338"/>
        <v>0.1946</v>
      </c>
      <c r="X463" s="85"/>
      <c r="Y463" s="3" t="str">
        <f t="shared" si="339"/>
        <v>1.21</v>
      </c>
      <c r="Z463" s="3" t="str">
        <f t="shared" si="340"/>
        <v>-</v>
      </c>
      <c r="AA463" s="3">
        <f t="shared" si="341"/>
        <v>115.44</v>
      </c>
      <c r="AB463" s="3">
        <f t="shared" si="342"/>
        <v>-65.73</v>
      </c>
      <c r="AC463" s="3">
        <f t="shared" si="343"/>
        <v>0.1668</v>
      </c>
      <c r="AD463" s="85"/>
      <c r="AE463" s="3" t="str">
        <f t="shared" si="344"/>
        <v>1.21</v>
      </c>
      <c r="AF463" s="3" t="str">
        <f t="shared" si="345"/>
        <v>-</v>
      </c>
      <c r="AG463" s="3">
        <f t="shared" si="346"/>
        <v>115.44</v>
      </c>
      <c r="AH463" s="3">
        <f t="shared" si="347"/>
        <v>-65.73</v>
      </c>
      <c r="AI463" s="3">
        <f t="shared" si="348"/>
        <v>0.13900000000000001</v>
      </c>
      <c r="AJ463" s="85"/>
      <c r="AK463" s="3" t="str">
        <f t="shared" si="349"/>
        <v>1.21</v>
      </c>
      <c r="AL463" s="3" t="str">
        <f t="shared" si="350"/>
        <v>-</v>
      </c>
      <c r="AM463" s="3">
        <f t="shared" si="351"/>
        <v>115.44</v>
      </c>
      <c r="AN463" s="3">
        <f t="shared" si="352"/>
        <v>-65.73</v>
      </c>
      <c r="AO463" s="3">
        <f t="shared" si="353"/>
        <v>0.11120000000000002</v>
      </c>
      <c r="AP463" s="85"/>
      <c r="AQ463" s="3" t="str">
        <f t="shared" si="354"/>
        <v>1.21</v>
      </c>
      <c r="AR463" s="3" t="str">
        <f t="shared" si="355"/>
        <v>-</v>
      </c>
      <c r="AS463" s="3">
        <f t="shared" si="356"/>
        <v>115.44</v>
      </c>
      <c r="AT463" s="3">
        <f t="shared" si="357"/>
        <v>-65.73</v>
      </c>
      <c r="AU463" s="3">
        <f t="shared" si="358"/>
        <v>8.3400000000000002E-2</v>
      </c>
      <c r="AV463" s="85"/>
      <c r="AW463" s="3" t="str">
        <f t="shared" si="359"/>
        <v>1.21</v>
      </c>
      <c r="AX463" s="3" t="str">
        <f t="shared" si="360"/>
        <v>-</v>
      </c>
      <c r="AY463" s="3">
        <f t="shared" si="361"/>
        <v>115.44</v>
      </c>
      <c r="AZ463" s="3">
        <f t="shared" si="362"/>
        <v>-65.73</v>
      </c>
      <c r="BA463" s="3">
        <f t="shared" si="363"/>
        <v>5.5600000000000011E-2</v>
      </c>
      <c r="BB463" s="85"/>
      <c r="BC463" s="3" t="str">
        <f t="shared" si="364"/>
        <v>1.21</v>
      </c>
      <c r="BD463" s="3" t="str">
        <f t="shared" si="365"/>
        <v>-</v>
      </c>
      <c r="BE463" s="3">
        <f t="shared" si="366"/>
        <v>115.44</v>
      </c>
      <c r="BF463" s="3">
        <f t="shared" si="367"/>
        <v>-65.73</v>
      </c>
      <c r="BG463" s="3">
        <f t="shared" si="368"/>
        <v>2.7800000000000005E-2</v>
      </c>
    </row>
    <row r="464" spans="1:59" x14ac:dyDescent="0.3">
      <c r="A464" s="1" t="str">
        <f>'Forward collapse simulation'!B474</f>
        <v>1.21</v>
      </c>
      <c r="B464" s="37" t="str">
        <f>IF('Forward collapse simulation'!C474="","-",'Forward collapse simulation'!C474)</f>
        <v>1.22</v>
      </c>
      <c r="C464" s="85">
        <f>'Forward collapse simulation'!E474</f>
        <v>37.68</v>
      </c>
      <c r="D464" s="85">
        <f>'Forward collapse simulation'!F474</f>
        <v>2.52</v>
      </c>
      <c r="E464" s="85">
        <f>'Forward collapse simulation'!D474</f>
        <v>6.7850000000000001</v>
      </c>
      <c r="F464" s="85"/>
      <c r="G464" s="3" t="str">
        <f t="shared" si="324"/>
        <v>1.21</v>
      </c>
      <c r="H464" s="3" t="str">
        <f t="shared" si="325"/>
        <v>1.22</v>
      </c>
      <c r="I464" s="3">
        <f t="shared" si="326"/>
        <v>37.68</v>
      </c>
      <c r="J464" s="3">
        <f t="shared" si="327"/>
        <v>2.52</v>
      </c>
      <c r="K464" s="3">
        <f t="shared" si="328"/>
        <v>6.7850000000000001</v>
      </c>
      <c r="L464" s="85"/>
      <c r="M464" s="3" t="str">
        <f t="shared" si="329"/>
        <v>1.21</v>
      </c>
      <c r="N464" s="3" t="str">
        <f t="shared" si="330"/>
        <v>1.22</v>
      </c>
      <c r="O464" s="3">
        <f t="shared" si="331"/>
        <v>37.68</v>
      </c>
      <c r="P464" s="3">
        <f t="shared" si="332"/>
        <v>2.52</v>
      </c>
      <c r="Q464" s="3">
        <f t="shared" si="333"/>
        <v>6.7850000000000001</v>
      </c>
      <c r="R464" s="85"/>
      <c r="S464" s="3" t="str">
        <f t="shared" si="334"/>
        <v>1.21</v>
      </c>
      <c r="T464" s="3" t="str">
        <f t="shared" si="335"/>
        <v>1.22</v>
      </c>
      <c r="U464" s="3">
        <f t="shared" si="336"/>
        <v>37.68</v>
      </c>
      <c r="V464" s="3">
        <f t="shared" si="337"/>
        <v>2.52</v>
      </c>
      <c r="W464" s="3">
        <f t="shared" si="338"/>
        <v>6.7850000000000001</v>
      </c>
      <c r="X464" s="85"/>
      <c r="Y464" s="3" t="str">
        <f t="shared" si="339"/>
        <v>1.21</v>
      </c>
      <c r="Z464" s="3" t="str">
        <f t="shared" si="340"/>
        <v>1.22</v>
      </c>
      <c r="AA464" s="3">
        <f t="shared" si="341"/>
        <v>37.68</v>
      </c>
      <c r="AB464" s="3">
        <f t="shared" si="342"/>
        <v>2.52</v>
      </c>
      <c r="AC464" s="3">
        <f t="shared" si="343"/>
        <v>6.7850000000000001</v>
      </c>
      <c r="AD464" s="85"/>
      <c r="AE464" s="3" t="str">
        <f t="shared" si="344"/>
        <v>1.21</v>
      </c>
      <c r="AF464" s="3" t="str">
        <f t="shared" si="345"/>
        <v>1.22</v>
      </c>
      <c r="AG464" s="3">
        <f t="shared" si="346"/>
        <v>37.68</v>
      </c>
      <c r="AH464" s="3">
        <f t="shared" si="347"/>
        <v>2.52</v>
      </c>
      <c r="AI464" s="3">
        <f t="shared" si="348"/>
        <v>6.7850000000000001</v>
      </c>
      <c r="AJ464" s="85"/>
      <c r="AK464" s="3" t="str">
        <f t="shared" si="349"/>
        <v>1.21</v>
      </c>
      <c r="AL464" s="3" t="str">
        <f t="shared" si="350"/>
        <v>1.22</v>
      </c>
      <c r="AM464" s="3">
        <f t="shared" si="351"/>
        <v>37.68</v>
      </c>
      <c r="AN464" s="3">
        <f t="shared" si="352"/>
        <v>2.52</v>
      </c>
      <c r="AO464" s="3">
        <f t="shared" si="353"/>
        <v>6.7850000000000001</v>
      </c>
      <c r="AP464" s="85"/>
      <c r="AQ464" s="3" t="str">
        <f t="shared" si="354"/>
        <v>1.21</v>
      </c>
      <c r="AR464" s="3" t="str">
        <f t="shared" si="355"/>
        <v>1.22</v>
      </c>
      <c r="AS464" s="3">
        <f t="shared" si="356"/>
        <v>37.68</v>
      </c>
      <c r="AT464" s="3">
        <f t="shared" si="357"/>
        <v>2.52</v>
      </c>
      <c r="AU464" s="3">
        <f t="shared" si="358"/>
        <v>6.7850000000000001</v>
      </c>
      <c r="AV464" s="85"/>
      <c r="AW464" s="3" t="str">
        <f t="shared" si="359"/>
        <v>1.21</v>
      </c>
      <c r="AX464" s="3" t="str">
        <f t="shared" si="360"/>
        <v>1.22</v>
      </c>
      <c r="AY464" s="3">
        <f t="shared" si="361"/>
        <v>37.68</v>
      </c>
      <c r="AZ464" s="3">
        <f t="shared" si="362"/>
        <v>2.52</v>
      </c>
      <c r="BA464" s="3">
        <f t="shared" si="363"/>
        <v>6.7850000000000001</v>
      </c>
      <c r="BB464" s="85"/>
      <c r="BC464" s="3" t="str">
        <f t="shared" si="364"/>
        <v>1.21</v>
      </c>
      <c r="BD464" s="3" t="str">
        <f t="shared" si="365"/>
        <v>1.22</v>
      </c>
      <c r="BE464" s="3">
        <f t="shared" si="366"/>
        <v>37.68</v>
      </c>
      <c r="BF464" s="3">
        <f t="shared" si="367"/>
        <v>2.52</v>
      </c>
      <c r="BG464" s="3">
        <f t="shared" si="368"/>
        <v>6.7850000000000001</v>
      </c>
    </row>
    <row r="465" spans="1:59" x14ac:dyDescent="0.3">
      <c r="A465" s="1" t="str">
        <f>'Forward collapse simulation'!B475</f>
        <v>1.22</v>
      </c>
      <c r="B465" s="37" t="str">
        <f>IF('Forward collapse simulation'!C475="","-",'Forward collapse simulation'!C475)</f>
        <v>-</v>
      </c>
      <c r="C465" s="85">
        <f>'Forward collapse simulation'!E475</f>
        <v>315.49</v>
      </c>
      <c r="D465" s="85">
        <f>'Forward collapse simulation'!F475</f>
        <v>-66.489999999999995</v>
      </c>
      <c r="E465" s="85">
        <f>'Forward collapse simulation'!D475</f>
        <v>1.04</v>
      </c>
      <c r="F465" s="85"/>
      <c r="G465" s="3" t="str">
        <f t="shared" si="324"/>
        <v>1.22</v>
      </c>
      <c r="H465" s="3" t="str">
        <f t="shared" si="325"/>
        <v>-</v>
      </c>
      <c r="I465" s="3">
        <f t="shared" si="326"/>
        <v>315.49</v>
      </c>
      <c r="J465" s="3">
        <f t="shared" si="327"/>
        <v>-66.489999999999995</v>
      </c>
      <c r="K465" s="3">
        <f t="shared" si="328"/>
        <v>0.93600000000000005</v>
      </c>
      <c r="L465" s="85"/>
      <c r="M465" s="3" t="str">
        <f t="shared" si="329"/>
        <v>1.22</v>
      </c>
      <c r="N465" s="3" t="str">
        <f t="shared" si="330"/>
        <v>-</v>
      </c>
      <c r="O465" s="3">
        <f t="shared" si="331"/>
        <v>315.49</v>
      </c>
      <c r="P465" s="3">
        <f t="shared" si="332"/>
        <v>-66.489999999999995</v>
      </c>
      <c r="Q465" s="3">
        <f t="shared" si="333"/>
        <v>0.83200000000000007</v>
      </c>
      <c r="R465" s="85"/>
      <c r="S465" s="3" t="str">
        <f t="shared" si="334"/>
        <v>1.22</v>
      </c>
      <c r="T465" s="3" t="str">
        <f t="shared" si="335"/>
        <v>-</v>
      </c>
      <c r="U465" s="3">
        <f t="shared" si="336"/>
        <v>315.49</v>
      </c>
      <c r="V465" s="3">
        <f t="shared" si="337"/>
        <v>-66.489999999999995</v>
      </c>
      <c r="W465" s="3">
        <f t="shared" si="338"/>
        <v>0.72799999999999998</v>
      </c>
      <c r="X465" s="85"/>
      <c r="Y465" s="3" t="str">
        <f t="shared" si="339"/>
        <v>1.22</v>
      </c>
      <c r="Z465" s="3" t="str">
        <f t="shared" si="340"/>
        <v>-</v>
      </c>
      <c r="AA465" s="3">
        <f t="shared" si="341"/>
        <v>315.49</v>
      </c>
      <c r="AB465" s="3">
        <f t="shared" si="342"/>
        <v>-66.489999999999995</v>
      </c>
      <c r="AC465" s="3">
        <f t="shared" si="343"/>
        <v>0.624</v>
      </c>
      <c r="AD465" s="85"/>
      <c r="AE465" s="3" t="str">
        <f t="shared" si="344"/>
        <v>1.22</v>
      </c>
      <c r="AF465" s="3" t="str">
        <f t="shared" si="345"/>
        <v>-</v>
      </c>
      <c r="AG465" s="3">
        <f t="shared" si="346"/>
        <v>315.49</v>
      </c>
      <c r="AH465" s="3">
        <f t="shared" si="347"/>
        <v>-66.489999999999995</v>
      </c>
      <c r="AI465" s="3">
        <f t="shared" si="348"/>
        <v>0.52</v>
      </c>
      <c r="AJ465" s="85"/>
      <c r="AK465" s="3" t="str">
        <f t="shared" si="349"/>
        <v>1.22</v>
      </c>
      <c r="AL465" s="3" t="str">
        <f t="shared" si="350"/>
        <v>-</v>
      </c>
      <c r="AM465" s="3">
        <f t="shared" si="351"/>
        <v>315.49</v>
      </c>
      <c r="AN465" s="3">
        <f t="shared" si="352"/>
        <v>-66.489999999999995</v>
      </c>
      <c r="AO465" s="3">
        <f t="shared" si="353"/>
        <v>0.41600000000000004</v>
      </c>
      <c r="AP465" s="85"/>
      <c r="AQ465" s="3" t="str">
        <f t="shared" si="354"/>
        <v>1.22</v>
      </c>
      <c r="AR465" s="3" t="str">
        <f t="shared" si="355"/>
        <v>-</v>
      </c>
      <c r="AS465" s="3">
        <f t="shared" si="356"/>
        <v>315.49</v>
      </c>
      <c r="AT465" s="3">
        <f t="shared" si="357"/>
        <v>-66.489999999999995</v>
      </c>
      <c r="AU465" s="3">
        <f t="shared" si="358"/>
        <v>0.312</v>
      </c>
      <c r="AV465" s="85"/>
      <c r="AW465" s="3" t="str">
        <f t="shared" si="359"/>
        <v>1.22</v>
      </c>
      <c r="AX465" s="3" t="str">
        <f t="shared" si="360"/>
        <v>-</v>
      </c>
      <c r="AY465" s="3">
        <f t="shared" si="361"/>
        <v>315.49</v>
      </c>
      <c r="AZ465" s="3">
        <f t="shared" si="362"/>
        <v>-66.489999999999995</v>
      </c>
      <c r="BA465" s="3">
        <f t="shared" si="363"/>
        <v>0.20800000000000002</v>
      </c>
      <c r="BB465" s="85"/>
      <c r="BC465" s="3" t="str">
        <f t="shared" si="364"/>
        <v>1.22</v>
      </c>
      <c r="BD465" s="3" t="str">
        <f t="shared" si="365"/>
        <v>-</v>
      </c>
      <c r="BE465" s="3">
        <f t="shared" si="366"/>
        <v>315.49</v>
      </c>
      <c r="BF465" s="3">
        <f t="shared" si="367"/>
        <v>-66.489999999999995</v>
      </c>
      <c r="BG465" s="3">
        <f t="shared" si="368"/>
        <v>0.10400000000000001</v>
      </c>
    </row>
    <row r="466" spans="1:59" x14ac:dyDescent="0.3">
      <c r="A466" s="1" t="str">
        <f>'Forward collapse simulation'!B476</f>
        <v>1.22</v>
      </c>
      <c r="B466" s="37" t="str">
        <f>IF('Forward collapse simulation'!C476="","-",'Forward collapse simulation'!C476)</f>
        <v>-</v>
      </c>
      <c r="C466" s="85">
        <f>'Forward collapse simulation'!E476</f>
        <v>300</v>
      </c>
      <c r="D466" s="85">
        <f>'Forward collapse simulation'!F476</f>
        <v>-40.6</v>
      </c>
      <c r="E466" s="85">
        <f>'Forward collapse simulation'!D476</f>
        <v>1.63</v>
      </c>
      <c r="F466" s="85"/>
      <c r="G466" s="3" t="str">
        <f t="shared" si="324"/>
        <v>1.22</v>
      </c>
      <c r="H466" s="3" t="str">
        <f t="shared" si="325"/>
        <v>-</v>
      </c>
      <c r="I466" s="3">
        <f t="shared" si="326"/>
        <v>300</v>
      </c>
      <c r="J466" s="3">
        <f t="shared" si="327"/>
        <v>-40.6</v>
      </c>
      <c r="K466" s="3">
        <f t="shared" si="328"/>
        <v>1.4669999999999999</v>
      </c>
      <c r="L466" s="85"/>
      <c r="M466" s="3" t="str">
        <f t="shared" si="329"/>
        <v>1.22</v>
      </c>
      <c r="N466" s="3" t="str">
        <f t="shared" si="330"/>
        <v>-</v>
      </c>
      <c r="O466" s="3">
        <f t="shared" si="331"/>
        <v>300</v>
      </c>
      <c r="P466" s="3">
        <f t="shared" si="332"/>
        <v>-40.6</v>
      </c>
      <c r="Q466" s="3">
        <f t="shared" si="333"/>
        <v>1.304</v>
      </c>
      <c r="R466" s="85"/>
      <c r="S466" s="3" t="str">
        <f t="shared" si="334"/>
        <v>1.22</v>
      </c>
      <c r="T466" s="3" t="str">
        <f t="shared" si="335"/>
        <v>-</v>
      </c>
      <c r="U466" s="3">
        <f t="shared" si="336"/>
        <v>300</v>
      </c>
      <c r="V466" s="3">
        <f t="shared" si="337"/>
        <v>-40.6</v>
      </c>
      <c r="W466" s="3">
        <f t="shared" si="338"/>
        <v>1.1409999999999998</v>
      </c>
      <c r="X466" s="85"/>
      <c r="Y466" s="3" t="str">
        <f t="shared" si="339"/>
        <v>1.22</v>
      </c>
      <c r="Z466" s="3" t="str">
        <f t="shared" si="340"/>
        <v>-</v>
      </c>
      <c r="AA466" s="3">
        <f t="shared" si="341"/>
        <v>300</v>
      </c>
      <c r="AB466" s="3">
        <f t="shared" si="342"/>
        <v>-40.6</v>
      </c>
      <c r="AC466" s="3">
        <f t="shared" si="343"/>
        <v>0.97799999999999987</v>
      </c>
      <c r="AD466" s="85"/>
      <c r="AE466" s="3" t="str">
        <f t="shared" si="344"/>
        <v>1.22</v>
      </c>
      <c r="AF466" s="3" t="str">
        <f t="shared" si="345"/>
        <v>-</v>
      </c>
      <c r="AG466" s="3">
        <f t="shared" si="346"/>
        <v>300</v>
      </c>
      <c r="AH466" s="3">
        <f t="shared" si="347"/>
        <v>-40.6</v>
      </c>
      <c r="AI466" s="3">
        <f t="shared" si="348"/>
        <v>0.81499999999999995</v>
      </c>
      <c r="AJ466" s="85"/>
      <c r="AK466" s="3" t="str">
        <f t="shared" si="349"/>
        <v>1.22</v>
      </c>
      <c r="AL466" s="3" t="str">
        <f t="shared" si="350"/>
        <v>-</v>
      </c>
      <c r="AM466" s="3">
        <f t="shared" si="351"/>
        <v>300</v>
      </c>
      <c r="AN466" s="3">
        <f t="shared" si="352"/>
        <v>-40.6</v>
      </c>
      <c r="AO466" s="3">
        <f t="shared" si="353"/>
        <v>0.65200000000000002</v>
      </c>
      <c r="AP466" s="85"/>
      <c r="AQ466" s="3" t="str">
        <f t="shared" si="354"/>
        <v>1.22</v>
      </c>
      <c r="AR466" s="3" t="str">
        <f t="shared" si="355"/>
        <v>-</v>
      </c>
      <c r="AS466" s="3">
        <f t="shared" si="356"/>
        <v>300</v>
      </c>
      <c r="AT466" s="3">
        <f t="shared" si="357"/>
        <v>-40.6</v>
      </c>
      <c r="AU466" s="3">
        <f t="shared" si="358"/>
        <v>0.48899999999999993</v>
      </c>
      <c r="AV466" s="85"/>
      <c r="AW466" s="3" t="str">
        <f t="shared" si="359"/>
        <v>1.22</v>
      </c>
      <c r="AX466" s="3" t="str">
        <f t="shared" si="360"/>
        <v>-</v>
      </c>
      <c r="AY466" s="3">
        <f t="shared" si="361"/>
        <v>300</v>
      </c>
      <c r="AZ466" s="3">
        <f t="shared" si="362"/>
        <v>-40.6</v>
      </c>
      <c r="BA466" s="3">
        <f t="shared" si="363"/>
        <v>0.32600000000000001</v>
      </c>
      <c r="BB466" s="85"/>
      <c r="BC466" s="3" t="str">
        <f t="shared" si="364"/>
        <v>1.22</v>
      </c>
      <c r="BD466" s="3" t="str">
        <f t="shared" si="365"/>
        <v>-</v>
      </c>
      <c r="BE466" s="3">
        <f t="shared" si="366"/>
        <v>300</v>
      </c>
      <c r="BF466" s="3">
        <f t="shared" si="367"/>
        <v>-40.6</v>
      </c>
      <c r="BG466" s="3">
        <f t="shared" si="368"/>
        <v>0.16300000000000001</v>
      </c>
    </row>
    <row r="467" spans="1:59" x14ac:dyDescent="0.3">
      <c r="A467" s="1" t="str">
        <f>'Forward collapse simulation'!B477</f>
        <v>1.22</v>
      </c>
      <c r="B467" s="37" t="str">
        <f>IF('Forward collapse simulation'!C477="","-",'Forward collapse simulation'!C477)</f>
        <v>-</v>
      </c>
      <c r="C467" s="85">
        <f>'Forward collapse simulation'!E477</f>
        <v>303</v>
      </c>
      <c r="D467" s="85">
        <f>'Forward collapse simulation'!F477</f>
        <v>-15.31</v>
      </c>
      <c r="E467" s="85">
        <f>'Forward collapse simulation'!D477</f>
        <v>3.746</v>
      </c>
      <c r="F467" s="85"/>
      <c r="G467" s="3" t="str">
        <f t="shared" si="324"/>
        <v>1.22</v>
      </c>
      <c r="H467" s="3" t="str">
        <f t="shared" si="325"/>
        <v>-</v>
      </c>
      <c r="I467" s="3">
        <f t="shared" si="326"/>
        <v>303</v>
      </c>
      <c r="J467" s="3">
        <f t="shared" si="327"/>
        <v>-15.31</v>
      </c>
      <c r="K467" s="3">
        <f t="shared" si="328"/>
        <v>3.3714</v>
      </c>
      <c r="L467" s="85"/>
      <c r="M467" s="3" t="str">
        <f t="shared" si="329"/>
        <v>1.22</v>
      </c>
      <c r="N467" s="3" t="str">
        <f t="shared" si="330"/>
        <v>-</v>
      </c>
      <c r="O467" s="3">
        <f t="shared" si="331"/>
        <v>303</v>
      </c>
      <c r="P467" s="3">
        <f t="shared" si="332"/>
        <v>-15.31</v>
      </c>
      <c r="Q467" s="3">
        <f t="shared" si="333"/>
        <v>2.9968000000000004</v>
      </c>
      <c r="R467" s="85"/>
      <c r="S467" s="3" t="str">
        <f t="shared" si="334"/>
        <v>1.22</v>
      </c>
      <c r="T467" s="3" t="str">
        <f t="shared" si="335"/>
        <v>-</v>
      </c>
      <c r="U467" s="3">
        <f t="shared" si="336"/>
        <v>303</v>
      </c>
      <c r="V467" s="3">
        <f t="shared" si="337"/>
        <v>-15.31</v>
      </c>
      <c r="W467" s="3">
        <f t="shared" si="338"/>
        <v>2.6221999999999999</v>
      </c>
      <c r="X467" s="85"/>
      <c r="Y467" s="3" t="str">
        <f t="shared" si="339"/>
        <v>1.22</v>
      </c>
      <c r="Z467" s="3" t="str">
        <f t="shared" si="340"/>
        <v>-</v>
      </c>
      <c r="AA467" s="3">
        <f t="shared" si="341"/>
        <v>303</v>
      </c>
      <c r="AB467" s="3">
        <f t="shared" si="342"/>
        <v>-15.31</v>
      </c>
      <c r="AC467" s="3">
        <f t="shared" si="343"/>
        <v>2.2475999999999998</v>
      </c>
      <c r="AD467" s="85"/>
      <c r="AE467" s="3" t="str">
        <f t="shared" si="344"/>
        <v>1.22</v>
      </c>
      <c r="AF467" s="3" t="str">
        <f t="shared" si="345"/>
        <v>-</v>
      </c>
      <c r="AG467" s="3">
        <f t="shared" si="346"/>
        <v>303</v>
      </c>
      <c r="AH467" s="3">
        <f t="shared" si="347"/>
        <v>-15.31</v>
      </c>
      <c r="AI467" s="3">
        <f t="shared" si="348"/>
        <v>1.873</v>
      </c>
      <c r="AJ467" s="85"/>
      <c r="AK467" s="3" t="str">
        <f t="shared" si="349"/>
        <v>1.22</v>
      </c>
      <c r="AL467" s="3" t="str">
        <f t="shared" si="350"/>
        <v>-</v>
      </c>
      <c r="AM467" s="3">
        <f t="shared" si="351"/>
        <v>303</v>
      </c>
      <c r="AN467" s="3">
        <f t="shared" si="352"/>
        <v>-15.31</v>
      </c>
      <c r="AO467" s="3">
        <f t="shared" si="353"/>
        <v>1.4984000000000002</v>
      </c>
      <c r="AP467" s="85"/>
      <c r="AQ467" s="3" t="str">
        <f t="shared" si="354"/>
        <v>1.22</v>
      </c>
      <c r="AR467" s="3" t="str">
        <f t="shared" si="355"/>
        <v>-</v>
      </c>
      <c r="AS467" s="3">
        <f t="shared" si="356"/>
        <v>303</v>
      </c>
      <c r="AT467" s="3">
        <f t="shared" si="357"/>
        <v>-15.31</v>
      </c>
      <c r="AU467" s="3">
        <f t="shared" si="358"/>
        <v>1.1237999999999999</v>
      </c>
      <c r="AV467" s="85"/>
      <c r="AW467" s="3" t="str">
        <f t="shared" si="359"/>
        <v>1.22</v>
      </c>
      <c r="AX467" s="3" t="str">
        <f t="shared" si="360"/>
        <v>-</v>
      </c>
      <c r="AY467" s="3">
        <f t="shared" si="361"/>
        <v>303</v>
      </c>
      <c r="AZ467" s="3">
        <f t="shared" si="362"/>
        <v>-15.31</v>
      </c>
      <c r="BA467" s="3">
        <f t="shared" si="363"/>
        <v>0.74920000000000009</v>
      </c>
      <c r="BB467" s="85"/>
      <c r="BC467" s="3" t="str">
        <f t="shared" si="364"/>
        <v>1.22</v>
      </c>
      <c r="BD467" s="3" t="str">
        <f t="shared" si="365"/>
        <v>-</v>
      </c>
      <c r="BE467" s="3">
        <f t="shared" si="366"/>
        <v>303</v>
      </c>
      <c r="BF467" s="3">
        <f t="shared" si="367"/>
        <v>-15.31</v>
      </c>
      <c r="BG467" s="3">
        <f t="shared" si="368"/>
        <v>0.37460000000000004</v>
      </c>
    </row>
    <row r="468" spans="1:59" x14ac:dyDescent="0.3">
      <c r="A468" s="1" t="str">
        <f>'Forward collapse simulation'!B478</f>
        <v>1.22</v>
      </c>
      <c r="B468" s="37" t="str">
        <f>IF('Forward collapse simulation'!C478="","-",'Forward collapse simulation'!C478)</f>
        <v>-</v>
      </c>
      <c r="C468" s="85">
        <f>'Forward collapse simulation'!E478</f>
        <v>302.91000000000003</v>
      </c>
      <c r="D468" s="85">
        <f>'Forward collapse simulation'!F478</f>
        <v>-11.47</v>
      </c>
      <c r="E468" s="85">
        <f>'Forward collapse simulation'!D478</f>
        <v>4.9870000000000001</v>
      </c>
      <c r="F468" s="85"/>
      <c r="G468" s="3" t="str">
        <f t="shared" si="324"/>
        <v>1.22</v>
      </c>
      <c r="H468" s="3" t="str">
        <f t="shared" si="325"/>
        <v>-</v>
      </c>
      <c r="I468" s="3">
        <f t="shared" si="326"/>
        <v>302.91000000000003</v>
      </c>
      <c r="J468" s="3">
        <f t="shared" si="327"/>
        <v>-11.47</v>
      </c>
      <c r="K468" s="3">
        <f t="shared" si="328"/>
        <v>4.4883000000000006</v>
      </c>
      <c r="L468" s="85"/>
      <c r="M468" s="3" t="str">
        <f t="shared" si="329"/>
        <v>1.22</v>
      </c>
      <c r="N468" s="3" t="str">
        <f t="shared" si="330"/>
        <v>-</v>
      </c>
      <c r="O468" s="3">
        <f t="shared" si="331"/>
        <v>302.91000000000003</v>
      </c>
      <c r="P468" s="3">
        <f t="shared" si="332"/>
        <v>-11.47</v>
      </c>
      <c r="Q468" s="3">
        <f t="shared" si="333"/>
        <v>3.9896000000000003</v>
      </c>
      <c r="R468" s="85"/>
      <c r="S468" s="3" t="str">
        <f t="shared" si="334"/>
        <v>1.22</v>
      </c>
      <c r="T468" s="3" t="str">
        <f t="shared" si="335"/>
        <v>-</v>
      </c>
      <c r="U468" s="3">
        <f t="shared" si="336"/>
        <v>302.91000000000003</v>
      </c>
      <c r="V468" s="3">
        <f t="shared" si="337"/>
        <v>-11.47</v>
      </c>
      <c r="W468" s="3">
        <f t="shared" si="338"/>
        <v>3.4908999999999999</v>
      </c>
      <c r="X468" s="85"/>
      <c r="Y468" s="3" t="str">
        <f t="shared" si="339"/>
        <v>1.22</v>
      </c>
      <c r="Z468" s="3" t="str">
        <f t="shared" si="340"/>
        <v>-</v>
      </c>
      <c r="AA468" s="3">
        <f t="shared" si="341"/>
        <v>302.91000000000003</v>
      </c>
      <c r="AB468" s="3">
        <f t="shared" si="342"/>
        <v>-11.47</v>
      </c>
      <c r="AC468" s="3">
        <f t="shared" si="343"/>
        <v>2.9922</v>
      </c>
      <c r="AD468" s="85"/>
      <c r="AE468" s="3" t="str">
        <f t="shared" si="344"/>
        <v>1.22</v>
      </c>
      <c r="AF468" s="3" t="str">
        <f t="shared" si="345"/>
        <v>-</v>
      </c>
      <c r="AG468" s="3">
        <f t="shared" si="346"/>
        <v>302.91000000000003</v>
      </c>
      <c r="AH468" s="3">
        <f t="shared" si="347"/>
        <v>-11.47</v>
      </c>
      <c r="AI468" s="3">
        <f t="shared" si="348"/>
        <v>2.4935</v>
      </c>
      <c r="AJ468" s="85"/>
      <c r="AK468" s="3" t="str">
        <f t="shared" si="349"/>
        <v>1.22</v>
      </c>
      <c r="AL468" s="3" t="str">
        <f t="shared" si="350"/>
        <v>-</v>
      </c>
      <c r="AM468" s="3">
        <f t="shared" si="351"/>
        <v>302.91000000000003</v>
      </c>
      <c r="AN468" s="3">
        <f t="shared" si="352"/>
        <v>-11.47</v>
      </c>
      <c r="AO468" s="3">
        <f t="shared" si="353"/>
        <v>1.9948000000000001</v>
      </c>
      <c r="AP468" s="85"/>
      <c r="AQ468" s="3" t="str">
        <f t="shared" si="354"/>
        <v>1.22</v>
      </c>
      <c r="AR468" s="3" t="str">
        <f t="shared" si="355"/>
        <v>-</v>
      </c>
      <c r="AS468" s="3">
        <f t="shared" si="356"/>
        <v>302.91000000000003</v>
      </c>
      <c r="AT468" s="3">
        <f t="shared" si="357"/>
        <v>-11.47</v>
      </c>
      <c r="AU468" s="3">
        <f t="shared" si="358"/>
        <v>1.4961</v>
      </c>
      <c r="AV468" s="85"/>
      <c r="AW468" s="3" t="str">
        <f t="shared" si="359"/>
        <v>1.22</v>
      </c>
      <c r="AX468" s="3" t="str">
        <f t="shared" si="360"/>
        <v>-</v>
      </c>
      <c r="AY468" s="3">
        <f t="shared" si="361"/>
        <v>302.91000000000003</v>
      </c>
      <c r="AZ468" s="3">
        <f t="shared" si="362"/>
        <v>-11.47</v>
      </c>
      <c r="BA468" s="3">
        <f t="shared" si="363"/>
        <v>0.99740000000000006</v>
      </c>
      <c r="BB468" s="85"/>
      <c r="BC468" s="3" t="str">
        <f t="shared" si="364"/>
        <v>1.22</v>
      </c>
      <c r="BD468" s="3" t="str">
        <f t="shared" si="365"/>
        <v>-</v>
      </c>
      <c r="BE468" s="3">
        <f t="shared" si="366"/>
        <v>302.91000000000003</v>
      </c>
      <c r="BF468" s="3">
        <f t="shared" si="367"/>
        <v>-11.47</v>
      </c>
      <c r="BG468" s="3">
        <f t="shared" si="368"/>
        <v>0.49870000000000003</v>
      </c>
    </row>
    <row r="469" spans="1:59" x14ac:dyDescent="0.3">
      <c r="A469" s="1" t="str">
        <f>'Forward collapse simulation'!B479</f>
        <v>1.22</v>
      </c>
      <c r="B469" s="37" t="str">
        <f>IF('Forward collapse simulation'!C479="","-",'Forward collapse simulation'!C479)</f>
        <v>-</v>
      </c>
      <c r="C469" s="85">
        <f>'Forward collapse simulation'!E479</f>
        <v>302.89999999999998</v>
      </c>
      <c r="D469" s="85">
        <f>'Forward collapse simulation'!F479</f>
        <v>-6.01</v>
      </c>
      <c r="E469" s="85">
        <f>'Forward collapse simulation'!D479</f>
        <v>4.681</v>
      </c>
      <c r="F469" s="85"/>
      <c r="G469" s="3" t="str">
        <f t="shared" si="324"/>
        <v>1.22</v>
      </c>
      <c r="H469" s="3" t="str">
        <f t="shared" si="325"/>
        <v>-</v>
      </c>
      <c r="I469" s="3">
        <f t="shared" si="326"/>
        <v>302.89999999999998</v>
      </c>
      <c r="J469" s="3">
        <f t="shared" si="327"/>
        <v>-6.01</v>
      </c>
      <c r="K469" s="3">
        <f t="shared" si="328"/>
        <v>4.2129000000000003</v>
      </c>
      <c r="L469" s="85"/>
      <c r="M469" s="3" t="str">
        <f t="shared" si="329"/>
        <v>1.22</v>
      </c>
      <c r="N469" s="3" t="str">
        <f t="shared" si="330"/>
        <v>-</v>
      </c>
      <c r="O469" s="3">
        <f t="shared" si="331"/>
        <v>302.89999999999998</v>
      </c>
      <c r="P469" s="3">
        <f t="shared" si="332"/>
        <v>-6.01</v>
      </c>
      <c r="Q469" s="3">
        <f t="shared" si="333"/>
        <v>3.7448000000000001</v>
      </c>
      <c r="R469" s="85"/>
      <c r="S469" s="3" t="str">
        <f t="shared" si="334"/>
        <v>1.22</v>
      </c>
      <c r="T469" s="3" t="str">
        <f t="shared" si="335"/>
        <v>-</v>
      </c>
      <c r="U469" s="3">
        <f t="shared" si="336"/>
        <v>302.89999999999998</v>
      </c>
      <c r="V469" s="3">
        <f t="shared" si="337"/>
        <v>-6.01</v>
      </c>
      <c r="W469" s="3">
        <f t="shared" si="338"/>
        <v>3.2766999999999999</v>
      </c>
      <c r="X469" s="85"/>
      <c r="Y469" s="3" t="str">
        <f t="shared" si="339"/>
        <v>1.22</v>
      </c>
      <c r="Z469" s="3" t="str">
        <f t="shared" si="340"/>
        <v>-</v>
      </c>
      <c r="AA469" s="3">
        <f t="shared" si="341"/>
        <v>302.89999999999998</v>
      </c>
      <c r="AB469" s="3">
        <f t="shared" si="342"/>
        <v>-6.01</v>
      </c>
      <c r="AC469" s="3">
        <f t="shared" si="343"/>
        <v>2.8085999999999998</v>
      </c>
      <c r="AD469" s="85"/>
      <c r="AE469" s="3" t="str">
        <f t="shared" si="344"/>
        <v>1.22</v>
      </c>
      <c r="AF469" s="3" t="str">
        <f t="shared" si="345"/>
        <v>-</v>
      </c>
      <c r="AG469" s="3">
        <f t="shared" si="346"/>
        <v>302.89999999999998</v>
      </c>
      <c r="AH469" s="3">
        <f t="shared" si="347"/>
        <v>-6.01</v>
      </c>
      <c r="AI469" s="3">
        <f t="shared" si="348"/>
        <v>2.3405</v>
      </c>
      <c r="AJ469" s="85"/>
      <c r="AK469" s="3" t="str">
        <f t="shared" si="349"/>
        <v>1.22</v>
      </c>
      <c r="AL469" s="3" t="str">
        <f t="shared" si="350"/>
        <v>-</v>
      </c>
      <c r="AM469" s="3">
        <f t="shared" si="351"/>
        <v>302.89999999999998</v>
      </c>
      <c r="AN469" s="3">
        <f t="shared" si="352"/>
        <v>-6.01</v>
      </c>
      <c r="AO469" s="3">
        <f t="shared" si="353"/>
        <v>1.8724000000000001</v>
      </c>
      <c r="AP469" s="85"/>
      <c r="AQ469" s="3" t="str">
        <f t="shared" si="354"/>
        <v>1.22</v>
      </c>
      <c r="AR469" s="3" t="str">
        <f t="shared" si="355"/>
        <v>-</v>
      </c>
      <c r="AS469" s="3">
        <f t="shared" si="356"/>
        <v>302.89999999999998</v>
      </c>
      <c r="AT469" s="3">
        <f t="shared" si="357"/>
        <v>-6.01</v>
      </c>
      <c r="AU469" s="3">
        <f t="shared" si="358"/>
        <v>1.4042999999999999</v>
      </c>
      <c r="AV469" s="85"/>
      <c r="AW469" s="3" t="str">
        <f t="shared" si="359"/>
        <v>1.22</v>
      </c>
      <c r="AX469" s="3" t="str">
        <f t="shared" si="360"/>
        <v>-</v>
      </c>
      <c r="AY469" s="3">
        <f t="shared" si="361"/>
        <v>302.89999999999998</v>
      </c>
      <c r="AZ469" s="3">
        <f t="shared" si="362"/>
        <v>-6.01</v>
      </c>
      <c r="BA469" s="3">
        <f t="shared" si="363"/>
        <v>0.93620000000000003</v>
      </c>
      <c r="BB469" s="85"/>
      <c r="BC469" s="3" t="str">
        <f t="shared" si="364"/>
        <v>1.22</v>
      </c>
      <c r="BD469" s="3" t="str">
        <f t="shared" si="365"/>
        <v>-</v>
      </c>
      <c r="BE469" s="3">
        <f t="shared" si="366"/>
        <v>302.89999999999998</v>
      </c>
      <c r="BF469" s="3">
        <f t="shared" si="367"/>
        <v>-6.01</v>
      </c>
      <c r="BG469" s="3">
        <f t="shared" si="368"/>
        <v>0.46810000000000002</v>
      </c>
    </row>
    <row r="470" spans="1:59" x14ac:dyDescent="0.3">
      <c r="A470" s="1" t="str">
        <f>'Forward collapse simulation'!B480</f>
        <v>1.22</v>
      </c>
      <c r="B470" s="37" t="str">
        <f>IF('Forward collapse simulation'!C480="","-",'Forward collapse simulation'!C480)</f>
        <v>-</v>
      </c>
      <c r="C470" s="85">
        <f>'Forward collapse simulation'!E480</f>
        <v>303.08</v>
      </c>
      <c r="D470" s="85">
        <f>'Forward collapse simulation'!F480</f>
        <v>-2.44</v>
      </c>
      <c r="E470" s="85">
        <f>'Forward collapse simulation'!D480</f>
        <v>3.5880000000000001</v>
      </c>
      <c r="F470" s="85"/>
      <c r="G470" s="3" t="str">
        <f t="shared" si="324"/>
        <v>1.22</v>
      </c>
      <c r="H470" s="3" t="str">
        <f t="shared" si="325"/>
        <v>-</v>
      </c>
      <c r="I470" s="3">
        <f t="shared" si="326"/>
        <v>303.08</v>
      </c>
      <c r="J470" s="3">
        <f t="shared" si="327"/>
        <v>-2.44</v>
      </c>
      <c r="K470" s="3">
        <f t="shared" si="328"/>
        <v>3.2292000000000001</v>
      </c>
      <c r="L470" s="85"/>
      <c r="M470" s="3" t="str">
        <f t="shared" si="329"/>
        <v>1.22</v>
      </c>
      <c r="N470" s="3" t="str">
        <f t="shared" si="330"/>
        <v>-</v>
      </c>
      <c r="O470" s="3">
        <f t="shared" si="331"/>
        <v>303.08</v>
      </c>
      <c r="P470" s="3">
        <f t="shared" si="332"/>
        <v>-2.44</v>
      </c>
      <c r="Q470" s="3">
        <f t="shared" si="333"/>
        <v>2.8704000000000001</v>
      </c>
      <c r="R470" s="85"/>
      <c r="S470" s="3" t="str">
        <f t="shared" si="334"/>
        <v>1.22</v>
      </c>
      <c r="T470" s="3" t="str">
        <f t="shared" si="335"/>
        <v>-</v>
      </c>
      <c r="U470" s="3">
        <f t="shared" si="336"/>
        <v>303.08</v>
      </c>
      <c r="V470" s="3">
        <f t="shared" si="337"/>
        <v>-2.44</v>
      </c>
      <c r="W470" s="3">
        <f t="shared" si="338"/>
        <v>2.5116000000000001</v>
      </c>
      <c r="X470" s="85"/>
      <c r="Y470" s="3" t="str">
        <f t="shared" si="339"/>
        <v>1.22</v>
      </c>
      <c r="Z470" s="3" t="str">
        <f t="shared" si="340"/>
        <v>-</v>
      </c>
      <c r="AA470" s="3">
        <f t="shared" si="341"/>
        <v>303.08</v>
      </c>
      <c r="AB470" s="3">
        <f t="shared" si="342"/>
        <v>-2.44</v>
      </c>
      <c r="AC470" s="3">
        <f t="shared" si="343"/>
        <v>2.1528</v>
      </c>
      <c r="AD470" s="85"/>
      <c r="AE470" s="3" t="str">
        <f t="shared" si="344"/>
        <v>1.22</v>
      </c>
      <c r="AF470" s="3" t="str">
        <f t="shared" si="345"/>
        <v>-</v>
      </c>
      <c r="AG470" s="3">
        <f t="shared" si="346"/>
        <v>303.08</v>
      </c>
      <c r="AH470" s="3">
        <f t="shared" si="347"/>
        <v>-2.44</v>
      </c>
      <c r="AI470" s="3">
        <f t="shared" si="348"/>
        <v>1.794</v>
      </c>
      <c r="AJ470" s="85"/>
      <c r="AK470" s="3" t="str">
        <f t="shared" si="349"/>
        <v>1.22</v>
      </c>
      <c r="AL470" s="3" t="str">
        <f t="shared" si="350"/>
        <v>-</v>
      </c>
      <c r="AM470" s="3">
        <f t="shared" si="351"/>
        <v>303.08</v>
      </c>
      <c r="AN470" s="3">
        <f t="shared" si="352"/>
        <v>-2.44</v>
      </c>
      <c r="AO470" s="3">
        <f t="shared" si="353"/>
        <v>1.4352</v>
      </c>
      <c r="AP470" s="85"/>
      <c r="AQ470" s="3" t="str">
        <f t="shared" si="354"/>
        <v>1.22</v>
      </c>
      <c r="AR470" s="3" t="str">
        <f t="shared" si="355"/>
        <v>-</v>
      </c>
      <c r="AS470" s="3">
        <f t="shared" si="356"/>
        <v>303.08</v>
      </c>
      <c r="AT470" s="3">
        <f t="shared" si="357"/>
        <v>-2.44</v>
      </c>
      <c r="AU470" s="3">
        <f t="shared" si="358"/>
        <v>1.0764</v>
      </c>
      <c r="AV470" s="85"/>
      <c r="AW470" s="3" t="str">
        <f t="shared" si="359"/>
        <v>1.22</v>
      </c>
      <c r="AX470" s="3" t="str">
        <f t="shared" si="360"/>
        <v>-</v>
      </c>
      <c r="AY470" s="3">
        <f t="shared" si="361"/>
        <v>303.08</v>
      </c>
      <c r="AZ470" s="3">
        <f t="shared" si="362"/>
        <v>-2.44</v>
      </c>
      <c r="BA470" s="3">
        <f t="shared" si="363"/>
        <v>0.71760000000000002</v>
      </c>
      <c r="BB470" s="85"/>
      <c r="BC470" s="3" t="str">
        <f t="shared" si="364"/>
        <v>1.22</v>
      </c>
      <c r="BD470" s="3" t="str">
        <f t="shared" si="365"/>
        <v>-</v>
      </c>
      <c r="BE470" s="3">
        <f t="shared" si="366"/>
        <v>303.08</v>
      </c>
      <c r="BF470" s="3">
        <f t="shared" si="367"/>
        <v>-2.44</v>
      </c>
      <c r="BG470" s="3">
        <f t="shared" si="368"/>
        <v>0.35880000000000001</v>
      </c>
    </row>
    <row r="471" spans="1:59" x14ac:dyDescent="0.3">
      <c r="A471" s="1" t="str">
        <f>'Forward collapse simulation'!B481</f>
        <v>1.22</v>
      </c>
      <c r="B471" s="37" t="str">
        <f>IF('Forward collapse simulation'!C481="","-",'Forward collapse simulation'!C481)</f>
        <v>-</v>
      </c>
      <c r="C471" s="85">
        <f>'Forward collapse simulation'!E481</f>
        <v>303.70999999999998</v>
      </c>
      <c r="D471" s="85">
        <f>'Forward collapse simulation'!F481</f>
        <v>1.49</v>
      </c>
      <c r="E471" s="85">
        <f>'Forward collapse simulation'!D481</f>
        <v>3.1469999999999998</v>
      </c>
      <c r="F471" s="85"/>
      <c r="G471" s="3" t="str">
        <f t="shared" si="324"/>
        <v>1.22</v>
      </c>
      <c r="H471" s="3" t="str">
        <f t="shared" si="325"/>
        <v>-</v>
      </c>
      <c r="I471" s="3">
        <f t="shared" si="326"/>
        <v>303.70999999999998</v>
      </c>
      <c r="J471" s="3">
        <f t="shared" si="327"/>
        <v>1.49</v>
      </c>
      <c r="K471" s="3">
        <f t="shared" si="328"/>
        <v>2.8323</v>
      </c>
      <c r="L471" s="85"/>
      <c r="M471" s="3" t="str">
        <f t="shared" si="329"/>
        <v>1.22</v>
      </c>
      <c r="N471" s="3" t="str">
        <f t="shared" si="330"/>
        <v>-</v>
      </c>
      <c r="O471" s="3">
        <f t="shared" si="331"/>
        <v>303.70999999999998</v>
      </c>
      <c r="P471" s="3">
        <f t="shared" si="332"/>
        <v>1.49</v>
      </c>
      <c r="Q471" s="3">
        <f t="shared" si="333"/>
        <v>2.5175999999999998</v>
      </c>
      <c r="R471" s="85"/>
      <c r="S471" s="3" t="str">
        <f t="shared" si="334"/>
        <v>1.22</v>
      </c>
      <c r="T471" s="3" t="str">
        <f t="shared" si="335"/>
        <v>-</v>
      </c>
      <c r="U471" s="3">
        <f t="shared" si="336"/>
        <v>303.70999999999998</v>
      </c>
      <c r="V471" s="3">
        <f t="shared" si="337"/>
        <v>1.49</v>
      </c>
      <c r="W471" s="3">
        <f t="shared" si="338"/>
        <v>2.2028999999999996</v>
      </c>
      <c r="X471" s="85"/>
      <c r="Y471" s="3" t="str">
        <f t="shared" si="339"/>
        <v>1.22</v>
      </c>
      <c r="Z471" s="3" t="str">
        <f t="shared" si="340"/>
        <v>-</v>
      </c>
      <c r="AA471" s="3">
        <f t="shared" si="341"/>
        <v>303.70999999999998</v>
      </c>
      <c r="AB471" s="3">
        <f t="shared" si="342"/>
        <v>1.49</v>
      </c>
      <c r="AC471" s="3">
        <f t="shared" si="343"/>
        <v>1.8881999999999999</v>
      </c>
      <c r="AD471" s="85"/>
      <c r="AE471" s="3" t="str">
        <f t="shared" si="344"/>
        <v>1.22</v>
      </c>
      <c r="AF471" s="3" t="str">
        <f t="shared" si="345"/>
        <v>-</v>
      </c>
      <c r="AG471" s="3">
        <f t="shared" si="346"/>
        <v>303.70999999999998</v>
      </c>
      <c r="AH471" s="3">
        <f t="shared" si="347"/>
        <v>1.49</v>
      </c>
      <c r="AI471" s="3">
        <f t="shared" si="348"/>
        <v>1.5734999999999999</v>
      </c>
      <c r="AJ471" s="85"/>
      <c r="AK471" s="3" t="str">
        <f t="shared" si="349"/>
        <v>1.22</v>
      </c>
      <c r="AL471" s="3" t="str">
        <f t="shared" si="350"/>
        <v>-</v>
      </c>
      <c r="AM471" s="3">
        <f t="shared" si="351"/>
        <v>303.70999999999998</v>
      </c>
      <c r="AN471" s="3">
        <f t="shared" si="352"/>
        <v>1.49</v>
      </c>
      <c r="AO471" s="3">
        <f t="shared" si="353"/>
        <v>1.2587999999999999</v>
      </c>
      <c r="AP471" s="85"/>
      <c r="AQ471" s="3" t="str">
        <f t="shared" si="354"/>
        <v>1.22</v>
      </c>
      <c r="AR471" s="3" t="str">
        <f t="shared" si="355"/>
        <v>-</v>
      </c>
      <c r="AS471" s="3">
        <f t="shared" si="356"/>
        <v>303.70999999999998</v>
      </c>
      <c r="AT471" s="3">
        <f t="shared" si="357"/>
        <v>1.49</v>
      </c>
      <c r="AU471" s="3">
        <f t="shared" si="358"/>
        <v>0.94409999999999994</v>
      </c>
      <c r="AV471" s="85"/>
      <c r="AW471" s="3" t="str">
        <f t="shared" si="359"/>
        <v>1.22</v>
      </c>
      <c r="AX471" s="3" t="str">
        <f t="shared" si="360"/>
        <v>-</v>
      </c>
      <c r="AY471" s="3">
        <f t="shared" si="361"/>
        <v>303.70999999999998</v>
      </c>
      <c r="AZ471" s="3">
        <f t="shared" si="362"/>
        <v>1.49</v>
      </c>
      <c r="BA471" s="3">
        <f t="shared" si="363"/>
        <v>0.62939999999999996</v>
      </c>
      <c r="BB471" s="85"/>
      <c r="BC471" s="3" t="str">
        <f t="shared" si="364"/>
        <v>1.22</v>
      </c>
      <c r="BD471" s="3" t="str">
        <f t="shared" si="365"/>
        <v>-</v>
      </c>
      <c r="BE471" s="3">
        <f t="shared" si="366"/>
        <v>303.70999999999998</v>
      </c>
      <c r="BF471" s="3">
        <f t="shared" si="367"/>
        <v>1.49</v>
      </c>
      <c r="BG471" s="3">
        <f t="shared" si="368"/>
        <v>0.31469999999999998</v>
      </c>
    </row>
    <row r="472" spans="1:59" x14ac:dyDescent="0.3">
      <c r="A472" s="1" t="str">
        <f>'Forward collapse simulation'!B482</f>
        <v>1.22</v>
      </c>
      <c r="B472" s="37" t="str">
        <f>IF('Forward collapse simulation'!C482="","-",'Forward collapse simulation'!C482)</f>
        <v>-</v>
      </c>
      <c r="C472" s="85">
        <f>'Forward collapse simulation'!E482</f>
        <v>304.98</v>
      </c>
      <c r="D472" s="85">
        <f>'Forward collapse simulation'!F482</f>
        <v>9.3699999999999992</v>
      </c>
      <c r="E472" s="85">
        <f>'Forward collapse simulation'!D482</f>
        <v>2.8639999999999999</v>
      </c>
      <c r="F472" s="85"/>
      <c r="G472" s="3" t="str">
        <f t="shared" si="324"/>
        <v>1.22</v>
      </c>
      <c r="H472" s="3" t="str">
        <f t="shared" si="325"/>
        <v>-</v>
      </c>
      <c r="I472" s="3">
        <f t="shared" si="326"/>
        <v>304.98</v>
      </c>
      <c r="J472" s="3">
        <f t="shared" si="327"/>
        <v>9.3699999999999992</v>
      </c>
      <c r="K472" s="3">
        <f t="shared" si="328"/>
        <v>2.5775999999999999</v>
      </c>
      <c r="L472" s="85"/>
      <c r="M472" s="3" t="str">
        <f t="shared" si="329"/>
        <v>1.22</v>
      </c>
      <c r="N472" s="3" t="str">
        <f t="shared" si="330"/>
        <v>-</v>
      </c>
      <c r="O472" s="3">
        <f t="shared" si="331"/>
        <v>304.98</v>
      </c>
      <c r="P472" s="3">
        <f t="shared" si="332"/>
        <v>9.3699999999999992</v>
      </c>
      <c r="Q472" s="3">
        <f t="shared" si="333"/>
        <v>2.2911999999999999</v>
      </c>
      <c r="R472" s="85"/>
      <c r="S472" s="3" t="str">
        <f t="shared" si="334"/>
        <v>1.22</v>
      </c>
      <c r="T472" s="3" t="str">
        <f t="shared" si="335"/>
        <v>-</v>
      </c>
      <c r="U472" s="3">
        <f t="shared" si="336"/>
        <v>304.98</v>
      </c>
      <c r="V472" s="3">
        <f t="shared" si="337"/>
        <v>9.3699999999999992</v>
      </c>
      <c r="W472" s="3">
        <f t="shared" si="338"/>
        <v>2.0047999999999999</v>
      </c>
      <c r="X472" s="85"/>
      <c r="Y472" s="3" t="str">
        <f t="shared" si="339"/>
        <v>1.22</v>
      </c>
      <c r="Z472" s="3" t="str">
        <f t="shared" si="340"/>
        <v>-</v>
      </c>
      <c r="AA472" s="3">
        <f t="shared" si="341"/>
        <v>304.98</v>
      </c>
      <c r="AB472" s="3">
        <f t="shared" si="342"/>
        <v>9.3699999999999992</v>
      </c>
      <c r="AC472" s="3">
        <f t="shared" si="343"/>
        <v>1.7183999999999999</v>
      </c>
      <c r="AD472" s="85"/>
      <c r="AE472" s="3" t="str">
        <f t="shared" si="344"/>
        <v>1.22</v>
      </c>
      <c r="AF472" s="3" t="str">
        <f t="shared" si="345"/>
        <v>-</v>
      </c>
      <c r="AG472" s="3">
        <f t="shared" si="346"/>
        <v>304.98</v>
      </c>
      <c r="AH472" s="3">
        <f t="shared" si="347"/>
        <v>9.3699999999999992</v>
      </c>
      <c r="AI472" s="3">
        <f t="shared" si="348"/>
        <v>1.4319999999999999</v>
      </c>
      <c r="AJ472" s="85"/>
      <c r="AK472" s="3" t="str">
        <f t="shared" si="349"/>
        <v>1.22</v>
      </c>
      <c r="AL472" s="3" t="str">
        <f t="shared" si="350"/>
        <v>-</v>
      </c>
      <c r="AM472" s="3">
        <f t="shared" si="351"/>
        <v>304.98</v>
      </c>
      <c r="AN472" s="3">
        <f t="shared" si="352"/>
        <v>9.3699999999999992</v>
      </c>
      <c r="AO472" s="3">
        <f t="shared" si="353"/>
        <v>1.1456</v>
      </c>
      <c r="AP472" s="85"/>
      <c r="AQ472" s="3" t="str">
        <f t="shared" si="354"/>
        <v>1.22</v>
      </c>
      <c r="AR472" s="3" t="str">
        <f t="shared" si="355"/>
        <v>-</v>
      </c>
      <c r="AS472" s="3">
        <f t="shared" si="356"/>
        <v>304.98</v>
      </c>
      <c r="AT472" s="3">
        <f t="shared" si="357"/>
        <v>9.3699999999999992</v>
      </c>
      <c r="AU472" s="3">
        <f t="shared" si="358"/>
        <v>0.85919999999999996</v>
      </c>
      <c r="AV472" s="85"/>
      <c r="AW472" s="3" t="str">
        <f t="shared" si="359"/>
        <v>1.22</v>
      </c>
      <c r="AX472" s="3" t="str">
        <f t="shared" si="360"/>
        <v>-</v>
      </c>
      <c r="AY472" s="3">
        <f t="shared" si="361"/>
        <v>304.98</v>
      </c>
      <c r="AZ472" s="3">
        <f t="shared" si="362"/>
        <v>9.3699999999999992</v>
      </c>
      <c r="BA472" s="3">
        <f t="shared" si="363"/>
        <v>0.57279999999999998</v>
      </c>
      <c r="BB472" s="85"/>
      <c r="BC472" s="3" t="str">
        <f t="shared" si="364"/>
        <v>1.22</v>
      </c>
      <c r="BD472" s="3" t="str">
        <f t="shared" si="365"/>
        <v>-</v>
      </c>
      <c r="BE472" s="3">
        <f t="shared" si="366"/>
        <v>304.98</v>
      </c>
      <c r="BF472" s="3">
        <f t="shared" si="367"/>
        <v>9.3699999999999992</v>
      </c>
      <c r="BG472" s="3">
        <f t="shared" si="368"/>
        <v>0.28639999999999999</v>
      </c>
    </row>
    <row r="473" spans="1:59" x14ac:dyDescent="0.3">
      <c r="A473" s="1" t="str">
        <f>'Forward collapse simulation'!B483</f>
        <v>1.22</v>
      </c>
      <c r="B473" s="37" t="str">
        <f>IF('Forward collapse simulation'!C483="","-",'Forward collapse simulation'!C483)</f>
        <v>-</v>
      </c>
      <c r="C473" s="85">
        <f>'Forward collapse simulation'!E483</f>
        <v>306.62</v>
      </c>
      <c r="D473" s="85">
        <f>'Forward collapse simulation'!F483</f>
        <v>16.079999999999998</v>
      </c>
      <c r="E473" s="85">
        <f>'Forward collapse simulation'!D483</f>
        <v>2.0859999999999999</v>
      </c>
      <c r="F473" s="85"/>
      <c r="G473" s="3" t="str">
        <f t="shared" si="324"/>
        <v>1.22</v>
      </c>
      <c r="H473" s="3" t="str">
        <f t="shared" si="325"/>
        <v>-</v>
      </c>
      <c r="I473" s="3">
        <f t="shared" si="326"/>
        <v>306.62</v>
      </c>
      <c r="J473" s="3">
        <f t="shared" si="327"/>
        <v>16.079999999999998</v>
      </c>
      <c r="K473" s="3">
        <f t="shared" si="328"/>
        <v>1.8774</v>
      </c>
      <c r="L473" s="85"/>
      <c r="M473" s="3" t="str">
        <f t="shared" si="329"/>
        <v>1.22</v>
      </c>
      <c r="N473" s="3" t="str">
        <f t="shared" si="330"/>
        <v>-</v>
      </c>
      <c r="O473" s="3">
        <f t="shared" si="331"/>
        <v>306.62</v>
      </c>
      <c r="P473" s="3">
        <f t="shared" si="332"/>
        <v>16.079999999999998</v>
      </c>
      <c r="Q473" s="3">
        <f t="shared" si="333"/>
        <v>1.6688000000000001</v>
      </c>
      <c r="R473" s="85"/>
      <c r="S473" s="3" t="str">
        <f t="shared" si="334"/>
        <v>1.22</v>
      </c>
      <c r="T473" s="3" t="str">
        <f t="shared" si="335"/>
        <v>-</v>
      </c>
      <c r="U473" s="3">
        <f t="shared" si="336"/>
        <v>306.62</v>
      </c>
      <c r="V473" s="3">
        <f t="shared" si="337"/>
        <v>16.079999999999998</v>
      </c>
      <c r="W473" s="3">
        <f t="shared" si="338"/>
        <v>1.4601999999999997</v>
      </c>
      <c r="X473" s="85"/>
      <c r="Y473" s="3" t="str">
        <f t="shared" si="339"/>
        <v>1.22</v>
      </c>
      <c r="Z473" s="3" t="str">
        <f t="shared" si="340"/>
        <v>-</v>
      </c>
      <c r="AA473" s="3">
        <f t="shared" si="341"/>
        <v>306.62</v>
      </c>
      <c r="AB473" s="3">
        <f t="shared" si="342"/>
        <v>16.079999999999998</v>
      </c>
      <c r="AC473" s="3">
        <f t="shared" si="343"/>
        <v>1.2515999999999998</v>
      </c>
      <c r="AD473" s="85"/>
      <c r="AE473" s="3" t="str">
        <f t="shared" si="344"/>
        <v>1.22</v>
      </c>
      <c r="AF473" s="3" t="str">
        <f t="shared" si="345"/>
        <v>-</v>
      </c>
      <c r="AG473" s="3">
        <f t="shared" si="346"/>
        <v>306.62</v>
      </c>
      <c r="AH473" s="3">
        <f t="shared" si="347"/>
        <v>16.079999999999998</v>
      </c>
      <c r="AI473" s="3">
        <f t="shared" si="348"/>
        <v>1.0429999999999999</v>
      </c>
      <c r="AJ473" s="85"/>
      <c r="AK473" s="3" t="str">
        <f t="shared" si="349"/>
        <v>1.22</v>
      </c>
      <c r="AL473" s="3" t="str">
        <f t="shared" si="350"/>
        <v>-</v>
      </c>
      <c r="AM473" s="3">
        <f t="shared" si="351"/>
        <v>306.62</v>
      </c>
      <c r="AN473" s="3">
        <f t="shared" si="352"/>
        <v>16.079999999999998</v>
      </c>
      <c r="AO473" s="3">
        <f t="shared" si="353"/>
        <v>0.83440000000000003</v>
      </c>
      <c r="AP473" s="85"/>
      <c r="AQ473" s="3" t="str">
        <f t="shared" si="354"/>
        <v>1.22</v>
      </c>
      <c r="AR473" s="3" t="str">
        <f t="shared" si="355"/>
        <v>-</v>
      </c>
      <c r="AS473" s="3">
        <f t="shared" si="356"/>
        <v>306.62</v>
      </c>
      <c r="AT473" s="3">
        <f t="shared" si="357"/>
        <v>16.079999999999998</v>
      </c>
      <c r="AU473" s="3">
        <f t="shared" si="358"/>
        <v>0.62579999999999991</v>
      </c>
      <c r="AV473" s="85"/>
      <c r="AW473" s="3" t="str">
        <f t="shared" si="359"/>
        <v>1.22</v>
      </c>
      <c r="AX473" s="3" t="str">
        <f t="shared" si="360"/>
        <v>-</v>
      </c>
      <c r="AY473" s="3">
        <f t="shared" si="361"/>
        <v>306.62</v>
      </c>
      <c r="AZ473" s="3">
        <f t="shared" si="362"/>
        <v>16.079999999999998</v>
      </c>
      <c r="BA473" s="3">
        <f t="shared" si="363"/>
        <v>0.41720000000000002</v>
      </c>
      <c r="BB473" s="85"/>
      <c r="BC473" s="3" t="str">
        <f t="shared" si="364"/>
        <v>1.22</v>
      </c>
      <c r="BD473" s="3" t="str">
        <f t="shared" si="365"/>
        <v>-</v>
      </c>
      <c r="BE473" s="3">
        <f t="shared" si="366"/>
        <v>306.62</v>
      </c>
      <c r="BF473" s="3">
        <f t="shared" si="367"/>
        <v>16.079999999999998</v>
      </c>
      <c r="BG473" s="3">
        <f t="shared" si="368"/>
        <v>0.20860000000000001</v>
      </c>
    </row>
    <row r="474" spans="1:59" x14ac:dyDescent="0.3">
      <c r="A474" s="1" t="str">
        <f>'Forward collapse simulation'!B484</f>
        <v>1.22</v>
      </c>
      <c r="B474" s="37" t="str">
        <f>IF('Forward collapse simulation'!C484="","-",'Forward collapse simulation'!C484)</f>
        <v>-</v>
      </c>
      <c r="C474" s="85">
        <f>'Forward collapse simulation'!E484</f>
        <v>308.8</v>
      </c>
      <c r="D474" s="85">
        <f>'Forward collapse simulation'!F484</f>
        <v>24.44</v>
      </c>
      <c r="E474" s="85">
        <f>'Forward collapse simulation'!D484</f>
        <v>1.373</v>
      </c>
      <c r="F474" s="85"/>
      <c r="G474" s="3" t="str">
        <f t="shared" si="324"/>
        <v>1.22</v>
      </c>
      <c r="H474" s="3" t="str">
        <f t="shared" si="325"/>
        <v>-</v>
      </c>
      <c r="I474" s="3">
        <f t="shared" si="326"/>
        <v>308.8</v>
      </c>
      <c r="J474" s="3">
        <f t="shared" si="327"/>
        <v>24.44</v>
      </c>
      <c r="K474" s="3">
        <f t="shared" si="328"/>
        <v>1.2357</v>
      </c>
      <c r="L474" s="85"/>
      <c r="M474" s="3" t="str">
        <f t="shared" si="329"/>
        <v>1.22</v>
      </c>
      <c r="N474" s="3" t="str">
        <f t="shared" si="330"/>
        <v>-</v>
      </c>
      <c r="O474" s="3">
        <f t="shared" si="331"/>
        <v>308.8</v>
      </c>
      <c r="P474" s="3">
        <f t="shared" si="332"/>
        <v>24.44</v>
      </c>
      <c r="Q474" s="3">
        <f t="shared" si="333"/>
        <v>1.0984</v>
      </c>
      <c r="R474" s="85"/>
      <c r="S474" s="3" t="str">
        <f t="shared" si="334"/>
        <v>1.22</v>
      </c>
      <c r="T474" s="3" t="str">
        <f t="shared" si="335"/>
        <v>-</v>
      </c>
      <c r="U474" s="3">
        <f t="shared" si="336"/>
        <v>308.8</v>
      </c>
      <c r="V474" s="3">
        <f t="shared" si="337"/>
        <v>24.44</v>
      </c>
      <c r="W474" s="3">
        <f t="shared" si="338"/>
        <v>0.96109999999999995</v>
      </c>
      <c r="X474" s="85"/>
      <c r="Y474" s="3" t="str">
        <f t="shared" si="339"/>
        <v>1.22</v>
      </c>
      <c r="Z474" s="3" t="str">
        <f t="shared" si="340"/>
        <v>-</v>
      </c>
      <c r="AA474" s="3">
        <f t="shared" si="341"/>
        <v>308.8</v>
      </c>
      <c r="AB474" s="3">
        <f t="shared" si="342"/>
        <v>24.44</v>
      </c>
      <c r="AC474" s="3">
        <f t="shared" si="343"/>
        <v>0.82379999999999998</v>
      </c>
      <c r="AD474" s="85"/>
      <c r="AE474" s="3" t="str">
        <f t="shared" si="344"/>
        <v>1.22</v>
      </c>
      <c r="AF474" s="3" t="str">
        <f t="shared" si="345"/>
        <v>-</v>
      </c>
      <c r="AG474" s="3">
        <f t="shared" si="346"/>
        <v>308.8</v>
      </c>
      <c r="AH474" s="3">
        <f t="shared" si="347"/>
        <v>24.44</v>
      </c>
      <c r="AI474" s="3">
        <f t="shared" si="348"/>
        <v>0.6865</v>
      </c>
      <c r="AJ474" s="85"/>
      <c r="AK474" s="3" t="str">
        <f t="shared" si="349"/>
        <v>1.22</v>
      </c>
      <c r="AL474" s="3" t="str">
        <f t="shared" si="350"/>
        <v>-</v>
      </c>
      <c r="AM474" s="3">
        <f t="shared" si="351"/>
        <v>308.8</v>
      </c>
      <c r="AN474" s="3">
        <f t="shared" si="352"/>
        <v>24.44</v>
      </c>
      <c r="AO474" s="3">
        <f t="shared" si="353"/>
        <v>0.54920000000000002</v>
      </c>
      <c r="AP474" s="85"/>
      <c r="AQ474" s="3" t="str">
        <f t="shared" si="354"/>
        <v>1.22</v>
      </c>
      <c r="AR474" s="3" t="str">
        <f t="shared" si="355"/>
        <v>-</v>
      </c>
      <c r="AS474" s="3">
        <f t="shared" si="356"/>
        <v>308.8</v>
      </c>
      <c r="AT474" s="3">
        <f t="shared" si="357"/>
        <v>24.44</v>
      </c>
      <c r="AU474" s="3">
        <f t="shared" si="358"/>
        <v>0.41189999999999999</v>
      </c>
      <c r="AV474" s="85"/>
      <c r="AW474" s="3" t="str">
        <f t="shared" si="359"/>
        <v>1.22</v>
      </c>
      <c r="AX474" s="3" t="str">
        <f t="shared" si="360"/>
        <v>-</v>
      </c>
      <c r="AY474" s="3">
        <f t="shared" si="361"/>
        <v>308.8</v>
      </c>
      <c r="AZ474" s="3">
        <f t="shared" si="362"/>
        <v>24.44</v>
      </c>
      <c r="BA474" s="3">
        <f t="shared" si="363"/>
        <v>0.27460000000000001</v>
      </c>
      <c r="BB474" s="85"/>
      <c r="BC474" s="3" t="str">
        <f t="shared" si="364"/>
        <v>1.22</v>
      </c>
      <c r="BD474" s="3" t="str">
        <f t="shared" si="365"/>
        <v>-</v>
      </c>
      <c r="BE474" s="3">
        <f t="shared" si="366"/>
        <v>308.8</v>
      </c>
      <c r="BF474" s="3">
        <f t="shared" si="367"/>
        <v>24.44</v>
      </c>
      <c r="BG474" s="3">
        <f t="shared" si="368"/>
        <v>0.13730000000000001</v>
      </c>
    </row>
    <row r="475" spans="1:59" x14ac:dyDescent="0.3">
      <c r="A475" s="1" t="str">
        <f>'Forward collapse simulation'!B485</f>
        <v>1.22</v>
      </c>
      <c r="B475" s="37" t="str">
        <f>IF('Forward collapse simulation'!C485="","-",'Forward collapse simulation'!C485)</f>
        <v>-</v>
      </c>
      <c r="C475" s="85">
        <f>'Forward collapse simulation'!E485</f>
        <v>309.13</v>
      </c>
      <c r="D475" s="85">
        <f>'Forward collapse simulation'!F485</f>
        <v>33.82</v>
      </c>
      <c r="E475" s="85">
        <f>'Forward collapse simulation'!D485</f>
        <v>1.274</v>
      </c>
      <c r="F475" s="85"/>
      <c r="G475" s="3" t="str">
        <f t="shared" si="324"/>
        <v>1.22</v>
      </c>
      <c r="H475" s="3" t="str">
        <f t="shared" si="325"/>
        <v>-</v>
      </c>
      <c r="I475" s="3">
        <f t="shared" si="326"/>
        <v>309.13</v>
      </c>
      <c r="J475" s="3">
        <f t="shared" si="327"/>
        <v>33.82</v>
      </c>
      <c r="K475" s="3">
        <f t="shared" si="328"/>
        <v>1.1466000000000001</v>
      </c>
      <c r="L475" s="85"/>
      <c r="M475" s="3" t="str">
        <f t="shared" si="329"/>
        <v>1.22</v>
      </c>
      <c r="N475" s="3" t="str">
        <f t="shared" si="330"/>
        <v>-</v>
      </c>
      <c r="O475" s="3">
        <f t="shared" si="331"/>
        <v>309.13</v>
      </c>
      <c r="P475" s="3">
        <f t="shared" si="332"/>
        <v>33.82</v>
      </c>
      <c r="Q475" s="3">
        <f t="shared" si="333"/>
        <v>1.0192000000000001</v>
      </c>
      <c r="R475" s="85"/>
      <c r="S475" s="3" t="str">
        <f t="shared" si="334"/>
        <v>1.22</v>
      </c>
      <c r="T475" s="3" t="str">
        <f t="shared" si="335"/>
        <v>-</v>
      </c>
      <c r="U475" s="3">
        <f t="shared" si="336"/>
        <v>309.13</v>
      </c>
      <c r="V475" s="3">
        <f t="shared" si="337"/>
        <v>33.82</v>
      </c>
      <c r="W475" s="3">
        <f t="shared" si="338"/>
        <v>0.89179999999999993</v>
      </c>
      <c r="X475" s="85"/>
      <c r="Y475" s="3" t="str">
        <f t="shared" si="339"/>
        <v>1.22</v>
      </c>
      <c r="Z475" s="3" t="str">
        <f t="shared" si="340"/>
        <v>-</v>
      </c>
      <c r="AA475" s="3">
        <f t="shared" si="341"/>
        <v>309.13</v>
      </c>
      <c r="AB475" s="3">
        <f t="shared" si="342"/>
        <v>33.82</v>
      </c>
      <c r="AC475" s="3">
        <f t="shared" si="343"/>
        <v>0.76439999999999997</v>
      </c>
      <c r="AD475" s="85"/>
      <c r="AE475" s="3" t="str">
        <f t="shared" si="344"/>
        <v>1.22</v>
      </c>
      <c r="AF475" s="3" t="str">
        <f t="shared" si="345"/>
        <v>-</v>
      </c>
      <c r="AG475" s="3">
        <f t="shared" si="346"/>
        <v>309.13</v>
      </c>
      <c r="AH475" s="3">
        <f t="shared" si="347"/>
        <v>33.82</v>
      </c>
      <c r="AI475" s="3">
        <f t="shared" si="348"/>
        <v>0.63700000000000001</v>
      </c>
      <c r="AJ475" s="85"/>
      <c r="AK475" s="3" t="str">
        <f t="shared" si="349"/>
        <v>1.22</v>
      </c>
      <c r="AL475" s="3" t="str">
        <f t="shared" si="350"/>
        <v>-</v>
      </c>
      <c r="AM475" s="3">
        <f t="shared" si="351"/>
        <v>309.13</v>
      </c>
      <c r="AN475" s="3">
        <f t="shared" si="352"/>
        <v>33.82</v>
      </c>
      <c r="AO475" s="3">
        <f t="shared" si="353"/>
        <v>0.50960000000000005</v>
      </c>
      <c r="AP475" s="85"/>
      <c r="AQ475" s="3" t="str">
        <f t="shared" si="354"/>
        <v>1.22</v>
      </c>
      <c r="AR475" s="3" t="str">
        <f t="shared" si="355"/>
        <v>-</v>
      </c>
      <c r="AS475" s="3">
        <f t="shared" si="356"/>
        <v>309.13</v>
      </c>
      <c r="AT475" s="3">
        <f t="shared" si="357"/>
        <v>33.82</v>
      </c>
      <c r="AU475" s="3">
        <f t="shared" si="358"/>
        <v>0.38219999999999998</v>
      </c>
      <c r="AV475" s="85"/>
      <c r="AW475" s="3" t="str">
        <f t="shared" si="359"/>
        <v>1.22</v>
      </c>
      <c r="AX475" s="3" t="str">
        <f t="shared" si="360"/>
        <v>-</v>
      </c>
      <c r="AY475" s="3">
        <f t="shared" si="361"/>
        <v>309.13</v>
      </c>
      <c r="AZ475" s="3">
        <f t="shared" si="362"/>
        <v>33.82</v>
      </c>
      <c r="BA475" s="3">
        <f t="shared" si="363"/>
        <v>0.25480000000000003</v>
      </c>
      <c r="BB475" s="85"/>
      <c r="BC475" s="3" t="str">
        <f t="shared" si="364"/>
        <v>1.22</v>
      </c>
      <c r="BD475" s="3" t="str">
        <f t="shared" si="365"/>
        <v>-</v>
      </c>
      <c r="BE475" s="3">
        <f t="shared" si="366"/>
        <v>309.13</v>
      </c>
      <c r="BF475" s="3">
        <f t="shared" si="367"/>
        <v>33.82</v>
      </c>
      <c r="BG475" s="3">
        <f t="shared" si="368"/>
        <v>0.12740000000000001</v>
      </c>
    </row>
    <row r="476" spans="1:59" x14ac:dyDescent="0.3">
      <c r="A476" s="1" t="str">
        <f>'Forward collapse simulation'!B486</f>
        <v>1.22</v>
      </c>
      <c r="B476" s="37" t="str">
        <f>IF('Forward collapse simulation'!C486="","-",'Forward collapse simulation'!C486)</f>
        <v>-</v>
      </c>
      <c r="C476" s="85">
        <f>'Forward collapse simulation'!E486</f>
        <v>312.27</v>
      </c>
      <c r="D476" s="85">
        <f>'Forward collapse simulation'!F486</f>
        <v>50.4</v>
      </c>
      <c r="E476" s="85">
        <f>'Forward collapse simulation'!D486</f>
        <v>1.0009999999999999</v>
      </c>
      <c r="F476" s="85"/>
      <c r="G476" s="3" t="str">
        <f t="shared" si="324"/>
        <v>1.22</v>
      </c>
      <c r="H476" s="3" t="str">
        <f t="shared" si="325"/>
        <v>-</v>
      </c>
      <c r="I476" s="3">
        <f t="shared" si="326"/>
        <v>312.27</v>
      </c>
      <c r="J476" s="3">
        <f t="shared" si="327"/>
        <v>50.4</v>
      </c>
      <c r="K476" s="3">
        <f t="shared" si="328"/>
        <v>0.90089999999999992</v>
      </c>
      <c r="L476" s="85"/>
      <c r="M476" s="3" t="str">
        <f t="shared" si="329"/>
        <v>1.22</v>
      </c>
      <c r="N476" s="3" t="str">
        <f t="shared" si="330"/>
        <v>-</v>
      </c>
      <c r="O476" s="3">
        <f t="shared" si="331"/>
        <v>312.27</v>
      </c>
      <c r="P476" s="3">
        <f t="shared" si="332"/>
        <v>50.4</v>
      </c>
      <c r="Q476" s="3">
        <f t="shared" si="333"/>
        <v>0.80079999999999996</v>
      </c>
      <c r="R476" s="85"/>
      <c r="S476" s="3" t="str">
        <f t="shared" si="334"/>
        <v>1.22</v>
      </c>
      <c r="T476" s="3" t="str">
        <f t="shared" si="335"/>
        <v>-</v>
      </c>
      <c r="U476" s="3">
        <f t="shared" si="336"/>
        <v>312.27</v>
      </c>
      <c r="V476" s="3">
        <f t="shared" si="337"/>
        <v>50.4</v>
      </c>
      <c r="W476" s="3">
        <f t="shared" si="338"/>
        <v>0.70069999999999988</v>
      </c>
      <c r="X476" s="85"/>
      <c r="Y476" s="3" t="str">
        <f t="shared" si="339"/>
        <v>1.22</v>
      </c>
      <c r="Z476" s="3" t="str">
        <f t="shared" si="340"/>
        <v>-</v>
      </c>
      <c r="AA476" s="3">
        <f t="shared" si="341"/>
        <v>312.27</v>
      </c>
      <c r="AB476" s="3">
        <f t="shared" si="342"/>
        <v>50.4</v>
      </c>
      <c r="AC476" s="3">
        <f t="shared" si="343"/>
        <v>0.60059999999999991</v>
      </c>
      <c r="AD476" s="85"/>
      <c r="AE476" s="3" t="str">
        <f t="shared" si="344"/>
        <v>1.22</v>
      </c>
      <c r="AF476" s="3" t="str">
        <f t="shared" si="345"/>
        <v>-</v>
      </c>
      <c r="AG476" s="3">
        <f t="shared" si="346"/>
        <v>312.27</v>
      </c>
      <c r="AH476" s="3">
        <f t="shared" si="347"/>
        <v>50.4</v>
      </c>
      <c r="AI476" s="3">
        <f t="shared" si="348"/>
        <v>0.50049999999999994</v>
      </c>
      <c r="AJ476" s="85"/>
      <c r="AK476" s="3" t="str">
        <f t="shared" si="349"/>
        <v>1.22</v>
      </c>
      <c r="AL476" s="3" t="str">
        <f t="shared" si="350"/>
        <v>-</v>
      </c>
      <c r="AM476" s="3">
        <f t="shared" si="351"/>
        <v>312.27</v>
      </c>
      <c r="AN476" s="3">
        <f t="shared" si="352"/>
        <v>50.4</v>
      </c>
      <c r="AO476" s="3">
        <f t="shared" si="353"/>
        <v>0.40039999999999998</v>
      </c>
      <c r="AP476" s="85"/>
      <c r="AQ476" s="3" t="str">
        <f t="shared" si="354"/>
        <v>1.22</v>
      </c>
      <c r="AR476" s="3" t="str">
        <f t="shared" si="355"/>
        <v>-</v>
      </c>
      <c r="AS476" s="3">
        <f t="shared" si="356"/>
        <v>312.27</v>
      </c>
      <c r="AT476" s="3">
        <f t="shared" si="357"/>
        <v>50.4</v>
      </c>
      <c r="AU476" s="3">
        <f t="shared" si="358"/>
        <v>0.30029999999999996</v>
      </c>
      <c r="AV476" s="85"/>
      <c r="AW476" s="3" t="str">
        <f t="shared" si="359"/>
        <v>1.22</v>
      </c>
      <c r="AX476" s="3" t="str">
        <f t="shared" si="360"/>
        <v>-</v>
      </c>
      <c r="AY476" s="3">
        <f t="shared" si="361"/>
        <v>312.27</v>
      </c>
      <c r="AZ476" s="3">
        <f t="shared" si="362"/>
        <v>50.4</v>
      </c>
      <c r="BA476" s="3">
        <f t="shared" si="363"/>
        <v>0.20019999999999999</v>
      </c>
      <c r="BB476" s="85"/>
      <c r="BC476" s="3" t="str">
        <f t="shared" si="364"/>
        <v>1.22</v>
      </c>
      <c r="BD476" s="3" t="str">
        <f t="shared" si="365"/>
        <v>-</v>
      </c>
      <c r="BE476" s="3">
        <f t="shared" si="366"/>
        <v>312.27</v>
      </c>
      <c r="BF476" s="3">
        <f t="shared" si="367"/>
        <v>50.4</v>
      </c>
      <c r="BG476" s="3">
        <f t="shared" si="368"/>
        <v>0.10009999999999999</v>
      </c>
    </row>
    <row r="477" spans="1:59" x14ac:dyDescent="0.3">
      <c r="A477" s="1" t="str">
        <f>'Forward collapse simulation'!B487</f>
        <v>1.22</v>
      </c>
      <c r="B477" s="37" t="str">
        <f>IF('Forward collapse simulation'!C487="","-",'Forward collapse simulation'!C487)</f>
        <v>-</v>
      </c>
      <c r="C477" s="85">
        <f>'Forward collapse simulation'!E487</f>
        <v>320.83</v>
      </c>
      <c r="D477" s="85">
        <f>'Forward collapse simulation'!F487</f>
        <v>62.78</v>
      </c>
      <c r="E477" s="85">
        <f>'Forward collapse simulation'!D487</f>
        <v>1.3839999999999999</v>
      </c>
      <c r="F477" s="85"/>
      <c r="G477" s="3" t="str">
        <f t="shared" si="324"/>
        <v>1.22</v>
      </c>
      <c r="H477" s="3" t="str">
        <f t="shared" si="325"/>
        <v>-</v>
      </c>
      <c r="I477" s="3">
        <f t="shared" si="326"/>
        <v>320.83</v>
      </c>
      <c r="J477" s="3">
        <f t="shared" si="327"/>
        <v>62.78</v>
      </c>
      <c r="K477" s="3">
        <f t="shared" si="328"/>
        <v>1.2456</v>
      </c>
      <c r="L477" s="85"/>
      <c r="M477" s="3" t="str">
        <f t="shared" si="329"/>
        <v>1.22</v>
      </c>
      <c r="N477" s="3" t="str">
        <f t="shared" si="330"/>
        <v>-</v>
      </c>
      <c r="O477" s="3">
        <f t="shared" si="331"/>
        <v>320.83</v>
      </c>
      <c r="P477" s="3">
        <f t="shared" si="332"/>
        <v>62.78</v>
      </c>
      <c r="Q477" s="3">
        <f t="shared" si="333"/>
        <v>1.1072</v>
      </c>
      <c r="R477" s="85"/>
      <c r="S477" s="3" t="str">
        <f t="shared" si="334"/>
        <v>1.22</v>
      </c>
      <c r="T477" s="3" t="str">
        <f t="shared" si="335"/>
        <v>-</v>
      </c>
      <c r="U477" s="3">
        <f t="shared" si="336"/>
        <v>320.83</v>
      </c>
      <c r="V477" s="3">
        <f t="shared" si="337"/>
        <v>62.78</v>
      </c>
      <c r="W477" s="3">
        <f t="shared" si="338"/>
        <v>0.96879999999999988</v>
      </c>
      <c r="X477" s="85"/>
      <c r="Y477" s="3" t="str">
        <f t="shared" si="339"/>
        <v>1.22</v>
      </c>
      <c r="Z477" s="3" t="str">
        <f t="shared" si="340"/>
        <v>-</v>
      </c>
      <c r="AA477" s="3">
        <f t="shared" si="341"/>
        <v>320.83</v>
      </c>
      <c r="AB477" s="3">
        <f t="shared" si="342"/>
        <v>62.78</v>
      </c>
      <c r="AC477" s="3">
        <f t="shared" si="343"/>
        <v>0.83039999999999992</v>
      </c>
      <c r="AD477" s="85"/>
      <c r="AE477" s="3" t="str">
        <f t="shared" si="344"/>
        <v>1.22</v>
      </c>
      <c r="AF477" s="3" t="str">
        <f t="shared" si="345"/>
        <v>-</v>
      </c>
      <c r="AG477" s="3">
        <f t="shared" si="346"/>
        <v>320.83</v>
      </c>
      <c r="AH477" s="3">
        <f t="shared" si="347"/>
        <v>62.78</v>
      </c>
      <c r="AI477" s="3">
        <f t="shared" si="348"/>
        <v>0.69199999999999995</v>
      </c>
      <c r="AJ477" s="85"/>
      <c r="AK477" s="3" t="str">
        <f t="shared" si="349"/>
        <v>1.22</v>
      </c>
      <c r="AL477" s="3" t="str">
        <f t="shared" si="350"/>
        <v>-</v>
      </c>
      <c r="AM477" s="3">
        <f t="shared" si="351"/>
        <v>320.83</v>
      </c>
      <c r="AN477" s="3">
        <f t="shared" si="352"/>
        <v>62.78</v>
      </c>
      <c r="AO477" s="3">
        <f t="shared" si="353"/>
        <v>0.55359999999999998</v>
      </c>
      <c r="AP477" s="85"/>
      <c r="AQ477" s="3" t="str">
        <f t="shared" si="354"/>
        <v>1.22</v>
      </c>
      <c r="AR477" s="3" t="str">
        <f t="shared" si="355"/>
        <v>-</v>
      </c>
      <c r="AS477" s="3">
        <f t="shared" si="356"/>
        <v>320.83</v>
      </c>
      <c r="AT477" s="3">
        <f t="shared" si="357"/>
        <v>62.78</v>
      </c>
      <c r="AU477" s="3">
        <f t="shared" si="358"/>
        <v>0.41519999999999996</v>
      </c>
      <c r="AV477" s="85"/>
      <c r="AW477" s="3" t="str">
        <f t="shared" si="359"/>
        <v>1.22</v>
      </c>
      <c r="AX477" s="3" t="str">
        <f t="shared" si="360"/>
        <v>-</v>
      </c>
      <c r="AY477" s="3">
        <f t="shared" si="361"/>
        <v>320.83</v>
      </c>
      <c r="AZ477" s="3">
        <f t="shared" si="362"/>
        <v>62.78</v>
      </c>
      <c r="BA477" s="3">
        <f t="shared" si="363"/>
        <v>0.27679999999999999</v>
      </c>
      <c r="BB477" s="85"/>
      <c r="BC477" s="3" t="str">
        <f t="shared" si="364"/>
        <v>1.22</v>
      </c>
      <c r="BD477" s="3" t="str">
        <f t="shared" si="365"/>
        <v>-</v>
      </c>
      <c r="BE477" s="3">
        <f t="shared" si="366"/>
        <v>320.83</v>
      </c>
      <c r="BF477" s="3">
        <f t="shared" si="367"/>
        <v>62.78</v>
      </c>
      <c r="BG477" s="3">
        <f t="shared" si="368"/>
        <v>0.1384</v>
      </c>
    </row>
    <row r="478" spans="1:59" x14ac:dyDescent="0.3">
      <c r="A478" s="1" t="str">
        <f>'Forward collapse simulation'!B488</f>
        <v>1.22</v>
      </c>
      <c r="B478" s="37" t="str">
        <f>IF('Forward collapse simulation'!C488="","-",'Forward collapse simulation'!C488)</f>
        <v>-</v>
      </c>
      <c r="C478" s="85">
        <f>'Forward collapse simulation'!E488</f>
        <v>317.22000000000003</v>
      </c>
      <c r="D478" s="85">
        <f>'Forward collapse simulation'!F488</f>
        <v>81.59</v>
      </c>
      <c r="E478" s="85">
        <f>'Forward collapse simulation'!D488</f>
        <v>1.621</v>
      </c>
      <c r="F478" s="85"/>
      <c r="G478" s="3" t="str">
        <f t="shared" si="324"/>
        <v>1.22</v>
      </c>
      <c r="H478" s="3" t="str">
        <f t="shared" si="325"/>
        <v>-</v>
      </c>
      <c r="I478" s="3">
        <f t="shared" si="326"/>
        <v>317.22000000000003</v>
      </c>
      <c r="J478" s="3">
        <f t="shared" si="327"/>
        <v>81.59</v>
      </c>
      <c r="K478" s="3">
        <f t="shared" si="328"/>
        <v>1.4589000000000001</v>
      </c>
      <c r="L478" s="85"/>
      <c r="M478" s="3" t="str">
        <f t="shared" si="329"/>
        <v>1.22</v>
      </c>
      <c r="N478" s="3" t="str">
        <f t="shared" si="330"/>
        <v>-</v>
      </c>
      <c r="O478" s="3">
        <f t="shared" si="331"/>
        <v>317.22000000000003</v>
      </c>
      <c r="P478" s="3">
        <f t="shared" si="332"/>
        <v>81.59</v>
      </c>
      <c r="Q478" s="3">
        <f t="shared" si="333"/>
        <v>1.2968000000000002</v>
      </c>
      <c r="R478" s="85"/>
      <c r="S478" s="3" t="str">
        <f t="shared" si="334"/>
        <v>1.22</v>
      </c>
      <c r="T478" s="3" t="str">
        <f t="shared" si="335"/>
        <v>-</v>
      </c>
      <c r="U478" s="3">
        <f t="shared" si="336"/>
        <v>317.22000000000003</v>
      </c>
      <c r="V478" s="3">
        <f t="shared" si="337"/>
        <v>81.59</v>
      </c>
      <c r="W478" s="3">
        <f t="shared" si="338"/>
        <v>1.1346999999999998</v>
      </c>
      <c r="X478" s="85"/>
      <c r="Y478" s="3" t="str">
        <f t="shared" si="339"/>
        <v>1.22</v>
      </c>
      <c r="Z478" s="3" t="str">
        <f t="shared" si="340"/>
        <v>-</v>
      </c>
      <c r="AA478" s="3">
        <f t="shared" si="341"/>
        <v>317.22000000000003</v>
      </c>
      <c r="AB478" s="3">
        <f t="shared" si="342"/>
        <v>81.59</v>
      </c>
      <c r="AC478" s="3">
        <f t="shared" si="343"/>
        <v>0.97259999999999991</v>
      </c>
      <c r="AD478" s="85"/>
      <c r="AE478" s="3" t="str">
        <f t="shared" si="344"/>
        <v>1.22</v>
      </c>
      <c r="AF478" s="3" t="str">
        <f t="shared" si="345"/>
        <v>-</v>
      </c>
      <c r="AG478" s="3">
        <f t="shared" si="346"/>
        <v>317.22000000000003</v>
      </c>
      <c r="AH478" s="3">
        <f t="shared" si="347"/>
        <v>81.59</v>
      </c>
      <c r="AI478" s="3">
        <f t="shared" si="348"/>
        <v>0.8105</v>
      </c>
      <c r="AJ478" s="85"/>
      <c r="AK478" s="3" t="str">
        <f t="shared" si="349"/>
        <v>1.22</v>
      </c>
      <c r="AL478" s="3" t="str">
        <f t="shared" si="350"/>
        <v>-</v>
      </c>
      <c r="AM478" s="3">
        <f t="shared" si="351"/>
        <v>317.22000000000003</v>
      </c>
      <c r="AN478" s="3">
        <f t="shared" si="352"/>
        <v>81.59</v>
      </c>
      <c r="AO478" s="3">
        <f t="shared" si="353"/>
        <v>0.64840000000000009</v>
      </c>
      <c r="AP478" s="85"/>
      <c r="AQ478" s="3" t="str">
        <f t="shared" si="354"/>
        <v>1.22</v>
      </c>
      <c r="AR478" s="3" t="str">
        <f t="shared" si="355"/>
        <v>-</v>
      </c>
      <c r="AS478" s="3">
        <f t="shared" si="356"/>
        <v>317.22000000000003</v>
      </c>
      <c r="AT478" s="3">
        <f t="shared" si="357"/>
        <v>81.59</v>
      </c>
      <c r="AU478" s="3">
        <f t="shared" si="358"/>
        <v>0.48629999999999995</v>
      </c>
      <c r="AV478" s="85"/>
      <c r="AW478" s="3" t="str">
        <f t="shared" si="359"/>
        <v>1.22</v>
      </c>
      <c r="AX478" s="3" t="str">
        <f t="shared" si="360"/>
        <v>-</v>
      </c>
      <c r="AY478" s="3">
        <f t="shared" si="361"/>
        <v>317.22000000000003</v>
      </c>
      <c r="AZ478" s="3">
        <f t="shared" si="362"/>
        <v>81.59</v>
      </c>
      <c r="BA478" s="3">
        <f t="shared" si="363"/>
        <v>0.32420000000000004</v>
      </c>
      <c r="BB478" s="85"/>
      <c r="BC478" s="3" t="str">
        <f t="shared" si="364"/>
        <v>1.22</v>
      </c>
      <c r="BD478" s="3" t="str">
        <f t="shared" si="365"/>
        <v>-</v>
      </c>
      <c r="BE478" s="3">
        <f t="shared" si="366"/>
        <v>317.22000000000003</v>
      </c>
      <c r="BF478" s="3">
        <f t="shared" si="367"/>
        <v>81.59</v>
      </c>
      <c r="BG478" s="3">
        <f t="shared" si="368"/>
        <v>0.16210000000000002</v>
      </c>
    </row>
    <row r="479" spans="1:59" x14ac:dyDescent="0.3">
      <c r="A479" s="1" t="str">
        <f>'Forward collapse simulation'!B489</f>
        <v>1.22</v>
      </c>
      <c r="B479" s="37" t="str">
        <f>IF('Forward collapse simulation'!C489="","-",'Forward collapse simulation'!C489)</f>
        <v>-</v>
      </c>
      <c r="C479" s="85">
        <f>'Forward collapse simulation'!E489</f>
        <v>271.79000000000002</v>
      </c>
      <c r="D479" s="85">
        <f>'Forward collapse simulation'!F489</f>
        <v>88.8</v>
      </c>
      <c r="E479" s="85">
        <f>'Forward collapse simulation'!D489</f>
        <v>1.524</v>
      </c>
      <c r="F479" s="85"/>
      <c r="G479" s="3" t="str">
        <f t="shared" si="324"/>
        <v>1.22</v>
      </c>
      <c r="H479" s="3" t="str">
        <f t="shared" si="325"/>
        <v>-</v>
      </c>
      <c r="I479" s="3">
        <f t="shared" si="326"/>
        <v>271.79000000000002</v>
      </c>
      <c r="J479" s="3">
        <f t="shared" si="327"/>
        <v>88.8</v>
      </c>
      <c r="K479" s="3">
        <f t="shared" si="328"/>
        <v>1.3716000000000002</v>
      </c>
      <c r="L479" s="85"/>
      <c r="M479" s="3" t="str">
        <f t="shared" si="329"/>
        <v>1.22</v>
      </c>
      <c r="N479" s="3" t="str">
        <f t="shared" si="330"/>
        <v>-</v>
      </c>
      <c r="O479" s="3">
        <f t="shared" si="331"/>
        <v>271.79000000000002</v>
      </c>
      <c r="P479" s="3">
        <f t="shared" si="332"/>
        <v>88.8</v>
      </c>
      <c r="Q479" s="3">
        <f t="shared" si="333"/>
        <v>1.2192000000000001</v>
      </c>
      <c r="R479" s="85"/>
      <c r="S479" s="3" t="str">
        <f t="shared" si="334"/>
        <v>1.22</v>
      </c>
      <c r="T479" s="3" t="str">
        <f t="shared" si="335"/>
        <v>-</v>
      </c>
      <c r="U479" s="3">
        <f t="shared" si="336"/>
        <v>271.79000000000002</v>
      </c>
      <c r="V479" s="3">
        <f t="shared" si="337"/>
        <v>88.8</v>
      </c>
      <c r="W479" s="3">
        <f t="shared" si="338"/>
        <v>1.0668</v>
      </c>
      <c r="X479" s="85"/>
      <c r="Y479" s="3" t="str">
        <f t="shared" si="339"/>
        <v>1.22</v>
      </c>
      <c r="Z479" s="3" t="str">
        <f t="shared" si="340"/>
        <v>-</v>
      </c>
      <c r="AA479" s="3">
        <f t="shared" si="341"/>
        <v>271.79000000000002</v>
      </c>
      <c r="AB479" s="3">
        <f t="shared" si="342"/>
        <v>88.8</v>
      </c>
      <c r="AC479" s="3">
        <f t="shared" si="343"/>
        <v>0.91439999999999999</v>
      </c>
      <c r="AD479" s="85"/>
      <c r="AE479" s="3" t="str">
        <f t="shared" si="344"/>
        <v>1.22</v>
      </c>
      <c r="AF479" s="3" t="str">
        <f t="shared" si="345"/>
        <v>-</v>
      </c>
      <c r="AG479" s="3">
        <f t="shared" si="346"/>
        <v>271.79000000000002</v>
      </c>
      <c r="AH479" s="3">
        <f t="shared" si="347"/>
        <v>88.8</v>
      </c>
      <c r="AI479" s="3">
        <f t="shared" si="348"/>
        <v>0.76200000000000001</v>
      </c>
      <c r="AJ479" s="85"/>
      <c r="AK479" s="3" t="str">
        <f t="shared" si="349"/>
        <v>1.22</v>
      </c>
      <c r="AL479" s="3" t="str">
        <f t="shared" si="350"/>
        <v>-</v>
      </c>
      <c r="AM479" s="3">
        <f t="shared" si="351"/>
        <v>271.79000000000002</v>
      </c>
      <c r="AN479" s="3">
        <f t="shared" si="352"/>
        <v>88.8</v>
      </c>
      <c r="AO479" s="3">
        <f t="shared" si="353"/>
        <v>0.60960000000000003</v>
      </c>
      <c r="AP479" s="85"/>
      <c r="AQ479" s="3" t="str">
        <f t="shared" si="354"/>
        <v>1.22</v>
      </c>
      <c r="AR479" s="3" t="str">
        <f t="shared" si="355"/>
        <v>-</v>
      </c>
      <c r="AS479" s="3">
        <f t="shared" si="356"/>
        <v>271.79000000000002</v>
      </c>
      <c r="AT479" s="3">
        <f t="shared" si="357"/>
        <v>88.8</v>
      </c>
      <c r="AU479" s="3">
        <f t="shared" si="358"/>
        <v>0.4572</v>
      </c>
      <c r="AV479" s="85"/>
      <c r="AW479" s="3" t="str">
        <f t="shared" si="359"/>
        <v>1.22</v>
      </c>
      <c r="AX479" s="3" t="str">
        <f t="shared" si="360"/>
        <v>-</v>
      </c>
      <c r="AY479" s="3">
        <f t="shared" si="361"/>
        <v>271.79000000000002</v>
      </c>
      <c r="AZ479" s="3">
        <f t="shared" si="362"/>
        <v>88.8</v>
      </c>
      <c r="BA479" s="3">
        <f t="shared" si="363"/>
        <v>0.30480000000000002</v>
      </c>
      <c r="BB479" s="85"/>
      <c r="BC479" s="3" t="str">
        <f t="shared" si="364"/>
        <v>1.22</v>
      </c>
      <c r="BD479" s="3" t="str">
        <f t="shared" si="365"/>
        <v>-</v>
      </c>
      <c r="BE479" s="3">
        <f t="shared" si="366"/>
        <v>271.79000000000002</v>
      </c>
      <c r="BF479" s="3">
        <f t="shared" si="367"/>
        <v>88.8</v>
      </c>
      <c r="BG479" s="3">
        <f t="shared" si="368"/>
        <v>0.15240000000000001</v>
      </c>
    </row>
    <row r="480" spans="1:59" x14ac:dyDescent="0.3">
      <c r="A480" s="1" t="str">
        <f>'Forward collapse simulation'!B490</f>
        <v>1.22</v>
      </c>
      <c r="B480" s="37" t="str">
        <f>IF('Forward collapse simulation'!C490="","-",'Forward collapse simulation'!C490)</f>
        <v>-</v>
      </c>
      <c r="C480" s="85">
        <f>'Forward collapse simulation'!E490</f>
        <v>145.91</v>
      </c>
      <c r="D480" s="85">
        <f>'Forward collapse simulation'!F490</f>
        <v>82.71</v>
      </c>
      <c r="E480" s="85">
        <f>'Forward collapse simulation'!D490</f>
        <v>1.2370000000000001</v>
      </c>
      <c r="F480" s="85"/>
      <c r="G480" s="3" t="str">
        <f t="shared" si="324"/>
        <v>1.22</v>
      </c>
      <c r="H480" s="3" t="str">
        <f t="shared" si="325"/>
        <v>-</v>
      </c>
      <c r="I480" s="3">
        <f t="shared" si="326"/>
        <v>145.91</v>
      </c>
      <c r="J480" s="3">
        <f t="shared" si="327"/>
        <v>82.71</v>
      </c>
      <c r="K480" s="3">
        <f t="shared" si="328"/>
        <v>1.1133000000000002</v>
      </c>
      <c r="L480" s="85"/>
      <c r="M480" s="3" t="str">
        <f t="shared" si="329"/>
        <v>1.22</v>
      </c>
      <c r="N480" s="3" t="str">
        <f t="shared" si="330"/>
        <v>-</v>
      </c>
      <c r="O480" s="3">
        <f t="shared" si="331"/>
        <v>145.91</v>
      </c>
      <c r="P480" s="3">
        <f t="shared" si="332"/>
        <v>82.71</v>
      </c>
      <c r="Q480" s="3">
        <f t="shared" si="333"/>
        <v>0.98960000000000015</v>
      </c>
      <c r="R480" s="85"/>
      <c r="S480" s="3" t="str">
        <f t="shared" si="334"/>
        <v>1.22</v>
      </c>
      <c r="T480" s="3" t="str">
        <f t="shared" si="335"/>
        <v>-</v>
      </c>
      <c r="U480" s="3">
        <f t="shared" si="336"/>
        <v>145.91</v>
      </c>
      <c r="V480" s="3">
        <f t="shared" si="337"/>
        <v>82.71</v>
      </c>
      <c r="W480" s="3">
        <f t="shared" si="338"/>
        <v>0.8659</v>
      </c>
      <c r="X480" s="85"/>
      <c r="Y480" s="3" t="str">
        <f t="shared" si="339"/>
        <v>1.22</v>
      </c>
      <c r="Z480" s="3" t="str">
        <f t="shared" si="340"/>
        <v>-</v>
      </c>
      <c r="AA480" s="3">
        <f t="shared" si="341"/>
        <v>145.91</v>
      </c>
      <c r="AB480" s="3">
        <f t="shared" si="342"/>
        <v>82.71</v>
      </c>
      <c r="AC480" s="3">
        <f t="shared" si="343"/>
        <v>0.74220000000000008</v>
      </c>
      <c r="AD480" s="85"/>
      <c r="AE480" s="3" t="str">
        <f t="shared" si="344"/>
        <v>1.22</v>
      </c>
      <c r="AF480" s="3" t="str">
        <f t="shared" si="345"/>
        <v>-</v>
      </c>
      <c r="AG480" s="3">
        <f t="shared" si="346"/>
        <v>145.91</v>
      </c>
      <c r="AH480" s="3">
        <f t="shared" si="347"/>
        <v>82.71</v>
      </c>
      <c r="AI480" s="3">
        <f t="shared" si="348"/>
        <v>0.61850000000000005</v>
      </c>
      <c r="AJ480" s="85"/>
      <c r="AK480" s="3" t="str">
        <f t="shared" si="349"/>
        <v>1.22</v>
      </c>
      <c r="AL480" s="3" t="str">
        <f t="shared" si="350"/>
        <v>-</v>
      </c>
      <c r="AM480" s="3">
        <f t="shared" si="351"/>
        <v>145.91</v>
      </c>
      <c r="AN480" s="3">
        <f t="shared" si="352"/>
        <v>82.71</v>
      </c>
      <c r="AO480" s="3">
        <f t="shared" si="353"/>
        <v>0.49480000000000007</v>
      </c>
      <c r="AP480" s="85"/>
      <c r="AQ480" s="3" t="str">
        <f t="shared" si="354"/>
        <v>1.22</v>
      </c>
      <c r="AR480" s="3" t="str">
        <f t="shared" si="355"/>
        <v>-</v>
      </c>
      <c r="AS480" s="3">
        <f t="shared" si="356"/>
        <v>145.91</v>
      </c>
      <c r="AT480" s="3">
        <f t="shared" si="357"/>
        <v>82.71</v>
      </c>
      <c r="AU480" s="3">
        <f t="shared" si="358"/>
        <v>0.37110000000000004</v>
      </c>
      <c r="AV480" s="85"/>
      <c r="AW480" s="3" t="str">
        <f t="shared" si="359"/>
        <v>1.22</v>
      </c>
      <c r="AX480" s="3" t="str">
        <f t="shared" si="360"/>
        <v>-</v>
      </c>
      <c r="AY480" s="3">
        <f t="shared" si="361"/>
        <v>145.91</v>
      </c>
      <c r="AZ480" s="3">
        <f t="shared" si="362"/>
        <v>82.71</v>
      </c>
      <c r="BA480" s="3">
        <f t="shared" si="363"/>
        <v>0.24740000000000004</v>
      </c>
      <c r="BB480" s="85"/>
      <c r="BC480" s="3" t="str">
        <f t="shared" si="364"/>
        <v>1.22</v>
      </c>
      <c r="BD480" s="3" t="str">
        <f t="shared" si="365"/>
        <v>-</v>
      </c>
      <c r="BE480" s="3">
        <f t="shared" si="366"/>
        <v>145.91</v>
      </c>
      <c r="BF480" s="3">
        <f t="shared" si="367"/>
        <v>82.71</v>
      </c>
      <c r="BG480" s="3">
        <f t="shared" si="368"/>
        <v>0.12370000000000002</v>
      </c>
    </row>
    <row r="481" spans="1:59" x14ac:dyDescent="0.3">
      <c r="A481" s="1" t="str">
        <f>'Forward collapse simulation'!B491</f>
        <v>1.22</v>
      </c>
      <c r="B481" s="37" t="str">
        <f>IF('Forward collapse simulation'!C491="","-",'Forward collapse simulation'!C491)</f>
        <v>-</v>
      </c>
      <c r="C481" s="85">
        <f>'Forward collapse simulation'!E491</f>
        <v>138.15</v>
      </c>
      <c r="D481" s="85">
        <f>'Forward collapse simulation'!F491</f>
        <v>74.25</v>
      </c>
      <c r="E481" s="85">
        <f>'Forward collapse simulation'!D491</f>
        <v>0.80600000000000005</v>
      </c>
      <c r="F481" s="85"/>
      <c r="G481" s="3" t="str">
        <f t="shared" si="324"/>
        <v>1.22</v>
      </c>
      <c r="H481" s="3" t="str">
        <f t="shared" si="325"/>
        <v>-</v>
      </c>
      <c r="I481" s="3">
        <f t="shared" si="326"/>
        <v>138.15</v>
      </c>
      <c r="J481" s="3">
        <f t="shared" si="327"/>
        <v>74.25</v>
      </c>
      <c r="K481" s="3">
        <f t="shared" si="328"/>
        <v>0.72540000000000004</v>
      </c>
      <c r="L481" s="85"/>
      <c r="M481" s="3" t="str">
        <f t="shared" si="329"/>
        <v>1.22</v>
      </c>
      <c r="N481" s="3" t="str">
        <f t="shared" si="330"/>
        <v>-</v>
      </c>
      <c r="O481" s="3">
        <f t="shared" si="331"/>
        <v>138.15</v>
      </c>
      <c r="P481" s="3">
        <f t="shared" si="332"/>
        <v>74.25</v>
      </c>
      <c r="Q481" s="3">
        <f t="shared" si="333"/>
        <v>0.64480000000000004</v>
      </c>
      <c r="R481" s="85"/>
      <c r="S481" s="3" t="str">
        <f t="shared" si="334"/>
        <v>1.22</v>
      </c>
      <c r="T481" s="3" t="str">
        <f t="shared" si="335"/>
        <v>-</v>
      </c>
      <c r="U481" s="3">
        <f t="shared" si="336"/>
        <v>138.15</v>
      </c>
      <c r="V481" s="3">
        <f t="shared" si="337"/>
        <v>74.25</v>
      </c>
      <c r="W481" s="3">
        <f t="shared" si="338"/>
        <v>0.56420000000000003</v>
      </c>
      <c r="X481" s="85"/>
      <c r="Y481" s="3" t="str">
        <f t="shared" si="339"/>
        <v>1.22</v>
      </c>
      <c r="Z481" s="3" t="str">
        <f t="shared" si="340"/>
        <v>-</v>
      </c>
      <c r="AA481" s="3">
        <f t="shared" si="341"/>
        <v>138.15</v>
      </c>
      <c r="AB481" s="3">
        <f t="shared" si="342"/>
        <v>74.25</v>
      </c>
      <c r="AC481" s="3">
        <f t="shared" si="343"/>
        <v>0.48360000000000003</v>
      </c>
      <c r="AD481" s="85"/>
      <c r="AE481" s="3" t="str">
        <f t="shared" si="344"/>
        <v>1.22</v>
      </c>
      <c r="AF481" s="3" t="str">
        <f t="shared" si="345"/>
        <v>-</v>
      </c>
      <c r="AG481" s="3">
        <f t="shared" si="346"/>
        <v>138.15</v>
      </c>
      <c r="AH481" s="3">
        <f t="shared" si="347"/>
        <v>74.25</v>
      </c>
      <c r="AI481" s="3">
        <f t="shared" si="348"/>
        <v>0.40300000000000002</v>
      </c>
      <c r="AJ481" s="85"/>
      <c r="AK481" s="3" t="str">
        <f t="shared" si="349"/>
        <v>1.22</v>
      </c>
      <c r="AL481" s="3" t="str">
        <f t="shared" si="350"/>
        <v>-</v>
      </c>
      <c r="AM481" s="3">
        <f t="shared" si="351"/>
        <v>138.15</v>
      </c>
      <c r="AN481" s="3">
        <f t="shared" si="352"/>
        <v>74.25</v>
      </c>
      <c r="AO481" s="3">
        <f t="shared" si="353"/>
        <v>0.32240000000000002</v>
      </c>
      <c r="AP481" s="85"/>
      <c r="AQ481" s="3" t="str">
        <f t="shared" si="354"/>
        <v>1.22</v>
      </c>
      <c r="AR481" s="3" t="str">
        <f t="shared" si="355"/>
        <v>-</v>
      </c>
      <c r="AS481" s="3">
        <f t="shared" si="356"/>
        <v>138.15</v>
      </c>
      <c r="AT481" s="3">
        <f t="shared" si="357"/>
        <v>74.25</v>
      </c>
      <c r="AU481" s="3">
        <f t="shared" si="358"/>
        <v>0.24180000000000001</v>
      </c>
      <c r="AV481" s="85"/>
      <c r="AW481" s="3" t="str">
        <f t="shared" si="359"/>
        <v>1.22</v>
      </c>
      <c r="AX481" s="3" t="str">
        <f t="shared" si="360"/>
        <v>-</v>
      </c>
      <c r="AY481" s="3">
        <f t="shared" si="361"/>
        <v>138.15</v>
      </c>
      <c r="AZ481" s="3">
        <f t="shared" si="362"/>
        <v>74.25</v>
      </c>
      <c r="BA481" s="3">
        <f t="shared" si="363"/>
        <v>0.16120000000000001</v>
      </c>
      <c r="BB481" s="85"/>
      <c r="BC481" s="3" t="str">
        <f t="shared" si="364"/>
        <v>1.22</v>
      </c>
      <c r="BD481" s="3" t="str">
        <f t="shared" si="365"/>
        <v>-</v>
      </c>
      <c r="BE481" s="3">
        <f t="shared" si="366"/>
        <v>138.15</v>
      </c>
      <c r="BF481" s="3">
        <f t="shared" si="367"/>
        <v>74.25</v>
      </c>
      <c r="BG481" s="3">
        <f t="shared" si="368"/>
        <v>8.0600000000000005E-2</v>
      </c>
    </row>
    <row r="482" spans="1:59" x14ac:dyDescent="0.3">
      <c r="A482" s="1" t="str">
        <f>'Forward collapse simulation'!B492</f>
        <v>1.22</v>
      </c>
      <c r="B482" s="37" t="str">
        <f>IF('Forward collapse simulation'!C492="","-",'Forward collapse simulation'!C492)</f>
        <v>-</v>
      </c>
      <c r="C482" s="85">
        <f>'Forward collapse simulation'!E492</f>
        <v>138.74</v>
      </c>
      <c r="D482" s="85">
        <f>'Forward collapse simulation'!F492</f>
        <v>52.32</v>
      </c>
      <c r="E482" s="85">
        <f>'Forward collapse simulation'!D492</f>
        <v>1.012</v>
      </c>
      <c r="F482" s="85"/>
      <c r="G482" s="3" t="str">
        <f t="shared" si="324"/>
        <v>1.22</v>
      </c>
      <c r="H482" s="3" t="str">
        <f t="shared" si="325"/>
        <v>-</v>
      </c>
      <c r="I482" s="3">
        <f t="shared" si="326"/>
        <v>138.74</v>
      </c>
      <c r="J482" s="3">
        <f t="shared" si="327"/>
        <v>52.32</v>
      </c>
      <c r="K482" s="3">
        <f t="shared" si="328"/>
        <v>0.91080000000000005</v>
      </c>
      <c r="L482" s="85"/>
      <c r="M482" s="3" t="str">
        <f t="shared" si="329"/>
        <v>1.22</v>
      </c>
      <c r="N482" s="3" t="str">
        <f t="shared" si="330"/>
        <v>-</v>
      </c>
      <c r="O482" s="3">
        <f t="shared" si="331"/>
        <v>138.74</v>
      </c>
      <c r="P482" s="3">
        <f t="shared" si="332"/>
        <v>52.32</v>
      </c>
      <c r="Q482" s="3">
        <f t="shared" si="333"/>
        <v>0.8096000000000001</v>
      </c>
      <c r="R482" s="85"/>
      <c r="S482" s="3" t="str">
        <f t="shared" si="334"/>
        <v>1.22</v>
      </c>
      <c r="T482" s="3" t="str">
        <f t="shared" si="335"/>
        <v>-</v>
      </c>
      <c r="U482" s="3">
        <f t="shared" si="336"/>
        <v>138.74</v>
      </c>
      <c r="V482" s="3">
        <f t="shared" si="337"/>
        <v>52.32</v>
      </c>
      <c r="W482" s="3">
        <f t="shared" si="338"/>
        <v>0.70839999999999992</v>
      </c>
      <c r="X482" s="85"/>
      <c r="Y482" s="3" t="str">
        <f t="shared" si="339"/>
        <v>1.22</v>
      </c>
      <c r="Z482" s="3" t="str">
        <f t="shared" si="340"/>
        <v>-</v>
      </c>
      <c r="AA482" s="3">
        <f t="shared" si="341"/>
        <v>138.74</v>
      </c>
      <c r="AB482" s="3">
        <f t="shared" si="342"/>
        <v>52.32</v>
      </c>
      <c r="AC482" s="3">
        <f t="shared" si="343"/>
        <v>0.60719999999999996</v>
      </c>
      <c r="AD482" s="85"/>
      <c r="AE482" s="3" t="str">
        <f t="shared" si="344"/>
        <v>1.22</v>
      </c>
      <c r="AF482" s="3" t="str">
        <f t="shared" si="345"/>
        <v>-</v>
      </c>
      <c r="AG482" s="3">
        <f t="shared" si="346"/>
        <v>138.74</v>
      </c>
      <c r="AH482" s="3">
        <f t="shared" si="347"/>
        <v>52.32</v>
      </c>
      <c r="AI482" s="3">
        <f t="shared" si="348"/>
        <v>0.50600000000000001</v>
      </c>
      <c r="AJ482" s="85"/>
      <c r="AK482" s="3" t="str">
        <f t="shared" si="349"/>
        <v>1.22</v>
      </c>
      <c r="AL482" s="3" t="str">
        <f t="shared" si="350"/>
        <v>-</v>
      </c>
      <c r="AM482" s="3">
        <f t="shared" si="351"/>
        <v>138.74</v>
      </c>
      <c r="AN482" s="3">
        <f t="shared" si="352"/>
        <v>52.32</v>
      </c>
      <c r="AO482" s="3">
        <f t="shared" si="353"/>
        <v>0.40480000000000005</v>
      </c>
      <c r="AP482" s="85"/>
      <c r="AQ482" s="3" t="str">
        <f t="shared" si="354"/>
        <v>1.22</v>
      </c>
      <c r="AR482" s="3" t="str">
        <f t="shared" si="355"/>
        <v>-</v>
      </c>
      <c r="AS482" s="3">
        <f t="shared" si="356"/>
        <v>138.74</v>
      </c>
      <c r="AT482" s="3">
        <f t="shared" si="357"/>
        <v>52.32</v>
      </c>
      <c r="AU482" s="3">
        <f t="shared" si="358"/>
        <v>0.30359999999999998</v>
      </c>
      <c r="AV482" s="85"/>
      <c r="AW482" s="3" t="str">
        <f t="shared" si="359"/>
        <v>1.22</v>
      </c>
      <c r="AX482" s="3" t="str">
        <f t="shared" si="360"/>
        <v>-</v>
      </c>
      <c r="AY482" s="3">
        <f t="shared" si="361"/>
        <v>138.74</v>
      </c>
      <c r="AZ482" s="3">
        <f t="shared" si="362"/>
        <v>52.32</v>
      </c>
      <c r="BA482" s="3">
        <f t="shared" si="363"/>
        <v>0.20240000000000002</v>
      </c>
      <c r="BB482" s="85"/>
      <c r="BC482" s="3" t="str">
        <f t="shared" si="364"/>
        <v>1.22</v>
      </c>
      <c r="BD482" s="3" t="str">
        <f t="shared" si="365"/>
        <v>-</v>
      </c>
      <c r="BE482" s="3">
        <f t="shared" si="366"/>
        <v>138.74</v>
      </c>
      <c r="BF482" s="3">
        <f t="shared" si="367"/>
        <v>52.32</v>
      </c>
      <c r="BG482" s="3">
        <f t="shared" si="368"/>
        <v>0.10120000000000001</v>
      </c>
    </row>
    <row r="483" spans="1:59" x14ac:dyDescent="0.3">
      <c r="A483" s="1" t="str">
        <f>'Forward collapse simulation'!B493</f>
        <v>1.22</v>
      </c>
      <c r="B483" s="37" t="str">
        <f>IF('Forward collapse simulation'!C493="","-",'Forward collapse simulation'!C493)</f>
        <v>-</v>
      </c>
      <c r="C483" s="85">
        <f>'Forward collapse simulation'!E493</f>
        <v>144.63</v>
      </c>
      <c r="D483" s="85">
        <f>'Forward collapse simulation'!F493</f>
        <v>30.53</v>
      </c>
      <c r="E483" s="85">
        <f>'Forward collapse simulation'!D493</f>
        <v>1.4039999999999999</v>
      </c>
      <c r="F483" s="85"/>
      <c r="G483" s="3" t="str">
        <f t="shared" si="324"/>
        <v>1.22</v>
      </c>
      <c r="H483" s="3" t="str">
        <f t="shared" si="325"/>
        <v>-</v>
      </c>
      <c r="I483" s="3">
        <f t="shared" si="326"/>
        <v>144.63</v>
      </c>
      <c r="J483" s="3">
        <f t="shared" si="327"/>
        <v>30.53</v>
      </c>
      <c r="K483" s="3">
        <f t="shared" si="328"/>
        <v>1.2636000000000001</v>
      </c>
      <c r="L483" s="85"/>
      <c r="M483" s="3" t="str">
        <f t="shared" si="329"/>
        <v>1.22</v>
      </c>
      <c r="N483" s="3" t="str">
        <f t="shared" si="330"/>
        <v>-</v>
      </c>
      <c r="O483" s="3">
        <f t="shared" si="331"/>
        <v>144.63</v>
      </c>
      <c r="P483" s="3">
        <f t="shared" si="332"/>
        <v>30.53</v>
      </c>
      <c r="Q483" s="3">
        <f t="shared" si="333"/>
        <v>1.1232</v>
      </c>
      <c r="R483" s="85"/>
      <c r="S483" s="3" t="str">
        <f t="shared" si="334"/>
        <v>1.22</v>
      </c>
      <c r="T483" s="3" t="str">
        <f t="shared" si="335"/>
        <v>-</v>
      </c>
      <c r="U483" s="3">
        <f t="shared" si="336"/>
        <v>144.63</v>
      </c>
      <c r="V483" s="3">
        <f t="shared" si="337"/>
        <v>30.53</v>
      </c>
      <c r="W483" s="3">
        <f t="shared" si="338"/>
        <v>0.9827999999999999</v>
      </c>
      <c r="X483" s="85"/>
      <c r="Y483" s="3" t="str">
        <f t="shared" si="339"/>
        <v>1.22</v>
      </c>
      <c r="Z483" s="3" t="str">
        <f t="shared" si="340"/>
        <v>-</v>
      </c>
      <c r="AA483" s="3">
        <f t="shared" si="341"/>
        <v>144.63</v>
      </c>
      <c r="AB483" s="3">
        <f t="shared" si="342"/>
        <v>30.53</v>
      </c>
      <c r="AC483" s="3">
        <f t="shared" si="343"/>
        <v>0.84239999999999993</v>
      </c>
      <c r="AD483" s="85"/>
      <c r="AE483" s="3" t="str">
        <f t="shared" si="344"/>
        <v>1.22</v>
      </c>
      <c r="AF483" s="3" t="str">
        <f t="shared" si="345"/>
        <v>-</v>
      </c>
      <c r="AG483" s="3">
        <f t="shared" si="346"/>
        <v>144.63</v>
      </c>
      <c r="AH483" s="3">
        <f t="shared" si="347"/>
        <v>30.53</v>
      </c>
      <c r="AI483" s="3">
        <f t="shared" si="348"/>
        <v>0.70199999999999996</v>
      </c>
      <c r="AJ483" s="85"/>
      <c r="AK483" s="3" t="str">
        <f t="shared" si="349"/>
        <v>1.22</v>
      </c>
      <c r="AL483" s="3" t="str">
        <f t="shared" si="350"/>
        <v>-</v>
      </c>
      <c r="AM483" s="3">
        <f t="shared" si="351"/>
        <v>144.63</v>
      </c>
      <c r="AN483" s="3">
        <f t="shared" si="352"/>
        <v>30.53</v>
      </c>
      <c r="AO483" s="3">
        <f t="shared" si="353"/>
        <v>0.56159999999999999</v>
      </c>
      <c r="AP483" s="85"/>
      <c r="AQ483" s="3" t="str">
        <f t="shared" si="354"/>
        <v>1.22</v>
      </c>
      <c r="AR483" s="3" t="str">
        <f t="shared" si="355"/>
        <v>-</v>
      </c>
      <c r="AS483" s="3">
        <f t="shared" si="356"/>
        <v>144.63</v>
      </c>
      <c r="AT483" s="3">
        <f t="shared" si="357"/>
        <v>30.53</v>
      </c>
      <c r="AU483" s="3">
        <f t="shared" si="358"/>
        <v>0.42119999999999996</v>
      </c>
      <c r="AV483" s="85"/>
      <c r="AW483" s="3" t="str">
        <f t="shared" si="359"/>
        <v>1.22</v>
      </c>
      <c r="AX483" s="3" t="str">
        <f t="shared" si="360"/>
        <v>-</v>
      </c>
      <c r="AY483" s="3">
        <f t="shared" si="361"/>
        <v>144.63</v>
      </c>
      <c r="AZ483" s="3">
        <f t="shared" si="362"/>
        <v>30.53</v>
      </c>
      <c r="BA483" s="3">
        <f t="shared" si="363"/>
        <v>0.28079999999999999</v>
      </c>
      <c r="BB483" s="85"/>
      <c r="BC483" s="3" t="str">
        <f t="shared" si="364"/>
        <v>1.22</v>
      </c>
      <c r="BD483" s="3" t="str">
        <f t="shared" si="365"/>
        <v>-</v>
      </c>
      <c r="BE483" s="3">
        <f t="shared" si="366"/>
        <v>144.63</v>
      </c>
      <c r="BF483" s="3">
        <f t="shared" si="367"/>
        <v>30.53</v>
      </c>
      <c r="BG483" s="3">
        <f t="shared" si="368"/>
        <v>0.1404</v>
      </c>
    </row>
    <row r="484" spans="1:59" x14ac:dyDescent="0.3">
      <c r="A484" s="1" t="str">
        <f>'Forward collapse simulation'!B494</f>
        <v>1.22</v>
      </c>
      <c r="B484" s="37" t="str">
        <f>IF('Forward collapse simulation'!C494="","-",'Forward collapse simulation'!C494)</f>
        <v>-</v>
      </c>
      <c r="C484" s="85">
        <f>'Forward collapse simulation'!E494</f>
        <v>148.71</v>
      </c>
      <c r="D484" s="85">
        <f>'Forward collapse simulation'!F494</f>
        <v>12.24</v>
      </c>
      <c r="E484" s="85">
        <f>'Forward collapse simulation'!D494</f>
        <v>1.7929999999999999</v>
      </c>
      <c r="F484" s="85"/>
      <c r="G484" s="3" t="str">
        <f t="shared" si="324"/>
        <v>1.22</v>
      </c>
      <c r="H484" s="3" t="str">
        <f t="shared" si="325"/>
        <v>-</v>
      </c>
      <c r="I484" s="3">
        <f t="shared" si="326"/>
        <v>148.71</v>
      </c>
      <c r="J484" s="3">
        <f t="shared" si="327"/>
        <v>12.24</v>
      </c>
      <c r="K484" s="3">
        <f t="shared" si="328"/>
        <v>1.6136999999999999</v>
      </c>
      <c r="L484" s="85"/>
      <c r="M484" s="3" t="str">
        <f t="shared" si="329"/>
        <v>1.22</v>
      </c>
      <c r="N484" s="3" t="str">
        <f t="shared" si="330"/>
        <v>-</v>
      </c>
      <c r="O484" s="3">
        <f t="shared" si="331"/>
        <v>148.71</v>
      </c>
      <c r="P484" s="3">
        <f t="shared" si="332"/>
        <v>12.24</v>
      </c>
      <c r="Q484" s="3">
        <f t="shared" si="333"/>
        <v>1.4344000000000001</v>
      </c>
      <c r="R484" s="85"/>
      <c r="S484" s="3" t="str">
        <f t="shared" si="334"/>
        <v>1.22</v>
      </c>
      <c r="T484" s="3" t="str">
        <f t="shared" si="335"/>
        <v>-</v>
      </c>
      <c r="U484" s="3">
        <f t="shared" si="336"/>
        <v>148.71</v>
      </c>
      <c r="V484" s="3">
        <f t="shared" si="337"/>
        <v>12.24</v>
      </c>
      <c r="W484" s="3">
        <f t="shared" si="338"/>
        <v>1.2550999999999999</v>
      </c>
      <c r="X484" s="85"/>
      <c r="Y484" s="3" t="str">
        <f t="shared" si="339"/>
        <v>1.22</v>
      </c>
      <c r="Z484" s="3" t="str">
        <f t="shared" si="340"/>
        <v>-</v>
      </c>
      <c r="AA484" s="3">
        <f t="shared" si="341"/>
        <v>148.71</v>
      </c>
      <c r="AB484" s="3">
        <f t="shared" si="342"/>
        <v>12.24</v>
      </c>
      <c r="AC484" s="3">
        <f t="shared" si="343"/>
        <v>1.0757999999999999</v>
      </c>
      <c r="AD484" s="85"/>
      <c r="AE484" s="3" t="str">
        <f t="shared" si="344"/>
        <v>1.22</v>
      </c>
      <c r="AF484" s="3" t="str">
        <f t="shared" si="345"/>
        <v>-</v>
      </c>
      <c r="AG484" s="3">
        <f t="shared" si="346"/>
        <v>148.71</v>
      </c>
      <c r="AH484" s="3">
        <f t="shared" si="347"/>
        <v>12.24</v>
      </c>
      <c r="AI484" s="3">
        <f t="shared" si="348"/>
        <v>0.89649999999999996</v>
      </c>
      <c r="AJ484" s="85"/>
      <c r="AK484" s="3" t="str">
        <f t="shared" si="349"/>
        <v>1.22</v>
      </c>
      <c r="AL484" s="3" t="str">
        <f t="shared" si="350"/>
        <v>-</v>
      </c>
      <c r="AM484" s="3">
        <f t="shared" si="351"/>
        <v>148.71</v>
      </c>
      <c r="AN484" s="3">
        <f t="shared" si="352"/>
        <v>12.24</v>
      </c>
      <c r="AO484" s="3">
        <f t="shared" si="353"/>
        <v>0.71720000000000006</v>
      </c>
      <c r="AP484" s="85"/>
      <c r="AQ484" s="3" t="str">
        <f t="shared" si="354"/>
        <v>1.22</v>
      </c>
      <c r="AR484" s="3" t="str">
        <f t="shared" si="355"/>
        <v>-</v>
      </c>
      <c r="AS484" s="3">
        <f t="shared" si="356"/>
        <v>148.71</v>
      </c>
      <c r="AT484" s="3">
        <f t="shared" si="357"/>
        <v>12.24</v>
      </c>
      <c r="AU484" s="3">
        <f t="shared" si="358"/>
        <v>0.53789999999999993</v>
      </c>
      <c r="AV484" s="85"/>
      <c r="AW484" s="3" t="str">
        <f t="shared" si="359"/>
        <v>1.22</v>
      </c>
      <c r="AX484" s="3" t="str">
        <f t="shared" si="360"/>
        <v>-</v>
      </c>
      <c r="AY484" s="3">
        <f t="shared" si="361"/>
        <v>148.71</v>
      </c>
      <c r="AZ484" s="3">
        <f t="shared" si="362"/>
        <v>12.24</v>
      </c>
      <c r="BA484" s="3">
        <f t="shared" si="363"/>
        <v>0.35860000000000003</v>
      </c>
      <c r="BB484" s="85"/>
      <c r="BC484" s="3" t="str">
        <f t="shared" si="364"/>
        <v>1.22</v>
      </c>
      <c r="BD484" s="3" t="str">
        <f t="shared" si="365"/>
        <v>-</v>
      </c>
      <c r="BE484" s="3">
        <f t="shared" si="366"/>
        <v>148.71</v>
      </c>
      <c r="BF484" s="3">
        <f t="shared" si="367"/>
        <v>12.24</v>
      </c>
      <c r="BG484" s="3">
        <f t="shared" si="368"/>
        <v>0.17930000000000001</v>
      </c>
    </row>
    <row r="485" spans="1:59" x14ac:dyDescent="0.3">
      <c r="A485" s="1" t="str">
        <f>'Forward collapse simulation'!B495</f>
        <v>1.22</v>
      </c>
      <c r="B485" s="37" t="str">
        <f>IF('Forward collapse simulation'!C495="","-",'Forward collapse simulation'!C495)</f>
        <v>-</v>
      </c>
      <c r="C485" s="85">
        <f>'Forward collapse simulation'!E495</f>
        <v>149.87</v>
      </c>
      <c r="D485" s="85">
        <f>'Forward collapse simulation'!F495</f>
        <v>-0.7</v>
      </c>
      <c r="E485" s="85">
        <f>'Forward collapse simulation'!D495</f>
        <v>2.9540000000000002</v>
      </c>
      <c r="F485" s="85"/>
      <c r="G485" s="3" t="str">
        <f t="shared" si="324"/>
        <v>1.22</v>
      </c>
      <c r="H485" s="3" t="str">
        <f t="shared" si="325"/>
        <v>-</v>
      </c>
      <c r="I485" s="3">
        <f t="shared" si="326"/>
        <v>149.87</v>
      </c>
      <c r="J485" s="3">
        <f t="shared" si="327"/>
        <v>-0.7</v>
      </c>
      <c r="K485" s="3">
        <f t="shared" si="328"/>
        <v>2.6586000000000003</v>
      </c>
      <c r="L485" s="85"/>
      <c r="M485" s="3" t="str">
        <f t="shared" si="329"/>
        <v>1.22</v>
      </c>
      <c r="N485" s="3" t="str">
        <f t="shared" si="330"/>
        <v>-</v>
      </c>
      <c r="O485" s="3">
        <f t="shared" si="331"/>
        <v>149.87</v>
      </c>
      <c r="P485" s="3">
        <f t="shared" si="332"/>
        <v>-0.7</v>
      </c>
      <c r="Q485" s="3">
        <f t="shared" si="333"/>
        <v>2.3632000000000004</v>
      </c>
      <c r="R485" s="85"/>
      <c r="S485" s="3" t="str">
        <f t="shared" si="334"/>
        <v>1.22</v>
      </c>
      <c r="T485" s="3" t="str">
        <f t="shared" si="335"/>
        <v>-</v>
      </c>
      <c r="U485" s="3">
        <f t="shared" si="336"/>
        <v>149.87</v>
      </c>
      <c r="V485" s="3">
        <f t="shared" si="337"/>
        <v>-0.7</v>
      </c>
      <c r="W485" s="3">
        <f t="shared" si="338"/>
        <v>2.0678000000000001</v>
      </c>
      <c r="X485" s="85"/>
      <c r="Y485" s="3" t="str">
        <f t="shared" si="339"/>
        <v>1.22</v>
      </c>
      <c r="Z485" s="3" t="str">
        <f t="shared" si="340"/>
        <v>-</v>
      </c>
      <c r="AA485" s="3">
        <f t="shared" si="341"/>
        <v>149.87</v>
      </c>
      <c r="AB485" s="3">
        <f t="shared" si="342"/>
        <v>-0.7</v>
      </c>
      <c r="AC485" s="3">
        <f t="shared" si="343"/>
        <v>1.7724</v>
      </c>
      <c r="AD485" s="85"/>
      <c r="AE485" s="3" t="str">
        <f t="shared" si="344"/>
        <v>1.22</v>
      </c>
      <c r="AF485" s="3" t="str">
        <f t="shared" si="345"/>
        <v>-</v>
      </c>
      <c r="AG485" s="3">
        <f t="shared" si="346"/>
        <v>149.87</v>
      </c>
      <c r="AH485" s="3">
        <f t="shared" si="347"/>
        <v>-0.7</v>
      </c>
      <c r="AI485" s="3">
        <f t="shared" si="348"/>
        <v>1.4770000000000001</v>
      </c>
      <c r="AJ485" s="85"/>
      <c r="AK485" s="3" t="str">
        <f t="shared" si="349"/>
        <v>1.22</v>
      </c>
      <c r="AL485" s="3" t="str">
        <f t="shared" si="350"/>
        <v>-</v>
      </c>
      <c r="AM485" s="3">
        <f t="shared" si="351"/>
        <v>149.87</v>
      </c>
      <c r="AN485" s="3">
        <f t="shared" si="352"/>
        <v>-0.7</v>
      </c>
      <c r="AO485" s="3">
        <f t="shared" si="353"/>
        <v>1.1816000000000002</v>
      </c>
      <c r="AP485" s="85"/>
      <c r="AQ485" s="3" t="str">
        <f t="shared" si="354"/>
        <v>1.22</v>
      </c>
      <c r="AR485" s="3" t="str">
        <f t="shared" si="355"/>
        <v>-</v>
      </c>
      <c r="AS485" s="3">
        <f t="shared" si="356"/>
        <v>149.87</v>
      </c>
      <c r="AT485" s="3">
        <f t="shared" si="357"/>
        <v>-0.7</v>
      </c>
      <c r="AU485" s="3">
        <f t="shared" si="358"/>
        <v>0.88619999999999999</v>
      </c>
      <c r="AV485" s="85"/>
      <c r="AW485" s="3" t="str">
        <f t="shared" si="359"/>
        <v>1.22</v>
      </c>
      <c r="AX485" s="3" t="str">
        <f t="shared" si="360"/>
        <v>-</v>
      </c>
      <c r="AY485" s="3">
        <f t="shared" si="361"/>
        <v>149.87</v>
      </c>
      <c r="AZ485" s="3">
        <f t="shared" si="362"/>
        <v>-0.7</v>
      </c>
      <c r="BA485" s="3">
        <f t="shared" si="363"/>
        <v>0.5908000000000001</v>
      </c>
      <c r="BB485" s="85"/>
      <c r="BC485" s="3" t="str">
        <f t="shared" si="364"/>
        <v>1.22</v>
      </c>
      <c r="BD485" s="3" t="str">
        <f t="shared" si="365"/>
        <v>-</v>
      </c>
      <c r="BE485" s="3">
        <f t="shared" si="366"/>
        <v>149.87</v>
      </c>
      <c r="BF485" s="3">
        <f t="shared" si="367"/>
        <v>-0.7</v>
      </c>
      <c r="BG485" s="3">
        <f t="shared" si="368"/>
        <v>0.29540000000000005</v>
      </c>
    </row>
    <row r="486" spans="1:59" x14ac:dyDescent="0.3">
      <c r="A486" s="1" t="str">
        <f>'Forward collapse simulation'!B496</f>
        <v>1.22</v>
      </c>
      <c r="B486" s="37" t="str">
        <f>IF('Forward collapse simulation'!C496="","-",'Forward collapse simulation'!C496)</f>
        <v>-</v>
      </c>
      <c r="C486" s="85">
        <f>'Forward collapse simulation'!E496</f>
        <v>149.65</v>
      </c>
      <c r="D486" s="85">
        <f>'Forward collapse simulation'!F496</f>
        <v>-11.61</v>
      </c>
      <c r="E486" s="85">
        <f>'Forward collapse simulation'!D496</f>
        <v>2.8370000000000002</v>
      </c>
      <c r="F486" s="85"/>
      <c r="G486" s="3" t="str">
        <f t="shared" si="324"/>
        <v>1.22</v>
      </c>
      <c r="H486" s="3" t="str">
        <f t="shared" si="325"/>
        <v>-</v>
      </c>
      <c r="I486" s="3">
        <f t="shared" si="326"/>
        <v>149.65</v>
      </c>
      <c r="J486" s="3">
        <f t="shared" si="327"/>
        <v>-11.61</v>
      </c>
      <c r="K486" s="3">
        <f t="shared" si="328"/>
        <v>2.5533000000000001</v>
      </c>
      <c r="L486" s="85"/>
      <c r="M486" s="3" t="str">
        <f t="shared" si="329"/>
        <v>1.22</v>
      </c>
      <c r="N486" s="3" t="str">
        <f t="shared" si="330"/>
        <v>-</v>
      </c>
      <c r="O486" s="3">
        <f t="shared" si="331"/>
        <v>149.65</v>
      </c>
      <c r="P486" s="3">
        <f t="shared" si="332"/>
        <v>-11.61</v>
      </c>
      <c r="Q486" s="3">
        <f t="shared" si="333"/>
        <v>2.2696000000000001</v>
      </c>
      <c r="R486" s="85"/>
      <c r="S486" s="3" t="str">
        <f t="shared" si="334"/>
        <v>1.22</v>
      </c>
      <c r="T486" s="3" t="str">
        <f t="shared" si="335"/>
        <v>-</v>
      </c>
      <c r="U486" s="3">
        <f t="shared" si="336"/>
        <v>149.65</v>
      </c>
      <c r="V486" s="3">
        <f t="shared" si="337"/>
        <v>-11.61</v>
      </c>
      <c r="W486" s="3">
        <f t="shared" si="338"/>
        <v>1.9859</v>
      </c>
      <c r="X486" s="85"/>
      <c r="Y486" s="3" t="str">
        <f t="shared" si="339"/>
        <v>1.22</v>
      </c>
      <c r="Z486" s="3" t="str">
        <f t="shared" si="340"/>
        <v>-</v>
      </c>
      <c r="AA486" s="3">
        <f t="shared" si="341"/>
        <v>149.65</v>
      </c>
      <c r="AB486" s="3">
        <f t="shared" si="342"/>
        <v>-11.61</v>
      </c>
      <c r="AC486" s="3">
        <f t="shared" si="343"/>
        <v>1.7022000000000002</v>
      </c>
      <c r="AD486" s="85"/>
      <c r="AE486" s="3" t="str">
        <f t="shared" si="344"/>
        <v>1.22</v>
      </c>
      <c r="AF486" s="3" t="str">
        <f t="shared" si="345"/>
        <v>-</v>
      </c>
      <c r="AG486" s="3">
        <f t="shared" si="346"/>
        <v>149.65</v>
      </c>
      <c r="AH486" s="3">
        <f t="shared" si="347"/>
        <v>-11.61</v>
      </c>
      <c r="AI486" s="3">
        <f t="shared" si="348"/>
        <v>1.4185000000000001</v>
      </c>
      <c r="AJ486" s="85"/>
      <c r="AK486" s="3" t="str">
        <f t="shared" si="349"/>
        <v>1.22</v>
      </c>
      <c r="AL486" s="3" t="str">
        <f t="shared" si="350"/>
        <v>-</v>
      </c>
      <c r="AM486" s="3">
        <f t="shared" si="351"/>
        <v>149.65</v>
      </c>
      <c r="AN486" s="3">
        <f t="shared" si="352"/>
        <v>-11.61</v>
      </c>
      <c r="AO486" s="3">
        <f t="shared" si="353"/>
        <v>1.1348</v>
      </c>
      <c r="AP486" s="85"/>
      <c r="AQ486" s="3" t="str">
        <f t="shared" si="354"/>
        <v>1.22</v>
      </c>
      <c r="AR486" s="3" t="str">
        <f t="shared" si="355"/>
        <v>-</v>
      </c>
      <c r="AS486" s="3">
        <f t="shared" si="356"/>
        <v>149.65</v>
      </c>
      <c r="AT486" s="3">
        <f t="shared" si="357"/>
        <v>-11.61</v>
      </c>
      <c r="AU486" s="3">
        <f t="shared" si="358"/>
        <v>0.85110000000000008</v>
      </c>
      <c r="AV486" s="85"/>
      <c r="AW486" s="3" t="str">
        <f t="shared" si="359"/>
        <v>1.22</v>
      </c>
      <c r="AX486" s="3" t="str">
        <f t="shared" si="360"/>
        <v>-</v>
      </c>
      <c r="AY486" s="3">
        <f t="shared" si="361"/>
        <v>149.65</v>
      </c>
      <c r="AZ486" s="3">
        <f t="shared" si="362"/>
        <v>-11.61</v>
      </c>
      <c r="BA486" s="3">
        <f t="shared" si="363"/>
        <v>0.56740000000000002</v>
      </c>
      <c r="BB486" s="85"/>
      <c r="BC486" s="3" t="str">
        <f t="shared" si="364"/>
        <v>1.22</v>
      </c>
      <c r="BD486" s="3" t="str">
        <f t="shared" si="365"/>
        <v>-</v>
      </c>
      <c r="BE486" s="3">
        <f t="shared" si="366"/>
        <v>149.65</v>
      </c>
      <c r="BF486" s="3">
        <f t="shared" si="367"/>
        <v>-11.61</v>
      </c>
      <c r="BG486" s="3">
        <f t="shared" si="368"/>
        <v>0.28370000000000001</v>
      </c>
    </row>
    <row r="487" spans="1:59" x14ac:dyDescent="0.3">
      <c r="A487" s="1" t="str">
        <f>'Forward collapse simulation'!B497</f>
        <v>1.22</v>
      </c>
      <c r="B487" s="37" t="str">
        <f>IF('Forward collapse simulation'!C497="","-",'Forward collapse simulation'!C497)</f>
        <v>-</v>
      </c>
      <c r="C487" s="85">
        <f>'Forward collapse simulation'!E497</f>
        <v>148.97</v>
      </c>
      <c r="D487" s="85">
        <f>'Forward collapse simulation'!F497</f>
        <v>-23.77</v>
      </c>
      <c r="E487" s="85">
        <f>'Forward collapse simulation'!D497</f>
        <v>2.0960000000000001</v>
      </c>
      <c r="F487" s="85"/>
      <c r="G487" s="3" t="str">
        <f t="shared" si="324"/>
        <v>1.22</v>
      </c>
      <c r="H487" s="3" t="str">
        <f t="shared" si="325"/>
        <v>-</v>
      </c>
      <c r="I487" s="3">
        <f t="shared" si="326"/>
        <v>148.97</v>
      </c>
      <c r="J487" s="3">
        <f t="shared" si="327"/>
        <v>-23.77</v>
      </c>
      <c r="K487" s="3">
        <f t="shared" si="328"/>
        <v>1.8864000000000001</v>
      </c>
      <c r="L487" s="85"/>
      <c r="M487" s="3" t="str">
        <f t="shared" si="329"/>
        <v>1.22</v>
      </c>
      <c r="N487" s="3" t="str">
        <f t="shared" si="330"/>
        <v>-</v>
      </c>
      <c r="O487" s="3">
        <f t="shared" si="331"/>
        <v>148.97</v>
      </c>
      <c r="P487" s="3">
        <f t="shared" si="332"/>
        <v>-23.77</v>
      </c>
      <c r="Q487" s="3">
        <f t="shared" si="333"/>
        <v>1.6768000000000001</v>
      </c>
      <c r="R487" s="85"/>
      <c r="S487" s="3" t="str">
        <f t="shared" si="334"/>
        <v>1.22</v>
      </c>
      <c r="T487" s="3" t="str">
        <f t="shared" si="335"/>
        <v>-</v>
      </c>
      <c r="U487" s="3">
        <f t="shared" si="336"/>
        <v>148.97</v>
      </c>
      <c r="V487" s="3">
        <f t="shared" si="337"/>
        <v>-23.77</v>
      </c>
      <c r="W487" s="3">
        <f t="shared" si="338"/>
        <v>1.4672000000000001</v>
      </c>
      <c r="X487" s="85"/>
      <c r="Y487" s="3" t="str">
        <f t="shared" si="339"/>
        <v>1.22</v>
      </c>
      <c r="Z487" s="3" t="str">
        <f t="shared" si="340"/>
        <v>-</v>
      </c>
      <c r="AA487" s="3">
        <f t="shared" si="341"/>
        <v>148.97</v>
      </c>
      <c r="AB487" s="3">
        <f t="shared" si="342"/>
        <v>-23.77</v>
      </c>
      <c r="AC487" s="3">
        <f t="shared" si="343"/>
        <v>1.2576000000000001</v>
      </c>
      <c r="AD487" s="85"/>
      <c r="AE487" s="3" t="str">
        <f t="shared" si="344"/>
        <v>1.22</v>
      </c>
      <c r="AF487" s="3" t="str">
        <f t="shared" si="345"/>
        <v>-</v>
      </c>
      <c r="AG487" s="3">
        <f t="shared" si="346"/>
        <v>148.97</v>
      </c>
      <c r="AH487" s="3">
        <f t="shared" si="347"/>
        <v>-23.77</v>
      </c>
      <c r="AI487" s="3">
        <f t="shared" si="348"/>
        <v>1.048</v>
      </c>
      <c r="AJ487" s="85"/>
      <c r="AK487" s="3" t="str">
        <f t="shared" si="349"/>
        <v>1.22</v>
      </c>
      <c r="AL487" s="3" t="str">
        <f t="shared" si="350"/>
        <v>-</v>
      </c>
      <c r="AM487" s="3">
        <f t="shared" si="351"/>
        <v>148.97</v>
      </c>
      <c r="AN487" s="3">
        <f t="shared" si="352"/>
        <v>-23.77</v>
      </c>
      <c r="AO487" s="3">
        <f t="shared" si="353"/>
        <v>0.83840000000000003</v>
      </c>
      <c r="AP487" s="85"/>
      <c r="AQ487" s="3" t="str">
        <f t="shared" si="354"/>
        <v>1.22</v>
      </c>
      <c r="AR487" s="3" t="str">
        <f t="shared" si="355"/>
        <v>-</v>
      </c>
      <c r="AS487" s="3">
        <f t="shared" si="356"/>
        <v>148.97</v>
      </c>
      <c r="AT487" s="3">
        <f t="shared" si="357"/>
        <v>-23.77</v>
      </c>
      <c r="AU487" s="3">
        <f t="shared" si="358"/>
        <v>0.62880000000000003</v>
      </c>
      <c r="AV487" s="85"/>
      <c r="AW487" s="3" t="str">
        <f t="shared" si="359"/>
        <v>1.22</v>
      </c>
      <c r="AX487" s="3" t="str">
        <f t="shared" si="360"/>
        <v>-</v>
      </c>
      <c r="AY487" s="3">
        <f t="shared" si="361"/>
        <v>148.97</v>
      </c>
      <c r="AZ487" s="3">
        <f t="shared" si="362"/>
        <v>-23.77</v>
      </c>
      <c r="BA487" s="3">
        <f t="shared" si="363"/>
        <v>0.41920000000000002</v>
      </c>
      <c r="BB487" s="85"/>
      <c r="BC487" s="3" t="str">
        <f t="shared" si="364"/>
        <v>1.22</v>
      </c>
      <c r="BD487" s="3" t="str">
        <f t="shared" si="365"/>
        <v>-</v>
      </c>
      <c r="BE487" s="3">
        <f t="shared" si="366"/>
        <v>148.97</v>
      </c>
      <c r="BF487" s="3">
        <f t="shared" si="367"/>
        <v>-23.77</v>
      </c>
      <c r="BG487" s="3">
        <f t="shared" si="368"/>
        <v>0.20960000000000001</v>
      </c>
    </row>
    <row r="488" spans="1:59" x14ac:dyDescent="0.3">
      <c r="A488" s="1" t="str">
        <f>'Forward collapse simulation'!B498</f>
        <v>1.22</v>
      </c>
      <c r="B488" s="37" t="str">
        <f>IF('Forward collapse simulation'!C498="","-",'Forward collapse simulation'!C498)</f>
        <v>-</v>
      </c>
      <c r="C488" s="85">
        <f>'Forward collapse simulation'!E498</f>
        <v>147.9</v>
      </c>
      <c r="D488" s="85">
        <f>'Forward collapse simulation'!F498</f>
        <v>-38.83</v>
      </c>
      <c r="E488" s="85">
        <f>'Forward collapse simulation'!D498</f>
        <v>1.22</v>
      </c>
      <c r="F488" s="85"/>
      <c r="G488" s="3" t="str">
        <f t="shared" si="324"/>
        <v>1.22</v>
      </c>
      <c r="H488" s="3" t="str">
        <f t="shared" si="325"/>
        <v>-</v>
      </c>
      <c r="I488" s="3">
        <f t="shared" si="326"/>
        <v>147.9</v>
      </c>
      <c r="J488" s="3">
        <f t="shared" si="327"/>
        <v>-38.83</v>
      </c>
      <c r="K488" s="3">
        <f t="shared" si="328"/>
        <v>1.0980000000000001</v>
      </c>
      <c r="L488" s="85"/>
      <c r="M488" s="3" t="str">
        <f t="shared" si="329"/>
        <v>1.22</v>
      </c>
      <c r="N488" s="3" t="str">
        <f t="shared" si="330"/>
        <v>-</v>
      </c>
      <c r="O488" s="3">
        <f t="shared" si="331"/>
        <v>147.9</v>
      </c>
      <c r="P488" s="3">
        <f t="shared" si="332"/>
        <v>-38.83</v>
      </c>
      <c r="Q488" s="3">
        <f t="shared" si="333"/>
        <v>0.97599999999999998</v>
      </c>
      <c r="R488" s="85"/>
      <c r="S488" s="3" t="str">
        <f t="shared" si="334"/>
        <v>1.22</v>
      </c>
      <c r="T488" s="3" t="str">
        <f t="shared" si="335"/>
        <v>-</v>
      </c>
      <c r="U488" s="3">
        <f t="shared" si="336"/>
        <v>147.9</v>
      </c>
      <c r="V488" s="3">
        <f t="shared" si="337"/>
        <v>-38.83</v>
      </c>
      <c r="W488" s="3">
        <f t="shared" si="338"/>
        <v>0.85399999999999998</v>
      </c>
      <c r="X488" s="85"/>
      <c r="Y488" s="3" t="str">
        <f t="shared" si="339"/>
        <v>1.22</v>
      </c>
      <c r="Z488" s="3" t="str">
        <f t="shared" si="340"/>
        <v>-</v>
      </c>
      <c r="AA488" s="3">
        <f t="shared" si="341"/>
        <v>147.9</v>
      </c>
      <c r="AB488" s="3">
        <f t="shared" si="342"/>
        <v>-38.83</v>
      </c>
      <c r="AC488" s="3">
        <f t="shared" si="343"/>
        <v>0.73199999999999998</v>
      </c>
      <c r="AD488" s="85"/>
      <c r="AE488" s="3" t="str">
        <f t="shared" si="344"/>
        <v>1.22</v>
      </c>
      <c r="AF488" s="3" t="str">
        <f t="shared" si="345"/>
        <v>-</v>
      </c>
      <c r="AG488" s="3">
        <f t="shared" si="346"/>
        <v>147.9</v>
      </c>
      <c r="AH488" s="3">
        <f t="shared" si="347"/>
        <v>-38.83</v>
      </c>
      <c r="AI488" s="3">
        <f t="shared" si="348"/>
        <v>0.61</v>
      </c>
      <c r="AJ488" s="85"/>
      <c r="AK488" s="3" t="str">
        <f t="shared" si="349"/>
        <v>1.22</v>
      </c>
      <c r="AL488" s="3" t="str">
        <f t="shared" si="350"/>
        <v>-</v>
      </c>
      <c r="AM488" s="3">
        <f t="shared" si="351"/>
        <v>147.9</v>
      </c>
      <c r="AN488" s="3">
        <f t="shared" si="352"/>
        <v>-38.83</v>
      </c>
      <c r="AO488" s="3">
        <f t="shared" si="353"/>
        <v>0.48799999999999999</v>
      </c>
      <c r="AP488" s="85"/>
      <c r="AQ488" s="3" t="str">
        <f t="shared" si="354"/>
        <v>1.22</v>
      </c>
      <c r="AR488" s="3" t="str">
        <f t="shared" si="355"/>
        <v>-</v>
      </c>
      <c r="AS488" s="3">
        <f t="shared" si="356"/>
        <v>147.9</v>
      </c>
      <c r="AT488" s="3">
        <f t="shared" si="357"/>
        <v>-38.83</v>
      </c>
      <c r="AU488" s="3">
        <f t="shared" si="358"/>
        <v>0.36599999999999999</v>
      </c>
      <c r="AV488" s="85"/>
      <c r="AW488" s="3" t="str">
        <f t="shared" si="359"/>
        <v>1.22</v>
      </c>
      <c r="AX488" s="3" t="str">
        <f t="shared" si="360"/>
        <v>-</v>
      </c>
      <c r="AY488" s="3">
        <f t="shared" si="361"/>
        <v>147.9</v>
      </c>
      <c r="AZ488" s="3">
        <f t="shared" si="362"/>
        <v>-38.83</v>
      </c>
      <c r="BA488" s="3">
        <f t="shared" si="363"/>
        <v>0.24399999999999999</v>
      </c>
      <c r="BB488" s="85"/>
      <c r="BC488" s="3" t="str">
        <f t="shared" si="364"/>
        <v>1.22</v>
      </c>
      <c r="BD488" s="3" t="str">
        <f t="shared" si="365"/>
        <v>-</v>
      </c>
      <c r="BE488" s="3">
        <f t="shared" si="366"/>
        <v>147.9</v>
      </c>
      <c r="BF488" s="3">
        <f t="shared" si="367"/>
        <v>-38.83</v>
      </c>
      <c r="BG488" s="3">
        <f t="shared" si="368"/>
        <v>0.122</v>
      </c>
    </row>
    <row r="489" spans="1:59" x14ac:dyDescent="0.3">
      <c r="A489" s="1" t="str">
        <f>'Forward collapse simulation'!B499</f>
        <v>1.22</v>
      </c>
      <c r="B489" s="37" t="str">
        <f>IF('Forward collapse simulation'!C499="","-",'Forward collapse simulation'!C499)</f>
        <v>-</v>
      </c>
      <c r="C489" s="85">
        <f>'Forward collapse simulation'!E499</f>
        <v>147.72999999999999</v>
      </c>
      <c r="D489" s="85">
        <f>'Forward collapse simulation'!F499</f>
        <v>-58.92</v>
      </c>
      <c r="E489" s="85">
        <f>'Forward collapse simulation'!D499</f>
        <v>0.97599999999999998</v>
      </c>
      <c r="F489" s="85"/>
      <c r="G489" s="3" t="str">
        <f t="shared" si="324"/>
        <v>1.22</v>
      </c>
      <c r="H489" s="3" t="str">
        <f t="shared" si="325"/>
        <v>-</v>
      </c>
      <c r="I489" s="3">
        <f t="shared" si="326"/>
        <v>147.72999999999999</v>
      </c>
      <c r="J489" s="3">
        <f t="shared" si="327"/>
        <v>-58.92</v>
      </c>
      <c r="K489" s="3">
        <f t="shared" si="328"/>
        <v>0.87839999999999996</v>
      </c>
      <c r="L489" s="85"/>
      <c r="M489" s="3" t="str">
        <f t="shared" si="329"/>
        <v>1.22</v>
      </c>
      <c r="N489" s="3" t="str">
        <f t="shared" si="330"/>
        <v>-</v>
      </c>
      <c r="O489" s="3">
        <f t="shared" si="331"/>
        <v>147.72999999999999</v>
      </c>
      <c r="P489" s="3">
        <f t="shared" si="332"/>
        <v>-58.92</v>
      </c>
      <c r="Q489" s="3">
        <f t="shared" si="333"/>
        <v>0.78080000000000005</v>
      </c>
      <c r="R489" s="85"/>
      <c r="S489" s="3" t="str">
        <f t="shared" si="334"/>
        <v>1.22</v>
      </c>
      <c r="T489" s="3" t="str">
        <f t="shared" si="335"/>
        <v>-</v>
      </c>
      <c r="U489" s="3">
        <f t="shared" si="336"/>
        <v>147.72999999999999</v>
      </c>
      <c r="V489" s="3">
        <f t="shared" si="337"/>
        <v>-58.92</v>
      </c>
      <c r="W489" s="3">
        <f t="shared" si="338"/>
        <v>0.68319999999999992</v>
      </c>
      <c r="X489" s="85"/>
      <c r="Y489" s="3" t="str">
        <f t="shared" si="339"/>
        <v>1.22</v>
      </c>
      <c r="Z489" s="3" t="str">
        <f t="shared" si="340"/>
        <v>-</v>
      </c>
      <c r="AA489" s="3">
        <f t="shared" si="341"/>
        <v>147.72999999999999</v>
      </c>
      <c r="AB489" s="3">
        <f t="shared" si="342"/>
        <v>-58.92</v>
      </c>
      <c r="AC489" s="3">
        <f t="shared" si="343"/>
        <v>0.58560000000000001</v>
      </c>
      <c r="AD489" s="85"/>
      <c r="AE489" s="3" t="str">
        <f t="shared" si="344"/>
        <v>1.22</v>
      </c>
      <c r="AF489" s="3" t="str">
        <f t="shared" si="345"/>
        <v>-</v>
      </c>
      <c r="AG489" s="3">
        <f t="shared" si="346"/>
        <v>147.72999999999999</v>
      </c>
      <c r="AH489" s="3">
        <f t="shared" si="347"/>
        <v>-58.92</v>
      </c>
      <c r="AI489" s="3">
        <f t="shared" si="348"/>
        <v>0.48799999999999999</v>
      </c>
      <c r="AJ489" s="85"/>
      <c r="AK489" s="3" t="str">
        <f t="shared" si="349"/>
        <v>1.22</v>
      </c>
      <c r="AL489" s="3" t="str">
        <f t="shared" si="350"/>
        <v>-</v>
      </c>
      <c r="AM489" s="3">
        <f t="shared" si="351"/>
        <v>147.72999999999999</v>
      </c>
      <c r="AN489" s="3">
        <f t="shared" si="352"/>
        <v>-58.92</v>
      </c>
      <c r="AO489" s="3">
        <f t="shared" si="353"/>
        <v>0.39040000000000002</v>
      </c>
      <c r="AP489" s="85"/>
      <c r="AQ489" s="3" t="str">
        <f t="shared" si="354"/>
        <v>1.22</v>
      </c>
      <c r="AR489" s="3" t="str">
        <f t="shared" si="355"/>
        <v>-</v>
      </c>
      <c r="AS489" s="3">
        <f t="shared" si="356"/>
        <v>147.72999999999999</v>
      </c>
      <c r="AT489" s="3">
        <f t="shared" si="357"/>
        <v>-58.92</v>
      </c>
      <c r="AU489" s="3">
        <f t="shared" si="358"/>
        <v>0.2928</v>
      </c>
      <c r="AV489" s="85"/>
      <c r="AW489" s="3" t="str">
        <f t="shared" si="359"/>
        <v>1.22</v>
      </c>
      <c r="AX489" s="3" t="str">
        <f t="shared" si="360"/>
        <v>-</v>
      </c>
      <c r="AY489" s="3">
        <f t="shared" si="361"/>
        <v>147.72999999999999</v>
      </c>
      <c r="AZ489" s="3">
        <f t="shared" si="362"/>
        <v>-58.92</v>
      </c>
      <c r="BA489" s="3">
        <f t="shared" si="363"/>
        <v>0.19520000000000001</v>
      </c>
      <c r="BB489" s="85"/>
      <c r="BC489" s="3" t="str">
        <f t="shared" si="364"/>
        <v>1.22</v>
      </c>
      <c r="BD489" s="3" t="str">
        <f t="shared" si="365"/>
        <v>-</v>
      </c>
      <c r="BE489" s="3">
        <f t="shared" si="366"/>
        <v>147.72999999999999</v>
      </c>
      <c r="BF489" s="3">
        <f t="shared" si="367"/>
        <v>-58.92</v>
      </c>
      <c r="BG489" s="3">
        <f t="shared" si="368"/>
        <v>9.7600000000000006E-2</v>
      </c>
    </row>
    <row r="490" spans="1:59" x14ac:dyDescent="0.3">
      <c r="A490" s="1" t="str">
        <f>'Forward collapse simulation'!B500</f>
        <v>1.22</v>
      </c>
      <c r="B490" s="37" t="str">
        <f>IF('Forward collapse simulation'!C500="","-",'Forward collapse simulation'!C500)</f>
        <v>1.23</v>
      </c>
      <c r="C490" s="85">
        <f>'Forward collapse simulation'!E500</f>
        <v>99.01</v>
      </c>
      <c r="D490" s="85">
        <f>'Forward collapse simulation'!F500</f>
        <v>15.93</v>
      </c>
      <c r="E490" s="85">
        <f>'Forward collapse simulation'!D500</f>
        <v>3.806</v>
      </c>
      <c r="F490" s="85"/>
      <c r="G490" s="3" t="str">
        <f t="shared" si="324"/>
        <v>1.22</v>
      </c>
      <c r="H490" s="3" t="str">
        <f t="shared" si="325"/>
        <v>1.23</v>
      </c>
      <c r="I490" s="3">
        <f t="shared" si="326"/>
        <v>99.01</v>
      </c>
      <c r="J490" s="3">
        <f t="shared" si="327"/>
        <v>15.93</v>
      </c>
      <c r="K490" s="3">
        <f t="shared" si="328"/>
        <v>3.806</v>
      </c>
      <c r="L490" s="85"/>
      <c r="M490" s="3" t="str">
        <f t="shared" si="329"/>
        <v>1.22</v>
      </c>
      <c r="N490" s="3" t="str">
        <f t="shared" si="330"/>
        <v>1.23</v>
      </c>
      <c r="O490" s="3">
        <f t="shared" si="331"/>
        <v>99.01</v>
      </c>
      <c r="P490" s="3">
        <f t="shared" si="332"/>
        <v>15.93</v>
      </c>
      <c r="Q490" s="3">
        <f t="shared" si="333"/>
        <v>3.806</v>
      </c>
      <c r="R490" s="85"/>
      <c r="S490" s="3" t="str">
        <f t="shared" si="334"/>
        <v>1.22</v>
      </c>
      <c r="T490" s="3" t="str">
        <f t="shared" si="335"/>
        <v>1.23</v>
      </c>
      <c r="U490" s="3">
        <f t="shared" si="336"/>
        <v>99.01</v>
      </c>
      <c r="V490" s="3">
        <f t="shared" si="337"/>
        <v>15.93</v>
      </c>
      <c r="W490" s="3">
        <f t="shared" si="338"/>
        <v>3.806</v>
      </c>
      <c r="X490" s="85"/>
      <c r="Y490" s="3" t="str">
        <f t="shared" si="339"/>
        <v>1.22</v>
      </c>
      <c r="Z490" s="3" t="str">
        <f t="shared" si="340"/>
        <v>1.23</v>
      </c>
      <c r="AA490" s="3">
        <f t="shared" si="341"/>
        <v>99.01</v>
      </c>
      <c r="AB490" s="3">
        <f t="shared" si="342"/>
        <v>15.93</v>
      </c>
      <c r="AC490" s="3">
        <f t="shared" si="343"/>
        <v>3.806</v>
      </c>
      <c r="AD490" s="85"/>
      <c r="AE490" s="3" t="str">
        <f t="shared" si="344"/>
        <v>1.22</v>
      </c>
      <c r="AF490" s="3" t="str">
        <f t="shared" si="345"/>
        <v>1.23</v>
      </c>
      <c r="AG490" s="3">
        <f t="shared" si="346"/>
        <v>99.01</v>
      </c>
      <c r="AH490" s="3">
        <f t="shared" si="347"/>
        <v>15.93</v>
      </c>
      <c r="AI490" s="3">
        <f t="shared" si="348"/>
        <v>3.806</v>
      </c>
      <c r="AJ490" s="85"/>
      <c r="AK490" s="3" t="str">
        <f t="shared" si="349"/>
        <v>1.22</v>
      </c>
      <c r="AL490" s="3" t="str">
        <f t="shared" si="350"/>
        <v>1.23</v>
      </c>
      <c r="AM490" s="3">
        <f t="shared" si="351"/>
        <v>99.01</v>
      </c>
      <c r="AN490" s="3">
        <f t="shared" si="352"/>
        <v>15.93</v>
      </c>
      <c r="AO490" s="3">
        <f t="shared" si="353"/>
        <v>3.806</v>
      </c>
      <c r="AP490" s="85"/>
      <c r="AQ490" s="3" t="str">
        <f t="shared" si="354"/>
        <v>1.22</v>
      </c>
      <c r="AR490" s="3" t="str">
        <f t="shared" si="355"/>
        <v>1.23</v>
      </c>
      <c r="AS490" s="3">
        <f t="shared" si="356"/>
        <v>99.01</v>
      </c>
      <c r="AT490" s="3">
        <f t="shared" si="357"/>
        <v>15.93</v>
      </c>
      <c r="AU490" s="3">
        <f t="shared" si="358"/>
        <v>3.806</v>
      </c>
      <c r="AV490" s="85"/>
      <c r="AW490" s="3" t="str">
        <f t="shared" si="359"/>
        <v>1.22</v>
      </c>
      <c r="AX490" s="3" t="str">
        <f t="shared" si="360"/>
        <v>1.23</v>
      </c>
      <c r="AY490" s="3">
        <f t="shared" si="361"/>
        <v>99.01</v>
      </c>
      <c r="AZ490" s="3">
        <f t="shared" si="362"/>
        <v>15.93</v>
      </c>
      <c r="BA490" s="3">
        <f t="shared" si="363"/>
        <v>3.806</v>
      </c>
      <c r="BB490" s="85"/>
      <c r="BC490" s="3" t="str">
        <f t="shared" si="364"/>
        <v>1.22</v>
      </c>
      <c r="BD490" s="3" t="str">
        <f t="shared" si="365"/>
        <v>1.23</v>
      </c>
      <c r="BE490" s="3">
        <f t="shared" si="366"/>
        <v>99.01</v>
      </c>
      <c r="BF490" s="3">
        <f t="shared" si="367"/>
        <v>15.93</v>
      </c>
      <c r="BG490" s="3">
        <f t="shared" si="368"/>
        <v>3.806</v>
      </c>
    </row>
    <row r="491" spans="1:59" x14ac:dyDescent="0.3">
      <c r="A491" s="1" t="str">
        <f>'Forward collapse simulation'!B501</f>
        <v>1.23</v>
      </c>
      <c r="B491" s="37" t="str">
        <f>IF('Forward collapse simulation'!C501="","-",'Forward collapse simulation'!C501)</f>
        <v>-</v>
      </c>
      <c r="C491" s="85">
        <f>'Forward collapse simulation'!E501</f>
        <v>321.45</v>
      </c>
      <c r="D491" s="85">
        <f>'Forward collapse simulation'!F501</f>
        <v>-70.430000000000007</v>
      </c>
      <c r="E491" s="85">
        <f>'Forward collapse simulation'!D501</f>
        <v>1.1639999999999999</v>
      </c>
      <c r="F491" s="85"/>
      <c r="G491" s="3" t="str">
        <f t="shared" si="324"/>
        <v>1.23</v>
      </c>
      <c r="H491" s="3" t="str">
        <f t="shared" si="325"/>
        <v>-</v>
      </c>
      <c r="I491" s="3">
        <f t="shared" si="326"/>
        <v>321.45</v>
      </c>
      <c r="J491" s="3">
        <f t="shared" si="327"/>
        <v>-70.430000000000007</v>
      </c>
      <c r="K491" s="3">
        <f t="shared" si="328"/>
        <v>1.0475999999999999</v>
      </c>
      <c r="L491" s="85"/>
      <c r="M491" s="3" t="str">
        <f t="shared" si="329"/>
        <v>1.23</v>
      </c>
      <c r="N491" s="3" t="str">
        <f t="shared" si="330"/>
        <v>-</v>
      </c>
      <c r="O491" s="3">
        <f t="shared" si="331"/>
        <v>321.45</v>
      </c>
      <c r="P491" s="3">
        <f t="shared" si="332"/>
        <v>-70.430000000000007</v>
      </c>
      <c r="Q491" s="3">
        <f t="shared" si="333"/>
        <v>0.93120000000000003</v>
      </c>
      <c r="R491" s="85"/>
      <c r="S491" s="3" t="str">
        <f t="shared" si="334"/>
        <v>1.23</v>
      </c>
      <c r="T491" s="3" t="str">
        <f t="shared" si="335"/>
        <v>-</v>
      </c>
      <c r="U491" s="3">
        <f t="shared" si="336"/>
        <v>321.45</v>
      </c>
      <c r="V491" s="3">
        <f t="shared" si="337"/>
        <v>-70.430000000000007</v>
      </c>
      <c r="W491" s="3">
        <f t="shared" si="338"/>
        <v>0.81479999999999986</v>
      </c>
      <c r="X491" s="85"/>
      <c r="Y491" s="3" t="str">
        <f t="shared" si="339"/>
        <v>1.23</v>
      </c>
      <c r="Z491" s="3" t="str">
        <f t="shared" si="340"/>
        <v>-</v>
      </c>
      <c r="AA491" s="3">
        <f t="shared" si="341"/>
        <v>321.45</v>
      </c>
      <c r="AB491" s="3">
        <f t="shared" si="342"/>
        <v>-70.430000000000007</v>
      </c>
      <c r="AC491" s="3">
        <f t="shared" si="343"/>
        <v>0.69839999999999991</v>
      </c>
      <c r="AD491" s="85"/>
      <c r="AE491" s="3" t="str">
        <f t="shared" si="344"/>
        <v>1.23</v>
      </c>
      <c r="AF491" s="3" t="str">
        <f t="shared" si="345"/>
        <v>-</v>
      </c>
      <c r="AG491" s="3">
        <f t="shared" si="346"/>
        <v>321.45</v>
      </c>
      <c r="AH491" s="3">
        <f t="shared" si="347"/>
        <v>-70.430000000000007</v>
      </c>
      <c r="AI491" s="3">
        <f t="shared" si="348"/>
        <v>0.58199999999999996</v>
      </c>
      <c r="AJ491" s="85"/>
      <c r="AK491" s="3" t="str">
        <f t="shared" si="349"/>
        <v>1.23</v>
      </c>
      <c r="AL491" s="3" t="str">
        <f t="shared" si="350"/>
        <v>-</v>
      </c>
      <c r="AM491" s="3">
        <f t="shared" si="351"/>
        <v>321.45</v>
      </c>
      <c r="AN491" s="3">
        <f t="shared" si="352"/>
        <v>-70.430000000000007</v>
      </c>
      <c r="AO491" s="3">
        <f t="shared" si="353"/>
        <v>0.46560000000000001</v>
      </c>
      <c r="AP491" s="85"/>
      <c r="AQ491" s="3" t="str">
        <f t="shared" si="354"/>
        <v>1.23</v>
      </c>
      <c r="AR491" s="3" t="str">
        <f t="shared" si="355"/>
        <v>-</v>
      </c>
      <c r="AS491" s="3">
        <f t="shared" si="356"/>
        <v>321.45</v>
      </c>
      <c r="AT491" s="3">
        <f t="shared" si="357"/>
        <v>-70.430000000000007</v>
      </c>
      <c r="AU491" s="3">
        <f t="shared" si="358"/>
        <v>0.34919999999999995</v>
      </c>
      <c r="AV491" s="85"/>
      <c r="AW491" s="3" t="str">
        <f t="shared" si="359"/>
        <v>1.23</v>
      </c>
      <c r="AX491" s="3" t="str">
        <f t="shared" si="360"/>
        <v>-</v>
      </c>
      <c r="AY491" s="3">
        <f t="shared" si="361"/>
        <v>321.45</v>
      </c>
      <c r="AZ491" s="3">
        <f t="shared" si="362"/>
        <v>-70.430000000000007</v>
      </c>
      <c r="BA491" s="3">
        <f t="shared" si="363"/>
        <v>0.23280000000000001</v>
      </c>
      <c r="BB491" s="85"/>
      <c r="BC491" s="3" t="str">
        <f t="shared" si="364"/>
        <v>1.23</v>
      </c>
      <c r="BD491" s="3" t="str">
        <f t="shared" si="365"/>
        <v>-</v>
      </c>
      <c r="BE491" s="3">
        <f t="shared" si="366"/>
        <v>321.45</v>
      </c>
      <c r="BF491" s="3">
        <f t="shared" si="367"/>
        <v>-70.430000000000007</v>
      </c>
      <c r="BG491" s="3">
        <f t="shared" si="368"/>
        <v>0.1164</v>
      </c>
    </row>
    <row r="492" spans="1:59" x14ac:dyDescent="0.3">
      <c r="A492" s="1" t="str">
        <f>'Forward collapse simulation'!B502</f>
        <v>1.23</v>
      </c>
      <c r="B492" s="37" t="str">
        <f>IF('Forward collapse simulation'!C502="","-",'Forward collapse simulation'!C502)</f>
        <v>-</v>
      </c>
      <c r="C492" s="85">
        <f>'Forward collapse simulation'!E502</f>
        <v>340.62</v>
      </c>
      <c r="D492" s="85">
        <f>'Forward collapse simulation'!F502</f>
        <v>-50.73</v>
      </c>
      <c r="E492" s="85">
        <f>'Forward collapse simulation'!D502</f>
        <v>1.0049999999999999</v>
      </c>
      <c r="F492" s="85"/>
      <c r="G492" s="3" t="str">
        <f t="shared" si="324"/>
        <v>1.23</v>
      </c>
      <c r="H492" s="3" t="str">
        <f t="shared" si="325"/>
        <v>-</v>
      </c>
      <c r="I492" s="3">
        <f t="shared" si="326"/>
        <v>340.62</v>
      </c>
      <c r="J492" s="3">
        <f t="shared" si="327"/>
        <v>-50.73</v>
      </c>
      <c r="K492" s="3">
        <f t="shared" si="328"/>
        <v>0.90449999999999997</v>
      </c>
      <c r="L492" s="85"/>
      <c r="M492" s="3" t="str">
        <f t="shared" si="329"/>
        <v>1.23</v>
      </c>
      <c r="N492" s="3" t="str">
        <f t="shared" si="330"/>
        <v>-</v>
      </c>
      <c r="O492" s="3">
        <f t="shared" si="331"/>
        <v>340.62</v>
      </c>
      <c r="P492" s="3">
        <f t="shared" si="332"/>
        <v>-50.73</v>
      </c>
      <c r="Q492" s="3">
        <f t="shared" si="333"/>
        <v>0.80399999999999994</v>
      </c>
      <c r="R492" s="85"/>
      <c r="S492" s="3" t="str">
        <f t="shared" si="334"/>
        <v>1.23</v>
      </c>
      <c r="T492" s="3" t="str">
        <f t="shared" si="335"/>
        <v>-</v>
      </c>
      <c r="U492" s="3">
        <f t="shared" si="336"/>
        <v>340.62</v>
      </c>
      <c r="V492" s="3">
        <f t="shared" si="337"/>
        <v>-50.73</v>
      </c>
      <c r="W492" s="3">
        <f t="shared" si="338"/>
        <v>0.7034999999999999</v>
      </c>
      <c r="X492" s="85"/>
      <c r="Y492" s="3" t="str">
        <f t="shared" si="339"/>
        <v>1.23</v>
      </c>
      <c r="Z492" s="3" t="str">
        <f t="shared" si="340"/>
        <v>-</v>
      </c>
      <c r="AA492" s="3">
        <f t="shared" si="341"/>
        <v>340.62</v>
      </c>
      <c r="AB492" s="3">
        <f t="shared" si="342"/>
        <v>-50.73</v>
      </c>
      <c r="AC492" s="3">
        <f t="shared" si="343"/>
        <v>0.60299999999999987</v>
      </c>
      <c r="AD492" s="85"/>
      <c r="AE492" s="3" t="str">
        <f t="shared" si="344"/>
        <v>1.23</v>
      </c>
      <c r="AF492" s="3" t="str">
        <f t="shared" si="345"/>
        <v>-</v>
      </c>
      <c r="AG492" s="3">
        <f t="shared" si="346"/>
        <v>340.62</v>
      </c>
      <c r="AH492" s="3">
        <f t="shared" si="347"/>
        <v>-50.73</v>
      </c>
      <c r="AI492" s="3">
        <f t="shared" si="348"/>
        <v>0.50249999999999995</v>
      </c>
      <c r="AJ492" s="85"/>
      <c r="AK492" s="3" t="str">
        <f t="shared" si="349"/>
        <v>1.23</v>
      </c>
      <c r="AL492" s="3" t="str">
        <f t="shared" si="350"/>
        <v>-</v>
      </c>
      <c r="AM492" s="3">
        <f t="shared" si="351"/>
        <v>340.62</v>
      </c>
      <c r="AN492" s="3">
        <f t="shared" si="352"/>
        <v>-50.73</v>
      </c>
      <c r="AO492" s="3">
        <f t="shared" si="353"/>
        <v>0.40199999999999997</v>
      </c>
      <c r="AP492" s="85"/>
      <c r="AQ492" s="3" t="str">
        <f t="shared" si="354"/>
        <v>1.23</v>
      </c>
      <c r="AR492" s="3" t="str">
        <f t="shared" si="355"/>
        <v>-</v>
      </c>
      <c r="AS492" s="3">
        <f t="shared" si="356"/>
        <v>340.62</v>
      </c>
      <c r="AT492" s="3">
        <f t="shared" si="357"/>
        <v>-50.73</v>
      </c>
      <c r="AU492" s="3">
        <f t="shared" si="358"/>
        <v>0.30149999999999993</v>
      </c>
      <c r="AV492" s="85"/>
      <c r="AW492" s="3" t="str">
        <f t="shared" si="359"/>
        <v>1.23</v>
      </c>
      <c r="AX492" s="3" t="str">
        <f t="shared" si="360"/>
        <v>-</v>
      </c>
      <c r="AY492" s="3">
        <f t="shared" si="361"/>
        <v>340.62</v>
      </c>
      <c r="AZ492" s="3">
        <f t="shared" si="362"/>
        <v>-50.73</v>
      </c>
      <c r="BA492" s="3">
        <f t="shared" si="363"/>
        <v>0.20099999999999998</v>
      </c>
      <c r="BB492" s="85"/>
      <c r="BC492" s="3" t="str">
        <f t="shared" si="364"/>
        <v>1.23</v>
      </c>
      <c r="BD492" s="3" t="str">
        <f t="shared" si="365"/>
        <v>-</v>
      </c>
      <c r="BE492" s="3">
        <f t="shared" si="366"/>
        <v>340.62</v>
      </c>
      <c r="BF492" s="3">
        <f t="shared" si="367"/>
        <v>-50.73</v>
      </c>
      <c r="BG492" s="3">
        <f t="shared" si="368"/>
        <v>0.10049999999999999</v>
      </c>
    </row>
    <row r="493" spans="1:59" x14ac:dyDescent="0.3">
      <c r="A493" s="1" t="str">
        <f>'Forward collapse simulation'!B503</f>
        <v>1.23</v>
      </c>
      <c r="B493" s="37" t="str">
        <f>IF('Forward collapse simulation'!C503="","-",'Forward collapse simulation'!C503)</f>
        <v>-</v>
      </c>
      <c r="C493" s="85">
        <f>'Forward collapse simulation'!E503</f>
        <v>343.14</v>
      </c>
      <c r="D493" s="85">
        <f>'Forward collapse simulation'!F503</f>
        <v>-24.36</v>
      </c>
      <c r="E493" s="85">
        <f>'Forward collapse simulation'!D503</f>
        <v>1.0860000000000001</v>
      </c>
      <c r="F493" s="85"/>
      <c r="G493" s="3" t="str">
        <f t="shared" si="324"/>
        <v>1.23</v>
      </c>
      <c r="H493" s="3" t="str">
        <f t="shared" si="325"/>
        <v>-</v>
      </c>
      <c r="I493" s="3">
        <f t="shared" si="326"/>
        <v>343.14</v>
      </c>
      <c r="J493" s="3">
        <f t="shared" si="327"/>
        <v>-24.36</v>
      </c>
      <c r="K493" s="3">
        <f t="shared" si="328"/>
        <v>0.97740000000000005</v>
      </c>
      <c r="L493" s="85"/>
      <c r="M493" s="3" t="str">
        <f t="shared" si="329"/>
        <v>1.23</v>
      </c>
      <c r="N493" s="3" t="str">
        <f t="shared" si="330"/>
        <v>-</v>
      </c>
      <c r="O493" s="3">
        <f t="shared" si="331"/>
        <v>343.14</v>
      </c>
      <c r="P493" s="3">
        <f t="shared" si="332"/>
        <v>-24.36</v>
      </c>
      <c r="Q493" s="3">
        <f t="shared" si="333"/>
        <v>0.86880000000000013</v>
      </c>
      <c r="R493" s="85"/>
      <c r="S493" s="3" t="str">
        <f t="shared" si="334"/>
        <v>1.23</v>
      </c>
      <c r="T493" s="3" t="str">
        <f t="shared" si="335"/>
        <v>-</v>
      </c>
      <c r="U493" s="3">
        <f t="shared" si="336"/>
        <v>343.14</v>
      </c>
      <c r="V493" s="3">
        <f t="shared" si="337"/>
        <v>-24.36</v>
      </c>
      <c r="W493" s="3">
        <f t="shared" si="338"/>
        <v>0.76019999999999999</v>
      </c>
      <c r="X493" s="85"/>
      <c r="Y493" s="3" t="str">
        <f t="shared" si="339"/>
        <v>1.23</v>
      </c>
      <c r="Z493" s="3" t="str">
        <f t="shared" si="340"/>
        <v>-</v>
      </c>
      <c r="AA493" s="3">
        <f t="shared" si="341"/>
        <v>343.14</v>
      </c>
      <c r="AB493" s="3">
        <f t="shared" si="342"/>
        <v>-24.36</v>
      </c>
      <c r="AC493" s="3">
        <f t="shared" si="343"/>
        <v>0.65160000000000007</v>
      </c>
      <c r="AD493" s="85"/>
      <c r="AE493" s="3" t="str">
        <f t="shared" si="344"/>
        <v>1.23</v>
      </c>
      <c r="AF493" s="3" t="str">
        <f t="shared" si="345"/>
        <v>-</v>
      </c>
      <c r="AG493" s="3">
        <f t="shared" si="346"/>
        <v>343.14</v>
      </c>
      <c r="AH493" s="3">
        <f t="shared" si="347"/>
        <v>-24.36</v>
      </c>
      <c r="AI493" s="3">
        <f t="shared" si="348"/>
        <v>0.54300000000000004</v>
      </c>
      <c r="AJ493" s="85"/>
      <c r="AK493" s="3" t="str">
        <f t="shared" si="349"/>
        <v>1.23</v>
      </c>
      <c r="AL493" s="3" t="str">
        <f t="shared" si="350"/>
        <v>-</v>
      </c>
      <c r="AM493" s="3">
        <f t="shared" si="351"/>
        <v>343.14</v>
      </c>
      <c r="AN493" s="3">
        <f t="shared" si="352"/>
        <v>-24.36</v>
      </c>
      <c r="AO493" s="3">
        <f t="shared" si="353"/>
        <v>0.43440000000000006</v>
      </c>
      <c r="AP493" s="85"/>
      <c r="AQ493" s="3" t="str">
        <f t="shared" si="354"/>
        <v>1.23</v>
      </c>
      <c r="AR493" s="3" t="str">
        <f t="shared" si="355"/>
        <v>-</v>
      </c>
      <c r="AS493" s="3">
        <f t="shared" si="356"/>
        <v>343.14</v>
      </c>
      <c r="AT493" s="3">
        <f t="shared" si="357"/>
        <v>-24.36</v>
      </c>
      <c r="AU493" s="3">
        <f t="shared" si="358"/>
        <v>0.32580000000000003</v>
      </c>
      <c r="AV493" s="85"/>
      <c r="AW493" s="3" t="str">
        <f t="shared" si="359"/>
        <v>1.23</v>
      </c>
      <c r="AX493" s="3" t="str">
        <f t="shared" si="360"/>
        <v>-</v>
      </c>
      <c r="AY493" s="3">
        <f t="shared" si="361"/>
        <v>343.14</v>
      </c>
      <c r="AZ493" s="3">
        <f t="shared" si="362"/>
        <v>-24.36</v>
      </c>
      <c r="BA493" s="3">
        <f t="shared" si="363"/>
        <v>0.21720000000000003</v>
      </c>
      <c r="BB493" s="85"/>
      <c r="BC493" s="3" t="str">
        <f t="shared" si="364"/>
        <v>1.23</v>
      </c>
      <c r="BD493" s="3" t="str">
        <f t="shared" si="365"/>
        <v>-</v>
      </c>
      <c r="BE493" s="3">
        <f t="shared" si="366"/>
        <v>343.14</v>
      </c>
      <c r="BF493" s="3">
        <f t="shared" si="367"/>
        <v>-24.36</v>
      </c>
      <c r="BG493" s="3">
        <f t="shared" si="368"/>
        <v>0.10860000000000002</v>
      </c>
    </row>
    <row r="494" spans="1:59" x14ac:dyDescent="0.3">
      <c r="A494" s="1" t="str">
        <f>'Forward collapse simulation'!B504</f>
        <v>1.23</v>
      </c>
      <c r="B494" s="37" t="str">
        <f>IF('Forward collapse simulation'!C504="","-",'Forward collapse simulation'!C504)</f>
        <v>-</v>
      </c>
      <c r="C494" s="85">
        <f>'Forward collapse simulation'!E504</f>
        <v>343.81</v>
      </c>
      <c r="D494" s="85">
        <f>'Forward collapse simulation'!F504</f>
        <v>-9.93</v>
      </c>
      <c r="E494" s="85">
        <f>'Forward collapse simulation'!D504</f>
        <v>1.5840000000000001</v>
      </c>
      <c r="F494" s="85"/>
      <c r="G494" s="3" t="str">
        <f t="shared" si="324"/>
        <v>1.23</v>
      </c>
      <c r="H494" s="3" t="str">
        <f t="shared" si="325"/>
        <v>-</v>
      </c>
      <c r="I494" s="3">
        <f t="shared" si="326"/>
        <v>343.81</v>
      </c>
      <c r="J494" s="3">
        <f t="shared" si="327"/>
        <v>-9.93</v>
      </c>
      <c r="K494" s="3">
        <f t="shared" si="328"/>
        <v>1.4256000000000002</v>
      </c>
      <c r="L494" s="85"/>
      <c r="M494" s="3" t="str">
        <f t="shared" si="329"/>
        <v>1.23</v>
      </c>
      <c r="N494" s="3" t="str">
        <f t="shared" si="330"/>
        <v>-</v>
      </c>
      <c r="O494" s="3">
        <f t="shared" si="331"/>
        <v>343.81</v>
      </c>
      <c r="P494" s="3">
        <f t="shared" si="332"/>
        <v>-9.93</v>
      </c>
      <c r="Q494" s="3">
        <f t="shared" si="333"/>
        <v>1.2672000000000001</v>
      </c>
      <c r="R494" s="85"/>
      <c r="S494" s="3" t="str">
        <f t="shared" si="334"/>
        <v>1.23</v>
      </c>
      <c r="T494" s="3" t="str">
        <f t="shared" si="335"/>
        <v>-</v>
      </c>
      <c r="U494" s="3">
        <f t="shared" si="336"/>
        <v>343.81</v>
      </c>
      <c r="V494" s="3">
        <f t="shared" si="337"/>
        <v>-9.93</v>
      </c>
      <c r="W494" s="3">
        <f t="shared" si="338"/>
        <v>1.1088</v>
      </c>
      <c r="X494" s="85"/>
      <c r="Y494" s="3" t="str">
        <f t="shared" si="339"/>
        <v>1.23</v>
      </c>
      <c r="Z494" s="3" t="str">
        <f t="shared" si="340"/>
        <v>-</v>
      </c>
      <c r="AA494" s="3">
        <f t="shared" si="341"/>
        <v>343.81</v>
      </c>
      <c r="AB494" s="3">
        <f t="shared" si="342"/>
        <v>-9.93</v>
      </c>
      <c r="AC494" s="3">
        <f t="shared" si="343"/>
        <v>0.95040000000000002</v>
      </c>
      <c r="AD494" s="85"/>
      <c r="AE494" s="3" t="str">
        <f t="shared" si="344"/>
        <v>1.23</v>
      </c>
      <c r="AF494" s="3" t="str">
        <f t="shared" si="345"/>
        <v>-</v>
      </c>
      <c r="AG494" s="3">
        <f t="shared" si="346"/>
        <v>343.81</v>
      </c>
      <c r="AH494" s="3">
        <f t="shared" si="347"/>
        <v>-9.93</v>
      </c>
      <c r="AI494" s="3">
        <f t="shared" si="348"/>
        <v>0.79200000000000004</v>
      </c>
      <c r="AJ494" s="85"/>
      <c r="AK494" s="3" t="str">
        <f t="shared" si="349"/>
        <v>1.23</v>
      </c>
      <c r="AL494" s="3" t="str">
        <f t="shared" si="350"/>
        <v>-</v>
      </c>
      <c r="AM494" s="3">
        <f t="shared" si="351"/>
        <v>343.81</v>
      </c>
      <c r="AN494" s="3">
        <f t="shared" si="352"/>
        <v>-9.93</v>
      </c>
      <c r="AO494" s="3">
        <f t="shared" si="353"/>
        <v>0.63360000000000005</v>
      </c>
      <c r="AP494" s="85"/>
      <c r="AQ494" s="3" t="str">
        <f t="shared" si="354"/>
        <v>1.23</v>
      </c>
      <c r="AR494" s="3" t="str">
        <f t="shared" si="355"/>
        <v>-</v>
      </c>
      <c r="AS494" s="3">
        <f t="shared" si="356"/>
        <v>343.81</v>
      </c>
      <c r="AT494" s="3">
        <f t="shared" si="357"/>
        <v>-9.93</v>
      </c>
      <c r="AU494" s="3">
        <f t="shared" si="358"/>
        <v>0.47520000000000001</v>
      </c>
      <c r="AV494" s="85"/>
      <c r="AW494" s="3" t="str">
        <f t="shared" si="359"/>
        <v>1.23</v>
      </c>
      <c r="AX494" s="3" t="str">
        <f t="shared" si="360"/>
        <v>-</v>
      </c>
      <c r="AY494" s="3">
        <f t="shared" si="361"/>
        <v>343.81</v>
      </c>
      <c r="AZ494" s="3">
        <f t="shared" si="362"/>
        <v>-9.93</v>
      </c>
      <c r="BA494" s="3">
        <f t="shared" si="363"/>
        <v>0.31680000000000003</v>
      </c>
      <c r="BB494" s="85"/>
      <c r="BC494" s="3" t="str">
        <f t="shared" si="364"/>
        <v>1.23</v>
      </c>
      <c r="BD494" s="3" t="str">
        <f t="shared" si="365"/>
        <v>-</v>
      </c>
      <c r="BE494" s="3">
        <f t="shared" si="366"/>
        <v>343.81</v>
      </c>
      <c r="BF494" s="3">
        <f t="shared" si="367"/>
        <v>-9.93</v>
      </c>
      <c r="BG494" s="3">
        <f t="shared" si="368"/>
        <v>0.15840000000000001</v>
      </c>
    </row>
    <row r="495" spans="1:59" x14ac:dyDescent="0.3">
      <c r="A495" s="1" t="str">
        <f>'Forward collapse simulation'!B505</f>
        <v>1.23</v>
      </c>
      <c r="B495" s="37" t="str">
        <f>IF('Forward collapse simulation'!C505="","-",'Forward collapse simulation'!C505)</f>
        <v>-</v>
      </c>
      <c r="C495" s="85">
        <f>'Forward collapse simulation'!E505</f>
        <v>344.8</v>
      </c>
      <c r="D495" s="85">
        <f>'Forward collapse simulation'!F505</f>
        <v>2.0499999999999998</v>
      </c>
      <c r="E495" s="85">
        <f>'Forward collapse simulation'!D505</f>
        <v>1.4510000000000001</v>
      </c>
      <c r="F495" s="85"/>
      <c r="G495" s="3" t="str">
        <f t="shared" si="324"/>
        <v>1.23</v>
      </c>
      <c r="H495" s="3" t="str">
        <f t="shared" si="325"/>
        <v>-</v>
      </c>
      <c r="I495" s="3">
        <f t="shared" si="326"/>
        <v>344.8</v>
      </c>
      <c r="J495" s="3">
        <f t="shared" si="327"/>
        <v>2.0499999999999998</v>
      </c>
      <c r="K495" s="3">
        <f t="shared" si="328"/>
        <v>1.3059000000000001</v>
      </c>
      <c r="L495" s="85"/>
      <c r="M495" s="3" t="str">
        <f t="shared" si="329"/>
        <v>1.23</v>
      </c>
      <c r="N495" s="3" t="str">
        <f t="shared" si="330"/>
        <v>-</v>
      </c>
      <c r="O495" s="3">
        <f t="shared" si="331"/>
        <v>344.8</v>
      </c>
      <c r="P495" s="3">
        <f t="shared" si="332"/>
        <v>2.0499999999999998</v>
      </c>
      <c r="Q495" s="3">
        <f t="shared" si="333"/>
        <v>1.1608000000000001</v>
      </c>
      <c r="R495" s="85"/>
      <c r="S495" s="3" t="str">
        <f t="shared" si="334"/>
        <v>1.23</v>
      </c>
      <c r="T495" s="3" t="str">
        <f t="shared" si="335"/>
        <v>-</v>
      </c>
      <c r="U495" s="3">
        <f t="shared" si="336"/>
        <v>344.8</v>
      </c>
      <c r="V495" s="3">
        <f t="shared" si="337"/>
        <v>2.0499999999999998</v>
      </c>
      <c r="W495" s="3">
        <f t="shared" si="338"/>
        <v>1.0157</v>
      </c>
      <c r="X495" s="85"/>
      <c r="Y495" s="3" t="str">
        <f t="shared" si="339"/>
        <v>1.23</v>
      </c>
      <c r="Z495" s="3" t="str">
        <f t="shared" si="340"/>
        <v>-</v>
      </c>
      <c r="AA495" s="3">
        <f t="shared" si="341"/>
        <v>344.8</v>
      </c>
      <c r="AB495" s="3">
        <f t="shared" si="342"/>
        <v>2.0499999999999998</v>
      </c>
      <c r="AC495" s="3">
        <f t="shared" si="343"/>
        <v>0.87060000000000004</v>
      </c>
      <c r="AD495" s="85"/>
      <c r="AE495" s="3" t="str">
        <f t="shared" si="344"/>
        <v>1.23</v>
      </c>
      <c r="AF495" s="3" t="str">
        <f t="shared" si="345"/>
        <v>-</v>
      </c>
      <c r="AG495" s="3">
        <f t="shared" si="346"/>
        <v>344.8</v>
      </c>
      <c r="AH495" s="3">
        <f t="shared" si="347"/>
        <v>2.0499999999999998</v>
      </c>
      <c r="AI495" s="3">
        <f t="shared" si="348"/>
        <v>0.72550000000000003</v>
      </c>
      <c r="AJ495" s="85"/>
      <c r="AK495" s="3" t="str">
        <f t="shared" si="349"/>
        <v>1.23</v>
      </c>
      <c r="AL495" s="3" t="str">
        <f t="shared" si="350"/>
        <v>-</v>
      </c>
      <c r="AM495" s="3">
        <f t="shared" si="351"/>
        <v>344.8</v>
      </c>
      <c r="AN495" s="3">
        <f t="shared" si="352"/>
        <v>2.0499999999999998</v>
      </c>
      <c r="AO495" s="3">
        <f t="shared" si="353"/>
        <v>0.58040000000000003</v>
      </c>
      <c r="AP495" s="85"/>
      <c r="AQ495" s="3" t="str">
        <f t="shared" si="354"/>
        <v>1.23</v>
      </c>
      <c r="AR495" s="3" t="str">
        <f t="shared" si="355"/>
        <v>-</v>
      </c>
      <c r="AS495" s="3">
        <f t="shared" si="356"/>
        <v>344.8</v>
      </c>
      <c r="AT495" s="3">
        <f t="shared" si="357"/>
        <v>2.0499999999999998</v>
      </c>
      <c r="AU495" s="3">
        <f t="shared" si="358"/>
        <v>0.43530000000000002</v>
      </c>
      <c r="AV495" s="85"/>
      <c r="AW495" s="3" t="str">
        <f t="shared" si="359"/>
        <v>1.23</v>
      </c>
      <c r="AX495" s="3" t="str">
        <f t="shared" si="360"/>
        <v>-</v>
      </c>
      <c r="AY495" s="3">
        <f t="shared" si="361"/>
        <v>344.8</v>
      </c>
      <c r="AZ495" s="3">
        <f t="shared" si="362"/>
        <v>2.0499999999999998</v>
      </c>
      <c r="BA495" s="3">
        <f t="shared" si="363"/>
        <v>0.29020000000000001</v>
      </c>
      <c r="BB495" s="85"/>
      <c r="BC495" s="3" t="str">
        <f t="shared" si="364"/>
        <v>1.23</v>
      </c>
      <c r="BD495" s="3" t="str">
        <f t="shared" si="365"/>
        <v>-</v>
      </c>
      <c r="BE495" s="3">
        <f t="shared" si="366"/>
        <v>344.8</v>
      </c>
      <c r="BF495" s="3">
        <f t="shared" si="367"/>
        <v>2.0499999999999998</v>
      </c>
      <c r="BG495" s="3">
        <f t="shared" si="368"/>
        <v>0.14510000000000001</v>
      </c>
    </row>
    <row r="496" spans="1:59" x14ac:dyDescent="0.3">
      <c r="A496" s="1" t="str">
        <f>'Forward collapse simulation'!B506</f>
        <v>1.23</v>
      </c>
      <c r="B496" s="37" t="str">
        <f>IF('Forward collapse simulation'!C506="","-",'Forward collapse simulation'!C506)</f>
        <v>-</v>
      </c>
      <c r="C496" s="85">
        <f>'Forward collapse simulation'!E506</f>
        <v>345.1</v>
      </c>
      <c r="D496" s="85">
        <f>'Forward collapse simulation'!F506</f>
        <v>17.55</v>
      </c>
      <c r="E496" s="85">
        <f>'Forward collapse simulation'!D506</f>
        <v>0.71</v>
      </c>
      <c r="F496" s="85"/>
      <c r="G496" s="3" t="str">
        <f t="shared" si="324"/>
        <v>1.23</v>
      </c>
      <c r="H496" s="3" t="str">
        <f t="shared" si="325"/>
        <v>-</v>
      </c>
      <c r="I496" s="3">
        <f t="shared" si="326"/>
        <v>345.1</v>
      </c>
      <c r="J496" s="3">
        <f t="shared" si="327"/>
        <v>17.55</v>
      </c>
      <c r="K496" s="3">
        <f t="shared" si="328"/>
        <v>0.63900000000000001</v>
      </c>
      <c r="L496" s="85"/>
      <c r="M496" s="3" t="str">
        <f t="shared" si="329"/>
        <v>1.23</v>
      </c>
      <c r="N496" s="3" t="str">
        <f t="shared" si="330"/>
        <v>-</v>
      </c>
      <c r="O496" s="3">
        <f t="shared" si="331"/>
        <v>345.1</v>
      </c>
      <c r="P496" s="3">
        <f t="shared" si="332"/>
        <v>17.55</v>
      </c>
      <c r="Q496" s="3">
        <f t="shared" si="333"/>
        <v>0.56799999999999995</v>
      </c>
      <c r="R496" s="85"/>
      <c r="S496" s="3" t="str">
        <f t="shared" si="334"/>
        <v>1.23</v>
      </c>
      <c r="T496" s="3" t="str">
        <f t="shared" si="335"/>
        <v>-</v>
      </c>
      <c r="U496" s="3">
        <f t="shared" si="336"/>
        <v>345.1</v>
      </c>
      <c r="V496" s="3">
        <f t="shared" si="337"/>
        <v>17.55</v>
      </c>
      <c r="W496" s="3">
        <f t="shared" si="338"/>
        <v>0.49699999999999994</v>
      </c>
      <c r="X496" s="85"/>
      <c r="Y496" s="3" t="str">
        <f t="shared" si="339"/>
        <v>1.23</v>
      </c>
      <c r="Z496" s="3" t="str">
        <f t="shared" si="340"/>
        <v>-</v>
      </c>
      <c r="AA496" s="3">
        <f t="shared" si="341"/>
        <v>345.1</v>
      </c>
      <c r="AB496" s="3">
        <f t="shared" si="342"/>
        <v>17.55</v>
      </c>
      <c r="AC496" s="3">
        <f t="shared" si="343"/>
        <v>0.42599999999999999</v>
      </c>
      <c r="AD496" s="85"/>
      <c r="AE496" s="3" t="str">
        <f t="shared" si="344"/>
        <v>1.23</v>
      </c>
      <c r="AF496" s="3" t="str">
        <f t="shared" si="345"/>
        <v>-</v>
      </c>
      <c r="AG496" s="3">
        <f t="shared" si="346"/>
        <v>345.1</v>
      </c>
      <c r="AH496" s="3">
        <f t="shared" si="347"/>
        <v>17.55</v>
      </c>
      <c r="AI496" s="3">
        <f t="shared" si="348"/>
        <v>0.35499999999999998</v>
      </c>
      <c r="AJ496" s="85"/>
      <c r="AK496" s="3" t="str">
        <f t="shared" si="349"/>
        <v>1.23</v>
      </c>
      <c r="AL496" s="3" t="str">
        <f t="shared" si="350"/>
        <v>-</v>
      </c>
      <c r="AM496" s="3">
        <f t="shared" si="351"/>
        <v>345.1</v>
      </c>
      <c r="AN496" s="3">
        <f t="shared" si="352"/>
        <v>17.55</v>
      </c>
      <c r="AO496" s="3">
        <f t="shared" si="353"/>
        <v>0.28399999999999997</v>
      </c>
      <c r="AP496" s="85"/>
      <c r="AQ496" s="3" t="str">
        <f t="shared" si="354"/>
        <v>1.23</v>
      </c>
      <c r="AR496" s="3" t="str">
        <f t="shared" si="355"/>
        <v>-</v>
      </c>
      <c r="AS496" s="3">
        <f t="shared" si="356"/>
        <v>345.1</v>
      </c>
      <c r="AT496" s="3">
        <f t="shared" si="357"/>
        <v>17.55</v>
      </c>
      <c r="AU496" s="3">
        <f t="shared" si="358"/>
        <v>0.21299999999999999</v>
      </c>
      <c r="AV496" s="85"/>
      <c r="AW496" s="3" t="str">
        <f t="shared" si="359"/>
        <v>1.23</v>
      </c>
      <c r="AX496" s="3" t="str">
        <f t="shared" si="360"/>
        <v>-</v>
      </c>
      <c r="AY496" s="3">
        <f t="shared" si="361"/>
        <v>345.1</v>
      </c>
      <c r="AZ496" s="3">
        <f t="shared" si="362"/>
        <v>17.55</v>
      </c>
      <c r="BA496" s="3">
        <f t="shared" si="363"/>
        <v>0.14199999999999999</v>
      </c>
      <c r="BB496" s="85"/>
      <c r="BC496" s="3" t="str">
        <f t="shared" si="364"/>
        <v>1.23</v>
      </c>
      <c r="BD496" s="3" t="str">
        <f t="shared" si="365"/>
        <v>-</v>
      </c>
      <c r="BE496" s="3">
        <f t="shared" si="366"/>
        <v>345.1</v>
      </c>
      <c r="BF496" s="3">
        <f t="shared" si="367"/>
        <v>17.55</v>
      </c>
      <c r="BG496" s="3">
        <f t="shared" si="368"/>
        <v>7.0999999999999994E-2</v>
      </c>
    </row>
    <row r="497" spans="1:59" x14ac:dyDescent="0.3">
      <c r="A497" s="1" t="str">
        <f>'Forward collapse simulation'!B507</f>
        <v>1.23</v>
      </c>
      <c r="B497" s="37" t="str">
        <f>IF('Forward collapse simulation'!C507="","-",'Forward collapse simulation'!C507)</f>
        <v>-</v>
      </c>
      <c r="C497" s="85">
        <f>'Forward collapse simulation'!E507</f>
        <v>344.85</v>
      </c>
      <c r="D497" s="85">
        <f>'Forward collapse simulation'!F507</f>
        <v>31.1</v>
      </c>
      <c r="E497" s="85">
        <f>'Forward collapse simulation'!D507</f>
        <v>0.755</v>
      </c>
      <c r="F497" s="85"/>
      <c r="G497" s="3" t="str">
        <f t="shared" si="324"/>
        <v>1.23</v>
      </c>
      <c r="H497" s="3" t="str">
        <f t="shared" si="325"/>
        <v>-</v>
      </c>
      <c r="I497" s="3">
        <f t="shared" si="326"/>
        <v>344.85</v>
      </c>
      <c r="J497" s="3">
        <f t="shared" si="327"/>
        <v>31.1</v>
      </c>
      <c r="K497" s="3">
        <f t="shared" si="328"/>
        <v>0.67949999999999999</v>
      </c>
      <c r="L497" s="85"/>
      <c r="M497" s="3" t="str">
        <f t="shared" si="329"/>
        <v>1.23</v>
      </c>
      <c r="N497" s="3" t="str">
        <f t="shared" si="330"/>
        <v>-</v>
      </c>
      <c r="O497" s="3">
        <f t="shared" si="331"/>
        <v>344.85</v>
      </c>
      <c r="P497" s="3">
        <f t="shared" si="332"/>
        <v>31.1</v>
      </c>
      <c r="Q497" s="3">
        <f t="shared" si="333"/>
        <v>0.60400000000000009</v>
      </c>
      <c r="R497" s="85"/>
      <c r="S497" s="3" t="str">
        <f t="shared" si="334"/>
        <v>1.23</v>
      </c>
      <c r="T497" s="3" t="str">
        <f t="shared" si="335"/>
        <v>-</v>
      </c>
      <c r="U497" s="3">
        <f t="shared" si="336"/>
        <v>344.85</v>
      </c>
      <c r="V497" s="3">
        <f t="shared" si="337"/>
        <v>31.1</v>
      </c>
      <c r="W497" s="3">
        <f t="shared" si="338"/>
        <v>0.52849999999999997</v>
      </c>
      <c r="X497" s="85"/>
      <c r="Y497" s="3" t="str">
        <f t="shared" si="339"/>
        <v>1.23</v>
      </c>
      <c r="Z497" s="3" t="str">
        <f t="shared" si="340"/>
        <v>-</v>
      </c>
      <c r="AA497" s="3">
        <f t="shared" si="341"/>
        <v>344.85</v>
      </c>
      <c r="AB497" s="3">
        <f t="shared" si="342"/>
        <v>31.1</v>
      </c>
      <c r="AC497" s="3">
        <f t="shared" si="343"/>
        <v>0.45299999999999996</v>
      </c>
      <c r="AD497" s="85"/>
      <c r="AE497" s="3" t="str">
        <f t="shared" si="344"/>
        <v>1.23</v>
      </c>
      <c r="AF497" s="3" t="str">
        <f t="shared" si="345"/>
        <v>-</v>
      </c>
      <c r="AG497" s="3">
        <f t="shared" si="346"/>
        <v>344.85</v>
      </c>
      <c r="AH497" s="3">
        <f t="shared" si="347"/>
        <v>31.1</v>
      </c>
      <c r="AI497" s="3">
        <f t="shared" si="348"/>
        <v>0.3775</v>
      </c>
      <c r="AJ497" s="85"/>
      <c r="AK497" s="3" t="str">
        <f t="shared" si="349"/>
        <v>1.23</v>
      </c>
      <c r="AL497" s="3" t="str">
        <f t="shared" si="350"/>
        <v>-</v>
      </c>
      <c r="AM497" s="3">
        <f t="shared" si="351"/>
        <v>344.85</v>
      </c>
      <c r="AN497" s="3">
        <f t="shared" si="352"/>
        <v>31.1</v>
      </c>
      <c r="AO497" s="3">
        <f t="shared" si="353"/>
        <v>0.30200000000000005</v>
      </c>
      <c r="AP497" s="85"/>
      <c r="AQ497" s="3" t="str">
        <f t="shared" si="354"/>
        <v>1.23</v>
      </c>
      <c r="AR497" s="3" t="str">
        <f t="shared" si="355"/>
        <v>-</v>
      </c>
      <c r="AS497" s="3">
        <f t="shared" si="356"/>
        <v>344.85</v>
      </c>
      <c r="AT497" s="3">
        <f t="shared" si="357"/>
        <v>31.1</v>
      </c>
      <c r="AU497" s="3">
        <f t="shared" si="358"/>
        <v>0.22649999999999998</v>
      </c>
      <c r="AV497" s="85"/>
      <c r="AW497" s="3" t="str">
        <f t="shared" si="359"/>
        <v>1.23</v>
      </c>
      <c r="AX497" s="3" t="str">
        <f t="shared" si="360"/>
        <v>-</v>
      </c>
      <c r="AY497" s="3">
        <f t="shared" si="361"/>
        <v>344.85</v>
      </c>
      <c r="AZ497" s="3">
        <f t="shared" si="362"/>
        <v>31.1</v>
      </c>
      <c r="BA497" s="3">
        <f t="shared" si="363"/>
        <v>0.15100000000000002</v>
      </c>
      <c r="BB497" s="85"/>
      <c r="BC497" s="3" t="str">
        <f t="shared" si="364"/>
        <v>1.23</v>
      </c>
      <c r="BD497" s="3" t="str">
        <f t="shared" si="365"/>
        <v>-</v>
      </c>
      <c r="BE497" s="3">
        <f t="shared" si="366"/>
        <v>344.85</v>
      </c>
      <c r="BF497" s="3">
        <f t="shared" si="367"/>
        <v>31.1</v>
      </c>
      <c r="BG497" s="3">
        <f t="shared" si="368"/>
        <v>7.5500000000000012E-2</v>
      </c>
    </row>
    <row r="498" spans="1:59" x14ac:dyDescent="0.3">
      <c r="A498" s="1" t="str">
        <f>'Forward collapse simulation'!B508</f>
        <v>1.23</v>
      </c>
      <c r="B498" s="37" t="str">
        <f>IF('Forward collapse simulation'!C508="","-",'Forward collapse simulation'!C508)</f>
        <v>-</v>
      </c>
      <c r="C498" s="85">
        <f>'Forward collapse simulation'!E508</f>
        <v>343.92</v>
      </c>
      <c r="D498" s="85">
        <f>'Forward collapse simulation'!F508</f>
        <v>32.479999999999997</v>
      </c>
      <c r="E498" s="85">
        <f>'Forward collapse simulation'!D508</f>
        <v>1.776</v>
      </c>
      <c r="F498" s="85"/>
      <c r="G498" s="3" t="str">
        <f t="shared" si="324"/>
        <v>1.23</v>
      </c>
      <c r="H498" s="3" t="str">
        <f t="shared" si="325"/>
        <v>-</v>
      </c>
      <c r="I498" s="3">
        <f t="shared" si="326"/>
        <v>343.92</v>
      </c>
      <c r="J498" s="3">
        <f t="shared" si="327"/>
        <v>32.479999999999997</v>
      </c>
      <c r="K498" s="3">
        <f t="shared" si="328"/>
        <v>1.5984</v>
      </c>
      <c r="L498" s="85"/>
      <c r="M498" s="3" t="str">
        <f t="shared" si="329"/>
        <v>1.23</v>
      </c>
      <c r="N498" s="3" t="str">
        <f t="shared" si="330"/>
        <v>-</v>
      </c>
      <c r="O498" s="3">
        <f t="shared" si="331"/>
        <v>343.92</v>
      </c>
      <c r="P498" s="3">
        <f t="shared" si="332"/>
        <v>32.479999999999997</v>
      </c>
      <c r="Q498" s="3">
        <f t="shared" si="333"/>
        <v>1.4208000000000001</v>
      </c>
      <c r="R498" s="85"/>
      <c r="S498" s="3" t="str">
        <f t="shared" si="334"/>
        <v>1.23</v>
      </c>
      <c r="T498" s="3" t="str">
        <f t="shared" si="335"/>
        <v>-</v>
      </c>
      <c r="U498" s="3">
        <f t="shared" si="336"/>
        <v>343.92</v>
      </c>
      <c r="V498" s="3">
        <f t="shared" si="337"/>
        <v>32.479999999999997</v>
      </c>
      <c r="W498" s="3">
        <f t="shared" si="338"/>
        <v>1.2431999999999999</v>
      </c>
      <c r="X498" s="85"/>
      <c r="Y498" s="3" t="str">
        <f t="shared" si="339"/>
        <v>1.23</v>
      </c>
      <c r="Z498" s="3" t="str">
        <f t="shared" si="340"/>
        <v>-</v>
      </c>
      <c r="AA498" s="3">
        <f t="shared" si="341"/>
        <v>343.92</v>
      </c>
      <c r="AB498" s="3">
        <f t="shared" si="342"/>
        <v>32.479999999999997</v>
      </c>
      <c r="AC498" s="3">
        <f t="shared" si="343"/>
        <v>1.0655999999999999</v>
      </c>
      <c r="AD498" s="85"/>
      <c r="AE498" s="3" t="str">
        <f t="shared" si="344"/>
        <v>1.23</v>
      </c>
      <c r="AF498" s="3" t="str">
        <f t="shared" si="345"/>
        <v>-</v>
      </c>
      <c r="AG498" s="3">
        <f t="shared" si="346"/>
        <v>343.92</v>
      </c>
      <c r="AH498" s="3">
        <f t="shared" si="347"/>
        <v>32.479999999999997</v>
      </c>
      <c r="AI498" s="3">
        <f t="shared" si="348"/>
        <v>0.88800000000000001</v>
      </c>
      <c r="AJ498" s="85"/>
      <c r="AK498" s="3" t="str">
        <f t="shared" si="349"/>
        <v>1.23</v>
      </c>
      <c r="AL498" s="3" t="str">
        <f t="shared" si="350"/>
        <v>-</v>
      </c>
      <c r="AM498" s="3">
        <f t="shared" si="351"/>
        <v>343.92</v>
      </c>
      <c r="AN498" s="3">
        <f t="shared" si="352"/>
        <v>32.479999999999997</v>
      </c>
      <c r="AO498" s="3">
        <f t="shared" si="353"/>
        <v>0.71040000000000003</v>
      </c>
      <c r="AP498" s="85"/>
      <c r="AQ498" s="3" t="str">
        <f t="shared" si="354"/>
        <v>1.23</v>
      </c>
      <c r="AR498" s="3" t="str">
        <f t="shared" si="355"/>
        <v>-</v>
      </c>
      <c r="AS498" s="3">
        <f t="shared" si="356"/>
        <v>343.92</v>
      </c>
      <c r="AT498" s="3">
        <f t="shared" si="357"/>
        <v>32.479999999999997</v>
      </c>
      <c r="AU498" s="3">
        <f t="shared" si="358"/>
        <v>0.53279999999999994</v>
      </c>
      <c r="AV498" s="85"/>
      <c r="AW498" s="3" t="str">
        <f t="shared" si="359"/>
        <v>1.23</v>
      </c>
      <c r="AX498" s="3" t="str">
        <f t="shared" si="360"/>
        <v>-</v>
      </c>
      <c r="AY498" s="3">
        <f t="shared" si="361"/>
        <v>343.92</v>
      </c>
      <c r="AZ498" s="3">
        <f t="shared" si="362"/>
        <v>32.479999999999997</v>
      </c>
      <c r="BA498" s="3">
        <f t="shared" si="363"/>
        <v>0.35520000000000002</v>
      </c>
      <c r="BB498" s="85"/>
      <c r="BC498" s="3" t="str">
        <f t="shared" si="364"/>
        <v>1.23</v>
      </c>
      <c r="BD498" s="3" t="str">
        <f t="shared" si="365"/>
        <v>-</v>
      </c>
      <c r="BE498" s="3">
        <f t="shared" si="366"/>
        <v>343.92</v>
      </c>
      <c r="BF498" s="3">
        <f t="shared" si="367"/>
        <v>32.479999999999997</v>
      </c>
      <c r="BG498" s="3">
        <f t="shared" si="368"/>
        <v>0.17760000000000001</v>
      </c>
    </row>
    <row r="499" spans="1:59" x14ac:dyDescent="0.3">
      <c r="A499" s="1" t="str">
        <f>'Forward collapse simulation'!B509</f>
        <v>1.23</v>
      </c>
      <c r="B499" s="37" t="str">
        <f>IF('Forward collapse simulation'!C509="","-",'Forward collapse simulation'!C509)</f>
        <v>-</v>
      </c>
      <c r="C499" s="85">
        <f>'Forward collapse simulation'!E509</f>
        <v>345.25</v>
      </c>
      <c r="D499" s="85">
        <f>'Forward collapse simulation'!F509</f>
        <v>41.71</v>
      </c>
      <c r="E499" s="85">
        <f>'Forward collapse simulation'!D509</f>
        <v>1.3779999999999999</v>
      </c>
      <c r="F499" s="85"/>
      <c r="G499" s="3" t="str">
        <f t="shared" si="324"/>
        <v>1.23</v>
      </c>
      <c r="H499" s="3" t="str">
        <f t="shared" si="325"/>
        <v>-</v>
      </c>
      <c r="I499" s="3">
        <f t="shared" si="326"/>
        <v>345.25</v>
      </c>
      <c r="J499" s="3">
        <f t="shared" si="327"/>
        <v>41.71</v>
      </c>
      <c r="K499" s="3">
        <f t="shared" si="328"/>
        <v>1.2402</v>
      </c>
      <c r="L499" s="85"/>
      <c r="M499" s="3" t="str">
        <f t="shared" si="329"/>
        <v>1.23</v>
      </c>
      <c r="N499" s="3" t="str">
        <f t="shared" si="330"/>
        <v>-</v>
      </c>
      <c r="O499" s="3">
        <f t="shared" si="331"/>
        <v>345.25</v>
      </c>
      <c r="P499" s="3">
        <f t="shared" si="332"/>
        <v>41.71</v>
      </c>
      <c r="Q499" s="3">
        <f t="shared" si="333"/>
        <v>1.1024</v>
      </c>
      <c r="R499" s="85"/>
      <c r="S499" s="3" t="str">
        <f t="shared" si="334"/>
        <v>1.23</v>
      </c>
      <c r="T499" s="3" t="str">
        <f t="shared" si="335"/>
        <v>-</v>
      </c>
      <c r="U499" s="3">
        <f t="shared" si="336"/>
        <v>345.25</v>
      </c>
      <c r="V499" s="3">
        <f t="shared" si="337"/>
        <v>41.71</v>
      </c>
      <c r="W499" s="3">
        <f t="shared" si="338"/>
        <v>0.9645999999999999</v>
      </c>
      <c r="X499" s="85"/>
      <c r="Y499" s="3" t="str">
        <f t="shared" si="339"/>
        <v>1.23</v>
      </c>
      <c r="Z499" s="3" t="str">
        <f t="shared" si="340"/>
        <v>-</v>
      </c>
      <c r="AA499" s="3">
        <f t="shared" si="341"/>
        <v>345.25</v>
      </c>
      <c r="AB499" s="3">
        <f t="shared" si="342"/>
        <v>41.71</v>
      </c>
      <c r="AC499" s="3">
        <f t="shared" si="343"/>
        <v>0.82679999999999987</v>
      </c>
      <c r="AD499" s="85"/>
      <c r="AE499" s="3" t="str">
        <f t="shared" si="344"/>
        <v>1.23</v>
      </c>
      <c r="AF499" s="3" t="str">
        <f t="shared" si="345"/>
        <v>-</v>
      </c>
      <c r="AG499" s="3">
        <f t="shared" si="346"/>
        <v>345.25</v>
      </c>
      <c r="AH499" s="3">
        <f t="shared" si="347"/>
        <v>41.71</v>
      </c>
      <c r="AI499" s="3">
        <f t="shared" si="348"/>
        <v>0.68899999999999995</v>
      </c>
      <c r="AJ499" s="85"/>
      <c r="AK499" s="3" t="str">
        <f t="shared" si="349"/>
        <v>1.23</v>
      </c>
      <c r="AL499" s="3" t="str">
        <f t="shared" si="350"/>
        <v>-</v>
      </c>
      <c r="AM499" s="3">
        <f t="shared" si="351"/>
        <v>345.25</v>
      </c>
      <c r="AN499" s="3">
        <f t="shared" si="352"/>
        <v>41.71</v>
      </c>
      <c r="AO499" s="3">
        <f t="shared" si="353"/>
        <v>0.55120000000000002</v>
      </c>
      <c r="AP499" s="85"/>
      <c r="AQ499" s="3" t="str">
        <f t="shared" si="354"/>
        <v>1.23</v>
      </c>
      <c r="AR499" s="3" t="str">
        <f t="shared" si="355"/>
        <v>-</v>
      </c>
      <c r="AS499" s="3">
        <f t="shared" si="356"/>
        <v>345.25</v>
      </c>
      <c r="AT499" s="3">
        <f t="shared" si="357"/>
        <v>41.71</v>
      </c>
      <c r="AU499" s="3">
        <f t="shared" si="358"/>
        <v>0.41339999999999993</v>
      </c>
      <c r="AV499" s="85"/>
      <c r="AW499" s="3" t="str">
        <f t="shared" si="359"/>
        <v>1.23</v>
      </c>
      <c r="AX499" s="3" t="str">
        <f t="shared" si="360"/>
        <v>-</v>
      </c>
      <c r="AY499" s="3">
        <f t="shared" si="361"/>
        <v>345.25</v>
      </c>
      <c r="AZ499" s="3">
        <f t="shared" si="362"/>
        <v>41.71</v>
      </c>
      <c r="BA499" s="3">
        <f t="shared" si="363"/>
        <v>0.27560000000000001</v>
      </c>
      <c r="BB499" s="85"/>
      <c r="BC499" s="3" t="str">
        <f t="shared" si="364"/>
        <v>1.23</v>
      </c>
      <c r="BD499" s="3" t="str">
        <f t="shared" si="365"/>
        <v>-</v>
      </c>
      <c r="BE499" s="3">
        <f t="shared" si="366"/>
        <v>345.25</v>
      </c>
      <c r="BF499" s="3">
        <f t="shared" si="367"/>
        <v>41.71</v>
      </c>
      <c r="BG499" s="3">
        <f t="shared" si="368"/>
        <v>0.13780000000000001</v>
      </c>
    </row>
    <row r="500" spans="1:59" x14ac:dyDescent="0.3">
      <c r="A500" s="1" t="str">
        <f>'Forward collapse simulation'!B510</f>
        <v>1.23</v>
      </c>
      <c r="B500" s="37" t="str">
        <f>IF('Forward collapse simulation'!C510="","-",'Forward collapse simulation'!C510)</f>
        <v>-</v>
      </c>
      <c r="C500" s="85">
        <f>'Forward collapse simulation'!E510</f>
        <v>352.35</v>
      </c>
      <c r="D500" s="85">
        <f>'Forward collapse simulation'!F510</f>
        <v>57.52</v>
      </c>
      <c r="E500" s="85">
        <f>'Forward collapse simulation'!D510</f>
        <v>1.105</v>
      </c>
      <c r="F500" s="85"/>
      <c r="G500" s="3" t="str">
        <f t="shared" si="324"/>
        <v>1.23</v>
      </c>
      <c r="H500" s="3" t="str">
        <f t="shared" si="325"/>
        <v>-</v>
      </c>
      <c r="I500" s="3">
        <f t="shared" si="326"/>
        <v>352.35</v>
      </c>
      <c r="J500" s="3">
        <f t="shared" si="327"/>
        <v>57.52</v>
      </c>
      <c r="K500" s="3">
        <f t="shared" si="328"/>
        <v>0.99450000000000005</v>
      </c>
      <c r="L500" s="85"/>
      <c r="M500" s="3" t="str">
        <f t="shared" si="329"/>
        <v>1.23</v>
      </c>
      <c r="N500" s="3" t="str">
        <f t="shared" si="330"/>
        <v>-</v>
      </c>
      <c r="O500" s="3">
        <f t="shared" si="331"/>
        <v>352.35</v>
      </c>
      <c r="P500" s="3">
        <f t="shared" si="332"/>
        <v>57.52</v>
      </c>
      <c r="Q500" s="3">
        <f t="shared" si="333"/>
        <v>0.88400000000000001</v>
      </c>
      <c r="R500" s="85"/>
      <c r="S500" s="3" t="str">
        <f t="shared" si="334"/>
        <v>1.23</v>
      </c>
      <c r="T500" s="3" t="str">
        <f t="shared" si="335"/>
        <v>-</v>
      </c>
      <c r="U500" s="3">
        <f t="shared" si="336"/>
        <v>352.35</v>
      </c>
      <c r="V500" s="3">
        <f t="shared" si="337"/>
        <v>57.52</v>
      </c>
      <c r="W500" s="3">
        <f t="shared" si="338"/>
        <v>0.77349999999999997</v>
      </c>
      <c r="X500" s="85"/>
      <c r="Y500" s="3" t="str">
        <f t="shared" si="339"/>
        <v>1.23</v>
      </c>
      <c r="Z500" s="3" t="str">
        <f t="shared" si="340"/>
        <v>-</v>
      </c>
      <c r="AA500" s="3">
        <f t="shared" si="341"/>
        <v>352.35</v>
      </c>
      <c r="AB500" s="3">
        <f t="shared" si="342"/>
        <v>57.52</v>
      </c>
      <c r="AC500" s="3">
        <f t="shared" si="343"/>
        <v>0.66299999999999992</v>
      </c>
      <c r="AD500" s="85"/>
      <c r="AE500" s="3" t="str">
        <f t="shared" si="344"/>
        <v>1.23</v>
      </c>
      <c r="AF500" s="3" t="str">
        <f t="shared" si="345"/>
        <v>-</v>
      </c>
      <c r="AG500" s="3">
        <f t="shared" si="346"/>
        <v>352.35</v>
      </c>
      <c r="AH500" s="3">
        <f t="shared" si="347"/>
        <v>57.52</v>
      </c>
      <c r="AI500" s="3">
        <f t="shared" si="348"/>
        <v>0.55249999999999999</v>
      </c>
      <c r="AJ500" s="85"/>
      <c r="AK500" s="3" t="str">
        <f t="shared" si="349"/>
        <v>1.23</v>
      </c>
      <c r="AL500" s="3" t="str">
        <f t="shared" si="350"/>
        <v>-</v>
      </c>
      <c r="AM500" s="3">
        <f t="shared" si="351"/>
        <v>352.35</v>
      </c>
      <c r="AN500" s="3">
        <f t="shared" si="352"/>
        <v>57.52</v>
      </c>
      <c r="AO500" s="3">
        <f t="shared" si="353"/>
        <v>0.442</v>
      </c>
      <c r="AP500" s="85"/>
      <c r="AQ500" s="3" t="str">
        <f t="shared" si="354"/>
        <v>1.23</v>
      </c>
      <c r="AR500" s="3" t="str">
        <f t="shared" si="355"/>
        <v>-</v>
      </c>
      <c r="AS500" s="3">
        <f t="shared" si="356"/>
        <v>352.35</v>
      </c>
      <c r="AT500" s="3">
        <f t="shared" si="357"/>
        <v>57.52</v>
      </c>
      <c r="AU500" s="3">
        <f t="shared" si="358"/>
        <v>0.33149999999999996</v>
      </c>
      <c r="AV500" s="85"/>
      <c r="AW500" s="3" t="str">
        <f t="shared" si="359"/>
        <v>1.23</v>
      </c>
      <c r="AX500" s="3" t="str">
        <f t="shared" si="360"/>
        <v>-</v>
      </c>
      <c r="AY500" s="3">
        <f t="shared" si="361"/>
        <v>352.35</v>
      </c>
      <c r="AZ500" s="3">
        <f t="shared" si="362"/>
        <v>57.52</v>
      </c>
      <c r="BA500" s="3">
        <f t="shared" si="363"/>
        <v>0.221</v>
      </c>
      <c r="BB500" s="85"/>
      <c r="BC500" s="3" t="str">
        <f t="shared" si="364"/>
        <v>1.23</v>
      </c>
      <c r="BD500" s="3" t="str">
        <f t="shared" si="365"/>
        <v>-</v>
      </c>
      <c r="BE500" s="3">
        <f t="shared" si="366"/>
        <v>352.35</v>
      </c>
      <c r="BF500" s="3">
        <f t="shared" si="367"/>
        <v>57.52</v>
      </c>
      <c r="BG500" s="3">
        <f t="shared" si="368"/>
        <v>0.1105</v>
      </c>
    </row>
    <row r="501" spans="1:59" x14ac:dyDescent="0.3">
      <c r="A501" s="1" t="str">
        <f>'Forward collapse simulation'!B511</f>
        <v>1.23</v>
      </c>
      <c r="B501" s="37" t="str">
        <f>IF('Forward collapse simulation'!C511="","-",'Forward collapse simulation'!C511)</f>
        <v>-</v>
      </c>
      <c r="C501" s="85">
        <f>'Forward collapse simulation'!E511</f>
        <v>5.62</v>
      </c>
      <c r="D501" s="85">
        <f>'Forward collapse simulation'!F511</f>
        <v>79.180000000000007</v>
      </c>
      <c r="E501" s="85">
        <f>'Forward collapse simulation'!D511</f>
        <v>0.70699999999999996</v>
      </c>
      <c r="F501" s="85"/>
      <c r="G501" s="3" t="str">
        <f t="shared" si="324"/>
        <v>1.23</v>
      </c>
      <c r="H501" s="3" t="str">
        <f t="shared" si="325"/>
        <v>-</v>
      </c>
      <c r="I501" s="3">
        <f t="shared" si="326"/>
        <v>5.62</v>
      </c>
      <c r="J501" s="3">
        <f t="shared" si="327"/>
        <v>79.180000000000007</v>
      </c>
      <c r="K501" s="3">
        <f t="shared" si="328"/>
        <v>0.63629999999999998</v>
      </c>
      <c r="L501" s="85"/>
      <c r="M501" s="3" t="str">
        <f t="shared" si="329"/>
        <v>1.23</v>
      </c>
      <c r="N501" s="3" t="str">
        <f t="shared" si="330"/>
        <v>-</v>
      </c>
      <c r="O501" s="3">
        <f t="shared" si="331"/>
        <v>5.62</v>
      </c>
      <c r="P501" s="3">
        <f t="shared" si="332"/>
        <v>79.180000000000007</v>
      </c>
      <c r="Q501" s="3">
        <f t="shared" si="333"/>
        <v>0.56559999999999999</v>
      </c>
      <c r="R501" s="85"/>
      <c r="S501" s="3" t="str">
        <f t="shared" si="334"/>
        <v>1.23</v>
      </c>
      <c r="T501" s="3" t="str">
        <f t="shared" si="335"/>
        <v>-</v>
      </c>
      <c r="U501" s="3">
        <f t="shared" si="336"/>
        <v>5.62</v>
      </c>
      <c r="V501" s="3">
        <f t="shared" si="337"/>
        <v>79.180000000000007</v>
      </c>
      <c r="W501" s="3">
        <f t="shared" si="338"/>
        <v>0.49489999999999995</v>
      </c>
      <c r="X501" s="85"/>
      <c r="Y501" s="3" t="str">
        <f t="shared" si="339"/>
        <v>1.23</v>
      </c>
      <c r="Z501" s="3" t="str">
        <f t="shared" si="340"/>
        <v>-</v>
      </c>
      <c r="AA501" s="3">
        <f t="shared" si="341"/>
        <v>5.62</v>
      </c>
      <c r="AB501" s="3">
        <f t="shared" si="342"/>
        <v>79.180000000000007</v>
      </c>
      <c r="AC501" s="3">
        <f t="shared" si="343"/>
        <v>0.42419999999999997</v>
      </c>
      <c r="AD501" s="85"/>
      <c r="AE501" s="3" t="str">
        <f t="shared" si="344"/>
        <v>1.23</v>
      </c>
      <c r="AF501" s="3" t="str">
        <f t="shared" si="345"/>
        <v>-</v>
      </c>
      <c r="AG501" s="3">
        <f t="shared" si="346"/>
        <v>5.62</v>
      </c>
      <c r="AH501" s="3">
        <f t="shared" si="347"/>
        <v>79.180000000000007</v>
      </c>
      <c r="AI501" s="3">
        <f t="shared" si="348"/>
        <v>0.35349999999999998</v>
      </c>
      <c r="AJ501" s="85"/>
      <c r="AK501" s="3" t="str">
        <f t="shared" si="349"/>
        <v>1.23</v>
      </c>
      <c r="AL501" s="3" t="str">
        <f t="shared" si="350"/>
        <v>-</v>
      </c>
      <c r="AM501" s="3">
        <f t="shared" si="351"/>
        <v>5.62</v>
      </c>
      <c r="AN501" s="3">
        <f t="shared" si="352"/>
        <v>79.180000000000007</v>
      </c>
      <c r="AO501" s="3">
        <f t="shared" si="353"/>
        <v>0.2828</v>
      </c>
      <c r="AP501" s="85"/>
      <c r="AQ501" s="3" t="str">
        <f t="shared" si="354"/>
        <v>1.23</v>
      </c>
      <c r="AR501" s="3" t="str">
        <f t="shared" si="355"/>
        <v>-</v>
      </c>
      <c r="AS501" s="3">
        <f t="shared" si="356"/>
        <v>5.62</v>
      </c>
      <c r="AT501" s="3">
        <f t="shared" si="357"/>
        <v>79.180000000000007</v>
      </c>
      <c r="AU501" s="3">
        <f t="shared" si="358"/>
        <v>0.21209999999999998</v>
      </c>
      <c r="AV501" s="85"/>
      <c r="AW501" s="3" t="str">
        <f t="shared" si="359"/>
        <v>1.23</v>
      </c>
      <c r="AX501" s="3" t="str">
        <f t="shared" si="360"/>
        <v>-</v>
      </c>
      <c r="AY501" s="3">
        <f t="shared" si="361"/>
        <v>5.62</v>
      </c>
      <c r="AZ501" s="3">
        <f t="shared" si="362"/>
        <v>79.180000000000007</v>
      </c>
      <c r="BA501" s="3">
        <f t="shared" si="363"/>
        <v>0.1414</v>
      </c>
      <c r="BB501" s="85"/>
      <c r="BC501" s="3" t="str">
        <f t="shared" si="364"/>
        <v>1.23</v>
      </c>
      <c r="BD501" s="3" t="str">
        <f t="shared" si="365"/>
        <v>-</v>
      </c>
      <c r="BE501" s="3">
        <f t="shared" si="366"/>
        <v>5.62</v>
      </c>
      <c r="BF501" s="3">
        <f t="shared" si="367"/>
        <v>79.180000000000007</v>
      </c>
      <c r="BG501" s="3">
        <f t="shared" si="368"/>
        <v>7.0699999999999999E-2</v>
      </c>
    </row>
    <row r="502" spans="1:59" x14ac:dyDescent="0.3">
      <c r="A502" s="1" t="str">
        <f>'Forward collapse simulation'!B512</f>
        <v>1.23</v>
      </c>
      <c r="B502" s="37" t="str">
        <f>IF('Forward collapse simulation'!C512="","-",'Forward collapse simulation'!C512)</f>
        <v>-</v>
      </c>
      <c r="C502" s="85">
        <f>'Forward collapse simulation'!E512</f>
        <v>159.15</v>
      </c>
      <c r="D502" s="85">
        <f>'Forward collapse simulation'!F512</f>
        <v>74.290000000000006</v>
      </c>
      <c r="E502" s="85">
        <f>'Forward collapse simulation'!D512</f>
        <v>0.66400000000000003</v>
      </c>
      <c r="F502" s="85"/>
      <c r="G502" s="3" t="str">
        <f t="shared" si="324"/>
        <v>1.23</v>
      </c>
      <c r="H502" s="3" t="str">
        <f t="shared" si="325"/>
        <v>-</v>
      </c>
      <c r="I502" s="3">
        <f t="shared" si="326"/>
        <v>159.15</v>
      </c>
      <c r="J502" s="3">
        <f t="shared" si="327"/>
        <v>74.290000000000006</v>
      </c>
      <c r="K502" s="3">
        <f t="shared" si="328"/>
        <v>0.59760000000000002</v>
      </c>
      <c r="L502" s="85"/>
      <c r="M502" s="3" t="str">
        <f t="shared" si="329"/>
        <v>1.23</v>
      </c>
      <c r="N502" s="3" t="str">
        <f t="shared" si="330"/>
        <v>-</v>
      </c>
      <c r="O502" s="3">
        <f t="shared" si="331"/>
        <v>159.15</v>
      </c>
      <c r="P502" s="3">
        <f t="shared" si="332"/>
        <v>74.290000000000006</v>
      </c>
      <c r="Q502" s="3">
        <f t="shared" si="333"/>
        <v>0.53120000000000001</v>
      </c>
      <c r="R502" s="85"/>
      <c r="S502" s="3" t="str">
        <f t="shared" si="334"/>
        <v>1.23</v>
      </c>
      <c r="T502" s="3" t="str">
        <f t="shared" si="335"/>
        <v>-</v>
      </c>
      <c r="U502" s="3">
        <f t="shared" si="336"/>
        <v>159.15</v>
      </c>
      <c r="V502" s="3">
        <f t="shared" si="337"/>
        <v>74.290000000000006</v>
      </c>
      <c r="W502" s="3">
        <f t="shared" si="338"/>
        <v>0.46479999999999999</v>
      </c>
      <c r="X502" s="85"/>
      <c r="Y502" s="3" t="str">
        <f t="shared" si="339"/>
        <v>1.23</v>
      </c>
      <c r="Z502" s="3" t="str">
        <f t="shared" si="340"/>
        <v>-</v>
      </c>
      <c r="AA502" s="3">
        <f t="shared" si="341"/>
        <v>159.15</v>
      </c>
      <c r="AB502" s="3">
        <f t="shared" si="342"/>
        <v>74.290000000000006</v>
      </c>
      <c r="AC502" s="3">
        <f t="shared" si="343"/>
        <v>0.39840000000000003</v>
      </c>
      <c r="AD502" s="85"/>
      <c r="AE502" s="3" t="str">
        <f t="shared" si="344"/>
        <v>1.23</v>
      </c>
      <c r="AF502" s="3" t="str">
        <f t="shared" si="345"/>
        <v>-</v>
      </c>
      <c r="AG502" s="3">
        <f t="shared" si="346"/>
        <v>159.15</v>
      </c>
      <c r="AH502" s="3">
        <f t="shared" si="347"/>
        <v>74.290000000000006</v>
      </c>
      <c r="AI502" s="3">
        <f t="shared" si="348"/>
        <v>0.33200000000000002</v>
      </c>
      <c r="AJ502" s="85"/>
      <c r="AK502" s="3" t="str">
        <f t="shared" si="349"/>
        <v>1.23</v>
      </c>
      <c r="AL502" s="3" t="str">
        <f t="shared" si="350"/>
        <v>-</v>
      </c>
      <c r="AM502" s="3">
        <f t="shared" si="351"/>
        <v>159.15</v>
      </c>
      <c r="AN502" s="3">
        <f t="shared" si="352"/>
        <v>74.290000000000006</v>
      </c>
      <c r="AO502" s="3">
        <f t="shared" si="353"/>
        <v>0.2656</v>
      </c>
      <c r="AP502" s="85"/>
      <c r="AQ502" s="3" t="str">
        <f t="shared" si="354"/>
        <v>1.23</v>
      </c>
      <c r="AR502" s="3" t="str">
        <f t="shared" si="355"/>
        <v>-</v>
      </c>
      <c r="AS502" s="3">
        <f t="shared" si="356"/>
        <v>159.15</v>
      </c>
      <c r="AT502" s="3">
        <f t="shared" si="357"/>
        <v>74.290000000000006</v>
      </c>
      <c r="AU502" s="3">
        <f t="shared" si="358"/>
        <v>0.19920000000000002</v>
      </c>
      <c r="AV502" s="85"/>
      <c r="AW502" s="3" t="str">
        <f t="shared" si="359"/>
        <v>1.23</v>
      </c>
      <c r="AX502" s="3" t="str">
        <f t="shared" si="360"/>
        <v>-</v>
      </c>
      <c r="AY502" s="3">
        <f t="shared" si="361"/>
        <v>159.15</v>
      </c>
      <c r="AZ502" s="3">
        <f t="shared" si="362"/>
        <v>74.290000000000006</v>
      </c>
      <c r="BA502" s="3">
        <f t="shared" si="363"/>
        <v>0.1328</v>
      </c>
      <c r="BB502" s="85"/>
      <c r="BC502" s="3" t="str">
        <f t="shared" si="364"/>
        <v>1.23</v>
      </c>
      <c r="BD502" s="3" t="str">
        <f t="shared" si="365"/>
        <v>-</v>
      </c>
      <c r="BE502" s="3">
        <f t="shared" si="366"/>
        <v>159.15</v>
      </c>
      <c r="BF502" s="3">
        <f t="shared" si="367"/>
        <v>74.290000000000006</v>
      </c>
      <c r="BG502" s="3">
        <f t="shared" si="368"/>
        <v>6.6400000000000001E-2</v>
      </c>
    </row>
    <row r="503" spans="1:59" x14ac:dyDescent="0.3">
      <c r="A503" s="1" t="str">
        <f>'Forward collapse simulation'!B513</f>
        <v>1.23</v>
      </c>
      <c r="B503" s="37" t="str">
        <f>IF('Forward collapse simulation'!C513="","-",'Forward collapse simulation'!C513)</f>
        <v>-</v>
      </c>
      <c r="C503" s="85">
        <f>'Forward collapse simulation'!E513</f>
        <v>165.56</v>
      </c>
      <c r="D503" s="85">
        <f>'Forward collapse simulation'!F513</f>
        <v>49.27</v>
      </c>
      <c r="E503" s="85">
        <f>'Forward collapse simulation'!D513</f>
        <v>0.89700000000000002</v>
      </c>
      <c r="F503" s="85"/>
      <c r="G503" s="3" t="str">
        <f t="shared" si="324"/>
        <v>1.23</v>
      </c>
      <c r="H503" s="3" t="str">
        <f t="shared" si="325"/>
        <v>-</v>
      </c>
      <c r="I503" s="3">
        <f t="shared" si="326"/>
        <v>165.56</v>
      </c>
      <c r="J503" s="3">
        <f t="shared" si="327"/>
        <v>49.27</v>
      </c>
      <c r="K503" s="3">
        <f t="shared" si="328"/>
        <v>0.80730000000000002</v>
      </c>
      <c r="L503" s="85"/>
      <c r="M503" s="3" t="str">
        <f t="shared" si="329"/>
        <v>1.23</v>
      </c>
      <c r="N503" s="3" t="str">
        <f t="shared" si="330"/>
        <v>-</v>
      </c>
      <c r="O503" s="3">
        <f t="shared" si="331"/>
        <v>165.56</v>
      </c>
      <c r="P503" s="3">
        <f t="shared" si="332"/>
        <v>49.27</v>
      </c>
      <c r="Q503" s="3">
        <f t="shared" si="333"/>
        <v>0.71760000000000002</v>
      </c>
      <c r="R503" s="85"/>
      <c r="S503" s="3" t="str">
        <f t="shared" si="334"/>
        <v>1.23</v>
      </c>
      <c r="T503" s="3" t="str">
        <f t="shared" si="335"/>
        <v>-</v>
      </c>
      <c r="U503" s="3">
        <f t="shared" si="336"/>
        <v>165.56</v>
      </c>
      <c r="V503" s="3">
        <f t="shared" si="337"/>
        <v>49.27</v>
      </c>
      <c r="W503" s="3">
        <f t="shared" si="338"/>
        <v>0.62790000000000001</v>
      </c>
      <c r="X503" s="85"/>
      <c r="Y503" s="3" t="str">
        <f t="shared" si="339"/>
        <v>1.23</v>
      </c>
      <c r="Z503" s="3" t="str">
        <f t="shared" si="340"/>
        <v>-</v>
      </c>
      <c r="AA503" s="3">
        <f t="shared" si="341"/>
        <v>165.56</v>
      </c>
      <c r="AB503" s="3">
        <f t="shared" si="342"/>
        <v>49.27</v>
      </c>
      <c r="AC503" s="3">
        <f t="shared" si="343"/>
        <v>0.53820000000000001</v>
      </c>
      <c r="AD503" s="85"/>
      <c r="AE503" s="3" t="str">
        <f t="shared" si="344"/>
        <v>1.23</v>
      </c>
      <c r="AF503" s="3" t="str">
        <f t="shared" si="345"/>
        <v>-</v>
      </c>
      <c r="AG503" s="3">
        <f t="shared" si="346"/>
        <v>165.56</v>
      </c>
      <c r="AH503" s="3">
        <f t="shared" si="347"/>
        <v>49.27</v>
      </c>
      <c r="AI503" s="3">
        <f t="shared" si="348"/>
        <v>0.44850000000000001</v>
      </c>
      <c r="AJ503" s="85"/>
      <c r="AK503" s="3" t="str">
        <f t="shared" si="349"/>
        <v>1.23</v>
      </c>
      <c r="AL503" s="3" t="str">
        <f t="shared" si="350"/>
        <v>-</v>
      </c>
      <c r="AM503" s="3">
        <f t="shared" si="351"/>
        <v>165.56</v>
      </c>
      <c r="AN503" s="3">
        <f t="shared" si="352"/>
        <v>49.27</v>
      </c>
      <c r="AO503" s="3">
        <f t="shared" si="353"/>
        <v>0.35880000000000001</v>
      </c>
      <c r="AP503" s="85"/>
      <c r="AQ503" s="3" t="str">
        <f t="shared" si="354"/>
        <v>1.23</v>
      </c>
      <c r="AR503" s="3" t="str">
        <f t="shared" si="355"/>
        <v>-</v>
      </c>
      <c r="AS503" s="3">
        <f t="shared" si="356"/>
        <v>165.56</v>
      </c>
      <c r="AT503" s="3">
        <f t="shared" si="357"/>
        <v>49.27</v>
      </c>
      <c r="AU503" s="3">
        <f t="shared" si="358"/>
        <v>0.26910000000000001</v>
      </c>
      <c r="AV503" s="85"/>
      <c r="AW503" s="3" t="str">
        <f t="shared" si="359"/>
        <v>1.23</v>
      </c>
      <c r="AX503" s="3" t="str">
        <f t="shared" si="360"/>
        <v>-</v>
      </c>
      <c r="AY503" s="3">
        <f t="shared" si="361"/>
        <v>165.56</v>
      </c>
      <c r="AZ503" s="3">
        <f t="shared" si="362"/>
        <v>49.27</v>
      </c>
      <c r="BA503" s="3">
        <f t="shared" si="363"/>
        <v>0.1794</v>
      </c>
      <c r="BB503" s="85"/>
      <c r="BC503" s="3" t="str">
        <f t="shared" si="364"/>
        <v>1.23</v>
      </c>
      <c r="BD503" s="3" t="str">
        <f t="shared" si="365"/>
        <v>-</v>
      </c>
      <c r="BE503" s="3">
        <f t="shared" si="366"/>
        <v>165.56</v>
      </c>
      <c r="BF503" s="3">
        <f t="shared" si="367"/>
        <v>49.27</v>
      </c>
      <c r="BG503" s="3">
        <f t="shared" si="368"/>
        <v>8.9700000000000002E-2</v>
      </c>
    </row>
    <row r="504" spans="1:59" x14ac:dyDescent="0.3">
      <c r="A504" s="1" t="str">
        <f>'Forward collapse simulation'!B514</f>
        <v>1.23</v>
      </c>
      <c r="B504" s="37" t="str">
        <f>IF('Forward collapse simulation'!C514="","-",'Forward collapse simulation'!C514)</f>
        <v>-</v>
      </c>
      <c r="C504" s="85">
        <f>'Forward collapse simulation'!E514</f>
        <v>170.21</v>
      </c>
      <c r="D504" s="85">
        <f>'Forward collapse simulation'!F514</f>
        <v>23.6</v>
      </c>
      <c r="E504" s="85">
        <f>'Forward collapse simulation'!D514</f>
        <v>0.96899999999999997</v>
      </c>
      <c r="F504" s="85"/>
      <c r="G504" s="3" t="str">
        <f t="shared" si="324"/>
        <v>1.23</v>
      </c>
      <c r="H504" s="3" t="str">
        <f t="shared" si="325"/>
        <v>-</v>
      </c>
      <c r="I504" s="3">
        <f t="shared" si="326"/>
        <v>170.21</v>
      </c>
      <c r="J504" s="3">
        <f t="shared" si="327"/>
        <v>23.6</v>
      </c>
      <c r="K504" s="3">
        <f t="shared" si="328"/>
        <v>0.87209999999999999</v>
      </c>
      <c r="L504" s="85"/>
      <c r="M504" s="3" t="str">
        <f t="shared" si="329"/>
        <v>1.23</v>
      </c>
      <c r="N504" s="3" t="str">
        <f t="shared" si="330"/>
        <v>-</v>
      </c>
      <c r="O504" s="3">
        <f t="shared" si="331"/>
        <v>170.21</v>
      </c>
      <c r="P504" s="3">
        <f t="shared" si="332"/>
        <v>23.6</v>
      </c>
      <c r="Q504" s="3">
        <f t="shared" si="333"/>
        <v>0.7752</v>
      </c>
      <c r="R504" s="85"/>
      <c r="S504" s="3" t="str">
        <f t="shared" si="334"/>
        <v>1.23</v>
      </c>
      <c r="T504" s="3" t="str">
        <f t="shared" si="335"/>
        <v>-</v>
      </c>
      <c r="U504" s="3">
        <f t="shared" si="336"/>
        <v>170.21</v>
      </c>
      <c r="V504" s="3">
        <f t="shared" si="337"/>
        <v>23.6</v>
      </c>
      <c r="W504" s="3">
        <f t="shared" si="338"/>
        <v>0.6782999999999999</v>
      </c>
      <c r="X504" s="85"/>
      <c r="Y504" s="3" t="str">
        <f t="shared" si="339"/>
        <v>1.23</v>
      </c>
      <c r="Z504" s="3" t="str">
        <f t="shared" si="340"/>
        <v>-</v>
      </c>
      <c r="AA504" s="3">
        <f t="shared" si="341"/>
        <v>170.21</v>
      </c>
      <c r="AB504" s="3">
        <f t="shared" si="342"/>
        <v>23.6</v>
      </c>
      <c r="AC504" s="3">
        <f t="shared" si="343"/>
        <v>0.58139999999999992</v>
      </c>
      <c r="AD504" s="85"/>
      <c r="AE504" s="3" t="str">
        <f t="shared" si="344"/>
        <v>1.23</v>
      </c>
      <c r="AF504" s="3" t="str">
        <f t="shared" si="345"/>
        <v>-</v>
      </c>
      <c r="AG504" s="3">
        <f t="shared" si="346"/>
        <v>170.21</v>
      </c>
      <c r="AH504" s="3">
        <f t="shared" si="347"/>
        <v>23.6</v>
      </c>
      <c r="AI504" s="3">
        <f t="shared" si="348"/>
        <v>0.48449999999999999</v>
      </c>
      <c r="AJ504" s="85"/>
      <c r="AK504" s="3" t="str">
        <f t="shared" si="349"/>
        <v>1.23</v>
      </c>
      <c r="AL504" s="3" t="str">
        <f t="shared" si="350"/>
        <v>-</v>
      </c>
      <c r="AM504" s="3">
        <f t="shared" si="351"/>
        <v>170.21</v>
      </c>
      <c r="AN504" s="3">
        <f t="shared" si="352"/>
        <v>23.6</v>
      </c>
      <c r="AO504" s="3">
        <f t="shared" si="353"/>
        <v>0.3876</v>
      </c>
      <c r="AP504" s="85"/>
      <c r="AQ504" s="3" t="str">
        <f t="shared" si="354"/>
        <v>1.23</v>
      </c>
      <c r="AR504" s="3" t="str">
        <f t="shared" si="355"/>
        <v>-</v>
      </c>
      <c r="AS504" s="3">
        <f t="shared" si="356"/>
        <v>170.21</v>
      </c>
      <c r="AT504" s="3">
        <f t="shared" si="357"/>
        <v>23.6</v>
      </c>
      <c r="AU504" s="3">
        <f t="shared" si="358"/>
        <v>0.29069999999999996</v>
      </c>
      <c r="AV504" s="85"/>
      <c r="AW504" s="3" t="str">
        <f t="shared" si="359"/>
        <v>1.23</v>
      </c>
      <c r="AX504" s="3" t="str">
        <f t="shared" si="360"/>
        <v>-</v>
      </c>
      <c r="AY504" s="3">
        <f t="shared" si="361"/>
        <v>170.21</v>
      </c>
      <c r="AZ504" s="3">
        <f t="shared" si="362"/>
        <v>23.6</v>
      </c>
      <c r="BA504" s="3">
        <f t="shared" si="363"/>
        <v>0.1938</v>
      </c>
      <c r="BB504" s="85"/>
      <c r="BC504" s="3" t="str">
        <f t="shared" si="364"/>
        <v>1.23</v>
      </c>
      <c r="BD504" s="3" t="str">
        <f t="shared" si="365"/>
        <v>-</v>
      </c>
      <c r="BE504" s="3">
        <f t="shared" si="366"/>
        <v>170.21</v>
      </c>
      <c r="BF504" s="3">
        <f t="shared" si="367"/>
        <v>23.6</v>
      </c>
      <c r="BG504" s="3">
        <f t="shared" si="368"/>
        <v>9.69E-2</v>
      </c>
    </row>
    <row r="505" spans="1:59" x14ac:dyDescent="0.3">
      <c r="A505" s="1" t="str">
        <f>'Forward collapse simulation'!B515</f>
        <v>1.23</v>
      </c>
      <c r="B505" s="37" t="str">
        <f>IF('Forward collapse simulation'!C515="","-",'Forward collapse simulation'!C515)</f>
        <v>-</v>
      </c>
      <c r="C505" s="85">
        <f>'Forward collapse simulation'!E515</f>
        <v>172.63</v>
      </c>
      <c r="D505" s="85">
        <f>'Forward collapse simulation'!F515</f>
        <v>9.7100000000000009</v>
      </c>
      <c r="E505" s="85">
        <f>'Forward collapse simulation'!D515</f>
        <v>0.75900000000000001</v>
      </c>
      <c r="F505" s="85"/>
      <c r="G505" s="3" t="str">
        <f t="shared" si="324"/>
        <v>1.23</v>
      </c>
      <c r="H505" s="3" t="str">
        <f t="shared" si="325"/>
        <v>-</v>
      </c>
      <c r="I505" s="3">
        <f t="shared" si="326"/>
        <v>172.63</v>
      </c>
      <c r="J505" s="3">
        <f t="shared" si="327"/>
        <v>9.7100000000000009</v>
      </c>
      <c r="K505" s="3">
        <f t="shared" si="328"/>
        <v>0.68310000000000004</v>
      </c>
      <c r="L505" s="85"/>
      <c r="M505" s="3" t="str">
        <f t="shared" si="329"/>
        <v>1.23</v>
      </c>
      <c r="N505" s="3" t="str">
        <f t="shared" si="330"/>
        <v>-</v>
      </c>
      <c r="O505" s="3">
        <f t="shared" si="331"/>
        <v>172.63</v>
      </c>
      <c r="P505" s="3">
        <f t="shared" si="332"/>
        <v>9.7100000000000009</v>
      </c>
      <c r="Q505" s="3">
        <f t="shared" si="333"/>
        <v>0.60720000000000007</v>
      </c>
      <c r="R505" s="85"/>
      <c r="S505" s="3" t="str">
        <f t="shared" si="334"/>
        <v>1.23</v>
      </c>
      <c r="T505" s="3" t="str">
        <f t="shared" si="335"/>
        <v>-</v>
      </c>
      <c r="U505" s="3">
        <f t="shared" si="336"/>
        <v>172.63</v>
      </c>
      <c r="V505" s="3">
        <f t="shared" si="337"/>
        <v>9.7100000000000009</v>
      </c>
      <c r="W505" s="3">
        <f t="shared" si="338"/>
        <v>0.53129999999999999</v>
      </c>
      <c r="X505" s="85"/>
      <c r="Y505" s="3" t="str">
        <f t="shared" si="339"/>
        <v>1.23</v>
      </c>
      <c r="Z505" s="3" t="str">
        <f t="shared" si="340"/>
        <v>-</v>
      </c>
      <c r="AA505" s="3">
        <f t="shared" si="341"/>
        <v>172.63</v>
      </c>
      <c r="AB505" s="3">
        <f t="shared" si="342"/>
        <v>9.7100000000000009</v>
      </c>
      <c r="AC505" s="3">
        <f t="shared" si="343"/>
        <v>0.45539999999999997</v>
      </c>
      <c r="AD505" s="85"/>
      <c r="AE505" s="3" t="str">
        <f t="shared" si="344"/>
        <v>1.23</v>
      </c>
      <c r="AF505" s="3" t="str">
        <f t="shared" si="345"/>
        <v>-</v>
      </c>
      <c r="AG505" s="3">
        <f t="shared" si="346"/>
        <v>172.63</v>
      </c>
      <c r="AH505" s="3">
        <f t="shared" si="347"/>
        <v>9.7100000000000009</v>
      </c>
      <c r="AI505" s="3">
        <f t="shared" si="348"/>
        <v>0.3795</v>
      </c>
      <c r="AJ505" s="85"/>
      <c r="AK505" s="3" t="str">
        <f t="shared" si="349"/>
        <v>1.23</v>
      </c>
      <c r="AL505" s="3" t="str">
        <f t="shared" si="350"/>
        <v>-</v>
      </c>
      <c r="AM505" s="3">
        <f t="shared" si="351"/>
        <v>172.63</v>
      </c>
      <c r="AN505" s="3">
        <f t="shared" si="352"/>
        <v>9.7100000000000009</v>
      </c>
      <c r="AO505" s="3">
        <f t="shared" si="353"/>
        <v>0.30360000000000004</v>
      </c>
      <c r="AP505" s="85"/>
      <c r="AQ505" s="3" t="str">
        <f t="shared" si="354"/>
        <v>1.23</v>
      </c>
      <c r="AR505" s="3" t="str">
        <f t="shared" si="355"/>
        <v>-</v>
      </c>
      <c r="AS505" s="3">
        <f t="shared" si="356"/>
        <v>172.63</v>
      </c>
      <c r="AT505" s="3">
        <f t="shared" si="357"/>
        <v>9.7100000000000009</v>
      </c>
      <c r="AU505" s="3">
        <f t="shared" si="358"/>
        <v>0.22769999999999999</v>
      </c>
      <c r="AV505" s="85"/>
      <c r="AW505" s="3" t="str">
        <f t="shared" si="359"/>
        <v>1.23</v>
      </c>
      <c r="AX505" s="3" t="str">
        <f t="shared" si="360"/>
        <v>-</v>
      </c>
      <c r="AY505" s="3">
        <f t="shared" si="361"/>
        <v>172.63</v>
      </c>
      <c r="AZ505" s="3">
        <f t="shared" si="362"/>
        <v>9.7100000000000009</v>
      </c>
      <c r="BA505" s="3">
        <f t="shared" si="363"/>
        <v>0.15180000000000002</v>
      </c>
      <c r="BB505" s="85"/>
      <c r="BC505" s="3" t="str">
        <f t="shared" si="364"/>
        <v>1.23</v>
      </c>
      <c r="BD505" s="3" t="str">
        <f t="shared" si="365"/>
        <v>-</v>
      </c>
      <c r="BE505" s="3">
        <f t="shared" si="366"/>
        <v>172.63</v>
      </c>
      <c r="BF505" s="3">
        <f t="shared" si="367"/>
        <v>9.7100000000000009</v>
      </c>
      <c r="BG505" s="3">
        <f t="shared" si="368"/>
        <v>7.5900000000000009E-2</v>
      </c>
    </row>
    <row r="506" spans="1:59" x14ac:dyDescent="0.3">
      <c r="A506" s="1" t="str">
        <f>'Forward collapse simulation'!B516</f>
        <v>1.23</v>
      </c>
      <c r="B506" s="37" t="str">
        <f>IF('Forward collapse simulation'!C516="","-",'Forward collapse simulation'!C516)</f>
        <v>-</v>
      </c>
      <c r="C506" s="85">
        <f>'Forward collapse simulation'!E516</f>
        <v>175.73</v>
      </c>
      <c r="D506" s="85">
        <f>'Forward collapse simulation'!F516</f>
        <v>-7.62</v>
      </c>
      <c r="E506" s="85">
        <f>'Forward collapse simulation'!D516</f>
        <v>1.071</v>
      </c>
      <c r="F506" s="85"/>
      <c r="G506" s="3" t="str">
        <f t="shared" si="324"/>
        <v>1.23</v>
      </c>
      <c r="H506" s="3" t="str">
        <f t="shared" si="325"/>
        <v>-</v>
      </c>
      <c r="I506" s="3">
        <f t="shared" si="326"/>
        <v>175.73</v>
      </c>
      <c r="J506" s="3">
        <f t="shared" si="327"/>
        <v>-7.62</v>
      </c>
      <c r="K506" s="3">
        <f t="shared" si="328"/>
        <v>0.96389999999999998</v>
      </c>
      <c r="L506" s="85"/>
      <c r="M506" s="3" t="str">
        <f t="shared" si="329"/>
        <v>1.23</v>
      </c>
      <c r="N506" s="3" t="str">
        <f t="shared" si="330"/>
        <v>-</v>
      </c>
      <c r="O506" s="3">
        <f t="shared" si="331"/>
        <v>175.73</v>
      </c>
      <c r="P506" s="3">
        <f t="shared" si="332"/>
        <v>-7.62</v>
      </c>
      <c r="Q506" s="3">
        <f t="shared" si="333"/>
        <v>0.85680000000000001</v>
      </c>
      <c r="R506" s="85"/>
      <c r="S506" s="3" t="str">
        <f t="shared" si="334"/>
        <v>1.23</v>
      </c>
      <c r="T506" s="3" t="str">
        <f t="shared" si="335"/>
        <v>-</v>
      </c>
      <c r="U506" s="3">
        <f t="shared" si="336"/>
        <v>175.73</v>
      </c>
      <c r="V506" s="3">
        <f t="shared" si="337"/>
        <v>-7.62</v>
      </c>
      <c r="W506" s="3">
        <f t="shared" si="338"/>
        <v>0.74969999999999992</v>
      </c>
      <c r="X506" s="85"/>
      <c r="Y506" s="3" t="str">
        <f t="shared" si="339"/>
        <v>1.23</v>
      </c>
      <c r="Z506" s="3" t="str">
        <f t="shared" si="340"/>
        <v>-</v>
      </c>
      <c r="AA506" s="3">
        <f t="shared" si="341"/>
        <v>175.73</v>
      </c>
      <c r="AB506" s="3">
        <f t="shared" si="342"/>
        <v>-7.62</v>
      </c>
      <c r="AC506" s="3">
        <f t="shared" si="343"/>
        <v>0.64259999999999995</v>
      </c>
      <c r="AD506" s="85"/>
      <c r="AE506" s="3" t="str">
        <f t="shared" si="344"/>
        <v>1.23</v>
      </c>
      <c r="AF506" s="3" t="str">
        <f t="shared" si="345"/>
        <v>-</v>
      </c>
      <c r="AG506" s="3">
        <f t="shared" si="346"/>
        <v>175.73</v>
      </c>
      <c r="AH506" s="3">
        <f t="shared" si="347"/>
        <v>-7.62</v>
      </c>
      <c r="AI506" s="3">
        <f t="shared" si="348"/>
        <v>0.53549999999999998</v>
      </c>
      <c r="AJ506" s="85"/>
      <c r="AK506" s="3" t="str">
        <f t="shared" si="349"/>
        <v>1.23</v>
      </c>
      <c r="AL506" s="3" t="str">
        <f t="shared" si="350"/>
        <v>-</v>
      </c>
      <c r="AM506" s="3">
        <f t="shared" si="351"/>
        <v>175.73</v>
      </c>
      <c r="AN506" s="3">
        <f t="shared" si="352"/>
        <v>-7.62</v>
      </c>
      <c r="AO506" s="3">
        <f t="shared" si="353"/>
        <v>0.4284</v>
      </c>
      <c r="AP506" s="85"/>
      <c r="AQ506" s="3" t="str">
        <f t="shared" si="354"/>
        <v>1.23</v>
      </c>
      <c r="AR506" s="3" t="str">
        <f t="shared" si="355"/>
        <v>-</v>
      </c>
      <c r="AS506" s="3">
        <f t="shared" si="356"/>
        <v>175.73</v>
      </c>
      <c r="AT506" s="3">
        <f t="shared" si="357"/>
        <v>-7.62</v>
      </c>
      <c r="AU506" s="3">
        <f t="shared" si="358"/>
        <v>0.32129999999999997</v>
      </c>
      <c r="AV506" s="85"/>
      <c r="AW506" s="3" t="str">
        <f t="shared" si="359"/>
        <v>1.23</v>
      </c>
      <c r="AX506" s="3" t="str">
        <f t="shared" si="360"/>
        <v>-</v>
      </c>
      <c r="AY506" s="3">
        <f t="shared" si="361"/>
        <v>175.73</v>
      </c>
      <c r="AZ506" s="3">
        <f t="shared" si="362"/>
        <v>-7.62</v>
      </c>
      <c r="BA506" s="3">
        <f t="shared" si="363"/>
        <v>0.2142</v>
      </c>
      <c r="BB506" s="85"/>
      <c r="BC506" s="3" t="str">
        <f t="shared" si="364"/>
        <v>1.23</v>
      </c>
      <c r="BD506" s="3" t="str">
        <f t="shared" si="365"/>
        <v>-</v>
      </c>
      <c r="BE506" s="3">
        <f t="shared" si="366"/>
        <v>175.73</v>
      </c>
      <c r="BF506" s="3">
        <f t="shared" si="367"/>
        <v>-7.62</v>
      </c>
      <c r="BG506" s="3">
        <f t="shared" si="368"/>
        <v>0.1071</v>
      </c>
    </row>
    <row r="507" spans="1:59" x14ac:dyDescent="0.3">
      <c r="A507" s="1" t="str">
        <f>'Forward collapse simulation'!B517</f>
        <v>1.23</v>
      </c>
      <c r="B507" s="37" t="str">
        <f>IF('Forward collapse simulation'!C517="","-",'Forward collapse simulation'!C517)</f>
        <v>-</v>
      </c>
      <c r="C507" s="85">
        <f>'Forward collapse simulation'!E517</f>
        <v>177.63</v>
      </c>
      <c r="D507" s="85">
        <f>'Forward collapse simulation'!F517</f>
        <v>-22.23</v>
      </c>
      <c r="E507" s="85">
        <f>'Forward collapse simulation'!D517</f>
        <v>1.57</v>
      </c>
      <c r="F507" s="85"/>
      <c r="G507" s="3" t="str">
        <f t="shared" si="324"/>
        <v>1.23</v>
      </c>
      <c r="H507" s="3" t="str">
        <f t="shared" si="325"/>
        <v>-</v>
      </c>
      <c r="I507" s="3">
        <f t="shared" si="326"/>
        <v>177.63</v>
      </c>
      <c r="J507" s="3">
        <f t="shared" si="327"/>
        <v>-22.23</v>
      </c>
      <c r="K507" s="3">
        <f t="shared" si="328"/>
        <v>1.413</v>
      </c>
      <c r="L507" s="85"/>
      <c r="M507" s="3" t="str">
        <f t="shared" si="329"/>
        <v>1.23</v>
      </c>
      <c r="N507" s="3" t="str">
        <f t="shared" si="330"/>
        <v>-</v>
      </c>
      <c r="O507" s="3">
        <f t="shared" si="331"/>
        <v>177.63</v>
      </c>
      <c r="P507" s="3">
        <f t="shared" si="332"/>
        <v>-22.23</v>
      </c>
      <c r="Q507" s="3">
        <f t="shared" si="333"/>
        <v>1.2560000000000002</v>
      </c>
      <c r="R507" s="85"/>
      <c r="S507" s="3" t="str">
        <f t="shared" si="334"/>
        <v>1.23</v>
      </c>
      <c r="T507" s="3" t="str">
        <f t="shared" si="335"/>
        <v>-</v>
      </c>
      <c r="U507" s="3">
        <f t="shared" si="336"/>
        <v>177.63</v>
      </c>
      <c r="V507" s="3">
        <f t="shared" si="337"/>
        <v>-22.23</v>
      </c>
      <c r="W507" s="3">
        <f t="shared" si="338"/>
        <v>1.099</v>
      </c>
      <c r="X507" s="85"/>
      <c r="Y507" s="3" t="str">
        <f t="shared" si="339"/>
        <v>1.23</v>
      </c>
      <c r="Z507" s="3" t="str">
        <f t="shared" si="340"/>
        <v>-</v>
      </c>
      <c r="AA507" s="3">
        <f t="shared" si="341"/>
        <v>177.63</v>
      </c>
      <c r="AB507" s="3">
        <f t="shared" si="342"/>
        <v>-22.23</v>
      </c>
      <c r="AC507" s="3">
        <f t="shared" si="343"/>
        <v>0.94199999999999995</v>
      </c>
      <c r="AD507" s="85"/>
      <c r="AE507" s="3" t="str">
        <f t="shared" si="344"/>
        <v>1.23</v>
      </c>
      <c r="AF507" s="3" t="str">
        <f t="shared" si="345"/>
        <v>-</v>
      </c>
      <c r="AG507" s="3">
        <f t="shared" si="346"/>
        <v>177.63</v>
      </c>
      <c r="AH507" s="3">
        <f t="shared" si="347"/>
        <v>-22.23</v>
      </c>
      <c r="AI507" s="3">
        <f t="shared" si="348"/>
        <v>0.78500000000000003</v>
      </c>
      <c r="AJ507" s="85"/>
      <c r="AK507" s="3" t="str">
        <f t="shared" si="349"/>
        <v>1.23</v>
      </c>
      <c r="AL507" s="3" t="str">
        <f t="shared" si="350"/>
        <v>-</v>
      </c>
      <c r="AM507" s="3">
        <f t="shared" si="351"/>
        <v>177.63</v>
      </c>
      <c r="AN507" s="3">
        <f t="shared" si="352"/>
        <v>-22.23</v>
      </c>
      <c r="AO507" s="3">
        <f t="shared" si="353"/>
        <v>0.62800000000000011</v>
      </c>
      <c r="AP507" s="85"/>
      <c r="AQ507" s="3" t="str">
        <f t="shared" si="354"/>
        <v>1.23</v>
      </c>
      <c r="AR507" s="3" t="str">
        <f t="shared" si="355"/>
        <v>-</v>
      </c>
      <c r="AS507" s="3">
        <f t="shared" si="356"/>
        <v>177.63</v>
      </c>
      <c r="AT507" s="3">
        <f t="shared" si="357"/>
        <v>-22.23</v>
      </c>
      <c r="AU507" s="3">
        <f t="shared" si="358"/>
        <v>0.47099999999999997</v>
      </c>
      <c r="AV507" s="85"/>
      <c r="AW507" s="3" t="str">
        <f t="shared" si="359"/>
        <v>1.23</v>
      </c>
      <c r="AX507" s="3" t="str">
        <f t="shared" si="360"/>
        <v>-</v>
      </c>
      <c r="AY507" s="3">
        <f t="shared" si="361"/>
        <v>177.63</v>
      </c>
      <c r="AZ507" s="3">
        <f t="shared" si="362"/>
        <v>-22.23</v>
      </c>
      <c r="BA507" s="3">
        <f t="shared" si="363"/>
        <v>0.31400000000000006</v>
      </c>
      <c r="BB507" s="85"/>
      <c r="BC507" s="3" t="str">
        <f t="shared" si="364"/>
        <v>1.23</v>
      </c>
      <c r="BD507" s="3" t="str">
        <f t="shared" si="365"/>
        <v>-</v>
      </c>
      <c r="BE507" s="3">
        <f t="shared" si="366"/>
        <v>177.63</v>
      </c>
      <c r="BF507" s="3">
        <f t="shared" si="367"/>
        <v>-22.23</v>
      </c>
      <c r="BG507" s="3">
        <f t="shared" si="368"/>
        <v>0.15700000000000003</v>
      </c>
    </row>
    <row r="508" spans="1:59" x14ac:dyDescent="0.3">
      <c r="A508" s="1" t="str">
        <f>'Forward collapse simulation'!B518</f>
        <v>1.23</v>
      </c>
      <c r="B508" s="37" t="str">
        <f>IF('Forward collapse simulation'!C518="","-",'Forward collapse simulation'!C518)</f>
        <v>-</v>
      </c>
      <c r="C508" s="85">
        <f>'Forward collapse simulation'!E518</f>
        <v>181.99</v>
      </c>
      <c r="D508" s="85">
        <f>'Forward collapse simulation'!F518</f>
        <v>-37.08</v>
      </c>
      <c r="E508" s="85">
        <f>'Forward collapse simulation'!D518</f>
        <v>1.4410000000000001</v>
      </c>
      <c r="F508" s="85"/>
      <c r="G508" s="3" t="str">
        <f t="shared" si="324"/>
        <v>1.23</v>
      </c>
      <c r="H508" s="3" t="str">
        <f t="shared" si="325"/>
        <v>-</v>
      </c>
      <c r="I508" s="3">
        <f t="shared" si="326"/>
        <v>181.99</v>
      </c>
      <c r="J508" s="3">
        <f t="shared" si="327"/>
        <v>-37.08</v>
      </c>
      <c r="K508" s="3">
        <f t="shared" si="328"/>
        <v>1.2969000000000002</v>
      </c>
      <c r="L508" s="85"/>
      <c r="M508" s="3" t="str">
        <f t="shared" si="329"/>
        <v>1.23</v>
      </c>
      <c r="N508" s="3" t="str">
        <f t="shared" si="330"/>
        <v>-</v>
      </c>
      <c r="O508" s="3">
        <f t="shared" si="331"/>
        <v>181.99</v>
      </c>
      <c r="P508" s="3">
        <f t="shared" si="332"/>
        <v>-37.08</v>
      </c>
      <c r="Q508" s="3">
        <f t="shared" si="333"/>
        <v>1.1528</v>
      </c>
      <c r="R508" s="85"/>
      <c r="S508" s="3" t="str">
        <f t="shared" si="334"/>
        <v>1.23</v>
      </c>
      <c r="T508" s="3" t="str">
        <f t="shared" si="335"/>
        <v>-</v>
      </c>
      <c r="U508" s="3">
        <f t="shared" si="336"/>
        <v>181.99</v>
      </c>
      <c r="V508" s="3">
        <f t="shared" si="337"/>
        <v>-37.08</v>
      </c>
      <c r="W508" s="3">
        <f t="shared" si="338"/>
        <v>1.0086999999999999</v>
      </c>
      <c r="X508" s="85"/>
      <c r="Y508" s="3" t="str">
        <f t="shared" si="339"/>
        <v>1.23</v>
      </c>
      <c r="Z508" s="3" t="str">
        <f t="shared" si="340"/>
        <v>-</v>
      </c>
      <c r="AA508" s="3">
        <f t="shared" si="341"/>
        <v>181.99</v>
      </c>
      <c r="AB508" s="3">
        <f t="shared" si="342"/>
        <v>-37.08</v>
      </c>
      <c r="AC508" s="3">
        <f t="shared" si="343"/>
        <v>0.86460000000000004</v>
      </c>
      <c r="AD508" s="85"/>
      <c r="AE508" s="3" t="str">
        <f t="shared" si="344"/>
        <v>1.23</v>
      </c>
      <c r="AF508" s="3" t="str">
        <f t="shared" si="345"/>
        <v>-</v>
      </c>
      <c r="AG508" s="3">
        <f t="shared" si="346"/>
        <v>181.99</v>
      </c>
      <c r="AH508" s="3">
        <f t="shared" si="347"/>
        <v>-37.08</v>
      </c>
      <c r="AI508" s="3">
        <f t="shared" si="348"/>
        <v>0.72050000000000003</v>
      </c>
      <c r="AJ508" s="85"/>
      <c r="AK508" s="3" t="str">
        <f t="shared" si="349"/>
        <v>1.23</v>
      </c>
      <c r="AL508" s="3" t="str">
        <f t="shared" si="350"/>
        <v>-</v>
      </c>
      <c r="AM508" s="3">
        <f t="shared" si="351"/>
        <v>181.99</v>
      </c>
      <c r="AN508" s="3">
        <f t="shared" si="352"/>
        <v>-37.08</v>
      </c>
      <c r="AO508" s="3">
        <f t="shared" si="353"/>
        <v>0.57640000000000002</v>
      </c>
      <c r="AP508" s="85"/>
      <c r="AQ508" s="3" t="str">
        <f t="shared" si="354"/>
        <v>1.23</v>
      </c>
      <c r="AR508" s="3" t="str">
        <f t="shared" si="355"/>
        <v>-</v>
      </c>
      <c r="AS508" s="3">
        <f t="shared" si="356"/>
        <v>181.99</v>
      </c>
      <c r="AT508" s="3">
        <f t="shared" si="357"/>
        <v>-37.08</v>
      </c>
      <c r="AU508" s="3">
        <f t="shared" si="358"/>
        <v>0.43230000000000002</v>
      </c>
      <c r="AV508" s="85"/>
      <c r="AW508" s="3" t="str">
        <f t="shared" si="359"/>
        <v>1.23</v>
      </c>
      <c r="AX508" s="3" t="str">
        <f t="shared" si="360"/>
        <v>-</v>
      </c>
      <c r="AY508" s="3">
        <f t="shared" si="361"/>
        <v>181.99</v>
      </c>
      <c r="AZ508" s="3">
        <f t="shared" si="362"/>
        <v>-37.08</v>
      </c>
      <c r="BA508" s="3">
        <f t="shared" si="363"/>
        <v>0.28820000000000001</v>
      </c>
      <c r="BB508" s="85"/>
      <c r="BC508" s="3" t="str">
        <f t="shared" si="364"/>
        <v>1.23</v>
      </c>
      <c r="BD508" s="3" t="str">
        <f t="shared" si="365"/>
        <v>-</v>
      </c>
      <c r="BE508" s="3">
        <f t="shared" si="366"/>
        <v>181.99</v>
      </c>
      <c r="BF508" s="3">
        <f t="shared" si="367"/>
        <v>-37.08</v>
      </c>
      <c r="BG508" s="3">
        <f t="shared" si="368"/>
        <v>0.14410000000000001</v>
      </c>
    </row>
    <row r="509" spans="1:59" x14ac:dyDescent="0.3">
      <c r="A509" s="1" t="str">
        <f>'Forward collapse simulation'!B519</f>
        <v>1.23</v>
      </c>
      <c r="B509" s="37" t="str">
        <f>IF('Forward collapse simulation'!C519="","-",'Forward collapse simulation'!C519)</f>
        <v>-</v>
      </c>
      <c r="C509" s="85">
        <f>'Forward collapse simulation'!E519</f>
        <v>187.08</v>
      </c>
      <c r="D509" s="85">
        <f>'Forward collapse simulation'!F519</f>
        <v>-47.15</v>
      </c>
      <c r="E509" s="85">
        <f>'Forward collapse simulation'!D519</f>
        <v>0.70399999999999996</v>
      </c>
      <c r="F509" s="85"/>
      <c r="G509" s="3" t="str">
        <f t="shared" si="324"/>
        <v>1.23</v>
      </c>
      <c r="H509" s="3" t="str">
        <f t="shared" si="325"/>
        <v>-</v>
      </c>
      <c r="I509" s="3">
        <f t="shared" si="326"/>
        <v>187.08</v>
      </c>
      <c r="J509" s="3">
        <f t="shared" si="327"/>
        <v>-47.15</v>
      </c>
      <c r="K509" s="3">
        <f t="shared" si="328"/>
        <v>0.63359999999999994</v>
      </c>
      <c r="L509" s="85"/>
      <c r="M509" s="3" t="str">
        <f t="shared" si="329"/>
        <v>1.23</v>
      </c>
      <c r="N509" s="3" t="str">
        <f t="shared" si="330"/>
        <v>-</v>
      </c>
      <c r="O509" s="3">
        <f t="shared" si="331"/>
        <v>187.08</v>
      </c>
      <c r="P509" s="3">
        <f t="shared" si="332"/>
        <v>-47.15</v>
      </c>
      <c r="Q509" s="3">
        <f t="shared" si="333"/>
        <v>0.56320000000000003</v>
      </c>
      <c r="R509" s="85"/>
      <c r="S509" s="3" t="str">
        <f t="shared" si="334"/>
        <v>1.23</v>
      </c>
      <c r="T509" s="3" t="str">
        <f t="shared" si="335"/>
        <v>-</v>
      </c>
      <c r="U509" s="3">
        <f t="shared" si="336"/>
        <v>187.08</v>
      </c>
      <c r="V509" s="3">
        <f t="shared" si="337"/>
        <v>-47.15</v>
      </c>
      <c r="W509" s="3">
        <f t="shared" si="338"/>
        <v>0.49279999999999996</v>
      </c>
      <c r="X509" s="85"/>
      <c r="Y509" s="3" t="str">
        <f t="shared" si="339"/>
        <v>1.23</v>
      </c>
      <c r="Z509" s="3" t="str">
        <f t="shared" si="340"/>
        <v>-</v>
      </c>
      <c r="AA509" s="3">
        <f t="shared" si="341"/>
        <v>187.08</v>
      </c>
      <c r="AB509" s="3">
        <f t="shared" si="342"/>
        <v>-47.15</v>
      </c>
      <c r="AC509" s="3">
        <f t="shared" si="343"/>
        <v>0.42239999999999994</v>
      </c>
      <c r="AD509" s="85"/>
      <c r="AE509" s="3" t="str">
        <f t="shared" si="344"/>
        <v>1.23</v>
      </c>
      <c r="AF509" s="3" t="str">
        <f t="shared" si="345"/>
        <v>-</v>
      </c>
      <c r="AG509" s="3">
        <f t="shared" si="346"/>
        <v>187.08</v>
      </c>
      <c r="AH509" s="3">
        <f t="shared" si="347"/>
        <v>-47.15</v>
      </c>
      <c r="AI509" s="3">
        <f t="shared" si="348"/>
        <v>0.35199999999999998</v>
      </c>
      <c r="AJ509" s="85"/>
      <c r="AK509" s="3" t="str">
        <f t="shared" si="349"/>
        <v>1.23</v>
      </c>
      <c r="AL509" s="3" t="str">
        <f t="shared" si="350"/>
        <v>-</v>
      </c>
      <c r="AM509" s="3">
        <f t="shared" si="351"/>
        <v>187.08</v>
      </c>
      <c r="AN509" s="3">
        <f t="shared" si="352"/>
        <v>-47.15</v>
      </c>
      <c r="AO509" s="3">
        <f t="shared" si="353"/>
        <v>0.28160000000000002</v>
      </c>
      <c r="AP509" s="85"/>
      <c r="AQ509" s="3" t="str">
        <f t="shared" si="354"/>
        <v>1.23</v>
      </c>
      <c r="AR509" s="3" t="str">
        <f t="shared" si="355"/>
        <v>-</v>
      </c>
      <c r="AS509" s="3">
        <f t="shared" si="356"/>
        <v>187.08</v>
      </c>
      <c r="AT509" s="3">
        <f t="shared" si="357"/>
        <v>-47.15</v>
      </c>
      <c r="AU509" s="3">
        <f t="shared" si="358"/>
        <v>0.21119999999999997</v>
      </c>
      <c r="AV509" s="85"/>
      <c r="AW509" s="3" t="str">
        <f t="shared" si="359"/>
        <v>1.23</v>
      </c>
      <c r="AX509" s="3" t="str">
        <f t="shared" si="360"/>
        <v>-</v>
      </c>
      <c r="AY509" s="3">
        <f t="shared" si="361"/>
        <v>187.08</v>
      </c>
      <c r="AZ509" s="3">
        <f t="shared" si="362"/>
        <v>-47.15</v>
      </c>
      <c r="BA509" s="3">
        <f t="shared" si="363"/>
        <v>0.14080000000000001</v>
      </c>
      <c r="BB509" s="85"/>
      <c r="BC509" s="3" t="str">
        <f t="shared" si="364"/>
        <v>1.23</v>
      </c>
      <c r="BD509" s="3" t="str">
        <f t="shared" si="365"/>
        <v>-</v>
      </c>
      <c r="BE509" s="3">
        <f t="shared" si="366"/>
        <v>187.08</v>
      </c>
      <c r="BF509" s="3">
        <f t="shared" si="367"/>
        <v>-47.15</v>
      </c>
      <c r="BG509" s="3">
        <f t="shared" si="368"/>
        <v>7.0400000000000004E-2</v>
      </c>
    </row>
    <row r="510" spans="1:59" x14ac:dyDescent="0.3">
      <c r="A510" s="1" t="str">
        <f>'Forward collapse simulation'!B520</f>
        <v>1.23</v>
      </c>
      <c r="B510" s="37" t="str">
        <f>IF('Forward collapse simulation'!C520="","-",'Forward collapse simulation'!C520)</f>
        <v>-</v>
      </c>
      <c r="C510" s="85">
        <f>'Forward collapse simulation'!E520</f>
        <v>191.93</v>
      </c>
      <c r="D510" s="85">
        <f>'Forward collapse simulation'!F520</f>
        <v>-67.84</v>
      </c>
      <c r="E510" s="85">
        <f>'Forward collapse simulation'!D520</f>
        <v>0.71799999999999997</v>
      </c>
      <c r="F510" s="85"/>
      <c r="G510" s="3" t="str">
        <f t="shared" si="324"/>
        <v>1.23</v>
      </c>
      <c r="H510" s="3" t="str">
        <f t="shared" si="325"/>
        <v>-</v>
      </c>
      <c r="I510" s="3">
        <f t="shared" si="326"/>
        <v>191.93</v>
      </c>
      <c r="J510" s="3">
        <f t="shared" si="327"/>
        <v>-67.84</v>
      </c>
      <c r="K510" s="3">
        <f t="shared" si="328"/>
        <v>0.6462</v>
      </c>
      <c r="L510" s="85"/>
      <c r="M510" s="3" t="str">
        <f t="shared" si="329"/>
        <v>1.23</v>
      </c>
      <c r="N510" s="3" t="str">
        <f t="shared" si="330"/>
        <v>-</v>
      </c>
      <c r="O510" s="3">
        <f t="shared" si="331"/>
        <v>191.93</v>
      </c>
      <c r="P510" s="3">
        <f t="shared" si="332"/>
        <v>-67.84</v>
      </c>
      <c r="Q510" s="3">
        <f t="shared" si="333"/>
        <v>0.57440000000000002</v>
      </c>
      <c r="R510" s="85"/>
      <c r="S510" s="3" t="str">
        <f t="shared" si="334"/>
        <v>1.23</v>
      </c>
      <c r="T510" s="3" t="str">
        <f t="shared" si="335"/>
        <v>-</v>
      </c>
      <c r="U510" s="3">
        <f t="shared" si="336"/>
        <v>191.93</v>
      </c>
      <c r="V510" s="3">
        <f t="shared" si="337"/>
        <v>-67.84</v>
      </c>
      <c r="W510" s="3">
        <f t="shared" si="338"/>
        <v>0.50259999999999994</v>
      </c>
      <c r="X510" s="85"/>
      <c r="Y510" s="3" t="str">
        <f t="shared" si="339"/>
        <v>1.23</v>
      </c>
      <c r="Z510" s="3" t="str">
        <f t="shared" si="340"/>
        <v>-</v>
      </c>
      <c r="AA510" s="3">
        <f t="shared" si="341"/>
        <v>191.93</v>
      </c>
      <c r="AB510" s="3">
        <f t="shared" si="342"/>
        <v>-67.84</v>
      </c>
      <c r="AC510" s="3">
        <f t="shared" si="343"/>
        <v>0.43079999999999996</v>
      </c>
      <c r="AD510" s="85"/>
      <c r="AE510" s="3" t="str">
        <f t="shared" si="344"/>
        <v>1.23</v>
      </c>
      <c r="AF510" s="3" t="str">
        <f t="shared" si="345"/>
        <v>-</v>
      </c>
      <c r="AG510" s="3">
        <f t="shared" si="346"/>
        <v>191.93</v>
      </c>
      <c r="AH510" s="3">
        <f t="shared" si="347"/>
        <v>-67.84</v>
      </c>
      <c r="AI510" s="3">
        <f t="shared" si="348"/>
        <v>0.35899999999999999</v>
      </c>
      <c r="AJ510" s="85"/>
      <c r="AK510" s="3" t="str">
        <f t="shared" si="349"/>
        <v>1.23</v>
      </c>
      <c r="AL510" s="3" t="str">
        <f t="shared" si="350"/>
        <v>-</v>
      </c>
      <c r="AM510" s="3">
        <f t="shared" si="351"/>
        <v>191.93</v>
      </c>
      <c r="AN510" s="3">
        <f t="shared" si="352"/>
        <v>-67.84</v>
      </c>
      <c r="AO510" s="3">
        <f t="shared" si="353"/>
        <v>0.28720000000000001</v>
      </c>
      <c r="AP510" s="85"/>
      <c r="AQ510" s="3" t="str">
        <f t="shared" si="354"/>
        <v>1.23</v>
      </c>
      <c r="AR510" s="3" t="str">
        <f t="shared" si="355"/>
        <v>-</v>
      </c>
      <c r="AS510" s="3">
        <f t="shared" si="356"/>
        <v>191.93</v>
      </c>
      <c r="AT510" s="3">
        <f t="shared" si="357"/>
        <v>-67.84</v>
      </c>
      <c r="AU510" s="3">
        <f t="shared" si="358"/>
        <v>0.21539999999999998</v>
      </c>
      <c r="AV510" s="85"/>
      <c r="AW510" s="3" t="str">
        <f t="shared" si="359"/>
        <v>1.23</v>
      </c>
      <c r="AX510" s="3" t="str">
        <f t="shared" si="360"/>
        <v>-</v>
      </c>
      <c r="AY510" s="3">
        <f t="shared" si="361"/>
        <v>191.93</v>
      </c>
      <c r="AZ510" s="3">
        <f t="shared" si="362"/>
        <v>-67.84</v>
      </c>
      <c r="BA510" s="3">
        <f t="shared" si="363"/>
        <v>0.14360000000000001</v>
      </c>
      <c r="BB510" s="85"/>
      <c r="BC510" s="3" t="str">
        <f t="shared" si="364"/>
        <v>1.23</v>
      </c>
      <c r="BD510" s="3" t="str">
        <f t="shared" si="365"/>
        <v>-</v>
      </c>
      <c r="BE510" s="3">
        <f t="shared" si="366"/>
        <v>191.93</v>
      </c>
      <c r="BF510" s="3">
        <f t="shared" si="367"/>
        <v>-67.84</v>
      </c>
      <c r="BG510" s="3">
        <f t="shared" si="368"/>
        <v>7.1800000000000003E-2</v>
      </c>
    </row>
    <row r="511" spans="1:59" x14ac:dyDescent="0.3">
      <c r="A511" s="1" t="str">
        <f>'Forward collapse simulation'!B521</f>
        <v>1.23</v>
      </c>
      <c r="B511" s="37" t="str">
        <f>IF('Forward collapse simulation'!C521="","-",'Forward collapse simulation'!C521)</f>
        <v>-</v>
      </c>
      <c r="C511" s="85">
        <f>'Forward collapse simulation'!E521</f>
        <v>186.65</v>
      </c>
      <c r="D511" s="85">
        <f>'Forward collapse simulation'!F521</f>
        <v>-82.44</v>
      </c>
      <c r="E511" s="85">
        <f>'Forward collapse simulation'!D521</f>
        <v>0.91800000000000004</v>
      </c>
      <c r="F511" s="85"/>
      <c r="G511" s="3" t="str">
        <f t="shared" si="324"/>
        <v>1.23</v>
      </c>
      <c r="H511" s="3" t="str">
        <f t="shared" si="325"/>
        <v>-</v>
      </c>
      <c r="I511" s="3">
        <f t="shared" si="326"/>
        <v>186.65</v>
      </c>
      <c r="J511" s="3">
        <f t="shared" si="327"/>
        <v>-82.44</v>
      </c>
      <c r="K511" s="3">
        <f t="shared" si="328"/>
        <v>0.82620000000000005</v>
      </c>
      <c r="L511" s="85"/>
      <c r="M511" s="3" t="str">
        <f t="shared" si="329"/>
        <v>1.23</v>
      </c>
      <c r="N511" s="3" t="str">
        <f t="shared" si="330"/>
        <v>-</v>
      </c>
      <c r="O511" s="3">
        <f t="shared" si="331"/>
        <v>186.65</v>
      </c>
      <c r="P511" s="3">
        <f t="shared" si="332"/>
        <v>-82.44</v>
      </c>
      <c r="Q511" s="3">
        <f t="shared" si="333"/>
        <v>0.73440000000000005</v>
      </c>
      <c r="R511" s="85"/>
      <c r="S511" s="3" t="str">
        <f t="shared" si="334"/>
        <v>1.23</v>
      </c>
      <c r="T511" s="3" t="str">
        <f t="shared" si="335"/>
        <v>-</v>
      </c>
      <c r="U511" s="3">
        <f t="shared" si="336"/>
        <v>186.65</v>
      </c>
      <c r="V511" s="3">
        <f t="shared" si="337"/>
        <v>-82.44</v>
      </c>
      <c r="W511" s="3">
        <f t="shared" si="338"/>
        <v>0.64259999999999995</v>
      </c>
      <c r="X511" s="85"/>
      <c r="Y511" s="3" t="str">
        <f t="shared" si="339"/>
        <v>1.23</v>
      </c>
      <c r="Z511" s="3" t="str">
        <f t="shared" si="340"/>
        <v>-</v>
      </c>
      <c r="AA511" s="3">
        <f t="shared" si="341"/>
        <v>186.65</v>
      </c>
      <c r="AB511" s="3">
        <f t="shared" si="342"/>
        <v>-82.44</v>
      </c>
      <c r="AC511" s="3">
        <f t="shared" si="343"/>
        <v>0.55079999999999996</v>
      </c>
      <c r="AD511" s="85"/>
      <c r="AE511" s="3" t="str">
        <f t="shared" si="344"/>
        <v>1.23</v>
      </c>
      <c r="AF511" s="3" t="str">
        <f t="shared" si="345"/>
        <v>-</v>
      </c>
      <c r="AG511" s="3">
        <f t="shared" si="346"/>
        <v>186.65</v>
      </c>
      <c r="AH511" s="3">
        <f t="shared" si="347"/>
        <v>-82.44</v>
      </c>
      <c r="AI511" s="3">
        <f t="shared" si="348"/>
        <v>0.45900000000000002</v>
      </c>
      <c r="AJ511" s="85"/>
      <c r="AK511" s="3" t="str">
        <f t="shared" si="349"/>
        <v>1.23</v>
      </c>
      <c r="AL511" s="3" t="str">
        <f t="shared" si="350"/>
        <v>-</v>
      </c>
      <c r="AM511" s="3">
        <f t="shared" si="351"/>
        <v>186.65</v>
      </c>
      <c r="AN511" s="3">
        <f t="shared" si="352"/>
        <v>-82.44</v>
      </c>
      <c r="AO511" s="3">
        <f t="shared" si="353"/>
        <v>0.36720000000000003</v>
      </c>
      <c r="AP511" s="85"/>
      <c r="AQ511" s="3" t="str">
        <f t="shared" si="354"/>
        <v>1.23</v>
      </c>
      <c r="AR511" s="3" t="str">
        <f t="shared" si="355"/>
        <v>-</v>
      </c>
      <c r="AS511" s="3">
        <f t="shared" si="356"/>
        <v>186.65</v>
      </c>
      <c r="AT511" s="3">
        <f t="shared" si="357"/>
        <v>-82.44</v>
      </c>
      <c r="AU511" s="3">
        <f t="shared" si="358"/>
        <v>0.27539999999999998</v>
      </c>
      <c r="AV511" s="85"/>
      <c r="AW511" s="3" t="str">
        <f t="shared" si="359"/>
        <v>1.23</v>
      </c>
      <c r="AX511" s="3" t="str">
        <f t="shared" si="360"/>
        <v>-</v>
      </c>
      <c r="AY511" s="3">
        <f t="shared" si="361"/>
        <v>186.65</v>
      </c>
      <c r="AZ511" s="3">
        <f t="shared" si="362"/>
        <v>-82.44</v>
      </c>
      <c r="BA511" s="3">
        <f t="shared" si="363"/>
        <v>0.18360000000000001</v>
      </c>
      <c r="BB511" s="85"/>
      <c r="BC511" s="3" t="str">
        <f t="shared" si="364"/>
        <v>1.23</v>
      </c>
      <c r="BD511" s="3" t="str">
        <f t="shared" si="365"/>
        <v>-</v>
      </c>
      <c r="BE511" s="3">
        <f t="shared" si="366"/>
        <v>186.65</v>
      </c>
      <c r="BF511" s="3">
        <f t="shared" si="367"/>
        <v>-82.44</v>
      </c>
      <c r="BG511" s="3">
        <f t="shared" si="368"/>
        <v>9.1800000000000007E-2</v>
      </c>
    </row>
    <row r="512" spans="1:59" x14ac:dyDescent="0.3">
      <c r="A512" s="1" t="str">
        <f>'Forward collapse simulation'!B522</f>
        <v>1.23</v>
      </c>
      <c r="B512" s="37" t="str">
        <f>IF('Forward collapse simulation'!C522="","-",'Forward collapse simulation'!C522)</f>
        <v>1.24</v>
      </c>
      <c r="C512" s="85">
        <f>'Forward collapse simulation'!E522</f>
        <v>89.62</v>
      </c>
      <c r="D512" s="85">
        <f>'Forward collapse simulation'!F522</f>
        <v>7.95</v>
      </c>
      <c r="E512" s="85">
        <f>'Forward collapse simulation'!D522</f>
        <v>2.2709999999999999</v>
      </c>
      <c r="F512" s="85"/>
      <c r="G512" s="3" t="str">
        <f t="shared" si="324"/>
        <v>1.23</v>
      </c>
      <c r="H512" s="3" t="str">
        <f t="shared" si="325"/>
        <v>1.24</v>
      </c>
      <c r="I512" s="3">
        <f t="shared" si="326"/>
        <v>89.62</v>
      </c>
      <c r="J512" s="3">
        <f t="shared" si="327"/>
        <v>7.95</v>
      </c>
      <c r="K512" s="3">
        <f t="shared" si="328"/>
        <v>2.2709999999999999</v>
      </c>
      <c r="L512" s="85"/>
      <c r="M512" s="3" t="str">
        <f t="shared" si="329"/>
        <v>1.23</v>
      </c>
      <c r="N512" s="3" t="str">
        <f t="shared" si="330"/>
        <v>1.24</v>
      </c>
      <c r="O512" s="3">
        <f t="shared" si="331"/>
        <v>89.62</v>
      </c>
      <c r="P512" s="3">
        <f t="shared" si="332"/>
        <v>7.95</v>
      </c>
      <c r="Q512" s="3">
        <f t="shared" si="333"/>
        <v>2.2709999999999999</v>
      </c>
      <c r="R512" s="85"/>
      <c r="S512" s="3" t="str">
        <f t="shared" si="334"/>
        <v>1.23</v>
      </c>
      <c r="T512" s="3" t="str">
        <f t="shared" si="335"/>
        <v>1.24</v>
      </c>
      <c r="U512" s="3">
        <f t="shared" si="336"/>
        <v>89.62</v>
      </c>
      <c r="V512" s="3">
        <f t="shared" si="337"/>
        <v>7.95</v>
      </c>
      <c r="W512" s="3">
        <f t="shared" si="338"/>
        <v>2.2709999999999999</v>
      </c>
      <c r="X512" s="85"/>
      <c r="Y512" s="3" t="str">
        <f t="shared" si="339"/>
        <v>1.23</v>
      </c>
      <c r="Z512" s="3" t="str">
        <f t="shared" si="340"/>
        <v>1.24</v>
      </c>
      <c r="AA512" s="3">
        <f t="shared" si="341"/>
        <v>89.62</v>
      </c>
      <c r="AB512" s="3">
        <f t="shared" si="342"/>
        <v>7.95</v>
      </c>
      <c r="AC512" s="3">
        <f t="shared" si="343"/>
        <v>2.2709999999999999</v>
      </c>
      <c r="AD512" s="85"/>
      <c r="AE512" s="3" t="str">
        <f t="shared" si="344"/>
        <v>1.23</v>
      </c>
      <c r="AF512" s="3" t="str">
        <f t="shared" si="345"/>
        <v>1.24</v>
      </c>
      <c r="AG512" s="3">
        <f t="shared" si="346"/>
        <v>89.62</v>
      </c>
      <c r="AH512" s="3">
        <f t="shared" si="347"/>
        <v>7.95</v>
      </c>
      <c r="AI512" s="3">
        <f t="shared" si="348"/>
        <v>2.2709999999999999</v>
      </c>
      <c r="AJ512" s="85"/>
      <c r="AK512" s="3" t="str">
        <f t="shared" si="349"/>
        <v>1.23</v>
      </c>
      <c r="AL512" s="3" t="str">
        <f t="shared" si="350"/>
        <v>1.24</v>
      </c>
      <c r="AM512" s="3">
        <f t="shared" si="351"/>
        <v>89.62</v>
      </c>
      <c r="AN512" s="3">
        <f t="shared" si="352"/>
        <v>7.95</v>
      </c>
      <c r="AO512" s="3">
        <f t="shared" si="353"/>
        <v>2.2709999999999999</v>
      </c>
      <c r="AP512" s="85"/>
      <c r="AQ512" s="3" t="str">
        <f t="shared" si="354"/>
        <v>1.23</v>
      </c>
      <c r="AR512" s="3" t="str">
        <f t="shared" si="355"/>
        <v>1.24</v>
      </c>
      <c r="AS512" s="3">
        <f t="shared" si="356"/>
        <v>89.62</v>
      </c>
      <c r="AT512" s="3">
        <f t="shared" si="357"/>
        <v>7.95</v>
      </c>
      <c r="AU512" s="3">
        <f t="shared" si="358"/>
        <v>2.2709999999999999</v>
      </c>
      <c r="AV512" s="85"/>
      <c r="AW512" s="3" t="str">
        <f t="shared" si="359"/>
        <v>1.23</v>
      </c>
      <c r="AX512" s="3" t="str">
        <f t="shared" si="360"/>
        <v>1.24</v>
      </c>
      <c r="AY512" s="3">
        <f t="shared" si="361"/>
        <v>89.62</v>
      </c>
      <c r="AZ512" s="3">
        <f t="shared" si="362"/>
        <v>7.95</v>
      </c>
      <c r="BA512" s="3">
        <f t="shared" si="363"/>
        <v>2.2709999999999999</v>
      </c>
      <c r="BB512" s="85"/>
      <c r="BC512" s="3" t="str">
        <f t="shared" si="364"/>
        <v>1.23</v>
      </c>
      <c r="BD512" s="3" t="str">
        <f t="shared" si="365"/>
        <v>1.24</v>
      </c>
      <c r="BE512" s="3">
        <f t="shared" si="366"/>
        <v>89.62</v>
      </c>
      <c r="BF512" s="3">
        <f t="shared" si="367"/>
        <v>7.95</v>
      </c>
      <c r="BG512" s="3">
        <f t="shared" si="368"/>
        <v>2.2709999999999999</v>
      </c>
    </row>
    <row r="513" spans="1:59" x14ac:dyDescent="0.3">
      <c r="A513" s="1" t="str">
        <f>'Forward collapse simulation'!B523</f>
        <v>1.24</v>
      </c>
      <c r="B513" s="37" t="str">
        <f>IF('Forward collapse simulation'!C523="","-",'Forward collapse simulation'!C523)</f>
        <v>1.25</v>
      </c>
      <c r="C513" s="85">
        <f>'Forward collapse simulation'!E523</f>
        <v>61.4</v>
      </c>
      <c r="D513" s="85">
        <f>'Forward collapse simulation'!F523</f>
        <v>-1</v>
      </c>
      <c r="E513" s="85">
        <f>'Forward collapse simulation'!D523</f>
        <v>3.444</v>
      </c>
      <c r="F513" s="85"/>
      <c r="G513" s="3" t="str">
        <f t="shared" si="324"/>
        <v>1.24</v>
      </c>
      <c r="H513" s="3" t="str">
        <f t="shared" si="325"/>
        <v>1.25</v>
      </c>
      <c r="I513" s="3">
        <f t="shared" si="326"/>
        <v>61.4</v>
      </c>
      <c r="J513" s="3">
        <f t="shared" si="327"/>
        <v>-1</v>
      </c>
      <c r="K513" s="3">
        <f t="shared" si="328"/>
        <v>3.444</v>
      </c>
      <c r="L513" s="85"/>
      <c r="M513" s="3" t="str">
        <f t="shared" si="329"/>
        <v>1.24</v>
      </c>
      <c r="N513" s="3" t="str">
        <f t="shared" si="330"/>
        <v>1.25</v>
      </c>
      <c r="O513" s="3">
        <f t="shared" si="331"/>
        <v>61.4</v>
      </c>
      <c r="P513" s="3">
        <f t="shared" si="332"/>
        <v>-1</v>
      </c>
      <c r="Q513" s="3">
        <f t="shared" si="333"/>
        <v>3.444</v>
      </c>
      <c r="R513" s="85"/>
      <c r="S513" s="3" t="str">
        <f t="shared" si="334"/>
        <v>1.24</v>
      </c>
      <c r="T513" s="3" t="str">
        <f t="shared" si="335"/>
        <v>1.25</v>
      </c>
      <c r="U513" s="3">
        <f t="shared" si="336"/>
        <v>61.4</v>
      </c>
      <c r="V513" s="3">
        <f t="shared" si="337"/>
        <v>-1</v>
      </c>
      <c r="W513" s="3">
        <f t="shared" si="338"/>
        <v>3.444</v>
      </c>
      <c r="X513" s="85"/>
      <c r="Y513" s="3" t="str">
        <f t="shared" si="339"/>
        <v>1.24</v>
      </c>
      <c r="Z513" s="3" t="str">
        <f t="shared" si="340"/>
        <v>1.25</v>
      </c>
      <c r="AA513" s="3">
        <f t="shared" si="341"/>
        <v>61.4</v>
      </c>
      <c r="AB513" s="3">
        <f t="shared" si="342"/>
        <v>-1</v>
      </c>
      <c r="AC513" s="3">
        <f t="shared" si="343"/>
        <v>3.444</v>
      </c>
      <c r="AD513" s="85"/>
      <c r="AE513" s="3" t="str">
        <f t="shared" si="344"/>
        <v>1.24</v>
      </c>
      <c r="AF513" s="3" t="str">
        <f t="shared" si="345"/>
        <v>1.25</v>
      </c>
      <c r="AG513" s="3">
        <f t="shared" si="346"/>
        <v>61.4</v>
      </c>
      <c r="AH513" s="3">
        <f t="shared" si="347"/>
        <v>-1</v>
      </c>
      <c r="AI513" s="3">
        <f t="shared" si="348"/>
        <v>3.444</v>
      </c>
      <c r="AJ513" s="85"/>
      <c r="AK513" s="3" t="str">
        <f t="shared" si="349"/>
        <v>1.24</v>
      </c>
      <c r="AL513" s="3" t="str">
        <f t="shared" si="350"/>
        <v>1.25</v>
      </c>
      <c r="AM513" s="3">
        <f t="shared" si="351"/>
        <v>61.4</v>
      </c>
      <c r="AN513" s="3">
        <f t="shared" si="352"/>
        <v>-1</v>
      </c>
      <c r="AO513" s="3">
        <f t="shared" si="353"/>
        <v>3.444</v>
      </c>
      <c r="AP513" s="85"/>
      <c r="AQ513" s="3" t="str">
        <f t="shared" si="354"/>
        <v>1.24</v>
      </c>
      <c r="AR513" s="3" t="str">
        <f t="shared" si="355"/>
        <v>1.25</v>
      </c>
      <c r="AS513" s="3">
        <f t="shared" si="356"/>
        <v>61.4</v>
      </c>
      <c r="AT513" s="3">
        <f t="shared" si="357"/>
        <v>-1</v>
      </c>
      <c r="AU513" s="3">
        <f t="shared" si="358"/>
        <v>3.444</v>
      </c>
      <c r="AV513" s="85"/>
      <c r="AW513" s="3" t="str">
        <f t="shared" si="359"/>
        <v>1.24</v>
      </c>
      <c r="AX513" s="3" t="str">
        <f t="shared" si="360"/>
        <v>1.25</v>
      </c>
      <c r="AY513" s="3">
        <f t="shared" si="361"/>
        <v>61.4</v>
      </c>
      <c r="AZ513" s="3">
        <f t="shared" si="362"/>
        <v>-1</v>
      </c>
      <c r="BA513" s="3">
        <f t="shared" si="363"/>
        <v>3.444</v>
      </c>
      <c r="BB513" s="85"/>
      <c r="BC513" s="3" t="str">
        <f t="shared" si="364"/>
        <v>1.24</v>
      </c>
      <c r="BD513" s="3" t="str">
        <f t="shared" si="365"/>
        <v>1.25</v>
      </c>
      <c r="BE513" s="3">
        <f t="shared" si="366"/>
        <v>61.4</v>
      </c>
      <c r="BF513" s="3">
        <f t="shared" si="367"/>
        <v>-1</v>
      </c>
      <c r="BG513" s="3">
        <f t="shared" si="368"/>
        <v>3.444</v>
      </c>
    </row>
    <row r="514" spans="1:59" x14ac:dyDescent="0.3">
      <c r="A514" s="1" t="str">
        <f>'Forward collapse simulation'!B524</f>
        <v>1.25</v>
      </c>
      <c r="B514" s="37" t="str">
        <f>IF('Forward collapse simulation'!C524="","-",'Forward collapse simulation'!C524)</f>
        <v>-</v>
      </c>
      <c r="C514" s="85">
        <f>'Forward collapse simulation'!E524</f>
        <v>351.44</v>
      </c>
      <c r="D514" s="85">
        <f>'Forward collapse simulation'!F524</f>
        <v>-74.67</v>
      </c>
      <c r="E514" s="85">
        <f>'Forward collapse simulation'!D524</f>
        <v>0.78800000000000003</v>
      </c>
      <c r="F514" s="85"/>
      <c r="G514" s="3" t="str">
        <f t="shared" si="324"/>
        <v>1.25</v>
      </c>
      <c r="H514" s="3" t="str">
        <f t="shared" si="325"/>
        <v>-</v>
      </c>
      <c r="I514" s="3">
        <f t="shared" si="326"/>
        <v>351.44</v>
      </c>
      <c r="J514" s="3">
        <f t="shared" si="327"/>
        <v>-74.67</v>
      </c>
      <c r="K514" s="3">
        <f t="shared" si="328"/>
        <v>0.70920000000000005</v>
      </c>
      <c r="L514" s="85"/>
      <c r="M514" s="3" t="str">
        <f t="shared" si="329"/>
        <v>1.25</v>
      </c>
      <c r="N514" s="3" t="str">
        <f t="shared" si="330"/>
        <v>-</v>
      </c>
      <c r="O514" s="3">
        <f t="shared" si="331"/>
        <v>351.44</v>
      </c>
      <c r="P514" s="3">
        <f t="shared" si="332"/>
        <v>-74.67</v>
      </c>
      <c r="Q514" s="3">
        <f t="shared" si="333"/>
        <v>0.63040000000000007</v>
      </c>
      <c r="R514" s="85"/>
      <c r="S514" s="3" t="str">
        <f t="shared" si="334"/>
        <v>1.25</v>
      </c>
      <c r="T514" s="3" t="str">
        <f t="shared" si="335"/>
        <v>-</v>
      </c>
      <c r="U514" s="3">
        <f t="shared" si="336"/>
        <v>351.44</v>
      </c>
      <c r="V514" s="3">
        <f t="shared" si="337"/>
        <v>-74.67</v>
      </c>
      <c r="W514" s="3">
        <f t="shared" si="338"/>
        <v>0.55159999999999998</v>
      </c>
      <c r="X514" s="85"/>
      <c r="Y514" s="3" t="str">
        <f t="shared" si="339"/>
        <v>1.25</v>
      </c>
      <c r="Z514" s="3" t="str">
        <f t="shared" si="340"/>
        <v>-</v>
      </c>
      <c r="AA514" s="3">
        <f t="shared" si="341"/>
        <v>351.44</v>
      </c>
      <c r="AB514" s="3">
        <f t="shared" si="342"/>
        <v>-74.67</v>
      </c>
      <c r="AC514" s="3">
        <f t="shared" si="343"/>
        <v>0.4728</v>
      </c>
      <c r="AD514" s="85"/>
      <c r="AE514" s="3" t="str">
        <f t="shared" si="344"/>
        <v>1.25</v>
      </c>
      <c r="AF514" s="3" t="str">
        <f t="shared" si="345"/>
        <v>-</v>
      </c>
      <c r="AG514" s="3">
        <f t="shared" si="346"/>
        <v>351.44</v>
      </c>
      <c r="AH514" s="3">
        <f t="shared" si="347"/>
        <v>-74.67</v>
      </c>
      <c r="AI514" s="3">
        <f t="shared" si="348"/>
        <v>0.39400000000000002</v>
      </c>
      <c r="AJ514" s="85"/>
      <c r="AK514" s="3" t="str">
        <f t="shared" si="349"/>
        <v>1.25</v>
      </c>
      <c r="AL514" s="3" t="str">
        <f t="shared" si="350"/>
        <v>-</v>
      </c>
      <c r="AM514" s="3">
        <f t="shared" si="351"/>
        <v>351.44</v>
      </c>
      <c r="AN514" s="3">
        <f t="shared" si="352"/>
        <v>-74.67</v>
      </c>
      <c r="AO514" s="3">
        <f t="shared" si="353"/>
        <v>0.31520000000000004</v>
      </c>
      <c r="AP514" s="85"/>
      <c r="AQ514" s="3" t="str">
        <f t="shared" si="354"/>
        <v>1.25</v>
      </c>
      <c r="AR514" s="3" t="str">
        <f t="shared" si="355"/>
        <v>-</v>
      </c>
      <c r="AS514" s="3">
        <f t="shared" si="356"/>
        <v>351.44</v>
      </c>
      <c r="AT514" s="3">
        <f t="shared" si="357"/>
        <v>-74.67</v>
      </c>
      <c r="AU514" s="3">
        <f t="shared" si="358"/>
        <v>0.2364</v>
      </c>
      <c r="AV514" s="85"/>
      <c r="AW514" s="3" t="str">
        <f t="shared" si="359"/>
        <v>1.25</v>
      </c>
      <c r="AX514" s="3" t="str">
        <f t="shared" si="360"/>
        <v>-</v>
      </c>
      <c r="AY514" s="3">
        <f t="shared" si="361"/>
        <v>351.44</v>
      </c>
      <c r="AZ514" s="3">
        <f t="shared" si="362"/>
        <v>-74.67</v>
      </c>
      <c r="BA514" s="3">
        <f t="shared" si="363"/>
        <v>0.15760000000000002</v>
      </c>
      <c r="BB514" s="85"/>
      <c r="BC514" s="3" t="str">
        <f t="shared" si="364"/>
        <v>1.25</v>
      </c>
      <c r="BD514" s="3" t="str">
        <f t="shared" si="365"/>
        <v>-</v>
      </c>
      <c r="BE514" s="3">
        <f t="shared" si="366"/>
        <v>351.44</v>
      </c>
      <c r="BF514" s="3">
        <f t="shared" si="367"/>
        <v>-74.67</v>
      </c>
      <c r="BG514" s="3">
        <f t="shared" si="368"/>
        <v>7.8800000000000009E-2</v>
      </c>
    </row>
    <row r="515" spans="1:59" x14ac:dyDescent="0.3">
      <c r="A515" s="1" t="str">
        <f>'Forward collapse simulation'!B525</f>
        <v>1.25</v>
      </c>
      <c r="B515" s="37" t="str">
        <f>IF('Forward collapse simulation'!C525="","-",'Forward collapse simulation'!C525)</f>
        <v>-</v>
      </c>
      <c r="C515" s="85">
        <f>'Forward collapse simulation'!E525</f>
        <v>344.42</v>
      </c>
      <c r="D515" s="85">
        <f>'Forward collapse simulation'!F525</f>
        <v>-44.08</v>
      </c>
      <c r="E515" s="85">
        <f>'Forward collapse simulation'!D525</f>
        <v>0.81399999999999995</v>
      </c>
      <c r="F515" s="85"/>
      <c r="G515" s="3" t="str">
        <f t="shared" si="324"/>
        <v>1.25</v>
      </c>
      <c r="H515" s="3" t="str">
        <f t="shared" si="325"/>
        <v>-</v>
      </c>
      <c r="I515" s="3">
        <f t="shared" si="326"/>
        <v>344.42</v>
      </c>
      <c r="J515" s="3">
        <f t="shared" si="327"/>
        <v>-44.08</v>
      </c>
      <c r="K515" s="3">
        <f t="shared" si="328"/>
        <v>0.73259999999999992</v>
      </c>
      <c r="L515" s="85"/>
      <c r="M515" s="3" t="str">
        <f t="shared" si="329"/>
        <v>1.25</v>
      </c>
      <c r="N515" s="3" t="str">
        <f t="shared" si="330"/>
        <v>-</v>
      </c>
      <c r="O515" s="3">
        <f t="shared" si="331"/>
        <v>344.42</v>
      </c>
      <c r="P515" s="3">
        <f t="shared" si="332"/>
        <v>-44.08</v>
      </c>
      <c r="Q515" s="3">
        <f t="shared" si="333"/>
        <v>0.6512</v>
      </c>
      <c r="R515" s="85"/>
      <c r="S515" s="3" t="str">
        <f t="shared" si="334"/>
        <v>1.25</v>
      </c>
      <c r="T515" s="3" t="str">
        <f t="shared" si="335"/>
        <v>-</v>
      </c>
      <c r="U515" s="3">
        <f t="shared" si="336"/>
        <v>344.42</v>
      </c>
      <c r="V515" s="3">
        <f t="shared" si="337"/>
        <v>-44.08</v>
      </c>
      <c r="W515" s="3">
        <f t="shared" si="338"/>
        <v>0.56979999999999997</v>
      </c>
      <c r="X515" s="85"/>
      <c r="Y515" s="3" t="str">
        <f t="shared" si="339"/>
        <v>1.25</v>
      </c>
      <c r="Z515" s="3" t="str">
        <f t="shared" si="340"/>
        <v>-</v>
      </c>
      <c r="AA515" s="3">
        <f t="shared" si="341"/>
        <v>344.42</v>
      </c>
      <c r="AB515" s="3">
        <f t="shared" si="342"/>
        <v>-44.08</v>
      </c>
      <c r="AC515" s="3">
        <f t="shared" si="343"/>
        <v>0.48839999999999995</v>
      </c>
      <c r="AD515" s="85"/>
      <c r="AE515" s="3" t="str">
        <f t="shared" si="344"/>
        <v>1.25</v>
      </c>
      <c r="AF515" s="3" t="str">
        <f t="shared" si="345"/>
        <v>-</v>
      </c>
      <c r="AG515" s="3">
        <f t="shared" si="346"/>
        <v>344.42</v>
      </c>
      <c r="AH515" s="3">
        <f t="shared" si="347"/>
        <v>-44.08</v>
      </c>
      <c r="AI515" s="3">
        <f t="shared" si="348"/>
        <v>0.40699999999999997</v>
      </c>
      <c r="AJ515" s="85"/>
      <c r="AK515" s="3" t="str">
        <f t="shared" si="349"/>
        <v>1.25</v>
      </c>
      <c r="AL515" s="3" t="str">
        <f t="shared" si="350"/>
        <v>-</v>
      </c>
      <c r="AM515" s="3">
        <f t="shared" si="351"/>
        <v>344.42</v>
      </c>
      <c r="AN515" s="3">
        <f t="shared" si="352"/>
        <v>-44.08</v>
      </c>
      <c r="AO515" s="3">
        <f t="shared" si="353"/>
        <v>0.3256</v>
      </c>
      <c r="AP515" s="85"/>
      <c r="AQ515" s="3" t="str">
        <f t="shared" si="354"/>
        <v>1.25</v>
      </c>
      <c r="AR515" s="3" t="str">
        <f t="shared" si="355"/>
        <v>-</v>
      </c>
      <c r="AS515" s="3">
        <f t="shared" si="356"/>
        <v>344.42</v>
      </c>
      <c r="AT515" s="3">
        <f t="shared" si="357"/>
        <v>-44.08</v>
      </c>
      <c r="AU515" s="3">
        <f t="shared" si="358"/>
        <v>0.24419999999999997</v>
      </c>
      <c r="AV515" s="85"/>
      <c r="AW515" s="3" t="str">
        <f t="shared" si="359"/>
        <v>1.25</v>
      </c>
      <c r="AX515" s="3" t="str">
        <f t="shared" si="360"/>
        <v>-</v>
      </c>
      <c r="AY515" s="3">
        <f t="shared" si="361"/>
        <v>344.42</v>
      </c>
      <c r="AZ515" s="3">
        <f t="shared" si="362"/>
        <v>-44.08</v>
      </c>
      <c r="BA515" s="3">
        <f t="shared" si="363"/>
        <v>0.1628</v>
      </c>
      <c r="BB515" s="85"/>
      <c r="BC515" s="3" t="str">
        <f t="shared" si="364"/>
        <v>1.25</v>
      </c>
      <c r="BD515" s="3" t="str">
        <f t="shared" si="365"/>
        <v>-</v>
      </c>
      <c r="BE515" s="3">
        <f t="shared" si="366"/>
        <v>344.42</v>
      </c>
      <c r="BF515" s="3">
        <f t="shared" si="367"/>
        <v>-44.08</v>
      </c>
      <c r="BG515" s="3">
        <f t="shared" si="368"/>
        <v>8.14E-2</v>
      </c>
    </row>
    <row r="516" spans="1:59" x14ac:dyDescent="0.3">
      <c r="A516" s="1" t="str">
        <f>'Forward collapse simulation'!B526</f>
        <v>1.25</v>
      </c>
      <c r="B516" s="37" t="str">
        <f>IF('Forward collapse simulation'!C526="","-",'Forward collapse simulation'!C526)</f>
        <v>-</v>
      </c>
      <c r="C516" s="85">
        <f>'Forward collapse simulation'!E526</f>
        <v>341.25</v>
      </c>
      <c r="D516" s="85">
        <f>'Forward collapse simulation'!F526</f>
        <v>-23.06</v>
      </c>
      <c r="E516" s="85">
        <f>'Forward collapse simulation'!D526</f>
        <v>0.74</v>
      </c>
      <c r="F516" s="85"/>
      <c r="G516" s="3" t="str">
        <f t="shared" ref="G516:G579" si="369">A516</f>
        <v>1.25</v>
      </c>
      <c r="H516" s="3" t="str">
        <f t="shared" ref="H516:H579" si="370">B516</f>
        <v>-</v>
      </c>
      <c r="I516" s="3">
        <f t="shared" ref="I516:I579" si="371">C516</f>
        <v>341.25</v>
      </c>
      <c r="J516" s="3">
        <f t="shared" ref="J516:J579" si="372">D516</f>
        <v>-23.06</v>
      </c>
      <c r="K516" s="3">
        <f t="shared" ref="K516:K579" si="373">IF(B516="-",E516*0.9,E516)</f>
        <v>0.66600000000000004</v>
      </c>
      <c r="L516" s="85"/>
      <c r="M516" s="3" t="str">
        <f t="shared" ref="M516:M579" si="374">G516</f>
        <v>1.25</v>
      </c>
      <c r="N516" s="3" t="str">
        <f t="shared" ref="N516:N579" si="375">H516</f>
        <v>-</v>
      </c>
      <c r="O516" s="3">
        <f t="shared" ref="O516:O579" si="376">I516</f>
        <v>341.25</v>
      </c>
      <c r="P516" s="3">
        <f t="shared" ref="P516:P579" si="377">J516</f>
        <v>-23.06</v>
      </c>
      <c r="Q516" s="3">
        <f t="shared" ref="Q516:Q579" si="378">IF(H516="-",$E516*0.8,$E516)</f>
        <v>0.59199999999999997</v>
      </c>
      <c r="R516" s="85"/>
      <c r="S516" s="3" t="str">
        <f t="shared" ref="S516:S579" si="379">M516</f>
        <v>1.25</v>
      </c>
      <c r="T516" s="3" t="str">
        <f t="shared" ref="T516:T579" si="380">N516</f>
        <v>-</v>
      </c>
      <c r="U516" s="3">
        <f t="shared" ref="U516:U579" si="381">O516</f>
        <v>341.25</v>
      </c>
      <c r="V516" s="3">
        <f t="shared" ref="V516:V579" si="382">P516</f>
        <v>-23.06</v>
      </c>
      <c r="W516" s="3">
        <f t="shared" ref="W516:W579" si="383">IF(N516="-",$E516*0.7,$E516)</f>
        <v>0.51800000000000002</v>
      </c>
      <c r="X516" s="85"/>
      <c r="Y516" s="3" t="str">
        <f t="shared" ref="Y516:Y579" si="384">S516</f>
        <v>1.25</v>
      </c>
      <c r="Z516" s="3" t="str">
        <f t="shared" ref="Z516:Z579" si="385">T516</f>
        <v>-</v>
      </c>
      <c r="AA516" s="3">
        <f t="shared" ref="AA516:AA579" si="386">U516</f>
        <v>341.25</v>
      </c>
      <c r="AB516" s="3">
        <f t="shared" ref="AB516:AB579" si="387">V516</f>
        <v>-23.06</v>
      </c>
      <c r="AC516" s="3">
        <f t="shared" ref="AC516:AC579" si="388">IF(T516="-",$E516*0.6,$E516)</f>
        <v>0.44400000000000001</v>
      </c>
      <c r="AD516" s="85"/>
      <c r="AE516" s="3" t="str">
        <f t="shared" ref="AE516:AE579" si="389">Y516</f>
        <v>1.25</v>
      </c>
      <c r="AF516" s="3" t="str">
        <f t="shared" ref="AF516:AF579" si="390">Z516</f>
        <v>-</v>
      </c>
      <c r="AG516" s="3">
        <f t="shared" ref="AG516:AG579" si="391">AA516</f>
        <v>341.25</v>
      </c>
      <c r="AH516" s="3">
        <f t="shared" ref="AH516:AH579" si="392">AB516</f>
        <v>-23.06</v>
      </c>
      <c r="AI516" s="3">
        <f t="shared" ref="AI516:AI579" si="393">IF(Z516="-",$E516*0.5,$E516)</f>
        <v>0.37</v>
      </c>
      <c r="AJ516" s="85"/>
      <c r="AK516" s="3" t="str">
        <f t="shared" ref="AK516:AK579" si="394">AE516</f>
        <v>1.25</v>
      </c>
      <c r="AL516" s="3" t="str">
        <f t="shared" ref="AL516:AL579" si="395">AF516</f>
        <v>-</v>
      </c>
      <c r="AM516" s="3">
        <f t="shared" ref="AM516:AM579" si="396">AG516</f>
        <v>341.25</v>
      </c>
      <c r="AN516" s="3">
        <f t="shared" ref="AN516:AN579" si="397">AH516</f>
        <v>-23.06</v>
      </c>
      <c r="AO516" s="3">
        <f t="shared" ref="AO516:AO579" si="398">IF(AF516="-",$E516*0.4,$E516)</f>
        <v>0.29599999999999999</v>
      </c>
      <c r="AP516" s="85"/>
      <c r="AQ516" s="3" t="str">
        <f t="shared" ref="AQ516:AQ579" si="399">AK516</f>
        <v>1.25</v>
      </c>
      <c r="AR516" s="3" t="str">
        <f t="shared" ref="AR516:AR579" si="400">AL516</f>
        <v>-</v>
      </c>
      <c r="AS516" s="3">
        <f t="shared" ref="AS516:AS579" si="401">AM516</f>
        <v>341.25</v>
      </c>
      <c r="AT516" s="3">
        <f t="shared" ref="AT516:AT579" si="402">AN516</f>
        <v>-23.06</v>
      </c>
      <c r="AU516" s="3">
        <f t="shared" ref="AU516:AU579" si="403">IF(AL516="-",$E516*0.3,$E516)</f>
        <v>0.222</v>
      </c>
      <c r="AV516" s="85"/>
      <c r="AW516" s="3" t="str">
        <f t="shared" ref="AW516:AW579" si="404">AQ516</f>
        <v>1.25</v>
      </c>
      <c r="AX516" s="3" t="str">
        <f t="shared" ref="AX516:AX579" si="405">AR516</f>
        <v>-</v>
      </c>
      <c r="AY516" s="3">
        <f t="shared" ref="AY516:AY579" si="406">AS516</f>
        <v>341.25</v>
      </c>
      <c r="AZ516" s="3">
        <f t="shared" ref="AZ516:AZ579" si="407">AT516</f>
        <v>-23.06</v>
      </c>
      <c r="BA516" s="3">
        <f t="shared" ref="BA516:BA579" si="408">IF(AR516="-",$E516*0.2,$E516)</f>
        <v>0.14799999999999999</v>
      </c>
      <c r="BB516" s="85"/>
      <c r="BC516" s="3" t="str">
        <f t="shared" ref="BC516:BC579" si="409">AW516</f>
        <v>1.25</v>
      </c>
      <c r="BD516" s="3" t="str">
        <f t="shared" ref="BD516:BD579" si="410">AX516</f>
        <v>-</v>
      </c>
      <c r="BE516" s="3">
        <f t="shared" ref="BE516:BE579" si="411">AY516</f>
        <v>341.25</v>
      </c>
      <c r="BF516" s="3">
        <f t="shared" ref="BF516:BF579" si="412">AZ516</f>
        <v>-23.06</v>
      </c>
      <c r="BG516" s="3">
        <f t="shared" ref="BG516:BG579" si="413">IF(AX516="-",$E516*0.1,$E516)</f>
        <v>7.3999999999999996E-2</v>
      </c>
    </row>
    <row r="517" spans="1:59" x14ac:dyDescent="0.3">
      <c r="A517" s="1" t="str">
        <f>'Forward collapse simulation'!B527</f>
        <v>1.25</v>
      </c>
      <c r="B517" s="37" t="str">
        <f>IF('Forward collapse simulation'!C527="","-",'Forward collapse simulation'!C527)</f>
        <v>-</v>
      </c>
      <c r="C517" s="85">
        <f>'Forward collapse simulation'!E527</f>
        <v>341.5</v>
      </c>
      <c r="D517" s="85">
        <f>'Forward collapse simulation'!F527</f>
        <v>1.04</v>
      </c>
      <c r="E517" s="85">
        <f>'Forward collapse simulation'!D527</f>
        <v>0.82599999999999996</v>
      </c>
      <c r="F517" s="85"/>
      <c r="G517" s="3" t="str">
        <f t="shared" si="369"/>
        <v>1.25</v>
      </c>
      <c r="H517" s="3" t="str">
        <f t="shared" si="370"/>
        <v>-</v>
      </c>
      <c r="I517" s="3">
        <f t="shared" si="371"/>
        <v>341.5</v>
      </c>
      <c r="J517" s="3">
        <f t="shared" si="372"/>
        <v>1.04</v>
      </c>
      <c r="K517" s="3">
        <f t="shared" si="373"/>
        <v>0.74339999999999995</v>
      </c>
      <c r="L517" s="85"/>
      <c r="M517" s="3" t="str">
        <f t="shared" si="374"/>
        <v>1.25</v>
      </c>
      <c r="N517" s="3" t="str">
        <f t="shared" si="375"/>
        <v>-</v>
      </c>
      <c r="O517" s="3">
        <f t="shared" si="376"/>
        <v>341.5</v>
      </c>
      <c r="P517" s="3">
        <f t="shared" si="377"/>
        <v>1.04</v>
      </c>
      <c r="Q517" s="3">
        <f t="shared" si="378"/>
        <v>0.66080000000000005</v>
      </c>
      <c r="R517" s="85"/>
      <c r="S517" s="3" t="str">
        <f t="shared" si="379"/>
        <v>1.25</v>
      </c>
      <c r="T517" s="3" t="str">
        <f t="shared" si="380"/>
        <v>-</v>
      </c>
      <c r="U517" s="3">
        <f t="shared" si="381"/>
        <v>341.5</v>
      </c>
      <c r="V517" s="3">
        <f t="shared" si="382"/>
        <v>1.04</v>
      </c>
      <c r="W517" s="3">
        <f t="shared" si="383"/>
        <v>0.57819999999999994</v>
      </c>
      <c r="X517" s="85"/>
      <c r="Y517" s="3" t="str">
        <f t="shared" si="384"/>
        <v>1.25</v>
      </c>
      <c r="Z517" s="3" t="str">
        <f t="shared" si="385"/>
        <v>-</v>
      </c>
      <c r="AA517" s="3">
        <f t="shared" si="386"/>
        <v>341.5</v>
      </c>
      <c r="AB517" s="3">
        <f t="shared" si="387"/>
        <v>1.04</v>
      </c>
      <c r="AC517" s="3">
        <f t="shared" si="388"/>
        <v>0.49559999999999993</v>
      </c>
      <c r="AD517" s="85"/>
      <c r="AE517" s="3" t="str">
        <f t="shared" si="389"/>
        <v>1.25</v>
      </c>
      <c r="AF517" s="3" t="str">
        <f t="shared" si="390"/>
        <v>-</v>
      </c>
      <c r="AG517" s="3">
        <f t="shared" si="391"/>
        <v>341.5</v>
      </c>
      <c r="AH517" s="3">
        <f t="shared" si="392"/>
        <v>1.04</v>
      </c>
      <c r="AI517" s="3">
        <f t="shared" si="393"/>
        <v>0.41299999999999998</v>
      </c>
      <c r="AJ517" s="85"/>
      <c r="AK517" s="3" t="str">
        <f t="shared" si="394"/>
        <v>1.25</v>
      </c>
      <c r="AL517" s="3" t="str">
        <f t="shared" si="395"/>
        <v>-</v>
      </c>
      <c r="AM517" s="3">
        <f t="shared" si="396"/>
        <v>341.5</v>
      </c>
      <c r="AN517" s="3">
        <f t="shared" si="397"/>
        <v>1.04</v>
      </c>
      <c r="AO517" s="3">
        <f t="shared" si="398"/>
        <v>0.33040000000000003</v>
      </c>
      <c r="AP517" s="85"/>
      <c r="AQ517" s="3" t="str">
        <f t="shared" si="399"/>
        <v>1.25</v>
      </c>
      <c r="AR517" s="3" t="str">
        <f t="shared" si="400"/>
        <v>-</v>
      </c>
      <c r="AS517" s="3">
        <f t="shared" si="401"/>
        <v>341.5</v>
      </c>
      <c r="AT517" s="3">
        <f t="shared" si="402"/>
        <v>1.04</v>
      </c>
      <c r="AU517" s="3">
        <f t="shared" si="403"/>
        <v>0.24779999999999996</v>
      </c>
      <c r="AV517" s="85"/>
      <c r="AW517" s="3" t="str">
        <f t="shared" si="404"/>
        <v>1.25</v>
      </c>
      <c r="AX517" s="3" t="str">
        <f t="shared" si="405"/>
        <v>-</v>
      </c>
      <c r="AY517" s="3">
        <f t="shared" si="406"/>
        <v>341.5</v>
      </c>
      <c r="AZ517" s="3">
        <f t="shared" si="407"/>
        <v>1.04</v>
      </c>
      <c r="BA517" s="3">
        <f t="shared" si="408"/>
        <v>0.16520000000000001</v>
      </c>
      <c r="BB517" s="85"/>
      <c r="BC517" s="3" t="str">
        <f t="shared" si="409"/>
        <v>1.25</v>
      </c>
      <c r="BD517" s="3" t="str">
        <f t="shared" si="410"/>
        <v>-</v>
      </c>
      <c r="BE517" s="3">
        <f t="shared" si="411"/>
        <v>341.5</v>
      </c>
      <c r="BF517" s="3">
        <f t="shared" si="412"/>
        <v>1.04</v>
      </c>
      <c r="BG517" s="3">
        <f t="shared" si="413"/>
        <v>8.2600000000000007E-2</v>
      </c>
    </row>
    <row r="518" spans="1:59" x14ac:dyDescent="0.3">
      <c r="A518" s="1" t="str">
        <f>'Forward collapse simulation'!B528</f>
        <v>1.25</v>
      </c>
      <c r="B518" s="37" t="str">
        <f>IF('Forward collapse simulation'!C528="","-",'Forward collapse simulation'!C528)</f>
        <v>-</v>
      </c>
      <c r="C518" s="85">
        <f>'Forward collapse simulation'!E528</f>
        <v>350.94</v>
      </c>
      <c r="D518" s="85">
        <f>'Forward collapse simulation'!F528</f>
        <v>18.07</v>
      </c>
      <c r="E518" s="85">
        <f>'Forward collapse simulation'!D528</f>
        <v>1.0960000000000001</v>
      </c>
      <c r="F518" s="85"/>
      <c r="G518" s="3" t="str">
        <f t="shared" si="369"/>
        <v>1.25</v>
      </c>
      <c r="H518" s="3" t="str">
        <f t="shared" si="370"/>
        <v>-</v>
      </c>
      <c r="I518" s="3">
        <f t="shared" si="371"/>
        <v>350.94</v>
      </c>
      <c r="J518" s="3">
        <f t="shared" si="372"/>
        <v>18.07</v>
      </c>
      <c r="K518" s="3">
        <f t="shared" si="373"/>
        <v>0.98640000000000005</v>
      </c>
      <c r="L518" s="85"/>
      <c r="M518" s="3" t="str">
        <f t="shared" si="374"/>
        <v>1.25</v>
      </c>
      <c r="N518" s="3" t="str">
        <f t="shared" si="375"/>
        <v>-</v>
      </c>
      <c r="O518" s="3">
        <f t="shared" si="376"/>
        <v>350.94</v>
      </c>
      <c r="P518" s="3">
        <f t="shared" si="377"/>
        <v>18.07</v>
      </c>
      <c r="Q518" s="3">
        <f t="shared" si="378"/>
        <v>0.87680000000000013</v>
      </c>
      <c r="R518" s="85"/>
      <c r="S518" s="3" t="str">
        <f t="shared" si="379"/>
        <v>1.25</v>
      </c>
      <c r="T518" s="3" t="str">
        <f t="shared" si="380"/>
        <v>-</v>
      </c>
      <c r="U518" s="3">
        <f t="shared" si="381"/>
        <v>350.94</v>
      </c>
      <c r="V518" s="3">
        <f t="shared" si="382"/>
        <v>18.07</v>
      </c>
      <c r="W518" s="3">
        <f t="shared" si="383"/>
        <v>0.76719999999999999</v>
      </c>
      <c r="X518" s="85"/>
      <c r="Y518" s="3" t="str">
        <f t="shared" si="384"/>
        <v>1.25</v>
      </c>
      <c r="Z518" s="3" t="str">
        <f t="shared" si="385"/>
        <v>-</v>
      </c>
      <c r="AA518" s="3">
        <f t="shared" si="386"/>
        <v>350.94</v>
      </c>
      <c r="AB518" s="3">
        <f t="shared" si="387"/>
        <v>18.07</v>
      </c>
      <c r="AC518" s="3">
        <f t="shared" si="388"/>
        <v>0.65760000000000007</v>
      </c>
      <c r="AD518" s="85"/>
      <c r="AE518" s="3" t="str">
        <f t="shared" si="389"/>
        <v>1.25</v>
      </c>
      <c r="AF518" s="3" t="str">
        <f t="shared" si="390"/>
        <v>-</v>
      </c>
      <c r="AG518" s="3">
        <f t="shared" si="391"/>
        <v>350.94</v>
      </c>
      <c r="AH518" s="3">
        <f t="shared" si="392"/>
        <v>18.07</v>
      </c>
      <c r="AI518" s="3">
        <f t="shared" si="393"/>
        <v>0.54800000000000004</v>
      </c>
      <c r="AJ518" s="85"/>
      <c r="AK518" s="3" t="str">
        <f t="shared" si="394"/>
        <v>1.25</v>
      </c>
      <c r="AL518" s="3" t="str">
        <f t="shared" si="395"/>
        <v>-</v>
      </c>
      <c r="AM518" s="3">
        <f t="shared" si="396"/>
        <v>350.94</v>
      </c>
      <c r="AN518" s="3">
        <f t="shared" si="397"/>
        <v>18.07</v>
      </c>
      <c r="AO518" s="3">
        <f t="shared" si="398"/>
        <v>0.43840000000000007</v>
      </c>
      <c r="AP518" s="85"/>
      <c r="AQ518" s="3" t="str">
        <f t="shared" si="399"/>
        <v>1.25</v>
      </c>
      <c r="AR518" s="3" t="str">
        <f t="shared" si="400"/>
        <v>-</v>
      </c>
      <c r="AS518" s="3">
        <f t="shared" si="401"/>
        <v>350.94</v>
      </c>
      <c r="AT518" s="3">
        <f t="shared" si="402"/>
        <v>18.07</v>
      </c>
      <c r="AU518" s="3">
        <f t="shared" si="403"/>
        <v>0.32880000000000004</v>
      </c>
      <c r="AV518" s="85"/>
      <c r="AW518" s="3" t="str">
        <f t="shared" si="404"/>
        <v>1.25</v>
      </c>
      <c r="AX518" s="3" t="str">
        <f t="shared" si="405"/>
        <v>-</v>
      </c>
      <c r="AY518" s="3">
        <f t="shared" si="406"/>
        <v>350.94</v>
      </c>
      <c r="AZ518" s="3">
        <f t="shared" si="407"/>
        <v>18.07</v>
      </c>
      <c r="BA518" s="3">
        <f t="shared" si="408"/>
        <v>0.21920000000000003</v>
      </c>
      <c r="BB518" s="85"/>
      <c r="BC518" s="3" t="str">
        <f t="shared" si="409"/>
        <v>1.25</v>
      </c>
      <c r="BD518" s="3" t="str">
        <f t="shared" si="410"/>
        <v>-</v>
      </c>
      <c r="BE518" s="3">
        <f t="shared" si="411"/>
        <v>350.94</v>
      </c>
      <c r="BF518" s="3">
        <f t="shared" si="412"/>
        <v>18.07</v>
      </c>
      <c r="BG518" s="3">
        <f t="shared" si="413"/>
        <v>0.10960000000000002</v>
      </c>
    </row>
    <row r="519" spans="1:59" x14ac:dyDescent="0.3">
      <c r="A519" s="1" t="str">
        <f>'Forward collapse simulation'!B529</f>
        <v>1.25</v>
      </c>
      <c r="B519" s="37" t="str">
        <f>IF('Forward collapse simulation'!C529="","-",'Forward collapse simulation'!C529)</f>
        <v>-</v>
      </c>
      <c r="C519" s="85">
        <f>'Forward collapse simulation'!E529</f>
        <v>355.21</v>
      </c>
      <c r="D519" s="85">
        <f>'Forward collapse simulation'!F529</f>
        <v>23.61</v>
      </c>
      <c r="E519" s="85">
        <f>'Forward collapse simulation'!D529</f>
        <v>1.6080000000000001</v>
      </c>
      <c r="F519" s="85"/>
      <c r="G519" s="3" t="str">
        <f t="shared" si="369"/>
        <v>1.25</v>
      </c>
      <c r="H519" s="3" t="str">
        <f t="shared" si="370"/>
        <v>-</v>
      </c>
      <c r="I519" s="3">
        <f t="shared" si="371"/>
        <v>355.21</v>
      </c>
      <c r="J519" s="3">
        <f t="shared" si="372"/>
        <v>23.61</v>
      </c>
      <c r="K519" s="3">
        <f t="shared" si="373"/>
        <v>1.4472</v>
      </c>
      <c r="L519" s="85"/>
      <c r="M519" s="3" t="str">
        <f t="shared" si="374"/>
        <v>1.25</v>
      </c>
      <c r="N519" s="3" t="str">
        <f t="shared" si="375"/>
        <v>-</v>
      </c>
      <c r="O519" s="3">
        <f t="shared" si="376"/>
        <v>355.21</v>
      </c>
      <c r="P519" s="3">
        <f t="shared" si="377"/>
        <v>23.61</v>
      </c>
      <c r="Q519" s="3">
        <f t="shared" si="378"/>
        <v>1.2864000000000002</v>
      </c>
      <c r="R519" s="85"/>
      <c r="S519" s="3" t="str">
        <f t="shared" si="379"/>
        <v>1.25</v>
      </c>
      <c r="T519" s="3" t="str">
        <f t="shared" si="380"/>
        <v>-</v>
      </c>
      <c r="U519" s="3">
        <f t="shared" si="381"/>
        <v>355.21</v>
      </c>
      <c r="V519" s="3">
        <f t="shared" si="382"/>
        <v>23.61</v>
      </c>
      <c r="W519" s="3">
        <f t="shared" si="383"/>
        <v>1.1255999999999999</v>
      </c>
      <c r="X519" s="85"/>
      <c r="Y519" s="3" t="str">
        <f t="shared" si="384"/>
        <v>1.25</v>
      </c>
      <c r="Z519" s="3" t="str">
        <f t="shared" si="385"/>
        <v>-</v>
      </c>
      <c r="AA519" s="3">
        <f t="shared" si="386"/>
        <v>355.21</v>
      </c>
      <c r="AB519" s="3">
        <f t="shared" si="387"/>
        <v>23.61</v>
      </c>
      <c r="AC519" s="3">
        <f t="shared" si="388"/>
        <v>0.96479999999999999</v>
      </c>
      <c r="AD519" s="85"/>
      <c r="AE519" s="3" t="str">
        <f t="shared" si="389"/>
        <v>1.25</v>
      </c>
      <c r="AF519" s="3" t="str">
        <f t="shared" si="390"/>
        <v>-</v>
      </c>
      <c r="AG519" s="3">
        <f t="shared" si="391"/>
        <v>355.21</v>
      </c>
      <c r="AH519" s="3">
        <f t="shared" si="392"/>
        <v>23.61</v>
      </c>
      <c r="AI519" s="3">
        <f t="shared" si="393"/>
        <v>0.80400000000000005</v>
      </c>
      <c r="AJ519" s="85"/>
      <c r="AK519" s="3" t="str">
        <f t="shared" si="394"/>
        <v>1.25</v>
      </c>
      <c r="AL519" s="3" t="str">
        <f t="shared" si="395"/>
        <v>-</v>
      </c>
      <c r="AM519" s="3">
        <f t="shared" si="396"/>
        <v>355.21</v>
      </c>
      <c r="AN519" s="3">
        <f t="shared" si="397"/>
        <v>23.61</v>
      </c>
      <c r="AO519" s="3">
        <f t="shared" si="398"/>
        <v>0.6432000000000001</v>
      </c>
      <c r="AP519" s="85"/>
      <c r="AQ519" s="3" t="str">
        <f t="shared" si="399"/>
        <v>1.25</v>
      </c>
      <c r="AR519" s="3" t="str">
        <f t="shared" si="400"/>
        <v>-</v>
      </c>
      <c r="AS519" s="3">
        <f t="shared" si="401"/>
        <v>355.21</v>
      </c>
      <c r="AT519" s="3">
        <f t="shared" si="402"/>
        <v>23.61</v>
      </c>
      <c r="AU519" s="3">
        <f t="shared" si="403"/>
        <v>0.4824</v>
      </c>
      <c r="AV519" s="85"/>
      <c r="AW519" s="3" t="str">
        <f t="shared" si="404"/>
        <v>1.25</v>
      </c>
      <c r="AX519" s="3" t="str">
        <f t="shared" si="405"/>
        <v>-</v>
      </c>
      <c r="AY519" s="3">
        <f t="shared" si="406"/>
        <v>355.21</v>
      </c>
      <c r="AZ519" s="3">
        <f t="shared" si="407"/>
        <v>23.61</v>
      </c>
      <c r="BA519" s="3">
        <f t="shared" si="408"/>
        <v>0.32160000000000005</v>
      </c>
      <c r="BB519" s="85"/>
      <c r="BC519" s="3" t="str">
        <f t="shared" si="409"/>
        <v>1.25</v>
      </c>
      <c r="BD519" s="3" t="str">
        <f t="shared" si="410"/>
        <v>-</v>
      </c>
      <c r="BE519" s="3">
        <f t="shared" si="411"/>
        <v>355.21</v>
      </c>
      <c r="BF519" s="3">
        <f t="shared" si="412"/>
        <v>23.61</v>
      </c>
      <c r="BG519" s="3">
        <f t="shared" si="413"/>
        <v>0.16080000000000003</v>
      </c>
    </row>
    <row r="520" spans="1:59" x14ac:dyDescent="0.3">
      <c r="A520" s="1" t="str">
        <f>'Forward collapse simulation'!B530</f>
        <v>1.25</v>
      </c>
      <c r="B520" s="37" t="str">
        <f>IF('Forward collapse simulation'!C530="","-",'Forward collapse simulation'!C530)</f>
        <v>-</v>
      </c>
      <c r="C520" s="85">
        <f>'Forward collapse simulation'!E530</f>
        <v>352.57</v>
      </c>
      <c r="D520" s="85">
        <f>'Forward collapse simulation'!F530</f>
        <v>37.69</v>
      </c>
      <c r="E520" s="85">
        <f>'Forward collapse simulation'!D530</f>
        <v>1.0449999999999999</v>
      </c>
      <c r="F520" s="85"/>
      <c r="G520" s="3" t="str">
        <f t="shared" si="369"/>
        <v>1.25</v>
      </c>
      <c r="H520" s="3" t="str">
        <f t="shared" si="370"/>
        <v>-</v>
      </c>
      <c r="I520" s="3">
        <f t="shared" si="371"/>
        <v>352.57</v>
      </c>
      <c r="J520" s="3">
        <f t="shared" si="372"/>
        <v>37.69</v>
      </c>
      <c r="K520" s="3">
        <f t="shared" si="373"/>
        <v>0.9405</v>
      </c>
      <c r="L520" s="85"/>
      <c r="M520" s="3" t="str">
        <f t="shared" si="374"/>
        <v>1.25</v>
      </c>
      <c r="N520" s="3" t="str">
        <f t="shared" si="375"/>
        <v>-</v>
      </c>
      <c r="O520" s="3">
        <f t="shared" si="376"/>
        <v>352.57</v>
      </c>
      <c r="P520" s="3">
        <f t="shared" si="377"/>
        <v>37.69</v>
      </c>
      <c r="Q520" s="3">
        <f t="shared" si="378"/>
        <v>0.83599999999999997</v>
      </c>
      <c r="R520" s="85"/>
      <c r="S520" s="3" t="str">
        <f t="shared" si="379"/>
        <v>1.25</v>
      </c>
      <c r="T520" s="3" t="str">
        <f t="shared" si="380"/>
        <v>-</v>
      </c>
      <c r="U520" s="3">
        <f t="shared" si="381"/>
        <v>352.57</v>
      </c>
      <c r="V520" s="3">
        <f t="shared" si="382"/>
        <v>37.69</v>
      </c>
      <c r="W520" s="3">
        <f t="shared" si="383"/>
        <v>0.73149999999999993</v>
      </c>
      <c r="X520" s="85"/>
      <c r="Y520" s="3" t="str">
        <f t="shared" si="384"/>
        <v>1.25</v>
      </c>
      <c r="Z520" s="3" t="str">
        <f t="shared" si="385"/>
        <v>-</v>
      </c>
      <c r="AA520" s="3">
        <f t="shared" si="386"/>
        <v>352.57</v>
      </c>
      <c r="AB520" s="3">
        <f t="shared" si="387"/>
        <v>37.69</v>
      </c>
      <c r="AC520" s="3">
        <f t="shared" si="388"/>
        <v>0.62699999999999989</v>
      </c>
      <c r="AD520" s="85"/>
      <c r="AE520" s="3" t="str">
        <f t="shared" si="389"/>
        <v>1.25</v>
      </c>
      <c r="AF520" s="3" t="str">
        <f t="shared" si="390"/>
        <v>-</v>
      </c>
      <c r="AG520" s="3">
        <f t="shared" si="391"/>
        <v>352.57</v>
      </c>
      <c r="AH520" s="3">
        <f t="shared" si="392"/>
        <v>37.69</v>
      </c>
      <c r="AI520" s="3">
        <f t="shared" si="393"/>
        <v>0.52249999999999996</v>
      </c>
      <c r="AJ520" s="85"/>
      <c r="AK520" s="3" t="str">
        <f t="shared" si="394"/>
        <v>1.25</v>
      </c>
      <c r="AL520" s="3" t="str">
        <f t="shared" si="395"/>
        <v>-</v>
      </c>
      <c r="AM520" s="3">
        <f t="shared" si="396"/>
        <v>352.57</v>
      </c>
      <c r="AN520" s="3">
        <f t="shared" si="397"/>
        <v>37.69</v>
      </c>
      <c r="AO520" s="3">
        <f t="shared" si="398"/>
        <v>0.41799999999999998</v>
      </c>
      <c r="AP520" s="85"/>
      <c r="AQ520" s="3" t="str">
        <f t="shared" si="399"/>
        <v>1.25</v>
      </c>
      <c r="AR520" s="3" t="str">
        <f t="shared" si="400"/>
        <v>-</v>
      </c>
      <c r="AS520" s="3">
        <f t="shared" si="401"/>
        <v>352.57</v>
      </c>
      <c r="AT520" s="3">
        <f t="shared" si="402"/>
        <v>37.69</v>
      </c>
      <c r="AU520" s="3">
        <f t="shared" si="403"/>
        <v>0.31349999999999995</v>
      </c>
      <c r="AV520" s="85"/>
      <c r="AW520" s="3" t="str">
        <f t="shared" si="404"/>
        <v>1.25</v>
      </c>
      <c r="AX520" s="3" t="str">
        <f t="shared" si="405"/>
        <v>-</v>
      </c>
      <c r="AY520" s="3">
        <f t="shared" si="406"/>
        <v>352.57</v>
      </c>
      <c r="AZ520" s="3">
        <f t="shared" si="407"/>
        <v>37.69</v>
      </c>
      <c r="BA520" s="3">
        <f t="shared" si="408"/>
        <v>0.20899999999999999</v>
      </c>
      <c r="BB520" s="85"/>
      <c r="BC520" s="3" t="str">
        <f t="shared" si="409"/>
        <v>1.25</v>
      </c>
      <c r="BD520" s="3" t="str">
        <f t="shared" si="410"/>
        <v>-</v>
      </c>
      <c r="BE520" s="3">
        <f t="shared" si="411"/>
        <v>352.57</v>
      </c>
      <c r="BF520" s="3">
        <f t="shared" si="412"/>
        <v>37.69</v>
      </c>
      <c r="BG520" s="3">
        <f t="shared" si="413"/>
        <v>0.1045</v>
      </c>
    </row>
    <row r="521" spans="1:59" x14ac:dyDescent="0.3">
      <c r="A521" s="1" t="str">
        <f>'Forward collapse simulation'!B531</f>
        <v>1.25</v>
      </c>
      <c r="B521" s="37" t="str">
        <f>IF('Forward collapse simulation'!C531="","-",'Forward collapse simulation'!C531)</f>
        <v>-</v>
      </c>
      <c r="C521" s="85">
        <f>'Forward collapse simulation'!E531</f>
        <v>351.99</v>
      </c>
      <c r="D521" s="85">
        <f>'Forward collapse simulation'!F531</f>
        <v>51.55</v>
      </c>
      <c r="E521" s="85">
        <f>'Forward collapse simulation'!D531</f>
        <v>1.0149999999999999</v>
      </c>
      <c r="F521" s="85"/>
      <c r="G521" s="3" t="str">
        <f t="shared" si="369"/>
        <v>1.25</v>
      </c>
      <c r="H521" s="3" t="str">
        <f t="shared" si="370"/>
        <v>-</v>
      </c>
      <c r="I521" s="3">
        <f t="shared" si="371"/>
        <v>351.99</v>
      </c>
      <c r="J521" s="3">
        <f t="shared" si="372"/>
        <v>51.55</v>
      </c>
      <c r="K521" s="3">
        <f t="shared" si="373"/>
        <v>0.91349999999999998</v>
      </c>
      <c r="L521" s="85"/>
      <c r="M521" s="3" t="str">
        <f t="shared" si="374"/>
        <v>1.25</v>
      </c>
      <c r="N521" s="3" t="str">
        <f t="shared" si="375"/>
        <v>-</v>
      </c>
      <c r="O521" s="3">
        <f t="shared" si="376"/>
        <v>351.99</v>
      </c>
      <c r="P521" s="3">
        <f t="shared" si="377"/>
        <v>51.55</v>
      </c>
      <c r="Q521" s="3">
        <f t="shared" si="378"/>
        <v>0.81199999999999994</v>
      </c>
      <c r="R521" s="85"/>
      <c r="S521" s="3" t="str">
        <f t="shared" si="379"/>
        <v>1.25</v>
      </c>
      <c r="T521" s="3" t="str">
        <f t="shared" si="380"/>
        <v>-</v>
      </c>
      <c r="U521" s="3">
        <f t="shared" si="381"/>
        <v>351.99</v>
      </c>
      <c r="V521" s="3">
        <f t="shared" si="382"/>
        <v>51.55</v>
      </c>
      <c r="W521" s="3">
        <f t="shared" si="383"/>
        <v>0.71049999999999991</v>
      </c>
      <c r="X521" s="85"/>
      <c r="Y521" s="3" t="str">
        <f t="shared" si="384"/>
        <v>1.25</v>
      </c>
      <c r="Z521" s="3" t="str">
        <f t="shared" si="385"/>
        <v>-</v>
      </c>
      <c r="AA521" s="3">
        <f t="shared" si="386"/>
        <v>351.99</v>
      </c>
      <c r="AB521" s="3">
        <f t="shared" si="387"/>
        <v>51.55</v>
      </c>
      <c r="AC521" s="3">
        <f t="shared" si="388"/>
        <v>0.60899999999999987</v>
      </c>
      <c r="AD521" s="85"/>
      <c r="AE521" s="3" t="str">
        <f t="shared" si="389"/>
        <v>1.25</v>
      </c>
      <c r="AF521" s="3" t="str">
        <f t="shared" si="390"/>
        <v>-</v>
      </c>
      <c r="AG521" s="3">
        <f t="shared" si="391"/>
        <v>351.99</v>
      </c>
      <c r="AH521" s="3">
        <f t="shared" si="392"/>
        <v>51.55</v>
      </c>
      <c r="AI521" s="3">
        <f t="shared" si="393"/>
        <v>0.50749999999999995</v>
      </c>
      <c r="AJ521" s="85"/>
      <c r="AK521" s="3" t="str">
        <f t="shared" si="394"/>
        <v>1.25</v>
      </c>
      <c r="AL521" s="3" t="str">
        <f t="shared" si="395"/>
        <v>-</v>
      </c>
      <c r="AM521" s="3">
        <f t="shared" si="396"/>
        <v>351.99</v>
      </c>
      <c r="AN521" s="3">
        <f t="shared" si="397"/>
        <v>51.55</v>
      </c>
      <c r="AO521" s="3">
        <f t="shared" si="398"/>
        <v>0.40599999999999997</v>
      </c>
      <c r="AP521" s="85"/>
      <c r="AQ521" s="3" t="str">
        <f t="shared" si="399"/>
        <v>1.25</v>
      </c>
      <c r="AR521" s="3" t="str">
        <f t="shared" si="400"/>
        <v>-</v>
      </c>
      <c r="AS521" s="3">
        <f t="shared" si="401"/>
        <v>351.99</v>
      </c>
      <c r="AT521" s="3">
        <f t="shared" si="402"/>
        <v>51.55</v>
      </c>
      <c r="AU521" s="3">
        <f t="shared" si="403"/>
        <v>0.30449999999999994</v>
      </c>
      <c r="AV521" s="85"/>
      <c r="AW521" s="3" t="str">
        <f t="shared" si="404"/>
        <v>1.25</v>
      </c>
      <c r="AX521" s="3" t="str">
        <f t="shared" si="405"/>
        <v>-</v>
      </c>
      <c r="AY521" s="3">
        <f t="shared" si="406"/>
        <v>351.99</v>
      </c>
      <c r="AZ521" s="3">
        <f t="shared" si="407"/>
        <v>51.55</v>
      </c>
      <c r="BA521" s="3">
        <f t="shared" si="408"/>
        <v>0.20299999999999999</v>
      </c>
      <c r="BB521" s="85"/>
      <c r="BC521" s="3" t="str">
        <f t="shared" si="409"/>
        <v>1.25</v>
      </c>
      <c r="BD521" s="3" t="str">
        <f t="shared" si="410"/>
        <v>-</v>
      </c>
      <c r="BE521" s="3">
        <f t="shared" si="411"/>
        <v>351.99</v>
      </c>
      <c r="BF521" s="3">
        <f t="shared" si="412"/>
        <v>51.55</v>
      </c>
      <c r="BG521" s="3">
        <f t="shared" si="413"/>
        <v>0.10149999999999999</v>
      </c>
    </row>
    <row r="522" spans="1:59" x14ac:dyDescent="0.3">
      <c r="A522" s="1" t="str">
        <f>'Forward collapse simulation'!B532</f>
        <v>1.25</v>
      </c>
      <c r="B522" s="37" t="str">
        <f>IF('Forward collapse simulation'!C532="","-",'Forward collapse simulation'!C532)</f>
        <v>-</v>
      </c>
      <c r="C522" s="85">
        <f>'Forward collapse simulation'!E532</f>
        <v>359.19</v>
      </c>
      <c r="D522" s="85">
        <f>'Forward collapse simulation'!F532</f>
        <v>72.47</v>
      </c>
      <c r="E522" s="85">
        <f>'Forward collapse simulation'!D532</f>
        <v>0.70099999999999996</v>
      </c>
      <c r="F522" s="85"/>
      <c r="G522" s="3" t="str">
        <f t="shared" si="369"/>
        <v>1.25</v>
      </c>
      <c r="H522" s="3" t="str">
        <f t="shared" si="370"/>
        <v>-</v>
      </c>
      <c r="I522" s="3">
        <f t="shared" si="371"/>
        <v>359.19</v>
      </c>
      <c r="J522" s="3">
        <f t="shared" si="372"/>
        <v>72.47</v>
      </c>
      <c r="K522" s="3">
        <f t="shared" si="373"/>
        <v>0.63090000000000002</v>
      </c>
      <c r="L522" s="85"/>
      <c r="M522" s="3" t="str">
        <f t="shared" si="374"/>
        <v>1.25</v>
      </c>
      <c r="N522" s="3" t="str">
        <f t="shared" si="375"/>
        <v>-</v>
      </c>
      <c r="O522" s="3">
        <f t="shared" si="376"/>
        <v>359.19</v>
      </c>
      <c r="P522" s="3">
        <f t="shared" si="377"/>
        <v>72.47</v>
      </c>
      <c r="Q522" s="3">
        <f t="shared" si="378"/>
        <v>0.56079999999999997</v>
      </c>
      <c r="R522" s="85"/>
      <c r="S522" s="3" t="str">
        <f t="shared" si="379"/>
        <v>1.25</v>
      </c>
      <c r="T522" s="3" t="str">
        <f t="shared" si="380"/>
        <v>-</v>
      </c>
      <c r="U522" s="3">
        <f t="shared" si="381"/>
        <v>359.19</v>
      </c>
      <c r="V522" s="3">
        <f t="shared" si="382"/>
        <v>72.47</v>
      </c>
      <c r="W522" s="3">
        <f t="shared" si="383"/>
        <v>0.49069999999999991</v>
      </c>
      <c r="X522" s="85"/>
      <c r="Y522" s="3" t="str">
        <f t="shared" si="384"/>
        <v>1.25</v>
      </c>
      <c r="Z522" s="3" t="str">
        <f t="shared" si="385"/>
        <v>-</v>
      </c>
      <c r="AA522" s="3">
        <f t="shared" si="386"/>
        <v>359.19</v>
      </c>
      <c r="AB522" s="3">
        <f t="shared" si="387"/>
        <v>72.47</v>
      </c>
      <c r="AC522" s="3">
        <f t="shared" si="388"/>
        <v>0.42059999999999997</v>
      </c>
      <c r="AD522" s="85"/>
      <c r="AE522" s="3" t="str">
        <f t="shared" si="389"/>
        <v>1.25</v>
      </c>
      <c r="AF522" s="3" t="str">
        <f t="shared" si="390"/>
        <v>-</v>
      </c>
      <c r="AG522" s="3">
        <f t="shared" si="391"/>
        <v>359.19</v>
      </c>
      <c r="AH522" s="3">
        <f t="shared" si="392"/>
        <v>72.47</v>
      </c>
      <c r="AI522" s="3">
        <f t="shared" si="393"/>
        <v>0.35049999999999998</v>
      </c>
      <c r="AJ522" s="85"/>
      <c r="AK522" s="3" t="str">
        <f t="shared" si="394"/>
        <v>1.25</v>
      </c>
      <c r="AL522" s="3" t="str">
        <f t="shared" si="395"/>
        <v>-</v>
      </c>
      <c r="AM522" s="3">
        <f t="shared" si="396"/>
        <v>359.19</v>
      </c>
      <c r="AN522" s="3">
        <f t="shared" si="397"/>
        <v>72.47</v>
      </c>
      <c r="AO522" s="3">
        <f t="shared" si="398"/>
        <v>0.28039999999999998</v>
      </c>
      <c r="AP522" s="85"/>
      <c r="AQ522" s="3" t="str">
        <f t="shared" si="399"/>
        <v>1.25</v>
      </c>
      <c r="AR522" s="3" t="str">
        <f t="shared" si="400"/>
        <v>-</v>
      </c>
      <c r="AS522" s="3">
        <f t="shared" si="401"/>
        <v>359.19</v>
      </c>
      <c r="AT522" s="3">
        <f t="shared" si="402"/>
        <v>72.47</v>
      </c>
      <c r="AU522" s="3">
        <f t="shared" si="403"/>
        <v>0.21029999999999999</v>
      </c>
      <c r="AV522" s="85"/>
      <c r="AW522" s="3" t="str">
        <f t="shared" si="404"/>
        <v>1.25</v>
      </c>
      <c r="AX522" s="3" t="str">
        <f t="shared" si="405"/>
        <v>-</v>
      </c>
      <c r="AY522" s="3">
        <f t="shared" si="406"/>
        <v>359.19</v>
      </c>
      <c r="AZ522" s="3">
        <f t="shared" si="407"/>
        <v>72.47</v>
      </c>
      <c r="BA522" s="3">
        <f t="shared" si="408"/>
        <v>0.14019999999999999</v>
      </c>
      <c r="BB522" s="85"/>
      <c r="BC522" s="3" t="str">
        <f t="shared" si="409"/>
        <v>1.25</v>
      </c>
      <c r="BD522" s="3" t="str">
        <f t="shared" si="410"/>
        <v>-</v>
      </c>
      <c r="BE522" s="3">
        <f t="shared" si="411"/>
        <v>359.19</v>
      </c>
      <c r="BF522" s="3">
        <f t="shared" si="412"/>
        <v>72.47</v>
      </c>
      <c r="BG522" s="3">
        <f t="shared" si="413"/>
        <v>7.0099999999999996E-2</v>
      </c>
    </row>
    <row r="523" spans="1:59" x14ac:dyDescent="0.3">
      <c r="A523" s="1" t="str">
        <f>'Forward collapse simulation'!B533</f>
        <v>1.25</v>
      </c>
      <c r="B523" s="37" t="str">
        <f>IF('Forward collapse simulation'!C533="","-",'Forward collapse simulation'!C533)</f>
        <v>-</v>
      </c>
      <c r="C523" s="85">
        <f>'Forward collapse simulation'!E533</f>
        <v>148.30000000000001</v>
      </c>
      <c r="D523" s="85">
        <f>'Forward collapse simulation'!F533</f>
        <v>76.97</v>
      </c>
      <c r="E523" s="85">
        <f>'Forward collapse simulation'!D533</f>
        <v>0.53200000000000003</v>
      </c>
      <c r="F523" s="85"/>
      <c r="G523" s="3" t="str">
        <f t="shared" si="369"/>
        <v>1.25</v>
      </c>
      <c r="H523" s="3" t="str">
        <f t="shared" si="370"/>
        <v>-</v>
      </c>
      <c r="I523" s="3">
        <f t="shared" si="371"/>
        <v>148.30000000000001</v>
      </c>
      <c r="J523" s="3">
        <f t="shared" si="372"/>
        <v>76.97</v>
      </c>
      <c r="K523" s="3">
        <f t="shared" si="373"/>
        <v>0.47880000000000006</v>
      </c>
      <c r="L523" s="85"/>
      <c r="M523" s="3" t="str">
        <f t="shared" si="374"/>
        <v>1.25</v>
      </c>
      <c r="N523" s="3" t="str">
        <f t="shared" si="375"/>
        <v>-</v>
      </c>
      <c r="O523" s="3">
        <f t="shared" si="376"/>
        <v>148.30000000000001</v>
      </c>
      <c r="P523" s="3">
        <f t="shared" si="377"/>
        <v>76.97</v>
      </c>
      <c r="Q523" s="3">
        <f t="shared" si="378"/>
        <v>0.42560000000000003</v>
      </c>
      <c r="R523" s="85"/>
      <c r="S523" s="3" t="str">
        <f t="shared" si="379"/>
        <v>1.25</v>
      </c>
      <c r="T523" s="3" t="str">
        <f t="shared" si="380"/>
        <v>-</v>
      </c>
      <c r="U523" s="3">
        <f t="shared" si="381"/>
        <v>148.30000000000001</v>
      </c>
      <c r="V523" s="3">
        <f t="shared" si="382"/>
        <v>76.97</v>
      </c>
      <c r="W523" s="3">
        <f t="shared" si="383"/>
        <v>0.37240000000000001</v>
      </c>
      <c r="X523" s="85"/>
      <c r="Y523" s="3" t="str">
        <f t="shared" si="384"/>
        <v>1.25</v>
      </c>
      <c r="Z523" s="3" t="str">
        <f t="shared" si="385"/>
        <v>-</v>
      </c>
      <c r="AA523" s="3">
        <f t="shared" si="386"/>
        <v>148.30000000000001</v>
      </c>
      <c r="AB523" s="3">
        <f t="shared" si="387"/>
        <v>76.97</v>
      </c>
      <c r="AC523" s="3">
        <f t="shared" si="388"/>
        <v>0.31919999999999998</v>
      </c>
      <c r="AD523" s="85"/>
      <c r="AE523" s="3" t="str">
        <f t="shared" si="389"/>
        <v>1.25</v>
      </c>
      <c r="AF523" s="3" t="str">
        <f t="shared" si="390"/>
        <v>-</v>
      </c>
      <c r="AG523" s="3">
        <f t="shared" si="391"/>
        <v>148.30000000000001</v>
      </c>
      <c r="AH523" s="3">
        <f t="shared" si="392"/>
        <v>76.97</v>
      </c>
      <c r="AI523" s="3">
        <f t="shared" si="393"/>
        <v>0.26600000000000001</v>
      </c>
      <c r="AJ523" s="85"/>
      <c r="AK523" s="3" t="str">
        <f t="shared" si="394"/>
        <v>1.25</v>
      </c>
      <c r="AL523" s="3" t="str">
        <f t="shared" si="395"/>
        <v>-</v>
      </c>
      <c r="AM523" s="3">
        <f t="shared" si="396"/>
        <v>148.30000000000001</v>
      </c>
      <c r="AN523" s="3">
        <f t="shared" si="397"/>
        <v>76.97</v>
      </c>
      <c r="AO523" s="3">
        <f t="shared" si="398"/>
        <v>0.21280000000000002</v>
      </c>
      <c r="AP523" s="85"/>
      <c r="AQ523" s="3" t="str">
        <f t="shared" si="399"/>
        <v>1.25</v>
      </c>
      <c r="AR523" s="3" t="str">
        <f t="shared" si="400"/>
        <v>-</v>
      </c>
      <c r="AS523" s="3">
        <f t="shared" si="401"/>
        <v>148.30000000000001</v>
      </c>
      <c r="AT523" s="3">
        <f t="shared" si="402"/>
        <v>76.97</v>
      </c>
      <c r="AU523" s="3">
        <f t="shared" si="403"/>
        <v>0.15959999999999999</v>
      </c>
      <c r="AV523" s="85"/>
      <c r="AW523" s="3" t="str">
        <f t="shared" si="404"/>
        <v>1.25</v>
      </c>
      <c r="AX523" s="3" t="str">
        <f t="shared" si="405"/>
        <v>-</v>
      </c>
      <c r="AY523" s="3">
        <f t="shared" si="406"/>
        <v>148.30000000000001</v>
      </c>
      <c r="AZ523" s="3">
        <f t="shared" si="407"/>
        <v>76.97</v>
      </c>
      <c r="BA523" s="3">
        <f t="shared" si="408"/>
        <v>0.10640000000000001</v>
      </c>
      <c r="BB523" s="85"/>
      <c r="BC523" s="3" t="str">
        <f t="shared" si="409"/>
        <v>1.25</v>
      </c>
      <c r="BD523" s="3" t="str">
        <f t="shared" si="410"/>
        <v>-</v>
      </c>
      <c r="BE523" s="3">
        <f t="shared" si="411"/>
        <v>148.30000000000001</v>
      </c>
      <c r="BF523" s="3">
        <f t="shared" si="412"/>
        <v>76.97</v>
      </c>
      <c r="BG523" s="3">
        <f t="shared" si="413"/>
        <v>5.3200000000000004E-2</v>
      </c>
    </row>
    <row r="524" spans="1:59" x14ac:dyDescent="0.3">
      <c r="A524" s="1" t="str">
        <f>'Forward collapse simulation'!B534</f>
        <v>1.25</v>
      </c>
      <c r="B524" s="37" t="str">
        <f>IF('Forward collapse simulation'!C534="","-",'Forward collapse simulation'!C534)</f>
        <v>-</v>
      </c>
      <c r="C524" s="85">
        <f>'Forward collapse simulation'!E534</f>
        <v>162.72999999999999</v>
      </c>
      <c r="D524" s="85">
        <f>'Forward collapse simulation'!F534</f>
        <v>44.93</v>
      </c>
      <c r="E524" s="85">
        <f>'Forward collapse simulation'!D534</f>
        <v>0.52800000000000002</v>
      </c>
      <c r="F524" s="85"/>
      <c r="G524" s="3" t="str">
        <f t="shared" si="369"/>
        <v>1.25</v>
      </c>
      <c r="H524" s="3" t="str">
        <f t="shared" si="370"/>
        <v>-</v>
      </c>
      <c r="I524" s="3">
        <f t="shared" si="371"/>
        <v>162.72999999999999</v>
      </c>
      <c r="J524" s="3">
        <f t="shared" si="372"/>
        <v>44.93</v>
      </c>
      <c r="K524" s="3">
        <f t="shared" si="373"/>
        <v>0.47520000000000001</v>
      </c>
      <c r="L524" s="85"/>
      <c r="M524" s="3" t="str">
        <f t="shared" si="374"/>
        <v>1.25</v>
      </c>
      <c r="N524" s="3" t="str">
        <f t="shared" si="375"/>
        <v>-</v>
      </c>
      <c r="O524" s="3">
        <f t="shared" si="376"/>
        <v>162.72999999999999</v>
      </c>
      <c r="P524" s="3">
        <f t="shared" si="377"/>
        <v>44.93</v>
      </c>
      <c r="Q524" s="3">
        <f t="shared" si="378"/>
        <v>0.42240000000000005</v>
      </c>
      <c r="R524" s="85"/>
      <c r="S524" s="3" t="str">
        <f t="shared" si="379"/>
        <v>1.25</v>
      </c>
      <c r="T524" s="3" t="str">
        <f t="shared" si="380"/>
        <v>-</v>
      </c>
      <c r="U524" s="3">
        <f t="shared" si="381"/>
        <v>162.72999999999999</v>
      </c>
      <c r="V524" s="3">
        <f t="shared" si="382"/>
        <v>44.93</v>
      </c>
      <c r="W524" s="3">
        <f t="shared" si="383"/>
        <v>0.36959999999999998</v>
      </c>
      <c r="X524" s="85"/>
      <c r="Y524" s="3" t="str">
        <f t="shared" si="384"/>
        <v>1.25</v>
      </c>
      <c r="Z524" s="3" t="str">
        <f t="shared" si="385"/>
        <v>-</v>
      </c>
      <c r="AA524" s="3">
        <f t="shared" si="386"/>
        <v>162.72999999999999</v>
      </c>
      <c r="AB524" s="3">
        <f t="shared" si="387"/>
        <v>44.93</v>
      </c>
      <c r="AC524" s="3">
        <f t="shared" si="388"/>
        <v>0.31680000000000003</v>
      </c>
      <c r="AD524" s="85"/>
      <c r="AE524" s="3" t="str">
        <f t="shared" si="389"/>
        <v>1.25</v>
      </c>
      <c r="AF524" s="3" t="str">
        <f t="shared" si="390"/>
        <v>-</v>
      </c>
      <c r="AG524" s="3">
        <f t="shared" si="391"/>
        <v>162.72999999999999</v>
      </c>
      <c r="AH524" s="3">
        <f t="shared" si="392"/>
        <v>44.93</v>
      </c>
      <c r="AI524" s="3">
        <f t="shared" si="393"/>
        <v>0.26400000000000001</v>
      </c>
      <c r="AJ524" s="85"/>
      <c r="AK524" s="3" t="str">
        <f t="shared" si="394"/>
        <v>1.25</v>
      </c>
      <c r="AL524" s="3" t="str">
        <f t="shared" si="395"/>
        <v>-</v>
      </c>
      <c r="AM524" s="3">
        <f t="shared" si="396"/>
        <v>162.72999999999999</v>
      </c>
      <c r="AN524" s="3">
        <f t="shared" si="397"/>
        <v>44.93</v>
      </c>
      <c r="AO524" s="3">
        <f t="shared" si="398"/>
        <v>0.21120000000000003</v>
      </c>
      <c r="AP524" s="85"/>
      <c r="AQ524" s="3" t="str">
        <f t="shared" si="399"/>
        <v>1.25</v>
      </c>
      <c r="AR524" s="3" t="str">
        <f t="shared" si="400"/>
        <v>-</v>
      </c>
      <c r="AS524" s="3">
        <f t="shared" si="401"/>
        <v>162.72999999999999</v>
      </c>
      <c r="AT524" s="3">
        <f t="shared" si="402"/>
        <v>44.93</v>
      </c>
      <c r="AU524" s="3">
        <f t="shared" si="403"/>
        <v>0.15840000000000001</v>
      </c>
      <c r="AV524" s="85"/>
      <c r="AW524" s="3" t="str">
        <f t="shared" si="404"/>
        <v>1.25</v>
      </c>
      <c r="AX524" s="3" t="str">
        <f t="shared" si="405"/>
        <v>-</v>
      </c>
      <c r="AY524" s="3">
        <f t="shared" si="406"/>
        <v>162.72999999999999</v>
      </c>
      <c r="AZ524" s="3">
        <f t="shared" si="407"/>
        <v>44.93</v>
      </c>
      <c r="BA524" s="3">
        <f t="shared" si="408"/>
        <v>0.10560000000000001</v>
      </c>
      <c r="BB524" s="85"/>
      <c r="BC524" s="3" t="str">
        <f t="shared" si="409"/>
        <v>1.25</v>
      </c>
      <c r="BD524" s="3" t="str">
        <f t="shared" si="410"/>
        <v>-</v>
      </c>
      <c r="BE524" s="3">
        <f t="shared" si="411"/>
        <v>162.72999999999999</v>
      </c>
      <c r="BF524" s="3">
        <f t="shared" si="412"/>
        <v>44.93</v>
      </c>
      <c r="BG524" s="3">
        <f t="shared" si="413"/>
        <v>5.2800000000000007E-2</v>
      </c>
    </row>
    <row r="525" spans="1:59" x14ac:dyDescent="0.3">
      <c r="A525" s="1" t="str">
        <f>'Forward collapse simulation'!B535</f>
        <v>1.25</v>
      </c>
      <c r="B525" s="37" t="str">
        <f>IF('Forward collapse simulation'!C535="","-",'Forward collapse simulation'!C535)</f>
        <v>-</v>
      </c>
      <c r="C525" s="85">
        <f>'Forward collapse simulation'!E535</f>
        <v>167.82</v>
      </c>
      <c r="D525" s="85">
        <f>'Forward collapse simulation'!F535</f>
        <v>21.43</v>
      </c>
      <c r="E525" s="85">
        <f>'Forward collapse simulation'!D535</f>
        <v>0.69199999999999995</v>
      </c>
      <c r="F525" s="85"/>
      <c r="G525" s="3" t="str">
        <f t="shared" si="369"/>
        <v>1.25</v>
      </c>
      <c r="H525" s="3" t="str">
        <f t="shared" si="370"/>
        <v>-</v>
      </c>
      <c r="I525" s="3">
        <f t="shared" si="371"/>
        <v>167.82</v>
      </c>
      <c r="J525" s="3">
        <f t="shared" si="372"/>
        <v>21.43</v>
      </c>
      <c r="K525" s="3">
        <f t="shared" si="373"/>
        <v>0.62280000000000002</v>
      </c>
      <c r="L525" s="85"/>
      <c r="M525" s="3" t="str">
        <f t="shared" si="374"/>
        <v>1.25</v>
      </c>
      <c r="N525" s="3" t="str">
        <f t="shared" si="375"/>
        <v>-</v>
      </c>
      <c r="O525" s="3">
        <f t="shared" si="376"/>
        <v>167.82</v>
      </c>
      <c r="P525" s="3">
        <f t="shared" si="377"/>
        <v>21.43</v>
      </c>
      <c r="Q525" s="3">
        <f t="shared" si="378"/>
        <v>0.55359999999999998</v>
      </c>
      <c r="R525" s="85"/>
      <c r="S525" s="3" t="str">
        <f t="shared" si="379"/>
        <v>1.25</v>
      </c>
      <c r="T525" s="3" t="str">
        <f t="shared" si="380"/>
        <v>-</v>
      </c>
      <c r="U525" s="3">
        <f t="shared" si="381"/>
        <v>167.82</v>
      </c>
      <c r="V525" s="3">
        <f t="shared" si="382"/>
        <v>21.43</v>
      </c>
      <c r="W525" s="3">
        <f t="shared" si="383"/>
        <v>0.48439999999999994</v>
      </c>
      <c r="X525" s="85"/>
      <c r="Y525" s="3" t="str">
        <f t="shared" si="384"/>
        <v>1.25</v>
      </c>
      <c r="Z525" s="3" t="str">
        <f t="shared" si="385"/>
        <v>-</v>
      </c>
      <c r="AA525" s="3">
        <f t="shared" si="386"/>
        <v>167.82</v>
      </c>
      <c r="AB525" s="3">
        <f t="shared" si="387"/>
        <v>21.43</v>
      </c>
      <c r="AC525" s="3">
        <f t="shared" si="388"/>
        <v>0.41519999999999996</v>
      </c>
      <c r="AD525" s="85"/>
      <c r="AE525" s="3" t="str">
        <f t="shared" si="389"/>
        <v>1.25</v>
      </c>
      <c r="AF525" s="3" t="str">
        <f t="shared" si="390"/>
        <v>-</v>
      </c>
      <c r="AG525" s="3">
        <f t="shared" si="391"/>
        <v>167.82</v>
      </c>
      <c r="AH525" s="3">
        <f t="shared" si="392"/>
        <v>21.43</v>
      </c>
      <c r="AI525" s="3">
        <f t="shared" si="393"/>
        <v>0.34599999999999997</v>
      </c>
      <c r="AJ525" s="85"/>
      <c r="AK525" s="3" t="str">
        <f t="shared" si="394"/>
        <v>1.25</v>
      </c>
      <c r="AL525" s="3" t="str">
        <f t="shared" si="395"/>
        <v>-</v>
      </c>
      <c r="AM525" s="3">
        <f t="shared" si="396"/>
        <v>167.82</v>
      </c>
      <c r="AN525" s="3">
        <f t="shared" si="397"/>
        <v>21.43</v>
      </c>
      <c r="AO525" s="3">
        <f t="shared" si="398"/>
        <v>0.27679999999999999</v>
      </c>
      <c r="AP525" s="85"/>
      <c r="AQ525" s="3" t="str">
        <f t="shared" si="399"/>
        <v>1.25</v>
      </c>
      <c r="AR525" s="3" t="str">
        <f t="shared" si="400"/>
        <v>-</v>
      </c>
      <c r="AS525" s="3">
        <f t="shared" si="401"/>
        <v>167.82</v>
      </c>
      <c r="AT525" s="3">
        <f t="shared" si="402"/>
        <v>21.43</v>
      </c>
      <c r="AU525" s="3">
        <f t="shared" si="403"/>
        <v>0.20759999999999998</v>
      </c>
      <c r="AV525" s="85"/>
      <c r="AW525" s="3" t="str">
        <f t="shared" si="404"/>
        <v>1.25</v>
      </c>
      <c r="AX525" s="3" t="str">
        <f t="shared" si="405"/>
        <v>-</v>
      </c>
      <c r="AY525" s="3">
        <f t="shared" si="406"/>
        <v>167.82</v>
      </c>
      <c r="AZ525" s="3">
        <f t="shared" si="407"/>
        <v>21.43</v>
      </c>
      <c r="BA525" s="3">
        <f t="shared" si="408"/>
        <v>0.1384</v>
      </c>
      <c r="BB525" s="85"/>
      <c r="BC525" s="3" t="str">
        <f t="shared" si="409"/>
        <v>1.25</v>
      </c>
      <c r="BD525" s="3" t="str">
        <f t="shared" si="410"/>
        <v>-</v>
      </c>
      <c r="BE525" s="3">
        <f t="shared" si="411"/>
        <v>167.82</v>
      </c>
      <c r="BF525" s="3">
        <f t="shared" si="412"/>
        <v>21.43</v>
      </c>
      <c r="BG525" s="3">
        <f t="shared" si="413"/>
        <v>6.9199999999999998E-2</v>
      </c>
    </row>
    <row r="526" spans="1:59" x14ac:dyDescent="0.3">
      <c r="A526" s="1" t="str">
        <f>'Forward collapse simulation'!B536</f>
        <v>1.25</v>
      </c>
      <c r="B526" s="37" t="str">
        <f>IF('Forward collapse simulation'!C536="","-",'Forward collapse simulation'!C536)</f>
        <v>-</v>
      </c>
      <c r="C526" s="85">
        <f>'Forward collapse simulation'!E536</f>
        <v>166.03</v>
      </c>
      <c r="D526" s="85">
        <f>'Forward collapse simulation'!F536</f>
        <v>-7.37</v>
      </c>
      <c r="E526" s="85">
        <f>'Forward collapse simulation'!D536</f>
        <v>1.0609999999999999</v>
      </c>
      <c r="F526" s="85"/>
      <c r="G526" s="3" t="str">
        <f t="shared" si="369"/>
        <v>1.25</v>
      </c>
      <c r="H526" s="3" t="str">
        <f t="shared" si="370"/>
        <v>-</v>
      </c>
      <c r="I526" s="3">
        <f t="shared" si="371"/>
        <v>166.03</v>
      </c>
      <c r="J526" s="3">
        <f t="shared" si="372"/>
        <v>-7.37</v>
      </c>
      <c r="K526" s="3">
        <f t="shared" si="373"/>
        <v>0.95489999999999997</v>
      </c>
      <c r="L526" s="85"/>
      <c r="M526" s="3" t="str">
        <f t="shared" si="374"/>
        <v>1.25</v>
      </c>
      <c r="N526" s="3" t="str">
        <f t="shared" si="375"/>
        <v>-</v>
      </c>
      <c r="O526" s="3">
        <f t="shared" si="376"/>
        <v>166.03</v>
      </c>
      <c r="P526" s="3">
        <f t="shared" si="377"/>
        <v>-7.37</v>
      </c>
      <c r="Q526" s="3">
        <f t="shared" si="378"/>
        <v>0.8488</v>
      </c>
      <c r="R526" s="85"/>
      <c r="S526" s="3" t="str">
        <f t="shared" si="379"/>
        <v>1.25</v>
      </c>
      <c r="T526" s="3" t="str">
        <f t="shared" si="380"/>
        <v>-</v>
      </c>
      <c r="U526" s="3">
        <f t="shared" si="381"/>
        <v>166.03</v>
      </c>
      <c r="V526" s="3">
        <f t="shared" si="382"/>
        <v>-7.37</v>
      </c>
      <c r="W526" s="3">
        <f t="shared" si="383"/>
        <v>0.74269999999999992</v>
      </c>
      <c r="X526" s="85"/>
      <c r="Y526" s="3" t="str">
        <f t="shared" si="384"/>
        <v>1.25</v>
      </c>
      <c r="Z526" s="3" t="str">
        <f t="shared" si="385"/>
        <v>-</v>
      </c>
      <c r="AA526" s="3">
        <f t="shared" si="386"/>
        <v>166.03</v>
      </c>
      <c r="AB526" s="3">
        <f t="shared" si="387"/>
        <v>-7.37</v>
      </c>
      <c r="AC526" s="3">
        <f t="shared" si="388"/>
        <v>0.63659999999999994</v>
      </c>
      <c r="AD526" s="85"/>
      <c r="AE526" s="3" t="str">
        <f t="shared" si="389"/>
        <v>1.25</v>
      </c>
      <c r="AF526" s="3" t="str">
        <f t="shared" si="390"/>
        <v>-</v>
      </c>
      <c r="AG526" s="3">
        <f t="shared" si="391"/>
        <v>166.03</v>
      </c>
      <c r="AH526" s="3">
        <f t="shared" si="392"/>
        <v>-7.37</v>
      </c>
      <c r="AI526" s="3">
        <f t="shared" si="393"/>
        <v>0.53049999999999997</v>
      </c>
      <c r="AJ526" s="85"/>
      <c r="AK526" s="3" t="str">
        <f t="shared" si="394"/>
        <v>1.25</v>
      </c>
      <c r="AL526" s="3" t="str">
        <f t="shared" si="395"/>
        <v>-</v>
      </c>
      <c r="AM526" s="3">
        <f t="shared" si="396"/>
        <v>166.03</v>
      </c>
      <c r="AN526" s="3">
        <f t="shared" si="397"/>
        <v>-7.37</v>
      </c>
      <c r="AO526" s="3">
        <f t="shared" si="398"/>
        <v>0.4244</v>
      </c>
      <c r="AP526" s="85"/>
      <c r="AQ526" s="3" t="str">
        <f t="shared" si="399"/>
        <v>1.25</v>
      </c>
      <c r="AR526" s="3" t="str">
        <f t="shared" si="400"/>
        <v>-</v>
      </c>
      <c r="AS526" s="3">
        <f t="shared" si="401"/>
        <v>166.03</v>
      </c>
      <c r="AT526" s="3">
        <f t="shared" si="402"/>
        <v>-7.37</v>
      </c>
      <c r="AU526" s="3">
        <f t="shared" si="403"/>
        <v>0.31829999999999997</v>
      </c>
      <c r="AV526" s="85"/>
      <c r="AW526" s="3" t="str">
        <f t="shared" si="404"/>
        <v>1.25</v>
      </c>
      <c r="AX526" s="3" t="str">
        <f t="shared" si="405"/>
        <v>-</v>
      </c>
      <c r="AY526" s="3">
        <f t="shared" si="406"/>
        <v>166.03</v>
      </c>
      <c r="AZ526" s="3">
        <f t="shared" si="407"/>
        <v>-7.37</v>
      </c>
      <c r="BA526" s="3">
        <f t="shared" si="408"/>
        <v>0.2122</v>
      </c>
      <c r="BB526" s="85"/>
      <c r="BC526" s="3" t="str">
        <f t="shared" si="409"/>
        <v>1.25</v>
      </c>
      <c r="BD526" s="3" t="str">
        <f t="shared" si="410"/>
        <v>-</v>
      </c>
      <c r="BE526" s="3">
        <f t="shared" si="411"/>
        <v>166.03</v>
      </c>
      <c r="BF526" s="3">
        <f t="shared" si="412"/>
        <v>-7.37</v>
      </c>
      <c r="BG526" s="3">
        <f t="shared" si="413"/>
        <v>0.1061</v>
      </c>
    </row>
    <row r="527" spans="1:59" x14ac:dyDescent="0.3">
      <c r="A527" s="1" t="str">
        <f>'Forward collapse simulation'!B537</f>
        <v>1.25</v>
      </c>
      <c r="B527" s="37" t="str">
        <f>IF('Forward collapse simulation'!C537="","-",'Forward collapse simulation'!C537)</f>
        <v>-</v>
      </c>
      <c r="C527" s="85">
        <f>'Forward collapse simulation'!E537</f>
        <v>163.72999999999999</v>
      </c>
      <c r="D527" s="85">
        <f>'Forward collapse simulation'!F537</f>
        <v>-38.72</v>
      </c>
      <c r="E527" s="85">
        <f>'Forward collapse simulation'!D537</f>
        <v>0.92400000000000004</v>
      </c>
      <c r="F527" s="85"/>
      <c r="G527" s="3" t="str">
        <f t="shared" si="369"/>
        <v>1.25</v>
      </c>
      <c r="H527" s="3" t="str">
        <f t="shared" si="370"/>
        <v>-</v>
      </c>
      <c r="I527" s="3">
        <f t="shared" si="371"/>
        <v>163.72999999999999</v>
      </c>
      <c r="J527" s="3">
        <f t="shared" si="372"/>
        <v>-38.72</v>
      </c>
      <c r="K527" s="3">
        <f t="shared" si="373"/>
        <v>0.83160000000000001</v>
      </c>
      <c r="L527" s="85"/>
      <c r="M527" s="3" t="str">
        <f t="shared" si="374"/>
        <v>1.25</v>
      </c>
      <c r="N527" s="3" t="str">
        <f t="shared" si="375"/>
        <v>-</v>
      </c>
      <c r="O527" s="3">
        <f t="shared" si="376"/>
        <v>163.72999999999999</v>
      </c>
      <c r="P527" s="3">
        <f t="shared" si="377"/>
        <v>-38.72</v>
      </c>
      <c r="Q527" s="3">
        <f t="shared" si="378"/>
        <v>0.73920000000000008</v>
      </c>
      <c r="R527" s="85"/>
      <c r="S527" s="3" t="str">
        <f t="shared" si="379"/>
        <v>1.25</v>
      </c>
      <c r="T527" s="3" t="str">
        <f t="shared" si="380"/>
        <v>-</v>
      </c>
      <c r="U527" s="3">
        <f t="shared" si="381"/>
        <v>163.72999999999999</v>
      </c>
      <c r="V527" s="3">
        <f t="shared" si="382"/>
        <v>-38.72</v>
      </c>
      <c r="W527" s="3">
        <f t="shared" si="383"/>
        <v>0.64680000000000004</v>
      </c>
      <c r="X527" s="85"/>
      <c r="Y527" s="3" t="str">
        <f t="shared" si="384"/>
        <v>1.25</v>
      </c>
      <c r="Z527" s="3" t="str">
        <f t="shared" si="385"/>
        <v>-</v>
      </c>
      <c r="AA527" s="3">
        <f t="shared" si="386"/>
        <v>163.72999999999999</v>
      </c>
      <c r="AB527" s="3">
        <f t="shared" si="387"/>
        <v>-38.72</v>
      </c>
      <c r="AC527" s="3">
        <f t="shared" si="388"/>
        <v>0.5544</v>
      </c>
      <c r="AD527" s="85"/>
      <c r="AE527" s="3" t="str">
        <f t="shared" si="389"/>
        <v>1.25</v>
      </c>
      <c r="AF527" s="3" t="str">
        <f t="shared" si="390"/>
        <v>-</v>
      </c>
      <c r="AG527" s="3">
        <f t="shared" si="391"/>
        <v>163.72999999999999</v>
      </c>
      <c r="AH527" s="3">
        <f t="shared" si="392"/>
        <v>-38.72</v>
      </c>
      <c r="AI527" s="3">
        <f t="shared" si="393"/>
        <v>0.46200000000000002</v>
      </c>
      <c r="AJ527" s="85"/>
      <c r="AK527" s="3" t="str">
        <f t="shared" si="394"/>
        <v>1.25</v>
      </c>
      <c r="AL527" s="3" t="str">
        <f t="shared" si="395"/>
        <v>-</v>
      </c>
      <c r="AM527" s="3">
        <f t="shared" si="396"/>
        <v>163.72999999999999</v>
      </c>
      <c r="AN527" s="3">
        <f t="shared" si="397"/>
        <v>-38.72</v>
      </c>
      <c r="AO527" s="3">
        <f t="shared" si="398"/>
        <v>0.36960000000000004</v>
      </c>
      <c r="AP527" s="85"/>
      <c r="AQ527" s="3" t="str">
        <f t="shared" si="399"/>
        <v>1.25</v>
      </c>
      <c r="AR527" s="3" t="str">
        <f t="shared" si="400"/>
        <v>-</v>
      </c>
      <c r="AS527" s="3">
        <f t="shared" si="401"/>
        <v>163.72999999999999</v>
      </c>
      <c r="AT527" s="3">
        <f t="shared" si="402"/>
        <v>-38.72</v>
      </c>
      <c r="AU527" s="3">
        <f t="shared" si="403"/>
        <v>0.2772</v>
      </c>
      <c r="AV527" s="85"/>
      <c r="AW527" s="3" t="str">
        <f t="shared" si="404"/>
        <v>1.25</v>
      </c>
      <c r="AX527" s="3" t="str">
        <f t="shared" si="405"/>
        <v>-</v>
      </c>
      <c r="AY527" s="3">
        <f t="shared" si="406"/>
        <v>163.72999999999999</v>
      </c>
      <c r="AZ527" s="3">
        <f t="shared" si="407"/>
        <v>-38.72</v>
      </c>
      <c r="BA527" s="3">
        <f t="shared" si="408"/>
        <v>0.18480000000000002</v>
      </c>
      <c r="BB527" s="85"/>
      <c r="BC527" s="3" t="str">
        <f t="shared" si="409"/>
        <v>1.25</v>
      </c>
      <c r="BD527" s="3" t="str">
        <f t="shared" si="410"/>
        <v>-</v>
      </c>
      <c r="BE527" s="3">
        <f t="shared" si="411"/>
        <v>163.72999999999999</v>
      </c>
      <c r="BF527" s="3">
        <f t="shared" si="412"/>
        <v>-38.72</v>
      </c>
      <c r="BG527" s="3">
        <f t="shared" si="413"/>
        <v>9.240000000000001E-2</v>
      </c>
    </row>
    <row r="528" spans="1:59" x14ac:dyDescent="0.3">
      <c r="A528" s="1" t="str">
        <f>'Forward collapse simulation'!B538</f>
        <v>1.25</v>
      </c>
      <c r="B528" s="37" t="str">
        <f>IF('Forward collapse simulation'!C538="","-",'Forward collapse simulation'!C538)</f>
        <v>-</v>
      </c>
      <c r="C528" s="85">
        <f>'Forward collapse simulation'!E538</f>
        <v>157.65</v>
      </c>
      <c r="D528" s="85">
        <f>'Forward collapse simulation'!F538</f>
        <v>-65.849999999999994</v>
      </c>
      <c r="E528" s="85">
        <f>'Forward collapse simulation'!D538</f>
        <v>0.80300000000000005</v>
      </c>
      <c r="F528" s="85"/>
      <c r="G528" s="3" t="str">
        <f t="shared" si="369"/>
        <v>1.25</v>
      </c>
      <c r="H528" s="3" t="str">
        <f t="shared" si="370"/>
        <v>-</v>
      </c>
      <c r="I528" s="3">
        <f t="shared" si="371"/>
        <v>157.65</v>
      </c>
      <c r="J528" s="3">
        <f t="shared" si="372"/>
        <v>-65.849999999999994</v>
      </c>
      <c r="K528" s="3">
        <f t="shared" si="373"/>
        <v>0.72270000000000001</v>
      </c>
      <c r="L528" s="85"/>
      <c r="M528" s="3" t="str">
        <f t="shared" si="374"/>
        <v>1.25</v>
      </c>
      <c r="N528" s="3" t="str">
        <f t="shared" si="375"/>
        <v>-</v>
      </c>
      <c r="O528" s="3">
        <f t="shared" si="376"/>
        <v>157.65</v>
      </c>
      <c r="P528" s="3">
        <f t="shared" si="377"/>
        <v>-65.849999999999994</v>
      </c>
      <c r="Q528" s="3">
        <f t="shared" si="378"/>
        <v>0.64240000000000008</v>
      </c>
      <c r="R528" s="85"/>
      <c r="S528" s="3" t="str">
        <f t="shared" si="379"/>
        <v>1.25</v>
      </c>
      <c r="T528" s="3" t="str">
        <f t="shared" si="380"/>
        <v>-</v>
      </c>
      <c r="U528" s="3">
        <f t="shared" si="381"/>
        <v>157.65</v>
      </c>
      <c r="V528" s="3">
        <f t="shared" si="382"/>
        <v>-65.849999999999994</v>
      </c>
      <c r="W528" s="3">
        <f t="shared" si="383"/>
        <v>0.56210000000000004</v>
      </c>
      <c r="X528" s="85"/>
      <c r="Y528" s="3" t="str">
        <f t="shared" si="384"/>
        <v>1.25</v>
      </c>
      <c r="Z528" s="3" t="str">
        <f t="shared" si="385"/>
        <v>-</v>
      </c>
      <c r="AA528" s="3">
        <f t="shared" si="386"/>
        <v>157.65</v>
      </c>
      <c r="AB528" s="3">
        <f t="shared" si="387"/>
        <v>-65.849999999999994</v>
      </c>
      <c r="AC528" s="3">
        <f t="shared" si="388"/>
        <v>0.48180000000000001</v>
      </c>
      <c r="AD528" s="85"/>
      <c r="AE528" s="3" t="str">
        <f t="shared" si="389"/>
        <v>1.25</v>
      </c>
      <c r="AF528" s="3" t="str">
        <f t="shared" si="390"/>
        <v>-</v>
      </c>
      <c r="AG528" s="3">
        <f t="shared" si="391"/>
        <v>157.65</v>
      </c>
      <c r="AH528" s="3">
        <f t="shared" si="392"/>
        <v>-65.849999999999994</v>
      </c>
      <c r="AI528" s="3">
        <f t="shared" si="393"/>
        <v>0.40150000000000002</v>
      </c>
      <c r="AJ528" s="85"/>
      <c r="AK528" s="3" t="str">
        <f t="shared" si="394"/>
        <v>1.25</v>
      </c>
      <c r="AL528" s="3" t="str">
        <f t="shared" si="395"/>
        <v>-</v>
      </c>
      <c r="AM528" s="3">
        <f t="shared" si="396"/>
        <v>157.65</v>
      </c>
      <c r="AN528" s="3">
        <f t="shared" si="397"/>
        <v>-65.849999999999994</v>
      </c>
      <c r="AO528" s="3">
        <f t="shared" si="398"/>
        <v>0.32120000000000004</v>
      </c>
      <c r="AP528" s="85"/>
      <c r="AQ528" s="3" t="str">
        <f t="shared" si="399"/>
        <v>1.25</v>
      </c>
      <c r="AR528" s="3" t="str">
        <f t="shared" si="400"/>
        <v>-</v>
      </c>
      <c r="AS528" s="3">
        <f t="shared" si="401"/>
        <v>157.65</v>
      </c>
      <c r="AT528" s="3">
        <f t="shared" si="402"/>
        <v>-65.849999999999994</v>
      </c>
      <c r="AU528" s="3">
        <f t="shared" si="403"/>
        <v>0.2409</v>
      </c>
      <c r="AV528" s="85"/>
      <c r="AW528" s="3" t="str">
        <f t="shared" si="404"/>
        <v>1.25</v>
      </c>
      <c r="AX528" s="3" t="str">
        <f t="shared" si="405"/>
        <v>-</v>
      </c>
      <c r="AY528" s="3">
        <f t="shared" si="406"/>
        <v>157.65</v>
      </c>
      <c r="AZ528" s="3">
        <f t="shared" si="407"/>
        <v>-65.849999999999994</v>
      </c>
      <c r="BA528" s="3">
        <f t="shared" si="408"/>
        <v>0.16060000000000002</v>
      </c>
      <c r="BB528" s="85"/>
      <c r="BC528" s="3" t="str">
        <f t="shared" si="409"/>
        <v>1.25</v>
      </c>
      <c r="BD528" s="3" t="str">
        <f t="shared" si="410"/>
        <v>-</v>
      </c>
      <c r="BE528" s="3">
        <f t="shared" si="411"/>
        <v>157.65</v>
      </c>
      <c r="BF528" s="3">
        <f t="shared" si="412"/>
        <v>-65.849999999999994</v>
      </c>
      <c r="BG528" s="3">
        <f t="shared" si="413"/>
        <v>8.030000000000001E-2</v>
      </c>
    </row>
    <row r="529" spans="1:59" x14ac:dyDescent="0.3">
      <c r="A529" s="1" t="str">
        <f>'Forward collapse simulation'!B539</f>
        <v>1.25</v>
      </c>
      <c r="B529" s="37" t="str">
        <f>IF('Forward collapse simulation'!C539="","-",'Forward collapse simulation'!C539)</f>
        <v>-</v>
      </c>
      <c r="C529" s="85">
        <f>'Forward collapse simulation'!E539</f>
        <v>135</v>
      </c>
      <c r="D529" s="85">
        <f>'Forward collapse simulation'!F539</f>
        <v>-84.2</v>
      </c>
      <c r="E529" s="85">
        <f>'Forward collapse simulation'!D539</f>
        <v>0.75600000000000001</v>
      </c>
      <c r="F529" s="85"/>
      <c r="G529" s="3" t="str">
        <f t="shared" si="369"/>
        <v>1.25</v>
      </c>
      <c r="H529" s="3" t="str">
        <f t="shared" si="370"/>
        <v>-</v>
      </c>
      <c r="I529" s="3">
        <f t="shared" si="371"/>
        <v>135</v>
      </c>
      <c r="J529" s="3">
        <f t="shared" si="372"/>
        <v>-84.2</v>
      </c>
      <c r="K529" s="3">
        <f t="shared" si="373"/>
        <v>0.6804</v>
      </c>
      <c r="L529" s="85"/>
      <c r="M529" s="3" t="str">
        <f t="shared" si="374"/>
        <v>1.25</v>
      </c>
      <c r="N529" s="3" t="str">
        <f t="shared" si="375"/>
        <v>-</v>
      </c>
      <c r="O529" s="3">
        <f t="shared" si="376"/>
        <v>135</v>
      </c>
      <c r="P529" s="3">
        <f t="shared" si="377"/>
        <v>-84.2</v>
      </c>
      <c r="Q529" s="3">
        <f t="shared" si="378"/>
        <v>0.6048</v>
      </c>
      <c r="R529" s="85"/>
      <c r="S529" s="3" t="str">
        <f t="shared" si="379"/>
        <v>1.25</v>
      </c>
      <c r="T529" s="3" t="str">
        <f t="shared" si="380"/>
        <v>-</v>
      </c>
      <c r="U529" s="3">
        <f t="shared" si="381"/>
        <v>135</v>
      </c>
      <c r="V529" s="3">
        <f t="shared" si="382"/>
        <v>-84.2</v>
      </c>
      <c r="W529" s="3">
        <f t="shared" si="383"/>
        <v>0.5292</v>
      </c>
      <c r="X529" s="85"/>
      <c r="Y529" s="3" t="str">
        <f t="shared" si="384"/>
        <v>1.25</v>
      </c>
      <c r="Z529" s="3" t="str">
        <f t="shared" si="385"/>
        <v>-</v>
      </c>
      <c r="AA529" s="3">
        <f t="shared" si="386"/>
        <v>135</v>
      </c>
      <c r="AB529" s="3">
        <f t="shared" si="387"/>
        <v>-84.2</v>
      </c>
      <c r="AC529" s="3">
        <f t="shared" si="388"/>
        <v>0.4536</v>
      </c>
      <c r="AD529" s="85"/>
      <c r="AE529" s="3" t="str">
        <f t="shared" si="389"/>
        <v>1.25</v>
      </c>
      <c r="AF529" s="3" t="str">
        <f t="shared" si="390"/>
        <v>-</v>
      </c>
      <c r="AG529" s="3">
        <f t="shared" si="391"/>
        <v>135</v>
      </c>
      <c r="AH529" s="3">
        <f t="shared" si="392"/>
        <v>-84.2</v>
      </c>
      <c r="AI529" s="3">
        <f t="shared" si="393"/>
        <v>0.378</v>
      </c>
      <c r="AJ529" s="85"/>
      <c r="AK529" s="3" t="str">
        <f t="shared" si="394"/>
        <v>1.25</v>
      </c>
      <c r="AL529" s="3" t="str">
        <f t="shared" si="395"/>
        <v>-</v>
      </c>
      <c r="AM529" s="3">
        <f t="shared" si="396"/>
        <v>135</v>
      </c>
      <c r="AN529" s="3">
        <f t="shared" si="397"/>
        <v>-84.2</v>
      </c>
      <c r="AO529" s="3">
        <f t="shared" si="398"/>
        <v>0.3024</v>
      </c>
      <c r="AP529" s="85"/>
      <c r="AQ529" s="3" t="str">
        <f t="shared" si="399"/>
        <v>1.25</v>
      </c>
      <c r="AR529" s="3" t="str">
        <f t="shared" si="400"/>
        <v>-</v>
      </c>
      <c r="AS529" s="3">
        <f t="shared" si="401"/>
        <v>135</v>
      </c>
      <c r="AT529" s="3">
        <f t="shared" si="402"/>
        <v>-84.2</v>
      </c>
      <c r="AU529" s="3">
        <f t="shared" si="403"/>
        <v>0.2268</v>
      </c>
      <c r="AV529" s="85"/>
      <c r="AW529" s="3" t="str">
        <f t="shared" si="404"/>
        <v>1.25</v>
      </c>
      <c r="AX529" s="3" t="str">
        <f t="shared" si="405"/>
        <v>-</v>
      </c>
      <c r="AY529" s="3">
        <f t="shared" si="406"/>
        <v>135</v>
      </c>
      <c r="AZ529" s="3">
        <f t="shared" si="407"/>
        <v>-84.2</v>
      </c>
      <c r="BA529" s="3">
        <f t="shared" si="408"/>
        <v>0.1512</v>
      </c>
      <c r="BB529" s="85"/>
      <c r="BC529" s="3" t="str">
        <f t="shared" si="409"/>
        <v>1.25</v>
      </c>
      <c r="BD529" s="3" t="str">
        <f t="shared" si="410"/>
        <v>-</v>
      </c>
      <c r="BE529" s="3">
        <f t="shared" si="411"/>
        <v>135</v>
      </c>
      <c r="BF529" s="3">
        <f t="shared" si="412"/>
        <v>-84.2</v>
      </c>
      <c r="BG529" s="3">
        <f t="shared" si="413"/>
        <v>7.5600000000000001E-2</v>
      </c>
    </row>
    <row r="530" spans="1:59" x14ac:dyDescent="0.3">
      <c r="A530" s="1" t="str">
        <f>'Forward collapse simulation'!B540</f>
        <v>1.25</v>
      </c>
      <c r="B530" s="37" t="str">
        <f>IF('Forward collapse simulation'!C540="","-",'Forward collapse simulation'!C540)</f>
        <v>1.26</v>
      </c>
      <c r="C530" s="85">
        <f>'Forward collapse simulation'!E540</f>
        <v>80.900000000000006</v>
      </c>
      <c r="D530" s="85">
        <f>'Forward collapse simulation'!F540</f>
        <v>4.8600000000000003</v>
      </c>
      <c r="E530" s="85">
        <f>'Forward collapse simulation'!D540</f>
        <v>3.9039999999999999</v>
      </c>
      <c r="F530" s="85"/>
      <c r="G530" s="3" t="str">
        <f t="shared" si="369"/>
        <v>1.25</v>
      </c>
      <c r="H530" s="3" t="str">
        <f t="shared" si="370"/>
        <v>1.26</v>
      </c>
      <c r="I530" s="3">
        <f t="shared" si="371"/>
        <v>80.900000000000006</v>
      </c>
      <c r="J530" s="3">
        <f t="shared" si="372"/>
        <v>4.8600000000000003</v>
      </c>
      <c r="K530" s="3">
        <f t="shared" si="373"/>
        <v>3.9039999999999999</v>
      </c>
      <c r="L530" s="85"/>
      <c r="M530" s="3" t="str">
        <f t="shared" si="374"/>
        <v>1.25</v>
      </c>
      <c r="N530" s="3" t="str">
        <f t="shared" si="375"/>
        <v>1.26</v>
      </c>
      <c r="O530" s="3">
        <f t="shared" si="376"/>
        <v>80.900000000000006</v>
      </c>
      <c r="P530" s="3">
        <f t="shared" si="377"/>
        <v>4.8600000000000003</v>
      </c>
      <c r="Q530" s="3">
        <f t="shared" si="378"/>
        <v>3.9039999999999999</v>
      </c>
      <c r="R530" s="85"/>
      <c r="S530" s="3" t="str">
        <f t="shared" si="379"/>
        <v>1.25</v>
      </c>
      <c r="T530" s="3" t="str">
        <f t="shared" si="380"/>
        <v>1.26</v>
      </c>
      <c r="U530" s="3">
        <f t="shared" si="381"/>
        <v>80.900000000000006</v>
      </c>
      <c r="V530" s="3">
        <f t="shared" si="382"/>
        <v>4.8600000000000003</v>
      </c>
      <c r="W530" s="3">
        <f t="shared" si="383"/>
        <v>3.9039999999999999</v>
      </c>
      <c r="X530" s="85"/>
      <c r="Y530" s="3" t="str">
        <f t="shared" si="384"/>
        <v>1.25</v>
      </c>
      <c r="Z530" s="3" t="str">
        <f t="shared" si="385"/>
        <v>1.26</v>
      </c>
      <c r="AA530" s="3">
        <f t="shared" si="386"/>
        <v>80.900000000000006</v>
      </c>
      <c r="AB530" s="3">
        <f t="shared" si="387"/>
        <v>4.8600000000000003</v>
      </c>
      <c r="AC530" s="3">
        <f t="shared" si="388"/>
        <v>3.9039999999999999</v>
      </c>
      <c r="AD530" s="85"/>
      <c r="AE530" s="3" t="str">
        <f t="shared" si="389"/>
        <v>1.25</v>
      </c>
      <c r="AF530" s="3" t="str">
        <f t="shared" si="390"/>
        <v>1.26</v>
      </c>
      <c r="AG530" s="3">
        <f t="shared" si="391"/>
        <v>80.900000000000006</v>
      </c>
      <c r="AH530" s="3">
        <f t="shared" si="392"/>
        <v>4.8600000000000003</v>
      </c>
      <c r="AI530" s="3">
        <f t="shared" si="393"/>
        <v>3.9039999999999999</v>
      </c>
      <c r="AJ530" s="85"/>
      <c r="AK530" s="3" t="str">
        <f t="shared" si="394"/>
        <v>1.25</v>
      </c>
      <c r="AL530" s="3" t="str">
        <f t="shared" si="395"/>
        <v>1.26</v>
      </c>
      <c r="AM530" s="3">
        <f t="shared" si="396"/>
        <v>80.900000000000006</v>
      </c>
      <c r="AN530" s="3">
        <f t="shared" si="397"/>
        <v>4.8600000000000003</v>
      </c>
      <c r="AO530" s="3">
        <f t="shared" si="398"/>
        <v>3.9039999999999999</v>
      </c>
      <c r="AP530" s="85"/>
      <c r="AQ530" s="3" t="str">
        <f t="shared" si="399"/>
        <v>1.25</v>
      </c>
      <c r="AR530" s="3" t="str">
        <f t="shared" si="400"/>
        <v>1.26</v>
      </c>
      <c r="AS530" s="3">
        <f t="shared" si="401"/>
        <v>80.900000000000006</v>
      </c>
      <c r="AT530" s="3">
        <f t="shared" si="402"/>
        <v>4.8600000000000003</v>
      </c>
      <c r="AU530" s="3">
        <f t="shared" si="403"/>
        <v>3.9039999999999999</v>
      </c>
      <c r="AV530" s="85"/>
      <c r="AW530" s="3" t="str">
        <f t="shared" si="404"/>
        <v>1.25</v>
      </c>
      <c r="AX530" s="3" t="str">
        <f t="shared" si="405"/>
        <v>1.26</v>
      </c>
      <c r="AY530" s="3">
        <f t="shared" si="406"/>
        <v>80.900000000000006</v>
      </c>
      <c r="AZ530" s="3">
        <f t="shared" si="407"/>
        <v>4.8600000000000003</v>
      </c>
      <c r="BA530" s="3">
        <f t="shared" si="408"/>
        <v>3.9039999999999999</v>
      </c>
      <c r="BB530" s="85"/>
      <c r="BC530" s="3" t="str">
        <f t="shared" si="409"/>
        <v>1.25</v>
      </c>
      <c r="BD530" s="3" t="str">
        <f t="shared" si="410"/>
        <v>1.26</v>
      </c>
      <c r="BE530" s="3">
        <f t="shared" si="411"/>
        <v>80.900000000000006</v>
      </c>
      <c r="BF530" s="3">
        <f t="shared" si="412"/>
        <v>4.8600000000000003</v>
      </c>
      <c r="BG530" s="3">
        <f t="shared" si="413"/>
        <v>3.9039999999999999</v>
      </c>
    </row>
    <row r="531" spans="1:59" x14ac:dyDescent="0.3">
      <c r="A531" s="1" t="str">
        <f>'Forward collapse simulation'!B541</f>
        <v>1.20</v>
      </c>
      <c r="B531" s="37" t="str">
        <f>IF('Forward collapse simulation'!C541="","-",'Forward collapse simulation'!C541)</f>
        <v>1.11</v>
      </c>
      <c r="C531" s="85">
        <f>'Forward collapse simulation'!E541</f>
        <v>192.7</v>
      </c>
      <c r="D531" s="85">
        <f>'Forward collapse simulation'!F541</f>
        <v>-2.7</v>
      </c>
      <c r="E531" s="85">
        <f>'Forward collapse simulation'!D541</f>
        <v>17.282</v>
      </c>
      <c r="F531" s="85"/>
      <c r="G531" s="3" t="str">
        <f t="shared" si="369"/>
        <v>1.20</v>
      </c>
      <c r="H531" s="3" t="str">
        <f t="shared" si="370"/>
        <v>1.11</v>
      </c>
      <c r="I531" s="3">
        <f t="shared" si="371"/>
        <v>192.7</v>
      </c>
      <c r="J531" s="3">
        <f t="shared" si="372"/>
        <v>-2.7</v>
      </c>
      <c r="K531" s="3">
        <f t="shared" si="373"/>
        <v>17.282</v>
      </c>
      <c r="L531" s="85"/>
      <c r="M531" s="3" t="str">
        <f t="shared" si="374"/>
        <v>1.20</v>
      </c>
      <c r="N531" s="3" t="str">
        <f t="shared" si="375"/>
        <v>1.11</v>
      </c>
      <c r="O531" s="3">
        <f t="shared" si="376"/>
        <v>192.7</v>
      </c>
      <c r="P531" s="3">
        <f t="shared" si="377"/>
        <v>-2.7</v>
      </c>
      <c r="Q531" s="3">
        <f t="shared" si="378"/>
        <v>17.282</v>
      </c>
      <c r="R531" s="85"/>
      <c r="S531" s="3" t="str">
        <f t="shared" si="379"/>
        <v>1.20</v>
      </c>
      <c r="T531" s="3" t="str">
        <f t="shared" si="380"/>
        <v>1.11</v>
      </c>
      <c r="U531" s="3">
        <f t="shared" si="381"/>
        <v>192.7</v>
      </c>
      <c r="V531" s="3">
        <f t="shared" si="382"/>
        <v>-2.7</v>
      </c>
      <c r="W531" s="3">
        <f t="shared" si="383"/>
        <v>17.282</v>
      </c>
      <c r="X531" s="85"/>
      <c r="Y531" s="3" t="str">
        <f t="shared" si="384"/>
        <v>1.20</v>
      </c>
      <c r="Z531" s="3" t="str">
        <f t="shared" si="385"/>
        <v>1.11</v>
      </c>
      <c r="AA531" s="3">
        <f t="shared" si="386"/>
        <v>192.7</v>
      </c>
      <c r="AB531" s="3">
        <f t="shared" si="387"/>
        <v>-2.7</v>
      </c>
      <c r="AC531" s="3">
        <f t="shared" si="388"/>
        <v>17.282</v>
      </c>
      <c r="AD531" s="85"/>
      <c r="AE531" s="3" t="str">
        <f t="shared" si="389"/>
        <v>1.20</v>
      </c>
      <c r="AF531" s="3" t="str">
        <f t="shared" si="390"/>
        <v>1.11</v>
      </c>
      <c r="AG531" s="3">
        <f t="shared" si="391"/>
        <v>192.7</v>
      </c>
      <c r="AH531" s="3">
        <f t="shared" si="392"/>
        <v>-2.7</v>
      </c>
      <c r="AI531" s="3">
        <f t="shared" si="393"/>
        <v>17.282</v>
      </c>
      <c r="AJ531" s="85"/>
      <c r="AK531" s="3" t="str">
        <f t="shared" si="394"/>
        <v>1.20</v>
      </c>
      <c r="AL531" s="3" t="str">
        <f t="shared" si="395"/>
        <v>1.11</v>
      </c>
      <c r="AM531" s="3">
        <f t="shared" si="396"/>
        <v>192.7</v>
      </c>
      <c r="AN531" s="3">
        <f t="shared" si="397"/>
        <v>-2.7</v>
      </c>
      <c r="AO531" s="3">
        <f t="shared" si="398"/>
        <v>17.282</v>
      </c>
      <c r="AP531" s="85"/>
      <c r="AQ531" s="3" t="str">
        <f t="shared" si="399"/>
        <v>1.20</v>
      </c>
      <c r="AR531" s="3" t="str">
        <f t="shared" si="400"/>
        <v>1.11</v>
      </c>
      <c r="AS531" s="3">
        <f t="shared" si="401"/>
        <v>192.7</v>
      </c>
      <c r="AT531" s="3">
        <f t="shared" si="402"/>
        <v>-2.7</v>
      </c>
      <c r="AU531" s="3">
        <f t="shared" si="403"/>
        <v>17.282</v>
      </c>
      <c r="AV531" s="85"/>
      <c r="AW531" s="3" t="str">
        <f t="shared" si="404"/>
        <v>1.20</v>
      </c>
      <c r="AX531" s="3" t="str">
        <f t="shared" si="405"/>
        <v>1.11</v>
      </c>
      <c r="AY531" s="3">
        <f t="shared" si="406"/>
        <v>192.7</v>
      </c>
      <c r="AZ531" s="3">
        <f t="shared" si="407"/>
        <v>-2.7</v>
      </c>
      <c r="BA531" s="3">
        <f t="shared" si="408"/>
        <v>17.282</v>
      </c>
      <c r="BB531" s="85"/>
      <c r="BC531" s="3" t="str">
        <f t="shared" si="409"/>
        <v>1.20</v>
      </c>
      <c r="BD531" s="3" t="str">
        <f t="shared" si="410"/>
        <v>1.11</v>
      </c>
      <c r="BE531" s="3">
        <f t="shared" si="411"/>
        <v>192.7</v>
      </c>
      <c r="BF531" s="3">
        <f t="shared" si="412"/>
        <v>-2.7</v>
      </c>
      <c r="BG531" s="3">
        <f t="shared" si="413"/>
        <v>17.282</v>
      </c>
    </row>
    <row r="532" spans="1:59" x14ac:dyDescent="0.3">
      <c r="A532" s="1" t="str">
        <f>'Forward collapse simulation'!B542</f>
        <v>1.11</v>
      </c>
      <c r="B532" s="37" t="str">
        <f>IF('Forward collapse simulation'!C542="","-",'Forward collapse simulation'!C542)</f>
        <v>1.27</v>
      </c>
      <c r="C532" s="85">
        <f>'Forward collapse simulation'!E542</f>
        <v>90.71</v>
      </c>
      <c r="D532" s="85">
        <f>'Forward collapse simulation'!F542</f>
        <v>1.36</v>
      </c>
      <c r="E532" s="85">
        <f>'Forward collapse simulation'!D542</f>
        <v>15.801</v>
      </c>
      <c r="F532" s="85"/>
      <c r="G532" s="3" t="str">
        <f t="shared" si="369"/>
        <v>1.11</v>
      </c>
      <c r="H532" s="3" t="str">
        <f t="shared" si="370"/>
        <v>1.27</v>
      </c>
      <c r="I532" s="3">
        <f t="shared" si="371"/>
        <v>90.71</v>
      </c>
      <c r="J532" s="3">
        <f t="shared" si="372"/>
        <v>1.36</v>
      </c>
      <c r="K532" s="3">
        <f t="shared" si="373"/>
        <v>15.801</v>
      </c>
      <c r="L532" s="85"/>
      <c r="M532" s="3" t="str">
        <f t="shared" si="374"/>
        <v>1.11</v>
      </c>
      <c r="N532" s="3" t="str">
        <f t="shared" si="375"/>
        <v>1.27</v>
      </c>
      <c r="O532" s="3">
        <f t="shared" si="376"/>
        <v>90.71</v>
      </c>
      <c r="P532" s="3">
        <f t="shared" si="377"/>
        <v>1.36</v>
      </c>
      <c r="Q532" s="3">
        <f t="shared" si="378"/>
        <v>15.801</v>
      </c>
      <c r="R532" s="85"/>
      <c r="S532" s="3" t="str">
        <f t="shared" si="379"/>
        <v>1.11</v>
      </c>
      <c r="T532" s="3" t="str">
        <f t="shared" si="380"/>
        <v>1.27</v>
      </c>
      <c r="U532" s="3">
        <f t="shared" si="381"/>
        <v>90.71</v>
      </c>
      <c r="V532" s="3">
        <f t="shared" si="382"/>
        <v>1.36</v>
      </c>
      <c r="W532" s="3">
        <f t="shared" si="383"/>
        <v>15.801</v>
      </c>
      <c r="X532" s="85"/>
      <c r="Y532" s="3" t="str">
        <f t="shared" si="384"/>
        <v>1.11</v>
      </c>
      <c r="Z532" s="3" t="str">
        <f t="shared" si="385"/>
        <v>1.27</v>
      </c>
      <c r="AA532" s="3">
        <f t="shared" si="386"/>
        <v>90.71</v>
      </c>
      <c r="AB532" s="3">
        <f t="shared" si="387"/>
        <v>1.36</v>
      </c>
      <c r="AC532" s="3">
        <f t="shared" si="388"/>
        <v>15.801</v>
      </c>
      <c r="AD532" s="85"/>
      <c r="AE532" s="3" t="str">
        <f t="shared" si="389"/>
        <v>1.11</v>
      </c>
      <c r="AF532" s="3" t="str">
        <f t="shared" si="390"/>
        <v>1.27</v>
      </c>
      <c r="AG532" s="3">
        <f t="shared" si="391"/>
        <v>90.71</v>
      </c>
      <c r="AH532" s="3">
        <f t="shared" si="392"/>
        <v>1.36</v>
      </c>
      <c r="AI532" s="3">
        <f t="shared" si="393"/>
        <v>15.801</v>
      </c>
      <c r="AJ532" s="85"/>
      <c r="AK532" s="3" t="str">
        <f t="shared" si="394"/>
        <v>1.11</v>
      </c>
      <c r="AL532" s="3" t="str">
        <f t="shared" si="395"/>
        <v>1.27</v>
      </c>
      <c r="AM532" s="3">
        <f t="shared" si="396"/>
        <v>90.71</v>
      </c>
      <c r="AN532" s="3">
        <f t="shared" si="397"/>
        <v>1.36</v>
      </c>
      <c r="AO532" s="3">
        <f t="shared" si="398"/>
        <v>15.801</v>
      </c>
      <c r="AP532" s="85"/>
      <c r="AQ532" s="3" t="str">
        <f t="shared" si="399"/>
        <v>1.11</v>
      </c>
      <c r="AR532" s="3" t="str">
        <f t="shared" si="400"/>
        <v>1.27</v>
      </c>
      <c r="AS532" s="3">
        <f t="shared" si="401"/>
        <v>90.71</v>
      </c>
      <c r="AT532" s="3">
        <f t="shared" si="402"/>
        <v>1.36</v>
      </c>
      <c r="AU532" s="3">
        <f t="shared" si="403"/>
        <v>15.801</v>
      </c>
      <c r="AV532" s="85"/>
      <c r="AW532" s="3" t="str">
        <f t="shared" si="404"/>
        <v>1.11</v>
      </c>
      <c r="AX532" s="3" t="str">
        <f t="shared" si="405"/>
        <v>1.27</v>
      </c>
      <c r="AY532" s="3">
        <f t="shared" si="406"/>
        <v>90.71</v>
      </c>
      <c r="AZ532" s="3">
        <f t="shared" si="407"/>
        <v>1.36</v>
      </c>
      <c r="BA532" s="3">
        <f t="shared" si="408"/>
        <v>15.801</v>
      </c>
      <c r="BB532" s="85"/>
      <c r="BC532" s="3" t="str">
        <f t="shared" si="409"/>
        <v>1.11</v>
      </c>
      <c r="BD532" s="3" t="str">
        <f t="shared" si="410"/>
        <v>1.27</v>
      </c>
      <c r="BE532" s="3">
        <f t="shared" si="411"/>
        <v>90.71</v>
      </c>
      <c r="BF532" s="3">
        <f t="shared" si="412"/>
        <v>1.36</v>
      </c>
      <c r="BG532" s="3">
        <f t="shared" si="413"/>
        <v>15.801</v>
      </c>
    </row>
    <row r="533" spans="1:59" x14ac:dyDescent="0.3">
      <c r="A533" s="1" t="str">
        <f>'Forward collapse simulation'!B543</f>
        <v>1.27</v>
      </c>
      <c r="B533" s="37" t="str">
        <f>IF('Forward collapse simulation'!C543="","-",'Forward collapse simulation'!C543)</f>
        <v>-</v>
      </c>
      <c r="C533" s="85">
        <f>'Forward collapse simulation'!E543</f>
        <v>166.14</v>
      </c>
      <c r="D533" s="85">
        <f>'Forward collapse simulation'!F543</f>
        <v>74.14</v>
      </c>
      <c r="E533" s="85">
        <f>'Forward collapse simulation'!D543</f>
        <v>4.8120000000000003</v>
      </c>
      <c r="F533" s="85"/>
      <c r="G533" s="3" t="str">
        <f t="shared" si="369"/>
        <v>1.27</v>
      </c>
      <c r="H533" s="3" t="str">
        <f t="shared" si="370"/>
        <v>-</v>
      </c>
      <c r="I533" s="3">
        <f t="shared" si="371"/>
        <v>166.14</v>
      </c>
      <c r="J533" s="3">
        <f t="shared" si="372"/>
        <v>74.14</v>
      </c>
      <c r="K533" s="3">
        <f t="shared" si="373"/>
        <v>4.3308</v>
      </c>
      <c r="L533" s="85"/>
      <c r="M533" s="3" t="str">
        <f t="shared" si="374"/>
        <v>1.27</v>
      </c>
      <c r="N533" s="3" t="str">
        <f t="shared" si="375"/>
        <v>-</v>
      </c>
      <c r="O533" s="3">
        <f t="shared" si="376"/>
        <v>166.14</v>
      </c>
      <c r="P533" s="3">
        <f t="shared" si="377"/>
        <v>74.14</v>
      </c>
      <c r="Q533" s="3">
        <f t="shared" si="378"/>
        <v>3.8496000000000006</v>
      </c>
      <c r="R533" s="85"/>
      <c r="S533" s="3" t="str">
        <f t="shared" si="379"/>
        <v>1.27</v>
      </c>
      <c r="T533" s="3" t="str">
        <f t="shared" si="380"/>
        <v>-</v>
      </c>
      <c r="U533" s="3">
        <f t="shared" si="381"/>
        <v>166.14</v>
      </c>
      <c r="V533" s="3">
        <f t="shared" si="382"/>
        <v>74.14</v>
      </c>
      <c r="W533" s="3">
        <f t="shared" si="383"/>
        <v>3.3683999999999998</v>
      </c>
      <c r="X533" s="85"/>
      <c r="Y533" s="3" t="str">
        <f t="shared" si="384"/>
        <v>1.27</v>
      </c>
      <c r="Z533" s="3" t="str">
        <f t="shared" si="385"/>
        <v>-</v>
      </c>
      <c r="AA533" s="3">
        <f t="shared" si="386"/>
        <v>166.14</v>
      </c>
      <c r="AB533" s="3">
        <f t="shared" si="387"/>
        <v>74.14</v>
      </c>
      <c r="AC533" s="3">
        <f t="shared" si="388"/>
        <v>2.8872</v>
      </c>
      <c r="AD533" s="85"/>
      <c r="AE533" s="3" t="str">
        <f t="shared" si="389"/>
        <v>1.27</v>
      </c>
      <c r="AF533" s="3" t="str">
        <f t="shared" si="390"/>
        <v>-</v>
      </c>
      <c r="AG533" s="3">
        <f t="shared" si="391"/>
        <v>166.14</v>
      </c>
      <c r="AH533" s="3">
        <f t="shared" si="392"/>
        <v>74.14</v>
      </c>
      <c r="AI533" s="3">
        <f t="shared" si="393"/>
        <v>2.4060000000000001</v>
      </c>
      <c r="AJ533" s="85"/>
      <c r="AK533" s="3" t="str">
        <f t="shared" si="394"/>
        <v>1.27</v>
      </c>
      <c r="AL533" s="3" t="str">
        <f t="shared" si="395"/>
        <v>-</v>
      </c>
      <c r="AM533" s="3">
        <f t="shared" si="396"/>
        <v>166.14</v>
      </c>
      <c r="AN533" s="3">
        <f t="shared" si="397"/>
        <v>74.14</v>
      </c>
      <c r="AO533" s="3">
        <f t="shared" si="398"/>
        <v>1.9248000000000003</v>
      </c>
      <c r="AP533" s="85"/>
      <c r="AQ533" s="3" t="str">
        <f t="shared" si="399"/>
        <v>1.27</v>
      </c>
      <c r="AR533" s="3" t="str">
        <f t="shared" si="400"/>
        <v>-</v>
      </c>
      <c r="AS533" s="3">
        <f t="shared" si="401"/>
        <v>166.14</v>
      </c>
      <c r="AT533" s="3">
        <f t="shared" si="402"/>
        <v>74.14</v>
      </c>
      <c r="AU533" s="3">
        <f t="shared" si="403"/>
        <v>1.4436</v>
      </c>
      <c r="AV533" s="85"/>
      <c r="AW533" s="3" t="str">
        <f t="shared" si="404"/>
        <v>1.27</v>
      </c>
      <c r="AX533" s="3" t="str">
        <f t="shared" si="405"/>
        <v>-</v>
      </c>
      <c r="AY533" s="3">
        <f t="shared" si="406"/>
        <v>166.14</v>
      </c>
      <c r="AZ533" s="3">
        <f t="shared" si="407"/>
        <v>74.14</v>
      </c>
      <c r="BA533" s="3">
        <f t="shared" si="408"/>
        <v>0.96240000000000014</v>
      </c>
      <c r="BB533" s="85"/>
      <c r="BC533" s="3" t="str">
        <f t="shared" si="409"/>
        <v>1.27</v>
      </c>
      <c r="BD533" s="3" t="str">
        <f t="shared" si="410"/>
        <v>-</v>
      </c>
      <c r="BE533" s="3">
        <f t="shared" si="411"/>
        <v>166.14</v>
      </c>
      <c r="BF533" s="3">
        <f t="shared" si="412"/>
        <v>74.14</v>
      </c>
      <c r="BG533" s="3">
        <f t="shared" si="413"/>
        <v>0.48120000000000007</v>
      </c>
    </row>
    <row r="534" spans="1:59" x14ac:dyDescent="0.3">
      <c r="A534" s="1" t="str">
        <f>'Forward collapse simulation'!B544</f>
        <v>1.27</v>
      </c>
      <c r="B534" s="37" t="str">
        <f>IF('Forward collapse simulation'!C544="","-",'Forward collapse simulation'!C544)</f>
        <v>-</v>
      </c>
      <c r="C534" s="85">
        <f>'Forward collapse simulation'!E544</f>
        <v>175.37</v>
      </c>
      <c r="D534" s="85">
        <f>'Forward collapse simulation'!F544</f>
        <v>69.180000000000007</v>
      </c>
      <c r="E534" s="85">
        <f>'Forward collapse simulation'!D544</f>
        <v>4.6689999999999996</v>
      </c>
      <c r="F534" s="85"/>
      <c r="G534" s="3" t="str">
        <f t="shared" si="369"/>
        <v>1.27</v>
      </c>
      <c r="H534" s="3" t="str">
        <f t="shared" si="370"/>
        <v>-</v>
      </c>
      <c r="I534" s="3">
        <f t="shared" si="371"/>
        <v>175.37</v>
      </c>
      <c r="J534" s="3">
        <f t="shared" si="372"/>
        <v>69.180000000000007</v>
      </c>
      <c r="K534" s="3">
        <f t="shared" si="373"/>
        <v>4.2020999999999997</v>
      </c>
      <c r="L534" s="85"/>
      <c r="M534" s="3" t="str">
        <f t="shared" si="374"/>
        <v>1.27</v>
      </c>
      <c r="N534" s="3" t="str">
        <f t="shared" si="375"/>
        <v>-</v>
      </c>
      <c r="O534" s="3">
        <f t="shared" si="376"/>
        <v>175.37</v>
      </c>
      <c r="P534" s="3">
        <f t="shared" si="377"/>
        <v>69.180000000000007</v>
      </c>
      <c r="Q534" s="3">
        <f t="shared" si="378"/>
        <v>3.7351999999999999</v>
      </c>
      <c r="R534" s="85"/>
      <c r="S534" s="3" t="str">
        <f t="shared" si="379"/>
        <v>1.27</v>
      </c>
      <c r="T534" s="3" t="str">
        <f t="shared" si="380"/>
        <v>-</v>
      </c>
      <c r="U534" s="3">
        <f t="shared" si="381"/>
        <v>175.37</v>
      </c>
      <c r="V534" s="3">
        <f t="shared" si="382"/>
        <v>69.180000000000007</v>
      </c>
      <c r="W534" s="3">
        <f t="shared" si="383"/>
        <v>3.2682999999999995</v>
      </c>
      <c r="X534" s="85"/>
      <c r="Y534" s="3" t="str">
        <f t="shared" si="384"/>
        <v>1.27</v>
      </c>
      <c r="Z534" s="3" t="str">
        <f t="shared" si="385"/>
        <v>-</v>
      </c>
      <c r="AA534" s="3">
        <f t="shared" si="386"/>
        <v>175.37</v>
      </c>
      <c r="AB534" s="3">
        <f t="shared" si="387"/>
        <v>69.180000000000007</v>
      </c>
      <c r="AC534" s="3">
        <f t="shared" si="388"/>
        <v>2.8013999999999997</v>
      </c>
      <c r="AD534" s="85"/>
      <c r="AE534" s="3" t="str">
        <f t="shared" si="389"/>
        <v>1.27</v>
      </c>
      <c r="AF534" s="3" t="str">
        <f t="shared" si="390"/>
        <v>-</v>
      </c>
      <c r="AG534" s="3">
        <f t="shared" si="391"/>
        <v>175.37</v>
      </c>
      <c r="AH534" s="3">
        <f t="shared" si="392"/>
        <v>69.180000000000007</v>
      </c>
      <c r="AI534" s="3">
        <f t="shared" si="393"/>
        <v>2.3344999999999998</v>
      </c>
      <c r="AJ534" s="85"/>
      <c r="AK534" s="3" t="str">
        <f t="shared" si="394"/>
        <v>1.27</v>
      </c>
      <c r="AL534" s="3" t="str">
        <f t="shared" si="395"/>
        <v>-</v>
      </c>
      <c r="AM534" s="3">
        <f t="shared" si="396"/>
        <v>175.37</v>
      </c>
      <c r="AN534" s="3">
        <f t="shared" si="397"/>
        <v>69.180000000000007</v>
      </c>
      <c r="AO534" s="3">
        <f t="shared" si="398"/>
        <v>1.8675999999999999</v>
      </c>
      <c r="AP534" s="85"/>
      <c r="AQ534" s="3" t="str">
        <f t="shared" si="399"/>
        <v>1.27</v>
      </c>
      <c r="AR534" s="3" t="str">
        <f t="shared" si="400"/>
        <v>-</v>
      </c>
      <c r="AS534" s="3">
        <f t="shared" si="401"/>
        <v>175.37</v>
      </c>
      <c r="AT534" s="3">
        <f t="shared" si="402"/>
        <v>69.180000000000007</v>
      </c>
      <c r="AU534" s="3">
        <f t="shared" si="403"/>
        <v>1.4006999999999998</v>
      </c>
      <c r="AV534" s="85"/>
      <c r="AW534" s="3" t="str">
        <f t="shared" si="404"/>
        <v>1.27</v>
      </c>
      <c r="AX534" s="3" t="str">
        <f t="shared" si="405"/>
        <v>-</v>
      </c>
      <c r="AY534" s="3">
        <f t="shared" si="406"/>
        <v>175.37</v>
      </c>
      <c r="AZ534" s="3">
        <f t="shared" si="407"/>
        <v>69.180000000000007</v>
      </c>
      <c r="BA534" s="3">
        <f t="shared" si="408"/>
        <v>0.93379999999999996</v>
      </c>
      <c r="BB534" s="85"/>
      <c r="BC534" s="3" t="str">
        <f t="shared" si="409"/>
        <v>1.27</v>
      </c>
      <c r="BD534" s="3" t="str">
        <f t="shared" si="410"/>
        <v>-</v>
      </c>
      <c r="BE534" s="3">
        <f t="shared" si="411"/>
        <v>175.37</v>
      </c>
      <c r="BF534" s="3">
        <f t="shared" si="412"/>
        <v>69.180000000000007</v>
      </c>
      <c r="BG534" s="3">
        <f t="shared" si="413"/>
        <v>0.46689999999999998</v>
      </c>
    </row>
    <row r="535" spans="1:59" x14ac:dyDescent="0.3">
      <c r="A535" s="1" t="str">
        <f>'Forward collapse simulation'!B545</f>
        <v>1.27</v>
      </c>
      <c r="B535" s="37" t="str">
        <f>IF('Forward collapse simulation'!C545="","-",'Forward collapse simulation'!C545)</f>
        <v>-</v>
      </c>
      <c r="C535" s="85">
        <f>'Forward collapse simulation'!E545</f>
        <v>175.62</v>
      </c>
      <c r="D535" s="85">
        <f>'Forward collapse simulation'!F545</f>
        <v>62.94</v>
      </c>
      <c r="E535" s="85">
        <f>'Forward collapse simulation'!D545</f>
        <v>3.9390000000000001</v>
      </c>
      <c r="F535" s="85"/>
      <c r="G535" s="3" t="str">
        <f t="shared" si="369"/>
        <v>1.27</v>
      </c>
      <c r="H535" s="3" t="str">
        <f t="shared" si="370"/>
        <v>-</v>
      </c>
      <c r="I535" s="3">
        <f t="shared" si="371"/>
        <v>175.62</v>
      </c>
      <c r="J535" s="3">
        <f t="shared" si="372"/>
        <v>62.94</v>
      </c>
      <c r="K535" s="3">
        <f t="shared" si="373"/>
        <v>3.5451000000000001</v>
      </c>
      <c r="L535" s="85"/>
      <c r="M535" s="3" t="str">
        <f t="shared" si="374"/>
        <v>1.27</v>
      </c>
      <c r="N535" s="3" t="str">
        <f t="shared" si="375"/>
        <v>-</v>
      </c>
      <c r="O535" s="3">
        <f t="shared" si="376"/>
        <v>175.62</v>
      </c>
      <c r="P535" s="3">
        <f t="shared" si="377"/>
        <v>62.94</v>
      </c>
      <c r="Q535" s="3">
        <f t="shared" si="378"/>
        <v>3.1512000000000002</v>
      </c>
      <c r="R535" s="85"/>
      <c r="S535" s="3" t="str">
        <f t="shared" si="379"/>
        <v>1.27</v>
      </c>
      <c r="T535" s="3" t="str">
        <f t="shared" si="380"/>
        <v>-</v>
      </c>
      <c r="U535" s="3">
        <f t="shared" si="381"/>
        <v>175.62</v>
      </c>
      <c r="V535" s="3">
        <f t="shared" si="382"/>
        <v>62.94</v>
      </c>
      <c r="W535" s="3">
        <f t="shared" si="383"/>
        <v>2.7572999999999999</v>
      </c>
      <c r="X535" s="85"/>
      <c r="Y535" s="3" t="str">
        <f t="shared" si="384"/>
        <v>1.27</v>
      </c>
      <c r="Z535" s="3" t="str">
        <f t="shared" si="385"/>
        <v>-</v>
      </c>
      <c r="AA535" s="3">
        <f t="shared" si="386"/>
        <v>175.62</v>
      </c>
      <c r="AB535" s="3">
        <f t="shared" si="387"/>
        <v>62.94</v>
      </c>
      <c r="AC535" s="3">
        <f t="shared" si="388"/>
        <v>2.3633999999999999</v>
      </c>
      <c r="AD535" s="85"/>
      <c r="AE535" s="3" t="str">
        <f t="shared" si="389"/>
        <v>1.27</v>
      </c>
      <c r="AF535" s="3" t="str">
        <f t="shared" si="390"/>
        <v>-</v>
      </c>
      <c r="AG535" s="3">
        <f t="shared" si="391"/>
        <v>175.62</v>
      </c>
      <c r="AH535" s="3">
        <f t="shared" si="392"/>
        <v>62.94</v>
      </c>
      <c r="AI535" s="3">
        <f t="shared" si="393"/>
        <v>1.9695</v>
      </c>
      <c r="AJ535" s="85"/>
      <c r="AK535" s="3" t="str">
        <f t="shared" si="394"/>
        <v>1.27</v>
      </c>
      <c r="AL535" s="3" t="str">
        <f t="shared" si="395"/>
        <v>-</v>
      </c>
      <c r="AM535" s="3">
        <f t="shared" si="396"/>
        <v>175.62</v>
      </c>
      <c r="AN535" s="3">
        <f t="shared" si="397"/>
        <v>62.94</v>
      </c>
      <c r="AO535" s="3">
        <f t="shared" si="398"/>
        <v>1.5756000000000001</v>
      </c>
      <c r="AP535" s="85"/>
      <c r="AQ535" s="3" t="str">
        <f t="shared" si="399"/>
        <v>1.27</v>
      </c>
      <c r="AR535" s="3" t="str">
        <f t="shared" si="400"/>
        <v>-</v>
      </c>
      <c r="AS535" s="3">
        <f t="shared" si="401"/>
        <v>175.62</v>
      </c>
      <c r="AT535" s="3">
        <f t="shared" si="402"/>
        <v>62.94</v>
      </c>
      <c r="AU535" s="3">
        <f t="shared" si="403"/>
        <v>1.1817</v>
      </c>
      <c r="AV535" s="85"/>
      <c r="AW535" s="3" t="str">
        <f t="shared" si="404"/>
        <v>1.27</v>
      </c>
      <c r="AX535" s="3" t="str">
        <f t="shared" si="405"/>
        <v>-</v>
      </c>
      <c r="AY535" s="3">
        <f t="shared" si="406"/>
        <v>175.62</v>
      </c>
      <c r="AZ535" s="3">
        <f t="shared" si="407"/>
        <v>62.94</v>
      </c>
      <c r="BA535" s="3">
        <f t="shared" si="408"/>
        <v>0.78780000000000006</v>
      </c>
      <c r="BB535" s="85"/>
      <c r="BC535" s="3" t="str">
        <f t="shared" si="409"/>
        <v>1.27</v>
      </c>
      <c r="BD535" s="3" t="str">
        <f t="shared" si="410"/>
        <v>-</v>
      </c>
      <c r="BE535" s="3">
        <f t="shared" si="411"/>
        <v>175.62</v>
      </c>
      <c r="BF535" s="3">
        <f t="shared" si="412"/>
        <v>62.94</v>
      </c>
      <c r="BG535" s="3">
        <f t="shared" si="413"/>
        <v>0.39390000000000003</v>
      </c>
    </row>
    <row r="536" spans="1:59" x14ac:dyDescent="0.3">
      <c r="A536" s="1" t="str">
        <f>'Forward collapse simulation'!B546</f>
        <v>1.27</v>
      </c>
      <c r="B536" s="37" t="str">
        <f>IF('Forward collapse simulation'!C546="","-",'Forward collapse simulation'!C546)</f>
        <v>-</v>
      </c>
      <c r="C536" s="85">
        <f>'Forward collapse simulation'!E546</f>
        <v>174.84</v>
      </c>
      <c r="D536" s="85">
        <f>'Forward collapse simulation'!F546</f>
        <v>55.41</v>
      </c>
      <c r="E536" s="85">
        <f>'Forward collapse simulation'!D546</f>
        <v>4.1310000000000002</v>
      </c>
      <c r="F536" s="85"/>
      <c r="G536" s="3" t="str">
        <f t="shared" si="369"/>
        <v>1.27</v>
      </c>
      <c r="H536" s="3" t="str">
        <f t="shared" si="370"/>
        <v>-</v>
      </c>
      <c r="I536" s="3">
        <f t="shared" si="371"/>
        <v>174.84</v>
      </c>
      <c r="J536" s="3">
        <f t="shared" si="372"/>
        <v>55.41</v>
      </c>
      <c r="K536" s="3">
        <f t="shared" si="373"/>
        <v>3.7179000000000002</v>
      </c>
      <c r="L536" s="85"/>
      <c r="M536" s="3" t="str">
        <f t="shared" si="374"/>
        <v>1.27</v>
      </c>
      <c r="N536" s="3" t="str">
        <f t="shared" si="375"/>
        <v>-</v>
      </c>
      <c r="O536" s="3">
        <f t="shared" si="376"/>
        <v>174.84</v>
      </c>
      <c r="P536" s="3">
        <f t="shared" si="377"/>
        <v>55.41</v>
      </c>
      <c r="Q536" s="3">
        <f t="shared" si="378"/>
        <v>3.3048000000000002</v>
      </c>
      <c r="R536" s="85"/>
      <c r="S536" s="3" t="str">
        <f t="shared" si="379"/>
        <v>1.27</v>
      </c>
      <c r="T536" s="3" t="str">
        <f t="shared" si="380"/>
        <v>-</v>
      </c>
      <c r="U536" s="3">
        <f t="shared" si="381"/>
        <v>174.84</v>
      </c>
      <c r="V536" s="3">
        <f t="shared" si="382"/>
        <v>55.41</v>
      </c>
      <c r="W536" s="3">
        <f t="shared" si="383"/>
        <v>2.8917000000000002</v>
      </c>
      <c r="X536" s="85"/>
      <c r="Y536" s="3" t="str">
        <f t="shared" si="384"/>
        <v>1.27</v>
      </c>
      <c r="Z536" s="3" t="str">
        <f t="shared" si="385"/>
        <v>-</v>
      </c>
      <c r="AA536" s="3">
        <f t="shared" si="386"/>
        <v>174.84</v>
      </c>
      <c r="AB536" s="3">
        <f t="shared" si="387"/>
        <v>55.41</v>
      </c>
      <c r="AC536" s="3">
        <f t="shared" si="388"/>
        <v>2.4786000000000001</v>
      </c>
      <c r="AD536" s="85"/>
      <c r="AE536" s="3" t="str">
        <f t="shared" si="389"/>
        <v>1.27</v>
      </c>
      <c r="AF536" s="3" t="str">
        <f t="shared" si="390"/>
        <v>-</v>
      </c>
      <c r="AG536" s="3">
        <f t="shared" si="391"/>
        <v>174.84</v>
      </c>
      <c r="AH536" s="3">
        <f t="shared" si="392"/>
        <v>55.41</v>
      </c>
      <c r="AI536" s="3">
        <f t="shared" si="393"/>
        <v>2.0655000000000001</v>
      </c>
      <c r="AJ536" s="85"/>
      <c r="AK536" s="3" t="str">
        <f t="shared" si="394"/>
        <v>1.27</v>
      </c>
      <c r="AL536" s="3" t="str">
        <f t="shared" si="395"/>
        <v>-</v>
      </c>
      <c r="AM536" s="3">
        <f t="shared" si="396"/>
        <v>174.84</v>
      </c>
      <c r="AN536" s="3">
        <f t="shared" si="397"/>
        <v>55.41</v>
      </c>
      <c r="AO536" s="3">
        <f t="shared" si="398"/>
        <v>1.6524000000000001</v>
      </c>
      <c r="AP536" s="85"/>
      <c r="AQ536" s="3" t="str">
        <f t="shared" si="399"/>
        <v>1.27</v>
      </c>
      <c r="AR536" s="3" t="str">
        <f t="shared" si="400"/>
        <v>-</v>
      </c>
      <c r="AS536" s="3">
        <f t="shared" si="401"/>
        <v>174.84</v>
      </c>
      <c r="AT536" s="3">
        <f t="shared" si="402"/>
        <v>55.41</v>
      </c>
      <c r="AU536" s="3">
        <f t="shared" si="403"/>
        <v>1.2393000000000001</v>
      </c>
      <c r="AV536" s="85"/>
      <c r="AW536" s="3" t="str">
        <f t="shared" si="404"/>
        <v>1.27</v>
      </c>
      <c r="AX536" s="3" t="str">
        <f t="shared" si="405"/>
        <v>-</v>
      </c>
      <c r="AY536" s="3">
        <f t="shared" si="406"/>
        <v>174.84</v>
      </c>
      <c r="AZ536" s="3">
        <f t="shared" si="407"/>
        <v>55.41</v>
      </c>
      <c r="BA536" s="3">
        <f t="shared" si="408"/>
        <v>0.82620000000000005</v>
      </c>
      <c r="BB536" s="85"/>
      <c r="BC536" s="3" t="str">
        <f t="shared" si="409"/>
        <v>1.27</v>
      </c>
      <c r="BD536" s="3" t="str">
        <f t="shared" si="410"/>
        <v>-</v>
      </c>
      <c r="BE536" s="3">
        <f t="shared" si="411"/>
        <v>174.84</v>
      </c>
      <c r="BF536" s="3">
        <f t="shared" si="412"/>
        <v>55.41</v>
      </c>
      <c r="BG536" s="3">
        <f t="shared" si="413"/>
        <v>0.41310000000000002</v>
      </c>
    </row>
    <row r="537" spans="1:59" x14ac:dyDescent="0.3">
      <c r="A537" s="1" t="str">
        <f>'Forward collapse simulation'!B547</f>
        <v>1.27</v>
      </c>
      <c r="B537" s="37" t="str">
        <f>IF('Forward collapse simulation'!C547="","-",'Forward collapse simulation'!C547)</f>
        <v>-</v>
      </c>
      <c r="C537" s="85">
        <f>'Forward collapse simulation'!E547</f>
        <v>175.23</v>
      </c>
      <c r="D537" s="85">
        <f>'Forward collapse simulation'!F547</f>
        <v>47.9</v>
      </c>
      <c r="E537" s="85">
        <f>'Forward collapse simulation'!D547</f>
        <v>4.3079999999999998</v>
      </c>
      <c r="F537" s="85"/>
      <c r="G537" s="3" t="str">
        <f t="shared" si="369"/>
        <v>1.27</v>
      </c>
      <c r="H537" s="3" t="str">
        <f t="shared" si="370"/>
        <v>-</v>
      </c>
      <c r="I537" s="3">
        <f t="shared" si="371"/>
        <v>175.23</v>
      </c>
      <c r="J537" s="3">
        <f t="shared" si="372"/>
        <v>47.9</v>
      </c>
      <c r="K537" s="3">
        <f t="shared" si="373"/>
        <v>3.8771999999999998</v>
      </c>
      <c r="L537" s="85"/>
      <c r="M537" s="3" t="str">
        <f t="shared" si="374"/>
        <v>1.27</v>
      </c>
      <c r="N537" s="3" t="str">
        <f t="shared" si="375"/>
        <v>-</v>
      </c>
      <c r="O537" s="3">
        <f t="shared" si="376"/>
        <v>175.23</v>
      </c>
      <c r="P537" s="3">
        <f t="shared" si="377"/>
        <v>47.9</v>
      </c>
      <c r="Q537" s="3">
        <f t="shared" si="378"/>
        <v>3.4464000000000001</v>
      </c>
      <c r="R537" s="85"/>
      <c r="S537" s="3" t="str">
        <f t="shared" si="379"/>
        <v>1.27</v>
      </c>
      <c r="T537" s="3" t="str">
        <f t="shared" si="380"/>
        <v>-</v>
      </c>
      <c r="U537" s="3">
        <f t="shared" si="381"/>
        <v>175.23</v>
      </c>
      <c r="V537" s="3">
        <f t="shared" si="382"/>
        <v>47.9</v>
      </c>
      <c r="W537" s="3">
        <f t="shared" si="383"/>
        <v>3.0155999999999996</v>
      </c>
      <c r="X537" s="85"/>
      <c r="Y537" s="3" t="str">
        <f t="shared" si="384"/>
        <v>1.27</v>
      </c>
      <c r="Z537" s="3" t="str">
        <f t="shared" si="385"/>
        <v>-</v>
      </c>
      <c r="AA537" s="3">
        <f t="shared" si="386"/>
        <v>175.23</v>
      </c>
      <c r="AB537" s="3">
        <f t="shared" si="387"/>
        <v>47.9</v>
      </c>
      <c r="AC537" s="3">
        <f t="shared" si="388"/>
        <v>2.5848</v>
      </c>
      <c r="AD537" s="85"/>
      <c r="AE537" s="3" t="str">
        <f t="shared" si="389"/>
        <v>1.27</v>
      </c>
      <c r="AF537" s="3" t="str">
        <f t="shared" si="390"/>
        <v>-</v>
      </c>
      <c r="AG537" s="3">
        <f t="shared" si="391"/>
        <v>175.23</v>
      </c>
      <c r="AH537" s="3">
        <f t="shared" si="392"/>
        <v>47.9</v>
      </c>
      <c r="AI537" s="3">
        <f t="shared" si="393"/>
        <v>2.1539999999999999</v>
      </c>
      <c r="AJ537" s="85"/>
      <c r="AK537" s="3" t="str">
        <f t="shared" si="394"/>
        <v>1.27</v>
      </c>
      <c r="AL537" s="3" t="str">
        <f t="shared" si="395"/>
        <v>-</v>
      </c>
      <c r="AM537" s="3">
        <f t="shared" si="396"/>
        <v>175.23</v>
      </c>
      <c r="AN537" s="3">
        <f t="shared" si="397"/>
        <v>47.9</v>
      </c>
      <c r="AO537" s="3">
        <f t="shared" si="398"/>
        <v>1.7232000000000001</v>
      </c>
      <c r="AP537" s="85"/>
      <c r="AQ537" s="3" t="str">
        <f t="shared" si="399"/>
        <v>1.27</v>
      </c>
      <c r="AR537" s="3" t="str">
        <f t="shared" si="400"/>
        <v>-</v>
      </c>
      <c r="AS537" s="3">
        <f t="shared" si="401"/>
        <v>175.23</v>
      </c>
      <c r="AT537" s="3">
        <f t="shared" si="402"/>
        <v>47.9</v>
      </c>
      <c r="AU537" s="3">
        <f t="shared" si="403"/>
        <v>1.2924</v>
      </c>
      <c r="AV537" s="85"/>
      <c r="AW537" s="3" t="str">
        <f t="shared" si="404"/>
        <v>1.27</v>
      </c>
      <c r="AX537" s="3" t="str">
        <f t="shared" si="405"/>
        <v>-</v>
      </c>
      <c r="AY537" s="3">
        <f t="shared" si="406"/>
        <v>175.23</v>
      </c>
      <c r="AZ537" s="3">
        <f t="shared" si="407"/>
        <v>47.9</v>
      </c>
      <c r="BA537" s="3">
        <f t="shared" si="408"/>
        <v>0.86160000000000003</v>
      </c>
      <c r="BB537" s="85"/>
      <c r="BC537" s="3" t="str">
        <f t="shared" si="409"/>
        <v>1.27</v>
      </c>
      <c r="BD537" s="3" t="str">
        <f t="shared" si="410"/>
        <v>-</v>
      </c>
      <c r="BE537" s="3">
        <f t="shared" si="411"/>
        <v>175.23</v>
      </c>
      <c r="BF537" s="3">
        <f t="shared" si="412"/>
        <v>47.9</v>
      </c>
      <c r="BG537" s="3">
        <f t="shared" si="413"/>
        <v>0.43080000000000002</v>
      </c>
    </row>
    <row r="538" spans="1:59" x14ac:dyDescent="0.3">
      <c r="A538" s="1" t="str">
        <f>'Forward collapse simulation'!B548</f>
        <v>1.27</v>
      </c>
      <c r="B538" s="37" t="str">
        <f>IF('Forward collapse simulation'!C548="","-",'Forward collapse simulation'!C548)</f>
        <v>-</v>
      </c>
      <c r="C538" s="85">
        <f>'Forward collapse simulation'!E548</f>
        <v>174.81</v>
      </c>
      <c r="D538" s="85">
        <f>'Forward collapse simulation'!F548</f>
        <v>38.54</v>
      </c>
      <c r="E538" s="85">
        <f>'Forward collapse simulation'!D548</f>
        <v>4.8789999999999996</v>
      </c>
      <c r="F538" s="85"/>
      <c r="G538" s="3" t="str">
        <f t="shared" si="369"/>
        <v>1.27</v>
      </c>
      <c r="H538" s="3" t="str">
        <f t="shared" si="370"/>
        <v>-</v>
      </c>
      <c r="I538" s="3">
        <f t="shared" si="371"/>
        <v>174.81</v>
      </c>
      <c r="J538" s="3">
        <f t="shared" si="372"/>
        <v>38.54</v>
      </c>
      <c r="K538" s="3">
        <f t="shared" si="373"/>
        <v>4.3910999999999998</v>
      </c>
      <c r="L538" s="85"/>
      <c r="M538" s="3" t="str">
        <f t="shared" si="374"/>
        <v>1.27</v>
      </c>
      <c r="N538" s="3" t="str">
        <f t="shared" si="375"/>
        <v>-</v>
      </c>
      <c r="O538" s="3">
        <f t="shared" si="376"/>
        <v>174.81</v>
      </c>
      <c r="P538" s="3">
        <f t="shared" si="377"/>
        <v>38.54</v>
      </c>
      <c r="Q538" s="3">
        <f t="shared" si="378"/>
        <v>3.9032</v>
      </c>
      <c r="R538" s="85"/>
      <c r="S538" s="3" t="str">
        <f t="shared" si="379"/>
        <v>1.27</v>
      </c>
      <c r="T538" s="3" t="str">
        <f t="shared" si="380"/>
        <v>-</v>
      </c>
      <c r="U538" s="3">
        <f t="shared" si="381"/>
        <v>174.81</v>
      </c>
      <c r="V538" s="3">
        <f t="shared" si="382"/>
        <v>38.54</v>
      </c>
      <c r="W538" s="3">
        <f t="shared" si="383"/>
        <v>3.4152999999999993</v>
      </c>
      <c r="X538" s="85"/>
      <c r="Y538" s="3" t="str">
        <f t="shared" si="384"/>
        <v>1.27</v>
      </c>
      <c r="Z538" s="3" t="str">
        <f t="shared" si="385"/>
        <v>-</v>
      </c>
      <c r="AA538" s="3">
        <f t="shared" si="386"/>
        <v>174.81</v>
      </c>
      <c r="AB538" s="3">
        <f t="shared" si="387"/>
        <v>38.54</v>
      </c>
      <c r="AC538" s="3">
        <f t="shared" si="388"/>
        <v>2.9273999999999996</v>
      </c>
      <c r="AD538" s="85"/>
      <c r="AE538" s="3" t="str">
        <f t="shared" si="389"/>
        <v>1.27</v>
      </c>
      <c r="AF538" s="3" t="str">
        <f t="shared" si="390"/>
        <v>-</v>
      </c>
      <c r="AG538" s="3">
        <f t="shared" si="391"/>
        <v>174.81</v>
      </c>
      <c r="AH538" s="3">
        <f t="shared" si="392"/>
        <v>38.54</v>
      </c>
      <c r="AI538" s="3">
        <f t="shared" si="393"/>
        <v>2.4394999999999998</v>
      </c>
      <c r="AJ538" s="85"/>
      <c r="AK538" s="3" t="str">
        <f t="shared" si="394"/>
        <v>1.27</v>
      </c>
      <c r="AL538" s="3" t="str">
        <f t="shared" si="395"/>
        <v>-</v>
      </c>
      <c r="AM538" s="3">
        <f t="shared" si="396"/>
        <v>174.81</v>
      </c>
      <c r="AN538" s="3">
        <f t="shared" si="397"/>
        <v>38.54</v>
      </c>
      <c r="AO538" s="3">
        <f t="shared" si="398"/>
        <v>1.9516</v>
      </c>
      <c r="AP538" s="85"/>
      <c r="AQ538" s="3" t="str">
        <f t="shared" si="399"/>
        <v>1.27</v>
      </c>
      <c r="AR538" s="3" t="str">
        <f t="shared" si="400"/>
        <v>-</v>
      </c>
      <c r="AS538" s="3">
        <f t="shared" si="401"/>
        <v>174.81</v>
      </c>
      <c r="AT538" s="3">
        <f t="shared" si="402"/>
        <v>38.54</v>
      </c>
      <c r="AU538" s="3">
        <f t="shared" si="403"/>
        <v>1.4636999999999998</v>
      </c>
      <c r="AV538" s="85"/>
      <c r="AW538" s="3" t="str">
        <f t="shared" si="404"/>
        <v>1.27</v>
      </c>
      <c r="AX538" s="3" t="str">
        <f t="shared" si="405"/>
        <v>-</v>
      </c>
      <c r="AY538" s="3">
        <f t="shared" si="406"/>
        <v>174.81</v>
      </c>
      <c r="AZ538" s="3">
        <f t="shared" si="407"/>
        <v>38.54</v>
      </c>
      <c r="BA538" s="3">
        <f t="shared" si="408"/>
        <v>0.9758</v>
      </c>
      <c r="BB538" s="85"/>
      <c r="BC538" s="3" t="str">
        <f t="shared" si="409"/>
        <v>1.27</v>
      </c>
      <c r="BD538" s="3" t="str">
        <f t="shared" si="410"/>
        <v>-</v>
      </c>
      <c r="BE538" s="3">
        <f t="shared" si="411"/>
        <v>174.81</v>
      </c>
      <c r="BF538" s="3">
        <f t="shared" si="412"/>
        <v>38.54</v>
      </c>
      <c r="BG538" s="3">
        <f t="shared" si="413"/>
        <v>0.4879</v>
      </c>
    </row>
    <row r="539" spans="1:59" x14ac:dyDescent="0.3">
      <c r="A539" s="1" t="str">
        <f>'Forward collapse simulation'!B549</f>
        <v>1.27</v>
      </c>
      <c r="B539" s="37" t="str">
        <f>IF('Forward collapse simulation'!C549="","-",'Forward collapse simulation'!C549)</f>
        <v>-</v>
      </c>
      <c r="C539" s="85">
        <f>'Forward collapse simulation'!E549</f>
        <v>175.09</v>
      </c>
      <c r="D539" s="85">
        <f>'Forward collapse simulation'!F549</f>
        <v>27.66</v>
      </c>
      <c r="E539" s="85">
        <f>'Forward collapse simulation'!D549</f>
        <v>4.2590000000000003</v>
      </c>
      <c r="F539" s="85"/>
      <c r="G539" s="3" t="str">
        <f t="shared" si="369"/>
        <v>1.27</v>
      </c>
      <c r="H539" s="3" t="str">
        <f t="shared" si="370"/>
        <v>-</v>
      </c>
      <c r="I539" s="3">
        <f t="shared" si="371"/>
        <v>175.09</v>
      </c>
      <c r="J539" s="3">
        <f t="shared" si="372"/>
        <v>27.66</v>
      </c>
      <c r="K539" s="3">
        <f t="shared" si="373"/>
        <v>3.8331000000000004</v>
      </c>
      <c r="L539" s="85"/>
      <c r="M539" s="3" t="str">
        <f t="shared" si="374"/>
        <v>1.27</v>
      </c>
      <c r="N539" s="3" t="str">
        <f t="shared" si="375"/>
        <v>-</v>
      </c>
      <c r="O539" s="3">
        <f t="shared" si="376"/>
        <v>175.09</v>
      </c>
      <c r="P539" s="3">
        <f t="shared" si="377"/>
        <v>27.66</v>
      </c>
      <c r="Q539" s="3">
        <f t="shared" si="378"/>
        <v>3.4072000000000005</v>
      </c>
      <c r="R539" s="85"/>
      <c r="S539" s="3" t="str">
        <f t="shared" si="379"/>
        <v>1.27</v>
      </c>
      <c r="T539" s="3" t="str">
        <f t="shared" si="380"/>
        <v>-</v>
      </c>
      <c r="U539" s="3">
        <f t="shared" si="381"/>
        <v>175.09</v>
      </c>
      <c r="V539" s="3">
        <f t="shared" si="382"/>
        <v>27.66</v>
      </c>
      <c r="W539" s="3">
        <f t="shared" si="383"/>
        <v>2.9813000000000001</v>
      </c>
      <c r="X539" s="85"/>
      <c r="Y539" s="3" t="str">
        <f t="shared" si="384"/>
        <v>1.27</v>
      </c>
      <c r="Z539" s="3" t="str">
        <f t="shared" si="385"/>
        <v>-</v>
      </c>
      <c r="AA539" s="3">
        <f t="shared" si="386"/>
        <v>175.09</v>
      </c>
      <c r="AB539" s="3">
        <f t="shared" si="387"/>
        <v>27.66</v>
      </c>
      <c r="AC539" s="3">
        <f t="shared" si="388"/>
        <v>2.5554000000000001</v>
      </c>
      <c r="AD539" s="85"/>
      <c r="AE539" s="3" t="str">
        <f t="shared" si="389"/>
        <v>1.27</v>
      </c>
      <c r="AF539" s="3" t="str">
        <f t="shared" si="390"/>
        <v>-</v>
      </c>
      <c r="AG539" s="3">
        <f t="shared" si="391"/>
        <v>175.09</v>
      </c>
      <c r="AH539" s="3">
        <f t="shared" si="392"/>
        <v>27.66</v>
      </c>
      <c r="AI539" s="3">
        <f t="shared" si="393"/>
        <v>2.1295000000000002</v>
      </c>
      <c r="AJ539" s="85"/>
      <c r="AK539" s="3" t="str">
        <f t="shared" si="394"/>
        <v>1.27</v>
      </c>
      <c r="AL539" s="3" t="str">
        <f t="shared" si="395"/>
        <v>-</v>
      </c>
      <c r="AM539" s="3">
        <f t="shared" si="396"/>
        <v>175.09</v>
      </c>
      <c r="AN539" s="3">
        <f t="shared" si="397"/>
        <v>27.66</v>
      </c>
      <c r="AO539" s="3">
        <f t="shared" si="398"/>
        <v>1.7036000000000002</v>
      </c>
      <c r="AP539" s="85"/>
      <c r="AQ539" s="3" t="str">
        <f t="shared" si="399"/>
        <v>1.27</v>
      </c>
      <c r="AR539" s="3" t="str">
        <f t="shared" si="400"/>
        <v>-</v>
      </c>
      <c r="AS539" s="3">
        <f t="shared" si="401"/>
        <v>175.09</v>
      </c>
      <c r="AT539" s="3">
        <f t="shared" si="402"/>
        <v>27.66</v>
      </c>
      <c r="AU539" s="3">
        <f t="shared" si="403"/>
        <v>1.2777000000000001</v>
      </c>
      <c r="AV539" s="85"/>
      <c r="AW539" s="3" t="str">
        <f t="shared" si="404"/>
        <v>1.27</v>
      </c>
      <c r="AX539" s="3" t="str">
        <f t="shared" si="405"/>
        <v>-</v>
      </c>
      <c r="AY539" s="3">
        <f t="shared" si="406"/>
        <v>175.09</v>
      </c>
      <c r="AZ539" s="3">
        <f t="shared" si="407"/>
        <v>27.66</v>
      </c>
      <c r="BA539" s="3">
        <f t="shared" si="408"/>
        <v>0.85180000000000011</v>
      </c>
      <c r="BB539" s="85"/>
      <c r="BC539" s="3" t="str">
        <f t="shared" si="409"/>
        <v>1.27</v>
      </c>
      <c r="BD539" s="3" t="str">
        <f t="shared" si="410"/>
        <v>-</v>
      </c>
      <c r="BE539" s="3">
        <f t="shared" si="411"/>
        <v>175.09</v>
      </c>
      <c r="BF539" s="3">
        <f t="shared" si="412"/>
        <v>27.66</v>
      </c>
      <c r="BG539" s="3">
        <f t="shared" si="413"/>
        <v>0.42590000000000006</v>
      </c>
    </row>
    <row r="540" spans="1:59" x14ac:dyDescent="0.3">
      <c r="A540" s="1" t="str">
        <f>'Forward collapse simulation'!B550</f>
        <v>1.27</v>
      </c>
      <c r="B540" s="37" t="str">
        <f>IF('Forward collapse simulation'!C550="","-",'Forward collapse simulation'!C550)</f>
        <v>-</v>
      </c>
      <c r="C540" s="85">
        <f>'Forward collapse simulation'!E550</f>
        <v>175.13</v>
      </c>
      <c r="D540" s="85">
        <f>'Forward collapse simulation'!F550</f>
        <v>15.32</v>
      </c>
      <c r="E540" s="85">
        <f>'Forward collapse simulation'!D550</f>
        <v>3.6259999999999999</v>
      </c>
      <c r="F540" s="85"/>
      <c r="G540" s="3" t="str">
        <f t="shared" si="369"/>
        <v>1.27</v>
      </c>
      <c r="H540" s="3" t="str">
        <f t="shared" si="370"/>
        <v>-</v>
      </c>
      <c r="I540" s="3">
        <f t="shared" si="371"/>
        <v>175.13</v>
      </c>
      <c r="J540" s="3">
        <f t="shared" si="372"/>
        <v>15.32</v>
      </c>
      <c r="K540" s="3">
        <f t="shared" si="373"/>
        <v>3.2633999999999999</v>
      </c>
      <c r="L540" s="85"/>
      <c r="M540" s="3" t="str">
        <f t="shared" si="374"/>
        <v>1.27</v>
      </c>
      <c r="N540" s="3" t="str">
        <f t="shared" si="375"/>
        <v>-</v>
      </c>
      <c r="O540" s="3">
        <f t="shared" si="376"/>
        <v>175.13</v>
      </c>
      <c r="P540" s="3">
        <f t="shared" si="377"/>
        <v>15.32</v>
      </c>
      <c r="Q540" s="3">
        <f t="shared" si="378"/>
        <v>2.9008000000000003</v>
      </c>
      <c r="R540" s="85"/>
      <c r="S540" s="3" t="str">
        <f t="shared" si="379"/>
        <v>1.27</v>
      </c>
      <c r="T540" s="3" t="str">
        <f t="shared" si="380"/>
        <v>-</v>
      </c>
      <c r="U540" s="3">
        <f t="shared" si="381"/>
        <v>175.13</v>
      </c>
      <c r="V540" s="3">
        <f t="shared" si="382"/>
        <v>15.32</v>
      </c>
      <c r="W540" s="3">
        <f t="shared" si="383"/>
        <v>2.5381999999999998</v>
      </c>
      <c r="X540" s="85"/>
      <c r="Y540" s="3" t="str">
        <f t="shared" si="384"/>
        <v>1.27</v>
      </c>
      <c r="Z540" s="3" t="str">
        <f t="shared" si="385"/>
        <v>-</v>
      </c>
      <c r="AA540" s="3">
        <f t="shared" si="386"/>
        <v>175.13</v>
      </c>
      <c r="AB540" s="3">
        <f t="shared" si="387"/>
        <v>15.32</v>
      </c>
      <c r="AC540" s="3">
        <f t="shared" si="388"/>
        <v>2.1755999999999998</v>
      </c>
      <c r="AD540" s="85"/>
      <c r="AE540" s="3" t="str">
        <f t="shared" si="389"/>
        <v>1.27</v>
      </c>
      <c r="AF540" s="3" t="str">
        <f t="shared" si="390"/>
        <v>-</v>
      </c>
      <c r="AG540" s="3">
        <f t="shared" si="391"/>
        <v>175.13</v>
      </c>
      <c r="AH540" s="3">
        <f t="shared" si="392"/>
        <v>15.32</v>
      </c>
      <c r="AI540" s="3">
        <f t="shared" si="393"/>
        <v>1.8129999999999999</v>
      </c>
      <c r="AJ540" s="85"/>
      <c r="AK540" s="3" t="str">
        <f t="shared" si="394"/>
        <v>1.27</v>
      </c>
      <c r="AL540" s="3" t="str">
        <f t="shared" si="395"/>
        <v>-</v>
      </c>
      <c r="AM540" s="3">
        <f t="shared" si="396"/>
        <v>175.13</v>
      </c>
      <c r="AN540" s="3">
        <f t="shared" si="397"/>
        <v>15.32</v>
      </c>
      <c r="AO540" s="3">
        <f t="shared" si="398"/>
        <v>1.4504000000000001</v>
      </c>
      <c r="AP540" s="85"/>
      <c r="AQ540" s="3" t="str">
        <f t="shared" si="399"/>
        <v>1.27</v>
      </c>
      <c r="AR540" s="3" t="str">
        <f t="shared" si="400"/>
        <v>-</v>
      </c>
      <c r="AS540" s="3">
        <f t="shared" si="401"/>
        <v>175.13</v>
      </c>
      <c r="AT540" s="3">
        <f t="shared" si="402"/>
        <v>15.32</v>
      </c>
      <c r="AU540" s="3">
        <f t="shared" si="403"/>
        <v>1.0877999999999999</v>
      </c>
      <c r="AV540" s="85"/>
      <c r="AW540" s="3" t="str">
        <f t="shared" si="404"/>
        <v>1.27</v>
      </c>
      <c r="AX540" s="3" t="str">
        <f t="shared" si="405"/>
        <v>-</v>
      </c>
      <c r="AY540" s="3">
        <f t="shared" si="406"/>
        <v>175.13</v>
      </c>
      <c r="AZ540" s="3">
        <f t="shared" si="407"/>
        <v>15.32</v>
      </c>
      <c r="BA540" s="3">
        <f t="shared" si="408"/>
        <v>0.72520000000000007</v>
      </c>
      <c r="BB540" s="85"/>
      <c r="BC540" s="3" t="str">
        <f t="shared" si="409"/>
        <v>1.27</v>
      </c>
      <c r="BD540" s="3" t="str">
        <f t="shared" si="410"/>
        <v>-</v>
      </c>
      <c r="BE540" s="3">
        <f t="shared" si="411"/>
        <v>175.13</v>
      </c>
      <c r="BF540" s="3">
        <f t="shared" si="412"/>
        <v>15.32</v>
      </c>
      <c r="BG540" s="3">
        <f t="shared" si="413"/>
        <v>0.36260000000000003</v>
      </c>
    </row>
    <row r="541" spans="1:59" x14ac:dyDescent="0.3">
      <c r="A541" s="1" t="str">
        <f>'Forward collapse simulation'!B551</f>
        <v>1.27</v>
      </c>
      <c r="B541" s="37" t="str">
        <f>IF('Forward collapse simulation'!C551="","-",'Forward collapse simulation'!C551)</f>
        <v>-</v>
      </c>
      <c r="C541" s="85">
        <f>'Forward collapse simulation'!E551</f>
        <v>174.6</v>
      </c>
      <c r="D541" s="85">
        <f>'Forward collapse simulation'!F551</f>
        <v>4.58</v>
      </c>
      <c r="E541" s="85">
        <f>'Forward collapse simulation'!D551</f>
        <v>3.157</v>
      </c>
      <c r="F541" s="85"/>
      <c r="G541" s="3" t="str">
        <f t="shared" si="369"/>
        <v>1.27</v>
      </c>
      <c r="H541" s="3" t="str">
        <f t="shared" si="370"/>
        <v>-</v>
      </c>
      <c r="I541" s="3">
        <f t="shared" si="371"/>
        <v>174.6</v>
      </c>
      <c r="J541" s="3">
        <f t="shared" si="372"/>
        <v>4.58</v>
      </c>
      <c r="K541" s="3">
        <f t="shared" si="373"/>
        <v>2.8412999999999999</v>
      </c>
      <c r="L541" s="85"/>
      <c r="M541" s="3" t="str">
        <f t="shared" si="374"/>
        <v>1.27</v>
      </c>
      <c r="N541" s="3" t="str">
        <f t="shared" si="375"/>
        <v>-</v>
      </c>
      <c r="O541" s="3">
        <f t="shared" si="376"/>
        <v>174.6</v>
      </c>
      <c r="P541" s="3">
        <f t="shared" si="377"/>
        <v>4.58</v>
      </c>
      <c r="Q541" s="3">
        <f t="shared" si="378"/>
        <v>2.5256000000000003</v>
      </c>
      <c r="R541" s="85"/>
      <c r="S541" s="3" t="str">
        <f t="shared" si="379"/>
        <v>1.27</v>
      </c>
      <c r="T541" s="3" t="str">
        <f t="shared" si="380"/>
        <v>-</v>
      </c>
      <c r="U541" s="3">
        <f t="shared" si="381"/>
        <v>174.6</v>
      </c>
      <c r="V541" s="3">
        <f t="shared" si="382"/>
        <v>4.58</v>
      </c>
      <c r="W541" s="3">
        <f t="shared" si="383"/>
        <v>2.2098999999999998</v>
      </c>
      <c r="X541" s="85"/>
      <c r="Y541" s="3" t="str">
        <f t="shared" si="384"/>
        <v>1.27</v>
      </c>
      <c r="Z541" s="3" t="str">
        <f t="shared" si="385"/>
        <v>-</v>
      </c>
      <c r="AA541" s="3">
        <f t="shared" si="386"/>
        <v>174.6</v>
      </c>
      <c r="AB541" s="3">
        <f t="shared" si="387"/>
        <v>4.58</v>
      </c>
      <c r="AC541" s="3">
        <f t="shared" si="388"/>
        <v>1.8941999999999999</v>
      </c>
      <c r="AD541" s="85"/>
      <c r="AE541" s="3" t="str">
        <f t="shared" si="389"/>
        <v>1.27</v>
      </c>
      <c r="AF541" s="3" t="str">
        <f t="shared" si="390"/>
        <v>-</v>
      </c>
      <c r="AG541" s="3">
        <f t="shared" si="391"/>
        <v>174.6</v>
      </c>
      <c r="AH541" s="3">
        <f t="shared" si="392"/>
        <v>4.58</v>
      </c>
      <c r="AI541" s="3">
        <f t="shared" si="393"/>
        <v>1.5785</v>
      </c>
      <c r="AJ541" s="85"/>
      <c r="AK541" s="3" t="str">
        <f t="shared" si="394"/>
        <v>1.27</v>
      </c>
      <c r="AL541" s="3" t="str">
        <f t="shared" si="395"/>
        <v>-</v>
      </c>
      <c r="AM541" s="3">
        <f t="shared" si="396"/>
        <v>174.6</v>
      </c>
      <c r="AN541" s="3">
        <f t="shared" si="397"/>
        <v>4.58</v>
      </c>
      <c r="AO541" s="3">
        <f t="shared" si="398"/>
        <v>1.2628000000000001</v>
      </c>
      <c r="AP541" s="85"/>
      <c r="AQ541" s="3" t="str">
        <f t="shared" si="399"/>
        <v>1.27</v>
      </c>
      <c r="AR541" s="3" t="str">
        <f t="shared" si="400"/>
        <v>-</v>
      </c>
      <c r="AS541" s="3">
        <f t="shared" si="401"/>
        <v>174.6</v>
      </c>
      <c r="AT541" s="3">
        <f t="shared" si="402"/>
        <v>4.58</v>
      </c>
      <c r="AU541" s="3">
        <f t="shared" si="403"/>
        <v>0.94709999999999994</v>
      </c>
      <c r="AV541" s="85"/>
      <c r="AW541" s="3" t="str">
        <f t="shared" si="404"/>
        <v>1.27</v>
      </c>
      <c r="AX541" s="3" t="str">
        <f t="shared" si="405"/>
        <v>-</v>
      </c>
      <c r="AY541" s="3">
        <f t="shared" si="406"/>
        <v>174.6</v>
      </c>
      <c r="AZ541" s="3">
        <f t="shared" si="407"/>
        <v>4.58</v>
      </c>
      <c r="BA541" s="3">
        <f t="shared" si="408"/>
        <v>0.63140000000000007</v>
      </c>
      <c r="BB541" s="85"/>
      <c r="BC541" s="3" t="str">
        <f t="shared" si="409"/>
        <v>1.27</v>
      </c>
      <c r="BD541" s="3" t="str">
        <f t="shared" si="410"/>
        <v>-</v>
      </c>
      <c r="BE541" s="3">
        <f t="shared" si="411"/>
        <v>174.6</v>
      </c>
      <c r="BF541" s="3">
        <f t="shared" si="412"/>
        <v>4.58</v>
      </c>
      <c r="BG541" s="3">
        <f t="shared" si="413"/>
        <v>0.31570000000000004</v>
      </c>
    </row>
    <row r="542" spans="1:59" x14ac:dyDescent="0.3">
      <c r="A542" s="1" t="str">
        <f>'Forward collapse simulation'!B552</f>
        <v>1.27</v>
      </c>
      <c r="B542" s="37" t="str">
        <f>IF('Forward collapse simulation'!C552="","-",'Forward collapse simulation'!C552)</f>
        <v>-</v>
      </c>
      <c r="C542" s="85">
        <f>'Forward collapse simulation'!E552</f>
        <v>174.27</v>
      </c>
      <c r="D542" s="85">
        <f>'Forward collapse simulation'!F552</f>
        <v>-8.06</v>
      </c>
      <c r="E542" s="85">
        <f>'Forward collapse simulation'!D552</f>
        <v>3.0470000000000002</v>
      </c>
      <c r="F542" s="85"/>
      <c r="G542" s="3" t="str">
        <f t="shared" si="369"/>
        <v>1.27</v>
      </c>
      <c r="H542" s="3" t="str">
        <f t="shared" si="370"/>
        <v>-</v>
      </c>
      <c r="I542" s="3">
        <f t="shared" si="371"/>
        <v>174.27</v>
      </c>
      <c r="J542" s="3">
        <f t="shared" si="372"/>
        <v>-8.06</v>
      </c>
      <c r="K542" s="3">
        <f t="shared" si="373"/>
        <v>2.7423000000000002</v>
      </c>
      <c r="L542" s="85"/>
      <c r="M542" s="3" t="str">
        <f t="shared" si="374"/>
        <v>1.27</v>
      </c>
      <c r="N542" s="3" t="str">
        <f t="shared" si="375"/>
        <v>-</v>
      </c>
      <c r="O542" s="3">
        <f t="shared" si="376"/>
        <v>174.27</v>
      </c>
      <c r="P542" s="3">
        <f t="shared" si="377"/>
        <v>-8.06</v>
      </c>
      <c r="Q542" s="3">
        <f t="shared" si="378"/>
        <v>2.4376000000000002</v>
      </c>
      <c r="R542" s="85"/>
      <c r="S542" s="3" t="str">
        <f t="shared" si="379"/>
        <v>1.27</v>
      </c>
      <c r="T542" s="3" t="str">
        <f t="shared" si="380"/>
        <v>-</v>
      </c>
      <c r="U542" s="3">
        <f t="shared" si="381"/>
        <v>174.27</v>
      </c>
      <c r="V542" s="3">
        <f t="shared" si="382"/>
        <v>-8.06</v>
      </c>
      <c r="W542" s="3">
        <f t="shared" si="383"/>
        <v>2.1328999999999998</v>
      </c>
      <c r="X542" s="85"/>
      <c r="Y542" s="3" t="str">
        <f t="shared" si="384"/>
        <v>1.27</v>
      </c>
      <c r="Z542" s="3" t="str">
        <f t="shared" si="385"/>
        <v>-</v>
      </c>
      <c r="AA542" s="3">
        <f t="shared" si="386"/>
        <v>174.27</v>
      </c>
      <c r="AB542" s="3">
        <f t="shared" si="387"/>
        <v>-8.06</v>
      </c>
      <c r="AC542" s="3">
        <f t="shared" si="388"/>
        <v>1.8282</v>
      </c>
      <c r="AD542" s="85"/>
      <c r="AE542" s="3" t="str">
        <f t="shared" si="389"/>
        <v>1.27</v>
      </c>
      <c r="AF542" s="3" t="str">
        <f t="shared" si="390"/>
        <v>-</v>
      </c>
      <c r="AG542" s="3">
        <f t="shared" si="391"/>
        <v>174.27</v>
      </c>
      <c r="AH542" s="3">
        <f t="shared" si="392"/>
        <v>-8.06</v>
      </c>
      <c r="AI542" s="3">
        <f t="shared" si="393"/>
        <v>1.5235000000000001</v>
      </c>
      <c r="AJ542" s="85"/>
      <c r="AK542" s="3" t="str">
        <f t="shared" si="394"/>
        <v>1.27</v>
      </c>
      <c r="AL542" s="3" t="str">
        <f t="shared" si="395"/>
        <v>-</v>
      </c>
      <c r="AM542" s="3">
        <f t="shared" si="396"/>
        <v>174.27</v>
      </c>
      <c r="AN542" s="3">
        <f t="shared" si="397"/>
        <v>-8.06</v>
      </c>
      <c r="AO542" s="3">
        <f t="shared" si="398"/>
        <v>1.2188000000000001</v>
      </c>
      <c r="AP542" s="85"/>
      <c r="AQ542" s="3" t="str">
        <f t="shared" si="399"/>
        <v>1.27</v>
      </c>
      <c r="AR542" s="3" t="str">
        <f t="shared" si="400"/>
        <v>-</v>
      </c>
      <c r="AS542" s="3">
        <f t="shared" si="401"/>
        <v>174.27</v>
      </c>
      <c r="AT542" s="3">
        <f t="shared" si="402"/>
        <v>-8.06</v>
      </c>
      <c r="AU542" s="3">
        <f t="shared" si="403"/>
        <v>0.91410000000000002</v>
      </c>
      <c r="AV542" s="85"/>
      <c r="AW542" s="3" t="str">
        <f t="shared" si="404"/>
        <v>1.27</v>
      </c>
      <c r="AX542" s="3" t="str">
        <f t="shared" si="405"/>
        <v>-</v>
      </c>
      <c r="AY542" s="3">
        <f t="shared" si="406"/>
        <v>174.27</v>
      </c>
      <c r="AZ542" s="3">
        <f t="shared" si="407"/>
        <v>-8.06</v>
      </c>
      <c r="BA542" s="3">
        <f t="shared" si="408"/>
        <v>0.60940000000000005</v>
      </c>
      <c r="BB542" s="85"/>
      <c r="BC542" s="3" t="str">
        <f t="shared" si="409"/>
        <v>1.27</v>
      </c>
      <c r="BD542" s="3" t="str">
        <f t="shared" si="410"/>
        <v>-</v>
      </c>
      <c r="BE542" s="3">
        <f t="shared" si="411"/>
        <v>174.27</v>
      </c>
      <c r="BF542" s="3">
        <f t="shared" si="412"/>
        <v>-8.06</v>
      </c>
      <c r="BG542" s="3">
        <f t="shared" si="413"/>
        <v>0.30470000000000003</v>
      </c>
    </row>
    <row r="543" spans="1:59" x14ac:dyDescent="0.3">
      <c r="A543" s="1" t="str">
        <f>'Forward collapse simulation'!B553</f>
        <v>1.27</v>
      </c>
      <c r="B543" s="37" t="str">
        <f>IF('Forward collapse simulation'!C553="","-",'Forward collapse simulation'!C553)</f>
        <v>-</v>
      </c>
      <c r="C543" s="85">
        <f>'Forward collapse simulation'!E553</f>
        <v>172.02</v>
      </c>
      <c r="D543" s="85">
        <f>'Forward collapse simulation'!F553</f>
        <v>-16.53</v>
      </c>
      <c r="E543" s="85">
        <f>'Forward collapse simulation'!D553</f>
        <v>3.0750000000000002</v>
      </c>
      <c r="F543" s="85"/>
      <c r="G543" s="3" t="str">
        <f t="shared" si="369"/>
        <v>1.27</v>
      </c>
      <c r="H543" s="3" t="str">
        <f t="shared" si="370"/>
        <v>-</v>
      </c>
      <c r="I543" s="3">
        <f t="shared" si="371"/>
        <v>172.02</v>
      </c>
      <c r="J543" s="3">
        <f t="shared" si="372"/>
        <v>-16.53</v>
      </c>
      <c r="K543" s="3">
        <f t="shared" si="373"/>
        <v>2.7675000000000001</v>
      </c>
      <c r="L543" s="85"/>
      <c r="M543" s="3" t="str">
        <f t="shared" si="374"/>
        <v>1.27</v>
      </c>
      <c r="N543" s="3" t="str">
        <f t="shared" si="375"/>
        <v>-</v>
      </c>
      <c r="O543" s="3">
        <f t="shared" si="376"/>
        <v>172.02</v>
      </c>
      <c r="P543" s="3">
        <f t="shared" si="377"/>
        <v>-16.53</v>
      </c>
      <c r="Q543" s="3">
        <f t="shared" si="378"/>
        <v>2.4600000000000004</v>
      </c>
      <c r="R543" s="85"/>
      <c r="S543" s="3" t="str">
        <f t="shared" si="379"/>
        <v>1.27</v>
      </c>
      <c r="T543" s="3" t="str">
        <f t="shared" si="380"/>
        <v>-</v>
      </c>
      <c r="U543" s="3">
        <f t="shared" si="381"/>
        <v>172.02</v>
      </c>
      <c r="V543" s="3">
        <f t="shared" si="382"/>
        <v>-16.53</v>
      </c>
      <c r="W543" s="3">
        <f t="shared" si="383"/>
        <v>2.1524999999999999</v>
      </c>
      <c r="X543" s="85"/>
      <c r="Y543" s="3" t="str">
        <f t="shared" si="384"/>
        <v>1.27</v>
      </c>
      <c r="Z543" s="3" t="str">
        <f t="shared" si="385"/>
        <v>-</v>
      </c>
      <c r="AA543" s="3">
        <f t="shared" si="386"/>
        <v>172.02</v>
      </c>
      <c r="AB543" s="3">
        <f t="shared" si="387"/>
        <v>-16.53</v>
      </c>
      <c r="AC543" s="3">
        <f t="shared" si="388"/>
        <v>1.845</v>
      </c>
      <c r="AD543" s="85"/>
      <c r="AE543" s="3" t="str">
        <f t="shared" si="389"/>
        <v>1.27</v>
      </c>
      <c r="AF543" s="3" t="str">
        <f t="shared" si="390"/>
        <v>-</v>
      </c>
      <c r="AG543" s="3">
        <f t="shared" si="391"/>
        <v>172.02</v>
      </c>
      <c r="AH543" s="3">
        <f t="shared" si="392"/>
        <v>-16.53</v>
      </c>
      <c r="AI543" s="3">
        <f t="shared" si="393"/>
        <v>1.5375000000000001</v>
      </c>
      <c r="AJ543" s="85"/>
      <c r="AK543" s="3" t="str">
        <f t="shared" si="394"/>
        <v>1.27</v>
      </c>
      <c r="AL543" s="3" t="str">
        <f t="shared" si="395"/>
        <v>-</v>
      </c>
      <c r="AM543" s="3">
        <f t="shared" si="396"/>
        <v>172.02</v>
      </c>
      <c r="AN543" s="3">
        <f t="shared" si="397"/>
        <v>-16.53</v>
      </c>
      <c r="AO543" s="3">
        <f t="shared" si="398"/>
        <v>1.2300000000000002</v>
      </c>
      <c r="AP543" s="85"/>
      <c r="AQ543" s="3" t="str">
        <f t="shared" si="399"/>
        <v>1.27</v>
      </c>
      <c r="AR543" s="3" t="str">
        <f t="shared" si="400"/>
        <v>-</v>
      </c>
      <c r="AS543" s="3">
        <f t="shared" si="401"/>
        <v>172.02</v>
      </c>
      <c r="AT543" s="3">
        <f t="shared" si="402"/>
        <v>-16.53</v>
      </c>
      <c r="AU543" s="3">
        <f t="shared" si="403"/>
        <v>0.92249999999999999</v>
      </c>
      <c r="AV543" s="85"/>
      <c r="AW543" s="3" t="str">
        <f t="shared" si="404"/>
        <v>1.27</v>
      </c>
      <c r="AX543" s="3" t="str">
        <f t="shared" si="405"/>
        <v>-</v>
      </c>
      <c r="AY543" s="3">
        <f t="shared" si="406"/>
        <v>172.02</v>
      </c>
      <c r="AZ543" s="3">
        <f t="shared" si="407"/>
        <v>-16.53</v>
      </c>
      <c r="BA543" s="3">
        <f t="shared" si="408"/>
        <v>0.6150000000000001</v>
      </c>
      <c r="BB543" s="85"/>
      <c r="BC543" s="3" t="str">
        <f t="shared" si="409"/>
        <v>1.27</v>
      </c>
      <c r="BD543" s="3" t="str">
        <f t="shared" si="410"/>
        <v>-</v>
      </c>
      <c r="BE543" s="3">
        <f t="shared" si="411"/>
        <v>172.02</v>
      </c>
      <c r="BF543" s="3">
        <f t="shared" si="412"/>
        <v>-16.53</v>
      </c>
      <c r="BG543" s="3">
        <f t="shared" si="413"/>
        <v>0.30750000000000005</v>
      </c>
    </row>
    <row r="544" spans="1:59" x14ac:dyDescent="0.3">
      <c r="A544" s="1" t="str">
        <f>'Forward collapse simulation'!B554</f>
        <v>1.27</v>
      </c>
      <c r="B544" s="37" t="str">
        <f>IF('Forward collapse simulation'!C554="","-",'Forward collapse simulation'!C554)</f>
        <v>-</v>
      </c>
      <c r="C544" s="85">
        <f>'Forward collapse simulation'!E554</f>
        <v>170.82</v>
      </c>
      <c r="D544" s="85">
        <f>'Forward collapse simulation'!F554</f>
        <v>-20.92</v>
      </c>
      <c r="E544" s="85">
        <f>'Forward collapse simulation'!D554</f>
        <v>2.7189999999999999</v>
      </c>
      <c r="F544" s="85"/>
      <c r="G544" s="3" t="str">
        <f t="shared" si="369"/>
        <v>1.27</v>
      </c>
      <c r="H544" s="3" t="str">
        <f t="shared" si="370"/>
        <v>-</v>
      </c>
      <c r="I544" s="3">
        <f t="shared" si="371"/>
        <v>170.82</v>
      </c>
      <c r="J544" s="3">
        <f t="shared" si="372"/>
        <v>-20.92</v>
      </c>
      <c r="K544" s="3">
        <f t="shared" si="373"/>
        <v>2.4470999999999998</v>
      </c>
      <c r="L544" s="85"/>
      <c r="M544" s="3" t="str">
        <f t="shared" si="374"/>
        <v>1.27</v>
      </c>
      <c r="N544" s="3" t="str">
        <f t="shared" si="375"/>
        <v>-</v>
      </c>
      <c r="O544" s="3">
        <f t="shared" si="376"/>
        <v>170.82</v>
      </c>
      <c r="P544" s="3">
        <f t="shared" si="377"/>
        <v>-20.92</v>
      </c>
      <c r="Q544" s="3">
        <f t="shared" si="378"/>
        <v>2.1751999999999998</v>
      </c>
      <c r="R544" s="85"/>
      <c r="S544" s="3" t="str">
        <f t="shared" si="379"/>
        <v>1.27</v>
      </c>
      <c r="T544" s="3" t="str">
        <f t="shared" si="380"/>
        <v>-</v>
      </c>
      <c r="U544" s="3">
        <f t="shared" si="381"/>
        <v>170.82</v>
      </c>
      <c r="V544" s="3">
        <f t="shared" si="382"/>
        <v>-20.92</v>
      </c>
      <c r="W544" s="3">
        <f t="shared" si="383"/>
        <v>1.9032999999999998</v>
      </c>
      <c r="X544" s="85"/>
      <c r="Y544" s="3" t="str">
        <f t="shared" si="384"/>
        <v>1.27</v>
      </c>
      <c r="Z544" s="3" t="str">
        <f t="shared" si="385"/>
        <v>-</v>
      </c>
      <c r="AA544" s="3">
        <f t="shared" si="386"/>
        <v>170.82</v>
      </c>
      <c r="AB544" s="3">
        <f t="shared" si="387"/>
        <v>-20.92</v>
      </c>
      <c r="AC544" s="3">
        <f t="shared" si="388"/>
        <v>1.6314</v>
      </c>
      <c r="AD544" s="85"/>
      <c r="AE544" s="3" t="str">
        <f t="shared" si="389"/>
        <v>1.27</v>
      </c>
      <c r="AF544" s="3" t="str">
        <f t="shared" si="390"/>
        <v>-</v>
      </c>
      <c r="AG544" s="3">
        <f t="shared" si="391"/>
        <v>170.82</v>
      </c>
      <c r="AH544" s="3">
        <f t="shared" si="392"/>
        <v>-20.92</v>
      </c>
      <c r="AI544" s="3">
        <f t="shared" si="393"/>
        <v>1.3594999999999999</v>
      </c>
      <c r="AJ544" s="85"/>
      <c r="AK544" s="3" t="str">
        <f t="shared" si="394"/>
        <v>1.27</v>
      </c>
      <c r="AL544" s="3" t="str">
        <f t="shared" si="395"/>
        <v>-</v>
      </c>
      <c r="AM544" s="3">
        <f t="shared" si="396"/>
        <v>170.82</v>
      </c>
      <c r="AN544" s="3">
        <f t="shared" si="397"/>
        <v>-20.92</v>
      </c>
      <c r="AO544" s="3">
        <f t="shared" si="398"/>
        <v>1.0875999999999999</v>
      </c>
      <c r="AP544" s="85"/>
      <c r="AQ544" s="3" t="str">
        <f t="shared" si="399"/>
        <v>1.27</v>
      </c>
      <c r="AR544" s="3" t="str">
        <f t="shared" si="400"/>
        <v>-</v>
      </c>
      <c r="AS544" s="3">
        <f t="shared" si="401"/>
        <v>170.82</v>
      </c>
      <c r="AT544" s="3">
        <f t="shared" si="402"/>
        <v>-20.92</v>
      </c>
      <c r="AU544" s="3">
        <f t="shared" si="403"/>
        <v>0.81569999999999998</v>
      </c>
      <c r="AV544" s="85"/>
      <c r="AW544" s="3" t="str">
        <f t="shared" si="404"/>
        <v>1.27</v>
      </c>
      <c r="AX544" s="3" t="str">
        <f t="shared" si="405"/>
        <v>-</v>
      </c>
      <c r="AY544" s="3">
        <f t="shared" si="406"/>
        <v>170.82</v>
      </c>
      <c r="AZ544" s="3">
        <f t="shared" si="407"/>
        <v>-20.92</v>
      </c>
      <c r="BA544" s="3">
        <f t="shared" si="408"/>
        <v>0.54379999999999995</v>
      </c>
      <c r="BB544" s="85"/>
      <c r="BC544" s="3" t="str">
        <f t="shared" si="409"/>
        <v>1.27</v>
      </c>
      <c r="BD544" s="3" t="str">
        <f t="shared" si="410"/>
        <v>-</v>
      </c>
      <c r="BE544" s="3">
        <f t="shared" si="411"/>
        <v>170.82</v>
      </c>
      <c r="BF544" s="3">
        <f t="shared" si="412"/>
        <v>-20.92</v>
      </c>
      <c r="BG544" s="3">
        <f t="shared" si="413"/>
        <v>0.27189999999999998</v>
      </c>
    </row>
    <row r="545" spans="1:59" x14ac:dyDescent="0.3">
      <c r="A545" s="1" t="str">
        <f>'Forward collapse simulation'!B555</f>
        <v>1.27</v>
      </c>
      <c r="B545" s="37" t="str">
        <f>IF('Forward collapse simulation'!C555="","-",'Forward collapse simulation'!C555)</f>
        <v>-</v>
      </c>
      <c r="C545" s="85">
        <f>'Forward collapse simulation'!E555</f>
        <v>167.67</v>
      </c>
      <c r="D545" s="85">
        <f>'Forward collapse simulation'!F555</f>
        <v>-26.62</v>
      </c>
      <c r="E545" s="85">
        <f>'Forward collapse simulation'!D555</f>
        <v>2.1629999999999998</v>
      </c>
      <c r="F545" s="85"/>
      <c r="G545" s="3" t="str">
        <f t="shared" si="369"/>
        <v>1.27</v>
      </c>
      <c r="H545" s="3" t="str">
        <f t="shared" si="370"/>
        <v>-</v>
      </c>
      <c r="I545" s="3">
        <f t="shared" si="371"/>
        <v>167.67</v>
      </c>
      <c r="J545" s="3">
        <f t="shared" si="372"/>
        <v>-26.62</v>
      </c>
      <c r="K545" s="3">
        <f t="shared" si="373"/>
        <v>1.9466999999999999</v>
      </c>
      <c r="L545" s="85"/>
      <c r="M545" s="3" t="str">
        <f t="shared" si="374"/>
        <v>1.27</v>
      </c>
      <c r="N545" s="3" t="str">
        <f t="shared" si="375"/>
        <v>-</v>
      </c>
      <c r="O545" s="3">
        <f t="shared" si="376"/>
        <v>167.67</v>
      </c>
      <c r="P545" s="3">
        <f t="shared" si="377"/>
        <v>-26.62</v>
      </c>
      <c r="Q545" s="3">
        <f t="shared" si="378"/>
        <v>1.7303999999999999</v>
      </c>
      <c r="R545" s="85"/>
      <c r="S545" s="3" t="str">
        <f t="shared" si="379"/>
        <v>1.27</v>
      </c>
      <c r="T545" s="3" t="str">
        <f t="shared" si="380"/>
        <v>-</v>
      </c>
      <c r="U545" s="3">
        <f t="shared" si="381"/>
        <v>167.67</v>
      </c>
      <c r="V545" s="3">
        <f t="shared" si="382"/>
        <v>-26.62</v>
      </c>
      <c r="W545" s="3">
        <f t="shared" si="383"/>
        <v>1.5140999999999998</v>
      </c>
      <c r="X545" s="85"/>
      <c r="Y545" s="3" t="str">
        <f t="shared" si="384"/>
        <v>1.27</v>
      </c>
      <c r="Z545" s="3" t="str">
        <f t="shared" si="385"/>
        <v>-</v>
      </c>
      <c r="AA545" s="3">
        <f t="shared" si="386"/>
        <v>167.67</v>
      </c>
      <c r="AB545" s="3">
        <f t="shared" si="387"/>
        <v>-26.62</v>
      </c>
      <c r="AC545" s="3">
        <f t="shared" si="388"/>
        <v>1.2977999999999998</v>
      </c>
      <c r="AD545" s="85"/>
      <c r="AE545" s="3" t="str">
        <f t="shared" si="389"/>
        <v>1.27</v>
      </c>
      <c r="AF545" s="3" t="str">
        <f t="shared" si="390"/>
        <v>-</v>
      </c>
      <c r="AG545" s="3">
        <f t="shared" si="391"/>
        <v>167.67</v>
      </c>
      <c r="AH545" s="3">
        <f t="shared" si="392"/>
        <v>-26.62</v>
      </c>
      <c r="AI545" s="3">
        <f t="shared" si="393"/>
        <v>1.0814999999999999</v>
      </c>
      <c r="AJ545" s="85"/>
      <c r="AK545" s="3" t="str">
        <f t="shared" si="394"/>
        <v>1.27</v>
      </c>
      <c r="AL545" s="3" t="str">
        <f t="shared" si="395"/>
        <v>-</v>
      </c>
      <c r="AM545" s="3">
        <f t="shared" si="396"/>
        <v>167.67</v>
      </c>
      <c r="AN545" s="3">
        <f t="shared" si="397"/>
        <v>-26.62</v>
      </c>
      <c r="AO545" s="3">
        <f t="shared" si="398"/>
        <v>0.86519999999999997</v>
      </c>
      <c r="AP545" s="85"/>
      <c r="AQ545" s="3" t="str">
        <f t="shared" si="399"/>
        <v>1.27</v>
      </c>
      <c r="AR545" s="3" t="str">
        <f t="shared" si="400"/>
        <v>-</v>
      </c>
      <c r="AS545" s="3">
        <f t="shared" si="401"/>
        <v>167.67</v>
      </c>
      <c r="AT545" s="3">
        <f t="shared" si="402"/>
        <v>-26.62</v>
      </c>
      <c r="AU545" s="3">
        <f t="shared" si="403"/>
        <v>0.64889999999999992</v>
      </c>
      <c r="AV545" s="85"/>
      <c r="AW545" s="3" t="str">
        <f t="shared" si="404"/>
        <v>1.27</v>
      </c>
      <c r="AX545" s="3" t="str">
        <f t="shared" si="405"/>
        <v>-</v>
      </c>
      <c r="AY545" s="3">
        <f t="shared" si="406"/>
        <v>167.67</v>
      </c>
      <c r="AZ545" s="3">
        <f t="shared" si="407"/>
        <v>-26.62</v>
      </c>
      <c r="BA545" s="3">
        <f t="shared" si="408"/>
        <v>0.43259999999999998</v>
      </c>
      <c r="BB545" s="85"/>
      <c r="BC545" s="3" t="str">
        <f t="shared" si="409"/>
        <v>1.27</v>
      </c>
      <c r="BD545" s="3" t="str">
        <f t="shared" si="410"/>
        <v>-</v>
      </c>
      <c r="BE545" s="3">
        <f t="shared" si="411"/>
        <v>167.67</v>
      </c>
      <c r="BF545" s="3">
        <f t="shared" si="412"/>
        <v>-26.62</v>
      </c>
      <c r="BG545" s="3">
        <f t="shared" si="413"/>
        <v>0.21629999999999999</v>
      </c>
    </row>
    <row r="546" spans="1:59" x14ac:dyDescent="0.3">
      <c r="A546" s="1" t="str">
        <f>'Forward collapse simulation'!B556</f>
        <v>1.27</v>
      </c>
      <c r="B546" s="37" t="str">
        <f>IF('Forward collapse simulation'!C556="","-",'Forward collapse simulation'!C556)</f>
        <v>-</v>
      </c>
      <c r="C546" s="85">
        <f>'Forward collapse simulation'!E556</f>
        <v>163.28</v>
      </c>
      <c r="D546" s="85">
        <f>'Forward collapse simulation'!F556</f>
        <v>-34.89</v>
      </c>
      <c r="E546" s="85">
        <f>'Forward collapse simulation'!D556</f>
        <v>1.657</v>
      </c>
      <c r="F546" s="85"/>
      <c r="G546" s="3" t="str">
        <f t="shared" si="369"/>
        <v>1.27</v>
      </c>
      <c r="H546" s="3" t="str">
        <f t="shared" si="370"/>
        <v>-</v>
      </c>
      <c r="I546" s="3">
        <f t="shared" si="371"/>
        <v>163.28</v>
      </c>
      <c r="J546" s="3">
        <f t="shared" si="372"/>
        <v>-34.89</v>
      </c>
      <c r="K546" s="3">
        <f t="shared" si="373"/>
        <v>1.4913000000000001</v>
      </c>
      <c r="L546" s="85"/>
      <c r="M546" s="3" t="str">
        <f t="shared" si="374"/>
        <v>1.27</v>
      </c>
      <c r="N546" s="3" t="str">
        <f t="shared" si="375"/>
        <v>-</v>
      </c>
      <c r="O546" s="3">
        <f t="shared" si="376"/>
        <v>163.28</v>
      </c>
      <c r="P546" s="3">
        <f t="shared" si="377"/>
        <v>-34.89</v>
      </c>
      <c r="Q546" s="3">
        <f t="shared" si="378"/>
        <v>1.3256000000000001</v>
      </c>
      <c r="R546" s="85"/>
      <c r="S546" s="3" t="str">
        <f t="shared" si="379"/>
        <v>1.27</v>
      </c>
      <c r="T546" s="3" t="str">
        <f t="shared" si="380"/>
        <v>-</v>
      </c>
      <c r="U546" s="3">
        <f t="shared" si="381"/>
        <v>163.28</v>
      </c>
      <c r="V546" s="3">
        <f t="shared" si="382"/>
        <v>-34.89</v>
      </c>
      <c r="W546" s="3">
        <f t="shared" si="383"/>
        <v>1.1598999999999999</v>
      </c>
      <c r="X546" s="85"/>
      <c r="Y546" s="3" t="str">
        <f t="shared" si="384"/>
        <v>1.27</v>
      </c>
      <c r="Z546" s="3" t="str">
        <f t="shared" si="385"/>
        <v>-</v>
      </c>
      <c r="AA546" s="3">
        <f t="shared" si="386"/>
        <v>163.28</v>
      </c>
      <c r="AB546" s="3">
        <f t="shared" si="387"/>
        <v>-34.89</v>
      </c>
      <c r="AC546" s="3">
        <f t="shared" si="388"/>
        <v>0.99419999999999997</v>
      </c>
      <c r="AD546" s="85"/>
      <c r="AE546" s="3" t="str">
        <f t="shared" si="389"/>
        <v>1.27</v>
      </c>
      <c r="AF546" s="3" t="str">
        <f t="shared" si="390"/>
        <v>-</v>
      </c>
      <c r="AG546" s="3">
        <f t="shared" si="391"/>
        <v>163.28</v>
      </c>
      <c r="AH546" s="3">
        <f t="shared" si="392"/>
        <v>-34.89</v>
      </c>
      <c r="AI546" s="3">
        <f t="shared" si="393"/>
        <v>0.82850000000000001</v>
      </c>
      <c r="AJ546" s="85"/>
      <c r="AK546" s="3" t="str">
        <f t="shared" si="394"/>
        <v>1.27</v>
      </c>
      <c r="AL546" s="3" t="str">
        <f t="shared" si="395"/>
        <v>-</v>
      </c>
      <c r="AM546" s="3">
        <f t="shared" si="396"/>
        <v>163.28</v>
      </c>
      <c r="AN546" s="3">
        <f t="shared" si="397"/>
        <v>-34.89</v>
      </c>
      <c r="AO546" s="3">
        <f t="shared" si="398"/>
        <v>0.66280000000000006</v>
      </c>
      <c r="AP546" s="85"/>
      <c r="AQ546" s="3" t="str">
        <f t="shared" si="399"/>
        <v>1.27</v>
      </c>
      <c r="AR546" s="3" t="str">
        <f t="shared" si="400"/>
        <v>-</v>
      </c>
      <c r="AS546" s="3">
        <f t="shared" si="401"/>
        <v>163.28</v>
      </c>
      <c r="AT546" s="3">
        <f t="shared" si="402"/>
        <v>-34.89</v>
      </c>
      <c r="AU546" s="3">
        <f t="shared" si="403"/>
        <v>0.49709999999999999</v>
      </c>
      <c r="AV546" s="85"/>
      <c r="AW546" s="3" t="str">
        <f t="shared" si="404"/>
        <v>1.27</v>
      </c>
      <c r="AX546" s="3" t="str">
        <f t="shared" si="405"/>
        <v>-</v>
      </c>
      <c r="AY546" s="3">
        <f t="shared" si="406"/>
        <v>163.28</v>
      </c>
      <c r="AZ546" s="3">
        <f t="shared" si="407"/>
        <v>-34.89</v>
      </c>
      <c r="BA546" s="3">
        <f t="shared" si="408"/>
        <v>0.33140000000000003</v>
      </c>
      <c r="BB546" s="85"/>
      <c r="BC546" s="3" t="str">
        <f t="shared" si="409"/>
        <v>1.27</v>
      </c>
      <c r="BD546" s="3" t="str">
        <f t="shared" si="410"/>
        <v>-</v>
      </c>
      <c r="BE546" s="3">
        <f t="shared" si="411"/>
        <v>163.28</v>
      </c>
      <c r="BF546" s="3">
        <f t="shared" si="412"/>
        <v>-34.89</v>
      </c>
      <c r="BG546" s="3">
        <f t="shared" si="413"/>
        <v>0.16570000000000001</v>
      </c>
    </row>
    <row r="547" spans="1:59" x14ac:dyDescent="0.3">
      <c r="A547" s="1" t="str">
        <f>'Forward collapse simulation'!B557</f>
        <v>1.27</v>
      </c>
      <c r="B547" s="37" t="str">
        <f>IF('Forward collapse simulation'!C557="","-",'Forward collapse simulation'!C557)</f>
        <v>-</v>
      </c>
      <c r="C547" s="85">
        <f>'Forward collapse simulation'!E557</f>
        <v>161.25</v>
      </c>
      <c r="D547" s="85">
        <f>'Forward collapse simulation'!F557</f>
        <v>-44.98</v>
      </c>
      <c r="E547" s="85">
        <f>'Forward collapse simulation'!D557</f>
        <v>1.381</v>
      </c>
      <c r="F547" s="85"/>
      <c r="G547" s="3" t="str">
        <f t="shared" si="369"/>
        <v>1.27</v>
      </c>
      <c r="H547" s="3" t="str">
        <f t="shared" si="370"/>
        <v>-</v>
      </c>
      <c r="I547" s="3">
        <f t="shared" si="371"/>
        <v>161.25</v>
      </c>
      <c r="J547" s="3">
        <f t="shared" si="372"/>
        <v>-44.98</v>
      </c>
      <c r="K547" s="3">
        <f t="shared" si="373"/>
        <v>1.2429000000000001</v>
      </c>
      <c r="L547" s="85"/>
      <c r="M547" s="3" t="str">
        <f t="shared" si="374"/>
        <v>1.27</v>
      </c>
      <c r="N547" s="3" t="str">
        <f t="shared" si="375"/>
        <v>-</v>
      </c>
      <c r="O547" s="3">
        <f t="shared" si="376"/>
        <v>161.25</v>
      </c>
      <c r="P547" s="3">
        <f t="shared" si="377"/>
        <v>-44.98</v>
      </c>
      <c r="Q547" s="3">
        <f t="shared" si="378"/>
        <v>1.1048</v>
      </c>
      <c r="R547" s="85"/>
      <c r="S547" s="3" t="str">
        <f t="shared" si="379"/>
        <v>1.27</v>
      </c>
      <c r="T547" s="3" t="str">
        <f t="shared" si="380"/>
        <v>-</v>
      </c>
      <c r="U547" s="3">
        <f t="shared" si="381"/>
        <v>161.25</v>
      </c>
      <c r="V547" s="3">
        <f t="shared" si="382"/>
        <v>-44.98</v>
      </c>
      <c r="W547" s="3">
        <f t="shared" si="383"/>
        <v>0.96669999999999989</v>
      </c>
      <c r="X547" s="85"/>
      <c r="Y547" s="3" t="str">
        <f t="shared" si="384"/>
        <v>1.27</v>
      </c>
      <c r="Z547" s="3" t="str">
        <f t="shared" si="385"/>
        <v>-</v>
      </c>
      <c r="AA547" s="3">
        <f t="shared" si="386"/>
        <v>161.25</v>
      </c>
      <c r="AB547" s="3">
        <f t="shared" si="387"/>
        <v>-44.98</v>
      </c>
      <c r="AC547" s="3">
        <f t="shared" si="388"/>
        <v>0.8286</v>
      </c>
      <c r="AD547" s="85"/>
      <c r="AE547" s="3" t="str">
        <f t="shared" si="389"/>
        <v>1.27</v>
      </c>
      <c r="AF547" s="3" t="str">
        <f t="shared" si="390"/>
        <v>-</v>
      </c>
      <c r="AG547" s="3">
        <f t="shared" si="391"/>
        <v>161.25</v>
      </c>
      <c r="AH547" s="3">
        <f t="shared" si="392"/>
        <v>-44.98</v>
      </c>
      <c r="AI547" s="3">
        <f t="shared" si="393"/>
        <v>0.6905</v>
      </c>
      <c r="AJ547" s="85"/>
      <c r="AK547" s="3" t="str">
        <f t="shared" si="394"/>
        <v>1.27</v>
      </c>
      <c r="AL547" s="3" t="str">
        <f t="shared" si="395"/>
        <v>-</v>
      </c>
      <c r="AM547" s="3">
        <f t="shared" si="396"/>
        <v>161.25</v>
      </c>
      <c r="AN547" s="3">
        <f t="shared" si="397"/>
        <v>-44.98</v>
      </c>
      <c r="AO547" s="3">
        <f t="shared" si="398"/>
        <v>0.5524</v>
      </c>
      <c r="AP547" s="85"/>
      <c r="AQ547" s="3" t="str">
        <f t="shared" si="399"/>
        <v>1.27</v>
      </c>
      <c r="AR547" s="3" t="str">
        <f t="shared" si="400"/>
        <v>-</v>
      </c>
      <c r="AS547" s="3">
        <f t="shared" si="401"/>
        <v>161.25</v>
      </c>
      <c r="AT547" s="3">
        <f t="shared" si="402"/>
        <v>-44.98</v>
      </c>
      <c r="AU547" s="3">
        <f t="shared" si="403"/>
        <v>0.4143</v>
      </c>
      <c r="AV547" s="85"/>
      <c r="AW547" s="3" t="str">
        <f t="shared" si="404"/>
        <v>1.27</v>
      </c>
      <c r="AX547" s="3" t="str">
        <f t="shared" si="405"/>
        <v>-</v>
      </c>
      <c r="AY547" s="3">
        <f t="shared" si="406"/>
        <v>161.25</v>
      </c>
      <c r="AZ547" s="3">
        <f t="shared" si="407"/>
        <v>-44.98</v>
      </c>
      <c r="BA547" s="3">
        <f t="shared" si="408"/>
        <v>0.2762</v>
      </c>
      <c r="BB547" s="85"/>
      <c r="BC547" s="3" t="str">
        <f t="shared" si="409"/>
        <v>1.27</v>
      </c>
      <c r="BD547" s="3" t="str">
        <f t="shared" si="410"/>
        <v>-</v>
      </c>
      <c r="BE547" s="3">
        <f t="shared" si="411"/>
        <v>161.25</v>
      </c>
      <c r="BF547" s="3">
        <f t="shared" si="412"/>
        <v>-44.98</v>
      </c>
      <c r="BG547" s="3">
        <f t="shared" si="413"/>
        <v>0.1381</v>
      </c>
    </row>
    <row r="548" spans="1:59" x14ac:dyDescent="0.3">
      <c r="A548" s="1" t="str">
        <f>'Forward collapse simulation'!B558</f>
        <v>1.27</v>
      </c>
      <c r="B548" s="37" t="str">
        <f>IF('Forward collapse simulation'!C558="","-",'Forward collapse simulation'!C558)</f>
        <v>-</v>
      </c>
      <c r="C548" s="85">
        <f>'Forward collapse simulation'!E558</f>
        <v>144.51</v>
      </c>
      <c r="D548" s="85">
        <f>'Forward collapse simulation'!F558</f>
        <v>-66.680000000000007</v>
      </c>
      <c r="E548" s="85">
        <f>'Forward collapse simulation'!D558</f>
        <v>1.1140000000000001</v>
      </c>
      <c r="F548" s="85"/>
      <c r="G548" s="3" t="str">
        <f t="shared" si="369"/>
        <v>1.27</v>
      </c>
      <c r="H548" s="3" t="str">
        <f t="shared" si="370"/>
        <v>-</v>
      </c>
      <c r="I548" s="3">
        <f t="shared" si="371"/>
        <v>144.51</v>
      </c>
      <c r="J548" s="3">
        <f t="shared" si="372"/>
        <v>-66.680000000000007</v>
      </c>
      <c r="K548" s="3">
        <f t="shared" si="373"/>
        <v>1.0026000000000002</v>
      </c>
      <c r="L548" s="85"/>
      <c r="M548" s="3" t="str">
        <f t="shared" si="374"/>
        <v>1.27</v>
      </c>
      <c r="N548" s="3" t="str">
        <f t="shared" si="375"/>
        <v>-</v>
      </c>
      <c r="O548" s="3">
        <f t="shared" si="376"/>
        <v>144.51</v>
      </c>
      <c r="P548" s="3">
        <f t="shared" si="377"/>
        <v>-66.680000000000007</v>
      </c>
      <c r="Q548" s="3">
        <f t="shared" si="378"/>
        <v>0.8912000000000001</v>
      </c>
      <c r="R548" s="85"/>
      <c r="S548" s="3" t="str">
        <f t="shared" si="379"/>
        <v>1.27</v>
      </c>
      <c r="T548" s="3" t="str">
        <f t="shared" si="380"/>
        <v>-</v>
      </c>
      <c r="U548" s="3">
        <f t="shared" si="381"/>
        <v>144.51</v>
      </c>
      <c r="V548" s="3">
        <f t="shared" si="382"/>
        <v>-66.680000000000007</v>
      </c>
      <c r="W548" s="3">
        <f t="shared" si="383"/>
        <v>0.77980000000000005</v>
      </c>
      <c r="X548" s="85"/>
      <c r="Y548" s="3" t="str">
        <f t="shared" si="384"/>
        <v>1.27</v>
      </c>
      <c r="Z548" s="3" t="str">
        <f t="shared" si="385"/>
        <v>-</v>
      </c>
      <c r="AA548" s="3">
        <f t="shared" si="386"/>
        <v>144.51</v>
      </c>
      <c r="AB548" s="3">
        <f t="shared" si="387"/>
        <v>-66.680000000000007</v>
      </c>
      <c r="AC548" s="3">
        <f t="shared" si="388"/>
        <v>0.66839999999999999</v>
      </c>
      <c r="AD548" s="85"/>
      <c r="AE548" s="3" t="str">
        <f t="shared" si="389"/>
        <v>1.27</v>
      </c>
      <c r="AF548" s="3" t="str">
        <f t="shared" si="390"/>
        <v>-</v>
      </c>
      <c r="AG548" s="3">
        <f t="shared" si="391"/>
        <v>144.51</v>
      </c>
      <c r="AH548" s="3">
        <f t="shared" si="392"/>
        <v>-66.680000000000007</v>
      </c>
      <c r="AI548" s="3">
        <f t="shared" si="393"/>
        <v>0.55700000000000005</v>
      </c>
      <c r="AJ548" s="85"/>
      <c r="AK548" s="3" t="str">
        <f t="shared" si="394"/>
        <v>1.27</v>
      </c>
      <c r="AL548" s="3" t="str">
        <f t="shared" si="395"/>
        <v>-</v>
      </c>
      <c r="AM548" s="3">
        <f t="shared" si="396"/>
        <v>144.51</v>
      </c>
      <c r="AN548" s="3">
        <f t="shared" si="397"/>
        <v>-66.680000000000007</v>
      </c>
      <c r="AO548" s="3">
        <f t="shared" si="398"/>
        <v>0.44560000000000005</v>
      </c>
      <c r="AP548" s="85"/>
      <c r="AQ548" s="3" t="str">
        <f t="shared" si="399"/>
        <v>1.27</v>
      </c>
      <c r="AR548" s="3" t="str">
        <f t="shared" si="400"/>
        <v>-</v>
      </c>
      <c r="AS548" s="3">
        <f t="shared" si="401"/>
        <v>144.51</v>
      </c>
      <c r="AT548" s="3">
        <f t="shared" si="402"/>
        <v>-66.680000000000007</v>
      </c>
      <c r="AU548" s="3">
        <f t="shared" si="403"/>
        <v>0.3342</v>
      </c>
      <c r="AV548" s="85"/>
      <c r="AW548" s="3" t="str">
        <f t="shared" si="404"/>
        <v>1.27</v>
      </c>
      <c r="AX548" s="3" t="str">
        <f t="shared" si="405"/>
        <v>-</v>
      </c>
      <c r="AY548" s="3">
        <f t="shared" si="406"/>
        <v>144.51</v>
      </c>
      <c r="AZ548" s="3">
        <f t="shared" si="407"/>
        <v>-66.680000000000007</v>
      </c>
      <c r="BA548" s="3">
        <f t="shared" si="408"/>
        <v>0.22280000000000003</v>
      </c>
      <c r="BB548" s="85"/>
      <c r="BC548" s="3" t="str">
        <f t="shared" si="409"/>
        <v>1.27</v>
      </c>
      <c r="BD548" s="3" t="str">
        <f t="shared" si="410"/>
        <v>-</v>
      </c>
      <c r="BE548" s="3">
        <f t="shared" si="411"/>
        <v>144.51</v>
      </c>
      <c r="BF548" s="3">
        <f t="shared" si="412"/>
        <v>-66.680000000000007</v>
      </c>
      <c r="BG548" s="3">
        <f t="shared" si="413"/>
        <v>0.11140000000000001</v>
      </c>
    </row>
    <row r="549" spans="1:59" x14ac:dyDescent="0.3">
      <c r="A549" s="1" t="str">
        <f>'Forward collapse simulation'!B559</f>
        <v>1.27</v>
      </c>
      <c r="B549" s="37" t="str">
        <f>IF('Forward collapse simulation'!C559="","-",'Forward collapse simulation'!C559)</f>
        <v>1.20</v>
      </c>
      <c r="C549" s="85">
        <f>'Forward collapse simulation'!E559</f>
        <v>313.61</v>
      </c>
      <c r="D549" s="85">
        <f>'Forward collapse simulation'!F559</f>
        <v>0.16</v>
      </c>
      <c r="E549" s="85">
        <f>'Forward collapse simulation'!D559</f>
        <v>17.812000000000001</v>
      </c>
      <c r="F549" s="85"/>
      <c r="G549" s="3" t="str">
        <f t="shared" si="369"/>
        <v>1.27</v>
      </c>
      <c r="H549" s="3" t="str">
        <f t="shared" si="370"/>
        <v>1.20</v>
      </c>
      <c r="I549" s="3">
        <f t="shared" si="371"/>
        <v>313.61</v>
      </c>
      <c r="J549" s="3">
        <f t="shared" si="372"/>
        <v>0.16</v>
      </c>
      <c r="K549" s="3">
        <f t="shared" si="373"/>
        <v>17.812000000000001</v>
      </c>
      <c r="L549" s="85"/>
      <c r="M549" s="3" t="str">
        <f t="shared" si="374"/>
        <v>1.27</v>
      </c>
      <c r="N549" s="3" t="str">
        <f t="shared" si="375"/>
        <v>1.20</v>
      </c>
      <c r="O549" s="3">
        <f t="shared" si="376"/>
        <v>313.61</v>
      </c>
      <c r="P549" s="3">
        <f t="shared" si="377"/>
        <v>0.16</v>
      </c>
      <c r="Q549" s="3">
        <f t="shared" si="378"/>
        <v>17.812000000000001</v>
      </c>
      <c r="R549" s="85"/>
      <c r="S549" s="3" t="str">
        <f t="shared" si="379"/>
        <v>1.27</v>
      </c>
      <c r="T549" s="3" t="str">
        <f t="shared" si="380"/>
        <v>1.20</v>
      </c>
      <c r="U549" s="3">
        <f t="shared" si="381"/>
        <v>313.61</v>
      </c>
      <c r="V549" s="3">
        <f t="shared" si="382"/>
        <v>0.16</v>
      </c>
      <c r="W549" s="3">
        <f t="shared" si="383"/>
        <v>17.812000000000001</v>
      </c>
      <c r="X549" s="85"/>
      <c r="Y549" s="3" t="str">
        <f t="shared" si="384"/>
        <v>1.27</v>
      </c>
      <c r="Z549" s="3" t="str">
        <f t="shared" si="385"/>
        <v>1.20</v>
      </c>
      <c r="AA549" s="3">
        <f t="shared" si="386"/>
        <v>313.61</v>
      </c>
      <c r="AB549" s="3">
        <f t="shared" si="387"/>
        <v>0.16</v>
      </c>
      <c r="AC549" s="3">
        <f t="shared" si="388"/>
        <v>17.812000000000001</v>
      </c>
      <c r="AD549" s="85"/>
      <c r="AE549" s="3" t="str">
        <f t="shared" si="389"/>
        <v>1.27</v>
      </c>
      <c r="AF549" s="3" t="str">
        <f t="shared" si="390"/>
        <v>1.20</v>
      </c>
      <c r="AG549" s="3">
        <f t="shared" si="391"/>
        <v>313.61</v>
      </c>
      <c r="AH549" s="3">
        <f t="shared" si="392"/>
        <v>0.16</v>
      </c>
      <c r="AI549" s="3">
        <f t="shared" si="393"/>
        <v>17.812000000000001</v>
      </c>
      <c r="AJ549" s="85"/>
      <c r="AK549" s="3" t="str">
        <f t="shared" si="394"/>
        <v>1.27</v>
      </c>
      <c r="AL549" s="3" t="str">
        <f t="shared" si="395"/>
        <v>1.20</v>
      </c>
      <c r="AM549" s="3">
        <f t="shared" si="396"/>
        <v>313.61</v>
      </c>
      <c r="AN549" s="3">
        <f t="shared" si="397"/>
        <v>0.16</v>
      </c>
      <c r="AO549" s="3">
        <f t="shared" si="398"/>
        <v>17.812000000000001</v>
      </c>
      <c r="AP549" s="85"/>
      <c r="AQ549" s="3" t="str">
        <f t="shared" si="399"/>
        <v>1.27</v>
      </c>
      <c r="AR549" s="3" t="str">
        <f t="shared" si="400"/>
        <v>1.20</v>
      </c>
      <c r="AS549" s="3">
        <f t="shared" si="401"/>
        <v>313.61</v>
      </c>
      <c r="AT549" s="3">
        <f t="shared" si="402"/>
        <v>0.16</v>
      </c>
      <c r="AU549" s="3">
        <f t="shared" si="403"/>
        <v>17.812000000000001</v>
      </c>
      <c r="AV549" s="85"/>
      <c r="AW549" s="3" t="str">
        <f t="shared" si="404"/>
        <v>1.27</v>
      </c>
      <c r="AX549" s="3" t="str">
        <f t="shared" si="405"/>
        <v>1.20</v>
      </c>
      <c r="AY549" s="3">
        <f t="shared" si="406"/>
        <v>313.61</v>
      </c>
      <c r="AZ549" s="3">
        <f t="shared" si="407"/>
        <v>0.16</v>
      </c>
      <c r="BA549" s="3">
        <f t="shared" si="408"/>
        <v>17.812000000000001</v>
      </c>
      <c r="BB549" s="85"/>
      <c r="BC549" s="3" t="str">
        <f t="shared" si="409"/>
        <v>1.27</v>
      </c>
      <c r="BD549" s="3" t="str">
        <f t="shared" si="410"/>
        <v>1.20</v>
      </c>
      <c r="BE549" s="3">
        <f t="shared" si="411"/>
        <v>313.61</v>
      </c>
      <c r="BF549" s="3">
        <f t="shared" si="412"/>
        <v>0.16</v>
      </c>
      <c r="BG549" s="3">
        <f t="shared" si="413"/>
        <v>17.812000000000001</v>
      </c>
    </row>
    <row r="550" spans="1:59" x14ac:dyDescent="0.3">
      <c r="A550" s="1" t="str">
        <f>'Forward collapse simulation'!B560</f>
        <v>1.27</v>
      </c>
      <c r="B550" s="37" t="str">
        <f>IF('Forward collapse simulation'!C560="","-",'Forward collapse simulation'!C560)</f>
        <v>1.28</v>
      </c>
      <c r="C550" s="85">
        <f>'Forward collapse simulation'!E560</f>
        <v>90.49</v>
      </c>
      <c r="D550" s="85">
        <f>'Forward collapse simulation'!F560</f>
        <v>-2.4900000000000002</v>
      </c>
      <c r="E550" s="85">
        <f>'Forward collapse simulation'!D560</f>
        <v>5.53</v>
      </c>
      <c r="F550" s="85"/>
      <c r="G550" s="3" t="str">
        <f t="shared" si="369"/>
        <v>1.27</v>
      </c>
      <c r="H550" s="3" t="str">
        <f t="shared" si="370"/>
        <v>1.28</v>
      </c>
      <c r="I550" s="3">
        <f t="shared" si="371"/>
        <v>90.49</v>
      </c>
      <c r="J550" s="3">
        <f t="shared" si="372"/>
        <v>-2.4900000000000002</v>
      </c>
      <c r="K550" s="3">
        <f t="shared" si="373"/>
        <v>5.53</v>
      </c>
      <c r="L550" s="85"/>
      <c r="M550" s="3" t="str">
        <f t="shared" si="374"/>
        <v>1.27</v>
      </c>
      <c r="N550" s="3" t="str">
        <f t="shared" si="375"/>
        <v>1.28</v>
      </c>
      <c r="O550" s="3">
        <f t="shared" si="376"/>
        <v>90.49</v>
      </c>
      <c r="P550" s="3">
        <f t="shared" si="377"/>
        <v>-2.4900000000000002</v>
      </c>
      <c r="Q550" s="3">
        <f t="shared" si="378"/>
        <v>5.53</v>
      </c>
      <c r="R550" s="85"/>
      <c r="S550" s="3" t="str">
        <f t="shared" si="379"/>
        <v>1.27</v>
      </c>
      <c r="T550" s="3" t="str">
        <f t="shared" si="380"/>
        <v>1.28</v>
      </c>
      <c r="U550" s="3">
        <f t="shared" si="381"/>
        <v>90.49</v>
      </c>
      <c r="V550" s="3">
        <f t="shared" si="382"/>
        <v>-2.4900000000000002</v>
      </c>
      <c r="W550" s="3">
        <f t="shared" si="383"/>
        <v>5.53</v>
      </c>
      <c r="X550" s="85"/>
      <c r="Y550" s="3" t="str">
        <f t="shared" si="384"/>
        <v>1.27</v>
      </c>
      <c r="Z550" s="3" t="str">
        <f t="shared" si="385"/>
        <v>1.28</v>
      </c>
      <c r="AA550" s="3">
        <f t="shared" si="386"/>
        <v>90.49</v>
      </c>
      <c r="AB550" s="3">
        <f t="shared" si="387"/>
        <v>-2.4900000000000002</v>
      </c>
      <c r="AC550" s="3">
        <f t="shared" si="388"/>
        <v>5.53</v>
      </c>
      <c r="AD550" s="85"/>
      <c r="AE550" s="3" t="str">
        <f t="shared" si="389"/>
        <v>1.27</v>
      </c>
      <c r="AF550" s="3" t="str">
        <f t="shared" si="390"/>
        <v>1.28</v>
      </c>
      <c r="AG550" s="3">
        <f t="shared" si="391"/>
        <v>90.49</v>
      </c>
      <c r="AH550" s="3">
        <f t="shared" si="392"/>
        <v>-2.4900000000000002</v>
      </c>
      <c r="AI550" s="3">
        <f t="shared" si="393"/>
        <v>5.53</v>
      </c>
      <c r="AJ550" s="85"/>
      <c r="AK550" s="3" t="str">
        <f t="shared" si="394"/>
        <v>1.27</v>
      </c>
      <c r="AL550" s="3" t="str">
        <f t="shared" si="395"/>
        <v>1.28</v>
      </c>
      <c r="AM550" s="3">
        <f t="shared" si="396"/>
        <v>90.49</v>
      </c>
      <c r="AN550" s="3">
        <f t="shared" si="397"/>
        <v>-2.4900000000000002</v>
      </c>
      <c r="AO550" s="3">
        <f t="shared" si="398"/>
        <v>5.53</v>
      </c>
      <c r="AP550" s="85"/>
      <c r="AQ550" s="3" t="str">
        <f t="shared" si="399"/>
        <v>1.27</v>
      </c>
      <c r="AR550" s="3" t="str">
        <f t="shared" si="400"/>
        <v>1.28</v>
      </c>
      <c r="AS550" s="3">
        <f t="shared" si="401"/>
        <v>90.49</v>
      </c>
      <c r="AT550" s="3">
        <f t="shared" si="402"/>
        <v>-2.4900000000000002</v>
      </c>
      <c r="AU550" s="3">
        <f t="shared" si="403"/>
        <v>5.53</v>
      </c>
      <c r="AV550" s="85"/>
      <c r="AW550" s="3" t="str">
        <f t="shared" si="404"/>
        <v>1.27</v>
      </c>
      <c r="AX550" s="3" t="str">
        <f t="shared" si="405"/>
        <v>1.28</v>
      </c>
      <c r="AY550" s="3">
        <f t="shared" si="406"/>
        <v>90.49</v>
      </c>
      <c r="AZ550" s="3">
        <f t="shared" si="407"/>
        <v>-2.4900000000000002</v>
      </c>
      <c r="BA550" s="3">
        <f t="shared" si="408"/>
        <v>5.53</v>
      </c>
      <c r="BB550" s="85"/>
      <c r="BC550" s="3" t="str">
        <f t="shared" si="409"/>
        <v>1.27</v>
      </c>
      <c r="BD550" s="3" t="str">
        <f t="shared" si="410"/>
        <v>1.28</v>
      </c>
      <c r="BE550" s="3">
        <f t="shared" si="411"/>
        <v>90.49</v>
      </c>
      <c r="BF550" s="3">
        <f t="shared" si="412"/>
        <v>-2.4900000000000002</v>
      </c>
      <c r="BG550" s="3">
        <f t="shared" si="413"/>
        <v>5.53</v>
      </c>
    </row>
    <row r="551" spans="1:59" x14ac:dyDescent="0.3">
      <c r="A551" s="1" t="str">
        <f>'Forward collapse simulation'!B561</f>
        <v>1.28</v>
      </c>
      <c r="B551" s="37" t="str">
        <f>IF('Forward collapse simulation'!C561="","-",'Forward collapse simulation'!C561)</f>
        <v>-</v>
      </c>
      <c r="C551" s="85">
        <f>'Forward collapse simulation'!E561</f>
        <v>8.27</v>
      </c>
      <c r="D551" s="85">
        <f>'Forward collapse simulation'!F561</f>
        <v>-66.22</v>
      </c>
      <c r="E551" s="85">
        <f>'Forward collapse simulation'!D561</f>
        <v>1.1379999999999999</v>
      </c>
      <c r="F551" s="85"/>
      <c r="G551" s="3" t="str">
        <f t="shared" si="369"/>
        <v>1.28</v>
      </c>
      <c r="H551" s="3" t="str">
        <f t="shared" si="370"/>
        <v>-</v>
      </c>
      <c r="I551" s="3">
        <f t="shared" si="371"/>
        <v>8.27</v>
      </c>
      <c r="J551" s="3">
        <f t="shared" si="372"/>
        <v>-66.22</v>
      </c>
      <c r="K551" s="3">
        <f t="shared" si="373"/>
        <v>1.0242</v>
      </c>
      <c r="L551" s="85"/>
      <c r="M551" s="3" t="str">
        <f t="shared" si="374"/>
        <v>1.28</v>
      </c>
      <c r="N551" s="3" t="str">
        <f t="shared" si="375"/>
        <v>-</v>
      </c>
      <c r="O551" s="3">
        <f t="shared" si="376"/>
        <v>8.27</v>
      </c>
      <c r="P551" s="3">
        <f t="shared" si="377"/>
        <v>-66.22</v>
      </c>
      <c r="Q551" s="3">
        <f t="shared" si="378"/>
        <v>0.91039999999999999</v>
      </c>
      <c r="R551" s="85"/>
      <c r="S551" s="3" t="str">
        <f t="shared" si="379"/>
        <v>1.28</v>
      </c>
      <c r="T551" s="3" t="str">
        <f t="shared" si="380"/>
        <v>-</v>
      </c>
      <c r="U551" s="3">
        <f t="shared" si="381"/>
        <v>8.27</v>
      </c>
      <c r="V551" s="3">
        <f t="shared" si="382"/>
        <v>-66.22</v>
      </c>
      <c r="W551" s="3">
        <f t="shared" si="383"/>
        <v>0.79659999999999986</v>
      </c>
      <c r="X551" s="85"/>
      <c r="Y551" s="3" t="str">
        <f t="shared" si="384"/>
        <v>1.28</v>
      </c>
      <c r="Z551" s="3" t="str">
        <f t="shared" si="385"/>
        <v>-</v>
      </c>
      <c r="AA551" s="3">
        <f t="shared" si="386"/>
        <v>8.27</v>
      </c>
      <c r="AB551" s="3">
        <f t="shared" si="387"/>
        <v>-66.22</v>
      </c>
      <c r="AC551" s="3">
        <f t="shared" si="388"/>
        <v>0.68279999999999996</v>
      </c>
      <c r="AD551" s="85"/>
      <c r="AE551" s="3" t="str">
        <f t="shared" si="389"/>
        <v>1.28</v>
      </c>
      <c r="AF551" s="3" t="str">
        <f t="shared" si="390"/>
        <v>-</v>
      </c>
      <c r="AG551" s="3">
        <f t="shared" si="391"/>
        <v>8.27</v>
      </c>
      <c r="AH551" s="3">
        <f t="shared" si="392"/>
        <v>-66.22</v>
      </c>
      <c r="AI551" s="3">
        <f t="shared" si="393"/>
        <v>0.56899999999999995</v>
      </c>
      <c r="AJ551" s="85"/>
      <c r="AK551" s="3" t="str">
        <f t="shared" si="394"/>
        <v>1.28</v>
      </c>
      <c r="AL551" s="3" t="str">
        <f t="shared" si="395"/>
        <v>-</v>
      </c>
      <c r="AM551" s="3">
        <f t="shared" si="396"/>
        <v>8.27</v>
      </c>
      <c r="AN551" s="3">
        <f t="shared" si="397"/>
        <v>-66.22</v>
      </c>
      <c r="AO551" s="3">
        <f t="shared" si="398"/>
        <v>0.45519999999999999</v>
      </c>
      <c r="AP551" s="85"/>
      <c r="AQ551" s="3" t="str">
        <f t="shared" si="399"/>
        <v>1.28</v>
      </c>
      <c r="AR551" s="3" t="str">
        <f t="shared" si="400"/>
        <v>-</v>
      </c>
      <c r="AS551" s="3">
        <f t="shared" si="401"/>
        <v>8.27</v>
      </c>
      <c r="AT551" s="3">
        <f t="shared" si="402"/>
        <v>-66.22</v>
      </c>
      <c r="AU551" s="3">
        <f t="shared" si="403"/>
        <v>0.34139999999999998</v>
      </c>
      <c r="AV551" s="85"/>
      <c r="AW551" s="3" t="str">
        <f t="shared" si="404"/>
        <v>1.28</v>
      </c>
      <c r="AX551" s="3" t="str">
        <f t="shared" si="405"/>
        <v>-</v>
      </c>
      <c r="AY551" s="3">
        <f t="shared" si="406"/>
        <v>8.27</v>
      </c>
      <c r="AZ551" s="3">
        <f t="shared" si="407"/>
        <v>-66.22</v>
      </c>
      <c r="BA551" s="3">
        <f t="shared" si="408"/>
        <v>0.2276</v>
      </c>
      <c r="BB551" s="85"/>
      <c r="BC551" s="3" t="str">
        <f t="shared" si="409"/>
        <v>1.28</v>
      </c>
      <c r="BD551" s="3" t="str">
        <f t="shared" si="410"/>
        <v>-</v>
      </c>
      <c r="BE551" s="3">
        <f t="shared" si="411"/>
        <v>8.27</v>
      </c>
      <c r="BF551" s="3">
        <f t="shared" si="412"/>
        <v>-66.22</v>
      </c>
      <c r="BG551" s="3">
        <f t="shared" si="413"/>
        <v>0.1138</v>
      </c>
    </row>
    <row r="552" spans="1:59" x14ac:dyDescent="0.3">
      <c r="A552" s="1" t="str">
        <f>'Forward collapse simulation'!B562</f>
        <v>1.28</v>
      </c>
      <c r="B552" s="37" t="str">
        <f>IF('Forward collapse simulation'!C562="","-",'Forward collapse simulation'!C562)</f>
        <v>-</v>
      </c>
      <c r="C552" s="85">
        <f>'Forward collapse simulation'!E562</f>
        <v>6.32</v>
      </c>
      <c r="D552" s="85">
        <f>'Forward collapse simulation'!F562</f>
        <v>-39.840000000000003</v>
      </c>
      <c r="E552" s="85">
        <f>'Forward collapse simulation'!D562</f>
        <v>1.7150000000000001</v>
      </c>
      <c r="F552" s="85"/>
      <c r="G552" s="3" t="str">
        <f t="shared" si="369"/>
        <v>1.28</v>
      </c>
      <c r="H552" s="3" t="str">
        <f t="shared" si="370"/>
        <v>-</v>
      </c>
      <c r="I552" s="3">
        <f t="shared" si="371"/>
        <v>6.32</v>
      </c>
      <c r="J552" s="3">
        <f t="shared" si="372"/>
        <v>-39.840000000000003</v>
      </c>
      <c r="K552" s="3">
        <f t="shared" si="373"/>
        <v>1.5435000000000001</v>
      </c>
      <c r="L552" s="85"/>
      <c r="M552" s="3" t="str">
        <f t="shared" si="374"/>
        <v>1.28</v>
      </c>
      <c r="N552" s="3" t="str">
        <f t="shared" si="375"/>
        <v>-</v>
      </c>
      <c r="O552" s="3">
        <f t="shared" si="376"/>
        <v>6.32</v>
      </c>
      <c r="P552" s="3">
        <f t="shared" si="377"/>
        <v>-39.840000000000003</v>
      </c>
      <c r="Q552" s="3">
        <f t="shared" si="378"/>
        <v>1.3720000000000001</v>
      </c>
      <c r="R552" s="85"/>
      <c r="S552" s="3" t="str">
        <f t="shared" si="379"/>
        <v>1.28</v>
      </c>
      <c r="T552" s="3" t="str">
        <f t="shared" si="380"/>
        <v>-</v>
      </c>
      <c r="U552" s="3">
        <f t="shared" si="381"/>
        <v>6.32</v>
      </c>
      <c r="V552" s="3">
        <f t="shared" si="382"/>
        <v>-39.840000000000003</v>
      </c>
      <c r="W552" s="3">
        <f t="shared" si="383"/>
        <v>1.2004999999999999</v>
      </c>
      <c r="X552" s="85"/>
      <c r="Y552" s="3" t="str">
        <f t="shared" si="384"/>
        <v>1.28</v>
      </c>
      <c r="Z552" s="3" t="str">
        <f t="shared" si="385"/>
        <v>-</v>
      </c>
      <c r="AA552" s="3">
        <f t="shared" si="386"/>
        <v>6.32</v>
      </c>
      <c r="AB552" s="3">
        <f t="shared" si="387"/>
        <v>-39.840000000000003</v>
      </c>
      <c r="AC552" s="3">
        <f t="shared" si="388"/>
        <v>1.0289999999999999</v>
      </c>
      <c r="AD552" s="85"/>
      <c r="AE552" s="3" t="str">
        <f t="shared" si="389"/>
        <v>1.28</v>
      </c>
      <c r="AF552" s="3" t="str">
        <f t="shared" si="390"/>
        <v>-</v>
      </c>
      <c r="AG552" s="3">
        <f t="shared" si="391"/>
        <v>6.32</v>
      </c>
      <c r="AH552" s="3">
        <f t="shared" si="392"/>
        <v>-39.840000000000003</v>
      </c>
      <c r="AI552" s="3">
        <f t="shared" si="393"/>
        <v>0.85750000000000004</v>
      </c>
      <c r="AJ552" s="85"/>
      <c r="AK552" s="3" t="str">
        <f t="shared" si="394"/>
        <v>1.28</v>
      </c>
      <c r="AL552" s="3" t="str">
        <f t="shared" si="395"/>
        <v>-</v>
      </c>
      <c r="AM552" s="3">
        <f t="shared" si="396"/>
        <v>6.32</v>
      </c>
      <c r="AN552" s="3">
        <f t="shared" si="397"/>
        <v>-39.840000000000003</v>
      </c>
      <c r="AO552" s="3">
        <f t="shared" si="398"/>
        <v>0.68600000000000005</v>
      </c>
      <c r="AP552" s="85"/>
      <c r="AQ552" s="3" t="str">
        <f t="shared" si="399"/>
        <v>1.28</v>
      </c>
      <c r="AR552" s="3" t="str">
        <f t="shared" si="400"/>
        <v>-</v>
      </c>
      <c r="AS552" s="3">
        <f t="shared" si="401"/>
        <v>6.32</v>
      </c>
      <c r="AT552" s="3">
        <f t="shared" si="402"/>
        <v>-39.840000000000003</v>
      </c>
      <c r="AU552" s="3">
        <f t="shared" si="403"/>
        <v>0.51449999999999996</v>
      </c>
      <c r="AV552" s="85"/>
      <c r="AW552" s="3" t="str">
        <f t="shared" si="404"/>
        <v>1.28</v>
      </c>
      <c r="AX552" s="3" t="str">
        <f t="shared" si="405"/>
        <v>-</v>
      </c>
      <c r="AY552" s="3">
        <f t="shared" si="406"/>
        <v>6.32</v>
      </c>
      <c r="AZ552" s="3">
        <f t="shared" si="407"/>
        <v>-39.840000000000003</v>
      </c>
      <c r="BA552" s="3">
        <f t="shared" si="408"/>
        <v>0.34300000000000003</v>
      </c>
      <c r="BB552" s="85"/>
      <c r="BC552" s="3" t="str">
        <f t="shared" si="409"/>
        <v>1.28</v>
      </c>
      <c r="BD552" s="3" t="str">
        <f t="shared" si="410"/>
        <v>-</v>
      </c>
      <c r="BE552" s="3">
        <f t="shared" si="411"/>
        <v>6.32</v>
      </c>
      <c r="BF552" s="3">
        <f t="shared" si="412"/>
        <v>-39.840000000000003</v>
      </c>
      <c r="BG552" s="3">
        <f t="shared" si="413"/>
        <v>0.17150000000000001</v>
      </c>
    </row>
    <row r="553" spans="1:59" x14ac:dyDescent="0.3">
      <c r="A553" s="1" t="str">
        <f>'Forward collapse simulation'!B563</f>
        <v>1.28</v>
      </c>
      <c r="B553" s="37" t="str">
        <f>IF('Forward collapse simulation'!C563="","-",'Forward collapse simulation'!C563)</f>
        <v>-</v>
      </c>
      <c r="C553" s="85">
        <f>'Forward collapse simulation'!E563</f>
        <v>9.01</v>
      </c>
      <c r="D553" s="85">
        <f>'Forward collapse simulation'!F563</f>
        <v>-19.63</v>
      </c>
      <c r="E553" s="85">
        <f>'Forward collapse simulation'!D563</f>
        <v>2.9969999999999999</v>
      </c>
      <c r="F553" s="85"/>
      <c r="G553" s="3" t="str">
        <f t="shared" si="369"/>
        <v>1.28</v>
      </c>
      <c r="H553" s="3" t="str">
        <f t="shared" si="370"/>
        <v>-</v>
      </c>
      <c r="I553" s="3">
        <f t="shared" si="371"/>
        <v>9.01</v>
      </c>
      <c r="J553" s="3">
        <f t="shared" si="372"/>
        <v>-19.63</v>
      </c>
      <c r="K553" s="3">
        <f t="shared" si="373"/>
        <v>2.6972999999999998</v>
      </c>
      <c r="L553" s="85"/>
      <c r="M553" s="3" t="str">
        <f t="shared" si="374"/>
        <v>1.28</v>
      </c>
      <c r="N553" s="3" t="str">
        <f t="shared" si="375"/>
        <v>-</v>
      </c>
      <c r="O553" s="3">
        <f t="shared" si="376"/>
        <v>9.01</v>
      </c>
      <c r="P553" s="3">
        <f t="shared" si="377"/>
        <v>-19.63</v>
      </c>
      <c r="Q553" s="3">
        <f t="shared" si="378"/>
        <v>2.3976000000000002</v>
      </c>
      <c r="R553" s="85"/>
      <c r="S553" s="3" t="str">
        <f t="shared" si="379"/>
        <v>1.28</v>
      </c>
      <c r="T553" s="3" t="str">
        <f t="shared" si="380"/>
        <v>-</v>
      </c>
      <c r="U553" s="3">
        <f t="shared" si="381"/>
        <v>9.01</v>
      </c>
      <c r="V553" s="3">
        <f t="shared" si="382"/>
        <v>-19.63</v>
      </c>
      <c r="W553" s="3">
        <f t="shared" si="383"/>
        <v>2.0978999999999997</v>
      </c>
      <c r="X553" s="85"/>
      <c r="Y553" s="3" t="str">
        <f t="shared" si="384"/>
        <v>1.28</v>
      </c>
      <c r="Z553" s="3" t="str">
        <f t="shared" si="385"/>
        <v>-</v>
      </c>
      <c r="AA553" s="3">
        <f t="shared" si="386"/>
        <v>9.01</v>
      </c>
      <c r="AB553" s="3">
        <f t="shared" si="387"/>
        <v>-19.63</v>
      </c>
      <c r="AC553" s="3">
        <f t="shared" si="388"/>
        <v>1.7981999999999998</v>
      </c>
      <c r="AD553" s="85"/>
      <c r="AE553" s="3" t="str">
        <f t="shared" si="389"/>
        <v>1.28</v>
      </c>
      <c r="AF553" s="3" t="str">
        <f t="shared" si="390"/>
        <v>-</v>
      </c>
      <c r="AG553" s="3">
        <f t="shared" si="391"/>
        <v>9.01</v>
      </c>
      <c r="AH553" s="3">
        <f t="shared" si="392"/>
        <v>-19.63</v>
      </c>
      <c r="AI553" s="3">
        <f t="shared" si="393"/>
        <v>1.4984999999999999</v>
      </c>
      <c r="AJ553" s="85"/>
      <c r="AK553" s="3" t="str">
        <f t="shared" si="394"/>
        <v>1.28</v>
      </c>
      <c r="AL553" s="3" t="str">
        <f t="shared" si="395"/>
        <v>-</v>
      </c>
      <c r="AM553" s="3">
        <f t="shared" si="396"/>
        <v>9.01</v>
      </c>
      <c r="AN553" s="3">
        <f t="shared" si="397"/>
        <v>-19.63</v>
      </c>
      <c r="AO553" s="3">
        <f t="shared" si="398"/>
        <v>1.1988000000000001</v>
      </c>
      <c r="AP553" s="85"/>
      <c r="AQ553" s="3" t="str">
        <f t="shared" si="399"/>
        <v>1.28</v>
      </c>
      <c r="AR553" s="3" t="str">
        <f t="shared" si="400"/>
        <v>-</v>
      </c>
      <c r="AS553" s="3">
        <f t="shared" si="401"/>
        <v>9.01</v>
      </c>
      <c r="AT553" s="3">
        <f t="shared" si="402"/>
        <v>-19.63</v>
      </c>
      <c r="AU553" s="3">
        <f t="shared" si="403"/>
        <v>0.8990999999999999</v>
      </c>
      <c r="AV553" s="85"/>
      <c r="AW553" s="3" t="str">
        <f t="shared" si="404"/>
        <v>1.28</v>
      </c>
      <c r="AX553" s="3" t="str">
        <f t="shared" si="405"/>
        <v>-</v>
      </c>
      <c r="AY553" s="3">
        <f t="shared" si="406"/>
        <v>9.01</v>
      </c>
      <c r="AZ553" s="3">
        <f t="shared" si="407"/>
        <v>-19.63</v>
      </c>
      <c r="BA553" s="3">
        <f t="shared" si="408"/>
        <v>0.59940000000000004</v>
      </c>
      <c r="BB553" s="85"/>
      <c r="BC553" s="3" t="str">
        <f t="shared" si="409"/>
        <v>1.28</v>
      </c>
      <c r="BD553" s="3" t="str">
        <f t="shared" si="410"/>
        <v>-</v>
      </c>
      <c r="BE553" s="3">
        <f t="shared" si="411"/>
        <v>9.01</v>
      </c>
      <c r="BF553" s="3">
        <f t="shared" si="412"/>
        <v>-19.63</v>
      </c>
      <c r="BG553" s="3">
        <f t="shared" si="413"/>
        <v>0.29970000000000002</v>
      </c>
    </row>
    <row r="554" spans="1:59" x14ac:dyDescent="0.3">
      <c r="A554" s="1" t="str">
        <f>'Forward collapse simulation'!B564</f>
        <v>1.28</v>
      </c>
      <c r="B554" s="37" t="str">
        <f>IF('Forward collapse simulation'!C564="","-",'Forward collapse simulation'!C564)</f>
        <v>-</v>
      </c>
      <c r="C554" s="85">
        <f>'Forward collapse simulation'!E564</f>
        <v>9.8699999999999992</v>
      </c>
      <c r="D554" s="85">
        <f>'Forward collapse simulation'!F564</f>
        <v>-8.09</v>
      </c>
      <c r="E554" s="85">
        <f>'Forward collapse simulation'!D564</f>
        <v>4.1189999999999998</v>
      </c>
      <c r="F554" s="85"/>
      <c r="G554" s="3" t="str">
        <f t="shared" si="369"/>
        <v>1.28</v>
      </c>
      <c r="H554" s="3" t="str">
        <f t="shared" si="370"/>
        <v>-</v>
      </c>
      <c r="I554" s="3">
        <f t="shared" si="371"/>
        <v>9.8699999999999992</v>
      </c>
      <c r="J554" s="3">
        <f t="shared" si="372"/>
        <v>-8.09</v>
      </c>
      <c r="K554" s="3">
        <f t="shared" si="373"/>
        <v>3.7071000000000001</v>
      </c>
      <c r="L554" s="85"/>
      <c r="M554" s="3" t="str">
        <f t="shared" si="374"/>
        <v>1.28</v>
      </c>
      <c r="N554" s="3" t="str">
        <f t="shared" si="375"/>
        <v>-</v>
      </c>
      <c r="O554" s="3">
        <f t="shared" si="376"/>
        <v>9.8699999999999992</v>
      </c>
      <c r="P554" s="3">
        <f t="shared" si="377"/>
        <v>-8.09</v>
      </c>
      <c r="Q554" s="3">
        <f t="shared" si="378"/>
        <v>3.2951999999999999</v>
      </c>
      <c r="R554" s="85"/>
      <c r="S554" s="3" t="str">
        <f t="shared" si="379"/>
        <v>1.28</v>
      </c>
      <c r="T554" s="3" t="str">
        <f t="shared" si="380"/>
        <v>-</v>
      </c>
      <c r="U554" s="3">
        <f t="shared" si="381"/>
        <v>9.8699999999999992</v>
      </c>
      <c r="V554" s="3">
        <f t="shared" si="382"/>
        <v>-8.09</v>
      </c>
      <c r="W554" s="3">
        <f t="shared" si="383"/>
        <v>2.8832999999999998</v>
      </c>
      <c r="X554" s="85"/>
      <c r="Y554" s="3" t="str">
        <f t="shared" si="384"/>
        <v>1.28</v>
      </c>
      <c r="Z554" s="3" t="str">
        <f t="shared" si="385"/>
        <v>-</v>
      </c>
      <c r="AA554" s="3">
        <f t="shared" si="386"/>
        <v>9.8699999999999992</v>
      </c>
      <c r="AB554" s="3">
        <f t="shared" si="387"/>
        <v>-8.09</v>
      </c>
      <c r="AC554" s="3">
        <f t="shared" si="388"/>
        <v>2.4713999999999996</v>
      </c>
      <c r="AD554" s="85"/>
      <c r="AE554" s="3" t="str">
        <f t="shared" si="389"/>
        <v>1.28</v>
      </c>
      <c r="AF554" s="3" t="str">
        <f t="shared" si="390"/>
        <v>-</v>
      </c>
      <c r="AG554" s="3">
        <f t="shared" si="391"/>
        <v>9.8699999999999992</v>
      </c>
      <c r="AH554" s="3">
        <f t="shared" si="392"/>
        <v>-8.09</v>
      </c>
      <c r="AI554" s="3">
        <f t="shared" si="393"/>
        <v>2.0594999999999999</v>
      </c>
      <c r="AJ554" s="85"/>
      <c r="AK554" s="3" t="str">
        <f t="shared" si="394"/>
        <v>1.28</v>
      </c>
      <c r="AL554" s="3" t="str">
        <f t="shared" si="395"/>
        <v>-</v>
      </c>
      <c r="AM554" s="3">
        <f t="shared" si="396"/>
        <v>9.8699999999999992</v>
      </c>
      <c r="AN554" s="3">
        <f t="shared" si="397"/>
        <v>-8.09</v>
      </c>
      <c r="AO554" s="3">
        <f t="shared" si="398"/>
        <v>1.6476</v>
      </c>
      <c r="AP554" s="85"/>
      <c r="AQ554" s="3" t="str">
        <f t="shared" si="399"/>
        <v>1.28</v>
      </c>
      <c r="AR554" s="3" t="str">
        <f t="shared" si="400"/>
        <v>-</v>
      </c>
      <c r="AS554" s="3">
        <f t="shared" si="401"/>
        <v>9.8699999999999992</v>
      </c>
      <c r="AT554" s="3">
        <f t="shared" si="402"/>
        <v>-8.09</v>
      </c>
      <c r="AU554" s="3">
        <f t="shared" si="403"/>
        <v>1.2356999999999998</v>
      </c>
      <c r="AV554" s="85"/>
      <c r="AW554" s="3" t="str">
        <f t="shared" si="404"/>
        <v>1.28</v>
      </c>
      <c r="AX554" s="3" t="str">
        <f t="shared" si="405"/>
        <v>-</v>
      </c>
      <c r="AY554" s="3">
        <f t="shared" si="406"/>
        <v>9.8699999999999992</v>
      </c>
      <c r="AZ554" s="3">
        <f t="shared" si="407"/>
        <v>-8.09</v>
      </c>
      <c r="BA554" s="3">
        <f t="shared" si="408"/>
        <v>0.82379999999999998</v>
      </c>
      <c r="BB554" s="85"/>
      <c r="BC554" s="3" t="str">
        <f t="shared" si="409"/>
        <v>1.28</v>
      </c>
      <c r="BD554" s="3" t="str">
        <f t="shared" si="410"/>
        <v>-</v>
      </c>
      <c r="BE554" s="3">
        <f t="shared" si="411"/>
        <v>9.8699999999999992</v>
      </c>
      <c r="BF554" s="3">
        <f t="shared" si="412"/>
        <v>-8.09</v>
      </c>
      <c r="BG554" s="3">
        <f t="shared" si="413"/>
        <v>0.41189999999999999</v>
      </c>
    </row>
    <row r="555" spans="1:59" x14ac:dyDescent="0.3">
      <c r="A555" s="1" t="str">
        <f>'Forward collapse simulation'!B565</f>
        <v>1.28</v>
      </c>
      <c r="B555" s="37" t="str">
        <f>IF('Forward collapse simulation'!C565="","-",'Forward collapse simulation'!C565)</f>
        <v>-</v>
      </c>
      <c r="C555" s="85">
        <f>'Forward collapse simulation'!E565</f>
        <v>10.39</v>
      </c>
      <c r="D555" s="85">
        <f>'Forward collapse simulation'!F565</f>
        <v>0.7</v>
      </c>
      <c r="E555" s="85">
        <f>'Forward collapse simulation'!D565</f>
        <v>5.55</v>
      </c>
      <c r="F555" s="85"/>
      <c r="G555" s="3" t="str">
        <f t="shared" si="369"/>
        <v>1.28</v>
      </c>
      <c r="H555" s="3" t="str">
        <f t="shared" si="370"/>
        <v>-</v>
      </c>
      <c r="I555" s="3">
        <f t="shared" si="371"/>
        <v>10.39</v>
      </c>
      <c r="J555" s="3">
        <f t="shared" si="372"/>
        <v>0.7</v>
      </c>
      <c r="K555" s="3">
        <f t="shared" si="373"/>
        <v>4.9950000000000001</v>
      </c>
      <c r="L555" s="85"/>
      <c r="M555" s="3" t="str">
        <f t="shared" si="374"/>
        <v>1.28</v>
      </c>
      <c r="N555" s="3" t="str">
        <f t="shared" si="375"/>
        <v>-</v>
      </c>
      <c r="O555" s="3">
        <f t="shared" si="376"/>
        <v>10.39</v>
      </c>
      <c r="P555" s="3">
        <f t="shared" si="377"/>
        <v>0.7</v>
      </c>
      <c r="Q555" s="3">
        <f t="shared" si="378"/>
        <v>4.4400000000000004</v>
      </c>
      <c r="R555" s="85"/>
      <c r="S555" s="3" t="str">
        <f t="shared" si="379"/>
        <v>1.28</v>
      </c>
      <c r="T555" s="3" t="str">
        <f t="shared" si="380"/>
        <v>-</v>
      </c>
      <c r="U555" s="3">
        <f t="shared" si="381"/>
        <v>10.39</v>
      </c>
      <c r="V555" s="3">
        <f t="shared" si="382"/>
        <v>0.7</v>
      </c>
      <c r="W555" s="3">
        <f t="shared" si="383"/>
        <v>3.8849999999999998</v>
      </c>
      <c r="X555" s="85"/>
      <c r="Y555" s="3" t="str">
        <f t="shared" si="384"/>
        <v>1.28</v>
      </c>
      <c r="Z555" s="3" t="str">
        <f t="shared" si="385"/>
        <v>-</v>
      </c>
      <c r="AA555" s="3">
        <f t="shared" si="386"/>
        <v>10.39</v>
      </c>
      <c r="AB555" s="3">
        <f t="shared" si="387"/>
        <v>0.7</v>
      </c>
      <c r="AC555" s="3">
        <f t="shared" si="388"/>
        <v>3.3299999999999996</v>
      </c>
      <c r="AD555" s="85"/>
      <c r="AE555" s="3" t="str">
        <f t="shared" si="389"/>
        <v>1.28</v>
      </c>
      <c r="AF555" s="3" t="str">
        <f t="shared" si="390"/>
        <v>-</v>
      </c>
      <c r="AG555" s="3">
        <f t="shared" si="391"/>
        <v>10.39</v>
      </c>
      <c r="AH555" s="3">
        <f t="shared" si="392"/>
        <v>0.7</v>
      </c>
      <c r="AI555" s="3">
        <f t="shared" si="393"/>
        <v>2.7749999999999999</v>
      </c>
      <c r="AJ555" s="85"/>
      <c r="AK555" s="3" t="str">
        <f t="shared" si="394"/>
        <v>1.28</v>
      </c>
      <c r="AL555" s="3" t="str">
        <f t="shared" si="395"/>
        <v>-</v>
      </c>
      <c r="AM555" s="3">
        <f t="shared" si="396"/>
        <v>10.39</v>
      </c>
      <c r="AN555" s="3">
        <f t="shared" si="397"/>
        <v>0.7</v>
      </c>
      <c r="AO555" s="3">
        <f t="shared" si="398"/>
        <v>2.2200000000000002</v>
      </c>
      <c r="AP555" s="85"/>
      <c r="AQ555" s="3" t="str">
        <f t="shared" si="399"/>
        <v>1.28</v>
      </c>
      <c r="AR555" s="3" t="str">
        <f t="shared" si="400"/>
        <v>-</v>
      </c>
      <c r="AS555" s="3">
        <f t="shared" si="401"/>
        <v>10.39</v>
      </c>
      <c r="AT555" s="3">
        <f t="shared" si="402"/>
        <v>0.7</v>
      </c>
      <c r="AU555" s="3">
        <f t="shared" si="403"/>
        <v>1.6649999999999998</v>
      </c>
      <c r="AV555" s="85"/>
      <c r="AW555" s="3" t="str">
        <f t="shared" si="404"/>
        <v>1.28</v>
      </c>
      <c r="AX555" s="3" t="str">
        <f t="shared" si="405"/>
        <v>-</v>
      </c>
      <c r="AY555" s="3">
        <f t="shared" si="406"/>
        <v>10.39</v>
      </c>
      <c r="AZ555" s="3">
        <f t="shared" si="407"/>
        <v>0.7</v>
      </c>
      <c r="BA555" s="3">
        <f t="shared" si="408"/>
        <v>1.1100000000000001</v>
      </c>
      <c r="BB555" s="85"/>
      <c r="BC555" s="3" t="str">
        <f t="shared" si="409"/>
        <v>1.28</v>
      </c>
      <c r="BD555" s="3" t="str">
        <f t="shared" si="410"/>
        <v>-</v>
      </c>
      <c r="BE555" s="3">
        <f t="shared" si="411"/>
        <v>10.39</v>
      </c>
      <c r="BF555" s="3">
        <f t="shared" si="412"/>
        <v>0.7</v>
      </c>
      <c r="BG555" s="3">
        <f t="shared" si="413"/>
        <v>0.55500000000000005</v>
      </c>
    </row>
    <row r="556" spans="1:59" x14ac:dyDescent="0.3">
      <c r="A556" s="1" t="str">
        <f>'Forward collapse simulation'!B566</f>
        <v>1.28</v>
      </c>
      <c r="B556" s="37" t="str">
        <f>IF('Forward collapse simulation'!C566="","-",'Forward collapse simulation'!C566)</f>
        <v>-</v>
      </c>
      <c r="C556" s="85">
        <f>'Forward collapse simulation'!E566</f>
        <v>10.68</v>
      </c>
      <c r="D556" s="85">
        <f>'Forward collapse simulation'!F566</f>
        <v>6.6</v>
      </c>
      <c r="E556" s="85">
        <f>'Forward collapse simulation'!D566</f>
        <v>3.3730000000000002</v>
      </c>
      <c r="F556" s="85"/>
      <c r="G556" s="3" t="str">
        <f t="shared" si="369"/>
        <v>1.28</v>
      </c>
      <c r="H556" s="3" t="str">
        <f t="shared" si="370"/>
        <v>-</v>
      </c>
      <c r="I556" s="3">
        <f t="shared" si="371"/>
        <v>10.68</v>
      </c>
      <c r="J556" s="3">
        <f t="shared" si="372"/>
        <v>6.6</v>
      </c>
      <c r="K556" s="3">
        <f t="shared" si="373"/>
        <v>3.0357000000000003</v>
      </c>
      <c r="L556" s="85"/>
      <c r="M556" s="3" t="str">
        <f t="shared" si="374"/>
        <v>1.28</v>
      </c>
      <c r="N556" s="3" t="str">
        <f t="shared" si="375"/>
        <v>-</v>
      </c>
      <c r="O556" s="3">
        <f t="shared" si="376"/>
        <v>10.68</v>
      </c>
      <c r="P556" s="3">
        <f t="shared" si="377"/>
        <v>6.6</v>
      </c>
      <c r="Q556" s="3">
        <f t="shared" si="378"/>
        <v>2.6984000000000004</v>
      </c>
      <c r="R556" s="85"/>
      <c r="S556" s="3" t="str">
        <f t="shared" si="379"/>
        <v>1.28</v>
      </c>
      <c r="T556" s="3" t="str">
        <f t="shared" si="380"/>
        <v>-</v>
      </c>
      <c r="U556" s="3">
        <f t="shared" si="381"/>
        <v>10.68</v>
      </c>
      <c r="V556" s="3">
        <f t="shared" si="382"/>
        <v>6.6</v>
      </c>
      <c r="W556" s="3">
        <f t="shared" si="383"/>
        <v>2.3611</v>
      </c>
      <c r="X556" s="85"/>
      <c r="Y556" s="3" t="str">
        <f t="shared" si="384"/>
        <v>1.28</v>
      </c>
      <c r="Z556" s="3" t="str">
        <f t="shared" si="385"/>
        <v>-</v>
      </c>
      <c r="AA556" s="3">
        <f t="shared" si="386"/>
        <v>10.68</v>
      </c>
      <c r="AB556" s="3">
        <f t="shared" si="387"/>
        <v>6.6</v>
      </c>
      <c r="AC556" s="3">
        <f t="shared" si="388"/>
        <v>2.0238</v>
      </c>
      <c r="AD556" s="85"/>
      <c r="AE556" s="3" t="str">
        <f t="shared" si="389"/>
        <v>1.28</v>
      </c>
      <c r="AF556" s="3" t="str">
        <f t="shared" si="390"/>
        <v>-</v>
      </c>
      <c r="AG556" s="3">
        <f t="shared" si="391"/>
        <v>10.68</v>
      </c>
      <c r="AH556" s="3">
        <f t="shared" si="392"/>
        <v>6.6</v>
      </c>
      <c r="AI556" s="3">
        <f t="shared" si="393"/>
        <v>1.6865000000000001</v>
      </c>
      <c r="AJ556" s="85"/>
      <c r="AK556" s="3" t="str">
        <f t="shared" si="394"/>
        <v>1.28</v>
      </c>
      <c r="AL556" s="3" t="str">
        <f t="shared" si="395"/>
        <v>-</v>
      </c>
      <c r="AM556" s="3">
        <f t="shared" si="396"/>
        <v>10.68</v>
      </c>
      <c r="AN556" s="3">
        <f t="shared" si="397"/>
        <v>6.6</v>
      </c>
      <c r="AO556" s="3">
        <f t="shared" si="398"/>
        <v>1.3492000000000002</v>
      </c>
      <c r="AP556" s="85"/>
      <c r="AQ556" s="3" t="str">
        <f t="shared" si="399"/>
        <v>1.28</v>
      </c>
      <c r="AR556" s="3" t="str">
        <f t="shared" si="400"/>
        <v>-</v>
      </c>
      <c r="AS556" s="3">
        <f t="shared" si="401"/>
        <v>10.68</v>
      </c>
      <c r="AT556" s="3">
        <f t="shared" si="402"/>
        <v>6.6</v>
      </c>
      <c r="AU556" s="3">
        <f t="shared" si="403"/>
        <v>1.0119</v>
      </c>
      <c r="AV556" s="85"/>
      <c r="AW556" s="3" t="str">
        <f t="shared" si="404"/>
        <v>1.28</v>
      </c>
      <c r="AX556" s="3" t="str">
        <f t="shared" si="405"/>
        <v>-</v>
      </c>
      <c r="AY556" s="3">
        <f t="shared" si="406"/>
        <v>10.68</v>
      </c>
      <c r="AZ556" s="3">
        <f t="shared" si="407"/>
        <v>6.6</v>
      </c>
      <c r="BA556" s="3">
        <f t="shared" si="408"/>
        <v>0.67460000000000009</v>
      </c>
      <c r="BB556" s="85"/>
      <c r="BC556" s="3" t="str">
        <f t="shared" si="409"/>
        <v>1.28</v>
      </c>
      <c r="BD556" s="3" t="str">
        <f t="shared" si="410"/>
        <v>-</v>
      </c>
      <c r="BE556" s="3">
        <f t="shared" si="411"/>
        <v>10.68</v>
      </c>
      <c r="BF556" s="3">
        <f t="shared" si="412"/>
        <v>6.6</v>
      </c>
      <c r="BG556" s="3">
        <f t="shared" si="413"/>
        <v>0.33730000000000004</v>
      </c>
    </row>
    <row r="557" spans="1:59" x14ac:dyDescent="0.3">
      <c r="A557" s="1" t="str">
        <f>'Forward collapse simulation'!B567</f>
        <v>1.28</v>
      </c>
      <c r="B557" s="37" t="str">
        <f>IF('Forward collapse simulation'!C567="","-",'Forward collapse simulation'!C567)</f>
        <v>-</v>
      </c>
      <c r="C557" s="85">
        <f>'Forward collapse simulation'!E567</f>
        <v>10.78</v>
      </c>
      <c r="D557" s="85">
        <f>'Forward collapse simulation'!F567</f>
        <v>16.54</v>
      </c>
      <c r="E557" s="85">
        <f>'Forward collapse simulation'!D567</f>
        <v>3.169</v>
      </c>
      <c r="F557" s="85"/>
      <c r="G557" s="3" t="str">
        <f t="shared" si="369"/>
        <v>1.28</v>
      </c>
      <c r="H557" s="3" t="str">
        <f t="shared" si="370"/>
        <v>-</v>
      </c>
      <c r="I557" s="3">
        <f t="shared" si="371"/>
        <v>10.78</v>
      </c>
      <c r="J557" s="3">
        <f t="shared" si="372"/>
        <v>16.54</v>
      </c>
      <c r="K557" s="3">
        <f t="shared" si="373"/>
        <v>2.8521000000000001</v>
      </c>
      <c r="L557" s="85"/>
      <c r="M557" s="3" t="str">
        <f t="shared" si="374"/>
        <v>1.28</v>
      </c>
      <c r="N557" s="3" t="str">
        <f t="shared" si="375"/>
        <v>-</v>
      </c>
      <c r="O557" s="3">
        <f t="shared" si="376"/>
        <v>10.78</v>
      </c>
      <c r="P557" s="3">
        <f t="shared" si="377"/>
        <v>16.54</v>
      </c>
      <c r="Q557" s="3">
        <f t="shared" si="378"/>
        <v>2.5352000000000001</v>
      </c>
      <c r="R557" s="85"/>
      <c r="S557" s="3" t="str">
        <f t="shared" si="379"/>
        <v>1.28</v>
      </c>
      <c r="T557" s="3" t="str">
        <f t="shared" si="380"/>
        <v>-</v>
      </c>
      <c r="U557" s="3">
        <f t="shared" si="381"/>
        <v>10.78</v>
      </c>
      <c r="V557" s="3">
        <f t="shared" si="382"/>
        <v>16.54</v>
      </c>
      <c r="W557" s="3">
        <f t="shared" si="383"/>
        <v>2.2182999999999997</v>
      </c>
      <c r="X557" s="85"/>
      <c r="Y557" s="3" t="str">
        <f t="shared" si="384"/>
        <v>1.28</v>
      </c>
      <c r="Z557" s="3" t="str">
        <f t="shared" si="385"/>
        <v>-</v>
      </c>
      <c r="AA557" s="3">
        <f t="shared" si="386"/>
        <v>10.78</v>
      </c>
      <c r="AB557" s="3">
        <f t="shared" si="387"/>
        <v>16.54</v>
      </c>
      <c r="AC557" s="3">
        <f t="shared" si="388"/>
        <v>1.9014</v>
      </c>
      <c r="AD557" s="85"/>
      <c r="AE557" s="3" t="str">
        <f t="shared" si="389"/>
        <v>1.28</v>
      </c>
      <c r="AF557" s="3" t="str">
        <f t="shared" si="390"/>
        <v>-</v>
      </c>
      <c r="AG557" s="3">
        <f t="shared" si="391"/>
        <v>10.78</v>
      </c>
      <c r="AH557" s="3">
        <f t="shared" si="392"/>
        <v>16.54</v>
      </c>
      <c r="AI557" s="3">
        <f t="shared" si="393"/>
        <v>1.5845</v>
      </c>
      <c r="AJ557" s="85"/>
      <c r="AK557" s="3" t="str">
        <f t="shared" si="394"/>
        <v>1.28</v>
      </c>
      <c r="AL557" s="3" t="str">
        <f t="shared" si="395"/>
        <v>-</v>
      </c>
      <c r="AM557" s="3">
        <f t="shared" si="396"/>
        <v>10.78</v>
      </c>
      <c r="AN557" s="3">
        <f t="shared" si="397"/>
        <v>16.54</v>
      </c>
      <c r="AO557" s="3">
        <f t="shared" si="398"/>
        <v>1.2676000000000001</v>
      </c>
      <c r="AP557" s="85"/>
      <c r="AQ557" s="3" t="str">
        <f t="shared" si="399"/>
        <v>1.28</v>
      </c>
      <c r="AR557" s="3" t="str">
        <f t="shared" si="400"/>
        <v>-</v>
      </c>
      <c r="AS557" s="3">
        <f t="shared" si="401"/>
        <v>10.78</v>
      </c>
      <c r="AT557" s="3">
        <f t="shared" si="402"/>
        <v>16.54</v>
      </c>
      <c r="AU557" s="3">
        <f t="shared" si="403"/>
        <v>0.95069999999999999</v>
      </c>
      <c r="AV557" s="85"/>
      <c r="AW557" s="3" t="str">
        <f t="shared" si="404"/>
        <v>1.28</v>
      </c>
      <c r="AX557" s="3" t="str">
        <f t="shared" si="405"/>
        <v>-</v>
      </c>
      <c r="AY557" s="3">
        <f t="shared" si="406"/>
        <v>10.78</v>
      </c>
      <c r="AZ557" s="3">
        <f t="shared" si="407"/>
        <v>16.54</v>
      </c>
      <c r="BA557" s="3">
        <f t="shared" si="408"/>
        <v>0.63380000000000003</v>
      </c>
      <c r="BB557" s="85"/>
      <c r="BC557" s="3" t="str">
        <f t="shared" si="409"/>
        <v>1.28</v>
      </c>
      <c r="BD557" s="3" t="str">
        <f t="shared" si="410"/>
        <v>-</v>
      </c>
      <c r="BE557" s="3">
        <f t="shared" si="411"/>
        <v>10.78</v>
      </c>
      <c r="BF557" s="3">
        <f t="shared" si="412"/>
        <v>16.54</v>
      </c>
      <c r="BG557" s="3">
        <f t="shared" si="413"/>
        <v>0.31690000000000002</v>
      </c>
    </row>
    <row r="558" spans="1:59" x14ac:dyDescent="0.3">
      <c r="A558" s="1" t="str">
        <f>'Forward collapse simulation'!B568</f>
        <v>1.28</v>
      </c>
      <c r="B558" s="37" t="str">
        <f>IF('Forward collapse simulation'!C568="","-",'Forward collapse simulation'!C568)</f>
        <v>-</v>
      </c>
      <c r="C558" s="85">
        <f>'Forward collapse simulation'!E568</f>
        <v>12.49</v>
      </c>
      <c r="D558" s="85">
        <f>'Forward collapse simulation'!F568</f>
        <v>25.04</v>
      </c>
      <c r="E558" s="85">
        <f>'Forward collapse simulation'!D568</f>
        <v>2.9039999999999999</v>
      </c>
      <c r="F558" s="85"/>
      <c r="G558" s="3" t="str">
        <f t="shared" si="369"/>
        <v>1.28</v>
      </c>
      <c r="H558" s="3" t="str">
        <f t="shared" si="370"/>
        <v>-</v>
      </c>
      <c r="I558" s="3">
        <f t="shared" si="371"/>
        <v>12.49</v>
      </c>
      <c r="J558" s="3">
        <f t="shared" si="372"/>
        <v>25.04</v>
      </c>
      <c r="K558" s="3">
        <f t="shared" si="373"/>
        <v>2.6135999999999999</v>
      </c>
      <c r="L558" s="85"/>
      <c r="M558" s="3" t="str">
        <f t="shared" si="374"/>
        <v>1.28</v>
      </c>
      <c r="N558" s="3" t="str">
        <f t="shared" si="375"/>
        <v>-</v>
      </c>
      <c r="O558" s="3">
        <f t="shared" si="376"/>
        <v>12.49</v>
      </c>
      <c r="P558" s="3">
        <f t="shared" si="377"/>
        <v>25.04</v>
      </c>
      <c r="Q558" s="3">
        <f t="shared" si="378"/>
        <v>2.3231999999999999</v>
      </c>
      <c r="R558" s="85"/>
      <c r="S558" s="3" t="str">
        <f t="shared" si="379"/>
        <v>1.28</v>
      </c>
      <c r="T558" s="3" t="str">
        <f t="shared" si="380"/>
        <v>-</v>
      </c>
      <c r="U558" s="3">
        <f t="shared" si="381"/>
        <v>12.49</v>
      </c>
      <c r="V558" s="3">
        <f t="shared" si="382"/>
        <v>25.04</v>
      </c>
      <c r="W558" s="3">
        <f t="shared" si="383"/>
        <v>2.0327999999999999</v>
      </c>
      <c r="X558" s="85"/>
      <c r="Y558" s="3" t="str">
        <f t="shared" si="384"/>
        <v>1.28</v>
      </c>
      <c r="Z558" s="3" t="str">
        <f t="shared" si="385"/>
        <v>-</v>
      </c>
      <c r="AA558" s="3">
        <f t="shared" si="386"/>
        <v>12.49</v>
      </c>
      <c r="AB558" s="3">
        <f t="shared" si="387"/>
        <v>25.04</v>
      </c>
      <c r="AC558" s="3">
        <f t="shared" si="388"/>
        <v>1.7423999999999999</v>
      </c>
      <c r="AD558" s="85"/>
      <c r="AE558" s="3" t="str">
        <f t="shared" si="389"/>
        <v>1.28</v>
      </c>
      <c r="AF558" s="3" t="str">
        <f t="shared" si="390"/>
        <v>-</v>
      </c>
      <c r="AG558" s="3">
        <f t="shared" si="391"/>
        <v>12.49</v>
      </c>
      <c r="AH558" s="3">
        <f t="shared" si="392"/>
        <v>25.04</v>
      </c>
      <c r="AI558" s="3">
        <f t="shared" si="393"/>
        <v>1.452</v>
      </c>
      <c r="AJ558" s="85"/>
      <c r="AK558" s="3" t="str">
        <f t="shared" si="394"/>
        <v>1.28</v>
      </c>
      <c r="AL558" s="3" t="str">
        <f t="shared" si="395"/>
        <v>-</v>
      </c>
      <c r="AM558" s="3">
        <f t="shared" si="396"/>
        <v>12.49</v>
      </c>
      <c r="AN558" s="3">
        <f t="shared" si="397"/>
        <v>25.04</v>
      </c>
      <c r="AO558" s="3">
        <f t="shared" si="398"/>
        <v>1.1616</v>
      </c>
      <c r="AP558" s="85"/>
      <c r="AQ558" s="3" t="str">
        <f t="shared" si="399"/>
        <v>1.28</v>
      </c>
      <c r="AR558" s="3" t="str">
        <f t="shared" si="400"/>
        <v>-</v>
      </c>
      <c r="AS558" s="3">
        <f t="shared" si="401"/>
        <v>12.49</v>
      </c>
      <c r="AT558" s="3">
        <f t="shared" si="402"/>
        <v>25.04</v>
      </c>
      <c r="AU558" s="3">
        <f t="shared" si="403"/>
        <v>0.87119999999999997</v>
      </c>
      <c r="AV558" s="85"/>
      <c r="AW558" s="3" t="str">
        <f t="shared" si="404"/>
        <v>1.28</v>
      </c>
      <c r="AX558" s="3" t="str">
        <f t="shared" si="405"/>
        <v>-</v>
      </c>
      <c r="AY558" s="3">
        <f t="shared" si="406"/>
        <v>12.49</v>
      </c>
      <c r="AZ558" s="3">
        <f t="shared" si="407"/>
        <v>25.04</v>
      </c>
      <c r="BA558" s="3">
        <f t="shared" si="408"/>
        <v>0.58079999999999998</v>
      </c>
      <c r="BB558" s="85"/>
      <c r="BC558" s="3" t="str">
        <f t="shared" si="409"/>
        <v>1.28</v>
      </c>
      <c r="BD558" s="3" t="str">
        <f t="shared" si="410"/>
        <v>-</v>
      </c>
      <c r="BE558" s="3">
        <f t="shared" si="411"/>
        <v>12.49</v>
      </c>
      <c r="BF558" s="3">
        <f t="shared" si="412"/>
        <v>25.04</v>
      </c>
      <c r="BG558" s="3">
        <f t="shared" si="413"/>
        <v>0.29039999999999999</v>
      </c>
    </row>
    <row r="559" spans="1:59" x14ac:dyDescent="0.3">
      <c r="A559" s="1" t="str">
        <f>'Forward collapse simulation'!B569</f>
        <v>1.28</v>
      </c>
      <c r="B559" s="37" t="str">
        <f>IF('Forward collapse simulation'!C569="","-",'Forward collapse simulation'!C569)</f>
        <v>-</v>
      </c>
      <c r="C559" s="85">
        <f>'Forward collapse simulation'!E569</f>
        <v>13.87</v>
      </c>
      <c r="D559" s="85">
        <f>'Forward collapse simulation'!F569</f>
        <v>30.56</v>
      </c>
      <c r="E559" s="85">
        <f>'Forward collapse simulation'!D569</f>
        <v>2.5680000000000001</v>
      </c>
      <c r="F559" s="85"/>
      <c r="G559" s="3" t="str">
        <f t="shared" si="369"/>
        <v>1.28</v>
      </c>
      <c r="H559" s="3" t="str">
        <f t="shared" si="370"/>
        <v>-</v>
      </c>
      <c r="I559" s="3">
        <f t="shared" si="371"/>
        <v>13.87</v>
      </c>
      <c r="J559" s="3">
        <f t="shared" si="372"/>
        <v>30.56</v>
      </c>
      <c r="K559" s="3">
        <f t="shared" si="373"/>
        <v>2.3111999999999999</v>
      </c>
      <c r="L559" s="85"/>
      <c r="M559" s="3" t="str">
        <f t="shared" si="374"/>
        <v>1.28</v>
      </c>
      <c r="N559" s="3" t="str">
        <f t="shared" si="375"/>
        <v>-</v>
      </c>
      <c r="O559" s="3">
        <f t="shared" si="376"/>
        <v>13.87</v>
      </c>
      <c r="P559" s="3">
        <f t="shared" si="377"/>
        <v>30.56</v>
      </c>
      <c r="Q559" s="3">
        <f t="shared" si="378"/>
        <v>2.0544000000000002</v>
      </c>
      <c r="R559" s="85"/>
      <c r="S559" s="3" t="str">
        <f t="shared" si="379"/>
        <v>1.28</v>
      </c>
      <c r="T559" s="3" t="str">
        <f t="shared" si="380"/>
        <v>-</v>
      </c>
      <c r="U559" s="3">
        <f t="shared" si="381"/>
        <v>13.87</v>
      </c>
      <c r="V559" s="3">
        <f t="shared" si="382"/>
        <v>30.56</v>
      </c>
      <c r="W559" s="3">
        <f t="shared" si="383"/>
        <v>1.7975999999999999</v>
      </c>
      <c r="X559" s="85"/>
      <c r="Y559" s="3" t="str">
        <f t="shared" si="384"/>
        <v>1.28</v>
      </c>
      <c r="Z559" s="3" t="str">
        <f t="shared" si="385"/>
        <v>-</v>
      </c>
      <c r="AA559" s="3">
        <f t="shared" si="386"/>
        <v>13.87</v>
      </c>
      <c r="AB559" s="3">
        <f t="shared" si="387"/>
        <v>30.56</v>
      </c>
      <c r="AC559" s="3">
        <f t="shared" si="388"/>
        <v>1.5407999999999999</v>
      </c>
      <c r="AD559" s="85"/>
      <c r="AE559" s="3" t="str">
        <f t="shared" si="389"/>
        <v>1.28</v>
      </c>
      <c r="AF559" s="3" t="str">
        <f t="shared" si="390"/>
        <v>-</v>
      </c>
      <c r="AG559" s="3">
        <f t="shared" si="391"/>
        <v>13.87</v>
      </c>
      <c r="AH559" s="3">
        <f t="shared" si="392"/>
        <v>30.56</v>
      </c>
      <c r="AI559" s="3">
        <f t="shared" si="393"/>
        <v>1.284</v>
      </c>
      <c r="AJ559" s="85"/>
      <c r="AK559" s="3" t="str">
        <f t="shared" si="394"/>
        <v>1.28</v>
      </c>
      <c r="AL559" s="3" t="str">
        <f t="shared" si="395"/>
        <v>-</v>
      </c>
      <c r="AM559" s="3">
        <f t="shared" si="396"/>
        <v>13.87</v>
      </c>
      <c r="AN559" s="3">
        <f t="shared" si="397"/>
        <v>30.56</v>
      </c>
      <c r="AO559" s="3">
        <f t="shared" si="398"/>
        <v>1.0272000000000001</v>
      </c>
      <c r="AP559" s="85"/>
      <c r="AQ559" s="3" t="str">
        <f t="shared" si="399"/>
        <v>1.28</v>
      </c>
      <c r="AR559" s="3" t="str">
        <f t="shared" si="400"/>
        <v>-</v>
      </c>
      <c r="AS559" s="3">
        <f t="shared" si="401"/>
        <v>13.87</v>
      </c>
      <c r="AT559" s="3">
        <f t="shared" si="402"/>
        <v>30.56</v>
      </c>
      <c r="AU559" s="3">
        <f t="shared" si="403"/>
        <v>0.77039999999999997</v>
      </c>
      <c r="AV559" s="85"/>
      <c r="AW559" s="3" t="str">
        <f t="shared" si="404"/>
        <v>1.28</v>
      </c>
      <c r="AX559" s="3" t="str">
        <f t="shared" si="405"/>
        <v>-</v>
      </c>
      <c r="AY559" s="3">
        <f t="shared" si="406"/>
        <v>13.87</v>
      </c>
      <c r="AZ559" s="3">
        <f t="shared" si="407"/>
        <v>30.56</v>
      </c>
      <c r="BA559" s="3">
        <f t="shared" si="408"/>
        <v>0.51360000000000006</v>
      </c>
      <c r="BB559" s="85"/>
      <c r="BC559" s="3" t="str">
        <f t="shared" si="409"/>
        <v>1.28</v>
      </c>
      <c r="BD559" s="3" t="str">
        <f t="shared" si="410"/>
        <v>-</v>
      </c>
      <c r="BE559" s="3">
        <f t="shared" si="411"/>
        <v>13.87</v>
      </c>
      <c r="BF559" s="3">
        <f t="shared" si="412"/>
        <v>30.56</v>
      </c>
      <c r="BG559" s="3">
        <f t="shared" si="413"/>
        <v>0.25680000000000003</v>
      </c>
    </row>
    <row r="560" spans="1:59" x14ac:dyDescent="0.3">
      <c r="A560" s="1" t="str">
        <f>'Forward collapse simulation'!B570</f>
        <v>1.28</v>
      </c>
      <c r="B560" s="37" t="str">
        <f>IF('Forward collapse simulation'!C570="","-",'Forward collapse simulation'!C570)</f>
        <v>-</v>
      </c>
      <c r="C560" s="85">
        <f>'Forward collapse simulation'!E570</f>
        <v>14.5</v>
      </c>
      <c r="D560" s="85">
        <f>'Forward collapse simulation'!F570</f>
        <v>41.28</v>
      </c>
      <c r="E560" s="85">
        <f>'Forward collapse simulation'!D570</f>
        <v>2.5249999999999999</v>
      </c>
      <c r="F560" s="85"/>
      <c r="G560" s="3" t="str">
        <f t="shared" si="369"/>
        <v>1.28</v>
      </c>
      <c r="H560" s="3" t="str">
        <f t="shared" si="370"/>
        <v>-</v>
      </c>
      <c r="I560" s="3">
        <f t="shared" si="371"/>
        <v>14.5</v>
      </c>
      <c r="J560" s="3">
        <f t="shared" si="372"/>
        <v>41.28</v>
      </c>
      <c r="K560" s="3">
        <f t="shared" si="373"/>
        <v>2.2725</v>
      </c>
      <c r="L560" s="85"/>
      <c r="M560" s="3" t="str">
        <f t="shared" si="374"/>
        <v>1.28</v>
      </c>
      <c r="N560" s="3" t="str">
        <f t="shared" si="375"/>
        <v>-</v>
      </c>
      <c r="O560" s="3">
        <f t="shared" si="376"/>
        <v>14.5</v>
      </c>
      <c r="P560" s="3">
        <f t="shared" si="377"/>
        <v>41.28</v>
      </c>
      <c r="Q560" s="3">
        <f t="shared" si="378"/>
        <v>2.02</v>
      </c>
      <c r="R560" s="85"/>
      <c r="S560" s="3" t="str">
        <f t="shared" si="379"/>
        <v>1.28</v>
      </c>
      <c r="T560" s="3" t="str">
        <f t="shared" si="380"/>
        <v>-</v>
      </c>
      <c r="U560" s="3">
        <f t="shared" si="381"/>
        <v>14.5</v>
      </c>
      <c r="V560" s="3">
        <f t="shared" si="382"/>
        <v>41.28</v>
      </c>
      <c r="W560" s="3">
        <f t="shared" si="383"/>
        <v>1.7674999999999998</v>
      </c>
      <c r="X560" s="85"/>
      <c r="Y560" s="3" t="str">
        <f t="shared" si="384"/>
        <v>1.28</v>
      </c>
      <c r="Z560" s="3" t="str">
        <f t="shared" si="385"/>
        <v>-</v>
      </c>
      <c r="AA560" s="3">
        <f t="shared" si="386"/>
        <v>14.5</v>
      </c>
      <c r="AB560" s="3">
        <f t="shared" si="387"/>
        <v>41.28</v>
      </c>
      <c r="AC560" s="3">
        <f t="shared" si="388"/>
        <v>1.5149999999999999</v>
      </c>
      <c r="AD560" s="85"/>
      <c r="AE560" s="3" t="str">
        <f t="shared" si="389"/>
        <v>1.28</v>
      </c>
      <c r="AF560" s="3" t="str">
        <f t="shared" si="390"/>
        <v>-</v>
      </c>
      <c r="AG560" s="3">
        <f t="shared" si="391"/>
        <v>14.5</v>
      </c>
      <c r="AH560" s="3">
        <f t="shared" si="392"/>
        <v>41.28</v>
      </c>
      <c r="AI560" s="3">
        <f t="shared" si="393"/>
        <v>1.2625</v>
      </c>
      <c r="AJ560" s="85"/>
      <c r="AK560" s="3" t="str">
        <f t="shared" si="394"/>
        <v>1.28</v>
      </c>
      <c r="AL560" s="3" t="str">
        <f t="shared" si="395"/>
        <v>-</v>
      </c>
      <c r="AM560" s="3">
        <f t="shared" si="396"/>
        <v>14.5</v>
      </c>
      <c r="AN560" s="3">
        <f t="shared" si="397"/>
        <v>41.28</v>
      </c>
      <c r="AO560" s="3">
        <f t="shared" si="398"/>
        <v>1.01</v>
      </c>
      <c r="AP560" s="85"/>
      <c r="AQ560" s="3" t="str">
        <f t="shared" si="399"/>
        <v>1.28</v>
      </c>
      <c r="AR560" s="3" t="str">
        <f t="shared" si="400"/>
        <v>-</v>
      </c>
      <c r="AS560" s="3">
        <f t="shared" si="401"/>
        <v>14.5</v>
      </c>
      <c r="AT560" s="3">
        <f t="shared" si="402"/>
        <v>41.28</v>
      </c>
      <c r="AU560" s="3">
        <f t="shared" si="403"/>
        <v>0.75749999999999995</v>
      </c>
      <c r="AV560" s="85"/>
      <c r="AW560" s="3" t="str">
        <f t="shared" si="404"/>
        <v>1.28</v>
      </c>
      <c r="AX560" s="3" t="str">
        <f t="shared" si="405"/>
        <v>-</v>
      </c>
      <c r="AY560" s="3">
        <f t="shared" si="406"/>
        <v>14.5</v>
      </c>
      <c r="AZ560" s="3">
        <f t="shared" si="407"/>
        <v>41.28</v>
      </c>
      <c r="BA560" s="3">
        <f t="shared" si="408"/>
        <v>0.505</v>
      </c>
      <c r="BB560" s="85"/>
      <c r="BC560" s="3" t="str">
        <f t="shared" si="409"/>
        <v>1.28</v>
      </c>
      <c r="BD560" s="3" t="str">
        <f t="shared" si="410"/>
        <v>-</v>
      </c>
      <c r="BE560" s="3">
        <f t="shared" si="411"/>
        <v>14.5</v>
      </c>
      <c r="BF560" s="3">
        <f t="shared" si="412"/>
        <v>41.28</v>
      </c>
      <c r="BG560" s="3">
        <f t="shared" si="413"/>
        <v>0.2525</v>
      </c>
    </row>
    <row r="561" spans="1:59" x14ac:dyDescent="0.3">
      <c r="A561" s="1" t="str">
        <f>'Forward collapse simulation'!B571</f>
        <v>1.28</v>
      </c>
      <c r="B561" s="37" t="str">
        <f>IF('Forward collapse simulation'!C571="","-",'Forward collapse simulation'!C571)</f>
        <v>-</v>
      </c>
      <c r="C561" s="85">
        <f>'Forward collapse simulation'!E571</f>
        <v>20.51</v>
      </c>
      <c r="D561" s="85">
        <f>'Forward collapse simulation'!F571</f>
        <v>58.64</v>
      </c>
      <c r="E561" s="85">
        <f>'Forward collapse simulation'!D571</f>
        <v>2.5830000000000002</v>
      </c>
      <c r="F561" s="85"/>
      <c r="G561" s="3" t="str">
        <f t="shared" si="369"/>
        <v>1.28</v>
      </c>
      <c r="H561" s="3" t="str">
        <f t="shared" si="370"/>
        <v>-</v>
      </c>
      <c r="I561" s="3">
        <f t="shared" si="371"/>
        <v>20.51</v>
      </c>
      <c r="J561" s="3">
        <f t="shared" si="372"/>
        <v>58.64</v>
      </c>
      <c r="K561" s="3">
        <f t="shared" si="373"/>
        <v>2.3247000000000004</v>
      </c>
      <c r="L561" s="85"/>
      <c r="M561" s="3" t="str">
        <f t="shared" si="374"/>
        <v>1.28</v>
      </c>
      <c r="N561" s="3" t="str">
        <f t="shared" si="375"/>
        <v>-</v>
      </c>
      <c r="O561" s="3">
        <f t="shared" si="376"/>
        <v>20.51</v>
      </c>
      <c r="P561" s="3">
        <f t="shared" si="377"/>
        <v>58.64</v>
      </c>
      <c r="Q561" s="3">
        <f t="shared" si="378"/>
        <v>2.0664000000000002</v>
      </c>
      <c r="R561" s="85"/>
      <c r="S561" s="3" t="str">
        <f t="shared" si="379"/>
        <v>1.28</v>
      </c>
      <c r="T561" s="3" t="str">
        <f t="shared" si="380"/>
        <v>-</v>
      </c>
      <c r="U561" s="3">
        <f t="shared" si="381"/>
        <v>20.51</v>
      </c>
      <c r="V561" s="3">
        <f t="shared" si="382"/>
        <v>58.64</v>
      </c>
      <c r="W561" s="3">
        <f t="shared" si="383"/>
        <v>1.8081</v>
      </c>
      <c r="X561" s="85"/>
      <c r="Y561" s="3" t="str">
        <f t="shared" si="384"/>
        <v>1.28</v>
      </c>
      <c r="Z561" s="3" t="str">
        <f t="shared" si="385"/>
        <v>-</v>
      </c>
      <c r="AA561" s="3">
        <f t="shared" si="386"/>
        <v>20.51</v>
      </c>
      <c r="AB561" s="3">
        <f t="shared" si="387"/>
        <v>58.64</v>
      </c>
      <c r="AC561" s="3">
        <f t="shared" si="388"/>
        <v>1.5498000000000001</v>
      </c>
      <c r="AD561" s="85"/>
      <c r="AE561" s="3" t="str">
        <f t="shared" si="389"/>
        <v>1.28</v>
      </c>
      <c r="AF561" s="3" t="str">
        <f t="shared" si="390"/>
        <v>-</v>
      </c>
      <c r="AG561" s="3">
        <f t="shared" si="391"/>
        <v>20.51</v>
      </c>
      <c r="AH561" s="3">
        <f t="shared" si="392"/>
        <v>58.64</v>
      </c>
      <c r="AI561" s="3">
        <f t="shared" si="393"/>
        <v>1.2915000000000001</v>
      </c>
      <c r="AJ561" s="85"/>
      <c r="AK561" s="3" t="str">
        <f t="shared" si="394"/>
        <v>1.28</v>
      </c>
      <c r="AL561" s="3" t="str">
        <f t="shared" si="395"/>
        <v>-</v>
      </c>
      <c r="AM561" s="3">
        <f t="shared" si="396"/>
        <v>20.51</v>
      </c>
      <c r="AN561" s="3">
        <f t="shared" si="397"/>
        <v>58.64</v>
      </c>
      <c r="AO561" s="3">
        <f t="shared" si="398"/>
        <v>1.0332000000000001</v>
      </c>
      <c r="AP561" s="85"/>
      <c r="AQ561" s="3" t="str">
        <f t="shared" si="399"/>
        <v>1.28</v>
      </c>
      <c r="AR561" s="3" t="str">
        <f t="shared" si="400"/>
        <v>-</v>
      </c>
      <c r="AS561" s="3">
        <f t="shared" si="401"/>
        <v>20.51</v>
      </c>
      <c r="AT561" s="3">
        <f t="shared" si="402"/>
        <v>58.64</v>
      </c>
      <c r="AU561" s="3">
        <f t="shared" si="403"/>
        <v>0.77490000000000003</v>
      </c>
      <c r="AV561" s="85"/>
      <c r="AW561" s="3" t="str">
        <f t="shared" si="404"/>
        <v>1.28</v>
      </c>
      <c r="AX561" s="3" t="str">
        <f t="shared" si="405"/>
        <v>-</v>
      </c>
      <c r="AY561" s="3">
        <f t="shared" si="406"/>
        <v>20.51</v>
      </c>
      <c r="AZ561" s="3">
        <f t="shared" si="407"/>
        <v>58.64</v>
      </c>
      <c r="BA561" s="3">
        <f t="shared" si="408"/>
        <v>0.51660000000000006</v>
      </c>
      <c r="BB561" s="85"/>
      <c r="BC561" s="3" t="str">
        <f t="shared" si="409"/>
        <v>1.28</v>
      </c>
      <c r="BD561" s="3" t="str">
        <f t="shared" si="410"/>
        <v>-</v>
      </c>
      <c r="BE561" s="3">
        <f t="shared" si="411"/>
        <v>20.51</v>
      </c>
      <c r="BF561" s="3">
        <f t="shared" si="412"/>
        <v>58.64</v>
      </c>
      <c r="BG561" s="3">
        <f t="shared" si="413"/>
        <v>0.25830000000000003</v>
      </c>
    </row>
    <row r="562" spans="1:59" x14ac:dyDescent="0.3">
      <c r="A562" s="1" t="str">
        <f>'Forward collapse simulation'!B572</f>
        <v>1.28</v>
      </c>
      <c r="B562" s="37" t="str">
        <f>IF('Forward collapse simulation'!C572="","-",'Forward collapse simulation'!C572)</f>
        <v>-</v>
      </c>
      <c r="C562" s="85">
        <f>'Forward collapse simulation'!E572</f>
        <v>30.77</v>
      </c>
      <c r="D562" s="85">
        <f>'Forward collapse simulation'!F572</f>
        <v>70.37</v>
      </c>
      <c r="E562" s="85">
        <f>'Forward collapse simulation'!D572</f>
        <v>2.903</v>
      </c>
      <c r="F562" s="85"/>
      <c r="G562" s="3" t="str">
        <f t="shared" si="369"/>
        <v>1.28</v>
      </c>
      <c r="H562" s="3" t="str">
        <f t="shared" si="370"/>
        <v>-</v>
      </c>
      <c r="I562" s="3">
        <f t="shared" si="371"/>
        <v>30.77</v>
      </c>
      <c r="J562" s="3">
        <f t="shared" si="372"/>
        <v>70.37</v>
      </c>
      <c r="K562" s="3">
        <f t="shared" si="373"/>
        <v>2.6127000000000002</v>
      </c>
      <c r="L562" s="85"/>
      <c r="M562" s="3" t="str">
        <f t="shared" si="374"/>
        <v>1.28</v>
      </c>
      <c r="N562" s="3" t="str">
        <f t="shared" si="375"/>
        <v>-</v>
      </c>
      <c r="O562" s="3">
        <f t="shared" si="376"/>
        <v>30.77</v>
      </c>
      <c r="P562" s="3">
        <f t="shared" si="377"/>
        <v>70.37</v>
      </c>
      <c r="Q562" s="3">
        <f t="shared" si="378"/>
        <v>2.3224</v>
      </c>
      <c r="R562" s="85"/>
      <c r="S562" s="3" t="str">
        <f t="shared" si="379"/>
        <v>1.28</v>
      </c>
      <c r="T562" s="3" t="str">
        <f t="shared" si="380"/>
        <v>-</v>
      </c>
      <c r="U562" s="3">
        <f t="shared" si="381"/>
        <v>30.77</v>
      </c>
      <c r="V562" s="3">
        <f t="shared" si="382"/>
        <v>70.37</v>
      </c>
      <c r="W562" s="3">
        <f t="shared" si="383"/>
        <v>2.0320999999999998</v>
      </c>
      <c r="X562" s="85"/>
      <c r="Y562" s="3" t="str">
        <f t="shared" si="384"/>
        <v>1.28</v>
      </c>
      <c r="Z562" s="3" t="str">
        <f t="shared" si="385"/>
        <v>-</v>
      </c>
      <c r="AA562" s="3">
        <f t="shared" si="386"/>
        <v>30.77</v>
      </c>
      <c r="AB562" s="3">
        <f t="shared" si="387"/>
        <v>70.37</v>
      </c>
      <c r="AC562" s="3">
        <f t="shared" si="388"/>
        <v>1.7418</v>
      </c>
      <c r="AD562" s="85"/>
      <c r="AE562" s="3" t="str">
        <f t="shared" si="389"/>
        <v>1.28</v>
      </c>
      <c r="AF562" s="3" t="str">
        <f t="shared" si="390"/>
        <v>-</v>
      </c>
      <c r="AG562" s="3">
        <f t="shared" si="391"/>
        <v>30.77</v>
      </c>
      <c r="AH562" s="3">
        <f t="shared" si="392"/>
        <v>70.37</v>
      </c>
      <c r="AI562" s="3">
        <f t="shared" si="393"/>
        <v>1.4515</v>
      </c>
      <c r="AJ562" s="85"/>
      <c r="AK562" s="3" t="str">
        <f t="shared" si="394"/>
        <v>1.28</v>
      </c>
      <c r="AL562" s="3" t="str">
        <f t="shared" si="395"/>
        <v>-</v>
      </c>
      <c r="AM562" s="3">
        <f t="shared" si="396"/>
        <v>30.77</v>
      </c>
      <c r="AN562" s="3">
        <f t="shared" si="397"/>
        <v>70.37</v>
      </c>
      <c r="AO562" s="3">
        <f t="shared" si="398"/>
        <v>1.1612</v>
      </c>
      <c r="AP562" s="85"/>
      <c r="AQ562" s="3" t="str">
        <f t="shared" si="399"/>
        <v>1.28</v>
      </c>
      <c r="AR562" s="3" t="str">
        <f t="shared" si="400"/>
        <v>-</v>
      </c>
      <c r="AS562" s="3">
        <f t="shared" si="401"/>
        <v>30.77</v>
      </c>
      <c r="AT562" s="3">
        <f t="shared" si="402"/>
        <v>70.37</v>
      </c>
      <c r="AU562" s="3">
        <f t="shared" si="403"/>
        <v>0.87090000000000001</v>
      </c>
      <c r="AV562" s="85"/>
      <c r="AW562" s="3" t="str">
        <f t="shared" si="404"/>
        <v>1.28</v>
      </c>
      <c r="AX562" s="3" t="str">
        <f t="shared" si="405"/>
        <v>-</v>
      </c>
      <c r="AY562" s="3">
        <f t="shared" si="406"/>
        <v>30.77</v>
      </c>
      <c r="AZ562" s="3">
        <f t="shared" si="407"/>
        <v>70.37</v>
      </c>
      <c r="BA562" s="3">
        <f t="shared" si="408"/>
        <v>0.5806</v>
      </c>
      <c r="BB562" s="85"/>
      <c r="BC562" s="3" t="str">
        <f t="shared" si="409"/>
        <v>1.28</v>
      </c>
      <c r="BD562" s="3" t="str">
        <f t="shared" si="410"/>
        <v>-</v>
      </c>
      <c r="BE562" s="3">
        <f t="shared" si="411"/>
        <v>30.77</v>
      </c>
      <c r="BF562" s="3">
        <f t="shared" si="412"/>
        <v>70.37</v>
      </c>
      <c r="BG562" s="3">
        <f t="shared" si="413"/>
        <v>0.2903</v>
      </c>
    </row>
    <row r="563" spans="1:59" x14ac:dyDescent="0.3">
      <c r="A563" s="1" t="str">
        <f>'Forward collapse simulation'!B573</f>
        <v>1.28</v>
      </c>
      <c r="B563" s="37" t="str">
        <f>IF('Forward collapse simulation'!C573="","-",'Forward collapse simulation'!C573)</f>
        <v>-</v>
      </c>
      <c r="C563" s="85">
        <f>'Forward collapse simulation'!E573</f>
        <v>49.76</v>
      </c>
      <c r="D563" s="85">
        <f>'Forward collapse simulation'!F573</f>
        <v>77.7</v>
      </c>
      <c r="E563" s="85">
        <f>'Forward collapse simulation'!D573</f>
        <v>3.32</v>
      </c>
      <c r="F563" s="85"/>
      <c r="G563" s="3" t="str">
        <f t="shared" si="369"/>
        <v>1.28</v>
      </c>
      <c r="H563" s="3" t="str">
        <f t="shared" si="370"/>
        <v>-</v>
      </c>
      <c r="I563" s="3">
        <f t="shared" si="371"/>
        <v>49.76</v>
      </c>
      <c r="J563" s="3">
        <f t="shared" si="372"/>
        <v>77.7</v>
      </c>
      <c r="K563" s="3">
        <f t="shared" si="373"/>
        <v>2.988</v>
      </c>
      <c r="L563" s="85"/>
      <c r="M563" s="3" t="str">
        <f t="shared" si="374"/>
        <v>1.28</v>
      </c>
      <c r="N563" s="3" t="str">
        <f t="shared" si="375"/>
        <v>-</v>
      </c>
      <c r="O563" s="3">
        <f t="shared" si="376"/>
        <v>49.76</v>
      </c>
      <c r="P563" s="3">
        <f t="shared" si="377"/>
        <v>77.7</v>
      </c>
      <c r="Q563" s="3">
        <f t="shared" si="378"/>
        <v>2.6560000000000001</v>
      </c>
      <c r="R563" s="85"/>
      <c r="S563" s="3" t="str">
        <f t="shared" si="379"/>
        <v>1.28</v>
      </c>
      <c r="T563" s="3" t="str">
        <f t="shared" si="380"/>
        <v>-</v>
      </c>
      <c r="U563" s="3">
        <f t="shared" si="381"/>
        <v>49.76</v>
      </c>
      <c r="V563" s="3">
        <f t="shared" si="382"/>
        <v>77.7</v>
      </c>
      <c r="W563" s="3">
        <f t="shared" si="383"/>
        <v>2.3239999999999998</v>
      </c>
      <c r="X563" s="85"/>
      <c r="Y563" s="3" t="str">
        <f t="shared" si="384"/>
        <v>1.28</v>
      </c>
      <c r="Z563" s="3" t="str">
        <f t="shared" si="385"/>
        <v>-</v>
      </c>
      <c r="AA563" s="3">
        <f t="shared" si="386"/>
        <v>49.76</v>
      </c>
      <c r="AB563" s="3">
        <f t="shared" si="387"/>
        <v>77.7</v>
      </c>
      <c r="AC563" s="3">
        <f t="shared" si="388"/>
        <v>1.9919999999999998</v>
      </c>
      <c r="AD563" s="85"/>
      <c r="AE563" s="3" t="str">
        <f t="shared" si="389"/>
        <v>1.28</v>
      </c>
      <c r="AF563" s="3" t="str">
        <f t="shared" si="390"/>
        <v>-</v>
      </c>
      <c r="AG563" s="3">
        <f t="shared" si="391"/>
        <v>49.76</v>
      </c>
      <c r="AH563" s="3">
        <f t="shared" si="392"/>
        <v>77.7</v>
      </c>
      <c r="AI563" s="3">
        <f t="shared" si="393"/>
        <v>1.66</v>
      </c>
      <c r="AJ563" s="85"/>
      <c r="AK563" s="3" t="str">
        <f t="shared" si="394"/>
        <v>1.28</v>
      </c>
      <c r="AL563" s="3" t="str">
        <f t="shared" si="395"/>
        <v>-</v>
      </c>
      <c r="AM563" s="3">
        <f t="shared" si="396"/>
        <v>49.76</v>
      </c>
      <c r="AN563" s="3">
        <f t="shared" si="397"/>
        <v>77.7</v>
      </c>
      <c r="AO563" s="3">
        <f t="shared" si="398"/>
        <v>1.3280000000000001</v>
      </c>
      <c r="AP563" s="85"/>
      <c r="AQ563" s="3" t="str">
        <f t="shared" si="399"/>
        <v>1.28</v>
      </c>
      <c r="AR563" s="3" t="str">
        <f t="shared" si="400"/>
        <v>-</v>
      </c>
      <c r="AS563" s="3">
        <f t="shared" si="401"/>
        <v>49.76</v>
      </c>
      <c r="AT563" s="3">
        <f t="shared" si="402"/>
        <v>77.7</v>
      </c>
      <c r="AU563" s="3">
        <f t="shared" si="403"/>
        <v>0.99599999999999989</v>
      </c>
      <c r="AV563" s="85"/>
      <c r="AW563" s="3" t="str">
        <f t="shared" si="404"/>
        <v>1.28</v>
      </c>
      <c r="AX563" s="3" t="str">
        <f t="shared" si="405"/>
        <v>-</v>
      </c>
      <c r="AY563" s="3">
        <f t="shared" si="406"/>
        <v>49.76</v>
      </c>
      <c r="AZ563" s="3">
        <f t="shared" si="407"/>
        <v>77.7</v>
      </c>
      <c r="BA563" s="3">
        <f t="shared" si="408"/>
        <v>0.66400000000000003</v>
      </c>
      <c r="BB563" s="85"/>
      <c r="BC563" s="3" t="str">
        <f t="shared" si="409"/>
        <v>1.28</v>
      </c>
      <c r="BD563" s="3" t="str">
        <f t="shared" si="410"/>
        <v>-</v>
      </c>
      <c r="BE563" s="3">
        <f t="shared" si="411"/>
        <v>49.76</v>
      </c>
      <c r="BF563" s="3">
        <f t="shared" si="412"/>
        <v>77.7</v>
      </c>
      <c r="BG563" s="3">
        <f t="shared" si="413"/>
        <v>0.33200000000000002</v>
      </c>
    </row>
    <row r="564" spans="1:59" x14ac:dyDescent="0.3">
      <c r="A564" s="1" t="str">
        <f>'Forward collapse simulation'!B574</f>
        <v>1.28</v>
      </c>
      <c r="B564" s="37" t="str">
        <f>IF('Forward collapse simulation'!C574="","-",'Forward collapse simulation'!C574)</f>
        <v>-</v>
      </c>
      <c r="C564" s="85">
        <f>'Forward collapse simulation'!E574</f>
        <v>61.64</v>
      </c>
      <c r="D564" s="85">
        <f>'Forward collapse simulation'!F574</f>
        <v>80.02</v>
      </c>
      <c r="E564" s="85">
        <f>'Forward collapse simulation'!D574</f>
        <v>4.2880000000000003</v>
      </c>
      <c r="F564" s="85"/>
      <c r="G564" s="3" t="str">
        <f t="shared" si="369"/>
        <v>1.28</v>
      </c>
      <c r="H564" s="3" t="str">
        <f t="shared" si="370"/>
        <v>-</v>
      </c>
      <c r="I564" s="3">
        <f t="shared" si="371"/>
        <v>61.64</v>
      </c>
      <c r="J564" s="3">
        <f t="shared" si="372"/>
        <v>80.02</v>
      </c>
      <c r="K564" s="3">
        <f t="shared" si="373"/>
        <v>3.8592000000000004</v>
      </c>
      <c r="L564" s="85"/>
      <c r="M564" s="3" t="str">
        <f t="shared" si="374"/>
        <v>1.28</v>
      </c>
      <c r="N564" s="3" t="str">
        <f t="shared" si="375"/>
        <v>-</v>
      </c>
      <c r="O564" s="3">
        <f t="shared" si="376"/>
        <v>61.64</v>
      </c>
      <c r="P564" s="3">
        <f t="shared" si="377"/>
        <v>80.02</v>
      </c>
      <c r="Q564" s="3">
        <f t="shared" si="378"/>
        <v>3.4304000000000006</v>
      </c>
      <c r="R564" s="85"/>
      <c r="S564" s="3" t="str">
        <f t="shared" si="379"/>
        <v>1.28</v>
      </c>
      <c r="T564" s="3" t="str">
        <f t="shared" si="380"/>
        <v>-</v>
      </c>
      <c r="U564" s="3">
        <f t="shared" si="381"/>
        <v>61.64</v>
      </c>
      <c r="V564" s="3">
        <f t="shared" si="382"/>
        <v>80.02</v>
      </c>
      <c r="W564" s="3">
        <f t="shared" si="383"/>
        <v>3.0015999999999998</v>
      </c>
      <c r="X564" s="85"/>
      <c r="Y564" s="3" t="str">
        <f t="shared" si="384"/>
        <v>1.28</v>
      </c>
      <c r="Z564" s="3" t="str">
        <f t="shared" si="385"/>
        <v>-</v>
      </c>
      <c r="AA564" s="3">
        <f t="shared" si="386"/>
        <v>61.64</v>
      </c>
      <c r="AB564" s="3">
        <f t="shared" si="387"/>
        <v>80.02</v>
      </c>
      <c r="AC564" s="3">
        <f t="shared" si="388"/>
        <v>2.5728</v>
      </c>
      <c r="AD564" s="85"/>
      <c r="AE564" s="3" t="str">
        <f t="shared" si="389"/>
        <v>1.28</v>
      </c>
      <c r="AF564" s="3" t="str">
        <f t="shared" si="390"/>
        <v>-</v>
      </c>
      <c r="AG564" s="3">
        <f t="shared" si="391"/>
        <v>61.64</v>
      </c>
      <c r="AH564" s="3">
        <f t="shared" si="392"/>
        <v>80.02</v>
      </c>
      <c r="AI564" s="3">
        <f t="shared" si="393"/>
        <v>2.1440000000000001</v>
      </c>
      <c r="AJ564" s="85"/>
      <c r="AK564" s="3" t="str">
        <f t="shared" si="394"/>
        <v>1.28</v>
      </c>
      <c r="AL564" s="3" t="str">
        <f t="shared" si="395"/>
        <v>-</v>
      </c>
      <c r="AM564" s="3">
        <f t="shared" si="396"/>
        <v>61.64</v>
      </c>
      <c r="AN564" s="3">
        <f t="shared" si="397"/>
        <v>80.02</v>
      </c>
      <c r="AO564" s="3">
        <f t="shared" si="398"/>
        <v>1.7152000000000003</v>
      </c>
      <c r="AP564" s="85"/>
      <c r="AQ564" s="3" t="str">
        <f t="shared" si="399"/>
        <v>1.28</v>
      </c>
      <c r="AR564" s="3" t="str">
        <f t="shared" si="400"/>
        <v>-</v>
      </c>
      <c r="AS564" s="3">
        <f t="shared" si="401"/>
        <v>61.64</v>
      </c>
      <c r="AT564" s="3">
        <f t="shared" si="402"/>
        <v>80.02</v>
      </c>
      <c r="AU564" s="3">
        <f t="shared" si="403"/>
        <v>1.2864</v>
      </c>
      <c r="AV564" s="85"/>
      <c r="AW564" s="3" t="str">
        <f t="shared" si="404"/>
        <v>1.28</v>
      </c>
      <c r="AX564" s="3" t="str">
        <f t="shared" si="405"/>
        <v>-</v>
      </c>
      <c r="AY564" s="3">
        <f t="shared" si="406"/>
        <v>61.64</v>
      </c>
      <c r="AZ564" s="3">
        <f t="shared" si="407"/>
        <v>80.02</v>
      </c>
      <c r="BA564" s="3">
        <f t="shared" si="408"/>
        <v>0.85760000000000014</v>
      </c>
      <c r="BB564" s="85"/>
      <c r="BC564" s="3" t="str">
        <f t="shared" si="409"/>
        <v>1.28</v>
      </c>
      <c r="BD564" s="3" t="str">
        <f t="shared" si="410"/>
        <v>-</v>
      </c>
      <c r="BE564" s="3">
        <f t="shared" si="411"/>
        <v>61.64</v>
      </c>
      <c r="BF564" s="3">
        <f t="shared" si="412"/>
        <v>80.02</v>
      </c>
      <c r="BG564" s="3">
        <f t="shared" si="413"/>
        <v>0.42880000000000007</v>
      </c>
    </row>
    <row r="565" spans="1:59" x14ac:dyDescent="0.3">
      <c r="A565" s="1" t="str">
        <f>'Forward collapse simulation'!B575</f>
        <v>1.28</v>
      </c>
      <c r="B565" s="37" t="str">
        <f>IF('Forward collapse simulation'!C575="","-",'Forward collapse simulation'!C575)</f>
        <v>-</v>
      </c>
      <c r="C565" s="85">
        <f>'Forward collapse simulation'!E575</f>
        <v>66.62</v>
      </c>
      <c r="D565" s="85">
        <f>'Forward collapse simulation'!F575</f>
        <v>80.400000000000006</v>
      </c>
      <c r="E565" s="85">
        <f>'Forward collapse simulation'!D575</f>
        <v>3.5649999999999999</v>
      </c>
      <c r="F565" s="85"/>
      <c r="G565" s="3" t="str">
        <f t="shared" si="369"/>
        <v>1.28</v>
      </c>
      <c r="H565" s="3" t="str">
        <f t="shared" si="370"/>
        <v>-</v>
      </c>
      <c r="I565" s="3">
        <f t="shared" si="371"/>
        <v>66.62</v>
      </c>
      <c r="J565" s="3">
        <f t="shared" si="372"/>
        <v>80.400000000000006</v>
      </c>
      <c r="K565" s="3">
        <f t="shared" si="373"/>
        <v>3.2084999999999999</v>
      </c>
      <c r="L565" s="85"/>
      <c r="M565" s="3" t="str">
        <f t="shared" si="374"/>
        <v>1.28</v>
      </c>
      <c r="N565" s="3" t="str">
        <f t="shared" si="375"/>
        <v>-</v>
      </c>
      <c r="O565" s="3">
        <f t="shared" si="376"/>
        <v>66.62</v>
      </c>
      <c r="P565" s="3">
        <f t="shared" si="377"/>
        <v>80.400000000000006</v>
      </c>
      <c r="Q565" s="3">
        <f t="shared" si="378"/>
        <v>2.8520000000000003</v>
      </c>
      <c r="R565" s="85"/>
      <c r="S565" s="3" t="str">
        <f t="shared" si="379"/>
        <v>1.28</v>
      </c>
      <c r="T565" s="3" t="str">
        <f t="shared" si="380"/>
        <v>-</v>
      </c>
      <c r="U565" s="3">
        <f t="shared" si="381"/>
        <v>66.62</v>
      </c>
      <c r="V565" s="3">
        <f t="shared" si="382"/>
        <v>80.400000000000006</v>
      </c>
      <c r="W565" s="3">
        <f t="shared" si="383"/>
        <v>2.4954999999999998</v>
      </c>
      <c r="X565" s="85"/>
      <c r="Y565" s="3" t="str">
        <f t="shared" si="384"/>
        <v>1.28</v>
      </c>
      <c r="Z565" s="3" t="str">
        <f t="shared" si="385"/>
        <v>-</v>
      </c>
      <c r="AA565" s="3">
        <f t="shared" si="386"/>
        <v>66.62</v>
      </c>
      <c r="AB565" s="3">
        <f t="shared" si="387"/>
        <v>80.400000000000006</v>
      </c>
      <c r="AC565" s="3">
        <f t="shared" si="388"/>
        <v>2.1389999999999998</v>
      </c>
      <c r="AD565" s="85"/>
      <c r="AE565" s="3" t="str">
        <f t="shared" si="389"/>
        <v>1.28</v>
      </c>
      <c r="AF565" s="3" t="str">
        <f t="shared" si="390"/>
        <v>-</v>
      </c>
      <c r="AG565" s="3">
        <f t="shared" si="391"/>
        <v>66.62</v>
      </c>
      <c r="AH565" s="3">
        <f t="shared" si="392"/>
        <v>80.400000000000006</v>
      </c>
      <c r="AI565" s="3">
        <f t="shared" si="393"/>
        <v>1.7825</v>
      </c>
      <c r="AJ565" s="85"/>
      <c r="AK565" s="3" t="str">
        <f t="shared" si="394"/>
        <v>1.28</v>
      </c>
      <c r="AL565" s="3" t="str">
        <f t="shared" si="395"/>
        <v>-</v>
      </c>
      <c r="AM565" s="3">
        <f t="shared" si="396"/>
        <v>66.62</v>
      </c>
      <c r="AN565" s="3">
        <f t="shared" si="397"/>
        <v>80.400000000000006</v>
      </c>
      <c r="AO565" s="3">
        <f t="shared" si="398"/>
        <v>1.4260000000000002</v>
      </c>
      <c r="AP565" s="85"/>
      <c r="AQ565" s="3" t="str">
        <f t="shared" si="399"/>
        <v>1.28</v>
      </c>
      <c r="AR565" s="3" t="str">
        <f t="shared" si="400"/>
        <v>-</v>
      </c>
      <c r="AS565" s="3">
        <f t="shared" si="401"/>
        <v>66.62</v>
      </c>
      <c r="AT565" s="3">
        <f t="shared" si="402"/>
        <v>80.400000000000006</v>
      </c>
      <c r="AU565" s="3">
        <f t="shared" si="403"/>
        <v>1.0694999999999999</v>
      </c>
      <c r="AV565" s="85"/>
      <c r="AW565" s="3" t="str">
        <f t="shared" si="404"/>
        <v>1.28</v>
      </c>
      <c r="AX565" s="3" t="str">
        <f t="shared" si="405"/>
        <v>-</v>
      </c>
      <c r="AY565" s="3">
        <f t="shared" si="406"/>
        <v>66.62</v>
      </c>
      <c r="AZ565" s="3">
        <f t="shared" si="407"/>
        <v>80.400000000000006</v>
      </c>
      <c r="BA565" s="3">
        <f t="shared" si="408"/>
        <v>0.71300000000000008</v>
      </c>
      <c r="BB565" s="85"/>
      <c r="BC565" s="3" t="str">
        <f t="shared" si="409"/>
        <v>1.28</v>
      </c>
      <c r="BD565" s="3" t="str">
        <f t="shared" si="410"/>
        <v>-</v>
      </c>
      <c r="BE565" s="3">
        <f t="shared" si="411"/>
        <v>66.62</v>
      </c>
      <c r="BF565" s="3">
        <f t="shared" si="412"/>
        <v>80.400000000000006</v>
      </c>
      <c r="BG565" s="3">
        <f t="shared" si="413"/>
        <v>0.35650000000000004</v>
      </c>
    </row>
    <row r="566" spans="1:59" x14ac:dyDescent="0.3">
      <c r="A566" s="1" t="str">
        <f>'Forward collapse simulation'!B576</f>
        <v>1.28</v>
      </c>
      <c r="B566" s="37" t="str">
        <f>IF('Forward collapse simulation'!C576="","-",'Forward collapse simulation'!C576)</f>
        <v>-</v>
      </c>
      <c r="C566" s="85">
        <f>'Forward collapse simulation'!E576</f>
        <v>91.38</v>
      </c>
      <c r="D566" s="85">
        <f>'Forward collapse simulation'!F576</f>
        <v>82.57</v>
      </c>
      <c r="E566" s="85">
        <f>'Forward collapse simulation'!D576</f>
        <v>4.1870000000000003</v>
      </c>
      <c r="F566" s="85"/>
      <c r="G566" s="3" t="str">
        <f t="shared" si="369"/>
        <v>1.28</v>
      </c>
      <c r="H566" s="3" t="str">
        <f t="shared" si="370"/>
        <v>-</v>
      </c>
      <c r="I566" s="3">
        <f t="shared" si="371"/>
        <v>91.38</v>
      </c>
      <c r="J566" s="3">
        <f t="shared" si="372"/>
        <v>82.57</v>
      </c>
      <c r="K566" s="3">
        <f t="shared" si="373"/>
        <v>3.7683000000000004</v>
      </c>
      <c r="L566" s="85"/>
      <c r="M566" s="3" t="str">
        <f t="shared" si="374"/>
        <v>1.28</v>
      </c>
      <c r="N566" s="3" t="str">
        <f t="shared" si="375"/>
        <v>-</v>
      </c>
      <c r="O566" s="3">
        <f t="shared" si="376"/>
        <v>91.38</v>
      </c>
      <c r="P566" s="3">
        <f t="shared" si="377"/>
        <v>82.57</v>
      </c>
      <c r="Q566" s="3">
        <f t="shared" si="378"/>
        <v>3.3496000000000006</v>
      </c>
      <c r="R566" s="85"/>
      <c r="S566" s="3" t="str">
        <f t="shared" si="379"/>
        <v>1.28</v>
      </c>
      <c r="T566" s="3" t="str">
        <f t="shared" si="380"/>
        <v>-</v>
      </c>
      <c r="U566" s="3">
        <f t="shared" si="381"/>
        <v>91.38</v>
      </c>
      <c r="V566" s="3">
        <f t="shared" si="382"/>
        <v>82.57</v>
      </c>
      <c r="W566" s="3">
        <f t="shared" si="383"/>
        <v>2.9308999999999998</v>
      </c>
      <c r="X566" s="85"/>
      <c r="Y566" s="3" t="str">
        <f t="shared" si="384"/>
        <v>1.28</v>
      </c>
      <c r="Z566" s="3" t="str">
        <f t="shared" si="385"/>
        <v>-</v>
      </c>
      <c r="AA566" s="3">
        <f t="shared" si="386"/>
        <v>91.38</v>
      </c>
      <c r="AB566" s="3">
        <f t="shared" si="387"/>
        <v>82.57</v>
      </c>
      <c r="AC566" s="3">
        <f t="shared" si="388"/>
        <v>2.5122</v>
      </c>
      <c r="AD566" s="85"/>
      <c r="AE566" s="3" t="str">
        <f t="shared" si="389"/>
        <v>1.28</v>
      </c>
      <c r="AF566" s="3" t="str">
        <f t="shared" si="390"/>
        <v>-</v>
      </c>
      <c r="AG566" s="3">
        <f t="shared" si="391"/>
        <v>91.38</v>
      </c>
      <c r="AH566" s="3">
        <f t="shared" si="392"/>
        <v>82.57</v>
      </c>
      <c r="AI566" s="3">
        <f t="shared" si="393"/>
        <v>2.0935000000000001</v>
      </c>
      <c r="AJ566" s="85"/>
      <c r="AK566" s="3" t="str">
        <f t="shared" si="394"/>
        <v>1.28</v>
      </c>
      <c r="AL566" s="3" t="str">
        <f t="shared" si="395"/>
        <v>-</v>
      </c>
      <c r="AM566" s="3">
        <f t="shared" si="396"/>
        <v>91.38</v>
      </c>
      <c r="AN566" s="3">
        <f t="shared" si="397"/>
        <v>82.57</v>
      </c>
      <c r="AO566" s="3">
        <f t="shared" si="398"/>
        <v>1.6748000000000003</v>
      </c>
      <c r="AP566" s="85"/>
      <c r="AQ566" s="3" t="str">
        <f t="shared" si="399"/>
        <v>1.28</v>
      </c>
      <c r="AR566" s="3" t="str">
        <f t="shared" si="400"/>
        <v>-</v>
      </c>
      <c r="AS566" s="3">
        <f t="shared" si="401"/>
        <v>91.38</v>
      </c>
      <c r="AT566" s="3">
        <f t="shared" si="402"/>
        <v>82.57</v>
      </c>
      <c r="AU566" s="3">
        <f t="shared" si="403"/>
        <v>1.2561</v>
      </c>
      <c r="AV566" s="85"/>
      <c r="AW566" s="3" t="str">
        <f t="shared" si="404"/>
        <v>1.28</v>
      </c>
      <c r="AX566" s="3" t="str">
        <f t="shared" si="405"/>
        <v>-</v>
      </c>
      <c r="AY566" s="3">
        <f t="shared" si="406"/>
        <v>91.38</v>
      </c>
      <c r="AZ566" s="3">
        <f t="shared" si="407"/>
        <v>82.57</v>
      </c>
      <c r="BA566" s="3">
        <f t="shared" si="408"/>
        <v>0.83740000000000014</v>
      </c>
      <c r="BB566" s="85"/>
      <c r="BC566" s="3" t="str">
        <f t="shared" si="409"/>
        <v>1.28</v>
      </c>
      <c r="BD566" s="3" t="str">
        <f t="shared" si="410"/>
        <v>-</v>
      </c>
      <c r="BE566" s="3">
        <f t="shared" si="411"/>
        <v>91.38</v>
      </c>
      <c r="BF566" s="3">
        <f t="shared" si="412"/>
        <v>82.57</v>
      </c>
      <c r="BG566" s="3">
        <f t="shared" si="413"/>
        <v>0.41870000000000007</v>
      </c>
    </row>
    <row r="567" spans="1:59" x14ac:dyDescent="0.3">
      <c r="A567" s="1" t="str">
        <f>'Forward collapse simulation'!B577</f>
        <v>1.28</v>
      </c>
      <c r="B567" s="37" t="str">
        <f>IF('Forward collapse simulation'!C577="","-",'Forward collapse simulation'!C577)</f>
        <v>-</v>
      </c>
      <c r="C567" s="85">
        <f>'Forward collapse simulation'!E577</f>
        <v>123.99</v>
      </c>
      <c r="D567" s="85">
        <f>'Forward collapse simulation'!F577</f>
        <v>81.38</v>
      </c>
      <c r="E567" s="85">
        <f>'Forward collapse simulation'!D577</f>
        <v>4.87</v>
      </c>
      <c r="F567" s="85"/>
      <c r="G567" s="3" t="str">
        <f t="shared" si="369"/>
        <v>1.28</v>
      </c>
      <c r="H567" s="3" t="str">
        <f t="shared" si="370"/>
        <v>-</v>
      </c>
      <c r="I567" s="3">
        <f t="shared" si="371"/>
        <v>123.99</v>
      </c>
      <c r="J567" s="3">
        <f t="shared" si="372"/>
        <v>81.38</v>
      </c>
      <c r="K567" s="3">
        <f t="shared" si="373"/>
        <v>4.383</v>
      </c>
      <c r="L567" s="85"/>
      <c r="M567" s="3" t="str">
        <f t="shared" si="374"/>
        <v>1.28</v>
      </c>
      <c r="N567" s="3" t="str">
        <f t="shared" si="375"/>
        <v>-</v>
      </c>
      <c r="O567" s="3">
        <f t="shared" si="376"/>
        <v>123.99</v>
      </c>
      <c r="P567" s="3">
        <f t="shared" si="377"/>
        <v>81.38</v>
      </c>
      <c r="Q567" s="3">
        <f t="shared" si="378"/>
        <v>3.8960000000000004</v>
      </c>
      <c r="R567" s="85"/>
      <c r="S567" s="3" t="str">
        <f t="shared" si="379"/>
        <v>1.28</v>
      </c>
      <c r="T567" s="3" t="str">
        <f t="shared" si="380"/>
        <v>-</v>
      </c>
      <c r="U567" s="3">
        <f t="shared" si="381"/>
        <v>123.99</v>
      </c>
      <c r="V567" s="3">
        <f t="shared" si="382"/>
        <v>81.38</v>
      </c>
      <c r="W567" s="3">
        <f t="shared" si="383"/>
        <v>3.4089999999999998</v>
      </c>
      <c r="X567" s="85"/>
      <c r="Y567" s="3" t="str">
        <f t="shared" si="384"/>
        <v>1.28</v>
      </c>
      <c r="Z567" s="3" t="str">
        <f t="shared" si="385"/>
        <v>-</v>
      </c>
      <c r="AA567" s="3">
        <f t="shared" si="386"/>
        <v>123.99</v>
      </c>
      <c r="AB567" s="3">
        <f t="shared" si="387"/>
        <v>81.38</v>
      </c>
      <c r="AC567" s="3">
        <f t="shared" si="388"/>
        <v>2.9220000000000002</v>
      </c>
      <c r="AD567" s="85"/>
      <c r="AE567" s="3" t="str">
        <f t="shared" si="389"/>
        <v>1.28</v>
      </c>
      <c r="AF567" s="3" t="str">
        <f t="shared" si="390"/>
        <v>-</v>
      </c>
      <c r="AG567" s="3">
        <f t="shared" si="391"/>
        <v>123.99</v>
      </c>
      <c r="AH567" s="3">
        <f t="shared" si="392"/>
        <v>81.38</v>
      </c>
      <c r="AI567" s="3">
        <f t="shared" si="393"/>
        <v>2.4350000000000001</v>
      </c>
      <c r="AJ567" s="85"/>
      <c r="AK567" s="3" t="str">
        <f t="shared" si="394"/>
        <v>1.28</v>
      </c>
      <c r="AL567" s="3" t="str">
        <f t="shared" si="395"/>
        <v>-</v>
      </c>
      <c r="AM567" s="3">
        <f t="shared" si="396"/>
        <v>123.99</v>
      </c>
      <c r="AN567" s="3">
        <f t="shared" si="397"/>
        <v>81.38</v>
      </c>
      <c r="AO567" s="3">
        <f t="shared" si="398"/>
        <v>1.9480000000000002</v>
      </c>
      <c r="AP567" s="85"/>
      <c r="AQ567" s="3" t="str">
        <f t="shared" si="399"/>
        <v>1.28</v>
      </c>
      <c r="AR567" s="3" t="str">
        <f t="shared" si="400"/>
        <v>-</v>
      </c>
      <c r="AS567" s="3">
        <f t="shared" si="401"/>
        <v>123.99</v>
      </c>
      <c r="AT567" s="3">
        <f t="shared" si="402"/>
        <v>81.38</v>
      </c>
      <c r="AU567" s="3">
        <f t="shared" si="403"/>
        <v>1.4610000000000001</v>
      </c>
      <c r="AV567" s="85"/>
      <c r="AW567" s="3" t="str">
        <f t="shared" si="404"/>
        <v>1.28</v>
      </c>
      <c r="AX567" s="3" t="str">
        <f t="shared" si="405"/>
        <v>-</v>
      </c>
      <c r="AY567" s="3">
        <f t="shared" si="406"/>
        <v>123.99</v>
      </c>
      <c r="AZ567" s="3">
        <f t="shared" si="407"/>
        <v>81.38</v>
      </c>
      <c r="BA567" s="3">
        <f t="shared" si="408"/>
        <v>0.97400000000000009</v>
      </c>
      <c r="BB567" s="85"/>
      <c r="BC567" s="3" t="str">
        <f t="shared" si="409"/>
        <v>1.28</v>
      </c>
      <c r="BD567" s="3" t="str">
        <f t="shared" si="410"/>
        <v>-</v>
      </c>
      <c r="BE567" s="3">
        <f t="shared" si="411"/>
        <v>123.99</v>
      </c>
      <c r="BF567" s="3">
        <f t="shared" si="412"/>
        <v>81.38</v>
      </c>
      <c r="BG567" s="3">
        <f t="shared" si="413"/>
        <v>0.48700000000000004</v>
      </c>
    </row>
    <row r="568" spans="1:59" x14ac:dyDescent="0.3">
      <c r="A568" s="1" t="str">
        <f>'Forward collapse simulation'!B578</f>
        <v>1.28</v>
      </c>
      <c r="B568" s="37" t="str">
        <f>IF('Forward collapse simulation'!C578="","-",'Forward collapse simulation'!C578)</f>
        <v>-</v>
      </c>
      <c r="C568" s="85">
        <f>'Forward collapse simulation'!E578</f>
        <v>145.49</v>
      </c>
      <c r="D568" s="85">
        <f>'Forward collapse simulation'!F578</f>
        <v>78.430000000000007</v>
      </c>
      <c r="E568" s="85">
        <f>'Forward collapse simulation'!D578</f>
        <v>4.9000000000000004</v>
      </c>
      <c r="F568" s="85"/>
      <c r="G568" s="3" t="str">
        <f t="shared" si="369"/>
        <v>1.28</v>
      </c>
      <c r="H568" s="3" t="str">
        <f t="shared" si="370"/>
        <v>-</v>
      </c>
      <c r="I568" s="3">
        <f t="shared" si="371"/>
        <v>145.49</v>
      </c>
      <c r="J568" s="3">
        <f t="shared" si="372"/>
        <v>78.430000000000007</v>
      </c>
      <c r="K568" s="3">
        <f t="shared" si="373"/>
        <v>4.41</v>
      </c>
      <c r="L568" s="85"/>
      <c r="M568" s="3" t="str">
        <f t="shared" si="374"/>
        <v>1.28</v>
      </c>
      <c r="N568" s="3" t="str">
        <f t="shared" si="375"/>
        <v>-</v>
      </c>
      <c r="O568" s="3">
        <f t="shared" si="376"/>
        <v>145.49</v>
      </c>
      <c r="P568" s="3">
        <f t="shared" si="377"/>
        <v>78.430000000000007</v>
      </c>
      <c r="Q568" s="3">
        <f t="shared" si="378"/>
        <v>3.9200000000000004</v>
      </c>
      <c r="R568" s="85"/>
      <c r="S568" s="3" t="str">
        <f t="shared" si="379"/>
        <v>1.28</v>
      </c>
      <c r="T568" s="3" t="str">
        <f t="shared" si="380"/>
        <v>-</v>
      </c>
      <c r="U568" s="3">
        <f t="shared" si="381"/>
        <v>145.49</v>
      </c>
      <c r="V568" s="3">
        <f t="shared" si="382"/>
        <v>78.430000000000007</v>
      </c>
      <c r="W568" s="3">
        <f t="shared" si="383"/>
        <v>3.43</v>
      </c>
      <c r="X568" s="85"/>
      <c r="Y568" s="3" t="str">
        <f t="shared" si="384"/>
        <v>1.28</v>
      </c>
      <c r="Z568" s="3" t="str">
        <f t="shared" si="385"/>
        <v>-</v>
      </c>
      <c r="AA568" s="3">
        <f t="shared" si="386"/>
        <v>145.49</v>
      </c>
      <c r="AB568" s="3">
        <f t="shared" si="387"/>
        <v>78.430000000000007</v>
      </c>
      <c r="AC568" s="3">
        <f t="shared" si="388"/>
        <v>2.94</v>
      </c>
      <c r="AD568" s="85"/>
      <c r="AE568" s="3" t="str">
        <f t="shared" si="389"/>
        <v>1.28</v>
      </c>
      <c r="AF568" s="3" t="str">
        <f t="shared" si="390"/>
        <v>-</v>
      </c>
      <c r="AG568" s="3">
        <f t="shared" si="391"/>
        <v>145.49</v>
      </c>
      <c r="AH568" s="3">
        <f t="shared" si="392"/>
        <v>78.430000000000007</v>
      </c>
      <c r="AI568" s="3">
        <f t="shared" si="393"/>
        <v>2.4500000000000002</v>
      </c>
      <c r="AJ568" s="85"/>
      <c r="AK568" s="3" t="str">
        <f t="shared" si="394"/>
        <v>1.28</v>
      </c>
      <c r="AL568" s="3" t="str">
        <f t="shared" si="395"/>
        <v>-</v>
      </c>
      <c r="AM568" s="3">
        <f t="shared" si="396"/>
        <v>145.49</v>
      </c>
      <c r="AN568" s="3">
        <f t="shared" si="397"/>
        <v>78.430000000000007</v>
      </c>
      <c r="AO568" s="3">
        <f t="shared" si="398"/>
        <v>1.9600000000000002</v>
      </c>
      <c r="AP568" s="85"/>
      <c r="AQ568" s="3" t="str">
        <f t="shared" si="399"/>
        <v>1.28</v>
      </c>
      <c r="AR568" s="3" t="str">
        <f t="shared" si="400"/>
        <v>-</v>
      </c>
      <c r="AS568" s="3">
        <f t="shared" si="401"/>
        <v>145.49</v>
      </c>
      <c r="AT568" s="3">
        <f t="shared" si="402"/>
        <v>78.430000000000007</v>
      </c>
      <c r="AU568" s="3">
        <f t="shared" si="403"/>
        <v>1.47</v>
      </c>
      <c r="AV568" s="85"/>
      <c r="AW568" s="3" t="str">
        <f t="shared" si="404"/>
        <v>1.28</v>
      </c>
      <c r="AX568" s="3" t="str">
        <f t="shared" si="405"/>
        <v>-</v>
      </c>
      <c r="AY568" s="3">
        <f t="shared" si="406"/>
        <v>145.49</v>
      </c>
      <c r="AZ568" s="3">
        <f t="shared" si="407"/>
        <v>78.430000000000007</v>
      </c>
      <c r="BA568" s="3">
        <f t="shared" si="408"/>
        <v>0.98000000000000009</v>
      </c>
      <c r="BB568" s="85"/>
      <c r="BC568" s="3" t="str">
        <f t="shared" si="409"/>
        <v>1.28</v>
      </c>
      <c r="BD568" s="3" t="str">
        <f t="shared" si="410"/>
        <v>-</v>
      </c>
      <c r="BE568" s="3">
        <f t="shared" si="411"/>
        <v>145.49</v>
      </c>
      <c r="BF568" s="3">
        <f t="shared" si="412"/>
        <v>78.430000000000007</v>
      </c>
      <c r="BG568" s="3">
        <f t="shared" si="413"/>
        <v>0.49000000000000005</v>
      </c>
    </row>
    <row r="569" spans="1:59" x14ac:dyDescent="0.3">
      <c r="A569" s="1" t="str">
        <f>'Forward collapse simulation'!B579</f>
        <v>1.28</v>
      </c>
      <c r="B569" s="37" t="str">
        <f>IF('Forward collapse simulation'!C579="","-",'Forward collapse simulation'!C579)</f>
        <v>-</v>
      </c>
      <c r="C569" s="85">
        <f>'Forward collapse simulation'!E579</f>
        <v>156.33000000000001</v>
      </c>
      <c r="D569" s="85">
        <f>'Forward collapse simulation'!F579</f>
        <v>74.62</v>
      </c>
      <c r="E569" s="85">
        <f>'Forward collapse simulation'!D579</f>
        <v>4.7809999999999997</v>
      </c>
      <c r="F569" s="85"/>
      <c r="G569" s="3" t="str">
        <f t="shared" si="369"/>
        <v>1.28</v>
      </c>
      <c r="H569" s="3" t="str">
        <f t="shared" si="370"/>
        <v>-</v>
      </c>
      <c r="I569" s="3">
        <f t="shared" si="371"/>
        <v>156.33000000000001</v>
      </c>
      <c r="J569" s="3">
        <f t="shared" si="372"/>
        <v>74.62</v>
      </c>
      <c r="K569" s="3">
        <f t="shared" si="373"/>
        <v>4.3029000000000002</v>
      </c>
      <c r="L569" s="85"/>
      <c r="M569" s="3" t="str">
        <f t="shared" si="374"/>
        <v>1.28</v>
      </c>
      <c r="N569" s="3" t="str">
        <f t="shared" si="375"/>
        <v>-</v>
      </c>
      <c r="O569" s="3">
        <f t="shared" si="376"/>
        <v>156.33000000000001</v>
      </c>
      <c r="P569" s="3">
        <f t="shared" si="377"/>
        <v>74.62</v>
      </c>
      <c r="Q569" s="3">
        <f t="shared" si="378"/>
        <v>3.8247999999999998</v>
      </c>
      <c r="R569" s="85"/>
      <c r="S569" s="3" t="str">
        <f t="shared" si="379"/>
        <v>1.28</v>
      </c>
      <c r="T569" s="3" t="str">
        <f t="shared" si="380"/>
        <v>-</v>
      </c>
      <c r="U569" s="3">
        <f t="shared" si="381"/>
        <v>156.33000000000001</v>
      </c>
      <c r="V569" s="3">
        <f t="shared" si="382"/>
        <v>74.62</v>
      </c>
      <c r="W569" s="3">
        <f t="shared" si="383"/>
        <v>3.3466999999999998</v>
      </c>
      <c r="X569" s="85"/>
      <c r="Y569" s="3" t="str">
        <f t="shared" si="384"/>
        <v>1.28</v>
      </c>
      <c r="Z569" s="3" t="str">
        <f t="shared" si="385"/>
        <v>-</v>
      </c>
      <c r="AA569" s="3">
        <f t="shared" si="386"/>
        <v>156.33000000000001</v>
      </c>
      <c r="AB569" s="3">
        <f t="shared" si="387"/>
        <v>74.62</v>
      </c>
      <c r="AC569" s="3">
        <f t="shared" si="388"/>
        <v>2.8685999999999998</v>
      </c>
      <c r="AD569" s="85"/>
      <c r="AE569" s="3" t="str">
        <f t="shared" si="389"/>
        <v>1.28</v>
      </c>
      <c r="AF569" s="3" t="str">
        <f t="shared" si="390"/>
        <v>-</v>
      </c>
      <c r="AG569" s="3">
        <f t="shared" si="391"/>
        <v>156.33000000000001</v>
      </c>
      <c r="AH569" s="3">
        <f t="shared" si="392"/>
        <v>74.62</v>
      </c>
      <c r="AI569" s="3">
        <f t="shared" si="393"/>
        <v>2.3904999999999998</v>
      </c>
      <c r="AJ569" s="85"/>
      <c r="AK569" s="3" t="str">
        <f t="shared" si="394"/>
        <v>1.28</v>
      </c>
      <c r="AL569" s="3" t="str">
        <f t="shared" si="395"/>
        <v>-</v>
      </c>
      <c r="AM569" s="3">
        <f t="shared" si="396"/>
        <v>156.33000000000001</v>
      </c>
      <c r="AN569" s="3">
        <f t="shared" si="397"/>
        <v>74.62</v>
      </c>
      <c r="AO569" s="3">
        <f t="shared" si="398"/>
        <v>1.9123999999999999</v>
      </c>
      <c r="AP569" s="85"/>
      <c r="AQ569" s="3" t="str">
        <f t="shared" si="399"/>
        <v>1.28</v>
      </c>
      <c r="AR569" s="3" t="str">
        <f t="shared" si="400"/>
        <v>-</v>
      </c>
      <c r="AS569" s="3">
        <f t="shared" si="401"/>
        <v>156.33000000000001</v>
      </c>
      <c r="AT569" s="3">
        <f t="shared" si="402"/>
        <v>74.62</v>
      </c>
      <c r="AU569" s="3">
        <f t="shared" si="403"/>
        <v>1.4342999999999999</v>
      </c>
      <c r="AV569" s="85"/>
      <c r="AW569" s="3" t="str">
        <f t="shared" si="404"/>
        <v>1.28</v>
      </c>
      <c r="AX569" s="3" t="str">
        <f t="shared" si="405"/>
        <v>-</v>
      </c>
      <c r="AY569" s="3">
        <f t="shared" si="406"/>
        <v>156.33000000000001</v>
      </c>
      <c r="AZ569" s="3">
        <f t="shared" si="407"/>
        <v>74.62</v>
      </c>
      <c r="BA569" s="3">
        <f t="shared" si="408"/>
        <v>0.95619999999999994</v>
      </c>
      <c r="BB569" s="85"/>
      <c r="BC569" s="3" t="str">
        <f t="shared" si="409"/>
        <v>1.28</v>
      </c>
      <c r="BD569" s="3" t="str">
        <f t="shared" si="410"/>
        <v>-</v>
      </c>
      <c r="BE569" s="3">
        <f t="shared" si="411"/>
        <v>156.33000000000001</v>
      </c>
      <c r="BF569" s="3">
        <f t="shared" si="412"/>
        <v>74.62</v>
      </c>
      <c r="BG569" s="3">
        <f t="shared" si="413"/>
        <v>0.47809999999999997</v>
      </c>
    </row>
    <row r="570" spans="1:59" x14ac:dyDescent="0.3">
      <c r="A570" s="1" t="str">
        <f>'Forward collapse simulation'!B580</f>
        <v>1.28</v>
      </c>
      <c r="B570" s="37" t="str">
        <f>IF('Forward collapse simulation'!C580="","-",'Forward collapse simulation'!C580)</f>
        <v>-</v>
      </c>
      <c r="C570" s="85">
        <f>'Forward collapse simulation'!E580</f>
        <v>163.1</v>
      </c>
      <c r="D570" s="85">
        <f>'Forward collapse simulation'!F580</f>
        <v>67.34</v>
      </c>
      <c r="E570" s="85">
        <f>'Forward collapse simulation'!D580</f>
        <v>4.2859999999999996</v>
      </c>
      <c r="F570" s="85"/>
      <c r="G570" s="3" t="str">
        <f t="shared" si="369"/>
        <v>1.28</v>
      </c>
      <c r="H570" s="3" t="str">
        <f t="shared" si="370"/>
        <v>-</v>
      </c>
      <c r="I570" s="3">
        <f t="shared" si="371"/>
        <v>163.1</v>
      </c>
      <c r="J570" s="3">
        <f t="shared" si="372"/>
        <v>67.34</v>
      </c>
      <c r="K570" s="3">
        <f t="shared" si="373"/>
        <v>3.8573999999999997</v>
      </c>
      <c r="L570" s="85"/>
      <c r="M570" s="3" t="str">
        <f t="shared" si="374"/>
        <v>1.28</v>
      </c>
      <c r="N570" s="3" t="str">
        <f t="shared" si="375"/>
        <v>-</v>
      </c>
      <c r="O570" s="3">
        <f t="shared" si="376"/>
        <v>163.1</v>
      </c>
      <c r="P570" s="3">
        <f t="shared" si="377"/>
        <v>67.34</v>
      </c>
      <c r="Q570" s="3">
        <f t="shared" si="378"/>
        <v>3.4287999999999998</v>
      </c>
      <c r="R570" s="85"/>
      <c r="S570" s="3" t="str">
        <f t="shared" si="379"/>
        <v>1.28</v>
      </c>
      <c r="T570" s="3" t="str">
        <f t="shared" si="380"/>
        <v>-</v>
      </c>
      <c r="U570" s="3">
        <f t="shared" si="381"/>
        <v>163.1</v>
      </c>
      <c r="V570" s="3">
        <f t="shared" si="382"/>
        <v>67.34</v>
      </c>
      <c r="W570" s="3">
        <f t="shared" si="383"/>
        <v>3.0001999999999995</v>
      </c>
      <c r="X570" s="85"/>
      <c r="Y570" s="3" t="str">
        <f t="shared" si="384"/>
        <v>1.28</v>
      </c>
      <c r="Z570" s="3" t="str">
        <f t="shared" si="385"/>
        <v>-</v>
      </c>
      <c r="AA570" s="3">
        <f t="shared" si="386"/>
        <v>163.1</v>
      </c>
      <c r="AB570" s="3">
        <f t="shared" si="387"/>
        <v>67.34</v>
      </c>
      <c r="AC570" s="3">
        <f t="shared" si="388"/>
        <v>2.5715999999999997</v>
      </c>
      <c r="AD570" s="85"/>
      <c r="AE570" s="3" t="str">
        <f t="shared" si="389"/>
        <v>1.28</v>
      </c>
      <c r="AF570" s="3" t="str">
        <f t="shared" si="390"/>
        <v>-</v>
      </c>
      <c r="AG570" s="3">
        <f t="shared" si="391"/>
        <v>163.1</v>
      </c>
      <c r="AH570" s="3">
        <f t="shared" si="392"/>
        <v>67.34</v>
      </c>
      <c r="AI570" s="3">
        <f t="shared" si="393"/>
        <v>2.1429999999999998</v>
      </c>
      <c r="AJ570" s="85"/>
      <c r="AK570" s="3" t="str">
        <f t="shared" si="394"/>
        <v>1.28</v>
      </c>
      <c r="AL570" s="3" t="str">
        <f t="shared" si="395"/>
        <v>-</v>
      </c>
      <c r="AM570" s="3">
        <f t="shared" si="396"/>
        <v>163.1</v>
      </c>
      <c r="AN570" s="3">
        <f t="shared" si="397"/>
        <v>67.34</v>
      </c>
      <c r="AO570" s="3">
        <f t="shared" si="398"/>
        <v>1.7143999999999999</v>
      </c>
      <c r="AP570" s="85"/>
      <c r="AQ570" s="3" t="str">
        <f t="shared" si="399"/>
        <v>1.28</v>
      </c>
      <c r="AR570" s="3" t="str">
        <f t="shared" si="400"/>
        <v>-</v>
      </c>
      <c r="AS570" s="3">
        <f t="shared" si="401"/>
        <v>163.1</v>
      </c>
      <c r="AT570" s="3">
        <f t="shared" si="402"/>
        <v>67.34</v>
      </c>
      <c r="AU570" s="3">
        <f t="shared" si="403"/>
        <v>1.2857999999999998</v>
      </c>
      <c r="AV570" s="85"/>
      <c r="AW570" s="3" t="str">
        <f t="shared" si="404"/>
        <v>1.28</v>
      </c>
      <c r="AX570" s="3" t="str">
        <f t="shared" si="405"/>
        <v>-</v>
      </c>
      <c r="AY570" s="3">
        <f t="shared" si="406"/>
        <v>163.1</v>
      </c>
      <c r="AZ570" s="3">
        <f t="shared" si="407"/>
        <v>67.34</v>
      </c>
      <c r="BA570" s="3">
        <f t="shared" si="408"/>
        <v>0.85719999999999996</v>
      </c>
      <c r="BB570" s="85"/>
      <c r="BC570" s="3" t="str">
        <f t="shared" si="409"/>
        <v>1.28</v>
      </c>
      <c r="BD570" s="3" t="str">
        <f t="shared" si="410"/>
        <v>-</v>
      </c>
      <c r="BE570" s="3">
        <f t="shared" si="411"/>
        <v>163.1</v>
      </c>
      <c r="BF570" s="3">
        <f t="shared" si="412"/>
        <v>67.34</v>
      </c>
      <c r="BG570" s="3">
        <f t="shared" si="413"/>
        <v>0.42859999999999998</v>
      </c>
    </row>
    <row r="571" spans="1:59" x14ac:dyDescent="0.3">
      <c r="A571" s="1" t="str">
        <f>'Forward collapse simulation'!B581</f>
        <v>1.28</v>
      </c>
      <c r="B571" s="37" t="str">
        <f>IF('Forward collapse simulation'!C581="","-",'Forward collapse simulation'!C581)</f>
        <v>-</v>
      </c>
      <c r="C571" s="85">
        <f>'Forward collapse simulation'!E581</f>
        <v>168.95</v>
      </c>
      <c r="D571" s="85">
        <f>'Forward collapse simulation'!F581</f>
        <v>61.71</v>
      </c>
      <c r="E571" s="85">
        <f>'Forward collapse simulation'!D581</f>
        <v>4.3490000000000002</v>
      </c>
      <c r="F571" s="85"/>
      <c r="G571" s="3" t="str">
        <f t="shared" si="369"/>
        <v>1.28</v>
      </c>
      <c r="H571" s="3" t="str">
        <f t="shared" si="370"/>
        <v>-</v>
      </c>
      <c r="I571" s="3">
        <f t="shared" si="371"/>
        <v>168.95</v>
      </c>
      <c r="J571" s="3">
        <f t="shared" si="372"/>
        <v>61.71</v>
      </c>
      <c r="K571" s="3">
        <f t="shared" si="373"/>
        <v>3.9141000000000004</v>
      </c>
      <c r="L571" s="85"/>
      <c r="M571" s="3" t="str">
        <f t="shared" si="374"/>
        <v>1.28</v>
      </c>
      <c r="N571" s="3" t="str">
        <f t="shared" si="375"/>
        <v>-</v>
      </c>
      <c r="O571" s="3">
        <f t="shared" si="376"/>
        <v>168.95</v>
      </c>
      <c r="P571" s="3">
        <f t="shared" si="377"/>
        <v>61.71</v>
      </c>
      <c r="Q571" s="3">
        <f t="shared" si="378"/>
        <v>3.4792000000000005</v>
      </c>
      <c r="R571" s="85"/>
      <c r="S571" s="3" t="str">
        <f t="shared" si="379"/>
        <v>1.28</v>
      </c>
      <c r="T571" s="3" t="str">
        <f t="shared" si="380"/>
        <v>-</v>
      </c>
      <c r="U571" s="3">
        <f t="shared" si="381"/>
        <v>168.95</v>
      </c>
      <c r="V571" s="3">
        <f t="shared" si="382"/>
        <v>61.71</v>
      </c>
      <c r="W571" s="3">
        <f t="shared" si="383"/>
        <v>3.0442999999999998</v>
      </c>
      <c r="X571" s="85"/>
      <c r="Y571" s="3" t="str">
        <f t="shared" si="384"/>
        <v>1.28</v>
      </c>
      <c r="Z571" s="3" t="str">
        <f t="shared" si="385"/>
        <v>-</v>
      </c>
      <c r="AA571" s="3">
        <f t="shared" si="386"/>
        <v>168.95</v>
      </c>
      <c r="AB571" s="3">
        <f t="shared" si="387"/>
        <v>61.71</v>
      </c>
      <c r="AC571" s="3">
        <f t="shared" si="388"/>
        <v>2.6093999999999999</v>
      </c>
      <c r="AD571" s="85"/>
      <c r="AE571" s="3" t="str">
        <f t="shared" si="389"/>
        <v>1.28</v>
      </c>
      <c r="AF571" s="3" t="str">
        <f t="shared" si="390"/>
        <v>-</v>
      </c>
      <c r="AG571" s="3">
        <f t="shared" si="391"/>
        <v>168.95</v>
      </c>
      <c r="AH571" s="3">
        <f t="shared" si="392"/>
        <v>61.71</v>
      </c>
      <c r="AI571" s="3">
        <f t="shared" si="393"/>
        <v>2.1745000000000001</v>
      </c>
      <c r="AJ571" s="85"/>
      <c r="AK571" s="3" t="str">
        <f t="shared" si="394"/>
        <v>1.28</v>
      </c>
      <c r="AL571" s="3" t="str">
        <f t="shared" si="395"/>
        <v>-</v>
      </c>
      <c r="AM571" s="3">
        <f t="shared" si="396"/>
        <v>168.95</v>
      </c>
      <c r="AN571" s="3">
        <f t="shared" si="397"/>
        <v>61.71</v>
      </c>
      <c r="AO571" s="3">
        <f t="shared" si="398"/>
        <v>1.7396000000000003</v>
      </c>
      <c r="AP571" s="85"/>
      <c r="AQ571" s="3" t="str">
        <f t="shared" si="399"/>
        <v>1.28</v>
      </c>
      <c r="AR571" s="3" t="str">
        <f t="shared" si="400"/>
        <v>-</v>
      </c>
      <c r="AS571" s="3">
        <f t="shared" si="401"/>
        <v>168.95</v>
      </c>
      <c r="AT571" s="3">
        <f t="shared" si="402"/>
        <v>61.71</v>
      </c>
      <c r="AU571" s="3">
        <f t="shared" si="403"/>
        <v>1.3047</v>
      </c>
      <c r="AV571" s="85"/>
      <c r="AW571" s="3" t="str">
        <f t="shared" si="404"/>
        <v>1.28</v>
      </c>
      <c r="AX571" s="3" t="str">
        <f t="shared" si="405"/>
        <v>-</v>
      </c>
      <c r="AY571" s="3">
        <f t="shared" si="406"/>
        <v>168.95</v>
      </c>
      <c r="AZ571" s="3">
        <f t="shared" si="407"/>
        <v>61.71</v>
      </c>
      <c r="BA571" s="3">
        <f t="shared" si="408"/>
        <v>0.86980000000000013</v>
      </c>
      <c r="BB571" s="85"/>
      <c r="BC571" s="3" t="str">
        <f t="shared" si="409"/>
        <v>1.28</v>
      </c>
      <c r="BD571" s="3" t="str">
        <f t="shared" si="410"/>
        <v>-</v>
      </c>
      <c r="BE571" s="3">
        <f t="shared" si="411"/>
        <v>168.95</v>
      </c>
      <c r="BF571" s="3">
        <f t="shared" si="412"/>
        <v>61.71</v>
      </c>
      <c r="BG571" s="3">
        <f t="shared" si="413"/>
        <v>0.43490000000000006</v>
      </c>
    </row>
    <row r="572" spans="1:59" x14ac:dyDescent="0.3">
      <c r="A572" s="1" t="str">
        <f>'Forward collapse simulation'!B582</f>
        <v>1.28</v>
      </c>
      <c r="B572" s="37" t="str">
        <f>IF('Forward collapse simulation'!C582="","-",'Forward collapse simulation'!C582)</f>
        <v>-</v>
      </c>
      <c r="C572" s="85">
        <f>'Forward collapse simulation'!E582</f>
        <v>168.69</v>
      </c>
      <c r="D572" s="85">
        <f>'Forward collapse simulation'!F582</f>
        <v>59</v>
      </c>
      <c r="E572" s="85">
        <f>'Forward collapse simulation'!D582</f>
        <v>5.19</v>
      </c>
      <c r="F572" s="85"/>
      <c r="G572" s="3" t="str">
        <f t="shared" si="369"/>
        <v>1.28</v>
      </c>
      <c r="H572" s="3" t="str">
        <f t="shared" si="370"/>
        <v>-</v>
      </c>
      <c r="I572" s="3">
        <f t="shared" si="371"/>
        <v>168.69</v>
      </c>
      <c r="J572" s="3">
        <f t="shared" si="372"/>
        <v>59</v>
      </c>
      <c r="K572" s="3">
        <f t="shared" si="373"/>
        <v>4.6710000000000003</v>
      </c>
      <c r="L572" s="85"/>
      <c r="M572" s="3" t="str">
        <f t="shared" si="374"/>
        <v>1.28</v>
      </c>
      <c r="N572" s="3" t="str">
        <f t="shared" si="375"/>
        <v>-</v>
      </c>
      <c r="O572" s="3">
        <f t="shared" si="376"/>
        <v>168.69</v>
      </c>
      <c r="P572" s="3">
        <f t="shared" si="377"/>
        <v>59</v>
      </c>
      <c r="Q572" s="3">
        <f t="shared" si="378"/>
        <v>4.1520000000000001</v>
      </c>
      <c r="R572" s="85"/>
      <c r="S572" s="3" t="str">
        <f t="shared" si="379"/>
        <v>1.28</v>
      </c>
      <c r="T572" s="3" t="str">
        <f t="shared" si="380"/>
        <v>-</v>
      </c>
      <c r="U572" s="3">
        <f t="shared" si="381"/>
        <v>168.69</v>
      </c>
      <c r="V572" s="3">
        <f t="shared" si="382"/>
        <v>59</v>
      </c>
      <c r="W572" s="3">
        <f t="shared" si="383"/>
        <v>3.633</v>
      </c>
      <c r="X572" s="85"/>
      <c r="Y572" s="3" t="str">
        <f t="shared" si="384"/>
        <v>1.28</v>
      </c>
      <c r="Z572" s="3" t="str">
        <f t="shared" si="385"/>
        <v>-</v>
      </c>
      <c r="AA572" s="3">
        <f t="shared" si="386"/>
        <v>168.69</v>
      </c>
      <c r="AB572" s="3">
        <f t="shared" si="387"/>
        <v>59</v>
      </c>
      <c r="AC572" s="3">
        <f t="shared" si="388"/>
        <v>3.1140000000000003</v>
      </c>
      <c r="AD572" s="85"/>
      <c r="AE572" s="3" t="str">
        <f t="shared" si="389"/>
        <v>1.28</v>
      </c>
      <c r="AF572" s="3" t="str">
        <f t="shared" si="390"/>
        <v>-</v>
      </c>
      <c r="AG572" s="3">
        <f t="shared" si="391"/>
        <v>168.69</v>
      </c>
      <c r="AH572" s="3">
        <f t="shared" si="392"/>
        <v>59</v>
      </c>
      <c r="AI572" s="3">
        <f t="shared" si="393"/>
        <v>2.5950000000000002</v>
      </c>
      <c r="AJ572" s="85"/>
      <c r="AK572" s="3" t="str">
        <f t="shared" si="394"/>
        <v>1.28</v>
      </c>
      <c r="AL572" s="3" t="str">
        <f t="shared" si="395"/>
        <v>-</v>
      </c>
      <c r="AM572" s="3">
        <f t="shared" si="396"/>
        <v>168.69</v>
      </c>
      <c r="AN572" s="3">
        <f t="shared" si="397"/>
        <v>59</v>
      </c>
      <c r="AO572" s="3">
        <f t="shared" si="398"/>
        <v>2.0760000000000001</v>
      </c>
      <c r="AP572" s="85"/>
      <c r="AQ572" s="3" t="str">
        <f t="shared" si="399"/>
        <v>1.28</v>
      </c>
      <c r="AR572" s="3" t="str">
        <f t="shared" si="400"/>
        <v>-</v>
      </c>
      <c r="AS572" s="3">
        <f t="shared" si="401"/>
        <v>168.69</v>
      </c>
      <c r="AT572" s="3">
        <f t="shared" si="402"/>
        <v>59</v>
      </c>
      <c r="AU572" s="3">
        <f t="shared" si="403"/>
        <v>1.5570000000000002</v>
      </c>
      <c r="AV572" s="85"/>
      <c r="AW572" s="3" t="str">
        <f t="shared" si="404"/>
        <v>1.28</v>
      </c>
      <c r="AX572" s="3" t="str">
        <f t="shared" si="405"/>
        <v>-</v>
      </c>
      <c r="AY572" s="3">
        <f t="shared" si="406"/>
        <v>168.69</v>
      </c>
      <c r="AZ572" s="3">
        <f t="shared" si="407"/>
        <v>59</v>
      </c>
      <c r="BA572" s="3">
        <f t="shared" si="408"/>
        <v>1.038</v>
      </c>
      <c r="BB572" s="85"/>
      <c r="BC572" s="3" t="str">
        <f t="shared" si="409"/>
        <v>1.28</v>
      </c>
      <c r="BD572" s="3" t="str">
        <f t="shared" si="410"/>
        <v>-</v>
      </c>
      <c r="BE572" s="3">
        <f t="shared" si="411"/>
        <v>168.69</v>
      </c>
      <c r="BF572" s="3">
        <f t="shared" si="412"/>
        <v>59</v>
      </c>
      <c r="BG572" s="3">
        <f t="shared" si="413"/>
        <v>0.51900000000000002</v>
      </c>
    </row>
    <row r="573" spans="1:59" x14ac:dyDescent="0.3">
      <c r="A573" s="1" t="str">
        <f>'Forward collapse simulation'!B583</f>
        <v>1.28</v>
      </c>
      <c r="B573" s="37" t="str">
        <f>IF('Forward collapse simulation'!C583="","-",'Forward collapse simulation'!C583)</f>
        <v>-</v>
      </c>
      <c r="C573" s="85">
        <f>'Forward collapse simulation'!E583</f>
        <v>171.55</v>
      </c>
      <c r="D573" s="85">
        <f>'Forward collapse simulation'!F583</f>
        <v>54.49</v>
      </c>
      <c r="E573" s="85">
        <f>'Forward collapse simulation'!D583</f>
        <v>5.0279999999999996</v>
      </c>
      <c r="F573" s="85"/>
      <c r="G573" s="3" t="str">
        <f t="shared" si="369"/>
        <v>1.28</v>
      </c>
      <c r="H573" s="3" t="str">
        <f t="shared" si="370"/>
        <v>-</v>
      </c>
      <c r="I573" s="3">
        <f t="shared" si="371"/>
        <v>171.55</v>
      </c>
      <c r="J573" s="3">
        <f t="shared" si="372"/>
        <v>54.49</v>
      </c>
      <c r="K573" s="3">
        <f t="shared" si="373"/>
        <v>4.5251999999999999</v>
      </c>
      <c r="L573" s="85"/>
      <c r="M573" s="3" t="str">
        <f t="shared" si="374"/>
        <v>1.28</v>
      </c>
      <c r="N573" s="3" t="str">
        <f t="shared" si="375"/>
        <v>-</v>
      </c>
      <c r="O573" s="3">
        <f t="shared" si="376"/>
        <v>171.55</v>
      </c>
      <c r="P573" s="3">
        <f t="shared" si="377"/>
        <v>54.49</v>
      </c>
      <c r="Q573" s="3">
        <f t="shared" si="378"/>
        <v>4.0224000000000002</v>
      </c>
      <c r="R573" s="85"/>
      <c r="S573" s="3" t="str">
        <f t="shared" si="379"/>
        <v>1.28</v>
      </c>
      <c r="T573" s="3" t="str">
        <f t="shared" si="380"/>
        <v>-</v>
      </c>
      <c r="U573" s="3">
        <f t="shared" si="381"/>
        <v>171.55</v>
      </c>
      <c r="V573" s="3">
        <f t="shared" si="382"/>
        <v>54.49</v>
      </c>
      <c r="W573" s="3">
        <f t="shared" si="383"/>
        <v>3.5195999999999996</v>
      </c>
      <c r="X573" s="85"/>
      <c r="Y573" s="3" t="str">
        <f t="shared" si="384"/>
        <v>1.28</v>
      </c>
      <c r="Z573" s="3" t="str">
        <f t="shared" si="385"/>
        <v>-</v>
      </c>
      <c r="AA573" s="3">
        <f t="shared" si="386"/>
        <v>171.55</v>
      </c>
      <c r="AB573" s="3">
        <f t="shared" si="387"/>
        <v>54.49</v>
      </c>
      <c r="AC573" s="3">
        <f t="shared" si="388"/>
        <v>3.0167999999999995</v>
      </c>
      <c r="AD573" s="85"/>
      <c r="AE573" s="3" t="str">
        <f t="shared" si="389"/>
        <v>1.28</v>
      </c>
      <c r="AF573" s="3" t="str">
        <f t="shared" si="390"/>
        <v>-</v>
      </c>
      <c r="AG573" s="3">
        <f t="shared" si="391"/>
        <v>171.55</v>
      </c>
      <c r="AH573" s="3">
        <f t="shared" si="392"/>
        <v>54.49</v>
      </c>
      <c r="AI573" s="3">
        <f t="shared" si="393"/>
        <v>2.5139999999999998</v>
      </c>
      <c r="AJ573" s="85"/>
      <c r="AK573" s="3" t="str">
        <f t="shared" si="394"/>
        <v>1.28</v>
      </c>
      <c r="AL573" s="3" t="str">
        <f t="shared" si="395"/>
        <v>-</v>
      </c>
      <c r="AM573" s="3">
        <f t="shared" si="396"/>
        <v>171.55</v>
      </c>
      <c r="AN573" s="3">
        <f t="shared" si="397"/>
        <v>54.49</v>
      </c>
      <c r="AO573" s="3">
        <f t="shared" si="398"/>
        <v>2.0112000000000001</v>
      </c>
      <c r="AP573" s="85"/>
      <c r="AQ573" s="3" t="str">
        <f t="shared" si="399"/>
        <v>1.28</v>
      </c>
      <c r="AR573" s="3" t="str">
        <f t="shared" si="400"/>
        <v>-</v>
      </c>
      <c r="AS573" s="3">
        <f t="shared" si="401"/>
        <v>171.55</v>
      </c>
      <c r="AT573" s="3">
        <f t="shared" si="402"/>
        <v>54.49</v>
      </c>
      <c r="AU573" s="3">
        <f t="shared" si="403"/>
        <v>1.5083999999999997</v>
      </c>
      <c r="AV573" s="85"/>
      <c r="AW573" s="3" t="str">
        <f t="shared" si="404"/>
        <v>1.28</v>
      </c>
      <c r="AX573" s="3" t="str">
        <f t="shared" si="405"/>
        <v>-</v>
      </c>
      <c r="AY573" s="3">
        <f t="shared" si="406"/>
        <v>171.55</v>
      </c>
      <c r="AZ573" s="3">
        <f t="shared" si="407"/>
        <v>54.49</v>
      </c>
      <c r="BA573" s="3">
        <f t="shared" si="408"/>
        <v>1.0056</v>
      </c>
      <c r="BB573" s="85"/>
      <c r="BC573" s="3" t="str">
        <f t="shared" si="409"/>
        <v>1.28</v>
      </c>
      <c r="BD573" s="3" t="str">
        <f t="shared" si="410"/>
        <v>-</v>
      </c>
      <c r="BE573" s="3">
        <f t="shared" si="411"/>
        <v>171.55</v>
      </c>
      <c r="BF573" s="3">
        <f t="shared" si="412"/>
        <v>54.49</v>
      </c>
      <c r="BG573" s="3">
        <f t="shared" si="413"/>
        <v>0.50280000000000002</v>
      </c>
    </row>
    <row r="574" spans="1:59" x14ac:dyDescent="0.3">
      <c r="A574" s="1" t="str">
        <f>'Forward collapse simulation'!B584</f>
        <v>1.28</v>
      </c>
      <c r="B574" s="37" t="str">
        <f>IF('Forward collapse simulation'!C584="","-",'Forward collapse simulation'!C584)</f>
        <v>-</v>
      </c>
      <c r="C574" s="85">
        <f>'Forward collapse simulation'!E584</f>
        <v>169.39</v>
      </c>
      <c r="D574" s="85">
        <f>'Forward collapse simulation'!F584</f>
        <v>48.71</v>
      </c>
      <c r="E574" s="85">
        <f>'Forward collapse simulation'!D584</f>
        <v>5.1909999999999998</v>
      </c>
      <c r="F574" s="85"/>
      <c r="G574" s="3" t="str">
        <f t="shared" si="369"/>
        <v>1.28</v>
      </c>
      <c r="H574" s="3" t="str">
        <f t="shared" si="370"/>
        <v>-</v>
      </c>
      <c r="I574" s="3">
        <f t="shared" si="371"/>
        <v>169.39</v>
      </c>
      <c r="J574" s="3">
        <f t="shared" si="372"/>
        <v>48.71</v>
      </c>
      <c r="K574" s="3">
        <f t="shared" si="373"/>
        <v>4.6718999999999999</v>
      </c>
      <c r="L574" s="85"/>
      <c r="M574" s="3" t="str">
        <f t="shared" si="374"/>
        <v>1.28</v>
      </c>
      <c r="N574" s="3" t="str">
        <f t="shared" si="375"/>
        <v>-</v>
      </c>
      <c r="O574" s="3">
        <f t="shared" si="376"/>
        <v>169.39</v>
      </c>
      <c r="P574" s="3">
        <f t="shared" si="377"/>
        <v>48.71</v>
      </c>
      <c r="Q574" s="3">
        <f t="shared" si="378"/>
        <v>4.1528</v>
      </c>
      <c r="R574" s="85"/>
      <c r="S574" s="3" t="str">
        <f t="shared" si="379"/>
        <v>1.28</v>
      </c>
      <c r="T574" s="3" t="str">
        <f t="shared" si="380"/>
        <v>-</v>
      </c>
      <c r="U574" s="3">
        <f t="shared" si="381"/>
        <v>169.39</v>
      </c>
      <c r="V574" s="3">
        <f t="shared" si="382"/>
        <v>48.71</v>
      </c>
      <c r="W574" s="3">
        <f t="shared" si="383"/>
        <v>3.6336999999999997</v>
      </c>
      <c r="X574" s="85"/>
      <c r="Y574" s="3" t="str">
        <f t="shared" si="384"/>
        <v>1.28</v>
      </c>
      <c r="Z574" s="3" t="str">
        <f t="shared" si="385"/>
        <v>-</v>
      </c>
      <c r="AA574" s="3">
        <f t="shared" si="386"/>
        <v>169.39</v>
      </c>
      <c r="AB574" s="3">
        <f t="shared" si="387"/>
        <v>48.71</v>
      </c>
      <c r="AC574" s="3">
        <f t="shared" si="388"/>
        <v>3.1145999999999998</v>
      </c>
      <c r="AD574" s="85"/>
      <c r="AE574" s="3" t="str">
        <f t="shared" si="389"/>
        <v>1.28</v>
      </c>
      <c r="AF574" s="3" t="str">
        <f t="shared" si="390"/>
        <v>-</v>
      </c>
      <c r="AG574" s="3">
        <f t="shared" si="391"/>
        <v>169.39</v>
      </c>
      <c r="AH574" s="3">
        <f t="shared" si="392"/>
        <v>48.71</v>
      </c>
      <c r="AI574" s="3">
        <f t="shared" si="393"/>
        <v>2.5954999999999999</v>
      </c>
      <c r="AJ574" s="85"/>
      <c r="AK574" s="3" t="str">
        <f t="shared" si="394"/>
        <v>1.28</v>
      </c>
      <c r="AL574" s="3" t="str">
        <f t="shared" si="395"/>
        <v>-</v>
      </c>
      <c r="AM574" s="3">
        <f t="shared" si="396"/>
        <v>169.39</v>
      </c>
      <c r="AN574" s="3">
        <f t="shared" si="397"/>
        <v>48.71</v>
      </c>
      <c r="AO574" s="3">
        <f t="shared" si="398"/>
        <v>2.0764</v>
      </c>
      <c r="AP574" s="85"/>
      <c r="AQ574" s="3" t="str">
        <f t="shared" si="399"/>
        <v>1.28</v>
      </c>
      <c r="AR574" s="3" t="str">
        <f t="shared" si="400"/>
        <v>-</v>
      </c>
      <c r="AS574" s="3">
        <f t="shared" si="401"/>
        <v>169.39</v>
      </c>
      <c r="AT574" s="3">
        <f t="shared" si="402"/>
        <v>48.71</v>
      </c>
      <c r="AU574" s="3">
        <f t="shared" si="403"/>
        <v>1.5572999999999999</v>
      </c>
      <c r="AV574" s="85"/>
      <c r="AW574" s="3" t="str">
        <f t="shared" si="404"/>
        <v>1.28</v>
      </c>
      <c r="AX574" s="3" t="str">
        <f t="shared" si="405"/>
        <v>-</v>
      </c>
      <c r="AY574" s="3">
        <f t="shared" si="406"/>
        <v>169.39</v>
      </c>
      <c r="AZ574" s="3">
        <f t="shared" si="407"/>
        <v>48.71</v>
      </c>
      <c r="BA574" s="3">
        <f t="shared" si="408"/>
        <v>1.0382</v>
      </c>
      <c r="BB574" s="85"/>
      <c r="BC574" s="3" t="str">
        <f t="shared" si="409"/>
        <v>1.28</v>
      </c>
      <c r="BD574" s="3" t="str">
        <f t="shared" si="410"/>
        <v>-</v>
      </c>
      <c r="BE574" s="3">
        <f t="shared" si="411"/>
        <v>169.39</v>
      </c>
      <c r="BF574" s="3">
        <f t="shared" si="412"/>
        <v>48.71</v>
      </c>
      <c r="BG574" s="3">
        <f t="shared" si="413"/>
        <v>0.51910000000000001</v>
      </c>
    </row>
    <row r="575" spans="1:59" x14ac:dyDescent="0.3">
      <c r="A575" s="1" t="str">
        <f>'Forward collapse simulation'!B585</f>
        <v>1.28</v>
      </c>
      <c r="B575" s="37" t="str">
        <f>IF('Forward collapse simulation'!C585="","-",'Forward collapse simulation'!C585)</f>
        <v>-</v>
      </c>
      <c r="C575" s="85">
        <f>'Forward collapse simulation'!E585</f>
        <v>168.25</v>
      </c>
      <c r="D575" s="85">
        <f>'Forward collapse simulation'!F585</f>
        <v>40.700000000000003</v>
      </c>
      <c r="E575" s="85">
        <f>'Forward collapse simulation'!D585</f>
        <v>5.9249999999999998</v>
      </c>
      <c r="F575" s="85"/>
      <c r="G575" s="3" t="str">
        <f t="shared" si="369"/>
        <v>1.28</v>
      </c>
      <c r="H575" s="3" t="str">
        <f t="shared" si="370"/>
        <v>-</v>
      </c>
      <c r="I575" s="3">
        <f t="shared" si="371"/>
        <v>168.25</v>
      </c>
      <c r="J575" s="3">
        <f t="shared" si="372"/>
        <v>40.700000000000003</v>
      </c>
      <c r="K575" s="3">
        <f t="shared" si="373"/>
        <v>5.3324999999999996</v>
      </c>
      <c r="L575" s="85"/>
      <c r="M575" s="3" t="str">
        <f t="shared" si="374"/>
        <v>1.28</v>
      </c>
      <c r="N575" s="3" t="str">
        <f t="shared" si="375"/>
        <v>-</v>
      </c>
      <c r="O575" s="3">
        <f t="shared" si="376"/>
        <v>168.25</v>
      </c>
      <c r="P575" s="3">
        <f t="shared" si="377"/>
        <v>40.700000000000003</v>
      </c>
      <c r="Q575" s="3">
        <f t="shared" si="378"/>
        <v>4.74</v>
      </c>
      <c r="R575" s="85"/>
      <c r="S575" s="3" t="str">
        <f t="shared" si="379"/>
        <v>1.28</v>
      </c>
      <c r="T575" s="3" t="str">
        <f t="shared" si="380"/>
        <v>-</v>
      </c>
      <c r="U575" s="3">
        <f t="shared" si="381"/>
        <v>168.25</v>
      </c>
      <c r="V575" s="3">
        <f t="shared" si="382"/>
        <v>40.700000000000003</v>
      </c>
      <c r="W575" s="3">
        <f t="shared" si="383"/>
        <v>4.1475</v>
      </c>
      <c r="X575" s="85"/>
      <c r="Y575" s="3" t="str">
        <f t="shared" si="384"/>
        <v>1.28</v>
      </c>
      <c r="Z575" s="3" t="str">
        <f t="shared" si="385"/>
        <v>-</v>
      </c>
      <c r="AA575" s="3">
        <f t="shared" si="386"/>
        <v>168.25</v>
      </c>
      <c r="AB575" s="3">
        <f t="shared" si="387"/>
        <v>40.700000000000003</v>
      </c>
      <c r="AC575" s="3">
        <f t="shared" si="388"/>
        <v>3.5549999999999997</v>
      </c>
      <c r="AD575" s="85"/>
      <c r="AE575" s="3" t="str">
        <f t="shared" si="389"/>
        <v>1.28</v>
      </c>
      <c r="AF575" s="3" t="str">
        <f t="shared" si="390"/>
        <v>-</v>
      </c>
      <c r="AG575" s="3">
        <f t="shared" si="391"/>
        <v>168.25</v>
      </c>
      <c r="AH575" s="3">
        <f t="shared" si="392"/>
        <v>40.700000000000003</v>
      </c>
      <c r="AI575" s="3">
        <f t="shared" si="393"/>
        <v>2.9624999999999999</v>
      </c>
      <c r="AJ575" s="85"/>
      <c r="AK575" s="3" t="str">
        <f t="shared" si="394"/>
        <v>1.28</v>
      </c>
      <c r="AL575" s="3" t="str">
        <f t="shared" si="395"/>
        <v>-</v>
      </c>
      <c r="AM575" s="3">
        <f t="shared" si="396"/>
        <v>168.25</v>
      </c>
      <c r="AN575" s="3">
        <f t="shared" si="397"/>
        <v>40.700000000000003</v>
      </c>
      <c r="AO575" s="3">
        <f t="shared" si="398"/>
        <v>2.37</v>
      </c>
      <c r="AP575" s="85"/>
      <c r="AQ575" s="3" t="str">
        <f t="shared" si="399"/>
        <v>1.28</v>
      </c>
      <c r="AR575" s="3" t="str">
        <f t="shared" si="400"/>
        <v>-</v>
      </c>
      <c r="AS575" s="3">
        <f t="shared" si="401"/>
        <v>168.25</v>
      </c>
      <c r="AT575" s="3">
        <f t="shared" si="402"/>
        <v>40.700000000000003</v>
      </c>
      <c r="AU575" s="3">
        <f t="shared" si="403"/>
        <v>1.7774999999999999</v>
      </c>
      <c r="AV575" s="85"/>
      <c r="AW575" s="3" t="str">
        <f t="shared" si="404"/>
        <v>1.28</v>
      </c>
      <c r="AX575" s="3" t="str">
        <f t="shared" si="405"/>
        <v>-</v>
      </c>
      <c r="AY575" s="3">
        <f t="shared" si="406"/>
        <v>168.25</v>
      </c>
      <c r="AZ575" s="3">
        <f t="shared" si="407"/>
        <v>40.700000000000003</v>
      </c>
      <c r="BA575" s="3">
        <f t="shared" si="408"/>
        <v>1.1850000000000001</v>
      </c>
      <c r="BB575" s="85"/>
      <c r="BC575" s="3" t="str">
        <f t="shared" si="409"/>
        <v>1.28</v>
      </c>
      <c r="BD575" s="3" t="str">
        <f t="shared" si="410"/>
        <v>-</v>
      </c>
      <c r="BE575" s="3">
        <f t="shared" si="411"/>
        <v>168.25</v>
      </c>
      <c r="BF575" s="3">
        <f t="shared" si="412"/>
        <v>40.700000000000003</v>
      </c>
      <c r="BG575" s="3">
        <f t="shared" si="413"/>
        <v>0.59250000000000003</v>
      </c>
    </row>
    <row r="576" spans="1:59" x14ac:dyDescent="0.3">
      <c r="A576" s="1" t="str">
        <f>'Forward collapse simulation'!B586</f>
        <v>1.28</v>
      </c>
      <c r="B576" s="37" t="str">
        <f>IF('Forward collapse simulation'!C586="","-",'Forward collapse simulation'!C586)</f>
        <v>-</v>
      </c>
      <c r="C576" s="85">
        <f>'Forward collapse simulation'!E586</f>
        <v>166.99</v>
      </c>
      <c r="D576" s="85">
        <f>'Forward collapse simulation'!F586</f>
        <v>33.5</v>
      </c>
      <c r="E576" s="85">
        <f>'Forward collapse simulation'!D586</f>
        <v>5.0510000000000002</v>
      </c>
      <c r="F576" s="85"/>
      <c r="G576" s="3" t="str">
        <f t="shared" si="369"/>
        <v>1.28</v>
      </c>
      <c r="H576" s="3" t="str">
        <f t="shared" si="370"/>
        <v>-</v>
      </c>
      <c r="I576" s="3">
        <f t="shared" si="371"/>
        <v>166.99</v>
      </c>
      <c r="J576" s="3">
        <f t="shared" si="372"/>
        <v>33.5</v>
      </c>
      <c r="K576" s="3">
        <f t="shared" si="373"/>
        <v>4.5459000000000005</v>
      </c>
      <c r="L576" s="85"/>
      <c r="M576" s="3" t="str">
        <f t="shared" si="374"/>
        <v>1.28</v>
      </c>
      <c r="N576" s="3" t="str">
        <f t="shared" si="375"/>
        <v>-</v>
      </c>
      <c r="O576" s="3">
        <f t="shared" si="376"/>
        <v>166.99</v>
      </c>
      <c r="P576" s="3">
        <f t="shared" si="377"/>
        <v>33.5</v>
      </c>
      <c r="Q576" s="3">
        <f t="shared" si="378"/>
        <v>4.0407999999999999</v>
      </c>
      <c r="R576" s="85"/>
      <c r="S576" s="3" t="str">
        <f t="shared" si="379"/>
        <v>1.28</v>
      </c>
      <c r="T576" s="3" t="str">
        <f t="shared" si="380"/>
        <v>-</v>
      </c>
      <c r="U576" s="3">
        <f t="shared" si="381"/>
        <v>166.99</v>
      </c>
      <c r="V576" s="3">
        <f t="shared" si="382"/>
        <v>33.5</v>
      </c>
      <c r="W576" s="3">
        <f t="shared" si="383"/>
        <v>3.5356999999999998</v>
      </c>
      <c r="X576" s="85"/>
      <c r="Y576" s="3" t="str">
        <f t="shared" si="384"/>
        <v>1.28</v>
      </c>
      <c r="Z576" s="3" t="str">
        <f t="shared" si="385"/>
        <v>-</v>
      </c>
      <c r="AA576" s="3">
        <f t="shared" si="386"/>
        <v>166.99</v>
      </c>
      <c r="AB576" s="3">
        <f t="shared" si="387"/>
        <v>33.5</v>
      </c>
      <c r="AC576" s="3">
        <f t="shared" si="388"/>
        <v>3.0306000000000002</v>
      </c>
      <c r="AD576" s="85"/>
      <c r="AE576" s="3" t="str">
        <f t="shared" si="389"/>
        <v>1.28</v>
      </c>
      <c r="AF576" s="3" t="str">
        <f t="shared" si="390"/>
        <v>-</v>
      </c>
      <c r="AG576" s="3">
        <f t="shared" si="391"/>
        <v>166.99</v>
      </c>
      <c r="AH576" s="3">
        <f t="shared" si="392"/>
        <v>33.5</v>
      </c>
      <c r="AI576" s="3">
        <f t="shared" si="393"/>
        <v>2.5255000000000001</v>
      </c>
      <c r="AJ576" s="85"/>
      <c r="AK576" s="3" t="str">
        <f t="shared" si="394"/>
        <v>1.28</v>
      </c>
      <c r="AL576" s="3" t="str">
        <f t="shared" si="395"/>
        <v>-</v>
      </c>
      <c r="AM576" s="3">
        <f t="shared" si="396"/>
        <v>166.99</v>
      </c>
      <c r="AN576" s="3">
        <f t="shared" si="397"/>
        <v>33.5</v>
      </c>
      <c r="AO576" s="3">
        <f t="shared" si="398"/>
        <v>2.0204</v>
      </c>
      <c r="AP576" s="85"/>
      <c r="AQ576" s="3" t="str">
        <f t="shared" si="399"/>
        <v>1.28</v>
      </c>
      <c r="AR576" s="3" t="str">
        <f t="shared" si="400"/>
        <v>-</v>
      </c>
      <c r="AS576" s="3">
        <f t="shared" si="401"/>
        <v>166.99</v>
      </c>
      <c r="AT576" s="3">
        <f t="shared" si="402"/>
        <v>33.5</v>
      </c>
      <c r="AU576" s="3">
        <f t="shared" si="403"/>
        <v>1.5153000000000001</v>
      </c>
      <c r="AV576" s="85"/>
      <c r="AW576" s="3" t="str">
        <f t="shared" si="404"/>
        <v>1.28</v>
      </c>
      <c r="AX576" s="3" t="str">
        <f t="shared" si="405"/>
        <v>-</v>
      </c>
      <c r="AY576" s="3">
        <f t="shared" si="406"/>
        <v>166.99</v>
      </c>
      <c r="AZ576" s="3">
        <f t="shared" si="407"/>
        <v>33.5</v>
      </c>
      <c r="BA576" s="3">
        <f t="shared" si="408"/>
        <v>1.0102</v>
      </c>
      <c r="BB576" s="85"/>
      <c r="BC576" s="3" t="str">
        <f t="shared" si="409"/>
        <v>1.28</v>
      </c>
      <c r="BD576" s="3" t="str">
        <f t="shared" si="410"/>
        <v>-</v>
      </c>
      <c r="BE576" s="3">
        <f t="shared" si="411"/>
        <v>166.99</v>
      </c>
      <c r="BF576" s="3">
        <f t="shared" si="412"/>
        <v>33.5</v>
      </c>
      <c r="BG576" s="3">
        <f t="shared" si="413"/>
        <v>0.50509999999999999</v>
      </c>
    </row>
    <row r="577" spans="1:59" x14ac:dyDescent="0.3">
      <c r="A577" s="1" t="str">
        <f>'Forward collapse simulation'!B587</f>
        <v>1.28</v>
      </c>
      <c r="B577" s="37" t="str">
        <f>IF('Forward collapse simulation'!C587="","-",'Forward collapse simulation'!C587)</f>
        <v>-</v>
      </c>
      <c r="C577" s="85">
        <f>'Forward collapse simulation'!E587</f>
        <v>166.58</v>
      </c>
      <c r="D577" s="85">
        <f>'Forward collapse simulation'!F587</f>
        <v>22.19</v>
      </c>
      <c r="E577" s="85">
        <f>'Forward collapse simulation'!D587</f>
        <v>4.2809999999999997</v>
      </c>
      <c r="F577" s="85"/>
      <c r="G577" s="3" t="str">
        <f t="shared" si="369"/>
        <v>1.28</v>
      </c>
      <c r="H577" s="3" t="str">
        <f t="shared" si="370"/>
        <v>-</v>
      </c>
      <c r="I577" s="3">
        <f t="shared" si="371"/>
        <v>166.58</v>
      </c>
      <c r="J577" s="3">
        <f t="shared" si="372"/>
        <v>22.19</v>
      </c>
      <c r="K577" s="3">
        <f t="shared" si="373"/>
        <v>3.8529</v>
      </c>
      <c r="L577" s="85"/>
      <c r="M577" s="3" t="str">
        <f t="shared" si="374"/>
        <v>1.28</v>
      </c>
      <c r="N577" s="3" t="str">
        <f t="shared" si="375"/>
        <v>-</v>
      </c>
      <c r="O577" s="3">
        <f t="shared" si="376"/>
        <v>166.58</v>
      </c>
      <c r="P577" s="3">
        <f t="shared" si="377"/>
        <v>22.19</v>
      </c>
      <c r="Q577" s="3">
        <f t="shared" si="378"/>
        <v>3.4247999999999998</v>
      </c>
      <c r="R577" s="85"/>
      <c r="S577" s="3" t="str">
        <f t="shared" si="379"/>
        <v>1.28</v>
      </c>
      <c r="T577" s="3" t="str">
        <f t="shared" si="380"/>
        <v>-</v>
      </c>
      <c r="U577" s="3">
        <f t="shared" si="381"/>
        <v>166.58</v>
      </c>
      <c r="V577" s="3">
        <f t="shared" si="382"/>
        <v>22.19</v>
      </c>
      <c r="W577" s="3">
        <f t="shared" si="383"/>
        <v>2.9966999999999997</v>
      </c>
      <c r="X577" s="85"/>
      <c r="Y577" s="3" t="str">
        <f t="shared" si="384"/>
        <v>1.28</v>
      </c>
      <c r="Z577" s="3" t="str">
        <f t="shared" si="385"/>
        <v>-</v>
      </c>
      <c r="AA577" s="3">
        <f t="shared" si="386"/>
        <v>166.58</v>
      </c>
      <c r="AB577" s="3">
        <f t="shared" si="387"/>
        <v>22.19</v>
      </c>
      <c r="AC577" s="3">
        <f t="shared" si="388"/>
        <v>2.5685999999999996</v>
      </c>
      <c r="AD577" s="85"/>
      <c r="AE577" s="3" t="str">
        <f t="shared" si="389"/>
        <v>1.28</v>
      </c>
      <c r="AF577" s="3" t="str">
        <f t="shared" si="390"/>
        <v>-</v>
      </c>
      <c r="AG577" s="3">
        <f t="shared" si="391"/>
        <v>166.58</v>
      </c>
      <c r="AH577" s="3">
        <f t="shared" si="392"/>
        <v>22.19</v>
      </c>
      <c r="AI577" s="3">
        <f t="shared" si="393"/>
        <v>2.1404999999999998</v>
      </c>
      <c r="AJ577" s="85"/>
      <c r="AK577" s="3" t="str">
        <f t="shared" si="394"/>
        <v>1.28</v>
      </c>
      <c r="AL577" s="3" t="str">
        <f t="shared" si="395"/>
        <v>-</v>
      </c>
      <c r="AM577" s="3">
        <f t="shared" si="396"/>
        <v>166.58</v>
      </c>
      <c r="AN577" s="3">
        <f t="shared" si="397"/>
        <v>22.19</v>
      </c>
      <c r="AO577" s="3">
        <f t="shared" si="398"/>
        <v>1.7123999999999999</v>
      </c>
      <c r="AP577" s="85"/>
      <c r="AQ577" s="3" t="str">
        <f t="shared" si="399"/>
        <v>1.28</v>
      </c>
      <c r="AR577" s="3" t="str">
        <f t="shared" si="400"/>
        <v>-</v>
      </c>
      <c r="AS577" s="3">
        <f t="shared" si="401"/>
        <v>166.58</v>
      </c>
      <c r="AT577" s="3">
        <f t="shared" si="402"/>
        <v>22.19</v>
      </c>
      <c r="AU577" s="3">
        <f t="shared" si="403"/>
        <v>1.2842999999999998</v>
      </c>
      <c r="AV577" s="85"/>
      <c r="AW577" s="3" t="str">
        <f t="shared" si="404"/>
        <v>1.28</v>
      </c>
      <c r="AX577" s="3" t="str">
        <f t="shared" si="405"/>
        <v>-</v>
      </c>
      <c r="AY577" s="3">
        <f t="shared" si="406"/>
        <v>166.58</v>
      </c>
      <c r="AZ577" s="3">
        <f t="shared" si="407"/>
        <v>22.19</v>
      </c>
      <c r="BA577" s="3">
        <f t="shared" si="408"/>
        <v>0.85619999999999996</v>
      </c>
      <c r="BB577" s="85"/>
      <c r="BC577" s="3" t="str">
        <f t="shared" si="409"/>
        <v>1.28</v>
      </c>
      <c r="BD577" s="3" t="str">
        <f t="shared" si="410"/>
        <v>-</v>
      </c>
      <c r="BE577" s="3">
        <f t="shared" si="411"/>
        <v>166.58</v>
      </c>
      <c r="BF577" s="3">
        <f t="shared" si="412"/>
        <v>22.19</v>
      </c>
      <c r="BG577" s="3">
        <f t="shared" si="413"/>
        <v>0.42809999999999998</v>
      </c>
    </row>
    <row r="578" spans="1:59" x14ac:dyDescent="0.3">
      <c r="A578" s="1" t="str">
        <f>'Forward collapse simulation'!B588</f>
        <v>1.28</v>
      </c>
      <c r="B578" s="37" t="str">
        <f>IF('Forward collapse simulation'!C588="","-",'Forward collapse simulation'!C588)</f>
        <v>-</v>
      </c>
      <c r="C578" s="85">
        <f>'Forward collapse simulation'!E588</f>
        <v>164.59</v>
      </c>
      <c r="D578" s="85">
        <f>'Forward collapse simulation'!F588</f>
        <v>13.32</v>
      </c>
      <c r="E578" s="85">
        <f>'Forward collapse simulation'!D588</f>
        <v>3.617</v>
      </c>
      <c r="F578" s="85"/>
      <c r="G578" s="3" t="str">
        <f t="shared" si="369"/>
        <v>1.28</v>
      </c>
      <c r="H578" s="3" t="str">
        <f t="shared" si="370"/>
        <v>-</v>
      </c>
      <c r="I578" s="3">
        <f t="shared" si="371"/>
        <v>164.59</v>
      </c>
      <c r="J578" s="3">
        <f t="shared" si="372"/>
        <v>13.32</v>
      </c>
      <c r="K578" s="3">
        <f t="shared" si="373"/>
        <v>3.2553000000000001</v>
      </c>
      <c r="L578" s="85"/>
      <c r="M578" s="3" t="str">
        <f t="shared" si="374"/>
        <v>1.28</v>
      </c>
      <c r="N578" s="3" t="str">
        <f t="shared" si="375"/>
        <v>-</v>
      </c>
      <c r="O578" s="3">
        <f t="shared" si="376"/>
        <v>164.59</v>
      </c>
      <c r="P578" s="3">
        <f t="shared" si="377"/>
        <v>13.32</v>
      </c>
      <c r="Q578" s="3">
        <f t="shared" si="378"/>
        <v>2.8936000000000002</v>
      </c>
      <c r="R578" s="85"/>
      <c r="S578" s="3" t="str">
        <f t="shared" si="379"/>
        <v>1.28</v>
      </c>
      <c r="T578" s="3" t="str">
        <f t="shared" si="380"/>
        <v>-</v>
      </c>
      <c r="U578" s="3">
        <f t="shared" si="381"/>
        <v>164.59</v>
      </c>
      <c r="V578" s="3">
        <f t="shared" si="382"/>
        <v>13.32</v>
      </c>
      <c r="W578" s="3">
        <f t="shared" si="383"/>
        <v>2.5318999999999998</v>
      </c>
      <c r="X578" s="85"/>
      <c r="Y578" s="3" t="str">
        <f t="shared" si="384"/>
        <v>1.28</v>
      </c>
      <c r="Z578" s="3" t="str">
        <f t="shared" si="385"/>
        <v>-</v>
      </c>
      <c r="AA578" s="3">
        <f t="shared" si="386"/>
        <v>164.59</v>
      </c>
      <c r="AB578" s="3">
        <f t="shared" si="387"/>
        <v>13.32</v>
      </c>
      <c r="AC578" s="3">
        <f t="shared" si="388"/>
        <v>2.1701999999999999</v>
      </c>
      <c r="AD578" s="85"/>
      <c r="AE578" s="3" t="str">
        <f t="shared" si="389"/>
        <v>1.28</v>
      </c>
      <c r="AF578" s="3" t="str">
        <f t="shared" si="390"/>
        <v>-</v>
      </c>
      <c r="AG578" s="3">
        <f t="shared" si="391"/>
        <v>164.59</v>
      </c>
      <c r="AH578" s="3">
        <f t="shared" si="392"/>
        <v>13.32</v>
      </c>
      <c r="AI578" s="3">
        <f t="shared" si="393"/>
        <v>1.8085</v>
      </c>
      <c r="AJ578" s="85"/>
      <c r="AK578" s="3" t="str">
        <f t="shared" si="394"/>
        <v>1.28</v>
      </c>
      <c r="AL578" s="3" t="str">
        <f t="shared" si="395"/>
        <v>-</v>
      </c>
      <c r="AM578" s="3">
        <f t="shared" si="396"/>
        <v>164.59</v>
      </c>
      <c r="AN578" s="3">
        <f t="shared" si="397"/>
        <v>13.32</v>
      </c>
      <c r="AO578" s="3">
        <f t="shared" si="398"/>
        <v>1.4468000000000001</v>
      </c>
      <c r="AP578" s="85"/>
      <c r="AQ578" s="3" t="str">
        <f t="shared" si="399"/>
        <v>1.28</v>
      </c>
      <c r="AR578" s="3" t="str">
        <f t="shared" si="400"/>
        <v>-</v>
      </c>
      <c r="AS578" s="3">
        <f t="shared" si="401"/>
        <v>164.59</v>
      </c>
      <c r="AT578" s="3">
        <f t="shared" si="402"/>
        <v>13.32</v>
      </c>
      <c r="AU578" s="3">
        <f t="shared" si="403"/>
        <v>1.0851</v>
      </c>
      <c r="AV578" s="85"/>
      <c r="AW578" s="3" t="str">
        <f t="shared" si="404"/>
        <v>1.28</v>
      </c>
      <c r="AX578" s="3" t="str">
        <f t="shared" si="405"/>
        <v>-</v>
      </c>
      <c r="AY578" s="3">
        <f t="shared" si="406"/>
        <v>164.59</v>
      </c>
      <c r="AZ578" s="3">
        <f t="shared" si="407"/>
        <v>13.32</v>
      </c>
      <c r="BA578" s="3">
        <f t="shared" si="408"/>
        <v>0.72340000000000004</v>
      </c>
      <c r="BB578" s="85"/>
      <c r="BC578" s="3" t="str">
        <f t="shared" si="409"/>
        <v>1.28</v>
      </c>
      <c r="BD578" s="3" t="str">
        <f t="shared" si="410"/>
        <v>-</v>
      </c>
      <c r="BE578" s="3">
        <f t="shared" si="411"/>
        <v>164.59</v>
      </c>
      <c r="BF578" s="3">
        <f t="shared" si="412"/>
        <v>13.32</v>
      </c>
      <c r="BG578" s="3">
        <f t="shared" si="413"/>
        <v>0.36170000000000002</v>
      </c>
    </row>
    <row r="579" spans="1:59" x14ac:dyDescent="0.3">
      <c r="A579" s="1" t="str">
        <f>'Forward collapse simulation'!B589</f>
        <v>1.28</v>
      </c>
      <c r="B579" s="37" t="str">
        <f>IF('Forward collapse simulation'!C589="","-",'Forward collapse simulation'!C589)</f>
        <v>-</v>
      </c>
      <c r="C579" s="85">
        <f>'Forward collapse simulation'!E589</f>
        <v>162.09</v>
      </c>
      <c r="D579" s="85">
        <f>'Forward collapse simulation'!F589</f>
        <v>0.43</v>
      </c>
      <c r="E579" s="85">
        <f>'Forward collapse simulation'!D589</f>
        <v>3.3450000000000002</v>
      </c>
      <c r="F579" s="85"/>
      <c r="G579" s="3" t="str">
        <f t="shared" si="369"/>
        <v>1.28</v>
      </c>
      <c r="H579" s="3" t="str">
        <f t="shared" si="370"/>
        <v>-</v>
      </c>
      <c r="I579" s="3">
        <f t="shared" si="371"/>
        <v>162.09</v>
      </c>
      <c r="J579" s="3">
        <f t="shared" si="372"/>
        <v>0.43</v>
      </c>
      <c r="K579" s="3">
        <f t="shared" si="373"/>
        <v>3.0105000000000004</v>
      </c>
      <c r="L579" s="85"/>
      <c r="M579" s="3" t="str">
        <f t="shared" si="374"/>
        <v>1.28</v>
      </c>
      <c r="N579" s="3" t="str">
        <f t="shared" si="375"/>
        <v>-</v>
      </c>
      <c r="O579" s="3">
        <f t="shared" si="376"/>
        <v>162.09</v>
      </c>
      <c r="P579" s="3">
        <f t="shared" si="377"/>
        <v>0.43</v>
      </c>
      <c r="Q579" s="3">
        <f t="shared" si="378"/>
        <v>2.6760000000000002</v>
      </c>
      <c r="R579" s="85"/>
      <c r="S579" s="3" t="str">
        <f t="shared" si="379"/>
        <v>1.28</v>
      </c>
      <c r="T579" s="3" t="str">
        <f t="shared" si="380"/>
        <v>-</v>
      </c>
      <c r="U579" s="3">
        <f t="shared" si="381"/>
        <v>162.09</v>
      </c>
      <c r="V579" s="3">
        <f t="shared" si="382"/>
        <v>0.43</v>
      </c>
      <c r="W579" s="3">
        <f t="shared" si="383"/>
        <v>2.3414999999999999</v>
      </c>
      <c r="X579" s="85"/>
      <c r="Y579" s="3" t="str">
        <f t="shared" si="384"/>
        <v>1.28</v>
      </c>
      <c r="Z579" s="3" t="str">
        <f t="shared" si="385"/>
        <v>-</v>
      </c>
      <c r="AA579" s="3">
        <f t="shared" si="386"/>
        <v>162.09</v>
      </c>
      <c r="AB579" s="3">
        <f t="shared" si="387"/>
        <v>0.43</v>
      </c>
      <c r="AC579" s="3">
        <f t="shared" si="388"/>
        <v>2.0070000000000001</v>
      </c>
      <c r="AD579" s="85"/>
      <c r="AE579" s="3" t="str">
        <f t="shared" si="389"/>
        <v>1.28</v>
      </c>
      <c r="AF579" s="3" t="str">
        <f t="shared" si="390"/>
        <v>-</v>
      </c>
      <c r="AG579" s="3">
        <f t="shared" si="391"/>
        <v>162.09</v>
      </c>
      <c r="AH579" s="3">
        <f t="shared" si="392"/>
        <v>0.43</v>
      </c>
      <c r="AI579" s="3">
        <f t="shared" si="393"/>
        <v>1.6725000000000001</v>
      </c>
      <c r="AJ579" s="85"/>
      <c r="AK579" s="3" t="str">
        <f t="shared" si="394"/>
        <v>1.28</v>
      </c>
      <c r="AL579" s="3" t="str">
        <f t="shared" si="395"/>
        <v>-</v>
      </c>
      <c r="AM579" s="3">
        <f t="shared" si="396"/>
        <v>162.09</v>
      </c>
      <c r="AN579" s="3">
        <f t="shared" si="397"/>
        <v>0.43</v>
      </c>
      <c r="AO579" s="3">
        <f t="shared" si="398"/>
        <v>1.3380000000000001</v>
      </c>
      <c r="AP579" s="85"/>
      <c r="AQ579" s="3" t="str">
        <f t="shared" si="399"/>
        <v>1.28</v>
      </c>
      <c r="AR579" s="3" t="str">
        <f t="shared" si="400"/>
        <v>-</v>
      </c>
      <c r="AS579" s="3">
        <f t="shared" si="401"/>
        <v>162.09</v>
      </c>
      <c r="AT579" s="3">
        <f t="shared" si="402"/>
        <v>0.43</v>
      </c>
      <c r="AU579" s="3">
        <f t="shared" si="403"/>
        <v>1.0035000000000001</v>
      </c>
      <c r="AV579" s="85"/>
      <c r="AW579" s="3" t="str">
        <f t="shared" si="404"/>
        <v>1.28</v>
      </c>
      <c r="AX579" s="3" t="str">
        <f t="shared" si="405"/>
        <v>-</v>
      </c>
      <c r="AY579" s="3">
        <f t="shared" si="406"/>
        <v>162.09</v>
      </c>
      <c r="AZ579" s="3">
        <f t="shared" si="407"/>
        <v>0.43</v>
      </c>
      <c r="BA579" s="3">
        <f t="shared" si="408"/>
        <v>0.66900000000000004</v>
      </c>
      <c r="BB579" s="85"/>
      <c r="BC579" s="3" t="str">
        <f t="shared" si="409"/>
        <v>1.28</v>
      </c>
      <c r="BD579" s="3" t="str">
        <f t="shared" si="410"/>
        <v>-</v>
      </c>
      <c r="BE579" s="3">
        <f t="shared" si="411"/>
        <v>162.09</v>
      </c>
      <c r="BF579" s="3">
        <f t="shared" si="412"/>
        <v>0.43</v>
      </c>
      <c r="BG579" s="3">
        <f t="shared" si="413"/>
        <v>0.33450000000000002</v>
      </c>
    </row>
    <row r="580" spans="1:59" x14ac:dyDescent="0.3">
      <c r="A580" s="1" t="str">
        <f>'Forward collapse simulation'!B590</f>
        <v>1.28</v>
      </c>
      <c r="B580" s="37" t="str">
        <f>IF('Forward collapse simulation'!C590="","-",'Forward collapse simulation'!C590)</f>
        <v>-</v>
      </c>
      <c r="C580" s="85">
        <f>'Forward collapse simulation'!E590</f>
        <v>161.1</v>
      </c>
      <c r="D580" s="85">
        <f>'Forward collapse simulation'!F590</f>
        <v>-12.23</v>
      </c>
      <c r="E580" s="85">
        <f>'Forward collapse simulation'!D590</f>
        <v>3.2989999999999999</v>
      </c>
      <c r="F580" s="85"/>
      <c r="G580" s="3" t="str">
        <f t="shared" ref="G580:G643" si="414">A580</f>
        <v>1.28</v>
      </c>
      <c r="H580" s="3" t="str">
        <f t="shared" ref="H580:H643" si="415">B580</f>
        <v>-</v>
      </c>
      <c r="I580" s="3">
        <f t="shared" ref="I580:I643" si="416">C580</f>
        <v>161.1</v>
      </c>
      <c r="J580" s="3">
        <f t="shared" ref="J580:J643" si="417">D580</f>
        <v>-12.23</v>
      </c>
      <c r="K580" s="3">
        <f t="shared" ref="K580:K643" si="418">IF(B580="-",E580*0.9,E580)</f>
        <v>2.9691000000000001</v>
      </c>
      <c r="L580" s="85"/>
      <c r="M580" s="3" t="str">
        <f t="shared" ref="M580:M643" si="419">G580</f>
        <v>1.28</v>
      </c>
      <c r="N580" s="3" t="str">
        <f t="shared" ref="N580:N643" si="420">H580</f>
        <v>-</v>
      </c>
      <c r="O580" s="3">
        <f t="shared" ref="O580:O643" si="421">I580</f>
        <v>161.1</v>
      </c>
      <c r="P580" s="3">
        <f t="shared" ref="P580:P643" si="422">J580</f>
        <v>-12.23</v>
      </c>
      <c r="Q580" s="3">
        <f t="shared" ref="Q580:Q643" si="423">IF(H580="-",$E580*0.8,$E580)</f>
        <v>2.6392000000000002</v>
      </c>
      <c r="R580" s="85"/>
      <c r="S580" s="3" t="str">
        <f t="shared" ref="S580:S643" si="424">M580</f>
        <v>1.28</v>
      </c>
      <c r="T580" s="3" t="str">
        <f t="shared" ref="T580:T643" si="425">N580</f>
        <v>-</v>
      </c>
      <c r="U580" s="3">
        <f t="shared" ref="U580:U643" si="426">O580</f>
        <v>161.1</v>
      </c>
      <c r="V580" s="3">
        <f t="shared" ref="V580:V643" si="427">P580</f>
        <v>-12.23</v>
      </c>
      <c r="W580" s="3">
        <f t="shared" ref="W580:W643" si="428">IF(N580="-",$E580*0.7,$E580)</f>
        <v>2.3092999999999999</v>
      </c>
      <c r="X580" s="85"/>
      <c r="Y580" s="3" t="str">
        <f t="shared" ref="Y580:Y643" si="429">S580</f>
        <v>1.28</v>
      </c>
      <c r="Z580" s="3" t="str">
        <f t="shared" ref="Z580:Z643" si="430">T580</f>
        <v>-</v>
      </c>
      <c r="AA580" s="3">
        <f t="shared" ref="AA580:AA643" si="431">U580</f>
        <v>161.1</v>
      </c>
      <c r="AB580" s="3">
        <f t="shared" ref="AB580:AB643" si="432">V580</f>
        <v>-12.23</v>
      </c>
      <c r="AC580" s="3">
        <f t="shared" ref="AC580:AC643" si="433">IF(T580="-",$E580*0.6,$E580)</f>
        <v>1.9793999999999998</v>
      </c>
      <c r="AD580" s="85"/>
      <c r="AE580" s="3" t="str">
        <f t="shared" ref="AE580:AE643" si="434">Y580</f>
        <v>1.28</v>
      </c>
      <c r="AF580" s="3" t="str">
        <f t="shared" ref="AF580:AF643" si="435">Z580</f>
        <v>-</v>
      </c>
      <c r="AG580" s="3">
        <f t="shared" ref="AG580:AG643" si="436">AA580</f>
        <v>161.1</v>
      </c>
      <c r="AH580" s="3">
        <f t="shared" ref="AH580:AH643" si="437">AB580</f>
        <v>-12.23</v>
      </c>
      <c r="AI580" s="3">
        <f t="shared" ref="AI580:AI643" si="438">IF(Z580="-",$E580*0.5,$E580)</f>
        <v>1.6495</v>
      </c>
      <c r="AJ580" s="85"/>
      <c r="AK580" s="3" t="str">
        <f t="shared" ref="AK580:AK643" si="439">AE580</f>
        <v>1.28</v>
      </c>
      <c r="AL580" s="3" t="str">
        <f t="shared" ref="AL580:AL643" si="440">AF580</f>
        <v>-</v>
      </c>
      <c r="AM580" s="3">
        <f t="shared" ref="AM580:AM643" si="441">AG580</f>
        <v>161.1</v>
      </c>
      <c r="AN580" s="3">
        <f t="shared" ref="AN580:AN643" si="442">AH580</f>
        <v>-12.23</v>
      </c>
      <c r="AO580" s="3">
        <f t="shared" ref="AO580:AO643" si="443">IF(AF580="-",$E580*0.4,$E580)</f>
        <v>1.3196000000000001</v>
      </c>
      <c r="AP580" s="85"/>
      <c r="AQ580" s="3" t="str">
        <f t="shared" ref="AQ580:AQ643" si="444">AK580</f>
        <v>1.28</v>
      </c>
      <c r="AR580" s="3" t="str">
        <f t="shared" ref="AR580:AR643" si="445">AL580</f>
        <v>-</v>
      </c>
      <c r="AS580" s="3">
        <f t="shared" ref="AS580:AS643" si="446">AM580</f>
        <v>161.1</v>
      </c>
      <c r="AT580" s="3">
        <f t="shared" ref="AT580:AT643" si="447">AN580</f>
        <v>-12.23</v>
      </c>
      <c r="AU580" s="3">
        <f t="shared" ref="AU580:AU643" si="448">IF(AL580="-",$E580*0.3,$E580)</f>
        <v>0.98969999999999991</v>
      </c>
      <c r="AV580" s="85"/>
      <c r="AW580" s="3" t="str">
        <f t="shared" ref="AW580:AW643" si="449">AQ580</f>
        <v>1.28</v>
      </c>
      <c r="AX580" s="3" t="str">
        <f t="shared" ref="AX580:AX643" si="450">AR580</f>
        <v>-</v>
      </c>
      <c r="AY580" s="3">
        <f t="shared" ref="AY580:AY643" si="451">AS580</f>
        <v>161.1</v>
      </c>
      <c r="AZ580" s="3">
        <f t="shared" ref="AZ580:AZ643" si="452">AT580</f>
        <v>-12.23</v>
      </c>
      <c r="BA580" s="3">
        <f t="shared" ref="BA580:BA643" si="453">IF(AR580="-",$E580*0.2,$E580)</f>
        <v>0.65980000000000005</v>
      </c>
      <c r="BB580" s="85"/>
      <c r="BC580" s="3" t="str">
        <f t="shared" ref="BC580:BC643" si="454">AW580</f>
        <v>1.28</v>
      </c>
      <c r="BD580" s="3" t="str">
        <f t="shared" ref="BD580:BD643" si="455">AX580</f>
        <v>-</v>
      </c>
      <c r="BE580" s="3">
        <f t="shared" ref="BE580:BE643" si="456">AY580</f>
        <v>161.1</v>
      </c>
      <c r="BF580" s="3">
        <f t="shared" ref="BF580:BF643" si="457">AZ580</f>
        <v>-12.23</v>
      </c>
      <c r="BG580" s="3">
        <f t="shared" ref="BG580:BG643" si="458">IF(AX580="-",$E580*0.1,$E580)</f>
        <v>0.32990000000000003</v>
      </c>
    </row>
    <row r="581" spans="1:59" x14ac:dyDescent="0.3">
      <c r="A581" s="1" t="str">
        <f>'Forward collapse simulation'!B591</f>
        <v>1.28</v>
      </c>
      <c r="B581" s="37" t="str">
        <f>IF('Forward collapse simulation'!C591="","-",'Forward collapse simulation'!C591)</f>
        <v>-</v>
      </c>
      <c r="C581" s="85">
        <f>'Forward collapse simulation'!E591</f>
        <v>159.91999999999999</v>
      </c>
      <c r="D581" s="85">
        <f>'Forward collapse simulation'!F591</f>
        <v>-21.4</v>
      </c>
      <c r="E581" s="85">
        <f>'Forward collapse simulation'!D591</f>
        <v>2.9159999999999999</v>
      </c>
      <c r="F581" s="85"/>
      <c r="G581" s="3" t="str">
        <f t="shared" si="414"/>
        <v>1.28</v>
      </c>
      <c r="H581" s="3" t="str">
        <f t="shared" si="415"/>
        <v>-</v>
      </c>
      <c r="I581" s="3">
        <f t="shared" si="416"/>
        <v>159.91999999999999</v>
      </c>
      <c r="J581" s="3">
        <f t="shared" si="417"/>
        <v>-21.4</v>
      </c>
      <c r="K581" s="3">
        <f t="shared" si="418"/>
        <v>2.6244000000000001</v>
      </c>
      <c r="L581" s="85"/>
      <c r="M581" s="3" t="str">
        <f t="shared" si="419"/>
        <v>1.28</v>
      </c>
      <c r="N581" s="3" t="str">
        <f t="shared" si="420"/>
        <v>-</v>
      </c>
      <c r="O581" s="3">
        <f t="shared" si="421"/>
        <v>159.91999999999999</v>
      </c>
      <c r="P581" s="3">
        <f t="shared" si="422"/>
        <v>-21.4</v>
      </c>
      <c r="Q581" s="3">
        <f t="shared" si="423"/>
        <v>2.3328000000000002</v>
      </c>
      <c r="R581" s="85"/>
      <c r="S581" s="3" t="str">
        <f t="shared" si="424"/>
        <v>1.28</v>
      </c>
      <c r="T581" s="3" t="str">
        <f t="shared" si="425"/>
        <v>-</v>
      </c>
      <c r="U581" s="3">
        <f t="shared" si="426"/>
        <v>159.91999999999999</v>
      </c>
      <c r="V581" s="3">
        <f t="shared" si="427"/>
        <v>-21.4</v>
      </c>
      <c r="W581" s="3">
        <f t="shared" si="428"/>
        <v>2.0411999999999999</v>
      </c>
      <c r="X581" s="85"/>
      <c r="Y581" s="3" t="str">
        <f t="shared" si="429"/>
        <v>1.28</v>
      </c>
      <c r="Z581" s="3" t="str">
        <f t="shared" si="430"/>
        <v>-</v>
      </c>
      <c r="AA581" s="3">
        <f t="shared" si="431"/>
        <v>159.91999999999999</v>
      </c>
      <c r="AB581" s="3">
        <f t="shared" si="432"/>
        <v>-21.4</v>
      </c>
      <c r="AC581" s="3">
        <f t="shared" si="433"/>
        <v>1.7495999999999998</v>
      </c>
      <c r="AD581" s="85"/>
      <c r="AE581" s="3" t="str">
        <f t="shared" si="434"/>
        <v>1.28</v>
      </c>
      <c r="AF581" s="3" t="str">
        <f t="shared" si="435"/>
        <v>-</v>
      </c>
      <c r="AG581" s="3">
        <f t="shared" si="436"/>
        <v>159.91999999999999</v>
      </c>
      <c r="AH581" s="3">
        <f t="shared" si="437"/>
        <v>-21.4</v>
      </c>
      <c r="AI581" s="3">
        <f t="shared" si="438"/>
        <v>1.458</v>
      </c>
      <c r="AJ581" s="85"/>
      <c r="AK581" s="3" t="str">
        <f t="shared" si="439"/>
        <v>1.28</v>
      </c>
      <c r="AL581" s="3" t="str">
        <f t="shared" si="440"/>
        <v>-</v>
      </c>
      <c r="AM581" s="3">
        <f t="shared" si="441"/>
        <v>159.91999999999999</v>
      </c>
      <c r="AN581" s="3">
        <f t="shared" si="442"/>
        <v>-21.4</v>
      </c>
      <c r="AO581" s="3">
        <f t="shared" si="443"/>
        <v>1.1664000000000001</v>
      </c>
      <c r="AP581" s="85"/>
      <c r="AQ581" s="3" t="str">
        <f t="shared" si="444"/>
        <v>1.28</v>
      </c>
      <c r="AR581" s="3" t="str">
        <f t="shared" si="445"/>
        <v>-</v>
      </c>
      <c r="AS581" s="3">
        <f t="shared" si="446"/>
        <v>159.91999999999999</v>
      </c>
      <c r="AT581" s="3">
        <f t="shared" si="447"/>
        <v>-21.4</v>
      </c>
      <c r="AU581" s="3">
        <f t="shared" si="448"/>
        <v>0.87479999999999991</v>
      </c>
      <c r="AV581" s="85"/>
      <c r="AW581" s="3" t="str">
        <f t="shared" si="449"/>
        <v>1.28</v>
      </c>
      <c r="AX581" s="3" t="str">
        <f t="shared" si="450"/>
        <v>-</v>
      </c>
      <c r="AY581" s="3">
        <f t="shared" si="451"/>
        <v>159.91999999999999</v>
      </c>
      <c r="AZ581" s="3">
        <f t="shared" si="452"/>
        <v>-21.4</v>
      </c>
      <c r="BA581" s="3">
        <f t="shared" si="453"/>
        <v>0.58320000000000005</v>
      </c>
      <c r="BB581" s="85"/>
      <c r="BC581" s="3" t="str">
        <f t="shared" si="454"/>
        <v>1.28</v>
      </c>
      <c r="BD581" s="3" t="str">
        <f t="shared" si="455"/>
        <v>-</v>
      </c>
      <c r="BE581" s="3">
        <f t="shared" si="456"/>
        <v>159.91999999999999</v>
      </c>
      <c r="BF581" s="3">
        <f t="shared" si="457"/>
        <v>-21.4</v>
      </c>
      <c r="BG581" s="3">
        <f t="shared" si="458"/>
        <v>0.29160000000000003</v>
      </c>
    </row>
    <row r="582" spans="1:59" x14ac:dyDescent="0.3">
      <c r="A582" s="1" t="str">
        <f>'Forward collapse simulation'!B592</f>
        <v>1.28</v>
      </c>
      <c r="B582" s="37" t="str">
        <f>IF('Forward collapse simulation'!C592="","-",'Forward collapse simulation'!C592)</f>
        <v>-</v>
      </c>
      <c r="C582" s="85">
        <f>'Forward collapse simulation'!E592</f>
        <v>157.74</v>
      </c>
      <c r="D582" s="85">
        <f>'Forward collapse simulation'!F592</f>
        <v>-28.46</v>
      </c>
      <c r="E582" s="85">
        <f>'Forward collapse simulation'!D592</f>
        <v>2.258</v>
      </c>
      <c r="F582" s="85"/>
      <c r="G582" s="3" t="str">
        <f t="shared" si="414"/>
        <v>1.28</v>
      </c>
      <c r="H582" s="3" t="str">
        <f t="shared" si="415"/>
        <v>-</v>
      </c>
      <c r="I582" s="3">
        <f t="shared" si="416"/>
        <v>157.74</v>
      </c>
      <c r="J582" s="3">
        <f t="shared" si="417"/>
        <v>-28.46</v>
      </c>
      <c r="K582" s="3">
        <f t="shared" si="418"/>
        <v>2.0322</v>
      </c>
      <c r="L582" s="85"/>
      <c r="M582" s="3" t="str">
        <f t="shared" si="419"/>
        <v>1.28</v>
      </c>
      <c r="N582" s="3" t="str">
        <f t="shared" si="420"/>
        <v>-</v>
      </c>
      <c r="O582" s="3">
        <f t="shared" si="421"/>
        <v>157.74</v>
      </c>
      <c r="P582" s="3">
        <f t="shared" si="422"/>
        <v>-28.46</v>
      </c>
      <c r="Q582" s="3">
        <f t="shared" si="423"/>
        <v>1.8064</v>
      </c>
      <c r="R582" s="85"/>
      <c r="S582" s="3" t="str">
        <f t="shared" si="424"/>
        <v>1.28</v>
      </c>
      <c r="T582" s="3" t="str">
        <f t="shared" si="425"/>
        <v>-</v>
      </c>
      <c r="U582" s="3">
        <f t="shared" si="426"/>
        <v>157.74</v>
      </c>
      <c r="V582" s="3">
        <f t="shared" si="427"/>
        <v>-28.46</v>
      </c>
      <c r="W582" s="3">
        <f t="shared" si="428"/>
        <v>1.5806</v>
      </c>
      <c r="X582" s="85"/>
      <c r="Y582" s="3" t="str">
        <f t="shared" si="429"/>
        <v>1.28</v>
      </c>
      <c r="Z582" s="3" t="str">
        <f t="shared" si="430"/>
        <v>-</v>
      </c>
      <c r="AA582" s="3">
        <f t="shared" si="431"/>
        <v>157.74</v>
      </c>
      <c r="AB582" s="3">
        <f t="shared" si="432"/>
        <v>-28.46</v>
      </c>
      <c r="AC582" s="3">
        <f t="shared" si="433"/>
        <v>1.3548</v>
      </c>
      <c r="AD582" s="85"/>
      <c r="AE582" s="3" t="str">
        <f t="shared" si="434"/>
        <v>1.28</v>
      </c>
      <c r="AF582" s="3" t="str">
        <f t="shared" si="435"/>
        <v>-</v>
      </c>
      <c r="AG582" s="3">
        <f t="shared" si="436"/>
        <v>157.74</v>
      </c>
      <c r="AH582" s="3">
        <f t="shared" si="437"/>
        <v>-28.46</v>
      </c>
      <c r="AI582" s="3">
        <f t="shared" si="438"/>
        <v>1.129</v>
      </c>
      <c r="AJ582" s="85"/>
      <c r="AK582" s="3" t="str">
        <f t="shared" si="439"/>
        <v>1.28</v>
      </c>
      <c r="AL582" s="3" t="str">
        <f t="shared" si="440"/>
        <v>-</v>
      </c>
      <c r="AM582" s="3">
        <f t="shared" si="441"/>
        <v>157.74</v>
      </c>
      <c r="AN582" s="3">
        <f t="shared" si="442"/>
        <v>-28.46</v>
      </c>
      <c r="AO582" s="3">
        <f t="shared" si="443"/>
        <v>0.9032</v>
      </c>
      <c r="AP582" s="85"/>
      <c r="AQ582" s="3" t="str">
        <f t="shared" si="444"/>
        <v>1.28</v>
      </c>
      <c r="AR582" s="3" t="str">
        <f t="shared" si="445"/>
        <v>-</v>
      </c>
      <c r="AS582" s="3">
        <f t="shared" si="446"/>
        <v>157.74</v>
      </c>
      <c r="AT582" s="3">
        <f t="shared" si="447"/>
        <v>-28.46</v>
      </c>
      <c r="AU582" s="3">
        <f t="shared" si="448"/>
        <v>0.6774</v>
      </c>
      <c r="AV582" s="85"/>
      <c r="AW582" s="3" t="str">
        <f t="shared" si="449"/>
        <v>1.28</v>
      </c>
      <c r="AX582" s="3" t="str">
        <f t="shared" si="450"/>
        <v>-</v>
      </c>
      <c r="AY582" s="3">
        <f t="shared" si="451"/>
        <v>157.74</v>
      </c>
      <c r="AZ582" s="3">
        <f t="shared" si="452"/>
        <v>-28.46</v>
      </c>
      <c r="BA582" s="3">
        <f t="shared" si="453"/>
        <v>0.4516</v>
      </c>
      <c r="BB582" s="85"/>
      <c r="BC582" s="3" t="str">
        <f t="shared" si="454"/>
        <v>1.28</v>
      </c>
      <c r="BD582" s="3" t="str">
        <f t="shared" si="455"/>
        <v>-</v>
      </c>
      <c r="BE582" s="3">
        <f t="shared" si="456"/>
        <v>157.74</v>
      </c>
      <c r="BF582" s="3">
        <f t="shared" si="457"/>
        <v>-28.46</v>
      </c>
      <c r="BG582" s="3">
        <f t="shared" si="458"/>
        <v>0.2258</v>
      </c>
    </row>
    <row r="583" spans="1:59" x14ac:dyDescent="0.3">
      <c r="A583" s="1" t="str">
        <f>'Forward collapse simulation'!B593</f>
        <v>1.28</v>
      </c>
      <c r="B583" s="37" t="str">
        <f>IF('Forward collapse simulation'!C593="","-",'Forward collapse simulation'!C593)</f>
        <v>-</v>
      </c>
      <c r="C583" s="85">
        <f>'Forward collapse simulation'!E593</f>
        <v>153.56</v>
      </c>
      <c r="D583" s="85">
        <f>'Forward collapse simulation'!F593</f>
        <v>-37.909999999999997</v>
      </c>
      <c r="E583" s="85">
        <f>'Forward collapse simulation'!D593</f>
        <v>1.619</v>
      </c>
      <c r="F583" s="85"/>
      <c r="G583" s="3" t="str">
        <f t="shared" si="414"/>
        <v>1.28</v>
      </c>
      <c r="H583" s="3" t="str">
        <f t="shared" si="415"/>
        <v>-</v>
      </c>
      <c r="I583" s="3">
        <f t="shared" si="416"/>
        <v>153.56</v>
      </c>
      <c r="J583" s="3">
        <f t="shared" si="417"/>
        <v>-37.909999999999997</v>
      </c>
      <c r="K583" s="3">
        <f t="shared" si="418"/>
        <v>1.4571000000000001</v>
      </c>
      <c r="L583" s="85"/>
      <c r="M583" s="3" t="str">
        <f t="shared" si="419"/>
        <v>1.28</v>
      </c>
      <c r="N583" s="3" t="str">
        <f t="shared" si="420"/>
        <v>-</v>
      </c>
      <c r="O583" s="3">
        <f t="shared" si="421"/>
        <v>153.56</v>
      </c>
      <c r="P583" s="3">
        <f t="shared" si="422"/>
        <v>-37.909999999999997</v>
      </c>
      <c r="Q583" s="3">
        <f t="shared" si="423"/>
        <v>1.2952000000000001</v>
      </c>
      <c r="R583" s="85"/>
      <c r="S583" s="3" t="str">
        <f t="shared" si="424"/>
        <v>1.28</v>
      </c>
      <c r="T583" s="3" t="str">
        <f t="shared" si="425"/>
        <v>-</v>
      </c>
      <c r="U583" s="3">
        <f t="shared" si="426"/>
        <v>153.56</v>
      </c>
      <c r="V583" s="3">
        <f t="shared" si="427"/>
        <v>-37.909999999999997</v>
      </c>
      <c r="W583" s="3">
        <f t="shared" si="428"/>
        <v>1.1333</v>
      </c>
      <c r="X583" s="85"/>
      <c r="Y583" s="3" t="str">
        <f t="shared" si="429"/>
        <v>1.28</v>
      </c>
      <c r="Z583" s="3" t="str">
        <f t="shared" si="430"/>
        <v>-</v>
      </c>
      <c r="AA583" s="3">
        <f t="shared" si="431"/>
        <v>153.56</v>
      </c>
      <c r="AB583" s="3">
        <f t="shared" si="432"/>
        <v>-37.909999999999997</v>
      </c>
      <c r="AC583" s="3">
        <f t="shared" si="433"/>
        <v>0.97139999999999993</v>
      </c>
      <c r="AD583" s="85"/>
      <c r="AE583" s="3" t="str">
        <f t="shared" si="434"/>
        <v>1.28</v>
      </c>
      <c r="AF583" s="3" t="str">
        <f t="shared" si="435"/>
        <v>-</v>
      </c>
      <c r="AG583" s="3">
        <f t="shared" si="436"/>
        <v>153.56</v>
      </c>
      <c r="AH583" s="3">
        <f t="shared" si="437"/>
        <v>-37.909999999999997</v>
      </c>
      <c r="AI583" s="3">
        <f t="shared" si="438"/>
        <v>0.8095</v>
      </c>
      <c r="AJ583" s="85"/>
      <c r="AK583" s="3" t="str">
        <f t="shared" si="439"/>
        <v>1.28</v>
      </c>
      <c r="AL583" s="3" t="str">
        <f t="shared" si="440"/>
        <v>-</v>
      </c>
      <c r="AM583" s="3">
        <f t="shared" si="441"/>
        <v>153.56</v>
      </c>
      <c r="AN583" s="3">
        <f t="shared" si="442"/>
        <v>-37.909999999999997</v>
      </c>
      <c r="AO583" s="3">
        <f t="shared" si="443"/>
        <v>0.64760000000000006</v>
      </c>
      <c r="AP583" s="85"/>
      <c r="AQ583" s="3" t="str">
        <f t="shared" si="444"/>
        <v>1.28</v>
      </c>
      <c r="AR583" s="3" t="str">
        <f t="shared" si="445"/>
        <v>-</v>
      </c>
      <c r="AS583" s="3">
        <f t="shared" si="446"/>
        <v>153.56</v>
      </c>
      <c r="AT583" s="3">
        <f t="shared" si="447"/>
        <v>-37.909999999999997</v>
      </c>
      <c r="AU583" s="3">
        <f t="shared" si="448"/>
        <v>0.48569999999999997</v>
      </c>
      <c r="AV583" s="85"/>
      <c r="AW583" s="3" t="str">
        <f t="shared" si="449"/>
        <v>1.28</v>
      </c>
      <c r="AX583" s="3" t="str">
        <f t="shared" si="450"/>
        <v>-</v>
      </c>
      <c r="AY583" s="3">
        <f t="shared" si="451"/>
        <v>153.56</v>
      </c>
      <c r="AZ583" s="3">
        <f t="shared" si="452"/>
        <v>-37.909999999999997</v>
      </c>
      <c r="BA583" s="3">
        <f t="shared" si="453"/>
        <v>0.32380000000000003</v>
      </c>
      <c r="BB583" s="85"/>
      <c r="BC583" s="3" t="str">
        <f t="shared" si="454"/>
        <v>1.28</v>
      </c>
      <c r="BD583" s="3" t="str">
        <f t="shared" si="455"/>
        <v>-</v>
      </c>
      <c r="BE583" s="3">
        <f t="shared" si="456"/>
        <v>153.56</v>
      </c>
      <c r="BF583" s="3">
        <f t="shared" si="457"/>
        <v>-37.909999999999997</v>
      </c>
      <c r="BG583" s="3">
        <f t="shared" si="458"/>
        <v>0.16190000000000002</v>
      </c>
    </row>
    <row r="584" spans="1:59" x14ac:dyDescent="0.3">
      <c r="A584" s="1" t="str">
        <f>'Forward collapse simulation'!B594</f>
        <v>1.28</v>
      </c>
      <c r="B584" s="37" t="str">
        <f>IF('Forward collapse simulation'!C594="","-",'Forward collapse simulation'!C594)</f>
        <v>-</v>
      </c>
      <c r="C584" s="85">
        <f>'Forward collapse simulation'!E594</f>
        <v>133.84</v>
      </c>
      <c r="D584" s="85">
        <f>'Forward collapse simulation'!F594</f>
        <v>-56.85</v>
      </c>
      <c r="E584" s="85">
        <f>'Forward collapse simulation'!D594</f>
        <v>1.2170000000000001</v>
      </c>
      <c r="F584" s="85"/>
      <c r="G584" s="3" t="str">
        <f t="shared" si="414"/>
        <v>1.28</v>
      </c>
      <c r="H584" s="3" t="str">
        <f t="shared" si="415"/>
        <v>-</v>
      </c>
      <c r="I584" s="3">
        <f t="shared" si="416"/>
        <v>133.84</v>
      </c>
      <c r="J584" s="3">
        <f t="shared" si="417"/>
        <v>-56.85</v>
      </c>
      <c r="K584" s="3">
        <f t="shared" si="418"/>
        <v>1.0953000000000002</v>
      </c>
      <c r="L584" s="85"/>
      <c r="M584" s="3" t="str">
        <f t="shared" si="419"/>
        <v>1.28</v>
      </c>
      <c r="N584" s="3" t="str">
        <f t="shared" si="420"/>
        <v>-</v>
      </c>
      <c r="O584" s="3">
        <f t="shared" si="421"/>
        <v>133.84</v>
      </c>
      <c r="P584" s="3">
        <f t="shared" si="422"/>
        <v>-56.85</v>
      </c>
      <c r="Q584" s="3">
        <f t="shared" si="423"/>
        <v>0.97360000000000013</v>
      </c>
      <c r="R584" s="85"/>
      <c r="S584" s="3" t="str">
        <f t="shared" si="424"/>
        <v>1.28</v>
      </c>
      <c r="T584" s="3" t="str">
        <f t="shared" si="425"/>
        <v>-</v>
      </c>
      <c r="U584" s="3">
        <f t="shared" si="426"/>
        <v>133.84</v>
      </c>
      <c r="V584" s="3">
        <f t="shared" si="427"/>
        <v>-56.85</v>
      </c>
      <c r="W584" s="3">
        <f t="shared" si="428"/>
        <v>0.85189999999999999</v>
      </c>
      <c r="X584" s="85"/>
      <c r="Y584" s="3" t="str">
        <f t="shared" si="429"/>
        <v>1.28</v>
      </c>
      <c r="Z584" s="3" t="str">
        <f t="shared" si="430"/>
        <v>-</v>
      </c>
      <c r="AA584" s="3">
        <f t="shared" si="431"/>
        <v>133.84</v>
      </c>
      <c r="AB584" s="3">
        <f t="shared" si="432"/>
        <v>-56.85</v>
      </c>
      <c r="AC584" s="3">
        <f t="shared" si="433"/>
        <v>0.73020000000000007</v>
      </c>
      <c r="AD584" s="85"/>
      <c r="AE584" s="3" t="str">
        <f t="shared" si="434"/>
        <v>1.28</v>
      </c>
      <c r="AF584" s="3" t="str">
        <f t="shared" si="435"/>
        <v>-</v>
      </c>
      <c r="AG584" s="3">
        <f t="shared" si="436"/>
        <v>133.84</v>
      </c>
      <c r="AH584" s="3">
        <f t="shared" si="437"/>
        <v>-56.85</v>
      </c>
      <c r="AI584" s="3">
        <f t="shared" si="438"/>
        <v>0.60850000000000004</v>
      </c>
      <c r="AJ584" s="85"/>
      <c r="AK584" s="3" t="str">
        <f t="shared" si="439"/>
        <v>1.28</v>
      </c>
      <c r="AL584" s="3" t="str">
        <f t="shared" si="440"/>
        <v>-</v>
      </c>
      <c r="AM584" s="3">
        <f t="shared" si="441"/>
        <v>133.84</v>
      </c>
      <c r="AN584" s="3">
        <f t="shared" si="442"/>
        <v>-56.85</v>
      </c>
      <c r="AO584" s="3">
        <f t="shared" si="443"/>
        <v>0.48680000000000007</v>
      </c>
      <c r="AP584" s="85"/>
      <c r="AQ584" s="3" t="str">
        <f t="shared" si="444"/>
        <v>1.28</v>
      </c>
      <c r="AR584" s="3" t="str">
        <f t="shared" si="445"/>
        <v>-</v>
      </c>
      <c r="AS584" s="3">
        <f t="shared" si="446"/>
        <v>133.84</v>
      </c>
      <c r="AT584" s="3">
        <f t="shared" si="447"/>
        <v>-56.85</v>
      </c>
      <c r="AU584" s="3">
        <f t="shared" si="448"/>
        <v>0.36510000000000004</v>
      </c>
      <c r="AV584" s="85"/>
      <c r="AW584" s="3" t="str">
        <f t="shared" si="449"/>
        <v>1.28</v>
      </c>
      <c r="AX584" s="3" t="str">
        <f t="shared" si="450"/>
        <v>-</v>
      </c>
      <c r="AY584" s="3">
        <f t="shared" si="451"/>
        <v>133.84</v>
      </c>
      <c r="AZ584" s="3">
        <f t="shared" si="452"/>
        <v>-56.85</v>
      </c>
      <c r="BA584" s="3">
        <f t="shared" si="453"/>
        <v>0.24340000000000003</v>
      </c>
      <c r="BB584" s="85"/>
      <c r="BC584" s="3" t="str">
        <f t="shared" si="454"/>
        <v>1.28</v>
      </c>
      <c r="BD584" s="3" t="str">
        <f t="shared" si="455"/>
        <v>-</v>
      </c>
      <c r="BE584" s="3">
        <f t="shared" si="456"/>
        <v>133.84</v>
      </c>
      <c r="BF584" s="3">
        <f t="shared" si="457"/>
        <v>-56.85</v>
      </c>
      <c r="BG584" s="3">
        <f t="shared" si="458"/>
        <v>0.12170000000000002</v>
      </c>
    </row>
    <row r="585" spans="1:59" x14ac:dyDescent="0.3">
      <c r="A585" s="1" t="str">
        <f>'Forward collapse simulation'!B595</f>
        <v>1.28</v>
      </c>
      <c r="B585" s="37" t="str">
        <f>IF('Forward collapse simulation'!C595="","-",'Forward collapse simulation'!C595)</f>
        <v>1.29</v>
      </c>
      <c r="C585" s="85">
        <f>'Forward collapse simulation'!E595</f>
        <v>41.49</v>
      </c>
      <c r="D585" s="85">
        <f>'Forward collapse simulation'!F595</f>
        <v>-1.1299999999999999</v>
      </c>
      <c r="E585" s="85">
        <f>'Forward collapse simulation'!D595</f>
        <v>4.7</v>
      </c>
      <c r="F585" s="85"/>
      <c r="G585" s="3" t="str">
        <f t="shared" si="414"/>
        <v>1.28</v>
      </c>
      <c r="H585" s="3" t="str">
        <f t="shared" si="415"/>
        <v>1.29</v>
      </c>
      <c r="I585" s="3">
        <f t="shared" si="416"/>
        <v>41.49</v>
      </c>
      <c r="J585" s="3">
        <f t="shared" si="417"/>
        <v>-1.1299999999999999</v>
      </c>
      <c r="K585" s="3">
        <f t="shared" si="418"/>
        <v>4.7</v>
      </c>
      <c r="L585" s="85"/>
      <c r="M585" s="3" t="str">
        <f t="shared" si="419"/>
        <v>1.28</v>
      </c>
      <c r="N585" s="3" t="str">
        <f t="shared" si="420"/>
        <v>1.29</v>
      </c>
      <c r="O585" s="3">
        <f t="shared" si="421"/>
        <v>41.49</v>
      </c>
      <c r="P585" s="3">
        <f t="shared" si="422"/>
        <v>-1.1299999999999999</v>
      </c>
      <c r="Q585" s="3">
        <f t="shared" si="423"/>
        <v>4.7</v>
      </c>
      <c r="R585" s="85"/>
      <c r="S585" s="3" t="str">
        <f t="shared" si="424"/>
        <v>1.28</v>
      </c>
      <c r="T585" s="3" t="str">
        <f t="shared" si="425"/>
        <v>1.29</v>
      </c>
      <c r="U585" s="3">
        <f t="shared" si="426"/>
        <v>41.49</v>
      </c>
      <c r="V585" s="3">
        <f t="shared" si="427"/>
        <v>-1.1299999999999999</v>
      </c>
      <c r="W585" s="3">
        <f t="shared" si="428"/>
        <v>4.7</v>
      </c>
      <c r="X585" s="85"/>
      <c r="Y585" s="3" t="str">
        <f t="shared" si="429"/>
        <v>1.28</v>
      </c>
      <c r="Z585" s="3" t="str">
        <f t="shared" si="430"/>
        <v>1.29</v>
      </c>
      <c r="AA585" s="3">
        <f t="shared" si="431"/>
        <v>41.49</v>
      </c>
      <c r="AB585" s="3">
        <f t="shared" si="432"/>
        <v>-1.1299999999999999</v>
      </c>
      <c r="AC585" s="3">
        <f t="shared" si="433"/>
        <v>4.7</v>
      </c>
      <c r="AD585" s="85"/>
      <c r="AE585" s="3" t="str">
        <f t="shared" si="434"/>
        <v>1.28</v>
      </c>
      <c r="AF585" s="3" t="str">
        <f t="shared" si="435"/>
        <v>1.29</v>
      </c>
      <c r="AG585" s="3">
        <f t="shared" si="436"/>
        <v>41.49</v>
      </c>
      <c r="AH585" s="3">
        <f t="shared" si="437"/>
        <v>-1.1299999999999999</v>
      </c>
      <c r="AI585" s="3">
        <f t="shared" si="438"/>
        <v>4.7</v>
      </c>
      <c r="AJ585" s="85"/>
      <c r="AK585" s="3" t="str">
        <f t="shared" si="439"/>
        <v>1.28</v>
      </c>
      <c r="AL585" s="3" t="str">
        <f t="shared" si="440"/>
        <v>1.29</v>
      </c>
      <c r="AM585" s="3">
        <f t="shared" si="441"/>
        <v>41.49</v>
      </c>
      <c r="AN585" s="3">
        <f t="shared" si="442"/>
        <v>-1.1299999999999999</v>
      </c>
      <c r="AO585" s="3">
        <f t="shared" si="443"/>
        <v>4.7</v>
      </c>
      <c r="AP585" s="85"/>
      <c r="AQ585" s="3" t="str">
        <f t="shared" si="444"/>
        <v>1.28</v>
      </c>
      <c r="AR585" s="3" t="str">
        <f t="shared" si="445"/>
        <v>1.29</v>
      </c>
      <c r="AS585" s="3">
        <f t="shared" si="446"/>
        <v>41.49</v>
      </c>
      <c r="AT585" s="3">
        <f t="shared" si="447"/>
        <v>-1.1299999999999999</v>
      </c>
      <c r="AU585" s="3">
        <f t="shared" si="448"/>
        <v>4.7</v>
      </c>
      <c r="AV585" s="85"/>
      <c r="AW585" s="3" t="str">
        <f t="shared" si="449"/>
        <v>1.28</v>
      </c>
      <c r="AX585" s="3" t="str">
        <f t="shared" si="450"/>
        <v>1.29</v>
      </c>
      <c r="AY585" s="3">
        <f t="shared" si="451"/>
        <v>41.49</v>
      </c>
      <c r="AZ585" s="3">
        <f t="shared" si="452"/>
        <v>-1.1299999999999999</v>
      </c>
      <c r="BA585" s="3">
        <f t="shared" si="453"/>
        <v>4.7</v>
      </c>
      <c r="BB585" s="85"/>
      <c r="BC585" s="3" t="str">
        <f t="shared" si="454"/>
        <v>1.28</v>
      </c>
      <c r="BD585" s="3" t="str">
        <f t="shared" si="455"/>
        <v>1.29</v>
      </c>
      <c r="BE585" s="3">
        <f t="shared" si="456"/>
        <v>41.49</v>
      </c>
      <c r="BF585" s="3">
        <f t="shared" si="457"/>
        <v>-1.1299999999999999</v>
      </c>
      <c r="BG585" s="3">
        <f t="shared" si="458"/>
        <v>4.7</v>
      </c>
    </row>
    <row r="586" spans="1:59" x14ac:dyDescent="0.3">
      <c r="A586" s="1" t="str">
        <f>'Forward collapse simulation'!B596</f>
        <v>1.29</v>
      </c>
      <c r="B586" s="37" t="str">
        <f>IF('Forward collapse simulation'!C596="","-",'Forward collapse simulation'!C596)</f>
        <v>-</v>
      </c>
      <c r="C586" s="85">
        <f>'Forward collapse simulation'!E596</f>
        <v>307.19</v>
      </c>
      <c r="D586" s="85">
        <f>'Forward collapse simulation'!F596</f>
        <v>-60.21</v>
      </c>
      <c r="E586" s="85">
        <f>'Forward collapse simulation'!D596</f>
        <v>1.089</v>
      </c>
      <c r="F586" s="85"/>
      <c r="G586" s="3" t="str">
        <f t="shared" si="414"/>
        <v>1.29</v>
      </c>
      <c r="H586" s="3" t="str">
        <f t="shared" si="415"/>
        <v>-</v>
      </c>
      <c r="I586" s="3">
        <f t="shared" si="416"/>
        <v>307.19</v>
      </c>
      <c r="J586" s="3">
        <f t="shared" si="417"/>
        <v>-60.21</v>
      </c>
      <c r="K586" s="3">
        <f t="shared" si="418"/>
        <v>0.98009999999999997</v>
      </c>
      <c r="L586" s="85"/>
      <c r="M586" s="3" t="str">
        <f t="shared" si="419"/>
        <v>1.29</v>
      </c>
      <c r="N586" s="3" t="str">
        <f t="shared" si="420"/>
        <v>-</v>
      </c>
      <c r="O586" s="3">
        <f t="shared" si="421"/>
        <v>307.19</v>
      </c>
      <c r="P586" s="3">
        <f t="shared" si="422"/>
        <v>-60.21</v>
      </c>
      <c r="Q586" s="3">
        <f t="shared" si="423"/>
        <v>0.87119999999999997</v>
      </c>
      <c r="R586" s="85"/>
      <c r="S586" s="3" t="str">
        <f t="shared" si="424"/>
        <v>1.29</v>
      </c>
      <c r="T586" s="3" t="str">
        <f t="shared" si="425"/>
        <v>-</v>
      </c>
      <c r="U586" s="3">
        <f t="shared" si="426"/>
        <v>307.19</v>
      </c>
      <c r="V586" s="3">
        <f t="shared" si="427"/>
        <v>-60.21</v>
      </c>
      <c r="W586" s="3">
        <f t="shared" si="428"/>
        <v>0.76229999999999998</v>
      </c>
      <c r="X586" s="85"/>
      <c r="Y586" s="3" t="str">
        <f t="shared" si="429"/>
        <v>1.29</v>
      </c>
      <c r="Z586" s="3" t="str">
        <f t="shared" si="430"/>
        <v>-</v>
      </c>
      <c r="AA586" s="3">
        <f t="shared" si="431"/>
        <v>307.19</v>
      </c>
      <c r="AB586" s="3">
        <f t="shared" si="432"/>
        <v>-60.21</v>
      </c>
      <c r="AC586" s="3">
        <f t="shared" si="433"/>
        <v>0.65339999999999998</v>
      </c>
      <c r="AD586" s="85"/>
      <c r="AE586" s="3" t="str">
        <f t="shared" si="434"/>
        <v>1.29</v>
      </c>
      <c r="AF586" s="3" t="str">
        <f t="shared" si="435"/>
        <v>-</v>
      </c>
      <c r="AG586" s="3">
        <f t="shared" si="436"/>
        <v>307.19</v>
      </c>
      <c r="AH586" s="3">
        <f t="shared" si="437"/>
        <v>-60.21</v>
      </c>
      <c r="AI586" s="3">
        <f t="shared" si="438"/>
        <v>0.54449999999999998</v>
      </c>
      <c r="AJ586" s="85"/>
      <c r="AK586" s="3" t="str">
        <f t="shared" si="439"/>
        <v>1.29</v>
      </c>
      <c r="AL586" s="3" t="str">
        <f t="shared" si="440"/>
        <v>-</v>
      </c>
      <c r="AM586" s="3">
        <f t="shared" si="441"/>
        <v>307.19</v>
      </c>
      <c r="AN586" s="3">
        <f t="shared" si="442"/>
        <v>-60.21</v>
      </c>
      <c r="AO586" s="3">
        <f t="shared" si="443"/>
        <v>0.43559999999999999</v>
      </c>
      <c r="AP586" s="85"/>
      <c r="AQ586" s="3" t="str">
        <f t="shared" si="444"/>
        <v>1.29</v>
      </c>
      <c r="AR586" s="3" t="str">
        <f t="shared" si="445"/>
        <v>-</v>
      </c>
      <c r="AS586" s="3">
        <f t="shared" si="446"/>
        <v>307.19</v>
      </c>
      <c r="AT586" s="3">
        <f t="shared" si="447"/>
        <v>-60.21</v>
      </c>
      <c r="AU586" s="3">
        <f t="shared" si="448"/>
        <v>0.32669999999999999</v>
      </c>
      <c r="AV586" s="85"/>
      <c r="AW586" s="3" t="str">
        <f t="shared" si="449"/>
        <v>1.29</v>
      </c>
      <c r="AX586" s="3" t="str">
        <f t="shared" si="450"/>
        <v>-</v>
      </c>
      <c r="AY586" s="3">
        <f t="shared" si="451"/>
        <v>307.19</v>
      </c>
      <c r="AZ586" s="3">
        <f t="shared" si="452"/>
        <v>-60.21</v>
      </c>
      <c r="BA586" s="3">
        <f t="shared" si="453"/>
        <v>0.21779999999999999</v>
      </c>
      <c r="BB586" s="85"/>
      <c r="BC586" s="3" t="str">
        <f t="shared" si="454"/>
        <v>1.29</v>
      </c>
      <c r="BD586" s="3" t="str">
        <f t="shared" si="455"/>
        <v>-</v>
      </c>
      <c r="BE586" s="3">
        <f t="shared" si="456"/>
        <v>307.19</v>
      </c>
      <c r="BF586" s="3">
        <f t="shared" si="457"/>
        <v>-60.21</v>
      </c>
      <c r="BG586" s="3">
        <f t="shared" si="458"/>
        <v>0.1089</v>
      </c>
    </row>
    <row r="587" spans="1:59" x14ac:dyDescent="0.3">
      <c r="A587" s="1" t="str">
        <f>'Forward collapse simulation'!B597</f>
        <v>1.29</v>
      </c>
      <c r="B587" s="37" t="str">
        <f>IF('Forward collapse simulation'!C597="","-",'Forward collapse simulation'!C597)</f>
        <v>-</v>
      </c>
      <c r="C587" s="85">
        <f>'Forward collapse simulation'!E597</f>
        <v>308.69</v>
      </c>
      <c r="D587" s="85">
        <f>'Forward collapse simulation'!F597</f>
        <v>-43.92</v>
      </c>
      <c r="E587" s="85">
        <f>'Forward collapse simulation'!D597</f>
        <v>1.286</v>
      </c>
      <c r="F587" s="85"/>
      <c r="G587" s="3" t="str">
        <f t="shared" si="414"/>
        <v>1.29</v>
      </c>
      <c r="H587" s="3" t="str">
        <f t="shared" si="415"/>
        <v>-</v>
      </c>
      <c r="I587" s="3">
        <f t="shared" si="416"/>
        <v>308.69</v>
      </c>
      <c r="J587" s="3">
        <f t="shared" si="417"/>
        <v>-43.92</v>
      </c>
      <c r="K587" s="3">
        <f t="shared" si="418"/>
        <v>1.1574</v>
      </c>
      <c r="L587" s="85"/>
      <c r="M587" s="3" t="str">
        <f t="shared" si="419"/>
        <v>1.29</v>
      </c>
      <c r="N587" s="3" t="str">
        <f t="shared" si="420"/>
        <v>-</v>
      </c>
      <c r="O587" s="3">
        <f t="shared" si="421"/>
        <v>308.69</v>
      </c>
      <c r="P587" s="3">
        <f t="shared" si="422"/>
        <v>-43.92</v>
      </c>
      <c r="Q587" s="3">
        <f t="shared" si="423"/>
        <v>1.0288000000000002</v>
      </c>
      <c r="R587" s="85"/>
      <c r="S587" s="3" t="str">
        <f t="shared" si="424"/>
        <v>1.29</v>
      </c>
      <c r="T587" s="3" t="str">
        <f t="shared" si="425"/>
        <v>-</v>
      </c>
      <c r="U587" s="3">
        <f t="shared" si="426"/>
        <v>308.69</v>
      </c>
      <c r="V587" s="3">
        <f t="shared" si="427"/>
        <v>-43.92</v>
      </c>
      <c r="W587" s="3">
        <f t="shared" si="428"/>
        <v>0.9002</v>
      </c>
      <c r="X587" s="85"/>
      <c r="Y587" s="3" t="str">
        <f t="shared" si="429"/>
        <v>1.29</v>
      </c>
      <c r="Z587" s="3" t="str">
        <f t="shared" si="430"/>
        <v>-</v>
      </c>
      <c r="AA587" s="3">
        <f t="shared" si="431"/>
        <v>308.69</v>
      </c>
      <c r="AB587" s="3">
        <f t="shared" si="432"/>
        <v>-43.92</v>
      </c>
      <c r="AC587" s="3">
        <f t="shared" si="433"/>
        <v>0.77159999999999995</v>
      </c>
      <c r="AD587" s="85"/>
      <c r="AE587" s="3" t="str">
        <f t="shared" si="434"/>
        <v>1.29</v>
      </c>
      <c r="AF587" s="3" t="str">
        <f t="shared" si="435"/>
        <v>-</v>
      </c>
      <c r="AG587" s="3">
        <f t="shared" si="436"/>
        <v>308.69</v>
      </c>
      <c r="AH587" s="3">
        <f t="shared" si="437"/>
        <v>-43.92</v>
      </c>
      <c r="AI587" s="3">
        <f t="shared" si="438"/>
        <v>0.64300000000000002</v>
      </c>
      <c r="AJ587" s="85"/>
      <c r="AK587" s="3" t="str">
        <f t="shared" si="439"/>
        <v>1.29</v>
      </c>
      <c r="AL587" s="3" t="str">
        <f t="shared" si="440"/>
        <v>-</v>
      </c>
      <c r="AM587" s="3">
        <f t="shared" si="441"/>
        <v>308.69</v>
      </c>
      <c r="AN587" s="3">
        <f t="shared" si="442"/>
        <v>-43.92</v>
      </c>
      <c r="AO587" s="3">
        <f t="shared" si="443"/>
        <v>0.51440000000000008</v>
      </c>
      <c r="AP587" s="85"/>
      <c r="AQ587" s="3" t="str">
        <f t="shared" si="444"/>
        <v>1.29</v>
      </c>
      <c r="AR587" s="3" t="str">
        <f t="shared" si="445"/>
        <v>-</v>
      </c>
      <c r="AS587" s="3">
        <f t="shared" si="446"/>
        <v>308.69</v>
      </c>
      <c r="AT587" s="3">
        <f t="shared" si="447"/>
        <v>-43.92</v>
      </c>
      <c r="AU587" s="3">
        <f t="shared" si="448"/>
        <v>0.38579999999999998</v>
      </c>
      <c r="AV587" s="85"/>
      <c r="AW587" s="3" t="str">
        <f t="shared" si="449"/>
        <v>1.29</v>
      </c>
      <c r="AX587" s="3" t="str">
        <f t="shared" si="450"/>
        <v>-</v>
      </c>
      <c r="AY587" s="3">
        <f t="shared" si="451"/>
        <v>308.69</v>
      </c>
      <c r="AZ587" s="3">
        <f t="shared" si="452"/>
        <v>-43.92</v>
      </c>
      <c r="BA587" s="3">
        <f t="shared" si="453"/>
        <v>0.25720000000000004</v>
      </c>
      <c r="BB587" s="85"/>
      <c r="BC587" s="3" t="str">
        <f t="shared" si="454"/>
        <v>1.29</v>
      </c>
      <c r="BD587" s="3" t="str">
        <f t="shared" si="455"/>
        <v>-</v>
      </c>
      <c r="BE587" s="3">
        <f t="shared" si="456"/>
        <v>308.69</v>
      </c>
      <c r="BF587" s="3">
        <f t="shared" si="457"/>
        <v>-43.92</v>
      </c>
      <c r="BG587" s="3">
        <f t="shared" si="458"/>
        <v>0.12860000000000002</v>
      </c>
    </row>
    <row r="588" spans="1:59" x14ac:dyDescent="0.3">
      <c r="A588" s="1" t="str">
        <f>'Forward collapse simulation'!B598</f>
        <v>1.29</v>
      </c>
      <c r="B588" s="37" t="str">
        <f>IF('Forward collapse simulation'!C598="","-",'Forward collapse simulation'!C598)</f>
        <v>-</v>
      </c>
      <c r="C588" s="85">
        <f>'Forward collapse simulation'!E598</f>
        <v>304.27</v>
      </c>
      <c r="D588" s="85">
        <f>'Forward collapse simulation'!F598</f>
        <v>-25.59</v>
      </c>
      <c r="E588" s="85">
        <f>'Forward collapse simulation'!D598</f>
        <v>1.857</v>
      </c>
      <c r="F588" s="85"/>
      <c r="G588" s="3" t="str">
        <f t="shared" si="414"/>
        <v>1.29</v>
      </c>
      <c r="H588" s="3" t="str">
        <f t="shared" si="415"/>
        <v>-</v>
      </c>
      <c r="I588" s="3">
        <f t="shared" si="416"/>
        <v>304.27</v>
      </c>
      <c r="J588" s="3">
        <f t="shared" si="417"/>
        <v>-25.59</v>
      </c>
      <c r="K588" s="3">
        <f t="shared" si="418"/>
        <v>1.6713</v>
      </c>
      <c r="L588" s="85"/>
      <c r="M588" s="3" t="str">
        <f t="shared" si="419"/>
        <v>1.29</v>
      </c>
      <c r="N588" s="3" t="str">
        <f t="shared" si="420"/>
        <v>-</v>
      </c>
      <c r="O588" s="3">
        <f t="shared" si="421"/>
        <v>304.27</v>
      </c>
      <c r="P588" s="3">
        <f t="shared" si="422"/>
        <v>-25.59</v>
      </c>
      <c r="Q588" s="3">
        <f t="shared" si="423"/>
        <v>1.4856</v>
      </c>
      <c r="R588" s="85"/>
      <c r="S588" s="3" t="str">
        <f t="shared" si="424"/>
        <v>1.29</v>
      </c>
      <c r="T588" s="3" t="str">
        <f t="shared" si="425"/>
        <v>-</v>
      </c>
      <c r="U588" s="3">
        <f t="shared" si="426"/>
        <v>304.27</v>
      </c>
      <c r="V588" s="3">
        <f t="shared" si="427"/>
        <v>-25.59</v>
      </c>
      <c r="W588" s="3">
        <f t="shared" si="428"/>
        <v>1.2998999999999998</v>
      </c>
      <c r="X588" s="85"/>
      <c r="Y588" s="3" t="str">
        <f t="shared" si="429"/>
        <v>1.29</v>
      </c>
      <c r="Z588" s="3" t="str">
        <f t="shared" si="430"/>
        <v>-</v>
      </c>
      <c r="AA588" s="3">
        <f t="shared" si="431"/>
        <v>304.27</v>
      </c>
      <c r="AB588" s="3">
        <f t="shared" si="432"/>
        <v>-25.59</v>
      </c>
      <c r="AC588" s="3">
        <f t="shared" si="433"/>
        <v>1.1141999999999999</v>
      </c>
      <c r="AD588" s="85"/>
      <c r="AE588" s="3" t="str">
        <f t="shared" si="434"/>
        <v>1.29</v>
      </c>
      <c r="AF588" s="3" t="str">
        <f t="shared" si="435"/>
        <v>-</v>
      </c>
      <c r="AG588" s="3">
        <f t="shared" si="436"/>
        <v>304.27</v>
      </c>
      <c r="AH588" s="3">
        <f t="shared" si="437"/>
        <v>-25.59</v>
      </c>
      <c r="AI588" s="3">
        <f t="shared" si="438"/>
        <v>0.92849999999999999</v>
      </c>
      <c r="AJ588" s="85"/>
      <c r="AK588" s="3" t="str">
        <f t="shared" si="439"/>
        <v>1.29</v>
      </c>
      <c r="AL588" s="3" t="str">
        <f t="shared" si="440"/>
        <v>-</v>
      </c>
      <c r="AM588" s="3">
        <f t="shared" si="441"/>
        <v>304.27</v>
      </c>
      <c r="AN588" s="3">
        <f t="shared" si="442"/>
        <v>-25.59</v>
      </c>
      <c r="AO588" s="3">
        <f t="shared" si="443"/>
        <v>0.74280000000000002</v>
      </c>
      <c r="AP588" s="85"/>
      <c r="AQ588" s="3" t="str">
        <f t="shared" si="444"/>
        <v>1.29</v>
      </c>
      <c r="AR588" s="3" t="str">
        <f t="shared" si="445"/>
        <v>-</v>
      </c>
      <c r="AS588" s="3">
        <f t="shared" si="446"/>
        <v>304.27</v>
      </c>
      <c r="AT588" s="3">
        <f t="shared" si="447"/>
        <v>-25.59</v>
      </c>
      <c r="AU588" s="3">
        <f t="shared" si="448"/>
        <v>0.55709999999999993</v>
      </c>
      <c r="AV588" s="85"/>
      <c r="AW588" s="3" t="str">
        <f t="shared" si="449"/>
        <v>1.29</v>
      </c>
      <c r="AX588" s="3" t="str">
        <f t="shared" si="450"/>
        <v>-</v>
      </c>
      <c r="AY588" s="3">
        <f t="shared" si="451"/>
        <v>304.27</v>
      </c>
      <c r="AZ588" s="3">
        <f t="shared" si="452"/>
        <v>-25.59</v>
      </c>
      <c r="BA588" s="3">
        <f t="shared" si="453"/>
        <v>0.37140000000000001</v>
      </c>
      <c r="BB588" s="85"/>
      <c r="BC588" s="3" t="str">
        <f t="shared" si="454"/>
        <v>1.29</v>
      </c>
      <c r="BD588" s="3" t="str">
        <f t="shared" si="455"/>
        <v>-</v>
      </c>
      <c r="BE588" s="3">
        <f t="shared" si="456"/>
        <v>304.27</v>
      </c>
      <c r="BF588" s="3">
        <f t="shared" si="457"/>
        <v>-25.59</v>
      </c>
      <c r="BG588" s="3">
        <f t="shared" si="458"/>
        <v>0.1857</v>
      </c>
    </row>
    <row r="589" spans="1:59" x14ac:dyDescent="0.3">
      <c r="A589" s="1" t="str">
        <f>'Forward collapse simulation'!B599</f>
        <v>1.29</v>
      </c>
      <c r="B589" s="37" t="str">
        <f>IF('Forward collapse simulation'!C599="","-",'Forward collapse simulation'!C599)</f>
        <v>-</v>
      </c>
      <c r="C589" s="85">
        <f>'Forward collapse simulation'!E599</f>
        <v>305.41000000000003</v>
      </c>
      <c r="D589" s="85">
        <f>'Forward collapse simulation'!F599</f>
        <v>-5.15</v>
      </c>
      <c r="E589" s="85">
        <f>'Forward collapse simulation'!D599</f>
        <v>1.5389999999999999</v>
      </c>
      <c r="F589" s="85"/>
      <c r="G589" s="3" t="str">
        <f t="shared" si="414"/>
        <v>1.29</v>
      </c>
      <c r="H589" s="3" t="str">
        <f t="shared" si="415"/>
        <v>-</v>
      </c>
      <c r="I589" s="3">
        <f t="shared" si="416"/>
        <v>305.41000000000003</v>
      </c>
      <c r="J589" s="3">
        <f t="shared" si="417"/>
        <v>-5.15</v>
      </c>
      <c r="K589" s="3">
        <f t="shared" si="418"/>
        <v>1.3851</v>
      </c>
      <c r="L589" s="85"/>
      <c r="M589" s="3" t="str">
        <f t="shared" si="419"/>
        <v>1.29</v>
      </c>
      <c r="N589" s="3" t="str">
        <f t="shared" si="420"/>
        <v>-</v>
      </c>
      <c r="O589" s="3">
        <f t="shared" si="421"/>
        <v>305.41000000000003</v>
      </c>
      <c r="P589" s="3">
        <f t="shared" si="422"/>
        <v>-5.15</v>
      </c>
      <c r="Q589" s="3">
        <f t="shared" si="423"/>
        <v>1.2312000000000001</v>
      </c>
      <c r="R589" s="85"/>
      <c r="S589" s="3" t="str">
        <f t="shared" si="424"/>
        <v>1.29</v>
      </c>
      <c r="T589" s="3" t="str">
        <f t="shared" si="425"/>
        <v>-</v>
      </c>
      <c r="U589" s="3">
        <f t="shared" si="426"/>
        <v>305.41000000000003</v>
      </c>
      <c r="V589" s="3">
        <f t="shared" si="427"/>
        <v>-5.15</v>
      </c>
      <c r="W589" s="3">
        <f t="shared" si="428"/>
        <v>1.0772999999999999</v>
      </c>
      <c r="X589" s="85"/>
      <c r="Y589" s="3" t="str">
        <f t="shared" si="429"/>
        <v>1.29</v>
      </c>
      <c r="Z589" s="3" t="str">
        <f t="shared" si="430"/>
        <v>-</v>
      </c>
      <c r="AA589" s="3">
        <f t="shared" si="431"/>
        <v>305.41000000000003</v>
      </c>
      <c r="AB589" s="3">
        <f t="shared" si="432"/>
        <v>-5.15</v>
      </c>
      <c r="AC589" s="3">
        <f t="shared" si="433"/>
        <v>0.92339999999999989</v>
      </c>
      <c r="AD589" s="85"/>
      <c r="AE589" s="3" t="str">
        <f t="shared" si="434"/>
        <v>1.29</v>
      </c>
      <c r="AF589" s="3" t="str">
        <f t="shared" si="435"/>
        <v>-</v>
      </c>
      <c r="AG589" s="3">
        <f t="shared" si="436"/>
        <v>305.41000000000003</v>
      </c>
      <c r="AH589" s="3">
        <f t="shared" si="437"/>
        <v>-5.15</v>
      </c>
      <c r="AI589" s="3">
        <f t="shared" si="438"/>
        <v>0.76949999999999996</v>
      </c>
      <c r="AJ589" s="85"/>
      <c r="AK589" s="3" t="str">
        <f t="shared" si="439"/>
        <v>1.29</v>
      </c>
      <c r="AL589" s="3" t="str">
        <f t="shared" si="440"/>
        <v>-</v>
      </c>
      <c r="AM589" s="3">
        <f t="shared" si="441"/>
        <v>305.41000000000003</v>
      </c>
      <c r="AN589" s="3">
        <f t="shared" si="442"/>
        <v>-5.15</v>
      </c>
      <c r="AO589" s="3">
        <f t="shared" si="443"/>
        <v>0.61560000000000004</v>
      </c>
      <c r="AP589" s="85"/>
      <c r="AQ589" s="3" t="str">
        <f t="shared" si="444"/>
        <v>1.29</v>
      </c>
      <c r="AR589" s="3" t="str">
        <f t="shared" si="445"/>
        <v>-</v>
      </c>
      <c r="AS589" s="3">
        <f t="shared" si="446"/>
        <v>305.41000000000003</v>
      </c>
      <c r="AT589" s="3">
        <f t="shared" si="447"/>
        <v>-5.15</v>
      </c>
      <c r="AU589" s="3">
        <f t="shared" si="448"/>
        <v>0.46169999999999994</v>
      </c>
      <c r="AV589" s="85"/>
      <c r="AW589" s="3" t="str">
        <f t="shared" si="449"/>
        <v>1.29</v>
      </c>
      <c r="AX589" s="3" t="str">
        <f t="shared" si="450"/>
        <v>-</v>
      </c>
      <c r="AY589" s="3">
        <f t="shared" si="451"/>
        <v>305.41000000000003</v>
      </c>
      <c r="AZ589" s="3">
        <f t="shared" si="452"/>
        <v>-5.15</v>
      </c>
      <c r="BA589" s="3">
        <f t="shared" si="453"/>
        <v>0.30780000000000002</v>
      </c>
      <c r="BB589" s="85"/>
      <c r="BC589" s="3" t="str">
        <f t="shared" si="454"/>
        <v>1.29</v>
      </c>
      <c r="BD589" s="3" t="str">
        <f t="shared" si="455"/>
        <v>-</v>
      </c>
      <c r="BE589" s="3">
        <f t="shared" si="456"/>
        <v>305.41000000000003</v>
      </c>
      <c r="BF589" s="3">
        <f t="shared" si="457"/>
        <v>-5.15</v>
      </c>
      <c r="BG589" s="3">
        <f t="shared" si="458"/>
        <v>0.15390000000000001</v>
      </c>
    </row>
    <row r="590" spans="1:59" x14ac:dyDescent="0.3">
      <c r="A590" s="1" t="str">
        <f>'Forward collapse simulation'!B600</f>
        <v>1.29</v>
      </c>
      <c r="B590" s="37" t="str">
        <f>IF('Forward collapse simulation'!C600="","-",'Forward collapse simulation'!C600)</f>
        <v>-</v>
      </c>
      <c r="C590" s="85">
        <f>'Forward collapse simulation'!E600</f>
        <v>309.27999999999997</v>
      </c>
      <c r="D590" s="85">
        <f>'Forward collapse simulation'!F600</f>
        <v>18.39</v>
      </c>
      <c r="E590" s="85">
        <f>'Forward collapse simulation'!D600</f>
        <v>1.353</v>
      </c>
      <c r="F590" s="85"/>
      <c r="G590" s="3" t="str">
        <f t="shared" si="414"/>
        <v>1.29</v>
      </c>
      <c r="H590" s="3" t="str">
        <f t="shared" si="415"/>
        <v>-</v>
      </c>
      <c r="I590" s="3">
        <f t="shared" si="416"/>
        <v>309.27999999999997</v>
      </c>
      <c r="J590" s="3">
        <f t="shared" si="417"/>
        <v>18.39</v>
      </c>
      <c r="K590" s="3">
        <f t="shared" si="418"/>
        <v>1.2177</v>
      </c>
      <c r="L590" s="85"/>
      <c r="M590" s="3" t="str">
        <f t="shared" si="419"/>
        <v>1.29</v>
      </c>
      <c r="N590" s="3" t="str">
        <f t="shared" si="420"/>
        <v>-</v>
      </c>
      <c r="O590" s="3">
        <f t="shared" si="421"/>
        <v>309.27999999999997</v>
      </c>
      <c r="P590" s="3">
        <f t="shared" si="422"/>
        <v>18.39</v>
      </c>
      <c r="Q590" s="3">
        <f t="shared" si="423"/>
        <v>1.0824</v>
      </c>
      <c r="R590" s="85"/>
      <c r="S590" s="3" t="str">
        <f t="shared" si="424"/>
        <v>1.29</v>
      </c>
      <c r="T590" s="3" t="str">
        <f t="shared" si="425"/>
        <v>-</v>
      </c>
      <c r="U590" s="3">
        <f t="shared" si="426"/>
        <v>309.27999999999997</v>
      </c>
      <c r="V590" s="3">
        <f t="shared" si="427"/>
        <v>18.39</v>
      </c>
      <c r="W590" s="3">
        <f t="shared" si="428"/>
        <v>0.94709999999999994</v>
      </c>
      <c r="X590" s="85"/>
      <c r="Y590" s="3" t="str">
        <f t="shared" si="429"/>
        <v>1.29</v>
      </c>
      <c r="Z590" s="3" t="str">
        <f t="shared" si="430"/>
        <v>-</v>
      </c>
      <c r="AA590" s="3">
        <f t="shared" si="431"/>
        <v>309.27999999999997</v>
      </c>
      <c r="AB590" s="3">
        <f t="shared" si="432"/>
        <v>18.39</v>
      </c>
      <c r="AC590" s="3">
        <f t="shared" si="433"/>
        <v>0.81179999999999997</v>
      </c>
      <c r="AD590" s="85"/>
      <c r="AE590" s="3" t="str">
        <f t="shared" si="434"/>
        <v>1.29</v>
      </c>
      <c r="AF590" s="3" t="str">
        <f t="shared" si="435"/>
        <v>-</v>
      </c>
      <c r="AG590" s="3">
        <f t="shared" si="436"/>
        <v>309.27999999999997</v>
      </c>
      <c r="AH590" s="3">
        <f t="shared" si="437"/>
        <v>18.39</v>
      </c>
      <c r="AI590" s="3">
        <f t="shared" si="438"/>
        <v>0.67649999999999999</v>
      </c>
      <c r="AJ590" s="85"/>
      <c r="AK590" s="3" t="str">
        <f t="shared" si="439"/>
        <v>1.29</v>
      </c>
      <c r="AL590" s="3" t="str">
        <f t="shared" si="440"/>
        <v>-</v>
      </c>
      <c r="AM590" s="3">
        <f t="shared" si="441"/>
        <v>309.27999999999997</v>
      </c>
      <c r="AN590" s="3">
        <f t="shared" si="442"/>
        <v>18.39</v>
      </c>
      <c r="AO590" s="3">
        <f t="shared" si="443"/>
        <v>0.54120000000000001</v>
      </c>
      <c r="AP590" s="85"/>
      <c r="AQ590" s="3" t="str">
        <f t="shared" si="444"/>
        <v>1.29</v>
      </c>
      <c r="AR590" s="3" t="str">
        <f t="shared" si="445"/>
        <v>-</v>
      </c>
      <c r="AS590" s="3">
        <f t="shared" si="446"/>
        <v>309.27999999999997</v>
      </c>
      <c r="AT590" s="3">
        <f t="shared" si="447"/>
        <v>18.39</v>
      </c>
      <c r="AU590" s="3">
        <f t="shared" si="448"/>
        <v>0.40589999999999998</v>
      </c>
      <c r="AV590" s="85"/>
      <c r="AW590" s="3" t="str">
        <f t="shared" si="449"/>
        <v>1.29</v>
      </c>
      <c r="AX590" s="3" t="str">
        <f t="shared" si="450"/>
        <v>-</v>
      </c>
      <c r="AY590" s="3">
        <f t="shared" si="451"/>
        <v>309.27999999999997</v>
      </c>
      <c r="AZ590" s="3">
        <f t="shared" si="452"/>
        <v>18.39</v>
      </c>
      <c r="BA590" s="3">
        <f t="shared" si="453"/>
        <v>0.27060000000000001</v>
      </c>
      <c r="BB590" s="85"/>
      <c r="BC590" s="3" t="str">
        <f t="shared" si="454"/>
        <v>1.29</v>
      </c>
      <c r="BD590" s="3" t="str">
        <f t="shared" si="455"/>
        <v>-</v>
      </c>
      <c r="BE590" s="3">
        <f t="shared" si="456"/>
        <v>309.27999999999997</v>
      </c>
      <c r="BF590" s="3">
        <f t="shared" si="457"/>
        <v>18.39</v>
      </c>
      <c r="BG590" s="3">
        <f t="shared" si="458"/>
        <v>0.1353</v>
      </c>
    </row>
    <row r="591" spans="1:59" x14ac:dyDescent="0.3">
      <c r="A591" s="1" t="str">
        <f>'Forward collapse simulation'!B601</f>
        <v>1.29</v>
      </c>
      <c r="B591" s="37" t="str">
        <f>IF('Forward collapse simulation'!C601="","-",'Forward collapse simulation'!C601)</f>
        <v>-</v>
      </c>
      <c r="C591" s="85">
        <f>'Forward collapse simulation'!E601</f>
        <v>319.35000000000002</v>
      </c>
      <c r="D591" s="85">
        <f>'Forward collapse simulation'!F601</f>
        <v>37.89</v>
      </c>
      <c r="E591" s="85">
        <f>'Forward collapse simulation'!D601</f>
        <v>0.78</v>
      </c>
      <c r="F591" s="85"/>
      <c r="G591" s="3" t="str">
        <f t="shared" si="414"/>
        <v>1.29</v>
      </c>
      <c r="H591" s="3" t="str">
        <f t="shared" si="415"/>
        <v>-</v>
      </c>
      <c r="I591" s="3">
        <f t="shared" si="416"/>
        <v>319.35000000000002</v>
      </c>
      <c r="J591" s="3">
        <f t="shared" si="417"/>
        <v>37.89</v>
      </c>
      <c r="K591" s="3">
        <f t="shared" si="418"/>
        <v>0.70200000000000007</v>
      </c>
      <c r="L591" s="85"/>
      <c r="M591" s="3" t="str">
        <f t="shared" si="419"/>
        <v>1.29</v>
      </c>
      <c r="N591" s="3" t="str">
        <f t="shared" si="420"/>
        <v>-</v>
      </c>
      <c r="O591" s="3">
        <f t="shared" si="421"/>
        <v>319.35000000000002</v>
      </c>
      <c r="P591" s="3">
        <f t="shared" si="422"/>
        <v>37.89</v>
      </c>
      <c r="Q591" s="3">
        <f t="shared" si="423"/>
        <v>0.62400000000000011</v>
      </c>
      <c r="R591" s="85"/>
      <c r="S591" s="3" t="str">
        <f t="shared" si="424"/>
        <v>1.29</v>
      </c>
      <c r="T591" s="3" t="str">
        <f t="shared" si="425"/>
        <v>-</v>
      </c>
      <c r="U591" s="3">
        <f t="shared" si="426"/>
        <v>319.35000000000002</v>
      </c>
      <c r="V591" s="3">
        <f t="shared" si="427"/>
        <v>37.89</v>
      </c>
      <c r="W591" s="3">
        <f t="shared" si="428"/>
        <v>0.54599999999999993</v>
      </c>
      <c r="X591" s="85"/>
      <c r="Y591" s="3" t="str">
        <f t="shared" si="429"/>
        <v>1.29</v>
      </c>
      <c r="Z591" s="3" t="str">
        <f t="shared" si="430"/>
        <v>-</v>
      </c>
      <c r="AA591" s="3">
        <f t="shared" si="431"/>
        <v>319.35000000000002</v>
      </c>
      <c r="AB591" s="3">
        <f t="shared" si="432"/>
        <v>37.89</v>
      </c>
      <c r="AC591" s="3">
        <f t="shared" si="433"/>
        <v>0.46799999999999997</v>
      </c>
      <c r="AD591" s="85"/>
      <c r="AE591" s="3" t="str">
        <f t="shared" si="434"/>
        <v>1.29</v>
      </c>
      <c r="AF591" s="3" t="str">
        <f t="shared" si="435"/>
        <v>-</v>
      </c>
      <c r="AG591" s="3">
        <f t="shared" si="436"/>
        <v>319.35000000000002</v>
      </c>
      <c r="AH591" s="3">
        <f t="shared" si="437"/>
        <v>37.89</v>
      </c>
      <c r="AI591" s="3">
        <f t="shared" si="438"/>
        <v>0.39</v>
      </c>
      <c r="AJ591" s="85"/>
      <c r="AK591" s="3" t="str">
        <f t="shared" si="439"/>
        <v>1.29</v>
      </c>
      <c r="AL591" s="3" t="str">
        <f t="shared" si="440"/>
        <v>-</v>
      </c>
      <c r="AM591" s="3">
        <f t="shared" si="441"/>
        <v>319.35000000000002</v>
      </c>
      <c r="AN591" s="3">
        <f t="shared" si="442"/>
        <v>37.89</v>
      </c>
      <c r="AO591" s="3">
        <f t="shared" si="443"/>
        <v>0.31200000000000006</v>
      </c>
      <c r="AP591" s="85"/>
      <c r="AQ591" s="3" t="str">
        <f t="shared" si="444"/>
        <v>1.29</v>
      </c>
      <c r="AR591" s="3" t="str">
        <f t="shared" si="445"/>
        <v>-</v>
      </c>
      <c r="AS591" s="3">
        <f t="shared" si="446"/>
        <v>319.35000000000002</v>
      </c>
      <c r="AT591" s="3">
        <f t="shared" si="447"/>
        <v>37.89</v>
      </c>
      <c r="AU591" s="3">
        <f t="shared" si="448"/>
        <v>0.23399999999999999</v>
      </c>
      <c r="AV591" s="85"/>
      <c r="AW591" s="3" t="str">
        <f t="shared" si="449"/>
        <v>1.29</v>
      </c>
      <c r="AX591" s="3" t="str">
        <f t="shared" si="450"/>
        <v>-</v>
      </c>
      <c r="AY591" s="3">
        <f t="shared" si="451"/>
        <v>319.35000000000002</v>
      </c>
      <c r="AZ591" s="3">
        <f t="shared" si="452"/>
        <v>37.89</v>
      </c>
      <c r="BA591" s="3">
        <f t="shared" si="453"/>
        <v>0.15600000000000003</v>
      </c>
      <c r="BB591" s="85"/>
      <c r="BC591" s="3" t="str">
        <f t="shared" si="454"/>
        <v>1.29</v>
      </c>
      <c r="BD591" s="3" t="str">
        <f t="shared" si="455"/>
        <v>-</v>
      </c>
      <c r="BE591" s="3">
        <f t="shared" si="456"/>
        <v>319.35000000000002</v>
      </c>
      <c r="BF591" s="3">
        <f t="shared" si="457"/>
        <v>37.89</v>
      </c>
      <c r="BG591" s="3">
        <f t="shared" si="458"/>
        <v>7.8000000000000014E-2</v>
      </c>
    </row>
    <row r="592" spans="1:59" x14ac:dyDescent="0.3">
      <c r="A592" s="1" t="str">
        <f>'Forward collapse simulation'!B602</f>
        <v>1.29</v>
      </c>
      <c r="B592" s="37" t="str">
        <f>IF('Forward collapse simulation'!C602="","-",'Forward collapse simulation'!C602)</f>
        <v>-</v>
      </c>
      <c r="C592" s="85">
        <f>'Forward collapse simulation'!E602</f>
        <v>326.31</v>
      </c>
      <c r="D592" s="85">
        <f>'Forward collapse simulation'!F602</f>
        <v>57</v>
      </c>
      <c r="E592" s="85">
        <f>'Forward collapse simulation'!D602</f>
        <v>0.874</v>
      </c>
      <c r="F592" s="85"/>
      <c r="G592" s="3" t="str">
        <f t="shared" si="414"/>
        <v>1.29</v>
      </c>
      <c r="H592" s="3" t="str">
        <f t="shared" si="415"/>
        <v>-</v>
      </c>
      <c r="I592" s="3">
        <f t="shared" si="416"/>
        <v>326.31</v>
      </c>
      <c r="J592" s="3">
        <f t="shared" si="417"/>
        <v>57</v>
      </c>
      <c r="K592" s="3">
        <f t="shared" si="418"/>
        <v>0.78659999999999997</v>
      </c>
      <c r="L592" s="85"/>
      <c r="M592" s="3" t="str">
        <f t="shared" si="419"/>
        <v>1.29</v>
      </c>
      <c r="N592" s="3" t="str">
        <f t="shared" si="420"/>
        <v>-</v>
      </c>
      <c r="O592" s="3">
        <f t="shared" si="421"/>
        <v>326.31</v>
      </c>
      <c r="P592" s="3">
        <f t="shared" si="422"/>
        <v>57</v>
      </c>
      <c r="Q592" s="3">
        <f t="shared" si="423"/>
        <v>0.69920000000000004</v>
      </c>
      <c r="R592" s="85"/>
      <c r="S592" s="3" t="str">
        <f t="shared" si="424"/>
        <v>1.29</v>
      </c>
      <c r="T592" s="3" t="str">
        <f t="shared" si="425"/>
        <v>-</v>
      </c>
      <c r="U592" s="3">
        <f t="shared" si="426"/>
        <v>326.31</v>
      </c>
      <c r="V592" s="3">
        <f t="shared" si="427"/>
        <v>57</v>
      </c>
      <c r="W592" s="3">
        <f t="shared" si="428"/>
        <v>0.61180000000000001</v>
      </c>
      <c r="X592" s="85"/>
      <c r="Y592" s="3" t="str">
        <f t="shared" si="429"/>
        <v>1.29</v>
      </c>
      <c r="Z592" s="3" t="str">
        <f t="shared" si="430"/>
        <v>-</v>
      </c>
      <c r="AA592" s="3">
        <f t="shared" si="431"/>
        <v>326.31</v>
      </c>
      <c r="AB592" s="3">
        <f t="shared" si="432"/>
        <v>57</v>
      </c>
      <c r="AC592" s="3">
        <f t="shared" si="433"/>
        <v>0.52439999999999998</v>
      </c>
      <c r="AD592" s="85"/>
      <c r="AE592" s="3" t="str">
        <f t="shared" si="434"/>
        <v>1.29</v>
      </c>
      <c r="AF592" s="3" t="str">
        <f t="shared" si="435"/>
        <v>-</v>
      </c>
      <c r="AG592" s="3">
        <f t="shared" si="436"/>
        <v>326.31</v>
      </c>
      <c r="AH592" s="3">
        <f t="shared" si="437"/>
        <v>57</v>
      </c>
      <c r="AI592" s="3">
        <f t="shared" si="438"/>
        <v>0.437</v>
      </c>
      <c r="AJ592" s="85"/>
      <c r="AK592" s="3" t="str">
        <f t="shared" si="439"/>
        <v>1.29</v>
      </c>
      <c r="AL592" s="3" t="str">
        <f t="shared" si="440"/>
        <v>-</v>
      </c>
      <c r="AM592" s="3">
        <f t="shared" si="441"/>
        <v>326.31</v>
      </c>
      <c r="AN592" s="3">
        <f t="shared" si="442"/>
        <v>57</v>
      </c>
      <c r="AO592" s="3">
        <f t="shared" si="443"/>
        <v>0.34960000000000002</v>
      </c>
      <c r="AP592" s="85"/>
      <c r="AQ592" s="3" t="str">
        <f t="shared" si="444"/>
        <v>1.29</v>
      </c>
      <c r="AR592" s="3" t="str">
        <f t="shared" si="445"/>
        <v>-</v>
      </c>
      <c r="AS592" s="3">
        <f t="shared" si="446"/>
        <v>326.31</v>
      </c>
      <c r="AT592" s="3">
        <f t="shared" si="447"/>
        <v>57</v>
      </c>
      <c r="AU592" s="3">
        <f t="shared" si="448"/>
        <v>0.26219999999999999</v>
      </c>
      <c r="AV592" s="85"/>
      <c r="AW592" s="3" t="str">
        <f t="shared" si="449"/>
        <v>1.29</v>
      </c>
      <c r="AX592" s="3" t="str">
        <f t="shared" si="450"/>
        <v>-</v>
      </c>
      <c r="AY592" s="3">
        <f t="shared" si="451"/>
        <v>326.31</v>
      </c>
      <c r="AZ592" s="3">
        <f t="shared" si="452"/>
        <v>57</v>
      </c>
      <c r="BA592" s="3">
        <f t="shared" si="453"/>
        <v>0.17480000000000001</v>
      </c>
      <c r="BB592" s="85"/>
      <c r="BC592" s="3" t="str">
        <f t="shared" si="454"/>
        <v>1.29</v>
      </c>
      <c r="BD592" s="3" t="str">
        <f t="shared" si="455"/>
        <v>-</v>
      </c>
      <c r="BE592" s="3">
        <f t="shared" si="456"/>
        <v>326.31</v>
      </c>
      <c r="BF592" s="3">
        <f t="shared" si="457"/>
        <v>57</v>
      </c>
      <c r="BG592" s="3">
        <f t="shared" si="458"/>
        <v>8.7400000000000005E-2</v>
      </c>
    </row>
    <row r="593" spans="1:59" x14ac:dyDescent="0.3">
      <c r="A593" s="1" t="str">
        <f>'Forward collapse simulation'!B603</f>
        <v>1.29</v>
      </c>
      <c r="B593" s="37" t="str">
        <f>IF('Forward collapse simulation'!C603="","-",'Forward collapse simulation'!C603)</f>
        <v>-</v>
      </c>
      <c r="C593" s="85">
        <f>'Forward collapse simulation'!E603</f>
        <v>2.83</v>
      </c>
      <c r="D593" s="85">
        <f>'Forward collapse simulation'!F603</f>
        <v>76.63</v>
      </c>
      <c r="E593" s="85">
        <f>'Forward collapse simulation'!D603</f>
        <v>1.139</v>
      </c>
      <c r="F593" s="85"/>
      <c r="G593" s="3" t="str">
        <f t="shared" si="414"/>
        <v>1.29</v>
      </c>
      <c r="H593" s="3" t="str">
        <f t="shared" si="415"/>
        <v>-</v>
      </c>
      <c r="I593" s="3">
        <f t="shared" si="416"/>
        <v>2.83</v>
      </c>
      <c r="J593" s="3">
        <f t="shared" si="417"/>
        <v>76.63</v>
      </c>
      <c r="K593" s="3">
        <f t="shared" si="418"/>
        <v>1.0251000000000001</v>
      </c>
      <c r="L593" s="85"/>
      <c r="M593" s="3" t="str">
        <f t="shared" si="419"/>
        <v>1.29</v>
      </c>
      <c r="N593" s="3" t="str">
        <f t="shared" si="420"/>
        <v>-</v>
      </c>
      <c r="O593" s="3">
        <f t="shared" si="421"/>
        <v>2.83</v>
      </c>
      <c r="P593" s="3">
        <f t="shared" si="422"/>
        <v>76.63</v>
      </c>
      <c r="Q593" s="3">
        <f t="shared" si="423"/>
        <v>0.91120000000000001</v>
      </c>
      <c r="R593" s="85"/>
      <c r="S593" s="3" t="str">
        <f t="shared" si="424"/>
        <v>1.29</v>
      </c>
      <c r="T593" s="3" t="str">
        <f t="shared" si="425"/>
        <v>-</v>
      </c>
      <c r="U593" s="3">
        <f t="shared" si="426"/>
        <v>2.83</v>
      </c>
      <c r="V593" s="3">
        <f t="shared" si="427"/>
        <v>76.63</v>
      </c>
      <c r="W593" s="3">
        <f t="shared" si="428"/>
        <v>0.79730000000000001</v>
      </c>
      <c r="X593" s="85"/>
      <c r="Y593" s="3" t="str">
        <f t="shared" si="429"/>
        <v>1.29</v>
      </c>
      <c r="Z593" s="3" t="str">
        <f t="shared" si="430"/>
        <v>-</v>
      </c>
      <c r="AA593" s="3">
        <f t="shared" si="431"/>
        <v>2.83</v>
      </c>
      <c r="AB593" s="3">
        <f t="shared" si="432"/>
        <v>76.63</v>
      </c>
      <c r="AC593" s="3">
        <f t="shared" si="433"/>
        <v>0.68340000000000001</v>
      </c>
      <c r="AD593" s="85"/>
      <c r="AE593" s="3" t="str">
        <f t="shared" si="434"/>
        <v>1.29</v>
      </c>
      <c r="AF593" s="3" t="str">
        <f t="shared" si="435"/>
        <v>-</v>
      </c>
      <c r="AG593" s="3">
        <f t="shared" si="436"/>
        <v>2.83</v>
      </c>
      <c r="AH593" s="3">
        <f t="shared" si="437"/>
        <v>76.63</v>
      </c>
      <c r="AI593" s="3">
        <f t="shared" si="438"/>
        <v>0.56950000000000001</v>
      </c>
      <c r="AJ593" s="85"/>
      <c r="AK593" s="3" t="str">
        <f t="shared" si="439"/>
        <v>1.29</v>
      </c>
      <c r="AL593" s="3" t="str">
        <f t="shared" si="440"/>
        <v>-</v>
      </c>
      <c r="AM593" s="3">
        <f t="shared" si="441"/>
        <v>2.83</v>
      </c>
      <c r="AN593" s="3">
        <f t="shared" si="442"/>
        <v>76.63</v>
      </c>
      <c r="AO593" s="3">
        <f t="shared" si="443"/>
        <v>0.4556</v>
      </c>
      <c r="AP593" s="85"/>
      <c r="AQ593" s="3" t="str">
        <f t="shared" si="444"/>
        <v>1.29</v>
      </c>
      <c r="AR593" s="3" t="str">
        <f t="shared" si="445"/>
        <v>-</v>
      </c>
      <c r="AS593" s="3">
        <f t="shared" si="446"/>
        <v>2.83</v>
      </c>
      <c r="AT593" s="3">
        <f t="shared" si="447"/>
        <v>76.63</v>
      </c>
      <c r="AU593" s="3">
        <f t="shared" si="448"/>
        <v>0.3417</v>
      </c>
      <c r="AV593" s="85"/>
      <c r="AW593" s="3" t="str">
        <f t="shared" si="449"/>
        <v>1.29</v>
      </c>
      <c r="AX593" s="3" t="str">
        <f t="shared" si="450"/>
        <v>-</v>
      </c>
      <c r="AY593" s="3">
        <f t="shared" si="451"/>
        <v>2.83</v>
      </c>
      <c r="AZ593" s="3">
        <f t="shared" si="452"/>
        <v>76.63</v>
      </c>
      <c r="BA593" s="3">
        <f t="shared" si="453"/>
        <v>0.2278</v>
      </c>
      <c r="BB593" s="85"/>
      <c r="BC593" s="3" t="str">
        <f t="shared" si="454"/>
        <v>1.29</v>
      </c>
      <c r="BD593" s="3" t="str">
        <f t="shared" si="455"/>
        <v>-</v>
      </c>
      <c r="BE593" s="3">
        <f t="shared" si="456"/>
        <v>2.83</v>
      </c>
      <c r="BF593" s="3">
        <f t="shared" si="457"/>
        <v>76.63</v>
      </c>
      <c r="BG593" s="3">
        <f t="shared" si="458"/>
        <v>0.1139</v>
      </c>
    </row>
    <row r="594" spans="1:59" x14ac:dyDescent="0.3">
      <c r="A594" s="1" t="str">
        <f>'Forward collapse simulation'!B604</f>
        <v>1.29</v>
      </c>
      <c r="B594" s="37" t="str">
        <f>IF('Forward collapse simulation'!C604="","-",'Forward collapse simulation'!C604)</f>
        <v>-</v>
      </c>
      <c r="C594" s="85">
        <f>'Forward collapse simulation'!E604</f>
        <v>82.95</v>
      </c>
      <c r="D594" s="85">
        <f>'Forward collapse simulation'!F604</f>
        <v>74.959999999999994</v>
      </c>
      <c r="E594" s="85">
        <f>'Forward collapse simulation'!D604</f>
        <v>1.444</v>
      </c>
      <c r="F594" s="85"/>
      <c r="G594" s="3" t="str">
        <f t="shared" si="414"/>
        <v>1.29</v>
      </c>
      <c r="H594" s="3" t="str">
        <f t="shared" si="415"/>
        <v>-</v>
      </c>
      <c r="I594" s="3">
        <f t="shared" si="416"/>
        <v>82.95</v>
      </c>
      <c r="J594" s="3">
        <f t="shared" si="417"/>
        <v>74.959999999999994</v>
      </c>
      <c r="K594" s="3">
        <f t="shared" si="418"/>
        <v>1.2996000000000001</v>
      </c>
      <c r="L594" s="85"/>
      <c r="M594" s="3" t="str">
        <f t="shared" si="419"/>
        <v>1.29</v>
      </c>
      <c r="N594" s="3" t="str">
        <f t="shared" si="420"/>
        <v>-</v>
      </c>
      <c r="O594" s="3">
        <f t="shared" si="421"/>
        <v>82.95</v>
      </c>
      <c r="P594" s="3">
        <f t="shared" si="422"/>
        <v>74.959999999999994</v>
      </c>
      <c r="Q594" s="3">
        <f t="shared" si="423"/>
        <v>1.1552</v>
      </c>
      <c r="R594" s="85"/>
      <c r="S594" s="3" t="str">
        <f t="shared" si="424"/>
        <v>1.29</v>
      </c>
      <c r="T594" s="3" t="str">
        <f t="shared" si="425"/>
        <v>-</v>
      </c>
      <c r="U594" s="3">
        <f t="shared" si="426"/>
        <v>82.95</v>
      </c>
      <c r="V594" s="3">
        <f t="shared" si="427"/>
        <v>74.959999999999994</v>
      </c>
      <c r="W594" s="3">
        <f t="shared" si="428"/>
        <v>1.0107999999999999</v>
      </c>
      <c r="X594" s="85"/>
      <c r="Y594" s="3" t="str">
        <f t="shared" si="429"/>
        <v>1.29</v>
      </c>
      <c r="Z594" s="3" t="str">
        <f t="shared" si="430"/>
        <v>-</v>
      </c>
      <c r="AA594" s="3">
        <f t="shared" si="431"/>
        <v>82.95</v>
      </c>
      <c r="AB594" s="3">
        <f t="shared" si="432"/>
        <v>74.959999999999994</v>
      </c>
      <c r="AC594" s="3">
        <f t="shared" si="433"/>
        <v>0.86639999999999995</v>
      </c>
      <c r="AD594" s="85"/>
      <c r="AE594" s="3" t="str">
        <f t="shared" si="434"/>
        <v>1.29</v>
      </c>
      <c r="AF594" s="3" t="str">
        <f t="shared" si="435"/>
        <v>-</v>
      </c>
      <c r="AG594" s="3">
        <f t="shared" si="436"/>
        <v>82.95</v>
      </c>
      <c r="AH594" s="3">
        <f t="shared" si="437"/>
        <v>74.959999999999994</v>
      </c>
      <c r="AI594" s="3">
        <f t="shared" si="438"/>
        <v>0.72199999999999998</v>
      </c>
      <c r="AJ594" s="85"/>
      <c r="AK594" s="3" t="str">
        <f t="shared" si="439"/>
        <v>1.29</v>
      </c>
      <c r="AL594" s="3" t="str">
        <f t="shared" si="440"/>
        <v>-</v>
      </c>
      <c r="AM594" s="3">
        <f t="shared" si="441"/>
        <v>82.95</v>
      </c>
      <c r="AN594" s="3">
        <f t="shared" si="442"/>
        <v>74.959999999999994</v>
      </c>
      <c r="AO594" s="3">
        <f t="shared" si="443"/>
        <v>0.5776</v>
      </c>
      <c r="AP594" s="85"/>
      <c r="AQ594" s="3" t="str">
        <f t="shared" si="444"/>
        <v>1.29</v>
      </c>
      <c r="AR594" s="3" t="str">
        <f t="shared" si="445"/>
        <v>-</v>
      </c>
      <c r="AS594" s="3">
        <f t="shared" si="446"/>
        <v>82.95</v>
      </c>
      <c r="AT594" s="3">
        <f t="shared" si="447"/>
        <v>74.959999999999994</v>
      </c>
      <c r="AU594" s="3">
        <f t="shared" si="448"/>
        <v>0.43319999999999997</v>
      </c>
      <c r="AV594" s="85"/>
      <c r="AW594" s="3" t="str">
        <f t="shared" si="449"/>
        <v>1.29</v>
      </c>
      <c r="AX594" s="3" t="str">
        <f t="shared" si="450"/>
        <v>-</v>
      </c>
      <c r="AY594" s="3">
        <f t="shared" si="451"/>
        <v>82.95</v>
      </c>
      <c r="AZ594" s="3">
        <f t="shared" si="452"/>
        <v>74.959999999999994</v>
      </c>
      <c r="BA594" s="3">
        <f t="shared" si="453"/>
        <v>0.2888</v>
      </c>
      <c r="BB594" s="85"/>
      <c r="BC594" s="3" t="str">
        <f t="shared" si="454"/>
        <v>1.29</v>
      </c>
      <c r="BD594" s="3" t="str">
        <f t="shared" si="455"/>
        <v>-</v>
      </c>
      <c r="BE594" s="3">
        <f t="shared" si="456"/>
        <v>82.95</v>
      </c>
      <c r="BF594" s="3">
        <f t="shared" si="457"/>
        <v>74.959999999999994</v>
      </c>
      <c r="BG594" s="3">
        <f t="shared" si="458"/>
        <v>0.1444</v>
      </c>
    </row>
    <row r="595" spans="1:59" x14ac:dyDescent="0.3">
      <c r="A595" s="1" t="str">
        <f>'Forward collapse simulation'!B605</f>
        <v>1.29</v>
      </c>
      <c r="B595" s="37" t="str">
        <f>IF('Forward collapse simulation'!C605="","-",'Forward collapse simulation'!C605)</f>
        <v>-</v>
      </c>
      <c r="C595" s="85">
        <f>'Forward collapse simulation'!E605</f>
        <v>112.47</v>
      </c>
      <c r="D595" s="85">
        <f>'Forward collapse simulation'!F605</f>
        <v>55.59</v>
      </c>
      <c r="E595" s="85">
        <f>'Forward collapse simulation'!D605</f>
        <v>1.4630000000000001</v>
      </c>
      <c r="F595" s="85"/>
      <c r="G595" s="3" t="str">
        <f t="shared" si="414"/>
        <v>1.29</v>
      </c>
      <c r="H595" s="3" t="str">
        <f t="shared" si="415"/>
        <v>-</v>
      </c>
      <c r="I595" s="3">
        <f t="shared" si="416"/>
        <v>112.47</v>
      </c>
      <c r="J595" s="3">
        <f t="shared" si="417"/>
        <v>55.59</v>
      </c>
      <c r="K595" s="3">
        <f t="shared" si="418"/>
        <v>1.3167000000000002</v>
      </c>
      <c r="L595" s="85"/>
      <c r="M595" s="3" t="str">
        <f t="shared" si="419"/>
        <v>1.29</v>
      </c>
      <c r="N595" s="3" t="str">
        <f t="shared" si="420"/>
        <v>-</v>
      </c>
      <c r="O595" s="3">
        <f t="shared" si="421"/>
        <v>112.47</v>
      </c>
      <c r="P595" s="3">
        <f t="shared" si="422"/>
        <v>55.59</v>
      </c>
      <c r="Q595" s="3">
        <f t="shared" si="423"/>
        <v>1.1704000000000001</v>
      </c>
      <c r="R595" s="85"/>
      <c r="S595" s="3" t="str">
        <f t="shared" si="424"/>
        <v>1.29</v>
      </c>
      <c r="T595" s="3" t="str">
        <f t="shared" si="425"/>
        <v>-</v>
      </c>
      <c r="U595" s="3">
        <f t="shared" si="426"/>
        <v>112.47</v>
      </c>
      <c r="V595" s="3">
        <f t="shared" si="427"/>
        <v>55.59</v>
      </c>
      <c r="W595" s="3">
        <f t="shared" si="428"/>
        <v>1.0241</v>
      </c>
      <c r="X595" s="85"/>
      <c r="Y595" s="3" t="str">
        <f t="shared" si="429"/>
        <v>1.29</v>
      </c>
      <c r="Z595" s="3" t="str">
        <f t="shared" si="430"/>
        <v>-</v>
      </c>
      <c r="AA595" s="3">
        <f t="shared" si="431"/>
        <v>112.47</v>
      </c>
      <c r="AB595" s="3">
        <f t="shared" si="432"/>
        <v>55.59</v>
      </c>
      <c r="AC595" s="3">
        <f t="shared" si="433"/>
        <v>0.87780000000000002</v>
      </c>
      <c r="AD595" s="85"/>
      <c r="AE595" s="3" t="str">
        <f t="shared" si="434"/>
        <v>1.29</v>
      </c>
      <c r="AF595" s="3" t="str">
        <f t="shared" si="435"/>
        <v>-</v>
      </c>
      <c r="AG595" s="3">
        <f t="shared" si="436"/>
        <v>112.47</v>
      </c>
      <c r="AH595" s="3">
        <f t="shared" si="437"/>
        <v>55.59</v>
      </c>
      <c r="AI595" s="3">
        <f t="shared" si="438"/>
        <v>0.73150000000000004</v>
      </c>
      <c r="AJ595" s="85"/>
      <c r="AK595" s="3" t="str">
        <f t="shared" si="439"/>
        <v>1.29</v>
      </c>
      <c r="AL595" s="3" t="str">
        <f t="shared" si="440"/>
        <v>-</v>
      </c>
      <c r="AM595" s="3">
        <f t="shared" si="441"/>
        <v>112.47</v>
      </c>
      <c r="AN595" s="3">
        <f t="shared" si="442"/>
        <v>55.59</v>
      </c>
      <c r="AO595" s="3">
        <f t="shared" si="443"/>
        <v>0.58520000000000005</v>
      </c>
      <c r="AP595" s="85"/>
      <c r="AQ595" s="3" t="str">
        <f t="shared" si="444"/>
        <v>1.29</v>
      </c>
      <c r="AR595" s="3" t="str">
        <f t="shared" si="445"/>
        <v>-</v>
      </c>
      <c r="AS595" s="3">
        <f t="shared" si="446"/>
        <v>112.47</v>
      </c>
      <c r="AT595" s="3">
        <f t="shared" si="447"/>
        <v>55.59</v>
      </c>
      <c r="AU595" s="3">
        <f t="shared" si="448"/>
        <v>0.43890000000000001</v>
      </c>
      <c r="AV595" s="85"/>
      <c r="AW595" s="3" t="str">
        <f t="shared" si="449"/>
        <v>1.29</v>
      </c>
      <c r="AX595" s="3" t="str">
        <f t="shared" si="450"/>
        <v>-</v>
      </c>
      <c r="AY595" s="3">
        <f t="shared" si="451"/>
        <v>112.47</v>
      </c>
      <c r="AZ595" s="3">
        <f t="shared" si="452"/>
        <v>55.59</v>
      </c>
      <c r="BA595" s="3">
        <f t="shared" si="453"/>
        <v>0.29260000000000003</v>
      </c>
      <c r="BB595" s="85"/>
      <c r="BC595" s="3" t="str">
        <f t="shared" si="454"/>
        <v>1.29</v>
      </c>
      <c r="BD595" s="3" t="str">
        <f t="shared" si="455"/>
        <v>-</v>
      </c>
      <c r="BE595" s="3">
        <f t="shared" si="456"/>
        <v>112.47</v>
      </c>
      <c r="BF595" s="3">
        <f t="shared" si="457"/>
        <v>55.59</v>
      </c>
      <c r="BG595" s="3">
        <f t="shared" si="458"/>
        <v>0.14630000000000001</v>
      </c>
    </row>
    <row r="596" spans="1:59" x14ac:dyDescent="0.3">
      <c r="A596" s="1" t="str">
        <f>'Forward collapse simulation'!B606</f>
        <v>1.29</v>
      </c>
      <c r="B596" s="37" t="str">
        <f>IF('Forward collapse simulation'!C606="","-",'Forward collapse simulation'!C606)</f>
        <v>-</v>
      </c>
      <c r="C596" s="85">
        <f>'Forward collapse simulation'!E606</f>
        <v>119.82</v>
      </c>
      <c r="D596" s="85">
        <f>'Forward collapse simulation'!F606</f>
        <v>32.44</v>
      </c>
      <c r="E596" s="85">
        <f>'Forward collapse simulation'!D606</f>
        <v>1.2410000000000001</v>
      </c>
      <c r="F596" s="85"/>
      <c r="G596" s="3" t="str">
        <f t="shared" si="414"/>
        <v>1.29</v>
      </c>
      <c r="H596" s="3" t="str">
        <f t="shared" si="415"/>
        <v>-</v>
      </c>
      <c r="I596" s="3">
        <f t="shared" si="416"/>
        <v>119.82</v>
      </c>
      <c r="J596" s="3">
        <f t="shared" si="417"/>
        <v>32.44</v>
      </c>
      <c r="K596" s="3">
        <f t="shared" si="418"/>
        <v>1.1169000000000002</v>
      </c>
      <c r="L596" s="85"/>
      <c r="M596" s="3" t="str">
        <f t="shared" si="419"/>
        <v>1.29</v>
      </c>
      <c r="N596" s="3" t="str">
        <f t="shared" si="420"/>
        <v>-</v>
      </c>
      <c r="O596" s="3">
        <f t="shared" si="421"/>
        <v>119.82</v>
      </c>
      <c r="P596" s="3">
        <f t="shared" si="422"/>
        <v>32.44</v>
      </c>
      <c r="Q596" s="3">
        <f t="shared" si="423"/>
        <v>0.99280000000000013</v>
      </c>
      <c r="R596" s="85"/>
      <c r="S596" s="3" t="str">
        <f t="shared" si="424"/>
        <v>1.29</v>
      </c>
      <c r="T596" s="3" t="str">
        <f t="shared" si="425"/>
        <v>-</v>
      </c>
      <c r="U596" s="3">
        <f t="shared" si="426"/>
        <v>119.82</v>
      </c>
      <c r="V596" s="3">
        <f t="shared" si="427"/>
        <v>32.44</v>
      </c>
      <c r="W596" s="3">
        <f t="shared" si="428"/>
        <v>0.86870000000000003</v>
      </c>
      <c r="X596" s="85"/>
      <c r="Y596" s="3" t="str">
        <f t="shared" si="429"/>
        <v>1.29</v>
      </c>
      <c r="Z596" s="3" t="str">
        <f t="shared" si="430"/>
        <v>-</v>
      </c>
      <c r="AA596" s="3">
        <f t="shared" si="431"/>
        <v>119.82</v>
      </c>
      <c r="AB596" s="3">
        <f t="shared" si="432"/>
        <v>32.44</v>
      </c>
      <c r="AC596" s="3">
        <f t="shared" si="433"/>
        <v>0.74460000000000004</v>
      </c>
      <c r="AD596" s="85"/>
      <c r="AE596" s="3" t="str">
        <f t="shared" si="434"/>
        <v>1.29</v>
      </c>
      <c r="AF596" s="3" t="str">
        <f t="shared" si="435"/>
        <v>-</v>
      </c>
      <c r="AG596" s="3">
        <f t="shared" si="436"/>
        <v>119.82</v>
      </c>
      <c r="AH596" s="3">
        <f t="shared" si="437"/>
        <v>32.44</v>
      </c>
      <c r="AI596" s="3">
        <f t="shared" si="438"/>
        <v>0.62050000000000005</v>
      </c>
      <c r="AJ596" s="85"/>
      <c r="AK596" s="3" t="str">
        <f t="shared" si="439"/>
        <v>1.29</v>
      </c>
      <c r="AL596" s="3" t="str">
        <f t="shared" si="440"/>
        <v>-</v>
      </c>
      <c r="AM596" s="3">
        <f t="shared" si="441"/>
        <v>119.82</v>
      </c>
      <c r="AN596" s="3">
        <f t="shared" si="442"/>
        <v>32.44</v>
      </c>
      <c r="AO596" s="3">
        <f t="shared" si="443"/>
        <v>0.49640000000000006</v>
      </c>
      <c r="AP596" s="85"/>
      <c r="AQ596" s="3" t="str">
        <f t="shared" si="444"/>
        <v>1.29</v>
      </c>
      <c r="AR596" s="3" t="str">
        <f t="shared" si="445"/>
        <v>-</v>
      </c>
      <c r="AS596" s="3">
        <f t="shared" si="446"/>
        <v>119.82</v>
      </c>
      <c r="AT596" s="3">
        <f t="shared" si="447"/>
        <v>32.44</v>
      </c>
      <c r="AU596" s="3">
        <f t="shared" si="448"/>
        <v>0.37230000000000002</v>
      </c>
      <c r="AV596" s="85"/>
      <c r="AW596" s="3" t="str">
        <f t="shared" si="449"/>
        <v>1.29</v>
      </c>
      <c r="AX596" s="3" t="str">
        <f t="shared" si="450"/>
        <v>-</v>
      </c>
      <c r="AY596" s="3">
        <f t="shared" si="451"/>
        <v>119.82</v>
      </c>
      <c r="AZ596" s="3">
        <f t="shared" si="452"/>
        <v>32.44</v>
      </c>
      <c r="BA596" s="3">
        <f t="shared" si="453"/>
        <v>0.24820000000000003</v>
      </c>
      <c r="BB596" s="85"/>
      <c r="BC596" s="3" t="str">
        <f t="shared" si="454"/>
        <v>1.29</v>
      </c>
      <c r="BD596" s="3" t="str">
        <f t="shared" si="455"/>
        <v>-</v>
      </c>
      <c r="BE596" s="3">
        <f t="shared" si="456"/>
        <v>119.82</v>
      </c>
      <c r="BF596" s="3">
        <f t="shared" si="457"/>
        <v>32.44</v>
      </c>
      <c r="BG596" s="3">
        <f t="shared" si="458"/>
        <v>0.12410000000000002</v>
      </c>
    </row>
    <row r="597" spans="1:59" x14ac:dyDescent="0.3">
      <c r="A597" s="1" t="str">
        <f>'Forward collapse simulation'!B607</f>
        <v>1.29</v>
      </c>
      <c r="B597" s="37" t="str">
        <f>IF('Forward collapse simulation'!C607="","-",'Forward collapse simulation'!C607)</f>
        <v>-</v>
      </c>
      <c r="C597" s="85">
        <f>'Forward collapse simulation'!E607</f>
        <v>123.34</v>
      </c>
      <c r="D597" s="85">
        <f>'Forward collapse simulation'!F607</f>
        <v>6.54</v>
      </c>
      <c r="E597" s="85">
        <f>'Forward collapse simulation'!D607</f>
        <v>1.194</v>
      </c>
      <c r="F597" s="85"/>
      <c r="G597" s="3" t="str">
        <f t="shared" si="414"/>
        <v>1.29</v>
      </c>
      <c r="H597" s="3" t="str">
        <f t="shared" si="415"/>
        <v>-</v>
      </c>
      <c r="I597" s="3">
        <f t="shared" si="416"/>
        <v>123.34</v>
      </c>
      <c r="J597" s="3">
        <f t="shared" si="417"/>
        <v>6.54</v>
      </c>
      <c r="K597" s="3">
        <f t="shared" si="418"/>
        <v>1.0746</v>
      </c>
      <c r="L597" s="85"/>
      <c r="M597" s="3" t="str">
        <f t="shared" si="419"/>
        <v>1.29</v>
      </c>
      <c r="N597" s="3" t="str">
        <f t="shared" si="420"/>
        <v>-</v>
      </c>
      <c r="O597" s="3">
        <f t="shared" si="421"/>
        <v>123.34</v>
      </c>
      <c r="P597" s="3">
        <f t="shared" si="422"/>
        <v>6.54</v>
      </c>
      <c r="Q597" s="3">
        <f t="shared" si="423"/>
        <v>0.95520000000000005</v>
      </c>
      <c r="R597" s="85"/>
      <c r="S597" s="3" t="str">
        <f t="shared" si="424"/>
        <v>1.29</v>
      </c>
      <c r="T597" s="3" t="str">
        <f t="shared" si="425"/>
        <v>-</v>
      </c>
      <c r="U597" s="3">
        <f t="shared" si="426"/>
        <v>123.34</v>
      </c>
      <c r="V597" s="3">
        <f t="shared" si="427"/>
        <v>6.54</v>
      </c>
      <c r="W597" s="3">
        <f t="shared" si="428"/>
        <v>0.83579999999999988</v>
      </c>
      <c r="X597" s="85"/>
      <c r="Y597" s="3" t="str">
        <f t="shared" si="429"/>
        <v>1.29</v>
      </c>
      <c r="Z597" s="3" t="str">
        <f t="shared" si="430"/>
        <v>-</v>
      </c>
      <c r="AA597" s="3">
        <f t="shared" si="431"/>
        <v>123.34</v>
      </c>
      <c r="AB597" s="3">
        <f t="shared" si="432"/>
        <v>6.54</v>
      </c>
      <c r="AC597" s="3">
        <f t="shared" si="433"/>
        <v>0.71639999999999993</v>
      </c>
      <c r="AD597" s="85"/>
      <c r="AE597" s="3" t="str">
        <f t="shared" si="434"/>
        <v>1.29</v>
      </c>
      <c r="AF597" s="3" t="str">
        <f t="shared" si="435"/>
        <v>-</v>
      </c>
      <c r="AG597" s="3">
        <f t="shared" si="436"/>
        <v>123.34</v>
      </c>
      <c r="AH597" s="3">
        <f t="shared" si="437"/>
        <v>6.54</v>
      </c>
      <c r="AI597" s="3">
        <f t="shared" si="438"/>
        <v>0.59699999999999998</v>
      </c>
      <c r="AJ597" s="85"/>
      <c r="AK597" s="3" t="str">
        <f t="shared" si="439"/>
        <v>1.29</v>
      </c>
      <c r="AL597" s="3" t="str">
        <f t="shared" si="440"/>
        <v>-</v>
      </c>
      <c r="AM597" s="3">
        <f t="shared" si="441"/>
        <v>123.34</v>
      </c>
      <c r="AN597" s="3">
        <f t="shared" si="442"/>
        <v>6.54</v>
      </c>
      <c r="AO597" s="3">
        <f t="shared" si="443"/>
        <v>0.47760000000000002</v>
      </c>
      <c r="AP597" s="85"/>
      <c r="AQ597" s="3" t="str">
        <f t="shared" si="444"/>
        <v>1.29</v>
      </c>
      <c r="AR597" s="3" t="str">
        <f t="shared" si="445"/>
        <v>-</v>
      </c>
      <c r="AS597" s="3">
        <f t="shared" si="446"/>
        <v>123.34</v>
      </c>
      <c r="AT597" s="3">
        <f t="shared" si="447"/>
        <v>6.54</v>
      </c>
      <c r="AU597" s="3">
        <f t="shared" si="448"/>
        <v>0.35819999999999996</v>
      </c>
      <c r="AV597" s="85"/>
      <c r="AW597" s="3" t="str">
        <f t="shared" si="449"/>
        <v>1.29</v>
      </c>
      <c r="AX597" s="3" t="str">
        <f t="shared" si="450"/>
        <v>-</v>
      </c>
      <c r="AY597" s="3">
        <f t="shared" si="451"/>
        <v>123.34</v>
      </c>
      <c r="AZ597" s="3">
        <f t="shared" si="452"/>
        <v>6.54</v>
      </c>
      <c r="BA597" s="3">
        <f t="shared" si="453"/>
        <v>0.23880000000000001</v>
      </c>
      <c r="BB597" s="85"/>
      <c r="BC597" s="3" t="str">
        <f t="shared" si="454"/>
        <v>1.29</v>
      </c>
      <c r="BD597" s="3" t="str">
        <f t="shared" si="455"/>
        <v>-</v>
      </c>
      <c r="BE597" s="3">
        <f t="shared" si="456"/>
        <v>123.34</v>
      </c>
      <c r="BF597" s="3">
        <f t="shared" si="457"/>
        <v>6.54</v>
      </c>
      <c r="BG597" s="3">
        <f t="shared" si="458"/>
        <v>0.11940000000000001</v>
      </c>
    </row>
    <row r="598" spans="1:59" x14ac:dyDescent="0.3">
      <c r="A598" s="1" t="str">
        <f>'Forward collapse simulation'!B608</f>
        <v>1.29</v>
      </c>
      <c r="B598" s="37" t="str">
        <f>IF('Forward collapse simulation'!C608="","-",'Forward collapse simulation'!C608)</f>
        <v>-</v>
      </c>
      <c r="C598" s="85">
        <f>'Forward collapse simulation'!E608</f>
        <v>121.51</v>
      </c>
      <c r="D598" s="85">
        <f>'Forward collapse simulation'!F608</f>
        <v>-16.3</v>
      </c>
      <c r="E598" s="85">
        <f>'Forward collapse simulation'!D608</f>
        <v>1.3080000000000001</v>
      </c>
      <c r="F598" s="85"/>
      <c r="G598" s="3" t="str">
        <f t="shared" si="414"/>
        <v>1.29</v>
      </c>
      <c r="H598" s="3" t="str">
        <f t="shared" si="415"/>
        <v>-</v>
      </c>
      <c r="I598" s="3">
        <f t="shared" si="416"/>
        <v>121.51</v>
      </c>
      <c r="J598" s="3">
        <f t="shared" si="417"/>
        <v>-16.3</v>
      </c>
      <c r="K598" s="3">
        <f t="shared" si="418"/>
        <v>1.1772</v>
      </c>
      <c r="L598" s="85"/>
      <c r="M598" s="3" t="str">
        <f t="shared" si="419"/>
        <v>1.29</v>
      </c>
      <c r="N598" s="3" t="str">
        <f t="shared" si="420"/>
        <v>-</v>
      </c>
      <c r="O598" s="3">
        <f t="shared" si="421"/>
        <v>121.51</v>
      </c>
      <c r="P598" s="3">
        <f t="shared" si="422"/>
        <v>-16.3</v>
      </c>
      <c r="Q598" s="3">
        <f t="shared" si="423"/>
        <v>1.0464</v>
      </c>
      <c r="R598" s="85"/>
      <c r="S598" s="3" t="str">
        <f t="shared" si="424"/>
        <v>1.29</v>
      </c>
      <c r="T598" s="3" t="str">
        <f t="shared" si="425"/>
        <v>-</v>
      </c>
      <c r="U598" s="3">
        <f t="shared" si="426"/>
        <v>121.51</v>
      </c>
      <c r="V598" s="3">
        <f t="shared" si="427"/>
        <v>-16.3</v>
      </c>
      <c r="W598" s="3">
        <f t="shared" si="428"/>
        <v>0.91559999999999997</v>
      </c>
      <c r="X598" s="85"/>
      <c r="Y598" s="3" t="str">
        <f t="shared" si="429"/>
        <v>1.29</v>
      </c>
      <c r="Z598" s="3" t="str">
        <f t="shared" si="430"/>
        <v>-</v>
      </c>
      <c r="AA598" s="3">
        <f t="shared" si="431"/>
        <v>121.51</v>
      </c>
      <c r="AB598" s="3">
        <f t="shared" si="432"/>
        <v>-16.3</v>
      </c>
      <c r="AC598" s="3">
        <f t="shared" si="433"/>
        <v>0.78480000000000005</v>
      </c>
      <c r="AD598" s="85"/>
      <c r="AE598" s="3" t="str">
        <f t="shared" si="434"/>
        <v>1.29</v>
      </c>
      <c r="AF598" s="3" t="str">
        <f t="shared" si="435"/>
        <v>-</v>
      </c>
      <c r="AG598" s="3">
        <f t="shared" si="436"/>
        <v>121.51</v>
      </c>
      <c r="AH598" s="3">
        <f t="shared" si="437"/>
        <v>-16.3</v>
      </c>
      <c r="AI598" s="3">
        <f t="shared" si="438"/>
        <v>0.65400000000000003</v>
      </c>
      <c r="AJ598" s="85"/>
      <c r="AK598" s="3" t="str">
        <f t="shared" si="439"/>
        <v>1.29</v>
      </c>
      <c r="AL598" s="3" t="str">
        <f t="shared" si="440"/>
        <v>-</v>
      </c>
      <c r="AM598" s="3">
        <f t="shared" si="441"/>
        <v>121.51</v>
      </c>
      <c r="AN598" s="3">
        <f t="shared" si="442"/>
        <v>-16.3</v>
      </c>
      <c r="AO598" s="3">
        <f t="shared" si="443"/>
        <v>0.5232</v>
      </c>
      <c r="AP598" s="85"/>
      <c r="AQ598" s="3" t="str">
        <f t="shared" si="444"/>
        <v>1.29</v>
      </c>
      <c r="AR598" s="3" t="str">
        <f t="shared" si="445"/>
        <v>-</v>
      </c>
      <c r="AS598" s="3">
        <f t="shared" si="446"/>
        <v>121.51</v>
      </c>
      <c r="AT598" s="3">
        <f t="shared" si="447"/>
        <v>-16.3</v>
      </c>
      <c r="AU598" s="3">
        <f t="shared" si="448"/>
        <v>0.39240000000000003</v>
      </c>
      <c r="AV598" s="85"/>
      <c r="AW598" s="3" t="str">
        <f t="shared" si="449"/>
        <v>1.29</v>
      </c>
      <c r="AX598" s="3" t="str">
        <f t="shared" si="450"/>
        <v>-</v>
      </c>
      <c r="AY598" s="3">
        <f t="shared" si="451"/>
        <v>121.51</v>
      </c>
      <c r="AZ598" s="3">
        <f t="shared" si="452"/>
        <v>-16.3</v>
      </c>
      <c r="BA598" s="3">
        <f t="shared" si="453"/>
        <v>0.2616</v>
      </c>
      <c r="BB598" s="85"/>
      <c r="BC598" s="3" t="str">
        <f t="shared" si="454"/>
        <v>1.29</v>
      </c>
      <c r="BD598" s="3" t="str">
        <f t="shared" si="455"/>
        <v>-</v>
      </c>
      <c r="BE598" s="3">
        <f t="shared" si="456"/>
        <v>121.51</v>
      </c>
      <c r="BF598" s="3">
        <f t="shared" si="457"/>
        <v>-16.3</v>
      </c>
      <c r="BG598" s="3">
        <f t="shared" si="458"/>
        <v>0.1308</v>
      </c>
    </row>
    <row r="599" spans="1:59" x14ac:dyDescent="0.3">
      <c r="A599" s="1" t="str">
        <f>'Forward collapse simulation'!B609</f>
        <v>1.29</v>
      </c>
      <c r="B599" s="37" t="str">
        <f>IF('Forward collapse simulation'!C609="","-",'Forward collapse simulation'!C609)</f>
        <v>-</v>
      </c>
      <c r="C599" s="85">
        <f>'Forward collapse simulation'!E609</f>
        <v>117.49</v>
      </c>
      <c r="D599" s="85">
        <f>'Forward collapse simulation'!F609</f>
        <v>-31.46</v>
      </c>
      <c r="E599" s="85">
        <f>'Forward collapse simulation'!D609</f>
        <v>1.623</v>
      </c>
      <c r="F599" s="85"/>
      <c r="G599" s="3" t="str">
        <f t="shared" si="414"/>
        <v>1.29</v>
      </c>
      <c r="H599" s="3" t="str">
        <f t="shared" si="415"/>
        <v>-</v>
      </c>
      <c r="I599" s="3">
        <f t="shared" si="416"/>
        <v>117.49</v>
      </c>
      <c r="J599" s="3">
        <f t="shared" si="417"/>
        <v>-31.46</v>
      </c>
      <c r="K599" s="3">
        <f t="shared" si="418"/>
        <v>1.4607000000000001</v>
      </c>
      <c r="L599" s="85"/>
      <c r="M599" s="3" t="str">
        <f t="shared" si="419"/>
        <v>1.29</v>
      </c>
      <c r="N599" s="3" t="str">
        <f t="shared" si="420"/>
        <v>-</v>
      </c>
      <c r="O599" s="3">
        <f t="shared" si="421"/>
        <v>117.49</v>
      </c>
      <c r="P599" s="3">
        <f t="shared" si="422"/>
        <v>-31.46</v>
      </c>
      <c r="Q599" s="3">
        <f t="shared" si="423"/>
        <v>1.2984</v>
      </c>
      <c r="R599" s="85"/>
      <c r="S599" s="3" t="str">
        <f t="shared" si="424"/>
        <v>1.29</v>
      </c>
      <c r="T599" s="3" t="str">
        <f t="shared" si="425"/>
        <v>-</v>
      </c>
      <c r="U599" s="3">
        <f t="shared" si="426"/>
        <v>117.49</v>
      </c>
      <c r="V599" s="3">
        <f t="shared" si="427"/>
        <v>-31.46</v>
      </c>
      <c r="W599" s="3">
        <f t="shared" si="428"/>
        <v>1.1360999999999999</v>
      </c>
      <c r="X599" s="85"/>
      <c r="Y599" s="3" t="str">
        <f t="shared" si="429"/>
        <v>1.29</v>
      </c>
      <c r="Z599" s="3" t="str">
        <f t="shared" si="430"/>
        <v>-</v>
      </c>
      <c r="AA599" s="3">
        <f t="shared" si="431"/>
        <v>117.49</v>
      </c>
      <c r="AB599" s="3">
        <f t="shared" si="432"/>
        <v>-31.46</v>
      </c>
      <c r="AC599" s="3">
        <f t="shared" si="433"/>
        <v>0.9738</v>
      </c>
      <c r="AD599" s="85"/>
      <c r="AE599" s="3" t="str">
        <f t="shared" si="434"/>
        <v>1.29</v>
      </c>
      <c r="AF599" s="3" t="str">
        <f t="shared" si="435"/>
        <v>-</v>
      </c>
      <c r="AG599" s="3">
        <f t="shared" si="436"/>
        <v>117.49</v>
      </c>
      <c r="AH599" s="3">
        <f t="shared" si="437"/>
        <v>-31.46</v>
      </c>
      <c r="AI599" s="3">
        <f t="shared" si="438"/>
        <v>0.8115</v>
      </c>
      <c r="AJ599" s="85"/>
      <c r="AK599" s="3" t="str">
        <f t="shared" si="439"/>
        <v>1.29</v>
      </c>
      <c r="AL599" s="3" t="str">
        <f t="shared" si="440"/>
        <v>-</v>
      </c>
      <c r="AM599" s="3">
        <f t="shared" si="441"/>
        <v>117.49</v>
      </c>
      <c r="AN599" s="3">
        <f t="shared" si="442"/>
        <v>-31.46</v>
      </c>
      <c r="AO599" s="3">
        <f t="shared" si="443"/>
        <v>0.6492</v>
      </c>
      <c r="AP599" s="85"/>
      <c r="AQ599" s="3" t="str">
        <f t="shared" si="444"/>
        <v>1.29</v>
      </c>
      <c r="AR599" s="3" t="str">
        <f t="shared" si="445"/>
        <v>-</v>
      </c>
      <c r="AS599" s="3">
        <f t="shared" si="446"/>
        <v>117.49</v>
      </c>
      <c r="AT599" s="3">
        <f t="shared" si="447"/>
        <v>-31.46</v>
      </c>
      <c r="AU599" s="3">
        <f t="shared" si="448"/>
        <v>0.4869</v>
      </c>
      <c r="AV599" s="85"/>
      <c r="AW599" s="3" t="str">
        <f t="shared" si="449"/>
        <v>1.29</v>
      </c>
      <c r="AX599" s="3" t="str">
        <f t="shared" si="450"/>
        <v>-</v>
      </c>
      <c r="AY599" s="3">
        <f t="shared" si="451"/>
        <v>117.49</v>
      </c>
      <c r="AZ599" s="3">
        <f t="shared" si="452"/>
        <v>-31.46</v>
      </c>
      <c r="BA599" s="3">
        <f t="shared" si="453"/>
        <v>0.3246</v>
      </c>
      <c r="BB599" s="85"/>
      <c r="BC599" s="3" t="str">
        <f t="shared" si="454"/>
        <v>1.29</v>
      </c>
      <c r="BD599" s="3" t="str">
        <f t="shared" si="455"/>
        <v>-</v>
      </c>
      <c r="BE599" s="3">
        <f t="shared" si="456"/>
        <v>117.49</v>
      </c>
      <c r="BF599" s="3">
        <f t="shared" si="457"/>
        <v>-31.46</v>
      </c>
      <c r="BG599" s="3">
        <f t="shared" si="458"/>
        <v>0.1623</v>
      </c>
    </row>
    <row r="600" spans="1:59" x14ac:dyDescent="0.3">
      <c r="A600" s="1" t="str">
        <f>'Forward collapse simulation'!B610</f>
        <v>1.29</v>
      </c>
      <c r="B600" s="37" t="str">
        <f>IF('Forward collapse simulation'!C610="","-",'Forward collapse simulation'!C610)</f>
        <v>-</v>
      </c>
      <c r="C600" s="85">
        <f>'Forward collapse simulation'!E610</f>
        <v>103.14</v>
      </c>
      <c r="D600" s="85">
        <f>'Forward collapse simulation'!F610</f>
        <v>-52.56</v>
      </c>
      <c r="E600" s="85">
        <f>'Forward collapse simulation'!D610</f>
        <v>1.3819999999999999</v>
      </c>
      <c r="F600" s="85"/>
      <c r="G600" s="3" t="str">
        <f t="shared" si="414"/>
        <v>1.29</v>
      </c>
      <c r="H600" s="3" t="str">
        <f t="shared" si="415"/>
        <v>-</v>
      </c>
      <c r="I600" s="3">
        <f t="shared" si="416"/>
        <v>103.14</v>
      </c>
      <c r="J600" s="3">
        <f t="shared" si="417"/>
        <v>-52.56</v>
      </c>
      <c r="K600" s="3">
        <f t="shared" si="418"/>
        <v>1.2438</v>
      </c>
      <c r="L600" s="85"/>
      <c r="M600" s="3" t="str">
        <f t="shared" si="419"/>
        <v>1.29</v>
      </c>
      <c r="N600" s="3" t="str">
        <f t="shared" si="420"/>
        <v>-</v>
      </c>
      <c r="O600" s="3">
        <f t="shared" si="421"/>
        <v>103.14</v>
      </c>
      <c r="P600" s="3">
        <f t="shared" si="422"/>
        <v>-52.56</v>
      </c>
      <c r="Q600" s="3">
        <f t="shared" si="423"/>
        <v>1.1055999999999999</v>
      </c>
      <c r="R600" s="85"/>
      <c r="S600" s="3" t="str">
        <f t="shared" si="424"/>
        <v>1.29</v>
      </c>
      <c r="T600" s="3" t="str">
        <f t="shared" si="425"/>
        <v>-</v>
      </c>
      <c r="U600" s="3">
        <f t="shared" si="426"/>
        <v>103.14</v>
      </c>
      <c r="V600" s="3">
        <f t="shared" si="427"/>
        <v>-52.56</v>
      </c>
      <c r="W600" s="3">
        <f t="shared" si="428"/>
        <v>0.96739999999999982</v>
      </c>
      <c r="X600" s="85"/>
      <c r="Y600" s="3" t="str">
        <f t="shared" si="429"/>
        <v>1.29</v>
      </c>
      <c r="Z600" s="3" t="str">
        <f t="shared" si="430"/>
        <v>-</v>
      </c>
      <c r="AA600" s="3">
        <f t="shared" si="431"/>
        <v>103.14</v>
      </c>
      <c r="AB600" s="3">
        <f t="shared" si="432"/>
        <v>-52.56</v>
      </c>
      <c r="AC600" s="3">
        <f t="shared" si="433"/>
        <v>0.82919999999999994</v>
      </c>
      <c r="AD600" s="85"/>
      <c r="AE600" s="3" t="str">
        <f t="shared" si="434"/>
        <v>1.29</v>
      </c>
      <c r="AF600" s="3" t="str">
        <f t="shared" si="435"/>
        <v>-</v>
      </c>
      <c r="AG600" s="3">
        <f t="shared" si="436"/>
        <v>103.14</v>
      </c>
      <c r="AH600" s="3">
        <f t="shared" si="437"/>
        <v>-52.56</v>
      </c>
      <c r="AI600" s="3">
        <f t="shared" si="438"/>
        <v>0.69099999999999995</v>
      </c>
      <c r="AJ600" s="85"/>
      <c r="AK600" s="3" t="str">
        <f t="shared" si="439"/>
        <v>1.29</v>
      </c>
      <c r="AL600" s="3" t="str">
        <f t="shared" si="440"/>
        <v>-</v>
      </c>
      <c r="AM600" s="3">
        <f t="shared" si="441"/>
        <v>103.14</v>
      </c>
      <c r="AN600" s="3">
        <f t="shared" si="442"/>
        <v>-52.56</v>
      </c>
      <c r="AO600" s="3">
        <f t="shared" si="443"/>
        <v>0.55279999999999996</v>
      </c>
      <c r="AP600" s="85"/>
      <c r="AQ600" s="3" t="str">
        <f t="shared" si="444"/>
        <v>1.29</v>
      </c>
      <c r="AR600" s="3" t="str">
        <f t="shared" si="445"/>
        <v>-</v>
      </c>
      <c r="AS600" s="3">
        <f t="shared" si="446"/>
        <v>103.14</v>
      </c>
      <c r="AT600" s="3">
        <f t="shared" si="447"/>
        <v>-52.56</v>
      </c>
      <c r="AU600" s="3">
        <f t="shared" si="448"/>
        <v>0.41459999999999997</v>
      </c>
      <c r="AV600" s="85"/>
      <c r="AW600" s="3" t="str">
        <f t="shared" si="449"/>
        <v>1.29</v>
      </c>
      <c r="AX600" s="3" t="str">
        <f t="shared" si="450"/>
        <v>-</v>
      </c>
      <c r="AY600" s="3">
        <f t="shared" si="451"/>
        <v>103.14</v>
      </c>
      <c r="AZ600" s="3">
        <f t="shared" si="452"/>
        <v>-52.56</v>
      </c>
      <c r="BA600" s="3">
        <f t="shared" si="453"/>
        <v>0.27639999999999998</v>
      </c>
      <c r="BB600" s="85"/>
      <c r="BC600" s="3" t="str">
        <f t="shared" si="454"/>
        <v>1.29</v>
      </c>
      <c r="BD600" s="3" t="str">
        <f t="shared" si="455"/>
        <v>-</v>
      </c>
      <c r="BE600" s="3">
        <f t="shared" si="456"/>
        <v>103.14</v>
      </c>
      <c r="BF600" s="3">
        <f t="shared" si="457"/>
        <v>-52.56</v>
      </c>
      <c r="BG600" s="3">
        <f t="shared" si="458"/>
        <v>0.13819999999999999</v>
      </c>
    </row>
    <row r="601" spans="1:59" x14ac:dyDescent="0.3">
      <c r="A601" s="1" t="str">
        <f>'Forward collapse simulation'!B611</f>
        <v>1.29</v>
      </c>
      <c r="B601" s="37" t="str">
        <f>IF('Forward collapse simulation'!C611="","-",'Forward collapse simulation'!C611)</f>
        <v>-</v>
      </c>
      <c r="C601" s="85">
        <f>'Forward collapse simulation'!E611</f>
        <v>92.96</v>
      </c>
      <c r="D601" s="85">
        <f>'Forward collapse simulation'!F611</f>
        <v>-69.16</v>
      </c>
      <c r="E601" s="85">
        <f>'Forward collapse simulation'!D611</f>
        <v>1.143</v>
      </c>
      <c r="F601" s="85"/>
      <c r="G601" s="3" t="str">
        <f t="shared" si="414"/>
        <v>1.29</v>
      </c>
      <c r="H601" s="3" t="str">
        <f t="shared" si="415"/>
        <v>-</v>
      </c>
      <c r="I601" s="3">
        <f t="shared" si="416"/>
        <v>92.96</v>
      </c>
      <c r="J601" s="3">
        <f t="shared" si="417"/>
        <v>-69.16</v>
      </c>
      <c r="K601" s="3">
        <f t="shared" si="418"/>
        <v>1.0286999999999999</v>
      </c>
      <c r="L601" s="85"/>
      <c r="M601" s="3" t="str">
        <f t="shared" si="419"/>
        <v>1.29</v>
      </c>
      <c r="N601" s="3" t="str">
        <f t="shared" si="420"/>
        <v>-</v>
      </c>
      <c r="O601" s="3">
        <f t="shared" si="421"/>
        <v>92.96</v>
      </c>
      <c r="P601" s="3">
        <f t="shared" si="422"/>
        <v>-69.16</v>
      </c>
      <c r="Q601" s="3">
        <f t="shared" si="423"/>
        <v>0.9144000000000001</v>
      </c>
      <c r="R601" s="85"/>
      <c r="S601" s="3" t="str">
        <f t="shared" si="424"/>
        <v>1.29</v>
      </c>
      <c r="T601" s="3" t="str">
        <f t="shared" si="425"/>
        <v>-</v>
      </c>
      <c r="U601" s="3">
        <f t="shared" si="426"/>
        <v>92.96</v>
      </c>
      <c r="V601" s="3">
        <f t="shared" si="427"/>
        <v>-69.16</v>
      </c>
      <c r="W601" s="3">
        <f t="shared" si="428"/>
        <v>0.80009999999999992</v>
      </c>
      <c r="X601" s="85"/>
      <c r="Y601" s="3" t="str">
        <f t="shared" si="429"/>
        <v>1.29</v>
      </c>
      <c r="Z601" s="3" t="str">
        <f t="shared" si="430"/>
        <v>-</v>
      </c>
      <c r="AA601" s="3">
        <f t="shared" si="431"/>
        <v>92.96</v>
      </c>
      <c r="AB601" s="3">
        <f t="shared" si="432"/>
        <v>-69.16</v>
      </c>
      <c r="AC601" s="3">
        <f t="shared" si="433"/>
        <v>0.68579999999999997</v>
      </c>
      <c r="AD601" s="85"/>
      <c r="AE601" s="3" t="str">
        <f t="shared" si="434"/>
        <v>1.29</v>
      </c>
      <c r="AF601" s="3" t="str">
        <f t="shared" si="435"/>
        <v>-</v>
      </c>
      <c r="AG601" s="3">
        <f t="shared" si="436"/>
        <v>92.96</v>
      </c>
      <c r="AH601" s="3">
        <f t="shared" si="437"/>
        <v>-69.16</v>
      </c>
      <c r="AI601" s="3">
        <f t="shared" si="438"/>
        <v>0.57150000000000001</v>
      </c>
      <c r="AJ601" s="85"/>
      <c r="AK601" s="3" t="str">
        <f t="shared" si="439"/>
        <v>1.29</v>
      </c>
      <c r="AL601" s="3" t="str">
        <f t="shared" si="440"/>
        <v>-</v>
      </c>
      <c r="AM601" s="3">
        <f t="shared" si="441"/>
        <v>92.96</v>
      </c>
      <c r="AN601" s="3">
        <f t="shared" si="442"/>
        <v>-69.16</v>
      </c>
      <c r="AO601" s="3">
        <f t="shared" si="443"/>
        <v>0.45720000000000005</v>
      </c>
      <c r="AP601" s="85"/>
      <c r="AQ601" s="3" t="str">
        <f t="shared" si="444"/>
        <v>1.29</v>
      </c>
      <c r="AR601" s="3" t="str">
        <f t="shared" si="445"/>
        <v>-</v>
      </c>
      <c r="AS601" s="3">
        <f t="shared" si="446"/>
        <v>92.96</v>
      </c>
      <c r="AT601" s="3">
        <f t="shared" si="447"/>
        <v>-69.16</v>
      </c>
      <c r="AU601" s="3">
        <f t="shared" si="448"/>
        <v>0.34289999999999998</v>
      </c>
      <c r="AV601" s="85"/>
      <c r="AW601" s="3" t="str">
        <f t="shared" si="449"/>
        <v>1.29</v>
      </c>
      <c r="AX601" s="3" t="str">
        <f t="shared" si="450"/>
        <v>-</v>
      </c>
      <c r="AY601" s="3">
        <f t="shared" si="451"/>
        <v>92.96</v>
      </c>
      <c r="AZ601" s="3">
        <f t="shared" si="452"/>
        <v>-69.16</v>
      </c>
      <c r="BA601" s="3">
        <f t="shared" si="453"/>
        <v>0.22860000000000003</v>
      </c>
      <c r="BB601" s="85"/>
      <c r="BC601" s="3" t="str">
        <f t="shared" si="454"/>
        <v>1.29</v>
      </c>
      <c r="BD601" s="3" t="str">
        <f t="shared" si="455"/>
        <v>-</v>
      </c>
      <c r="BE601" s="3">
        <f t="shared" si="456"/>
        <v>92.96</v>
      </c>
      <c r="BF601" s="3">
        <f t="shared" si="457"/>
        <v>-69.16</v>
      </c>
      <c r="BG601" s="3">
        <f t="shared" si="458"/>
        <v>0.11430000000000001</v>
      </c>
    </row>
    <row r="602" spans="1:59" x14ac:dyDescent="0.3">
      <c r="A602" s="1" t="str">
        <f>'Forward collapse simulation'!B612</f>
        <v>1.29</v>
      </c>
      <c r="B602" s="37" t="str">
        <f>IF('Forward collapse simulation'!C612="","-",'Forward collapse simulation'!C612)</f>
        <v>-</v>
      </c>
      <c r="C602" s="85">
        <f>'Forward collapse simulation'!E612</f>
        <v>36.409999999999997</v>
      </c>
      <c r="D602" s="85">
        <f>'Forward collapse simulation'!F612</f>
        <v>-78.239999999999995</v>
      </c>
      <c r="E602" s="85">
        <f>'Forward collapse simulation'!D612</f>
        <v>1.091</v>
      </c>
      <c r="F602" s="85"/>
      <c r="G602" s="3" t="str">
        <f t="shared" si="414"/>
        <v>1.29</v>
      </c>
      <c r="H602" s="3" t="str">
        <f t="shared" si="415"/>
        <v>-</v>
      </c>
      <c r="I602" s="3">
        <f t="shared" si="416"/>
        <v>36.409999999999997</v>
      </c>
      <c r="J602" s="3">
        <f t="shared" si="417"/>
        <v>-78.239999999999995</v>
      </c>
      <c r="K602" s="3">
        <f t="shared" si="418"/>
        <v>0.9819</v>
      </c>
      <c r="L602" s="85"/>
      <c r="M602" s="3" t="str">
        <f t="shared" si="419"/>
        <v>1.29</v>
      </c>
      <c r="N602" s="3" t="str">
        <f t="shared" si="420"/>
        <v>-</v>
      </c>
      <c r="O602" s="3">
        <f t="shared" si="421"/>
        <v>36.409999999999997</v>
      </c>
      <c r="P602" s="3">
        <f t="shared" si="422"/>
        <v>-78.239999999999995</v>
      </c>
      <c r="Q602" s="3">
        <f t="shared" si="423"/>
        <v>0.87280000000000002</v>
      </c>
      <c r="R602" s="85"/>
      <c r="S602" s="3" t="str">
        <f t="shared" si="424"/>
        <v>1.29</v>
      </c>
      <c r="T602" s="3" t="str">
        <f t="shared" si="425"/>
        <v>-</v>
      </c>
      <c r="U602" s="3">
        <f t="shared" si="426"/>
        <v>36.409999999999997</v>
      </c>
      <c r="V602" s="3">
        <f t="shared" si="427"/>
        <v>-78.239999999999995</v>
      </c>
      <c r="W602" s="3">
        <f t="shared" si="428"/>
        <v>0.76369999999999993</v>
      </c>
      <c r="X602" s="85"/>
      <c r="Y602" s="3" t="str">
        <f t="shared" si="429"/>
        <v>1.29</v>
      </c>
      <c r="Z602" s="3" t="str">
        <f t="shared" si="430"/>
        <v>-</v>
      </c>
      <c r="AA602" s="3">
        <f t="shared" si="431"/>
        <v>36.409999999999997</v>
      </c>
      <c r="AB602" s="3">
        <f t="shared" si="432"/>
        <v>-78.239999999999995</v>
      </c>
      <c r="AC602" s="3">
        <f t="shared" si="433"/>
        <v>0.65459999999999996</v>
      </c>
      <c r="AD602" s="85"/>
      <c r="AE602" s="3" t="str">
        <f t="shared" si="434"/>
        <v>1.29</v>
      </c>
      <c r="AF602" s="3" t="str">
        <f t="shared" si="435"/>
        <v>-</v>
      </c>
      <c r="AG602" s="3">
        <f t="shared" si="436"/>
        <v>36.409999999999997</v>
      </c>
      <c r="AH602" s="3">
        <f t="shared" si="437"/>
        <v>-78.239999999999995</v>
      </c>
      <c r="AI602" s="3">
        <f t="shared" si="438"/>
        <v>0.54549999999999998</v>
      </c>
      <c r="AJ602" s="85"/>
      <c r="AK602" s="3" t="str">
        <f t="shared" si="439"/>
        <v>1.29</v>
      </c>
      <c r="AL602" s="3" t="str">
        <f t="shared" si="440"/>
        <v>-</v>
      </c>
      <c r="AM602" s="3">
        <f t="shared" si="441"/>
        <v>36.409999999999997</v>
      </c>
      <c r="AN602" s="3">
        <f t="shared" si="442"/>
        <v>-78.239999999999995</v>
      </c>
      <c r="AO602" s="3">
        <f t="shared" si="443"/>
        <v>0.43640000000000001</v>
      </c>
      <c r="AP602" s="85"/>
      <c r="AQ602" s="3" t="str">
        <f t="shared" si="444"/>
        <v>1.29</v>
      </c>
      <c r="AR602" s="3" t="str">
        <f t="shared" si="445"/>
        <v>-</v>
      </c>
      <c r="AS602" s="3">
        <f t="shared" si="446"/>
        <v>36.409999999999997</v>
      </c>
      <c r="AT602" s="3">
        <f t="shared" si="447"/>
        <v>-78.239999999999995</v>
      </c>
      <c r="AU602" s="3">
        <f t="shared" si="448"/>
        <v>0.32729999999999998</v>
      </c>
      <c r="AV602" s="85"/>
      <c r="AW602" s="3" t="str">
        <f t="shared" si="449"/>
        <v>1.29</v>
      </c>
      <c r="AX602" s="3" t="str">
        <f t="shared" si="450"/>
        <v>-</v>
      </c>
      <c r="AY602" s="3">
        <f t="shared" si="451"/>
        <v>36.409999999999997</v>
      </c>
      <c r="AZ602" s="3">
        <f t="shared" si="452"/>
        <v>-78.239999999999995</v>
      </c>
      <c r="BA602" s="3">
        <f t="shared" si="453"/>
        <v>0.21820000000000001</v>
      </c>
      <c r="BB602" s="85"/>
      <c r="BC602" s="3" t="str">
        <f t="shared" si="454"/>
        <v>1.29</v>
      </c>
      <c r="BD602" s="3" t="str">
        <f t="shared" si="455"/>
        <v>-</v>
      </c>
      <c r="BE602" s="3">
        <f t="shared" si="456"/>
        <v>36.409999999999997</v>
      </c>
      <c r="BF602" s="3">
        <f t="shared" si="457"/>
        <v>-78.239999999999995</v>
      </c>
      <c r="BG602" s="3">
        <f t="shared" si="458"/>
        <v>0.1091</v>
      </c>
    </row>
    <row r="603" spans="1:59" x14ac:dyDescent="0.3">
      <c r="A603" s="1" t="str">
        <f>'Forward collapse simulation'!B613</f>
        <v>1.29</v>
      </c>
      <c r="B603" s="37" t="str">
        <f>IF('Forward collapse simulation'!C613="","-",'Forward collapse simulation'!C613)</f>
        <v>1.30</v>
      </c>
      <c r="C603" s="85">
        <f>'Forward collapse simulation'!E613</f>
        <v>38.630000000000003</v>
      </c>
      <c r="D603" s="85">
        <f>'Forward collapse simulation'!F613</f>
        <v>7.32</v>
      </c>
      <c r="E603" s="85">
        <f>'Forward collapse simulation'!D613</f>
        <v>1.9219999999999999</v>
      </c>
      <c r="F603" s="85"/>
      <c r="G603" s="3" t="str">
        <f t="shared" si="414"/>
        <v>1.29</v>
      </c>
      <c r="H603" s="3" t="str">
        <f t="shared" si="415"/>
        <v>1.30</v>
      </c>
      <c r="I603" s="3">
        <f t="shared" si="416"/>
        <v>38.630000000000003</v>
      </c>
      <c r="J603" s="3">
        <f t="shared" si="417"/>
        <v>7.32</v>
      </c>
      <c r="K603" s="3">
        <f t="shared" si="418"/>
        <v>1.9219999999999999</v>
      </c>
      <c r="L603" s="85"/>
      <c r="M603" s="3" t="str">
        <f t="shared" si="419"/>
        <v>1.29</v>
      </c>
      <c r="N603" s="3" t="str">
        <f t="shared" si="420"/>
        <v>1.30</v>
      </c>
      <c r="O603" s="3">
        <f t="shared" si="421"/>
        <v>38.630000000000003</v>
      </c>
      <c r="P603" s="3">
        <f t="shared" si="422"/>
        <v>7.32</v>
      </c>
      <c r="Q603" s="3">
        <f t="shared" si="423"/>
        <v>1.9219999999999999</v>
      </c>
      <c r="R603" s="85"/>
      <c r="S603" s="3" t="str">
        <f t="shared" si="424"/>
        <v>1.29</v>
      </c>
      <c r="T603" s="3" t="str">
        <f t="shared" si="425"/>
        <v>1.30</v>
      </c>
      <c r="U603" s="3">
        <f t="shared" si="426"/>
        <v>38.630000000000003</v>
      </c>
      <c r="V603" s="3">
        <f t="shared" si="427"/>
        <v>7.32</v>
      </c>
      <c r="W603" s="3">
        <f t="shared" si="428"/>
        <v>1.9219999999999999</v>
      </c>
      <c r="X603" s="85"/>
      <c r="Y603" s="3" t="str">
        <f t="shared" si="429"/>
        <v>1.29</v>
      </c>
      <c r="Z603" s="3" t="str">
        <f t="shared" si="430"/>
        <v>1.30</v>
      </c>
      <c r="AA603" s="3">
        <f t="shared" si="431"/>
        <v>38.630000000000003</v>
      </c>
      <c r="AB603" s="3">
        <f t="shared" si="432"/>
        <v>7.32</v>
      </c>
      <c r="AC603" s="3">
        <f t="shared" si="433"/>
        <v>1.9219999999999999</v>
      </c>
      <c r="AD603" s="85"/>
      <c r="AE603" s="3" t="str">
        <f t="shared" si="434"/>
        <v>1.29</v>
      </c>
      <c r="AF603" s="3" t="str">
        <f t="shared" si="435"/>
        <v>1.30</v>
      </c>
      <c r="AG603" s="3">
        <f t="shared" si="436"/>
        <v>38.630000000000003</v>
      </c>
      <c r="AH603" s="3">
        <f t="shared" si="437"/>
        <v>7.32</v>
      </c>
      <c r="AI603" s="3">
        <f t="shared" si="438"/>
        <v>1.9219999999999999</v>
      </c>
      <c r="AJ603" s="85"/>
      <c r="AK603" s="3" t="str">
        <f t="shared" si="439"/>
        <v>1.29</v>
      </c>
      <c r="AL603" s="3" t="str">
        <f t="shared" si="440"/>
        <v>1.30</v>
      </c>
      <c r="AM603" s="3">
        <f t="shared" si="441"/>
        <v>38.630000000000003</v>
      </c>
      <c r="AN603" s="3">
        <f t="shared" si="442"/>
        <v>7.32</v>
      </c>
      <c r="AO603" s="3">
        <f t="shared" si="443"/>
        <v>1.9219999999999999</v>
      </c>
      <c r="AP603" s="85"/>
      <c r="AQ603" s="3" t="str">
        <f t="shared" si="444"/>
        <v>1.29</v>
      </c>
      <c r="AR603" s="3" t="str">
        <f t="shared" si="445"/>
        <v>1.30</v>
      </c>
      <c r="AS603" s="3">
        <f t="shared" si="446"/>
        <v>38.630000000000003</v>
      </c>
      <c r="AT603" s="3">
        <f t="shared" si="447"/>
        <v>7.32</v>
      </c>
      <c r="AU603" s="3">
        <f t="shared" si="448"/>
        <v>1.9219999999999999</v>
      </c>
      <c r="AV603" s="85"/>
      <c r="AW603" s="3" t="str">
        <f t="shared" si="449"/>
        <v>1.29</v>
      </c>
      <c r="AX603" s="3" t="str">
        <f t="shared" si="450"/>
        <v>1.30</v>
      </c>
      <c r="AY603" s="3">
        <f t="shared" si="451"/>
        <v>38.630000000000003</v>
      </c>
      <c r="AZ603" s="3">
        <f t="shared" si="452"/>
        <v>7.32</v>
      </c>
      <c r="BA603" s="3">
        <f t="shared" si="453"/>
        <v>1.9219999999999999</v>
      </c>
      <c r="BB603" s="85"/>
      <c r="BC603" s="3" t="str">
        <f t="shared" si="454"/>
        <v>1.29</v>
      </c>
      <c r="BD603" s="3" t="str">
        <f t="shared" si="455"/>
        <v>1.30</v>
      </c>
      <c r="BE603" s="3">
        <f t="shared" si="456"/>
        <v>38.630000000000003</v>
      </c>
      <c r="BF603" s="3">
        <f t="shared" si="457"/>
        <v>7.32</v>
      </c>
      <c r="BG603" s="3">
        <f t="shared" si="458"/>
        <v>1.9219999999999999</v>
      </c>
    </row>
    <row r="604" spans="1:59" x14ac:dyDescent="0.3">
      <c r="A604" s="1" t="str">
        <f>'Forward collapse simulation'!B614</f>
        <v>1.30</v>
      </c>
      <c r="B604" s="37" t="str">
        <f>IF('Forward collapse simulation'!C614="","-",'Forward collapse simulation'!C614)</f>
        <v>-</v>
      </c>
      <c r="C604" s="85">
        <f>'Forward collapse simulation'!E614</f>
        <v>317.02</v>
      </c>
      <c r="D604" s="85">
        <f>'Forward collapse simulation'!F614</f>
        <v>-62.21</v>
      </c>
      <c r="E604" s="85">
        <f>'Forward collapse simulation'!D614</f>
        <v>1.1200000000000001</v>
      </c>
      <c r="F604" s="85"/>
      <c r="G604" s="3" t="str">
        <f t="shared" si="414"/>
        <v>1.30</v>
      </c>
      <c r="H604" s="3" t="str">
        <f t="shared" si="415"/>
        <v>-</v>
      </c>
      <c r="I604" s="3">
        <f t="shared" si="416"/>
        <v>317.02</v>
      </c>
      <c r="J604" s="3">
        <f t="shared" si="417"/>
        <v>-62.21</v>
      </c>
      <c r="K604" s="3">
        <f t="shared" si="418"/>
        <v>1.0080000000000002</v>
      </c>
      <c r="L604" s="85"/>
      <c r="M604" s="3" t="str">
        <f t="shared" si="419"/>
        <v>1.30</v>
      </c>
      <c r="N604" s="3" t="str">
        <f t="shared" si="420"/>
        <v>-</v>
      </c>
      <c r="O604" s="3">
        <f t="shared" si="421"/>
        <v>317.02</v>
      </c>
      <c r="P604" s="3">
        <f t="shared" si="422"/>
        <v>-62.21</v>
      </c>
      <c r="Q604" s="3">
        <f t="shared" si="423"/>
        <v>0.89600000000000013</v>
      </c>
      <c r="R604" s="85"/>
      <c r="S604" s="3" t="str">
        <f t="shared" si="424"/>
        <v>1.30</v>
      </c>
      <c r="T604" s="3" t="str">
        <f t="shared" si="425"/>
        <v>-</v>
      </c>
      <c r="U604" s="3">
        <f t="shared" si="426"/>
        <v>317.02</v>
      </c>
      <c r="V604" s="3">
        <f t="shared" si="427"/>
        <v>-62.21</v>
      </c>
      <c r="W604" s="3">
        <f t="shared" si="428"/>
        <v>0.78400000000000003</v>
      </c>
      <c r="X604" s="85"/>
      <c r="Y604" s="3" t="str">
        <f t="shared" si="429"/>
        <v>1.30</v>
      </c>
      <c r="Z604" s="3" t="str">
        <f t="shared" si="430"/>
        <v>-</v>
      </c>
      <c r="AA604" s="3">
        <f t="shared" si="431"/>
        <v>317.02</v>
      </c>
      <c r="AB604" s="3">
        <f t="shared" si="432"/>
        <v>-62.21</v>
      </c>
      <c r="AC604" s="3">
        <f t="shared" si="433"/>
        <v>0.67200000000000004</v>
      </c>
      <c r="AD604" s="85"/>
      <c r="AE604" s="3" t="str">
        <f t="shared" si="434"/>
        <v>1.30</v>
      </c>
      <c r="AF604" s="3" t="str">
        <f t="shared" si="435"/>
        <v>-</v>
      </c>
      <c r="AG604" s="3">
        <f t="shared" si="436"/>
        <v>317.02</v>
      </c>
      <c r="AH604" s="3">
        <f t="shared" si="437"/>
        <v>-62.21</v>
      </c>
      <c r="AI604" s="3">
        <f t="shared" si="438"/>
        <v>0.56000000000000005</v>
      </c>
      <c r="AJ604" s="85"/>
      <c r="AK604" s="3" t="str">
        <f t="shared" si="439"/>
        <v>1.30</v>
      </c>
      <c r="AL604" s="3" t="str">
        <f t="shared" si="440"/>
        <v>-</v>
      </c>
      <c r="AM604" s="3">
        <f t="shared" si="441"/>
        <v>317.02</v>
      </c>
      <c r="AN604" s="3">
        <f t="shared" si="442"/>
        <v>-62.21</v>
      </c>
      <c r="AO604" s="3">
        <f t="shared" si="443"/>
        <v>0.44800000000000006</v>
      </c>
      <c r="AP604" s="85"/>
      <c r="AQ604" s="3" t="str">
        <f t="shared" si="444"/>
        <v>1.30</v>
      </c>
      <c r="AR604" s="3" t="str">
        <f t="shared" si="445"/>
        <v>-</v>
      </c>
      <c r="AS604" s="3">
        <f t="shared" si="446"/>
        <v>317.02</v>
      </c>
      <c r="AT604" s="3">
        <f t="shared" si="447"/>
        <v>-62.21</v>
      </c>
      <c r="AU604" s="3">
        <f t="shared" si="448"/>
        <v>0.33600000000000002</v>
      </c>
      <c r="AV604" s="85"/>
      <c r="AW604" s="3" t="str">
        <f t="shared" si="449"/>
        <v>1.30</v>
      </c>
      <c r="AX604" s="3" t="str">
        <f t="shared" si="450"/>
        <v>-</v>
      </c>
      <c r="AY604" s="3">
        <f t="shared" si="451"/>
        <v>317.02</v>
      </c>
      <c r="AZ604" s="3">
        <f t="shared" si="452"/>
        <v>-62.21</v>
      </c>
      <c r="BA604" s="3">
        <f t="shared" si="453"/>
        <v>0.22400000000000003</v>
      </c>
      <c r="BB604" s="85"/>
      <c r="BC604" s="3" t="str">
        <f t="shared" si="454"/>
        <v>1.30</v>
      </c>
      <c r="BD604" s="3" t="str">
        <f t="shared" si="455"/>
        <v>-</v>
      </c>
      <c r="BE604" s="3">
        <f t="shared" si="456"/>
        <v>317.02</v>
      </c>
      <c r="BF604" s="3">
        <f t="shared" si="457"/>
        <v>-62.21</v>
      </c>
      <c r="BG604" s="3">
        <f t="shared" si="458"/>
        <v>0.11200000000000002</v>
      </c>
    </row>
    <row r="605" spans="1:59" x14ac:dyDescent="0.3">
      <c r="A605" s="1" t="str">
        <f>'Forward collapse simulation'!B615</f>
        <v>1.30</v>
      </c>
      <c r="B605" s="37" t="str">
        <f>IF('Forward collapse simulation'!C615="","-",'Forward collapse simulation'!C615)</f>
        <v>-</v>
      </c>
      <c r="C605" s="85">
        <f>'Forward collapse simulation'!E615</f>
        <v>315.11</v>
      </c>
      <c r="D605" s="85">
        <f>'Forward collapse simulation'!F615</f>
        <v>-21.29</v>
      </c>
      <c r="E605" s="85">
        <f>'Forward collapse simulation'!D615</f>
        <v>1.65</v>
      </c>
      <c r="F605" s="85"/>
      <c r="G605" s="3" t="str">
        <f t="shared" si="414"/>
        <v>1.30</v>
      </c>
      <c r="H605" s="3" t="str">
        <f t="shared" si="415"/>
        <v>-</v>
      </c>
      <c r="I605" s="3">
        <f t="shared" si="416"/>
        <v>315.11</v>
      </c>
      <c r="J605" s="3">
        <f t="shared" si="417"/>
        <v>-21.29</v>
      </c>
      <c r="K605" s="3">
        <f t="shared" si="418"/>
        <v>1.4849999999999999</v>
      </c>
      <c r="L605" s="85"/>
      <c r="M605" s="3" t="str">
        <f t="shared" si="419"/>
        <v>1.30</v>
      </c>
      <c r="N605" s="3" t="str">
        <f t="shared" si="420"/>
        <v>-</v>
      </c>
      <c r="O605" s="3">
        <f t="shared" si="421"/>
        <v>315.11</v>
      </c>
      <c r="P605" s="3">
        <f t="shared" si="422"/>
        <v>-21.29</v>
      </c>
      <c r="Q605" s="3">
        <f t="shared" si="423"/>
        <v>1.32</v>
      </c>
      <c r="R605" s="85"/>
      <c r="S605" s="3" t="str">
        <f t="shared" si="424"/>
        <v>1.30</v>
      </c>
      <c r="T605" s="3" t="str">
        <f t="shared" si="425"/>
        <v>-</v>
      </c>
      <c r="U605" s="3">
        <f t="shared" si="426"/>
        <v>315.11</v>
      </c>
      <c r="V605" s="3">
        <f t="shared" si="427"/>
        <v>-21.29</v>
      </c>
      <c r="W605" s="3">
        <f t="shared" si="428"/>
        <v>1.1549999999999998</v>
      </c>
      <c r="X605" s="85"/>
      <c r="Y605" s="3" t="str">
        <f t="shared" si="429"/>
        <v>1.30</v>
      </c>
      <c r="Z605" s="3" t="str">
        <f t="shared" si="430"/>
        <v>-</v>
      </c>
      <c r="AA605" s="3">
        <f t="shared" si="431"/>
        <v>315.11</v>
      </c>
      <c r="AB605" s="3">
        <f t="shared" si="432"/>
        <v>-21.29</v>
      </c>
      <c r="AC605" s="3">
        <f t="shared" si="433"/>
        <v>0.98999999999999988</v>
      </c>
      <c r="AD605" s="85"/>
      <c r="AE605" s="3" t="str">
        <f t="shared" si="434"/>
        <v>1.30</v>
      </c>
      <c r="AF605" s="3" t="str">
        <f t="shared" si="435"/>
        <v>-</v>
      </c>
      <c r="AG605" s="3">
        <f t="shared" si="436"/>
        <v>315.11</v>
      </c>
      <c r="AH605" s="3">
        <f t="shared" si="437"/>
        <v>-21.29</v>
      </c>
      <c r="AI605" s="3">
        <f t="shared" si="438"/>
        <v>0.82499999999999996</v>
      </c>
      <c r="AJ605" s="85"/>
      <c r="AK605" s="3" t="str">
        <f t="shared" si="439"/>
        <v>1.30</v>
      </c>
      <c r="AL605" s="3" t="str">
        <f t="shared" si="440"/>
        <v>-</v>
      </c>
      <c r="AM605" s="3">
        <f t="shared" si="441"/>
        <v>315.11</v>
      </c>
      <c r="AN605" s="3">
        <f t="shared" si="442"/>
        <v>-21.29</v>
      </c>
      <c r="AO605" s="3">
        <f t="shared" si="443"/>
        <v>0.66</v>
      </c>
      <c r="AP605" s="85"/>
      <c r="AQ605" s="3" t="str">
        <f t="shared" si="444"/>
        <v>1.30</v>
      </c>
      <c r="AR605" s="3" t="str">
        <f t="shared" si="445"/>
        <v>-</v>
      </c>
      <c r="AS605" s="3">
        <f t="shared" si="446"/>
        <v>315.11</v>
      </c>
      <c r="AT605" s="3">
        <f t="shared" si="447"/>
        <v>-21.29</v>
      </c>
      <c r="AU605" s="3">
        <f t="shared" si="448"/>
        <v>0.49499999999999994</v>
      </c>
      <c r="AV605" s="85"/>
      <c r="AW605" s="3" t="str">
        <f t="shared" si="449"/>
        <v>1.30</v>
      </c>
      <c r="AX605" s="3" t="str">
        <f t="shared" si="450"/>
        <v>-</v>
      </c>
      <c r="AY605" s="3">
        <f t="shared" si="451"/>
        <v>315.11</v>
      </c>
      <c r="AZ605" s="3">
        <f t="shared" si="452"/>
        <v>-21.29</v>
      </c>
      <c r="BA605" s="3">
        <f t="shared" si="453"/>
        <v>0.33</v>
      </c>
      <c r="BB605" s="85"/>
      <c r="BC605" s="3" t="str">
        <f t="shared" si="454"/>
        <v>1.30</v>
      </c>
      <c r="BD605" s="3" t="str">
        <f t="shared" si="455"/>
        <v>-</v>
      </c>
      <c r="BE605" s="3">
        <f t="shared" si="456"/>
        <v>315.11</v>
      </c>
      <c r="BF605" s="3">
        <f t="shared" si="457"/>
        <v>-21.29</v>
      </c>
      <c r="BG605" s="3">
        <f t="shared" si="458"/>
        <v>0.16500000000000001</v>
      </c>
    </row>
    <row r="606" spans="1:59" x14ac:dyDescent="0.3">
      <c r="A606" s="1" t="str">
        <f>'Forward collapse simulation'!B616</f>
        <v>1.30</v>
      </c>
      <c r="B606" s="37" t="str">
        <f>IF('Forward collapse simulation'!C616="","-",'Forward collapse simulation'!C616)</f>
        <v>-</v>
      </c>
      <c r="C606" s="85">
        <f>'Forward collapse simulation'!E616</f>
        <v>311.36</v>
      </c>
      <c r="D606" s="85">
        <f>'Forward collapse simulation'!F616</f>
        <v>-9.76</v>
      </c>
      <c r="E606" s="85">
        <f>'Forward collapse simulation'!D616</f>
        <v>1.4930000000000001</v>
      </c>
      <c r="F606" s="85"/>
      <c r="G606" s="3" t="str">
        <f t="shared" si="414"/>
        <v>1.30</v>
      </c>
      <c r="H606" s="3" t="str">
        <f t="shared" si="415"/>
        <v>-</v>
      </c>
      <c r="I606" s="3">
        <f t="shared" si="416"/>
        <v>311.36</v>
      </c>
      <c r="J606" s="3">
        <f t="shared" si="417"/>
        <v>-9.76</v>
      </c>
      <c r="K606" s="3">
        <f t="shared" si="418"/>
        <v>1.3437000000000001</v>
      </c>
      <c r="L606" s="85"/>
      <c r="M606" s="3" t="str">
        <f t="shared" si="419"/>
        <v>1.30</v>
      </c>
      <c r="N606" s="3" t="str">
        <f t="shared" si="420"/>
        <v>-</v>
      </c>
      <c r="O606" s="3">
        <f t="shared" si="421"/>
        <v>311.36</v>
      </c>
      <c r="P606" s="3">
        <f t="shared" si="422"/>
        <v>-9.76</v>
      </c>
      <c r="Q606" s="3">
        <f t="shared" si="423"/>
        <v>1.1944000000000001</v>
      </c>
      <c r="R606" s="85"/>
      <c r="S606" s="3" t="str">
        <f t="shared" si="424"/>
        <v>1.30</v>
      </c>
      <c r="T606" s="3" t="str">
        <f t="shared" si="425"/>
        <v>-</v>
      </c>
      <c r="U606" s="3">
        <f t="shared" si="426"/>
        <v>311.36</v>
      </c>
      <c r="V606" s="3">
        <f t="shared" si="427"/>
        <v>-9.76</v>
      </c>
      <c r="W606" s="3">
        <f t="shared" si="428"/>
        <v>1.0450999999999999</v>
      </c>
      <c r="X606" s="85"/>
      <c r="Y606" s="3" t="str">
        <f t="shared" si="429"/>
        <v>1.30</v>
      </c>
      <c r="Z606" s="3" t="str">
        <f t="shared" si="430"/>
        <v>-</v>
      </c>
      <c r="AA606" s="3">
        <f t="shared" si="431"/>
        <v>311.36</v>
      </c>
      <c r="AB606" s="3">
        <f t="shared" si="432"/>
        <v>-9.76</v>
      </c>
      <c r="AC606" s="3">
        <f t="shared" si="433"/>
        <v>0.89580000000000004</v>
      </c>
      <c r="AD606" s="85"/>
      <c r="AE606" s="3" t="str">
        <f t="shared" si="434"/>
        <v>1.30</v>
      </c>
      <c r="AF606" s="3" t="str">
        <f t="shared" si="435"/>
        <v>-</v>
      </c>
      <c r="AG606" s="3">
        <f t="shared" si="436"/>
        <v>311.36</v>
      </c>
      <c r="AH606" s="3">
        <f t="shared" si="437"/>
        <v>-9.76</v>
      </c>
      <c r="AI606" s="3">
        <f t="shared" si="438"/>
        <v>0.74650000000000005</v>
      </c>
      <c r="AJ606" s="85"/>
      <c r="AK606" s="3" t="str">
        <f t="shared" si="439"/>
        <v>1.30</v>
      </c>
      <c r="AL606" s="3" t="str">
        <f t="shared" si="440"/>
        <v>-</v>
      </c>
      <c r="AM606" s="3">
        <f t="shared" si="441"/>
        <v>311.36</v>
      </c>
      <c r="AN606" s="3">
        <f t="shared" si="442"/>
        <v>-9.76</v>
      </c>
      <c r="AO606" s="3">
        <f t="shared" si="443"/>
        <v>0.59720000000000006</v>
      </c>
      <c r="AP606" s="85"/>
      <c r="AQ606" s="3" t="str">
        <f t="shared" si="444"/>
        <v>1.30</v>
      </c>
      <c r="AR606" s="3" t="str">
        <f t="shared" si="445"/>
        <v>-</v>
      </c>
      <c r="AS606" s="3">
        <f t="shared" si="446"/>
        <v>311.36</v>
      </c>
      <c r="AT606" s="3">
        <f t="shared" si="447"/>
        <v>-9.76</v>
      </c>
      <c r="AU606" s="3">
        <f t="shared" si="448"/>
        <v>0.44790000000000002</v>
      </c>
      <c r="AV606" s="85"/>
      <c r="AW606" s="3" t="str">
        <f t="shared" si="449"/>
        <v>1.30</v>
      </c>
      <c r="AX606" s="3" t="str">
        <f t="shared" si="450"/>
        <v>-</v>
      </c>
      <c r="AY606" s="3">
        <f t="shared" si="451"/>
        <v>311.36</v>
      </c>
      <c r="AZ606" s="3">
        <f t="shared" si="452"/>
        <v>-9.76</v>
      </c>
      <c r="BA606" s="3">
        <f t="shared" si="453"/>
        <v>0.29860000000000003</v>
      </c>
      <c r="BB606" s="85"/>
      <c r="BC606" s="3" t="str">
        <f t="shared" si="454"/>
        <v>1.30</v>
      </c>
      <c r="BD606" s="3" t="str">
        <f t="shared" si="455"/>
        <v>-</v>
      </c>
      <c r="BE606" s="3">
        <f t="shared" si="456"/>
        <v>311.36</v>
      </c>
      <c r="BF606" s="3">
        <f t="shared" si="457"/>
        <v>-9.76</v>
      </c>
      <c r="BG606" s="3">
        <f t="shared" si="458"/>
        <v>0.14930000000000002</v>
      </c>
    </row>
    <row r="607" spans="1:59" x14ac:dyDescent="0.3">
      <c r="A607" s="1" t="str">
        <f>'Forward collapse simulation'!B617</f>
        <v>1.30</v>
      </c>
      <c r="B607" s="37" t="str">
        <f>IF('Forward collapse simulation'!C617="","-",'Forward collapse simulation'!C617)</f>
        <v>-</v>
      </c>
      <c r="C607" s="85">
        <f>'Forward collapse simulation'!E617</f>
        <v>310.02999999999997</v>
      </c>
      <c r="D607" s="85">
        <f>'Forward collapse simulation'!F617</f>
        <v>2.04</v>
      </c>
      <c r="E607" s="85">
        <f>'Forward collapse simulation'!D617</f>
        <v>1.234</v>
      </c>
      <c r="F607" s="85"/>
      <c r="G607" s="3" t="str">
        <f t="shared" si="414"/>
        <v>1.30</v>
      </c>
      <c r="H607" s="3" t="str">
        <f t="shared" si="415"/>
        <v>-</v>
      </c>
      <c r="I607" s="3">
        <f t="shared" si="416"/>
        <v>310.02999999999997</v>
      </c>
      <c r="J607" s="3">
        <f t="shared" si="417"/>
        <v>2.04</v>
      </c>
      <c r="K607" s="3">
        <f t="shared" si="418"/>
        <v>1.1106</v>
      </c>
      <c r="L607" s="85"/>
      <c r="M607" s="3" t="str">
        <f t="shared" si="419"/>
        <v>1.30</v>
      </c>
      <c r="N607" s="3" t="str">
        <f t="shared" si="420"/>
        <v>-</v>
      </c>
      <c r="O607" s="3">
        <f t="shared" si="421"/>
        <v>310.02999999999997</v>
      </c>
      <c r="P607" s="3">
        <f t="shared" si="422"/>
        <v>2.04</v>
      </c>
      <c r="Q607" s="3">
        <f t="shared" si="423"/>
        <v>0.98720000000000008</v>
      </c>
      <c r="R607" s="85"/>
      <c r="S607" s="3" t="str">
        <f t="shared" si="424"/>
        <v>1.30</v>
      </c>
      <c r="T607" s="3" t="str">
        <f t="shared" si="425"/>
        <v>-</v>
      </c>
      <c r="U607" s="3">
        <f t="shared" si="426"/>
        <v>310.02999999999997</v>
      </c>
      <c r="V607" s="3">
        <f t="shared" si="427"/>
        <v>2.04</v>
      </c>
      <c r="W607" s="3">
        <f t="shared" si="428"/>
        <v>0.8637999999999999</v>
      </c>
      <c r="X607" s="85"/>
      <c r="Y607" s="3" t="str">
        <f t="shared" si="429"/>
        <v>1.30</v>
      </c>
      <c r="Z607" s="3" t="str">
        <f t="shared" si="430"/>
        <v>-</v>
      </c>
      <c r="AA607" s="3">
        <f t="shared" si="431"/>
        <v>310.02999999999997</v>
      </c>
      <c r="AB607" s="3">
        <f t="shared" si="432"/>
        <v>2.04</v>
      </c>
      <c r="AC607" s="3">
        <f t="shared" si="433"/>
        <v>0.74039999999999995</v>
      </c>
      <c r="AD607" s="85"/>
      <c r="AE607" s="3" t="str">
        <f t="shared" si="434"/>
        <v>1.30</v>
      </c>
      <c r="AF607" s="3" t="str">
        <f t="shared" si="435"/>
        <v>-</v>
      </c>
      <c r="AG607" s="3">
        <f t="shared" si="436"/>
        <v>310.02999999999997</v>
      </c>
      <c r="AH607" s="3">
        <f t="shared" si="437"/>
        <v>2.04</v>
      </c>
      <c r="AI607" s="3">
        <f t="shared" si="438"/>
        <v>0.61699999999999999</v>
      </c>
      <c r="AJ607" s="85"/>
      <c r="AK607" s="3" t="str">
        <f t="shared" si="439"/>
        <v>1.30</v>
      </c>
      <c r="AL607" s="3" t="str">
        <f t="shared" si="440"/>
        <v>-</v>
      </c>
      <c r="AM607" s="3">
        <f t="shared" si="441"/>
        <v>310.02999999999997</v>
      </c>
      <c r="AN607" s="3">
        <f t="shared" si="442"/>
        <v>2.04</v>
      </c>
      <c r="AO607" s="3">
        <f t="shared" si="443"/>
        <v>0.49360000000000004</v>
      </c>
      <c r="AP607" s="85"/>
      <c r="AQ607" s="3" t="str">
        <f t="shared" si="444"/>
        <v>1.30</v>
      </c>
      <c r="AR607" s="3" t="str">
        <f t="shared" si="445"/>
        <v>-</v>
      </c>
      <c r="AS607" s="3">
        <f t="shared" si="446"/>
        <v>310.02999999999997</v>
      </c>
      <c r="AT607" s="3">
        <f t="shared" si="447"/>
        <v>2.04</v>
      </c>
      <c r="AU607" s="3">
        <f t="shared" si="448"/>
        <v>0.37019999999999997</v>
      </c>
      <c r="AV607" s="85"/>
      <c r="AW607" s="3" t="str">
        <f t="shared" si="449"/>
        <v>1.30</v>
      </c>
      <c r="AX607" s="3" t="str">
        <f t="shared" si="450"/>
        <v>-</v>
      </c>
      <c r="AY607" s="3">
        <f t="shared" si="451"/>
        <v>310.02999999999997</v>
      </c>
      <c r="AZ607" s="3">
        <f t="shared" si="452"/>
        <v>2.04</v>
      </c>
      <c r="BA607" s="3">
        <f t="shared" si="453"/>
        <v>0.24680000000000002</v>
      </c>
      <c r="BB607" s="85"/>
      <c r="BC607" s="3" t="str">
        <f t="shared" si="454"/>
        <v>1.30</v>
      </c>
      <c r="BD607" s="3" t="str">
        <f t="shared" si="455"/>
        <v>-</v>
      </c>
      <c r="BE607" s="3">
        <f t="shared" si="456"/>
        <v>310.02999999999997</v>
      </c>
      <c r="BF607" s="3">
        <f t="shared" si="457"/>
        <v>2.04</v>
      </c>
      <c r="BG607" s="3">
        <f t="shared" si="458"/>
        <v>0.12340000000000001</v>
      </c>
    </row>
    <row r="608" spans="1:59" x14ac:dyDescent="0.3">
      <c r="A608" s="1" t="str">
        <f>'Forward collapse simulation'!B618</f>
        <v>1.30</v>
      </c>
      <c r="B608" s="37" t="str">
        <f>IF('Forward collapse simulation'!C618="","-",'Forward collapse simulation'!C618)</f>
        <v>-</v>
      </c>
      <c r="C608" s="85">
        <f>'Forward collapse simulation'!E618</f>
        <v>310.47000000000003</v>
      </c>
      <c r="D608" s="85">
        <f>'Forward collapse simulation'!F618</f>
        <v>12.12</v>
      </c>
      <c r="E608" s="85">
        <f>'Forward collapse simulation'!D618</f>
        <v>1.034</v>
      </c>
      <c r="F608" s="85"/>
      <c r="G608" s="3" t="str">
        <f t="shared" si="414"/>
        <v>1.30</v>
      </c>
      <c r="H608" s="3" t="str">
        <f t="shared" si="415"/>
        <v>-</v>
      </c>
      <c r="I608" s="3">
        <f t="shared" si="416"/>
        <v>310.47000000000003</v>
      </c>
      <c r="J608" s="3">
        <f t="shared" si="417"/>
        <v>12.12</v>
      </c>
      <c r="K608" s="3">
        <f t="shared" si="418"/>
        <v>0.93060000000000009</v>
      </c>
      <c r="L608" s="85"/>
      <c r="M608" s="3" t="str">
        <f t="shared" si="419"/>
        <v>1.30</v>
      </c>
      <c r="N608" s="3" t="str">
        <f t="shared" si="420"/>
        <v>-</v>
      </c>
      <c r="O608" s="3">
        <f t="shared" si="421"/>
        <v>310.47000000000003</v>
      </c>
      <c r="P608" s="3">
        <f t="shared" si="422"/>
        <v>12.12</v>
      </c>
      <c r="Q608" s="3">
        <f t="shared" si="423"/>
        <v>0.82720000000000005</v>
      </c>
      <c r="R608" s="85"/>
      <c r="S608" s="3" t="str">
        <f t="shared" si="424"/>
        <v>1.30</v>
      </c>
      <c r="T608" s="3" t="str">
        <f t="shared" si="425"/>
        <v>-</v>
      </c>
      <c r="U608" s="3">
        <f t="shared" si="426"/>
        <v>310.47000000000003</v>
      </c>
      <c r="V608" s="3">
        <f t="shared" si="427"/>
        <v>12.12</v>
      </c>
      <c r="W608" s="3">
        <f t="shared" si="428"/>
        <v>0.7238</v>
      </c>
      <c r="X608" s="85"/>
      <c r="Y608" s="3" t="str">
        <f t="shared" si="429"/>
        <v>1.30</v>
      </c>
      <c r="Z608" s="3" t="str">
        <f t="shared" si="430"/>
        <v>-</v>
      </c>
      <c r="AA608" s="3">
        <f t="shared" si="431"/>
        <v>310.47000000000003</v>
      </c>
      <c r="AB608" s="3">
        <f t="shared" si="432"/>
        <v>12.12</v>
      </c>
      <c r="AC608" s="3">
        <f t="shared" si="433"/>
        <v>0.62039999999999995</v>
      </c>
      <c r="AD608" s="85"/>
      <c r="AE608" s="3" t="str">
        <f t="shared" si="434"/>
        <v>1.30</v>
      </c>
      <c r="AF608" s="3" t="str">
        <f t="shared" si="435"/>
        <v>-</v>
      </c>
      <c r="AG608" s="3">
        <f t="shared" si="436"/>
        <v>310.47000000000003</v>
      </c>
      <c r="AH608" s="3">
        <f t="shared" si="437"/>
        <v>12.12</v>
      </c>
      <c r="AI608" s="3">
        <f t="shared" si="438"/>
        <v>0.51700000000000002</v>
      </c>
      <c r="AJ608" s="85"/>
      <c r="AK608" s="3" t="str">
        <f t="shared" si="439"/>
        <v>1.30</v>
      </c>
      <c r="AL608" s="3" t="str">
        <f t="shared" si="440"/>
        <v>-</v>
      </c>
      <c r="AM608" s="3">
        <f t="shared" si="441"/>
        <v>310.47000000000003</v>
      </c>
      <c r="AN608" s="3">
        <f t="shared" si="442"/>
        <v>12.12</v>
      </c>
      <c r="AO608" s="3">
        <f t="shared" si="443"/>
        <v>0.41360000000000002</v>
      </c>
      <c r="AP608" s="85"/>
      <c r="AQ608" s="3" t="str">
        <f t="shared" si="444"/>
        <v>1.30</v>
      </c>
      <c r="AR608" s="3" t="str">
        <f t="shared" si="445"/>
        <v>-</v>
      </c>
      <c r="AS608" s="3">
        <f t="shared" si="446"/>
        <v>310.47000000000003</v>
      </c>
      <c r="AT608" s="3">
        <f t="shared" si="447"/>
        <v>12.12</v>
      </c>
      <c r="AU608" s="3">
        <f t="shared" si="448"/>
        <v>0.31019999999999998</v>
      </c>
      <c r="AV608" s="85"/>
      <c r="AW608" s="3" t="str">
        <f t="shared" si="449"/>
        <v>1.30</v>
      </c>
      <c r="AX608" s="3" t="str">
        <f t="shared" si="450"/>
        <v>-</v>
      </c>
      <c r="AY608" s="3">
        <f t="shared" si="451"/>
        <v>310.47000000000003</v>
      </c>
      <c r="AZ608" s="3">
        <f t="shared" si="452"/>
        <v>12.12</v>
      </c>
      <c r="BA608" s="3">
        <f t="shared" si="453"/>
        <v>0.20680000000000001</v>
      </c>
      <c r="BB608" s="85"/>
      <c r="BC608" s="3" t="str">
        <f t="shared" si="454"/>
        <v>1.30</v>
      </c>
      <c r="BD608" s="3" t="str">
        <f t="shared" si="455"/>
        <v>-</v>
      </c>
      <c r="BE608" s="3">
        <f t="shared" si="456"/>
        <v>310.47000000000003</v>
      </c>
      <c r="BF608" s="3">
        <f t="shared" si="457"/>
        <v>12.12</v>
      </c>
      <c r="BG608" s="3">
        <f t="shared" si="458"/>
        <v>0.10340000000000001</v>
      </c>
    </row>
    <row r="609" spans="1:59" x14ac:dyDescent="0.3">
      <c r="A609" s="1" t="str">
        <f>'Forward collapse simulation'!B619</f>
        <v>1.30</v>
      </c>
      <c r="B609" s="37" t="str">
        <f>IF('Forward collapse simulation'!C619="","-",'Forward collapse simulation'!C619)</f>
        <v>-</v>
      </c>
      <c r="C609" s="85">
        <f>'Forward collapse simulation'!E619</f>
        <v>313.39</v>
      </c>
      <c r="D609" s="85">
        <f>'Forward collapse simulation'!F619</f>
        <v>32.42</v>
      </c>
      <c r="E609" s="85">
        <f>'Forward collapse simulation'!D619</f>
        <v>0.98099999999999998</v>
      </c>
      <c r="F609" s="85"/>
      <c r="G609" s="3" t="str">
        <f t="shared" si="414"/>
        <v>1.30</v>
      </c>
      <c r="H609" s="3" t="str">
        <f t="shared" si="415"/>
        <v>-</v>
      </c>
      <c r="I609" s="3">
        <f t="shared" si="416"/>
        <v>313.39</v>
      </c>
      <c r="J609" s="3">
        <f t="shared" si="417"/>
        <v>32.42</v>
      </c>
      <c r="K609" s="3">
        <f t="shared" si="418"/>
        <v>0.88290000000000002</v>
      </c>
      <c r="L609" s="85"/>
      <c r="M609" s="3" t="str">
        <f t="shared" si="419"/>
        <v>1.30</v>
      </c>
      <c r="N609" s="3" t="str">
        <f t="shared" si="420"/>
        <v>-</v>
      </c>
      <c r="O609" s="3">
        <f t="shared" si="421"/>
        <v>313.39</v>
      </c>
      <c r="P609" s="3">
        <f t="shared" si="422"/>
        <v>32.42</v>
      </c>
      <c r="Q609" s="3">
        <f t="shared" si="423"/>
        <v>0.78480000000000005</v>
      </c>
      <c r="R609" s="85"/>
      <c r="S609" s="3" t="str">
        <f t="shared" si="424"/>
        <v>1.30</v>
      </c>
      <c r="T609" s="3" t="str">
        <f t="shared" si="425"/>
        <v>-</v>
      </c>
      <c r="U609" s="3">
        <f t="shared" si="426"/>
        <v>313.39</v>
      </c>
      <c r="V609" s="3">
        <f t="shared" si="427"/>
        <v>32.42</v>
      </c>
      <c r="W609" s="3">
        <f t="shared" si="428"/>
        <v>0.68669999999999998</v>
      </c>
      <c r="X609" s="85"/>
      <c r="Y609" s="3" t="str">
        <f t="shared" si="429"/>
        <v>1.30</v>
      </c>
      <c r="Z609" s="3" t="str">
        <f t="shared" si="430"/>
        <v>-</v>
      </c>
      <c r="AA609" s="3">
        <f t="shared" si="431"/>
        <v>313.39</v>
      </c>
      <c r="AB609" s="3">
        <f t="shared" si="432"/>
        <v>32.42</v>
      </c>
      <c r="AC609" s="3">
        <f t="shared" si="433"/>
        <v>0.58860000000000001</v>
      </c>
      <c r="AD609" s="85"/>
      <c r="AE609" s="3" t="str">
        <f t="shared" si="434"/>
        <v>1.30</v>
      </c>
      <c r="AF609" s="3" t="str">
        <f t="shared" si="435"/>
        <v>-</v>
      </c>
      <c r="AG609" s="3">
        <f t="shared" si="436"/>
        <v>313.39</v>
      </c>
      <c r="AH609" s="3">
        <f t="shared" si="437"/>
        <v>32.42</v>
      </c>
      <c r="AI609" s="3">
        <f t="shared" si="438"/>
        <v>0.49049999999999999</v>
      </c>
      <c r="AJ609" s="85"/>
      <c r="AK609" s="3" t="str">
        <f t="shared" si="439"/>
        <v>1.30</v>
      </c>
      <c r="AL609" s="3" t="str">
        <f t="shared" si="440"/>
        <v>-</v>
      </c>
      <c r="AM609" s="3">
        <f t="shared" si="441"/>
        <v>313.39</v>
      </c>
      <c r="AN609" s="3">
        <f t="shared" si="442"/>
        <v>32.42</v>
      </c>
      <c r="AO609" s="3">
        <f t="shared" si="443"/>
        <v>0.39240000000000003</v>
      </c>
      <c r="AP609" s="85"/>
      <c r="AQ609" s="3" t="str">
        <f t="shared" si="444"/>
        <v>1.30</v>
      </c>
      <c r="AR609" s="3" t="str">
        <f t="shared" si="445"/>
        <v>-</v>
      </c>
      <c r="AS609" s="3">
        <f t="shared" si="446"/>
        <v>313.39</v>
      </c>
      <c r="AT609" s="3">
        <f t="shared" si="447"/>
        <v>32.42</v>
      </c>
      <c r="AU609" s="3">
        <f t="shared" si="448"/>
        <v>0.29430000000000001</v>
      </c>
      <c r="AV609" s="85"/>
      <c r="AW609" s="3" t="str">
        <f t="shared" si="449"/>
        <v>1.30</v>
      </c>
      <c r="AX609" s="3" t="str">
        <f t="shared" si="450"/>
        <v>-</v>
      </c>
      <c r="AY609" s="3">
        <f t="shared" si="451"/>
        <v>313.39</v>
      </c>
      <c r="AZ609" s="3">
        <f t="shared" si="452"/>
        <v>32.42</v>
      </c>
      <c r="BA609" s="3">
        <f t="shared" si="453"/>
        <v>0.19620000000000001</v>
      </c>
      <c r="BB609" s="85"/>
      <c r="BC609" s="3" t="str">
        <f t="shared" si="454"/>
        <v>1.30</v>
      </c>
      <c r="BD609" s="3" t="str">
        <f t="shared" si="455"/>
        <v>-</v>
      </c>
      <c r="BE609" s="3">
        <f t="shared" si="456"/>
        <v>313.39</v>
      </c>
      <c r="BF609" s="3">
        <f t="shared" si="457"/>
        <v>32.42</v>
      </c>
      <c r="BG609" s="3">
        <f t="shared" si="458"/>
        <v>9.8100000000000007E-2</v>
      </c>
    </row>
    <row r="610" spans="1:59" x14ac:dyDescent="0.3">
      <c r="A610" s="1" t="str">
        <f>'Forward collapse simulation'!B620</f>
        <v>1.30</v>
      </c>
      <c r="B610" s="37" t="str">
        <f>IF('Forward collapse simulation'!C620="","-",'Forward collapse simulation'!C620)</f>
        <v>-</v>
      </c>
      <c r="C610" s="85">
        <f>'Forward collapse simulation'!E620</f>
        <v>319.17</v>
      </c>
      <c r="D610" s="85">
        <f>'Forward collapse simulation'!F620</f>
        <v>54.69</v>
      </c>
      <c r="E610" s="85">
        <f>'Forward collapse simulation'!D620</f>
        <v>1.127</v>
      </c>
      <c r="F610" s="85"/>
      <c r="G610" s="3" t="str">
        <f t="shared" si="414"/>
        <v>1.30</v>
      </c>
      <c r="H610" s="3" t="str">
        <f t="shared" si="415"/>
        <v>-</v>
      </c>
      <c r="I610" s="3">
        <f t="shared" si="416"/>
        <v>319.17</v>
      </c>
      <c r="J610" s="3">
        <f t="shared" si="417"/>
        <v>54.69</v>
      </c>
      <c r="K610" s="3">
        <f t="shared" si="418"/>
        <v>1.0143</v>
      </c>
      <c r="L610" s="85"/>
      <c r="M610" s="3" t="str">
        <f t="shared" si="419"/>
        <v>1.30</v>
      </c>
      <c r="N610" s="3" t="str">
        <f t="shared" si="420"/>
        <v>-</v>
      </c>
      <c r="O610" s="3">
        <f t="shared" si="421"/>
        <v>319.17</v>
      </c>
      <c r="P610" s="3">
        <f t="shared" si="422"/>
        <v>54.69</v>
      </c>
      <c r="Q610" s="3">
        <f t="shared" si="423"/>
        <v>0.90160000000000007</v>
      </c>
      <c r="R610" s="85"/>
      <c r="S610" s="3" t="str">
        <f t="shared" si="424"/>
        <v>1.30</v>
      </c>
      <c r="T610" s="3" t="str">
        <f t="shared" si="425"/>
        <v>-</v>
      </c>
      <c r="U610" s="3">
        <f t="shared" si="426"/>
        <v>319.17</v>
      </c>
      <c r="V610" s="3">
        <f t="shared" si="427"/>
        <v>54.69</v>
      </c>
      <c r="W610" s="3">
        <f t="shared" si="428"/>
        <v>0.78889999999999993</v>
      </c>
      <c r="X610" s="85"/>
      <c r="Y610" s="3" t="str">
        <f t="shared" si="429"/>
        <v>1.30</v>
      </c>
      <c r="Z610" s="3" t="str">
        <f t="shared" si="430"/>
        <v>-</v>
      </c>
      <c r="AA610" s="3">
        <f t="shared" si="431"/>
        <v>319.17</v>
      </c>
      <c r="AB610" s="3">
        <f t="shared" si="432"/>
        <v>54.69</v>
      </c>
      <c r="AC610" s="3">
        <f t="shared" si="433"/>
        <v>0.67620000000000002</v>
      </c>
      <c r="AD610" s="85"/>
      <c r="AE610" s="3" t="str">
        <f t="shared" si="434"/>
        <v>1.30</v>
      </c>
      <c r="AF610" s="3" t="str">
        <f t="shared" si="435"/>
        <v>-</v>
      </c>
      <c r="AG610" s="3">
        <f t="shared" si="436"/>
        <v>319.17</v>
      </c>
      <c r="AH610" s="3">
        <f t="shared" si="437"/>
        <v>54.69</v>
      </c>
      <c r="AI610" s="3">
        <f t="shared" si="438"/>
        <v>0.5635</v>
      </c>
      <c r="AJ610" s="85"/>
      <c r="AK610" s="3" t="str">
        <f t="shared" si="439"/>
        <v>1.30</v>
      </c>
      <c r="AL610" s="3" t="str">
        <f t="shared" si="440"/>
        <v>-</v>
      </c>
      <c r="AM610" s="3">
        <f t="shared" si="441"/>
        <v>319.17</v>
      </c>
      <c r="AN610" s="3">
        <f t="shared" si="442"/>
        <v>54.69</v>
      </c>
      <c r="AO610" s="3">
        <f t="shared" si="443"/>
        <v>0.45080000000000003</v>
      </c>
      <c r="AP610" s="85"/>
      <c r="AQ610" s="3" t="str">
        <f t="shared" si="444"/>
        <v>1.30</v>
      </c>
      <c r="AR610" s="3" t="str">
        <f t="shared" si="445"/>
        <v>-</v>
      </c>
      <c r="AS610" s="3">
        <f t="shared" si="446"/>
        <v>319.17</v>
      </c>
      <c r="AT610" s="3">
        <f t="shared" si="447"/>
        <v>54.69</v>
      </c>
      <c r="AU610" s="3">
        <f t="shared" si="448"/>
        <v>0.33810000000000001</v>
      </c>
      <c r="AV610" s="85"/>
      <c r="AW610" s="3" t="str">
        <f t="shared" si="449"/>
        <v>1.30</v>
      </c>
      <c r="AX610" s="3" t="str">
        <f t="shared" si="450"/>
        <v>-</v>
      </c>
      <c r="AY610" s="3">
        <f t="shared" si="451"/>
        <v>319.17</v>
      </c>
      <c r="AZ610" s="3">
        <f t="shared" si="452"/>
        <v>54.69</v>
      </c>
      <c r="BA610" s="3">
        <f t="shared" si="453"/>
        <v>0.22540000000000002</v>
      </c>
      <c r="BB610" s="85"/>
      <c r="BC610" s="3" t="str">
        <f t="shared" si="454"/>
        <v>1.30</v>
      </c>
      <c r="BD610" s="3" t="str">
        <f t="shared" si="455"/>
        <v>-</v>
      </c>
      <c r="BE610" s="3">
        <f t="shared" si="456"/>
        <v>319.17</v>
      </c>
      <c r="BF610" s="3">
        <f t="shared" si="457"/>
        <v>54.69</v>
      </c>
      <c r="BG610" s="3">
        <f t="shared" si="458"/>
        <v>0.11270000000000001</v>
      </c>
    </row>
    <row r="611" spans="1:59" x14ac:dyDescent="0.3">
      <c r="A611" s="1" t="str">
        <f>'Forward collapse simulation'!B621</f>
        <v>1.30</v>
      </c>
      <c r="B611" s="37" t="str">
        <f>IF('Forward collapse simulation'!C621="","-",'Forward collapse simulation'!C621)</f>
        <v>-</v>
      </c>
      <c r="C611" s="85">
        <f>'Forward collapse simulation'!E621</f>
        <v>332.62</v>
      </c>
      <c r="D611" s="85">
        <f>'Forward collapse simulation'!F621</f>
        <v>69.099999999999994</v>
      </c>
      <c r="E611" s="85">
        <f>'Forward collapse simulation'!D621</f>
        <v>1.3169999999999999</v>
      </c>
      <c r="F611" s="85"/>
      <c r="G611" s="3" t="str">
        <f t="shared" si="414"/>
        <v>1.30</v>
      </c>
      <c r="H611" s="3" t="str">
        <f t="shared" si="415"/>
        <v>-</v>
      </c>
      <c r="I611" s="3">
        <f t="shared" si="416"/>
        <v>332.62</v>
      </c>
      <c r="J611" s="3">
        <f t="shared" si="417"/>
        <v>69.099999999999994</v>
      </c>
      <c r="K611" s="3">
        <f t="shared" si="418"/>
        <v>1.1853</v>
      </c>
      <c r="L611" s="85"/>
      <c r="M611" s="3" t="str">
        <f t="shared" si="419"/>
        <v>1.30</v>
      </c>
      <c r="N611" s="3" t="str">
        <f t="shared" si="420"/>
        <v>-</v>
      </c>
      <c r="O611" s="3">
        <f t="shared" si="421"/>
        <v>332.62</v>
      </c>
      <c r="P611" s="3">
        <f t="shared" si="422"/>
        <v>69.099999999999994</v>
      </c>
      <c r="Q611" s="3">
        <f t="shared" si="423"/>
        <v>1.0536000000000001</v>
      </c>
      <c r="R611" s="85"/>
      <c r="S611" s="3" t="str">
        <f t="shared" si="424"/>
        <v>1.30</v>
      </c>
      <c r="T611" s="3" t="str">
        <f t="shared" si="425"/>
        <v>-</v>
      </c>
      <c r="U611" s="3">
        <f t="shared" si="426"/>
        <v>332.62</v>
      </c>
      <c r="V611" s="3">
        <f t="shared" si="427"/>
        <v>69.099999999999994</v>
      </c>
      <c r="W611" s="3">
        <f t="shared" si="428"/>
        <v>0.92189999999999994</v>
      </c>
      <c r="X611" s="85"/>
      <c r="Y611" s="3" t="str">
        <f t="shared" si="429"/>
        <v>1.30</v>
      </c>
      <c r="Z611" s="3" t="str">
        <f t="shared" si="430"/>
        <v>-</v>
      </c>
      <c r="AA611" s="3">
        <f t="shared" si="431"/>
        <v>332.62</v>
      </c>
      <c r="AB611" s="3">
        <f t="shared" si="432"/>
        <v>69.099999999999994</v>
      </c>
      <c r="AC611" s="3">
        <f t="shared" si="433"/>
        <v>0.7901999999999999</v>
      </c>
      <c r="AD611" s="85"/>
      <c r="AE611" s="3" t="str">
        <f t="shared" si="434"/>
        <v>1.30</v>
      </c>
      <c r="AF611" s="3" t="str">
        <f t="shared" si="435"/>
        <v>-</v>
      </c>
      <c r="AG611" s="3">
        <f t="shared" si="436"/>
        <v>332.62</v>
      </c>
      <c r="AH611" s="3">
        <f t="shared" si="437"/>
        <v>69.099999999999994</v>
      </c>
      <c r="AI611" s="3">
        <f t="shared" si="438"/>
        <v>0.65849999999999997</v>
      </c>
      <c r="AJ611" s="85"/>
      <c r="AK611" s="3" t="str">
        <f t="shared" si="439"/>
        <v>1.30</v>
      </c>
      <c r="AL611" s="3" t="str">
        <f t="shared" si="440"/>
        <v>-</v>
      </c>
      <c r="AM611" s="3">
        <f t="shared" si="441"/>
        <v>332.62</v>
      </c>
      <c r="AN611" s="3">
        <f t="shared" si="442"/>
        <v>69.099999999999994</v>
      </c>
      <c r="AO611" s="3">
        <f t="shared" si="443"/>
        <v>0.52680000000000005</v>
      </c>
      <c r="AP611" s="85"/>
      <c r="AQ611" s="3" t="str">
        <f t="shared" si="444"/>
        <v>1.30</v>
      </c>
      <c r="AR611" s="3" t="str">
        <f t="shared" si="445"/>
        <v>-</v>
      </c>
      <c r="AS611" s="3">
        <f t="shared" si="446"/>
        <v>332.62</v>
      </c>
      <c r="AT611" s="3">
        <f t="shared" si="447"/>
        <v>69.099999999999994</v>
      </c>
      <c r="AU611" s="3">
        <f t="shared" si="448"/>
        <v>0.39509999999999995</v>
      </c>
      <c r="AV611" s="85"/>
      <c r="AW611" s="3" t="str">
        <f t="shared" si="449"/>
        <v>1.30</v>
      </c>
      <c r="AX611" s="3" t="str">
        <f t="shared" si="450"/>
        <v>-</v>
      </c>
      <c r="AY611" s="3">
        <f t="shared" si="451"/>
        <v>332.62</v>
      </c>
      <c r="AZ611" s="3">
        <f t="shared" si="452"/>
        <v>69.099999999999994</v>
      </c>
      <c r="BA611" s="3">
        <f t="shared" si="453"/>
        <v>0.26340000000000002</v>
      </c>
      <c r="BB611" s="85"/>
      <c r="BC611" s="3" t="str">
        <f t="shared" si="454"/>
        <v>1.30</v>
      </c>
      <c r="BD611" s="3" t="str">
        <f t="shared" si="455"/>
        <v>-</v>
      </c>
      <c r="BE611" s="3">
        <f t="shared" si="456"/>
        <v>332.62</v>
      </c>
      <c r="BF611" s="3">
        <f t="shared" si="457"/>
        <v>69.099999999999994</v>
      </c>
      <c r="BG611" s="3">
        <f t="shared" si="458"/>
        <v>0.13170000000000001</v>
      </c>
    </row>
    <row r="612" spans="1:59" x14ac:dyDescent="0.3">
      <c r="A612" s="1" t="str">
        <f>'Forward collapse simulation'!B622</f>
        <v>1.30</v>
      </c>
      <c r="B612" s="37" t="str">
        <f>IF('Forward collapse simulation'!C622="","-",'Forward collapse simulation'!C622)</f>
        <v>-</v>
      </c>
      <c r="C612" s="85">
        <f>'Forward collapse simulation'!E622</f>
        <v>7.09</v>
      </c>
      <c r="D612" s="85">
        <f>'Forward collapse simulation'!F622</f>
        <v>80.75</v>
      </c>
      <c r="E612" s="85">
        <f>'Forward collapse simulation'!D622</f>
        <v>1.26</v>
      </c>
      <c r="F612" s="85"/>
      <c r="G612" s="3" t="str">
        <f t="shared" si="414"/>
        <v>1.30</v>
      </c>
      <c r="H612" s="3" t="str">
        <f t="shared" si="415"/>
        <v>-</v>
      </c>
      <c r="I612" s="3">
        <f t="shared" si="416"/>
        <v>7.09</v>
      </c>
      <c r="J612" s="3">
        <f t="shared" si="417"/>
        <v>80.75</v>
      </c>
      <c r="K612" s="3">
        <f t="shared" si="418"/>
        <v>1.1340000000000001</v>
      </c>
      <c r="L612" s="85"/>
      <c r="M612" s="3" t="str">
        <f t="shared" si="419"/>
        <v>1.30</v>
      </c>
      <c r="N612" s="3" t="str">
        <f t="shared" si="420"/>
        <v>-</v>
      </c>
      <c r="O612" s="3">
        <f t="shared" si="421"/>
        <v>7.09</v>
      </c>
      <c r="P612" s="3">
        <f t="shared" si="422"/>
        <v>80.75</v>
      </c>
      <c r="Q612" s="3">
        <f t="shared" si="423"/>
        <v>1.008</v>
      </c>
      <c r="R612" s="85"/>
      <c r="S612" s="3" t="str">
        <f t="shared" si="424"/>
        <v>1.30</v>
      </c>
      <c r="T612" s="3" t="str">
        <f t="shared" si="425"/>
        <v>-</v>
      </c>
      <c r="U612" s="3">
        <f t="shared" si="426"/>
        <v>7.09</v>
      </c>
      <c r="V612" s="3">
        <f t="shared" si="427"/>
        <v>80.75</v>
      </c>
      <c r="W612" s="3">
        <f t="shared" si="428"/>
        <v>0.8819999999999999</v>
      </c>
      <c r="X612" s="85"/>
      <c r="Y612" s="3" t="str">
        <f t="shared" si="429"/>
        <v>1.30</v>
      </c>
      <c r="Z612" s="3" t="str">
        <f t="shared" si="430"/>
        <v>-</v>
      </c>
      <c r="AA612" s="3">
        <f t="shared" si="431"/>
        <v>7.09</v>
      </c>
      <c r="AB612" s="3">
        <f t="shared" si="432"/>
        <v>80.75</v>
      </c>
      <c r="AC612" s="3">
        <f t="shared" si="433"/>
        <v>0.75600000000000001</v>
      </c>
      <c r="AD612" s="85"/>
      <c r="AE612" s="3" t="str">
        <f t="shared" si="434"/>
        <v>1.30</v>
      </c>
      <c r="AF612" s="3" t="str">
        <f t="shared" si="435"/>
        <v>-</v>
      </c>
      <c r="AG612" s="3">
        <f t="shared" si="436"/>
        <v>7.09</v>
      </c>
      <c r="AH612" s="3">
        <f t="shared" si="437"/>
        <v>80.75</v>
      </c>
      <c r="AI612" s="3">
        <f t="shared" si="438"/>
        <v>0.63</v>
      </c>
      <c r="AJ612" s="85"/>
      <c r="AK612" s="3" t="str">
        <f t="shared" si="439"/>
        <v>1.30</v>
      </c>
      <c r="AL612" s="3" t="str">
        <f t="shared" si="440"/>
        <v>-</v>
      </c>
      <c r="AM612" s="3">
        <f t="shared" si="441"/>
        <v>7.09</v>
      </c>
      <c r="AN612" s="3">
        <f t="shared" si="442"/>
        <v>80.75</v>
      </c>
      <c r="AO612" s="3">
        <f t="shared" si="443"/>
        <v>0.504</v>
      </c>
      <c r="AP612" s="85"/>
      <c r="AQ612" s="3" t="str">
        <f t="shared" si="444"/>
        <v>1.30</v>
      </c>
      <c r="AR612" s="3" t="str">
        <f t="shared" si="445"/>
        <v>-</v>
      </c>
      <c r="AS612" s="3">
        <f t="shared" si="446"/>
        <v>7.09</v>
      </c>
      <c r="AT612" s="3">
        <f t="shared" si="447"/>
        <v>80.75</v>
      </c>
      <c r="AU612" s="3">
        <f t="shared" si="448"/>
        <v>0.378</v>
      </c>
      <c r="AV612" s="85"/>
      <c r="AW612" s="3" t="str">
        <f t="shared" si="449"/>
        <v>1.30</v>
      </c>
      <c r="AX612" s="3" t="str">
        <f t="shared" si="450"/>
        <v>-</v>
      </c>
      <c r="AY612" s="3">
        <f t="shared" si="451"/>
        <v>7.09</v>
      </c>
      <c r="AZ612" s="3">
        <f t="shared" si="452"/>
        <v>80.75</v>
      </c>
      <c r="BA612" s="3">
        <f t="shared" si="453"/>
        <v>0.252</v>
      </c>
      <c r="BB612" s="85"/>
      <c r="BC612" s="3" t="str">
        <f t="shared" si="454"/>
        <v>1.30</v>
      </c>
      <c r="BD612" s="3" t="str">
        <f t="shared" si="455"/>
        <v>-</v>
      </c>
      <c r="BE612" s="3">
        <f t="shared" si="456"/>
        <v>7.09</v>
      </c>
      <c r="BF612" s="3">
        <f t="shared" si="457"/>
        <v>80.75</v>
      </c>
      <c r="BG612" s="3">
        <f t="shared" si="458"/>
        <v>0.126</v>
      </c>
    </row>
    <row r="613" spans="1:59" x14ac:dyDescent="0.3">
      <c r="A613" s="1" t="str">
        <f>'Forward collapse simulation'!B623</f>
        <v>1.30</v>
      </c>
      <c r="B613" s="37" t="str">
        <f>IF('Forward collapse simulation'!C623="","-",'Forward collapse simulation'!C623)</f>
        <v>-</v>
      </c>
      <c r="C613" s="85">
        <f>'Forward collapse simulation'!E623</f>
        <v>98.38</v>
      </c>
      <c r="D613" s="85">
        <f>'Forward collapse simulation'!F623</f>
        <v>77.73</v>
      </c>
      <c r="E613" s="85">
        <f>'Forward collapse simulation'!D623</f>
        <v>1.0649999999999999</v>
      </c>
      <c r="F613" s="85"/>
      <c r="G613" s="3" t="str">
        <f t="shared" si="414"/>
        <v>1.30</v>
      </c>
      <c r="H613" s="3" t="str">
        <f t="shared" si="415"/>
        <v>-</v>
      </c>
      <c r="I613" s="3">
        <f t="shared" si="416"/>
        <v>98.38</v>
      </c>
      <c r="J613" s="3">
        <f t="shared" si="417"/>
        <v>77.73</v>
      </c>
      <c r="K613" s="3">
        <f t="shared" si="418"/>
        <v>0.95850000000000002</v>
      </c>
      <c r="L613" s="85"/>
      <c r="M613" s="3" t="str">
        <f t="shared" si="419"/>
        <v>1.30</v>
      </c>
      <c r="N613" s="3" t="str">
        <f t="shared" si="420"/>
        <v>-</v>
      </c>
      <c r="O613" s="3">
        <f t="shared" si="421"/>
        <v>98.38</v>
      </c>
      <c r="P613" s="3">
        <f t="shared" si="422"/>
        <v>77.73</v>
      </c>
      <c r="Q613" s="3">
        <f t="shared" si="423"/>
        <v>0.85199999999999998</v>
      </c>
      <c r="R613" s="85"/>
      <c r="S613" s="3" t="str">
        <f t="shared" si="424"/>
        <v>1.30</v>
      </c>
      <c r="T613" s="3" t="str">
        <f t="shared" si="425"/>
        <v>-</v>
      </c>
      <c r="U613" s="3">
        <f t="shared" si="426"/>
        <v>98.38</v>
      </c>
      <c r="V613" s="3">
        <f t="shared" si="427"/>
        <v>77.73</v>
      </c>
      <c r="W613" s="3">
        <f t="shared" si="428"/>
        <v>0.74549999999999994</v>
      </c>
      <c r="X613" s="85"/>
      <c r="Y613" s="3" t="str">
        <f t="shared" si="429"/>
        <v>1.30</v>
      </c>
      <c r="Z613" s="3" t="str">
        <f t="shared" si="430"/>
        <v>-</v>
      </c>
      <c r="AA613" s="3">
        <f t="shared" si="431"/>
        <v>98.38</v>
      </c>
      <c r="AB613" s="3">
        <f t="shared" si="432"/>
        <v>77.73</v>
      </c>
      <c r="AC613" s="3">
        <f t="shared" si="433"/>
        <v>0.6389999999999999</v>
      </c>
      <c r="AD613" s="85"/>
      <c r="AE613" s="3" t="str">
        <f t="shared" si="434"/>
        <v>1.30</v>
      </c>
      <c r="AF613" s="3" t="str">
        <f t="shared" si="435"/>
        <v>-</v>
      </c>
      <c r="AG613" s="3">
        <f t="shared" si="436"/>
        <v>98.38</v>
      </c>
      <c r="AH613" s="3">
        <f t="shared" si="437"/>
        <v>77.73</v>
      </c>
      <c r="AI613" s="3">
        <f t="shared" si="438"/>
        <v>0.53249999999999997</v>
      </c>
      <c r="AJ613" s="85"/>
      <c r="AK613" s="3" t="str">
        <f t="shared" si="439"/>
        <v>1.30</v>
      </c>
      <c r="AL613" s="3" t="str">
        <f t="shared" si="440"/>
        <v>-</v>
      </c>
      <c r="AM613" s="3">
        <f t="shared" si="441"/>
        <v>98.38</v>
      </c>
      <c r="AN613" s="3">
        <f t="shared" si="442"/>
        <v>77.73</v>
      </c>
      <c r="AO613" s="3">
        <f t="shared" si="443"/>
        <v>0.42599999999999999</v>
      </c>
      <c r="AP613" s="85"/>
      <c r="AQ613" s="3" t="str">
        <f t="shared" si="444"/>
        <v>1.30</v>
      </c>
      <c r="AR613" s="3" t="str">
        <f t="shared" si="445"/>
        <v>-</v>
      </c>
      <c r="AS613" s="3">
        <f t="shared" si="446"/>
        <v>98.38</v>
      </c>
      <c r="AT613" s="3">
        <f t="shared" si="447"/>
        <v>77.73</v>
      </c>
      <c r="AU613" s="3">
        <f t="shared" si="448"/>
        <v>0.31949999999999995</v>
      </c>
      <c r="AV613" s="85"/>
      <c r="AW613" s="3" t="str">
        <f t="shared" si="449"/>
        <v>1.30</v>
      </c>
      <c r="AX613" s="3" t="str">
        <f t="shared" si="450"/>
        <v>-</v>
      </c>
      <c r="AY613" s="3">
        <f t="shared" si="451"/>
        <v>98.38</v>
      </c>
      <c r="AZ613" s="3">
        <f t="shared" si="452"/>
        <v>77.73</v>
      </c>
      <c r="BA613" s="3">
        <f t="shared" si="453"/>
        <v>0.21299999999999999</v>
      </c>
      <c r="BB613" s="85"/>
      <c r="BC613" s="3" t="str">
        <f t="shared" si="454"/>
        <v>1.30</v>
      </c>
      <c r="BD613" s="3" t="str">
        <f t="shared" si="455"/>
        <v>-</v>
      </c>
      <c r="BE613" s="3">
        <f t="shared" si="456"/>
        <v>98.38</v>
      </c>
      <c r="BF613" s="3">
        <f t="shared" si="457"/>
        <v>77.73</v>
      </c>
      <c r="BG613" s="3">
        <f t="shared" si="458"/>
        <v>0.1065</v>
      </c>
    </row>
    <row r="614" spans="1:59" x14ac:dyDescent="0.3">
      <c r="A614" s="1" t="str">
        <f>'Forward collapse simulation'!B624</f>
        <v>1.30</v>
      </c>
      <c r="B614" s="37" t="str">
        <f>IF('Forward collapse simulation'!C624="","-",'Forward collapse simulation'!C624)</f>
        <v>-</v>
      </c>
      <c r="C614" s="85">
        <f>'Forward collapse simulation'!E624</f>
        <v>123.24</v>
      </c>
      <c r="D614" s="85">
        <f>'Forward collapse simulation'!F624</f>
        <v>66.510000000000005</v>
      </c>
      <c r="E614" s="85">
        <f>'Forward collapse simulation'!D624</f>
        <v>1.254</v>
      </c>
      <c r="F614" s="85"/>
      <c r="G614" s="3" t="str">
        <f t="shared" si="414"/>
        <v>1.30</v>
      </c>
      <c r="H614" s="3" t="str">
        <f t="shared" si="415"/>
        <v>-</v>
      </c>
      <c r="I614" s="3">
        <f t="shared" si="416"/>
        <v>123.24</v>
      </c>
      <c r="J614" s="3">
        <f t="shared" si="417"/>
        <v>66.510000000000005</v>
      </c>
      <c r="K614" s="3">
        <f t="shared" si="418"/>
        <v>1.1286</v>
      </c>
      <c r="L614" s="85"/>
      <c r="M614" s="3" t="str">
        <f t="shared" si="419"/>
        <v>1.30</v>
      </c>
      <c r="N614" s="3" t="str">
        <f t="shared" si="420"/>
        <v>-</v>
      </c>
      <c r="O614" s="3">
        <f t="shared" si="421"/>
        <v>123.24</v>
      </c>
      <c r="P614" s="3">
        <f t="shared" si="422"/>
        <v>66.510000000000005</v>
      </c>
      <c r="Q614" s="3">
        <f t="shared" si="423"/>
        <v>1.0032000000000001</v>
      </c>
      <c r="R614" s="85"/>
      <c r="S614" s="3" t="str">
        <f t="shared" si="424"/>
        <v>1.30</v>
      </c>
      <c r="T614" s="3" t="str">
        <f t="shared" si="425"/>
        <v>-</v>
      </c>
      <c r="U614" s="3">
        <f t="shared" si="426"/>
        <v>123.24</v>
      </c>
      <c r="V614" s="3">
        <f t="shared" si="427"/>
        <v>66.510000000000005</v>
      </c>
      <c r="W614" s="3">
        <f t="shared" si="428"/>
        <v>0.87779999999999991</v>
      </c>
      <c r="X614" s="85"/>
      <c r="Y614" s="3" t="str">
        <f t="shared" si="429"/>
        <v>1.30</v>
      </c>
      <c r="Z614" s="3" t="str">
        <f t="shared" si="430"/>
        <v>-</v>
      </c>
      <c r="AA614" s="3">
        <f t="shared" si="431"/>
        <v>123.24</v>
      </c>
      <c r="AB614" s="3">
        <f t="shared" si="432"/>
        <v>66.510000000000005</v>
      </c>
      <c r="AC614" s="3">
        <f t="shared" si="433"/>
        <v>0.75239999999999996</v>
      </c>
      <c r="AD614" s="85"/>
      <c r="AE614" s="3" t="str">
        <f t="shared" si="434"/>
        <v>1.30</v>
      </c>
      <c r="AF614" s="3" t="str">
        <f t="shared" si="435"/>
        <v>-</v>
      </c>
      <c r="AG614" s="3">
        <f t="shared" si="436"/>
        <v>123.24</v>
      </c>
      <c r="AH614" s="3">
        <f t="shared" si="437"/>
        <v>66.510000000000005</v>
      </c>
      <c r="AI614" s="3">
        <f t="shared" si="438"/>
        <v>0.627</v>
      </c>
      <c r="AJ614" s="85"/>
      <c r="AK614" s="3" t="str">
        <f t="shared" si="439"/>
        <v>1.30</v>
      </c>
      <c r="AL614" s="3" t="str">
        <f t="shared" si="440"/>
        <v>-</v>
      </c>
      <c r="AM614" s="3">
        <f t="shared" si="441"/>
        <v>123.24</v>
      </c>
      <c r="AN614" s="3">
        <f t="shared" si="442"/>
        <v>66.510000000000005</v>
      </c>
      <c r="AO614" s="3">
        <f t="shared" si="443"/>
        <v>0.50160000000000005</v>
      </c>
      <c r="AP614" s="85"/>
      <c r="AQ614" s="3" t="str">
        <f t="shared" si="444"/>
        <v>1.30</v>
      </c>
      <c r="AR614" s="3" t="str">
        <f t="shared" si="445"/>
        <v>-</v>
      </c>
      <c r="AS614" s="3">
        <f t="shared" si="446"/>
        <v>123.24</v>
      </c>
      <c r="AT614" s="3">
        <f t="shared" si="447"/>
        <v>66.510000000000005</v>
      </c>
      <c r="AU614" s="3">
        <f t="shared" si="448"/>
        <v>0.37619999999999998</v>
      </c>
      <c r="AV614" s="85"/>
      <c r="AW614" s="3" t="str">
        <f t="shared" si="449"/>
        <v>1.30</v>
      </c>
      <c r="AX614" s="3" t="str">
        <f t="shared" si="450"/>
        <v>-</v>
      </c>
      <c r="AY614" s="3">
        <f t="shared" si="451"/>
        <v>123.24</v>
      </c>
      <c r="AZ614" s="3">
        <f t="shared" si="452"/>
        <v>66.510000000000005</v>
      </c>
      <c r="BA614" s="3">
        <f t="shared" si="453"/>
        <v>0.25080000000000002</v>
      </c>
      <c r="BB614" s="85"/>
      <c r="BC614" s="3" t="str">
        <f t="shared" si="454"/>
        <v>1.30</v>
      </c>
      <c r="BD614" s="3" t="str">
        <f t="shared" si="455"/>
        <v>-</v>
      </c>
      <c r="BE614" s="3">
        <f t="shared" si="456"/>
        <v>123.24</v>
      </c>
      <c r="BF614" s="3">
        <f t="shared" si="457"/>
        <v>66.510000000000005</v>
      </c>
      <c r="BG614" s="3">
        <f t="shared" si="458"/>
        <v>0.12540000000000001</v>
      </c>
    </row>
    <row r="615" spans="1:59" x14ac:dyDescent="0.3">
      <c r="A615" s="1" t="str">
        <f>'Forward collapse simulation'!B625</f>
        <v>1.30</v>
      </c>
      <c r="B615" s="37" t="str">
        <f>IF('Forward collapse simulation'!C625="","-",'Forward collapse simulation'!C625)</f>
        <v>-</v>
      </c>
      <c r="C615" s="85">
        <f>'Forward collapse simulation'!E625</f>
        <v>131.74</v>
      </c>
      <c r="D615" s="85">
        <f>'Forward collapse simulation'!F625</f>
        <v>49.87</v>
      </c>
      <c r="E615" s="85">
        <f>'Forward collapse simulation'!D625</f>
        <v>1.734</v>
      </c>
      <c r="F615" s="85"/>
      <c r="G615" s="3" t="str">
        <f t="shared" si="414"/>
        <v>1.30</v>
      </c>
      <c r="H615" s="3" t="str">
        <f t="shared" si="415"/>
        <v>-</v>
      </c>
      <c r="I615" s="3">
        <f t="shared" si="416"/>
        <v>131.74</v>
      </c>
      <c r="J615" s="3">
        <f t="shared" si="417"/>
        <v>49.87</v>
      </c>
      <c r="K615" s="3">
        <f t="shared" si="418"/>
        <v>1.5606</v>
      </c>
      <c r="L615" s="85"/>
      <c r="M615" s="3" t="str">
        <f t="shared" si="419"/>
        <v>1.30</v>
      </c>
      <c r="N615" s="3" t="str">
        <f t="shared" si="420"/>
        <v>-</v>
      </c>
      <c r="O615" s="3">
        <f t="shared" si="421"/>
        <v>131.74</v>
      </c>
      <c r="P615" s="3">
        <f t="shared" si="422"/>
        <v>49.87</v>
      </c>
      <c r="Q615" s="3">
        <f t="shared" si="423"/>
        <v>1.3872</v>
      </c>
      <c r="R615" s="85"/>
      <c r="S615" s="3" t="str">
        <f t="shared" si="424"/>
        <v>1.30</v>
      </c>
      <c r="T615" s="3" t="str">
        <f t="shared" si="425"/>
        <v>-</v>
      </c>
      <c r="U615" s="3">
        <f t="shared" si="426"/>
        <v>131.74</v>
      </c>
      <c r="V615" s="3">
        <f t="shared" si="427"/>
        <v>49.87</v>
      </c>
      <c r="W615" s="3">
        <f t="shared" si="428"/>
        <v>1.2138</v>
      </c>
      <c r="X615" s="85"/>
      <c r="Y615" s="3" t="str">
        <f t="shared" si="429"/>
        <v>1.30</v>
      </c>
      <c r="Z615" s="3" t="str">
        <f t="shared" si="430"/>
        <v>-</v>
      </c>
      <c r="AA615" s="3">
        <f t="shared" si="431"/>
        <v>131.74</v>
      </c>
      <c r="AB615" s="3">
        <f t="shared" si="432"/>
        <v>49.87</v>
      </c>
      <c r="AC615" s="3">
        <f t="shared" si="433"/>
        <v>1.0404</v>
      </c>
      <c r="AD615" s="85"/>
      <c r="AE615" s="3" t="str">
        <f t="shared" si="434"/>
        <v>1.30</v>
      </c>
      <c r="AF615" s="3" t="str">
        <f t="shared" si="435"/>
        <v>-</v>
      </c>
      <c r="AG615" s="3">
        <f t="shared" si="436"/>
        <v>131.74</v>
      </c>
      <c r="AH615" s="3">
        <f t="shared" si="437"/>
        <v>49.87</v>
      </c>
      <c r="AI615" s="3">
        <f t="shared" si="438"/>
        <v>0.86699999999999999</v>
      </c>
      <c r="AJ615" s="85"/>
      <c r="AK615" s="3" t="str">
        <f t="shared" si="439"/>
        <v>1.30</v>
      </c>
      <c r="AL615" s="3" t="str">
        <f t="shared" si="440"/>
        <v>-</v>
      </c>
      <c r="AM615" s="3">
        <f t="shared" si="441"/>
        <v>131.74</v>
      </c>
      <c r="AN615" s="3">
        <f t="shared" si="442"/>
        <v>49.87</v>
      </c>
      <c r="AO615" s="3">
        <f t="shared" si="443"/>
        <v>0.69359999999999999</v>
      </c>
      <c r="AP615" s="85"/>
      <c r="AQ615" s="3" t="str">
        <f t="shared" si="444"/>
        <v>1.30</v>
      </c>
      <c r="AR615" s="3" t="str">
        <f t="shared" si="445"/>
        <v>-</v>
      </c>
      <c r="AS615" s="3">
        <f t="shared" si="446"/>
        <v>131.74</v>
      </c>
      <c r="AT615" s="3">
        <f t="shared" si="447"/>
        <v>49.87</v>
      </c>
      <c r="AU615" s="3">
        <f t="shared" si="448"/>
        <v>0.5202</v>
      </c>
      <c r="AV615" s="85"/>
      <c r="AW615" s="3" t="str">
        <f t="shared" si="449"/>
        <v>1.30</v>
      </c>
      <c r="AX615" s="3" t="str">
        <f t="shared" si="450"/>
        <v>-</v>
      </c>
      <c r="AY615" s="3">
        <f t="shared" si="451"/>
        <v>131.74</v>
      </c>
      <c r="AZ615" s="3">
        <f t="shared" si="452"/>
        <v>49.87</v>
      </c>
      <c r="BA615" s="3">
        <f t="shared" si="453"/>
        <v>0.3468</v>
      </c>
      <c r="BB615" s="85"/>
      <c r="BC615" s="3" t="str">
        <f t="shared" si="454"/>
        <v>1.30</v>
      </c>
      <c r="BD615" s="3" t="str">
        <f t="shared" si="455"/>
        <v>-</v>
      </c>
      <c r="BE615" s="3">
        <f t="shared" si="456"/>
        <v>131.74</v>
      </c>
      <c r="BF615" s="3">
        <f t="shared" si="457"/>
        <v>49.87</v>
      </c>
      <c r="BG615" s="3">
        <f t="shared" si="458"/>
        <v>0.1734</v>
      </c>
    </row>
    <row r="616" spans="1:59" x14ac:dyDescent="0.3">
      <c r="A616" s="1" t="str">
        <f>'Forward collapse simulation'!B626</f>
        <v>1.30</v>
      </c>
      <c r="B616" s="37" t="str">
        <f>IF('Forward collapse simulation'!C626="","-",'Forward collapse simulation'!C626)</f>
        <v>-</v>
      </c>
      <c r="C616" s="85">
        <f>'Forward collapse simulation'!E626</f>
        <v>134.71</v>
      </c>
      <c r="D616" s="85">
        <f>'Forward collapse simulation'!F626</f>
        <v>40.549999999999997</v>
      </c>
      <c r="E616" s="85">
        <f>'Forward collapse simulation'!D626</f>
        <v>1.4970000000000001</v>
      </c>
      <c r="F616" s="85"/>
      <c r="G616" s="3" t="str">
        <f t="shared" si="414"/>
        <v>1.30</v>
      </c>
      <c r="H616" s="3" t="str">
        <f t="shared" si="415"/>
        <v>-</v>
      </c>
      <c r="I616" s="3">
        <f t="shared" si="416"/>
        <v>134.71</v>
      </c>
      <c r="J616" s="3">
        <f t="shared" si="417"/>
        <v>40.549999999999997</v>
      </c>
      <c r="K616" s="3">
        <f t="shared" si="418"/>
        <v>1.3473000000000002</v>
      </c>
      <c r="L616" s="85"/>
      <c r="M616" s="3" t="str">
        <f t="shared" si="419"/>
        <v>1.30</v>
      </c>
      <c r="N616" s="3" t="str">
        <f t="shared" si="420"/>
        <v>-</v>
      </c>
      <c r="O616" s="3">
        <f t="shared" si="421"/>
        <v>134.71</v>
      </c>
      <c r="P616" s="3">
        <f t="shared" si="422"/>
        <v>40.549999999999997</v>
      </c>
      <c r="Q616" s="3">
        <f t="shared" si="423"/>
        <v>1.1976000000000002</v>
      </c>
      <c r="R616" s="85"/>
      <c r="S616" s="3" t="str">
        <f t="shared" si="424"/>
        <v>1.30</v>
      </c>
      <c r="T616" s="3" t="str">
        <f t="shared" si="425"/>
        <v>-</v>
      </c>
      <c r="U616" s="3">
        <f t="shared" si="426"/>
        <v>134.71</v>
      </c>
      <c r="V616" s="3">
        <f t="shared" si="427"/>
        <v>40.549999999999997</v>
      </c>
      <c r="W616" s="3">
        <f t="shared" si="428"/>
        <v>1.0479000000000001</v>
      </c>
      <c r="X616" s="85"/>
      <c r="Y616" s="3" t="str">
        <f t="shared" si="429"/>
        <v>1.30</v>
      </c>
      <c r="Z616" s="3" t="str">
        <f t="shared" si="430"/>
        <v>-</v>
      </c>
      <c r="AA616" s="3">
        <f t="shared" si="431"/>
        <v>134.71</v>
      </c>
      <c r="AB616" s="3">
        <f t="shared" si="432"/>
        <v>40.549999999999997</v>
      </c>
      <c r="AC616" s="3">
        <f t="shared" si="433"/>
        <v>0.8982</v>
      </c>
      <c r="AD616" s="85"/>
      <c r="AE616" s="3" t="str">
        <f t="shared" si="434"/>
        <v>1.30</v>
      </c>
      <c r="AF616" s="3" t="str">
        <f t="shared" si="435"/>
        <v>-</v>
      </c>
      <c r="AG616" s="3">
        <f t="shared" si="436"/>
        <v>134.71</v>
      </c>
      <c r="AH616" s="3">
        <f t="shared" si="437"/>
        <v>40.549999999999997</v>
      </c>
      <c r="AI616" s="3">
        <f t="shared" si="438"/>
        <v>0.74850000000000005</v>
      </c>
      <c r="AJ616" s="85"/>
      <c r="AK616" s="3" t="str">
        <f t="shared" si="439"/>
        <v>1.30</v>
      </c>
      <c r="AL616" s="3" t="str">
        <f t="shared" si="440"/>
        <v>-</v>
      </c>
      <c r="AM616" s="3">
        <f t="shared" si="441"/>
        <v>134.71</v>
      </c>
      <c r="AN616" s="3">
        <f t="shared" si="442"/>
        <v>40.549999999999997</v>
      </c>
      <c r="AO616" s="3">
        <f t="shared" si="443"/>
        <v>0.59880000000000011</v>
      </c>
      <c r="AP616" s="85"/>
      <c r="AQ616" s="3" t="str">
        <f t="shared" si="444"/>
        <v>1.30</v>
      </c>
      <c r="AR616" s="3" t="str">
        <f t="shared" si="445"/>
        <v>-</v>
      </c>
      <c r="AS616" s="3">
        <f t="shared" si="446"/>
        <v>134.71</v>
      </c>
      <c r="AT616" s="3">
        <f t="shared" si="447"/>
        <v>40.549999999999997</v>
      </c>
      <c r="AU616" s="3">
        <f t="shared" si="448"/>
        <v>0.4491</v>
      </c>
      <c r="AV616" s="85"/>
      <c r="AW616" s="3" t="str">
        <f t="shared" si="449"/>
        <v>1.30</v>
      </c>
      <c r="AX616" s="3" t="str">
        <f t="shared" si="450"/>
        <v>-</v>
      </c>
      <c r="AY616" s="3">
        <f t="shared" si="451"/>
        <v>134.71</v>
      </c>
      <c r="AZ616" s="3">
        <f t="shared" si="452"/>
        <v>40.549999999999997</v>
      </c>
      <c r="BA616" s="3">
        <f t="shared" si="453"/>
        <v>0.29940000000000005</v>
      </c>
      <c r="BB616" s="85"/>
      <c r="BC616" s="3" t="str">
        <f t="shared" si="454"/>
        <v>1.30</v>
      </c>
      <c r="BD616" s="3" t="str">
        <f t="shared" si="455"/>
        <v>-</v>
      </c>
      <c r="BE616" s="3">
        <f t="shared" si="456"/>
        <v>134.71</v>
      </c>
      <c r="BF616" s="3">
        <f t="shared" si="457"/>
        <v>40.549999999999997</v>
      </c>
      <c r="BG616" s="3">
        <f t="shared" si="458"/>
        <v>0.14970000000000003</v>
      </c>
    </row>
    <row r="617" spans="1:59" x14ac:dyDescent="0.3">
      <c r="A617" s="1" t="str">
        <f>'Forward collapse simulation'!B627</f>
        <v>1.30</v>
      </c>
      <c r="B617" s="37" t="str">
        <f>IF('Forward collapse simulation'!C627="","-",'Forward collapse simulation'!C627)</f>
        <v>-</v>
      </c>
      <c r="C617" s="85">
        <f>'Forward collapse simulation'!E627</f>
        <v>136.76</v>
      </c>
      <c r="D617" s="85">
        <f>'Forward collapse simulation'!F627</f>
        <v>28.83</v>
      </c>
      <c r="E617" s="85">
        <f>'Forward collapse simulation'!D627</f>
        <v>1.4430000000000001</v>
      </c>
      <c r="F617" s="85"/>
      <c r="G617" s="3" t="str">
        <f t="shared" si="414"/>
        <v>1.30</v>
      </c>
      <c r="H617" s="3" t="str">
        <f t="shared" si="415"/>
        <v>-</v>
      </c>
      <c r="I617" s="3">
        <f t="shared" si="416"/>
        <v>136.76</v>
      </c>
      <c r="J617" s="3">
        <f t="shared" si="417"/>
        <v>28.83</v>
      </c>
      <c r="K617" s="3">
        <f t="shared" si="418"/>
        <v>1.2987000000000002</v>
      </c>
      <c r="L617" s="85"/>
      <c r="M617" s="3" t="str">
        <f t="shared" si="419"/>
        <v>1.30</v>
      </c>
      <c r="N617" s="3" t="str">
        <f t="shared" si="420"/>
        <v>-</v>
      </c>
      <c r="O617" s="3">
        <f t="shared" si="421"/>
        <v>136.76</v>
      </c>
      <c r="P617" s="3">
        <f t="shared" si="422"/>
        <v>28.83</v>
      </c>
      <c r="Q617" s="3">
        <f t="shared" si="423"/>
        <v>1.1544000000000001</v>
      </c>
      <c r="R617" s="85"/>
      <c r="S617" s="3" t="str">
        <f t="shared" si="424"/>
        <v>1.30</v>
      </c>
      <c r="T617" s="3" t="str">
        <f t="shared" si="425"/>
        <v>-</v>
      </c>
      <c r="U617" s="3">
        <f t="shared" si="426"/>
        <v>136.76</v>
      </c>
      <c r="V617" s="3">
        <f t="shared" si="427"/>
        <v>28.83</v>
      </c>
      <c r="W617" s="3">
        <f t="shared" si="428"/>
        <v>1.0101</v>
      </c>
      <c r="X617" s="85"/>
      <c r="Y617" s="3" t="str">
        <f t="shared" si="429"/>
        <v>1.30</v>
      </c>
      <c r="Z617" s="3" t="str">
        <f t="shared" si="430"/>
        <v>-</v>
      </c>
      <c r="AA617" s="3">
        <f t="shared" si="431"/>
        <v>136.76</v>
      </c>
      <c r="AB617" s="3">
        <f t="shared" si="432"/>
        <v>28.83</v>
      </c>
      <c r="AC617" s="3">
        <f t="shared" si="433"/>
        <v>0.86580000000000001</v>
      </c>
      <c r="AD617" s="85"/>
      <c r="AE617" s="3" t="str">
        <f t="shared" si="434"/>
        <v>1.30</v>
      </c>
      <c r="AF617" s="3" t="str">
        <f t="shared" si="435"/>
        <v>-</v>
      </c>
      <c r="AG617" s="3">
        <f t="shared" si="436"/>
        <v>136.76</v>
      </c>
      <c r="AH617" s="3">
        <f t="shared" si="437"/>
        <v>28.83</v>
      </c>
      <c r="AI617" s="3">
        <f t="shared" si="438"/>
        <v>0.72150000000000003</v>
      </c>
      <c r="AJ617" s="85"/>
      <c r="AK617" s="3" t="str">
        <f t="shared" si="439"/>
        <v>1.30</v>
      </c>
      <c r="AL617" s="3" t="str">
        <f t="shared" si="440"/>
        <v>-</v>
      </c>
      <c r="AM617" s="3">
        <f t="shared" si="441"/>
        <v>136.76</v>
      </c>
      <c r="AN617" s="3">
        <f t="shared" si="442"/>
        <v>28.83</v>
      </c>
      <c r="AO617" s="3">
        <f t="shared" si="443"/>
        <v>0.57720000000000005</v>
      </c>
      <c r="AP617" s="85"/>
      <c r="AQ617" s="3" t="str">
        <f t="shared" si="444"/>
        <v>1.30</v>
      </c>
      <c r="AR617" s="3" t="str">
        <f t="shared" si="445"/>
        <v>-</v>
      </c>
      <c r="AS617" s="3">
        <f t="shared" si="446"/>
        <v>136.76</v>
      </c>
      <c r="AT617" s="3">
        <f t="shared" si="447"/>
        <v>28.83</v>
      </c>
      <c r="AU617" s="3">
        <f t="shared" si="448"/>
        <v>0.43290000000000001</v>
      </c>
      <c r="AV617" s="85"/>
      <c r="AW617" s="3" t="str">
        <f t="shared" si="449"/>
        <v>1.30</v>
      </c>
      <c r="AX617" s="3" t="str">
        <f t="shared" si="450"/>
        <v>-</v>
      </c>
      <c r="AY617" s="3">
        <f t="shared" si="451"/>
        <v>136.76</v>
      </c>
      <c r="AZ617" s="3">
        <f t="shared" si="452"/>
        <v>28.83</v>
      </c>
      <c r="BA617" s="3">
        <f t="shared" si="453"/>
        <v>0.28860000000000002</v>
      </c>
      <c r="BB617" s="85"/>
      <c r="BC617" s="3" t="str">
        <f t="shared" si="454"/>
        <v>1.30</v>
      </c>
      <c r="BD617" s="3" t="str">
        <f t="shared" si="455"/>
        <v>-</v>
      </c>
      <c r="BE617" s="3">
        <f t="shared" si="456"/>
        <v>136.76</v>
      </c>
      <c r="BF617" s="3">
        <f t="shared" si="457"/>
        <v>28.83</v>
      </c>
      <c r="BG617" s="3">
        <f t="shared" si="458"/>
        <v>0.14430000000000001</v>
      </c>
    </row>
    <row r="618" spans="1:59" x14ac:dyDescent="0.3">
      <c r="A618" s="1" t="str">
        <f>'Forward collapse simulation'!B628</f>
        <v>1.30</v>
      </c>
      <c r="B618" s="37" t="str">
        <f>IF('Forward collapse simulation'!C628="","-",'Forward collapse simulation'!C628)</f>
        <v>-</v>
      </c>
      <c r="C618" s="85">
        <f>'Forward collapse simulation'!E628</f>
        <v>140.35</v>
      </c>
      <c r="D618" s="85">
        <f>'Forward collapse simulation'!F628</f>
        <v>13.15</v>
      </c>
      <c r="E618" s="85">
        <f>'Forward collapse simulation'!D628</f>
        <v>1.4419999999999999</v>
      </c>
      <c r="F618" s="85"/>
      <c r="G618" s="3" t="str">
        <f t="shared" si="414"/>
        <v>1.30</v>
      </c>
      <c r="H618" s="3" t="str">
        <f t="shared" si="415"/>
        <v>-</v>
      </c>
      <c r="I618" s="3">
        <f t="shared" si="416"/>
        <v>140.35</v>
      </c>
      <c r="J618" s="3">
        <f t="shared" si="417"/>
        <v>13.15</v>
      </c>
      <c r="K618" s="3">
        <f t="shared" si="418"/>
        <v>1.2978000000000001</v>
      </c>
      <c r="L618" s="85"/>
      <c r="M618" s="3" t="str">
        <f t="shared" si="419"/>
        <v>1.30</v>
      </c>
      <c r="N618" s="3" t="str">
        <f t="shared" si="420"/>
        <v>-</v>
      </c>
      <c r="O618" s="3">
        <f t="shared" si="421"/>
        <v>140.35</v>
      </c>
      <c r="P618" s="3">
        <f t="shared" si="422"/>
        <v>13.15</v>
      </c>
      <c r="Q618" s="3">
        <f t="shared" si="423"/>
        <v>1.1536</v>
      </c>
      <c r="R618" s="85"/>
      <c r="S618" s="3" t="str">
        <f t="shared" si="424"/>
        <v>1.30</v>
      </c>
      <c r="T618" s="3" t="str">
        <f t="shared" si="425"/>
        <v>-</v>
      </c>
      <c r="U618" s="3">
        <f t="shared" si="426"/>
        <v>140.35</v>
      </c>
      <c r="V618" s="3">
        <f t="shared" si="427"/>
        <v>13.15</v>
      </c>
      <c r="W618" s="3">
        <f t="shared" si="428"/>
        <v>1.0093999999999999</v>
      </c>
      <c r="X618" s="85"/>
      <c r="Y618" s="3" t="str">
        <f t="shared" si="429"/>
        <v>1.30</v>
      </c>
      <c r="Z618" s="3" t="str">
        <f t="shared" si="430"/>
        <v>-</v>
      </c>
      <c r="AA618" s="3">
        <f t="shared" si="431"/>
        <v>140.35</v>
      </c>
      <c r="AB618" s="3">
        <f t="shared" si="432"/>
        <v>13.15</v>
      </c>
      <c r="AC618" s="3">
        <f t="shared" si="433"/>
        <v>0.86519999999999997</v>
      </c>
      <c r="AD618" s="85"/>
      <c r="AE618" s="3" t="str">
        <f t="shared" si="434"/>
        <v>1.30</v>
      </c>
      <c r="AF618" s="3" t="str">
        <f t="shared" si="435"/>
        <v>-</v>
      </c>
      <c r="AG618" s="3">
        <f t="shared" si="436"/>
        <v>140.35</v>
      </c>
      <c r="AH618" s="3">
        <f t="shared" si="437"/>
        <v>13.15</v>
      </c>
      <c r="AI618" s="3">
        <f t="shared" si="438"/>
        <v>0.72099999999999997</v>
      </c>
      <c r="AJ618" s="85"/>
      <c r="AK618" s="3" t="str">
        <f t="shared" si="439"/>
        <v>1.30</v>
      </c>
      <c r="AL618" s="3" t="str">
        <f t="shared" si="440"/>
        <v>-</v>
      </c>
      <c r="AM618" s="3">
        <f t="shared" si="441"/>
        <v>140.35</v>
      </c>
      <c r="AN618" s="3">
        <f t="shared" si="442"/>
        <v>13.15</v>
      </c>
      <c r="AO618" s="3">
        <f t="shared" si="443"/>
        <v>0.57679999999999998</v>
      </c>
      <c r="AP618" s="85"/>
      <c r="AQ618" s="3" t="str">
        <f t="shared" si="444"/>
        <v>1.30</v>
      </c>
      <c r="AR618" s="3" t="str">
        <f t="shared" si="445"/>
        <v>-</v>
      </c>
      <c r="AS618" s="3">
        <f t="shared" si="446"/>
        <v>140.35</v>
      </c>
      <c r="AT618" s="3">
        <f t="shared" si="447"/>
        <v>13.15</v>
      </c>
      <c r="AU618" s="3">
        <f t="shared" si="448"/>
        <v>0.43259999999999998</v>
      </c>
      <c r="AV618" s="85"/>
      <c r="AW618" s="3" t="str">
        <f t="shared" si="449"/>
        <v>1.30</v>
      </c>
      <c r="AX618" s="3" t="str">
        <f t="shared" si="450"/>
        <v>-</v>
      </c>
      <c r="AY618" s="3">
        <f t="shared" si="451"/>
        <v>140.35</v>
      </c>
      <c r="AZ618" s="3">
        <f t="shared" si="452"/>
        <v>13.15</v>
      </c>
      <c r="BA618" s="3">
        <f t="shared" si="453"/>
        <v>0.28839999999999999</v>
      </c>
      <c r="BB618" s="85"/>
      <c r="BC618" s="3" t="str">
        <f t="shared" si="454"/>
        <v>1.30</v>
      </c>
      <c r="BD618" s="3" t="str">
        <f t="shared" si="455"/>
        <v>-</v>
      </c>
      <c r="BE618" s="3">
        <f t="shared" si="456"/>
        <v>140.35</v>
      </c>
      <c r="BF618" s="3">
        <f t="shared" si="457"/>
        <v>13.15</v>
      </c>
      <c r="BG618" s="3">
        <f t="shared" si="458"/>
        <v>0.14419999999999999</v>
      </c>
    </row>
    <row r="619" spans="1:59" x14ac:dyDescent="0.3">
      <c r="A619" s="1" t="str">
        <f>'Forward collapse simulation'!B629</f>
        <v>1.30</v>
      </c>
      <c r="B619" s="37" t="str">
        <f>IF('Forward collapse simulation'!C629="","-",'Forward collapse simulation'!C629)</f>
        <v>-</v>
      </c>
      <c r="C619" s="85">
        <f>'Forward collapse simulation'!E629</f>
        <v>141.86000000000001</v>
      </c>
      <c r="D619" s="85">
        <f>'Forward collapse simulation'!F629</f>
        <v>1.98</v>
      </c>
      <c r="E619" s="85">
        <f>'Forward collapse simulation'!D629</f>
        <v>1.474</v>
      </c>
      <c r="F619" s="85"/>
      <c r="G619" s="3" t="str">
        <f t="shared" si="414"/>
        <v>1.30</v>
      </c>
      <c r="H619" s="3" t="str">
        <f t="shared" si="415"/>
        <v>-</v>
      </c>
      <c r="I619" s="3">
        <f t="shared" si="416"/>
        <v>141.86000000000001</v>
      </c>
      <c r="J619" s="3">
        <f t="shared" si="417"/>
        <v>1.98</v>
      </c>
      <c r="K619" s="3">
        <f t="shared" si="418"/>
        <v>1.3266</v>
      </c>
      <c r="L619" s="85"/>
      <c r="M619" s="3" t="str">
        <f t="shared" si="419"/>
        <v>1.30</v>
      </c>
      <c r="N619" s="3" t="str">
        <f t="shared" si="420"/>
        <v>-</v>
      </c>
      <c r="O619" s="3">
        <f t="shared" si="421"/>
        <v>141.86000000000001</v>
      </c>
      <c r="P619" s="3">
        <f t="shared" si="422"/>
        <v>1.98</v>
      </c>
      <c r="Q619" s="3">
        <f t="shared" si="423"/>
        <v>1.1792</v>
      </c>
      <c r="R619" s="85"/>
      <c r="S619" s="3" t="str">
        <f t="shared" si="424"/>
        <v>1.30</v>
      </c>
      <c r="T619" s="3" t="str">
        <f t="shared" si="425"/>
        <v>-</v>
      </c>
      <c r="U619" s="3">
        <f t="shared" si="426"/>
        <v>141.86000000000001</v>
      </c>
      <c r="V619" s="3">
        <f t="shared" si="427"/>
        <v>1.98</v>
      </c>
      <c r="W619" s="3">
        <f t="shared" si="428"/>
        <v>1.0317999999999998</v>
      </c>
      <c r="X619" s="85"/>
      <c r="Y619" s="3" t="str">
        <f t="shared" si="429"/>
        <v>1.30</v>
      </c>
      <c r="Z619" s="3" t="str">
        <f t="shared" si="430"/>
        <v>-</v>
      </c>
      <c r="AA619" s="3">
        <f t="shared" si="431"/>
        <v>141.86000000000001</v>
      </c>
      <c r="AB619" s="3">
        <f t="shared" si="432"/>
        <v>1.98</v>
      </c>
      <c r="AC619" s="3">
        <f t="shared" si="433"/>
        <v>0.88439999999999996</v>
      </c>
      <c r="AD619" s="85"/>
      <c r="AE619" s="3" t="str">
        <f t="shared" si="434"/>
        <v>1.30</v>
      </c>
      <c r="AF619" s="3" t="str">
        <f t="shared" si="435"/>
        <v>-</v>
      </c>
      <c r="AG619" s="3">
        <f t="shared" si="436"/>
        <v>141.86000000000001</v>
      </c>
      <c r="AH619" s="3">
        <f t="shared" si="437"/>
        <v>1.98</v>
      </c>
      <c r="AI619" s="3">
        <f t="shared" si="438"/>
        <v>0.73699999999999999</v>
      </c>
      <c r="AJ619" s="85"/>
      <c r="AK619" s="3" t="str">
        <f t="shared" si="439"/>
        <v>1.30</v>
      </c>
      <c r="AL619" s="3" t="str">
        <f t="shared" si="440"/>
        <v>-</v>
      </c>
      <c r="AM619" s="3">
        <f t="shared" si="441"/>
        <v>141.86000000000001</v>
      </c>
      <c r="AN619" s="3">
        <f t="shared" si="442"/>
        <v>1.98</v>
      </c>
      <c r="AO619" s="3">
        <f t="shared" si="443"/>
        <v>0.58960000000000001</v>
      </c>
      <c r="AP619" s="85"/>
      <c r="AQ619" s="3" t="str">
        <f t="shared" si="444"/>
        <v>1.30</v>
      </c>
      <c r="AR619" s="3" t="str">
        <f t="shared" si="445"/>
        <v>-</v>
      </c>
      <c r="AS619" s="3">
        <f t="shared" si="446"/>
        <v>141.86000000000001</v>
      </c>
      <c r="AT619" s="3">
        <f t="shared" si="447"/>
        <v>1.98</v>
      </c>
      <c r="AU619" s="3">
        <f t="shared" si="448"/>
        <v>0.44219999999999998</v>
      </c>
      <c r="AV619" s="85"/>
      <c r="AW619" s="3" t="str">
        <f t="shared" si="449"/>
        <v>1.30</v>
      </c>
      <c r="AX619" s="3" t="str">
        <f t="shared" si="450"/>
        <v>-</v>
      </c>
      <c r="AY619" s="3">
        <f t="shared" si="451"/>
        <v>141.86000000000001</v>
      </c>
      <c r="AZ619" s="3">
        <f t="shared" si="452"/>
        <v>1.98</v>
      </c>
      <c r="BA619" s="3">
        <f t="shared" si="453"/>
        <v>0.29480000000000001</v>
      </c>
      <c r="BB619" s="85"/>
      <c r="BC619" s="3" t="str">
        <f t="shared" si="454"/>
        <v>1.30</v>
      </c>
      <c r="BD619" s="3" t="str">
        <f t="shared" si="455"/>
        <v>-</v>
      </c>
      <c r="BE619" s="3">
        <f t="shared" si="456"/>
        <v>141.86000000000001</v>
      </c>
      <c r="BF619" s="3">
        <f t="shared" si="457"/>
        <v>1.98</v>
      </c>
      <c r="BG619" s="3">
        <f t="shared" si="458"/>
        <v>0.1474</v>
      </c>
    </row>
    <row r="620" spans="1:59" x14ac:dyDescent="0.3">
      <c r="A620" s="1" t="str">
        <f>'Forward collapse simulation'!B630</f>
        <v>1.30</v>
      </c>
      <c r="B620" s="37" t="str">
        <f>IF('Forward collapse simulation'!C630="","-",'Forward collapse simulation'!C630)</f>
        <v>-</v>
      </c>
      <c r="C620" s="85">
        <f>'Forward collapse simulation'!E630</f>
        <v>140.80000000000001</v>
      </c>
      <c r="D620" s="85">
        <f>'Forward collapse simulation'!F630</f>
        <v>-5.59</v>
      </c>
      <c r="E620" s="85">
        <f>'Forward collapse simulation'!D630</f>
        <v>2.4340000000000002</v>
      </c>
      <c r="F620" s="85"/>
      <c r="G620" s="3" t="str">
        <f t="shared" si="414"/>
        <v>1.30</v>
      </c>
      <c r="H620" s="3" t="str">
        <f t="shared" si="415"/>
        <v>-</v>
      </c>
      <c r="I620" s="3">
        <f t="shared" si="416"/>
        <v>140.80000000000001</v>
      </c>
      <c r="J620" s="3">
        <f t="shared" si="417"/>
        <v>-5.59</v>
      </c>
      <c r="K620" s="3">
        <f t="shared" si="418"/>
        <v>2.1906000000000003</v>
      </c>
      <c r="L620" s="85"/>
      <c r="M620" s="3" t="str">
        <f t="shared" si="419"/>
        <v>1.30</v>
      </c>
      <c r="N620" s="3" t="str">
        <f t="shared" si="420"/>
        <v>-</v>
      </c>
      <c r="O620" s="3">
        <f t="shared" si="421"/>
        <v>140.80000000000001</v>
      </c>
      <c r="P620" s="3">
        <f t="shared" si="422"/>
        <v>-5.59</v>
      </c>
      <c r="Q620" s="3">
        <f t="shared" si="423"/>
        <v>1.9472000000000003</v>
      </c>
      <c r="R620" s="85"/>
      <c r="S620" s="3" t="str">
        <f t="shared" si="424"/>
        <v>1.30</v>
      </c>
      <c r="T620" s="3" t="str">
        <f t="shared" si="425"/>
        <v>-</v>
      </c>
      <c r="U620" s="3">
        <f t="shared" si="426"/>
        <v>140.80000000000001</v>
      </c>
      <c r="V620" s="3">
        <f t="shared" si="427"/>
        <v>-5.59</v>
      </c>
      <c r="W620" s="3">
        <f t="shared" si="428"/>
        <v>1.7038</v>
      </c>
      <c r="X620" s="85"/>
      <c r="Y620" s="3" t="str">
        <f t="shared" si="429"/>
        <v>1.30</v>
      </c>
      <c r="Z620" s="3" t="str">
        <f t="shared" si="430"/>
        <v>-</v>
      </c>
      <c r="AA620" s="3">
        <f t="shared" si="431"/>
        <v>140.80000000000001</v>
      </c>
      <c r="AB620" s="3">
        <f t="shared" si="432"/>
        <v>-5.59</v>
      </c>
      <c r="AC620" s="3">
        <f t="shared" si="433"/>
        <v>1.4604000000000001</v>
      </c>
      <c r="AD620" s="85"/>
      <c r="AE620" s="3" t="str">
        <f t="shared" si="434"/>
        <v>1.30</v>
      </c>
      <c r="AF620" s="3" t="str">
        <f t="shared" si="435"/>
        <v>-</v>
      </c>
      <c r="AG620" s="3">
        <f t="shared" si="436"/>
        <v>140.80000000000001</v>
      </c>
      <c r="AH620" s="3">
        <f t="shared" si="437"/>
        <v>-5.59</v>
      </c>
      <c r="AI620" s="3">
        <f t="shared" si="438"/>
        <v>1.2170000000000001</v>
      </c>
      <c r="AJ620" s="85"/>
      <c r="AK620" s="3" t="str">
        <f t="shared" si="439"/>
        <v>1.30</v>
      </c>
      <c r="AL620" s="3" t="str">
        <f t="shared" si="440"/>
        <v>-</v>
      </c>
      <c r="AM620" s="3">
        <f t="shared" si="441"/>
        <v>140.80000000000001</v>
      </c>
      <c r="AN620" s="3">
        <f t="shared" si="442"/>
        <v>-5.59</v>
      </c>
      <c r="AO620" s="3">
        <f t="shared" si="443"/>
        <v>0.97360000000000013</v>
      </c>
      <c r="AP620" s="85"/>
      <c r="AQ620" s="3" t="str">
        <f t="shared" si="444"/>
        <v>1.30</v>
      </c>
      <c r="AR620" s="3" t="str">
        <f t="shared" si="445"/>
        <v>-</v>
      </c>
      <c r="AS620" s="3">
        <f t="shared" si="446"/>
        <v>140.80000000000001</v>
      </c>
      <c r="AT620" s="3">
        <f t="shared" si="447"/>
        <v>-5.59</v>
      </c>
      <c r="AU620" s="3">
        <f t="shared" si="448"/>
        <v>0.73020000000000007</v>
      </c>
      <c r="AV620" s="85"/>
      <c r="AW620" s="3" t="str">
        <f t="shared" si="449"/>
        <v>1.30</v>
      </c>
      <c r="AX620" s="3" t="str">
        <f t="shared" si="450"/>
        <v>-</v>
      </c>
      <c r="AY620" s="3">
        <f t="shared" si="451"/>
        <v>140.80000000000001</v>
      </c>
      <c r="AZ620" s="3">
        <f t="shared" si="452"/>
        <v>-5.59</v>
      </c>
      <c r="BA620" s="3">
        <f t="shared" si="453"/>
        <v>0.48680000000000007</v>
      </c>
      <c r="BB620" s="85"/>
      <c r="BC620" s="3" t="str">
        <f t="shared" si="454"/>
        <v>1.30</v>
      </c>
      <c r="BD620" s="3" t="str">
        <f t="shared" si="455"/>
        <v>-</v>
      </c>
      <c r="BE620" s="3">
        <f t="shared" si="456"/>
        <v>140.80000000000001</v>
      </c>
      <c r="BF620" s="3">
        <f t="shared" si="457"/>
        <v>-5.59</v>
      </c>
      <c r="BG620" s="3">
        <f t="shared" si="458"/>
        <v>0.24340000000000003</v>
      </c>
    </row>
    <row r="621" spans="1:59" x14ac:dyDescent="0.3">
      <c r="A621" s="1" t="str">
        <f>'Forward collapse simulation'!B631</f>
        <v>1.30</v>
      </c>
      <c r="B621" s="37" t="str">
        <f>IF('Forward collapse simulation'!C631="","-",'Forward collapse simulation'!C631)</f>
        <v>-</v>
      </c>
      <c r="C621" s="85">
        <f>'Forward collapse simulation'!E631</f>
        <v>139.80000000000001</v>
      </c>
      <c r="D621" s="85">
        <f>'Forward collapse simulation'!F631</f>
        <v>-8.99</v>
      </c>
      <c r="E621" s="85">
        <f>'Forward collapse simulation'!D631</f>
        <v>2.4710000000000001</v>
      </c>
      <c r="F621" s="85"/>
      <c r="G621" s="3" t="str">
        <f t="shared" si="414"/>
        <v>1.30</v>
      </c>
      <c r="H621" s="3" t="str">
        <f t="shared" si="415"/>
        <v>-</v>
      </c>
      <c r="I621" s="3">
        <f t="shared" si="416"/>
        <v>139.80000000000001</v>
      </c>
      <c r="J621" s="3">
        <f t="shared" si="417"/>
        <v>-8.99</v>
      </c>
      <c r="K621" s="3">
        <f t="shared" si="418"/>
        <v>2.2239</v>
      </c>
      <c r="L621" s="85"/>
      <c r="M621" s="3" t="str">
        <f t="shared" si="419"/>
        <v>1.30</v>
      </c>
      <c r="N621" s="3" t="str">
        <f t="shared" si="420"/>
        <v>-</v>
      </c>
      <c r="O621" s="3">
        <f t="shared" si="421"/>
        <v>139.80000000000001</v>
      </c>
      <c r="P621" s="3">
        <f t="shared" si="422"/>
        <v>-8.99</v>
      </c>
      <c r="Q621" s="3">
        <f t="shared" si="423"/>
        <v>1.9768000000000001</v>
      </c>
      <c r="R621" s="85"/>
      <c r="S621" s="3" t="str">
        <f t="shared" si="424"/>
        <v>1.30</v>
      </c>
      <c r="T621" s="3" t="str">
        <f t="shared" si="425"/>
        <v>-</v>
      </c>
      <c r="U621" s="3">
        <f t="shared" si="426"/>
        <v>139.80000000000001</v>
      </c>
      <c r="V621" s="3">
        <f t="shared" si="427"/>
        <v>-8.99</v>
      </c>
      <c r="W621" s="3">
        <f t="shared" si="428"/>
        <v>1.7297</v>
      </c>
      <c r="X621" s="85"/>
      <c r="Y621" s="3" t="str">
        <f t="shared" si="429"/>
        <v>1.30</v>
      </c>
      <c r="Z621" s="3" t="str">
        <f t="shared" si="430"/>
        <v>-</v>
      </c>
      <c r="AA621" s="3">
        <f t="shared" si="431"/>
        <v>139.80000000000001</v>
      </c>
      <c r="AB621" s="3">
        <f t="shared" si="432"/>
        <v>-8.99</v>
      </c>
      <c r="AC621" s="3">
        <f t="shared" si="433"/>
        <v>1.4825999999999999</v>
      </c>
      <c r="AD621" s="85"/>
      <c r="AE621" s="3" t="str">
        <f t="shared" si="434"/>
        <v>1.30</v>
      </c>
      <c r="AF621" s="3" t="str">
        <f t="shared" si="435"/>
        <v>-</v>
      </c>
      <c r="AG621" s="3">
        <f t="shared" si="436"/>
        <v>139.80000000000001</v>
      </c>
      <c r="AH621" s="3">
        <f t="shared" si="437"/>
        <v>-8.99</v>
      </c>
      <c r="AI621" s="3">
        <f t="shared" si="438"/>
        <v>1.2355</v>
      </c>
      <c r="AJ621" s="85"/>
      <c r="AK621" s="3" t="str">
        <f t="shared" si="439"/>
        <v>1.30</v>
      </c>
      <c r="AL621" s="3" t="str">
        <f t="shared" si="440"/>
        <v>-</v>
      </c>
      <c r="AM621" s="3">
        <f t="shared" si="441"/>
        <v>139.80000000000001</v>
      </c>
      <c r="AN621" s="3">
        <f t="shared" si="442"/>
        <v>-8.99</v>
      </c>
      <c r="AO621" s="3">
        <f t="shared" si="443"/>
        <v>0.98840000000000006</v>
      </c>
      <c r="AP621" s="85"/>
      <c r="AQ621" s="3" t="str">
        <f t="shared" si="444"/>
        <v>1.30</v>
      </c>
      <c r="AR621" s="3" t="str">
        <f t="shared" si="445"/>
        <v>-</v>
      </c>
      <c r="AS621" s="3">
        <f t="shared" si="446"/>
        <v>139.80000000000001</v>
      </c>
      <c r="AT621" s="3">
        <f t="shared" si="447"/>
        <v>-8.99</v>
      </c>
      <c r="AU621" s="3">
        <f t="shared" si="448"/>
        <v>0.74129999999999996</v>
      </c>
      <c r="AV621" s="85"/>
      <c r="AW621" s="3" t="str">
        <f t="shared" si="449"/>
        <v>1.30</v>
      </c>
      <c r="AX621" s="3" t="str">
        <f t="shared" si="450"/>
        <v>-</v>
      </c>
      <c r="AY621" s="3">
        <f t="shared" si="451"/>
        <v>139.80000000000001</v>
      </c>
      <c r="AZ621" s="3">
        <f t="shared" si="452"/>
        <v>-8.99</v>
      </c>
      <c r="BA621" s="3">
        <f t="shared" si="453"/>
        <v>0.49420000000000003</v>
      </c>
      <c r="BB621" s="85"/>
      <c r="BC621" s="3" t="str">
        <f t="shared" si="454"/>
        <v>1.30</v>
      </c>
      <c r="BD621" s="3" t="str">
        <f t="shared" si="455"/>
        <v>-</v>
      </c>
      <c r="BE621" s="3">
        <f t="shared" si="456"/>
        <v>139.80000000000001</v>
      </c>
      <c r="BF621" s="3">
        <f t="shared" si="457"/>
        <v>-8.99</v>
      </c>
      <c r="BG621" s="3">
        <f t="shared" si="458"/>
        <v>0.24710000000000001</v>
      </c>
    </row>
    <row r="622" spans="1:59" x14ac:dyDescent="0.3">
      <c r="A622" s="1" t="str">
        <f>'Forward collapse simulation'!B632</f>
        <v>1.30</v>
      </c>
      <c r="B622" s="37" t="str">
        <f>IF('Forward collapse simulation'!C632="","-",'Forward collapse simulation'!C632)</f>
        <v>-</v>
      </c>
      <c r="C622" s="85">
        <f>'Forward collapse simulation'!E632</f>
        <v>138.33000000000001</v>
      </c>
      <c r="D622" s="85">
        <f>'Forward collapse simulation'!F632</f>
        <v>-15.17</v>
      </c>
      <c r="E622" s="85">
        <f>'Forward collapse simulation'!D632</f>
        <v>2.484</v>
      </c>
      <c r="F622" s="85"/>
      <c r="G622" s="3" t="str">
        <f t="shared" si="414"/>
        <v>1.30</v>
      </c>
      <c r="H622" s="3" t="str">
        <f t="shared" si="415"/>
        <v>-</v>
      </c>
      <c r="I622" s="3">
        <f t="shared" si="416"/>
        <v>138.33000000000001</v>
      </c>
      <c r="J622" s="3">
        <f t="shared" si="417"/>
        <v>-15.17</v>
      </c>
      <c r="K622" s="3">
        <f t="shared" si="418"/>
        <v>2.2356000000000003</v>
      </c>
      <c r="L622" s="85"/>
      <c r="M622" s="3" t="str">
        <f t="shared" si="419"/>
        <v>1.30</v>
      </c>
      <c r="N622" s="3" t="str">
        <f t="shared" si="420"/>
        <v>-</v>
      </c>
      <c r="O622" s="3">
        <f t="shared" si="421"/>
        <v>138.33000000000001</v>
      </c>
      <c r="P622" s="3">
        <f t="shared" si="422"/>
        <v>-15.17</v>
      </c>
      <c r="Q622" s="3">
        <f t="shared" si="423"/>
        <v>1.9872000000000001</v>
      </c>
      <c r="R622" s="85"/>
      <c r="S622" s="3" t="str">
        <f t="shared" si="424"/>
        <v>1.30</v>
      </c>
      <c r="T622" s="3" t="str">
        <f t="shared" si="425"/>
        <v>-</v>
      </c>
      <c r="U622" s="3">
        <f t="shared" si="426"/>
        <v>138.33000000000001</v>
      </c>
      <c r="V622" s="3">
        <f t="shared" si="427"/>
        <v>-15.17</v>
      </c>
      <c r="W622" s="3">
        <f t="shared" si="428"/>
        <v>1.7387999999999999</v>
      </c>
      <c r="X622" s="85"/>
      <c r="Y622" s="3" t="str">
        <f t="shared" si="429"/>
        <v>1.30</v>
      </c>
      <c r="Z622" s="3" t="str">
        <f t="shared" si="430"/>
        <v>-</v>
      </c>
      <c r="AA622" s="3">
        <f t="shared" si="431"/>
        <v>138.33000000000001</v>
      </c>
      <c r="AB622" s="3">
        <f t="shared" si="432"/>
        <v>-15.17</v>
      </c>
      <c r="AC622" s="3">
        <f t="shared" si="433"/>
        <v>1.4903999999999999</v>
      </c>
      <c r="AD622" s="85"/>
      <c r="AE622" s="3" t="str">
        <f t="shared" si="434"/>
        <v>1.30</v>
      </c>
      <c r="AF622" s="3" t="str">
        <f t="shared" si="435"/>
        <v>-</v>
      </c>
      <c r="AG622" s="3">
        <f t="shared" si="436"/>
        <v>138.33000000000001</v>
      </c>
      <c r="AH622" s="3">
        <f t="shared" si="437"/>
        <v>-15.17</v>
      </c>
      <c r="AI622" s="3">
        <f t="shared" si="438"/>
        <v>1.242</v>
      </c>
      <c r="AJ622" s="85"/>
      <c r="AK622" s="3" t="str">
        <f t="shared" si="439"/>
        <v>1.30</v>
      </c>
      <c r="AL622" s="3" t="str">
        <f t="shared" si="440"/>
        <v>-</v>
      </c>
      <c r="AM622" s="3">
        <f t="shared" si="441"/>
        <v>138.33000000000001</v>
      </c>
      <c r="AN622" s="3">
        <f t="shared" si="442"/>
        <v>-15.17</v>
      </c>
      <c r="AO622" s="3">
        <f t="shared" si="443"/>
        <v>0.99360000000000004</v>
      </c>
      <c r="AP622" s="85"/>
      <c r="AQ622" s="3" t="str">
        <f t="shared" si="444"/>
        <v>1.30</v>
      </c>
      <c r="AR622" s="3" t="str">
        <f t="shared" si="445"/>
        <v>-</v>
      </c>
      <c r="AS622" s="3">
        <f t="shared" si="446"/>
        <v>138.33000000000001</v>
      </c>
      <c r="AT622" s="3">
        <f t="shared" si="447"/>
        <v>-15.17</v>
      </c>
      <c r="AU622" s="3">
        <f t="shared" si="448"/>
        <v>0.74519999999999997</v>
      </c>
      <c r="AV622" s="85"/>
      <c r="AW622" s="3" t="str">
        <f t="shared" si="449"/>
        <v>1.30</v>
      </c>
      <c r="AX622" s="3" t="str">
        <f t="shared" si="450"/>
        <v>-</v>
      </c>
      <c r="AY622" s="3">
        <f t="shared" si="451"/>
        <v>138.33000000000001</v>
      </c>
      <c r="AZ622" s="3">
        <f t="shared" si="452"/>
        <v>-15.17</v>
      </c>
      <c r="BA622" s="3">
        <f t="shared" si="453"/>
        <v>0.49680000000000002</v>
      </c>
      <c r="BB622" s="85"/>
      <c r="BC622" s="3" t="str">
        <f t="shared" si="454"/>
        <v>1.30</v>
      </c>
      <c r="BD622" s="3" t="str">
        <f t="shared" si="455"/>
        <v>-</v>
      </c>
      <c r="BE622" s="3">
        <f t="shared" si="456"/>
        <v>138.33000000000001</v>
      </c>
      <c r="BF622" s="3">
        <f t="shared" si="457"/>
        <v>-15.17</v>
      </c>
      <c r="BG622" s="3">
        <f t="shared" si="458"/>
        <v>0.24840000000000001</v>
      </c>
    </row>
    <row r="623" spans="1:59" x14ac:dyDescent="0.3">
      <c r="A623" s="1" t="str">
        <f>'Forward collapse simulation'!B633</f>
        <v>1.30</v>
      </c>
      <c r="B623" s="37" t="str">
        <f>IF('Forward collapse simulation'!C633="","-",'Forward collapse simulation'!C633)</f>
        <v>-</v>
      </c>
      <c r="C623" s="85">
        <f>'Forward collapse simulation'!E633</f>
        <v>136.55000000000001</v>
      </c>
      <c r="D623" s="85">
        <f>'Forward collapse simulation'!F633</f>
        <v>-20.2</v>
      </c>
      <c r="E623" s="85">
        <f>'Forward collapse simulation'!D633</f>
        <v>2.6179999999999999</v>
      </c>
      <c r="F623" s="85"/>
      <c r="G623" s="3" t="str">
        <f t="shared" si="414"/>
        <v>1.30</v>
      </c>
      <c r="H623" s="3" t="str">
        <f t="shared" si="415"/>
        <v>-</v>
      </c>
      <c r="I623" s="3">
        <f t="shared" si="416"/>
        <v>136.55000000000001</v>
      </c>
      <c r="J623" s="3">
        <f t="shared" si="417"/>
        <v>-20.2</v>
      </c>
      <c r="K623" s="3">
        <f t="shared" si="418"/>
        <v>2.3561999999999999</v>
      </c>
      <c r="L623" s="85"/>
      <c r="M623" s="3" t="str">
        <f t="shared" si="419"/>
        <v>1.30</v>
      </c>
      <c r="N623" s="3" t="str">
        <f t="shared" si="420"/>
        <v>-</v>
      </c>
      <c r="O623" s="3">
        <f t="shared" si="421"/>
        <v>136.55000000000001</v>
      </c>
      <c r="P623" s="3">
        <f t="shared" si="422"/>
        <v>-20.2</v>
      </c>
      <c r="Q623" s="3">
        <f t="shared" si="423"/>
        <v>2.0943999999999998</v>
      </c>
      <c r="R623" s="85"/>
      <c r="S623" s="3" t="str">
        <f t="shared" si="424"/>
        <v>1.30</v>
      </c>
      <c r="T623" s="3" t="str">
        <f t="shared" si="425"/>
        <v>-</v>
      </c>
      <c r="U623" s="3">
        <f t="shared" si="426"/>
        <v>136.55000000000001</v>
      </c>
      <c r="V623" s="3">
        <f t="shared" si="427"/>
        <v>-20.2</v>
      </c>
      <c r="W623" s="3">
        <f t="shared" si="428"/>
        <v>1.8325999999999998</v>
      </c>
      <c r="X623" s="85"/>
      <c r="Y623" s="3" t="str">
        <f t="shared" si="429"/>
        <v>1.30</v>
      </c>
      <c r="Z623" s="3" t="str">
        <f t="shared" si="430"/>
        <v>-</v>
      </c>
      <c r="AA623" s="3">
        <f t="shared" si="431"/>
        <v>136.55000000000001</v>
      </c>
      <c r="AB623" s="3">
        <f t="shared" si="432"/>
        <v>-20.2</v>
      </c>
      <c r="AC623" s="3">
        <f t="shared" si="433"/>
        <v>1.5708</v>
      </c>
      <c r="AD623" s="85"/>
      <c r="AE623" s="3" t="str">
        <f t="shared" si="434"/>
        <v>1.30</v>
      </c>
      <c r="AF623" s="3" t="str">
        <f t="shared" si="435"/>
        <v>-</v>
      </c>
      <c r="AG623" s="3">
        <f t="shared" si="436"/>
        <v>136.55000000000001</v>
      </c>
      <c r="AH623" s="3">
        <f t="shared" si="437"/>
        <v>-20.2</v>
      </c>
      <c r="AI623" s="3">
        <f t="shared" si="438"/>
        <v>1.3089999999999999</v>
      </c>
      <c r="AJ623" s="85"/>
      <c r="AK623" s="3" t="str">
        <f t="shared" si="439"/>
        <v>1.30</v>
      </c>
      <c r="AL623" s="3" t="str">
        <f t="shared" si="440"/>
        <v>-</v>
      </c>
      <c r="AM623" s="3">
        <f t="shared" si="441"/>
        <v>136.55000000000001</v>
      </c>
      <c r="AN623" s="3">
        <f t="shared" si="442"/>
        <v>-20.2</v>
      </c>
      <c r="AO623" s="3">
        <f t="shared" si="443"/>
        <v>1.0471999999999999</v>
      </c>
      <c r="AP623" s="85"/>
      <c r="AQ623" s="3" t="str">
        <f t="shared" si="444"/>
        <v>1.30</v>
      </c>
      <c r="AR623" s="3" t="str">
        <f t="shared" si="445"/>
        <v>-</v>
      </c>
      <c r="AS623" s="3">
        <f t="shared" si="446"/>
        <v>136.55000000000001</v>
      </c>
      <c r="AT623" s="3">
        <f t="shared" si="447"/>
        <v>-20.2</v>
      </c>
      <c r="AU623" s="3">
        <f t="shared" si="448"/>
        <v>0.78539999999999999</v>
      </c>
      <c r="AV623" s="85"/>
      <c r="AW623" s="3" t="str">
        <f t="shared" si="449"/>
        <v>1.30</v>
      </c>
      <c r="AX623" s="3" t="str">
        <f t="shared" si="450"/>
        <v>-</v>
      </c>
      <c r="AY623" s="3">
        <f t="shared" si="451"/>
        <v>136.55000000000001</v>
      </c>
      <c r="AZ623" s="3">
        <f t="shared" si="452"/>
        <v>-20.2</v>
      </c>
      <c r="BA623" s="3">
        <f t="shared" si="453"/>
        <v>0.52359999999999995</v>
      </c>
      <c r="BB623" s="85"/>
      <c r="BC623" s="3" t="str">
        <f t="shared" si="454"/>
        <v>1.30</v>
      </c>
      <c r="BD623" s="3" t="str">
        <f t="shared" si="455"/>
        <v>-</v>
      </c>
      <c r="BE623" s="3">
        <f t="shared" si="456"/>
        <v>136.55000000000001</v>
      </c>
      <c r="BF623" s="3">
        <f t="shared" si="457"/>
        <v>-20.2</v>
      </c>
      <c r="BG623" s="3">
        <f t="shared" si="458"/>
        <v>0.26179999999999998</v>
      </c>
    </row>
    <row r="624" spans="1:59" x14ac:dyDescent="0.3">
      <c r="A624" s="1" t="str">
        <f>'Forward collapse simulation'!B634</f>
        <v>1.30</v>
      </c>
      <c r="B624" s="37" t="str">
        <f>IF('Forward collapse simulation'!C634="","-",'Forward collapse simulation'!C634)</f>
        <v>-</v>
      </c>
      <c r="C624" s="85">
        <f>'Forward collapse simulation'!E634</f>
        <v>135.34</v>
      </c>
      <c r="D624" s="85">
        <f>'Forward collapse simulation'!F634</f>
        <v>-22.9</v>
      </c>
      <c r="E624" s="85">
        <f>'Forward collapse simulation'!D634</f>
        <v>2.9580000000000002</v>
      </c>
      <c r="F624" s="85"/>
      <c r="G624" s="3" t="str">
        <f t="shared" si="414"/>
        <v>1.30</v>
      </c>
      <c r="H624" s="3" t="str">
        <f t="shared" si="415"/>
        <v>-</v>
      </c>
      <c r="I624" s="3">
        <f t="shared" si="416"/>
        <v>135.34</v>
      </c>
      <c r="J624" s="3">
        <f t="shared" si="417"/>
        <v>-22.9</v>
      </c>
      <c r="K624" s="3">
        <f t="shared" si="418"/>
        <v>2.6622000000000003</v>
      </c>
      <c r="L624" s="85"/>
      <c r="M624" s="3" t="str">
        <f t="shared" si="419"/>
        <v>1.30</v>
      </c>
      <c r="N624" s="3" t="str">
        <f t="shared" si="420"/>
        <v>-</v>
      </c>
      <c r="O624" s="3">
        <f t="shared" si="421"/>
        <v>135.34</v>
      </c>
      <c r="P624" s="3">
        <f t="shared" si="422"/>
        <v>-22.9</v>
      </c>
      <c r="Q624" s="3">
        <f t="shared" si="423"/>
        <v>2.3664000000000001</v>
      </c>
      <c r="R624" s="85"/>
      <c r="S624" s="3" t="str">
        <f t="shared" si="424"/>
        <v>1.30</v>
      </c>
      <c r="T624" s="3" t="str">
        <f t="shared" si="425"/>
        <v>-</v>
      </c>
      <c r="U624" s="3">
        <f t="shared" si="426"/>
        <v>135.34</v>
      </c>
      <c r="V624" s="3">
        <f t="shared" si="427"/>
        <v>-22.9</v>
      </c>
      <c r="W624" s="3">
        <f t="shared" si="428"/>
        <v>2.0706000000000002</v>
      </c>
      <c r="X624" s="85"/>
      <c r="Y624" s="3" t="str">
        <f t="shared" si="429"/>
        <v>1.30</v>
      </c>
      <c r="Z624" s="3" t="str">
        <f t="shared" si="430"/>
        <v>-</v>
      </c>
      <c r="AA624" s="3">
        <f t="shared" si="431"/>
        <v>135.34</v>
      </c>
      <c r="AB624" s="3">
        <f t="shared" si="432"/>
        <v>-22.9</v>
      </c>
      <c r="AC624" s="3">
        <f t="shared" si="433"/>
        <v>1.7748000000000002</v>
      </c>
      <c r="AD624" s="85"/>
      <c r="AE624" s="3" t="str">
        <f t="shared" si="434"/>
        <v>1.30</v>
      </c>
      <c r="AF624" s="3" t="str">
        <f t="shared" si="435"/>
        <v>-</v>
      </c>
      <c r="AG624" s="3">
        <f t="shared" si="436"/>
        <v>135.34</v>
      </c>
      <c r="AH624" s="3">
        <f t="shared" si="437"/>
        <v>-22.9</v>
      </c>
      <c r="AI624" s="3">
        <f t="shared" si="438"/>
        <v>1.4790000000000001</v>
      </c>
      <c r="AJ624" s="85"/>
      <c r="AK624" s="3" t="str">
        <f t="shared" si="439"/>
        <v>1.30</v>
      </c>
      <c r="AL624" s="3" t="str">
        <f t="shared" si="440"/>
        <v>-</v>
      </c>
      <c r="AM624" s="3">
        <f t="shared" si="441"/>
        <v>135.34</v>
      </c>
      <c r="AN624" s="3">
        <f t="shared" si="442"/>
        <v>-22.9</v>
      </c>
      <c r="AO624" s="3">
        <f t="shared" si="443"/>
        <v>1.1832</v>
      </c>
      <c r="AP624" s="85"/>
      <c r="AQ624" s="3" t="str">
        <f t="shared" si="444"/>
        <v>1.30</v>
      </c>
      <c r="AR624" s="3" t="str">
        <f t="shared" si="445"/>
        <v>-</v>
      </c>
      <c r="AS624" s="3">
        <f t="shared" si="446"/>
        <v>135.34</v>
      </c>
      <c r="AT624" s="3">
        <f t="shared" si="447"/>
        <v>-22.9</v>
      </c>
      <c r="AU624" s="3">
        <f t="shared" si="448"/>
        <v>0.88740000000000008</v>
      </c>
      <c r="AV624" s="85"/>
      <c r="AW624" s="3" t="str">
        <f t="shared" si="449"/>
        <v>1.30</v>
      </c>
      <c r="AX624" s="3" t="str">
        <f t="shared" si="450"/>
        <v>-</v>
      </c>
      <c r="AY624" s="3">
        <f t="shared" si="451"/>
        <v>135.34</v>
      </c>
      <c r="AZ624" s="3">
        <f t="shared" si="452"/>
        <v>-22.9</v>
      </c>
      <c r="BA624" s="3">
        <f t="shared" si="453"/>
        <v>0.59160000000000001</v>
      </c>
      <c r="BB624" s="85"/>
      <c r="BC624" s="3" t="str">
        <f t="shared" si="454"/>
        <v>1.30</v>
      </c>
      <c r="BD624" s="3" t="str">
        <f t="shared" si="455"/>
        <v>-</v>
      </c>
      <c r="BE624" s="3">
        <f t="shared" si="456"/>
        <v>135.34</v>
      </c>
      <c r="BF624" s="3">
        <f t="shared" si="457"/>
        <v>-22.9</v>
      </c>
      <c r="BG624" s="3">
        <f t="shared" si="458"/>
        <v>0.29580000000000001</v>
      </c>
    </row>
    <row r="625" spans="1:59" x14ac:dyDescent="0.3">
      <c r="A625" s="1" t="str">
        <f>'Forward collapse simulation'!B635</f>
        <v>1.30</v>
      </c>
      <c r="B625" s="37" t="str">
        <f>IF('Forward collapse simulation'!C635="","-",'Forward collapse simulation'!C635)</f>
        <v>-</v>
      </c>
      <c r="C625" s="85">
        <f>'Forward collapse simulation'!E635</f>
        <v>135.44999999999999</v>
      </c>
      <c r="D625" s="85">
        <f>'Forward collapse simulation'!F635</f>
        <v>-26.59</v>
      </c>
      <c r="E625" s="85">
        <f>'Forward collapse simulation'!D635</f>
        <v>2.5</v>
      </c>
      <c r="F625" s="85"/>
      <c r="G625" s="3" t="str">
        <f t="shared" si="414"/>
        <v>1.30</v>
      </c>
      <c r="H625" s="3" t="str">
        <f t="shared" si="415"/>
        <v>-</v>
      </c>
      <c r="I625" s="3">
        <f t="shared" si="416"/>
        <v>135.44999999999999</v>
      </c>
      <c r="J625" s="3">
        <f t="shared" si="417"/>
        <v>-26.59</v>
      </c>
      <c r="K625" s="3">
        <f t="shared" si="418"/>
        <v>2.25</v>
      </c>
      <c r="L625" s="85"/>
      <c r="M625" s="3" t="str">
        <f t="shared" si="419"/>
        <v>1.30</v>
      </c>
      <c r="N625" s="3" t="str">
        <f t="shared" si="420"/>
        <v>-</v>
      </c>
      <c r="O625" s="3">
        <f t="shared" si="421"/>
        <v>135.44999999999999</v>
      </c>
      <c r="P625" s="3">
        <f t="shared" si="422"/>
        <v>-26.59</v>
      </c>
      <c r="Q625" s="3">
        <f t="shared" si="423"/>
        <v>2</v>
      </c>
      <c r="R625" s="85"/>
      <c r="S625" s="3" t="str">
        <f t="shared" si="424"/>
        <v>1.30</v>
      </c>
      <c r="T625" s="3" t="str">
        <f t="shared" si="425"/>
        <v>-</v>
      </c>
      <c r="U625" s="3">
        <f t="shared" si="426"/>
        <v>135.44999999999999</v>
      </c>
      <c r="V625" s="3">
        <f t="shared" si="427"/>
        <v>-26.59</v>
      </c>
      <c r="W625" s="3">
        <f t="shared" si="428"/>
        <v>1.75</v>
      </c>
      <c r="X625" s="85"/>
      <c r="Y625" s="3" t="str">
        <f t="shared" si="429"/>
        <v>1.30</v>
      </c>
      <c r="Z625" s="3" t="str">
        <f t="shared" si="430"/>
        <v>-</v>
      </c>
      <c r="AA625" s="3">
        <f t="shared" si="431"/>
        <v>135.44999999999999</v>
      </c>
      <c r="AB625" s="3">
        <f t="shared" si="432"/>
        <v>-26.59</v>
      </c>
      <c r="AC625" s="3">
        <f t="shared" si="433"/>
        <v>1.5</v>
      </c>
      <c r="AD625" s="85"/>
      <c r="AE625" s="3" t="str">
        <f t="shared" si="434"/>
        <v>1.30</v>
      </c>
      <c r="AF625" s="3" t="str">
        <f t="shared" si="435"/>
        <v>-</v>
      </c>
      <c r="AG625" s="3">
        <f t="shared" si="436"/>
        <v>135.44999999999999</v>
      </c>
      <c r="AH625" s="3">
        <f t="shared" si="437"/>
        <v>-26.59</v>
      </c>
      <c r="AI625" s="3">
        <f t="shared" si="438"/>
        <v>1.25</v>
      </c>
      <c r="AJ625" s="85"/>
      <c r="AK625" s="3" t="str">
        <f t="shared" si="439"/>
        <v>1.30</v>
      </c>
      <c r="AL625" s="3" t="str">
        <f t="shared" si="440"/>
        <v>-</v>
      </c>
      <c r="AM625" s="3">
        <f t="shared" si="441"/>
        <v>135.44999999999999</v>
      </c>
      <c r="AN625" s="3">
        <f t="shared" si="442"/>
        <v>-26.59</v>
      </c>
      <c r="AO625" s="3">
        <f t="shared" si="443"/>
        <v>1</v>
      </c>
      <c r="AP625" s="85"/>
      <c r="AQ625" s="3" t="str">
        <f t="shared" si="444"/>
        <v>1.30</v>
      </c>
      <c r="AR625" s="3" t="str">
        <f t="shared" si="445"/>
        <v>-</v>
      </c>
      <c r="AS625" s="3">
        <f t="shared" si="446"/>
        <v>135.44999999999999</v>
      </c>
      <c r="AT625" s="3">
        <f t="shared" si="447"/>
        <v>-26.59</v>
      </c>
      <c r="AU625" s="3">
        <f t="shared" si="448"/>
        <v>0.75</v>
      </c>
      <c r="AV625" s="85"/>
      <c r="AW625" s="3" t="str">
        <f t="shared" si="449"/>
        <v>1.30</v>
      </c>
      <c r="AX625" s="3" t="str">
        <f t="shared" si="450"/>
        <v>-</v>
      </c>
      <c r="AY625" s="3">
        <f t="shared" si="451"/>
        <v>135.44999999999999</v>
      </c>
      <c r="AZ625" s="3">
        <f t="shared" si="452"/>
        <v>-26.59</v>
      </c>
      <c r="BA625" s="3">
        <f t="shared" si="453"/>
        <v>0.5</v>
      </c>
      <c r="BB625" s="85"/>
      <c r="BC625" s="3" t="str">
        <f t="shared" si="454"/>
        <v>1.30</v>
      </c>
      <c r="BD625" s="3" t="str">
        <f t="shared" si="455"/>
        <v>-</v>
      </c>
      <c r="BE625" s="3">
        <f t="shared" si="456"/>
        <v>135.44999999999999</v>
      </c>
      <c r="BF625" s="3">
        <f t="shared" si="457"/>
        <v>-26.59</v>
      </c>
      <c r="BG625" s="3">
        <f t="shared" si="458"/>
        <v>0.25</v>
      </c>
    </row>
    <row r="626" spans="1:59" x14ac:dyDescent="0.3">
      <c r="A626" s="1" t="str">
        <f>'Forward collapse simulation'!B636</f>
        <v>1.30</v>
      </c>
      <c r="B626" s="37" t="str">
        <f>IF('Forward collapse simulation'!C636="","-",'Forward collapse simulation'!C636)</f>
        <v>-</v>
      </c>
      <c r="C626" s="85">
        <f>'Forward collapse simulation'!E636</f>
        <v>133.66999999999999</v>
      </c>
      <c r="D626" s="85">
        <f>'Forward collapse simulation'!F636</f>
        <v>-32.56</v>
      </c>
      <c r="E626" s="85">
        <f>'Forward collapse simulation'!D636</f>
        <v>2.0569999999999999</v>
      </c>
      <c r="F626" s="85"/>
      <c r="G626" s="3" t="str">
        <f t="shared" si="414"/>
        <v>1.30</v>
      </c>
      <c r="H626" s="3" t="str">
        <f t="shared" si="415"/>
        <v>-</v>
      </c>
      <c r="I626" s="3">
        <f t="shared" si="416"/>
        <v>133.66999999999999</v>
      </c>
      <c r="J626" s="3">
        <f t="shared" si="417"/>
        <v>-32.56</v>
      </c>
      <c r="K626" s="3">
        <f t="shared" si="418"/>
        <v>1.8512999999999999</v>
      </c>
      <c r="L626" s="85"/>
      <c r="M626" s="3" t="str">
        <f t="shared" si="419"/>
        <v>1.30</v>
      </c>
      <c r="N626" s="3" t="str">
        <f t="shared" si="420"/>
        <v>-</v>
      </c>
      <c r="O626" s="3">
        <f t="shared" si="421"/>
        <v>133.66999999999999</v>
      </c>
      <c r="P626" s="3">
        <f t="shared" si="422"/>
        <v>-32.56</v>
      </c>
      <c r="Q626" s="3">
        <f t="shared" si="423"/>
        <v>1.6456</v>
      </c>
      <c r="R626" s="85"/>
      <c r="S626" s="3" t="str">
        <f t="shared" si="424"/>
        <v>1.30</v>
      </c>
      <c r="T626" s="3" t="str">
        <f t="shared" si="425"/>
        <v>-</v>
      </c>
      <c r="U626" s="3">
        <f t="shared" si="426"/>
        <v>133.66999999999999</v>
      </c>
      <c r="V626" s="3">
        <f t="shared" si="427"/>
        <v>-32.56</v>
      </c>
      <c r="W626" s="3">
        <f t="shared" si="428"/>
        <v>1.4399</v>
      </c>
      <c r="X626" s="85"/>
      <c r="Y626" s="3" t="str">
        <f t="shared" si="429"/>
        <v>1.30</v>
      </c>
      <c r="Z626" s="3" t="str">
        <f t="shared" si="430"/>
        <v>-</v>
      </c>
      <c r="AA626" s="3">
        <f t="shared" si="431"/>
        <v>133.66999999999999</v>
      </c>
      <c r="AB626" s="3">
        <f t="shared" si="432"/>
        <v>-32.56</v>
      </c>
      <c r="AC626" s="3">
        <f t="shared" si="433"/>
        <v>1.2342</v>
      </c>
      <c r="AD626" s="85"/>
      <c r="AE626" s="3" t="str">
        <f t="shared" si="434"/>
        <v>1.30</v>
      </c>
      <c r="AF626" s="3" t="str">
        <f t="shared" si="435"/>
        <v>-</v>
      </c>
      <c r="AG626" s="3">
        <f t="shared" si="436"/>
        <v>133.66999999999999</v>
      </c>
      <c r="AH626" s="3">
        <f t="shared" si="437"/>
        <v>-32.56</v>
      </c>
      <c r="AI626" s="3">
        <f t="shared" si="438"/>
        <v>1.0285</v>
      </c>
      <c r="AJ626" s="85"/>
      <c r="AK626" s="3" t="str">
        <f t="shared" si="439"/>
        <v>1.30</v>
      </c>
      <c r="AL626" s="3" t="str">
        <f t="shared" si="440"/>
        <v>-</v>
      </c>
      <c r="AM626" s="3">
        <f t="shared" si="441"/>
        <v>133.66999999999999</v>
      </c>
      <c r="AN626" s="3">
        <f t="shared" si="442"/>
        <v>-32.56</v>
      </c>
      <c r="AO626" s="3">
        <f t="shared" si="443"/>
        <v>0.82279999999999998</v>
      </c>
      <c r="AP626" s="85"/>
      <c r="AQ626" s="3" t="str">
        <f t="shared" si="444"/>
        <v>1.30</v>
      </c>
      <c r="AR626" s="3" t="str">
        <f t="shared" si="445"/>
        <v>-</v>
      </c>
      <c r="AS626" s="3">
        <f t="shared" si="446"/>
        <v>133.66999999999999</v>
      </c>
      <c r="AT626" s="3">
        <f t="shared" si="447"/>
        <v>-32.56</v>
      </c>
      <c r="AU626" s="3">
        <f t="shared" si="448"/>
        <v>0.61709999999999998</v>
      </c>
      <c r="AV626" s="85"/>
      <c r="AW626" s="3" t="str">
        <f t="shared" si="449"/>
        <v>1.30</v>
      </c>
      <c r="AX626" s="3" t="str">
        <f t="shared" si="450"/>
        <v>-</v>
      </c>
      <c r="AY626" s="3">
        <f t="shared" si="451"/>
        <v>133.66999999999999</v>
      </c>
      <c r="AZ626" s="3">
        <f t="shared" si="452"/>
        <v>-32.56</v>
      </c>
      <c r="BA626" s="3">
        <f t="shared" si="453"/>
        <v>0.41139999999999999</v>
      </c>
      <c r="BB626" s="85"/>
      <c r="BC626" s="3" t="str">
        <f t="shared" si="454"/>
        <v>1.30</v>
      </c>
      <c r="BD626" s="3" t="str">
        <f t="shared" si="455"/>
        <v>-</v>
      </c>
      <c r="BE626" s="3">
        <f t="shared" si="456"/>
        <v>133.66999999999999</v>
      </c>
      <c r="BF626" s="3">
        <f t="shared" si="457"/>
        <v>-32.56</v>
      </c>
      <c r="BG626" s="3">
        <f t="shared" si="458"/>
        <v>0.20569999999999999</v>
      </c>
    </row>
    <row r="627" spans="1:59" x14ac:dyDescent="0.3">
      <c r="A627" s="1" t="str">
        <f>'Forward collapse simulation'!B637</f>
        <v>1.30</v>
      </c>
      <c r="B627" s="37" t="str">
        <f>IF('Forward collapse simulation'!C637="","-",'Forward collapse simulation'!C637)</f>
        <v>-</v>
      </c>
      <c r="C627" s="85">
        <f>'Forward collapse simulation'!E637</f>
        <v>129.05000000000001</v>
      </c>
      <c r="D627" s="85">
        <f>'Forward collapse simulation'!F637</f>
        <v>-44.81</v>
      </c>
      <c r="E627" s="85">
        <f>'Forward collapse simulation'!D637</f>
        <v>1.5009999999999999</v>
      </c>
      <c r="F627" s="85"/>
      <c r="G627" s="3" t="str">
        <f t="shared" si="414"/>
        <v>1.30</v>
      </c>
      <c r="H627" s="3" t="str">
        <f t="shared" si="415"/>
        <v>-</v>
      </c>
      <c r="I627" s="3">
        <f t="shared" si="416"/>
        <v>129.05000000000001</v>
      </c>
      <c r="J627" s="3">
        <f t="shared" si="417"/>
        <v>-44.81</v>
      </c>
      <c r="K627" s="3">
        <f t="shared" si="418"/>
        <v>1.3509</v>
      </c>
      <c r="L627" s="85"/>
      <c r="M627" s="3" t="str">
        <f t="shared" si="419"/>
        <v>1.30</v>
      </c>
      <c r="N627" s="3" t="str">
        <f t="shared" si="420"/>
        <v>-</v>
      </c>
      <c r="O627" s="3">
        <f t="shared" si="421"/>
        <v>129.05000000000001</v>
      </c>
      <c r="P627" s="3">
        <f t="shared" si="422"/>
        <v>-44.81</v>
      </c>
      <c r="Q627" s="3">
        <f t="shared" si="423"/>
        <v>1.2008000000000001</v>
      </c>
      <c r="R627" s="85"/>
      <c r="S627" s="3" t="str">
        <f t="shared" si="424"/>
        <v>1.30</v>
      </c>
      <c r="T627" s="3" t="str">
        <f t="shared" si="425"/>
        <v>-</v>
      </c>
      <c r="U627" s="3">
        <f t="shared" si="426"/>
        <v>129.05000000000001</v>
      </c>
      <c r="V627" s="3">
        <f t="shared" si="427"/>
        <v>-44.81</v>
      </c>
      <c r="W627" s="3">
        <f t="shared" si="428"/>
        <v>1.0507</v>
      </c>
      <c r="X627" s="85"/>
      <c r="Y627" s="3" t="str">
        <f t="shared" si="429"/>
        <v>1.30</v>
      </c>
      <c r="Z627" s="3" t="str">
        <f t="shared" si="430"/>
        <v>-</v>
      </c>
      <c r="AA627" s="3">
        <f t="shared" si="431"/>
        <v>129.05000000000001</v>
      </c>
      <c r="AB627" s="3">
        <f t="shared" si="432"/>
        <v>-44.81</v>
      </c>
      <c r="AC627" s="3">
        <f t="shared" si="433"/>
        <v>0.90059999999999985</v>
      </c>
      <c r="AD627" s="85"/>
      <c r="AE627" s="3" t="str">
        <f t="shared" si="434"/>
        <v>1.30</v>
      </c>
      <c r="AF627" s="3" t="str">
        <f t="shared" si="435"/>
        <v>-</v>
      </c>
      <c r="AG627" s="3">
        <f t="shared" si="436"/>
        <v>129.05000000000001</v>
      </c>
      <c r="AH627" s="3">
        <f t="shared" si="437"/>
        <v>-44.81</v>
      </c>
      <c r="AI627" s="3">
        <f t="shared" si="438"/>
        <v>0.75049999999999994</v>
      </c>
      <c r="AJ627" s="85"/>
      <c r="AK627" s="3" t="str">
        <f t="shared" si="439"/>
        <v>1.30</v>
      </c>
      <c r="AL627" s="3" t="str">
        <f t="shared" si="440"/>
        <v>-</v>
      </c>
      <c r="AM627" s="3">
        <f t="shared" si="441"/>
        <v>129.05000000000001</v>
      </c>
      <c r="AN627" s="3">
        <f t="shared" si="442"/>
        <v>-44.81</v>
      </c>
      <c r="AO627" s="3">
        <f t="shared" si="443"/>
        <v>0.60040000000000004</v>
      </c>
      <c r="AP627" s="85"/>
      <c r="AQ627" s="3" t="str">
        <f t="shared" si="444"/>
        <v>1.30</v>
      </c>
      <c r="AR627" s="3" t="str">
        <f t="shared" si="445"/>
        <v>-</v>
      </c>
      <c r="AS627" s="3">
        <f t="shared" si="446"/>
        <v>129.05000000000001</v>
      </c>
      <c r="AT627" s="3">
        <f t="shared" si="447"/>
        <v>-44.81</v>
      </c>
      <c r="AU627" s="3">
        <f t="shared" si="448"/>
        <v>0.45029999999999992</v>
      </c>
      <c r="AV627" s="85"/>
      <c r="AW627" s="3" t="str">
        <f t="shared" si="449"/>
        <v>1.30</v>
      </c>
      <c r="AX627" s="3" t="str">
        <f t="shared" si="450"/>
        <v>-</v>
      </c>
      <c r="AY627" s="3">
        <f t="shared" si="451"/>
        <v>129.05000000000001</v>
      </c>
      <c r="AZ627" s="3">
        <f t="shared" si="452"/>
        <v>-44.81</v>
      </c>
      <c r="BA627" s="3">
        <f t="shared" si="453"/>
        <v>0.30020000000000002</v>
      </c>
      <c r="BB627" s="85"/>
      <c r="BC627" s="3" t="str">
        <f t="shared" si="454"/>
        <v>1.30</v>
      </c>
      <c r="BD627" s="3" t="str">
        <f t="shared" si="455"/>
        <v>-</v>
      </c>
      <c r="BE627" s="3">
        <f t="shared" si="456"/>
        <v>129.05000000000001</v>
      </c>
      <c r="BF627" s="3">
        <f t="shared" si="457"/>
        <v>-44.81</v>
      </c>
      <c r="BG627" s="3">
        <f t="shared" si="458"/>
        <v>0.15010000000000001</v>
      </c>
    </row>
    <row r="628" spans="1:59" x14ac:dyDescent="0.3">
      <c r="A628" s="1" t="str">
        <f>'Forward collapse simulation'!B638</f>
        <v>1.30</v>
      </c>
      <c r="B628" s="37" t="str">
        <f>IF('Forward collapse simulation'!C638="","-",'Forward collapse simulation'!C638)</f>
        <v>-</v>
      </c>
      <c r="C628" s="85">
        <f>'Forward collapse simulation'!E638</f>
        <v>121.02</v>
      </c>
      <c r="D628" s="85">
        <f>'Forward collapse simulation'!F638</f>
        <v>-58.38</v>
      </c>
      <c r="E628" s="85">
        <f>'Forward collapse simulation'!D638</f>
        <v>1.2509999999999999</v>
      </c>
      <c r="F628" s="85"/>
      <c r="G628" s="3" t="str">
        <f t="shared" si="414"/>
        <v>1.30</v>
      </c>
      <c r="H628" s="3" t="str">
        <f t="shared" si="415"/>
        <v>-</v>
      </c>
      <c r="I628" s="3">
        <f t="shared" si="416"/>
        <v>121.02</v>
      </c>
      <c r="J628" s="3">
        <f t="shared" si="417"/>
        <v>-58.38</v>
      </c>
      <c r="K628" s="3">
        <f t="shared" si="418"/>
        <v>1.1258999999999999</v>
      </c>
      <c r="L628" s="85"/>
      <c r="M628" s="3" t="str">
        <f t="shared" si="419"/>
        <v>1.30</v>
      </c>
      <c r="N628" s="3" t="str">
        <f t="shared" si="420"/>
        <v>-</v>
      </c>
      <c r="O628" s="3">
        <f t="shared" si="421"/>
        <v>121.02</v>
      </c>
      <c r="P628" s="3">
        <f t="shared" si="422"/>
        <v>-58.38</v>
      </c>
      <c r="Q628" s="3">
        <f t="shared" si="423"/>
        <v>1.0007999999999999</v>
      </c>
      <c r="R628" s="85"/>
      <c r="S628" s="3" t="str">
        <f t="shared" si="424"/>
        <v>1.30</v>
      </c>
      <c r="T628" s="3" t="str">
        <f t="shared" si="425"/>
        <v>-</v>
      </c>
      <c r="U628" s="3">
        <f t="shared" si="426"/>
        <v>121.02</v>
      </c>
      <c r="V628" s="3">
        <f t="shared" si="427"/>
        <v>-58.38</v>
      </c>
      <c r="W628" s="3">
        <f t="shared" si="428"/>
        <v>0.87569999999999981</v>
      </c>
      <c r="X628" s="85"/>
      <c r="Y628" s="3" t="str">
        <f t="shared" si="429"/>
        <v>1.30</v>
      </c>
      <c r="Z628" s="3" t="str">
        <f t="shared" si="430"/>
        <v>-</v>
      </c>
      <c r="AA628" s="3">
        <f t="shared" si="431"/>
        <v>121.02</v>
      </c>
      <c r="AB628" s="3">
        <f t="shared" si="432"/>
        <v>-58.38</v>
      </c>
      <c r="AC628" s="3">
        <f t="shared" si="433"/>
        <v>0.75059999999999993</v>
      </c>
      <c r="AD628" s="85"/>
      <c r="AE628" s="3" t="str">
        <f t="shared" si="434"/>
        <v>1.30</v>
      </c>
      <c r="AF628" s="3" t="str">
        <f t="shared" si="435"/>
        <v>-</v>
      </c>
      <c r="AG628" s="3">
        <f t="shared" si="436"/>
        <v>121.02</v>
      </c>
      <c r="AH628" s="3">
        <f t="shared" si="437"/>
        <v>-58.38</v>
      </c>
      <c r="AI628" s="3">
        <f t="shared" si="438"/>
        <v>0.62549999999999994</v>
      </c>
      <c r="AJ628" s="85"/>
      <c r="AK628" s="3" t="str">
        <f t="shared" si="439"/>
        <v>1.30</v>
      </c>
      <c r="AL628" s="3" t="str">
        <f t="shared" si="440"/>
        <v>-</v>
      </c>
      <c r="AM628" s="3">
        <f t="shared" si="441"/>
        <v>121.02</v>
      </c>
      <c r="AN628" s="3">
        <f t="shared" si="442"/>
        <v>-58.38</v>
      </c>
      <c r="AO628" s="3">
        <f t="shared" si="443"/>
        <v>0.50039999999999996</v>
      </c>
      <c r="AP628" s="85"/>
      <c r="AQ628" s="3" t="str">
        <f t="shared" si="444"/>
        <v>1.30</v>
      </c>
      <c r="AR628" s="3" t="str">
        <f t="shared" si="445"/>
        <v>-</v>
      </c>
      <c r="AS628" s="3">
        <f t="shared" si="446"/>
        <v>121.02</v>
      </c>
      <c r="AT628" s="3">
        <f t="shared" si="447"/>
        <v>-58.38</v>
      </c>
      <c r="AU628" s="3">
        <f t="shared" si="448"/>
        <v>0.37529999999999997</v>
      </c>
      <c r="AV628" s="85"/>
      <c r="AW628" s="3" t="str">
        <f t="shared" si="449"/>
        <v>1.30</v>
      </c>
      <c r="AX628" s="3" t="str">
        <f t="shared" si="450"/>
        <v>-</v>
      </c>
      <c r="AY628" s="3">
        <f t="shared" si="451"/>
        <v>121.02</v>
      </c>
      <c r="AZ628" s="3">
        <f t="shared" si="452"/>
        <v>-58.38</v>
      </c>
      <c r="BA628" s="3">
        <f t="shared" si="453"/>
        <v>0.25019999999999998</v>
      </c>
      <c r="BB628" s="85"/>
      <c r="BC628" s="3" t="str">
        <f t="shared" si="454"/>
        <v>1.30</v>
      </c>
      <c r="BD628" s="3" t="str">
        <f t="shared" si="455"/>
        <v>-</v>
      </c>
      <c r="BE628" s="3">
        <f t="shared" si="456"/>
        <v>121.02</v>
      </c>
      <c r="BF628" s="3">
        <f t="shared" si="457"/>
        <v>-58.38</v>
      </c>
      <c r="BG628" s="3">
        <f t="shared" si="458"/>
        <v>0.12509999999999999</v>
      </c>
    </row>
    <row r="629" spans="1:59" x14ac:dyDescent="0.3">
      <c r="A629" s="1" t="str">
        <f>'Forward collapse simulation'!B639</f>
        <v>1.30</v>
      </c>
      <c r="B629" s="37" t="str">
        <f>IF('Forward collapse simulation'!C639="","-",'Forward collapse simulation'!C639)</f>
        <v>-</v>
      </c>
      <c r="C629" s="85">
        <f>'Forward collapse simulation'!E639</f>
        <v>110.61</v>
      </c>
      <c r="D629" s="85">
        <f>'Forward collapse simulation'!F639</f>
        <v>-76.37</v>
      </c>
      <c r="E629" s="85">
        <f>'Forward collapse simulation'!D639</f>
        <v>1.097</v>
      </c>
      <c r="F629" s="85"/>
      <c r="G629" s="3" t="str">
        <f t="shared" si="414"/>
        <v>1.30</v>
      </c>
      <c r="H629" s="3" t="str">
        <f t="shared" si="415"/>
        <v>-</v>
      </c>
      <c r="I629" s="3">
        <f t="shared" si="416"/>
        <v>110.61</v>
      </c>
      <c r="J629" s="3">
        <f t="shared" si="417"/>
        <v>-76.37</v>
      </c>
      <c r="K629" s="3">
        <f t="shared" si="418"/>
        <v>0.98729999999999996</v>
      </c>
      <c r="L629" s="85"/>
      <c r="M629" s="3" t="str">
        <f t="shared" si="419"/>
        <v>1.30</v>
      </c>
      <c r="N629" s="3" t="str">
        <f t="shared" si="420"/>
        <v>-</v>
      </c>
      <c r="O629" s="3">
        <f t="shared" si="421"/>
        <v>110.61</v>
      </c>
      <c r="P629" s="3">
        <f t="shared" si="422"/>
        <v>-76.37</v>
      </c>
      <c r="Q629" s="3">
        <f t="shared" si="423"/>
        <v>0.87760000000000005</v>
      </c>
      <c r="R629" s="85"/>
      <c r="S629" s="3" t="str">
        <f t="shared" si="424"/>
        <v>1.30</v>
      </c>
      <c r="T629" s="3" t="str">
        <f t="shared" si="425"/>
        <v>-</v>
      </c>
      <c r="U629" s="3">
        <f t="shared" si="426"/>
        <v>110.61</v>
      </c>
      <c r="V629" s="3">
        <f t="shared" si="427"/>
        <v>-76.37</v>
      </c>
      <c r="W629" s="3">
        <f t="shared" si="428"/>
        <v>0.76789999999999992</v>
      </c>
      <c r="X629" s="85"/>
      <c r="Y629" s="3" t="str">
        <f t="shared" si="429"/>
        <v>1.30</v>
      </c>
      <c r="Z629" s="3" t="str">
        <f t="shared" si="430"/>
        <v>-</v>
      </c>
      <c r="AA629" s="3">
        <f t="shared" si="431"/>
        <v>110.61</v>
      </c>
      <c r="AB629" s="3">
        <f t="shared" si="432"/>
        <v>-76.37</v>
      </c>
      <c r="AC629" s="3">
        <f t="shared" si="433"/>
        <v>0.65820000000000001</v>
      </c>
      <c r="AD629" s="85"/>
      <c r="AE629" s="3" t="str">
        <f t="shared" si="434"/>
        <v>1.30</v>
      </c>
      <c r="AF629" s="3" t="str">
        <f t="shared" si="435"/>
        <v>-</v>
      </c>
      <c r="AG629" s="3">
        <f t="shared" si="436"/>
        <v>110.61</v>
      </c>
      <c r="AH629" s="3">
        <f t="shared" si="437"/>
        <v>-76.37</v>
      </c>
      <c r="AI629" s="3">
        <f t="shared" si="438"/>
        <v>0.54849999999999999</v>
      </c>
      <c r="AJ629" s="85"/>
      <c r="AK629" s="3" t="str">
        <f t="shared" si="439"/>
        <v>1.30</v>
      </c>
      <c r="AL629" s="3" t="str">
        <f t="shared" si="440"/>
        <v>-</v>
      </c>
      <c r="AM629" s="3">
        <f t="shared" si="441"/>
        <v>110.61</v>
      </c>
      <c r="AN629" s="3">
        <f t="shared" si="442"/>
        <v>-76.37</v>
      </c>
      <c r="AO629" s="3">
        <f t="shared" si="443"/>
        <v>0.43880000000000002</v>
      </c>
      <c r="AP629" s="85"/>
      <c r="AQ629" s="3" t="str">
        <f t="shared" si="444"/>
        <v>1.30</v>
      </c>
      <c r="AR629" s="3" t="str">
        <f t="shared" si="445"/>
        <v>-</v>
      </c>
      <c r="AS629" s="3">
        <f t="shared" si="446"/>
        <v>110.61</v>
      </c>
      <c r="AT629" s="3">
        <f t="shared" si="447"/>
        <v>-76.37</v>
      </c>
      <c r="AU629" s="3">
        <f t="shared" si="448"/>
        <v>0.3291</v>
      </c>
      <c r="AV629" s="85"/>
      <c r="AW629" s="3" t="str">
        <f t="shared" si="449"/>
        <v>1.30</v>
      </c>
      <c r="AX629" s="3" t="str">
        <f t="shared" si="450"/>
        <v>-</v>
      </c>
      <c r="AY629" s="3">
        <f t="shared" si="451"/>
        <v>110.61</v>
      </c>
      <c r="AZ629" s="3">
        <f t="shared" si="452"/>
        <v>-76.37</v>
      </c>
      <c r="BA629" s="3">
        <f t="shared" si="453"/>
        <v>0.21940000000000001</v>
      </c>
      <c r="BB629" s="85"/>
      <c r="BC629" s="3" t="str">
        <f t="shared" si="454"/>
        <v>1.30</v>
      </c>
      <c r="BD629" s="3" t="str">
        <f t="shared" si="455"/>
        <v>-</v>
      </c>
      <c r="BE629" s="3">
        <f t="shared" si="456"/>
        <v>110.61</v>
      </c>
      <c r="BF629" s="3">
        <f t="shared" si="457"/>
        <v>-76.37</v>
      </c>
      <c r="BG629" s="3">
        <f t="shared" si="458"/>
        <v>0.10970000000000001</v>
      </c>
    </row>
    <row r="630" spans="1:59" x14ac:dyDescent="0.3">
      <c r="A630" s="1" t="str">
        <f>'Forward collapse simulation'!B640</f>
        <v>1.30</v>
      </c>
      <c r="B630" s="37" t="str">
        <f>IF('Forward collapse simulation'!C640="","-",'Forward collapse simulation'!C640)</f>
        <v>1.34</v>
      </c>
      <c r="C630" s="85">
        <f>'Forward collapse simulation'!E640</f>
        <v>124.81</v>
      </c>
      <c r="D630" s="85">
        <f>'Forward collapse simulation'!F640</f>
        <v>-16.28</v>
      </c>
      <c r="E630" s="85">
        <f>'Forward collapse simulation'!D640</f>
        <v>3.34</v>
      </c>
      <c r="F630" s="85"/>
      <c r="G630" s="3" t="str">
        <f t="shared" si="414"/>
        <v>1.30</v>
      </c>
      <c r="H630" s="3" t="str">
        <f t="shared" si="415"/>
        <v>1.34</v>
      </c>
      <c r="I630" s="3">
        <f t="shared" si="416"/>
        <v>124.81</v>
      </c>
      <c r="J630" s="3">
        <f t="shared" si="417"/>
        <v>-16.28</v>
      </c>
      <c r="K630" s="3">
        <f t="shared" si="418"/>
        <v>3.34</v>
      </c>
      <c r="L630" s="85"/>
      <c r="M630" s="3" t="str">
        <f t="shared" si="419"/>
        <v>1.30</v>
      </c>
      <c r="N630" s="3" t="str">
        <f t="shared" si="420"/>
        <v>1.34</v>
      </c>
      <c r="O630" s="3">
        <f t="shared" si="421"/>
        <v>124.81</v>
      </c>
      <c r="P630" s="3">
        <f t="shared" si="422"/>
        <v>-16.28</v>
      </c>
      <c r="Q630" s="3">
        <f t="shared" si="423"/>
        <v>3.34</v>
      </c>
      <c r="R630" s="85"/>
      <c r="S630" s="3" t="str">
        <f t="shared" si="424"/>
        <v>1.30</v>
      </c>
      <c r="T630" s="3" t="str">
        <f t="shared" si="425"/>
        <v>1.34</v>
      </c>
      <c r="U630" s="3">
        <f t="shared" si="426"/>
        <v>124.81</v>
      </c>
      <c r="V630" s="3">
        <f t="shared" si="427"/>
        <v>-16.28</v>
      </c>
      <c r="W630" s="3">
        <f t="shared" si="428"/>
        <v>3.34</v>
      </c>
      <c r="X630" s="85"/>
      <c r="Y630" s="3" t="str">
        <f t="shared" si="429"/>
        <v>1.30</v>
      </c>
      <c r="Z630" s="3" t="str">
        <f t="shared" si="430"/>
        <v>1.34</v>
      </c>
      <c r="AA630" s="3">
        <f t="shared" si="431"/>
        <v>124.81</v>
      </c>
      <c r="AB630" s="3">
        <f t="shared" si="432"/>
        <v>-16.28</v>
      </c>
      <c r="AC630" s="3">
        <f t="shared" si="433"/>
        <v>3.34</v>
      </c>
      <c r="AD630" s="85"/>
      <c r="AE630" s="3" t="str">
        <f t="shared" si="434"/>
        <v>1.30</v>
      </c>
      <c r="AF630" s="3" t="str">
        <f t="shared" si="435"/>
        <v>1.34</v>
      </c>
      <c r="AG630" s="3">
        <f t="shared" si="436"/>
        <v>124.81</v>
      </c>
      <c r="AH630" s="3">
        <f t="shared" si="437"/>
        <v>-16.28</v>
      </c>
      <c r="AI630" s="3">
        <f t="shared" si="438"/>
        <v>3.34</v>
      </c>
      <c r="AJ630" s="85"/>
      <c r="AK630" s="3" t="str">
        <f t="shared" si="439"/>
        <v>1.30</v>
      </c>
      <c r="AL630" s="3" t="str">
        <f t="shared" si="440"/>
        <v>1.34</v>
      </c>
      <c r="AM630" s="3">
        <f t="shared" si="441"/>
        <v>124.81</v>
      </c>
      <c r="AN630" s="3">
        <f t="shared" si="442"/>
        <v>-16.28</v>
      </c>
      <c r="AO630" s="3">
        <f t="shared" si="443"/>
        <v>3.34</v>
      </c>
      <c r="AP630" s="85"/>
      <c r="AQ630" s="3" t="str">
        <f t="shared" si="444"/>
        <v>1.30</v>
      </c>
      <c r="AR630" s="3" t="str">
        <f t="shared" si="445"/>
        <v>1.34</v>
      </c>
      <c r="AS630" s="3">
        <f t="shared" si="446"/>
        <v>124.81</v>
      </c>
      <c r="AT630" s="3">
        <f t="shared" si="447"/>
        <v>-16.28</v>
      </c>
      <c r="AU630" s="3">
        <f t="shared" si="448"/>
        <v>3.34</v>
      </c>
      <c r="AV630" s="85"/>
      <c r="AW630" s="3" t="str">
        <f t="shared" si="449"/>
        <v>1.30</v>
      </c>
      <c r="AX630" s="3" t="str">
        <f t="shared" si="450"/>
        <v>1.34</v>
      </c>
      <c r="AY630" s="3">
        <f t="shared" si="451"/>
        <v>124.81</v>
      </c>
      <c r="AZ630" s="3">
        <f t="shared" si="452"/>
        <v>-16.28</v>
      </c>
      <c r="BA630" s="3">
        <f t="shared" si="453"/>
        <v>3.34</v>
      </c>
      <c r="BB630" s="85"/>
      <c r="BC630" s="3" t="str">
        <f t="shared" si="454"/>
        <v>1.30</v>
      </c>
      <c r="BD630" s="3" t="str">
        <f t="shared" si="455"/>
        <v>1.34</v>
      </c>
      <c r="BE630" s="3">
        <f t="shared" si="456"/>
        <v>124.81</v>
      </c>
      <c r="BF630" s="3">
        <f t="shared" si="457"/>
        <v>-16.28</v>
      </c>
      <c r="BG630" s="3">
        <f t="shared" si="458"/>
        <v>3.34</v>
      </c>
    </row>
    <row r="631" spans="1:59" x14ac:dyDescent="0.3">
      <c r="A631" s="1" t="str">
        <f>'Forward collapse simulation'!B641</f>
        <v>1.34</v>
      </c>
      <c r="B631" s="37" t="str">
        <f>IF('Forward collapse simulation'!C641="","-",'Forward collapse simulation'!C641)</f>
        <v>-</v>
      </c>
      <c r="C631" s="85">
        <f>'Forward collapse simulation'!E641</f>
        <v>355.46</v>
      </c>
      <c r="D631" s="85">
        <f>'Forward collapse simulation'!F641</f>
        <v>-38.47</v>
      </c>
      <c r="E631" s="85">
        <f>'Forward collapse simulation'!D641</f>
        <v>0.436</v>
      </c>
      <c r="F631" s="85"/>
      <c r="G631" s="3" t="str">
        <f t="shared" si="414"/>
        <v>1.34</v>
      </c>
      <c r="H631" s="3" t="str">
        <f t="shared" si="415"/>
        <v>-</v>
      </c>
      <c r="I631" s="3">
        <f t="shared" si="416"/>
        <v>355.46</v>
      </c>
      <c r="J631" s="3">
        <f t="shared" si="417"/>
        <v>-38.47</v>
      </c>
      <c r="K631" s="3">
        <f t="shared" si="418"/>
        <v>0.39240000000000003</v>
      </c>
      <c r="L631" s="85"/>
      <c r="M631" s="3" t="str">
        <f t="shared" si="419"/>
        <v>1.34</v>
      </c>
      <c r="N631" s="3" t="str">
        <f t="shared" si="420"/>
        <v>-</v>
      </c>
      <c r="O631" s="3">
        <f t="shared" si="421"/>
        <v>355.46</v>
      </c>
      <c r="P631" s="3">
        <f t="shared" si="422"/>
        <v>-38.47</v>
      </c>
      <c r="Q631" s="3">
        <f t="shared" si="423"/>
        <v>0.3488</v>
      </c>
      <c r="R631" s="85"/>
      <c r="S631" s="3" t="str">
        <f t="shared" si="424"/>
        <v>1.34</v>
      </c>
      <c r="T631" s="3" t="str">
        <f t="shared" si="425"/>
        <v>-</v>
      </c>
      <c r="U631" s="3">
        <f t="shared" si="426"/>
        <v>355.46</v>
      </c>
      <c r="V631" s="3">
        <f t="shared" si="427"/>
        <v>-38.47</v>
      </c>
      <c r="W631" s="3">
        <f t="shared" si="428"/>
        <v>0.30519999999999997</v>
      </c>
      <c r="X631" s="85"/>
      <c r="Y631" s="3" t="str">
        <f t="shared" si="429"/>
        <v>1.34</v>
      </c>
      <c r="Z631" s="3" t="str">
        <f t="shared" si="430"/>
        <v>-</v>
      </c>
      <c r="AA631" s="3">
        <f t="shared" si="431"/>
        <v>355.46</v>
      </c>
      <c r="AB631" s="3">
        <f t="shared" si="432"/>
        <v>-38.47</v>
      </c>
      <c r="AC631" s="3">
        <f t="shared" si="433"/>
        <v>0.2616</v>
      </c>
      <c r="AD631" s="85"/>
      <c r="AE631" s="3" t="str">
        <f t="shared" si="434"/>
        <v>1.34</v>
      </c>
      <c r="AF631" s="3" t="str">
        <f t="shared" si="435"/>
        <v>-</v>
      </c>
      <c r="AG631" s="3">
        <f t="shared" si="436"/>
        <v>355.46</v>
      </c>
      <c r="AH631" s="3">
        <f t="shared" si="437"/>
        <v>-38.47</v>
      </c>
      <c r="AI631" s="3">
        <f t="shared" si="438"/>
        <v>0.218</v>
      </c>
      <c r="AJ631" s="85"/>
      <c r="AK631" s="3" t="str">
        <f t="shared" si="439"/>
        <v>1.34</v>
      </c>
      <c r="AL631" s="3" t="str">
        <f t="shared" si="440"/>
        <v>-</v>
      </c>
      <c r="AM631" s="3">
        <f t="shared" si="441"/>
        <v>355.46</v>
      </c>
      <c r="AN631" s="3">
        <f t="shared" si="442"/>
        <v>-38.47</v>
      </c>
      <c r="AO631" s="3">
        <f t="shared" si="443"/>
        <v>0.1744</v>
      </c>
      <c r="AP631" s="85"/>
      <c r="AQ631" s="3" t="str">
        <f t="shared" si="444"/>
        <v>1.34</v>
      </c>
      <c r="AR631" s="3" t="str">
        <f t="shared" si="445"/>
        <v>-</v>
      </c>
      <c r="AS631" s="3">
        <f t="shared" si="446"/>
        <v>355.46</v>
      </c>
      <c r="AT631" s="3">
        <f t="shared" si="447"/>
        <v>-38.47</v>
      </c>
      <c r="AU631" s="3">
        <f t="shared" si="448"/>
        <v>0.1308</v>
      </c>
      <c r="AV631" s="85"/>
      <c r="AW631" s="3" t="str">
        <f t="shared" si="449"/>
        <v>1.34</v>
      </c>
      <c r="AX631" s="3" t="str">
        <f t="shared" si="450"/>
        <v>-</v>
      </c>
      <c r="AY631" s="3">
        <f t="shared" si="451"/>
        <v>355.46</v>
      </c>
      <c r="AZ631" s="3">
        <f t="shared" si="452"/>
        <v>-38.47</v>
      </c>
      <c r="BA631" s="3">
        <f t="shared" si="453"/>
        <v>8.72E-2</v>
      </c>
      <c r="BB631" s="85"/>
      <c r="BC631" s="3" t="str">
        <f t="shared" si="454"/>
        <v>1.34</v>
      </c>
      <c r="BD631" s="3" t="str">
        <f t="shared" si="455"/>
        <v>-</v>
      </c>
      <c r="BE631" s="3">
        <f t="shared" si="456"/>
        <v>355.46</v>
      </c>
      <c r="BF631" s="3">
        <f t="shared" si="457"/>
        <v>-38.47</v>
      </c>
      <c r="BG631" s="3">
        <f t="shared" si="458"/>
        <v>4.36E-2</v>
      </c>
    </row>
    <row r="632" spans="1:59" x14ac:dyDescent="0.3">
      <c r="A632" s="1" t="str">
        <f>'Forward collapse simulation'!B642</f>
        <v>1.34</v>
      </c>
      <c r="B632" s="37" t="str">
        <f>IF('Forward collapse simulation'!C642="","-",'Forward collapse simulation'!C642)</f>
        <v>-</v>
      </c>
      <c r="C632" s="85">
        <f>'Forward collapse simulation'!E642</f>
        <v>349.71</v>
      </c>
      <c r="D632" s="85">
        <f>'Forward collapse simulation'!F642</f>
        <v>-19.5</v>
      </c>
      <c r="E632" s="85">
        <f>'Forward collapse simulation'!D642</f>
        <v>1.0389999999999999</v>
      </c>
      <c r="F632" s="85"/>
      <c r="G632" s="3" t="str">
        <f t="shared" si="414"/>
        <v>1.34</v>
      </c>
      <c r="H632" s="3" t="str">
        <f t="shared" si="415"/>
        <v>-</v>
      </c>
      <c r="I632" s="3">
        <f t="shared" si="416"/>
        <v>349.71</v>
      </c>
      <c r="J632" s="3">
        <f t="shared" si="417"/>
        <v>-19.5</v>
      </c>
      <c r="K632" s="3">
        <f t="shared" si="418"/>
        <v>0.93509999999999993</v>
      </c>
      <c r="L632" s="85"/>
      <c r="M632" s="3" t="str">
        <f t="shared" si="419"/>
        <v>1.34</v>
      </c>
      <c r="N632" s="3" t="str">
        <f t="shared" si="420"/>
        <v>-</v>
      </c>
      <c r="O632" s="3">
        <f t="shared" si="421"/>
        <v>349.71</v>
      </c>
      <c r="P632" s="3">
        <f t="shared" si="422"/>
        <v>-19.5</v>
      </c>
      <c r="Q632" s="3">
        <f t="shared" si="423"/>
        <v>0.83119999999999994</v>
      </c>
      <c r="R632" s="85"/>
      <c r="S632" s="3" t="str">
        <f t="shared" si="424"/>
        <v>1.34</v>
      </c>
      <c r="T632" s="3" t="str">
        <f t="shared" si="425"/>
        <v>-</v>
      </c>
      <c r="U632" s="3">
        <f t="shared" si="426"/>
        <v>349.71</v>
      </c>
      <c r="V632" s="3">
        <f t="shared" si="427"/>
        <v>-19.5</v>
      </c>
      <c r="W632" s="3">
        <f t="shared" si="428"/>
        <v>0.72729999999999995</v>
      </c>
      <c r="X632" s="85"/>
      <c r="Y632" s="3" t="str">
        <f t="shared" si="429"/>
        <v>1.34</v>
      </c>
      <c r="Z632" s="3" t="str">
        <f t="shared" si="430"/>
        <v>-</v>
      </c>
      <c r="AA632" s="3">
        <f t="shared" si="431"/>
        <v>349.71</v>
      </c>
      <c r="AB632" s="3">
        <f t="shared" si="432"/>
        <v>-19.5</v>
      </c>
      <c r="AC632" s="3">
        <f t="shared" si="433"/>
        <v>0.62339999999999995</v>
      </c>
      <c r="AD632" s="85"/>
      <c r="AE632" s="3" t="str">
        <f t="shared" si="434"/>
        <v>1.34</v>
      </c>
      <c r="AF632" s="3" t="str">
        <f t="shared" si="435"/>
        <v>-</v>
      </c>
      <c r="AG632" s="3">
        <f t="shared" si="436"/>
        <v>349.71</v>
      </c>
      <c r="AH632" s="3">
        <f t="shared" si="437"/>
        <v>-19.5</v>
      </c>
      <c r="AI632" s="3">
        <f t="shared" si="438"/>
        <v>0.51949999999999996</v>
      </c>
      <c r="AJ632" s="85"/>
      <c r="AK632" s="3" t="str">
        <f t="shared" si="439"/>
        <v>1.34</v>
      </c>
      <c r="AL632" s="3" t="str">
        <f t="shared" si="440"/>
        <v>-</v>
      </c>
      <c r="AM632" s="3">
        <f t="shared" si="441"/>
        <v>349.71</v>
      </c>
      <c r="AN632" s="3">
        <f t="shared" si="442"/>
        <v>-19.5</v>
      </c>
      <c r="AO632" s="3">
        <f t="shared" si="443"/>
        <v>0.41559999999999997</v>
      </c>
      <c r="AP632" s="85"/>
      <c r="AQ632" s="3" t="str">
        <f t="shared" si="444"/>
        <v>1.34</v>
      </c>
      <c r="AR632" s="3" t="str">
        <f t="shared" si="445"/>
        <v>-</v>
      </c>
      <c r="AS632" s="3">
        <f t="shared" si="446"/>
        <v>349.71</v>
      </c>
      <c r="AT632" s="3">
        <f t="shared" si="447"/>
        <v>-19.5</v>
      </c>
      <c r="AU632" s="3">
        <f t="shared" si="448"/>
        <v>0.31169999999999998</v>
      </c>
      <c r="AV632" s="85"/>
      <c r="AW632" s="3" t="str">
        <f t="shared" si="449"/>
        <v>1.34</v>
      </c>
      <c r="AX632" s="3" t="str">
        <f t="shared" si="450"/>
        <v>-</v>
      </c>
      <c r="AY632" s="3">
        <f t="shared" si="451"/>
        <v>349.71</v>
      </c>
      <c r="AZ632" s="3">
        <f t="shared" si="452"/>
        <v>-19.5</v>
      </c>
      <c r="BA632" s="3">
        <f t="shared" si="453"/>
        <v>0.20779999999999998</v>
      </c>
      <c r="BB632" s="85"/>
      <c r="BC632" s="3" t="str">
        <f t="shared" si="454"/>
        <v>1.34</v>
      </c>
      <c r="BD632" s="3" t="str">
        <f t="shared" si="455"/>
        <v>-</v>
      </c>
      <c r="BE632" s="3">
        <f t="shared" si="456"/>
        <v>349.71</v>
      </c>
      <c r="BF632" s="3">
        <f t="shared" si="457"/>
        <v>-19.5</v>
      </c>
      <c r="BG632" s="3">
        <f t="shared" si="458"/>
        <v>0.10389999999999999</v>
      </c>
    </row>
    <row r="633" spans="1:59" x14ac:dyDescent="0.3">
      <c r="A633" s="1" t="str">
        <f>'Forward collapse simulation'!B643</f>
        <v>1.34</v>
      </c>
      <c r="B633" s="37" t="str">
        <f>IF('Forward collapse simulation'!C643="","-",'Forward collapse simulation'!C643)</f>
        <v>-</v>
      </c>
      <c r="C633" s="85">
        <f>'Forward collapse simulation'!E643</f>
        <v>348.65</v>
      </c>
      <c r="D633" s="85">
        <f>'Forward collapse simulation'!F643</f>
        <v>1.98</v>
      </c>
      <c r="E633" s="85">
        <f>'Forward collapse simulation'!D643</f>
        <v>1.129</v>
      </c>
      <c r="F633" s="85"/>
      <c r="G633" s="3" t="str">
        <f t="shared" si="414"/>
        <v>1.34</v>
      </c>
      <c r="H633" s="3" t="str">
        <f t="shared" si="415"/>
        <v>-</v>
      </c>
      <c r="I633" s="3">
        <f t="shared" si="416"/>
        <v>348.65</v>
      </c>
      <c r="J633" s="3">
        <f t="shared" si="417"/>
        <v>1.98</v>
      </c>
      <c r="K633" s="3">
        <f t="shared" si="418"/>
        <v>1.0161</v>
      </c>
      <c r="L633" s="85"/>
      <c r="M633" s="3" t="str">
        <f t="shared" si="419"/>
        <v>1.34</v>
      </c>
      <c r="N633" s="3" t="str">
        <f t="shared" si="420"/>
        <v>-</v>
      </c>
      <c r="O633" s="3">
        <f t="shared" si="421"/>
        <v>348.65</v>
      </c>
      <c r="P633" s="3">
        <f t="shared" si="422"/>
        <v>1.98</v>
      </c>
      <c r="Q633" s="3">
        <f t="shared" si="423"/>
        <v>0.9032</v>
      </c>
      <c r="R633" s="85"/>
      <c r="S633" s="3" t="str">
        <f t="shared" si="424"/>
        <v>1.34</v>
      </c>
      <c r="T633" s="3" t="str">
        <f t="shared" si="425"/>
        <v>-</v>
      </c>
      <c r="U633" s="3">
        <f t="shared" si="426"/>
        <v>348.65</v>
      </c>
      <c r="V633" s="3">
        <f t="shared" si="427"/>
        <v>1.98</v>
      </c>
      <c r="W633" s="3">
        <f t="shared" si="428"/>
        <v>0.7903</v>
      </c>
      <c r="X633" s="85"/>
      <c r="Y633" s="3" t="str">
        <f t="shared" si="429"/>
        <v>1.34</v>
      </c>
      <c r="Z633" s="3" t="str">
        <f t="shared" si="430"/>
        <v>-</v>
      </c>
      <c r="AA633" s="3">
        <f t="shared" si="431"/>
        <v>348.65</v>
      </c>
      <c r="AB633" s="3">
        <f t="shared" si="432"/>
        <v>1.98</v>
      </c>
      <c r="AC633" s="3">
        <f t="shared" si="433"/>
        <v>0.6774</v>
      </c>
      <c r="AD633" s="85"/>
      <c r="AE633" s="3" t="str">
        <f t="shared" si="434"/>
        <v>1.34</v>
      </c>
      <c r="AF633" s="3" t="str">
        <f t="shared" si="435"/>
        <v>-</v>
      </c>
      <c r="AG633" s="3">
        <f t="shared" si="436"/>
        <v>348.65</v>
      </c>
      <c r="AH633" s="3">
        <f t="shared" si="437"/>
        <v>1.98</v>
      </c>
      <c r="AI633" s="3">
        <f t="shared" si="438"/>
        <v>0.5645</v>
      </c>
      <c r="AJ633" s="85"/>
      <c r="AK633" s="3" t="str">
        <f t="shared" si="439"/>
        <v>1.34</v>
      </c>
      <c r="AL633" s="3" t="str">
        <f t="shared" si="440"/>
        <v>-</v>
      </c>
      <c r="AM633" s="3">
        <f t="shared" si="441"/>
        <v>348.65</v>
      </c>
      <c r="AN633" s="3">
        <f t="shared" si="442"/>
        <v>1.98</v>
      </c>
      <c r="AO633" s="3">
        <f t="shared" si="443"/>
        <v>0.4516</v>
      </c>
      <c r="AP633" s="85"/>
      <c r="AQ633" s="3" t="str">
        <f t="shared" si="444"/>
        <v>1.34</v>
      </c>
      <c r="AR633" s="3" t="str">
        <f t="shared" si="445"/>
        <v>-</v>
      </c>
      <c r="AS633" s="3">
        <f t="shared" si="446"/>
        <v>348.65</v>
      </c>
      <c r="AT633" s="3">
        <f t="shared" si="447"/>
        <v>1.98</v>
      </c>
      <c r="AU633" s="3">
        <f t="shared" si="448"/>
        <v>0.3387</v>
      </c>
      <c r="AV633" s="85"/>
      <c r="AW633" s="3" t="str">
        <f t="shared" si="449"/>
        <v>1.34</v>
      </c>
      <c r="AX633" s="3" t="str">
        <f t="shared" si="450"/>
        <v>-</v>
      </c>
      <c r="AY633" s="3">
        <f t="shared" si="451"/>
        <v>348.65</v>
      </c>
      <c r="AZ633" s="3">
        <f t="shared" si="452"/>
        <v>1.98</v>
      </c>
      <c r="BA633" s="3">
        <f t="shared" si="453"/>
        <v>0.2258</v>
      </c>
      <c r="BB633" s="85"/>
      <c r="BC633" s="3" t="str">
        <f t="shared" si="454"/>
        <v>1.34</v>
      </c>
      <c r="BD633" s="3" t="str">
        <f t="shared" si="455"/>
        <v>-</v>
      </c>
      <c r="BE633" s="3">
        <f t="shared" si="456"/>
        <v>348.65</v>
      </c>
      <c r="BF633" s="3">
        <f t="shared" si="457"/>
        <v>1.98</v>
      </c>
      <c r="BG633" s="3">
        <f t="shared" si="458"/>
        <v>0.1129</v>
      </c>
    </row>
    <row r="634" spans="1:59" x14ac:dyDescent="0.3">
      <c r="A634" s="1" t="str">
        <f>'Forward collapse simulation'!B644</f>
        <v>1.34</v>
      </c>
      <c r="B634" s="37" t="str">
        <f>IF('Forward collapse simulation'!C644="","-",'Forward collapse simulation'!C644)</f>
        <v>-</v>
      </c>
      <c r="C634" s="85">
        <f>'Forward collapse simulation'!E644</f>
        <v>6.05</v>
      </c>
      <c r="D634" s="85">
        <f>'Forward collapse simulation'!F644</f>
        <v>25.25</v>
      </c>
      <c r="E634" s="85">
        <f>'Forward collapse simulation'!D644</f>
        <v>1.3009999999999999</v>
      </c>
      <c r="F634" s="85"/>
      <c r="G634" s="3" t="str">
        <f t="shared" si="414"/>
        <v>1.34</v>
      </c>
      <c r="H634" s="3" t="str">
        <f t="shared" si="415"/>
        <v>-</v>
      </c>
      <c r="I634" s="3">
        <f t="shared" si="416"/>
        <v>6.05</v>
      </c>
      <c r="J634" s="3">
        <f t="shared" si="417"/>
        <v>25.25</v>
      </c>
      <c r="K634" s="3">
        <f t="shared" si="418"/>
        <v>1.1709000000000001</v>
      </c>
      <c r="L634" s="85"/>
      <c r="M634" s="3" t="str">
        <f t="shared" si="419"/>
        <v>1.34</v>
      </c>
      <c r="N634" s="3" t="str">
        <f t="shared" si="420"/>
        <v>-</v>
      </c>
      <c r="O634" s="3">
        <f t="shared" si="421"/>
        <v>6.05</v>
      </c>
      <c r="P634" s="3">
        <f t="shared" si="422"/>
        <v>25.25</v>
      </c>
      <c r="Q634" s="3">
        <f t="shared" si="423"/>
        <v>1.0407999999999999</v>
      </c>
      <c r="R634" s="85"/>
      <c r="S634" s="3" t="str">
        <f t="shared" si="424"/>
        <v>1.34</v>
      </c>
      <c r="T634" s="3" t="str">
        <f t="shared" si="425"/>
        <v>-</v>
      </c>
      <c r="U634" s="3">
        <f t="shared" si="426"/>
        <v>6.05</v>
      </c>
      <c r="V634" s="3">
        <f t="shared" si="427"/>
        <v>25.25</v>
      </c>
      <c r="W634" s="3">
        <f t="shared" si="428"/>
        <v>0.91069999999999984</v>
      </c>
      <c r="X634" s="85"/>
      <c r="Y634" s="3" t="str">
        <f t="shared" si="429"/>
        <v>1.34</v>
      </c>
      <c r="Z634" s="3" t="str">
        <f t="shared" si="430"/>
        <v>-</v>
      </c>
      <c r="AA634" s="3">
        <f t="shared" si="431"/>
        <v>6.05</v>
      </c>
      <c r="AB634" s="3">
        <f t="shared" si="432"/>
        <v>25.25</v>
      </c>
      <c r="AC634" s="3">
        <f t="shared" si="433"/>
        <v>0.78059999999999996</v>
      </c>
      <c r="AD634" s="85"/>
      <c r="AE634" s="3" t="str">
        <f t="shared" si="434"/>
        <v>1.34</v>
      </c>
      <c r="AF634" s="3" t="str">
        <f t="shared" si="435"/>
        <v>-</v>
      </c>
      <c r="AG634" s="3">
        <f t="shared" si="436"/>
        <v>6.05</v>
      </c>
      <c r="AH634" s="3">
        <f t="shared" si="437"/>
        <v>25.25</v>
      </c>
      <c r="AI634" s="3">
        <f t="shared" si="438"/>
        <v>0.65049999999999997</v>
      </c>
      <c r="AJ634" s="85"/>
      <c r="AK634" s="3" t="str">
        <f t="shared" si="439"/>
        <v>1.34</v>
      </c>
      <c r="AL634" s="3" t="str">
        <f t="shared" si="440"/>
        <v>-</v>
      </c>
      <c r="AM634" s="3">
        <f t="shared" si="441"/>
        <v>6.05</v>
      </c>
      <c r="AN634" s="3">
        <f t="shared" si="442"/>
        <v>25.25</v>
      </c>
      <c r="AO634" s="3">
        <f t="shared" si="443"/>
        <v>0.52039999999999997</v>
      </c>
      <c r="AP634" s="85"/>
      <c r="AQ634" s="3" t="str">
        <f t="shared" si="444"/>
        <v>1.34</v>
      </c>
      <c r="AR634" s="3" t="str">
        <f t="shared" si="445"/>
        <v>-</v>
      </c>
      <c r="AS634" s="3">
        <f t="shared" si="446"/>
        <v>6.05</v>
      </c>
      <c r="AT634" s="3">
        <f t="shared" si="447"/>
        <v>25.25</v>
      </c>
      <c r="AU634" s="3">
        <f t="shared" si="448"/>
        <v>0.39029999999999998</v>
      </c>
      <c r="AV634" s="85"/>
      <c r="AW634" s="3" t="str">
        <f t="shared" si="449"/>
        <v>1.34</v>
      </c>
      <c r="AX634" s="3" t="str">
        <f t="shared" si="450"/>
        <v>-</v>
      </c>
      <c r="AY634" s="3">
        <f t="shared" si="451"/>
        <v>6.05</v>
      </c>
      <c r="AZ634" s="3">
        <f t="shared" si="452"/>
        <v>25.25</v>
      </c>
      <c r="BA634" s="3">
        <f t="shared" si="453"/>
        <v>0.26019999999999999</v>
      </c>
      <c r="BB634" s="85"/>
      <c r="BC634" s="3" t="str">
        <f t="shared" si="454"/>
        <v>1.34</v>
      </c>
      <c r="BD634" s="3" t="str">
        <f t="shared" si="455"/>
        <v>-</v>
      </c>
      <c r="BE634" s="3">
        <f t="shared" si="456"/>
        <v>6.05</v>
      </c>
      <c r="BF634" s="3">
        <f t="shared" si="457"/>
        <v>25.25</v>
      </c>
      <c r="BG634" s="3">
        <f t="shared" si="458"/>
        <v>0.13009999999999999</v>
      </c>
    </row>
    <row r="635" spans="1:59" x14ac:dyDescent="0.3">
      <c r="A635" s="1" t="str">
        <f>'Forward collapse simulation'!B645</f>
        <v>1.34</v>
      </c>
      <c r="B635" s="37" t="str">
        <f>IF('Forward collapse simulation'!C645="","-",'Forward collapse simulation'!C645)</f>
        <v>-</v>
      </c>
      <c r="C635" s="85">
        <f>'Forward collapse simulation'!E645</f>
        <v>10.16</v>
      </c>
      <c r="D635" s="85">
        <f>'Forward collapse simulation'!F645</f>
        <v>52.03</v>
      </c>
      <c r="E635" s="85">
        <f>'Forward collapse simulation'!D645</f>
        <v>1.806</v>
      </c>
      <c r="F635" s="85"/>
      <c r="G635" s="3" t="str">
        <f t="shared" si="414"/>
        <v>1.34</v>
      </c>
      <c r="H635" s="3" t="str">
        <f t="shared" si="415"/>
        <v>-</v>
      </c>
      <c r="I635" s="3">
        <f t="shared" si="416"/>
        <v>10.16</v>
      </c>
      <c r="J635" s="3">
        <f t="shared" si="417"/>
        <v>52.03</v>
      </c>
      <c r="K635" s="3">
        <f t="shared" si="418"/>
        <v>1.6254000000000002</v>
      </c>
      <c r="L635" s="85"/>
      <c r="M635" s="3" t="str">
        <f t="shared" si="419"/>
        <v>1.34</v>
      </c>
      <c r="N635" s="3" t="str">
        <f t="shared" si="420"/>
        <v>-</v>
      </c>
      <c r="O635" s="3">
        <f t="shared" si="421"/>
        <v>10.16</v>
      </c>
      <c r="P635" s="3">
        <f t="shared" si="422"/>
        <v>52.03</v>
      </c>
      <c r="Q635" s="3">
        <f t="shared" si="423"/>
        <v>1.4448000000000001</v>
      </c>
      <c r="R635" s="85"/>
      <c r="S635" s="3" t="str">
        <f t="shared" si="424"/>
        <v>1.34</v>
      </c>
      <c r="T635" s="3" t="str">
        <f t="shared" si="425"/>
        <v>-</v>
      </c>
      <c r="U635" s="3">
        <f t="shared" si="426"/>
        <v>10.16</v>
      </c>
      <c r="V635" s="3">
        <f t="shared" si="427"/>
        <v>52.03</v>
      </c>
      <c r="W635" s="3">
        <f t="shared" si="428"/>
        <v>1.2642</v>
      </c>
      <c r="X635" s="85"/>
      <c r="Y635" s="3" t="str">
        <f t="shared" si="429"/>
        <v>1.34</v>
      </c>
      <c r="Z635" s="3" t="str">
        <f t="shared" si="430"/>
        <v>-</v>
      </c>
      <c r="AA635" s="3">
        <f t="shared" si="431"/>
        <v>10.16</v>
      </c>
      <c r="AB635" s="3">
        <f t="shared" si="432"/>
        <v>52.03</v>
      </c>
      <c r="AC635" s="3">
        <f t="shared" si="433"/>
        <v>1.0835999999999999</v>
      </c>
      <c r="AD635" s="85"/>
      <c r="AE635" s="3" t="str">
        <f t="shared" si="434"/>
        <v>1.34</v>
      </c>
      <c r="AF635" s="3" t="str">
        <f t="shared" si="435"/>
        <v>-</v>
      </c>
      <c r="AG635" s="3">
        <f t="shared" si="436"/>
        <v>10.16</v>
      </c>
      <c r="AH635" s="3">
        <f t="shared" si="437"/>
        <v>52.03</v>
      </c>
      <c r="AI635" s="3">
        <f t="shared" si="438"/>
        <v>0.90300000000000002</v>
      </c>
      <c r="AJ635" s="85"/>
      <c r="AK635" s="3" t="str">
        <f t="shared" si="439"/>
        <v>1.34</v>
      </c>
      <c r="AL635" s="3" t="str">
        <f t="shared" si="440"/>
        <v>-</v>
      </c>
      <c r="AM635" s="3">
        <f t="shared" si="441"/>
        <v>10.16</v>
      </c>
      <c r="AN635" s="3">
        <f t="shared" si="442"/>
        <v>52.03</v>
      </c>
      <c r="AO635" s="3">
        <f t="shared" si="443"/>
        <v>0.72240000000000004</v>
      </c>
      <c r="AP635" s="85"/>
      <c r="AQ635" s="3" t="str">
        <f t="shared" si="444"/>
        <v>1.34</v>
      </c>
      <c r="AR635" s="3" t="str">
        <f t="shared" si="445"/>
        <v>-</v>
      </c>
      <c r="AS635" s="3">
        <f t="shared" si="446"/>
        <v>10.16</v>
      </c>
      <c r="AT635" s="3">
        <f t="shared" si="447"/>
        <v>52.03</v>
      </c>
      <c r="AU635" s="3">
        <f t="shared" si="448"/>
        <v>0.54179999999999995</v>
      </c>
      <c r="AV635" s="85"/>
      <c r="AW635" s="3" t="str">
        <f t="shared" si="449"/>
        <v>1.34</v>
      </c>
      <c r="AX635" s="3" t="str">
        <f t="shared" si="450"/>
        <v>-</v>
      </c>
      <c r="AY635" s="3">
        <f t="shared" si="451"/>
        <v>10.16</v>
      </c>
      <c r="AZ635" s="3">
        <f t="shared" si="452"/>
        <v>52.03</v>
      </c>
      <c r="BA635" s="3">
        <f t="shared" si="453"/>
        <v>0.36120000000000002</v>
      </c>
      <c r="BB635" s="85"/>
      <c r="BC635" s="3" t="str">
        <f t="shared" si="454"/>
        <v>1.34</v>
      </c>
      <c r="BD635" s="3" t="str">
        <f t="shared" si="455"/>
        <v>-</v>
      </c>
      <c r="BE635" s="3">
        <f t="shared" si="456"/>
        <v>10.16</v>
      </c>
      <c r="BF635" s="3">
        <f t="shared" si="457"/>
        <v>52.03</v>
      </c>
      <c r="BG635" s="3">
        <f t="shared" si="458"/>
        <v>0.18060000000000001</v>
      </c>
    </row>
    <row r="636" spans="1:59" x14ac:dyDescent="0.3">
      <c r="A636" s="1" t="str">
        <f>'Forward collapse simulation'!B646</f>
        <v>1.34</v>
      </c>
      <c r="B636" s="37" t="str">
        <f>IF('Forward collapse simulation'!C646="","-",'Forward collapse simulation'!C646)</f>
        <v>-</v>
      </c>
      <c r="C636" s="85">
        <f>'Forward collapse simulation'!E646</f>
        <v>11.92</v>
      </c>
      <c r="D636" s="85">
        <f>'Forward collapse simulation'!F646</f>
        <v>60.02</v>
      </c>
      <c r="E636" s="85">
        <f>'Forward collapse simulation'!D646</f>
        <v>1.55</v>
      </c>
      <c r="F636" s="85"/>
      <c r="G636" s="3" t="str">
        <f t="shared" si="414"/>
        <v>1.34</v>
      </c>
      <c r="H636" s="3" t="str">
        <f t="shared" si="415"/>
        <v>-</v>
      </c>
      <c r="I636" s="3">
        <f t="shared" si="416"/>
        <v>11.92</v>
      </c>
      <c r="J636" s="3">
        <f t="shared" si="417"/>
        <v>60.02</v>
      </c>
      <c r="K636" s="3">
        <f t="shared" si="418"/>
        <v>1.395</v>
      </c>
      <c r="L636" s="85"/>
      <c r="M636" s="3" t="str">
        <f t="shared" si="419"/>
        <v>1.34</v>
      </c>
      <c r="N636" s="3" t="str">
        <f t="shared" si="420"/>
        <v>-</v>
      </c>
      <c r="O636" s="3">
        <f t="shared" si="421"/>
        <v>11.92</v>
      </c>
      <c r="P636" s="3">
        <f t="shared" si="422"/>
        <v>60.02</v>
      </c>
      <c r="Q636" s="3">
        <f t="shared" si="423"/>
        <v>1.2400000000000002</v>
      </c>
      <c r="R636" s="85"/>
      <c r="S636" s="3" t="str">
        <f t="shared" si="424"/>
        <v>1.34</v>
      </c>
      <c r="T636" s="3" t="str">
        <f t="shared" si="425"/>
        <v>-</v>
      </c>
      <c r="U636" s="3">
        <f t="shared" si="426"/>
        <v>11.92</v>
      </c>
      <c r="V636" s="3">
        <f t="shared" si="427"/>
        <v>60.02</v>
      </c>
      <c r="W636" s="3">
        <f t="shared" si="428"/>
        <v>1.085</v>
      </c>
      <c r="X636" s="85"/>
      <c r="Y636" s="3" t="str">
        <f t="shared" si="429"/>
        <v>1.34</v>
      </c>
      <c r="Z636" s="3" t="str">
        <f t="shared" si="430"/>
        <v>-</v>
      </c>
      <c r="AA636" s="3">
        <f t="shared" si="431"/>
        <v>11.92</v>
      </c>
      <c r="AB636" s="3">
        <f t="shared" si="432"/>
        <v>60.02</v>
      </c>
      <c r="AC636" s="3">
        <f t="shared" si="433"/>
        <v>0.92999999999999994</v>
      </c>
      <c r="AD636" s="85"/>
      <c r="AE636" s="3" t="str">
        <f t="shared" si="434"/>
        <v>1.34</v>
      </c>
      <c r="AF636" s="3" t="str">
        <f t="shared" si="435"/>
        <v>-</v>
      </c>
      <c r="AG636" s="3">
        <f t="shared" si="436"/>
        <v>11.92</v>
      </c>
      <c r="AH636" s="3">
        <f t="shared" si="437"/>
        <v>60.02</v>
      </c>
      <c r="AI636" s="3">
        <f t="shared" si="438"/>
        <v>0.77500000000000002</v>
      </c>
      <c r="AJ636" s="85"/>
      <c r="AK636" s="3" t="str">
        <f t="shared" si="439"/>
        <v>1.34</v>
      </c>
      <c r="AL636" s="3" t="str">
        <f t="shared" si="440"/>
        <v>-</v>
      </c>
      <c r="AM636" s="3">
        <f t="shared" si="441"/>
        <v>11.92</v>
      </c>
      <c r="AN636" s="3">
        <f t="shared" si="442"/>
        <v>60.02</v>
      </c>
      <c r="AO636" s="3">
        <f t="shared" si="443"/>
        <v>0.62000000000000011</v>
      </c>
      <c r="AP636" s="85"/>
      <c r="AQ636" s="3" t="str">
        <f t="shared" si="444"/>
        <v>1.34</v>
      </c>
      <c r="AR636" s="3" t="str">
        <f t="shared" si="445"/>
        <v>-</v>
      </c>
      <c r="AS636" s="3">
        <f t="shared" si="446"/>
        <v>11.92</v>
      </c>
      <c r="AT636" s="3">
        <f t="shared" si="447"/>
        <v>60.02</v>
      </c>
      <c r="AU636" s="3">
        <f t="shared" si="448"/>
        <v>0.46499999999999997</v>
      </c>
      <c r="AV636" s="85"/>
      <c r="AW636" s="3" t="str">
        <f t="shared" si="449"/>
        <v>1.34</v>
      </c>
      <c r="AX636" s="3" t="str">
        <f t="shared" si="450"/>
        <v>-</v>
      </c>
      <c r="AY636" s="3">
        <f t="shared" si="451"/>
        <v>11.92</v>
      </c>
      <c r="AZ636" s="3">
        <f t="shared" si="452"/>
        <v>60.02</v>
      </c>
      <c r="BA636" s="3">
        <f t="shared" si="453"/>
        <v>0.31000000000000005</v>
      </c>
      <c r="BB636" s="85"/>
      <c r="BC636" s="3" t="str">
        <f t="shared" si="454"/>
        <v>1.34</v>
      </c>
      <c r="BD636" s="3" t="str">
        <f t="shared" si="455"/>
        <v>-</v>
      </c>
      <c r="BE636" s="3">
        <f t="shared" si="456"/>
        <v>11.92</v>
      </c>
      <c r="BF636" s="3">
        <f t="shared" si="457"/>
        <v>60.02</v>
      </c>
      <c r="BG636" s="3">
        <f t="shared" si="458"/>
        <v>0.15500000000000003</v>
      </c>
    </row>
    <row r="637" spans="1:59" x14ac:dyDescent="0.3">
      <c r="A637" s="1" t="str">
        <f>'Forward collapse simulation'!B647</f>
        <v>1.34</v>
      </c>
      <c r="B637" s="37" t="str">
        <f>IF('Forward collapse simulation'!C647="","-",'Forward collapse simulation'!C647)</f>
        <v>-</v>
      </c>
      <c r="C637" s="85">
        <f>'Forward collapse simulation'!E647</f>
        <v>8.19</v>
      </c>
      <c r="D637" s="85">
        <f>'Forward collapse simulation'!F647</f>
        <v>73.14</v>
      </c>
      <c r="E637" s="85">
        <f>'Forward collapse simulation'!D647</f>
        <v>0.92</v>
      </c>
      <c r="F637" s="85"/>
      <c r="G637" s="3" t="str">
        <f t="shared" si="414"/>
        <v>1.34</v>
      </c>
      <c r="H637" s="3" t="str">
        <f t="shared" si="415"/>
        <v>-</v>
      </c>
      <c r="I637" s="3">
        <f t="shared" si="416"/>
        <v>8.19</v>
      </c>
      <c r="J637" s="3">
        <f t="shared" si="417"/>
        <v>73.14</v>
      </c>
      <c r="K637" s="3">
        <f t="shared" si="418"/>
        <v>0.82800000000000007</v>
      </c>
      <c r="L637" s="85"/>
      <c r="M637" s="3" t="str">
        <f t="shared" si="419"/>
        <v>1.34</v>
      </c>
      <c r="N637" s="3" t="str">
        <f t="shared" si="420"/>
        <v>-</v>
      </c>
      <c r="O637" s="3">
        <f t="shared" si="421"/>
        <v>8.19</v>
      </c>
      <c r="P637" s="3">
        <f t="shared" si="422"/>
        <v>73.14</v>
      </c>
      <c r="Q637" s="3">
        <f t="shared" si="423"/>
        <v>0.7360000000000001</v>
      </c>
      <c r="R637" s="85"/>
      <c r="S637" s="3" t="str">
        <f t="shared" si="424"/>
        <v>1.34</v>
      </c>
      <c r="T637" s="3" t="str">
        <f t="shared" si="425"/>
        <v>-</v>
      </c>
      <c r="U637" s="3">
        <f t="shared" si="426"/>
        <v>8.19</v>
      </c>
      <c r="V637" s="3">
        <f t="shared" si="427"/>
        <v>73.14</v>
      </c>
      <c r="W637" s="3">
        <f t="shared" si="428"/>
        <v>0.64400000000000002</v>
      </c>
      <c r="X637" s="85"/>
      <c r="Y637" s="3" t="str">
        <f t="shared" si="429"/>
        <v>1.34</v>
      </c>
      <c r="Z637" s="3" t="str">
        <f t="shared" si="430"/>
        <v>-</v>
      </c>
      <c r="AA637" s="3">
        <f t="shared" si="431"/>
        <v>8.19</v>
      </c>
      <c r="AB637" s="3">
        <f t="shared" si="432"/>
        <v>73.14</v>
      </c>
      <c r="AC637" s="3">
        <f t="shared" si="433"/>
        <v>0.55200000000000005</v>
      </c>
      <c r="AD637" s="85"/>
      <c r="AE637" s="3" t="str">
        <f t="shared" si="434"/>
        <v>1.34</v>
      </c>
      <c r="AF637" s="3" t="str">
        <f t="shared" si="435"/>
        <v>-</v>
      </c>
      <c r="AG637" s="3">
        <f t="shared" si="436"/>
        <v>8.19</v>
      </c>
      <c r="AH637" s="3">
        <f t="shared" si="437"/>
        <v>73.14</v>
      </c>
      <c r="AI637" s="3">
        <f t="shared" si="438"/>
        <v>0.46</v>
      </c>
      <c r="AJ637" s="85"/>
      <c r="AK637" s="3" t="str">
        <f t="shared" si="439"/>
        <v>1.34</v>
      </c>
      <c r="AL637" s="3" t="str">
        <f t="shared" si="440"/>
        <v>-</v>
      </c>
      <c r="AM637" s="3">
        <f t="shared" si="441"/>
        <v>8.19</v>
      </c>
      <c r="AN637" s="3">
        <f t="shared" si="442"/>
        <v>73.14</v>
      </c>
      <c r="AO637" s="3">
        <f t="shared" si="443"/>
        <v>0.36800000000000005</v>
      </c>
      <c r="AP637" s="85"/>
      <c r="AQ637" s="3" t="str">
        <f t="shared" si="444"/>
        <v>1.34</v>
      </c>
      <c r="AR637" s="3" t="str">
        <f t="shared" si="445"/>
        <v>-</v>
      </c>
      <c r="AS637" s="3">
        <f t="shared" si="446"/>
        <v>8.19</v>
      </c>
      <c r="AT637" s="3">
        <f t="shared" si="447"/>
        <v>73.14</v>
      </c>
      <c r="AU637" s="3">
        <f t="shared" si="448"/>
        <v>0.27600000000000002</v>
      </c>
      <c r="AV637" s="85"/>
      <c r="AW637" s="3" t="str">
        <f t="shared" si="449"/>
        <v>1.34</v>
      </c>
      <c r="AX637" s="3" t="str">
        <f t="shared" si="450"/>
        <v>-</v>
      </c>
      <c r="AY637" s="3">
        <f t="shared" si="451"/>
        <v>8.19</v>
      </c>
      <c r="AZ637" s="3">
        <f t="shared" si="452"/>
        <v>73.14</v>
      </c>
      <c r="BA637" s="3">
        <f t="shared" si="453"/>
        <v>0.18400000000000002</v>
      </c>
      <c r="BB637" s="85"/>
      <c r="BC637" s="3" t="str">
        <f t="shared" si="454"/>
        <v>1.34</v>
      </c>
      <c r="BD637" s="3" t="str">
        <f t="shared" si="455"/>
        <v>-</v>
      </c>
      <c r="BE637" s="3">
        <f t="shared" si="456"/>
        <v>8.19</v>
      </c>
      <c r="BF637" s="3">
        <f t="shared" si="457"/>
        <v>73.14</v>
      </c>
      <c r="BG637" s="3">
        <f t="shared" si="458"/>
        <v>9.2000000000000012E-2</v>
      </c>
    </row>
    <row r="638" spans="1:59" x14ac:dyDescent="0.3">
      <c r="A638" s="1" t="str">
        <f>'Forward collapse simulation'!B648</f>
        <v>1.34</v>
      </c>
      <c r="B638" s="37" t="str">
        <f>IF('Forward collapse simulation'!C648="","-",'Forward collapse simulation'!C648)</f>
        <v>-</v>
      </c>
      <c r="C638" s="85">
        <f>'Forward collapse simulation'!E648</f>
        <v>356.05</v>
      </c>
      <c r="D638" s="85">
        <f>'Forward collapse simulation'!F648</f>
        <v>81.28</v>
      </c>
      <c r="E638" s="85">
        <f>'Forward collapse simulation'!D648</f>
        <v>0.95899999999999996</v>
      </c>
      <c r="F638" s="85"/>
      <c r="G638" s="3" t="str">
        <f t="shared" si="414"/>
        <v>1.34</v>
      </c>
      <c r="H638" s="3" t="str">
        <f t="shared" si="415"/>
        <v>-</v>
      </c>
      <c r="I638" s="3">
        <f t="shared" si="416"/>
        <v>356.05</v>
      </c>
      <c r="J638" s="3">
        <f t="shared" si="417"/>
        <v>81.28</v>
      </c>
      <c r="K638" s="3">
        <f t="shared" si="418"/>
        <v>0.86309999999999998</v>
      </c>
      <c r="L638" s="85"/>
      <c r="M638" s="3" t="str">
        <f t="shared" si="419"/>
        <v>1.34</v>
      </c>
      <c r="N638" s="3" t="str">
        <f t="shared" si="420"/>
        <v>-</v>
      </c>
      <c r="O638" s="3">
        <f t="shared" si="421"/>
        <v>356.05</v>
      </c>
      <c r="P638" s="3">
        <f t="shared" si="422"/>
        <v>81.28</v>
      </c>
      <c r="Q638" s="3">
        <f t="shared" si="423"/>
        <v>0.76719999999999999</v>
      </c>
      <c r="R638" s="85"/>
      <c r="S638" s="3" t="str">
        <f t="shared" si="424"/>
        <v>1.34</v>
      </c>
      <c r="T638" s="3" t="str">
        <f t="shared" si="425"/>
        <v>-</v>
      </c>
      <c r="U638" s="3">
        <f t="shared" si="426"/>
        <v>356.05</v>
      </c>
      <c r="V638" s="3">
        <f t="shared" si="427"/>
        <v>81.28</v>
      </c>
      <c r="W638" s="3">
        <f t="shared" si="428"/>
        <v>0.6712999999999999</v>
      </c>
      <c r="X638" s="85"/>
      <c r="Y638" s="3" t="str">
        <f t="shared" si="429"/>
        <v>1.34</v>
      </c>
      <c r="Z638" s="3" t="str">
        <f t="shared" si="430"/>
        <v>-</v>
      </c>
      <c r="AA638" s="3">
        <f t="shared" si="431"/>
        <v>356.05</v>
      </c>
      <c r="AB638" s="3">
        <f t="shared" si="432"/>
        <v>81.28</v>
      </c>
      <c r="AC638" s="3">
        <f t="shared" si="433"/>
        <v>0.57539999999999991</v>
      </c>
      <c r="AD638" s="85"/>
      <c r="AE638" s="3" t="str">
        <f t="shared" si="434"/>
        <v>1.34</v>
      </c>
      <c r="AF638" s="3" t="str">
        <f t="shared" si="435"/>
        <v>-</v>
      </c>
      <c r="AG638" s="3">
        <f t="shared" si="436"/>
        <v>356.05</v>
      </c>
      <c r="AH638" s="3">
        <f t="shared" si="437"/>
        <v>81.28</v>
      </c>
      <c r="AI638" s="3">
        <f t="shared" si="438"/>
        <v>0.47949999999999998</v>
      </c>
      <c r="AJ638" s="85"/>
      <c r="AK638" s="3" t="str">
        <f t="shared" si="439"/>
        <v>1.34</v>
      </c>
      <c r="AL638" s="3" t="str">
        <f t="shared" si="440"/>
        <v>-</v>
      </c>
      <c r="AM638" s="3">
        <f t="shared" si="441"/>
        <v>356.05</v>
      </c>
      <c r="AN638" s="3">
        <f t="shared" si="442"/>
        <v>81.28</v>
      </c>
      <c r="AO638" s="3">
        <f t="shared" si="443"/>
        <v>0.3836</v>
      </c>
      <c r="AP638" s="85"/>
      <c r="AQ638" s="3" t="str">
        <f t="shared" si="444"/>
        <v>1.34</v>
      </c>
      <c r="AR638" s="3" t="str">
        <f t="shared" si="445"/>
        <v>-</v>
      </c>
      <c r="AS638" s="3">
        <f t="shared" si="446"/>
        <v>356.05</v>
      </c>
      <c r="AT638" s="3">
        <f t="shared" si="447"/>
        <v>81.28</v>
      </c>
      <c r="AU638" s="3">
        <f t="shared" si="448"/>
        <v>0.28769999999999996</v>
      </c>
      <c r="AV638" s="85"/>
      <c r="AW638" s="3" t="str">
        <f t="shared" si="449"/>
        <v>1.34</v>
      </c>
      <c r="AX638" s="3" t="str">
        <f t="shared" si="450"/>
        <v>-</v>
      </c>
      <c r="AY638" s="3">
        <f t="shared" si="451"/>
        <v>356.05</v>
      </c>
      <c r="AZ638" s="3">
        <f t="shared" si="452"/>
        <v>81.28</v>
      </c>
      <c r="BA638" s="3">
        <f t="shared" si="453"/>
        <v>0.1918</v>
      </c>
      <c r="BB638" s="85"/>
      <c r="BC638" s="3" t="str">
        <f t="shared" si="454"/>
        <v>1.34</v>
      </c>
      <c r="BD638" s="3" t="str">
        <f t="shared" si="455"/>
        <v>-</v>
      </c>
      <c r="BE638" s="3">
        <f t="shared" si="456"/>
        <v>356.05</v>
      </c>
      <c r="BF638" s="3">
        <f t="shared" si="457"/>
        <v>81.28</v>
      </c>
      <c r="BG638" s="3">
        <f t="shared" si="458"/>
        <v>9.5899999999999999E-2</v>
      </c>
    </row>
    <row r="639" spans="1:59" x14ac:dyDescent="0.3">
      <c r="A639" s="1" t="str">
        <f>'Forward collapse simulation'!B649</f>
        <v>1.34</v>
      </c>
      <c r="B639" s="37" t="str">
        <f>IF('Forward collapse simulation'!C649="","-",'Forward collapse simulation'!C649)</f>
        <v>-</v>
      </c>
      <c r="C639" s="85">
        <f>'Forward collapse simulation'!E649</f>
        <v>213.44</v>
      </c>
      <c r="D639" s="85">
        <f>'Forward collapse simulation'!F649</f>
        <v>81.010000000000005</v>
      </c>
      <c r="E639" s="85">
        <f>'Forward collapse simulation'!D649</f>
        <v>1.6259999999999999</v>
      </c>
      <c r="F639" s="85"/>
      <c r="G639" s="3" t="str">
        <f t="shared" si="414"/>
        <v>1.34</v>
      </c>
      <c r="H639" s="3" t="str">
        <f t="shared" si="415"/>
        <v>-</v>
      </c>
      <c r="I639" s="3">
        <f t="shared" si="416"/>
        <v>213.44</v>
      </c>
      <c r="J639" s="3">
        <f t="shared" si="417"/>
        <v>81.010000000000005</v>
      </c>
      <c r="K639" s="3">
        <f t="shared" si="418"/>
        <v>1.4634</v>
      </c>
      <c r="L639" s="85"/>
      <c r="M639" s="3" t="str">
        <f t="shared" si="419"/>
        <v>1.34</v>
      </c>
      <c r="N639" s="3" t="str">
        <f t="shared" si="420"/>
        <v>-</v>
      </c>
      <c r="O639" s="3">
        <f t="shared" si="421"/>
        <v>213.44</v>
      </c>
      <c r="P639" s="3">
        <f t="shared" si="422"/>
        <v>81.010000000000005</v>
      </c>
      <c r="Q639" s="3">
        <f t="shared" si="423"/>
        <v>1.3008</v>
      </c>
      <c r="R639" s="85"/>
      <c r="S639" s="3" t="str">
        <f t="shared" si="424"/>
        <v>1.34</v>
      </c>
      <c r="T639" s="3" t="str">
        <f t="shared" si="425"/>
        <v>-</v>
      </c>
      <c r="U639" s="3">
        <f t="shared" si="426"/>
        <v>213.44</v>
      </c>
      <c r="V639" s="3">
        <f t="shared" si="427"/>
        <v>81.010000000000005</v>
      </c>
      <c r="W639" s="3">
        <f t="shared" si="428"/>
        <v>1.1381999999999999</v>
      </c>
      <c r="X639" s="85"/>
      <c r="Y639" s="3" t="str">
        <f t="shared" si="429"/>
        <v>1.34</v>
      </c>
      <c r="Z639" s="3" t="str">
        <f t="shared" si="430"/>
        <v>-</v>
      </c>
      <c r="AA639" s="3">
        <f t="shared" si="431"/>
        <v>213.44</v>
      </c>
      <c r="AB639" s="3">
        <f t="shared" si="432"/>
        <v>81.010000000000005</v>
      </c>
      <c r="AC639" s="3">
        <f t="shared" si="433"/>
        <v>0.97559999999999991</v>
      </c>
      <c r="AD639" s="85"/>
      <c r="AE639" s="3" t="str">
        <f t="shared" si="434"/>
        <v>1.34</v>
      </c>
      <c r="AF639" s="3" t="str">
        <f t="shared" si="435"/>
        <v>-</v>
      </c>
      <c r="AG639" s="3">
        <f t="shared" si="436"/>
        <v>213.44</v>
      </c>
      <c r="AH639" s="3">
        <f t="shared" si="437"/>
        <v>81.010000000000005</v>
      </c>
      <c r="AI639" s="3">
        <f t="shared" si="438"/>
        <v>0.81299999999999994</v>
      </c>
      <c r="AJ639" s="85"/>
      <c r="AK639" s="3" t="str">
        <f t="shared" si="439"/>
        <v>1.34</v>
      </c>
      <c r="AL639" s="3" t="str">
        <f t="shared" si="440"/>
        <v>-</v>
      </c>
      <c r="AM639" s="3">
        <f t="shared" si="441"/>
        <v>213.44</v>
      </c>
      <c r="AN639" s="3">
        <f t="shared" si="442"/>
        <v>81.010000000000005</v>
      </c>
      <c r="AO639" s="3">
        <f t="shared" si="443"/>
        <v>0.65039999999999998</v>
      </c>
      <c r="AP639" s="85"/>
      <c r="AQ639" s="3" t="str">
        <f t="shared" si="444"/>
        <v>1.34</v>
      </c>
      <c r="AR639" s="3" t="str">
        <f t="shared" si="445"/>
        <v>-</v>
      </c>
      <c r="AS639" s="3">
        <f t="shared" si="446"/>
        <v>213.44</v>
      </c>
      <c r="AT639" s="3">
        <f t="shared" si="447"/>
        <v>81.010000000000005</v>
      </c>
      <c r="AU639" s="3">
        <f t="shared" si="448"/>
        <v>0.48779999999999996</v>
      </c>
      <c r="AV639" s="85"/>
      <c r="AW639" s="3" t="str">
        <f t="shared" si="449"/>
        <v>1.34</v>
      </c>
      <c r="AX639" s="3" t="str">
        <f t="shared" si="450"/>
        <v>-</v>
      </c>
      <c r="AY639" s="3">
        <f t="shared" si="451"/>
        <v>213.44</v>
      </c>
      <c r="AZ639" s="3">
        <f t="shared" si="452"/>
        <v>81.010000000000005</v>
      </c>
      <c r="BA639" s="3">
        <f t="shared" si="453"/>
        <v>0.32519999999999999</v>
      </c>
      <c r="BB639" s="85"/>
      <c r="BC639" s="3" t="str">
        <f t="shared" si="454"/>
        <v>1.34</v>
      </c>
      <c r="BD639" s="3" t="str">
        <f t="shared" si="455"/>
        <v>-</v>
      </c>
      <c r="BE639" s="3">
        <f t="shared" si="456"/>
        <v>213.44</v>
      </c>
      <c r="BF639" s="3">
        <f t="shared" si="457"/>
        <v>81.010000000000005</v>
      </c>
      <c r="BG639" s="3">
        <f t="shared" si="458"/>
        <v>0.16259999999999999</v>
      </c>
    </row>
    <row r="640" spans="1:59" x14ac:dyDescent="0.3">
      <c r="A640" s="1" t="str">
        <f>'Forward collapse simulation'!B650</f>
        <v>1.34</v>
      </c>
      <c r="B640" s="37" t="str">
        <f>IF('Forward collapse simulation'!C650="","-",'Forward collapse simulation'!C650)</f>
        <v>-</v>
      </c>
      <c r="C640" s="85">
        <f>'Forward collapse simulation'!E650</f>
        <v>209.04</v>
      </c>
      <c r="D640" s="85">
        <f>'Forward collapse simulation'!F650</f>
        <v>74.58</v>
      </c>
      <c r="E640" s="85">
        <f>'Forward collapse simulation'!D650</f>
        <v>1.4019999999999999</v>
      </c>
      <c r="F640" s="85"/>
      <c r="G640" s="3" t="str">
        <f t="shared" si="414"/>
        <v>1.34</v>
      </c>
      <c r="H640" s="3" t="str">
        <f t="shared" si="415"/>
        <v>-</v>
      </c>
      <c r="I640" s="3">
        <f t="shared" si="416"/>
        <v>209.04</v>
      </c>
      <c r="J640" s="3">
        <f t="shared" si="417"/>
        <v>74.58</v>
      </c>
      <c r="K640" s="3">
        <f t="shared" si="418"/>
        <v>1.2618</v>
      </c>
      <c r="L640" s="85"/>
      <c r="M640" s="3" t="str">
        <f t="shared" si="419"/>
        <v>1.34</v>
      </c>
      <c r="N640" s="3" t="str">
        <f t="shared" si="420"/>
        <v>-</v>
      </c>
      <c r="O640" s="3">
        <f t="shared" si="421"/>
        <v>209.04</v>
      </c>
      <c r="P640" s="3">
        <f t="shared" si="422"/>
        <v>74.58</v>
      </c>
      <c r="Q640" s="3">
        <f t="shared" si="423"/>
        <v>1.1215999999999999</v>
      </c>
      <c r="R640" s="85"/>
      <c r="S640" s="3" t="str">
        <f t="shared" si="424"/>
        <v>1.34</v>
      </c>
      <c r="T640" s="3" t="str">
        <f t="shared" si="425"/>
        <v>-</v>
      </c>
      <c r="U640" s="3">
        <f t="shared" si="426"/>
        <v>209.04</v>
      </c>
      <c r="V640" s="3">
        <f t="shared" si="427"/>
        <v>74.58</v>
      </c>
      <c r="W640" s="3">
        <f t="shared" si="428"/>
        <v>0.98139999999999983</v>
      </c>
      <c r="X640" s="85"/>
      <c r="Y640" s="3" t="str">
        <f t="shared" si="429"/>
        <v>1.34</v>
      </c>
      <c r="Z640" s="3" t="str">
        <f t="shared" si="430"/>
        <v>-</v>
      </c>
      <c r="AA640" s="3">
        <f t="shared" si="431"/>
        <v>209.04</v>
      </c>
      <c r="AB640" s="3">
        <f t="shared" si="432"/>
        <v>74.58</v>
      </c>
      <c r="AC640" s="3">
        <f t="shared" si="433"/>
        <v>0.84119999999999995</v>
      </c>
      <c r="AD640" s="85"/>
      <c r="AE640" s="3" t="str">
        <f t="shared" si="434"/>
        <v>1.34</v>
      </c>
      <c r="AF640" s="3" t="str">
        <f t="shared" si="435"/>
        <v>-</v>
      </c>
      <c r="AG640" s="3">
        <f t="shared" si="436"/>
        <v>209.04</v>
      </c>
      <c r="AH640" s="3">
        <f t="shared" si="437"/>
        <v>74.58</v>
      </c>
      <c r="AI640" s="3">
        <f t="shared" si="438"/>
        <v>0.70099999999999996</v>
      </c>
      <c r="AJ640" s="85"/>
      <c r="AK640" s="3" t="str">
        <f t="shared" si="439"/>
        <v>1.34</v>
      </c>
      <c r="AL640" s="3" t="str">
        <f t="shared" si="440"/>
        <v>-</v>
      </c>
      <c r="AM640" s="3">
        <f t="shared" si="441"/>
        <v>209.04</v>
      </c>
      <c r="AN640" s="3">
        <f t="shared" si="442"/>
        <v>74.58</v>
      </c>
      <c r="AO640" s="3">
        <f t="shared" si="443"/>
        <v>0.56079999999999997</v>
      </c>
      <c r="AP640" s="85"/>
      <c r="AQ640" s="3" t="str">
        <f t="shared" si="444"/>
        <v>1.34</v>
      </c>
      <c r="AR640" s="3" t="str">
        <f t="shared" si="445"/>
        <v>-</v>
      </c>
      <c r="AS640" s="3">
        <f t="shared" si="446"/>
        <v>209.04</v>
      </c>
      <c r="AT640" s="3">
        <f t="shared" si="447"/>
        <v>74.58</v>
      </c>
      <c r="AU640" s="3">
        <f t="shared" si="448"/>
        <v>0.42059999999999997</v>
      </c>
      <c r="AV640" s="85"/>
      <c r="AW640" s="3" t="str">
        <f t="shared" si="449"/>
        <v>1.34</v>
      </c>
      <c r="AX640" s="3" t="str">
        <f t="shared" si="450"/>
        <v>-</v>
      </c>
      <c r="AY640" s="3">
        <f t="shared" si="451"/>
        <v>209.04</v>
      </c>
      <c r="AZ640" s="3">
        <f t="shared" si="452"/>
        <v>74.58</v>
      </c>
      <c r="BA640" s="3">
        <f t="shared" si="453"/>
        <v>0.28039999999999998</v>
      </c>
      <c r="BB640" s="85"/>
      <c r="BC640" s="3" t="str">
        <f t="shared" si="454"/>
        <v>1.34</v>
      </c>
      <c r="BD640" s="3" t="str">
        <f t="shared" si="455"/>
        <v>-</v>
      </c>
      <c r="BE640" s="3">
        <f t="shared" si="456"/>
        <v>209.04</v>
      </c>
      <c r="BF640" s="3">
        <f t="shared" si="457"/>
        <v>74.58</v>
      </c>
      <c r="BG640" s="3">
        <f t="shared" si="458"/>
        <v>0.14019999999999999</v>
      </c>
    </row>
    <row r="641" spans="1:59" x14ac:dyDescent="0.3">
      <c r="A641" s="1" t="str">
        <f>'Forward collapse simulation'!B651</f>
        <v>1.34</v>
      </c>
      <c r="B641" s="37" t="str">
        <f>IF('Forward collapse simulation'!C651="","-",'Forward collapse simulation'!C651)</f>
        <v>-</v>
      </c>
      <c r="C641" s="85">
        <f>'Forward collapse simulation'!E651</f>
        <v>205.26</v>
      </c>
      <c r="D641" s="85">
        <f>'Forward collapse simulation'!F651</f>
        <v>70</v>
      </c>
      <c r="E641" s="85">
        <f>'Forward collapse simulation'!D651</f>
        <v>0.86299999999999999</v>
      </c>
      <c r="F641" s="85"/>
      <c r="G641" s="3" t="str">
        <f t="shared" si="414"/>
        <v>1.34</v>
      </c>
      <c r="H641" s="3" t="str">
        <f t="shared" si="415"/>
        <v>-</v>
      </c>
      <c r="I641" s="3">
        <f t="shared" si="416"/>
        <v>205.26</v>
      </c>
      <c r="J641" s="3">
        <f t="shared" si="417"/>
        <v>70</v>
      </c>
      <c r="K641" s="3">
        <f t="shared" si="418"/>
        <v>0.77670000000000006</v>
      </c>
      <c r="L641" s="85"/>
      <c r="M641" s="3" t="str">
        <f t="shared" si="419"/>
        <v>1.34</v>
      </c>
      <c r="N641" s="3" t="str">
        <f t="shared" si="420"/>
        <v>-</v>
      </c>
      <c r="O641" s="3">
        <f t="shared" si="421"/>
        <v>205.26</v>
      </c>
      <c r="P641" s="3">
        <f t="shared" si="422"/>
        <v>70</v>
      </c>
      <c r="Q641" s="3">
        <f t="shared" si="423"/>
        <v>0.69040000000000001</v>
      </c>
      <c r="R641" s="85"/>
      <c r="S641" s="3" t="str">
        <f t="shared" si="424"/>
        <v>1.34</v>
      </c>
      <c r="T641" s="3" t="str">
        <f t="shared" si="425"/>
        <v>-</v>
      </c>
      <c r="U641" s="3">
        <f t="shared" si="426"/>
        <v>205.26</v>
      </c>
      <c r="V641" s="3">
        <f t="shared" si="427"/>
        <v>70</v>
      </c>
      <c r="W641" s="3">
        <f t="shared" si="428"/>
        <v>0.60409999999999997</v>
      </c>
      <c r="X641" s="85"/>
      <c r="Y641" s="3" t="str">
        <f t="shared" si="429"/>
        <v>1.34</v>
      </c>
      <c r="Z641" s="3" t="str">
        <f t="shared" si="430"/>
        <v>-</v>
      </c>
      <c r="AA641" s="3">
        <f t="shared" si="431"/>
        <v>205.26</v>
      </c>
      <c r="AB641" s="3">
        <f t="shared" si="432"/>
        <v>70</v>
      </c>
      <c r="AC641" s="3">
        <f t="shared" si="433"/>
        <v>0.51779999999999993</v>
      </c>
      <c r="AD641" s="85"/>
      <c r="AE641" s="3" t="str">
        <f t="shared" si="434"/>
        <v>1.34</v>
      </c>
      <c r="AF641" s="3" t="str">
        <f t="shared" si="435"/>
        <v>-</v>
      </c>
      <c r="AG641" s="3">
        <f t="shared" si="436"/>
        <v>205.26</v>
      </c>
      <c r="AH641" s="3">
        <f t="shared" si="437"/>
        <v>70</v>
      </c>
      <c r="AI641" s="3">
        <f t="shared" si="438"/>
        <v>0.43149999999999999</v>
      </c>
      <c r="AJ641" s="85"/>
      <c r="AK641" s="3" t="str">
        <f t="shared" si="439"/>
        <v>1.34</v>
      </c>
      <c r="AL641" s="3" t="str">
        <f t="shared" si="440"/>
        <v>-</v>
      </c>
      <c r="AM641" s="3">
        <f t="shared" si="441"/>
        <v>205.26</v>
      </c>
      <c r="AN641" s="3">
        <f t="shared" si="442"/>
        <v>70</v>
      </c>
      <c r="AO641" s="3">
        <f t="shared" si="443"/>
        <v>0.34520000000000001</v>
      </c>
      <c r="AP641" s="85"/>
      <c r="AQ641" s="3" t="str">
        <f t="shared" si="444"/>
        <v>1.34</v>
      </c>
      <c r="AR641" s="3" t="str">
        <f t="shared" si="445"/>
        <v>-</v>
      </c>
      <c r="AS641" s="3">
        <f t="shared" si="446"/>
        <v>205.26</v>
      </c>
      <c r="AT641" s="3">
        <f t="shared" si="447"/>
        <v>70</v>
      </c>
      <c r="AU641" s="3">
        <f t="shared" si="448"/>
        <v>0.25889999999999996</v>
      </c>
      <c r="AV641" s="85"/>
      <c r="AW641" s="3" t="str">
        <f t="shared" si="449"/>
        <v>1.34</v>
      </c>
      <c r="AX641" s="3" t="str">
        <f t="shared" si="450"/>
        <v>-</v>
      </c>
      <c r="AY641" s="3">
        <f t="shared" si="451"/>
        <v>205.26</v>
      </c>
      <c r="AZ641" s="3">
        <f t="shared" si="452"/>
        <v>70</v>
      </c>
      <c r="BA641" s="3">
        <f t="shared" si="453"/>
        <v>0.1726</v>
      </c>
      <c r="BB641" s="85"/>
      <c r="BC641" s="3" t="str">
        <f t="shared" si="454"/>
        <v>1.34</v>
      </c>
      <c r="BD641" s="3" t="str">
        <f t="shared" si="455"/>
        <v>-</v>
      </c>
      <c r="BE641" s="3">
        <f t="shared" si="456"/>
        <v>205.26</v>
      </c>
      <c r="BF641" s="3">
        <f t="shared" si="457"/>
        <v>70</v>
      </c>
      <c r="BG641" s="3">
        <f t="shared" si="458"/>
        <v>8.6300000000000002E-2</v>
      </c>
    </row>
    <row r="642" spans="1:59" x14ac:dyDescent="0.3">
      <c r="A642" s="1" t="str">
        <f>'Forward collapse simulation'!B652</f>
        <v>1.34</v>
      </c>
      <c r="B642" s="37" t="str">
        <f>IF('Forward collapse simulation'!C652="","-",'Forward collapse simulation'!C652)</f>
        <v>-</v>
      </c>
      <c r="C642" s="85">
        <f>'Forward collapse simulation'!E652</f>
        <v>206.93</v>
      </c>
      <c r="D642" s="85">
        <f>'Forward collapse simulation'!F652</f>
        <v>51.06</v>
      </c>
      <c r="E642" s="85">
        <f>'Forward collapse simulation'!D652</f>
        <v>0.55200000000000005</v>
      </c>
      <c r="F642" s="85"/>
      <c r="G642" s="3" t="str">
        <f t="shared" si="414"/>
        <v>1.34</v>
      </c>
      <c r="H642" s="3" t="str">
        <f t="shared" si="415"/>
        <v>-</v>
      </c>
      <c r="I642" s="3">
        <f t="shared" si="416"/>
        <v>206.93</v>
      </c>
      <c r="J642" s="3">
        <f t="shared" si="417"/>
        <v>51.06</v>
      </c>
      <c r="K642" s="3">
        <f t="shared" si="418"/>
        <v>0.49680000000000007</v>
      </c>
      <c r="L642" s="85"/>
      <c r="M642" s="3" t="str">
        <f t="shared" si="419"/>
        <v>1.34</v>
      </c>
      <c r="N642" s="3" t="str">
        <f t="shared" si="420"/>
        <v>-</v>
      </c>
      <c r="O642" s="3">
        <f t="shared" si="421"/>
        <v>206.93</v>
      </c>
      <c r="P642" s="3">
        <f t="shared" si="422"/>
        <v>51.06</v>
      </c>
      <c r="Q642" s="3">
        <f t="shared" si="423"/>
        <v>0.44160000000000005</v>
      </c>
      <c r="R642" s="85"/>
      <c r="S642" s="3" t="str">
        <f t="shared" si="424"/>
        <v>1.34</v>
      </c>
      <c r="T642" s="3" t="str">
        <f t="shared" si="425"/>
        <v>-</v>
      </c>
      <c r="U642" s="3">
        <f t="shared" si="426"/>
        <v>206.93</v>
      </c>
      <c r="V642" s="3">
        <f t="shared" si="427"/>
        <v>51.06</v>
      </c>
      <c r="W642" s="3">
        <f t="shared" si="428"/>
        <v>0.38640000000000002</v>
      </c>
      <c r="X642" s="85"/>
      <c r="Y642" s="3" t="str">
        <f t="shared" si="429"/>
        <v>1.34</v>
      </c>
      <c r="Z642" s="3" t="str">
        <f t="shared" si="430"/>
        <v>-</v>
      </c>
      <c r="AA642" s="3">
        <f t="shared" si="431"/>
        <v>206.93</v>
      </c>
      <c r="AB642" s="3">
        <f t="shared" si="432"/>
        <v>51.06</v>
      </c>
      <c r="AC642" s="3">
        <f t="shared" si="433"/>
        <v>0.33119999999999999</v>
      </c>
      <c r="AD642" s="85"/>
      <c r="AE642" s="3" t="str">
        <f t="shared" si="434"/>
        <v>1.34</v>
      </c>
      <c r="AF642" s="3" t="str">
        <f t="shared" si="435"/>
        <v>-</v>
      </c>
      <c r="AG642" s="3">
        <f t="shared" si="436"/>
        <v>206.93</v>
      </c>
      <c r="AH642" s="3">
        <f t="shared" si="437"/>
        <v>51.06</v>
      </c>
      <c r="AI642" s="3">
        <f t="shared" si="438"/>
        <v>0.27600000000000002</v>
      </c>
      <c r="AJ642" s="85"/>
      <c r="AK642" s="3" t="str">
        <f t="shared" si="439"/>
        <v>1.34</v>
      </c>
      <c r="AL642" s="3" t="str">
        <f t="shared" si="440"/>
        <v>-</v>
      </c>
      <c r="AM642" s="3">
        <f t="shared" si="441"/>
        <v>206.93</v>
      </c>
      <c r="AN642" s="3">
        <f t="shared" si="442"/>
        <v>51.06</v>
      </c>
      <c r="AO642" s="3">
        <f t="shared" si="443"/>
        <v>0.22080000000000002</v>
      </c>
      <c r="AP642" s="85"/>
      <c r="AQ642" s="3" t="str">
        <f t="shared" si="444"/>
        <v>1.34</v>
      </c>
      <c r="AR642" s="3" t="str">
        <f t="shared" si="445"/>
        <v>-</v>
      </c>
      <c r="AS642" s="3">
        <f t="shared" si="446"/>
        <v>206.93</v>
      </c>
      <c r="AT642" s="3">
        <f t="shared" si="447"/>
        <v>51.06</v>
      </c>
      <c r="AU642" s="3">
        <f t="shared" si="448"/>
        <v>0.1656</v>
      </c>
      <c r="AV642" s="85"/>
      <c r="AW642" s="3" t="str">
        <f t="shared" si="449"/>
        <v>1.34</v>
      </c>
      <c r="AX642" s="3" t="str">
        <f t="shared" si="450"/>
        <v>-</v>
      </c>
      <c r="AY642" s="3">
        <f t="shared" si="451"/>
        <v>206.93</v>
      </c>
      <c r="AZ642" s="3">
        <f t="shared" si="452"/>
        <v>51.06</v>
      </c>
      <c r="BA642" s="3">
        <f t="shared" si="453"/>
        <v>0.11040000000000001</v>
      </c>
      <c r="BB642" s="85"/>
      <c r="BC642" s="3" t="str">
        <f t="shared" si="454"/>
        <v>1.34</v>
      </c>
      <c r="BD642" s="3" t="str">
        <f t="shared" si="455"/>
        <v>-</v>
      </c>
      <c r="BE642" s="3">
        <f t="shared" si="456"/>
        <v>206.93</v>
      </c>
      <c r="BF642" s="3">
        <f t="shared" si="457"/>
        <v>51.06</v>
      </c>
      <c r="BG642" s="3">
        <f t="shared" si="458"/>
        <v>5.5200000000000006E-2</v>
      </c>
    </row>
    <row r="643" spans="1:59" x14ac:dyDescent="0.3">
      <c r="A643" s="1" t="str">
        <f>'Forward collapse simulation'!B653</f>
        <v>1.34</v>
      </c>
      <c r="B643" s="37" t="str">
        <f>IF('Forward collapse simulation'!C653="","-",'Forward collapse simulation'!C653)</f>
        <v>-</v>
      </c>
      <c r="C643" s="85">
        <f>'Forward collapse simulation'!E653</f>
        <v>204.47</v>
      </c>
      <c r="D643" s="85">
        <f>'Forward collapse simulation'!F653</f>
        <v>33.229999999999997</v>
      </c>
      <c r="E643" s="85">
        <f>'Forward collapse simulation'!D653</f>
        <v>0.51100000000000001</v>
      </c>
      <c r="F643" s="85"/>
      <c r="G643" s="3" t="str">
        <f t="shared" si="414"/>
        <v>1.34</v>
      </c>
      <c r="H643" s="3" t="str">
        <f t="shared" si="415"/>
        <v>-</v>
      </c>
      <c r="I643" s="3">
        <f t="shared" si="416"/>
        <v>204.47</v>
      </c>
      <c r="J643" s="3">
        <f t="shared" si="417"/>
        <v>33.229999999999997</v>
      </c>
      <c r="K643" s="3">
        <f t="shared" si="418"/>
        <v>0.45990000000000003</v>
      </c>
      <c r="L643" s="85"/>
      <c r="M643" s="3" t="str">
        <f t="shared" si="419"/>
        <v>1.34</v>
      </c>
      <c r="N643" s="3" t="str">
        <f t="shared" si="420"/>
        <v>-</v>
      </c>
      <c r="O643" s="3">
        <f t="shared" si="421"/>
        <v>204.47</v>
      </c>
      <c r="P643" s="3">
        <f t="shared" si="422"/>
        <v>33.229999999999997</v>
      </c>
      <c r="Q643" s="3">
        <f t="shared" si="423"/>
        <v>0.40880000000000005</v>
      </c>
      <c r="R643" s="85"/>
      <c r="S643" s="3" t="str">
        <f t="shared" si="424"/>
        <v>1.34</v>
      </c>
      <c r="T643" s="3" t="str">
        <f t="shared" si="425"/>
        <v>-</v>
      </c>
      <c r="U643" s="3">
        <f t="shared" si="426"/>
        <v>204.47</v>
      </c>
      <c r="V643" s="3">
        <f t="shared" si="427"/>
        <v>33.229999999999997</v>
      </c>
      <c r="W643" s="3">
        <f t="shared" si="428"/>
        <v>0.35769999999999996</v>
      </c>
      <c r="X643" s="85"/>
      <c r="Y643" s="3" t="str">
        <f t="shared" si="429"/>
        <v>1.34</v>
      </c>
      <c r="Z643" s="3" t="str">
        <f t="shared" si="430"/>
        <v>-</v>
      </c>
      <c r="AA643" s="3">
        <f t="shared" si="431"/>
        <v>204.47</v>
      </c>
      <c r="AB643" s="3">
        <f t="shared" si="432"/>
        <v>33.229999999999997</v>
      </c>
      <c r="AC643" s="3">
        <f t="shared" si="433"/>
        <v>0.30659999999999998</v>
      </c>
      <c r="AD643" s="85"/>
      <c r="AE643" s="3" t="str">
        <f t="shared" si="434"/>
        <v>1.34</v>
      </c>
      <c r="AF643" s="3" t="str">
        <f t="shared" si="435"/>
        <v>-</v>
      </c>
      <c r="AG643" s="3">
        <f t="shared" si="436"/>
        <v>204.47</v>
      </c>
      <c r="AH643" s="3">
        <f t="shared" si="437"/>
        <v>33.229999999999997</v>
      </c>
      <c r="AI643" s="3">
        <f t="shared" si="438"/>
        <v>0.2555</v>
      </c>
      <c r="AJ643" s="85"/>
      <c r="AK643" s="3" t="str">
        <f t="shared" si="439"/>
        <v>1.34</v>
      </c>
      <c r="AL643" s="3" t="str">
        <f t="shared" si="440"/>
        <v>-</v>
      </c>
      <c r="AM643" s="3">
        <f t="shared" si="441"/>
        <v>204.47</v>
      </c>
      <c r="AN643" s="3">
        <f t="shared" si="442"/>
        <v>33.229999999999997</v>
      </c>
      <c r="AO643" s="3">
        <f t="shared" si="443"/>
        <v>0.20440000000000003</v>
      </c>
      <c r="AP643" s="85"/>
      <c r="AQ643" s="3" t="str">
        <f t="shared" si="444"/>
        <v>1.34</v>
      </c>
      <c r="AR643" s="3" t="str">
        <f t="shared" si="445"/>
        <v>-</v>
      </c>
      <c r="AS643" s="3">
        <f t="shared" si="446"/>
        <v>204.47</v>
      </c>
      <c r="AT643" s="3">
        <f t="shared" si="447"/>
        <v>33.229999999999997</v>
      </c>
      <c r="AU643" s="3">
        <f t="shared" si="448"/>
        <v>0.15329999999999999</v>
      </c>
      <c r="AV643" s="85"/>
      <c r="AW643" s="3" t="str">
        <f t="shared" si="449"/>
        <v>1.34</v>
      </c>
      <c r="AX643" s="3" t="str">
        <f t="shared" si="450"/>
        <v>-</v>
      </c>
      <c r="AY643" s="3">
        <f t="shared" si="451"/>
        <v>204.47</v>
      </c>
      <c r="AZ643" s="3">
        <f t="shared" si="452"/>
        <v>33.229999999999997</v>
      </c>
      <c r="BA643" s="3">
        <f t="shared" si="453"/>
        <v>0.10220000000000001</v>
      </c>
      <c r="BB643" s="85"/>
      <c r="BC643" s="3" t="str">
        <f t="shared" si="454"/>
        <v>1.34</v>
      </c>
      <c r="BD643" s="3" t="str">
        <f t="shared" si="455"/>
        <v>-</v>
      </c>
      <c r="BE643" s="3">
        <f t="shared" si="456"/>
        <v>204.47</v>
      </c>
      <c r="BF643" s="3">
        <f t="shared" si="457"/>
        <v>33.229999999999997</v>
      </c>
      <c r="BG643" s="3">
        <f t="shared" si="458"/>
        <v>5.1100000000000007E-2</v>
      </c>
    </row>
    <row r="644" spans="1:59" x14ac:dyDescent="0.3">
      <c r="A644" s="1" t="str">
        <f>'Forward collapse simulation'!B654</f>
        <v>1.34</v>
      </c>
      <c r="B644" s="37" t="str">
        <f>IF('Forward collapse simulation'!C654="","-",'Forward collapse simulation'!C654)</f>
        <v>-</v>
      </c>
      <c r="C644" s="85">
        <f>'Forward collapse simulation'!E654</f>
        <v>202.98</v>
      </c>
      <c r="D644" s="85">
        <f>'Forward collapse simulation'!F654</f>
        <v>2.4300000000000002</v>
      </c>
      <c r="E644" s="85">
        <f>'Forward collapse simulation'!D654</f>
        <v>0.73099999999999998</v>
      </c>
      <c r="F644" s="85"/>
      <c r="G644" s="3" t="str">
        <f t="shared" ref="G644:G707" si="459">A644</f>
        <v>1.34</v>
      </c>
      <c r="H644" s="3" t="str">
        <f t="shared" ref="H644:H707" si="460">B644</f>
        <v>-</v>
      </c>
      <c r="I644" s="3">
        <f t="shared" ref="I644:I707" si="461">C644</f>
        <v>202.98</v>
      </c>
      <c r="J644" s="3">
        <f t="shared" ref="J644:J707" si="462">D644</f>
        <v>2.4300000000000002</v>
      </c>
      <c r="K644" s="3">
        <f t="shared" ref="K644:K707" si="463">IF(B644="-",E644*0.9,E644)</f>
        <v>0.65790000000000004</v>
      </c>
      <c r="L644" s="85"/>
      <c r="M644" s="3" t="str">
        <f t="shared" ref="M644:M707" si="464">G644</f>
        <v>1.34</v>
      </c>
      <c r="N644" s="3" t="str">
        <f t="shared" ref="N644:N707" si="465">H644</f>
        <v>-</v>
      </c>
      <c r="O644" s="3">
        <f t="shared" ref="O644:O707" si="466">I644</f>
        <v>202.98</v>
      </c>
      <c r="P644" s="3">
        <f t="shared" ref="P644:P707" si="467">J644</f>
        <v>2.4300000000000002</v>
      </c>
      <c r="Q644" s="3">
        <f t="shared" ref="Q644:Q707" si="468">IF(H644="-",$E644*0.8,$E644)</f>
        <v>0.58479999999999999</v>
      </c>
      <c r="R644" s="85"/>
      <c r="S644" s="3" t="str">
        <f t="shared" ref="S644:S707" si="469">M644</f>
        <v>1.34</v>
      </c>
      <c r="T644" s="3" t="str">
        <f t="shared" ref="T644:T707" si="470">N644</f>
        <v>-</v>
      </c>
      <c r="U644" s="3">
        <f t="shared" ref="U644:U707" si="471">O644</f>
        <v>202.98</v>
      </c>
      <c r="V644" s="3">
        <f t="shared" ref="V644:V707" si="472">P644</f>
        <v>2.4300000000000002</v>
      </c>
      <c r="W644" s="3">
        <f t="shared" ref="W644:W707" si="473">IF(N644="-",$E644*0.7,$E644)</f>
        <v>0.51169999999999993</v>
      </c>
      <c r="X644" s="85"/>
      <c r="Y644" s="3" t="str">
        <f t="shared" ref="Y644:Y707" si="474">S644</f>
        <v>1.34</v>
      </c>
      <c r="Z644" s="3" t="str">
        <f t="shared" ref="Z644:Z707" si="475">T644</f>
        <v>-</v>
      </c>
      <c r="AA644" s="3">
        <f t="shared" ref="AA644:AA707" si="476">U644</f>
        <v>202.98</v>
      </c>
      <c r="AB644" s="3">
        <f t="shared" ref="AB644:AB707" si="477">V644</f>
        <v>2.4300000000000002</v>
      </c>
      <c r="AC644" s="3">
        <f t="shared" ref="AC644:AC707" si="478">IF(T644="-",$E644*0.6,$E644)</f>
        <v>0.43859999999999999</v>
      </c>
      <c r="AD644" s="85"/>
      <c r="AE644" s="3" t="str">
        <f t="shared" ref="AE644:AE707" si="479">Y644</f>
        <v>1.34</v>
      </c>
      <c r="AF644" s="3" t="str">
        <f t="shared" ref="AF644:AF707" si="480">Z644</f>
        <v>-</v>
      </c>
      <c r="AG644" s="3">
        <f t="shared" ref="AG644:AG707" si="481">AA644</f>
        <v>202.98</v>
      </c>
      <c r="AH644" s="3">
        <f t="shared" ref="AH644:AH707" si="482">AB644</f>
        <v>2.4300000000000002</v>
      </c>
      <c r="AI644" s="3">
        <f t="shared" ref="AI644:AI707" si="483">IF(Z644="-",$E644*0.5,$E644)</f>
        <v>0.36549999999999999</v>
      </c>
      <c r="AJ644" s="85"/>
      <c r="AK644" s="3" t="str">
        <f t="shared" ref="AK644:AK707" si="484">AE644</f>
        <v>1.34</v>
      </c>
      <c r="AL644" s="3" t="str">
        <f t="shared" ref="AL644:AL707" si="485">AF644</f>
        <v>-</v>
      </c>
      <c r="AM644" s="3">
        <f t="shared" ref="AM644:AM707" si="486">AG644</f>
        <v>202.98</v>
      </c>
      <c r="AN644" s="3">
        <f t="shared" ref="AN644:AN707" si="487">AH644</f>
        <v>2.4300000000000002</v>
      </c>
      <c r="AO644" s="3">
        <f t="shared" ref="AO644:AO707" si="488">IF(AF644="-",$E644*0.4,$E644)</f>
        <v>0.29239999999999999</v>
      </c>
      <c r="AP644" s="85"/>
      <c r="AQ644" s="3" t="str">
        <f t="shared" ref="AQ644:AQ707" si="489">AK644</f>
        <v>1.34</v>
      </c>
      <c r="AR644" s="3" t="str">
        <f t="shared" ref="AR644:AR707" si="490">AL644</f>
        <v>-</v>
      </c>
      <c r="AS644" s="3">
        <f t="shared" ref="AS644:AS707" si="491">AM644</f>
        <v>202.98</v>
      </c>
      <c r="AT644" s="3">
        <f t="shared" ref="AT644:AT707" si="492">AN644</f>
        <v>2.4300000000000002</v>
      </c>
      <c r="AU644" s="3">
        <f t="shared" ref="AU644:AU707" si="493">IF(AL644="-",$E644*0.3,$E644)</f>
        <v>0.21929999999999999</v>
      </c>
      <c r="AV644" s="85"/>
      <c r="AW644" s="3" t="str">
        <f t="shared" ref="AW644:AW707" si="494">AQ644</f>
        <v>1.34</v>
      </c>
      <c r="AX644" s="3" t="str">
        <f t="shared" ref="AX644:AX707" si="495">AR644</f>
        <v>-</v>
      </c>
      <c r="AY644" s="3">
        <f t="shared" ref="AY644:AY707" si="496">AS644</f>
        <v>202.98</v>
      </c>
      <c r="AZ644" s="3">
        <f t="shared" ref="AZ644:AZ707" si="497">AT644</f>
        <v>2.4300000000000002</v>
      </c>
      <c r="BA644" s="3">
        <f t="shared" ref="BA644:BA707" si="498">IF(AR644="-",$E644*0.2,$E644)</f>
        <v>0.1462</v>
      </c>
      <c r="BB644" s="85"/>
      <c r="BC644" s="3" t="str">
        <f t="shared" ref="BC644:BC707" si="499">AW644</f>
        <v>1.34</v>
      </c>
      <c r="BD644" s="3" t="str">
        <f t="shared" ref="BD644:BD707" si="500">AX644</f>
        <v>-</v>
      </c>
      <c r="BE644" s="3">
        <f t="shared" ref="BE644:BE707" si="501">AY644</f>
        <v>202.98</v>
      </c>
      <c r="BF644" s="3">
        <f t="shared" ref="BF644:BF707" si="502">AZ644</f>
        <v>2.4300000000000002</v>
      </c>
      <c r="BG644" s="3">
        <f t="shared" ref="BG644:BG707" si="503">IF(AX644="-",$E644*0.1,$E644)</f>
        <v>7.3099999999999998E-2</v>
      </c>
    </row>
    <row r="645" spans="1:59" x14ac:dyDescent="0.3">
      <c r="A645" s="1" t="str">
        <f>'Forward collapse simulation'!B655</f>
        <v>1.34</v>
      </c>
      <c r="B645" s="37" t="str">
        <f>IF('Forward collapse simulation'!C655="","-",'Forward collapse simulation'!C655)</f>
        <v>-</v>
      </c>
      <c r="C645" s="85">
        <f>'Forward collapse simulation'!E655</f>
        <v>198.28</v>
      </c>
      <c r="D645" s="85">
        <f>'Forward collapse simulation'!F655</f>
        <v>-27.27</v>
      </c>
      <c r="E645" s="85">
        <f>'Forward collapse simulation'!D655</f>
        <v>0.40200000000000002</v>
      </c>
      <c r="F645" s="85"/>
      <c r="G645" s="3" t="str">
        <f t="shared" si="459"/>
        <v>1.34</v>
      </c>
      <c r="H645" s="3" t="str">
        <f t="shared" si="460"/>
        <v>-</v>
      </c>
      <c r="I645" s="3">
        <f t="shared" si="461"/>
        <v>198.28</v>
      </c>
      <c r="J645" s="3">
        <f t="shared" si="462"/>
        <v>-27.27</v>
      </c>
      <c r="K645" s="3">
        <f t="shared" si="463"/>
        <v>0.36180000000000001</v>
      </c>
      <c r="L645" s="85"/>
      <c r="M645" s="3" t="str">
        <f t="shared" si="464"/>
        <v>1.34</v>
      </c>
      <c r="N645" s="3" t="str">
        <f t="shared" si="465"/>
        <v>-</v>
      </c>
      <c r="O645" s="3">
        <f t="shared" si="466"/>
        <v>198.28</v>
      </c>
      <c r="P645" s="3">
        <f t="shared" si="467"/>
        <v>-27.27</v>
      </c>
      <c r="Q645" s="3">
        <f t="shared" si="468"/>
        <v>0.32160000000000005</v>
      </c>
      <c r="R645" s="85"/>
      <c r="S645" s="3" t="str">
        <f t="shared" si="469"/>
        <v>1.34</v>
      </c>
      <c r="T645" s="3" t="str">
        <f t="shared" si="470"/>
        <v>-</v>
      </c>
      <c r="U645" s="3">
        <f t="shared" si="471"/>
        <v>198.28</v>
      </c>
      <c r="V645" s="3">
        <f t="shared" si="472"/>
        <v>-27.27</v>
      </c>
      <c r="W645" s="3">
        <f t="shared" si="473"/>
        <v>0.28139999999999998</v>
      </c>
      <c r="X645" s="85"/>
      <c r="Y645" s="3" t="str">
        <f t="shared" si="474"/>
        <v>1.34</v>
      </c>
      <c r="Z645" s="3" t="str">
        <f t="shared" si="475"/>
        <v>-</v>
      </c>
      <c r="AA645" s="3">
        <f t="shared" si="476"/>
        <v>198.28</v>
      </c>
      <c r="AB645" s="3">
        <f t="shared" si="477"/>
        <v>-27.27</v>
      </c>
      <c r="AC645" s="3">
        <f t="shared" si="478"/>
        <v>0.2412</v>
      </c>
      <c r="AD645" s="85"/>
      <c r="AE645" s="3" t="str">
        <f t="shared" si="479"/>
        <v>1.34</v>
      </c>
      <c r="AF645" s="3" t="str">
        <f t="shared" si="480"/>
        <v>-</v>
      </c>
      <c r="AG645" s="3">
        <f t="shared" si="481"/>
        <v>198.28</v>
      </c>
      <c r="AH645" s="3">
        <f t="shared" si="482"/>
        <v>-27.27</v>
      </c>
      <c r="AI645" s="3">
        <f t="shared" si="483"/>
        <v>0.20100000000000001</v>
      </c>
      <c r="AJ645" s="85"/>
      <c r="AK645" s="3" t="str">
        <f t="shared" si="484"/>
        <v>1.34</v>
      </c>
      <c r="AL645" s="3" t="str">
        <f t="shared" si="485"/>
        <v>-</v>
      </c>
      <c r="AM645" s="3">
        <f t="shared" si="486"/>
        <v>198.28</v>
      </c>
      <c r="AN645" s="3">
        <f t="shared" si="487"/>
        <v>-27.27</v>
      </c>
      <c r="AO645" s="3">
        <f t="shared" si="488"/>
        <v>0.16080000000000003</v>
      </c>
      <c r="AP645" s="85"/>
      <c r="AQ645" s="3" t="str">
        <f t="shared" si="489"/>
        <v>1.34</v>
      </c>
      <c r="AR645" s="3" t="str">
        <f t="shared" si="490"/>
        <v>-</v>
      </c>
      <c r="AS645" s="3">
        <f t="shared" si="491"/>
        <v>198.28</v>
      </c>
      <c r="AT645" s="3">
        <f t="shared" si="492"/>
        <v>-27.27</v>
      </c>
      <c r="AU645" s="3">
        <f t="shared" si="493"/>
        <v>0.1206</v>
      </c>
      <c r="AV645" s="85"/>
      <c r="AW645" s="3" t="str">
        <f t="shared" si="494"/>
        <v>1.34</v>
      </c>
      <c r="AX645" s="3" t="str">
        <f t="shared" si="495"/>
        <v>-</v>
      </c>
      <c r="AY645" s="3">
        <f t="shared" si="496"/>
        <v>198.28</v>
      </c>
      <c r="AZ645" s="3">
        <f t="shared" si="497"/>
        <v>-27.27</v>
      </c>
      <c r="BA645" s="3">
        <f t="shared" si="498"/>
        <v>8.0400000000000013E-2</v>
      </c>
      <c r="BB645" s="85"/>
      <c r="BC645" s="3" t="str">
        <f t="shared" si="499"/>
        <v>1.34</v>
      </c>
      <c r="BD645" s="3" t="str">
        <f t="shared" si="500"/>
        <v>-</v>
      </c>
      <c r="BE645" s="3">
        <f t="shared" si="501"/>
        <v>198.28</v>
      </c>
      <c r="BF645" s="3">
        <f t="shared" si="502"/>
        <v>-27.27</v>
      </c>
      <c r="BG645" s="3">
        <f t="shared" si="503"/>
        <v>4.0200000000000007E-2</v>
      </c>
    </row>
    <row r="646" spans="1:59" x14ac:dyDescent="0.3">
      <c r="A646" s="1" t="str">
        <f>'Forward collapse simulation'!B656</f>
        <v>1.34</v>
      </c>
      <c r="B646" s="37" t="str">
        <f>IF('Forward collapse simulation'!C656="","-",'Forward collapse simulation'!C656)</f>
        <v>-</v>
      </c>
      <c r="C646" s="85">
        <f>'Forward collapse simulation'!E656</f>
        <v>204.24</v>
      </c>
      <c r="D646" s="85">
        <f>'Forward collapse simulation'!F656</f>
        <v>-49.43</v>
      </c>
      <c r="E646" s="85">
        <f>'Forward collapse simulation'!D656</f>
        <v>0.28799999999999998</v>
      </c>
      <c r="F646" s="85"/>
      <c r="G646" s="3" t="str">
        <f t="shared" si="459"/>
        <v>1.34</v>
      </c>
      <c r="H646" s="3" t="str">
        <f t="shared" si="460"/>
        <v>-</v>
      </c>
      <c r="I646" s="3">
        <f t="shared" si="461"/>
        <v>204.24</v>
      </c>
      <c r="J646" s="3">
        <f t="shared" si="462"/>
        <v>-49.43</v>
      </c>
      <c r="K646" s="3">
        <f t="shared" si="463"/>
        <v>0.25919999999999999</v>
      </c>
      <c r="L646" s="85"/>
      <c r="M646" s="3" t="str">
        <f t="shared" si="464"/>
        <v>1.34</v>
      </c>
      <c r="N646" s="3" t="str">
        <f t="shared" si="465"/>
        <v>-</v>
      </c>
      <c r="O646" s="3">
        <f t="shared" si="466"/>
        <v>204.24</v>
      </c>
      <c r="P646" s="3">
        <f t="shared" si="467"/>
        <v>-49.43</v>
      </c>
      <c r="Q646" s="3">
        <f t="shared" si="468"/>
        <v>0.23039999999999999</v>
      </c>
      <c r="R646" s="85"/>
      <c r="S646" s="3" t="str">
        <f t="shared" si="469"/>
        <v>1.34</v>
      </c>
      <c r="T646" s="3" t="str">
        <f t="shared" si="470"/>
        <v>-</v>
      </c>
      <c r="U646" s="3">
        <f t="shared" si="471"/>
        <v>204.24</v>
      </c>
      <c r="V646" s="3">
        <f t="shared" si="472"/>
        <v>-49.43</v>
      </c>
      <c r="W646" s="3">
        <f t="shared" si="473"/>
        <v>0.20159999999999997</v>
      </c>
      <c r="X646" s="85"/>
      <c r="Y646" s="3" t="str">
        <f t="shared" si="474"/>
        <v>1.34</v>
      </c>
      <c r="Z646" s="3" t="str">
        <f t="shared" si="475"/>
        <v>-</v>
      </c>
      <c r="AA646" s="3">
        <f t="shared" si="476"/>
        <v>204.24</v>
      </c>
      <c r="AB646" s="3">
        <f t="shared" si="477"/>
        <v>-49.43</v>
      </c>
      <c r="AC646" s="3">
        <f t="shared" si="478"/>
        <v>0.17279999999999998</v>
      </c>
      <c r="AD646" s="85"/>
      <c r="AE646" s="3" t="str">
        <f t="shared" si="479"/>
        <v>1.34</v>
      </c>
      <c r="AF646" s="3" t="str">
        <f t="shared" si="480"/>
        <v>-</v>
      </c>
      <c r="AG646" s="3">
        <f t="shared" si="481"/>
        <v>204.24</v>
      </c>
      <c r="AH646" s="3">
        <f t="shared" si="482"/>
        <v>-49.43</v>
      </c>
      <c r="AI646" s="3">
        <f t="shared" si="483"/>
        <v>0.14399999999999999</v>
      </c>
      <c r="AJ646" s="85"/>
      <c r="AK646" s="3" t="str">
        <f t="shared" si="484"/>
        <v>1.34</v>
      </c>
      <c r="AL646" s="3" t="str">
        <f t="shared" si="485"/>
        <v>-</v>
      </c>
      <c r="AM646" s="3">
        <f t="shared" si="486"/>
        <v>204.24</v>
      </c>
      <c r="AN646" s="3">
        <f t="shared" si="487"/>
        <v>-49.43</v>
      </c>
      <c r="AO646" s="3">
        <f t="shared" si="488"/>
        <v>0.1152</v>
      </c>
      <c r="AP646" s="85"/>
      <c r="AQ646" s="3" t="str">
        <f t="shared" si="489"/>
        <v>1.34</v>
      </c>
      <c r="AR646" s="3" t="str">
        <f t="shared" si="490"/>
        <v>-</v>
      </c>
      <c r="AS646" s="3">
        <f t="shared" si="491"/>
        <v>204.24</v>
      </c>
      <c r="AT646" s="3">
        <f t="shared" si="492"/>
        <v>-49.43</v>
      </c>
      <c r="AU646" s="3">
        <f t="shared" si="493"/>
        <v>8.6399999999999991E-2</v>
      </c>
      <c r="AV646" s="85"/>
      <c r="AW646" s="3" t="str">
        <f t="shared" si="494"/>
        <v>1.34</v>
      </c>
      <c r="AX646" s="3" t="str">
        <f t="shared" si="495"/>
        <v>-</v>
      </c>
      <c r="AY646" s="3">
        <f t="shared" si="496"/>
        <v>204.24</v>
      </c>
      <c r="AZ646" s="3">
        <f t="shared" si="497"/>
        <v>-49.43</v>
      </c>
      <c r="BA646" s="3">
        <f t="shared" si="498"/>
        <v>5.7599999999999998E-2</v>
      </c>
      <c r="BB646" s="85"/>
      <c r="BC646" s="3" t="str">
        <f t="shared" si="499"/>
        <v>1.34</v>
      </c>
      <c r="BD646" s="3" t="str">
        <f t="shared" si="500"/>
        <v>-</v>
      </c>
      <c r="BE646" s="3">
        <f t="shared" si="501"/>
        <v>204.24</v>
      </c>
      <c r="BF646" s="3">
        <f t="shared" si="502"/>
        <v>-49.43</v>
      </c>
      <c r="BG646" s="3">
        <f t="shared" si="503"/>
        <v>2.8799999999999999E-2</v>
      </c>
    </row>
    <row r="647" spans="1:59" x14ac:dyDescent="0.3">
      <c r="A647" s="1" t="str">
        <f>'Forward collapse simulation'!B657</f>
        <v>1.34</v>
      </c>
      <c r="B647" s="37" t="str">
        <f>IF('Forward collapse simulation'!C657="","-",'Forward collapse simulation'!C657)</f>
        <v>1.35</v>
      </c>
      <c r="C647" s="85">
        <f>'Forward collapse simulation'!E657</f>
        <v>81.67</v>
      </c>
      <c r="D647" s="85">
        <f>'Forward collapse simulation'!F657</f>
        <v>5.55</v>
      </c>
      <c r="E647" s="85">
        <f>'Forward collapse simulation'!D657</f>
        <v>2.2320000000000002</v>
      </c>
      <c r="F647" s="85"/>
      <c r="G647" s="3" t="str">
        <f t="shared" si="459"/>
        <v>1.34</v>
      </c>
      <c r="H647" s="3" t="str">
        <f t="shared" si="460"/>
        <v>1.35</v>
      </c>
      <c r="I647" s="3">
        <f t="shared" si="461"/>
        <v>81.67</v>
      </c>
      <c r="J647" s="3">
        <f t="shared" si="462"/>
        <v>5.55</v>
      </c>
      <c r="K647" s="3">
        <f t="shared" si="463"/>
        <v>2.2320000000000002</v>
      </c>
      <c r="L647" s="85"/>
      <c r="M647" s="3" t="str">
        <f t="shared" si="464"/>
        <v>1.34</v>
      </c>
      <c r="N647" s="3" t="str">
        <f t="shared" si="465"/>
        <v>1.35</v>
      </c>
      <c r="O647" s="3">
        <f t="shared" si="466"/>
        <v>81.67</v>
      </c>
      <c r="P647" s="3">
        <f t="shared" si="467"/>
        <v>5.55</v>
      </c>
      <c r="Q647" s="3">
        <f t="shared" si="468"/>
        <v>2.2320000000000002</v>
      </c>
      <c r="R647" s="85"/>
      <c r="S647" s="3" t="str">
        <f t="shared" si="469"/>
        <v>1.34</v>
      </c>
      <c r="T647" s="3" t="str">
        <f t="shared" si="470"/>
        <v>1.35</v>
      </c>
      <c r="U647" s="3">
        <f t="shared" si="471"/>
        <v>81.67</v>
      </c>
      <c r="V647" s="3">
        <f t="shared" si="472"/>
        <v>5.55</v>
      </c>
      <c r="W647" s="3">
        <f t="shared" si="473"/>
        <v>2.2320000000000002</v>
      </c>
      <c r="X647" s="85"/>
      <c r="Y647" s="3" t="str">
        <f t="shared" si="474"/>
        <v>1.34</v>
      </c>
      <c r="Z647" s="3" t="str">
        <f t="shared" si="475"/>
        <v>1.35</v>
      </c>
      <c r="AA647" s="3">
        <f t="shared" si="476"/>
        <v>81.67</v>
      </c>
      <c r="AB647" s="3">
        <f t="shared" si="477"/>
        <v>5.55</v>
      </c>
      <c r="AC647" s="3">
        <f t="shared" si="478"/>
        <v>2.2320000000000002</v>
      </c>
      <c r="AD647" s="85"/>
      <c r="AE647" s="3" t="str">
        <f t="shared" si="479"/>
        <v>1.34</v>
      </c>
      <c r="AF647" s="3" t="str">
        <f t="shared" si="480"/>
        <v>1.35</v>
      </c>
      <c r="AG647" s="3">
        <f t="shared" si="481"/>
        <v>81.67</v>
      </c>
      <c r="AH647" s="3">
        <f t="shared" si="482"/>
        <v>5.55</v>
      </c>
      <c r="AI647" s="3">
        <f t="shared" si="483"/>
        <v>2.2320000000000002</v>
      </c>
      <c r="AJ647" s="85"/>
      <c r="AK647" s="3" t="str">
        <f t="shared" si="484"/>
        <v>1.34</v>
      </c>
      <c r="AL647" s="3" t="str">
        <f t="shared" si="485"/>
        <v>1.35</v>
      </c>
      <c r="AM647" s="3">
        <f t="shared" si="486"/>
        <v>81.67</v>
      </c>
      <c r="AN647" s="3">
        <f t="shared" si="487"/>
        <v>5.55</v>
      </c>
      <c r="AO647" s="3">
        <f t="shared" si="488"/>
        <v>2.2320000000000002</v>
      </c>
      <c r="AP647" s="85"/>
      <c r="AQ647" s="3" t="str">
        <f t="shared" si="489"/>
        <v>1.34</v>
      </c>
      <c r="AR647" s="3" t="str">
        <f t="shared" si="490"/>
        <v>1.35</v>
      </c>
      <c r="AS647" s="3">
        <f t="shared" si="491"/>
        <v>81.67</v>
      </c>
      <c r="AT647" s="3">
        <f t="shared" si="492"/>
        <v>5.55</v>
      </c>
      <c r="AU647" s="3">
        <f t="shared" si="493"/>
        <v>2.2320000000000002</v>
      </c>
      <c r="AV647" s="85"/>
      <c r="AW647" s="3" t="str">
        <f t="shared" si="494"/>
        <v>1.34</v>
      </c>
      <c r="AX647" s="3" t="str">
        <f t="shared" si="495"/>
        <v>1.35</v>
      </c>
      <c r="AY647" s="3">
        <f t="shared" si="496"/>
        <v>81.67</v>
      </c>
      <c r="AZ647" s="3">
        <f t="shared" si="497"/>
        <v>5.55</v>
      </c>
      <c r="BA647" s="3">
        <f t="shared" si="498"/>
        <v>2.2320000000000002</v>
      </c>
      <c r="BB647" s="85"/>
      <c r="BC647" s="3" t="str">
        <f t="shared" si="499"/>
        <v>1.34</v>
      </c>
      <c r="BD647" s="3" t="str">
        <f t="shared" si="500"/>
        <v>1.35</v>
      </c>
      <c r="BE647" s="3">
        <f t="shared" si="501"/>
        <v>81.67</v>
      </c>
      <c r="BF647" s="3">
        <f t="shared" si="502"/>
        <v>5.55</v>
      </c>
      <c r="BG647" s="3">
        <f t="shared" si="503"/>
        <v>2.2320000000000002</v>
      </c>
    </row>
    <row r="648" spans="1:59" x14ac:dyDescent="0.3">
      <c r="A648" s="1" t="str">
        <f>'Forward collapse simulation'!B658</f>
        <v>1.35</v>
      </c>
      <c r="B648" s="37" t="str">
        <f>IF('Forward collapse simulation'!C658="","-",'Forward collapse simulation'!C658)</f>
        <v>-</v>
      </c>
      <c r="C648" s="85">
        <f>'Forward collapse simulation'!E658</f>
        <v>338.78</v>
      </c>
      <c r="D648" s="85">
        <f>'Forward collapse simulation'!F658</f>
        <v>-83.28</v>
      </c>
      <c r="E648" s="85">
        <f>'Forward collapse simulation'!D658</f>
        <v>0.77900000000000003</v>
      </c>
      <c r="F648" s="85"/>
      <c r="G648" s="3" t="str">
        <f t="shared" si="459"/>
        <v>1.35</v>
      </c>
      <c r="H648" s="3" t="str">
        <f t="shared" si="460"/>
        <v>-</v>
      </c>
      <c r="I648" s="3">
        <f t="shared" si="461"/>
        <v>338.78</v>
      </c>
      <c r="J648" s="3">
        <f t="shared" si="462"/>
        <v>-83.28</v>
      </c>
      <c r="K648" s="3">
        <f t="shared" si="463"/>
        <v>0.70110000000000006</v>
      </c>
      <c r="L648" s="85"/>
      <c r="M648" s="3" t="str">
        <f t="shared" si="464"/>
        <v>1.35</v>
      </c>
      <c r="N648" s="3" t="str">
        <f t="shared" si="465"/>
        <v>-</v>
      </c>
      <c r="O648" s="3">
        <f t="shared" si="466"/>
        <v>338.78</v>
      </c>
      <c r="P648" s="3">
        <f t="shared" si="467"/>
        <v>-83.28</v>
      </c>
      <c r="Q648" s="3">
        <f t="shared" si="468"/>
        <v>0.62320000000000009</v>
      </c>
      <c r="R648" s="85"/>
      <c r="S648" s="3" t="str">
        <f t="shared" si="469"/>
        <v>1.35</v>
      </c>
      <c r="T648" s="3" t="str">
        <f t="shared" si="470"/>
        <v>-</v>
      </c>
      <c r="U648" s="3">
        <f t="shared" si="471"/>
        <v>338.78</v>
      </c>
      <c r="V648" s="3">
        <f t="shared" si="472"/>
        <v>-83.28</v>
      </c>
      <c r="W648" s="3">
        <f t="shared" si="473"/>
        <v>0.54530000000000001</v>
      </c>
      <c r="X648" s="85"/>
      <c r="Y648" s="3" t="str">
        <f t="shared" si="474"/>
        <v>1.35</v>
      </c>
      <c r="Z648" s="3" t="str">
        <f t="shared" si="475"/>
        <v>-</v>
      </c>
      <c r="AA648" s="3">
        <f t="shared" si="476"/>
        <v>338.78</v>
      </c>
      <c r="AB648" s="3">
        <f t="shared" si="477"/>
        <v>-83.28</v>
      </c>
      <c r="AC648" s="3">
        <f t="shared" si="478"/>
        <v>0.46739999999999998</v>
      </c>
      <c r="AD648" s="85"/>
      <c r="AE648" s="3" t="str">
        <f t="shared" si="479"/>
        <v>1.35</v>
      </c>
      <c r="AF648" s="3" t="str">
        <f t="shared" si="480"/>
        <v>-</v>
      </c>
      <c r="AG648" s="3">
        <f t="shared" si="481"/>
        <v>338.78</v>
      </c>
      <c r="AH648" s="3">
        <f t="shared" si="482"/>
        <v>-83.28</v>
      </c>
      <c r="AI648" s="3">
        <f t="shared" si="483"/>
        <v>0.38950000000000001</v>
      </c>
      <c r="AJ648" s="85"/>
      <c r="AK648" s="3" t="str">
        <f t="shared" si="484"/>
        <v>1.35</v>
      </c>
      <c r="AL648" s="3" t="str">
        <f t="shared" si="485"/>
        <v>-</v>
      </c>
      <c r="AM648" s="3">
        <f t="shared" si="486"/>
        <v>338.78</v>
      </c>
      <c r="AN648" s="3">
        <f t="shared" si="487"/>
        <v>-83.28</v>
      </c>
      <c r="AO648" s="3">
        <f t="shared" si="488"/>
        <v>0.31160000000000004</v>
      </c>
      <c r="AP648" s="85"/>
      <c r="AQ648" s="3" t="str">
        <f t="shared" si="489"/>
        <v>1.35</v>
      </c>
      <c r="AR648" s="3" t="str">
        <f t="shared" si="490"/>
        <v>-</v>
      </c>
      <c r="AS648" s="3">
        <f t="shared" si="491"/>
        <v>338.78</v>
      </c>
      <c r="AT648" s="3">
        <f t="shared" si="492"/>
        <v>-83.28</v>
      </c>
      <c r="AU648" s="3">
        <f t="shared" si="493"/>
        <v>0.23369999999999999</v>
      </c>
      <c r="AV648" s="85"/>
      <c r="AW648" s="3" t="str">
        <f t="shared" si="494"/>
        <v>1.35</v>
      </c>
      <c r="AX648" s="3" t="str">
        <f t="shared" si="495"/>
        <v>-</v>
      </c>
      <c r="AY648" s="3">
        <f t="shared" si="496"/>
        <v>338.78</v>
      </c>
      <c r="AZ648" s="3">
        <f t="shared" si="497"/>
        <v>-83.28</v>
      </c>
      <c r="BA648" s="3">
        <f t="shared" si="498"/>
        <v>0.15580000000000002</v>
      </c>
      <c r="BB648" s="85"/>
      <c r="BC648" s="3" t="str">
        <f t="shared" si="499"/>
        <v>1.35</v>
      </c>
      <c r="BD648" s="3" t="str">
        <f t="shared" si="500"/>
        <v>-</v>
      </c>
      <c r="BE648" s="3">
        <f t="shared" si="501"/>
        <v>338.78</v>
      </c>
      <c r="BF648" s="3">
        <f t="shared" si="502"/>
        <v>-83.28</v>
      </c>
      <c r="BG648" s="3">
        <f t="shared" si="503"/>
        <v>7.7900000000000011E-2</v>
      </c>
    </row>
    <row r="649" spans="1:59" x14ac:dyDescent="0.3">
      <c r="A649" s="1" t="str">
        <f>'Forward collapse simulation'!B659</f>
        <v>1.35</v>
      </c>
      <c r="B649" s="37" t="str">
        <f>IF('Forward collapse simulation'!C659="","-",'Forward collapse simulation'!C659)</f>
        <v>-</v>
      </c>
      <c r="C649" s="85">
        <f>'Forward collapse simulation'!E659</f>
        <v>346.78</v>
      </c>
      <c r="D649" s="85">
        <f>'Forward collapse simulation'!F659</f>
        <v>-62.7</v>
      </c>
      <c r="E649" s="85">
        <f>'Forward collapse simulation'!D659</f>
        <v>0.88700000000000001</v>
      </c>
      <c r="F649" s="85"/>
      <c r="G649" s="3" t="str">
        <f t="shared" si="459"/>
        <v>1.35</v>
      </c>
      <c r="H649" s="3" t="str">
        <f t="shared" si="460"/>
        <v>-</v>
      </c>
      <c r="I649" s="3">
        <f t="shared" si="461"/>
        <v>346.78</v>
      </c>
      <c r="J649" s="3">
        <f t="shared" si="462"/>
        <v>-62.7</v>
      </c>
      <c r="K649" s="3">
        <f t="shared" si="463"/>
        <v>0.79830000000000001</v>
      </c>
      <c r="L649" s="85"/>
      <c r="M649" s="3" t="str">
        <f t="shared" si="464"/>
        <v>1.35</v>
      </c>
      <c r="N649" s="3" t="str">
        <f t="shared" si="465"/>
        <v>-</v>
      </c>
      <c r="O649" s="3">
        <f t="shared" si="466"/>
        <v>346.78</v>
      </c>
      <c r="P649" s="3">
        <f t="shared" si="467"/>
        <v>-62.7</v>
      </c>
      <c r="Q649" s="3">
        <f t="shared" si="468"/>
        <v>0.70960000000000001</v>
      </c>
      <c r="R649" s="85"/>
      <c r="S649" s="3" t="str">
        <f t="shared" si="469"/>
        <v>1.35</v>
      </c>
      <c r="T649" s="3" t="str">
        <f t="shared" si="470"/>
        <v>-</v>
      </c>
      <c r="U649" s="3">
        <f t="shared" si="471"/>
        <v>346.78</v>
      </c>
      <c r="V649" s="3">
        <f t="shared" si="472"/>
        <v>-62.7</v>
      </c>
      <c r="W649" s="3">
        <f t="shared" si="473"/>
        <v>0.62090000000000001</v>
      </c>
      <c r="X649" s="85"/>
      <c r="Y649" s="3" t="str">
        <f t="shared" si="474"/>
        <v>1.35</v>
      </c>
      <c r="Z649" s="3" t="str">
        <f t="shared" si="475"/>
        <v>-</v>
      </c>
      <c r="AA649" s="3">
        <f t="shared" si="476"/>
        <v>346.78</v>
      </c>
      <c r="AB649" s="3">
        <f t="shared" si="477"/>
        <v>-62.7</v>
      </c>
      <c r="AC649" s="3">
        <f t="shared" si="478"/>
        <v>0.53220000000000001</v>
      </c>
      <c r="AD649" s="85"/>
      <c r="AE649" s="3" t="str">
        <f t="shared" si="479"/>
        <v>1.35</v>
      </c>
      <c r="AF649" s="3" t="str">
        <f t="shared" si="480"/>
        <v>-</v>
      </c>
      <c r="AG649" s="3">
        <f t="shared" si="481"/>
        <v>346.78</v>
      </c>
      <c r="AH649" s="3">
        <f t="shared" si="482"/>
        <v>-62.7</v>
      </c>
      <c r="AI649" s="3">
        <f t="shared" si="483"/>
        <v>0.44350000000000001</v>
      </c>
      <c r="AJ649" s="85"/>
      <c r="AK649" s="3" t="str">
        <f t="shared" si="484"/>
        <v>1.35</v>
      </c>
      <c r="AL649" s="3" t="str">
        <f t="shared" si="485"/>
        <v>-</v>
      </c>
      <c r="AM649" s="3">
        <f t="shared" si="486"/>
        <v>346.78</v>
      </c>
      <c r="AN649" s="3">
        <f t="shared" si="487"/>
        <v>-62.7</v>
      </c>
      <c r="AO649" s="3">
        <f t="shared" si="488"/>
        <v>0.3548</v>
      </c>
      <c r="AP649" s="85"/>
      <c r="AQ649" s="3" t="str">
        <f t="shared" si="489"/>
        <v>1.35</v>
      </c>
      <c r="AR649" s="3" t="str">
        <f t="shared" si="490"/>
        <v>-</v>
      </c>
      <c r="AS649" s="3">
        <f t="shared" si="491"/>
        <v>346.78</v>
      </c>
      <c r="AT649" s="3">
        <f t="shared" si="492"/>
        <v>-62.7</v>
      </c>
      <c r="AU649" s="3">
        <f t="shared" si="493"/>
        <v>0.2661</v>
      </c>
      <c r="AV649" s="85"/>
      <c r="AW649" s="3" t="str">
        <f t="shared" si="494"/>
        <v>1.35</v>
      </c>
      <c r="AX649" s="3" t="str">
        <f t="shared" si="495"/>
        <v>-</v>
      </c>
      <c r="AY649" s="3">
        <f t="shared" si="496"/>
        <v>346.78</v>
      </c>
      <c r="AZ649" s="3">
        <f t="shared" si="497"/>
        <v>-62.7</v>
      </c>
      <c r="BA649" s="3">
        <f t="shared" si="498"/>
        <v>0.1774</v>
      </c>
      <c r="BB649" s="85"/>
      <c r="BC649" s="3" t="str">
        <f t="shared" si="499"/>
        <v>1.35</v>
      </c>
      <c r="BD649" s="3" t="str">
        <f t="shared" si="500"/>
        <v>-</v>
      </c>
      <c r="BE649" s="3">
        <f t="shared" si="501"/>
        <v>346.78</v>
      </c>
      <c r="BF649" s="3">
        <f t="shared" si="502"/>
        <v>-62.7</v>
      </c>
      <c r="BG649" s="3">
        <f t="shared" si="503"/>
        <v>8.8700000000000001E-2</v>
      </c>
    </row>
    <row r="650" spans="1:59" x14ac:dyDescent="0.3">
      <c r="A650" s="1" t="str">
        <f>'Forward collapse simulation'!B660</f>
        <v>1.35</v>
      </c>
      <c r="B650" s="37" t="str">
        <f>IF('Forward collapse simulation'!C660="","-",'Forward collapse simulation'!C660)</f>
        <v>-</v>
      </c>
      <c r="C650" s="85">
        <f>'Forward collapse simulation'!E660</f>
        <v>352.58</v>
      </c>
      <c r="D650" s="85">
        <f>'Forward collapse simulation'!F660</f>
        <v>-46.15</v>
      </c>
      <c r="E650" s="85">
        <f>'Forward collapse simulation'!D660</f>
        <v>0.93899999999999995</v>
      </c>
      <c r="F650" s="85"/>
      <c r="G650" s="3" t="str">
        <f t="shared" si="459"/>
        <v>1.35</v>
      </c>
      <c r="H650" s="3" t="str">
        <f t="shared" si="460"/>
        <v>-</v>
      </c>
      <c r="I650" s="3">
        <f t="shared" si="461"/>
        <v>352.58</v>
      </c>
      <c r="J650" s="3">
        <f t="shared" si="462"/>
        <v>-46.15</v>
      </c>
      <c r="K650" s="3">
        <f t="shared" si="463"/>
        <v>0.84509999999999996</v>
      </c>
      <c r="L650" s="85"/>
      <c r="M650" s="3" t="str">
        <f t="shared" si="464"/>
        <v>1.35</v>
      </c>
      <c r="N650" s="3" t="str">
        <f t="shared" si="465"/>
        <v>-</v>
      </c>
      <c r="O650" s="3">
        <f t="shared" si="466"/>
        <v>352.58</v>
      </c>
      <c r="P650" s="3">
        <f t="shared" si="467"/>
        <v>-46.15</v>
      </c>
      <c r="Q650" s="3">
        <f t="shared" si="468"/>
        <v>0.75119999999999998</v>
      </c>
      <c r="R650" s="85"/>
      <c r="S650" s="3" t="str">
        <f t="shared" si="469"/>
        <v>1.35</v>
      </c>
      <c r="T650" s="3" t="str">
        <f t="shared" si="470"/>
        <v>-</v>
      </c>
      <c r="U650" s="3">
        <f t="shared" si="471"/>
        <v>352.58</v>
      </c>
      <c r="V650" s="3">
        <f t="shared" si="472"/>
        <v>-46.15</v>
      </c>
      <c r="W650" s="3">
        <f t="shared" si="473"/>
        <v>0.65729999999999988</v>
      </c>
      <c r="X650" s="85"/>
      <c r="Y650" s="3" t="str">
        <f t="shared" si="474"/>
        <v>1.35</v>
      </c>
      <c r="Z650" s="3" t="str">
        <f t="shared" si="475"/>
        <v>-</v>
      </c>
      <c r="AA650" s="3">
        <f t="shared" si="476"/>
        <v>352.58</v>
      </c>
      <c r="AB650" s="3">
        <f t="shared" si="477"/>
        <v>-46.15</v>
      </c>
      <c r="AC650" s="3">
        <f t="shared" si="478"/>
        <v>0.5633999999999999</v>
      </c>
      <c r="AD650" s="85"/>
      <c r="AE650" s="3" t="str">
        <f t="shared" si="479"/>
        <v>1.35</v>
      </c>
      <c r="AF650" s="3" t="str">
        <f t="shared" si="480"/>
        <v>-</v>
      </c>
      <c r="AG650" s="3">
        <f t="shared" si="481"/>
        <v>352.58</v>
      </c>
      <c r="AH650" s="3">
        <f t="shared" si="482"/>
        <v>-46.15</v>
      </c>
      <c r="AI650" s="3">
        <f t="shared" si="483"/>
        <v>0.46949999999999997</v>
      </c>
      <c r="AJ650" s="85"/>
      <c r="AK650" s="3" t="str">
        <f t="shared" si="484"/>
        <v>1.35</v>
      </c>
      <c r="AL650" s="3" t="str">
        <f t="shared" si="485"/>
        <v>-</v>
      </c>
      <c r="AM650" s="3">
        <f t="shared" si="486"/>
        <v>352.58</v>
      </c>
      <c r="AN650" s="3">
        <f t="shared" si="487"/>
        <v>-46.15</v>
      </c>
      <c r="AO650" s="3">
        <f t="shared" si="488"/>
        <v>0.37559999999999999</v>
      </c>
      <c r="AP650" s="85"/>
      <c r="AQ650" s="3" t="str">
        <f t="shared" si="489"/>
        <v>1.35</v>
      </c>
      <c r="AR650" s="3" t="str">
        <f t="shared" si="490"/>
        <v>-</v>
      </c>
      <c r="AS650" s="3">
        <f t="shared" si="491"/>
        <v>352.58</v>
      </c>
      <c r="AT650" s="3">
        <f t="shared" si="492"/>
        <v>-46.15</v>
      </c>
      <c r="AU650" s="3">
        <f t="shared" si="493"/>
        <v>0.28169999999999995</v>
      </c>
      <c r="AV650" s="85"/>
      <c r="AW650" s="3" t="str">
        <f t="shared" si="494"/>
        <v>1.35</v>
      </c>
      <c r="AX650" s="3" t="str">
        <f t="shared" si="495"/>
        <v>-</v>
      </c>
      <c r="AY650" s="3">
        <f t="shared" si="496"/>
        <v>352.58</v>
      </c>
      <c r="AZ650" s="3">
        <f t="shared" si="497"/>
        <v>-46.15</v>
      </c>
      <c r="BA650" s="3">
        <f t="shared" si="498"/>
        <v>0.18779999999999999</v>
      </c>
      <c r="BB650" s="85"/>
      <c r="BC650" s="3" t="str">
        <f t="shared" si="499"/>
        <v>1.35</v>
      </c>
      <c r="BD650" s="3" t="str">
        <f t="shared" si="500"/>
        <v>-</v>
      </c>
      <c r="BE650" s="3">
        <f t="shared" si="501"/>
        <v>352.58</v>
      </c>
      <c r="BF650" s="3">
        <f t="shared" si="502"/>
        <v>-46.15</v>
      </c>
      <c r="BG650" s="3">
        <f t="shared" si="503"/>
        <v>9.3899999999999997E-2</v>
      </c>
    </row>
    <row r="651" spans="1:59" x14ac:dyDescent="0.3">
      <c r="A651" s="1" t="str">
        <f>'Forward collapse simulation'!B661</f>
        <v>1.35</v>
      </c>
      <c r="B651" s="37" t="str">
        <f>IF('Forward collapse simulation'!C661="","-",'Forward collapse simulation'!C661)</f>
        <v>-</v>
      </c>
      <c r="C651" s="85">
        <f>'Forward collapse simulation'!E661</f>
        <v>354.74</v>
      </c>
      <c r="D651" s="85">
        <f>'Forward collapse simulation'!F661</f>
        <v>-33.909999999999997</v>
      </c>
      <c r="E651" s="85">
        <f>'Forward collapse simulation'!D661</f>
        <v>0.81599999999999995</v>
      </c>
      <c r="F651" s="85"/>
      <c r="G651" s="3" t="str">
        <f t="shared" si="459"/>
        <v>1.35</v>
      </c>
      <c r="H651" s="3" t="str">
        <f t="shared" si="460"/>
        <v>-</v>
      </c>
      <c r="I651" s="3">
        <f t="shared" si="461"/>
        <v>354.74</v>
      </c>
      <c r="J651" s="3">
        <f t="shared" si="462"/>
        <v>-33.909999999999997</v>
      </c>
      <c r="K651" s="3">
        <f t="shared" si="463"/>
        <v>0.73439999999999994</v>
      </c>
      <c r="L651" s="85"/>
      <c r="M651" s="3" t="str">
        <f t="shared" si="464"/>
        <v>1.35</v>
      </c>
      <c r="N651" s="3" t="str">
        <f t="shared" si="465"/>
        <v>-</v>
      </c>
      <c r="O651" s="3">
        <f t="shared" si="466"/>
        <v>354.74</v>
      </c>
      <c r="P651" s="3">
        <f t="shared" si="467"/>
        <v>-33.909999999999997</v>
      </c>
      <c r="Q651" s="3">
        <f t="shared" si="468"/>
        <v>0.65280000000000005</v>
      </c>
      <c r="R651" s="85"/>
      <c r="S651" s="3" t="str">
        <f t="shared" si="469"/>
        <v>1.35</v>
      </c>
      <c r="T651" s="3" t="str">
        <f t="shared" si="470"/>
        <v>-</v>
      </c>
      <c r="U651" s="3">
        <f t="shared" si="471"/>
        <v>354.74</v>
      </c>
      <c r="V651" s="3">
        <f t="shared" si="472"/>
        <v>-33.909999999999997</v>
      </c>
      <c r="W651" s="3">
        <f t="shared" si="473"/>
        <v>0.57119999999999993</v>
      </c>
      <c r="X651" s="85"/>
      <c r="Y651" s="3" t="str">
        <f t="shared" si="474"/>
        <v>1.35</v>
      </c>
      <c r="Z651" s="3" t="str">
        <f t="shared" si="475"/>
        <v>-</v>
      </c>
      <c r="AA651" s="3">
        <f t="shared" si="476"/>
        <v>354.74</v>
      </c>
      <c r="AB651" s="3">
        <f t="shared" si="477"/>
        <v>-33.909999999999997</v>
      </c>
      <c r="AC651" s="3">
        <f t="shared" si="478"/>
        <v>0.48959999999999992</v>
      </c>
      <c r="AD651" s="85"/>
      <c r="AE651" s="3" t="str">
        <f t="shared" si="479"/>
        <v>1.35</v>
      </c>
      <c r="AF651" s="3" t="str">
        <f t="shared" si="480"/>
        <v>-</v>
      </c>
      <c r="AG651" s="3">
        <f t="shared" si="481"/>
        <v>354.74</v>
      </c>
      <c r="AH651" s="3">
        <f t="shared" si="482"/>
        <v>-33.909999999999997</v>
      </c>
      <c r="AI651" s="3">
        <f t="shared" si="483"/>
        <v>0.40799999999999997</v>
      </c>
      <c r="AJ651" s="85"/>
      <c r="AK651" s="3" t="str">
        <f t="shared" si="484"/>
        <v>1.35</v>
      </c>
      <c r="AL651" s="3" t="str">
        <f t="shared" si="485"/>
        <v>-</v>
      </c>
      <c r="AM651" s="3">
        <f t="shared" si="486"/>
        <v>354.74</v>
      </c>
      <c r="AN651" s="3">
        <f t="shared" si="487"/>
        <v>-33.909999999999997</v>
      </c>
      <c r="AO651" s="3">
        <f t="shared" si="488"/>
        <v>0.32640000000000002</v>
      </c>
      <c r="AP651" s="85"/>
      <c r="AQ651" s="3" t="str">
        <f t="shared" si="489"/>
        <v>1.35</v>
      </c>
      <c r="AR651" s="3" t="str">
        <f t="shared" si="490"/>
        <v>-</v>
      </c>
      <c r="AS651" s="3">
        <f t="shared" si="491"/>
        <v>354.74</v>
      </c>
      <c r="AT651" s="3">
        <f t="shared" si="492"/>
        <v>-33.909999999999997</v>
      </c>
      <c r="AU651" s="3">
        <f t="shared" si="493"/>
        <v>0.24479999999999996</v>
      </c>
      <c r="AV651" s="85"/>
      <c r="AW651" s="3" t="str">
        <f t="shared" si="494"/>
        <v>1.35</v>
      </c>
      <c r="AX651" s="3" t="str">
        <f t="shared" si="495"/>
        <v>-</v>
      </c>
      <c r="AY651" s="3">
        <f t="shared" si="496"/>
        <v>354.74</v>
      </c>
      <c r="AZ651" s="3">
        <f t="shared" si="497"/>
        <v>-33.909999999999997</v>
      </c>
      <c r="BA651" s="3">
        <f t="shared" si="498"/>
        <v>0.16320000000000001</v>
      </c>
      <c r="BB651" s="85"/>
      <c r="BC651" s="3" t="str">
        <f t="shared" si="499"/>
        <v>1.35</v>
      </c>
      <c r="BD651" s="3" t="str">
        <f t="shared" si="500"/>
        <v>-</v>
      </c>
      <c r="BE651" s="3">
        <f t="shared" si="501"/>
        <v>354.74</v>
      </c>
      <c r="BF651" s="3">
        <f t="shared" si="502"/>
        <v>-33.909999999999997</v>
      </c>
      <c r="BG651" s="3">
        <f t="shared" si="503"/>
        <v>8.1600000000000006E-2</v>
      </c>
    </row>
    <row r="652" spans="1:59" x14ac:dyDescent="0.3">
      <c r="A652" s="1" t="str">
        <f>'Forward collapse simulation'!B662</f>
        <v>1.35</v>
      </c>
      <c r="B652" s="37" t="str">
        <f>IF('Forward collapse simulation'!C662="","-",'Forward collapse simulation'!C662)</f>
        <v>-</v>
      </c>
      <c r="C652" s="85">
        <f>'Forward collapse simulation'!E662</f>
        <v>355.88</v>
      </c>
      <c r="D652" s="85">
        <f>'Forward collapse simulation'!F662</f>
        <v>-17.440000000000001</v>
      </c>
      <c r="E652" s="85">
        <f>'Forward collapse simulation'!D662</f>
        <v>0.437</v>
      </c>
      <c r="F652" s="85"/>
      <c r="G652" s="3" t="str">
        <f t="shared" si="459"/>
        <v>1.35</v>
      </c>
      <c r="H652" s="3" t="str">
        <f t="shared" si="460"/>
        <v>-</v>
      </c>
      <c r="I652" s="3">
        <f t="shared" si="461"/>
        <v>355.88</v>
      </c>
      <c r="J652" s="3">
        <f t="shared" si="462"/>
        <v>-17.440000000000001</v>
      </c>
      <c r="K652" s="3">
        <f t="shared" si="463"/>
        <v>0.39329999999999998</v>
      </c>
      <c r="L652" s="85"/>
      <c r="M652" s="3" t="str">
        <f t="shared" si="464"/>
        <v>1.35</v>
      </c>
      <c r="N652" s="3" t="str">
        <f t="shared" si="465"/>
        <v>-</v>
      </c>
      <c r="O652" s="3">
        <f t="shared" si="466"/>
        <v>355.88</v>
      </c>
      <c r="P652" s="3">
        <f t="shared" si="467"/>
        <v>-17.440000000000001</v>
      </c>
      <c r="Q652" s="3">
        <f t="shared" si="468"/>
        <v>0.34960000000000002</v>
      </c>
      <c r="R652" s="85"/>
      <c r="S652" s="3" t="str">
        <f t="shared" si="469"/>
        <v>1.35</v>
      </c>
      <c r="T652" s="3" t="str">
        <f t="shared" si="470"/>
        <v>-</v>
      </c>
      <c r="U652" s="3">
        <f t="shared" si="471"/>
        <v>355.88</v>
      </c>
      <c r="V652" s="3">
        <f t="shared" si="472"/>
        <v>-17.440000000000001</v>
      </c>
      <c r="W652" s="3">
        <f t="shared" si="473"/>
        <v>0.30590000000000001</v>
      </c>
      <c r="X652" s="85"/>
      <c r="Y652" s="3" t="str">
        <f t="shared" si="474"/>
        <v>1.35</v>
      </c>
      <c r="Z652" s="3" t="str">
        <f t="shared" si="475"/>
        <v>-</v>
      </c>
      <c r="AA652" s="3">
        <f t="shared" si="476"/>
        <v>355.88</v>
      </c>
      <c r="AB652" s="3">
        <f t="shared" si="477"/>
        <v>-17.440000000000001</v>
      </c>
      <c r="AC652" s="3">
        <f t="shared" si="478"/>
        <v>0.26219999999999999</v>
      </c>
      <c r="AD652" s="85"/>
      <c r="AE652" s="3" t="str">
        <f t="shared" si="479"/>
        <v>1.35</v>
      </c>
      <c r="AF652" s="3" t="str">
        <f t="shared" si="480"/>
        <v>-</v>
      </c>
      <c r="AG652" s="3">
        <f t="shared" si="481"/>
        <v>355.88</v>
      </c>
      <c r="AH652" s="3">
        <f t="shared" si="482"/>
        <v>-17.440000000000001</v>
      </c>
      <c r="AI652" s="3">
        <f t="shared" si="483"/>
        <v>0.2185</v>
      </c>
      <c r="AJ652" s="85"/>
      <c r="AK652" s="3" t="str">
        <f t="shared" si="484"/>
        <v>1.35</v>
      </c>
      <c r="AL652" s="3" t="str">
        <f t="shared" si="485"/>
        <v>-</v>
      </c>
      <c r="AM652" s="3">
        <f t="shared" si="486"/>
        <v>355.88</v>
      </c>
      <c r="AN652" s="3">
        <f t="shared" si="487"/>
        <v>-17.440000000000001</v>
      </c>
      <c r="AO652" s="3">
        <f t="shared" si="488"/>
        <v>0.17480000000000001</v>
      </c>
      <c r="AP652" s="85"/>
      <c r="AQ652" s="3" t="str">
        <f t="shared" si="489"/>
        <v>1.35</v>
      </c>
      <c r="AR652" s="3" t="str">
        <f t="shared" si="490"/>
        <v>-</v>
      </c>
      <c r="AS652" s="3">
        <f t="shared" si="491"/>
        <v>355.88</v>
      </c>
      <c r="AT652" s="3">
        <f t="shared" si="492"/>
        <v>-17.440000000000001</v>
      </c>
      <c r="AU652" s="3">
        <f t="shared" si="493"/>
        <v>0.13109999999999999</v>
      </c>
      <c r="AV652" s="85"/>
      <c r="AW652" s="3" t="str">
        <f t="shared" si="494"/>
        <v>1.35</v>
      </c>
      <c r="AX652" s="3" t="str">
        <f t="shared" si="495"/>
        <v>-</v>
      </c>
      <c r="AY652" s="3">
        <f t="shared" si="496"/>
        <v>355.88</v>
      </c>
      <c r="AZ652" s="3">
        <f t="shared" si="497"/>
        <v>-17.440000000000001</v>
      </c>
      <c r="BA652" s="3">
        <f t="shared" si="498"/>
        <v>8.7400000000000005E-2</v>
      </c>
      <c r="BB652" s="85"/>
      <c r="BC652" s="3" t="str">
        <f t="shared" si="499"/>
        <v>1.35</v>
      </c>
      <c r="BD652" s="3" t="str">
        <f t="shared" si="500"/>
        <v>-</v>
      </c>
      <c r="BE652" s="3">
        <f t="shared" si="501"/>
        <v>355.88</v>
      </c>
      <c r="BF652" s="3">
        <f t="shared" si="502"/>
        <v>-17.440000000000001</v>
      </c>
      <c r="BG652" s="3">
        <f t="shared" si="503"/>
        <v>4.3700000000000003E-2</v>
      </c>
    </row>
    <row r="653" spans="1:59" x14ac:dyDescent="0.3">
      <c r="A653" s="1" t="str">
        <f>'Forward collapse simulation'!B663</f>
        <v>1.35</v>
      </c>
      <c r="B653" s="37" t="str">
        <f>IF('Forward collapse simulation'!C663="","-",'Forward collapse simulation'!C663)</f>
        <v>-</v>
      </c>
      <c r="C653" s="85">
        <f>'Forward collapse simulation'!E663</f>
        <v>0.22</v>
      </c>
      <c r="D653" s="85">
        <f>'Forward collapse simulation'!F663</f>
        <v>12.69</v>
      </c>
      <c r="E653" s="85">
        <f>'Forward collapse simulation'!D663</f>
        <v>0.52800000000000002</v>
      </c>
      <c r="F653" s="85"/>
      <c r="G653" s="3" t="str">
        <f t="shared" si="459"/>
        <v>1.35</v>
      </c>
      <c r="H653" s="3" t="str">
        <f t="shared" si="460"/>
        <v>-</v>
      </c>
      <c r="I653" s="3">
        <f t="shared" si="461"/>
        <v>0.22</v>
      </c>
      <c r="J653" s="3">
        <f t="shared" si="462"/>
        <v>12.69</v>
      </c>
      <c r="K653" s="3">
        <f t="shared" si="463"/>
        <v>0.47520000000000001</v>
      </c>
      <c r="L653" s="85"/>
      <c r="M653" s="3" t="str">
        <f t="shared" si="464"/>
        <v>1.35</v>
      </c>
      <c r="N653" s="3" t="str">
        <f t="shared" si="465"/>
        <v>-</v>
      </c>
      <c r="O653" s="3">
        <f t="shared" si="466"/>
        <v>0.22</v>
      </c>
      <c r="P653" s="3">
        <f t="shared" si="467"/>
        <v>12.69</v>
      </c>
      <c r="Q653" s="3">
        <f t="shared" si="468"/>
        <v>0.42240000000000005</v>
      </c>
      <c r="R653" s="85"/>
      <c r="S653" s="3" t="str">
        <f t="shared" si="469"/>
        <v>1.35</v>
      </c>
      <c r="T653" s="3" t="str">
        <f t="shared" si="470"/>
        <v>-</v>
      </c>
      <c r="U653" s="3">
        <f t="shared" si="471"/>
        <v>0.22</v>
      </c>
      <c r="V653" s="3">
        <f t="shared" si="472"/>
        <v>12.69</v>
      </c>
      <c r="W653" s="3">
        <f t="shared" si="473"/>
        <v>0.36959999999999998</v>
      </c>
      <c r="X653" s="85"/>
      <c r="Y653" s="3" t="str">
        <f t="shared" si="474"/>
        <v>1.35</v>
      </c>
      <c r="Z653" s="3" t="str">
        <f t="shared" si="475"/>
        <v>-</v>
      </c>
      <c r="AA653" s="3">
        <f t="shared" si="476"/>
        <v>0.22</v>
      </c>
      <c r="AB653" s="3">
        <f t="shared" si="477"/>
        <v>12.69</v>
      </c>
      <c r="AC653" s="3">
        <f t="shared" si="478"/>
        <v>0.31680000000000003</v>
      </c>
      <c r="AD653" s="85"/>
      <c r="AE653" s="3" t="str">
        <f t="shared" si="479"/>
        <v>1.35</v>
      </c>
      <c r="AF653" s="3" t="str">
        <f t="shared" si="480"/>
        <v>-</v>
      </c>
      <c r="AG653" s="3">
        <f t="shared" si="481"/>
        <v>0.22</v>
      </c>
      <c r="AH653" s="3">
        <f t="shared" si="482"/>
        <v>12.69</v>
      </c>
      <c r="AI653" s="3">
        <f t="shared" si="483"/>
        <v>0.26400000000000001</v>
      </c>
      <c r="AJ653" s="85"/>
      <c r="AK653" s="3" t="str">
        <f t="shared" si="484"/>
        <v>1.35</v>
      </c>
      <c r="AL653" s="3" t="str">
        <f t="shared" si="485"/>
        <v>-</v>
      </c>
      <c r="AM653" s="3">
        <f t="shared" si="486"/>
        <v>0.22</v>
      </c>
      <c r="AN653" s="3">
        <f t="shared" si="487"/>
        <v>12.69</v>
      </c>
      <c r="AO653" s="3">
        <f t="shared" si="488"/>
        <v>0.21120000000000003</v>
      </c>
      <c r="AP653" s="85"/>
      <c r="AQ653" s="3" t="str">
        <f t="shared" si="489"/>
        <v>1.35</v>
      </c>
      <c r="AR653" s="3" t="str">
        <f t="shared" si="490"/>
        <v>-</v>
      </c>
      <c r="AS653" s="3">
        <f t="shared" si="491"/>
        <v>0.22</v>
      </c>
      <c r="AT653" s="3">
        <f t="shared" si="492"/>
        <v>12.69</v>
      </c>
      <c r="AU653" s="3">
        <f t="shared" si="493"/>
        <v>0.15840000000000001</v>
      </c>
      <c r="AV653" s="85"/>
      <c r="AW653" s="3" t="str">
        <f t="shared" si="494"/>
        <v>1.35</v>
      </c>
      <c r="AX653" s="3" t="str">
        <f t="shared" si="495"/>
        <v>-</v>
      </c>
      <c r="AY653" s="3">
        <f t="shared" si="496"/>
        <v>0.22</v>
      </c>
      <c r="AZ653" s="3">
        <f t="shared" si="497"/>
        <v>12.69</v>
      </c>
      <c r="BA653" s="3">
        <f t="shared" si="498"/>
        <v>0.10560000000000001</v>
      </c>
      <c r="BB653" s="85"/>
      <c r="BC653" s="3" t="str">
        <f t="shared" si="499"/>
        <v>1.35</v>
      </c>
      <c r="BD653" s="3" t="str">
        <f t="shared" si="500"/>
        <v>-</v>
      </c>
      <c r="BE653" s="3">
        <f t="shared" si="501"/>
        <v>0.22</v>
      </c>
      <c r="BF653" s="3">
        <f t="shared" si="502"/>
        <v>12.69</v>
      </c>
      <c r="BG653" s="3">
        <f t="shared" si="503"/>
        <v>5.2800000000000007E-2</v>
      </c>
    </row>
    <row r="654" spans="1:59" x14ac:dyDescent="0.3">
      <c r="A654" s="1" t="str">
        <f>'Forward collapse simulation'!B664</f>
        <v>1.35</v>
      </c>
      <c r="B654" s="37" t="str">
        <f>IF('Forward collapse simulation'!C664="","-",'Forward collapse simulation'!C664)</f>
        <v>-</v>
      </c>
      <c r="C654" s="85">
        <f>'Forward collapse simulation'!E664</f>
        <v>2.59</v>
      </c>
      <c r="D654" s="85">
        <f>'Forward collapse simulation'!F664</f>
        <v>37.76</v>
      </c>
      <c r="E654" s="85">
        <f>'Forward collapse simulation'!D664</f>
        <v>0.81200000000000006</v>
      </c>
      <c r="F654" s="85"/>
      <c r="G654" s="3" t="str">
        <f t="shared" si="459"/>
        <v>1.35</v>
      </c>
      <c r="H654" s="3" t="str">
        <f t="shared" si="460"/>
        <v>-</v>
      </c>
      <c r="I654" s="3">
        <f t="shared" si="461"/>
        <v>2.59</v>
      </c>
      <c r="J654" s="3">
        <f t="shared" si="462"/>
        <v>37.76</v>
      </c>
      <c r="K654" s="3">
        <f t="shared" si="463"/>
        <v>0.73080000000000012</v>
      </c>
      <c r="L654" s="85"/>
      <c r="M654" s="3" t="str">
        <f t="shared" si="464"/>
        <v>1.35</v>
      </c>
      <c r="N654" s="3" t="str">
        <f t="shared" si="465"/>
        <v>-</v>
      </c>
      <c r="O654" s="3">
        <f t="shared" si="466"/>
        <v>2.59</v>
      </c>
      <c r="P654" s="3">
        <f t="shared" si="467"/>
        <v>37.76</v>
      </c>
      <c r="Q654" s="3">
        <f t="shared" si="468"/>
        <v>0.64960000000000007</v>
      </c>
      <c r="R654" s="85"/>
      <c r="S654" s="3" t="str">
        <f t="shared" si="469"/>
        <v>1.35</v>
      </c>
      <c r="T654" s="3" t="str">
        <f t="shared" si="470"/>
        <v>-</v>
      </c>
      <c r="U654" s="3">
        <f t="shared" si="471"/>
        <v>2.59</v>
      </c>
      <c r="V654" s="3">
        <f t="shared" si="472"/>
        <v>37.76</v>
      </c>
      <c r="W654" s="3">
        <f t="shared" si="473"/>
        <v>0.56840000000000002</v>
      </c>
      <c r="X654" s="85"/>
      <c r="Y654" s="3" t="str">
        <f t="shared" si="474"/>
        <v>1.35</v>
      </c>
      <c r="Z654" s="3" t="str">
        <f t="shared" si="475"/>
        <v>-</v>
      </c>
      <c r="AA654" s="3">
        <f t="shared" si="476"/>
        <v>2.59</v>
      </c>
      <c r="AB654" s="3">
        <f t="shared" si="477"/>
        <v>37.76</v>
      </c>
      <c r="AC654" s="3">
        <f t="shared" si="478"/>
        <v>0.48720000000000002</v>
      </c>
      <c r="AD654" s="85"/>
      <c r="AE654" s="3" t="str">
        <f t="shared" si="479"/>
        <v>1.35</v>
      </c>
      <c r="AF654" s="3" t="str">
        <f t="shared" si="480"/>
        <v>-</v>
      </c>
      <c r="AG654" s="3">
        <f t="shared" si="481"/>
        <v>2.59</v>
      </c>
      <c r="AH654" s="3">
        <f t="shared" si="482"/>
        <v>37.76</v>
      </c>
      <c r="AI654" s="3">
        <f t="shared" si="483"/>
        <v>0.40600000000000003</v>
      </c>
      <c r="AJ654" s="85"/>
      <c r="AK654" s="3" t="str">
        <f t="shared" si="484"/>
        <v>1.35</v>
      </c>
      <c r="AL654" s="3" t="str">
        <f t="shared" si="485"/>
        <v>-</v>
      </c>
      <c r="AM654" s="3">
        <f t="shared" si="486"/>
        <v>2.59</v>
      </c>
      <c r="AN654" s="3">
        <f t="shared" si="487"/>
        <v>37.76</v>
      </c>
      <c r="AO654" s="3">
        <f t="shared" si="488"/>
        <v>0.32480000000000003</v>
      </c>
      <c r="AP654" s="85"/>
      <c r="AQ654" s="3" t="str">
        <f t="shared" si="489"/>
        <v>1.35</v>
      </c>
      <c r="AR654" s="3" t="str">
        <f t="shared" si="490"/>
        <v>-</v>
      </c>
      <c r="AS654" s="3">
        <f t="shared" si="491"/>
        <v>2.59</v>
      </c>
      <c r="AT654" s="3">
        <f t="shared" si="492"/>
        <v>37.76</v>
      </c>
      <c r="AU654" s="3">
        <f t="shared" si="493"/>
        <v>0.24360000000000001</v>
      </c>
      <c r="AV654" s="85"/>
      <c r="AW654" s="3" t="str">
        <f t="shared" si="494"/>
        <v>1.35</v>
      </c>
      <c r="AX654" s="3" t="str">
        <f t="shared" si="495"/>
        <v>-</v>
      </c>
      <c r="AY654" s="3">
        <f t="shared" si="496"/>
        <v>2.59</v>
      </c>
      <c r="AZ654" s="3">
        <f t="shared" si="497"/>
        <v>37.76</v>
      </c>
      <c r="BA654" s="3">
        <f t="shared" si="498"/>
        <v>0.16240000000000002</v>
      </c>
      <c r="BB654" s="85"/>
      <c r="BC654" s="3" t="str">
        <f t="shared" si="499"/>
        <v>1.35</v>
      </c>
      <c r="BD654" s="3" t="str">
        <f t="shared" si="500"/>
        <v>-</v>
      </c>
      <c r="BE654" s="3">
        <f t="shared" si="501"/>
        <v>2.59</v>
      </c>
      <c r="BF654" s="3">
        <f t="shared" si="502"/>
        <v>37.76</v>
      </c>
      <c r="BG654" s="3">
        <f t="shared" si="503"/>
        <v>8.1200000000000008E-2</v>
      </c>
    </row>
    <row r="655" spans="1:59" x14ac:dyDescent="0.3">
      <c r="A655" s="1" t="str">
        <f>'Forward collapse simulation'!B665</f>
        <v>1.35</v>
      </c>
      <c r="B655" s="37" t="str">
        <f>IF('Forward collapse simulation'!C665="","-",'Forward collapse simulation'!C665)</f>
        <v>-</v>
      </c>
      <c r="C655" s="85">
        <f>'Forward collapse simulation'!E665</f>
        <v>10.42</v>
      </c>
      <c r="D655" s="85">
        <f>'Forward collapse simulation'!F665</f>
        <v>54.67</v>
      </c>
      <c r="E655" s="85">
        <f>'Forward collapse simulation'!D665</f>
        <v>0.87</v>
      </c>
      <c r="F655" s="85"/>
      <c r="G655" s="3" t="str">
        <f t="shared" si="459"/>
        <v>1.35</v>
      </c>
      <c r="H655" s="3" t="str">
        <f t="shared" si="460"/>
        <v>-</v>
      </c>
      <c r="I655" s="3">
        <f t="shared" si="461"/>
        <v>10.42</v>
      </c>
      <c r="J655" s="3">
        <f t="shared" si="462"/>
        <v>54.67</v>
      </c>
      <c r="K655" s="3">
        <f t="shared" si="463"/>
        <v>0.78300000000000003</v>
      </c>
      <c r="L655" s="85"/>
      <c r="M655" s="3" t="str">
        <f t="shared" si="464"/>
        <v>1.35</v>
      </c>
      <c r="N655" s="3" t="str">
        <f t="shared" si="465"/>
        <v>-</v>
      </c>
      <c r="O655" s="3">
        <f t="shared" si="466"/>
        <v>10.42</v>
      </c>
      <c r="P655" s="3">
        <f t="shared" si="467"/>
        <v>54.67</v>
      </c>
      <c r="Q655" s="3">
        <f t="shared" si="468"/>
        <v>0.69600000000000006</v>
      </c>
      <c r="R655" s="85"/>
      <c r="S655" s="3" t="str">
        <f t="shared" si="469"/>
        <v>1.35</v>
      </c>
      <c r="T655" s="3" t="str">
        <f t="shared" si="470"/>
        <v>-</v>
      </c>
      <c r="U655" s="3">
        <f t="shared" si="471"/>
        <v>10.42</v>
      </c>
      <c r="V655" s="3">
        <f t="shared" si="472"/>
        <v>54.67</v>
      </c>
      <c r="W655" s="3">
        <f t="shared" si="473"/>
        <v>0.60899999999999999</v>
      </c>
      <c r="X655" s="85"/>
      <c r="Y655" s="3" t="str">
        <f t="shared" si="474"/>
        <v>1.35</v>
      </c>
      <c r="Z655" s="3" t="str">
        <f t="shared" si="475"/>
        <v>-</v>
      </c>
      <c r="AA655" s="3">
        <f t="shared" si="476"/>
        <v>10.42</v>
      </c>
      <c r="AB655" s="3">
        <f t="shared" si="477"/>
        <v>54.67</v>
      </c>
      <c r="AC655" s="3">
        <f t="shared" si="478"/>
        <v>0.52200000000000002</v>
      </c>
      <c r="AD655" s="85"/>
      <c r="AE655" s="3" t="str">
        <f t="shared" si="479"/>
        <v>1.35</v>
      </c>
      <c r="AF655" s="3" t="str">
        <f t="shared" si="480"/>
        <v>-</v>
      </c>
      <c r="AG655" s="3">
        <f t="shared" si="481"/>
        <v>10.42</v>
      </c>
      <c r="AH655" s="3">
        <f t="shared" si="482"/>
        <v>54.67</v>
      </c>
      <c r="AI655" s="3">
        <f t="shared" si="483"/>
        <v>0.435</v>
      </c>
      <c r="AJ655" s="85"/>
      <c r="AK655" s="3" t="str">
        <f t="shared" si="484"/>
        <v>1.35</v>
      </c>
      <c r="AL655" s="3" t="str">
        <f t="shared" si="485"/>
        <v>-</v>
      </c>
      <c r="AM655" s="3">
        <f t="shared" si="486"/>
        <v>10.42</v>
      </c>
      <c r="AN655" s="3">
        <f t="shared" si="487"/>
        <v>54.67</v>
      </c>
      <c r="AO655" s="3">
        <f t="shared" si="488"/>
        <v>0.34800000000000003</v>
      </c>
      <c r="AP655" s="85"/>
      <c r="AQ655" s="3" t="str">
        <f t="shared" si="489"/>
        <v>1.35</v>
      </c>
      <c r="AR655" s="3" t="str">
        <f t="shared" si="490"/>
        <v>-</v>
      </c>
      <c r="AS655" s="3">
        <f t="shared" si="491"/>
        <v>10.42</v>
      </c>
      <c r="AT655" s="3">
        <f t="shared" si="492"/>
        <v>54.67</v>
      </c>
      <c r="AU655" s="3">
        <f t="shared" si="493"/>
        <v>0.26100000000000001</v>
      </c>
      <c r="AV655" s="85"/>
      <c r="AW655" s="3" t="str">
        <f t="shared" si="494"/>
        <v>1.35</v>
      </c>
      <c r="AX655" s="3" t="str">
        <f t="shared" si="495"/>
        <v>-</v>
      </c>
      <c r="AY655" s="3">
        <f t="shared" si="496"/>
        <v>10.42</v>
      </c>
      <c r="AZ655" s="3">
        <f t="shared" si="497"/>
        <v>54.67</v>
      </c>
      <c r="BA655" s="3">
        <f t="shared" si="498"/>
        <v>0.17400000000000002</v>
      </c>
      <c r="BB655" s="85"/>
      <c r="BC655" s="3" t="str">
        <f t="shared" si="499"/>
        <v>1.35</v>
      </c>
      <c r="BD655" s="3" t="str">
        <f t="shared" si="500"/>
        <v>-</v>
      </c>
      <c r="BE655" s="3">
        <f t="shared" si="501"/>
        <v>10.42</v>
      </c>
      <c r="BF655" s="3">
        <f t="shared" si="502"/>
        <v>54.67</v>
      </c>
      <c r="BG655" s="3">
        <f t="shared" si="503"/>
        <v>8.7000000000000008E-2</v>
      </c>
    </row>
    <row r="656" spans="1:59" x14ac:dyDescent="0.3">
      <c r="A656" s="1" t="str">
        <f>'Forward collapse simulation'!B666</f>
        <v>1.35</v>
      </c>
      <c r="B656" s="37" t="str">
        <f>IF('Forward collapse simulation'!C666="","-",'Forward collapse simulation'!C666)</f>
        <v>-</v>
      </c>
      <c r="C656" s="85">
        <f>'Forward collapse simulation'!E666</f>
        <v>21.29</v>
      </c>
      <c r="D656" s="85">
        <f>'Forward collapse simulation'!F666</f>
        <v>69.84</v>
      </c>
      <c r="E656" s="85">
        <f>'Forward collapse simulation'!D666</f>
        <v>0.97499999999999998</v>
      </c>
      <c r="F656" s="85"/>
      <c r="G656" s="3" t="str">
        <f t="shared" si="459"/>
        <v>1.35</v>
      </c>
      <c r="H656" s="3" t="str">
        <f t="shared" si="460"/>
        <v>-</v>
      </c>
      <c r="I656" s="3">
        <f t="shared" si="461"/>
        <v>21.29</v>
      </c>
      <c r="J656" s="3">
        <f t="shared" si="462"/>
        <v>69.84</v>
      </c>
      <c r="K656" s="3">
        <f t="shared" si="463"/>
        <v>0.87749999999999995</v>
      </c>
      <c r="L656" s="85"/>
      <c r="M656" s="3" t="str">
        <f t="shared" si="464"/>
        <v>1.35</v>
      </c>
      <c r="N656" s="3" t="str">
        <f t="shared" si="465"/>
        <v>-</v>
      </c>
      <c r="O656" s="3">
        <f t="shared" si="466"/>
        <v>21.29</v>
      </c>
      <c r="P656" s="3">
        <f t="shared" si="467"/>
        <v>69.84</v>
      </c>
      <c r="Q656" s="3">
        <f t="shared" si="468"/>
        <v>0.78</v>
      </c>
      <c r="R656" s="85"/>
      <c r="S656" s="3" t="str">
        <f t="shared" si="469"/>
        <v>1.35</v>
      </c>
      <c r="T656" s="3" t="str">
        <f t="shared" si="470"/>
        <v>-</v>
      </c>
      <c r="U656" s="3">
        <f t="shared" si="471"/>
        <v>21.29</v>
      </c>
      <c r="V656" s="3">
        <f t="shared" si="472"/>
        <v>69.84</v>
      </c>
      <c r="W656" s="3">
        <f t="shared" si="473"/>
        <v>0.6825</v>
      </c>
      <c r="X656" s="85"/>
      <c r="Y656" s="3" t="str">
        <f t="shared" si="474"/>
        <v>1.35</v>
      </c>
      <c r="Z656" s="3" t="str">
        <f t="shared" si="475"/>
        <v>-</v>
      </c>
      <c r="AA656" s="3">
        <f t="shared" si="476"/>
        <v>21.29</v>
      </c>
      <c r="AB656" s="3">
        <f t="shared" si="477"/>
        <v>69.84</v>
      </c>
      <c r="AC656" s="3">
        <f t="shared" si="478"/>
        <v>0.58499999999999996</v>
      </c>
      <c r="AD656" s="85"/>
      <c r="AE656" s="3" t="str">
        <f t="shared" si="479"/>
        <v>1.35</v>
      </c>
      <c r="AF656" s="3" t="str">
        <f t="shared" si="480"/>
        <v>-</v>
      </c>
      <c r="AG656" s="3">
        <f t="shared" si="481"/>
        <v>21.29</v>
      </c>
      <c r="AH656" s="3">
        <f t="shared" si="482"/>
        <v>69.84</v>
      </c>
      <c r="AI656" s="3">
        <f t="shared" si="483"/>
        <v>0.48749999999999999</v>
      </c>
      <c r="AJ656" s="85"/>
      <c r="AK656" s="3" t="str">
        <f t="shared" si="484"/>
        <v>1.35</v>
      </c>
      <c r="AL656" s="3" t="str">
        <f t="shared" si="485"/>
        <v>-</v>
      </c>
      <c r="AM656" s="3">
        <f t="shared" si="486"/>
        <v>21.29</v>
      </c>
      <c r="AN656" s="3">
        <f t="shared" si="487"/>
        <v>69.84</v>
      </c>
      <c r="AO656" s="3">
        <f t="shared" si="488"/>
        <v>0.39</v>
      </c>
      <c r="AP656" s="85"/>
      <c r="AQ656" s="3" t="str">
        <f t="shared" si="489"/>
        <v>1.35</v>
      </c>
      <c r="AR656" s="3" t="str">
        <f t="shared" si="490"/>
        <v>-</v>
      </c>
      <c r="AS656" s="3">
        <f t="shared" si="491"/>
        <v>21.29</v>
      </c>
      <c r="AT656" s="3">
        <f t="shared" si="492"/>
        <v>69.84</v>
      </c>
      <c r="AU656" s="3">
        <f t="shared" si="493"/>
        <v>0.29249999999999998</v>
      </c>
      <c r="AV656" s="85"/>
      <c r="AW656" s="3" t="str">
        <f t="shared" si="494"/>
        <v>1.35</v>
      </c>
      <c r="AX656" s="3" t="str">
        <f t="shared" si="495"/>
        <v>-</v>
      </c>
      <c r="AY656" s="3">
        <f t="shared" si="496"/>
        <v>21.29</v>
      </c>
      <c r="AZ656" s="3">
        <f t="shared" si="497"/>
        <v>69.84</v>
      </c>
      <c r="BA656" s="3">
        <f t="shared" si="498"/>
        <v>0.19500000000000001</v>
      </c>
      <c r="BB656" s="85"/>
      <c r="BC656" s="3" t="str">
        <f t="shared" si="499"/>
        <v>1.35</v>
      </c>
      <c r="BD656" s="3" t="str">
        <f t="shared" si="500"/>
        <v>-</v>
      </c>
      <c r="BE656" s="3">
        <f t="shared" si="501"/>
        <v>21.29</v>
      </c>
      <c r="BF656" s="3">
        <f t="shared" si="502"/>
        <v>69.84</v>
      </c>
      <c r="BG656" s="3">
        <f t="shared" si="503"/>
        <v>9.7500000000000003E-2</v>
      </c>
    </row>
    <row r="657" spans="1:59" x14ac:dyDescent="0.3">
      <c r="A657" s="1" t="str">
        <f>'Forward collapse simulation'!B667</f>
        <v>1.35</v>
      </c>
      <c r="B657" s="37" t="str">
        <f>IF('Forward collapse simulation'!C667="","-",'Forward collapse simulation'!C667)</f>
        <v>-</v>
      </c>
      <c r="C657" s="85">
        <f>'Forward collapse simulation'!E667</f>
        <v>48.97</v>
      </c>
      <c r="D657" s="85">
        <f>'Forward collapse simulation'!F667</f>
        <v>78.63</v>
      </c>
      <c r="E657" s="85">
        <f>'Forward collapse simulation'!D667</f>
        <v>1.0349999999999999</v>
      </c>
      <c r="F657" s="85"/>
      <c r="G657" s="3" t="str">
        <f t="shared" si="459"/>
        <v>1.35</v>
      </c>
      <c r="H657" s="3" t="str">
        <f t="shared" si="460"/>
        <v>-</v>
      </c>
      <c r="I657" s="3">
        <f t="shared" si="461"/>
        <v>48.97</v>
      </c>
      <c r="J657" s="3">
        <f t="shared" si="462"/>
        <v>78.63</v>
      </c>
      <c r="K657" s="3">
        <f t="shared" si="463"/>
        <v>0.93149999999999999</v>
      </c>
      <c r="L657" s="85"/>
      <c r="M657" s="3" t="str">
        <f t="shared" si="464"/>
        <v>1.35</v>
      </c>
      <c r="N657" s="3" t="str">
        <f t="shared" si="465"/>
        <v>-</v>
      </c>
      <c r="O657" s="3">
        <f t="shared" si="466"/>
        <v>48.97</v>
      </c>
      <c r="P657" s="3">
        <f t="shared" si="467"/>
        <v>78.63</v>
      </c>
      <c r="Q657" s="3">
        <f t="shared" si="468"/>
        <v>0.82799999999999996</v>
      </c>
      <c r="R657" s="85"/>
      <c r="S657" s="3" t="str">
        <f t="shared" si="469"/>
        <v>1.35</v>
      </c>
      <c r="T657" s="3" t="str">
        <f t="shared" si="470"/>
        <v>-</v>
      </c>
      <c r="U657" s="3">
        <f t="shared" si="471"/>
        <v>48.97</v>
      </c>
      <c r="V657" s="3">
        <f t="shared" si="472"/>
        <v>78.63</v>
      </c>
      <c r="W657" s="3">
        <f t="shared" si="473"/>
        <v>0.72449999999999992</v>
      </c>
      <c r="X657" s="85"/>
      <c r="Y657" s="3" t="str">
        <f t="shared" si="474"/>
        <v>1.35</v>
      </c>
      <c r="Z657" s="3" t="str">
        <f t="shared" si="475"/>
        <v>-</v>
      </c>
      <c r="AA657" s="3">
        <f t="shared" si="476"/>
        <v>48.97</v>
      </c>
      <c r="AB657" s="3">
        <f t="shared" si="477"/>
        <v>78.63</v>
      </c>
      <c r="AC657" s="3">
        <f t="shared" si="478"/>
        <v>0.62099999999999989</v>
      </c>
      <c r="AD657" s="85"/>
      <c r="AE657" s="3" t="str">
        <f t="shared" si="479"/>
        <v>1.35</v>
      </c>
      <c r="AF657" s="3" t="str">
        <f t="shared" si="480"/>
        <v>-</v>
      </c>
      <c r="AG657" s="3">
        <f t="shared" si="481"/>
        <v>48.97</v>
      </c>
      <c r="AH657" s="3">
        <f t="shared" si="482"/>
        <v>78.63</v>
      </c>
      <c r="AI657" s="3">
        <f t="shared" si="483"/>
        <v>0.51749999999999996</v>
      </c>
      <c r="AJ657" s="85"/>
      <c r="AK657" s="3" t="str">
        <f t="shared" si="484"/>
        <v>1.35</v>
      </c>
      <c r="AL657" s="3" t="str">
        <f t="shared" si="485"/>
        <v>-</v>
      </c>
      <c r="AM657" s="3">
        <f t="shared" si="486"/>
        <v>48.97</v>
      </c>
      <c r="AN657" s="3">
        <f t="shared" si="487"/>
        <v>78.63</v>
      </c>
      <c r="AO657" s="3">
        <f t="shared" si="488"/>
        <v>0.41399999999999998</v>
      </c>
      <c r="AP657" s="85"/>
      <c r="AQ657" s="3" t="str">
        <f t="shared" si="489"/>
        <v>1.35</v>
      </c>
      <c r="AR657" s="3" t="str">
        <f t="shared" si="490"/>
        <v>-</v>
      </c>
      <c r="AS657" s="3">
        <f t="shared" si="491"/>
        <v>48.97</v>
      </c>
      <c r="AT657" s="3">
        <f t="shared" si="492"/>
        <v>78.63</v>
      </c>
      <c r="AU657" s="3">
        <f t="shared" si="493"/>
        <v>0.31049999999999994</v>
      </c>
      <c r="AV657" s="85"/>
      <c r="AW657" s="3" t="str">
        <f t="shared" si="494"/>
        <v>1.35</v>
      </c>
      <c r="AX657" s="3" t="str">
        <f t="shared" si="495"/>
        <v>-</v>
      </c>
      <c r="AY657" s="3">
        <f t="shared" si="496"/>
        <v>48.97</v>
      </c>
      <c r="AZ657" s="3">
        <f t="shared" si="497"/>
        <v>78.63</v>
      </c>
      <c r="BA657" s="3">
        <f t="shared" si="498"/>
        <v>0.20699999999999999</v>
      </c>
      <c r="BB657" s="85"/>
      <c r="BC657" s="3" t="str">
        <f t="shared" si="499"/>
        <v>1.35</v>
      </c>
      <c r="BD657" s="3" t="str">
        <f t="shared" si="500"/>
        <v>-</v>
      </c>
      <c r="BE657" s="3">
        <f t="shared" si="501"/>
        <v>48.97</v>
      </c>
      <c r="BF657" s="3">
        <f t="shared" si="502"/>
        <v>78.63</v>
      </c>
      <c r="BG657" s="3">
        <f t="shared" si="503"/>
        <v>0.10349999999999999</v>
      </c>
    </row>
    <row r="658" spans="1:59" x14ac:dyDescent="0.3">
      <c r="A658" s="1" t="str">
        <f>'Forward collapse simulation'!B668</f>
        <v>1.35</v>
      </c>
      <c r="B658" s="37" t="str">
        <f>IF('Forward collapse simulation'!C668="","-",'Forward collapse simulation'!C668)</f>
        <v>-</v>
      </c>
      <c r="C658" s="85">
        <f>'Forward collapse simulation'!E668</f>
        <v>124.89</v>
      </c>
      <c r="D658" s="85">
        <f>'Forward collapse simulation'!F668</f>
        <v>83.15</v>
      </c>
      <c r="E658" s="85">
        <f>'Forward collapse simulation'!D668</f>
        <v>0.77700000000000002</v>
      </c>
      <c r="F658" s="85"/>
      <c r="G658" s="3" t="str">
        <f t="shared" si="459"/>
        <v>1.35</v>
      </c>
      <c r="H658" s="3" t="str">
        <f t="shared" si="460"/>
        <v>-</v>
      </c>
      <c r="I658" s="3">
        <f t="shared" si="461"/>
        <v>124.89</v>
      </c>
      <c r="J658" s="3">
        <f t="shared" si="462"/>
        <v>83.15</v>
      </c>
      <c r="K658" s="3">
        <f t="shared" si="463"/>
        <v>0.69930000000000003</v>
      </c>
      <c r="L658" s="85"/>
      <c r="M658" s="3" t="str">
        <f t="shared" si="464"/>
        <v>1.35</v>
      </c>
      <c r="N658" s="3" t="str">
        <f t="shared" si="465"/>
        <v>-</v>
      </c>
      <c r="O658" s="3">
        <f t="shared" si="466"/>
        <v>124.89</v>
      </c>
      <c r="P658" s="3">
        <f t="shared" si="467"/>
        <v>83.15</v>
      </c>
      <c r="Q658" s="3">
        <f t="shared" si="468"/>
        <v>0.62160000000000004</v>
      </c>
      <c r="R658" s="85"/>
      <c r="S658" s="3" t="str">
        <f t="shared" si="469"/>
        <v>1.35</v>
      </c>
      <c r="T658" s="3" t="str">
        <f t="shared" si="470"/>
        <v>-</v>
      </c>
      <c r="U658" s="3">
        <f t="shared" si="471"/>
        <v>124.89</v>
      </c>
      <c r="V658" s="3">
        <f t="shared" si="472"/>
        <v>83.15</v>
      </c>
      <c r="W658" s="3">
        <f t="shared" si="473"/>
        <v>0.54389999999999994</v>
      </c>
      <c r="X658" s="85"/>
      <c r="Y658" s="3" t="str">
        <f t="shared" si="474"/>
        <v>1.35</v>
      </c>
      <c r="Z658" s="3" t="str">
        <f t="shared" si="475"/>
        <v>-</v>
      </c>
      <c r="AA658" s="3">
        <f t="shared" si="476"/>
        <v>124.89</v>
      </c>
      <c r="AB658" s="3">
        <f t="shared" si="477"/>
        <v>83.15</v>
      </c>
      <c r="AC658" s="3">
        <f t="shared" si="478"/>
        <v>0.4662</v>
      </c>
      <c r="AD658" s="85"/>
      <c r="AE658" s="3" t="str">
        <f t="shared" si="479"/>
        <v>1.35</v>
      </c>
      <c r="AF658" s="3" t="str">
        <f t="shared" si="480"/>
        <v>-</v>
      </c>
      <c r="AG658" s="3">
        <f t="shared" si="481"/>
        <v>124.89</v>
      </c>
      <c r="AH658" s="3">
        <f t="shared" si="482"/>
        <v>83.15</v>
      </c>
      <c r="AI658" s="3">
        <f t="shared" si="483"/>
        <v>0.38850000000000001</v>
      </c>
      <c r="AJ658" s="85"/>
      <c r="AK658" s="3" t="str">
        <f t="shared" si="484"/>
        <v>1.35</v>
      </c>
      <c r="AL658" s="3" t="str">
        <f t="shared" si="485"/>
        <v>-</v>
      </c>
      <c r="AM658" s="3">
        <f t="shared" si="486"/>
        <v>124.89</v>
      </c>
      <c r="AN658" s="3">
        <f t="shared" si="487"/>
        <v>83.15</v>
      </c>
      <c r="AO658" s="3">
        <f t="shared" si="488"/>
        <v>0.31080000000000002</v>
      </c>
      <c r="AP658" s="85"/>
      <c r="AQ658" s="3" t="str">
        <f t="shared" si="489"/>
        <v>1.35</v>
      </c>
      <c r="AR658" s="3" t="str">
        <f t="shared" si="490"/>
        <v>-</v>
      </c>
      <c r="AS658" s="3">
        <f t="shared" si="491"/>
        <v>124.89</v>
      </c>
      <c r="AT658" s="3">
        <f t="shared" si="492"/>
        <v>83.15</v>
      </c>
      <c r="AU658" s="3">
        <f t="shared" si="493"/>
        <v>0.2331</v>
      </c>
      <c r="AV658" s="85"/>
      <c r="AW658" s="3" t="str">
        <f t="shared" si="494"/>
        <v>1.35</v>
      </c>
      <c r="AX658" s="3" t="str">
        <f t="shared" si="495"/>
        <v>-</v>
      </c>
      <c r="AY658" s="3">
        <f t="shared" si="496"/>
        <v>124.89</v>
      </c>
      <c r="AZ658" s="3">
        <f t="shared" si="497"/>
        <v>83.15</v>
      </c>
      <c r="BA658" s="3">
        <f t="shared" si="498"/>
        <v>0.15540000000000001</v>
      </c>
      <c r="BB658" s="85"/>
      <c r="BC658" s="3" t="str">
        <f t="shared" si="499"/>
        <v>1.35</v>
      </c>
      <c r="BD658" s="3" t="str">
        <f t="shared" si="500"/>
        <v>-</v>
      </c>
      <c r="BE658" s="3">
        <f t="shared" si="501"/>
        <v>124.89</v>
      </c>
      <c r="BF658" s="3">
        <f t="shared" si="502"/>
        <v>83.15</v>
      </c>
      <c r="BG658" s="3">
        <f t="shared" si="503"/>
        <v>7.7700000000000005E-2</v>
      </c>
    </row>
    <row r="659" spans="1:59" x14ac:dyDescent="0.3">
      <c r="A659" s="1" t="str">
        <f>'Forward collapse simulation'!B669</f>
        <v>1.35</v>
      </c>
      <c r="B659" s="37" t="str">
        <f>IF('Forward collapse simulation'!C669="","-",'Forward collapse simulation'!C669)</f>
        <v>-</v>
      </c>
      <c r="C659" s="85">
        <f>'Forward collapse simulation'!E669</f>
        <v>165</v>
      </c>
      <c r="D659" s="85">
        <f>'Forward collapse simulation'!F669</f>
        <v>76.819999999999993</v>
      </c>
      <c r="E659" s="85">
        <f>'Forward collapse simulation'!D669</f>
        <v>0.441</v>
      </c>
      <c r="F659" s="85"/>
      <c r="G659" s="3" t="str">
        <f t="shared" si="459"/>
        <v>1.35</v>
      </c>
      <c r="H659" s="3" t="str">
        <f t="shared" si="460"/>
        <v>-</v>
      </c>
      <c r="I659" s="3">
        <f t="shared" si="461"/>
        <v>165</v>
      </c>
      <c r="J659" s="3">
        <f t="shared" si="462"/>
        <v>76.819999999999993</v>
      </c>
      <c r="K659" s="3">
        <f t="shared" si="463"/>
        <v>0.39690000000000003</v>
      </c>
      <c r="L659" s="85"/>
      <c r="M659" s="3" t="str">
        <f t="shared" si="464"/>
        <v>1.35</v>
      </c>
      <c r="N659" s="3" t="str">
        <f t="shared" si="465"/>
        <v>-</v>
      </c>
      <c r="O659" s="3">
        <f t="shared" si="466"/>
        <v>165</v>
      </c>
      <c r="P659" s="3">
        <f t="shared" si="467"/>
        <v>76.819999999999993</v>
      </c>
      <c r="Q659" s="3">
        <f t="shared" si="468"/>
        <v>0.3528</v>
      </c>
      <c r="R659" s="85"/>
      <c r="S659" s="3" t="str">
        <f t="shared" si="469"/>
        <v>1.35</v>
      </c>
      <c r="T659" s="3" t="str">
        <f t="shared" si="470"/>
        <v>-</v>
      </c>
      <c r="U659" s="3">
        <f t="shared" si="471"/>
        <v>165</v>
      </c>
      <c r="V659" s="3">
        <f t="shared" si="472"/>
        <v>76.819999999999993</v>
      </c>
      <c r="W659" s="3">
        <f t="shared" si="473"/>
        <v>0.30869999999999997</v>
      </c>
      <c r="X659" s="85"/>
      <c r="Y659" s="3" t="str">
        <f t="shared" si="474"/>
        <v>1.35</v>
      </c>
      <c r="Z659" s="3" t="str">
        <f t="shared" si="475"/>
        <v>-</v>
      </c>
      <c r="AA659" s="3">
        <f t="shared" si="476"/>
        <v>165</v>
      </c>
      <c r="AB659" s="3">
        <f t="shared" si="477"/>
        <v>76.819999999999993</v>
      </c>
      <c r="AC659" s="3">
        <f t="shared" si="478"/>
        <v>0.2646</v>
      </c>
      <c r="AD659" s="85"/>
      <c r="AE659" s="3" t="str">
        <f t="shared" si="479"/>
        <v>1.35</v>
      </c>
      <c r="AF659" s="3" t="str">
        <f t="shared" si="480"/>
        <v>-</v>
      </c>
      <c r="AG659" s="3">
        <f t="shared" si="481"/>
        <v>165</v>
      </c>
      <c r="AH659" s="3">
        <f t="shared" si="482"/>
        <v>76.819999999999993</v>
      </c>
      <c r="AI659" s="3">
        <f t="shared" si="483"/>
        <v>0.2205</v>
      </c>
      <c r="AJ659" s="85"/>
      <c r="AK659" s="3" t="str">
        <f t="shared" si="484"/>
        <v>1.35</v>
      </c>
      <c r="AL659" s="3" t="str">
        <f t="shared" si="485"/>
        <v>-</v>
      </c>
      <c r="AM659" s="3">
        <f t="shared" si="486"/>
        <v>165</v>
      </c>
      <c r="AN659" s="3">
        <f t="shared" si="487"/>
        <v>76.819999999999993</v>
      </c>
      <c r="AO659" s="3">
        <f t="shared" si="488"/>
        <v>0.1764</v>
      </c>
      <c r="AP659" s="85"/>
      <c r="AQ659" s="3" t="str">
        <f t="shared" si="489"/>
        <v>1.35</v>
      </c>
      <c r="AR659" s="3" t="str">
        <f t="shared" si="490"/>
        <v>-</v>
      </c>
      <c r="AS659" s="3">
        <f t="shared" si="491"/>
        <v>165</v>
      </c>
      <c r="AT659" s="3">
        <f t="shared" si="492"/>
        <v>76.819999999999993</v>
      </c>
      <c r="AU659" s="3">
        <f t="shared" si="493"/>
        <v>0.1323</v>
      </c>
      <c r="AV659" s="85"/>
      <c r="AW659" s="3" t="str">
        <f t="shared" si="494"/>
        <v>1.35</v>
      </c>
      <c r="AX659" s="3" t="str">
        <f t="shared" si="495"/>
        <v>-</v>
      </c>
      <c r="AY659" s="3">
        <f t="shared" si="496"/>
        <v>165</v>
      </c>
      <c r="AZ659" s="3">
        <f t="shared" si="497"/>
        <v>76.819999999999993</v>
      </c>
      <c r="BA659" s="3">
        <f t="shared" si="498"/>
        <v>8.8200000000000001E-2</v>
      </c>
      <c r="BB659" s="85"/>
      <c r="BC659" s="3" t="str">
        <f t="shared" si="499"/>
        <v>1.35</v>
      </c>
      <c r="BD659" s="3" t="str">
        <f t="shared" si="500"/>
        <v>-</v>
      </c>
      <c r="BE659" s="3">
        <f t="shared" si="501"/>
        <v>165</v>
      </c>
      <c r="BF659" s="3">
        <f t="shared" si="502"/>
        <v>76.819999999999993</v>
      </c>
      <c r="BG659" s="3">
        <f t="shared" si="503"/>
        <v>4.41E-2</v>
      </c>
    </row>
    <row r="660" spans="1:59" x14ac:dyDescent="0.3">
      <c r="A660" s="1" t="str">
        <f>'Forward collapse simulation'!B670</f>
        <v>1.35</v>
      </c>
      <c r="B660" s="37" t="str">
        <f>IF('Forward collapse simulation'!C670="","-",'Forward collapse simulation'!C670)</f>
        <v>-</v>
      </c>
      <c r="C660" s="85">
        <f>'Forward collapse simulation'!E670</f>
        <v>183.31</v>
      </c>
      <c r="D660" s="85">
        <f>'Forward collapse simulation'!F670</f>
        <v>58.78</v>
      </c>
      <c r="E660" s="85">
        <f>'Forward collapse simulation'!D670</f>
        <v>0.36699999999999999</v>
      </c>
      <c r="F660" s="85"/>
      <c r="G660" s="3" t="str">
        <f t="shared" si="459"/>
        <v>1.35</v>
      </c>
      <c r="H660" s="3" t="str">
        <f t="shared" si="460"/>
        <v>-</v>
      </c>
      <c r="I660" s="3">
        <f t="shared" si="461"/>
        <v>183.31</v>
      </c>
      <c r="J660" s="3">
        <f t="shared" si="462"/>
        <v>58.78</v>
      </c>
      <c r="K660" s="3">
        <f t="shared" si="463"/>
        <v>0.33029999999999998</v>
      </c>
      <c r="L660" s="85"/>
      <c r="M660" s="3" t="str">
        <f t="shared" si="464"/>
        <v>1.35</v>
      </c>
      <c r="N660" s="3" t="str">
        <f t="shared" si="465"/>
        <v>-</v>
      </c>
      <c r="O660" s="3">
        <f t="shared" si="466"/>
        <v>183.31</v>
      </c>
      <c r="P660" s="3">
        <f t="shared" si="467"/>
        <v>58.78</v>
      </c>
      <c r="Q660" s="3">
        <f t="shared" si="468"/>
        <v>0.29360000000000003</v>
      </c>
      <c r="R660" s="85"/>
      <c r="S660" s="3" t="str">
        <f t="shared" si="469"/>
        <v>1.35</v>
      </c>
      <c r="T660" s="3" t="str">
        <f t="shared" si="470"/>
        <v>-</v>
      </c>
      <c r="U660" s="3">
        <f t="shared" si="471"/>
        <v>183.31</v>
      </c>
      <c r="V660" s="3">
        <f t="shared" si="472"/>
        <v>58.78</v>
      </c>
      <c r="W660" s="3">
        <f t="shared" si="473"/>
        <v>0.25689999999999996</v>
      </c>
      <c r="X660" s="85"/>
      <c r="Y660" s="3" t="str">
        <f t="shared" si="474"/>
        <v>1.35</v>
      </c>
      <c r="Z660" s="3" t="str">
        <f t="shared" si="475"/>
        <v>-</v>
      </c>
      <c r="AA660" s="3">
        <f t="shared" si="476"/>
        <v>183.31</v>
      </c>
      <c r="AB660" s="3">
        <f t="shared" si="477"/>
        <v>58.78</v>
      </c>
      <c r="AC660" s="3">
        <f t="shared" si="478"/>
        <v>0.22019999999999998</v>
      </c>
      <c r="AD660" s="85"/>
      <c r="AE660" s="3" t="str">
        <f t="shared" si="479"/>
        <v>1.35</v>
      </c>
      <c r="AF660" s="3" t="str">
        <f t="shared" si="480"/>
        <v>-</v>
      </c>
      <c r="AG660" s="3">
        <f t="shared" si="481"/>
        <v>183.31</v>
      </c>
      <c r="AH660" s="3">
        <f t="shared" si="482"/>
        <v>58.78</v>
      </c>
      <c r="AI660" s="3">
        <f t="shared" si="483"/>
        <v>0.1835</v>
      </c>
      <c r="AJ660" s="85"/>
      <c r="AK660" s="3" t="str">
        <f t="shared" si="484"/>
        <v>1.35</v>
      </c>
      <c r="AL660" s="3" t="str">
        <f t="shared" si="485"/>
        <v>-</v>
      </c>
      <c r="AM660" s="3">
        <f t="shared" si="486"/>
        <v>183.31</v>
      </c>
      <c r="AN660" s="3">
        <f t="shared" si="487"/>
        <v>58.78</v>
      </c>
      <c r="AO660" s="3">
        <f t="shared" si="488"/>
        <v>0.14680000000000001</v>
      </c>
      <c r="AP660" s="85"/>
      <c r="AQ660" s="3" t="str">
        <f t="shared" si="489"/>
        <v>1.35</v>
      </c>
      <c r="AR660" s="3" t="str">
        <f t="shared" si="490"/>
        <v>-</v>
      </c>
      <c r="AS660" s="3">
        <f t="shared" si="491"/>
        <v>183.31</v>
      </c>
      <c r="AT660" s="3">
        <f t="shared" si="492"/>
        <v>58.78</v>
      </c>
      <c r="AU660" s="3">
        <f t="shared" si="493"/>
        <v>0.11009999999999999</v>
      </c>
      <c r="AV660" s="85"/>
      <c r="AW660" s="3" t="str">
        <f t="shared" si="494"/>
        <v>1.35</v>
      </c>
      <c r="AX660" s="3" t="str">
        <f t="shared" si="495"/>
        <v>-</v>
      </c>
      <c r="AY660" s="3">
        <f t="shared" si="496"/>
        <v>183.31</v>
      </c>
      <c r="AZ660" s="3">
        <f t="shared" si="497"/>
        <v>58.78</v>
      </c>
      <c r="BA660" s="3">
        <f t="shared" si="498"/>
        <v>7.3400000000000007E-2</v>
      </c>
      <c r="BB660" s="85"/>
      <c r="BC660" s="3" t="str">
        <f t="shared" si="499"/>
        <v>1.35</v>
      </c>
      <c r="BD660" s="3" t="str">
        <f t="shared" si="500"/>
        <v>-</v>
      </c>
      <c r="BE660" s="3">
        <f t="shared" si="501"/>
        <v>183.31</v>
      </c>
      <c r="BF660" s="3">
        <f t="shared" si="502"/>
        <v>58.78</v>
      </c>
      <c r="BG660" s="3">
        <f t="shared" si="503"/>
        <v>3.6700000000000003E-2</v>
      </c>
    </row>
    <row r="661" spans="1:59" x14ac:dyDescent="0.3">
      <c r="A661" s="1" t="str">
        <f>'Forward collapse simulation'!B671</f>
        <v>1.35</v>
      </c>
      <c r="B661" s="37" t="str">
        <f>IF('Forward collapse simulation'!C671="","-",'Forward collapse simulation'!C671)</f>
        <v>-</v>
      </c>
      <c r="C661" s="85">
        <f>'Forward collapse simulation'!E671</f>
        <v>185.51</v>
      </c>
      <c r="D661" s="85">
        <f>'Forward collapse simulation'!F671</f>
        <v>24.37</v>
      </c>
      <c r="E661" s="85">
        <f>'Forward collapse simulation'!D671</f>
        <v>0.16</v>
      </c>
      <c r="F661" s="85"/>
      <c r="G661" s="3" t="str">
        <f t="shared" si="459"/>
        <v>1.35</v>
      </c>
      <c r="H661" s="3" t="str">
        <f t="shared" si="460"/>
        <v>-</v>
      </c>
      <c r="I661" s="3">
        <f t="shared" si="461"/>
        <v>185.51</v>
      </c>
      <c r="J661" s="3">
        <f t="shared" si="462"/>
        <v>24.37</v>
      </c>
      <c r="K661" s="3">
        <f t="shared" si="463"/>
        <v>0.14400000000000002</v>
      </c>
      <c r="L661" s="85"/>
      <c r="M661" s="3" t="str">
        <f t="shared" si="464"/>
        <v>1.35</v>
      </c>
      <c r="N661" s="3" t="str">
        <f t="shared" si="465"/>
        <v>-</v>
      </c>
      <c r="O661" s="3">
        <f t="shared" si="466"/>
        <v>185.51</v>
      </c>
      <c r="P661" s="3">
        <f t="shared" si="467"/>
        <v>24.37</v>
      </c>
      <c r="Q661" s="3">
        <f t="shared" si="468"/>
        <v>0.128</v>
      </c>
      <c r="R661" s="85"/>
      <c r="S661" s="3" t="str">
        <f t="shared" si="469"/>
        <v>1.35</v>
      </c>
      <c r="T661" s="3" t="str">
        <f t="shared" si="470"/>
        <v>-</v>
      </c>
      <c r="U661" s="3">
        <f t="shared" si="471"/>
        <v>185.51</v>
      </c>
      <c r="V661" s="3">
        <f t="shared" si="472"/>
        <v>24.37</v>
      </c>
      <c r="W661" s="3">
        <f t="shared" si="473"/>
        <v>0.11199999999999999</v>
      </c>
      <c r="X661" s="85"/>
      <c r="Y661" s="3" t="str">
        <f t="shared" si="474"/>
        <v>1.35</v>
      </c>
      <c r="Z661" s="3" t="str">
        <f t="shared" si="475"/>
        <v>-</v>
      </c>
      <c r="AA661" s="3">
        <f t="shared" si="476"/>
        <v>185.51</v>
      </c>
      <c r="AB661" s="3">
        <f t="shared" si="477"/>
        <v>24.37</v>
      </c>
      <c r="AC661" s="3">
        <f t="shared" si="478"/>
        <v>9.6000000000000002E-2</v>
      </c>
      <c r="AD661" s="85"/>
      <c r="AE661" s="3" t="str">
        <f t="shared" si="479"/>
        <v>1.35</v>
      </c>
      <c r="AF661" s="3" t="str">
        <f t="shared" si="480"/>
        <v>-</v>
      </c>
      <c r="AG661" s="3">
        <f t="shared" si="481"/>
        <v>185.51</v>
      </c>
      <c r="AH661" s="3">
        <f t="shared" si="482"/>
        <v>24.37</v>
      </c>
      <c r="AI661" s="3">
        <f t="shared" si="483"/>
        <v>0.08</v>
      </c>
      <c r="AJ661" s="85"/>
      <c r="AK661" s="3" t="str">
        <f t="shared" si="484"/>
        <v>1.35</v>
      </c>
      <c r="AL661" s="3" t="str">
        <f t="shared" si="485"/>
        <v>-</v>
      </c>
      <c r="AM661" s="3">
        <f t="shared" si="486"/>
        <v>185.51</v>
      </c>
      <c r="AN661" s="3">
        <f t="shared" si="487"/>
        <v>24.37</v>
      </c>
      <c r="AO661" s="3">
        <f t="shared" si="488"/>
        <v>6.4000000000000001E-2</v>
      </c>
      <c r="AP661" s="85"/>
      <c r="AQ661" s="3" t="str">
        <f t="shared" si="489"/>
        <v>1.35</v>
      </c>
      <c r="AR661" s="3" t="str">
        <f t="shared" si="490"/>
        <v>-</v>
      </c>
      <c r="AS661" s="3">
        <f t="shared" si="491"/>
        <v>185.51</v>
      </c>
      <c r="AT661" s="3">
        <f t="shared" si="492"/>
        <v>24.37</v>
      </c>
      <c r="AU661" s="3">
        <f t="shared" si="493"/>
        <v>4.8000000000000001E-2</v>
      </c>
      <c r="AV661" s="85"/>
      <c r="AW661" s="3" t="str">
        <f t="shared" si="494"/>
        <v>1.35</v>
      </c>
      <c r="AX661" s="3" t="str">
        <f t="shared" si="495"/>
        <v>-</v>
      </c>
      <c r="AY661" s="3">
        <f t="shared" si="496"/>
        <v>185.51</v>
      </c>
      <c r="AZ661" s="3">
        <f t="shared" si="497"/>
        <v>24.37</v>
      </c>
      <c r="BA661" s="3">
        <f t="shared" si="498"/>
        <v>3.2000000000000001E-2</v>
      </c>
      <c r="BB661" s="85"/>
      <c r="BC661" s="3" t="str">
        <f t="shared" si="499"/>
        <v>1.35</v>
      </c>
      <c r="BD661" s="3" t="str">
        <f t="shared" si="500"/>
        <v>-</v>
      </c>
      <c r="BE661" s="3">
        <f t="shared" si="501"/>
        <v>185.51</v>
      </c>
      <c r="BF661" s="3">
        <f t="shared" si="502"/>
        <v>24.37</v>
      </c>
      <c r="BG661" s="3">
        <f t="shared" si="503"/>
        <v>1.6E-2</v>
      </c>
    </row>
    <row r="662" spans="1:59" x14ac:dyDescent="0.3">
      <c r="A662" s="1" t="str">
        <f>'Forward collapse simulation'!B672</f>
        <v>1.35</v>
      </c>
      <c r="B662" s="37" t="str">
        <f>IF('Forward collapse simulation'!C672="","-",'Forward collapse simulation'!C672)</f>
        <v>-</v>
      </c>
      <c r="C662" s="85">
        <f>'Forward collapse simulation'!E672</f>
        <v>193.68</v>
      </c>
      <c r="D662" s="85">
        <f>'Forward collapse simulation'!F672</f>
        <v>-33.76</v>
      </c>
      <c r="E662" s="85">
        <f>'Forward collapse simulation'!D672</f>
        <v>0.23400000000000001</v>
      </c>
      <c r="F662" s="85"/>
      <c r="G662" s="3" t="str">
        <f t="shared" si="459"/>
        <v>1.35</v>
      </c>
      <c r="H662" s="3" t="str">
        <f t="shared" si="460"/>
        <v>-</v>
      </c>
      <c r="I662" s="3">
        <f t="shared" si="461"/>
        <v>193.68</v>
      </c>
      <c r="J662" s="3">
        <f t="shared" si="462"/>
        <v>-33.76</v>
      </c>
      <c r="K662" s="3">
        <f t="shared" si="463"/>
        <v>0.21060000000000001</v>
      </c>
      <c r="L662" s="85"/>
      <c r="M662" s="3" t="str">
        <f t="shared" si="464"/>
        <v>1.35</v>
      </c>
      <c r="N662" s="3" t="str">
        <f t="shared" si="465"/>
        <v>-</v>
      </c>
      <c r="O662" s="3">
        <f t="shared" si="466"/>
        <v>193.68</v>
      </c>
      <c r="P662" s="3">
        <f t="shared" si="467"/>
        <v>-33.76</v>
      </c>
      <c r="Q662" s="3">
        <f t="shared" si="468"/>
        <v>0.18720000000000003</v>
      </c>
      <c r="R662" s="85"/>
      <c r="S662" s="3" t="str">
        <f t="shared" si="469"/>
        <v>1.35</v>
      </c>
      <c r="T662" s="3" t="str">
        <f t="shared" si="470"/>
        <v>-</v>
      </c>
      <c r="U662" s="3">
        <f t="shared" si="471"/>
        <v>193.68</v>
      </c>
      <c r="V662" s="3">
        <f t="shared" si="472"/>
        <v>-33.76</v>
      </c>
      <c r="W662" s="3">
        <f t="shared" si="473"/>
        <v>0.1638</v>
      </c>
      <c r="X662" s="85"/>
      <c r="Y662" s="3" t="str">
        <f t="shared" si="474"/>
        <v>1.35</v>
      </c>
      <c r="Z662" s="3" t="str">
        <f t="shared" si="475"/>
        <v>-</v>
      </c>
      <c r="AA662" s="3">
        <f t="shared" si="476"/>
        <v>193.68</v>
      </c>
      <c r="AB662" s="3">
        <f t="shared" si="477"/>
        <v>-33.76</v>
      </c>
      <c r="AC662" s="3">
        <f t="shared" si="478"/>
        <v>0.1404</v>
      </c>
      <c r="AD662" s="85"/>
      <c r="AE662" s="3" t="str">
        <f t="shared" si="479"/>
        <v>1.35</v>
      </c>
      <c r="AF662" s="3" t="str">
        <f t="shared" si="480"/>
        <v>-</v>
      </c>
      <c r="AG662" s="3">
        <f t="shared" si="481"/>
        <v>193.68</v>
      </c>
      <c r="AH662" s="3">
        <f t="shared" si="482"/>
        <v>-33.76</v>
      </c>
      <c r="AI662" s="3">
        <f t="shared" si="483"/>
        <v>0.11700000000000001</v>
      </c>
      <c r="AJ662" s="85"/>
      <c r="AK662" s="3" t="str">
        <f t="shared" si="484"/>
        <v>1.35</v>
      </c>
      <c r="AL662" s="3" t="str">
        <f t="shared" si="485"/>
        <v>-</v>
      </c>
      <c r="AM662" s="3">
        <f t="shared" si="486"/>
        <v>193.68</v>
      </c>
      <c r="AN662" s="3">
        <f t="shared" si="487"/>
        <v>-33.76</v>
      </c>
      <c r="AO662" s="3">
        <f t="shared" si="488"/>
        <v>9.3600000000000017E-2</v>
      </c>
      <c r="AP662" s="85"/>
      <c r="AQ662" s="3" t="str">
        <f t="shared" si="489"/>
        <v>1.35</v>
      </c>
      <c r="AR662" s="3" t="str">
        <f t="shared" si="490"/>
        <v>-</v>
      </c>
      <c r="AS662" s="3">
        <f t="shared" si="491"/>
        <v>193.68</v>
      </c>
      <c r="AT662" s="3">
        <f t="shared" si="492"/>
        <v>-33.76</v>
      </c>
      <c r="AU662" s="3">
        <f t="shared" si="493"/>
        <v>7.0199999999999999E-2</v>
      </c>
      <c r="AV662" s="85"/>
      <c r="AW662" s="3" t="str">
        <f t="shared" si="494"/>
        <v>1.35</v>
      </c>
      <c r="AX662" s="3" t="str">
        <f t="shared" si="495"/>
        <v>-</v>
      </c>
      <c r="AY662" s="3">
        <f t="shared" si="496"/>
        <v>193.68</v>
      </c>
      <c r="AZ662" s="3">
        <f t="shared" si="497"/>
        <v>-33.76</v>
      </c>
      <c r="BA662" s="3">
        <f t="shared" si="498"/>
        <v>4.6800000000000008E-2</v>
      </c>
      <c r="BB662" s="85"/>
      <c r="BC662" s="3" t="str">
        <f t="shared" si="499"/>
        <v>1.35</v>
      </c>
      <c r="BD662" s="3" t="str">
        <f t="shared" si="500"/>
        <v>-</v>
      </c>
      <c r="BE662" s="3">
        <f t="shared" si="501"/>
        <v>193.68</v>
      </c>
      <c r="BF662" s="3">
        <f t="shared" si="502"/>
        <v>-33.76</v>
      </c>
      <c r="BG662" s="3">
        <f t="shared" si="503"/>
        <v>2.3400000000000004E-2</v>
      </c>
    </row>
    <row r="663" spans="1:59" x14ac:dyDescent="0.3">
      <c r="A663" s="1" t="str">
        <f>'Forward collapse simulation'!B673</f>
        <v>1.35</v>
      </c>
      <c r="B663" s="37" t="str">
        <f>IF('Forward collapse simulation'!C673="","-",'Forward collapse simulation'!C673)</f>
        <v>-</v>
      </c>
      <c r="C663" s="85">
        <f>'Forward collapse simulation'!E673</f>
        <v>195.85</v>
      </c>
      <c r="D663" s="85">
        <f>'Forward collapse simulation'!F673</f>
        <v>-55.04</v>
      </c>
      <c r="E663" s="85">
        <f>'Forward collapse simulation'!D673</f>
        <v>0.83099999999999996</v>
      </c>
      <c r="F663" s="85"/>
      <c r="G663" s="3" t="str">
        <f t="shared" si="459"/>
        <v>1.35</v>
      </c>
      <c r="H663" s="3" t="str">
        <f t="shared" si="460"/>
        <v>-</v>
      </c>
      <c r="I663" s="3">
        <f t="shared" si="461"/>
        <v>195.85</v>
      </c>
      <c r="J663" s="3">
        <f t="shared" si="462"/>
        <v>-55.04</v>
      </c>
      <c r="K663" s="3">
        <f t="shared" si="463"/>
        <v>0.74790000000000001</v>
      </c>
      <c r="L663" s="85"/>
      <c r="M663" s="3" t="str">
        <f t="shared" si="464"/>
        <v>1.35</v>
      </c>
      <c r="N663" s="3" t="str">
        <f t="shared" si="465"/>
        <v>-</v>
      </c>
      <c r="O663" s="3">
        <f t="shared" si="466"/>
        <v>195.85</v>
      </c>
      <c r="P663" s="3">
        <f t="shared" si="467"/>
        <v>-55.04</v>
      </c>
      <c r="Q663" s="3">
        <f t="shared" si="468"/>
        <v>0.66480000000000006</v>
      </c>
      <c r="R663" s="85"/>
      <c r="S663" s="3" t="str">
        <f t="shared" si="469"/>
        <v>1.35</v>
      </c>
      <c r="T663" s="3" t="str">
        <f t="shared" si="470"/>
        <v>-</v>
      </c>
      <c r="U663" s="3">
        <f t="shared" si="471"/>
        <v>195.85</v>
      </c>
      <c r="V663" s="3">
        <f t="shared" si="472"/>
        <v>-55.04</v>
      </c>
      <c r="W663" s="3">
        <f t="shared" si="473"/>
        <v>0.58169999999999988</v>
      </c>
      <c r="X663" s="85"/>
      <c r="Y663" s="3" t="str">
        <f t="shared" si="474"/>
        <v>1.35</v>
      </c>
      <c r="Z663" s="3" t="str">
        <f t="shared" si="475"/>
        <v>-</v>
      </c>
      <c r="AA663" s="3">
        <f t="shared" si="476"/>
        <v>195.85</v>
      </c>
      <c r="AB663" s="3">
        <f t="shared" si="477"/>
        <v>-55.04</v>
      </c>
      <c r="AC663" s="3">
        <f t="shared" si="478"/>
        <v>0.49859999999999993</v>
      </c>
      <c r="AD663" s="85"/>
      <c r="AE663" s="3" t="str">
        <f t="shared" si="479"/>
        <v>1.35</v>
      </c>
      <c r="AF663" s="3" t="str">
        <f t="shared" si="480"/>
        <v>-</v>
      </c>
      <c r="AG663" s="3">
        <f t="shared" si="481"/>
        <v>195.85</v>
      </c>
      <c r="AH663" s="3">
        <f t="shared" si="482"/>
        <v>-55.04</v>
      </c>
      <c r="AI663" s="3">
        <f t="shared" si="483"/>
        <v>0.41549999999999998</v>
      </c>
      <c r="AJ663" s="85"/>
      <c r="AK663" s="3" t="str">
        <f t="shared" si="484"/>
        <v>1.35</v>
      </c>
      <c r="AL663" s="3" t="str">
        <f t="shared" si="485"/>
        <v>-</v>
      </c>
      <c r="AM663" s="3">
        <f t="shared" si="486"/>
        <v>195.85</v>
      </c>
      <c r="AN663" s="3">
        <f t="shared" si="487"/>
        <v>-55.04</v>
      </c>
      <c r="AO663" s="3">
        <f t="shared" si="488"/>
        <v>0.33240000000000003</v>
      </c>
      <c r="AP663" s="85"/>
      <c r="AQ663" s="3" t="str">
        <f t="shared" si="489"/>
        <v>1.35</v>
      </c>
      <c r="AR663" s="3" t="str">
        <f t="shared" si="490"/>
        <v>-</v>
      </c>
      <c r="AS663" s="3">
        <f t="shared" si="491"/>
        <v>195.85</v>
      </c>
      <c r="AT663" s="3">
        <f t="shared" si="492"/>
        <v>-55.04</v>
      </c>
      <c r="AU663" s="3">
        <f t="shared" si="493"/>
        <v>0.24929999999999997</v>
      </c>
      <c r="AV663" s="85"/>
      <c r="AW663" s="3" t="str">
        <f t="shared" si="494"/>
        <v>1.35</v>
      </c>
      <c r="AX663" s="3" t="str">
        <f t="shared" si="495"/>
        <v>-</v>
      </c>
      <c r="AY663" s="3">
        <f t="shared" si="496"/>
        <v>195.85</v>
      </c>
      <c r="AZ663" s="3">
        <f t="shared" si="497"/>
        <v>-55.04</v>
      </c>
      <c r="BA663" s="3">
        <f t="shared" si="498"/>
        <v>0.16620000000000001</v>
      </c>
      <c r="BB663" s="85"/>
      <c r="BC663" s="3" t="str">
        <f t="shared" si="499"/>
        <v>1.35</v>
      </c>
      <c r="BD663" s="3" t="str">
        <f t="shared" si="500"/>
        <v>-</v>
      </c>
      <c r="BE663" s="3">
        <f t="shared" si="501"/>
        <v>195.85</v>
      </c>
      <c r="BF663" s="3">
        <f t="shared" si="502"/>
        <v>-55.04</v>
      </c>
      <c r="BG663" s="3">
        <f t="shared" si="503"/>
        <v>8.3100000000000007E-2</v>
      </c>
    </row>
    <row r="664" spans="1:59" x14ac:dyDescent="0.3">
      <c r="A664" s="1" t="str">
        <f>'Forward collapse simulation'!B674</f>
        <v>1.35</v>
      </c>
      <c r="B664" s="37" t="str">
        <f>IF('Forward collapse simulation'!C674="","-",'Forward collapse simulation'!C674)</f>
        <v>-</v>
      </c>
      <c r="C664" s="85">
        <f>'Forward collapse simulation'!E674</f>
        <v>191.57</v>
      </c>
      <c r="D664" s="85">
        <f>'Forward collapse simulation'!F674</f>
        <v>-69.98</v>
      </c>
      <c r="E664" s="85">
        <f>'Forward collapse simulation'!D674</f>
        <v>0.874</v>
      </c>
      <c r="F664" s="85"/>
      <c r="G664" s="3" t="str">
        <f t="shared" si="459"/>
        <v>1.35</v>
      </c>
      <c r="H664" s="3" t="str">
        <f t="shared" si="460"/>
        <v>-</v>
      </c>
      <c r="I664" s="3">
        <f t="shared" si="461"/>
        <v>191.57</v>
      </c>
      <c r="J664" s="3">
        <f t="shared" si="462"/>
        <v>-69.98</v>
      </c>
      <c r="K664" s="3">
        <f t="shared" si="463"/>
        <v>0.78659999999999997</v>
      </c>
      <c r="L664" s="85"/>
      <c r="M664" s="3" t="str">
        <f t="shared" si="464"/>
        <v>1.35</v>
      </c>
      <c r="N664" s="3" t="str">
        <f t="shared" si="465"/>
        <v>-</v>
      </c>
      <c r="O664" s="3">
        <f t="shared" si="466"/>
        <v>191.57</v>
      </c>
      <c r="P664" s="3">
        <f t="shared" si="467"/>
        <v>-69.98</v>
      </c>
      <c r="Q664" s="3">
        <f t="shared" si="468"/>
        <v>0.69920000000000004</v>
      </c>
      <c r="R664" s="85"/>
      <c r="S664" s="3" t="str">
        <f t="shared" si="469"/>
        <v>1.35</v>
      </c>
      <c r="T664" s="3" t="str">
        <f t="shared" si="470"/>
        <v>-</v>
      </c>
      <c r="U664" s="3">
        <f t="shared" si="471"/>
        <v>191.57</v>
      </c>
      <c r="V664" s="3">
        <f t="shared" si="472"/>
        <v>-69.98</v>
      </c>
      <c r="W664" s="3">
        <f t="shared" si="473"/>
        <v>0.61180000000000001</v>
      </c>
      <c r="X664" s="85"/>
      <c r="Y664" s="3" t="str">
        <f t="shared" si="474"/>
        <v>1.35</v>
      </c>
      <c r="Z664" s="3" t="str">
        <f t="shared" si="475"/>
        <v>-</v>
      </c>
      <c r="AA664" s="3">
        <f t="shared" si="476"/>
        <v>191.57</v>
      </c>
      <c r="AB664" s="3">
        <f t="shared" si="477"/>
        <v>-69.98</v>
      </c>
      <c r="AC664" s="3">
        <f t="shared" si="478"/>
        <v>0.52439999999999998</v>
      </c>
      <c r="AD664" s="85"/>
      <c r="AE664" s="3" t="str">
        <f t="shared" si="479"/>
        <v>1.35</v>
      </c>
      <c r="AF664" s="3" t="str">
        <f t="shared" si="480"/>
        <v>-</v>
      </c>
      <c r="AG664" s="3">
        <f t="shared" si="481"/>
        <v>191.57</v>
      </c>
      <c r="AH664" s="3">
        <f t="shared" si="482"/>
        <v>-69.98</v>
      </c>
      <c r="AI664" s="3">
        <f t="shared" si="483"/>
        <v>0.437</v>
      </c>
      <c r="AJ664" s="85"/>
      <c r="AK664" s="3" t="str">
        <f t="shared" si="484"/>
        <v>1.35</v>
      </c>
      <c r="AL664" s="3" t="str">
        <f t="shared" si="485"/>
        <v>-</v>
      </c>
      <c r="AM664" s="3">
        <f t="shared" si="486"/>
        <v>191.57</v>
      </c>
      <c r="AN664" s="3">
        <f t="shared" si="487"/>
        <v>-69.98</v>
      </c>
      <c r="AO664" s="3">
        <f t="shared" si="488"/>
        <v>0.34960000000000002</v>
      </c>
      <c r="AP664" s="85"/>
      <c r="AQ664" s="3" t="str">
        <f t="shared" si="489"/>
        <v>1.35</v>
      </c>
      <c r="AR664" s="3" t="str">
        <f t="shared" si="490"/>
        <v>-</v>
      </c>
      <c r="AS664" s="3">
        <f t="shared" si="491"/>
        <v>191.57</v>
      </c>
      <c r="AT664" s="3">
        <f t="shared" si="492"/>
        <v>-69.98</v>
      </c>
      <c r="AU664" s="3">
        <f t="shared" si="493"/>
        <v>0.26219999999999999</v>
      </c>
      <c r="AV664" s="85"/>
      <c r="AW664" s="3" t="str">
        <f t="shared" si="494"/>
        <v>1.35</v>
      </c>
      <c r="AX664" s="3" t="str">
        <f t="shared" si="495"/>
        <v>-</v>
      </c>
      <c r="AY664" s="3">
        <f t="shared" si="496"/>
        <v>191.57</v>
      </c>
      <c r="AZ664" s="3">
        <f t="shared" si="497"/>
        <v>-69.98</v>
      </c>
      <c r="BA664" s="3">
        <f t="shared" si="498"/>
        <v>0.17480000000000001</v>
      </c>
      <c r="BB664" s="85"/>
      <c r="BC664" s="3" t="str">
        <f t="shared" si="499"/>
        <v>1.35</v>
      </c>
      <c r="BD664" s="3" t="str">
        <f t="shared" si="500"/>
        <v>-</v>
      </c>
      <c r="BE664" s="3">
        <f t="shared" si="501"/>
        <v>191.57</v>
      </c>
      <c r="BF664" s="3">
        <f t="shared" si="502"/>
        <v>-69.98</v>
      </c>
      <c r="BG664" s="3">
        <f t="shared" si="503"/>
        <v>8.7400000000000005E-2</v>
      </c>
    </row>
    <row r="665" spans="1:59" x14ac:dyDescent="0.3">
      <c r="A665" s="1" t="str">
        <f>'Forward collapse simulation'!B675</f>
        <v>1.35</v>
      </c>
      <c r="B665" s="37" t="str">
        <f>IF('Forward collapse simulation'!C675="","-",'Forward collapse simulation'!C675)</f>
        <v>1.36</v>
      </c>
      <c r="C665" s="85">
        <f>'Forward collapse simulation'!E675</f>
        <v>79.8</v>
      </c>
      <c r="D665" s="85">
        <f>'Forward collapse simulation'!F675</f>
        <v>11.65</v>
      </c>
      <c r="E665" s="85">
        <f>'Forward collapse simulation'!D675</f>
        <v>2.48</v>
      </c>
      <c r="F665" s="85"/>
      <c r="G665" s="3" t="str">
        <f t="shared" si="459"/>
        <v>1.35</v>
      </c>
      <c r="H665" s="3" t="str">
        <f t="shared" si="460"/>
        <v>1.36</v>
      </c>
      <c r="I665" s="3">
        <f t="shared" si="461"/>
        <v>79.8</v>
      </c>
      <c r="J665" s="3">
        <f t="shared" si="462"/>
        <v>11.65</v>
      </c>
      <c r="K665" s="3">
        <f t="shared" si="463"/>
        <v>2.48</v>
      </c>
      <c r="L665" s="85"/>
      <c r="M665" s="3" t="str">
        <f t="shared" si="464"/>
        <v>1.35</v>
      </c>
      <c r="N665" s="3" t="str">
        <f t="shared" si="465"/>
        <v>1.36</v>
      </c>
      <c r="O665" s="3">
        <f t="shared" si="466"/>
        <v>79.8</v>
      </c>
      <c r="P665" s="3">
        <f t="shared" si="467"/>
        <v>11.65</v>
      </c>
      <c r="Q665" s="3">
        <f t="shared" si="468"/>
        <v>2.48</v>
      </c>
      <c r="R665" s="85"/>
      <c r="S665" s="3" t="str">
        <f t="shared" si="469"/>
        <v>1.35</v>
      </c>
      <c r="T665" s="3" t="str">
        <f t="shared" si="470"/>
        <v>1.36</v>
      </c>
      <c r="U665" s="3">
        <f t="shared" si="471"/>
        <v>79.8</v>
      </c>
      <c r="V665" s="3">
        <f t="shared" si="472"/>
        <v>11.65</v>
      </c>
      <c r="W665" s="3">
        <f t="shared" si="473"/>
        <v>2.48</v>
      </c>
      <c r="X665" s="85"/>
      <c r="Y665" s="3" t="str">
        <f t="shared" si="474"/>
        <v>1.35</v>
      </c>
      <c r="Z665" s="3" t="str">
        <f t="shared" si="475"/>
        <v>1.36</v>
      </c>
      <c r="AA665" s="3">
        <f t="shared" si="476"/>
        <v>79.8</v>
      </c>
      <c r="AB665" s="3">
        <f t="shared" si="477"/>
        <v>11.65</v>
      </c>
      <c r="AC665" s="3">
        <f t="shared" si="478"/>
        <v>2.48</v>
      </c>
      <c r="AD665" s="85"/>
      <c r="AE665" s="3" t="str">
        <f t="shared" si="479"/>
        <v>1.35</v>
      </c>
      <c r="AF665" s="3" t="str">
        <f t="shared" si="480"/>
        <v>1.36</v>
      </c>
      <c r="AG665" s="3">
        <f t="shared" si="481"/>
        <v>79.8</v>
      </c>
      <c r="AH665" s="3">
        <f t="shared" si="482"/>
        <v>11.65</v>
      </c>
      <c r="AI665" s="3">
        <f t="shared" si="483"/>
        <v>2.48</v>
      </c>
      <c r="AJ665" s="85"/>
      <c r="AK665" s="3" t="str">
        <f t="shared" si="484"/>
        <v>1.35</v>
      </c>
      <c r="AL665" s="3" t="str">
        <f t="shared" si="485"/>
        <v>1.36</v>
      </c>
      <c r="AM665" s="3">
        <f t="shared" si="486"/>
        <v>79.8</v>
      </c>
      <c r="AN665" s="3">
        <f t="shared" si="487"/>
        <v>11.65</v>
      </c>
      <c r="AO665" s="3">
        <f t="shared" si="488"/>
        <v>2.48</v>
      </c>
      <c r="AP665" s="85"/>
      <c r="AQ665" s="3" t="str">
        <f t="shared" si="489"/>
        <v>1.35</v>
      </c>
      <c r="AR665" s="3" t="str">
        <f t="shared" si="490"/>
        <v>1.36</v>
      </c>
      <c r="AS665" s="3">
        <f t="shared" si="491"/>
        <v>79.8</v>
      </c>
      <c r="AT665" s="3">
        <f t="shared" si="492"/>
        <v>11.65</v>
      </c>
      <c r="AU665" s="3">
        <f t="shared" si="493"/>
        <v>2.48</v>
      </c>
      <c r="AV665" s="85"/>
      <c r="AW665" s="3" t="str">
        <f t="shared" si="494"/>
        <v>1.35</v>
      </c>
      <c r="AX665" s="3" t="str">
        <f t="shared" si="495"/>
        <v>1.36</v>
      </c>
      <c r="AY665" s="3">
        <f t="shared" si="496"/>
        <v>79.8</v>
      </c>
      <c r="AZ665" s="3">
        <f t="shared" si="497"/>
        <v>11.65</v>
      </c>
      <c r="BA665" s="3">
        <f t="shared" si="498"/>
        <v>2.48</v>
      </c>
      <c r="BB665" s="85"/>
      <c r="BC665" s="3" t="str">
        <f t="shared" si="499"/>
        <v>1.35</v>
      </c>
      <c r="BD665" s="3" t="str">
        <f t="shared" si="500"/>
        <v>1.36</v>
      </c>
      <c r="BE665" s="3">
        <f t="shared" si="501"/>
        <v>79.8</v>
      </c>
      <c r="BF665" s="3">
        <f t="shared" si="502"/>
        <v>11.65</v>
      </c>
      <c r="BG665" s="3">
        <f t="shared" si="503"/>
        <v>2.48</v>
      </c>
    </row>
    <row r="666" spans="1:59" x14ac:dyDescent="0.3">
      <c r="A666" s="1" t="str">
        <f>'Forward collapse simulation'!B676</f>
        <v>1.30</v>
      </c>
      <c r="B666" s="37" t="str">
        <f>IF('Forward collapse simulation'!C676="","-",'Forward collapse simulation'!C676)</f>
        <v>1.31983</v>
      </c>
      <c r="C666" s="85">
        <f>'Forward collapse simulation'!E676</f>
        <v>42.43</v>
      </c>
      <c r="D666" s="85">
        <f>'Forward collapse simulation'!F676</f>
        <v>3.18</v>
      </c>
      <c r="E666" s="85">
        <f>'Forward collapse simulation'!D676</f>
        <v>5.9809999999999999</v>
      </c>
      <c r="F666" s="85"/>
      <c r="G666" s="3" t="str">
        <f t="shared" si="459"/>
        <v>1.30</v>
      </c>
      <c r="H666" s="3" t="str">
        <f t="shared" si="460"/>
        <v>1.31983</v>
      </c>
      <c r="I666" s="3">
        <f t="shared" si="461"/>
        <v>42.43</v>
      </c>
      <c r="J666" s="3">
        <f t="shared" si="462"/>
        <v>3.18</v>
      </c>
      <c r="K666" s="3">
        <f t="shared" si="463"/>
        <v>5.9809999999999999</v>
      </c>
      <c r="L666" s="85"/>
      <c r="M666" s="3" t="str">
        <f t="shared" si="464"/>
        <v>1.30</v>
      </c>
      <c r="N666" s="3" t="str">
        <f t="shared" si="465"/>
        <v>1.31983</v>
      </c>
      <c r="O666" s="3">
        <f t="shared" si="466"/>
        <v>42.43</v>
      </c>
      <c r="P666" s="3">
        <f t="shared" si="467"/>
        <v>3.18</v>
      </c>
      <c r="Q666" s="3">
        <f t="shared" si="468"/>
        <v>5.9809999999999999</v>
      </c>
      <c r="R666" s="85"/>
      <c r="S666" s="3" t="str">
        <f t="shared" si="469"/>
        <v>1.30</v>
      </c>
      <c r="T666" s="3" t="str">
        <f t="shared" si="470"/>
        <v>1.31983</v>
      </c>
      <c r="U666" s="3">
        <f t="shared" si="471"/>
        <v>42.43</v>
      </c>
      <c r="V666" s="3">
        <f t="shared" si="472"/>
        <v>3.18</v>
      </c>
      <c r="W666" s="3">
        <f t="shared" si="473"/>
        <v>5.9809999999999999</v>
      </c>
      <c r="X666" s="85"/>
      <c r="Y666" s="3" t="str">
        <f t="shared" si="474"/>
        <v>1.30</v>
      </c>
      <c r="Z666" s="3" t="str">
        <f t="shared" si="475"/>
        <v>1.31983</v>
      </c>
      <c r="AA666" s="3">
        <f t="shared" si="476"/>
        <v>42.43</v>
      </c>
      <c r="AB666" s="3">
        <f t="shared" si="477"/>
        <v>3.18</v>
      </c>
      <c r="AC666" s="3">
        <f t="shared" si="478"/>
        <v>5.9809999999999999</v>
      </c>
      <c r="AD666" s="85"/>
      <c r="AE666" s="3" t="str">
        <f t="shared" si="479"/>
        <v>1.30</v>
      </c>
      <c r="AF666" s="3" t="str">
        <f t="shared" si="480"/>
        <v>1.31983</v>
      </c>
      <c r="AG666" s="3">
        <f t="shared" si="481"/>
        <v>42.43</v>
      </c>
      <c r="AH666" s="3">
        <f t="shared" si="482"/>
        <v>3.18</v>
      </c>
      <c r="AI666" s="3">
        <f t="shared" si="483"/>
        <v>5.9809999999999999</v>
      </c>
      <c r="AJ666" s="85"/>
      <c r="AK666" s="3" t="str">
        <f t="shared" si="484"/>
        <v>1.30</v>
      </c>
      <c r="AL666" s="3" t="str">
        <f t="shared" si="485"/>
        <v>1.31983</v>
      </c>
      <c r="AM666" s="3">
        <f t="shared" si="486"/>
        <v>42.43</v>
      </c>
      <c r="AN666" s="3">
        <f t="shared" si="487"/>
        <v>3.18</v>
      </c>
      <c r="AO666" s="3">
        <f t="shared" si="488"/>
        <v>5.9809999999999999</v>
      </c>
      <c r="AP666" s="85"/>
      <c r="AQ666" s="3" t="str">
        <f t="shared" si="489"/>
        <v>1.30</v>
      </c>
      <c r="AR666" s="3" t="str">
        <f t="shared" si="490"/>
        <v>1.31983</v>
      </c>
      <c r="AS666" s="3">
        <f t="shared" si="491"/>
        <v>42.43</v>
      </c>
      <c r="AT666" s="3">
        <f t="shared" si="492"/>
        <v>3.18</v>
      </c>
      <c r="AU666" s="3">
        <f t="shared" si="493"/>
        <v>5.9809999999999999</v>
      </c>
      <c r="AV666" s="85"/>
      <c r="AW666" s="3" t="str">
        <f t="shared" si="494"/>
        <v>1.30</v>
      </c>
      <c r="AX666" s="3" t="str">
        <f t="shared" si="495"/>
        <v>1.31983</v>
      </c>
      <c r="AY666" s="3">
        <f t="shared" si="496"/>
        <v>42.43</v>
      </c>
      <c r="AZ666" s="3">
        <f t="shared" si="497"/>
        <v>3.18</v>
      </c>
      <c r="BA666" s="3">
        <f t="shared" si="498"/>
        <v>5.9809999999999999</v>
      </c>
      <c r="BB666" s="85"/>
      <c r="BC666" s="3" t="str">
        <f t="shared" si="499"/>
        <v>1.30</v>
      </c>
      <c r="BD666" s="3" t="str">
        <f t="shared" si="500"/>
        <v>1.31983</v>
      </c>
      <c r="BE666" s="3">
        <f t="shared" si="501"/>
        <v>42.43</v>
      </c>
      <c r="BF666" s="3">
        <f t="shared" si="502"/>
        <v>3.18</v>
      </c>
      <c r="BG666" s="3">
        <f t="shared" si="503"/>
        <v>5.9809999999999999</v>
      </c>
    </row>
    <row r="667" spans="1:59" x14ac:dyDescent="0.3">
      <c r="A667" s="1" t="str">
        <f>'Forward collapse simulation'!B677</f>
        <v>1.30</v>
      </c>
      <c r="B667" s="37" t="str">
        <f>IF('Forward collapse simulation'!C677="","-",'Forward collapse simulation'!C677)</f>
        <v>1.37</v>
      </c>
      <c r="C667" s="85">
        <f>'Forward collapse simulation'!E677</f>
        <v>291.64999999999998</v>
      </c>
      <c r="D667" s="85">
        <f>'Forward collapse simulation'!F677</f>
        <v>-14.5</v>
      </c>
      <c r="E667" s="85">
        <f>'Forward collapse simulation'!D677</f>
        <v>3.2869999999999999</v>
      </c>
      <c r="F667" s="85"/>
      <c r="G667" s="3" t="str">
        <f t="shared" si="459"/>
        <v>1.30</v>
      </c>
      <c r="H667" s="3" t="str">
        <f t="shared" si="460"/>
        <v>1.37</v>
      </c>
      <c r="I667" s="3">
        <f t="shared" si="461"/>
        <v>291.64999999999998</v>
      </c>
      <c r="J667" s="3">
        <f t="shared" si="462"/>
        <v>-14.5</v>
      </c>
      <c r="K667" s="3">
        <f t="shared" si="463"/>
        <v>3.2869999999999999</v>
      </c>
      <c r="L667" s="85"/>
      <c r="M667" s="3" t="str">
        <f t="shared" si="464"/>
        <v>1.30</v>
      </c>
      <c r="N667" s="3" t="str">
        <f t="shared" si="465"/>
        <v>1.37</v>
      </c>
      <c r="O667" s="3">
        <f t="shared" si="466"/>
        <v>291.64999999999998</v>
      </c>
      <c r="P667" s="3">
        <f t="shared" si="467"/>
        <v>-14.5</v>
      </c>
      <c r="Q667" s="3">
        <f t="shared" si="468"/>
        <v>3.2869999999999999</v>
      </c>
      <c r="R667" s="85"/>
      <c r="S667" s="3" t="str">
        <f t="shared" si="469"/>
        <v>1.30</v>
      </c>
      <c r="T667" s="3" t="str">
        <f t="shared" si="470"/>
        <v>1.37</v>
      </c>
      <c r="U667" s="3">
        <f t="shared" si="471"/>
        <v>291.64999999999998</v>
      </c>
      <c r="V667" s="3">
        <f t="shared" si="472"/>
        <v>-14.5</v>
      </c>
      <c r="W667" s="3">
        <f t="shared" si="473"/>
        <v>3.2869999999999999</v>
      </c>
      <c r="X667" s="85"/>
      <c r="Y667" s="3" t="str">
        <f t="shared" si="474"/>
        <v>1.30</v>
      </c>
      <c r="Z667" s="3" t="str">
        <f t="shared" si="475"/>
        <v>1.37</v>
      </c>
      <c r="AA667" s="3">
        <f t="shared" si="476"/>
        <v>291.64999999999998</v>
      </c>
      <c r="AB667" s="3">
        <f t="shared" si="477"/>
        <v>-14.5</v>
      </c>
      <c r="AC667" s="3">
        <f t="shared" si="478"/>
        <v>3.2869999999999999</v>
      </c>
      <c r="AD667" s="85"/>
      <c r="AE667" s="3" t="str">
        <f t="shared" si="479"/>
        <v>1.30</v>
      </c>
      <c r="AF667" s="3" t="str">
        <f t="shared" si="480"/>
        <v>1.37</v>
      </c>
      <c r="AG667" s="3">
        <f t="shared" si="481"/>
        <v>291.64999999999998</v>
      </c>
      <c r="AH667" s="3">
        <f t="shared" si="482"/>
        <v>-14.5</v>
      </c>
      <c r="AI667" s="3">
        <f t="shared" si="483"/>
        <v>3.2869999999999999</v>
      </c>
      <c r="AJ667" s="85"/>
      <c r="AK667" s="3" t="str">
        <f t="shared" si="484"/>
        <v>1.30</v>
      </c>
      <c r="AL667" s="3" t="str">
        <f t="shared" si="485"/>
        <v>1.37</v>
      </c>
      <c r="AM667" s="3">
        <f t="shared" si="486"/>
        <v>291.64999999999998</v>
      </c>
      <c r="AN667" s="3">
        <f t="shared" si="487"/>
        <v>-14.5</v>
      </c>
      <c r="AO667" s="3">
        <f t="shared" si="488"/>
        <v>3.2869999999999999</v>
      </c>
      <c r="AP667" s="85"/>
      <c r="AQ667" s="3" t="str">
        <f t="shared" si="489"/>
        <v>1.30</v>
      </c>
      <c r="AR667" s="3" t="str">
        <f t="shared" si="490"/>
        <v>1.37</v>
      </c>
      <c r="AS667" s="3">
        <f t="shared" si="491"/>
        <v>291.64999999999998</v>
      </c>
      <c r="AT667" s="3">
        <f t="shared" si="492"/>
        <v>-14.5</v>
      </c>
      <c r="AU667" s="3">
        <f t="shared" si="493"/>
        <v>3.2869999999999999</v>
      </c>
      <c r="AV667" s="85"/>
      <c r="AW667" s="3" t="str">
        <f t="shared" si="494"/>
        <v>1.30</v>
      </c>
      <c r="AX667" s="3" t="str">
        <f t="shared" si="495"/>
        <v>1.37</v>
      </c>
      <c r="AY667" s="3">
        <f t="shared" si="496"/>
        <v>291.64999999999998</v>
      </c>
      <c r="AZ667" s="3">
        <f t="shared" si="497"/>
        <v>-14.5</v>
      </c>
      <c r="BA667" s="3">
        <f t="shared" si="498"/>
        <v>3.2869999999999999</v>
      </c>
      <c r="BB667" s="85"/>
      <c r="BC667" s="3" t="str">
        <f t="shared" si="499"/>
        <v>1.30</v>
      </c>
      <c r="BD667" s="3" t="str">
        <f t="shared" si="500"/>
        <v>1.37</v>
      </c>
      <c r="BE667" s="3">
        <f t="shared" si="501"/>
        <v>291.64999999999998</v>
      </c>
      <c r="BF667" s="3">
        <f t="shared" si="502"/>
        <v>-14.5</v>
      </c>
      <c r="BG667" s="3">
        <f t="shared" si="503"/>
        <v>3.2869999999999999</v>
      </c>
    </row>
    <row r="668" spans="1:59" x14ac:dyDescent="0.3">
      <c r="A668" s="1" t="str">
        <f>'Forward collapse simulation'!B678</f>
        <v>1.37</v>
      </c>
      <c r="B668" s="37" t="str">
        <f>IF('Forward collapse simulation'!C678="","-",'Forward collapse simulation'!C678)</f>
        <v>1.38</v>
      </c>
      <c r="C668" s="85">
        <f>'Forward collapse simulation'!E678</f>
        <v>51.35</v>
      </c>
      <c r="D668" s="85">
        <f>'Forward collapse simulation'!F678</f>
        <v>5.75</v>
      </c>
      <c r="E668" s="85">
        <f>'Forward collapse simulation'!D678</f>
        <v>3.58</v>
      </c>
      <c r="F668" s="85"/>
      <c r="G668" s="3" t="str">
        <f t="shared" si="459"/>
        <v>1.37</v>
      </c>
      <c r="H668" s="3" t="str">
        <f t="shared" si="460"/>
        <v>1.38</v>
      </c>
      <c r="I668" s="3">
        <f t="shared" si="461"/>
        <v>51.35</v>
      </c>
      <c r="J668" s="3">
        <f t="shared" si="462"/>
        <v>5.75</v>
      </c>
      <c r="K668" s="3">
        <f t="shared" si="463"/>
        <v>3.58</v>
      </c>
      <c r="L668" s="85"/>
      <c r="M668" s="3" t="str">
        <f t="shared" si="464"/>
        <v>1.37</v>
      </c>
      <c r="N668" s="3" t="str">
        <f t="shared" si="465"/>
        <v>1.38</v>
      </c>
      <c r="O668" s="3">
        <f t="shared" si="466"/>
        <v>51.35</v>
      </c>
      <c r="P668" s="3">
        <f t="shared" si="467"/>
        <v>5.75</v>
      </c>
      <c r="Q668" s="3">
        <f t="shared" si="468"/>
        <v>3.58</v>
      </c>
      <c r="R668" s="85"/>
      <c r="S668" s="3" t="str">
        <f t="shared" si="469"/>
        <v>1.37</v>
      </c>
      <c r="T668" s="3" t="str">
        <f t="shared" si="470"/>
        <v>1.38</v>
      </c>
      <c r="U668" s="3">
        <f t="shared" si="471"/>
        <v>51.35</v>
      </c>
      <c r="V668" s="3">
        <f t="shared" si="472"/>
        <v>5.75</v>
      </c>
      <c r="W668" s="3">
        <f t="shared" si="473"/>
        <v>3.58</v>
      </c>
      <c r="X668" s="85"/>
      <c r="Y668" s="3" t="str">
        <f t="shared" si="474"/>
        <v>1.37</v>
      </c>
      <c r="Z668" s="3" t="str">
        <f t="shared" si="475"/>
        <v>1.38</v>
      </c>
      <c r="AA668" s="3">
        <f t="shared" si="476"/>
        <v>51.35</v>
      </c>
      <c r="AB668" s="3">
        <f t="shared" si="477"/>
        <v>5.75</v>
      </c>
      <c r="AC668" s="3">
        <f t="shared" si="478"/>
        <v>3.58</v>
      </c>
      <c r="AD668" s="85"/>
      <c r="AE668" s="3" t="str">
        <f t="shared" si="479"/>
        <v>1.37</v>
      </c>
      <c r="AF668" s="3" t="str">
        <f t="shared" si="480"/>
        <v>1.38</v>
      </c>
      <c r="AG668" s="3">
        <f t="shared" si="481"/>
        <v>51.35</v>
      </c>
      <c r="AH668" s="3">
        <f t="shared" si="482"/>
        <v>5.75</v>
      </c>
      <c r="AI668" s="3">
        <f t="shared" si="483"/>
        <v>3.58</v>
      </c>
      <c r="AJ668" s="85"/>
      <c r="AK668" s="3" t="str">
        <f t="shared" si="484"/>
        <v>1.37</v>
      </c>
      <c r="AL668" s="3" t="str">
        <f t="shared" si="485"/>
        <v>1.38</v>
      </c>
      <c r="AM668" s="3">
        <f t="shared" si="486"/>
        <v>51.35</v>
      </c>
      <c r="AN668" s="3">
        <f t="shared" si="487"/>
        <v>5.75</v>
      </c>
      <c r="AO668" s="3">
        <f t="shared" si="488"/>
        <v>3.58</v>
      </c>
      <c r="AP668" s="85"/>
      <c r="AQ668" s="3" t="str">
        <f t="shared" si="489"/>
        <v>1.37</v>
      </c>
      <c r="AR668" s="3" t="str">
        <f t="shared" si="490"/>
        <v>1.38</v>
      </c>
      <c r="AS668" s="3">
        <f t="shared" si="491"/>
        <v>51.35</v>
      </c>
      <c r="AT668" s="3">
        <f t="shared" si="492"/>
        <v>5.75</v>
      </c>
      <c r="AU668" s="3">
        <f t="shared" si="493"/>
        <v>3.58</v>
      </c>
      <c r="AV668" s="85"/>
      <c r="AW668" s="3" t="str">
        <f t="shared" si="494"/>
        <v>1.37</v>
      </c>
      <c r="AX668" s="3" t="str">
        <f t="shared" si="495"/>
        <v>1.38</v>
      </c>
      <c r="AY668" s="3">
        <f t="shared" si="496"/>
        <v>51.35</v>
      </c>
      <c r="AZ668" s="3">
        <f t="shared" si="497"/>
        <v>5.75</v>
      </c>
      <c r="BA668" s="3">
        <f t="shared" si="498"/>
        <v>3.58</v>
      </c>
      <c r="BB668" s="85"/>
      <c r="BC668" s="3" t="str">
        <f t="shared" si="499"/>
        <v>1.37</v>
      </c>
      <c r="BD668" s="3" t="str">
        <f t="shared" si="500"/>
        <v>1.38</v>
      </c>
      <c r="BE668" s="3">
        <f t="shared" si="501"/>
        <v>51.35</v>
      </c>
      <c r="BF668" s="3">
        <f t="shared" si="502"/>
        <v>5.75</v>
      </c>
      <c r="BG668" s="3">
        <f t="shared" si="503"/>
        <v>3.58</v>
      </c>
    </row>
    <row r="669" spans="1:59" x14ac:dyDescent="0.3">
      <c r="A669" s="1" t="str">
        <f>'Forward collapse simulation'!B679</f>
        <v>1.37</v>
      </c>
      <c r="B669" s="37" t="str">
        <f>IF('Forward collapse simulation'!C679="","-",'Forward collapse simulation'!C679)</f>
        <v>1.39</v>
      </c>
      <c r="C669" s="85">
        <f>'Forward collapse simulation'!E679</f>
        <v>282.47000000000003</v>
      </c>
      <c r="D669" s="85">
        <f>'Forward collapse simulation'!F679</f>
        <v>8.23</v>
      </c>
      <c r="E669" s="85">
        <f>'Forward collapse simulation'!D679</f>
        <v>2.0830000000000002</v>
      </c>
      <c r="F669" s="85"/>
      <c r="G669" s="3" t="str">
        <f t="shared" si="459"/>
        <v>1.37</v>
      </c>
      <c r="H669" s="3" t="str">
        <f t="shared" si="460"/>
        <v>1.39</v>
      </c>
      <c r="I669" s="3">
        <f t="shared" si="461"/>
        <v>282.47000000000003</v>
      </c>
      <c r="J669" s="3">
        <f t="shared" si="462"/>
        <v>8.23</v>
      </c>
      <c r="K669" s="3">
        <f t="shared" si="463"/>
        <v>2.0830000000000002</v>
      </c>
      <c r="L669" s="85"/>
      <c r="M669" s="3" t="str">
        <f t="shared" si="464"/>
        <v>1.37</v>
      </c>
      <c r="N669" s="3" t="str">
        <f t="shared" si="465"/>
        <v>1.39</v>
      </c>
      <c r="O669" s="3">
        <f t="shared" si="466"/>
        <v>282.47000000000003</v>
      </c>
      <c r="P669" s="3">
        <f t="shared" si="467"/>
        <v>8.23</v>
      </c>
      <c r="Q669" s="3">
        <f t="shared" si="468"/>
        <v>2.0830000000000002</v>
      </c>
      <c r="R669" s="85"/>
      <c r="S669" s="3" t="str">
        <f t="shared" si="469"/>
        <v>1.37</v>
      </c>
      <c r="T669" s="3" t="str">
        <f t="shared" si="470"/>
        <v>1.39</v>
      </c>
      <c r="U669" s="3">
        <f t="shared" si="471"/>
        <v>282.47000000000003</v>
      </c>
      <c r="V669" s="3">
        <f t="shared" si="472"/>
        <v>8.23</v>
      </c>
      <c r="W669" s="3">
        <f t="shared" si="473"/>
        <v>2.0830000000000002</v>
      </c>
      <c r="X669" s="85"/>
      <c r="Y669" s="3" t="str">
        <f t="shared" si="474"/>
        <v>1.37</v>
      </c>
      <c r="Z669" s="3" t="str">
        <f t="shared" si="475"/>
        <v>1.39</v>
      </c>
      <c r="AA669" s="3">
        <f t="shared" si="476"/>
        <v>282.47000000000003</v>
      </c>
      <c r="AB669" s="3">
        <f t="shared" si="477"/>
        <v>8.23</v>
      </c>
      <c r="AC669" s="3">
        <f t="shared" si="478"/>
        <v>2.0830000000000002</v>
      </c>
      <c r="AD669" s="85"/>
      <c r="AE669" s="3" t="str">
        <f t="shared" si="479"/>
        <v>1.37</v>
      </c>
      <c r="AF669" s="3" t="str">
        <f t="shared" si="480"/>
        <v>1.39</v>
      </c>
      <c r="AG669" s="3">
        <f t="shared" si="481"/>
        <v>282.47000000000003</v>
      </c>
      <c r="AH669" s="3">
        <f t="shared" si="482"/>
        <v>8.23</v>
      </c>
      <c r="AI669" s="3">
        <f t="shared" si="483"/>
        <v>2.0830000000000002</v>
      </c>
      <c r="AJ669" s="85"/>
      <c r="AK669" s="3" t="str">
        <f t="shared" si="484"/>
        <v>1.37</v>
      </c>
      <c r="AL669" s="3" t="str">
        <f t="shared" si="485"/>
        <v>1.39</v>
      </c>
      <c r="AM669" s="3">
        <f t="shared" si="486"/>
        <v>282.47000000000003</v>
      </c>
      <c r="AN669" s="3">
        <f t="shared" si="487"/>
        <v>8.23</v>
      </c>
      <c r="AO669" s="3">
        <f t="shared" si="488"/>
        <v>2.0830000000000002</v>
      </c>
      <c r="AP669" s="85"/>
      <c r="AQ669" s="3" t="str">
        <f t="shared" si="489"/>
        <v>1.37</v>
      </c>
      <c r="AR669" s="3" t="str">
        <f t="shared" si="490"/>
        <v>1.39</v>
      </c>
      <c r="AS669" s="3">
        <f t="shared" si="491"/>
        <v>282.47000000000003</v>
      </c>
      <c r="AT669" s="3">
        <f t="shared" si="492"/>
        <v>8.23</v>
      </c>
      <c r="AU669" s="3">
        <f t="shared" si="493"/>
        <v>2.0830000000000002</v>
      </c>
      <c r="AV669" s="85"/>
      <c r="AW669" s="3" t="str">
        <f t="shared" si="494"/>
        <v>1.37</v>
      </c>
      <c r="AX669" s="3" t="str">
        <f t="shared" si="495"/>
        <v>1.39</v>
      </c>
      <c r="AY669" s="3">
        <f t="shared" si="496"/>
        <v>282.47000000000003</v>
      </c>
      <c r="AZ669" s="3">
        <f t="shared" si="497"/>
        <v>8.23</v>
      </c>
      <c r="BA669" s="3">
        <f t="shared" si="498"/>
        <v>2.0830000000000002</v>
      </c>
      <c r="BB669" s="85"/>
      <c r="BC669" s="3" t="str">
        <f t="shared" si="499"/>
        <v>1.37</v>
      </c>
      <c r="BD669" s="3" t="str">
        <f t="shared" si="500"/>
        <v>1.39</v>
      </c>
      <c r="BE669" s="3">
        <f t="shared" si="501"/>
        <v>282.47000000000003</v>
      </c>
      <c r="BF669" s="3">
        <f t="shared" si="502"/>
        <v>8.23</v>
      </c>
      <c r="BG669" s="3">
        <f t="shared" si="503"/>
        <v>2.0830000000000002</v>
      </c>
    </row>
    <row r="670" spans="1:59" x14ac:dyDescent="0.3">
      <c r="A670" s="1" t="str">
        <f>'Forward collapse simulation'!B680</f>
        <v>1.39</v>
      </c>
      <c r="B670" s="37" t="str">
        <f>IF('Forward collapse simulation'!C680="","-",'Forward collapse simulation'!C680)</f>
        <v>-</v>
      </c>
      <c r="C670" s="85">
        <f>'Forward collapse simulation'!E680</f>
        <v>189.88</v>
      </c>
      <c r="D670" s="85">
        <f>'Forward collapse simulation'!F680</f>
        <v>-59.11</v>
      </c>
      <c r="E670" s="85">
        <f>'Forward collapse simulation'!D680</f>
        <v>0.30599999999999999</v>
      </c>
      <c r="F670" s="85"/>
      <c r="G670" s="3" t="str">
        <f t="shared" si="459"/>
        <v>1.39</v>
      </c>
      <c r="H670" s="3" t="str">
        <f t="shared" si="460"/>
        <v>-</v>
      </c>
      <c r="I670" s="3">
        <f t="shared" si="461"/>
        <v>189.88</v>
      </c>
      <c r="J670" s="3">
        <f t="shared" si="462"/>
        <v>-59.11</v>
      </c>
      <c r="K670" s="3">
        <f t="shared" si="463"/>
        <v>0.27539999999999998</v>
      </c>
      <c r="L670" s="85"/>
      <c r="M670" s="3" t="str">
        <f t="shared" si="464"/>
        <v>1.39</v>
      </c>
      <c r="N670" s="3" t="str">
        <f t="shared" si="465"/>
        <v>-</v>
      </c>
      <c r="O670" s="3">
        <f t="shared" si="466"/>
        <v>189.88</v>
      </c>
      <c r="P670" s="3">
        <f t="shared" si="467"/>
        <v>-59.11</v>
      </c>
      <c r="Q670" s="3">
        <f t="shared" si="468"/>
        <v>0.24480000000000002</v>
      </c>
      <c r="R670" s="85"/>
      <c r="S670" s="3" t="str">
        <f t="shared" si="469"/>
        <v>1.39</v>
      </c>
      <c r="T670" s="3" t="str">
        <f t="shared" si="470"/>
        <v>-</v>
      </c>
      <c r="U670" s="3">
        <f t="shared" si="471"/>
        <v>189.88</v>
      </c>
      <c r="V670" s="3">
        <f t="shared" si="472"/>
        <v>-59.11</v>
      </c>
      <c r="W670" s="3">
        <f t="shared" si="473"/>
        <v>0.21419999999999997</v>
      </c>
      <c r="X670" s="85"/>
      <c r="Y670" s="3" t="str">
        <f t="shared" si="474"/>
        <v>1.39</v>
      </c>
      <c r="Z670" s="3" t="str">
        <f t="shared" si="475"/>
        <v>-</v>
      </c>
      <c r="AA670" s="3">
        <f t="shared" si="476"/>
        <v>189.88</v>
      </c>
      <c r="AB670" s="3">
        <f t="shared" si="477"/>
        <v>-59.11</v>
      </c>
      <c r="AC670" s="3">
        <f t="shared" si="478"/>
        <v>0.18359999999999999</v>
      </c>
      <c r="AD670" s="85"/>
      <c r="AE670" s="3" t="str">
        <f t="shared" si="479"/>
        <v>1.39</v>
      </c>
      <c r="AF670" s="3" t="str">
        <f t="shared" si="480"/>
        <v>-</v>
      </c>
      <c r="AG670" s="3">
        <f t="shared" si="481"/>
        <v>189.88</v>
      </c>
      <c r="AH670" s="3">
        <f t="shared" si="482"/>
        <v>-59.11</v>
      </c>
      <c r="AI670" s="3">
        <f t="shared" si="483"/>
        <v>0.153</v>
      </c>
      <c r="AJ670" s="85"/>
      <c r="AK670" s="3" t="str">
        <f t="shared" si="484"/>
        <v>1.39</v>
      </c>
      <c r="AL670" s="3" t="str">
        <f t="shared" si="485"/>
        <v>-</v>
      </c>
      <c r="AM670" s="3">
        <f t="shared" si="486"/>
        <v>189.88</v>
      </c>
      <c r="AN670" s="3">
        <f t="shared" si="487"/>
        <v>-59.11</v>
      </c>
      <c r="AO670" s="3">
        <f t="shared" si="488"/>
        <v>0.12240000000000001</v>
      </c>
      <c r="AP670" s="85"/>
      <c r="AQ670" s="3" t="str">
        <f t="shared" si="489"/>
        <v>1.39</v>
      </c>
      <c r="AR670" s="3" t="str">
        <f t="shared" si="490"/>
        <v>-</v>
      </c>
      <c r="AS670" s="3">
        <f t="shared" si="491"/>
        <v>189.88</v>
      </c>
      <c r="AT670" s="3">
        <f t="shared" si="492"/>
        <v>-59.11</v>
      </c>
      <c r="AU670" s="3">
        <f t="shared" si="493"/>
        <v>9.1799999999999993E-2</v>
      </c>
      <c r="AV670" s="85"/>
      <c r="AW670" s="3" t="str">
        <f t="shared" si="494"/>
        <v>1.39</v>
      </c>
      <c r="AX670" s="3" t="str">
        <f t="shared" si="495"/>
        <v>-</v>
      </c>
      <c r="AY670" s="3">
        <f t="shared" si="496"/>
        <v>189.88</v>
      </c>
      <c r="AZ670" s="3">
        <f t="shared" si="497"/>
        <v>-59.11</v>
      </c>
      <c r="BA670" s="3">
        <f t="shared" si="498"/>
        <v>6.1200000000000004E-2</v>
      </c>
      <c r="BB670" s="85"/>
      <c r="BC670" s="3" t="str">
        <f t="shared" si="499"/>
        <v>1.39</v>
      </c>
      <c r="BD670" s="3" t="str">
        <f t="shared" si="500"/>
        <v>-</v>
      </c>
      <c r="BE670" s="3">
        <f t="shared" si="501"/>
        <v>189.88</v>
      </c>
      <c r="BF670" s="3">
        <f t="shared" si="502"/>
        <v>-59.11</v>
      </c>
      <c r="BG670" s="3">
        <f t="shared" si="503"/>
        <v>3.0600000000000002E-2</v>
      </c>
    </row>
    <row r="671" spans="1:59" x14ac:dyDescent="0.3">
      <c r="A671" s="1" t="str">
        <f>'Forward collapse simulation'!B681</f>
        <v>1.39</v>
      </c>
      <c r="B671" s="37" t="str">
        <f>IF('Forward collapse simulation'!C681="","-",'Forward collapse simulation'!C681)</f>
        <v>-</v>
      </c>
      <c r="C671" s="85">
        <f>'Forward collapse simulation'!E681</f>
        <v>189.65</v>
      </c>
      <c r="D671" s="85">
        <f>'Forward collapse simulation'!F681</f>
        <v>-25.99</v>
      </c>
      <c r="E671" s="85">
        <f>'Forward collapse simulation'!D681</f>
        <v>0.51100000000000001</v>
      </c>
      <c r="F671" s="85"/>
      <c r="G671" s="3" t="str">
        <f t="shared" si="459"/>
        <v>1.39</v>
      </c>
      <c r="H671" s="3" t="str">
        <f t="shared" si="460"/>
        <v>-</v>
      </c>
      <c r="I671" s="3">
        <f t="shared" si="461"/>
        <v>189.65</v>
      </c>
      <c r="J671" s="3">
        <f t="shared" si="462"/>
        <v>-25.99</v>
      </c>
      <c r="K671" s="3">
        <f t="shared" si="463"/>
        <v>0.45990000000000003</v>
      </c>
      <c r="L671" s="85"/>
      <c r="M671" s="3" t="str">
        <f t="shared" si="464"/>
        <v>1.39</v>
      </c>
      <c r="N671" s="3" t="str">
        <f t="shared" si="465"/>
        <v>-</v>
      </c>
      <c r="O671" s="3">
        <f t="shared" si="466"/>
        <v>189.65</v>
      </c>
      <c r="P671" s="3">
        <f t="shared" si="467"/>
        <v>-25.99</v>
      </c>
      <c r="Q671" s="3">
        <f t="shared" si="468"/>
        <v>0.40880000000000005</v>
      </c>
      <c r="R671" s="85"/>
      <c r="S671" s="3" t="str">
        <f t="shared" si="469"/>
        <v>1.39</v>
      </c>
      <c r="T671" s="3" t="str">
        <f t="shared" si="470"/>
        <v>-</v>
      </c>
      <c r="U671" s="3">
        <f t="shared" si="471"/>
        <v>189.65</v>
      </c>
      <c r="V671" s="3">
        <f t="shared" si="472"/>
        <v>-25.99</v>
      </c>
      <c r="W671" s="3">
        <f t="shared" si="473"/>
        <v>0.35769999999999996</v>
      </c>
      <c r="X671" s="85"/>
      <c r="Y671" s="3" t="str">
        <f t="shared" si="474"/>
        <v>1.39</v>
      </c>
      <c r="Z671" s="3" t="str">
        <f t="shared" si="475"/>
        <v>-</v>
      </c>
      <c r="AA671" s="3">
        <f t="shared" si="476"/>
        <v>189.65</v>
      </c>
      <c r="AB671" s="3">
        <f t="shared" si="477"/>
        <v>-25.99</v>
      </c>
      <c r="AC671" s="3">
        <f t="shared" si="478"/>
        <v>0.30659999999999998</v>
      </c>
      <c r="AD671" s="85"/>
      <c r="AE671" s="3" t="str">
        <f t="shared" si="479"/>
        <v>1.39</v>
      </c>
      <c r="AF671" s="3" t="str">
        <f t="shared" si="480"/>
        <v>-</v>
      </c>
      <c r="AG671" s="3">
        <f t="shared" si="481"/>
        <v>189.65</v>
      </c>
      <c r="AH671" s="3">
        <f t="shared" si="482"/>
        <v>-25.99</v>
      </c>
      <c r="AI671" s="3">
        <f t="shared" si="483"/>
        <v>0.2555</v>
      </c>
      <c r="AJ671" s="85"/>
      <c r="AK671" s="3" t="str">
        <f t="shared" si="484"/>
        <v>1.39</v>
      </c>
      <c r="AL671" s="3" t="str">
        <f t="shared" si="485"/>
        <v>-</v>
      </c>
      <c r="AM671" s="3">
        <f t="shared" si="486"/>
        <v>189.65</v>
      </c>
      <c r="AN671" s="3">
        <f t="shared" si="487"/>
        <v>-25.99</v>
      </c>
      <c r="AO671" s="3">
        <f t="shared" si="488"/>
        <v>0.20440000000000003</v>
      </c>
      <c r="AP671" s="85"/>
      <c r="AQ671" s="3" t="str">
        <f t="shared" si="489"/>
        <v>1.39</v>
      </c>
      <c r="AR671" s="3" t="str">
        <f t="shared" si="490"/>
        <v>-</v>
      </c>
      <c r="AS671" s="3">
        <f t="shared" si="491"/>
        <v>189.65</v>
      </c>
      <c r="AT671" s="3">
        <f t="shared" si="492"/>
        <v>-25.99</v>
      </c>
      <c r="AU671" s="3">
        <f t="shared" si="493"/>
        <v>0.15329999999999999</v>
      </c>
      <c r="AV671" s="85"/>
      <c r="AW671" s="3" t="str">
        <f t="shared" si="494"/>
        <v>1.39</v>
      </c>
      <c r="AX671" s="3" t="str">
        <f t="shared" si="495"/>
        <v>-</v>
      </c>
      <c r="AY671" s="3">
        <f t="shared" si="496"/>
        <v>189.65</v>
      </c>
      <c r="AZ671" s="3">
        <f t="shared" si="497"/>
        <v>-25.99</v>
      </c>
      <c r="BA671" s="3">
        <f t="shared" si="498"/>
        <v>0.10220000000000001</v>
      </c>
      <c r="BB671" s="85"/>
      <c r="BC671" s="3" t="str">
        <f t="shared" si="499"/>
        <v>1.39</v>
      </c>
      <c r="BD671" s="3" t="str">
        <f t="shared" si="500"/>
        <v>-</v>
      </c>
      <c r="BE671" s="3">
        <f t="shared" si="501"/>
        <v>189.65</v>
      </c>
      <c r="BF671" s="3">
        <f t="shared" si="502"/>
        <v>-25.99</v>
      </c>
      <c r="BG671" s="3">
        <f t="shared" si="503"/>
        <v>5.1100000000000007E-2</v>
      </c>
    </row>
    <row r="672" spans="1:59" x14ac:dyDescent="0.3">
      <c r="A672" s="1" t="str">
        <f>'Forward collapse simulation'!B682</f>
        <v>1.39</v>
      </c>
      <c r="B672" s="37" t="str">
        <f>IF('Forward collapse simulation'!C682="","-",'Forward collapse simulation'!C682)</f>
        <v>-</v>
      </c>
      <c r="C672" s="85">
        <f>'Forward collapse simulation'!E682</f>
        <v>188.69</v>
      </c>
      <c r="D672" s="85">
        <f>'Forward collapse simulation'!F682</f>
        <v>18.600000000000001</v>
      </c>
      <c r="E672" s="85">
        <f>'Forward collapse simulation'!D682</f>
        <v>0.39800000000000002</v>
      </c>
      <c r="F672" s="85"/>
      <c r="G672" s="3" t="str">
        <f t="shared" si="459"/>
        <v>1.39</v>
      </c>
      <c r="H672" s="3" t="str">
        <f t="shared" si="460"/>
        <v>-</v>
      </c>
      <c r="I672" s="3">
        <f t="shared" si="461"/>
        <v>188.69</v>
      </c>
      <c r="J672" s="3">
        <f t="shared" si="462"/>
        <v>18.600000000000001</v>
      </c>
      <c r="K672" s="3">
        <f t="shared" si="463"/>
        <v>0.35820000000000002</v>
      </c>
      <c r="L672" s="85"/>
      <c r="M672" s="3" t="str">
        <f t="shared" si="464"/>
        <v>1.39</v>
      </c>
      <c r="N672" s="3" t="str">
        <f t="shared" si="465"/>
        <v>-</v>
      </c>
      <c r="O672" s="3">
        <f t="shared" si="466"/>
        <v>188.69</v>
      </c>
      <c r="P672" s="3">
        <f t="shared" si="467"/>
        <v>18.600000000000001</v>
      </c>
      <c r="Q672" s="3">
        <f t="shared" si="468"/>
        <v>0.31840000000000002</v>
      </c>
      <c r="R672" s="85"/>
      <c r="S672" s="3" t="str">
        <f t="shared" si="469"/>
        <v>1.39</v>
      </c>
      <c r="T672" s="3" t="str">
        <f t="shared" si="470"/>
        <v>-</v>
      </c>
      <c r="U672" s="3">
        <f t="shared" si="471"/>
        <v>188.69</v>
      </c>
      <c r="V672" s="3">
        <f t="shared" si="472"/>
        <v>18.600000000000001</v>
      </c>
      <c r="W672" s="3">
        <f t="shared" si="473"/>
        <v>0.27860000000000001</v>
      </c>
      <c r="X672" s="85"/>
      <c r="Y672" s="3" t="str">
        <f t="shared" si="474"/>
        <v>1.39</v>
      </c>
      <c r="Z672" s="3" t="str">
        <f t="shared" si="475"/>
        <v>-</v>
      </c>
      <c r="AA672" s="3">
        <f t="shared" si="476"/>
        <v>188.69</v>
      </c>
      <c r="AB672" s="3">
        <f t="shared" si="477"/>
        <v>18.600000000000001</v>
      </c>
      <c r="AC672" s="3">
        <f t="shared" si="478"/>
        <v>0.23880000000000001</v>
      </c>
      <c r="AD672" s="85"/>
      <c r="AE672" s="3" t="str">
        <f t="shared" si="479"/>
        <v>1.39</v>
      </c>
      <c r="AF672" s="3" t="str">
        <f t="shared" si="480"/>
        <v>-</v>
      </c>
      <c r="AG672" s="3">
        <f t="shared" si="481"/>
        <v>188.69</v>
      </c>
      <c r="AH672" s="3">
        <f t="shared" si="482"/>
        <v>18.600000000000001</v>
      </c>
      <c r="AI672" s="3">
        <f t="shared" si="483"/>
        <v>0.19900000000000001</v>
      </c>
      <c r="AJ672" s="85"/>
      <c r="AK672" s="3" t="str">
        <f t="shared" si="484"/>
        <v>1.39</v>
      </c>
      <c r="AL672" s="3" t="str">
        <f t="shared" si="485"/>
        <v>-</v>
      </c>
      <c r="AM672" s="3">
        <f t="shared" si="486"/>
        <v>188.69</v>
      </c>
      <c r="AN672" s="3">
        <f t="shared" si="487"/>
        <v>18.600000000000001</v>
      </c>
      <c r="AO672" s="3">
        <f t="shared" si="488"/>
        <v>0.15920000000000001</v>
      </c>
      <c r="AP672" s="85"/>
      <c r="AQ672" s="3" t="str">
        <f t="shared" si="489"/>
        <v>1.39</v>
      </c>
      <c r="AR672" s="3" t="str">
        <f t="shared" si="490"/>
        <v>-</v>
      </c>
      <c r="AS672" s="3">
        <f t="shared" si="491"/>
        <v>188.69</v>
      </c>
      <c r="AT672" s="3">
        <f t="shared" si="492"/>
        <v>18.600000000000001</v>
      </c>
      <c r="AU672" s="3">
        <f t="shared" si="493"/>
        <v>0.11940000000000001</v>
      </c>
      <c r="AV672" s="85"/>
      <c r="AW672" s="3" t="str">
        <f t="shared" si="494"/>
        <v>1.39</v>
      </c>
      <c r="AX672" s="3" t="str">
        <f t="shared" si="495"/>
        <v>-</v>
      </c>
      <c r="AY672" s="3">
        <f t="shared" si="496"/>
        <v>188.69</v>
      </c>
      <c r="AZ672" s="3">
        <f t="shared" si="497"/>
        <v>18.600000000000001</v>
      </c>
      <c r="BA672" s="3">
        <f t="shared" si="498"/>
        <v>7.9600000000000004E-2</v>
      </c>
      <c r="BB672" s="85"/>
      <c r="BC672" s="3" t="str">
        <f t="shared" si="499"/>
        <v>1.39</v>
      </c>
      <c r="BD672" s="3" t="str">
        <f t="shared" si="500"/>
        <v>-</v>
      </c>
      <c r="BE672" s="3">
        <f t="shared" si="501"/>
        <v>188.69</v>
      </c>
      <c r="BF672" s="3">
        <f t="shared" si="502"/>
        <v>18.600000000000001</v>
      </c>
      <c r="BG672" s="3">
        <f t="shared" si="503"/>
        <v>3.9800000000000002E-2</v>
      </c>
    </row>
    <row r="673" spans="1:59" x14ac:dyDescent="0.3">
      <c r="A673" s="1" t="str">
        <f>'Forward collapse simulation'!B683</f>
        <v>1.39</v>
      </c>
      <c r="B673" s="37" t="str">
        <f>IF('Forward collapse simulation'!C683="","-",'Forward collapse simulation'!C683)</f>
        <v>-</v>
      </c>
      <c r="C673" s="85">
        <f>'Forward collapse simulation'!E683</f>
        <v>194.18</v>
      </c>
      <c r="D673" s="85">
        <f>'Forward collapse simulation'!F683</f>
        <v>58.56</v>
      </c>
      <c r="E673" s="85">
        <f>'Forward collapse simulation'!D683</f>
        <v>0.55600000000000005</v>
      </c>
      <c r="F673" s="85"/>
      <c r="G673" s="3" t="str">
        <f t="shared" si="459"/>
        <v>1.39</v>
      </c>
      <c r="H673" s="3" t="str">
        <f t="shared" si="460"/>
        <v>-</v>
      </c>
      <c r="I673" s="3">
        <f t="shared" si="461"/>
        <v>194.18</v>
      </c>
      <c r="J673" s="3">
        <f t="shared" si="462"/>
        <v>58.56</v>
      </c>
      <c r="K673" s="3">
        <f t="shared" si="463"/>
        <v>0.50040000000000007</v>
      </c>
      <c r="L673" s="85"/>
      <c r="M673" s="3" t="str">
        <f t="shared" si="464"/>
        <v>1.39</v>
      </c>
      <c r="N673" s="3" t="str">
        <f t="shared" si="465"/>
        <v>-</v>
      </c>
      <c r="O673" s="3">
        <f t="shared" si="466"/>
        <v>194.18</v>
      </c>
      <c r="P673" s="3">
        <f t="shared" si="467"/>
        <v>58.56</v>
      </c>
      <c r="Q673" s="3">
        <f t="shared" si="468"/>
        <v>0.44480000000000008</v>
      </c>
      <c r="R673" s="85"/>
      <c r="S673" s="3" t="str">
        <f t="shared" si="469"/>
        <v>1.39</v>
      </c>
      <c r="T673" s="3" t="str">
        <f t="shared" si="470"/>
        <v>-</v>
      </c>
      <c r="U673" s="3">
        <f t="shared" si="471"/>
        <v>194.18</v>
      </c>
      <c r="V673" s="3">
        <f t="shared" si="472"/>
        <v>58.56</v>
      </c>
      <c r="W673" s="3">
        <f t="shared" si="473"/>
        <v>0.38919999999999999</v>
      </c>
      <c r="X673" s="85"/>
      <c r="Y673" s="3" t="str">
        <f t="shared" si="474"/>
        <v>1.39</v>
      </c>
      <c r="Z673" s="3" t="str">
        <f t="shared" si="475"/>
        <v>-</v>
      </c>
      <c r="AA673" s="3">
        <f t="shared" si="476"/>
        <v>194.18</v>
      </c>
      <c r="AB673" s="3">
        <f t="shared" si="477"/>
        <v>58.56</v>
      </c>
      <c r="AC673" s="3">
        <f t="shared" si="478"/>
        <v>0.33360000000000001</v>
      </c>
      <c r="AD673" s="85"/>
      <c r="AE673" s="3" t="str">
        <f t="shared" si="479"/>
        <v>1.39</v>
      </c>
      <c r="AF673" s="3" t="str">
        <f t="shared" si="480"/>
        <v>-</v>
      </c>
      <c r="AG673" s="3">
        <f t="shared" si="481"/>
        <v>194.18</v>
      </c>
      <c r="AH673" s="3">
        <f t="shared" si="482"/>
        <v>58.56</v>
      </c>
      <c r="AI673" s="3">
        <f t="shared" si="483"/>
        <v>0.27800000000000002</v>
      </c>
      <c r="AJ673" s="85"/>
      <c r="AK673" s="3" t="str">
        <f t="shared" si="484"/>
        <v>1.39</v>
      </c>
      <c r="AL673" s="3" t="str">
        <f t="shared" si="485"/>
        <v>-</v>
      </c>
      <c r="AM673" s="3">
        <f t="shared" si="486"/>
        <v>194.18</v>
      </c>
      <c r="AN673" s="3">
        <f t="shared" si="487"/>
        <v>58.56</v>
      </c>
      <c r="AO673" s="3">
        <f t="shared" si="488"/>
        <v>0.22240000000000004</v>
      </c>
      <c r="AP673" s="85"/>
      <c r="AQ673" s="3" t="str">
        <f t="shared" si="489"/>
        <v>1.39</v>
      </c>
      <c r="AR673" s="3" t="str">
        <f t="shared" si="490"/>
        <v>-</v>
      </c>
      <c r="AS673" s="3">
        <f t="shared" si="491"/>
        <v>194.18</v>
      </c>
      <c r="AT673" s="3">
        <f t="shared" si="492"/>
        <v>58.56</v>
      </c>
      <c r="AU673" s="3">
        <f t="shared" si="493"/>
        <v>0.1668</v>
      </c>
      <c r="AV673" s="85"/>
      <c r="AW673" s="3" t="str">
        <f t="shared" si="494"/>
        <v>1.39</v>
      </c>
      <c r="AX673" s="3" t="str">
        <f t="shared" si="495"/>
        <v>-</v>
      </c>
      <c r="AY673" s="3">
        <f t="shared" si="496"/>
        <v>194.18</v>
      </c>
      <c r="AZ673" s="3">
        <f t="shared" si="497"/>
        <v>58.56</v>
      </c>
      <c r="BA673" s="3">
        <f t="shared" si="498"/>
        <v>0.11120000000000002</v>
      </c>
      <c r="BB673" s="85"/>
      <c r="BC673" s="3" t="str">
        <f t="shared" si="499"/>
        <v>1.39</v>
      </c>
      <c r="BD673" s="3" t="str">
        <f t="shared" si="500"/>
        <v>-</v>
      </c>
      <c r="BE673" s="3">
        <f t="shared" si="501"/>
        <v>194.18</v>
      </c>
      <c r="BF673" s="3">
        <f t="shared" si="502"/>
        <v>58.56</v>
      </c>
      <c r="BG673" s="3">
        <f t="shared" si="503"/>
        <v>5.5600000000000011E-2</v>
      </c>
    </row>
    <row r="674" spans="1:59" x14ac:dyDescent="0.3">
      <c r="A674" s="1" t="str">
        <f>'Forward collapse simulation'!B684</f>
        <v>1.39</v>
      </c>
      <c r="B674" s="37" t="str">
        <f>IF('Forward collapse simulation'!C684="","-",'Forward collapse simulation'!C684)</f>
        <v>-</v>
      </c>
      <c r="C674" s="85">
        <f>'Forward collapse simulation'!E684</f>
        <v>212.83</v>
      </c>
      <c r="D674" s="85">
        <f>'Forward collapse simulation'!F684</f>
        <v>80.5</v>
      </c>
      <c r="E674" s="85">
        <f>'Forward collapse simulation'!D684</f>
        <v>0.44700000000000001</v>
      </c>
      <c r="F674" s="85"/>
      <c r="G674" s="3" t="str">
        <f t="shared" si="459"/>
        <v>1.39</v>
      </c>
      <c r="H674" s="3" t="str">
        <f t="shared" si="460"/>
        <v>-</v>
      </c>
      <c r="I674" s="3">
        <f t="shared" si="461"/>
        <v>212.83</v>
      </c>
      <c r="J674" s="3">
        <f t="shared" si="462"/>
        <v>80.5</v>
      </c>
      <c r="K674" s="3">
        <f t="shared" si="463"/>
        <v>0.40229999999999999</v>
      </c>
      <c r="L674" s="85"/>
      <c r="M674" s="3" t="str">
        <f t="shared" si="464"/>
        <v>1.39</v>
      </c>
      <c r="N674" s="3" t="str">
        <f t="shared" si="465"/>
        <v>-</v>
      </c>
      <c r="O674" s="3">
        <f t="shared" si="466"/>
        <v>212.83</v>
      </c>
      <c r="P674" s="3">
        <f t="shared" si="467"/>
        <v>80.5</v>
      </c>
      <c r="Q674" s="3">
        <f t="shared" si="468"/>
        <v>0.35760000000000003</v>
      </c>
      <c r="R674" s="85"/>
      <c r="S674" s="3" t="str">
        <f t="shared" si="469"/>
        <v>1.39</v>
      </c>
      <c r="T674" s="3" t="str">
        <f t="shared" si="470"/>
        <v>-</v>
      </c>
      <c r="U674" s="3">
        <f t="shared" si="471"/>
        <v>212.83</v>
      </c>
      <c r="V674" s="3">
        <f t="shared" si="472"/>
        <v>80.5</v>
      </c>
      <c r="W674" s="3">
        <f t="shared" si="473"/>
        <v>0.31290000000000001</v>
      </c>
      <c r="X674" s="85"/>
      <c r="Y674" s="3" t="str">
        <f t="shared" si="474"/>
        <v>1.39</v>
      </c>
      <c r="Z674" s="3" t="str">
        <f t="shared" si="475"/>
        <v>-</v>
      </c>
      <c r="AA674" s="3">
        <f t="shared" si="476"/>
        <v>212.83</v>
      </c>
      <c r="AB674" s="3">
        <f t="shared" si="477"/>
        <v>80.5</v>
      </c>
      <c r="AC674" s="3">
        <f t="shared" si="478"/>
        <v>0.26819999999999999</v>
      </c>
      <c r="AD674" s="85"/>
      <c r="AE674" s="3" t="str">
        <f t="shared" si="479"/>
        <v>1.39</v>
      </c>
      <c r="AF674" s="3" t="str">
        <f t="shared" si="480"/>
        <v>-</v>
      </c>
      <c r="AG674" s="3">
        <f t="shared" si="481"/>
        <v>212.83</v>
      </c>
      <c r="AH674" s="3">
        <f t="shared" si="482"/>
        <v>80.5</v>
      </c>
      <c r="AI674" s="3">
        <f t="shared" si="483"/>
        <v>0.2235</v>
      </c>
      <c r="AJ674" s="85"/>
      <c r="AK674" s="3" t="str">
        <f t="shared" si="484"/>
        <v>1.39</v>
      </c>
      <c r="AL674" s="3" t="str">
        <f t="shared" si="485"/>
        <v>-</v>
      </c>
      <c r="AM674" s="3">
        <f t="shared" si="486"/>
        <v>212.83</v>
      </c>
      <c r="AN674" s="3">
        <f t="shared" si="487"/>
        <v>80.5</v>
      </c>
      <c r="AO674" s="3">
        <f t="shared" si="488"/>
        <v>0.17880000000000001</v>
      </c>
      <c r="AP674" s="85"/>
      <c r="AQ674" s="3" t="str">
        <f t="shared" si="489"/>
        <v>1.39</v>
      </c>
      <c r="AR674" s="3" t="str">
        <f t="shared" si="490"/>
        <v>-</v>
      </c>
      <c r="AS674" s="3">
        <f t="shared" si="491"/>
        <v>212.83</v>
      </c>
      <c r="AT674" s="3">
        <f t="shared" si="492"/>
        <v>80.5</v>
      </c>
      <c r="AU674" s="3">
        <f t="shared" si="493"/>
        <v>0.1341</v>
      </c>
      <c r="AV674" s="85"/>
      <c r="AW674" s="3" t="str">
        <f t="shared" si="494"/>
        <v>1.39</v>
      </c>
      <c r="AX674" s="3" t="str">
        <f t="shared" si="495"/>
        <v>-</v>
      </c>
      <c r="AY674" s="3">
        <f t="shared" si="496"/>
        <v>212.83</v>
      </c>
      <c r="AZ674" s="3">
        <f t="shared" si="497"/>
        <v>80.5</v>
      </c>
      <c r="BA674" s="3">
        <f t="shared" si="498"/>
        <v>8.9400000000000007E-2</v>
      </c>
      <c r="BB674" s="85"/>
      <c r="BC674" s="3" t="str">
        <f t="shared" si="499"/>
        <v>1.39</v>
      </c>
      <c r="BD674" s="3" t="str">
        <f t="shared" si="500"/>
        <v>-</v>
      </c>
      <c r="BE674" s="3">
        <f t="shared" si="501"/>
        <v>212.83</v>
      </c>
      <c r="BF674" s="3">
        <f t="shared" si="502"/>
        <v>80.5</v>
      </c>
      <c r="BG674" s="3">
        <f t="shared" si="503"/>
        <v>4.4700000000000004E-2</v>
      </c>
    </row>
    <row r="675" spans="1:59" x14ac:dyDescent="0.3">
      <c r="A675" s="1" t="str">
        <f>'Forward collapse simulation'!B685</f>
        <v>1.39</v>
      </c>
      <c r="B675" s="37" t="str">
        <f>IF('Forward collapse simulation'!C685="","-",'Forward collapse simulation'!C685)</f>
        <v>-</v>
      </c>
      <c r="C675" s="85">
        <f>'Forward collapse simulation'!E685</f>
        <v>13.63</v>
      </c>
      <c r="D675" s="85">
        <f>'Forward collapse simulation'!F685</f>
        <v>75</v>
      </c>
      <c r="E675" s="85">
        <f>'Forward collapse simulation'!D685</f>
        <v>0.52500000000000002</v>
      </c>
      <c r="F675" s="85"/>
      <c r="G675" s="3" t="str">
        <f t="shared" si="459"/>
        <v>1.39</v>
      </c>
      <c r="H675" s="3" t="str">
        <f t="shared" si="460"/>
        <v>-</v>
      </c>
      <c r="I675" s="3">
        <f t="shared" si="461"/>
        <v>13.63</v>
      </c>
      <c r="J675" s="3">
        <f t="shared" si="462"/>
        <v>75</v>
      </c>
      <c r="K675" s="3">
        <f t="shared" si="463"/>
        <v>0.47250000000000003</v>
      </c>
      <c r="L675" s="85"/>
      <c r="M675" s="3" t="str">
        <f t="shared" si="464"/>
        <v>1.39</v>
      </c>
      <c r="N675" s="3" t="str">
        <f t="shared" si="465"/>
        <v>-</v>
      </c>
      <c r="O675" s="3">
        <f t="shared" si="466"/>
        <v>13.63</v>
      </c>
      <c r="P675" s="3">
        <f t="shared" si="467"/>
        <v>75</v>
      </c>
      <c r="Q675" s="3">
        <f t="shared" si="468"/>
        <v>0.42000000000000004</v>
      </c>
      <c r="R675" s="85"/>
      <c r="S675" s="3" t="str">
        <f t="shared" si="469"/>
        <v>1.39</v>
      </c>
      <c r="T675" s="3" t="str">
        <f t="shared" si="470"/>
        <v>-</v>
      </c>
      <c r="U675" s="3">
        <f t="shared" si="471"/>
        <v>13.63</v>
      </c>
      <c r="V675" s="3">
        <f t="shared" si="472"/>
        <v>75</v>
      </c>
      <c r="W675" s="3">
        <f t="shared" si="473"/>
        <v>0.36749999999999999</v>
      </c>
      <c r="X675" s="85"/>
      <c r="Y675" s="3" t="str">
        <f t="shared" si="474"/>
        <v>1.39</v>
      </c>
      <c r="Z675" s="3" t="str">
        <f t="shared" si="475"/>
        <v>-</v>
      </c>
      <c r="AA675" s="3">
        <f t="shared" si="476"/>
        <v>13.63</v>
      </c>
      <c r="AB675" s="3">
        <f t="shared" si="477"/>
        <v>75</v>
      </c>
      <c r="AC675" s="3">
        <f t="shared" si="478"/>
        <v>0.315</v>
      </c>
      <c r="AD675" s="85"/>
      <c r="AE675" s="3" t="str">
        <f t="shared" si="479"/>
        <v>1.39</v>
      </c>
      <c r="AF675" s="3" t="str">
        <f t="shared" si="480"/>
        <v>-</v>
      </c>
      <c r="AG675" s="3">
        <f t="shared" si="481"/>
        <v>13.63</v>
      </c>
      <c r="AH675" s="3">
        <f t="shared" si="482"/>
        <v>75</v>
      </c>
      <c r="AI675" s="3">
        <f t="shared" si="483"/>
        <v>0.26250000000000001</v>
      </c>
      <c r="AJ675" s="85"/>
      <c r="AK675" s="3" t="str">
        <f t="shared" si="484"/>
        <v>1.39</v>
      </c>
      <c r="AL675" s="3" t="str">
        <f t="shared" si="485"/>
        <v>-</v>
      </c>
      <c r="AM675" s="3">
        <f t="shared" si="486"/>
        <v>13.63</v>
      </c>
      <c r="AN675" s="3">
        <f t="shared" si="487"/>
        <v>75</v>
      </c>
      <c r="AO675" s="3">
        <f t="shared" si="488"/>
        <v>0.21000000000000002</v>
      </c>
      <c r="AP675" s="85"/>
      <c r="AQ675" s="3" t="str">
        <f t="shared" si="489"/>
        <v>1.39</v>
      </c>
      <c r="AR675" s="3" t="str">
        <f t="shared" si="490"/>
        <v>-</v>
      </c>
      <c r="AS675" s="3">
        <f t="shared" si="491"/>
        <v>13.63</v>
      </c>
      <c r="AT675" s="3">
        <f t="shared" si="492"/>
        <v>75</v>
      </c>
      <c r="AU675" s="3">
        <f t="shared" si="493"/>
        <v>0.1575</v>
      </c>
      <c r="AV675" s="85"/>
      <c r="AW675" s="3" t="str">
        <f t="shared" si="494"/>
        <v>1.39</v>
      </c>
      <c r="AX675" s="3" t="str">
        <f t="shared" si="495"/>
        <v>-</v>
      </c>
      <c r="AY675" s="3">
        <f t="shared" si="496"/>
        <v>13.63</v>
      </c>
      <c r="AZ675" s="3">
        <f t="shared" si="497"/>
        <v>75</v>
      </c>
      <c r="BA675" s="3">
        <f t="shared" si="498"/>
        <v>0.10500000000000001</v>
      </c>
      <c r="BB675" s="85"/>
      <c r="BC675" s="3" t="str">
        <f t="shared" si="499"/>
        <v>1.39</v>
      </c>
      <c r="BD675" s="3" t="str">
        <f t="shared" si="500"/>
        <v>-</v>
      </c>
      <c r="BE675" s="3">
        <f t="shared" si="501"/>
        <v>13.63</v>
      </c>
      <c r="BF675" s="3">
        <f t="shared" si="502"/>
        <v>75</v>
      </c>
      <c r="BG675" s="3">
        <f t="shared" si="503"/>
        <v>5.2500000000000005E-2</v>
      </c>
    </row>
    <row r="676" spans="1:59" x14ac:dyDescent="0.3">
      <c r="A676" s="1" t="str">
        <f>'Forward collapse simulation'!B686</f>
        <v>1.39</v>
      </c>
      <c r="B676" s="37" t="str">
        <f>IF('Forward collapse simulation'!C686="","-",'Forward collapse simulation'!C686)</f>
        <v>-</v>
      </c>
      <c r="C676" s="85">
        <f>'Forward collapse simulation'!E686</f>
        <v>15.18</v>
      </c>
      <c r="D676" s="85">
        <f>'Forward collapse simulation'!F686</f>
        <v>30.16</v>
      </c>
      <c r="E676" s="85">
        <f>'Forward collapse simulation'!D686</f>
        <v>0.46400000000000002</v>
      </c>
      <c r="F676" s="85"/>
      <c r="G676" s="3" t="str">
        <f t="shared" si="459"/>
        <v>1.39</v>
      </c>
      <c r="H676" s="3" t="str">
        <f t="shared" si="460"/>
        <v>-</v>
      </c>
      <c r="I676" s="3">
        <f t="shared" si="461"/>
        <v>15.18</v>
      </c>
      <c r="J676" s="3">
        <f t="shared" si="462"/>
        <v>30.16</v>
      </c>
      <c r="K676" s="3">
        <f t="shared" si="463"/>
        <v>0.41760000000000003</v>
      </c>
      <c r="L676" s="85"/>
      <c r="M676" s="3" t="str">
        <f t="shared" si="464"/>
        <v>1.39</v>
      </c>
      <c r="N676" s="3" t="str">
        <f t="shared" si="465"/>
        <v>-</v>
      </c>
      <c r="O676" s="3">
        <f t="shared" si="466"/>
        <v>15.18</v>
      </c>
      <c r="P676" s="3">
        <f t="shared" si="467"/>
        <v>30.16</v>
      </c>
      <c r="Q676" s="3">
        <f t="shared" si="468"/>
        <v>0.37120000000000003</v>
      </c>
      <c r="R676" s="85"/>
      <c r="S676" s="3" t="str">
        <f t="shared" si="469"/>
        <v>1.39</v>
      </c>
      <c r="T676" s="3" t="str">
        <f t="shared" si="470"/>
        <v>-</v>
      </c>
      <c r="U676" s="3">
        <f t="shared" si="471"/>
        <v>15.18</v>
      </c>
      <c r="V676" s="3">
        <f t="shared" si="472"/>
        <v>30.16</v>
      </c>
      <c r="W676" s="3">
        <f t="shared" si="473"/>
        <v>0.32479999999999998</v>
      </c>
      <c r="X676" s="85"/>
      <c r="Y676" s="3" t="str">
        <f t="shared" si="474"/>
        <v>1.39</v>
      </c>
      <c r="Z676" s="3" t="str">
        <f t="shared" si="475"/>
        <v>-</v>
      </c>
      <c r="AA676" s="3">
        <f t="shared" si="476"/>
        <v>15.18</v>
      </c>
      <c r="AB676" s="3">
        <f t="shared" si="477"/>
        <v>30.16</v>
      </c>
      <c r="AC676" s="3">
        <f t="shared" si="478"/>
        <v>0.27839999999999998</v>
      </c>
      <c r="AD676" s="85"/>
      <c r="AE676" s="3" t="str">
        <f t="shared" si="479"/>
        <v>1.39</v>
      </c>
      <c r="AF676" s="3" t="str">
        <f t="shared" si="480"/>
        <v>-</v>
      </c>
      <c r="AG676" s="3">
        <f t="shared" si="481"/>
        <v>15.18</v>
      </c>
      <c r="AH676" s="3">
        <f t="shared" si="482"/>
        <v>30.16</v>
      </c>
      <c r="AI676" s="3">
        <f t="shared" si="483"/>
        <v>0.23200000000000001</v>
      </c>
      <c r="AJ676" s="85"/>
      <c r="AK676" s="3" t="str">
        <f t="shared" si="484"/>
        <v>1.39</v>
      </c>
      <c r="AL676" s="3" t="str">
        <f t="shared" si="485"/>
        <v>-</v>
      </c>
      <c r="AM676" s="3">
        <f t="shared" si="486"/>
        <v>15.18</v>
      </c>
      <c r="AN676" s="3">
        <f t="shared" si="487"/>
        <v>30.16</v>
      </c>
      <c r="AO676" s="3">
        <f t="shared" si="488"/>
        <v>0.18560000000000001</v>
      </c>
      <c r="AP676" s="85"/>
      <c r="AQ676" s="3" t="str">
        <f t="shared" si="489"/>
        <v>1.39</v>
      </c>
      <c r="AR676" s="3" t="str">
        <f t="shared" si="490"/>
        <v>-</v>
      </c>
      <c r="AS676" s="3">
        <f t="shared" si="491"/>
        <v>15.18</v>
      </c>
      <c r="AT676" s="3">
        <f t="shared" si="492"/>
        <v>30.16</v>
      </c>
      <c r="AU676" s="3">
        <f t="shared" si="493"/>
        <v>0.13919999999999999</v>
      </c>
      <c r="AV676" s="85"/>
      <c r="AW676" s="3" t="str">
        <f t="shared" si="494"/>
        <v>1.39</v>
      </c>
      <c r="AX676" s="3" t="str">
        <f t="shared" si="495"/>
        <v>-</v>
      </c>
      <c r="AY676" s="3">
        <f t="shared" si="496"/>
        <v>15.18</v>
      </c>
      <c r="AZ676" s="3">
        <f t="shared" si="497"/>
        <v>30.16</v>
      </c>
      <c r="BA676" s="3">
        <f t="shared" si="498"/>
        <v>9.2800000000000007E-2</v>
      </c>
      <c r="BB676" s="85"/>
      <c r="BC676" s="3" t="str">
        <f t="shared" si="499"/>
        <v>1.39</v>
      </c>
      <c r="BD676" s="3" t="str">
        <f t="shared" si="500"/>
        <v>-</v>
      </c>
      <c r="BE676" s="3">
        <f t="shared" si="501"/>
        <v>15.18</v>
      </c>
      <c r="BF676" s="3">
        <f t="shared" si="502"/>
        <v>30.16</v>
      </c>
      <c r="BG676" s="3">
        <f t="shared" si="503"/>
        <v>4.6400000000000004E-2</v>
      </c>
    </row>
    <row r="677" spans="1:59" x14ac:dyDescent="0.3">
      <c r="A677" s="1" t="str">
        <f>'Forward collapse simulation'!B687</f>
        <v>1.39</v>
      </c>
      <c r="B677" s="37" t="str">
        <f>IF('Forward collapse simulation'!C687="","-",'Forward collapse simulation'!C687)</f>
        <v>-</v>
      </c>
      <c r="C677" s="85">
        <f>'Forward collapse simulation'!E687</f>
        <v>27.36</v>
      </c>
      <c r="D677" s="85">
        <f>'Forward collapse simulation'!F687</f>
        <v>-14.29</v>
      </c>
      <c r="E677" s="85">
        <f>'Forward collapse simulation'!D687</f>
        <v>0.433</v>
      </c>
      <c r="F677" s="85"/>
      <c r="G677" s="3" t="str">
        <f t="shared" si="459"/>
        <v>1.39</v>
      </c>
      <c r="H677" s="3" t="str">
        <f t="shared" si="460"/>
        <v>-</v>
      </c>
      <c r="I677" s="3">
        <f t="shared" si="461"/>
        <v>27.36</v>
      </c>
      <c r="J677" s="3">
        <f t="shared" si="462"/>
        <v>-14.29</v>
      </c>
      <c r="K677" s="3">
        <f t="shared" si="463"/>
        <v>0.38969999999999999</v>
      </c>
      <c r="L677" s="85"/>
      <c r="M677" s="3" t="str">
        <f t="shared" si="464"/>
        <v>1.39</v>
      </c>
      <c r="N677" s="3" t="str">
        <f t="shared" si="465"/>
        <v>-</v>
      </c>
      <c r="O677" s="3">
        <f t="shared" si="466"/>
        <v>27.36</v>
      </c>
      <c r="P677" s="3">
        <f t="shared" si="467"/>
        <v>-14.29</v>
      </c>
      <c r="Q677" s="3">
        <f t="shared" si="468"/>
        <v>0.34640000000000004</v>
      </c>
      <c r="R677" s="85"/>
      <c r="S677" s="3" t="str">
        <f t="shared" si="469"/>
        <v>1.39</v>
      </c>
      <c r="T677" s="3" t="str">
        <f t="shared" si="470"/>
        <v>-</v>
      </c>
      <c r="U677" s="3">
        <f t="shared" si="471"/>
        <v>27.36</v>
      </c>
      <c r="V677" s="3">
        <f t="shared" si="472"/>
        <v>-14.29</v>
      </c>
      <c r="W677" s="3">
        <f t="shared" si="473"/>
        <v>0.30309999999999998</v>
      </c>
      <c r="X677" s="85"/>
      <c r="Y677" s="3" t="str">
        <f t="shared" si="474"/>
        <v>1.39</v>
      </c>
      <c r="Z677" s="3" t="str">
        <f t="shared" si="475"/>
        <v>-</v>
      </c>
      <c r="AA677" s="3">
        <f t="shared" si="476"/>
        <v>27.36</v>
      </c>
      <c r="AB677" s="3">
        <f t="shared" si="477"/>
        <v>-14.29</v>
      </c>
      <c r="AC677" s="3">
        <f t="shared" si="478"/>
        <v>0.25979999999999998</v>
      </c>
      <c r="AD677" s="85"/>
      <c r="AE677" s="3" t="str">
        <f t="shared" si="479"/>
        <v>1.39</v>
      </c>
      <c r="AF677" s="3" t="str">
        <f t="shared" si="480"/>
        <v>-</v>
      </c>
      <c r="AG677" s="3">
        <f t="shared" si="481"/>
        <v>27.36</v>
      </c>
      <c r="AH677" s="3">
        <f t="shared" si="482"/>
        <v>-14.29</v>
      </c>
      <c r="AI677" s="3">
        <f t="shared" si="483"/>
        <v>0.2165</v>
      </c>
      <c r="AJ677" s="85"/>
      <c r="AK677" s="3" t="str">
        <f t="shared" si="484"/>
        <v>1.39</v>
      </c>
      <c r="AL677" s="3" t="str">
        <f t="shared" si="485"/>
        <v>-</v>
      </c>
      <c r="AM677" s="3">
        <f t="shared" si="486"/>
        <v>27.36</v>
      </c>
      <c r="AN677" s="3">
        <f t="shared" si="487"/>
        <v>-14.29</v>
      </c>
      <c r="AO677" s="3">
        <f t="shared" si="488"/>
        <v>0.17320000000000002</v>
      </c>
      <c r="AP677" s="85"/>
      <c r="AQ677" s="3" t="str">
        <f t="shared" si="489"/>
        <v>1.39</v>
      </c>
      <c r="AR677" s="3" t="str">
        <f t="shared" si="490"/>
        <v>-</v>
      </c>
      <c r="AS677" s="3">
        <f t="shared" si="491"/>
        <v>27.36</v>
      </c>
      <c r="AT677" s="3">
        <f t="shared" si="492"/>
        <v>-14.29</v>
      </c>
      <c r="AU677" s="3">
        <f t="shared" si="493"/>
        <v>0.12989999999999999</v>
      </c>
      <c r="AV677" s="85"/>
      <c r="AW677" s="3" t="str">
        <f t="shared" si="494"/>
        <v>1.39</v>
      </c>
      <c r="AX677" s="3" t="str">
        <f t="shared" si="495"/>
        <v>-</v>
      </c>
      <c r="AY677" s="3">
        <f t="shared" si="496"/>
        <v>27.36</v>
      </c>
      <c r="AZ677" s="3">
        <f t="shared" si="497"/>
        <v>-14.29</v>
      </c>
      <c r="BA677" s="3">
        <f t="shared" si="498"/>
        <v>8.660000000000001E-2</v>
      </c>
      <c r="BB677" s="85"/>
      <c r="BC677" s="3" t="str">
        <f t="shared" si="499"/>
        <v>1.39</v>
      </c>
      <c r="BD677" s="3" t="str">
        <f t="shared" si="500"/>
        <v>-</v>
      </c>
      <c r="BE677" s="3">
        <f t="shared" si="501"/>
        <v>27.36</v>
      </c>
      <c r="BF677" s="3">
        <f t="shared" si="502"/>
        <v>-14.29</v>
      </c>
      <c r="BG677" s="3">
        <f t="shared" si="503"/>
        <v>4.3300000000000005E-2</v>
      </c>
    </row>
    <row r="678" spans="1:59" x14ac:dyDescent="0.3">
      <c r="A678" s="1" t="str">
        <f>'Forward collapse simulation'!B688</f>
        <v>1.39</v>
      </c>
      <c r="B678" s="37" t="str">
        <f>IF('Forward collapse simulation'!C688="","-",'Forward collapse simulation'!C688)</f>
        <v>-</v>
      </c>
      <c r="C678" s="85">
        <f>'Forward collapse simulation'!E688</f>
        <v>65.989999999999995</v>
      </c>
      <c r="D678" s="85">
        <f>'Forward collapse simulation'!F688</f>
        <v>-62.19</v>
      </c>
      <c r="E678" s="85">
        <f>'Forward collapse simulation'!D688</f>
        <v>0.27900000000000003</v>
      </c>
      <c r="F678" s="85"/>
      <c r="G678" s="3" t="str">
        <f t="shared" si="459"/>
        <v>1.39</v>
      </c>
      <c r="H678" s="3" t="str">
        <f t="shared" si="460"/>
        <v>-</v>
      </c>
      <c r="I678" s="3">
        <f t="shared" si="461"/>
        <v>65.989999999999995</v>
      </c>
      <c r="J678" s="3">
        <f t="shared" si="462"/>
        <v>-62.19</v>
      </c>
      <c r="K678" s="3">
        <f t="shared" si="463"/>
        <v>0.25110000000000005</v>
      </c>
      <c r="L678" s="85"/>
      <c r="M678" s="3" t="str">
        <f t="shared" si="464"/>
        <v>1.39</v>
      </c>
      <c r="N678" s="3" t="str">
        <f t="shared" si="465"/>
        <v>-</v>
      </c>
      <c r="O678" s="3">
        <f t="shared" si="466"/>
        <v>65.989999999999995</v>
      </c>
      <c r="P678" s="3">
        <f t="shared" si="467"/>
        <v>-62.19</v>
      </c>
      <c r="Q678" s="3">
        <f t="shared" si="468"/>
        <v>0.22320000000000004</v>
      </c>
      <c r="R678" s="85"/>
      <c r="S678" s="3" t="str">
        <f t="shared" si="469"/>
        <v>1.39</v>
      </c>
      <c r="T678" s="3" t="str">
        <f t="shared" si="470"/>
        <v>-</v>
      </c>
      <c r="U678" s="3">
        <f t="shared" si="471"/>
        <v>65.989999999999995</v>
      </c>
      <c r="V678" s="3">
        <f t="shared" si="472"/>
        <v>-62.19</v>
      </c>
      <c r="W678" s="3">
        <f t="shared" si="473"/>
        <v>0.1953</v>
      </c>
      <c r="X678" s="85"/>
      <c r="Y678" s="3" t="str">
        <f t="shared" si="474"/>
        <v>1.39</v>
      </c>
      <c r="Z678" s="3" t="str">
        <f t="shared" si="475"/>
        <v>-</v>
      </c>
      <c r="AA678" s="3">
        <f t="shared" si="476"/>
        <v>65.989999999999995</v>
      </c>
      <c r="AB678" s="3">
        <f t="shared" si="477"/>
        <v>-62.19</v>
      </c>
      <c r="AC678" s="3">
        <f t="shared" si="478"/>
        <v>0.16740000000000002</v>
      </c>
      <c r="AD678" s="85"/>
      <c r="AE678" s="3" t="str">
        <f t="shared" si="479"/>
        <v>1.39</v>
      </c>
      <c r="AF678" s="3" t="str">
        <f t="shared" si="480"/>
        <v>-</v>
      </c>
      <c r="AG678" s="3">
        <f t="shared" si="481"/>
        <v>65.989999999999995</v>
      </c>
      <c r="AH678" s="3">
        <f t="shared" si="482"/>
        <v>-62.19</v>
      </c>
      <c r="AI678" s="3">
        <f t="shared" si="483"/>
        <v>0.13950000000000001</v>
      </c>
      <c r="AJ678" s="85"/>
      <c r="AK678" s="3" t="str">
        <f t="shared" si="484"/>
        <v>1.39</v>
      </c>
      <c r="AL678" s="3" t="str">
        <f t="shared" si="485"/>
        <v>-</v>
      </c>
      <c r="AM678" s="3">
        <f t="shared" si="486"/>
        <v>65.989999999999995</v>
      </c>
      <c r="AN678" s="3">
        <f t="shared" si="487"/>
        <v>-62.19</v>
      </c>
      <c r="AO678" s="3">
        <f t="shared" si="488"/>
        <v>0.11160000000000002</v>
      </c>
      <c r="AP678" s="85"/>
      <c r="AQ678" s="3" t="str">
        <f t="shared" si="489"/>
        <v>1.39</v>
      </c>
      <c r="AR678" s="3" t="str">
        <f t="shared" si="490"/>
        <v>-</v>
      </c>
      <c r="AS678" s="3">
        <f t="shared" si="491"/>
        <v>65.989999999999995</v>
      </c>
      <c r="AT678" s="3">
        <f t="shared" si="492"/>
        <v>-62.19</v>
      </c>
      <c r="AU678" s="3">
        <f t="shared" si="493"/>
        <v>8.3700000000000011E-2</v>
      </c>
      <c r="AV678" s="85"/>
      <c r="AW678" s="3" t="str">
        <f t="shared" si="494"/>
        <v>1.39</v>
      </c>
      <c r="AX678" s="3" t="str">
        <f t="shared" si="495"/>
        <v>-</v>
      </c>
      <c r="AY678" s="3">
        <f t="shared" si="496"/>
        <v>65.989999999999995</v>
      </c>
      <c r="AZ678" s="3">
        <f t="shared" si="497"/>
        <v>-62.19</v>
      </c>
      <c r="BA678" s="3">
        <f t="shared" si="498"/>
        <v>5.5800000000000009E-2</v>
      </c>
      <c r="BB678" s="85"/>
      <c r="BC678" s="3" t="str">
        <f t="shared" si="499"/>
        <v>1.39</v>
      </c>
      <c r="BD678" s="3" t="str">
        <f t="shared" si="500"/>
        <v>-</v>
      </c>
      <c r="BE678" s="3">
        <f t="shared" si="501"/>
        <v>65.989999999999995</v>
      </c>
      <c r="BF678" s="3">
        <f t="shared" si="502"/>
        <v>-62.19</v>
      </c>
      <c r="BG678" s="3">
        <f t="shared" si="503"/>
        <v>2.7900000000000005E-2</v>
      </c>
    </row>
    <row r="679" spans="1:59" x14ac:dyDescent="0.3">
      <c r="A679" s="1" t="str">
        <f>'Forward collapse simulation'!B689</f>
        <v>1.39</v>
      </c>
      <c r="B679" s="37" t="str">
        <f>IF('Forward collapse simulation'!C689="","-",'Forward collapse simulation'!C689)</f>
        <v>1.40</v>
      </c>
      <c r="C679" s="85">
        <f>'Forward collapse simulation'!E689</f>
        <v>237.76</v>
      </c>
      <c r="D679" s="85">
        <f>'Forward collapse simulation'!F689</f>
        <v>4.71</v>
      </c>
      <c r="E679" s="85">
        <f>'Forward collapse simulation'!D689</f>
        <v>1.8380000000000001</v>
      </c>
      <c r="F679" s="85"/>
      <c r="G679" s="3" t="str">
        <f t="shared" si="459"/>
        <v>1.39</v>
      </c>
      <c r="H679" s="3" t="str">
        <f t="shared" si="460"/>
        <v>1.40</v>
      </c>
      <c r="I679" s="3">
        <f t="shared" si="461"/>
        <v>237.76</v>
      </c>
      <c r="J679" s="3">
        <f t="shared" si="462"/>
        <v>4.71</v>
      </c>
      <c r="K679" s="3">
        <f t="shared" si="463"/>
        <v>1.8380000000000001</v>
      </c>
      <c r="L679" s="85"/>
      <c r="M679" s="3" t="str">
        <f t="shared" si="464"/>
        <v>1.39</v>
      </c>
      <c r="N679" s="3" t="str">
        <f t="shared" si="465"/>
        <v>1.40</v>
      </c>
      <c r="O679" s="3">
        <f t="shared" si="466"/>
        <v>237.76</v>
      </c>
      <c r="P679" s="3">
        <f t="shared" si="467"/>
        <v>4.71</v>
      </c>
      <c r="Q679" s="3">
        <f t="shared" si="468"/>
        <v>1.8380000000000001</v>
      </c>
      <c r="R679" s="85"/>
      <c r="S679" s="3" t="str">
        <f t="shared" si="469"/>
        <v>1.39</v>
      </c>
      <c r="T679" s="3" t="str">
        <f t="shared" si="470"/>
        <v>1.40</v>
      </c>
      <c r="U679" s="3">
        <f t="shared" si="471"/>
        <v>237.76</v>
      </c>
      <c r="V679" s="3">
        <f t="shared" si="472"/>
        <v>4.71</v>
      </c>
      <c r="W679" s="3">
        <f t="shared" si="473"/>
        <v>1.8380000000000001</v>
      </c>
      <c r="X679" s="85"/>
      <c r="Y679" s="3" t="str">
        <f t="shared" si="474"/>
        <v>1.39</v>
      </c>
      <c r="Z679" s="3" t="str">
        <f t="shared" si="475"/>
        <v>1.40</v>
      </c>
      <c r="AA679" s="3">
        <f t="shared" si="476"/>
        <v>237.76</v>
      </c>
      <c r="AB679" s="3">
        <f t="shared" si="477"/>
        <v>4.71</v>
      </c>
      <c r="AC679" s="3">
        <f t="shared" si="478"/>
        <v>1.8380000000000001</v>
      </c>
      <c r="AD679" s="85"/>
      <c r="AE679" s="3" t="str">
        <f t="shared" si="479"/>
        <v>1.39</v>
      </c>
      <c r="AF679" s="3" t="str">
        <f t="shared" si="480"/>
        <v>1.40</v>
      </c>
      <c r="AG679" s="3">
        <f t="shared" si="481"/>
        <v>237.76</v>
      </c>
      <c r="AH679" s="3">
        <f t="shared" si="482"/>
        <v>4.71</v>
      </c>
      <c r="AI679" s="3">
        <f t="shared" si="483"/>
        <v>1.8380000000000001</v>
      </c>
      <c r="AJ679" s="85"/>
      <c r="AK679" s="3" t="str">
        <f t="shared" si="484"/>
        <v>1.39</v>
      </c>
      <c r="AL679" s="3" t="str">
        <f t="shared" si="485"/>
        <v>1.40</v>
      </c>
      <c r="AM679" s="3">
        <f t="shared" si="486"/>
        <v>237.76</v>
      </c>
      <c r="AN679" s="3">
        <f t="shared" si="487"/>
        <v>4.71</v>
      </c>
      <c r="AO679" s="3">
        <f t="shared" si="488"/>
        <v>1.8380000000000001</v>
      </c>
      <c r="AP679" s="85"/>
      <c r="AQ679" s="3" t="str">
        <f t="shared" si="489"/>
        <v>1.39</v>
      </c>
      <c r="AR679" s="3" t="str">
        <f t="shared" si="490"/>
        <v>1.40</v>
      </c>
      <c r="AS679" s="3">
        <f t="shared" si="491"/>
        <v>237.76</v>
      </c>
      <c r="AT679" s="3">
        <f t="shared" si="492"/>
        <v>4.71</v>
      </c>
      <c r="AU679" s="3">
        <f t="shared" si="493"/>
        <v>1.8380000000000001</v>
      </c>
      <c r="AV679" s="85"/>
      <c r="AW679" s="3" t="str">
        <f t="shared" si="494"/>
        <v>1.39</v>
      </c>
      <c r="AX679" s="3" t="str">
        <f t="shared" si="495"/>
        <v>1.40</v>
      </c>
      <c r="AY679" s="3">
        <f t="shared" si="496"/>
        <v>237.76</v>
      </c>
      <c r="AZ679" s="3">
        <f t="shared" si="497"/>
        <v>4.71</v>
      </c>
      <c r="BA679" s="3">
        <f t="shared" si="498"/>
        <v>1.8380000000000001</v>
      </c>
      <c r="BB679" s="85"/>
      <c r="BC679" s="3" t="str">
        <f t="shared" si="499"/>
        <v>1.39</v>
      </c>
      <c r="BD679" s="3" t="str">
        <f t="shared" si="500"/>
        <v>1.40</v>
      </c>
      <c r="BE679" s="3">
        <f t="shared" si="501"/>
        <v>237.76</v>
      </c>
      <c r="BF679" s="3">
        <f t="shared" si="502"/>
        <v>4.71</v>
      </c>
      <c r="BG679" s="3">
        <f t="shared" si="503"/>
        <v>1.8380000000000001</v>
      </c>
    </row>
    <row r="680" spans="1:59" x14ac:dyDescent="0.3">
      <c r="A680" s="1" t="str">
        <f>'Forward collapse simulation'!B690</f>
        <v>1.40</v>
      </c>
      <c r="B680" s="37" t="str">
        <f>IF('Forward collapse simulation'!C690="","-",'Forward collapse simulation'!C690)</f>
        <v>-</v>
      </c>
      <c r="C680" s="85">
        <f>'Forward collapse simulation'!E690</f>
        <v>214.73</v>
      </c>
      <c r="D680" s="85">
        <f>'Forward collapse simulation'!F690</f>
        <v>-4.6100000000000003</v>
      </c>
      <c r="E680" s="85">
        <f>'Forward collapse simulation'!D690</f>
        <v>0.19900000000000001</v>
      </c>
      <c r="F680" s="85"/>
      <c r="G680" s="3" t="str">
        <f t="shared" si="459"/>
        <v>1.40</v>
      </c>
      <c r="H680" s="3" t="str">
        <f t="shared" si="460"/>
        <v>-</v>
      </c>
      <c r="I680" s="3">
        <f t="shared" si="461"/>
        <v>214.73</v>
      </c>
      <c r="J680" s="3">
        <f t="shared" si="462"/>
        <v>-4.6100000000000003</v>
      </c>
      <c r="K680" s="3">
        <f t="shared" si="463"/>
        <v>0.17910000000000001</v>
      </c>
      <c r="L680" s="85"/>
      <c r="M680" s="3" t="str">
        <f t="shared" si="464"/>
        <v>1.40</v>
      </c>
      <c r="N680" s="3" t="str">
        <f t="shared" si="465"/>
        <v>-</v>
      </c>
      <c r="O680" s="3">
        <f t="shared" si="466"/>
        <v>214.73</v>
      </c>
      <c r="P680" s="3">
        <f t="shared" si="467"/>
        <v>-4.6100000000000003</v>
      </c>
      <c r="Q680" s="3">
        <f t="shared" si="468"/>
        <v>0.15920000000000001</v>
      </c>
      <c r="R680" s="85"/>
      <c r="S680" s="3" t="str">
        <f t="shared" si="469"/>
        <v>1.40</v>
      </c>
      <c r="T680" s="3" t="str">
        <f t="shared" si="470"/>
        <v>-</v>
      </c>
      <c r="U680" s="3">
        <f t="shared" si="471"/>
        <v>214.73</v>
      </c>
      <c r="V680" s="3">
        <f t="shared" si="472"/>
        <v>-4.6100000000000003</v>
      </c>
      <c r="W680" s="3">
        <f t="shared" si="473"/>
        <v>0.13930000000000001</v>
      </c>
      <c r="X680" s="85"/>
      <c r="Y680" s="3" t="str">
        <f t="shared" si="474"/>
        <v>1.40</v>
      </c>
      <c r="Z680" s="3" t="str">
        <f t="shared" si="475"/>
        <v>-</v>
      </c>
      <c r="AA680" s="3">
        <f t="shared" si="476"/>
        <v>214.73</v>
      </c>
      <c r="AB680" s="3">
        <f t="shared" si="477"/>
        <v>-4.6100000000000003</v>
      </c>
      <c r="AC680" s="3">
        <f t="shared" si="478"/>
        <v>0.11940000000000001</v>
      </c>
      <c r="AD680" s="85"/>
      <c r="AE680" s="3" t="str">
        <f t="shared" si="479"/>
        <v>1.40</v>
      </c>
      <c r="AF680" s="3" t="str">
        <f t="shared" si="480"/>
        <v>-</v>
      </c>
      <c r="AG680" s="3">
        <f t="shared" si="481"/>
        <v>214.73</v>
      </c>
      <c r="AH680" s="3">
        <f t="shared" si="482"/>
        <v>-4.6100000000000003</v>
      </c>
      <c r="AI680" s="3">
        <f t="shared" si="483"/>
        <v>9.9500000000000005E-2</v>
      </c>
      <c r="AJ680" s="85"/>
      <c r="AK680" s="3" t="str">
        <f t="shared" si="484"/>
        <v>1.40</v>
      </c>
      <c r="AL680" s="3" t="str">
        <f t="shared" si="485"/>
        <v>-</v>
      </c>
      <c r="AM680" s="3">
        <f t="shared" si="486"/>
        <v>214.73</v>
      </c>
      <c r="AN680" s="3">
        <f t="shared" si="487"/>
        <v>-4.6100000000000003</v>
      </c>
      <c r="AO680" s="3">
        <f t="shared" si="488"/>
        <v>7.9600000000000004E-2</v>
      </c>
      <c r="AP680" s="85"/>
      <c r="AQ680" s="3" t="str">
        <f t="shared" si="489"/>
        <v>1.40</v>
      </c>
      <c r="AR680" s="3" t="str">
        <f t="shared" si="490"/>
        <v>-</v>
      </c>
      <c r="AS680" s="3">
        <f t="shared" si="491"/>
        <v>214.73</v>
      </c>
      <c r="AT680" s="3">
        <f t="shared" si="492"/>
        <v>-4.6100000000000003</v>
      </c>
      <c r="AU680" s="3">
        <f t="shared" si="493"/>
        <v>5.9700000000000003E-2</v>
      </c>
      <c r="AV680" s="85"/>
      <c r="AW680" s="3" t="str">
        <f t="shared" si="494"/>
        <v>1.40</v>
      </c>
      <c r="AX680" s="3" t="str">
        <f t="shared" si="495"/>
        <v>-</v>
      </c>
      <c r="AY680" s="3">
        <f t="shared" si="496"/>
        <v>214.73</v>
      </c>
      <c r="AZ680" s="3">
        <f t="shared" si="497"/>
        <v>-4.6100000000000003</v>
      </c>
      <c r="BA680" s="3">
        <f t="shared" si="498"/>
        <v>3.9800000000000002E-2</v>
      </c>
      <c r="BB680" s="85"/>
      <c r="BC680" s="3" t="str">
        <f t="shared" si="499"/>
        <v>1.40</v>
      </c>
      <c r="BD680" s="3" t="str">
        <f t="shared" si="500"/>
        <v>-</v>
      </c>
      <c r="BE680" s="3">
        <f t="shared" si="501"/>
        <v>214.73</v>
      </c>
      <c r="BF680" s="3">
        <f t="shared" si="502"/>
        <v>-4.6100000000000003</v>
      </c>
      <c r="BG680" s="3">
        <f t="shared" si="503"/>
        <v>1.9900000000000001E-2</v>
      </c>
    </row>
    <row r="681" spans="1:59" x14ac:dyDescent="0.3">
      <c r="A681" s="1" t="str">
        <f>'Forward collapse simulation'!B691</f>
        <v>1.40</v>
      </c>
      <c r="B681" s="37" t="str">
        <f>IF('Forward collapse simulation'!C691="","-",'Forward collapse simulation'!C691)</f>
        <v>-</v>
      </c>
      <c r="C681" s="85">
        <f>'Forward collapse simulation'!E691</f>
        <v>238.7</v>
      </c>
      <c r="D681" s="85">
        <f>'Forward collapse simulation'!F691</f>
        <v>52.78</v>
      </c>
      <c r="E681" s="85">
        <f>'Forward collapse simulation'!D691</f>
        <v>0.28599999999999998</v>
      </c>
      <c r="F681" s="85"/>
      <c r="G681" s="3" t="str">
        <f t="shared" si="459"/>
        <v>1.40</v>
      </c>
      <c r="H681" s="3" t="str">
        <f t="shared" si="460"/>
        <v>-</v>
      </c>
      <c r="I681" s="3">
        <f t="shared" si="461"/>
        <v>238.7</v>
      </c>
      <c r="J681" s="3">
        <f t="shared" si="462"/>
        <v>52.78</v>
      </c>
      <c r="K681" s="3">
        <f t="shared" si="463"/>
        <v>0.25739999999999996</v>
      </c>
      <c r="L681" s="85"/>
      <c r="M681" s="3" t="str">
        <f t="shared" si="464"/>
        <v>1.40</v>
      </c>
      <c r="N681" s="3" t="str">
        <f t="shared" si="465"/>
        <v>-</v>
      </c>
      <c r="O681" s="3">
        <f t="shared" si="466"/>
        <v>238.7</v>
      </c>
      <c r="P681" s="3">
        <f t="shared" si="467"/>
        <v>52.78</v>
      </c>
      <c r="Q681" s="3">
        <f t="shared" si="468"/>
        <v>0.2288</v>
      </c>
      <c r="R681" s="85"/>
      <c r="S681" s="3" t="str">
        <f t="shared" si="469"/>
        <v>1.40</v>
      </c>
      <c r="T681" s="3" t="str">
        <f t="shared" si="470"/>
        <v>-</v>
      </c>
      <c r="U681" s="3">
        <f t="shared" si="471"/>
        <v>238.7</v>
      </c>
      <c r="V681" s="3">
        <f t="shared" si="472"/>
        <v>52.78</v>
      </c>
      <c r="W681" s="3">
        <f t="shared" si="473"/>
        <v>0.20019999999999996</v>
      </c>
      <c r="X681" s="85"/>
      <c r="Y681" s="3" t="str">
        <f t="shared" si="474"/>
        <v>1.40</v>
      </c>
      <c r="Z681" s="3" t="str">
        <f t="shared" si="475"/>
        <v>-</v>
      </c>
      <c r="AA681" s="3">
        <f t="shared" si="476"/>
        <v>238.7</v>
      </c>
      <c r="AB681" s="3">
        <f t="shared" si="477"/>
        <v>52.78</v>
      </c>
      <c r="AC681" s="3">
        <f t="shared" si="478"/>
        <v>0.17159999999999997</v>
      </c>
      <c r="AD681" s="85"/>
      <c r="AE681" s="3" t="str">
        <f t="shared" si="479"/>
        <v>1.40</v>
      </c>
      <c r="AF681" s="3" t="str">
        <f t="shared" si="480"/>
        <v>-</v>
      </c>
      <c r="AG681" s="3">
        <f t="shared" si="481"/>
        <v>238.7</v>
      </c>
      <c r="AH681" s="3">
        <f t="shared" si="482"/>
        <v>52.78</v>
      </c>
      <c r="AI681" s="3">
        <f t="shared" si="483"/>
        <v>0.14299999999999999</v>
      </c>
      <c r="AJ681" s="85"/>
      <c r="AK681" s="3" t="str">
        <f t="shared" si="484"/>
        <v>1.40</v>
      </c>
      <c r="AL681" s="3" t="str">
        <f t="shared" si="485"/>
        <v>-</v>
      </c>
      <c r="AM681" s="3">
        <f t="shared" si="486"/>
        <v>238.7</v>
      </c>
      <c r="AN681" s="3">
        <f t="shared" si="487"/>
        <v>52.78</v>
      </c>
      <c r="AO681" s="3">
        <f t="shared" si="488"/>
        <v>0.1144</v>
      </c>
      <c r="AP681" s="85"/>
      <c r="AQ681" s="3" t="str">
        <f t="shared" si="489"/>
        <v>1.40</v>
      </c>
      <c r="AR681" s="3" t="str">
        <f t="shared" si="490"/>
        <v>-</v>
      </c>
      <c r="AS681" s="3">
        <f t="shared" si="491"/>
        <v>238.7</v>
      </c>
      <c r="AT681" s="3">
        <f t="shared" si="492"/>
        <v>52.78</v>
      </c>
      <c r="AU681" s="3">
        <f t="shared" si="493"/>
        <v>8.5799999999999987E-2</v>
      </c>
      <c r="AV681" s="85"/>
      <c r="AW681" s="3" t="str">
        <f t="shared" si="494"/>
        <v>1.40</v>
      </c>
      <c r="AX681" s="3" t="str">
        <f t="shared" si="495"/>
        <v>-</v>
      </c>
      <c r="AY681" s="3">
        <f t="shared" si="496"/>
        <v>238.7</v>
      </c>
      <c r="AZ681" s="3">
        <f t="shared" si="497"/>
        <v>52.78</v>
      </c>
      <c r="BA681" s="3">
        <f t="shared" si="498"/>
        <v>5.7200000000000001E-2</v>
      </c>
      <c r="BB681" s="85"/>
      <c r="BC681" s="3" t="str">
        <f t="shared" si="499"/>
        <v>1.40</v>
      </c>
      <c r="BD681" s="3" t="str">
        <f t="shared" si="500"/>
        <v>-</v>
      </c>
      <c r="BE681" s="3">
        <f t="shared" si="501"/>
        <v>238.7</v>
      </c>
      <c r="BF681" s="3">
        <f t="shared" si="502"/>
        <v>52.78</v>
      </c>
      <c r="BG681" s="3">
        <f t="shared" si="503"/>
        <v>2.86E-2</v>
      </c>
    </row>
    <row r="682" spans="1:59" x14ac:dyDescent="0.3">
      <c r="A682" s="1" t="str">
        <f>'Forward collapse simulation'!B692</f>
        <v>1.40</v>
      </c>
      <c r="B682" s="37" t="str">
        <f>IF('Forward collapse simulation'!C692="","-",'Forward collapse simulation'!C692)</f>
        <v>-</v>
      </c>
      <c r="C682" s="85">
        <f>'Forward collapse simulation'!E692</f>
        <v>288.27999999999997</v>
      </c>
      <c r="D682" s="85">
        <f>'Forward collapse simulation'!F692</f>
        <v>78.77</v>
      </c>
      <c r="E682" s="85">
        <f>'Forward collapse simulation'!D692</f>
        <v>0.60599999999999998</v>
      </c>
      <c r="F682" s="85"/>
      <c r="G682" s="3" t="str">
        <f t="shared" si="459"/>
        <v>1.40</v>
      </c>
      <c r="H682" s="3" t="str">
        <f t="shared" si="460"/>
        <v>-</v>
      </c>
      <c r="I682" s="3">
        <f t="shared" si="461"/>
        <v>288.27999999999997</v>
      </c>
      <c r="J682" s="3">
        <f t="shared" si="462"/>
        <v>78.77</v>
      </c>
      <c r="K682" s="3">
        <f t="shared" si="463"/>
        <v>0.5454</v>
      </c>
      <c r="L682" s="85"/>
      <c r="M682" s="3" t="str">
        <f t="shared" si="464"/>
        <v>1.40</v>
      </c>
      <c r="N682" s="3" t="str">
        <f t="shared" si="465"/>
        <v>-</v>
      </c>
      <c r="O682" s="3">
        <f t="shared" si="466"/>
        <v>288.27999999999997</v>
      </c>
      <c r="P682" s="3">
        <f t="shared" si="467"/>
        <v>78.77</v>
      </c>
      <c r="Q682" s="3">
        <f t="shared" si="468"/>
        <v>0.48480000000000001</v>
      </c>
      <c r="R682" s="85"/>
      <c r="S682" s="3" t="str">
        <f t="shared" si="469"/>
        <v>1.40</v>
      </c>
      <c r="T682" s="3" t="str">
        <f t="shared" si="470"/>
        <v>-</v>
      </c>
      <c r="U682" s="3">
        <f t="shared" si="471"/>
        <v>288.27999999999997</v>
      </c>
      <c r="V682" s="3">
        <f t="shared" si="472"/>
        <v>78.77</v>
      </c>
      <c r="W682" s="3">
        <f t="shared" si="473"/>
        <v>0.42419999999999997</v>
      </c>
      <c r="X682" s="85"/>
      <c r="Y682" s="3" t="str">
        <f t="shared" si="474"/>
        <v>1.40</v>
      </c>
      <c r="Z682" s="3" t="str">
        <f t="shared" si="475"/>
        <v>-</v>
      </c>
      <c r="AA682" s="3">
        <f t="shared" si="476"/>
        <v>288.27999999999997</v>
      </c>
      <c r="AB682" s="3">
        <f t="shared" si="477"/>
        <v>78.77</v>
      </c>
      <c r="AC682" s="3">
        <f t="shared" si="478"/>
        <v>0.36359999999999998</v>
      </c>
      <c r="AD682" s="85"/>
      <c r="AE682" s="3" t="str">
        <f t="shared" si="479"/>
        <v>1.40</v>
      </c>
      <c r="AF682" s="3" t="str">
        <f t="shared" si="480"/>
        <v>-</v>
      </c>
      <c r="AG682" s="3">
        <f t="shared" si="481"/>
        <v>288.27999999999997</v>
      </c>
      <c r="AH682" s="3">
        <f t="shared" si="482"/>
        <v>78.77</v>
      </c>
      <c r="AI682" s="3">
        <f t="shared" si="483"/>
        <v>0.30299999999999999</v>
      </c>
      <c r="AJ682" s="85"/>
      <c r="AK682" s="3" t="str">
        <f t="shared" si="484"/>
        <v>1.40</v>
      </c>
      <c r="AL682" s="3" t="str">
        <f t="shared" si="485"/>
        <v>-</v>
      </c>
      <c r="AM682" s="3">
        <f t="shared" si="486"/>
        <v>288.27999999999997</v>
      </c>
      <c r="AN682" s="3">
        <f t="shared" si="487"/>
        <v>78.77</v>
      </c>
      <c r="AO682" s="3">
        <f t="shared" si="488"/>
        <v>0.2424</v>
      </c>
      <c r="AP682" s="85"/>
      <c r="AQ682" s="3" t="str">
        <f t="shared" si="489"/>
        <v>1.40</v>
      </c>
      <c r="AR682" s="3" t="str">
        <f t="shared" si="490"/>
        <v>-</v>
      </c>
      <c r="AS682" s="3">
        <f t="shared" si="491"/>
        <v>288.27999999999997</v>
      </c>
      <c r="AT682" s="3">
        <f t="shared" si="492"/>
        <v>78.77</v>
      </c>
      <c r="AU682" s="3">
        <f t="shared" si="493"/>
        <v>0.18179999999999999</v>
      </c>
      <c r="AV682" s="85"/>
      <c r="AW682" s="3" t="str">
        <f t="shared" si="494"/>
        <v>1.40</v>
      </c>
      <c r="AX682" s="3" t="str">
        <f t="shared" si="495"/>
        <v>-</v>
      </c>
      <c r="AY682" s="3">
        <f t="shared" si="496"/>
        <v>288.27999999999997</v>
      </c>
      <c r="AZ682" s="3">
        <f t="shared" si="497"/>
        <v>78.77</v>
      </c>
      <c r="BA682" s="3">
        <f t="shared" si="498"/>
        <v>0.1212</v>
      </c>
      <c r="BB682" s="85"/>
      <c r="BC682" s="3" t="str">
        <f t="shared" si="499"/>
        <v>1.40</v>
      </c>
      <c r="BD682" s="3" t="str">
        <f t="shared" si="500"/>
        <v>-</v>
      </c>
      <c r="BE682" s="3">
        <f t="shared" si="501"/>
        <v>288.27999999999997</v>
      </c>
      <c r="BF682" s="3">
        <f t="shared" si="502"/>
        <v>78.77</v>
      </c>
      <c r="BG682" s="3">
        <f t="shared" si="503"/>
        <v>6.0600000000000001E-2</v>
      </c>
    </row>
    <row r="683" spans="1:59" x14ac:dyDescent="0.3">
      <c r="A683" s="1" t="str">
        <f>'Forward collapse simulation'!B693</f>
        <v>1.40</v>
      </c>
      <c r="B683" s="37" t="str">
        <f>IF('Forward collapse simulation'!C693="","-",'Forward collapse simulation'!C693)</f>
        <v>-</v>
      </c>
      <c r="C683" s="85">
        <f>'Forward collapse simulation'!E693</f>
        <v>6.71</v>
      </c>
      <c r="D683" s="85">
        <f>'Forward collapse simulation'!F693</f>
        <v>70.040000000000006</v>
      </c>
      <c r="E683" s="85">
        <f>'Forward collapse simulation'!D693</f>
        <v>0.80200000000000005</v>
      </c>
      <c r="F683" s="85"/>
      <c r="G683" s="3" t="str">
        <f t="shared" si="459"/>
        <v>1.40</v>
      </c>
      <c r="H683" s="3" t="str">
        <f t="shared" si="460"/>
        <v>-</v>
      </c>
      <c r="I683" s="3">
        <f t="shared" si="461"/>
        <v>6.71</v>
      </c>
      <c r="J683" s="3">
        <f t="shared" si="462"/>
        <v>70.040000000000006</v>
      </c>
      <c r="K683" s="3">
        <f t="shared" si="463"/>
        <v>0.72180000000000011</v>
      </c>
      <c r="L683" s="85"/>
      <c r="M683" s="3" t="str">
        <f t="shared" si="464"/>
        <v>1.40</v>
      </c>
      <c r="N683" s="3" t="str">
        <f t="shared" si="465"/>
        <v>-</v>
      </c>
      <c r="O683" s="3">
        <f t="shared" si="466"/>
        <v>6.71</v>
      </c>
      <c r="P683" s="3">
        <f t="shared" si="467"/>
        <v>70.040000000000006</v>
      </c>
      <c r="Q683" s="3">
        <f t="shared" si="468"/>
        <v>0.64160000000000006</v>
      </c>
      <c r="R683" s="85"/>
      <c r="S683" s="3" t="str">
        <f t="shared" si="469"/>
        <v>1.40</v>
      </c>
      <c r="T683" s="3" t="str">
        <f t="shared" si="470"/>
        <v>-</v>
      </c>
      <c r="U683" s="3">
        <f t="shared" si="471"/>
        <v>6.71</v>
      </c>
      <c r="V683" s="3">
        <f t="shared" si="472"/>
        <v>70.040000000000006</v>
      </c>
      <c r="W683" s="3">
        <f t="shared" si="473"/>
        <v>0.56140000000000001</v>
      </c>
      <c r="X683" s="85"/>
      <c r="Y683" s="3" t="str">
        <f t="shared" si="474"/>
        <v>1.40</v>
      </c>
      <c r="Z683" s="3" t="str">
        <f t="shared" si="475"/>
        <v>-</v>
      </c>
      <c r="AA683" s="3">
        <f t="shared" si="476"/>
        <v>6.71</v>
      </c>
      <c r="AB683" s="3">
        <f t="shared" si="477"/>
        <v>70.040000000000006</v>
      </c>
      <c r="AC683" s="3">
        <f t="shared" si="478"/>
        <v>0.48120000000000002</v>
      </c>
      <c r="AD683" s="85"/>
      <c r="AE683" s="3" t="str">
        <f t="shared" si="479"/>
        <v>1.40</v>
      </c>
      <c r="AF683" s="3" t="str">
        <f t="shared" si="480"/>
        <v>-</v>
      </c>
      <c r="AG683" s="3">
        <f t="shared" si="481"/>
        <v>6.71</v>
      </c>
      <c r="AH683" s="3">
        <f t="shared" si="482"/>
        <v>70.040000000000006</v>
      </c>
      <c r="AI683" s="3">
        <f t="shared" si="483"/>
        <v>0.40100000000000002</v>
      </c>
      <c r="AJ683" s="85"/>
      <c r="AK683" s="3" t="str">
        <f t="shared" si="484"/>
        <v>1.40</v>
      </c>
      <c r="AL683" s="3" t="str">
        <f t="shared" si="485"/>
        <v>-</v>
      </c>
      <c r="AM683" s="3">
        <f t="shared" si="486"/>
        <v>6.71</v>
      </c>
      <c r="AN683" s="3">
        <f t="shared" si="487"/>
        <v>70.040000000000006</v>
      </c>
      <c r="AO683" s="3">
        <f t="shared" si="488"/>
        <v>0.32080000000000003</v>
      </c>
      <c r="AP683" s="85"/>
      <c r="AQ683" s="3" t="str">
        <f t="shared" si="489"/>
        <v>1.40</v>
      </c>
      <c r="AR683" s="3" t="str">
        <f t="shared" si="490"/>
        <v>-</v>
      </c>
      <c r="AS683" s="3">
        <f t="shared" si="491"/>
        <v>6.71</v>
      </c>
      <c r="AT683" s="3">
        <f t="shared" si="492"/>
        <v>70.040000000000006</v>
      </c>
      <c r="AU683" s="3">
        <f t="shared" si="493"/>
        <v>0.24060000000000001</v>
      </c>
      <c r="AV683" s="85"/>
      <c r="AW683" s="3" t="str">
        <f t="shared" si="494"/>
        <v>1.40</v>
      </c>
      <c r="AX683" s="3" t="str">
        <f t="shared" si="495"/>
        <v>-</v>
      </c>
      <c r="AY683" s="3">
        <f t="shared" si="496"/>
        <v>6.71</v>
      </c>
      <c r="AZ683" s="3">
        <f t="shared" si="497"/>
        <v>70.040000000000006</v>
      </c>
      <c r="BA683" s="3">
        <f t="shared" si="498"/>
        <v>0.16040000000000001</v>
      </c>
      <c r="BB683" s="85"/>
      <c r="BC683" s="3" t="str">
        <f t="shared" si="499"/>
        <v>1.40</v>
      </c>
      <c r="BD683" s="3" t="str">
        <f t="shared" si="500"/>
        <v>-</v>
      </c>
      <c r="BE683" s="3">
        <f t="shared" si="501"/>
        <v>6.71</v>
      </c>
      <c r="BF683" s="3">
        <f t="shared" si="502"/>
        <v>70.040000000000006</v>
      </c>
      <c r="BG683" s="3">
        <f t="shared" si="503"/>
        <v>8.0200000000000007E-2</v>
      </c>
    </row>
    <row r="684" spans="1:59" x14ac:dyDescent="0.3">
      <c r="A684" s="1" t="str">
        <f>'Forward collapse simulation'!B694</f>
        <v>1.40</v>
      </c>
      <c r="B684" s="37" t="str">
        <f>IF('Forward collapse simulation'!C694="","-",'Forward collapse simulation'!C694)</f>
        <v>-</v>
      </c>
      <c r="C684" s="85">
        <f>'Forward collapse simulation'!E694</f>
        <v>13.6</v>
      </c>
      <c r="D684" s="85">
        <f>'Forward collapse simulation'!F694</f>
        <v>43.65</v>
      </c>
      <c r="E684" s="85">
        <f>'Forward collapse simulation'!D694</f>
        <v>0.61699999999999999</v>
      </c>
      <c r="F684" s="85"/>
      <c r="G684" s="3" t="str">
        <f t="shared" si="459"/>
        <v>1.40</v>
      </c>
      <c r="H684" s="3" t="str">
        <f t="shared" si="460"/>
        <v>-</v>
      </c>
      <c r="I684" s="3">
        <f t="shared" si="461"/>
        <v>13.6</v>
      </c>
      <c r="J684" s="3">
        <f t="shared" si="462"/>
        <v>43.65</v>
      </c>
      <c r="K684" s="3">
        <f t="shared" si="463"/>
        <v>0.55530000000000002</v>
      </c>
      <c r="L684" s="85"/>
      <c r="M684" s="3" t="str">
        <f t="shared" si="464"/>
        <v>1.40</v>
      </c>
      <c r="N684" s="3" t="str">
        <f t="shared" si="465"/>
        <v>-</v>
      </c>
      <c r="O684" s="3">
        <f t="shared" si="466"/>
        <v>13.6</v>
      </c>
      <c r="P684" s="3">
        <f t="shared" si="467"/>
        <v>43.65</v>
      </c>
      <c r="Q684" s="3">
        <f t="shared" si="468"/>
        <v>0.49360000000000004</v>
      </c>
      <c r="R684" s="85"/>
      <c r="S684" s="3" t="str">
        <f t="shared" si="469"/>
        <v>1.40</v>
      </c>
      <c r="T684" s="3" t="str">
        <f t="shared" si="470"/>
        <v>-</v>
      </c>
      <c r="U684" s="3">
        <f t="shared" si="471"/>
        <v>13.6</v>
      </c>
      <c r="V684" s="3">
        <f t="shared" si="472"/>
        <v>43.65</v>
      </c>
      <c r="W684" s="3">
        <f t="shared" si="473"/>
        <v>0.43189999999999995</v>
      </c>
      <c r="X684" s="85"/>
      <c r="Y684" s="3" t="str">
        <f t="shared" si="474"/>
        <v>1.40</v>
      </c>
      <c r="Z684" s="3" t="str">
        <f t="shared" si="475"/>
        <v>-</v>
      </c>
      <c r="AA684" s="3">
        <f t="shared" si="476"/>
        <v>13.6</v>
      </c>
      <c r="AB684" s="3">
        <f t="shared" si="477"/>
        <v>43.65</v>
      </c>
      <c r="AC684" s="3">
        <f t="shared" si="478"/>
        <v>0.37019999999999997</v>
      </c>
      <c r="AD684" s="85"/>
      <c r="AE684" s="3" t="str">
        <f t="shared" si="479"/>
        <v>1.40</v>
      </c>
      <c r="AF684" s="3" t="str">
        <f t="shared" si="480"/>
        <v>-</v>
      </c>
      <c r="AG684" s="3">
        <f t="shared" si="481"/>
        <v>13.6</v>
      </c>
      <c r="AH684" s="3">
        <f t="shared" si="482"/>
        <v>43.65</v>
      </c>
      <c r="AI684" s="3">
        <f t="shared" si="483"/>
        <v>0.3085</v>
      </c>
      <c r="AJ684" s="85"/>
      <c r="AK684" s="3" t="str">
        <f t="shared" si="484"/>
        <v>1.40</v>
      </c>
      <c r="AL684" s="3" t="str">
        <f t="shared" si="485"/>
        <v>-</v>
      </c>
      <c r="AM684" s="3">
        <f t="shared" si="486"/>
        <v>13.6</v>
      </c>
      <c r="AN684" s="3">
        <f t="shared" si="487"/>
        <v>43.65</v>
      </c>
      <c r="AO684" s="3">
        <f t="shared" si="488"/>
        <v>0.24680000000000002</v>
      </c>
      <c r="AP684" s="85"/>
      <c r="AQ684" s="3" t="str">
        <f t="shared" si="489"/>
        <v>1.40</v>
      </c>
      <c r="AR684" s="3" t="str">
        <f t="shared" si="490"/>
        <v>-</v>
      </c>
      <c r="AS684" s="3">
        <f t="shared" si="491"/>
        <v>13.6</v>
      </c>
      <c r="AT684" s="3">
        <f t="shared" si="492"/>
        <v>43.65</v>
      </c>
      <c r="AU684" s="3">
        <f t="shared" si="493"/>
        <v>0.18509999999999999</v>
      </c>
      <c r="AV684" s="85"/>
      <c r="AW684" s="3" t="str">
        <f t="shared" si="494"/>
        <v>1.40</v>
      </c>
      <c r="AX684" s="3" t="str">
        <f t="shared" si="495"/>
        <v>-</v>
      </c>
      <c r="AY684" s="3">
        <f t="shared" si="496"/>
        <v>13.6</v>
      </c>
      <c r="AZ684" s="3">
        <f t="shared" si="497"/>
        <v>43.65</v>
      </c>
      <c r="BA684" s="3">
        <f t="shared" si="498"/>
        <v>0.12340000000000001</v>
      </c>
      <c r="BB684" s="85"/>
      <c r="BC684" s="3" t="str">
        <f t="shared" si="499"/>
        <v>1.40</v>
      </c>
      <c r="BD684" s="3" t="str">
        <f t="shared" si="500"/>
        <v>-</v>
      </c>
      <c r="BE684" s="3">
        <f t="shared" si="501"/>
        <v>13.6</v>
      </c>
      <c r="BF684" s="3">
        <f t="shared" si="502"/>
        <v>43.65</v>
      </c>
      <c r="BG684" s="3">
        <f t="shared" si="503"/>
        <v>6.1700000000000005E-2</v>
      </c>
    </row>
    <row r="685" spans="1:59" x14ac:dyDescent="0.3">
      <c r="A685" s="1" t="str">
        <f>'Forward collapse simulation'!B695</f>
        <v>1.40</v>
      </c>
      <c r="B685" s="37" t="str">
        <f>IF('Forward collapse simulation'!C695="","-",'Forward collapse simulation'!C695)</f>
        <v>-</v>
      </c>
      <c r="C685" s="85">
        <f>'Forward collapse simulation'!E695</f>
        <v>1.37</v>
      </c>
      <c r="D685" s="85">
        <f>'Forward collapse simulation'!F695</f>
        <v>22.71</v>
      </c>
      <c r="E685" s="85">
        <f>'Forward collapse simulation'!D695</f>
        <v>0.45300000000000001</v>
      </c>
      <c r="F685" s="85"/>
      <c r="G685" s="3" t="str">
        <f t="shared" si="459"/>
        <v>1.40</v>
      </c>
      <c r="H685" s="3" t="str">
        <f t="shared" si="460"/>
        <v>-</v>
      </c>
      <c r="I685" s="3">
        <f t="shared" si="461"/>
        <v>1.37</v>
      </c>
      <c r="J685" s="3">
        <f t="shared" si="462"/>
        <v>22.71</v>
      </c>
      <c r="K685" s="3">
        <f t="shared" si="463"/>
        <v>0.40770000000000001</v>
      </c>
      <c r="L685" s="85"/>
      <c r="M685" s="3" t="str">
        <f t="shared" si="464"/>
        <v>1.40</v>
      </c>
      <c r="N685" s="3" t="str">
        <f t="shared" si="465"/>
        <v>-</v>
      </c>
      <c r="O685" s="3">
        <f t="shared" si="466"/>
        <v>1.37</v>
      </c>
      <c r="P685" s="3">
        <f t="shared" si="467"/>
        <v>22.71</v>
      </c>
      <c r="Q685" s="3">
        <f t="shared" si="468"/>
        <v>0.36240000000000006</v>
      </c>
      <c r="R685" s="85"/>
      <c r="S685" s="3" t="str">
        <f t="shared" si="469"/>
        <v>1.40</v>
      </c>
      <c r="T685" s="3" t="str">
        <f t="shared" si="470"/>
        <v>-</v>
      </c>
      <c r="U685" s="3">
        <f t="shared" si="471"/>
        <v>1.37</v>
      </c>
      <c r="V685" s="3">
        <f t="shared" si="472"/>
        <v>22.71</v>
      </c>
      <c r="W685" s="3">
        <f t="shared" si="473"/>
        <v>0.31709999999999999</v>
      </c>
      <c r="X685" s="85"/>
      <c r="Y685" s="3" t="str">
        <f t="shared" si="474"/>
        <v>1.40</v>
      </c>
      <c r="Z685" s="3" t="str">
        <f t="shared" si="475"/>
        <v>-</v>
      </c>
      <c r="AA685" s="3">
        <f t="shared" si="476"/>
        <v>1.37</v>
      </c>
      <c r="AB685" s="3">
        <f t="shared" si="477"/>
        <v>22.71</v>
      </c>
      <c r="AC685" s="3">
        <f t="shared" si="478"/>
        <v>0.27179999999999999</v>
      </c>
      <c r="AD685" s="85"/>
      <c r="AE685" s="3" t="str">
        <f t="shared" si="479"/>
        <v>1.40</v>
      </c>
      <c r="AF685" s="3" t="str">
        <f t="shared" si="480"/>
        <v>-</v>
      </c>
      <c r="AG685" s="3">
        <f t="shared" si="481"/>
        <v>1.37</v>
      </c>
      <c r="AH685" s="3">
        <f t="shared" si="482"/>
        <v>22.71</v>
      </c>
      <c r="AI685" s="3">
        <f t="shared" si="483"/>
        <v>0.22650000000000001</v>
      </c>
      <c r="AJ685" s="85"/>
      <c r="AK685" s="3" t="str">
        <f t="shared" si="484"/>
        <v>1.40</v>
      </c>
      <c r="AL685" s="3" t="str">
        <f t="shared" si="485"/>
        <v>-</v>
      </c>
      <c r="AM685" s="3">
        <f t="shared" si="486"/>
        <v>1.37</v>
      </c>
      <c r="AN685" s="3">
        <f t="shared" si="487"/>
        <v>22.71</v>
      </c>
      <c r="AO685" s="3">
        <f t="shared" si="488"/>
        <v>0.18120000000000003</v>
      </c>
      <c r="AP685" s="85"/>
      <c r="AQ685" s="3" t="str">
        <f t="shared" si="489"/>
        <v>1.40</v>
      </c>
      <c r="AR685" s="3" t="str">
        <f t="shared" si="490"/>
        <v>-</v>
      </c>
      <c r="AS685" s="3">
        <f t="shared" si="491"/>
        <v>1.37</v>
      </c>
      <c r="AT685" s="3">
        <f t="shared" si="492"/>
        <v>22.71</v>
      </c>
      <c r="AU685" s="3">
        <f t="shared" si="493"/>
        <v>0.13589999999999999</v>
      </c>
      <c r="AV685" s="85"/>
      <c r="AW685" s="3" t="str">
        <f t="shared" si="494"/>
        <v>1.40</v>
      </c>
      <c r="AX685" s="3" t="str">
        <f t="shared" si="495"/>
        <v>-</v>
      </c>
      <c r="AY685" s="3">
        <f t="shared" si="496"/>
        <v>1.37</v>
      </c>
      <c r="AZ685" s="3">
        <f t="shared" si="497"/>
        <v>22.71</v>
      </c>
      <c r="BA685" s="3">
        <f t="shared" si="498"/>
        <v>9.0600000000000014E-2</v>
      </c>
      <c r="BB685" s="85"/>
      <c r="BC685" s="3" t="str">
        <f t="shared" si="499"/>
        <v>1.40</v>
      </c>
      <c r="BD685" s="3" t="str">
        <f t="shared" si="500"/>
        <v>-</v>
      </c>
      <c r="BE685" s="3">
        <f t="shared" si="501"/>
        <v>1.37</v>
      </c>
      <c r="BF685" s="3">
        <f t="shared" si="502"/>
        <v>22.71</v>
      </c>
      <c r="BG685" s="3">
        <f t="shared" si="503"/>
        <v>4.5300000000000007E-2</v>
      </c>
    </row>
    <row r="686" spans="1:59" x14ac:dyDescent="0.3">
      <c r="A686" s="1" t="str">
        <f>'Forward collapse simulation'!B696</f>
        <v>1.40</v>
      </c>
      <c r="B686" s="37" t="str">
        <f>IF('Forward collapse simulation'!C696="","-",'Forward collapse simulation'!C696)</f>
        <v>-</v>
      </c>
      <c r="C686" s="85">
        <f>'Forward collapse simulation'!E696</f>
        <v>358.23</v>
      </c>
      <c r="D686" s="85">
        <f>'Forward collapse simulation'!F696</f>
        <v>-0.59</v>
      </c>
      <c r="E686" s="85">
        <f>'Forward collapse simulation'!D696</f>
        <v>0.38800000000000001</v>
      </c>
      <c r="F686" s="85"/>
      <c r="G686" s="3" t="str">
        <f t="shared" si="459"/>
        <v>1.40</v>
      </c>
      <c r="H686" s="3" t="str">
        <f t="shared" si="460"/>
        <v>-</v>
      </c>
      <c r="I686" s="3">
        <f t="shared" si="461"/>
        <v>358.23</v>
      </c>
      <c r="J686" s="3">
        <f t="shared" si="462"/>
        <v>-0.59</v>
      </c>
      <c r="K686" s="3">
        <f t="shared" si="463"/>
        <v>0.34920000000000001</v>
      </c>
      <c r="L686" s="85"/>
      <c r="M686" s="3" t="str">
        <f t="shared" si="464"/>
        <v>1.40</v>
      </c>
      <c r="N686" s="3" t="str">
        <f t="shared" si="465"/>
        <v>-</v>
      </c>
      <c r="O686" s="3">
        <f t="shared" si="466"/>
        <v>358.23</v>
      </c>
      <c r="P686" s="3">
        <f t="shared" si="467"/>
        <v>-0.59</v>
      </c>
      <c r="Q686" s="3">
        <f t="shared" si="468"/>
        <v>0.31040000000000001</v>
      </c>
      <c r="R686" s="85"/>
      <c r="S686" s="3" t="str">
        <f t="shared" si="469"/>
        <v>1.40</v>
      </c>
      <c r="T686" s="3" t="str">
        <f t="shared" si="470"/>
        <v>-</v>
      </c>
      <c r="U686" s="3">
        <f t="shared" si="471"/>
        <v>358.23</v>
      </c>
      <c r="V686" s="3">
        <f t="shared" si="472"/>
        <v>-0.59</v>
      </c>
      <c r="W686" s="3">
        <f t="shared" si="473"/>
        <v>0.27160000000000001</v>
      </c>
      <c r="X686" s="85"/>
      <c r="Y686" s="3" t="str">
        <f t="shared" si="474"/>
        <v>1.40</v>
      </c>
      <c r="Z686" s="3" t="str">
        <f t="shared" si="475"/>
        <v>-</v>
      </c>
      <c r="AA686" s="3">
        <f t="shared" si="476"/>
        <v>358.23</v>
      </c>
      <c r="AB686" s="3">
        <f t="shared" si="477"/>
        <v>-0.59</v>
      </c>
      <c r="AC686" s="3">
        <f t="shared" si="478"/>
        <v>0.23280000000000001</v>
      </c>
      <c r="AD686" s="85"/>
      <c r="AE686" s="3" t="str">
        <f t="shared" si="479"/>
        <v>1.40</v>
      </c>
      <c r="AF686" s="3" t="str">
        <f t="shared" si="480"/>
        <v>-</v>
      </c>
      <c r="AG686" s="3">
        <f t="shared" si="481"/>
        <v>358.23</v>
      </c>
      <c r="AH686" s="3">
        <f t="shared" si="482"/>
        <v>-0.59</v>
      </c>
      <c r="AI686" s="3">
        <f t="shared" si="483"/>
        <v>0.19400000000000001</v>
      </c>
      <c r="AJ686" s="85"/>
      <c r="AK686" s="3" t="str">
        <f t="shared" si="484"/>
        <v>1.40</v>
      </c>
      <c r="AL686" s="3" t="str">
        <f t="shared" si="485"/>
        <v>-</v>
      </c>
      <c r="AM686" s="3">
        <f t="shared" si="486"/>
        <v>358.23</v>
      </c>
      <c r="AN686" s="3">
        <f t="shared" si="487"/>
        <v>-0.59</v>
      </c>
      <c r="AO686" s="3">
        <f t="shared" si="488"/>
        <v>0.1552</v>
      </c>
      <c r="AP686" s="85"/>
      <c r="AQ686" s="3" t="str">
        <f t="shared" si="489"/>
        <v>1.40</v>
      </c>
      <c r="AR686" s="3" t="str">
        <f t="shared" si="490"/>
        <v>-</v>
      </c>
      <c r="AS686" s="3">
        <f t="shared" si="491"/>
        <v>358.23</v>
      </c>
      <c r="AT686" s="3">
        <f t="shared" si="492"/>
        <v>-0.59</v>
      </c>
      <c r="AU686" s="3">
        <f t="shared" si="493"/>
        <v>0.1164</v>
      </c>
      <c r="AV686" s="85"/>
      <c r="AW686" s="3" t="str">
        <f t="shared" si="494"/>
        <v>1.40</v>
      </c>
      <c r="AX686" s="3" t="str">
        <f t="shared" si="495"/>
        <v>-</v>
      </c>
      <c r="AY686" s="3">
        <f t="shared" si="496"/>
        <v>358.23</v>
      </c>
      <c r="AZ686" s="3">
        <f t="shared" si="497"/>
        <v>-0.59</v>
      </c>
      <c r="BA686" s="3">
        <f t="shared" si="498"/>
        <v>7.7600000000000002E-2</v>
      </c>
      <c r="BB686" s="85"/>
      <c r="BC686" s="3" t="str">
        <f t="shared" si="499"/>
        <v>1.40</v>
      </c>
      <c r="BD686" s="3" t="str">
        <f t="shared" si="500"/>
        <v>-</v>
      </c>
      <c r="BE686" s="3">
        <f t="shared" si="501"/>
        <v>358.23</v>
      </c>
      <c r="BF686" s="3">
        <f t="shared" si="502"/>
        <v>-0.59</v>
      </c>
      <c r="BG686" s="3">
        <f t="shared" si="503"/>
        <v>3.8800000000000001E-2</v>
      </c>
    </row>
    <row r="687" spans="1:59" x14ac:dyDescent="0.3">
      <c r="A687" s="1" t="str">
        <f>'Forward collapse simulation'!B697</f>
        <v>1.40</v>
      </c>
      <c r="B687" s="37" t="str">
        <f>IF('Forward collapse simulation'!C697="","-",'Forward collapse simulation'!C697)</f>
        <v>-</v>
      </c>
      <c r="C687" s="85">
        <f>'Forward collapse simulation'!E697</f>
        <v>5.71</v>
      </c>
      <c r="D687" s="85">
        <f>'Forward collapse simulation'!F697</f>
        <v>-40.22</v>
      </c>
      <c r="E687" s="85">
        <f>'Forward collapse simulation'!D697</f>
        <v>0.21099999999999999</v>
      </c>
      <c r="F687" s="85"/>
      <c r="G687" s="3" t="str">
        <f t="shared" si="459"/>
        <v>1.40</v>
      </c>
      <c r="H687" s="3" t="str">
        <f t="shared" si="460"/>
        <v>-</v>
      </c>
      <c r="I687" s="3">
        <f t="shared" si="461"/>
        <v>5.71</v>
      </c>
      <c r="J687" s="3">
        <f t="shared" si="462"/>
        <v>-40.22</v>
      </c>
      <c r="K687" s="3">
        <f t="shared" si="463"/>
        <v>0.18989999999999999</v>
      </c>
      <c r="L687" s="85"/>
      <c r="M687" s="3" t="str">
        <f t="shared" si="464"/>
        <v>1.40</v>
      </c>
      <c r="N687" s="3" t="str">
        <f t="shared" si="465"/>
        <v>-</v>
      </c>
      <c r="O687" s="3">
        <f t="shared" si="466"/>
        <v>5.71</v>
      </c>
      <c r="P687" s="3">
        <f t="shared" si="467"/>
        <v>-40.22</v>
      </c>
      <c r="Q687" s="3">
        <f t="shared" si="468"/>
        <v>0.16880000000000001</v>
      </c>
      <c r="R687" s="85"/>
      <c r="S687" s="3" t="str">
        <f t="shared" si="469"/>
        <v>1.40</v>
      </c>
      <c r="T687" s="3" t="str">
        <f t="shared" si="470"/>
        <v>-</v>
      </c>
      <c r="U687" s="3">
        <f t="shared" si="471"/>
        <v>5.71</v>
      </c>
      <c r="V687" s="3">
        <f t="shared" si="472"/>
        <v>-40.22</v>
      </c>
      <c r="W687" s="3">
        <f t="shared" si="473"/>
        <v>0.1477</v>
      </c>
      <c r="X687" s="85"/>
      <c r="Y687" s="3" t="str">
        <f t="shared" si="474"/>
        <v>1.40</v>
      </c>
      <c r="Z687" s="3" t="str">
        <f t="shared" si="475"/>
        <v>-</v>
      </c>
      <c r="AA687" s="3">
        <f t="shared" si="476"/>
        <v>5.71</v>
      </c>
      <c r="AB687" s="3">
        <f t="shared" si="477"/>
        <v>-40.22</v>
      </c>
      <c r="AC687" s="3">
        <f t="shared" si="478"/>
        <v>0.12659999999999999</v>
      </c>
      <c r="AD687" s="85"/>
      <c r="AE687" s="3" t="str">
        <f t="shared" si="479"/>
        <v>1.40</v>
      </c>
      <c r="AF687" s="3" t="str">
        <f t="shared" si="480"/>
        <v>-</v>
      </c>
      <c r="AG687" s="3">
        <f t="shared" si="481"/>
        <v>5.71</v>
      </c>
      <c r="AH687" s="3">
        <f t="shared" si="482"/>
        <v>-40.22</v>
      </c>
      <c r="AI687" s="3">
        <f t="shared" si="483"/>
        <v>0.1055</v>
      </c>
      <c r="AJ687" s="85"/>
      <c r="AK687" s="3" t="str">
        <f t="shared" si="484"/>
        <v>1.40</v>
      </c>
      <c r="AL687" s="3" t="str">
        <f t="shared" si="485"/>
        <v>-</v>
      </c>
      <c r="AM687" s="3">
        <f t="shared" si="486"/>
        <v>5.71</v>
      </c>
      <c r="AN687" s="3">
        <f t="shared" si="487"/>
        <v>-40.22</v>
      </c>
      <c r="AO687" s="3">
        <f t="shared" si="488"/>
        <v>8.4400000000000003E-2</v>
      </c>
      <c r="AP687" s="85"/>
      <c r="AQ687" s="3" t="str">
        <f t="shared" si="489"/>
        <v>1.40</v>
      </c>
      <c r="AR687" s="3" t="str">
        <f t="shared" si="490"/>
        <v>-</v>
      </c>
      <c r="AS687" s="3">
        <f t="shared" si="491"/>
        <v>5.71</v>
      </c>
      <c r="AT687" s="3">
        <f t="shared" si="492"/>
        <v>-40.22</v>
      </c>
      <c r="AU687" s="3">
        <f t="shared" si="493"/>
        <v>6.3299999999999995E-2</v>
      </c>
      <c r="AV687" s="85"/>
      <c r="AW687" s="3" t="str">
        <f t="shared" si="494"/>
        <v>1.40</v>
      </c>
      <c r="AX687" s="3" t="str">
        <f t="shared" si="495"/>
        <v>-</v>
      </c>
      <c r="AY687" s="3">
        <f t="shared" si="496"/>
        <v>5.71</v>
      </c>
      <c r="AZ687" s="3">
        <f t="shared" si="497"/>
        <v>-40.22</v>
      </c>
      <c r="BA687" s="3">
        <f t="shared" si="498"/>
        <v>4.2200000000000001E-2</v>
      </c>
      <c r="BB687" s="85"/>
      <c r="BC687" s="3" t="str">
        <f t="shared" si="499"/>
        <v>1.40</v>
      </c>
      <c r="BD687" s="3" t="str">
        <f t="shared" si="500"/>
        <v>-</v>
      </c>
      <c r="BE687" s="3">
        <f t="shared" si="501"/>
        <v>5.71</v>
      </c>
      <c r="BF687" s="3">
        <f t="shared" si="502"/>
        <v>-40.22</v>
      </c>
      <c r="BG687" s="3">
        <f t="shared" si="503"/>
        <v>2.1100000000000001E-2</v>
      </c>
    </row>
    <row r="688" spans="1:59" x14ac:dyDescent="0.3">
      <c r="A688" s="1" t="str">
        <f>'Forward collapse simulation'!B698</f>
        <v>1.40</v>
      </c>
      <c r="B688" s="37" t="str">
        <f>IF('Forward collapse simulation'!C698="","-",'Forward collapse simulation'!C698)</f>
        <v>1.41</v>
      </c>
      <c r="C688" s="85">
        <f>'Forward collapse simulation'!E698</f>
        <v>98.46</v>
      </c>
      <c r="D688" s="85">
        <f>'Forward collapse simulation'!F698</f>
        <v>-1.1000000000000001</v>
      </c>
      <c r="E688" s="85">
        <f>'Forward collapse simulation'!D698</f>
        <v>6.38</v>
      </c>
      <c r="F688" s="85"/>
      <c r="G688" s="3" t="str">
        <f t="shared" si="459"/>
        <v>1.40</v>
      </c>
      <c r="H688" s="3" t="str">
        <f t="shared" si="460"/>
        <v>1.41</v>
      </c>
      <c r="I688" s="3">
        <f t="shared" si="461"/>
        <v>98.46</v>
      </c>
      <c r="J688" s="3">
        <f t="shared" si="462"/>
        <v>-1.1000000000000001</v>
      </c>
      <c r="K688" s="3">
        <f t="shared" si="463"/>
        <v>6.38</v>
      </c>
      <c r="L688" s="85"/>
      <c r="M688" s="3" t="str">
        <f t="shared" si="464"/>
        <v>1.40</v>
      </c>
      <c r="N688" s="3" t="str">
        <f t="shared" si="465"/>
        <v>1.41</v>
      </c>
      <c r="O688" s="3">
        <f t="shared" si="466"/>
        <v>98.46</v>
      </c>
      <c r="P688" s="3">
        <f t="shared" si="467"/>
        <v>-1.1000000000000001</v>
      </c>
      <c r="Q688" s="3">
        <f t="shared" si="468"/>
        <v>6.38</v>
      </c>
      <c r="R688" s="85"/>
      <c r="S688" s="3" t="str">
        <f t="shared" si="469"/>
        <v>1.40</v>
      </c>
      <c r="T688" s="3" t="str">
        <f t="shared" si="470"/>
        <v>1.41</v>
      </c>
      <c r="U688" s="3">
        <f t="shared" si="471"/>
        <v>98.46</v>
      </c>
      <c r="V688" s="3">
        <f t="shared" si="472"/>
        <v>-1.1000000000000001</v>
      </c>
      <c r="W688" s="3">
        <f t="shared" si="473"/>
        <v>6.38</v>
      </c>
      <c r="X688" s="85"/>
      <c r="Y688" s="3" t="str">
        <f t="shared" si="474"/>
        <v>1.40</v>
      </c>
      <c r="Z688" s="3" t="str">
        <f t="shared" si="475"/>
        <v>1.41</v>
      </c>
      <c r="AA688" s="3">
        <f t="shared" si="476"/>
        <v>98.46</v>
      </c>
      <c r="AB688" s="3">
        <f t="shared" si="477"/>
        <v>-1.1000000000000001</v>
      </c>
      <c r="AC688" s="3">
        <f t="shared" si="478"/>
        <v>6.38</v>
      </c>
      <c r="AD688" s="85"/>
      <c r="AE688" s="3" t="str">
        <f t="shared" si="479"/>
        <v>1.40</v>
      </c>
      <c r="AF688" s="3" t="str">
        <f t="shared" si="480"/>
        <v>1.41</v>
      </c>
      <c r="AG688" s="3">
        <f t="shared" si="481"/>
        <v>98.46</v>
      </c>
      <c r="AH688" s="3">
        <f t="shared" si="482"/>
        <v>-1.1000000000000001</v>
      </c>
      <c r="AI688" s="3">
        <f t="shared" si="483"/>
        <v>6.38</v>
      </c>
      <c r="AJ688" s="85"/>
      <c r="AK688" s="3" t="str">
        <f t="shared" si="484"/>
        <v>1.40</v>
      </c>
      <c r="AL688" s="3" t="str">
        <f t="shared" si="485"/>
        <v>1.41</v>
      </c>
      <c r="AM688" s="3">
        <f t="shared" si="486"/>
        <v>98.46</v>
      </c>
      <c r="AN688" s="3">
        <f t="shared" si="487"/>
        <v>-1.1000000000000001</v>
      </c>
      <c r="AO688" s="3">
        <f t="shared" si="488"/>
        <v>6.38</v>
      </c>
      <c r="AP688" s="85"/>
      <c r="AQ688" s="3" t="str">
        <f t="shared" si="489"/>
        <v>1.40</v>
      </c>
      <c r="AR688" s="3" t="str">
        <f t="shared" si="490"/>
        <v>1.41</v>
      </c>
      <c r="AS688" s="3">
        <f t="shared" si="491"/>
        <v>98.46</v>
      </c>
      <c r="AT688" s="3">
        <f t="shared" si="492"/>
        <v>-1.1000000000000001</v>
      </c>
      <c r="AU688" s="3">
        <f t="shared" si="493"/>
        <v>6.38</v>
      </c>
      <c r="AV688" s="85"/>
      <c r="AW688" s="3" t="str">
        <f t="shared" si="494"/>
        <v>1.40</v>
      </c>
      <c r="AX688" s="3" t="str">
        <f t="shared" si="495"/>
        <v>1.41</v>
      </c>
      <c r="AY688" s="3">
        <f t="shared" si="496"/>
        <v>98.46</v>
      </c>
      <c r="AZ688" s="3">
        <f t="shared" si="497"/>
        <v>-1.1000000000000001</v>
      </c>
      <c r="BA688" s="3">
        <f t="shared" si="498"/>
        <v>6.38</v>
      </c>
      <c r="BB688" s="85"/>
      <c r="BC688" s="3" t="str">
        <f t="shared" si="499"/>
        <v>1.40</v>
      </c>
      <c r="BD688" s="3" t="str">
        <f t="shared" si="500"/>
        <v>1.41</v>
      </c>
      <c r="BE688" s="3">
        <f t="shared" si="501"/>
        <v>98.46</v>
      </c>
      <c r="BF688" s="3">
        <f t="shared" si="502"/>
        <v>-1.1000000000000001</v>
      </c>
      <c r="BG688" s="3">
        <f t="shared" si="503"/>
        <v>6.38</v>
      </c>
    </row>
    <row r="689" spans="1:59" x14ac:dyDescent="0.3">
      <c r="A689" s="1" t="str">
        <f>'Forward collapse simulation'!B699</f>
        <v>1.41</v>
      </c>
      <c r="B689" s="37" t="str">
        <f>IF('Forward collapse simulation'!C699="","-",'Forward collapse simulation'!C699)</f>
        <v>-</v>
      </c>
      <c r="C689" s="85">
        <f>'Forward collapse simulation'!E699</f>
        <v>7.58</v>
      </c>
      <c r="D689" s="85">
        <f>'Forward collapse simulation'!F699</f>
        <v>-64.27</v>
      </c>
      <c r="E689" s="85">
        <f>'Forward collapse simulation'!D699</f>
        <v>1.222</v>
      </c>
      <c r="F689" s="85"/>
      <c r="G689" s="3" t="str">
        <f t="shared" si="459"/>
        <v>1.41</v>
      </c>
      <c r="H689" s="3" t="str">
        <f t="shared" si="460"/>
        <v>-</v>
      </c>
      <c r="I689" s="3">
        <f t="shared" si="461"/>
        <v>7.58</v>
      </c>
      <c r="J689" s="3">
        <f t="shared" si="462"/>
        <v>-64.27</v>
      </c>
      <c r="K689" s="3">
        <f t="shared" si="463"/>
        <v>1.0998000000000001</v>
      </c>
      <c r="L689" s="85"/>
      <c r="M689" s="3" t="str">
        <f t="shared" si="464"/>
        <v>1.41</v>
      </c>
      <c r="N689" s="3" t="str">
        <f t="shared" si="465"/>
        <v>-</v>
      </c>
      <c r="O689" s="3">
        <f t="shared" si="466"/>
        <v>7.58</v>
      </c>
      <c r="P689" s="3">
        <f t="shared" si="467"/>
        <v>-64.27</v>
      </c>
      <c r="Q689" s="3">
        <f t="shared" si="468"/>
        <v>0.97760000000000002</v>
      </c>
      <c r="R689" s="85"/>
      <c r="S689" s="3" t="str">
        <f t="shared" si="469"/>
        <v>1.41</v>
      </c>
      <c r="T689" s="3" t="str">
        <f t="shared" si="470"/>
        <v>-</v>
      </c>
      <c r="U689" s="3">
        <f t="shared" si="471"/>
        <v>7.58</v>
      </c>
      <c r="V689" s="3">
        <f t="shared" si="472"/>
        <v>-64.27</v>
      </c>
      <c r="W689" s="3">
        <f t="shared" si="473"/>
        <v>0.85539999999999994</v>
      </c>
      <c r="X689" s="85"/>
      <c r="Y689" s="3" t="str">
        <f t="shared" si="474"/>
        <v>1.41</v>
      </c>
      <c r="Z689" s="3" t="str">
        <f t="shared" si="475"/>
        <v>-</v>
      </c>
      <c r="AA689" s="3">
        <f t="shared" si="476"/>
        <v>7.58</v>
      </c>
      <c r="AB689" s="3">
        <f t="shared" si="477"/>
        <v>-64.27</v>
      </c>
      <c r="AC689" s="3">
        <f t="shared" si="478"/>
        <v>0.73319999999999996</v>
      </c>
      <c r="AD689" s="85"/>
      <c r="AE689" s="3" t="str">
        <f t="shared" si="479"/>
        <v>1.41</v>
      </c>
      <c r="AF689" s="3" t="str">
        <f t="shared" si="480"/>
        <v>-</v>
      </c>
      <c r="AG689" s="3">
        <f t="shared" si="481"/>
        <v>7.58</v>
      </c>
      <c r="AH689" s="3">
        <f t="shared" si="482"/>
        <v>-64.27</v>
      </c>
      <c r="AI689" s="3">
        <f t="shared" si="483"/>
        <v>0.61099999999999999</v>
      </c>
      <c r="AJ689" s="85"/>
      <c r="AK689" s="3" t="str">
        <f t="shared" si="484"/>
        <v>1.41</v>
      </c>
      <c r="AL689" s="3" t="str">
        <f t="shared" si="485"/>
        <v>-</v>
      </c>
      <c r="AM689" s="3">
        <f t="shared" si="486"/>
        <v>7.58</v>
      </c>
      <c r="AN689" s="3">
        <f t="shared" si="487"/>
        <v>-64.27</v>
      </c>
      <c r="AO689" s="3">
        <f t="shared" si="488"/>
        <v>0.48880000000000001</v>
      </c>
      <c r="AP689" s="85"/>
      <c r="AQ689" s="3" t="str">
        <f t="shared" si="489"/>
        <v>1.41</v>
      </c>
      <c r="AR689" s="3" t="str">
        <f t="shared" si="490"/>
        <v>-</v>
      </c>
      <c r="AS689" s="3">
        <f t="shared" si="491"/>
        <v>7.58</v>
      </c>
      <c r="AT689" s="3">
        <f t="shared" si="492"/>
        <v>-64.27</v>
      </c>
      <c r="AU689" s="3">
        <f t="shared" si="493"/>
        <v>0.36659999999999998</v>
      </c>
      <c r="AV689" s="85"/>
      <c r="AW689" s="3" t="str">
        <f t="shared" si="494"/>
        <v>1.41</v>
      </c>
      <c r="AX689" s="3" t="str">
        <f t="shared" si="495"/>
        <v>-</v>
      </c>
      <c r="AY689" s="3">
        <f t="shared" si="496"/>
        <v>7.58</v>
      </c>
      <c r="AZ689" s="3">
        <f t="shared" si="497"/>
        <v>-64.27</v>
      </c>
      <c r="BA689" s="3">
        <f t="shared" si="498"/>
        <v>0.24440000000000001</v>
      </c>
      <c r="BB689" s="85"/>
      <c r="BC689" s="3" t="str">
        <f t="shared" si="499"/>
        <v>1.41</v>
      </c>
      <c r="BD689" s="3" t="str">
        <f t="shared" si="500"/>
        <v>-</v>
      </c>
      <c r="BE689" s="3">
        <f t="shared" si="501"/>
        <v>7.58</v>
      </c>
      <c r="BF689" s="3">
        <f t="shared" si="502"/>
        <v>-64.27</v>
      </c>
      <c r="BG689" s="3">
        <f t="shared" si="503"/>
        <v>0.1222</v>
      </c>
    </row>
    <row r="690" spans="1:59" x14ac:dyDescent="0.3">
      <c r="A690" s="1" t="str">
        <f>'Forward collapse simulation'!B700</f>
        <v>1.41</v>
      </c>
      <c r="B690" s="37" t="str">
        <f>IF('Forward collapse simulation'!C700="","-",'Forward collapse simulation'!C700)</f>
        <v>-</v>
      </c>
      <c r="C690" s="85">
        <f>'Forward collapse simulation'!E700</f>
        <v>3.75</v>
      </c>
      <c r="D690" s="85">
        <f>'Forward collapse simulation'!F700</f>
        <v>-45.81</v>
      </c>
      <c r="E690" s="85">
        <f>'Forward collapse simulation'!D700</f>
        <v>1.58</v>
      </c>
      <c r="F690" s="85"/>
      <c r="G690" s="3" t="str">
        <f t="shared" si="459"/>
        <v>1.41</v>
      </c>
      <c r="H690" s="3" t="str">
        <f t="shared" si="460"/>
        <v>-</v>
      </c>
      <c r="I690" s="3">
        <f t="shared" si="461"/>
        <v>3.75</v>
      </c>
      <c r="J690" s="3">
        <f t="shared" si="462"/>
        <v>-45.81</v>
      </c>
      <c r="K690" s="3">
        <f t="shared" si="463"/>
        <v>1.4220000000000002</v>
      </c>
      <c r="L690" s="85"/>
      <c r="M690" s="3" t="str">
        <f t="shared" si="464"/>
        <v>1.41</v>
      </c>
      <c r="N690" s="3" t="str">
        <f t="shared" si="465"/>
        <v>-</v>
      </c>
      <c r="O690" s="3">
        <f t="shared" si="466"/>
        <v>3.75</v>
      </c>
      <c r="P690" s="3">
        <f t="shared" si="467"/>
        <v>-45.81</v>
      </c>
      <c r="Q690" s="3">
        <f t="shared" si="468"/>
        <v>1.2640000000000002</v>
      </c>
      <c r="R690" s="85"/>
      <c r="S690" s="3" t="str">
        <f t="shared" si="469"/>
        <v>1.41</v>
      </c>
      <c r="T690" s="3" t="str">
        <f t="shared" si="470"/>
        <v>-</v>
      </c>
      <c r="U690" s="3">
        <f t="shared" si="471"/>
        <v>3.75</v>
      </c>
      <c r="V690" s="3">
        <f t="shared" si="472"/>
        <v>-45.81</v>
      </c>
      <c r="W690" s="3">
        <f t="shared" si="473"/>
        <v>1.1059999999999999</v>
      </c>
      <c r="X690" s="85"/>
      <c r="Y690" s="3" t="str">
        <f t="shared" si="474"/>
        <v>1.41</v>
      </c>
      <c r="Z690" s="3" t="str">
        <f t="shared" si="475"/>
        <v>-</v>
      </c>
      <c r="AA690" s="3">
        <f t="shared" si="476"/>
        <v>3.75</v>
      </c>
      <c r="AB690" s="3">
        <f t="shared" si="477"/>
        <v>-45.81</v>
      </c>
      <c r="AC690" s="3">
        <f t="shared" si="478"/>
        <v>0.94799999999999995</v>
      </c>
      <c r="AD690" s="85"/>
      <c r="AE690" s="3" t="str">
        <f t="shared" si="479"/>
        <v>1.41</v>
      </c>
      <c r="AF690" s="3" t="str">
        <f t="shared" si="480"/>
        <v>-</v>
      </c>
      <c r="AG690" s="3">
        <f t="shared" si="481"/>
        <v>3.75</v>
      </c>
      <c r="AH690" s="3">
        <f t="shared" si="482"/>
        <v>-45.81</v>
      </c>
      <c r="AI690" s="3">
        <f t="shared" si="483"/>
        <v>0.79</v>
      </c>
      <c r="AJ690" s="85"/>
      <c r="AK690" s="3" t="str">
        <f t="shared" si="484"/>
        <v>1.41</v>
      </c>
      <c r="AL690" s="3" t="str">
        <f t="shared" si="485"/>
        <v>-</v>
      </c>
      <c r="AM690" s="3">
        <f t="shared" si="486"/>
        <v>3.75</v>
      </c>
      <c r="AN690" s="3">
        <f t="shared" si="487"/>
        <v>-45.81</v>
      </c>
      <c r="AO690" s="3">
        <f t="shared" si="488"/>
        <v>0.63200000000000012</v>
      </c>
      <c r="AP690" s="85"/>
      <c r="AQ690" s="3" t="str">
        <f t="shared" si="489"/>
        <v>1.41</v>
      </c>
      <c r="AR690" s="3" t="str">
        <f t="shared" si="490"/>
        <v>-</v>
      </c>
      <c r="AS690" s="3">
        <f t="shared" si="491"/>
        <v>3.75</v>
      </c>
      <c r="AT690" s="3">
        <f t="shared" si="492"/>
        <v>-45.81</v>
      </c>
      <c r="AU690" s="3">
        <f t="shared" si="493"/>
        <v>0.47399999999999998</v>
      </c>
      <c r="AV690" s="85"/>
      <c r="AW690" s="3" t="str">
        <f t="shared" si="494"/>
        <v>1.41</v>
      </c>
      <c r="AX690" s="3" t="str">
        <f t="shared" si="495"/>
        <v>-</v>
      </c>
      <c r="AY690" s="3">
        <f t="shared" si="496"/>
        <v>3.75</v>
      </c>
      <c r="AZ690" s="3">
        <f t="shared" si="497"/>
        <v>-45.81</v>
      </c>
      <c r="BA690" s="3">
        <f t="shared" si="498"/>
        <v>0.31600000000000006</v>
      </c>
      <c r="BB690" s="85"/>
      <c r="BC690" s="3" t="str">
        <f t="shared" si="499"/>
        <v>1.41</v>
      </c>
      <c r="BD690" s="3" t="str">
        <f t="shared" si="500"/>
        <v>-</v>
      </c>
      <c r="BE690" s="3">
        <f t="shared" si="501"/>
        <v>3.75</v>
      </c>
      <c r="BF690" s="3">
        <f t="shared" si="502"/>
        <v>-45.81</v>
      </c>
      <c r="BG690" s="3">
        <f t="shared" si="503"/>
        <v>0.15800000000000003</v>
      </c>
    </row>
    <row r="691" spans="1:59" x14ac:dyDescent="0.3">
      <c r="A691" s="1" t="str">
        <f>'Forward collapse simulation'!B701</f>
        <v>1.41</v>
      </c>
      <c r="B691" s="37" t="str">
        <f>IF('Forward collapse simulation'!C701="","-",'Forward collapse simulation'!C701)</f>
        <v>-</v>
      </c>
      <c r="C691" s="85">
        <f>'Forward collapse simulation'!E701</f>
        <v>3.28</v>
      </c>
      <c r="D691" s="85">
        <f>'Forward collapse simulation'!F701</f>
        <v>-29.15</v>
      </c>
      <c r="E691" s="85">
        <f>'Forward collapse simulation'!D701</f>
        <v>2.1989999999999998</v>
      </c>
      <c r="F691" s="85"/>
      <c r="G691" s="3" t="str">
        <f t="shared" si="459"/>
        <v>1.41</v>
      </c>
      <c r="H691" s="3" t="str">
        <f t="shared" si="460"/>
        <v>-</v>
      </c>
      <c r="I691" s="3">
        <f t="shared" si="461"/>
        <v>3.28</v>
      </c>
      <c r="J691" s="3">
        <f t="shared" si="462"/>
        <v>-29.15</v>
      </c>
      <c r="K691" s="3">
        <f t="shared" si="463"/>
        <v>1.9790999999999999</v>
      </c>
      <c r="L691" s="85"/>
      <c r="M691" s="3" t="str">
        <f t="shared" si="464"/>
        <v>1.41</v>
      </c>
      <c r="N691" s="3" t="str">
        <f t="shared" si="465"/>
        <v>-</v>
      </c>
      <c r="O691" s="3">
        <f t="shared" si="466"/>
        <v>3.28</v>
      </c>
      <c r="P691" s="3">
        <f t="shared" si="467"/>
        <v>-29.15</v>
      </c>
      <c r="Q691" s="3">
        <f t="shared" si="468"/>
        <v>1.7591999999999999</v>
      </c>
      <c r="R691" s="85"/>
      <c r="S691" s="3" t="str">
        <f t="shared" si="469"/>
        <v>1.41</v>
      </c>
      <c r="T691" s="3" t="str">
        <f t="shared" si="470"/>
        <v>-</v>
      </c>
      <c r="U691" s="3">
        <f t="shared" si="471"/>
        <v>3.28</v>
      </c>
      <c r="V691" s="3">
        <f t="shared" si="472"/>
        <v>-29.15</v>
      </c>
      <c r="W691" s="3">
        <f t="shared" si="473"/>
        <v>1.5392999999999999</v>
      </c>
      <c r="X691" s="85"/>
      <c r="Y691" s="3" t="str">
        <f t="shared" si="474"/>
        <v>1.41</v>
      </c>
      <c r="Z691" s="3" t="str">
        <f t="shared" si="475"/>
        <v>-</v>
      </c>
      <c r="AA691" s="3">
        <f t="shared" si="476"/>
        <v>3.28</v>
      </c>
      <c r="AB691" s="3">
        <f t="shared" si="477"/>
        <v>-29.15</v>
      </c>
      <c r="AC691" s="3">
        <f t="shared" si="478"/>
        <v>1.3193999999999999</v>
      </c>
      <c r="AD691" s="85"/>
      <c r="AE691" s="3" t="str">
        <f t="shared" si="479"/>
        <v>1.41</v>
      </c>
      <c r="AF691" s="3" t="str">
        <f t="shared" si="480"/>
        <v>-</v>
      </c>
      <c r="AG691" s="3">
        <f t="shared" si="481"/>
        <v>3.28</v>
      </c>
      <c r="AH691" s="3">
        <f t="shared" si="482"/>
        <v>-29.15</v>
      </c>
      <c r="AI691" s="3">
        <f t="shared" si="483"/>
        <v>1.0994999999999999</v>
      </c>
      <c r="AJ691" s="85"/>
      <c r="AK691" s="3" t="str">
        <f t="shared" si="484"/>
        <v>1.41</v>
      </c>
      <c r="AL691" s="3" t="str">
        <f t="shared" si="485"/>
        <v>-</v>
      </c>
      <c r="AM691" s="3">
        <f t="shared" si="486"/>
        <v>3.28</v>
      </c>
      <c r="AN691" s="3">
        <f t="shared" si="487"/>
        <v>-29.15</v>
      </c>
      <c r="AO691" s="3">
        <f t="shared" si="488"/>
        <v>0.87959999999999994</v>
      </c>
      <c r="AP691" s="85"/>
      <c r="AQ691" s="3" t="str">
        <f t="shared" si="489"/>
        <v>1.41</v>
      </c>
      <c r="AR691" s="3" t="str">
        <f t="shared" si="490"/>
        <v>-</v>
      </c>
      <c r="AS691" s="3">
        <f t="shared" si="491"/>
        <v>3.28</v>
      </c>
      <c r="AT691" s="3">
        <f t="shared" si="492"/>
        <v>-29.15</v>
      </c>
      <c r="AU691" s="3">
        <f t="shared" si="493"/>
        <v>0.65969999999999995</v>
      </c>
      <c r="AV691" s="85"/>
      <c r="AW691" s="3" t="str">
        <f t="shared" si="494"/>
        <v>1.41</v>
      </c>
      <c r="AX691" s="3" t="str">
        <f t="shared" si="495"/>
        <v>-</v>
      </c>
      <c r="AY691" s="3">
        <f t="shared" si="496"/>
        <v>3.28</v>
      </c>
      <c r="AZ691" s="3">
        <f t="shared" si="497"/>
        <v>-29.15</v>
      </c>
      <c r="BA691" s="3">
        <f t="shared" si="498"/>
        <v>0.43979999999999997</v>
      </c>
      <c r="BB691" s="85"/>
      <c r="BC691" s="3" t="str">
        <f t="shared" si="499"/>
        <v>1.41</v>
      </c>
      <c r="BD691" s="3" t="str">
        <f t="shared" si="500"/>
        <v>-</v>
      </c>
      <c r="BE691" s="3">
        <f t="shared" si="501"/>
        <v>3.28</v>
      </c>
      <c r="BF691" s="3">
        <f t="shared" si="502"/>
        <v>-29.15</v>
      </c>
      <c r="BG691" s="3">
        <f t="shared" si="503"/>
        <v>0.21989999999999998</v>
      </c>
    </row>
    <row r="692" spans="1:59" x14ac:dyDescent="0.3">
      <c r="A692" s="1" t="str">
        <f>'Forward collapse simulation'!B702</f>
        <v>1.41</v>
      </c>
      <c r="B692" s="37" t="str">
        <f>IF('Forward collapse simulation'!C702="","-",'Forward collapse simulation'!C702)</f>
        <v>-</v>
      </c>
      <c r="C692" s="85">
        <f>'Forward collapse simulation'!E702</f>
        <v>3.44</v>
      </c>
      <c r="D692" s="85">
        <f>'Forward collapse simulation'!F702</f>
        <v>-21.93</v>
      </c>
      <c r="E692" s="85">
        <f>'Forward collapse simulation'!D702</f>
        <v>2.7690000000000001</v>
      </c>
      <c r="F692" s="85"/>
      <c r="G692" s="3" t="str">
        <f t="shared" si="459"/>
        <v>1.41</v>
      </c>
      <c r="H692" s="3" t="str">
        <f t="shared" si="460"/>
        <v>-</v>
      </c>
      <c r="I692" s="3">
        <f t="shared" si="461"/>
        <v>3.44</v>
      </c>
      <c r="J692" s="3">
        <f t="shared" si="462"/>
        <v>-21.93</v>
      </c>
      <c r="K692" s="3">
        <f t="shared" si="463"/>
        <v>2.4921000000000002</v>
      </c>
      <c r="L692" s="85"/>
      <c r="M692" s="3" t="str">
        <f t="shared" si="464"/>
        <v>1.41</v>
      </c>
      <c r="N692" s="3" t="str">
        <f t="shared" si="465"/>
        <v>-</v>
      </c>
      <c r="O692" s="3">
        <f t="shared" si="466"/>
        <v>3.44</v>
      </c>
      <c r="P692" s="3">
        <f t="shared" si="467"/>
        <v>-21.93</v>
      </c>
      <c r="Q692" s="3">
        <f t="shared" si="468"/>
        <v>2.2152000000000003</v>
      </c>
      <c r="R692" s="85"/>
      <c r="S692" s="3" t="str">
        <f t="shared" si="469"/>
        <v>1.41</v>
      </c>
      <c r="T692" s="3" t="str">
        <f t="shared" si="470"/>
        <v>-</v>
      </c>
      <c r="U692" s="3">
        <f t="shared" si="471"/>
        <v>3.44</v>
      </c>
      <c r="V692" s="3">
        <f t="shared" si="472"/>
        <v>-21.93</v>
      </c>
      <c r="W692" s="3">
        <f t="shared" si="473"/>
        <v>1.9382999999999999</v>
      </c>
      <c r="X692" s="85"/>
      <c r="Y692" s="3" t="str">
        <f t="shared" si="474"/>
        <v>1.41</v>
      </c>
      <c r="Z692" s="3" t="str">
        <f t="shared" si="475"/>
        <v>-</v>
      </c>
      <c r="AA692" s="3">
        <f t="shared" si="476"/>
        <v>3.44</v>
      </c>
      <c r="AB692" s="3">
        <f t="shared" si="477"/>
        <v>-21.93</v>
      </c>
      <c r="AC692" s="3">
        <f t="shared" si="478"/>
        <v>1.6614</v>
      </c>
      <c r="AD692" s="85"/>
      <c r="AE692" s="3" t="str">
        <f t="shared" si="479"/>
        <v>1.41</v>
      </c>
      <c r="AF692" s="3" t="str">
        <f t="shared" si="480"/>
        <v>-</v>
      </c>
      <c r="AG692" s="3">
        <f t="shared" si="481"/>
        <v>3.44</v>
      </c>
      <c r="AH692" s="3">
        <f t="shared" si="482"/>
        <v>-21.93</v>
      </c>
      <c r="AI692" s="3">
        <f t="shared" si="483"/>
        <v>1.3845000000000001</v>
      </c>
      <c r="AJ692" s="85"/>
      <c r="AK692" s="3" t="str">
        <f t="shared" si="484"/>
        <v>1.41</v>
      </c>
      <c r="AL692" s="3" t="str">
        <f t="shared" si="485"/>
        <v>-</v>
      </c>
      <c r="AM692" s="3">
        <f t="shared" si="486"/>
        <v>3.44</v>
      </c>
      <c r="AN692" s="3">
        <f t="shared" si="487"/>
        <v>-21.93</v>
      </c>
      <c r="AO692" s="3">
        <f t="shared" si="488"/>
        <v>1.1076000000000001</v>
      </c>
      <c r="AP692" s="85"/>
      <c r="AQ692" s="3" t="str">
        <f t="shared" si="489"/>
        <v>1.41</v>
      </c>
      <c r="AR692" s="3" t="str">
        <f t="shared" si="490"/>
        <v>-</v>
      </c>
      <c r="AS692" s="3">
        <f t="shared" si="491"/>
        <v>3.44</v>
      </c>
      <c r="AT692" s="3">
        <f t="shared" si="492"/>
        <v>-21.93</v>
      </c>
      <c r="AU692" s="3">
        <f t="shared" si="493"/>
        <v>0.83069999999999999</v>
      </c>
      <c r="AV692" s="85"/>
      <c r="AW692" s="3" t="str">
        <f t="shared" si="494"/>
        <v>1.41</v>
      </c>
      <c r="AX692" s="3" t="str">
        <f t="shared" si="495"/>
        <v>-</v>
      </c>
      <c r="AY692" s="3">
        <f t="shared" si="496"/>
        <v>3.44</v>
      </c>
      <c r="AZ692" s="3">
        <f t="shared" si="497"/>
        <v>-21.93</v>
      </c>
      <c r="BA692" s="3">
        <f t="shared" si="498"/>
        <v>0.55380000000000007</v>
      </c>
      <c r="BB692" s="85"/>
      <c r="BC692" s="3" t="str">
        <f t="shared" si="499"/>
        <v>1.41</v>
      </c>
      <c r="BD692" s="3" t="str">
        <f t="shared" si="500"/>
        <v>-</v>
      </c>
      <c r="BE692" s="3">
        <f t="shared" si="501"/>
        <v>3.44</v>
      </c>
      <c r="BF692" s="3">
        <f t="shared" si="502"/>
        <v>-21.93</v>
      </c>
      <c r="BG692" s="3">
        <f t="shared" si="503"/>
        <v>0.27690000000000003</v>
      </c>
    </row>
    <row r="693" spans="1:59" x14ac:dyDescent="0.3">
      <c r="A693" s="1" t="str">
        <f>'Forward collapse simulation'!B703</f>
        <v>1.41</v>
      </c>
      <c r="B693" s="37" t="str">
        <f>IF('Forward collapse simulation'!C703="","-",'Forward collapse simulation'!C703)</f>
        <v>-</v>
      </c>
      <c r="C693" s="85">
        <f>'Forward collapse simulation'!E703</f>
        <v>5.82</v>
      </c>
      <c r="D693" s="85">
        <f>'Forward collapse simulation'!F703</f>
        <v>-9.25</v>
      </c>
      <c r="E693" s="85">
        <f>'Forward collapse simulation'!D703</f>
        <v>2.37</v>
      </c>
      <c r="F693" s="85"/>
      <c r="G693" s="3" t="str">
        <f t="shared" si="459"/>
        <v>1.41</v>
      </c>
      <c r="H693" s="3" t="str">
        <f t="shared" si="460"/>
        <v>-</v>
      </c>
      <c r="I693" s="3">
        <f t="shared" si="461"/>
        <v>5.82</v>
      </c>
      <c r="J693" s="3">
        <f t="shared" si="462"/>
        <v>-9.25</v>
      </c>
      <c r="K693" s="3">
        <f t="shared" si="463"/>
        <v>2.133</v>
      </c>
      <c r="L693" s="85"/>
      <c r="M693" s="3" t="str">
        <f t="shared" si="464"/>
        <v>1.41</v>
      </c>
      <c r="N693" s="3" t="str">
        <f t="shared" si="465"/>
        <v>-</v>
      </c>
      <c r="O693" s="3">
        <f t="shared" si="466"/>
        <v>5.82</v>
      </c>
      <c r="P693" s="3">
        <f t="shared" si="467"/>
        <v>-9.25</v>
      </c>
      <c r="Q693" s="3">
        <f t="shared" si="468"/>
        <v>1.8960000000000001</v>
      </c>
      <c r="R693" s="85"/>
      <c r="S693" s="3" t="str">
        <f t="shared" si="469"/>
        <v>1.41</v>
      </c>
      <c r="T693" s="3" t="str">
        <f t="shared" si="470"/>
        <v>-</v>
      </c>
      <c r="U693" s="3">
        <f t="shared" si="471"/>
        <v>5.82</v>
      </c>
      <c r="V693" s="3">
        <f t="shared" si="472"/>
        <v>-9.25</v>
      </c>
      <c r="W693" s="3">
        <f t="shared" si="473"/>
        <v>1.659</v>
      </c>
      <c r="X693" s="85"/>
      <c r="Y693" s="3" t="str">
        <f t="shared" si="474"/>
        <v>1.41</v>
      </c>
      <c r="Z693" s="3" t="str">
        <f t="shared" si="475"/>
        <v>-</v>
      </c>
      <c r="AA693" s="3">
        <f t="shared" si="476"/>
        <v>5.82</v>
      </c>
      <c r="AB693" s="3">
        <f t="shared" si="477"/>
        <v>-9.25</v>
      </c>
      <c r="AC693" s="3">
        <f t="shared" si="478"/>
        <v>1.4219999999999999</v>
      </c>
      <c r="AD693" s="85"/>
      <c r="AE693" s="3" t="str">
        <f t="shared" si="479"/>
        <v>1.41</v>
      </c>
      <c r="AF693" s="3" t="str">
        <f t="shared" si="480"/>
        <v>-</v>
      </c>
      <c r="AG693" s="3">
        <f t="shared" si="481"/>
        <v>5.82</v>
      </c>
      <c r="AH693" s="3">
        <f t="shared" si="482"/>
        <v>-9.25</v>
      </c>
      <c r="AI693" s="3">
        <f t="shared" si="483"/>
        <v>1.1850000000000001</v>
      </c>
      <c r="AJ693" s="85"/>
      <c r="AK693" s="3" t="str">
        <f t="shared" si="484"/>
        <v>1.41</v>
      </c>
      <c r="AL693" s="3" t="str">
        <f t="shared" si="485"/>
        <v>-</v>
      </c>
      <c r="AM693" s="3">
        <f t="shared" si="486"/>
        <v>5.82</v>
      </c>
      <c r="AN693" s="3">
        <f t="shared" si="487"/>
        <v>-9.25</v>
      </c>
      <c r="AO693" s="3">
        <f t="shared" si="488"/>
        <v>0.94800000000000006</v>
      </c>
      <c r="AP693" s="85"/>
      <c r="AQ693" s="3" t="str">
        <f t="shared" si="489"/>
        <v>1.41</v>
      </c>
      <c r="AR693" s="3" t="str">
        <f t="shared" si="490"/>
        <v>-</v>
      </c>
      <c r="AS693" s="3">
        <f t="shared" si="491"/>
        <v>5.82</v>
      </c>
      <c r="AT693" s="3">
        <f t="shared" si="492"/>
        <v>-9.25</v>
      </c>
      <c r="AU693" s="3">
        <f t="shared" si="493"/>
        <v>0.71099999999999997</v>
      </c>
      <c r="AV693" s="85"/>
      <c r="AW693" s="3" t="str">
        <f t="shared" si="494"/>
        <v>1.41</v>
      </c>
      <c r="AX693" s="3" t="str">
        <f t="shared" si="495"/>
        <v>-</v>
      </c>
      <c r="AY693" s="3">
        <f t="shared" si="496"/>
        <v>5.82</v>
      </c>
      <c r="AZ693" s="3">
        <f t="shared" si="497"/>
        <v>-9.25</v>
      </c>
      <c r="BA693" s="3">
        <f t="shared" si="498"/>
        <v>0.47400000000000003</v>
      </c>
      <c r="BB693" s="85"/>
      <c r="BC693" s="3" t="str">
        <f t="shared" si="499"/>
        <v>1.41</v>
      </c>
      <c r="BD693" s="3" t="str">
        <f t="shared" si="500"/>
        <v>-</v>
      </c>
      <c r="BE693" s="3">
        <f t="shared" si="501"/>
        <v>5.82</v>
      </c>
      <c r="BF693" s="3">
        <f t="shared" si="502"/>
        <v>-9.25</v>
      </c>
      <c r="BG693" s="3">
        <f t="shared" si="503"/>
        <v>0.23700000000000002</v>
      </c>
    </row>
    <row r="694" spans="1:59" x14ac:dyDescent="0.3">
      <c r="A694" s="1" t="str">
        <f>'Forward collapse simulation'!B704</f>
        <v>1.41</v>
      </c>
      <c r="B694" s="37" t="str">
        <f>IF('Forward collapse simulation'!C704="","-",'Forward collapse simulation'!C704)</f>
        <v>-</v>
      </c>
      <c r="C694" s="85">
        <f>'Forward collapse simulation'!E704</f>
        <v>8.99</v>
      </c>
      <c r="D694" s="85">
        <f>'Forward collapse simulation'!F704</f>
        <v>4.9800000000000004</v>
      </c>
      <c r="E694" s="85">
        <f>'Forward collapse simulation'!D704</f>
        <v>2.2480000000000002</v>
      </c>
      <c r="F694" s="85"/>
      <c r="G694" s="3" t="str">
        <f t="shared" si="459"/>
        <v>1.41</v>
      </c>
      <c r="H694" s="3" t="str">
        <f t="shared" si="460"/>
        <v>-</v>
      </c>
      <c r="I694" s="3">
        <f t="shared" si="461"/>
        <v>8.99</v>
      </c>
      <c r="J694" s="3">
        <f t="shared" si="462"/>
        <v>4.9800000000000004</v>
      </c>
      <c r="K694" s="3">
        <f t="shared" si="463"/>
        <v>2.0232000000000001</v>
      </c>
      <c r="L694" s="85"/>
      <c r="M694" s="3" t="str">
        <f t="shared" si="464"/>
        <v>1.41</v>
      </c>
      <c r="N694" s="3" t="str">
        <f t="shared" si="465"/>
        <v>-</v>
      </c>
      <c r="O694" s="3">
        <f t="shared" si="466"/>
        <v>8.99</v>
      </c>
      <c r="P694" s="3">
        <f t="shared" si="467"/>
        <v>4.9800000000000004</v>
      </c>
      <c r="Q694" s="3">
        <f t="shared" si="468"/>
        <v>1.7984000000000002</v>
      </c>
      <c r="R694" s="85"/>
      <c r="S694" s="3" t="str">
        <f t="shared" si="469"/>
        <v>1.41</v>
      </c>
      <c r="T694" s="3" t="str">
        <f t="shared" si="470"/>
        <v>-</v>
      </c>
      <c r="U694" s="3">
        <f t="shared" si="471"/>
        <v>8.99</v>
      </c>
      <c r="V694" s="3">
        <f t="shared" si="472"/>
        <v>4.9800000000000004</v>
      </c>
      <c r="W694" s="3">
        <f t="shared" si="473"/>
        <v>1.5736000000000001</v>
      </c>
      <c r="X694" s="85"/>
      <c r="Y694" s="3" t="str">
        <f t="shared" si="474"/>
        <v>1.41</v>
      </c>
      <c r="Z694" s="3" t="str">
        <f t="shared" si="475"/>
        <v>-</v>
      </c>
      <c r="AA694" s="3">
        <f t="shared" si="476"/>
        <v>8.99</v>
      </c>
      <c r="AB694" s="3">
        <f t="shared" si="477"/>
        <v>4.9800000000000004</v>
      </c>
      <c r="AC694" s="3">
        <f t="shared" si="478"/>
        <v>1.3488</v>
      </c>
      <c r="AD694" s="85"/>
      <c r="AE694" s="3" t="str">
        <f t="shared" si="479"/>
        <v>1.41</v>
      </c>
      <c r="AF694" s="3" t="str">
        <f t="shared" si="480"/>
        <v>-</v>
      </c>
      <c r="AG694" s="3">
        <f t="shared" si="481"/>
        <v>8.99</v>
      </c>
      <c r="AH694" s="3">
        <f t="shared" si="482"/>
        <v>4.9800000000000004</v>
      </c>
      <c r="AI694" s="3">
        <f t="shared" si="483"/>
        <v>1.1240000000000001</v>
      </c>
      <c r="AJ694" s="85"/>
      <c r="AK694" s="3" t="str">
        <f t="shared" si="484"/>
        <v>1.41</v>
      </c>
      <c r="AL694" s="3" t="str">
        <f t="shared" si="485"/>
        <v>-</v>
      </c>
      <c r="AM694" s="3">
        <f t="shared" si="486"/>
        <v>8.99</v>
      </c>
      <c r="AN694" s="3">
        <f t="shared" si="487"/>
        <v>4.9800000000000004</v>
      </c>
      <c r="AO694" s="3">
        <f t="shared" si="488"/>
        <v>0.89920000000000011</v>
      </c>
      <c r="AP694" s="85"/>
      <c r="AQ694" s="3" t="str">
        <f t="shared" si="489"/>
        <v>1.41</v>
      </c>
      <c r="AR694" s="3" t="str">
        <f t="shared" si="490"/>
        <v>-</v>
      </c>
      <c r="AS694" s="3">
        <f t="shared" si="491"/>
        <v>8.99</v>
      </c>
      <c r="AT694" s="3">
        <f t="shared" si="492"/>
        <v>4.9800000000000004</v>
      </c>
      <c r="AU694" s="3">
        <f t="shared" si="493"/>
        <v>0.6744</v>
      </c>
      <c r="AV694" s="85"/>
      <c r="AW694" s="3" t="str">
        <f t="shared" si="494"/>
        <v>1.41</v>
      </c>
      <c r="AX694" s="3" t="str">
        <f t="shared" si="495"/>
        <v>-</v>
      </c>
      <c r="AY694" s="3">
        <f t="shared" si="496"/>
        <v>8.99</v>
      </c>
      <c r="AZ694" s="3">
        <f t="shared" si="497"/>
        <v>4.9800000000000004</v>
      </c>
      <c r="BA694" s="3">
        <f t="shared" si="498"/>
        <v>0.44960000000000006</v>
      </c>
      <c r="BB694" s="85"/>
      <c r="BC694" s="3" t="str">
        <f t="shared" si="499"/>
        <v>1.41</v>
      </c>
      <c r="BD694" s="3" t="str">
        <f t="shared" si="500"/>
        <v>-</v>
      </c>
      <c r="BE694" s="3">
        <f t="shared" si="501"/>
        <v>8.99</v>
      </c>
      <c r="BF694" s="3">
        <f t="shared" si="502"/>
        <v>4.9800000000000004</v>
      </c>
      <c r="BG694" s="3">
        <f t="shared" si="503"/>
        <v>0.22480000000000003</v>
      </c>
    </row>
    <row r="695" spans="1:59" x14ac:dyDescent="0.3">
      <c r="A695" s="1" t="str">
        <f>'Forward collapse simulation'!B705</f>
        <v>1.41</v>
      </c>
      <c r="B695" s="37" t="str">
        <f>IF('Forward collapse simulation'!C705="","-",'Forward collapse simulation'!C705)</f>
        <v>-</v>
      </c>
      <c r="C695" s="85">
        <f>'Forward collapse simulation'!E705</f>
        <v>9.94</v>
      </c>
      <c r="D695" s="85">
        <f>'Forward collapse simulation'!F705</f>
        <v>20.329999999999998</v>
      </c>
      <c r="E695" s="85">
        <f>'Forward collapse simulation'!D705</f>
        <v>2.3969999999999998</v>
      </c>
      <c r="F695" s="85"/>
      <c r="G695" s="3" t="str">
        <f t="shared" si="459"/>
        <v>1.41</v>
      </c>
      <c r="H695" s="3" t="str">
        <f t="shared" si="460"/>
        <v>-</v>
      </c>
      <c r="I695" s="3">
        <f t="shared" si="461"/>
        <v>9.94</v>
      </c>
      <c r="J695" s="3">
        <f t="shared" si="462"/>
        <v>20.329999999999998</v>
      </c>
      <c r="K695" s="3">
        <f t="shared" si="463"/>
        <v>2.1572999999999998</v>
      </c>
      <c r="L695" s="85"/>
      <c r="M695" s="3" t="str">
        <f t="shared" si="464"/>
        <v>1.41</v>
      </c>
      <c r="N695" s="3" t="str">
        <f t="shared" si="465"/>
        <v>-</v>
      </c>
      <c r="O695" s="3">
        <f t="shared" si="466"/>
        <v>9.94</v>
      </c>
      <c r="P695" s="3">
        <f t="shared" si="467"/>
        <v>20.329999999999998</v>
      </c>
      <c r="Q695" s="3">
        <f t="shared" si="468"/>
        <v>1.9176</v>
      </c>
      <c r="R695" s="85"/>
      <c r="S695" s="3" t="str">
        <f t="shared" si="469"/>
        <v>1.41</v>
      </c>
      <c r="T695" s="3" t="str">
        <f t="shared" si="470"/>
        <v>-</v>
      </c>
      <c r="U695" s="3">
        <f t="shared" si="471"/>
        <v>9.94</v>
      </c>
      <c r="V695" s="3">
        <f t="shared" si="472"/>
        <v>20.329999999999998</v>
      </c>
      <c r="W695" s="3">
        <f t="shared" si="473"/>
        <v>1.6778999999999997</v>
      </c>
      <c r="X695" s="85"/>
      <c r="Y695" s="3" t="str">
        <f t="shared" si="474"/>
        <v>1.41</v>
      </c>
      <c r="Z695" s="3" t="str">
        <f t="shared" si="475"/>
        <v>-</v>
      </c>
      <c r="AA695" s="3">
        <f t="shared" si="476"/>
        <v>9.94</v>
      </c>
      <c r="AB695" s="3">
        <f t="shared" si="477"/>
        <v>20.329999999999998</v>
      </c>
      <c r="AC695" s="3">
        <f t="shared" si="478"/>
        <v>1.4381999999999999</v>
      </c>
      <c r="AD695" s="85"/>
      <c r="AE695" s="3" t="str">
        <f t="shared" si="479"/>
        <v>1.41</v>
      </c>
      <c r="AF695" s="3" t="str">
        <f t="shared" si="480"/>
        <v>-</v>
      </c>
      <c r="AG695" s="3">
        <f t="shared" si="481"/>
        <v>9.94</v>
      </c>
      <c r="AH695" s="3">
        <f t="shared" si="482"/>
        <v>20.329999999999998</v>
      </c>
      <c r="AI695" s="3">
        <f t="shared" si="483"/>
        <v>1.1984999999999999</v>
      </c>
      <c r="AJ695" s="85"/>
      <c r="AK695" s="3" t="str">
        <f t="shared" si="484"/>
        <v>1.41</v>
      </c>
      <c r="AL695" s="3" t="str">
        <f t="shared" si="485"/>
        <v>-</v>
      </c>
      <c r="AM695" s="3">
        <f t="shared" si="486"/>
        <v>9.94</v>
      </c>
      <c r="AN695" s="3">
        <f t="shared" si="487"/>
        <v>20.329999999999998</v>
      </c>
      <c r="AO695" s="3">
        <f t="shared" si="488"/>
        <v>0.95879999999999999</v>
      </c>
      <c r="AP695" s="85"/>
      <c r="AQ695" s="3" t="str">
        <f t="shared" si="489"/>
        <v>1.41</v>
      </c>
      <c r="AR695" s="3" t="str">
        <f t="shared" si="490"/>
        <v>-</v>
      </c>
      <c r="AS695" s="3">
        <f t="shared" si="491"/>
        <v>9.94</v>
      </c>
      <c r="AT695" s="3">
        <f t="shared" si="492"/>
        <v>20.329999999999998</v>
      </c>
      <c r="AU695" s="3">
        <f t="shared" si="493"/>
        <v>0.71909999999999996</v>
      </c>
      <c r="AV695" s="85"/>
      <c r="AW695" s="3" t="str">
        <f t="shared" si="494"/>
        <v>1.41</v>
      </c>
      <c r="AX695" s="3" t="str">
        <f t="shared" si="495"/>
        <v>-</v>
      </c>
      <c r="AY695" s="3">
        <f t="shared" si="496"/>
        <v>9.94</v>
      </c>
      <c r="AZ695" s="3">
        <f t="shared" si="497"/>
        <v>20.329999999999998</v>
      </c>
      <c r="BA695" s="3">
        <f t="shared" si="498"/>
        <v>0.47939999999999999</v>
      </c>
      <c r="BB695" s="85"/>
      <c r="BC695" s="3" t="str">
        <f t="shared" si="499"/>
        <v>1.41</v>
      </c>
      <c r="BD695" s="3" t="str">
        <f t="shared" si="500"/>
        <v>-</v>
      </c>
      <c r="BE695" s="3">
        <f t="shared" si="501"/>
        <v>9.94</v>
      </c>
      <c r="BF695" s="3">
        <f t="shared" si="502"/>
        <v>20.329999999999998</v>
      </c>
      <c r="BG695" s="3">
        <f t="shared" si="503"/>
        <v>0.2397</v>
      </c>
    </row>
    <row r="696" spans="1:59" x14ac:dyDescent="0.3">
      <c r="A696" s="1" t="str">
        <f>'Forward collapse simulation'!B706</f>
        <v>1.41</v>
      </c>
      <c r="B696" s="37" t="str">
        <f>IF('Forward collapse simulation'!C706="","-",'Forward collapse simulation'!C706)</f>
        <v>-</v>
      </c>
      <c r="C696" s="85">
        <f>'Forward collapse simulation'!E706</f>
        <v>12.04</v>
      </c>
      <c r="D696" s="85">
        <f>'Forward collapse simulation'!F706</f>
        <v>37.49</v>
      </c>
      <c r="E696" s="85">
        <f>'Forward collapse simulation'!D706</f>
        <v>2.2050000000000001</v>
      </c>
      <c r="F696" s="85"/>
      <c r="G696" s="3" t="str">
        <f t="shared" si="459"/>
        <v>1.41</v>
      </c>
      <c r="H696" s="3" t="str">
        <f t="shared" si="460"/>
        <v>-</v>
      </c>
      <c r="I696" s="3">
        <f t="shared" si="461"/>
        <v>12.04</v>
      </c>
      <c r="J696" s="3">
        <f t="shared" si="462"/>
        <v>37.49</v>
      </c>
      <c r="K696" s="3">
        <f t="shared" si="463"/>
        <v>1.9845000000000002</v>
      </c>
      <c r="L696" s="85"/>
      <c r="M696" s="3" t="str">
        <f t="shared" si="464"/>
        <v>1.41</v>
      </c>
      <c r="N696" s="3" t="str">
        <f t="shared" si="465"/>
        <v>-</v>
      </c>
      <c r="O696" s="3">
        <f t="shared" si="466"/>
        <v>12.04</v>
      </c>
      <c r="P696" s="3">
        <f t="shared" si="467"/>
        <v>37.49</v>
      </c>
      <c r="Q696" s="3">
        <f t="shared" si="468"/>
        <v>1.7640000000000002</v>
      </c>
      <c r="R696" s="85"/>
      <c r="S696" s="3" t="str">
        <f t="shared" si="469"/>
        <v>1.41</v>
      </c>
      <c r="T696" s="3" t="str">
        <f t="shared" si="470"/>
        <v>-</v>
      </c>
      <c r="U696" s="3">
        <f t="shared" si="471"/>
        <v>12.04</v>
      </c>
      <c r="V696" s="3">
        <f t="shared" si="472"/>
        <v>37.49</v>
      </c>
      <c r="W696" s="3">
        <f t="shared" si="473"/>
        <v>1.5434999999999999</v>
      </c>
      <c r="X696" s="85"/>
      <c r="Y696" s="3" t="str">
        <f t="shared" si="474"/>
        <v>1.41</v>
      </c>
      <c r="Z696" s="3" t="str">
        <f t="shared" si="475"/>
        <v>-</v>
      </c>
      <c r="AA696" s="3">
        <f t="shared" si="476"/>
        <v>12.04</v>
      </c>
      <c r="AB696" s="3">
        <f t="shared" si="477"/>
        <v>37.49</v>
      </c>
      <c r="AC696" s="3">
        <f t="shared" si="478"/>
        <v>1.323</v>
      </c>
      <c r="AD696" s="85"/>
      <c r="AE696" s="3" t="str">
        <f t="shared" si="479"/>
        <v>1.41</v>
      </c>
      <c r="AF696" s="3" t="str">
        <f t="shared" si="480"/>
        <v>-</v>
      </c>
      <c r="AG696" s="3">
        <f t="shared" si="481"/>
        <v>12.04</v>
      </c>
      <c r="AH696" s="3">
        <f t="shared" si="482"/>
        <v>37.49</v>
      </c>
      <c r="AI696" s="3">
        <f t="shared" si="483"/>
        <v>1.1025</v>
      </c>
      <c r="AJ696" s="85"/>
      <c r="AK696" s="3" t="str">
        <f t="shared" si="484"/>
        <v>1.41</v>
      </c>
      <c r="AL696" s="3" t="str">
        <f t="shared" si="485"/>
        <v>-</v>
      </c>
      <c r="AM696" s="3">
        <f t="shared" si="486"/>
        <v>12.04</v>
      </c>
      <c r="AN696" s="3">
        <f t="shared" si="487"/>
        <v>37.49</v>
      </c>
      <c r="AO696" s="3">
        <f t="shared" si="488"/>
        <v>0.88200000000000012</v>
      </c>
      <c r="AP696" s="85"/>
      <c r="AQ696" s="3" t="str">
        <f t="shared" si="489"/>
        <v>1.41</v>
      </c>
      <c r="AR696" s="3" t="str">
        <f t="shared" si="490"/>
        <v>-</v>
      </c>
      <c r="AS696" s="3">
        <f t="shared" si="491"/>
        <v>12.04</v>
      </c>
      <c r="AT696" s="3">
        <f t="shared" si="492"/>
        <v>37.49</v>
      </c>
      <c r="AU696" s="3">
        <f t="shared" si="493"/>
        <v>0.66149999999999998</v>
      </c>
      <c r="AV696" s="85"/>
      <c r="AW696" s="3" t="str">
        <f t="shared" si="494"/>
        <v>1.41</v>
      </c>
      <c r="AX696" s="3" t="str">
        <f t="shared" si="495"/>
        <v>-</v>
      </c>
      <c r="AY696" s="3">
        <f t="shared" si="496"/>
        <v>12.04</v>
      </c>
      <c r="AZ696" s="3">
        <f t="shared" si="497"/>
        <v>37.49</v>
      </c>
      <c r="BA696" s="3">
        <f t="shared" si="498"/>
        <v>0.44100000000000006</v>
      </c>
      <c r="BB696" s="85"/>
      <c r="BC696" s="3" t="str">
        <f t="shared" si="499"/>
        <v>1.41</v>
      </c>
      <c r="BD696" s="3" t="str">
        <f t="shared" si="500"/>
        <v>-</v>
      </c>
      <c r="BE696" s="3">
        <f t="shared" si="501"/>
        <v>12.04</v>
      </c>
      <c r="BF696" s="3">
        <f t="shared" si="502"/>
        <v>37.49</v>
      </c>
      <c r="BG696" s="3">
        <f t="shared" si="503"/>
        <v>0.22050000000000003</v>
      </c>
    </row>
    <row r="697" spans="1:59" x14ac:dyDescent="0.3">
      <c r="A697" s="1" t="str">
        <f>'Forward collapse simulation'!B707</f>
        <v>1.41</v>
      </c>
      <c r="B697" s="37" t="str">
        <f>IF('Forward collapse simulation'!C707="","-",'Forward collapse simulation'!C707)</f>
        <v>-</v>
      </c>
      <c r="C697" s="85">
        <f>'Forward collapse simulation'!E707</f>
        <v>15.39</v>
      </c>
      <c r="D697" s="85">
        <f>'Forward collapse simulation'!F707</f>
        <v>54.8</v>
      </c>
      <c r="E697" s="85">
        <f>'Forward collapse simulation'!D707</f>
        <v>2.3260000000000001</v>
      </c>
      <c r="F697" s="85"/>
      <c r="G697" s="3" t="str">
        <f t="shared" si="459"/>
        <v>1.41</v>
      </c>
      <c r="H697" s="3" t="str">
        <f t="shared" si="460"/>
        <v>-</v>
      </c>
      <c r="I697" s="3">
        <f t="shared" si="461"/>
        <v>15.39</v>
      </c>
      <c r="J697" s="3">
        <f t="shared" si="462"/>
        <v>54.8</v>
      </c>
      <c r="K697" s="3">
        <f t="shared" si="463"/>
        <v>2.0933999999999999</v>
      </c>
      <c r="L697" s="85"/>
      <c r="M697" s="3" t="str">
        <f t="shared" si="464"/>
        <v>1.41</v>
      </c>
      <c r="N697" s="3" t="str">
        <f t="shared" si="465"/>
        <v>-</v>
      </c>
      <c r="O697" s="3">
        <f t="shared" si="466"/>
        <v>15.39</v>
      </c>
      <c r="P697" s="3">
        <f t="shared" si="467"/>
        <v>54.8</v>
      </c>
      <c r="Q697" s="3">
        <f t="shared" si="468"/>
        <v>1.8608000000000002</v>
      </c>
      <c r="R697" s="85"/>
      <c r="S697" s="3" t="str">
        <f t="shared" si="469"/>
        <v>1.41</v>
      </c>
      <c r="T697" s="3" t="str">
        <f t="shared" si="470"/>
        <v>-</v>
      </c>
      <c r="U697" s="3">
        <f t="shared" si="471"/>
        <v>15.39</v>
      </c>
      <c r="V697" s="3">
        <f t="shared" si="472"/>
        <v>54.8</v>
      </c>
      <c r="W697" s="3">
        <f t="shared" si="473"/>
        <v>1.6281999999999999</v>
      </c>
      <c r="X697" s="85"/>
      <c r="Y697" s="3" t="str">
        <f t="shared" si="474"/>
        <v>1.41</v>
      </c>
      <c r="Z697" s="3" t="str">
        <f t="shared" si="475"/>
        <v>-</v>
      </c>
      <c r="AA697" s="3">
        <f t="shared" si="476"/>
        <v>15.39</v>
      </c>
      <c r="AB697" s="3">
        <f t="shared" si="477"/>
        <v>54.8</v>
      </c>
      <c r="AC697" s="3">
        <f t="shared" si="478"/>
        <v>1.3956</v>
      </c>
      <c r="AD697" s="85"/>
      <c r="AE697" s="3" t="str">
        <f t="shared" si="479"/>
        <v>1.41</v>
      </c>
      <c r="AF697" s="3" t="str">
        <f t="shared" si="480"/>
        <v>-</v>
      </c>
      <c r="AG697" s="3">
        <f t="shared" si="481"/>
        <v>15.39</v>
      </c>
      <c r="AH697" s="3">
        <f t="shared" si="482"/>
        <v>54.8</v>
      </c>
      <c r="AI697" s="3">
        <f t="shared" si="483"/>
        <v>1.163</v>
      </c>
      <c r="AJ697" s="85"/>
      <c r="AK697" s="3" t="str">
        <f t="shared" si="484"/>
        <v>1.41</v>
      </c>
      <c r="AL697" s="3" t="str">
        <f t="shared" si="485"/>
        <v>-</v>
      </c>
      <c r="AM697" s="3">
        <f t="shared" si="486"/>
        <v>15.39</v>
      </c>
      <c r="AN697" s="3">
        <f t="shared" si="487"/>
        <v>54.8</v>
      </c>
      <c r="AO697" s="3">
        <f t="shared" si="488"/>
        <v>0.93040000000000012</v>
      </c>
      <c r="AP697" s="85"/>
      <c r="AQ697" s="3" t="str">
        <f t="shared" si="489"/>
        <v>1.41</v>
      </c>
      <c r="AR697" s="3" t="str">
        <f t="shared" si="490"/>
        <v>-</v>
      </c>
      <c r="AS697" s="3">
        <f t="shared" si="491"/>
        <v>15.39</v>
      </c>
      <c r="AT697" s="3">
        <f t="shared" si="492"/>
        <v>54.8</v>
      </c>
      <c r="AU697" s="3">
        <f t="shared" si="493"/>
        <v>0.69779999999999998</v>
      </c>
      <c r="AV697" s="85"/>
      <c r="AW697" s="3" t="str">
        <f t="shared" si="494"/>
        <v>1.41</v>
      </c>
      <c r="AX697" s="3" t="str">
        <f t="shared" si="495"/>
        <v>-</v>
      </c>
      <c r="AY697" s="3">
        <f t="shared" si="496"/>
        <v>15.39</v>
      </c>
      <c r="AZ697" s="3">
        <f t="shared" si="497"/>
        <v>54.8</v>
      </c>
      <c r="BA697" s="3">
        <f t="shared" si="498"/>
        <v>0.46520000000000006</v>
      </c>
      <c r="BB697" s="85"/>
      <c r="BC697" s="3" t="str">
        <f t="shared" si="499"/>
        <v>1.41</v>
      </c>
      <c r="BD697" s="3" t="str">
        <f t="shared" si="500"/>
        <v>-</v>
      </c>
      <c r="BE697" s="3">
        <f t="shared" si="501"/>
        <v>15.39</v>
      </c>
      <c r="BF697" s="3">
        <f t="shared" si="502"/>
        <v>54.8</v>
      </c>
      <c r="BG697" s="3">
        <f t="shared" si="503"/>
        <v>0.23260000000000003</v>
      </c>
    </row>
    <row r="698" spans="1:59" x14ac:dyDescent="0.3">
      <c r="A698" s="1" t="str">
        <f>'Forward collapse simulation'!B708</f>
        <v>1.41</v>
      </c>
      <c r="B698" s="37" t="str">
        <f>IF('Forward collapse simulation'!C708="","-",'Forward collapse simulation'!C708)</f>
        <v>-</v>
      </c>
      <c r="C698" s="85">
        <f>'Forward collapse simulation'!E708</f>
        <v>19.82</v>
      </c>
      <c r="D698" s="85">
        <f>'Forward collapse simulation'!F708</f>
        <v>67.989999999999995</v>
      </c>
      <c r="E698" s="85">
        <f>'Forward collapse simulation'!D708</f>
        <v>2.762</v>
      </c>
      <c r="F698" s="85"/>
      <c r="G698" s="3" t="str">
        <f t="shared" si="459"/>
        <v>1.41</v>
      </c>
      <c r="H698" s="3" t="str">
        <f t="shared" si="460"/>
        <v>-</v>
      </c>
      <c r="I698" s="3">
        <f t="shared" si="461"/>
        <v>19.82</v>
      </c>
      <c r="J698" s="3">
        <f t="shared" si="462"/>
        <v>67.989999999999995</v>
      </c>
      <c r="K698" s="3">
        <f t="shared" si="463"/>
        <v>2.4858000000000002</v>
      </c>
      <c r="L698" s="85"/>
      <c r="M698" s="3" t="str">
        <f t="shared" si="464"/>
        <v>1.41</v>
      </c>
      <c r="N698" s="3" t="str">
        <f t="shared" si="465"/>
        <v>-</v>
      </c>
      <c r="O698" s="3">
        <f t="shared" si="466"/>
        <v>19.82</v>
      </c>
      <c r="P698" s="3">
        <f t="shared" si="467"/>
        <v>67.989999999999995</v>
      </c>
      <c r="Q698" s="3">
        <f t="shared" si="468"/>
        <v>2.2096</v>
      </c>
      <c r="R698" s="85"/>
      <c r="S698" s="3" t="str">
        <f t="shared" si="469"/>
        <v>1.41</v>
      </c>
      <c r="T698" s="3" t="str">
        <f t="shared" si="470"/>
        <v>-</v>
      </c>
      <c r="U698" s="3">
        <f t="shared" si="471"/>
        <v>19.82</v>
      </c>
      <c r="V698" s="3">
        <f t="shared" si="472"/>
        <v>67.989999999999995</v>
      </c>
      <c r="W698" s="3">
        <f t="shared" si="473"/>
        <v>1.9333999999999998</v>
      </c>
      <c r="X698" s="85"/>
      <c r="Y698" s="3" t="str">
        <f t="shared" si="474"/>
        <v>1.41</v>
      </c>
      <c r="Z698" s="3" t="str">
        <f t="shared" si="475"/>
        <v>-</v>
      </c>
      <c r="AA698" s="3">
        <f t="shared" si="476"/>
        <v>19.82</v>
      </c>
      <c r="AB698" s="3">
        <f t="shared" si="477"/>
        <v>67.989999999999995</v>
      </c>
      <c r="AC698" s="3">
        <f t="shared" si="478"/>
        <v>1.6572</v>
      </c>
      <c r="AD698" s="85"/>
      <c r="AE698" s="3" t="str">
        <f t="shared" si="479"/>
        <v>1.41</v>
      </c>
      <c r="AF698" s="3" t="str">
        <f t="shared" si="480"/>
        <v>-</v>
      </c>
      <c r="AG698" s="3">
        <f t="shared" si="481"/>
        <v>19.82</v>
      </c>
      <c r="AH698" s="3">
        <f t="shared" si="482"/>
        <v>67.989999999999995</v>
      </c>
      <c r="AI698" s="3">
        <f t="shared" si="483"/>
        <v>1.381</v>
      </c>
      <c r="AJ698" s="85"/>
      <c r="AK698" s="3" t="str">
        <f t="shared" si="484"/>
        <v>1.41</v>
      </c>
      <c r="AL698" s="3" t="str">
        <f t="shared" si="485"/>
        <v>-</v>
      </c>
      <c r="AM698" s="3">
        <f t="shared" si="486"/>
        <v>19.82</v>
      </c>
      <c r="AN698" s="3">
        <f t="shared" si="487"/>
        <v>67.989999999999995</v>
      </c>
      <c r="AO698" s="3">
        <f t="shared" si="488"/>
        <v>1.1048</v>
      </c>
      <c r="AP698" s="85"/>
      <c r="AQ698" s="3" t="str">
        <f t="shared" si="489"/>
        <v>1.41</v>
      </c>
      <c r="AR698" s="3" t="str">
        <f t="shared" si="490"/>
        <v>-</v>
      </c>
      <c r="AS698" s="3">
        <f t="shared" si="491"/>
        <v>19.82</v>
      </c>
      <c r="AT698" s="3">
        <f t="shared" si="492"/>
        <v>67.989999999999995</v>
      </c>
      <c r="AU698" s="3">
        <f t="shared" si="493"/>
        <v>0.8286</v>
      </c>
      <c r="AV698" s="85"/>
      <c r="AW698" s="3" t="str">
        <f t="shared" si="494"/>
        <v>1.41</v>
      </c>
      <c r="AX698" s="3" t="str">
        <f t="shared" si="495"/>
        <v>-</v>
      </c>
      <c r="AY698" s="3">
        <f t="shared" si="496"/>
        <v>19.82</v>
      </c>
      <c r="AZ698" s="3">
        <f t="shared" si="497"/>
        <v>67.989999999999995</v>
      </c>
      <c r="BA698" s="3">
        <f t="shared" si="498"/>
        <v>0.5524</v>
      </c>
      <c r="BB698" s="85"/>
      <c r="BC698" s="3" t="str">
        <f t="shared" si="499"/>
        <v>1.41</v>
      </c>
      <c r="BD698" s="3" t="str">
        <f t="shared" si="500"/>
        <v>-</v>
      </c>
      <c r="BE698" s="3">
        <f t="shared" si="501"/>
        <v>19.82</v>
      </c>
      <c r="BF698" s="3">
        <f t="shared" si="502"/>
        <v>67.989999999999995</v>
      </c>
      <c r="BG698" s="3">
        <f t="shared" si="503"/>
        <v>0.2762</v>
      </c>
    </row>
    <row r="699" spans="1:59" x14ac:dyDescent="0.3">
      <c r="A699" s="1" t="str">
        <f>'Forward collapse simulation'!B709</f>
        <v>1.41</v>
      </c>
      <c r="B699" s="37" t="str">
        <f>IF('Forward collapse simulation'!C709="","-",'Forward collapse simulation'!C709)</f>
        <v>-</v>
      </c>
      <c r="C699" s="85">
        <f>'Forward collapse simulation'!E709</f>
        <v>30.07</v>
      </c>
      <c r="D699" s="85">
        <f>'Forward collapse simulation'!F709</f>
        <v>76.44</v>
      </c>
      <c r="E699" s="85">
        <f>'Forward collapse simulation'!D709</f>
        <v>3.653</v>
      </c>
      <c r="F699" s="85"/>
      <c r="G699" s="3" t="str">
        <f t="shared" si="459"/>
        <v>1.41</v>
      </c>
      <c r="H699" s="3" t="str">
        <f t="shared" si="460"/>
        <v>-</v>
      </c>
      <c r="I699" s="3">
        <f t="shared" si="461"/>
        <v>30.07</v>
      </c>
      <c r="J699" s="3">
        <f t="shared" si="462"/>
        <v>76.44</v>
      </c>
      <c r="K699" s="3">
        <f t="shared" si="463"/>
        <v>3.2877000000000001</v>
      </c>
      <c r="L699" s="85"/>
      <c r="M699" s="3" t="str">
        <f t="shared" si="464"/>
        <v>1.41</v>
      </c>
      <c r="N699" s="3" t="str">
        <f t="shared" si="465"/>
        <v>-</v>
      </c>
      <c r="O699" s="3">
        <f t="shared" si="466"/>
        <v>30.07</v>
      </c>
      <c r="P699" s="3">
        <f t="shared" si="467"/>
        <v>76.44</v>
      </c>
      <c r="Q699" s="3">
        <f t="shared" si="468"/>
        <v>2.9224000000000001</v>
      </c>
      <c r="R699" s="85"/>
      <c r="S699" s="3" t="str">
        <f t="shared" si="469"/>
        <v>1.41</v>
      </c>
      <c r="T699" s="3" t="str">
        <f t="shared" si="470"/>
        <v>-</v>
      </c>
      <c r="U699" s="3">
        <f t="shared" si="471"/>
        <v>30.07</v>
      </c>
      <c r="V699" s="3">
        <f t="shared" si="472"/>
        <v>76.44</v>
      </c>
      <c r="W699" s="3">
        <f t="shared" si="473"/>
        <v>2.5570999999999997</v>
      </c>
      <c r="X699" s="85"/>
      <c r="Y699" s="3" t="str">
        <f t="shared" si="474"/>
        <v>1.41</v>
      </c>
      <c r="Z699" s="3" t="str">
        <f t="shared" si="475"/>
        <v>-</v>
      </c>
      <c r="AA699" s="3">
        <f t="shared" si="476"/>
        <v>30.07</v>
      </c>
      <c r="AB699" s="3">
        <f t="shared" si="477"/>
        <v>76.44</v>
      </c>
      <c r="AC699" s="3">
        <f t="shared" si="478"/>
        <v>2.1917999999999997</v>
      </c>
      <c r="AD699" s="85"/>
      <c r="AE699" s="3" t="str">
        <f t="shared" si="479"/>
        <v>1.41</v>
      </c>
      <c r="AF699" s="3" t="str">
        <f t="shared" si="480"/>
        <v>-</v>
      </c>
      <c r="AG699" s="3">
        <f t="shared" si="481"/>
        <v>30.07</v>
      </c>
      <c r="AH699" s="3">
        <f t="shared" si="482"/>
        <v>76.44</v>
      </c>
      <c r="AI699" s="3">
        <f t="shared" si="483"/>
        <v>1.8265</v>
      </c>
      <c r="AJ699" s="85"/>
      <c r="AK699" s="3" t="str">
        <f t="shared" si="484"/>
        <v>1.41</v>
      </c>
      <c r="AL699" s="3" t="str">
        <f t="shared" si="485"/>
        <v>-</v>
      </c>
      <c r="AM699" s="3">
        <f t="shared" si="486"/>
        <v>30.07</v>
      </c>
      <c r="AN699" s="3">
        <f t="shared" si="487"/>
        <v>76.44</v>
      </c>
      <c r="AO699" s="3">
        <f t="shared" si="488"/>
        <v>1.4612000000000001</v>
      </c>
      <c r="AP699" s="85"/>
      <c r="AQ699" s="3" t="str">
        <f t="shared" si="489"/>
        <v>1.41</v>
      </c>
      <c r="AR699" s="3" t="str">
        <f t="shared" si="490"/>
        <v>-</v>
      </c>
      <c r="AS699" s="3">
        <f t="shared" si="491"/>
        <v>30.07</v>
      </c>
      <c r="AT699" s="3">
        <f t="shared" si="492"/>
        <v>76.44</v>
      </c>
      <c r="AU699" s="3">
        <f t="shared" si="493"/>
        <v>1.0958999999999999</v>
      </c>
      <c r="AV699" s="85"/>
      <c r="AW699" s="3" t="str">
        <f t="shared" si="494"/>
        <v>1.41</v>
      </c>
      <c r="AX699" s="3" t="str">
        <f t="shared" si="495"/>
        <v>-</v>
      </c>
      <c r="AY699" s="3">
        <f t="shared" si="496"/>
        <v>30.07</v>
      </c>
      <c r="AZ699" s="3">
        <f t="shared" si="497"/>
        <v>76.44</v>
      </c>
      <c r="BA699" s="3">
        <f t="shared" si="498"/>
        <v>0.73060000000000003</v>
      </c>
      <c r="BB699" s="85"/>
      <c r="BC699" s="3" t="str">
        <f t="shared" si="499"/>
        <v>1.41</v>
      </c>
      <c r="BD699" s="3" t="str">
        <f t="shared" si="500"/>
        <v>-</v>
      </c>
      <c r="BE699" s="3">
        <f t="shared" si="501"/>
        <v>30.07</v>
      </c>
      <c r="BF699" s="3">
        <f t="shared" si="502"/>
        <v>76.44</v>
      </c>
      <c r="BG699" s="3">
        <f t="shared" si="503"/>
        <v>0.36530000000000001</v>
      </c>
    </row>
    <row r="700" spans="1:59" x14ac:dyDescent="0.3">
      <c r="A700" s="1" t="str">
        <f>'Forward collapse simulation'!B710</f>
        <v>1.41</v>
      </c>
      <c r="B700" s="37" t="str">
        <f>IF('Forward collapse simulation'!C710="","-",'Forward collapse simulation'!C710)</f>
        <v>-</v>
      </c>
      <c r="C700" s="85">
        <f>'Forward collapse simulation'!E710</f>
        <v>37.590000000000003</v>
      </c>
      <c r="D700" s="85">
        <f>'Forward collapse simulation'!F710</f>
        <v>79.92</v>
      </c>
      <c r="E700" s="85">
        <f>'Forward collapse simulation'!D710</f>
        <v>3.258</v>
      </c>
      <c r="F700" s="85"/>
      <c r="G700" s="3" t="str">
        <f t="shared" si="459"/>
        <v>1.41</v>
      </c>
      <c r="H700" s="3" t="str">
        <f t="shared" si="460"/>
        <v>-</v>
      </c>
      <c r="I700" s="3">
        <f t="shared" si="461"/>
        <v>37.590000000000003</v>
      </c>
      <c r="J700" s="3">
        <f t="shared" si="462"/>
        <v>79.92</v>
      </c>
      <c r="K700" s="3">
        <f t="shared" si="463"/>
        <v>2.9321999999999999</v>
      </c>
      <c r="L700" s="85"/>
      <c r="M700" s="3" t="str">
        <f t="shared" si="464"/>
        <v>1.41</v>
      </c>
      <c r="N700" s="3" t="str">
        <f t="shared" si="465"/>
        <v>-</v>
      </c>
      <c r="O700" s="3">
        <f t="shared" si="466"/>
        <v>37.590000000000003</v>
      </c>
      <c r="P700" s="3">
        <f t="shared" si="467"/>
        <v>79.92</v>
      </c>
      <c r="Q700" s="3">
        <f t="shared" si="468"/>
        <v>2.6064000000000003</v>
      </c>
      <c r="R700" s="85"/>
      <c r="S700" s="3" t="str">
        <f t="shared" si="469"/>
        <v>1.41</v>
      </c>
      <c r="T700" s="3" t="str">
        <f t="shared" si="470"/>
        <v>-</v>
      </c>
      <c r="U700" s="3">
        <f t="shared" si="471"/>
        <v>37.590000000000003</v>
      </c>
      <c r="V700" s="3">
        <f t="shared" si="472"/>
        <v>79.92</v>
      </c>
      <c r="W700" s="3">
        <f t="shared" si="473"/>
        <v>2.2805999999999997</v>
      </c>
      <c r="X700" s="85"/>
      <c r="Y700" s="3" t="str">
        <f t="shared" si="474"/>
        <v>1.41</v>
      </c>
      <c r="Z700" s="3" t="str">
        <f t="shared" si="475"/>
        <v>-</v>
      </c>
      <c r="AA700" s="3">
        <f t="shared" si="476"/>
        <v>37.590000000000003</v>
      </c>
      <c r="AB700" s="3">
        <f t="shared" si="477"/>
        <v>79.92</v>
      </c>
      <c r="AC700" s="3">
        <f t="shared" si="478"/>
        <v>1.9547999999999999</v>
      </c>
      <c r="AD700" s="85"/>
      <c r="AE700" s="3" t="str">
        <f t="shared" si="479"/>
        <v>1.41</v>
      </c>
      <c r="AF700" s="3" t="str">
        <f t="shared" si="480"/>
        <v>-</v>
      </c>
      <c r="AG700" s="3">
        <f t="shared" si="481"/>
        <v>37.590000000000003</v>
      </c>
      <c r="AH700" s="3">
        <f t="shared" si="482"/>
        <v>79.92</v>
      </c>
      <c r="AI700" s="3">
        <f t="shared" si="483"/>
        <v>1.629</v>
      </c>
      <c r="AJ700" s="85"/>
      <c r="AK700" s="3" t="str">
        <f t="shared" si="484"/>
        <v>1.41</v>
      </c>
      <c r="AL700" s="3" t="str">
        <f t="shared" si="485"/>
        <v>-</v>
      </c>
      <c r="AM700" s="3">
        <f t="shared" si="486"/>
        <v>37.590000000000003</v>
      </c>
      <c r="AN700" s="3">
        <f t="shared" si="487"/>
        <v>79.92</v>
      </c>
      <c r="AO700" s="3">
        <f t="shared" si="488"/>
        <v>1.3032000000000001</v>
      </c>
      <c r="AP700" s="85"/>
      <c r="AQ700" s="3" t="str">
        <f t="shared" si="489"/>
        <v>1.41</v>
      </c>
      <c r="AR700" s="3" t="str">
        <f t="shared" si="490"/>
        <v>-</v>
      </c>
      <c r="AS700" s="3">
        <f t="shared" si="491"/>
        <v>37.590000000000003</v>
      </c>
      <c r="AT700" s="3">
        <f t="shared" si="492"/>
        <v>79.92</v>
      </c>
      <c r="AU700" s="3">
        <f t="shared" si="493"/>
        <v>0.97739999999999994</v>
      </c>
      <c r="AV700" s="85"/>
      <c r="AW700" s="3" t="str">
        <f t="shared" si="494"/>
        <v>1.41</v>
      </c>
      <c r="AX700" s="3" t="str">
        <f t="shared" si="495"/>
        <v>-</v>
      </c>
      <c r="AY700" s="3">
        <f t="shared" si="496"/>
        <v>37.590000000000003</v>
      </c>
      <c r="AZ700" s="3">
        <f t="shared" si="497"/>
        <v>79.92</v>
      </c>
      <c r="BA700" s="3">
        <f t="shared" si="498"/>
        <v>0.65160000000000007</v>
      </c>
      <c r="BB700" s="85"/>
      <c r="BC700" s="3" t="str">
        <f t="shared" si="499"/>
        <v>1.41</v>
      </c>
      <c r="BD700" s="3" t="str">
        <f t="shared" si="500"/>
        <v>-</v>
      </c>
      <c r="BE700" s="3">
        <f t="shared" si="501"/>
        <v>37.590000000000003</v>
      </c>
      <c r="BF700" s="3">
        <f t="shared" si="502"/>
        <v>79.92</v>
      </c>
      <c r="BG700" s="3">
        <f t="shared" si="503"/>
        <v>0.32580000000000003</v>
      </c>
    </row>
    <row r="701" spans="1:59" x14ac:dyDescent="0.3">
      <c r="A701" s="1" t="str">
        <f>'Forward collapse simulation'!B711</f>
        <v>1.41</v>
      </c>
      <c r="B701" s="37" t="str">
        <f>IF('Forward collapse simulation'!C711="","-",'Forward collapse simulation'!C711)</f>
        <v>-</v>
      </c>
      <c r="C701" s="85">
        <f>'Forward collapse simulation'!E711</f>
        <v>78.83</v>
      </c>
      <c r="D701" s="85">
        <f>'Forward collapse simulation'!F711</f>
        <v>84.06</v>
      </c>
      <c r="E701" s="85">
        <f>'Forward collapse simulation'!D711</f>
        <v>3.891</v>
      </c>
      <c r="F701" s="85"/>
      <c r="G701" s="3" t="str">
        <f t="shared" si="459"/>
        <v>1.41</v>
      </c>
      <c r="H701" s="3" t="str">
        <f t="shared" si="460"/>
        <v>-</v>
      </c>
      <c r="I701" s="3">
        <f t="shared" si="461"/>
        <v>78.83</v>
      </c>
      <c r="J701" s="3">
        <f t="shared" si="462"/>
        <v>84.06</v>
      </c>
      <c r="K701" s="3">
        <f t="shared" si="463"/>
        <v>3.5019</v>
      </c>
      <c r="L701" s="85"/>
      <c r="M701" s="3" t="str">
        <f t="shared" si="464"/>
        <v>1.41</v>
      </c>
      <c r="N701" s="3" t="str">
        <f t="shared" si="465"/>
        <v>-</v>
      </c>
      <c r="O701" s="3">
        <f t="shared" si="466"/>
        <v>78.83</v>
      </c>
      <c r="P701" s="3">
        <f t="shared" si="467"/>
        <v>84.06</v>
      </c>
      <c r="Q701" s="3">
        <f t="shared" si="468"/>
        <v>3.1128</v>
      </c>
      <c r="R701" s="85"/>
      <c r="S701" s="3" t="str">
        <f t="shared" si="469"/>
        <v>1.41</v>
      </c>
      <c r="T701" s="3" t="str">
        <f t="shared" si="470"/>
        <v>-</v>
      </c>
      <c r="U701" s="3">
        <f t="shared" si="471"/>
        <v>78.83</v>
      </c>
      <c r="V701" s="3">
        <f t="shared" si="472"/>
        <v>84.06</v>
      </c>
      <c r="W701" s="3">
        <f t="shared" si="473"/>
        <v>2.7237</v>
      </c>
      <c r="X701" s="85"/>
      <c r="Y701" s="3" t="str">
        <f t="shared" si="474"/>
        <v>1.41</v>
      </c>
      <c r="Z701" s="3" t="str">
        <f t="shared" si="475"/>
        <v>-</v>
      </c>
      <c r="AA701" s="3">
        <f t="shared" si="476"/>
        <v>78.83</v>
      </c>
      <c r="AB701" s="3">
        <f t="shared" si="477"/>
        <v>84.06</v>
      </c>
      <c r="AC701" s="3">
        <f t="shared" si="478"/>
        <v>2.3346</v>
      </c>
      <c r="AD701" s="85"/>
      <c r="AE701" s="3" t="str">
        <f t="shared" si="479"/>
        <v>1.41</v>
      </c>
      <c r="AF701" s="3" t="str">
        <f t="shared" si="480"/>
        <v>-</v>
      </c>
      <c r="AG701" s="3">
        <f t="shared" si="481"/>
        <v>78.83</v>
      </c>
      <c r="AH701" s="3">
        <f t="shared" si="482"/>
        <v>84.06</v>
      </c>
      <c r="AI701" s="3">
        <f t="shared" si="483"/>
        <v>1.9455</v>
      </c>
      <c r="AJ701" s="85"/>
      <c r="AK701" s="3" t="str">
        <f t="shared" si="484"/>
        <v>1.41</v>
      </c>
      <c r="AL701" s="3" t="str">
        <f t="shared" si="485"/>
        <v>-</v>
      </c>
      <c r="AM701" s="3">
        <f t="shared" si="486"/>
        <v>78.83</v>
      </c>
      <c r="AN701" s="3">
        <f t="shared" si="487"/>
        <v>84.06</v>
      </c>
      <c r="AO701" s="3">
        <f t="shared" si="488"/>
        <v>1.5564</v>
      </c>
      <c r="AP701" s="85"/>
      <c r="AQ701" s="3" t="str">
        <f t="shared" si="489"/>
        <v>1.41</v>
      </c>
      <c r="AR701" s="3" t="str">
        <f t="shared" si="490"/>
        <v>-</v>
      </c>
      <c r="AS701" s="3">
        <f t="shared" si="491"/>
        <v>78.83</v>
      </c>
      <c r="AT701" s="3">
        <f t="shared" si="492"/>
        <v>84.06</v>
      </c>
      <c r="AU701" s="3">
        <f t="shared" si="493"/>
        <v>1.1673</v>
      </c>
      <c r="AV701" s="85"/>
      <c r="AW701" s="3" t="str">
        <f t="shared" si="494"/>
        <v>1.41</v>
      </c>
      <c r="AX701" s="3" t="str">
        <f t="shared" si="495"/>
        <v>-</v>
      </c>
      <c r="AY701" s="3">
        <f t="shared" si="496"/>
        <v>78.83</v>
      </c>
      <c r="AZ701" s="3">
        <f t="shared" si="497"/>
        <v>84.06</v>
      </c>
      <c r="BA701" s="3">
        <f t="shared" si="498"/>
        <v>0.7782</v>
      </c>
      <c r="BB701" s="85"/>
      <c r="BC701" s="3" t="str">
        <f t="shared" si="499"/>
        <v>1.41</v>
      </c>
      <c r="BD701" s="3" t="str">
        <f t="shared" si="500"/>
        <v>-</v>
      </c>
      <c r="BE701" s="3">
        <f t="shared" si="501"/>
        <v>78.83</v>
      </c>
      <c r="BF701" s="3">
        <f t="shared" si="502"/>
        <v>84.06</v>
      </c>
      <c r="BG701" s="3">
        <f t="shared" si="503"/>
        <v>0.3891</v>
      </c>
    </row>
    <row r="702" spans="1:59" x14ac:dyDescent="0.3">
      <c r="A702" s="1" t="str">
        <f>'Forward collapse simulation'!B712</f>
        <v>1.41</v>
      </c>
      <c r="B702" s="37" t="str">
        <f>IF('Forward collapse simulation'!C712="","-",'Forward collapse simulation'!C712)</f>
        <v>-</v>
      </c>
      <c r="C702" s="85">
        <f>'Forward collapse simulation'!E712</f>
        <v>125.75</v>
      </c>
      <c r="D702" s="85">
        <f>'Forward collapse simulation'!F712</f>
        <v>81.75</v>
      </c>
      <c r="E702" s="85">
        <f>'Forward collapse simulation'!D712</f>
        <v>4.2949999999999999</v>
      </c>
      <c r="F702" s="85"/>
      <c r="G702" s="3" t="str">
        <f t="shared" si="459"/>
        <v>1.41</v>
      </c>
      <c r="H702" s="3" t="str">
        <f t="shared" si="460"/>
        <v>-</v>
      </c>
      <c r="I702" s="3">
        <f t="shared" si="461"/>
        <v>125.75</v>
      </c>
      <c r="J702" s="3">
        <f t="shared" si="462"/>
        <v>81.75</v>
      </c>
      <c r="K702" s="3">
        <f t="shared" si="463"/>
        <v>3.8654999999999999</v>
      </c>
      <c r="L702" s="85"/>
      <c r="M702" s="3" t="str">
        <f t="shared" si="464"/>
        <v>1.41</v>
      </c>
      <c r="N702" s="3" t="str">
        <f t="shared" si="465"/>
        <v>-</v>
      </c>
      <c r="O702" s="3">
        <f t="shared" si="466"/>
        <v>125.75</v>
      </c>
      <c r="P702" s="3">
        <f t="shared" si="467"/>
        <v>81.75</v>
      </c>
      <c r="Q702" s="3">
        <f t="shared" si="468"/>
        <v>3.4359999999999999</v>
      </c>
      <c r="R702" s="85"/>
      <c r="S702" s="3" t="str">
        <f t="shared" si="469"/>
        <v>1.41</v>
      </c>
      <c r="T702" s="3" t="str">
        <f t="shared" si="470"/>
        <v>-</v>
      </c>
      <c r="U702" s="3">
        <f t="shared" si="471"/>
        <v>125.75</v>
      </c>
      <c r="V702" s="3">
        <f t="shared" si="472"/>
        <v>81.75</v>
      </c>
      <c r="W702" s="3">
        <f t="shared" si="473"/>
        <v>3.0065</v>
      </c>
      <c r="X702" s="85"/>
      <c r="Y702" s="3" t="str">
        <f t="shared" si="474"/>
        <v>1.41</v>
      </c>
      <c r="Z702" s="3" t="str">
        <f t="shared" si="475"/>
        <v>-</v>
      </c>
      <c r="AA702" s="3">
        <f t="shared" si="476"/>
        <v>125.75</v>
      </c>
      <c r="AB702" s="3">
        <f t="shared" si="477"/>
        <v>81.75</v>
      </c>
      <c r="AC702" s="3">
        <f t="shared" si="478"/>
        <v>2.577</v>
      </c>
      <c r="AD702" s="85"/>
      <c r="AE702" s="3" t="str">
        <f t="shared" si="479"/>
        <v>1.41</v>
      </c>
      <c r="AF702" s="3" t="str">
        <f t="shared" si="480"/>
        <v>-</v>
      </c>
      <c r="AG702" s="3">
        <f t="shared" si="481"/>
        <v>125.75</v>
      </c>
      <c r="AH702" s="3">
        <f t="shared" si="482"/>
        <v>81.75</v>
      </c>
      <c r="AI702" s="3">
        <f t="shared" si="483"/>
        <v>2.1475</v>
      </c>
      <c r="AJ702" s="85"/>
      <c r="AK702" s="3" t="str">
        <f t="shared" si="484"/>
        <v>1.41</v>
      </c>
      <c r="AL702" s="3" t="str">
        <f t="shared" si="485"/>
        <v>-</v>
      </c>
      <c r="AM702" s="3">
        <f t="shared" si="486"/>
        <v>125.75</v>
      </c>
      <c r="AN702" s="3">
        <f t="shared" si="487"/>
        <v>81.75</v>
      </c>
      <c r="AO702" s="3">
        <f t="shared" si="488"/>
        <v>1.718</v>
      </c>
      <c r="AP702" s="85"/>
      <c r="AQ702" s="3" t="str">
        <f t="shared" si="489"/>
        <v>1.41</v>
      </c>
      <c r="AR702" s="3" t="str">
        <f t="shared" si="490"/>
        <v>-</v>
      </c>
      <c r="AS702" s="3">
        <f t="shared" si="491"/>
        <v>125.75</v>
      </c>
      <c r="AT702" s="3">
        <f t="shared" si="492"/>
        <v>81.75</v>
      </c>
      <c r="AU702" s="3">
        <f t="shared" si="493"/>
        <v>1.2885</v>
      </c>
      <c r="AV702" s="85"/>
      <c r="AW702" s="3" t="str">
        <f t="shared" si="494"/>
        <v>1.41</v>
      </c>
      <c r="AX702" s="3" t="str">
        <f t="shared" si="495"/>
        <v>-</v>
      </c>
      <c r="AY702" s="3">
        <f t="shared" si="496"/>
        <v>125.75</v>
      </c>
      <c r="AZ702" s="3">
        <f t="shared" si="497"/>
        <v>81.75</v>
      </c>
      <c r="BA702" s="3">
        <f t="shared" si="498"/>
        <v>0.85899999999999999</v>
      </c>
      <c r="BB702" s="85"/>
      <c r="BC702" s="3" t="str">
        <f t="shared" si="499"/>
        <v>1.41</v>
      </c>
      <c r="BD702" s="3" t="str">
        <f t="shared" si="500"/>
        <v>-</v>
      </c>
      <c r="BE702" s="3">
        <f t="shared" si="501"/>
        <v>125.75</v>
      </c>
      <c r="BF702" s="3">
        <f t="shared" si="502"/>
        <v>81.75</v>
      </c>
      <c r="BG702" s="3">
        <f t="shared" si="503"/>
        <v>0.42949999999999999</v>
      </c>
    </row>
    <row r="703" spans="1:59" x14ac:dyDescent="0.3">
      <c r="A703" s="1" t="str">
        <f>'Forward collapse simulation'!B713</f>
        <v>1.41</v>
      </c>
      <c r="B703" s="37" t="str">
        <f>IF('Forward collapse simulation'!C713="","-",'Forward collapse simulation'!C713)</f>
        <v>-</v>
      </c>
      <c r="C703" s="85">
        <f>'Forward collapse simulation'!E713</f>
        <v>151.77000000000001</v>
      </c>
      <c r="D703" s="85">
        <f>'Forward collapse simulation'!F713</f>
        <v>78.98</v>
      </c>
      <c r="E703" s="85">
        <f>'Forward collapse simulation'!D713</f>
        <v>4.0359999999999996</v>
      </c>
      <c r="F703" s="85"/>
      <c r="G703" s="3" t="str">
        <f t="shared" si="459"/>
        <v>1.41</v>
      </c>
      <c r="H703" s="3" t="str">
        <f t="shared" si="460"/>
        <v>-</v>
      </c>
      <c r="I703" s="3">
        <f t="shared" si="461"/>
        <v>151.77000000000001</v>
      </c>
      <c r="J703" s="3">
        <f t="shared" si="462"/>
        <v>78.98</v>
      </c>
      <c r="K703" s="3">
        <f t="shared" si="463"/>
        <v>3.6323999999999996</v>
      </c>
      <c r="L703" s="85"/>
      <c r="M703" s="3" t="str">
        <f t="shared" si="464"/>
        <v>1.41</v>
      </c>
      <c r="N703" s="3" t="str">
        <f t="shared" si="465"/>
        <v>-</v>
      </c>
      <c r="O703" s="3">
        <f t="shared" si="466"/>
        <v>151.77000000000001</v>
      </c>
      <c r="P703" s="3">
        <f t="shared" si="467"/>
        <v>78.98</v>
      </c>
      <c r="Q703" s="3">
        <f t="shared" si="468"/>
        <v>3.2287999999999997</v>
      </c>
      <c r="R703" s="85"/>
      <c r="S703" s="3" t="str">
        <f t="shared" si="469"/>
        <v>1.41</v>
      </c>
      <c r="T703" s="3" t="str">
        <f t="shared" si="470"/>
        <v>-</v>
      </c>
      <c r="U703" s="3">
        <f t="shared" si="471"/>
        <v>151.77000000000001</v>
      </c>
      <c r="V703" s="3">
        <f t="shared" si="472"/>
        <v>78.98</v>
      </c>
      <c r="W703" s="3">
        <f t="shared" si="473"/>
        <v>2.8251999999999997</v>
      </c>
      <c r="X703" s="85"/>
      <c r="Y703" s="3" t="str">
        <f t="shared" si="474"/>
        <v>1.41</v>
      </c>
      <c r="Z703" s="3" t="str">
        <f t="shared" si="475"/>
        <v>-</v>
      </c>
      <c r="AA703" s="3">
        <f t="shared" si="476"/>
        <v>151.77000000000001</v>
      </c>
      <c r="AB703" s="3">
        <f t="shared" si="477"/>
        <v>78.98</v>
      </c>
      <c r="AC703" s="3">
        <f t="shared" si="478"/>
        <v>2.4215999999999998</v>
      </c>
      <c r="AD703" s="85"/>
      <c r="AE703" s="3" t="str">
        <f t="shared" si="479"/>
        <v>1.41</v>
      </c>
      <c r="AF703" s="3" t="str">
        <f t="shared" si="480"/>
        <v>-</v>
      </c>
      <c r="AG703" s="3">
        <f t="shared" si="481"/>
        <v>151.77000000000001</v>
      </c>
      <c r="AH703" s="3">
        <f t="shared" si="482"/>
        <v>78.98</v>
      </c>
      <c r="AI703" s="3">
        <f t="shared" si="483"/>
        <v>2.0179999999999998</v>
      </c>
      <c r="AJ703" s="85"/>
      <c r="AK703" s="3" t="str">
        <f t="shared" si="484"/>
        <v>1.41</v>
      </c>
      <c r="AL703" s="3" t="str">
        <f t="shared" si="485"/>
        <v>-</v>
      </c>
      <c r="AM703" s="3">
        <f t="shared" si="486"/>
        <v>151.77000000000001</v>
      </c>
      <c r="AN703" s="3">
        <f t="shared" si="487"/>
        <v>78.98</v>
      </c>
      <c r="AO703" s="3">
        <f t="shared" si="488"/>
        <v>1.6143999999999998</v>
      </c>
      <c r="AP703" s="85"/>
      <c r="AQ703" s="3" t="str">
        <f t="shared" si="489"/>
        <v>1.41</v>
      </c>
      <c r="AR703" s="3" t="str">
        <f t="shared" si="490"/>
        <v>-</v>
      </c>
      <c r="AS703" s="3">
        <f t="shared" si="491"/>
        <v>151.77000000000001</v>
      </c>
      <c r="AT703" s="3">
        <f t="shared" si="492"/>
        <v>78.98</v>
      </c>
      <c r="AU703" s="3">
        <f t="shared" si="493"/>
        <v>1.2107999999999999</v>
      </c>
      <c r="AV703" s="85"/>
      <c r="AW703" s="3" t="str">
        <f t="shared" si="494"/>
        <v>1.41</v>
      </c>
      <c r="AX703" s="3" t="str">
        <f t="shared" si="495"/>
        <v>-</v>
      </c>
      <c r="AY703" s="3">
        <f t="shared" si="496"/>
        <v>151.77000000000001</v>
      </c>
      <c r="AZ703" s="3">
        <f t="shared" si="497"/>
        <v>78.98</v>
      </c>
      <c r="BA703" s="3">
        <f t="shared" si="498"/>
        <v>0.80719999999999992</v>
      </c>
      <c r="BB703" s="85"/>
      <c r="BC703" s="3" t="str">
        <f t="shared" si="499"/>
        <v>1.41</v>
      </c>
      <c r="BD703" s="3" t="str">
        <f t="shared" si="500"/>
        <v>-</v>
      </c>
      <c r="BE703" s="3">
        <f t="shared" si="501"/>
        <v>151.77000000000001</v>
      </c>
      <c r="BF703" s="3">
        <f t="shared" si="502"/>
        <v>78.98</v>
      </c>
      <c r="BG703" s="3">
        <f t="shared" si="503"/>
        <v>0.40359999999999996</v>
      </c>
    </row>
    <row r="704" spans="1:59" x14ac:dyDescent="0.3">
      <c r="A704" s="1" t="str">
        <f>'Forward collapse simulation'!B714</f>
        <v>1.41</v>
      </c>
      <c r="B704" s="37" t="str">
        <f>IF('Forward collapse simulation'!C714="","-",'Forward collapse simulation'!C714)</f>
        <v>-</v>
      </c>
      <c r="C704" s="85">
        <f>'Forward collapse simulation'!E714</f>
        <v>158.18</v>
      </c>
      <c r="D704" s="85">
        <f>'Forward collapse simulation'!F714</f>
        <v>72.86</v>
      </c>
      <c r="E704" s="85">
        <f>'Forward collapse simulation'!D714</f>
        <v>4.6920000000000002</v>
      </c>
      <c r="F704" s="85"/>
      <c r="G704" s="3" t="str">
        <f t="shared" si="459"/>
        <v>1.41</v>
      </c>
      <c r="H704" s="3" t="str">
        <f t="shared" si="460"/>
        <v>-</v>
      </c>
      <c r="I704" s="3">
        <f t="shared" si="461"/>
        <v>158.18</v>
      </c>
      <c r="J704" s="3">
        <f t="shared" si="462"/>
        <v>72.86</v>
      </c>
      <c r="K704" s="3">
        <f t="shared" si="463"/>
        <v>4.2228000000000003</v>
      </c>
      <c r="L704" s="85"/>
      <c r="M704" s="3" t="str">
        <f t="shared" si="464"/>
        <v>1.41</v>
      </c>
      <c r="N704" s="3" t="str">
        <f t="shared" si="465"/>
        <v>-</v>
      </c>
      <c r="O704" s="3">
        <f t="shared" si="466"/>
        <v>158.18</v>
      </c>
      <c r="P704" s="3">
        <f t="shared" si="467"/>
        <v>72.86</v>
      </c>
      <c r="Q704" s="3">
        <f t="shared" si="468"/>
        <v>3.7536000000000005</v>
      </c>
      <c r="R704" s="85"/>
      <c r="S704" s="3" t="str">
        <f t="shared" si="469"/>
        <v>1.41</v>
      </c>
      <c r="T704" s="3" t="str">
        <f t="shared" si="470"/>
        <v>-</v>
      </c>
      <c r="U704" s="3">
        <f t="shared" si="471"/>
        <v>158.18</v>
      </c>
      <c r="V704" s="3">
        <f t="shared" si="472"/>
        <v>72.86</v>
      </c>
      <c r="W704" s="3">
        <f t="shared" si="473"/>
        <v>3.2843999999999998</v>
      </c>
      <c r="X704" s="85"/>
      <c r="Y704" s="3" t="str">
        <f t="shared" si="474"/>
        <v>1.41</v>
      </c>
      <c r="Z704" s="3" t="str">
        <f t="shared" si="475"/>
        <v>-</v>
      </c>
      <c r="AA704" s="3">
        <f t="shared" si="476"/>
        <v>158.18</v>
      </c>
      <c r="AB704" s="3">
        <f t="shared" si="477"/>
        <v>72.86</v>
      </c>
      <c r="AC704" s="3">
        <f t="shared" si="478"/>
        <v>2.8151999999999999</v>
      </c>
      <c r="AD704" s="85"/>
      <c r="AE704" s="3" t="str">
        <f t="shared" si="479"/>
        <v>1.41</v>
      </c>
      <c r="AF704" s="3" t="str">
        <f t="shared" si="480"/>
        <v>-</v>
      </c>
      <c r="AG704" s="3">
        <f t="shared" si="481"/>
        <v>158.18</v>
      </c>
      <c r="AH704" s="3">
        <f t="shared" si="482"/>
        <v>72.86</v>
      </c>
      <c r="AI704" s="3">
        <f t="shared" si="483"/>
        <v>2.3460000000000001</v>
      </c>
      <c r="AJ704" s="85"/>
      <c r="AK704" s="3" t="str">
        <f t="shared" si="484"/>
        <v>1.41</v>
      </c>
      <c r="AL704" s="3" t="str">
        <f t="shared" si="485"/>
        <v>-</v>
      </c>
      <c r="AM704" s="3">
        <f t="shared" si="486"/>
        <v>158.18</v>
      </c>
      <c r="AN704" s="3">
        <f t="shared" si="487"/>
        <v>72.86</v>
      </c>
      <c r="AO704" s="3">
        <f t="shared" si="488"/>
        <v>1.8768000000000002</v>
      </c>
      <c r="AP704" s="85"/>
      <c r="AQ704" s="3" t="str">
        <f t="shared" si="489"/>
        <v>1.41</v>
      </c>
      <c r="AR704" s="3" t="str">
        <f t="shared" si="490"/>
        <v>-</v>
      </c>
      <c r="AS704" s="3">
        <f t="shared" si="491"/>
        <v>158.18</v>
      </c>
      <c r="AT704" s="3">
        <f t="shared" si="492"/>
        <v>72.86</v>
      </c>
      <c r="AU704" s="3">
        <f t="shared" si="493"/>
        <v>1.4076</v>
      </c>
      <c r="AV704" s="85"/>
      <c r="AW704" s="3" t="str">
        <f t="shared" si="494"/>
        <v>1.41</v>
      </c>
      <c r="AX704" s="3" t="str">
        <f t="shared" si="495"/>
        <v>-</v>
      </c>
      <c r="AY704" s="3">
        <f t="shared" si="496"/>
        <v>158.18</v>
      </c>
      <c r="AZ704" s="3">
        <f t="shared" si="497"/>
        <v>72.86</v>
      </c>
      <c r="BA704" s="3">
        <f t="shared" si="498"/>
        <v>0.93840000000000012</v>
      </c>
      <c r="BB704" s="85"/>
      <c r="BC704" s="3" t="str">
        <f t="shared" si="499"/>
        <v>1.41</v>
      </c>
      <c r="BD704" s="3" t="str">
        <f t="shared" si="500"/>
        <v>-</v>
      </c>
      <c r="BE704" s="3">
        <f t="shared" si="501"/>
        <v>158.18</v>
      </c>
      <c r="BF704" s="3">
        <f t="shared" si="502"/>
        <v>72.86</v>
      </c>
      <c r="BG704" s="3">
        <f t="shared" si="503"/>
        <v>0.46920000000000006</v>
      </c>
    </row>
    <row r="705" spans="1:59" x14ac:dyDescent="0.3">
      <c r="A705" s="1" t="str">
        <f>'Forward collapse simulation'!B715</f>
        <v>1.41</v>
      </c>
      <c r="B705" s="37" t="str">
        <f>IF('Forward collapse simulation'!C715="","-",'Forward collapse simulation'!C715)</f>
        <v>-</v>
      </c>
      <c r="C705" s="85">
        <f>'Forward collapse simulation'!E715</f>
        <v>159.18</v>
      </c>
      <c r="D705" s="85">
        <f>'Forward collapse simulation'!F715</f>
        <v>67.81</v>
      </c>
      <c r="E705" s="85">
        <f>'Forward collapse simulation'!D715</f>
        <v>4.7770000000000001</v>
      </c>
      <c r="F705" s="85"/>
      <c r="G705" s="3" t="str">
        <f t="shared" si="459"/>
        <v>1.41</v>
      </c>
      <c r="H705" s="3" t="str">
        <f t="shared" si="460"/>
        <v>-</v>
      </c>
      <c r="I705" s="3">
        <f t="shared" si="461"/>
        <v>159.18</v>
      </c>
      <c r="J705" s="3">
        <f t="shared" si="462"/>
        <v>67.81</v>
      </c>
      <c r="K705" s="3">
        <f t="shared" si="463"/>
        <v>4.2993000000000006</v>
      </c>
      <c r="L705" s="85"/>
      <c r="M705" s="3" t="str">
        <f t="shared" si="464"/>
        <v>1.41</v>
      </c>
      <c r="N705" s="3" t="str">
        <f t="shared" si="465"/>
        <v>-</v>
      </c>
      <c r="O705" s="3">
        <f t="shared" si="466"/>
        <v>159.18</v>
      </c>
      <c r="P705" s="3">
        <f t="shared" si="467"/>
        <v>67.81</v>
      </c>
      <c r="Q705" s="3">
        <f t="shared" si="468"/>
        <v>3.8216000000000001</v>
      </c>
      <c r="R705" s="85"/>
      <c r="S705" s="3" t="str">
        <f t="shared" si="469"/>
        <v>1.41</v>
      </c>
      <c r="T705" s="3" t="str">
        <f t="shared" si="470"/>
        <v>-</v>
      </c>
      <c r="U705" s="3">
        <f t="shared" si="471"/>
        <v>159.18</v>
      </c>
      <c r="V705" s="3">
        <f t="shared" si="472"/>
        <v>67.81</v>
      </c>
      <c r="W705" s="3">
        <f t="shared" si="473"/>
        <v>3.3439000000000001</v>
      </c>
      <c r="X705" s="85"/>
      <c r="Y705" s="3" t="str">
        <f t="shared" si="474"/>
        <v>1.41</v>
      </c>
      <c r="Z705" s="3" t="str">
        <f t="shared" si="475"/>
        <v>-</v>
      </c>
      <c r="AA705" s="3">
        <f t="shared" si="476"/>
        <v>159.18</v>
      </c>
      <c r="AB705" s="3">
        <f t="shared" si="477"/>
        <v>67.81</v>
      </c>
      <c r="AC705" s="3">
        <f t="shared" si="478"/>
        <v>2.8662000000000001</v>
      </c>
      <c r="AD705" s="85"/>
      <c r="AE705" s="3" t="str">
        <f t="shared" si="479"/>
        <v>1.41</v>
      </c>
      <c r="AF705" s="3" t="str">
        <f t="shared" si="480"/>
        <v>-</v>
      </c>
      <c r="AG705" s="3">
        <f t="shared" si="481"/>
        <v>159.18</v>
      </c>
      <c r="AH705" s="3">
        <f t="shared" si="482"/>
        <v>67.81</v>
      </c>
      <c r="AI705" s="3">
        <f t="shared" si="483"/>
        <v>2.3885000000000001</v>
      </c>
      <c r="AJ705" s="85"/>
      <c r="AK705" s="3" t="str">
        <f t="shared" si="484"/>
        <v>1.41</v>
      </c>
      <c r="AL705" s="3" t="str">
        <f t="shared" si="485"/>
        <v>-</v>
      </c>
      <c r="AM705" s="3">
        <f t="shared" si="486"/>
        <v>159.18</v>
      </c>
      <c r="AN705" s="3">
        <f t="shared" si="487"/>
        <v>67.81</v>
      </c>
      <c r="AO705" s="3">
        <f t="shared" si="488"/>
        <v>1.9108000000000001</v>
      </c>
      <c r="AP705" s="85"/>
      <c r="AQ705" s="3" t="str">
        <f t="shared" si="489"/>
        <v>1.41</v>
      </c>
      <c r="AR705" s="3" t="str">
        <f t="shared" si="490"/>
        <v>-</v>
      </c>
      <c r="AS705" s="3">
        <f t="shared" si="491"/>
        <v>159.18</v>
      </c>
      <c r="AT705" s="3">
        <f t="shared" si="492"/>
        <v>67.81</v>
      </c>
      <c r="AU705" s="3">
        <f t="shared" si="493"/>
        <v>1.4331</v>
      </c>
      <c r="AV705" s="85"/>
      <c r="AW705" s="3" t="str">
        <f t="shared" si="494"/>
        <v>1.41</v>
      </c>
      <c r="AX705" s="3" t="str">
        <f t="shared" si="495"/>
        <v>-</v>
      </c>
      <c r="AY705" s="3">
        <f t="shared" si="496"/>
        <v>159.18</v>
      </c>
      <c r="AZ705" s="3">
        <f t="shared" si="497"/>
        <v>67.81</v>
      </c>
      <c r="BA705" s="3">
        <f t="shared" si="498"/>
        <v>0.95540000000000003</v>
      </c>
      <c r="BB705" s="85"/>
      <c r="BC705" s="3" t="str">
        <f t="shared" si="499"/>
        <v>1.41</v>
      </c>
      <c r="BD705" s="3" t="str">
        <f t="shared" si="500"/>
        <v>-</v>
      </c>
      <c r="BE705" s="3">
        <f t="shared" si="501"/>
        <v>159.18</v>
      </c>
      <c r="BF705" s="3">
        <f t="shared" si="502"/>
        <v>67.81</v>
      </c>
      <c r="BG705" s="3">
        <f t="shared" si="503"/>
        <v>0.47770000000000001</v>
      </c>
    </row>
    <row r="706" spans="1:59" x14ac:dyDescent="0.3">
      <c r="A706" s="1" t="str">
        <f>'Forward collapse simulation'!B716</f>
        <v>1.41</v>
      </c>
      <c r="B706" s="37" t="str">
        <f>IF('Forward collapse simulation'!C716="","-",'Forward collapse simulation'!C716)</f>
        <v>-</v>
      </c>
      <c r="C706" s="85">
        <f>'Forward collapse simulation'!E716</f>
        <v>163.22999999999999</v>
      </c>
      <c r="D706" s="85">
        <f>'Forward collapse simulation'!F716</f>
        <v>62.36</v>
      </c>
      <c r="E706" s="85">
        <f>'Forward collapse simulation'!D716</f>
        <v>4.2370000000000001</v>
      </c>
      <c r="F706" s="85"/>
      <c r="G706" s="3" t="str">
        <f t="shared" si="459"/>
        <v>1.41</v>
      </c>
      <c r="H706" s="3" t="str">
        <f t="shared" si="460"/>
        <v>-</v>
      </c>
      <c r="I706" s="3">
        <f t="shared" si="461"/>
        <v>163.22999999999999</v>
      </c>
      <c r="J706" s="3">
        <f t="shared" si="462"/>
        <v>62.36</v>
      </c>
      <c r="K706" s="3">
        <f t="shared" si="463"/>
        <v>3.8133000000000004</v>
      </c>
      <c r="L706" s="85"/>
      <c r="M706" s="3" t="str">
        <f t="shared" si="464"/>
        <v>1.41</v>
      </c>
      <c r="N706" s="3" t="str">
        <f t="shared" si="465"/>
        <v>-</v>
      </c>
      <c r="O706" s="3">
        <f t="shared" si="466"/>
        <v>163.22999999999999</v>
      </c>
      <c r="P706" s="3">
        <f t="shared" si="467"/>
        <v>62.36</v>
      </c>
      <c r="Q706" s="3">
        <f t="shared" si="468"/>
        <v>3.3896000000000002</v>
      </c>
      <c r="R706" s="85"/>
      <c r="S706" s="3" t="str">
        <f t="shared" si="469"/>
        <v>1.41</v>
      </c>
      <c r="T706" s="3" t="str">
        <f t="shared" si="470"/>
        <v>-</v>
      </c>
      <c r="U706" s="3">
        <f t="shared" si="471"/>
        <v>163.22999999999999</v>
      </c>
      <c r="V706" s="3">
        <f t="shared" si="472"/>
        <v>62.36</v>
      </c>
      <c r="W706" s="3">
        <f t="shared" si="473"/>
        <v>2.9659</v>
      </c>
      <c r="X706" s="85"/>
      <c r="Y706" s="3" t="str">
        <f t="shared" si="474"/>
        <v>1.41</v>
      </c>
      <c r="Z706" s="3" t="str">
        <f t="shared" si="475"/>
        <v>-</v>
      </c>
      <c r="AA706" s="3">
        <f t="shared" si="476"/>
        <v>163.22999999999999</v>
      </c>
      <c r="AB706" s="3">
        <f t="shared" si="477"/>
        <v>62.36</v>
      </c>
      <c r="AC706" s="3">
        <f t="shared" si="478"/>
        <v>2.5421999999999998</v>
      </c>
      <c r="AD706" s="85"/>
      <c r="AE706" s="3" t="str">
        <f t="shared" si="479"/>
        <v>1.41</v>
      </c>
      <c r="AF706" s="3" t="str">
        <f t="shared" si="480"/>
        <v>-</v>
      </c>
      <c r="AG706" s="3">
        <f t="shared" si="481"/>
        <v>163.22999999999999</v>
      </c>
      <c r="AH706" s="3">
        <f t="shared" si="482"/>
        <v>62.36</v>
      </c>
      <c r="AI706" s="3">
        <f t="shared" si="483"/>
        <v>2.1185</v>
      </c>
      <c r="AJ706" s="85"/>
      <c r="AK706" s="3" t="str">
        <f t="shared" si="484"/>
        <v>1.41</v>
      </c>
      <c r="AL706" s="3" t="str">
        <f t="shared" si="485"/>
        <v>-</v>
      </c>
      <c r="AM706" s="3">
        <f t="shared" si="486"/>
        <v>163.22999999999999</v>
      </c>
      <c r="AN706" s="3">
        <f t="shared" si="487"/>
        <v>62.36</v>
      </c>
      <c r="AO706" s="3">
        <f t="shared" si="488"/>
        <v>1.6948000000000001</v>
      </c>
      <c r="AP706" s="85"/>
      <c r="AQ706" s="3" t="str">
        <f t="shared" si="489"/>
        <v>1.41</v>
      </c>
      <c r="AR706" s="3" t="str">
        <f t="shared" si="490"/>
        <v>-</v>
      </c>
      <c r="AS706" s="3">
        <f t="shared" si="491"/>
        <v>163.22999999999999</v>
      </c>
      <c r="AT706" s="3">
        <f t="shared" si="492"/>
        <v>62.36</v>
      </c>
      <c r="AU706" s="3">
        <f t="shared" si="493"/>
        <v>1.2710999999999999</v>
      </c>
      <c r="AV706" s="85"/>
      <c r="AW706" s="3" t="str">
        <f t="shared" si="494"/>
        <v>1.41</v>
      </c>
      <c r="AX706" s="3" t="str">
        <f t="shared" si="495"/>
        <v>-</v>
      </c>
      <c r="AY706" s="3">
        <f t="shared" si="496"/>
        <v>163.22999999999999</v>
      </c>
      <c r="AZ706" s="3">
        <f t="shared" si="497"/>
        <v>62.36</v>
      </c>
      <c r="BA706" s="3">
        <f t="shared" si="498"/>
        <v>0.84740000000000004</v>
      </c>
      <c r="BB706" s="85"/>
      <c r="BC706" s="3" t="str">
        <f t="shared" si="499"/>
        <v>1.41</v>
      </c>
      <c r="BD706" s="3" t="str">
        <f t="shared" si="500"/>
        <v>-</v>
      </c>
      <c r="BE706" s="3">
        <f t="shared" si="501"/>
        <v>163.22999999999999</v>
      </c>
      <c r="BF706" s="3">
        <f t="shared" si="502"/>
        <v>62.36</v>
      </c>
      <c r="BG706" s="3">
        <f t="shared" si="503"/>
        <v>0.42370000000000002</v>
      </c>
    </row>
    <row r="707" spans="1:59" x14ac:dyDescent="0.3">
      <c r="A707" s="1" t="str">
        <f>'Forward collapse simulation'!B717</f>
        <v>1.41</v>
      </c>
      <c r="B707" s="37" t="str">
        <f>IF('Forward collapse simulation'!C717="","-",'Forward collapse simulation'!C717)</f>
        <v>-</v>
      </c>
      <c r="C707" s="85">
        <f>'Forward collapse simulation'!E717</f>
        <v>164.21</v>
      </c>
      <c r="D707" s="85">
        <f>'Forward collapse simulation'!F717</f>
        <v>55.39</v>
      </c>
      <c r="E707" s="85">
        <f>'Forward collapse simulation'!D717</f>
        <v>4.3739999999999997</v>
      </c>
      <c r="F707" s="85"/>
      <c r="G707" s="3" t="str">
        <f t="shared" si="459"/>
        <v>1.41</v>
      </c>
      <c r="H707" s="3" t="str">
        <f t="shared" si="460"/>
        <v>-</v>
      </c>
      <c r="I707" s="3">
        <f t="shared" si="461"/>
        <v>164.21</v>
      </c>
      <c r="J707" s="3">
        <f t="shared" si="462"/>
        <v>55.39</v>
      </c>
      <c r="K707" s="3">
        <f t="shared" si="463"/>
        <v>3.9365999999999999</v>
      </c>
      <c r="L707" s="85"/>
      <c r="M707" s="3" t="str">
        <f t="shared" si="464"/>
        <v>1.41</v>
      </c>
      <c r="N707" s="3" t="str">
        <f t="shared" si="465"/>
        <v>-</v>
      </c>
      <c r="O707" s="3">
        <f t="shared" si="466"/>
        <v>164.21</v>
      </c>
      <c r="P707" s="3">
        <f t="shared" si="467"/>
        <v>55.39</v>
      </c>
      <c r="Q707" s="3">
        <f t="shared" si="468"/>
        <v>3.4992000000000001</v>
      </c>
      <c r="R707" s="85"/>
      <c r="S707" s="3" t="str">
        <f t="shared" si="469"/>
        <v>1.41</v>
      </c>
      <c r="T707" s="3" t="str">
        <f t="shared" si="470"/>
        <v>-</v>
      </c>
      <c r="U707" s="3">
        <f t="shared" si="471"/>
        <v>164.21</v>
      </c>
      <c r="V707" s="3">
        <f t="shared" si="472"/>
        <v>55.39</v>
      </c>
      <c r="W707" s="3">
        <f t="shared" si="473"/>
        <v>3.0617999999999994</v>
      </c>
      <c r="X707" s="85"/>
      <c r="Y707" s="3" t="str">
        <f t="shared" si="474"/>
        <v>1.41</v>
      </c>
      <c r="Z707" s="3" t="str">
        <f t="shared" si="475"/>
        <v>-</v>
      </c>
      <c r="AA707" s="3">
        <f t="shared" si="476"/>
        <v>164.21</v>
      </c>
      <c r="AB707" s="3">
        <f t="shared" si="477"/>
        <v>55.39</v>
      </c>
      <c r="AC707" s="3">
        <f t="shared" si="478"/>
        <v>2.6243999999999996</v>
      </c>
      <c r="AD707" s="85"/>
      <c r="AE707" s="3" t="str">
        <f t="shared" si="479"/>
        <v>1.41</v>
      </c>
      <c r="AF707" s="3" t="str">
        <f t="shared" si="480"/>
        <v>-</v>
      </c>
      <c r="AG707" s="3">
        <f t="shared" si="481"/>
        <v>164.21</v>
      </c>
      <c r="AH707" s="3">
        <f t="shared" si="482"/>
        <v>55.39</v>
      </c>
      <c r="AI707" s="3">
        <f t="shared" si="483"/>
        <v>2.1869999999999998</v>
      </c>
      <c r="AJ707" s="85"/>
      <c r="AK707" s="3" t="str">
        <f t="shared" si="484"/>
        <v>1.41</v>
      </c>
      <c r="AL707" s="3" t="str">
        <f t="shared" si="485"/>
        <v>-</v>
      </c>
      <c r="AM707" s="3">
        <f t="shared" si="486"/>
        <v>164.21</v>
      </c>
      <c r="AN707" s="3">
        <f t="shared" si="487"/>
        <v>55.39</v>
      </c>
      <c r="AO707" s="3">
        <f t="shared" si="488"/>
        <v>1.7496</v>
      </c>
      <c r="AP707" s="85"/>
      <c r="AQ707" s="3" t="str">
        <f t="shared" si="489"/>
        <v>1.41</v>
      </c>
      <c r="AR707" s="3" t="str">
        <f t="shared" si="490"/>
        <v>-</v>
      </c>
      <c r="AS707" s="3">
        <f t="shared" si="491"/>
        <v>164.21</v>
      </c>
      <c r="AT707" s="3">
        <f t="shared" si="492"/>
        <v>55.39</v>
      </c>
      <c r="AU707" s="3">
        <f t="shared" si="493"/>
        <v>1.3121999999999998</v>
      </c>
      <c r="AV707" s="85"/>
      <c r="AW707" s="3" t="str">
        <f t="shared" si="494"/>
        <v>1.41</v>
      </c>
      <c r="AX707" s="3" t="str">
        <f t="shared" si="495"/>
        <v>-</v>
      </c>
      <c r="AY707" s="3">
        <f t="shared" si="496"/>
        <v>164.21</v>
      </c>
      <c r="AZ707" s="3">
        <f t="shared" si="497"/>
        <v>55.39</v>
      </c>
      <c r="BA707" s="3">
        <f t="shared" si="498"/>
        <v>0.87480000000000002</v>
      </c>
      <c r="BB707" s="85"/>
      <c r="BC707" s="3" t="str">
        <f t="shared" si="499"/>
        <v>1.41</v>
      </c>
      <c r="BD707" s="3" t="str">
        <f t="shared" si="500"/>
        <v>-</v>
      </c>
      <c r="BE707" s="3">
        <f t="shared" si="501"/>
        <v>164.21</v>
      </c>
      <c r="BF707" s="3">
        <f t="shared" si="502"/>
        <v>55.39</v>
      </c>
      <c r="BG707" s="3">
        <f t="shared" si="503"/>
        <v>0.43740000000000001</v>
      </c>
    </row>
    <row r="708" spans="1:59" x14ac:dyDescent="0.3">
      <c r="A708" s="1" t="str">
        <f>'Forward collapse simulation'!B718</f>
        <v>1.41</v>
      </c>
      <c r="B708" s="37" t="str">
        <f>IF('Forward collapse simulation'!C718="","-",'Forward collapse simulation'!C718)</f>
        <v>-</v>
      </c>
      <c r="C708" s="85">
        <f>'Forward collapse simulation'!E718</f>
        <v>164.53</v>
      </c>
      <c r="D708" s="85">
        <f>'Forward collapse simulation'!F718</f>
        <v>48.37</v>
      </c>
      <c r="E708" s="85">
        <f>'Forward collapse simulation'!D718</f>
        <v>3.6739999999999999</v>
      </c>
      <c r="F708" s="85"/>
      <c r="G708" s="3" t="str">
        <f t="shared" ref="G708:G771" si="504">A708</f>
        <v>1.41</v>
      </c>
      <c r="H708" s="3" t="str">
        <f t="shared" ref="H708:H771" si="505">B708</f>
        <v>-</v>
      </c>
      <c r="I708" s="3">
        <f t="shared" ref="I708:I771" si="506">C708</f>
        <v>164.53</v>
      </c>
      <c r="J708" s="3">
        <f t="shared" ref="J708:J771" si="507">D708</f>
        <v>48.37</v>
      </c>
      <c r="K708" s="3">
        <f t="shared" ref="K708:K771" si="508">IF(B708="-",E708*0.9,E708)</f>
        <v>3.3066</v>
      </c>
      <c r="L708" s="85"/>
      <c r="M708" s="3" t="str">
        <f t="shared" ref="M708:M771" si="509">G708</f>
        <v>1.41</v>
      </c>
      <c r="N708" s="3" t="str">
        <f t="shared" ref="N708:N771" si="510">H708</f>
        <v>-</v>
      </c>
      <c r="O708" s="3">
        <f t="shared" ref="O708:O771" si="511">I708</f>
        <v>164.53</v>
      </c>
      <c r="P708" s="3">
        <f t="shared" ref="P708:P771" si="512">J708</f>
        <v>48.37</v>
      </c>
      <c r="Q708" s="3">
        <f t="shared" ref="Q708:Q771" si="513">IF(H708="-",$E708*0.8,$E708)</f>
        <v>2.9392</v>
      </c>
      <c r="R708" s="85"/>
      <c r="S708" s="3" t="str">
        <f t="shared" ref="S708:S771" si="514">M708</f>
        <v>1.41</v>
      </c>
      <c r="T708" s="3" t="str">
        <f t="shared" ref="T708:T771" si="515">N708</f>
        <v>-</v>
      </c>
      <c r="U708" s="3">
        <f t="shared" ref="U708:U771" si="516">O708</f>
        <v>164.53</v>
      </c>
      <c r="V708" s="3">
        <f t="shared" ref="V708:V771" si="517">P708</f>
        <v>48.37</v>
      </c>
      <c r="W708" s="3">
        <f t="shared" ref="W708:W771" si="518">IF(N708="-",$E708*0.7,$E708)</f>
        <v>2.5717999999999996</v>
      </c>
      <c r="X708" s="85"/>
      <c r="Y708" s="3" t="str">
        <f t="shared" ref="Y708:Y771" si="519">S708</f>
        <v>1.41</v>
      </c>
      <c r="Z708" s="3" t="str">
        <f t="shared" ref="Z708:Z771" si="520">T708</f>
        <v>-</v>
      </c>
      <c r="AA708" s="3">
        <f t="shared" ref="AA708:AA771" si="521">U708</f>
        <v>164.53</v>
      </c>
      <c r="AB708" s="3">
        <f t="shared" ref="AB708:AB771" si="522">V708</f>
        <v>48.37</v>
      </c>
      <c r="AC708" s="3">
        <f t="shared" ref="AC708:AC771" si="523">IF(T708="-",$E708*0.6,$E708)</f>
        <v>2.2043999999999997</v>
      </c>
      <c r="AD708" s="85"/>
      <c r="AE708" s="3" t="str">
        <f t="shared" ref="AE708:AE771" si="524">Y708</f>
        <v>1.41</v>
      </c>
      <c r="AF708" s="3" t="str">
        <f t="shared" ref="AF708:AF771" si="525">Z708</f>
        <v>-</v>
      </c>
      <c r="AG708" s="3">
        <f t="shared" ref="AG708:AG771" si="526">AA708</f>
        <v>164.53</v>
      </c>
      <c r="AH708" s="3">
        <f t="shared" ref="AH708:AH771" si="527">AB708</f>
        <v>48.37</v>
      </c>
      <c r="AI708" s="3">
        <f t="shared" ref="AI708:AI771" si="528">IF(Z708="-",$E708*0.5,$E708)</f>
        <v>1.837</v>
      </c>
      <c r="AJ708" s="85"/>
      <c r="AK708" s="3" t="str">
        <f t="shared" ref="AK708:AK771" si="529">AE708</f>
        <v>1.41</v>
      </c>
      <c r="AL708" s="3" t="str">
        <f t="shared" ref="AL708:AL771" si="530">AF708</f>
        <v>-</v>
      </c>
      <c r="AM708" s="3">
        <f t="shared" ref="AM708:AM771" si="531">AG708</f>
        <v>164.53</v>
      </c>
      <c r="AN708" s="3">
        <f t="shared" ref="AN708:AN771" si="532">AH708</f>
        <v>48.37</v>
      </c>
      <c r="AO708" s="3">
        <f t="shared" ref="AO708:AO771" si="533">IF(AF708="-",$E708*0.4,$E708)</f>
        <v>1.4696</v>
      </c>
      <c r="AP708" s="85"/>
      <c r="AQ708" s="3" t="str">
        <f t="shared" ref="AQ708:AQ771" si="534">AK708</f>
        <v>1.41</v>
      </c>
      <c r="AR708" s="3" t="str">
        <f t="shared" ref="AR708:AR771" si="535">AL708</f>
        <v>-</v>
      </c>
      <c r="AS708" s="3">
        <f t="shared" ref="AS708:AS771" si="536">AM708</f>
        <v>164.53</v>
      </c>
      <c r="AT708" s="3">
        <f t="shared" ref="AT708:AT771" si="537">AN708</f>
        <v>48.37</v>
      </c>
      <c r="AU708" s="3">
        <f t="shared" ref="AU708:AU771" si="538">IF(AL708="-",$E708*0.3,$E708)</f>
        <v>1.1021999999999998</v>
      </c>
      <c r="AV708" s="85"/>
      <c r="AW708" s="3" t="str">
        <f t="shared" ref="AW708:AW771" si="539">AQ708</f>
        <v>1.41</v>
      </c>
      <c r="AX708" s="3" t="str">
        <f t="shared" ref="AX708:AX771" si="540">AR708</f>
        <v>-</v>
      </c>
      <c r="AY708" s="3">
        <f t="shared" ref="AY708:AY771" si="541">AS708</f>
        <v>164.53</v>
      </c>
      <c r="AZ708" s="3">
        <f t="shared" ref="AZ708:AZ771" si="542">AT708</f>
        <v>48.37</v>
      </c>
      <c r="BA708" s="3">
        <f t="shared" ref="BA708:BA771" si="543">IF(AR708="-",$E708*0.2,$E708)</f>
        <v>0.73480000000000001</v>
      </c>
      <c r="BB708" s="85"/>
      <c r="BC708" s="3" t="str">
        <f t="shared" ref="BC708:BC771" si="544">AW708</f>
        <v>1.41</v>
      </c>
      <c r="BD708" s="3" t="str">
        <f t="shared" ref="BD708:BD771" si="545">AX708</f>
        <v>-</v>
      </c>
      <c r="BE708" s="3">
        <f t="shared" ref="BE708:BE771" si="546">AY708</f>
        <v>164.53</v>
      </c>
      <c r="BF708" s="3">
        <f t="shared" ref="BF708:BF771" si="547">AZ708</f>
        <v>48.37</v>
      </c>
      <c r="BG708" s="3">
        <f t="shared" ref="BG708:BG771" si="548">IF(AX708="-",$E708*0.1,$E708)</f>
        <v>0.3674</v>
      </c>
    </row>
    <row r="709" spans="1:59" x14ac:dyDescent="0.3">
      <c r="A709" s="1" t="str">
        <f>'Forward collapse simulation'!B719</f>
        <v>1.41</v>
      </c>
      <c r="B709" s="37" t="str">
        <f>IF('Forward collapse simulation'!C719="","-",'Forward collapse simulation'!C719)</f>
        <v>-</v>
      </c>
      <c r="C709" s="85">
        <f>'Forward collapse simulation'!E719</f>
        <v>163.84</v>
      </c>
      <c r="D709" s="85">
        <f>'Forward collapse simulation'!F719</f>
        <v>37.799999999999997</v>
      </c>
      <c r="E709" s="85">
        <f>'Forward collapse simulation'!D719</f>
        <v>3.1520000000000001</v>
      </c>
      <c r="F709" s="85"/>
      <c r="G709" s="3" t="str">
        <f t="shared" si="504"/>
        <v>1.41</v>
      </c>
      <c r="H709" s="3" t="str">
        <f t="shared" si="505"/>
        <v>-</v>
      </c>
      <c r="I709" s="3">
        <f t="shared" si="506"/>
        <v>163.84</v>
      </c>
      <c r="J709" s="3">
        <f t="shared" si="507"/>
        <v>37.799999999999997</v>
      </c>
      <c r="K709" s="3">
        <f t="shared" si="508"/>
        <v>2.8368000000000002</v>
      </c>
      <c r="L709" s="85"/>
      <c r="M709" s="3" t="str">
        <f t="shared" si="509"/>
        <v>1.41</v>
      </c>
      <c r="N709" s="3" t="str">
        <f t="shared" si="510"/>
        <v>-</v>
      </c>
      <c r="O709" s="3">
        <f t="shared" si="511"/>
        <v>163.84</v>
      </c>
      <c r="P709" s="3">
        <f t="shared" si="512"/>
        <v>37.799999999999997</v>
      </c>
      <c r="Q709" s="3">
        <f t="shared" si="513"/>
        <v>2.5216000000000003</v>
      </c>
      <c r="R709" s="85"/>
      <c r="S709" s="3" t="str">
        <f t="shared" si="514"/>
        <v>1.41</v>
      </c>
      <c r="T709" s="3" t="str">
        <f t="shared" si="515"/>
        <v>-</v>
      </c>
      <c r="U709" s="3">
        <f t="shared" si="516"/>
        <v>163.84</v>
      </c>
      <c r="V709" s="3">
        <f t="shared" si="517"/>
        <v>37.799999999999997</v>
      </c>
      <c r="W709" s="3">
        <f t="shared" si="518"/>
        <v>2.2063999999999999</v>
      </c>
      <c r="X709" s="85"/>
      <c r="Y709" s="3" t="str">
        <f t="shared" si="519"/>
        <v>1.41</v>
      </c>
      <c r="Z709" s="3" t="str">
        <f t="shared" si="520"/>
        <v>-</v>
      </c>
      <c r="AA709" s="3">
        <f t="shared" si="521"/>
        <v>163.84</v>
      </c>
      <c r="AB709" s="3">
        <f t="shared" si="522"/>
        <v>37.799999999999997</v>
      </c>
      <c r="AC709" s="3">
        <f t="shared" si="523"/>
        <v>1.8912</v>
      </c>
      <c r="AD709" s="85"/>
      <c r="AE709" s="3" t="str">
        <f t="shared" si="524"/>
        <v>1.41</v>
      </c>
      <c r="AF709" s="3" t="str">
        <f t="shared" si="525"/>
        <v>-</v>
      </c>
      <c r="AG709" s="3">
        <f t="shared" si="526"/>
        <v>163.84</v>
      </c>
      <c r="AH709" s="3">
        <f t="shared" si="527"/>
        <v>37.799999999999997</v>
      </c>
      <c r="AI709" s="3">
        <f t="shared" si="528"/>
        <v>1.5760000000000001</v>
      </c>
      <c r="AJ709" s="85"/>
      <c r="AK709" s="3" t="str">
        <f t="shared" si="529"/>
        <v>1.41</v>
      </c>
      <c r="AL709" s="3" t="str">
        <f t="shared" si="530"/>
        <v>-</v>
      </c>
      <c r="AM709" s="3">
        <f t="shared" si="531"/>
        <v>163.84</v>
      </c>
      <c r="AN709" s="3">
        <f t="shared" si="532"/>
        <v>37.799999999999997</v>
      </c>
      <c r="AO709" s="3">
        <f t="shared" si="533"/>
        <v>1.2608000000000001</v>
      </c>
      <c r="AP709" s="85"/>
      <c r="AQ709" s="3" t="str">
        <f t="shared" si="534"/>
        <v>1.41</v>
      </c>
      <c r="AR709" s="3" t="str">
        <f t="shared" si="535"/>
        <v>-</v>
      </c>
      <c r="AS709" s="3">
        <f t="shared" si="536"/>
        <v>163.84</v>
      </c>
      <c r="AT709" s="3">
        <f t="shared" si="537"/>
        <v>37.799999999999997</v>
      </c>
      <c r="AU709" s="3">
        <f t="shared" si="538"/>
        <v>0.9456</v>
      </c>
      <c r="AV709" s="85"/>
      <c r="AW709" s="3" t="str">
        <f t="shared" si="539"/>
        <v>1.41</v>
      </c>
      <c r="AX709" s="3" t="str">
        <f t="shared" si="540"/>
        <v>-</v>
      </c>
      <c r="AY709" s="3">
        <f t="shared" si="541"/>
        <v>163.84</v>
      </c>
      <c r="AZ709" s="3">
        <f t="shared" si="542"/>
        <v>37.799999999999997</v>
      </c>
      <c r="BA709" s="3">
        <f t="shared" si="543"/>
        <v>0.63040000000000007</v>
      </c>
      <c r="BB709" s="85"/>
      <c r="BC709" s="3" t="str">
        <f t="shared" si="544"/>
        <v>1.41</v>
      </c>
      <c r="BD709" s="3" t="str">
        <f t="shared" si="545"/>
        <v>-</v>
      </c>
      <c r="BE709" s="3">
        <f t="shared" si="546"/>
        <v>163.84</v>
      </c>
      <c r="BF709" s="3">
        <f t="shared" si="547"/>
        <v>37.799999999999997</v>
      </c>
      <c r="BG709" s="3">
        <f t="shared" si="548"/>
        <v>0.31520000000000004</v>
      </c>
    </row>
    <row r="710" spans="1:59" x14ac:dyDescent="0.3">
      <c r="A710" s="1" t="str">
        <f>'Forward collapse simulation'!B720</f>
        <v>1.41</v>
      </c>
      <c r="B710" s="37" t="str">
        <f>IF('Forward collapse simulation'!C720="","-",'Forward collapse simulation'!C720)</f>
        <v>-</v>
      </c>
      <c r="C710" s="85">
        <f>'Forward collapse simulation'!E720</f>
        <v>163.13999999999999</v>
      </c>
      <c r="D710" s="85">
        <f>'Forward collapse simulation'!F720</f>
        <v>29.5</v>
      </c>
      <c r="E710" s="85">
        <f>'Forward collapse simulation'!D720</f>
        <v>3.5179999999999998</v>
      </c>
      <c r="F710" s="85"/>
      <c r="G710" s="3" t="str">
        <f t="shared" si="504"/>
        <v>1.41</v>
      </c>
      <c r="H710" s="3" t="str">
        <f t="shared" si="505"/>
        <v>-</v>
      </c>
      <c r="I710" s="3">
        <f t="shared" si="506"/>
        <v>163.13999999999999</v>
      </c>
      <c r="J710" s="3">
        <f t="shared" si="507"/>
        <v>29.5</v>
      </c>
      <c r="K710" s="3">
        <f t="shared" si="508"/>
        <v>3.1661999999999999</v>
      </c>
      <c r="L710" s="85"/>
      <c r="M710" s="3" t="str">
        <f t="shared" si="509"/>
        <v>1.41</v>
      </c>
      <c r="N710" s="3" t="str">
        <f t="shared" si="510"/>
        <v>-</v>
      </c>
      <c r="O710" s="3">
        <f t="shared" si="511"/>
        <v>163.13999999999999</v>
      </c>
      <c r="P710" s="3">
        <f t="shared" si="512"/>
        <v>29.5</v>
      </c>
      <c r="Q710" s="3">
        <f t="shared" si="513"/>
        <v>2.8144</v>
      </c>
      <c r="R710" s="85"/>
      <c r="S710" s="3" t="str">
        <f t="shared" si="514"/>
        <v>1.41</v>
      </c>
      <c r="T710" s="3" t="str">
        <f t="shared" si="515"/>
        <v>-</v>
      </c>
      <c r="U710" s="3">
        <f t="shared" si="516"/>
        <v>163.13999999999999</v>
      </c>
      <c r="V710" s="3">
        <f t="shared" si="517"/>
        <v>29.5</v>
      </c>
      <c r="W710" s="3">
        <f t="shared" si="518"/>
        <v>2.4625999999999997</v>
      </c>
      <c r="X710" s="85"/>
      <c r="Y710" s="3" t="str">
        <f t="shared" si="519"/>
        <v>1.41</v>
      </c>
      <c r="Z710" s="3" t="str">
        <f t="shared" si="520"/>
        <v>-</v>
      </c>
      <c r="AA710" s="3">
        <f t="shared" si="521"/>
        <v>163.13999999999999</v>
      </c>
      <c r="AB710" s="3">
        <f t="shared" si="522"/>
        <v>29.5</v>
      </c>
      <c r="AC710" s="3">
        <f t="shared" si="523"/>
        <v>2.1107999999999998</v>
      </c>
      <c r="AD710" s="85"/>
      <c r="AE710" s="3" t="str">
        <f t="shared" si="524"/>
        <v>1.41</v>
      </c>
      <c r="AF710" s="3" t="str">
        <f t="shared" si="525"/>
        <v>-</v>
      </c>
      <c r="AG710" s="3">
        <f t="shared" si="526"/>
        <v>163.13999999999999</v>
      </c>
      <c r="AH710" s="3">
        <f t="shared" si="527"/>
        <v>29.5</v>
      </c>
      <c r="AI710" s="3">
        <f t="shared" si="528"/>
        <v>1.7589999999999999</v>
      </c>
      <c r="AJ710" s="85"/>
      <c r="AK710" s="3" t="str">
        <f t="shared" si="529"/>
        <v>1.41</v>
      </c>
      <c r="AL710" s="3" t="str">
        <f t="shared" si="530"/>
        <v>-</v>
      </c>
      <c r="AM710" s="3">
        <f t="shared" si="531"/>
        <v>163.13999999999999</v>
      </c>
      <c r="AN710" s="3">
        <f t="shared" si="532"/>
        <v>29.5</v>
      </c>
      <c r="AO710" s="3">
        <f t="shared" si="533"/>
        <v>1.4072</v>
      </c>
      <c r="AP710" s="85"/>
      <c r="AQ710" s="3" t="str">
        <f t="shared" si="534"/>
        <v>1.41</v>
      </c>
      <c r="AR710" s="3" t="str">
        <f t="shared" si="535"/>
        <v>-</v>
      </c>
      <c r="AS710" s="3">
        <f t="shared" si="536"/>
        <v>163.13999999999999</v>
      </c>
      <c r="AT710" s="3">
        <f t="shared" si="537"/>
        <v>29.5</v>
      </c>
      <c r="AU710" s="3">
        <f t="shared" si="538"/>
        <v>1.0553999999999999</v>
      </c>
      <c r="AV710" s="85"/>
      <c r="AW710" s="3" t="str">
        <f t="shared" si="539"/>
        <v>1.41</v>
      </c>
      <c r="AX710" s="3" t="str">
        <f t="shared" si="540"/>
        <v>-</v>
      </c>
      <c r="AY710" s="3">
        <f t="shared" si="541"/>
        <v>163.13999999999999</v>
      </c>
      <c r="AZ710" s="3">
        <f t="shared" si="542"/>
        <v>29.5</v>
      </c>
      <c r="BA710" s="3">
        <f t="shared" si="543"/>
        <v>0.7036</v>
      </c>
      <c r="BB710" s="85"/>
      <c r="BC710" s="3" t="str">
        <f t="shared" si="544"/>
        <v>1.41</v>
      </c>
      <c r="BD710" s="3" t="str">
        <f t="shared" si="545"/>
        <v>-</v>
      </c>
      <c r="BE710" s="3">
        <f t="shared" si="546"/>
        <v>163.13999999999999</v>
      </c>
      <c r="BF710" s="3">
        <f t="shared" si="547"/>
        <v>29.5</v>
      </c>
      <c r="BG710" s="3">
        <f t="shared" si="548"/>
        <v>0.3518</v>
      </c>
    </row>
    <row r="711" spans="1:59" x14ac:dyDescent="0.3">
      <c r="A711" s="1" t="str">
        <f>'Forward collapse simulation'!B721</f>
        <v>1.41</v>
      </c>
      <c r="B711" s="37" t="str">
        <f>IF('Forward collapse simulation'!C721="","-",'Forward collapse simulation'!C721)</f>
        <v>-</v>
      </c>
      <c r="C711" s="85">
        <f>'Forward collapse simulation'!E721</f>
        <v>162.72999999999999</v>
      </c>
      <c r="D711" s="85">
        <f>'Forward collapse simulation'!F721</f>
        <v>19.09</v>
      </c>
      <c r="E711" s="85">
        <f>'Forward collapse simulation'!D721</f>
        <v>3.18</v>
      </c>
      <c r="F711" s="85"/>
      <c r="G711" s="3" t="str">
        <f t="shared" si="504"/>
        <v>1.41</v>
      </c>
      <c r="H711" s="3" t="str">
        <f t="shared" si="505"/>
        <v>-</v>
      </c>
      <c r="I711" s="3">
        <f t="shared" si="506"/>
        <v>162.72999999999999</v>
      </c>
      <c r="J711" s="3">
        <f t="shared" si="507"/>
        <v>19.09</v>
      </c>
      <c r="K711" s="3">
        <f t="shared" si="508"/>
        <v>2.8620000000000001</v>
      </c>
      <c r="L711" s="85"/>
      <c r="M711" s="3" t="str">
        <f t="shared" si="509"/>
        <v>1.41</v>
      </c>
      <c r="N711" s="3" t="str">
        <f t="shared" si="510"/>
        <v>-</v>
      </c>
      <c r="O711" s="3">
        <f t="shared" si="511"/>
        <v>162.72999999999999</v>
      </c>
      <c r="P711" s="3">
        <f t="shared" si="512"/>
        <v>19.09</v>
      </c>
      <c r="Q711" s="3">
        <f t="shared" si="513"/>
        <v>2.5440000000000005</v>
      </c>
      <c r="R711" s="85"/>
      <c r="S711" s="3" t="str">
        <f t="shared" si="514"/>
        <v>1.41</v>
      </c>
      <c r="T711" s="3" t="str">
        <f t="shared" si="515"/>
        <v>-</v>
      </c>
      <c r="U711" s="3">
        <f t="shared" si="516"/>
        <v>162.72999999999999</v>
      </c>
      <c r="V711" s="3">
        <f t="shared" si="517"/>
        <v>19.09</v>
      </c>
      <c r="W711" s="3">
        <f t="shared" si="518"/>
        <v>2.226</v>
      </c>
      <c r="X711" s="85"/>
      <c r="Y711" s="3" t="str">
        <f t="shared" si="519"/>
        <v>1.41</v>
      </c>
      <c r="Z711" s="3" t="str">
        <f t="shared" si="520"/>
        <v>-</v>
      </c>
      <c r="AA711" s="3">
        <f t="shared" si="521"/>
        <v>162.72999999999999</v>
      </c>
      <c r="AB711" s="3">
        <f t="shared" si="522"/>
        <v>19.09</v>
      </c>
      <c r="AC711" s="3">
        <f t="shared" si="523"/>
        <v>1.9079999999999999</v>
      </c>
      <c r="AD711" s="85"/>
      <c r="AE711" s="3" t="str">
        <f t="shared" si="524"/>
        <v>1.41</v>
      </c>
      <c r="AF711" s="3" t="str">
        <f t="shared" si="525"/>
        <v>-</v>
      </c>
      <c r="AG711" s="3">
        <f t="shared" si="526"/>
        <v>162.72999999999999</v>
      </c>
      <c r="AH711" s="3">
        <f t="shared" si="527"/>
        <v>19.09</v>
      </c>
      <c r="AI711" s="3">
        <f t="shared" si="528"/>
        <v>1.59</v>
      </c>
      <c r="AJ711" s="85"/>
      <c r="AK711" s="3" t="str">
        <f t="shared" si="529"/>
        <v>1.41</v>
      </c>
      <c r="AL711" s="3" t="str">
        <f t="shared" si="530"/>
        <v>-</v>
      </c>
      <c r="AM711" s="3">
        <f t="shared" si="531"/>
        <v>162.72999999999999</v>
      </c>
      <c r="AN711" s="3">
        <f t="shared" si="532"/>
        <v>19.09</v>
      </c>
      <c r="AO711" s="3">
        <f t="shared" si="533"/>
        <v>1.2720000000000002</v>
      </c>
      <c r="AP711" s="85"/>
      <c r="AQ711" s="3" t="str">
        <f t="shared" si="534"/>
        <v>1.41</v>
      </c>
      <c r="AR711" s="3" t="str">
        <f t="shared" si="535"/>
        <v>-</v>
      </c>
      <c r="AS711" s="3">
        <f t="shared" si="536"/>
        <v>162.72999999999999</v>
      </c>
      <c r="AT711" s="3">
        <f t="shared" si="537"/>
        <v>19.09</v>
      </c>
      <c r="AU711" s="3">
        <f t="shared" si="538"/>
        <v>0.95399999999999996</v>
      </c>
      <c r="AV711" s="85"/>
      <c r="AW711" s="3" t="str">
        <f t="shared" si="539"/>
        <v>1.41</v>
      </c>
      <c r="AX711" s="3" t="str">
        <f t="shared" si="540"/>
        <v>-</v>
      </c>
      <c r="AY711" s="3">
        <f t="shared" si="541"/>
        <v>162.72999999999999</v>
      </c>
      <c r="AZ711" s="3">
        <f t="shared" si="542"/>
        <v>19.09</v>
      </c>
      <c r="BA711" s="3">
        <f t="shared" si="543"/>
        <v>0.63600000000000012</v>
      </c>
      <c r="BB711" s="85"/>
      <c r="BC711" s="3" t="str">
        <f t="shared" si="544"/>
        <v>1.41</v>
      </c>
      <c r="BD711" s="3" t="str">
        <f t="shared" si="545"/>
        <v>-</v>
      </c>
      <c r="BE711" s="3">
        <f t="shared" si="546"/>
        <v>162.72999999999999</v>
      </c>
      <c r="BF711" s="3">
        <f t="shared" si="547"/>
        <v>19.09</v>
      </c>
      <c r="BG711" s="3">
        <f t="shared" si="548"/>
        <v>0.31800000000000006</v>
      </c>
    </row>
    <row r="712" spans="1:59" x14ac:dyDescent="0.3">
      <c r="A712" s="1" t="str">
        <f>'Forward collapse simulation'!B722</f>
        <v>1.41</v>
      </c>
      <c r="B712" s="37" t="str">
        <f>IF('Forward collapse simulation'!C722="","-",'Forward collapse simulation'!C722)</f>
        <v>-</v>
      </c>
      <c r="C712" s="85">
        <f>'Forward collapse simulation'!E722</f>
        <v>162.51</v>
      </c>
      <c r="D712" s="85">
        <f>'Forward collapse simulation'!F722</f>
        <v>9.9</v>
      </c>
      <c r="E712" s="85">
        <f>'Forward collapse simulation'!D722</f>
        <v>2.8610000000000002</v>
      </c>
      <c r="F712" s="85"/>
      <c r="G712" s="3" t="str">
        <f t="shared" si="504"/>
        <v>1.41</v>
      </c>
      <c r="H712" s="3" t="str">
        <f t="shared" si="505"/>
        <v>-</v>
      </c>
      <c r="I712" s="3">
        <f t="shared" si="506"/>
        <v>162.51</v>
      </c>
      <c r="J712" s="3">
        <f t="shared" si="507"/>
        <v>9.9</v>
      </c>
      <c r="K712" s="3">
        <f t="shared" si="508"/>
        <v>2.5749000000000004</v>
      </c>
      <c r="L712" s="85"/>
      <c r="M712" s="3" t="str">
        <f t="shared" si="509"/>
        <v>1.41</v>
      </c>
      <c r="N712" s="3" t="str">
        <f t="shared" si="510"/>
        <v>-</v>
      </c>
      <c r="O712" s="3">
        <f t="shared" si="511"/>
        <v>162.51</v>
      </c>
      <c r="P712" s="3">
        <f t="shared" si="512"/>
        <v>9.9</v>
      </c>
      <c r="Q712" s="3">
        <f t="shared" si="513"/>
        <v>2.2888000000000002</v>
      </c>
      <c r="R712" s="85"/>
      <c r="S712" s="3" t="str">
        <f t="shared" si="514"/>
        <v>1.41</v>
      </c>
      <c r="T712" s="3" t="str">
        <f t="shared" si="515"/>
        <v>-</v>
      </c>
      <c r="U712" s="3">
        <f t="shared" si="516"/>
        <v>162.51</v>
      </c>
      <c r="V712" s="3">
        <f t="shared" si="517"/>
        <v>9.9</v>
      </c>
      <c r="W712" s="3">
        <f t="shared" si="518"/>
        <v>2.0026999999999999</v>
      </c>
      <c r="X712" s="85"/>
      <c r="Y712" s="3" t="str">
        <f t="shared" si="519"/>
        <v>1.41</v>
      </c>
      <c r="Z712" s="3" t="str">
        <f t="shared" si="520"/>
        <v>-</v>
      </c>
      <c r="AA712" s="3">
        <f t="shared" si="521"/>
        <v>162.51</v>
      </c>
      <c r="AB712" s="3">
        <f t="shared" si="522"/>
        <v>9.9</v>
      </c>
      <c r="AC712" s="3">
        <f t="shared" si="523"/>
        <v>1.7166000000000001</v>
      </c>
      <c r="AD712" s="85"/>
      <c r="AE712" s="3" t="str">
        <f t="shared" si="524"/>
        <v>1.41</v>
      </c>
      <c r="AF712" s="3" t="str">
        <f t="shared" si="525"/>
        <v>-</v>
      </c>
      <c r="AG712" s="3">
        <f t="shared" si="526"/>
        <v>162.51</v>
      </c>
      <c r="AH712" s="3">
        <f t="shared" si="527"/>
        <v>9.9</v>
      </c>
      <c r="AI712" s="3">
        <f t="shared" si="528"/>
        <v>1.4305000000000001</v>
      </c>
      <c r="AJ712" s="85"/>
      <c r="AK712" s="3" t="str">
        <f t="shared" si="529"/>
        <v>1.41</v>
      </c>
      <c r="AL712" s="3" t="str">
        <f t="shared" si="530"/>
        <v>-</v>
      </c>
      <c r="AM712" s="3">
        <f t="shared" si="531"/>
        <v>162.51</v>
      </c>
      <c r="AN712" s="3">
        <f t="shared" si="532"/>
        <v>9.9</v>
      </c>
      <c r="AO712" s="3">
        <f t="shared" si="533"/>
        <v>1.1444000000000001</v>
      </c>
      <c r="AP712" s="85"/>
      <c r="AQ712" s="3" t="str">
        <f t="shared" si="534"/>
        <v>1.41</v>
      </c>
      <c r="AR712" s="3" t="str">
        <f t="shared" si="535"/>
        <v>-</v>
      </c>
      <c r="AS712" s="3">
        <f t="shared" si="536"/>
        <v>162.51</v>
      </c>
      <c r="AT712" s="3">
        <f t="shared" si="537"/>
        <v>9.9</v>
      </c>
      <c r="AU712" s="3">
        <f t="shared" si="538"/>
        <v>0.85830000000000006</v>
      </c>
      <c r="AV712" s="85"/>
      <c r="AW712" s="3" t="str">
        <f t="shared" si="539"/>
        <v>1.41</v>
      </c>
      <c r="AX712" s="3" t="str">
        <f t="shared" si="540"/>
        <v>-</v>
      </c>
      <c r="AY712" s="3">
        <f t="shared" si="541"/>
        <v>162.51</v>
      </c>
      <c r="AZ712" s="3">
        <f t="shared" si="542"/>
        <v>9.9</v>
      </c>
      <c r="BA712" s="3">
        <f t="shared" si="543"/>
        <v>0.57220000000000004</v>
      </c>
      <c r="BB712" s="85"/>
      <c r="BC712" s="3" t="str">
        <f t="shared" si="544"/>
        <v>1.41</v>
      </c>
      <c r="BD712" s="3" t="str">
        <f t="shared" si="545"/>
        <v>-</v>
      </c>
      <c r="BE712" s="3">
        <f t="shared" si="546"/>
        <v>162.51</v>
      </c>
      <c r="BF712" s="3">
        <f t="shared" si="547"/>
        <v>9.9</v>
      </c>
      <c r="BG712" s="3">
        <f t="shared" si="548"/>
        <v>0.28610000000000002</v>
      </c>
    </row>
    <row r="713" spans="1:59" x14ac:dyDescent="0.3">
      <c r="A713" s="1" t="str">
        <f>'Forward collapse simulation'!B723</f>
        <v>1.41</v>
      </c>
      <c r="B713" s="37" t="str">
        <f>IF('Forward collapse simulation'!C723="","-",'Forward collapse simulation'!C723)</f>
        <v>-</v>
      </c>
      <c r="C713" s="85">
        <f>'Forward collapse simulation'!E723</f>
        <v>161.07</v>
      </c>
      <c r="D713" s="85">
        <f>'Forward collapse simulation'!F723</f>
        <v>-0.41</v>
      </c>
      <c r="E713" s="85">
        <f>'Forward collapse simulation'!D723</f>
        <v>2.9409999999999998</v>
      </c>
      <c r="F713" s="85"/>
      <c r="G713" s="3" t="str">
        <f t="shared" si="504"/>
        <v>1.41</v>
      </c>
      <c r="H713" s="3" t="str">
        <f t="shared" si="505"/>
        <v>-</v>
      </c>
      <c r="I713" s="3">
        <f t="shared" si="506"/>
        <v>161.07</v>
      </c>
      <c r="J713" s="3">
        <f t="shared" si="507"/>
        <v>-0.41</v>
      </c>
      <c r="K713" s="3">
        <f t="shared" si="508"/>
        <v>2.6469</v>
      </c>
      <c r="L713" s="85"/>
      <c r="M713" s="3" t="str">
        <f t="shared" si="509"/>
        <v>1.41</v>
      </c>
      <c r="N713" s="3" t="str">
        <f t="shared" si="510"/>
        <v>-</v>
      </c>
      <c r="O713" s="3">
        <f t="shared" si="511"/>
        <v>161.07</v>
      </c>
      <c r="P713" s="3">
        <f t="shared" si="512"/>
        <v>-0.41</v>
      </c>
      <c r="Q713" s="3">
        <f t="shared" si="513"/>
        <v>2.3527999999999998</v>
      </c>
      <c r="R713" s="85"/>
      <c r="S713" s="3" t="str">
        <f t="shared" si="514"/>
        <v>1.41</v>
      </c>
      <c r="T713" s="3" t="str">
        <f t="shared" si="515"/>
        <v>-</v>
      </c>
      <c r="U713" s="3">
        <f t="shared" si="516"/>
        <v>161.07</v>
      </c>
      <c r="V713" s="3">
        <f t="shared" si="517"/>
        <v>-0.41</v>
      </c>
      <c r="W713" s="3">
        <f t="shared" si="518"/>
        <v>2.0587</v>
      </c>
      <c r="X713" s="85"/>
      <c r="Y713" s="3" t="str">
        <f t="shared" si="519"/>
        <v>1.41</v>
      </c>
      <c r="Z713" s="3" t="str">
        <f t="shared" si="520"/>
        <v>-</v>
      </c>
      <c r="AA713" s="3">
        <f t="shared" si="521"/>
        <v>161.07</v>
      </c>
      <c r="AB713" s="3">
        <f t="shared" si="522"/>
        <v>-0.41</v>
      </c>
      <c r="AC713" s="3">
        <f t="shared" si="523"/>
        <v>1.7645999999999999</v>
      </c>
      <c r="AD713" s="85"/>
      <c r="AE713" s="3" t="str">
        <f t="shared" si="524"/>
        <v>1.41</v>
      </c>
      <c r="AF713" s="3" t="str">
        <f t="shared" si="525"/>
        <v>-</v>
      </c>
      <c r="AG713" s="3">
        <f t="shared" si="526"/>
        <v>161.07</v>
      </c>
      <c r="AH713" s="3">
        <f t="shared" si="527"/>
        <v>-0.41</v>
      </c>
      <c r="AI713" s="3">
        <f t="shared" si="528"/>
        <v>1.4704999999999999</v>
      </c>
      <c r="AJ713" s="85"/>
      <c r="AK713" s="3" t="str">
        <f t="shared" si="529"/>
        <v>1.41</v>
      </c>
      <c r="AL713" s="3" t="str">
        <f t="shared" si="530"/>
        <v>-</v>
      </c>
      <c r="AM713" s="3">
        <f t="shared" si="531"/>
        <v>161.07</v>
      </c>
      <c r="AN713" s="3">
        <f t="shared" si="532"/>
        <v>-0.41</v>
      </c>
      <c r="AO713" s="3">
        <f t="shared" si="533"/>
        <v>1.1763999999999999</v>
      </c>
      <c r="AP713" s="85"/>
      <c r="AQ713" s="3" t="str">
        <f t="shared" si="534"/>
        <v>1.41</v>
      </c>
      <c r="AR713" s="3" t="str">
        <f t="shared" si="535"/>
        <v>-</v>
      </c>
      <c r="AS713" s="3">
        <f t="shared" si="536"/>
        <v>161.07</v>
      </c>
      <c r="AT713" s="3">
        <f t="shared" si="537"/>
        <v>-0.41</v>
      </c>
      <c r="AU713" s="3">
        <f t="shared" si="538"/>
        <v>0.88229999999999997</v>
      </c>
      <c r="AV713" s="85"/>
      <c r="AW713" s="3" t="str">
        <f t="shared" si="539"/>
        <v>1.41</v>
      </c>
      <c r="AX713" s="3" t="str">
        <f t="shared" si="540"/>
        <v>-</v>
      </c>
      <c r="AY713" s="3">
        <f t="shared" si="541"/>
        <v>161.07</v>
      </c>
      <c r="AZ713" s="3">
        <f t="shared" si="542"/>
        <v>-0.41</v>
      </c>
      <c r="BA713" s="3">
        <f t="shared" si="543"/>
        <v>0.58819999999999995</v>
      </c>
      <c r="BB713" s="85"/>
      <c r="BC713" s="3" t="str">
        <f t="shared" si="544"/>
        <v>1.41</v>
      </c>
      <c r="BD713" s="3" t="str">
        <f t="shared" si="545"/>
        <v>-</v>
      </c>
      <c r="BE713" s="3">
        <f t="shared" si="546"/>
        <v>161.07</v>
      </c>
      <c r="BF713" s="3">
        <f t="shared" si="547"/>
        <v>-0.41</v>
      </c>
      <c r="BG713" s="3">
        <f t="shared" si="548"/>
        <v>0.29409999999999997</v>
      </c>
    </row>
    <row r="714" spans="1:59" x14ac:dyDescent="0.3">
      <c r="A714" s="1" t="str">
        <f>'Forward collapse simulation'!B724</f>
        <v>1.41</v>
      </c>
      <c r="B714" s="37" t="str">
        <f>IF('Forward collapse simulation'!C724="","-",'Forward collapse simulation'!C724)</f>
        <v>-</v>
      </c>
      <c r="C714" s="85">
        <f>'Forward collapse simulation'!E724</f>
        <v>161.51</v>
      </c>
      <c r="D714" s="85">
        <f>'Forward collapse simulation'!F724</f>
        <v>-8.8000000000000007</v>
      </c>
      <c r="E714" s="85">
        <f>'Forward collapse simulation'!D724</f>
        <v>2.1560000000000001</v>
      </c>
      <c r="F714" s="85"/>
      <c r="G714" s="3" t="str">
        <f t="shared" si="504"/>
        <v>1.41</v>
      </c>
      <c r="H714" s="3" t="str">
        <f t="shared" si="505"/>
        <v>-</v>
      </c>
      <c r="I714" s="3">
        <f t="shared" si="506"/>
        <v>161.51</v>
      </c>
      <c r="J714" s="3">
        <f t="shared" si="507"/>
        <v>-8.8000000000000007</v>
      </c>
      <c r="K714" s="3">
        <f t="shared" si="508"/>
        <v>1.9404000000000001</v>
      </c>
      <c r="L714" s="85"/>
      <c r="M714" s="3" t="str">
        <f t="shared" si="509"/>
        <v>1.41</v>
      </c>
      <c r="N714" s="3" t="str">
        <f t="shared" si="510"/>
        <v>-</v>
      </c>
      <c r="O714" s="3">
        <f t="shared" si="511"/>
        <v>161.51</v>
      </c>
      <c r="P714" s="3">
        <f t="shared" si="512"/>
        <v>-8.8000000000000007</v>
      </c>
      <c r="Q714" s="3">
        <f t="shared" si="513"/>
        <v>1.7248000000000001</v>
      </c>
      <c r="R714" s="85"/>
      <c r="S714" s="3" t="str">
        <f t="shared" si="514"/>
        <v>1.41</v>
      </c>
      <c r="T714" s="3" t="str">
        <f t="shared" si="515"/>
        <v>-</v>
      </c>
      <c r="U714" s="3">
        <f t="shared" si="516"/>
        <v>161.51</v>
      </c>
      <c r="V714" s="3">
        <f t="shared" si="517"/>
        <v>-8.8000000000000007</v>
      </c>
      <c r="W714" s="3">
        <f t="shared" si="518"/>
        <v>1.5092000000000001</v>
      </c>
      <c r="X714" s="85"/>
      <c r="Y714" s="3" t="str">
        <f t="shared" si="519"/>
        <v>1.41</v>
      </c>
      <c r="Z714" s="3" t="str">
        <f t="shared" si="520"/>
        <v>-</v>
      </c>
      <c r="AA714" s="3">
        <f t="shared" si="521"/>
        <v>161.51</v>
      </c>
      <c r="AB714" s="3">
        <f t="shared" si="522"/>
        <v>-8.8000000000000007</v>
      </c>
      <c r="AC714" s="3">
        <f t="shared" si="523"/>
        <v>1.2936000000000001</v>
      </c>
      <c r="AD714" s="85"/>
      <c r="AE714" s="3" t="str">
        <f t="shared" si="524"/>
        <v>1.41</v>
      </c>
      <c r="AF714" s="3" t="str">
        <f t="shared" si="525"/>
        <v>-</v>
      </c>
      <c r="AG714" s="3">
        <f t="shared" si="526"/>
        <v>161.51</v>
      </c>
      <c r="AH714" s="3">
        <f t="shared" si="527"/>
        <v>-8.8000000000000007</v>
      </c>
      <c r="AI714" s="3">
        <f t="shared" si="528"/>
        <v>1.0780000000000001</v>
      </c>
      <c r="AJ714" s="85"/>
      <c r="AK714" s="3" t="str">
        <f t="shared" si="529"/>
        <v>1.41</v>
      </c>
      <c r="AL714" s="3" t="str">
        <f t="shared" si="530"/>
        <v>-</v>
      </c>
      <c r="AM714" s="3">
        <f t="shared" si="531"/>
        <v>161.51</v>
      </c>
      <c r="AN714" s="3">
        <f t="shared" si="532"/>
        <v>-8.8000000000000007</v>
      </c>
      <c r="AO714" s="3">
        <f t="shared" si="533"/>
        <v>0.86240000000000006</v>
      </c>
      <c r="AP714" s="85"/>
      <c r="AQ714" s="3" t="str">
        <f t="shared" si="534"/>
        <v>1.41</v>
      </c>
      <c r="AR714" s="3" t="str">
        <f t="shared" si="535"/>
        <v>-</v>
      </c>
      <c r="AS714" s="3">
        <f t="shared" si="536"/>
        <v>161.51</v>
      </c>
      <c r="AT714" s="3">
        <f t="shared" si="537"/>
        <v>-8.8000000000000007</v>
      </c>
      <c r="AU714" s="3">
        <f t="shared" si="538"/>
        <v>0.64680000000000004</v>
      </c>
      <c r="AV714" s="85"/>
      <c r="AW714" s="3" t="str">
        <f t="shared" si="539"/>
        <v>1.41</v>
      </c>
      <c r="AX714" s="3" t="str">
        <f t="shared" si="540"/>
        <v>-</v>
      </c>
      <c r="AY714" s="3">
        <f t="shared" si="541"/>
        <v>161.51</v>
      </c>
      <c r="AZ714" s="3">
        <f t="shared" si="542"/>
        <v>-8.8000000000000007</v>
      </c>
      <c r="BA714" s="3">
        <f t="shared" si="543"/>
        <v>0.43120000000000003</v>
      </c>
      <c r="BB714" s="85"/>
      <c r="BC714" s="3" t="str">
        <f t="shared" si="544"/>
        <v>1.41</v>
      </c>
      <c r="BD714" s="3" t="str">
        <f t="shared" si="545"/>
        <v>-</v>
      </c>
      <c r="BE714" s="3">
        <f t="shared" si="546"/>
        <v>161.51</v>
      </c>
      <c r="BF714" s="3">
        <f t="shared" si="547"/>
        <v>-8.8000000000000007</v>
      </c>
      <c r="BG714" s="3">
        <f t="shared" si="548"/>
        <v>0.21560000000000001</v>
      </c>
    </row>
    <row r="715" spans="1:59" x14ac:dyDescent="0.3">
      <c r="A715" s="1" t="str">
        <f>'Forward collapse simulation'!B725</f>
        <v>1.41</v>
      </c>
      <c r="B715" s="37" t="str">
        <f>IF('Forward collapse simulation'!C725="","-",'Forward collapse simulation'!C725)</f>
        <v>-</v>
      </c>
      <c r="C715" s="85">
        <f>'Forward collapse simulation'!E725</f>
        <v>159.93</v>
      </c>
      <c r="D715" s="85">
        <f>'Forward collapse simulation'!F725</f>
        <v>-18.82</v>
      </c>
      <c r="E715" s="85">
        <f>'Forward collapse simulation'!D725</f>
        <v>1.746</v>
      </c>
      <c r="F715" s="85"/>
      <c r="G715" s="3" t="str">
        <f t="shared" si="504"/>
        <v>1.41</v>
      </c>
      <c r="H715" s="3" t="str">
        <f t="shared" si="505"/>
        <v>-</v>
      </c>
      <c r="I715" s="3">
        <f t="shared" si="506"/>
        <v>159.93</v>
      </c>
      <c r="J715" s="3">
        <f t="shared" si="507"/>
        <v>-18.82</v>
      </c>
      <c r="K715" s="3">
        <f t="shared" si="508"/>
        <v>1.5714000000000001</v>
      </c>
      <c r="L715" s="85"/>
      <c r="M715" s="3" t="str">
        <f t="shared" si="509"/>
        <v>1.41</v>
      </c>
      <c r="N715" s="3" t="str">
        <f t="shared" si="510"/>
        <v>-</v>
      </c>
      <c r="O715" s="3">
        <f t="shared" si="511"/>
        <v>159.93</v>
      </c>
      <c r="P715" s="3">
        <f t="shared" si="512"/>
        <v>-18.82</v>
      </c>
      <c r="Q715" s="3">
        <f t="shared" si="513"/>
        <v>1.3968</v>
      </c>
      <c r="R715" s="85"/>
      <c r="S715" s="3" t="str">
        <f t="shared" si="514"/>
        <v>1.41</v>
      </c>
      <c r="T715" s="3" t="str">
        <f t="shared" si="515"/>
        <v>-</v>
      </c>
      <c r="U715" s="3">
        <f t="shared" si="516"/>
        <v>159.93</v>
      </c>
      <c r="V715" s="3">
        <f t="shared" si="517"/>
        <v>-18.82</v>
      </c>
      <c r="W715" s="3">
        <f t="shared" si="518"/>
        <v>1.2222</v>
      </c>
      <c r="X715" s="85"/>
      <c r="Y715" s="3" t="str">
        <f t="shared" si="519"/>
        <v>1.41</v>
      </c>
      <c r="Z715" s="3" t="str">
        <f t="shared" si="520"/>
        <v>-</v>
      </c>
      <c r="AA715" s="3">
        <f t="shared" si="521"/>
        <v>159.93</v>
      </c>
      <c r="AB715" s="3">
        <f t="shared" si="522"/>
        <v>-18.82</v>
      </c>
      <c r="AC715" s="3">
        <f t="shared" si="523"/>
        <v>1.0475999999999999</v>
      </c>
      <c r="AD715" s="85"/>
      <c r="AE715" s="3" t="str">
        <f t="shared" si="524"/>
        <v>1.41</v>
      </c>
      <c r="AF715" s="3" t="str">
        <f t="shared" si="525"/>
        <v>-</v>
      </c>
      <c r="AG715" s="3">
        <f t="shared" si="526"/>
        <v>159.93</v>
      </c>
      <c r="AH715" s="3">
        <f t="shared" si="527"/>
        <v>-18.82</v>
      </c>
      <c r="AI715" s="3">
        <f t="shared" si="528"/>
        <v>0.873</v>
      </c>
      <c r="AJ715" s="85"/>
      <c r="AK715" s="3" t="str">
        <f t="shared" si="529"/>
        <v>1.41</v>
      </c>
      <c r="AL715" s="3" t="str">
        <f t="shared" si="530"/>
        <v>-</v>
      </c>
      <c r="AM715" s="3">
        <f t="shared" si="531"/>
        <v>159.93</v>
      </c>
      <c r="AN715" s="3">
        <f t="shared" si="532"/>
        <v>-18.82</v>
      </c>
      <c r="AO715" s="3">
        <f t="shared" si="533"/>
        <v>0.69840000000000002</v>
      </c>
      <c r="AP715" s="85"/>
      <c r="AQ715" s="3" t="str">
        <f t="shared" si="534"/>
        <v>1.41</v>
      </c>
      <c r="AR715" s="3" t="str">
        <f t="shared" si="535"/>
        <v>-</v>
      </c>
      <c r="AS715" s="3">
        <f t="shared" si="536"/>
        <v>159.93</v>
      </c>
      <c r="AT715" s="3">
        <f t="shared" si="537"/>
        <v>-18.82</v>
      </c>
      <c r="AU715" s="3">
        <f t="shared" si="538"/>
        <v>0.52379999999999993</v>
      </c>
      <c r="AV715" s="85"/>
      <c r="AW715" s="3" t="str">
        <f t="shared" si="539"/>
        <v>1.41</v>
      </c>
      <c r="AX715" s="3" t="str">
        <f t="shared" si="540"/>
        <v>-</v>
      </c>
      <c r="AY715" s="3">
        <f t="shared" si="541"/>
        <v>159.93</v>
      </c>
      <c r="AZ715" s="3">
        <f t="shared" si="542"/>
        <v>-18.82</v>
      </c>
      <c r="BA715" s="3">
        <f t="shared" si="543"/>
        <v>0.34920000000000001</v>
      </c>
      <c r="BB715" s="85"/>
      <c r="BC715" s="3" t="str">
        <f t="shared" si="544"/>
        <v>1.41</v>
      </c>
      <c r="BD715" s="3" t="str">
        <f t="shared" si="545"/>
        <v>-</v>
      </c>
      <c r="BE715" s="3">
        <f t="shared" si="546"/>
        <v>159.93</v>
      </c>
      <c r="BF715" s="3">
        <f t="shared" si="547"/>
        <v>-18.82</v>
      </c>
      <c r="BG715" s="3">
        <f t="shared" si="548"/>
        <v>0.17460000000000001</v>
      </c>
    </row>
    <row r="716" spans="1:59" x14ac:dyDescent="0.3">
      <c r="A716" s="1" t="str">
        <f>'Forward collapse simulation'!B726</f>
        <v>1.41</v>
      </c>
      <c r="B716" s="37" t="str">
        <f>IF('Forward collapse simulation'!C726="","-",'Forward collapse simulation'!C726)</f>
        <v>-</v>
      </c>
      <c r="C716" s="85">
        <f>'Forward collapse simulation'!E726</f>
        <v>157.51</v>
      </c>
      <c r="D716" s="85">
        <f>'Forward collapse simulation'!F726</f>
        <v>-32.49</v>
      </c>
      <c r="E716" s="85">
        <f>'Forward collapse simulation'!D726</f>
        <v>1.329</v>
      </c>
      <c r="F716" s="85"/>
      <c r="G716" s="3" t="str">
        <f t="shared" si="504"/>
        <v>1.41</v>
      </c>
      <c r="H716" s="3" t="str">
        <f t="shared" si="505"/>
        <v>-</v>
      </c>
      <c r="I716" s="3">
        <f t="shared" si="506"/>
        <v>157.51</v>
      </c>
      <c r="J716" s="3">
        <f t="shared" si="507"/>
        <v>-32.49</v>
      </c>
      <c r="K716" s="3">
        <f t="shared" si="508"/>
        <v>1.1960999999999999</v>
      </c>
      <c r="L716" s="85"/>
      <c r="M716" s="3" t="str">
        <f t="shared" si="509"/>
        <v>1.41</v>
      </c>
      <c r="N716" s="3" t="str">
        <f t="shared" si="510"/>
        <v>-</v>
      </c>
      <c r="O716" s="3">
        <f t="shared" si="511"/>
        <v>157.51</v>
      </c>
      <c r="P716" s="3">
        <f t="shared" si="512"/>
        <v>-32.49</v>
      </c>
      <c r="Q716" s="3">
        <f t="shared" si="513"/>
        <v>1.0631999999999999</v>
      </c>
      <c r="R716" s="85"/>
      <c r="S716" s="3" t="str">
        <f t="shared" si="514"/>
        <v>1.41</v>
      </c>
      <c r="T716" s="3" t="str">
        <f t="shared" si="515"/>
        <v>-</v>
      </c>
      <c r="U716" s="3">
        <f t="shared" si="516"/>
        <v>157.51</v>
      </c>
      <c r="V716" s="3">
        <f t="shared" si="517"/>
        <v>-32.49</v>
      </c>
      <c r="W716" s="3">
        <f t="shared" si="518"/>
        <v>0.9302999999999999</v>
      </c>
      <c r="X716" s="85"/>
      <c r="Y716" s="3" t="str">
        <f t="shared" si="519"/>
        <v>1.41</v>
      </c>
      <c r="Z716" s="3" t="str">
        <f t="shared" si="520"/>
        <v>-</v>
      </c>
      <c r="AA716" s="3">
        <f t="shared" si="521"/>
        <v>157.51</v>
      </c>
      <c r="AB716" s="3">
        <f t="shared" si="522"/>
        <v>-32.49</v>
      </c>
      <c r="AC716" s="3">
        <f t="shared" si="523"/>
        <v>0.7974</v>
      </c>
      <c r="AD716" s="85"/>
      <c r="AE716" s="3" t="str">
        <f t="shared" si="524"/>
        <v>1.41</v>
      </c>
      <c r="AF716" s="3" t="str">
        <f t="shared" si="525"/>
        <v>-</v>
      </c>
      <c r="AG716" s="3">
        <f t="shared" si="526"/>
        <v>157.51</v>
      </c>
      <c r="AH716" s="3">
        <f t="shared" si="527"/>
        <v>-32.49</v>
      </c>
      <c r="AI716" s="3">
        <f t="shared" si="528"/>
        <v>0.66449999999999998</v>
      </c>
      <c r="AJ716" s="85"/>
      <c r="AK716" s="3" t="str">
        <f t="shared" si="529"/>
        <v>1.41</v>
      </c>
      <c r="AL716" s="3" t="str">
        <f t="shared" si="530"/>
        <v>-</v>
      </c>
      <c r="AM716" s="3">
        <f t="shared" si="531"/>
        <v>157.51</v>
      </c>
      <c r="AN716" s="3">
        <f t="shared" si="532"/>
        <v>-32.49</v>
      </c>
      <c r="AO716" s="3">
        <f t="shared" si="533"/>
        <v>0.53159999999999996</v>
      </c>
      <c r="AP716" s="85"/>
      <c r="AQ716" s="3" t="str">
        <f t="shared" si="534"/>
        <v>1.41</v>
      </c>
      <c r="AR716" s="3" t="str">
        <f t="shared" si="535"/>
        <v>-</v>
      </c>
      <c r="AS716" s="3">
        <f t="shared" si="536"/>
        <v>157.51</v>
      </c>
      <c r="AT716" s="3">
        <f t="shared" si="537"/>
        <v>-32.49</v>
      </c>
      <c r="AU716" s="3">
        <f t="shared" si="538"/>
        <v>0.3987</v>
      </c>
      <c r="AV716" s="85"/>
      <c r="AW716" s="3" t="str">
        <f t="shared" si="539"/>
        <v>1.41</v>
      </c>
      <c r="AX716" s="3" t="str">
        <f t="shared" si="540"/>
        <v>-</v>
      </c>
      <c r="AY716" s="3">
        <f t="shared" si="541"/>
        <v>157.51</v>
      </c>
      <c r="AZ716" s="3">
        <f t="shared" si="542"/>
        <v>-32.49</v>
      </c>
      <c r="BA716" s="3">
        <f t="shared" si="543"/>
        <v>0.26579999999999998</v>
      </c>
      <c r="BB716" s="85"/>
      <c r="BC716" s="3" t="str">
        <f t="shared" si="544"/>
        <v>1.41</v>
      </c>
      <c r="BD716" s="3" t="str">
        <f t="shared" si="545"/>
        <v>-</v>
      </c>
      <c r="BE716" s="3">
        <f t="shared" si="546"/>
        <v>157.51</v>
      </c>
      <c r="BF716" s="3">
        <f t="shared" si="547"/>
        <v>-32.49</v>
      </c>
      <c r="BG716" s="3">
        <f t="shared" si="548"/>
        <v>0.13289999999999999</v>
      </c>
    </row>
    <row r="717" spans="1:59" x14ac:dyDescent="0.3">
      <c r="A717" s="1" t="str">
        <f>'Forward collapse simulation'!B727</f>
        <v>1.41</v>
      </c>
      <c r="B717" s="37" t="str">
        <f>IF('Forward collapse simulation'!C727="","-",'Forward collapse simulation'!C727)</f>
        <v>-</v>
      </c>
      <c r="C717" s="85">
        <f>'Forward collapse simulation'!E727</f>
        <v>150.63</v>
      </c>
      <c r="D717" s="85">
        <f>'Forward collapse simulation'!F727</f>
        <v>-58.91</v>
      </c>
      <c r="E717" s="85">
        <f>'Forward collapse simulation'!D727</f>
        <v>1.169</v>
      </c>
      <c r="F717" s="85"/>
      <c r="G717" s="3" t="str">
        <f t="shared" si="504"/>
        <v>1.41</v>
      </c>
      <c r="H717" s="3" t="str">
        <f t="shared" si="505"/>
        <v>-</v>
      </c>
      <c r="I717" s="3">
        <f t="shared" si="506"/>
        <v>150.63</v>
      </c>
      <c r="J717" s="3">
        <f t="shared" si="507"/>
        <v>-58.91</v>
      </c>
      <c r="K717" s="3">
        <f t="shared" si="508"/>
        <v>1.0521</v>
      </c>
      <c r="L717" s="85"/>
      <c r="M717" s="3" t="str">
        <f t="shared" si="509"/>
        <v>1.41</v>
      </c>
      <c r="N717" s="3" t="str">
        <f t="shared" si="510"/>
        <v>-</v>
      </c>
      <c r="O717" s="3">
        <f t="shared" si="511"/>
        <v>150.63</v>
      </c>
      <c r="P717" s="3">
        <f t="shared" si="512"/>
        <v>-58.91</v>
      </c>
      <c r="Q717" s="3">
        <f t="shared" si="513"/>
        <v>0.93520000000000003</v>
      </c>
      <c r="R717" s="85"/>
      <c r="S717" s="3" t="str">
        <f t="shared" si="514"/>
        <v>1.41</v>
      </c>
      <c r="T717" s="3" t="str">
        <f t="shared" si="515"/>
        <v>-</v>
      </c>
      <c r="U717" s="3">
        <f t="shared" si="516"/>
        <v>150.63</v>
      </c>
      <c r="V717" s="3">
        <f t="shared" si="517"/>
        <v>-58.91</v>
      </c>
      <c r="W717" s="3">
        <f t="shared" si="518"/>
        <v>0.81830000000000003</v>
      </c>
      <c r="X717" s="85"/>
      <c r="Y717" s="3" t="str">
        <f t="shared" si="519"/>
        <v>1.41</v>
      </c>
      <c r="Z717" s="3" t="str">
        <f t="shared" si="520"/>
        <v>-</v>
      </c>
      <c r="AA717" s="3">
        <f t="shared" si="521"/>
        <v>150.63</v>
      </c>
      <c r="AB717" s="3">
        <f t="shared" si="522"/>
        <v>-58.91</v>
      </c>
      <c r="AC717" s="3">
        <f t="shared" si="523"/>
        <v>0.70140000000000002</v>
      </c>
      <c r="AD717" s="85"/>
      <c r="AE717" s="3" t="str">
        <f t="shared" si="524"/>
        <v>1.41</v>
      </c>
      <c r="AF717" s="3" t="str">
        <f t="shared" si="525"/>
        <v>-</v>
      </c>
      <c r="AG717" s="3">
        <f t="shared" si="526"/>
        <v>150.63</v>
      </c>
      <c r="AH717" s="3">
        <f t="shared" si="527"/>
        <v>-58.91</v>
      </c>
      <c r="AI717" s="3">
        <f t="shared" si="528"/>
        <v>0.58450000000000002</v>
      </c>
      <c r="AJ717" s="85"/>
      <c r="AK717" s="3" t="str">
        <f t="shared" si="529"/>
        <v>1.41</v>
      </c>
      <c r="AL717" s="3" t="str">
        <f t="shared" si="530"/>
        <v>-</v>
      </c>
      <c r="AM717" s="3">
        <f t="shared" si="531"/>
        <v>150.63</v>
      </c>
      <c r="AN717" s="3">
        <f t="shared" si="532"/>
        <v>-58.91</v>
      </c>
      <c r="AO717" s="3">
        <f t="shared" si="533"/>
        <v>0.46760000000000002</v>
      </c>
      <c r="AP717" s="85"/>
      <c r="AQ717" s="3" t="str">
        <f t="shared" si="534"/>
        <v>1.41</v>
      </c>
      <c r="AR717" s="3" t="str">
        <f t="shared" si="535"/>
        <v>-</v>
      </c>
      <c r="AS717" s="3">
        <f t="shared" si="536"/>
        <v>150.63</v>
      </c>
      <c r="AT717" s="3">
        <f t="shared" si="537"/>
        <v>-58.91</v>
      </c>
      <c r="AU717" s="3">
        <f t="shared" si="538"/>
        <v>0.35070000000000001</v>
      </c>
      <c r="AV717" s="85"/>
      <c r="AW717" s="3" t="str">
        <f t="shared" si="539"/>
        <v>1.41</v>
      </c>
      <c r="AX717" s="3" t="str">
        <f t="shared" si="540"/>
        <v>-</v>
      </c>
      <c r="AY717" s="3">
        <f t="shared" si="541"/>
        <v>150.63</v>
      </c>
      <c r="AZ717" s="3">
        <f t="shared" si="542"/>
        <v>-58.91</v>
      </c>
      <c r="BA717" s="3">
        <f t="shared" si="543"/>
        <v>0.23380000000000001</v>
      </c>
      <c r="BB717" s="85"/>
      <c r="BC717" s="3" t="str">
        <f t="shared" si="544"/>
        <v>1.41</v>
      </c>
      <c r="BD717" s="3" t="str">
        <f t="shared" si="545"/>
        <v>-</v>
      </c>
      <c r="BE717" s="3">
        <f t="shared" si="546"/>
        <v>150.63</v>
      </c>
      <c r="BF717" s="3">
        <f t="shared" si="547"/>
        <v>-58.91</v>
      </c>
      <c r="BG717" s="3">
        <f t="shared" si="548"/>
        <v>0.1169</v>
      </c>
    </row>
    <row r="718" spans="1:59" x14ac:dyDescent="0.3">
      <c r="A718" s="1" t="str">
        <f>'Forward collapse simulation'!B728</f>
        <v>1.41</v>
      </c>
      <c r="B718" s="37" t="str">
        <f>IF('Forward collapse simulation'!C728="","-",'Forward collapse simulation'!C728)</f>
        <v>-</v>
      </c>
      <c r="C718" s="85">
        <f>'Forward collapse simulation'!E728</f>
        <v>141.96</v>
      </c>
      <c r="D718" s="85">
        <f>'Forward collapse simulation'!F728</f>
        <v>-74.42</v>
      </c>
      <c r="E718" s="85">
        <f>'Forward collapse simulation'!D728</f>
        <v>1.1299999999999999</v>
      </c>
      <c r="F718" s="85"/>
      <c r="G718" s="3" t="str">
        <f t="shared" si="504"/>
        <v>1.41</v>
      </c>
      <c r="H718" s="3" t="str">
        <f t="shared" si="505"/>
        <v>-</v>
      </c>
      <c r="I718" s="3">
        <f t="shared" si="506"/>
        <v>141.96</v>
      </c>
      <c r="J718" s="3">
        <f t="shared" si="507"/>
        <v>-74.42</v>
      </c>
      <c r="K718" s="3">
        <f t="shared" si="508"/>
        <v>1.0169999999999999</v>
      </c>
      <c r="L718" s="85"/>
      <c r="M718" s="3" t="str">
        <f t="shared" si="509"/>
        <v>1.41</v>
      </c>
      <c r="N718" s="3" t="str">
        <f t="shared" si="510"/>
        <v>-</v>
      </c>
      <c r="O718" s="3">
        <f t="shared" si="511"/>
        <v>141.96</v>
      </c>
      <c r="P718" s="3">
        <f t="shared" si="512"/>
        <v>-74.42</v>
      </c>
      <c r="Q718" s="3">
        <f t="shared" si="513"/>
        <v>0.90399999999999991</v>
      </c>
      <c r="R718" s="85"/>
      <c r="S718" s="3" t="str">
        <f t="shared" si="514"/>
        <v>1.41</v>
      </c>
      <c r="T718" s="3" t="str">
        <f t="shared" si="515"/>
        <v>-</v>
      </c>
      <c r="U718" s="3">
        <f t="shared" si="516"/>
        <v>141.96</v>
      </c>
      <c r="V718" s="3">
        <f t="shared" si="517"/>
        <v>-74.42</v>
      </c>
      <c r="W718" s="3">
        <f t="shared" si="518"/>
        <v>0.79099999999999993</v>
      </c>
      <c r="X718" s="85"/>
      <c r="Y718" s="3" t="str">
        <f t="shared" si="519"/>
        <v>1.41</v>
      </c>
      <c r="Z718" s="3" t="str">
        <f t="shared" si="520"/>
        <v>-</v>
      </c>
      <c r="AA718" s="3">
        <f t="shared" si="521"/>
        <v>141.96</v>
      </c>
      <c r="AB718" s="3">
        <f t="shared" si="522"/>
        <v>-74.42</v>
      </c>
      <c r="AC718" s="3">
        <f t="shared" si="523"/>
        <v>0.67799999999999994</v>
      </c>
      <c r="AD718" s="85"/>
      <c r="AE718" s="3" t="str">
        <f t="shared" si="524"/>
        <v>1.41</v>
      </c>
      <c r="AF718" s="3" t="str">
        <f t="shared" si="525"/>
        <v>-</v>
      </c>
      <c r="AG718" s="3">
        <f t="shared" si="526"/>
        <v>141.96</v>
      </c>
      <c r="AH718" s="3">
        <f t="shared" si="527"/>
        <v>-74.42</v>
      </c>
      <c r="AI718" s="3">
        <f t="shared" si="528"/>
        <v>0.56499999999999995</v>
      </c>
      <c r="AJ718" s="85"/>
      <c r="AK718" s="3" t="str">
        <f t="shared" si="529"/>
        <v>1.41</v>
      </c>
      <c r="AL718" s="3" t="str">
        <f t="shared" si="530"/>
        <v>-</v>
      </c>
      <c r="AM718" s="3">
        <f t="shared" si="531"/>
        <v>141.96</v>
      </c>
      <c r="AN718" s="3">
        <f t="shared" si="532"/>
        <v>-74.42</v>
      </c>
      <c r="AO718" s="3">
        <f t="shared" si="533"/>
        <v>0.45199999999999996</v>
      </c>
      <c r="AP718" s="85"/>
      <c r="AQ718" s="3" t="str">
        <f t="shared" si="534"/>
        <v>1.41</v>
      </c>
      <c r="AR718" s="3" t="str">
        <f t="shared" si="535"/>
        <v>-</v>
      </c>
      <c r="AS718" s="3">
        <f t="shared" si="536"/>
        <v>141.96</v>
      </c>
      <c r="AT718" s="3">
        <f t="shared" si="537"/>
        <v>-74.42</v>
      </c>
      <c r="AU718" s="3">
        <f t="shared" si="538"/>
        <v>0.33899999999999997</v>
      </c>
      <c r="AV718" s="85"/>
      <c r="AW718" s="3" t="str">
        <f t="shared" si="539"/>
        <v>1.41</v>
      </c>
      <c r="AX718" s="3" t="str">
        <f t="shared" si="540"/>
        <v>-</v>
      </c>
      <c r="AY718" s="3">
        <f t="shared" si="541"/>
        <v>141.96</v>
      </c>
      <c r="AZ718" s="3">
        <f t="shared" si="542"/>
        <v>-74.42</v>
      </c>
      <c r="BA718" s="3">
        <f t="shared" si="543"/>
        <v>0.22599999999999998</v>
      </c>
      <c r="BB718" s="85"/>
      <c r="BC718" s="3" t="str">
        <f t="shared" si="544"/>
        <v>1.41</v>
      </c>
      <c r="BD718" s="3" t="str">
        <f t="shared" si="545"/>
        <v>-</v>
      </c>
      <c r="BE718" s="3">
        <f t="shared" si="546"/>
        <v>141.96</v>
      </c>
      <c r="BF718" s="3">
        <f t="shared" si="547"/>
        <v>-74.42</v>
      </c>
      <c r="BG718" s="3">
        <f t="shared" si="548"/>
        <v>0.11299999999999999</v>
      </c>
    </row>
    <row r="719" spans="1:59" x14ac:dyDescent="0.3">
      <c r="A719" s="1" t="str">
        <f>'Forward collapse simulation'!B729</f>
        <v>1.41</v>
      </c>
      <c r="B719" s="37" t="str">
        <f>IF('Forward collapse simulation'!C729="","-",'Forward collapse simulation'!C729)</f>
        <v>1.42</v>
      </c>
      <c r="C719" s="85">
        <f>'Forward collapse simulation'!E729</f>
        <v>89.7</v>
      </c>
      <c r="D719" s="85">
        <f>'Forward collapse simulation'!F729</f>
        <v>-3.5</v>
      </c>
      <c r="E719" s="85">
        <f>'Forward collapse simulation'!D729</f>
        <v>7.0679999999999996</v>
      </c>
      <c r="F719" s="85"/>
      <c r="G719" s="3" t="str">
        <f t="shared" si="504"/>
        <v>1.41</v>
      </c>
      <c r="H719" s="3" t="str">
        <f t="shared" si="505"/>
        <v>1.42</v>
      </c>
      <c r="I719" s="3">
        <f t="shared" si="506"/>
        <v>89.7</v>
      </c>
      <c r="J719" s="3">
        <f t="shared" si="507"/>
        <v>-3.5</v>
      </c>
      <c r="K719" s="3">
        <f t="shared" si="508"/>
        <v>7.0679999999999996</v>
      </c>
      <c r="L719" s="85"/>
      <c r="M719" s="3" t="str">
        <f t="shared" si="509"/>
        <v>1.41</v>
      </c>
      <c r="N719" s="3" t="str">
        <f t="shared" si="510"/>
        <v>1.42</v>
      </c>
      <c r="O719" s="3">
        <f t="shared" si="511"/>
        <v>89.7</v>
      </c>
      <c r="P719" s="3">
        <f t="shared" si="512"/>
        <v>-3.5</v>
      </c>
      <c r="Q719" s="3">
        <f t="shared" si="513"/>
        <v>7.0679999999999996</v>
      </c>
      <c r="R719" s="85"/>
      <c r="S719" s="3" t="str">
        <f t="shared" si="514"/>
        <v>1.41</v>
      </c>
      <c r="T719" s="3" t="str">
        <f t="shared" si="515"/>
        <v>1.42</v>
      </c>
      <c r="U719" s="3">
        <f t="shared" si="516"/>
        <v>89.7</v>
      </c>
      <c r="V719" s="3">
        <f t="shared" si="517"/>
        <v>-3.5</v>
      </c>
      <c r="W719" s="3">
        <f t="shared" si="518"/>
        <v>7.0679999999999996</v>
      </c>
      <c r="X719" s="85"/>
      <c r="Y719" s="3" t="str">
        <f t="shared" si="519"/>
        <v>1.41</v>
      </c>
      <c r="Z719" s="3" t="str">
        <f t="shared" si="520"/>
        <v>1.42</v>
      </c>
      <c r="AA719" s="3">
        <f t="shared" si="521"/>
        <v>89.7</v>
      </c>
      <c r="AB719" s="3">
        <f t="shared" si="522"/>
        <v>-3.5</v>
      </c>
      <c r="AC719" s="3">
        <f t="shared" si="523"/>
        <v>7.0679999999999996</v>
      </c>
      <c r="AD719" s="85"/>
      <c r="AE719" s="3" t="str">
        <f t="shared" si="524"/>
        <v>1.41</v>
      </c>
      <c r="AF719" s="3" t="str">
        <f t="shared" si="525"/>
        <v>1.42</v>
      </c>
      <c r="AG719" s="3">
        <f t="shared" si="526"/>
        <v>89.7</v>
      </c>
      <c r="AH719" s="3">
        <f t="shared" si="527"/>
        <v>-3.5</v>
      </c>
      <c r="AI719" s="3">
        <f t="shared" si="528"/>
        <v>7.0679999999999996</v>
      </c>
      <c r="AJ719" s="85"/>
      <c r="AK719" s="3" t="str">
        <f t="shared" si="529"/>
        <v>1.41</v>
      </c>
      <c r="AL719" s="3" t="str">
        <f t="shared" si="530"/>
        <v>1.42</v>
      </c>
      <c r="AM719" s="3">
        <f t="shared" si="531"/>
        <v>89.7</v>
      </c>
      <c r="AN719" s="3">
        <f t="shared" si="532"/>
        <v>-3.5</v>
      </c>
      <c r="AO719" s="3">
        <f t="shared" si="533"/>
        <v>7.0679999999999996</v>
      </c>
      <c r="AP719" s="85"/>
      <c r="AQ719" s="3" t="str">
        <f t="shared" si="534"/>
        <v>1.41</v>
      </c>
      <c r="AR719" s="3" t="str">
        <f t="shared" si="535"/>
        <v>1.42</v>
      </c>
      <c r="AS719" s="3">
        <f t="shared" si="536"/>
        <v>89.7</v>
      </c>
      <c r="AT719" s="3">
        <f t="shared" si="537"/>
        <v>-3.5</v>
      </c>
      <c r="AU719" s="3">
        <f t="shared" si="538"/>
        <v>7.0679999999999996</v>
      </c>
      <c r="AV719" s="85"/>
      <c r="AW719" s="3" t="str">
        <f t="shared" si="539"/>
        <v>1.41</v>
      </c>
      <c r="AX719" s="3" t="str">
        <f t="shared" si="540"/>
        <v>1.42</v>
      </c>
      <c r="AY719" s="3">
        <f t="shared" si="541"/>
        <v>89.7</v>
      </c>
      <c r="AZ719" s="3">
        <f t="shared" si="542"/>
        <v>-3.5</v>
      </c>
      <c r="BA719" s="3">
        <f t="shared" si="543"/>
        <v>7.0679999999999996</v>
      </c>
      <c r="BB719" s="85"/>
      <c r="BC719" s="3" t="str">
        <f t="shared" si="544"/>
        <v>1.41</v>
      </c>
      <c r="BD719" s="3" t="str">
        <f t="shared" si="545"/>
        <v>1.42</v>
      </c>
      <c r="BE719" s="3">
        <f t="shared" si="546"/>
        <v>89.7</v>
      </c>
      <c r="BF719" s="3">
        <f t="shared" si="547"/>
        <v>-3.5</v>
      </c>
      <c r="BG719" s="3">
        <f t="shared" si="548"/>
        <v>7.0679999999999996</v>
      </c>
    </row>
    <row r="720" spans="1:59" x14ac:dyDescent="0.3">
      <c r="A720" s="1" t="str">
        <f>'Forward collapse simulation'!B730</f>
        <v>1.42</v>
      </c>
      <c r="B720" s="37" t="str">
        <f>IF('Forward collapse simulation'!C730="","-",'Forward collapse simulation'!C730)</f>
        <v>-</v>
      </c>
      <c r="C720" s="85">
        <f>'Forward collapse simulation'!E730</f>
        <v>36.869999999999997</v>
      </c>
      <c r="D720" s="85">
        <f>'Forward collapse simulation'!F730</f>
        <v>-84.04</v>
      </c>
      <c r="E720" s="85">
        <f>'Forward collapse simulation'!D730</f>
        <v>1.0109999999999999</v>
      </c>
      <c r="F720" s="85"/>
      <c r="G720" s="3" t="str">
        <f t="shared" si="504"/>
        <v>1.42</v>
      </c>
      <c r="H720" s="3" t="str">
        <f t="shared" si="505"/>
        <v>-</v>
      </c>
      <c r="I720" s="3">
        <f t="shared" si="506"/>
        <v>36.869999999999997</v>
      </c>
      <c r="J720" s="3">
        <f t="shared" si="507"/>
        <v>-84.04</v>
      </c>
      <c r="K720" s="3">
        <f t="shared" si="508"/>
        <v>0.90989999999999993</v>
      </c>
      <c r="L720" s="85"/>
      <c r="M720" s="3" t="str">
        <f t="shared" si="509"/>
        <v>1.42</v>
      </c>
      <c r="N720" s="3" t="str">
        <f t="shared" si="510"/>
        <v>-</v>
      </c>
      <c r="O720" s="3">
        <f t="shared" si="511"/>
        <v>36.869999999999997</v>
      </c>
      <c r="P720" s="3">
        <f t="shared" si="512"/>
        <v>-84.04</v>
      </c>
      <c r="Q720" s="3">
        <f t="shared" si="513"/>
        <v>0.80879999999999996</v>
      </c>
      <c r="R720" s="85"/>
      <c r="S720" s="3" t="str">
        <f t="shared" si="514"/>
        <v>1.42</v>
      </c>
      <c r="T720" s="3" t="str">
        <f t="shared" si="515"/>
        <v>-</v>
      </c>
      <c r="U720" s="3">
        <f t="shared" si="516"/>
        <v>36.869999999999997</v>
      </c>
      <c r="V720" s="3">
        <f t="shared" si="517"/>
        <v>-84.04</v>
      </c>
      <c r="W720" s="3">
        <f t="shared" si="518"/>
        <v>0.70769999999999988</v>
      </c>
      <c r="X720" s="85"/>
      <c r="Y720" s="3" t="str">
        <f t="shared" si="519"/>
        <v>1.42</v>
      </c>
      <c r="Z720" s="3" t="str">
        <f t="shared" si="520"/>
        <v>-</v>
      </c>
      <c r="AA720" s="3">
        <f t="shared" si="521"/>
        <v>36.869999999999997</v>
      </c>
      <c r="AB720" s="3">
        <f t="shared" si="522"/>
        <v>-84.04</v>
      </c>
      <c r="AC720" s="3">
        <f t="shared" si="523"/>
        <v>0.60659999999999992</v>
      </c>
      <c r="AD720" s="85"/>
      <c r="AE720" s="3" t="str">
        <f t="shared" si="524"/>
        <v>1.42</v>
      </c>
      <c r="AF720" s="3" t="str">
        <f t="shared" si="525"/>
        <v>-</v>
      </c>
      <c r="AG720" s="3">
        <f t="shared" si="526"/>
        <v>36.869999999999997</v>
      </c>
      <c r="AH720" s="3">
        <f t="shared" si="527"/>
        <v>-84.04</v>
      </c>
      <c r="AI720" s="3">
        <f t="shared" si="528"/>
        <v>0.50549999999999995</v>
      </c>
      <c r="AJ720" s="85"/>
      <c r="AK720" s="3" t="str">
        <f t="shared" si="529"/>
        <v>1.42</v>
      </c>
      <c r="AL720" s="3" t="str">
        <f t="shared" si="530"/>
        <v>-</v>
      </c>
      <c r="AM720" s="3">
        <f t="shared" si="531"/>
        <v>36.869999999999997</v>
      </c>
      <c r="AN720" s="3">
        <f t="shared" si="532"/>
        <v>-84.04</v>
      </c>
      <c r="AO720" s="3">
        <f t="shared" si="533"/>
        <v>0.40439999999999998</v>
      </c>
      <c r="AP720" s="85"/>
      <c r="AQ720" s="3" t="str">
        <f t="shared" si="534"/>
        <v>1.42</v>
      </c>
      <c r="AR720" s="3" t="str">
        <f t="shared" si="535"/>
        <v>-</v>
      </c>
      <c r="AS720" s="3">
        <f t="shared" si="536"/>
        <v>36.869999999999997</v>
      </c>
      <c r="AT720" s="3">
        <f t="shared" si="537"/>
        <v>-84.04</v>
      </c>
      <c r="AU720" s="3">
        <f t="shared" si="538"/>
        <v>0.30329999999999996</v>
      </c>
      <c r="AV720" s="85"/>
      <c r="AW720" s="3" t="str">
        <f t="shared" si="539"/>
        <v>1.42</v>
      </c>
      <c r="AX720" s="3" t="str">
        <f t="shared" si="540"/>
        <v>-</v>
      </c>
      <c r="AY720" s="3">
        <f t="shared" si="541"/>
        <v>36.869999999999997</v>
      </c>
      <c r="AZ720" s="3">
        <f t="shared" si="542"/>
        <v>-84.04</v>
      </c>
      <c r="BA720" s="3">
        <f t="shared" si="543"/>
        <v>0.20219999999999999</v>
      </c>
      <c r="BB720" s="85"/>
      <c r="BC720" s="3" t="str">
        <f t="shared" si="544"/>
        <v>1.42</v>
      </c>
      <c r="BD720" s="3" t="str">
        <f t="shared" si="545"/>
        <v>-</v>
      </c>
      <c r="BE720" s="3">
        <f t="shared" si="546"/>
        <v>36.869999999999997</v>
      </c>
      <c r="BF720" s="3">
        <f t="shared" si="547"/>
        <v>-84.04</v>
      </c>
      <c r="BG720" s="3">
        <f t="shared" si="548"/>
        <v>0.1011</v>
      </c>
    </row>
    <row r="721" spans="1:59" x14ac:dyDescent="0.3">
      <c r="A721" s="1" t="str">
        <f>'Forward collapse simulation'!B731</f>
        <v>1.42</v>
      </c>
      <c r="B721" s="37" t="str">
        <f>IF('Forward collapse simulation'!C731="","-",'Forward collapse simulation'!C731)</f>
        <v>-</v>
      </c>
      <c r="C721" s="85">
        <f>'Forward collapse simulation'!E731</f>
        <v>330.72</v>
      </c>
      <c r="D721" s="85">
        <f>'Forward collapse simulation'!F731</f>
        <v>-55.18</v>
      </c>
      <c r="E721" s="85">
        <f>'Forward collapse simulation'!D731</f>
        <v>1.1890000000000001</v>
      </c>
      <c r="F721" s="85"/>
      <c r="G721" s="3" t="str">
        <f t="shared" si="504"/>
        <v>1.42</v>
      </c>
      <c r="H721" s="3" t="str">
        <f t="shared" si="505"/>
        <v>-</v>
      </c>
      <c r="I721" s="3">
        <f t="shared" si="506"/>
        <v>330.72</v>
      </c>
      <c r="J721" s="3">
        <f t="shared" si="507"/>
        <v>-55.18</v>
      </c>
      <c r="K721" s="3">
        <f t="shared" si="508"/>
        <v>1.0701000000000001</v>
      </c>
      <c r="L721" s="85"/>
      <c r="M721" s="3" t="str">
        <f t="shared" si="509"/>
        <v>1.42</v>
      </c>
      <c r="N721" s="3" t="str">
        <f t="shared" si="510"/>
        <v>-</v>
      </c>
      <c r="O721" s="3">
        <f t="shared" si="511"/>
        <v>330.72</v>
      </c>
      <c r="P721" s="3">
        <f t="shared" si="512"/>
        <v>-55.18</v>
      </c>
      <c r="Q721" s="3">
        <f t="shared" si="513"/>
        <v>0.95120000000000005</v>
      </c>
      <c r="R721" s="85"/>
      <c r="S721" s="3" t="str">
        <f t="shared" si="514"/>
        <v>1.42</v>
      </c>
      <c r="T721" s="3" t="str">
        <f t="shared" si="515"/>
        <v>-</v>
      </c>
      <c r="U721" s="3">
        <f t="shared" si="516"/>
        <v>330.72</v>
      </c>
      <c r="V721" s="3">
        <f t="shared" si="517"/>
        <v>-55.18</v>
      </c>
      <c r="W721" s="3">
        <f t="shared" si="518"/>
        <v>0.83230000000000004</v>
      </c>
      <c r="X721" s="85"/>
      <c r="Y721" s="3" t="str">
        <f t="shared" si="519"/>
        <v>1.42</v>
      </c>
      <c r="Z721" s="3" t="str">
        <f t="shared" si="520"/>
        <v>-</v>
      </c>
      <c r="AA721" s="3">
        <f t="shared" si="521"/>
        <v>330.72</v>
      </c>
      <c r="AB721" s="3">
        <f t="shared" si="522"/>
        <v>-55.18</v>
      </c>
      <c r="AC721" s="3">
        <f t="shared" si="523"/>
        <v>0.71340000000000003</v>
      </c>
      <c r="AD721" s="85"/>
      <c r="AE721" s="3" t="str">
        <f t="shared" si="524"/>
        <v>1.42</v>
      </c>
      <c r="AF721" s="3" t="str">
        <f t="shared" si="525"/>
        <v>-</v>
      </c>
      <c r="AG721" s="3">
        <f t="shared" si="526"/>
        <v>330.72</v>
      </c>
      <c r="AH721" s="3">
        <f t="shared" si="527"/>
        <v>-55.18</v>
      </c>
      <c r="AI721" s="3">
        <f t="shared" si="528"/>
        <v>0.59450000000000003</v>
      </c>
      <c r="AJ721" s="85"/>
      <c r="AK721" s="3" t="str">
        <f t="shared" si="529"/>
        <v>1.42</v>
      </c>
      <c r="AL721" s="3" t="str">
        <f t="shared" si="530"/>
        <v>-</v>
      </c>
      <c r="AM721" s="3">
        <f t="shared" si="531"/>
        <v>330.72</v>
      </c>
      <c r="AN721" s="3">
        <f t="shared" si="532"/>
        <v>-55.18</v>
      </c>
      <c r="AO721" s="3">
        <f t="shared" si="533"/>
        <v>0.47560000000000002</v>
      </c>
      <c r="AP721" s="85"/>
      <c r="AQ721" s="3" t="str">
        <f t="shared" si="534"/>
        <v>1.42</v>
      </c>
      <c r="AR721" s="3" t="str">
        <f t="shared" si="535"/>
        <v>-</v>
      </c>
      <c r="AS721" s="3">
        <f t="shared" si="536"/>
        <v>330.72</v>
      </c>
      <c r="AT721" s="3">
        <f t="shared" si="537"/>
        <v>-55.18</v>
      </c>
      <c r="AU721" s="3">
        <f t="shared" si="538"/>
        <v>0.35670000000000002</v>
      </c>
      <c r="AV721" s="85"/>
      <c r="AW721" s="3" t="str">
        <f t="shared" si="539"/>
        <v>1.42</v>
      </c>
      <c r="AX721" s="3" t="str">
        <f t="shared" si="540"/>
        <v>-</v>
      </c>
      <c r="AY721" s="3">
        <f t="shared" si="541"/>
        <v>330.72</v>
      </c>
      <c r="AZ721" s="3">
        <f t="shared" si="542"/>
        <v>-55.18</v>
      </c>
      <c r="BA721" s="3">
        <f t="shared" si="543"/>
        <v>0.23780000000000001</v>
      </c>
      <c r="BB721" s="85"/>
      <c r="BC721" s="3" t="str">
        <f t="shared" si="544"/>
        <v>1.42</v>
      </c>
      <c r="BD721" s="3" t="str">
        <f t="shared" si="545"/>
        <v>-</v>
      </c>
      <c r="BE721" s="3">
        <f t="shared" si="546"/>
        <v>330.72</v>
      </c>
      <c r="BF721" s="3">
        <f t="shared" si="547"/>
        <v>-55.18</v>
      </c>
      <c r="BG721" s="3">
        <f t="shared" si="548"/>
        <v>0.11890000000000001</v>
      </c>
    </row>
    <row r="722" spans="1:59" x14ac:dyDescent="0.3">
      <c r="A722" s="1" t="str">
        <f>'Forward collapse simulation'!B732</f>
        <v>1.42</v>
      </c>
      <c r="B722" s="37" t="str">
        <f>IF('Forward collapse simulation'!C732="","-",'Forward collapse simulation'!C732)</f>
        <v>-</v>
      </c>
      <c r="C722" s="85">
        <f>'Forward collapse simulation'!E732</f>
        <v>325.94</v>
      </c>
      <c r="D722" s="85">
        <f>'Forward collapse simulation'!F732</f>
        <v>-40.25</v>
      </c>
      <c r="E722" s="85">
        <f>'Forward collapse simulation'!D732</f>
        <v>1.7330000000000001</v>
      </c>
      <c r="F722" s="85"/>
      <c r="G722" s="3" t="str">
        <f t="shared" si="504"/>
        <v>1.42</v>
      </c>
      <c r="H722" s="3" t="str">
        <f t="shared" si="505"/>
        <v>-</v>
      </c>
      <c r="I722" s="3">
        <f t="shared" si="506"/>
        <v>325.94</v>
      </c>
      <c r="J722" s="3">
        <f t="shared" si="507"/>
        <v>-40.25</v>
      </c>
      <c r="K722" s="3">
        <f t="shared" si="508"/>
        <v>1.5597000000000001</v>
      </c>
      <c r="L722" s="85"/>
      <c r="M722" s="3" t="str">
        <f t="shared" si="509"/>
        <v>1.42</v>
      </c>
      <c r="N722" s="3" t="str">
        <f t="shared" si="510"/>
        <v>-</v>
      </c>
      <c r="O722" s="3">
        <f t="shared" si="511"/>
        <v>325.94</v>
      </c>
      <c r="P722" s="3">
        <f t="shared" si="512"/>
        <v>-40.25</v>
      </c>
      <c r="Q722" s="3">
        <f t="shared" si="513"/>
        <v>1.3864000000000001</v>
      </c>
      <c r="R722" s="85"/>
      <c r="S722" s="3" t="str">
        <f t="shared" si="514"/>
        <v>1.42</v>
      </c>
      <c r="T722" s="3" t="str">
        <f t="shared" si="515"/>
        <v>-</v>
      </c>
      <c r="U722" s="3">
        <f t="shared" si="516"/>
        <v>325.94</v>
      </c>
      <c r="V722" s="3">
        <f t="shared" si="517"/>
        <v>-40.25</v>
      </c>
      <c r="W722" s="3">
        <f t="shared" si="518"/>
        <v>1.2131000000000001</v>
      </c>
      <c r="X722" s="85"/>
      <c r="Y722" s="3" t="str">
        <f t="shared" si="519"/>
        <v>1.42</v>
      </c>
      <c r="Z722" s="3" t="str">
        <f t="shared" si="520"/>
        <v>-</v>
      </c>
      <c r="AA722" s="3">
        <f t="shared" si="521"/>
        <v>325.94</v>
      </c>
      <c r="AB722" s="3">
        <f t="shared" si="522"/>
        <v>-40.25</v>
      </c>
      <c r="AC722" s="3">
        <f t="shared" si="523"/>
        <v>1.0398000000000001</v>
      </c>
      <c r="AD722" s="85"/>
      <c r="AE722" s="3" t="str">
        <f t="shared" si="524"/>
        <v>1.42</v>
      </c>
      <c r="AF722" s="3" t="str">
        <f t="shared" si="525"/>
        <v>-</v>
      </c>
      <c r="AG722" s="3">
        <f t="shared" si="526"/>
        <v>325.94</v>
      </c>
      <c r="AH722" s="3">
        <f t="shared" si="527"/>
        <v>-40.25</v>
      </c>
      <c r="AI722" s="3">
        <f t="shared" si="528"/>
        <v>0.86650000000000005</v>
      </c>
      <c r="AJ722" s="85"/>
      <c r="AK722" s="3" t="str">
        <f t="shared" si="529"/>
        <v>1.42</v>
      </c>
      <c r="AL722" s="3" t="str">
        <f t="shared" si="530"/>
        <v>-</v>
      </c>
      <c r="AM722" s="3">
        <f t="shared" si="531"/>
        <v>325.94</v>
      </c>
      <c r="AN722" s="3">
        <f t="shared" si="532"/>
        <v>-40.25</v>
      </c>
      <c r="AO722" s="3">
        <f t="shared" si="533"/>
        <v>0.69320000000000004</v>
      </c>
      <c r="AP722" s="85"/>
      <c r="AQ722" s="3" t="str">
        <f t="shared" si="534"/>
        <v>1.42</v>
      </c>
      <c r="AR722" s="3" t="str">
        <f t="shared" si="535"/>
        <v>-</v>
      </c>
      <c r="AS722" s="3">
        <f t="shared" si="536"/>
        <v>325.94</v>
      </c>
      <c r="AT722" s="3">
        <f t="shared" si="537"/>
        <v>-40.25</v>
      </c>
      <c r="AU722" s="3">
        <f t="shared" si="538"/>
        <v>0.51990000000000003</v>
      </c>
      <c r="AV722" s="85"/>
      <c r="AW722" s="3" t="str">
        <f t="shared" si="539"/>
        <v>1.42</v>
      </c>
      <c r="AX722" s="3" t="str">
        <f t="shared" si="540"/>
        <v>-</v>
      </c>
      <c r="AY722" s="3">
        <f t="shared" si="541"/>
        <v>325.94</v>
      </c>
      <c r="AZ722" s="3">
        <f t="shared" si="542"/>
        <v>-40.25</v>
      </c>
      <c r="BA722" s="3">
        <f t="shared" si="543"/>
        <v>0.34660000000000002</v>
      </c>
      <c r="BB722" s="85"/>
      <c r="BC722" s="3" t="str">
        <f t="shared" si="544"/>
        <v>1.42</v>
      </c>
      <c r="BD722" s="3" t="str">
        <f t="shared" si="545"/>
        <v>-</v>
      </c>
      <c r="BE722" s="3">
        <f t="shared" si="546"/>
        <v>325.94</v>
      </c>
      <c r="BF722" s="3">
        <f t="shared" si="547"/>
        <v>-40.25</v>
      </c>
      <c r="BG722" s="3">
        <f t="shared" si="548"/>
        <v>0.17330000000000001</v>
      </c>
    </row>
    <row r="723" spans="1:59" x14ac:dyDescent="0.3">
      <c r="A723" s="1" t="str">
        <f>'Forward collapse simulation'!B733</f>
        <v>1.42</v>
      </c>
      <c r="B723" s="37" t="str">
        <f>IF('Forward collapse simulation'!C733="","-",'Forward collapse simulation'!C733)</f>
        <v>-</v>
      </c>
      <c r="C723" s="85">
        <f>'Forward collapse simulation'!E733</f>
        <v>322.95999999999998</v>
      </c>
      <c r="D723" s="85">
        <f>'Forward collapse simulation'!F733</f>
        <v>-27.22</v>
      </c>
      <c r="E723" s="85">
        <f>'Forward collapse simulation'!D733</f>
        <v>1.8779999999999999</v>
      </c>
      <c r="F723" s="85"/>
      <c r="G723" s="3" t="str">
        <f t="shared" si="504"/>
        <v>1.42</v>
      </c>
      <c r="H723" s="3" t="str">
        <f t="shared" si="505"/>
        <v>-</v>
      </c>
      <c r="I723" s="3">
        <f t="shared" si="506"/>
        <v>322.95999999999998</v>
      </c>
      <c r="J723" s="3">
        <f t="shared" si="507"/>
        <v>-27.22</v>
      </c>
      <c r="K723" s="3">
        <f t="shared" si="508"/>
        <v>1.6901999999999999</v>
      </c>
      <c r="L723" s="85"/>
      <c r="M723" s="3" t="str">
        <f t="shared" si="509"/>
        <v>1.42</v>
      </c>
      <c r="N723" s="3" t="str">
        <f t="shared" si="510"/>
        <v>-</v>
      </c>
      <c r="O723" s="3">
        <f t="shared" si="511"/>
        <v>322.95999999999998</v>
      </c>
      <c r="P723" s="3">
        <f t="shared" si="512"/>
        <v>-27.22</v>
      </c>
      <c r="Q723" s="3">
        <f t="shared" si="513"/>
        <v>1.5024</v>
      </c>
      <c r="R723" s="85"/>
      <c r="S723" s="3" t="str">
        <f t="shared" si="514"/>
        <v>1.42</v>
      </c>
      <c r="T723" s="3" t="str">
        <f t="shared" si="515"/>
        <v>-</v>
      </c>
      <c r="U723" s="3">
        <f t="shared" si="516"/>
        <v>322.95999999999998</v>
      </c>
      <c r="V723" s="3">
        <f t="shared" si="517"/>
        <v>-27.22</v>
      </c>
      <c r="W723" s="3">
        <f t="shared" si="518"/>
        <v>1.3145999999999998</v>
      </c>
      <c r="X723" s="85"/>
      <c r="Y723" s="3" t="str">
        <f t="shared" si="519"/>
        <v>1.42</v>
      </c>
      <c r="Z723" s="3" t="str">
        <f t="shared" si="520"/>
        <v>-</v>
      </c>
      <c r="AA723" s="3">
        <f t="shared" si="521"/>
        <v>322.95999999999998</v>
      </c>
      <c r="AB723" s="3">
        <f t="shared" si="522"/>
        <v>-27.22</v>
      </c>
      <c r="AC723" s="3">
        <f t="shared" si="523"/>
        <v>1.1267999999999998</v>
      </c>
      <c r="AD723" s="85"/>
      <c r="AE723" s="3" t="str">
        <f t="shared" si="524"/>
        <v>1.42</v>
      </c>
      <c r="AF723" s="3" t="str">
        <f t="shared" si="525"/>
        <v>-</v>
      </c>
      <c r="AG723" s="3">
        <f t="shared" si="526"/>
        <v>322.95999999999998</v>
      </c>
      <c r="AH723" s="3">
        <f t="shared" si="527"/>
        <v>-27.22</v>
      </c>
      <c r="AI723" s="3">
        <f t="shared" si="528"/>
        <v>0.93899999999999995</v>
      </c>
      <c r="AJ723" s="85"/>
      <c r="AK723" s="3" t="str">
        <f t="shared" si="529"/>
        <v>1.42</v>
      </c>
      <c r="AL723" s="3" t="str">
        <f t="shared" si="530"/>
        <v>-</v>
      </c>
      <c r="AM723" s="3">
        <f t="shared" si="531"/>
        <v>322.95999999999998</v>
      </c>
      <c r="AN723" s="3">
        <f t="shared" si="532"/>
        <v>-27.22</v>
      </c>
      <c r="AO723" s="3">
        <f t="shared" si="533"/>
        <v>0.75119999999999998</v>
      </c>
      <c r="AP723" s="85"/>
      <c r="AQ723" s="3" t="str">
        <f t="shared" si="534"/>
        <v>1.42</v>
      </c>
      <c r="AR723" s="3" t="str">
        <f t="shared" si="535"/>
        <v>-</v>
      </c>
      <c r="AS723" s="3">
        <f t="shared" si="536"/>
        <v>322.95999999999998</v>
      </c>
      <c r="AT723" s="3">
        <f t="shared" si="537"/>
        <v>-27.22</v>
      </c>
      <c r="AU723" s="3">
        <f t="shared" si="538"/>
        <v>0.5633999999999999</v>
      </c>
      <c r="AV723" s="85"/>
      <c r="AW723" s="3" t="str">
        <f t="shared" si="539"/>
        <v>1.42</v>
      </c>
      <c r="AX723" s="3" t="str">
        <f t="shared" si="540"/>
        <v>-</v>
      </c>
      <c r="AY723" s="3">
        <f t="shared" si="541"/>
        <v>322.95999999999998</v>
      </c>
      <c r="AZ723" s="3">
        <f t="shared" si="542"/>
        <v>-27.22</v>
      </c>
      <c r="BA723" s="3">
        <f t="shared" si="543"/>
        <v>0.37559999999999999</v>
      </c>
      <c r="BB723" s="85"/>
      <c r="BC723" s="3" t="str">
        <f t="shared" si="544"/>
        <v>1.42</v>
      </c>
      <c r="BD723" s="3" t="str">
        <f t="shared" si="545"/>
        <v>-</v>
      </c>
      <c r="BE723" s="3">
        <f t="shared" si="546"/>
        <v>322.95999999999998</v>
      </c>
      <c r="BF723" s="3">
        <f t="shared" si="547"/>
        <v>-27.22</v>
      </c>
      <c r="BG723" s="3">
        <f t="shared" si="548"/>
        <v>0.18779999999999999</v>
      </c>
    </row>
    <row r="724" spans="1:59" x14ac:dyDescent="0.3">
      <c r="A724" s="1" t="str">
        <f>'Forward collapse simulation'!B734</f>
        <v>1.42</v>
      </c>
      <c r="B724" s="37" t="str">
        <f>IF('Forward collapse simulation'!C734="","-",'Forward collapse simulation'!C734)</f>
        <v>-</v>
      </c>
      <c r="C724" s="85">
        <f>'Forward collapse simulation'!E734</f>
        <v>323.02</v>
      </c>
      <c r="D724" s="85">
        <f>'Forward collapse simulation'!F734</f>
        <v>-16.77</v>
      </c>
      <c r="E724" s="85">
        <f>'Forward collapse simulation'!D734</f>
        <v>1.99</v>
      </c>
      <c r="F724" s="85"/>
      <c r="G724" s="3" t="str">
        <f t="shared" si="504"/>
        <v>1.42</v>
      </c>
      <c r="H724" s="3" t="str">
        <f t="shared" si="505"/>
        <v>-</v>
      </c>
      <c r="I724" s="3">
        <f t="shared" si="506"/>
        <v>323.02</v>
      </c>
      <c r="J724" s="3">
        <f t="shared" si="507"/>
        <v>-16.77</v>
      </c>
      <c r="K724" s="3">
        <f t="shared" si="508"/>
        <v>1.7909999999999999</v>
      </c>
      <c r="L724" s="85"/>
      <c r="M724" s="3" t="str">
        <f t="shared" si="509"/>
        <v>1.42</v>
      </c>
      <c r="N724" s="3" t="str">
        <f t="shared" si="510"/>
        <v>-</v>
      </c>
      <c r="O724" s="3">
        <f t="shared" si="511"/>
        <v>323.02</v>
      </c>
      <c r="P724" s="3">
        <f t="shared" si="512"/>
        <v>-16.77</v>
      </c>
      <c r="Q724" s="3">
        <f t="shared" si="513"/>
        <v>1.5920000000000001</v>
      </c>
      <c r="R724" s="85"/>
      <c r="S724" s="3" t="str">
        <f t="shared" si="514"/>
        <v>1.42</v>
      </c>
      <c r="T724" s="3" t="str">
        <f t="shared" si="515"/>
        <v>-</v>
      </c>
      <c r="U724" s="3">
        <f t="shared" si="516"/>
        <v>323.02</v>
      </c>
      <c r="V724" s="3">
        <f t="shared" si="517"/>
        <v>-16.77</v>
      </c>
      <c r="W724" s="3">
        <f t="shared" si="518"/>
        <v>1.393</v>
      </c>
      <c r="X724" s="85"/>
      <c r="Y724" s="3" t="str">
        <f t="shared" si="519"/>
        <v>1.42</v>
      </c>
      <c r="Z724" s="3" t="str">
        <f t="shared" si="520"/>
        <v>-</v>
      </c>
      <c r="AA724" s="3">
        <f t="shared" si="521"/>
        <v>323.02</v>
      </c>
      <c r="AB724" s="3">
        <f t="shared" si="522"/>
        <v>-16.77</v>
      </c>
      <c r="AC724" s="3">
        <f t="shared" si="523"/>
        <v>1.194</v>
      </c>
      <c r="AD724" s="85"/>
      <c r="AE724" s="3" t="str">
        <f t="shared" si="524"/>
        <v>1.42</v>
      </c>
      <c r="AF724" s="3" t="str">
        <f t="shared" si="525"/>
        <v>-</v>
      </c>
      <c r="AG724" s="3">
        <f t="shared" si="526"/>
        <v>323.02</v>
      </c>
      <c r="AH724" s="3">
        <f t="shared" si="527"/>
        <v>-16.77</v>
      </c>
      <c r="AI724" s="3">
        <f t="shared" si="528"/>
        <v>0.995</v>
      </c>
      <c r="AJ724" s="85"/>
      <c r="AK724" s="3" t="str">
        <f t="shared" si="529"/>
        <v>1.42</v>
      </c>
      <c r="AL724" s="3" t="str">
        <f t="shared" si="530"/>
        <v>-</v>
      </c>
      <c r="AM724" s="3">
        <f t="shared" si="531"/>
        <v>323.02</v>
      </c>
      <c r="AN724" s="3">
        <f t="shared" si="532"/>
        <v>-16.77</v>
      </c>
      <c r="AO724" s="3">
        <f t="shared" si="533"/>
        <v>0.79600000000000004</v>
      </c>
      <c r="AP724" s="85"/>
      <c r="AQ724" s="3" t="str">
        <f t="shared" si="534"/>
        <v>1.42</v>
      </c>
      <c r="AR724" s="3" t="str">
        <f t="shared" si="535"/>
        <v>-</v>
      </c>
      <c r="AS724" s="3">
        <f t="shared" si="536"/>
        <v>323.02</v>
      </c>
      <c r="AT724" s="3">
        <f t="shared" si="537"/>
        <v>-16.77</v>
      </c>
      <c r="AU724" s="3">
        <f t="shared" si="538"/>
        <v>0.59699999999999998</v>
      </c>
      <c r="AV724" s="85"/>
      <c r="AW724" s="3" t="str">
        <f t="shared" si="539"/>
        <v>1.42</v>
      </c>
      <c r="AX724" s="3" t="str">
        <f t="shared" si="540"/>
        <v>-</v>
      </c>
      <c r="AY724" s="3">
        <f t="shared" si="541"/>
        <v>323.02</v>
      </c>
      <c r="AZ724" s="3">
        <f t="shared" si="542"/>
        <v>-16.77</v>
      </c>
      <c r="BA724" s="3">
        <f t="shared" si="543"/>
        <v>0.39800000000000002</v>
      </c>
      <c r="BB724" s="85"/>
      <c r="BC724" s="3" t="str">
        <f t="shared" si="544"/>
        <v>1.42</v>
      </c>
      <c r="BD724" s="3" t="str">
        <f t="shared" si="545"/>
        <v>-</v>
      </c>
      <c r="BE724" s="3">
        <f t="shared" si="546"/>
        <v>323.02</v>
      </c>
      <c r="BF724" s="3">
        <f t="shared" si="547"/>
        <v>-16.77</v>
      </c>
      <c r="BG724" s="3">
        <f t="shared" si="548"/>
        <v>0.19900000000000001</v>
      </c>
    </row>
    <row r="725" spans="1:59" x14ac:dyDescent="0.3">
      <c r="A725" s="1" t="str">
        <f>'Forward collapse simulation'!B735</f>
        <v>1.42</v>
      </c>
      <c r="B725" s="37" t="str">
        <f>IF('Forward collapse simulation'!C735="","-",'Forward collapse simulation'!C735)</f>
        <v>-</v>
      </c>
      <c r="C725" s="85">
        <f>'Forward collapse simulation'!E735</f>
        <v>333.47</v>
      </c>
      <c r="D725" s="85">
        <f>'Forward collapse simulation'!F735</f>
        <v>-10.64</v>
      </c>
      <c r="E725" s="85">
        <f>'Forward collapse simulation'!D735</f>
        <v>1.3759999999999999</v>
      </c>
      <c r="F725" s="85"/>
      <c r="G725" s="3" t="str">
        <f t="shared" si="504"/>
        <v>1.42</v>
      </c>
      <c r="H725" s="3" t="str">
        <f t="shared" si="505"/>
        <v>-</v>
      </c>
      <c r="I725" s="3">
        <f t="shared" si="506"/>
        <v>333.47</v>
      </c>
      <c r="J725" s="3">
        <f t="shared" si="507"/>
        <v>-10.64</v>
      </c>
      <c r="K725" s="3">
        <f t="shared" si="508"/>
        <v>1.2383999999999999</v>
      </c>
      <c r="L725" s="85"/>
      <c r="M725" s="3" t="str">
        <f t="shared" si="509"/>
        <v>1.42</v>
      </c>
      <c r="N725" s="3" t="str">
        <f t="shared" si="510"/>
        <v>-</v>
      </c>
      <c r="O725" s="3">
        <f t="shared" si="511"/>
        <v>333.47</v>
      </c>
      <c r="P725" s="3">
        <f t="shared" si="512"/>
        <v>-10.64</v>
      </c>
      <c r="Q725" s="3">
        <f t="shared" si="513"/>
        <v>1.1008</v>
      </c>
      <c r="R725" s="85"/>
      <c r="S725" s="3" t="str">
        <f t="shared" si="514"/>
        <v>1.42</v>
      </c>
      <c r="T725" s="3" t="str">
        <f t="shared" si="515"/>
        <v>-</v>
      </c>
      <c r="U725" s="3">
        <f t="shared" si="516"/>
        <v>333.47</v>
      </c>
      <c r="V725" s="3">
        <f t="shared" si="517"/>
        <v>-10.64</v>
      </c>
      <c r="W725" s="3">
        <f t="shared" si="518"/>
        <v>0.96319999999999983</v>
      </c>
      <c r="X725" s="85"/>
      <c r="Y725" s="3" t="str">
        <f t="shared" si="519"/>
        <v>1.42</v>
      </c>
      <c r="Z725" s="3" t="str">
        <f t="shared" si="520"/>
        <v>-</v>
      </c>
      <c r="AA725" s="3">
        <f t="shared" si="521"/>
        <v>333.47</v>
      </c>
      <c r="AB725" s="3">
        <f t="shared" si="522"/>
        <v>-10.64</v>
      </c>
      <c r="AC725" s="3">
        <f t="shared" si="523"/>
        <v>0.82559999999999989</v>
      </c>
      <c r="AD725" s="85"/>
      <c r="AE725" s="3" t="str">
        <f t="shared" si="524"/>
        <v>1.42</v>
      </c>
      <c r="AF725" s="3" t="str">
        <f t="shared" si="525"/>
        <v>-</v>
      </c>
      <c r="AG725" s="3">
        <f t="shared" si="526"/>
        <v>333.47</v>
      </c>
      <c r="AH725" s="3">
        <f t="shared" si="527"/>
        <v>-10.64</v>
      </c>
      <c r="AI725" s="3">
        <f t="shared" si="528"/>
        <v>0.68799999999999994</v>
      </c>
      <c r="AJ725" s="85"/>
      <c r="AK725" s="3" t="str">
        <f t="shared" si="529"/>
        <v>1.42</v>
      </c>
      <c r="AL725" s="3" t="str">
        <f t="shared" si="530"/>
        <v>-</v>
      </c>
      <c r="AM725" s="3">
        <f t="shared" si="531"/>
        <v>333.47</v>
      </c>
      <c r="AN725" s="3">
        <f t="shared" si="532"/>
        <v>-10.64</v>
      </c>
      <c r="AO725" s="3">
        <f t="shared" si="533"/>
        <v>0.5504</v>
      </c>
      <c r="AP725" s="85"/>
      <c r="AQ725" s="3" t="str">
        <f t="shared" si="534"/>
        <v>1.42</v>
      </c>
      <c r="AR725" s="3" t="str">
        <f t="shared" si="535"/>
        <v>-</v>
      </c>
      <c r="AS725" s="3">
        <f t="shared" si="536"/>
        <v>333.47</v>
      </c>
      <c r="AT725" s="3">
        <f t="shared" si="537"/>
        <v>-10.64</v>
      </c>
      <c r="AU725" s="3">
        <f t="shared" si="538"/>
        <v>0.41279999999999994</v>
      </c>
      <c r="AV725" s="85"/>
      <c r="AW725" s="3" t="str">
        <f t="shared" si="539"/>
        <v>1.42</v>
      </c>
      <c r="AX725" s="3" t="str">
        <f t="shared" si="540"/>
        <v>-</v>
      </c>
      <c r="AY725" s="3">
        <f t="shared" si="541"/>
        <v>333.47</v>
      </c>
      <c r="AZ725" s="3">
        <f t="shared" si="542"/>
        <v>-10.64</v>
      </c>
      <c r="BA725" s="3">
        <f t="shared" si="543"/>
        <v>0.2752</v>
      </c>
      <c r="BB725" s="85"/>
      <c r="BC725" s="3" t="str">
        <f t="shared" si="544"/>
        <v>1.42</v>
      </c>
      <c r="BD725" s="3" t="str">
        <f t="shared" si="545"/>
        <v>-</v>
      </c>
      <c r="BE725" s="3">
        <f t="shared" si="546"/>
        <v>333.47</v>
      </c>
      <c r="BF725" s="3">
        <f t="shared" si="547"/>
        <v>-10.64</v>
      </c>
      <c r="BG725" s="3">
        <f t="shared" si="548"/>
        <v>0.1376</v>
      </c>
    </row>
    <row r="726" spans="1:59" x14ac:dyDescent="0.3">
      <c r="A726" s="1" t="str">
        <f>'Forward collapse simulation'!B736</f>
        <v>1.42</v>
      </c>
      <c r="B726" s="37" t="str">
        <f>IF('Forward collapse simulation'!C736="","-",'Forward collapse simulation'!C736)</f>
        <v>-</v>
      </c>
      <c r="C726" s="85">
        <f>'Forward collapse simulation'!E736</f>
        <v>331.29</v>
      </c>
      <c r="D726" s="85">
        <f>'Forward collapse simulation'!F736</f>
        <v>11.3</v>
      </c>
      <c r="E726" s="85">
        <f>'Forward collapse simulation'!D736</f>
        <v>1.0720000000000001</v>
      </c>
      <c r="F726" s="85"/>
      <c r="G726" s="3" t="str">
        <f t="shared" si="504"/>
        <v>1.42</v>
      </c>
      <c r="H726" s="3" t="str">
        <f t="shared" si="505"/>
        <v>-</v>
      </c>
      <c r="I726" s="3">
        <f t="shared" si="506"/>
        <v>331.29</v>
      </c>
      <c r="J726" s="3">
        <f t="shared" si="507"/>
        <v>11.3</v>
      </c>
      <c r="K726" s="3">
        <f t="shared" si="508"/>
        <v>0.9648000000000001</v>
      </c>
      <c r="L726" s="85"/>
      <c r="M726" s="3" t="str">
        <f t="shared" si="509"/>
        <v>1.42</v>
      </c>
      <c r="N726" s="3" t="str">
        <f t="shared" si="510"/>
        <v>-</v>
      </c>
      <c r="O726" s="3">
        <f t="shared" si="511"/>
        <v>331.29</v>
      </c>
      <c r="P726" s="3">
        <f t="shared" si="512"/>
        <v>11.3</v>
      </c>
      <c r="Q726" s="3">
        <f t="shared" si="513"/>
        <v>0.85760000000000014</v>
      </c>
      <c r="R726" s="85"/>
      <c r="S726" s="3" t="str">
        <f t="shared" si="514"/>
        <v>1.42</v>
      </c>
      <c r="T726" s="3" t="str">
        <f t="shared" si="515"/>
        <v>-</v>
      </c>
      <c r="U726" s="3">
        <f t="shared" si="516"/>
        <v>331.29</v>
      </c>
      <c r="V726" s="3">
        <f t="shared" si="517"/>
        <v>11.3</v>
      </c>
      <c r="W726" s="3">
        <f t="shared" si="518"/>
        <v>0.75039999999999996</v>
      </c>
      <c r="X726" s="85"/>
      <c r="Y726" s="3" t="str">
        <f t="shared" si="519"/>
        <v>1.42</v>
      </c>
      <c r="Z726" s="3" t="str">
        <f t="shared" si="520"/>
        <v>-</v>
      </c>
      <c r="AA726" s="3">
        <f t="shared" si="521"/>
        <v>331.29</v>
      </c>
      <c r="AB726" s="3">
        <f t="shared" si="522"/>
        <v>11.3</v>
      </c>
      <c r="AC726" s="3">
        <f t="shared" si="523"/>
        <v>0.64319999999999999</v>
      </c>
      <c r="AD726" s="85"/>
      <c r="AE726" s="3" t="str">
        <f t="shared" si="524"/>
        <v>1.42</v>
      </c>
      <c r="AF726" s="3" t="str">
        <f t="shared" si="525"/>
        <v>-</v>
      </c>
      <c r="AG726" s="3">
        <f t="shared" si="526"/>
        <v>331.29</v>
      </c>
      <c r="AH726" s="3">
        <f t="shared" si="527"/>
        <v>11.3</v>
      </c>
      <c r="AI726" s="3">
        <f t="shared" si="528"/>
        <v>0.53600000000000003</v>
      </c>
      <c r="AJ726" s="85"/>
      <c r="AK726" s="3" t="str">
        <f t="shared" si="529"/>
        <v>1.42</v>
      </c>
      <c r="AL726" s="3" t="str">
        <f t="shared" si="530"/>
        <v>-</v>
      </c>
      <c r="AM726" s="3">
        <f t="shared" si="531"/>
        <v>331.29</v>
      </c>
      <c r="AN726" s="3">
        <f t="shared" si="532"/>
        <v>11.3</v>
      </c>
      <c r="AO726" s="3">
        <f t="shared" si="533"/>
        <v>0.42880000000000007</v>
      </c>
      <c r="AP726" s="85"/>
      <c r="AQ726" s="3" t="str">
        <f t="shared" si="534"/>
        <v>1.42</v>
      </c>
      <c r="AR726" s="3" t="str">
        <f t="shared" si="535"/>
        <v>-</v>
      </c>
      <c r="AS726" s="3">
        <f t="shared" si="536"/>
        <v>331.29</v>
      </c>
      <c r="AT726" s="3">
        <f t="shared" si="537"/>
        <v>11.3</v>
      </c>
      <c r="AU726" s="3">
        <f t="shared" si="538"/>
        <v>0.3216</v>
      </c>
      <c r="AV726" s="85"/>
      <c r="AW726" s="3" t="str">
        <f t="shared" si="539"/>
        <v>1.42</v>
      </c>
      <c r="AX726" s="3" t="str">
        <f t="shared" si="540"/>
        <v>-</v>
      </c>
      <c r="AY726" s="3">
        <f t="shared" si="541"/>
        <v>331.29</v>
      </c>
      <c r="AZ726" s="3">
        <f t="shared" si="542"/>
        <v>11.3</v>
      </c>
      <c r="BA726" s="3">
        <f t="shared" si="543"/>
        <v>0.21440000000000003</v>
      </c>
      <c r="BB726" s="85"/>
      <c r="BC726" s="3" t="str">
        <f t="shared" si="544"/>
        <v>1.42</v>
      </c>
      <c r="BD726" s="3" t="str">
        <f t="shared" si="545"/>
        <v>-</v>
      </c>
      <c r="BE726" s="3">
        <f t="shared" si="546"/>
        <v>331.29</v>
      </c>
      <c r="BF726" s="3">
        <f t="shared" si="547"/>
        <v>11.3</v>
      </c>
      <c r="BG726" s="3">
        <f t="shared" si="548"/>
        <v>0.10720000000000002</v>
      </c>
    </row>
    <row r="727" spans="1:59" x14ac:dyDescent="0.3">
      <c r="A727" s="1" t="str">
        <f>'Forward collapse simulation'!B737</f>
        <v>1.42</v>
      </c>
      <c r="B727" s="37" t="str">
        <f>IF('Forward collapse simulation'!C737="","-",'Forward collapse simulation'!C737)</f>
        <v>-</v>
      </c>
      <c r="C727" s="85">
        <f>'Forward collapse simulation'!E737</f>
        <v>335.59</v>
      </c>
      <c r="D727" s="85">
        <f>'Forward collapse simulation'!F737</f>
        <v>35.42</v>
      </c>
      <c r="E727" s="85">
        <f>'Forward collapse simulation'!D737</f>
        <v>1.2110000000000001</v>
      </c>
      <c r="F727" s="85"/>
      <c r="G727" s="3" t="str">
        <f t="shared" si="504"/>
        <v>1.42</v>
      </c>
      <c r="H727" s="3" t="str">
        <f t="shared" si="505"/>
        <v>-</v>
      </c>
      <c r="I727" s="3">
        <f t="shared" si="506"/>
        <v>335.59</v>
      </c>
      <c r="J727" s="3">
        <f t="shared" si="507"/>
        <v>35.42</v>
      </c>
      <c r="K727" s="3">
        <f t="shared" si="508"/>
        <v>1.0899000000000001</v>
      </c>
      <c r="L727" s="85"/>
      <c r="M727" s="3" t="str">
        <f t="shared" si="509"/>
        <v>1.42</v>
      </c>
      <c r="N727" s="3" t="str">
        <f t="shared" si="510"/>
        <v>-</v>
      </c>
      <c r="O727" s="3">
        <f t="shared" si="511"/>
        <v>335.59</v>
      </c>
      <c r="P727" s="3">
        <f t="shared" si="512"/>
        <v>35.42</v>
      </c>
      <c r="Q727" s="3">
        <f t="shared" si="513"/>
        <v>0.96880000000000011</v>
      </c>
      <c r="R727" s="85"/>
      <c r="S727" s="3" t="str">
        <f t="shared" si="514"/>
        <v>1.42</v>
      </c>
      <c r="T727" s="3" t="str">
        <f t="shared" si="515"/>
        <v>-</v>
      </c>
      <c r="U727" s="3">
        <f t="shared" si="516"/>
        <v>335.59</v>
      </c>
      <c r="V727" s="3">
        <f t="shared" si="517"/>
        <v>35.42</v>
      </c>
      <c r="W727" s="3">
        <f t="shared" si="518"/>
        <v>0.84770000000000001</v>
      </c>
      <c r="X727" s="85"/>
      <c r="Y727" s="3" t="str">
        <f t="shared" si="519"/>
        <v>1.42</v>
      </c>
      <c r="Z727" s="3" t="str">
        <f t="shared" si="520"/>
        <v>-</v>
      </c>
      <c r="AA727" s="3">
        <f t="shared" si="521"/>
        <v>335.59</v>
      </c>
      <c r="AB727" s="3">
        <f t="shared" si="522"/>
        <v>35.42</v>
      </c>
      <c r="AC727" s="3">
        <f t="shared" si="523"/>
        <v>0.72660000000000002</v>
      </c>
      <c r="AD727" s="85"/>
      <c r="AE727" s="3" t="str">
        <f t="shared" si="524"/>
        <v>1.42</v>
      </c>
      <c r="AF727" s="3" t="str">
        <f t="shared" si="525"/>
        <v>-</v>
      </c>
      <c r="AG727" s="3">
        <f t="shared" si="526"/>
        <v>335.59</v>
      </c>
      <c r="AH727" s="3">
        <f t="shared" si="527"/>
        <v>35.42</v>
      </c>
      <c r="AI727" s="3">
        <f t="shared" si="528"/>
        <v>0.60550000000000004</v>
      </c>
      <c r="AJ727" s="85"/>
      <c r="AK727" s="3" t="str">
        <f t="shared" si="529"/>
        <v>1.42</v>
      </c>
      <c r="AL727" s="3" t="str">
        <f t="shared" si="530"/>
        <v>-</v>
      </c>
      <c r="AM727" s="3">
        <f t="shared" si="531"/>
        <v>335.59</v>
      </c>
      <c r="AN727" s="3">
        <f t="shared" si="532"/>
        <v>35.42</v>
      </c>
      <c r="AO727" s="3">
        <f t="shared" si="533"/>
        <v>0.48440000000000005</v>
      </c>
      <c r="AP727" s="85"/>
      <c r="AQ727" s="3" t="str">
        <f t="shared" si="534"/>
        <v>1.42</v>
      </c>
      <c r="AR727" s="3" t="str">
        <f t="shared" si="535"/>
        <v>-</v>
      </c>
      <c r="AS727" s="3">
        <f t="shared" si="536"/>
        <v>335.59</v>
      </c>
      <c r="AT727" s="3">
        <f t="shared" si="537"/>
        <v>35.42</v>
      </c>
      <c r="AU727" s="3">
        <f t="shared" si="538"/>
        <v>0.36330000000000001</v>
      </c>
      <c r="AV727" s="85"/>
      <c r="AW727" s="3" t="str">
        <f t="shared" si="539"/>
        <v>1.42</v>
      </c>
      <c r="AX727" s="3" t="str">
        <f t="shared" si="540"/>
        <v>-</v>
      </c>
      <c r="AY727" s="3">
        <f t="shared" si="541"/>
        <v>335.59</v>
      </c>
      <c r="AZ727" s="3">
        <f t="shared" si="542"/>
        <v>35.42</v>
      </c>
      <c r="BA727" s="3">
        <f t="shared" si="543"/>
        <v>0.24220000000000003</v>
      </c>
      <c r="BB727" s="85"/>
      <c r="BC727" s="3" t="str">
        <f t="shared" si="544"/>
        <v>1.42</v>
      </c>
      <c r="BD727" s="3" t="str">
        <f t="shared" si="545"/>
        <v>-</v>
      </c>
      <c r="BE727" s="3">
        <f t="shared" si="546"/>
        <v>335.59</v>
      </c>
      <c r="BF727" s="3">
        <f t="shared" si="547"/>
        <v>35.42</v>
      </c>
      <c r="BG727" s="3">
        <f t="shared" si="548"/>
        <v>0.12110000000000001</v>
      </c>
    </row>
    <row r="728" spans="1:59" x14ac:dyDescent="0.3">
      <c r="A728" s="1" t="str">
        <f>'Forward collapse simulation'!B738</f>
        <v>1.42</v>
      </c>
      <c r="B728" s="37" t="str">
        <f>IF('Forward collapse simulation'!C738="","-",'Forward collapse simulation'!C738)</f>
        <v>-</v>
      </c>
      <c r="C728" s="85">
        <f>'Forward collapse simulation'!E738</f>
        <v>335.59</v>
      </c>
      <c r="D728" s="85">
        <f>'Forward collapse simulation'!F738</f>
        <v>46.94</v>
      </c>
      <c r="E728" s="85">
        <f>'Forward collapse simulation'!D738</f>
        <v>1.1659999999999999</v>
      </c>
      <c r="F728" s="85"/>
      <c r="G728" s="3" t="str">
        <f t="shared" si="504"/>
        <v>1.42</v>
      </c>
      <c r="H728" s="3" t="str">
        <f t="shared" si="505"/>
        <v>-</v>
      </c>
      <c r="I728" s="3">
        <f t="shared" si="506"/>
        <v>335.59</v>
      </c>
      <c r="J728" s="3">
        <f t="shared" si="507"/>
        <v>46.94</v>
      </c>
      <c r="K728" s="3">
        <f t="shared" si="508"/>
        <v>1.0493999999999999</v>
      </c>
      <c r="L728" s="85"/>
      <c r="M728" s="3" t="str">
        <f t="shared" si="509"/>
        <v>1.42</v>
      </c>
      <c r="N728" s="3" t="str">
        <f t="shared" si="510"/>
        <v>-</v>
      </c>
      <c r="O728" s="3">
        <f t="shared" si="511"/>
        <v>335.59</v>
      </c>
      <c r="P728" s="3">
        <f t="shared" si="512"/>
        <v>46.94</v>
      </c>
      <c r="Q728" s="3">
        <f t="shared" si="513"/>
        <v>0.93279999999999996</v>
      </c>
      <c r="R728" s="85"/>
      <c r="S728" s="3" t="str">
        <f t="shared" si="514"/>
        <v>1.42</v>
      </c>
      <c r="T728" s="3" t="str">
        <f t="shared" si="515"/>
        <v>-</v>
      </c>
      <c r="U728" s="3">
        <f t="shared" si="516"/>
        <v>335.59</v>
      </c>
      <c r="V728" s="3">
        <f t="shared" si="517"/>
        <v>46.94</v>
      </c>
      <c r="W728" s="3">
        <f t="shared" si="518"/>
        <v>0.81619999999999993</v>
      </c>
      <c r="X728" s="85"/>
      <c r="Y728" s="3" t="str">
        <f t="shared" si="519"/>
        <v>1.42</v>
      </c>
      <c r="Z728" s="3" t="str">
        <f t="shared" si="520"/>
        <v>-</v>
      </c>
      <c r="AA728" s="3">
        <f t="shared" si="521"/>
        <v>335.59</v>
      </c>
      <c r="AB728" s="3">
        <f t="shared" si="522"/>
        <v>46.94</v>
      </c>
      <c r="AC728" s="3">
        <f t="shared" si="523"/>
        <v>0.69959999999999989</v>
      </c>
      <c r="AD728" s="85"/>
      <c r="AE728" s="3" t="str">
        <f t="shared" si="524"/>
        <v>1.42</v>
      </c>
      <c r="AF728" s="3" t="str">
        <f t="shared" si="525"/>
        <v>-</v>
      </c>
      <c r="AG728" s="3">
        <f t="shared" si="526"/>
        <v>335.59</v>
      </c>
      <c r="AH728" s="3">
        <f t="shared" si="527"/>
        <v>46.94</v>
      </c>
      <c r="AI728" s="3">
        <f t="shared" si="528"/>
        <v>0.58299999999999996</v>
      </c>
      <c r="AJ728" s="85"/>
      <c r="AK728" s="3" t="str">
        <f t="shared" si="529"/>
        <v>1.42</v>
      </c>
      <c r="AL728" s="3" t="str">
        <f t="shared" si="530"/>
        <v>-</v>
      </c>
      <c r="AM728" s="3">
        <f t="shared" si="531"/>
        <v>335.59</v>
      </c>
      <c r="AN728" s="3">
        <f t="shared" si="532"/>
        <v>46.94</v>
      </c>
      <c r="AO728" s="3">
        <f t="shared" si="533"/>
        <v>0.46639999999999998</v>
      </c>
      <c r="AP728" s="85"/>
      <c r="AQ728" s="3" t="str">
        <f t="shared" si="534"/>
        <v>1.42</v>
      </c>
      <c r="AR728" s="3" t="str">
        <f t="shared" si="535"/>
        <v>-</v>
      </c>
      <c r="AS728" s="3">
        <f t="shared" si="536"/>
        <v>335.59</v>
      </c>
      <c r="AT728" s="3">
        <f t="shared" si="537"/>
        <v>46.94</v>
      </c>
      <c r="AU728" s="3">
        <f t="shared" si="538"/>
        <v>0.34979999999999994</v>
      </c>
      <c r="AV728" s="85"/>
      <c r="AW728" s="3" t="str">
        <f t="shared" si="539"/>
        <v>1.42</v>
      </c>
      <c r="AX728" s="3" t="str">
        <f t="shared" si="540"/>
        <v>-</v>
      </c>
      <c r="AY728" s="3">
        <f t="shared" si="541"/>
        <v>335.59</v>
      </c>
      <c r="AZ728" s="3">
        <f t="shared" si="542"/>
        <v>46.94</v>
      </c>
      <c r="BA728" s="3">
        <f t="shared" si="543"/>
        <v>0.23319999999999999</v>
      </c>
      <c r="BB728" s="85"/>
      <c r="BC728" s="3" t="str">
        <f t="shared" si="544"/>
        <v>1.42</v>
      </c>
      <c r="BD728" s="3" t="str">
        <f t="shared" si="545"/>
        <v>-</v>
      </c>
      <c r="BE728" s="3">
        <f t="shared" si="546"/>
        <v>335.59</v>
      </c>
      <c r="BF728" s="3">
        <f t="shared" si="547"/>
        <v>46.94</v>
      </c>
      <c r="BG728" s="3">
        <f t="shared" si="548"/>
        <v>0.1166</v>
      </c>
    </row>
    <row r="729" spans="1:59" x14ac:dyDescent="0.3">
      <c r="A729" s="1" t="str">
        <f>'Forward collapse simulation'!B739</f>
        <v>1.42</v>
      </c>
      <c r="B729" s="37" t="str">
        <f>IF('Forward collapse simulation'!C739="","-",'Forward collapse simulation'!C739)</f>
        <v>-</v>
      </c>
      <c r="C729" s="85">
        <f>'Forward collapse simulation'!E739</f>
        <v>340.55</v>
      </c>
      <c r="D729" s="85">
        <f>'Forward collapse simulation'!F739</f>
        <v>68.22</v>
      </c>
      <c r="E729" s="85">
        <f>'Forward collapse simulation'!D739</f>
        <v>1.538</v>
      </c>
      <c r="F729" s="85"/>
      <c r="G729" s="3" t="str">
        <f t="shared" si="504"/>
        <v>1.42</v>
      </c>
      <c r="H729" s="3" t="str">
        <f t="shared" si="505"/>
        <v>-</v>
      </c>
      <c r="I729" s="3">
        <f t="shared" si="506"/>
        <v>340.55</v>
      </c>
      <c r="J729" s="3">
        <f t="shared" si="507"/>
        <v>68.22</v>
      </c>
      <c r="K729" s="3">
        <f t="shared" si="508"/>
        <v>1.3842000000000001</v>
      </c>
      <c r="L729" s="85"/>
      <c r="M729" s="3" t="str">
        <f t="shared" si="509"/>
        <v>1.42</v>
      </c>
      <c r="N729" s="3" t="str">
        <f t="shared" si="510"/>
        <v>-</v>
      </c>
      <c r="O729" s="3">
        <f t="shared" si="511"/>
        <v>340.55</v>
      </c>
      <c r="P729" s="3">
        <f t="shared" si="512"/>
        <v>68.22</v>
      </c>
      <c r="Q729" s="3">
        <f t="shared" si="513"/>
        <v>1.2304000000000002</v>
      </c>
      <c r="R729" s="85"/>
      <c r="S729" s="3" t="str">
        <f t="shared" si="514"/>
        <v>1.42</v>
      </c>
      <c r="T729" s="3" t="str">
        <f t="shared" si="515"/>
        <v>-</v>
      </c>
      <c r="U729" s="3">
        <f t="shared" si="516"/>
        <v>340.55</v>
      </c>
      <c r="V729" s="3">
        <f t="shared" si="517"/>
        <v>68.22</v>
      </c>
      <c r="W729" s="3">
        <f t="shared" si="518"/>
        <v>1.0766</v>
      </c>
      <c r="X729" s="85"/>
      <c r="Y729" s="3" t="str">
        <f t="shared" si="519"/>
        <v>1.42</v>
      </c>
      <c r="Z729" s="3" t="str">
        <f t="shared" si="520"/>
        <v>-</v>
      </c>
      <c r="AA729" s="3">
        <f t="shared" si="521"/>
        <v>340.55</v>
      </c>
      <c r="AB729" s="3">
        <f t="shared" si="522"/>
        <v>68.22</v>
      </c>
      <c r="AC729" s="3">
        <f t="shared" si="523"/>
        <v>0.92279999999999995</v>
      </c>
      <c r="AD729" s="85"/>
      <c r="AE729" s="3" t="str">
        <f t="shared" si="524"/>
        <v>1.42</v>
      </c>
      <c r="AF729" s="3" t="str">
        <f t="shared" si="525"/>
        <v>-</v>
      </c>
      <c r="AG729" s="3">
        <f t="shared" si="526"/>
        <v>340.55</v>
      </c>
      <c r="AH729" s="3">
        <f t="shared" si="527"/>
        <v>68.22</v>
      </c>
      <c r="AI729" s="3">
        <f t="shared" si="528"/>
        <v>0.76900000000000002</v>
      </c>
      <c r="AJ729" s="85"/>
      <c r="AK729" s="3" t="str">
        <f t="shared" si="529"/>
        <v>1.42</v>
      </c>
      <c r="AL729" s="3" t="str">
        <f t="shared" si="530"/>
        <v>-</v>
      </c>
      <c r="AM729" s="3">
        <f t="shared" si="531"/>
        <v>340.55</v>
      </c>
      <c r="AN729" s="3">
        <f t="shared" si="532"/>
        <v>68.22</v>
      </c>
      <c r="AO729" s="3">
        <f t="shared" si="533"/>
        <v>0.61520000000000008</v>
      </c>
      <c r="AP729" s="85"/>
      <c r="AQ729" s="3" t="str">
        <f t="shared" si="534"/>
        <v>1.42</v>
      </c>
      <c r="AR729" s="3" t="str">
        <f t="shared" si="535"/>
        <v>-</v>
      </c>
      <c r="AS729" s="3">
        <f t="shared" si="536"/>
        <v>340.55</v>
      </c>
      <c r="AT729" s="3">
        <f t="shared" si="537"/>
        <v>68.22</v>
      </c>
      <c r="AU729" s="3">
        <f t="shared" si="538"/>
        <v>0.46139999999999998</v>
      </c>
      <c r="AV729" s="85"/>
      <c r="AW729" s="3" t="str">
        <f t="shared" si="539"/>
        <v>1.42</v>
      </c>
      <c r="AX729" s="3" t="str">
        <f t="shared" si="540"/>
        <v>-</v>
      </c>
      <c r="AY729" s="3">
        <f t="shared" si="541"/>
        <v>340.55</v>
      </c>
      <c r="AZ729" s="3">
        <f t="shared" si="542"/>
        <v>68.22</v>
      </c>
      <c r="BA729" s="3">
        <f t="shared" si="543"/>
        <v>0.30760000000000004</v>
      </c>
      <c r="BB729" s="85"/>
      <c r="BC729" s="3" t="str">
        <f t="shared" si="544"/>
        <v>1.42</v>
      </c>
      <c r="BD729" s="3" t="str">
        <f t="shared" si="545"/>
        <v>-</v>
      </c>
      <c r="BE729" s="3">
        <f t="shared" si="546"/>
        <v>340.55</v>
      </c>
      <c r="BF729" s="3">
        <f t="shared" si="547"/>
        <v>68.22</v>
      </c>
      <c r="BG729" s="3">
        <f t="shared" si="548"/>
        <v>0.15380000000000002</v>
      </c>
    </row>
    <row r="730" spans="1:59" x14ac:dyDescent="0.3">
      <c r="A730" s="1" t="str">
        <f>'Forward collapse simulation'!B740</f>
        <v>1.42</v>
      </c>
      <c r="B730" s="37" t="str">
        <f>IF('Forward collapse simulation'!C740="","-",'Forward collapse simulation'!C740)</f>
        <v>-</v>
      </c>
      <c r="C730" s="85">
        <f>'Forward collapse simulation'!E740</f>
        <v>355.18</v>
      </c>
      <c r="D730" s="85">
        <f>'Forward collapse simulation'!F740</f>
        <v>79.38</v>
      </c>
      <c r="E730" s="85">
        <f>'Forward collapse simulation'!D740</f>
        <v>1.7430000000000001</v>
      </c>
      <c r="F730" s="85"/>
      <c r="G730" s="3" t="str">
        <f t="shared" si="504"/>
        <v>1.42</v>
      </c>
      <c r="H730" s="3" t="str">
        <f t="shared" si="505"/>
        <v>-</v>
      </c>
      <c r="I730" s="3">
        <f t="shared" si="506"/>
        <v>355.18</v>
      </c>
      <c r="J730" s="3">
        <f t="shared" si="507"/>
        <v>79.38</v>
      </c>
      <c r="K730" s="3">
        <f t="shared" si="508"/>
        <v>1.5687000000000002</v>
      </c>
      <c r="L730" s="85"/>
      <c r="M730" s="3" t="str">
        <f t="shared" si="509"/>
        <v>1.42</v>
      </c>
      <c r="N730" s="3" t="str">
        <f t="shared" si="510"/>
        <v>-</v>
      </c>
      <c r="O730" s="3">
        <f t="shared" si="511"/>
        <v>355.18</v>
      </c>
      <c r="P730" s="3">
        <f t="shared" si="512"/>
        <v>79.38</v>
      </c>
      <c r="Q730" s="3">
        <f t="shared" si="513"/>
        <v>1.3944000000000001</v>
      </c>
      <c r="R730" s="85"/>
      <c r="S730" s="3" t="str">
        <f t="shared" si="514"/>
        <v>1.42</v>
      </c>
      <c r="T730" s="3" t="str">
        <f t="shared" si="515"/>
        <v>-</v>
      </c>
      <c r="U730" s="3">
        <f t="shared" si="516"/>
        <v>355.18</v>
      </c>
      <c r="V730" s="3">
        <f t="shared" si="517"/>
        <v>79.38</v>
      </c>
      <c r="W730" s="3">
        <f t="shared" si="518"/>
        <v>1.2201</v>
      </c>
      <c r="X730" s="85"/>
      <c r="Y730" s="3" t="str">
        <f t="shared" si="519"/>
        <v>1.42</v>
      </c>
      <c r="Z730" s="3" t="str">
        <f t="shared" si="520"/>
        <v>-</v>
      </c>
      <c r="AA730" s="3">
        <f t="shared" si="521"/>
        <v>355.18</v>
      </c>
      <c r="AB730" s="3">
        <f t="shared" si="522"/>
        <v>79.38</v>
      </c>
      <c r="AC730" s="3">
        <f t="shared" si="523"/>
        <v>1.0458000000000001</v>
      </c>
      <c r="AD730" s="85"/>
      <c r="AE730" s="3" t="str">
        <f t="shared" si="524"/>
        <v>1.42</v>
      </c>
      <c r="AF730" s="3" t="str">
        <f t="shared" si="525"/>
        <v>-</v>
      </c>
      <c r="AG730" s="3">
        <f t="shared" si="526"/>
        <v>355.18</v>
      </c>
      <c r="AH730" s="3">
        <f t="shared" si="527"/>
        <v>79.38</v>
      </c>
      <c r="AI730" s="3">
        <f t="shared" si="528"/>
        <v>0.87150000000000005</v>
      </c>
      <c r="AJ730" s="85"/>
      <c r="AK730" s="3" t="str">
        <f t="shared" si="529"/>
        <v>1.42</v>
      </c>
      <c r="AL730" s="3" t="str">
        <f t="shared" si="530"/>
        <v>-</v>
      </c>
      <c r="AM730" s="3">
        <f t="shared" si="531"/>
        <v>355.18</v>
      </c>
      <c r="AN730" s="3">
        <f t="shared" si="532"/>
        <v>79.38</v>
      </c>
      <c r="AO730" s="3">
        <f t="shared" si="533"/>
        <v>0.69720000000000004</v>
      </c>
      <c r="AP730" s="85"/>
      <c r="AQ730" s="3" t="str">
        <f t="shared" si="534"/>
        <v>1.42</v>
      </c>
      <c r="AR730" s="3" t="str">
        <f t="shared" si="535"/>
        <v>-</v>
      </c>
      <c r="AS730" s="3">
        <f t="shared" si="536"/>
        <v>355.18</v>
      </c>
      <c r="AT730" s="3">
        <f t="shared" si="537"/>
        <v>79.38</v>
      </c>
      <c r="AU730" s="3">
        <f t="shared" si="538"/>
        <v>0.52290000000000003</v>
      </c>
      <c r="AV730" s="85"/>
      <c r="AW730" s="3" t="str">
        <f t="shared" si="539"/>
        <v>1.42</v>
      </c>
      <c r="AX730" s="3" t="str">
        <f t="shared" si="540"/>
        <v>-</v>
      </c>
      <c r="AY730" s="3">
        <f t="shared" si="541"/>
        <v>355.18</v>
      </c>
      <c r="AZ730" s="3">
        <f t="shared" si="542"/>
        <v>79.38</v>
      </c>
      <c r="BA730" s="3">
        <f t="shared" si="543"/>
        <v>0.34860000000000002</v>
      </c>
      <c r="BB730" s="85"/>
      <c r="BC730" s="3" t="str">
        <f t="shared" si="544"/>
        <v>1.42</v>
      </c>
      <c r="BD730" s="3" t="str">
        <f t="shared" si="545"/>
        <v>-</v>
      </c>
      <c r="BE730" s="3">
        <f t="shared" si="546"/>
        <v>355.18</v>
      </c>
      <c r="BF730" s="3">
        <f t="shared" si="547"/>
        <v>79.38</v>
      </c>
      <c r="BG730" s="3">
        <f t="shared" si="548"/>
        <v>0.17430000000000001</v>
      </c>
    </row>
    <row r="731" spans="1:59" x14ac:dyDescent="0.3">
      <c r="A731" s="1" t="str">
        <f>'Forward collapse simulation'!B741</f>
        <v>1.42</v>
      </c>
      <c r="B731" s="37" t="str">
        <f>IF('Forward collapse simulation'!C741="","-",'Forward collapse simulation'!C741)</f>
        <v>-</v>
      </c>
      <c r="C731" s="85">
        <f>'Forward collapse simulation'!E741</f>
        <v>75.959999999999994</v>
      </c>
      <c r="D731" s="85">
        <f>'Forward collapse simulation'!F741</f>
        <v>87.96</v>
      </c>
      <c r="E731" s="85">
        <f>'Forward collapse simulation'!D741</f>
        <v>2.08</v>
      </c>
      <c r="F731" s="85"/>
      <c r="G731" s="3" t="str">
        <f t="shared" si="504"/>
        <v>1.42</v>
      </c>
      <c r="H731" s="3" t="str">
        <f t="shared" si="505"/>
        <v>-</v>
      </c>
      <c r="I731" s="3">
        <f t="shared" si="506"/>
        <v>75.959999999999994</v>
      </c>
      <c r="J731" s="3">
        <f t="shared" si="507"/>
        <v>87.96</v>
      </c>
      <c r="K731" s="3">
        <f t="shared" si="508"/>
        <v>1.8720000000000001</v>
      </c>
      <c r="L731" s="85"/>
      <c r="M731" s="3" t="str">
        <f t="shared" si="509"/>
        <v>1.42</v>
      </c>
      <c r="N731" s="3" t="str">
        <f t="shared" si="510"/>
        <v>-</v>
      </c>
      <c r="O731" s="3">
        <f t="shared" si="511"/>
        <v>75.959999999999994</v>
      </c>
      <c r="P731" s="3">
        <f t="shared" si="512"/>
        <v>87.96</v>
      </c>
      <c r="Q731" s="3">
        <f t="shared" si="513"/>
        <v>1.6640000000000001</v>
      </c>
      <c r="R731" s="85"/>
      <c r="S731" s="3" t="str">
        <f t="shared" si="514"/>
        <v>1.42</v>
      </c>
      <c r="T731" s="3" t="str">
        <f t="shared" si="515"/>
        <v>-</v>
      </c>
      <c r="U731" s="3">
        <f t="shared" si="516"/>
        <v>75.959999999999994</v>
      </c>
      <c r="V731" s="3">
        <f t="shared" si="517"/>
        <v>87.96</v>
      </c>
      <c r="W731" s="3">
        <f t="shared" si="518"/>
        <v>1.456</v>
      </c>
      <c r="X731" s="85"/>
      <c r="Y731" s="3" t="str">
        <f t="shared" si="519"/>
        <v>1.42</v>
      </c>
      <c r="Z731" s="3" t="str">
        <f t="shared" si="520"/>
        <v>-</v>
      </c>
      <c r="AA731" s="3">
        <f t="shared" si="521"/>
        <v>75.959999999999994</v>
      </c>
      <c r="AB731" s="3">
        <f t="shared" si="522"/>
        <v>87.96</v>
      </c>
      <c r="AC731" s="3">
        <f t="shared" si="523"/>
        <v>1.248</v>
      </c>
      <c r="AD731" s="85"/>
      <c r="AE731" s="3" t="str">
        <f t="shared" si="524"/>
        <v>1.42</v>
      </c>
      <c r="AF731" s="3" t="str">
        <f t="shared" si="525"/>
        <v>-</v>
      </c>
      <c r="AG731" s="3">
        <f t="shared" si="526"/>
        <v>75.959999999999994</v>
      </c>
      <c r="AH731" s="3">
        <f t="shared" si="527"/>
        <v>87.96</v>
      </c>
      <c r="AI731" s="3">
        <f t="shared" si="528"/>
        <v>1.04</v>
      </c>
      <c r="AJ731" s="85"/>
      <c r="AK731" s="3" t="str">
        <f t="shared" si="529"/>
        <v>1.42</v>
      </c>
      <c r="AL731" s="3" t="str">
        <f t="shared" si="530"/>
        <v>-</v>
      </c>
      <c r="AM731" s="3">
        <f t="shared" si="531"/>
        <v>75.959999999999994</v>
      </c>
      <c r="AN731" s="3">
        <f t="shared" si="532"/>
        <v>87.96</v>
      </c>
      <c r="AO731" s="3">
        <f t="shared" si="533"/>
        <v>0.83200000000000007</v>
      </c>
      <c r="AP731" s="85"/>
      <c r="AQ731" s="3" t="str">
        <f t="shared" si="534"/>
        <v>1.42</v>
      </c>
      <c r="AR731" s="3" t="str">
        <f t="shared" si="535"/>
        <v>-</v>
      </c>
      <c r="AS731" s="3">
        <f t="shared" si="536"/>
        <v>75.959999999999994</v>
      </c>
      <c r="AT731" s="3">
        <f t="shared" si="537"/>
        <v>87.96</v>
      </c>
      <c r="AU731" s="3">
        <f t="shared" si="538"/>
        <v>0.624</v>
      </c>
      <c r="AV731" s="85"/>
      <c r="AW731" s="3" t="str">
        <f t="shared" si="539"/>
        <v>1.42</v>
      </c>
      <c r="AX731" s="3" t="str">
        <f t="shared" si="540"/>
        <v>-</v>
      </c>
      <c r="AY731" s="3">
        <f t="shared" si="541"/>
        <v>75.959999999999994</v>
      </c>
      <c r="AZ731" s="3">
        <f t="shared" si="542"/>
        <v>87.96</v>
      </c>
      <c r="BA731" s="3">
        <f t="shared" si="543"/>
        <v>0.41600000000000004</v>
      </c>
      <c r="BB731" s="85"/>
      <c r="BC731" s="3" t="str">
        <f t="shared" si="544"/>
        <v>1.42</v>
      </c>
      <c r="BD731" s="3" t="str">
        <f t="shared" si="545"/>
        <v>-</v>
      </c>
      <c r="BE731" s="3">
        <f t="shared" si="546"/>
        <v>75.959999999999994</v>
      </c>
      <c r="BF731" s="3">
        <f t="shared" si="547"/>
        <v>87.96</v>
      </c>
      <c r="BG731" s="3">
        <f t="shared" si="548"/>
        <v>0.20800000000000002</v>
      </c>
    </row>
    <row r="732" spans="1:59" x14ac:dyDescent="0.3">
      <c r="A732" s="1" t="str">
        <f>'Forward collapse simulation'!B742</f>
        <v>1.42</v>
      </c>
      <c r="B732" s="37" t="str">
        <f>IF('Forward collapse simulation'!C742="","-",'Forward collapse simulation'!C742)</f>
        <v>-</v>
      </c>
      <c r="C732" s="85">
        <f>'Forward collapse simulation'!E742</f>
        <v>175.99</v>
      </c>
      <c r="D732" s="85">
        <f>'Forward collapse simulation'!F742</f>
        <v>79.22</v>
      </c>
      <c r="E732" s="85">
        <f>'Forward collapse simulation'!D742</f>
        <v>3.056</v>
      </c>
      <c r="F732" s="85"/>
      <c r="G732" s="3" t="str">
        <f t="shared" si="504"/>
        <v>1.42</v>
      </c>
      <c r="H732" s="3" t="str">
        <f t="shared" si="505"/>
        <v>-</v>
      </c>
      <c r="I732" s="3">
        <f t="shared" si="506"/>
        <v>175.99</v>
      </c>
      <c r="J732" s="3">
        <f t="shared" si="507"/>
        <v>79.22</v>
      </c>
      <c r="K732" s="3">
        <f t="shared" si="508"/>
        <v>2.7504</v>
      </c>
      <c r="L732" s="85"/>
      <c r="M732" s="3" t="str">
        <f t="shared" si="509"/>
        <v>1.42</v>
      </c>
      <c r="N732" s="3" t="str">
        <f t="shared" si="510"/>
        <v>-</v>
      </c>
      <c r="O732" s="3">
        <f t="shared" si="511"/>
        <v>175.99</v>
      </c>
      <c r="P732" s="3">
        <f t="shared" si="512"/>
        <v>79.22</v>
      </c>
      <c r="Q732" s="3">
        <f t="shared" si="513"/>
        <v>2.4448000000000003</v>
      </c>
      <c r="R732" s="85"/>
      <c r="S732" s="3" t="str">
        <f t="shared" si="514"/>
        <v>1.42</v>
      </c>
      <c r="T732" s="3" t="str">
        <f t="shared" si="515"/>
        <v>-</v>
      </c>
      <c r="U732" s="3">
        <f t="shared" si="516"/>
        <v>175.99</v>
      </c>
      <c r="V732" s="3">
        <f t="shared" si="517"/>
        <v>79.22</v>
      </c>
      <c r="W732" s="3">
        <f t="shared" si="518"/>
        <v>2.1391999999999998</v>
      </c>
      <c r="X732" s="85"/>
      <c r="Y732" s="3" t="str">
        <f t="shared" si="519"/>
        <v>1.42</v>
      </c>
      <c r="Z732" s="3" t="str">
        <f t="shared" si="520"/>
        <v>-</v>
      </c>
      <c r="AA732" s="3">
        <f t="shared" si="521"/>
        <v>175.99</v>
      </c>
      <c r="AB732" s="3">
        <f t="shared" si="522"/>
        <v>79.22</v>
      </c>
      <c r="AC732" s="3">
        <f t="shared" si="523"/>
        <v>1.8335999999999999</v>
      </c>
      <c r="AD732" s="85"/>
      <c r="AE732" s="3" t="str">
        <f t="shared" si="524"/>
        <v>1.42</v>
      </c>
      <c r="AF732" s="3" t="str">
        <f t="shared" si="525"/>
        <v>-</v>
      </c>
      <c r="AG732" s="3">
        <f t="shared" si="526"/>
        <v>175.99</v>
      </c>
      <c r="AH732" s="3">
        <f t="shared" si="527"/>
        <v>79.22</v>
      </c>
      <c r="AI732" s="3">
        <f t="shared" si="528"/>
        <v>1.528</v>
      </c>
      <c r="AJ732" s="85"/>
      <c r="AK732" s="3" t="str">
        <f t="shared" si="529"/>
        <v>1.42</v>
      </c>
      <c r="AL732" s="3" t="str">
        <f t="shared" si="530"/>
        <v>-</v>
      </c>
      <c r="AM732" s="3">
        <f t="shared" si="531"/>
        <v>175.99</v>
      </c>
      <c r="AN732" s="3">
        <f t="shared" si="532"/>
        <v>79.22</v>
      </c>
      <c r="AO732" s="3">
        <f t="shared" si="533"/>
        <v>1.2224000000000002</v>
      </c>
      <c r="AP732" s="85"/>
      <c r="AQ732" s="3" t="str">
        <f t="shared" si="534"/>
        <v>1.42</v>
      </c>
      <c r="AR732" s="3" t="str">
        <f t="shared" si="535"/>
        <v>-</v>
      </c>
      <c r="AS732" s="3">
        <f t="shared" si="536"/>
        <v>175.99</v>
      </c>
      <c r="AT732" s="3">
        <f t="shared" si="537"/>
        <v>79.22</v>
      </c>
      <c r="AU732" s="3">
        <f t="shared" si="538"/>
        <v>0.91679999999999995</v>
      </c>
      <c r="AV732" s="85"/>
      <c r="AW732" s="3" t="str">
        <f t="shared" si="539"/>
        <v>1.42</v>
      </c>
      <c r="AX732" s="3" t="str">
        <f t="shared" si="540"/>
        <v>-</v>
      </c>
      <c r="AY732" s="3">
        <f t="shared" si="541"/>
        <v>175.99</v>
      </c>
      <c r="AZ732" s="3">
        <f t="shared" si="542"/>
        <v>79.22</v>
      </c>
      <c r="BA732" s="3">
        <f t="shared" si="543"/>
        <v>0.61120000000000008</v>
      </c>
      <c r="BB732" s="85"/>
      <c r="BC732" s="3" t="str">
        <f t="shared" si="544"/>
        <v>1.42</v>
      </c>
      <c r="BD732" s="3" t="str">
        <f t="shared" si="545"/>
        <v>-</v>
      </c>
      <c r="BE732" s="3">
        <f t="shared" si="546"/>
        <v>175.99</v>
      </c>
      <c r="BF732" s="3">
        <f t="shared" si="547"/>
        <v>79.22</v>
      </c>
      <c r="BG732" s="3">
        <f t="shared" si="548"/>
        <v>0.30560000000000004</v>
      </c>
    </row>
    <row r="733" spans="1:59" x14ac:dyDescent="0.3">
      <c r="A733" s="1" t="str">
        <f>'Forward collapse simulation'!B743</f>
        <v>1.42</v>
      </c>
      <c r="B733" s="37" t="str">
        <f>IF('Forward collapse simulation'!C743="","-",'Forward collapse simulation'!C743)</f>
        <v>-</v>
      </c>
      <c r="C733" s="85">
        <f>'Forward collapse simulation'!E743</f>
        <v>178.84</v>
      </c>
      <c r="D733" s="85">
        <f>'Forward collapse simulation'!F743</f>
        <v>73.5</v>
      </c>
      <c r="E733" s="85">
        <f>'Forward collapse simulation'!D743</f>
        <v>3.1379999999999999</v>
      </c>
      <c r="F733" s="85"/>
      <c r="G733" s="3" t="str">
        <f t="shared" si="504"/>
        <v>1.42</v>
      </c>
      <c r="H733" s="3" t="str">
        <f t="shared" si="505"/>
        <v>-</v>
      </c>
      <c r="I733" s="3">
        <f t="shared" si="506"/>
        <v>178.84</v>
      </c>
      <c r="J733" s="3">
        <f t="shared" si="507"/>
        <v>73.5</v>
      </c>
      <c r="K733" s="3">
        <f t="shared" si="508"/>
        <v>2.8241999999999998</v>
      </c>
      <c r="L733" s="85"/>
      <c r="M733" s="3" t="str">
        <f t="shared" si="509"/>
        <v>1.42</v>
      </c>
      <c r="N733" s="3" t="str">
        <f t="shared" si="510"/>
        <v>-</v>
      </c>
      <c r="O733" s="3">
        <f t="shared" si="511"/>
        <v>178.84</v>
      </c>
      <c r="P733" s="3">
        <f t="shared" si="512"/>
        <v>73.5</v>
      </c>
      <c r="Q733" s="3">
        <f t="shared" si="513"/>
        <v>2.5104000000000002</v>
      </c>
      <c r="R733" s="85"/>
      <c r="S733" s="3" t="str">
        <f t="shared" si="514"/>
        <v>1.42</v>
      </c>
      <c r="T733" s="3" t="str">
        <f t="shared" si="515"/>
        <v>-</v>
      </c>
      <c r="U733" s="3">
        <f t="shared" si="516"/>
        <v>178.84</v>
      </c>
      <c r="V733" s="3">
        <f t="shared" si="517"/>
        <v>73.5</v>
      </c>
      <c r="W733" s="3">
        <f t="shared" si="518"/>
        <v>2.1965999999999997</v>
      </c>
      <c r="X733" s="85"/>
      <c r="Y733" s="3" t="str">
        <f t="shared" si="519"/>
        <v>1.42</v>
      </c>
      <c r="Z733" s="3" t="str">
        <f t="shared" si="520"/>
        <v>-</v>
      </c>
      <c r="AA733" s="3">
        <f t="shared" si="521"/>
        <v>178.84</v>
      </c>
      <c r="AB733" s="3">
        <f t="shared" si="522"/>
        <v>73.5</v>
      </c>
      <c r="AC733" s="3">
        <f t="shared" si="523"/>
        <v>1.8827999999999998</v>
      </c>
      <c r="AD733" s="85"/>
      <c r="AE733" s="3" t="str">
        <f t="shared" si="524"/>
        <v>1.42</v>
      </c>
      <c r="AF733" s="3" t="str">
        <f t="shared" si="525"/>
        <v>-</v>
      </c>
      <c r="AG733" s="3">
        <f t="shared" si="526"/>
        <v>178.84</v>
      </c>
      <c r="AH733" s="3">
        <f t="shared" si="527"/>
        <v>73.5</v>
      </c>
      <c r="AI733" s="3">
        <f t="shared" si="528"/>
        <v>1.569</v>
      </c>
      <c r="AJ733" s="85"/>
      <c r="AK733" s="3" t="str">
        <f t="shared" si="529"/>
        <v>1.42</v>
      </c>
      <c r="AL733" s="3" t="str">
        <f t="shared" si="530"/>
        <v>-</v>
      </c>
      <c r="AM733" s="3">
        <f t="shared" si="531"/>
        <v>178.84</v>
      </c>
      <c r="AN733" s="3">
        <f t="shared" si="532"/>
        <v>73.5</v>
      </c>
      <c r="AO733" s="3">
        <f t="shared" si="533"/>
        <v>1.2552000000000001</v>
      </c>
      <c r="AP733" s="85"/>
      <c r="AQ733" s="3" t="str">
        <f t="shared" si="534"/>
        <v>1.42</v>
      </c>
      <c r="AR733" s="3" t="str">
        <f t="shared" si="535"/>
        <v>-</v>
      </c>
      <c r="AS733" s="3">
        <f t="shared" si="536"/>
        <v>178.84</v>
      </c>
      <c r="AT733" s="3">
        <f t="shared" si="537"/>
        <v>73.5</v>
      </c>
      <c r="AU733" s="3">
        <f t="shared" si="538"/>
        <v>0.9413999999999999</v>
      </c>
      <c r="AV733" s="85"/>
      <c r="AW733" s="3" t="str">
        <f t="shared" si="539"/>
        <v>1.42</v>
      </c>
      <c r="AX733" s="3" t="str">
        <f t="shared" si="540"/>
        <v>-</v>
      </c>
      <c r="AY733" s="3">
        <f t="shared" si="541"/>
        <v>178.84</v>
      </c>
      <c r="AZ733" s="3">
        <f t="shared" si="542"/>
        <v>73.5</v>
      </c>
      <c r="BA733" s="3">
        <f t="shared" si="543"/>
        <v>0.62760000000000005</v>
      </c>
      <c r="BB733" s="85"/>
      <c r="BC733" s="3" t="str">
        <f t="shared" si="544"/>
        <v>1.42</v>
      </c>
      <c r="BD733" s="3" t="str">
        <f t="shared" si="545"/>
        <v>-</v>
      </c>
      <c r="BE733" s="3">
        <f t="shared" si="546"/>
        <v>178.84</v>
      </c>
      <c r="BF733" s="3">
        <f t="shared" si="547"/>
        <v>73.5</v>
      </c>
      <c r="BG733" s="3">
        <f t="shared" si="548"/>
        <v>0.31380000000000002</v>
      </c>
    </row>
    <row r="734" spans="1:59" x14ac:dyDescent="0.3">
      <c r="A734" s="1" t="str">
        <f>'Forward collapse simulation'!B744</f>
        <v>1.42</v>
      </c>
      <c r="B734" s="37" t="str">
        <f>IF('Forward collapse simulation'!C744="","-",'Forward collapse simulation'!C744)</f>
        <v>-</v>
      </c>
      <c r="C734" s="85">
        <f>'Forward collapse simulation'!E744</f>
        <v>180.4</v>
      </c>
      <c r="D734" s="85">
        <f>'Forward collapse simulation'!F744</f>
        <v>64.790000000000006</v>
      </c>
      <c r="E734" s="85">
        <f>'Forward collapse simulation'!D744</f>
        <v>2.6669999999999998</v>
      </c>
      <c r="F734" s="85"/>
      <c r="G734" s="3" t="str">
        <f t="shared" si="504"/>
        <v>1.42</v>
      </c>
      <c r="H734" s="3" t="str">
        <f t="shared" si="505"/>
        <v>-</v>
      </c>
      <c r="I734" s="3">
        <f t="shared" si="506"/>
        <v>180.4</v>
      </c>
      <c r="J734" s="3">
        <f t="shared" si="507"/>
        <v>64.790000000000006</v>
      </c>
      <c r="K734" s="3">
        <f t="shared" si="508"/>
        <v>2.4003000000000001</v>
      </c>
      <c r="L734" s="85"/>
      <c r="M734" s="3" t="str">
        <f t="shared" si="509"/>
        <v>1.42</v>
      </c>
      <c r="N734" s="3" t="str">
        <f t="shared" si="510"/>
        <v>-</v>
      </c>
      <c r="O734" s="3">
        <f t="shared" si="511"/>
        <v>180.4</v>
      </c>
      <c r="P734" s="3">
        <f t="shared" si="512"/>
        <v>64.790000000000006</v>
      </c>
      <c r="Q734" s="3">
        <f t="shared" si="513"/>
        <v>2.1335999999999999</v>
      </c>
      <c r="R734" s="85"/>
      <c r="S734" s="3" t="str">
        <f t="shared" si="514"/>
        <v>1.42</v>
      </c>
      <c r="T734" s="3" t="str">
        <f t="shared" si="515"/>
        <v>-</v>
      </c>
      <c r="U734" s="3">
        <f t="shared" si="516"/>
        <v>180.4</v>
      </c>
      <c r="V734" s="3">
        <f t="shared" si="517"/>
        <v>64.790000000000006</v>
      </c>
      <c r="W734" s="3">
        <f t="shared" si="518"/>
        <v>1.8668999999999998</v>
      </c>
      <c r="X734" s="85"/>
      <c r="Y734" s="3" t="str">
        <f t="shared" si="519"/>
        <v>1.42</v>
      </c>
      <c r="Z734" s="3" t="str">
        <f t="shared" si="520"/>
        <v>-</v>
      </c>
      <c r="AA734" s="3">
        <f t="shared" si="521"/>
        <v>180.4</v>
      </c>
      <c r="AB734" s="3">
        <f t="shared" si="522"/>
        <v>64.790000000000006</v>
      </c>
      <c r="AC734" s="3">
        <f t="shared" si="523"/>
        <v>1.6001999999999998</v>
      </c>
      <c r="AD734" s="85"/>
      <c r="AE734" s="3" t="str">
        <f t="shared" si="524"/>
        <v>1.42</v>
      </c>
      <c r="AF734" s="3" t="str">
        <f t="shared" si="525"/>
        <v>-</v>
      </c>
      <c r="AG734" s="3">
        <f t="shared" si="526"/>
        <v>180.4</v>
      </c>
      <c r="AH734" s="3">
        <f t="shared" si="527"/>
        <v>64.790000000000006</v>
      </c>
      <c r="AI734" s="3">
        <f t="shared" si="528"/>
        <v>1.3334999999999999</v>
      </c>
      <c r="AJ734" s="85"/>
      <c r="AK734" s="3" t="str">
        <f t="shared" si="529"/>
        <v>1.42</v>
      </c>
      <c r="AL734" s="3" t="str">
        <f t="shared" si="530"/>
        <v>-</v>
      </c>
      <c r="AM734" s="3">
        <f t="shared" si="531"/>
        <v>180.4</v>
      </c>
      <c r="AN734" s="3">
        <f t="shared" si="532"/>
        <v>64.790000000000006</v>
      </c>
      <c r="AO734" s="3">
        <f t="shared" si="533"/>
        <v>1.0668</v>
      </c>
      <c r="AP734" s="85"/>
      <c r="AQ734" s="3" t="str">
        <f t="shared" si="534"/>
        <v>1.42</v>
      </c>
      <c r="AR734" s="3" t="str">
        <f t="shared" si="535"/>
        <v>-</v>
      </c>
      <c r="AS734" s="3">
        <f t="shared" si="536"/>
        <v>180.4</v>
      </c>
      <c r="AT734" s="3">
        <f t="shared" si="537"/>
        <v>64.790000000000006</v>
      </c>
      <c r="AU734" s="3">
        <f t="shared" si="538"/>
        <v>0.80009999999999992</v>
      </c>
      <c r="AV734" s="85"/>
      <c r="AW734" s="3" t="str">
        <f t="shared" si="539"/>
        <v>1.42</v>
      </c>
      <c r="AX734" s="3" t="str">
        <f t="shared" si="540"/>
        <v>-</v>
      </c>
      <c r="AY734" s="3">
        <f t="shared" si="541"/>
        <v>180.4</v>
      </c>
      <c r="AZ734" s="3">
        <f t="shared" si="542"/>
        <v>64.790000000000006</v>
      </c>
      <c r="BA734" s="3">
        <f t="shared" si="543"/>
        <v>0.53339999999999999</v>
      </c>
      <c r="BB734" s="85"/>
      <c r="BC734" s="3" t="str">
        <f t="shared" si="544"/>
        <v>1.42</v>
      </c>
      <c r="BD734" s="3" t="str">
        <f t="shared" si="545"/>
        <v>-</v>
      </c>
      <c r="BE734" s="3">
        <f t="shared" si="546"/>
        <v>180.4</v>
      </c>
      <c r="BF734" s="3">
        <f t="shared" si="547"/>
        <v>64.790000000000006</v>
      </c>
      <c r="BG734" s="3">
        <f t="shared" si="548"/>
        <v>0.26669999999999999</v>
      </c>
    </row>
    <row r="735" spans="1:59" x14ac:dyDescent="0.3">
      <c r="A735" s="1" t="str">
        <f>'Forward collapse simulation'!B745</f>
        <v>1.42</v>
      </c>
      <c r="B735" s="37" t="str">
        <f>IF('Forward collapse simulation'!C745="","-",'Forward collapse simulation'!C745)</f>
        <v>-</v>
      </c>
      <c r="C735" s="85">
        <f>'Forward collapse simulation'!E745</f>
        <v>176.16</v>
      </c>
      <c r="D735" s="85">
        <f>'Forward collapse simulation'!F745</f>
        <v>58.32</v>
      </c>
      <c r="E735" s="85">
        <f>'Forward collapse simulation'!D745</f>
        <v>2.1589999999999998</v>
      </c>
      <c r="F735" s="85"/>
      <c r="G735" s="3" t="str">
        <f t="shared" si="504"/>
        <v>1.42</v>
      </c>
      <c r="H735" s="3" t="str">
        <f t="shared" si="505"/>
        <v>-</v>
      </c>
      <c r="I735" s="3">
        <f t="shared" si="506"/>
        <v>176.16</v>
      </c>
      <c r="J735" s="3">
        <f t="shared" si="507"/>
        <v>58.32</v>
      </c>
      <c r="K735" s="3">
        <f t="shared" si="508"/>
        <v>1.9430999999999998</v>
      </c>
      <c r="L735" s="85"/>
      <c r="M735" s="3" t="str">
        <f t="shared" si="509"/>
        <v>1.42</v>
      </c>
      <c r="N735" s="3" t="str">
        <f t="shared" si="510"/>
        <v>-</v>
      </c>
      <c r="O735" s="3">
        <f t="shared" si="511"/>
        <v>176.16</v>
      </c>
      <c r="P735" s="3">
        <f t="shared" si="512"/>
        <v>58.32</v>
      </c>
      <c r="Q735" s="3">
        <f t="shared" si="513"/>
        <v>1.7271999999999998</v>
      </c>
      <c r="R735" s="85"/>
      <c r="S735" s="3" t="str">
        <f t="shared" si="514"/>
        <v>1.42</v>
      </c>
      <c r="T735" s="3" t="str">
        <f t="shared" si="515"/>
        <v>-</v>
      </c>
      <c r="U735" s="3">
        <f t="shared" si="516"/>
        <v>176.16</v>
      </c>
      <c r="V735" s="3">
        <f t="shared" si="517"/>
        <v>58.32</v>
      </c>
      <c r="W735" s="3">
        <f t="shared" si="518"/>
        <v>1.5112999999999999</v>
      </c>
      <c r="X735" s="85"/>
      <c r="Y735" s="3" t="str">
        <f t="shared" si="519"/>
        <v>1.42</v>
      </c>
      <c r="Z735" s="3" t="str">
        <f t="shared" si="520"/>
        <v>-</v>
      </c>
      <c r="AA735" s="3">
        <f t="shared" si="521"/>
        <v>176.16</v>
      </c>
      <c r="AB735" s="3">
        <f t="shared" si="522"/>
        <v>58.32</v>
      </c>
      <c r="AC735" s="3">
        <f t="shared" si="523"/>
        <v>1.2953999999999999</v>
      </c>
      <c r="AD735" s="85"/>
      <c r="AE735" s="3" t="str">
        <f t="shared" si="524"/>
        <v>1.42</v>
      </c>
      <c r="AF735" s="3" t="str">
        <f t="shared" si="525"/>
        <v>-</v>
      </c>
      <c r="AG735" s="3">
        <f t="shared" si="526"/>
        <v>176.16</v>
      </c>
      <c r="AH735" s="3">
        <f t="shared" si="527"/>
        <v>58.32</v>
      </c>
      <c r="AI735" s="3">
        <f t="shared" si="528"/>
        <v>1.0794999999999999</v>
      </c>
      <c r="AJ735" s="85"/>
      <c r="AK735" s="3" t="str">
        <f t="shared" si="529"/>
        <v>1.42</v>
      </c>
      <c r="AL735" s="3" t="str">
        <f t="shared" si="530"/>
        <v>-</v>
      </c>
      <c r="AM735" s="3">
        <f t="shared" si="531"/>
        <v>176.16</v>
      </c>
      <c r="AN735" s="3">
        <f t="shared" si="532"/>
        <v>58.32</v>
      </c>
      <c r="AO735" s="3">
        <f t="shared" si="533"/>
        <v>0.86359999999999992</v>
      </c>
      <c r="AP735" s="85"/>
      <c r="AQ735" s="3" t="str">
        <f t="shared" si="534"/>
        <v>1.42</v>
      </c>
      <c r="AR735" s="3" t="str">
        <f t="shared" si="535"/>
        <v>-</v>
      </c>
      <c r="AS735" s="3">
        <f t="shared" si="536"/>
        <v>176.16</v>
      </c>
      <c r="AT735" s="3">
        <f t="shared" si="537"/>
        <v>58.32</v>
      </c>
      <c r="AU735" s="3">
        <f t="shared" si="538"/>
        <v>0.64769999999999994</v>
      </c>
      <c r="AV735" s="85"/>
      <c r="AW735" s="3" t="str">
        <f t="shared" si="539"/>
        <v>1.42</v>
      </c>
      <c r="AX735" s="3" t="str">
        <f t="shared" si="540"/>
        <v>-</v>
      </c>
      <c r="AY735" s="3">
        <f t="shared" si="541"/>
        <v>176.16</v>
      </c>
      <c r="AZ735" s="3">
        <f t="shared" si="542"/>
        <v>58.32</v>
      </c>
      <c r="BA735" s="3">
        <f t="shared" si="543"/>
        <v>0.43179999999999996</v>
      </c>
      <c r="BB735" s="85"/>
      <c r="BC735" s="3" t="str">
        <f t="shared" si="544"/>
        <v>1.42</v>
      </c>
      <c r="BD735" s="3" t="str">
        <f t="shared" si="545"/>
        <v>-</v>
      </c>
      <c r="BE735" s="3">
        <f t="shared" si="546"/>
        <v>176.16</v>
      </c>
      <c r="BF735" s="3">
        <f t="shared" si="547"/>
        <v>58.32</v>
      </c>
      <c r="BG735" s="3">
        <f t="shared" si="548"/>
        <v>0.21589999999999998</v>
      </c>
    </row>
    <row r="736" spans="1:59" x14ac:dyDescent="0.3">
      <c r="A736" s="1" t="str">
        <f>'Forward collapse simulation'!B746</f>
        <v>1.42</v>
      </c>
      <c r="B736" s="37" t="str">
        <f>IF('Forward collapse simulation'!C746="","-",'Forward collapse simulation'!C746)</f>
        <v>-</v>
      </c>
      <c r="C736" s="85">
        <f>'Forward collapse simulation'!E746</f>
        <v>175.27</v>
      </c>
      <c r="D736" s="85">
        <f>'Forward collapse simulation'!F746</f>
        <v>50.4</v>
      </c>
      <c r="E736" s="85">
        <f>'Forward collapse simulation'!D746</f>
        <v>1.694</v>
      </c>
      <c r="F736" s="85"/>
      <c r="G736" s="3" t="str">
        <f t="shared" si="504"/>
        <v>1.42</v>
      </c>
      <c r="H736" s="3" t="str">
        <f t="shared" si="505"/>
        <v>-</v>
      </c>
      <c r="I736" s="3">
        <f t="shared" si="506"/>
        <v>175.27</v>
      </c>
      <c r="J736" s="3">
        <f t="shared" si="507"/>
        <v>50.4</v>
      </c>
      <c r="K736" s="3">
        <f t="shared" si="508"/>
        <v>1.5246</v>
      </c>
      <c r="L736" s="85"/>
      <c r="M736" s="3" t="str">
        <f t="shared" si="509"/>
        <v>1.42</v>
      </c>
      <c r="N736" s="3" t="str">
        <f t="shared" si="510"/>
        <v>-</v>
      </c>
      <c r="O736" s="3">
        <f t="shared" si="511"/>
        <v>175.27</v>
      </c>
      <c r="P736" s="3">
        <f t="shared" si="512"/>
        <v>50.4</v>
      </c>
      <c r="Q736" s="3">
        <f t="shared" si="513"/>
        <v>1.3552</v>
      </c>
      <c r="R736" s="85"/>
      <c r="S736" s="3" t="str">
        <f t="shared" si="514"/>
        <v>1.42</v>
      </c>
      <c r="T736" s="3" t="str">
        <f t="shared" si="515"/>
        <v>-</v>
      </c>
      <c r="U736" s="3">
        <f t="shared" si="516"/>
        <v>175.27</v>
      </c>
      <c r="V736" s="3">
        <f t="shared" si="517"/>
        <v>50.4</v>
      </c>
      <c r="W736" s="3">
        <f t="shared" si="518"/>
        <v>1.1858</v>
      </c>
      <c r="X736" s="85"/>
      <c r="Y736" s="3" t="str">
        <f t="shared" si="519"/>
        <v>1.42</v>
      </c>
      <c r="Z736" s="3" t="str">
        <f t="shared" si="520"/>
        <v>-</v>
      </c>
      <c r="AA736" s="3">
        <f t="shared" si="521"/>
        <v>175.27</v>
      </c>
      <c r="AB736" s="3">
        <f t="shared" si="522"/>
        <v>50.4</v>
      </c>
      <c r="AC736" s="3">
        <f t="shared" si="523"/>
        <v>1.0164</v>
      </c>
      <c r="AD736" s="85"/>
      <c r="AE736" s="3" t="str">
        <f t="shared" si="524"/>
        <v>1.42</v>
      </c>
      <c r="AF736" s="3" t="str">
        <f t="shared" si="525"/>
        <v>-</v>
      </c>
      <c r="AG736" s="3">
        <f t="shared" si="526"/>
        <v>175.27</v>
      </c>
      <c r="AH736" s="3">
        <f t="shared" si="527"/>
        <v>50.4</v>
      </c>
      <c r="AI736" s="3">
        <f t="shared" si="528"/>
        <v>0.84699999999999998</v>
      </c>
      <c r="AJ736" s="85"/>
      <c r="AK736" s="3" t="str">
        <f t="shared" si="529"/>
        <v>1.42</v>
      </c>
      <c r="AL736" s="3" t="str">
        <f t="shared" si="530"/>
        <v>-</v>
      </c>
      <c r="AM736" s="3">
        <f t="shared" si="531"/>
        <v>175.27</v>
      </c>
      <c r="AN736" s="3">
        <f t="shared" si="532"/>
        <v>50.4</v>
      </c>
      <c r="AO736" s="3">
        <f t="shared" si="533"/>
        <v>0.67759999999999998</v>
      </c>
      <c r="AP736" s="85"/>
      <c r="AQ736" s="3" t="str">
        <f t="shared" si="534"/>
        <v>1.42</v>
      </c>
      <c r="AR736" s="3" t="str">
        <f t="shared" si="535"/>
        <v>-</v>
      </c>
      <c r="AS736" s="3">
        <f t="shared" si="536"/>
        <v>175.27</v>
      </c>
      <c r="AT736" s="3">
        <f t="shared" si="537"/>
        <v>50.4</v>
      </c>
      <c r="AU736" s="3">
        <f t="shared" si="538"/>
        <v>0.50819999999999999</v>
      </c>
      <c r="AV736" s="85"/>
      <c r="AW736" s="3" t="str">
        <f t="shared" si="539"/>
        <v>1.42</v>
      </c>
      <c r="AX736" s="3" t="str">
        <f t="shared" si="540"/>
        <v>-</v>
      </c>
      <c r="AY736" s="3">
        <f t="shared" si="541"/>
        <v>175.27</v>
      </c>
      <c r="AZ736" s="3">
        <f t="shared" si="542"/>
        <v>50.4</v>
      </c>
      <c r="BA736" s="3">
        <f t="shared" si="543"/>
        <v>0.33879999999999999</v>
      </c>
      <c r="BB736" s="85"/>
      <c r="BC736" s="3" t="str">
        <f t="shared" si="544"/>
        <v>1.42</v>
      </c>
      <c r="BD736" s="3" t="str">
        <f t="shared" si="545"/>
        <v>-</v>
      </c>
      <c r="BE736" s="3">
        <f t="shared" si="546"/>
        <v>175.27</v>
      </c>
      <c r="BF736" s="3">
        <f t="shared" si="547"/>
        <v>50.4</v>
      </c>
      <c r="BG736" s="3">
        <f t="shared" si="548"/>
        <v>0.1694</v>
      </c>
    </row>
    <row r="737" spans="1:59" x14ac:dyDescent="0.3">
      <c r="A737" s="1" t="str">
        <f>'Forward collapse simulation'!B747</f>
        <v>1.42</v>
      </c>
      <c r="B737" s="37" t="str">
        <f>IF('Forward collapse simulation'!C747="","-",'Forward collapse simulation'!C747)</f>
        <v>-</v>
      </c>
      <c r="C737" s="85">
        <f>'Forward collapse simulation'!E747</f>
        <v>171.69</v>
      </c>
      <c r="D737" s="85">
        <f>'Forward collapse simulation'!F747</f>
        <v>39.299999999999997</v>
      </c>
      <c r="E737" s="85">
        <f>'Forward collapse simulation'!D747</f>
        <v>1.4670000000000001</v>
      </c>
      <c r="F737" s="85"/>
      <c r="G737" s="3" t="str">
        <f t="shared" si="504"/>
        <v>1.42</v>
      </c>
      <c r="H737" s="3" t="str">
        <f t="shared" si="505"/>
        <v>-</v>
      </c>
      <c r="I737" s="3">
        <f t="shared" si="506"/>
        <v>171.69</v>
      </c>
      <c r="J737" s="3">
        <f t="shared" si="507"/>
        <v>39.299999999999997</v>
      </c>
      <c r="K737" s="3">
        <f t="shared" si="508"/>
        <v>1.3203</v>
      </c>
      <c r="L737" s="85"/>
      <c r="M737" s="3" t="str">
        <f t="shared" si="509"/>
        <v>1.42</v>
      </c>
      <c r="N737" s="3" t="str">
        <f t="shared" si="510"/>
        <v>-</v>
      </c>
      <c r="O737" s="3">
        <f t="shared" si="511"/>
        <v>171.69</v>
      </c>
      <c r="P737" s="3">
        <f t="shared" si="512"/>
        <v>39.299999999999997</v>
      </c>
      <c r="Q737" s="3">
        <f t="shared" si="513"/>
        <v>1.1736000000000002</v>
      </c>
      <c r="R737" s="85"/>
      <c r="S737" s="3" t="str">
        <f t="shared" si="514"/>
        <v>1.42</v>
      </c>
      <c r="T737" s="3" t="str">
        <f t="shared" si="515"/>
        <v>-</v>
      </c>
      <c r="U737" s="3">
        <f t="shared" si="516"/>
        <v>171.69</v>
      </c>
      <c r="V737" s="3">
        <f t="shared" si="517"/>
        <v>39.299999999999997</v>
      </c>
      <c r="W737" s="3">
        <f t="shared" si="518"/>
        <v>1.0268999999999999</v>
      </c>
      <c r="X737" s="85"/>
      <c r="Y737" s="3" t="str">
        <f t="shared" si="519"/>
        <v>1.42</v>
      </c>
      <c r="Z737" s="3" t="str">
        <f t="shared" si="520"/>
        <v>-</v>
      </c>
      <c r="AA737" s="3">
        <f t="shared" si="521"/>
        <v>171.69</v>
      </c>
      <c r="AB737" s="3">
        <f t="shared" si="522"/>
        <v>39.299999999999997</v>
      </c>
      <c r="AC737" s="3">
        <f t="shared" si="523"/>
        <v>0.88019999999999998</v>
      </c>
      <c r="AD737" s="85"/>
      <c r="AE737" s="3" t="str">
        <f t="shared" si="524"/>
        <v>1.42</v>
      </c>
      <c r="AF737" s="3" t="str">
        <f t="shared" si="525"/>
        <v>-</v>
      </c>
      <c r="AG737" s="3">
        <f t="shared" si="526"/>
        <v>171.69</v>
      </c>
      <c r="AH737" s="3">
        <f t="shared" si="527"/>
        <v>39.299999999999997</v>
      </c>
      <c r="AI737" s="3">
        <f t="shared" si="528"/>
        <v>0.73350000000000004</v>
      </c>
      <c r="AJ737" s="85"/>
      <c r="AK737" s="3" t="str">
        <f t="shared" si="529"/>
        <v>1.42</v>
      </c>
      <c r="AL737" s="3" t="str">
        <f t="shared" si="530"/>
        <v>-</v>
      </c>
      <c r="AM737" s="3">
        <f t="shared" si="531"/>
        <v>171.69</v>
      </c>
      <c r="AN737" s="3">
        <f t="shared" si="532"/>
        <v>39.299999999999997</v>
      </c>
      <c r="AO737" s="3">
        <f t="shared" si="533"/>
        <v>0.5868000000000001</v>
      </c>
      <c r="AP737" s="85"/>
      <c r="AQ737" s="3" t="str">
        <f t="shared" si="534"/>
        <v>1.42</v>
      </c>
      <c r="AR737" s="3" t="str">
        <f t="shared" si="535"/>
        <v>-</v>
      </c>
      <c r="AS737" s="3">
        <f t="shared" si="536"/>
        <v>171.69</v>
      </c>
      <c r="AT737" s="3">
        <f t="shared" si="537"/>
        <v>39.299999999999997</v>
      </c>
      <c r="AU737" s="3">
        <f t="shared" si="538"/>
        <v>0.44009999999999999</v>
      </c>
      <c r="AV737" s="85"/>
      <c r="AW737" s="3" t="str">
        <f t="shared" si="539"/>
        <v>1.42</v>
      </c>
      <c r="AX737" s="3" t="str">
        <f t="shared" si="540"/>
        <v>-</v>
      </c>
      <c r="AY737" s="3">
        <f t="shared" si="541"/>
        <v>171.69</v>
      </c>
      <c r="AZ737" s="3">
        <f t="shared" si="542"/>
        <v>39.299999999999997</v>
      </c>
      <c r="BA737" s="3">
        <f t="shared" si="543"/>
        <v>0.29340000000000005</v>
      </c>
      <c r="BB737" s="85"/>
      <c r="BC737" s="3" t="str">
        <f t="shared" si="544"/>
        <v>1.42</v>
      </c>
      <c r="BD737" s="3" t="str">
        <f t="shared" si="545"/>
        <v>-</v>
      </c>
      <c r="BE737" s="3">
        <f t="shared" si="546"/>
        <v>171.69</v>
      </c>
      <c r="BF737" s="3">
        <f t="shared" si="547"/>
        <v>39.299999999999997</v>
      </c>
      <c r="BG737" s="3">
        <f t="shared" si="548"/>
        <v>0.14670000000000002</v>
      </c>
    </row>
    <row r="738" spans="1:59" x14ac:dyDescent="0.3">
      <c r="A738" s="1" t="str">
        <f>'Forward collapse simulation'!B748</f>
        <v>1.42</v>
      </c>
      <c r="B738" s="37" t="str">
        <f>IF('Forward collapse simulation'!C748="","-",'Forward collapse simulation'!C748)</f>
        <v>-</v>
      </c>
      <c r="C738" s="85">
        <f>'Forward collapse simulation'!E748</f>
        <v>170.36</v>
      </c>
      <c r="D738" s="85">
        <f>'Forward collapse simulation'!F748</f>
        <v>23.29</v>
      </c>
      <c r="E738" s="85">
        <f>'Forward collapse simulation'!D748</f>
        <v>1.333</v>
      </c>
      <c r="F738" s="85"/>
      <c r="G738" s="3" t="str">
        <f t="shared" si="504"/>
        <v>1.42</v>
      </c>
      <c r="H738" s="3" t="str">
        <f t="shared" si="505"/>
        <v>-</v>
      </c>
      <c r="I738" s="3">
        <f t="shared" si="506"/>
        <v>170.36</v>
      </c>
      <c r="J738" s="3">
        <f t="shared" si="507"/>
        <v>23.29</v>
      </c>
      <c r="K738" s="3">
        <f t="shared" si="508"/>
        <v>1.1997</v>
      </c>
      <c r="L738" s="85"/>
      <c r="M738" s="3" t="str">
        <f t="shared" si="509"/>
        <v>1.42</v>
      </c>
      <c r="N738" s="3" t="str">
        <f t="shared" si="510"/>
        <v>-</v>
      </c>
      <c r="O738" s="3">
        <f t="shared" si="511"/>
        <v>170.36</v>
      </c>
      <c r="P738" s="3">
        <f t="shared" si="512"/>
        <v>23.29</v>
      </c>
      <c r="Q738" s="3">
        <f t="shared" si="513"/>
        <v>1.0664</v>
      </c>
      <c r="R738" s="85"/>
      <c r="S738" s="3" t="str">
        <f t="shared" si="514"/>
        <v>1.42</v>
      </c>
      <c r="T738" s="3" t="str">
        <f t="shared" si="515"/>
        <v>-</v>
      </c>
      <c r="U738" s="3">
        <f t="shared" si="516"/>
        <v>170.36</v>
      </c>
      <c r="V738" s="3">
        <f t="shared" si="517"/>
        <v>23.29</v>
      </c>
      <c r="W738" s="3">
        <f t="shared" si="518"/>
        <v>0.93309999999999993</v>
      </c>
      <c r="X738" s="85"/>
      <c r="Y738" s="3" t="str">
        <f t="shared" si="519"/>
        <v>1.42</v>
      </c>
      <c r="Z738" s="3" t="str">
        <f t="shared" si="520"/>
        <v>-</v>
      </c>
      <c r="AA738" s="3">
        <f t="shared" si="521"/>
        <v>170.36</v>
      </c>
      <c r="AB738" s="3">
        <f t="shared" si="522"/>
        <v>23.29</v>
      </c>
      <c r="AC738" s="3">
        <f t="shared" si="523"/>
        <v>0.79979999999999996</v>
      </c>
      <c r="AD738" s="85"/>
      <c r="AE738" s="3" t="str">
        <f t="shared" si="524"/>
        <v>1.42</v>
      </c>
      <c r="AF738" s="3" t="str">
        <f t="shared" si="525"/>
        <v>-</v>
      </c>
      <c r="AG738" s="3">
        <f t="shared" si="526"/>
        <v>170.36</v>
      </c>
      <c r="AH738" s="3">
        <f t="shared" si="527"/>
        <v>23.29</v>
      </c>
      <c r="AI738" s="3">
        <f t="shared" si="528"/>
        <v>0.66649999999999998</v>
      </c>
      <c r="AJ738" s="85"/>
      <c r="AK738" s="3" t="str">
        <f t="shared" si="529"/>
        <v>1.42</v>
      </c>
      <c r="AL738" s="3" t="str">
        <f t="shared" si="530"/>
        <v>-</v>
      </c>
      <c r="AM738" s="3">
        <f t="shared" si="531"/>
        <v>170.36</v>
      </c>
      <c r="AN738" s="3">
        <f t="shared" si="532"/>
        <v>23.29</v>
      </c>
      <c r="AO738" s="3">
        <f t="shared" si="533"/>
        <v>0.53320000000000001</v>
      </c>
      <c r="AP738" s="85"/>
      <c r="AQ738" s="3" t="str">
        <f t="shared" si="534"/>
        <v>1.42</v>
      </c>
      <c r="AR738" s="3" t="str">
        <f t="shared" si="535"/>
        <v>-</v>
      </c>
      <c r="AS738" s="3">
        <f t="shared" si="536"/>
        <v>170.36</v>
      </c>
      <c r="AT738" s="3">
        <f t="shared" si="537"/>
        <v>23.29</v>
      </c>
      <c r="AU738" s="3">
        <f t="shared" si="538"/>
        <v>0.39989999999999998</v>
      </c>
      <c r="AV738" s="85"/>
      <c r="AW738" s="3" t="str">
        <f t="shared" si="539"/>
        <v>1.42</v>
      </c>
      <c r="AX738" s="3" t="str">
        <f t="shared" si="540"/>
        <v>-</v>
      </c>
      <c r="AY738" s="3">
        <f t="shared" si="541"/>
        <v>170.36</v>
      </c>
      <c r="AZ738" s="3">
        <f t="shared" si="542"/>
        <v>23.29</v>
      </c>
      <c r="BA738" s="3">
        <f t="shared" si="543"/>
        <v>0.2666</v>
      </c>
      <c r="BB738" s="85"/>
      <c r="BC738" s="3" t="str">
        <f t="shared" si="544"/>
        <v>1.42</v>
      </c>
      <c r="BD738" s="3" t="str">
        <f t="shared" si="545"/>
        <v>-</v>
      </c>
      <c r="BE738" s="3">
        <f t="shared" si="546"/>
        <v>170.36</v>
      </c>
      <c r="BF738" s="3">
        <f t="shared" si="547"/>
        <v>23.29</v>
      </c>
      <c r="BG738" s="3">
        <f t="shared" si="548"/>
        <v>0.1333</v>
      </c>
    </row>
    <row r="739" spans="1:59" x14ac:dyDescent="0.3">
      <c r="A739" s="1" t="str">
        <f>'Forward collapse simulation'!B749</f>
        <v>1.42</v>
      </c>
      <c r="B739" s="37" t="str">
        <f>IF('Forward collapse simulation'!C749="","-",'Forward collapse simulation'!C749)</f>
        <v>-</v>
      </c>
      <c r="C739" s="85">
        <f>'Forward collapse simulation'!E749</f>
        <v>169.43</v>
      </c>
      <c r="D739" s="85">
        <f>'Forward collapse simulation'!F749</f>
        <v>6.01</v>
      </c>
      <c r="E739" s="85">
        <f>'Forward collapse simulation'!D749</f>
        <v>2.226</v>
      </c>
      <c r="F739" s="85"/>
      <c r="G739" s="3" t="str">
        <f t="shared" si="504"/>
        <v>1.42</v>
      </c>
      <c r="H739" s="3" t="str">
        <f t="shared" si="505"/>
        <v>-</v>
      </c>
      <c r="I739" s="3">
        <f t="shared" si="506"/>
        <v>169.43</v>
      </c>
      <c r="J739" s="3">
        <f t="shared" si="507"/>
        <v>6.01</v>
      </c>
      <c r="K739" s="3">
        <f t="shared" si="508"/>
        <v>2.0034000000000001</v>
      </c>
      <c r="L739" s="85"/>
      <c r="M739" s="3" t="str">
        <f t="shared" si="509"/>
        <v>1.42</v>
      </c>
      <c r="N739" s="3" t="str">
        <f t="shared" si="510"/>
        <v>-</v>
      </c>
      <c r="O739" s="3">
        <f t="shared" si="511"/>
        <v>169.43</v>
      </c>
      <c r="P739" s="3">
        <f t="shared" si="512"/>
        <v>6.01</v>
      </c>
      <c r="Q739" s="3">
        <f t="shared" si="513"/>
        <v>1.7808000000000002</v>
      </c>
      <c r="R739" s="85"/>
      <c r="S739" s="3" t="str">
        <f t="shared" si="514"/>
        <v>1.42</v>
      </c>
      <c r="T739" s="3" t="str">
        <f t="shared" si="515"/>
        <v>-</v>
      </c>
      <c r="U739" s="3">
        <f t="shared" si="516"/>
        <v>169.43</v>
      </c>
      <c r="V739" s="3">
        <f t="shared" si="517"/>
        <v>6.01</v>
      </c>
      <c r="W739" s="3">
        <f t="shared" si="518"/>
        <v>1.5581999999999998</v>
      </c>
      <c r="X739" s="85"/>
      <c r="Y739" s="3" t="str">
        <f t="shared" si="519"/>
        <v>1.42</v>
      </c>
      <c r="Z739" s="3" t="str">
        <f t="shared" si="520"/>
        <v>-</v>
      </c>
      <c r="AA739" s="3">
        <f t="shared" si="521"/>
        <v>169.43</v>
      </c>
      <c r="AB739" s="3">
        <f t="shared" si="522"/>
        <v>6.01</v>
      </c>
      <c r="AC739" s="3">
        <f t="shared" si="523"/>
        <v>1.3355999999999999</v>
      </c>
      <c r="AD739" s="85"/>
      <c r="AE739" s="3" t="str">
        <f t="shared" si="524"/>
        <v>1.42</v>
      </c>
      <c r="AF739" s="3" t="str">
        <f t="shared" si="525"/>
        <v>-</v>
      </c>
      <c r="AG739" s="3">
        <f t="shared" si="526"/>
        <v>169.43</v>
      </c>
      <c r="AH739" s="3">
        <f t="shared" si="527"/>
        <v>6.01</v>
      </c>
      <c r="AI739" s="3">
        <f t="shared" si="528"/>
        <v>1.113</v>
      </c>
      <c r="AJ739" s="85"/>
      <c r="AK739" s="3" t="str">
        <f t="shared" si="529"/>
        <v>1.42</v>
      </c>
      <c r="AL739" s="3" t="str">
        <f t="shared" si="530"/>
        <v>-</v>
      </c>
      <c r="AM739" s="3">
        <f t="shared" si="531"/>
        <v>169.43</v>
      </c>
      <c r="AN739" s="3">
        <f t="shared" si="532"/>
        <v>6.01</v>
      </c>
      <c r="AO739" s="3">
        <f t="shared" si="533"/>
        <v>0.89040000000000008</v>
      </c>
      <c r="AP739" s="85"/>
      <c r="AQ739" s="3" t="str">
        <f t="shared" si="534"/>
        <v>1.42</v>
      </c>
      <c r="AR739" s="3" t="str">
        <f t="shared" si="535"/>
        <v>-</v>
      </c>
      <c r="AS739" s="3">
        <f t="shared" si="536"/>
        <v>169.43</v>
      </c>
      <c r="AT739" s="3">
        <f t="shared" si="537"/>
        <v>6.01</v>
      </c>
      <c r="AU739" s="3">
        <f t="shared" si="538"/>
        <v>0.66779999999999995</v>
      </c>
      <c r="AV739" s="85"/>
      <c r="AW739" s="3" t="str">
        <f t="shared" si="539"/>
        <v>1.42</v>
      </c>
      <c r="AX739" s="3" t="str">
        <f t="shared" si="540"/>
        <v>-</v>
      </c>
      <c r="AY739" s="3">
        <f t="shared" si="541"/>
        <v>169.43</v>
      </c>
      <c r="AZ739" s="3">
        <f t="shared" si="542"/>
        <v>6.01</v>
      </c>
      <c r="BA739" s="3">
        <f t="shared" si="543"/>
        <v>0.44520000000000004</v>
      </c>
      <c r="BB739" s="85"/>
      <c r="BC739" s="3" t="str">
        <f t="shared" si="544"/>
        <v>1.42</v>
      </c>
      <c r="BD739" s="3" t="str">
        <f t="shared" si="545"/>
        <v>-</v>
      </c>
      <c r="BE739" s="3">
        <f t="shared" si="546"/>
        <v>169.43</v>
      </c>
      <c r="BF739" s="3">
        <f t="shared" si="547"/>
        <v>6.01</v>
      </c>
      <c r="BG739" s="3">
        <f t="shared" si="548"/>
        <v>0.22260000000000002</v>
      </c>
    </row>
    <row r="740" spans="1:59" x14ac:dyDescent="0.3">
      <c r="A740" s="1" t="str">
        <f>'Forward collapse simulation'!B750</f>
        <v>1.42</v>
      </c>
      <c r="B740" s="37" t="str">
        <f>IF('Forward collapse simulation'!C750="","-",'Forward collapse simulation'!C750)</f>
        <v>-</v>
      </c>
      <c r="C740" s="85">
        <f>'Forward collapse simulation'!E750</f>
        <v>168.02</v>
      </c>
      <c r="D740" s="85">
        <f>'Forward collapse simulation'!F750</f>
        <v>1.35</v>
      </c>
      <c r="E740" s="85">
        <f>'Forward collapse simulation'!D750</f>
        <v>2.2559999999999998</v>
      </c>
      <c r="F740" s="85"/>
      <c r="G740" s="3" t="str">
        <f t="shared" si="504"/>
        <v>1.42</v>
      </c>
      <c r="H740" s="3" t="str">
        <f t="shared" si="505"/>
        <v>-</v>
      </c>
      <c r="I740" s="3">
        <f t="shared" si="506"/>
        <v>168.02</v>
      </c>
      <c r="J740" s="3">
        <f t="shared" si="507"/>
        <v>1.35</v>
      </c>
      <c r="K740" s="3">
        <f t="shared" si="508"/>
        <v>2.0303999999999998</v>
      </c>
      <c r="L740" s="85"/>
      <c r="M740" s="3" t="str">
        <f t="shared" si="509"/>
        <v>1.42</v>
      </c>
      <c r="N740" s="3" t="str">
        <f t="shared" si="510"/>
        <v>-</v>
      </c>
      <c r="O740" s="3">
        <f t="shared" si="511"/>
        <v>168.02</v>
      </c>
      <c r="P740" s="3">
        <f t="shared" si="512"/>
        <v>1.35</v>
      </c>
      <c r="Q740" s="3">
        <f t="shared" si="513"/>
        <v>1.8048</v>
      </c>
      <c r="R740" s="85"/>
      <c r="S740" s="3" t="str">
        <f t="shared" si="514"/>
        <v>1.42</v>
      </c>
      <c r="T740" s="3" t="str">
        <f t="shared" si="515"/>
        <v>-</v>
      </c>
      <c r="U740" s="3">
        <f t="shared" si="516"/>
        <v>168.02</v>
      </c>
      <c r="V740" s="3">
        <f t="shared" si="517"/>
        <v>1.35</v>
      </c>
      <c r="W740" s="3">
        <f t="shared" si="518"/>
        <v>1.5791999999999997</v>
      </c>
      <c r="X740" s="85"/>
      <c r="Y740" s="3" t="str">
        <f t="shared" si="519"/>
        <v>1.42</v>
      </c>
      <c r="Z740" s="3" t="str">
        <f t="shared" si="520"/>
        <v>-</v>
      </c>
      <c r="AA740" s="3">
        <f t="shared" si="521"/>
        <v>168.02</v>
      </c>
      <c r="AB740" s="3">
        <f t="shared" si="522"/>
        <v>1.35</v>
      </c>
      <c r="AC740" s="3">
        <f t="shared" si="523"/>
        <v>1.3535999999999999</v>
      </c>
      <c r="AD740" s="85"/>
      <c r="AE740" s="3" t="str">
        <f t="shared" si="524"/>
        <v>1.42</v>
      </c>
      <c r="AF740" s="3" t="str">
        <f t="shared" si="525"/>
        <v>-</v>
      </c>
      <c r="AG740" s="3">
        <f t="shared" si="526"/>
        <v>168.02</v>
      </c>
      <c r="AH740" s="3">
        <f t="shared" si="527"/>
        <v>1.35</v>
      </c>
      <c r="AI740" s="3">
        <f t="shared" si="528"/>
        <v>1.1279999999999999</v>
      </c>
      <c r="AJ740" s="85"/>
      <c r="AK740" s="3" t="str">
        <f t="shared" si="529"/>
        <v>1.42</v>
      </c>
      <c r="AL740" s="3" t="str">
        <f t="shared" si="530"/>
        <v>-</v>
      </c>
      <c r="AM740" s="3">
        <f t="shared" si="531"/>
        <v>168.02</v>
      </c>
      <c r="AN740" s="3">
        <f t="shared" si="532"/>
        <v>1.35</v>
      </c>
      <c r="AO740" s="3">
        <f t="shared" si="533"/>
        <v>0.90239999999999998</v>
      </c>
      <c r="AP740" s="85"/>
      <c r="AQ740" s="3" t="str">
        <f t="shared" si="534"/>
        <v>1.42</v>
      </c>
      <c r="AR740" s="3" t="str">
        <f t="shared" si="535"/>
        <v>-</v>
      </c>
      <c r="AS740" s="3">
        <f t="shared" si="536"/>
        <v>168.02</v>
      </c>
      <c r="AT740" s="3">
        <f t="shared" si="537"/>
        <v>1.35</v>
      </c>
      <c r="AU740" s="3">
        <f t="shared" si="538"/>
        <v>0.67679999999999996</v>
      </c>
      <c r="AV740" s="85"/>
      <c r="AW740" s="3" t="str">
        <f t="shared" si="539"/>
        <v>1.42</v>
      </c>
      <c r="AX740" s="3" t="str">
        <f t="shared" si="540"/>
        <v>-</v>
      </c>
      <c r="AY740" s="3">
        <f t="shared" si="541"/>
        <v>168.02</v>
      </c>
      <c r="AZ740" s="3">
        <f t="shared" si="542"/>
        <v>1.35</v>
      </c>
      <c r="BA740" s="3">
        <f t="shared" si="543"/>
        <v>0.45119999999999999</v>
      </c>
      <c r="BB740" s="85"/>
      <c r="BC740" s="3" t="str">
        <f t="shared" si="544"/>
        <v>1.42</v>
      </c>
      <c r="BD740" s="3" t="str">
        <f t="shared" si="545"/>
        <v>-</v>
      </c>
      <c r="BE740" s="3">
        <f t="shared" si="546"/>
        <v>168.02</v>
      </c>
      <c r="BF740" s="3">
        <f t="shared" si="547"/>
        <v>1.35</v>
      </c>
      <c r="BG740" s="3">
        <f t="shared" si="548"/>
        <v>0.22559999999999999</v>
      </c>
    </row>
    <row r="741" spans="1:59" x14ac:dyDescent="0.3">
      <c r="A741" s="1" t="str">
        <f>'Forward collapse simulation'!B751</f>
        <v>1.42</v>
      </c>
      <c r="B741" s="37" t="str">
        <f>IF('Forward collapse simulation'!C751="","-",'Forward collapse simulation'!C751)</f>
        <v>-</v>
      </c>
      <c r="C741" s="85">
        <f>'Forward collapse simulation'!E751</f>
        <v>168.8</v>
      </c>
      <c r="D741" s="85">
        <f>'Forward collapse simulation'!F751</f>
        <v>-4.67</v>
      </c>
      <c r="E741" s="85">
        <f>'Forward collapse simulation'!D751</f>
        <v>1.9790000000000001</v>
      </c>
      <c r="F741" s="85"/>
      <c r="G741" s="3" t="str">
        <f t="shared" si="504"/>
        <v>1.42</v>
      </c>
      <c r="H741" s="3" t="str">
        <f t="shared" si="505"/>
        <v>-</v>
      </c>
      <c r="I741" s="3">
        <f t="shared" si="506"/>
        <v>168.8</v>
      </c>
      <c r="J741" s="3">
        <f t="shared" si="507"/>
        <v>-4.67</v>
      </c>
      <c r="K741" s="3">
        <f t="shared" si="508"/>
        <v>1.7811000000000001</v>
      </c>
      <c r="L741" s="85"/>
      <c r="M741" s="3" t="str">
        <f t="shared" si="509"/>
        <v>1.42</v>
      </c>
      <c r="N741" s="3" t="str">
        <f t="shared" si="510"/>
        <v>-</v>
      </c>
      <c r="O741" s="3">
        <f t="shared" si="511"/>
        <v>168.8</v>
      </c>
      <c r="P741" s="3">
        <f t="shared" si="512"/>
        <v>-4.67</v>
      </c>
      <c r="Q741" s="3">
        <f t="shared" si="513"/>
        <v>1.5832000000000002</v>
      </c>
      <c r="R741" s="85"/>
      <c r="S741" s="3" t="str">
        <f t="shared" si="514"/>
        <v>1.42</v>
      </c>
      <c r="T741" s="3" t="str">
        <f t="shared" si="515"/>
        <v>-</v>
      </c>
      <c r="U741" s="3">
        <f t="shared" si="516"/>
        <v>168.8</v>
      </c>
      <c r="V741" s="3">
        <f t="shared" si="517"/>
        <v>-4.67</v>
      </c>
      <c r="W741" s="3">
        <f t="shared" si="518"/>
        <v>1.3853</v>
      </c>
      <c r="X741" s="85"/>
      <c r="Y741" s="3" t="str">
        <f t="shared" si="519"/>
        <v>1.42</v>
      </c>
      <c r="Z741" s="3" t="str">
        <f t="shared" si="520"/>
        <v>-</v>
      </c>
      <c r="AA741" s="3">
        <f t="shared" si="521"/>
        <v>168.8</v>
      </c>
      <c r="AB741" s="3">
        <f t="shared" si="522"/>
        <v>-4.67</v>
      </c>
      <c r="AC741" s="3">
        <f t="shared" si="523"/>
        <v>1.1874</v>
      </c>
      <c r="AD741" s="85"/>
      <c r="AE741" s="3" t="str">
        <f t="shared" si="524"/>
        <v>1.42</v>
      </c>
      <c r="AF741" s="3" t="str">
        <f t="shared" si="525"/>
        <v>-</v>
      </c>
      <c r="AG741" s="3">
        <f t="shared" si="526"/>
        <v>168.8</v>
      </c>
      <c r="AH741" s="3">
        <f t="shared" si="527"/>
        <v>-4.67</v>
      </c>
      <c r="AI741" s="3">
        <f t="shared" si="528"/>
        <v>0.98950000000000005</v>
      </c>
      <c r="AJ741" s="85"/>
      <c r="AK741" s="3" t="str">
        <f t="shared" si="529"/>
        <v>1.42</v>
      </c>
      <c r="AL741" s="3" t="str">
        <f t="shared" si="530"/>
        <v>-</v>
      </c>
      <c r="AM741" s="3">
        <f t="shared" si="531"/>
        <v>168.8</v>
      </c>
      <c r="AN741" s="3">
        <f t="shared" si="532"/>
        <v>-4.67</v>
      </c>
      <c r="AO741" s="3">
        <f t="shared" si="533"/>
        <v>0.79160000000000008</v>
      </c>
      <c r="AP741" s="85"/>
      <c r="AQ741" s="3" t="str">
        <f t="shared" si="534"/>
        <v>1.42</v>
      </c>
      <c r="AR741" s="3" t="str">
        <f t="shared" si="535"/>
        <v>-</v>
      </c>
      <c r="AS741" s="3">
        <f t="shared" si="536"/>
        <v>168.8</v>
      </c>
      <c r="AT741" s="3">
        <f t="shared" si="537"/>
        <v>-4.67</v>
      </c>
      <c r="AU741" s="3">
        <f t="shared" si="538"/>
        <v>0.59370000000000001</v>
      </c>
      <c r="AV741" s="85"/>
      <c r="AW741" s="3" t="str">
        <f t="shared" si="539"/>
        <v>1.42</v>
      </c>
      <c r="AX741" s="3" t="str">
        <f t="shared" si="540"/>
        <v>-</v>
      </c>
      <c r="AY741" s="3">
        <f t="shared" si="541"/>
        <v>168.8</v>
      </c>
      <c r="AZ741" s="3">
        <f t="shared" si="542"/>
        <v>-4.67</v>
      </c>
      <c r="BA741" s="3">
        <f t="shared" si="543"/>
        <v>0.39580000000000004</v>
      </c>
      <c r="BB741" s="85"/>
      <c r="BC741" s="3" t="str">
        <f t="shared" si="544"/>
        <v>1.42</v>
      </c>
      <c r="BD741" s="3" t="str">
        <f t="shared" si="545"/>
        <v>-</v>
      </c>
      <c r="BE741" s="3">
        <f t="shared" si="546"/>
        <v>168.8</v>
      </c>
      <c r="BF741" s="3">
        <f t="shared" si="547"/>
        <v>-4.67</v>
      </c>
      <c r="BG741" s="3">
        <f t="shared" si="548"/>
        <v>0.19790000000000002</v>
      </c>
    </row>
    <row r="742" spans="1:59" x14ac:dyDescent="0.3">
      <c r="A742" s="1" t="str">
        <f>'Forward collapse simulation'!B752</f>
        <v>1.42</v>
      </c>
      <c r="B742" s="37" t="str">
        <f>IF('Forward collapse simulation'!C752="","-",'Forward collapse simulation'!C752)</f>
        <v>-</v>
      </c>
      <c r="C742" s="85">
        <f>'Forward collapse simulation'!E752</f>
        <v>168.57</v>
      </c>
      <c r="D742" s="85">
        <f>'Forward collapse simulation'!F752</f>
        <v>-13.88</v>
      </c>
      <c r="E742" s="85">
        <f>'Forward collapse simulation'!D752</f>
        <v>1.9590000000000001</v>
      </c>
      <c r="F742" s="85"/>
      <c r="G742" s="3" t="str">
        <f t="shared" si="504"/>
        <v>1.42</v>
      </c>
      <c r="H742" s="3" t="str">
        <f t="shared" si="505"/>
        <v>-</v>
      </c>
      <c r="I742" s="3">
        <f t="shared" si="506"/>
        <v>168.57</v>
      </c>
      <c r="J742" s="3">
        <f t="shared" si="507"/>
        <v>-13.88</v>
      </c>
      <c r="K742" s="3">
        <f t="shared" si="508"/>
        <v>1.7631000000000001</v>
      </c>
      <c r="L742" s="85"/>
      <c r="M742" s="3" t="str">
        <f t="shared" si="509"/>
        <v>1.42</v>
      </c>
      <c r="N742" s="3" t="str">
        <f t="shared" si="510"/>
        <v>-</v>
      </c>
      <c r="O742" s="3">
        <f t="shared" si="511"/>
        <v>168.57</v>
      </c>
      <c r="P742" s="3">
        <f t="shared" si="512"/>
        <v>-13.88</v>
      </c>
      <c r="Q742" s="3">
        <f t="shared" si="513"/>
        <v>1.5672000000000001</v>
      </c>
      <c r="R742" s="85"/>
      <c r="S742" s="3" t="str">
        <f t="shared" si="514"/>
        <v>1.42</v>
      </c>
      <c r="T742" s="3" t="str">
        <f t="shared" si="515"/>
        <v>-</v>
      </c>
      <c r="U742" s="3">
        <f t="shared" si="516"/>
        <v>168.57</v>
      </c>
      <c r="V742" s="3">
        <f t="shared" si="517"/>
        <v>-13.88</v>
      </c>
      <c r="W742" s="3">
        <f t="shared" si="518"/>
        <v>1.3713</v>
      </c>
      <c r="X742" s="85"/>
      <c r="Y742" s="3" t="str">
        <f t="shared" si="519"/>
        <v>1.42</v>
      </c>
      <c r="Z742" s="3" t="str">
        <f t="shared" si="520"/>
        <v>-</v>
      </c>
      <c r="AA742" s="3">
        <f t="shared" si="521"/>
        <v>168.57</v>
      </c>
      <c r="AB742" s="3">
        <f t="shared" si="522"/>
        <v>-13.88</v>
      </c>
      <c r="AC742" s="3">
        <f t="shared" si="523"/>
        <v>1.1754</v>
      </c>
      <c r="AD742" s="85"/>
      <c r="AE742" s="3" t="str">
        <f t="shared" si="524"/>
        <v>1.42</v>
      </c>
      <c r="AF742" s="3" t="str">
        <f t="shared" si="525"/>
        <v>-</v>
      </c>
      <c r="AG742" s="3">
        <f t="shared" si="526"/>
        <v>168.57</v>
      </c>
      <c r="AH742" s="3">
        <f t="shared" si="527"/>
        <v>-13.88</v>
      </c>
      <c r="AI742" s="3">
        <f t="shared" si="528"/>
        <v>0.97950000000000004</v>
      </c>
      <c r="AJ742" s="85"/>
      <c r="AK742" s="3" t="str">
        <f t="shared" si="529"/>
        <v>1.42</v>
      </c>
      <c r="AL742" s="3" t="str">
        <f t="shared" si="530"/>
        <v>-</v>
      </c>
      <c r="AM742" s="3">
        <f t="shared" si="531"/>
        <v>168.57</v>
      </c>
      <c r="AN742" s="3">
        <f t="shared" si="532"/>
        <v>-13.88</v>
      </c>
      <c r="AO742" s="3">
        <f t="shared" si="533"/>
        <v>0.78360000000000007</v>
      </c>
      <c r="AP742" s="85"/>
      <c r="AQ742" s="3" t="str">
        <f t="shared" si="534"/>
        <v>1.42</v>
      </c>
      <c r="AR742" s="3" t="str">
        <f t="shared" si="535"/>
        <v>-</v>
      </c>
      <c r="AS742" s="3">
        <f t="shared" si="536"/>
        <v>168.57</v>
      </c>
      <c r="AT742" s="3">
        <f t="shared" si="537"/>
        <v>-13.88</v>
      </c>
      <c r="AU742" s="3">
        <f t="shared" si="538"/>
        <v>0.5877</v>
      </c>
      <c r="AV742" s="85"/>
      <c r="AW742" s="3" t="str">
        <f t="shared" si="539"/>
        <v>1.42</v>
      </c>
      <c r="AX742" s="3" t="str">
        <f t="shared" si="540"/>
        <v>-</v>
      </c>
      <c r="AY742" s="3">
        <f t="shared" si="541"/>
        <v>168.57</v>
      </c>
      <c r="AZ742" s="3">
        <f t="shared" si="542"/>
        <v>-13.88</v>
      </c>
      <c r="BA742" s="3">
        <f t="shared" si="543"/>
        <v>0.39180000000000004</v>
      </c>
      <c r="BB742" s="85"/>
      <c r="BC742" s="3" t="str">
        <f t="shared" si="544"/>
        <v>1.42</v>
      </c>
      <c r="BD742" s="3" t="str">
        <f t="shared" si="545"/>
        <v>-</v>
      </c>
      <c r="BE742" s="3">
        <f t="shared" si="546"/>
        <v>168.57</v>
      </c>
      <c r="BF742" s="3">
        <f t="shared" si="547"/>
        <v>-13.88</v>
      </c>
      <c r="BG742" s="3">
        <f t="shared" si="548"/>
        <v>0.19590000000000002</v>
      </c>
    </row>
    <row r="743" spans="1:59" x14ac:dyDescent="0.3">
      <c r="A743" s="1" t="str">
        <f>'Forward collapse simulation'!B753</f>
        <v>1.42</v>
      </c>
      <c r="B743" s="37" t="str">
        <f>IF('Forward collapse simulation'!C753="","-",'Forward collapse simulation'!C753)</f>
        <v>-</v>
      </c>
      <c r="C743" s="85">
        <f>'Forward collapse simulation'!E753</f>
        <v>167.74</v>
      </c>
      <c r="D743" s="85">
        <f>'Forward collapse simulation'!F753</f>
        <v>-25.67</v>
      </c>
      <c r="E743" s="85">
        <f>'Forward collapse simulation'!D753</f>
        <v>1.7450000000000001</v>
      </c>
      <c r="F743" s="85"/>
      <c r="G743" s="3" t="str">
        <f t="shared" si="504"/>
        <v>1.42</v>
      </c>
      <c r="H743" s="3" t="str">
        <f t="shared" si="505"/>
        <v>-</v>
      </c>
      <c r="I743" s="3">
        <f t="shared" si="506"/>
        <v>167.74</v>
      </c>
      <c r="J743" s="3">
        <f t="shared" si="507"/>
        <v>-25.67</v>
      </c>
      <c r="K743" s="3">
        <f t="shared" si="508"/>
        <v>1.5705000000000002</v>
      </c>
      <c r="L743" s="85"/>
      <c r="M743" s="3" t="str">
        <f t="shared" si="509"/>
        <v>1.42</v>
      </c>
      <c r="N743" s="3" t="str">
        <f t="shared" si="510"/>
        <v>-</v>
      </c>
      <c r="O743" s="3">
        <f t="shared" si="511"/>
        <v>167.74</v>
      </c>
      <c r="P743" s="3">
        <f t="shared" si="512"/>
        <v>-25.67</v>
      </c>
      <c r="Q743" s="3">
        <f t="shared" si="513"/>
        <v>1.3960000000000001</v>
      </c>
      <c r="R743" s="85"/>
      <c r="S743" s="3" t="str">
        <f t="shared" si="514"/>
        <v>1.42</v>
      </c>
      <c r="T743" s="3" t="str">
        <f t="shared" si="515"/>
        <v>-</v>
      </c>
      <c r="U743" s="3">
        <f t="shared" si="516"/>
        <v>167.74</v>
      </c>
      <c r="V743" s="3">
        <f t="shared" si="517"/>
        <v>-25.67</v>
      </c>
      <c r="W743" s="3">
        <f t="shared" si="518"/>
        <v>1.2215</v>
      </c>
      <c r="X743" s="85"/>
      <c r="Y743" s="3" t="str">
        <f t="shared" si="519"/>
        <v>1.42</v>
      </c>
      <c r="Z743" s="3" t="str">
        <f t="shared" si="520"/>
        <v>-</v>
      </c>
      <c r="AA743" s="3">
        <f t="shared" si="521"/>
        <v>167.74</v>
      </c>
      <c r="AB743" s="3">
        <f t="shared" si="522"/>
        <v>-25.67</v>
      </c>
      <c r="AC743" s="3">
        <f t="shared" si="523"/>
        <v>1.0469999999999999</v>
      </c>
      <c r="AD743" s="85"/>
      <c r="AE743" s="3" t="str">
        <f t="shared" si="524"/>
        <v>1.42</v>
      </c>
      <c r="AF743" s="3" t="str">
        <f t="shared" si="525"/>
        <v>-</v>
      </c>
      <c r="AG743" s="3">
        <f t="shared" si="526"/>
        <v>167.74</v>
      </c>
      <c r="AH743" s="3">
        <f t="shared" si="527"/>
        <v>-25.67</v>
      </c>
      <c r="AI743" s="3">
        <f t="shared" si="528"/>
        <v>0.87250000000000005</v>
      </c>
      <c r="AJ743" s="85"/>
      <c r="AK743" s="3" t="str">
        <f t="shared" si="529"/>
        <v>1.42</v>
      </c>
      <c r="AL743" s="3" t="str">
        <f t="shared" si="530"/>
        <v>-</v>
      </c>
      <c r="AM743" s="3">
        <f t="shared" si="531"/>
        <v>167.74</v>
      </c>
      <c r="AN743" s="3">
        <f t="shared" si="532"/>
        <v>-25.67</v>
      </c>
      <c r="AO743" s="3">
        <f t="shared" si="533"/>
        <v>0.69800000000000006</v>
      </c>
      <c r="AP743" s="85"/>
      <c r="AQ743" s="3" t="str">
        <f t="shared" si="534"/>
        <v>1.42</v>
      </c>
      <c r="AR743" s="3" t="str">
        <f t="shared" si="535"/>
        <v>-</v>
      </c>
      <c r="AS743" s="3">
        <f t="shared" si="536"/>
        <v>167.74</v>
      </c>
      <c r="AT743" s="3">
        <f t="shared" si="537"/>
        <v>-25.67</v>
      </c>
      <c r="AU743" s="3">
        <f t="shared" si="538"/>
        <v>0.52349999999999997</v>
      </c>
      <c r="AV743" s="85"/>
      <c r="AW743" s="3" t="str">
        <f t="shared" si="539"/>
        <v>1.42</v>
      </c>
      <c r="AX743" s="3" t="str">
        <f t="shared" si="540"/>
        <v>-</v>
      </c>
      <c r="AY743" s="3">
        <f t="shared" si="541"/>
        <v>167.74</v>
      </c>
      <c r="AZ743" s="3">
        <f t="shared" si="542"/>
        <v>-25.67</v>
      </c>
      <c r="BA743" s="3">
        <f t="shared" si="543"/>
        <v>0.34900000000000003</v>
      </c>
      <c r="BB743" s="85"/>
      <c r="BC743" s="3" t="str">
        <f t="shared" si="544"/>
        <v>1.42</v>
      </c>
      <c r="BD743" s="3" t="str">
        <f t="shared" si="545"/>
        <v>-</v>
      </c>
      <c r="BE743" s="3">
        <f t="shared" si="546"/>
        <v>167.74</v>
      </c>
      <c r="BF743" s="3">
        <f t="shared" si="547"/>
        <v>-25.67</v>
      </c>
      <c r="BG743" s="3">
        <f t="shared" si="548"/>
        <v>0.17450000000000002</v>
      </c>
    </row>
    <row r="744" spans="1:59" x14ac:dyDescent="0.3">
      <c r="A744" s="1" t="str">
        <f>'Forward collapse simulation'!B754</f>
        <v>1.42</v>
      </c>
      <c r="B744" s="37" t="str">
        <f>IF('Forward collapse simulation'!C754="","-",'Forward collapse simulation'!C754)</f>
        <v>-</v>
      </c>
      <c r="C744" s="85">
        <f>'Forward collapse simulation'!E754</f>
        <v>166.57</v>
      </c>
      <c r="D744" s="85">
        <f>'Forward collapse simulation'!F754</f>
        <v>-35.26</v>
      </c>
      <c r="E744" s="85">
        <f>'Forward collapse simulation'!D754</f>
        <v>1.4710000000000001</v>
      </c>
      <c r="F744" s="85"/>
      <c r="G744" s="3" t="str">
        <f t="shared" si="504"/>
        <v>1.42</v>
      </c>
      <c r="H744" s="3" t="str">
        <f t="shared" si="505"/>
        <v>-</v>
      </c>
      <c r="I744" s="3">
        <f t="shared" si="506"/>
        <v>166.57</v>
      </c>
      <c r="J744" s="3">
        <f t="shared" si="507"/>
        <v>-35.26</v>
      </c>
      <c r="K744" s="3">
        <f t="shared" si="508"/>
        <v>1.3239000000000001</v>
      </c>
      <c r="L744" s="85"/>
      <c r="M744" s="3" t="str">
        <f t="shared" si="509"/>
        <v>1.42</v>
      </c>
      <c r="N744" s="3" t="str">
        <f t="shared" si="510"/>
        <v>-</v>
      </c>
      <c r="O744" s="3">
        <f t="shared" si="511"/>
        <v>166.57</v>
      </c>
      <c r="P744" s="3">
        <f t="shared" si="512"/>
        <v>-35.26</v>
      </c>
      <c r="Q744" s="3">
        <f t="shared" si="513"/>
        <v>1.1768000000000001</v>
      </c>
      <c r="R744" s="85"/>
      <c r="S744" s="3" t="str">
        <f t="shared" si="514"/>
        <v>1.42</v>
      </c>
      <c r="T744" s="3" t="str">
        <f t="shared" si="515"/>
        <v>-</v>
      </c>
      <c r="U744" s="3">
        <f t="shared" si="516"/>
        <v>166.57</v>
      </c>
      <c r="V744" s="3">
        <f t="shared" si="517"/>
        <v>-35.26</v>
      </c>
      <c r="W744" s="3">
        <f t="shared" si="518"/>
        <v>1.0297000000000001</v>
      </c>
      <c r="X744" s="85"/>
      <c r="Y744" s="3" t="str">
        <f t="shared" si="519"/>
        <v>1.42</v>
      </c>
      <c r="Z744" s="3" t="str">
        <f t="shared" si="520"/>
        <v>-</v>
      </c>
      <c r="AA744" s="3">
        <f t="shared" si="521"/>
        <v>166.57</v>
      </c>
      <c r="AB744" s="3">
        <f t="shared" si="522"/>
        <v>-35.26</v>
      </c>
      <c r="AC744" s="3">
        <f t="shared" si="523"/>
        <v>0.88260000000000005</v>
      </c>
      <c r="AD744" s="85"/>
      <c r="AE744" s="3" t="str">
        <f t="shared" si="524"/>
        <v>1.42</v>
      </c>
      <c r="AF744" s="3" t="str">
        <f t="shared" si="525"/>
        <v>-</v>
      </c>
      <c r="AG744" s="3">
        <f t="shared" si="526"/>
        <v>166.57</v>
      </c>
      <c r="AH744" s="3">
        <f t="shared" si="527"/>
        <v>-35.26</v>
      </c>
      <c r="AI744" s="3">
        <f t="shared" si="528"/>
        <v>0.73550000000000004</v>
      </c>
      <c r="AJ744" s="85"/>
      <c r="AK744" s="3" t="str">
        <f t="shared" si="529"/>
        <v>1.42</v>
      </c>
      <c r="AL744" s="3" t="str">
        <f t="shared" si="530"/>
        <v>-</v>
      </c>
      <c r="AM744" s="3">
        <f t="shared" si="531"/>
        <v>166.57</v>
      </c>
      <c r="AN744" s="3">
        <f t="shared" si="532"/>
        <v>-35.26</v>
      </c>
      <c r="AO744" s="3">
        <f t="shared" si="533"/>
        <v>0.58840000000000003</v>
      </c>
      <c r="AP744" s="85"/>
      <c r="AQ744" s="3" t="str">
        <f t="shared" si="534"/>
        <v>1.42</v>
      </c>
      <c r="AR744" s="3" t="str">
        <f t="shared" si="535"/>
        <v>-</v>
      </c>
      <c r="AS744" s="3">
        <f t="shared" si="536"/>
        <v>166.57</v>
      </c>
      <c r="AT744" s="3">
        <f t="shared" si="537"/>
        <v>-35.26</v>
      </c>
      <c r="AU744" s="3">
        <f t="shared" si="538"/>
        <v>0.44130000000000003</v>
      </c>
      <c r="AV744" s="85"/>
      <c r="AW744" s="3" t="str">
        <f t="shared" si="539"/>
        <v>1.42</v>
      </c>
      <c r="AX744" s="3" t="str">
        <f t="shared" si="540"/>
        <v>-</v>
      </c>
      <c r="AY744" s="3">
        <f t="shared" si="541"/>
        <v>166.57</v>
      </c>
      <c r="AZ744" s="3">
        <f t="shared" si="542"/>
        <v>-35.26</v>
      </c>
      <c r="BA744" s="3">
        <f t="shared" si="543"/>
        <v>0.29420000000000002</v>
      </c>
      <c r="BB744" s="85"/>
      <c r="BC744" s="3" t="str">
        <f t="shared" si="544"/>
        <v>1.42</v>
      </c>
      <c r="BD744" s="3" t="str">
        <f t="shared" si="545"/>
        <v>-</v>
      </c>
      <c r="BE744" s="3">
        <f t="shared" si="546"/>
        <v>166.57</v>
      </c>
      <c r="BF744" s="3">
        <f t="shared" si="547"/>
        <v>-35.26</v>
      </c>
      <c r="BG744" s="3">
        <f t="shared" si="548"/>
        <v>0.14710000000000001</v>
      </c>
    </row>
    <row r="745" spans="1:59" x14ac:dyDescent="0.3">
      <c r="A745" s="1" t="str">
        <f>'Forward collapse simulation'!B755</f>
        <v>1.42</v>
      </c>
      <c r="B745" s="37" t="str">
        <f>IF('Forward collapse simulation'!C755="","-",'Forward collapse simulation'!C755)</f>
        <v>-</v>
      </c>
      <c r="C745" s="85">
        <f>'Forward collapse simulation'!E755</f>
        <v>166.18</v>
      </c>
      <c r="D745" s="85">
        <f>'Forward collapse simulation'!F755</f>
        <v>-33.47</v>
      </c>
      <c r="E745" s="85">
        <f>'Forward collapse simulation'!D755</f>
        <v>1.47</v>
      </c>
      <c r="F745" s="85"/>
      <c r="G745" s="3" t="str">
        <f t="shared" si="504"/>
        <v>1.42</v>
      </c>
      <c r="H745" s="3" t="str">
        <f t="shared" si="505"/>
        <v>-</v>
      </c>
      <c r="I745" s="3">
        <f t="shared" si="506"/>
        <v>166.18</v>
      </c>
      <c r="J745" s="3">
        <f t="shared" si="507"/>
        <v>-33.47</v>
      </c>
      <c r="K745" s="3">
        <f t="shared" si="508"/>
        <v>1.323</v>
      </c>
      <c r="L745" s="85"/>
      <c r="M745" s="3" t="str">
        <f t="shared" si="509"/>
        <v>1.42</v>
      </c>
      <c r="N745" s="3" t="str">
        <f t="shared" si="510"/>
        <v>-</v>
      </c>
      <c r="O745" s="3">
        <f t="shared" si="511"/>
        <v>166.18</v>
      </c>
      <c r="P745" s="3">
        <f t="shared" si="512"/>
        <v>-33.47</v>
      </c>
      <c r="Q745" s="3">
        <f t="shared" si="513"/>
        <v>1.1759999999999999</v>
      </c>
      <c r="R745" s="85"/>
      <c r="S745" s="3" t="str">
        <f t="shared" si="514"/>
        <v>1.42</v>
      </c>
      <c r="T745" s="3" t="str">
        <f t="shared" si="515"/>
        <v>-</v>
      </c>
      <c r="U745" s="3">
        <f t="shared" si="516"/>
        <v>166.18</v>
      </c>
      <c r="V745" s="3">
        <f t="shared" si="517"/>
        <v>-33.47</v>
      </c>
      <c r="W745" s="3">
        <f t="shared" si="518"/>
        <v>1.0289999999999999</v>
      </c>
      <c r="X745" s="85"/>
      <c r="Y745" s="3" t="str">
        <f t="shared" si="519"/>
        <v>1.42</v>
      </c>
      <c r="Z745" s="3" t="str">
        <f t="shared" si="520"/>
        <v>-</v>
      </c>
      <c r="AA745" s="3">
        <f t="shared" si="521"/>
        <v>166.18</v>
      </c>
      <c r="AB745" s="3">
        <f t="shared" si="522"/>
        <v>-33.47</v>
      </c>
      <c r="AC745" s="3">
        <f t="shared" si="523"/>
        <v>0.88200000000000001</v>
      </c>
      <c r="AD745" s="85"/>
      <c r="AE745" s="3" t="str">
        <f t="shared" si="524"/>
        <v>1.42</v>
      </c>
      <c r="AF745" s="3" t="str">
        <f t="shared" si="525"/>
        <v>-</v>
      </c>
      <c r="AG745" s="3">
        <f t="shared" si="526"/>
        <v>166.18</v>
      </c>
      <c r="AH745" s="3">
        <f t="shared" si="527"/>
        <v>-33.47</v>
      </c>
      <c r="AI745" s="3">
        <f t="shared" si="528"/>
        <v>0.73499999999999999</v>
      </c>
      <c r="AJ745" s="85"/>
      <c r="AK745" s="3" t="str">
        <f t="shared" si="529"/>
        <v>1.42</v>
      </c>
      <c r="AL745" s="3" t="str">
        <f t="shared" si="530"/>
        <v>-</v>
      </c>
      <c r="AM745" s="3">
        <f t="shared" si="531"/>
        <v>166.18</v>
      </c>
      <c r="AN745" s="3">
        <f t="shared" si="532"/>
        <v>-33.47</v>
      </c>
      <c r="AO745" s="3">
        <f t="shared" si="533"/>
        <v>0.58799999999999997</v>
      </c>
      <c r="AP745" s="85"/>
      <c r="AQ745" s="3" t="str">
        <f t="shared" si="534"/>
        <v>1.42</v>
      </c>
      <c r="AR745" s="3" t="str">
        <f t="shared" si="535"/>
        <v>-</v>
      </c>
      <c r="AS745" s="3">
        <f t="shared" si="536"/>
        <v>166.18</v>
      </c>
      <c r="AT745" s="3">
        <f t="shared" si="537"/>
        <v>-33.47</v>
      </c>
      <c r="AU745" s="3">
        <f t="shared" si="538"/>
        <v>0.441</v>
      </c>
      <c r="AV745" s="85"/>
      <c r="AW745" s="3" t="str">
        <f t="shared" si="539"/>
        <v>1.42</v>
      </c>
      <c r="AX745" s="3" t="str">
        <f t="shared" si="540"/>
        <v>-</v>
      </c>
      <c r="AY745" s="3">
        <f t="shared" si="541"/>
        <v>166.18</v>
      </c>
      <c r="AZ745" s="3">
        <f t="shared" si="542"/>
        <v>-33.47</v>
      </c>
      <c r="BA745" s="3">
        <f t="shared" si="543"/>
        <v>0.29399999999999998</v>
      </c>
      <c r="BB745" s="85"/>
      <c r="BC745" s="3" t="str">
        <f t="shared" si="544"/>
        <v>1.42</v>
      </c>
      <c r="BD745" s="3" t="str">
        <f t="shared" si="545"/>
        <v>-</v>
      </c>
      <c r="BE745" s="3">
        <f t="shared" si="546"/>
        <v>166.18</v>
      </c>
      <c r="BF745" s="3">
        <f t="shared" si="547"/>
        <v>-33.47</v>
      </c>
      <c r="BG745" s="3">
        <f t="shared" si="548"/>
        <v>0.14699999999999999</v>
      </c>
    </row>
    <row r="746" spans="1:59" x14ac:dyDescent="0.3">
      <c r="A746" s="1" t="str">
        <f>'Forward collapse simulation'!B756</f>
        <v>1.42</v>
      </c>
      <c r="B746" s="37" t="str">
        <f>IF('Forward collapse simulation'!C756="","-",'Forward collapse simulation'!C756)</f>
        <v>-</v>
      </c>
      <c r="C746" s="85">
        <f>'Forward collapse simulation'!E756</f>
        <v>163.55000000000001</v>
      </c>
      <c r="D746" s="85">
        <f>'Forward collapse simulation'!F756</f>
        <v>-44.78</v>
      </c>
      <c r="E746" s="85">
        <f>'Forward collapse simulation'!D756</f>
        <v>1.234</v>
      </c>
      <c r="F746" s="85"/>
      <c r="G746" s="3" t="str">
        <f t="shared" si="504"/>
        <v>1.42</v>
      </c>
      <c r="H746" s="3" t="str">
        <f t="shared" si="505"/>
        <v>-</v>
      </c>
      <c r="I746" s="3">
        <f t="shared" si="506"/>
        <v>163.55000000000001</v>
      </c>
      <c r="J746" s="3">
        <f t="shared" si="507"/>
        <v>-44.78</v>
      </c>
      <c r="K746" s="3">
        <f t="shared" si="508"/>
        <v>1.1106</v>
      </c>
      <c r="L746" s="85"/>
      <c r="M746" s="3" t="str">
        <f t="shared" si="509"/>
        <v>1.42</v>
      </c>
      <c r="N746" s="3" t="str">
        <f t="shared" si="510"/>
        <v>-</v>
      </c>
      <c r="O746" s="3">
        <f t="shared" si="511"/>
        <v>163.55000000000001</v>
      </c>
      <c r="P746" s="3">
        <f t="shared" si="512"/>
        <v>-44.78</v>
      </c>
      <c r="Q746" s="3">
        <f t="shared" si="513"/>
        <v>0.98720000000000008</v>
      </c>
      <c r="R746" s="85"/>
      <c r="S746" s="3" t="str">
        <f t="shared" si="514"/>
        <v>1.42</v>
      </c>
      <c r="T746" s="3" t="str">
        <f t="shared" si="515"/>
        <v>-</v>
      </c>
      <c r="U746" s="3">
        <f t="shared" si="516"/>
        <v>163.55000000000001</v>
      </c>
      <c r="V746" s="3">
        <f t="shared" si="517"/>
        <v>-44.78</v>
      </c>
      <c r="W746" s="3">
        <f t="shared" si="518"/>
        <v>0.8637999999999999</v>
      </c>
      <c r="X746" s="85"/>
      <c r="Y746" s="3" t="str">
        <f t="shared" si="519"/>
        <v>1.42</v>
      </c>
      <c r="Z746" s="3" t="str">
        <f t="shared" si="520"/>
        <v>-</v>
      </c>
      <c r="AA746" s="3">
        <f t="shared" si="521"/>
        <v>163.55000000000001</v>
      </c>
      <c r="AB746" s="3">
        <f t="shared" si="522"/>
        <v>-44.78</v>
      </c>
      <c r="AC746" s="3">
        <f t="shared" si="523"/>
        <v>0.74039999999999995</v>
      </c>
      <c r="AD746" s="85"/>
      <c r="AE746" s="3" t="str">
        <f t="shared" si="524"/>
        <v>1.42</v>
      </c>
      <c r="AF746" s="3" t="str">
        <f t="shared" si="525"/>
        <v>-</v>
      </c>
      <c r="AG746" s="3">
        <f t="shared" si="526"/>
        <v>163.55000000000001</v>
      </c>
      <c r="AH746" s="3">
        <f t="shared" si="527"/>
        <v>-44.78</v>
      </c>
      <c r="AI746" s="3">
        <f t="shared" si="528"/>
        <v>0.61699999999999999</v>
      </c>
      <c r="AJ746" s="85"/>
      <c r="AK746" s="3" t="str">
        <f t="shared" si="529"/>
        <v>1.42</v>
      </c>
      <c r="AL746" s="3" t="str">
        <f t="shared" si="530"/>
        <v>-</v>
      </c>
      <c r="AM746" s="3">
        <f t="shared" si="531"/>
        <v>163.55000000000001</v>
      </c>
      <c r="AN746" s="3">
        <f t="shared" si="532"/>
        <v>-44.78</v>
      </c>
      <c r="AO746" s="3">
        <f t="shared" si="533"/>
        <v>0.49360000000000004</v>
      </c>
      <c r="AP746" s="85"/>
      <c r="AQ746" s="3" t="str">
        <f t="shared" si="534"/>
        <v>1.42</v>
      </c>
      <c r="AR746" s="3" t="str">
        <f t="shared" si="535"/>
        <v>-</v>
      </c>
      <c r="AS746" s="3">
        <f t="shared" si="536"/>
        <v>163.55000000000001</v>
      </c>
      <c r="AT746" s="3">
        <f t="shared" si="537"/>
        <v>-44.78</v>
      </c>
      <c r="AU746" s="3">
        <f t="shared" si="538"/>
        <v>0.37019999999999997</v>
      </c>
      <c r="AV746" s="85"/>
      <c r="AW746" s="3" t="str">
        <f t="shared" si="539"/>
        <v>1.42</v>
      </c>
      <c r="AX746" s="3" t="str">
        <f t="shared" si="540"/>
        <v>-</v>
      </c>
      <c r="AY746" s="3">
        <f t="shared" si="541"/>
        <v>163.55000000000001</v>
      </c>
      <c r="AZ746" s="3">
        <f t="shared" si="542"/>
        <v>-44.78</v>
      </c>
      <c r="BA746" s="3">
        <f t="shared" si="543"/>
        <v>0.24680000000000002</v>
      </c>
      <c r="BB746" s="85"/>
      <c r="BC746" s="3" t="str">
        <f t="shared" si="544"/>
        <v>1.42</v>
      </c>
      <c r="BD746" s="3" t="str">
        <f t="shared" si="545"/>
        <v>-</v>
      </c>
      <c r="BE746" s="3">
        <f t="shared" si="546"/>
        <v>163.55000000000001</v>
      </c>
      <c r="BF746" s="3">
        <f t="shared" si="547"/>
        <v>-44.78</v>
      </c>
      <c r="BG746" s="3">
        <f t="shared" si="548"/>
        <v>0.12340000000000001</v>
      </c>
    </row>
    <row r="747" spans="1:59" x14ac:dyDescent="0.3">
      <c r="A747" s="1" t="str">
        <f>'Forward collapse simulation'!B757</f>
        <v>1.42</v>
      </c>
      <c r="B747" s="37" t="str">
        <f>IF('Forward collapse simulation'!C757="","-",'Forward collapse simulation'!C757)</f>
        <v>-</v>
      </c>
      <c r="C747" s="85">
        <f>'Forward collapse simulation'!E757</f>
        <v>161.47999999999999</v>
      </c>
      <c r="D747" s="85">
        <f>'Forward collapse simulation'!F757</f>
        <v>-57.48</v>
      </c>
      <c r="E747" s="85">
        <f>'Forward collapse simulation'!D757</f>
        <v>1.1240000000000001</v>
      </c>
      <c r="F747" s="85"/>
      <c r="G747" s="3" t="str">
        <f t="shared" si="504"/>
        <v>1.42</v>
      </c>
      <c r="H747" s="3" t="str">
        <f t="shared" si="505"/>
        <v>-</v>
      </c>
      <c r="I747" s="3">
        <f t="shared" si="506"/>
        <v>161.47999999999999</v>
      </c>
      <c r="J747" s="3">
        <f t="shared" si="507"/>
        <v>-57.48</v>
      </c>
      <c r="K747" s="3">
        <f t="shared" si="508"/>
        <v>1.0116000000000001</v>
      </c>
      <c r="L747" s="85"/>
      <c r="M747" s="3" t="str">
        <f t="shared" si="509"/>
        <v>1.42</v>
      </c>
      <c r="N747" s="3" t="str">
        <f t="shared" si="510"/>
        <v>-</v>
      </c>
      <c r="O747" s="3">
        <f t="shared" si="511"/>
        <v>161.47999999999999</v>
      </c>
      <c r="P747" s="3">
        <f t="shared" si="512"/>
        <v>-57.48</v>
      </c>
      <c r="Q747" s="3">
        <f t="shared" si="513"/>
        <v>0.89920000000000011</v>
      </c>
      <c r="R747" s="85"/>
      <c r="S747" s="3" t="str">
        <f t="shared" si="514"/>
        <v>1.42</v>
      </c>
      <c r="T747" s="3" t="str">
        <f t="shared" si="515"/>
        <v>-</v>
      </c>
      <c r="U747" s="3">
        <f t="shared" si="516"/>
        <v>161.47999999999999</v>
      </c>
      <c r="V747" s="3">
        <f t="shared" si="517"/>
        <v>-57.48</v>
      </c>
      <c r="W747" s="3">
        <f t="shared" si="518"/>
        <v>0.78680000000000005</v>
      </c>
      <c r="X747" s="85"/>
      <c r="Y747" s="3" t="str">
        <f t="shared" si="519"/>
        <v>1.42</v>
      </c>
      <c r="Z747" s="3" t="str">
        <f t="shared" si="520"/>
        <v>-</v>
      </c>
      <c r="AA747" s="3">
        <f t="shared" si="521"/>
        <v>161.47999999999999</v>
      </c>
      <c r="AB747" s="3">
        <f t="shared" si="522"/>
        <v>-57.48</v>
      </c>
      <c r="AC747" s="3">
        <f t="shared" si="523"/>
        <v>0.6744</v>
      </c>
      <c r="AD747" s="85"/>
      <c r="AE747" s="3" t="str">
        <f t="shared" si="524"/>
        <v>1.42</v>
      </c>
      <c r="AF747" s="3" t="str">
        <f t="shared" si="525"/>
        <v>-</v>
      </c>
      <c r="AG747" s="3">
        <f t="shared" si="526"/>
        <v>161.47999999999999</v>
      </c>
      <c r="AH747" s="3">
        <f t="shared" si="527"/>
        <v>-57.48</v>
      </c>
      <c r="AI747" s="3">
        <f t="shared" si="528"/>
        <v>0.56200000000000006</v>
      </c>
      <c r="AJ747" s="85"/>
      <c r="AK747" s="3" t="str">
        <f t="shared" si="529"/>
        <v>1.42</v>
      </c>
      <c r="AL747" s="3" t="str">
        <f t="shared" si="530"/>
        <v>-</v>
      </c>
      <c r="AM747" s="3">
        <f t="shared" si="531"/>
        <v>161.47999999999999</v>
      </c>
      <c r="AN747" s="3">
        <f t="shared" si="532"/>
        <v>-57.48</v>
      </c>
      <c r="AO747" s="3">
        <f t="shared" si="533"/>
        <v>0.44960000000000006</v>
      </c>
      <c r="AP747" s="85"/>
      <c r="AQ747" s="3" t="str">
        <f t="shared" si="534"/>
        <v>1.42</v>
      </c>
      <c r="AR747" s="3" t="str">
        <f t="shared" si="535"/>
        <v>-</v>
      </c>
      <c r="AS747" s="3">
        <f t="shared" si="536"/>
        <v>161.47999999999999</v>
      </c>
      <c r="AT747" s="3">
        <f t="shared" si="537"/>
        <v>-57.48</v>
      </c>
      <c r="AU747" s="3">
        <f t="shared" si="538"/>
        <v>0.3372</v>
      </c>
      <c r="AV747" s="85"/>
      <c r="AW747" s="3" t="str">
        <f t="shared" si="539"/>
        <v>1.42</v>
      </c>
      <c r="AX747" s="3" t="str">
        <f t="shared" si="540"/>
        <v>-</v>
      </c>
      <c r="AY747" s="3">
        <f t="shared" si="541"/>
        <v>161.47999999999999</v>
      </c>
      <c r="AZ747" s="3">
        <f t="shared" si="542"/>
        <v>-57.48</v>
      </c>
      <c r="BA747" s="3">
        <f t="shared" si="543"/>
        <v>0.22480000000000003</v>
      </c>
      <c r="BB747" s="85"/>
      <c r="BC747" s="3" t="str">
        <f t="shared" si="544"/>
        <v>1.42</v>
      </c>
      <c r="BD747" s="3" t="str">
        <f t="shared" si="545"/>
        <v>-</v>
      </c>
      <c r="BE747" s="3">
        <f t="shared" si="546"/>
        <v>161.47999999999999</v>
      </c>
      <c r="BF747" s="3">
        <f t="shared" si="547"/>
        <v>-57.48</v>
      </c>
      <c r="BG747" s="3">
        <f t="shared" si="548"/>
        <v>0.11240000000000001</v>
      </c>
    </row>
    <row r="748" spans="1:59" x14ac:dyDescent="0.3">
      <c r="A748" s="1" t="str">
        <f>'Forward collapse simulation'!B758</f>
        <v>1.42</v>
      </c>
      <c r="B748" s="37" t="str">
        <f>IF('Forward collapse simulation'!C758="","-",'Forward collapse simulation'!C758)</f>
        <v>-</v>
      </c>
      <c r="C748" s="85">
        <f>'Forward collapse simulation'!E758</f>
        <v>150.75</v>
      </c>
      <c r="D748" s="85">
        <f>'Forward collapse simulation'!F758</f>
        <v>-70.8</v>
      </c>
      <c r="E748" s="85">
        <f>'Forward collapse simulation'!D758</f>
        <v>1.101</v>
      </c>
      <c r="F748" s="85"/>
      <c r="G748" s="3" t="str">
        <f t="shared" si="504"/>
        <v>1.42</v>
      </c>
      <c r="H748" s="3" t="str">
        <f t="shared" si="505"/>
        <v>-</v>
      </c>
      <c r="I748" s="3">
        <f t="shared" si="506"/>
        <v>150.75</v>
      </c>
      <c r="J748" s="3">
        <f t="shared" si="507"/>
        <v>-70.8</v>
      </c>
      <c r="K748" s="3">
        <f t="shared" si="508"/>
        <v>0.9909</v>
      </c>
      <c r="L748" s="85"/>
      <c r="M748" s="3" t="str">
        <f t="shared" si="509"/>
        <v>1.42</v>
      </c>
      <c r="N748" s="3" t="str">
        <f t="shared" si="510"/>
        <v>-</v>
      </c>
      <c r="O748" s="3">
        <f t="shared" si="511"/>
        <v>150.75</v>
      </c>
      <c r="P748" s="3">
        <f t="shared" si="512"/>
        <v>-70.8</v>
      </c>
      <c r="Q748" s="3">
        <f t="shared" si="513"/>
        <v>0.88080000000000003</v>
      </c>
      <c r="R748" s="85"/>
      <c r="S748" s="3" t="str">
        <f t="shared" si="514"/>
        <v>1.42</v>
      </c>
      <c r="T748" s="3" t="str">
        <f t="shared" si="515"/>
        <v>-</v>
      </c>
      <c r="U748" s="3">
        <f t="shared" si="516"/>
        <v>150.75</v>
      </c>
      <c r="V748" s="3">
        <f t="shared" si="517"/>
        <v>-70.8</v>
      </c>
      <c r="W748" s="3">
        <f t="shared" si="518"/>
        <v>0.77069999999999994</v>
      </c>
      <c r="X748" s="85"/>
      <c r="Y748" s="3" t="str">
        <f t="shared" si="519"/>
        <v>1.42</v>
      </c>
      <c r="Z748" s="3" t="str">
        <f t="shared" si="520"/>
        <v>-</v>
      </c>
      <c r="AA748" s="3">
        <f t="shared" si="521"/>
        <v>150.75</v>
      </c>
      <c r="AB748" s="3">
        <f t="shared" si="522"/>
        <v>-70.8</v>
      </c>
      <c r="AC748" s="3">
        <f t="shared" si="523"/>
        <v>0.66059999999999997</v>
      </c>
      <c r="AD748" s="85"/>
      <c r="AE748" s="3" t="str">
        <f t="shared" si="524"/>
        <v>1.42</v>
      </c>
      <c r="AF748" s="3" t="str">
        <f t="shared" si="525"/>
        <v>-</v>
      </c>
      <c r="AG748" s="3">
        <f t="shared" si="526"/>
        <v>150.75</v>
      </c>
      <c r="AH748" s="3">
        <f t="shared" si="527"/>
        <v>-70.8</v>
      </c>
      <c r="AI748" s="3">
        <f t="shared" si="528"/>
        <v>0.55049999999999999</v>
      </c>
      <c r="AJ748" s="85"/>
      <c r="AK748" s="3" t="str">
        <f t="shared" si="529"/>
        <v>1.42</v>
      </c>
      <c r="AL748" s="3" t="str">
        <f t="shared" si="530"/>
        <v>-</v>
      </c>
      <c r="AM748" s="3">
        <f t="shared" si="531"/>
        <v>150.75</v>
      </c>
      <c r="AN748" s="3">
        <f t="shared" si="532"/>
        <v>-70.8</v>
      </c>
      <c r="AO748" s="3">
        <f t="shared" si="533"/>
        <v>0.44040000000000001</v>
      </c>
      <c r="AP748" s="85"/>
      <c r="AQ748" s="3" t="str">
        <f t="shared" si="534"/>
        <v>1.42</v>
      </c>
      <c r="AR748" s="3" t="str">
        <f t="shared" si="535"/>
        <v>-</v>
      </c>
      <c r="AS748" s="3">
        <f t="shared" si="536"/>
        <v>150.75</v>
      </c>
      <c r="AT748" s="3">
        <f t="shared" si="537"/>
        <v>-70.8</v>
      </c>
      <c r="AU748" s="3">
        <f t="shared" si="538"/>
        <v>0.33029999999999998</v>
      </c>
      <c r="AV748" s="85"/>
      <c r="AW748" s="3" t="str">
        <f t="shared" si="539"/>
        <v>1.42</v>
      </c>
      <c r="AX748" s="3" t="str">
        <f t="shared" si="540"/>
        <v>-</v>
      </c>
      <c r="AY748" s="3">
        <f t="shared" si="541"/>
        <v>150.75</v>
      </c>
      <c r="AZ748" s="3">
        <f t="shared" si="542"/>
        <v>-70.8</v>
      </c>
      <c r="BA748" s="3">
        <f t="shared" si="543"/>
        <v>0.22020000000000001</v>
      </c>
      <c r="BB748" s="85"/>
      <c r="BC748" s="3" t="str">
        <f t="shared" si="544"/>
        <v>1.42</v>
      </c>
      <c r="BD748" s="3" t="str">
        <f t="shared" si="545"/>
        <v>-</v>
      </c>
      <c r="BE748" s="3">
        <f t="shared" si="546"/>
        <v>150.75</v>
      </c>
      <c r="BF748" s="3">
        <f t="shared" si="547"/>
        <v>-70.8</v>
      </c>
      <c r="BG748" s="3">
        <f t="shared" si="548"/>
        <v>0.1101</v>
      </c>
    </row>
    <row r="749" spans="1:59" x14ac:dyDescent="0.3">
      <c r="A749" s="1" t="str">
        <f>'Forward collapse simulation'!B759</f>
        <v>1.42</v>
      </c>
      <c r="B749" s="37" t="str">
        <f>IF('Forward collapse simulation'!C759="","-",'Forward collapse simulation'!C759)</f>
        <v>-</v>
      </c>
      <c r="C749" s="85">
        <f>'Forward collapse simulation'!E759</f>
        <v>86</v>
      </c>
      <c r="D749" s="85">
        <f>'Forward collapse simulation'!F759</f>
        <v>-82.53</v>
      </c>
      <c r="E749" s="85">
        <f>'Forward collapse simulation'!D759</f>
        <v>1.103</v>
      </c>
      <c r="F749" s="85"/>
      <c r="G749" s="3" t="str">
        <f t="shared" si="504"/>
        <v>1.42</v>
      </c>
      <c r="H749" s="3" t="str">
        <f t="shared" si="505"/>
        <v>-</v>
      </c>
      <c r="I749" s="3">
        <f t="shared" si="506"/>
        <v>86</v>
      </c>
      <c r="J749" s="3">
        <f t="shared" si="507"/>
        <v>-82.53</v>
      </c>
      <c r="K749" s="3">
        <f t="shared" si="508"/>
        <v>0.99270000000000003</v>
      </c>
      <c r="L749" s="85"/>
      <c r="M749" s="3" t="str">
        <f t="shared" si="509"/>
        <v>1.42</v>
      </c>
      <c r="N749" s="3" t="str">
        <f t="shared" si="510"/>
        <v>-</v>
      </c>
      <c r="O749" s="3">
        <f t="shared" si="511"/>
        <v>86</v>
      </c>
      <c r="P749" s="3">
        <f t="shared" si="512"/>
        <v>-82.53</v>
      </c>
      <c r="Q749" s="3">
        <f t="shared" si="513"/>
        <v>0.88240000000000007</v>
      </c>
      <c r="R749" s="85"/>
      <c r="S749" s="3" t="str">
        <f t="shared" si="514"/>
        <v>1.42</v>
      </c>
      <c r="T749" s="3" t="str">
        <f t="shared" si="515"/>
        <v>-</v>
      </c>
      <c r="U749" s="3">
        <f t="shared" si="516"/>
        <v>86</v>
      </c>
      <c r="V749" s="3">
        <f t="shared" si="517"/>
        <v>-82.53</v>
      </c>
      <c r="W749" s="3">
        <f t="shared" si="518"/>
        <v>0.7720999999999999</v>
      </c>
      <c r="X749" s="85"/>
      <c r="Y749" s="3" t="str">
        <f t="shared" si="519"/>
        <v>1.42</v>
      </c>
      <c r="Z749" s="3" t="str">
        <f t="shared" si="520"/>
        <v>-</v>
      </c>
      <c r="AA749" s="3">
        <f t="shared" si="521"/>
        <v>86</v>
      </c>
      <c r="AB749" s="3">
        <f t="shared" si="522"/>
        <v>-82.53</v>
      </c>
      <c r="AC749" s="3">
        <f t="shared" si="523"/>
        <v>0.66179999999999994</v>
      </c>
      <c r="AD749" s="85"/>
      <c r="AE749" s="3" t="str">
        <f t="shared" si="524"/>
        <v>1.42</v>
      </c>
      <c r="AF749" s="3" t="str">
        <f t="shared" si="525"/>
        <v>-</v>
      </c>
      <c r="AG749" s="3">
        <f t="shared" si="526"/>
        <v>86</v>
      </c>
      <c r="AH749" s="3">
        <f t="shared" si="527"/>
        <v>-82.53</v>
      </c>
      <c r="AI749" s="3">
        <f t="shared" si="528"/>
        <v>0.55149999999999999</v>
      </c>
      <c r="AJ749" s="85"/>
      <c r="AK749" s="3" t="str">
        <f t="shared" si="529"/>
        <v>1.42</v>
      </c>
      <c r="AL749" s="3" t="str">
        <f t="shared" si="530"/>
        <v>-</v>
      </c>
      <c r="AM749" s="3">
        <f t="shared" si="531"/>
        <v>86</v>
      </c>
      <c r="AN749" s="3">
        <f t="shared" si="532"/>
        <v>-82.53</v>
      </c>
      <c r="AO749" s="3">
        <f t="shared" si="533"/>
        <v>0.44120000000000004</v>
      </c>
      <c r="AP749" s="85"/>
      <c r="AQ749" s="3" t="str">
        <f t="shared" si="534"/>
        <v>1.42</v>
      </c>
      <c r="AR749" s="3" t="str">
        <f t="shared" si="535"/>
        <v>-</v>
      </c>
      <c r="AS749" s="3">
        <f t="shared" si="536"/>
        <v>86</v>
      </c>
      <c r="AT749" s="3">
        <f t="shared" si="537"/>
        <v>-82.53</v>
      </c>
      <c r="AU749" s="3">
        <f t="shared" si="538"/>
        <v>0.33089999999999997</v>
      </c>
      <c r="AV749" s="85"/>
      <c r="AW749" s="3" t="str">
        <f t="shared" si="539"/>
        <v>1.42</v>
      </c>
      <c r="AX749" s="3" t="str">
        <f t="shared" si="540"/>
        <v>-</v>
      </c>
      <c r="AY749" s="3">
        <f t="shared" si="541"/>
        <v>86</v>
      </c>
      <c r="AZ749" s="3">
        <f t="shared" si="542"/>
        <v>-82.53</v>
      </c>
      <c r="BA749" s="3">
        <f t="shared" si="543"/>
        <v>0.22060000000000002</v>
      </c>
      <c r="BB749" s="85"/>
      <c r="BC749" s="3" t="str">
        <f t="shared" si="544"/>
        <v>1.42</v>
      </c>
      <c r="BD749" s="3" t="str">
        <f t="shared" si="545"/>
        <v>-</v>
      </c>
      <c r="BE749" s="3">
        <f t="shared" si="546"/>
        <v>86</v>
      </c>
      <c r="BF749" s="3">
        <f t="shared" si="547"/>
        <v>-82.53</v>
      </c>
      <c r="BG749" s="3">
        <f t="shared" si="548"/>
        <v>0.11030000000000001</v>
      </c>
    </row>
    <row r="750" spans="1:59" x14ac:dyDescent="0.3">
      <c r="A750" s="1" t="str">
        <f>'Forward collapse simulation'!B760</f>
        <v>1.42</v>
      </c>
      <c r="B750" s="37" t="str">
        <f>IF('Forward collapse simulation'!C760="","-",'Forward collapse simulation'!C760)</f>
        <v>1.43</v>
      </c>
      <c r="C750" s="85">
        <f>'Forward collapse simulation'!E760</f>
        <v>76.88</v>
      </c>
      <c r="D750" s="85">
        <f>'Forward collapse simulation'!F760</f>
        <v>-9.6999999999999993</v>
      </c>
      <c r="E750" s="85">
        <f>'Forward collapse simulation'!D760</f>
        <v>6.4020000000000001</v>
      </c>
      <c r="F750" s="85"/>
      <c r="G750" s="3" t="str">
        <f t="shared" si="504"/>
        <v>1.42</v>
      </c>
      <c r="H750" s="3" t="str">
        <f t="shared" si="505"/>
        <v>1.43</v>
      </c>
      <c r="I750" s="3">
        <f t="shared" si="506"/>
        <v>76.88</v>
      </c>
      <c r="J750" s="3">
        <f t="shared" si="507"/>
        <v>-9.6999999999999993</v>
      </c>
      <c r="K750" s="3">
        <f t="shared" si="508"/>
        <v>6.4020000000000001</v>
      </c>
      <c r="L750" s="85"/>
      <c r="M750" s="3" t="str">
        <f t="shared" si="509"/>
        <v>1.42</v>
      </c>
      <c r="N750" s="3" t="str">
        <f t="shared" si="510"/>
        <v>1.43</v>
      </c>
      <c r="O750" s="3">
        <f t="shared" si="511"/>
        <v>76.88</v>
      </c>
      <c r="P750" s="3">
        <f t="shared" si="512"/>
        <v>-9.6999999999999993</v>
      </c>
      <c r="Q750" s="3">
        <f t="shared" si="513"/>
        <v>6.4020000000000001</v>
      </c>
      <c r="R750" s="85"/>
      <c r="S750" s="3" t="str">
        <f t="shared" si="514"/>
        <v>1.42</v>
      </c>
      <c r="T750" s="3" t="str">
        <f t="shared" si="515"/>
        <v>1.43</v>
      </c>
      <c r="U750" s="3">
        <f t="shared" si="516"/>
        <v>76.88</v>
      </c>
      <c r="V750" s="3">
        <f t="shared" si="517"/>
        <v>-9.6999999999999993</v>
      </c>
      <c r="W750" s="3">
        <f t="shared" si="518"/>
        <v>6.4020000000000001</v>
      </c>
      <c r="X750" s="85"/>
      <c r="Y750" s="3" t="str">
        <f t="shared" si="519"/>
        <v>1.42</v>
      </c>
      <c r="Z750" s="3" t="str">
        <f t="shared" si="520"/>
        <v>1.43</v>
      </c>
      <c r="AA750" s="3">
        <f t="shared" si="521"/>
        <v>76.88</v>
      </c>
      <c r="AB750" s="3">
        <f t="shared" si="522"/>
        <v>-9.6999999999999993</v>
      </c>
      <c r="AC750" s="3">
        <f t="shared" si="523"/>
        <v>6.4020000000000001</v>
      </c>
      <c r="AD750" s="85"/>
      <c r="AE750" s="3" t="str">
        <f t="shared" si="524"/>
        <v>1.42</v>
      </c>
      <c r="AF750" s="3" t="str">
        <f t="shared" si="525"/>
        <v>1.43</v>
      </c>
      <c r="AG750" s="3">
        <f t="shared" si="526"/>
        <v>76.88</v>
      </c>
      <c r="AH750" s="3">
        <f t="shared" si="527"/>
        <v>-9.6999999999999993</v>
      </c>
      <c r="AI750" s="3">
        <f t="shared" si="528"/>
        <v>6.4020000000000001</v>
      </c>
      <c r="AJ750" s="85"/>
      <c r="AK750" s="3" t="str">
        <f t="shared" si="529"/>
        <v>1.42</v>
      </c>
      <c r="AL750" s="3" t="str">
        <f t="shared" si="530"/>
        <v>1.43</v>
      </c>
      <c r="AM750" s="3">
        <f t="shared" si="531"/>
        <v>76.88</v>
      </c>
      <c r="AN750" s="3">
        <f t="shared" si="532"/>
        <v>-9.6999999999999993</v>
      </c>
      <c r="AO750" s="3">
        <f t="shared" si="533"/>
        <v>6.4020000000000001</v>
      </c>
      <c r="AP750" s="85"/>
      <c r="AQ750" s="3" t="str">
        <f t="shared" si="534"/>
        <v>1.42</v>
      </c>
      <c r="AR750" s="3" t="str">
        <f t="shared" si="535"/>
        <v>1.43</v>
      </c>
      <c r="AS750" s="3">
        <f t="shared" si="536"/>
        <v>76.88</v>
      </c>
      <c r="AT750" s="3">
        <f t="shared" si="537"/>
        <v>-9.6999999999999993</v>
      </c>
      <c r="AU750" s="3">
        <f t="shared" si="538"/>
        <v>6.4020000000000001</v>
      </c>
      <c r="AV750" s="85"/>
      <c r="AW750" s="3" t="str">
        <f t="shared" si="539"/>
        <v>1.42</v>
      </c>
      <c r="AX750" s="3" t="str">
        <f t="shared" si="540"/>
        <v>1.43</v>
      </c>
      <c r="AY750" s="3">
        <f t="shared" si="541"/>
        <v>76.88</v>
      </c>
      <c r="AZ750" s="3">
        <f t="shared" si="542"/>
        <v>-9.6999999999999993</v>
      </c>
      <c r="BA750" s="3">
        <f t="shared" si="543"/>
        <v>6.4020000000000001</v>
      </c>
      <c r="BB750" s="85"/>
      <c r="BC750" s="3" t="str">
        <f t="shared" si="544"/>
        <v>1.42</v>
      </c>
      <c r="BD750" s="3" t="str">
        <f t="shared" si="545"/>
        <v>1.43</v>
      </c>
      <c r="BE750" s="3">
        <f t="shared" si="546"/>
        <v>76.88</v>
      </c>
      <c r="BF750" s="3">
        <f t="shared" si="547"/>
        <v>-9.6999999999999993</v>
      </c>
      <c r="BG750" s="3">
        <f t="shared" si="548"/>
        <v>6.4020000000000001</v>
      </c>
    </row>
    <row r="751" spans="1:59" x14ac:dyDescent="0.3">
      <c r="A751" s="1" t="str">
        <f>'Forward collapse simulation'!B761</f>
        <v>1.43</v>
      </c>
      <c r="B751" s="37" t="str">
        <f>IF('Forward collapse simulation'!C761="","-",'Forward collapse simulation'!C761)</f>
        <v>-</v>
      </c>
      <c r="C751" s="85">
        <f>'Forward collapse simulation'!E761</f>
        <v>349.55</v>
      </c>
      <c r="D751" s="85">
        <f>'Forward collapse simulation'!F761</f>
        <v>-50.09</v>
      </c>
      <c r="E751" s="85">
        <f>'Forward collapse simulation'!D761</f>
        <v>0.50700000000000001</v>
      </c>
      <c r="F751" s="85"/>
      <c r="G751" s="3" t="str">
        <f t="shared" si="504"/>
        <v>1.43</v>
      </c>
      <c r="H751" s="3" t="str">
        <f t="shared" si="505"/>
        <v>-</v>
      </c>
      <c r="I751" s="3">
        <f t="shared" si="506"/>
        <v>349.55</v>
      </c>
      <c r="J751" s="3">
        <f t="shared" si="507"/>
        <v>-50.09</v>
      </c>
      <c r="K751" s="3">
        <f t="shared" si="508"/>
        <v>0.45630000000000004</v>
      </c>
      <c r="L751" s="85"/>
      <c r="M751" s="3" t="str">
        <f t="shared" si="509"/>
        <v>1.43</v>
      </c>
      <c r="N751" s="3" t="str">
        <f t="shared" si="510"/>
        <v>-</v>
      </c>
      <c r="O751" s="3">
        <f t="shared" si="511"/>
        <v>349.55</v>
      </c>
      <c r="P751" s="3">
        <f t="shared" si="512"/>
        <v>-50.09</v>
      </c>
      <c r="Q751" s="3">
        <f t="shared" si="513"/>
        <v>0.40560000000000002</v>
      </c>
      <c r="R751" s="85"/>
      <c r="S751" s="3" t="str">
        <f t="shared" si="514"/>
        <v>1.43</v>
      </c>
      <c r="T751" s="3" t="str">
        <f t="shared" si="515"/>
        <v>-</v>
      </c>
      <c r="U751" s="3">
        <f t="shared" si="516"/>
        <v>349.55</v>
      </c>
      <c r="V751" s="3">
        <f t="shared" si="517"/>
        <v>-50.09</v>
      </c>
      <c r="W751" s="3">
        <f t="shared" si="518"/>
        <v>0.35489999999999999</v>
      </c>
      <c r="X751" s="85"/>
      <c r="Y751" s="3" t="str">
        <f t="shared" si="519"/>
        <v>1.43</v>
      </c>
      <c r="Z751" s="3" t="str">
        <f t="shared" si="520"/>
        <v>-</v>
      </c>
      <c r="AA751" s="3">
        <f t="shared" si="521"/>
        <v>349.55</v>
      </c>
      <c r="AB751" s="3">
        <f t="shared" si="522"/>
        <v>-50.09</v>
      </c>
      <c r="AC751" s="3">
        <f t="shared" si="523"/>
        <v>0.30419999999999997</v>
      </c>
      <c r="AD751" s="85"/>
      <c r="AE751" s="3" t="str">
        <f t="shared" si="524"/>
        <v>1.43</v>
      </c>
      <c r="AF751" s="3" t="str">
        <f t="shared" si="525"/>
        <v>-</v>
      </c>
      <c r="AG751" s="3">
        <f t="shared" si="526"/>
        <v>349.55</v>
      </c>
      <c r="AH751" s="3">
        <f t="shared" si="527"/>
        <v>-50.09</v>
      </c>
      <c r="AI751" s="3">
        <f t="shared" si="528"/>
        <v>0.2535</v>
      </c>
      <c r="AJ751" s="85"/>
      <c r="AK751" s="3" t="str">
        <f t="shared" si="529"/>
        <v>1.43</v>
      </c>
      <c r="AL751" s="3" t="str">
        <f t="shared" si="530"/>
        <v>-</v>
      </c>
      <c r="AM751" s="3">
        <f t="shared" si="531"/>
        <v>349.55</v>
      </c>
      <c r="AN751" s="3">
        <f t="shared" si="532"/>
        <v>-50.09</v>
      </c>
      <c r="AO751" s="3">
        <f t="shared" si="533"/>
        <v>0.20280000000000001</v>
      </c>
      <c r="AP751" s="85"/>
      <c r="AQ751" s="3" t="str">
        <f t="shared" si="534"/>
        <v>1.43</v>
      </c>
      <c r="AR751" s="3" t="str">
        <f t="shared" si="535"/>
        <v>-</v>
      </c>
      <c r="AS751" s="3">
        <f t="shared" si="536"/>
        <v>349.55</v>
      </c>
      <c r="AT751" s="3">
        <f t="shared" si="537"/>
        <v>-50.09</v>
      </c>
      <c r="AU751" s="3">
        <f t="shared" si="538"/>
        <v>0.15209999999999999</v>
      </c>
      <c r="AV751" s="85"/>
      <c r="AW751" s="3" t="str">
        <f t="shared" si="539"/>
        <v>1.43</v>
      </c>
      <c r="AX751" s="3" t="str">
        <f t="shared" si="540"/>
        <v>-</v>
      </c>
      <c r="AY751" s="3">
        <f t="shared" si="541"/>
        <v>349.55</v>
      </c>
      <c r="AZ751" s="3">
        <f t="shared" si="542"/>
        <v>-50.09</v>
      </c>
      <c r="BA751" s="3">
        <f t="shared" si="543"/>
        <v>0.1014</v>
      </c>
      <c r="BB751" s="85"/>
      <c r="BC751" s="3" t="str">
        <f t="shared" si="544"/>
        <v>1.43</v>
      </c>
      <c r="BD751" s="3" t="str">
        <f t="shared" si="545"/>
        <v>-</v>
      </c>
      <c r="BE751" s="3">
        <f t="shared" si="546"/>
        <v>349.55</v>
      </c>
      <c r="BF751" s="3">
        <f t="shared" si="547"/>
        <v>-50.09</v>
      </c>
      <c r="BG751" s="3">
        <f t="shared" si="548"/>
        <v>5.0700000000000002E-2</v>
      </c>
    </row>
    <row r="752" spans="1:59" x14ac:dyDescent="0.3">
      <c r="A752" s="1" t="str">
        <f>'Forward collapse simulation'!B762</f>
        <v>1.43</v>
      </c>
      <c r="B752" s="37" t="str">
        <f>IF('Forward collapse simulation'!C762="","-",'Forward collapse simulation'!C762)</f>
        <v>-</v>
      </c>
      <c r="C752" s="85">
        <f>'Forward collapse simulation'!E762</f>
        <v>338.03</v>
      </c>
      <c r="D752" s="85">
        <f>'Forward collapse simulation'!F762</f>
        <v>-12.9</v>
      </c>
      <c r="E752" s="85">
        <f>'Forward collapse simulation'!D762</f>
        <v>1.5</v>
      </c>
      <c r="F752" s="85"/>
      <c r="G752" s="3" t="str">
        <f t="shared" si="504"/>
        <v>1.43</v>
      </c>
      <c r="H752" s="3" t="str">
        <f t="shared" si="505"/>
        <v>-</v>
      </c>
      <c r="I752" s="3">
        <f t="shared" si="506"/>
        <v>338.03</v>
      </c>
      <c r="J752" s="3">
        <f t="shared" si="507"/>
        <v>-12.9</v>
      </c>
      <c r="K752" s="3">
        <f t="shared" si="508"/>
        <v>1.35</v>
      </c>
      <c r="L752" s="85"/>
      <c r="M752" s="3" t="str">
        <f t="shared" si="509"/>
        <v>1.43</v>
      </c>
      <c r="N752" s="3" t="str">
        <f t="shared" si="510"/>
        <v>-</v>
      </c>
      <c r="O752" s="3">
        <f t="shared" si="511"/>
        <v>338.03</v>
      </c>
      <c r="P752" s="3">
        <f t="shared" si="512"/>
        <v>-12.9</v>
      </c>
      <c r="Q752" s="3">
        <f t="shared" si="513"/>
        <v>1.2000000000000002</v>
      </c>
      <c r="R752" s="85"/>
      <c r="S752" s="3" t="str">
        <f t="shared" si="514"/>
        <v>1.43</v>
      </c>
      <c r="T752" s="3" t="str">
        <f t="shared" si="515"/>
        <v>-</v>
      </c>
      <c r="U752" s="3">
        <f t="shared" si="516"/>
        <v>338.03</v>
      </c>
      <c r="V752" s="3">
        <f t="shared" si="517"/>
        <v>-12.9</v>
      </c>
      <c r="W752" s="3">
        <f t="shared" si="518"/>
        <v>1.0499999999999998</v>
      </c>
      <c r="X752" s="85"/>
      <c r="Y752" s="3" t="str">
        <f t="shared" si="519"/>
        <v>1.43</v>
      </c>
      <c r="Z752" s="3" t="str">
        <f t="shared" si="520"/>
        <v>-</v>
      </c>
      <c r="AA752" s="3">
        <f t="shared" si="521"/>
        <v>338.03</v>
      </c>
      <c r="AB752" s="3">
        <f t="shared" si="522"/>
        <v>-12.9</v>
      </c>
      <c r="AC752" s="3">
        <f t="shared" si="523"/>
        <v>0.89999999999999991</v>
      </c>
      <c r="AD752" s="85"/>
      <c r="AE752" s="3" t="str">
        <f t="shared" si="524"/>
        <v>1.43</v>
      </c>
      <c r="AF752" s="3" t="str">
        <f t="shared" si="525"/>
        <v>-</v>
      </c>
      <c r="AG752" s="3">
        <f t="shared" si="526"/>
        <v>338.03</v>
      </c>
      <c r="AH752" s="3">
        <f t="shared" si="527"/>
        <v>-12.9</v>
      </c>
      <c r="AI752" s="3">
        <f t="shared" si="528"/>
        <v>0.75</v>
      </c>
      <c r="AJ752" s="85"/>
      <c r="AK752" s="3" t="str">
        <f t="shared" si="529"/>
        <v>1.43</v>
      </c>
      <c r="AL752" s="3" t="str">
        <f t="shared" si="530"/>
        <v>-</v>
      </c>
      <c r="AM752" s="3">
        <f t="shared" si="531"/>
        <v>338.03</v>
      </c>
      <c r="AN752" s="3">
        <f t="shared" si="532"/>
        <v>-12.9</v>
      </c>
      <c r="AO752" s="3">
        <f t="shared" si="533"/>
        <v>0.60000000000000009</v>
      </c>
      <c r="AP752" s="85"/>
      <c r="AQ752" s="3" t="str">
        <f t="shared" si="534"/>
        <v>1.43</v>
      </c>
      <c r="AR752" s="3" t="str">
        <f t="shared" si="535"/>
        <v>-</v>
      </c>
      <c r="AS752" s="3">
        <f t="shared" si="536"/>
        <v>338.03</v>
      </c>
      <c r="AT752" s="3">
        <f t="shared" si="537"/>
        <v>-12.9</v>
      </c>
      <c r="AU752" s="3">
        <f t="shared" si="538"/>
        <v>0.44999999999999996</v>
      </c>
      <c r="AV752" s="85"/>
      <c r="AW752" s="3" t="str">
        <f t="shared" si="539"/>
        <v>1.43</v>
      </c>
      <c r="AX752" s="3" t="str">
        <f t="shared" si="540"/>
        <v>-</v>
      </c>
      <c r="AY752" s="3">
        <f t="shared" si="541"/>
        <v>338.03</v>
      </c>
      <c r="AZ752" s="3">
        <f t="shared" si="542"/>
        <v>-12.9</v>
      </c>
      <c r="BA752" s="3">
        <f t="shared" si="543"/>
        <v>0.30000000000000004</v>
      </c>
      <c r="BB752" s="85"/>
      <c r="BC752" s="3" t="str">
        <f t="shared" si="544"/>
        <v>1.43</v>
      </c>
      <c r="BD752" s="3" t="str">
        <f t="shared" si="545"/>
        <v>-</v>
      </c>
      <c r="BE752" s="3">
        <f t="shared" si="546"/>
        <v>338.03</v>
      </c>
      <c r="BF752" s="3">
        <f t="shared" si="547"/>
        <v>-12.9</v>
      </c>
      <c r="BG752" s="3">
        <f t="shared" si="548"/>
        <v>0.15000000000000002</v>
      </c>
    </row>
    <row r="753" spans="1:59" x14ac:dyDescent="0.3">
      <c r="A753" s="1" t="str">
        <f>'Forward collapse simulation'!B763</f>
        <v>1.43</v>
      </c>
      <c r="B753" s="37" t="str">
        <f>IF('Forward collapse simulation'!C763="","-",'Forward collapse simulation'!C763)</f>
        <v>-</v>
      </c>
      <c r="C753" s="85">
        <f>'Forward collapse simulation'!E763</f>
        <v>336.31</v>
      </c>
      <c r="D753" s="85">
        <f>'Forward collapse simulation'!F763</f>
        <v>27.36</v>
      </c>
      <c r="E753" s="85">
        <f>'Forward collapse simulation'!D763</f>
        <v>1.284</v>
      </c>
      <c r="F753" s="85"/>
      <c r="G753" s="3" t="str">
        <f t="shared" si="504"/>
        <v>1.43</v>
      </c>
      <c r="H753" s="3" t="str">
        <f t="shared" si="505"/>
        <v>-</v>
      </c>
      <c r="I753" s="3">
        <f t="shared" si="506"/>
        <v>336.31</v>
      </c>
      <c r="J753" s="3">
        <f t="shared" si="507"/>
        <v>27.36</v>
      </c>
      <c r="K753" s="3">
        <f t="shared" si="508"/>
        <v>1.1556</v>
      </c>
      <c r="L753" s="85"/>
      <c r="M753" s="3" t="str">
        <f t="shared" si="509"/>
        <v>1.43</v>
      </c>
      <c r="N753" s="3" t="str">
        <f t="shared" si="510"/>
        <v>-</v>
      </c>
      <c r="O753" s="3">
        <f t="shared" si="511"/>
        <v>336.31</v>
      </c>
      <c r="P753" s="3">
        <f t="shared" si="512"/>
        <v>27.36</v>
      </c>
      <c r="Q753" s="3">
        <f t="shared" si="513"/>
        <v>1.0272000000000001</v>
      </c>
      <c r="R753" s="85"/>
      <c r="S753" s="3" t="str">
        <f t="shared" si="514"/>
        <v>1.43</v>
      </c>
      <c r="T753" s="3" t="str">
        <f t="shared" si="515"/>
        <v>-</v>
      </c>
      <c r="U753" s="3">
        <f t="shared" si="516"/>
        <v>336.31</v>
      </c>
      <c r="V753" s="3">
        <f t="shared" si="517"/>
        <v>27.36</v>
      </c>
      <c r="W753" s="3">
        <f t="shared" si="518"/>
        <v>0.89879999999999993</v>
      </c>
      <c r="X753" s="85"/>
      <c r="Y753" s="3" t="str">
        <f t="shared" si="519"/>
        <v>1.43</v>
      </c>
      <c r="Z753" s="3" t="str">
        <f t="shared" si="520"/>
        <v>-</v>
      </c>
      <c r="AA753" s="3">
        <f t="shared" si="521"/>
        <v>336.31</v>
      </c>
      <c r="AB753" s="3">
        <f t="shared" si="522"/>
        <v>27.36</v>
      </c>
      <c r="AC753" s="3">
        <f t="shared" si="523"/>
        <v>0.77039999999999997</v>
      </c>
      <c r="AD753" s="85"/>
      <c r="AE753" s="3" t="str">
        <f t="shared" si="524"/>
        <v>1.43</v>
      </c>
      <c r="AF753" s="3" t="str">
        <f t="shared" si="525"/>
        <v>-</v>
      </c>
      <c r="AG753" s="3">
        <f t="shared" si="526"/>
        <v>336.31</v>
      </c>
      <c r="AH753" s="3">
        <f t="shared" si="527"/>
        <v>27.36</v>
      </c>
      <c r="AI753" s="3">
        <f t="shared" si="528"/>
        <v>0.64200000000000002</v>
      </c>
      <c r="AJ753" s="85"/>
      <c r="AK753" s="3" t="str">
        <f t="shared" si="529"/>
        <v>1.43</v>
      </c>
      <c r="AL753" s="3" t="str">
        <f t="shared" si="530"/>
        <v>-</v>
      </c>
      <c r="AM753" s="3">
        <f t="shared" si="531"/>
        <v>336.31</v>
      </c>
      <c r="AN753" s="3">
        <f t="shared" si="532"/>
        <v>27.36</v>
      </c>
      <c r="AO753" s="3">
        <f t="shared" si="533"/>
        <v>0.51360000000000006</v>
      </c>
      <c r="AP753" s="85"/>
      <c r="AQ753" s="3" t="str">
        <f t="shared" si="534"/>
        <v>1.43</v>
      </c>
      <c r="AR753" s="3" t="str">
        <f t="shared" si="535"/>
        <v>-</v>
      </c>
      <c r="AS753" s="3">
        <f t="shared" si="536"/>
        <v>336.31</v>
      </c>
      <c r="AT753" s="3">
        <f t="shared" si="537"/>
        <v>27.36</v>
      </c>
      <c r="AU753" s="3">
        <f t="shared" si="538"/>
        <v>0.38519999999999999</v>
      </c>
      <c r="AV753" s="85"/>
      <c r="AW753" s="3" t="str">
        <f t="shared" si="539"/>
        <v>1.43</v>
      </c>
      <c r="AX753" s="3" t="str">
        <f t="shared" si="540"/>
        <v>-</v>
      </c>
      <c r="AY753" s="3">
        <f t="shared" si="541"/>
        <v>336.31</v>
      </c>
      <c r="AZ753" s="3">
        <f t="shared" si="542"/>
        <v>27.36</v>
      </c>
      <c r="BA753" s="3">
        <f t="shared" si="543"/>
        <v>0.25680000000000003</v>
      </c>
      <c r="BB753" s="85"/>
      <c r="BC753" s="3" t="str">
        <f t="shared" si="544"/>
        <v>1.43</v>
      </c>
      <c r="BD753" s="3" t="str">
        <f t="shared" si="545"/>
        <v>-</v>
      </c>
      <c r="BE753" s="3">
        <f t="shared" si="546"/>
        <v>336.31</v>
      </c>
      <c r="BF753" s="3">
        <f t="shared" si="547"/>
        <v>27.36</v>
      </c>
      <c r="BG753" s="3">
        <f t="shared" si="548"/>
        <v>0.12840000000000001</v>
      </c>
    </row>
    <row r="754" spans="1:59" x14ac:dyDescent="0.3">
      <c r="A754" s="1" t="str">
        <f>'Forward collapse simulation'!B764</f>
        <v>1.43</v>
      </c>
      <c r="B754" s="37" t="str">
        <f>IF('Forward collapse simulation'!C764="","-",'Forward collapse simulation'!C764)</f>
        <v>-</v>
      </c>
      <c r="C754" s="85">
        <f>'Forward collapse simulation'!E764</f>
        <v>340.83</v>
      </c>
      <c r="D754" s="85">
        <f>'Forward collapse simulation'!F764</f>
        <v>43.4</v>
      </c>
      <c r="E754" s="85">
        <f>'Forward collapse simulation'!D764</f>
        <v>1.3540000000000001</v>
      </c>
      <c r="F754" s="85"/>
      <c r="G754" s="3" t="str">
        <f t="shared" si="504"/>
        <v>1.43</v>
      </c>
      <c r="H754" s="3" t="str">
        <f t="shared" si="505"/>
        <v>-</v>
      </c>
      <c r="I754" s="3">
        <f t="shared" si="506"/>
        <v>340.83</v>
      </c>
      <c r="J754" s="3">
        <f t="shared" si="507"/>
        <v>43.4</v>
      </c>
      <c r="K754" s="3">
        <f t="shared" si="508"/>
        <v>1.2186000000000001</v>
      </c>
      <c r="L754" s="85"/>
      <c r="M754" s="3" t="str">
        <f t="shared" si="509"/>
        <v>1.43</v>
      </c>
      <c r="N754" s="3" t="str">
        <f t="shared" si="510"/>
        <v>-</v>
      </c>
      <c r="O754" s="3">
        <f t="shared" si="511"/>
        <v>340.83</v>
      </c>
      <c r="P754" s="3">
        <f t="shared" si="512"/>
        <v>43.4</v>
      </c>
      <c r="Q754" s="3">
        <f t="shared" si="513"/>
        <v>1.0832000000000002</v>
      </c>
      <c r="R754" s="85"/>
      <c r="S754" s="3" t="str">
        <f t="shared" si="514"/>
        <v>1.43</v>
      </c>
      <c r="T754" s="3" t="str">
        <f t="shared" si="515"/>
        <v>-</v>
      </c>
      <c r="U754" s="3">
        <f t="shared" si="516"/>
        <v>340.83</v>
      </c>
      <c r="V754" s="3">
        <f t="shared" si="517"/>
        <v>43.4</v>
      </c>
      <c r="W754" s="3">
        <f t="shared" si="518"/>
        <v>0.94779999999999998</v>
      </c>
      <c r="X754" s="85"/>
      <c r="Y754" s="3" t="str">
        <f t="shared" si="519"/>
        <v>1.43</v>
      </c>
      <c r="Z754" s="3" t="str">
        <f t="shared" si="520"/>
        <v>-</v>
      </c>
      <c r="AA754" s="3">
        <f t="shared" si="521"/>
        <v>340.83</v>
      </c>
      <c r="AB754" s="3">
        <f t="shared" si="522"/>
        <v>43.4</v>
      </c>
      <c r="AC754" s="3">
        <f t="shared" si="523"/>
        <v>0.81240000000000001</v>
      </c>
      <c r="AD754" s="85"/>
      <c r="AE754" s="3" t="str">
        <f t="shared" si="524"/>
        <v>1.43</v>
      </c>
      <c r="AF754" s="3" t="str">
        <f t="shared" si="525"/>
        <v>-</v>
      </c>
      <c r="AG754" s="3">
        <f t="shared" si="526"/>
        <v>340.83</v>
      </c>
      <c r="AH754" s="3">
        <f t="shared" si="527"/>
        <v>43.4</v>
      </c>
      <c r="AI754" s="3">
        <f t="shared" si="528"/>
        <v>0.67700000000000005</v>
      </c>
      <c r="AJ754" s="85"/>
      <c r="AK754" s="3" t="str">
        <f t="shared" si="529"/>
        <v>1.43</v>
      </c>
      <c r="AL754" s="3" t="str">
        <f t="shared" si="530"/>
        <v>-</v>
      </c>
      <c r="AM754" s="3">
        <f t="shared" si="531"/>
        <v>340.83</v>
      </c>
      <c r="AN754" s="3">
        <f t="shared" si="532"/>
        <v>43.4</v>
      </c>
      <c r="AO754" s="3">
        <f t="shared" si="533"/>
        <v>0.54160000000000008</v>
      </c>
      <c r="AP754" s="85"/>
      <c r="AQ754" s="3" t="str">
        <f t="shared" si="534"/>
        <v>1.43</v>
      </c>
      <c r="AR754" s="3" t="str">
        <f t="shared" si="535"/>
        <v>-</v>
      </c>
      <c r="AS754" s="3">
        <f t="shared" si="536"/>
        <v>340.83</v>
      </c>
      <c r="AT754" s="3">
        <f t="shared" si="537"/>
        <v>43.4</v>
      </c>
      <c r="AU754" s="3">
        <f t="shared" si="538"/>
        <v>0.40620000000000001</v>
      </c>
      <c r="AV754" s="85"/>
      <c r="AW754" s="3" t="str">
        <f t="shared" si="539"/>
        <v>1.43</v>
      </c>
      <c r="AX754" s="3" t="str">
        <f t="shared" si="540"/>
        <v>-</v>
      </c>
      <c r="AY754" s="3">
        <f t="shared" si="541"/>
        <v>340.83</v>
      </c>
      <c r="AZ754" s="3">
        <f t="shared" si="542"/>
        <v>43.4</v>
      </c>
      <c r="BA754" s="3">
        <f t="shared" si="543"/>
        <v>0.27080000000000004</v>
      </c>
      <c r="BB754" s="85"/>
      <c r="BC754" s="3" t="str">
        <f t="shared" si="544"/>
        <v>1.43</v>
      </c>
      <c r="BD754" s="3" t="str">
        <f t="shared" si="545"/>
        <v>-</v>
      </c>
      <c r="BE754" s="3">
        <f t="shared" si="546"/>
        <v>340.83</v>
      </c>
      <c r="BF754" s="3">
        <f t="shared" si="547"/>
        <v>43.4</v>
      </c>
      <c r="BG754" s="3">
        <f t="shared" si="548"/>
        <v>0.13540000000000002</v>
      </c>
    </row>
    <row r="755" spans="1:59" x14ac:dyDescent="0.3">
      <c r="A755" s="1" t="str">
        <f>'Forward collapse simulation'!B765</f>
        <v>1.43</v>
      </c>
      <c r="B755" s="37" t="str">
        <f>IF('Forward collapse simulation'!C765="","-",'Forward collapse simulation'!C765)</f>
        <v>-</v>
      </c>
      <c r="C755" s="85">
        <f>'Forward collapse simulation'!E765</f>
        <v>10.32</v>
      </c>
      <c r="D755" s="85">
        <f>'Forward collapse simulation'!F765</f>
        <v>66.02</v>
      </c>
      <c r="E755" s="85">
        <f>'Forward collapse simulation'!D765</f>
        <v>1.113</v>
      </c>
      <c r="F755" s="85"/>
      <c r="G755" s="3" t="str">
        <f t="shared" si="504"/>
        <v>1.43</v>
      </c>
      <c r="H755" s="3" t="str">
        <f t="shared" si="505"/>
        <v>-</v>
      </c>
      <c r="I755" s="3">
        <f t="shared" si="506"/>
        <v>10.32</v>
      </c>
      <c r="J755" s="3">
        <f t="shared" si="507"/>
        <v>66.02</v>
      </c>
      <c r="K755" s="3">
        <f t="shared" si="508"/>
        <v>1.0017</v>
      </c>
      <c r="L755" s="85"/>
      <c r="M755" s="3" t="str">
        <f t="shared" si="509"/>
        <v>1.43</v>
      </c>
      <c r="N755" s="3" t="str">
        <f t="shared" si="510"/>
        <v>-</v>
      </c>
      <c r="O755" s="3">
        <f t="shared" si="511"/>
        <v>10.32</v>
      </c>
      <c r="P755" s="3">
        <f t="shared" si="512"/>
        <v>66.02</v>
      </c>
      <c r="Q755" s="3">
        <f t="shared" si="513"/>
        <v>0.89040000000000008</v>
      </c>
      <c r="R755" s="85"/>
      <c r="S755" s="3" t="str">
        <f t="shared" si="514"/>
        <v>1.43</v>
      </c>
      <c r="T755" s="3" t="str">
        <f t="shared" si="515"/>
        <v>-</v>
      </c>
      <c r="U755" s="3">
        <f t="shared" si="516"/>
        <v>10.32</v>
      </c>
      <c r="V755" s="3">
        <f t="shared" si="517"/>
        <v>66.02</v>
      </c>
      <c r="W755" s="3">
        <f t="shared" si="518"/>
        <v>0.7790999999999999</v>
      </c>
      <c r="X755" s="85"/>
      <c r="Y755" s="3" t="str">
        <f t="shared" si="519"/>
        <v>1.43</v>
      </c>
      <c r="Z755" s="3" t="str">
        <f t="shared" si="520"/>
        <v>-</v>
      </c>
      <c r="AA755" s="3">
        <f t="shared" si="521"/>
        <v>10.32</v>
      </c>
      <c r="AB755" s="3">
        <f t="shared" si="522"/>
        <v>66.02</v>
      </c>
      <c r="AC755" s="3">
        <f t="shared" si="523"/>
        <v>0.66779999999999995</v>
      </c>
      <c r="AD755" s="85"/>
      <c r="AE755" s="3" t="str">
        <f t="shared" si="524"/>
        <v>1.43</v>
      </c>
      <c r="AF755" s="3" t="str">
        <f t="shared" si="525"/>
        <v>-</v>
      </c>
      <c r="AG755" s="3">
        <f t="shared" si="526"/>
        <v>10.32</v>
      </c>
      <c r="AH755" s="3">
        <f t="shared" si="527"/>
        <v>66.02</v>
      </c>
      <c r="AI755" s="3">
        <f t="shared" si="528"/>
        <v>0.55649999999999999</v>
      </c>
      <c r="AJ755" s="85"/>
      <c r="AK755" s="3" t="str">
        <f t="shared" si="529"/>
        <v>1.43</v>
      </c>
      <c r="AL755" s="3" t="str">
        <f t="shared" si="530"/>
        <v>-</v>
      </c>
      <c r="AM755" s="3">
        <f t="shared" si="531"/>
        <v>10.32</v>
      </c>
      <c r="AN755" s="3">
        <f t="shared" si="532"/>
        <v>66.02</v>
      </c>
      <c r="AO755" s="3">
        <f t="shared" si="533"/>
        <v>0.44520000000000004</v>
      </c>
      <c r="AP755" s="85"/>
      <c r="AQ755" s="3" t="str">
        <f t="shared" si="534"/>
        <v>1.43</v>
      </c>
      <c r="AR755" s="3" t="str">
        <f t="shared" si="535"/>
        <v>-</v>
      </c>
      <c r="AS755" s="3">
        <f t="shared" si="536"/>
        <v>10.32</v>
      </c>
      <c r="AT755" s="3">
        <f t="shared" si="537"/>
        <v>66.02</v>
      </c>
      <c r="AU755" s="3">
        <f t="shared" si="538"/>
        <v>0.33389999999999997</v>
      </c>
      <c r="AV755" s="85"/>
      <c r="AW755" s="3" t="str">
        <f t="shared" si="539"/>
        <v>1.43</v>
      </c>
      <c r="AX755" s="3" t="str">
        <f t="shared" si="540"/>
        <v>-</v>
      </c>
      <c r="AY755" s="3">
        <f t="shared" si="541"/>
        <v>10.32</v>
      </c>
      <c r="AZ755" s="3">
        <f t="shared" si="542"/>
        <v>66.02</v>
      </c>
      <c r="BA755" s="3">
        <f t="shared" si="543"/>
        <v>0.22260000000000002</v>
      </c>
      <c r="BB755" s="85"/>
      <c r="BC755" s="3" t="str">
        <f t="shared" si="544"/>
        <v>1.43</v>
      </c>
      <c r="BD755" s="3" t="str">
        <f t="shared" si="545"/>
        <v>-</v>
      </c>
      <c r="BE755" s="3">
        <f t="shared" si="546"/>
        <v>10.32</v>
      </c>
      <c r="BF755" s="3">
        <f t="shared" si="547"/>
        <v>66.02</v>
      </c>
      <c r="BG755" s="3">
        <f t="shared" si="548"/>
        <v>0.11130000000000001</v>
      </c>
    </row>
    <row r="756" spans="1:59" x14ac:dyDescent="0.3">
      <c r="A756" s="1" t="str">
        <f>'Forward collapse simulation'!B766</f>
        <v>1.43</v>
      </c>
      <c r="B756" s="37" t="str">
        <f>IF('Forward collapse simulation'!C766="","-",'Forward collapse simulation'!C766)</f>
        <v>-</v>
      </c>
      <c r="C756" s="85">
        <f>'Forward collapse simulation'!E766</f>
        <v>157.11000000000001</v>
      </c>
      <c r="D756" s="85">
        <f>'Forward collapse simulation'!F766</f>
        <v>81.53</v>
      </c>
      <c r="E756" s="85">
        <f>'Forward collapse simulation'!D766</f>
        <v>1.849</v>
      </c>
      <c r="F756" s="85"/>
      <c r="G756" s="3" t="str">
        <f t="shared" si="504"/>
        <v>1.43</v>
      </c>
      <c r="H756" s="3" t="str">
        <f t="shared" si="505"/>
        <v>-</v>
      </c>
      <c r="I756" s="3">
        <f t="shared" si="506"/>
        <v>157.11000000000001</v>
      </c>
      <c r="J756" s="3">
        <f t="shared" si="507"/>
        <v>81.53</v>
      </c>
      <c r="K756" s="3">
        <f t="shared" si="508"/>
        <v>1.6640999999999999</v>
      </c>
      <c r="L756" s="85"/>
      <c r="M756" s="3" t="str">
        <f t="shared" si="509"/>
        <v>1.43</v>
      </c>
      <c r="N756" s="3" t="str">
        <f t="shared" si="510"/>
        <v>-</v>
      </c>
      <c r="O756" s="3">
        <f t="shared" si="511"/>
        <v>157.11000000000001</v>
      </c>
      <c r="P756" s="3">
        <f t="shared" si="512"/>
        <v>81.53</v>
      </c>
      <c r="Q756" s="3">
        <f t="shared" si="513"/>
        <v>1.4792000000000001</v>
      </c>
      <c r="R756" s="85"/>
      <c r="S756" s="3" t="str">
        <f t="shared" si="514"/>
        <v>1.43</v>
      </c>
      <c r="T756" s="3" t="str">
        <f t="shared" si="515"/>
        <v>-</v>
      </c>
      <c r="U756" s="3">
        <f t="shared" si="516"/>
        <v>157.11000000000001</v>
      </c>
      <c r="V756" s="3">
        <f t="shared" si="517"/>
        <v>81.53</v>
      </c>
      <c r="W756" s="3">
        <f t="shared" si="518"/>
        <v>1.2943</v>
      </c>
      <c r="X756" s="85"/>
      <c r="Y756" s="3" t="str">
        <f t="shared" si="519"/>
        <v>1.43</v>
      </c>
      <c r="Z756" s="3" t="str">
        <f t="shared" si="520"/>
        <v>-</v>
      </c>
      <c r="AA756" s="3">
        <f t="shared" si="521"/>
        <v>157.11000000000001</v>
      </c>
      <c r="AB756" s="3">
        <f t="shared" si="522"/>
        <v>81.53</v>
      </c>
      <c r="AC756" s="3">
        <f t="shared" si="523"/>
        <v>1.1093999999999999</v>
      </c>
      <c r="AD756" s="85"/>
      <c r="AE756" s="3" t="str">
        <f t="shared" si="524"/>
        <v>1.43</v>
      </c>
      <c r="AF756" s="3" t="str">
        <f t="shared" si="525"/>
        <v>-</v>
      </c>
      <c r="AG756" s="3">
        <f t="shared" si="526"/>
        <v>157.11000000000001</v>
      </c>
      <c r="AH756" s="3">
        <f t="shared" si="527"/>
        <v>81.53</v>
      </c>
      <c r="AI756" s="3">
        <f t="shared" si="528"/>
        <v>0.92449999999999999</v>
      </c>
      <c r="AJ756" s="85"/>
      <c r="AK756" s="3" t="str">
        <f t="shared" si="529"/>
        <v>1.43</v>
      </c>
      <c r="AL756" s="3" t="str">
        <f t="shared" si="530"/>
        <v>-</v>
      </c>
      <c r="AM756" s="3">
        <f t="shared" si="531"/>
        <v>157.11000000000001</v>
      </c>
      <c r="AN756" s="3">
        <f t="shared" si="532"/>
        <v>81.53</v>
      </c>
      <c r="AO756" s="3">
        <f t="shared" si="533"/>
        <v>0.73960000000000004</v>
      </c>
      <c r="AP756" s="85"/>
      <c r="AQ756" s="3" t="str">
        <f t="shared" si="534"/>
        <v>1.43</v>
      </c>
      <c r="AR756" s="3" t="str">
        <f t="shared" si="535"/>
        <v>-</v>
      </c>
      <c r="AS756" s="3">
        <f t="shared" si="536"/>
        <v>157.11000000000001</v>
      </c>
      <c r="AT756" s="3">
        <f t="shared" si="537"/>
        <v>81.53</v>
      </c>
      <c r="AU756" s="3">
        <f t="shared" si="538"/>
        <v>0.55469999999999997</v>
      </c>
      <c r="AV756" s="85"/>
      <c r="AW756" s="3" t="str">
        <f t="shared" si="539"/>
        <v>1.43</v>
      </c>
      <c r="AX756" s="3" t="str">
        <f t="shared" si="540"/>
        <v>-</v>
      </c>
      <c r="AY756" s="3">
        <f t="shared" si="541"/>
        <v>157.11000000000001</v>
      </c>
      <c r="AZ756" s="3">
        <f t="shared" si="542"/>
        <v>81.53</v>
      </c>
      <c r="BA756" s="3">
        <f t="shared" si="543"/>
        <v>0.36980000000000002</v>
      </c>
      <c r="BB756" s="85"/>
      <c r="BC756" s="3" t="str">
        <f t="shared" si="544"/>
        <v>1.43</v>
      </c>
      <c r="BD756" s="3" t="str">
        <f t="shared" si="545"/>
        <v>-</v>
      </c>
      <c r="BE756" s="3">
        <f t="shared" si="546"/>
        <v>157.11000000000001</v>
      </c>
      <c r="BF756" s="3">
        <f t="shared" si="547"/>
        <v>81.53</v>
      </c>
      <c r="BG756" s="3">
        <f t="shared" si="548"/>
        <v>0.18490000000000001</v>
      </c>
    </row>
    <row r="757" spans="1:59" x14ac:dyDescent="0.3">
      <c r="A757" s="1" t="str">
        <f>'Forward collapse simulation'!B767</f>
        <v>1.43</v>
      </c>
      <c r="B757" s="37" t="str">
        <f>IF('Forward collapse simulation'!C767="","-",'Forward collapse simulation'!C767)</f>
        <v>-</v>
      </c>
      <c r="C757" s="85">
        <f>'Forward collapse simulation'!E767</f>
        <v>174.11</v>
      </c>
      <c r="D757" s="85">
        <f>'Forward collapse simulation'!F767</f>
        <v>65.540000000000006</v>
      </c>
      <c r="E757" s="85">
        <f>'Forward collapse simulation'!D767</f>
        <v>1.5289999999999999</v>
      </c>
      <c r="F757" s="85"/>
      <c r="G757" s="3" t="str">
        <f t="shared" si="504"/>
        <v>1.43</v>
      </c>
      <c r="H757" s="3" t="str">
        <f t="shared" si="505"/>
        <v>-</v>
      </c>
      <c r="I757" s="3">
        <f t="shared" si="506"/>
        <v>174.11</v>
      </c>
      <c r="J757" s="3">
        <f t="shared" si="507"/>
        <v>65.540000000000006</v>
      </c>
      <c r="K757" s="3">
        <f t="shared" si="508"/>
        <v>1.3760999999999999</v>
      </c>
      <c r="L757" s="85"/>
      <c r="M757" s="3" t="str">
        <f t="shared" si="509"/>
        <v>1.43</v>
      </c>
      <c r="N757" s="3" t="str">
        <f t="shared" si="510"/>
        <v>-</v>
      </c>
      <c r="O757" s="3">
        <f t="shared" si="511"/>
        <v>174.11</v>
      </c>
      <c r="P757" s="3">
        <f t="shared" si="512"/>
        <v>65.540000000000006</v>
      </c>
      <c r="Q757" s="3">
        <f t="shared" si="513"/>
        <v>1.2232000000000001</v>
      </c>
      <c r="R757" s="85"/>
      <c r="S757" s="3" t="str">
        <f t="shared" si="514"/>
        <v>1.43</v>
      </c>
      <c r="T757" s="3" t="str">
        <f t="shared" si="515"/>
        <v>-</v>
      </c>
      <c r="U757" s="3">
        <f t="shared" si="516"/>
        <v>174.11</v>
      </c>
      <c r="V757" s="3">
        <f t="shared" si="517"/>
        <v>65.540000000000006</v>
      </c>
      <c r="W757" s="3">
        <f t="shared" si="518"/>
        <v>1.0702999999999998</v>
      </c>
      <c r="X757" s="85"/>
      <c r="Y757" s="3" t="str">
        <f t="shared" si="519"/>
        <v>1.43</v>
      </c>
      <c r="Z757" s="3" t="str">
        <f t="shared" si="520"/>
        <v>-</v>
      </c>
      <c r="AA757" s="3">
        <f t="shared" si="521"/>
        <v>174.11</v>
      </c>
      <c r="AB757" s="3">
        <f t="shared" si="522"/>
        <v>65.540000000000006</v>
      </c>
      <c r="AC757" s="3">
        <f t="shared" si="523"/>
        <v>0.91739999999999988</v>
      </c>
      <c r="AD757" s="85"/>
      <c r="AE757" s="3" t="str">
        <f t="shared" si="524"/>
        <v>1.43</v>
      </c>
      <c r="AF757" s="3" t="str">
        <f t="shared" si="525"/>
        <v>-</v>
      </c>
      <c r="AG757" s="3">
        <f t="shared" si="526"/>
        <v>174.11</v>
      </c>
      <c r="AH757" s="3">
        <f t="shared" si="527"/>
        <v>65.540000000000006</v>
      </c>
      <c r="AI757" s="3">
        <f t="shared" si="528"/>
        <v>0.76449999999999996</v>
      </c>
      <c r="AJ757" s="85"/>
      <c r="AK757" s="3" t="str">
        <f t="shared" si="529"/>
        <v>1.43</v>
      </c>
      <c r="AL757" s="3" t="str">
        <f t="shared" si="530"/>
        <v>-</v>
      </c>
      <c r="AM757" s="3">
        <f t="shared" si="531"/>
        <v>174.11</v>
      </c>
      <c r="AN757" s="3">
        <f t="shared" si="532"/>
        <v>65.540000000000006</v>
      </c>
      <c r="AO757" s="3">
        <f t="shared" si="533"/>
        <v>0.61160000000000003</v>
      </c>
      <c r="AP757" s="85"/>
      <c r="AQ757" s="3" t="str">
        <f t="shared" si="534"/>
        <v>1.43</v>
      </c>
      <c r="AR757" s="3" t="str">
        <f t="shared" si="535"/>
        <v>-</v>
      </c>
      <c r="AS757" s="3">
        <f t="shared" si="536"/>
        <v>174.11</v>
      </c>
      <c r="AT757" s="3">
        <f t="shared" si="537"/>
        <v>65.540000000000006</v>
      </c>
      <c r="AU757" s="3">
        <f t="shared" si="538"/>
        <v>0.45869999999999994</v>
      </c>
      <c r="AV757" s="85"/>
      <c r="AW757" s="3" t="str">
        <f t="shared" si="539"/>
        <v>1.43</v>
      </c>
      <c r="AX757" s="3" t="str">
        <f t="shared" si="540"/>
        <v>-</v>
      </c>
      <c r="AY757" s="3">
        <f t="shared" si="541"/>
        <v>174.11</v>
      </c>
      <c r="AZ757" s="3">
        <f t="shared" si="542"/>
        <v>65.540000000000006</v>
      </c>
      <c r="BA757" s="3">
        <f t="shared" si="543"/>
        <v>0.30580000000000002</v>
      </c>
      <c r="BB757" s="85"/>
      <c r="BC757" s="3" t="str">
        <f t="shared" si="544"/>
        <v>1.43</v>
      </c>
      <c r="BD757" s="3" t="str">
        <f t="shared" si="545"/>
        <v>-</v>
      </c>
      <c r="BE757" s="3">
        <f t="shared" si="546"/>
        <v>174.11</v>
      </c>
      <c r="BF757" s="3">
        <f t="shared" si="547"/>
        <v>65.540000000000006</v>
      </c>
      <c r="BG757" s="3">
        <f t="shared" si="548"/>
        <v>0.15290000000000001</v>
      </c>
    </row>
    <row r="758" spans="1:59" x14ac:dyDescent="0.3">
      <c r="A758" s="1" t="str">
        <f>'Forward collapse simulation'!B768</f>
        <v>1.43</v>
      </c>
      <c r="B758" s="37" t="str">
        <f>IF('Forward collapse simulation'!C768="","-",'Forward collapse simulation'!C768)</f>
        <v>-</v>
      </c>
      <c r="C758" s="85">
        <f>'Forward collapse simulation'!E768</f>
        <v>172.48</v>
      </c>
      <c r="D758" s="85">
        <f>'Forward collapse simulation'!F768</f>
        <v>38.9</v>
      </c>
      <c r="E758" s="85">
        <f>'Forward collapse simulation'!D768</f>
        <v>1.2470000000000001</v>
      </c>
      <c r="F758" s="85"/>
      <c r="G758" s="3" t="str">
        <f t="shared" si="504"/>
        <v>1.43</v>
      </c>
      <c r="H758" s="3" t="str">
        <f t="shared" si="505"/>
        <v>-</v>
      </c>
      <c r="I758" s="3">
        <f t="shared" si="506"/>
        <v>172.48</v>
      </c>
      <c r="J758" s="3">
        <f t="shared" si="507"/>
        <v>38.9</v>
      </c>
      <c r="K758" s="3">
        <f t="shared" si="508"/>
        <v>1.1223000000000001</v>
      </c>
      <c r="L758" s="85"/>
      <c r="M758" s="3" t="str">
        <f t="shared" si="509"/>
        <v>1.43</v>
      </c>
      <c r="N758" s="3" t="str">
        <f t="shared" si="510"/>
        <v>-</v>
      </c>
      <c r="O758" s="3">
        <f t="shared" si="511"/>
        <v>172.48</v>
      </c>
      <c r="P758" s="3">
        <f t="shared" si="512"/>
        <v>38.9</v>
      </c>
      <c r="Q758" s="3">
        <f t="shared" si="513"/>
        <v>0.99760000000000015</v>
      </c>
      <c r="R758" s="85"/>
      <c r="S758" s="3" t="str">
        <f t="shared" si="514"/>
        <v>1.43</v>
      </c>
      <c r="T758" s="3" t="str">
        <f t="shared" si="515"/>
        <v>-</v>
      </c>
      <c r="U758" s="3">
        <f t="shared" si="516"/>
        <v>172.48</v>
      </c>
      <c r="V758" s="3">
        <f t="shared" si="517"/>
        <v>38.9</v>
      </c>
      <c r="W758" s="3">
        <f t="shared" si="518"/>
        <v>0.87290000000000001</v>
      </c>
      <c r="X758" s="85"/>
      <c r="Y758" s="3" t="str">
        <f t="shared" si="519"/>
        <v>1.43</v>
      </c>
      <c r="Z758" s="3" t="str">
        <f t="shared" si="520"/>
        <v>-</v>
      </c>
      <c r="AA758" s="3">
        <f t="shared" si="521"/>
        <v>172.48</v>
      </c>
      <c r="AB758" s="3">
        <f t="shared" si="522"/>
        <v>38.9</v>
      </c>
      <c r="AC758" s="3">
        <f t="shared" si="523"/>
        <v>0.74820000000000009</v>
      </c>
      <c r="AD758" s="85"/>
      <c r="AE758" s="3" t="str">
        <f t="shared" si="524"/>
        <v>1.43</v>
      </c>
      <c r="AF758" s="3" t="str">
        <f t="shared" si="525"/>
        <v>-</v>
      </c>
      <c r="AG758" s="3">
        <f t="shared" si="526"/>
        <v>172.48</v>
      </c>
      <c r="AH758" s="3">
        <f t="shared" si="527"/>
        <v>38.9</v>
      </c>
      <c r="AI758" s="3">
        <f t="shared" si="528"/>
        <v>0.62350000000000005</v>
      </c>
      <c r="AJ758" s="85"/>
      <c r="AK758" s="3" t="str">
        <f t="shared" si="529"/>
        <v>1.43</v>
      </c>
      <c r="AL758" s="3" t="str">
        <f t="shared" si="530"/>
        <v>-</v>
      </c>
      <c r="AM758" s="3">
        <f t="shared" si="531"/>
        <v>172.48</v>
      </c>
      <c r="AN758" s="3">
        <f t="shared" si="532"/>
        <v>38.9</v>
      </c>
      <c r="AO758" s="3">
        <f t="shared" si="533"/>
        <v>0.49880000000000008</v>
      </c>
      <c r="AP758" s="85"/>
      <c r="AQ758" s="3" t="str">
        <f t="shared" si="534"/>
        <v>1.43</v>
      </c>
      <c r="AR758" s="3" t="str">
        <f t="shared" si="535"/>
        <v>-</v>
      </c>
      <c r="AS758" s="3">
        <f t="shared" si="536"/>
        <v>172.48</v>
      </c>
      <c r="AT758" s="3">
        <f t="shared" si="537"/>
        <v>38.9</v>
      </c>
      <c r="AU758" s="3">
        <f t="shared" si="538"/>
        <v>0.37410000000000004</v>
      </c>
      <c r="AV758" s="85"/>
      <c r="AW758" s="3" t="str">
        <f t="shared" si="539"/>
        <v>1.43</v>
      </c>
      <c r="AX758" s="3" t="str">
        <f t="shared" si="540"/>
        <v>-</v>
      </c>
      <c r="AY758" s="3">
        <f t="shared" si="541"/>
        <v>172.48</v>
      </c>
      <c r="AZ758" s="3">
        <f t="shared" si="542"/>
        <v>38.9</v>
      </c>
      <c r="BA758" s="3">
        <f t="shared" si="543"/>
        <v>0.24940000000000004</v>
      </c>
      <c r="BB758" s="85"/>
      <c r="BC758" s="3" t="str">
        <f t="shared" si="544"/>
        <v>1.43</v>
      </c>
      <c r="BD758" s="3" t="str">
        <f t="shared" si="545"/>
        <v>-</v>
      </c>
      <c r="BE758" s="3">
        <f t="shared" si="546"/>
        <v>172.48</v>
      </c>
      <c r="BF758" s="3">
        <f t="shared" si="547"/>
        <v>38.9</v>
      </c>
      <c r="BG758" s="3">
        <f t="shared" si="548"/>
        <v>0.12470000000000002</v>
      </c>
    </row>
    <row r="759" spans="1:59" x14ac:dyDescent="0.3">
      <c r="A759" s="1" t="str">
        <f>'Forward collapse simulation'!B769</f>
        <v>1.43</v>
      </c>
      <c r="B759" s="37" t="str">
        <f>IF('Forward collapse simulation'!C769="","-",'Forward collapse simulation'!C769)</f>
        <v>-</v>
      </c>
      <c r="C759" s="85">
        <f>'Forward collapse simulation'!E769</f>
        <v>172.33</v>
      </c>
      <c r="D759" s="85">
        <f>'Forward collapse simulation'!F769</f>
        <v>5.42</v>
      </c>
      <c r="E759" s="85">
        <f>'Forward collapse simulation'!D769</f>
        <v>1.1970000000000001</v>
      </c>
      <c r="F759" s="85"/>
      <c r="G759" s="3" t="str">
        <f t="shared" si="504"/>
        <v>1.43</v>
      </c>
      <c r="H759" s="3" t="str">
        <f t="shared" si="505"/>
        <v>-</v>
      </c>
      <c r="I759" s="3">
        <f t="shared" si="506"/>
        <v>172.33</v>
      </c>
      <c r="J759" s="3">
        <f t="shared" si="507"/>
        <v>5.42</v>
      </c>
      <c r="K759" s="3">
        <f t="shared" si="508"/>
        <v>1.0773000000000001</v>
      </c>
      <c r="L759" s="85"/>
      <c r="M759" s="3" t="str">
        <f t="shared" si="509"/>
        <v>1.43</v>
      </c>
      <c r="N759" s="3" t="str">
        <f t="shared" si="510"/>
        <v>-</v>
      </c>
      <c r="O759" s="3">
        <f t="shared" si="511"/>
        <v>172.33</v>
      </c>
      <c r="P759" s="3">
        <f t="shared" si="512"/>
        <v>5.42</v>
      </c>
      <c r="Q759" s="3">
        <f t="shared" si="513"/>
        <v>0.95760000000000012</v>
      </c>
      <c r="R759" s="85"/>
      <c r="S759" s="3" t="str">
        <f t="shared" si="514"/>
        <v>1.43</v>
      </c>
      <c r="T759" s="3" t="str">
        <f t="shared" si="515"/>
        <v>-</v>
      </c>
      <c r="U759" s="3">
        <f t="shared" si="516"/>
        <v>172.33</v>
      </c>
      <c r="V759" s="3">
        <f t="shared" si="517"/>
        <v>5.42</v>
      </c>
      <c r="W759" s="3">
        <f t="shared" si="518"/>
        <v>0.83789999999999998</v>
      </c>
      <c r="X759" s="85"/>
      <c r="Y759" s="3" t="str">
        <f t="shared" si="519"/>
        <v>1.43</v>
      </c>
      <c r="Z759" s="3" t="str">
        <f t="shared" si="520"/>
        <v>-</v>
      </c>
      <c r="AA759" s="3">
        <f t="shared" si="521"/>
        <v>172.33</v>
      </c>
      <c r="AB759" s="3">
        <f t="shared" si="522"/>
        <v>5.42</v>
      </c>
      <c r="AC759" s="3">
        <f t="shared" si="523"/>
        <v>0.71820000000000006</v>
      </c>
      <c r="AD759" s="85"/>
      <c r="AE759" s="3" t="str">
        <f t="shared" si="524"/>
        <v>1.43</v>
      </c>
      <c r="AF759" s="3" t="str">
        <f t="shared" si="525"/>
        <v>-</v>
      </c>
      <c r="AG759" s="3">
        <f t="shared" si="526"/>
        <v>172.33</v>
      </c>
      <c r="AH759" s="3">
        <f t="shared" si="527"/>
        <v>5.42</v>
      </c>
      <c r="AI759" s="3">
        <f t="shared" si="528"/>
        <v>0.59850000000000003</v>
      </c>
      <c r="AJ759" s="85"/>
      <c r="AK759" s="3" t="str">
        <f t="shared" si="529"/>
        <v>1.43</v>
      </c>
      <c r="AL759" s="3" t="str">
        <f t="shared" si="530"/>
        <v>-</v>
      </c>
      <c r="AM759" s="3">
        <f t="shared" si="531"/>
        <v>172.33</v>
      </c>
      <c r="AN759" s="3">
        <f t="shared" si="532"/>
        <v>5.42</v>
      </c>
      <c r="AO759" s="3">
        <f t="shared" si="533"/>
        <v>0.47880000000000006</v>
      </c>
      <c r="AP759" s="85"/>
      <c r="AQ759" s="3" t="str">
        <f t="shared" si="534"/>
        <v>1.43</v>
      </c>
      <c r="AR759" s="3" t="str">
        <f t="shared" si="535"/>
        <v>-</v>
      </c>
      <c r="AS759" s="3">
        <f t="shared" si="536"/>
        <v>172.33</v>
      </c>
      <c r="AT759" s="3">
        <f t="shared" si="537"/>
        <v>5.42</v>
      </c>
      <c r="AU759" s="3">
        <f t="shared" si="538"/>
        <v>0.35910000000000003</v>
      </c>
      <c r="AV759" s="85"/>
      <c r="AW759" s="3" t="str">
        <f t="shared" si="539"/>
        <v>1.43</v>
      </c>
      <c r="AX759" s="3" t="str">
        <f t="shared" si="540"/>
        <v>-</v>
      </c>
      <c r="AY759" s="3">
        <f t="shared" si="541"/>
        <v>172.33</v>
      </c>
      <c r="AZ759" s="3">
        <f t="shared" si="542"/>
        <v>5.42</v>
      </c>
      <c r="BA759" s="3">
        <f t="shared" si="543"/>
        <v>0.23940000000000003</v>
      </c>
      <c r="BB759" s="85"/>
      <c r="BC759" s="3" t="str">
        <f t="shared" si="544"/>
        <v>1.43</v>
      </c>
      <c r="BD759" s="3" t="str">
        <f t="shared" si="545"/>
        <v>-</v>
      </c>
      <c r="BE759" s="3">
        <f t="shared" si="546"/>
        <v>172.33</v>
      </c>
      <c r="BF759" s="3">
        <f t="shared" si="547"/>
        <v>5.42</v>
      </c>
      <c r="BG759" s="3">
        <f t="shared" si="548"/>
        <v>0.11970000000000001</v>
      </c>
    </row>
    <row r="760" spans="1:59" x14ac:dyDescent="0.3">
      <c r="A760" s="1" t="str">
        <f>'Forward collapse simulation'!B770</f>
        <v>1.43</v>
      </c>
      <c r="B760" s="37" t="str">
        <f>IF('Forward collapse simulation'!C770="","-",'Forward collapse simulation'!C770)</f>
        <v>-</v>
      </c>
      <c r="C760" s="85">
        <f>'Forward collapse simulation'!E770</f>
        <v>175.07</v>
      </c>
      <c r="D760" s="85">
        <f>'Forward collapse simulation'!F770</f>
        <v>-20.59</v>
      </c>
      <c r="E760" s="85">
        <f>'Forward collapse simulation'!D770</f>
        <v>1.2430000000000001</v>
      </c>
      <c r="F760" s="85"/>
      <c r="G760" s="3" t="str">
        <f t="shared" si="504"/>
        <v>1.43</v>
      </c>
      <c r="H760" s="3" t="str">
        <f t="shared" si="505"/>
        <v>-</v>
      </c>
      <c r="I760" s="3">
        <f t="shared" si="506"/>
        <v>175.07</v>
      </c>
      <c r="J760" s="3">
        <f t="shared" si="507"/>
        <v>-20.59</v>
      </c>
      <c r="K760" s="3">
        <f t="shared" si="508"/>
        <v>1.1187</v>
      </c>
      <c r="L760" s="85"/>
      <c r="M760" s="3" t="str">
        <f t="shared" si="509"/>
        <v>1.43</v>
      </c>
      <c r="N760" s="3" t="str">
        <f t="shared" si="510"/>
        <v>-</v>
      </c>
      <c r="O760" s="3">
        <f t="shared" si="511"/>
        <v>175.07</v>
      </c>
      <c r="P760" s="3">
        <f t="shared" si="512"/>
        <v>-20.59</v>
      </c>
      <c r="Q760" s="3">
        <f t="shared" si="513"/>
        <v>0.99440000000000017</v>
      </c>
      <c r="R760" s="85"/>
      <c r="S760" s="3" t="str">
        <f t="shared" si="514"/>
        <v>1.43</v>
      </c>
      <c r="T760" s="3" t="str">
        <f t="shared" si="515"/>
        <v>-</v>
      </c>
      <c r="U760" s="3">
        <f t="shared" si="516"/>
        <v>175.07</v>
      </c>
      <c r="V760" s="3">
        <f t="shared" si="517"/>
        <v>-20.59</v>
      </c>
      <c r="W760" s="3">
        <f t="shared" si="518"/>
        <v>0.87009999999999998</v>
      </c>
      <c r="X760" s="85"/>
      <c r="Y760" s="3" t="str">
        <f t="shared" si="519"/>
        <v>1.43</v>
      </c>
      <c r="Z760" s="3" t="str">
        <f t="shared" si="520"/>
        <v>-</v>
      </c>
      <c r="AA760" s="3">
        <f t="shared" si="521"/>
        <v>175.07</v>
      </c>
      <c r="AB760" s="3">
        <f t="shared" si="522"/>
        <v>-20.59</v>
      </c>
      <c r="AC760" s="3">
        <f t="shared" si="523"/>
        <v>0.74580000000000002</v>
      </c>
      <c r="AD760" s="85"/>
      <c r="AE760" s="3" t="str">
        <f t="shared" si="524"/>
        <v>1.43</v>
      </c>
      <c r="AF760" s="3" t="str">
        <f t="shared" si="525"/>
        <v>-</v>
      </c>
      <c r="AG760" s="3">
        <f t="shared" si="526"/>
        <v>175.07</v>
      </c>
      <c r="AH760" s="3">
        <f t="shared" si="527"/>
        <v>-20.59</v>
      </c>
      <c r="AI760" s="3">
        <f t="shared" si="528"/>
        <v>0.62150000000000005</v>
      </c>
      <c r="AJ760" s="85"/>
      <c r="AK760" s="3" t="str">
        <f t="shared" si="529"/>
        <v>1.43</v>
      </c>
      <c r="AL760" s="3" t="str">
        <f t="shared" si="530"/>
        <v>-</v>
      </c>
      <c r="AM760" s="3">
        <f t="shared" si="531"/>
        <v>175.07</v>
      </c>
      <c r="AN760" s="3">
        <f t="shared" si="532"/>
        <v>-20.59</v>
      </c>
      <c r="AO760" s="3">
        <f t="shared" si="533"/>
        <v>0.49720000000000009</v>
      </c>
      <c r="AP760" s="85"/>
      <c r="AQ760" s="3" t="str">
        <f t="shared" si="534"/>
        <v>1.43</v>
      </c>
      <c r="AR760" s="3" t="str">
        <f t="shared" si="535"/>
        <v>-</v>
      </c>
      <c r="AS760" s="3">
        <f t="shared" si="536"/>
        <v>175.07</v>
      </c>
      <c r="AT760" s="3">
        <f t="shared" si="537"/>
        <v>-20.59</v>
      </c>
      <c r="AU760" s="3">
        <f t="shared" si="538"/>
        <v>0.37290000000000001</v>
      </c>
      <c r="AV760" s="85"/>
      <c r="AW760" s="3" t="str">
        <f t="shared" si="539"/>
        <v>1.43</v>
      </c>
      <c r="AX760" s="3" t="str">
        <f t="shared" si="540"/>
        <v>-</v>
      </c>
      <c r="AY760" s="3">
        <f t="shared" si="541"/>
        <v>175.07</v>
      </c>
      <c r="AZ760" s="3">
        <f t="shared" si="542"/>
        <v>-20.59</v>
      </c>
      <c r="BA760" s="3">
        <f t="shared" si="543"/>
        <v>0.24860000000000004</v>
      </c>
      <c r="BB760" s="85"/>
      <c r="BC760" s="3" t="str">
        <f t="shared" si="544"/>
        <v>1.43</v>
      </c>
      <c r="BD760" s="3" t="str">
        <f t="shared" si="545"/>
        <v>-</v>
      </c>
      <c r="BE760" s="3">
        <f t="shared" si="546"/>
        <v>175.07</v>
      </c>
      <c r="BF760" s="3">
        <f t="shared" si="547"/>
        <v>-20.59</v>
      </c>
      <c r="BG760" s="3">
        <f t="shared" si="548"/>
        <v>0.12430000000000002</v>
      </c>
    </row>
    <row r="761" spans="1:59" x14ac:dyDescent="0.3">
      <c r="A761" s="1" t="str">
        <f>'Forward collapse simulation'!B771</f>
        <v>1.43</v>
      </c>
      <c r="B761" s="37" t="str">
        <f>IF('Forward collapse simulation'!C771="","-",'Forward collapse simulation'!C771)</f>
        <v>-</v>
      </c>
      <c r="C761" s="85">
        <f>'Forward collapse simulation'!E771</f>
        <v>175.28</v>
      </c>
      <c r="D761" s="85">
        <f>'Forward collapse simulation'!F771</f>
        <v>-41.13</v>
      </c>
      <c r="E761" s="85">
        <f>'Forward collapse simulation'!D771</f>
        <v>0.74199999999999999</v>
      </c>
      <c r="F761" s="85"/>
      <c r="G761" s="3" t="str">
        <f t="shared" si="504"/>
        <v>1.43</v>
      </c>
      <c r="H761" s="3" t="str">
        <f t="shared" si="505"/>
        <v>-</v>
      </c>
      <c r="I761" s="3">
        <f t="shared" si="506"/>
        <v>175.28</v>
      </c>
      <c r="J761" s="3">
        <f t="shared" si="507"/>
        <v>-41.13</v>
      </c>
      <c r="K761" s="3">
        <f t="shared" si="508"/>
        <v>0.66780000000000006</v>
      </c>
      <c r="L761" s="85"/>
      <c r="M761" s="3" t="str">
        <f t="shared" si="509"/>
        <v>1.43</v>
      </c>
      <c r="N761" s="3" t="str">
        <f t="shared" si="510"/>
        <v>-</v>
      </c>
      <c r="O761" s="3">
        <f t="shared" si="511"/>
        <v>175.28</v>
      </c>
      <c r="P761" s="3">
        <f t="shared" si="512"/>
        <v>-41.13</v>
      </c>
      <c r="Q761" s="3">
        <f t="shared" si="513"/>
        <v>0.59360000000000002</v>
      </c>
      <c r="R761" s="85"/>
      <c r="S761" s="3" t="str">
        <f t="shared" si="514"/>
        <v>1.43</v>
      </c>
      <c r="T761" s="3" t="str">
        <f t="shared" si="515"/>
        <v>-</v>
      </c>
      <c r="U761" s="3">
        <f t="shared" si="516"/>
        <v>175.28</v>
      </c>
      <c r="V761" s="3">
        <f t="shared" si="517"/>
        <v>-41.13</v>
      </c>
      <c r="W761" s="3">
        <f t="shared" si="518"/>
        <v>0.51939999999999997</v>
      </c>
      <c r="X761" s="85"/>
      <c r="Y761" s="3" t="str">
        <f t="shared" si="519"/>
        <v>1.43</v>
      </c>
      <c r="Z761" s="3" t="str">
        <f t="shared" si="520"/>
        <v>-</v>
      </c>
      <c r="AA761" s="3">
        <f t="shared" si="521"/>
        <v>175.28</v>
      </c>
      <c r="AB761" s="3">
        <f t="shared" si="522"/>
        <v>-41.13</v>
      </c>
      <c r="AC761" s="3">
        <f t="shared" si="523"/>
        <v>0.44519999999999998</v>
      </c>
      <c r="AD761" s="85"/>
      <c r="AE761" s="3" t="str">
        <f t="shared" si="524"/>
        <v>1.43</v>
      </c>
      <c r="AF761" s="3" t="str">
        <f t="shared" si="525"/>
        <v>-</v>
      </c>
      <c r="AG761" s="3">
        <f t="shared" si="526"/>
        <v>175.28</v>
      </c>
      <c r="AH761" s="3">
        <f t="shared" si="527"/>
        <v>-41.13</v>
      </c>
      <c r="AI761" s="3">
        <f t="shared" si="528"/>
        <v>0.371</v>
      </c>
      <c r="AJ761" s="85"/>
      <c r="AK761" s="3" t="str">
        <f t="shared" si="529"/>
        <v>1.43</v>
      </c>
      <c r="AL761" s="3" t="str">
        <f t="shared" si="530"/>
        <v>-</v>
      </c>
      <c r="AM761" s="3">
        <f t="shared" si="531"/>
        <v>175.28</v>
      </c>
      <c r="AN761" s="3">
        <f t="shared" si="532"/>
        <v>-41.13</v>
      </c>
      <c r="AO761" s="3">
        <f t="shared" si="533"/>
        <v>0.29680000000000001</v>
      </c>
      <c r="AP761" s="85"/>
      <c r="AQ761" s="3" t="str">
        <f t="shared" si="534"/>
        <v>1.43</v>
      </c>
      <c r="AR761" s="3" t="str">
        <f t="shared" si="535"/>
        <v>-</v>
      </c>
      <c r="AS761" s="3">
        <f t="shared" si="536"/>
        <v>175.28</v>
      </c>
      <c r="AT761" s="3">
        <f t="shared" si="537"/>
        <v>-41.13</v>
      </c>
      <c r="AU761" s="3">
        <f t="shared" si="538"/>
        <v>0.22259999999999999</v>
      </c>
      <c r="AV761" s="85"/>
      <c r="AW761" s="3" t="str">
        <f t="shared" si="539"/>
        <v>1.43</v>
      </c>
      <c r="AX761" s="3" t="str">
        <f t="shared" si="540"/>
        <v>-</v>
      </c>
      <c r="AY761" s="3">
        <f t="shared" si="541"/>
        <v>175.28</v>
      </c>
      <c r="AZ761" s="3">
        <f t="shared" si="542"/>
        <v>-41.13</v>
      </c>
      <c r="BA761" s="3">
        <f t="shared" si="543"/>
        <v>0.1484</v>
      </c>
      <c r="BB761" s="85"/>
      <c r="BC761" s="3" t="str">
        <f t="shared" si="544"/>
        <v>1.43</v>
      </c>
      <c r="BD761" s="3" t="str">
        <f t="shared" si="545"/>
        <v>-</v>
      </c>
      <c r="BE761" s="3">
        <f t="shared" si="546"/>
        <v>175.28</v>
      </c>
      <c r="BF761" s="3">
        <f t="shared" si="547"/>
        <v>-41.13</v>
      </c>
      <c r="BG761" s="3">
        <f t="shared" si="548"/>
        <v>7.4200000000000002E-2</v>
      </c>
    </row>
    <row r="762" spans="1:59" x14ac:dyDescent="0.3">
      <c r="A762" s="1" t="str">
        <f>'Forward collapse simulation'!B772</f>
        <v>1.43</v>
      </c>
      <c r="B762" s="37" t="str">
        <f>IF('Forward collapse simulation'!C772="","-",'Forward collapse simulation'!C772)</f>
        <v>-</v>
      </c>
      <c r="C762" s="85">
        <f>'Forward collapse simulation'!E772</f>
        <v>175.68</v>
      </c>
      <c r="D762" s="85">
        <f>'Forward collapse simulation'!F772</f>
        <v>-67.239999999999995</v>
      </c>
      <c r="E762" s="85">
        <f>'Forward collapse simulation'!D772</f>
        <v>0.41199999999999998</v>
      </c>
      <c r="F762" s="85"/>
      <c r="G762" s="3" t="str">
        <f t="shared" si="504"/>
        <v>1.43</v>
      </c>
      <c r="H762" s="3" t="str">
        <f t="shared" si="505"/>
        <v>-</v>
      </c>
      <c r="I762" s="3">
        <f t="shared" si="506"/>
        <v>175.68</v>
      </c>
      <c r="J762" s="3">
        <f t="shared" si="507"/>
        <v>-67.239999999999995</v>
      </c>
      <c r="K762" s="3">
        <f t="shared" si="508"/>
        <v>0.37079999999999996</v>
      </c>
      <c r="L762" s="85"/>
      <c r="M762" s="3" t="str">
        <f t="shared" si="509"/>
        <v>1.43</v>
      </c>
      <c r="N762" s="3" t="str">
        <f t="shared" si="510"/>
        <v>-</v>
      </c>
      <c r="O762" s="3">
        <f t="shared" si="511"/>
        <v>175.68</v>
      </c>
      <c r="P762" s="3">
        <f t="shared" si="512"/>
        <v>-67.239999999999995</v>
      </c>
      <c r="Q762" s="3">
        <f t="shared" si="513"/>
        <v>0.3296</v>
      </c>
      <c r="R762" s="85"/>
      <c r="S762" s="3" t="str">
        <f t="shared" si="514"/>
        <v>1.43</v>
      </c>
      <c r="T762" s="3" t="str">
        <f t="shared" si="515"/>
        <v>-</v>
      </c>
      <c r="U762" s="3">
        <f t="shared" si="516"/>
        <v>175.68</v>
      </c>
      <c r="V762" s="3">
        <f t="shared" si="517"/>
        <v>-67.239999999999995</v>
      </c>
      <c r="W762" s="3">
        <f t="shared" si="518"/>
        <v>0.28839999999999999</v>
      </c>
      <c r="X762" s="85"/>
      <c r="Y762" s="3" t="str">
        <f t="shared" si="519"/>
        <v>1.43</v>
      </c>
      <c r="Z762" s="3" t="str">
        <f t="shared" si="520"/>
        <v>-</v>
      </c>
      <c r="AA762" s="3">
        <f t="shared" si="521"/>
        <v>175.68</v>
      </c>
      <c r="AB762" s="3">
        <f t="shared" si="522"/>
        <v>-67.239999999999995</v>
      </c>
      <c r="AC762" s="3">
        <f t="shared" si="523"/>
        <v>0.24719999999999998</v>
      </c>
      <c r="AD762" s="85"/>
      <c r="AE762" s="3" t="str">
        <f t="shared" si="524"/>
        <v>1.43</v>
      </c>
      <c r="AF762" s="3" t="str">
        <f t="shared" si="525"/>
        <v>-</v>
      </c>
      <c r="AG762" s="3">
        <f t="shared" si="526"/>
        <v>175.68</v>
      </c>
      <c r="AH762" s="3">
        <f t="shared" si="527"/>
        <v>-67.239999999999995</v>
      </c>
      <c r="AI762" s="3">
        <f t="shared" si="528"/>
        <v>0.20599999999999999</v>
      </c>
      <c r="AJ762" s="85"/>
      <c r="AK762" s="3" t="str">
        <f t="shared" si="529"/>
        <v>1.43</v>
      </c>
      <c r="AL762" s="3" t="str">
        <f t="shared" si="530"/>
        <v>-</v>
      </c>
      <c r="AM762" s="3">
        <f t="shared" si="531"/>
        <v>175.68</v>
      </c>
      <c r="AN762" s="3">
        <f t="shared" si="532"/>
        <v>-67.239999999999995</v>
      </c>
      <c r="AO762" s="3">
        <f t="shared" si="533"/>
        <v>0.1648</v>
      </c>
      <c r="AP762" s="85"/>
      <c r="AQ762" s="3" t="str">
        <f t="shared" si="534"/>
        <v>1.43</v>
      </c>
      <c r="AR762" s="3" t="str">
        <f t="shared" si="535"/>
        <v>-</v>
      </c>
      <c r="AS762" s="3">
        <f t="shared" si="536"/>
        <v>175.68</v>
      </c>
      <c r="AT762" s="3">
        <f t="shared" si="537"/>
        <v>-67.239999999999995</v>
      </c>
      <c r="AU762" s="3">
        <f t="shared" si="538"/>
        <v>0.12359999999999999</v>
      </c>
      <c r="AV762" s="85"/>
      <c r="AW762" s="3" t="str">
        <f t="shared" si="539"/>
        <v>1.43</v>
      </c>
      <c r="AX762" s="3" t="str">
        <f t="shared" si="540"/>
        <v>-</v>
      </c>
      <c r="AY762" s="3">
        <f t="shared" si="541"/>
        <v>175.68</v>
      </c>
      <c r="AZ762" s="3">
        <f t="shared" si="542"/>
        <v>-67.239999999999995</v>
      </c>
      <c r="BA762" s="3">
        <f t="shared" si="543"/>
        <v>8.2400000000000001E-2</v>
      </c>
      <c r="BB762" s="85"/>
      <c r="BC762" s="3" t="str">
        <f t="shared" si="544"/>
        <v>1.43</v>
      </c>
      <c r="BD762" s="3" t="str">
        <f t="shared" si="545"/>
        <v>-</v>
      </c>
      <c r="BE762" s="3">
        <f t="shared" si="546"/>
        <v>175.68</v>
      </c>
      <c r="BF762" s="3">
        <f t="shared" si="547"/>
        <v>-67.239999999999995</v>
      </c>
      <c r="BG762" s="3">
        <f t="shared" si="548"/>
        <v>4.1200000000000001E-2</v>
      </c>
    </row>
    <row r="763" spans="1:59" x14ac:dyDescent="0.3">
      <c r="A763" s="1" t="str">
        <f>'Forward collapse simulation'!B773</f>
        <v>1.43</v>
      </c>
      <c r="B763" s="37" t="str">
        <f>IF('Forward collapse simulation'!C773="","-",'Forward collapse simulation'!C773)</f>
        <v>1.44</v>
      </c>
      <c r="C763" s="85">
        <f>'Forward collapse simulation'!E773</f>
        <v>75.150000000000006</v>
      </c>
      <c r="D763" s="85">
        <f>'Forward collapse simulation'!F773</f>
        <v>-1.99</v>
      </c>
      <c r="E763" s="85">
        <f>'Forward collapse simulation'!D773</f>
        <v>3.3690000000000002</v>
      </c>
      <c r="F763" s="85"/>
      <c r="G763" s="3" t="str">
        <f t="shared" si="504"/>
        <v>1.43</v>
      </c>
      <c r="H763" s="3" t="str">
        <f t="shared" si="505"/>
        <v>1.44</v>
      </c>
      <c r="I763" s="3">
        <f t="shared" si="506"/>
        <v>75.150000000000006</v>
      </c>
      <c r="J763" s="3">
        <f t="shared" si="507"/>
        <v>-1.99</v>
      </c>
      <c r="K763" s="3">
        <f t="shared" si="508"/>
        <v>3.3690000000000002</v>
      </c>
      <c r="L763" s="85"/>
      <c r="M763" s="3" t="str">
        <f t="shared" si="509"/>
        <v>1.43</v>
      </c>
      <c r="N763" s="3" t="str">
        <f t="shared" si="510"/>
        <v>1.44</v>
      </c>
      <c r="O763" s="3">
        <f t="shared" si="511"/>
        <v>75.150000000000006</v>
      </c>
      <c r="P763" s="3">
        <f t="shared" si="512"/>
        <v>-1.99</v>
      </c>
      <c r="Q763" s="3">
        <f t="shared" si="513"/>
        <v>3.3690000000000002</v>
      </c>
      <c r="R763" s="85"/>
      <c r="S763" s="3" t="str">
        <f t="shared" si="514"/>
        <v>1.43</v>
      </c>
      <c r="T763" s="3" t="str">
        <f t="shared" si="515"/>
        <v>1.44</v>
      </c>
      <c r="U763" s="3">
        <f t="shared" si="516"/>
        <v>75.150000000000006</v>
      </c>
      <c r="V763" s="3">
        <f t="shared" si="517"/>
        <v>-1.99</v>
      </c>
      <c r="W763" s="3">
        <f t="shared" si="518"/>
        <v>3.3690000000000002</v>
      </c>
      <c r="X763" s="85"/>
      <c r="Y763" s="3" t="str">
        <f t="shared" si="519"/>
        <v>1.43</v>
      </c>
      <c r="Z763" s="3" t="str">
        <f t="shared" si="520"/>
        <v>1.44</v>
      </c>
      <c r="AA763" s="3">
        <f t="shared" si="521"/>
        <v>75.150000000000006</v>
      </c>
      <c r="AB763" s="3">
        <f t="shared" si="522"/>
        <v>-1.99</v>
      </c>
      <c r="AC763" s="3">
        <f t="shared" si="523"/>
        <v>3.3690000000000002</v>
      </c>
      <c r="AD763" s="85"/>
      <c r="AE763" s="3" t="str">
        <f t="shared" si="524"/>
        <v>1.43</v>
      </c>
      <c r="AF763" s="3" t="str">
        <f t="shared" si="525"/>
        <v>1.44</v>
      </c>
      <c r="AG763" s="3">
        <f t="shared" si="526"/>
        <v>75.150000000000006</v>
      </c>
      <c r="AH763" s="3">
        <f t="shared" si="527"/>
        <v>-1.99</v>
      </c>
      <c r="AI763" s="3">
        <f t="shared" si="528"/>
        <v>3.3690000000000002</v>
      </c>
      <c r="AJ763" s="85"/>
      <c r="AK763" s="3" t="str">
        <f t="shared" si="529"/>
        <v>1.43</v>
      </c>
      <c r="AL763" s="3" t="str">
        <f t="shared" si="530"/>
        <v>1.44</v>
      </c>
      <c r="AM763" s="3">
        <f t="shared" si="531"/>
        <v>75.150000000000006</v>
      </c>
      <c r="AN763" s="3">
        <f t="shared" si="532"/>
        <v>-1.99</v>
      </c>
      <c r="AO763" s="3">
        <f t="shared" si="533"/>
        <v>3.3690000000000002</v>
      </c>
      <c r="AP763" s="85"/>
      <c r="AQ763" s="3" t="str">
        <f t="shared" si="534"/>
        <v>1.43</v>
      </c>
      <c r="AR763" s="3" t="str">
        <f t="shared" si="535"/>
        <v>1.44</v>
      </c>
      <c r="AS763" s="3">
        <f t="shared" si="536"/>
        <v>75.150000000000006</v>
      </c>
      <c r="AT763" s="3">
        <f t="shared" si="537"/>
        <v>-1.99</v>
      </c>
      <c r="AU763" s="3">
        <f t="shared" si="538"/>
        <v>3.3690000000000002</v>
      </c>
      <c r="AV763" s="85"/>
      <c r="AW763" s="3" t="str">
        <f t="shared" si="539"/>
        <v>1.43</v>
      </c>
      <c r="AX763" s="3" t="str">
        <f t="shared" si="540"/>
        <v>1.44</v>
      </c>
      <c r="AY763" s="3">
        <f t="shared" si="541"/>
        <v>75.150000000000006</v>
      </c>
      <c r="AZ763" s="3">
        <f t="shared" si="542"/>
        <v>-1.99</v>
      </c>
      <c r="BA763" s="3">
        <f t="shared" si="543"/>
        <v>3.3690000000000002</v>
      </c>
      <c r="BB763" s="85"/>
      <c r="BC763" s="3" t="str">
        <f t="shared" si="544"/>
        <v>1.43</v>
      </c>
      <c r="BD763" s="3" t="str">
        <f t="shared" si="545"/>
        <v>1.44</v>
      </c>
      <c r="BE763" s="3">
        <f t="shared" si="546"/>
        <v>75.150000000000006</v>
      </c>
      <c r="BF763" s="3">
        <f t="shared" si="547"/>
        <v>-1.99</v>
      </c>
      <c r="BG763" s="3">
        <f t="shared" si="548"/>
        <v>3.3690000000000002</v>
      </c>
    </row>
    <row r="764" spans="1:59" x14ac:dyDescent="0.3">
      <c r="A764" s="1" t="str">
        <f>'Forward collapse simulation'!B774</f>
        <v>1.44</v>
      </c>
      <c r="B764" s="37" t="str">
        <f>IF('Forward collapse simulation'!C774="","-",'Forward collapse simulation'!C774)</f>
        <v>-</v>
      </c>
      <c r="C764" s="85">
        <f>'Forward collapse simulation'!E774</f>
        <v>94.4</v>
      </c>
      <c r="D764" s="85">
        <f>'Forward collapse simulation'!F774</f>
        <v>-87.59</v>
      </c>
      <c r="E764" s="85">
        <f>'Forward collapse simulation'!D774</f>
        <v>0.62</v>
      </c>
      <c r="F764" s="85"/>
      <c r="G764" s="3" t="str">
        <f t="shared" si="504"/>
        <v>1.44</v>
      </c>
      <c r="H764" s="3" t="str">
        <f t="shared" si="505"/>
        <v>-</v>
      </c>
      <c r="I764" s="3">
        <f t="shared" si="506"/>
        <v>94.4</v>
      </c>
      <c r="J764" s="3">
        <f t="shared" si="507"/>
        <v>-87.59</v>
      </c>
      <c r="K764" s="3">
        <f t="shared" si="508"/>
        <v>0.55800000000000005</v>
      </c>
      <c r="L764" s="85"/>
      <c r="M764" s="3" t="str">
        <f t="shared" si="509"/>
        <v>1.44</v>
      </c>
      <c r="N764" s="3" t="str">
        <f t="shared" si="510"/>
        <v>-</v>
      </c>
      <c r="O764" s="3">
        <f t="shared" si="511"/>
        <v>94.4</v>
      </c>
      <c r="P764" s="3">
        <f t="shared" si="512"/>
        <v>-87.59</v>
      </c>
      <c r="Q764" s="3">
        <f t="shared" si="513"/>
        <v>0.496</v>
      </c>
      <c r="R764" s="85"/>
      <c r="S764" s="3" t="str">
        <f t="shared" si="514"/>
        <v>1.44</v>
      </c>
      <c r="T764" s="3" t="str">
        <f t="shared" si="515"/>
        <v>-</v>
      </c>
      <c r="U764" s="3">
        <f t="shared" si="516"/>
        <v>94.4</v>
      </c>
      <c r="V764" s="3">
        <f t="shared" si="517"/>
        <v>-87.59</v>
      </c>
      <c r="W764" s="3">
        <f t="shared" si="518"/>
        <v>0.434</v>
      </c>
      <c r="X764" s="85"/>
      <c r="Y764" s="3" t="str">
        <f t="shared" si="519"/>
        <v>1.44</v>
      </c>
      <c r="Z764" s="3" t="str">
        <f t="shared" si="520"/>
        <v>-</v>
      </c>
      <c r="AA764" s="3">
        <f t="shared" si="521"/>
        <v>94.4</v>
      </c>
      <c r="AB764" s="3">
        <f t="shared" si="522"/>
        <v>-87.59</v>
      </c>
      <c r="AC764" s="3">
        <f t="shared" si="523"/>
        <v>0.372</v>
      </c>
      <c r="AD764" s="85"/>
      <c r="AE764" s="3" t="str">
        <f t="shared" si="524"/>
        <v>1.44</v>
      </c>
      <c r="AF764" s="3" t="str">
        <f t="shared" si="525"/>
        <v>-</v>
      </c>
      <c r="AG764" s="3">
        <f t="shared" si="526"/>
        <v>94.4</v>
      </c>
      <c r="AH764" s="3">
        <f t="shared" si="527"/>
        <v>-87.59</v>
      </c>
      <c r="AI764" s="3">
        <f t="shared" si="528"/>
        <v>0.31</v>
      </c>
      <c r="AJ764" s="85"/>
      <c r="AK764" s="3" t="str">
        <f t="shared" si="529"/>
        <v>1.44</v>
      </c>
      <c r="AL764" s="3" t="str">
        <f t="shared" si="530"/>
        <v>-</v>
      </c>
      <c r="AM764" s="3">
        <f t="shared" si="531"/>
        <v>94.4</v>
      </c>
      <c r="AN764" s="3">
        <f t="shared" si="532"/>
        <v>-87.59</v>
      </c>
      <c r="AO764" s="3">
        <f t="shared" si="533"/>
        <v>0.248</v>
      </c>
      <c r="AP764" s="85"/>
      <c r="AQ764" s="3" t="str">
        <f t="shared" si="534"/>
        <v>1.44</v>
      </c>
      <c r="AR764" s="3" t="str">
        <f t="shared" si="535"/>
        <v>-</v>
      </c>
      <c r="AS764" s="3">
        <f t="shared" si="536"/>
        <v>94.4</v>
      </c>
      <c r="AT764" s="3">
        <f t="shared" si="537"/>
        <v>-87.59</v>
      </c>
      <c r="AU764" s="3">
        <f t="shared" si="538"/>
        <v>0.186</v>
      </c>
      <c r="AV764" s="85"/>
      <c r="AW764" s="3" t="str">
        <f t="shared" si="539"/>
        <v>1.44</v>
      </c>
      <c r="AX764" s="3" t="str">
        <f t="shared" si="540"/>
        <v>-</v>
      </c>
      <c r="AY764" s="3">
        <f t="shared" si="541"/>
        <v>94.4</v>
      </c>
      <c r="AZ764" s="3">
        <f t="shared" si="542"/>
        <v>-87.59</v>
      </c>
      <c r="BA764" s="3">
        <f t="shared" si="543"/>
        <v>0.124</v>
      </c>
      <c r="BB764" s="85"/>
      <c r="BC764" s="3" t="str">
        <f t="shared" si="544"/>
        <v>1.44</v>
      </c>
      <c r="BD764" s="3" t="str">
        <f t="shared" si="545"/>
        <v>-</v>
      </c>
      <c r="BE764" s="3">
        <f t="shared" si="546"/>
        <v>94.4</v>
      </c>
      <c r="BF764" s="3">
        <f t="shared" si="547"/>
        <v>-87.59</v>
      </c>
      <c r="BG764" s="3">
        <f t="shared" si="548"/>
        <v>6.2E-2</v>
      </c>
    </row>
    <row r="765" spans="1:59" x14ac:dyDescent="0.3">
      <c r="A765" s="1" t="str">
        <f>'Forward collapse simulation'!B775</f>
        <v>1.44</v>
      </c>
      <c r="B765" s="37" t="str">
        <f>IF('Forward collapse simulation'!C775="","-",'Forward collapse simulation'!C775)</f>
        <v>-</v>
      </c>
      <c r="C765" s="85">
        <f>'Forward collapse simulation'!E775</f>
        <v>319.73</v>
      </c>
      <c r="D765" s="85">
        <f>'Forward collapse simulation'!F775</f>
        <v>-30.2</v>
      </c>
      <c r="E765" s="85">
        <f>'Forward collapse simulation'!D775</f>
        <v>1.35</v>
      </c>
      <c r="F765" s="85"/>
      <c r="G765" s="3" t="str">
        <f t="shared" si="504"/>
        <v>1.44</v>
      </c>
      <c r="H765" s="3" t="str">
        <f t="shared" si="505"/>
        <v>-</v>
      </c>
      <c r="I765" s="3">
        <f t="shared" si="506"/>
        <v>319.73</v>
      </c>
      <c r="J765" s="3">
        <f t="shared" si="507"/>
        <v>-30.2</v>
      </c>
      <c r="K765" s="3">
        <f t="shared" si="508"/>
        <v>1.2150000000000001</v>
      </c>
      <c r="L765" s="85"/>
      <c r="M765" s="3" t="str">
        <f t="shared" si="509"/>
        <v>1.44</v>
      </c>
      <c r="N765" s="3" t="str">
        <f t="shared" si="510"/>
        <v>-</v>
      </c>
      <c r="O765" s="3">
        <f t="shared" si="511"/>
        <v>319.73</v>
      </c>
      <c r="P765" s="3">
        <f t="shared" si="512"/>
        <v>-30.2</v>
      </c>
      <c r="Q765" s="3">
        <f t="shared" si="513"/>
        <v>1.08</v>
      </c>
      <c r="R765" s="85"/>
      <c r="S765" s="3" t="str">
        <f t="shared" si="514"/>
        <v>1.44</v>
      </c>
      <c r="T765" s="3" t="str">
        <f t="shared" si="515"/>
        <v>-</v>
      </c>
      <c r="U765" s="3">
        <f t="shared" si="516"/>
        <v>319.73</v>
      </c>
      <c r="V765" s="3">
        <f t="shared" si="517"/>
        <v>-30.2</v>
      </c>
      <c r="W765" s="3">
        <f t="shared" si="518"/>
        <v>0.94499999999999995</v>
      </c>
      <c r="X765" s="85"/>
      <c r="Y765" s="3" t="str">
        <f t="shared" si="519"/>
        <v>1.44</v>
      </c>
      <c r="Z765" s="3" t="str">
        <f t="shared" si="520"/>
        <v>-</v>
      </c>
      <c r="AA765" s="3">
        <f t="shared" si="521"/>
        <v>319.73</v>
      </c>
      <c r="AB765" s="3">
        <f t="shared" si="522"/>
        <v>-30.2</v>
      </c>
      <c r="AC765" s="3">
        <f t="shared" si="523"/>
        <v>0.81</v>
      </c>
      <c r="AD765" s="85"/>
      <c r="AE765" s="3" t="str">
        <f t="shared" si="524"/>
        <v>1.44</v>
      </c>
      <c r="AF765" s="3" t="str">
        <f t="shared" si="525"/>
        <v>-</v>
      </c>
      <c r="AG765" s="3">
        <f t="shared" si="526"/>
        <v>319.73</v>
      </c>
      <c r="AH765" s="3">
        <f t="shared" si="527"/>
        <v>-30.2</v>
      </c>
      <c r="AI765" s="3">
        <f t="shared" si="528"/>
        <v>0.67500000000000004</v>
      </c>
      <c r="AJ765" s="85"/>
      <c r="AK765" s="3" t="str">
        <f t="shared" si="529"/>
        <v>1.44</v>
      </c>
      <c r="AL765" s="3" t="str">
        <f t="shared" si="530"/>
        <v>-</v>
      </c>
      <c r="AM765" s="3">
        <f t="shared" si="531"/>
        <v>319.73</v>
      </c>
      <c r="AN765" s="3">
        <f t="shared" si="532"/>
        <v>-30.2</v>
      </c>
      <c r="AO765" s="3">
        <f t="shared" si="533"/>
        <v>0.54</v>
      </c>
      <c r="AP765" s="85"/>
      <c r="AQ765" s="3" t="str">
        <f t="shared" si="534"/>
        <v>1.44</v>
      </c>
      <c r="AR765" s="3" t="str">
        <f t="shared" si="535"/>
        <v>-</v>
      </c>
      <c r="AS765" s="3">
        <f t="shared" si="536"/>
        <v>319.73</v>
      </c>
      <c r="AT765" s="3">
        <f t="shared" si="537"/>
        <v>-30.2</v>
      </c>
      <c r="AU765" s="3">
        <f t="shared" si="538"/>
        <v>0.40500000000000003</v>
      </c>
      <c r="AV765" s="85"/>
      <c r="AW765" s="3" t="str">
        <f t="shared" si="539"/>
        <v>1.44</v>
      </c>
      <c r="AX765" s="3" t="str">
        <f t="shared" si="540"/>
        <v>-</v>
      </c>
      <c r="AY765" s="3">
        <f t="shared" si="541"/>
        <v>319.73</v>
      </c>
      <c r="AZ765" s="3">
        <f t="shared" si="542"/>
        <v>-30.2</v>
      </c>
      <c r="BA765" s="3">
        <f t="shared" si="543"/>
        <v>0.27</v>
      </c>
      <c r="BB765" s="85"/>
      <c r="BC765" s="3" t="str">
        <f t="shared" si="544"/>
        <v>1.44</v>
      </c>
      <c r="BD765" s="3" t="str">
        <f t="shared" si="545"/>
        <v>-</v>
      </c>
      <c r="BE765" s="3">
        <f t="shared" si="546"/>
        <v>319.73</v>
      </c>
      <c r="BF765" s="3">
        <f t="shared" si="547"/>
        <v>-30.2</v>
      </c>
      <c r="BG765" s="3">
        <f t="shared" si="548"/>
        <v>0.13500000000000001</v>
      </c>
    </row>
    <row r="766" spans="1:59" x14ac:dyDescent="0.3">
      <c r="A766" s="1" t="str">
        <f>'Forward collapse simulation'!B776</f>
        <v>1.44</v>
      </c>
      <c r="B766" s="37" t="str">
        <f>IF('Forward collapse simulation'!C776="","-",'Forward collapse simulation'!C776)</f>
        <v>-</v>
      </c>
      <c r="C766" s="85">
        <f>'Forward collapse simulation'!E776</f>
        <v>319.83</v>
      </c>
      <c r="D766" s="85">
        <f>'Forward collapse simulation'!F776</f>
        <v>-12.8</v>
      </c>
      <c r="E766" s="85">
        <f>'Forward collapse simulation'!D776</f>
        <v>1.1459999999999999</v>
      </c>
      <c r="F766" s="85"/>
      <c r="G766" s="3" t="str">
        <f t="shared" si="504"/>
        <v>1.44</v>
      </c>
      <c r="H766" s="3" t="str">
        <f t="shared" si="505"/>
        <v>-</v>
      </c>
      <c r="I766" s="3">
        <f t="shared" si="506"/>
        <v>319.83</v>
      </c>
      <c r="J766" s="3">
        <f t="shared" si="507"/>
        <v>-12.8</v>
      </c>
      <c r="K766" s="3">
        <f t="shared" si="508"/>
        <v>1.0313999999999999</v>
      </c>
      <c r="L766" s="85"/>
      <c r="M766" s="3" t="str">
        <f t="shared" si="509"/>
        <v>1.44</v>
      </c>
      <c r="N766" s="3" t="str">
        <f t="shared" si="510"/>
        <v>-</v>
      </c>
      <c r="O766" s="3">
        <f t="shared" si="511"/>
        <v>319.83</v>
      </c>
      <c r="P766" s="3">
        <f t="shared" si="512"/>
        <v>-12.8</v>
      </c>
      <c r="Q766" s="3">
        <f t="shared" si="513"/>
        <v>0.91679999999999995</v>
      </c>
      <c r="R766" s="85"/>
      <c r="S766" s="3" t="str">
        <f t="shared" si="514"/>
        <v>1.44</v>
      </c>
      <c r="T766" s="3" t="str">
        <f t="shared" si="515"/>
        <v>-</v>
      </c>
      <c r="U766" s="3">
        <f t="shared" si="516"/>
        <v>319.83</v>
      </c>
      <c r="V766" s="3">
        <f t="shared" si="517"/>
        <v>-12.8</v>
      </c>
      <c r="W766" s="3">
        <f t="shared" si="518"/>
        <v>0.80219999999999991</v>
      </c>
      <c r="X766" s="85"/>
      <c r="Y766" s="3" t="str">
        <f t="shared" si="519"/>
        <v>1.44</v>
      </c>
      <c r="Z766" s="3" t="str">
        <f t="shared" si="520"/>
        <v>-</v>
      </c>
      <c r="AA766" s="3">
        <f t="shared" si="521"/>
        <v>319.83</v>
      </c>
      <c r="AB766" s="3">
        <f t="shared" si="522"/>
        <v>-12.8</v>
      </c>
      <c r="AC766" s="3">
        <f t="shared" si="523"/>
        <v>0.68759999999999988</v>
      </c>
      <c r="AD766" s="85"/>
      <c r="AE766" s="3" t="str">
        <f t="shared" si="524"/>
        <v>1.44</v>
      </c>
      <c r="AF766" s="3" t="str">
        <f t="shared" si="525"/>
        <v>-</v>
      </c>
      <c r="AG766" s="3">
        <f t="shared" si="526"/>
        <v>319.83</v>
      </c>
      <c r="AH766" s="3">
        <f t="shared" si="527"/>
        <v>-12.8</v>
      </c>
      <c r="AI766" s="3">
        <f t="shared" si="528"/>
        <v>0.57299999999999995</v>
      </c>
      <c r="AJ766" s="85"/>
      <c r="AK766" s="3" t="str">
        <f t="shared" si="529"/>
        <v>1.44</v>
      </c>
      <c r="AL766" s="3" t="str">
        <f t="shared" si="530"/>
        <v>-</v>
      </c>
      <c r="AM766" s="3">
        <f t="shared" si="531"/>
        <v>319.83</v>
      </c>
      <c r="AN766" s="3">
        <f t="shared" si="532"/>
        <v>-12.8</v>
      </c>
      <c r="AO766" s="3">
        <f t="shared" si="533"/>
        <v>0.45839999999999997</v>
      </c>
      <c r="AP766" s="85"/>
      <c r="AQ766" s="3" t="str">
        <f t="shared" si="534"/>
        <v>1.44</v>
      </c>
      <c r="AR766" s="3" t="str">
        <f t="shared" si="535"/>
        <v>-</v>
      </c>
      <c r="AS766" s="3">
        <f t="shared" si="536"/>
        <v>319.83</v>
      </c>
      <c r="AT766" s="3">
        <f t="shared" si="537"/>
        <v>-12.8</v>
      </c>
      <c r="AU766" s="3">
        <f t="shared" si="538"/>
        <v>0.34379999999999994</v>
      </c>
      <c r="AV766" s="85"/>
      <c r="AW766" s="3" t="str">
        <f t="shared" si="539"/>
        <v>1.44</v>
      </c>
      <c r="AX766" s="3" t="str">
        <f t="shared" si="540"/>
        <v>-</v>
      </c>
      <c r="AY766" s="3">
        <f t="shared" si="541"/>
        <v>319.83</v>
      </c>
      <c r="AZ766" s="3">
        <f t="shared" si="542"/>
        <v>-12.8</v>
      </c>
      <c r="BA766" s="3">
        <f t="shared" si="543"/>
        <v>0.22919999999999999</v>
      </c>
      <c r="BB766" s="85"/>
      <c r="BC766" s="3" t="str">
        <f t="shared" si="544"/>
        <v>1.44</v>
      </c>
      <c r="BD766" s="3" t="str">
        <f t="shared" si="545"/>
        <v>-</v>
      </c>
      <c r="BE766" s="3">
        <f t="shared" si="546"/>
        <v>319.83</v>
      </c>
      <c r="BF766" s="3">
        <f t="shared" si="547"/>
        <v>-12.8</v>
      </c>
      <c r="BG766" s="3">
        <f t="shared" si="548"/>
        <v>0.11459999999999999</v>
      </c>
    </row>
    <row r="767" spans="1:59" x14ac:dyDescent="0.3">
      <c r="A767" s="1" t="str">
        <f>'Forward collapse simulation'!B777</f>
        <v>1.44</v>
      </c>
      <c r="B767" s="37" t="str">
        <f>IF('Forward collapse simulation'!C777="","-",'Forward collapse simulation'!C777)</f>
        <v>-</v>
      </c>
      <c r="C767" s="85">
        <f>'Forward collapse simulation'!E777</f>
        <v>323.81</v>
      </c>
      <c r="D767" s="85">
        <f>'Forward collapse simulation'!F777</f>
        <v>9.94</v>
      </c>
      <c r="E767" s="85">
        <f>'Forward collapse simulation'!D777</f>
        <v>0.68899999999999995</v>
      </c>
      <c r="F767" s="85"/>
      <c r="G767" s="3" t="str">
        <f t="shared" si="504"/>
        <v>1.44</v>
      </c>
      <c r="H767" s="3" t="str">
        <f t="shared" si="505"/>
        <v>-</v>
      </c>
      <c r="I767" s="3">
        <f t="shared" si="506"/>
        <v>323.81</v>
      </c>
      <c r="J767" s="3">
        <f t="shared" si="507"/>
        <v>9.94</v>
      </c>
      <c r="K767" s="3">
        <f t="shared" si="508"/>
        <v>0.62009999999999998</v>
      </c>
      <c r="L767" s="85"/>
      <c r="M767" s="3" t="str">
        <f t="shared" si="509"/>
        <v>1.44</v>
      </c>
      <c r="N767" s="3" t="str">
        <f t="shared" si="510"/>
        <v>-</v>
      </c>
      <c r="O767" s="3">
        <f t="shared" si="511"/>
        <v>323.81</v>
      </c>
      <c r="P767" s="3">
        <f t="shared" si="512"/>
        <v>9.94</v>
      </c>
      <c r="Q767" s="3">
        <f t="shared" si="513"/>
        <v>0.55120000000000002</v>
      </c>
      <c r="R767" s="85"/>
      <c r="S767" s="3" t="str">
        <f t="shared" si="514"/>
        <v>1.44</v>
      </c>
      <c r="T767" s="3" t="str">
        <f t="shared" si="515"/>
        <v>-</v>
      </c>
      <c r="U767" s="3">
        <f t="shared" si="516"/>
        <v>323.81</v>
      </c>
      <c r="V767" s="3">
        <f t="shared" si="517"/>
        <v>9.94</v>
      </c>
      <c r="W767" s="3">
        <f t="shared" si="518"/>
        <v>0.48229999999999995</v>
      </c>
      <c r="X767" s="85"/>
      <c r="Y767" s="3" t="str">
        <f t="shared" si="519"/>
        <v>1.44</v>
      </c>
      <c r="Z767" s="3" t="str">
        <f t="shared" si="520"/>
        <v>-</v>
      </c>
      <c r="AA767" s="3">
        <f t="shared" si="521"/>
        <v>323.81</v>
      </c>
      <c r="AB767" s="3">
        <f t="shared" si="522"/>
        <v>9.94</v>
      </c>
      <c r="AC767" s="3">
        <f t="shared" si="523"/>
        <v>0.41339999999999993</v>
      </c>
      <c r="AD767" s="85"/>
      <c r="AE767" s="3" t="str">
        <f t="shared" si="524"/>
        <v>1.44</v>
      </c>
      <c r="AF767" s="3" t="str">
        <f t="shared" si="525"/>
        <v>-</v>
      </c>
      <c r="AG767" s="3">
        <f t="shared" si="526"/>
        <v>323.81</v>
      </c>
      <c r="AH767" s="3">
        <f t="shared" si="527"/>
        <v>9.94</v>
      </c>
      <c r="AI767" s="3">
        <f t="shared" si="528"/>
        <v>0.34449999999999997</v>
      </c>
      <c r="AJ767" s="85"/>
      <c r="AK767" s="3" t="str">
        <f t="shared" si="529"/>
        <v>1.44</v>
      </c>
      <c r="AL767" s="3" t="str">
        <f t="shared" si="530"/>
        <v>-</v>
      </c>
      <c r="AM767" s="3">
        <f t="shared" si="531"/>
        <v>323.81</v>
      </c>
      <c r="AN767" s="3">
        <f t="shared" si="532"/>
        <v>9.94</v>
      </c>
      <c r="AO767" s="3">
        <f t="shared" si="533"/>
        <v>0.27560000000000001</v>
      </c>
      <c r="AP767" s="85"/>
      <c r="AQ767" s="3" t="str">
        <f t="shared" si="534"/>
        <v>1.44</v>
      </c>
      <c r="AR767" s="3" t="str">
        <f t="shared" si="535"/>
        <v>-</v>
      </c>
      <c r="AS767" s="3">
        <f t="shared" si="536"/>
        <v>323.81</v>
      </c>
      <c r="AT767" s="3">
        <f t="shared" si="537"/>
        <v>9.94</v>
      </c>
      <c r="AU767" s="3">
        <f t="shared" si="538"/>
        <v>0.20669999999999997</v>
      </c>
      <c r="AV767" s="85"/>
      <c r="AW767" s="3" t="str">
        <f t="shared" si="539"/>
        <v>1.44</v>
      </c>
      <c r="AX767" s="3" t="str">
        <f t="shared" si="540"/>
        <v>-</v>
      </c>
      <c r="AY767" s="3">
        <f t="shared" si="541"/>
        <v>323.81</v>
      </c>
      <c r="AZ767" s="3">
        <f t="shared" si="542"/>
        <v>9.94</v>
      </c>
      <c r="BA767" s="3">
        <f t="shared" si="543"/>
        <v>0.13780000000000001</v>
      </c>
      <c r="BB767" s="85"/>
      <c r="BC767" s="3" t="str">
        <f t="shared" si="544"/>
        <v>1.44</v>
      </c>
      <c r="BD767" s="3" t="str">
        <f t="shared" si="545"/>
        <v>-</v>
      </c>
      <c r="BE767" s="3">
        <f t="shared" si="546"/>
        <v>323.81</v>
      </c>
      <c r="BF767" s="3">
        <f t="shared" si="547"/>
        <v>9.94</v>
      </c>
      <c r="BG767" s="3">
        <f t="shared" si="548"/>
        <v>6.8900000000000003E-2</v>
      </c>
    </row>
    <row r="768" spans="1:59" x14ac:dyDescent="0.3">
      <c r="A768" s="1" t="str">
        <f>'Forward collapse simulation'!B778</f>
        <v>1.44</v>
      </c>
      <c r="B768" s="37" t="str">
        <f>IF('Forward collapse simulation'!C778="","-",'Forward collapse simulation'!C778)</f>
        <v>-</v>
      </c>
      <c r="C768" s="85">
        <f>'Forward collapse simulation'!E778</f>
        <v>323.60000000000002</v>
      </c>
      <c r="D768" s="85">
        <f>'Forward collapse simulation'!F778</f>
        <v>76.52</v>
      </c>
      <c r="E768" s="85">
        <f>'Forward collapse simulation'!D778</f>
        <v>0.93300000000000005</v>
      </c>
      <c r="F768" s="85"/>
      <c r="G768" s="3" t="str">
        <f t="shared" si="504"/>
        <v>1.44</v>
      </c>
      <c r="H768" s="3" t="str">
        <f t="shared" si="505"/>
        <v>-</v>
      </c>
      <c r="I768" s="3">
        <f t="shared" si="506"/>
        <v>323.60000000000002</v>
      </c>
      <c r="J768" s="3">
        <f t="shared" si="507"/>
        <v>76.52</v>
      </c>
      <c r="K768" s="3">
        <f t="shared" si="508"/>
        <v>0.83970000000000011</v>
      </c>
      <c r="L768" s="85"/>
      <c r="M768" s="3" t="str">
        <f t="shared" si="509"/>
        <v>1.44</v>
      </c>
      <c r="N768" s="3" t="str">
        <f t="shared" si="510"/>
        <v>-</v>
      </c>
      <c r="O768" s="3">
        <f t="shared" si="511"/>
        <v>323.60000000000002</v>
      </c>
      <c r="P768" s="3">
        <f t="shared" si="512"/>
        <v>76.52</v>
      </c>
      <c r="Q768" s="3">
        <f t="shared" si="513"/>
        <v>0.74640000000000006</v>
      </c>
      <c r="R768" s="85"/>
      <c r="S768" s="3" t="str">
        <f t="shared" si="514"/>
        <v>1.44</v>
      </c>
      <c r="T768" s="3" t="str">
        <f t="shared" si="515"/>
        <v>-</v>
      </c>
      <c r="U768" s="3">
        <f t="shared" si="516"/>
        <v>323.60000000000002</v>
      </c>
      <c r="V768" s="3">
        <f t="shared" si="517"/>
        <v>76.52</v>
      </c>
      <c r="W768" s="3">
        <f t="shared" si="518"/>
        <v>0.65310000000000001</v>
      </c>
      <c r="X768" s="85"/>
      <c r="Y768" s="3" t="str">
        <f t="shared" si="519"/>
        <v>1.44</v>
      </c>
      <c r="Z768" s="3" t="str">
        <f t="shared" si="520"/>
        <v>-</v>
      </c>
      <c r="AA768" s="3">
        <f t="shared" si="521"/>
        <v>323.60000000000002</v>
      </c>
      <c r="AB768" s="3">
        <f t="shared" si="522"/>
        <v>76.52</v>
      </c>
      <c r="AC768" s="3">
        <f t="shared" si="523"/>
        <v>0.55979999999999996</v>
      </c>
      <c r="AD768" s="85"/>
      <c r="AE768" s="3" t="str">
        <f t="shared" si="524"/>
        <v>1.44</v>
      </c>
      <c r="AF768" s="3" t="str">
        <f t="shared" si="525"/>
        <v>-</v>
      </c>
      <c r="AG768" s="3">
        <f t="shared" si="526"/>
        <v>323.60000000000002</v>
      </c>
      <c r="AH768" s="3">
        <f t="shared" si="527"/>
        <v>76.52</v>
      </c>
      <c r="AI768" s="3">
        <f t="shared" si="528"/>
        <v>0.46650000000000003</v>
      </c>
      <c r="AJ768" s="85"/>
      <c r="AK768" s="3" t="str">
        <f t="shared" si="529"/>
        <v>1.44</v>
      </c>
      <c r="AL768" s="3" t="str">
        <f t="shared" si="530"/>
        <v>-</v>
      </c>
      <c r="AM768" s="3">
        <f t="shared" si="531"/>
        <v>323.60000000000002</v>
      </c>
      <c r="AN768" s="3">
        <f t="shared" si="532"/>
        <v>76.52</v>
      </c>
      <c r="AO768" s="3">
        <f t="shared" si="533"/>
        <v>0.37320000000000003</v>
      </c>
      <c r="AP768" s="85"/>
      <c r="AQ768" s="3" t="str">
        <f t="shared" si="534"/>
        <v>1.44</v>
      </c>
      <c r="AR768" s="3" t="str">
        <f t="shared" si="535"/>
        <v>-</v>
      </c>
      <c r="AS768" s="3">
        <f t="shared" si="536"/>
        <v>323.60000000000002</v>
      </c>
      <c r="AT768" s="3">
        <f t="shared" si="537"/>
        <v>76.52</v>
      </c>
      <c r="AU768" s="3">
        <f t="shared" si="538"/>
        <v>0.27989999999999998</v>
      </c>
      <c r="AV768" s="85"/>
      <c r="AW768" s="3" t="str">
        <f t="shared" si="539"/>
        <v>1.44</v>
      </c>
      <c r="AX768" s="3" t="str">
        <f t="shared" si="540"/>
        <v>-</v>
      </c>
      <c r="AY768" s="3">
        <f t="shared" si="541"/>
        <v>323.60000000000002</v>
      </c>
      <c r="AZ768" s="3">
        <f t="shared" si="542"/>
        <v>76.52</v>
      </c>
      <c r="BA768" s="3">
        <f t="shared" si="543"/>
        <v>0.18660000000000002</v>
      </c>
      <c r="BB768" s="85"/>
      <c r="BC768" s="3" t="str">
        <f t="shared" si="544"/>
        <v>1.44</v>
      </c>
      <c r="BD768" s="3" t="str">
        <f t="shared" si="545"/>
        <v>-</v>
      </c>
      <c r="BE768" s="3">
        <f t="shared" si="546"/>
        <v>323.60000000000002</v>
      </c>
      <c r="BF768" s="3">
        <f t="shared" si="547"/>
        <v>76.52</v>
      </c>
      <c r="BG768" s="3">
        <f t="shared" si="548"/>
        <v>9.3300000000000008E-2</v>
      </c>
    </row>
    <row r="769" spans="1:59" x14ac:dyDescent="0.3">
      <c r="A769" s="1" t="str">
        <f>'Forward collapse simulation'!B779</f>
        <v>1.44</v>
      </c>
      <c r="B769" s="37" t="str">
        <f>IF('Forward collapse simulation'!C779="","-",'Forward collapse simulation'!C779)</f>
        <v>-</v>
      </c>
      <c r="C769" s="85">
        <f>'Forward collapse simulation'!E779</f>
        <v>161.57</v>
      </c>
      <c r="D769" s="85">
        <f>'Forward collapse simulation'!F779</f>
        <v>79</v>
      </c>
      <c r="E769" s="85">
        <f>'Forward collapse simulation'!D779</f>
        <v>0.96199999999999997</v>
      </c>
      <c r="F769" s="85"/>
      <c r="G769" s="3" t="str">
        <f t="shared" si="504"/>
        <v>1.44</v>
      </c>
      <c r="H769" s="3" t="str">
        <f t="shared" si="505"/>
        <v>-</v>
      </c>
      <c r="I769" s="3">
        <f t="shared" si="506"/>
        <v>161.57</v>
      </c>
      <c r="J769" s="3">
        <f t="shared" si="507"/>
        <v>79</v>
      </c>
      <c r="K769" s="3">
        <f t="shared" si="508"/>
        <v>0.86580000000000001</v>
      </c>
      <c r="L769" s="85"/>
      <c r="M769" s="3" t="str">
        <f t="shared" si="509"/>
        <v>1.44</v>
      </c>
      <c r="N769" s="3" t="str">
        <f t="shared" si="510"/>
        <v>-</v>
      </c>
      <c r="O769" s="3">
        <f t="shared" si="511"/>
        <v>161.57</v>
      </c>
      <c r="P769" s="3">
        <f t="shared" si="512"/>
        <v>79</v>
      </c>
      <c r="Q769" s="3">
        <f t="shared" si="513"/>
        <v>0.76960000000000006</v>
      </c>
      <c r="R769" s="85"/>
      <c r="S769" s="3" t="str">
        <f t="shared" si="514"/>
        <v>1.44</v>
      </c>
      <c r="T769" s="3" t="str">
        <f t="shared" si="515"/>
        <v>-</v>
      </c>
      <c r="U769" s="3">
        <f t="shared" si="516"/>
        <v>161.57</v>
      </c>
      <c r="V769" s="3">
        <f t="shared" si="517"/>
        <v>79</v>
      </c>
      <c r="W769" s="3">
        <f t="shared" si="518"/>
        <v>0.67339999999999989</v>
      </c>
      <c r="X769" s="85"/>
      <c r="Y769" s="3" t="str">
        <f t="shared" si="519"/>
        <v>1.44</v>
      </c>
      <c r="Z769" s="3" t="str">
        <f t="shared" si="520"/>
        <v>-</v>
      </c>
      <c r="AA769" s="3">
        <f t="shared" si="521"/>
        <v>161.57</v>
      </c>
      <c r="AB769" s="3">
        <f t="shared" si="522"/>
        <v>79</v>
      </c>
      <c r="AC769" s="3">
        <f t="shared" si="523"/>
        <v>0.57719999999999994</v>
      </c>
      <c r="AD769" s="85"/>
      <c r="AE769" s="3" t="str">
        <f t="shared" si="524"/>
        <v>1.44</v>
      </c>
      <c r="AF769" s="3" t="str">
        <f t="shared" si="525"/>
        <v>-</v>
      </c>
      <c r="AG769" s="3">
        <f t="shared" si="526"/>
        <v>161.57</v>
      </c>
      <c r="AH769" s="3">
        <f t="shared" si="527"/>
        <v>79</v>
      </c>
      <c r="AI769" s="3">
        <f t="shared" si="528"/>
        <v>0.48099999999999998</v>
      </c>
      <c r="AJ769" s="85"/>
      <c r="AK769" s="3" t="str">
        <f t="shared" si="529"/>
        <v>1.44</v>
      </c>
      <c r="AL769" s="3" t="str">
        <f t="shared" si="530"/>
        <v>-</v>
      </c>
      <c r="AM769" s="3">
        <f t="shared" si="531"/>
        <v>161.57</v>
      </c>
      <c r="AN769" s="3">
        <f t="shared" si="532"/>
        <v>79</v>
      </c>
      <c r="AO769" s="3">
        <f t="shared" si="533"/>
        <v>0.38480000000000003</v>
      </c>
      <c r="AP769" s="85"/>
      <c r="AQ769" s="3" t="str">
        <f t="shared" si="534"/>
        <v>1.44</v>
      </c>
      <c r="AR769" s="3" t="str">
        <f t="shared" si="535"/>
        <v>-</v>
      </c>
      <c r="AS769" s="3">
        <f t="shared" si="536"/>
        <v>161.57</v>
      </c>
      <c r="AT769" s="3">
        <f t="shared" si="537"/>
        <v>79</v>
      </c>
      <c r="AU769" s="3">
        <f t="shared" si="538"/>
        <v>0.28859999999999997</v>
      </c>
      <c r="AV769" s="85"/>
      <c r="AW769" s="3" t="str">
        <f t="shared" si="539"/>
        <v>1.44</v>
      </c>
      <c r="AX769" s="3" t="str">
        <f t="shared" si="540"/>
        <v>-</v>
      </c>
      <c r="AY769" s="3">
        <f t="shared" si="541"/>
        <v>161.57</v>
      </c>
      <c r="AZ769" s="3">
        <f t="shared" si="542"/>
        <v>79</v>
      </c>
      <c r="BA769" s="3">
        <f t="shared" si="543"/>
        <v>0.19240000000000002</v>
      </c>
      <c r="BB769" s="85"/>
      <c r="BC769" s="3" t="str">
        <f t="shared" si="544"/>
        <v>1.44</v>
      </c>
      <c r="BD769" s="3" t="str">
        <f t="shared" si="545"/>
        <v>-</v>
      </c>
      <c r="BE769" s="3">
        <f t="shared" si="546"/>
        <v>161.57</v>
      </c>
      <c r="BF769" s="3">
        <f t="shared" si="547"/>
        <v>79</v>
      </c>
      <c r="BG769" s="3">
        <f t="shared" si="548"/>
        <v>9.6200000000000008E-2</v>
      </c>
    </row>
    <row r="770" spans="1:59" x14ac:dyDescent="0.3">
      <c r="A770" s="1" t="str">
        <f>'Forward collapse simulation'!B780</f>
        <v>1.44</v>
      </c>
      <c r="B770" s="37" t="str">
        <f>IF('Forward collapse simulation'!C780="","-",'Forward collapse simulation'!C780)</f>
        <v>-</v>
      </c>
      <c r="C770" s="85">
        <f>'Forward collapse simulation'!E780</f>
        <v>154.96</v>
      </c>
      <c r="D770" s="85">
        <f>'Forward collapse simulation'!F780</f>
        <v>37.69</v>
      </c>
      <c r="E770" s="85">
        <f>'Forward collapse simulation'!D780</f>
        <v>0.72</v>
      </c>
      <c r="F770" s="85"/>
      <c r="G770" s="3" t="str">
        <f t="shared" si="504"/>
        <v>1.44</v>
      </c>
      <c r="H770" s="3" t="str">
        <f t="shared" si="505"/>
        <v>-</v>
      </c>
      <c r="I770" s="3">
        <f t="shared" si="506"/>
        <v>154.96</v>
      </c>
      <c r="J770" s="3">
        <f t="shared" si="507"/>
        <v>37.69</v>
      </c>
      <c r="K770" s="3">
        <f t="shared" si="508"/>
        <v>0.64800000000000002</v>
      </c>
      <c r="L770" s="85"/>
      <c r="M770" s="3" t="str">
        <f t="shared" si="509"/>
        <v>1.44</v>
      </c>
      <c r="N770" s="3" t="str">
        <f t="shared" si="510"/>
        <v>-</v>
      </c>
      <c r="O770" s="3">
        <f t="shared" si="511"/>
        <v>154.96</v>
      </c>
      <c r="P770" s="3">
        <f t="shared" si="512"/>
        <v>37.69</v>
      </c>
      <c r="Q770" s="3">
        <f t="shared" si="513"/>
        <v>0.57599999999999996</v>
      </c>
      <c r="R770" s="85"/>
      <c r="S770" s="3" t="str">
        <f t="shared" si="514"/>
        <v>1.44</v>
      </c>
      <c r="T770" s="3" t="str">
        <f t="shared" si="515"/>
        <v>-</v>
      </c>
      <c r="U770" s="3">
        <f t="shared" si="516"/>
        <v>154.96</v>
      </c>
      <c r="V770" s="3">
        <f t="shared" si="517"/>
        <v>37.69</v>
      </c>
      <c r="W770" s="3">
        <f t="shared" si="518"/>
        <v>0.504</v>
      </c>
      <c r="X770" s="85"/>
      <c r="Y770" s="3" t="str">
        <f t="shared" si="519"/>
        <v>1.44</v>
      </c>
      <c r="Z770" s="3" t="str">
        <f t="shared" si="520"/>
        <v>-</v>
      </c>
      <c r="AA770" s="3">
        <f t="shared" si="521"/>
        <v>154.96</v>
      </c>
      <c r="AB770" s="3">
        <f t="shared" si="522"/>
        <v>37.69</v>
      </c>
      <c r="AC770" s="3">
        <f t="shared" si="523"/>
        <v>0.432</v>
      </c>
      <c r="AD770" s="85"/>
      <c r="AE770" s="3" t="str">
        <f t="shared" si="524"/>
        <v>1.44</v>
      </c>
      <c r="AF770" s="3" t="str">
        <f t="shared" si="525"/>
        <v>-</v>
      </c>
      <c r="AG770" s="3">
        <f t="shared" si="526"/>
        <v>154.96</v>
      </c>
      <c r="AH770" s="3">
        <f t="shared" si="527"/>
        <v>37.69</v>
      </c>
      <c r="AI770" s="3">
        <f t="shared" si="528"/>
        <v>0.36</v>
      </c>
      <c r="AJ770" s="85"/>
      <c r="AK770" s="3" t="str">
        <f t="shared" si="529"/>
        <v>1.44</v>
      </c>
      <c r="AL770" s="3" t="str">
        <f t="shared" si="530"/>
        <v>-</v>
      </c>
      <c r="AM770" s="3">
        <f t="shared" si="531"/>
        <v>154.96</v>
      </c>
      <c r="AN770" s="3">
        <f t="shared" si="532"/>
        <v>37.69</v>
      </c>
      <c r="AO770" s="3">
        <f t="shared" si="533"/>
        <v>0.28799999999999998</v>
      </c>
      <c r="AP770" s="85"/>
      <c r="AQ770" s="3" t="str">
        <f t="shared" si="534"/>
        <v>1.44</v>
      </c>
      <c r="AR770" s="3" t="str">
        <f t="shared" si="535"/>
        <v>-</v>
      </c>
      <c r="AS770" s="3">
        <f t="shared" si="536"/>
        <v>154.96</v>
      </c>
      <c r="AT770" s="3">
        <f t="shared" si="537"/>
        <v>37.69</v>
      </c>
      <c r="AU770" s="3">
        <f t="shared" si="538"/>
        <v>0.216</v>
      </c>
      <c r="AV770" s="85"/>
      <c r="AW770" s="3" t="str">
        <f t="shared" si="539"/>
        <v>1.44</v>
      </c>
      <c r="AX770" s="3" t="str">
        <f t="shared" si="540"/>
        <v>-</v>
      </c>
      <c r="AY770" s="3">
        <f t="shared" si="541"/>
        <v>154.96</v>
      </c>
      <c r="AZ770" s="3">
        <f t="shared" si="542"/>
        <v>37.69</v>
      </c>
      <c r="BA770" s="3">
        <f t="shared" si="543"/>
        <v>0.14399999999999999</v>
      </c>
      <c r="BB770" s="85"/>
      <c r="BC770" s="3" t="str">
        <f t="shared" si="544"/>
        <v>1.44</v>
      </c>
      <c r="BD770" s="3" t="str">
        <f t="shared" si="545"/>
        <v>-</v>
      </c>
      <c r="BE770" s="3">
        <f t="shared" si="546"/>
        <v>154.96</v>
      </c>
      <c r="BF770" s="3">
        <f t="shared" si="547"/>
        <v>37.69</v>
      </c>
      <c r="BG770" s="3">
        <f t="shared" si="548"/>
        <v>7.1999999999999995E-2</v>
      </c>
    </row>
    <row r="771" spans="1:59" x14ac:dyDescent="0.3">
      <c r="A771" s="1" t="str">
        <f>'Forward collapse simulation'!B781</f>
        <v>1.44</v>
      </c>
      <c r="B771" s="37" t="str">
        <f>IF('Forward collapse simulation'!C781="","-",'Forward collapse simulation'!C781)</f>
        <v>-</v>
      </c>
      <c r="C771" s="85">
        <f>'Forward collapse simulation'!E781</f>
        <v>151.77000000000001</v>
      </c>
      <c r="D771" s="85">
        <f>'Forward collapse simulation'!F781</f>
        <v>2.5299999999999998</v>
      </c>
      <c r="E771" s="85">
        <f>'Forward collapse simulation'!D781</f>
        <v>0.86099999999999999</v>
      </c>
      <c r="F771" s="85"/>
      <c r="G771" s="3" t="str">
        <f t="shared" si="504"/>
        <v>1.44</v>
      </c>
      <c r="H771" s="3" t="str">
        <f t="shared" si="505"/>
        <v>-</v>
      </c>
      <c r="I771" s="3">
        <f t="shared" si="506"/>
        <v>151.77000000000001</v>
      </c>
      <c r="J771" s="3">
        <f t="shared" si="507"/>
        <v>2.5299999999999998</v>
      </c>
      <c r="K771" s="3">
        <f t="shared" si="508"/>
        <v>0.77490000000000003</v>
      </c>
      <c r="L771" s="85"/>
      <c r="M771" s="3" t="str">
        <f t="shared" si="509"/>
        <v>1.44</v>
      </c>
      <c r="N771" s="3" t="str">
        <f t="shared" si="510"/>
        <v>-</v>
      </c>
      <c r="O771" s="3">
        <f t="shared" si="511"/>
        <v>151.77000000000001</v>
      </c>
      <c r="P771" s="3">
        <f t="shared" si="512"/>
        <v>2.5299999999999998</v>
      </c>
      <c r="Q771" s="3">
        <f t="shared" si="513"/>
        <v>0.68880000000000008</v>
      </c>
      <c r="R771" s="85"/>
      <c r="S771" s="3" t="str">
        <f t="shared" si="514"/>
        <v>1.44</v>
      </c>
      <c r="T771" s="3" t="str">
        <f t="shared" si="515"/>
        <v>-</v>
      </c>
      <c r="U771" s="3">
        <f t="shared" si="516"/>
        <v>151.77000000000001</v>
      </c>
      <c r="V771" s="3">
        <f t="shared" si="517"/>
        <v>2.5299999999999998</v>
      </c>
      <c r="W771" s="3">
        <f t="shared" si="518"/>
        <v>0.6026999999999999</v>
      </c>
      <c r="X771" s="85"/>
      <c r="Y771" s="3" t="str">
        <f t="shared" si="519"/>
        <v>1.44</v>
      </c>
      <c r="Z771" s="3" t="str">
        <f t="shared" si="520"/>
        <v>-</v>
      </c>
      <c r="AA771" s="3">
        <f t="shared" si="521"/>
        <v>151.77000000000001</v>
      </c>
      <c r="AB771" s="3">
        <f t="shared" si="522"/>
        <v>2.5299999999999998</v>
      </c>
      <c r="AC771" s="3">
        <f t="shared" si="523"/>
        <v>0.51659999999999995</v>
      </c>
      <c r="AD771" s="85"/>
      <c r="AE771" s="3" t="str">
        <f t="shared" si="524"/>
        <v>1.44</v>
      </c>
      <c r="AF771" s="3" t="str">
        <f t="shared" si="525"/>
        <v>-</v>
      </c>
      <c r="AG771" s="3">
        <f t="shared" si="526"/>
        <v>151.77000000000001</v>
      </c>
      <c r="AH771" s="3">
        <f t="shared" si="527"/>
        <v>2.5299999999999998</v>
      </c>
      <c r="AI771" s="3">
        <f t="shared" si="528"/>
        <v>0.43049999999999999</v>
      </c>
      <c r="AJ771" s="85"/>
      <c r="AK771" s="3" t="str">
        <f t="shared" si="529"/>
        <v>1.44</v>
      </c>
      <c r="AL771" s="3" t="str">
        <f t="shared" si="530"/>
        <v>-</v>
      </c>
      <c r="AM771" s="3">
        <f t="shared" si="531"/>
        <v>151.77000000000001</v>
      </c>
      <c r="AN771" s="3">
        <f t="shared" si="532"/>
        <v>2.5299999999999998</v>
      </c>
      <c r="AO771" s="3">
        <f t="shared" si="533"/>
        <v>0.34440000000000004</v>
      </c>
      <c r="AP771" s="85"/>
      <c r="AQ771" s="3" t="str">
        <f t="shared" si="534"/>
        <v>1.44</v>
      </c>
      <c r="AR771" s="3" t="str">
        <f t="shared" si="535"/>
        <v>-</v>
      </c>
      <c r="AS771" s="3">
        <f t="shared" si="536"/>
        <v>151.77000000000001</v>
      </c>
      <c r="AT771" s="3">
        <f t="shared" si="537"/>
        <v>2.5299999999999998</v>
      </c>
      <c r="AU771" s="3">
        <f t="shared" si="538"/>
        <v>0.25829999999999997</v>
      </c>
      <c r="AV771" s="85"/>
      <c r="AW771" s="3" t="str">
        <f t="shared" si="539"/>
        <v>1.44</v>
      </c>
      <c r="AX771" s="3" t="str">
        <f t="shared" si="540"/>
        <v>-</v>
      </c>
      <c r="AY771" s="3">
        <f t="shared" si="541"/>
        <v>151.77000000000001</v>
      </c>
      <c r="AZ771" s="3">
        <f t="shared" si="542"/>
        <v>2.5299999999999998</v>
      </c>
      <c r="BA771" s="3">
        <f t="shared" si="543"/>
        <v>0.17220000000000002</v>
      </c>
      <c r="BB771" s="85"/>
      <c r="BC771" s="3" t="str">
        <f t="shared" si="544"/>
        <v>1.44</v>
      </c>
      <c r="BD771" s="3" t="str">
        <f t="shared" si="545"/>
        <v>-</v>
      </c>
      <c r="BE771" s="3">
        <f t="shared" si="546"/>
        <v>151.77000000000001</v>
      </c>
      <c r="BF771" s="3">
        <f t="shared" si="547"/>
        <v>2.5299999999999998</v>
      </c>
      <c r="BG771" s="3">
        <f t="shared" si="548"/>
        <v>8.610000000000001E-2</v>
      </c>
    </row>
    <row r="772" spans="1:59" x14ac:dyDescent="0.3">
      <c r="A772" s="1" t="str">
        <f>'Forward collapse simulation'!B782</f>
        <v>1.44</v>
      </c>
      <c r="B772" s="37" t="str">
        <f>IF('Forward collapse simulation'!C782="","-",'Forward collapse simulation'!C782)</f>
        <v>-</v>
      </c>
      <c r="C772" s="85">
        <f>'Forward collapse simulation'!E782</f>
        <v>150.44999999999999</v>
      </c>
      <c r="D772" s="85">
        <f>'Forward collapse simulation'!F782</f>
        <v>-22.98</v>
      </c>
      <c r="E772" s="85">
        <f>'Forward collapse simulation'!D782</f>
        <v>1.101</v>
      </c>
      <c r="F772" s="85"/>
      <c r="G772" s="3" t="str">
        <f t="shared" ref="G772:G835" si="549">A772</f>
        <v>1.44</v>
      </c>
      <c r="H772" s="3" t="str">
        <f t="shared" ref="H772:H835" si="550">B772</f>
        <v>-</v>
      </c>
      <c r="I772" s="3">
        <f t="shared" ref="I772:I835" si="551">C772</f>
        <v>150.44999999999999</v>
      </c>
      <c r="J772" s="3">
        <f t="shared" ref="J772:J835" si="552">D772</f>
        <v>-22.98</v>
      </c>
      <c r="K772" s="3">
        <f t="shared" ref="K772:K835" si="553">IF(B772="-",E772*0.9,E772)</f>
        <v>0.9909</v>
      </c>
      <c r="L772" s="85"/>
      <c r="M772" s="3" t="str">
        <f t="shared" ref="M772:M835" si="554">G772</f>
        <v>1.44</v>
      </c>
      <c r="N772" s="3" t="str">
        <f t="shared" ref="N772:N835" si="555">H772</f>
        <v>-</v>
      </c>
      <c r="O772" s="3">
        <f t="shared" ref="O772:O835" si="556">I772</f>
        <v>150.44999999999999</v>
      </c>
      <c r="P772" s="3">
        <f t="shared" ref="P772:P835" si="557">J772</f>
        <v>-22.98</v>
      </c>
      <c r="Q772" s="3">
        <f t="shared" ref="Q772:Q835" si="558">IF(H772="-",$E772*0.8,$E772)</f>
        <v>0.88080000000000003</v>
      </c>
      <c r="R772" s="85"/>
      <c r="S772" s="3" t="str">
        <f t="shared" ref="S772:S835" si="559">M772</f>
        <v>1.44</v>
      </c>
      <c r="T772" s="3" t="str">
        <f t="shared" ref="T772:T835" si="560">N772</f>
        <v>-</v>
      </c>
      <c r="U772" s="3">
        <f t="shared" ref="U772:U835" si="561">O772</f>
        <v>150.44999999999999</v>
      </c>
      <c r="V772" s="3">
        <f t="shared" ref="V772:V835" si="562">P772</f>
        <v>-22.98</v>
      </c>
      <c r="W772" s="3">
        <f t="shared" ref="W772:W835" si="563">IF(N772="-",$E772*0.7,$E772)</f>
        <v>0.77069999999999994</v>
      </c>
      <c r="X772" s="85"/>
      <c r="Y772" s="3" t="str">
        <f t="shared" ref="Y772:Y835" si="564">S772</f>
        <v>1.44</v>
      </c>
      <c r="Z772" s="3" t="str">
        <f t="shared" ref="Z772:Z835" si="565">T772</f>
        <v>-</v>
      </c>
      <c r="AA772" s="3">
        <f t="shared" ref="AA772:AA835" si="566">U772</f>
        <v>150.44999999999999</v>
      </c>
      <c r="AB772" s="3">
        <f t="shared" ref="AB772:AB835" si="567">V772</f>
        <v>-22.98</v>
      </c>
      <c r="AC772" s="3">
        <f t="shared" ref="AC772:AC835" si="568">IF(T772="-",$E772*0.6,$E772)</f>
        <v>0.66059999999999997</v>
      </c>
      <c r="AD772" s="85"/>
      <c r="AE772" s="3" t="str">
        <f t="shared" ref="AE772:AE835" si="569">Y772</f>
        <v>1.44</v>
      </c>
      <c r="AF772" s="3" t="str">
        <f t="shared" ref="AF772:AF835" si="570">Z772</f>
        <v>-</v>
      </c>
      <c r="AG772" s="3">
        <f t="shared" ref="AG772:AG835" si="571">AA772</f>
        <v>150.44999999999999</v>
      </c>
      <c r="AH772" s="3">
        <f t="shared" ref="AH772:AH835" si="572">AB772</f>
        <v>-22.98</v>
      </c>
      <c r="AI772" s="3">
        <f t="shared" ref="AI772:AI835" si="573">IF(Z772="-",$E772*0.5,$E772)</f>
        <v>0.55049999999999999</v>
      </c>
      <c r="AJ772" s="85"/>
      <c r="AK772" s="3" t="str">
        <f t="shared" ref="AK772:AK835" si="574">AE772</f>
        <v>1.44</v>
      </c>
      <c r="AL772" s="3" t="str">
        <f t="shared" ref="AL772:AL835" si="575">AF772</f>
        <v>-</v>
      </c>
      <c r="AM772" s="3">
        <f t="shared" ref="AM772:AM835" si="576">AG772</f>
        <v>150.44999999999999</v>
      </c>
      <c r="AN772" s="3">
        <f t="shared" ref="AN772:AN835" si="577">AH772</f>
        <v>-22.98</v>
      </c>
      <c r="AO772" s="3">
        <f t="shared" ref="AO772:AO835" si="578">IF(AF772="-",$E772*0.4,$E772)</f>
        <v>0.44040000000000001</v>
      </c>
      <c r="AP772" s="85"/>
      <c r="AQ772" s="3" t="str">
        <f t="shared" ref="AQ772:AQ835" si="579">AK772</f>
        <v>1.44</v>
      </c>
      <c r="AR772" s="3" t="str">
        <f t="shared" ref="AR772:AR835" si="580">AL772</f>
        <v>-</v>
      </c>
      <c r="AS772" s="3">
        <f t="shared" ref="AS772:AS835" si="581">AM772</f>
        <v>150.44999999999999</v>
      </c>
      <c r="AT772" s="3">
        <f t="shared" ref="AT772:AT835" si="582">AN772</f>
        <v>-22.98</v>
      </c>
      <c r="AU772" s="3">
        <f t="shared" ref="AU772:AU835" si="583">IF(AL772="-",$E772*0.3,$E772)</f>
        <v>0.33029999999999998</v>
      </c>
      <c r="AV772" s="85"/>
      <c r="AW772" s="3" t="str">
        <f t="shared" ref="AW772:AW835" si="584">AQ772</f>
        <v>1.44</v>
      </c>
      <c r="AX772" s="3" t="str">
        <f t="shared" ref="AX772:AX835" si="585">AR772</f>
        <v>-</v>
      </c>
      <c r="AY772" s="3">
        <f t="shared" ref="AY772:AY835" si="586">AS772</f>
        <v>150.44999999999999</v>
      </c>
      <c r="AZ772" s="3">
        <f t="shared" ref="AZ772:AZ835" si="587">AT772</f>
        <v>-22.98</v>
      </c>
      <c r="BA772" s="3">
        <f t="shared" ref="BA772:BA835" si="588">IF(AR772="-",$E772*0.2,$E772)</f>
        <v>0.22020000000000001</v>
      </c>
      <c r="BB772" s="85"/>
      <c r="BC772" s="3" t="str">
        <f t="shared" ref="BC772:BC835" si="589">AW772</f>
        <v>1.44</v>
      </c>
      <c r="BD772" s="3" t="str">
        <f t="shared" ref="BD772:BD835" si="590">AX772</f>
        <v>-</v>
      </c>
      <c r="BE772" s="3">
        <f t="shared" ref="BE772:BE835" si="591">AY772</f>
        <v>150.44999999999999</v>
      </c>
      <c r="BF772" s="3">
        <f t="shared" ref="BF772:BF835" si="592">AZ772</f>
        <v>-22.98</v>
      </c>
      <c r="BG772" s="3">
        <f t="shared" ref="BG772:BG835" si="593">IF(AX772="-",$E772*0.1,$E772)</f>
        <v>0.1101</v>
      </c>
    </row>
    <row r="773" spans="1:59" x14ac:dyDescent="0.3">
      <c r="A773" s="1" t="str">
        <f>'Forward collapse simulation'!B783</f>
        <v>1.44</v>
      </c>
      <c r="B773" s="37" t="str">
        <f>IF('Forward collapse simulation'!C783="","-",'Forward collapse simulation'!C783)</f>
        <v>-</v>
      </c>
      <c r="C773" s="85">
        <f>'Forward collapse simulation'!E783</f>
        <v>153.53</v>
      </c>
      <c r="D773" s="85">
        <f>'Forward collapse simulation'!F783</f>
        <v>-26.55</v>
      </c>
      <c r="E773" s="85">
        <f>'Forward collapse simulation'!D783</f>
        <v>1.2210000000000001</v>
      </c>
      <c r="F773" s="85"/>
      <c r="G773" s="3" t="str">
        <f t="shared" si="549"/>
        <v>1.44</v>
      </c>
      <c r="H773" s="3" t="str">
        <f t="shared" si="550"/>
        <v>-</v>
      </c>
      <c r="I773" s="3">
        <f t="shared" si="551"/>
        <v>153.53</v>
      </c>
      <c r="J773" s="3">
        <f t="shared" si="552"/>
        <v>-26.55</v>
      </c>
      <c r="K773" s="3">
        <f t="shared" si="553"/>
        <v>1.0989000000000002</v>
      </c>
      <c r="L773" s="85"/>
      <c r="M773" s="3" t="str">
        <f t="shared" si="554"/>
        <v>1.44</v>
      </c>
      <c r="N773" s="3" t="str">
        <f t="shared" si="555"/>
        <v>-</v>
      </c>
      <c r="O773" s="3">
        <f t="shared" si="556"/>
        <v>153.53</v>
      </c>
      <c r="P773" s="3">
        <f t="shared" si="557"/>
        <v>-26.55</v>
      </c>
      <c r="Q773" s="3">
        <f t="shared" si="558"/>
        <v>0.97680000000000011</v>
      </c>
      <c r="R773" s="85"/>
      <c r="S773" s="3" t="str">
        <f t="shared" si="559"/>
        <v>1.44</v>
      </c>
      <c r="T773" s="3" t="str">
        <f t="shared" si="560"/>
        <v>-</v>
      </c>
      <c r="U773" s="3">
        <f t="shared" si="561"/>
        <v>153.53</v>
      </c>
      <c r="V773" s="3">
        <f t="shared" si="562"/>
        <v>-26.55</v>
      </c>
      <c r="W773" s="3">
        <f t="shared" si="563"/>
        <v>0.85470000000000002</v>
      </c>
      <c r="X773" s="85"/>
      <c r="Y773" s="3" t="str">
        <f t="shared" si="564"/>
        <v>1.44</v>
      </c>
      <c r="Z773" s="3" t="str">
        <f t="shared" si="565"/>
        <v>-</v>
      </c>
      <c r="AA773" s="3">
        <f t="shared" si="566"/>
        <v>153.53</v>
      </c>
      <c r="AB773" s="3">
        <f t="shared" si="567"/>
        <v>-26.55</v>
      </c>
      <c r="AC773" s="3">
        <f t="shared" si="568"/>
        <v>0.73260000000000003</v>
      </c>
      <c r="AD773" s="85"/>
      <c r="AE773" s="3" t="str">
        <f t="shared" si="569"/>
        <v>1.44</v>
      </c>
      <c r="AF773" s="3" t="str">
        <f t="shared" si="570"/>
        <v>-</v>
      </c>
      <c r="AG773" s="3">
        <f t="shared" si="571"/>
        <v>153.53</v>
      </c>
      <c r="AH773" s="3">
        <f t="shared" si="572"/>
        <v>-26.55</v>
      </c>
      <c r="AI773" s="3">
        <f t="shared" si="573"/>
        <v>0.61050000000000004</v>
      </c>
      <c r="AJ773" s="85"/>
      <c r="AK773" s="3" t="str">
        <f t="shared" si="574"/>
        <v>1.44</v>
      </c>
      <c r="AL773" s="3" t="str">
        <f t="shared" si="575"/>
        <v>-</v>
      </c>
      <c r="AM773" s="3">
        <f t="shared" si="576"/>
        <v>153.53</v>
      </c>
      <c r="AN773" s="3">
        <f t="shared" si="577"/>
        <v>-26.55</v>
      </c>
      <c r="AO773" s="3">
        <f t="shared" si="578"/>
        <v>0.48840000000000006</v>
      </c>
      <c r="AP773" s="85"/>
      <c r="AQ773" s="3" t="str">
        <f t="shared" si="579"/>
        <v>1.44</v>
      </c>
      <c r="AR773" s="3" t="str">
        <f t="shared" si="580"/>
        <v>-</v>
      </c>
      <c r="AS773" s="3">
        <f t="shared" si="581"/>
        <v>153.53</v>
      </c>
      <c r="AT773" s="3">
        <f t="shared" si="582"/>
        <v>-26.55</v>
      </c>
      <c r="AU773" s="3">
        <f t="shared" si="583"/>
        <v>0.36630000000000001</v>
      </c>
      <c r="AV773" s="85"/>
      <c r="AW773" s="3" t="str">
        <f t="shared" si="584"/>
        <v>1.44</v>
      </c>
      <c r="AX773" s="3" t="str">
        <f t="shared" si="585"/>
        <v>-</v>
      </c>
      <c r="AY773" s="3">
        <f t="shared" si="586"/>
        <v>153.53</v>
      </c>
      <c r="AZ773" s="3">
        <f t="shared" si="587"/>
        <v>-26.55</v>
      </c>
      <c r="BA773" s="3">
        <f t="shared" si="588"/>
        <v>0.24420000000000003</v>
      </c>
      <c r="BB773" s="85"/>
      <c r="BC773" s="3" t="str">
        <f t="shared" si="589"/>
        <v>1.44</v>
      </c>
      <c r="BD773" s="3" t="str">
        <f t="shared" si="590"/>
        <v>-</v>
      </c>
      <c r="BE773" s="3">
        <f t="shared" si="591"/>
        <v>153.53</v>
      </c>
      <c r="BF773" s="3">
        <f t="shared" si="592"/>
        <v>-26.55</v>
      </c>
      <c r="BG773" s="3">
        <f t="shared" si="593"/>
        <v>0.12210000000000001</v>
      </c>
    </row>
    <row r="774" spans="1:59" x14ac:dyDescent="0.3">
      <c r="A774" s="1" t="str">
        <f>'Forward collapse simulation'!B784</f>
        <v>1.44</v>
      </c>
      <c r="B774" s="37" t="str">
        <f>IF('Forward collapse simulation'!C784="","-",'Forward collapse simulation'!C784)</f>
        <v>-</v>
      </c>
      <c r="C774" s="85">
        <f>'Forward collapse simulation'!E784</f>
        <v>156.32</v>
      </c>
      <c r="D774" s="85">
        <f>'Forward collapse simulation'!F784</f>
        <v>-36.880000000000003</v>
      </c>
      <c r="E774" s="85">
        <f>'Forward collapse simulation'!D784</f>
        <v>0.92100000000000004</v>
      </c>
      <c r="F774" s="85"/>
      <c r="G774" s="3" t="str">
        <f t="shared" si="549"/>
        <v>1.44</v>
      </c>
      <c r="H774" s="3" t="str">
        <f t="shared" si="550"/>
        <v>-</v>
      </c>
      <c r="I774" s="3">
        <f t="shared" si="551"/>
        <v>156.32</v>
      </c>
      <c r="J774" s="3">
        <f t="shared" si="552"/>
        <v>-36.880000000000003</v>
      </c>
      <c r="K774" s="3">
        <f t="shared" si="553"/>
        <v>0.82890000000000008</v>
      </c>
      <c r="L774" s="85"/>
      <c r="M774" s="3" t="str">
        <f t="shared" si="554"/>
        <v>1.44</v>
      </c>
      <c r="N774" s="3" t="str">
        <f t="shared" si="555"/>
        <v>-</v>
      </c>
      <c r="O774" s="3">
        <f t="shared" si="556"/>
        <v>156.32</v>
      </c>
      <c r="P774" s="3">
        <f t="shared" si="557"/>
        <v>-36.880000000000003</v>
      </c>
      <c r="Q774" s="3">
        <f t="shared" si="558"/>
        <v>0.73680000000000012</v>
      </c>
      <c r="R774" s="85"/>
      <c r="S774" s="3" t="str">
        <f t="shared" si="559"/>
        <v>1.44</v>
      </c>
      <c r="T774" s="3" t="str">
        <f t="shared" si="560"/>
        <v>-</v>
      </c>
      <c r="U774" s="3">
        <f t="shared" si="561"/>
        <v>156.32</v>
      </c>
      <c r="V774" s="3">
        <f t="shared" si="562"/>
        <v>-36.880000000000003</v>
      </c>
      <c r="W774" s="3">
        <f t="shared" si="563"/>
        <v>0.64469999999999994</v>
      </c>
      <c r="X774" s="85"/>
      <c r="Y774" s="3" t="str">
        <f t="shared" si="564"/>
        <v>1.44</v>
      </c>
      <c r="Z774" s="3" t="str">
        <f t="shared" si="565"/>
        <v>-</v>
      </c>
      <c r="AA774" s="3">
        <f t="shared" si="566"/>
        <v>156.32</v>
      </c>
      <c r="AB774" s="3">
        <f t="shared" si="567"/>
        <v>-36.880000000000003</v>
      </c>
      <c r="AC774" s="3">
        <f t="shared" si="568"/>
        <v>0.55259999999999998</v>
      </c>
      <c r="AD774" s="85"/>
      <c r="AE774" s="3" t="str">
        <f t="shared" si="569"/>
        <v>1.44</v>
      </c>
      <c r="AF774" s="3" t="str">
        <f t="shared" si="570"/>
        <v>-</v>
      </c>
      <c r="AG774" s="3">
        <f t="shared" si="571"/>
        <v>156.32</v>
      </c>
      <c r="AH774" s="3">
        <f t="shared" si="572"/>
        <v>-36.880000000000003</v>
      </c>
      <c r="AI774" s="3">
        <f t="shared" si="573"/>
        <v>0.46050000000000002</v>
      </c>
      <c r="AJ774" s="85"/>
      <c r="AK774" s="3" t="str">
        <f t="shared" si="574"/>
        <v>1.44</v>
      </c>
      <c r="AL774" s="3" t="str">
        <f t="shared" si="575"/>
        <v>-</v>
      </c>
      <c r="AM774" s="3">
        <f t="shared" si="576"/>
        <v>156.32</v>
      </c>
      <c r="AN774" s="3">
        <f t="shared" si="577"/>
        <v>-36.880000000000003</v>
      </c>
      <c r="AO774" s="3">
        <f t="shared" si="578"/>
        <v>0.36840000000000006</v>
      </c>
      <c r="AP774" s="85"/>
      <c r="AQ774" s="3" t="str">
        <f t="shared" si="579"/>
        <v>1.44</v>
      </c>
      <c r="AR774" s="3" t="str">
        <f t="shared" si="580"/>
        <v>-</v>
      </c>
      <c r="AS774" s="3">
        <f t="shared" si="581"/>
        <v>156.32</v>
      </c>
      <c r="AT774" s="3">
        <f t="shared" si="582"/>
        <v>-36.880000000000003</v>
      </c>
      <c r="AU774" s="3">
        <f t="shared" si="583"/>
        <v>0.27629999999999999</v>
      </c>
      <c r="AV774" s="85"/>
      <c r="AW774" s="3" t="str">
        <f t="shared" si="584"/>
        <v>1.44</v>
      </c>
      <c r="AX774" s="3" t="str">
        <f t="shared" si="585"/>
        <v>-</v>
      </c>
      <c r="AY774" s="3">
        <f t="shared" si="586"/>
        <v>156.32</v>
      </c>
      <c r="AZ774" s="3">
        <f t="shared" si="587"/>
        <v>-36.880000000000003</v>
      </c>
      <c r="BA774" s="3">
        <f t="shared" si="588"/>
        <v>0.18420000000000003</v>
      </c>
      <c r="BB774" s="85"/>
      <c r="BC774" s="3" t="str">
        <f t="shared" si="589"/>
        <v>1.44</v>
      </c>
      <c r="BD774" s="3" t="str">
        <f t="shared" si="590"/>
        <v>-</v>
      </c>
      <c r="BE774" s="3">
        <f t="shared" si="591"/>
        <v>156.32</v>
      </c>
      <c r="BF774" s="3">
        <f t="shared" si="592"/>
        <v>-36.880000000000003</v>
      </c>
      <c r="BG774" s="3">
        <f t="shared" si="593"/>
        <v>9.2100000000000015E-2</v>
      </c>
    </row>
    <row r="775" spans="1:59" x14ac:dyDescent="0.3">
      <c r="A775" s="1" t="str">
        <f>'Forward collapse simulation'!B785</f>
        <v>1.44</v>
      </c>
      <c r="B775" s="37" t="str">
        <f>IF('Forward collapse simulation'!C785="","-",'Forward collapse simulation'!C785)</f>
        <v>-</v>
      </c>
      <c r="C775" s="85">
        <f>'Forward collapse simulation'!E785</f>
        <v>163</v>
      </c>
      <c r="D775" s="85">
        <f>'Forward collapse simulation'!F785</f>
        <v>-61.7</v>
      </c>
      <c r="E775" s="85">
        <f>'Forward collapse simulation'!D785</f>
        <v>0.53400000000000003</v>
      </c>
      <c r="F775" s="85"/>
      <c r="G775" s="3" t="str">
        <f t="shared" si="549"/>
        <v>1.44</v>
      </c>
      <c r="H775" s="3" t="str">
        <f t="shared" si="550"/>
        <v>-</v>
      </c>
      <c r="I775" s="3">
        <f t="shared" si="551"/>
        <v>163</v>
      </c>
      <c r="J775" s="3">
        <f t="shared" si="552"/>
        <v>-61.7</v>
      </c>
      <c r="K775" s="3">
        <f t="shared" si="553"/>
        <v>0.48060000000000003</v>
      </c>
      <c r="L775" s="85"/>
      <c r="M775" s="3" t="str">
        <f t="shared" si="554"/>
        <v>1.44</v>
      </c>
      <c r="N775" s="3" t="str">
        <f t="shared" si="555"/>
        <v>-</v>
      </c>
      <c r="O775" s="3">
        <f t="shared" si="556"/>
        <v>163</v>
      </c>
      <c r="P775" s="3">
        <f t="shared" si="557"/>
        <v>-61.7</v>
      </c>
      <c r="Q775" s="3">
        <f t="shared" si="558"/>
        <v>0.42720000000000002</v>
      </c>
      <c r="R775" s="85"/>
      <c r="S775" s="3" t="str">
        <f t="shared" si="559"/>
        <v>1.44</v>
      </c>
      <c r="T775" s="3" t="str">
        <f t="shared" si="560"/>
        <v>-</v>
      </c>
      <c r="U775" s="3">
        <f t="shared" si="561"/>
        <v>163</v>
      </c>
      <c r="V775" s="3">
        <f t="shared" si="562"/>
        <v>-61.7</v>
      </c>
      <c r="W775" s="3">
        <f t="shared" si="563"/>
        <v>0.37380000000000002</v>
      </c>
      <c r="X775" s="85"/>
      <c r="Y775" s="3" t="str">
        <f t="shared" si="564"/>
        <v>1.44</v>
      </c>
      <c r="Z775" s="3" t="str">
        <f t="shared" si="565"/>
        <v>-</v>
      </c>
      <c r="AA775" s="3">
        <f t="shared" si="566"/>
        <v>163</v>
      </c>
      <c r="AB775" s="3">
        <f t="shared" si="567"/>
        <v>-61.7</v>
      </c>
      <c r="AC775" s="3">
        <f t="shared" si="568"/>
        <v>0.32040000000000002</v>
      </c>
      <c r="AD775" s="85"/>
      <c r="AE775" s="3" t="str">
        <f t="shared" si="569"/>
        <v>1.44</v>
      </c>
      <c r="AF775" s="3" t="str">
        <f t="shared" si="570"/>
        <v>-</v>
      </c>
      <c r="AG775" s="3">
        <f t="shared" si="571"/>
        <v>163</v>
      </c>
      <c r="AH775" s="3">
        <f t="shared" si="572"/>
        <v>-61.7</v>
      </c>
      <c r="AI775" s="3">
        <f t="shared" si="573"/>
        <v>0.26700000000000002</v>
      </c>
      <c r="AJ775" s="85"/>
      <c r="AK775" s="3" t="str">
        <f t="shared" si="574"/>
        <v>1.44</v>
      </c>
      <c r="AL775" s="3" t="str">
        <f t="shared" si="575"/>
        <v>-</v>
      </c>
      <c r="AM775" s="3">
        <f t="shared" si="576"/>
        <v>163</v>
      </c>
      <c r="AN775" s="3">
        <f t="shared" si="577"/>
        <v>-61.7</v>
      </c>
      <c r="AO775" s="3">
        <f t="shared" si="578"/>
        <v>0.21360000000000001</v>
      </c>
      <c r="AP775" s="85"/>
      <c r="AQ775" s="3" t="str">
        <f t="shared" si="579"/>
        <v>1.44</v>
      </c>
      <c r="AR775" s="3" t="str">
        <f t="shared" si="580"/>
        <v>-</v>
      </c>
      <c r="AS775" s="3">
        <f t="shared" si="581"/>
        <v>163</v>
      </c>
      <c r="AT775" s="3">
        <f t="shared" si="582"/>
        <v>-61.7</v>
      </c>
      <c r="AU775" s="3">
        <f t="shared" si="583"/>
        <v>0.16020000000000001</v>
      </c>
      <c r="AV775" s="85"/>
      <c r="AW775" s="3" t="str">
        <f t="shared" si="584"/>
        <v>1.44</v>
      </c>
      <c r="AX775" s="3" t="str">
        <f t="shared" si="585"/>
        <v>-</v>
      </c>
      <c r="AY775" s="3">
        <f t="shared" si="586"/>
        <v>163</v>
      </c>
      <c r="AZ775" s="3">
        <f t="shared" si="587"/>
        <v>-61.7</v>
      </c>
      <c r="BA775" s="3">
        <f t="shared" si="588"/>
        <v>0.10680000000000001</v>
      </c>
      <c r="BB775" s="85"/>
      <c r="BC775" s="3" t="str">
        <f t="shared" si="589"/>
        <v>1.44</v>
      </c>
      <c r="BD775" s="3" t="str">
        <f t="shared" si="590"/>
        <v>-</v>
      </c>
      <c r="BE775" s="3">
        <f t="shared" si="591"/>
        <v>163</v>
      </c>
      <c r="BF775" s="3">
        <f t="shared" si="592"/>
        <v>-61.7</v>
      </c>
      <c r="BG775" s="3">
        <f t="shared" si="593"/>
        <v>5.3400000000000003E-2</v>
      </c>
    </row>
    <row r="776" spans="1:59" x14ac:dyDescent="0.3">
      <c r="A776" s="1" t="str">
        <f>'Forward collapse simulation'!B786</f>
        <v>1.44</v>
      </c>
      <c r="B776" s="37" t="str">
        <f>IF('Forward collapse simulation'!C786="","-",'Forward collapse simulation'!C786)</f>
        <v>1.45</v>
      </c>
      <c r="C776" s="85">
        <f>'Forward collapse simulation'!E786</f>
        <v>69.44</v>
      </c>
      <c r="D776" s="85">
        <f>'Forward collapse simulation'!F786</f>
        <v>1.54</v>
      </c>
      <c r="E776" s="85">
        <f>'Forward collapse simulation'!D786</f>
        <v>5.819</v>
      </c>
      <c r="F776" s="85"/>
      <c r="G776" s="3" t="str">
        <f t="shared" si="549"/>
        <v>1.44</v>
      </c>
      <c r="H776" s="3" t="str">
        <f t="shared" si="550"/>
        <v>1.45</v>
      </c>
      <c r="I776" s="3">
        <f t="shared" si="551"/>
        <v>69.44</v>
      </c>
      <c r="J776" s="3">
        <f t="shared" si="552"/>
        <v>1.54</v>
      </c>
      <c r="K776" s="3">
        <f t="shared" si="553"/>
        <v>5.819</v>
      </c>
      <c r="L776" s="85"/>
      <c r="M776" s="3" t="str">
        <f t="shared" si="554"/>
        <v>1.44</v>
      </c>
      <c r="N776" s="3" t="str">
        <f t="shared" si="555"/>
        <v>1.45</v>
      </c>
      <c r="O776" s="3">
        <f t="shared" si="556"/>
        <v>69.44</v>
      </c>
      <c r="P776" s="3">
        <f t="shared" si="557"/>
        <v>1.54</v>
      </c>
      <c r="Q776" s="3">
        <f t="shared" si="558"/>
        <v>5.819</v>
      </c>
      <c r="R776" s="85"/>
      <c r="S776" s="3" t="str">
        <f t="shared" si="559"/>
        <v>1.44</v>
      </c>
      <c r="T776" s="3" t="str">
        <f t="shared" si="560"/>
        <v>1.45</v>
      </c>
      <c r="U776" s="3">
        <f t="shared" si="561"/>
        <v>69.44</v>
      </c>
      <c r="V776" s="3">
        <f t="shared" si="562"/>
        <v>1.54</v>
      </c>
      <c r="W776" s="3">
        <f t="shared" si="563"/>
        <v>5.819</v>
      </c>
      <c r="X776" s="85"/>
      <c r="Y776" s="3" t="str">
        <f t="shared" si="564"/>
        <v>1.44</v>
      </c>
      <c r="Z776" s="3" t="str">
        <f t="shared" si="565"/>
        <v>1.45</v>
      </c>
      <c r="AA776" s="3">
        <f t="shared" si="566"/>
        <v>69.44</v>
      </c>
      <c r="AB776" s="3">
        <f t="shared" si="567"/>
        <v>1.54</v>
      </c>
      <c r="AC776" s="3">
        <f t="shared" si="568"/>
        <v>5.819</v>
      </c>
      <c r="AD776" s="85"/>
      <c r="AE776" s="3" t="str">
        <f t="shared" si="569"/>
        <v>1.44</v>
      </c>
      <c r="AF776" s="3" t="str">
        <f t="shared" si="570"/>
        <v>1.45</v>
      </c>
      <c r="AG776" s="3">
        <f t="shared" si="571"/>
        <v>69.44</v>
      </c>
      <c r="AH776" s="3">
        <f t="shared" si="572"/>
        <v>1.54</v>
      </c>
      <c r="AI776" s="3">
        <f t="shared" si="573"/>
        <v>5.819</v>
      </c>
      <c r="AJ776" s="85"/>
      <c r="AK776" s="3" t="str">
        <f t="shared" si="574"/>
        <v>1.44</v>
      </c>
      <c r="AL776" s="3" t="str">
        <f t="shared" si="575"/>
        <v>1.45</v>
      </c>
      <c r="AM776" s="3">
        <f t="shared" si="576"/>
        <v>69.44</v>
      </c>
      <c r="AN776" s="3">
        <f t="shared" si="577"/>
        <v>1.54</v>
      </c>
      <c r="AO776" s="3">
        <f t="shared" si="578"/>
        <v>5.819</v>
      </c>
      <c r="AP776" s="85"/>
      <c r="AQ776" s="3" t="str">
        <f t="shared" si="579"/>
        <v>1.44</v>
      </c>
      <c r="AR776" s="3" t="str">
        <f t="shared" si="580"/>
        <v>1.45</v>
      </c>
      <c r="AS776" s="3">
        <f t="shared" si="581"/>
        <v>69.44</v>
      </c>
      <c r="AT776" s="3">
        <f t="shared" si="582"/>
        <v>1.54</v>
      </c>
      <c r="AU776" s="3">
        <f t="shared" si="583"/>
        <v>5.819</v>
      </c>
      <c r="AV776" s="85"/>
      <c r="AW776" s="3" t="str">
        <f t="shared" si="584"/>
        <v>1.44</v>
      </c>
      <c r="AX776" s="3" t="str">
        <f t="shared" si="585"/>
        <v>1.45</v>
      </c>
      <c r="AY776" s="3">
        <f t="shared" si="586"/>
        <v>69.44</v>
      </c>
      <c r="AZ776" s="3">
        <f t="shared" si="587"/>
        <v>1.54</v>
      </c>
      <c r="BA776" s="3">
        <f t="shared" si="588"/>
        <v>5.819</v>
      </c>
      <c r="BB776" s="85"/>
      <c r="BC776" s="3" t="str">
        <f t="shared" si="589"/>
        <v>1.44</v>
      </c>
      <c r="BD776" s="3" t="str">
        <f t="shared" si="590"/>
        <v>1.45</v>
      </c>
      <c r="BE776" s="3">
        <f t="shared" si="591"/>
        <v>69.44</v>
      </c>
      <c r="BF776" s="3">
        <f t="shared" si="592"/>
        <v>1.54</v>
      </c>
      <c r="BG776" s="3">
        <f t="shared" si="593"/>
        <v>5.819</v>
      </c>
    </row>
    <row r="777" spans="1:59" x14ac:dyDescent="0.3">
      <c r="A777" s="1" t="str">
        <f>'Forward collapse simulation'!B787</f>
        <v>1.45</v>
      </c>
      <c r="B777" s="37" t="str">
        <f>IF('Forward collapse simulation'!C787="","-",'Forward collapse simulation'!C787)</f>
        <v>-</v>
      </c>
      <c r="C777" s="85">
        <f>'Forward collapse simulation'!E787</f>
        <v>120.89</v>
      </c>
      <c r="D777" s="85">
        <f>'Forward collapse simulation'!F787</f>
        <v>-78.28</v>
      </c>
      <c r="E777" s="85">
        <f>'Forward collapse simulation'!D787</f>
        <v>0.64200000000000002</v>
      </c>
      <c r="F777" s="85"/>
      <c r="G777" s="3" t="str">
        <f t="shared" si="549"/>
        <v>1.45</v>
      </c>
      <c r="H777" s="3" t="str">
        <f t="shared" si="550"/>
        <v>-</v>
      </c>
      <c r="I777" s="3">
        <f t="shared" si="551"/>
        <v>120.89</v>
      </c>
      <c r="J777" s="3">
        <f t="shared" si="552"/>
        <v>-78.28</v>
      </c>
      <c r="K777" s="3">
        <f t="shared" si="553"/>
        <v>0.57779999999999998</v>
      </c>
      <c r="L777" s="85"/>
      <c r="M777" s="3" t="str">
        <f t="shared" si="554"/>
        <v>1.45</v>
      </c>
      <c r="N777" s="3" t="str">
        <f t="shared" si="555"/>
        <v>-</v>
      </c>
      <c r="O777" s="3">
        <f t="shared" si="556"/>
        <v>120.89</v>
      </c>
      <c r="P777" s="3">
        <f t="shared" si="557"/>
        <v>-78.28</v>
      </c>
      <c r="Q777" s="3">
        <f t="shared" si="558"/>
        <v>0.51360000000000006</v>
      </c>
      <c r="R777" s="85"/>
      <c r="S777" s="3" t="str">
        <f t="shared" si="559"/>
        <v>1.45</v>
      </c>
      <c r="T777" s="3" t="str">
        <f t="shared" si="560"/>
        <v>-</v>
      </c>
      <c r="U777" s="3">
        <f t="shared" si="561"/>
        <v>120.89</v>
      </c>
      <c r="V777" s="3">
        <f t="shared" si="562"/>
        <v>-78.28</v>
      </c>
      <c r="W777" s="3">
        <f t="shared" si="563"/>
        <v>0.44939999999999997</v>
      </c>
      <c r="X777" s="85"/>
      <c r="Y777" s="3" t="str">
        <f t="shared" si="564"/>
        <v>1.45</v>
      </c>
      <c r="Z777" s="3" t="str">
        <f t="shared" si="565"/>
        <v>-</v>
      </c>
      <c r="AA777" s="3">
        <f t="shared" si="566"/>
        <v>120.89</v>
      </c>
      <c r="AB777" s="3">
        <f t="shared" si="567"/>
        <v>-78.28</v>
      </c>
      <c r="AC777" s="3">
        <f t="shared" si="568"/>
        <v>0.38519999999999999</v>
      </c>
      <c r="AD777" s="85"/>
      <c r="AE777" s="3" t="str">
        <f t="shared" si="569"/>
        <v>1.45</v>
      </c>
      <c r="AF777" s="3" t="str">
        <f t="shared" si="570"/>
        <v>-</v>
      </c>
      <c r="AG777" s="3">
        <f t="shared" si="571"/>
        <v>120.89</v>
      </c>
      <c r="AH777" s="3">
        <f t="shared" si="572"/>
        <v>-78.28</v>
      </c>
      <c r="AI777" s="3">
        <f t="shared" si="573"/>
        <v>0.32100000000000001</v>
      </c>
      <c r="AJ777" s="85"/>
      <c r="AK777" s="3" t="str">
        <f t="shared" si="574"/>
        <v>1.45</v>
      </c>
      <c r="AL777" s="3" t="str">
        <f t="shared" si="575"/>
        <v>-</v>
      </c>
      <c r="AM777" s="3">
        <f t="shared" si="576"/>
        <v>120.89</v>
      </c>
      <c r="AN777" s="3">
        <f t="shared" si="577"/>
        <v>-78.28</v>
      </c>
      <c r="AO777" s="3">
        <f t="shared" si="578"/>
        <v>0.25680000000000003</v>
      </c>
      <c r="AP777" s="85"/>
      <c r="AQ777" s="3" t="str">
        <f t="shared" si="579"/>
        <v>1.45</v>
      </c>
      <c r="AR777" s="3" t="str">
        <f t="shared" si="580"/>
        <v>-</v>
      </c>
      <c r="AS777" s="3">
        <f t="shared" si="581"/>
        <v>120.89</v>
      </c>
      <c r="AT777" s="3">
        <f t="shared" si="582"/>
        <v>-78.28</v>
      </c>
      <c r="AU777" s="3">
        <f t="shared" si="583"/>
        <v>0.19259999999999999</v>
      </c>
      <c r="AV777" s="85"/>
      <c r="AW777" s="3" t="str">
        <f t="shared" si="584"/>
        <v>1.45</v>
      </c>
      <c r="AX777" s="3" t="str">
        <f t="shared" si="585"/>
        <v>-</v>
      </c>
      <c r="AY777" s="3">
        <f t="shared" si="586"/>
        <v>120.89</v>
      </c>
      <c r="AZ777" s="3">
        <f t="shared" si="587"/>
        <v>-78.28</v>
      </c>
      <c r="BA777" s="3">
        <f t="shared" si="588"/>
        <v>0.12840000000000001</v>
      </c>
      <c r="BB777" s="85"/>
      <c r="BC777" s="3" t="str">
        <f t="shared" si="589"/>
        <v>1.45</v>
      </c>
      <c r="BD777" s="3" t="str">
        <f t="shared" si="590"/>
        <v>-</v>
      </c>
      <c r="BE777" s="3">
        <f t="shared" si="591"/>
        <v>120.89</v>
      </c>
      <c r="BF777" s="3">
        <f t="shared" si="592"/>
        <v>-78.28</v>
      </c>
      <c r="BG777" s="3">
        <f t="shared" si="593"/>
        <v>6.4200000000000007E-2</v>
      </c>
    </row>
    <row r="778" spans="1:59" x14ac:dyDescent="0.3">
      <c r="A778" s="1" t="str">
        <f>'Forward collapse simulation'!B788</f>
        <v>1.45</v>
      </c>
      <c r="B778" s="37" t="str">
        <f>IF('Forward collapse simulation'!C788="","-",'Forward collapse simulation'!C788)</f>
        <v>-</v>
      </c>
      <c r="C778" s="85">
        <f>'Forward collapse simulation'!E788</f>
        <v>152.06</v>
      </c>
      <c r="D778" s="85">
        <f>'Forward collapse simulation'!F788</f>
        <v>-28.56</v>
      </c>
      <c r="E778" s="85">
        <f>'Forward collapse simulation'!D788</f>
        <v>1.742</v>
      </c>
      <c r="F778" s="85"/>
      <c r="G778" s="3" t="str">
        <f t="shared" si="549"/>
        <v>1.45</v>
      </c>
      <c r="H778" s="3" t="str">
        <f t="shared" si="550"/>
        <v>-</v>
      </c>
      <c r="I778" s="3">
        <f t="shared" si="551"/>
        <v>152.06</v>
      </c>
      <c r="J778" s="3">
        <f t="shared" si="552"/>
        <v>-28.56</v>
      </c>
      <c r="K778" s="3">
        <f t="shared" si="553"/>
        <v>1.5678000000000001</v>
      </c>
      <c r="L778" s="85"/>
      <c r="M778" s="3" t="str">
        <f t="shared" si="554"/>
        <v>1.45</v>
      </c>
      <c r="N778" s="3" t="str">
        <f t="shared" si="555"/>
        <v>-</v>
      </c>
      <c r="O778" s="3">
        <f t="shared" si="556"/>
        <v>152.06</v>
      </c>
      <c r="P778" s="3">
        <f t="shared" si="557"/>
        <v>-28.56</v>
      </c>
      <c r="Q778" s="3">
        <f t="shared" si="558"/>
        <v>1.3936000000000002</v>
      </c>
      <c r="R778" s="85"/>
      <c r="S778" s="3" t="str">
        <f t="shared" si="559"/>
        <v>1.45</v>
      </c>
      <c r="T778" s="3" t="str">
        <f t="shared" si="560"/>
        <v>-</v>
      </c>
      <c r="U778" s="3">
        <f t="shared" si="561"/>
        <v>152.06</v>
      </c>
      <c r="V778" s="3">
        <f t="shared" si="562"/>
        <v>-28.56</v>
      </c>
      <c r="W778" s="3">
        <f t="shared" si="563"/>
        <v>1.2193999999999998</v>
      </c>
      <c r="X778" s="85"/>
      <c r="Y778" s="3" t="str">
        <f t="shared" si="564"/>
        <v>1.45</v>
      </c>
      <c r="Z778" s="3" t="str">
        <f t="shared" si="565"/>
        <v>-</v>
      </c>
      <c r="AA778" s="3">
        <f t="shared" si="566"/>
        <v>152.06</v>
      </c>
      <c r="AB778" s="3">
        <f t="shared" si="567"/>
        <v>-28.56</v>
      </c>
      <c r="AC778" s="3">
        <f t="shared" si="568"/>
        <v>1.0451999999999999</v>
      </c>
      <c r="AD778" s="85"/>
      <c r="AE778" s="3" t="str">
        <f t="shared" si="569"/>
        <v>1.45</v>
      </c>
      <c r="AF778" s="3" t="str">
        <f t="shared" si="570"/>
        <v>-</v>
      </c>
      <c r="AG778" s="3">
        <f t="shared" si="571"/>
        <v>152.06</v>
      </c>
      <c r="AH778" s="3">
        <f t="shared" si="572"/>
        <v>-28.56</v>
      </c>
      <c r="AI778" s="3">
        <f t="shared" si="573"/>
        <v>0.871</v>
      </c>
      <c r="AJ778" s="85"/>
      <c r="AK778" s="3" t="str">
        <f t="shared" si="574"/>
        <v>1.45</v>
      </c>
      <c r="AL778" s="3" t="str">
        <f t="shared" si="575"/>
        <v>-</v>
      </c>
      <c r="AM778" s="3">
        <f t="shared" si="576"/>
        <v>152.06</v>
      </c>
      <c r="AN778" s="3">
        <f t="shared" si="577"/>
        <v>-28.56</v>
      </c>
      <c r="AO778" s="3">
        <f t="shared" si="578"/>
        <v>0.69680000000000009</v>
      </c>
      <c r="AP778" s="85"/>
      <c r="AQ778" s="3" t="str">
        <f t="shared" si="579"/>
        <v>1.45</v>
      </c>
      <c r="AR778" s="3" t="str">
        <f t="shared" si="580"/>
        <v>-</v>
      </c>
      <c r="AS778" s="3">
        <f t="shared" si="581"/>
        <v>152.06</v>
      </c>
      <c r="AT778" s="3">
        <f t="shared" si="582"/>
        <v>-28.56</v>
      </c>
      <c r="AU778" s="3">
        <f t="shared" si="583"/>
        <v>0.52259999999999995</v>
      </c>
      <c r="AV778" s="85"/>
      <c r="AW778" s="3" t="str">
        <f t="shared" si="584"/>
        <v>1.45</v>
      </c>
      <c r="AX778" s="3" t="str">
        <f t="shared" si="585"/>
        <v>-</v>
      </c>
      <c r="AY778" s="3">
        <f t="shared" si="586"/>
        <v>152.06</v>
      </c>
      <c r="AZ778" s="3">
        <f t="shared" si="587"/>
        <v>-28.56</v>
      </c>
      <c r="BA778" s="3">
        <f t="shared" si="588"/>
        <v>0.34840000000000004</v>
      </c>
      <c r="BB778" s="85"/>
      <c r="BC778" s="3" t="str">
        <f t="shared" si="589"/>
        <v>1.45</v>
      </c>
      <c r="BD778" s="3" t="str">
        <f t="shared" si="590"/>
        <v>-</v>
      </c>
      <c r="BE778" s="3">
        <f t="shared" si="591"/>
        <v>152.06</v>
      </c>
      <c r="BF778" s="3">
        <f t="shared" si="592"/>
        <v>-28.56</v>
      </c>
      <c r="BG778" s="3">
        <f t="shared" si="593"/>
        <v>0.17420000000000002</v>
      </c>
    </row>
    <row r="779" spans="1:59" x14ac:dyDescent="0.3">
      <c r="A779" s="1" t="str">
        <f>'Forward collapse simulation'!B789</f>
        <v>1.45</v>
      </c>
      <c r="B779" s="37" t="str">
        <f>IF('Forward collapse simulation'!C789="","-",'Forward collapse simulation'!C789)</f>
        <v>-</v>
      </c>
      <c r="C779" s="85">
        <f>'Forward collapse simulation'!E789</f>
        <v>151.53</v>
      </c>
      <c r="D779" s="85">
        <f>'Forward collapse simulation'!F789</f>
        <v>-19.41</v>
      </c>
      <c r="E779" s="85">
        <f>'Forward collapse simulation'!D789</f>
        <v>3.0070000000000001</v>
      </c>
      <c r="F779" s="85"/>
      <c r="G779" s="3" t="str">
        <f t="shared" si="549"/>
        <v>1.45</v>
      </c>
      <c r="H779" s="3" t="str">
        <f t="shared" si="550"/>
        <v>-</v>
      </c>
      <c r="I779" s="3">
        <f t="shared" si="551"/>
        <v>151.53</v>
      </c>
      <c r="J779" s="3">
        <f t="shared" si="552"/>
        <v>-19.41</v>
      </c>
      <c r="K779" s="3">
        <f t="shared" si="553"/>
        <v>2.7063000000000001</v>
      </c>
      <c r="L779" s="85"/>
      <c r="M779" s="3" t="str">
        <f t="shared" si="554"/>
        <v>1.45</v>
      </c>
      <c r="N779" s="3" t="str">
        <f t="shared" si="555"/>
        <v>-</v>
      </c>
      <c r="O779" s="3">
        <f t="shared" si="556"/>
        <v>151.53</v>
      </c>
      <c r="P779" s="3">
        <f t="shared" si="557"/>
        <v>-19.41</v>
      </c>
      <c r="Q779" s="3">
        <f t="shared" si="558"/>
        <v>2.4056000000000002</v>
      </c>
      <c r="R779" s="85"/>
      <c r="S779" s="3" t="str">
        <f t="shared" si="559"/>
        <v>1.45</v>
      </c>
      <c r="T779" s="3" t="str">
        <f t="shared" si="560"/>
        <v>-</v>
      </c>
      <c r="U779" s="3">
        <f t="shared" si="561"/>
        <v>151.53</v>
      </c>
      <c r="V779" s="3">
        <f t="shared" si="562"/>
        <v>-19.41</v>
      </c>
      <c r="W779" s="3">
        <f t="shared" si="563"/>
        <v>2.1048999999999998</v>
      </c>
      <c r="X779" s="85"/>
      <c r="Y779" s="3" t="str">
        <f t="shared" si="564"/>
        <v>1.45</v>
      </c>
      <c r="Z779" s="3" t="str">
        <f t="shared" si="565"/>
        <v>-</v>
      </c>
      <c r="AA779" s="3">
        <f t="shared" si="566"/>
        <v>151.53</v>
      </c>
      <c r="AB779" s="3">
        <f t="shared" si="567"/>
        <v>-19.41</v>
      </c>
      <c r="AC779" s="3">
        <f t="shared" si="568"/>
        <v>1.8042</v>
      </c>
      <c r="AD779" s="85"/>
      <c r="AE779" s="3" t="str">
        <f t="shared" si="569"/>
        <v>1.45</v>
      </c>
      <c r="AF779" s="3" t="str">
        <f t="shared" si="570"/>
        <v>-</v>
      </c>
      <c r="AG779" s="3">
        <f t="shared" si="571"/>
        <v>151.53</v>
      </c>
      <c r="AH779" s="3">
        <f t="shared" si="572"/>
        <v>-19.41</v>
      </c>
      <c r="AI779" s="3">
        <f t="shared" si="573"/>
        <v>1.5035000000000001</v>
      </c>
      <c r="AJ779" s="85"/>
      <c r="AK779" s="3" t="str">
        <f t="shared" si="574"/>
        <v>1.45</v>
      </c>
      <c r="AL779" s="3" t="str">
        <f t="shared" si="575"/>
        <v>-</v>
      </c>
      <c r="AM779" s="3">
        <f t="shared" si="576"/>
        <v>151.53</v>
      </c>
      <c r="AN779" s="3">
        <f t="shared" si="577"/>
        <v>-19.41</v>
      </c>
      <c r="AO779" s="3">
        <f t="shared" si="578"/>
        <v>1.2028000000000001</v>
      </c>
      <c r="AP779" s="85"/>
      <c r="AQ779" s="3" t="str">
        <f t="shared" si="579"/>
        <v>1.45</v>
      </c>
      <c r="AR779" s="3" t="str">
        <f t="shared" si="580"/>
        <v>-</v>
      </c>
      <c r="AS779" s="3">
        <f t="shared" si="581"/>
        <v>151.53</v>
      </c>
      <c r="AT779" s="3">
        <f t="shared" si="582"/>
        <v>-19.41</v>
      </c>
      <c r="AU779" s="3">
        <f t="shared" si="583"/>
        <v>0.90210000000000001</v>
      </c>
      <c r="AV779" s="85"/>
      <c r="AW779" s="3" t="str">
        <f t="shared" si="584"/>
        <v>1.45</v>
      </c>
      <c r="AX779" s="3" t="str">
        <f t="shared" si="585"/>
        <v>-</v>
      </c>
      <c r="AY779" s="3">
        <f t="shared" si="586"/>
        <v>151.53</v>
      </c>
      <c r="AZ779" s="3">
        <f t="shared" si="587"/>
        <v>-19.41</v>
      </c>
      <c r="BA779" s="3">
        <f t="shared" si="588"/>
        <v>0.60140000000000005</v>
      </c>
      <c r="BB779" s="85"/>
      <c r="BC779" s="3" t="str">
        <f t="shared" si="589"/>
        <v>1.45</v>
      </c>
      <c r="BD779" s="3" t="str">
        <f t="shared" si="590"/>
        <v>-</v>
      </c>
      <c r="BE779" s="3">
        <f t="shared" si="591"/>
        <v>151.53</v>
      </c>
      <c r="BF779" s="3">
        <f t="shared" si="592"/>
        <v>-19.41</v>
      </c>
      <c r="BG779" s="3">
        <f t="shared" si="593"/>
        <v>0.30070000000000002</v>
      </c>
    </row>
    <row r="780" spans="1:59" x14ac:dyDescent="0.3">
      <c r="A780" s="1" t="str">
        <f>'Forward collapse simulation'!B790</f>
        <v>1.45</v>
      </c>
      <c r="B780" s="37" t="str">
        <f>IF('Forward collapse simulation'!C790="","-",'Forward collapse simulation'!C790)</f>
        <v>-</v>
      </c>
      <c r="C780" s="85">
        <f>'Forward collapse simulation'!E790</f>
        <v>154.03</v>
      </c>
      <c r="D780" s="85">
        <f>'Forward collapse simulation'!F790</f>
        <v>-6.11</v>
      </c>
      <c r="E780" s="85">
        <f>'Forward collapse simulation'!D790</f>
        <v>2.1240000000000001</v>
      </c>
      <c r="F780" s="85"/>
      <c r="G780" s="3" t="str">
        <f t="shared" si="549"/>
        <v>1.45</v>
      </c>
      <c r="H780" s="3" t="str">
        <f t="shared" si="550"/>
        <v>-</v>
      </c>
      <c r="I780" s="3">
        <f t="shared" si="551"/>
        <v>154.03</v>
      </c>
      <c r="J780" s="3">
        <f t="shared" si="552"/>
        <v>-6.11</v>
      </c>
      <c r="K780" s="3">
        <f t="shared" si="553"/>
        <v>1.9116000000000002</v>
      </c>
      <c r="L780" s="85"/>
      <c r="M780" s="3" t="str">
        <f t="shared" si="554"/>
        <v>1.45</v>
      </c>
      <c r="N780" s="3" t="str">
        <f t="shared" si="555"/>
        <v>-</v>
      </c>
      <c r="O780" s="3">
        <f t="shared" si="556"/>
        <v>154.03</v>
      </c>
      <c r="P780" s="3">
        <f t="shared" si="557"/>
        <v>-6.11</v>
      </c>
      <c r="Q780" s="3">
        <f t="shared" si="558"/>
        <v>1.6992000000000003</v>
      </c>
      <c r="R780" s="85"/>
      <c r="S780" s="3" t="str">
        <f t="shared" si="559"/>
        <v>1.45</v>
      </c>
      <c r="T780" s="3" t="str">
        <f t="shared" si="560"/>
        <v>-</v>
      </c>
      <c r="U780" s="3">
        <f t="shared" si="561"/>
        <v>154.03</v>
      </c>
      <c r="V780" s="3">
        <f t="shared" si="562"/>
        <v>-6.11</v>
      </c>
      <c r="W780" s="3">
        <f t="shared" si="563"/>
        <v>1.4867999999999999</v>
      </c>
      <c r="X780" s="85"/>
      <c r="Y780" s="3" t="str">
        <f t="shared" si="564"/>
        <v>1.45</v>
      </c>
      <c r="Z780" s="3" t="str">
        <f t="shared" si="565"/>
        <v>-</v>
      </c>
      <c r="AA780" s="3">
        <f t="shared" si="566"/>
        <v>154.03</v>
      </c>
      <c r="AB780" s="3">
        <f t="shared" si="567"/>
        <v>-6.11</v>
      </c>
      <c r="AC780" s="3">
        <f t="shared" si="568"/>
        <v>1.2744</v>
      </c>
      <c r="AD780" s="85"/>
      <c r="AE780" s="3" t="str">
        <f t="shared" si="569"/>
        <v>1.45</v>
      </c>
      <c r="AF780" s="3" t="str">
        <f t="shared" si="570"/>
        <v>-</v>
      </c>
      <c r="AG780" s="3">
        <f t="shared" si="571"/>
        <v>154.03</v>
      </c>
      <c r="AH780" s="3">
        <f t="shared" si="572"/>
        <v>-6.11</v>
      </c>
      <c r="AI780" s="3">
        <f t="shared" si="573"/>
        <v>1.0620000000000001</v>
      </c>
      <c r="AJ780" s="85"/>
      <c r="AK780" s="3" t="str">
        <f t="shared" si="574"/>
        <v>1.45</v>
      </c>
      <c r="AL780" s="3" t="str">
        <f t="shared" si="575"/>
        <v>-</v>
      </c>
      <c r="AM780" s="3">
        <f t="shared" si="576"/>
        <v>154.03</v>
      </c>
      <c r="AN780" s="3">
        <f t="shared" si="577"/>
        <v>-6.11</v>
      </c>
      <c r="AO780" s="3">
        <f t="shared" si="578"/>
        <v>0.84960000000000013</v>
      </c>
      <c r="AP780" s="85"/>
      <c r="AQ780" s="3" t="str">
        <f t="shared" si="579"/>
        <v>1.45</v>
      </c>
      <c r="AR780" s="3" t="str">
        <f t="shared" si="580"/>
        <v>-</v>
      </c>
      <c r="AS780" s="3">
        <f t="shared" si="581"/>
        <v>154.03</v>
      </c>
      <c r="AT780" s="3">
        <f t="shared" si="582"/>
        <v>-6.11</v>
      </c>
      <c r="AU780" s="3">
        <f t="shared" si="583"/>
        <v>0.63719999999999999</v>
      </c>
      <c r="AV780" s="85"/>
      <c r="AW780" s="3" t="str">
        <f t="shared" si="584"/>
        <v>1.45</v>
      </c>
      <c r="AX780" s="3" t="str">
        <f t="shared" si="585"/>
        <v>-</v>
      </c>
      <c r="AY780" s="3">
        <f t="shared" si="586"/>
        <v>154.03</v>
      </c>
      <c r="AZ780" s="3">
        <f t="shared" si="587"/>
        <v>-6.11</v>
      </c>
      <c r="BA780" s="3">
        <f t="shared" si="588"/>
        <v>0.42480000000000007</v>
      </c>
      <c r="BB780" s="85"/>
      <c r="BC780" s="3" t="str">
        <f t="shared" si="589"/>
        <v>1.45</v>
      </c>
      <c r="BD780" s="3" t="str">
        <f t="shared" si="590"/>
        <v>-</v>
      </c>
      <c r="BE780" s="3">
        <f t="shared" si="591"/>
        <v>154.03</v>
      </c>
      <c r="BF780" s="3">
        <f t="shared" si="592"/>
        <v>-6.11</v>
      </c>
      <c r="BG780" s="3">
        <f t="shared" si="593"/>
        <v>0.21240000000000003</v>
      </c>
    </row>
    <row r="781" spans="1:59" x14ac:dyDescent="0.3">
      <c r="A781" s="1" t="str">
        <f>'Forward collapse simulation'!B791</f>
        <v>1.45</v>
      </c>
      <c r="B781" s="37" t="str">
        <f>IF('Forward collapse simulation'!C791="","-",'Forward collapse simulation'!C791)</f>
        <v>-</v>
      </c>
      <c r="C781" s="85">
        <f>'Forward collapse simulation'!E791</f>
        <v>155.49</v>
      </c>
      <c r="D781" s="85">
        <f>'Forward collapse simulation'!F791</f>
        <v>8.7100000000000009</v>
      </c>
      <c r="E781" s="85">
        <f>'Forward collapse simulation'!D791</f>
        <v>2.0339999999999998</v>
      </c>
      <c r="F781" s="85"/>
      <c r="G781" s="3" t="str">
        <f t="shared" si="549"/>
        <v>1.45</v>
      </c>
      <c r="H781" s="3" t="str">
        <f t="shared" si="550"/>
        <v>-</v>
      </c>
      <c r="I781" s="3">
        <f t="shared" si="551"/>
        <v>155.49</v>
      </c>
      <c r="J781" s="3">
        <f t="shared" si="552"/>
        <v>8.7100000000000009</v>
      </c>
      <c r="K781" s="3">
        <f t="shared" si="553"/>
        <v>1.8305999999999998</v>
      </c>
      <c r="L781" s="85"/>
      <c r="M781" s="3" t="str">
        <f t="shared" si="554"/>
        <v>1.45</v>
      </c>
      <c r="N781" s="3" t="str">
        <f t="shared" si="555"/>
        <v>-</v>
      </c>
      <c r="O781" s="3">
        <f t="shared" si="556"/>
        <v>155.49</v>
      </c>
      <c r="P781" s="3">
        <f t="shared" si="557"/>
        <v>8.7100000000000009</v>
      </c>
      <c r="Q781" s="3">
        <f t="shared" si="558"/>
        <v>1.6272</v>
      </c>
      <c r="R781" s="85"/>
      <c r="S781" s="3" t="str">
        <f t="shared" si="559"/>
        <v>1.45</v>
      </c>
      <c r="T781" s="3" t="str">
        <f t="shared" si="560"/>
        <v>-</v>
      </c>
      <c r="U781" s="3">
        <f t="shared" si="561"/>
        <v>155.49</v>
      </c>
      <c r="V781" s="3">
        <f t="shared" si="562"/>
        <v>8.7100000000000009</v>
      </c>
      <c r="W781" s="3">
        <f t="shared" si="563"/>
        <v>1.4237999999999997</v>
      </c>
      <c r="X781" s="85"/>
      <c r="Y781" s="3" t="str">
        <f t="shared" si="564"/>
        <v>1.45</v>
      </c>
      <c r="Z781" s="3" t="str">
        <f t="shared" si="565"/>
        <v>-</v>
      </c>
      <c r="AA781" s="3">
        <f t="shared" si="566"/>
        <v>155.49</v>
      </c>
      <c r="AB781" s="3">
        <f t="shared" si="567"/>
        <v>8.7100000000000009</v>
      </c>
      <c r="AC781" s="3">
        <f t="shared" si="568"/>
        <v>1.2203999999999999</v>
      </c>
      <c r="AD781" s="85"/>
      <c r="AE781" s="3" t="str">
        <f t="shared" si="569"/>
        <v>1.45</v>
      </c>
      <c r="AF781" s="3" t="str">
        <f t="shared" si="570"/>
        <v>-</v>
      </c>
      <c r="AG781" s="3">
        <f t="shared" si="571"/>
        <v>155.49</v>
      </c>
      <c r="AH781" s="3">
        <f t="shared" si="572"/>
        <v>8.7100000000000009</v>
      </c>
      <c r="AI781" s="3">
        <f t="shared" si="573"/>
        <v>1.0169999999999999</v>
      </c>
      <c r="AJ781" s="85"/>
      <c r="AK781" s="3" t="str">
        <f t="shared" si="574"/>
        <v>1.45</v>
      </c>
      <c r="AL781" s="3" t="str">
        <f t="shared" si="575"/>
        <v>-</v>
      </c>
      <c r="AM781" s="3">
        <f t="shared" si="576"/>
        <v>155.49</v>
      </c>
      <c r="AN781" s="3">
        <f t="shared" si="577"/>
        <v>8.7100000000000009</v>
      </c>
      <c r="AO781" s="3">
        <f t="shared" si="578"/>
        <v>0.81359999999999999</v>
      </c>
      <c r="AP781" s="85"/>
      <c r="AQ781" s="3" t="str">
        <f t="shared" si="579"/>
        <v>1.45</v>
      </c>
      <c r="AR781" s="3" t="str">
        <f t="shared" si="580"/>
        <v>-</v>
      </c>
      <c r="AS781" s="3">
        <f t="shared" si="581"/>
        <v>155.49</v>
      </c>
      <c r="AT781" s="3">
        <f t="shared" si="582"/>
        <v>8.7100000000000009</v>
      </c>
      <c r="AU781" s="3">
        <f t="shared" si="583"/>
        <v>0.61019999999999996</v>
      </c>
      <c r="AV781" s="85"/>
      <c r="AW781" s="3" t="str">
        <f t="shared" si="584"/>
        <v>1.45</v>
      </c>
      <c r="AX781" s="3" t="str">
        <f t="shared" si="585"/>
        <v>-</v>
      </c>
      <c r="AY781" s="3">
        <f t="shared" si="586"/>
        <v>155.49</v>
      </c>
      <c r="AZ781" s="3">
        <f t="shared" si="587"/>
        <v>8.7100000000000009</v>
      </c>
      <c r="BA781" s="3">
        <f t="shared" si="588"/>
        <v>0.40679999999999999</v>
      </c>
      <c r="BB781" s="85"/>
      <c r="BC781" s="3" t="str">
        <f t="shared" si="589"/>
        <v>1.45</v>
      </c>
      <c r="BD781" s="3" t="str">
        <f t="shared" si="590"/>
        <v>-</v>
      </c>
      <c r="BE781" s="3">
        <f t="shared" si="591"/>
        <v>155.49</v>
      </c>
      <c r="BF781" s="3">
        <f t="shared" si="592"/>
        <v>8.7100000000000009</v>
      </c>
      <c r="BG781" s="3">
        <f t="shared" si="593"/>
        <v>0.2034</v>
      </c>
    </row>
    <row r="782" spans="1:59" x14ac:dyDescent="0.3">
      <c r="A782" s="1" t="str">
        <f>'Forward collapse simulation'!B792</f>
        <v>1.45</v>
      </c>
      <c r="B782" s="37" t="str">
        <f>IF('Forward collapse simulation'!C792="","-",'Forward collapse simulation'!C792)</f>
        <v>-</v>
      </c>
      <c r="C782" s="85">
        <f>'Forward collapse simulation'!E792</f>
        <v>153.32</v>
      </c>
      <c r="D782" s="85">
        <f>'Forward collapse simulation'!F792</f>
        <v>29.16</v>
      </c>
      <c r="E782" s="85">
        <f>'Forward collapse simulation'!D792</f>
        <v>1.3140000000000001</v>
      </c>
      <c r="F782" s="85"/>
      <c r="G782" s="3" t="str">
        <f t="shared" si="549"/>
        <v>1.45</v>
      </c>
      <c r="H782" s="3" t="str">
        <f t="shared" si="550"/>
        <v>-</v>
      </c>
      <c r="I782" s="3">
        <f t="shared" si="551"/>
        <v>153.32</v>
      </c>
      <c r="J782" s="3">
        <f t="shared" si="552"/>
        <v>29.16</v>
      </c>
      <c r="K782" s="3">
        <f t="shared" si="553"/>
        <v>1.1826000000000001</v>
      </c>
      <c r="L782" s="85"/>
      <c r="M782" s="3" t="str">
        <f t="shared" si="554"/>
        <v>1.45</v>
      </c>
      <c r="N782" s="3" t="str">
        <f t="shared" si="555"/>
        <v>-</v>
      </c>
      <c r="O782" s="3">
        <f t="shared" si="556"/>
        <v>153.32</v>
      </c>
      <c r="P782" s="3">
        <f t="shared" si="557"/>
        <v>29.16</v>
      </c>
      <c r="Q782" s="3">
        <f t="shared" si="558"/>
        <v>1.0512000000000001</v>
      </c>
      <c r="R782" s="85"/>
      <c r="S782" s="3" t="str">
        <f t="shared" si="559"/>
        <v>1.45</v>
      </c>
      <c r="T782" s="3" t="str">
        <f t="shared" si="560"/>
        <v>-</v>
      </c>
      <c r="U782" s="3">
        <f t="shared" si="561"/>
        <v>153.32</v>
      </c>
      <c r="V782" s="3">
        <f t="shared" si="562"/>
        <v>29.16</v>
      </c>
      <c r="W782" s="3">
        <f t="shared" si="563"/>
        <v>0.91979999999999995</v>
      </c>
      <c r="X782" s="85"/>
      <c r="Y782" s="3" t="str">
        <f t="shared" si="564"/>
        <v>1.45</v>
      </c>
      <c r="Z782" s="3" t="str">
        <f t="shared" si="565"/>
        <v>-</v>
      </c>
      <c r="AA782" s="3">
        <f t="shared" si="566"/>
        <v>153.32</v>
      </c>
      <c r="AB782" s="3">
        <f t="shared" si="567"/>
        <v>29.16</v>
      </c>
      <c r="AC782" s="3">
        <f t="shared" si="568"/>
        <v>0.78839999999999999</v>
      </c>
      <c r="AD782" s="85"/>
      <c r="AE782" s="3" t="str">
        <f t="shared" si="569"/>
        <v>1.45</v>
      </c>
      <c r="AF782" s="3" t="str">
        <f t="shared" si="570"/>
        <v>-</v>
      </c>
      <c r="AG782" s="3">
        <f t="shared" si="571"/>
        <v>153.32</v>
      </c>
      <c r="AH782" s="3">
        <f t="shared" si="572"/>
        <v>29.16</v>
      </c>
      <c r="AI782" s="3">
        <f t="shared" si="573"/>
        <v>0.65700000000000003</v>
      </c>
      <c r="AJ782" s="85"/>
      <c r="AK782" s="3" t="str">
        <f t="shared" si="574"/>
        <v>1.45</v>
      </c>
      <c r="AL782" s="3" t="str">
        <f t="shared" si="575"/>
        <v>-</v>
      </c>
      <c r="AM782" s="3">
        <f t="shared" si="576"/>
        <v>153.32</v>
      </c>
      <c r="AN782" s="3">
        <f t="shared" si="577"/>
        <v>29.16</v>
      </c>
      <c r="AO782" s="3">
        <f t="shared" si="578"/>
        <v>0.52560000000000007</v>
      </c>
      <c r="AP782" s="85"/>
      <c r="AQ782" s="3" t="str">
        <f t="shared" si="579"/>
        <v>1.45</v>
      </c>
      <c r="AR782" s="3" t="str">
        <f t="shared" si="580"/>
        <v>-</v>
      </c>
      <c r="AS782" s="3">
        <f t="shared" si="581"/>
        <v>153.32</v>
      </c>
      <c r="AT782" s="3">
        <f t="shared" si="582"/>
        <v>29.16</v>
      </c>
      <c r="AU782" s="3">
        <f t="shared" si="583"/>
        <v>0.39419999999999999</v>
      </c>
      <c r="AV782" s="85"/>
      <c r="AW782" s="3" t="str">
        <f t="shared" si="584"/>
        <v>1.45</v>
      </c>
      <c r="AX782" s="3" t="str">
        <f t="shared" si="585"/>
        <v>-</v>
      </c>
      <c r="AY782" s="3">
        <f t="shared" si="586"/>
        <v>153.32</v>
      </c>
      <c r="AZ782" s="3">
        <f t="shared" si="587"/>
        <v>29.16</v>
      </c>
      <c r="BA782" s="3">
        <f t="shared" si="588"/>
        <v>0.26280000000000003</v>
      </c>
      <c r="BB782" s="85"/>
      <c r="BC782" s="3" t="str">
        <f t="shared" si="589"/>
        <v>1.45</v>
      </c>
      <c r="BD782" s="3" t="str">
        <f t="shared" si="590"/>
        <v>-</v>
      </c>
      <c r="BE782" s="3">
        <f t="shared" si="591"/>
        <v>153.32</v>
      </c>
      <c r="BF782" s="3">
        <f t="shared" si="592"/>
        <v>29.16</v>
      </c>
      <c r="BG782" s="3">
        <f t="shared" si="593"/>
        <v>0.13140000000000002</v>
      </c>
    </row>
    <row r="783" spans="1:59" x14ac:dyDescent="0.3">
      <c r="A783" s="1" t="str">
        <f>'Forward collapse simulation'!B793</f>
        <v>1.45</v>
      </c>
      <c r="B783" s="37" t="str">
        <f>IF('Forward collapse simulation'!C793="","-",'Forward collapse simulation'!C793)</f>
        <v>-</v>
      </c>
      <c r="C783" s="85">
        <f>'Forward collapse simulation'!E793</f>
        <v>150.34</v>
      </c>
      <c r="D783" s="85">
        <f>'Forward collapse simulation'!F793</f>
        <v>74.3</v>
      </c>
      <c r="E783" s="85">
        <f>'Forward collapse simulation'!D793</f>
        <v>1.897</v>
      </c>
      <c r="F783" s="85"/>
      <c r="G783" s="3" t="str">
        <f t="shared" si="549"/>
        <v>1.45</v>
      </c>
      <c r="H783" s="3" t="str">
        <f t="shared" si="550"/>
        <v>-</v>
      </c>
      <c r="I783" s="3">
        <f t="shared" si="551"/>
        <v>150.34</v>
      </c>
      <c r="J783" s="3">
        <f t="shared" si="552"/>
        <v>74.3</v>
      </c>
      <c r="K783" s="3">
        <f t="shared" si="553"/>
        <v>1.7073</v>
      </c>
      <c r="L783" s="85"/>
      <c r="M783" s="3" t="str">
        <f t="shared" si="554"/>
        <v>1.45</v>
      </c>
      <c r="N783" s="3" t="str">
        <f t="shared" si="555"/>
        <v>-</v>
      </c>
      <c r="O783" s="3">
        <f t="shared" si="556"/>
        <v>150.34</v>
      </c>
      <c r="P783" s="3">
        <f t="shared" si="557"/>
        <v>74.3</v>
      </c>
      <c r="Q783" s="3">
        <f t="shared" si="558"/>
        <v>1.5176000000000001</v>
      </c>
      <c r="R783" s="85"/>
      <c r="S783" s="3" t="str">
        <f t="shared" si="559"/>
        <v>1.45</v>
      </c>
      <c r="T783" s="3" t="str">
        <f t="shared" si="560"/>
        <v>-</v>
      </c>
      <c r="U783" s="3">
        <f t="shared" si="561"/>
        <v>150.34</v>
      </c>
      <c r="V783" s="3">
        <f t="shared" si="562"/>
        <v>74.3</v>
      </c>
      <c r="W783" s="3">
        <f t="shared" si="563"/>
        <v>1.3278999999999999</v>
      </c>
      <c r="X783" s="85"/>
      <c r="Y783" s="3" t="str">
        <f t="shared" si="564"/>
        <v>1.45</v>
      </c>
      <c r="Z783" s="3" t="str">
        <f t="shared" si="565"/>
        <v>-</v>
      </c>
      <c r="AA783" s="3">
        <f t="shared" si="566"/>
        <v>150.34</v>
      </c>
      <c r="AB783" s="3">
        <f t="shared" si="567"/>
        <v>74.3</v>
      </c>
      <c r="AC783" s="3">
        <f t="shared" si="568"/>
        <v>1.1381999999999999</v>
      </c>
      <c r="AD783" s="85"/>
      <c r="AE783" s="3" t="str">
        <f t="shared" si="569"/>
        <v>1.45</v>
      </c>
      <c r="AF783" s="3" t="str">
        <f t="shared" si="570"/>
        <v>-</v>
      </c>
      <c r="AG783" s="3">
        <f t="shared" si="571"/>
        <v>150.34</v>
      </c>
      <c r="AH783" s="3">
        <f t="shared" si="572"/>
        <v>74.3</v>
      </c>
      <c r="AI783" s="3">
        <f t="shared" si="573"/>
        <v>0.94850000000000001</v>
      </c>
      <c r="AJ783" s="85"/>
      <c r="AK783" s="3" t="str">
        <f t="shared" si="574"/>
        <v>1.45</v>
      </c>
      <c r="AL783" s="3" t="str">
        <f t="shared" si="575"/>
        <v>-</v>
      </c>
      <c r="AM783" s="3">
        <f t="shared" si="576"/>
        <v>150.34</v>
      </c>
      <c r="AN783" s="3">
        <f t="shared" si="577"/>
        <v>74.3</v>
      </c>
      <c r="AO783" s="3">
        <f t="shared" si="578"/>
        <v>0.75880000000000003</v>
      </c>
      <c r="AP783" s="85"/>
      <c r="AQ783" s="3" t="str">
        <f t="shared" si="579"/>
        <v>1.45</v>
      </c>
      <c r="AR783" s="3" t="str">
        <f t="shared" si="580"/>
        <v>-</v>
      </c>
      <c r="AS783" s="3">
        <f t="shared" si="581"/>
        <v>150.34</v>
      </c>
      <c r="AT783" s="3">
        <f t="shared" si="582"/>
        <v>74.3</v>
      </c>
      <c r="AU783" s="3">
        <f t="shared" si="583"/>
        <v>0.56909999999999994</v>
      </c>
      <c r="AV783" s="85"/>
      <c r="AW783" s="3" t="str">
        <f t="shared" si="584"/>
        <v>1.45</v>
      </c>
      <c r="AX783" s="3" t="str">
        <f t="shared" si="585"/>
        <v>-</v>
      </c>
      <c r="AY783" s="3">
        <f t="shared" si="586"/>
        <v>150.34</v>
      </c>
      <c r="AZ783" s="3">
        <f t="shared" si="587"/>
        <v>74.3</v>
      </c>
      <c r="BA783" s="3">
        <f t="shared" si="588"/>
        <v>0.37940000000000002</v>
      </c>
      <c r="BB783" s="85"/>
      <c r="BC783" s="3" t="str">
        <f t="shared" si="589"/>
        <v>1.45</v>
      </c>
      <c r="BD783" s="3" t="str">
        <f t="shared" si="590"/>
        <v>-</v>
      </c>
      <c r="BE783" s="3">
        <f t="shared" si="591"/>
        <v>150.34</v>
      </c>
      <c r="BF783" s="3">
        <f t="shared" si="592"/>
        <v>74.3</v>
      </c>
      <c r="BG783" s="3">
        <f t="shared" si="593"/>
        <v>0.18970000000000001</v>
      </c>
    </row>
    <row r="784" spans="1:59" x14ac:dyDescent="0.3">
      <c r="A784" s="1" t="str">
        <f>'Forward collapse simulation'!B794</f>
        <v>1.45</v>
      </c>
      <c r="B784" s="37" t="str">
        <f>IF('Forward collapse simulation'!C794="","-",'Forward collapse simulation'!C794)</f>
        <v>-</v>
      </c>
      <c r="C784" s="85">
        <f>'Forward collapse simulation'!E794</f>
        <v>146.4</v>
      </c>
      <c r="D784" s="85">
        <f>'Forward collapse simulation'!F794</f>
        <v>84.65</v>
      </c>
      <c r="E784" s="85">
        <f>'Forward collapse simulation'!D794</f>
        <v>3.7610000000000001</v>
      </c>
      <c r="F784" s="85"/>
      <c r="G784" s="3" t="str">
        <f t="shared" si="549"/>
        <v>1.45</v>
      </c>
      <c r="H784" s="3" t="str">
        <f t="shared" si="550"/>
        <v>-</v>
      </c>
      <c r="I784" s="3">
        <f t="shared" si="551"/>
        <v>146.4</v>
      </c>
      <c r="J784" s="3">
        <f t="shared" si="552"/>
        <v>84.65</v>
      </c>
      <c r="K784" s="3">
        <f t="shared" si="553"/>
        <v>3.3849</v>
      </c>
      <c r="L784" s="85"/>
      <c r="M784" s="3" t="str">
        <f t="shared" si="554"/>
        <v>1.45</v>
      </c>
      <c r="N784" s="3" t="str">
        <f t="shared" si="555"/>
        <v>-</v>
      </c>
      <c r="O784" s="3">
        <f t="shared" si="556"/>
        <v>146.4</v>
      </c>
      <c r="P784" s="3">
        <f t="shared" si="557"/>
        <v>84.65</v>
      </c>
      <c r="Q784" s="3">
        <f t="shared" si="558"/>
        <v>3.0088000000000004</v>
      </c>
      <c r="R784" s="85"/>
      <c r="S784" s="3" t="str">
        <f t="shared" si="559"/>
        <v>1.45</v>
      </c>
      <c r="T784" s="3" t="str">
        <f t="shared" si="560"/>
        <v>-</v>
      </c>
      <c r="U784" s="3">
        <f t="shared" si="561"/>
        <v>146.4</v>
      </c>
      <c r="V784" s="3">
        <f t="shared" si="562"/>
        <v>84.65</v>
      </c>
      <c r="W784" s="3">
        <f t="shared" si="563"/>
        <v>2.6326999999999998</v>
      </c>
      <c r="X784" s="85"/>
      <c r="Y784" s="3" t="str">
        <f t="shared" si="564"/>
        <v>1.45</v>
      </c>
      <c r="Z784" s="3" t="str">
        <f t="shared" si="565"/>
        <v>-</v>
      </c>
      <c r="AA784" s="3">
        <f t="shared" si="566"/>
        <v>146.4</v>
      </c>
      <c r="AB784" s="3">
        <f t="shared" si="567"/>
        <v>84.65</v>
      </c>
      <c r="AC784" s="3">
        <f t="shared" si="568"/>
        <v>2.2566000000000002</v>
      </c>
      <c r="AD784" s="85"/>
      <c r="AE784" s="3" t="str">
        <f t="shared" si="569"/>
        <v>1.45</v>
      </c>
      <c r="AF784" s="3" t="str">
        <f t="shared" si="570"/>
        <v>-</v>
      </c>
      <c r="AG784" s="3">
        <f t="shared" si="571"/>
        <v>146.4</v>
      </c>
      <c r="AH784" s="3">
        <f t="shared" si="572"/>
        <v>84.65</v>
      </c>
      <c r="AI784" s="3">
        <f t="shared" si="573"/>
        <v>1.8805000000000001</v>
      </c>
      <c r="AJ784" s="85"/>
      <c r="AK784" s="3" t="str">
        <f t="shared" si="574"/>
        <v>1.45</v>
      </c>
      <c r="AL784" s="3" t="str">
        <f t="shared" si="575"/>
        <v>-</v>
      </c>
      <c r="AM784" s="3">
        <f t="shared" si="576"/>
        <v>146.4</v>
      </c>
      <c r="AN784" s="3">
        <f t="shared" si="577"/>
        <v>84.65</v>
      </c>
      <c r="AO784" s="3">
        <f t="shared" si="578"/>
        <v>1.5044000000000002</v>
      </c>
      <c r="AP784" s="85"/>
      <c r="AQ784" s="3" t="str">
        <f t="shared" si="579"/>
        <v>1.45</v>
      </c>
      <c r="AR784" s="3" t="str">
        <f t="shared" si="580"/>
        <v>-</v>
      </c>
      <c r="AS784" s="3">
        <f t="shared" si="581"/>
        <v>146.4</v>
      </c>
      <c r="AT784" s="3">
        <f t="shared" si="582"/>
        <v>84.65</v>
      </c>
      <c r="AU784" s="3">
        <f t="shared" si="583"/>
        <v>1.1283000000000001</v>
      </c>
      <c r="AV784" s="85"/>
      <c r="AW784" s="3" t="str">
        <f t="shared" si="584"/>
        <v>1.45</v>
      </c>
      <c r="AX784" s="3" t="str">
        <f t="shared" si="585"/>
        <v>-</v>
      </c>
      <c r="AY784" s="3">
        <f t="shared" si="586"/>
        <v>146.4</v>
      </c>
      <c r="AZ784" s="3">
        <f t="shared" si="587"/>
        <v>84.65</v>
      </c>
      <c r="BA784" s="3">
        <f t="shared" si="588"/>
        <v>0.75220000000000009</v>
      </c>
      <c r="BB784" s="85"/>
      <c r="BC784" s="3" t="str">
        <f t="shared" si="589"/>
        <v>1.45</v>
      </c>
      <c r="BD784" s="3" t="str">
        <f t="shared" si="590"/>
        <v>-</v>
      </c>
      <c r="BE784" s="3">
        <f t="shared" si="591"/>
        <v>146.4</v>
      </c>
      <c r="BF784" s="3">
        <f t="shared" si="592"/>
        <v>84.65</v>
      </c>
      <c r="BG784" s="3">
        <f t="shared" si="593"/>
        <v>0.37610000000000005</v>
      </c>
    </row>
    <row r="785" spans="1:59" x14ac:dyDescent="0.3">
      <c r="A785" s="1" t="str">
        <f>'Forward collapse simulation'!B795</f>
        <v>1.45</v>
      </c>
      <c r="B785" s="37" t="str">
        <f>IF('Forward collapse simulation'!C795="","-",'Forward collapse simulation'!C795)</f>
        <v>-</v>
      </c>
      <c r="C785" s="85">
        <f>'Forward collapse simulation'!E795</f>
        <v>137.29</v>
      </c>
      <c r="D785" s="85">
        <f>'Forward collapse simulation'!F795</f>
        <v>89.37</v>
      </c>
      <c r="E785" s="85">
        <f>'Forward collapse simulation'!D795</f>
        <v>4.8220000000000001</v>
      </c>
      <c r="F785" s="85"/>
      <c r="G785" s="3" t="str">
        <f t="shared" si="549"/>
        <v>1.45</v>
      </c>
      <c r="H785" s="3" t="str">
        <f t="shared" si="550"/>
        <v>-</v>
      </c>
      <c r="I785" s="3">
        <f t="shared" si="551"/>
        <v>137.29</v>
      </c>
      <c r="J785" s="3">
        <f t="shared" si="552"/>
        <v>89.37</v>
      </c>
      <c r="K785" s="3">
        <f t="shared" si="553"/>
        <v>4.3398000000000003</v>
      </c>
      <c r="L785" s="85"/>
      <c r="M785" s="3" t="str">
        <f t="shared" si="554"/>
        <v>1.45</v>
      </c>
      <c r="N785" s="3" t="str">
        <f t="shared" si="555"/>
        <v>-</v>
      </c>
      <c r="O785" s="3">
        <f t="shared" si="556"/>
        <v>137.29</v>
      </c>
      <c r="P785" s="3">
        <f t="shared" si="557"/>
        <v>89.37</v>
      </c>
      <c r="Q785" s="3">
        <f t="shared" si="558"/>
        <v>3.8576000000000001</v>
      </c>
      <c r="R785" s="85"/>
      <c r="S785" s="3" t="str">
        <f t="shared" si="559"/>
        <v>1.45</v>
      </c>
      <c r="T785" s="3" t="str">
        <f t="shared" si="560"/>
        <v>-</v>
      </c>
      <c r="U785" s="3">
        <f t="shared" si="561"/>
        <v>137.29</v>
      </c>
      <c r="V785" s="3">
        <f t="shared" si="562"/>
        <v>89.37</v>
      </c>
      <c r="W785" s="3">
        <f t="shared" si="563"/>
        <v>3.3754</v>
      </c>
      <c r="X785" s="85"/>
      <c r="Y785" s="3" t="str">
        <f t="shared" si="564"/>
        <v>1.45</v>
      </c>
      <c r="Z785" s="3" t="str">
        <f t="shared" si="565"/>
        <v>-</v>
      </c>
      <c r="AA785" s="3">
        <f t="shared" si="566"/>
        <v>137.29</v>
      </c>
      <c r="AB785" s="3">
        <f t="shared" si="567"/>
        <v>89.37</v>
      </c>
      <c r="AC785" s="3">
        <f t="shared" si="568"/>
        <v>2.8931999999999998</v>
      </c>
      <c r="AD785" s="85"/>
      <c r="AE785" s="3" t="str">
        <f t="shared" si="569"/>
        <v>1.45</v>
      </c>
      <c r="AF785" s="3" t="str">
        <f t="shared" si="570"/>
        <v>-</v>
      </c>
      <c r="AG785" s="3">
        <f t="shared" si="571"/>
        <v>137.29</v>
      </c>
      <c r="AH785" s="3">
        <f t="shared" si="572"/>
        <v>89.37</v>
      </c>
      <c r="AI785" s="3">
        <f t="shared" si="573"/>
        <v>2.411</v>
      </c>
      <c r="AJ785" s="85"/>
      <c r="AK785" s="3" t="str">
        <f t="shared" si="574"/>
        <v>1.45</v>
      </c>
      <c r="AL785" s="3" t="str">
        <f t="shared" si="575"/>
        <v>-</v>
      </c>
      <c r="AM785" s="3">
        <f t="shared" si="576"/>
        <v>137.29</v>
      </c>
      <c r="AN785" s="3">
        <f t="shared" si="577"/>
        <v>89.37</v>
      </c>
      <c r="AO785" s="3">
        <f t="shared" si="578"/>
        <v>1.9288000000000001</v>
      </c>
      <c r="AP785" s="85"/>
      <c r="AQ785" s="3" t="str">
        <f t="shared" si="579"/>
        <v>1.45</v>
      </c>
      <c r="AR785" s="3" t="str">
        <f t="shared" si="580"/>
        <v>-</v>
      </c>
      <c r="AS785" s="3">
        <f t="shared" si="581"/>
        <v>137.29</v>
      </c>
      <c r="AT785" s="3">
        <f t="shared" si="582"/>
        <v>89.37</v>
      </c>
      <c r="AU785" s="3">
        <f t="shared" si="583"/>
        <v>1.4465999999999999</v>
      </c>
      <c r="AV785" s="85"/>
      <c r="AW785" s="3" t="str">
        <f t="shared" si="584"/>
        <v>1.45</v>
      </c>
      <c r="AX785" s="3" t="str">
        <f t="shared" si="585"/>
        <v>-</v>
      </c>
      <c r="AY785" s="3">
        <f t="shared" si="586"/>
        <v>137.29</v>
      </c>
      <c r="AZ785" s="3">
        <f t="shared" si="587"/>
        <v>89.37</v>
      </c>
      <c r="BA785" s="3">
        <f t="shared" si="588"/>
        <v>0.96440000000000003</v>
      </c>
      <c r="BB785" s="85"/>
      <c r="BC785" s="3" t="str">
        <f t="shared" si="589"/>
        <v>1.45</v>
      </c>
      <c r="BD785" s="3" t="str">
        <f t="shared" si="590"/>
        <v>-</v>
      </c>
      <c r="BE785" s="3">
        <f t="shared" si="591"/>
        <v>137.29</v>
      </c>
      <c r="BF785" s="3">
        <f t="shared" si="592"/>
        <v>89.37</v>
      </c>
      <c r="BG785" s="3">
        <f t="shared" si="593"/>
        <v>0.48220000000000002</v>
      </c>
    </row>
    <row r="786" spans="1:59" x14ac:dyDescent="0.3">
      <c r="A786" s="1" t="str">
        <f>'Forward collapse simulation'!B796</f>
        <v>1.45</v>
      </c>
      <c r="B786" s="37" t="str">
        <f>IF('Forward collapse simulation'!C796="","-",'Forward collapse simulation'!C796)</f>
        <v>-</v>
      </c>
      <c r="C786" s="85">
        <f>'Forward collapse simulation'!E796</f>
        <v>339.74</v>
      </c>
      <c r="D786" s="85">
        <f>'Forward collapse simulation'!F796</f>
        <v>87.29</v>
      </c>
      <c r="E786" s="85">
        <f>'Forward collapse simulation'!D796</f>
        <v>1.891</v>
      </c>
      <c r="F786" s="85"/>
      <c r="G786" s="3" t="str">
        <f t="shared" si="549"/>
        <v>1.45</v>
      </c>
      <c r="H786" s="3" t="str">
        <f t="shared" si="550"/>
        <v>-</v>
      </c>
      <c r="I786" s="3">
        <f t="shared" si="551"/>
        <v>339.74</v>
      </c>
      <c r="J786" s="3">
        <f t="shared" si="552"/>
        <v>87.29</v>
      </c>
      <c r="K786" s="3">
        <f t="shared" si="553"/>
        <v>1.7019</v>
      </c>
      <c r="L786" s="85"/>
      <c r="M786" s="3" t="str">
        <f t="shared" si="554"/>
        <v>1.45</v>
      </c>
      <c r="N786" s="3" t="str">
        <f t="shared" si="555"/>
        <v>-</v>
      </c>
      <c r="O786" s="3">
        <f t="shared" si="556"/>
        <v>339.74</v>
      </c>
      <c r="P786" s="3">
        <f t="shared" si="557"/>
        <v>87.29</v>
      </c>
      <c r="Q786" s="3">
        <f t="shared" si="558"/>
        <v>1.5128000000000001</v>
      </c>
      <c r="R786" s="85"/>
      <c r="S786" s="3" t="str">
        <f t="shared" si="559"/>
        <v>1.45</v>
      </c>
      <c r="T786" s="3" t="str">
        <f t="shared" si="560"/>
        <v>-</v>
      </c>
      <c r="U786" s="3">
        <f t="shared" si="561"/>
        <v>339.74</v>
      </c>
      <c r="V786" s="3">
        <f t="shared" si="562"/>
        <v>87.29</v>
      </c>
      <c r="W786" s="3">
        <f t="shared" si="563"/>
        <v>1.3236999999999999</v>
      </c>
      <c r="X786" s="85"/>
      <c r="Y786" s="3" t="str">
        <f t="shared" si="564"/>
        <v>1.45</v>
      </c>
      <c r="Z786" s="3" t="str">
        <f t="shared" si="565"/>
        <v>-</v>
      </c>
      <c r="AA786" s="3">
        <f t="shared" si="566"/>
        <v>339.74</v>
      </c>
      <c r="AB786" s="3">
        <f t="shared" si="567"/>
        <v>87.29</v>
      </c>
      <c r="AC786" s="3">
        <f t="shared" si="568"/>
        <v>1.1346000000000001</v>
      </c>
      <c r="AD786" s="85"/>
      <c r="AE786" s="3" t="str">
        <f t="shared" si="569"/>
        <v>1.45</v>
      </c>
      <c r="AF786" s="3" t="str">
        <f t="shared" si="570"/>
        <v>-</v>
      </c>
      <c r="AG786" s="3">
        <f t="shared" si="571"/>
        <v>339.74</v>
      </c>
      <c r="AH786" s="3">
        <f t="shared" si="572"/>
        <v>87.29</v>
      </c>
      <c r="AI786" s="3">
        <f t="shared" si="573"/>
        <v>0.94550000000000001</v>
      </c>
      <c r="AJ786" s="85"/>
      <c r="AK786" s="3" t="str">
        <f t="shared" si="574"/>
        <v>1.45</v>
      </c>
      <c r="AL786" s="3" t="str">
        <f t="shared" si="575"/>
        <v>-</v>
      </c>
      <c r="AM786" s="3">
        <f t="shared" si="576"/>
        <v>339.74</v>
      </c>
      <c r="AN786" s="3">
        <f t="shared" si="577"/>
        <v>87.29</v>
      </c>
      <c r="AO786" s="3">
        <f t="shared" si="578"/>
        <v>0.75640000000000007</v>
      </c>
      <c r="AP786" s="85"/>
      <c r="AQ786" s="3" t="str">
        <f t="shared" si="579"/>
        <v>1.45</v>
      </c>
      <c r="AR786" s="3" t="str">
        <f t="shared" si="580"/>
        <v>-</v>
      </c>
      <c r="AS786" s="3">
        <f t="shared" si="581"/>
        <v>339.74</v>
      </c>
      <c r="AT786" s="3">
        <f t="shared" si="582"/>
        <v>87.29</v>
      </c>
      <c r="AU786" s="3">
        <f t="shared" si="583"/>
        <v>0.56730000000000003</v>
      </c>
      <c r="AV786" s="85"/>
      <c r="AW786" s="3" t="str">
        <f t="shared" si="584"/>
        <v>1.45</v>
      </c>
      <c r="AX786" s="3" t="str">
        <f t="shared" si="585"/>
        <v>-</v>
      </c>
      <c r="AY786" s="3">
        <f t="shared" si="586"/>
        <v>339.74</v>
      </c>
      <c r="AZ786" s="3">
        <f t="shared" si="587"/>
        <v>87.29</v>
      </c>
      <c r="BA786" s="3">
        <f t="shared" si="588"/>
        <v>0.37820000000000004</v>
      </c>
      <c r="BB786" s="85"/>
      <c r="BC786" s="3" t="str">
        <f t="shared" si="589"/>
        <v>1.45</v>
      </c>
      <c r="BD786" s="3" t="str">
        <f t="shared" si="590"/>
        <v>-</v>
      </c>
      <c r="BE786" s="3">
        <f t="shared" si="591"/>
        <v>339.74</v>
      </c>
      <c r="BF786" s="3">
        <f t="shared" si="592"/>
        <v>87.29</v>
      </c>
      <c r="BG786" s="3">
        <f t="shared" si="593"/>
        <v>0.18910000000000002</v>
      </c>
    </row>
    <row r="787" spans="1:59" x14ac:dyDescent="0.3">
      <c r="A787" s="1" t="str">
        <f>'Forward collapse simulation'!B797</f>
        <v>1.45</v>
      </c>
      <c r="B787" s="37" t="str">
        <f>IF('Forward collapse simulation'!C797="","-",'Forward collapse simulation'!C797)</f>
        <v>-</v>
      </c>
      <c r="C787" s="85">
        <f>'Forward collapse simulation'!E797</f>
        <v>307.7</v>
      </c>
      <c r="D787" s="85">
        <f>'Forward collapse simulation'!F797</f>
        <v>75.84</v>
      </c>
      <c r="E787" s="85">
        <f>'Forward collapse simulation'!D797</f>
        <v>1.069</v>
      </c>
      <c r="F787" s="85"/>
      <c r="G787" s="3" t="str">
        <f t="shared" si="549"/>
        <v>1.45</v>
      </c>
      <c r="H787" s="3" t="str">
        <f t="shared" si="550"/>
        <v>-</v>
      </c>
      <c r="I787" s="3">
        <f t="shared" si="551"/>
        <v>307.7</v>
      </c>
      <c r="J787" s="3">
        <f t="shared" si="552"/>
        <v>75.84</v>
      </c>
      <c r="K787" s="3">
        <f t="shared" si="553"/>
        <v>0.96209999999999996</v>
      </c>
      <c r="L787" s="85"/>
      <c r="M787" s="3" t="str">
        <f t="shared" si="554"/>
        <v>1.45</v>
      </c>
      <c r="N787" s="3" t="str">
        <f t="shared" si="555"/>
        <v>-</v>
      </c>
      <c r="O787" s="3">
        <f t="shared" si="556"/>
        <v>307.7</v>
      </c>
      <c r="P787" s="3">
        <f t="shared" si="557"/>
        <v>75.84</v>
      </c>
      <c r="Q787" s="3">
        <f t="shared" si="558"/>
        <v>0.85519999999999996</v>
      </c>
      <c r="R787" s="85"/>
      <c r="S787" s="3" t="str">
        <f t="shared" si="559"/>
        <v>1.45</v>
      </c>
      <c r="T787" s="3" t="str">
        <f t="shared" si="560"/>
        <v>-</v>
      </c>
      <c r="U787" s="3">
        <f t="shared" si="561"/>
        <v>307.7</v>
      </c>
      <c r="V787" s="3">
        <f t="shared" si="562"/>
        <v>75.84</v>
      </c>
      <c r="W787" s="3">
        <f t="shared" si="563"/>
        <v>0.74829999999999997</v>
      </c>
      <c r="X787" s="85"/>
      <c r="Y787" s="3" t="str">
        <f t="shared" si="564"/>
        <v>1.45</v>
      </c>
      <c r="Z787" s="3" t="str">
        <f t="shared" si="565"/>
        <v>-</v>
      </c>
      <c r="AA787" s="3">
        <f t="shared" si="566"/>
        <v>307.7</v>
      </c>
      <c r="AB787" s="3">
        <f t="shared" si="567"/>
        <v>75.84</v>
      </c>
      <c r="AC787" s="3">
        <f t="shared" si="568"/>
        <v>0.64139999999999997</v>
      </c>
      <c r="AD787" s="85"/>
      <c r="AE787" s="3" t="str">
        <f t="shared" si="569"/>
        <v>1.45</v>
      </c>
      <c r="AF787" s="3" t="str">
        <f t="shared" si="570"/>
        <v>-</v>
      </c>
      <c r="AG787" s="3">
        <f t="shared" si="571"/>
        <v>307.7</v>
      </c>
      <c r="AH787" s="3">
        <f t="shared" si="572"/>
        <v>75.84</v>
      </c>
      <c r="AI787" s="3">
        <f t="shared" si="573"/>
        <v>0.53449999999999998</v>
      </c>
      <c r="AJ787" s="85"/>
      <c r="AK787" s="3" t="str">
        <f t="shared" si="574"/>
        <v>1.45</v>
      </c>
      <c r="AL787" s="3" t="str">
        <f t="shared" si="575"/>
        <v>-</v>
      </c>
      <c r="AM787" s="3">
        <f t="shared" si="576"/>
        <v>307.7</v>
      </c>
      <c r="AN787" s="3">
        <f t="shared" si="577"/>
        <v>75.84</v>
      </c>
      <c r="AO787" s="3">
        <f t="shared" si="578"/>
        <v>0.42759999999999998</v>
      </c>
      <c r="AP787" s="85"/>
      <c r="AQ787" s="3" t="str">
        <f t="shared" si="579"/>
        <v>1.45</v>
      </c>
      <c r="AR787" s="3" t="str">
        <f t="shared" si="580"/>
        <v>-</v>
      </c>
      <c r="AS787" s="3">
        <f t="shared" si="581"/>
        <v>307.7</v>
      </c>
      <c r="AT787" s="3">
        <f t="shared" si="582"/>
        <v>75.84</v>
      </c>
      <c r="AU787" s="3">
        <f t="shared" si="583"/>
        <v>0.32069999999999999</v>
      </c>
      <c r="AV787" s="85"/>
      <c r="AW787" s="3" t="str">
        <f t="shared" si="584"/>
        <v>1.45</v>
      </c>
      <c r="AX787" s="3" t="str">
        <f t="shared" si="585"/>
        <v>-</v>
      </c>
      <c r="AY787" s="3">
        <f t="shared" si="586"/>
        <v>307.7</v>
      </c>
      <c r="AZ787" s="3">
        <f t="shared" si="587"/>
        <v>75.84</v>
      </c>
      <c r="BA787" s="3">
        <f t="shared" si="588"/>
        <v>0.21379999999999999</v>
      </c>
      <c r="BB787" s="85"/>
      <c r="BC787" s="3" t="str">
        <f t="shared" si="589"/>
        <v>1.45</v>
      </c>
      <c r="BD787" s="3" t="str">
        <f t="shared" si="590"/>
        <v>-</v>
      </c>
      <c r="BE787" s="3">
        <f t="shared" si="591"/>
        <v>307.7</v>
      </c>
      <c r="BF787" s="3">
        <f t="shared" si="592"/>
        <v>75.84</v>
      </c>
      <c r="BG787" s="3">
        <f t="shared" si="593"/>
        <v>0.1069</v>
      </c>
    </row>
    <row r="788" spans="1:59" x14ac:dyDescent="0.3">
      <c r="A788" s="1" t="str">
        <f>'Forward collapse simulation'!B798</f>
        <v>1.45</v>
      </c>
      <c r="B788" s="37" t="str">
        <f>IF('Forward collapse simulation'!C798="","-",'Forward collapse simulation'!C798)</f>
        <v>-</v>
      </c>
      <c r="C788" s="85">
        <f>'Forward collapse simulation'!E798</f>
        <v>311.07</v>
      </c>
      <c r="D788" s="85">
        <f>'Forward collapse simulation'!F798</f>
        <v>43.82</v>
      </c>
      <c r="E788" s="85">
        <f>'Forward collapse simulation'!D798</f>
        <v>0.82899999999999996</v>
      </c>
      <c r="F788" s="85"/>
      <c r="G788" s="3" t="str">
        <f t="shared" si="549"/>
        <v>1.45</v>
      </c>
      <c r="H788" s="3" t="str">
        <f t="shared" si="550"/>
        <v>-</v>
      </c>
      <c r="I788" s="3">
        <f t="shared" si="551"/>
        <v>311.07</v>
      </c>
      <c r="J788" s="3">
        <f t="shared" si="552"/>
        <v>43.82</v>
      </c>
      <c r="K788" s="3">
        <f t="shared" si="553"/>
        <v>0.74609999999999999</v>
      </c>
      <c r="L788" s="85"/>
      <c r="M788" s="3" t="str">
        <f t="shared" si="554"/>
        <v>1.45</v>
      </c>
      <c r="N788" s="3" t="str">
        <f t="shared" si="555"/>
        <v>-</v>
      </c>
      <c r="O788" s="3">
        <f t="shared" si="556"/>
        <v>311.07</v>
      </c>
      <c r="P788" s="3">
        <f t="shared" si="557"/>
        <v>43.82</v>
      </c>
      <c r="Q788" s="3">
        <f t="shared" si="558"/>
        <v>0.66320000000000001</v>
      </c>
      <c r="R788" s="85"/>
      <c r="S788" s="3" t="str">
        <f t="shared" si="559"/>
        <v>1.45</v>
      </c>
      <c r="T788" s="3" t="str">
        <f t="shared" si="560"/>
        <v>-</v>
      </c>
      <c r="U788" s="3">
        <f t="shared" si="561"/>
        <v>311.07</v>
      </c>
      <c r="V788" s="3">
        <f t="shared" si="562"/>
        <v>43.82</v>
      </c>
      <c r="W788" s="3">
        <f t="shared" si="563"/>
        <v>0.58029999999999993</v>
      </c>
      <c r="X788" s="85"/>
      <c r="Y788" s="3" t="str">
        <f t="shared" si="564"/>
        <v>1.45</v>
      </c>
      <c r="Z788" s="3" t="str">
        <f t="shared" si="565"/>
        <v>-</v>
      </c>
      <c r="AA788" s="3">
        <f t="shared" si="566"/>
        <v>311.07</v>
      </c>
      <c r="AB788" s="3">
        <f t="shared" si="567"/>
        <v>43.82</v>
      </c>
      <c r="AC788" s="3">
        <f t="shared" si="568"/>
        <v>0.49739999999999995</v>
      </c>
      <c r="AD788" s="85"/>
      <c r="AE788" s="3" t="str">
        <f t="shared" si="569"/>
        <v>1.45</v>
      </c>
      <c r="AF788" s="3" t="str">
        <f t="shared" si="570"/>
        <v>-</v>
      </c>
      <c r="AG788" s="3">
        <f t="shared" si="571"/>
        <v>311.07</v>
      </c>
      <c r="AH788" s="3">
        <f t="shared" si="572"/>
        <v>43.82</v>
      </c>
      <c r="AI788" s="3">
        <f t="shared" si="573"/>
        <v>0.41449999999999998</v>
      </c>
      <c r="AJ788" s="85"/>
      <c r="AK788" s="3" t="str">
        <f t="shared" si="574"/>
        <v>1.45</v>
      </c>
      <c r="AL788" s="3" t="str">
        <f t="shared" si="575"/>
        <v>-</v>
      </c>
      <c r="AM788" s="3">
        <f t="shared" si="576"/>
        <v>311.07</v>
      </c>
      <c r="AN788" s="3">
        <f t="shared" si="577"/>
        <v>43.82</v>
      </c>
      <c r="AO788" s="3">
        <f t="shared" si="578"/>
        <v>0.33160000000000001</v>
      </c>
      <c r="AP788" s="85"/>
      <c r="AQ788" s="3" t="str">
        <f t="shared" si="579"/>
        <v>1.45</v>
      </c>
      <c r="AR788" s="3" t="str">
        <f t="shared" si="580"/>
        <v>-</v>
      </c>
      <c r="AS788" s="3">
        <f t="shared" si="581"/>
        <v>311.07</v>
      </c>
      <c r="AT788" s="3">
        <f t="shared" si="582"/>
        <v>43.82</v>
      </c>
      <c r="AU788" s="3">
        <f t="shared" si="583"/>
        <v>0.24869999999999998</v>
      </c>
      <c r="AV788" s="85"/>
      <c r="AW788" s="3" t="str">
        <f t="shared" si="584"/>
        <v>1.45</v>
      </c>
      <c r="AX788" s="3" t="str">
        <f t="shared" si="585"/>
        <v>-</v>
      </c>
      <c r="AY788" s="3">
        <f t="shared" si="586"/>
        <v>311.07</v>
      </c>
      <c r="AZ788" s="3">
        <f t="shared" si="587"/>
        <v>43.82</v>
      </c>
      <c r="BA788" s="3">
        <f t="shared" si="588"/>
        <v>0.1658</v>
      </c>
      <c r="BB788" s="85"/>
      <c r="BC788" s="3" t="str">
        <f t="shared" si="589"/>
        <v>1.45</v>
      </c>
      <c r="BD788" s="3" t="str">
        <f t="shared" si="590"/>
        <v>-</v>
      </c>
      <c r="BE788" s="3">
        <f t="shared" si="591"/>
        <v>311.07</v>
      </c>
      <c r="BF788" s="3">
        <f t="shared" si="592"/>
        <v>43.82</v>
      </c>
      <c r="BG788" s="3">
        <f t="shared" si="593"/>
        <v>8.2900000000000001E-2</v>
      </c>
    </row>
    <row r="789" spans="1:59" x14ac:dyDescent="0.3">
      <c r="A789" s="1" t="str">
        <f>'Forward collapse simulation'!B799</f>
        <v>1.45</v>
      </c>
      <c r="B789" s="37" t="str">
        <f>IF('Forward collapse simulation'!C799="","-",'Forward collapse simulation'!C799)</f>
        <v>-</v>
      </c>
      <c r="C789" s="85">
        <f>'Forward collapse simulation'!E799</f>
        <v>311.83999999999997</v>
      </c>
      <c r="D789" s="85">
        <f>'Forward collapse simulation'!F799</f>
        <v>6.29</v>
      </c>
      <c r="E789" s="85">
        <f>'Forward collapse simulation'!D799</f>
        <v>0.93</v>
      </c>
      <c r="F789" s="85"/>
      <c r="G789" s="3" t="str">
        <f t="shared" si="549"/>
        <v>1.45</v>
      </c>
      <c r="H789" s="3" t="str">
        <f t="shared" si="550"/>
        <v>-</v>
      </c>
      <c r="I789" s="3">
        <f t="shared" si="551"/>
        <v>311.83999999999997</v>
      </c>
      <c r="J789" s="3">
        <f t="shared" si="552"/>
        <v>6.29</v>
      </c>
      <c r="K789" s="3">
        <f t="shared" si="553"/>
        <v>0.83700000000000008</v>
      </c>
      <c r="L789" s="85"/>
      <c r="M789" s="3" t="str">
        <f t="shared" si="554"/>
        <v>1.45</v>
      </c>
      <c r="N789" s="3" t="str">
        <f t="shared" si="555"/>
        <v>-</v>
      </c>
      <c r="O789" s="3">
        <f t="shared" si="556"/>
        <v>311.83999999999997</v>
      </c>
      <c r="P789" s="3">
        <f t="shared" si="557"/>
        <v>6.29</v>
      </c>
      <c r="Q789" s="3">
        <f t="shared" si="558"/>
        <v>0.74400000000000011</v>
      </c>
      <c r="R789" s="85"/>
      <c r="S789" s="3" t="str">
        <f t="shared" si="559"/>
        <v>1.45</v>
      </c>
      <c r="T789" s="3" t="str">
        <f t="shared" si="560"/>
        <v>-</v>
      </c>
      <c r="U789" s="3">
        <f t="shared" si="561"/>
        <v>311.83999999999997</v>
      </c>
      <c r="V789" s="3">
        <f t="shared" si="562"/>
        <v>6.29</v>
      </c>
      <c r="W789" s="3">
        <f t="shared" si="563"/>
        <v>0.65100000000000002</v>
      </c>
      <c r="X789" s="85"/>
      <c r="Y789" s="3" t="str">
        <f t="shared" si="564"/>
        <v>1.45</v>
      </c>
      <c r="Z789" s="3" t="str">
        <f t="shared" si="565"/>
        <v>-</v>
      </c>
      <c r="AA789" s="3">
        <f t="shared" si="566"/>
        <v>311.83999999999997</v>
      </c>
      <c r="AB789" s="3">
        <f t="shared" si="567"/>
        <v>6.29</v>
      </c>
      <c r="AC789" s="3">
        <f t="shared" si="568"/>
        <v>0.55800000000000005</v>
      </c>
      <c r="AD789" s="85"/>
      <c r="AE789" s="3" t="str">
        <f t="shared" si="569"/>
        <v>1.45</v>
      </c>
      <c r="AF789" s="3" t="str">
        <f t="shared" si="570"/>
        <v>-</v>
      </c>
      <c r="AG789" s="3">
        <f t="shared" si="571"/>
        <v>311.83999999999997</v>
      </c>
      <c r="AH789" s="3">
        <f t="shared" si="572"/>
        <v>6.29</v>
      </c>
      <c r="AI789" s="3">
        <f t="shared" si="573"/>
        <v>0.46500000000000002</v>
      </c>
      <c r="AJ789" s="85"/>
      <c r="AK789" s="3" t="str">
        <f t="shared" si="574"/>
        <v>1.45</v>
      </c>
      <c r="AL789" s="3" t="str">
        <f t="shared" si="575"/>
        <v>-</v>
      </c>
      <c r="AM789" s="3">
        <f t="shared" si="576"/>
        <v>311.83999999999997</v>
      </c>
      <c r="AN789" s="3">
        <f t="shared" si="577"/>
        <v>6.29</v>
      </c>
      <c r="AO789" s="3">
        <f t="shared" si="578"/>
        <v>0.37200000000000005</v>
      </c>
      <c r="AP789" s="85"/>
      <c r="AQ789" s="3" t="str">
        <f t="shared" si="579"/>
        <v>1.45</v>
      </c>
      <c r="AR789" s="3" t="str">
        <f t="shared" si="580"/>
        <v>-</v>
      </c>
      <c r="AS789" s="3">
        <f t="shared" si="581"/>
        <v>311.83999999999997</v>
      </c>
      <c r="AT789" s="3">
        <f t="shared" si="582"/>
        <v>6.29</v>
      </c>
      <c r="AU789" s="3">
        <f t="shared" si="583"/>
        <v>0.27900000000000003</v>
      </c>
      <c r="AV789" s="85"/>
      <c r="AW789" s="3" t="str">
        <f t="shared" si="584"/>
        <v>1.45</v>
      </c>
      <c r="AX789" s="3" t="str">
        <f t="shared" si="585"/>
        <v>-</v>
      </c>
      <c r="AY789" s="3">
        <f t="shared" si="586"/>
        <v>311.83999999999997</v>
      </c>
      <c r="AZ789" s="3">
        <f t="shared" si="587"/>
        <v>6.29</v>
      </c>
      <c r="BA789" s="3">
        <f t="shared" si="588"/>
        <v>0.18600000000000003</v>
      </c>
      <c r="BB789" s="85"/>
      <c r="BC789" s="3" t="str">
        <f t="shared" si="589"/>
        <v>1.45</v>
      </c>
      <c r="BD789" s="3" t="str">
        <f t="shared" si="590"/>
        <v>-</v>
      </c>
      <c r="BE789" s="3">
        <f t="shared" si="591"/>
        <v>311.83999999999997</v>
      </c>
      <c r="BF789" s="3">
        <f t="shared" si="592"/>
        <v>6.29</v>
      </c>
      <c r="BG789" s="3">
        <f t="shared" si="593"/>
        <v>9.3000000000000013E-2</v>
      </c>
    </row>
    <row r="790" spans="1:59" x14ac:dyDescent="0.3">
      <c r="A790" s="1" t="str">
        <f>'Forward collapse simulation'!B800</f>
        <v>1.45</v>
      </c>
      <c r="B790" s="37" t="str">
        <f>IF('Forward collapse simulation'!C800="","-",'Forward collapse simulation'!C800)</f>
        <v>-</v>
      </c>
      <c r="C790" s="85">
        <f>'Forward collapse simulation'!E800</f>
        <v>309.86</v>
      </c>
      <c r="D790" s="85">
        <f>'Forward collapse simulation'!F800</f>
        <v>-34.85</v>
      </c>
      <c r="E790" s="85">
        <f>'Forward collapse simulation'!D800</f>
        <v>1.232</v>
      </c>
      <c r="F790" s="85"/>
      <c r="G790" s="3" t="str">
        <f t="shared" si="549"/>
        <v>1.45</v>
      </c>
      <c r="H790" s="3" t="str">
        <f t="shared" si="550"/>
        <v>-</v>
      </c>
      <c r="I790" s="3">
        <f t="shared" si="551"/>
        <v>309.86</v>
      </c>
      <c r="J790" s="3">
        <f t="shared" si="552"/>
        <v>-34.85</v>
      </c>
      <c r="K790" s="3">
        <f t="shared" si="553"/>
        <v>1.1088</v>
      </c>
      <c r="L790" s="85"/>
      <c r="M790" s="3" t="str">
        <f t="shared" si="554"/>
        <v>1.45</v>
      </c>
      <c r="N790" s="3" t="str">
        <f t="shared" si="555"/>
        <v>-</v>
      </c>
      <c r="O790" s="3">
        <f t="shared" si="556"/>
        <v>309.86</v>
      </c>
      <c r="P790" s="3">
        <f t="shared" si="557"/>
        <v>-34.85</v>
      </c>
      <c r="Q790" s="3">
        <f t="shared" si="558"/>
        <v>0.98560000000000003</v>
      </c>
      <c r="R790" s="85"/>
      <c r="S790" s="3" t="str">
        <f t="shared" si="559"/>
        <v>1.45</v>
      </c>
      <c r="T790" s="3" t="str">
        <f t="shared" si="560"/>
        <v>-</v>
      </c>
      <c r="U790" s="3">
        <f t="shared" si="561"/>
        <v>309.86</v>
      </c>
      <c r="V790" s="3">
        <f t="shared" si="562"/>
        <v>-34.85</v>
      </c>
      <c r="W790" s="3">
        <f t="shared" si="563"/>
        <v>0.86239999999999994</v>
      </c>
      <c r="X790" s="85"/>
      <c r="Y790" s="3" t="str">
        <f t="shared" si="564"/>
        <v>1.45</v>
      </c>
      <c r="Z790" s="3" t="str">
        <f t="shared" si="565"/>
        <v>-</v>
      </c>
      <c r="AA790" s="3">
        <f t="shared" si="566"/>
        <v>309.86</v>
      </c>
      <c r="AB790" s="3">
        <f t="shared" si="567"/>
        <v>-34.85</v>
      </c>
      <c r="AC790" s="3">
        <f t="shared" si="568"/>
        <v>0.73919999999999997</v>
      </c>
      <c r="AD790" s="85"/>
      <c r="AE790" s="3" t="str">
        <f t="shared" si="569"/>
        <v>1.45</v>
      </c>
      <c r="AF790" s="3" t="str">
        <f t="shared" si="570"/>
        <v>-</v>
      </c>
      <c r="AG790" s="3">
        <f t="shared" si="571"/>
        <v>309.86</v>
      </c>
      <c r="AH790" s="3">
        <f t="shared" si="572"/>
        <v>-34.85</v>
      </c>
      <c r="AI790" s="3">
        <f t="shared" si="573"/>
        <v>0.61599999999999999</v>
      </c>
      <c r="AJ790" s="85"/>
      <c r="AK790" s="3" t="str">
        <f t="shared" si="574"/>
        <v>1.45</v>
      </c>
      <c r="AL790" s="3" t="str">
        <f t="shared" si="575"/>
        <v>-</v>
      </c>
      <c r="AM790" s="3">
        <f t="shared" si="576"/>
        <v>309.86</v>
      </c>
      <c r="AN790" s="3">
        <f t="shared" si="577"/>
        <v>-34.85</v>
      </c>
      <c r="AO790" s="3">
        <f t="shared" si="578"/>
        <v>0.49280000000000002</v>
      </c>
      <c r="AP790" s="85"/>
      <c r="AQ790" s="3" t="str">
        <f t="shared" si="579"/>
        <v>1.45</v>
      </c>
      <c r="AR790" s="3" t="str">
        <f t="shared" si="580"/>
        <v>-</v>
      </c>
      <c r="AS790" s="3">
        <f t="shared" si="581"/>
        <v>309.86</v>
      </c>
      <c r="AT790" s="3">
        <f t="shared" si="582"/>
        <v>-34.85</v>
      </c>
      <c r="AU790" s="3">
        <f t="shared" si="583"/>
        <v>0.36959999999999998</v>
      </c>
      <c r="AV790" s="85"/>
      <c r="AW790" s="3" t="str">
        <f t="shared" si="584"/>
        <v>1.45</v>
      </c>
      <c r="AX790" s="3" t="str">
        <f t="shared" si="585"/>
        <v>-</v>
      </c>
      <c r="AY790" s="3">
        <f t="shared" si="586"/>
        <v>309.86</v>
      </c>
      <c r="AZ790" s="3">
        <f t="shared" si="587"/>
        <v>-34.85</v>
      </c>
      <c r="BA790" s="3">
        <f t="shared" si="588"/>
        <v>0.24640000000000001</v>
      </c>
      <c r="BB790" s="85"/>
      <c r="BC790" s="3" t="str">
        <f t="shared" si="589"/>
        <v>1.45</v>
      </c>
      <c r="BD790" s="3" t="str">
        <f t="shared" si="590"/>
        <v>-</v>
      </c>
      <c r="BE790" s="3">
        <f t="shared" si="591"/>
        <v>309.86</v>
      </c>
      <c r="BF790" s="3">
        <f t="shared" si="592"/>
        <v>-34.85</v>
      </c>
      <c r="BG790" s="3">
        <f t="shared" si="593"/>
        <v>0.1232</v>
      </c>
    </row>
    <row r="791" spans="1:59" x14ac:dyDescent="0.3">
      <c r="A791" s="1" t="str">
        <f>'Forward collapse simulation'!B801</f>
        <v>1.45</v>
      </c>
      <c r="B791" s="37" t="str">
        <f>IF('Forward collapse simulation'!C801="","-",'Forward collapse simulation'!C801)</f>
        <v>-</v>
      </c>
      <c r="C791" s="85">
        <f>'Forward collapse simulation'!E801</f>
        <v>314.67</v>
      </c>
      <c r="D791" s="85">
        <f>'Forward collapse simulation'!F801</f>
        <v>-51.09</v>
      </c>
      <c r="E791" s="85">
        <f>'Forward collapse simulation'!D801</f>
        <v>0.98099999999999998</v>
      </c>
      <c r="F791" s="85"/>
      <c r="G791" s="3" t="str">
        <f t="shared" si="549"/>
        <v>1.45</v>
      </c>
      <c r="H791" s="3" t="str">
        <f t="shared" si="550"/>
        <v>-</v>
      </c>
      <c r="I791" s="3">
        <f t="shared" si="551"/>
        <v>314.67</v>
      </c>
      <c r="J791" s="3">
        <f t="shared" si="552"/>
        <v>-51.09</v>
      </c>
      <c r="K791" s="3">
        <f t="shared" si="553"/>
        <v>0.88290000000000002</v>
      </c>
      <c r="L791" s="85"/>
      <c r="M791" s="3" t="str">
        <f t="shared" si="554"/>
        <v>1.45</v>
      </c>
      <c r="N791" s="3" t="str">
        <f t="shared" si="555"/>
        <v>-</v>
      </c>
      <c r="O791" s="3">
        <f t="shared" si="556"/>
        <v>314.67</v>
      </c>
      <c r="P791" s="3">
        <f t="shared" si="557"/>
        <v>-51.09</v>
      </c>
      <c r="Q791" s="3">
        <f t="shared" si="558"/>
        <v>0.78480000000000005</v>
      </c>
      <c r="R791" s="85"/>
      <c r="S791" s="3" t="str">
        <f t="shared" si="559"/>
        <v>1.45</v>
      </c>
      <c r="T791" s="3" t="str">
        <f t="shared" si="560"/>
        <v>-</v>
      </c>
      <c r="U791" s="3">
        <f t="shared" si="561"/>
        <v>314.67</v>
      </c>
      <c r="V791" s="3">
        <f t="shared" si="562"/>
        <v>-51.09</v>
      </c>
      <c r="W791" s="3">
        <f t="shared" si="563"/>
        <v>0.68669999999999998</v>
      </c>
      <c r="X791" s="85"/>
      <c r="Y791" s="3" t="str">
        <f t="shared" si="564"/>
        <v>1.45</v>
      </c>
      <c r="Z791" s="3" t="str">
        <f t="shared" si="565"/>
        <v>-</v>
      </c>
      <c r="AA791" s="3">
        <f t="shared" si="566"/>
        <v>314.67</v>
      </c>
      <c r="AB791" s="3">
        <f t="shared" si="567"/>
        <v>-51.09</v>
      </c>
      <c r="AC791" s="3">
        <f t="shared" si="568"/>
        <v>0.58860000000000001</v>
      </c>
      <c r="AD791" s="85"/>
      <c r="AE791" s="3" t="str">
        <f t="shared" si="569"/>
        <v>1.45</v>
      </c>
      <c r="AF791" s="3" t="str">
        <f t="shared" si="570"/>
        <v>-</v>
      </c>
      <c r="AG791" s="3">
        <f t="shared" si="571"/>
        <v>314.67</v>
      </c>
      <c r="AH791" s="3">
        <f t="shared" si="572"/>
        <v>-51.09</v>
      </c>
      <c r="AI791" s="3">
        <f t="shared" si="573"/>
        <v>0.49049999999999999</v>
      </c>
      <c r="AJ791" s="85"/>
      <c r="AK791" s="3" t="str">
        <f t="shared" si="574"/>
        <v>1.45</v>
      </c>
      <c r="AL791" s="3" t="str">
        <f t="shared" si="575"/>
        <v>-</v>
      </c>
      <c r="AM791" s="3">
        <f t="shared" si="576"/>
        <v>314.67</v>
      </c>
      <c r="AN791" s="3">
        <f t="shared" si="577"/>
        <v>-51.09</v>
      </c>
      <c r="AO791" s="3">
        <f t="shared" si="578"/>
        <v>0.39240000000000003</v>
      </c>
      <c r="AP791" s="85"/>
      <c r="AQ791" s="3" t="str">
        <f t="shared" si="579"/>
        <v>1.45</v>
      </c>
      <c r="AR791" s="3" t="str">
        <f t="shared" si="580"/>
        <v>-</v>
      </c>
      <c r="AS791" s="3">
        <f t="shared" si="581"/>
        <v>314.67</v>
      </c>
      <c r="AT791" s="3">
        <f t="shared" si="582"/>
        <v>-51.09</v>
      </c>
      <c r="AU791" s="3">
        <f t="shared" si="583"/>
        <v>0.29430000000000001</v>
      </c>
      <c r="AV791" s="85"/>
      <c r="AW791" s="3" t="str">
        <f t="shared" si="584"/>
        <v>1.45</v>
      </c>
      <c r="AX791" s="3" t="str">
        <f t="shared" si="585"/>
        <v>-</v>
      </c>
      <c r="AY791" s="3">
        <f t="shared" si="586"/>
        <v>314.67</v>
      </c>
      <c r="AZ791" s="3">
        <f t="shared" si="587"/>
        <v>-51.09</v>
      </c>
      <c r="BA791" s="3">
        <f t="shared" si="588"/>
        <v>0.19620000000000001</v>
      </c>
      <c r="BB791" s="85"/>
      <c r="BC791" s="3" t="str">
        <f t="shared" si="589"/>
        <v>1.45</v>
      </c>
      <c r="BD791" s="3" t="str">
        <f t="shared" si="590"/>
        <v>-</v>
      </c>
      <c r="BE791" s="3">
        <f t="shared" si="591"/>
        <v>314.67</v>
      </c>
      <c r="BF791" s="3">
        <f t="shared" si="592"/>
        <v>-51.09</v>
      </c>
      <c r="BG791" s="3">
        <f t="shared" si="593"/>
        <v>9.8100000000000007E-2</v>
      </c>
    </row>
    <row r="792" spans="1:59" x14ac:dyDescent="0.3">
      <c r="A792" s="1" t="str">
        <f>'Forward collapse simulation'!B802</f>
        <v>1.45</v>
      </c>
      <c r="B792" s="37" t="str">
        <f>IF('Forward collapse simulation'!C802="","-",'Forward collapse simulation'!C802)</f>
        <v>-</v>
      </c>
      <c r="C792" s="85">
        <f>'Forward collapse simulation'!E802</f>
        <v>23.63</v>
      </c>
      <c r="D792" s="85">
        <f>'Forward collapse simulation'!F802</f>
        <v>-81.92</v>
      </c>
      <c r="E792" s="85">
        <f>'Forward collapse simulation'!D802</f>
        <v>0.745</v>
      </c>
      <c r="F792" s="85"/>
      <c r="G792" s="3" t="str">
        <f t="shared" si="549"/>
        <v>1.45</v>
      </c>
      <c r="H792" s="3" t="str">
        <f t="shared" si="550"/>
        <v>-</v>
      </c>
      <c r="I792" s="3">
        <f t="shared" si="551"/>
        <v>23.63</v>
      </c>
      <c r="J792" s="3">
        <f t="shared" si="552"/>
        <v>-81.92</v>
      </c>
      <c r="K792" s="3">
        <f t="shared" si="553"/>
        <v>0.67049999999999998</v>
      </c>
      <c r="L792" s="85"/>
      <c r="M792" s="3" t="str">
        <f t="shared" si="554"/>
        <v>1.45</v>
      </c>
      <c r="N792" s="3" t="str">
        <f t="shared" si="555"/>
        <v>-</v>
      </c>
      <c r="O792" s="3">
        <f t="shared" si="556"/>
        <v>23.63</v>
      </c>
      <c r="P792" s="3">
        <f t="shared" si="557"/>
        <v>-81.92</v>
      </c>
      <c r="Q792" s="3">
        <f t="shared" si="558"/>
        <v>0.59599999999999997</v>
      </c>
      <c r="R792" s="85"/>
      <c r="S792" s="3" t="str">
        <f t="shared" si="559"/>
        <v>1.45</v>
      </c>
      <c r="T792" s="3" t="str">
        <f t="shared" si="560"/>
        <v>-</v>
      </c>
      <c r="U792" s="3">
        <f t="shared" si="561"/>
        <v>23.63</v>
      </c>
      <c r="V792" s="3">
        <f t="shared" si="562"/>
        <v>-81.92</v>
      </c>
      <c r="W792" s="3">
        <f t="shared" si="563"/>
        <v>0.52149999999999996</v>
      </c>
      <c r="X792" s="85"/>
      <c r="Y792" s="3" t="str">
        <f t="shared" si="564"/>
        <v>1.45</v>
      </c>
      <c r="Z792" s="3" t="str">
        <f t="shared" si="565"/>
        <v>-</v>
      </c>
      <c r="AA792" s="3">
        <f t="shared" si="566"/>
        <v>23.63</v>
      </c>
      <c r="AB792" s="3">
        <f t="shared" si="567"/>
        <v>-81.92</v>
      </c>
      <c r="AC792" s="3">
        <f t="shared" si="568"/>
        <v>0.44700000000000001</v>
      </c>
      <c r="AD792" s="85"/>
      <c r="AE792" s="3" t="str">
        <f t="shared" si="569"/>
        <v>1.45</v>
      </c>
      <c r="AF792" s="3" t="str">
        <f t="shared" si="570"/>
        <v>-</v>
      </c>
      <c r="AG792" s="3">
        <f t="shared" si="571"/>
        <v>23.63</v>
      </c>
      <c r="AH792" s="3">
        <f t="shared" si="572"/>
        <v>-81.92</v>
      </c>
      <c r="AI792" s="3">
        <f t="shared" si="573"/>
        <v>0.3725</v>
      </c>
      <c r="AJ792" s="85"/>
      <c r="AK792" s="3" t="str">
        <f t="shared" si="574"/>
        <v>1.45</v>
      </c>
      <c r="AL792" s="3" t="str">
        <f t="shared" si="575"/>
        <v>-</v>
      </c>
      <c r="AM792" s="3">
        <f t="shared" si="576"/>
        <v>23.63</v>
      </c>
      <c r="AN792" s="3">
        <f t="shared" si="577"/>
        <v>-81.92</v>
      </c>
      <c r="AO792" s="3">
        <f t="shared" si="578"/>
        <v>0.29799999999999999</v>
      </c>
      <c r="AP792" s="85"/>
      <c r="AQ792" s="3" t="str">
        <f t="shared" si="579"/>
        <v>1.45</v>
      </c>
      <c r="AR792" s="3" t="str">
        <f t="shared" si="580"/>
        <v>-</v>
      </c>
      <c r="AS792" s="3">
        <f t="shared" si="581"/>
        <v>23.63</v>
      </c>
      <c r="AT792" s="3">
        <f t="shared" si="582"/>
        <v>-81.92</v>
      </c>
      <c r="AU792" s="3">
        <f t="shared" si="583"/>
        <v>0.2235</v>
      </c>
      <c r="AV792" s="85"/>
      <c r="AW792" s="3" t="str">
        <f t="shared" si="584"/>
        <v>1.45</v>
      </c>
      <c r="AX792" s="3" t="str">
        <f t="shared" si="585"/>
        <v>-</v>
      </c>
      <c r="AY792" s="3">
        <f t="shared" si="586"/>
        <v>23.63</v>
      </c>
      <c r="AZ792" s="3">
        <f t="shared" si="587"/>
        <v>-81.92</v>
      </c>
      <c r="BA792" s="3">
        <f t="shared" si="588"/>
        <v>0.14899999999999999</v>
      </c>
      <c r="BB792" s="85"/>
      <c r="BC792" s="3" t="str">
        <f t="shared" si="589"/>
        <v>1.45</v>
      </c>
      <c r="BD792" s="3" t="str">
        <f t="shared" si="590"/>
        <v>-</v>
      </c>
      <c r="BE792" s="3">
        <f t="shared" si="591"/>
        <v>23.63</v>
      </c>
      <c r="BF792" s="3">
        <f t="shared" si="592"/>
        <v>-81.92</v>
      </c>
      <c r="BG792" s="3">
        <f t="shared" si="593"/>
        <v>7.4499999999999997E-2</v>
      </c>
    </row>
    <row r="793" spans="1:59" x14ac:dyDescent="0.3">
      <c r="A793" s="1" t="str">
        <f>'Forward collapse simulation'!B803</f>
        <v>1.45</v>
      </c>
      <c r="B793" s="37" t="str">
        <f>IF('Forward collapse simulation'!C803="","-",'Forward collapse simulation'!C803)</f>
        <v>1.46</v>
      </c>
      <c r="C793" s="85">
        <f>'Forward collapse simulation'!E803</f>
        <v>83.52</v>
      </c>
      <c r="D793" s="85">
        <f>'Forward collapse simulation'!F803</f>
        <v>-1.7</v>
      </c>
      <c r="E793" s="85">
        <f>'Forward collapse simulation'!D803</f>
        <v>7.3339999999999996</v>
      </c>
      <c r="F793" s="85"/>
      <c r="G793" s="3" t="str">
        <f t="shared" si="549"/>
        <v>1.45</v>
      </c>
      <c r="H793" s="3" t="str">
        <f t="shared" si="550"/>
        <v>1.46</v>
      </c>
      <c r="I793" s="3">
        <f t="shared" si="551"/>
        <v>83.52</v>
      </c>
      <c r="J793" s="3">
        <f t="shared" si="552"/>
        <v>-1.7</v>
      </c>
      <c r="K793" s="3">
        <f t="shared" si="553"/>
        <v>7.3339999999999996</v>
      </c>
      <c r="L793" s="85"/>
      <c r="M793" s="3" t="str">
        <f t="shared" si="554"/>
        <v>1.45</v>
      </c>
      <c r="N793" s="3" t="str">
        <f t="shared" si="555"/>
        <v>1.46</v>
      </c>
      <c r="O793" s="3">
        <f t="shared" si="556"/>
        <v>83.52</v>
      </c>
      <c r="P793" s="3">
        <f t="shared" si="557"/>
        <v>-1.7</v>
      </c>
      <c r="Q793" s="3">
        <f t="shared" si="558"/>
        <v>7.3339999999999996</v>
      </c>
      <c r="R793" s="85"/>
      <c r="S793" s="3" t="str">
        <f t="shared" si="559"/>
        <v>1.45</v>
      </c>
      <c r="T793" s="3" t="str">
        <f t="shared" si="560"/>
        <v>1.46</v>
      </c>
      <c r="U793" s="3">
        <f t="shared" si="561"/>
        <v>83.52</v>
      </c>
      <c r="V793" s="3">
        <f t="shared" si="562"/>
        <v>-1.7</v>
      </c>
      <c r="W793" s="3">
        <f t="shared" si="563"/>
        <v>7.3339999999999996</v>
      </c>
      <c r="X793" s="85"/>
      <c r="Y793" s="3" t="str">
        <f t="shared" si="564"/>
        <v>1.45</v>
      </c>
      <c r="Z793" s="3" t="str">
        <f t="shared" si="565"/>
        <v>1.46</v>
      </c>
      <c r="AA793" s="3">
        <f t="shared" si="566"/>
        <v>83.52</v>
      </c>
      <c r="AB793" s="3">
        <f t="shared" si="567"/>
        <v>-1.7</v>
      </c>
      <c r="AC793" s="3">
        <f t="shared" si="568"/>
        <v>7.3339999999999996</v>
      </c>
      <c r="AD793" s="85"/>
      <c r="AE793" s="3" t="str">
        <f t="shared" si="569"/>
        <v>1.45</v>
      </c>
      <c r="AF793" s="3" t="str">
        <f t="shared" si="570"/>
        <v>1.46</v>
      </c>
      <c r="AG793" s="3">
        <f t="shared" si="571"/>
        <v>83.52</v>
      </c>
      <c r="AH793" s="3">
        <f t="shared" si="572"/>
        <v>-1.7</v>
      </c>
      <c r="AI793" s="3">
        <f t="shared" si="573"/>
        <v>7.3339999999999996</v>
      </c>
      <c r="AJ793" s="85"/>
      <c r="AK793" s="3" t="str">
        <f t="shared" si="574"/>
        <v>1.45</v>
      </c>
      <c r="AL793" s="3" t="str">
        <f t="shared" si="575"/>
        <v>1.46</v>
      </c>
      <c r="AM793" s="3">
        <f t="shared" si="576"/>
        <v>83.52</v>
      </c>
      <c r="AN793" s="3">
        <f t="shared" si="577"/>
        <v>-1.7</v>
      </c>
      <c r="AO793" s="3">
        <f t="shared" si="578"/>
        <v>7.3339999999999996</v>
      </c>
      <c r="AP793" s="85"/>
      <c r="AQ793" s="3" t="str">
        <f t="shared" si="579"/>
        <v>1.45</v>
      </c>
      <c r="AR793" s="3" t="str">
        <f t="shared" si="580"/>
        <v>1.46</v>
      </c>
      <c r="AS793" s="3">
        <f t="shared" si="581"/>
        <v>83.52</v>
      </c>
      <c r="AT793" s="3">
        <f t="shared" si="582"/>
        <v>-1.7</v>
      </c>
      <c r="AU793" s="3">
        <f t="shared" si="583"/>
        <v>7.3339999999999996</v>
      </c>
      <c r="AV793" s="85"/>
      <c r="AW793" s="3" t="str">
        <f t="shared" si="584"/>
        <v>1.45</v>
      </c>
      <c r="AX793" s="3" t="str">
        <f t="shared" si="585"/>
        <v>1.46</v>
      </c>
      <c r="AY793" s="3">
        <f t="shared" si="586"/>
        <v>83.52</v>
      </c>
      <c r="AZ793" s="3">
        <f t="shared" si="587"/>
        <v>-1.7</v>
      </c>
      <c r="BA793" s="3">
        <f t="shared" si="588"/>
        <v>7.3339999999999996</v>
      </c>
      <c r="BB793" s="85"/>
      <c r="BC793" s="3" t="str">
        <f t="shared" si="589"/>
        <v>1.45</v>
      </c>
      <c r="BD793" s="3" t="str">
        <f t="shared" si="590"/>
        <v>1.46</v>
      </c>
      <c r="BE793" s="3">
        <f t="shared" si="591"/>
        <v>83.52</v>
      </c>
      <c r="BF793" s="3">
        <f t="shared" si="592"/>
        <v>-1.7</v>
      </c>
      <c r="BG793" s="3">
        <f t="shared" si="593"/>
        <v>7.3339999999999996</v>
      </c>
    </row>
    <row r="794" spans="1:59" x14ac:dyDescent="0.3">
      <c r="A794" s="1" t="str">
        <f>'Forward collapse simulation'!B804</f>
        <v>1.46</v>
      </c>
      <c r="B794" s="37" t="str">
        <f>IF('Forward collapse simulation'!C804="","-",'Forward collapse simulation'!C804)</f>
        <v>-</v>
      </c>
      <c r="C794" s="85">
        <f>'Forward collapse simulation'!E804</f>
        <v>45.52</v>
      </c>
      <c r="D794" s="85">
        <f>'Forward collapse simulation'!F804</f>
        <v>-85.61</v>
      </c>
      <c r="E794" s="85">
        <f>'Forward collapse simulation'!D804</f>
        <v>1.026</v>
      </c>
      <c r="F794" s="85"/>
      <c r="G794" s="3" t="str">
        <f t="shared" si="549"/>
        <v>1.46</v>
      </c>
      <c r="H794" s="3" t="str">
        <f t="shared" si="550"/>
        <v>-</v>
      </c>
      <c r="I794" s="3">
        <f t="shared" si="551"/>
        <v>45.52</v>
      </c>
      <c r="J794" s="3">
        <f t="shared" si="552"/>
        <v>-85.61</v>
      </c>
      <c r="K794" s="3">
        <f t="shared" si="553"/>
        <v>0.9234</v>
      </c>
      <c r="L794" s="85"/>
      <c r="M794" s="3" t="str">
        <f t="shared" si="554"/>
        <v>1.46</v>
      </c>
      <c r="N794" s="3" t="str">
        <f t="shared" si="555"/>
        <v>-</v>
      </c>
      <c r="O794" s="3">
        <f t="shared" si="556"/>
        <v>45.52</v>
      </c>
      <c r="P794" s="3">
        <f t="shared" si="557"/>
        <v>-85.61</v>
      </c>
      <c r="Q794" s="3">
        <f t="shared" si="558"/>
        <v>0.82080000000000009</v>
      </c>
      <c r="R794" s="85"/>
      <c r="S794" s="3" t="str">
        <f t="shared" si="559"/>
        <v>1.46</v>
      </c>
      <c r="T794" s="3" t="str">
        <f t="shared" si="560"/>
        <v>-</v>
      </c>
      <c r="U794" s="3">
        <f t="shared" si="561"/>
        <v>45.52</v>
      </c>
      <c r="V794" s="3">
        <f t="shared" si="562"/>
        <v>-85.61</v>
      </c>
      <c r="W794" s="3">
        <f t="shared" si="563"/>
        <v>0.71819999999999995</v>
      </c>
      <c r="X794" s="85"/>
      <c r="Y794" s="3" t="str">
        <f t="shared" si="564"/>
        <v>1.46</v>
      </c>
      <c r="Z794" s="3" t="str">
        <f t="shared" si="565"/>
        <v>-</v>
      </c>
      <c r="AA794" s="3">
        <f t="shared" si="566"/>
        <v>45.52</v>
      </c>
      <c r="AB794" s="3">
        <f t="shared" si="567"/>
        <v>-85.61</v>
      </c>
      <c r="AC794" s="3">
        <f t="shared" si="568"/>
        <v>0.61560000000000004</v>
      </c>
      <c r="AD794" s="85"/>
      <c r="AE794" s="3" t="str">
        <f t="shared" si="569"/>
        <v>1.46</v>
      </c>
      <c r="AF794" s="3" t="str">
        <f t="shared" si="570"/>
        <v>-</v>
      </c>
      <c r="AG794" s="3">
        <f t="shared" si="571"/>
        <v>45.52</v>
      </c>
      <c r="AH794" s="3">
        <f t="shared" si="572"/>
        <v>-85.61</v>
      </c>
      <c r="AI794" s="3">
        <f t="shared" si="573"/>
        <v>0.51300000000000001</v>
      </c>
      <c r="AJ794" s="85"/>
      <c r="AK794" s="3" t="str">
        <f t="shared" si="574"/>
        <v>1.46</v>
      </c>
      <c r="AL794" s="3" t="str">
        <f t="shared" si="575"/>
        <v>-</v>
      </c>
      <c r="AM794" s="3">
        <f t="shared" si="576"/>
        <v>45.52</v>
      </c>
      <c r="AN794" s="3">
        <f t="shared" si="577"/>
        <v>-85.61</v>
      </c>
      <c r="AO794" s="3">
        <f t="shared" si="578"/>
        <v>0.41040000000000004</v>
      </c>
      <c r="AP794" s="85"/>
      <c r="AQ794" s="3" t="str">
        <f t="shared" si="579"/>
        <v>1.46</v>
      </c>
      <c r="AR794" s="3" t="str">
        <f t="shared" si="580"/>
        <v>-</v>
      </c>
      <c r="AS794" s="3">
        <f t="shared" si="581"/>
        <v>45.52</v>
      </c>
      <c r="AT794" s="3">
        <f t="shared" si="582"/>
        <v>-85.61</v>
      </c>
      <c r="AU794" s="3">
        <f t="shared" si="583"/>
        <v>0.30780000000000002</v>
      </c>
      <c r="AV794" s="85"/>
      <c r="AW794" s="3" t="str">
        <f t="shared" si="584"/>
        <v>1.46</v>
      </c>
      <c r="AX794" s="3" t="str">
        <f t="shared" si="585"/>
        <v>-</v>
      </c>
      <c r="AY794" s="3">
        <f t="shared" si="586"/>
        <v>45.52</v>
      </c>
      <c r="AZ794" s="3">
        <f t="shared" si="587"/>
        <v>-85.61</v>
      </c>
      <c r="BA794" s="3">
        <f t="shared" si="588"/>
        <v>0.20520000000000002</v>
      </c>
      <c r="BB794" s="85"/>
      <c r="BC794" s="3" t="str">
        <f t="shared" si="589"/>
        <v>1.46</v>
      </c>
      <c r="BD794" s="3" t="str">
        <f t="shared" si="590"/>
        <v>-</v>
      </c>
      <c r="BE794" s="3">
        <f t="shared" si="591"/>
        <v>45.52</v>
      </c>
      <c r="BF794" s="3">
        <f t="shared" si="592"/>
        <v>-85.61</v>
      </c>
      <c r="BG794" s="3">
        <f t="shared" si="593"/>
        <v>0.10260000000000001</v>
      </c>
    </row>
    <row r="795" spans="1:59" x14ac:dyDescent="0.3">
      <c r="A795" s="1" t="str">
        <f>'Forward collapse simulation'!B805</f>
        <v>1.46</v>
      </c>
      <c r="B795" s="37" t="str">
        <f>IF('Forward collapse simulation'!C805="","-",'Forward collapse simulation'!C805)</f>
        <v>-</v>
      </c>
      <c r="C795" s="85">
        <f>'Forward collapse simulation'!E805</f>
        <v>319.08</v>
      </c>
      <c r="D795" s="85">
        <f>'Forward collapse simulation'!F805</f>
        <v>-30.5</v>
      </c>
      <c r="E795" s="85">
        <f>'Forward collapse simulation'!D805</f>
        <v>2.27</v>
      </c>
      <c r="F795" s="85"/>
      <c r="G795" s="3" t="str">
        <f t="shared" si="549"/>
        <v>1.46</v>
      </c>
      <c r="H795" s="3" t="str">
        <f t="shared" si="550"/>
        <v>-</v>
      </c>
      <c r="I795" s="3">
        <f t="shared" si="551"/>
        <v>319.08</v>
      </c>
      <c r="J795" s="3">
        <f t="shared" si="552"/>
        <v>-30.5</v>
      </c>
      <c r="K795" s="3">
        <f t="shared" si="553"/>
        <v>2.0430000000000001</v>
      </c>
      <c r="L795" s="85"/>
      <c r="M795" s="3" t="str">
        <f t="shared" si="554"/>
        <v>1.46</v>
      </c>
      <c r="N795" s="3" t="str">
        <f t="shared" si="555"/>
        <v>-</v>
      </c>
      <c r="O795" s="3">
        <f t="shared" si="556"/>
        <v>319.08</v>
      </c>
      <c r="P795" s="3">
        <f t="shared" si="557"/>
        <v>-30.5</v>
      </c>
      <c r="Q795" s="3">
        <f t="shared" si="558"/>
        <v>1.8160000000000001</v>
      </c>
      <c r="R795" s="85"/>
      <c r="S795" s="3" t="str">
        <f t="shared" si="559"/>
        <v>1.46</v>
      </c>
      <c r="T795" s="3" t="str">
        <f t="shared" si="560"/>
        <v>-</v>
      </c>
      <c r="U795" s="3">
        <f t="shared" si="561"/>
        <v>319.08</v>
      </c>
      <c r="V795" s="3">
        <f t="shared" si="562"/>
        <v>-30.5</v>
      </c>
      <c r="W795" s="3">
        <f t="shared" si="563"/>
        <v>1.589</v>
      </c>
      <c r="X795" s="85"/>
      <c r="Y795" s="3" t="str">
        <f t="shared" si="564"/>
        <v>1.46</v>
      </c>
      <c r="Z795" s="3" t="str">
        <f t="shared" si="565"/>
        <v>-</v>
      </c>
      <c r="AA795" s="3">
        <f t="shared" si="566"/>
        <v>319.08</v>
      </c>
      <c r="AB795" s="3">
        <f t="shared" si="567"/>
        <v>-30.5</v>
      </c>
      <c r="AC795" s="3">
        <f t="shared" si="568"/>
        <v>1.3619999999999999</v>
      </c>
      <c r="AD795" s="85"/>
      <c r="AE795" s="3" t="str">
        <f t="shared" si="569"/>
        <v>1.46</v>
      </c>
      <c r="AF795" s="3" t="str">
        <f t="shared" si="570"/>
        <v>-</v>
      </c>
      <c r="AG795" s="3">
        <f t="shared" si="571"/>
        <v>319.08</v>
      </c>
      <c r="AH795" s="3">
        <f t="shared" si="572"/>
        <v>-30.5</v>
      </c>
      <c r="AI795" s="3">
        <f t="shared" si="573"/>
        <v>1.135</v>
      </c>
      <c r="AJ795" s="85"/>
      <c r="AK795" s="3" t="str">
        <f t="shared" si="574"/>
        <v>1.46</v>
      </c>
      <c r="AL795" s="3" t="str">
        <f t="shared" si="575"/>
        <v>-</v>
      </c>
      <c r="AM795" s="3">
        <f t="shared" si="576"/>
        <v>319.08</v>
      </c>
      <c r="AN795" s="3">
        <f t="shared" si="577"/>
        <v>-30.5</v>
      </c>
      <c r="AO795" s="3">
        <f t="shared" si="578"/>
        <v>0.90800000000000003</v>
      </c>
      <c r="AP795" s="85"/>
      <c r="AQ795" s="3" t="str">
        <f t="shared" si="579"/>
        <v>1.46</v>
      </c>
      <c r="AR795" s="3" t="str">
        <f t="shared" si="580"/>
        <v>-</v>
      </c>
      <c r="AS795" s="3">
        <f t="shared" si="581"/>
        <v>319.08</v>
      </c>
      <c r="AT795" s="3">
        <f t="shared" si="582"/>
        <v>-30.5</v>
      </c>
      <c r="AU795" s="3">
        <f t="shared" si="583"/>
        <v>0.68099999999999994</v>
      </c>
      <c r="AV795" s="85"/>
      <c r="AW795" s="3" t="str">
        <f t="shared" si="584"/>
        <v>1.46</v>
      </c>
      <c r="AX795" s="3" t="str">
        <f t="shared" si="585"/>
        <v>-</v>
      </c>
      <c r="AY795" s="3">
        <f t="shared" si="586"/>
        <v>319.08</v>
      </c>
      <c r="AZ795" s="3">
        <f t="shared" si="587"/>
        <v>-30.5</v>
      </c>
      <c r="BA795" s="3">
        <f t="shared" si="588"/>
        <v>0.45400000000000001</v>
      </c>
      <c r="BB795" s="85"/>
      <c r="BC795" s="3" t="str">
        <f t="shared" si="589"/>
        <v>1.46</v>
      </c>
      <c r="BD795" s="3" t="str">
        <f t="shared" si="590"/>
        <v>-</v>
      </c>
      <c r="BE795" s="3">
        <f t="shared" si="591"/>
        <v>319.08</v>
      </c>
      <c r="BF795" s="3">
        <f t="shared" si="592"/>
        <v>-30.5</v>
      </c>
      <c r="BG795" s="3">
        <f t="shared" si="593"/>
        <v>0.22700000000000001</v>
      </c>
    </row>
    <row r="796" spans="1:59" x14ac:dyDescent="0.3">
      <c r="A796" s="1" t="str">
        <f>'Forward collapse simulation'!B806</f>
        <v>1.46</v>
      </c>
      <c r="B796" s="37" t="str">
        <f>IF('Forward collapse simulation'!C806="","-",'Forward collapse simulation'!C806)</f>
        <v>-</v>
      </c>
      <c r="C796" s="85">
        <f>'Forward collapse simulation'!E806</f>
        <v>320.72000000000003</v>
      </c>
      <c r="D796" s="85">
        <f>'Forward collapse simulation'!F806</f>
        <v>-8.18</v>
      </c>
      <c r="E796" s="85">
        <f>'Forward collapse simulation'!D806</f>
        <v>2.1160000000000001</v>
      </c>
      <c r="F796" s="85"/>
      <c r="G796" s="3" t="str">
        <f t="shared" si="549"/>
        <v>1.46</v>
      </c>
      <c r="H796" s="3" t="str">
        <f t="shared" si="550"/>
        <v>-</v>
      </c>
      <c r="I796" s="3">
        <f t="shared" si="551"/>
        <v>320.72000000000003</v>
      </c>
      <c r="J796" s="3">
        <f t="shared" si="552"/>
        <v>-8.18</v>
      </c>
      <c r="K796" s="3">
        <f t="shared" si="553"/>
        <v>1.9044000000000001</v>
      </c>
      <c r="L796" s="85"/>
      <c r="M796" s="3" t="str">
        <f t="shared" si="554"/>
        <v>1.46</v>
      </c>
      <c r="N796" s="3" t="str">
        <f t="shared" si="555"/>
        <v>-</v>
      </c>
      <c r="O796" s="3">
        <f t="shared" si="556"/>
        <v>320.72000000000003</v>
      </c>
      <c r="P796" s="3">
        <f t="shared" si="557"/>
        <v>-8.18</v>
      </c>
      <c r="Q796" s="3">
        <f t="shared" si="558"/>
        <v>1.6928000000000001</v>
      </c>
      <c r="R796" s="85"/>
      <c r="S796" s="3" t="str">
        <f t="shared" si="559"/>
        <v>1.46</v>
      </c>
      <c r="T796" s="3" t="str">
        <f t="shared" si="560"/>
        <v>-</v>
      </c>
      <c r="U796" s="3">
        <f t="shared" si="561"/>
        <v>320.72000000000003</v>
      </c>
      <c r="V796" s="3">
        <f t="shared" si="562"/>
        <v>-8.18</v>
      </c>
      <c r="W796" s="3">
        <f t="shared" si="563"/>
        <v>1.4812000000000001</v>
      </c>
      <c r="X796" s="85"/>
      <c r="Y796" s="3" t="str">
        <f t="shared" si="564"/>
        <v>1.46</v>
      </c>
      <c r="Z796" s="3" t="str">
        <f t="shared" si="565"/>
        <v>-</v>
      </c>
      <c r="AA796" s="3">
        <f t="shared" si="566"/>
        <v>320.72000000000003</v>
      </c>
      <c r="AB796" s="3">
        <f t="shared" si="567"/>
        <v>-8.18</v>
      </c>
      <c r="AC796" s="3">
        <f t="shared" si="568"/>
        <v>1.2696000000000001</v>
      </c>
      <c r="AD796" s="85"/>
      <c r="AE796" s="3" t="str">
        <f t="shared" si="569"/>
        <v>1.46</v>
      </c>
      <c r="AF796" s="3" t="str">
        <f t="shared" si="570"/>
        <v>-</v>
      </c>
      <c r="AG796" s="3">
        <f t="shared" si="571"/>
        <v>320.72000000000003</v>
      </c>
      <c r="AH796" s="3">
        <f t="shared" si="572"/>
        <v>-8.18</v>
      </c>
      <c r="AI796" s="3">
        <f t="shared" si="573"/>
        <v>1.0580000000000001</v>
      </c>
      <c r="AJ796" s="85"/>
      <c r="AK796" s="3" t="str">
        <f t="shared" si="574"/>
        <v>1.46</v>
      </c>
      <c r="AL796" s="3" t="str">
        <f t="shared" si="575"/>
        <v>-</v>
      </c>
      <c r="AM796" s="3">
        <f t="shared" si="576"/>
        <v>320.72000000000003</v>
      </c>
      <c r="AN796" s="3">
        <f t="shared" si="577"/>
        <v>-8.18</v>
      </c>
      <c r="AO796" s="3">
        <f t="shared" si="578"/>
        <v>0.84640000000000004</v>
      </c>
      <c r="AP796" s="85"/>
      <c r="AQ796" s="3" t="str">
        <f t="shared" si="579"/>
        <v>1.46</v>
      </c>
      <c r="AR796" s="3" t="str">
        <f t="shared" si="580"/>
        <v>-</v>
      </c>
      <c r="AS796" s="3">
        <f t="shared" si="581"/>
        <v>320.72000000000003</v>
      </c>
      <c r="AT796" s="3">
        <f t="shared" si="582"/>
        <v>-8.18</v>
      </c>
      <c r="AU796" s="3">
        <f t="shared" si="583"/>
        <v>0.63480000000000003</v>
      </c>
      <c r="AV796" s="85"/>
      <c r="AW796" s="3" t="str">
        <f t="shared" si="584"/>
        <v>1.46</v>
      </c>
      <c r="AX796" s="3" t="str">
        <f t="shared" si="585"/>
        <v>-</v>
      </c>
      <c r="AY796" s="3">
        <f t="shared" si="586"/>
        <v>320.72000000000003</v>
      </c>
      <c r="AZ796" s="3">
        <f t="shared" si="587"/>
        <v>-8.18</v>
      </c>
      <c r="BA796" s="3">
        <f t="shared" si="588"/>
        <v>0.42320000000000002</v>
      </c>
      <c r="BB796" s="85"/>
      <c r="BC796" s="3" t="str">
        <f t="shared" si="589"/>
        <v>1.46</v>
      </c>
      <c r="BD796" s="3" t="str">
        <f t="shared" si="590"/>
        <v>-</v>
      </c>
      <c r="BE796" s="3">
        <f t="shared" si="591"/>
        <v>320.72000000000003</v>
      </c>
      <c r="BF796" s="3">
        <f t="shared" si="592"/>
        <v>-8.18</v>
      </c>
      <c r="BG796" s="3">
        <f t="shared" si="593"/>
        <v>0.21160000000000001</v>
      </c>
    </row>
    <row r="797" spans="1:59" x14ac:dyDescent="0.3">
      <c r="A797" s="1" t="str">
        <f>'Forward collapse simulation'!B807</f>
        <v>1.46</v>
      </c>
      <c r="B797" s="37" t="str">
        <f>IF('Forward collapse simulation'!C807="","-",'Forward collapse simulation'!C807)</f>
        <v>-</v>
      </c>
      <c r="C797" s="85">
        <f>'Forward collapse simulation'!E807</f>
        <v>327.25</v>
      </c>
      <c r="D797" s="85">
        <f>'Forward collapse simulation'!F807</f>
        <v>28.9</v>
      </c>
      <c r="E797" s="85">
        <f>'Forward collapse simulation'!D807</f>
        <v>2.0779999999999998</v>
      </c>
      <c r="F797" s="85"/>
      <c r="G797" s="3" t="str">
        <f t="shared" si="549"/>
        <v>1.46</v>
      </c>
      <c r="H797" s="3" t="str">
        <f t="shared" si="550"/>
        <v>-</v>
      </c>
      <c r="I797" s="3">
        <f t="shared" si="551"/>
        <v>327.25</v>
      </c>
      <c r="J797" s="3">
        <f t="shared" si="552"/>
        <v>28.9</v>
      </c>
      <c r="K797" s="3">
        <f t="shared" si="553"/>
        <v>1.8701999999999999</v>
      </c>
      <c r="L797" s="85"/>
      <c r="M797" s="3" t="str">
        <f t="shared" si="554"/>
        <v>1.46</v>
      </c>
      <c r="N797" s="3" t="str">
        <f t="shared" si="555"/>
        <v>-</v>
      </c>
      <c r="O797" s="3">
        <f t="shared" si="556"/>
        <v>327.25</v>
      </c>
      <c r="P797" s="3">
        <f t="shared" si="557"/>
        <v>28.9</v>
      </c>
      <c r="Q797" s="3">
        <f t="shared" si="558"/>
        <v>1.6623999999999999</v>
      </c>
      <c r="R797" s="85"/>
      <c r="S797" s="3" t="str">
        <f t="shared" si="559"/>
        <v>1.46</v>
      </c>
      <c r="T797" s="3" t="str">
        <f t="shared" si="560"/>
        <v>-</v>
      </c>
      <c r="U797" s="3">
        <f t="shared" si="561"/>
        <v>327.25</v>
      </c>
      <c r="V797" s="3">
        <f t="shared" si="562"/>
        <v>28.9</v>
      </c>
      <c r="W797" s="3">
        <f t="shared" si="563"/>
        <v>1.4545999999999999</v>
      </c>
      <c r="X797" s="85"/>
      <c r="Y797" s="3" t="str">
        <f t="shared" si="564"/>
        <v>1.46</v>
      </c>
      <c r="Z797" s="3" t="str">
        <f t="shared" si="565"/>
        <v>-</v>
      </c>
      <c r="AA797" s="3">
        <f t="shared" si="566"/>
        <v>327.25</v>
      </c>
      <c r="AB797" s="3">
        <f t="shared" si="567"/>
        <v>28.9</v>
      </c>
      <c r="AC797" s="3">
        <f t="shared" si="568"/>
        <v>1.2467999999999999</v>
      </c>
      <c r="AD797" s="85"/>
      <c r="AE797" s="3" t="str">
        <f t="shared" si="569"/>
        <v>1.46</v>
      </c>
      <c r="AF797" s="3" t="str">
        <f t="shared" si="570"/>
        <v>-</v>
      </c>
      <c r="AG797" s="3">
        <f t="shared" si="571"/>
        <v>327.25</v>
      </c>
      <c r="AH797" s="3">
        <f t="shared" si="572"/>
        <v>28.9</v>
      </c>
      <c r="AI797" s="3">
        <f t="shared" si="573"/>
        <v>1.0389999999999999</v>
      </c>
      <c r="AJ797" s="85"/>
      <c r="AK797" s="3" t="str">
        <f t="shared" si="574"/>
        <v>1.46</v>
      </c>
      <c r="AL797" s="3" t="str">
        <f t="shared" si="575"/>
        <v>-</v>
      </c>
      <c r="AM797" s="3">
        <f t="shared" si="576"/>
        <v>327.25</v>
      </c>
      <c r="AN797" s="3">
        <f t="shared" si="577"/>
        <v>28.9</v>
      </c>
      <c r="AO797" s="3">
        <f t="shared" si="578"/>
        <v>0.83119999999999994</v>
      </c>
      <c r="AP797" s="85"/>
      <c r="AQ797" s="3" t="str">
        <f t="shared" si="579"/>
        <v>1.46</v>
      </c>
      <c r="AR797" s="3" t="str">
        <f t="shared" si="580"/>
        <v>-</v>
      </c>
      <c r="AS797" s="3">
        <f t="shared" si="581"/>
        <v>327.25</v>
      </c>
      <c r="AT797" s="3">
        <f t="shared" si="582"/>
        <v>28.9</v>
      </c>
      <c r="AU797" s="3">
        <f t="shared" si="583"/>
        <v>0.62339999999999995</v>
      </c>
      <c r="AV797" s="85"/>
      <c r="AW797" s="3" t="str">
        <f t="shared" si="584"/>
        <v>1.46</v>
      </c>
      <c r="AX797" s="3" t="str">
        <f t="shared" si="585"/>
        <v>-</v>
      </c>
      <c r="AY797" s="3">
        <f t="shared" si="586"/>
        <v>327.25</v>
      </c>
      <c r="AZ797" s="3">
        <f t="shared" si="587"/>
        <v>28.9</v>
      </c>
      <c r="BA797" s="3">
        <f t="shared" si="588"/>
        <v>0.41559999999999997</v>
      </c>
      <c r="BB797" s="85"/>
      <c r="BC797" s="3" t="str">
        <f t="shared" si="589"/>
        <v>1.46</v>
      </c>
      <c r="BD797" s="3" t="str">
        <f t="shared" si="590"/>
        <v>-</v>
      </c>
      <c r="BE797" s="3">
        <f t="shared" si="591"/>
        <v>327.25</v>
      </c>
      <c r="BF797" s="3">
        <f t="shared" si="592"/>
        <v>28.9</v>
      </c>
      <c r="BG797" s="3">
        <f t="shared" si="593"/>
        <v>0.20779999999999998</v>
      </c>
    </row>
    <row r="798" spans="1:59" x14ac:dyDescent="0.3">
      <c r="A798" s="1" t="str">
        <f>'Forward collapse simulation'!B808</f>
        <v>1.46</v>
      </c>
      <c r="B798" s="37" t="str">
        <f>IF('Forward collapse simulation'!C808="","-",'Forward collapse simulation'!C808)</f>
        <v>-</v>
      </c>
      <c r="C798" s="85">
        <f>'Forward collapse simulation'!E808</f>
        <v>328.76</v>
      </c>
      <c r="D798" s="85">
        <f>'Forward collapse simulation'!F808</f>
        <v>45.77</v>
      </c>
      <c r="E798" s="85">
        <f>'Forward collapse simulation'!D808</f>
        <v>2.181</v>
      </c>
      <c r="F798" s="85"/>
      <c r="G798" s="3" t="str">
        <f t="shared" si="549"/>
        <v>1.46</v>
      </c>
      <c r="H798" s="3" t="str">
        <f t="shared" si="550"/>
        <v>-</v>
      </c>
      <c r="I798" s="3">
        <f t="shared" si="551"/>
        <v>328.76</v>
      </c>
      <c r="J798" s="3">
        <f t="shared" si="552"/>
        <v>45.77</v>
      </c>
      <c r="K798" s="3">
        <f t="shared" si="553"/>
        <v>1.9629000000000001</v>
      </c>
      <c r="L798" s="85"/>
      <c r="M798" s="3" t="str">
        <f t="shared" si="554"/>
        <v>1.46</v>
      </c>
      <c r="N798" s="3" t="str">
        <f t="shared" si="555"/>
        <v>-</v>
      </c>
      <c r="O798" s="3">
        <f t="shared" si="556"/>
        <v>328.76</v>
      </c>
      <c r="P798" s="3">
        <f t="shared" si="557"/>
        <v>45.77</v>
      </c>
      <c r="Q798" s="3">
        <f t="shared" si="558"/>
        <v>1.7448000000000001</v>
      </c>
      <c r="R798" s="85"/>
      <c r="S798" s="3" t="str">
        <f t="shared" si="559"/>
        <v>1.46</v>
      </c>
      <c r="T798" s="3" t="str">
        <f t="shared" si="560"/>
        <v>-</v>
      </c>
      <c r="U798" s="3">
        <f t="shared" si="561"/>
        <v>328.76</v>
      </c>
      <c r="V798" s="3">
        <f t="shared" si="562"/>
        <v>45.77</v>
      </c>
      <c r="W798" s="3">
        <f t="shared" si="563"/>
        <v>1.5266999999999999</v>
      </c>
      <c r="X798" s="85"/>
      <c r="Y798" s="3" t="str">
        <f t="shared" si="564"/>
        <v>1.46</v>
      </c>
      <c r="Z798" s="3" t="str">
        <f t="shared" si="565"/>
        <v>-</v>
      </c>
      <c r="AA798" s="3">
        <f t="shared" si="566"/>
        <v>328.76</v>
      </c>
      <c r="AB798" s="3">
        <f t="shared" si="567"/>
        <v>45.77</v>
      </c>
      <c r="AC798" s="3">
        <f t="shared" si="568"/>
        <v>1.3086</v>
      </c>
      <c r="AD798" s="85"/>
      <c r="AE798" s="3" t="str">
        <f t="shared" si="569"/>
        <v>1.46</v>
      </c>
      <c r="AF798" s="3" t="str">
        <f t="shared" si="570"/>
        <v>-</v>
      </c>
      <c r="AG798" s="3">
        <f t="shared" si="571"/>
        <v>328.76</v>
      </c>
      <c r="AH798" s="3">
        <f t="shared" si="572"/>
        <v>45.77</v>
      </c>
      <c r="AI798" s="3">
        <f t="shared" si="573"/>
        <v>1.0905</v>
      </c>
      <c r="AJ798" s="85"/>
      <c r="AK798" s="3" t="str">
        <f t="shared" si="574"/>
        <v>1.46</v>
      </c>
      <c r="AL798" s="3" t="str">
        <f t="shared" si="575"/>
        <v>-</v>
      </c>
      <c r="AM798" s="3">
        <f t="shared" si="576"/>
        <v>328.76</v>
      </c>
      <c r="AN798" s="3">
        <f t="shared" si="577"/>
        <v>45.77</v>
      </c>
      <c r="AO798" s="3">
        <f t="shared" si="578"/>
        <v>0.87240000000000006</v>
      </c>
      <c r="AP798" s="85"/>
      <c r="AQ798" s="3" t="str">
        <f t="shared" si="579"/>
        <v>1.46</v>
      </c>
      <c r="AR798" s="3" t="str">
        <f t="shared" si="580"/>
        <v>-</v>
      </c>
      <c r="AS798" s="3">
        <f t="shared" si="581"/>
        <v>328.76</v>
      </c>
      <c r="AT798" s="3">
        <f t="shared" si="582"/>
        <v>45.77</v>
      </c>
      <c r="AU798" s="3">
        <f t="shared" si="583"/>
        <v>0.65429999999999999</v>
      </c>
      <c r="AV798" s="85"/>
      <c r="AW798" s="3" t="str">
        <f t="shared" si="584"/>
        <v>1.46</v>
      </c>
      <c r="AX798" s="3" t="str">
        <f t="shared" si="585"/>
        <v>-</v>
      </c>
      <c r="AY798" s="3">
        <f t="shared" si="586"/>
        <v>328.76</v>
      </c>
      <c r="AZ798" s="3">
        <f t="shared" si="587"/>
        <v>45.77</v>
      </c>
      <c r="BA798" s="3">
        <f t="shared" si="588"/>
        <v>0.43620000000000003</v>
      </c>
      <c r="BB798" s="85"/>
      <c r="BC798" s="3" t="str">
        <f t="shared" si="589"/>
        <v>1.46</v>
      </c>
      <c r="BD798" s="3" t="str">
        <f t="shared" si="590"/>
        <v>-</v>
      </c>
      <c r="BE798" s="3">
        <f t="shared" si="591"/>
        <v>328.76</v>
      </c>
      <c r="BF798" s="3">
        <f t="shared" si="592"/>
        <v>45.77</v>
      </c>
      <c r="BG798" s="3">
        <f t="shared" si="593"/>
        <v>0.21810000000000002</v>
      </c>
    </row>
    <row r="799" spans="1:59" x14ac:dyDescent="0.3">
      <c r="A799" s="1" t="str">
        <f>'Forward collapse simulation'!B809</f>
        <v>1.46</v>
      </c>
      <c r="B799" s="37" t="str">
        <f>IF('Forward collapse simulation'!C809="","-",'Forward collapse simulation'!C809)</f>
        <v>-</v>
      </c>
      <c r="C799" s="85">
        <f>'Forward collapse simulation'!E809</f>
        <v>328.1</v>
      </c>
      <c r="D799" s="85">
        <f>'Forward collapse simulation'!F809</f>
        <v>66.459999999999994</v>
      </c>
      <c r="E799" s="85">
        <f>'Forward collapse simulation'!D809</f>
        <v>3.9380000000000002</v>
      </c>
      <c r="F799" s="85"/>
      <c r="G799" s="3" t="str">
        <f t="shared" si="549"/>
        <v>1.46</v>
      </c>
      <c r="H799" s="3" t="str">
        <f t="shared" si="550"/>
        <v>-</v>
      </c>
      <c r="I799" s="3">
        <f t="shared" si="551"/>
        <v>328.1</v>
      </c>
      <c r="J799" s="3">
        <f t="shared" si="552"/>
        <v>66.459999999999994</v>
      </c>
      <c r="K799" s="3">
        <f t="shared" si="553"/>
        <v>3.5442</v>
      </c>
      <c r="L799" s="85"/>
      <c r="M799" s="3" t="str">
        <f t="shared" si="554"/>
        <v>1.46</v>
      </c>
      <c r="N799" s="3" t="str">
        <f t="shared" si="555"/>
        <v>-</v>
      </c>
      <c r="O799" s="3">
        <f t="shared" si="556"/>
        <v>328.1</v>
      </c>
      <c r="P799" s="3">
        <f t="shared" si="557"/>
        <v>66.459999999999994</v>
      </c>
      <c r="Q799" s="3">
        <f t="shared" si="558"/>
        <v>3.1504000000000003</v>
      </c>
      <c r="R799" s="85"/>
      <c r="S799" s="3" t="str">
        <f t="shared" si="559"/>
        <v>1.46</v>
      </c>
      <c r="T799" s="3" t="str">
        <f t="shared" si="560"/>
        <v>-</v>
      </c>
      <c r="U799" s="3">
        <f t="shared" si="561"/>
        <v>328.1</v>
      </c>
      <c r="V799" s="3">
        <f t="shared" si="562"/>
        <v>66.459999999999994</v>
      </c>
      <c r="W799" s="3">
        <f t="shared" si="563"/>
        <v>2.7566000000000002</v>
      </c>
      <c r="X799" s="85"/>
      <c r="Y799" s="3" t="str">
        <f t="shared" si="564"/>
        <v>1.46</v>
      </c>
      <c r="Z799" s="3" t="str">
        <f t="shared" si="565"/>
        <v>-</v>
      </c>
      <c r="AA799" s="3">
        <f t="shared" si="566"/>
        <v>328.1</v>
      </c>
      <c r="AB799" s="3">
        <f t="shared" si="567"/>
        <v>66.459999999999994</v>
      </c>
      <c r="AC799" s="3">
        <f t="shared" si="568"/>
        <v>2.3628</v>
      </c>
      <c r="AD799" s="85"/>
      <c r="AE799" s="3" t="str">
        <f t="shared" si="569"/>
        <v>1.46</v>
      </c>
      <c r="AF799" s="3" t="str">
        <f t="shared" si="570"/>
        <v>-</v>
      </c>
      <c r="AG799" s="3">
        <f t="shared" si="571"/>
        <v>328.1</v>
      </c>
      <c r="AH799" s="3">
        <f t="shared" si="572"/>
        <v>66.459999999999994</v>
      </c>
      <c r="AI799" s="3">
        <f t="shared" si="573"/>
        <v>1.9690000000000001</v>
      </c>
      <c r="AJ799" s="85"/>
      <c r="AK799" s="3" t="str">
        <f t="shared" si="574"/>
        <v>1.46</v>
      </c>
      <c r="AL799" s="3" t="str">
        <f t="shared" si="575"/>
        <v>-</v>
      </c>
      <c r="AM799" s="3">
        <f t="shared" si="576"/>
        <v>328.1</v>
      </c>
      <c r="AN799" s="3">
        <f t="shared" si="577"/>
        <v>66.459999999999994</v>
      </c>
      <c r="AO799" s="3">
        <f t="shared" si="578"/>
        <v>1.5752000000000002</v>
      </c>
      <c r="AP799" s="85"/>
      <c r="AQ799" s="3" t="str">
        <f t="shared" si="579"/>
        <v>1.46</v>
      </c>
      <c r="AR799" s="3" t="str">
        <f t="shared" si="580"/>
        <v>-</v>
      </c>
      <c r="AS799" s="3">
        <f t="shared" si="581"/>
        <v>328.1</v>
      </c>
      <c r="AT799" s="3">
        <f t="shared" si="582"/>
        <v>66.459999999999994</v>
      </c>
      <c r="AU799" s="3">
        <f t="shared" si="583"/>
        <v>1.1814</v>
      </c>
      <c r="AV799" s="85"/>
      <c r="AW799" s="3" t="str">
        <f t="shared" si="584"/>
        <v>1.46</v>
      </c>
      <c r="AX799" s="3" t="str">
        <f t="shared" si="585"/>
        <v>-</v>
      </c>
      <c r="AY799" s="3">
        <f t="shared" si="586"/>
        <v>328.1</v>
      </c>
      <c r="AZ799" s="3">
        <f t="shared" si="587"/>
        <v>66.459999999999994</v>
      </c>
      <c r="BA799" s="3">
        <f t="shared" si="588"/>
        <v>0.78760000000000008</v>
      </c>
      <c r="BB799" s="85"/>
      <c r="BC799" s="3" t="str">
        <f t="shared" si="589"/>
        <v>1.46</v>
      </c>
      <c r="BD799" s="3" t="str">
        <f t="shared" si="590"/>
        <v>-</v>
      </c>
      <c r="BE799" s="3">
        <f t="shared" si="591"/>
        <v>328.1</v>
      </c>
      <c r="BF799" s="3">
        <f t="shared" si="592"/>
        <v>66.459999999999994</v>
      </c>
      <c r="BG799" s="3">
        <f t="shared" si="593"/>
        <v>0.39380000000000004</v>
      </c>
    </row>
    <row r="800" spans="1:59" x14ac:dyDescent="0.3">
      <c r="A800" s="1" t="str">
        <f>'Forward collapse simulation'!B810</f>
        <v>1.46</v>
      </c>
      <c r="B800" s="37" t="str">
        <f>IF('Forward collapse simulation'!C810="","-",'Forward collapse simulation'!C810)</f>
        <v>-</v>
      </c>
      <c r="C800" s="85">
        <f>'Forward collapse simulation'!E810</f>
        <v>331.52</v>
      </c>
      <c r="D800" s="85">
        <f>'Forward collapse simulation'!F810</f>
        <v>76.930000000000007</v>
      </c>
      <c r="E800" s="85">
        <f>'Forward collapse simulation'!D810</f>
        <v>5.5739999999999998</v>
      </c>
      <c r="F800" s="85"/>
      <c r="G800" s="3" t="str">
        <f t="shared" si="549"/>
        <v>1.46</v>
      </c>
      <c r="H800" s="3" t="str">
        <f t="shared" si="550"/>
        <v>-</v>
      </c>
      <c r="I800" s="3">
        <f t="shared" si="551"/>
        <v>331.52</v>
      </c>
      <c r="J800" s="3">
        <f t="shared" si="552"/>
        <v>76.930000000000007</v>
      </c>
      <c r="K800" s="3">
        <f t="shared" si="553"/>
        <v>5.0166000000000004</v>
      </c>
      <c r="L800" s="85"/>
      <c r="M800" s="3" t="str">
        <f t="shared" si="554"/>
        <v>1.46</v>
      </c>
      <c r="N800" s="3" t="str">
        <f t="shared" si="555"/>
        <v>-</v>
      </c>
      <c r="O800" s="3">
        <f t="shared" si="556"/>
        <v>331.52</v>
      </c>
      <c r="P800" s="3">
        <f t="shared" si="557"/>
        <v>76.930000000000007</v>
      </c>
      <c r="Q800" s="3">
        <f t="shared" si="558"/>
        <v>4.4592000000000001</v>
      </c>
      <c r="R800" s="85"/>
      <c r="S800" s="3" t="str">
        <f t="shared" si="559"/>
        <v>1.46</v>
      </c>
      <c r="T800" s="3" t="str">
        <f t="shared" si="560"/>
        <v>-</v>
      </c>
      <c r="U800" s="3">
        <f t="shared" si="561"/>
        <v>331.52</v>
      </c>
      <c r="V800" s="3">
        <f t="shared" si="562"/>
        <v>76.930000000000007</v>
      </c>
      <c r="W800" s="3">
        <f t="shared" si="563"/>
        <v>3.9017999999999997</v>
      </c>
      <c r="X800" s="85"/>
      <c r="Y800" s="3" t="str">
        <f t="shared" si="564"/>
        <v>1.46</v>
      </c>
      <c r="Z800" s="3" t="str">
        <f t="shared" si="565"/>
        <v>-</v>
      </c>
      <c r="AA800" s="3">
        <f t="shared" si="566"/>
        <v>331.52</v>
      </c>
      <c r="AB800" s="3">
        <f t="shared" si="567"/>
        <v>76.930000000000007</v>
      </c>
      <c r="AC800" s="3">
        <f t="shared" si="568"/>
        <v>3.3443999999999998</v>
      </c>
      <c r="AD800" s="85"/>
      <c r="AE800" s="3" t="str">
        <f t="shared" si="569"/>
        <v>1.46</v>
      </c>
      <c r="AF800" s="3" t="str">
        <f t="shared" si="570"/>
        <v>-</v>
      </c>
      <c r="AG800" s="3">
        <f t="shared" si="571"/>
        <v>331.52</v>
      </c>
      <c r="AH800" s="3">
        <f t="shared" si="572"/>
        <v>76.930000000000007</v>
      </c>
      <c r="AI800" s="3">
        <f t="shared" si="573"/>
        <v>2.7869999999999999</v>
      </c>
      <c r="AJ800" s="85"/>
      <c r="AK800" s="3" t="str">
        <f t="shared" si="574"/>
        <v>1.46</v>
      </c>
      <c r="AL800" s="3" t="str">
        <f t="shared" si="575"/>
        <v>-</v>
      </c>
      <c r="AM800" s="3">
        <f t="shared" si="576"/>
        <v>331.52</v>
      </c>
      <c r="AN800" s="3">
        <f t="shared" si="577"/>
        <v>76.930000000000007</v>
      </c>
      <c r="AO800" s="3">
        <f t="shared" si="578"/>
        <v>2.2296</v>
      </c>
      <c r="AP800" s="85"/>
      <c r="AQ800" s="3" t="str">
        <f t="shared" si="579"/>
        <v>1.46</v>
      </c>
      <c r="AR800" s="3" t="str">
        <f t="shared" si="580"/>
        <v>-</v>
      </c>
      <c r="AS800" s="3">
        <f t="shared" si="581"/>
        <v>331.52</v>
      </c>
      <c r="AT800" s="3">
        <f t="shared" si="582"/>
        <v>76.930000000000007</v>
      </c>
      <c r="AU800" s="3">
        <f t="shared" si="583"/>
        <v>1.6721999999999999</v>
      </c>
      <c r="AV800" s="85"/>
      <c r="AW800" s="3" t="str">
        <f t="shared" si="584"/>
        <v>1.46</v>
      </c>
      <c r="AX800" s="3" t="str">
        <f t="shared" si="585"/>
        <v>-</v>
      </c>
      <c r="AY800" s="3">
        <f t="shared" si="586"/>
        <v>331.52</v>
      </c>
      <c r="AZ800" s="3">
        <f t="shared" si="587"/>
        <v>76.930000000000007</v>
      </c>
      <c r="BA800" s="3">
        <f t="shared" si="588"/>
        <v>1.1148</v>
      </c>
      <c r="BB800" s="85"/>
      <c r="BC800" s="3" t="str">
        <f t="shared" si="589"/>
        <v>1.46</v>
      </c>
      <c r="BD800" s="3" t="str">
        <f t="shared" si="590"/>
        <v>-</v>
      </c>
      <c r="BE800" s="3">
        <f t="shared" si="591"/>
        <v>331.52</v>
      </c>
      <c r="BF800" s="3">
        <f t="shared" si="592"/>
        <v>76.930000000000007</v>
      </c>
      <c r="BG800" s="3">
        <f t="shared" si="593"/>
        <v>0.55740000000000001</v>
      </c>
    </row>
    <row r="801" spans="1:59" x14ac:dyDescent="0.3">
      <c r="A801" s="1" t="str">
        <f>'Forward collapse simulation'!B811</f>
        <v>1.46</v>
      </c>
      <c r="B801" s="37" t="str">
        <f>IF('Forward collapse simulation'!C811="","-",'Forward collapse simulation'!C811)</f>
        <v>-</v>
      </c>
      <c r="C801" s="85">
        <f>'Forward collapse simulation'!E811</f>
        <v>348.93</v>
      </c>
      <c r="D801" s="85">
        <f>'Forward collapse simulation'!F811</f>
        <v>82.6</v>
      </c>
      <c r="E801" s="85">
        <f>'Forward collapse simulation'!D811</f>
        <v>5.4550000000000001</v>
      </c>
      <c r="F801" s="85"/>
      <c r="G801" s="3" t="str">
        <f t="shared" si="549"/>
        <v>1.46</v>
      </c>
      <c r="H801" s="3" t="str">
        <f t="shared" si="550"/>
        <v>-</v>
      </c>
      <c r="I801" s="3">
        <f t="shared" si="551"/>
        <v>348.93</v>
      </c>
      <c r="J801" s="3">
        <f t="shared" si="552"/>
        <v>82.6</v>
      </c>
      <c r="K801" s="3">
        <f t="shared" si="553"/>
        <v>4.9095000000000004</v>
      </c>
      <c r="L801" s="85"/>
      <c r="M801" s="3" t="str">
        <f t="shared" si="554"/>
        <v>1.46</v>
      </c>
      <c r="N801" s="3" t="str">
        <f t="shared" si="555"/>
        <v>-</v>
      </c>
      <c r="O801" s="3">
        <f t="shared" si="556"/>
        <v>348.93</v>
      </c>
      <c r="P801" s="3">
        <f t="shared" si="557"/>
        <v>82.6</v>
      </c>
      <c r="Q801" s="3">
        <f t="shared" si="558"/>
        <v>4.3639999999999999</v>
      </c>
      <c r="R801" s="85"/>
      <c r="S801" s="3" t="str">
        <f t="shared" si="559"/>
        <v>1.46</v>
      </c>
      <c r="T801" s="3" t="str">
        <f t="shared" si="560"/>
        <v>-</v>
      </c>
      <c r="U801" s="3">
        <f t="shared" si="561"/>
        <v>348.93</v>
      </c>
      <c r="V801" s="3">
        <f t="shared" si="562"/>
        <v>82.6</v>
      </c>
      <c r="W801" s="3">
        <f t="shared" si="563"/>
        <v>3.8184999999999998</v>
      </c>
      <c r="X801" s="85"/>
      <c r="Y801" s="3" t="str">
        <f t="shared" si="564"/>
        <v>1.46</v>
      </c>
      <c r="Z801" s="3" t="str">
        <f t="shared" si="565"/>
        <v>-</v>
      </c>
      <c r="AA801" s="3">
        <f t="shared" si="566"/>
        <v>348.93</v>
      </c>
      <c r="AB801" s="3">
        <f t="shared" si="567"/>
        <v>82.6</v>
      </c>
      <c r="AC801" s="3">
        <f t="shared" si="568"/>
        <v>3.2730000000000001</v>
      </c>
      <c r="AD801" s="85"/>
      <c r="AE801" s="3" t="str">
        <f t="shared" si="569"/>
        <v>1.46</v>
      </c>
      <c r="AF801" s="3" t="str">
        <f t="shared" si="570"/>
        <v>-</v>
      </c>
      <c r="AG801" s="3">
        <f t="shared" si="571"/>
        <v>348.93</v>
      </c>
      <c r="AH801" s="3">
        <f t="shared" si="572"/>
        <v>82.6</v>
      </c>
      <c r="AI801" s="3">
        <f t="shared" si="573"/>
        <v>2.7275</v>
      </c>
      <c r="AJ801" s="85"/>
      <c r="AK801" s="3" t="str">
        <f t="shared" si="574"/>
        <v>1.46</v>
      </c>
      <c r="AL801" s="3" t="str">
        <f t="shared" si="575"/>
        <v>-</v>
      </c>
      <c r="AM801" s="3">
        <f t="shared" si="576"/>
        <v>348.93</v>
      </c>
      <c r="AN801" s="3">
        <f t="shared" si="577"/>
        <v>82.6</v>
      </c>
      <c r="AO801" s="3">
        <f t="shared" si="578"/>
        <v>2.1819999999999999</v>
      </c>
      <c r="AP801" s="85"/>
      <c r="AQ801" s="3" t="str">
        <f t="shared" si="579"/>
        <v>1.46</v>
      </c>
      <c r="AR801" s="3" t="str">
        <f t="shared" si="580"/>
        <v>-</v>
      </c>
      <c r="AS801" s="3">
        <f t="shared" si="581"/>
        <v>348.93</v>
      </c>
      <c r="AT801" s="3">
        <f t="shared" si="582"/>
        <v>82.6</v>
      </c>
      <c r="AU801" s="3">
        <f t="shared" si="583"/>
        <v>1.6365000000000001</v>
      </c>
      <c r="AV801" s="85"/>
      <c r="AW801" s="3" t="str">
        <f t="shared" si="584"/>
        <v>1.46</v>
      </c>
      <c r="AX801" s="3" t="str">
        <f t="shared" si="585"/>
        <v>-</v>
      </c>
      <c r="AY801" s="3">
        <f t="shared" si="586"/>
        <v>348.93</v>
      </c>
      <c r="AZ801" s="3">
        <f t="shared" si="587"/>
        <v>82.6</v>
      </c>
      <c r="BA801" s="3">
        <f t="shared" si="588"/>
        <v>1.091</v>
      </c>
      <c r="BB801" s="85"/>
      <c r="BC801" s="3" t="str">
        <f t="shared" si="589"/>
        <v>1.46</v>
      </c>
      <c r="BD801" s="3" t="str">
        <f t="shared" si="590"/>
        <v>-</v>
      </c>
      <c r="BE801" s="3">
        <f t="shared" si="591"/>
        <v>348.93</v>
      </c>
      <c r="BF801" s="3">
        <f t="shared" si="592"/>
        <v>82.6</v>
      </c>
      <c r="BG801" s="3">
        <f t="shared" si="593"/>
        <v>0.54549999999999998</v>
      </c>
    </row>
    <row r="802" spans="1:59" x14ac:dyDescent="0.3">
      <c r="A802" s="1" t="str">
        <f>'Forward collapse simulation'!B812</f>
        <v>1.46</v>
      </c>
      <c r="B802" s="37" t="str">
        <f>IF('Forward collapse simulation'!C812="","-",'Forward collapse simulation'!C812)</f>
        <v>-</v>
      </c>
      <c r="C802" s="85">
        <f>'Forward collapse simulation'!E812</f>
        <v>17.46</v>
      </c>
      <c r="D802" s="85">
        <f>'Forward collapse simulation'!F812</f>
        <v>87.06</v>
      </c>
      <c r="E802" s="85">
        <f>'Forward collapse simulation'!D812</f>
        <v>5.4619999999999997</v>
      </c>
      <c r="F802" s="85"/>
      <c r="G802" s="3" t="str">
        <f t="shared" si="549"/>
        <v>1.46</v>
      </c>
      <c r="H802" s="3" t="str">
        <f t="shared" si="550"/>
        <v>-</v>
      </c>
      <c r="I802" s="3">
        <f t="shared" si="551"/>
        <v>17.46</v>
      </c>
      <c r="J802" s="3">
        <f t="shared" si="552"/>
        <v>87.06</v>
      </c>
      <c r="K802" s="3">
        <f t="shared" si="553"/>
        <v>4.9157999999999999</v>
      </c>
      <c r="L802" s="85"/>
      <c r="M802" s="3" t="str">
        <f t="shared" si="554"/>
        <v>1.46</v>
      </c>
      <c r="N802" s="3" t="str">
        <f t="shared" si="555"/>
        <v>-</v>
      </c>
      <c r="O802" s="3">
        <f t="shared" si="556"/>
        <v>17.46</v>
      </c>
      <c r="P802" s="3">
        <f t="shared" si="557"/>
        <v>87.06</v>
      </c>
      <c r="Q802" s="3">
        <f t="shared" si="558"/>
        <v>4.3696000000000002</v>
      </c>
      <c r="R802" s="85"/>
      <c r="S802" s="3" t="str">
        <f t="shared" si="559"/>
        <v>1.46</v>
      </c>
      <c r="T802" s="3" t="str">
        <f t="shared" si="560"/>
        <v>-</v>
      </c>
      <c r="U802" s="3">
        <f t="shared" si="561"/>
        <v>17.46</v>
      </c>
      <c r="V802" s="3">
        <f t="shared" si="562"/>
        <v>87.06</v>
      </c>
      <c r="W802" s="3">
        <f t="shared" si="563"/>
        <v>3.8233999999999995</v>
      </c>
      <c r="X802" s="85"/>
      <c r="Y802" s="3" t="str">
        <f t="shared" si="564"/>
        <v>1.46</v>
      </c>
      <c r="Z802" s="3" t="str">
        <f t="shared" si="565"/>
        <v>-</v>
      </c>
      <c r="AA802" s="3">
        <f t="shared" si="566"/>
        <v>17.46</v>
      </c>
      <c r="AB802" s="3">
        <f t="shared" si="567"/>
        <v>87.06</v>
      </c>
      <c r="AC802" s="3">
        <f t="shared" si="568"/>
        <v>3.2771999999999997</v>
      </c>
      <c r="AD802" s="85"/>
      <c r="AE802" s="3" t="str">
        <f t="shared" si="569"/>
        <v>1.46</v>
      </c>
      <c r="AF802" s="3" t="str">
        <f t="shared" si="570"/>
        <v>-</v>
      </c>
      <c r="AG802" s="3">
        <f t="shared" si="571"/>
        <v>17.46</v>
      </c>
      <c r="AH802" s="3">
        <f t="shared" si="572"/>
        <v>87.06</v>
      </c>
      <c r="AI802" s="3">
        <f t="shared" si="573"/>
        <v>2.7309999999999999</v>
      </c>
      <c r="AJ802" s="85"/>
      <c r="AK802" s="3" t="str">
        <f t="shared" si="574"/>
        <v>1.46</v>
      </c>
      <c r="AL802" s="3" t="str">
        <f t="shared" si="575"/>
        <v>-</v>
      </c>
      <c r="AM802" s="3">
        <f t="shared" si="576"/>
        <v>17.46</v>
      </c>
      <c r="AN802" s="3">
        <f t="shared" si="577"/>
        <v>87.06</v>
      </c>
      <c r="AO802" s="3">
        <f t="shared" si="578"/>
        <v>2.1848000000000001</v>
      </c>
      <c r="AP802" s="85"/>
      <c r="AQ802" s="3" t="str">
        <f t="shared" si="579"/>
        <v>1.46</v>
      </c>
      <c r="AR802" s="3" t="str">
        <f t="shared" si="580"/>
        <v>-</v>
      </c>
      <c r="AS802" s="3">
        <f t="shared" si="581"/>
        <v>17.46</v>
      </c>
      <c r="AT802" s="3">
        <f t="shared" si="582"/>
        <v>87.06</v>
      </c>
      <c r="AU802" s="3">
        <f t="shared" si="583"/>
        <v>1.6385999999999998</v>
      </c>
      <c r="AV802" s="85"/>
      <c r="AW802" s="3" t="str">
        <f t="shared" si="584"/>
        <v>1.46</v>
      </c>
      <c r="AX802" s="3" t="str">
        <f t="shared" si="585"/>
        <v>-</v>
      </c>
      <c r="AY802" s="3">
        <f t="shared" si="586"/>
        <v>17.46</v>
      </c>
      <c r="AZ802" s="3">
        <f t="shared" si="587"/>
        <v>87.06</v>
      </c>
      <c r="BA802" s="3">
        <f t="shared" si="588"/>
        <v>1.0924</v>
      </c>
      <c r="BB802" s="85"/>
      <c r="BC802" s="3" t="str">
        <f t="shared" si="589"/>
        <v>1.46</v>
      </c>
      <c r="BD802" s="3" t="str">
        <f t="shared" si="590"/>
        <v>-</v>
      </c>
      <c r="BE802" s="3">
        <f t="shared" si="591"/>
        <v>17.46</v>
      </c>
      <c r="BF802" s="3">
        <f t="shared" si="592"/>
        <v>87.06</v>
      </c>
      <c r="BG802" s="3">
        <f t="shared" si="593"/>
        <v>0.54620000000000002</v>
      </c>
    </row>
    <row r="803" spans="1:59" x14ac:dyDescent="0.3">
      <c r="A803" s="1" t="str">
        <f>'Forward collapse simulation'!B813</f>
        <v>1.46</v>
      </c>
      <c r="B803" s="37" t="str">
        <f>IF('Forward collapse simulation'!C813="","-",'Forward collapse simulation'!C813)</f>
        <v>-</v>
      </c>
      <c r="C803" s="85">
        <f>'Forward collapse simulation'!E813</f>
        <v>106.8</v>
      </c>
      <c r="D803" s="85">
        <f>'Forward collapse simulation'!F813</f>
        <v>88.54</v>
      </c>
      <c r="E803" s="85">
        <f>'Forward collapse simulation'!D813</f>
        <v>4.3449999999999998</v>
      </c>
      <c r="F803" s="85"/>
      <c r="G803" s="3" t="str">
        <f t="shared" si="549"/>
        <v>1.46</v>
      </c>
      <c r="H803" s="3" t="str">
        <f t="shared" si="550"/>
        <v>-</v>
      </c>
      <c r="I803" s="3">
        <f t="shared" si="551"/>
        <v>106.8</v>
      </c>
      <c r="J803" s="3">
        <f t="shared" si="552"/>
        <v>88.54</v>
      </c>
      <c r="K803" s="3">
        <f t="shared" si="553"/>
        <v>3.9104999999999999</v>
      </c>
      <c r="L803" s="85"/>
      <c r="M803" s="3" t="str">
        <f t="shared" si="554"/>
        <v>1.46</v>
      </c>
      <c r="N803" s="3" t="str">
        <f t="shared" si="555"/>
        <v>-</v>
      </c>
      <c r="O803" s="3">
        <f t="shared" si="556"/>
        <v>106.8</v>
      </c>
      <c r="P803" s="3">
        <f t="shared" si="557"/>
        <v>88.54</v>
      </c>
      <c r="Q803" s="3">
        <f t="shared" si="558"/>
        <v>3.476</v>
      </c>
      <c r="R803" s="85"/>
      <c r="S803" s="3" t="str">
        <f t="shared" si="559"/>
        <v>1.46</v>
      </c>
      <c r="T803" s="3" t="str">
        <f t="shared" si="560"/>
        <v>-</v>
      </c>
      <c r="U803" s="3">
        <f t="shared" si="561"/>
        <v>106.8</v>
      </c>
      <c r="V803" s="3">
        <f t="shared" si="562"/>
        <v>88.54</v>
      </c>
      <c r="W803" s="3">
        <f t="shared" si="563"/>
        <v>3.0414999999999996</v>
      </c>
      <c r="X803" s="85"/>
      <c r="Y803" s="3" t="str">
        <f t="shared" si="564"/>
        <v>1.46</v>
      </c>
      <c r="Z803" s="3" t="str">
        <f t="shared" si="565"/>
        <v>-</v>
      </c>
      <c r="AA803" s="3">
        <f t="shared" si="566"/>
        <v>106.8</v>
      </c>
      <c r="AB803" s="3">
        <f t="shared" si="567"/>
        <v>88.54</v>
      </c>
      <c r="AC803" s="3">
        <f t="shared" si="568"/>
        <v>2.6069999999999998</v>
      </c>
      <c r="AD803" s="85"/>
      <c r="AE803" s="3" t="str">
        <f t="shared" si="569"/>
        <v>1.46</v>
      </c>
      <c r="AF803" s="3" t="str">
        <f t="shared" si="570"/>
        <v>-</v>
      </c>
      <c r="AG803" s="3">
        <f t="shared" si="571"/>
        <v>106.8</v>
      </c>
      <c r="AH803" s="3">
        <f t="shared" si="572"/>
        <v>88.54</v>
      </c>
      <c r="AI803" s="3">
        <f t="shared" si="573"/>
        <v>2.1724999999999999</v>
      </c>
      <c r="AJ803" s="85"/>
      <c r="AK803" s="3" t="str">
        <f t="shared" si="574"/>
        <v>1.46</v>
      </c>
      <c r="AL803" s="3" t="str">
        <f t="shared" si="575"/>
        <v>-</v>
      </c>
      <c r="AM803" s="3">
        <f t="shared" si="576"/>
        <v>106.8</v>
      </c>
      <c r="AN803" s="3">
        <f t="shared" si="577"/>
        <v>88.54</v>
      </c>
      <c r="AO803" s="3">
        <f t="shared" si="578"/>
        <v>1.738</v>
      </c>
      <c r="AP803" s="85"/>
      <c r="AQ803" s="3" t="str">
        <f t="shared" si="579"/>
        <v>1.46</v>
      </c>
      <c r="AR803" s="3" t="str">
        <f t="shared" si="580"/>
        <v>-</v>
      </c>
      <c r="AS803" s="3">
        <f t="shared" si="581"/>
        <v>106.8</v>
      </c>
      <c r="AT803" s="3">
        <f t="shared" si="582"/>
        <v>88.54</v>
      </c>
      <c r="AU803" s="3">
        <f t="shared" si="583"/>
        <v>1.3034999999999999</v>
      </c>
      <c r="AV803" s="85"/>
      <c r="AW803" s="3" t="str">
        <f t="shared" si="584"/>
        <v>1.46</v>
      </c>
      <c r="AX803" s="3" t="str">
        <f t="shared" si="585"/>
        <v>-</v>
      </c>
      <c r="AY803" s="3">
        <f t="shared" si="586"/>
        <v>106.8</v>
      </c>
      <c r="AZ803" s="3">
        <f t="shared" si="587"/>
        <v>88.54</v>
      </c>
      <c r="BA803" s="3">
        <f t="shared" si="588"/>
        <v>0.86899999999999999</v>
      </c>
      <c r="BB803" s="85"/>
      <c r="BC803" s="3" t="str">
        <f t="shared" si="589"/>
        <v>1.46</v>
      </c>
      <c r="BD803" s="3" t="str">
        <f t="shared" si="590"/>
        <v>-</v>
      </c>
      <c r="BE803" s="3">
        <f t="shared" si="591"/>
        <v>106.8</v>
      </c>
      <c r="BF803" s="3">
        <f t="shared" si="592"/>
        <v>88.54</v>
      </c>
      <c r="BG803" s="3">
        <f t="shared" si="593"/>
        <v>0.4345</v>
      </c>
    </row>
    <row r="804" spans="1:59" x14ac:dyDescent="0.3">
      <c r="A804" s="1" t="str">
        <f>'Forward collapse simulation'!B814</f>
        <v>1.46</v>
      </c>
      <c r="B804" s="37" t="str">
        <f>IF('Forward collapse simulation'!C814="","-",'Forward collapse simulation'!C814)</f>
        <v>-</v>
      </c>
      <c r="C804" s="85">
        <f>'Forward collapse simulation'!E814</f>
        <v>155.6</v>
      </c>
      <c r="D804" s="85">
        <f>'Forward collapse simulation'!F814</f>
        <v>80.73</v>
      </c>
      <c r="E804" s="85">
        <f>'Forward collapse simulation'!D814</f>
        <v>3.8919999999999999</v>
      </c>
      <c r="F804" s="85"/>
      <c r="G804" s="3" t="str">
        <f t="shared" si="549"/>
        <v>1.46</v>
      </c>
      <c r="H804" s="3" t="str">
        <f t="shared" si="550"/>
        <v>-</v>
      </c>
      <c r="I804" s="3">
        <f t="shared" si="551"/>
        <v>155.6</v>
      </c>
      <c r="J804" s="3">
        <f t="shared" si="552"/>
        <v>80.73</v>
      </c>
      <c r="K804" s="3">
        <f t="shared" si="553"/>
        <v>3.5028000000000001</v>
      </c>
      <c r="L804" s="85"/>
      <c r="M804" s="3" t="str">
        <f t="shared" si="554"/>
        <v>1.46</v>
      </c>
      <c r="N804" s="3" t="str">
        <f t="shared" si="555"/>
        <v>-</v>
      </c>
      <c r="O804" s="3">
        <f t="shared" si="556"/>
        <v>155.6</v>
      </c>
      <c r="P804" s="3">
        <f t="shared" si="557"/>
        <v>80.73</v>
      </c>
      <c r="Q804" s="3">
        <f t="shared" si="558"/>
        <v>3.1135999999999999</v>
      </c>
      <c r="R804" s="85"/>
      <c r="S804" s="3" t="str">
        <f t="shared" si="559"/>
        <v>1.46</v>
      </c>
      <c r="T804" s="3" t="str">
        <f t="shared" si="560"/>
        <v>-</v>
      </c>
      <c r="U804" s="3">
        <f t="shared" si="561"/>
        <v>155.6</v>
      </c>
      <c r="V804" s="3">
        <f t="shared" si="562"/>
        <v>80.73</v>
      </c>
      <c r="W804" s="3">
        <f t="shared" si="563"/>
        <v>2.7243999999999997</v>
      </c>
      <c r="X804" s="85"/>
      <c r="Y804" s="3" t="str">
        <f t="shared" si="564"/>
        <v>1.46</v>
      </c>
      <c r="Z804" s="3" t="str">
        <f t="shared" si="565"/>
        <v>-</v>
      </c>
      <c r="AA804" s="3">
        <f t="shared" si="566"/>
        <v>155.6</v>
      </c>
      <c r="AB804" s="3">
        <f t="shared" si="567"/>
        <v>80.73</v>
      </c>
      <c r="AC804" s="3">
        <f t="shared" si="568"/>
        <v>2.3351999999999999</v>
      </c>
      <c r="AD804" s="85"/>
      <c r="AE804" s="3" t="str">
        <f t="shared" si="569"/>
        <v>1.46</v>
      </c>
      <c r="AF804" s="3" t="str">
        <f t="shared" si="570"/>
        <v>-</v>
      </c>
      <c r="AG804" s="3">
        <f t="shared" si="571"/>
        <v>155.6</v>
      </c>
      <c r="AH804" s="3">
        <f t="shared" si="572"/>
        <v>80.73</v>
      </c>
      <c r="AI804" s="3">
        <f t="shared" si="573"/>
        <v>1.946</v>
      </c>
      <c r="AJ804" s="85"/>
      <c r="AK804" s="3" t="str">
        <f t="shared" si="574"/>
        <v>1.46</v>
      </c>
      <c r="AL804" s="3" t="str">
        <f t="shared" si="575"/>
        <v>-</v>
      </c>
      <c r="AM804" s="3">
        <f t="shared" si="576"/>
        <v>155.6</v>
      </c>
      <c r="AN804" s="3">
        <f t="shared" si="577"/>
        <v>80.73</v>
      </c>
      <c r="AO804" s="3">
        <f t="shared" si="578"/>
        <v>1.5568</v>
      </c>
      <c r="AP804" s="85"/>
      <c r="AQ804" s="3" t="str">
        <f t="shared" si="579"/>
        <v>1.46</v>
      </c>
      <c r="AR804" s="3" t="str">
        <f t="shared" si="580"/>
        <v>-</v>
      </c>
      <c r="AS804" s="3">
        <f t="shared" si="581"/>
        <v>155.6</v>
      </c>
      <c r="AT804" s="3">
        <f t="shared" si="582"/>
        <v>80.73</v>
      </c>
      <c r="AU804" s="3">
        <f t="shared" si="583"/>
        <v>1.1676</v>
      </c>
      <c r="AV804" s="85"/>
      <c r="AW804" s="3" t="str">
        <f t="shared" si="584"/>
        <v>1.46</v>
      </c>
      <c r="AX804" s="3" t="str">
        <f t="shared" si="585"/>
        <v>-</v>
      </c>
      <c r="AY804" s="3">
        <f t="shared" si="586"/>
        <v>155.6</v>
      </c>
      <c r="AZ804" s="3">
        <f t="shared" si="587"/>
        <v>80.73</v>
      </c>
      <c r="BA804" s="3">
        <f t="shared" si="588"/>
        <v>0.77839999999999998</v>
      </c>
      <c r="BB804" s="85"/>
      <c r="BC804" s="3" t="str">
        <f t="shared" si="589"/>
        <v>1.46</v>
      </c>
      <c r="BD804" s="3" t="str">
        <f t="shared" si="590"/>
        <v>-</v>
      </c>
      <c r="BE804" s="3">
        <f t="shared" si="591"/>
        <v>155.6</v>
      </c>
      <c r="BF804" s="3">
        <f t="shared" si="592"/>
        <v>80.73</v>
      </c>
      <c r="BG804" s="3">
        <f t="shared" si="593"/>
        <v>0.38919999999999999</v>
      </c>
    </row>
    <row r="805" spans="1:59" x14ac:dyDescent="0.3">
      <c r="A805" s="1" t="str">
        <f>'Forward collapse simulation'!B815</f>
        <v>1.46</v>
      </c>
      <c r="B805" s="37" t="str">
        <f>IF('Forward collapse simulation'!C815="","-",'Forward collapse simulation'!C815)</f>
        <v>-</v>
      </c>
      <c r="C805" s="85">
        <f>'Forward collapse simulation'!E815</f>
        <v>155.88</v>
      </c>
      <c r="D805" s="85">
        <f>'Forward collapse simulation'!F815</f>
        <v>71.599999999999994</v>
      </c>
      <c r="E805" s="85">
        <f>'Forward collapse simulation'!D815</f>
        <v>3.0230000000000001</v>
      </c>
      <c r="F805" s="85"/>
      <c r="G805" s="3" t="str">
        <f t="shared" si="549"/>
        <v>1.46</v>
      </c>
      <c r="H805" s="3" t="str">
        <f t="shared" si="550"/>
        <v>-</v>
      </c>
      <c r="I805" s="3">
        <f t="shared" si="551"/>
        <v>155.88</v>
      </c>
      <c r="J805" s="3">
        <f t="shared" si="552"/>
        <v>71.599999999999994</v>
      </c>
      <c r="K805" s="3">
        <f t="shared" si="553"/>
        <v>2.7207000000000003</v>
      </c>
      <c r="L805" s="85"/>
      <c r="M805" s="3" t="str">
        <f t="shared" si="554"/>
        <v>1.46</v>
      </c>
      <c r="N805" s="3" t="str">
        <f t="shared" si="555"/>
        <v>-</v>
      </c>
      <c r="O805" s="3">
        <f t="shared" si="556"/>
        <v>155.88</v>
      </c>
      <c r="P805" s="3">
        <f t="shared" si="557"/>
        <v>71.599999999999994</v>
      </c>
      <c r="Q805" s="3">
        <f t="shared" si="558"/>
        <v>2.4184000000000001</v>
      </c>
      <c r="R805" s="85"/>
      <c r="S805" s="3" t="str">
        <f t="shared" si="559"/>
        <v>1.46</v>
      </c>
      <c r="T805" s="3" t="str">
        <f t="shared" si="560"/>
        <v>-</v>
      </c>
      <c r="U805" s="3">
        <f t="shared" si="561"/>
        <v>155.88</v>
      </c>
      <c r="V805" s="3">
        <f t="shared" si="562"/>
        <v>71.599999999999994</v>
      </c>
      <c r="W805" s="3">
        <f t="shared" si="563"/>
        <v>2.1160999999999999</v>
      </c>
      <c r="X805" s="85"/>
      <c r="Y805" s="3" t="str">
        <f t="shared" si="564"/>
        <v>1.46</v>
      </c>
      <c r="Z805" s="3" t="str">
        <f t="shared" si="565"/>
        <v>-</v>
      </c>
      <c r="AA805" s="3">
        <f t="shared" si="566"/>
        <v>155.88</v>
      </c>
      <c r="AB805" s="3">
        <f t="shared" si="567"/>
        <v>71.599999999999994</v>
      </c>
      <c r="AC805" s="3">
        <f t="shared" si="568"/>
        <v>1.8138000000000001</v>
      </c>
      <c r="AD805" s="85"/>
      <c r="AE805" s="3" t="str">
        <f t="shared" si="569"/>
        <v>1.46</v>
      </c>
      <c r="AF805" s="3" t="str">
        <f t="shared" si="570"/>
        <v>-</v>
      </c>
      <c r="AG805" s="3">
        <f t="shared" si="571"/>
        <v>155.88</v>
      </c>
      <c r="AH805" s="3">
        <f t="shared" si="572"/>
        <v>71.599999999999994</v>
      </c>
      <c r="AI805" s="3">
        <f t="shared" si="573"/>
        <v>1.5115000000000001</v>
      </c>
      <c r="AJ805" s="85"/>
      <c r="AK805" s="3" t="str">
        <f t="shared" si="574"/>
        <v>1.46</v>
      </c>
      <c r="AL805" s="3" t="str">
        <f t="shared" si="575"/>
        <v>-</v>
      </c>
      <c r="AM805" s="3">
        <f t="shared" si="576"/>
        <v>155.88</v>
      </c>
      <c r="AN805" s="3">
        <f t="shared" si="577"/>
        <v>71.599999999999994</v>
      </c>
      <c r="AO805" s="3">
        <f t="shared" si="578"/>
        <v>1.2092000000000001</v>
      </c>
      <c r="AP805" s="85"/>
      <c r="AQ805" s="3" t="str">
        <f t="shared" si="579"/>
        <v>1.46</v>
      </c>
      <c r="AR805" s="3" t="str">
        <f t="shared" si="580"/>
        <v>-</v>
      </c>
      <c r="AS805" s="3">
        <f t="shared" si="581"/>
        <v>155.88</v>
      </c>
      <c r="AT805" s="3">
        <f t="shared" si="582"/>
        <v>71.599999999999994</v>
      </c>
      <c r="AU805" s="3">
        <f t="shared" si="583"/>
        <v>0.90690000000000004</v>
      </c>
      <c r="AV805" s="85"/>
      <c r="AW805" s="3" t="str">
        <f t="shared" si="584"/>
        <v>1.46</v>
      </c>
      <c r="AX805" s="3" t="str">
        <f t="shared" si="585"/>
        <v>-</v>
      </c>
      <c r="AY805" s="3">
        <f t="shared" si="586"/>
        <v>155.88</v>
      </c>
      <c r="AZ805" s="3">
        <f t="shared" si="587"/>
        <v>71.599999999999994</v>
      </c>
      <c r="BA805" s="3">
        <f t="shared" si="588"/>
        <v>0.60460000000000003</v>
      </c>
      <c r="BB805" s="85"/>
      <c r="BC805" s="3" t="str">
        <f t="shared" si="589"/>
        <v>1.46</v>
      </c>
      <c r="BD805" s="3" t="str">
        <f t="shared" si="590"/>
        <v>-</v>
      </c>
      <c r="BE805" s="3">
        <f t="shared" si="591"/>
        <v>155.88</v>
      </c>
      <c r="BF805" s="3">
        <f t="shared" si="592"/>
        <v>71.599999999999994</v>
      </c>
      <c r="BG805" s="3">
        <f t="shared" si="593"/>
        <v>0.30230000000000001</v>
      </c>
    </row>
    <row r="806" spans="1:59" x14ac:dyDescent="0.3">
      <c r="A806" s="1" t="str">
        <f>'Forward collapse simulation'!B816</f>
        <v>1.46</v>
      </c>
      <c r="B806" s="37" t="str">
        <f>IF('Forward collapse simulation'!C816="","-",'Forward collapse simulation'!C816)</f>
        <v>-</v>
      </c>
      <c r="C806" s="85">
        <f>'Forward collapse simulation'!E816</f>
        <v>158.77000000000001</v>
      </c>
      <c r="D806" s="85">
        <f>'Forward collapse simulation'!F816</f>
        <v>37.950000000000003</v>
      </c>
      <c r="E806" s="85">
        <f>'Forward collapse simulation'!D816</f>
        <v>1.9330000000000001</v>
      </c>
      <c r="F806" s="85"/>
      <c r="G806" s="3" t="str">
        <f t="shared" si="549"/>
        <v>1.46</v>
      </c>
      <c r="H806" s="3" t="str">
        <f t="shared" si="550"/>
        <v>-</v>
      </c>
      <c r="I806" s="3">
        <f t="shared" si="551"/>
        <v>158.77000000000001</v>
      </c>
      <c r="J806" s="3">
        <f t="shared" si="552"/>
        <v>37.950000000000003</v>
      </c>
      <c r="K806" s="3">
        <f t="shared" si="553"/>
        <v>1.7397</v>
      </c>
      <c r="L806" s="85"/>
      <c r="M806" s="3" t="str">
        <f t="shared" si="554"/>
        <v>1.46</v>
      </c>
      <c r="N806" s="3" t="str">
        <f t="shared" si="555"/>
        <v>-</v>
      </c>
      <c r="O806" s="3">
        <f t="shared" si="556"/>
        <v>158.77000000000001</v>
      </c>
      <c r="P806" s="3">
        <f t="shared" si="557"/>
        <v>37.950000000000003</v>
      </c>
      <c r="Q806" s="3">
        <f t="shared" si="558"/>
        <v>1.5464000000000002</v>
      </c>
      <c r="R806" s="85"/>
      <c r="S806" s="3" t="str">
        <f t="shared" si="559"/>
        <v>1.46</v>
      </c>
      <c r="T806" s="3" t="str">
        <f t="shared" si="560"/>
        <v>-</v>
      </c>
      <c r="U806" s="3">
        <f t="shared" si="561"/>
        <v>158.77000000000001</v>
      </c>
      <c r="V806" s="3">
        <f t="shared" si="562"/>
        <v>37.950000000000003</v>
      </c>
      <c r="W806" s="3">
        <f t="shared" si="563"/>
        <v>1.3531</v>
      </c>
      <c r="X806" s="85"/>
      <c r="Y806" s="3" t="str">
        <f t="shared" si="564"/>
        <v>1.46</v>
      </c>
      <c r="Z806" s="3" t="str">
        <f t="shared" si="565"/>
        <v>-</v>
      </c>
      <c r="AA806" s="3">
        <f t="shared" si="566"/>
        <v>158.77000000000001</v>
      </c>
      <c r="AB806" s="3">
        <f t="shared" si="567"/>
        <v>37.950000000000003</v>
      </c>
      <c r="AC806" s="3">
        <f t="shared" si="568"/>
        <v>1.1597999999999999</v>
      </c>
      <c r="AD806" s="85"/>
      <c r="AE806" s="3" t="str">
        <f t="shared" si="569"/>
        <v>1.46</v>
      </c>
      <c r="AF806" s="3" t="str">
        <f t="shared" si="570"/>
        <v>-</v>
      </c>
      <c r="AG806" s="3">
        <f t="shared" si="571"/>
        <v>158.77000000000001</v>
      </c>
      <c r="AH806" s="3">
        <f t="shared" si="572"/>
        <v>37.950000000000003</v>
      </c>
      <c r="AI806" s="3">
        <f t="shared" si="573"/>
        <v>0.96650000000000003</v>
      </c>
      <c r="AJ806" s="85"/>
      <c r="AK806" s="3" t="str">
        <f t="shared" si="574"/>
        <v>1.46</v>
      </c>
      <c r="AL806" s="3" t="str">
        <f t="shared" si="575"/>
        <v>-</v>
      </c>
      <c r="AM806" s="3">
        <f t="shared" si="576"/>
        <v>158.77000000000001</v>
      </c>
      <c r="AN806" s="3">
        <f t="shared" si="577"/>
        <v>37.950000000000003</v>
      </c>
      <c r="AO806" s="3">
        <f t="shared" si="578"/>
        <v>0.77320000000000011</v>
      </c>
      <c r="AP806" s="85"/>
      <c r="AQ806" s="3" t="str">
        <f t="shared" si="579"/>
        <v>1.46</v>
      </c>
      <c r="AR806" s="3" t="str">
        <f t="shared" si="580"/>
        <v>-</v>
      </c>
      <c r="AS806" s="3">
        <f t="shared" si="581"/>
        <v>158.77000000000001</v>
      </c>
      <c r="AT806" s="3">
        <f t="shared" si="582"/>
        <v>37.950000000000003</v>
      </c>
      <c r="AU806" s="3">
        <f t="shared" si="583"/>
        <v>0.57989999999999997</v>
      </c>
      <c r="AV806" s="85"/>
      <c r="AW806" s="3" t="str">
        <f t="shared" si="584"/>
        <v>1.46</v>
      </c>
      <c r="AX806" s="3" t="str">
        <f t="shared" si="585"/>
        <v>-</v>
      </c>
      <c r="AY806" s="3">
        <f t="shared" si="586"/>
        <v>158.77000000000001</v>
      </c>
      <c r="AZ806" s="3">
        <f t="shared" si="587"/>
        <v>37.950000000000003</v>
      </c>
      <c r="BA806" s="3">
        <f t="shared" si="588"/>
        <v>0.38660000000000005</v>
      </c>
      <c r="BB806" s="85"/>
      <c r="BC806" s="3" t="str">
        <f t="shared" si="589"/>
        <v>1.46</v>
      </c>
      <c r="BD806" s="3" t="str">
        <f t="shared" si="590"/>
        <v>-</v>
      </c>
      <c r="BE806" s="3">
        <f t="shared" si="591"/>
        <v>158.77000000000001</v>
      </c>
      <c r="BF806" s="3">
        <f t="shared" si="592"/>
        <v>37.950000000000003</v>
      </c>
      <c r="BG806" s="3">
        <f t="shared" si="593"/>
        <v>0.19330000000000003</v>
      </c>
    </row>
    <row r="807" spans="1:59" x14ac:dyDescent="0.3">
      <c r="A807" s="1" t="str">
        <f>'Forward collapse simulation'!B817</f>
        <v>1.46</v>
      </c>
      <c r="B807" s="37" t="str">
        <f>IF('Forward collapse simulation'!C817="","-",'Forward collapse simulation'!C817)</f>
        <v>-</v>
      </c>
      <c r="C807" s="85">
        <f>'Forward collapse simulation'!E817</f>
        <v>162.16</v>
      </c>
      <c r="D807" s="85">
        <f>'Forward collapse simulation'!F817</f>
        <v>8.7799999999999994</v>
      </c>
      <c r="E807" s="85">
        <f>'Forward collapse simulation'!D817</f>
        <v>1.698</v>
      </c>
      <c r="F807" s="85"/>
      <c r="G807" s="3" t="str">
        <f t="shared" si="549"/>
        <v>1.46</v>
      </c>
      <c r="H807" s="3" t="str">
        <f t="shared" si="550"/>
        <v>-</v>
      </c>
      <c r="I807" s="3">
        <f t="shared" si="551"/>
        <v>162.16</v>
      </c>
      <c r="J807" s="3">
        <f t="shared" si="552"/>
        <v>8.7799999999999994</v>
      </c>
      <c r="K807" s="3">
        <f t="shared" si="553"/>
        <v>1.5282</v>
      </c>
      <c r="L807" s="85"/>
      <c r="M807" s="3" t="str">
        <f t="shared" si="554"/>
        <v>1.46</v>
      </c>
      <c r="N807" s="3" t="str">
        <f t="shared" si="555"/>
        <v>-</v>
      </c>
      <c r="O807" s="3">
        <f t="shared" si="556"/>
        <v>162.16</v>
      </c>
      <c r="P807" s="3">
        <f t="shared" si="557"/>
        <v>8.7799999999999994</v>
      </c>
      <c r="Q807" s="3">
        <f t="shared" si="558"/>
        <v>1.3584000000000001</v>
      </c>
      <c r="R807" s="85"/>
      <c r="S807" s="3" t="str">
        <f t="shared" si="559"/>
        <v>1.46</v>
      </c>
      <c r="T807" s="3" t="str">
        <f t="shared" si="560"/>
        <v>-</v>
      </c>
      <c r="U807" s="3">
        <f t="shared" si="561"/>
        <v>162.16</v>
      </c>
      <c r="V807" s="3">
        <f t="shared" si="562"/>
        <v>8.7799999999999994</v>
      </c>
      <c r="W807" s="3">
        <f t="shared" si="563"/>
        <v>1.1885999999999999</v>
      </c>
      <c r="X807" s="85"/>
      <c r="Y807" s="3" t="str">
        <f t="shared" si="564"/>
        <v>1.46</v>
      </c>
      <c r="Z807" s="3" t="str">
        <f t="shared" si="565"/>
        <v>-</v>
      </c>
      <c r="AA807" s="3">
        <f t="shared" si="566"/>
        <v>162.16</v>
      </c>
      <c r="AB807" s="3">
        <f t="shared" si="567"/>
        <v>8.7799999999999994</v>
      </c>
      <c r="AC807" s="3">
        <f t="shared" si="568"/>
        <v>1.0187999999999999</v>
      </c>
      <c r="AD807" s="85"/>
      <c r="AE807" s="3" t="str">
        <f t="shared" si="569"/>
        <v>1.46</v>
      </c>
      <c r="AF807" s="3" t="str">
        <f t="shared" si="570"/>
        <v>-</v>
      </c>
      <c r="AG807" s="3">
        <f t="shared" si="571"/>
        <v>162.16</v>
      </c>
      <c r="AH807" s="3">
        <f t="shared" si="572"/>
        <v>8.7799999999999994</v>
      </c>
      <c r="AI807" s="3">
        <f t="shared" si="573"/>
        <v>0.84899999999999998</v>
      </c>
      <c r="AJ807" s="85"/>
      <c r="AK807" s="3" t="str">
        <f t="shared" si="574"/>
        <v>1.46</v>
      </c>
      <c r="AL807" s="3" t="str">
        <f t="shared" si="575"/>
        <v>-</v>
      </c>
      <c r="AM807" s="3">
        <f t="shared" si="576"/>
        <v>162.16</v>
      </c>
      <c r="AN807" s="3">
        <f t="shared" si="577"/>
        <v>8.7799999999999994</v>
      </c>
      <c r="AO807" s="3">
        <f t="shared" si="578"/>
        <v>0.67920000000000003</v>
      </c>
      <c r="AP807" s="85"/>
      <c r="AQ807" s="3" t="str">
        <f t="shared" si="579"/>
        <v>1.46</v>
      </c>
      <c r="AR807" s="3" t="str">
        <f t="shared" si="580"/>
        <v>-</v>
      </c>
      <c r="AS807" s="3">
        <f t="shared" si="581"/>
        <v>162.16</v>
      </c>
      <c r="AT807" s="3">
        <f t="shared" si="582"/>
        <v>8.7799999999999994</v>
      </c>
      <c r="AU807" s="3">
        <f t="shared" si="583"/>
        <v>0.50939999999999996</v>
      </c>
      <c r="AV807" s="85"/>
      <c r="AW807" s="3" t="str">
        <f t="shared" si="584"/>
        <v>1.46</v>
      </c>
      <c r="AX807" s="3" t="str">
        <f t="shared" si="585"/>
        <v>-</v>
      </c>
      <c r="AY807" s="3">
        <f t="shared" si="586"/>
        <v>162.16</v>
      </c>
      <c r="AZ807" s="3">
        <f t="shared" si="587"/>
        <v>8.7799999999999994</v>
      </c>
      <c r="BA807" s="3">
        <f t="shared" si="588"/>
        <v>0.33960000000000001</v>
      </c>
      <c r="BB807" s="85"/>
      <c r="BC807" s="3" t="str">
        <f t="shared" si="589"/>
        <v>1.46</v>
      </c>
      <c r="BD807" s="3" t="str">
        <f t="shared" si="590"/>
        <v>-</v>
      </c>
      <c r="BE807" s="3">
        <f t="shared" si="591"/>
        <v>162.16</v>
      </c>
      <c r="BF807" s="3">
        <f t="shared" si="592"/>
        <v>8.7799999999999994</v>
      </c>
      <c r="BG807" s="3">
        <f t="shared" si="593"/>
        <v>0.16980000000000001</v>
      </c>
    </row>
    <row r="808" spans="1:59" x14ac:dyDescent="0.3">
      <c r="A808" s="1" t="str">
        <f>'Forward collapse simulation'!B818</f>
        <v>1.46</v>
      </c>
      <c r="B808" s="37" t="str">
        <f>IF('Forward collapse simulation'!C818="","-",'Forward collapse simulation'!C818)</f>
        <v>-</v>
      </c>
      <c r="C808" s="85">
        <f>'Forward collapse simulation'!E818</f>
        <v>162.33000000000001</v>
      </c>
      <c r="D808" s="85">
        <f>'Forward collapse simulation'!F818</f>
        <v>-30.84</v>
      </c>
      <c r="E808" s="85">
        <f>'Forward collapse simulation'!D818</f>
        <v>1.8959999999999999</v>
      </c>
      <c r="F808" s="85"/>
      <c r="G808" s="3" t="str">
        <f t="shared" si="549"/>
        <v>1.46</v>
      </c>
      <c r="H808" s="3" t="str">
        <f t="shared" si="550"/>
        <v>-</v>
      </c>
      <c r="I808" s="3">
        <f t="shared" si="551"/>
        <v>162.33000000000001</v>
      </c>
      <c r="J808" s="3">
        <f t="shared" si="552"/>
        <v>-30.84</v>
      </c>
      <c r="K808" s="3">
        <f t="shared" si="553"/>
        <v>1.7063999999999999</v>
      </c>
      <c r="L808" s="85"/>
      <c r="M808" s="3" t="str">
        <f t="shared" si="554"/>
        <v>1.46</v>
      </c>
      <c r="N808" s="3" t="str">
        <f t="shared" si="555"/>
        <v>-</v>
      </c>
      <c r="O808" s="3">
        <f t="shared" si="556"/>
        <v>162.33000000000001</v>
      </c>
      <c r="P808" s="3">
        <f t="shared" si="557"/>
        <v>-30.84</v>
      </c>
      <c r="Q808" s="3">
        <f t="shared" si="558"/>
        <v>1.5167999999999999</v>
      </c>
      <c r="R808" s="85"/>
      <c r="S808" s="3" t="str">
        <f t="shared" si="559"/>
        <v>1.46</v>
      </c>
      <c r="T808" s="3" t="str">
        <f t="shared" si="560"/>
        <v>-</v>
      </c>
      <c r="U808" s="3">
        <f t="shared" si="561"/>
        <v>162.33000000000001</v>
      </c>
      <c r="V808" s="3">
        <f t="shared" si="562"/>
        <v>-30.84</v>
      </c>
      <c r="W808" s="3">
        <f t="shared" si="563"/>
        <v>1.3271999999999999</v>
      </c>
      <c r="X808" s="85"/>
      <c r="Y808" s="3" t="str">
        <f t="shared" si="564"/>
        <v>1.46</v>
      </c>
      <c r="Z808" s="3" t="str">
        <f t="shared" si="565"/>
        <v>-</v>
      </c>
      <c r="AA808" s="3">
        <f t="shared" si="566"/>
        <v>162.33000000000001</v>
      </c>
      <c r="AB808" s="3">
        <f t="shared" si="567"/>
        <v>-30.84</v>
      </c>
      <c r="AC808" s="3">
        <f t="shared" si="568"/>
        <v>1.1375999999999999</v>
      </c>
      <c r="AD808" s="85"/>
      <c r="AE808" s="3" t="str">
        <f t="shared" si="569"/>
        <v>1.46</v>
      </c>
      <c r="AF808" s="3" t="str">
        <f t="shared" si="570"/>
        <v>-</v>
      </c>
      <c r="AG808" s="3">
        <f t="shared" si="571"/>
        <v>162.33000000000001</v>
      </c>
      <c r="AH808" s="3">
        <f t="shared" si="572"/>
        <v>-30.84</v>
      </c>
      <c r="AI808" s="3">
        <f t="shared" si="573"/>
        <v>0.94799999999999995</v>
      </c>
      <c r="AJ808" s="85"/>
      <c r="AK808" s="3" t="str">
        <f t="shared" si="574"/>
        <v>1.46</v>
      </c>
      <c r="AL808" s="3" t="str">
        <f t="shared" si="575"/>
        <v>-</v>
      </c>
      <c r="AM808" s="3">
        <f t="shared" si="576"/>
        <v>162.33000000000001</v>
      </c>
      <c r="AN808" s="3">
        <f t="shared" si="577"/>
        <v>-30.84</v>
      </c>
      <c r="AO808" s="3">
        <f t="shared" si="578"/>
        <v>0.75839999999999996</v>
      </c>
      <c r="AP808" s="85"/>
      <c r="AQ808" s="3" t="str">
        <f t="shared" si="579"/>
        <v>1.46</v>
      </c>
      <c r="AR808" s="3" t="str">
        <f t="shared" si="580"/>
        <v>-</v>
      </c>
      <c r="AS808" s="3">
        <f t="shared" si="581"/>
        <v>162.33000000000001</v>
      </c>
      <c r="AT808" s="3">
        <f t="shared" si="582"/>
        <v>-30.84</v>
      </c>
      <c r="AU808" s="3">
        <f t="shared" si="583"/>
        <v>0.56879999999999997</v>
      </c>
      <c r="AV808" s="85"/>
      <c r="AW808" s="3" t="str">
        <f t="shared" si="584"/>
        <v>1.46</v>
      </c>
      <c r="AX808" s="3" t="str">
        <f t="shared" si="585"/>
        <v>-</v>
      </c>
      <c r="AY808" s="3">
        <f t="shared" si="586"/>
        <v>162.33000000000001</v>
      </c>
      <c r="AZ808" s="3">
        <f t="shared" si="587"/>
        <v>-30.84</v>
      </c>
      <c r="BA808" s="3">
        <f t="shared" si="588"/>
        <v>0.37919999999999998</v>
      </c>
      <c r="BB808" s="85"/>
      <c r="BC808" s="3" t="str">
        <f t="shared" si="589"/>
        <v>1.46</v>
      </c>
      <c r="BD808" s="3" t="str">
        <f t="shared" si="590"/>
        <v>-</v>
      </c>
      <c r="BE808" s="3">
        <f t="shared" si="591"/>
        <v>162.33000000000001</v>
      </c>
      <c r="BF808" s="3">
        <f t="shared" si="592"/>
        <v>-30.84</v>
      </c>
      <c r="BG808" s="3">
        <f t="shared" si="593"/>
        <v>0.18959999999999999</v>
      </c>
    </row>
    <row r="809" spans="1:59" x14ac:dyDescent="0.3">
      <c r="A809" s="1" t="str">
        <f>'Forward collapse simulation'!B819</f>
        <v>1.46</v>
      </c>
      <c r="B809" s="37" t="str">
        <f>IF('Forward collapse simulation'!C819="","-",'Forward collapse simulation'!C819)</f>
        <v>-</v>
      </c>
      <c r="C809" s="85">
        <f>'Forward collapse simulation'!E819</f>
        <v>162.19999999999999</v>
      </c>
      <c r="D809" s="85">
        <f>'Forward collapse simulation'!F819</f>
        <v>-40.869999999999997</v>
      </c>
      <c r="E809" s="85">
        <f>'Forward collapse simulation'!D819</f>
        <v>1.964</v>
      </c>
      <c r="F809" s="85"/>
      <c r="G809" s="3" t="str">
        <f t="shared" si="549"/>
        <v>1.46</v>
      </c>
      <c r="H809" s="3" t="str">
        <f t="shared" si="550"/>
        <v>-</v>
      </c>
      <c r="I809" s="3">
        <f t="shared" si="551"/>
        <v>162.19999999999999</v>
      </c>
      <c r="J809" s="3">
        <f t="shared" si="552"/>
        <v>-40.869999999999997</v>
      </c>
      <c r="K809" s="3">
        <f t="shared" si="553"/>
        <v>1.7676000000000001</v>
      </c>
      <c r="L809" s="85"/>
      <c r="M809" s="3" t="str">
        <f t="shared" si="554"/>
        <v>1.46</v>
      </c>
      <c r="N809" s="3" t="str">
        <f t="shared" si="555"/>
        <v>-</v>
      </c>
      <c r="O809" s="3">
        <f t="shared" si="556"/>
        <v>162.19999999999999</v>
      </c>
      <c r="P809" s="3">
        <f t="shared" si="557"/>
        <v>-40.869999999999997</v>
      </c>
      <c r="Q809" s="3">
        <f t="shared" si="558"/>
        <v>1.5712000000000002</v>
      </c>
      <c r="R809" s="85"/>
      <c r="S809" s="3" t="str">
        <f t="shared" si="559"/>
        <v>1.46</v>
      </c>
      <c r="T809" s="3" t="str">
        <f t="shared" si="560"/>
        <v>-</v>
      </c>
      <c r="U809" s="3">
        <f t="shared" si="561"/>
        <v>162.19999999999999</v>
      </c>
      <c r="V809" s="3">
        <f t="shared" si="562"/>
        <v>-40.869999999999997</v>
      </c>
      <c r="W809" s="3">
        <f t="shared" si="563"/>
        <v>1.3747999999999998</v>
      </c>
      <c r="X809" s="85"/>
      <c r="Y809" s="3" t="str">
        <f t="shared" si="564"/>
        <v>1.46</v>
      </c>
      <c r="Z809" s="3" t="str">
        <f t="shared" si="565"/>
        <v>-</v>
      </c>
      <c r="AA809" s="3">
        <f t="shared" si="566"/>
        <v>162.19999999999999</v>
      </c>
      <c r="AB809" s="3">
        <f t="shared" si="567"/>
        <v>-40.869999999999997</v>
      </c>
      <c r="AC809" s="3">
        <f t="shared" si="568"/>
        <v>1.1783999999999999</v>
      </c>
      <c r="AD809" s="85"/>
      <c r="AE809" s="3" t="str">
        <f t="shared" si="569"/>
        <v>1.46</v>
      </c>
      <c r="AF809" s="3" t="str">
        <f t="shared" si="570"/>
        <v>-</v>
      </c>
      <c r="AG809" s="3">
        <f t="shared" si="571"/>
        <v>162.19999999999999</v>
      </c>
      <c r="AH809" s="3">
        <f t="shared" si="572"/>
        <v>-40.869999999999997</v>
      </c>
      <c r="AI809" s="3">
        <f t="shared" si="573"/>
        <v>0.98199999999999998</v>
      </c>
      <c r="AJ809" s="85"/>
      <c r="AK809" s="3" t="str">
        <f t="shared" si="574"/>
        <v>1.46</v>
      </c>
      <c r="AL809" s="3" t="str">
        <f t="shared" si="575"/>
        <v>-</v>
      </c>
      <c r="AM809" s="3">
        <f t="shared" si="576"/>
        <v>162.19999999999999</v>
      </c>
      <c r="AN809" s="3">
        <f t="shared" si="577"/>
        <v>-40.869999999999997</v>
      </c>
      <c r="AO809" s="3">
        <f t="shared" si="578"/>
        <v>0.78560000000000008</v>
      </c>
      <c r="AP809" s="85"/>
      <c r="AQ809" s="3" t="str">
        <f t="shared" si="579"/>
        <v>1.46</v>
      </c>
      <c r="AR809" s="3" t="str">
        <f t="shared" si="580"/>
        <v>-</v>
      </c>
      <c r="AS809" s="3">
        <f t="shared" si="581"/>
        <v>162.19999999999999</v>
      </c>
      <c r="AT809" s="3">
        <f t="shared" si="582"/>
        <v>-40.869999999999997</v>
      </c>
      <c r="AU809" s="3">
        <f t="shared" si="583"/>
        <v>0.58919999999999995</v>
      </c>
      <c r="AV809" s="85"/>
      <c r="AW809" s="3" t="str">
        <f t="shared" si="584"/>
        <v>1.46</v>
      </c>
      <c r="AX809" s="3" t="str">
        <f t="shared" si="585"/>
        <v>-</v>
      </c>
      <c r="AY809" s="3">
        <f t="shared" si="586"/>
        <v>162.19999999999999</v>
      </c>
      <c r="AZ809" s="3">
        <f t="shared" si="587"/>
        <v>-40.869999999999997</v>
      </c>
      <c r="BA809" s="3">
        <f t="shared" si="588"/>
        <v>0.39280000000000004</v>
      </c>
      <c r="BB809" s="85"/>
      <c r="BC809" s="3" t="str">
        <f t="shared" si="589"/>
        <v>1.46</v>
      </c>
      <c r="BD809" s="3" t="str">
        <f t="shared" si="590"/>
        <v>-</v>
      </c>
      <c r="BE809" s="3">
        <f t="shared" si="591"/>
        <v>162.19999999999999</v>
      </c>
      <c r="BF809" s="3">
        <f t="shared" si="592"/>
        <v>-40.869999999999997</v>
      </c>
      <c r="BG809" s="3">
        <f t="shared" si="593"/>
        <v>0.19640000000000002</v>
      </c>
    </row>
    <row r="810" spans="1:59" x14ac:dyDescent="0.3">
      <c r="A810" s="1" t="str">
        <f>'Forward collapse simulation'!B820</f>
        <v>1.46</v>
      </c>
      <c r="B810" s="37" t="str">
        <f>IF('Forward collapse simulation'!C820="","-",'Forward collapse simulation'!C820)</f>
        <v>-</v>
      </c>
      <c r="C810" s="85">
        <f>'Forward collapse simulation'!E820</f>
        <v>164.29</v>
      </c>
      <c r="D810" s="85">
        <f>'Forward collapse simulation'!F820</f>
        <v>-55.43</v>
      </c>
      <c r="E810" s="85">
        <f>'Forward collapse simulation'!D820</f>
        <v>1.569</v>
      </c>
      <c r="F810" s="85"/>
      <c r="G810" s="3" t="str">
        <f t="shared" si="549"/>
        <v>1.46</v>
      </c>
      <c r="H810" s="3" t="str">
        <f t="shared" si="550"/>
        <v>-</v>
      </c>
      <c r="I810" s="3">
        <f t="shared" si="551"/>
        <v>164.29</v>
      </c>
      <c r="J810" s="3">
        <f t="shared" si="552"/>
        <v>-55.43</v>
      </c>
      <c r="K810" s="3">
        <f t="shared" si="553"/>
        <v>1.4120999999999999</v>
      </c>
      <c r="L810" s="85"/>
      <c r="M810" s="3" t="str">
        <f t="shared" si="554"/>
        <v>1.46</v>
      </c>
      <c r="N810" s="3" t="str">
        <f t="shared" si="555"/>
        <v>-</v>
      </c>
      <c r="O810" s="3">
        <f t="shared" si="556"/>
        <v>164.29</v>
      </c>
      <c r="P810" s="3">
        <f t="shared" si="557"/>
        <v>-55.43</v>
      </c>
      <c r="Q810" s="3">
        <f t="shared" si="558"/>
        <v>1.2552000000000001</v>
      </c>
      <c r="R810" s="85"/>
      <c r="S810" s="3" t="str">
        <f t="shared" si="559"/>
        <v>1.46</v>
      </c>
      <c r="T810" s="3" t="str">
        <f t="shared" si="560"/>
        <v>-</v>
      </c>
      <c r="U810" s="3">
        <f t="shared" si="561"/>
        <v>164.29</v>
      </c>
      <c r="V810" s="3">
        <f t="shared" si="562"/>
        <v>-55.43</v>
      </c>
      <c r="W810" s="3">
        <f t="shared" si="563"/>
        <v>1.0982999999999998</v>
      </c>
      <c r="X810" s="85"/>
      <c r="Y810" s="3" t="str">
        <f t="shared" si="564"/>
        <v>1.46</v>
      </c>
      <c r="Z810" s="3" t="str">
        <f t="shared" si="565"/>
        <v>-</v>
      </c>
      <c r="AA810" s="3">
        <f t="shared" si="566"/>
        <v>164.29</v>
      </c>
      <c r="AB810" s="3">
        <f t="shared" si="567"/>
        <v>-55.43</v>
      </c>
      <c r="AC810" s="3">
        <f t="shared" si="568"/>
        <v>0.9413999999999999</v>
      </c>
      <c r="AD810" s="85"/>
      <c r="AE810" s="3" t="str">
        <f t="shared" si="569"/>
        <v>1.46</v>
      </c>
      <c r="AF810" s="3" t="str">
        <f t="shared" si="570"/>
        <v>-</v>
      </c>
      <c r="AG810" s="3">
        <f t="shared" si="571"/>
        <v>164.29</v>
      </c>
      <c r="AH810" s="3">
        <f t="shared" si="572"/>
        <v>-55.43</v>
      </c>
      <c r="AI810" s="3">
        <f t="shared" si="573"/>
        <v>0.78449999999999998</v>
      </c>
      <c r="AJ810" s="85"/>
      <c r="AK810" s="3" t="str">
        <f t="shared" si="574"/>
        <v>1.46</v>
      </c>
      <c r="AL810" s="3" t="str">
        <f t="shared" si="575"/>
        <v>-</v>
      </c>
      <c r="AM810" s="3">
        <f t="shared" si="576"/>
        <v>164.29</v>
      </c>
      <c r="AN810" s="3">
        <f t="shared" si="577"/>
        <v>-55.43</v>
      </c>
      <c r="AO810" s="3">
        <f t="shared" si="578"/>
        <v>0.62760000000000005</v>
      </c>
      <c r="AP810" s="85"/>
      <c r="AQ810" s="3" t="str">
        <f t="shared" si="579"/>
        <v>1.46</v>
      </c>
      <c r="AR810" s="3" t="str">
        <f t="shared" si="580"/>
        <v>-</v>
      </c>
      <c r="AS810" s="3">
        <f t="shared" si="581"/>
        <v>164.29</v>
      </c>
      <c r="AT810" s="3">
        <f t="shared" si="582"/>
        <v>-55.43</v>
      </c>
      <c r="AU810" s="3">
        <f t="shared" si="583"/>
        <v>0.47069999999999995</v>
      </c>
      <c r="AV810" s="85"/>
      <c r="AW810" s="3" t="str">
        <f t="shared" si="584"/>
        <v>1.46</v>
      </c>
      <c r="AX810" s="3" t="str">
        <f t="shared" si="585"/>
        <v>-</v>
      </c>
      <c r="AY810" s="3">
        <f t="shared" si="586"/>
        <v>164.29</v>
      </c>
      <c r="AZ810" s="3">
        <f t="shared" si="587"/>
        <v>-55.43</v>
      </c>
      <c r="BA810" s="3">
        <f t="shared" si="588"/>
        <v>0.31380000000000002</v>
      </c>
      <c r="BB810" s="85"/>
      <c r="BC810" s="3" t="str">
        <f t="shared" si="589"/>
        <v>1.46</v>
      </c>
      <c r="BD810" s="3" t="str">
        <f t="shared" si="590"/>
        <v>-</v>
      </c>
      <c r="BE810" s="3">
        <f t="shared" si="591"/>
        <v>164.29</v>
      </c>
      <c r="BF810" s="3">
        <f t="shared" si="592"/>
        <v>-55.43</v>
      </c>
      <c r="BG810" s="3">
        <f t="shared" si="593"/>
        <v>0.15690000000000001</v>
      </c>
    </row>
    <row r="811" spans="1:59" x14ac:dyDescent="0.3">
      <c r="A811" s="1" t="str">
        <f>'Forward collapse simulation'!B821</f>
        <v>1.46</v>
      </c>
      <c r="B811" s="37" t="str">
        <f>IF('Forward collapse simulation'!C821="","-",'Forward collapse simulation'!C821)</f>
        <v>-</v>
      </c>
      <c r="C811" s="85">
        <f>'Forward collapse simulation'!E821</f>
        <v>160.44</v>
      </c>
      <c r="D811" s="85">
        <f>'Forward collapse simulation'!F821</f>
        <v>-82.69</v>
      </c>
      <c r="E811" s="85">
        <f>'Forward collapse simulation'!D821</f>
        <v>1.2669999999999999</v>
      </c>
      <c r="F811" s="85"/>
      <c r="G811" s="3" t="str">
        <f t="shared" si="549"/>
        <v>1.46</v>
      </c>
      <c r="H811" s="3" t="str">
        <f t="shared" si="550"/>
        <v>-</v>
      </c>
      <c r="I811" s="3">
        <f t="shared" si="551"/>
        <v>160.44</v>
      </c>
      <c r="J811" s="3">
        <f t="shared" si="552"/>
        <v>-82.69</v>
      </c>
      <c r="K811" s="3">
        <f t="shared" si="553"/>
        <v>1.1402999999999999</v>
      </c>
      <c r="L811" s="85"/>
      <c r="M811" s="3" t="str">
        <f t="shared" si="554"/>
        <v>1.46</v>
      </c>
      <c r="N811" s="3" t="str">
        <f t="shared" si="555"/>
        <v>-</v>
      </c>
      <c r="O811" s="3">
        <f t="shared" si="556"/>
        <v>160.44</v>
      </c>
      <c r="P811" s="3">
        <f t="shared" si="557"/>
        <v>-82.69</v>
      </c>
      <c r="Q811" s="3">
        <f t="shared" si="558"/>
        <v>1.0136000000000001</v>
      </c>
      <c r="R811" s="85"/>
      <c r="S811" s="3" t="str">
        <f t="shared" si="559"/>
        <v>1.46</v>
      </c>
      <c r="T811" s="3" t="str">
        <f t="shared" si="560"/>
        <v>-</v>
      </c>
      <c r="U811" s="3">
        <f t="shared" si="561"/>
        <v>160.44</v>
      </c>
      <c r="V811" s="3">
        <f t="shared" si="562"/>
        <v>-82.69</v>
      </c>
      <c r="W811" s="3">
        <f t="shared" si="563"/>
        <v>0.88689999999999991</v>
      </c>
      <c r="X811" s="85"/>
      <c r="Y811" s="3" t="str">
        <f t="shared" si="564"/>
        <v>1.46</v>
      </c>
      <c r="Z811" s="3" t="str">
        <f t="shared" si="565"/>
        <v>-</v>
      </c>
      <c r="AA811" s="3">
        <f t="shared" si="566"/>
        <v>160.44</v>
      </c>
      <c r="AB811" s="3">
        <f t="shared" si="567"/>
        <v>-82.69</v>
      </c>
      <c r="AC811" s="3">
        <f t="shared" si="568"/>
        <v>0.76019999999999988</v>
      </c>
      <c r="AD811" s="85"/>
      <c r="AE811" s="3" t="str">
        <f t="shared" si="569"/>
        <v>1.46</v>
      </c>
      <c r="AF811" s="3" t="str">
        <f t="shared" si="570"/>
        <v>-</v>
      </c>
      <c r="AG811" s="3">
        <f t="shared" si="571"/>
        <v>160.44</v>
      </c>
      <c r="AH811" s="3">
        <f t="shared" si="572"/>
        <v>-82.69</v>
      </c>
      <c r="AI811" s="3">
        <f t="shared" si="573"/>
        <v>0.63349999999999995</v>
      </c>
      <c r="AJ811" s="85"/>
      <c r="AK811" s="3" t="str">
        <f t="shared" si="574"/>
        <v>1.46</v>
      </c>
      <c r="AL811" s="3" t="str">
        <f t="shared" si="575"/>
        <v>-</v>
      </c>
      <c r="AM811" s="3">
        <f t="shared" si="576"/>
        <v>160.44</v>
      </c>
      <c r="AN811" s="3">
        <f t="shared" si="577"/>
        <v>-82.69</v>
      </c>
      <c r="AO811" s="3">
        <f t="shared" si="578"/>
        <v>0.50680000000000003</v>
      </c>
      <c r="AP811" s="85"/>
      <c r="AQ811" s="3" t="str">
        <f t="shared" si="579"/>
        <v>1.46</v>
      </c>
      <c r="AR811" s="3" t="str">
        <f t="shared" si="580"/>
        <v>-</v>
      </c>
      <c r="AS811" s="3">
        <f t="shared" si="581"/>
        <v>160.44</v>
      </c>
      <c r="AT811" s="3">
        <f t="shared" si="582"/>
        <v>-82.69</v>
      </c>
      <c r="AU811" s="3">
        <f t="shared" si="583"/>
        <v>0.38009999999999994</v>
      </c>
      <c r="AV811" s="85"/>
      <c r="AW811" s="3" t="str">
        <f t="shared" si="584"/>
        <v>1.46</v>
      </c>
      <c r="AX811" s="3" t="str">
        <f t="shared" si="585"/>
        <v>-</v>
      </c>
      <c r="AY811" s="3">
        <f t="shared" si="586"/>
        <v>160.44</v>
      </c>
      <c r="AZ811" s="3">
        <f t="shared" si="587"/>
        <v>-82.69</v>
      </c>
      <c r="BA811" s="3">
        <f t="shared" si="588"/>
        <v>0.25340000000000001</v>
      </c>
      <c r="BB811" s="85"/>
      <c r="BC811" s="3" t="str">
        <f t="shared" si="589"/>
        <v>1.46</v>
      </c>
      <c r="BD811" s="3" t="str">
        <f t="shared" si="590"/>
        <v>-</v>
      </c>
      <c r="BE811" s="3">
        <f t="shared" si="591"/>
        <v>160.44</v>
      </c>
      <c r="BF811" s="3">
        <f t="shared" si="592"/>
        <v>-82.69</v>
      </c>
      <c r="BG811" s="3">
        <f t="shared" si="593"/>
        <v>0.12670000000000001</v>
      </c>
    </row>
    <row r="812" spans="1:59" x14ac:dyDescent="0.3">
      <c r="A812" s="1" t="str">
        <f>'Forward collapse simulation'!B822</f>
        <v>1.46</v>
      </c>
      <c r="B812" s="37" t="str">
        <f>IF('Forward collapse simulation'!C822="","-",'Forward collapse simulation'!C822)</f>
        <v>1.47</v>
      </c>
      <c r="C812" s="85">
        <f>'Forward collapse simulation'!E822</f>
        <v>77.680000000000007</v>
      </c>
      <c r="D812" s="85">
        <f>'Forward collapse simulation'!F822</f>
        <v>-0.78</v>
      </c>
      <c r="E812" s="85">
        <f>'Forward collapse simulation'!D822</f>
        <v>10.157999999999999</v>
      </c>
      <c r="F812" s="85"/>
      <c r="G812" s="3" t="str">
        <f t="shared" si="549"/>
        <v>1.46</v>
      </c>
      <c r="H812" s="3" t="str">
        <f t="shared" si="550"/>
        <v>1.47</v>
      </c>
      <c r="I812" s="3">
        <f t="shared" si="551"/>
        <v>77.680000000000007</v>
      </c>
      <c r="J812" s="3">
        <f t="shared" si="552"/>
        <v>-0.78</v>
      </c>
      <c r="K812" s="3">
        <f t="shared" si="553"/>
        <v>10.157999999999999</v>
      </c>
      <c r="L812" s="85"/>
      <c r="M812" s="3" t="str">
        <f t="shared" si="554"/>
        <v>1.46</v>
      </c>
      <c r="N812" s="3" t="str">
        <f t="shared" si="555"/>
        <v>1.47</v>
      </c>
      <c r="O812" s="3">
        <f t="shared" si="556"/>
        <v>77.680000000000007</v>
      </c>
      <c r="P812" s="3">
        <f t="shared" si="557"/>
        <v>-0.78</v>
      </c>
      <c r="Q812" s="3">
        <f t="shared" si="558"/>
        <v>10.157999999999999</v>
      </c>
      <c r="R812" s="85"/>
      <c r="S812" s="3" t="str">
        <f t="shared" si="559"/>
        <v>1.46</v>
      </c>
      <c r="T812" s="3" t="str">
        <f t="shared" si="560"/>
        <v>1.47</v>
      </c>
      <c r="U812" s="3">
        <f t="shared" si="561"/>
        <v>77.680000000000007</v>
      </c>
      <c r="V812" s="3">
        <f t="shared" si="562"/>
        <v>-0.78</v>
      </c>
      <c r="W812" s="3">
        <f t="shared" si="563"/>
        <v>10.157999999999999</v>
      </c>
      <c r="X812" s="85"/>
      <c r="Y812" s="3" t="str">
        <f t="shared" si="564"/>
        <v>1.46</v>
      </c>
      <c r="Z812" s="3" t="str">
        <f t="shared" si="565"/>
        <v>1.47</v>
      </c>
      <c r="AA812" s="3">
        <f t="shared" si="566"/>
        <v>77.680000000000007</v>
      </c>
      <c r="AB812" s="3">
        <f t="shared" si="567"/>
        <v>-0.78</v>
      </c>
      <c r="AC812" s="3">
        <f t="shared" si="568"/>
        <v>10.157999999999999</v>
      </c>
      <c r="AD812" s="85"/>
      <c r="AE812" s="3" t="str">
        <f t="shared" si="569"/>
        <v>1.46</v>
      </c>
      <c r="AF812" s="3" t="str">
        <f t="shared" si="570"/>
        <v>1.47</v>
      </c>
      <c r="AG812" s="3">
        <f t="shared" si="571"/>
        <v>77.680000000000007</v>
      </c>
      <c r="AH812" s="3">
        <f t="shared" si="572"/>
        <v>-0.78</v>
      </c>
      <c r="AI812" s="3">
        <f t="shared" si="573"/>
        <v>10.157999999999999</v>
      </c>
      <c r="AJ812" s="85"/>
      <c r="AK812" s="3" t="str">
        <f t="shared" si="574"/>
        <v>1.46</v>
      </c>
      <c r="AL812" s="3" t="str">
        <f t="shared" si="575"/>
        <v>1.47</v>
      </c>
      <c r="AM812" s="3">
        <f t="shared" si="576"/>
        <v>77.680000000000007</v>
      </c>
      <c r="AN812" s="3">
        <f t="shared" si="577"/>
        <v>-0.78</v>
      </c>
      <c r="AO812" s="3">
        <f t="shared" si="578"/>
        <v>10.157999999999999</v>
      </c>
      <c r="AP812" s="85"/>
      <c r="AQ812" s="3" t="str">
        <f t="shared" si="579"/>
        <v>1.46</v>
      </c>
      <c r="AR812" s="3" t="str">
        <f t="shared" si="580"/>
        <v>1.47</v>
      </c>
      <c r="AS812" s="3">
        <f t="shared" si="581"/>
        <v>77.680000000000007</v>
      </c>
      <c r="AT812" s="3">
        <f t="shared" si="582"/>
        <v>-0.78</v>
      </c>
      <c r="AU812" s="3">
        <f t="shared" si="583"/>
        <v>10.157999999999999</v>
      </c>
      <c r="AV812" s="85"/>
      <c r="AW812" s="3" t="str">
        <f t="shared" si="584"/>
        <v>1.46</v>
      </c>
      <c r="AX812" s="3" t="str">
        <f t="shared" si="585"/>
        <v>1.47</v>
      </c>
      <c r="AY812" s="3">
        <f t="shared" si="586"/>
        <v>77.680000000000007</v>
      </c>
      <c r="AZ812" s="3">
        <f t="shared" si="587"/>
        <v>-0.78</v>
      </c>
      <c r="BA812" s="3">
        <f t="shared" si="588"/>
        <v>10.157999999999999</v>
      </c>
      <c r="BB812" s="85"/>
      <c r="BC812" s="3" t="str">
        <f t="shared" si="589"/>
        <v>1.46</v>
      </c>
      <c r="BD812" s="3" t="str">
        <f t="shared" si="590"/>
        <v>1.47</v>
      </c>
      <c r="BE812" s="3">
        <f t="shared" si="591"/>
        <v>77.680000000000007</v>
      </c>
      <c r="BF812" s="3">
        <f t="shared" si="592"/>
        <v>-0.78</v>
      </c>
      <c r="BG812" s="3">
        <f t="shared" si="593"/>
        <v>10.157999999999999</v>
      </c>
    </row>
    <row r="813" spans="1:59" x14ac:dyDescent="0.3">
      <c r="A813" s="1" t="str">
        <f>'Forward collapse simulation'!B823</f>
        <v>1.47</v>
      </c>
      <c r="B813" s="37" t="str">
        <f>IF('Forward collapse simulation'!C823="","-",'Forward collapse simulation'!C823)</f>
        <v>-</v>
      </c>
      <c r="C813" s="85">
        <f>'Forward collapse simulation'!E823</f>
        <v>11.24</v>
      </c>
      <c r="D813" s="85">
        <f>'Forward collapse simulation'!F823</f>
        <v>-81.45</v>
      </c>
      <c r="E813" s="85">
        <f>'Forward collapse simulation'!D823</f>
        <v>1.139</v>
      </c>
      <c r="F813" s="85"/>
      <c r="G813" s="3" t="str">
        <f t="shared" si="549"/>
        <v>1.47</v>
      </c>
      <c r="H813" s="3" t="str">
        <f t="shared" si="550"/>
        <v>-</v>
      </c>
      <c r="I813" s="3">
        <f t="shared" si="551"/>
        <v>11.24</v>
      </c>
      <c r="J813" s="3">
        <f t="shared" si="552"/>
        <v>-81.45</v>
      </c>
      <c r="K813" s="3">
        <f t="shared" si="553"/>
        <v>1.0251000000000001</v>
      </c>
      <c r="L813" s="85"/>
      <c r="M813" s="3" t="str">
        <f t="shared" si="554"/>
        <v>1.47</v>
      </c>
      <c r="N813" s="3" t="str">
        <f t="shared" si="555"/>
        <v>-</v>
      </c>
      <c r="O813" s="3">
        <f t="shared" si="556"/>
        <v>11.24</v>
      </c>
      <c r="P813" s="3">
        <f t="shared" si="557"/>
        <v>-81.45</v>
      </c>
      <c r="Q813" s="3">
        <f t="shared" si="558"/>
        <v>0.91120000000000001</v>
      </c>
      <c r="R813" s="85"/>
      <c r="S813" s="3" t="str">
        <f t="shared" si="559"/>
        <v>1.47</v>
      </c>
      <c r="T813" s="3" t="str">
        <f t="shared" si="560"/>
        <v>-</v>
      </c>
      <c r="U813" s="3">
        <f t="shared" si="561"/>
        <v>11.24</v>
      </c>
      <c r="V813" s="3">
        <f t="shared" si="562"/>
        <v>-81.45</v>
      </c>
      <c r="W813" s="3">
        <f t="shared" si="563"/>
        <v>0.79730000000000001</v>
      </c>
      <c r="X813" s="85"/>
      <c r="Y813" s="3" t="str">
        <f t="shared" si="564"/>
        <v>1.47</v>
      </c>
      <c r="Z813" s="3" t="str">
        <f t="shared" si="565"/>
        <v>-</v>
      </c>
      <c r="AA813" s="3">
        <f t="shared" si="566"/>
        <v>11.24</v>
      </c>
      <c r="AB813" s="3">
        <f t="shared" si="567"/>
        <v>-81.45</v>
      </c>
      <c r="AC813" s="3">
        <f t="shared" si="568"/>
        <v>0.68340000000000001</v>
      </c>
      <c r="AD813" s="85"/>
      <c r="AE813" s="3" t="str">
        <f t="shared" si="569"/>
        <v>1.47</v>
      </c>
      <c r="AF813" s="3" t="str">
        <f t="shared" si="570"/>
        <v>-</v>
      </c>
      <c r="AG813" s="3">
        <f t="shared" si="571"/>
        <v>11.24</v>
      </c>
      <c r="AH813" s="3">
        <f t="shared" si="572"/>
        <v>-81.45</v>
      </c>
      <c r="AI813" s="3">
        <f t="shared" si="573"/>
        <v>0.56950000000000001</v>
      </c>
      <c r="AJ813" s="85"/>
      <c r="AK813" s="3" t="str">
        <f t="shared" si="574"/>
        <v>1.47</v>
      </c>
      <c r="AL813" s="3" t="str">
        <f t="shared" si="575"/>
        <v>-</v>
      </c>
      <c r="AM813" s="3">
        <f t="shared" si="576"/>
        <v>11.24</v>
      </c>
      <c r="AN813" s="3">
        <f t="shared" si="577"/>
        <v>-81.45</v>
      </c>
      <c r="AO813" s="3">
        <f t="shared" si="578"/>
        <v>0.4556</v>
      </c>
      <c r="AP813" s="85"/>
      <c r="AQ813" s="3" t="str">
        <f t="shared" si="579"/>
        <v>1.47</v>
      </c>
      <c r="AR813" s="3" t="str">
        <f t="shared" si="580"/>
        <v>-</v>
      </c>
      <c r="AS813" s="3">
        <f t="shared" si="581"/>
        <v>11.24</v>
      </c>
      <c r="AT813" s="3">
        <f t="shared" si="582"/>
        <v>-81.45</v>
      </c>
      <c r="AU813" s="3">
        <f t="shared" si="583"/>
        <v>0.3417</v>
      </c>
      <c r="AV813" s="85"/>
      <c r="AW813" s="3" t="str">
        <f t="shared" si="584"/>
        <v>1.47</v>
      </c>
      <c r="AX813" s="3" t="str">
        <f t="shared" si="585"/>
        <v>-</v>
      </c>
      <c r="AY813" s="3">
        <f t="shared" si="586"/>
        <v>11.24</v>
      </c>
      <c r="AZ813" s="3">
        <f t="shared" si="587"/>
        <v>-81.45</v>
      </c>
      <c r="BA813" s="3">
        <f t="shared" si="588"/>
        <v>0.2278</v>
      </c>
      <c r="BB813" s="85"/>
      <c r="BC813" s="3" t="str">
        <f t="shared" si="589"/>
        <v>1.47</v>
      </c>
      <c r="BD813" s="3" t="str">
        <f t="shared" si="590"/>
        <v>-</v>
      </c>
      <c r="BE813" s="3">
        <f t="shared" si="591"/>
        <v>11.24</v>
      </c>
      <c r="BF813" s="3">
        <f t="shared" si="592"/>
        <v>-81.45</v>
      </c>
      <c r="BG813" s="3">
        <f t="shared" si="593"/>
        <v>0.1139</v>
      </c>
    </row>
    <row r="814" spans="1:59" x14ac:dyDescent="0.3">
      <c r="A814" s="1" t="str">
        <f>'Forward collapse simulation'!B824</f>
        <v>1.47</v>
      </c>
      <c r="B814" s="37" t="str">
        <f>IF('Forward collapse simulation'!C824="","-",'Forward collapse simulation'!C824)</f>
        <v>-</v>
      </c>
      <c r="C814" s="85">
        <f>'Forward collapse simulation'!E824</f>
        <v>325.38</v>
      </c>
      <c r="D814" s="85">
        <f>'Forward collapse simulation'!F824</f>
        <v>-38.520000000000003</v>
      </c>
      <c r="E814" s="85">
        <f>'Forward collapse simulation'!D824</f>
        <v>1.8919999999999999</v>
      </c>
      <c r="F814" s="85"/>
      <c r="G814" s="3" t="str">
        <f t="shared" si="549"/>
        <v>1.47</v>
      </c>
      <c r="H814" s="3" t="str">
        <f t="shared" si="550"/>
        <v>-</v>
      </c>
      <c r="I814" s="3">
        <f t="shared" si="551"/>
        <v>325.38</v>
      </c>
      <c r="J814" s="3">
        <f t="shared" si="552"/>
        <v>-38.520000000000003</v>
      </c>
      <c r="K814" s="3">
        <f t="shared" si="553"/>
        <v>1.7027999999999999</v>
      </c>
      <c r="L814" s="85"/>
      <c r="M814" s="3" t="str">
        <f t="shared" si="554"/>
        <v>1.47</v>
      </c>
      <c r="N814" s="3" t="str">
        <f t="shared" si="555"/>
        <v>-</v>
      </c>
      <c r="O814" s="3">
        <f t="shared" si="556"/>
        <v>325.38</v>
      </c>
      <c r="P814" s="3">
        <f t="shared" si="557"/>
        <v>-38.520000000000003</v>
      </c>
      <c r="Q814" s="3">
        <f t="shared" si="558"/>
        <v>1.5136000000000001</v>
      </c>
      <c r="R814" s="85"/>
      <c r="S814" s="3" t="str">
        <f t="shared" si="559"/>
        <v>1.47</v>
      </c>
      <c r="T814" s="3" t="str">
        <f t="shared" si="560"/>
        <v>-</v>
      </c>
      <c r="U814" s="3">
        <f t="shared" si="561"/>
        <v>325.38</v>
      </c>
      <c r="V814" s="3">
        <f t="shared" si="562"/>
        <v>-38.520000000000003</v>
      </c>
      <c r="W814" s="3">
        <f t="shared" si="563"/>
        <v>1.3243999999999998</v>
      </c>
      <c r="X814" s="85"/>
      <c r="Y814" s="3" t="str">
        <f t="shared" si="564"/>
        <v>1.47</v>
      </c>
      <c r="Z814" s="3" t="str">
        <f t="shared" si="565"/>
        <v>-</v>
      </c>
      <c r="AA814" s="3">
        <f t="shared" si="566"/>
        <v>325.38</v>
      </c>
      <c r="AB814" s="3">
        <f t="shared" si="567"/>
        <v>-38.520000000000003</v>
      </c>
      <c r="AC814" s="3">
        <f t="shared" si="568"/>
        <v>1.1352</v>
      </c>
      <c r="AD814" s="85"/>
      <c r="AE814" s="3" t="str">
        <f t="shared" si="569"/>
        <v>1.47</v>
      </c>
      <c r="AF814" s="3" t="str">
        <f t="shared" si="570"/>
        <v>-</v>
      </c>
      <c r="AG814" s="3">
        <f t="shared" si="571"/>
        <v>325.38</v>
      </c>
      <c r="AH814" s="3">
        <f t="shared" si="572"/>
        <v>-38.520000000000003</v>
      </c>
      <c r="AI814" s="3">
        <f t="shared" si="573"/>
        <v>0.94599999999999995</v>
      </c>
      <c r="AJ814" s="85"/>
      <c r="AK814" s="3" t="str">
        <f t="shared" si="574"/>
        <v>1.47</v>
      </c>
      <c r="AL814" s="3" t="str">
        <f t="shared" si="575"/>
        <v>-</v>
      </c>
      <c r="AM814" s="3">
        <f t="shared" si="576"/>
        <v>325.38</v>
      </c>
      <c r="AN814" s="3">
        <f t="shared" si="577"/>
        <v>-38.520000000000003</v>
      </c>
      <c r="AO814" s="3">
        <f t="shared" si="578"/>
        <v>0.75680000000000003</v>
      </c>
      <c r="AP814" s="85"/>
      <c r="AQ814" s="3" t="str">
        <f t="shared" si="579"/>
        <v>1.47</v>
      </c>
      <c r="AR814" s="3" t="str">
        <f t="shared" si="580"/>
        <v>-</v>
      </c>
      <c r="AS814" s="3">
        <f t="shared" si="581"/>
        <v>325.38</v>
      </c>
      <c r="AT814" s="3">
        <f t="shared" si="582"/>
        <v>-38.520000000000003</v>
      </c>
      <c r="AU814" s="3">
        <f t="shared" si="583"/>
        <v>0.56759999999999999</v>
      </c>
      <c r="AV814" s="85"/>
      <c r="AW814" s="3" t="str">
        <f t="shared" si="584"/>
        <v>1.47</v>
      </c>
      <c r="AX814" s="3" t="str">
        <f t="shared" si="585"/>
        <v>-</v>
      </c>
      <c r="AY814" s="3">
        <f t="shared" si="586"/>
        <v>325.38</v>
      </c>
      <c r="AZ814" s="3">
        <f t="shared" si="587"/>
        <v>-38.520000000000003</v>
      </c>
      <c r="BA814" s="3">
        <f t="shared" si="588"/>
        <v>0.37840000000000001</v>
      </c>
      <c r="BB814" s="85"/>
      <c r="BC814" s="3" t="str">
        <f t="shared" si="589"/>
        <v>1.47</v>
      </c>
      <c r="BD814" s="3" t="str">
        <f t="shared" si="590"/>
        <v>-</v>
      </c>
      <c r="BE814" s="3">
        <f t="shared" si="591"/>
        <v>325.38</v>
      </c>
      <c r="BF814" s="3">
        <f t="shared" si="592"/>
        <v>-38.520000000000003</v>
      </c>
      <c r="BG814" s="3">
        <f t="shared" si="593"/>
        <v>0.18920000000000001</v>
      </c>
    </row>
    <row r="815" spans="1:59" x14ac:dyDescent="0.3">
      <c r="A815" s="1" t="str">
        <f>'Forward collapse simulation'!B825</f>
        <v>1.47</v>
      </c>
      <c r="B815" s="37" t="str">
        <f>IF('Forward collapse simulation'!C825="","-",'Forward collapse simulation'!C825)</f>
        <v>-</v>
      </c>
      <c r="C815" s="85">
        <f>'Forward collapse simulation'!E825</f>
        <v>323.99</v>
      </c>
      <c r="D815" s="85">
        <f>'Forward collapse simulation'!F825</f>
        <v>-19.649999999999999</v>
      </c>
      <c r="E815" s="85">
        <f>'Forward collapse simulation'!D825</f>
        <v>1.85</v>
      </c>
      <c r="F815" s="85"/>
      <c r="G815" s="3" t="str">
        <f t="shared" si="549"/>
        <v>1.47</v>
      </c>
      <c r="H815" s="3" t="str">
        <f t="shared" si="550"/>
        <v>-</v>
      </c>
      <c r="I815" s="3">
        <f t="shared" si="551"/>
        <v>323.99</v>
      </c>
      <c r="J815" s="3">
        <f t="shared" si="552"/>
        <v>-19.649999999999999</v>
      </c>
      <c r="K815" s="3">
        <f t="shared" si="553"/>
        <v>1.665</v>
      </c>
      <c r="L815" s="85"/>
      <c r="M815" s="3" t="str">
        <f t="shared" si="554"/>
        <v>1.47</v>
      </c>
      <c r="N815" s="3" t="str">
        <f t="shared" si="555"/>
        <v>-</v>
      </c>
      <c r="O815" s="3">
        <f t="shared" si="556"/>
        <v>323.99</v>
      </c>
      <c r="P815" s="3">
        <f t="shared" si="557"/>
        <v>-19.649999999999999</v>
      </c>
      <c r="Q815" s="3">
        <f t="shared" si="558"/>
        <v>1.4800000000000002</v>
      </c>
      <c r="R815" s="85"/>
      <c r="S815" s="3" t="str">
        <f t="shared" si="559"/>
        <v>1.47</v>
      </c>
      <c r="T815" s="3" t="str">
        <f t="shared" si="560"/>
        <v>-</v>
      </c>
      <c r="U815" s="3">
        <f t="shared" si="561"/>
        <v>323.99</v>
      </c>
      <c r="V815" s="3">
        <f t="shared" si="562"/>
        <v>-19.649999999999999</v>
      </c>
      <c r="W815" s="3">
        <f t="shared" si="563"/>
        <v>1.2949999999999999</v>
      </c>
      <c r="X815" s="85"/>
      <c r="Y815" s="3" t="str">
        <f t="shared" si="564"/>
        <v>1.47</v>
      </c>
      <c r="Z815" s="3" t="str">
        <f t="shared" si="565"/>
        <v>-</v>
      </c>
      <c r="AA815" s="3">
        <f t="shared" si="566"/>
        <v>323.99</v>
      </c>
      <c r="AB815" s="3">
        <f t="shared" si="567"/>
        <v>-19.649999999999999</v>
      </c>
      <c r="AC815" s="3">
        <f t="shared" si="568"/>
        <v>1.1100000000000001</v>
      </c>
      <c r="AD815" s="85"/>
      <c r="AE815" s="3" t="str">
        <f t="shared" si="569"/>
        <v>1.47</v>
      </c>
      <c r="AF815" s="3" t="str">
        <f t="shared" si="570"/>
        <v>-</v>
      </c>
      <c r="AG815" s="3">
        <f t="shared" si="571"/>
        <v>323.99</v>
      </c>
      <c r="AH815" s="3">
        <f t="shared" si="572"/>
        <v>-19.649999999999999</v>
      </c>
      <c r="AI815" s="3">
        <f t="shared" si="573"/>
        <v>0.92500000000000004</v>
      </c>
      <c r="AJ815" s="85"/>
      <c r="AK815" s="3" t="str">
        <f t="shared" si="574"/>
        <v>1.47</v>
      </c>
      <c r="AL815" s="3" t="str">
        <f t="shared" si="575"/>
        <v>-</v>
      </c>
      <c r="AM815" s="3">
        <f t="shared" si="576"/>
        <v>323.99</v>
      </c>
      <c r="AN815" s="3">
        <f t="shared" si="577"/>
        <v>-19.649999999999999</v>
      </c>
      <c r="AO815" s="3">
        <f t="shared" si="578"/>
        <v>0.7400000000000001</v>
      </c>
      <c r="AP815" s="85"/>
      <c r="AQ815" s="3" t="str">
        <f t="shared" si="579"/>
        <v>1.47</v>
      </c>
      <c r="AR815" s="3" t="str">
        <f t="shared" si="580"/>
        <v>-</v>
      </c>
      <c r="AS815" s="3">
        <f t="shared" si="581"/>
        <v>323.99</v>
      </c>
      <c r="AT815" s="3">
        <f t="shared" si="582"/>
        <v>-19.649999999999999</v>
      </c>
      <c r="AU815" s="3">
        <f t="shared" si="583"/>
        <v>0.55500000000000005</v>
      </c>
      <c r="AV815" s="85"/>
      <c r="AW815" s="3" t="str">
        <f t="shared" si="584"/>
        <v>1.47</v>
      </c>
      <c r="AX815" s="3" t="str">
        <f t="shared" si="585"/>
        <v>-</v>
      </c>
      <c r="AY815" s="3">
        <f t="shared" si="586"/>
        <v>323.99</v>
      </c>
      <c r="AZ815" s="3">
        <f t="shared" si="587"/>
        <v>-19.649999999999999</v>
      </c>
      <c r="BA815" s="3">
        <f t="shared" si="588"/>
        <v>0.37000000000000005</v>
      </c>
      <c r="BB815" s="85"/>
      <c r="BC815" s="3" t="str">
        <f t="shared" si="589"/>
        <v>1.47</v>
      </c>
      <c r="BD815" s="3" t="str">
        <f t="shared" si="590"/>
        <v>-</v>
      </c>
      <c r="BE815" s="3">
        <f t="shared" si="591"/>
        <v>323.99</v>
      </c>
      <c r="BF815" s="3">
        <f t="shared" si="592"/>
        <v>-19.649999999999999</v>
      </c>
      <c r="BG815" s="3">
        <f t="shared" si="593"/>
        <v>0.18500000000000003</v>
      </c>
    </row>
    <row r="816" spans="1:59" x14ac:dyDescent="0.3">
      <c r="A816" s="1" t="str">
        <f>'Forward collapse simulation'!B826</f>
        <v>1.47</v>
      </c>
      <c r="B816" s="37" t="str">
        <f>IF('Forward collapse simulation'!C826="","-",'Forward collapse simulation'!C826)</f>
        <v>-</v>
      </c>
      <c r="C816" s="85">
        <f>'Forward collapse simulation'!E826</f>
        <v>323.24</v>
      </c>
      <c r="D816" s="85">
        <f>'Forward collapse simulation'!F826</f>
        <v>-9.52</v>
      </c>
      <c r="E816" s="85">
        <f>'Forward collapse simulation'!D826</f>
        <v>1.73</v>
      </c>
      <c r="F816" s="85"/>
      <c r="G816" s="3" t="str">
        <f t="shared" si="549"/>
        <v>1.47</v>
      </c>
      <c r="H816" s="3" t="str">
        <f t="shared" si="550"/>
        <v>-</v>
      </c>
      <c r="I816" s="3">
        <f t="shared" si="551"/>
        <v>323.24</v>
      </c>
      <c r="J816" s="3">
        <f t="shared" si="552"/>
        <v>-9.52</v>
      </c>
      <c r="K816" s="3">
        <f t="shared" si="553"/>
        <v>1.5569999999999999</v>
      </c>
      <c r="L816" s="85"/>
      <c r="M816" s="3" t="str">
        <f t="shared" si="554"/>
        <v>1.47</v>
      </c>
      <c r="N816" s="3" t="str">
        <f t="shared" si="555"/>
        <v>-</v>
      </c>
      <c r="O816" s="3">
        <f t="shared" si="556"/>
        <v>323.24</v>
      </c>
      <c r="P816" s="3">
        <f t="shared" si="557"/>
        <v>-9.52</v>
      </c>
      <c r="Q816" s="3">
        <f t="shared" si="558"/>
        <v>1.3840000000000001</v>
      </c>
      <c r="R816" s="85"/>
      <c r="S816" s="3" t="str">
        <f t="shared" si="559"/>
        <v>1.47</v>
      </c>
      <c r="T816" s="3" t="str">
        <f t="shared" si="560"/>
        <v>-</v>
      </c>
      <c r="U816" s="3">
        <f t="shared" si="561"/>
        <v>323.24</v>
      </c>
      <c r="V816" s="3">
        <f t="shared" si="562"/>
        <v>-9.52</v>
      </c>
      <c r="W816" s="3">
        <f t="shared" si="563"/>
        <v>1.2109999999999999</v>
      </c>
      <c r="X816" s="85"/>
      <c r="Y816" s="3" t="str">
        <f t="shared" si="564"/>
        <v>1.47</v>
      </c>
      <c r="Z816" s="3" t="str">
        <f t="shared" si="565"/>
        <v>-</v>
      </c>
      <c r="AA816" s="3">
        <f t="shared" si="566"/>
        <v>323.24</v>
      </c>
      <c r="AB816" s="3">
        <f t="shared" si="567"/>
        <v>-9.52</v>
      </c>
      <c r="AC816" s="3">
        <f t="shared" si="568"/>
        <v>1.038</v>
      </c>
      <c r="AD816" s="85"/>
      <c r="AE816" s="3" t="str">
        <f t="shared" si="569"/>
        <v>1.47</v>
      </c>
      <c r="AF816" s="3" t="str">
        <f t="shared" si="570"/>
        <v>-</v>
      </c>
      <c r="AG816" s="3">
        <f t="shared" si="571"/>
        <v>323.24</v>
      </c>
      <c r="AH816" s="3">
        <f t="shared" si="572"/>
        <v>-9.52</v>
      </c>
      <c r="AI816" s="3">
        <f t="shared" si="573"/>
        <v>0.86499999999999999</v>
      </c>
      <c r="AJ816" s="85"/>
      <c r="AK816" s="3" t="str">
        <f t="shared" si="574"/>
        <v>1.47</v>
      </c>
      <c r="AL816" s="3" t="str">
        <f t="shared" si="575"/>
        <v>-</v>
      </c>
      <c r="AM816" s="3">
        <f t="shared" si="576"/>
        <v>323.24</v>
      </c>
      <c r="AN816" s="3">
        <f t="shared" si="577"/>
        <v>-9.52</v>
      </c>
      <c r="AO816" s="3">
        <f t="shared" si="578"/>
        <v>0.69200000000000006</v>
      </c>
      <c r="AP816" s="85"/>
      <c r="AQ816" s="3" t="str">
        <f t="shared" si="579"/>
        <v>1.47</v>
      </c>
      <c r="AR816" s="3" t="str">
        <f t="shared" si="580"/>
        <v>-</v>
      </c>
      <c r="AS816" s="3">
        <f t="shared" si="581"/>
        <v>323.24</v>
      </c>
      <c r="AT816" s="3">
        <f t="shared" si="582"/>
        <v>-9.52</v>
      </c>
      <c r="AU816" s="3">
        <f t="shared" si="583"/>
        <v>0.51900000000000002</v>
      </c>
      <c r="AV816" s="85"/>
      <c r="AW816" s="3" t="str">
        <f t="shared" si="584"/>
        <v>1.47</v>
      </c>
      <c r="AX816" s="3" t="str">
        <f t="shared" si="585"/>
        <v>-</v>
      </c>
      <c r="AY816" s="3">
        <f t="shared" si="586"/>
        <v>323.24</v>
      </c>
      <c r="AZ816" s="3">
        <f t="shared" si="587"/>
        <v>-9.52</v>
      </c>
      <c r="BA816" s="3">
        <f t="shared" si="588"/>
        <v>0.34600000000000003</v>
      </c>
      <c r="BB816" s="85"/>
      <c r="BC816" s="3" t="str">
        <f t="shared" si="589"/>
        <v>1.47</v>
      </c>
      <c r="BD816" s="3" t="str">
        <f t="shared" si="590"/>
        <v>-</v>
      </c>
      <c r="BE816" s="3">
        <f t="shared" si="591"/>
        <v>323.24</v>
      </c>
      <c r="BF816" s="3">
        <f t="shared" si="592"/>
        <v>-9.52</v>
      </c>
      <c r="BG816" s="3">
        <f t="shared" si="593"/>
        <v>0.17300000000000001</v>
      </c>
    </row>
    <row r="817" spans="1:59" x14ac:dyDescent="0.3">
      <c r="A817" s="1" t="str">
        <f>'Forward collapse simulation'!B827</f>
        <v>1.47</v>
      </c>
      <c r="B817" s="37" t="str">
        <f>IF('Forward collapse simulation'!C827="","-",'Forward collapse simulation'!C827)</f>
        <v>-</v>
      </c>
      <c r="C817" s="85">
        <f>'Forward collapse simulation'!E827</f>
        <v>322.14999999999998</v>
      </c>
      <c r="D817" s="85">
        <f>'Forward collapse simulation'!F827</f>
        <v>-3.58</v>
      </c>
      <c r="E817" s="85">
        <f>'Forward collapse simulation'!D827</f>
        <v>1.7470000000000001</v>
      </c>
      <c r="F817" s="85"/>
      <c r="G817" s="3" t="str">
        <f t="shared" si="549"/>
        <v>1.47</v>
      </c>
      <c r="H817" s="3" t="str">
        <f t="shared" si="550"/>
        <v>-</v>
      </c>
      <c r="I817" s="3">
        <f t="shared" si="551"/>
        <v>322.14999999999998</v>
      </c>
      <c r="J817" s="3">
        <f t="shared" si="552"/>
        <v>-3.58</v>
      </c>
      <c r="K817" s="3">
        <f t="shared" si="553"/>
        <v>1.5723</v>
      </c>
      <c r="L817" s="85"/>
      <c r="M817" s="3" t="str">
        <f t="shared" si="554"/>
        <v>1.47</v>
      </c>
      <c r="N817" s="3" t="str">
        <f t="shared" si="555"/>
        <v>-</v>
      </c>
      <c r="O817" s="3">
        <f t="shared" si="556"/>
        <v>322.14999999999998</v>
      </c>
      <c r="P817" s="3">
        <f t="shared" si="557"/>
        <v>-3.58</v>
      </c>
      <c r="Q817" s="3">
        <f t="shared" si="558"/>
        <v>1.3976000000000002</v>
      </c>
      <c r="R817" s="85"/>
      <c r="S817" s="3" t="str">
        <f t="shared" si="559"/>
        <v>1.47</v>
      </c>
      <c r="T817" s="3" t="str">
        <f t="shared" si="560"/>
        <v>-</v>
      </c>
      <c r="U817" s="3">
        <f t="shared" si="561"/>
        <v>322.14999999999998</v>
      </c>
      <c r="V817" s="3">
        <f t="shared" si="562"/>
        <v>-3.58</v>
      </c>
      <c r="W817" s="3">
        <f t="shared" si="563"/>
        <v>1.2229000000000001</v>
      </c>
      <c r="X817" s="85"/>
      <c r="Y817" s="3" t="str">
        <f t="shared" si="564"/>
        <v>1.47</v>
      </c>
      <c r="Z817" s="3" t="str">
        <f t="shared" si="565"/>
        <v>-</v>
      </c>
      <c r="AA817" s="3">
        <f t="shared" si="566"/>
        <v>322.14999999999998</v>
      </c>
      <c r="AB817" s="3">
        <f t="shared" si="567"/>
        <v>-3.58</v>
      </c>
      <c r="AC817" s="3">
        <f t="shared" si="568"/>
        <v>1.0482</v>
      </c>
      <c r="AD817" s="85"/>
      <c r="AE817" s="3" t="str">
        <f t="shared" si="569"/>
        <v>1.47</v>
      </c>
      <c r="AF817" s="3" t="str">
        <f t="shared" si="570"/>
        <v>-</v>
      </c>
      <c r="AG817" s="3">
        <f t="shared" si="571"/>
        <v>322.14999999999998</v>
      </c>
      <c r="AH817" s="3">
        <f t="shared" si="572"/>
        <v>-3.58</v>
      </c>
      <c r="AI817" s="3">
        <f t="shared" si="573"/>
        <v>0.87350000000000005</v>
      </c>
      <c r="AJ817" s="85"/>
      <c r="AK817" s="3" t="str">
        <f t="shared" si="574"/>
        <v>1.47</v>
      </c>
      <c r="AL817" s="3" t="str">
        <f t="shared" si="575"/>
        <v>-</v>
      </c>
      <c r="AM817" s="3">
        <f t="shared" si="576"/>
        <v>322.14999999999998</v>
      </c>
      <c r="AN817" s="3">
        <f t="shared" si="577"/>
        <v>-3.58</v>
      </c>
      <c r="AO817" s="3">
        <f t="shared" si="578"/>
        <v>0.69880000000000009</v>
      </c>
      <c r="AP817" s="85"/>
      <c r="AQ817" s="3" t="str">
        <f t="shared" si="579"/>
        <v>1.47</v>
      </c>
      <c r="AR817" s="3" t="str">
        <f t="shared" si="580"/>
        <v>-</v>
      </c>
      <c r="AS817" s="3">
        <f t="shared" si="581"/>
        <v>322.14999999999998</v>
      </c>
      <c r="AT817" s="3">
        <f t="shared" si="582"/>
        <v>-3.58</v>
      </c>
      <c r="AU817" s="3">
        <f t="shared" si="583"/>
        <v>0.52410000000000001</v>
      </c>
      <c r="AV817" s="85"/>
      <c r="AW817" s="3" t="str">
        <f t="shared" si="584"/>
        <v>1.47</v>
      </c>
      <c r="AX817" s="3" t="str">
        <f t="shared" si="585"/>
        <v>-</v>
      </c>
      <c r="AY817" s="3">
        <f t="shared" si="586"/>
        <v>322.14999999999998</v>
      </c>
      <c r="AZ817" s="3">
        <f t="shared" si="587"/>
        <v>-3.58</v>
      </c>
      <c r="BA817" s="3">
        <f t="shared" si="588"/>
        <v>0.34940000000000004</v>
      </c>
      <c r="BB817" s="85"/>
      <c r="BC817" s="3" t="str">
        <f t="shared" si="589"/>
        <v>1.47</v>
      </c>
      <c r="BD817" s="3" t="str">
        <f t="shared" si="590"/>
        <v>-</v>
      </c>
      <c r="BE817" s="3">
        <f t="shared" si="591"/>
        <v>322.14999999999998</v>
      </c>
      <c r="BF817" s="3">
        <f t="shared" si="592"/>
        <v>-3.58</v>
      </c>
      <c r="BG817" s="3">
        <f t="shared" si="593"/>
        <v>0.17470000000000002</v>
      </c>
    </row>
    <row r="818" spans="1:59" x14ac:dyDescent="0.3">
      <c r="A818" s="1" t="str">
        <f>'Forward collapse simulation'!B828</f>
        <v>1.47</v>
      </c>
      <c r="B818" s="37" t="str">
        <f>IF('Forward collapse simulation'!C828="","-",'Forward collapse simulation'!C828)</f>
        <v>-</v>
      </c>
      <c r="C818" s="85">
        <f>'Forward collapse simulation'!E828</f>
        <v>322.02</v>
      </c>
      <c r="D818" s="85">
        <f>'Forward collapse simulation'!F828</f>
        <v>0.87</v>
      </c>
      <c r="E818" s="85">
        <f>'Forward collapse simulation'!D828</f>
        <v>1.718</v>
      </c>
      <c r="F818" s="85"/>
      <c r="G818" s="3" t="str">
        <f t="shared" si="549"/>
        <v>1.47</v>
      </c>
      <c r="H818" s="3" t="str">
        <f t="shared" si="550"/>
        <v>-</v>
      </c>
      <c r="I818" s="3">
        <f t="shared" si="551"/>
        <v>322.02</v>
      </c>
      <c r="J818" s="3">
        <f t="shared" si="552"/>
        <v>0.87</v>
      </c>
      <c r="K818" s="3">
        <f t="shared" si="553"/>
        <v>1.5462</v>
      </c>
      <c r="L818" s="85"/>
      <c r="M818" s="3" t="str">
        <f t="shared" si="554"/>
        <v>1.47</v>
      </c>
      <c r="N818" s="3" t="str">
        <f t="shared" si="555"/>
        <v>-</v>
      </c>
      <c r="O818" s="3">
        <f t="shared" si="556"/>
        <v>322.02</v>
      </c>
      <c r="P818" s="3">
        <f t="shared" si="557"/>
        <v>0.87</v>
      </c>
      <c r="Q818" s="3">
        <f t="shared" si="558"/>
        <v>1.3744000000000001</v>
      </c>
      <c r="R818" s="85"/>
      <c r="S818" s="3" t="str">
        <f t="shared" si="559"/>
        <v>1.47</v>
      </c>
      <c r="T818" s="3" t="str">
        <f t="shared" si="560"/>
        <v>-</v>
      </c>
      <c r="U818" s="3">
        <f t="shared" si="561"/>
        <v>322.02</v>
      </c>
      <c r="V818" s="3">
        <f t="shared" si="562"/>
        <v>0.87</v>
      </c>
      <c r="W818" s="3">
        <f t="shared" si="563"/>
        <v>1.2025999999999999</v>
      </c>
      <c r="X818" s="85"/>
      <c r="Y818" s="3" t="str">
        <f t="shared" si="564"/>
        <v>1.47</v>
      </c>
      <c r="Z818" s="3" t="str">
        <f t="shared" si="565"/>
        <v>-</v>
      </c>
      <c r="AA818" s="3">
        <f t="shared" si="566"/>
        <v>322.02</v>
      </c>
      <c r="AB818" s="3">
        <f t="shared" si="567"/>
        <v>0.87</v>
      </c>
      <c r="AC818" s="3">
        <f t="shared" si="568"/>
        <v>1.0307999999999999</v>
      </c>
      <c r="AD818" s="85"/>
      <c r="AE818" s="3" t="str">
        <f t="shared" si="569"/>
        <v>1.47</v>
      </c>
      <c r="AF818" s="3" t="str">
        <f t="shared" si="570"/>
        <v>-</v>
      </c>
      <c r="AG818" s="3">
        <f t="shared" si="571"/>
        <v>322.02</v>
      </c>
      <c r="AH818" s="3">
        <f t="shared" si="572"/>
        <v>0.87</v>
      </c>
      <c r="AI818" s="3">
        <f t="shared" si="573"/>
        <v>0.85899999999999999</v>
      </c>
      <c r="AJ818" s="85"/>
      <c r="AK818" s="3" t="str">
        <f t="shared" si="574"/>
        <v>1.47</v>
      </c>
      <c r="AL818" s="3" t="str">
        <f t="shared" si="575"/>
        <v>-</v>
      </c>
      <c r="AM818" s="3">
        <f t="shared" si="576"/>
        <v>322.02</v>
      </c>
      <c r="AN818" s="3">
        <f t="shared" si="577"/>
        <v>0.87</v>
      </c>
      <c r="AO818" s="3">
        <f t="shared" si="578"/>
        <v>0.68720000000000003</v>
      </c>
      <c r="AP818" s="85"/>
      <c r="AQ818" s="3" t="str">
        <f t="shared" si="579"/>
        <v>1.47</v>
      </c>
      <c r="AR818" s="3" t="str">
        <f t="shared" si="580"/>
        <v>-</v>
      </c>
      <c r="AS818" s="3">
        <f t="shared" si="581"/>
        <v>322.02</v>
      </c>
      <c r="AT818" s="3">
        <f t="shared" si="582"/>
        <v>0.87</v>
      </c>
      <c r="AU818" s="3">
        <f t="shared" si="583"/>
        <v>0.51539999999999997</v>
      </c>
      <c r="AV818" s="85"/>
      <c r="AW818" s="3" t="str">
        <f t="shared" si="584"/>
        <v>1.47</v>
      </c>
      <c r="AX818" s="3" t="str">
        <f t="shared" si="585"/>
        <v>-</v>
      </c>
      <c r="AY818" s="3">
        <f t="shared" si="586"/>
        <v>322.02</v>
      </c>
      <c r="AZ818" s="3">
        <f t="shared" si="587"/>
        <v>0.87</v>
      </c>
      <c r="BA818" s="3">
        <f t="shared" si="588"/>
        <v>0.34360000000000002</v>
      </c>
      <c r="BB818" s="85"/>
      <c r="BC818" s="3" t="str">
        <f t="shared" si="589"/>
        <v>1.47</v>
      </c>
      <c r="BD818" s="3" t="str">
        <f t="shared" si="590"/>
        <v>-</v>
      </c>
      <c r="BE818" s="3">
        <f t="shared" si="591"/>
        <v>322.02</v>
      </c>
      <c r="BF818" s="3">
        <f t="shared" si="592"/>
        <v>0.87</v>
      </c>
      <c r="BG818" s="3">
        <f t="shared" si="593"/>
        <v>0.17180000000000001</v>
      </c>
    </row>
    <row r="819" spans="1:59" x14ac:dyDescent="0.3">
      <c r="A819" s="1" t="str">
        <f>'Forward collapse simulation'!B829</f>
        <v>1.47</v>
      </c>
      <c r="B819" s="37" t="str">
        <f>IF('Forward collapse simulation'!C829="","-",'Forward collapse simulation'!C829)</f>
        <v>-</v>
      </c>
      <c r="C819" s="85">
        <f>'Forward collapse simulation'!E829</f>
        <v>323.91000000000003</v>
      </c>
      <c r="D819" s="85">
        <f>'Forward collapse simulation'!F829</f>
        <v>9.8800000000000008</v>
      </c>
      <c r="E819" s="85">
        <f>'Forward collapse simulation'!D829</f>
        <v>1.853</v>
      </c>
      <c r="F819" s="85"/>
      <c r="G819" s="3" t="str">
        <f t="shared" si="549"/>
        <v>1.47</v>
      </c>
      <c r="H819" s="3" t="str">
        <f t="shared" si="550"/>
        <v>-</v>
      </c>
      <c r="I819" s="3">
        <f t="shared" si="551"/>
        <v>323.91000000000003</v>
      </c>
      <c r="J819" s="3">
        <f t="shared" si="552"/>
        <v>9.8800000000000008</v>
      </c>
      <c r="K819" s="3">
        <f t="shared" si="553"/>
        <v>1.6677</v>
      </c>
      <c r="L819" s="85"/>
      <c r="M819" s="3" t="str">
        <f t="shared" si="554"/>
        <v>1.47</v>
      </c>
      <c r="N819" s="3" t="str">
        <f t="shared" si="555"/>
        <v>-</v>
      </c>
      <c r="O819" s="3">
        <f t="shared" si="556"/>
        <v>323.91000000000003</v>
      </c>
      <c r="P819" s="3">
        <f t="shared" si="557"/>
        <v>9.8800000000000008</v>
      </c>
      <c r="Q819" s="3">
        <f t="shared" si="558"/>
        <v>1.4824000000000002</v>
      </c>
      <c r="R819" s="85"/>
      <c r="S819" s="3" t="str">
        <f t="shared" si="559"/>
        <v>1.47</v>
      </c>
      <c r="T819" s="3" t="str">
        <f t="shared" si="560"/>
        <v>-</v>
      </c>
      <c r="U819" s="3">
        <f t="shared" si="561"/>
        <v>323.91000000000003</v>
      </c>
      <c r="V819" s="3">
        <f t="shared" si="562"/>
        <v>9.8800000000000008</v>
      </c>
      <c r="W819" s="3">
        <f t="shared" si="563"/>
        <v>1.2970999999999999</v>
      </c>
      <c r="X819" s="85"/>
      <c r="Y819" s="3" t="str">
        <f t="shared" si="564"/>
        <v>1.47</v>
      </c>
      <c r="Z819" s="3" t="str">
        <f t="shared" si="565"/>
        <v>-</v>
      </c>
      <c r="AA819" s="3">
        <f t="shared" si="566"/>
        <v>323.91000000000003</v>
      </c>
      <c r="AB819" s="3">
        <f t="shared" si="567"/>
        <v>9.8800000000000008</v>
      </c>
      <c r="AC819" s="3">
        <f t="shared" si="568"/>
        <v>1.1117999999999999</v>
      </c>
      <c r="AD819" s="85"/>
      <c r="AE819" s="3" t="str">
        <f t="shared" si="569"/>
        <v>1.47</v>
      </c>
      <c r="AF819" s="3" t="str">
        <f t="shared" si="570"/>
        <v>-</v>
      </c>
      <c r="AG819" s="3">
        <f t="shared" si="571"/>
        <v>323.91000000000003</v>
      </c>
      <c r="AH819" s="3">
        <f t="shared" si="572"/>
        <v>9.8800000000000008</v>
      </c>
      <c r="AI819" s="3">
        <f t="shared" si="573"/>
        <v>0.92649999999999999</v>
      </c>
      <c r="AJ819" s="85"/>
      <c r="AK819" s="3" t="str">
        <f t="shared" si="574"/>
        <v>1.47</v>
      </c>
      <c r="AL819" s="3" t="str">
        <f t="shared" si="575"/>
        <v>-</v>
      </c>
      <c r="AM819" s="3">
        <f t="shared" si="576"/>
        <v>323.91000000000003</v>
      </c>
      <c r="AN819" s="3">
        <f t="shared" si="577"/>
        <v>9.8800000000000008</v>
      </c>
      <c r="AO819" s="3">
        <f t="shared" si="578"/>
        <v>0.74120000000000008</v>
      </c>
      <c r="AP819" s="85"/>
      <c r="AQ819" s="3" t="str">
        <f t="shared" si="579"/>
        <v>1.47</v>
      </c>
      <c r="AR819" s="3" t="str">
        <f t="shared" si="580"/>
        <v>-</v>
      </c>
      <c r="AS819" s="3">
        <f t="shared" si="581"/>
        <v>323.91000000000003</v>
      </c>
      <c r="AT819" s="3">
        <f t="shared" si="582"/>
        <v>9.8800000000000008</v>
      </c>
      <c r="AU819" s="3">
        <f t="shared" si="583"/>
        <v>0.55589999999999995</v>
      </c>
      <c r="AV819" s="85"/>
      <c r="AW819" s="3" t="str">
        <f t="shared" si="584"/>
        <v>1.47</v>
      </c>
      <c r="AX819" s="3" t="str">
        <f t="shared" si="585"/>
        <v>-</v>
      </c>
      <c r="AY819" s="3">
        <f t="shared" si="586"/>
        <v>323.91000000000003</v>
      </c>
      <c r="AZ819" s="3">
        <f t="shared" si="587"/>
        <v>9.8800000000000008</v>
      </c>
      <c r="BA819" s="3">
        <f t="shared" si="588"/>
        <v>0.37060000000000004</v>
      </c>
      <c r="BB819" s="85"/>
      <c r="BC819" s="3" t="str">
        <f t="shared" si="589"/>
        <v>1.47</v>
      </c>
      <c r="BD819" s="3" t="str">
        <f t="shared" si="590"/>
        <v>-</v>
      </c>
      <c r="BE819" s="3">
        <f t="shared" si="591"/>
        <v>323.91000000000003</v>
      </c>
      <c r="BF819" s="3">
        <f t="shared" si="592"/>
        <v>9.8800000000000008</v>
      </c>
      <c r="BG819" s="3">
        <f t="shared" si="593"/>
        <v>0.18530000000000002</v>
      </c>
    </row>
    <row r="820" spans="1:59" x14ac:dyDescent="0.3">
      <c r="A820" s="1" t="str">
        <f>'Forward collapse simulation'!B830</f>
        <v>1.47</v>
      </c>
      <c r="B820" s="37" t="str">
        <f>IF('Forward collapse simulation'!C830="","-",'Forward collapse simulation'!C830)</f>
        <v>-</v>
      </c>
      <c r="C820" s="85">
        <f>'Forward collapse simulation'!E830</f>
        <v>324.01</v>
      </c>
      <c r="D820" s="85">
        <f>'Forward collapse simulation'!F830</f>
        <v>19.079999999999998</v>
      </c>
      <c r="E820" s="85">
        <f>'Forward collapse simulation'!D830</f>
        <v>1.8779999999999999</v>
      </c>
      <c r="F820" s="85"/>
      <c r="G820" s="3" t="str">
        <f t="shared" si="549"/>
        <v>1.47</v>
      </c>
      <c r="H820" s="3" t="str">
        <f t="shared" si="550"/>
        <v>-</v>
      </c>
      <c r="I820" s="3">
        <f t="shared" si="551"/>
        <v>324.01</v>
      </c>
      <c r="J820" s="3">
        <f t="shared" si="552"/>
        <v>19.079999999999998</v>
      </c>
      <c r="K820" s="3">
        <f t="shared" si="553"/>
        <v>1.6901999999999999</v>
      </c>
      <c r="L820" s="85"/>
      <c r="M820" s="3" t="str">
        <f t="shared" si="554"/>
        <v>1.47</v>
      </c>
      <c r="N820" s="3" t="str">
        <f t="shared" si="555"/>
        <v>-</v>
      </c>
      <c r="O820" s="3">
        <f t="shared" si="556"/>
        <v>324.01</v>
      </c>
      <c r="P820" s="3">
        <f t="shared" si="557"/>
        <v>19.079999999999998</v>
      </c>
      <c r="Q820" s="3">
        <f t="shared" si="558"/>
        <v>1.5024</v>
      </c>
      <c r="R820" s="85"/>
      <c r="S820" s="3" t="str">
        <f t="shared" si="559"/>
        <v>1.47</v>
      </c>
      <c r="T820" s="3" t="str">
        <f t="shared" si="560"/>
        <v>-</v>
      </c>
      <c r="U820" s="3">
        <f t="shared" si="561"/>
        <v>324.01</v>
      </c>
      <c r="V820" s="3">
        <f t="shared" si="562"/>
        <v>19.079999999999998</v>
      </c>
      <c r="W820" s="3">
        <f t="shared" si="563"/>
        <v>1.3145999999999998</v>
      </c>
      <c r="X820" s="85"/>
      <c r="Y820" s="3" t="str">
        <f t="shared" si="564"/>
        <v>1.47</v>
      </c>
      <c r="Z820" s="3" t="str">
        <f t="shared" si="565"/>
        <v>-</v>
      </c>
      <c r="AA820" s="3">
        <f t="shared" si="566"/>
        <v>324.01</v>
      </c>
      <c r="AB820" s="3">
        <f t="shared" si="567"/>
        <v>19.079999999999998</v>
      </c>
      <c r="AC820" s="3">
        <f t="shared" si="568"/>
        <v>1.1267999999999998</v>
      </c>
      <c r="AD820" s="85"/>
      <c r="AE820" s="3" t="str">
        <f t="shared" si="569"/>
        <v>1.47</v>
      </c>
      <c r="AF820" s="3" t="str">
        <f t="shared" si="570"/>
        <v>-</v>
      </c>
      <c r="AG820" s="3">
        <f t="shared" si="571"/>
        <v>324.01</v>
      </c>
      <c r="AH820" s="3">
        <f t="shared" si="572"/>
        <v>19.079999999999998</v>
      </c>
      <c r="AI820" s="3">
        <f t="shared" si="573"/>
        <v>0.93899999999999995</v>
      </c>
      <c r="AJ820" s="85"/>
      <c r="AK820" s="3" t="str">
        <f t="shared" si="574"/>
        <v>1.47</v>
      </c>
      <c r="AL820" s="3" t="str">
        <f t="shared" si="575"/>
        <v>-</v>
      </c>
      <c r="AM820" s="3">
        <f t="shared" si="576"/>
        <v>324.01</v>
      </c>
      <c r="AN820" s="3">
        <f t="shared" si="577"/>
        <v>19.079999999999998</v>
      </c>
      <c r="AO820" s="3">
        <f t="shared" si="578"/>
        <v>0.75119999999999998</v>
      </c>
      <c r="AP820" s="85"/>
      <c r="AQ820" s="3" t="str">
        <f t="shared" si="579"/>
        <v>1.47</v>
      </c>
      <c r="AR820" s="3" t="str">
        <f t="shared" si="580"/>
        <v>-</v>
      </c>
      <c r="AS820" s="3">
        <f t="shared" si="581"/>
        <v>324.01</v>
      </c>
      <c r="AT820" s="3">
        <f t="shared" si="582"/>
        <v>19.079999999999998</v>
      </c>
      <c r="AU820" s="3">
        <f t="shared" si="583"/>
        <v>0.5633999999999999</v>
      </c>
      <c r="AV820" s="85"/>
      <c r="AW820" s="3" t="str">
        <f t="shared" si="584"/>
        <v>1.47</v>
      </c>
      <c r="AX820" s="3" t="str">
        <f t="shared" si="585"/>
        <v>-</v>
      </c>
      <c r="AY820" s="3">
        <f t="shared" si="586"/>
        <v>324.01</v>
      </c>
      <c r="AZ820" s="3">
        <f t="shared" si="587"/>
        <v>19.079999999999998</v>
      </c>
      <c r="BA820" s="3">
        <f t="shared" si="588"/>
        <v>0.37559999999999999</v>
      </c>
      <c r="BB820" s="85"/>
      <c r="BC820" s="3" t="str">
        <f t="shared" si="589"/>
        <v>1.47</v>
      </c>
      <c r="BD820" s="3" t="str">
        <f t="shared" si="590"/>
        <v>-</v>
      </c>
      <c r="BE820" s="3">
        <f t="shared" si="591"/>
        <v>324.01</v>
      </c>
      <c r="BF820" s="3">
        <f t="shared" si="592"/>
        <v>19.079999999999998</v>
      </c>
      <c r="BG820" s="3">
        <f t="shared" si="593"/>
        <v>0.18779999999999999</v>
      </c>
    </row>
    <row r="821" spans="1:59" x14ac:dyDescent="0.3">
      <c r="A821" s="1" t="str">
        <f>'Forward collapse simulation'!B831</f>
        <v>1.47</v>
      </c>
      <c r="B821" s="37" t="str">
        <f>IF('Forward collapse simulation'!C831="","-",'Forward collapse simulation'!C831)</f>
        <v>-</v>
      </c>
      <c r="C821" s="85">
        <f>'Forward collapse simulation'!E831</f>
        <v>336.78</v>
      </c>
      <c r="D821" s="85">
        <f>'Forward collapse simulation'!F831</f>
        <v>29.81</v>
      </c>
      <c r="E821" s="85">
        <f>'Forward collapse simulation'!D831</f>
        <v>2.1080000000000001</v>
      </c>
      <c r="F821" s="85"/>
      <c r="G821" s="3" t="str">
        <f t="shared" si="549"/>
        <v>1.47</v>
      </c>
      <c r="H821" s="3" t="str">
        <f t="shared" si="550"/>
        <v>-</v>
      </c>
      <c r="I821" s="3">
        <f t="shared" si="551"/>
        <v>336.78</v>
      </c>
      <c r="J821" s="3">
        <f t="shared" si="552"/>
        <v>29.81</v>
      </c>
      <c r="K821" s="3">
        <f t="shared" si="553"/>
        <v>1.8972000000000002</v>
      </c>
      <c r="L821" s="85"/>
      <c r="M821" s="3" t="str">
        <f t="shared" si="554"/>
        <v>1.47</v>
      </c>
      <c r="N821" s="3" t="str">
        <f t="shared" si="555"/>
        <v>-</v>
      </c>
      <c r="O821" s="3">
        <f t="shared" si="556"/>
        <v>336.78</v>
      </c>
      <c r="P821" s="3">
        <f t="shared" si="557"/>
        <v>29.81</v>
      </c>
      <c r="Q821" s="3">
        <f t="shared" si="558"/>
        <v>1.6864000000000001</v>
      </c>
      <c r="R821" s="85"/>
      <c r="S821" s="3" t="str">
        <f t="shared" si="559"/>
        <v>1.47</v>
      </c>
      <c r="T821" s="3" t="str">
        <f t="shared" si="560"/>
        <v>-</v>
      </c>
      <c r="U821" s="3">
        <f t="shared" si="561"/>
        <v>336.78</v>
      </c>
      <c r="V821" s="3">
        <f t="shared" si="562"/>
        <v>29.81</v>
      </c>
      <c r="W821" s="3">
        <f t="shared" si="563"/>
        <v>1.4756</v>
      </c>
      <c r="X821" s="85"/>
      <c r="Y821" s="3" t="str">
        <f t="shared" si="564"/>
        <v>1.47</v>
      </c>
      <c r="Z821" s="3" t="str">
        <f t="shared" si="565"/>
        <v>-</v>
      </c>
      <c r="AA821" s="3">
        <f t="shared" si="566"/>
        <v>336.78</v>
      </c>
      <c r="AB821" s="3">
        <f t="shared" si="567"/>
        <v>29.81</v>
      </c>
      <c r="AC821" s="3">
        <f t="shared" si="568"/>
        <v>1.2647999999999999</v>
      </c>
      <c r="AD821" s="85"/>
      <c r="AE821" s="3" t="str">
        <f t="shared" si="569"/>
        <v>1.47</v>
      </c>
      <c r="AF821" s="3" t="str">
        <f t="shared" si="570"/>
        <v>-</v>
      </c>
      <c r="AG821" s="3">
        <f t="shared" si="571"/>
        <v>336.78</v>
      </c>
      <c r="AH821" s="3">
        <f t="shared" si="572"/>
        <v>29.81</v>
      </c>
      <c r="AI821" s="3">
        <f t="shared" si="573"/>
        <v>1.054</v>
      </c>
      <c r="AJ821" s="85"/>
      <c r="AK821" s="3" t="str">
        <f t="shared" si="574"/>
        <v>1.47</v>
      </c>
      <c r="AL821" s="3" t="str">
        <f t="shared" si="575"/>
        <v>-</v>
      </c>
      <c r="AM821" s="3">
        <f t="shared" si="576"/>
        <v>336.78</v>
      </c>
      <c r="AN821" s="3">
        <f t="shared" si="577"/>
        <v>29.81</v>
      </c>
      <c r="AO821" s="3">
        <f t="shared" si="578"/>
        <v>0.84320000000000006</v>
      </c>
      <c r="AP821" s="85"/>
      <c r="AQ821" s="3" t="str">
        <f t="shared" si="579"/>
        <v>1.47</v>
      </c>
      <c r="AR821" s="3" t="str">
        <f t="shared" si="580"/>
        <v>-</v>
      </c>
      <c r="AS821" s="3">
        <f t="shared" si="581"/>
        <v>336.78</v>
      </c>
      <c r="AT821" s="3">
        <f t="shared" si="582"/>
        <v>29.81</v>
      </c>
      <c r="AU821" s="3">
        <f t="shared" si="583"/>
        <v>0.63239999999999996</v>
      </c>
      <c r="AV821" s="85"/>
      <c r="AW821" s="3" t="str">
        <f t="shared" si="584"/>
        <v>1.47</v>
      </c>
      <c r="AX821" s="3" t="str">
        <f t="shared" si="585"/>
        <v>-</v>
      </c>
      <c r="AY821" s="3">
        <f t="shared" si="586"/>
        <v>336.78</v>
      </c>
      <c r="AZ821" s="3">
        <f t="shared" si="587"/>
        <v>29.81</v>
      </c>
      <c r="BA821" s="3">
        <f t="shared" si="588"/>
        <v>0.42160000000000003</v>
      </c>
      <c r="BB821" s="85"/>
      <c r="BC821" s="3" t="str">
        <f t="shared" si="589"/>
        <v>1.47</v>
      </c>
      <c r="BD821" s="3" t="str">
        <f t="shared" si="590"/>
        <v>-</v>
      </c>
      <c r="BE821" s="3">
        <f t="shared" si="591"/>
        <v>336.78</v>
      </c>
      <c r="BF821" s="3">
        <f t="shared" si="592"/>
        <v>29.81</v>
      </c>
      <c r="BG821" s="3">
        <f t="shared" si="593"/>
        <v>0.21080000000000002</v>
      </c>
    </row>
    <row r="822" spans="1:59" x14ac:dyDescent="0.3">
      <c r="A822" s="1" t="str">
        <f>'Forward collapse simulation'!B832</f>
        <v>1.47</v>
      </c>
      <c r="B822" s="37" t="str">
        <f>IF('Forward collapse simulation'!C832="","-",'Forward collapse simulation'!C832)</f>
        <v>-</v>
      </c>
      <c r="C822" s="85">
        <f>'Forward collapse simulation'!E832</f>
        <v>336.15</v>
      </c>
      <c r="D822" s="85">
        <f>'Forward collapse simulation'!F832</f>
        <v>39.97</v>
      </c>
      <c r="E822" s="85">
        <f>'Forward collapse simulation'!D832</f>
        <v>2.5979999999999999</v>
      </c>
      <c r="F822" s="85"/>
      <c r="G822" s="3" t="str">
        <f t="shared" si="549"/>
        <v>1.47</v>
      </c>
      <c r="H822" s="3" t="str">
        <f t="shared" si="550"/>
        <v>-</v>
      </c>
      <c r="I822" s="3">
        <f t="shared" si="551"/>
        <v>336.15</v>
      </c>
      <c r="J822" s="3">
        <f t="shared" si="552"/>
        <v>39.97</v>
      </c>
      <c r="K822" s="3">
        <f t="shared" si="553"/>
        <v>2.3382000000000001</v>
      </c>
      <c r="L822" s="85"/>
      <c r="M822" s="3" t="str">
        <f t="shared" si="554"/>
        <v>1.47</v>
      </c>
      <c r="N822" s="3" t="str">
        <f t="shared" si="555"/>
        <v>-</v>
      </c>
      <c r="O822" s="3">
        <f t="shared" si="556"/>
        <v>336.15</v>
      </c>
      <c r="P822" s="3">
        <f t="shared" si="557"/>
        <v>39.97</v>
      </c>
      <c r="Q822" s="3">
        <f t="shared" si="558"/>
        <v>2.0783999999999998</v>
      </c>
      <c r="R822" s="85"/>
      <c r="S822" s="3" t="str">
        <f t="shared" si="559"/>
        <v>1.47</v>
      </c>
      <c r="T822" s="3" t="str">
        <f t="shared" si="560"/>
        <v>-</v>
      </c>
      <c r="U822" s="3">
        <f t="shared" si="561"/>
        <v>336.15</v>
      </c>
      <c r="V822" s="3">
        <f t="shared" si="562"/>
        <v>39.97</v>
      </c>
      <c r="W822" s="3">
        <f t="shared" si="563"/>
        <v>1.8185999999999998</v>
      </c>
      <c r="X822" s="85"/>
      <c r="Y822" s="3" t="str">
        <f t="shared" si="564"/>
        <v>1.47</v>
      </c>
      <c r="Z822" s="3" t="str">
        <f t="shared" si="565"/>
        <v>-</v>
      </c>
      <c r="AA822" s="3">
        <f t="shared" si="566"/>
        <v>336.15</v>
      </c>
      <c r="AB822" s="3">
        <f t="shared" si="567"/>
        <v>39.97</v>
      </c>
      <c r="AC822" s="3">
        <f t="shared" si="568"/>
        <v>1.5588</v>
      </c>
      <c r="AD822" s="85"/>
      <c r="AE822" s="3" t="str">
        <f t="shared" si="569"/>
        <v>1.47</v>
      </c>
      <c r="AF822" s="3" t="str">
        <f t="shared" si="570"/>
        <v>-</v>
      </c>
      <c r="AG822" s="3">
        <f t="shared" si="571"/>
        <v>336.15</v>
      </c>
      <c r="AH822" s="3">
        <f t="shared" si="572"/>
        <v>39.97</v>
      </c>
      <c r="AI822" s="3">
        <f t="shared" si="573"/>
        <v>1.2989999999999999</v>
      </c>
      <c r="AJ822" s="85"/>
      <c r="AK822" s="3" t="str">
        <f t="shared" si="574"/>
        <v>1.47</v>
      </c>
      <c r="AL822" s="3" t="str">
        <f t="shared" si="575"/>
        <v>-</v>
      </c>
      <c r="AM822" s="3">
        <f t="shared" si="576"/>
        <v>336.15</v>
      </c>
      <c r="AN822" s="3">
        <f t="shared" si="577"/>
        <v>39.97</v>
      </c>
      <c r="AO822" s="3">
        <f t="shared" si="578"/>
        <v>1.0391999999999999</v>
      </c>
      <c r="AP822" s="85"/>
      <c r="AQ822" s="3" t="str">
        <f t="shared" si="579"/>
        <v>1.47</v>
      </c>
      <c r="AR822" s="3" t="str">
        <f t="shared" si="580"/>
        <v>-</v>
      </c>
      <c r="AS822" s="3">
        <f t="shared" si="581"/>
        <v>336.15</v>
      </c>
      <c r="AT822" s="3">
        <f t="shared" si="582"/>
        <v>39.97</v>
      </c>
      <c r="AU822" s="3">
        <f t="shared" si="583"/>
        <v>0.77939999999999998</v>
      </c>
      <c r="AV822" s="85"/>
      <c r="AW822" s="3" t="str">
        <f t="shared" si="584"/>
        <v>1.47</v>
      </c>
      <c r="AX822" s="3" t="str">
        <f t="shared" si="585"/>
        <v>-</v>
      </c>
      <c r="AY822" s="3">
        <f t="shared" si="586"/>
        <v>336.15</v>
      </c>
      <c r="AZ822" s="3">
        <f t="shared" si="587"/>
        <v>39.97</v>
      </c>
      <c r="BA822" s="3">
        <f t="shared" si="588"/>
        <v>0.51959999999999995</v>
      </c>
      <c r="BB822" s="85"/>
      <c r="BC822" s="3" t="str">
        <f t="shared" si="589"/>
        <v>1.47</v>
      </c>
      <c r="BD822" s="3" t="str">
        <f t="shared" si="590"/>
        <v>-</v>
      </c>
      <c r="BE822" s="3">
        <f t="shared" si="591"/>
        <v>336.15</v>
      </c>
      <c r="BF822" s="3">
        <f t="shared" si="592"/>
        <v>39.97</v>
      </c>
      <c r="BG822" s="3">
        <f t="shared" si="593"/>
        <v>0.25979999999999998</v>
      </c>
    </row>
    <row r="823" spans="1:59" x14ac:dyDescent="0.3">
      <c r="A823" s="1" t="str">
        <f>'Forward collapse simulation'!B833</f>
        <v>1.47</v>
      </c>
      <c r="B823" s="37" t="str">
        <f>IF('Forward collapse simulation'!C833="","-",'Forward collapse simulation'!C833)</f>
        <v>-</v>
      </c>
      <c r="C823" s="85">
        <f>'Forward collapse simulation'!E833</f>
        <v>338.06</v>
      </c>
      <c r="D823" s="85">
        <f>'Forward collapse simulation'!F833</f>
        <v>42.51</v>
      </c>
      <c r="E823" s="85">
        <f>'Forward collapse simulation'!D833</f>
        <v>2.76</v>
      </c>
      <c r="F823" s="85"/>
      <c r="G823" s="3" t="str">
        <f t="shared" si="549"/>
        <v>1.47</v>
      </c>
      <c r="H823" s="3" t="str">
        <f t="shared" si="550"/>
        <v>-</v>
      </c>
      <c r="I823" s="3">
        <f t="shared" si="551"/>
        <v>338.06</v>
      </c>
      <c r="J823" s="3">
        <f t="shared" si="552"/>
        <v>42.51</v>
      </c>
      <c r="K823" s="3">
        <f t="shared" si="553"/>
        <v>2.484</v>
      </c>
      <c r="L823" s="85"/>
      <c r="M823" s="3" t="str">
        <f t="shared" si="554"/>
        <v>1.47</v>
      </c>
      <c r="N823" s="3" t="str">
        <f t="shared" si="555"/>
        <v>-</v>
      </c>
      <c r="O823" s="3">
        <f t="shared" si="556"/>
        <v>338.06</v>
      </c>
      <c r="P823" s="3">
        <f t="shared" si="557"/>
        <v>42.51</v>
      </c>
      <c r="Q823" s="3">
        <f t="shared" si="558"/>
        <v>2.2079999999999997</v>
      </c>
      <c r="R823" s="85"/>
      <c r="S823" s="3" t="str">
        <f t="shared" si="559"/>
        <v>1.47</v>
      </c>
      <c r="T823" s="3" t="str">
        <f t="shared" si="560"/>
        <v>-</v>
      </c>
      <c r="U823" s="3">
        <f t="shared" si="561"/>
        <v>338.06</v>
      </c>
      <c r="V823" s="3">
        <f t="shared" si="562"/>
        <v>42.51</v>
      </c>
      <c r="W823" s="3">
        <f t="shared" si="563"/>
        <v>1.9319999999999997</v>
      </c>
      <c r="X823" s="85"/>
      <c r="Y823" s="3" t="str">
        <f t="shared" si="564"/>
        <v>1.47</v>
      </c>
      <c r="Z823" s="3" t="str">
        <f t="shared" si="565"/>
        <v>-</v>
      </c>
      <c r="AA823" s="3">
        <f t="shared" si="566"/>
        <v>338.06</v>
      </c>
      <c r="AB823" s="3">
        <f t="shared" si="567"/>
        <v>42.51</v>
      </c>
      <c r="AC823" s="3">
        <f t="shared" si="568"/>
        <v>1.6559999999999999</v>
      </c>
      <c r="AD823" s="85"/>
      <c r="AE823" s="3" t="str">
        <f t="shared" si="569"/>
        <v>1.47</v>
      </c>
      <c r="AF823" s="3" t="str">
        <f t="shared" si="570"/>
        <v>-</v>
      </c>
      <c r="AG823" s="3">
        <f t="shared" si="571"/>
        <v>338.06</v>
      </c>
      <c r="AH823" s="3">
        <f t="shared" si="572"/>
        <v>42.51</v>
      </c>
      <c r="AI823" s="3">
        <f t="shared" si="573"/>
        <v>1.38</v>
      </c>
      <c r="AJ823" s="85"/>
      <c r="AK823" s="3" t="str">
        <f t="shared" si="574"/>
        <v>1.47</v>
      </c>
      <c r="AL823" s="3" t="str">
        <f t="shared" si="575"/>
        <v>-</v>
      </c>
      <c r="AM823" s="3">
        <f t="shared" si="576"/>
        <v>338.06</v>
      </c>
      <c r="AN823" s="3">
        <f t="shared" si="577"/>
        <v>42.51</v>
      </c>
      <c r="AO823" s="3">
        <f t="shared" si="578"/>
        <v>1.1039999999999999</v>
      </c>
      <c r="AP823" s="85"/>
      <c r="AQ823" s="3" t="str">
        <f t="shared" si="579"/>
        <v>1.47</v>
      </c>
      <c r="AR823" s="3" t="str">
        <f t="shared" si="580"/>
        <v>-</v>
      </c>
      <c r="AS823" s="3">
        <f t="shared" si="581"/>
        <v>338.06</v>
      </c>
      <c r="AT823" s="3">
        <f t="shared" si="582"/>
        <v>42.51</v>
      </c>
      <c r="AU823" s="3">
        <f t="shared" si="583"/>
        <v>0.82799999999999996</v>
      </c>
      <c r="AV823" s="85"/>
      <c r="AW823" s="3" t="str">
        <f t="shared" si="584"/>
        <v>1.47</v>
      </c>
      <c r="AX823" s="3" t="str">
        <f t="shared" si="585"/>
        <v>-</v>
      </c>
      <c r="AY823" s="3">
        <f t="shared" si="586"/>
        <v>338.06</v>
      </c>
      <c r="AZ823" s="3">
        <f t="shared" si="587"/>
        <v>42.51</v>
      </c>
      <c r="BA823" s="3">
        <f t="shared" si="588"/>
        <v>0.55199999999999994</v>
      </c>
      <c r="BB823" s="85"/>
      <c r="BC823" s="3" t="str">
        <f t="shared" si="589"/>
        <v>1.47</v>
      </c>
      <c r="BD823" s="3" t="str">
        <f t="shared" si="590"/>
        <v>-</v>
      </c>
      <c r="BE823" s="3">
        <f t="shared" si="591"/>
        <v>338.06</v>
      </c>
      <c r="BF823" s="3">
        <f t="shared" si="592"/>
        <v>42.51</v>
      </c>
      <c r="BG823" s="3">
        <f t="shared" si="593"/>
        <v>0.27599999999999997</v>
      </c>
    </row>
    <row r="824" spans="1:59" x14ac:dyDescent="0.3">
      <c r="A824" s="1" t="str">
        <f>'Forward collapse simulation'!B834</f>
        <v>1.47</v>
      </c>
      <c r="B824" s="37" t="str">
        <f>IF('Forward collapse simulation'!C834="","-",'Forward collapse simulation'!C834)</f>
        <v>-</v>
      </c>
      <c r="C824" s="85">
        <f>'Forward collapse simulation'!E834</f>
        <v>338.99</v>
      </c>
      <c r="D824" s="85">
        <f>'Forward collapse simulation'!F834</f>
        <v>46.26</v>
      </c>
      <c r="E824" s="85">
        <f>'Forward collapse simulation'!D834</f>
        <v>2.4169999999999998</v>
      </c>
      <c r="F824" s="85"/>
      <c r="G824" s="3" t="str">
        <f t="shared" si="549"/>
        <v>1.47</v>
      </c>
      <c r="H824" s="3" t="str">
        <f t="shared" si="550"/>
        <v>-</v>
      </c>
      <c r="I824" s="3">
        <f t="shared" si="551"/>
        <v>338.99</v>
      </c>
      <c r="J824" s="3">
        <f t="shared" si="552"/>
        <v>46.26</v>
      </c>
      <c r="K824" s="3">
        <f t="shared" si="553"/>
        <v>2.1753</v>
      </c>
      <c r="L824" s="85"/>
      <c r="M824" s="3" t="str">
        <f t="shared" si="554"/>
        <v>1.47</v>
      </c>
      <c r="N824" s="3" t="str">
        <f t="shared" si="555"/>
        <v>-</v>
      </c>
      <c r="O824" s="3">
        <f t="shared" si="556"/>
        <v>338.99</v>
      </c>
      <c r="P824" s="3">
        <f t="shared" si="557"/>
        <v>46.26</v>
      </c>
      <c r="Q824" s="3">
        <f t="shared" si="558"/>
        <v>1.9336</v>
      </c>
      <c r="R824" s="85"/>
      <c r="S824" s="3" t="str">
        <f t="shared" si="559"/>
        <v>1.47</v>
      </c>
      <c r="T824" s="3" t="str">
        <f t="shared" si="560"/>
        <v>-</v>
      </c>
      <c r="U824" s="3">
        <f t="shared" si="561"/>
        <v>338.99</v>
      </c>
      <c r="V824" s="3">
        <f t="shared" si="562"/>
        <v>46.26</v>
      </c>
      <c r="W824" s="3">
        <f t="shared" si="563"/>
        <v>1.6918999999999997</v>
      </c>
      <c r="X824" s="85"/>
      <c r="Y824" s="3" t="str">
        <f t="shared" si="564"/>
        <v>1.47</v>
      </c>
      <c r="Z824" s="3" t="str">
        <f t="shared" si="565"/>
        <v>-</v>
      </c>
      <c r="AA824" s="3">
        <f t="shared" si="566"/>
        <v>338.99</v>
      </c>
      <c r="AB824" s="3">
        <f t="shared" si="567"/>
        <v>46.26</v>
      </c>
      <c r="AC824" s="3">
        <f t="shared" si="568"/>
        <v>1.4501999999999999</v>
      </c>
      <c r="AD824" s="85"/>
      <c r="AE824" s="3" t="str">
        <f t="shared" si="569"/>
        <v>1.47</v>
      </c>
      <c r="AF824" s="3" t="str">
        <f t="shared" si="570"/>
        <v>-</v>
      </c>
      <c r="AG824" s="3">
        <f t="shared" si="571"/>
        <v>338.99</v>
      </c>
      <c r="AH824" s="3">
        <f t="shared" si="572"/>
        <v>46.26</v>
      </c>
      <c r="AI824" s="3">
        <f t="shared" si="573"/>
        <v>1.2084999999999999</v>
      </c>
      <c r="AJ824" s="85"/>
      <c r="AK824" s="3" t="str">
        <f t="shared" si="574"/>
        <v>1.47</v>
      </c>
      <c r="AL824" s="3" t="str">
        <f t="shared" si="575"/>
        <v>-</v>
      </c>
      <c r="AM824" s="3">
        <f t="shared" si="576"/>
        <v>338.99</v>
      </c>
      <c r="AN824" s="3">
        <f t="shared" si="577"/>
        <v>46.26</v>
      </c>
      <c r="AO824" s="3">
        <f t="shared" si="578"/>
        <v>0.96679999999999999</v>
      </c>
      <c r="AP824" s="85"/>
      <c r="AQ824" s="3" t="str">
        <f t="shared" si="579"/>
        <v>1.47</v>
      </c>
      <c r="AR824" s="3" t="str">
        <f t="shared" si="580"/>
        <v>-</v>
      </c>
      <c r="AS824" s="3">
        <f t="shared" si="581"/>
        <v>338.99</v>
      </c>
      <c r="AT824" s="3">
        <f t="shared" si="582"/>
        <v>46.26</v>
      </c>
      <c r="AU824" s="3">
        <f t="shared" si="583"/>
        <v>0.72509999999999997</v>
      </c>
      <c r="AV824" s="85"/>
      <c r="AW824" s="3" t="str">
        <f t="shared" si="584"/>
        <v>1.47</v>
      </c>
      <c r="AX824" s="3" t="str">
        <f t="shared" si="585"/>
        <v>-</v>
      </c>
      <c r="AY824" s="3">
        <f t="shared" si="586"/>
        <v>338.99</v>
      </c>
      <c r="AZ824" s="3">
        <f t="shared" si="587"/>
        <v>46.26</v>
      </c>
      <c r="BA824" s="3">
        <f t="shared" si="588"/>
        <v>0.4834</v>
      </c>
      <c r="BB824" s="85"/>
      <c r="BC824" s="3" t="str">
        <f t="shared" si="589"/>
        <v>1.47</v>
      </c>
      <c r="BD824" s="3" t="str">
        <f t="shared" si="590"/>
        <v>-</v>
      </c>
      <c r="BE824" s="3">
        <f t="shared" si="591"/>
        <v>338.99</v>
      </c>
      <c r="BF824" s="3">
        <f t="shared" si="592"/>
        <v>46.26</v>
      </c>
      <c r="BG824" s="3">
        <f t="shared" si="593"/>
        <v>0.2417</v>
      </c>
    </row>
    <row r="825" spans="1:59" x14ac:dyDescent="0.3">
      <c r="A825" s="1" t="str">
        <f>'Forward collapse simulation'!B835</f>
        <v>1.47</v>
      </c>
      <c r="B825" s="37" t="str">
        <f>IF('Forward collapse simulation'!C835="","-",'Forward collapse simulation'!C835)</f>
        <v>-</v>
      </c>
      <c r="C825" s="85">
        <f>'Forward collapse simulation'!E835</f>
        <v>354.21</v>
      </c>
      <c r="D825" s="85">
        <f>'Forward collapse simulation'!F835</f>
        <v>66.650000000000006</v>
      </c>
      <c r="E825" s="85">
        <f>'Forward collapse simulation'!D835</f>
        <v>3.125</v>
      </c>
      <c r="F825" s="85"/>
      <c r="G825" s="3" t="str">
        <f t="shared" si="549"/>
        <v>1.47</v>
      </c>
      <c r="H825" s="3" t="str">
        <f t="shared" si="550"/>
        <v>-</v>
      </c>
      <c r="I825" s="3">
        <f t="shared" si="551"/>
        <v>354.21</v>
      </c>
      <c r="J825" s="3">
        <f t="shared" si="552"/>
        <v>66.650000000000006</v>
      </c>
      <c r="K825" s="3">
        <f t="shared" si="553"/>
        <v>2.8125</v>
      </c>
      <c r="L825" s="85"/>
      <c r="M825" s="3" t="str">
        <f t="shared" si="554"/>
        <v>1.47</v>
      </c>
      <c r="N825" s="3" t="str">
        <f t="shared" si="555"/>
        <v>-</v>
      </c>
      <c r="O825" s="3">
        <f t="shared" si="556"/>
        <v>354.21</v>
      </c>
      <c r="P825" s="3">
        <f t="shared" si="557"/>
        <v>66.650000000000006</v>
      </c>
      <c r="Q825" s="3">
        <f t="shared" si="558"/>
        <v>2.5</v>
      </c>
      <c r="R825" s="85"/>
      <c r="S825" s="3" t="str">
        <f t="shared" si="559"/>
        <v>1.47</v>
      </c>
      <c r="T825" s="3" t="str">
        <f t="shared" si="560"/>
        <v>-</v>
      </c>
      <c r="U825" s="3">
        <f t="shared" si="561"/>
        <v>354.21</v>
      </c>
      <c r="V825" s="3">
        <f t="shared" si="562"/>
        <v>66.650000000000006</v>
      </c>
      <c r="W825" s="3">
        <f t="shared" si="563"/>
        <v>2.1875</v>
      </c>
      <c r="X825" s="85"/>
      <c r="Y825" s="3" t="str">
        <f t="shared" si="564"/>
        <v>1.47</v>
      </c>
      <c r="Z825" s="3" t="str">
        <f t="shared" si="565"/>
        <v>-</v>
      </c>
      <c r="AA825" s="3">
        <f t="shared" si="566"/>
        <v>354.21</v>
      </c>
      <c r="AB825" s="3">
        <f t="shared" si="567"/>
        <v>66.650000000000006</v>
      </c>
      <c r="AC825" s="3">
        <f t="shared" si="568"/>
        <v>1.875</v>
      </c>
      <c r="AD825" s="85"/>
      <c r="AE825" s="3" t="str">
        <f t="shared" si="569"/>
        <v>1.47</v>
      </c>
      <c r="AF825" s="3" t="str">
        <f t="shared" si="570"/>
        <v>-</v>
      </c>
      <c r="AG825" s="3">
        <f t="shared" si="571"/>
        <v>354.21</v>
      </c>
      <c r="AH825" s="3">
        <f t="shared" si="572"/>
        <v>66.650000000000006</v>
      </c>
      <c r="AI825" s="3">
        <f t="shared" si="573"/>
        <v>1.5625</v>
      </c>
      <c r="AJ825" s="85"/>
      <c r="AK825" s="3" t="str">
        <f t="shared" si="574"/>
        <v>1.47</v>
      </c>
      <c r="AL825" s="3" t="str">
        <f t="shared" si="575"/>
        <v>-</v>
      </c>
      <c r="AM825" s="3">
        <f t="shared" si="576"/>
        <v>354.21</v>
      </c>
      <c r="AN825" s="3">
        <f t="shared" si="577"/>
        <v>66.650000000000006</v>
      </c>
      <c r="AO825" s="3">
        <f t="shared" si="578"/>
        <v>1.25</v>
      </c>
      <c r="AP825" s="85"/>
      <c r="AQ825" s="3" t="str">
        <f t="shared" si="579"/>
        <v>1.47</v>
      </c>
      <c r="AR825" s="3" t="str">
        <f t="shared" si="580"/>
        <v>-</v>
      </c>
      <c r="AS825" s="3">
        <f t="shared" si="581"/>
        <v>354.21</v>
      </c>
      <c r="AT825" s="3">
        <f t="shared" si="582"/>
        <v>66.650000000000006</v>
      </c>
      <c r="AU825" s="3">
        <f t="shared" si="583"/>
        <v>0.9375</v>
      </c>
      <c r="AV825" s="85"/>
      <c r="AW825" s="3" t="str">
        <f t="shared" si="584"/>
        <v>1.47</v>
      </c>
      <c r="AX825" s="3" t="str">
        <f t="shared" si="585"/>
        <v>-</v>
      </c>
      <c r="AY825" s="3">
        <f t="shared" si="586"/>
        <v>354.21</v>
      </c>
      <c r="AZ825" s="3">
        <f t="shared" si="587"/>
        <v>66.650000000000006</v>
      </c>
      <c r="BA825" s="3">
        <f t="shared" si="588"/>
        <v>0.625</v>
      </c>
      <c r="BB825" s="85"/>
      <c r="BC825" s="3" t="str">
        <f t="shared" si="589"/>
        <v>1.47</v>
      </c>
      <c r="BD825" s="3" t="str">
        <f t="shared" si="590"/>
        <v>-</v>
      </c>
      <c r="BE825" s="3">
        <f t="shared" si="591"/>
        <v>354.21</v>
      </c>
      <c r="BF825" s="3">
        <f t="shared" si="592"/>
        <v>66.650000000000006</v>
      </c>
      <c r="BG825" s="3">
        <f t="shared" si="593"/>
        <v>0.3125</v>
      </c>
    </row>
    <row r="826" spans="1:59" x14ac:dyDescent="0.3">
      <c r="A826" s="1" t="str">
        <f>'Forward collapse simulation'!B836</f>
        <v>1.47</v>
      </c>
      <c r="B826" s="37" t="str">
        <f>IF('Forward collapse simulation'!C836="","-",'Forward collapse simulation'!C836)</f>
        <v>-</v>
      </c>
      <c r="C826" s="85">
        <f>'Forward collapse simulation'!E836</f>
        <v>9.25</v>
      </c>
      <c r="D826" s="85">
        <f>'Forward collapse simulation'!F836</f>
        <v>76.959999999999994</v>
      </c>
      <c r="E826" s="85">
        <f>'Forward collapse simulation'!D836</f>
        <v>4.1079999999999997</v>
      </c>
      <c r="F826" s="85"/>
      <c r="G826" s="3" t="str">
        <f t="shared" si="549"/>
        <v>1.47</v>
      </c>
      <c r="H826" s="3" t="str">
        <f t="shared" si="550"/>
        <v>-</v>
      </c>
      <c r="I826" s="3">
        <f t="shared" si="551"/>
        <v>9.25</v>
      </c>
      <c r="J826" s="3">
        <f t="shared" si="552"/>
        <v>76.959999999999994</v>
      </c>
      <c r="K826" s="3">
        <f t="shared" si="553"/>
        <v>3.6971999999999996</v>
      </c>
      <c r="L826" s="85"/>
      <c r="M826" s="3" t="str">
        <f t="shared" si="554"/>
        <v>1.47</v>
      </c>
      <c r="N826" s="3" t="str">
        <f t="shared" si="555"/>
        <v>-</v>
      </c>
      <c r="O826" s="3">
        <f t="shared" si="556"/>
        <v>9.25</v>
      </c>
      <c r="P826" s="3">
        <f t="shared" si="557"/>
        <v>76.959999999999994</v>
      </c>
      <c r="Q826" s="3">
        <f t="shared" si="558"/>
        <v>3.2864</v>
      </c>
      <c r="R826" s="85"/>
      <c r="S826" s="3" t="str">
        <f t="shared" si="559"/>
        <v>1.47</v>
      </c>
      <c r="T826" s="3" t="str">
        <f t="shared" si="560"/>
        <v>-</v>
      </c>
      <c r="U826" s="3">
        <f t="shared" si="561"/>
        <v>9.25</v>
      </c>
      <c r="V826" s="3">
        <f t="shared" si="562"/>
        <v>76.959999999999994</v>
      </c>
      <c r="W826" s="3">
        <f t="shared" si="563"/>
        <v>2.8755999999999995</v>
      </c>
      <c r="X826" s="85"/>
      <c r="Y826" s="3" t="str">
        <f t="shared" si="564"/>
        <v>1.47</v>
      </c>
      <c r="Z826" s="3" t="str">
        <f t="shared" si="565"/>
        <v>-</v>
      </c>
      <c r="AA826" s="3">
        <f t="shared" si="566"/>
        <v>9.25</v>
      </c>
      <c r="AB826" s="3">
        <f t="shared" si="567"/>
        <v>76.959999999999994</v>
      </c>
      <c r="AC826" s="3">
        <f t="shared" si="568"/>
        <v>2.4647999999999999</v>
      </c>
      <c r="AD826" s="85"/>
      <c r="AE826" s="3" t="str">
        <f t="shared" si="569"/>
        <v>1.47</v>
      </c>
      <c r="AF826" s="3" t="str">
        <f t="shared" si="570"/>
        <v>-</v>
      </c>
      <c r="AG826" s="3">
        <f t="shared" si="571"/>
        <v>9.25</v>
      </c>
      <c r="AH826" s="3">
        <f t="shared" si="572"/>
        <v>76.959999999999994</v>
      </c>
      <c r="AI826" s="3">
        <f t="shared" si="573"/>
        <v>2.0539999999999998</v>
      </c>
      <c r="AJ826" s="85"/>
      <c r="AK826" s="3" t="str">
        <f t="shared" si="574"/>
        <v>1.47</v>
      </c>
      <c r="AL826" s="3" t="str">
        <f t="shared" si="575"/>
        <v>-</v>
      </c>
      <c r="AM826" s="3">
        <f t="shared" si="576"/>
        <v>9.25</v>
      </c>
      <c r="AN826" s="3">
        <f t="shared" si="577"/>
        <v>76.959999999999994</v>
      </c>
      <c r="AO826" s="3">
        <f t="shared" si="578"/>
        <v>1.6432</v>
      </c>
      <c r="AP826" s="85"/>
      <c r="AQ826" s="3" t="str">
        <f t="shared" si="579"/>
        <v>1.47</v>
      </c>
      <c r="AR826" s="3" t="str">
        <f t="shared" si="580"/>
        <v>-</v>
      </c>
      <c r="AS826" s="3">
        <f t="shared" si="581"/>
        <v>9.25</v>
      </c>
      <c r="AT826" s="3">
        <f t="shared" si="582"/>
        <v>76.959999999999994</v>
      </c>
      <c r="AU826" s="3">
        <f t="shared" si="583"/>
        <v>1.2323999999999999</v>
      </c>
      <c r="AV826" s="85"/>
      <c r="AW826" s="3" t="str">
        <f t="shared" si="584"/>
        <v>1.47</v>
      </c>
      <c r="AX826" s="3" t="str">
        <f t="shared" si="585"/>
        <v>-</v>
      </c>
      <c r="AY826" s="3">
        <f t="shared" si="586"/>
        <v>9.25</v>
      </c>
      <c r="AZ826" s="3">
        <f t="shared" si="587"/>
        <v>76.959999999999994</v>
      </c>
      <c r="BA826" s="3">
        <f t="shared" si="588"/>
        <v>0.8216</v>
      </c>
      <c r="BB826" s="85"/>
      <c r="BC826" s="3" t="str">
        <f t="shared" si="589"/>
        <v>1.47</v>
      </c>
      <c r="BD826" s="3" t="str">
        <f t="shared" si="590"/>
        <v>-</v>
      </c>
      <c r="BE826" s="3">
        <f t="shared" si="591"/>
        <v>9.25</v>
      </c>
      <c r="BF826" s="3">
        <f t="shared" si="592"/>
        <v>76.959999999999994</v>
      </c>
      <c r="BG826" s="3">
        <f t="shared" si="593"/>
        <v>0.4108</v>
      </c>
    </row>
    <row r="827" spans="1:59" x14ac:dyDescent="0.3">
      <c r="A827" s="1" t="str">
        <f>'Forward collapse simulation'!B837</f>
        <v>1.47</v>
      </c>
      <c r="B827" s="37" t="str">
        <f>IF('Forward collapse simulation'!C837="","-",'Forward collapse simulation'!C837)</f>
        <v>-</v>
      </c>
      <c r="C827" s="85">
        <f>'Forward collapse simulation'!E837</f>
        <v>31.1</v>
      </c>
      <c r="D827" s="85">
        <f>'Forward collapse simulation'!F837</f>
        <v>81.48</v>
      </c>
      <c r="E827" s="85">
        <f>'Forward collapse simulation'!D837</f>
        <v>4.8899999999999997</v>
      </c>
      <c r="F827" s="85"/>
      <c r="G827" s="3" t="str">
        <f t="shared" si="549"/>
        <v>1.47</v>
      </c>
      <c r="H827" s="3" t="str">
        <f t="shared" si="550"/>
        <v>-</v>
      </c>
      <c r="I827" s="3">
        <f t="shared" si="551"/>
        <v>31.1</v>
      </c>
      <c r="J827" s="3">
        <f t="shared" si="552"/>
        <v>81.48</v>
      </c>
      <c r="K827" s="3">
        <f t="shared" si="553"/>
        <v>4.4009999999999998</v>
      </c>
      <c r="L827" s="85"/>
      <c r="M827" s="3" t="str">
        <f t="shared" si="554"/>
        <v>1.47</v>
      </c>
      <c r="N827" s="3" t="str">
        <f t="shared" si="555"/>
        <v>-</v>
      </c>
      <c r="O827" s="3">
        <f t="shared" si="556"/>
        <v>31.1</v>
      </c>
      <c r="P827" s="3">
        <f t="shared" si="557"/>
        <v>81.48</v>
      </c>
      <c r="Q827" s="3">
        <f t="shared" si="558"/>
        <v>3.9119999999999999</v>
      </c>
      <c r="R827" s="85"/>
      <c r="S827" s="3" t="str">
        <f t="shared" si="559"/>
        <v>1.47</v>
      </c>
      <c r="T827" s="3" t="str">
        <f t="shared" si="560"/>
        <v>-</v>
      </c>
      <c r="U827" s="3">
        <f t="shared" si="561"/>
        <v>31.1</v>
      </c>
      <c r="V827" s="3">
        <f t="shared" si="562"/>
        <v>81.48</v>
      </c>
      <c r="W827" s="3">
        <f t="shared" si="563"/>
        <v>3.4229999999999996</v>
      </c>
      <c r="X827" s="85"/>
      <c r="Y827" s="3" t="str">
        <f t="shared" si="564"/>
        <v>1.47</v>
      </c>
      <c r="Z827" s="3" t="str">
        <f t="shared" si="565"/>
        <v>-</v>
      </c>
      <c r="AA827" s="3">
        <f t="shared" si="566"/>
        <v>31.1</v>
      </c>
      <c r="AB827" s="3">
        <f t="shared" si="567"/>
        <v>81.48</v>
      </c>
      <c r="AC827" s="3">
        <f t="shared" si="568"/>
        <v>2.9339999999999997</v>
      </c>
      <c r="AD827" s="85"/>
      <c r="AE827" s="3" t="str">
        <f t="shared" si="569"/>
        <v>1.47</v>
      </c>
      <c r="AF827" s="3" t="str">
        <f t="shared" si="570"/>
        <v>-</v>
      </c>
      <c r="AG827" s="3">
        <f t="shared" si="571"/>
        <v>31.1</v>
      </c>
      <c r="AH827" s="3">
        <f t="shared" si="572"/>
        <v>81.48</v>
      </c>
      <c r="AI827" s="3">
        <f t="shared" si="573"/>
        <v>2.4449999999999998</v>
      </c>
      <c r="AJ827" s="85"/>
      <c r="AK827" s="3" t="str">
        <f t="shared" si="574"/>
        <v>1.47</v>
      </c>
      <c r="AL827" s="3" t="str">
        <f t="shared" si="575"/>
        <v>-</v>
      </c>
      <c r="AM827" s="3">
        <f t="shared" si="576"/>
        <v>31.1</v>
      </c>
      <c r="AN827" s="3">
        <f t="shared" si="577"/>
        <v>81.48</v>
      </c>
      <c r="AO827" s="3">
        <f t="shared" si="578"/>
        <v>1.956</v>
      </c>
      <c r="AP827" s="85"/>
      <c r="AQ827" s="3" t="str">
        <f t="shared" si="579"/>
        <v>1.47</v>
      </c>
      <c r="AR827" s="3" t="str">
        <f t="shared" si="580"/>
        <v>-</v>
      </c>
      <c r="AS827" s="3">
        <f t="shared" si="581"/>
        <v>31.1</v>
      </c>
      <c r="AT827" s="3">
        <f t="shared" si="582"/>
        <v>81.48</v>
      </c>
      <c r="AU827" s="3">
        <f t="shared" si="583"/>
        <v>1.4669999999999999</v>
      </c>
      <c r="AV827" s="85"/>
      <c r="AW827" s="3" t="str">
        <f t="shared" si="584"/>
        <v>1.47</v>
      </c>
      <c r="AX827" s="3" t="str">
        <f t="shared" si="585"/>
        <v>-</v>
      </c>
      <c r="AY827" s="3">
        <f t="shared" si="586"/>
        <v>31.1</v>
      </c>
      <c r="AZ827" s="3">
        <f t="shared" si="587"/>
        <v>81.48</v>
      </c>
      <c r="BA827" s="3">
        <f t="shared" si="588"/>
        <v>0.97799999999999998</v>
      </c>
      <c r="BB827" s="85"/>
      <c r="BC827" s="3" t="str">
        <f t="shared" si="589"/>
        <v>1.47</v>
      </c>
      <c r="BD827" s="3" t="str">
        <f t="shared" si="590"/>
        <v>-</v>
      </c>
      <c r="BE827" s="3">
        <f t="shared" si="591"/>
        <v>31.1</v>
      </c>
      <c r="BF827" s="3">
        <f t="shared" si="592"/>
        <v>81.48</v>
      </c>
      <c r="BG827" s="3">
        <f t="shared" si="593"/>
        <v>0.48899999999999999</v>
      </c>
    </row>
    <row r="828" spans="1:59" x14ac:dyDescent="0.3">
      <c r="A828" s="1" t="str">
        <f>'Forward collapse simulation'!B838</f>
        <v>1.47</v>
      </c>
      <c r="B828" s="37" t="str">
        <f>IF('Forward collapse simulation'!C838="","-",'Forward collapse simulation'!C838)</f>
        <v>-</v>
      </c>
      <c r="C828" s="85">
        <f>'Forward collapse simulation'!E838</f>
        <v>61.78</v>
      </c>
      <c r="D828" s="85">
        <f>'Forward collapse simulation'!F838</f>
        <v>82.25</v>
      </c>
      <c r="E828" s="85">
        <f>'Forward collapse simulation'!D838</f>
        <v>5.0510000000000002</v>
      </c>
      <c r="F828" s="85"/>
      <c r="G828" s="3" t="str">
        <f t="shared" si="549"/>
        <v>1.47</v>
      </c>
      <c r="H828" s="3" t="str">
        <f t="shared" si="550"/>
        <v>-</v>
      </c>
      <c r="I828" s="3">
        <f t="shared" si="551"/>
        <v>61.78</v>
      </c>
      <c r="J828" s="3">
        <f t="shared" si="552"/>
        <v>82.25</v>
      </c>
      <c r="K828" s="3">
        <f t="shared" si="553"/>
        <v>4.5459000000000005</v>
      </c>
      <c r="L828" s="85"/>
      <c r="M828" s="3" t="str">
        <f t="shared" si="554"/>
        <v>1.47</v>
      </c>
      <c r="N828" s="3" t="str">
        <f t="shared" si="555"/>
        <v>-</v>
      </c>
      <c r="O828" s="3">
        <f t="shared" si="556"/>
        <v>61.78</v>
      </c>
      <c r="P828" s="3">
        <f t="shared" si="557"/>
        <v>82.25</v>
      </c>
      <c r="Q828" s="3">
        <f t="shared" si="558"/>
        <v>4.0407999999999999</v>
      </c>
      <c r="R828" s="85"/>
      <c r="S828" s="3" t="str">
        <f t="shared" si="559"/>
        <v>1.47</v>
      </c>
      <c r="T828" s="3" t="str">
        <f t="shared" si="560"/>
        <v>-</v>
      </c>
      <c r="U828" s="3">
        <f t="shared" si="561"/>
        <v>61.78</v>
      </c>
      <c r="V828" s="3">
        <f t="shared" si="562"/>
        <v>82.25</v>
      </c>
      <c r="W828" s="3">
        <f t="shared" si="563"/>
        <v>3.5356999999999998</v>
      </c>
      <c r="X828" s="85"/>
      <c r="Y828" s="3" t="str">
        <f t="shared" si="564"/>
        <v>1.47</v>
      </c>
      <c r="Z828" s="3" t="str">
        <f t="shared" si="565"/>
        <v>-</v>
      </c>
      <c r="AA828" s="3">
        <f t="shared" si="566"/>
        <v>61.78</v>
      </c>
      <c r="AB828" s="3">
        <f t="shared" si="567"/>
        <v>82.25</v>
      </c>
      <c r="AC828" s="3">
        <f t="shared" si="568"/>
        <v>3.0306000000000002</v>
      </c>
      <c r="AD828" s="85"/>
      <c r="AE828" s="3" t="str">
        <f t="shared" si="569"/>
        <v>1.47</v>
      </c>
      <c r="AF828" s="3" t="str">
        <f t="shared" si="570"/>
        <v>-</v>
      </c>
      <c r="AG828" s="3">
        <f t="shared" si="571"/>
        <v>61.78</v>
      </c>
      <c r="AH828" s="3">
        <f t="shared" si="572"/>
        <v>82.25</v>
      </c>
      <c r="AI828" s="3">
        <f t="shared" si="573"/>
        <v>2.5255000000000001</v>
      </c>
      <c r="AJ828" s="85"/>
      <c r="AK828" s="3" t="str">
        <f t="shared" si="574"/>
        <v>1.47</v>
      </c>
      <c r="AL828" s="3" t="str">
        <f t="shared" si="575"/>
        <v>-</v>
      </c>
      <c r="AM828" s="3">
        <f t="shared" si="576"/>
        <v>61.78</v>
      </c>
      <c r="AN828" s="3">
        <f t="shared" si="577"/>
        <v>82.25</v>
      </c>
      <c r="AO828" s="3">
        <f t="shared" si="578"/>
        <v>2.0204</v>
      </c>
      <c r="AP828" s="85"/>
      <c r="AQ828" s="3" t="str">
        <f t="shared" si="579"/>
        <v>1.47</v>
      </c>
      <c r="AR828" s="3" t="str">
        <f t="shared" si="580"/>
        <v>-</v>
      </c>
      <c r="AS828" s="3">
        <f t="shared" si="581"/>
        <v>61.78</v>
      </c>
      <c r="AT828" s="3">
        <f t="shared" si="582"/>
        <v>82.25</v>
      </c>
      <c r="AU828" s="3">
        <f t="shared" si="583"/>
        <v>1.5153000000000001</v>
      </c>
      <c r="AV828" s="85"/>
      <c r="AW828" s="3" t="str">
        <f t="shared" si="584"/>
        <v>1.47</v>
      </c>
      <c r="AX828" s="3" t="str">
        <f t="shared" si="585"/>
        <v>-</v>
      </c>
      <c r="AY828" s="3">
        <f t="shared" si="586"/>
        <v>61.78</v>
      </c>
      <c r="AZ828" s="3">
        <f t="shared" si="587"/>
        <v>82.25</v>
      </c>
      <c r="BA828" s="3">
        <f t="shared" si="588"/>
        <v>1.0102</v>
      </c>
      <c r="BB828" s="85"/>
      <c r="BC828" s="3" t="str">
        <f t="shared" si="589"/>
        <v>1.47</v>
      </c>
      <c r="BD828" s="3" t="str">
        <f t="shared" si="590"/>
        <v>-</v>
      </c>
      <c r="BE828" s="3">
        <f t="shared" si="591"/>
        <v>61.78</v>
      </c>
      <c r="BF828" s="3">
        <f t="shared" si="592"/>
        <v>82.25</v>
      </c>
      <c r="BG828" s="3">
        <f t="shared" si="593"/>
        <v>0.50509999999999999</v>
      </c>
    </row>
    <row r="829" spans="1:59" x14ac:dyDescent="0.3">
      <c r="A829" s="1" t="str">
        <f>'Forward collapse simulation'!B839</f>
        <v>1.47</v>
      </c>
      <c r="B829" s="37" t="str">
        <f>IF('Forward collapse simulation'!C839="","-",'Forward collapse simulation'!C839)</f>
        <v>-</v>
      </c>
      <c r="C829" s="85">
        <f>'Forward collapse simulation'!E839</f>
        <v>74.05</v>
      </c>
      <c r="D829" s="85">
        <f>'Forward collapse simulation'!F839</f>
        <v>81.150000000000006</v>
      </c>
      <c r="E829" s="85">
        <f>'Forward collapse simulation'!D839</f>
        <v>3.738</v>
      </c>
      <c r="F829" s="85"/>
      <c r="G829" s="3" t="str">
        <f t="shared" si="549"/>
        <v>1.47</v>
      </c>
      <c r="H829" s="3" t="str">
        <f t="shared" si="550"/>
        <v>-</v>
      </c>
      <c r="I829" s="3">
        <f t="shared" si="551"/>
        <v>74.05</v>
      </c>
      <c r="J829" s="3">
        <f t="shared" si="552"/>
        <v>81.150000000000006</v>
      </c>
      <c r="K829" s="3">
        <f t="shared" si="553"/>
        <v>3.3641999999999999</v>
      </c>
      <c r="L829" s="85"/>
      <c r="M829" s="3" t="str">
        <f t="shared" si="554"/>
        <v>1.47</v>
      </c>
      <c r="N829" s="3" t="str">
        <f t="shared" si="555"/>
        <v>-</v>
      </c>
      <c r="O829" s="3">
        <f t="shared" si="556"/>
        <v>74.05</v>
      </c>
      <c r="P829" s="3">
        <f t="shared" si="557"/>
        <v>81.150000000000006</v>
      </c>
      <c r="Q829" s="3">
        <f t="shared" si="558"/>
        <v>2.9904000000000002</v>
      </c>
      <c r="R829" s="85"/>
      <c r="S829" s="3" t="str">
        <f t="shared" si="559"/>
        <v>1.47</v>
      </c>
      <c r="T829" s="3" t="str">
        <f t="shared" si="560"/>
        <v>-</v>
      </c>
      <c r="U829" s="3">
        <f t="shared" si="561"/>
        <v>74.05</v>
      </c>
      <c r="V829" s="3">
        <f t="shared" si="562"/>
        <v>81.150000000000006</v>
      </c>
      <c r="W829" s="3">
        <f t="shared" si="563"/>
        <v>2.6166</v>
      </c>
      <c r="X829" s="85"/>
      <c r="Y829" s="3" t="str">
        <f t="shared" si="564"/>
        <v>1.47</v>
      </c>
      <c r="Z829" s="3" t="str">
        <f t="shared" si="565"/>
        <v>-</v>
      </c>
      <c r="AA829" s="3">
        <f t="shared" si="566"/>
        <v>74.05</v>
      </c>
      <c r="AB829" s="3">
        <f t="shared" si="567"/>
        <v>81.150000000000006</v>
      </c>
      <c r="AC829" s="3">
        <f t="shared" si="568"/>
        <v>2.2427999999999999</v>
      </c>
      <c r="AD829" s="85"/>
      <c r="AE829" s="3" t="str">
        <f t="shared" si="569"/>
        <v>1.47</v>
      </c>
      <c r="AF829" s="3" t="str">
        <f t="shared" si="570"/>
        <v>-</v>
      </c>
      <c r="AG829" s="3">
        <f t="shared" si="571"/>
        <v>74.05</v>
      </c>
      <c r="AH829" s="3">
        <f t="shared" si="572"/>
        <v>81.150000000000006</v>
      </c>
      <c r="AI829" s="3">
        <f t="shared" si="573"/>
        <v>1.869</v>
      </c>
      <c r="AJ829" s="85"/>
      <c r="AK829" s="3" t="str">
        <f t="shared" si="574"/>
        <v>1.47</v>
      </c>
      <c r="AL829" s="3" t="str">
        <f t="shared" si="575"/>
        <v>-</v>
      </c>
      <c r="AM829" s="3">
        <f t="shared" si="576"/>
        <v>74.05</v>
      </c>
      <c r="AN829" s="3">
        <f t="shared" si="577"/>
        <v>81.150000000000006</v>
      </c>
      <c r="AO829" s="3">
        <f t="shared" si="578"/>
        <v>1.4952000000000001</v>
      </c>
      <c r="AP829" s="85"/>
      <c r="AQ829" s="3" t="str">
        <f t="shared" si="579"/>
        <v>1.47</v>
      </c>
      <c r="AR829" s="3" t="str">
        <f t="shared" si="580"/>
        <v>-</v>
      </c>
      <c r="AS829" s="3">
        <f t="shared" si="581"/>
        <v>74.05</v>
      </c>
      <c r="AT829" s="3">
        <f t="shared" si="582"/>
        <v>81.150000000000006</v>
      </c>
      <c r="AU829" s="3">
        <f t="shared" si="583"/>
        <v>1.1214</v>
      </c>
      <c r="AV829" s="85"/>
      <c r="AW829" s="3" t="str">
        <f t="shared" si="584"/>
        <v>1.47</v>
      </c>
      <c r="AX829" s="3" t="str">
        <f t="shared" si="585"/>
        <v>-</v>
      </c>
      <c r="AY829" s="3">
        <f t="shared" si="586"/>
        <v>74.05</v>
      </c>
      <c r="AZ829" s="3">
        <f t="shared" si="587"/>
        <v>81.150000000000006</v>
      </c>
      <c r="BA829" s="3">
        <f t="shared" si="588"/>
        <v>0.74760000000000004</v>
      </c>
      <c r="BB829" s="85"/>
      <c r="BC829" s="3" t="str">
        <f t="shared" si="589"/>
        <v>1.47</v>
      </c>
      <c r="BD829" s="3" t="str">
        <f t="shared" si="590"/>
        <v>-</v>
      </c>
      <c r="BE829" s="3">
        <f t="shared" si="591"/>
        <v>74.05</v>
      </c>
      <c r="BF829" s="3">
        <f t="shared" si="592"/>
        <v>81.150000000000006</v>
      </c>
      <c r="BG829" s="3">
        <f t="shared" si="593"/>
        <v>0.37380000000000002</v>
      </c>
    </row>
    <row r="830" spans="1:59" x14ac:dyDescent="0.3">
      <c r="A830" s="1" t="str">
        <f>'Forward collapse simulation'!B840</f>
        <v>1.47</v>
      </c>
      <c r="B830" s="37" t="str">
        <f>IF('Forward collapse simulation'!C840="","-",'Forward collapse simulation'!C840)</f>
        <v>-</v>
      </c>
      <c r="C830" s="85">
        <f>'Forward collapse simulation'!E840</f>
        <v>86.19</v>
      </c>
      <c r="D830" s="85">
        <f>'Forward collapse simulation'!F840</f>
        <v>79.05</v>
      </c>
      <c r="E830" s="85">
        <f>'Forward collapse simulation'!D840</f>
        <v>2.617</v>
      </c>
      <c r="F830" s="85"/>
      <c r="G830" s="3" t="str">
        <f t="shared" si="549"/>
        <v>1.47</v>
      </c>
      <c r="H830" s="3" t="str">
        <f t="shared" si="550"/>
        <v>-</v>
      </c>
      <c r="I830" s="3">
        <f t="shared" si="551"/>
        <v>86.19</v>
      </c>
      <c r="J830" s="3">
        <f t="shared" si="552"/>
        <v>79.05</v>
      </c>
      <c r="K830" s="3">
        <f t="shared" si="553"/>
        <v>2.3553000000000002</v>
      </c>
      <c r="L830" s="85"/>
      <c r="M830" s="3" t="str">
        <f t="shared" si="554"/>
        <v>1.47</v>
      </c>
      <c r="N830" s="3" t="str">
        <f t="shared" si="555"/>
        <v>-</v>
      </c>
      <c r="O830" s="3">
        <f t="shared" si="556"/>
        <v>86.19</v>
      </c>
      <c r="P830" s="3">
        <f t="shared" si="557"/>
        <v>79.05</v>
      </c>
      <c r="Q830" s="3">
        <f t="shared" si="558"/>
        <v>2.0935999999999999</v>
      </c>
      <c r="R830" s="85"/>
      <c r="S830" s="3" t="str">
        <f t="shared" si="559"/>
        <v>1.47</v>
      </c>
      <c r="T830" s="3" t="str">
        <f t="shared" si="560"/>
        <v>-</v>
      </c>
      <c r="U830" s="3">
        <f t="shared" si="561"/>
        <v>86.19</v>
      </c>
      <c r="V830" s="3">
        <f t="shared" si="562"/>
        <v>79.05</v>
      </c>
      <c r="W830" s="3">
        <f t="shared" si="563"/>
        <v>1.8318999999999999</v>
      </c>
      <c r="X830" s="85"/>
      <c r="Y830" s="3" t="str">
        <f t="shared" si="564"/>
        <v>1.47</v>
      </c>
      <c r="Z830" s="3" t="str">
        <f t="shared" si="565"/>
        <v>-</v>
      </c>
      <c r="AA830" s="3">
        <f t="shared" si="566"/>
        <v>86.19</v>
      </c>
      <c r="AB830" s="3">
        <f t="shared" si="567"/>
        <v>79.05</v>
      </c>
      <c r="AC830" s="3">
        <f t="shared" si="568"/>
        <v>1.5702</v>
      </c>
      <c r="AD830" s="85"/>
      <c r="AE830" s="3" t="str">
        <f t="shared" si="569"/>
        <v>1.47</v>
      </c>
      <c r="AF830" s="3" t="str">
        <f t="shared" si="570"/>
        <v>-</v>
      </c>
      <c r="AG830" s="3">
        <f t="shared" si="571"/>
        <v>86.19</v>
      </c>
      <c r="AH830" s="3">
        <f t="shared" si="572"/>
        <v>79.05</v>
      </c>
      <c r="AI830" s="3">
        <f t="shared" si="573"/>
        <v>1.3085</v>
      </c>
      <c r="AJ830" s="85"/>
      <c r="AK830" s="3" t="str">
        <f t="shared" si="574"/>
        <v>1.47</v>
      </c>
      <c r="AL830" s="3" t="str">
        <f t="shared" si="575"/>
        <v>-</v>
      </c>
      <c r="AM830" s="3">
        <f t="shared" si="576"/>
        <v>86.19</v>
      </c>
      <c r="AN830" s="3">
        <f t="shared" si="577"/>
        <v>79.05</v>
      </c>
      <c r="AO830" s="3">
        <f t="shared" si="578"/>
        <v>1.0468</v>
      </c>
      <c r="AP830" s="85"/>
      <c r="AQ830" s="3" t="str">
        <f t="shared" si="579"/>
        <v>1.47</v>
      </c>
      <c r="AR830" s="3" t="str">
        <f t="shared" si="580"/>
        <v>-</v>
      </c>
      <c r="AS830" s="3">
        <f t="shared" si="581"/>
        <v>86.19</v>
      </c>
      <c r="AT830" s="3">
        <f t="shared" si="582"/>
        <v>79.05</v>
      </c>
      <c r="AU830" s="3">
        <f t="shared" si="583"/>
        <v>0.78510000000000002</v>
      </c>
      <c r="AV830" s="85"/>
      <c r="AW830" s="3" t="str">
        <f t="shared" si="584"/>
        <v>1.47</v>
      </c>
      <c r="AX830" s="3" t="str">
        <f t="shared" si="585"/>
        <v>-</v>
      </c>
      <c r="AY830" s="3">
        <f t="shared" si="586"/>
        <v>86.19</v>
      </c>
      <c r="AZ830" s="3">
        <f t="shared" si="587"/>
        <v>79.05</v>
      </c>
      <c r="BA830" s="3">
        <f t="shared" si="588"/>
        <v>0.52339999999999998</v>
      </c>
      <c r="BB830" s="85"/>
      <c r="BC830" s="3" t="str">
        <f t="shared" si="589"/>
        <v>1.47</v>
      </c>
      <c r="BD830" s="3" t="str">
        <f t="shared" si="590"/>
        <v>-</v>
      </c>
      <c r="BE830" s="3">
        <f t="shared" si="591"/>
        <v>86.19</v>
      </c>
      <c r="BF830" s="3">
        <f t="shared" si="592"/>
        <v>79.05</v>
      </c>
      <c r="BG830" s="3">
        <f t="shared" si="593"/>
        <v>0.26169999999999999</v>
      </c>
    </row>
    <row r="831" spans="1:59" x14ac:dyDescent="0.3">
      <c r="A831" s="1" t="str">
        <f>'Forward collapse simulation'!B841</f>
        <v>1.47</v>
      </c>
      <c r="B831" s="37" t="str">
        <f>IF('Forward collapse simulation'!C841="","-",'Forward collapse simulation'!C841)</f>
        <v>-</v>
      </c>
      <c r="C831" s="85">
        <f>'Forward collapse simulation'!E841</f>
        <v>120.73</v>
      </c>
      <c r="D831" s="85">
        <f>'Forward collapse simulation'!F841</f>
        <v>69.16</v>
      </c>
      <c r="E831" s="85">
        <f>'Forward collapse simulation'!D841</f>
        <v>1.6779999999999999</v>
      </c>
      <c r="F831" s="85"/>
      <c r="G831" s="3" t="str">
        <f t="shared" si="549"/>
        <v>1.47</v>
      </c>
      <c r="H831" s="3" t="str">
        <f t="shared" si="550"/>
        <v>-</v>
      </c>
      <c r="I831" s="3">
        <f t="shared" si="551"/>
        <v>120.73</v>
      </c>
      <c r="J831" s="3">
        <f t="shared" si="552"/>
        <v>69.16</v>
      </c>
      <c r="K831" s="3">
        <f t="shared" si="553"/>
        <v>1.5102</v>
      </c>
      <c r="L831" s="85"/>
      <c r="M831" s="3" t="str">
        <f t="shared" si="554"/>
        <v>1.47</v>
      </c>
      <c r="N831" s="3" t="str">
        <f t="shared" si="555"/>
        <v>-</v>
      </c>
      <c r="O831" s="3">
        <f t="shared" si="556"/>
        <v>120.73</v>
      </c>
      <c r="P831" s="3">
        <f t="shared" si="557"/>
        <v>69.16</v>
      </c>
      <c r="Q831" s="3">
        <f t="shared" si="558"/>
        <v>1.3424</v>
      </c>
      <c r="R831" s="85"/>
      <c r="S831" s="3" t="str">
        <f t="shared" si="559"/>
        <v>1.47</v>
      </c>
      <c r="T831" s="3" t="str">
        <f t="shared" si="560"/>
        <v>-</v>
      </c>
      <c r="U831" s="3">
        <f t="shared" si="561"/>
        <v>120.73</v>
      </c>
      <c r="V831" s="3">
        <f t="shared" si="562"/>
        <v>69.16</v>
      </c>
      <c r="W831" s="3">
        <f t="shared" si="563"/>
        <v>1.1745999999999999</v>
      </c>
      <c r="X831" s="85"/>
      <c r="Y831" s="3" t="str">
        <f t="shared" si="564"/>
        <v>1.47</v>
      </c>
      <c r="Z831" s="3" t="str">
        <f t="shared" si="565"/>
        <v>-</v>
      </c>
      <c r="AA831" s="3">
        <f t="shared" si="566"/>
        <v>120.73</v>
      </c>
      <c r="AB831" s="3">
        <f t="shared" si="567"/>
        <v>69.16</v>
      </c>
      <c r="AC831" s="3">
        <f t="shared" si="568"/>
        <v>1.0067999999999999</v>
      </c>
      <c r="AD831" s="85"/>
      <c r="AE831" s="3" t="str">
        <f t="shared" si="569"/>
        <v>1.47</v>
      </c>
      <c r="AF831" s="3" t="str">
        <f t="shared" si="570"/>
        <v>-</v>
      </c>
      <c r="AG831" s="3">
        <f t="shared" si="571"/>
        <v>120.73</v>
      </c>
      <c r="AH831" s="3">
        <f t="shared" si="572"/>
        <v>69.16</v>
      </c>
      <c r="AI831" s="3">
        <f t="shared" si="573"/>
        <v>0.83899999999999997</v>
      </c>
      <c r="AJ831" s="85"/>
      <c r="AK831" s="3" t="str">
        <f t="shared" si="574"/>
        <v>1.47</v>
      </c>
      <c r="AL831" s="3" t="str">
        <f t="shared" si="575"/>
        <v>-</v>
      </c>
      <c r="AM831" s="3">
        <f t="shared" si="576"/>
        <v>120.73</v>
      </c>
      <c r="AN831" s="3">
        <f t="shared" si="577"/>
        <v>69.16</v>
      </c>
      <c r="AO831" s="3">
        <f t="shared" si="578"/>
        <v>0.67120000000000002</v>
      </c>
      <c r="AP831" s="85"/>
      <c r="AQ831" s="3" t="str">
        <f t="shared" si="579"/>
        <v>1.47</v>
      </c>
      <c r="AR831" s="3" t="str">
        <f t="shared" si="580"/>
        <v>-</v>
      </c>
      <c r="AS831" s="3">
        <f t="shared" si="581"/>
        <v>120.73</v>
      </c>
      <c r="AT831" s="3">
        <f t="shared" si="582"/>
        <v>69.16</v>
      </c>
      <c r="AU831" s="3">
        <f t="shared" si="583"/>
        <v>0.50339999999999996</v>
      </c>
      <c r="AV831" s="85"/>
      <c r="AW831" s="3" t="str">
        <f t="shared" si="584"/>
        <v>1.47</v>
      </c>
      <c r="AX831" s="3" t="str">
        <f t="shared" si="585"/>
        <v>-</v>
      </c>
      <c r="AY831" s="3">
        <f t="shared" si="586"/>
        <v>120.73</v>
      </c>
      <c r="AZ831" s="3">
        <f t="shared" si="587"/>
        <v>69.16</v>
      </c>
      <c r="BA831" s="3">
        <f t="shared" si="588"/>
        <v>0.33560000000000001</v>
      </c>
      <c r="BB831" s="85"/>
      <c r="BC831" s="3" t="str">
        <f t="shared" si="589"/>
        <v>1.47</v>
      </c>
      <c r="BD831" s="3" t="str">
        <f t="shared" si="590"/>
        <v>-</v>
      </c>
      <c r="BE831" s="3">
        <f t="shared" si="591"/>
        <v>120.73</v>
      </c>
      <c r="BF831" s="3">
        <f t="shared" si="592"/>
        <v>69.16</v>
      </c>
      <c r="BG831" s="3">
        <f t="shared" si="593"/>
        <v>0.1678</v>
      </c>
    </row>
    <row r="832" spans="1:59" x14ac:dyDescent="0.3">
      <c r="A832" s="1" t="str">
        <f>'Forward collapse simulation'!B842</f>
        <v>1.47</v>
      </c>
      <c r="B832" s="37" t="str">
        <f>IF('Forward collapse simulation'!C842="","-",'Forward collapse simulation'!C842)</f>
        <v>-</v>
      </c>
      <c r="C832" s="85">
        <f>'Forward collapse simulation'!E842</f>
        <v>150.44</v>
      </c>
      <c r="D832" s="85">
        <f>'Forward collapse simulation'!F842</f>
        <v>42.41</v>
      </c>
      <c r="E832" s="85">
        <f>'Forward collapse simulation'!D842</f>
        <v>1.6830000000000001</v>
      </c>
      <c r="F832" s="85"/>
      <c r="G832" s="3" t="str">
        <f t="shared" si="549"/>
        <v>1.47</v>
      </c>
      <c r="H832" s="3" t="str">
        <f t="shared" si="550"/>
        <v>-</v>
      </c>
      <c r="I832" s="3">
        <f t="shared" si="551"/>
        <v>150.44</v>
      </c>
      <c r="J832" s="3">
        <f t="shared" si="552"/>
        <v>42.41</v>
      </c>
      <c r="K832" s="3">
        <f t="shared" si="553"/>
        <v>1.5147000000000002</v>
      </c>
      <c r="L832" s="85"/>
      <c r="M832" s="3" t="str">
        <f t="shared" si="554"/>
        <v>1.47</v>
      </c>
      <c r="N832" s="3" t="str">
        <f t="shared" si="555"/>
        <v>-</v>
      </c>
      <c r="O832" s="3">
        <f t="shared" si="556"/>
        <v>150.44</v>
      </c>
      <c r="P832" s="3">
        <f t="shared" si="557"/>
        <v>42.41</v>
      </c>
      <c r="Q832" s="3">
        <f t="shared" si="558"/>
        <v>1.3464</v>
      </c>
      <c r="R832" s="85"/>
      <c r="S832" s="3" t="str">
        <f t="shared" si="559"/>
        <v>1.47</v>
      </c>
      <c r="T832" s="3" t="str">
        <f t="shared" si="560"/>
        <v>-</v>
      </c>
      <c r="U832" s="3">
        <f t="shared" si="561"/>
        <v>150.44</v>
      </c>
      <c r="V832" s="3">
        <f t="shared" si="562"/>
        <v>42.41</v>
      </c>
      <c r="W832" s="3">
        <f t="shared" si="563"/>
        <v>1.1780999999999999</v>
      </c>
      <c r="X832" s="85"/>
      <c r="Y832" s="3" t="str">
        <f t="shared" si="564"/>
        <v>1.47</v>
      </c>
      <c r="Z832" s="3" t="str">
        <f t="shared" si="565"/>
        <v>-</v>
      </c>
      <c r="AA832" s="3">
        <f t="shared" si="566"/>
        <v>150.44</v>
      </c>
      <c r="AB832" s="3">
        <f t="shared" si="567"/>
        <v>42.41</v>
      </c>
      <c r="AC832" s="3">
        <f t="shared" si="568"/>
        <v>1.0098</v>
      </c>
      <c r="AD832" s="85"/>
      <c r="AE832" s="3" t="str">
        <f t="shared" si="569"/>
        <v>1.47</v>
      </c>
      <c r="AF832" s="3" t="str">
        <f t="shared" si="570"/>
        <v>-</v>
      </c>
      <c r="AG832" s="3">
        <f t="shared" si="571"/>
        <v>150.44</v>
      </c>
      <c r="AH832" s="3">
        <f t="shared" si="572"/>
        <v>42.41</v>
      </c>
      <c r="AI832" s="3">
        <f t="shared" si="573"/>
        <v>0.84150000000000003</v>
      </c>
      <c r="AJ832" s="85"/>
      <c r="AK832" s="3" t="str">
        <f t="shared" si="574"/>
        <v>1.47</v>
      </c>
      <c r="AL832" s="3" t="str">
        <f t="shared" si="575"/>
        <v>-</v>
      </c>
      <c r="AM832" s="3">
        <f t="shared" si="576"/>
        <v>150.44</v>
      </c>
      <c r="AN832" s="3">
        <f t="shared" si="577"/>
        <v>42.41</v>
      </c>
      <c r="AO832" s="3">
        <f t="shared" si="578"/>
        <v>0.67320000000000002</v>
      </c>
      <c r="AP832" s="85"/>
      <c r="AQ832" s="3" t="str">
        <f t="shared" si="579"/>
        <v>1.47</v>
      </c>
      <c r="AR832" s="3" t="str">
        <f t="shared" si="580"/>
        <v>-</v>
      </c>
      <c r="AS832" s="3">
        <f t="shared" si="581"/>
        <v>150.44</v>
      </c>
      <c r="AT832" s="3">
        <f t="shared" si="582"/>
        <v>42.41</v>
      </c>
      <c r="AU832" s="3">
        <f t="shared" si="583"/>
        <v>0.50490000000000002</v>
      </c>
      <c r="AV832" s="85"/>
      <c r="AW832" s="3" t="str">
        <f t="shared" si="584"/>
        <v>1.47</v>
      </c>
      <c r="AX832" s="3" t="str">
        <f t="shared" si="585"/>
        <v>-</v>
      </c>
      <c r="AY832" s="3">
        <f t="shared" si="586"/>
        <v>150.44</v>
      </c>
      <c r="AZ832" s="3">
        <f t="shared" si="587"/>
        <v>42.41</v>
      </c>
      <c r="BA832" s="3">
        <f t="shared" si="588"/>
        <v>0.33660000000000001</v>
      </c>
      <c r="BB832" s="85"/>
      <c r="BC832" s="3" t="str">
        <f t="shared" si="589"/>
        <v>1.47</v>
      </c>
      <c r="BD832" s="3" t="str">
        <f t="shared" si="590"/>
        <v>-</v>
      </c>
      <c r="BE832" s="3">
        <f t="shared" si="591"/>
        <v>150.44</v>
      </c>
      <c r="BF832" s="3">
        <f t="shared" si="592"/>
        <v>42.41</v>
      </c>
      <c r="BG832" s="3">
        <f t="shared" si="593"/>
        <v>0.16830000000000001</v>
      </c>
    </row>
    <row r="833" spans="1:59" x14ac:dyDescent="0.3">
      <c r="A833" s="1" t="str">
        <f>'Forward collapse simulation'!B843</f>
        <v>1.47</v>
      </c>
      <c r="B833" s="37" t="str">
        <f>IF('Forward collapse simulation'!C843="","-",'Forward collapse simulation'!C843)</f>
        <v>-</v>
      </c>
      <c r="C833" s="85">
        <f>'Forward collapse simulation'!E843</f>
        <v>156.69</v>
      </c>
      <c r="D833" s="85">
        <f>'Forward collapse simulation'!F843</f>
        <v>15.76</v>
      </c>
      <c r="E833" s="85">
        <f>'Forward collapse simulation'!D843</f>
        <v>1.4179999999999999</v>
      </c>
      <c r="F833" s="85"/>
      <c r="G833" s="3" t="str">
        <f t="shared" si="549"/>
        <v>1.47</v>
      </c>
      <c r="H833" s="3" t="str">
        <f t="shared" si="550"/>
        <v>-</v>
      </c>
      <c r="I833" s="3">
        <f t="shared" si="551"/>
        <v>156.69</v>
      </c>
      <c r="J833" s="3">
        <f t="shared" si="552"/>
        <v>15.76</v>
      </c>
      <c r="K833" s="3">
        <f t="shared" si="553"/>
        <v>1.2762</v>
      </c>
      <c r="L833" s="85"/>
      <c r="M833" s="3" t="str">
        <f t="shared" si="554"/>
        <v>1.47</v>
      </c>
      <c r="N833" s="3" t="str">
        <f t="shared" si="555"/>
        <v>-</v>
      </c>
      <c r="O833" s="3">
        <f t="shared" si="556"/>
        <v>156.69</v>
      </c>
      <c r="P833" s="3">
        <f t="shared" si="557"/>
        <v>15.76</v>
      </c>
      <c r="Q833" s="3">
        <f t="shared" si="558"/>
        <v>1.1344000000000001</v>
      </c>
      <c r="R833" s="85"/>
      <c r="S833" s="3" t="str">
        <f t="shared" si="559"/>
        <v>1.47</v>
      </c>
      <c r="T833" s="3" t="str">
        <f t="shared" si="560"/>
        <v>-</v>
      </c>
      <c r="U833" s="3">
        <f t="shared" si="561"/>
        <v>156.69</v>
      </c>
      <c r="V833" s="3">
        <f t="shared" si="562"/>
        <v>15.76</v>
      </c>
      <c r="W833" s="3">
        <f t="shared" si="563"/>
        <v>0.99259999999999993</v>
      </c>
      <c r="X833" s="85"/>
      <c r="Y833" s="3" t="str">
        <f t="shared" si="564"/>
        <v>1.47</v>
      </c>
      <c r="Z833" s="3" t="str">
        <f t="shared" si="565"/>
        <v>-</v>
      </c>
      <c r="AA833" s="3">
        <f t="shared" si="566"/>
        <v>156.69</v>
      </c>
      <c r="AB833" s="3">
        <f t="shared" si="567"/>
        <v>15.76</v>
      </c>
      <c r="AC833" s="3">
        <f t="shared" si="568"/>
        <v>0.85079999999999989</v>
      </c>
      <c r="AD833" s="85"/>
      <c r="AE833" s="3" t="str">
        <f t="shared" si="569"/>
        <v>1.47</v>
      </c>
      <c r="AF833" s="3" t="str">
        <f t="shared" si="570"/>
        <v>-</v>
      </c>
      <c r="AG833" s="3">
        <f t="shared" si="571"/>
        <v>156.69</v>
      </c>
      <c r="AH833" s="3">
        <f t="shared" si="572"/>
        <v>15.76</v>
      </c>
      <c r="AI833" s="3">
        <f t="shared" si="573"/>
        <v>0.70899999999999996</v>
      </c>
      <c r="AJ833" s="85"/>
      <c r="AK833" s="3" t="str">
        <f t="shared" si="574"/>
        <v>1.47</v>
      </c>
      <c r="AL833" s="3" t="str">
        <f t="shared" si="575"/>
        <v>-</v>
      </c>
      <c r="AM833" s="3">
        <f t="shared" si="576"/>
        <v>156.69</v>
      </c>
      <c r="AN833" s="3">
        <f t="shared" si="577"/>
        <v>15.76</v>
      </c>
      <c r="AO833" s="3">
        <f t="shared" si="578"/>
        <v>0.56720000000000004</v>
      </c>
      <c r="AP833" s="85"/>
      <c r="AQ833" s="3" t="str">
        <f t="shared" si="579"/>
        <v>1.47</v>
      </c>
      <c r="AR833" s="3" t="str">
        <f t="shared" si="580"/>
        <v>-</v>
      </c>
      <c r="AS833" s="3">
        <f t="shared" si="581"/>
        <v>156.69</v>
      </c>
      <c r="AT833" s="3">
        <f t="shared" si="582"/>
        <v>15.76</v>
      </c>
      <c r="AU833" s="3">
        <f t="shared" si="583"/>
        <v>0.42539999999999994</v>
      </c>
      <c r="AV833" s="85"/>
      <c r="AW833" s="3" t="str">
        <f t="shared" si="584"/>
        <v>1.47</v>
      </c>
      <c r="AX833" s="3" t="str">
        <f t="shared" si="585"/>
        <v>-</v>
      </c>
      <c r="AY833" s="3">
        <f t="shared" si="586"/>
        <v>156.69</v>
      </c>
      <c r="AZ833" s="3">
        <f t="shared" si="587"/>
        <v>15.76</v>
      </c>
      <c r="BA833" s="3">
        <f t="shared" si="588"/>
        <v>0.28360000000000002</v>
      </c>
      <c r="BB833" s="85"/>
      <c r="BC833" s="3" t="str">
        <f t="shared" si="589"/>
        <v>1.47</v>
      </c>
      <c r="BD833" s="3" t="str">
        <f t="shared" si="590"/>
        <v>-</v>
      </c>
      <c r="BE833" s="3">
        <f t="shared" si="591"/>
        <v>156.69</v>
      </c>
      <c r="BF833" s="3">
        <f t="shared" si="592"/>
        <v>15.76</v>
      </c>
      <c r="BG833" s="3">
        <f t="shared" si="593"/>
        <v>0.14180000000000001</v>
      </c>
    </row>
    <row r="834" spans="1:59" x14ac:dyDescent="0.3">
      <c r="A834" s="1" t="str">
        <f>'Forward collapse simulation'!B844</f>
        <v>1.47</v>
      </c>
      <c r="B834" s="37" t="str">
        <f>IF('Forward collapse simulation'!C844="","-",'Forward collapse simulation'!C844)</f>
        <v>-</v>
      </c>
      <c r="C834" s="85">
        <f>'Forward collapse simulation'!E844</f>
        <v>151.53</v>
      </c>
      <c r="D834" s="85">
        <f>'Forward collapse simulation'!F844</f>
        <v>-36.42</v>
      </c>
      <c r="E834" s="85">
        <f>'Forward collapse simulation'!D844</f>
        <v>1.89</v>
      </c>
      <c r="F834" s="85"/>
      <c r="G834" s="3" t="str">
        <f t="shared" si="549"/>
        <v>1.47</v>
      </c>
      <c r="H834" s="3" t="str">
        <f t="shared" si="550"/>
        <v>-</v>
      </c>
      <c r="I834" s="3">
        <f t="shared" si="551"/>
        <v>151.53</v>
      </c>
      <c r="J834" s="3">
        <f t="shared" si="552"/>
        <v>-36.42</v>
      </c>
      <c r="K834" s="3">
        <f t="shared" si="553"/>
        <v>1.7009999999999998</v>
      </c>
      <c r="L834" s="85"/>
      <c r="M834" s="3" t="str">
        <f t="shared" si="554"/>
        <v>1.47</v>
      </c>
      <c r="N834" s="3" t="str">
        <f t="shared" si="555"/>
        <v>-</v>
      </c>
      <c r="O834" s="3">
        <f t="shared" si="556"/>
        <v>151.53</v>
      </c>
      <c r="P834" s="3">
        <f t="shared" si="557"/>
        <v>-36.42</v>
      </c>
      <c r="Q834" s="3">
        <f t="shared" si="558"/>
        <v>1.512</v>
      </c>
      <c r="R834" s="85"/>
      <c r="S834" s="3" t="str">
        <f t="shared" si="559"/>
        <v>1.47</v>
      </c>
      <c r="T834" s="3" t="str">
        <f t="shared" si="560"/>
        <v>-</v>
      </c>
      <c r="U834" s="3">
        <f t="shared" si="561"/>
        <v>151.53</v>
      </c>
      <c r="V834" s="3">
        <f t="shared" si="562"/>
        <v>-36.42</v>
      </c>
      <c r="W834" s="3">
        <f t="shared" si="563"/>
        <v>1.323</v>
      </c>
      <c r="X834" s="85"/>
      <c r="Y834" s="3" t="str">
        <f t="shared" si="564"/>
        <v>1.47</v>
      </c>
      <c r="Z834" s="3" t="str">
        <f t="shared" si="565"/>
        <v>-</v>
      </c>
      <c r="AA834" s="3">
        <f t="shared" si="566"/>
        <v>151.53</v>
      </c>
      <c r="AB834" s="3">
        <f t="shared" si="567"/>
        <v>-36.42</v>
      </c>
      <c r="AC834" s="3">
        <f t="shared" si="568"/>
        <v>1.1339999999999999</v>
      </c>
      <c r="AD834" s="85"/>
      <c r="AE834" s="3" t="str">
        <f t="shared" si="569"/>
        <v>1.47</v>
      </c>
      <c r="AF834" s="3" t="str">
        <f t="shared" si="570"/>
        <v>-</v>
      </c>
      <c r="AG834" s="3">
        <f t="shared" si="571"/>
        <v>151.53</v>
      </c>
      <c r="AH834" s="3">
        <f t="shared" si="572"/>
        <v>-36.42</v>
      </c>
      <c r="AI834" s="3">
        <f t="shared" si="573"/>
        <v>0.94499999999999995</v>
      </c>
      <c r="AJ834" s="85"/>
      <c r="AK834" s="3" t="str">
        <f t="shared" si="574"/>
        <v>1.47</v>
      </c>
      <c r="AL834" s="3" t="str">
        <f t="shared" si="575"/>
        <v>-</v>
      </c>
      <c r="AM834" s="3">
        <f t="shared" si="576"/>
        <v>151.53</v>
      </c>
      <c r="AN834" s="3">
        <f t="shared" si="577"/>
        <v>-36.42</v>
      </c>
      <c r="AO834" s="3">
        <f t="shared" si="578"/>
        <v>0.75600000000000001</v>
      </c>
      <c r="AP834" s="85"/>
      <c r="AQ834" s="3" t="str">
        <f t="shared" si="579"/>
        <v>1.47</v>
      </c>
      <c r="AR834" s="3" t="str">
        <f t="shared" si="580"/>
        <v>-</v>
      </c>
      <c r="AS834" s="3">
        <f t="shared" si="581"/>
        <v>151.53</v>
      </c>
      <c r="AT834" s="3">
        <f t="shared" si="582"/>
        <v>-36.42</v>
      </c>
      <c r="AU834" s="3">
        <f t="shared" si="583"/>
        <v>0.56699999999999995</v>
      </c>
      <c r="AV834" s="85"/>
      <c r="AW834" s="3" t="str">
        <f t="shared" si="584"/>
        <v>1.47</v>
      </c>
      <c r="AX834" s="3" t="str">
        <f t="shared" si="585"/>
        <v>-</v>
      </c>
      <c r="AY834" s="3">
        <f t="shared" si="586"/>
        <v>151.53</v>
      </c>
      <c r="AZ834" s="3">
        <f t="shared" si="587"/>
        <v>-36.42</v>
      </c>
      <c r="BA834" s="3">
        <f t="shared" si="588"/>
        <v>0.378</v>
      </c>
      <c r="BB834" s="85"/>
      <c r="BC834" s="3" t="str">
        <f t="shared" si="589"/>
        <v>1.47</v>
      </c>
      <c r="BD834" s="3" t="str">
        <f t="shared" si="590"/>
        <v>-</v>
      </c>
      <c r="BE834" s="3">
        <f t="shared" si="591"/>
        <v>151.53</v>
      </c>
      <c r="BF834" s="3">
        <f t="shared" si="592"/>
        <v>-36.42</v>
      </c>
      <c r="BG834" s="3">
        <f t="shared" si="593"/>
        <v>0.189</v>
      </c>
    </row>
    <row r="835" spans="1:59" x14ac:dyDescent="0.3">
      <c r="A835" s="1" t="str">
        <f>'Forward collapse simulation'!B845</f>
        <v>1.47</v>
      </c>
      <c r="B835" s="37" t="str">
        <f>IF('Forward collapse simulation'!C845="","-",'Forward collapse simulation'!C845)</f>
        <v>-</v>
      </c>
      <c r="C835" s="85">
        <f>'Forward collapse simulation'!E845</f>
        <v>146.03</v>
      </c>
      <c r="D835" s="85">
        <f>'Forward collapse simulation'!F845</f>
        <v>-57.62</v>
      </c>
      <c r="E835" s="85">
        <f>'Forward collapse simulation'!D845</f>
        <v>1.3939999999999999</v>
      </c>
      <c r="F835" s="85"/>
      <c r="G835" s="3" t="str">
        <f t="shared" si="549"/>
        <v>1.47</v>
      </c>
      <c r="H835" s="3" t="str">
        <f t="shared" si="550"/>
        <v>-</v>
      </c>
      <c r="I835" s="3">
        <f t="shared" si="551"/>
        <v>146.03</v>
      </c>
      <c r="J835" s="3">
        <f t="shared" si="552"/>
        <v>-57.62</v>
      </c>
      <c r="K835" s="3">
        <f t="shared" si="553"/>
        <v>1.2545999999999999</v>
      </c>
      <c r="L835" s="85"/>
      <c r="M835" s="3" t="str">
        <f t="shared" si="554"/>
        <v>1.47</v>
      </c>
      <c r="N835" s="3" t="str">
        <f t="shared" si="555"/>
        <v>-</v>
      </c>
      <c r="O835" s="3">
        <f t="shared" si="556"/>
        <v>146.03</v>
      </c>
      <c r="P835" s="3">
        <f t="shared" si="557"/>
        <v>-57.62</v>
      </c>
      <c r="Q835" s="3">
        <f t="shared" si="558"/>
        <v>1.1152</v>
      </c>
      <c r="R835" s="85"/>
      <c r="S835" s="3" t="str">
        <f t="shared" si="559"/>
        <v>1.47</v>
      </c>
      <c r="T835" s="3" t="str">
        <f t="shared" si="560"/>
        <v>-</v>
      </c>
      <c r="U835" s="3">
        <f t="shared" si="561"/>
        <v>146.03</v>
      </c>
      <c r="V835" s="3">
        <f t="shared" si="562"/>
        <v>-57.62</v>
      </c>
      <c r="W835" s="3">
        <f t="shared" si="563"/>
        <v>0.97579999999999989</v>
      </c>
      <c r="X835" s="85"/>
      <c r="Y835" s="3" t="str">
        <f t="shared" si="564"/>
        <v>1.47</v>
      </c>
      <c r="Z835" s="3" t="str">
        <f t="shared" si="565"/>
        <v>-</v>
      </c>
      <c r="AA835" s="3">
        <f t="shared" si="566"/>
        <v>146.03</v>
      </c>
      <c r="AB835" s="3">
        <f t="shared" si="567"/>
        <v>-57.62</v>
      </c>
      <c r="AC835" s="3">
        <f t="shared" si="568"/>
        <v>0.83639999999999992</v>
      </c>
      <c r="AD835" s="85"/>
      <c r="AE835" s="3" t="str">
        <f t="shared" si="569"/>
        <v>1.47</v>
      </c>
      <c r="AF835" s="3" t="str">
        <f t="shared" si="570"/>
        <v>-</v>
      </c>
      <c r="AG835" s="3">
        <f t="shared" si="571"/>
        <v>146.03</v>
      </c>
      <c r="AH835" s="3">
        <f t="shared" si="572"/>
        <v>-57.62</v>
      </c>
      <c r="AI835" s="3">
        <f t="shared" si="573"/>
        <v>0.69699999999999995</v>
      </c>
      <c r="AJ835" s="85"/>
      <c r="AK835" s="3" t="str">
        <f t="shared" si="574"/>
        <v>1.47</v>
      </c>
      <c r="AL835" s="3" t="str">
        <f t="shared" si="575"/>
        <v>-</v>
      </c>
      <c r="AM835" s="3">
        <f t="shared" si="576"/>
        <v>146.03</v>
      </c>
      <c r="AN835" s="3">
        <f t="shared" si="577"/>
        <v>-57.62</v>
      </c>
      <c r="AO835" s="3">
        <f t="shared" si="578"/>
        <v>0.55759999999999998</v>
      </c>
      <c r="AP835" s="85"/>
      <c r="AQ835" s="3" t="str">
        <f t="shared" si="579"/>
        <v>1.47</v>
      </c>
      <c r="AR835" s="3" t="str">
        <f t="shared" si="580"/>
        <v>-</v>
      </c>
      <c r="AS835" s="3">
        <f t="shared" si="581"/>
        <v>146.03</v>
      </c>
      <c r="AT835" s="3">
        <f t="shared" si="582"/>
        <v>-57.62</v>
      </c>
      <c r="AU835" s="3">
        <f t="shared" si="583"/>
        <v>0.41819999999999996</v>
      </c>
      <c r="AV835" s="85"/>
      <c r="AW835" s="3" t="str">
        <f t="shared" si="584"/>
        <v>1.47</v>
      </c>
      <c r="AX835" s="3" t="str">
        <f t="shared" si="585"/>
        <v>-</v>
      </c>
      <c r="AY835" s="3">
        <f t="shared" si="586"/>
        <v>146.03</v>
      </c>
      <c r="AZ835" s="3">
        <f t="shared" si="587"/>
        <v>-57.62</v>
      </c>
      <c r="BA835" s="3">
        <f t="shared" si="588"/>
        <v>0.27879999999999999</v>
      </c>
      <c r="BB835" s="85"/>
      <c r="BC835" s="3" t="str">
        <f t="shared" si="589"/>
        <v>1.47</v>
      </c>
      <c r="BD835" s="3" t="str">
        <f t="shared" si="590"/>
        <v>-</v>
      </c>
      <c r="BE835" s="3">
        <f t="shared" si="591"/>
        <v>146.03</v>
      </c>
      <c r="BF835" s="3">
        <f t="shared" si="592"/>
        <v>-57.62</v>
      </c>
      <c r="BG835" s="3">
        <f t="shared" si="593"/>
        <v>0.1394</v>
      </c>
    </row>
    <row r="836" spans="1:59" x14ac:dyDescent="0.3">
      <c r="A836" s="1" t="str">
        <f>'Forward collapse simulation'!B846</f>
        <v>1.47</v>
      </c>
      <c r="B836" s="37" t="str">
        <f>IF('Forward collapse simulation'!C846="","-",'Forward collapse simulation'!C846)</f>
        <v>-</v>
      </c>
      <c r="C836" s="85">
        <f>'Forward collapse simulation'!E846</f>
        <v>108.24</v>
      </c>
      <c r="D836" s="85">
        <f>'Forward collapse simulation'!F846</f>
        <v>-80.84</v>
      </c>
      <c r="E836" s="85">
        <f>'Forward collapse simulation'!D846</f>
        <v>1.1639999999999999</v>
      </c>
      <c r="F836" s="85"/>
      <c r="G836" s="3" t="str">
        <f t="shared" ref="G836:G899" si="594">A836</f>
        <v>1.47</v>
      </c>
      <c r="H836" s="3" t="str">
        <f t="shared" ref="H836:H899" si="595">B836</f>
        <v>-</v>
      </c>
      <c r="I836" s="3">
        <f t="shared" ref="I836:I899" si="596">C836</f>
        <v>108.24</v>
      </c>
      <c r="J836" s="3">
        <f t="shared" ref="J836:J899" si="597">D836</f>
        <v>-80.84</v>
      </c>
      <c r="K836" s="3">
        <f t="shared" ref="K836:K899" si="598">IF(B836="-",E836*0.9,E836)</f>
        <v>1.0475999999999999</v>
      </c>
      <c r="L836" s="85"/>
      <c r="M836" s="3" t="str">
        <f t="shared" ref="M836:M899" si="599">G836</f>
        <v>1.47</v>
      </c>
      <c r="N836" s="3" t="str">
        <f t="shared" ref="N836:N899" si="600">H836</f>
        <v>-</v>
      </c>
      <c r="O836" s="3">
        <f t="shared" ref="O836:O899" si="601">I836</f>
        <v>108.24</v>
      </c>
      <c r="P836" s="3">
        <f t="shared" ref="P836:P899" si="602">J836</f>
        <v>-80.84</v>
      </c>
      <c r="Q836" s="3">
        <f t="shared" ref="Q836:Q899" si="603">IF(H836="-",$E836*0.8,$E836)</f>
        <v>0.93120000000000003</v>
      </c>
      <c r="R836" s="85"/>
      <c r="S836" s="3" t="str">
        <f t="shared" ref="S836:S899" si="604">M836</f>
        <v>1.47</v>
      </c>
      <c r="T836" s="3" t="str">
        <f t="shared" ref="T836:T899" si="605">N836</f>
        <v>-</v>
      </c>
      <c r="U836" s="3">
        <f t="shared" ref="U836:U899" si="606">O836</f>
        <v>108.24</v>
      </c>
      <c r="V836" s="3">
        <f t="shared" ref="V836:V899" si="607">P836</f>
        <v>-80.84</v>
      </c>
      <c r="W836" s="3">
        <f t="shared" ref="W836:W899" si="608">IF(N836="-",$E836*0.7,$E836)</f>
        <v>0.81479999999999986</v>
      </c>
      <c r="X836" s="85"/>
      <c r="Y836" s="3" t="str">
        <f t="shared" ref="Y836:Y899" si="609">S836</f>
        <v>1.47</v>
      </c>
      <c r="Z836" s="3" t="str">
        <f t="shared" ref="Z836:Z899" si="610">T836</f>
        <v>-</v>
      </c>
      <c r="AA836" s="3">
        <f t="shared" ref="AA836:AA899" si="611">U836</f>
        <v>108.24</v>
      </c>
      <c r="AB836" s="3">
        <f t="shared" ref="AB836:AB899" si="612">V836</f>
        <v>-80.84</v>
      </c>
      <c r="AC836" s="3">
        <f t="shared" ref="AC836:AC899" si="613">IF(T836="-",$E836*0.6,$E836)</f>
        <v>0.69839999999999991</v>
      </c>
      <c r="AD836" s="85"/>
      <c r="AE836" s="3" t="str">
        <f t="shared" ref="AE836:AE899" si="614">Y836</f>
        <v>1.47</v>
      </c>
      <c r="AF836" s="3" t="str">
        <f t="shared" ref="AF836:AF899" si="615">Z836</f>
        <v>-</v>
      </c>
      <c r="AG836" s="3">
        <f t="shared" ref="AG836:AG899" si="616">AA836</f>
        <v>108.24</v>
      </c>
      <c r="AH836" s="3">
        <f t="shared" ref="AH836:AH899" si="617">AB836</f>
        <v>-80.84</v>
      </c>
      <c r="AI836" s="3">
        <f t="shared" ref="AI836:AI899" si="618">IF(Z836="-",$E836*0.5,$E836)</f>
        <v>0.58199999999999996</v>
      </c>
      <c r="AJ836" s="85"/>
      <c r="AK836" s="3" t="str">
        <f t="shared" ref="AK836:AK899" si="619">AE836</f>
        <v>1.47</v>
      </c>
      <c r="AL836" s="3" t="str">
        <f t="shared" ref="AL836:AL899" si="620">AF836</f>
        <v>-</v>
      </c>
      <c r="AM836" s="3">
        <f t="shared" ref="AM836:AM899" si="621">AG836</f>
        <v>108.24</v>
      </c>
      <c r="AN836" s="3">
        <f t="shared" ref="AN836:AN899" si="622">AH836</f>
        <v>-80.84</v>
      </c>
      <c r="AO836" s="3">
        <f t="shared" ref="AO836:AO899" si="623">IF(AF836="-",$E836*0.4,$E836)</f>
        <v>0.46560000000000001</v>
      </c>
      <c r="AP836" s="85"/>
      <c r="AQ836" s="3" t="str">
        <f t="shared" ref="AQ836:AQ899" si="624">AK836</f>
        <v>1.47</v>
      </c>
      <c r="AR836" s="3" t="str">
        <f t="shared" ref="AR836:AR899" si="625">AL836</f>
        <v>-</v>
      </c>
      <c r="AS836" s="3">
        <f t="shared" ref="AS836:AS899" si="626">AM836</f>
        <v>108.24</v>
      </c>
      <c r="AT836" s="3">
        <f t="shared" ref="AT836:AT899" si="627">AN836</f>
        <v>-80.84</v>
      </c>
      <c r="AU836" s="3">
        <f t="shared" ref="AU836:AU899" si="628">IF(AL836="-",$E836*0.3,$E836)</f>
        <v>0.34919999999999995</v>
      </c>
      <c r="AV836" s="85"/>
      <c r="AW836" s="3" t="str">
        <f t="shared" ref="AW836:AW899" si="629">AQ836</f>
        <v>1.47</v>
      </c>
      <c r="AX836" s="3" t="str">
        <f t="shared" ref="AX836:AX899" si="630">AR836</f>
        <v>-</v>
      </c>
      <c r="AY836" s="3">
        <f t="shared" ref="AY836:AY899" si="631">AS836</f>
        <v>108.24</v>
      </c>
      <c r="AZ836" s="3">
        <f t="shared" ref="AZ836:AZ899" si="632">AT836</f>
        <v>-80.84</v>
      </c>
      <c r="BA836" s="3">
        <f t="shared" ref="BA836:BA899" si="633">IF(AR836="-",$E836*0.2,$E836)</f>
        <v>0.23280000000000001</v>
      </c>
      <c r="BB836" s="85"/>
      <c r="BC836" s="3" t="str">
        <f t="shared" ref="BC836:BC899" si="634">AW836</f>
        <v>1.47</v>
      </c>
      <c r="BD836" s="3" t="str">
        <f t="shared" ref="BD836:BD899" si="635">AX836</f>
        <v>-</v>
      </c>
      <c r="BE836" s="3">
        <f t="shared" ref="BE836:BE899" si="636">AY836</f>
        <v>108.24</v>
      </c>
      <c r="BF836" s="3">
        <f t="shared" ref="BF836:BF899" si="637">AZ836</f>
        <v>-80.84</v>
      </c>
      <c r="BG836" s="3">
        <f t="shared" ref="BG836:BG899" si="638">IF(AX836="-",$E836*0.1,$E836)</f>
        <v>0.1164</v>
      </c>
    </row>
    <row r="837" spans="1:59" x14ac:dyDescent="0.3">
      <c r="A837" s="1" t="str">
        <f>'Forward collapse simulation'!B847</f>
        <v>1.47</v>
      </c>
      <c r="B837" s="37" t="str">
        <f>IF('Forward collapse simulation'!C847="","-",'Forward collapse simulation'!C847)</f>
        <v>1.48</v>
      </c>
      <c r="C837" s="85">
        <f>'Forward collapse simulation'!E847</f>
        <v>76.39</v>
      </c>
      <c r="D837" s="85">
        <f>'Forward collapse simulation'!F847</f>
        <v>-1.58</v>
      </c>
      <c r="E837" s="85">
        <f>'Forward collapse simulation'!D847</f>
        <v>10.36</v>
      </c>
      <c r="F837" s="85"/>
      <c r="G837" s="3" t="str">
        <f t="shared" si="594"/>
        <v>1.47</v>
      </c>
      <c r="H837" s="3" t="str">
        <f t="shared" si="595"/>
        <v>1.48</v>
      </c>
      <c r="I837" s="3">
        <f t="shared" si="596"/>
        <v>76.39</v>
      </c>
      <c r="J837" s="3">
        <f t="shared" si="597"/>
        <v>-1.58</v>
      </c>
      <c r="K837" s="3">
        <f t="shared" si="598"/>
        <v>10.36</v>
      </c>
      <c r="L837" s="85"/>
      <c r="M837" s="3" t="str">
        <f t="shared" si="599"/>
        <v>1.47</v>
      </c>
      <c r="N837" s="3" t="str">
        <f t="shared" si="600"/>
        <v>1.48</v>
      </c>
      <c r="O837" s="3">
        <f t="shared" si="601"/>
        <v>76.39</v>
      </c>
      <c r="P837" s="3">
        <f t="shared" si="602"/>
        <v>-1.58</v>
      </c>
      <c r="Q837" s="3">
        <f t="shared" si="603"/>
        <v>10.36</v>
      </c>
      <c r="R837" s="85"/>
      <c r="S837" s="3" t="str">
        <f t="shared" si="604"/>
        <v>1.47</v>
      </c>
      <c r="T837" s="3" t="str">
        <f t="shared" si="605"/>
        <v>1.48</v>
      </c>
      <c r="U837" s="3">
        <f t="shared" si="606"/>
        <v>76.39</v>
      </c>
      <c r="V837" s="3">
        <f t="shared" si="607"/>
        <v>-1.58</v>
      </c>
      <c r="W837" s="3">
        <f t="shared" si="608"/>
        <v>10.36</v>
      </c>
      <c r="X837" s="85"/>
      <c r="Y837" s="3" t="str">
        <f t="shared" si="609"/>
        <v>1.47</v>
      </c>
      <c r="Z837" s="3" t="str">
        <f t="shared" si="610"/>
        <v>1.48</v>
      </c>
      <c r="AA837" s="3">
        <f t="shared" si="611"/>
        <v>76.39</v>
      </c>
      <c r="AB837" s="3">
        <f t="shared" si="612"/>
        <v>-1.58</v>
      </c>
      <c r="AC837" s="3">
        <f t="shared" si="613"/>
        <v>10.36</v>
      </c>
      <c r="AD837" s="85"/>
      <c r="AE837" s="3" t="str">
        <f t="shared" si="614"/>
        <v>1.47</v>
      </c>
      <c r="AF837" s="3" t="str">
        <f t="shared" si="615"/>
        <v>1.48</v>
      </c>
      <c r="AG837" s="3">
        <f t="shared" si="616"/>
        <v>76.39</v>
      </c>
      <c r="AH837" s="3">
        <f t="shared" si="617"/>
        <v>-1.58</v>
      </c>
      <c r="AI837" s="3">
        <f t="shared" si="618"/>
        <v>10.36</v>
      </c>
      <c r="AJ837" s="85"/>
      <c r="AK837" s="3" t="str">
        <f t="shared" si="619"/>
        <v>1.47</v>
      </c>
      <c r="AL837" s="3" t="str">
        <f t="shared" si="620"/>
        <v>1.48</v>
      </c>
      <c r="AM837" s="3">
        <f t="shared" si="621"/>
        <v>76.39</v>
      </c>
      <c r="AN837" s="3">
        <f t="shared" si="622"/>
        <v>-1.58</v>
      </c>
      <c r="AO837" s="3">
        <f t="shared" si="623"/>
        <v>10.36</v>
      </c>
      <c r="AP837" s="85"/>
      <c r="AQ837" s="3" t="str">
        <f t="shared" si="624"/>
        <v>1.47</v>
      </c>
      <c r="AR837" s="3" t="str">
        <f t="shared" si="625"/>
        <v>1.48</v>
      </c>
      <c r="AS837" s="3">
        <f t="shared" si="626"/>
        <v>76.39</v>
      </c>
      <c r="AT837" s="3">
        <f t="shared" si="627"/>
        <v>-1.58</v>
      </c>
      <c r="AU837" s="3">
        <f t="shared" si="628"/>
        <v>10.36</v>
      </c>
      <c r="AV837" s="85"/>
      <c r="AW837" s="3" t="str">
        <f t="shared" si="629"/>
        <v>1.47</v>
      </c>
      <c r="AX837" s="3" t="str">
        <f t="shared" si="630"/>
        <v>1.48</v>
      </c>
      <c r="AY837" s="3">
        <f t="shared" si="631"/>
        <v>76.39</v>
      </c>
      <c r="AZ837" s="3">
        <f t="shared" si="632"/>
        <v>-1.58</v>
      </c>
      <c r="BA837" s="3">
        <f t="shared" si="633"/>
        <v>10.36</v>
      </c>
      <c r="BB837" s="85"/>
      <c r="BC837" s="3" t="str">
        <f t="shared" si="634"/>
        <v>1.47</v>
      </c>
      <c r="BD837" s="3" t="str">
        <f t="shared" si="635"/>
        <v>1.48</v>
      </c>
      <c r="BE837" s="3">
        <f t="shared" si="636"/>
        <v>76.39</v>
      </c>
      <c r="BF837" s="3">
        <f t="shared" si="637"/>
        <v>-1.58</v>
      </c>
      <c r="BG837" s="3">
        <f t="shared" si="638"/>
        <v>10.36</v>
      </c>
    </row>
    <row r="838" spans="1:59" x14ac:dyDescent="0.3">
      <c r="A838" s="1" t="str">
        <f>'Forward collapse simulation'!B848</f>
        <v>1.48</v>
      </c>
      <c r="B838" s="37" t="str">
        <f>IF('Forward collapse simulation'!C848="","-",'Forward collapse simulation'!C848)</f>
        <v>-</v>
      </c>
      <c r="C838" s="85">
        <f>'Forward collapse simulation'!E848</f>
        <v>23.4</v>
      </c>
      <c r="D838" s="85">
        <f>'Forward collapse simulation'!F848</f>
        <v>-82.49</v>
      </c>
      <c r="E838" s="85">
        <f>'Forward collapse simulation'!D848</f>
        <v>1.117</v>
      </c>
      <c r="F838" s="85"/>
      <c r="G838" s="3" t="str">
        <f t="shared" si="594"/>
        <v>1.48</v>
      </c>
      <c r="H838" s="3" t="str">
        <f t="shared" si="595"/>
        <v>-</v>
      </c>
      <c r="I838" s="3">
        <f t="shared" si="596"/>
        <v>23.4</v>
      </c>
      <c r="J838" s="3">
        <f t="shared" si="597"/>
        <v>-82.49</v>
      </c>
      <c r="K838" s="3">
        <f t="shared" si="598"/>
        <v>1.0053000000000001</v>
      </c>
      <c r="L838" s="85"/>
      <c r="M838" s="3" t="str">
        <f t="shared" si="599"/>
        <v>1.48</v>
      </c>
      <c r="N838" s="3" t="str">
        <f t="shared" si="600"/>
        <v>-</v>
      </c>
      <c r="O838" s="3">
        <f t="shared" si="601"/>
        <v>23.4</v>
      </c>
      <c r="P838" s="3">
        <f t="shared" si="602"/>
        <v>-82.49</v>
      </c>
      <c r="Q838" s="3">
        <f t="shared" si="603"/>
        <v>0.89360000000000006</v>
      </c>
      <c r="R838" s="85"/>
      <c r="S838" s="3" t="str">
        <f t="shared" si="604"/>
        <v>1.48</v>
      </c>
      <c r="T838" s="3" t="str">
        <f t="shared" si="605"/>
        <v>-</v>
      </c>
      <c r="U838" s="3">
        <f t="shared" si="606"/>
        <v>23.4</v>
      </c>
      <c r="V838" s="3">
        <f t="shared" si="607"/>
        <v>-82.49</v>
      </c>
      <c r="W838" s="3">
        <f t="shared" si="608"/>
        <v>0.78189999999999993</v>
      </c>
      <c r="X838" s="85"/>
      <c r="Y838" s="3" t="str">
        <f t="shared" si="609"/>
        <v>1.48</v>
      </c>
      <c r="Z838" s="3" t="str">
        <f t="shared" si="610"/>
        <v>-</v>
      </c>
      <c r="AA838" s="3">
        <f t="shared" si="611"/>
        <v>23.4</v>
      </c>
      <c r="AB838" s="3">
        <f t="shared" si="612"/>
        <v>-82.49</v>
      </c>
      <c r="AC838" s="3">
        <f t="shared" si="613"/>
        <v>0.67020000000000002</v>
      </c>
      <c r="AD838" s="85"/>
      <c r="AE838" s="3" t="str">
        <f t="shared" si="614"/>
        <v>1.48</v>
      </c>
      <c r="AF838" s="3" t="str">
        <f t="shared" si="615"/>
        <v>-</v>
      </c>
      <c r="AG838" s="3">
        <f t="shared" si="616"/>
        <v>23.4</v>
      </c>
      <c r="AH838" s="3">
        <f t="shared" si="617"/>
        <v>-82.49</v>
      </c>
      <c r="AI838" s="3">
        <f t="shared" si="618"/>
        <v>0.5585</v>
      </c>
      <c r="AJ838" s="85"/>
      <c r="AK838" s="3" t="str">
        <f t="shared" si="619"/>
        <v>1.48</v>
      </c>
      <c r="AL838" s="3" t="str">
        <f t="shared" si="620"/>
        <v>-</v>
      </c>
      <c r="AM838" s="3">
        <f t="shared" si="621"/>
        <v>23.4</v>
      </c>
      <c r="AN838" s="3">
        <f t="shared" si="622"/>
        <v>-82.49</v>
      </c>
      <c r="AO838" s="3">
        <f t="shared" si="623"/>
        <v>0.44680000000000003</v>
      </c>
      <c r="AP838" s="85"/>
      <c r="AQ838" s="3" t="str">
        <f t="shared" si="624"/>
        <v>1.48</v>
      </c>
      <c r="AR838" s="3" t="str">
        <f t="shared" si="625"/>
        <v>-</v>
      </c>
      <c r="AS838" s="3">
        <f t="shared" si="626"/>
        <v>23.4</v>
      </c>
      <c r="AT838" s="3">
        <f t="shared" si="627"/>
        <v>-82.49</v>
      </c>
      <c r="AU838" s="3">
        <f t="shared" si="628"/>
        <v>0.33510000000000001</v>
      </c>
      <c r="AV838" s="85"/>
      <c r="AW838" s="3" t="str">
        <f t="shared" si="629"/>
        <v>1.48</v>
      </c>
      <c r="AX838" s="3" t="str">
        <f t="shared" si="630"/>
        <v>-</v>
      </c>
      <c r="AY838" s="3">
        <f t="shared" si="631"/>
        <v>23.4</v>
      </c>
      <c r="AZ838" s="3">
        <f t="shared" si="632"/>
        <v>-82.49</v>
      </c>
      <c r="BA838" s="3">
        <f t="shared" si="633"/>
        <v>0.22340000000000002</v>
      </c>
      <c r="BB838" s="85"/>
      <c r="BC838" s="3" t="str">
        <f t="shared" si="634"/>
        <v>1.48</v>
      </c>
      <c r="BD838" s="3" t="str">
        <f t="shared" si="635"/>
        <v>-</v>
      </c>
      <c r="BE838" s="3">
        <f t="shared" si="636"/>
        <v>23.4</v>
      </c>
      <c r="BF838" s="3">
        <f t="shared" si="637"/>
        <v>-82.49</v>
      </c>
      <c r="BG838" s="3">
        <f t="shared" si="638"/>
        <v>0.11170000000000001</v>
      </c>
    </row>
    <row r="839" spans="1:59" x14ac:dyDescent="0.3">
      <c r="A839" s="1" t="str">
        <f>'Forward collapse simulation'!B849</f>
        <v>1.48</v>
      </c>
      <c r="B839" s="37" t="str">
        <f>IF('Forward collapse simulation'!C849="","-",'Forward collapse simulation'!C849)</f>
        <v>-</v>
      </c>
      <c r="C839" s="85">
        <f>'Forward collapse simulation'!E849</f>
        <v>316.49</v>
      </c>
      <c r="D839" s="85">
        <f>'Forward collapse simulation'!F849</f>
        <v>-14.56</v>
      </c>
      <c r="E839" s="85">
        <f>'Forward collapse simulation'!D849</f>
        <v>4.0540000000000003</v>
      </c>
      <c r="F839" s="85"/>
      <c r="G839" s="3" t="str">
        <f t="shared" si="594"/>
        <v>1.48</v>
      </c>
      <c r="H839" s="3" t="str">
        <f t="shared" si="595"/>
        <v>-</v>
      </c>
      <c r="I839" s="3">
        <f t="shared" si="596"/>
        <v>316.49</v>
      </c>
      <c r="J839" s="3">
        <f t="shared" si="597"/>
        <v>-14.56</v>
      </c>
      <c r="K839" s="3">
        <f t="shared" si="598"/>
        <v>3.6486000000000005</v>
      </c>
      <c r="L839" s="85"/>
      <c r="M839" s="3" t="str">
        <f t="shared" si="599"/>
        <v>1.48</v>
      </c>
      <c r="N839" s="3" t="str">
        <f t="shared" si="600"/>
        <v>-</v>
      </c>
      <c r="O839" s="3">
        <f t="shared" si="601"/>
        <v>316.49</v>
      </c>
      <c r="P839" s="3">
        <f t="shared" si="602"/>
        <v>-14.56</v>
      </c>
      <c r="Q839" s="3">
        <f t="shared" si="603"/>
        <v>3.2432000000000003</v>
      </c>
      <c r="R839" s="85"/>
      <c r="S839" s="3" t="str">
        <f t="shared" si="604"/>
        <v>1.48</v>
      </c>
      <c r="T839" s="3" t="str">
        <f t="shared" si="605"/>
        <v>-</v>
      </c>
      <c r="U839" s="3">
        <f t="shared" si="606"/>
        <v>316.49</v>
      </c>
      <c r="V839" s="3">
        <f t="shared" si="607"/>
        <v>-14.56</v>
      </c>
      <c r="W839" s="3">
        <f t="shared" si="608"/>
        <v>2.8378000000000001</v>
      </c>
      <c r="X839" s="85"/>
      <c r="Y839" s="3" t="str">
        <f t="shared" si="609"/>
        <v>1.48</v>
      </c>
      <c r="Z839" s="3" t="str">
        <f t="shared" si="610"/>
        <v>-</v>
      </c>
      <c r="AA839" s="3">
        <f t="shared" si="611"/>
        <v>316.49</v>
      </c>
      <c r="AB839" s="3">
        <f t="shared" si="612"/>
        <v>-14.56</v>
      </c>
      <c r="AC839" s="3">
        <f t="shared" si="613"/>
        <v>2.4323999999999999</v>
      </c>
      <c r="AD839" s="85"/>
      <c r="AE839" s="3" t="str">
        <f t="shared" si="614"/>
        <v>1.48</v>
      </c>
      <c r="AF839" s="3" t="str">
        <f t="shared" si="615"/>
        <v>-</v>
      </c>
      <c r="AG839" s="3">
        <f t="shared" si="616"/>
        <v>316.49</v>
      </c>
      <c r="AH839" s="3">
        <f t="shared" si="617"/>
        <v>-14.56</v>
      </c>
      <c r="AI839" s="3">
        <f t="shared" si="618"/>
        <v>2.0270000000000001</v>
      </c>
      <c r="AJ839" s="85"/>
      <c r="AK839" s="3" t="str">
        <f t="shared" si="619"/>
        <v>1.48</v>
      </c>
      <c r="AL839" s="3" t="str">
        <f t="shared" si="620"/>
        <v>-</v>
      </c>
      <c r="AM839" s="3">
        <f t="shared" si="621"/>
        <v>316.49</v>
      </c>
      <c r="AN839" s="3">
        <f t="shared" si="622"/>
        <v>-14.56</v>
      </c>
      <c r="AO839" s="3">
        <f t="shared" si="623"/>
        <v>1.6216000000000002</v>
      </c>
      <c r="AP839" s="85"/>
      <c r="AQ839" s="3" t="str">
        <f t="shared" si="624"/>
        <v>1.48</v>
      </c>
      <c r="AR839" s="3" t="str">
        <f t="shared" si="625"/>
        <v>-</v>
      </c>
      <c r="AS839" s="3">
        <f t="shared" si="626"/>
        <v>316.49</v>
      </c>
      <c r="AT839" s="3">
        <f t="shared" si="627"/>
        <v>-14.56</v>
      </c>
      <c r="AU839" s="3">
        <f t="shared" si="628"/>
        <v>1.2161999999999999</v>
      </c>
      <c r="AV839" s="85"/>
      <c r="AW839" s="3" t="str">
        <f t="shared" si="629"/>
        <v>1.48</v>
      </c>
      <c r="AX839" s="3" t="str">
        <f t="shared" si="630"/>
        <v>-</v>
      </c>
      <c r="AY839" s="3">
        <f t="shared" si="631"/>
        <v>316.49</v>
      </c>
      <c r="AZ839" s="3">
        <f t="shared" si="632"/>
        <v>-14.56</v>
      </c>
      <c r="BA839" s="3">
        <f t="shared" si="633"/>
        <v>0.81080000000000008</v>
      </c>
      <c r="BB839" s="85"/>
      <c r="BC839" s="3" t="str">
        <f t="shared" si="634"/>
        <v>1.48</v>
      </c>
      <c r="BD839" s="3" t="str">
        <f t="shared" si="635"/>
        <v>-</v>
      </c>
      <c r="BE839" s="3">
        <f t="shared" si="636"/>
        <v>316.49</v>
      </c>
      <c r="BF839" s="3">
        <f t="shared" si="637"/>
        <v>-14.56</v>
      </c>
      <c r="BG839" s="3">
        <f t="shared" si="638"/>
        <v>0.40540000000000004</v>
      </c>
    </row>
    <row r="840" spans="1:59" x14ac:dyDescent="0.3">
      <c r="A840" s="1" t="str">
        <f>'Forward collapse simulation'!B850</f>
        <v>1.48</v>
      </c>
      <c r="B840" s="37" t="str">
        <f>IF('Forward collapse simulation'!C850="","-",'Forward collapse simulation'!C850)</f>
        <v>-</v>
      </c>
      <c r="C840" s="85">
        <f>'Forward collapse simulation'!E850</f>
        <v>316.99</v>
      </c>
      <c r="D840" s="85">
        <f>'Forward collapse simulation'!F850</f>
        <v>-5.08</v>
      </c>
      <c r="E840" s="85">
        <f>'Forward collapse simulation'!D850</f>
        <v>3.8959999999999999</v>
      </c>
      <c r="F840" s="85"/>
      <c r="G840" s="3" t="str">
        <f t="shared" si="594"/>
        <v>1.48</v>
      </c>
      <c r="H840" s="3" t="str">
        <f t="shared" si="595"/>
        <v>-</v>
      </c>
      <c r="I840" s="3">
        <f t="shared" si="596"/>
        <v>316.99</v>
      </c>
      <c r="J840" s="3">
        <f t="shared" si="597"/>
        <v>-5.08</v>
      </c>
      <c r="K840" s="3">
        <f t="shared" si="598"/>
        <v>3.5064000000000002</v>
      </c>
      <c r="L840" s="85"/>
      <c r="M840" s="3" t="str">
        <f t="shared" si="599"/>
        <v>1.48</v>
      </c>
      <c r="N840" s="3" t="str">
        <f t="shared" si="600"/>
        <v>-</v>
      </c>
      <c r="O840" s="3">
        <f t="shared" si="601"/>
        <v>316.99</v>
      </c>
      <c r="P840" s="3">
        <f t="shared" si="602"/>
        <v>-5.08</v>
      </c>
      <c r="Q840" s="3">
        <f t="shared" si="603"/>
        <v>3.1168</v>
      </c>
      <c r="R840" s="85"/>
      <c r="S840" s="3" t="str">
        <f t="shared" si="604"/>
        <v>1.48</v>
      </c>
      <c r="T840" s="3" t="str">
        <f t="shared" si="605"/>
        <v>-</v>
      </c>
      <c r="U840" s="3">
        <f t="shared" si="606"/>
        <v>316.99</v>
      </c>
      <c r="V840" s="3">
        <f t="shared" si="607"/>
        <v>-5.08</v>
      </c>
      <c r="W840" s="3">
        <f t="shared" si="608"/>
        <v>2.7271999999999998</v>
      </c>
      <c r="X840" s="85"/>
      <c r="Y840" s="3" t="str">
        <f t="shared" si="609"/>
        <v>1.48</v>
      </c>
      <c r="Z840" s="3" t="str">
        <f t="shared" si="610"/>
        <v>-</v>
      </c>
      <c r="AA840" s="3">
        <f t="shared" si="611"/>
        <v>316.99</v>
      </c>
      <c r="AB840" s="3">
        <f t="shared" si="612"/>
        <v>-5.08</v>
      </c>
      <c r="AC840" s="3">
        <f t="shared" si="613"/>
        <v>2.3375999999999997</v>
      </c>
      <c r="AD840" s="85"/>
      <c r="AE840" s="3" t="str">
        <f t="shared" si="614"/>
        <v>1.48</v>
      </c>
      <c r="AF840" s="3" t="str">
        <f t="shared" si="615"/>
        <v>-</v>
      </c>
      <c r="AG840" s="3">
        <f t="shared" si="616"/>
        <v>316.99</v>
      </c>
      <c r="AH840" s="3">
        <f t="shared" si="617"/>
        <v>-5.08</v>
      </c>
      <c r="AI840" s="3">
        <f t="shared" si="618"/>
        <v>1.948</v>
      </c>
      <c r="AJ840" s="85"/>
      <c r="AK840" s="3" t="str">
        <f t="shared" si="619"/>
        <v>1.48</v>
      </c>
      <c r="AL840" s="3" t="str">
        <f t="shared" si="620"/>
        <v>-</v>
      </c>
      <c r="AM840" s="3">
        <f t="shared" si="621"/>
        <v>316.99</v>
      </c>
      <c r="AN840" s="3">
        <f t="shared" si="622"/>
        <v>-5.08</v>
      </c>
      <c r="AO840" s="3">
        <f t="shared" si="623"/>
        <v>1.5584</v>
      </c>
      <c r="AP840" s="85"/>
      <c r="AQ840" s="3" t="str">
        <f t="shared" si="624"/>
        <v>1.48</v>
      </c>
      <c r="AR840" s="3" t="str">
        <f t="shared" si="625"/>
        <v>-</v>
      </c>
      <c r="AS840" s="3">
        <f t="shared" si="626"/>
        <v>316.99</v>
      </c>
      <c r="AT840" s="3">
        <f t="shared" si="627"/>
        <v>-5.08</v>
      </c>
      <c r="AU840" s="3">
        <f t="shared" si="628"/>
        <v>1.1687999999999998</v>
      </c>
      <c r="AV840" s="85"/>
      <c r="AW840" s="3" t="str">
        <f t="shared" si="629"/>
        <v>1.48</v>
      </c>
      <c r="AX840" s="3" t="str">
        <f t="shared" si="630"/>
        <v>-</v>
      </c>
      <c r="AY840" s="3">
        <f t="shared" si="631"/>
        <v>316.99</v>
      </c>
      <c r="AZ840" s="3">
        <f t="shared" si="632"/>
        <v>-5.08</v>
      </c>
      <c r="BA840" s="3">
        <f t="shared" si="633"/>
        <v>0.7792</v>
      </c>
      <c r="BB840" s="85"/>
      <c r="BC840" s="3" t="str">
        <f t="shared" si="634"/>
        <v>1.48</v>
      </c>
      <c r="BD840" s="3" t="str">
        <f t="shared" si="635"/>
        <v>-</v>
      </c>
      <c r="BE840" s="3">
        <f t="shared" si="636"/>
        <v>316.99</v>
      </c>
      <c r="BF840" s="3">
        <f t="shared" si="637"/>
        <v>-5.08</v>
      </c>
      <c r="BG840" s="3">
        <f t="shared" si="638"/>
        <v>0.3896</v>
      </c>
    </row>
    <row r="841" spans="1:59" x14ac:dyDescent="0.3">
      <c r="A841" s="1" t="str">
        <f>'Forward collapse simulation'!B851</f>
        <v>1.48</v>
      </c>
      <c r="B841" s="37" t="str">
        <f>IF('Forward collapse simulation'!C851="","-",'Forward collapse simulation'!C851)</f>
        <v>-</v>
      </c>
      <c r="C841" s="85">
        <f>'Forward collapse simulation'!E851</f>
        <v>318.23</v>
      </c>
      <c r="D841" s="85">
        <f>'Forward collapse simulation'!F851</f>
        <v>3.94</v>
      </c>
      <c r="E841" s="85">
        <f>'Forward collapse simulation'!D851</f>
        <v>3.4460000000000002</v>
      </c>
      <c r="F841" s="85"/>
      <c r="G841" s="3" t="str">
        <f t="shared" si="594"/>
        <v>1.48</v>
      </c>
      <c r="H841" s="3" t="str">
        <f t="shared" si="595"/>
        <v>-</v>
      </c>
      <c r="I841" s="3">
        <f t="shared" si="596"/>
        <v>318.23</v>
      </c>
      <c r="J841" s="3">
        <f t="shared" si="597"/>
        <v>3.94</v>
      </c>
      <c r="K841" s="3">
        <f t="shared" si="598"/>
        <v>3.1014000000000004</v>
      </c>
      <c r="L841" s="85"/>
      <c r="M841" s="3" t="str">
        <f t="shared" si="599"/>
        <v>1.48</v>
      </c>
      <c r="N841" s="3" t="str">
        <f t="shared" si="600"/>
        <v>-</v>
      </c>
      <c r="O841" s="3">
        <f t="shared" si="601"/>
        <v>318.23</v>
      </c>
      <c r="P841" s="3">
        <f t="shared" si="602"/>
        <v>3.94</v>
      </c>
      <c r="Q841" s="3">
        <f t="shared" si="603"/>
        <v>2.7568000000000001</v>
      </c>
      <c r="R841" s="85"/>
      <c r="S841" s="3" t="str">
        <f t="shared" si="604"/>
        <v>1.48</v>
      </c>
      <c r="T841" s="3" t="str">
        <f t="shared" si="605"/>
        <v>-</v>
      </c>
      <c r="U841" s="3">
        <f t="shared" si="606"/>
        <v>318.23</v>
      </c>
      <c r="V841" s="3">
        <f t="shared" si="607"/>
        <v>3.94</v>
      </c>
      <c r="W841" s="3">
        <f t="shared" si="608"/>
        <v>2.4121999999999999</v>
      </c>
      <c r="X841" s="85"/>
      <c r="Y841" s="3" t="str">
        <f t="shared" si="609"/>
        <v>1.48</v>
      </c>
      <c r="Z841" s="3" t="str">
        <f t="shared" si="610"/>
        <v>-</v>
      </c>
      <c r="AA841" s="3">
        <f t="shared" si="611"/>
        <v>318.23</v>
      </c>
      <c r="AB841" s="3">
        <f t="shared" si="612"/>
        <v>3.94</v>
      </c>
      <c r="AC841" s="3">
        <f t="shared" si="613"/>
        <v>2.0676000000000001</v>
      </c>
      <c r="AD841" s="85"/>
      <c r="AE841" s="3" t="str">
        <f t="shared" si="614"/>
        <v>1.48</v>
      </c>
      <c r="AF841" s="3" t="str">
        <f t="shared" si="615"/>
        <v>-</v>
      </c>
      <c r="AG841" s="3">
        <f t="shared" si="616"/>
        <v>318.23</v>
      </c>
      <c r="AH841" s="3">
        <f t="shared" si="617"/>
        <v>3.94</v>
      </c>
      <c r="AI841" s="3">
        <f t="shared" si="618"/>
        <v>1.7230000000000001</v>
      </c>
      <c r="AJ841" s="85"/>
      <c r="AK841" s="3" t="str">
        <f t="shared" si="619"/>
        <v>1.48</v>
      </c>
      <c r="AL841" s="3" t="str">
        <f t="shared" si="620"/>
        <v>-</v>
      </c>
      <c r="AM841" s="3">
        <f t="shared" si="621"/>
        <v>318.23</v>
      </c>
      <c r="AN841" s="3">
        <f t="shared" si="622"/>
        <v>3.94</v>
      </c>
      <c r="AO841" s="3">
        <f t="shared" si="623"/>
        <v>1.3784000000000001</v>
      </c>
      <c r="AP841" s="85"/>
      <c r="AQ841" s="3" t="str">
        <f t="shared" si="624"/>
        <v>1.48</v>
      </c>
      <c r="AR841" s="3" t="str">
        <f t="shared" si="625"/>
        <v>-</v>
      </c>
      <c r="AS841" s="3">
        <f t="shared" si="626"/>
        <v>318.23</v>
      </c>
      <c r="AT841" s="3">
        <f t="shared" si="627"/>
        <v>3.94</v>
      </c>
      <c r="AU841" s="3">
        <f t="shared" si="628"/>
        <v>1.0338000000000001</v>
      </c>
      <c r="AV841" s="85"/>
      <c r="AW841" s="3" t="str">
        <f t="shared" si="629"/>
        <v>1.48</v>
      </c>
      <c r="AX841" s="3" t="str">
        <f t="shared" si="630"/>
        <v>-</v>
      </c>
      <c r="AY841" s="3">
        <f t="shared" si="631"/>
        <v>318.23</v>
      </c>
      <c r="AZ841" s="3">
        <f t="shared" si="632"/>
        <v>3.94</v>
      </c>
      <c r="BA841" s="3">
        <f t="shared" si="633"/>
        <v>0.68920000000000003</v>
      </c>
      <c r="BB841" s="85"/>
      <c r="BC841" s="3" t="str">
        <f t="shared" si="634"/>
        <v>1.48</v>
      </c>
      <c r="BD841" s="3" t="str">
        <f t="shared" si="635"/>
        <v>-</v>
      </c>
      <c r="BE841" s="3">
        <f t="shared" si="636"/>
        <v>318.23</v>
      </c>
      <c r="BF841" s="3">
        <f t="shared" si="637"/>
        <v>3.94</v>
      </c>
      <c r="BG841" s="3">
        <f t="shared" si="638"/>
        <v>0.34460000000000002</v>
      </c>
    </row>
    <row r="842" spans="1:59" x14ac:dyDescent="0.3">
      <c r="A842" s="1" t="str">
        <f>'Forward collapse simulation'!B852</f>
        <v>1.48</v>
      </c>
      <c r="B842" s="37" t="str">
        <f>IF('Forward collapse simulation'!C852="","-",'Forward collapse simulation'!C852)</f>
        <v>-</v>
      </c>
      <c r="C842" s="85">
        <f>'Forward collapse simulation'!E852</f>
        <v>318.93</v>
      </c>
      <c r="D842" s="85">
        <f>'Forward collapse simulation'!F852</f>
        <v>13.17</v>
      </c>
      <c r="E842" s="85">
        <f>'Forward collapse simulation'!D852</f>
        <v>3.45</v>
      </c>
      <c r="F842" s="85"/>
      <c r="G842" s="3" t="str">
        <f t="shared" si="594"/>
        <v>1.48</v>
      </c>
      <c r="H842" s="3" t="str">
        <f t="shared" si="595"/>
        <v>-</v>
      </c>
      <c r="I842" s="3">
        <f t="shared" si="596"/>
        <v>318.93</v>
      </c>
      <c r="J842" s="3">
        <f t="shared" si="597"/>
        <v>13.17</v>
      </c>
      <c r="K842" s="3">
        <f t="shared" si="598"/>
        <v>3.1050000000000004</v>
      </c>
      <c r="L842" s="85"/>
      <c r="M842" s="3" t="str">
        <f t="shared" si="599"/>
        <v>1.48</v>
      </c>
      <c r="N842" s="3" t="str">
        <f t="shared" si="600"/>
        <v>-</v>
      </c>
      <c r="O842" s="3">
        <f t="shared" si="601"/>
        <v>318.93</v>
      </c>
      <c r="P842" s="3">
        <f t="shared" si="602"/>
        <v>13.17</v>
      </c>
      <c r="Q842" s="3">
        <f t="shared" si="603"/>
        <v>2.7600000000000002</v>
      </c>
      <c r="R842" s="85"/>
      <c r="S842" s="3" t="str">
        <f t="shared" si="604"/>
        <v>1.48</v>
      </c>
      <c r="T842" s="3" t="str">
        <f t="shared" si="605"/>
        <v>-</v>
      </c>
      <c r="U842" s="3">
        <f t="shared" si="606"/>
        <v>318.93</v>
      </c>
      <c r="V842" s="3">
        <f t="shared" si="607"/>
        <v>13.17</v>
      </c>
      <c r="W842" s="3">
        <f t="shared" si="608"/>
        <v>2.415</v>
      </c>
      <c r="X842" s="85"/>
      <c r="Y842" s="3" t="str">
        <f t="shared" si="609"/>
        <v>1.48</v>
      </c>
      <c r="Z842" s="3" t="str">
        <f t="shared" si="610"/>
        <v>-</v>
      </c>
      <c r="AA842" s="3">
        <f t="shared" si="611"/>
        <v>318.93</v>
      </c>
      <c r="AB842" s="3">
        <f t="shared" si="612"/>
        <v>13.17</v>
      </c>
      <c r="AC842" s="3">
        <f t="shared" si="613"/>
        <v>2.0699999999999998</v>
      </c>
      <c r="AD842" s="85"/>
      <c r="AE842" s="3" t="str">
        <f t="shared" si="614"/>
        <v>1.48</v>
      </c>
      <c r="AF842" s="3" t="str">
        <f t="shared" si="615"/>
        <v>-</v>
      </c>
      <c r="AG842" s="3">
        <f t="shared" si="616"/>
        <v>318.93</v>
      </c>
      <c r="AH842" s="3">
        <f t="shared" si="617"/>
        <v>13.17</v>
      </c>
      <c r="AI842" s="3">
        <f t="shared" si="618"/>
        <v>1.7250000000000001</v>
      </c>
      <c r="AJ842" s="85"/>
      <c r="AK842" s="3" t="str">
        <f t="shared" si="619"/>
        <v>1.48</v>
      </c>
      <c r="AL842" s="3" t="str">
        <f t="shared" si="620"/>
        <v>-</v>
      </c>
      <c r="AM842" s="3">
        <f t="shared" si="621"/>
        <v>318.93</v>
      </c>
      <c r="AN842" s="3">
        <f t="shared" si="622"/>
        <v>13.17</v>
      </c>
      <c r="AO842" s="3">
        <f t="shared" si="623"/>
        <v>1.3800000000000001</v>
      </c>
      <c r="AP842" s="85"/>
      <c r="AQ842" s="3" t="str">
        <f t="shared" si="624"/>
        <v>1.48</v>
      </c>
      <c r="AR842" s="3" t="str">
        <f t="shared" si="625"/>
        <v>-</v>
      </c>
      <c r="AS842" s="3">
        <f t="shared" si="626"/>
        <v>318.93</v>
      </c>
      <c r="AT842" s="3">
        <f t="shared" si="627"/>
        <v>13.17</v>
      </c>
      <c r="AU842" s="3">
        <f t="shared" si="628"/>
        <v>1.0349999999999999</v>
      </c>
      <c r="AV842" s="85"/>
      <c r="AW842" s="3" t="str">
        <f t="shared" si="629"/>
        <v>1.48</v>
      </c>
      <c r="AX842" s="3" t="str">
        <f t="shared" si="630"/>
        <v>-</v>
      </c>
      <c r="AY842" s="3">
        <f t="shared" si="631"/>
        <v>318.93</v>
      </c>
      <c r="AZ842" s="3">
        <f t="shared" si="632"/>
        <v>13.17</v>
      </c>
      <c r="BA842" s="3">
        <f t="shared" si="633"/>
        <v>0.69000000000000006</v>
      </c>
      <c r="BB842" s="85"/>
      <c r="BC842" s="3" t="str">
        <f t="shared" si="634"/>
        <v>1.48</v>
      </c>
      <c r="BD842" s="3" t="str">
        <f t="shared" si="635"/>
        <v>-</v>
      </c>
      <c r="BE842" s="3">
        <f t="shared" si="636"/>
        <v>318.93</v>
      </c>
      <c r="BF842" s="3">
        <f t="shared" si="637"/>
        <v>13.17</v>
      </c>
      <c r="BG842" s="3">
        <f t="shared" si="638"/>
        <v>0.34500000000000003</v>
      </c>
    </row>
    <row r="843" spans="1:59" x14ac:dyDescent="0.3">
      <c r="A843" s="1" t="str">
        <f>'Forward collapse simulation'!B853</f>
        <v>1.48</v>
      </c>
      <c r="B843" s="37" t="str">
        <f>IF('Forward collapse simulation'!C853="","-",'Forward collapse simulation'!C853)</f>
        <v>-</v>
      </c>
      <c r="C843" s="85">
        <f>'Forward collapse simulation'!E853</f>
        <v>319.04000000000002</v>
      </c>
      <c r="D843" s="85">
        <f>'Forward collapse simulation'!F853</f>
        <v>18.96</v>
      </c>
      <c r="E843" s="85">
        <f>'Forward collapse simulation'!D853</f>
        <v>3.5089999999999999</v>
      </c>
      <c r="F843" s="85"/>
      <c r="G843" s="3" t="str">
        <f t="shared" si="594"/>
        <v>1.48</v>
      </c>
      <c r="H843" s="3" t="str">
        <f t="shared" si="595"/>
        <v>-</v>
      </c>
      <c r="I843" s="3">
        <f t="shared" si="596"/>
        <v>319.04000000000002</v>
      </c>
      <c r="J843" s="3">
        <f t="shared" si="597"/>
        <v>18.96</v>
      </c>
      <c r="K843" s="3">
        <f t="shared" si="598"/>
        <v>3.1581000000000001</v>
      </c>
      <c r="L843" s="85"/>
      <c r="M843" s="3" t="str">
        <f t="shared" si="599"/>
        <v>1.48</v>
      </c>
      <c r="N843" s="3" t="str">
        <f t="shared" si="600"/>
        <v>-</v>
      </c>
      <c r="O843" s="3">
        <f t="shared" si="601"/>
        <v>319.04000000000002</v>
      </c>
      <c r="P843" s="3">
        <f t="shared" si="602"/>
        <v>18.96</v>
      </c>
      <c r="Q843" s="3">
        <f t="shared" si="603"/>
        <v>2.8071999999999999</v>
      </c>
      <c r="R843" s="85"/>
      <c r="S843" s="3" t="str">
        <f t="shared" si="604"/>
        <v>1.48</v>
      </c>
      <c r="T843" s="3" t="str">
        <f t="shared" si="605"/>
        <v>-</v>
      </c>
      <c r="U843" s="3">
        <f t="shared" si="606"/>
        <v>319.04000000000002</v>
      </c>
      <c r="V843" s="3">
        <f t="shared" si="607"/>
        <v>18.96</v>
      </c>
      <c r="W843" s="3">
        <f t="shared" si="608"/>
        <v>2.4562999999999997</v>
      </c>
      <c r="X843" s="85"/>
      <c r="Y843" s="3" t="str">
        <f t="shared" si="609"/>
        <v>1.48</v>
      </c>
      <c r="Z843" s="3" t="str">
        <f t="shared" si="610"/>
        <v>-</v>
      </c>
      <c r="AA843" s="3">
        <f t="shared" si="611"/>
        <v>319.04000000000002</v>
      </c>
      <c r="AB843" s="3">
        <f t="shared" si="612"/>
        <v>18.96</v>
      </c>
      <c r="AC843" s="3">
        <f t="shared" si="613"/>
        <v>2.1053999999999999</v>
      </c>
      <c r="AD843" s="85"/>
      <c r="AE843" s="3" t="str">
        <f t="shared" si="614"/>
        <v>1.48</v>
      </c>
      <c r="AF843" s="3" t="str">
        <f t="shared" si="615"/>
        <v>-</v>
      </c>
      <c r="AG843" s="3">
        <f t="shared" si="616"/>
        <v>319.04000000000002</v>
      </c>
      <c r="AH843" s="3">
        <f t="shared" si="617"/>
        <v>18.96</v>
      </c>
      <c r="AI843" s="3">
        <f t="shared" si="618"/>
        <v>1.7544999999999999</v>
      </c>
      <c r="AJ843" s="85"/>
      <c r="AK843" s="3" t="str">
        <f t="shared" si="619"/>
        <v>1.48</v>
      </c>
      <c r="AL843" s="3" t="str">
        <f t="shared" si="620"/>
        <v>-</v>
      </c>
      <c r="AM843" s="3">
        <f t="shared" si="621"/>
        <v>319.04000000000002</v>
      </c>
      <c r="AN843" s="3">
        <f t="shared" si="622"/>
        <v>18.96</v>
      </c>
      <c r="AO843" s="3">
        <f t="shared" si="623"/>
        <v>1.4036</v>
      </c>
      <c r="AP843" s="85"/>
      <c r="AQ843" s="3" t="str">
        <f t="shared" si="624"/>
        <v>1.48</v>
      </c>
      <c r="AR843" s="3" t="str">
        <f t="shared" si="625"/>
        <v>-</v>
      </c>
      <c r="AS843" s="3">
        <f t="shared" si="626"/>
        <v>319.04000000000002</v>
      </c>
      <c r="AT843" s="3">
        <f t="shared" si="627"/>
        <v>18.96</v>
      </c>
      <c r="AU843" s="3">
        <f t="shared" si="628"/>
        <v>1.0527</v>
      </c>
      <c r="AV843" s="85"/>
      <c r="AW843" s="3" t="str">
        <f t="shared" si="629"/>
        <v>1.48</v>
      </c>
      <c r="AX843" s="3" t="str">
        <f t="shared" si="630"/>
        <v>-</v>
      </c>
      <c r="AY843" s="3">
        <f t="shared" si="631"/>
        <v>319.04000000000002</v>
      </c>
      <c r="AZ843" s="3">
        <f t="shared" si="632"/>
        <v>18.96</v>
      </c>
      <c r="BA843" s="3">
        <f t="shared" si="633"/>
        <v>0.70179999999999998</v>
      </c>
      <c r="BB843" s="85"/>
      <c r="BC843" s="3" t="str">
        <f t="shared" si="634"/>
        <v>1.48</v>
      </c>
      <c r="BD843" s="3" t="str">
        <f t="shared" si="635"/>
        <v>-</v>
      </c>
      <c r="BE843" s="3">
        <f t="shared" si="636"/>
        <v>319.04000000000002</v>
      </c>
      <c r="BF843" s="3">
        <f t="shared" si="637"/>
        <v>18.96</v>
      </c>
      <c r="BG843" s="3">
        <f t="shared" si="638"/>
        <v>0.35089999999999999</v>
      </c>
    </row>
    <row r="844" spans="1:59" x14ac:dyDescent="0.3">
      <c r="A844" s="1" t="str">
        <f>'Forward collapse simulation'!B854</f>
        <v>1.48</v>
      </c>
      <c r="B844" s="37" t="str">
        <f>IF('Forward collapse simulation'!C854="","-",'Forward collapse simulation'!C854)</f>
        <v>-</v>
      </c>
      <c r="C844" s="85">
        <f>'Forward collapse simulation'!E854</f>
        <v>320.39</v>
      </c>
      <c r="D844" s="85">
        <f>'Forward collapse simulation'!F854</f>
        <v>26.2</v>
      </c>
      <c r="E844" s="85">
        <f>'Forward collapse simulation'!D854</f>
        <v>3.2909999999999999</v>
      </c>
      <c r="F844" s="85"/>
      <c r="G844" s="3" t="str">
        <f t="shared" si="594"/>
        <v>1.48</v>
      </c>
      <c r="H844" s="3" t="str">
        <f t="shared" si="595"/>
        <v>-</v>
      </c>
      <c r="I844" s="3">
        <f t="shared" si="596"/>
        <v>320.39</v>
      </c>
      <c r="J844" s="3">
        <f t="shared" si="597"/>
        <v>26.2</v>
      </c>
      <c r="K844" s="3">
        <f t="shared" si="598"/>
        <v>2.9619</v>
      </c>
      <c r="L844" s="85"/>
      <c r="M844" s="3" t="str">
        <f t="shared" si="599"/>
        <v>1.48</v>
      </c>
      <c r="N844" s="3" t="str">
        <f t="shared" si="600"/>
        <v>-</v>
      </c>
      <c r="O844" s="3">
        <f t="shared" si="601"/>
        <v>320.39</v>
      </c>
      <c r="P844" s="3">
        <f t="shared" si="602"/>
        <v>26.2</v>
      </c>
      <c r="Q844" s="3">
        <f t="shared" si="603"/>
        <v>2.6328</v>
      </c>
      <c r="R844" s="85"/>
      <c r="S844" s="3" t="str">
        <f t="shared" si="604"/>
        <v>1.48</v>
      </c>
      <c r="T844" s="3" t="str">
        <f t="shared" si="605"/>
        <v>-</v>
      </c>
      <c r="U844" s="3">
        <f t="shared" si="606"/>
        <v>320.39</v>
      </c>
      <c r="V844" s="3">
        <f t="shared" si="607"/>
        <v>26.2</v>
      </c>
      <c r="W844" s="3">
        <f t="shared" si="608"/>
        <v>2.3036999999999996</v>
      </c>
      <c r="X844" s="85"/>
      <c r="Y844" s="3" t="str">
        <f t="shared" si="609"/>
        <v>1.48</v>
      </c>
      <c r="Z844" s="3" t="str">
        <f t="shared" si="610"/>
        <v>-</v>
      </c>
      <c r="AA844" s="3">
        <f t="shared" si="611"/>
        <v>320.39</v>
      </c>
      <c r="AB844" s="3">
        <f t="shared" si="612"/>
        <v>26.2</v>
      </c>
      <c r="AC844" s="3">
        <f t="shared" si="613"/>
        <v>1.9745999999999999</v>
      </c>
      <c r="AD844" s="85"/>
      <c r="AE844" s="3" t="str">
        <f t="shared" si="614"/>
        <v>1.48</v>
      </c>
      <c r="AF844" s="3" t="str">
        <f t="shared" si="615"/>
        <v>-</v>
      </c>
      <c r="AG844" s="3">
        <f t="shared" si="616"/>
        <v>320.39</v>
      </c>
      <c r="AH844" s="3">
        <f t="shared" si="617"/>
        <v>26.2</v>
      </c>
      <c r="AI844" s="3">
        <f t="shared" si="618"/>
        <v>1.6455</v>
      </c>
      <c r="AJ844" s="85"/>
      <c r="AK844" s="3" t="str">
        <f t="shared" si="619"/>
        <v>1.48</v>
      </c>
      <c r="AL844" s="3" t="str">
        <f t="shared" si="620"/>
        <v>-</v>
      </c>
      <c r="AM844" s="3">
        <f t="shared" si="621"/>
        <v>320.39</v>
      </c>
      <c r="AN844" s="3">
        <f t="shared" si="622"/>
        <v>26.2</v>
      </c>
      <c r="AO844" s="3">
        <f t="shared" si="623"/>
        <v>1.3164</v>
      </c>
      <c r="AP844" s="85"/>
      <c r="AQ844" s="3" t="str">
        <f t="shared" si="624"/>
        <v>1.48</v>
      </c>
      <c r="AR844" s="3" t="str">
        <f t="shared" si="625"/>
        <v>-</v>
      </c>
      <c r="AS844" s="3">
        <f t="shared" si="626"/>
        <v>320.39</v>
      </c>
      <c r="AT844" s="3">
        <f t="shared" si="627"/>
        <v>26.2</v>
      </c>
      <c r="AU844" s="3">
        <f t="shared" si="628"/>
        <v>0.98729999999999996</v>
      </c>
      <c r="AV844" s="85"/>
      <c r="AW844" s="3" t="str">
        <f t="shared" si="629"/>
        <v>1.48</v>
      </c>
      <c r="AX844" s="3" t="str">
        <f t="shared" si="630"/>
        <v>-</v>
      </c>
      <c r="AY844" s="3">
        <f t="shared" si="631"/>
        <v>320.39</v>
      </c>
      <c r="AZ844" s="3">
        <f t="shared" si="632"/>
        <v>26.2</v>
      </c>
      <c r="BA844" s="3">
        <f t="shared" si="633"/>
        <v>0.65820000000000001</v>
      </c>
      <c r="BB844" s="85"/>
      <c r="BC844" s="3" t="str">
        <f t="shared" si="634"/>
        <v>1.48</v>
      </c>
      <c r="BD844" s="3" t="str">
        <f t="shared" si="635"/>
        <v>-</v>
      </c>
      <c r="BE844" s="3">
        <f t="shared" si="636"/>
        <v>320.39</v>
      </c>
      <c r="BF844" s="3">
        <f t="shared" si="637"/>
        <v>26.2</v>
      </c>
      <c r="BG844" s="3">
        <f t="shared" si="638"/>
        <v>0.3291</v>
      </c>
    </row>
    <row r="845" spans="1:59" x14ac:dyDescent="0.3">
      <c r="A845" s="1" t="str">
        <f>'Forward collapse simulation'!B855</f>
        <v>1.48</v>
      </c>
      <c r="B845" s="37" t="str">
        <f>IF('Forward collapse simulation'!C855="","-",'Forward collapse simulation'!C855)</f>
        <v>-</v>
      </c>
      <c r="C845" s="85">
        <f>'Forward collapse simulation'!E855</f>
        <v>320.56</v>
      </c>
      <c r="D845" s="85">
        <f>'Forward collapse simulation'!F855</f>
        <v>33.4</v>
      </c>
      <c r="E845" s="85">
        <f>'Forward collapse simulation'!D855</f>
        <v>3.4769999999999999</v>
      </c>
      <c r="F845" s="85"/>
      <c r="G845" s="3" t="str">
        <f t="shared" si="594"/>
        <v>1.48</v>
      </c>
      <c r="H845" s="3" t="str">
        <f t="shared" si="595"/>
        <v>-</v>
      </c>
      <c r="I845" s="3">
        <f t="shared" si="596"/>
        <v>320.56</v>
      </c>
      <c r="J845" s="3">
        <f t="shared" si="597"/>
        <v>33.4</v>
      </c>
      <c r="K845" s="3">
        <f t="shared" si="598"/>
        <v>3.1292999999999997</v>
      </c>
      <c r="L845" s="85"/>
      <c r="M845" s="3" t="str">
        <f t="shared" si="599"/>
        <v>1.48</v>
      </c>
      <c r="N845" s="3" t="str">
        <f t="shared" si="600"/>
        <v>-</v>
      </c>
      <c r="O845" s="3">
        <f t="shared" si="601"/>
        <v>320.56</v>
      </c>
      <c r="P845" s="3">
        <f t="shared" si="602"/>
        <v>33.4</v>
      </c>
      <c r="Q845" s="3">
        <f t="shared" si="603"/>
        <v>2.7816000000000001</v>
      </c>
      <c r="R845" s="85"/>
      <c r="S845" s="3" t="str">
        <f t="shared" si="604"/>
        <v>1.48</v>
      </c>
      <c r="T845" s="3" t="str">
        <f t="shared" si="605"/>
        <v>-</v>
      </c>
      <c r="U845" s="3">
        <f t="shared" si="606"/>
        <v>320.56</v>
      </c>
      <c r="V845" s="3">
        <f t="shared" si="607"/>
        <v>33.4</v>
      </c>
      <c r="W845" s="3">
        <f t="shared" si="608"/>
        <v>2.4339</v>
      </c>
      <c r="X845" s="85"/>
      <c r="Y845" s="3" t="str">
        <f t="shared" si="609"/>
        <v>1.48</v>
      </c>
      <c r="Z845" s="3" t="str">
        <f t="shared" si="610"/>
        <v>-</v>
      </c>
      <c r="AA845" s="3">
        <f t="shared" si="611"/>
        <v>320.56</v>
      </c>
      <c r="AB845" s="3">
        <f t="shared" si="612"/>
        <v>33.4</v>
      </c>
      <c r="AC845" s="3">
        <f t="shared" si="613"/>
        <v>2.0861999999999998</v>
      </c>
      <c r="AD845" s="85"/>
      <c r="AE845" s="3" t="str">
        <f t="shared" si="614"/>
        <v>1.48</v>
      </c>
      <c r="AF845" s="3" t="str">
        <f t="shared" si="615"/>
        <v>-</v>
      </c>
      <c r="AG845" s="3">
        <f t="shared" si="616"/>
        <v>320.56</v>
      </c>
      <c r="AH845" s="3">
        <f t="shared" si="617"/>
        <v>33.4</v>
      </c>
      <c r="AI845" s="3">
        <f t="shared" si="618"/>
        <v>1.7384999999999999</v>
      </c>
      <c r="AJ845" s="85"/>
      <c r="AK845" s="3" t="str">
        <f t="shared" si="619"/>
        <v>1.48</v>
      </c>
      <c r="AL845" s="3" t="str">
        <f t="shared" si="620"/>
        <v>-</v>
      </c>
      <c r="AM845" s="3">
        <f t="shared" si="621"/>
        <v>320.56</v>
      </c>
      <c r="AN845" s="3">
        <f t="shared" si="622"/>
        <v>33.4</v>
      </c>
      <c r="AO845" s="3">
        <f t="shared" si="623"/>
        <v>1.3908</v>
      </c>
      <c r="AP845" s="85"/>
      <c r="AQ845" s="3" t="str">
        <f t="shared" si="624"/>
        <v>1.48</v>
      </c>
      <c r="AR845" s="3" t="str">
        <f t="shared" si="625"/>
        <v>-</v>
      </c>
      <c r="AS845" s="3">
        <f t="shared" si="626"/>
        <v>320.56</v>
      </c>
      <c r="AT845" s="3">
        <f t="shared" si="627"/>
        <v>33.4</v>
      </c>
      <c r="AU845" s="3">
        <f t="shared" si="628"/>
        <v>1.0430999999999999</v>
      </c>
      <c r="AV845" s="85"/>
      <c r="AW845" s="3" t="str">
        <f t="shared" si="629"/>
        <v>1.48</v>
      </c>
      <c r="AX845" s="3" t="str">
        <f t="shared" si="630"/>
        <v>-</v>
      </c>
      <c r="AY845" s="3">
        <f t="shared" si="631"/>
        <v>320.56</v>
      </c>
      <c r="AZ845" s="3">
        <f t="shared" si="632"/>
        <v>33.4</v>
      </c>
      <c r="BA845" s="3">
        <f t="shared" si="633"/>
        <v>0.69540000000000002</v>
      </c>
      <c r="BB845" s="85"/>
      <c r="BC845" s="3" t="str">
        <f t="shared" si="634"/>
        <v>1.48</v>
      </c>
      <c r="BD845" s="3" t="str">
        <f t="shared" si="635"/>
        <v>-</v>
      </c>
      <c r="BE845" s="3">
        <f t="shared" si="636"/>
        <v>320.56</v>
      </c>
      <c r="BF845" s="3">
        <f t="shared" si="637"/>
        <v>33.4</v>
      </c>
      <c r="BG845" s="3">
        <f t="shared" si="638"/>
        <v>0.34770000000000001</v>
      </c>
    </row>
    <row r="846" spans="1:59" x14ac:dyDescent="0.3">
      <c r="A846" s="1" t="str">
        <f>'Forward collapse simulation'!B856</f>
        <v>1.48</v>
      </c>
      <c r="B846" s="37" t="str">
        <f>IF('Forward collapse simulation'!C856="","-",'Forward collapse simulation'!C856)</f>
        <v>-</v>
      </c>
      <c r="C846" s="85">
        <f>'Forward collapse simulation'!E856</f>
        <v>321.83</v>
      </c>
      <c r="D846" s="85">
        <f>'Forward collapse simulation'!F856</f>
        <v>38.33</v>
      </c>
      <c r="E846" s="85">
        <f>'Forward collapse simulation'!D856</f>
        <v>3.3730000000000002</v>
      </c>
      <c r="F846" s="85"/>
      <c r="G846" s="3" t="str">
        <f t="shared" si="594"/>
        <v>1.48</v>
      </c>
      <c r="H846" s="3" t="str">
        <f t="shared" si="595"/>
        <v>-</v>
      </c>
      <c r="I846" s="3">
        <f t="shared" si="596"/>
        <v>321.83</v>
      </c>
      <c r="J846" s="3">
        <f t="shared" si="597"/>
        <v>38.33</v>
      </c>
      <c r="K846" s="3">
        <f t="shared" si="598"/>
        <v>3.0357000000000003</v>
      </c>
      <c r="L846" s="85"/>
      <c r="M846" s="3" t="str">
        <f t="shared" si="599"/>
        <v>1.48</v>
      </c>
      <c r="N846" s="3" t="str">
        <f t="shared" si="600"/>
        <v>-</v>
      </c>
      <c r="O846" s="3">
        <f t="shared" si="601"/>
        <v>321.83</v>
      </c>
      <c r="P846" s="3">
        <f t="shared" si="602"/>
        <v>38.33</v>
      </c>
      <c r="Q846" s="3">
        <f t="shared" si="603"/>
        <v>2.6984000000000004</v>
      </c>
      <c r="R846" s="85"/>
      <c r="S846" s="3" t="str">
        <f t="shared" si="604"/>
        <v>1.48</v>
      </c>
      <c r="T846" s="3" t="str">
        <f t="shared" si="605"/>
        <v>-</v>
      </c>
      <c r="U846" s="3">
        <f t="shared" si="606"/>
        <v>321.83</v>
      </c>
      <c r="V846" s="3">
        <f t="shared" si="607"/>
        <v>38.33</v>
      </c>
      <c r="W846" s="3">
        <f t="shared" si="608"/>
        <v>2.3611</v>
      </c>
      <c r="X846" s="85"/>
      <c r="Y846" s="3" t="str">
        <f t="shared" si="609"/>
        <v>1.48</v>
      </c>
      <c r="Z846" s="3" t="str">
        <f t="shared" si="610"/>
        <v>-</v>
      </c>
      <c r="AA846" s="3">
        <f t="shared" si="611"/>
        <v>321.83</v>
      </c>
      <c r="AB846" s="3">
        <f t="shared" si="612"/>
        <v>38.33</v>
      </c>
      <c r="AC846" s="3">
        <f t="shared" si="613"/>
        <v>2.0238</v>
      </c>
      <c r="AD846" s="85"/>
      <c r="AE846" s="3" t="str">
        <f t="shared" si="614"/>
        <v>1.48</v>
      </c>
      <c r="AF846" s="3" t="str">
        <f t="shared" si="615"/>
        <v>-</v>
      </c>
      <c r="AG846" s="3">
        <f t="shared" si="616"/>
        <v>321.83</v>
      </c>
      <c r="AH846" s="3">
        <f t="shared" si="617"/>
        <v>38.33</v>
      </c>
      <c r="AI846" s="3">
        <f t="shared" si="618"/>
        <v>1.6865000000000001</v>
      </c>
      <c r="AJ846" s="85"/>
      <c r="AK846" s="3" t="str">
        <f t="shared" si="619"/>
        <v>1.48</v>
      </c>
      <c r="AL846" s="3" t="str">
        <f t="shared" si="620"/>
        <v>-</v>
      </c>
      <c r="AM846" s="3">
        <f t="shared" si="621"/>
        <v>321.83</v>
      </c>
      <c r="AN846" s="3">
        <f t="shared" si="622"/>
        <v>38.33</v>
      </c>
      <c r="AO846" s="3">
        <f t="shared" si="623"/>
        <v>1.3492000000000002</v>
      </c>
      <c r="AP846" s="85"/>
      <c r="AQ846" s="3" t="str">
        <f t="shared" si="624"/>
        <v>1.48</v>
      </c>
      <c r="AR846" s="3" t="str">
        <f t="shared" si="625"/>
        <v>-</v>
      </c>
      <c r="AS846" s="3">
        <f t="shared" si="626"/>
        <v>321.83</v>
      </c>
      <c r="AT846" s="3">
        <f t="shared" si="627"/>
        <v>38.33</v>
      </c>
      <c r="AU846" s="3">
        <f t="shared" si="628"/>
        <v>1.0119</v>
      </c>
      <c r="AV846" s="85"/>
      <c r="AW846" s="3" t="str">
        <f t="shared" si="629"/>
        <v>1.48</v>
      </c>
      <c r="AX846" s="3" t="str">
        <f t="shared" si="630"/>
        <v>-</v>
      </c>
      <c r="AY846" s="3">
        <f t="shared" si="631"/>
        <v>321.83</v>
      </c>
      <c r="AZ846" s="3">
        <f t="shared" si="632"/>
        <v>38.33</v>
      </c>
      <c r="BA846" s="3">
        <f t="shared" si="633"/>
        <v>0.67460000000000009</v>
      </c>
      <c r="BB846" s="85"/>
      <c r="BC846" s="3" t="str">
        <f t="shared" si="634"/>
        <v>1.48</v>
      </c>
      <c r="BD846" s="3" t="str">
        <f t="shared" si="635"/>
        <v>-</v>
      </c>
      <c r="BE846" s="3">
        <f t="shared" si="636"/>
        <v>321.83</v>
      </c>
      <c r="BF846" s="3">
        <f t="shared" si="637"/>
        <v>38.33</v>
      </c>
      <c r="BG846" s="3">
        <f t="shared" si="638"/>
        <v>0.33730000000000004</v>
      </c>
    </row>
    <row r="847" spans="1:59" x14ac:dyDescent="0.3">
      <c r="A847" s="1" t="str">
        <f>'Forward collapse simulation'!B857</f>
        <v>1.48</v>
      </c>
      <c r="B847" s="37" t="str">
        <f>IF('Forward collapse simulation'!C857="","-",'Forward collapse simulation'!C857)</f>
        <v>-</v>
      </c>
      <c r="C847" s="85">
        <f>'Forward collapse simulation'!E857</f>
        <v>326.17</v>
      </c>
      <c r="D847" s="85">
        <f>'Forward collapse simulation'!F857</f>
        <v>55.51</v>
      </c>
      <c r="E847" s="85">
        <f>'Forward collapse simulation'!D857</f>
        <v>4.2350000000000003</v>
      </c>
      <c r="F847" s="85"/>
      <c r="G847" s="3" t="str">
        <f t="shared" si="594"/>
        <v>1.48</v>
      </c>
      <c r="H847" s="3" t="str">
        <f t="shared" si="595"/>
        <v>-</v>
      </c>
      <c r="I847" s="3">
        <f t="shared" si="596"/>
        <v>326.17</v>
      </c>
      <c r="J847" s="3">
        <f t="shared" si="597"/>
        <v>55.51</v>
      </c>
      <c r="K847" s="3">
        <f t="shared" si="598"/>
        <v>3.8115000000000006</v>
      </c>
      <c r="L847" s="85"/>
      <c r="M847" s="3" t="str">
        <f t="shared" si="599"/>
        <v>1.48</v>
      </c>
      <c r="N847" s="3" t="str">
        <f t="shared" si="600"/>
        <v>-</v>
      </c>
      <c r="O847" s="3">
        <f t="shared" si="601"/>
        <v>326.17</v>
      </c>
      <c r="P847" s="3">
        <f t="shared" si="602"/>
        <v>55.51</v>
      </c>
      <c r="Q847" s="3">
        <f t="shared" si="603"/>
        <v>3.3880000000000003</v>
      </c>
      <c r="R847" s="85"/>
      <c r="S847" s="3" t="str">
        <f t="shared" si="604"/>
        <v>1.48</v>
      </c>
      <c r="T847" s="3" t="str">
        <f t="shared" si="605"/>
        <v>-</v>
      </c>
      <c r="U847" s="3">
        <f t="shared" si="606"/>
        <v>326.17</v>
      </c>
      <c r="V847" s="3">
        <f t="shared" si="607"/>
        <v>55.51</v>
      </c>
      <c r="W847" s="3">
        <f t="shared" si="608"/>
        <v>2.9645000000000001</v>
      </c>
      <c r="X847" s="85"/>
      <c r="Y847" s="3" t="str">
        <f t="shared" si="609"/>
        <v>1.48</v>
      </c>
      <c r="Z847" s="3" t="str">
        <f t="shared" si="610"/>
        <v>-</v>
      </c>
      <c r="AA847" s="3">
        <f t="shared" si="611"/>
        <v>326.17</v>
      </c>
      <c r="AB847" s="3">
        <f t="shared" si="612"/>
        <v>55.51</v>
      </c>
      <c r="AC847" s="3">
        <f t="shared" si="613"/>
        <v>2.5409999999999999</v>
      </c>
      <c r="AD847" s="85"/>
      <c r="AE847" s="3" t="str">
        <f t="shared" si="614"/>
        <v>1.48</v>
      </c>
      <c r="AF847" s="3" t="str">
        <f t="shared" si="615"/>
        <v>-</v>
      </c>
      <c r="AG847" s="3">
        <f t="shared" si="616"/>
        <v>326.17</v>
      </c>
      <c r="AH847" s="3">
        <f t="shared" si="617"/>
        <v>55.51</v>
      </c>
      <c r="AI847" s="3">
        <f t="shared" si="618"/>
        <v>2.1175000000000002</v>
      </c>
      <c r="AJ847" s="85"/>
      <c r="AK847" s="3" t="str">
        <f t="shared" si="619"/>
        <v>1.48</v>
      </c>
      <c r="AL847" s="3" t="str">
        <f t="shared" si="620"/>
        <v>-</v>
      </c>
      <c r="AM847" s="3">
        <f t="shared" si="621"/>
        <v>326.17</v>
      </c>
      <c r="AN847" s="3">
        <f t="shared" si="622"/>
        <v>55.51</v>
      </c>
      <c r="AO847" s="3">
        <f t="shared" si="623"/>
        <v>1.6940000000000002</v>
      </c>
      <c r="AP847" s="85"/>
      <c r="AQ847" s="3" t="str">
        <f t="shared" si="624"/>
        <v>1.48</v>
      </c>
      <c r="AR847" s="3" t="str">
        <f t="shared" si="625"/>
        <v>-</v>
      </c>
      <c r="AS847" s="3">
        <f t="shared" si="626"/>
        <v>326.17</v>
      </c>
      <c r="AT847" s="3">
        <f t="shared" si="627"/>
        <v>55.51</v>
      </c>
      <c r="AU847" s="3">
        <f t="shared" si="628"/>
        <v>1.2705</v>
      </c>
      <c r="AV847" s="85"/>
      <c r="AW847" s="3" t="str">
        <f t="shared" si="629"/>
        <v>1.48</v>
      </c>
      <c r="AX847" s="3" t="str">
        <f t="shared" si="630"/>
        <v>-</v>
      </c>
      <c r="AY847" s="3">
        <f t="shared" si="631"/>
        <v>326.17</v>
      </c>
      <c r="AZ847" s="3">
        <f t="shared" si="632"/>
        <v>55.51</v>
      </c>
      <c r="BA847" s="3">
        <f t="shared" si="633"/>
        <v>0.84700000000000009</v>
      </c>
      <c r="BB847" s="85"/>
      <c r="BC847" s="3" t="str">
        <f t="shared" si="634"/>
        <v>1.48</v>
      </c>
      <c r="BD847" s="3" t="str">
        <f t="shared" si="635"/>
        <v>-</v>
      </c>
      <c r="BE847" s="3">
        <f t="shared" si="636"/>
        <v>326.17</v>
      </c>
      <c r="BF847" s="3">
        <f t="shared" si="637"/>
        <v>55.51</v>
      </c>
      <c r="BG847" s="3">
        <f t="shared" si="638"/>
        <v>0.42350000000000004</v>
      </c>
    </row>
    <row r="848" spans="1:59" x14ac:dyDescent="0.3">
      <c r="A848" s="1" t="str">
        <f>'Forward collapse simulation'!B858</f>
        <v>1.48</v>
      </c>
      <c r="B848" s="37" t="str">
        <f>IF('Forward collapse simulation'!C858="","-",'Forward collapse simulation'!C858)</f>
        <v>-</v>
      </c>
      <c r="C848" s="85">
        <f>'Forward collapse simulation'!E858</f>
        <v>329.64</v>
      </c>
      <c r="D848" s="85">
        <f>'Forward collapse simulation'!F858</f>
        <v>60.65</v>
      </c>
      <c r="E848" s="85">
        <f>'Forward collapse simulation'!D858</f>
        <v>4.5659999999999998</v>
      </c>
      <c r="F848" s="85"/>
      <c r="G848" s="3" t="str">
        <f t="shared" si="594"/>
        <v>1.48</v>
      </c>
      <c r="H848" s="3" t="str">
        <f t="shared" si="595"/>
        <v>-</v>
      </c>
      <c r="I848" s="3">
        <f t="shared" si="596"/>
        <v>329.64</v>
      </c>
      <c r="J848" s="3">
        <f t="shared" si="597"/>
        <v>60.65</v>
      </c>
      <c r="K848" s="3">
        <f t="shared" si="598"/>
        <v>4.1093999999999999</v>
      </c>
      <c r="L848" s="85"/>
      <c r="M848" s="3" t="str">
        <f t="shared" si="599"/>
        <v>1.48</v>
      </c>
      <c r="N848" s="3" t="str">
        <f t="shared" si="600"/>
        <v>-</v>
      </c>
      <c r="O848" s="3">
        <f t="shared" si="601"/>
        <v>329.64</v>
      </c>
      <c r="P848" s="3">
        <f t="shared" si="602"/>
        <v>60.65</v>
      </c>
      <c r="Q848" s="3">
        <f t="shared" si="603"/>
        <v>3.6528</v>
      </c>
      <c r="R848" s="85"/>
      <c r="S848" s="3" t="str">
        <f t="shared" si="604"/>
        <v>1.48</v>
      </c>
      <c r="T848" s="3" t="str">
        <f t="shared" si="605"/>
        <v>-</v>
      </c>
      <c r="U848" s="3">
        <f t="shared" si="606"/>
        <v>329.64</v>
      </c>
      <c r="V848" s="3">
        <f t="shared" si="607"/>
        <v>60.65</v>
      </c>
      <c r="W848" s="3">
        <f t="shared" si="608"/>
        <v>3.1961999999999997</v>
      </c>
      <c r="X848" s="85"/>
      <c r="Y848" s="3" t="str">
        <f t="shared" si="609"/>
        <v>1.48</v>
      </c>
      <c r="Z848" s="3" t="str">
        <f t="shared" si="610"/>
        <v>-</v>
      </c>
      <c r="AA848" s="3">
        <f t="shared" si="611"/>
        <v>329.64</v>
      </c>
      <c r="AB848" s="3">
        <f t="shared" si="612"/>
        <v>60.65</v>
      </c>
      <c r="AC848" s="3">
        <f t="shared" si="613"/>
        <v>2.7395999999999998</v>
      </c>
      <c r="AD848" s="85"/>
      <c r="AE848" s="3" t="str">
        <f t="shared" si="614"/>
        <v>1.48</v>
      </c>
      <c r="AF848" s="3" t="str">
        <f t="shared" si="615"/>
        <v>-</v>
      </c>
      <c r="AG848" s="3">
        <f t="shared" si="616"/>
        <v>329.64</v>
      </c>
      <c r="AH848" s="3">
        <f t="shared" si="617"/>
        <v>60.65</v>
      </c>
      <c r="AI848" s="3">
        <f t="shared" si="618"/>
        <v>2.2829999999999999</v>
      </c>
      <c r="AJ848" s="85"/>
      <c r="AK848" s="3" t="str">
        <f t="shared" si="619"/>
        <v>1.48</v>
      </c>
      <c r="AL848" s="3" t="str">
        <f t="shared" si="620"/>
        <v>-</v>
      </c>
      <c r="AM848" s="3">
        <f t="shared" si="621"/>
        <v>329.64</v>
      </c>
      <c r="AN848" s="3">
        <f t="shared" si="622"/>
        <v>60.65</v>
      </c>
      <c r="AO848" s="3">
        <f t="shared" si="623"/>
        <v>1.8264</v>
      </c>
      <c r="AP848" s="85"/>
      <c r="AQ848" s="3" t="str">
        <f t="shared" si="624"/>
        <v>1.48</v>
      </c>
      <c r="AR848" s="3" t="str">
        <f t="shared" si="625"/>
        <v>-</v>
      </c>
      <c r="AS848" s="3">
        <f t="shared" si="626"/>
        <v>329.64</v>
      </c>
      <c r="AT848" s="3">
        <f t="shared" si="627"/>
        <v>60.65</v>
      </c>
      <c r="AU848" s="3">
        <f t="shared" si="628"/>
        <v>1.3697999999999999</v>
      </c>
      <c r="AV848" s="85"/>
      <c r="AW848" s="3" t="str">
        <f t="shared" si="629"/>
        <v>1.48</v>
      </c>
      <c r="AX848" s="3" t="str">
        <f t="shared" si="630"/>
        <v>-</v>
      </c>
      <c r="AY848" s="3">
        <f t="shared" si="631"/>
        <v>329.64</v>
      </c>
      <c r="AZ848" s="3">
        <f t="shared" si="632"/>
        <v>60.65</v>
      </c>
      <c r="BA848" s="3">
        <f t="shared" si="633"/>
        <v>0.91320000000000001</v>
      </c>
      <c r="BB848" s="85"/>
      <c r="BC848" s="3" t="str">
        <f t="shared" si="634"/>
        <v>1.48</v>
      </c>
      <c r="BD848" s="3" t="str">
        <f t="shared" si="635"/>
        <v>-</v>
      </c>
      <c r="BE848" s="3">
        <f t="shared" si="636"/>
        <v>329.64</v>
      </c>
      <c r="BF848" s="3">
        <f t="shared" si="637"/>
        <v>60.65</v>
      </c>
      <c r="BG848" s="3">
        <f t="shared" si="638"/>
        <v>0.45660000000000001</v>
      </c>
    </row>
    <row r="849" spans="1:59" x14ac:dyDescent="0.3">
      <c r="A849" s="1" t="str">
        <f>'Forward collapse simulation'!B859</f>
        <v>1.48</v>
      </c>
      <c r="B849" s="37" t="str">
        <f>IF('Forward collapse simulation'!C859="","-",'Forward collapse simulation'!C859)</f>
        <v>-</v>
      </c>
      <c r="C849" s="85">
        <f>'Forward collapse simulation'!E859</f>
        <v>332.55</v>
      </c>
      <c r="D849" s="85">
        <f>'Forward collapse simulation'!F859</f>
        <v>62.01</v>
      </c>
      <c r="E849" s="85">
        <f>'Forward collapse simulation'!D859</f>
        <v>3.5680000000000001</v>
      </c>
      <c r="F849" s="85"/>
      <c r="G849" s="3" t="str">
        <f t="shared" si="594"/>
        <v>1.48</v>
      </c>
      <c r="H849" s="3" t="str">
        <f t="shared" si="595"/>
        <v>-</v>
      </c>
      <c r="I849" s="3">
        <f t="shared" si="596"/>
        <v>332.55</v>
      </c>
      <c r="J849" s="3">
        <f t="shared" si="597"/>
        <v>62.01</v>
      </c>
      <c r="K849" s="3">
        <f t="shared" si="598"/>
        <v>3.2112000000000003</v>
      </c>
      <c r="L849" s="85"/>
      <c r="M849" s="3" t="str">
        <f t="shared" si="599"/>
        <v>1.48</v>
      </c>
      <c r="N849" s="3" t="str">
        <f t="shared" si="600"/>
        <v>-</v>
      </c>
      <c r="O849" s="3">
        <f t="shared" si="601"/>
        <v>332.55</v>
      </c>
      <c r="P849" s="3">
        <f t="shared" si="602"/>
        <v>62.01</v>
      </c>
      <c r="Q849" s="3">
        <f t="shared" si="603"/>
        <v>2.8544</v>
      </c>
      <c r="R849" s="85"/>
      <c r="S849" s="3" t="str">
        <f t="shared" si="604"/>
        <v>1.48</v>
      </c>
      <c r="T849" s="3" t="str">
        <f t="shared" si="605"/>
        <v>-</v>
      </c>
      <c r="U849" s="3">
        <f t="shared" si="606"/>
        <v>332.55</v>
      </c>
      <c r="V849" s="3">
        <f t="shared" si="607"/>
        <v>62.01</v>
      </c>
      <c r="W849" s="3">
        <f t="shared" si="608"/>
        <v>2.4975999999999998</v>
      </c>
      <c r="X849" s="85"/>
      <c r="Y849" s="3" t="str">
        <f t="shared" si="609"/>
        <v>1.48</v>
      </c>
      <c r="Z849" s="3" t="str">
        <f t="shared" si="610"/>
        <v>-</v>
      </c>
      <c r="AA849" s="3">
        <f t="shared" si="611"/>
        <v>332.55</v>
      </c>
      <c r="AB849" s="3">
        <f t="shared" si="612"/>
        <v>62.01</v>
      </c>
      <c r="AC849" s="3">
        <f t="shared" si="613"/>
        <v>2.1408</v>
      </c>
      <c r="AD849" s="85"/>
      <c r="AE849" s="3" t="str">
        <f t="shared" si="614"/>
        <v>1.48</v>
      </c>
      <c r="AF849" s="3" t="str">
        <f t="shared" si="615"/>
        <v>-</v>
      </c>
      <c r="AG849" s="3">
        <f t="shared" si="616"/>
        <v>332.55</v>
      </c>
      <c r="AH849" s="3">
        <f t="shared" si="617"/>
        <v>62.01</v>
      </c>
      <c r="AI849" s="3">
        <f t="shared" si="618"/>
        <v>1.784</v>
      </c>
      <c r="AJ849" s="85"/>
      <c r="AK849" s="3" t="str">
        <f t="shared" si="619"/>
        <v>1.48</v>
      </c>
      <c r="AL849" s="3" t="str">
        <f t="shared" si="620"/>
        <v>-</v>
      </c>
      <c r="AM849" s="3">
        <f t="shared" si="621"/>
        <v>332.55</v>
      </c>
      <c r="AN849" s="3">
        <f t="shared" si="622"/>
        <v>62.01</v>
      </c>
      <c r="AO849" s="3">
        <f t="shared" si="623"/>
        <v>1.4272</v>
      </c>
      <c r="AP849" s="85"/>
      <c r="AQ849" s="3" t="str">
        <f t="shared" si="624"/>
        <v>1.48</v>
      </c>
      <c r="AR849" s="3" t="str">
        <f t="shared" si="625"/>
        <v>-</v>
      </c>
      <c r="AS849" s="3">
        <f t="shared" si="626"/>
        <v>332.55</v>
      </c>
      <c r="AT849" s="3">
        <f t="shared" si="627"/>
        <v>62.01</v>
      </c>
      <c r="AU849" s="3">
        <f t="shared" si="628"/>
        <v>1.0704</v>
      </c>
      <c r="AV849" s="85"/>
      <c r="AW849" s="3" t="str">
        <f t="shared" si="629"/>
        <v>1.48</v>
      </c>
      <c r="AX849" s="3" t="str">
        <f t="shared" si="630"/>
        <v>-</v>
      </c>
      <c r="AY849" s="3">
        <f t="shared" si="631"/>
        <v>332.55</v>
      </c>
      <c r="AZ849" s="3">
        <f t="shared" si="632"/>
        <v>62.01</v>
      </c>
      <c r="BA849" s="3">
        <f t="shared" si="633"/>
        <v>0.71360000000000001</v>
      </c>
      <c r="BB849" s="85"/>
      <c r="BC849" s="3" t="str">
        <f t="shared" si="634"/>
        <v>1.48</v>
      </c>
      <c r="BD849" s="3" t="str">
        <f t="shared" si="635"/>
        <v>-</v>
      </c>
      <c r="BE849" s="3">
        <f t="shared" si="636"/>
        <v>332.55</v>
      </c>
      <c r="BF849" s="3">
        <f t="shared" si="637"/>
        <v>62.01</v>
      </c>
      <c r="BG849" s="3">
        <f t="shared" si="638"/>
        <v>0.35680000000000001</v>
      </c>
    </row>
    <row r="850" spans="1:59" x14ac:dyDescent="0.3">
      <c r="A850" s="1" t="str">
        <f>'Forward collapse simulation'!B860</f>
        <v>1.48</v>
      </c>
      <c r="B850" s="37" t="str">
        <f>IF('Forward collapse simulation'!C860="","-",'Forward collapse simulation'!C860)</f>
        <v>-</v>
      </c>
      <c r="C850" s="85">
        <f>'Forward collapse simulation'!E860</f>
        <v>333.6</v>
      </c>
      <c r="D850" s="85">
        <f>'Forward collapse simulation'!F860</f>
        <v>69.900000000000006</v>
      </c>
      <c r="E850" s="85">
        <f>'Forward collapse simulation'!D860</f>
        <v>4.1289999999999996</v>
      </c>
      <c r="F850" s="85"/>
      <c r="G850" s="3" t="str">
        <f t="shared" si="594"/>
        <v>1.48</v>
      </c>
      <c r="H850" s="3" t="str">
        <f t="shared" si="595"/>
        <v>-</v>
      </c>
      <c r="I850" s="3">
        <f t="shared" si="596"/>
        <v>333.6</v>
      </c>
      <c r="J850" s="3">
        <f t="shared" si="597"/>
        <v>69.900000000000006</v>
      </c>
      <c r="K850" s="3">
        <f t="shared" si="598"/>
        <v>3.7160999999999995</v>
      </c>
      <c r="L850" s="85"/>
      <c r="M850" s="3" t="str">
        <f t="shared" si="599"/>
        <v>1.48</v>
      </c>
      <c r="N850" s="3" t="str">
        <f t="shared" si="600"/>
        <v>-</v>
      </c>
      <c r="O850" s="3">
        <f t="shared" si="601"/>
        <v>333.6</v>
      </c>
      <c r="P850" s="3">
        <f t="shared" si="602"/>
        <v>69.900000000000006</v>
      </c>
      <c r="Q850" s="3">
        <f t="shared" si="603"/>
        <v>3.3031999999999999</v>
      </c>
      <c r="R850" s="85"/>
      <c r="S850" s="3" t="str">
        <f t="shared" si="604"/>
        <v>1.48</v>
      </c>
      <c r="T850" s="3" t="str">
        <f t="shared" si="605"/>
        <v>-</v>
      </c>
      <c r="U850" s="3">
        <f t="shared" si="606"/>
        <v>333.6</v>
      </c>
      <c r="V850" s="3">
        <f t="shared" si="607"/>
        <v>69.900000000000006</v>
      </c>
      <c r="W850" s="3">
        <f t="shared" si="608"/>
        <v>2.8902999999999994</v>
      </c>
      <c r="X850" s="85"/>
      <c r="Y850" s="3" t="str">
        <f t="shared" si="609"/>
        <v>1.48</v>
      </c>
      <c r="Z850" s="3" t="str">
        <f t="shared" si="610"/>
        <v>-</v>
      </c>
      <c r="AA850" s="3">
        <f t="shared" si="611"/>
        <v>333.6</v>
      </c>
      <c r="AB850" s="3">
        <f t="shared" si="612"/>
        <v>69.900000000000006</v>
      </c>
      <c r="AC850" s="3">
        <f t="shared" si="613"/>
        <v>2.4773999999999998</v>
      </c>
      <c r="AD850" s="85"/>
      <c r="AE850" s="3" t="str">
        <f t="shared" si="614"/>
        <v>1.48</v>
      </c>
      <c r="AF850" s="3" t="str">
        <f t="shared" si="615"/>
        <v>-</v>
      </c>
      <c r="AG850" s="3">
        <f t="shared" si="616"/>
        <v>333.6</v>
      </c>
      <c r="AH850" s="3">
        <f t="shared" si="617"/>
        <v>69.900000000000006</v>
      </c>
      <c r="AI850" s="3">
        <f t="shared" si="618"/>
        <v>2.0644999999999998</v>
      </c>
      <c r="AJ850" s="85"/>
      <c r="AK850" s="3" t="str">
        <f t="shared" si="619"/>
        <v>1.48</v>
      </c>
      <c r="AL850" s="3" t="str">
        <f t="shared" si="620"/>
        <v>-</v>
      </c>
      <c r="AM850" s="3">
        <f t="shared" si="621"/>
        <v>333.6</v>
      </c>
      <c r="AN850" s="3">
        <f t="shared" si="622"/>
        <v>69.900000000000006</v>
      </c>
      <c r="AO850" s="3">
        <f t="shared" si="623"/>
        <v>1.6516</v>
      </c>
      <c r="AP850" s="85"/>
      <c r="AQ850" s="3" t="str">
        <f t="shared" si="624"/>
        <v>1.48</v>
      </c>
      <c r="AR850" s="3" t="str">
        <f t="shared" si="625"/>
        <v>-</v>
      </c>
      <c r="AS850" s="3">
        <f t="shared" si="626"/>
        <v>333.6</v>
      </c>
      <c r="AT850" s="3">
        <f t="shared" si="627"/>
        <v>69.900000000000006</v>
      </c>
      <c r="AU850" s="3">
        <f t="shared" si="628"/>
        <v>1.2386999999999999</v>
      </c>
      <c r="AV850" s="85"/>
      <c r="AW850" s="3" t="str">
        <f t="shared" si="629"/>
        <v>1.48</v>
      </c>
      <c r="AX850" s="3" t="str">
        <f t="shared" si="630"/>
        <v>-</v>
      </c>
      <c r="AY850" s="3">
        <f t="shared" si="631"/>
        <v>333.6</v>
      </c>
      <c r="AZ850" s="3">
        <f t="shared" si="632"/>
        <v>69.900000000000006</v>
      </c>
      <c r="BA850" s="3">
        <f t="shared" si="633"/>
        <v>0.82579999999999998</v>
      </c>
      <c r="BB850" s="85"/>
      <c r="BC850" s="3" t="str">
        <f t="shared" si="634"/>
        <v>1.48</v>
      </c>
      <c r="BD850" s="3" t="str">
        <f t="shared" si="635"/>
        <v>-</v>
      </c>
      <c r="BE850" s="3">
        <f t="shared" si="636"/>
        <v>333.6</v>
      </c>
      <c r="BF850" s="3">
        <f t="shared" si="637"/>
        <v>69.900000000000006</v>
      </c>
      <c r="BG850" s="3">
        <f t="shared" si="638"/>
        <v>0.41289999999999999</v>
      </c>
    </row>
    <row r="851" spans="1:59" x14ac:dyDescent="0.3">
      <c r="A851" s="1" t="str">
        <f>'Forward collapse simulation'!B861</f>
        <v>1.48</v>
      </c>
      <c r="B851" s="37" t="str">
        <f>IF('Forward collapse simulation'!C861="","-",'Forward collapse simulation'!C861)</f>
        <v>-</v>
      </c>
      <c r="C851" s="85">
        <f>'Forward collapse simulation'!E861</f>
        <v>340.4</v>
      </c>
      <c r="D851" s="85">
        <f>'Forward collapse simulation'!F861</f>
        <v>75.45</v>
      </c>
      <c r="E851" s="85">
        <f>'Forward collapse simulation'!D861</f>
        <v>5.7670000000000003</v>
      </c>
      <c r="F851" s="85"/>
      <c r="G851" s="3" t="str">
        <f t="shared" si="594"/>
        <v>1.48</v>
      </c>
      <c r="H851" s="3" t="str">
        <f t="shared" si="595"/>
        <v>-</v>
      </c>
      <c r="I851" s="3">
        <f t="shared" si="596"/>
        <v>340.4</v>
      </c>
      <c r="J851" s="3">
        <f t="shared" si="597"/>
        <v>75.45</v>
      </c>
      <c r="K851" s="3">
        <f t="shared" si="598"/>
        <v>5.1903000000000006</v>
      </c>
      <c r="L851" s="85"/>
      <c r="M851" s="3" t="str">
        <f t="shared" si="599"/>
        <v>1.48</v>
      </c>
      <c r="N851" s="3" t="str">
        <f t="shared" si="600"/>
        <v>-</v>
      </c>
      <c r="O851" s="3">
        <f t="shared" si="601"/>
        <v>340.4</v>
      </c>
      <c r="P851" s="3">
        <f t="shared" si="602"/>
        <v>75.45</v>
      </c>
      <c r="Q851" s="3">
        <f t="shared" si="603"/>
        <v>4.6136000000000008</v>
      </c>
      <c r="R851" s="85"/>
      <c r="S851" s="3" t="str">
        <f t="shared" si="604"/>
        <v>1.48</v>
      </c>
      <c r="T851" s="3" t="str">
        <f t="shared" si="605"/>
        <v>-</v>
      </c>
      <c r="U851" s="3">
        <f t="shared" si="606"/>
        <v>340.4</v>
      </c>
      <c r="V851" s="3">
        <f t="shared" si="607"/>
        <v>75.45</v>
      </c>
      <c r="W851" s="3">
        <f t="shared" si="608"/>
        <v>4.0369000000000002</v>
      </c>
      <c r="X851" s="85"/>
      <c r="Y851" s="3" t="str">
        <f t="shared" si="609"/>
        <v>1.48</v>
      </c>
      <c r="Z851" s="3" t="str">
        <f t="shared" si="610"/>
        <v>-</v>
      </c>
      <c r="AA851" s="3">
        <f t="shared" si="611"/>
        <v>340.4</v>
      </c>
      <c r="AB851" s="3">
        <f t="shared" si="612"/>
        <v>75.45</v>
      </c>
      <c r="AC851" s="3">
        <f t="shared" si="613"/>
        <v>3.4601999999999999</v>
      </c>
      <c r="AD851" s="85"/>
      <c r="AE851" s="3" t="str">
        <f t="shared" si="614"/>
        <v>1.48</v>
      </c>
      <c r="AF851" s="3" t="str">
        <f t="shared" si="615"/>
        <v>-</v>
      </c>
      <c r="AG851" s="3">
        <f t="shared" si="616"/>
        <v>340.4</v>
      </c>
      <c r="AH851" s="3">
        <f t="shared" si="617"/>
        <v>75.45</v>
      </c>
      <c r="AI851" s="3">
        <f t="shared" si="618"/>
        <v>2.8835000000000002</v>
      </c>
      <c r="AJ851" s="85"/>
      <c r="AK851" s="3" t="str">
        <f t="shared" si="619"/>
        <v>1.48</v>
      </c>
      <c r="AL851" s="3" t="str">
        <f t="shared" si="620"/>
        <v>-</v>
      </c>
      <c r="AM851" s="3">
        <f t="shared" si="621"/>
        <v>340.4</v>
      </c>
      <c r="AN851" s="3">
        <f t="shared" si="622"/>
        <v>75.45</v>
      </c>
      <c r="AO851" s="3">
        <f t="shared" si="623"/>
        <v>2.3068000000000004</v>
      </c>
      <c r="AP851" s="85"/>
      <c r="AQ851" s="3" t="str">
        <f t="shared" si="624"/>
        <v>1.48</v>
      </c>
      <c r="AR851" s="3" t="str">
        <f t="shared" si="625"/>
        <v>-</v>
      </c>
      <c r="AS851" s="3">
        <f t="shared" si="626"/>
        <v>340.4</v>
      </c>
      <c r="AT851" s="3">
        <f t="shared" si="627"/>
        <v>75.45</v>
      </c>
      <c r="AU851" s="3">
        <f t="shared" si="628"/>
        <v>1.7301</v>
      </c>
      <c r="AV851" s="85"/>
      <c r="AW851" s="3" t="str">
        <f t="shared" si="629"/>
        <v>1.48</v>
      </c>
      <c r="AX851" s="3" t="str">
        <f t="shared" si="630"/>
        <v>-</v>
      </c>
      <c r="AY851" s="3">
        <f t="shared" si="631"/>
        <v>340.4</v>
      </c>
      <c r="AZ851" s="3">
        <f t="shared" si="632"/>
        <v>75.45</v>
      </c>
      <c r="BA851" s="3">
        <f t="shared" si="633"/>
        <v>1.1534000000000002</v>
      </c>
      <c r="BB851" s="85"/>
      <c r="BC851" s="3" t="str">
        <f t="shared" si="634"/>
        <v>1.48</v>
      </c>
      <c r="BD851" s="3" t="str">
        <f t="shared" si="635"/>
        <v>-</v>
      </c>
      <c r="BE851" s="3">
        <f t="shared" si="636"/>
        <v>340.4</v>
      </c>
      <c r="BF851" s="3">
        <f t="shared" si="637"/>
        <v>75.45</v>
      </c>
      <c r="BG851" s="3">
        <f t="shared" si="638"/>
        <v>0.5767000000000001</v>
      </c>
    </row>
    <row r="852" spans="1:59" x14ac:dyDescent="0.3">
      <c r="A852" s="1" t="str">
        <f>'Forward collapse simulation'!B862</f>
        <v>1.48</v>
      </c>
      <c r="B852" s="37" t="str">
        <f>IF('Forward collapse simulation'!C862="","-",'Forward collapse simulation'!C862)</f>
        <v>-</v>
      </c>
      <c r="C852" s="85">
        <f>'Forward collapse simulation'!E862</f>
        <v>351.8</v>
      </c>
      <c r="D852" s="85">
        <f>'Forward collapse simulation'!F862</f>
        <v>82.72</v>
      </c>
      <c r="E852" s="85">
        <f>'Forward collapse simulation'!D862</f>
        <v>5.6459999999999999</v>
      </c>
      <c r="F852" s="85"/>
      <c r="G852" s="3" t="str">
        <f t="shared" si="594"/>
        <v>1.48</v>
      </c>
      <c r="H852" s="3" t="str">
        <f t="shared" si="595"/>
        <v>-</v>
      </c>
      <c r="I852" s="3">
        <f t="shared" si="596"/>
        <v>351.8</v>
      </c>
      <c r="J852" s="3">
        <f t="shared" si="597"/>
        <v>82.72</v>
      </c>
      <c r="K852" s="3">
        <f t="shared" si="598"/>
        <v>5.0814000000000004</v>
      </c>
      <c r="L852" s="85"/>
      <c r="M852" s="3" t="str">
        <f t="shared" si="599"/>
        <v>1.48</v>
      </c>
      <c r="N852" s="3" t="str">
        <f t="shared" si="600"/>
        <v>-</v>
      </c>
      <c r="O852" s="3">
        <f t="shared" si="601"/>
        <v>351.8</v>
      </c>
      <c r="P852" s="3">
        <f t="shared" si="602"/>
        <v>82.72</v>
      </c>
      <c r="Q852" s="3">
        <f t="shared" si="603"/>
        <v>4.5167999999999999</v>
      </c>
      <c r="R852" s="85"/>
      <c r="S852" s="3" t="str">
        <f t="shared" si="604"/>
        <v>1.48</v>
      </c>
      <c r="T852" s="3" t="str">
        <f t="shared" si="605"/>
        <v>-</v>
      </c>
      <c r="U852" s="3">
        <f t="shared" si="606"/>
        <v>351.8</v>
      </c>
      <c r="V852" s="3">
        <f t="shared" si="607"/>
        <v>82.72</v>
      </c>
      <c r="W852" s="3">
        <f t="shared" si="608"/>
        <v>3.9521999999999995</v>
      </c>
      <c r="X852" s="85"/>
      <c r="Y852" s="3" t="str">
        <f t="shared" si="609"/>
        <v>1.48</v>
      </c>
      <c r="Z852" s="3" t="str">
        <f t="shared" si="610"/>
        <v>-</v>
      </c>
      <c r="AA852" s="3">
        <f t="shared" si="611"/>
        <v>351.8</v>
      </c>
      <c r="AB852" s="3">
        <f t="shared" si="612"/>
        <v>82.72</v>
      </c>
      <c r="AC852" s="3">
        <f t="shared" si="613"/>
        <v>3.3875999999999999</v>
      </c>
      <c r="AD852" s="85"/>
      <c r="AE852" s="3" t="str">
        <f t="shared" si="614"/>
        <v>1.48</v>
      </c>
      <c r="AF852" s="3" t="str">
        <f t="shared" si="615"/>
        <v>-</v>
      </c>
      <c r="AG852" s="3">
        <f t="shared" si="616"/>
        <v>351.8</v>
      </c>
      <c r="AH852" s="3">
        <f t="shared" si="617"/>
        <v>82.72</v>
      </c>
      <c r="AI852" s="3">
        <f t="shared" si="618"/>
        <v>2.823</v>
      </c>
      <c r="AJ852" s="85"/>
      <c r="AK852" s="3" t="str">
        <f t="shared" si="619"/>
        <v>1.48</v>
      </c>
      <c r="AL852" s="3" t="str">
        <f t="shared" si="620"/>
        <v>-</v>
      </c>
      <c r="AM852" s="3">
        <f t="shared" si="621"/>
        <v>351.8</v>
      </c>
      <c r="AN852" s="3">
        <f t="shared" si="622"/>
        <v>82.72</v>
      </c>
      <c r="AO852" s="3">
        <f t="shared" si="623"/>
        <v>2.2584</v>
      </c>
      <c r="AP852" s="85"/>
      <c r="AQ852" s="3" t="str">
        <f t="shared" si="624"/>
        <v>1.48</v>
      </c>
      <c r="AR852" s="3" t="str">
        <f t="shared" si="625"/>
        <v>-</v>
      </c>
      <c r="AS852" s="3">
        <f t="shared" si="626"/>
        <v>351.8</v>
      </c>
      <c r="AT852" s="3">
        <f t="shared" si="627"/>
        <v>82.72</v>
      </c>
      <c r="AU852" s="3">
        <f t="shared" si="628"/>
        <v>1.6938</v>
      </c>
      <c r="AV852" s="85"/>
      <c r="AW852" s="3" t="str">
        <f t="shared" si="629"/>
        <v>1.48</v>
      </c>
      <c r="AX852" s="3" t="str">
        <f t="shared" si="630"/>
        <v>-</v>
      </c>
      <c r="AY852" s="3">
        <f t="shared" si="631"/>
        <v>351.8</v>
      </c>
      <c r="AZ852" s="3">
        <f t="shared" si="632"/>
        <v>82.72</v>
      </c>
      <c r="BA852" s="3">
        <f t="shared" si="633"/>
        <v>1.1292</v>
      </c>
      <c r="BB852" s="85"/>
      <c r="BC852" s="3" t="str">
        <f t="shared" si="634"/>
        <v>1.48</v>
      </c>
      <c r="BD852" s="3" t="str">
        <f t="shared" si="635"/>
        <v>-</v>
      </c>
      <c r="BE852" s="3">
        <f t="shared" si="636"/>
        <v>351.8</v>
      </c>
      <c r="BF852" s="3">
        <f t="shared" si="637"/>
        <v>82.72</v>
      </c>
      <c r="BG852" s="3">
        <f t="shared" si="638"/>
        <v>0.56459999999999999</v>
      </c>
    </row>
    <row r="853" spans="1:59" x14ac:dyDescent="0.3">
      <c r="A853" s="1" t="str">
        <f>'Forward collapse simulation'!B863</f>
        <v>1.48</v>
      </c>
      <c r="B853" s="37" t="str">
        <f>IF('Forward collapse simulation'!C863="","-",'Forward collapse simulation'!C863)</f>
        <v>-</v>
      </c>
      <c r="C853" s="85">
        <f>'Forward collapse simulation'!E863</f>
        <v>18.43</v>
      </c>
      <c r="D853" s="85">
        <f>'Forward collapse simulation'!F863</f>
        <v>84.43</v>
      </c>
      <c r="E853" s="85">
        <f>'Forward collapse simulation'!D863</f>
        <v>6.8140000000000001</v>
      </c>
      <c r="F853" s="85"/>
      <c r="G853" s="3" t="str">
        <f t="shared" si="594"/>
        <v>1.48</v>
      </c>
      <c r="H853" s="3" t="str">
        <f t="shared" si="595"/>
        <v>-</v>
      </c>
      <c r="I853" s="3">
        <f t="shared" si="596"/>
        <v>18.43</v>
      </c>
      <c r="J853" s="3">
        <f t="shared" si="597"/>
        <v>84.43</v>
      </c>
      <c r="K853" s="3">
        <f t="shared" si="598"/>
        <v>6.1326000000000001</v>
      </c>
      <c r="L853" s="85"/>
      <c r="M853" s="3" t="str">
        <f t="shared" si="599"/>
        <v>1.48</v>
      </c>
      <c r="N853" s="3" t="str">
        <f t="shared" si="600"/>
        <v>-</v>
      </c>
      <c r="O853" s="3">
        <f t="shared" si="601"/>
        <v>18.43</v>
      </c>
      <c r="P853" s="3">
        <f t="shared" si="602"/>
        <v>84.43</v>
      </c>
      <c r="Q853" s="3">
        <f t="shared" si="603"/>
        <v>5.4512</v>
      </c>
      <c r="R853" s="85"/>
      <c r="S853" s="3" t="str">
        <f t="shared" si="604"/>
        <v>1.48</v>
      </c>
      <c r="T853" s="3" t="str">
        <f t="shared" si="605"/>
        <v>-</v>
      </c>
      <c r="U853" s="3">
        <f t="shared" si="606"/>
        <v>18.43</v>
      </c>
      <c r="V853" s="3">
        <f t="shared" si="607"/>
        <v>84.43</v>
      </c>
      <c r="W853" s="3">
        <f t="shared" si="608"/>
        <v>4.7698</v>
      </c>
      <c r="X853" s="85"/>
      <c r="Y853" s="3" t="str">
        <f t="shared" si="609"/>
        <v>1.48</v>
      </c>
      <c r="Z853" s="3" t="str">
        <f t="shared" si="610"/>
        <v>-</v>
      </c>
      <c r="AA853" s="3">
        <f t="shared" si="611"/>
        <v>18.43</v>
      </c>
      <c r="AB853" s="3">
        <f t="shared" si="612"/>
        <v>84.43</v>
      </c>
      <c r="AC853" s="3">
        <f t="shared" si="613"/>
        <v>4.0884</v>
      </c>
      <c r="AD853" s="85"/>
      <c r="AE853" s="3" t="str">
        <f t="shared" si="614"/>
        <v>1.48</v>
      </c>
      <c r="AF853" s="3" t="str">
        <f t="shared" si="615"/>
        <v>-</v>
      </c>
      <c r="AG853" s="3">
        <f t="shared" si="616"/>
        <v>18.43</v>
      </c>
      <c r="AH853" s="3">
        <f t="shared" si="617"/>
        <v>84.43</v>
      </c>
      <c r="AI853" s="3">
        <f t="shared" si="618"/>
        <v>3.407</v>
      </c>
      <c r="AJ853" s="85"/>
      <c r="AK853" s="3" t="str">
        <f t="shared" si="619"/>
        <v>1.48</v>
      </c>
      <c r="AL853" s="3" t="str">
        <f t="shared" si="620"/>
        <v>-</v>
      </c>
      <c r="AM853" s="3">
        <f t="shared" si="621"/>
        <v>18.43</v>
      </c>
      <c r="AN853" s="3">
        <f t="shared" si="622"/>
        <v>84.43</v>
      </c>
      <c r="AO853" s="3">
        <f t="shared" si="623"/>
        <v>2.7256</v>
      </c>
      <c r="AP853" s="85"/>
      <c r="AQ853" s="3" t="str">
        <f t="shared" si="624"/>
        <v>1.48</v>
      </c>
      <c r="AR853" s="3" t="str">
        <f t="shared" si="625"/>
        <v>-</v>
      </c>
      <c r="AS853" s="3">
        <f t="shared" si="626"/>
        <v>18.43</v>
      </c>
      <c r="AT853" s="3">
        <f t="shared" si="627"/>
        <v>84.43</v>
      </c>
      <c r="AU853" s="3">
        <f t="shared" si="628"/>
        <v>2.0442</v>
      </c>
      <c r="AV853" s="85"/>
      <c r="AW853" s="3" t="str">
        <f t="shared" si="629"/>
        <v>1.48</v>
      </c>
      <c r="AX853" s="3" t="str">
        <f t="shared" si="630"/>
        <v>-</v>
      </c>
      <c r="AY853" s="3">
        <f t="shared" si="631"/>
        <v>18.43</v>
      </c>
      <c r="AZ853" s="3">
        <f t="shared" si="632"/>
        <v>84.43</v>
      </c>
      <c r="BA853" s="3">
        <f t="shared" si="633"/>
        <v>1.3628</v>
      </c>
      <c r="BB853" s="85"/>
      <c r="BC853" s="3" t="str">
        <f t="shared" si="634"/>
        <v>1.48</v>
      </c>
      <c r="BD853" s="3" t="str">
        <f t="shared" si="635"/>
        <v>-</v>
      </c>
      <c r="BE853" s="3">
        <f t="shared" si="636"/>
        <v>18.43</v>
      </c>
      <c r="BF853" s="3">
        <f t="shared" si="637"/>
        <v>84.43</v>
      </c>
      <c r="BG853" s="3">
        <f t="shared" si="638"/>
        <v>0.68140000000000001</v>
      </c>
    </row>
    <row r="854" spans="1:59" x14ac:dyDescent="0.3">
      <c r="A854" s="1" t="str">
        <f>'Forward collapse simulation'!B864</f>
        <v>1.48</v>
      </c>
      <c r="B854" s="37" t="str">
        <f>IF('Forward collapse simulation'!C864="","-",'Forward collapse simulation'!C864)</f>
        <v>-</v>
      </c>
      <c r="C854" s="85">
        <f>'Forward collapse simulation'!E864</f>
        <v>94.6</v>
      </c>
      <c r="D854" s="85">
        <f>'Forward collapse simulation'!F864</f>
        <v>76.36</v>
      </c>
      <c r="E854" s="85">
        <f>'Forward collapse simulation'!D864</f>
        <v>6.9749999999999996</v>
      </c>
      <c r="F854" s="85"/>
      <c r="G854" s="3" t="str">
        <f t="shared" si="594"/>
        <v>1.48</v>
      </c>
      <c r="H854" s="3" t="str">
        <f t="shared" si="595"/>
        <v>-</v>
      </c>
      <c r="I854" s="3">
        <f t="shared" si="596"/>
        <v>94.6</v>
      </c>
      <c r="J854" s="3">
        <f t="shared" si="597"/>
        <v>76.36</v>
      </c>
      <c r="K854" s="3">
        <f t="shared" si="598"/>
        <v>6.2774999999999999</v>
      </c>
      <c r="L854" s="85"/>
      <c r="M854" s="3" t="str">
        <f t="shared" si="599"/>
        <v>1.48</v>
      </c>
      <c r="N854" s="3" t="str">
        <f t="shared" si="600"/>
        <v>-</v>
      </c>
      <c r="O854" s="3">
        <f t="shared" si="601"/>
        <v>94.6</v>
      </c>
      <c r="P854" s="3">
        <f t="shared" si="602"/>
        <v>76.36</v>
      </c>
      <c r="Q854" s="3">
        <f t="shared" si="603"/>
        <v>5.58</v>
      </c>
      <c r="R854" s="85"/>
      <c r="S854" s="3" t="str">
        <f t="shared" si="604"/>
        <v>1.48</v>
      </c>
      <c r="T854" s="3" t="str">
        <f t="shared" si="605"/>
        <v>-</v>
      </c>
      <c r="U854" s="3">
        <f t="shared" si="606"/>
        <v>94.6</v>
      </c>
      <c r="V854" s="3">
        <f t="shared" si="607"/>
        <v>76.36</v>
      </c>
      <c r="W854" s="3">
        <f t="shared" si="608"/>
        <v>4.8824999999999994</v>
      </c>
      <c r="X854" s="85"/>
      <c r="Y854" s="3" t="str">
        <f t="shared" si="609"/>
        <v>1.48</v>
      </c>
      <c r="Z854" s="3" t="str">
        <f t="shared" si="610"/>
        <v>-</v>
      </c>
      <c r="AA854" s="3">
        <f t="shared" si="611"/>
        <v>94.6</v>
      </c>
      <c r="AB854" s="3">
        <f t="shared" si="612"/>
        <v>76.36</v>
      </c>
      <c r="AC854" s="3">
        <f t="shared" si="613"/>
        <v>4.1849999999999996</v>
      </c>
      <c r="AD854" s="85"/>
      <c r="AE854" s="3" t="str">
        <f t="shared" si="614"/>
        <v>1.48</v>
      </c>
      <c r="AF854" s="3" t="str">
        <f t="shared" si="615"/>
        <v>-</v>
      </c>
      <c r="AG854" s="3">
        <f t="shared" si="616"/>
        <v>94.6</v>
      </c>
      <c r="AH854" s="3">
        <f t="shared" si="617"/>
        <v>76.36</v>
      </c>
      <c r="AI854" s="3">
        <f t="shared" si="618"/>
        <v>3.4874999999999998</v>
      </c>
      <c r="AJ854" s="85"/>
      <c r="AK854" s="3" t="str">
        <f t="shared" si="619"/>
        <v>1.48</v>
      </c>
      <c r="AL854" s="3" t="str">
        <f t="shared" si="620"/>
        <v>-</v>
      </c>
      <c r="AM854" s="3">
        <f t="shared" si="621"/>
        <v>94.6</v>
      </c>
      <c r="AN854" s="3">
        <f t="shared" si="622"/>
        <v>76.36</v>
      </c>
      <c r="AO854" s="3">
        <f t="shared" si="623"/>
        <v>2.79</v>
      </c>
      <c r="AP854" s="85"/>
      <c r="AQ854" s="3" t="str">
        <f t="shared" si="624"/>
        <v>1.48</v>
      </c>
      <c r="AR854" s="3" t="str">
        <f t="shared" si="625"/>
        <v>-</v>
      </c>
      <c r="AS854" s="3">
        <f t="shared" si="626"/>
        <v>94.6</v>
      </c>
      <c r="AT854" s="3">
        <f t="shared" si="627"/>
        <v>76.36</v>
      </c>
      <c r="AU854" s="3">
        <f t="shared" si="628"/>
        <v>2.0924999999999998</v>
      </c>
      <c r="AV854" s="85"/>
      <c r="AW854" s="3" t="str">
        <f t="shared" si="629"/>
        <v>1.48</v>
      </c>
      <c r="AX854" s="3" t="str">
        <f t="shared" si="630"/>
        <v>-</v>
      </c>
      <c r="AY854" s="3">
        <f t="shared" si="631"/>
        <v>94.6</v>
      </c>
      <c r="AZ854" s="3">
        <f t="shared" si="632"/>
        <v>76.36</v>
      </c>
      <c r="BA854" s="3">
        <f t="shared" si="633"/>
        <v>1.395</v>
      </c>
      <c r="BB854" s="85"/>
      <c r="BC854" s="3" t="str">
        <f t="shared" si="634"/>
        <v>1.48</v>
      </c>
      <c r="BD854" s="3" t="str">
        <f t="shared" si="635"/>
        <v>-</v>
      </c>
      <c r="BE854" s="3">
        <f t="shared" si="636"/>
        <v>94.6</v>
      </c>
      <c r="BF854" s="3">
        <f t="shared" si="637"/>
        <v>76.36</v>
      </c>
      <c r="BG854" s="3">
        <f t="shared" si="638"/>
        <v>0.69750000000000001</v>
      </c>
    </row>
    <row r="855" spans="1:59" x14ac:dyDescent="0.3">
      <c r="A855" s="1" t="str">
        <f>'Forward collapse simulation'!B865</f>
        <v>1.48</v>
      </c>
      <c r="B855" s="37" t="str">
        <f>IF('Forward collapse simulation'!C865="","-",'Forward collapse simulation'!C865)</f>
        <v>-</v>
      </c>
      <c r="C855" s="85">
        <f>'Forward collapse simulation'!E865</f>
        <v>129.75</v>
      </c>
      <c r="D855" s="85">
        <f>'Forward collapse simulation'!F865</f>
        <v>77.31</v>
      </c>
      <c r="E855" s="85">
        <f>'Forward collapse simulation'!D865</f>
        <v>6.4050000000000002</v>
      </c>
      <c r="F855" s="85"/>
      <c r="G855" s="3" t="str">
        <f t="shared" si="594"/>
        <v>1.48</v>
      </c>
      <c r="H855" s="3" t="str">
        <f t="shared" si="595"/>
        <v>-</v>
      </c>
      <c r="I855" s="3">
        <f t="shared" si="596"/>
        <v>129.75</v>
      </c>
      <c r="J855" s="3">
        <f t="shared" si="597"/>
        <v>77.31</v>
      </c>
      <c r="K855" s="3">
        <f t="shared" si="598"/>
        <v>5.7645</v>
      </c>
      <c r="L855" s="85"/>
      <c r="M855" s="3" t="str">
        <f t="shared" si="599"/>
        <v>1.48</v>
      </c>
      <c r="N855" s="3" t="str">
        <f t="shared" si="600"/>
        <v>-</v>
      </c>
      <c r="O855" s="3">
        <f t="shared" si="601"/>
        <v>129.75</v>
      </c>
      <c r="P855" s="3">
        <f t="shared" si="602"/>
        <v>77.31</v>
      </c>
      <c r="Q855" s="3">
        <f t="shared" si="603"/>
        <v>5.1240000000000006</v>
      </c>
      <c r="R855" s="85"/>
      <c r="S855" s="3" t="str">
        <f t="shared" si="604"/>
        <v>1.48</v>
      </c>
      <c r="T855" s="3" t="str">
        <f t="shared" si="605"/>
        <v>-</v>
      </c>
      <c r="U855" s="3">
        <f t="shared" si="606"/>
        <v>129.75</v>
      </c>
      <c r="V855" s="3">
        <f t="shared" si="607"/>
        <v>77.31</v>
      </c>
      <c r="W855" s="3">
        <f t="shared" si="608"/>
        <v>4.4835000000000003</v>
      </c>
      <c r="X855" s="85"/>
      <c r="Y855" s="3" t="str">
        <f t="shared" si="609"/>
        <v>1.48</v>
      </c>
      <c r="Z855" s="3" t="str">
        <f t="shared" si="610"/>
        <v>-</v>
      </c>
      <c r="AA855" s="3">
        <f t="shared" si="611"/>
        <v>129.75</v>
      </c>
      <c r="AB855" s="3">
        <f t="shared" si="612"/>
        <v>77.31</v>
      </c>
      <c r="AC855" s="3">
        <f t="shared" si="613"/>
        <v>3.843</v>
      </c>
      <c r="AD855" s="85"/>
      <c r="AE855" s="3" t="str">
        <f t="shared" si="614"/>
        <v>1.48</v>
      </c>
      <c r="AF855" s="3" t="str">
        <f t="shared" si="615"/>
        <v>-</v>
      </c>
      <c r="AG855" s="3">
        <f t="shared" si="616"/>
        <v>129.75</v>
      </c>
      <c r="AH855" s="3">
        <f t="shared" si="617"/>
        <v>77.31</v>
      </c>
      <c r="AI855" s="3">
        <f t="shared" si="618"/>
        <v>3.2025000000000001</v>
      </c>
      <c r="AJ855" s="85"/>
      <c r="AK855" s="3" t="str">
        <f t="shared" si="619"/>
        <v>1.48</v>
      </c>
      <c r="AL855" s="3" t="str">
        <f t="shared" si="620"/>
        <v>-</v>
      </c>
      <c r="AM855" s="3">
        <f t="shared" si="621"/>
        <v>129.75</v>
      </c>
      <c r="AN855" s="3">
        <f t="shared" si="622"/>
        <v>77.31</v>
      </c>
      <c r="AO855" s="3">
        <f t="shared" si="623"/>
        <v>2.5620000000000003</v>
      </c>
      <c r="AP855" s="85"/>
      <c r="AQ855" s="3" t="str">
        <f t="shared" si="624"/>
        <v>1.48</v>
      </c>
      <c r="AR855" s="3" t="str">
        <f t="shared" si="625"/>
        <v>-</v>
      </c>
      <c r="AS855" s="3">
        <f t="shared" si="626"/>
        <v>129.75</v>
      </c>
      <c r="AT855" s="3">
        <f t="shared" si="627"/>
        <v>77.31</v>
      </c>
      <c r="AU855" s="3">
        <f t="shared" si="628"/>
        <v>1.9215</v>
      </c>
      <c r="AV855" s="85"/>
      <c r="AW855" s="3" t="str">
        <f t="shared" si="629"/>
        <v>1.48</v>
      </c>
      <c r="AX855" s="3" t="str">
        <f t="shared" si="630"/>
        <v>-</v>
      </c>
      <c r="AY855" s="3">
        <f t="shared" si="631"/>
        <v>129.75</v>
      </c>
      <c r="AZ855" s="3">
        <f t="shared" si="632"/>
        <v>77.31</v>
      </c>
      <c r="BA855" s="3">
        <f t="shared" si="633"/>
        <v>1.2810000000000001</v>
      </c>
      <c r="BB855" s="85"/>
      <c r="BC855" s="3" t="str">
        <f t="shared" si="634"/>
        <v>1.48</v>
      </c>
      <c r="BD855" s="3" t="str">
        <f t="shared" si="635"/>
        <v>-</v>
      </c>
      <c r="BE855" s="3">
        <f t="shared" si="636"/>
        <v>129.75</v>
      </c>
      <c r="BF855" s="3">
        <f t="shared" si="637"/>
        <v>77.31</v>
      </c>
      <c r="BG855" s="3">
        <f t="shared" si="638"/>
        <v>0.64050000000000007</v>
      </c>
    </row>
    <row r="856" spans="1:59" x14ac:dyDescent="0.3">
      <c r="A856" s="1" t="str">
        <f>'Forward collapse simulation'!B866</f>
        <v>1.48</v>
      </c>
      <c r="B856" s="37" t="str">
        <f>IF('Forward collapse simulation'!C866="","-",'Forward collapse simulation'!C866)</f>
        <v>-</v>
      </c>
      <c r="C856" s="85">
        <f>'Forward collapse simulation'!E866</f>
        <v>134.93</v>
      </c>
      <c r="D856" s="85">
        <f>'Forward collapse simulation'!F866</f>
        <v>73.510000000000005</v>
      </c>
      <c r="E856" s="85">
        <f>'Forward collapse simulation'!D866</f>
        <v>3.9809999999999999</v>
      </c>
      <c r="F856" s="85"/>
      <c r="G856" s="3" t="str">
        <f t="shared" si="594"/>
        <v>1.48</v>
      </c>
      <c r="H856" s="3" t="str">
        <f t="shared" si="595"/>
        <v>-</v>
      </c>
      <c r="I856" s="3">
        <f t="shared" si="596"/>
        <v>134.93</v>
      </c>
      <c r="J856" s="3">
        <f t="shared" si="597"/>
        <v>73.510000000000005</v>
      </c>
      <c r="K856" s="3">
        <f t="shared" si="598"/>
        <v>3.5829</v>
      </c>
      <c r="L856" s="85"/>
      <c r="M856" s="3" t="str">
        <f t="shared" si="599"/>
        <v>1.48</v>
      </c>
      <c r="N856" s="3" t="str">
        <f t="shared" si="600"/>
        <v>-</v>
      </c>
      <c r="O856" s="3">
        <f t="shared" si="601"/>
        <v>134.93</v>
      </c>
      <c r="P856" s="3">
        <f t="shared" si="602"/>
        <v>73.510000000000005</v>
      </c>
      <c r="Q856" s="3">
        <f t="shared" si="603"/>
        <v>3.1848000000000001</v>
      </c>
      <c r="R856" s="85"/>
      <c r="S856" s="3" t="str">
        <f t="shared" si="604"/>
        <v>1.48</v>
      </c>
      <c r="T856" s="3" t="str">
        <f t="shared" si="605"/>
        <v>-</v>
      </c>
      <c r="U856" s="3">
        <f t="shared" si="606"/>
        <v>134.93</v>
      </c>
      <c r="V856" s="3">
        <f t="shared" si="607"/>
        <v>73.510000000000005</v>
      </c>
      <c r="W856" s="3">
        <f t="shared" si="608"/>
        <v>2.7866999999999997</v>
      </c>
      <c r="X856" s="85"/>
      <c r="Y856" s="3" t="str">
        <f t="shared" si="609"/>
        <v>1.48</v>
      </c>
      <c r="Z856" s="3" t="str">
        <f t="shared" si="610"/>
        <v>-</v>
      </c>
      <c r="AA856" s="3">
        <f t="shared" si="611"/>
        <v>134.93</v>
      </c>
      <c r="AB856" s="3">
        <f t="shared" si="612"/>
        <v>73.510000000000005</v>
      </c>
      <c r="AC856" s="3">
        <f t="shared" si="613"/>
        <v>2.3885999999999998</v>
      </c>
      <c r="AD856" s="85"/>
      <c r="AE856" s="3" t="str">
        <f t="shared" si="614"/>
        <v>1.48</v>
      </c>
      <c r="AF856" s="3" t="str">
        <f t="shared" si="615"/>
        <v>-</v>
      </c>
      <c r="AG856" s="3">
        <f t="shared" si="616"/>
        <v>134.93</v>
      </c>
      <c r="AH856" s="3">
        <f t="shared" si="617"/>
        <v>73.510000000000005</v>
      </c>
      <c r="AI856" s="3">
        <f t="shared" si="618"/>
        <v>1.9904999999999999</v>
      </c>
      <c r="AJ856" s="85"/>
      <c r="AK856" s="3" t="str">
        <f t="shared" si="619"/>
        <v>1.48</v>
      </c>
      <c r="AL856" s="3" t="str">
        <f t="shared" si="620"/>
        <v>-</v>
      </c>
      <c r="AM856" s="3">
        <f t="shared" si="621"/>
        <v>134.93</v>
      </c>
      <c r="AN856" s="3">
        <f t="shared" si="622"/>
        <v>73.510000000000005</v>
      </c>
      <c r="AO856" s="3">
        <f t="shared" si="623"/>
        <v>1.5924</v>
      </c>
      <c r="AP856" s="85"/>
      <c r="AQ856" s="3" t="str">
        <f t="shared" si="624"/>
        <v>1.48</v>
      </c>
      <c r="AR856" s="3" t="str">
        <f t="shared" si="625"/>
        <v>-</v>
      </c>
      <c r="AS856" s="3">
        <f t="shared" si="626"/>
        <v>134.93</v>
      </c>
      <c r="AT856" s="3">
        <f t="shared" si="627"/>
        <v>73.510000000000005</v>
      </c>
      <c r="AU856" s="3">
        <f t="shared" si="628"/>
        <v>1.1942999999999999</v>
      </c>
      <c r="AV856" s="85"/>
      <c r="AW856" s="3" t="str">
        <f t="shared" si="629"/>
        <v>1.48</v>
      </c>
      <c r="AX856" s="3" t="str">
        <f t="shared" si="630"/>
        <v>-</v>
      </c>
      <c r="AY856" s="3">
        <f t="shared" si="631"/>
        <v>134.93</v>
      </c>
      <c r="AZ856" s="3">
        <f t="shared" si="632"/>
        <v>73.510000000000005</v>
      </c>
      <c r="BA856" s="3">
        <f t="shared" si="633"/>
        <v>0.79620000000000002</v>
      </c>
      <c r="BB856" s="85"/>
      <c r="BC856" s="3" t="str">
        <f t="shared" si="634"/>
        <v>1.48</v>
      </c>
      <c r="BD856" s="3" t="str">
        <f t="shared" si="635"/>
        <v>-</v>
      </c>
      <c r="BE856" s="3">
        <f t="shared" si="636"/>
        <v>134.93</v>
      </c>
      <c r="BF856" s="3">
        <f t="shared" si="637"/>
        <v>73.510000000000005</v>
      </c>
      <c r="BG856" s="3">
        <f t="shared" si="638"/>
        <v>0.39810000000000001</v>
      </c>
    </row>
    <row r="857" spans="1:59" x14ac:dyDescent="0.3">
      <c r="A857" s="1" t="str">
        <f>'Forward collapse simulation'!B867</f>
        <v>1.48</v>
      </c>
      <c r="B857" s="37" t="str">
        <f>IF('Forward collapse simulation'!C867="","-",'Forward collapse simulation'!C867)</f>
        <v>-</v>
      </c>
      <c r="C857" s="85">
        <f>'Forward collapse simulation'!E867</f>
        <v>137.9</v>
      </c>
      <c r="D857" s="85">
        <f>'Forward collapse simulation'!F867</f>
        <v>71.23</v>
      </c>
      <c r="E857" s="85">
        <f>'Forward collapse simulation'!D867</f>
        <v>2.6520000000000001</v>
      </c>
      <c r="F857" s="85"/>
      <c r="G857" s="3" t="str">
        <f t="shared" si="594"/>
        <v>1.48</v>
      </c>
      <c r="H857" s="3" t="str">
        <f t="shared" si="595"/>
        <v>-</v>
      </c>
      <c r="I857" s="3">
        <f t="shared" si="596"/>
        <v>137.9</v>
      </c>
      <c r="J857" s="3">
        <f t="shared" si="597"/>
        <v>71.23</v>
      </c>
      <c r="K857" s="3">
        <f t="shared" si="598"/>
        <v>2.3868</v>
      </c>
      <c r="L857" s="85"/>
      <c r="M857" s="3" t="str">
        <f t="shared" si="599"/>
        <v>1.48</v>
      </c>
      <c r="N857" s="3" t="str">
        <f t="shared" si="600"/>
        <v>-</v>
      </c>
      <c r="O857" s="3">
        <f t="shared" si="601"/>
        <v>137.9</v>
      </c>
      <c r="P857" s="3">
        <f t="shared" si="602"/>
        <v>71.23</v>
      </c>
      <c r="Q857" s="3">
        <f t="shared" si="603"/>
        <v>2.1216000000000004</v>
      </c>
      <c r="R857" s="85"/>
      <c r="S857" s="3" t="str">
        <f t="shared" si="604"/>
        <v>1.48</v>
      </c>
      <c r="T857" s="3" t="str">
        <f t="shared" si="605"/>
        <v>-</v>
      </c>
      <c r="U857" s="3">
        <f t="shared" si="606"/>
        <v>137.9</v>
      </c>
      <c r="V857" s="3">
        <f t="shared" si="607"/>
        <v>71.23</v>
      </c>
      <c r="W857" s="3">
        <f t="shared" si="608"/>
        <v>1.8564000000000001</v>
      </c>
      <c r="X857" s="85"/>
      <c r="Y857" s="3" t="str">
        <f t="shared" si="609"/>
        <v>1.48</v>
      </c>
      <c r="Z857" s="3" t="str">
        <f t="shared" si="610"/>
        <v>-</v>
      </c>
      <c r="AA857" s="3">
        <f t="shared" si="611"/>
        <v>137.9</v>
      </c>
      <c r="AB857" s="3">
        <f t="shared" si="612"/>
        <v>71.23</v>
      </c>
      <c r="AC857" s="3">
        <f t="shared" si="613"/>
        <v>1.5911999999999999</v>
      </c>
      <c r="AD857" s="85"/>
      <c r="AE857" s="3" t="str">
        <f t="shared" si="614"/>
        <v>1.48</v>
      </c>
      <c r="AF857" s="3" t="str">
        <f t="shared" si="615"/>
        <v>-</v>
      </c>
      <c r="AG857" s="3">
        <f t="shared" si="616"/>
        <v>137.9</v>
      </c>
      <c r="AH857" s="3">
        <f t="shared" si="617"/>
        <v>71.23</v>
      </c>
      <c r="AI857" s="3">
        <f t="shared" si="618"/>
        <v>1.3260000000000001</v>
      </c>
      <c r="AJ857" s="85"/>
      <c r="AK857" s="3" t="str">
        <f t="shared" si="619"/>
        <v>1.48</v>
      </c>
      <c r="AL857" s="3" t="str">
        <f t="shared" si="620"/>
        <v>-</v>
      </c>
      <c r="AM857" s="3">
        <f t="shared" si="621"/>
        <v>137.9</v>
      </c>
      <c r="AN857" s="3">
        <f t="shared" si="622"/>
        <v>71.23</v>
      </c>
      <c r="AO857" s="3">
        <f t="shared" si="623"/>
        <v>1.0608000000000002</v>
      </c>
      <c r="AP857" s="85"/>
      <c r="AQ857" s="3" t="str">
        <f t="shared" si="624"/>
        <v>1.48</v>
      </c>
      <c r="AR857" s="3" t="str">
        <f t="shared" si="625"/>
        <v>-</v>
      </c>
      <c r="AS857" s="3">
        <f t="shared" si="626"/>
        <v>137.9</v>
      </c>
      <c r="AT857" s="3">
        <f t="shared" si="627"/>
        <v>71.23</v>
      </c>
      <c r="AU857" s="3">
        <f t="shared" si="628"/>
        <v>0.79559999999999997</v>
      </c>
      <c r="AV857" s="85"/>
      <c r="AW857" s="3" t="str">
        <f t="shared" si="629"/>
        <v>1.48</v>
      </c>
      <c r="AX857" s="3" t="str">
        <f t="shared" si="630"/>
        <v>-</v>
      </c>
      <c r="AY857" s="3">
        <f t="shared" si="631"/>
        <v>137.9</v>
      </c>
      <c r="AZ857" s="3">
        <f t="shared" si="632"/>
        <v>71.23</v>
      </c>
      <c r="BA857" s="3">
        <f t="shared" si="633"/>
        <v>0.53040000000000009</v>
      </c>
      <c r="BB857" s="85"/>
      <c r="BC857" s="3" t="str">
        <f t="shared" si="634"/>
        <v>1.48</v>
      </c>
      <c r="BD857" s="3" t="str">
        <f t="shared" si="635"/>
        <v>-</v>
      </c>
      <c r="BE857" s="3">
        <f t="shared" si="636"/>
        <v>137.9</v>
      </c>
      <c r="BF857" s="3">
        <f t="shared" si="637"/>
        <v>71.23</v>
      </c>
      <c r="BG857" s="3">
        <f t="shared" si="638"/>
        <v>0.26520000000000005</v>
      </c>
    </row>
    <row r="858" spans="1:59" x14ac:dyDescent="0.3">
      <c r="A858" s="1" t="str">
        <f>'Forward collapse simulation'!B868</f>
        <v>1.48</v>
      </c>
      <c r="B858" s="37" t="str">
        <f>IF('Forward collapse simulation'!C868="","-",'Forward collapse simulation'!C868)</f>
        <v>-</v>
      </c>
      <c r="C858" s="85">
        <f>'Forward collapse simulation'!E868</f>
        <v>143.19</v>
      </c>
      <c r="D858" s="85">
        <f>'Forward collapse simulation'!F868</f>
        <v>58.94</v>
      </c>
      <c r="E858" s="85">
        <f>'Forward collapse simulation'!D868</f>
        <v>1.7989999999999999</v>
      </c>
      <c r="F858" s="85"/>
      <c r="G858" s="3" t="str">
        <f t="shared" si="594"/>
        <v>1.48</v>
      </c>
      <c r="H858" s="3" t="str">
        <f t="shared" si="595"/>
        <v>-</v>
      </c>
      <c r="I858" s="3">
        <f t="shared" si="596"/>
        <v>143.19</v>
      </c>
      <c r="J858" s="3">
        <f t="shared" si="597"/>
        <v>58.94</v>
      </c>
      <c r="K858" s="3">
        <f t="shared" si="598"/>
        <v>1.6191</v>
      </c>
      <c r="L858" s="85"/>
      <c r="M858" s="3" t="str">
        <f t="shared" si="599"/>
        <v>1.48</v>
      </c>
      <c r="N858" s="3" t="str">
        <f t="shared" si="600"/>
        <v>-</v>
      </c>
      <c r="O858" s="3">
        <f t="shared" si="601"/>
        <v>143.19</v>
      </c>
      <c r="P858" s="3">
        <f t="shared" si="602"/>
        <v>58.94</v>
      </c>
      <c r="Q858" s="3">
        <f t="shared" si="603"/>
        <v>1.4392</v>
      </c>
      <c r="R858" s="85"/>
      <c r="S858" s="3" t="str">
        <f t="shared" si="604"/>
        <v>1.48</v>
      </c>
      <c r="T858" s="3" t="str">
        <f t="shared" si="605"/>
        <v>-</v>
      </c>
      <c r="U858" s="3">
        <f t="shared" si="606"/>
        <v>143.19</v>
      </c>
      <c r="V858" s="3">
        <f t="shared" si="607"/>
        <v>58.94</v>
      </c>
      <c r="W858" s="3">
        <f t="shared" si="608"/>
        <v>1.2592999999999999</v>
      </c>
      <c r="X858" s="85"/>
      <c r="Y858" s="3" t="str">
        <f t="shared" si="609"/>
        <v>1.48</v>
      </c>
      <c r="Z858" s="3" t="str">
        <f t="shared" si="610"/>
        <v>-</v>
      </c>
      <c r="AA858" s="3">
        <f t="shared" si="611"/>
        <v>143.19</v>
      </c>
      <c r="AB858" s="3">
        <f t="shared" si="612"/>
        <v>58.94</v>
      </c>
      <c r="AC858" s="3">
        <f t="shared" si="613"/>
        <v>1.0793999999999999</v>
      </c>
      <c r="AD858" s="85"/>
      <c r="AE858" s="3" t="str">
        <f t="shared" si="614"/>
        <v>1.48</v>
      </c>
      <c r="AF858" s="3" t="str">
        <f t="shared" si="615"/>
        <v>-</v>
      </c>
      <c r="AG858" s="3">
        <f t="shared" si="616"/>
        <v>143.19</v>
      </c>
      <c r="AH858" s="3">
        <f t="shared" si="617"/>
        <v>58.94</v>
      </c>
      <c r="AI858" s="3">
        <f t="shared" si="618"/>
        <v>0.89949999999999997</v>
      </c>
      <c r="AJ858" s="85"/>
      <c r="AK858" s="3" t="str">
        <f t="shared" si="619"/>
        <v>1.48</v>
      </c>
      <c r="AL858" s="3" t="str">
        <f t="shared" si="620"/>
        <v>-</v>
      </c>
      <c r="AM858" s="3">
        <f t="shared" si="621"/>
        <v>143.19</v>
      </c>
      <c r="AN858" s="3">
        <f t="shared" si="622"/>
        <v>58.94</v>
      </c>
      <c r="AO858" s="3">
        <f t="shared" si="623"/>
        <v>0.71960000000000002</v>
      </c>
      <c r="AP858" s="85"/>
      <c r="AQ858" s="3" t="str">
        <f t="shared" si="624"/>
        <v>1.48</v>
      </c>
      <c r="AR858" s="3" t="str">
        <f t="shared" si="625"/>
        <v>-</v>
      </c>
      <c r="AS858" s="3">
        <f t="shared" si="626"/>
        <v>143.19</v>
      </c>
      <c r="AT858" s="3">
        <f t="shared" si="627"/>
        <v>58.94</v>
      </c>
      <c r="AU858" s="3">
        <f t="shared" si="628"/>
        <v>0.53969999999999996</v>
      </c>
      <c r="AV858" s="85"/>
      <c r="AW858" s="3" t="str">
        <f t="shared" si="629"/>
        <v>1.48</v>
      </c>
      <c r="AX858" s="3" t="str">
        <f t="shared" si="630"/>
        <v>-</v>
      </c>
      <c r="AY858" s="3">
        <f t="shared" si="631"/>
        <v>143.19</v>
      </c>
      <c r="AZ858" s="3">
        <f t="shared" si="632"/>
        <v>58.94</v>
      </c>
      <c r="BA858" s="3">
        <f t="shared" si="633"/>
        <v>0.35980000000000001</v>
      </c>
      <c r="BB858" s="85"/>
      <c r="BC858" s="3" t="str">
        <f t="shared" si="634"/>
        <v>1.48</v>
      </c>
      <c r="BD858" s="3" t="str">
        <f t="shared" si="635"/>
        <v>-</v>
      </c>
      <c r="BE858" s="3">
        <f t="shared" si="636"/>
        <v>143.19</v>
      </c>
      <c r="BF858" s="3">
        <f t="shared" si="637"/>
        <v>58.94</v>
      </c>
      <c r="BG858" s="3">
        <f t="shared" si="638"/>
        <v>0.1799</v>
      </c>
    </row>
    <row r="859" spans="1:59" x14ac:dyDescent="0.3">
      <c r="A859" s="1" t="str">
        <f>'Forward collapse simulation'!B869</f>
        <v>1.48</v>
      </c>
      <c r="B859" s="37" t="str">
        <f>IF('Forward collapse simulation'!C869="","-",'Forward collapse simulation'!C869)</f>
        <v>-</v>
      </c>
      <c r="C859" s="85">
        <f>'Forward collapse simulation'!E869</f>
        <v>154.38</v>
      </c>
      <c r="D859" s="85">
        <f>'Forward collapse simulation'!F869</f>
        <v>27.59</v>
      </c>
      <c r="E859" s="85">
        <f>'Forward collapse simulation'!D869</f>
        <v>1.0389999999999999</v>
      </c>
      <c r="F859" s="85"/>
      <c r="G859" s="3" t="str">
        <f t="shared" si="594"/>
        <v>1.48</v>
      </c>
      <c r="H859" s="3" t="str">
        <f t="shared" si="595"/>
        <v>-</v>
      </c>
      <c r="I859" s="3">
        <f t="shared" si="596"/>
        <v>154.38</v>
      </c>
      <c r="J859" s="3">
        <f t="shared" si="597"/>
        <v>27.59</v>
      </c>
      <c r="K859" s="3">
        <f t="shared" si="598"/>
        <v>0.93509999999999993</v>
      </c>
      <c r="L859" s="85"/>
      <c r="M859" s="3" t="str">
        <f t="shared" si="599"/>
        <v>1.48</v>
      </c>
      <c r="N859" s="3" t="str">
        <f t="shared" si="600"/>
        <v>-</v>
      </c>
      <c r="O859" s="3">
        <f t="shared" si="601"/>
        <v>154.38</v>
      </c>
      <c r="P859" s="3">
        <f t="shared" si="602"/>
        <v>27.59</v>
      </c>
      <c r="Q859" s="3">
        <f t="shared" si="603"/>
        <v>0.83119999999999994</v>
      </c>
      <c r="R859" s="85"/>
      <c r="S859" s="3" t="str">
        <f t="shared" si="604"/>
        <v>1.48</v>
      </c>
      <c r="T859" s="3" t="str">
        <f t="shared" si="605"/>
        <v>-</v>
      </c>
      <c r="U859" s="3">
        <f t="shared" si="606"/>
        <v>154.38</v>
      </c>
      <c r="V859" s="3">
        <f t="shared" si="607"/>
        <v>27.59</v>
      </c>
      <c r="W859" s="3">
        <f t="shared" si="608"/>
        <v>0.72729999999999995</v>
      </c>
      <c r="X859" s="85"/>
      <c r="Y859" s="3" t="str">
        <f t="shared" si="609"/>
        <v>1.48</v>
      </c>
      <c r="Z859" s="3" t="str">
        <f t="shared" si="610"/>
        <v>-</v>
      </c>
      <c r="AA859" s="3">
        <f t="shared" si="611"/>
        <v>154.38</v>
      </c>
      <c r="AB859" s="3">
        <f t="shared" si="612"/>
        <v>27.59</v>
      </c>
      <c r="AC859" s="3">
        <f t="shared" si="613"/>
        <v>0.62339999999999995</v>
      </c>
      <c r="AD859" s="85"/>
      <c r="AE859" s="3" t="str">
        <f t="shared" si="614"/>
        <v>1.48</v>
      </c>
      <c r="AF859" s="3" t="str">
        <f t="shared" si="615"/>
        <v>-</v>
      </c>
      <c r="AG859" s="3">
        <f t="shared" si="616"/>
        <v>154.38</v>
      </c>
      <c r="AH859" s="3">
        <f t="shared" si="617"/>
        <v>27.59</v>
      </c>
      <c r="AI859" s="3">
        <f t="shared" si="618"/>
        <v>0.51949999999999996</v>
      </c>
      <c r="AJ859" s="85"/>
      <c r="AK859" s="3" t="str">
        <f t="shared" si="619"/>
        <v>1.48</v>
      </c>
      <c r="AL859" s="3" t="str">
        <f t="shared" si="620"/>
        <v>-</v>
      </c>
      <c r="AM859" s="3">
        <f t="shared" si="621"/>
        <v>154.38</v>
      </c>
      <c r="AN859" s="3">
        <f t="shared" si="622"/>
        <v>27.59</v>
      </c>
      <c r="AO859" s="3">
        <f t="shared" si="623"/>
        <v>0.41559999999999997</v>
      </c>
      <c r="AP859" s="85"/>
      <c r="AQ859" s="3" t="str">
        <f t="shared" si="624"/>
        <v>1.48</v>
      </c>
      <c r="AR859" s="3" t="str">
        <f t="shared" si="625"/>
        <v>-</v>
      </c>
      <c r="AS859" s="3">
        <f t="shared" si="626"/>
        <v>154.38</v>
      </c>
      <c r="AT859" s="3">
        <f t="shared" si="627"/>
        <v>27.59</v>
      </c>
      <c r="AU859" s="3">
        <f t="shared" si="628"/>
        <v>0.31169999999999998</v>
      </c>
      <c r="AV859" s="85"/>
      <c r="AW859" s="3" t="str">
        <f t="shared" si="629"/>
        <v>1.48</v>
      </c>
      <c r="AX859" s="3" t="str">
        <f t="shared" si="630"/>
        <v>-</v>
      </c>
      <c r="AY859" s="3">
        <f t="shared" si="631"/>
        <v>154.38</v>
      </c>
      <c r="AZ859" s="3">
        <f t="shared" si="632"/>
        <v>27.59</v>
      </c>
      <c r="BA859" s="3">
        <f t="shared" si="633"/>
        <v>0.20779999999999998</v>
      </c>
      <c r="BB859" s="85"/>
      <c r="BC859" s="3" t="str">
        <f t="shared" si="634"/>
        <v>1.48</v>
      </c>
      <c r="BD859" s="3" t="str">
        <f t="shared" si="635"/>
        <v>-</v>
      </c>
      <c r="BE859" s="3">
        <f t="shared" si="636"/>
        <v>154.38</v>
      </c>
      <c r="BF859" s="3">
        <f t="shared" si="637"/>
        <v>27.59</v>
      </c>
      <c r="BG859" s="3">
        <f t="shared" si="638"/>
        <v>0.10389999999999999</v>
      </c>
    </row>
    <row r="860" spans="1:59" x14ac:dyDescent="0.3">
      <c r="A860" s="1" t="str">
        <f>'Forward collapse simulation'!B870</f>
        <v>1.48</v>
      </c>
      <c r="B860" s="37" t="str">
        <f>IF('Forward collapse simulation'!C870="","-",'Forward collapse simulation'!C870)</f>
        <v>-</v>
      </c>
      <c r="C860" s="85">
        <f>'Forward collapse simulation'!E870</f>
        <v>150.52000000000001</v>
      </c>
      <c r="D860" s="85">
        <f>'Forward collapse simulation'!F870</f>
        <v>-48.15</v>
      </c>
      <c r="E860" s="85">
        <f>'Forward collapse simulation'!D870</f>
        <v>1.4379999999999999</v>
      </c>
      <c r="F860" s="85"/>
      <c r="G860" s="3" t="str">
        <f t="shared" si="594"/>
        <v>1.48</v>
      </c>
      <c r="H860" s="3" t="str">
        <f t="shared" si="595"/>
        <v>-</v>
      </c>
      <c r="I860" s="3">
        <f t="shared" si="596"/>
        <v>150.52000000000001</v>
      </c>
      <c r="J860" s="3">
        <f t="shared" si="597"/>
        <v>-48.15</v>
      </c>
      <c r="K860" s="3">
        <f t="shared" si="598"/>
        <v>1.2942</v>
      </c>
      <c r="L860" s="85"/>
      <c r="M860" s="3" t="str">
        <f t="shared" si="599"/>
        <v>1.48</v>
      </c>
      <c r="N860" s="3" t="str">
        <f t="shared" si="600"/>
        <v>-</v>
      </c>
      <c r="O860" s="3">
        <f t="shared" si="601"/>
        <v>150.52000000000001</v>
      </c>
      <c r="P860" s="3">
        <f t="shared" si="602"/>
        <v>-48.15</v>
      </c>
      <c r="Q860" s="3">
        <f t="shared" si="603"/>
        <v>1.1504000000000001</v>
      </c>
      <c r="R860" s="85"/>
      <c r="S860" s="3" t="str">
        <f t="shared" si="604"/>
        <v>1.48</v>
      </c>
      <c r="T860" s="3" t="str">
        <f t="shared" si="605"/>
        <v>-</v>
      </c>
      <c r="U860" s="3">
        <f t="shared" si="606"/>
        <v>150.52000000000001</v>
      </c>
      <c r="V860" s="3">
        <f t="shared" si="607"/>
        <v>-48.15</v>
      </c>
      <c r="W860" s="3">
        <f t="shared" si="608"/>
        <v>1.0065999999999999</v>
      </c>
      <c r="X860" s="85"/>
      <c r="Y860" s="3" t="str">
        <f t="shared" si="609"/>
        <v>1.48</v>
      </c>
      <c r="Z860" s="3" t="str">
        <f t="shared" si="610"/>
        <v>-</v>
      </c>
      <c r="AA860" s="3">
        <f t="shared" si="611"/>
        <v>150.52000000000001</v>
      </c>
      <c r="AB860" s="3">
        <f t="shared" si="612"/>
        <v>-48.15</v>
      </c>
      <c r="AC860" s="3">
        <f t="shared" si="613"/>
        <v>0.8627999999999999</v>
      </c>
      <c r="AD860" s="85"/>
      <c r="AE860" s="3" t="str">
        <f t="shared" si="614"/>
        <v>1.48</v>
      </c>
      <c r="AF860" s="3" t="str">
        <f t="shared" si="615"/>
        <v>-</v>
      </c>
      <c r="AG860" s="3">
        <f t="shared" si="616"/>
        <v>150.52000000000001</v>
      </c>
      <c r="AH860" s="3">
        <f t="shared" si="617"/>
        <v>-48.15</v>
      </c>
      <c r="AI860" s="3">
        <f t="shared" si="618"/>
        <v>0.71899999999999997</v>
      </c>
      <c r="AJ860" s="85"/>
      <c r="AK860" s="3" t="str">
        <f t="shared" si="619"/>
        <v>1.48</v>
      </c>
      <c r="AL860" s="3" t="str">
        <f t="shared" si="620"/>
        <v>-</v>
      </c>
      <c r="AM860" s="3">
        <f t="shared" si="621"/>
        <v>150.52000000000001</v>
      </c>
      <c r="AN860" s="3">
        <f t="shared" si="622"/>
        <v>-48.15</v>
      </c>
      <c r="AO860" s="3">
        <f t="shared" si="623"/>
        <v>0.57520000000000004</v>
      </c>
      <c r="AP860" s="85"/>
      <c r="AQ860" s="3" t="str">
        <f t="shared" si="624"/>
        <v>1.48</v>
      </c>
      <c r="AR860" s="3" t="str">
        <f t="shared" si="625"/>
        <v>-</v>
      </c>
      <c r="AS860" s="3">
        <f t="shared" si="626"/>
        <v>150.52000000000001</v>
      </c>
      <c r="AT860" s="3">
        <f t="shared" si="627"/>
        <v>-48.15</v>
      </c>
      <c r="AU860" s="3">
        <f t="shared" si="628"/>
        <v>0.43139999999999995</v>
      </c>
      <c r="AV860" s="85"/>
      <c r="AW860" s="3" t="str">
        <f t="shared" si="629"/>
        <v>1.48</v>
      </c>
      <c r="AX860" s="3" t="str">
        <f t="shared" si="630"/>
        <v>-</v>
      </c>
      <c r="AY860" s="3">
        <f t="shared" si="631"/>
        <v>150.52000000000001</v>
      </c>
      <c r="AZ860" s="3">
        <f t="shared" si="632"/>
        <v>-48.15</v>
      </c>
      <c r="BA860" s="3">
        <f t="shared" si="633"/>
        <v>0.28760000000000002</v>
      </c>
      <c r="BB860" s="85"/>
      <c r="BC860" s="3" t="str">
        <f t="shared" si="634"/>
        <v>1.48</v>
      </c>
      <c r="BD860" s="3" t="str">
        <f t="shared" si="635"/>
        <v>-</v>
      </c>
      <c r="BE860" s="3">
        <f t="shared" si="636"/>
        <v>150.52000000000001</v>
      </c>
      <c r="BF860" s="3">
        <f t="shared" si="637"/>
        <v>-48.15</v>
      </c>
      <c r="BG860" s="3">
        <f t="shared" si="638"/>
        <v>0.14380000000000001</v>
      </c>
    </row>
    <row r="861" spans="1:59" x14ac:dyDescent="0.3">
      <c r="A861" s="1" t="str">
        <f>'Forward collapse simulation'!B871</f>
        <v>1.48</v>
      </c>
      <c r="B861" s="37" t="str">
        <f>IF('Forward collapse simulation'!C871="","-",'Forward collapse simulation'!C871)</f>
        <v>-</v>
      </c>
      <c r="C861" s="85">
        <f>'Forward collapse simulation'!E871</f>
        <v>131.4</v>
      </c>
      <c r="D861" s="85">
        <f>'Forward collapse simulation'!F871</f>
        <v>-72.849999999999994</v>
      </c>
      <c r="E861" s="85">
        <f>'Forward collapse simulation'!D871</f>
        <v>1.1850000000000001</v>
      </c>
      <c r="F861" s="85"/>
      <c r="G861" s="3" t="str">
        <f t="shared" si="594"/>
        <v>1.48</v>
      </c>
      <c r="H861" s="3" t="str">
        <f t="shared" si="595"/>
        <v>-</v>
      </c>
      <c r="I861" s="3">
        <f t="shared" si="596"/>
        <v>131.4</v>
      </c>
      <c r="J861" s="3">
        <f t="shared" si="597"/>
        <v>-72.849999999999994</v>
      </c>
      <c r="K861" s="3">
        <f t="shared" si="598"/>
        <v>1.0665</v>
      </c>
      <c r="L861" s="85"/>
      <c r="M861" s="3" t="str">
        <f t="shared" si="599"/>
        <v>1.48</v>
      </c>
      <c r="N861" s="3" t="str">
        <f t="shared" si="600"/>
        <v>-</v>
      </c>
      <c r="O861" s="3">
        <f t="shared" si="601"/>
        <v>131.4</v>
      </c>
      <c r="P861" s="3">
        <f t="shared" si="602"/>
        <v>-72.849999999999994</v>
      </c>
      <c r="Q861" s="3">
        <f t="shared" si="603"/>
        <v>0.94800000000000006</v>
      </c>
      <c r="R861" s="85"/>
      <c r="S861" s="3" t="str">
        <f t="shared" si="604"/>
        <v>1.48</v>
      </c>
      <c r="T861" s="3" t="str">
        <f t="shared" si="605"/>
        <v>-</v>
      </c>
      <c r="U861" s="3">
        <f t="shared" si="606"/>
        <v>131.4</v>
      </c>
      <c r="V861" s="3">
        <f t="shared" si="607"/>
        <v>-72.849999999999994</v>
      </c>
      <c r="W861" s="3">
        <f t="shared" si="608"/>
        <v>0.82950000000000002</v>
      </c>
      <c r="X861" s="85"/>
      <c r="Y861" s="3" t="str">
        <f t="shared" si="609"/>
        <v>1.48</v>
      </c>
      <c r="Z861" s="3" t="str">
        <f t="shared" si="610"/>
        <v>-</v>
      </c>
      <c r="AA861" s="3">
        <f t="shared" si="611"/>
        <v>131.4</v>
      </c>
      <c r="AB861" s="3">
        <f t="shared" si="612"/>
        <v>-72.849999999999994</v>
      </c>
      <c r="AC861" s="3">
        <f t="shared" si="613"/>
        <v>0.71099999999999997</v>
      </c>
      <c r="AD861" s="85"/>
      <c r="AE861" s="3" t="str">
        <f t="shared" si="614"/>
        <v>1.48</v>
      </c>
      <c r="AF861" s="3" t="str">
        <f t="shared" si="615"/>
        <v>-</v>
      </c>
      <c r="AG861" s="3">
        <f t="shared" si="616"/>
        <v>131.4</v>
      </c>
      <c r="AH861" s="3">
        <f t="shared" si="617"/>
        <v>-72.849999999999994</v>
      </c>
      <c r="AI861" s="3">
        <f t="shared" si="618"/>
        <v>0.59250000000000003</v>
      </c>
      <c r="AJ861" s="85"/>
      <c r="AK861" s="3" t="str">
        <f t="shared" si="619"/>
        <v>1.48</v>
      </c>
      <c r="AL861" s="3" t="str">
        <f t="shared" si="620"/>
        <v>-</v>
      </c>
      <c r="AM861" s="3">
        <f t="shared" si="621"/>
        <v>131.4</v>
      </c>
      <c r="AN861" s="3">
        <f t="shared" si="622"/>
        <v>-72.849999999999994</v>
      </c>
      <c r="AO861" s="3">
        <f t="shared" si="623"/>
        <v>0.47400000000000003</v>
      </c>
      <c r="AP861" s="85"/>
      <c r="AQ861" s="3" t="str">
        <f t="shared" si="624"/>
        <v>1.48</v>
      </c>
      <c r="AR861" s="3" t="str">
        <f t="shared" si="625"/>
        <v>-</v>
      </c>
      <c r="AS861" s="3">
        <f t="shared" si="626"/>
        <v>131.4</v>
      </c>
      <c r="AT861" s="3">
        <f t="shared" si="627"/>
        <v>-72.849999999999994</v>
      </c>
      <c r="AU861" s="3">
        <f t="shared" si="628"/>
        <v>0.35549999999999998</v>
      </c>
      <c r="AV861" s="85"/>
      <c r="AW861" s="3" t="str">
        <f t="shared" si="629"/>
        <v>1.48</v>
      </c>
      <c r="AX861" s="3" t="str">
        <f t="shared" si="630"/>
        <v>-</v>
      </c>
      <c r="AY861" s="3">
        <f t="shared" si="631"/>
        <v>131.4</v>
      </c>
      <c r="AZ861" s="3">
        <f t="shared" si="632"/>
        <v>-72.849999999999994</v>
      </c>
      <c r="BA861" s="3">
        <f t="shared" si="633"/>
        <v>0.23700000000000002</v>
      </c>
      <c r="BB861" s="85"/>
      <c r="BC861" s="3" t="str">
        <f t="shared" si="634"/>
        <v>1.48</v>
      </c>
      <c r="BD861" s="3" t="str">
        <f t="shared" si="635"/>
        <v>-</v>
      </c>
      <c r="BE861" s="3">
        <f t="shared" si="636"/>
        <v>131.4</v>
      </c>
      <c r="BF861" s="3">
        <f t="shared" si="637"/>
        <v>-72.849999999999994</v>
      </c>
      <c r="BG861" s="3">
        <f t="shared" si="638"/>
        <v>0.11850000000000001</v>
      </c>
    </row>
    <row r="862" spans="1:59" x14ac:dyDescent="0.3">
      <c r="A862" s="1" t="str">
        <f>'Forward collapse simulation'!B872</f>
        <v>1.48</v>
      </c>
      <c r="B862" s="37" t="str">
        <f>IF('Forward collapse simulation'!C872="","-",'Forward collapse simulation'!C872)</f>
        <v>1.49</v>
      </c>
      <c r="C862" s="85">
        <f>'Forward collapse simulation'!E872</f>
        <v>72.400000000000006</v>
      </c>
      <c r="D862" s="85">
        <f>'Forward collapse simulation'!F872</f>
        <v>-0.36</v>
      </c>
      <c r="E862" s="85">
        <f>'Forward collapse simulation'!D872</f>
        <v>10.852</v>
      </c>
      <c r="F862" s="85"/>
      <c r="G862" s="3" t="str">
        <f t="shared" si="594"/>
        <v>1.48</v>
      </c>
      <c r="H862" s="3" t="str">
        <f t="shared" si="595"/>
        <v>1.49</v>
      </c>
      <c r="I862" s="3">
        <f t="shared" si="596"/>
        <v>72.400000000000006</v>
      </c>
      <c r="J862" s="3">
        <f t="shared" si="597"/>
        <v>-0.36</v>
      </c>
      <c r="K862" s="3">
        <f t="shared" si="598"/>
        <v>10.852</v>
      </c>
      <c r="L862" s="85"/>
      <c r="M862" s="3" t="str">
        <f t="shared" si="599"/>
        <v>1.48</v>
      </c>
      <c r="N862" s="3" t="str">
        <f t="shared" si="600"/>
        <v>1.49</v>
      </c>
      <c r="O862" s="3">
        <f t="shared" si="601"/>
        <v>72.400000000000006</v>
      </c>
      <c r="P862" s="3">
        <f t="shared" si="602"/>
        <v>-0.36</v>
      </c>
      <c r="Q862" s="3">
        <f t="shared" si="603"/>
        <v>10.852</v>
      </c>
      <c r="R862" s="85"/>
      <c r="S862" s="3" t="str">
        <f t="shared" si="604"/>
        <v>1.48</v>
      </c>
      <c r="T862" s="3" t="str">
        <f t="shared" si="605"/>
        <v>1.49</v>
      </c>
      <c r="U862" s="3">
        <f t="shared" si="606"/>
        <v>72.400000000000006</v>
      </c>
      <c r="V862" s="3">
        <f t="shared" si="607"/>
        <v>-0.36</v>
      </c>
      <c r="W862" s="3">
        <f t="shared" si="608"/>
        <v>10.852</v>
      </c>
      <c r="X862" s="85"/>
      <c r="Y862" s="3" t="str">
        <f t="shared" si="609"/>
        <v>1.48</v>
      </c>
      <c r="Z862" s="3" t="str">
        <f t="shared" si="610"/>
        <v>1.49</v>
      </c>
      <c r="AA862" s="3">
        <f t="shared" si="611"/>
        <v>72.400000000000006</v>
      </c>
      <c r="AB862" s="3">
        <f t="shared" si="612"/>
        <v>-0.36</v>
      </c>
      <c r="AC862" s="3">
        <f t="shared" si="613"/>
        <v>10.852</v>
      </c>
      <c r="AD862" s="85"/>
      <c r="AE862" s="3" t="str">
        <f t="shared" si="614"/>
        <v>1.48</v>
      </c>
      <c r="AF862" s="3" t="str">
        <f t="shared" si="615"/>
        <v>1.49</v>
      </c>
      <c r="AG862" s="3">
        <f t="shared" si="616"/>
        <v>72.400000000000006</v>
      </c>
      <c r="AH862" s="3">
        <f t="shared" si="617"/>
        <v>-0.36</v>
      </c>
      <c r="AI862" s="3">
        <f t="shared" si="618"/>
        <v>10.852</v>
      </c>
      <c r="AJ862" s="85"/>
      <c r="AK862" s="3" t="str">
        <f t="shared" si="619"/>
        <v>1.48</v>
      </c>
      <c r="AL862" s="3" t="str">
        <f t="shared" si="620"/>
        <v>1.49</v>
      </c>
      <c r="AM862" s="3">
        <f t="shared" si="621"/>
        <v>72.400000000000006</v>
      </c>
      <c r="AN862" s="3">
        <f t="shared" si="622"/>
        <v>-0.36</v>
      </c>
      <c r="AO862" s="3">
        <f t="shared" si="623"/>
        <v>10.852</v>
      </c>
      <c r="AP862" s="85"/>
      <c r="AQ862" s="3" t="str">
        <f t="shared" si="624"/>
        <v>1.48</v>
      </c>
      <c r="AR862" s="3" t="str">
        <f t="shared" si="625"/>
        <v>1.49</v>
      </c>
      <c r="AS862" s="3">
        <f t="shared" si="626"/>
        <v>72.400000000000006</v>
      </c>
      <c r="AT862" s="3">
        <f t="shared" si="627"/>
        <v>-0.36</v>
      </c>
      <c r="AU862" s="3">
        <f t="shared" si="628"/>
        <v>10.852</v>
      </c>
      <c r="AV862" s="85"/>
      <c r="AW862" s="3" t="str">
        <f t="shared" si="629"/>
        <v>1.48</v>
      </c>
      <c r="AX862" s="3" t="str">
        <f t="shared" si="630"/>
        <v>1.49</v>
      </c>
      <c r="AY862" s="3">
        <f t="shared" si="631"/>
        <v>72.400000000000006</v>
      </c>
      <c r="AZ862" s="3">
        <f t="shared" si="632"/>
        <v>-0.36</v>
      </c>
      <c r="BA862" s="3">
        <f t="shared" si="633"/>
        <v>10.852</v>
      </c>
      <c r="BB862" s="85"/>
      <c r="BC862" s="3" t="str">
        <f t="shared" si="634"/>
        <v>1.48</v>
      </c>
      <c r="BD862" s="3" t="str">
        <f t="shared" si="635"/>
        <v>1.49</v>
      </c>
      <c r="BE862" s="3">
        <f t="shared" si="636"/>
        <v>72.400000000000006</v>
      </c>
      <c r="BF862" s="3">
        <f t="shared" si="637"/>
        <v>-0.36</v>
      </c>
      <c r="BG862" s="3">
        <f t="shared" si="638"/>
        <v>10.852</v>
      </c>
    </row>
    <row r="863" spans="1:59" x14ac:dyDescent="0.3">
      <c r="A863" s="1" t="str">
        <f>'Forward collapse simulation'!B873</f>
        <v>1.49</v>
      </c>
      <c r="B863" s="37" t="str">
        <f>IF('Forward collapse simulation'!C873="","-",'Forward collapse simulation'!C873)</f>
        <v>-</v>
      </c>
      <c r="C863" s="85">
        <f>'Forward collapse simulation'!E873</f>
        <v>60.9</v>
      </c>
      <c r="D863" s="85">
        <f>'Forward collapse simulation'!F873</f>
        <v>-78.62</v>
      </c>
      <c r="E863" s="85">
        <f>'Forward collapse simulation'!D873</f>
        <v>1.125</v>
      </c>
      <c r="F863" s="85"/>
      <c r="G863" s="3" t="str">
        <f t="shared" si="594"/>
        <v>1.49</v>
      </c>
      <c r="H863" s="3" t="str">
        <f t="shared" si="595"/>
        <v>-</v>
      </c>
      <c r="I863" s="3">
        <f t="shared" si="596"/>
        <v>60.9</v>
      </c>
      <c r="J863" s="3">
        <f t="shared" si="597"/>
        <v>-78.62</v>
      </c>
      <c r="K863" s="3">
        <f t="shared" si="598"/>
        <v>1.0125</v>
      </c>
      <c r="L863" s="85"/>
      <c r="M863" s="3" t="str">
        <f t="shared" si="599"/>
        <v>1.49</v>
      </c>
      <c r="N863" s="3" t="str">
        <f t="shared" si="600"/>
        <v>-</v>
      </c>
      <c r="O863" s="3">
        <f t="shared" si="601"/>
        <v>60.9</v>
      </c>
      <c r="P863" s="3">
        <f t="shared" si="602"/>
        <v>-78.62</v>
      </c>
      <c r="Q863" s="3">
        <f t="shared" si="603"/>
        <v>0.9</v>
      </c>
      <c r="R863" s="85"/>
      <c r="S863" s="3" t="str">
        <f t="shared" si="604"/>
        <v>1.49</v>
      </c>
      <c r="T863" s="3" t="str">
        <f t="shared" si="605"/>
        <v>-</v>
      </c>
      <c r="U863" s="3">
        <f t="shared" si="606"/>
        <v>60.9</v>
      </c>
      <c r="V863" s="3">
        <f t="shared" si="607"/>
        <v>-78.62</v>
      </c>
      <c r="W863" s="3">
        <f t="shared" si="608"/>
        <v>0.78749999999999998</v>
      </c>
      <c r="X863" s="85"/>
      <c r="Y863" s="3" t="str">
        <f t="shared" si="609"/>
        <v>1.49</v>
      </c>
      <c r="Z863" s="3" t="str">
        <f t="shared" si="610"/>
        <v>-</v>
      </c>
      <c r="AA863" s="3">
        <f t="shared" si="611"/>
        <v>60.9</v>
      </c>
      <c r="AB863" s="3">
        <f t="shared" si="612"/>
        <v>-78.62</v>
      </c>
      <c r="AC863" s="3">
        <f t="shared" si="613"/>
        <v>0.67499999999999993</v>
      </c>
      <c r="AD863" s="85"/>
      <c r="AE863" s="3" t="str">
        <f t="shared" si="614"/>
        <v>1.49</v>
      </c>
      <c r="AF863" s="3" t="str">
        <f t="shared" si="615"/>
        <v>-</v>
      </c>
      <c r="AG863" s="3">
        <f t="shared" si="616"/>
        <v>60.9</v>
      </c>
      <c r="AH863" s="3">
        <f t="shared" si="617"/>
        <v>-78.62</v>
      </c>
      <c r="AI863" s="3">
        <f t="shared" si="618"/>
        <v>0.5625</v>
      </c>
      <c r="AJ863" s="85"/>
      <c r="AK863" s="3" t="str">
        <f t="shared" si="619"/>
        <v>1.49</v>
      </c>
      <c r="AL863" s="3" t="str">
        <f t="shared" si="620"/>
        <v>-</v>
      </c>
      <c r="AM863" s="3">
        <f t="shared" si="621"/>
        <v>60.9</v>
      </c>
      <c r="AN863" s="3">
        <f t="shared" si="622"/>
        <v>-78.62</v>
      </c>
      <c r="AO863" s="3">
        <f t="shared" si="623"/>
        <v>0.45</v>
      </c>
      <c r="AP863" s="85"/>
      <c r="AQ863" s="3" t="str">
        <f t="shared" si="624"/>
        <v>1.49</v>
      </c>
      <c r="AR863" s="3" t="str">
        <f t="shared" si="625"/>
        <v>-</v>
      </c>
      <c r="AS863" s="3">
        <f t="shared" si="626"/>
        <v>60.9</v>
      </c>
      <c r="AT863" s="3">
        <f t="shared" si="627"/>
        <v>-78.62</v>
      </c>
      <c r="AU863" s="3">
        <f t="shared" si="628"/>
        <v>0.33749999999999997</v>
      </c>
      <c r="AV863" s="85"/>
      <c r="AW863" s="3" t="str">
        <f t="shared" si="629"/>
        <v>1.49</v>
      </c>
      <c r="AX863" s="3" t="str">
        <f t="shared" si="630"/>
        <v>-</v>
      </c>
      <c r="AY863" s="3">
        <f t="shared" si="631"/>
        <v>60.9</v>
      </c>
      <c r="AZ863" s="3">
        <f t="shared" si="632"/>
        <v>-78.62</v>
      </c>
      <c r="BA863" s="3">
        <f t="shared" si="633"/>
        <v>0.22500000000000001</v>
      </c>
      <c r="BB863" s="85"/>
      <c r="BC863" s="3" t="str">
        <f t="shared" si="634"/>
        <v>1.49</v>
      </c>
      <c r="BD863" s="3" t="str">
        <f t="shared" si="635"/>
        <v>-</v>
      </c>
      <c r="BE863" s="3">
        <f t="shared" si="636"/>
        <v>60.9</v>
      </c>
      <c r="BF863" s="3">
        <f t="shared" si="637"/>
        <v>-78.62</v>
      </c>
      <c r="BG863" s="3">
        <f t="shared" si="638"/>
        <v>0.1125</v>
      </c>
    </row>
    <row r="864" spans="1:59" x14ac:dyDescent="0.3">
      <c r="A864" s="1" t="str">
        <f>'Forward collapse simulation'!B874</f>
        <v>1.49</v>
      </c>
      <c r="B864" s="37" t="str">
        <f>IF('Forward collapse simulation'!C874="","-",'Forward collapse simulation'!C874)</f>
        <v>-</v>
      </c>
      <c r="C864" s="85">
        <f>'Forward collapse simulation'!E874</f>
        <v>328</v>
      </c>
      <c r="D864" s="85">
        <f>'Forward collapse simulation'!F874</f>
        <v>-40.200000000000003</v>
      </c>
      <c r="E864" s="85">
        <f>'Forward collapse simulation'!D874</f>
        <v>1.67</v>
      </c>
      <c r="F864" s="85"/>
      <c r="G864" s="3" t="str">
        <f t="shared" si="594"/>
        <v>1.49</v>
      </c>
      <c r="H864" s="3" t="str">
        <f t="shared" si="595"/>
        <v>-</v>
      </c>
      <c r="I864" s="3">
        <f t="shared" si="596"/>
        <v>328</v>
      </c>
      <c r="J864" s="3">
        <f t="shared" si="597"/>
        <v>-40.200000000000003</v>
      </c>
      <c r="K864" s="3">
        <f t="shared" si="598"/>
        <v>1.5029999999999999</v>
      </c>
      <c r="L864" s="85"/>
      <c r="M864" s="3" t="str">
        <f t="shared" si="599"/>
        <v>1.49</v>
      </c>
      <c r="N864" s="3" t="str">
        <f t="shared" si="600"/>
        <v>-</v>
      </c>
      <c r="O864" s="3">
        <f t="shared" si="601"/>
        <v>328</v>
      </c>
      <c r="P864" s="3">
        <f t="shared" si="602"/>
        <v>-40.200000000000003</v>
      </c>
      <c r="Q864" s="3">
        <f t="shared" si="603"/>
        <v>1.3360000000000001</v>
      </c>
      <c r="R864" s="85"/>
      <c r="S864" s="3" t="str">
        <f t="shared" si="604"/>
        <v>1.49</v>
      </c>
      <c r="T864" s="3" t="str">
        <f t="shared" si="605"/>
        <v>-</v>
      </c>
      <c r="U864" s="3">
        <f t="shared" si="606"/>
        <v>328</v>
      </c>
      <c r="V864" s="3">
        <f t="shared" si="607"/>
        <v>-40.200000000000003</v>
      </c>
      <c r="W864" s="3">
        <f t="shared" si="608"/>
        <v>1.1689999999999998</v>
      </c>
      <c r="X864" s="85"/>
      <c r="Y864" s="3" t="str">
        <f t="shared" si="609"/>
        <v>1.49</v>
      </c>
      <c r="Z864" s="3" t="str">
        <f t="shared" si="610"/>
        <v>-</v>
      </c>
      <c r="AA864" s="3">
        <f t="shared" si="611"/>
        <v>328</v>
      </c>
      <c r="AB864" s="3">
        <f t="shared" si="612"/>
        <v>-40.200000000000003</v>
      </c>
      <c r="AC864" s="3">
        <f t="shared" si="613"/>
        <v>1.002</v>
      </c>
      <c r="AD864" s="85"/>
      <c r="AE864" s="3" t="str">
        <f t="shared" si="614"/>
        <v>1.49</v>
      </c>
      <c r="AF864" s="3" t="str">
        <f t="shared" si="615"/>
        <v>-</v>
      </c>
      <c r="AG864" s="3">
        <f t="shared" si="616"/>
        <v>328</v>
      </c>
      <c r="AH864" s="3">
        <f t="shared" si="617"/>
        <v>-40.200000000000003</v>
      </c>
      <c r="AI864" s="3">
        <f t="shared" si="618"/>
        <v>0.83499999999999996</v>
      </c>
      <c r="AJ864" s="85"/>
      <c r="AK864" s="3" t="str">
        <f t="shared" si="619"/>
        <v>1.49</v>
      </c>
      <c r="AL864" s="3" t="str">
        <f t="shared" si="620"/>
        <v>-</v>
      </c>
      <c r="AM864" s="3">
        <f t="shared" si="621"/>
        <v>328</v>
      </c>
      <c r="AN864" s="3">
        <f t="shared" si="622"/>
        <v>-40.200000000000003</v>
      </c>
      <c r="AO864" s="3">
        <f t="shared" si="623"/>
        <v>0.66800000000000004</v>
      </c>
      <c r="AP864" s="85"/>
      <c r="AQ864" s="3" t="str">
        <f t="shared" si="624"/>
        <v>1.49</v>
      </c>
      <c r="AR864" s="3" t="str">
        <f t="shared" si="625"/>
        <v>-</v>
      </c>
      <c r="AS864" s="3">
        <f t="shared" si="626"/>
        <v>328</v>
      </c>
      <c r="AT864" s="3">
        <f t="shared" si="627"/>
        <v>-40.200000000000003</v>
      </c>
      <c r="AU864" s="3">
        <f t="shared" si="628"/>
        <v>0.501</v>
      </c>
      <c r="AV864" s="85"/>
      <c r="AW864" s="3" t="str">
        <f t="shared" si="629"/>
        <v>1.49</v>
      </c>
      <c r="AX864" s="3" t="str">
        <f t="shared" si="630"/>
        <v>-</v>
      </c>
      <c r="AY864" s="3">
        <f t="shared" si="631"/>
        <v>328</v>
      </c>
      <c r="AZ864" s="3">
        <f t="shared" si="632"/>
        <v>-40.200000000000003</v>
      </c>
      <c r="BA864" s="3">
        <f t="shared" si="633"/>
        <v>0.33400000000000002</v>
      </c>
      <c r="BB864" s="85"/>
      <c r="BC864" s="3" t="str">
        <f t="shared" si="634"/>
        <v>1.49</v>
      </c>
      <c r="BD864" s="3" t="str">
        <f t="shared" si="635"/>
        <v>-</v>
      </c>
      <c r="BE864" s="3">
        <f t="shared" si="636"/>
        <v>328</v>
      </c>
      <c r="BF864" s="3">
        <f t="shared" si="637"/>
        <v>-40.200000000000003</v>
      </c>
      <c r="BG864" s="3">
        <f t="shared" si="638"/>
        <v>0.16700000000000001</v>
      </c>
    </row>
    <row r="865" spans="1:59" x14ac:dyDescent="0.3">
      <c r="A865" s="1" t="str">
        <f>'Forward collapse simulation'!B875</f>
        <v>1.49</v>
      </c>
      <c r="B865" s="37" t="str">
        <f>IF('Forward collapse simulation'!C875="","-",'Forward collapse simulation'!C875)</f>
        <v>-</v>
      </c>
      <c r="C865" s="85">
        <f>'Forward collapse simulation'!E875</f>
        <v>322.33</v>
      </c>
      <c r="D865" s="85">
        <f>'Forward collapse simulation'!F875</f>
        <v>-25.79</v>
      </c>
      <c r="E865" s="85">
        <f>'Forward collapse simulation'!D875</f>
        <v>2.3079999999999998</v>
      </c>
      <c r="F865" s="85"/>
      <c r="G865" s="3" t="str">
        <f t="shared" si="594"/>
        <v>1.49</v>
      </c>
      <c r="H865" s="3" t="str">
        <f t="shared" si="595"/>
        <v>-</v>
      </c>
      <c r="I865" s="3">
        <f t="shared" si="596"/>
        <v>322.33</v>
      </c>
      <c r="J865" s="3">
        <f t="shared" si="597"/>
        <v>-25.79</v>
      </c>
      <c r="K865" s="3">
        <f t="shared" si="598"/>
        <v>2.0771999999999999</v>
      </c>
      <c r="L865" s="85"/>
      <c r="M865" s="3" t="str">
        <f t="shared" si="599"/>
        <v>1.49</v>
      </c>
      <c r="N865" s="3" t="str">
        <f t="shared" si="600"/>
        <v>-</v>
      </c>
      <c r="O865" s="3">
        <f t="shared" si="601"/>
        <v>322.33</v>
      </c>
      <c r="P865" s="3">
        <f t="shared" si="602"/>
        <v>-25.79</v>
      </c>
      <c r="Q865" s="3">
        <f t="shared" si="603"/>
        <v>1.8464</v>
      </c>
      <c r="R865" s="85"/>
      <c r="S865" s="3" t="str">
        <f t="shared" si="604"/>
        <v>1.49</v>
      </c>
      <c r="T865" s="3" t="str">
        <f t="shared" si="605"/>
        <v>-</v>
      </c>
      <c r="U865" s="3">
        <f t="shared" si="606"/>
        <v>322.33</v>
      </c>
      <c r="V865" s="3">
        <f t="shared" si="607"/>
        <v>-25.79</v>
      </c>
      <c r="W865" s="3">
        <f t="shared" si="608"/>
        <v>1.6155999999999997</v>
      </c>
      <c r="X865" s="85"/>
      <c r="Y865" s="3" t="str">
        <f t="shared" si="609"/>
        <v>1.49</v>
      </c>
      <c r="Z865" s="3" t="str">
        <f t="shared" si="610"/>
        <v>-</v>
      </c>
      <c r="AA865" s="3">
        <f t="shared" si="611"/>
        <v>322.33</v>
      </c>
      <c r="AB865" s="3">
        <f t="shared" si="612"/>
        <v>-25.79</v>
      </c>
      <c r="AC865" s="3">
        <f t="shared" si="613"/>
        <v>1.3847999999999998</v>
      </c>
      <c r="AD865" s="85"/>
      <c r="AE865" s="3" t="str">
        <f t="shared" si="614"/>
        <v>1.49</v>
      </c>
      <c r="AF865" s="3" t="str">
        <f t="shared" si="615"/>
        <v>-</v>
      </c>
      <c r="AG865" s="3">
        <f t="shared" si="616"/>
        <v>322.33</v>
      </c>
      <c r="AH865" s="3">
        <f t="shared" si="617"/>
        <v>-25.79</v>
      </c>
      <c r="AI865" s="3">
        <f t="shared" si="618"/>
        <v>1.1539999999999999</v>
      </c>
      <c r="AJ865" s="85"/>
      <c r="AK865" s="3" t="str">
        <f t="shared" si="619"/>
        <v>1.49</v>
      </c>
      <c r="AL865" s="3" t="str">
        <f t="shared" si="620"/>
        <v>-</v>
      </c>
      <c r="AM865" s="3">
        <f t="shared" si="621"/>
        <v>322.33</v>
      </c>
      <c r="AN865" s="3">
        <f t="shared" si="622"/>
        <v>-25.79</v>
      </c>
      <c r="AO865" s="3">
        <f t="shared" si="623"/>
        <v>0.92320000000000002</v>
      </c>
      <c r="AP865" s="85"/>
      <c r="AQ865" s="3" t="str">
        <f t="shared" si="624"/>
        <v>1.49</v>
      </c>
      <c r="AR865" s="3" t="str">
        <f t="shared" si="625"/>
        <v>-</v>
      </c>
      <c r="AS865" s="3">
        <f t="shared" si="626"/>
        <v>322.33</v>
      </c>
      <c r="AT865" s="3">
        <f t="shared" si="627"/>
        <v>-25.79</v>
      </c>
      <c r="AU865" s="3">
        <f t="shared" si="628"/>
        <v>0.6923999999999999</v>
      </c>
      <c r="AV865" s="85"/>
      <c r="AW865" s="3" t="str">
        <f t="shared" si="629"/>
        <v>1.49</v>
      </c>
      <c r="AX865" s="3" t="str">
        <f t="shared" si="630"/>
        <v>-</v>
      </c>
      <c r="AY865" s="3">
        <f t="shared" si="631"/>
        <v>322.33</v>
      </c>
      <c r="AZ865" s="3">
        <f t="shared" si="632"/>
        <v>-25.79</v>
      </c>
      <c r="BA865" s="3">
        <f t="shared" si="633"/>
        <v>0.46160000000000001</v>
      </c>
      <c r="BB865" s="85"/>
      <c r="BC865" s="3" t="str">
        <f t="shared" si="634"/>
        <v>1.49</v>
      </c>
      <c r="BD865" s="3" t="str">
        <f t="shared" si="635"/>
        <v>-</v>
      </c>
      <c r="BE865" s="3">
        <f t="shared" si="636"/>
        <v>322.33</v>
      </c>
      <c r="BF865" s="3">
        <f t="shared" si="637"/>
        <v>-25.79</v>
      </c>
      <c r="BG865" s="3">
        <f t="shared" si="638"/>
        <v>0.23080000000000001</v>
      </c>
    </row>
    <row r="866" spans="1:59" x14ac:dyDescent="0.3">
      <c r="A866" s="1" t="str">
        <f>'Forward collapse simulation'!B876</f>
        <v>1.49</v>
      </c>
      <c r="B866" s="37" t="str">
        <f>IF('Forward collapse simulation'!C876="","-",'Forward collapse simulation'!C876)</f>
        <v>-</v>
      </c>
      <c r="C866" s="85">
        <f>'Forward collapse simulation'!E876</f>
        <v>317.13</v>
      </c>
      <c r="D866" s="85">
        <f>'Forward collapse simulation'!F876</f>
        <v>-13.95</v>
      </c>
      <c r="E866" s="85">
        <f>'Forward collapse simulation'!D876</f>
        <v>3.927</v>
      </c>
      <c r="F866" s="85"/>
      <c r="G866" s="3" t="str">
        <f t="shared" si="594"/>
        <v>1.49</v>
      </c>
      <c r="H866" s="3" t="str">
        <f t="shared" si="595"/>
        <v>-</v>
      </c>
      <c r="I866" s="3">
        <f t="shared" si="596"/>
        <v>317.13</v>
      </c>
      <c r="J866" s="3">
        <f t="shared" si="597"/>
        <v>-13.95</v>
      </c>
      <c r="K866" s="3">
        <f t="shared" si="598"/>
        <v>3.5343</v>
      </c>
      <c r="L866" s="85"/>
      <c r="M866" s="3" t="str">
        <f t="shared" si="599"/>
        <v>1.49</v>
      </c>
      <c r="N866" s="3" t="str">
        <f t="shared" si="600"/>
        <v>-</v>
      </c>
      <c r="O866" s="3">
        <f t="shared" si="601"/>
        <v>317.13</v>
      </c>
      <c r="P866" s="3">
        <f t="shared" si="602"/>
        <v>-13.95</v>
      </c>
      <c r="Q866" s="3">
        <f t="shared" si="603"/>
        <v>3.1416000000000004</v>
      </c>
      <c r="R866" s="85"/>
      <c r="S866" s="3" t="str">
        <f t="shared" si="604"/>
        <v>1.49</v>
      </c>
      <c r="T866" s="3" t="str">
        <f t="shared" si="605"/>
        <v>-</v>
      </c>
      <c r="U866" s="3">
        <f t="shared" si="606"/>
        <v>317.13</v>
      </c>
      <c r="V866" s="3">
        <f t="shared" si="607"/>
        <v>-13.95</v>
      </c>
      <c r="W866" s="3">
        <f t="shared" si="608"/>
        <v>2.7488999999999999</v>
      </c>
      <c r="X866" s="85"/>
      <c r="Y866" s="3" t="str">
        <f t="shared" si="609"/>
        <v>1.49</v>
      </c>
      <c r="Z866" s="3" t="str">
        <f t="shared" si="610"/>
        <v>-</v>
      </c>
      <c r="AA866" s="3">
        <f t="shared" si="611"/>
        <v>317.13</v>
      </c>
      <c r="AB866" s="3">
        <f t="shared" si="612"/>
        <v>-13.95</v>
      </c>
      <c r="AC866" s="3">
        <f t="shared" si="613"/>
        <v>2.3561999999999999</v>
      </c>
      <c r="AD866" s="85"/>
      <c r="AE866" s="3" t="str">
        <f t="shared" si="614"/>
        <v>1.49</v>
      </c>
      <c r="AF866" s="3" t="str">
        <f t="shared" si="615"/>
        <v>-</v>
      </c>
      <c r="AG866" s="3">
        <f t="shared" si="616"/>
        <v>317.13</v>
      </c>
      <c r="AH866" s="3">
        <f t="shared" si="617"/>
        <v>-13.95</v>
      </c>
      <c r="AI866" s="3">
        <f t="shared" si="618"/>
        <v>1.9635</v>
      </c>
      <c r="AJ866" s="85"/>
      <c r="AK866" s="3" t="str">
        <f t="shared" si="619"/>
        <v>1.49</v>
      </c>
      <c r="AL866" s="3" t="str">
        <f t="shared" si="620"/>
        <v>-</v>
      </c>
      <c r="AM866" s="3">
        <f t="shared" si="621"/>
        <v>317.13</v>
      </c>
      <c r="AN866" s="3">
        <f t="shared" si="622"/>
        <v>-13.95</v>
      </c>
      <c r="AO866" s="3">
        <f t="shared" si="623"/>
        <v>1.5708000000000002</v>
      </c>
      <c r="AP866" s="85"/>
      <c r="AQ866" s="3" t="str">
        <f t="shared" si="624"/>
        <v>1.49</v>
      </c>
      <c r="AR866" s="3" t="str">
        <f t="shared" si="625"/>
        <v>-</v>
      </c>
      <c r="AS866" s="3">
        <f t="shared" si="626"/>
        <v>317.13</v>
      </c>
      <c r="AT866" s="3">
        <f t="shared" si="627"/>
        <v>-13.95</v>
      </c>
      <c r="AU866" s="3">
        <f t="shared" si="628"/>
        <v>1.1780999999999999</v>
      </c>
      <c r="AV866" s="85"/>
      <c r="AW866" s="3" t="str">
        <f t="shared" si="629"/>
        <v>1.49</v>
      </c>
      <c r="AX866" s="3" t="str">
        <f t="shared" si="630"/>
        <v>-</v>
      </c>
      <c r="AY866" s="3">
        <f t="shared" si="631"/>
        <v>317.13</v>
      </c>
      <c r="AZ866" s="3">
        <f t="shared" si="632"/>
        <v>-13.95</v>
      </c>
      <c r="BA866" s="3">
        <f t="shared" si="633"/>
        <v>0.7854000000000001</v>
      </c>
      <c r="BB866" s="85"/>
      <c r="BC866" s="3" t="str">
        <f t="shared" si="634"/>
        <v>1.49</v>
      </c>
      <c r="BD866" s="3" t="str">
        <f t="shared" si="635"/>
        <v>-</v>
      </c>
      <c r="BE866" s="3">
        <f t="shared" si="636"/>
        <v>317.13</v>
      </c>
      <c r="BF866" s="3">
        <f t="shared" si="637"/>
        <v>-13.95</v>
      </c>
      <c r="BG866" s="3">
        <f t="shared" si="638"/>
        <v>0.39270000000000005</v>
      </c>
    </row>
    <row r="867" spans="1:59" x14ac:dyDescent="0.3">
      <c r="A867" s="1" t="str">
        <f>'Forward collapse simulation'!B877</f>
        <v>1.49</v>
      </c>
      <c r="B867" s="37" t="str">
        <f>IF('Forward collapse simulation'!C877="","-",'Forward collapse simulation'!C877)</f>
        <v>-</v>
      </c>
      <c r="C867" s="85">
        <f>'Forward collapse simulation'!E877</f>
        <v>314.91000000000003</v>
      </c>
      <c r="D867" s="85">
        <f>'Forward collapse simulation'!F877</f>
        <v>-9.32</v>
      </c>
      <c r="E867" s="85">
        <f>'Forward collapse simulation'!D877</f>
        <v>4.7119999999999997</v>
      </c>
      <c r="F867" s="85"/>
      <c r="G867" s="3" t="str">
        <f t="shared" si="594"/>
        <v>1.49</v>
      </c>
      <c r="H867" s="3" t="str">
        <f t="shared" si="595"/>
        <v>-</v>
      </c>
      <c r="I867" s="3">
        <f t="shared" si="596"/>
        <v>314.91000000000003</v>
      </c>
      <c r="J867" s="3">
        <f t="shared" si="597"/>
        <v>-9.32</v>
      </c>
      <c r="K867" s="3">
        <f t="shared" si="598"/>
        <v>4.2408000000000001</v>
      </c>
      <c r="L867" s="85"/>
      <c r="M867" s="3" t="str">
        <f t="shared" si="599"/>
        <v>1.49</v>
      </c>
      <c r="N867" s="3" t="str">
        <f t="shared" si="600"/>
        <v>-</v>
      </c>
      <c r="O867" s="3">
        <f t="shared" si="601"/>
        <v>314.91000000000003</v>
      </c>
      <c r="P867" s="3">
        <f t="shared" si="602"/>
        <v>-9.32</v>
      </c>
      <c r="Q867" s="3">
        <f t="shared" si="603"/>
        <v>3.7696000000000001</v>
      </c>
      <c r="R867" s="85"/>
      <c r="S867" s="3" t="str">
        <f t="shared" si="604"/>
        <v>1.49</v>
      </c>
      <c r="T867" s="3" t="str">
        <f t="shared" si="605"/>
        <v>-</v>
      </c>
      <c r="U867" s="3">
        <f t="shared" si="606"/>
        <v>314.91000000000003</v>
      </c>
      <c r="V867" s="3">
        <f t="shared" si="607"/>
        <v>-9.32</v>
      </c>
      <c r="W867" s="3">
        <f t="shared" si="608"/>
        <v>3.2983999999999996</v>
      </c>
      <c r="X867" s="85"/>
      <c r="Y867" s="3" t="str">
        <f t="shared" si="609"/>
        <v>1.49</v>
      </c>
      <c r="Z867" s="3" t="str">
        <f t="shared" si="610"/>
        <v>-</v>
      </c>
      <c r="AA867" s="3">
        <f t="shared" si="611"/>
        <v>314.91000000000003</v>
      </c>
      <c r="AB867" s="3">
        <f t="shared" si="612"/>
        <v>-9.32</v>
      </c>
      <c r="AC867" s="3">
        <f t="shared" si="613"/>
        <v>2.8271999999999999</v>
      </c>
      <c r="AD867" s="85"/>
      <c r="AE867" s="3" t="str">
        <f t="shared" si="614"/>
        <v>1.49</v>
      </c>
      <c r="AF867" s="3" t="str">
        <f t="shared" si="615"/>
        <v>-</v>
      </c>
      <c r="AG867" s="3">
        <f t="shared" si="616"/>
        <v>314.91000000000003</v>
      </c>
      <c r="AH867" s="3">
        <f t="shared" si="617"/>
        <v>-9.32</v>
      </c>
      <c r="AI867" s="3">
        <f t="shared" si="618"/>
        <v>2.3559999999999999</v>
      </c>
      <c r="AJ867" s="85"/>
      <c r="AK867" s="3" t="str">
        <f t="shared" si="619"/>
        <v>1.49</v>
      </c>
      <c r="AL867" s="3" t="str">
        <f t="shared" si="620"/>
        <v>-</v>
      </c>
      <c r="AM867" s="3">
        <f t="shared" si="621"/>
        <v>314.91000000000003</v>
      </c>
      <c r="AN867" s="3">
        <f t="shared" si="622"/>
        <v>-9.32</v>
      </c>
      <c r="AO867" s="3">
        <f t="shared" si="623"/>
        <v>1.8848</v>
      </c>
      <c r="AP867" s="85"/>
      <c r="AQ867" s="3" t="str">
        <f t="shared" si="624"/>
        <v>1.49</v>
      </c>
      <c r="AR867" s="3" t="str">
        <f t="shared" si="625"/>
        <v>-</v>
      </c>
      <c r="AS867" s="3">
        <f t="shared" si="626"/>
        <v>314.91000000000003</v>
      </c>
      <c r="AT867" s="3">
        <f t="shared" si="627"/>
        <v>-9.32</v>
      </c>
      <c r="AU867" s="3">
        <f t="shared" si="628"/>
        <v>1.4136</v>
      </c>
      <c r="AV867" s="85"/>
      <c r="AW867" s="3" t="str">
        <f t="shared" si="629"/>
        <v>1.49</v>
      </c>
      <c r="AX867" s="3" t="str">
        <f t="shared" si="630"/>
        <v>-</v>
      </c>
      <c r="AY867" s="3">
        <f t="shared" si="631"/>
        <v>314.91000000000003</v>
      </c>
      <c r="AZ867" s="3">
        <f t="shared" si="632"/>
        <v>-9.32</v>
      </c>
      <c r="BA867" s="3">
        <f t="shared" si="633"/>
        <v>0.94240000000000002</v>
      </c>
      <c r="BB867" s="85"/>
      <c r="BC867" s="3" t="str">
        <f t="shared" si="634"/>
        <v>1.49</v>
      </c>
      <c r="BD867" s="3" t="str">
        <f t="shared" si="635"/>
        <v>-</v>
      </c>
      <c r="BE867" s="3">
        <f t="shared" si="636"/>
        <v>314.91000000000003</v>
      </c>
      <c r="BF867" s="3">
        <f t="shared" si="637"/>
        <v>-9.32</v>
      </c>
      <c r="BG867" s="3">
        <f t="shared" si="638"/>
        <v>0.47120000000000001</v>
      </c>
    </row>
    <row r="868" spans="1:59" x14ac:dyDescent="0.3">
      <c r="A868" s="1" t="str">
        <f>'Forward collapse simulation'!B878</f>
        <v>1.49</v>
      </c>
      <c r="B868" s="37" t="str">
        <f>IF('Forward collapse simulation'!C878="","-",'Forward collapse simulation'!C878)</f>
        <v>-</v>
      </c>
      <c r="C868" s="85">
        <f>'Forward collapse simulation'!E878</f>
        <v>314.25</v>
      </c>
      <c r="D868" s="85">
        <f>'Forward collapse simulation'!F878</f>
        <v>-6.36</v>
      </c>
      <c r="E868" s="85">
        <f>'Forward collapse simulation'!D878</f>
        <v>5.2690000000000001</v>
      </c>
      <c r="F868" s="85"/>
      <c r="G868" s="3" t="str">
        <f t="shared" si="594"/>
        <v>1.49</v>
      </c>
      <c r="H868" s="3" t="str">
        <f t="shared" si="595"/>
        <v>-</v>
      </c>
      <c r="I868" s="3">
        <f t="shared" si="596"/>
        <v>314.25</v>
      </c>
      <c r="J868" s="3">
        <f t="shared" si="597"/>
        <v>-6.36</v>
      </c>
      <c r="K868" s="3">
        <f t="shared" si="598"/>
        <v>4.7421000000000006</v>
      </c>
      <c r="L868" s="85"/>
      <c r="M868" s="3" t="str">
        <f t="shared" si="599"/>
        <v>1.49</v>
      </c>
      <c r="N868" s="3" t="str">
        <f t="shared" si="600"/>
        <v>-</v>
      </c>
      <c r="O868" s="3">
        <f t="shared" si="601"/>
        <v>314.25</v>
      </c>
      <c r="P868" s="3">
        <f t="shared" si="602"/>
        <v>-6.36</v>
      </c>
      <c r="Q868" s="3">
        <f t="shared" si="603"/>
        <v>4.2152000000000003</v>
      </c>
      <c r="R868" s="85"/>
      <c r="S868" s="3" t="str">
        <f t="shared" si="604"/>
        <v>1.49</v>
      </c>
      <c r="T868" s="3" t="str">
        <f t="shared" si="605"/>
        <v>-</v>
      </c>
      <c r="U868" s="3">
        <f t="shared" si="606"/>
        <v>314.25</v>
      </c>
      <c r="V868" s="3">
        <f t="shared" si="607"/>
        <v>-6.36</v>
      </c>
      <c r="W868" s="3">
        <f t="shared" si="608"/>
        <v>3.6882999999999999</v>
      </c>
      <c r="X868" s="85"/>
      <c r="Y868" s="3" t="str">
        <f t="shared" si="609"/>
        <v>1.49</v>
      </c>
      <c r="Z868" s="3" t="str">
        <f t="shared" si="610"/>
        <v>-</v>
      </c>
      <c r="AA868" s="3">
        <f t="shared" si="611"/>
        <v>314.25</v>
      </c>
      <c r="AB868" s="3">
        <f t="shared" si="612"/>
        <v>-6.36</v>
      </c>
      <c r="AC868" s="3">
        <f t="shared" si="613"/>
        <v>3.1614</v>
      </c>
      <c r="AD868" s="85"/>
      <c r="AE868" s="3" t="str">
        <f t="shared" si="614"/>
        <v>1.49</v>
      </c>
      <c r="AF868" s="3" t="str">
        <f t="shared" si="615"/>
        <v>-</v>
      </c>
      <c r="AG868" s="3">
        <f t="shared" si="616"/>
        <v>314.25</v>
      </c>
      <c r="AH868" s="3">
        <f t="shared" si="617"/>
        <v>-6.36</v>
      </c>
      <c r="AI868" s="3">
        <f t="shared" si="618"/>
        <v>2.6345000000000001</v>
      </c>
      <c r="AJ868" s="85"/>
      <c r="AK868" s="3" t="str">
        <f t="shared" si="619"/>
        <v>1.49</v>
      </c>
      <c r="AL868" s="3" t="str">
        <f t="shared" si="620"/>
        <v>-</v>
      </c>
      <c r="AM868" s="3">
        <f t="shared" si="621"/>
        <v>314.25</v>
      </c>
      <c r="AN868" s="3">
        <f t="shared" si="622"/>
        <v>-6.36</v>
      </c>
      <c r="AO868" s="3">
        <f t="shared" si="623"/>
        <v>2.1076000000000001</v>
      </c>
      <c r="AP868" s="85"/>
      <c r="AQ868" s="3" t="str">
        <f t="shared" si="624"/>
        <v>1.49</v>
      </c>
      <c r="AR868" s="3" t="str">
        <f t="shared" si="625"/>
        <v>-</v>
      </c>
      <c r="AS868" s="3">
        <f t="shared" si="626"/>
        <v>314.25</v>
      </c>
      <c r="AT868" s="3">
        <f t="shared" si="627"/>
        <v>-6.36</v>
      </c>
      <c r="AU868" s="3">
        <f t="shared" si="628"/>
        <v>1.5807</v>
      </c>
      <c r="AV868" s="85"/>
      <c r="AW868" s="3" t="str">
        <f t="shared" si="629"/>
        <v>1.49</v>
      </c>
      <c r="AX868" s="3" t="str">
        <f t="shared" si="630"/>
        <v>-</v>
      </c>
      <c r="AY868" s="3">
        <f t="shared" si="631"/>
        <v>314.25</v>
      </c>
      <c r="AZ868" s="3">
        <f t="shared" si="632"/>
        <v>-6.36</v>
      </c>
      <c r="BA868" s="3">
        <f t="shared" si="633"/>
        <v>1.0538000000000001</v>
      </c>
      <c r="BB868" s="85"/>
      <c r="BC868" s="3" t="str">
        <f t="shared" si="634"/>
        <v>1.49</v>
      </c>
      <c r="BD868" s="3" t="str">
        <f t="shared" si="635"/>
        <v>-</v>
      </c>
      <c r="BE868" s="3">
        <f t="shared" si="636"/>
        <v>314.25</v>
      </c>
      <c r="BF868" s="3">
        <f t="shared" si="637"/>
        <v>-6.36</v>
      </c>
      <c r="BG868" s="3">
        <f t="shared" si="638"/>
        <v>0.52690000000000003</v>
      </c>
    </row>
    <row r="869" spans="1:59" x14ac:dyDescent="0.3">
      <c r="A869" s="1" t="str">
        <f>'Forward collapse simulation'!B879</f>
        <v>1.49</v>
      </c>
      <c r="B869" s="37" t="str">
        <f>IF('Forward collapse simulation'!C879="","-",'Forward collapse simulation'!C879)</f>
        <v>-</v>
      </c>
      <c r="C869" s="85">
        <f>'Forward collapse simulation'!E879</f>
        <v>313.93</v>
      </c>
      <c r="D869" s="85">
        <f>'Forward collapse simulation'!F879</f>
        <v>-3.88</v>
      </c>
      <c r="E869" s="85">
        <f>'Forward collapse simulation'!D879</f>
        <v>5.2409999999999997</v>
      </c>
      <c r="F869" s="85"/>
      <c r="G869" s="3" t="str">
        <f t="shared" si="594"/>
        <v>1.49</v>
      </c>
      <c r="H869" s="3" t="str">
        <f t="shared" si="595"/>
        <v>-</v>
      </c>
      <c r="I869" s="3">
        <f t="shared" si="596"/>
        <v>313.93</v>
      </c>
      <c r="J869" s="3">
        <f t="shared" si="597"/>
        <v>-3.88</v>
      </c>
      <c r="K869" s="3">
        <f t="shared" si="598"/>
        <v>4.7168999999999999</v>
      </c>
      <c r="L869" s="85"/>
      <c r="M869" s="3" t="str">
        <f t="shared" si="599"/>
        <v>1.49</v>
      </c>
      <c r="N869" s="3" t="str">
        <f t="shared" si="600"/>
        <v>-</v>
      </c>
      <c r="O869" s="3">
        <f t="shared" si="601"/>
        <v>313.93</v>
      </c>
      <c r="P869" s="3">
        <f t="shared" si="602"/>
        <v>-3.88</v>
      </c>
      <c r="Q869" s="3">
        <f t="shared" si="603"/>
        <v>4.1928000000000001</v>
      </c>
      <c r="R869" s="85"/>
      <c r="S869" s="3" t="str">
        <f t="shared" si="604"/>
        <v>1.49</v>
      </c>
      <c r="T869" s="3" t="str">
        <f t="shared" si="605"/>
        <v>-</v>
      </c>
      <c r="U869" s="3">
        <f t="shared" si="606"/>
        <v>313.93</v>
      </c>
      <c r="V869" s="3">
        <f t="shared" si="607"/>
        <v>-3.88</v>
      </c>
      <c r="W869" s="3">
        <f t="shared" si="608"/>
        <v>3.6686999999999994</v>
      </c>
      <c r="X869" s="85"/>
      <c r="Y869" s="3" t="str">
        <f t="shared" si="609"/>
        <v>1.49</v>
      </c>
      <c r="Z869" s="3" t="str">
        <f t="shared" si="610"/>
        <v>-</v>
      </c>
      <c r="AA869" s="3">
        <f t="shared" si="611"/>
        <v>313.93</v>
      </c>
      <c r="AB869" s="3">
        <f t="shared" si="612"/>
        <v>-3.88</v>
      </c>
      <c r="AC869" s="3">
        <f t="shared" si="613"/>
        <v>3.1445999999999996</v>
      </c>
      <c r="AD869" s="85"/>
      <c r="AE869" s="3" t="str">
        <f t="shared" si="614"/>
        <v>1.49</v>
      </c>
      <c r="AF869" s="3" t="str">
        <f t="shared" si="615"/>
        <v>-</v>
      </c>
      <c r="AG869" s="3">
        <f t="shared" si="616"/>
        <v>313.93</v>
      </c>
      <c r="AH869" s="3">
        <f t="shared" si="617"/>
        <v>-3.88</v>
      </c>
      <c r="AI869" s="3">
        <f t="shared" si="618"/>
        <v>2.6204999999999998</v>
      </c>
      <c r="AJ869" s="85"/>
      <c r="AK869" s="3" t="str">
        <f t="shared" si="619"/>
        <v>1.49</v>
      </c>
      <c r="AL869" s="3" t="str">
        <f t="shared" si="620"/>
        <v>-</v>
      </c>
      <c r="AM869" s="3">
        <f t="shared" si="621"/>
        <v>313.93</v>
      </c>
      <c r="AN869" s="3">
        <f t="shared" si="622"/>
        <v>-3.88</v>
      </c>
      <c r="AO869" s="3">
        <f t="shared" si="623"/>
        <v>2.0964</v>
      </c>
      <c r="AP869" s="85"/>
      <c r="AQ869" s="3" t="str">
        <f t="shared" si="624"/>
        <v>1.49</v>
      </c>
      <c r="AR869" s="3" t="str">
        <f t="shared" si="625"/>
        <v>-</v>
      </c>
      <c r="AS869" s="3">
        <f t="shared" si="626"/>
        <v>313.93</v>
      </c>
      <c r="AT869" s="3">
        <f t="shared" si="627"/>
        <v>-3.88</v>
      </c>
      <c r="AU869" s="3">
        <f t="shared" si="628"/>
        <v>1.5722999999999998</v>
      </c>
      <c r="AV869" s="85"/>
      <c r="AW869" s="3" t="str">
        <f t="shared" si="629"/>
        <v>1.49</v>
      </c>
      <c r="AX869" s="3" t="str">
        <f t="shared" si="630"/>
        <v>-</v>
      </c>
      <c r="AY869" s="3">
        <f t="shared" si="631"/>
        <v>313.93</v>
      </c>
      <c r="AZ869" s="3">
        <f t="shared" si="632"/>
        <v>-3.88</v>
      </c>
      <c r="BA869" s="3">
        <f t="shared" si="633"/>
        <v>1.0482</v>
      </c>
      <c r="BB869" s="85"/>
      <c r="BC869" s="3" t="str">
        <f t="shared" si="634"/>
        <v>1.49</v>
      </c>
      <c r="BD869" s="3" t="str">
        <f t="shared" si="635"/>
        <v>-</v>
      </c>
      <c r="BE869" s="3">
        <f t="shared" si="636"/>
        <v>313.93</v>
      </c>
      <c r="BF869" s="3">
        <f t="shared" si="637"/>
        <v>-3.88</v>
      </c>
      <c r="BG869" s="3">
        <f t="shared" si="638"/>
        <v>0.52410000000000001</v>
      </c>
    </row>
    <row r="870" spans="1:59" x14ac:dyDescent="0.3">
      <c r="A870" s="1" t="str">
        <f>'Forward collapse simulation'!B880</f>
        <v>1.49</v>
      </c>
      <c r="B870" s="37" t="str">
        <f>IF('Forward collapse simulation'!C880="","-",'Forward collapse simulation'!C880)</f>
        <v>-</v>
      </c>
      <c r="C870" s="85">
        <f>'Forward collapse simulation'!E880</f>
        <v>314.2</v>
      </c>
      <c r="D870" s="85">
        <f>'Forward collapse simulation'!F880</f>
        <v>-3.04</v>
      </c>
      <c r="E870" s="85">
        <f>'Forward collapse simulation'!D880</f>
        <v>3.5510000000000002</v>
      </c>
      <c r="F870" s="85"/>
      <c r="G870" s="3" t="str">
        <f t="shared" si="594"/>
        <v>1.49</v>
      </c>
      <c r="H870" s="3" t="str">
        <f t="shared" si="595"/>
        <v>-</v>
      </c>
      <c r="I870" s="3">
        <f t="shared" si="596"/>
        <v>314.2</v>
      </c>
      <c r="J870" s="3">
        <f t="shared" si="597"/>
        <v>-3.04</v>
      </c>
      <c r="K870" s="3">
        <f t="shared" si="598"/>
        <v>3.1959000000000004</v>
      </c>
      <c r="L870" s="85"/>
      <c r="M870" s="3" t="str">
        <f t="shared" si="599"/>
        <v>1.49</v>
      </c>
      <c r="N870" s="3" t="str">
        <f t="shared" si="600"/>
        <v>-</v>
      </c>
      <c r="O870" s="3">
        <f t="shared" si="601"/>
        <v>314.2</v>
      </c>
      <c r="P870" s="3">
        <f t="shared" si="602"/>
        <v>-3.04</v>
      </c>
      <c r="Q870" s="3">
        <f t="shared" si="603"/>
        <v>2.8408000000000002</v>
      </c>
      <c r="R870" s="85"/>
      <c r="S870" s="3" t="str">
        <f t="shared" si="604"/>
        <v>1.49</v>
      </c>
      <c r="T870" s="3" t="str">
        <f t="shared" si="605"/>
        <v>-</v>
      </c>
      <c r="U870" s="3">
        <f t="shared" si="606"/>
        <v>314.2</v>
      </c>
      <c r="V870" s="3">
        <f t="shared" si="607"/>
        <v>-3.04</v>
      </c>
      <c r="W870" s="3">
        <f t="shared" si="608"/>
        <v>2.4857</v>
      </c>
      <c r="X870" s="85"/>
      <c r="Y870" s="3" t="str">
        <f t="shared" si="609"/>
        <v>1.49</v>
      </c>
      <c r="Z870" s="3" t="str">
        <f t="shared" si="610"/>
        <v>-</v>
      </c>
      <c r="AA870" s="3">
        <f t="shared" si="611"/>
        <v>314.2</v>
      </c>
      <c r="AB870" s="3">
        <f t="shared" si="612"/>
        <v>-3.04</v>
      </c>
      <c r="AC870" s="3">
        <f t="shared" si="613"/>
        <v>2.1305999999999998</v>
      </c>
      <c r="AD870" s="85"/>
      <c r="AE870" s="3" t="str">
        <f t="shared" si="614"/>
        <v>1.49</v>
      </c>
      <c r="AF870" s="3" t="str">
        <f t="shared" si="615"/>
        <v>-</v>
      </c>
      <c r="AG870" s="3">
        <f t="shared" si="616"/>
        <v>314.2</v>
      </c>
      <c r="AH870" s="3">
        <f t="shared" si="617"/>
        <v>-3.04</v>
      </c>
      <c r="AI870" s="3">
        <f t="shared" si="618"/>
        <v>1.7755000000000001</v>
      </c>
      <c r="AJ870" s="85"/>
      <c r="AK870" s="3" t="str">
        <f t="shared" si="619"/>
        <v>1.49</v>
      </c>
      <c r="AL870" s="3" t="str">
        <f t="shared" si="620"/>
        <v>-</v>
      </c>
      <c r="AM870" s="3">
        <f t="shared" si="621"/>
        <v>314.2</v>
      </c>
      <c r="AN870" s="3">
        <f t="shared" si="622"/>
        <v>-3.04</v>
      </c>
      <c r="AO870" s="3">
        <f t="shared" si="623"/>
        <v>1.4204000000000001</v>
      </c>
      <c r="AP870" s="85"/>
      <c r="AQ870" s="3" t="str">
        <f t="shared" si="624"/>
        <v>1.49</v>
      </c>
      <c r="AR870" s="3" t="str">
        <f t="shared" si="625"/>
        <v>-</v>
      </c>
      <c r="AS870" s="3">
        <f t="shared" si="626"/>
        <v>314.2</v>
      </c>
      <c r="AT870" s="3">
        <f t="shared" si="627"/>
        <v>-3.04</v>
      </c>
      <c r="AU870" s="3">
        <f t="shared" si="628"/>
        <v>1.0652999999999999</v>
      </c>
      <c r="AV870" s="85"/>
      <c r="AW870" s="3" t="str">
        <f t="shared" si="629"/>
        <v>1.49</v>
      </c>
      <c r="AX870" s="3" t="str">
        <f t="shared" si="630"/>
        <v>-</v>
      </c>
      <c r="AY870" s="3">
        <f t="shared" si="631"/>
        <v>314.2</v>
      </c>
      <c r="AZ870" s="3">
        <f t="shared" si="632"/>
        <v>-3.04</v>
      </c>
      <c r="BA870" s="3">
        <f t="shared" si="633"/>
        <v>0.71020000000000005</v>
      </c>
      <c r="BB870" s="85"/>
      <c r="BC870" s="3" t="str">
        <f t="shared" si="634"/>
        <v>1.49</v>
      </c>
      <c r="BD870" s="3" t="str">
        <f t="shared" si="635"/>
        <v>-</v>
      </c>
      <c r="BE870" s="3">
        <f t="shared" si="636"/>
        <v>314.2</v>
      </c>
      <c r="BF870" s="3">
        <f t="shared" si="637"/>
        <v>-3.04</v>
      </c>
      <c r="BG870" s="3">
        <f t="shared" si="638"/>
        <v>0.35510000000000003</v>
      </c>
    </row>
    <row r="871" spans="1:59" x14ac:dyDescent="0.3">
      <c r="A871" s="1" t="str">
        <f>'Forward collapse simulation'!B881</f>
        <v>1.49</v>
      </c>
      <c r="B871" s="37" t="str">
        <f>IF('Forward collapse simulation'!C881="","-",'Forward collapse simulation'!C881)</f>
        <v>-</v>
      </c>
      <c r="C871" s="85">
        <f>'Forward collapse simulation'!E881</f>
        <v>314.06</v>
      </c>
      <c r="D871" s="85">
        <f>'Forward collapse simulation'!F881</f>
        <v>6.16</v>
      </c>
      <c r="E871" s="85">
        <f>'Forward collapse simulation'!D881</f>
        <v>2.431</v>
      </c>
      <c r="F871" s="85"/>
      <c r="G871" s="3" t="str">
        <f t="shared" si="594"/>
        <v>1.49</v>
      </c>
      <c r="H871" s="3" t="str">
        <f t="shared" si="595"/>
        <v>-</v>
      </c>
      <c r="I871" s="3">
        <f t="shared" si="596"/>
        <v>314.06</v>
      </c>
      <c r="J871" s="3">
        <f t="shared" si="597"/>
        <v>6.16</v>
      </c>
      <c r="K871" s="3">
        <f t="shared" si="598"/>
        <v>2.1879</v>
      </c>
      <c r="L871" s="85"/>
      <c r="M871" s="3" t="str">
        <f t="shared" si="599"/>
        <v>1.49</v>
      </c>
      <c r="N871" s="3" t="str">
        <f t="shared" si="600"/>
        <v>-</v>
      </c>
      <c r="O871" s="3">
        <f t="shared" si="601"/>
        <v>314.06</v>
      </c>
      <c r="P871" s="3">
        <f t="shared" si="602"/>
        <v>6.16</v>
      </c>
      <c r="Q871" s="3">
        <f t="shared" si="603"/>
        <v>1.9448000000000001</v>
      </c>
      <c r="R871" s="85"/>
      <c r="S871" s="3" t="str">
        <f t="shared" si="604"/>
        <v>1.49</v>
      </c>
      <c r="T871" s="3" t="str">
        <f t="shared" si="605"/>
        <v>-</v>
      </c>
      <c r="U871" s="3">
        <f t="shared" si="606"/>
        <v>314.06</v>
      </c>
      <c r="V871" s="3">
        <f t="shared" si="607"/>
        <v>6.16</v>
      </c>
      <c r="W871" s="3">
        <f t="shared" si="608"/>
        <v>1.7017</v>
      </c>
      <c r="X871" s="85"/>
      <c r="Y871" s="3" t="str">
        <f t="shared" si="609"/>
        <v>1.49</v>
      </c>
      <c r="Z871" s="3" t="str">
        <f t="shared" si="610"/>
        <v>-</v>
      </c>
      <c r="AA871" s="3">
        <f t="shared" si="611"/>
        <v>314.06</v>
      </c>
      <c r="AB871" s="3">
        <f t="shared" si="612"/>
        <v>6.16</v>
      </c>
      <c r="AC871" s="3">
        <f t="shared" si="613"/>
        <v>1.4585999999999999</v>
      </c>
      <c r="AD871" s="85"/>
      <c r="AE871" s="3" t="str">
        <f t="shared" si="614"/>
        <v>1.49</v>
      </c>
      <c r="AF871" s="3" t="str">
        <f t="shared" si="615"/>
        <v>-</v>
      </c>
      <c r="AG871" s="3">
        <f t="shared" si="616"/>
        <v>314.06</v>
      </c>
      <c r="AH871" s="3">
        <f t="shared" si="617"/>
        <v>6.16</v>
      </c>
      <c r="AI871" s="3">
        <f t="shared" si="618"/>
        <v>1.2155</v>
      </c>
      <c r="AJ871" s="85"/>
      <c r="AK871" s="3" t="str">
        <f t="shared" si="619"/>
        <v>1.49</v>
      </c>
      <c r="AL871" s="3" t="str">
        <f t="shared" si="620"/>
        <v>-</v>
      </c>
      <c r="AM871" s="3">
        <f t="shared" si="621"/>
        <v>314.06</v>
      </c>
      <c r="AN871" s="3">
        <f t="shared" si="622"/>
        <v>6.16</v>
      </c>
      <c r="AO871" s="3">
        <f t="shared" si="623"/>
        <v>0.97240000000000004</v>
      </c>
      <c r="AP871" s="85"/>
      <c r="AQ871" s="3" t="str">
        <f t="shared" si="624"/>
        <v>1.49</v>
      </c>
      <c r="AR871" s="3" t="str">
        <f t="shared" si="625"/>
        <v>-</v>
      </c>
      <c r="AS871" s="3">
        <f t="shared" si="626"/>
        <v>314.06</v>
      </c>
      <c r="AT871" s="3">
        <f t="shared" si="627"/>
        <v>6.16</v>
      </c>
      <c r="AU871" s="3">
        <f t="shared" si="628"/>
        <v>0.72929999999999995</v>
      </c>
      <c r="AV871" s="85"/>
      <c r="AW871" s="3" t="str">
        <f t="shared" si="629"/>
        <v>1.49</v>
      </c>
      <c r="AX871" s="3" t="str">
        <f t="shared" si="630"/>
        <v>-</v>
      </c>
      <c r="AY871" s="3">
        <f t="shared" si="631"/>
        <v>314.06</v>
      </c>
      <c r="AZ871" s="3">
        <f t="shared" si="632"/>
        <v>6.16</v>
      </c>
      <c r="BA871" s="3">
        <f t="shared" si="633"/>
        <v>0.48620000000000002</v>
      </c>
      <c r="BB871" s="85"/>
      <c r="BC871" s="3" t="str">
        <f t="shared" si="634"/>
        <v>1.49</v>
      </c>
      <c r="BD871" s="3" t="str">
        <f t="shared" si="635"/>
        <v>-</v>
      </c>
      <c r="BE871" s="3">
        <f t="shared" si="636"/>
        <v>314.06</v>
      </c>
      <c r="BF871" s="3">
        <f t="shared" si="637"/>
        <v>6.16</v>
      </c>
      <c r="BG871" s="3">
        <f t="shared" si="638"/>
        <v>0.24310000000000001</v>
      </c>
    </row>
    <row r="872" spans="1:59" x14ac:dyDescent="0.3">
      <c r="A872" s="1" t="str">
        <f>'Forward collapse simulation'!B882</f>
        <v>1.49</v>
      </c>
      <c r="B872" s="37" t="str">
        <f>IF('Forward collapse simulation'!C882="","-",'Forward collapse simulation'!C882)</f>
        <v>-</v>
      </c>
      <c r="C872" s="85">
        <f>'Forward collapse simulation'!E882</f>
        <v>314.05</v>
      </c>
      <c r="D872" s="85">
        <f>'Forward collapse simulation'!F882</f>
        <v>8.61</v>
      </c>
      <c r="E872" s="85">
        <f>'Forward collapse simulation'!D882</f>
        <v>2.3250000000000002</v>
      </c>
      <c r="F872" s="85"/>
      <c r="G872" s="3" t="str">
        <f t="shared" si="594"/>
        <v>1.49</v>
      </c>
      <c r="H872" s="3" t="str">
        <f t="shared" si="595"/>
        <v>-</v>
      </c>
      <c r="I872" s="3">
        <f t="shared" si="596"/>
        <v>314.05</v>
      </c>
      <c r="J872" s="3">
        <f t="shared" si="597"/>
        <v>8.61</v>
      </c>
      <c r="K872" s="3">
        <f t="shared" si="598"/>
        <v>2.0925000000000002</v>
      </c>
      <c r="L872" s="85"/>
      <c r="M872" s="3" t="str">
        <f t="shared" si="599"/>
        <v>1.49</v>
      </c>
      <c r="N872" s="3" t="str">
        <f t="shared" si="600"/>
        <v>-</v>
      </c>
      <c r="O872" s="3">
        <f t="shared" si="601"/>
        <v>314.05</v>
      </c>
      <c r="P872" s="3">
        <f t="shared" si="602"/>
        <v>8.61</v>
      </c>
      <c r="Q872" s="3">
        <f t="shared" si="603"/>
        <v>1.8600000000000003</v>
      </c>
      <c r="R872" s="85"/>
      <c r="S872" s="3" t="str">
        <f t="shared" si="604"/>
        <v>1.49</v>
      </c>
      <c r="T872" s="3" t="str">
        <f t="shared" si="605"/>
        <v>-</v>
      </c>
      <c r="U872" s="3">
        <f t="shared" si="606"/>
        <v>314.05</v>
      </c>
      <c r="V872" s="3">
        <f t="shared" si="607"/>
        <v>8.61</v>
      </c>
      <c r="W872" s="3">
        <f t="shared" si="608"/>
        <v>1.6274999999999999</v>
      </c>
      <c r="X872" s="85"/>
      <c r="Y872" s="3" t="str">
        <f t="shared" si="609"/>
        <v>1.49</v>
      </c>
      <c r="Z872" s="3" t="str">
        <f t="shared" si="610"/>
        <v>-</v>
      </c>
      <c r="AA872" s="3">
        <f t="shared" si="611"/>
        <v>314.05</v>
      </c>
      <c r="AB872" s="3">
        <f t="shared" si="612"/>
        <v>8.61</v>
      </c>
      <c r="AC872" s="3">
        <f t="shared" si="613"/>
        <v>1.395</v>
      </c>
      <c r="AD872" s="85"/>
      <c r="AE872" s="3" t="str">
        <f t="shared" si="614"/>
        <v>1.49</v>
      </c>
      <c r="AF872" s="3" t="str">
        <f t="shared" si="615"/>
        <v>-</v>
      </c>
      <c r="AG872" s="3">
        <f t="shared" si="616"/>
        <v>314.05</v>
      </c>
      <c r="AH872" s="3">
        <f t="shared" si="617"/>
        <v>8.61</v>
      </c>
      <c r="AI872" s="3">
        <f t="shared" si="618"/>
        <v>1.1625000000000001</v>
      </c>
      <c r="AJ872" s="85"/>
      <c r="AK872" s="3" t="str">
        <f t="shared" si="619"/>
        <v>1.49</v>
      </c>
      <c r="AL872" s="3" t="str">
        <f t="shared" si="620"/>
        <v>-</v>
      </c>
      <c r="AM872" s="3">
        <f t="shared" si="621"/>
        <v>314.05</v>
      </c>
      <c r="AN872" s="3">
        <f t="shared" si="622"/>
        <v>8.61</v>
      </c>
      <c r="AO872" s="3">
        <f t="shared" si="623"/>
        <v>0.93000000000000016</v>
      </c>
      <c r="AP872" s="85"/>
      <c r="AQ872" s="3" t="str">
        <f t="shared" si="624"/>
        <v>1.49</v>
      </c>
      <c r="AR872" s="3" t="str">
        <f t="shared" si="625"/>
        <v>-</v>
      </c>
      <c r="AS872" s="3">
        <f t="shared" si="626"/>
        <v>314.05</v>
      </c>
      <c r="AT872" s="3">
        <f t="shared" si="627"/>
        <v>8.61</v>
      </c>
      <c r="AU872" s="3">
        <f t="shared" si="628"/>
        <v>0.69750000000000001</v>
      </c>
      <c r="AV872" s="85"/>
      <c r="AW872" s="3" t="str">
        <f t="shared" si="629"/>
        <v>1.49</v>
      </c>
      <c r="AX872" s="3" t="str">
        <f t="shared" si="630"/>
        <v>-</v>
      </c>
      <c r="AY872" s="3">
        <f t="shared" si="631"/>
        <v>314.05</v>
      </c>
      <c r="AZ872" s="3">
        <f t="shared" si="632"/>
        <v>8.61</v>
      </c>
      <c r="BA872" s="3">
        <f t="shared" si="633"/>
        <v>0.46500000000000008</v>
      </c>
      <c r="BB872" s="85"/>
      <c r="BC872" s="3" t="str">
        <f t="shared" si="634"/>
        <v>1.49</v>
      </c>
      <c r="BD872" s="3" t="str">
        <f t="shared" si="635"/>
        <v>-</v>
      </c>
      <c r="BE872" s="3">
        <f t="shared" si="636"/>
        <v>314.05</v>
      </c>
      <c r="BF872" s="3">
        <f t="shared" si="637"/>
        <v>8.61</v>
      </c>
      <c r="BG872" s="3">
        <f t="shared" si="638"/>
        <v>0.23250000000000004</v>
      </c>
    </row>
    <row r="873" spans="1:59" x14ac:dyDescent="0.3">
      <c r="A873" s="1" t="str">
        <f>'Forward collapse simulation'!B883</f>
        <v>1.49</v>
      </c>
      <c r="B873" s="37" t="str">
        <f>IF('Forward collapse simulation'!C883="","-",'Forward collapse simulation'!C883)</f>
        <v>-</v>
      </c>
      <c r="C873" s="85">
        <f>'Forward collapse simulation'!E883</f>
        <v>316.79000000000002</v>
      </c>
      <c r="D873" s="85">
        <f>'Forward collapse simulation'!F883</f>
        <v>31.05</v>
      </c>
      <c r="E873" s="85">
        <f>'Forward collapse simulation'!D883</f>
        <v>2.0920000000000001</v>
      </c>
      <c r="F873" s="85"/>
      <c r="G873" s="3" t="str">
        <f t="shared" si="594"/>
        <v>1.49</v>
      </c>
      <c r="H873" s="3" t="str">
        <f t="shared" si="595"/>
        <v>-</v>
      </c>
      <c r="I873" s="3">
        <f t="shared" si="596"/>
        <v>316.79000000000002</v>
      </c>
      <c r="J873" s="3">
        <f t="shared" si="597"/>
        <v>31.05</v>
      </c>
      <c r="K873" s="3">
        <f t="shared" si="598"/>
        <v>1.8828</v>
      </c>
      <c r="L873" s="85"/>
      <c r="M873" s="3" t="str">
        <f t="shared" si="599"/>
        <v>1.49</v>
      </c>
      <c r="N873" s="3" t="str">
        <f t="shared" si="600"/>
        <v>-</v>
      </c>
      <c r="O873" s="3">
        <f t="shared" si="601"/>
        <v>316.79000000000002</v>
      </c>
      <c r="P873" s="3">
        <f t="shared" si="602"/>
        <v>31.05</v>
      </c>
      <c r="Q873" s="3">
        <f t="shared" si="603"/>
        <v>1.6736000000000002</v>
      </c>
      <c r="R873" s="85"/>
      <c r="S873" s="3" t="str">
        <f t="shared" si="604"/>
        <v>1.49</v>
      </c>
      <c r="T873" s="3" t="str">
        <f t="shared" si="605"/>
        <v>-</v>
      </c>
      <c r="U873" s="3">
        <f t="shared" si="606"/>
        <v>316.79000000000002</v>
      </c>
      <c r="V873" s="3">
        <f t="shared" si="607"/>
        <v>31.05</v>
      </c>
      <c r="W873" s="3">
        <f t="shared" si="608"/>
        <v>1.4643999999999999</v>
      </c>
      <c r="X873" s="85"/>
      <c r="Y873" s="3" t="str">
        <f t="shared" si="609"/>
        <v>1.49</v>
      </c>
      <c r="Z873" s="3" t="str">
        <f t="shared" si="610"/>
        <v>-</v>
      </c>
      <c r="AA873" s="3">
        <f t="shared" si="611"/>
        <v>316.79000000000002</v>
      </c>
      <c r="AB873" s="3">
        <f t="shared" si="612"/>
        <v>31.05</v>
      </c>
      <c r="AC873" s="3">
        <f t="shared" si="613"/>
        <v>1.2552000000000001</v>
      </c>
      <c r="AD873" s="85"/>
      <c r="AE873" s="3" t="str">
        <f t="shared" si="614"/>
        <v>1.49</v>
      </c>
      <c r="AF873" s="3" t="str">
        <f t="shared" si="615"/>
        <v>-</v>
      </c>
      <c r="AG873" s="3">
        <f t="shared" si="616"/>
        <v>316.79000000000002</v>
      </c>
      <c r="AH873" s="3">
        <f t="shared" si="617"/>
        <v>31.05</v>
      </c>
      <c r="AI873" s="3">
        <f t="shared" si="618"/>
        <v>1.046</v>
      </c>
      <c r="AJ873" s="85"/>
      <c r="AK873" s="3" t="str">
        <f t="shared" si="619"/>
        <v>1.49</v>
      </c>
      <c r="AL873" s="3" t="str">
        <f t="shared" si="620"/>
        <v>-</v>
      </c>
      <c r="AM873" s="3">
        <f t="shared" si="621"/>
        <v>316.79000000000002</v>
      </c>
      <c r="AN873" s="3">
        <f t="shared" si="622"/>
        <v>31.05</v>
      </c>
      <c r="AO873" s="3">
        <f t="shared" si="623"/>
        <v>0.8368000000000001</v>
      </c>
      <c r="AP873" s="85"/>
      <c r="AQ873" s="3" t="str">
        <f t="shared" si="624"/>
        <v>1.49</v>
      </c>
      <c r="AR873" s="3" t="str">
        <f t="shared" si="625"/>
        <v>-</v>
      </c>
      <c r="AS873" s="3">
        <f t="shared" si="626"/>
        <v>316.79000000000002</v>
      </c>
      <c r="AT873" s="3">
        <f t="shared" si="627"/>
        <v>31.05</v>
      </c>
      <c r="AU873" s="3">
        <f t="shared" si="628"/>
        <v>0.62760000000000005</v>
      </c>
      <c r="AV873" s="85"/>
      <c r="AW873" s="3" t="str">
        <f t="shared" si="629"/>
        <v>1.49</v>
      </c>
      <c r="AX873" s="3" t="str">
        <f t="shared" si="630"/>
        <v>-</v>
      </c>
      <c r="AY873" s="3">
        <f t="shared" si="631"/>
        <v>316.79000000000002</v>
      </c>
      <c r="AZ873" s="3">
        <f t="shared" si="632"/>
        <v>31.05</v>
      </c>
      <c r="BA873" s="3">
        <f t="shared" si="633"/>
        <v>0.41840000000000005</v>
      </c>
      <c r="BB873" s="85"/>
      <c r="BC873" s="3" t="str">
        <f t="shared" si="634"/>
        <v>1.49</v>
      </c>
      <c r="BD873" s="3" t="str">
        <f t="shared" si="635"/>
        <v>-</v>
      </c>
      <c r="BE873" s="3">
        <f t="shared" si="636"/>
        <v>316.79000000000002</v>
      </c>
      <c r="BF873" s="3">
        <f t="shared" si="637"/>
        <v>31.05</v>
      </c>
      <c r="BG873" s="3">
        <f t="shared" si="638"/>
        <v>0.20920000000000002</v>
      </c>
    </row>
    <row r="874" spans="1:59" x14ac:dyDescent="0.3">
      <c r="A874" s="1" t="str">
        <f>'Forward collapse simulation'!B884</f>
        <v>1.49</v>
      </c>
      <c r="B874" s="37" t="str">
        <f>IF('Forward collapse simulation'!C884="","-",'Forward collapse simulation'!C884)</f>
        <v>-</v>
      </c>
      <c r="C874" s="85">
        <f>'Forward collapse simulation'!E884</f>
        <v>318.02999999999997</v>
      </c>
      <c r="D874" s="85">
        <f>'Forward collapse simulation'!F884</f>
        <v>60.23</v>
      </c>
      <c r="E874" s="85">
        <f>'Forward collapse simulation'!D884</f>
        <v>3.3730000000000002</v>
      </c>
      <c r="F874" s="85"/>
      <c r="G874" s="3" t="str">
        <f t="shared" si="594"/>
        <v>1.49</v>
      </c>
      <c r="H874" s="3" t="str">
        <f t="shared" si="595"/>
        <v>-</v>
      </c>
      <c r="I874" s="3">
        <f t="shared" si="596"/>
        <v>318.02999999999997</v>
      </c>
      <c r="J874" s="3">
        <f t="shared" si="597"/>
        <v>60.23</v>
      </c>
      <c r="K874" s="3">
        <f t="shared" si="598"/>
        <v>3.0357000000000003</v>
      </c>
      <c r="L874" s="85"/>
      <c r="M874" s="3" t="str">
        <f t="shared" si="599"/>
        <v>1.49</v>
      </c>
      <c r="N874" s="3" t="str">
        <f t="shared" si="600"/>
        <v>-</v>
      </c>
      <c r="O874" s="3">
        <f t="shared" si="601"/>
        <v>318.02999999999997</v>
      </c>
      <c r="P874" s="3">
        <f t="shared" si="602"/>
        <v>60.23</v>
      </c>
      <c r="Q874" s="3">
        <f t="shared" si="603"/>
        <v>2.6984000000000004</v>
      </c>
      <c r="R874" s="85"/>
      <c r="S874" s="3" t="str">
        <f t="shared" si="604"/>
        <v>1.49</v>
      </c>
      <c r="T874" s="3" t="str">
        <f t="shared" si="605"/>
        <v>-</v>
      </c>
      <c r="U874" s="3">
        <f t="shared" si="606"/>
        <v>318.02999999999997</v>
      </c>
      <c r="V874" s="3">
        <f t="shared" si="607"/>
        <v>60.23</v>
      </c>
      <c r="W874" s="3">
        <f t="shared" si="608"/>
        <v>2.3611</v>
      </c>
      <c r="X874" s="85"/>
      <c r="Y874" s="3" t="str">
        <f t="shared" si="609"/>
        <v>1.49</v>
      </c>
      <c r="Z874" s="3" t="str">
        <f t="shared" si="610"/>
        <v>-</v>
      </c>
      <c r="AA874" s="3">
        <f t="shared" si="611"/>
        <v>318.02999999999997</v>
      </c>
      <c r="AB874" s="3">
        <f t="shared" si="612"/>
        <v>60.23</v>
      </c>
      <c r="AC874" s="3">
        <f t="shared" si="613"/>
        <v>2.0238</v>
      </c>
      <c r="AD874" s="85"/>
      <c r="AE874" s="3" t="str">
        <f t="shared" si="614"/>
        <v>1.49</v>
      </c>
      <c r="AF874" s="3" t="str">
        <f t="shared" si="615"/>
        <v>-</v>
      </c>
      <c r="AG874" s="3">
        <f t="shared" si="616"/>
        <v>318.02999999999997</v>
      </c>
      <c r="AH874" s="3">
        <f t="shared" si="617"/>
        <v>60.23</v>
      </c>
      <c r="AI874" s="3">
        <f t="shared" si="618"/>
        <v>1.6865000000000001</v>
      </c>
      <c r="AJ874" s="85"/>
      <c r="AK874" s="3" t="str">
        <f t="shared" si="619"/>
        <v>1.49</v>
      </c>
      <c r="AL874" s="3" t="str">
        <f t="shared" si="620"/>
        <v>-</v>
      </c>
      <c r="AM874" s="3">
        <f t="shared" si="621"/>
        <v>318.02999999999997</v>
      </c>
      <c r="AN874" s="3">
        <f t="shared" si="622"/>
        <v>60.23</v>
      </c>
      <c r="AO874" s="3">
        <f t="shared" si="623"/>
        <v>1.3492000000000002</v>
      </c>
      <c r="AP874" s="85"/>
      <c r="AQ874" s="3" t="str">
        <f t="shared" si="624"/>
        <v>1.49</v>
      </c>
      <c r="AR874" s="3" t="str">
        <f t="shared" si="625"/>
        <v>-</v>
      </c>
      <c r="AS874" s="3">
        <f t="shared" si="626"/>
        <v>318.02999999999997</v>
      </c>
      <c r="AT874" s="3">
        <f t="shared" si="627"/>
        <v>60.23</v>
      </c>
      <c r="AU874" s="3">
        <f t="shared" si="628"/>
        <v>1.0119</v>
      </c>
      <c r="AV874" s="85"/>
      <c r="AW874" s="3" t="str">
        <f t="shared" si="629"/>
        <v>1.49</v>
      </c>
      <c r="AX874" s="3" t="str">
        <f t="shared" si="630"/>
        <v>-</v>
      </c>
      <c r="AY874" s="3">
        <f t="shared" si="631"/>
        <v>318.02999999999997</v>
      </c>
      <c r="AZ874" s="3">
        <f t="shared" si="632"/>
        <v>60.23</v>
      </c>
      <c r="BA874" s="3">
        <f t="shared" si="633"/>
        <v>0.67460000000000009</v>
      </c>
      <c r="BB874" s="85"/>
      <c r="BC874" s="3" t="str">
        <f t="shared" si="634"/>
        <v>1.49</v>
      </c>
      <c r="BD874" s="3" t="str">
        <f t="shared" si="635"/>
        <v>-</v>
      </c>
      <c r="BE874" s="3">
        <f t="shared" si="636"/>
        <v>318.02999999999997</v>
      </c>
      <c r="BF874" s="3">
        <f t="shared" si="637"/>
        <v>60.23</v>
      </c>
      <c r="BG874" s="3">
        <f t="shared" si="638"/>
        <v>0.33730000000000004</v>
      </c>
    </row>
    <row r="875" spans="1:59" x14ac:dyDescent="0.3">
      <c r="A875" s="1" t="str">
        <f>'Forward collapse simulation'!B885</f>
        <v>1.49</v>
      </c>
      <c r="B875" s="37" t="str">
        <f>IF('Forward collapse simulation'!C885="","-",'Forward collapse simulation'!C885)</f>
        <v>-</v>
      </c>
      <c r="C875" s="85">
        <f>'Forward collapse simulation'!E885</f>
        <v>316.88</v>
      </c>
      <c r="D875" s="85">
        <f>'Forward collapse simulation'!F885</f>
        <v>70.36</v>
      </c>
      <c r="E875" s="85">
        <f>'Forward collapse simulation'!D885</f>
        <v>4.1660000000000004</v>
      </c>
      <c r="F875" s="85"/>
      <c r="G875" s="3" t="str">
        <f t="shared" si="594"/>
        <v>1.49</v>
      </c>
      <c r="H875" s="3" t="str">
        <f t="shared" si="595"/>
        <v>-</v>
      </c>
      <c r="I875" s="3">
        <f t="shared" si="596"/>
        <v>316.88</v>
      </c>
      <c r="J875" s="3">
        <f t="shared" si="597"/>
        <v>70.36</v>
      </c>
      <c r="K875" s="3">
        <f t="shared" si="598"/>
        <v>3.7494000000000005</v>
      </c>
      <c r="L875" s="85"/>
      <c r="M875" s="3" t="str">
        <f t="shared" si="599"/>
        <v>1.49</v>
      </c>
      <c r="N875" s="3" t="str">
        <f t="shared" si="600"/>
        <v>-</v>
      </c>
      <c r="O875" s="3">
        <f t="shared" si="601"/>
        <v>316.88</v>
      </c>
      <c r="P875" s="3">
        <f t="shared" si="602"/>
        <v>70.36</v>
      </c>
      <c r="Q875" s="3">
        <f t="shared" si="603"/>
        <v>3.3328000000000007</v>
      </c>
      <c r="R875" s="85"/>
      <c r="S875" s="3" t="str">
        <f t="shared" si="604"/>
        <v>1.49</v>
      </c>
      <c r="T875" s="3" t="str">
        <f t="shared" si="605"/>
        <v>-</v>
      </c>
      <c r="U875" s="3">
        <f t="shared" si="606"/>
        <v>316.88</v>
      </c>
      <c r="V875" s="3">
        <f t="shared" si="607"/>
        <v>70.36</v>
      </c>
      <c r="W875" s="3">
        <f t="shared" si="608"/>
        <v>2.9161999999999999</v>
      </c>
      <c r="X875" s="85"/>
      <c r="Y875" s="3" t="str">
        <f t="shared" si="609"/>
        <v>1.49</v>
      </c>
      <c r="Z875" s="3" t="str">
        <f t="shared" si="610"/>
        <v>-</v>
      </c>
      <c r="AA875" s="3">
        <f t="shared" si="611"/>
        <v>316.88</v>
      </c>
      <c r="AB875" s="3">
        <f t="shared" si="612"/>
        <v>70.36</v>
      </c>
      <c r="AC875" s="3">
        <f t="shared" si="613"/>
        <v>2.4996</v>
      </c>
      <c r="AD875" s="85"/>
      <c r="AE875" s="3" t="str">
        <f t="shared" si="614"/>
        <v>1.49</v>
      </c>
      <c r="AF875" s="3" t="str">
        <f t="shared" si="615"/>
        <v>-</v>
      </c>
      <c r="AG875" s="3">
        <f t="shared" si="616"/>
        <v>316.88</v>
      </c>
      <c r="AH875" s="3">
        <f t="shared" si="617"/>
        <v>70.36</v>
      </c>
      <c r="AI875" s="3">
        <f t="shared" si="618"/>
        <v>2.0830000000000002</v>
      </c>
      <c r="AJ875" s="85"/>
      <c r="AK875" s="3" t="str">
        <f t="shared" si="619"/>
        <v>1.49</v>
      </c>
      <c r="AL875" s="3" t="str">
        <f t="shared" si="620"/>
        <v>-</v>
      </c>
      <c r="AM875" s="3">
        <f t="shared" si="621"/>
        <v>316.88</v>
      </c>
      <c r="AN875" s="3">
        <f t="shared" si="622"/>
        <v>70.36</v>
      </c>
      <c r="AO875" s="3">
        <f t="shared" si="623"/>
        <v>1.6664000000000003</v>
      </c>
      <c r="AP875" s="85"/>
      <c r="AQ875" s="3" t="str">
        <f t="shared" si="624"/>
        <v>1.49</v>
      </c>
      <c r="AR875" s="3" t="str">
        <f t="shared" si="625"/>
        <v>-</v>
      </c>
      <c r="AS875" s="3">
        <f t="shared" si="626"/>
        <v>316.88</v>
      </c>
      <c r="AT875" s="3">
        <f t="shared" si="627"/>
        <v>70.36</v>
      </c>
      <c r="AU875" s="3">
        <f t="shared" si="628"/>
        <v>1.2498</v>
      </c>
      <c r="AV875" s="85"/>
      <c r="AW875" s="3" t="str">
        <f t="shared" si="629"/>
        <v>1.49</v>
      </c>
      <c r="AX875" s="3" t="str">
        <f t="shared" si="630"/>
        <v>-</v>
      </c>
      <c r="AY875" s="3">
        <f t="shared" si="631"/>
        <v>316.88</v>
      </c>
      <c r="AZ875" s="3">
        <f t="shared" si="632"/>
        <v>70.36</v>
      </c>
      <c r="BA875" s="3">
        <f t="shared" si="633"/>
        <v>0.83320000000000016</v>
      </c>
      <c r="BB875" s="85"/>
      <c r="BC875" s="3" t="str">
        <f t="shared" si="634"/>
        <v>1.49</v>
      </c>
      <c r="BD875" s="3" t="str">
        <f t="shared" si="635"/>
        <v>-</v>
      </c>
      <c r="BE875" s="3">
        <f t="shared" si="636"/>
        <v>316.88</v>
      </c>
      <c r="BF875" s="3">
        <f t="shared" si="637"/>
        <v>70.36</v>
      </c>
      <c r="BG875" s="3">
        <f t="shared" si="638"/>
        <v>0.41660000000000008</v>
      </c>
    </row>
    <row r="876" spans="1:59" x14ac:dyDescent="0.3">
      <c r="A876" s="1" t="str">
        <f>'Forward collapse simulation'!B886</f>
        <v>1.49</v>
      </c>
      <c r="B876" s="37" t="str">
        <f>IF('Forward collapse simulation'!C886="","-",'Forward collapse simulation'!C886)</f>
        <v>-</v>
      </c>
      <c r="C876" s="85">
        <f>'Forward collapse simulation'!E886</f>
        <v>312.54000000000002</v>
      </c>
      <c r="D876" s="85">
        <f>'Forward collapse simulation'!F886</f>
        <v>79.95</v>
      </c>
      <c r="E876" s="85">
        <f>'Forward collapse simulation'!D886</f>
        <v>4.2450000000000001</v>
      </c>
      <c r="F876" s="85"/>
      <c r="G876" s="3" t="str">
        <f t="shared" si="594"/>
        <v>1.49</v>
      </c>
      <c r="H876" s="3" t="str">
        <f t="shared" si="595"/>
        <v>-</v>
      </c>
      <c r="I876" s="3">
        <f t="shared" si="596"/>
        <v>312.54000000000002</v>
      </c>
      <c r="J876" s="3">
        <f t="shared" si="597"/>
        <v>79.95</v>
      </c>
      <c r="K876" s="3">
        <f t="shared" si="598"/>
        <v>3.8205</v>
      </c>
      <c r="L876" s="85"/>
      <c r="M876" s="3" t="str">
        <f t="shared" si="599"/>
        <v>1.49</v>
      </c>
      <c r="N876" s="3" t="str">
        <f t="shared" si="600"/>
        <v>-</v>
      </c>
      <c r="O876" s="3">
        <f t="shared" si="601"/>
        <v>312.54000000000002</v>
      </c>
      <c r="P876" s="3">
        <f t="shared" si="602"/>
        <v>79.95</v>
      </c>
      <c r="Q876" s="3">
        <f t="shared" si="603"/>
        <v>3.3960000000000004</v>
      </c>
      <c r="R876" s="85"/>
      <c r="S876" s="3" t="str">
        <f t="shared" si="604"/>
        <v>1.49</v>
      </c>
      <c r="T876" s="3" t="str">
        <f t="shared" si="605"/>
        <v>-</v>
      </c>
      <c r="U876" s="3">
        <f t="shared" si="606"/>
        <v>312.54000000000002</v>
      </c>
      <c r="V876" s="3">
        <f t="shared" si="607"/>
        <v>79.95</v>
      </c>
      <c r="W876" s="3">
        <f t="shared" si="608"/>
        <v>2.9714999999999998</v>
      </c>
      <c r="X876" s="85"/>
      <c r="Y876" s="3" t="str">
        <f t="shared" si="609"/>
        <v>1.49</v>
      </c>
      <c r="Z876" s="3" t="str">
        <f t="shared" si="610"/>
        <v>-</v>
      </c>
      <c r="AA876" s="3">
        <f t="shared" si="611"/>
        <v>312.54000000000002</v>
      </c>
      <c r="AB876" s="3">
        <f t="shared" si="612"/>
        <v>79.95</v>
      </c>
      <c r="AC876" s="3">
        <f t="shared" si="613"/>
        <v>2.5470000000000002</v>
      </c>
      <c r="AD876" s="85"/>
      <c r="AE876" s="3" t="str">
        <f t="shared" si="614"/>
        <v>1.49</v>
      </c>
      <c r="AF876" s="3" t="str">
        <f t="shared" si="615"/>
        <v>-</v>
      </c>
      <c r="AG876" s="3">
        <f t="shared" si="616"/>
        <v>312.54000000000002</v>
      </c>
      <c r="AH876" s="3">
        <f t="shared" si="617"/>
        <v>79.95</v>
      </c>
      <c r="AI876" s="3">
        <f t="shared" si="618"/>
        <v>2.1225000000000001</v>
      </c>
      <c r="AJ876" s="85"/>
      <c r="AK876" s="3" t="str">
        <f t="shared" si="619"/>
        <v>1.49</v>
      </c>
      <c r="AL876" s="3" t="str">
        <f t="shared" si="620"/>
        <v>-</v>
      </c>
      <c r="AM876" s="3">
        <f t="shared" si="621"/>
        <v>312.54000000000002</v>
      </c>
      <c r="AN876" s="3">
        <f t="shared" si="622"/>
        <v>79.95</v>
      </c>
      <c r="AO876" s="3">
        <f t="shared" si="623"/>
        <v>1.6980000000000002</v>
      </c>
      <c r="AP876" s="85"/>
      <c r="AQ876" s="3" t="str">
        <f t="shared" si="624"/>
        <v>1.49</v>
      </c>
      <c r="AR876" s="3" t="str">
        <f t="shared" si="625"/>
        <v>-</v>
      </c>
      <c r="AS876" s="3">
        <f t="shared" si="626"/>
        <v>312.54000000000002</v>
      </c>
      <c r="AT876" s="3">
        <f t="shared" si="627"/>
        <v>79.95</v>
      </c>
      <c r="AU876" s="3">
        <f t="shared" si="628"/>
        <v>1.2735000000000001</v>
      </c>
      <c r="AV876" s="85"/>
      <c r="AW876" s="3" t="str">
        <f t="shared" si="629"/>
        <v>1.49</v>
      </c>
      <c r="AX876" s="3" t="str">
        <f t="shared" si="630"/>
        <v>-</v>
      </c>
      <c r="AY876" s="3">
        <f t="shared" si="631"/>
        <v>312.54000000000002</v>
      </c>
      <c r="AZ876" s="3">
        <f t="shared" si="632"/>
        <v>79.95</v>
      </c>
      <c r="BA876" s="3">
        <f t="shared" si="633"/>
        <v>0.84900000000000009</v>
      </c>
      <c r="BB876" s="85"/>
      <c r="BC876" s="3" t="str">
        <f t="shared" si="634"/>
        <v>1.49</v>
      </c>
      <c r="BD876" s="3" t="str">
        <f t="shared" si="635"/>
        <v>-</v>
      </c>
      <c r="BE876" s="3">
        <f t="shared" si="636"/>
        <v>312.54000000000002</v>
      </c>
      <c r="BF876" s="3">
        <f t="shared" si="637"/>
        <v>79.95</v>
      </c>
      <c r="BG876" s="3">
        <f t="shared" si="638"/>
        <v>0.42450000000000004</v>
      </c>
    </row>
    <row r="877" spans="1:59" x14ac:dyDescent="0.3">
      <c r="A877" s="1" t="str">
        <f>'Forward collapse simulation'!B887</f>
        <v>1.49</v>
      </c>
      <c r="B877" s="37" t="str">
        <f>IF('Forward collapse simulation'!C887="","-",'Forward collapse simulation'!C887)</f>
        <v>-</v>
      </c>
      <c r="C877" s="85">
        <f>'Forward collapse simulation'!E887</f>
        <v>325.70999999999998</v>
      </c>
      <c r="D877" s="85">
        <f>'Forward collapse simulation'!F887</f>
        <v>86.49</v>
      </c>
      <c r="E877" s="85">
        <f>'Forward collapse simulation'!D887</f>
        <v>6.0289999999999999</v>
      </c>
      <c r="F877" s="85"/>
      <c r="G877" s="3" t="str">
        <f t="shared" si="594"/>
        <v>1.49</v>
      </c>
      <c r="H877" s="3" t="str">
        <f t="shared" si="595"/>
        <v>-</v>
      </c>
      <c r="I877" s="3">
        <f t="shared" si="596"/>
        <v>325.70999999999998</v>
      </c>
      <c r="J877" s="3">
        <f t="shared" si="597"/>
        <v>86.49</v>
      </c>
      <c r="K877" s="3">
        <f t="shared" si="598"/>
        <v>5.4260999999999999</v>
      </c>
      <c r="L877" s="85"/>
      <c r="M877" s="3" t="str">
        <f t="shared" si="599"/>
        <v>1.49</v>
      </c>
      <c r="N877" s="3" t="str">
        <f t="shared" si="600"/>
        <v>-</v>
      </c>
      <c r="O877" s="3">
        <f t="shared" si="601"/>
        <v>325.70999999999998</v>
      </c>
      <c r="P877" s="3">
        <f t="shared" si="602"/>
        <v>86.49</v>
      </c>
      <c r="Q877" s="3">
        <f t="shared" si="603"/>
        <v>4.8231999999999999</v>
      </c>
      <c r="R877" s="85"/>
      <c r="S877" s="3" t="str">
        <f t="shared" si="604"/>
        <v>1.49</v>
      </c>
      <c r="T877" s="3" t="str">
        <f t="shared" si="605"/>
        <v>-</v>
      </c>
      <c r="U877" s="3">
        <f t="shared" si="606"/>
        <v>325.70999999999998</v>
      </c>
      <c r="V877" s="3">
        <f t="shared" si="607"/>
        <v>86.49</v>
      </c>
      <c r="W877" s="3">
        <f t="shared" si="608"/>
        <v>4.2202999999999999</v>
      </c>
      <c r="X877" s="85"/>
      <c r="Y877" s="3" t="str">
        <f t="shared" si="609"/>
        <v>1.49</v>
      </c>
      <c r="Z877" s="3" t="str">
        <f t="shared" si="610"/>
        <v>-</v>
      </c>
      <c r="AA877" s="3">
        <f t="shared" si="611"/>
        <v>325.70999999999998</v>
      </c>
      <c r="AB877" s="3">
        <f t="shared" si="612"/>
        <v>86.49</v>
      </c>
      <c r="AC877" s="3">
        <f t="shared" si="613"/>
        <v>3.6173999999999999</v>
      </c>
      <c r="AD877" s="85"/>
      <c r="AE877" s="3" t="str">
        <f t="shared" si="614"/>
        <v>1.49</v>
      </c>
      <c r="AF877" s="3" t="str">
        <f t="shared" si="615"/>
        <v>-</v>
      </c>
      <c r="AG877" s="3">
        <f t="shared" si="616"/>
        <v>325.70999999999998</v>
      </c>
      <c r="AH877" s="3">
        <f t="shared" si="617"/>
        <v>86.49</v>
      </c>
      <c r="AI877" s="3">
        <f t="shared" si="618"/>
        <v>3.0145</v>
      </c>
      <c r="AJ877" s="85"/>
      <c r="AK877" s="3" t="str">
        <f t="shared" si="619"/>
        <v>1.49</v>
      </c>
      <c r="AL877" s="3" t="str">
        <f t="shared" si="620"/>
        <v>-</v>
      </c>
      <c r="AM877" s="3">
        <f t="shared" si="621"/>
        <v>325.70999999999998</v>
      </c>
      <c r="AN877" s="3">
        <f t="shared" si="622"/>
        <v>86.49</v>
      </c>
      <c r="AO877" s="3">
        <f t="shared" si="623"/>
        <v>2.4116</v>
      </c>
      <c r="AP877" s="85"/>
      <c r="AQ877" s="3" t="str">
        <f t="shared" si="624"/>
        <v>1.49</v>
      </c>
      <c r="AR877" s="3" t="str">
        <f t="shared" si="625"/>
        <v>-</v>
      </c>
      <c r="AS877" s="3">
        <f t="shared" si="626"/>
        <v>325.70999999999998</v>
      </c>
      <c r="AT877" s="3">
        <f t="shared" si="627"/>
        <v>86.49</v>
      </c>
      <c r="AU877" s="3">
        <f t="shared" si="628"/>
        <v>1.8087</v>
      </c>
      <c r="AV877" s="85"/>
      <c r="AW877" s="3" t="str">
        <f t="shared" si="629"/>
        <v>1.49</v>
      </c>
      <c r="AX877" s="3" t="str">
        <f t="shared" si="630"/>
        <v>-</v>
      </c>
      <c r="AY877" s="3">
        <f t="shared" si="631"/>
        <v>325.70999999999998</v>
      </c>
      <c r="AZ877" s="3">
        <f t="shared" si="632"/>
        <v>86.49</v>
      </c>
      <c r="BA877" s="3">
        <f t="shared" si="633"/>
        <v>1.2058</v>
      </c>
      <c r="BB877" s="85"/>
      <c r="BC877" s="3" t="str">
        <f t="shared" si="634"/>
        <v>1.49</v>
      </c>
      <c r="BD877" s="3" t="str">
        <f t="shared" si="635"/>
        <v>-</v>
      </c>
      <c r="BE877" s="3">
        <f t="shared" si="636"/>
        <v>325.70999999999998</v>
      </c>
      <c r="BF877" s="3">
        <f t="shared" si="637"/>
        <v>86.49</v>
      </c>
      <c r="BG877" s="3">
        <f t="shared" si="638"/>
        <v>0.60289999999999999</v>
      </c>
    </row>
    <row r="878" spans="1:59" x14ac:dyDescent="0.3">
      <c r="A878" s="1" t="str">
        <f>'Forward collapse simulation'!B888</f>
        <v>1.49</v>
      </c>
      <c r="B878" s="37" t="str">
        <f>IF('Forward collapse simulation'!C888="","-",'Forward collapse simulation'!C888)</f>
        <v>-</v>
      </c>
      <c r="C878" s="85">
        <f>'Forward collapse simulation'!E888</f>
        <v>135.78</v>
      </c>
      <c r="D878" s="85">
        <f>'Forward collapse simulation'!F888</f>
        <v>85.27</v>
      </c>
      <c r="E878" s="85">
        <f>'Forward collapse simulation'!D888</f>
        <v>7.5170000000000003</v>
      </c>
      <c r="F878" s="85"/>
      <c r="G878" s="3" t="str">
        <f t="shared" si="594"/>
        <v>1.49</v>
      </c>
      <c r="H878" s="3" t="str">
        <f t="shared" si="595"/>
        <v>-</v>
      </c>
      <c r="I878" s="3">
        <f t="shared" si="596"/>
        <v>135.78</v>
      </c>
      <c r="J878" s="3">
        <f t="shared" si="597"/>
        <v>85.27</v>
      </c>
      <c r="K878" s="3">
        <f t="shared" si="598"/>
        <v>6.7653000000000008</v>
      </c>
      <c r="L878" s="85"/>
      <c r="M878" s="3" t="str">
        <f t="shared" si="599"/>
        <v>1.49</v>
      </c>
      <c r="N878" s="3" t="str">
        <f t="shared" si="600"/>
        <v>-</v>
      </c>
      <c r="O878" s="3">
        <f t="shared" si="601"/>
        <v>135.78</v>
      </c>
      <c r="P878" s="3">
        <f t="shared" si="602"/>
        <v>85.27</v>
      </c>
      <c r="Q878" s="3">
        <f t="shared" si="603"/>
        <v>6.0136000000000003</v>
      </c>
      <c r="R878" s="85"/>
      <c r="S878" s="3" t="str">
        <f t="shared" si="604"/>
        <v>1.49</v>
      </c>
      <c r="T878" s="3" t="str">
        <f t="shared" si="605"/>
        <v>-</v>
      </c>
      <c r="U878" s="3">
        <f t="shared" si="606"/>
        <v>135.78</v>
      </c>
      <c r="V878" s="3">
        <f t="shared" si="607"/>
        <v>85.27</v>
      </c>
      <c r="W878" s="3">
        <f t="shared" si="608"/>
        <v>5.2618999999999998</v>
      </c>
      <c r="X878" s="85"/>
      <c r="Y878" s="3" t="str">
        <f t="shared" si="609"/>
        <v>1.49</v>
      </c>
      <c r="Z878" s="3" t="str">
        <f t="shared" si="610"/>
        <v>-</v>
      </c>
      <c r="AA878" s="3">
        <f t="shared" si="611"/>
        <v>135.78</v>
      </c>
      <c r="AB878" s="3">
        <f t="shared" si="612"/>
        <v>85.27</v>
      </c>
      <c r="AC878" s="3">
        <f t="shared" si="613"/>
        <v>4.5102000000000002</v>
      </c>
      <c r="AD878" s="85"/>
      <c r="AE878" s="3" t="str">
        <f t="shared" si="614"/>
        <v>1.49</v>
      </c>
      <c r="AF878" s="3" t="str">
        <f t="shared" si="615"/>
        <v>-</v>
      </c>
      <c r="AG878" s="3">
        <f t="shared" si="616"/>
        <v>135.78</v>
      </c>
      <c r="AH878" s="3">
        <f t="shared" si="617"/>
        <v>85.27</v>
      </c>
      <c r="AI878" s="3">
        <f t="shared" si="618"/>
        <v>3.7585000000000002</v>
      </c>
      <c r="AJ878" s="85"/>
      <c r="AK878" s="3" t="str">
        <f t="shared" si="619"/>
        <v>1.49</v>
      </c>
      <c r="AL878" s="3" t="str">
        <f t="shared" si="620"/>
        <v>-</v>
      </c>
      <c r="AM878" s="3">
        <f t="shared" si="621"/>
        <v>135.78</v>
      </c>
      <c r="AN878" s="3">
        <f t="shared" si="622"/>
        <v>85.27</v>
      </c>
      <c r="AO878" s="3">
        <f t="shared" si="623"/>
        <v>3.0068000000000001</v>
      </c>
      <c r="AP878" s="85"/>
      <c r="AQ878" s="3" t="str">
        <f t="shared" si="624"/>
        <v>1.49</v>
      </c>
      <c r="AR878" s="3" t="str">
        <f t="shared" si="625"/>
        <v>-</v>
      </c>
      <c r="AS878" s="3">
        <f t="shared" si="626"/>
        <v>135.78</v>
      </c>
      <c r="AT878" s="3">
        <f t="shared" si="627"/>
        <v>85.27</v>
      </c>
      <c r="AU878" s="3">
        <f t="shared" si="628"/>
        <v>2.2551000000000001</v>
      </c>
      <c r="AV878" s="85"/>
      <c r="AW878" s="3" t="str">
        <f t="shared" si="629"/>
        <v>1.49</v>
      </c>
      <c r="AX878" s="3" t="str">
        <f t="shared" si="630"/>
        <v>-</v>
      </c>
      <c r="AY878" s="3">
        <f t="shared" si="631"/>
        <v>135.78</v>
      </c>
      <c r="AZ878" s="3">
        <f t="shared" si="632"/>
        <v>85.27</v>
      </c>
      <c r="BA878" s="3">
        <f t="shared" si="633"/>
        <v>1.5034000000000001</v>
      </c>
      <c r="BB878" s="85"/>
      <c r="BC878" s="3" t="str">
        <f t="shared" si="634"/>
        <v>1.49</v>
      </c>
      <c r="BD878" s="3" t="str">
        <f t="shared" si="635"/>
        <v>-</v>
      </c>
      <c r="BE878" s="3">
        <f t="shared" si="636"/>
        <v>135.78</v>
      </c>
      <c r="BF878" s="3">
        <f t="shared" si="637"/>
        <v>85.27</v>
      </c>
      <c r="BG878" s="3">
        <f t="shared" si="638"/>
        <v>0.75170000000000003</v>
      </c>
    </row>
    <row r="879" spans="1:59" x14ac:dyDescent="0.3">
      <c r="A879" s="1" t="str">
        <f>'Forward collapse simulation'!B889</f>
        <v>1.49</v>
      </c>
      <c r="B879" s="37" t="str">
        <f>IF('Forward collapse simulation'!C889="","-",'Forward collapse simulation'!C889)</f>
        <v>-</v>
      </c>
      <c r="C879" s="85">
        <f>'Forward collapse simulation'!E889</f>
        <v>159.16</v>
      </c>
      <c r="D879" s="85">
        <f>'Forward collapse simulation'!F889</f>
        <v>79.59</v>
      </c>
      <c r="E879" s="85">
        <f>'Forward collapse simulation'!D889</f>
        <v>6.8280000000000003</v>
      </c>
      <c r="F879" s="85"/>
      <c r="G879" s="3" t="str">
        <f t="shared" si="594"/>
        <v>1.49</v>
      </c>
      <c r="H879" s="3" t="str">
        <f t="shared" si="595"/>
        <v>-</v>
      </c>
      <c r="I879" s="3">
        <f t="shared" si="596"/>
        <v>159.16</v>
      </c>
      <c r="J879" s="3">
        <f t="shared" si="597"/>
        <v>79.59</v>
      </c>
      <c r="K879" s="3">
        <f t="shared" si="598"/>
        <v>6.1452</v>
      </c>
      <c r="L879" s="85"/>
      <c r="M879" s="3" t="str">
        <f t="shared" si="599"/>
        <v>1.49</v>
      </c>
      <c r="N879" s="3" t="str">
        <f t="shared" si="600"/>
        <v>-</v>
      </c>
      <c r="O879" s="3">
        <f t="shared" si="601"/>
        <v>159.16</v>
      </c>
      <c r="P879" s="3">
        <f t="shared" si="602"/>
        <v>79.59</v>
      </c>
      <c r="Q879" s="3">
        <f t="shared" si="603"/>
        <v>5.4624000000000006</v>
      </c>
      <c r="R879" s="85"/>
      <c r="S879" s="3" t="str">
        <f t="shared" si="604"/>
        <v>1.49</v>
      </c>
      <c r="T879" s="3" t="str">
        <f t="shared" si="605"/>
        <v>-</v>
      </c>
      <c r="U879" s="3">
        <f t="shared" si="606"/>
        <v>159.16</v>
      </c>
      <c r="V879" s="3">
        <f t="shared" si="607"/>
        <v>79.59</v>
      </c>
      <c r="W879" s="3">
        <f t="shared" si="608"/>
        <v>4.7796000000000003</v>
      </c>
      <c r="X879" s="85"/>
      <c r="Y879" s="3" t="str">
        <f t="shared" si="609"/>
        <v>1.49</v>
      </c>
      <c r="Z879" s="3" t="str">
        <f t="shared" si="610"/>
        <v>-</v>
      </c>
      <c r="AA879" s="3">
        <f t="shared" si="611"/>
        <v>159.16</v>
      </c>
      <c r="AB879" s="3">
        <f t="shared" si="612"/>
        <v>79.59</v>
      </c>
      <c r="AC879" s="3">
        <f t="shared" si="613"/>
        <v>4.0968</v>
      </c>
      <c r="AD879" s="85"/>
      <c r="AE879" s="3" t="str">
        <f t="shared" si="614"/>
        <v>1.49</v>
      </c>
      <c r="AF879" s="3" t="str">
        <f t="shared" si="615"/>
        <v>-</v>
      </c>
      <c r="AG879" s="3">
        <f t="shared" si="616"/>
        <v>159.16</v>
      </c>
      <c r="AH879" s="3">
        <f t="shared" si="617"/>
        <v>79.59</v>
      </c>
      <c r="AI879" s="3">
        <f t="shared" si="618"/>
        <v>3.4140000000000001</v>
      </c>
      <c r="AJ879" s="85"/>
      <c r="AK879" s="3" t="str">
        <f t="shared" si="619"/>
        <v>1.49</v>
      </c>
      <c r="AL879" s="3" t="str">
        <f t="shared" si="620"/>
        <v>-</v>
      </c>
      <c r="AM879" s="3">
        <f t="shared" si="621"/>
        <v>159.16</v>
      </c>
      <c r="AN879" s="3">
        <f t="shared" si="622"/>
        <v>79.59</v>
      </c>
      <c r="AO879" s="3">
        <f t="shared" si="623"/>
        <v>2.7312000000000003</v>
      </c>
      <c r="AP879" s="85"/>
      <c r="AQ879" s="3" t="str">
        <f t="shared" si="624"/>
        <v>1.49</v>
      </c>
      <c r="AR879" s="3" t="str">
        <f t="shared" si="625"/>
        <v>-</v>
      </c>
      <c r="AS879" s="3">
        <f t="shared" si="626"/>
        <v>159.16</v>
      </c>
      <c r="AT879" s="3">
        <f t="shared" si="627"/>
        <v>79.59</v>
      </c>
      <c r="AU879" s="3">
        <f t="shared" si="628"/>
        <v>2.0484</v>
      </c>
      <c r="AV879" s="85"/>
      <c r="AW879" s="3" t="str">
        <f t="shared" si="629"/>
        <v>1.49</v>
      </c>
      <c r="AX879" s="3" t="str">
        <f t="shared" si="630"/>
        <v>-</v>
      </c>
      <c r="AY879" s="3">
        <f t="shared" si="631"/>
        <v>159.16</v>
      </c>
      <c r="AZ879" s="3">
        <f t="shared" si="632"/>
        <v>79.59</v>
      </c>
      <c r="BA879" s="3">
        <f t="shared" si="633"/>
        <v>1.3656000000000001</v>
      </c>
      <c r="BB879" s="85"/>
      <c r="BC879" s="3" t="str">
        <f t="shared" si="634"/>
        <v>1.49</v>
      </c>
      <c r="BD879" s="3" t="str">
        <f t="shared" si="635"/>
        <v>-</v>
      </c>
      <c r="BE879" s="3">
        <f t="shared" si="636"/>
        <v>159.16</v>
      </c>
      <c r="BF879" s="3">
        <f t="shared" si="637"/>
        <v>79.59</v>
      </c>
      <c r="BG879" s="3">
        <f t="shared" si="638"/>
        <v>0.68280000000000007</v>
      </c>
    </row>
    <row r="880" spans="1:59" x14ac:dyDescent="0.3">
      <c r="A880" s="1" t="str">
        <f>'Forward collapse simulation'!B890</f>
        <v>1.49</v>
      </c>
      <c r="B880" s="37" t="str">
        <f>IF('Forward collapse simulation'!C890="","-",'Forward collapse simulation'!C890)</f>
        <v>-</v>
      </c>
      <c r="C880" s="85">
        <f>'Forward collapse simulation'!E890</f>
        <v>162.68</v>
      </c>
      <c r="D880" s="85">
        <f>'Forward collapse simulation'!F890</f>
        <v>78.349999999999994</v>
      </c>
      <c r="E880" s="85">
        <f>'Forward collapse simulation'!D890</f>
        <v>6.6020000000000003</v>
      </c>
      <c r="F880" s="85"/>
      <c r="G880" s="3" t="str">
        <f t="shared" si="594"/>
        <v>1.49</v>
      </c>
      <c r="H880" s="3" t="str">
        <f t="shared" si="595"/>
        <v>-</v>
      </c>
      <c r="I880" s="3">
        <f t="shared" si="596"/>
        <v>162.68</v>
      </c>
      <c r="J880" s="3">
        <f t="shared" si="597"/>
        <v>78.349999999999994</v>
      </c>
      <c r="K880" s="3">
        <f t="shared" si="598"/>
        <v>5.9418000000000006</v>
      </c>
      <c r="L880" s="85"/>
      <c r="M880" s="3" t="str">
        <f t="shared" si="599"/>
        <v>1.49</v>
      </c>
      <c r="N880" s="3" t="str">
        <f t="shared" si="600"/>
        <v>-</v>
      </c>
      <c r="O880" s="3">
        <f t="shared" si="601"/>
        <v>162.68</v>
      </c>
      <c r="P880" s="3">
        <f t="shared" si="602"/>
        <v>78.349999999999994</v>
      </c>
      <c r="Q880" s="3">
        <f t="shared" si="603"/>
        <v>5.281600000000001</v>
      </c>
      <c r="R880" s="85"/>
      <c r="S880" s="3" t="str">
        <f t="shared" si="604"/>
        <v>1.49</v>
      </c>
      <c r="T880" s="3" t="str">
        <f t="shared" si="605"/>
        <v>-</v>
      </c>
      <c r="U880" s="3">
        <f t="shared" si="606"/>
        <v>162.68</v>
      </c>
      <c r="V880" s="3">
        <f t="shared" si="607"/>
        <v>78.349999999999994</v>
      </c>
      <c r="W880" s="3">
        <f t="shared" si="608"/>
        <v>4.6213999999999995</v>
      </c>
      <c r="X880" s="85"/>
      <c r="Y880" s="3" t="str">
        <f t="shared" si="609"/>
        <v>1.49</v>
      </c>
      <c r="Z880" s="3" t="str">
        <f t="shared" si="610"/>
        <v>-</v>
      </c>
      <c r="AA880" s="3">
        <f t="shared" si="611"/>
        <v>162.68</v>
      </c>
      <c r="AB880" s="3">
        <f t="shared" si="612"/>
        <v>78.349999999999994</v>
      </c>
      <c r="AC880" s="3">
        <f t="shared" si="613"/>
        <v>3.9611999999999998</v>
      </c>
      <c r="AD880" s="85"/>
      <c r="AE880" s="3" t="str">
        <f t="shared" si="614"/>
        <v>1.49</v>
      </c>
      <c r="AF880" s="3" t="str">
        <f t="shared" si="615"/>
        <v>-</v>
      </c>
      <c r="AG880" s="3">
        <f t="shared" si="616"/>
        <v>162.68</v>
      </c>
      <c r="AH880" s="3">
        <f t="shared" si="617"/>
        <v>78.349999999999994</v>
      </c>
      <c r="AI880" s="3">
        <f t="shared" si="618"/>
        <v>3.3010000000000002</v>
      </c>
      <c r="AJ880" s="85"/>
      <c r="AK880" s="3" t="str">
        <f t="shared" si="619"/>
        <v>1.49</v>
      </c>
      <c r="AL880" s="3" t="str">
        <f t="shared" si="620"/>
        <v>-</v>
      </c>
      <c r="AM880" s="3">
        <f t="shared" si="621"/>
        <v>162.68</v>
      </c>
      <c r="AN880" s="3">
        <f t="shared" si="622"/>
        <v>78.349999999999994</v>
      </c>
      <c r="AO880" s="3">
        <f t="shared" si="623"/>
        <v>2.6408000000000005</v>
      </c>
      <c r="AP880" s="85"/>
      <c r="AQ880" s="3" t="str">
        <f t="shared" si="624"/>
        <v>1.49</v>
      </c>
      <c r="AR880" s="3" t="str">
        <f t="shared" si="625"/>
        <v>-</v>
      </c>
      <c r="AS880" s="3">
        <f t="shared" si="626"/>
        <v>162.68</v>
      </c>
      <c r="AT880" s="3">
        <f t="shared" si="627"/>
        <v>78.349999999999994</v>
      </c>
      <c r="AU880" s="3">
        <f t="shared" si="628"/>
        <v>1.9805999999999999</v>
      </c>
      <c r="AV880" s="85"/>
      <c r="AW880" s="3" t="str">
        <f t="shared" si="629"/>
        <v>1.49</v>
      </c>
      <c r="AX880" s="3" t="str">
        <f t="shared" si="630"/>
        <v>-</v>
      </c>
      <c r="AY880" s="3">
        <f t="shared" si="631"/>
        <v>162.68</v>
      </c>
      <c r="AZ880" s="3">
        <f t="shared" si="632"/>
        <v>78.349999999999994</v>
      </c>
      <c r="BA880" s="3">
        <f t="shared" si="633"/>
        <v>1.3204000000000002</v>
      </c>
      <c r="BB880" s="85"/>
      <c r="BC880" s="3" t="str">
        <f t="shared" si="634"/>
        <v>1.49</v>
      </c>
      <c r="BD880" s="3" t="str">
        <f t="shared" si="635"/>
        <v>-</v>
      </c>
      <c r="BE880" s="3">
        <f t="shared" si="636"/>
        <v>162.68</v>
      </c>
      <c r="BF880" s="3">
        <f t="shared" si="637"/>
        <v>78.349999999999994</v>
      </c>
      <c r="BG880" s="3">
        <f t="shared" si="638"/>
        <v>0.66020000000000012</v>
      </c>
    </row>
    <row r="881" spans="1:59" x14ac:dyDescent="0.3">
      <c r="A881" s="1" t="str">
        <f>'Forward collapse simulation'!B891</f>
        <v>1.49</v>
      </c>
      <c r="B881" s="37" t="str">
        <f>IF('Forward collapse simulation'!C891="","-",'Forward collapse simulation'!C891)</f>
        <v>-</v>
      </c>
      <c r="C881" s="85">
        <f>'Forward collapse simulation'!E891</f>
        <v>158.41999999999999</v>
      </c>
      <c r="D881" s="85">
        <f>'Forward collapse simulation'!F891</f>
        <v>68.290000000000006</v>
      </c>
      <c r="E881" s="85">
        <f>'Forward collapse simulation'!D891</f>
        <v>3.5569999999999999</v>
      </c>
      <c r="F881" s="85"/>
      <c r="G881" s="3" t="str">
        <f t="shared" si="594"/>
        <v>1.49</v>
      </c>
      <c r="H881" s="3" t="str">
        <f t="shared" si="595"/>
        <v>-</v>
      </c>
      <c r="I881" s="3">
        <f t="shared" si="596"/>
        <v>158.41999999999999</v>
      </c>
      <c r="J881" s="3">
        <f t="shared" si="597"/>
        <v>68.290000000000006</v>
      </c>
      <c r="K881" s="3">
        <f t="shared" si="598"/>
        <v>3.2012999999999998</v>
      </c>
      <c r="L881" s="85"/>
      <c r="M881" s="3" t="str">
        <f t="shared" si="599"/>
        <v>1.49</v>
      </c>
      <c r="N881" s="3" t="str">
        <f t="shared" si="600"/>
        <v>-</v>
      </c>
      <c r="O881" s="3">
        <f t="shared" si="601"/>
        <v>158.41999999999999</v>
      </c>
      <c r="P881" s="3">
        <f t="shared" si="602"/>
        <v>68.290000000000006</v>
      </c>
      <c r="Q881" s="3">
        <f t="shared" si="603"/>
        <v>2.8456000000000001</v>
      </c>
      <c r="R881" s="85"/>
      <c r="S881" s="3" t="str">
        <f t="shared" si="604"/>
        <v>1.49</v>
      </c>
      <c r="T881" s="3" t="str">
        <f t="shared" si="605"/>
        <v>-</v>
      </c>
      <c r="U881" s="3">
        <f t="shared" si="606"/>
        <v>158.41999999999999</v>
      </c>
      <c r="V881" s="3">
        <f t="shared" si="607"/>
        <v>68.290000000000006</v>
      </c>
      <c r="W881" s="3">
        <f t="shared" si="608"/>
        <v>2.4899</v>
      </c>
      <c r="X881" s="85"/>
      <c r="Y881" s="3" t="str">
        <f t="shared" si="609"/>
        <v>1.49</v>
      </c>
      <c r="Z881" s="3" t="str">
        <f t="shared" si="610"/>
        <v>-</v>
      </c>
      <c r="AA881" s="3">
        <f t="shared" si="611"/>
        <v>158.41999999999999</v>
      </c>
      <c r="AB881" s="3">
        <f t="shared" si="612"/>
        <v>68.290000000000006</v>
      </c>
      <c r="AC881" s="3">
        <f t="shared" si="613"/>
        <v>2.1341999999999999</v>
      </c>
      <c r="AD881" s="85"/>
      <c r="AE881" s="3" t="str">
        <f t="shared" si="614"/>
        <v>1.49</v>
      </c>
      <c r="AF881" s="3" t="str">
        <f t="shared" si="615"/>
        <v>-</v>
      </c>
      <c r="AG881" s="3">
        <f t="shared" si="616"/>
        <v>158.41999999999999</v>
      </c>
      <c r="AH881" s="3">
        <f t="shared" si="617"/>
        <v>68.290000000000006</v>
      </c>
      <c r="AI881" s="3">
        <f t="shared" si="618"/>
        <v>1.7785</v>
      </c>
      <c r="AJ881" s="85"/>
      <c r="AK881" s="3" t="str">
        <f t="shared" si="619"/>
        <v>1.49</v>
      </c>
      <c r="AL881" s="3" t="str">
        <f t="shared" si="620"/>
        <v>-</v>
      </c>
      <c r="AM881" s="3">
        <f t="shared" si="621"/>
        <v>158.41999999999999</v>
      </c>
      <c r="AN881" s="3">
        <f t="shared" si="622"/>
        <v>68.290000000000006</v>
      </c>
      <c r="AO881" s="3">
        <f t="shared" si="623"/>
        <v>1.4228000000000001</v>
      </c>
      <c r="AP881" s="85"/>
      <c r="AQ881" s="3" t="str">
        <f t="shared" si="624"/>
        <v>1.49</v>
      </c>
      <c r="AR881" s="3" t="str">
        <f t="shared" si="625"/>
        <v>-</v>
      </c>
      <c r="AS881" s="3">
        <f t="shared" si="626"/>
        <v>158.41999999999999</v>
      </c>
      <c r="AT881" s="3">
        <f t="shared" si="627"/>
        <v>68.290000000000006</v>
      </c>
      <c r="AU881" s="3">
        <f t="shared" si="628"/>
        <v>1.0670999999999999</v>
      </c>
      <c r="AV881" s="85"/>
      <c r="AW881" s="3" t="str">
        <f t="shared" si="629"/>
        <v>1.49</v>
      </c>
      <c r="AX881" s="3" t="str">
        <f t="shared" si="630"/>
        <v>-</v>
      </c>
      <c r="AY881" s="3">
        <f t="shared" si="631"/>
        <v>158.41999999999999</v>
      </c>
      <c r="AZ881" s="3">
        <f t="shared" si="632"/>
        <v>68.290000000000006</v>
      </c>
      <c r="BA881" s="3">
        <f t="shared" si="633"/>
        <v>0.71140000000000003</v>
      </c>
      <c r="BB881" s="85"/>
      <c r="BC881" s="3" t="str">
        <f t="shared" si="634"/>
        <v>1.49</v>
      </c>
      <c r="BD881" s="3" t="str">
        <f t="shared" si="635"/>
        <v>-</v>
      </c>
      <c r="BE881" s="3">
        <f t="shared" si="636"/>
        <v>158.41999999999999</v>
      </c>
      <c r="BF881" s="3">
        <f t="shared" si="637"/>
        <v>68.290000000000006</v>
      </c>
      <c r="BG881" s="3">
        <f t="shared" si="638"/>
        <v>0.35570000000000002</v>
      </c>
    </row>
    <row r="882" spans="1:59" x14ac:dyDescent="0.3">
      <c r="A882" s="1" t="str">
        <f>'Forward collapse simulation'!B892</f>
        <v>1.49</v>
      </c>
      <c r="B882" s="37" t="str">
        <f>IF('Forward collapse simulation'!C892="","-",'Forward collapse simulation'!C892)</f>
        <v>-</v>
      </c>
      <c r="C882" s="85">
        <f>'Forward collapse simulation'!E892</f>
        <v>160.82</v>
      </c>
      <c r="D882" s="85">
        <f>'Forward collapse simulation'!F892</f>
        <v>34.369999999999997</v>
      </c>
      <c r="E882" s="85">
        <f>'Forward collapse simulation'!D892</f>
        <v>2.1240000000000001</v>
      </c>
      <c r="F882" s="85"/>
      <c r="G882" s="3" t="str">
        <f t="shared" si="594"/>
        <v>1.49</v>
      </c>
      <c r="H882" s="3" t="str">
        <f t="shared" si="595"/>
        <v>-</v>
      </c>
      <c r="I882" s="3">
        <f t="shared" si="596"/>
        <v>160.82</v>
      </c>
      <c r="J882" s="3">
        <f t="shared" si="597"/>
        <v>34.369999999999997</v>
      </c>
      <c r="K882" s="3">
        <f t="shared" si="598"/>
        <v>1.9116000000000002</v>
      </c>
      <c r="L882" s="85"/>
      <c r="M882" s="3" t="str">
        <f t="shared" si="599"/>
        <v>1.49</v>
      </c>
      <c r="N882" s="3" t="str">
        <f t="shared" si="600"/>
        <v>-</v>
      </c>
      <c r="O882" s="3">
        <f t="shared" si="601"/>
        <v>160.82</v>
      </c>
      <c r="P882" s="3">
        <f t="shared" si="602"/>
        <v>34.369999999999997</v>
      </c>
      <c r="Q882" s="3">
        <f t="shared" si="603"/>
        <v>1.6992000000000003</v>
      </c>
      <c r="R882" s="85"/>
      <c r="S882" s="3" t="str">
        <f t="shared" si="604"/>
        <v>1.49</v>
      </c>
      <c r="T882" s="3" t="str">
        <f t="shared" si="605"/>
        <v>-</v>
      </c>
      <c r="U882" s="3">
        <f t="shared" si="606"/>
        <v>160.82</v>
      </c>
      <c r="V882" s="3">
        <f t="shared" si="607"/>
        <v>34.369999999999997</v>
      </c>
      <c r="W882" s="3">
        <f t="shared" si="608"/>
        <v>1.4867999999999999</v>
      </c>
      <c r="X882" s="85"/>
      <c r="Y882" s="3" t="str">
        <f t="shared" si="609"/>
        <v>1.49</v>
      </c>
      <c r="Z882" s="3" t="str">
        <f t="shared" si="610"/>
        <v>-</v>
      </c>
      <c r="AA882" s="3">
        <f t="shared" si="611"/>
        <v>160.82</v>
      </c>
      <c r="AB882" s="3">
        <f t="shared" si="612"/>
        <v>34.369999999999997</v>
      </c>
      <c r="AC882" s="3">
        <f t="shared" si="613"/>
        <v>1.2744</v>
      </c>
      <c r="AD882" s="85"/>
      <c r="AE882" s="3" t="str">
        <f t="shared" si="614"/>
        <v>1.49</v>
      </c>
      <c r="AF882" s="3" t="str">
        <f t="shared" si="615"/>
        <v>-</v>
      </c>
      <c r="AG882" s="3">
        <f t="shared" si="616"/>
        <v>160.82</v>
      </c>
      <c r="AH882" s="3">
        <f t="shared" si="617"/>
        <v>34.369999999999997</v>
      </c>
      <c r="AI882" s="3">
        <f t="shared" si="618"/>
        <v>1.0620000000000001</v>
      </c>
      <c r="AJ882" s="85"/>
      <c r="AK882" s="3" t="str">
        <f t="shared" si="619"/>
        <v>1.49</v>
      </c>
      <c r="AL882" s="3" t="str">
        <f t="shared" si="620"/>
        <v>-</v>
      </c>
      <c r="AM882" s="3">
        <f t="shared" si="621"/>
        <v>160.82</v>
      </c>
      <c r="AN882" s="3">
        <f t="shared" si="622"/>
        <v>34.369999999999997</v>
      </c>
      <c r="AO882" s="3">
        <f t="shared" si="623"/>
        <v>0.84960000000000013</v>
      </c>
      <c r="AP882" s="85"/>
      <c r="AQ882" s="3" t="str">
        <f t="shared" si="624"/>
        <v>1.49</v>
      </c>
      <c r="AR882" s="3" t="str">
        <f t="shared" si="625"/>
        <v>-</v>
      </c>
      <c r="AS882" s="3">
        <f t="shared" si="626"/>
        <v>160.82</v>
      </c>
      <c r="AT882" s="3">
        <f t="shared" si="627"/>
        <v>34.369999999999997</v>
      </c>
      <c r="AU882" s="3">
        <f t="shared" si="628"/>
        <v>0.63719999999999999</v>
      </c>
      <c r="AV882" s="85"/>
      <c r="AW882" s="3" t="str">
        <f t="shared" si="629"/>
        <v>1.49</v>
      </c>
      <c r="AX882" s="3" t="str">
        <f t="shared" si="630"/>
        <v>-</v>
      </c>
      <c r="AY882" s="3">
        <f t="shared" si="631"/>
        <v>160.82</v>
      </c>
      <c r="AZ882" s="3">
        <f t="shared" si="632"/>
        <v>34.369999999999997</v>
      </c>
      <c r="BA882" s="3">
        <f t="shared" si="633"/>
        <v>0.42480000000000007</v>
      </c>
      <c r="BB882" s="85"/>
      <c r="BC882" s="3" t="str">
        <f t="shared" si="634"/>
        <v>1.49</v>
      </c>
      <c r="BD882" s="3" t="str">
        <f t="shared" si="635"/>
        <v>-</v>
      </c>
      <c r="BE882" s="3">
        <f t="shared" si="636"/>
        <v>160.82</v>
      </c>
      <c r="BF882" s="3">
        <f t="shared" si="637"/>
        <v>34.369999999999997</v>
      </c>
      <c r="BG882" s="3">
        <f t="shared" si="638"/>
        <v>0.21240000000000003</v>
      </c>
    </row>
    <row r="883" spans="1:59" x14ac:dyDescent="0.3">
      <c r="A883" s="1" t="str">
        <f>'Forward collapse simulation'!B893</f>
        <v>1.49</v>
      </c>
      <c r="B883" s="37" t="str">
        <f>IF('Forward collapse simulation'!C893="","-",'Forward collapse simulation'!C893)</f>
        <v>-</v>
      </c>
      <c r="C883" s="85">
        <f>'Forward collapse simulation'!E893</f>
        <v>161.57</v>
      </c>
      <c r="D883" s="85">
        <f>'Forward collapse simulation'!F893</f>
        <v>5.36</v>
      </c>
      <c r="E883" s="85">
        <f>'Forward collapse simulation'!D893</f>
        <v>1.82</v>
      </c>
      <c r="F883" s="85"/>
      <c r="G883" s="3" t="str">
        <f t="shared" si="594"/>
        <v>1.49</v>
      </c>
      <c r="H883" s="3" t="str">
        <f t="shared" si="595"/>
        <v>-</v>
      </c>
      <c r="I883" s="3">
        <f t="shared" si="596"/>
        <v>161.57</v>
      </c>
      <c r="J883" s="3">
        <f t="shared" si="597"/>
        <v>5.36</v>
      </c>
      <c r="K883" s="3">
        <f t="shared" si="598"/>
        <v>1.6380000000000001</v>
      </c>
      <c r="L883" s="85"/>
      <c r="M883" s="3" t="str">
        <f t="shared" si="599"/>
        <v>1.49</v>
      </c>
      <c r="N883" s="3" t="str">
        <f t="shared" si="600"/>
        <v>-</v>
      </c>
      <c r="O883" s="3">
        <f t="shared" si="601"/>
        <v>161.57</v>
      </c>
      <c r="P883" s="3">
        <f t="shared" si="602"/>
        <v>5.36</v>
      </c>
      <c r="Q883" s="3">
        <f t="shared" si="603"/>
        <v>1.4560000000000002</v>
      </c>
      <c r="R883" s="85"/>
      <c r="S883" s="3" t="str">
        <f t="shared" si="604"/>
        <v>1.49</v>
      </c>
      <c r="T883" s="3" t="str">
        <f t="shared" si="605"/>
        <v>-</v>
      </c>
      <c r="U883" s="3">
        <f t="shared" si="606"/>
        <v>161.57</v>
      </c>
      <c r="V883" s="3">
        <f t="shared" si="607"/>
        <v>5.36</v>
      </c>
      <c r="W883" s="3">
        <f t="shared" si="608"/>
        <v>1.274</v>
      </c>
      <c r="X883" s="85"/>
      <c r="Y883" s="3" t="str">
        <f t="shared" si="609"/>
        <v>1.49</v>
      </c>
      <c r="Z883" s="3" t="str">
        <f t="shared" si="610"/>
        <v>-</v>
      </c>
      <c r="AA883" s="3">
        <f t="shared" si="611"/>
        <v>161.57</v>
      </c>
      <c r="AB883" s="3">
        <f t="shared" si="612"/>
        <v>5.36</v>
      </c>
      <c r="AC883" s="3">
        <f t="shared" si="613"/>
        <v>1.0920000000000001</v>
      </c>
      <c r="AD883" s="85"/>
      <c r="AE883" s="3" t="str">
        <f t="shared" si="614"/>
        <v>1.49</v>
      </c>
      <c r="AF883" s="3" t="str">
        <f t="shared" si="615"/>
        <v>-</v>
      </c>
      <c r="AG883" s="3">
        <f t="shared" si="616"/>
        <v>161.57</v>
      </c>
      <c r="AH883" s="3">
        <f t="shared" si="617"/>
        <v>5.36</v>
      </c>
      <c r="AI883" s="3">
        <f t="shared" si="618"/>
        <v>0.91</v>
      </c>
      <c r="AJ883" s="85"/>
      <c r="AK883" s="3" t="str">
        <f t="shared" si="619"/>
        <v>1.49</v>
      </c>
      <c r="AL883" s="3" t="str">
        <f t="shared" si="620"/>
        <v>-</v>
      </c>
      <c r="AM883" s="3">
        <f t="shared" si="621"/>
        <v>161.57</v>
      </c>
      <c r="AN883" s="3">
        <f t="shared" si="622"/>
        <v>5.36</v>
      </c>
      <c r="AO883" s="3">
        <f t="shared" si="623"/>
        <v>0.72800000000000009</v>
      </c>
      <c r="AP883" s="85"/>
      <c r="AQ883" s="3" t="str">
        <f t="shared" si="624"/>
        <v>1.49</v>
      </c>
      <c r="AR883" s="3" t="str">
        <f t="shared" si="625"/>
        <v>-</v>
      </c>
      <c r="AS883" s="3">
        <f t="shared" si="626"/>
        <v>161.57</v>
      </c>
      <c r="AT883" s="3">
        <f t="shared" si="627"/>
        <v>5.36</v>
      </c>
      <c r="AU883" s="3">
        <f t="shared" si="628"/>
        <v>0.54600000000000004</v>
      </c>
      <c r="AV883" s="85"/>
      <c r="AW883" s="3" t="str">
        <f t="shared" si="629"/>
        <v>1.49</v>
      </c>
      <c r="AX883" s="3" t="str">
        <f t="shared" si="630"/>
        <v>-</v>
      </c>
      <c r="AY883" s="3">
        <f t="shared" si="631"/>
        <v>161.57</v>
      </c>
      <c r="AZ883" s="3">
        <f t="shared" si="632"/>
        <v>5.36</v>
      </c>
      <c r="BA883" s="3">
        <f t="shared" si="633"/>
        <v>0.36400000000000005</v>
      </c>
      <c r="BB883" s="85"/>
      <c r="BC883" s="3" t="str">
        <f t="shared" si="634"/>
        <v>1.49</v>
      </c>
      <c r="BD883" s="3" t="str">
        <f t="shared" si="635"/>
        <v>-</v>
      </c>
      <c r="BE883" s="3">
        <f t="shared" si="636"/>
        <v>161.57</v>
      </c>
      <c r="BF883" s="3">
        <f t="shared" si="637"/>
        <v>5.36</v>
      </c>
      <c r="BG883" s="3">
        <f t="shared" si="638"/>
        <v>0.18200000000000002</v>
      </c>
    </row>
    <row r="884" spans="1:59" x14ac:dyDescent="0.3">
      <c r="A884" s="1" t="str">
        <f>'Forward collapse simulation'!B894</f>
        <v>1.49</v>
      </c>
      <c r="B884" s="37" t="str">
        <f>IF('Forward collapse simulation'!C894="","-",'Forward collapse simulation'!C894)</f>
        <v>-</v>
      </c>
      <c r="C884" s="85">
        <f>'Forward collapse simulation'!E894</f>
        <v>160.88999999999999</v>
      </c>
      <c r="D884" s="85">
        <f>'Forward collapse simulation'!F894</f>
        <v>1.83</v>
      </c>
      <c r="E884" s="85">
        <f>'Forward collapse simulation'!D894</f>
        <v>1.8520000000000001</v>
      </c>
      <c r="F884" s="85"/>
      <c r="G884" s="3" t="str">
        <f t="shared" si="594"/>
        <v>1.49</v>
      </c>
      <c r="H884" s="3" t="str">
        <f t="shared" si="595"/>
        <v>-</v>
      </c>
      <c r="I884" s="3">
        <f t="shared" si="596"/>
        <v>160.88999999999999</v>
      </c>
      <c r="J884" s="3">
        <f t="shared" si="597"/>
        <v>1.83</v>
      </c>
      <c r="K884" s="3">
        <f t="shared" si="598"/>
        <v>1.6668000000000001</v>
      </c>
      <c r="L884" s="85"/>
      <c r="M884" s="3" t="str">
        <f t="shared" si="599"/>
        <v>1.49</v>
      </c>
      <c r="N884" s="3" t="str">
        <f t="shared" si="600"/>
        <v>-</v>
      </c>
      <c r="O884" s="3">
        <f t="shared" si="601"/>
        <v>160.88999999999999</v>
      </c>
      <c r="P884" s="3">
        <f t="shared" si="602"/>
        <v>1.83</v>
      </c>
      <c r="Q884" s="3">
        <f t="shared" si="603"/>
        <v>1.4816000000000003</v>
      </c>
      <c r="R884" s="85"/>
      <c r="S884" s="3" t="str">
        <f t="shared" si="604"/>
        <v>1.49</v>
      </c>
      <c r="T884" s="3" t="str">
        <f t="shared" si="605"/>
        <v>-</v>
      </c>
      <c r="U884" s="3">
        <f t="shared" si="606"/>
        <v>160.88999999999999</v>
      </c>
      <c r="V884" s="3">
        <f t="shared" si="607"/>
        <v>1.83</v>
      </c>
      <c r="W884" s="3">
        <f t="shared" si="608"/>
        <v>1.2964</v>
      </c>
      <c r="X884" s="85"/>
      <c r="Y884" s="3" t="str">
        <f t="shared" si="609"/>
        <v>1.49</v>
      </c>
      <c r="Z884" s="3" t="str">
        <f t="shared" si="610"/>
        <v>-</v>
      </c>
      <c r="AA884" s="3">
        <f t="shared" si="611"/>
        <v>160.88999999999999</v>
      </c>
      <c r="AB884" s="3">
        <f t="shared" si="612"/>
        <v>1.83</v>
      </c>
      <c r="AC884" s="3">
        <f t="shared" si="613"/>
        <v>1.1112</v>
      </c>
      <c r="AD884" s="85"/>
      <c r="AE884" s="3" t="str">
        <f t="shared" si="614"/>
        <v>1.49</v>
      </c>
      <c r="AF884" s="3" t="str">
        <f t="shared" si="615"/>
        <v>-</v>
      </c>
      <c r="AG884" s="3">
        <f t="shared" si="616"/>
        <v>160.88999999999999</v>
      </c>
      <c r="AH884" s="3">
        <f t="shared" si="617"/>
        <v>1.83</v>
      </c>
      <c r="AI884" s="3">
        <f t="shared" si="618"/>
        <v>0.92600000000000005</v>
      </c>
      <c r="AJ884" s="85"/>
      <c r="AK884" s="3" t="str">
        <f t="shared" si="619"/>
        <v>1.49</v>
      </c>
      <c r="AL884" s="3" t="str">
        <f t="shared" si="620"/>
        <v>-</v>
      </c>
      <c r="AM884" s="3">
        <f t="shared" si="621"/>
        <v>160.88999999999999</v>
      </c>
      <c r="AN884" s="3">
        <f t="shared" si="622"/>
        <v>1.83</v>
      </c>
      <c r="AO884" s="3">
        <f t="shared" si="623"/>
        <v>0.74080000000000013</v>
      </c>
      <c r="AP884" s="85"/>
      <c r="AQ884" s="3" t="str">
        <f t="shared" si="624"/>
        <v>1.49</v>
      </c>
      <c r="AR884" s="3" t="str">
        <f t="shared" si="625"/>
        <v>-</v>
      </c>
      <c r="AS884" s="3">
        <f t="shared" si="626"/>
        <v>160.88999999999999</v>
      </c>
      <c r="AT884" s="3">
        <f t="shared" si="627"/>
        <v>1.83</v>
      </c>
      <c r="AU884" s="3">
        <f t="shared" si="628"/>
        <v>0.55559999999999998</v>
      </c>
      <c r="AV884" s="85"/>
      <c r="AW884" s="3" t="str">
        <f t="shared" si="629"/>
        <v>1.49</v>
      </c>
      <c r="AX884" s="3" t="str">
        <f t="shared" si="630"/>
        <v>-</v>
      </c>
      <c r="AY884" s="3">
        <f t="shared" si="631"/>
        <v>160.88999999999999</v>
      </c>
      <c r="AZ884" s="3">
        <f t="shared" si="632"/>
        <v>1.83</v>
      </c>
      <c r="BA884" s="3">
        <f t="shared" si="633"/>
        <v>0.37040000000000006</v>
      </c>
      <c r="BB884" s="85"/>
      <c r="BC884" s="3" t="str">
        <f t="shared" si="634"/>
        <v>1.49</v>
      </c>
      <c r="BD884" s="3" t="str">
        <f t="shared" si="635"/>
        <v>-</v>
      </c>
      <c r="BE884" s="3">
        <f t="shared" si="636"/>
        <v>160.88999999999999</v>
      </c>
      <c r="BF884" s="3">
        <f t="shared" si="637"/>
        <v>1.83</v>
      </c>
      <c r="BG884" s="3">
        <f t="shared" si="638"/>
        <v>0.18520000000000003</v>
      </c>
    </row>
    <row r="885" spans="1:59" x14ac:dyDescent="0.3">
      <c r="A885" s="1" t="str">
        <f>'Forward collapse simulation'!B895</f>
        <v>1.49</v>
      </c>
      <c r="B885" s="37" t="str">
        <f>IF('Forward collapse simulation'!C895="","-",'Forward collapse simulation'!C895)</f>
        <v>-</v>
      </c>
      <c r="C885" s="85">
        <f>'Forward collapse simulation'!E895</f>
        <v>160.80000000000001</v>
      </c>
      <c r="D885" s="85">
        <f>'Forward collapse simulation'!F895</f>
        <v>-7.69</v>
      </c>
      <c r="E885" s="85">
        <f>'Forward collapse simulation'!D895</f>
        <v>1.823</v>
      </c>
      <c r="F885" s="85"/>
      <c r="G885" s="3" t="str">
        <f t="shared" si="594"/>
        <v>1.49</v>
      </c>
      <c r="H885" s="3" t="str">
        <f t="shared" si="595"/>
        <v>-</v>
      </c>
      <c r="I885" s="3">
        <f t="shared" si="596"/>
        <v>160.80000000000001</v>
      </c>
      <c r="J885" s="3">
        <f t="shared" si="597"/>
        <v>-7.69</v>
      </c>
      <c r="K885" s="3">
        <f t="shared" si="598"/>
        <v>1.6407</v>
      </c>
      <c r="L885" s="85"/>
      <c r="M885" s="3" t="str">
        <f t="shared" si="599"/>
        <v>1.49</v>
      </c>
      <c r="N885" s="3" t="str">
        <f t="shared" si="600"/>
        <v>-</v>
      </c>
      <c r="O885" s="3">
        <f t="shared" si="601"/>
        <v>160.80000000000001</v>
      </c>
      <c r="P885" s="3">
        <f t="shared" si="602"/>
        <v>-7.69</v>
      </c>
      <c r="Q885" s="3">
        <f t="shared" si="603"/>
        <v>1.4584000000000001</v>
      </c>
      <c r="R885" s="85"/>
      <c r="S885" s="3" t="str">
        <f t="shared" si="604"/>
        <v>1.49</v>
      </c>
      <c r="T885" s="3" t="str">
        <f t="shared" si="605"/>
        <v>-</v>
      </c>
      <c r="U885" s="3">
        <f t="shared" si="606"/>
        <v>160.80000000000001</v>
      </c>
      <c r="V885" s="3">
        <f t="shared" si="607"/>
        <v>-7.69</v>
      </c>
      <c r="W885" s="3">
        <f t="shared" si="608"/>
        <v>1.2760999999999998</v>
      </c>
      <c r="X885" s="85"/>
      <c r="Y885" s="3" t="str">
        <f t="shared" si="609"/>
        <v>1.49</v>
      </c>
      <c r="Z885" s="3" t="str">
        <f t="shared" si="610"/>
        <v>-</v>
      </c>
      <c r="AA885" s="3">
        <f t="shared" si="611"/>
        <v>160.80000000000001</v>
      </c>
      <c r="AB885" s="3">
        <f t="shared" si="612"/>
        <v>-7.69</v>
      </c>
      <c r="AC885" s="3">
        <f t="shared" si="613"/>
        <v>1.0937999999999999</v>
      </c>
      <c r="AD885" s="85"/>
      <c r="AE885" s="3" t="str">
        <f t="shared" si="614"/>
        <v>1.49</v>
      </c>
      <c r="AF885" s="3" t="str">
        <f t="shared" si="615"/>
        <v>-</v>
      </c>
      <c r="AG885" s="3">
        <f t="shared" si="616"/>
        <v>160.80000000000001</v>
      </c>
      <c r="AH885" s="3">
        <f t="shared" si="617"/>
        <v>-7.69</v>
      </c>
      <c r="AI885" s="3">
        <f t="shared" si="618"/>
        <v>0.91149999999999998</v>
      </c>
      <c r="AJ885" s="85"/>
      <c r="AK885" s="3" t="str">
        <f t="shared" si="619"/>
        <v>1.49</v>
      </c>
      <c r="AL885" s="3" t="str">
        <f t="shared" si="620"/>
        <v>-</v>
      </c>
      <c r="AM885" s="3">
        <f t="shared" si="621"/>
        <v>160.80000000000001</v>
      </c>
      <c r="AN885" s="3">
        <f t="shared" si="622"/>
        <v>-7.69</v>
      </c>
      <c r="AO885" s="3">
        <f t="shared" si="623"/>
        <v>0.72920000000000007</v>
      </c>
      <c r="AP885" s="85"/>
      <c r="AQ885" s="3" t="str">
        <f t="shared" si="624"/>
        <v>1.49</v>
      </c>
      <c r="AR885" s="3" t="str">
        <f t="shared" si="625"/>
        <v>-</v>
      </c>
      <c r="AS885" s="3">
        <f t="shared" si="626"/>
        <v>160.80000000000001</v>
      </c>
      <c r="AT885" s="3">
        <f t="shared" si="627"/>
        <v>-7.69</v>
      </c>
      <c r="AU885" s="3">
        <f t="shared" si="628"/>
        <v>0.54689999999999994</v>
      </c>
      <c r="AV885" s="85"/>
      <c r="AW885" s="3" t="str">
        <f t="shared" si="629"/>
        <v>1.49</v>
      </c>
      <c r="AX885" s="3" t="str">
        <f t="shared" si="630"/>
        <v>-</v>
      </c>
      <c r="AY885" s="3">
        <f t="shared" si="631"/>
        <v>160.80000000000001</v>
      </c>
      <c r="AZ885" s="3">
        <f t="shared" si="632"/>
        <v>-7.69</v>
      </c>
      <c r="BA885" s="3">
        <f t="shared" si="633"/>
        <v>0.36460000000000004</v>
      </c>
      <c r="BB885" s="85"/>
      <c r="BC885" s="3" t="str">
        <f t="shared" si="634"/>
        <v>1.49</v>
      </c>
      <c r="BD885" s="3" t="str">
        <f t="shared" si="635"/>
        <v>-</v>
      </c>
      <c r="BE885" s="3">
        <f t="shared" si="636"/>
        <v>160.80000000000001</v>
      </c>
      <c r="BF885" s="3">
        <f t="shared" si="637"/>
        <v>-7.69</v>
      </c>
      <c r="BG885" s="3">
        <f t="shared" si="638"/>
        <v>0.18230000000000002</v>
      </c>
    </row>
    <row r="886" spans="1:59" x14ac:dyDescent="0.3">
      <c r="A886" s="1" t="str">
        <f>'Forward collapse simulation'!B896</f>
        <v>1.49</v>
      </c>
      <c r="B886" s="37" t="str">
        <f>IF('Forward collapse simulation'!C896="","-",'Forward collapse simulation'!C896)</f>
        <v>-</v>
      </c>
      <c r="C886" s="85">
        <f>'Forward collapse simulation'!E896</f>
        <v>160.66</v>
      </c>
      <c r="D886" s="85">
        <f>'Forward collapse simulation'!F896</f>
        <v>-13</v>
      </c>
      <c r="E886" s="85">
        <f>'Forward collapse simulation'!D896</f>
        <v>2.0179999999999998</v>
      </c>
      <c r="F886" s="85"/>
      <c r="G886" s="3" t="str">
        <f t="shared" si="594"/>
        <v>1.49</v>
      </c>
      <c r="H886" s="3" t="str">
        <f t="shared" si="595"/>
        <v>-</v>
      </c>
      <c r="I886" s="3">
        <f t="shared" si="596"/>
        <v>160.66</v>
      </c>
      <c r="J886" s="3">
        <f t="shared" si="597"/>
        <v>-13</v>
      </c>
      <c r="K886" s="3">
        <f t="shared" si="598"/>
        <v>1.8161999999999998</v>
      </c>
      <c r="L886" s="85"/>
      <c r="M886" s="3" t="str">
        <f t="shared" si="599"/>
        <v>1.49</v>
      </c>
      <c r="N886" s="3" t="str">
        <f t="shared" si="600"/>
        <v>-</v>
      </c>
      <c r="O886" s="3">
        <f t="shared" si="601"/>
        <v>160.66</v>
      </c>
      <c r="P886" s="3">
        <f t="shared" si="602"/>
        <v>-13</v>
      </c>
      <c r="Q886" s="3">
        <f t="shared" si="603"/>
        <v>1.6143999999999998</v>
      </c>
      <c r="R886" s="85"/>
      <c r="S886" s="3" t="str">
        <f t="shared" si="604"/>
        <v>1.49</v>
      </c>
      <c r="T886" s="3" t="str">
        <f t="shared" si="605"/>
        <v>-</v>
      </c>
      <c r="U886" s="3">
        <f t="shared" si="606"/>
        <v>160.66</v>
      </c>
      <c r="V886" s="3">
        <f t="shared" si="607"/>
        <v>-13</v>
      </c>
      <c r="W886" s="3">
        <f t="shared" si="608"/>
        <v>1.4125999999999999</v>
      </c>
      <c r="X886" s="85"/>
      <c r="Y886" s="3" t="str">
        <f t="shared" si="609"/>
        <v>1.49</v>
      </c>
      <c r="Z886" s="3" t="str">
        <f t="shared" si="610"/>
        <v>-</v>
      </c>
      <c r="AA886" s="3">
        <f t="shared" si="611"/>
        <v>160.66</v>
      </c>
      <c r="AB886" s="3">
        <f t="shared" si="612"/>
        <v>-13</v>
      </c>
      <c r="AC886" s="3">
        <f t="shared" si="613"/>
        <v>1.2107999999999999</v>
      </c>
      <c r="AD886" s="85"/>
      <c r="AE886" s="3" t="str">
        <f t="shared" si="614"/>
        <v>1.49</v>
      </c>
      <c r="AF886" s="3" t="str">
        <f t="shared" si="615"/>
        <v>-</v>
      </c>
      <c r="AG886" s="3">
        <f t="shared" si="616"/>
        <v>160.66</v>
      </c>
      <c r="AH886" s="3">
        <f t="shared" si="617"/>
        <v>-13</v>
      </c>
      <c r="AI886" s="3">
        <f t="shared" si="618"/>
        <v>1.0089999999999999</v>
      </c>
      <c r="AJ886" s="85"/>
      <c r="AK886" s="3" t="str">
        <f t="shared" si="619"/>
        <v>1.49</v>
      </c>
      <c r="AL886" s="3" t="str">
        <f t="shared" si="620"/>
        <v>-</v>
      </c>
      <c r="AM886" s="3">
        <f t="shared" si="621"/>
        <v>160.66</v>
      </c>
      <c r="AN886" s="3">
        <f t="shared" si="622"/>
        <v>-13</v>
      </c>
      <c r="AO886" s="3">
        <f t="shared" si="623"/>
        <v>0.80719999999999992</v>
      </c>
      <c r="AP886" s="85"/>
      <c r="AQ886" s="3" t="str">
        <f t="shared" si="624"/>
        <v>1.49</v>
      </c>
      <c r="AR886" s="3" t="str">
        <f t="shared" si="625"/>
        <v>-</v>
      </c>
      <c r="AS886" s="3">
        <f t="shared" si="626"/>
        <v>160.66</v>
      </c>
      <c r="AT886" s="3">
        <f t="shared" si="627"/>
        <v>-13</v>
      </c>
      <c r="AU886" s="3">
        <f t="shared" si="628"/>
        <v>0.60539999999999994</v>
      </c>
      <c r="AV886" s="85"/>
      <c r="AW886" s="3" t="str">
        <f t="shared" si="629"/>
        <v>1.49</v>
      </c>
      <c r="AX886" s="3" t="str">
        <f t="shared" si="630"/>
        <v>-</v>
      </c>
      <c r="AY886" s="3">
        <f t="shared" si="631"/>
        <v>160.66</v>
      </c>
      <c r="AZ886" s="3">
        <f t="shared" si="632"/>
        <v>-13</v>
      </c>
      <c r="BA886" s="3">
        <f t="shared" si="633"/>
        <v>0.40359999999999996</v>
      </c>
      <c r="BB886" s="85"/>
      <c r="BC886" s="3" t="str">
        <f t="shared" si="634"/>
        <v>1.49</v>
      </c>
      <c r="BD886" s="3" t="str">
        <f t="shared" si="635"/>
        <v>-</v>
      </c>
      <c r="BE886" s="3">
        <f t="shared" si="636"/>
        <v>160.66</v>
      </c>
      <c r="BF886" s="3">
        <f t="shared" si="637"/>
        <v>-13</v>
      </c>
      <c r="BG886" s="3">
        <f t="shared" si="638"/>
        <v>0.20179999999999998</v>
      </c>
    </row>
    <row r="887" spans="1:59" x14ac:dyDescent="0.3">
      <c r="A887" s="1" t="str">
        <f>'Forward collapse simulation'!B897</f>
        <v>1.49</v>
      </c>
      <c r="B887" s="37" t="str">
        <f>IF('Forward collapse simulation'!C897="","-",'Forward collapse simulation'!C897)</f>
        <v>-</v>
      </c>
      <c r="C887" s="85">
        <f>'Forward collapse simulation'!E897</f>
        <v>159.84</v>
      </c>
      <c r="D887" s="85">
        <f>'Forward collapse simulation'!F897</f>
        <v>-18.32</v>
      </c>
      <c r="E887" s="85">
        <f>'Forward collapse simulation'!D897</f>
        <v>1.9470000000000001</v>
      </c>
      <c r="F887" s="85"/>
      <c r="G887" s="3" t="str">
        <f t="shared" si="594"/>
        <v>1.49</v>
      </c>
      <c r="H887" s="3" t="str">
        <f t="shared" si="595"/>
        <v>-</v>
      </c>
      <c r="I887" s="3">
        <f t="shared" si="596"/>
        <v>159.84</v>
      </c>
      <c r="J887" s="3">
        <f t="shared" si="597"/>
        <v>-18.32</v>
      </c>
      <c r="K887" s="3">
        <f t="shared" si="598"/>
        <v>1.7523000000000002</v>
      </c>
      <c r="L887" s="85"/>
      <c r="M887" s="3" t="str">
        <f t="shared" si="599"/>
        <v>1.49</v>
      </c>
      <c r="N887" s="3" t="str">
        <f t="shared" si="600"/>
        <v>-</v>
      </c>
      <c r="O887" s="3">
        <f t="shared" si="601"/>
        <v>159.84</v>
      </c>
      <c r="P887" s="3">
        <f t="shared" si="602"/>
        <v>-18.32</v>
      </c>
      <c r="Q887" s="3">
        <f t="shared" si="603"/>
        <v>1.5576000000000001</v>
      </c>
      <c r="R887" s="85"/>
      <c r="S887" s="3" t="str">
        <f t="shared" si="604"/>
        <v>1.49</v>
      </c>
      <c r="T887" s="3" t="str">
        <f t="shared" si="605"/>
        <v>-</v>
      </c>
      <c r="U887" s="3">
        <f t="shared" si="606"/>
        <v>159.84</v>
      </c>
      <c r="V887" s="3">
        <f t="shared" si="607"/>
        <v>-18.32</v>
      </c>
      <c r="W887" s="3">
        <f t="shared" si="608"/>
        <v>1.3629</v>
      </c>
      <c r="X887" s="85"/>
      <c r="Y887" s="3" t="str">
        <f t="shared" si="609"/>
        <v>1.49</v>
      </c>
      <c r="Z887" s="3" t="str">
        <f t="shared" si="610"/>
        <v>-</v>
      </c>
      <c r="AA887" s="3">
        <f t="shared" si="611"/>
        <v>159.84</v>
      </c>
      <c r="AB887" s="3">
        <f t="shared" si="612"/>
        <v>-18.32</v>
      </c>
      <c r="AC887" s="3">
        <f t="shared" si="613"/>
        <v>1.1681999999999999</v>
      </c>
      <c r="AD887" s="85"/>
      <c r="AE887" s="3" t="str">
        <f t="shared" si="614"/>
        <v>1.49</v>
      </c>
      <c r="AF887" s="3" t="str">
        <f t="shared" si="615"/>
        <v>-</v>
      </c>
      <c r="AG887" s="3">
        <f t="shared" si="616"/>
        <v>159.84</v>
      </c>
      <c r="AH887" s="3">
        <f t="shared" si="617"/>
        <v>-18.32</v>
      </c>
      <c r="AI887" s="3">
        <f t="shared" si="618"/>
        <v>0.97350000000000003</v>
      </c>
      <c r="AJ887" s="85"/>
      <c r="AK887" s="3" t="str">
        <f t="shared" si="619"/>
        <v>1.49</v>
      </c>
      <c r="AL887" s="3" t="str">
        <f t="shared" si="620"/>
        <v>-</v>
      </c>
      <c r="AM887" s="3">
        <f t="shared" si="621"/>
        <v>159.84</v>
      </c>
      <c r="AN887" s="3">
        <f t="shared" si="622"/>
        <v>-18.32</v>
      </c>
      <c r="AO887" s="3">
        <f t="shared" si="623"/>
        <v>0.77880000000000005</v>
      </c>
      <c r="AP887" s="85"/>
      <c r="AQ887" s="3" t="str">
        <f t="shared" si="624"/>
        <v>1.49</v>
      </c>
      <c r="AR887" s="3" t="str">
        <f t="shared" si="625"/>
        <v>-</v>
      </c>
      <c r="AS887" s="3">
        <f t="shared" si="626"/>
        <v>159.84</v>
      </c>
      <c r="AT887" s="3">
        <f t="shared" si="627"/>
        <v>-18.32</v>
      </c>
      <c r="AU887" s="3">
        <f t="shared" si="628"/>
        <v>0.58409999999999995</v>
      </c>
      <c r="AV887" s="85"/>
      <c r="AW887" s="3" t="str">
        <f t="shared" si="629"/>
        <v>1.49</v>
      </c>
      <c r="AX887" s="3" t="str">
        <f t="shared" si="630"/>
        <v>-</v>
      </c>
      <c r="AY887" s="3">
        <f t="shared" si="631"/>
        <v>159.84</v>
      </c>
      <c r="AZ887" s="3">
        <f t="shared" si="632"/>
        <v>-18.32</v>
      </c>
      <c r="BA887" s="3">
        <f t="shared" si="633"/>
        <v>0.38940000000000002</v>
      </c>
      <c r="BB887" s="85"/>
      <c r="BC887" s="3" t="str">
        <f t="shared" si="634"/>
        <v>1.49</v>
      </c>
      <c r="BD887" s="3" t="str">
        <f t="shared" si="635"/>
        <v>-</v>
      </c>
      <c r="BE887" s="3">
        <f t="shared" si="636"/>
        <v>159.84</v>
      </c>
      <c r="BF887" s="3">
        <f t="shared" si="637"/>
        <v>-18.32</v>
      </c>
      <c r="BG887" s="3">
        <f t="shared" si="638"/>
        <v>0.19470000000000001</v>
      </c>
    </row>
    <row r="888" spans="1:59" x14ac:dyDescent="0.3">
      <c r="A888" s="1" t="str">
        <f>'Forward collapse simulation'!B898</f>
        <v>1.49</v>
      </c>
      <c r="B888" s="37" t="str">
        <f>IF('Forward collapse simulation'!C898="","-",'Forward collapse simulation'!C898)</f>
        <v>-</v>
      </c>
      <c r="C888" s="85">
        <f>'Forward collapse simulation'!E898</f>
        <v>157.38999999999999</v>
      </c>
      <c r="D888" s="85">
        <f>'Forward collapse simulation'!F898</f>
        <v>-34.130000000000003</v>
      </c>
      <c r="E888" s="85">
        <f>'Forward collapse simulation'!D898</f>
        <v>2.1080000000000001</v>
      </c>
      <c r="F888" s="85"/>
      <c r="G888" s="3" t="str">
        <f t="shared" si="594"/>
        <v>1.49</v>
      </c>
      <c r="H888" s="3" t="str">
        <f t="shared" si="595"/>
        <v>-</v>
      </c>
      <c r="I888" s="3">
        <f t="shared" si="596"/>
        <v>157.38999999999999</v>
      </c>
      <c r="J888" s="3">
        <f t="shared" si="597"/>
        <v>-34.130000000000003</v>
      </c>
      <c r="K888" s="3">
        <f t="shared" si="598"/>
        <v>1.8972000000000002</v>
      </c>
      <c r="L888" s="85"/>
      <c r="M888" s="3" t="str">
        <f t="shared" si="599"/>
        <v>1.49</v>
      </c>
      <c r="N888" s="3" t="str">
        <f t="shared" si="600"/>
        <v>-</v>
      </c>
      <c r="O888" s="3">
        <f t="shared" si="601"/>
        <v>157.38999999999999</v>
      </c>
      <c r="P888" s="3">
        <f t="shared" si="602"/>
        <v>-34.130000000000003</v>
      </c>
      <c r="Q888" s="3">
        <f t="shared" si="603"/>
        <v>1.6864000000000001</v>
      </c>
      <c r="R888" s="85"/>
      <c r="S888" s="3" t="str">
        <f t="shared" si="604"/>
        <v>1.49</v>
      </c>
      <c r="T888" s="3" t="str">
        <f t="shared" si="605"/>
        <v>-</v>
      </c>
      <c r="U888" s="3">
        <f t="shared" si="606"/>
        <v>157.38999999999999</v>
      </c>
      <c r="V888" s="3">
        <f t="shared" si="607"/>
        <v>-34.130000000000003</v>
      </c>
      <c r="W888" s="3">
        <f t="shared" si="608"/>
        <v>1.4756</v>
      </c>
      <c r="X888" s="85"/>
      <c r="Y888" s="3" t="str">
        <f t="shared" si="609"/>
        <v>1.49</v>
      </c>
      <c r="Z888" s="3" t="str">
        <f t="shared" si="610"/>
        <v>-</v>
      </c>
      <c r="AA888" s="3">
        <f t="shared" si="611"/>
        <v>157.38999999999999</v>
      </c>
      <c r="AB888" s="3">
        <f t="shared" si="612"/>
        <v>-34.130000000000003</v>
      </c>
      <c r="AC888" s="3">
        <f t="shared" si="613"/>
        <v>1.2647999999999999</v>
      </c>
      <c r="AD888" s="85"/>
      <c r="AE888" s="3" t="str">
        <f t="shared" si="614"/>
        <v>1.49</v>
      </c>
      <c r="AF888" s="3" t="str">
        <f t="shared" si="615"/>
        <v>-</v>
      </c>
      <c r="AG888" s="3">
        <f t="shared" si="616"/>
        <v>157.38999999999999</v>
      </c>
      <c r="AH888" s="3">
        <f t="shared" si="617"/>
        <v>-34.130000000000003</v>
      </c>
      <c r="AI888" s="3">
        <f t="shared" si="618"/>
        <v>1.054</v>
      </c>
      <c r="AJ888" s="85"/>
      <c r="AK888" s="3" t="str">
        <f t="shared" si="619"/>
        <v>1.49</v>
      </c>
      <c r="AL888" s="3" t="str">
        <f t="shared" si="620"/>
        <v>-</v>
      </c>
      <c r="AM888" s="3">
        <f t="shared" si="621"/>
        <v>157.38999999999999</v>
      </c>
      <c r="AN888" s="3">
        <f t="shared" si="622"/>
        <v>-34.130000000000003</v>
      </c>
      <c r="AO888" s="3">
        <f t="shared" si="623"/>
        <v>0.84320000000000006</v>
      </c>
      <c r="AP888" s="85"/>
      <c r="AQ888" s="3" t="str">
        <f t="shared" si="624"/>
        <v>1.49</v>
      </c>
      <c r="AR888" s="3" t="str">
        <f t="shared" si="625"/>
        <v>-</v>
      </c>
      <c r="AS888" s="3">
        <f t="shared" si="626"/>
        <v>157.38999999999999</v>
      </c>
      <c r="AT888" s="3">
        <f t="shared" si="627"/>
        <v>-34.130000000000003</v>
      </c>
      <c r="AU888" s="3">
        <f t="shared" si="628"/>
        <v>0.63239999999999996</v>
      </c>
      <c r="AV888" s="85"/>
      <c r="AW888" s="3" t="str">
        <f t="shared" si="629"/>
        <v>1.49</v>
      </c>
      <c r="AX888" s="3" t="str">
        <f t="shared" si="630"/>
        <v>-</v>
      </c>
      <c r="AY888" s="3">
        <f t="shared" si="631"/>
        <v>157.38999999999999</v>
      </c>
      <c r="AZ888" s="3">
        <f t="shared" si="632"/>
        <v>-34.130000000000003</v>
      </c>
      <c r="BA888" s="3">
        <f t="shared" si="633"/>
        <v>0.42160000000000003</v>
      </c>
      <c r="BB888" s="85"/>
      <c r="BC888" s="3" t="str">
        <f t="shared" si="634"/>
        <v>1.49</v>
      </c>
      <c r="BD888" s="3" t="str">
        <f t="shared" si="635"/>
        <v>-</v>
      </c>
      <c r="BE888" s="3">
        <f t="shared" si="636"/>
        <v>157.38999999999999</v>
      </c>
      <c r="BF888" s="3">
        <f t="shared" si="637"/>
        <v>-34.130000000000003</v>
      </c>
      <c r="BG888" s="3">
        <f t="shared" si="638"/>
        <v>0.21080000000000002</v>
      </c>
    </row>
    <row r="889" spans="1:59" x14ac:dyDescent="0.3">
      <c r="A889" s="1" t="str">
        <f>'Forward collapse simulation'!B899</f>
        <v>1.49</v>
      </c>
      <c r="B889" s="37" t="str">
        <f>IF('Forward collapse simulation'!C899="","-",'Forward collapse simulation'!C899)</f>
        <v>-</v>
      </c>
      <c r="C889" s="85">
        <f>'Forward collapse simulation'!E899</f>
        <v>151.05000000000001</v>
      </c>
      <c r="D889" s="85">
        <f>'Forward collapse simulation'!F899</f>
        <v>-51.11</v>
      </c>
      <c r="E889" s="85">
        <f>'Forward collapse simulation'!D899</f>
        <v>1.5760000000000001</v>
      </c>
      <c r="F889" s="85"/>
      <c r="G889" s="3" t="str">
        <f t="shared" si="594"/>
        <v>1.49</v>
      </c>
      <c r="H889" s="3" t="str">
        <f t="shared" si="595"/>
        <v>-</v>
      </c>
      <c r="I889" s="3">
        <f t="shared" si="596"/>
        <v>151.05000000000001</v>
      </c>
      <c r="J889" s="3">
        <f t="shared" si="597"/>
        <v>-51.11</v>
      </c>
      <c r="K889" s="3">
        <f t="shared" si="598"/>
        <v>1.4184000000000001</v>
      </c>
      <c r="L889" s="85"/>
      <c r="M889" s="3" t="str">
        <f t="shared" si="599"/>
        <v>1.49</v>
      </c>
      <c r="N889" s="3" t="str">
        <f t="shared" si="600"/>
        <v>-</v>
      </c>
      <c r="O889" s="3">
        <f t="shared" si="601"/>
        <v>151.05000000000001</v>
      </c>
      <c r="P889" s="3">
        <f t="shared" si="602"/>
        <v>-51.11</v>
      </c>
      <c r="Q889" s="3">
        <f t="shared" si="603"/>
        <v>1.2608000000000001</v>
      </c>
      <c r="R889" s="85"/>
      <c r="S889" s="3" t="str">
        <f t="shared" si="604"/>
        <v>1.49</v>
      </c>
      <c r="T889" s="3" t="str">
        <f t="shared" si="605"/>
        <v>-</v>
      </c>
      <c r="U889" s="3">
        <f t="shared" si="606"/>
        <v>151.05000000000001</v>
      </c>
      <c r="V889" s="3">
        <f t="shared" si="607"/>
        <v>-51.11</v>
      </c>
      <c r="W889" s="3">
        <f t="shared" si="608"/>
        <v>1.1032</v>
      </c>
      <c r="X889" s="85"/>
      <c r="Y889" s="3" t="str">
        <f t="shared" si="609"/>
        <v>1.49</v>
      </c>
      <c r="Z889" s="3" t="str">
        <f t="shared" si="610"/>
        <v>-</v>
      </c>
      <c r="AA889" s="3">
        <f t="shared" si="611"/>
        <v>151.05000000000001</v>
      </c>
      <c r="AB889" s="3">
        <f t="shared" si="612"/>
        <v>-51.11</v>
      </c>
      <c r="AC889" s="3">
        <f t="shared" si="613"/>
        <v>0.9456</v>
      </c>
      <c r="AD889" s="85"/>
      <c r="AE889" s="3" t="str">
        <f t="shared" si="614"/>
        <v>1.49</v>
      </c>
      <c r="AF889" s="3" t="str">
        <f t="shared" si="615"/>
        <v>-</v>
      </c>
      <c r="AG889" s="3">
        <f t="shared" si="616"/>
        <v>151.05000000000001</v>
      </c>
      <c r="AH889" s="3">
        <f t="shared" si="617"/>
        <v>-51.11</v>
      </c>
      <c r="AI889" s="3">
        <f t="shared" si="618"/>
        <v>0.78800000000000003</v>
      </c>
      <c r="AJ889" s="85"/>
      <c r="AK889" s="3" t="str">
        <f t="shared" si="619"/>
        <v>1.49</v>
      </c>
      <c r="AL889" s="3" t="str">
        <f t="shared" si="620"/>
        <v>-</v>
      </c>
      <c r="AM889" s="3">
        <f t="shared" si="621"/>
        <v>151.05000000000001</v>
      </c>
      <c r="AN889" s="3">
        <f t="shared" si="622"/>
        <v>-51.11</v>
      </c>
      <c r="AO889" s="3">
        <f t="shared" si="623"/>
        <v>0.63040000000000007</v>
      </c>
      <c r="AP889" s="85"/>
      <c r="AQ889" s="3" t="str">
        <f t="shared" si="624"/>
        <v>1.49</v>
      </c>
      <c r="AR889" s="3" t="str">
        <f t="shared" si="625"/>
        <v>-</v>
      </c>
      <c r="AS889" s="3">
        <f t="shared" si="626"/>
        <v>151.05000000000001</v>
      </c>
      <c r="AT889" s="3">
        <f t="shared" si="627"/>
        <v>-51.11</v>
      </c>
      <c r="AU889" s="3">
        <f t="shared" si="628"/>
        <v>0.4728</v>
      </c>
      <c r="AV889" s="85"/>
      <c r="AW889" s="3" t="str">
        <f t="shared" si="629"/>
        <v>1.49</v>
      </c>
      <c r="AX889" s="3" t="str">
        <f t="shared" si="630"/>
        <v>-</v>
      </c>
      <c r="AY889" s="3">
        <f t="shared" si="631"/>
        <v>151.05000000000001</v>
      </c>
      <c r="AZ889" s="3">
        <f t="shared" si="632"/>
        <v>-51.11</v>
      </c>
      <c r="BA889" s="3">
        <f t="shared" si="633"/>
        <v>0.31520000000000004</v>
      </c>
      <c r="BB889" s="85"/>
      <c r="BC889" s="3" t="str">
        <f t="shared" si="634"/>
        <v>1.49</v>
      </c>
      <c r="BD889" s="3" t="str">
        <f t="shared" si="635"/>
        <v>-</v>
      </c>
      <c r="BE889" s="3">
        <f t="shared" si="636"/>
        <v>151.05000000000001</v>
      </c>
      <c r="BF889" s="3">
        <f t="shared" si="637"/>
        <v>-51.11</v>
      </c>
      <c r="BG889" s="3">
        <f t="shared" si="638"/>
        <v>0.15760000000000002</v>
      </c>
    </row>
    <row r="890" spans="1:59" x14ac:dyDescent="0.3">
      <c r="A890" s="1" t="str">
        <f>'Forward collapse simulation'!B900</f>
        <v>1.49</v>
      </c>
      <c r="B890" s="37" t="str">
        <f>IF('Forward collapse simulation'!C900="","-",'Forward collapse simulation'!C900)</f>
        <v>-</v>
      </c>
      <c r="C890" s="85">
        <f>'Forward collapse simulation'!E900</f>
        <v>141.09</v>
      </c>
      <c r="D890" s="85">
        <f>'Forward collapse simulation'!F900</f>
        <v>-68.040000000000006</v>
      </c>
      <c r="E890" s="85">
        <f>'Forward collapse simulation'!D900</f>
        <v>1.337</v>
      </c>
      <c r="F890" s="85"/>
      <c r="G890" s="3" t="str">
        <f t="shared" si="594"/>
        <v>1.49</v>
      </c>
      <c r="H890" s="3" t="str">
        <f t="shared" si="595"/>
        <v>-</v>
      </c>
      <c r="I890" s="3">
        <f t="shared" si="596"/>
        <v>141.09</v>
      </c>
      <c r="J890" s="3">
        <f t="shared" si="597"/>
        <v>-68.040000000000006</v>
      </c>
      <c r="K890" s="3">
        <f t="shared" si="598"/>
        <v>1.2033</v>
      </c>
      <c r="L890" s="85"/>
      <c r="M890" s="3" t="str">
        <f t="shared" si="599"/>
        <v>1.49</v>
      </c>
      <c r="N890" s="3" t="str">
        <f t="shared" si="600"/>
        <v>-</v>
      </c>
      <c r="O890" s="3">
        <f t="shared" si="601"/>
        <v>141.09</v>
      </c>
      <c r="P890" s="3">
        <f t="shared" si="602"/>
        <v>-68.040000000000006</v>
      </c>
      <c r="Q890" s="3">
        <f t="shared" si="603"/>
        <v>1.0696000000000001</v>
      </c>
      <c r="R890" s="85"/>
      <c r="S890" s="3" t="str">
        <f t="shared" si="604"/>
        <v>1.49</v>
      </c>
      <c r="T890" s="3" t="str">
        <f t="shared" si="605"/>
        <v>-</v>
      </c>
      <c r="U890" s="3">
        <f t="shared" si="606"/>
        <v>141.09</v>
      </c>
      <c r="V890" s="3">
        <f t="shared" si="607"/>
        <v>-68.040000000000006</v>
      </c>
      <c r="W890" s="3">
        <f t="shared" si="608"/>
        <v>0.93589999999999995</v>
      </c>
      <c r="X890" s="85"/>
      <c r="Y890" s="3" t="str">
        <f t="shared" si="609"/>
        <v>1.49</v>
      </c>
      <c r="Z890" s="3" t="str">
        <f t="shared" si="610"/>
        <v>-</v>
      </c>
      <c r="AA890" s="3">
        <f t="shared" si="611"/>
        <v>141.09</v>
      </c>
      <c r="AB890" s="3">
        <f t="shared" si="612"/>
        <v>-68.040000000000006</v>
      </c>
      <c r="AC890" s="3">
        <f t="shared" si="613"/>
        <v>0.80219999999999991</v>
      </c>
      <c r="AD890" s="85"/>
      <c r="AE890" s="3" t="str">
        <f t="shared" si="614"/>
        <v>1.49</v>
      </c>
      <c r="AF890" s="3" t="str">
        <f t="shared" si="615"/>
        <v>-</v>
      </c>
      <c r="AG890" s="3">
        <f t="shared" si="616"/>
        <v>141.09</v>
      </c>
      <c r="AH890" s="3">
        <f t="shared" si="617"/>
        <v>-68.040000000000006</v>
      </c>
      <c r="AI890" s="3">
        <f t="shared" si="618"/>
        <v>0.66849999999999998</v>
      </c>
      <c r="AJ890" s="85"/>
      <c r="AK890" s="3" t="str">
        <f t="shared" si="619"/>
        <v>1.49</v>
      </c>
      <c r="AL890" s="3" t="str">
        <f t="shared" si="620"/>
        <v>-</v>
      </c>
      <c r="AM890" s="3">
        <f t="shared" si="621"/>
        <v>141.09</v>
      </c>
      <c r="AN890" s="3">
        <f t="shared" si="622"/>
        <v>-68.040000000000006</v>
      </c>
      <c r="AO890" s="3">
        <f t="shared" si="623"/>
        <v>0.53480000000000005</v>
      </c>
      <c r="AP890" s="85"/>
      <c r="AQ890" s="3" t="str">
        <f t="shared" si="624"/>
        <v>1.49</v>
      </c>
      <c r="AR890" s="3" t="str">
        <f t="shared" si="625"/>
        <v>-</v>
      </c>
      <c r="AS890" s="3">
        <f t="shared" si="626"/>
        <v>141.09</v>
      </c>
      <c r="AT890" s="3">
        <f t="shared" si="627"/>
        <v>-68.040000000000006</v>
      </c>
      <c r="AU890" s="3">
        <f t="shared" si="628"/>
        <v>0.40109999999999996</v>
      </c>
      <c r="AV890" s="85"/>
      <c r="AW890" s="3" t="str">
        <f t="shared" si="629"/>
        <v>1.49</v>
      </c>
      <c r="AX890" s="3" t="str">
        <f t="shared" si="630"/>
        <v>-</v>
      </c>
      <c r="AY890" s="3">
        <f t="shared" si="631"/>
        <v>141.09</v>
      </c>
      <c r="AZ890" s="3">
        <f t="shared" si="632"/>
        <v>-68.040000000000006</v>
      </c>
      <c r="BA890" s="3">
        <f t="shared" si="633"/>
        <v>0.26740000000000003</v>
      </c>
      <c r="BB890" s="85"/>
      <c r="BC890" s="3" t="str">
        <f t="shared" si="634"/>
        <v>1.49</v>
      </c>
      <c r="BD890" s="3" t="str">
        <f t="shared" si="635"/>
        <v>-</v>
      </c>
      <c r="BE890" s="3">
        <f t="shared" si="636"/>
        <v>141.09</v>
      </c>
      <c r="BF890" s="3">
        <f t="shared" si="637"/>
        <v>-68.040000000000006</v>
      </c>
      <c r="BG890" s="3">
        <f t="shared" si="638"/>
        <v>0.13370000000000001</v>
      </c>
    </row>
    <row r="891" spans="1:59" x14ac:dyDescent="0.3">
      <c r="A891" s="1" t="str">
        <f>'Forward collapse simulation'!B901</f>
        <v>1.49</v>
      </c>
      <c r="B891" s="37" t="str">
        <f>IF('Forward collapse simulation'!C901="","-",'Forward collapse simulation'!C901)</f>
        <v>-</v>
      </c>
      <c r="C891" s="85">
        <f>'Forward collapse simulation'!E901</f>
        <v>119.3</v>
      </c>
      <c r="D891" s="85">
        <f>'Forward collapse simulation'!F901</f>
        <v>-76.94</v>
      </c>
      <c r="E891" s="85">
        <f>'Forward collapse simulation'!D901</f>
        <v>1.2030000000000001</v>
      </c>
      <c r="F891" s="85"/>
      <c r="G891" s="3" t="str">
        <f t="shared" si="594"/>
        <v>1.49</v>
      </c>
      <c r="H891" s="3" t="str">
        <f t="shared" si="595"/>
        <v>-</v>
      </c>
      <c r="I891" s="3">
        <f t="shared" si="596"/>
        <v>119.3</v>
      </c>
      <c r="J891" s="3">
        <f t="shared" si="597"/>
        <v>-76.94</v>
      </c>
      <c r="K891" s="3">
        <f t="shared" si="598"/>
        <v>1.0827</v>
      </c>
      <c r="L891" s="85"/>
      <c r="M891" s="3" t="str">
        <f t="shared" si="599"/>
        <v>1.49</v>
      </c>
      <c r="N891" s="3" t="str">
        <f t="shared" si="600"/>
        <v>-</v>
      </c>
      <c r="O891" s="3">
        <f t="shared" si="601"/>
        <v>119.3</v>
      </c>
      <c r="P891" s="3">
        <f t="shared" si="602"/>
        <v>-76.94</v>
      </c>
      <c r="Q891" s="3">
        <f t="shared" si="603"/>
        <v>0.96240000000000014</v>
      </c>
      <c r="R891" s="85"/>
      <c r="S891" s="3" t="str">
        <f t="shared" si="604"/>
        <v>1.49</v>
      </c>
      <c r="T891" s="3" t="str">
        <f t="shared" si="605"/>
        <v>-</v>
      </c>
      <c r="U891" s="3">
        <f t="shared" si="606"/>
        <v>119.3</v>
      </c>
      <c r="V891" s="3">
        <f t="shared" si="607"/>
        <v>-76.94</v>
      </c>
      <c r="W891" s="3">
        <f t="shared" si="608"/>
        <v>0.84209999999999996</v>
      </c>
      <c r="X891" s="85"/>
      <c r="Y891" s="3" t="str">
        <f t="shared" si="609"/>
        <v>1.49</v>
      </c>
      <c r="Z891" s="3" t="str">
        <f t="shared" si="610"/>
        <v>-</v>
      </c>
      <c r="AA891" s="3">
        <f t="shared" si="611"/>
        <v>119.3</v>
      </c>
      <c r="AB891" s="3">
        <f t="shared" si="612"/>
        <v>-76.94</v>
      </c>
      <c r="AC891" s="3">
        <f t="shared" si="613"/>
        <v>0.7218</v>
      </c>
      <c r="AD891" s="85"/>
      <c r="AE891" s="3" t="str">
        <f t="shared" si="614"/>
        <v>1.49</v>
      </c>
      <c r="AF891" s="3" t="str">
        <f t="shared" si="615"/>
        <v>-</v>
      </c>
      <c r="AG891" s="3">
        <f t="shared" si="616"/>
        <v>119.3</v>
      </c>
      <c r="AH891" s="3">
        <f t="shared" si="617"/>
        <v>-76.94</v>
      </c>
      <c r="AI891" s="3">
        <f t="shared" si="618"/>
        <v>0.60150000000000003</v>
      </c>
      <c r="AJ891" s="85"/>
      <c r="AK891" s="3" t="str">
        <f t="shared" si="619"/>
        <v>1.49</v>
      </c>
      <c r="AL891" s="3" t="str">
        <f t="shared" si="620"/>
        <v>-</v>
      </c>
      <c r="AM891" s="3">
        <f t="shared" si="621"/>
        <v>119.3</v>
      </c>
      <c r="AN891" s="3">
        <f t="shared" si="622"/>
        <v>-76.94</v>
      </c>
      <c r="AO891" s="3">
        <f t="shared" si="623"/>
        <v>0.48120000000000007</v>
      </c>
      <c r="AP891" s="85"/>
      <c r="AQ891" s="3" t="str">
        <f t="shared" si="624"/>
        <v>1.49</v>
      </c>
      <c r="AR891" s="3" t="str">
        <f t="shared" si="625"/>
        <v>-</v>
      </c>
      <c r="AS891" s="3">
        <f t="shared" si="626"/>
        <v>119.3</v>
      </c>
      <c r="AT891" s="3">
        <f t="shared" si="627"/>
        <v>-76.94</v>
      </c>
      <c r="AU891" s="3">
        <f t="shared" si="628"/>
        <v>0.3609</v>
      </c>
      <c r="AV891" s="85"/>
      <c r="AW891" s="3" t="str">
        <f t="shared" si="629"/>
        <v>1.49</v>
      </c>
      <c r="AX891" s="3" t="str">
        <f t="shared" si="630"/>
        <v>-</v>
      </c>
      <c r="AY891" s="3">
        <f t="shared" si="631"/>
        <v>119.3</v>
      </c>
      <c r="AZ891" s="3">
        <f t="shared" si="632"/>
        <v>-76.94</v>
      </c>
      <c r="BA891" s="3">
        <f t="shared" si="633"/>
        <v>0.24060000000000004</v>
      </c>
      <c r="BB891" s="85"/>
      <c r="BC891" s="3" t="str">
        <f t="shared" si="634"/>
        <v>1.49</v>
      </c>
      <c r="BD891" s="3" t="str">
        <f t="shared" si="635"/>
        <v>-</v>
      </c>
      <c r="BE891" s="3">
        <f t="shared" si="636"/>
        <v>119.3</v>
      </c>
      <c r="BF891" s="3">
        <f t="shared" si="637"/>
        <v>-76.94</v>
      </c>
      <c r="BG891" s="3">
        <f t="shared" si="638"/>
        <v>0.12030000000000002</v>
      </c>
    </row>
    <row r="892" spans="1:59" x14ac:dyDescent="0.3">
      <c r="A892" s="1" t="str">
        <f>'Forward collapse simulation'!B902</f>
        <v>1.49</v>
      </c>
      <c r="B892" s="37" t="str">
        <f>IF('Forward collapse simulation'!C902="","-",'Forward collapse simulation'!C902)</f>
        <v>1.50</v>
      </c>
      <c r="C892" s="85">
        <f>'Forward collapse simulation'!E902</f>
        <v>72.58</v>
      </c>
      <c r="D892" s="85">
        <f>'Forward collapse simulation'!F902</f>
        <v>0.37</v>
      </c>
      <c r="E892" s="85">
        <f>'Forward collapse simulation'!D902</f>
        <v>7.9619999999999997</v>
      </c>
      <c r="F892" s="85"/>
      <c r="G892" s="3" t="str">
        <f t="shared" si="594"/>
        <v>1.49</v>
      </c>
      <c r="H892" s="3" t="str">
        <f t="shared" si="595"/>
        <v>1.50</v>
      </c>
      <c r="I892" s="3">
        <f t="shared" si="596"/>
        <v>72.58</v>
      </c>
      <c r="J892" s="3">
        <f t="shared" si="597"/>
        <v>0.37</v>
      </c>
      <c r="K892" s="3">
        <f t="shared" si="598"/>
        <v>7.9619999999999997</v>
      </c>
      <c r="L892" s="85"/>
      <c r="M892" s="3" t="str">
        <f t="shared" si="599"/>
        <v>1.49</v>
      </c>
      <c r="N892" s="3" t="str">
        <f t="shared" si="600"/>
        <v>1.50</v>
      </c>
      <c r="O892" s="3">
        <f t="shared" si="601"/>
        <v>72.58</v>
      </c>
      <c r="P892" s="3">
        <f t="shared" si="602"/>
        <v>0.37</v>
      </c>
      <c r="Q892" s="3">
        <f t="shared" si="603"/>
        <v>7.9619999999999997</v>
      </c>
      <c r="R892" s="85"/>
      <c r="S892" s="3" t="str">
        <f t="shared" si="604"/>
        <v>1.49</v>
      </c>
      <c r="T892" s="3" t="str">
        <f t="shared" si="605"/>
        <v>1.50</v>
      </c>
      <c r="U892" s="3">
        <f t="shared" si="606"/>
        <v>72.58</v>
      </c>
      <c r="V892" s="3">
        <f t="shared" si="607"/>
        <v>0.37</v>
      </c>
      <c r="W892" s="3">
        <f t="shared" si="608"/>
        <v>7.9619999999999997</v>
      </c>
      <c r="X892" s="85"/>
      <c r="Y892" s="3" t="str">
        <f t="shared" si="609"/>
        <v>1.49</v>
      </c>
      <c r="Z892" s="3" t="str">
        <f t="shared" si="610"/>
        <v>1.50</v>
      </c>
      <c r="AA892" s="3">
        <f t="shared" si="611"/>
        <v>72.58</v>
      </c>
      <c r="AB892" s="3">
        <f t="shared" si="612"/>
        <v>0.37</v>
      </c>
      <c r="AC892" s="3">
        <f t="shared" si="613"/>
        <v>7.9619999999999997</v>
      </c>
      <c r="AD892" s="85"/>
      <c r="AE892" s="3" t="str">
        <f t="shared" si="614"/>
        <v>1.49</v>
      </c>
      <c r="AF892" s="3" t="str">
        <f t="shared" si="615"/>
        <v>1.50</v>
      </c>
      <c r="AG892" s="3">
        <f t="shared" si="616"/>
        <v>72.58</v>
      </c>
      <c r="AH892" s="3">
        <f t="shared" si="617"/>
        <v>0.37</v>
      </c>
      <c r="AI892" s="3">
        <f t="shared" si="618"/>
        <v>7.9619999999999997</v>
      </c>
      <c r="AJ892" s="85"/>
      <c r="AK892" s="3" t="str">
        <f t="shared" si="619"/>
        <v>1.49</v>
      </c>
      <c r="AL892" s="3" t="str">
        <f t="shared" si="620"/>
        <v>1.50</v>
      </c>
      <c r="AM892" s="3">
        <f t="shared" si="621"/>
        <v>72.58</v>
      </c>
      <c r="AN892" s="3">
        <f t="shared" si="622"/>
        <v>0.37</v>
      </c>
      <c r="AO892" s="3">
        <f t="shared" si="623"/>
        <v>7.9619999999999997</v>
      </c>
      <c r="AP892" s="85"/>
      <c r="AQ892" s="3" t="str">
        <f t="shared" si="624"/>
        <v>1.49</v>
      </c>
      <c r="AR892" s="3" t="str">
        <f t="shared" si="625"/>
        <v>1.50</v>
      </c>
      <c r="AS892" s="3">
        <f t="shared" si="626"/>
        <v>72.58</v>
      </c>
      <c r="AT892" s="3">
        <f t="shared" si="627"/>
        <v>0.37</v>
      </c>
      <c r="AU892" s="3">
        <f t="shared" si="628"/>
        <v>7.9619999999999997</v>
      </c>
      <c r="AV892" s="85"/>
      <c r="AW892" s="3" t="str">
        <f t="shared" si="629"/>
        <v>1.49</v>
      </c>
      <c r="AX892" s="3" t="str">
        <f t="shared" si="630"/>
        <v>1.50</v>
      </c>
      <c r="AY892" s="3">
        <f t="shared" si="631"/>
        <v>72.58</v>
      </c>
      <c r="AZ892" s="3">
        <f t="shared" si="632"/>
        <v>0.37</v>
      </c>
      <c r="BA892" s="3">
        <f t="shared" si="633"/>
        <v>7.9619999999999997</v>
      </c>
      <c r="BB892" s="85"/>
      <c r="BC892" s="3" t="str">
        <f t="shared" si="634"/>
        <v>1.49</v>
      </c>
      <c r="BD892" s="3" t="str">
        <f t="shared" si="635"/>
        <v>1.50</v>
      </c>
      <c r="BE892" s="3">
        <f t="shared" si="636"/>
        <v>72.58</v>
      </c>
      <c r="BF892" s="3">
        <f t="shared" si="637"/>
        <v>0.37</v>
      </c>
      <c r="BG892" s="3">
        <f t="shared" si="638"/>
        <v>7.9619999999999997</v>
      </c>
    </row>
    <row r="893" spans="1:59" x14ac:dyDescent="0.3">
      <c r="A893" s="1" t="str">
        <f>'Forward collapse simulation'!B903</f>
        <v>1.50</v>
      </c>
      <c r="B893" s="37" t="str">
        <f>IF('Forward collapse simulation'!C903="","-",'Forward collapse simulation'!C903)</f>
        <v>1.51</v>
      </c>
      <c r="C893" s="85">
        <f>'Forward collapse simulation'!E903</f>
        <v>210.77</v>
      </c>
      <c r="D893" s="85">
        <f>'Forward collapse simulation'!F903</f>
        <v>-26.58</v>
      </c>
      <c r="E893" s="85">
        <f>'Forward collapse simulation'!D903</f>
        <v>2.11</v>
      </c>
      <c r="F893" s="85"/>
      <c r="G893" s="3" t="str">
        <f t="shared" si="594"/>
        <v>1.50</v>
      </c>
      <c r="H893" s="3" t="str">
        <f t="shared" si="595"/>
        <v>1.51</v>
      </c>
      <c r="I893" s="3">
        <f t="shared" si="596"/>
        <v>210.77</v>
      </c>
      <c r="J893" s="3">
        <f t="shared" si="597"/>
        <v>-26.58</v>
      </c>
      <c r="K893" s="3">
        <f t="shared" si="598"/>
        <v>2.11</v>
      </c>
      <c r="L893" s="85"/>
      <c r="M893" s="3" t="str">
        <f t="shared" si="599"/>
        <v>1.50</v>
      </c>
      <c r="N893" s="3" t="str">
        <f t="shared" si="600"/>
        <v>1.51</v>
      </c>
      <c r="O893" s="3">
        <f t="shared" si="601"/>
        <v>210.77</v>
      </c>
      <c r="P893" s="3">
        <f t="shared" si="602"/>
        <v>-26.58</v>
      </c>
      <c r="Q893" s="3">
        <f t="shared" si="603"/>
        <v>2.11</v>
      </c>
      <c r="R893" s="85"/>
      <c r="S893" s="3" t="str">
        <f t="shared" si="604"/>
        <v>1.50</v>
      </c>
      <c r="T893" s="3" t="str">
        <f t="shared" si="605"/>
        <v>1.51</v>
      </c>
      <c r="U893" s="3">
        <f t="shared" si="606"/>
        <v>210.77</v>
      </c>
      <c r="V893" s="3">
        <f t="shared" si="607"/>
        <v>-26.58</v>
      </c>
      <c r="W893" s="3">
        <f t="shared" si="608"/>
        <v>2.11</v>
      </c>
      <c r="X893" s="85"/>
      <c r="Y893" s="3" t="str">
        <f t="shared" si="609"/>
        <v>1.50</v>
      </c>
      <c r="Z893" s="3" t="str">
        <f t="shared" si="610"/>
        <v>1.51</v>
      </c>
      <c r="AA893" s="3">
        <f t="shared" si="611"/>
        <v>210.77</v>
      </c>
      <c r="AB893" s="3">
        <f t="shared" si="612"/>
        <v>-26.58</v>
      </c>
      <c r="AC893" s="3">
        <f t="shared" si="613"/>
        <v>2.11</v>
      </c>
      <c r="AD893" s="85"/>
      <c r="AE893" s="3" t="str">
        <f t="shared" si="614"/>
        <v>1.50</v>
      </c>
      <c r="AF893" s="3" t="str">
        <f t="shared" si="615"/>
        <v>1.51</v>
      </c>
      <c r="AG893" s="3">
        <f t="shared" si="616"/>
        <v>210.77</v>
      </c>
      <c r="AH893" s="3">
        <f t="shared" si="617"/>
        <v>-26.58</v>
      </c>
      <c r="AI893" s="3">
        <f t="shared" si="618"/>
        <v>2.11</v>
      </c>
      <c r="AJ893" s="85"/>
      <c r="AK893" s="3" t="str">
        <f t="shared" si="619"/>
        <v>1.50</v>
      </c>
      <c r="AL893" s="3" t="str">
        <f t="shared" si="620"/>
        <v>1.51</v>
      </c>
      <c r="AM893" s="3">
        <f t="shared" si="621"/>
        <v>210.77</v>
      </c>
      <c r="AN893" s="3">
        <f t="shared" si="622"/>
        <v>-26.58</v>
      </c>
      <c r="AO893" s="3">
        <f t="shared" si="623"/>
        <v>2.11</v>
      </c>
      <c r="AP893" s="85"/>
      <c r="AQ893" s="3" t="str">
        <f t="shared" si="624"/>
        <v>1.50</v>
      </c>
      <c r="AR893" s="3" t="str">
        <f t="shared" si="625"/>
        <v>1.51</v>
      </c>
      <c r="AS893" s="3">
        <f t="shared" si="626"/>
        <v>210.77</v>
      </c>
      <c r="AT893" s="3">
        <f t="shared" si="627"/>
        <v>-26.58</v>
      </c>
      <c r="AU893" s="3">
        <f t="shared" si="628"/>
        <v>2.11</v>
      </c>
      <c r="AV893" s="85"/>
      <c r="AW893" s="3" t="str">
        <f t="shared" si="629"/>
        <v>1.50</v>
      </c>
      <c r="AX893" s="3" t="str">
        <f t="shared" si="630"/>
        <v>1.51</v>
      </c>
      <c r="AY893" s="3">
        <f t="shared" si="631"/>
        <v>210.77</v>
      </c>
      <c r="AZ893" s="3">
        <f t="shared" si="632"/>
        <v>-26.58</v>
      </c>
      <c r="BA893" s="3">
        <f t="shared" si="633"/>
        <v>2.11</v>
      </c>
      <c r="BB893" s="85"/>
      <c r="BC893" s="3" t="str">
        <f t="shared" si="634"/>
        <v>1.50</v>
      </c>
      <c r="BD893" s="3" t="str">
        <f t="shared" si="635"/>
        <v>1.51</v>
      </c>
      <c r="BE893" s="3">
        <f t="shared" si="636"/>
        <v>210.77</v>
      </c>
      <c r="BF893" s="3">
        <f t="shared" si="637"/>
        <v>-26.58</v>
      </c>
      <c r="BG893" s="3">
        <f t="shared" si="638"/>
        <v>2.11</v>
      </c>
    </row>
    <row r="894" spans="1:59" x14ac:dyDescent="0.3">
      <c r="A894" s="1" t="str">
        <f>'Forward collapse simulation'!B904</f>
        <v>1.50</v>
      </c>
      <c r="B894" s="37" t="str">
        <f>IF('Forward collapse simulation'!C904="","-",'Forward collapse simulation'!C904)</f>
        <v>1.52</v>
      </c>
      <c r="C894" s="85">
        <f>'Forward collapse simulation'!E904</f>
        <v>79.06</v>
      </c>
      <c r="D894" s="85">
        <f>'Forward collapse simulation'!F904</f>
        <v>-1.6</v>
      </c>
      <c r="E894" s="85">
        <f>'Forward collapse simulation'!D904</f>
        <v>7.8940000000000001</v>
      </c>
      <c r="F894" s="85"/>
      <c r="G894" s="3" t="str">
        <f t="shared" si="594"/>
        <v>1.50</v>
      </c>
      <c r="H894" s="3" t="str">
        <f t="shared" si="595"/>
        <v>1.52</v>
      </c>
      <c r="I894" s="3">
        <f t="shared" si="596"/>
        <v>79.06</v>
      </c>
      <c r="J894" s="3">
        <f t="shared" si="597"/>
        <v>-1.6</v>
      </c>
      <c r="K894" s="3">
        <f t="shared" si="598"/>
        <v>7.8940000000000001</v>
      </c>
      <c r="L894" s="85"/>
      <c r="M894" s="3" t="str">
        <f t="shared" si="599"/>
        <v>1.50</v>
      </c>
      <c r="N894" s="3" t="str">
        <f t="shared" si="600"/>
        <v>1.52</v>
      </c>
      <c r="O894" s="3">
        <f t="shared" si="601"/>
        <v>79.06</v>
      </c>
      <c r="P894" s="3">
        <f t="shared" si="602"/>
        <v>-1.6</v>
      </c>
      <c r="Q894" s="3">
        <f t="shared" si="603"/>
        <v>7.8940000000000001</v>
      </c>
      <c r="R894" s="85"/>
      <c r="S894" s="3" t="str">
        <f t="shared" si="604"/>
        <v>1.50</v>
      </c>
      <c r="T894" s="3" t="str">
        <f t="shared" si="605"/>
        <v>1.52</v>
      </c>
      <c r="U894" s="3">
        <f t="shared" si="606"/>
        <v>79.06</v>
      </c>
      <c r="V894" s="3">
        <f t="shared" si="607"/>
        <v>-1.6</v>
      </c>
      <c r="W894" s="3">
        <f t="shared" si="608"/>
        <v>7.8940000000000001</v>
      </c>
      <c r="X894" s="85"/>
      <c r="Y894" s="3" t="str">
        <f t="shared" si="609"/>
        <v>1.50</v>
      </c>
      <c r="Z894" s="3" t="str">
        <f t="shared" si="610"/>
        <v>1.52</v>
      </c>
      <c r="AA894" s="3">
        <f t="shared" si="611"/>
        <v>79.06</v>
      </c>
      <c r="AB894" s="3">
        <f t="shared" si="612"/>
        <v>-1.6</v>
      </c>
      <c r="AC894" s="3">
        <f t="shared" si="613"/>
        <v>7.8940000000000001</v>
      </c>
      <c r="AD894" s="85"/>
      <c r="AE894" s="3" t="str">
        <f t="shared" si="614"/>
        <v>1.50</v>
      </c>
      <c r="AF894" s="3" t="str">
        <f t="shared" si="615"/>
        <v>1.52</v>
      </c>
      <c r="AG894" s="3">
        <f t="shared" si="616"/>
        <v>79.06</v>
      </c>
      <c r="AH894" s="3">
        <f t="shared" si="617"/>
        <v>-1.6</v>
      </c>
      <c r="AI894" s="3">
        <f t="shared" si="618"/>
        <v>7.8940000000000001</v>
      </c>
      <c r="AJ894" s="85"/>
      <c r="AK894" s="3" t="str">
        <f t="shared" si="619"/>
        <v>1.50</v>
      </c>
      <c r="AL894" s="3" t="str">
        <f t="shared" si="620"/>
        <v>1.52</v>
      </c>
      <c r="AM894" s="3">
        <f t="shared" si="621"/>
        <v>79.06</v>
      </c>
      <c r="AN894" s="3">
        <f t="shared" si="622"/>
        <v>-1.6</v>
      </c>
      <c r="AO894" s="3">
        <f t="shared" si="623"/>
        <v>7.8940000000000001</v>
      </c>
      <c r="AP894" s="85"/>
      <c r="AQ894" s="3" t="str">
        <f t="shared" si="624"/>
        <v>1.50</v>
      </c>
      <c r="AR894" s="3" t="str">
        <f t="shared" si="625"/>
        <v>1.52</v>
      </c>
      <c r="AS894" s="3">
        <f t="shared" si="626"/>
        <v>79.06</v>
      </c>
      <c r="AT894" s="3">
        <f t="shared" si="627"/>
        <v>-1.6</v>
      </c>
      <c r="AU894" s="3">
        <f t="shared" si="628"/>
        <v>7.8940000000000001</v>
      </c>
      <c r="AV894" s="85"/>
      <c r="AW894" s="3" t="str">
        <f t="shared" si="629"/>
        <v>1.50</v>
      </c>
      <c r="AX894" s="3" t="str">
        <f t="shared" si="630"/>
        <v>1.52</v>
      </c>
      <c r="AY894" s="3">
        <f t="shared" si="631"/>
        <v>79.06</v>
      </c>
      <c r="AZ894" s="3">
        <f t="shared" si="632"/>
        <v>-1.6</v>
      </c>
      <c r="BA894" s="3">
        <f t="shared" si="633"/>
        <v>7.8940000000000001</v>
      </c>
      <c r="BB894" s="85"/>
      <c r="BC894" s="3" t="str">
        <f t="shared" si="634"/>
        <v>1.50</v>
      </c>
      <c r="BD894" s="3" t="str">
        <f t="shared" si="635"/>
        <v>1.52</v>
      </c>
      <c r="BE894" s="3">
        <f t="shared" si="636"/>
        <v>79.06</v>
      </c>
      <c r="BF894" s="3">
        <f t="shared" si="637"/>
        <v>-1.6</v>
      </c>
      <c r="BG894" s="3">
        <f t="shared" si="638"/>
        <v>7.8940000000000001</v>
      </c>
    </row>
    <row r="895" spans="1:59" x14ac:dyDescent="0.3">
      <c r="A895" s="1" t="str">
        <f>'Forward collapse simulation'!B905</f>
        <v>1.52</v>
      </c>
      <c r="B895" s="37" t="str">
        <f>IF('Forward collapse simulation'!C905="","-",'Forward collapse simulation'!C905)</f>
        <v>-</v>
      </c>
      <c r="C895" s="85">
        <f>'Forward collapse simulation'!E905</f>
        <v>336.63</v>
      </c>
      <c r="D895" s="85">
        <f>'Forward collapse simulation'!F905</f>
        <v>-77.05</v>
      </c>
      <c r="E895" s="85">
        <f>'Forward collapse simulation'!D905</f>
        <v>1.181</v>
      </c>
      <c r="F895" s="85"/>
      <c r="G895" s="3" t="str">
        <f t="shared" si="594"/>
        <v>1.52</v>
      </c>
      <c r="H895" s="3" t="str">
        <f t="shared" si="595"/>
        <v>-</v>
      </c>
      <c r="I895" s="3">
        <f t="shared" si="596"/>
        <v>336.63</v>
      </c>
      <c r="J895" s="3">
        <f t="shared" si="597"/>
        <v>-77.05</v>
      </c>
      <c r="K895" s="3">
        <f t="shared" si="598"/>
        <v>1.0629000000000002</v>
      </c>
      <c r="L895" s="85"/>
      <c r="M895" s="3" t="str">
        <f t="shared" si="599"/>
        <v>1.52</v>
      </c>
      <c r="N895" s="3" t="str">
        <f t="shared" si="600"/>
        <v>-</v>
      </c>
      <c r="O895" s="3">
        <f t="shared" si="601"/>
        <v>336.63</v>
      </c>
      <c r="P895" s="3">
        <f t="shared" si="602"/>
        <v>-77.05</v>
      </c>
      <c r="Q895" s="3">
        <f t="shared" si="603"/>
        <v>0.94480000000000008</v>
      </c>
      <c r="R895" s="85"/>
      <c r="S895" s="3" t="str">
        <f t="shared" si="604"/>
        <v>1.52</v>
      </c>
      <c r="T895" s="3" t="str">
        <f t="shared" si="605"/>
        <v>-</v>
      </c>
      <c r="U895" s="3">
        <f t="shared" si="606"/>
        <v>336.63</v>
      </c>
      <c r="V895" s="3">
        <f t="shared" si="607"/>
        <v>-77.05</v>
      </c>
      <c r="W895" s="3">
        <f t="shared" si="608"/>
        <v>0.82669999999999999</v>
      </c>
      <c r="X895" s="85"/>
      <c r="Y895" s="3" t="str">
        <f t="shared" si="609"/>
        <v>1.52</v>
      </c>
      <c r="Z895" s="3" t="str">
        <f t="shared" si="610"/>
        <v>-</v>
      </c>
      <c r="AA895" s="3">
        <f t="shared" si="611"/>
        <v>336.63</v>
      </c>
      <c r="AB895" s="3">
        <f t="shared" si="612"/>
        <v>-77.05</v>
      </c>
      <c r="AC895" s="3">
        <f t="shared" si="613"/>
        <v>0.70860000000000001</v>
      </c>
      <c r="AD895" s="85"/>
      <c r="AE895" s="3" t="str">
        <f t="shared" si="614"/>
        <v>1.52</v>
      </c>
      <c r="AF895" s="3" t="str">
        <f t="shared" si="615"/>
        <v>-</v>
      </c>
      <c r="AG895" s="3">
        <f t="shared" si="616"/>
        <v>336.63</v>
      </c>
      <c r="AH895" s="3">
        <f t="shared" si="617"/>
        <v>-77.05</v>
      </c>
      <c r="AI895" s="3">
        <f t="shared" si="618"/>
        <v>0.59050000000000002</v>
      </c>
      <c r="AJ895" s="85"/>
      <c r="AK895" s="3" t="str">
        <f t="shared" si="619"/>
        <v>1.52</v>
      </c>
      <c r="AL895" s="3" t="str">
        <f t="shared" si="620"/>
        <v>-</v>
      </c>
      <c r="AM895" s="3">
        <f t="shared" si="621"/>
        <v>336.63</v>
      </c>
      <c r="AN895" s="3">
        <f t="shared" si="622"/>
        <v>-77.05</v>
      </c>
      <c r="AO895" s="3">
        <f t="shared" si="623"/>
        <v>0.47240000000000004</v>
      </c>
      <c r="AP895" s="85"/>
      <c r="AQ895" s="3" t="str">
        <f t="shared" si="624"/>
        <v>1.52</v>
      </c>
      <c r="AR895" s="3" t="str">
        <f t="shared" si="625"/>
        <v>-</v>
      </c>
      <c r="AS895" s="3">
        <f t="shared" si="626"/>
        <v>336.63</v>
      </c>
      <c r="AT895" s="3">
        <f t="shared" si="627"/>
        <v>-77.05</v>
      </c>
      <c r="AU895" s="3">
        <f t="shared" si="628"/>
        <v>0.3543</v>
      </c>
      <c r="AV895" s="85"/>
      <c r="AW895" s="3" t="str">
        <f t="shared" si="629"/>
        <v>1.52</v>
      </c>
      <c r="AX895" s="3" t="str">
        <f t="shared" si="630"/>
        <v>-</v>
      </c>
      <c r="AY895" s="3">
        <f t="shared" si="631"/>
        <v>336.63</v>
      </c>
      <c r="AZ895" s="3">
        <f t="shared" si="632"/>
        <v>-77.05</v>
      </c>
      <c r="BA895" s="3">
        <f t="shared" si="633"/>
        <v>0.23620000000000002</v>
      </c>
      <c r="BB895" s="85"/>
      <c r="BC895" s="3" t="str">
        <f t="shared" si="634"/>
        <v>1.52</v>
      </c>
      <c r="BD895" s="3" t="str">
        <f t="shared" si="635"/>
        <v>-</v>
      </c>
      <c r="BE895" s="3">
        <f t="shared" si="636"/>
        <v>336.63</v>
      </c>
      <c r="BF895" s="3">
        <f t="shared" si="637"/>
        <v>-77.05</v>
      </c>
      <c r="BG895" s="3">
        <f t="shared" si="638"/>
        <v>0.11810000000000001</v>
      </c>
    </row>
    <row r="896" spans="1:59" x14ac:dyDescent="0.3">
      <c r="A896" s="1" t="str">
        <f>'Forward collapse simulation'!B906</f>
        <v>1.52</v>
      </c>
      <c r="B896" s="37" t="str">
        <f>IF('Forward collapse simulation'!C906="","-",'Forward collapse simulation'!C906)</f>
        <v>-</v>
      </c>
      <c r="C896" s="85">
        <f>'Forward collapse simulation'!E906</f>
        <v>327.64</v>
      </c>
      <c r="D896" s="85">
        <f>'Forward collapse simulation'!F906</f>
        <v>-57.07</v>
      </c>
      <c r="E896" s="85">
        <f>'Forward collapse simulation'!D906</f>
        <v>1.4019999999999999</v>
      </c>
      <c r="F896" s="85"/>
      <c r="G896" s="3" t="str">
        <f t="shared" si="594"/>
        <v>1.52</v>
      </c>
      <c r="H896" s="3" t="str">
        <f t="shared" si="595"/>
        <v>-</v>
      </c>
      <c r="I896" s="3">
        <f t="shared" si="596"/>
        <v>327.64</v>
      </c>
      <c r="J896" s="3">
        <f t="shared" si="597"/>
        <v>-57.07</v>
      </c>
      <c r="K896" s="3">
        <f t="shared" si="598"/>
        <v>1.2618</v>
      </c>
      <c r="L896" s="85"/>
      <c r="M896" s="3" t="str">
        <f t="shared" si="599"/>
        <v>1.52</v>
      </c>
      <c r="N896" s="3" t="str">
        <f t="shared" si="600"/>
        <v>-</v>
      </c>
      <c r="O896" s="3">
        <f t="shared" si="601"/>
        <v>327.64</v>
      </c>
      <c r="P896" s="3">
        <f t="shared" si="602"/>
        <v>-57.07</v>
      </c>
      <c r="Q896" s="3">
        <f t="shared" si="603"/>
        <v>1.1215999999999999</v>
      </c>
      <c r="R896" s="85"/>
      <c r="S896" s="3" t="str">
        <f t="shared" si="604"/>
        <v>1.52</v>
      </c>
      <c r="T896" s="3" t="str">
        <f t="shared" si="605"/>
        <v>-</v>
      </c>
      <c r="U896" s="3">
        <f t="shared" si="606"/>
        <v>327.64</v>
      </c>
      <c r="V896" s="3">
        <f t="shared" si="607"/>
        <v>-57.07</v>
      </c>
      <c r="W896" s="3">
        <f t="shared" si="608"/>
        <v>0.98139999999999983</v>
      </c>
      <c r="X896" s="85"/>
      <c r="Y896" s="3" t="str">
        <f t="shared" si="609"/>
        <v>1.52</v>
      </c>
      <c r="Z896" s="3" t="str">
        <f t="shared" si="610"/>
        <v>-</v>
      </c>
      <c r="AA896" s="3">
        <f t="shared" si="611"/>
        <v>327.64</v>
      </c>
      <c r="AB896" s="3">
        <f t="shared" si="612"/>
        <v>-57.07</v>
      </c>
      <c r="AC896" s="3">
        <f t="shared" si="613"/>
        <v>0.84119999999999995</v>
      </c>
      <c r="AD896" s="85"/>
      <c r="AE896" s="3" t="str">
        <f t="shared" si="614"/>
        <v>1.52</v>
      </c>
      <c r="AF896" s="3" t="str">
        <f t="shared" si="615"/>
        <v>-</v>
      </c>
      <c r="AG896" s="3">
        <f t="shared" si="616"/>
        <v>327.64</v>
      </c>
      <c r="AH896" s="3">
        <f t="shared" si="617"/>
        <v>-57.07</v>
      </c>
      <c r="AI896" s="3">
        <f t="shared" si="618"/>
        <v>0.70099999999999996</v>
      </c>
      <c r="AJ896" s="85"/>
      <c r="AK896" s="3" t="str">
        <f t="shared" si="619"/>
        <v>1.52</v>
      </c>
      <c r="AL896" s="3" t="str">
        <f t="shared" si="620"/>
        <v>-</v>
      </c>
      <c r="AM896" s="3">
        <f t="shared" si="621"/>
        <v>327.64</v>
      </c>
      <c r="AN896" s="3">
        <f t="shared" si="622"/>
        <v>-57.07</v>
      </c>
      <c r="AO896" s="3">
        <f t="shared" si="623"/>
        <v>0.56079999999999997</v>
      </c>
      <c r="AP896" s="85"/>
      <c r="AQ896" s="3" t="str">
        <f t="shared" si="624"/>
        <v>1.52</v>
      </c>
      <c r="AR896" s="3" t="str">
        <f t="shared" si="625"/>
        <v>-</v>
      </c>
      <c r="AS896" s="3">
        <f t="shared" si="626"/>
        <v>327.64</v>
      </c>
      <c r="AT896" s="3">
        <f t="shared" si="627"/>
        <v>-57.07</v>
      </c>
      <c r="AU896" s="3">
        <f t="shared" si="628"/>
        <v>0.42059999999999997</v>
      </c>
      <c r="AV896" s="85"/>
      <c r="AW896" s="3" t="str">
        <f t="shared" si="629"/>
        <v>1.52</v>
      </c>
      <c r="AX896" s="3" t="str">
        <f t="shared" si="630"/>
        <v>-</v>
      </c>
      <c r="AY896" s="3">
        <f t="shared" si="631"/>
        <v>327.64</v>
      </c>
      <c r="AZ896" s="3">
        <f t="shared" si="632"/>
        <v>-57.07</v>
      </c>
      <c r="BA896" s="3">
        <f t="shared" si="633"/>
        <v>0.28039999999999998</v>
      </c>
      <c r="BB896" s="85"/>
      <c r="BC896" s="3" t="str">
        <f t="shared" si="634"/>
        <v>1.52</v>
      </c>
      <c r="BD896" s="3" t="str">
        <f t="shared" si="635"/>
        <v>-</v>
      </c>
      <c r="BE896" s="3">
        <f t="shared" si="636"/>
        <v>327.64</v>
      </c>
      <c r="BF896" s="3">
        <f t="shared" si="637"/>
        <v>-57.07</v>
      </c>
      <c r="BG896" s="3">
        <f t="shared" si="638"/>
        <v>0.14019999999999999</v>
      </c>
    </row>
    <row r="897" spans="1:59" x14ac:dyDescent="0.3">
      <c r="A897" s="1" t="str">
        <f>'Forward collapse simulation'!B907</f>
        <v>1.52</v>
      </c>
      <c r="B897" s="37" t="str">
        <f>IF('Forward collapse simulation'!C907="","-",'Forward collapse simulation'!C907)</f>
        <v>-</v>
      </c>
      <c r="C897" s="85">
        <f>'Forward collapse simulation'!E907</f>
        <v>326.77999999999997</v>
      </c>
      <c r="D897" s="85">
        <f>'Forward collapse simulation'!F907</f>
        <v>-24.51</v>
      </c>
      <c r="E897" s="85">
        <f>'Forward collapse simulation'!D907</f>
        <v>1.7090000000000001</v>
      </c>
      <c r="F897" s="85"/>
      <c r="G897" s="3" t="str">
        <f t="shared" si="594"/>
        <v>1.52</v>
      </c>
      <c r="H897" s="3" t="str">
        <f t="shared" si="595"/>
        <v>-</v>
      </c>
      <c r="I897" s="3">
        <f t="shared" si="596"/>
        <v>326.77999999999997</v>
      </c>
      <c r="J897" s="3">
        <f t="shared" si="597"/>
        <v>-24.51</v>
      </c>
      <c r="K897" s="3">
        <f t="shared" si="598"/>
        <v>1.5381</v>
      </c>
      <c r="L897" s="85"/>
      <c r="M897" s="3" t="str">
        <f t="shared" si="599"/>
        <v>1.52</v>
      </c>
      <c r="N897" s="3" t="str">
        <f t="shared" si="600"/>
        <v>-</v>
      </c>
      <c r="O897" s="3">
        <f t="shared" si="601"/>
        <v>326.77999999999997</v>
      </c>
      <c r="P897" s="3">
        <f t="shared" si="602"/>
        <v>-24.51</v>
      </c>
      <c r="Q897" s="3">
        <f t="shared" si="603"/>
        <v>1.3672000000000002</v>
      </c>
      <c r="R897" s="85"/>
      <c r="S897" s="3" t="str">
        <f t="shared" si="604"/>
        <v>1.52</v>
      </c>
      <c r="T897" s="3" t="str">
        <f t="shared" si="605"/>
        <v>-</v>
      </c>
      <c r="U897" s="3">
        <f t="shared" si="606"/>
        <v>326.77999999999997</v>
      </c>
      <c r="V897" s="3">
        <f t="shared" si="607"/>
        <v>-24.51</v>
      </c>
      <c r="W897" s="3">
        <f t="shared" si="608"/>
        <v>1.1962999999999999</v>
      </c>
      <c r="X897" s="85"/>
      <c r="Y897" s="3" t="str">
        <f t="shared" si="609"/>
        <v>1.52</v>
      </c>
      <c r="Z897" s="3" t="str">
        <f t="shared" si="610"/>
        <v>-</v>
      </c>
      <c r="AA897" s="3">
        <f t="shared" si="611"/>
        <v>326.77999999999997</v>
      </c>
      <c r="AB897" s="3">
        <f t="shared" si="612"/>
        <v>-24.51</v>
      </c>
      <c r="AC897" s="3">
        <f t="shared" si="613"/>
        <v>1.0254000000000001</v>
      </c>
      <c r="AD897" s="85"/>
      <c r="AE897" s="3" t="str">
        <f t="shared" si="614"/>
        <v>1.52</v>
      </c>
      <c r="AF897" s="3" t="str">
        <f t="shared" si="615"/>
        <v>-</v>
      </c>
      <c r="AG897" s="3">
        <f t="shared" si="616"/>
        <v>326.77999999999997</v>
      </c>
      <c r="AH897" s="3">
        <f t="shared" si="617"/>
        <v>-24.51</v>
      </c>
      <c r="AI897" s="3">
        <f t="shared" si="618"/>
        <v>0.85450000000000004</v>
      </c>
      <c r="AJ897" s="85"/>
      <c r="AK897" s="3" t="str">
        <f t="shared" si="619"/>
        <v>1.52</v>
      </c>
      <c r="AL897" s="3" t="str">
        <f t="shared" si="620"/>
        <v>-</v>
      </c>
      <c r="AM897" s="3">
        <f t="shared" si="621"/>
        <v>326.77999999999997</v>
      </c>
      <c r="AN897" s="3">
        <f t="shared" si="622"/>
        <v>-24.51</v>
      </c>
      <c r="AO897" s="3">
        <f t="shared" si="623"/>
        <v>0.6836000000000001</v>
      </c>
      <c r="AP897" s="85"/>
      <c r="AQ897" s="3" t="str">
        <f t="shared" si="624"/>
        <v>1.52</v>
      </c>
      <c r="AR897" s="3" t="str">
        <f t="shared" si="625"/>
        <v>-</v>
      </c>
      <c r="AS897" s="3">
        <f t="shared" si="626"/>
        <v>326.77999999999997</v>
      </c>
      <c r="AT897" s="3">
        <f t="shared" si="627"/>
        <v>-24.51</v>
      </c>
      <c r="AU897" s="3">
        <f t="shared" si="628"/>
        <v>0.51270000000000004</v>
      </c>
      <c r="AV897" s="85"/>
      <c r="AW897" s="3" t="str">
        <f t="shared" si="629"/>
        <v>1.52</v>
      </c>
      <c r="AX897" s="3" t="str">
        <f t="shared" si="630"/>
        <v>-</v>
      </c>
      <c r="AY897" s="3">
        <f t="shared" si="631"/>
        <v>326.77999999999997</v>
      </c>
      <c r="AZ897" s="3">
        <f t="shared" si="632"/>
        <v>-24.51</v>
      </c>
      <c r="BA897" s="3">
        <f t="shared" si="633"/>
        <v>0.34180000000000005</v>
      </c>
      <c r="BB897" s="85"/>
      <c r="BC897" s="3" t="str">
        <f t="shared" si="634"/>
        <v>1.52</v>
      </c>
      <c r="BD897" s="3" t="str">
        <f t="shared" si="635"/>
        <v>-</v>
      </c>
      <c r="BE897" s="3">
        <f t="shared" si="636"/>
        <v>326.77999999999997</v>
      </c>
      <c r="BF897" s="3">
        <f t="shared" si="637"/>
        <v>-24.51</v>
      </c>
      <c r="BG897" s="3">
        <f t="shared" si="638"/>
        <v>0.17090000000000002</v>
      </c>
    </row>
    <row r="898" spans="1:59" x14ac:dyDescent="0.3">
      <c r="A898" s="1" t="str">
        <f>'Forward collapse simulation'!B908</f>
        <v>1.52</v>
      </c>
      <c r="B898" s="37" t="str">
        <f>IF('Forward collapse simulation'!C908="","-",'Forward collapse simulation'!C908)</f>
        <v>-</v>
      </c>
      <c r="C898" s="85">
        <f>'Forward collapse simulation'!E908</f>
        <v>327.14999999999998</v>
      </c>
      <c r="D898" s="85">
        <f>'Forward collapse simulation'!F908</f>
        <v>-5.36</v>
      </c>
      <c r="E898" s="85">
        <f>'Forward collapse simulation'!D908</f>
        <v>2.12</v>
      </c>
      <c r="F898" s="85"/>
      <c r="G898" s="3" t="str">
        <f t="shared" si="594"/>
        <v>1.52</v>
      </c>
      <c r="H898" s="3" t="str">
        <f t="shared" si="595"/>
        <v>-</v>
      </c>
      <c r="I898" s="3">
        <f t="shared" si="596"/>
        <v>327.14999999999998</v>
      </c>
      <c r="J898" s="3">
        <f t="shared" si="597"/>
        <v>-5.36</v>
      </c>
      <c r="K898" s="3">
        <f t="shared" si="598"/>
        <v>1.9080000000000001</v>
      </c>
      <c r="L898" s="85"/>
      <c r="M898" s="3" t="str">
        <f t="shared" si="599"/>
        <v>1.52</v>
      </c>
      <c r="N898" s="3" t="str">
        <f t="shared" si="600"/>
        <v>-</v>
      </c>
      <c r="O898" s="3">
        <f t="shared" si="601"/>
        <v>327.14999999999998</v>
      </c>
      <c r="P898" s="3">
        <f t="shared" si="602"/>
        <v>-5.36</v>
      </c>
      <c r="Q898" s="3">
        <f t="shared" si="603"/>
        <v>1.6960000000000002</v>
      </c>
      <c r="R898" s="85"/>
      <c r="S898" s="3" t="str">
        <f t="shared" si="604"/>
        <v>1.52</v>
      </c>
      <c r="T898" s="3" t="str">
        <f t="shared" si="605"/>
        <v>-</v>
      </c>
      <c r="U898" s="3">
        <f t="shared" si="606"/>
        <v>327.14999999999998</v>
      </c>
      <c r="V898" s="3">
        <f t="shared" si="607"/>
        <v>-5.36</v>
      </c>
      <c r="W898" s="3">
        <f t="shared" si="608"/>
        <v>1.484</v>
      </c>
      <c r="X898" s="85"/>
      <c r="Y898" s="3" t="str">
        <f t="shared" si="609"/>
        <v>1.52</v>
      </c>
      <c r="Z898" s="3" t="str">
        <f t="shared" si="610"/>
        <v>-</v>
      </c>
      <c r="AA898" s="3">
        <f t="shared" si="611"/>
        <v>327.14999999999998</v>
      </c>
      <c r="AB898" s="3">
        <f t="shared" si="612"/>
        <v>-5.36</v>
      </c>
      <c r="AC898" s="3">
        <f t="shared" si="613"/>
        <v>1.272</v>
      </c>
      <c r="AD898" s="85"/>
      <c r="AE898" s="3" t="str">
        <f t="shared" si="614"/>
        <v>1.52</v>
      </c>
      <c r="AF898" s="3" t="str">
        <f t="shared" si="615"/>
        <v>-</v>
      </c>
      <c r="AG898" s="3">
        <f t="shared" si="616"/>
        <v>327.14999999999998</v>
      </c>
      <c r="AH898" s="3">
        <f t="shared" si="617"/>
        <v>-5.36</v>
      </c>
      <c r="AI898" s="3">
        <f t="shared" si="618"/>
        <v>1.06</v>
      </c>
      <c r="AJ898" s="85"/>
      <c r="AK898" s="3" t="str">
        <f t="shared" si="619"/>
        <v>1.52</v>
      </c>
      <c r="AL898" s="3" t="str">
        <f t="shared" si="620"/>
        <v>-</v>
      </c>
      <c r="AM898" s="3">
        <f t="shared" si="621"/>
        <v>327.14999999999998</v>
      </c>
      <c r="AN898" s="3">
        <f t="shared" si="622"/>
        <v>-5.36</v>
      </c>
      <c r="AO898" s="3">
        <f t="shared" si="623"/>
        <v>0.84800000000000009</v>
      </c>
      <c r="AP898" s="85"/>
      <c r="AQ898" s="3" t="str">
        <f t="shared" si="624"/>
        <v>1.52</v>
      </c>
      <c r="AR898" s="3" t="str">
        <f t="shared" si="625"/>
        <v>-</v>
      </c>
      <c r="AS898" s="3">
        <f t="shared" si="626"/>
        <v>327.14999999999998</v>
      </c>
      <c r="AT898" s="3">
        <f t="shared" si="627"/>
        <v>-5.36</v>
      </c>
      <c r="AU898" s="3">
        <f t="shared" si="628"/>
        <v>0.63600000000000001</v>
      </c>
      <c r="AV898" s="85"/>
      <c r="AW898" s="3" t="str">
        <f t="shared" si="629"/>
        <v>1.52</v>
      </c>
      <c r="AX898" s="3" t="str">
        <f t="shared" si="630"/>
        <v>-</v>
      </c>
      <c r="AY898" s="3">
        <f t="shared" si="631"/>
        <v>327.14999999999998</v>
      </c>
      <c r="AZ898" s="3">
        <f t="shared" si="632"/>
        <v>-5.36</v>
      </c>
      <c r="BA898" s="3">
        <f t="shared" si="633"/>
        <v>0.42400000000000004</v>
      </c>
      <c r="BB898" s="85"/>
      <c r="BC898" s="3" t="str">
        <f t="shared" si="634"/>
        <v>1.52</v>
      </c>
      <c r="BD898" s="3" t="str">
        <f t="shared" si="635"/>
        <v>-</v>
      </c>
      <c r="BE898" s="3">
        <f t="shared" si="636"/>
        <v>327.14999999999998</v>
      </c>
      <c r="BF898" s="3">
        <f t="shared" si="637"/>
        <v>-5.36</v>
      </c>
      <c r="BG898" s="3">
        <f t="shared" si="638"/>
        <v>0.21200000000000002</v>
      </c>
    </row>
    <row r="899" spans="1:59" x14ac:dyDescent="0.3">
      <c r="A899" s="1" t="str">
        <f>'Forward collapse simulation'!B909</f>
        <v>1.52</v>
      </c>
      <c r="B899" s="37" t="str">
        <f>IF('Forward collapse simulation'!C909="","-",'Forward collapse simulation'!C909)</f>
        <v>-</v>
      </c>
      <c r="C899" s="85">
        <f>'Forward collapse simulation'!E909</f>
        <v>325.49</v>
      </c>
      <c r="D899" s="85">
        <f>'Forward collapse simulation'!F909</f>
        <v>19.41</v>
      </c>
      <c r="E899" s="85">
        <f>'Forward collapse simulation'!D909</f>
        <v>2.2029999999999998</v>
      </c>
      <c r="F899" s="85"/>
      <c r="G899" s="3" t="str">
        <f t="shared" si="594"/>
        <v>1.52</v>
      </c>
      <c r="H899" s="3" t="str">
        <f t="shared" si="595"/>
        <v>-</v>
      </c>
      <c r="I899" s="3">
        <f t="shared" si="596"/>
        <v>325.49</v>
      </c>
      <c r="J899" s="3">
        <f t="shared" si="597"/>
        <v>19.41</v>
      </c>
      <c r="K899" s="3">
        <f t="shared" si="598"/>
        <v>1.9826999999999999</v>
      </c>
      <c r="L899" s="85"/>
      <c r="M899" s="3" t="str">
        <f t="shared" si="599"/>
        <v>1.52</v>
      </c>
      <c r="N899" s="3" t="str">
        <f t="shared" si="600"/>
        <v>-</v>
      </c>
      <c r="O899" s="3">
        <f t="shared" si="601"/>
        <v>325.49</v>
      </c>
      <c r="P899" s="3">
        <f t="shared" si="602"/>
        <v>19.41</v>
      </c>
      <c r="Q899" s="3">
        <f t="shared" si="603"/>
        <v>1.7624</v>
      </c>
      <c r="R899" s="85"/>
      <c r="S899" s="3" t="str">
        <f t="shared" si="604"/>
        <v>1.52</v>
      </c>
      <c r="T899" s="3" t="str">
        <f t="shared" si="605"/>
        <v>-</v>
      </c>
      <c r="U899" s="3">
        <f t="shared" si="606"/>
        <v>325.49</v>
      </c>
      <c r="V899" s="3">
        <f t="shared" si="607"/>
        <v>19.41</v>
      </c>
      <c r="W899" s="3">
        <f t="shared" si="608"/>
        <v>1.5420999999999998</v>
      </c>
      <c r="X899" s="85"/>
      <c r="Y899" s="3" t="str">
        <f t="shared" si="609"/>
        <v>1.52</v>
      </c>
      <c r="Z899" s="3" t="str">
        <f t="shared" si="610"/>
        <v>-</v>
      </c>
      <c r="AA899" s="3">
        <f t="shared" si="611"/>
        <v>325.49</v>
      </c>
      <c r="AB899" s="3">
        <f t="shared" si="612"/>
        <v>19.41</v>
      </c>
      <c r="AC899" s="3">
        <f t="shared" si="613"/>
        <v>1.3217999999999999</v>
      </c>
      <c r="AD899" s="85"/>
      <c r="AE899" s="3" t="str">
        <f t="shared" si="614"/>
        <v>1.52</v>
      </c>
      <c r="AF899" s="3" t="str">
        <f t="shared" si="615"/>
        <v>-</v>
      </c>
      <c r="AG899" s="3">
        <f t="shared" si="616"/>
        <v>325.49</v>
      </c>
      <c r="AH899" s="3">
        <f t="shared" si="617"/>
        <v>19.41</v>
      </c>
      <c r="AI899" s="3">
        <f t="shared" si="618"/>
        <v>1.1014999999999999</v>
      </c>
      <c r="AJ899" s="85"/>
      <c r="AK899" s="3" t="str">
        <f t="shared" si="619"/>
        <v>1.52</v>
      </c>
      <c r="AL899" s="3" t="str">
        <f t="shared" si="620"/>
        <v>-</v>
      </c>
      <c r="AM899" s="3">
        <f t="shared" si="621"/>
        <v>325.49</v>
      </c>
      <c r="AN899" s="3">
        <f t="shared" si="622"/>
        <v>19.41</v>
      </c>
      <c r="AO899" s="3">
        <f t="shared" si="623"/>
        <v>0.88119999999999998</v>
      </c>
      <c r="AP899" s="85"/>
      <c r="AQ899" s="3" t="str">
        <f t="shared" si="624"/>
        <v>1.52</v>
      </c>
      <c r="AR899" s="3" t="str">
        <f t="shared" si="625"/>
        <v>-</v>
      </c>
      <c r="AS899" s="3">
        <f t="shared" si="626"/>
        <v>325.49</v>
      </c>
      <c r="AT899" s="3">
        <f t="shared" si="627"/>
        <v>19.41</v>
      </c>
      <c r="AU899" s="3">
        <f t="shared" si="628"/>
        <v>0.66089999999999993</v>
      </c>
      <c r="AV899" s="85"/>
      <c r="AW899" s="3" t="str">
        <f t="shared" si="629"/>
        <v>1.52</v>
      </c>
      <c r="AX899" s="3" t="str">
        <f t="shared" si="630"/>
        <v>-</v>
      </c>
      <c r="AY899" s="3">
        <f t="shared" si="631"/>
        <v>325.49</v>
      </c>
      <c r="AZ899" s="3">
        <f t="shared" si="632"/>
        <v>19.41</v>
      </c>
      <c r="BA899" s="3">
        <f t="shared" si="633"/>
        <v>0.44059999999999999</v>
      </c>
      <c r="BB899" s="85"/>
      <c r="BC899" s="3" t="str">
        <f t="shared" si="634"/>
        <v>1.52</v>
      </c>
      <c r="BD899" s="3" t="str">
        <f t="shared" si="635"/>
        <v>-</v>
      </c>
      <c r="BE899" s="3">
        <f t="shared" si="636"/>
        <v>325.49</v>
      </c>
      <c r="BF899" s="3">
        <f t="shared" si="637"/>
        <v>19.41</v>
      </c>
      <c r="BG899" s="3">
        <f t="shared" si="638"/>
        <v>0.2203</v>
      </c>
    </row>
    <row r="900" spans="1:59" x14ac:dyDescent="0.3">
      <c r="A900" s="1" t="str">
        <f>'Forward collapse simulation'!B910</f>
        <v>1.52</v>
      </c>
      <c r="B900" s="37" t="str">
        <f>IF('Forward collapse simulation'!C910="","-",'Forward collapse simulation'!C910)</f>
        <v>-</v>
      </c>
      <c r="C900" s="85">
        <f>'Forward collapse simulation'!E910</f>
        <v>327.91</v>
      </c>
      <c r="D900" s="85">
        <f>'Forward collapse simulation'!F910</f>
        <v>44.76</v>
      </c>
      <c r="E900" s="85">
        <f>'Forward collapse simulation'!D910</f>
        <v>2.3220000000000001</v>
      </c>
      <c r="F900" s="85"/>
      <c r="G900" s="3" t="str">
        <f t="shared" ref="G900:G963" si="639">A900</f>
        <v>1.52</v>
      </c>
      <c r="H900" s="3" t="str">
        <f t="shared" ref="H900:H963" si="640">B900</f>
        <v>-</v>
      </c>
      <c r="I900" s="3">
        <f t="shared" ref="I900:I963" si="641">C900</f>
        <v>327.91</v>
      </c>
      <c r="J900" s="3">
        <f t="shared" ref="J900:J963" si="642">D900</f>
        <v>44.76</v>
      </c>
      <c r="K900" s="3">
        <f t="shared" ref="K900:K963" si="643">IF(B900="-",E900*0.9,E900)</f>
        <v>2.0898000000000003</v>
      </c>
      <c r="L900" s="85"/>
      <c r="M900" s="3" t="str">
        <f t="shared" ref="M900:M963" si="644">G900</f>
        <v>1.52</v>
      </c>
      <c r="N900" s="3" t="str">
        <f t="shared" ref="N900:N963" si="645">H900</f>
        <v>-</v>
      </c>
      <c r="O900" s="3">
        <f t="shared" ref="O900:O963" si="646">I900</f>
        <v>327.91</v>
      </c>
      <c r="P900" s="3">
        <f t="shared" ref="P900:P963" si="647">J900</f>
        <v>44.76</v>
      </c>
      <c r="Q900" s="3">
        <f t="shared" ref="Q900:Q963" si="648">IF(H900="-",$E900*0.8,$E900)</f>
        <v>1.8576000000000001</v>
      </c>
      <c r="R900" s="85"/>
      <c r="S900" s="3" t="str">
        <f t="shared" ref="S900:S963" si="649">M900</f>
        <v>1.52</v>
      </c>
      <c r="T900" s="3" t="str">
        <f t="shared" ref="T900:T963" si="650">N900</f>
        <v>-</v>
      </c>
      <c r="U900" s="3">
        <f t="shared" ref="U900:U963" si="651">O900</f>
        <v>327.91</v>
      </c>
      <c r="V900" s="3">
        <f t="shared" ref="V900:V963" si="652">P900</f>
        <v>44.76</v>
      </c>
      <c r="W900" s="3">
        <f t="shared" ref="W900:W963" si="653">IF(N900="-",$E900*0.7,$E900)</f>
        <v>1.6254</v>
      </c>
      <c r="X900" s="85"/>
      <c r="Y900" s="3" t="str">
        <f t="shared" ref="Y900:Y963" si="654">S900</f>
        <v>1.52</v>
      </c>
      <c r="Z900" s="3" t="str">
        <f t="shared" ref="Z900:Z963" si="655">T900</f>
        <v>-</v>
      </c>
      <c r="AA900" s="3">
        <f t="shared" ref="AA900:AA963" si="656">U900</f>
        <v>327.91</v>
      </c>
      <c r="AB900" s="3">
        <f t="shared" ref="AB900:AB963" si="657">V900</f>
        <v>44.76</v>
      </c>
      <c r="AC900" s="3">
        <f t="shared" ref="AC900:AC963" si="658">IF(T900="-",$E900*0.6,$E900)</f>
        <v>1.3932</v>
      </c>
      <c r="AD900" s="85"/>
      <c r="AE900" s="3" t="str">
        <f t="shared" ref="AE900:AE963" si="659">Y900</f>
        <v>1.52</v>
      </c>
      <c r="AF900" s="3" t="str">
        <f t="shared" ref="AF900:AF963" si="660">Z900</f>
        <v>-</v>
      </c>
      <c r="AG900" s="3">
        <f t="shared" ref="AG900:AG963" si="661">AA900</f>
        <v>327.91</v>
      </c>
      <c r="AH900" s="3">
        <f t="shared" ref="AH900:AH963" si="662">AB900</f>
        <v>44.76</v>
      </c>
      <c r="AI900" s="3">
        <f t="shared" ref="AI900:AI963" si="663">IF(Z900="-",$E900*0.5,$E900)</f>
        <v>1.161</v>
      </c>
      <c r="AJ900" s="85"/>
      <c r="AK900" s="3" t="str">
        <f t="shared" ref="AK900:AK963" si="664">AE900</f>
        <v>1.52</v>
      </c>
      <c r="AL900" s="3" t="str">
        <f t="shared" ref="AL900:AL963" si="665">AF900</f>
        <v>-</v>
      </c>
      <c r="AM900" s="3">
        <f t="shared" ref="AM900:AM963" si="666">AG900</f>
        <v>327.91</v>
      </c>
      <c r="AN900" s="3">
        <f t="shared" ref="AN900:AN963" si="667">AH900</f>
        <v>44.76</v>
      </c>
      <c r="AO900" s="3">
        <f t="shared" ref="AO900:AO963" si="668">IF(AF900="-",$E900*0.4,$E900)</f>
        <v>0.92880000000000007</v>
      </c>
      <c r="AP900" s="85"/>
      <c r="AQ900" s="3" t="str">
        <f t="shared" ref="AQ900:AQ963" si="669">AK900</f>
        <v>1.52</v>
      </c>
      <c r="AR900" s="3" t="str">
        <f t="shared" ref="AR900:AR963" si="670">AL900</f>
        <v>-</v>
      </c>
      <c r="AS900" s="3">
        <f t="shared" ref="AS900:AS963" si="671">AM900</f>
        <v>327.91</v>
      </c>
      <c r="AT900" s="3">
        <f t="shared" ref="AT900:AT963" si="672">AN900</f>
        <v>44.76</v>
      </c>
      <c r="AU900" s="3">
        <f t="shared" ref="AU900:AU963" si="673">IF(AL900="-",$E900*0.3,$E900)</f>
        <v>0.6966</v>
      </c>
      <c r="AV900" s="85"/>
      <c r="AW900" s="3" t="str">
        <f t="shared" ref="AW900:AW963" si="674">AQ900</f>
        <v>1.52</v>
      </c>
      <c r="AX900" s="3" t="str">
        <f t="shared" ref="AX900:AX963" si="675">AR900</f>
        <v>-</v>
      </c>
      <c r="AY900" s="3">
        <f t="shared" ref="AY900:AY963" si="676">AS900</f>
        <v>327.91</v>
      </c>
      <c r="AZ900" s="3">
        <f t="shared" ref="AZ900:AZ963" si="677">AT900</f>
        <v>44.76</v>
      </c>
      <c r="BA900" s="3">
        <f t="shared" ref="BA900:BA963" si="678">IF(AR900="-",$E900*0.2,$E900)</f>
        <v>0.46440000000000003</v>
      </c>
      <c r="BB900" s="85"/>
      <c r="BC900" s="3" t="str">
        <f t="shared" ref="BC900:BC963" si="679">AW900</f>
        <v>1.52</v>
      </c>
      <c r="BD900" s="3" t="str">
        <f t="shared" ref="BD900:BD963" si="680">AX900</f>
        <v>-</v>
      </c>
      <c r="BE900" s="3">
        <f t="shared" ref="BE900:BE963" si="681">AY900</f>
        <v>327.91</v>
      </c>
      <c r="BF900" s="3">
        <f t="shared" ref="BF900:BF963" si="682">AZ900</f>
        <v>44.76</v>
      </c>
      <c r="BG900" s="3">
        <f t="shared" ref="BG900:BG963" si="683">IF(AX900="-",$E900*0.1,$E900)</f>
        <v>0.23220000000000002</v>
      </c>
    </row>
    <row r="901" spans="1:59" x14ac:dyDescent="0.3">
      <c r="A901" s="1" t="str">
        <f>'Forward collapse simulation'!B911</f>
        <v>1.52</v>
      </c>
      <c r="B901" s="37" t="str">
        <f>IF('Forward collapse simulation'!C911="","-",'Forward collapse simulation'!C911)</f>
        <v>-</v>
      </c>
      <c r="C901" s="85">
        <f>'Forward collapse simulation'!E911</f>
        <v>326.27999999999997</v>
      </c>
      <c r="D901" s="85">
        <f>'Forward collapse simulation'!F911</f>
        <v>54</v>
      </c>
      <c r="E901" s="85">
        <f>'Forward collapse simulation'!D911</f>
        <v>3.42</v>
      </c>
      <c r="F901" s="85"/>
      <c r="G901" s="3" t="str">
        <f t="shared" si="639"/>
        <v>1.52</v>
      </c>
      <c r="H901" s="3" t="str">
        <f t="shared" si="640"/>
        <v>-</v>
      </c>
      <c r="I901" s="3">
        <f t="shared" si="641"/>
        <v>326.27999999999997</v>
      </c>
      <c r="J901" s="3">
        <f t="shared" si="642"/>
        <v>54</v>
      </c>
      <c r="K901" s="3">
        <f t="shared" si="643"/>
        <v>3.0779999999999998</v>
      </c>
      <c r="L901" s="85"/>
      <c r="M901" s="3" t="str">
        <f t="shared" si="644"/>
        <v>1.52</v>
      </c>
      <c r="N901" s="3" t="str">
        <f t="shared" si="645"/>
        <v>-</v>
      </c>
      <c r="O901" s="3">
        <f t="shared" si="646"/>
        <v>326.27999999999997</v>
      </c>
      <c r="P901" s="3">
        <f t="shared" si="647"/>
        <v>54</v>
      </c>
      <c r="Q901" s="3">
        <f t="shared" si="648"/>
        <v>2.7360000000000002</v>
      </c>
      <c r="R901" s="85"/>
      <c r="S901" s="3" t="str">
        <f t="shared" si="649"/>
        <v>1.52</v>
      </c>
      <c r="T901" s="3" t="str">
        <f t="shared" si="650"/>
        <v>-</v>
      </c>
      <c r="U901" s="3">
        <f t="shared" si="651"/>
        <v>326.27999999999997</v>
      </c>
      <c r="V901" s="3">
        <f t="shared" si="652"/>
        <v>54</v>
      </c>
      <c r="W901" s="3">
        <f t="shared" si="653"/>
        <v>2.3939999999999997</v>
      </c>
      <c r="X901" s="85"/>
      <c r="Y901" s="3" t="str">
        <f t="shared" si="654"/>
        <v>1.52</v>
      </c>
      <c r="Z901" s="3" t="str">
        <f t="shared" si="655"/>
        <v>-</v>
      </c>
      <c r="AA901" s="3">
        <f t="shared" si="656"/>
        <v>326.27999999999997</v>
      </c>
      <c r="AB901" s="3">
        <f t="shared" si="657"/>
        <v>54</v>
      </c>
      <c r="AC901" s="3">
        <f t="shared" si="658"/>
        <v>2.052</v>
      </c>
      <c r="AD901" s="85"/>
      <c r="AE901" s="3" t="str">
        <f t="shared" si="659"/>
        <v>1.52</v>
      </c>
      <c r="AF901" s="3" t="str">
        <f t="shared" si="660"/>
        <v>-</v>
      </c>
      <c r="AG901" s="3">
        <f t="shared" si="661"/>
        <v>326.27999999999997</v>
      </c>
      <c r="AH901" s="3">
        <f t="shared" si="662"/>
        <v>54</v>
      </c>
      <c r="AI901" s="3">
        <f t="shared" si="663"/>
        <v>1.71</v>
      </c>
      <c r="AJ901" s="85"/>
      <c r="AK901" s="3" t="str">
        <f t="shared" si="664"/>
        <v>1.52</v>
      </c>
      <c r="AL901" s="3" t="str">
        <f t="shared" si="665"/>
        <v>-</v>
      </c>
      <c r="AM901" s="3">
        <f t="shared" si="666"/>
        <v>326.27999999999997</v>
      </c>
      <c r="AN901" s="3">
        <f t="shared" si="667"/>
        <v>54</v>
      </c>
      <c r="AO901" s="3">
        <f t="shared" si="668"/>
        <v>1.3680000000000001</v>
      </c>
      <c r="AP901" s="85"/>
      <c r="AQ901" s="3" t="str">
        <f t="shared" si="669"/>
        <v>1.52</v>
      </c>
      <c r="AR901" s="3" t="str">
        <f t="shared" si="670"/>
        <v>-</v>
      </c>
      <c r="AS901" s="3">
        <f t="shared" si="671"/>
        <v>326.27999999999997</v>
      </c>
      <c r="AT901" s="3">
        <f t="shared" si="672"/>
        <v>54</v>
      </c>
      <c r="AU901" s="3">
        <f t="shared" si="673"/>
        <v>1.026</v>
      </c>
      <c r="AV901" s="85"/>
      <c r="AW901" s="3" t="str">
        <f t="shared" si="674"/>
        <v>1.52</v>
      </c>
      <c r="AX901" s="3" t="str">
        <f t="shared" si="675"/>
        <v>-</v>
      </c>
      <c r="AY901" s="3">
        <f t="shared" si="676"/>
        <v>326.27999999999997</v>
      </c>
      <c r="AZ901" s="3">
        <f t="shared" si="677"/>
        <v>54</v>
      </c>
      <c r="BA901" s="3">
        <f t="shared" si="678"/>
        <v>0.68400000000000005</v>
      </c>
      <c r="BB901" s="85"/>
      <c r="BC901" s="3" t="str">
        <f t="shared" si="679"/>
        <v>1.52</v>
      </c>
      <c r="BD901" s="3" t="str">
        <f t="shared" si="680"/>
        <v>-</v>
      </c>
      <c r="BE901" s="3">
        <f t="shared" si="681"/>
        <v>326.27999999999997</v>
      </c>
      <c r="BF901" s="3">
        <f t="shared" si="682"/>
        <v>54</v>
      </c>
      <c r="BG901" s="3">
        <f t="shared" si="683"/>
        <v>0.34200000000000003</v>
      </c>
    </row>
    <row r="902" spans="1:59" x14ac:dyDescent="0.3">
      <c r="A902" s="1" t="str">
        <f>'Forward collapse simulation'!B912</f>
        <v>1.52</v>
      </c>
      <c r="B902" s="37" t="str">
        <f>IF('Forward collapse simulation'!C912="","-",'Forward collapse simulation'!C912)</f>
        <v>-</v>
      </c>
      <c r="C902" s="85">
        <f>'Forward collapse simulation'!E912</f>
        <v>326.92</v>
      </c>
      <c r="D902" s="85">
        <f>'Forward collapse simulation'!F912</f>
        <v>60.91</v>
      </c>
      <c r="E902" s="85">
        <f>'Forward collapse simulation'!D912</f>
        <v>3.2669999999999999</v>
      </c>
      <c r="F902" s="85"/>
      <c r="G902" s="3" t="str">
        <f t="shared" si="639"/>
        <v>1.52</v>
      </c>
      <c r="H902" s="3" t="str">
        <f t="shared" si="640"/>
        <v>-</v>
      </c>
      <c r="I902" s="3">
        <f t="shared" si="641"/>
        <v>326.92</v>
      </c>
      <c r="J902" s="3">
        <f t="shared" si="642"/>
        <v>60.91</v>
      </c>
      <c r="K902" s="3">
        <f t="shared" si="643"/>
        <v>2.9403000000000001</v>
      </c>
      <c r="L902" s="85"/>
      <c r="M902" s="3" t="str">
        <f t="shared" si="644"/>
        <v>1.52</v>
      </c>
      <c r="N902" s="3" t="str">
        <f t="shared" si="645"/>
        <v>-</v>
      </c>
      <c r="O902" s="3">
        <f t="shared" si="646"/>
        <v>326.92</v>
      </c>
      <c r="P902" s="3">
        <f t="shared" si="647"/>
        <v>60.91</v>
      </c>
      <c r="Q902" s="3">
        <f t="shared" si="648"/>
        <v>2.6135999999999999</v>
      </c>
      <c r="R902" s="85"/>
      <c r="S902" s="3" t="str">
        <f t="shared" si="649"/>
        <v>1.52</v>
      </c>
      <c r="T902" s="3" t="str">
        <f t="shared" si="650"/>
        <v>-</v>
      </c>
      <c r="U902" s="3">
        <f t="shared" si="651"/>
        <v>326.92</v>
      </c>
      <c r="V902" s="3">
        <f t="shared" si="652"/>
        <v>60.91</v>
      </c>
      <c r="W902" s="3">
        <f t="shared" si="653"/>
        <v>2.2868999999999997</v>
      </c>
      <c r="X902" s="85"/>
      <c r="Y902" s="3" t="str">
        <f t="shared" si="654"/>
        <v>1.52</v>
      </c>
      <c r="Z902" s="3" t="str">
        <f t="shared" si="655"/>
        <v>-</v>
      </c>
      <c r="AA902" s="3">
        <f t="shared" si="656"/>
        <v>326.92</v>
      </c>
      <c r="AB902" s="3">
        <f t="shared" si="657"/>
        <v>60.91</v>
      </c>
      <c r="AC902" s="3">
        <f t="shared" si="658"/>
        <v>1.9601999999999999</v>
      </c>
      <c r="AD902" s="85"/>
      <c r="AE902" s="3" t="str">
        <f t="shared" si="659"/>
        <v>1.52</v>
      </c>
      <c r="AF902" s="3" t="str">
        <f t="shared" si="660"/>
        <v>-</v>
      </c>
      <c r="AG902" s="3">
        <f t="shared" si="661"/>
        <v>326.92</v>
      </c>
      <c r="AH902" s="3">
        <f t="shared" si="662"/>
        <v>60.91</v>
      </c>
      <c r="AI902" s="3">
        <f t="shared" si="663"/>
        <v>1.6335</v>
      </c>
      <c r="AJ902" s="85"/>
      <c r="AK902" s="3" t="str">
        <f t="shared" si="664"/>
        <v>1.52</v>
      </c>
      <c r="AL902" s="3" t="str">
        <f t="shared" si="665"/>
        <v>-</v>
      </c>
      <c r="AM902" s="3">
        <f t="shared" si="666"/>
        <v>326.92</v>
      </c>
      <c r="AN902" s="3">
        <f t="shared" si="667"/>
        <v>60.91</v>
      </c>
      <c r="AO902" s="3">
        <f t="shared" si="668"/>
        <v>1.3068</v>
      </c>
      <c r="AP902" s="85"/>
      <c r="AQ902" s="3" t="str">
        <f t="shared" si="669"/>
        <v>1.52</v>
      </c>
      <c r="AR902" s="3" t="str">
        <f t="shared" si="670"/>
        <v>-</v>
      </c>
      <c r="AS902" s="3">
        <f t="shared" si="671"/>
        <v>326.92</v>
      </c>
      <c r="AT902" s="3">
        <f t="shared" si="672"/>
        <v>60.91</v>
      </c>
      <c r="AU902" s="3">
        <f t="shared" si="673"/>
        <v>0.98009999999999997</v>
      </c>
      <c r="AV902" s="85"/>
      <c r="AW902" s="3" t="str">
        <f t="shared" si="674"/>
        <v>1.52</v>
      </c>
      <c r="AX902" s="3" t="str">
        <f t="shared" si="675"/>
        <v>-</v>
      </c>
      <c r="AY902" s="3">
        <f t="shared" si="676"/>
        <v>326.92</v>
      </c>
      <c r="AZ902" s="3">
        <f t="shared" si="677"/>
        <v>60.91</v>
      </c>
      <c r="BA902" s="3">
        <f t="shared" si="678"/>
        <v>0.65339999999999998</v>
      </c>
      <c r="BB902" s="85"/>
      <c r="BC902" s="3" t="str">
        <f t="shared" si="679"/>
        <v>1.52</v>
      </c>
      <c r="BD902" s="3" t="str">
        <f t="shared" si="680"/>
        <v>-</v>
      </c>
      <c r="BE902" s="3">
        <f t="shared" si="681"/>
        <v>326.92</v>
      </c>
      <c r="BF902" s="3">
        <f t="shared" si="682"/>
        <v>60.91</v>
      </c>
      <c r="BG902" s="3">
        <f t="shared" si="683"/>
        <v>0.32669999999999999</v>
      </c>
    </row>
    <row r="903" spans="1:59" x14ac:dyDescent="0.3">
      <c r="A903" s="1" t="str">
        <f>'Forward collapse simulation'!B913</f>
        <v>1.52</v>
      </c>
      <c r="B903" s="37" t="str">
        <f>IF('Forward collapse simulation'!C913="","-",'Forward collapse simulation'!C913)</f>
        <v>-</v>
      </c>
      <c r="C903" s="85">
        <f>'Forward collapse simulation'!E913</f>
        <v>323.56</v>
      </c>
      <c r="D903" s="85">
        <f>'Forward collapse simulation'!F913</f>
        <v>71.59</v>
      </c>
      <c r="E903" s="85">
        <f>'Forward collapse simulation'!D913</f>
        <v>3.1709999999999998</v>
      </c>
      <c r="F903" s="85"/>
      <c r="G903" s="3" t="str">
        <f t="shared" si="639"/>
        <v>1.52</v>
      </c>
      <c r="H903" s="3" t="str">
        <f t="shared" si="640"/>
        <v>-</v>
      </c>
      <c r="I903" s="3">
        <f t="shared" si="641"/>
        <v>323.56</v>
      </c>
      <c r="J903" s="3">
        <f t="shared" si="642"/>
        <v>71.59</v>
      </c>
      <c r="K903" s="3">
        <f t="shared" si="643"/>
        <v>2.8538999999999999</v>
      </c>
      <c r="L903" s="85"/>
      <c r="M903" s="3" t="str">
        <f t="shared" si="644"/>
        <v>1.52</v>
      </c>
      <c r="N903" s="3" t="str">
        <f t="shared" si="645"/>
        <v>-</v>
      </c>
      <c r="O903" s="3">
        <f t="shared" si="646"/>
        <v>323.56</v>
      </c>
      <c r="P903" s="3">
        <f t="shared" si="647"/>
        <v>71.59</v>
      </c>
      <c r="Q903" s="3">
        <f t="shared" si="648"/>
        <v>2.5367999999999999</v>
      </c>
      <c r="R903" s="85"/>
      <c r="S903" s="3" t="str">
        <f t="shared" si="649"/>
        <v>1.52</v>
      </c>
      <c r="T903" s="3" t="str">
        <f t="shared" si="650"/>
        <v>-</v>
      </c>
      <c r="U903" s="3">
        <f t="shared" si="651"/>
        <v>323.56</v>
      </c>
      <c r="V903" s="3">
        <f t="shared" si="652"/>
        <v>71.59</v>
      </c>
      <c r="W903" s="3">
        <f t="shared" si="653"/>
        <v>2.2196999999999996</v>
      </c>
      <c r="X903" s="85"/>
      <c r="Y903" s="3" t="str">
        <f t="shared" si="654"/>
        <v>1.52</v>
      </c>
      <c r="Z903" s="3" t="str">
        <f t="shared" si="655"/>
        <v>-</v>
      </c>
      <c r="AA903" s="3">
        <f t="shared" si="656"/>
        <v>323.56</v>
      </c>
      <c r="AB903" s="3">
        <f t="shared" si="657"/>
        <v>71.59</v>
      </c>
      <c r="AC903" s="3">
        <f t="shared" si="658"/>
        <v>1.9025999999999998</v>
      </c>
      <c r="AD903" s="85"/>
      <c r="AE903" s="3" t="str">
        <f t="shared" si="659"/>
        <v>1.52</v>
      </c>
      <c r="AF903" s="3" t="str">
        <f t="shared" si="660"/>
        <v>-</v>
      </c>
      <c r="AG903" s="3">
        <f t="shared" si="661"/>
        <v>323.56</v>
      </c>
      <c r="AH903" s="3">
        <f t="shared" si="662"/>
        <v>71.59</v>
      </c>
      <c r="AI903" s="3">
        <f t="shared" si="663"/>
        <v>1.5854999999999999</v>
      </c>
      <c r="AJ903" s="85"/>
      <c r="AK903" s="3" t="str">
        <f t="shared" si="664"/>
        <v>1.52</v>
      </c>
      <c r="AL903" s="3" t="str">
        <f t="shared" si="665"/>
        <v>-</v>
      </c>
      <c r="AM903" s="3">
        <f t="shared" si="666"/>
        <v>323.56</v>
      </c>
      <c r="AN903" s="3">
        <f t="shared" si="667"/>
        <v>71.59</v>
      </c>
      <c r="AO903" s="3">
        <f t="shared" si="668"/>
        <v>1.2684</v>
      </c>
      <c r="AP903" s="85"/>
      <c r="AQ903" s="3" t="str">
        <f t="shared" si="669"/>
        <v>1.52</v>
      </c>
      <c r="AR903" s="3" t="str">
        <f t="shared" si="670"/>
        <v>-</v>
      </c>
      <c r="AS903" s="3">
        <f t="shared" si="671"/>
        <v>323.56</v>
      </c>
      <c r="AT903" s="3">
        <f t="shared" si="672"/>
        <v>71.59</v>
      </c>
      <c r="AU903" s="3">
        <f t="shared" si="673"/>
        <v>0.95129999999999992</v>
      </c>
      <c r="AV903" s="85"/>
      <c r="AW903" s="3" t="str">
        <f t="shared" si="674"/>
        <v>1.52</v>
      </c>
      <c r="AX903" s="3" t="str">
        <f t="shared" si="675"/>
        <v>-</v>
      </c>
      <c r="AY903" s="3">
        <f t="shared" si="676"/>
        <v>323.56</v>
      </c>
      <c r="AZ903" s="3">
        <f t="shared" si="677"/>
        <v>71.59</v>
      </c>
      <c r="BA903" s="3">
        <f t="shared" si="678"/>
        <v>0.63419999999999999</v>
      </c>
      <c r="BB903" s="85"/>
      <c r="BC903" s="3" t="str">
        <f t="shared" si="679"/>
        <v>1.52</v>
      </c>
      <c r="BD903" s="3" t="str">
        <f t="shared" si="680"/>
        <v>-</v>
      </c>
      <c r="BE903" s="3">
        <f t="shared" si="681"/>
        <v>323.56</v>
      </c>
      <c r="BF903" s="3">
        <f t="shared" si="682"/>
        <v>71.59</v>
      </c>
      <c r="BG903" s="3">
        <f t="shared" si="683"/>
        <v>0.31709999999999999</v>
      </c>
    </row>
    <row r="904" spans="1:59" x14ac:dyDescent="0.3">
      <c r="A904" s="1" t="str">
        <f>'Forward collapse simulation'!B914</f>
        <v>1.52</v>
      </c>
      <c r="B904" s="37" t="str">
        <f>IF('Forward collapse simulation'!C914="","-",'Forward collapse simulation'!C914)</f>
        <v>-</v>
      </c>
      <c r="C904" s="85">
        <f>'Forward collapse simulation'!E914</f>
        <v>336.12</v>
      </c>
      <c r="D904" s="85">
        <f>'Forward collapse simulation'!F914</f>
        <v>80.2</v>
      </c>
      <c r="E904" s="85">
        <f>'Forward collapse simulation'!D914</f>
        <v>4.2080000000000002</v>
      </c>
      <c r="F904" s="85"/>
      <c r="G904" s="3" t="str">
        <f t="shared" si="639"/>
        <v>1.52</v>
      </c>
      <c r="H904" s="3" t="str">
        <f t="shared" si="640"/>
        <v>-</v>
      </c>
      <c r="I904" s="3">
        <f t="shared" si="641"/>
        <v>336.12</v>
      </c>
      <c r="J904" s="3">
        <f t="shared" si="642"/>
        <v>80.2</v>
      </c>
      <c r="K904" s="3">
        <f t="shared" si="643"/>
        <v>3.7872000000000003</v>
      </c>
      <c r="L904" s="85"/>
      <c r="M904" s="3" t="str">
        <f t="shared" si="644"/>
        <v>1.52</v>
      </c>
      <c r="N904" s="3" t="str">
        <f t="shared" si="645"/>
        <v>-</v>
      </c>
      <c r="O904" s="3">
        <f t="shared" si="646"/>
        <v>336.12</v>
      </c>
      <c r="P904" s="3">
        <f t="shared" si="647"/>
        <v>80.2</v>
      </c>
      <c r="Q904" s="3">
        <f t="shared" si="648"/>
        <v>3.3664000000000005</v>
      </c>
      <c r="R904" s="85"/>
      <c r="S904" s="3" t="str">
        <f t="shared" si="649"/>
        <v>1.52</v>
      </c>
      <c r="T904" s="3" t="str">
        <f t="shared" si="650"/>
        <v>-</v>
      </c>
      <c r="U904" s="3">
        <f t="shared" si="651"/>
        <v>336.12</v>
      </c>
      <c r="V904" s="3">
        <f t="shared" si="652"/>
        <v>80.2</v>
      </c>
      <c r="W904" s="3">
        <f t="shared" si="653"/>
        <v>2.9455999999999998</v>
      </c>
      <c r="X904" s="85"/>
      <c r="Y904" s="3" t="str">
        <f t="shared" si="654"/>
        <v>1.52</v>
      </c>
      <c r="Z904" s="3" t="str">
        <f t="shared" si="655"/>
        <v>-</v>
      </c>
      <c r="AA904" s="3">
        <f t="shared" si="656"/>
        <v>336.12</v>
      </c>
      <c r="AB904" s="3">
        <f t="shared" si="657"/>
        <v>80.2</v>
      </c>
      <c r="AC904" s="3">
        <f t="shared" si="658"/>
        <v>2.5247999999999999</v>
      </c>
      <c r="AD904" s="85"/>
      <c r="AE904" s="3" t="str">
        <f t="shared" si="659"/>
        <v>1.52</v>
      </c>
      <c r="AF904" s="3" t="str">
        <f t="shared" si="660"/>
        <v>-</v>
      </c>
      <c r="AG904" s="3">
        <f t="shared" si="661"/>
        <v>336.12</v>
      </c>
      <c r="AH904" s="3">
        <f t="shared" si="662"/>
        <v>80.2</v>
      </c>
      <c r="AI904" s="3">
        <f t="shared" si="663"/>
        <v>2.1040000000000001</v>
      </c>
      <c r="AJ904" s="85"/>
      <c r="AK904" s="3" t="str">
        <f t="shared" si="664"/>
        <v>1.52</v>
      </c>
      <c r="AL904" s="3" t="str">
        <f t="shared" si="665"/>
        <v>-</v>
      </c>
      <c r="AM904" s="3">
        <f t="shared" si="666"/>
        <v>336.12</v>
      </c>
      <c r="AN904" s="3">
        <f t="shared" si="667"/>
        <v>80.2</v>
      </c>
      <c r="AO904" s="3">
        <f t="shared" si="668"/>
        <v>1.6832000000000003</v>
      </c>
      <c r="AP904" s="85"/>
      <c r="AQ904" s="3" t="str">
        <f t="shared" si="669"/>
        <v>1.52</v>
      </c>
      <c r="AR904" s="3" t="str">
        <f t="shared" si="670"/>
        <v>-</v>
      </c>
      <c r="AS904" s="3">
        <f t="shared" si="671"/>
        <v>336.12</v>
      </c>
      <c r="AT904" s="3">
        <f t="shared" si="672"/>
        <v>80.2</v>
      </c>
      <c r="AU904" s="3">
        <f t="shared" si="673"/>
        <v>1.2624</v>
      </c>
      <c r="AV904" s="85"/>
      <c r="AW904" s="3" t="str">
        <f t="shared" si="674"/>
        <v>1.52</v>
      </c>
      <c r="AX904" s="3" t="str">
        <f t="shared" si="675"/>
        <v>-</v>
      </c>
      <c r="AY904" s="3">
        <f t="shared" si="676"/>
        <v>336.12</v>
      </c>
      <c r="AZ904" s="3">
        <f t="shared" si="677"/>
        <v>80.2</v>
      </c>
      <c r="BA904" s="3">
        <f t="shared" si="678"/>
        <v>0.84160000000000013</v>
      </c>
      <c r="BB904" s="85"/>
      <c r="BC904" s="3" t="str">
        <f t="shared" si="679"/>
        <v>1.52</v>
      </c>
      <c r="BD904" s="3" t="str">
        <f t="shared" si="680"/>
        <v>-</v>
      </c>
      <c r="BE904" s="3">
        <f t="shared" si="681"/>
        <v>336.12</v>
      </c>
      <c r="BF904" s="3">
        <f t="shared" si="682"/>
        <v>80.2</v>
      </c>
      <c r="BG904" s="3">
        <f t="shared" si="683"/>
        <v>0.42080000000000006</v>
      </c>
    </row>
    <row r="905" spans="1:59" x14ac:dyDescent="0.3">
      <c r="A905" s="1" t="str">
        <f>'Forward collapse simulation'!B915</f>
        <v>1.52</v>
      </c>
      <c r="B905" s="37" t="str">
        <f>IF('Forward collapse simulation'!C915="","-",'Forward collapse simulation'!C915)</f>
        <v>-</v>
      </c>
      <c r="C905" s="85">
        <f>'Forward collapse simulation'!E915</f>
        <v>0.82</v>
      </c>
      <c r="D905" s="85">
        <f>'Forward collapse simulation'!F915</f>
        <v>86.33</v>
      </c>
      <c r="E905" s="85">
        <f>'Forward collapse simulation'!D915</f>
        <v>4.3739999999999997</v>
      </c>
      <c r="F905" s="85"/>
      <c r="G905" s="3" t="str">
        <f t="shared" si="639"/>
        <v>1.52</v>
      </c>
      <c r="H905" s="3" t="str">
        <f t="shared" si="640"/>
        <v>-</v>
      </c>
      <c r="I905" s="3">
        <f t="shared" si="641"/>
        <v>0.82</v>
      </c>
      <c r="J905" s="3">
        <f t="shared" si="642"/>
        <v>86.33</v>
      </c>
      <c r="K905" s="3">
        <f t="shared" si="643"/>
        <v>3.9365999999999999</v>
      </c>
      <c r="L905" s="85"/>
      <c r="M905" s="3" t="str">
        <f t="shared" si="644"/>
        <v>1.52</v>
      </c>
      <c r="N905" s="3" t="str">
        <f t="shared" si="645"/>
        <v>-</v>
      </c>
      <c r="O905" s="3">
        <f t="shared" si="646"/>
        <v>0.82</v>
      </c>
      <c r="P905" s="3">
        <f t="shared" si="647"/>
        <v>86.33</v>
      </c>
      <c r="Q905" s="3">
        <f t="shared" si="648"/>
        <v>3.4992000000000001</v>
      </c>
      <c r="R905" s="85"/>
      <c r="S905" s="3" t="str">
        <f t="shared" si="649"/>
        <v>1.52</v>
      </c>
      <c r="T905" s="3" t="str">
        <f t="shared" si="650"/>
        <v>-</v>
      </c>
      <c r="U905" s="3">
        <f t="shared" si="651"/>
        <v>0.82</v>
      </c>
      <c r="V905" s="3">
        <f t="shared" si="652"/>
        <v>86.33</v>
      </c>
      <c r="W905" s="3">
        <f t="shared" si="653"/>
        <v>3.0617999999999994</v>
      </c>
      <c r="X905" s="85"/>
      <c r="Y905" s="3" t="str">
        <f t="shared" si="654"/>
        <v>1.52</v>
      </c>
      <c r="Z905" s="3" t="str">
        <f t="shared" si="655"/>
        <v>-</v>
      </c>
      <c r="AA905" s="3">
        <f t="shared" si="656"/>
        <v>0.82</v>
      </c>
      <c r="AB905" s="3">
        <f t="shared" si="657"/>
        <v>86.33</v>
      </c>
      <c r="AC905" s="3">
        <f t="shared" si="658"/>
        <v>2.6243999999999996</v>
      </c>
      <c r="AD905" s="85"/>
      <c r="AE905" s="3" t="str">
        <f t="shared" si="659"/>
        <v>1.52</v>
      </c>
      <c r="AF905" s="3" t="str">
        <f t="shared" si="660"/>
        <v>-</v>
      </c>
      <c r="AG905" s="3">
        <f t="shared" si="661"/>
        <v>0.82</v>
      </c>
      <c r="AH905" s="3">
        <f t="shared" si="662"/>
        <v>86.33</v>
      </c>
      <c r="AI905" s="3">
        <f t="shared" si="663"/>
        <v>2.1869999999999998</v>
      </c>
      <c r="AJ905" s="85"/>
      <c r="AK905" s="3" t="str">
        <f t="shared" si="664"/>
        <v>1.52</v>
      </c>
      <c r="AL905" s="3" t="str">
        <f t="shared" si="665"/>
        <v>-</v>
      </c>
      <c r="AM905" s="3">
        <f t="shared" si="666"/>
        <v>0.82</v>
      </c>
      <c r="AN905" s="3">
        <f t="shared" si="667"/>
        <v>86.33</v>
      </c>
      <c r="AO905" s="3">
        <f t="shared" si="668"/>
        <v>1.7496</v>
      </c>
      <c r="AP905" s="85"/>
      <c r="AQ905" s="3" t="str">
        <f t="shared" si="669"/>
        <v>1.52</v>
      </c>
      <c r="AR905" s="3" t="str">
        <f t="shared" si="670"/>
        <v>-</v>
      </c>
      <c r="AS905" s="3">
        <f t="shared" si="671"/>
        <v>0.82</v>
      </c>
      <c r="AT905" s="3">
        <f t="shared" si="672"/>
        <v>86.33</v>
      </c>
      <c r="AU905" s="3">
        <f t="shared" si="673"/>
        <v>1.3121999999999998</v>
      </c>
      <c r="AV905" s="85"/>
      <c r="AW905" s="3" t="str">
        <f t="shared" si="674"/>
        <v>1.52</v>
      </c>
      <c r="AX905" s="3" t="str">
        <f t="shared" si="675"/>
        <v>-</v>
      </c>
      <c r="AY905" s="3">
        <f t="shared" si="676"/>
        <v>0.82</v>
      </c>
      <c r="AZ905" s="3">
        <f t="shared" si="677"/>
        <v>86.33</v>
      </c>
      <c r="BA905" s="3">
        <f t="shared" si="678"/>
        <v>0.87480000000000002</v>
      </c>
      <c r="BB905" s="85"/>
      <c r="BC905" s="3" t="str">
        <f t="shared" si="679"/>
        <v>1.52</v>
      </c>
      <c r="BD905" s="3" t="str">
        <f t="shared" si="680"/>
        <v>-</v>
      </c>
      <c r="BE905" s="3">
        <f t="shared" si="681"/>
        <v>0.82</v>
      </c>
      <c r="BF905" s="3">
        <f t="shared" si="682"/>
        <v>86.33</v>
      </c>
      <c r="BG905" s="3">
        <f t="shared" si="683"/>
        <v>0.43740000000000001</v>
      </c>
    </row>
    <row r="906" spans="1:59" x14ac:dyDescent="0.3">
      <c r="A906" s="1" t="str">
        <f>'Forward collapse simulation'!B916</f>
        <v>1.52</v>
      </c>
      <c r="B906" s="37" t="str">
        <f>IF('Forward collapse simulation'!C916="","-",'Forward collapse simulation'!C916)</f>
        <v>-</v>
      </c>
      <c r="C906" s="85">
        <f>'Forward collapse simulation'!E916</f>
        <v>115.03</v>
      </c>
      <c r="D906" s="85">
        <f>'Forward collapse simulation'!F916</f>
        <v>79.8</v>
      </c>
      <c r="E906" s="85">
        <f>'Forward collapse simulation'!D916</f>
        <v>4.1369999999999996</v>
      </c>
      <c r="F906" s="85"/>
      <c r="G906" s="3" t="str">
        <f t="shared" si="639"/>
        <v>1.52</v>
      </c>
      <c r="H906" s="3" t="str">
        <f t="shared" si="640"/>
        <v>-</v>
      </c>
      <c r="I906" s="3">
        <f t="shared" si="641"/>
        <v>115.03</v>
      </c>
      <c r="J906" s="3">
        <f t="shared" si="642"/>
        <v>79.8</v>
      </c>
      <c r="K906" s="3">
        <f t="shared" si="643"/>
        <v>3.7232999999999996</v>
      </c>
      <c r="L906" s="85"/>
      <c r="M906" s="3" t="str">
        <f t="shared" si="644"/>
        <v>1.52</v>
      </c>
      <c r="N906" s="3" t="str">
        <f t="shared" si="645"/>
        <v>-</v>
      </c>
      <c r="O906" s="3">
        <f t="shared" si="646"/>
        <v>115.03</v>
      </c>
      <c r="P906" s="3">
        <f t="shared" si="647"/>
        <v>79.8</v>
      </c>
      <c r="Q906" s="3">
        <f t="shared" si="648"/>
        <v>3.3095999999999997</v>
      </c>
      <c r="R906" s="85"/>
      <c r="S906" s="3" t="str">
        <f t="shared" si="649"/>
        <v>1.52</v>
      </c>
      <c r="T906" s="3" t="str">
        <f t="shared" si="650"/>
        <v>-</v>
      </c>
      <c r="U906" s="3">
        <f t="shared" si="651"/>
        <v>115.03</v>
      </c>
      <c r="V906" s="3">
        <f t="shared" si="652"/>
        <v>79.8</v>
      </c>
      <c r="W906" s="3">
        <f t="shared" si="653"/>
        <v>2.8958999999999997</v>
      </c>
      <c r="X906" s="85"/>
      <c r="Y906" s="3" t="str">
        <f t="shared" si="654"/>
        <v>1.52</v>
      </c>
      <c r="Z906" s="3" t="str">
        <f t="shared" si="655"/>
        <v>-</v>
      </c>
      <c r="AA906" s="3">
        <f t="shared" si="656"/>
        <v>115.03</v>
      </c>
      <c r="AB906" s="3">
        <f t="shared" si="657"/>
        <v>79.8</v>
      </c>
      <c r="AC906" s="3">
        <f t="shared" si="658"/>
        <v>2.4821999999999997</v>
      </c>
      <c r="AD906" s="85"/>
      <c r="AE906" s="3" t="str">
        <f t="shared" si="659"/>
        <v>1.52</v>
      </c>
      <c r="AF906" s="3" t="str">
        <f t="shared" si="660"/>
        <v>-</v>
      </c>
      <c r="AG906" s="3">
        <f t="shared" si="661"/>
        <v>115.03</v>
      </c>
      <c r="AH906" s="3">
        <f t="shared" si="662"/>
        <v>79.8</v>
      </c>
      <c r="AI906" s="3">
        <f t="shared" si="663"/>
        <v>2.0684999999999998</v>
      </c>
      <c r="AJ906" s="85"/>
      <c r="AK906" s="3" t="str">
        <f t="shared" si="664"/>
        <v>1.52</v>
      </c>
      <c r="AL906" s="3" t="str">
        <f t="shared" si="665"/>
        <v>-</v>
      </c>
      <c r="AM906" s="3">
        <f t="shared" si="666"/>
        <v>115.03</v>
      </c>
      <c r="AN906" s="3">
        <f t="shared" si="667"/>
        <v>79.8</v>
      </c>
      <c r="AO906" s="3">
        <f t="shared" si="668"/>
        <v>1.6547999999999998</v>
      </c>
      <c r="AP906" s="85"/>
      <c r="AQ906" s="3" t="str">
        <f t="shared" si="669"/>
        <v>1.52</v>
      </c>
      <c r="AR906" s="3" t="str">
        <f t="shared" si="670"/>
        <v>-</v>
      </c>
      <c r="AS906" s="3">
        <f t="shared" si="671"/>
        <v>115.03</v>
      </c>
      <c r="AT906" s="3">
        <f t="shared" si="672"/>
        <v>79.8</v>
      </c>
      <c r="AU906" s="3">
        <f t="shared" si="673"/>
        <v>1.2410999999999999</v>
      </c>
      <c r="AV906" s="85"/>
      <c r="AW906" s="3" t="str">
        <f t="shared" si="674"/>
        <v>1.52</v>
      </c>
      <c r="AX906" s="3" t="str">
        <f t="shared" si="675"/>
        <v>-</v>
      </c>
      <c r="AY906" s="3">
        <f t="shared" si="676"/>
        <v>115.03</v>
      </c>
      <c r="AZ906" s="3">
        <f t="shared" si="677"/>
        <v>79.8</v>
      </c>
      <c r="BA906" s="3">
        <f t="shared" si="678"/>
        <v>0.82739999999999991</v>
      </c>
      <c r="BB906" s="85"/>
      <c r="BC906" s="3" t="str">
        <f t="shared" si="679"/>
        <v>1.52</v>
      </c>
      <c r="BD906" s="3" t="str">
        <f t="shared" si="680"/>
        <v>-</v>
      </c>
      <c r="BE906" s="3">
        <f t="shared" si="681"/>
        <v>115.03</v>
      </c>
      <c r="BF906" s="3">
        <f t="shared" si="682"/>
        <v>79.8</v>
      </c>
      <c r="BG906" s="3">
        <f t="shared" si="683"/>
        <v>0.41369999999999996</v>
      </c>
    </row>
    <row r="907" spans="1:59" x14ac:dyDescent="0.3">
      <c r="A907" s="1" t="str">
        <f>'Forward collapse simulation'!B917</f>
        <v>1.52</v>
      </c>
      <c r="B907" s="37" t="str">
        <f>IF('Forward collapse simulation'!C917="","-",'Forward collapse simulation'!C917)</f>
        <v>-</v>
      </c>
      <c r="C907" s="85">
        <f>'Forward collapse simulation'!E917</f>
        <v>161.05000000000001</v>
      </c>
      <c r="D907" s="85">
        <f>'Forward collapse simulation'!F917</f>
        <v>64.08</v>
      </c>
      <c r="E907" s="85">
        <f>'Forward collapse simulation'!D917</f>
        <v>4.085</v>
      </c>
      <c r="F907" s="85"/>
      <c r="G907" s="3" t="str">
        <f t="shared" si="639"/>
        <v>1.52</v>
      </c>
      <c r="H907" s="3" t="str">
        <f t="shared" si="640"/>
        <v>-</v>
      </c>
      <c r="I907" s="3">
        <f t="shared" si="641"/>
        <v>161.05000000000001</v>
      </c>
      <c r="J907" s="3">
        <f t="shared" si="642"/>
        <v>64.08</v>
      </c>
      <c r="K907" s="3">
        <f t="shared" si="643"/>
        <v>3.6764999999999999</v>
      </c>
      <c r="L907" s="85"/>
      <c r="M907" s="3" t="str">
        <f t="shared" si="644"/>
        <v>1.52</v>
      </c>
      <c r="N907" s="3" t="str">
        <f t="shared" si="645"/>
        <v>-</v>
      </c>
      <c r="O907" s="3">
        <f t="shared" si="646"/>
        <v>161.05000000000001</v>
      </c>
      <c r="P907" s="3">
        <f t="shared" si="647"/>
        <v>64.08</v>
      </c>
      <c r="Q907" s="3">
        <f t="shared" si="648"/>
        <v>3.2680000000000002</v>
      </c>
      <c r="R907" s="85"/>
      <c r="S907" s="3" t="str">
        <f t="shared" si="649"/>
        <v>1.52</v>
      </c>
      <c r="T907" s="3" t="str">
        <f t="shared" si="650"/>
        <v>-</v>
      </c>
      <c r="U907" s="3">
        <f t="shared" si="651"/>
        <v>161.05000000000001</v>
      </c>
      <c r="V907" s="3">
        <f t="shared" si="652"/>
        <v>64.08</v>
      </c>
      <c r="W907" s="3">
        <f t="shared" si="653"/>
        <v>2.8594999999999997</v>
      </c>
      <c r="X907" s="85"/>
      <c r="Y907" s="3" t="str">
        <f t="shared" si="654"/>
        <v>1.52</v>
      </c>
      <c r="Z907" s="3" t="str">
        <f t="shared" si="655"/>
        <v>-</v>
      </c>
      <c r="AA907" s="3">
        <f t="shared" si="656"/>
        <v>161.05000000000001</v>
      </c>
      <c r="AB907" s="3">
        <f t="shared" si="657"/>
        <v>64.08</v>
      </c>
      <c r="AC907" s="3">
        <f t="shared" si="658"/>
        <v>2.4510000000000001</v>
      </c>
      <c r="AD907" s="85"/>
      <c r="AE907" s="3" t="str">
        <f t="shared" si="659"/>
        <v>1.52</v>
      </c>
      <c r="AF907" s="3" t="str">
        <f t="shared" si="660"/>
        <v>-</v>
      </c>
      <c r="AG907" s="3">
        <f t="shared" si="661"/>
        <v>161.05000000000001</v>
      </c>
      <c r="AH907" s="3">
        <f t="shared" si="662"/>
        <v>64.08</v>
      </c>
      <c r="AI907" s="3">
        <f t="shared" si="663"/>
        <v>2.0425</v>
      </c>
      <c r="AJ907" s="85"/>
      <c r="AK907" s="3" t="str">
        <f t="shared" si="664"/>
        <v>1.52</v>
      </c>
      <c r="AL907" s="3" t="str">
        <f t="shared" si="665"/>
        <v>-</v>
      </c>
      <c r="AM907" s="3">
        <f t="shared" si="666"/>
        <v>161.05000000000001</v>
      </c>
      <c r="AN907" s="3">
        <f t="shared" si="667"/>
        <v>64.08</v>
      </c>
      <c r="AO907" s="3">
        <f t="shared" si="668"/>
        <v>1.6340000000000001</v>
      </c>
      <c r="AP907" s="85"/>
      <c r="AQ907" s="3" t="str">
        <f t="shared" si="669"/>
        <v>1.52</v>
      </c>
      <c r="AR907" s="3" t="str">
        <f t="shared" si="670"/>
        <v>-</v>
      </c>
      <c r="AS907" s="3">
        <f t="shared" si="671"/>
        <v>161.05000000000001</v>
      </c>
      <c r="AT907" s="3">
        <f t="shared" si="672"/>
        <v>64.08</v>
      </c>
      <c r="AU907" s="3">
        <f t="shared" si="673"/>
        <v>1.2255</v>
      </c>
      <c r="AV907" s="85"/>
      <c r="AW907" s="3" t="str">
        <f t="shared" si="674"/>
        <v>1.52</v>
      </c>
      <c r="AX907" s="3" t="str">
        <f t="shared" si="675"/>
        <v>-</v>
      </c>
      <c r="AY907" s="3">
        <f t="shared" si="676"/>
        <v>161.05000000000001</v>
      </c>
      <c r="AZ907" s="3">
        <f t="shared" si="677"/>
        <v>64.08</v>
      </c>
      <c r="BA907" s="3">
        <f t="shared" si="678"/>
        <v>0.81700000000000006</v>
      </c>
      <c r="BB907" s="85"/>
      <c r="BC907" s="3" t="str">
        <f t="shared" si="679"/>
        <v>1.52</v>
      </c>
      <c r="BD907" s="3" t="str">
        <f t="shared" si="680"/>
        <v>-</v>
      </c>
      <c r="BE907" s="3">
        <f t="shared" si="681"/>
        <v>161.05000000000001</v>
      </c>
      <c r="BF907" s="3">
        <f t="shared" si="682"/>
        <v>64.08</v>
      </c>
      <c r="BG907" s="3">
        <f t="shared" si="683"/>
        <v>0.40850000000000003</v>
      </c>
    </row>
    <row r="908" spans="1:59" x14ac:dyDescent="0.3">
      <c r="A908" s="1" t="str">
        <f>'Forward collapse simulation'!B918</f>
        <v>1.52</v>
      </c>
      <c r="B908" s="37" t="str">
        <f>IF('Forward collapse simulation'!C918="","-",'Forward collapse simulation'!C918)</f>
        <v>-</v>
      </c>
      <c r="C908" s="85">
        <f>'Forward collapse simulation'!E918</f>
        <v>164.37</v>
      </c>
      <c r="D908" s="85">
        <f>'Forward collapse simulation'!F918</f>
        <v>43.82</v>
      </c>
      <c r="E908" s="85">
        <f>'Forward collapse simulation'!D918</f>
        <v>5.22</v>
      </c>
      <c r="F908" s="85"/>
      <c r="G908" s="3" t="str">
        <f t="shared" si="639"/>
        <v>1.52</v>
      </c>
      <c r="H908" s="3" t="str">
        <f t="shared" si="640"/>
        <v>-</v>
      </c>
      <c r="I908" s="3">
        <f t="shared" si="641"/>
        <v>164.37</v>
      </c>
      <c r="J908" s="3">
        <f t="shared" si="642"/>
        <v>43.82</v>
      </c>
      <c r="K908" s="3">
        <f t="shared" si="643"/>
        <v>4.6979999999999995</v>
      </c>
      <c r="L908" s="85"/>
      <c r="M908" s="3" t="str">
        <f t="shared" si="644"/>
        <v>1.52</v>
      </c>
      <c r="N908" s="3" t="str">
        <f t="shared" si="645"/>
        <v>-</v>
      </c>
      <c r="O908" s="3">
        <f t="shared" si="646"/>
        <v>164.37</v>
      </c>
      <c r="P908" s="3">
        <f t="shared" si="647"/>
        <v>43.82</v>
      </c>
      <c r="Q908" s="3">
        <f t="shared" si="648"/>
        <v>4.1760000000000002</v>
      </c>
      <c r="R908" s="85"/>
      <c r="S908" s="3" t="str">
        <f t="shared" si="649"/>
        <v>1.52</v>
      </c>
      <c r="T908" s="3" t="str">
        <f t="shared" si="650"/>
        <v>-</v>
      </c>
      <c r="U908" s="3">
        <f t="shared" si="651"/>
        <v>164.37</v>
      </c>
      <c r="V908" s="3">
        <f t="shared" si="652"/>
        <v>43.82</v>
      </c>
      <c r="W908" s="3">
        <f t="shared" si="653"/>
        <v>3.6539999999999995</v>
      </c>
      <c r="X908" s="85"/>
      <c r="Y908" s="3" t="str">
        <f t="shared" si="654"/>
        <v>1.52</v>
      </c>
      <c r="Z908" s="3" t="str">
        <f t="shared" si="655"/>
        <v>-</v>
      </c>
      <c r="AA908" s="3">
        <f t="shared" si="656"/>
        <v>164.37</v>
      </c>
      <c r="AB908" s="3">
        <f t="shared" si="657"/>
        <v>43.82</v>
      </c>
      <c r="AC908" s="3">
        <f t="shared" si="658"/>
        <v>3.1319999999999997</v>
      </c>
      <c r="AD908" s="85"/>
      <c r="AE908" s="3" t="str">
        <f t="shared" si="659"/>
        <v>1.52</v>
      </c>
      <c r="AF908" s="3" t="str">
        <f t="shared" si="660"/>
        <v>-</v>
      </c>
      <c r="AG908" s="3">
        <f t="shared" si="661"/>
        <v>164.37</v>
      </c>
      <c r="AH908" s="3">
        <f t="shared" si="662"/>
        <v>43.82</v>
      </c>
      <c r="AI908" s="3">
        <f t="shared" si="663"/>
        <v>2.61</v>
      </c>
      <c r="AJ908" s="85"/>
      <c r="AK908" s="3" t="str">
        <f t="shared" si="664"/>
        <v>1.52</v>
      </c>
      <c r="AL908" s="3" t="str">
        <f t="shared" si="665"/>
        <v>-</v>
      </c>
      <c r="AM908" s="3">
        <f t="shared" si="666"/>
        <v>164.37</v>
      </c>
      <c r="AN908" s="3">
        <f t="shared" si="667"/>
        <v>43.82</v>
      </c>
      <c r="AO908" s="3">
        <f t="shared" si="668"/>
        <v>2.0880000000000001</v>
      </c>
      <c r="AP908" s="85"/>
      <c r="AQ908" s="3" t="str">
        <f t="shared" si="669"/>
        <v>1.52</v>
      </c>
      <c r="AR908" s="3" t="str">
        <f t="shared" si="670"/>
        <v>-</v>
      </c>
      <c r="AS908" s="3">
        <f t="shared" si="671"/>
        <v>164.37</v>
      </c>
      <c r="AT908" s="3">
        <f t="shared" si="672"/>
        <v>43.82</v>
      </c>
      <c r="AU908" s="3">
        <f t="shared" si="673"/>
        <v>1.5659999999999998</v>
      </c>
      <c r="AV908" s="85"/>
      <c r="AW908" s="3" t="str">
        <f t="shared" si="674"/>
        <v>1.52</v>
      </c>
      <c r="AX908" s="3" t="str">
        <f t="shared" si="675"/>
        <v>-</v>
      </c>
      <c r="AY908" s="3">
        <f t="shared" si="676"/>
        <v>164.37</v>
      </c>
      <c r="AZ908" s="3">
        <f t="shared" si="677"/>
        <v>43.82</v>
      </c>
      <c r="BA908" s="3">
        <f t="shared" si="678"/>
        <v>1.044</v>
      </c>
      <c r="BB908" s="85"/>
      <c r="BC908" s="3" t="str">
        <f t="shared" si="679"/>
        <v>1.52</v>
      </c>
      <c r="BD908" s="3" t="str">
        <f t="shared" si="680"/>
        <v>-</v>
      </c>
      <c r="BE908" s="3">
        <f t="shared" si="681"/>
        <v>164.37</v>
      </c>
      <c r="BF908" s="3">
        <f t="shared" si="682"/>
        <v>43.82</v>
      </c>
      <c r="BG908" s="3">
        <f t="shared" si="683"/>
        <v>0.52200000000000002</v>
      </c>
    </row>
    <row r="909" spans="1:59" x14ac:dyDescent="0.3">
      <c r="A909" s="1" t="str">
        <f>'Forward collapse simulation'!B919</f>
        <v>1.52</v>
      </c>
      <c r="B909" s="37" t="str">
        <f>IF('Forward collapse simulation'!C919="","-",'Forward collapse simulation'!C919)</f>
        <v>-</v>
      </c>
      <c r="C909" s="85">
        <f>'Forward collapse simulation'!E919</f>
        <v>165.04</v>
      </c>
      <c r="D909" s="85">
        <f>'Forward collapse simulation'!F919</f>
        <v>30.81</v>
      </c>
      <c r="E909" s="85">
        <f>'Forward collapse simulation'!D919</f>
        <v>5.2359999999999998</v>
      </c>
      <c r="F909" s="85"/>
      <c r="G909" s="3" t="str">
        <f t="shared" si="639"/>
        <v>1.52</v>
      </c>
      <c r="H909" s="3" t="str">
        <f t="shared" si="640"/>
        <v>-</v>
      </c>
      <c r="I909" s="3">
        <f t="shared" si="641"/>
        <v>165.04</v>
      </c>
      <c r="J909" s="3">
        <f t="shared" si="642"/>
        <v>30.81</v>
      </c>
      <c r="K909" s="3">
        <f t="shared" si="643"/>
        <v>4.7123999999999997</v>
      </c>
      <c r="L909" s="85"/>
      <c r="M909" s="3" t="str">
        <f t="shared" si="644"/>
        <v>1.52</v>
      </c>
      <c r="N909" s="3" t="str">
        <f t="shared" si="645"/>
        <v>-</v>
      </c>
      <c r="O909" s="3">
        <f t="shared" si="646"/>
        <v>165.04</v>
      </c>
      <c r="P909" s="3">
        <f t="shared" si="647"/>
        <v>30.81</v>
      </c>
      <c r="Q909" s="3">
        <f t="shared" si="648"/>
        <v>4.1887999999999996</v>
      </c>
      <c r="R909" s="85"/>
      <c r="S909" s="3" t="str">
        <f t="shared" si="649"/>
        <v>1.52</v>
      </c>
      <c r="T909" s="3" t="str">
        <f t="shared" si="650"/>
        <v>-</v>
      </c>
      <c r="U909" s="3">
        <f t="shared" si="651"/>
        <v>165.04</v>
      </c>
      <c r="V909" s="3">
        <f t="shared" si="652"/>
        <v>30.81</v>
      </c>
      <c r="W909" s="3">
        <f t="shared" si="653"/>
        <v>3.6651999999999996</v>
      </c>
      <c r="X909" s="85"/>
      <c r="Y909" s="3" t="str">
        <f t="shared" si="654"/>
        <v>1.52</v>
      </c>
      <c r="Z909" s="3" t="str">
        <f t="shared" si="655"/>
        <v>-</v>
      </c>
      <c r="AA909" s="3">
        <f t="shared" si="656"/>
        <v>165.04</v>
      </c>
      <c r="AB909" s="3">
        <f t="shared" si="657"/>
        <v>30.81</v>
      </c>
      <c r="AC909" s="3">
        <f t="shared" si="658"/>
        <v>3.1415999999999999</v>
      </c>
      <c r="AD909" s="85"/>
      <c r="AE909" s="3" t="str">
        <f t="shared" si="659"/>
        <v>1.52</v>
      </c>
      <c r="AF909" s="3" t="str">
        <f t="shared" si="660"/>
        <v>-</v>
      </c>
      <c r="AG909" s="3">
        <f t="shared" si="661"/>
        <v>165.04</v>
      </c>
      <c r="AH909" s="3">
        <f t="shared" si="662"/>
        <v>30.81</v>
      </c>
      <c r="AI909" s="3">
        <f t="shared" si="663"/>
        <v>2.6179999999999999</v>
      </c>
      <c r="AJ909" s="85"/>
      <c r="AK909" s="3" t="str">
        <f t="shared" si="664"/>
        <v>1.52</v>
      </c>
      <c r="AL909" s="3" t="str">
        <f t="shared" si="665"/>
        <v>-</v>
      </c>
      <c r="AM909" s="3">
        <f t="shared" si="666"/>
        <v>165.04</v>
      </c>
      <c r="AN909" s="3">
        <f t="shared" si="667"/>
        <v>30.81</v>
      </c>
      <c r="AO909" s="3">
        <f t="shared" si="668"/>
        <v>2.0943999999999998</v>
      </c>
      <c r="AP909" s="85"/>
      <c r="AQ909" s="3" t="str">
        <f t="shared" si="669"/>
        <v>1.52</v>
      </c>
      <c r="AR909" s="3" t="str">
        <f t="shared" si="670"/>
        <v>-</v>
      </c>
      <c r="AS909" s="3">
        <f t="shared" si="671"/>
        <v>165.04</v>
      </c>
      <c r="AT909" s="3">
        <f t="shared" si="672"/>
        <v>30.81</v>
      </c>
      <c r="AU909" s="3">
        <f t="shared" si="673"/>
        <v>1.5708</v>
      </c>
      <c r="AV909" s="85"/>
      <c r="AW909" s="3" t="str">
        <f t="shared" si="674"/>
        <v>1.52</v>
      </c>
      <c r="AX909" s="3" t="str">
        <f t="shared" si="675"/>
        <v>-</v>
      </c>
      <c r="AY909" s="3">
        <f t="shared" si="676"/>
        <v>165.04</v>
      </c>
      <c r="AZ909" s="3">
        <f t="shared" si="677"/>
        <v>30.81</v>
      </c>
      <c r="BA909" s="3">
        <f t="shared" si="678"/>
        <v>1.0471999999999999</v>
      </c>
      <c r="BB909" s="85"/>
      <c r="BC909" s="3" t="str">
        <f t="shared" si="679"/>
        <v>1.52</v>
      </c>
      <c r="BD909" s="3" t="str">
        <f t="shared" si="680"/>
        <v>-</v>
      </c>
      <c r="BE909" s="3">
        <f t="shared" si="681"/>
        <v>165.04</v>
      </c>
      <c r="BF909" s="3">
        <f t="shared" si="682"/>
        <v>30.81</v>
      </c>
      <c r="BG909" s="3">
        <f t="shared" si="683"/>
        <v>0.52359999999999995</v>
      </c>
    </row>
    <row r="910" spans="1:59" x14ac:dyDescent="0.3">
      <c r="A910" s="1" t="str">
        <f>'Forward collapse simulation'!B920</f>
        <v>1.52</v>
      </c>
      <c r="B910" s="37" t="str">
        <f>IF('Forward collapse simulation'!C920="","-",'Forward collapse simulation'!C920)</f>
        <v>-</v>
      </c>
      <c r="C910" s="85">
        <f>'Forward collapse simulation'!E920</f>
        <v>163.51</v>
      </c>
      <c r="D910" s="85">
        <f>'Forward collapse simulation'!F920</f>
        <v>25.42</v>
      </c>
      <c r="E910" s="85">
        <f>'Forward collapse simulation'!D920</f>
        <v>5.3220000000000001</v>
      </c>
      <c r="F910" s="85"/>
      <c r="G910" s="3" t="str">
        <f t="shared" si="639"/>
        <v>1.52</v>
      </c>
      <c r="H910" s="3" t="str">
        <f t="shared" si="640"/>
        <v>-</v>
      </c>
      <c r="I910" s="3">
        <f t="shared" si="641"/>
        <v>163.51</v>
      </c>
      <c r="J910" s="3">
        <f t="shared" si="642"/>
        <v>25.42</v>
      </c>
      <c r="K910" s="3">
        <f t="shared" si="643"/>
        <v>4.7898000000000005</v>
      </c>
      <c r="L910" s="85"/>
      <c r="M910" s="3" t="str">
        <f t="shared" si="644"/>
        <v>1.52</v>
      </c>
      <c r="N910" s="3" t="str">
        <f t="shared" si="645"/>
        <v>-</v>
      </c>
      <c r="O910" s="3">
        <f t="shared" si="646"/>
        <v>163.51</v>
      </c>
      <c r="P910" s="3">
        <f t="shared" si="647"/>
        <v>25.42</v>
      </c>
      <c r="Q910" s="3">
        <f t="shared" si="648"/>
        <v>4.2576000000000001</v>
      </c>
      <c r="R910" s="85"/>
      <c r="S910" s="3" t="str">
        <f t="shared" si="649"/>
        <v>1.52</v>
      </c>
      <c r="T910" s="3" t="str">
        <f t="shared" si="650"/>
        <v>-</v>
      </c>
      <c r="U910" s="3">
        <f t="shared" si="651"/>
        <v>163.51</v>
      </c>
      <c r="V910" s="3">
        <f t="shared" si="652"/>
        <v>25.42</v>
      </c>
      <c r="W910" s="3">
        <f t="shared" si="653"/>
        <v>3.7253999999999996</v>
      </c>
      <c r="X910" s="85"/>
      <c r="Y910" s="3" t="str">
        <f t="shared" si="654"/>
        <v>1.52</v>
      </c>
      <c r="Z910" s="3" t="str">
        <f t="shared" si="655"/>
        <v>-</v>
      </c>
      <c r="AA910" s="3">
        <f t="shared" si="656"/>
        <v>163.51</v>
      </c>
      <c r="AB910" s="3">
        <f t="shared" si="657"/>
        <v>25.42</v>
      </c>
      <c r="AC910" s="3">
        <f t="shared" si="658"/>
        <v>3.1932</v>
      </c>
      <c r="AD910" s="85"/>
      <c r="AE910" s="3" t="str">
        <f t="shared" si="659"/>
        <v>1.52</v>
      </c>
      <c r="AF910" s="3" t="str">
        <f t="shared" si="660"/>
        <v>-</v>
      </c>
      <c r="AG910" s="3">
        <f t="shared" si="661"/>
        <v>163.51</v>
      </c>
      <c r="AH910" s="3">
        <f t="shared" si="662"/>
        <v>25.42</v>
      </c>
      <c r="AI910" s="3">
        <f t="shared" si="663"/>
        <v>2.661</v>
      </c>
      <c r="AJ910" s="85"/>
      <c r="AK910" s="3" t="str">
        <f t="shared" si="664"/>
        <v>1.52</v>
      </c>
      <c r="AL910" s="3" t="str">
        <f t="shared" si="665"/>
        <v>-</v>
      </c>
      <c r="AM910" s="3">
        <f t="shared" si="666"/>
        <v>163.51</v>
      </c>
      <c r="AN910" s="3">
        <f t="shared" si="667"/>
        <v>25.42</v>
      </c>
      <c r="AO910" s="3">
        <f t="shared" si="668"/>
        <v>2.1288</v>
      </c>
      <c r="AP910" s="85"/>
      <c r="AQ910" s="3" t="str">
        <f t="shared" si="669"/>
        <v>1.52</v>
      </c>
      <c r="AR910" s="3" t="str">
        <f t="shared" si="670"/>
        <v>-</v>
      </c>
      <c r="AS910" s="3">
        <f t="shared" si="671"/>
        <v>163.51</v>
      </c>
      <c r="AT910" s="3">
        <f t="shared" si="672"/>
        <v>25.42</v>
      </c>
      <c r="AU910" s="3">
        <f t="shared" si="673"/>
        <v>1.5966</v>
      </c>
      <c r="AV910" s="85"/>
      <c r="AW910" s="3" t="str">
        <f t="shared" si="674"/>
        <v>1.52</v>
      </c>
      <c r="AX910" s="3" t="str">
        <f t="shared" si="675"/>
        <v>-</v>
      </c>
      <c r="AY910" s="3">
        <f t="shared" si="676"/>
        <v>163.51</v>
      </c>
      <c r="AZ910" s="3">
        <f t="shared" si="677"/>
        <v>25.42</v>
      </c>
      <c r="BA910" s="3">
        <f t="shared" si="678"/>
        <v>1.0644</v>
      </c>
      <c r="BB910" s="85"/>
      <c r="BC910" s="3" t="str">
        <f t="shared" si="679"/>
        <v>1.52</v>
      </c>
      <c r="BD910" s="3" t="str">
        <f t="shared" si="680"/>
        <v>-</v>
      </c>
      <c r="BE910" s="3">
        <f t="shared" si="681"/>
        <v>163.51</v>
      </c>
      <c r="BF910" s="3">
        <f t="shared" si="682"/>
        <v>25.42</v>
      </c>
      <c r="BG910" s="3">
        <f t="shared" si="683"/>
        <v>0.53220000000000001</v>
      </c>
    </row>
    <row r="911" spans="1:59" x14ac:dyDescent="0.3">
      <c r="A911" s="1" t="str">
        <f>'Forward collapse simulation'!B921</f>
        <v>1.52</v>
      </c>
      <c r="B911" s="37" t="str">
        <f>IF('Forward collapse simulation'!C921="","-",'Forward collapse simulation'!C921)</f>
        <v>-</v>
      </c>
      <c r="C911" s="85">
        <f>'Forward collapse simulation'!E921</f>
        <v>162.80000000000001</v>
      </c>
      <c r="D911" s="85">
        <f>'Forward collapse simulation'!F921</f>
        <v>14.07</v>
      </c>
      <c r="E911" s="85">
        <f>'Forward collapse simulation'!D921</f>
        <v>5.7409999999999997</v>
      </c>
      <c r="F911" s="85"/>
      <c r="G911" s="3" t="str">
        <f t="shared" si="639"/>
        <v>1.52</v>
      </c>
      <c r="H911" s="3" t="str">
        <f t="shared" si="640"/>
        <v>-</v>
      </c>
      <c r="I911" s="3">
        <f t="shared" si="641"/>
        <v>162.80000000000001</v>
      </c>
      <c r="J911" s="3">
        <f t="shared" si="642"/>
        <v>14.07</v>
      </c>
      <c r="K911" s="3">
        <f t="shared" si="643"/>
        <v>5.1669</v>
      </c>
      <c r="L911" s="85"/>
      <c r="M911" s="3" t="str">
        <f t="shared" si="644"/>
        <v>1.52</v>
      </c>
      <c r="N911" s="3" t="str">
        <f t="shared" si="645"/>
        <v>-</v>
      </c>
      <c r="O911" s="3">
        <f t="shared" si="646"/>
        <v>162.80000000000001</v>
      </c>
      <c r="P911" s="3">
        <f t="shared" si="647"/>
        <v>14.07</v>
      </c>
      <c r="Q911" s="3">
        <f t="shared" si="648"/>
        <v>4.5927999999999995</v>
      </c>
      <c r="R911" s="85"/>
      <c r="S911" s="3" t="str">
        <f t="shared" si="649"/>
        <v>1.52</v>
      </c>
      <c r="T911" s="3" t="str">
        <f t="shared" si="650"/>
        <v>-</v>
      </c>
      <c r="U911" s="3">
        <f t="shared" si="651"/>
        <v>162.80000000000001</v>
      </c>
      <c r="V911" s="3">
        <f t="shared" si="652"/>
        <v>14.07</v>
      </c>
      <c r="W911" s="3">
        <f t="shared" si="653"/>
        <v>4.0186999999999999</v>
      </c>
      <c r="X911" s="85"/>
      <c r="Y911" s="3" t="str">
        <f t="shared" si="654"/>
        <v>1.52</v>
      </c>
      <c r="Z911" s="3" t="str">
        <f t="shared" si="655"/>
        <v>-</v>
      </c>
      <c r="AA911" s="3">
        <f t="shared" si="656"/>
        <v>162.80000000000001</v>
      </c>
      <c r="AB911" s="3">
        <f t="shared" si="657"/>
        <v>14.07</v>
      </c>
      <c r="AC911" s="3">
        <f t="shared" si="658"/>
        <v>3.4445999999999999</v>
      </c>
      <c r="AD911" s="85"/>
      <c r="AE911" s="3" t="str">
        <f t="shared" si="659"/>
        <v>1.52</v>
      </c>
      <c r="AF911" s="3" t="str">
        <f t="shared" si="660"/>
        <v>-</v>
      </c>
      <c r="AG911" s="3">
        <f t="shared" si="661"/>
        <v>162.80000000000001</v>
      </c>
      <c r="AH911" s="3">
        <f t="shared" si="662"/>
        <v>14.07</v>
      </c>
      <c r="AI911" s="3">
        <f t="shared" si="663"/>
        <v>2.8704999999999998</v>
      </c>
      <c r="AJ911" s="85"/>
      <c r="AK911" s="3" t="str">
        <f t="shared" si="664"/>
        <v>1.52</v>
      </c>
      <c r="AL911" s="3" t="str">
        <f t="shared" si="665"/>
        <v>-</v>
      </c>
      <c r="AM911" s="3">
        <f t="shared" si="666"/>
        <v>162.80000000000001</v>
      </c>
      <c r="AN911" s="3">
        <f t="shared" si="667"/>
        <v>14.07</v>
      </c>
      <c r="AO911" s="3">
        <f t="shared" si="668"/>
        <v>2.2963999999999998</v>
      </c>
      <c r="AP911" s="85"/>
      <c r="AQ911" s="3" t="str">
        <f t="shared" si="669"/>
        <v>1.52</v>
      </c>
      <c r="AR911" s="3" t="str">
        <f t="shared" si="670"/>
        <v>-</v>
      </c>
      <c r="AS911" s="3">
        <f t="shared" si="671"/>
        <v>162.80000000000001</v>
      </c>
      <c r="AT911" s="3">
        <f t="shared" si="672"/>
        <v>14.07</v>
      </c>
      <c r="AU911" s="3">
        <f t="shared" si="673"/>
        <v>1.7222999999999999</v>
      </c>
      <c r="AV911" s="85"/>
      <c r="AW911" s="3" t="str">
        <f t="shared" si="674"/>
        <v>1.52</v>
      </c>
      <c r="AX911" s="3" t="str">
        <f t="shared" si="675"/>
        <v>-</v>
      </c>
      <c r="AY911" s="3">
        <f t="shared" si="676"/>
        <v>162.80000000000001</v>
      </c>
      <c r="AZ911" s="3">
        <f t="shared" si="677"/>
        <v>14.07</v>
      </c>
      <c r="BA911" s="3">
        <f t="shared" si="678"/>
        <v>1.1481999999999999</v>
      </c>
      <c r="BB911" s="85"/>
      <c r="BC911" s="3" t="str">
        <f t="shared" si="679"/>
        <v>1.52</v>
      </c>
      <c r="BD911" s="3" t="str">
        <f t="shared" si="680"/>
        <v>-</v>
      </c>
      <c r="BE911" s="3">
        <f t="shared" si="681"/>
        <v>162.80000000000001</v>
      </c>
      <c r="BF911" s="3">
        <f t="shared" si="682"/>
        <v>14.07</v>
      </c>
      <c r="BG911" s="3">
        <f t="shared" si="683"/>
        <v>0.57409999999999994</v>
      </c>
    </row>
    <row r="912" spans="1:59" x14ac:dyDescent="0.3">
      <c r="A912" s="1" t="str">
        <f>'Forward collapse simulation'!B922</f>
        <v>1.52</v>
      </c>
      <c r="B912" s="37" t="str">
        <f>IF('Forward collapse simulation'!C922="","-",'Forward collapse simulation'!C922)</f>
        <v>-</v>
      </c>
      <c r="C912" s="85">
        <f>'Forward collapse simulation'!E922</f>
        <v>162.63</v>
      </c>
      <c r="D912" s="85">
        <f>'Forward collapse simulation'!F922</f>
        <v>4.84</v>
      </c>
      <c r="E912" s="85">
        <f>'Forward collapse simulation'!D922</f>
        <v>6.7629999999999999</v>
      </c>
      <c r="F912" s="85"/>
      <c r="G912" s="3" t="str">
        <f t="shared" si="639"/>
        <v>1.52</v>
      </c>
      <c r="H912" s="3" t="str">
        <f t="shared" si="640"/>
        <v>-</v>
      </c>
      <c r="I912" s="3">
        <f t="shared" si="641"/>
        <v>162.63</v>
      </c>
      <c r="J912" s="3">
        <f t="shared" si="642"/>
        <v>4.84</v>
      </c>
      <c r="K912" s="3">
        <f t="shared" si="643"/>
        <v>6.0867000000000004</v>
      </c>
      <c r="L912" s="85"/>
      <c r="M912" s="3" t="str">
        <f t="shared" si="644"/>
        <v>1.52</v>
      </c>
      <c r="N912" s="3" t="str">
        <f t="shared" si="645"/>
        <v>-</v>
      </c>
      <c r="O912" s="3">
        <f t="shared" si="646"/>
        <v>162.63</v>
      </c>
      <c r="P912" s="3">
        <f t="shared" si="647"/>
        <v>4.84</v>
      </c>
      <c r="Q912" s="3">
        <f t="shared" si="648"/>
        <v>5.4104000000000001</v>
      </c>
      <c r="R912" s="85"/>
      <c r="S912" s="3" t="str">
        <f t="shared" si="649"/>
        <v>1.52</v>
      </c>
      <c r="T912" s="3" t="str">
        <f t="shared" si="650"/>
        <v>-</v>
      </c>
      <c r="U912" s="3">
        <f t="shared" si="651"/>
        <v>162.63</v>
      </c>
      <c r="V912" s="3">
        <f t="shared" si="652"/>
        <v>4.84</v>
      </c>
      <c r="W912" s="3">
        <f t="shared" si="653"/>
        <v>4.7340999999999998</v>
      </c>
      <c r="X912" s="85"/>
      <c r="Y912" s="3" t="str">
        <f t="shared" si="654"/>
        <v>1.52</v>
      </c>
      <c r="Z912" s="3" t="str">
        <f t="shared" si="655"/>
        <v>-</v>
      </c>
      <c r="AA912" s="3">
        <f t="shared" si="656"/>
        <v>162.63</v>
      </c>
      <c r="AB912" s="3">
        <f t="shared" si="657"/>
        <v>4.84</v>
      </c>
      <c r="AC912" s="3">
        <f t="shared" si="658"/>
        <v>4.0577999999999994</v>
      </c>
      <c r="AD912" s="85"/>
      <c r="AE912" s="3" t="str">
        <f t="shared" si="659"/>
        <v>1.52</v>
      </c>
      <c r="AF912" s="3" t="str">
        <f t="shared" si="660"/>
        <v>-</v>
      </c>
      <c r="AG912" s="3">
        <f t="shared" si="661"/>
        <v>162.63</v>
      </c>
      <c r="AH912" s="3">
        <f t="shared" si="662"/>
        <v>4.84</v>
      </c>
      <c r="AI912" s="3">
        <f t="shared" si="663"/>
        <v>3.3815</v>
      </c>
      <c r="AJ912" s="85"/>
      <c r="AK912" s="3" t="str">
        <f t="shared" si="664"/>
        <v>1.52</v>
      </c>
      <c r="AL912" s="3" t="str">
        <f t="shared" si="665"/>
        <v>-</v>
      </c>
      <c r="AM912" s="3">
        <f t="shared" si="666"/>
        <v>162.63</v>
      </c>
      <c r="AN912" s="3">
        <f t="shared" si="667"/>
        <v>4.84</v>
      </c>
      <c r="AO912" s="3">
        <f t="shared" si="668"/>
        <v>2.7052</v>
      </c>
      <c r="AP912" s="85"/>
      <c r="AQ912" s="3" t="str">
        <f t="shared" si="669"/>
        <v>1.52</v>
      </c>
      <c r="AR912" s="3" t="str">
        <f t="shared" si="670"/>
        <v>-</v>
      </c>
      <c r="AS912" s="3">
        <f t="shared" si="671"/>
        <v>162.63</v>
      </c>
      <c r="AT912" s="3">
        <f t="shared" si="672"/>
        <v>4.84</v>
      </c>
      <c r="AU912" s="3">
        <f t="shared" si="673"/>
        <v>2.0288999999999997</v>
      </c>
      <c r="AV912" s="85"/>
      <c r="AW912" s="3" t="str">
        <f t="shared" si="674"/>
        <v>1.52</v>
      </c>
      <c r="AX912" s="3" t="str">
        <f t="shared" si="675"/>
        <v>-</v>
      </c>
      <c r="AY912" s="3">
        <f t="shared" si="676"/>
        <v>162.63</v>
      </c>
      <c r="AZ912" s="3">
        <f t="shared" si="677"/>
        <v>4.84</v>
      </c>
      <c r="BA912" s="3">
        <f t="shared" si="678"/>
        <v>1.3526</v>
      </c>
      <c r="BB912" s="85"/>
      <c r="BC912" s="3" t="str">
        <f t="shared" si="679"/>
        <v>1.52</v>
      </c>
      <c r="BD912" s="3" t="str">
        <f t="shared" si="680"/>
        <v>-</v>
      </c>
      <c r="BE912" s="3">
        <f t="shared" si="681"/>
        <v>162.63</v>
      </c>
      <c r="BF912" s="3">
        <f t="shared" si="682"/>
        <v>4.84</v>
      </c>
      <c r="BG912" s="3">
        <f t="shared" si="683"/>
        <v>0.67630000000000001</v>
      </c>
    </row>
    <row r="913" spans="1:59" x14ac:dyDescent="0.3">
      <c r="A913" s="1" t="str">
        <f>'Forward collapse simulation'!B923</f>
        <v>1.52</v>
      </c>
      <c r="B913" s="37" t="str">
        <f>IF('Forward collapse simulation'!C923="","-",'Forward collapse simulation'!C923)</f>
        <v>-</v>
      </c>
      <c r="C913" s="85">
        <f>'Forward collapse simulation'!E923</f>
        <v>162.37</v>
      </c>
      <c r="D913" s="85">
        <f>'Forward collapse simulation'!F923</f>
        <v>-5.57</v>
      </c>
      <c r="E913" s="85">
        <f>'Forward collapse simulation'!D923</f>
        <v>6.6749999999999998</v>
      </c>
      <c r="F913" s="85"/>
      <c r="G913" s="3" t="str">
        <f t="shared" si="639"/>
        <v>1.52</v>
      </c>
      <c r="H913" s="3" t="str">
        <f t="shared" si="640"/>
        <v>-</v>
      </c>
      <c r="I913" s="3">
        <f t="shared" si="641"/>
        <v>162.37</v>
      </c>
      <c r="J913" s="3">
        <f t="shared" si="642"/>
        <v>-5.57</v>
      </c>
      <c r="K913" s="3">
        <f t="shared" si="643"/>
        <v>6.0075000000000003</v>
      </c>
      <c r="L913" s="85"/>
      <c r="M913" s="3" t="str">
        <f t="shared" si="644"/>
        <v>1.52</v>
      </c>
      <c r="N913" s="3" t="str">
        <f t="shared" si="645"/>
        <v>-</v>
      </c>
      <c r="O913" s="3">
        <f t="shared" si="646"/>
        <v>162.37</v>
      </c>
      <c r="P913" s="3">
        <f t="shared" si="647"/>
        <v>-5.57</v>
      </c>
      <c r="Q913" s="3">
        <f t="shared" si="648"/>
        <v>5.34</v>
      </c>
      <c r="R913" s="85"/>
      <c r="S913" s="3" t="str">
        <f t="shared" si="649"/>
        <v>1.52</v>
      </c>
      <c r="T913" s="3" t="str">
        <f t="shared" si="650"/>
        <v>-</v>
      </c>
      <c r="U913" s="3">
        <f t="shared" si="651"/>
        <v>162.37</v>
      </c>
      <c r="V913" s="3">
        <f t="shared" si="652"/>
        <v>-5.57</v>
      </c>
      <c r="W913" s="3">
        <f t="shared" si="653"/>
        <v>4.6724999999999994</v>
      </c>
      <c r="X913" s="85"/>
      <c r="Y913" s="3" t="str">
        <f t="shared" si="654"/>
        <v>1.52</v>
      </c>
      <c r="Z913" s="3" t="str">
        <f t="shared" si="655"/>
        <v>-</v>
      </c>
      <c r="AA913" s="3">
        <f t="shared" si="656"/>
        <v>162.37</v>
      </c>
      <c r="AB913" s="3">
        <f t="shared" si="657"/>
        <v>-5.57</v>
      </c>
      <c r="AC913" s="3">
        <f t="shared" si="658"/>
        <v>4.0049999999999999</v>
      </c>
      <c r="AD913" s="85"/>
      <c r="AE913" s="3" t="str">
        <f t="shared" si="659"/>
        <v>1.52</v>
      </c>
      <c r="AF913" s="3" t="str">
        <f t="shared" si="660"/>
        <v>-</v>
      </c>
      <c r="AG913" s="3">
        <f t="shared" si="661"/>
        <v>162.37</v>
      </c>
      <c r="AH913" s="3">
        <f t="shared" si="662"/>
        <v>-5.57</v>
      </c>
      <c r="AI913" s="3">
        <f t="shared" si="663"/>
        <v>3.3374999999999999</v>
      </c>
      <c r="AJ913" s="85"/>
      <c r="AK913" s="3" t="str">
        <f t="shared" si="664"/>
        <v>1.52</v>
      </c>
      <c r="AL913" s="3" t="str">
        <f t="shared" si="665"/>
        <v>-</v>
      </c>
      <c r="AM913" s="3">
        <f t="shared" si="666"/>
        <v>162.37</v>
      </c>
      <c r="AN913" s="3">
        <f t="shared" si="667"/>
        <v>-5.57</v>
      </c>
      <c r="AO913" s="3">
        <f t="shared" si="668"/>
        <v>2.67</v>
      </c>
      <c r="AP913" s="85"/>
      <c r="AQ913" s="3" t="str">
        <f t="shared" si="669"/>
        <v>1.52</v>
      </c>
      <c r="AR913" s="3" t="str">
        <f t="shared" si="670"/>
        <v>-</v>
      </c>
      <c r="AS913" s="3">
        <f t="shared" si="671"/>
        <v>162.37</v>
      </c>
      <c r="AT913" s="3">
        <f t="shared" si="672"/>
        <v>-5.57</v>
      </c>
      <c r="AU913" s="3">
        <f t="shared" si="673"/>
        <v>2.0024999999999999</v>
      </c>
      <c r="AV913" s="85"/>
      <c r="AW913" s="3" t="str">
        <f t="shared" si="674"/>
        <v>1.52</v>
      </c>
      <c r="AX913" s="3" t="str">
        <f t="shared" si="675"/>
        <v>-</v>
      </c>
      <c r="AY913" s="3">
        <f t="shared" si="676"/>
        <v>162.37</v>
      </c>
      <c r="AZ913" s="3">
        <f t="shared" si="677"/>
        <v>-5.57</v>
      </c>
      <c r="BA913" s="3">
        <f t="shared" si="678"/>
        <v>1.335</v>
      </c>
      <c r="BB913" s="85"/>
      <c r="BC913" s="3" t="str">
        <f t="shared" si="679"/>
        <v>1.52</v>
      </c>
      <c r="BD913" s="3" t="str">
        <f t="shared" si="680"/>
        <v>-</v>
      </c>
      <c r="BE913" s="3">
        <f t="shared" si="681"/>
        <v>162.37</v>
      </c>
      <c r="BF913" s="3">
        <f t="shared" si="682"/>
        <v>-5.57</v>
      </c>
      <c r="BG913" s="3">
        <f t="shared" si="683"/>
        <v>0.66749999999999998</v>
      </c>
    </row>
    <row r="914" spans="1:59" x14ac:dyDescent="0.3">
      <c r="A914" s="1" t="str">
        <f>'Forward collapse simulation'!B924</f>
        <v>1.52</v>
      </c>
      <c r="B914" s="37" t="str">
        <f>IF('Forward collapse simulation'!C924="","-",'Forward collapse simulation'!C924)</f>
        <v>-</v>
      </c>
      <c r="C914" s="85">
        <f>'Forward collapse simulation'!E924</f>
        <v>165.11</v>
      </c>
      <c r="D914" s="85">
        <f>'Forward collapse simulation'!F924</f>
        <v>-13.63</v>
      </c>
      <c r="E914" s="85">
        <f>'Forward collapse simulation'!D924</f>
        <v>5.9139999999999997</v>
      </c>
      <c r="F914" s="85"/>
      <c r="G914" s="3" t="str">
        <f t="shared" si="639"/>
        <v>1.52</v>
      </c>
      <c r="H914" s="3" t="str">
        <f t="shared" si="640"/>
        <v>-</v>
      </c>
      <c r="I914" s="3">
        <f t="shared" si="641"/>
        <v>165.11</v>
      </c>
      <c r="J914" s="3">
        <f t="shared" si="642"/>
        <v>-13.63</v>
      </c>
      <c r="K914" s="3">
        <f t="shared" si="643"/>
        <v>5.3225999999999996</v>
      </c>
      <c r="L914" s="85"/>
      <c r="M914" s="3" t="str">
        <f t="shared" si="644"/>
        <v>1.52</v>
      </c>
      <c r="N914" s="3" t="str">
        <f t="shared" si="645"/>
        <v>-</v>
      </c>
      <c r="O914" s="3">
        <f t="shared" si="646"/>
        <v>165.11</v>
      </c>
      <c r="P914" s="3">
        <f t="shared" si="647"/>
        <v>-13.63</v>
      </c>
      <c r="Q914" s="3">
        <f t="shared" si="648"/>
        <v>4.7312000000000003</v>
      </c>
      <c r="R914" s="85"/>
      <c r="S914" s="3" t="str">
        <f t="shared" si="649"/>
        <v>1.52</v>
      </c>
      <c r="T914" s="3" t="str">
        <f t="shared" si="650"/>
        <v>-</v>
      </c>
      <c r="U914" s="3">
        <f t="shared" si="651"/>
        <v>165.11</v>
      </c>
      <c r="V914" s="3">
        <f t="shared" si="652"/>
        <v>-13.63</v>
      </c>
      <c r="W914" s="3">
        <f t="shared" si="653"/>
        <v>4.1397999999999993</v>
      </c>
      <c r="X914" s="85"/>
      <c r="Y914" s="3" t="str">
        <f t="shared" si="654"/>
        <v>1.52</v>
      </c>
      <c r="Z914" s="3" t="str">
        <f t="shared" si="655"/>
        <v>-</v>
      </c>
      <c r="AA914" s="3">
        <f t="shared" si="656"/>
        <v>165.11</v>
      </c>
      <c r="AB914" s="3">
        <f t="shared" si="657"/>
        <v>-13.63</v>
      </c>
      <c r="AC914" s="3">
        <f t="shared" si="658"/>
        <v>3.5483999999999996</v>
      </c>
      <c r="AD914" s="85"/>
      <c r="AE914" s="3" t="str">
        <f t="shared" si="659"/>
        <v>1.52</v>
      </c>
      <c r="AF914" s="3" t="str">
        <f t="shared" si="660"/>
        <v>-</v>
      </c>
      <c r="AG914" s="3">
        <f t="shared" si="661"/>
        <v>165.11</v>
      </c>
      <c r="AH914" s="3">
        <f t="shared" si="662"/>
        <v>-13.63</v>
      </c>
      <c r="AI914" s="3">
        <f t="shared" si="663"/>
        <v>2.9569999999999999</v>
      </c>
      <c r="AJ914" s="85"/>
      <c r="AK914" s="3" t="str">
        <f t="shared" si="664"/>
        <v>1.52</v>
      </c>
      <c r="AL914" s="3" t="str">
        <f t="shared" si="665"/>
        <v>-</v>
      </c>
      <c r="AM914" s="3">
        <f t="shared" si="666"/>
        <v>165.11</v>
      </c>
      <c r="AN914" s="3">
        <f t="shared" si="667"/>
        <v>-13.63</v>
      </c>
      <c r="AO914" s="3">
        <f t="shared" si="668"/>
        <v>2.3656000000000001</v>
      </c>
      <c r="AP914" s="85"/>
      <c r="AQ914" s="3" t="str">
        <f t="shared" si="669"/>
        <v>1.52</v>
      </c>
      <c r="AR914" s="3" t="str">
        <f t="shared" si="670"/>
        <v>-</v>
      </c>
      <c r="AS914" s="3">
        <f t="shared" si="671"/>
        <v>165.11</v>
      </c>
      <c r="AT914" s="3">
        <f t="shared" si="672"/>
        <v>-13.63</v>
      </c>
      <c r="AU914" s="3">
        <f t="shared" si="673"/>
        <v>1.7741999999999998</v>
      </c>
      <c r="AV914" s="85"/>
      <c r="AW914" s="3" t="str">
        <f t="shared" si="674"/>
        <v>1.52</v>
      </c>
      <c r="AX914" s="3" t="str">
        <f t="shared" si="675"/>
        <v>-</v>
      </c>
      <c r="AY914" s="3">
        <f t="shared" si="676"/>
        <v>165.11</v>
      </c>
      <c r="AZ914" s="3">
        <f t="shared" si="677"/>
        <v>-13.63</v>
      </c>
      <c r="BA914" s="3">
        <f t="shared" si="678"/>
        <v>1.1828000000000001</v>
      </c>
      <c r="BB914" s="85"/>
      <c r="BC914" s="3" t="str">
        <f t="shared" si="679"/>
        <v>1.52</v>
      </c>
      <c r="BD914" s="3" t="str">
        <f t="shared" si="680"/>
        <v>-</v>
      </c>
      <c r="BE914" s="3">
        <f t="shared" si="681"/>
        <v>165.11</v>
      </c>
      <c r="BF914" s="3">
        <f t="shared" si="682"/>
        <v>-13.63</v>
      </c>
      <c r="BG914" s="3">
        <f t="shared" si="683"/>
        <v>0.59140000000000004</v>
      </c>
    </row>
    <row r="915" spans="1:59" x14ac:dyDescent="0.3">
      <c r="A915" s="1" t="str">
        <f>'Forward collapse simulation'!B925</f>
        <v>1.52</v>
      </c>
      <c r="B915" s="37" t="str">
        <f>IF('Forward collapse simulation'!C925="","-",'Forward collapse simulation'!C925)</f>
        <v>-</v>
      </c>
      <c r="C915" s="85">
        <f>'Forward collapse simulation'!E925</f>
        <v>166.03</v>
      </c>
      <c r="D915" s="85">
        <f>'Forward collapse simulation'!F925</f>
        <v>-30.71</v>
      </c>
      <c r="E915" s="85">
        <f>'Forward collapse simulation'!D925</f>
        <v>2.2829999999999999</v>
      </c>
      <c r="F915" s="85"/>
      <c r="G915" s="3" t="str">
        <f t="shared" si="639"/>
        <v>1.52</v>
      </c>
      <c r="H915" s="3" t="str">
        <f t="shared" si="640"/>
        <v>-</v>
      </c>
      <c r="I915" s="3">
        <f t="shared" si="641"/>
        <v>166.03</v>
      </c>
      <c r="J915" s="3">
        <f t="shared" si="642"/>
        <v>-30.71</v>
      </c>
      <c r="K915" s="3">
        <f t="shared" si="643"/>
        <v>2.0547</v>
      </c>
      <c r="L915" s="85"/>
      <c r="M915" s="3" t="str">
        <f t="shared" si="644"/>
        <v>1.52</v>
      </c>
      <c r="N915" s="3" t="str">
        <f t="shared" si="645"/>
        <v>-</v>
      </c>
      <c r="O915" s="3">
        <f t="shared" si="646"/>
        <v>166.03</v>
      </c>
      <c r="P915" s="3">
        <f t="shared" si="647"/>
        <v>-30.71</v>
      </c>
      <c r="Q915" s="3">
        <f t="shared" si="648"/>
        <v>1.8264</v>
      </c>
      <c r="R915" s="85"/>
      <c r="S915" s="3" t="str">
        <f t="shared" si="649"/>
        <v>1.52</v>
      </c>
      <c r="T915" s="3" t="str">
        <f t="shared" si="650"/>
        <v>-</v>
      </c>
      <c r="U915" s="3">
        <f t="shared" si="651"/>
        <v>166.03</v>
      </c>
      <c r="V915" s="3">
        <f t="shared" si="652"/>
        <v>-30.71</v>
      </c>
      <c r="W915" s="3">
        <f t="shared" si="653"/>
        <v>1.5980999999999999</v>
      </c>
      <c r="X915" s="85"/>
      <c r="Y915" s="3" t="str">
        <f t="shared" si="654"/>
        <v>1.52</v>
      </c>
      <c r="Z915" s="3" t="str">
        <f t="shared" si="655"/>
        <v>-</v>
      </c>
      <c r="AA915" s="3">
        <f t="shared" si="656"/>
        <v>166.03</v>
      </c>
      <c r="AB915" s="3">
        <f t="shared" si="657"/>
        <v>-30.71</v>
      </c>
      <c r="AC915" s="3">
        <f t="shared" si="658"/>
        <v>1.3697999999999999</v>
      </c>
      <c r="AD915" s="85"/>
      <c r="AE915" s="3" t="str">
        <f t="shared" si="659"/>
        <v>1.52</v>
      </c>
      <c r="AF915" s="3" t="str">
        <f t="shared" si="660"/>
        <v>-</v>
      </c>
      <c r="AG915" s="3">
        <f t="shared" si="661"/>
        <v>166.03</v>
      </c>
      <c r="AH915" s="3">
        <f t="shared" si="662"/>
        <v>-30.71</v>
      </c>
      <c r="AI915" s="3">
        <f t="shared" si="663"/>
        <v>1.1415</v>
      </c>
      <c r="AJ915" s="85"/>
      <c r="AK915" s="3" t="str">
        <f t="shared" si="664"/>
        <v>1.52</v>
      </c>
      <c r="AL915" s="3" t="str">
        <f t="shared" si="665"/>
        <v>-</v>
      </c>
      <c r="AM915" s="3">
        <f t="shared" si="666"/>
        <v>166.03</v>
      </c>
      <c r="AN915" s="3">
        <f t="shared" si="667"/>
        <v>-30.71</v>
      </c>
      <c r="AO915" s="3">
        <f t="shared" si="668"/>
        <v>0.91320000000000001</v>
      </c>
      <c r="AP915" s="85"/>
      <c r="AQ915" s="3" t="str">
        <f t="shared" si="669"/>
        <v>1.52</v>
      </c>
      <c r="AR915" s="3" t="str">
        <f t="shared" si="670"/>
        <v>-</v>
      </c>
      <c r="AS915" s="3">
        <f t="shared" si="671"/>
        <v>166.03</v>
      </c>
      <c r="AT915" s="3">
        <f t="shared" si="672"/>
        <v>-30.71</v>
      </c>
      <c r="AU915" s="3">
        <f t="shared" si="673"/>
        <v>0.68489999999999995</v>
      </c>
      <c r="AV915" s="85"/>
      <c r="AW915" s="3" t="str">
        <f t="shared" si="674"/>
        <v>1.52</v>
      </c>
      <c r="AX915" s="3" t="str">
        <f t="shared" si="675"/>
        <v>-</v>
      </c>
      <c r="AY915" s="3">
        <f t="shared" si="676"/>
        <v>166.03</v>
      </c>
      <c r="AZ915" s="3">
        <f t="shared" si="677"/>
        <v>-30.71</v>
      </c>
      <c r="BA915" s="3">
        <f t="shared" si="678"/>
        <v>0.45660000000000001</v>
      </c>
      <c r="BB915" s="85"/>
      <c r="BC915" s="3" t="str">
        <f t="shared" si="679"/>
        <v>1.52</v>
      </c>
      <c r="BD915" s="3" t="str">
        <f t="shared" si="680"/>
        <v>-</v>
      </c>
      <c r="BE915" s="3">
        <f t="shared" si="681"/>
        <v>166.03</v>
      </c>
      <c r="BF915" s="3">
        <f t="shared" si="682"/>
        <v>-30.71</v>
      </c>
      <c r="BG915" s="3">
        <f t="shared" si="683"/>
        <v>0.2283</v>
      </c>
    </row>
    <row r="916" spans="1:59" x14ac:dyDescent="0.3">
      <c r="A916" s="1" t="str">
        <f>'Forward collapse simulation'!B926</f>
        <v>1.52</v>
      </c>
      <c r="B916" s="37" t="str">
        <f>IF('Forward collapse simulation'!C926="","-",'Forward collapse simulation'!C926)</f>
        <v>-</v>
      </c>
      <c r="C916" s="85">
        <f>'Forward collapse simulation'!E926</f>
        <v>92.93</v>
      </c>
      <c r="D916" s="85">
        <f>'Forward collapse simulation'!F926</f>
        <v>-81.14</v>
      </c>
      <c r="E916" s="85">
        <f>'Forward collapse simulation'!D926</f>
        <v>1.1439999999999999</v>
      </c>
      <c r="F916" s="85"/>
      <c r="G916" s="3" t="str">
        <f t="shared" si="639"/>
        <v>1.52</v>
      </c>
      <c r="H916" s="3" t="str">
        <f t="shared" si="640"/>
        <v>-</v>
      </c>
      <c r="I916" s="3">
        <f t="shared" si="641"/>
        <v>92.93</v>
      </c>
      <c r="J916" s="3">
        <f t="shared" si="642"/>
        <v>-81.14</v>
      </c>
      <c r="K916" s="3">
        <f t="shared" si="643"/>
        <v>1.0295999999999998</v>
      </c>
      <c r="L916" s="85"/>
      <c r="M916" s="3" t="str">
        <f t="shared" si="644"/>
        <v>1.52</v>
      </c>
      <c r="N916" s="3" t="str">
        <f t="shared" si="645"/>
        <v>-</v>
      </c>
      <c r="O916" s="3">
        <f t="shared" si="646"/>
        <v>92.93</v>
      </c>
      <c r="P916" s="3">
        <f t="shared" si="647"/>
        <v>-81.14</v>
      </c>
      <c r="Q916" s="3">
        <f t="shared" si="648"/>
        <v>0.91520000000000001</v>
      </c>
      <c r="R916" s="85"/>
      <c r="S916" s="3" t="str">
        <f t="shared" si="649"/>
        <v>1.52</v>
      </c>
      <c r="T916" s="3" t="str">
        <f t="shared" si="650"/>
        <v>-</v>
      </c>
      <c r="U916" s="3">
        <f t="shared" si="651"/>
        <v>92.93</v>
      </c>
      <c r="V916" s="3">
        <f t="shared" si="652"/>
        <v>-81.14</v>
      </c>
      <c r="W916" s="3">
        <f t="shared" si="653"/>
        <v>0.80079999999999985</v>
      </c>
      <c r="X916" s="85"/>
      <c r="Y916" s="3" t="str">
        <f t="shared" si="654"/>
        <v>1.52</v>
      </c>
      <c r="Z916" s="3" t="str">
        <f t="shared" si="655"/>
        <v>-</v>
      </c>
      <c r="AA916" s="3">
        <f t="shared" si="656"/>
        <v>92.93</v>
      </c>
      <c r="AB916" s="3">
        <f t="shared" si="657"/>
        <v>-81.14</v>
      </c>
      <c r="AC916" s="3">
        <f t="shared" si="658"/>
        <v>0.6863999999999999</v>
      </c>
      <c r="AD916" s="85"/>
      <c r="AE916" s="3" t="str">
        <f t="shared" si="659"/>
        <v>1.52</v>
      </c>
      <c r="AF916" s="3" t="str">
        <f t="shared" si="660"/>
        <v>-</v>
      </c>
      <c r="AG916" s="3">
        <f t="shared" si="661"/>
        <v>92.93</v>
      </c>
      <c r="AH916" s="3">
        <f t="shared" si="662"/>
        <v>-81.14</v>
      </c>
      <c r="AI916" s="3">
        <f t="shared" si="663"/>
        <v>0.57199999999999995</v>
      </c>
      <c r="AJ916" s="85"/>
      <c r="AK916" s="3" t="str">
        <f t="shared" si="664"/>
        <v>1.52</v>
      </c>
      <c r="AL916" s="3" t="str">
        <f t="shared" si="665"/>
        <v>-</v>
      </c>
      <c r="AM916" s="3">
        <f t="shared" si="666"/>
        <v>92.93</v>
      </c>
      <c r="AN916" s="3">
        <f t="shared" si="667"/>
        <v>-81.14</v>
      </c>
      <c r="AO916" s="3">
        <f t="shared" si="668"/>
        <v>0.45760000000000001</v>
      </c>
      <c r="AP916" s="85"/>
      <c r="AQ916" s="3" t="str">
        <f t="shared" si="669"/>
        <v>1.52</v>
      </c>
      <c r="AR916" s="3" t="str">
        <f t="shared" si="670"/>
        <v>-</v>
      </c>
      <c r="AS916" s="3">
        <f t="shared" si="671"/>
        <v>92.93</v>
      </c>
      <c r="AT916" s="3">
        <f t="shared" si="672"/>
        <v>-81.14</v>
      </c>
      <c r="AU916" s="3">
        <f t="shared" si="673"/>
        <v>0.34319999999999995</v>
      </c>
      <c r="AV916" s="85"/>
      <c r="AW916" s="3" t="str">
        <f t="shared" si="674"/>
        <v>1.52</v>
      </c>
      <c r="AX916" s="3" t="str">
        <f t="shared" si="675"/>
        <v>-</v>
      </c>
      <c r="AY916" s="3">
        <f t="shared" si="676"/>
        <v>92.93</v>
      </c>
      <c r="AZ916" s="3">
        <f t="shared" si="677"/>
        <v>-81.14</v>
      </c>
      <c r="BA916" s="3">
        <f t="shared" si="678"/>
        <v>0.2288</v>
      </c>
      <c r="BB916" s="85"/>
      <c r="BC916" s="3" t="str">
        <f t="shared" si="679"/>
        <v>1.52</v>
      </c>
      <c r="BD916" s="3" t="str">
        <f t="shared" si="680"/>
        <v>-</v>
      </c>
      <c r="BE916" s="3">
        <f t="shared" si="681"/>
        <v>92.93</v>
      </c>
      <c r="BF916" s="3">
        <f t="shared" si="682"/>
        <v>-81.14</v>
      </c>
      <c r="BG916" s="3">
        <f t="shared" si="683"/>
        <v>0.1144</v>
      </c>
    </row>
    <row r="917" spans="1:59" x14ac:dyDescent="0.3">
      <c r="A917" s="1" t="str">
        <f>'Forward collapse simulation'!B927</f>
        <v>1.52</v>
      </c>
      <c r="B917" s="37" t="str">
        <f>IF('Forward collapse simulation'!C927="","-",'Forward collapse simulation'!C927)</f>
        <v>1.53</v>
      </c>
      <c r="C917" s="85">
        <f>'Forward collapse simulation'!E927</f>
        <v>184.42</v>
      </c>
      <c r="D917" s="85">
        <f>'Forward collapse simulation'!F927</f>
        <v>-4.17</v>
      </c>
      <c r="E917" s="85">
        <f>'Forward collapse simulation'!D927</f>
        <v>9.6069999999999993</v>
      </c>
      <c r="F917" s="85"/>
      <c r="G917" s="3" t="str">
        <f t="shared" si="639"/>
        <v>1.52</v>
      </c>
      <c r="H917" s="3" t="str">
        <f t="shared" si="640"/>
        <v>1.53</v>
      </c>
      <c r="I917" s="3">
        <f t="shared" si="641"/>
        <v>184.42</v>
      </c>
      <c r="J917" s="3">
        <f t="shared" si="642"/>
        <v>-4.17</v>
      </c>
      <c r="K917" s="3">
        <f t="shared" si="643"/>
        <v>9.6069999999999993</v>
      </c>
      <c r="L917" s="85"/>
      <c r="M917" s="3" t="str">
        <f t="shared" si="644"/>
        <v>1.52</v>
      </c>
      <c r="N917" s="3" t="str">
        <f t="shared" si="645"/>
        <v>1.53</v>
      </c>
      <c r="O917" s="3">
        <f t="shared" si="646"/>
        <v>184.42</v>
      </c>
      <c r="P917" s="3">
        <f t="shared" si="647"/>
        <v>-4.17</v>
      </c>
      <c r="Q917" s="3">
        <f t="shared" si="648"/>
        <v>9.6069999999999993</v>
      </c>
      <c r="R917" s="85"/>
      <c r="S917" s="3" t="str">
        <f t="shared" si="649"/>
        <v>1.52</v>
      </c>
      <c r="T917" s="3" t="str">
        <f t="shared" si="650"/>
        <v>1.53</v>
      </c>
      <c r="U917" s="3">
        <f t="shared" si="651"/>
        <v>184.42</v>
      </c>
      <c r="V917" s="3">
        <f t="shared" si="652"/>
        <v>-4.17</v>
      </c>
      <c r="W917" s="3">
        <f t="shared" si="653"/>
        <v>9.6069999999999993</v>
      </c>
      <c r="X917" s="85"/>
      <c r="Y917" s="3" t="str">
        <f t="shared" si="654"/>
        <v>1.52</v>
      </c>
      <c r="Z917" s="3" t="str">
        <f t="shared" si="655"/>
        <v>1.53</v>
      </c>
      <c r="AA917" s="3">
        <f t="shared" si="656"/>
        <v>184.42</v>
      </c>
      <c r="AB917" s="3">
        <f t="shared" si="657"/>
        <v>-4.17</v>
      </c>
      <c r="AC917" s="3">
        <f t="shared" si="658"/>
        <v>9.6069999999999993</v>
      </c>
      <c r="AD917" s="85"/>
      <c r="AE917" s="3" t="str">
        <f t="shared" si="659"/>
        <v>1.52</v>
      </c>
      <c r="AF917" s="3" t="str">
        <f t="shared" si="660"/>
        <v>1.53</v>
      </c>
      <c r="AG917" s="3">
        <f t="shared" si="661"/>
        <v>184.42</v>
      </c>
      <c r="AH917" s="3">
        <f t="shared" si="662"/>
        <v>-4.17</v>
      </c>
      <c r="AI917" s="3">
        <f t="shared" si="663"/>
        <v>9.6069999999999993</v>
      </c>
      <c r="AJ917" s="85"/>
      <c r="AK917" s="3" t="str">
        <f t="shared" si="664"/>
        <v>1.52</v>
      </c>
      <c r="AL917" s="3" t="str">
        <f t="shared" si="665"/>
        <v>1.53</v>
      </c>
      <c r="AM917" s="3">
        <f t="shared" si="666"/>
        <v>184.42</v>
      </c>
      <c r="AN917" s="3">
        <f t="shared" si="667"/>
        <v>-4.17</v>
      </c>
      <c r="AO917" s="3">
        <f t="shared" si="668"/>
        <v>9.6069999999999993</v>
      </c>
      <c r="AP917" s="85"/>
      <c r="AQ917" s="3" t="str">
        <f t="shared" si="669"/>
        <v>1.52</v>
      </c>
      <c r="AR917" s="3" t="str">
        <f t="shared" si="670"/>
        <v>1.53</v>
      </c>
      <c r="AS917" s="3">
        <f t="shared" si="671"/>
        <v>184.42</v>
      </c>
      <c r="AT917" s="3">
        <f t="shared" si="672"/>
        <v>-4.17</v>
      </c>
      <c r="AU917" s="3">
        <f t="shared" si="673"/>
        <v>9.6069999999999993</v>
      </c>
      <c r="AV917" s="85"/>
      <c r="AW917" s="3" t="str">
        <f t="shared" si="674"/>
        <v>1.52</v>
      </c>
      <c r="AX917" s="3" t="str">
        <f t="shared" si="675"/>
        <v>1.53</v>
      </c>
      <c r="AY917" s="3">
        <f t="shared" si="676"/>
        <v>184.42</v>
      </c>
      <c r="AZ917" s="3">
        <f t="shared" si="677"/>
        <v>-4.17</v>
      </c>
      <c r="BA917" s="3">
        <f t="shared" si="678"/>
        <v>9.6069999999999993</v>
      </c>
      <c r="BB917" s="85"/>
      <c r="BC917" s="3" t="str">
        <f t="shared" si="679"/>
        <v>1.52</v>
      </c>
      <c r="BD917" s="3" t="str">
        <f t="shared" si="680"/>
        <v>1.53</v>
      </c>
      <c r="BE917" s="3">
        <f t="shared" si="681"/>
        <v>184.42</v>
      </c>
      <c r="BF917" s="3">
        <f t="shared" si="682"/>
        <v>-4.17</v>
      </c>
      <c r="BG917" s="3">
        <f t="shared" si="683"/>
        <v>9.6069999999999993</v>
      </c>
    </row>
    <row r="918" spans="1:59" x14ac:dyDescent="0.3">
      <c r="A918" s="1" t="str">
        <f>'Forward collapse simulation'!B928</f>
        <v>1.53</v>
      </c>
      <c r="B918" s="37" t="str">
        <f>IF('Forward collapse simulation'!C928="","-",'Forward collapse simulation'!C928)</f>
        <v>-</v>
      </c>
      <c r="C918" s="85">
        <f>'Forward collapse simulation'!E928</f>
        <v>336.74</v>
      </c>
      <c r="D918" s="85">
        <f>'Forward collapse simulation'!F928</f>
        <v>-83.9</v>
      </c>
      <c r="E918" s="85">
        <f>'Forward collapse simulation'!D928</f>
        <v>1.095</v>
      </c>
      <c r="F918" s="85"/>
      <c r="G918" s="3" t="str">
        <f t="shared" si="639"/>
        <v>1.53</v>
      </c>
      <c r="H918" s="3" t="str">
        <f t="shared" si="640"/>
        <v>-</v>
      </c>
      <c r="I918" s="3">
        <f t="shared" si="641"/>
        <v>336.74</v>
      </c>
      <c r="J918" s="3">
        <f t="shared" si="642"/>
        <v>-83.9</v>
      </c>
      <c r="K918" s="3">
        <f t="shared" si="643"/>
        <v>0.98550000000000004</v>
      </c>
      <c r="L918" s="85"/>
      <c r="M918" s="3" t="str">
        <f t="shared" si="644"/>
        <v>1.53</v>
      </c>
      <c r="N918" s="3" t="str">
        <f t="shared" si="645"/>
        <v>-</v>
      </c>
      <c r="O918" s="3">
        <f t="shared" si="646"/>
        <v>336.74</v>
      </c>
      <c r="P918" s="3">
        <f t="shared" si="647"/>
        <v>-83.9</v>
      </c>
      <c r="Q918" s="3">
        <f t="shared" si="648"/>
        <v>0.876</v>
      </c>
      <c r="R918" s="85"/>
      <c r="S918" s="3" t="str">
        <f t="shared" si="649"/>
        <v>1.53</v>
      </c>
      <c r="T918" s="3" t="str">
        <f t="shared" si="650"/>
        <v>-</v>
      </c>
      <c r="U918" s="3">
        <f t="shared" si="651"/>
        <v>336.74</v>
      </c>
      <c r="V918" s="3">
        <f t="shared" si="652"/>
        <v>-83.9</v>
      </c>
      <c r="W918" s="3">
        <f t="shared" si="653"/>
        <v>0.76649999999999996</v>
      </c>
      <c r="X918" s="85"/>
      <c r="Y918" s="3" t="str">
        <f t="shared" si="654"/>
        <v>1.53</v>
      </c>
      <c r="Z918" s="3" t="str">
        <f t="shared" si="655"/>
        <v>-</v>
      </c>
      <c r="AA918" s="3">
        <f t="shared" si="656"/>
        <v>336.74</v>
      </c>
      <c r="AB918" s="3">
        <f t="shared" si="657"/>
        <v>-83.9</v>
      </c>
      <c r="AC918" s="3">
        <f t="shared" si="658"/>
        <v>0.65699999999999992</v>
      </c>
      <c r="AD918" s="85"/>
      <c r="AE918" s="3" t="str">
        <f t="shared" si="659"/>
        <v>1.53</v>
      </c>
      <c r="AF918" s="3" t="str">
        <f t="shared" si="660"/>
        <v>-</v>
      </c>
      <c r="AG918" s="3">
        <f t="shared" si="661"/>
        <v>336.74</v>
      </c>
      <c r="AH918" s="3">
        <f t="shared" si="662"/>
        <v>-83.9</v>
      </c>
      <c r="AI918" s="3">
        <f t="shared" si="663"/>
        <v>0.54749999999999999</v>
      </c>
      <c r="AJ918" s="85"/>
      <c r="AK918" s="3" t="str">
        <f t="shared" si="664"/>
        <v>1.53</v>
      </c>
      <c r="AL918" s="3" t="str">
        <f t="shared" si="665"/>
        <v>-</v>
      </c>
      <c r="AM918" s="3">
        <f t="shared" si="666"/>
        <v>336.74</v>
      </c>
      <c r="AN918" s="3">
        <f t="shared" si="667"/>
        <v>-83.9</v>
      </c>
      <c r="AO918" s="3">
        <f t="shared" si="668"/>
        <v>0.438</v>
      </c>
      <c r="AP918" s="85"/>
      <c r="AQ918" s="3" t="str">
        <f t="shared" si="669"/>
        <v>1.53</v>
      </c>
      <c r="AR918" s="3" t="str">
        <f t="shared" si="670"/>
        <v>-</v>
      </c>
      <c r="AS918" s="3">
        <f t="shared" si="671"/>
        <v>336.74</v>
      </c>
      <c r="AT918" s="3">
        <f t="shared" si="672"/>
        <v>-83.9</v>
      </c>
      <c r="AU918" s="3">
        <f t="shared" si="673"/>
        <v>0.32849999999999996</v>
      </c>
      <c r="AV918" s="85"/>
      <c r="AW918" s="3" t="str">
        <f t="shared" si="674"/>
        <v>1.53</v>
      </c>
      <c r="AX918" s="3" t="str">
        <f t="shared" si="675"/>
        <v>-</v>
      </c>
      <c r="AY918" s="3">
        <f t="shared" si="676"/>
        <v>336.74</v>
      </c>
      <c r="AZ918" s="3">
        <f t="shared" si="677"/>
        <v>-83.9</v>
      </c>
      <c r="BA918" s="3">
        <f t="shared" si="678"/>
        <v>0.219</v>
      </c>
      <c r="BB918" s="85"/>
      <c r="BC918" s="3" t="str">
        <f t="shared" si="679"/>
        <v>1.53</v>
      </c>
      <c r="BD918" s="3" t="str">
        <f t="shared" si="680"/>
        <v>-</v>
      </c>
      <c r="BE918" s="3">
        <f t="shared" si="681"/>
        <v>336.74</v>
      </c>
      <c r="BF918" s="3">
        <f t="shared" si="682"/>
        <v>-83.9</v>
      </c>
      <c r="BG918" s="3">
        <f t="shared" si="683"/>
        <v>0.1095</v>
      </c>
    </row>
    <row r="919" spans="1:59" x14ac:dyDescent="0.3">
      <c r="A919" s="1" t="str">
        <f>'Forward collapse simulation'!B929</f>
        <v>1.53</v>
      </c>
      <c r="B919" s="37" t="str">
        <f>IF('Forward collapse simulation'!C929="","-",'Forward collapse simulation'!C929)</f>
        <v>-</v>
      </c>
      <c r="C919" s="85">
        <f>'Forward collapse simulation'!E929</f>
        <v>82.43</v>
      </c>
      <c r="D919" s="85">
        <f>'Forward collapse simulation'!F929</f>
        <v>-16.809999999999999</v>
      </c>
      <c r="E919" s="85">
        <f>'Forward collapse simulation'!D929</f>
        <v>3.8769999999999998</v>
      </c>
      <c r="F919" s="85"/>
      <c r="G919" s="3" t="str">
        <f t="shared" si="639"/>
        <v>1.53</v>
      </c>
      <c r="H919" s="3" t="str">
        <f t="shared" si="640"/>
        <v>-</v>
      </c>
      <c r="I919" s="3">
        <f t="shared" si="641"/>
        <v>82.43</v>
      </c>
      <c r="J919" s="3">
        <f t="shared" si="642"/>
        <v>-16.809999999999999</v>
      </c>
      <c r="K919" s="3">
        <f t="shared" si="643"/>
        <v>3.4893000000000001</v>
      </c>
      <c r="L919" s="85"/>
      <c r="M919" s="3" t="str">
        <f t="shared" si="644"/>
        <v>1.53</v>
      </c>
      <c r="N919" s="3" t="str">
        <f t="shared" si="645"/>
        <v>-</v>
      </c>
      <c r="O919" s="3">
        <f t="shared" si="646"/>
        <v>82.43</v>
      </c>
      <c r="P919" s="3">
        <f t="shared" si="647"/>
        <v>-16.809999999999999</v>
      </c>
      <c r="Q919" s="3">
        <f t="shared" si="648"/>
        <v>3.1015999999999999</v>
      </c>
      <c r="R919" s="85"/>
      <c r="S919" s="3" t="str">
        <f t="shared" si="649"/>
        <v>1.53</v>
      </c>
      <c r="T919" s="3" t="str">
        <f t="shared" si="650"/>
        <v>-</v>
      </c>
      <c r="U919" s="3">
        <f t="shared" si="651"/>
        <v>82.43</v>
      </c>
      <c r="V919" s="3">
        <f t="shared" si="652"/>
        <v>-16.809999999999999</v>
      </c>
      <c r="W919" s="3">
        <f t="shared" si="653"/>
        <v>2.7138999999999998</v>
      </c>
      <c r="X919" s="85"/>
      <c r="Y919" s="3" t="str">
        <f t="shared" si="654"/>
        <v>1.53</v>
      </c>
      <c r="Z919" s="3" t="str">
        <f t="shared" si="655"/>
        <v>-</v>
      </c>
      <c r="AA919" s="3">
        <f t="shared" si="656"/>
        <v>82.43</v>
      </c>
      <c r="AB919" s="3">
        <f t="shared" si="657"/>
        <v>-16.809999999999999</v>
      </c>
      <c r="AC919" s="3">
        <f t="shared" si="658"/>
        <v>2.3261999999999996</v>
      </c>
      <c r="AD919" s="85"/>
      <c r="AE919" s="3" t="str">
        <f t="shared" si="659"/>
        <v>1.53</v>
      </c>
      <c r="AF919" s="3" t="str">
        <f t="shared" si="660"/>
        <v>-</v>
      </c>
      <c r="AG919" s="3">
        <f t="shared" si="661"/>
        <v>82.43</v>
      </c>
      <c r="AH919" s="3">
        <f t="shared" si="662"/>
        <v>-16.809999999999999</v>
      </c>
      <c r="AI919" s="3">
        <f t="shared" si="663"/>
        <v>1.9384999999999999</v>
      </c>
      <c r="AJ919" s="85"/>
      <c r="AK919" s="3" t="str">
        <f t="shared" si="664"/>
        <v>1.53</v>
      </c>
      <c r="AL919" s="3" t="str">
        <f t="shared" si="665"/>
        <v>-</v>
      </c>
      <c r="AM919" s="3">
        <f t="shared" si="666"/>
        <v>82.43</v>
      </c>
      <c r="AN919" s="3">
        <f t="shared" si="667"/>
        <v>-16.809999999999999</v>
      </c>
      <c r="AO919" s="3">
        <f t="shared" si="668"/>
        <v>1.5508</v>
      </c>
      <c r="AP919" s="85"/>
      <c r="AQ919" s="3" t="str">
        <f t="shared" si="669"/>
        <v>1.53</v>
      </c>
      <c r="AR919" s="3" t="str">
        <f t="shared" si="670"/>
        <v>-</v>
      </c>
      <c r="AS919" s="3">
        <f t="shared" si="671"/>
        <v>82.43</v>
      </c>
      <c r="AT919" s="3">
        <f t="shared" si="672"/>
        <v>-16.809999999999999</v>
      </c>
      <c r="AU919" s="3">
        <f t="shared" si="673"/>
        <v>1.1630999999999998</v>
      </c>
      <c r="AV919" s="85"/>
      <c r="AW919" s="3" t="str">
        <f t="shared" si="674"/>
        <v>1.53</v>
      </c>
      <c r="AX919" s="3" t="str">
        <f t="shared" si="675"/>
        <v>-</v>
      </c>
      <c r="AY919" s="3">
        <f t="shared" si="676"/>
        <v>82.43</v>
      </c>
      <c r="AZ919" s="3">
        <f t="shared" si="677"/>
        <v>-16.809999999999999</v>
      </c>
      <c r="BA919" s="3">
        <f t="shared" si="678"/>
        <v>0.77539999999999998</v>
      </c>
      <c r="BB919" s="85"/>
      <c r="BC919" s="3" t="str">
        <f t="shared" si="679"/>
        <v>1.53</v>
      </c>
      <c r="BD919" s="3" t="str">
        <f t="shared" si="680"/>
        <v>-</v>
      </c>
      <c r="BE919" s="3">
        <f t="shared" si="681"/>
        <v>82.43</v>
      </c>
      <c r="BF919" s="3">
        <f t="shared" si="682"/>
        <v>-16.809999999999999</v>
      </c>
      <c r="BG919" s="3">
        <f t="shared" si="683"/>
        <v>0.38769999999999999</v>
      </c>
    </row>
    <row r="920" spans="1:59" x14ac:dyDescent="0.3">
      <c r="A920" s="1" t="str">
        <f>'Forward collapse simulation'!B930</f>
        <v>1.53</v>
      </c>
      <c r="B920" s="37" t="str">
        <f>IF('Forward collapse simulation'!C930="","-",'Forward collapse simulation'!C930)</f>
        <v>-</v>
      </c>
      <c r="C920" s="85">
        <f>'Forward collapse simulation'!E930</f>
        <v>84.49</v>
      </c>
      <c r="D920" s="85">
        <f>'Forward collapse simulation'!F930</f>
        <v>0.2</v>
      </c>
      <c r="E920" s="85">
        <f>'Forward collapse simulation'!D930</f>
        <v>6.0529999999999999</v>
      </c>
      <c r="F920" s="85"/>
      <c r="G920" s="3" t="str">
        <f t="shared" si="639"/>
        <v>1.53</v>
      </c>
      <c r="H920" s="3" t="str">
        <f t="shared" si="640"/>
        <v>-</v>
      </c>
      <c r="I920" s="3">
        <f t="shared" si="641"/>
        <v>84.49</v>
      </c>
      <c r="J920" s="3">
        <f t="shared" si="642"/>
        <v>0.2</v>
      </c>
      <c r="K920" s="3">
        <f t="shared" si="643"/>
        <v>5.4477000000000002</v>
      </c>
      <c r="L920" s="85"/>
      <c r="M920" s="3" t="str">
        <f t="shared" si="644"/>
        <v>1.53</v>
      </c>
      <c r="N920" s="3" t="str">
        <f t="shared" si="645"/>
        <v>-</v>
      </c>
      <c r="O920" s="3">
        <f t="shared" si="646"/>
        <v>84.49</v>
      </c>
      <c r="P920" s="3">
        <f t="shared" si="647"/>
        <v>0.2</v>
      </c>
      <c r="Q920" s="3">
        <f t="shared" si="648"/>
        <v>4.8424000000000005</v>
      </c>
      <c r="R920" s="85"/>
      <c r="S920" s="3" t="str">
        <f t="shared" si="649"/>
        <v>1.53</v>
      </c>
      <c r="T920" s="3" t="str">
        <f t="shared" si="650"/>
        <v>-</v>
      </c>
      <c r="U920" s="3">
        <f t="shared" si="651"/>
        <v>84.49</v>
      </c>
      <c r="V920" s="3">
        <f t="shared" si="652"/>
        <v>0.2</v>
      </c>
      <c r="W920" s="3">
        <f t="shared" si="653"/>
        <v>4.2370999999999999</v>
      </c>
      <c r="X920" s="85"/>
      <c r="Y920" s="3" t="str">
        <f t="shared" si="654"/>
        <v>1.53</v>
      </c>
      <c r="Z920" s="3" t="str">
        <f t="shared" si="655"/>
        <v>-</v>
      </c>
      <c r="AA920" s="3">
        <f t="shared" si="656"/>
        <v>84.49</v>
      </c>
      <c r="AB920" s="3">
        <f t="shared" si="657"/>
        <v>0.2</v>
      </c>
      <c r="AC920" s="3">
        <f t="shared" si="658"/>
        <v>3.6317999999999997</v>
      </c>
      <c r="AD920" s="85"/>
      <c r="AE920" s="3" t="str">
        <f t="shared" si="659"/>
        <v>1.53</v>
      </c>
      <c r="AF920" s="3" t="str">
        <f t="shared" si="660"/>
        <v>-</v>
      </c>
      <c r="AG920" s="3">
        <f t="shared" si="661"/>
        <v>84.49</v>
      </c>
      <c r="AH920" s="3">
        <f t="shared" si="662"/>
        <v>0.2</v>
      </c>
      <c r="AI920" s="3">
        <f t="shared" si="663"/>
        <v>3.0265</v>
      </c>
      <c r="AJ920" s="85"/>
      <c r="AK920" s="3" t="str">
        <f t="shared" si="664"/>
        <v>1.53</v>
      </c>
      <c r="AL920" s="3" t="str">
        <f t="shared" si="665"/>
        <v>-</v>
      </c>
      <c r="AM920" s="3">
        <f t="shared" si="666"/>
        <v>84.49</v>
      </c>
      <c r="AN920" s="3">
        <f t="shared" si="667"/>
        <v>0.2</v>
      </c>
      <c r="AO920" s="3">
        <f t="shared" si="668"/>
        <v>2.4212000000000002</v>
      </c>
      <c r="AP920" s="85"/>
      <c r="AQ920" s="3" t="str">
        <f t="shared" si="669"/>
        <v>1.53</v>
      </c>
      <c r="AR920" s="3" t="str">
        <f t="shared" si="670"/>
        <v>-</v>
      </c>
      <c r="AS920" s="3">
        <f t="shared" si="671"/>
        <v>84.49</v>
      </c>
      <c r="AT920" s="3">
        <f t="shared" si="672"/>
        <v>0.2</v>
      </c>
      <c r="AU920" s="3">
        <f t="shared" si="673"/>
        <v>1.8158999999999998</v>
      </c>
      <c r="AV920" s="85"/>
      <c r="AW920" s="3" t="str">
        <f t="shared" si="674"/>
        <v>1.53</v>
      </c>
      <c r="AX920" s="3" t="str">
        <f t="shared" si="675"/>
        <v>-</v>
      </c>
      <c r="AY920" s="3">
        <f t="shared" si="676"/>
        <v>84.49</v>
      </c>
      <c r="AZ920" s="3">
        <f t="shared" si="677"/>
        <v>0.2</v>
      </c>
      <c r="BA920" s="3">
        <f t="shared" si="678"/>
        <v>1.2106000000000001</v>
      </c>
      <c r="BB920" s="85"/>
      <c r="BC920" s="3" t="str">
        <f t="shared" si="679"/>
        <v>1.53</v>
      </c>
      <c r="BD920" s="3" t="str">
        <f t="shared" si="680"/>
        <v>-</v>
      </c>
      <c r="BE920" s="3">
        <f t="shared" si="681"/>
        <v>84.49</v>
      </c>
      <c r="BF920" s="3">
        <f t="shared" si="682"/>
        <v>0.2</v>
      </c>
      <c r="BG920" s="3">
        <f t="shared" si="683"/>
        <v>0.60530000000000006</v>
      </c>
    </row>
    <row r="921" spans="1:59" x14ac:dyDescent="0.3">
      <c r="A921" s="1" t="str">
        <f>'Forward collapse simulation'!B931</f>
        <v>1.53</v>
      </c>
      <c r="B921" s="37" t="str">
        <f>IF('Forward collapse simulation'!C931="","-",'Forward collapse simulation'!C931)</f>
        <v>-</v>
      </c>
      <c r="C921" s="85">
        <f>'Forward collapse simulation'!E931</f>
        <v>86.07</v>
      </c>
      <c r="D921" s="85">
        <f>'Forward collapse simulation'!F931</f>
        <v>7.32</v>
      </c>
      <c r="E921" s="85">
        <f>'Forward collapse simulation'!D931</f>
        <v>4.9880000000000004</v>
      </c>
      <c r="F921" s="85"/>
      <c r="G921" s="3" t="str">
        <f t="shared" si="639"/>
        <v>1.53</v>
      </c>
      <c r="H921" s="3" t="str">
        <f t="shared" si="640"/>
        <v>-</v>
      </c>
      <c r="I921" s="3">
        <f t="shared" si="641"/>
        <v>86.07</v>
      </c>
      <c r="J921" s="3">
        <f t="shared" si="642"/>
        <v>7.32</v>
      </c>
      <c r="K921" s="3">
        <f t="shared" si="643"/>
        <v>4.4892000000000003</v>
      </c>
      <c r="L921" s="85"/>
      <c r="M921" s="3" t="str">
        <f t="shared" si="644"/>
        <v>1.53</v>
      </c>
      <c r="N921" s="3" t="str">
        <f t="shared" si="645"/>
        <v>-</v>
      </c>
      <c r="O921" s="3">
        <f t="shared" si="646"/>
        <v>86.07</v>
      </c>
      <c r="P921" s="3">
        <f t="shared" si="647"/>
        <v>7.32</v>
      </c>
      <c r="Q921" s="3">
        <f t="shared" si="648"/>
        <v>3.9904000000000006</v>
      </c>
      <c r="R921" s="85"/>
      <c r="S921" s="3" t="str">
        <f t="shared" si="649"/>
        <v>1.53</v>
      </c>
      <c r="T921" s="3" t="str">
        <f t="shared" si="650"/>
        <v>-</v>
      </c>
      <c r="U921" s="3">
        <f t="shared" si="651"/>
        <v>86.07</v>
      </c>
      <c r="V921" s="3">
        <f t="shared" si="652"/>
        <v>7.32</v>
      </c>
      <c r="W921" s="3">
        <f t="shared" si="653"/>
        <v>3.4916</v>
      </c>
      <c r="X921" s="85"/>
      <c r="Y921" s="3" t="str">
        <f t="shared" si="654"/>
        <v>1.53</v>
      </c>
      <c r="Z921" s="3" t="str">
        <f t="shared" si="655"/>
        <v>-</v>
      </c>
      <c r="AA921" s="3">
        <f t="shared" si="656"/>
        <v>86.07</v>
      </c>
      <c r="AB921" s="3">
        <f t="shared" si="657"/>
        <v>7.32</v>
      </c>
      <c r="AC921" s="3">
        <f t="shared" si="658"/>
        <v>2.9928000000000003</v>
      </c>
      <c r="AD921" s="85"/>
      <c r="AE921" s="3" t="str">
        <f t="shared" si="659"/>
        <v>1.53</v>
      </c>
      <c r="AF921" s="3" t="str">
        <f t="shared" si="660"/>
        <v>-</v>
      </c>
      <c r="AG921" s="3">
        <f t="shared" si="661"/>
        <v>86.07</v>
      </c>
      <c r="AH921" s="3">
        <f t="shared" si="662"/>
        <v>7.32</v>
      </c>
      <c r="AI921" s="3">
        <f t="shared" si="663"/>
        <v>2.4940000000000002</v>
      </c>
      <c r="AJ921" s="85"/>
      <c r="AK921" s="3" t="str">
        <f t="shared" si="664"/>
        <v>1.53</v>
      </c>
      <c r="AL921" s="3" t="str">
        <f t="shared" si="665"/>
        <v>-</v>
      </c>
      <c r="AM921" s="3">
        <f t="shared" si="666"/>
        <v>86.07</v>
      </c>
      <c r="AN921" s="3">
        <f t="shared" si="667"/>
        <v>7.32</v>
      </c>
      <c r="AO921" s="3">
        <f t="shared" si="668"/>
        <v>1.9952000000000003</v>
      </c>
      <c r="AP921" s="85"/>
      <c r="AQ921" s="3" t="str">
        <f t="shared" si="669"/>
        <v>1.53</v>
      </c>
      <c r="AR921" s="3" t="str">
        <f t="shared" si="670"/>
        <v>-</v>
      </c>
      <c r="AS921" s="3">
        <f t="shared" si="671"/>
        <v>86.07</v>
      </c>
      <c r="AT921" s="3">
        <f t="shared" si="672"/>
        <v>7.32</v>
      </c>
      <c r="AU921" s="3">
        <f t="shared" si="673"/>
        <v>1.4964000000000002</v>
      </c>
      <c r="AV921" s="85"/>
      <c r="AW921" s="3" t="str">
        <f t="shared" si="674"/>
        <v>1.53</v>
      </c>
      <c r="AX921" s="3" t="str">
        <f t="shared" si="675"/>
        <v>-</v>
      </c>
      <c r="AY921" s="3">
        <f t="shared" si="676"/>
        <v>86.07</v>
      </c>
      <c r="AZ921" s="3">
        <f t="shared" si="677"/>
        <v>7.32</v>
      </c>
      <c r="BA921" s="3">
        <f t="shared" si="678"/>
        <v>0.99760000000000015</v>
      </c>
      <c r="BB921" s="85"/>
      <c r="BC921" s="3" t="str">
        <f t="shared" si="679"/>
        <v>1.53</v>
      </c>
      <c r="BD921" s="3" t="str">
        <f t="shared" si="680"/>
        <v>-</v>
      </c>
      <c r="BE921" s="3">
        <f t="shared" si="681"/>
        <v>86.07</v>
      </c>
      <c r="BF921" s="3">
        <f t="shared" si="682"/>
        <v>7.32</v>
      </c>
      <c r="BG921" s="3">
        <f t="shared" si="683"/>
        <v>0.49880000000000008</v>
      </c>
    </row>
    <row r="922" spans="1:59" x14ac:dyDescent="0.3">
      <c r="A922" s="1" t="str">
        <f>'Forward collapse simulation'!B932</f>
        <v>1.53</v>
      </c>
      <c r="B922" s="37" t="str">
        <f>IF('Forward collapse simulation'!C932="","-",'Forward collapse simulation'!C932)</f>
        <v>-</v>
      </c>
      <c r="C922" s="85">
        <f>'Forward collapse simulation'!E932</f>
        <v>91.08</v>
      </c>
      <c r="D922" s="85">
        <f>'Forward collapse simulation'!F932</f>
        <v>21.77</v>
      </c>
      <c r="E922" s="85">
        <f>'Forward collapse simulation'!D932</f>
        <v>5.2039999999999997</v>
      </c>
      <c r="F922" s="85"/>
      <c r="G922" s="3" t="str">
        <f t="shared" si="639"/>
        <v>1.53</v>
      </c>
      <c r="H922" s="3" t="str">
        <f t="shared" si="640"/>
        <v>-</v>
      </c>
      <c r="I922" s="3">
        <f t="shared" si="641"/>
        <v>91.08</v>
      </c>
      <c r="J922" s="3">
        <f t="shared" si="642"/>
        <v>21.77</v>
      </c>
      <c r="K922" s="3">
        <f t="shared" si="643"/>
        <v>4.6836000000000002</v>
      </c>
      <c r="L922" s="85"/>
      <c r="M922" s="3" t="str">
        <f t="shared" si="644"/>
        <v>1.53</v>
      </c>
      <c r="N922" s="3" t="str">
        <f t="shared" si="645"/>
        <v>-</v>
      </c>
      <c r="O922" s="3">
        <f t="shared" si="646"/>
        <v>91.08</v>
      </c>
      <c r="P922" s="3">
        <f t="shared" si="647"/>
        <v>21.77</v>
      </c>
      <c r="Q922" s="3">
        <f t="shared" si="648"/>
        <v>4.1631999999999998</v>
      </c>
      <c r="R922" s="85"/>
      <c r="S922" s="3" t="str">
        <f t="shared" si="649"/>
        <v>1.53</v>
      </c>
      <c r="T922" s="3" t="str">
        <f t="shared" si="650"/>
        <v>-</v>
      </c>
      <c r="U922" s="3">
        <f t="shared" si="651"/>
        <v>91.08</v>
      </c>
      <c r="V922" s="3">
        <f t="shared" si="652"/>
        <v>21.77</v>
      </c>
      <c r="W922" s="3">
        <f t="shared" si="653"/>
        <v>3.6427999999999994</v>
      </c>
      <c r="X922" s="85"/>
      <c r="Y922" s="3" t="str">
        <f t="shared" si="654"/>
        <v>1.53</v>
      </c>
      <c r="Z922" s="3" t="str">
        <f t="shared" si="655"/>
        <v>-</v>
      </c>
      <c r="AA922" s="3">
        <f t="shared" si="656"/>
        <v>91.08</v>
      </c>
      <c r="AB922" s="3">
        <f t="shared" si="657"/>
        <v>21.77</v>
      </c>
      <c r="AC922" s="3">
        <f t="shared" si="658"/>
        <v>3.1223999999999998</v>
      </c>
      <c r="AD922" s="85"/>
      <c r="AE922" s="3" t="str">
        <f t="shared" si="659"/>
        <v>1.53</v>
      </c>
      <c r="AF922" s="3" t="str">
        <f t="shared" si="660"/>
        <v>-</v>
      </c>
      <c r="AG922" s="3">
        <f t="shared" si="661"/>
        <v>91.08</v>
      </c>
      <c r="AH922" s="3">
        <f t="shared" si="662"/>
        <v>21.77</v>
      </c>
      <c r="AI922" s="3">
        <f t="shared" si="663"/>
        <v>2.6019999999999999</v>
      </c>
      <c r="AJ922" s="85"/>
      <c r="AK922" s="3" t="str">
        <f t="shared" si="664"/>
        <v>1.53</v>
      </c>
      <c r="AL922" s="3" t="str">
        <f t="shared" si="665"/>
        <v>-</v>
      </c>
      <c r="AM922" s="3">
        <f t="shared" si="666"/>
        <v>91.08</v>
      </c>
      <c r="AN922" s="3">
        <f t="shared" si="667"/>
        <v>21.77</v>
      </c>
      <c r="AO922" s="3">
        <f t="shared" si="668"/>
        <v>2.0815999999999999</v>
      </c>
      <c r="AP922" s="85"/>
      <c r="AQ922" s="3" t="str">
        <f t="shared" si="669"/>
        <v>1.53</v>
      </c>
      <c r="AR922" s="3" t="str">
        <f t="shared" si="670"/>
        <v>-</v>
      </c>
      <c r="AS922" s="3">
        <f t="shared" si="671"/>
        <v>91.08</v>
      </c>
      <c r="AT922" s="3">
        <f t="shared" si="672"/>
        <v>21.77</v>
      </c>
      <c r="AU922" s="3">
        <f t="shared" si="673"/>
        <v>1.5611999999999999</v>
      </c>
      <c r="AV922" s="85"/>
      <c r="AW922" s="3" t="str">
        <f t="shared" si="674"/>
        <v>1.53</v>
      </c>
      <c r="AX922" s="3" t="str">
        <f t="shared" si="675"/>
        <v>-</v>
      </c>
      <c r="AY922" s="3">
        <f t="shared" si="676"/>
        <v>91.08</v>
      </c>
      <c r="AZ922" s="3">
        <f t="shared" si="677"/>
        <v>21.77</v>
      </c>
      <c r="BA922" s="3">
        <f t="shared" si="678"/>
        <v>1.0407999999999999</v>
      </c>
      <c r="BB922" s="85"/>
      <c r="BC922" s="3" t="str">
        <f t="shared" si="679"/>
        <v>1.53</v>
      </c>
      <c r="BD922" s="3" t="str">
        <f t="shared" si="680"/>
        <v>-</v>
      </c>
      <c r="BE922" s="3">
        <f t="shared" si="681"/>
        <v>91.08</v>
      </c>
      <c r="BF922" s="3">
        <f t="shared" si="682"/>
        <v>21.77</v>
      </c>
      <c r="BG922" s="3">
        <f t="shared" si="683"/>
        <v>0.52039999999999997</v>
      </c>
    </row>
    <row r="923" spans="1:59" x14ac:dyDescent="0.3">
      <c r="A923" s="1" t="str">
        <f>'Forward collapse simulation'!B933</f>
        <v>1.53</v>
      </c>
      <c r="B923" s="37" t="str">
        <f>IF('Forward collapse simulation'!C933="","-",'Forward collapse simulation'!C933)</f>
        <v>-</v>
      </c>
      <c r="C923" s="85">
        <f>'Forward collapse simulation'!E933</f>
        <v>91.28</v>
      </c>
      <c r="D923" s="85">
        <f>'Forward collapse simulation'!F933</f>
        <v>34.96</v>
      </c>
      <c r="E923" s="85">
        <f>'Forward collapse simulation'!D933</f>
        <v>4.9669999999999996</v>
      </c>
      <c r="F923" s="85"/>
      <c r="G923" s="3" t="str">
        <f t="shared" si="639"/>
        <v>1.53</v>
      </c>
      <c r="H923" s="3" t="str">
        <f t="shared" si="640"/>
        <v>-</v>
      </c>
      <c r="I923" s="3">
        <f t="shared" si="641"/>
        <v>91.28</v>
      </c>
      <c r="J923" s="3">
        <f t="shared" si="642"/>
        <v>34.96</v>
      </c>
      <c r="K923" s="3">
        <f t="shared" si="643"/>
        <v>4.4702999999999999</v>
      </c>
      <c r="L923" s="85"/>
      <c r="M923" s="3" t="str">
        <f t="shared" si="644"/>
        <v>1.53</v>
      </c>
      <c r="N923" s="3" t="str">
        <f t="shared" si="645"/>
        <v>-</v>
      </c>
      <c r="O923" s="3">
        <f t="shared" si="646"/>
        <v>91.28</v>
      </c>
      <c r="P923" s="3">
        <f t="shared" si="647"/>
        <v>34.96</v>
      </c>
      <c r="Q923" s="3">
        <f t="shared" si="648"/>
        <v>3.9735999999999998</v>
      </c>
      <c r="R923" s="85"/>
      <c r="S923" s="3" t="str">
        <f t="shared" si="649"/>
        <v>1.53</v>
      </c>
      <c r="T923" s="3" t="str">
        <f t="shared" si="650"/>
        <v>-</v>
      </c>
      <c r="U923" s="3">
        <f t="shared" si="651"/>
        <v>91.28</v>
      </c>
      <c r="V923" s="3">
        <f t="shared" si="652"/>
        <v>34.96</v>
      </c>
      <c r="W923" s="3">
        <f t="shared" si="653"/>
        <v>3.4768999999999997</v>
      </c>
      <c r="X923" s="85"/>
      <c r="Y923" s="3" t="str">
        <f t="shared" si="654"/>
        <v>1.53</v>
      </c>
      <c r="Z923" s="3" t="str">
        <f t="shared" si="655"/>
        <v>-</v>
      </c>
      <c r="AA923" s="3">
        <f t="shared" si="656"/>
        <v>91.28</v>
      </c>
      <c r="AB923" s="3">
        <f t="shared" si="657"/>
        <v>34.96</v>
      </c>
      <c r="AC923" s="3">
        <f t="shared" si="658"/>
        <v>2.9801999999999995</v>
      </c>
      <c r="AD923" s="85"/>
      <c r="AE923" s="3" t="str">
        <f t="shared" si="659"/>
        <v>1.53</v>
      </c>
      <c r="AF923" s="3" t="str">
        <f t="shared" si="660"/>
        <v>-</v>
      </c>
      <c r="AG923" s="3">
        <f t="shared" si="661"/>
        <v>91.28</v>
      </c>
      <c r="AH923" s="3">
        <f t="shared" si="662"/>
        <v>34.96</v>
      </c>
      <c r="AI923" s="3">
        <f t="shared" si="663"/>
        <v>2.4834999999999998</v>
      </c>
      <c r="AJ923" s="85"/>
      <c r="AK923" s="3" t="str">
        <f t="shared" si="664"/>
        <v>1.53</v>
      </c>
      <c r="AL923" s="3" t="str">
        <f t="shared" si="665"/>
        <v>-</v>
      </c>
      <c r="AM923" s="3">
        <f t="shared" si="666"/>
        <v>91.28</v>
      </c>
      <c r="AN923" s="3">
        <f t="shared" si="667"/>
        <v>34.96</v>
      </c>
      <c r="AO923" s="3">
        <f t="shared" si="668"/>
        <v>1.9867999999999999</v>
      </c>
      <c r="AP923" s="85"/>
      <c r="AQ923" s="3" t="str">
        <f t="shared" si="669"/>
        <v>1.53</v>
      </c>
      <c r="AR923" s="3" t="str">
        <f t="shared" si="670"/>
        <v>-</v>
      </c>
      <c r="AS923" s="3">
        <f t="shared" si="671"/>
        <v>91.28</v>
      </c>
      <c r="AT923" s="3">
        <f t="shared" si="672"/>
        <v>34.96</v>
      </c>
      <c r="AU923" s="3">
        <f t="shared" si="673"/>
        <v>1.4900999999999998</v>
      </c>
      <c r="AV923" s="85"/>
      <c r="AW923" s="3" t="str">
        <f t="shared" si="674"/>
        <v>1.53</v>
      </c>
      <c r="AX923" s="3" t="str">
        <f t="shared" si="675"/>
        <v>-</v>
      </c>
      <c r="AY923" s="3">
        <f t="shared" si="676"/>
        <v>91.28</v>
      </c>
      <c r="AZ923" s="3">
        <f t="shared" si="677"/>
        <v>34.96</v>
      </c>
      <c r="BA923" s="3">
        <f t="shared" si="678"/>
        <v>0.99339999999999995</v>
      </c>
      <c r="BB923" s="85"/>
      <c r="BC923" s="3" t="str">
        <f t="shared" si="679"/>
        <v>1.53</v>
      </c>
      <c r="BD923" s="3" t="str">
        <f t="shared" si="680"/>
        <v>-</v>
      </c>
      <c r="BE923" s="3">
        <f t="shared" si="681"/>
        <v>91.28</v>
      </c>
      <c r="BF923" s="3">
        <f t="shared" si="682"/>
        <v>34.96</v>
      </c>
      <c r="BG923" s="3">
        <f t="shared" si="683"/>
        <v>0.49669999999999997</v>
      </c>
    </row>
    <row r="924" spans="1:59" x14ac:dyDescent="0.3">
      <c r="A924" s="1" t="str">
        <f>'Forward collapse simulation'!B934</f>
        <v>1.53</v>
      </c>
      <c r="B924" s="37" t="str">
        <f>IF('Forward collapse simulation'!C934="","-",'Forward collapse simulation'!C934)</f>
        <v>-</v>
      </c>
      <c r="C924" s="85">
        <f>'Forward collapse simulation'!E934</f>
        <v>88.2</v>
      </c>
      <c r="D924" s="85">
        <f>'Forward collapse simulation'!F934</f>
        <v>52.05</v>
      </c>
      <c r="E924" s="85">
        <f>'Forward collapse simulation'!D934</f>
        <v>4.2969999999999997</v>
      </c>
      <c r="F924" s="85"/>
      <c r="G924" s="3" t="str">
        <f t="shared" si="639"/>
        <v>1.53</v>
      </c>
      <c r="H924" s="3" t="str">
        <f t="shared" si="640"/>
        <v>-</v>
      </c>
      <c r="I924" s="3">
        <f t="shared" si="641"/>
        <v>88.2</v>
      </c>
      <c r="J924" s="3">
        <f t="shared" si="642"/>
        <v>52.05</v>
      </c>
      <c r="K924" s="3">
        <f t="shared" si="643"/>
        <v>3.8672999999999997</v>
      </c>
      <c r="L924" s="85"/>
      <c r="M924" s="3" t="str">
        <f t="shared" si="644"/>
        <v>1.53</v>
      </c>
      <c r="N924" s="3" t="str">
        <f t="shared" si="645"/>
        <v>-</v>
      </c>
      <c r="O924" s="3">
        <f t="shared" si="646"/>
        <v>88.2</v>
      </c>
      <c r="P924" s="3">
        <f t="shared" si="647"/>
        <v>52.05</v>
      </c>
      <c r="Q924" s="3">
        <f t="shared" si="648"/>
        <v>3.4375999999999998</v>
      </c>
      <c r="R924" s="85"/>
      <c r="S924" s="3" t="str">
        <f t="shared" si="649"/>
        <v>1.53</v>
      </c>
      <c r="T924" s="3" t="str">
        <f t="shared" si="650"/>
        <v>-</v>
      </c>
      <c r="U924" s="3">
        <f t="shared" si="651"/>
        <v>88.2</v>
      </c>
      <c r="V924" s="3">
        <f t="shared" si="652"/>
        <v>52.05</v>
      </c>
      <c r="W924" s="3">
        <f t="shared" si="653"/>
        <v>3.0078999999999998</v>
      </c>
      <c r="X924" s="85"/>
      <c r="Y924" s="3" t="str">
        <f t="shared" si="654"/>
        <v>1.53</v>
      </c>
      <c r="Z924" s="3" t="str">
        <f t="shared" si="655"/>
        <v>-</v>
      </c>
      <c r="AA924" s="3">
        <f t="shared" si="656"/>
        <v>88.2</v>
      </c>
      <c r="AB924" s="3">
        <f t="shared" si="657"/>
        <v>52.05</v>
      </c>
      <c r="AC924" s="3">
        <f t="shared" si="658"/>
        <v>2.5781999999999998</v>
      </c>
      <c r="AD924" s="85"/>
      <c r="AE924" s="3" t="str">
        <f t="shared" si="659"/>
        <v>1.53</v>
      </c>
      <c r="AF924" s="3" t="str">
        <f t="shared" si="660"/>
        <v>-</v>
      </c>
      <c r="AG924" s="3">
        <f t="shared" si="661"/>
        <v>88.2</v>
      </c>
      <c r="AH924" s="3">
        <f t="shared" si="662"/>
        <v>52.05</v>
      </c>
      <c r="AI924" s="3">
        <f t="shared" si="663"/>
        <v>2.1484999999999999</v>
      </c>
      <c r="AJ924" s="85"/>
      <c r="AK924" s="3" t="str">
        <f t="shared" si="664"/>
        <v>1.53</v>
      </c>
      <c r="AL924" s="3" t="str">
        <f t="shared" si="665"/>
        <v>-</v>
      </c>
      <c r="AM924" s="3">
        <f t="shared" si="666"/>
        <v>88.2</v>
      </c>
      <c r="AN924" s="3">
        <f t="shared" si="667"/>
        <v>52.05</v>
      </c>
      <c r="AO924" s="3">
        <f t="shared" si="668"/>
        <v>1.7187999999999999</v>
      </c>
      <c r="AP924" s="85"/>
      <c r="AQ924" s="3" t="str">
        <f t="shared" si="669"/>
        <v>1.53</v>
      </c>
      <c r="AR924" s="3" t="str">
        <f t="shared" si="670"/>
        <v>-</v>
      </c>
      <c r="AS924" s="3">
        <f t="shared" si="671"/>
        <v>88.2</v>
      </c>
      <c r="AT924" s="3">
        <f t="shared" si="672"/>
        <v>52.05</v>
      </c>
      <c r="AU924" s="3">
        <f t="shared" si="673"/>
        <v>1.2890999999999999</v>
      </c>
      <c r="AV924" s="85"/>
      <c r="AW924" s="3" t="str">
        <f t="shared" si="674"/>
        <v>1.53</v>
      </c>
      <c r="AX924" s="3" t="str">
        <f t="shared" si="675"/>
        <v>-</v>
      </c>
      <c r="AY924" s="3">
        <f t="shared" si="676"/>
        <v>88.2</v>
      </c>
      <c r="AZ924" s="3">
        <f t="shared" si="677"/>
        <v>52.05</v>
      </c>
      <c r="BA924" s="3">
        <f t="shared" si="678"/>
        <v>0.85939999999999994</v>
      </c>
      <c r="BB924" s="85"/>
      <c r="BC924" s="3" t="str">
        <f t="shared" si="679"/>
        <v>1.53</v>
      </c>
      <c r="BD924" s="3" t="str">
        <f t="shared" si="680"/>
        <v>-</v>
      </c>
      <c r="BE924" s="3">
        <f t="shared" si="681"/>
        <v>88.2</v>
      </c>
      <c r="BF924" s="3">
        <f t="shared" si="682"/>
        <v>52.05</v>
      </c>
      <c r="BG924" s="3">
        <f t="shared" si="683"/>
        <v>0.42969999999999997</v>
      </c>
    </row>
    <row r="925" spans="1:59" x14ac:dyDescent="0.3">
      <c r="A925" s="1" t="str">
        <f>'Forward collapse simulation'!B935</f>
        <v>1.53</v>
      </c>
      <c r="B925" s="37" t="str">
        <f>IF('Forward collapse simulation'!C935="","-",'Forward collapse simulation'!C935)</f>
        <v>-</v>
      </c>
      <c r="C925" s="85">
        <f>'Forward collapse simulation'!E935</f>
        <v>29.51</v>
      </c>
      <c r="D925" s="85">
        <f>'Forward collapse simulation'!F935</f>
        <v>75.959999999999994</v>
      </c>
      <c r="E925" s="85">
        <f>'Forward collapse simulation'!D935</f>
        <v>3.9169999999999998</v>
      </c>
      <c r="F925" s="85"/>
      <c r="G925" s="3" t="str">
        <f t="shared" si="639"/>
        <v>1.53</v>
      </c>
      <c r="H925" s="3" t="str">
        <f t="shared" si="640"/>
        <v>-</v>
      </c>
      <c r="I925" s="3">
        <f t="shared" si="641"/>
        <v>29.51</v>
      </c>
      <c r="J925" s="3">
        <f t="shared" si="642"/>
        <v>75.959999999999994</v>
      </c>
      <c r="K925" s="3">
        <f t="shared" si="643"/>
        <v>3.5253000000000001</v>
      </c>
      <c r="L925" s="85"/>
      <c r="M925" s="3" t="str">
        <f t="shared" si="644"/>
        <v>1.53</v>
      </c>
      <c r="N925" s="3" t="str">
        <f t="shared" si="645"/>
        <v>-</v>
      </c>
      <c r="O925" s="3">
        <f t="shared" si="646"/>
        <v>29.51</v>
      </c>
      <c r="P925" s="3">
        <f t="shared" si="647"/>
        <v>75.959999999999994</v>
      </c>
      <c r="Q925" s="3">
        <f t="shared" si="648"/>
        <v>3.1335999999999999</v>
      </c>
      <c r="R925" s="85"/>
      <c r="S925" s="3" t="str">
        <f t="shared" si="649"/>
        <v>1.53</v>
      </c>
      <c r="T925" s="3" t="str">
        <f t="shared" si="650"/>
        <v>-</v>
      </c>
      <c r="U925" s="3">
        <f t="shared" si="651"/>
        <v>29.51</v>
      </c>
      <c r="V925" s="3">
        <f t="shared" si="652"/>
        <v>75.959999999999994</v>
      </c>
      <c r="W925" s="3">
        <f t="shared" si="653"/>
        <v>2.7418999999999998</v>
      </c>
      <c r="X925" s="85"/>
      <c r="Y925" s="3" t="str">
        <f t="shared" si="654"/>
        <v>1.53</v>
      </c>
      <c r="Z925" s="3" t="str">
        <f t="shared" si="655"/>
        <v>-</v>
      </c>
      <c r="AA925" s="3">
        <f t="shared" si="656"/>
        <v>29.51</v>
      </c>
      <c r="AB925" s="3">
        <f t="shared" si="657"/>
        <v>75.959999999999994</v>
      </c>
      <c r="AC925" s="3">
        <f t="shared" si="658"/>
        <v>2.3501999999999996</v>
      </c>
      <c r="AD925" s="85"/>
      <c r="AE925" s="3" t="str">
        <f t="shared" si="659"/>
        <v>1.53</v>
      </c>
      <c r="AF925" s="3" t="str">
        <f t="shared" si="660"/>
        <v>-</v>
      </c>
      <c r="AG925" s="3">
        <f t="shared" si="661"/>
        <v>29.51</v>
      </c>
      <c r="AH925" s="3">
        <f t="shared" si="662"/>
        <v>75.959999999999994</v>
      </c>
      <c r="AI925" s="3">
        <f t="shared" si="663"/>
        <v>1.9584999999999999</v>
      </c>
      <c r="AJ925" s="85"/>
      <c r="AK925" s="3" t="str">
        <f t="shared" si="664"/>
        <v>1.53</v>
      </c>
      <c r="AL925" s="3" t="str">
        <f t="shared" si="665"/>
        <v>-</v>
      </c>
      <c r="AM925" s="3">
        <f t="shared" si="666"/>
        <v>29.51</v>
      </c>
      <c r="AN925" s="3">
        <f t="shared" si="667"/>
        <v>75.959999999999994</v>
      </c>
      <c r="AO925" s="3">
        <f t="shared" si="668"/>
        <v>1.5668</v>
      </c>
      <c r="AP925" s="85"/>
      <c r="AQ925" s="3" t="str">
        <f t="shared" si="669"/>
        <v>1.53</v>
      </c>
      <c r="AR925" s="3" t="str">
        <f t="shared" si="670"/>
        <v>-</v>
      </c>
      <c r="AS925" s="3">
        <f t="shared" si="671"/>
        <v>29.51</v>
      </c>
      <c r="AT925" s="3">
        <f t="shared" si="672"/>
        <v>75.959999999999994</v>
      </c>
      <c r="AU925" s="3">
        <f t="shared" si="673"/>
        <v>1.1750999999999998</v>
      </c>
      <c r="AV925" s="85"/>
      <c r="AW925" s="3" t="str">
        <f t="shared" si="674"/>
        <v>1.53</v>
      </c>
      <c r="AX925" s="3" t="str">
        <f t="shared" si="675"/>
        <v>-</v>
      </c>
      <c r="AY925" s="3">
        <f t="shared" si="676"/>
        <v>29.51</v>
      </c>
      <c r="AZ925" s="3">
        <f t="shared" si="677"/>
        <v>75.959999999999994</v>
      </c>
      <c r="BA925" s="3">
        <f t="shared" si="678"/>
        <v>0.78339999999999999</v>
      </c>
      <c r="BB925" s="85"/>
      <c r="BC925" s="3" t="str">
        <f t="shared" si="679"/>
        <v>1.53</v>
      </c>
      <c r="BD925" s="3" t="str">
        <f t="shared" si="680"/>
        <v>-</v>
      </c>
      <c r="BE925" s="3">
        <f t="shared" si="681"/>
        <v>29.51</v>
      </c>
      <c r="BF925" s="3">
        <f t="shared" si="682"/>
        <v>75.959999999999994</v>
      </c>
      <c r="BG925" s="3">
        <f t="shared" si="683"/>
        <v>0.39169999999999999</v>
      </c>
    </row>
    <row r="926" spans="1:59" x14ac:dyDescent="0.3">
      <c r="A926" s="1" t="str">
        <f>'Forward collapse simulation'!B936</f>
        <v>1.53</v>
      </c>
      <c r="B926" s="37" t="str">
        <f>IF('Forward collapse simulation'!C936="","-",'Forward collapse simulation'!C936)</f>
        <v>-</v>
      </c>
      <c r="C926" s="85">
        <f>'Forward collapse simulation'!E936</f>
        <v>260.93</v>
      </c>
      <c r="D926" s="85">
        <f>'Forward collapse simulation'!F936</f>
        <v>67.75</v>
      </c>
      <c r="E926" s="85">
        <f>'Forward collapse simulation'!D936</f>
        <v>4.806</v>
      </c>
      <c r="F926" s="85"/>
      <c r="G926" s="3" t="str">
        <f t="shared" si="639"/>
        <v>1.53</v>
      </c>
      <c r="H926" s="3" t="str">
        <f t="shared" si="640"/>
        <v>-</v>
      </c>
      <c r="I926" s="3">
        <f t="shared" si="641"/>
        <v>260.93</v>
      </c>
      <c r="J926" s="3">
        <f t="shared" si="642"/>
        <v>67.75</v>
      </c>
      <c r="K926" s="3">
        <f t="shared" si="643"/>
        <v>4.3254000000000001</v>
      </c>
      <c r="L926" s="85"/>
      <c r="M926" s="3" t="str">
        <f t="shared" si="644"/>
        <v>1.53</v>
      </c>
      <c r="N926" s="3" t="str">
        <f t="shared" si="645"/>
        <v>-</v>
      </c>
      <c r="O926" s="3">
        <f t="shared" si="646"/>
        <v>260.93</v>
      </c>
      <c r="P926" s="3">
        <f t="shared" si="647"/>
        <v>67.75</v>
      </c>
      <c r="Q926" s="3">
        <f t="shared" si="648"/>
        <v>3.8448000000000002</v>
      </c>
      <c r="R926" s="85"/>
      <c r="S926" s="3" t="str">
        <f t="shared" si="649"/>
        <v>1.53</v>
      </c>
      <c r="T926" s="3" t="str">
        <f t="shared" si="650"/>
        <v>-</v>
      </c>
      <c r="U926" s="3">
        <f t="shared" si="651"/>
        <v>260.93</v>
      </c>
      <c r="V926" s="3">
        <f t="shared" si="652"/>
        <v>67.75</v>
      </c>
      <c r="W926" s="3">
        <f t="shared" si="653"/>
        <v>3.3641999999999999</v>
      </c>
      <c r="X926" s="85"/>
      <c r="Y926" s="3" t="str">
        <f t="shared" si="654"/>
        <v>1.53</v>
      </c>
      <c r="Z926" s="3" t="str">
        <f t="shared" si="655"/>
        <v>-</v>
      </c>
      <c r="AA926" s="3">
        <f t="shared" si="656"/>
        <v>260.93</v>
      </c>
      <c r="AB926" s="3">
        <f t="shared" si="657"/>
        <v>67.75</v>
      </c>
      <c r="AC926" s="3">
        <f t="shared" si="658"/>
        <v>2.8835999999999999</v>
      </c>
      <c r="AD926" s="85"/>
      <c r="AE926" s="3" t="str">
        <f t="shared" si="659"/>
        <v>1.53</v>
      </c>
      <c r="AF926" s="3" t="str">
        <f t="shared" si="660"/>
        <v>-</v>
      </c>
      <c r="AG926" s="3">
        <f t="shared" si="661"/>
        <v>260.93</v>
      </c>
      <c r="AH926" s="3">
        <f t="shared" si="662"/>
        <v>67.75</v>
      </c>
      <c r="AI926" s="3">
        <f t="shared" si="663"/>
        <v>2.403</v>
      </c>
      <c r="AJ926" s="85"/>
      <c r="AK926" s="3" t="str">
        <f t="shared" si="664"/>
        <v>1.53</v>
      </c>
      <c r="AL926" s="3" t="str">
        <f t="shared" si="665"/>
        <v>-</v>
      </c>
      <c r="AM926" s="3">
        <f t="shared" si="666"/>
        <v>260.93</v>
      </c>
      <c r="AN926" s="3">
        <f t="shared" si="667"/>
        <v>67.75</v>
      </c>
      <c r="AO926" s="3">
        <f t="shared" si="668"/>
        <v>1.9224000000000001</v>
      </c>
      <c r="AP926" s="85"/>
      <c r="AQ926" s="3" t="str">
        <f t="shared" si="669"/>
        <v>1.53</v>
      </c>
      <c r="AR926" s="3" t="str">
        <f t="shared" si="670"/>
        <v>-</v>
      </c>
      <c r="AS926" s="3">
        <f t="shared" si="671"/>
        <v>260.93</v>
      </c>
      <c r="AT926" s="3">
        <f t="shared" si="672"/>
        <v>67.75</v>
      </c>
      <c r="AU926" s="3">
        <f t="shared" si="673"/>
        <v>1.4418</v>
      </c>
      <c r="AV926" s="85"/>
      <c r="AW926" s="3" t="str">
        <f t="shared" si="674"/>
        <v>1.53</v>
      </c>
      <c r="AX926" s="3" t="str">
        <f t="shared" si="675"/>
        <v>-</v>
      </c>
      <c r="AY926" s="3">
        <f t="shared" si="676"/>
        <v>260.93</v>
      </c>
      <c r="AZ926" s="3">
        <f t="shared" si="677"/>
        <v>67.75</v>
      </c>
      <c r="BA926" s="3">
        <f t="shared" si="678"/>
        <v>0.96120000000000005</v>
      </c>
      <c r="BB926" s="85"/>
      <c r="BC926" s="3" t="str">
        <f t="shared" si="679"/>
        <v>1.53</v>
      </c>
      <c r="BD926" s="3" t="str">
        <f t="shared" si="680"/>
        <v>-</v>
      </c>
      <c r="BE926" s="3">
        <f t="shared" si="681"/>
        <v>260.93</v>
      </c>
      <c r="BF926" s="3">
        <f t="shared" si="682"/>
        <v>67.75</v>
      </c>
      <c r="BG926" s="3">
        <f t="shared" si="683"/>
        <v>0.48060000000000003</v>
      </c>
    </row>
    <row r="927" spans="1:59" x14ac:dyDescent="0.3">
      <c r="A927" s="1" t="str">
        <f>'Forward collapse simulation'!B937</f>
        <v>1.53</v>
      </c>
      <c r="B927" s="37" t="str">
        <f>IF('Forward collapse simulation'!C937="","-",'Forward collapse simulation'!C937)</f>
        <v>-</v>
      </c>
      <c r="C927" s="85">
        <f>'Forward collapse simulation'!E937</f>
        <v>260.79000000000002</v>
      </c>
      <c r="D927" s="85">
        <f>'Forward collapse simulation'!F937</f>
        <v>50.85</v>
      </c>
      <c r="E927" s="85">
        <f>'Forward collapse simulation'!D937</f>
        <v>5.93</v>
      </c>
      <c r="F927" s="85"/>
      <c r="G927" s="3" t="str">
        <f t="shared" si="639"/>
        <v>1.53</v>
      </c>
      <c r="H927" s="3" t="str">
        <f t="shared" si="640"/>
        <v>-</v>
      </c>
      <c r="I927" s="3">
        <f t="shared" si="641"/>
        <v>260.79000000000002</v>
      </c>
      <c r="J927" s="3">
        <f t="shared" si="642"/>
        <v>50.85</v>
      </c>
      <c r="K927" s="3">
        <f t="shared" si="643"/>
        <v>5.3369999999999997</v>
      </c>
      <c r="L927" s="85"/>
      <c r="M927" s="3" t="str">
        <f t="shared" si="644"/>
        <v>1.53</v>
      </c>
      <c r="N927" s="3" t="str">
        <f t="shared" si="645"/>
        <v>-</v>
      </c>
      <c r="O927" s="3">
        <f t="shared" si="646"/>
        <v>260.79000000000002</v>
      </c>
      <c r="P927" s="3">
        <f t="shared" si="647"/>
        <v>50.85</v>
      </c>
      <c r="Q927" s="3">
        <f t="shared" si="648"/>
        <v>4.7439999999999998</v>
      </c>
      <c r="R927" s="85"/>
      <c r="S927" s="3" t="str">
        <f t="shared" si="649"/>
        <v>1.53</v>
      </c>
      <c r="T927" s="3" t="str">
        <f t="shared" si="650"/>
        <v>-</v>
      </c>
      <c r="U927" s="3">
        <f t="shared" si="651"/>
        <v>260.79000000000002</v>
      </c>
      <c r="V927" s="3">
        <f t="shared" si="652"/>
        <v>50.85</v>
      </c>
      <c r="W927" s="3">
        <f t="shared" si="653"/>
        <v>4.1509999999999998</v>
      </c>
      <c r="X927" s="85"/>
      <c r="Y927" s="3" t="str">
        <f t="shared" si="654"/>
        <v>1.53</v>
      </c>
      <c r="Z927" s="3" t="str">
        <f t="shared" si="655"/>
        <v>-</v>
      </c>
      <c r="AA927" s="3">
        <f t="shared" si="656"/>
        <v>260.79000000000002</v>
      </c>
      <c r="AB927" s="3">
        <f t="shared" si="657"/>
        <v>50.85</v>
      </c>
      <c r="AC927" s="3">
        <f t="shared" si="658"/>
        <v>3.5579999999999998</v>
      </c>
      <c r="AD927" s="85"/>
      <c r="AE927" s="3" t="str">
        <f t="shared" si="659"/>
        <v>1.53</v>
      </c>
      <c r="AF927" s="3" t="str">
        <f t="shared" si="660"/>
        <v>-</v>
      </c>
      <c r="AG927" s="3">
        <f t="shared" si="661"/>
        <v>260.79000000000002</v>
      </c>
      <c r="AH927" s="3">
        <f t="shared" si="662"/>
        <v>50.85</v>
      </c>
      <c r="AI927" s="3">
        <f t="shared" si="663"/>
        <v>2.9649999999999999</v>
      </c>
      <c r="AJ927" s="85"/>
      <c r="AK927" s="3" t="str">
        <f t="shared" si="664"/>
        <v>1.53</v>
      </c>
      <c r="AL927" s="3" t="str">
        <f t="shared" si="665"/>
        <v>-</v>
      </c>
      <c r="AM927" s="3">
        <f t="shared" si="666"/>
        <v>260.79000000000002</v>
      </c>
      <c r="AN927" s="3">
        <f t="shared" si="667"/>
        <v>50.85</v>
      </c>
      <c r="AO927" s="3">
        <f t="shared" si="668"/>
        <v>2.3719999999999999</v>
      </c>
      <c r="AP927" s="85"/>
      <c r="AQ927" s="3" t="str">
        <f t="shared" si="669"/>
        <v>1.53</v>
      </c>
      <c r="AR927" s="3" t="str">
        <f t="shared" si="670"/>
        <v>-</v>
      </c>
      <c r="AS927" s="3">
        <f t="shared" si="671"/>
        <v>260.79000000000002</v>
      </c>
      <c r="AT927" s="3">
        <f t="shared" si="672"/>
        <v>50.85</v>
      </c>
      <c r="AU927" s="3">
        <f t="shared" si="673"/>
        <v>1.7789999999999999</v>
      </c>
      <c r="AV927" s="85"/>
      <c r="AW927" s="3" t="str">
        <f t="shared" si="674"/>
        <v>1.53</v>
      </c>
      <c r="AX927" s="3" t="str">
        <f t="shared" si="675"/>
        <v>-</v>
      </c>
      <c r="AY927" s="3">
        <f t="shared" si="676"/>
        <v>260.79000000000002</v>
      </c>
      <c r="AZ927" s="3">
        <f t="shared" si="677"/>
        <v>50.85</v>
      </c>
      <c r="BA927" s="3">
        <f t="shared" si="678"/>
        <v>1.1859999999999999</v>
      </c>
      <c r="BB927" s="85"/>
      <c r="BC927" s="3" t="str">
        <f t="shared" si="679"/>
        <v>1.53</v>
      </c>
      <c r="BD927" s="3" t="str">
        <f t="shared" si="680"/>
        <v>-</v>
      </c>
      <c r="BE927" s="3">
        <f t="shared" si="681"/>
        <v>260.79000000000002</v>
      </c>
      <c r="BF927" s="3">
        <f t="shared" si="682"/>
        <v>50.85</v>
      </c>
      <c r="BG927" s="3">
        <f t="shared" si="683"/>
        <v>0.59299999999999997</v>
      </c>
    </row>
    <row r="928" spans="1:59" x14ac:dyDescent="0.3">
      <c r="A928" s="1" t="str">
        <f>'Forward collapse simulation'!B938</f>
        <v>1.53</v>
      </c>
      <c r="B928" s="37" t="str">
        <f>IF('Forward collapse simulation'!C938="","-",'Forward collapse simulation'!C938)</f>
        <v>-</v>
      </c>
      <c r="C928" s="85">
        <f>'Forward collapse simulation'!E938</f>
        <v>264.47000000000003</v>
      </c>
      <c r="D928" s="85">
        <f>'Forward collapse simulation'!F938</f>
        <v>36.74</v>
      </c>
      <c r="E928" s="85">
        <f>'Forward collapse simulation'!D938</f>
        <v>8.4469999999999992</v>
      </c>
      <c r="F928" s="85"/>
      <c r="G928" s="3" t="str">
        <f t="shared" si="639"/>
        <v>1.53</v>
      </c>
      <c r="H928" s="3" t="str">
        <f t="shared" si="640"/>
        <v>-</v>
      </c>
      <c r="I928" s="3">
        <f t="shared" si="641"/>
        <v>264.47000000000003</v>
      </c>
      <c r="J928" s="3">
        <f t="shared" si="642"/>
        <v>36.74</v>
      </c>
      <c r="K928" s="3">
        <f t="shared" si="643"/>
        <v>7.6022999999999996</v>
      </c>
      <c r="L928" s="85"/>
      <c r="M928" s="3" t="str">
        <f t="shared" si="644"/>
        <v>1.53</v>
      </c>
      <c r="N928" s="3" t="str">
        <f t="shared" si="645"/>
        <v>-</v>
      </c>
      <c r="O928" s="3">
        <f t="shared" si="646"/>
        <v>264.47000000000003</v>
      </c>
      <c r="P928" s="3">
        <f t="shared" si="647"/>
        <v>36.74</v>
      </c>
      <c r="Q928" s="3">
        <f t="shared" si="648"/>
        <v>6.7576000000000001</v>
      </c>
      <c r="R928" s="85"/>
      <c r="S928" s="3" t="str">
        <f t="shared" si="649"/>
        <v>1.53</v>
      </c>
      <c r="T928" s="3" t="str">
        <f t="shared" si="650"/>
        <v>-</v>
      </c>
      <c r="U928" s="3">
        <f t="shared" si="651"/>
        <v>264.47000000000003</v>
      </c>
      <c r="V928" s="3">
        <f t="shared" si="652"/>
        <v>36.74</v>
      </c>
      <c r="W928" s="3">
        <f t="shared" si="653"/>
        <v>5.9128999999999987</v>
      </c>
      <c r="X928" s="85"/>
      <c r="Y928" s="3" t="str">
        <f t="shared" si="654"/>
        <v>1.53</v>
      </c>
      <c r="Z928" s="3" t="str">
        <f t="shared" si="655"/>
        <v>-</v>
      </c>
      <c r="AA928" s="3">
        <f t="shared" si="656"/>
        <v>264.47000000000003</v>
      </c>
      <c r="AB928" s="3">
        <f t="shared" si="657"/>
        <v>36.74</v>
      </c>
      <c r="AC928" s="3">
        <f t="shared" si="658"/>
        <v>5.0681999999999992</v>
      </c>
      <c r="AD928" s="85"/>
      <c r="AE928" s="3" t="str">
        <f t="shared" si="659"/>
        <v>1.53</v>
      </c>
      <c r="AF928" s="3" t="str">
        <f t="shared" si="660"/>
        <v>-</v>
      </c>
      <c r="AG928" s="3">
        <f t="shared" si="661"/>
        <v>264.47000000000003</v>
      </c>
      <c r="AH928" s="3">
        <f t="shared" si="662"/>
        <v>36.74</v>
      </c>
      <c r="AI928" s="3">
        <f t="shared" si="663"/>
        <v>4.2234999999999996</v>
      </c>
      <c r="AJ928" s="85"/>
      <c r="AK928" s="3" t="str">
        <f t="shared" si="664"/>
        <v>1.53</v>
      </c>
      <c r="AL928" s="3" t="str">
        <f t="shared" si="665"/>
        <v>-</v>
      </c>
      <c r="AM928" s="3">
        <f t="shared" si="666"/>
        <v>264.47000000000003</v>
      </c>
      <c r="AN928" s="3">
        <f t="shared" si="667"/>
        <v>36.74</v>
      </c>
      <c r="AO928" s="3">
        <f t="shared" si="668"/>
        <v>3.3788</v>
      </c>
      <c r="AP928" s="85"/>
      <c r="AQ928" s="3" t="str">
        <f t="shared" si="669"/>
        <v>1.53</v>
      </c>
      <c r="AR928" s="3" t="str">
        <f t="shared" si="670"/>
        <v>-</v>
      </c>
      <c r="AS928" s="3">
        <f t="shared" si="671"/>
        <v>264.47000000000003</v>
      </c>
      <c r="AT928" s="3">
        <f t="shared" si="672"/>
        <v>36.74</v>
      </c>
      <c r="AU928" s="3">
        <f t="shared" si="673"/>
        <v>2.5340999999999996</v>
      </c>
      <c r="AV928" s="85"/>
      <c r="AW928" s="3" t="str">
        <f t="shared" si="674"/>
        <v>1.53</v>
      </c>
      <c r="AX928" s="3" t="str">
        <f t="shared" si="675"/>
        <v>-</v>
      </c>
      <c r="AY928" s="3">
        <f t="shared" si="676"/>
        <v>264.47000000000003</v>
      </c>
      <c r="AZ928" s="3">
        <f t="shared" si="677"/>
        <v>36.74</v>
      </c>
      <c r="BA928" s="3">
        <f t="shared" si="678"/>
        <v>1.6894</v>
      </c>
      <c r="BB928" s="85"/>
      <c r="BC928" s="3" t="str">
        <f t="shared" si="679"/>
        <v>1.53</v>
      </c>
      <c r="BD928" s="3" t="str">
        <f t="shared" si="680"/>
        <v>-</v>
      </c>
      <c r="BE928" s="3">
        <f t="shared" si="681"/>
        <v>264.47000000000003</v>
      </c>
      <c r="BF928" s="3">
        <f t="shared" si="682"/>
        <v>36.74</v>
      </c>
      <c r="BG928" s="3">
        <f t="shared" si="683"/>
        <v>0.84470000000000001</v>
      </c>
    </row>
    <row r="929" spans="1:59" x14ac:dyDescent="0.3">
      <c r="A929" s="1" t="str">
        <f>'Forward collapse simulation'!B939</f>
        <v>1.53</v>
      </c>
      <c r="B929" s="37" t="str">
        <f>IF('Forward collapse simulation'!C939="","-",'Forward collapse simulation'!C939)</f>
        <v>-</v>
      </c>
      <c r="C929" s="85">
        <f>'Forward collapse simulation'!E939</f>
        <v>265.8</v>
      </c>
      <c r="D929" s="85">
        <f>'Forward collapse simulation'!F939</f>
        <v>31.67</v>
      </c>
      <c r="E929" s="85">
        <f>'Forward collapse simulation'!D939</f>
        <v>9.2319999999999993</v>
      </c>
      <c r="F929" s="85"/>
      <c r="G929" s="3" t="str">
        <f t="shared" si="639"/>
        <v>1.53</v>
      </c>
      <c r="H929" s="3" t="str">
        <f t="shared" si="640"/>
        <v>-</v>
      </c>
      <c r="I929" s="3">
        <f t="shared" si="641"/>
        <v>265.8</v>
      </c>
      <c r="J929" s="3">
        <f t="shared" si="642"/>
        <v>31.67</v>
      </c>
      <c r="K929" s="3">
        <f t="shared" si="643"/>
        <v>8.3087999999999997</v>
      </c>
      <c r="L929" s="85"/>
      <c r="M929" s="3" t="str">
        <f t="shared" si="644"/>
        <v>1.53</v>
      </c>
      <c r="N929" s="3" t="str">
        <f t="shared" si="645"/>
        <v>-</v>
      </c>
      <c r="O929" s="3">
        <f t="shared" si="646"/>
        <v>265.8</v>
      </c>
      <c r="P929" s="3">
        <f t="shared" si="647"/>
        <v>31.67</v>
      </c>
      <c r="Q929" s="3">
        <f t="shared" si="648"/>
        <v>7.3856000000000002</v>
      </c>
      <c r="R929" s="85"/>
      <c r="S929" s="3" t="str">
        <f t="shared" si="649"/>
        <v>1.53</v>
      </c>
      <c r="T929" s="3" t="str">
        <f t="shared" si="650"/>
        <v>-</v>
      </c>
      <c r="U929" s="3">
        <f t="shared" si="651"/>
        <v>265.8</v>
      </c>
      <c r="V929" s="3">
        <f t="shared" si="652"/>
        <v>31.67</v>
      </c>
      <c r="W929" s="3">
        <f t="shared" si="653"/>
        <v>6.4623999999999988</v>
      </c>
      <c r="X929" s="85"/>
      <c r="Y929" s="3" t="str">
        <f t="shared" si="654"/>
        <v>1.53</v>
      </c>
      <c r="Z929" s="3" t="str">
        <f t="shared" si="655"/>
        <v>-</v>
      </c>
      <c r="AA929" s="3">
        <f t="shared" si="656"/>
        <v>265.8</v>
      </c>
      <c r="AB929" s="3">
        <f t="shared" si="657"/>
        <v>31.67</v>
      </c>
      <c r="AC929" s="3">
        <f t="shared" si="658"/>
        <v>5.5391999999999992</v>
      </c>
      <c r="AD929" s="85"/>
      <c r="AE929" s="3" t="str">
        <f t="shared" si="659"/>
        <v>1.53</v>
      </c>
      <c r="AF929" s="3" t="str">
        <f t="shared" si="660"/>
        <v>-</v>
      </c>
      <c r="AG929" s="3">
        <f t="shared" si="661"/>
        <v>265.8</v>
      </c>
      <c r="AH929" s="3">
        <f t="shared" si="662"/>
        <v>31.67</v>
      </c>
      <c r="AI929" s="3">
        <f t="shared" si="663"/>
        <v>4.6159999999999997</v>
      </c>
      <c r="AJ929" s="85"/>
      <c r="AK929" s="3" t="str">
        <f t="shared" si="664"/>
        <v>1.53</v>
      </c>
      <c r="AL929" s="3" t="str">
        <f t="shared" si="665"/>
        <v>-</v>
      </c>
      <c r="AM929" s="3">
        <f t="shared" si="666"/>
        <v>265.8</v>
      </c>
      <c r="AN929" s="3">
        <f t="shared" si="667"/>
        <v>31.67</v>
      </c>
      <c r="AO929" s="3">
        <f t="shared" si="668"/>
        <v>3.6928000000000001</v>
      </c>
      <c r="AP929" s="85"/>
      <c r="AQ929" s="3" t="str">
        <f t="shared" si="669"/>
        <v>1.53</v>
      </c>
      <c r="AR929" s="3" t="str">
        <f t="shared" si="670"/>
        <v>-</v>
      </c>
      <c r="AS929" s="3">
        <f t="shared" si="671"/>
        <v>265.8</v>
      </c>
      <c r="AT929" s="3">
        <f t="shared" si="672"/>
        <v>31.67</v>
      </c>
      <c r="AU929" s="3">
        <f t="shared" si="673"/>
        <v>2.7695999999999996</v>
      </c>
      <c r="AV929" s="85"/>
      <c r="AW929" s="3" t="str">
        <f t="shared" si="674"/>
        <v>1.53</v>
      </c>
      <c r="AX929" s="3" t="str">
        <f t="shared" si="675"/>
        <v>-</v>
      </c>
      <c r="AY929" s="3">
        <f t="shared" si="676"/>
        <v>265.8</v>
      </c>
      <c r="AZ929" s="3">
        <f t="shared" si="677"/>
        <v>31.67</v>
      </c>
      <c r="BA929" s="3">
        <f t="shared" si="678"/>
        <v>1.8464</v>
      </c>
      <c r="BB929" s="85"/>
      <c r="BC929" s="3" t="str">
        <f t="shared" si="679"/>
        <v>1.53</v>
      </c>
      <c r="BD929" s="3" t="str">
        <f t="shared" si="680"/>
        <v>-</v>
      </c>
      <c r="BE929" s="3">
        <f t="shared" si="681"/>
        <v>265.8</v>
      </c>
      <c r="BF929" s="3">
        <f t="shared" si="682"/>
        <v>31.67</v>
      </c>
      <c r="BG929" s="3">
        <f t="shared" si="683"/>
        <v>0.92320000000000002</v>
      </c>
    </row>
    <row r="930" spans="1:59" x14ac:dyDescent="0.3">
      <c r="A930" s="1" t="str">
        <f>'Forward collapse simulation'!B940</f>
        <v>1.53</v>
      </c>
      <c r="B930" s="37" t="str">
        <f>IF('Forward collapse simulation'!C940="","-",'Forward collapse simulation'!C940)</f>
        <v>-</v>
      </c>
      <c r="C930" s="85">
        <f>'Forward collapse simulation'!E940</f>
        <v>268.3</v>
      </c>
      <c r="D930" s="85">
        <f>'Forward collapse simulation'!F940</f>
        <v>13.19</v>
      </c>
      <c r="E930" s="85">
        <f>'Forward collapse simulation'!D940</f>
        <v>8.8699999999999992</v>
      </c>
      <c r="F930" s="85"/>
      <c r="G930" s="3" t="str">
        <f t="shared" si="639"/>
        <v>1.53</v>
      </c>
      <c r="H930" s="3" t="str">
        <f t="shared" si="640"/>
        <v>-</v>
      </c>
      <c r="I930" s="3">
        <f t="shared" si="641"/>
        <v>268.3</v>
      </c>
      <c r="J930" s="3">
        <f t="shared" si="642"/>
        <v>13.19</v>
      </c>
      <c r="K930" s="3">
        <f t="shared" si="643"/>
        <v>7.9829999999999997</v>
      </c>
      <c r="L930" s="85"/>
      <c r="M930" s="3" t="str">
        <f t="shared" si="644"/>
        <v>1.53</v>
      </c>
      <c r="N930" s="3" t="str">
        <f t="shared" si="645"/>
        <v>-</v>
      </c>
      <c r="O930" s="3">
        <f t="shared" si="646"/>
        <v>268.3</v>
      </c>
      <c r="P930" s="3">
        <f t="shared" si="647"/>
        <v>13.19</v>
      </c>
      <c r="Q930" s="3">
        <f t="shared" si="648"/>
        <v>7.0960000000000001</v>
      </c>
      <c r="R930" s="85"/>
      <c r="S930" s="3" t="str">
        <f t="shared" si="649"/>
        <v>1.53</v>
      </c>
      <c r="T930" s="3" t="str">
        <f t="shared" si="650"/>
        <v>-</v>
      </c>
      <c r="U930" s="3">
        <f t="shared" si="651"/>
        <v>268.3</v>
      </c>
      <c r="V930" s="3">
        <f t="shared" si="652"/>
        <v>13.19</v>
      </c>
      <c r="W930" s="3">
        <f t="shared" si="653"/>
        <v>6.2089999999999987</v>
      </c>
      <c r="X930" s="85"/>
      <c r="Y930" s="3" t="str">
        <f t="shared" si="654"/>
        <v>1.53</v>
      </c>
      <c r="Z930" s="3" t="str">
        <f t="shared" si="655"/>
        <v>-</v>
      </c>
      <c r="AA930" s="3">
        <f t="shared" si="656"/>
        <v>268.3</v>
      </c>
      <c r="AB930" s="3">
        <f t="shared" si="657"/>
        <v>13.19</v>
      </c>
      <c r="AC930" s="3">
        <f t="shared" si="658"/>
        <v>5.3219999999999992</v>
      </c>
      <c r="AD930" s="85"/>
      <c r="AE930" s="3" t="str">
        <f t="shared" si="659"/>
        <v>1.53</v>
      </c>
      <c r="AF930" s="3" t="str">
        <f t="shared" si="660"/>
        <v>-</v>
      </c>
      <c r="AG930" s="3">
        <f t="shared" si="661"/>
        <v>268.3</v>
      </c>
      <c r="AH930" s="3">
        <f t="shared" si="662"/>
        <v>13.19</v>
      </c>
      <c r="AI930" s="3">
        <f t="shared" si="663"/>
        <v>4.4349999999999996</v>
      </c>
      <c r="AJ930" s="85"/>
      <c r="AK930" s="3" t="str">
        <f t="shared" si="664"/>
        <v>1.53</v>
      </c>
      <c r="AL930" s="3" t="str">
        <f t="shared" si="665"/>
        <v>-</v>
      </c>
      <c r="AM930" s="3">
        <f t="shared" si="666"/>
        <v>268.3</v>
      </c>
      <c r="AN930" s="3">
        <f t="shared" si="667"/>
        <v>13.19</v>
      </c>
      <c r="AO930" s="3">
        <f t="shared" si="668"/>
        <v>3.548</v>
      </c>
      <c r="AP930" s="85"/>
      <c r="AQ930" s="3" t="str">
        <f t="shared" si="669"/>
        <v>1.53</v>
      </c>
      <c r="AR930" s="3" t="str">
        <f t="shared" si="670"/>
        <v>-</v>
      </c>
      <c r="AS930" s="3">
        <f t="shared" si="671"/>
        <v>268.3</v>
      </c>
      <c r="AT930" s="3">
        <f t="shared" si="672"/>
        <v>13.19</v>
      </c>
      <c r="AU930" s="3">
        <f t="shared" si="673"/>
        <v>2.6609999999999996</v>
      </c>
      <c r="AV930" s="85"/>
      <c r="AW930" s="3" t="str">
        <f t="shared" si="674"/>
        <v>1.53</v>
      </c>
      <c r="AX930" s="3" t="str">
        <f t="shared" si="675"/>
        <v>-</v>
      </c>
      <c r="AY930" s="3">
        <f t="shared" si="676"/>
        <v>268.3</v>
      </c>
      <c r="AZ930" s="3">
        <f t="shared" si="677"/>
        <v>13.19</v>
      </c>
      <c r="BA930" s="3">
        <f t="shared" si="678"/>
        <v>1.774</v>
      </c>
      <c r="BB930" s="85"/>
      <c r="BC930" s="3" t="str">
        <f t="shared" si="679"/>
        <v>1.53</v>
      </c>
      <c r="BD930" s="3" t="str">
        <f t="shared" si="680"/>
        <v>-</v>
      </c>
      <c r="BE930" s="3">
        <f t="shared" si="681"/>
        <v>268.3</v>
      </c>
      <c r="BF930" s="3">
        <f t="shared" si="682"/>
        <v>13.19</v>
      </c>
      <c r="BG930" s="3">
        <f t="shared" si="683"/>
        <v>0.88700000000000001</v>
      </c>
    </row>
    <row r="931" spans="1:59" x14ac:dyDescent="0.3">
      <c r="A931" s="1" t="str">
        <f>'Forward collapse simulation'!B941</f>
        <v>1.53</v>
      </c>
      <c r="B931" s="37" t="str">
        <f>IF('Forward collapse simulation'!C941="","-",'Forward collapse simulation'!C941)</f>
        <v>-</v>
      </c>
      <c r="C931" s="85">
        <f>'Forward collapse simulation'!E941</f>
        <v>266.77</v>
      </c>
      <c r="D931" s="85">
        <f>'Forward collapse simulation'!F941</f>
        <v>0.91</v>
      </c>
      <c r="E931" s="85">
        <f>'Forward collapse simulation'!D941</f>
        <v>9.7639999999999993</v>
      </c>
      <c r="F931" s="85"/>
      <c r="G931" s="3" t="str">
        <f t="shared" si="639"/>
        <v>1.53</v>
      </c>
      <c r="H931" s="3" t="str">
        <f t="shared" si="640"/>
        <v>-</v>
      </c>
      <c r="I931" s="3">
        <f t="shared" si="641"/>
        <v>266.77</v>
      </c>
      <c r="J931" s="3">
        <f t="shared" si="642"/>
        <v>0.91</v>
      </c>
      <c r="K931" s="3">
        <f t="shared" si="643"/>
        <v>8.7875999999999994</v>
      </c>
      <c r="L931" s="85"/>
      <c r="M931" s="3" t="str">
        <f t="shared" si="644"/>
        <v>1.53</v>
      </c>
      <c r="N931" s="3" t="str">
        <f t="shared" si="645"/>
        <v>-</v>
      </c>
      <c r="O931" s="3">
        <f t="shared" si="646"/>
        <v>266.77</v>
      </c>
      <c r="P931" s="3">
        <f t="shared" si="647"/>
        <v>0.91</v>
      </c>
      <c r="Q931" s="3">
        <f t="shared" si="648"/>
        <v>7.8111999999999995</v>
      </c>
      <c r="R931" s="85"/>
      <c r="S931" s="3" t="str">
        <f t="shared" si="649"/>
        <v>1.53</v>
      </c>
      <c r="T931" s="3" t="str">
        <f t="shared" si="650"/>
        <v>-</v>
      </c>
      <c r="U931" s="3">
        <f t="shared" si="651"/>
        <v>266.77</v>
      </c>
      <c r="V931" s="3">
        <f t="shared" si="652"/>
        <v>0.91</v>
      </c>
      <c r="W931" s="3">
        <f t="shared" si="653"/>
        <v>6.8347999999999995</v>
      </c>
      <c r="X931" s="85"/>
      <c r="Y931" s="3" t="str">
        <f t="shared" si="654"/>
        <v>1.53</v>
      </c>
      <c r="Z931" s="3" t="str">
        <f t="shared" si="655"/>
        <v>-</v>
      </c>
      <c r="AA931" s="3">
        <f t="shared" si="656"/>
        <v>266.77</v>
      </c>
      <c r="AB931" s="3">
        <f t="shared" si="657"/>
        <v>0.91</v>
      </c>
      <c r="AC931" s="3">
        <f t="shared" si="658"/>
        <v>5.8583999999999996</v>
      </c>
      <c r="AD931" s="85"/>
      <c r="AE931" s="3" t="str">
        <f t="shared" si="659"/>
        <v>1.53</v>
      </c>
      <c r="AF931" s="3" t="str">
        <f t="shared" si="660"/>
        <v>-</v>
      </c>
      <c r="AG931" s="3">
        <f t="shared" si="661"/>
        <v>266.77</v>
      </c>
      <c r="AH931" s="3">
        <f t="shared" si="662"/>
        <v>0.91</v>
      </c>
      <c r="AI931" s="3">
        <f t="shared" si="663"/>
        <v>4.8819999999999997</v>
      </c>
      <c r="AJ931" s="85"/>
      <c r="AK931" s="3" t="str">
        <f t="shared" si="664"/>
        <v>1.53</v>
      </c>
      <c r="AL931" s="3" t="str">
        <f t="shared" si="665"/>
        <v>-</v>
      </c>
      <c r="AM931" s="3">
        <f t="shared" si="666"/>
        <v>266.77</v>
      </c>
      <c r="AN931" s="3">
        <f t="shared" si="667"/>
        <v>0.91</v>
      </c>
      <c r="AO931" s="3">
        <f t="shared" si="668"/>
        <v>3.9055999999999997</v>
      </c>
      <c r="AP931" s="85"/>
      <c r="AQ931" s="3" t="str">
        <f t="shared" si="669"/>
        <v>1.53</v>
      </c>
      <c r="AR931" s="3" t="str">
        <f t="shared" si="670"/>
        <v>-</v>
      </c>
      <c r="AS931" s="3">
        <f t="shared" si="671"/>
        <v>266.77</v>
      </c>
      <c r="AT931" s="3">
        <f t="shared" si="672"/>
        <v>0.91</v>
      </c>
      <c r="AU931" s="3">
        <f t="shared" si="673"/>
        <v>2.9291999999999998</v>
      </c>
      <c r="AV931" s="85"/>
      <c r="AW931" s="3" t="str">
        <f t="shared" si="674"/>
        <v>1.53</v>
      </c>
      <c r="AX931" s="3" t="str">
        <f t="shared" si="675"/>
        <v>-</v>
      </c>
      <c r="AY931" s="3">
        <f t="shared" si="676"/>
        <v>266.77</v>
      </c>
      <c r="AZ931" s="3">
        <f t="shared" si="677"/>
        <v>0.91</v>
      </c>
      <c r="BA931" s="3">
        <f t="shared" si="678"/>
        <v>1.9527999999999999</v>
      </c>
      <c r="BB931" s="85"/>
      <c r="BC931" s="3" t="str">
        <f t="shared" si="679"/>
        <v>1.53</v>
      </c>
      <c r="BD931" s="3" t="str">
        <f t="shared" si="680"/>
        <v>-</v>
      </c>
      <c r="BE931" s="3">
        <f t="shared" si="681"/>
        <v>266.77</v>
      </c>
      <c r="BF931" s="3">
        <f t="shared" si="682"/>
        <v>0.91</v>
      </c>
      <c r="BG931" s="3">
        <f t="shared" si="683"/>
        <v>0.97639999999999993</v>
      </c>
    </row>
    <row r="932" spans="1:59" x14ac:dyDescent="0.3">
      <c r="A932" s="1" t="str">
        <f>'Forward collapse simulation'!B942</f>
        <v>1.53</v>
      </c>
      <c r="B932" s="37" t="str">
        <f>IF('Forward collapse simulation'!C942="","-",'Forward collapse simulation'!C942)</f>
        <v>-</v>
      </c>
      <c r="C932" s="85">
        <f>'Forward collapse simulation'!E942</f>
        <v>267.23</v>
      </c>
      <c r="D932" s="85">
        <f>'Forward collapse simulation'!F942</f>
        <v>-6.05</v>
      </c>
      <c r="E932" s="85">
        <f>'Forward collapse simulation'!D942</f>
        <v>9.5790000000000006</v>
      </c>
      <c r="F932" s="85"/>
      <c r="G932" s="3" t="str">
        <f t="shared" si="639"/>
        <v>1.53</v>
      </c>
      <c r="H932" s="3" t="str">
        <f t="shared" si="640"/>
        <v>-</v>
      </c>
      <c r="I932" s="3">
        <f t="shared" si="641"/>
        <v>267.23</v>
      </c>
      <c r="J932" s="3">
        <f t="shared" si="642"/>
        <v>-6.05</v>
      </c>
      <c r="K932" s="3">
        <f t="shared" si="643"/>
        <v>8.6211000000000002</v>
      </c>
      <c r="L932" s="85"/>
      <c r="M932" s="3" t="str">
        <f t="shared" si="644"/>
        <v>1.53</v>
      </c>
      <c r="N932" s="3" t="str">
        <f t="shared" si="645"/>
        <v>-</v>
      </c>
      <c r="O932" s="3">
        <f t="shared" si="646"/>
        <v>267.23</v>
      </c>
      <c r="P932" s="3">
        <f t="shared" si="647"/>
        <v>-6.05</v>
      </c>
      <c r="Q932" s="3">
        <f t="shared" si="648"/>
        <v>7.6632000000000007</v>
      </c>
      <c r="R932" s="85"/>
      <c r="S932" s="3" t="str">
        <f t="shared" si="649"/>
        <v>1.53</v>
      </c>
      <c r="T932" s="3" t="str">
        <f t="shared" si="650"/>
        <v>-</v>
      </c>
      <c r="U932" s="3">
        <f t="shared" si="651"/>
        <v>267.23</v>
      </c>
      <c r="V932" s="3">
        <f t="shared" si="652"/>
        <v>-6.05</v>
      </c>
      <c r="W932" s="3">
        <f t="shared" si="653"/>
        <v>6.7053000000000003</v>
      </c>
      <c r="X932" s="85"/>
      <c r="Y932" s="3" t="str">
        <f t="shared" si="654"/>
        <v>1.53</v>
      </c>
      <c r="Z932" s="3" t="str">
        <f t="shared" si="655"/>
        <v>-</v>
      </c>
      <c r="AA932" s="3">
        <f t="shared" si="656"/>
        <v>267.23</v>
      </c>
      <c r="AB932" s="3">
        <f t="shared" si="657"/>
        <v>-6.05</v>
      </c>
      <c r="AC932" s="3">
        <f t="shared" si="658"/>
        <v>5.7473999999999998</v>
      </c>
      <c r="AD932" s="85"/>
      <c r="AE932" s="3" t="str">
        <f t="shared" si="659"/>
        <v>1.53</v>
      </c>
      <c r="AF932" s="3" t="str">
        <f t="shared" si="660"/>
        <v>-</v>
      </c>
      <c r="AG932" s="3">
        <f t="shared" si="661"/>
        <v>267.23</v>
      </c>
      <c r="AH932" s="3">
        <f t="shared" si="662"/>
        <v>-6.05</v>
      </c>
      <c r="AI932" s="3">
        <f t="shared" si="663"/>
        <v>4.7895000000000003</v>
      </c>
      <c r="AJ932" s="85"/>
      <c r="AK932" s="3" t="str">
        <f t="shared" si="664"/>
        <v>1.53</v>
      </c>
      <c r="AL932" s="3" t="str">
        <f t="shared" si="665"/>
        <v>-</v>
      </c>
      <c r="AM932" s="3">
        <f t="shared" si="666"/>
        <v>267.23</v>
      </c>
      <c r="AN932" s="3">
        <f t="shared" si="667"/>
        <v>-6.05</v>
      </c>
      <c r="AO932" s="3">
        <f t="shared" si="668"/>
        <v>3.8316000000000003</v>
      </c>
      <c r="AP932" s="85"/>
      <c r="AQ932" s="3" t="str">
        <f t="shared" si="669"/>
        <v>1.53</v>
      </c>
      <c r="AR932" s="3" t="str">
        <f t="shared" si="670"/>
        <v>-</v>
      </c>
      <c r="AS932" s="3">
        <f t="shared" si="671"/>
        <v>267.23</v>
      </c>
      <c r="AT932" s="3">
        <f t="shared" si="672"/>
        <v>-6.05</v>
      </c>
      <c r="AU932" s="3">
        <f t="shared" si="673"/>
        <v>2.8736999999999999</v>
      </c>
      <c r="AV932" s="85"/>
      <c r="AW932" s="3" t="str">
        <f t="shared" si="674"/>
        <v>1.53</v>
      </c>
      <c r="AX932" s="3" t="str">
        <f t="shared" si="675"/>
        <v>-</v>
      </c>
      <c r="AY932" s="3">
        <f t="shared" si="676"/>
        <v>267.23</v>
      </c>
      <c r="AZ932" s="3">
        <f t="shared" si="677"/>
        <v>-6.05</v>
      </c>
      <c r="BA932" s="3">
        <f t="shared" si="678"/>
        <v>1.9158000000000002</v>
      </c>
      <c r="BB932" s="85"/>
      <c r="BC932" s="3" t="str">
        <f t="shared" si="679"/>
        <v>1.53</v>
      </c>
      <c r="BD932" s="3" t="str">
        <f t="shared" si="680"/>
        <v>-</v>
      </c>
      <c r="BE932" s="3">
        <f t="shared" si="681"/>
        <v>267.23</v>
      </c>
      <c r="BF932" s="3">
        <f t="shared" si="682"/>
        <v>-6.05</v>
      </c>
      <c r="BG932" s="3">
        <f t="shared" si="683"/>
        <v>0.95790000000000008</v>
      </c>
    </row>
    <row r="933" spans="1:59" x14ac:dyDescent="0.3">
      <c r="A933" s="1" t="str">
        <f>'Forward collapse simulation'!B943</f>
        <v>1.53</v>
      </c>
      <c r="B933" s="37" t="str">
        <f>IF('Forward collapse simulation'!C943="","-",'Forward collapse simulation'!C943)</f>
        <v>-</v>
      </c>
      <c r="C933" s="85">
        <f>'Forward collapse simulation'!E943</f>
        <v>270.66000000000003</v>
      </c>
      <c r="D933" s="85">
        <f>'Forward collapse simulation'!F943</f>
        <v>-15.47</v>
      </c>
      <c r="E933" s="85">
        <f>'Forward collapse simulation'!D943</f>
        <v>4.5220000000000002</v>
      </c>
      <c r="F933" s="85"/>
      <c r="G933" s="3" t="str">
        <f t="shared" si="639"/>
        <v>1.53</v>
      </c>
      <c r="H933" s="3" t="str">
        <f t="shared" si="640"/>
        <v>-</v>
      </c>
      <c r="I933" s="3">
        <f t="shared" si="641"/>
        <v>270.66000000000003</v>
      </c>
      <c r="J933" s="3">
        <f t="shared" si="642"/>
        <v>-15.47</v>
      </c>
      <c r="K933" s="3">
        <f t="shared" si="643"/>
        <v>4.0698000000000008</v>
      </c>
      <c r="L933" s="85"/>
      <c r="M933" s="3" t="str">
        <f t="shared" si="644"/>
        <v>1.53</v>
      </c>
      <c r="N933" s="3" t="str">
        <f t="shared" si="645"/>
        <v>-</v>
      </c>
      <c r="O933" s="3">
        <f t="shared" si="646"/>
        <v>270.66000000000003</v>
      </c>
      <c r="P933" s="3">
        <f t="shared" si="647"/>
        <v>-15.47</v>
      </c>
      <c r="Q933" s="3">
        <f t="shared" si="648"/>
        <v>3.6176000000000004</v>
      </c>
      <c r="R933" s="85"/>
      <c r="S933" s="3" t="str">
        <f t="shared" si="649"/>
        <v>1.53</v>
      </c>
      <c r="T933" s="3" t="str">
        <f t="shared" si="650"/>
        <v>-</v>
      </c>
      <c r="U933" s="3">
        <f t="shared" si="651"/>
        <v>270.66000000000003</v>
      </c>
      <c r="V933" s="3">
        <f t="shared" si="652"/>
        <v>-15.47</v>
      </c>
      <c r="W933" s="3">
        <f t="shared" si="653"/>
        <v>3.1654</v>
      </c>
      <c r="X933" s="85"/>
      <c r="Y933" s="3" t="str">
        <f t="shared" si="654"/>
        <v>1.53</v>
      </c>
      <c r="Z933" s="3" t="str">
        <f t="shared" si="655"/>
        <v>-</v>
      </c>
      <c r="AA933" s="3">
        <f t="shared" si="656"/>
        <v>270.66000000000003</v>
      </c>
      <c r="AB933" s="3">
        <f t="shared" si="657"/>
        <v>-15.47</v>
      </c>
      <c r="AC933" s="3">
        <f t="shared" si="658"/>
        <v>2.7132000000000001</v>
      </c>
      <c r="AD933" s="85"/>
      <c r="AE933" s="3" t="str">
        <f t="shared" si="659"/>
        <v>1.53</v>
      </c>
      <c r="AF933" s="3" t="str">
        <f t="shared" si="660"/>
        <v>-</v>
      </c>
      <c r="AG933" s="3">
        <f t="shared" si="661"/>
        <v>270.66000000000003</v>
      </c>
      <c r="AH933" s="3">
        <f t="shared" si="662"/>
        <v>-15.47</v>
      </c>
      <c r="AI933" s="3">
        <f t="shared" si="663"/>
        <v>2.2610000000000001</v>
      </c>
      <c r="AJ933" s="85"/>
      <c r="AK933" s="3" t="str">
        <f t="shared" si="664"/>
        <v>1.53</v>
      </c>
      <c r="AL933" s="3" t="str">
        <f t="shared" si="665"/>
        <v>-</v>
      </c>
      <c r="AM933" s="3">
        <f t="shared" si="666"/>
        <v>270.66000000000003</v>
      </c>
      <c r="AN933" s="3">
        <f t="shared" si="667"/>
        <v>-15.47</v>
      </c>
      <c r="AO933" s="3">
        <f t="shared" si="668"/>
        <v>1.8088000000000002</v>
      </c>
      <c r="AP933" s="85"/>
      <c r="AQ933" s="3" t="str">
        <f t="shared" si="669"/>
        <v>1.53</v>
      </c>
      <c r="AR933" s="3" t="str">
        <f t="shared" si="670"/>
        <v>-</v>
      </c>
      <c r="AS933" s="3">
        <f t="shared" si="671"/>
        <v>270.66000000000003</v>
      </c>
      <c r="AT933" s="3">
        <f t="shared" si="672"/>
        <v>-15.47</v>
      </c>
      <c r="AU933" s="3">
        <f t="shared" si="673"/>
        <v>1.3566</v>
      </c>
      <c r="AV933" s="85"/>
      <c r="AW933" s="3" t="str">
        <f t="shared" si="674"/>
        <v>1.53</v>
      </c>
      <c r="AX933" s="3" t="str">
        <f t="shared" si="675"/>
        <v>-</v>
      </c>
      <c r="AY933" s="3">
        <f t="shared" si="676"/>
        <v>270.66000000000003</v>
      </c>
      <c r="AZ933" s="3">
        <f t="shared" si="677"/>
        <v>-15.47</v>
      </c>
      <c r="BA933" s="3">
        <f t="shared" si="678"/>
        <v>0.90440000000000009</v>
      </c>
      <c r="BB933" s="85"/>
      <c r="BC933" s="3" t="str">
        <f t="shared" si="679"/>
        <v>1.53</v>
      </c>
      <c r="BD933" s="3" t="str">
        <f t="shared" si="680"/>
        <v>-</v>
      </c>
      <c r="BE933" s="3">
        <f t="shared" si="681"/>
        <v>270.66000000000003</v>
      </c>
      <c r="BF933" s="3">
        <f t="shared" si="682"/>
        <v>-15.47</v>
      </c>
      <c r="BG933" s="3">
        <f t="shared" si="683"/>
        <v>0.45220000000000005</v>
      </c>
    </row>
    <row r="934" spans="1:59" x14ac:dyDescent="0.3">
      <c r="A934" s="1" t="str">
        <f>'Forward collapse simulation'!B944</f>
        <v>1.53</v>
      </c>
      <c r="B934" s="37" t="str">
        <f>IF('Forward collapse simulation'!C944="","-",'Forward collapse simulation'!C944)</f>
        <v>-</v>
      </c>
      <c r="C934" s="85">
        <f>'Forward collapse simulation'!E944</f>
        <v>282.63</v>
      </c>
      <c r="D934" s="85">
        <f>'Forward collapse simulation'!F944</f>
        <v>-53.02</v>
      </c>
      <c r="E934" s="85">
        <f>'Forward collapse simulation'!D944</f>
        <v>1.992</v>
      </c>
      <c r="F934" s="85"/>
      <c r="G934" s="3" t="str">
        <f t="shared" si="639"/>
        <v>1.53</v>
      </c>
      <c r="H934" s="3" t="str">
        <f t="shared" si="640"/>
        <v>-</v>
      </c>
      <c r="I934" s="3">
        <f t="shared" si="641"/>
        <v>282.63</v>
      </c>
      <c r="J934" s="3">
        <f t="shared" si="642"/>
        <v>-53.02</v>
      </c>
      <c r="K934" s="3">
        <f t="shared" si="643"/>
        <v>1.7927999999999999</v>
      </c>
      <c r="L934" s="85"/>
      <c r="M934" s="3" t="str">
        <f t="shared" si="644"/>
        <v>1.53</v>
      </c>
      <c r="N934" s="3" t="str">
        <f t="shared" si="645"/>
        <v>-</v>
      </c>
      <c r="O934" s="3">
        <f t="shared" si="646"/>
        <v>282.63</v>
      </c>
      <c r="P934" s="3">
        <f t="shared" si="647"/>
        <v>-53.02</v>
      </c>
      <c r="Q934" s="3">
        <f t="shared" si="648"/>
        <v>1.5936000000000001</v>
      </c>
      <c r="R934" s="85"/>
      <c r="S934" s="3" t="str">
        <f t="shared" si="649"/>
        <v>1.53</v>
      </c>
      <c r="T934" s="3" t="str">
        <f t="shared" si="650"/>
        <v>-</v>
      </c>
      <c r="U934" s="3">
        <f t="shared" si="651"/>
        <v>282.63</v>
      </c>
      <c r="V934" s="3">
        <f t="shared" si="652"/>
        <v>-53.02</v>
      </c>
      <c r="W934" s="3">
        <f t="shared" si="653"/>
        <v>1.3943999999999999</v>
      </c>
      <c r="X934" s="85"/>
      <c r="Y934" s="3" t="str">
        <f t="shared" si="654"/>
        <v>1.53</v>
      </c>
      <c r="Z934" s="3" t="str">
        <f t="shared" si="655"/>
        <v>-</v>
      </c>
      <c r="AA934" s="3">
        <f t="shared" si="656"/>
        <v>282.63</v>
      </c>
      <c r="AB934" s="3">
        <f t="shared" si="657"/>
        <v>-53.02</v>
      </c>
      <c r="AC934" s="3">
        <f t="shared" si="658"/>
        <v>1.1952</v>
      </c>
      <c r="AD934" s="85"/>
      <c r="AE934" s="3" t="str">
        <f t="shared" si="659"/>
        <v>1.53</v>
      </c>
      <c r="AF934" s="3" t="str">
        <f t="shared" si="660"/>
        <v>-</v>
      </c>
      <c r="AG934" s="3">
        <f t="shared" si="661"/>
        <v>282.63</v>
      </c>
      <c r="AH934" s="3">
        <f t="shared" si="662"/>
        <v>-53.02</v>
      </c>
      <c r="AI934" s="3">
        <f t="shared" si="663"/>
        <v>0.996</v>
      </c>
      <c r="AJ934" s="85"/>
      <c r="AK934" s="3" t="str">
        <f t="shared" si="664"/>
        <v>1.53</v>
      </c>
      <c r="AL934" s="3" t="str">
        <f t="shared" si="665"/>
        <v>-</v>
      </c>
      <c r="AM934" s="3">
        <f t="shared" si="666"/>
        <v>282.63</v>
      </c>
      <c r="AN934" s="3">
        <f t="shared" si="667"/>
        <v>-53.02</v>
      </c>
      <c r="AO934" s="3">
        <f t="shared" si="668"/>
        <v>0.79680000000000006</v>
      </c>
      <c r="AP934" s="85"/>
      <c r="AQ934" s="3" t="str">
        <f t="shared" si="669"/>
        <v>1.53</v>
      </c>
      <c r="AR934" s="3" t="str">
        <f t="shared" si="670"/>
        <v>-</v>
      </c>
      <c r="AS934" s="3">
        <f t="shared" si="671"/>
        <v>282.63</v>
      </c>
      <c r="AT934" s="3">
        <f t="shared" si="672"/>
        <v>-53.02</v>
      </c>
      <c r="AU934" s="3">
        <f t="shared" si="673"/>
        <v>0.59760000000000002</v>
      </c>
      <c r="AV934" s="85"/>
      <c r="AW934" s="3" t="str">
        <f t="shared" si="674"/>
        <v>1.53</v>
      </c>
      <c r="AX934" s="3" t="str">
        <f t="shared" si="675"/>
        <v>-</v>
      </c>
      <c r="AY934" s="3">
        <f t="shared" si="676"/>
        <v>282.63</v>
      </c>
      <c r="AZ934" s="3">
        <f t="shared" si="677"/>
        <v>-53.02</v>
      </c>
      <c r="BA934" s="3">
        <f t="shared" si="678"/>
        <v>0.39840000000000003</v>
      </c>
      <c r="BB934" s="85"/>
      <c r="BC934" s="3" t="str">
        <f t="shared" si="679"/>
        <v>1.53</v>
      </c>
      <c r="BD934" s="3" t="str">
        <f t="shared" si="680"/>
        <v>-</v>
      </c>
      <c r="BE934" s="3">
        <f t="shared" si="681"/>
        <v>282.63</v>
      </c>
      <c r="BF934" s="3">
        <f t="shared" si="682"/>
        <v>-53.02</v>
      </c>
      <c r="BG934" s="3">
        <f t="shared" si="683"/>
        <v>0.19920000000000002</v>
      </c>
    </row>
    <row r="935" spans="1:59" x14ac:dyDescent="0.3">
      <c r="A935" s="1" t="str">
        <f>'Forward collapse simulation'!B945</f>
        <v>1.53</v>
      </c>
      <c r="B935" s="37" t="str">
        <f>IF('Forward collapse simulation'!C945="","-",'Forward collapse simulation'!C945)</f>
        <v>-</v>
      </c>
      <c r="C935" s="85">
        <f>'Forward collapse simulation'!E945</f>
        <v>299.64</v>
      </c>
      <c r="D935" s="85">
        <f>'Forward collapse simulation'!F945</f>
        <v>-69.78</v>
      </c>
      <c r="E935" s="85">
        <f>'Forward collapse simulation'!D945</f>
        <v>1.135</v>
      </c>
      <c r="F935" s="85"/>
      <c r="G935" s="3" t="str">
        <f t="shared" si="639"/>
        <v>1.53</v>
      </c>
      <c r="H935" s="3" t="str">
        <f t="shared" si="640"/>
        <v>-</v>
      </c>
      <c r="I935" s="3">
        <f t="shared" si="641"/>
        <v>299.64</v>
      </c>
      <c r="J935" s="3">
        <f t="shared" si="642"/>
        <v>-69.78</v>
      </c>
      <c r="K935" s="3">
        <f t="shared" si="643"/>
        <v>1.0215000000000001</v>
      </c>
      <c r="L935" s="85"/>
      <c r="M935" s="3" t="str">
        <f t="shared" si="644"/>
        <v>1.53</v>
      </c>
      <c r="N935" s="3" t="str">
        <f t="shared" si="645"/>
        <v>-</v>
      </c>
      <c r="O935" s="3">
        <f t="shared" si="646"/>
        <v>299.64</v>
      </c>
      <c r="P935" s="3">
        <f t="shared" si="647"/>
        <v>-69.78</v>
      </c>
      <c r="Q935" s="3">
        <f t="shared" si="648"/>
        <v>0.90800000000000003</v>
      </c>
      <c r="R935" s="85"/>
      <c r="S935" s="3" t="str">
        <f t="shared" si="649"/>
        <v>1.53</v>
      </c>
      <c r="T935" s="3" t="str">
        <f t="shared" si="650"/>
        <v>-</v>
      </c>
      <c r="U935" s="3">
        <f t="shared" si="651"/>
        <v>299.64</v>
      </c>
      <c r="V935" s="3">
        <f t="shared" si="652"/>
        <v>-69.78</v>
      </c>
      <c r="W935" s="3">
        <f t="shared" si="653"/>
        <v>0.79449999999999998</v>
      </c>
      <c r="X935" s="85"/>
      <c r="Y935" s="3" t="str">
        <f t="shared" si="654"/>
        <v>1.53</v>
      </c>
      <c r="Z935" s="3" t="str">
        <f t="shared" si="655"/>
        <v>-</v>
      </c>
      <c r="AA935" s="3">
        <f t="shared" si="656"/>
        <v>299.64</v>
      </c>
      <c r="AB935" s="3">
        <f t="shared" si="657"/>
        <v>-69.78</v>
      </c>
      <c r="AC935" s="3">
        <f t="shared" si="658"/>
        <v>0.68099999999999994</v>
      </c>
      <c r="AD935" s="85"/>
      <c r="AE935" s="3" t="str">
        <f t="shared" si="659"/>
        <v>1.53</v>
      </c>
      <c r="AF935" s="3" t="str">
        <f t="shared" si="660"/>
        <v>-</v>
      </c>
      <c r="AG935" s="3">
        <f t="shared" si="661"/>
        <v>299.64</v>
      </c>
      <c r="AH935" s="3">
        <f t="shared" si="662"/>
        <v>-69.78</v>
      </c>
      <c r="AI935" s="3">
        <f t="shared" si="663"/>
        <v>0.5675</v>
      </c>
      <c r="AJ935" s="85"/>
      <c r="AK935" s="3" t="str">
        <f t="shared" si="664"/>
        <v>1.53</v>
      </c>
      <c r="AL935" s="3" t="str">
        <f t="shared" si="665"/>
        <v>-</v>
      </c>
      <c r="AM935" s="3">
        <f t="shared" si="666"/>
        <v>299.64</v>
      </c>
      <c r="AN935" s="3">
        <f t="shared" si="667"/>
        <v>-69.78</v>
      </c>
      <c r="AO935" s="3">
        <f t="shared" si="668"/>
        <v>0.45400000000000001</v>
      </c>
      <c r="AP935" s="85"/>
      <c r="AQ935" s="3" t="str">
        <f t="shared" si="669"/>
        <v>1.53</v>
      </c>
      <c r="AR935" s="3" t="str">
        <f t="shared" si="670"/>
        <v>-</v>
      </c>
      <c r="AS935" s="3">
        <f t="shared" si="671"/>
        <v>299.64</v>
      </c>
      <c r="AT935" s="3">
        <f t="shared" si="672"/>
        <v>-69.78</v>
      </c>
      <c r="AU935" s="3">
        <f t="shared" si="673"/>
        <v>0.34049999999999997</v>
      </c>
      <c r="AV935" s="85"/>
      <c r="AW935" s="3" t="str">
        <f t="shared" si="674"/>
        <v>1.53</v>
      </c>
      <c r="AX935" s="3" t="str">
        <f t="shared" si="675"/>
        <v>-</v>
      </c>
      <c r="AY935" s="3">
        <f t="shared" si="676"/>
        <v>299.64</v>
      </c>
      <c r="AZ935" s="3">
        <f t="shared" si="677"/>
        <v>-69.78</v>
      </c>
      <c r="BA935" s="3">
        <f t="shared" si="678"/>
        <v>0.22700000000000001</v>
      </c>
      <c r="BB935" s="85"/>
      <c r="BC935" s="3" t="str">
        <f t="shared" si="679"/>
        <v>1.53</v>
      </c>
      <c r="BD935" s="3" t="str">
        <f t="shared" si="680"/>
        <v>-</v>
      </c>
      <c r="BE935" s="3">
        <f t="shared" si="681"/>
        <v>299.64</v>
      </c>
      <c r="BF935" s="3">
        <f t="shared" si="682"/>
        <v>-69.78</v>
      </c>
      <c r="BG935" s="3">
        <f t="shared" si="683"/>
        <v>0.1135</v>
      </c>
    </row>
    <row r="936" spans="1:59" x14ac:dyDescent="0.3">
      <c r="A936" s="1" t="str">
        <f>'Forward collapse simulation'!B946</f>
        <v>1.53</v>
      </c>
      <c r="B936" s="37" t="str">
        <f>IF('Forward collapse simulation'!C946="","-",'Forward collapse simulation'!C946)</f>
        <v>1.51</v>
      </c>
      <c r="C936" s="85">
        <f>'Forward collapse simulation'!E946</f>
        <v>289.57</v>
      </c>
      <c r="D936" s="85">
        <f>'Forward collapse simulation'!F946</f>
        <v>-0.96</v>
      </c>
      <c r="E936" s="85">
        <f>'Forward collapse simulation'!D946</f>
        <v>9.5359999999999996</v>
      </c>
      <c r="F936" s="85"/>
      <c r="G936" s="3" t="str">
        <f t="shared" si="639"/>
        <v>1.53</v>
      </c>
      <c r="H936" s="3" t="str">
        <f t="shared" si="640"/>
        <v>1.51</v>
      </c>
      <c r="I936" s="3">
        <f t="shared" si="641"/>
        <v>289.57</v>
      </c>
      <c r="J936" s="3">
        <f t="shared" si="642"/>
        <v>-0.96</v>
      </c>
      <c r="K936" s="3">
        <f t="shared" si="643"/>
        <v>9.5359999999999996</v>
      </c>
      <c r="L936" s="85"/>
      <c r="M936" s="3" t="str">
        <f t="shared" si="644"/>
        <v>1.53</v>
      </c>
      <c r="N936" s="3" t="str">
        <f t="shared" si="645"/>
        <v>1.51</v>
      </c>
      <c r="O936" s="3">
        <f t="shared" si="646"/>
        <v>289.57</v>
      </c>
      <c r="P936" s="3">
        <f t="shared" si="647"/>
        <v>-0.96</v>
      </c>
      <c r="Q936" s="3">
        <f t="shared" si="648"/>
        <v>9.5359999999999996</v>
      </c>
      <c r="R936" s="85"/>
      <c r="S936" s="3" t="str">
        <f t="shared" si="649"/>
        <v>1.53</v>
      </c>
      <c r="T936" s="3" t="str">
        <f t="shared" si="650"/>
        <v>1.51</v>
      </c>
      <c r="U936" s="3">
        <f t="shared" si="651"/>
        <v>289.57</v>
      </c>
      <c r="V936" s="3">
        <f t="shared" si="652"/>
        <v>-0.96</v>
      </c>
      <c r="W936" s="3">
        <f t="shared" si="653"/>
        <v>9.5359999999999996</v>
      </c>
      <c r="X936" s="85"/>
      <c r="Y936" s="3" t="str">
        <f t="shared" si="654"/>
        <v>1.53</v>
      </c>
      <c r="Z936" s="3" t="str">
        <f t="shared" si="655"/>
        <v>1.51</v>
      </c>
      <c r="AA936" s="3">
        <f t="shared" si="656"/>
        <v>289.57</v>
      </c>
      <c r="AB936" s="3">
        <f t="shared" si="657"/>
        <v>-0.96</v>
      </c>
      <c r="AC936" s="3">
        <f t="shared" si="658"/>
        <v>9.5359999999999996</v>
      </c>
      <c r="AD936" s="85"/>
      <c r="AE936" s="3" t="str">
        <f t="shared" si="659"/>
        <v>1.53</v>
      </c>
      <c r="AF936" s="3" t="str">
        <f t="shared" si="660"/>
        <v>1.51</v>
      </c>
      <c r="AG936" s="3">
        <f t="shared" si="661"/>
        <v>289.57</v>
      </c>
      <c r="AH936" s="3">
        <f t="shared" si="662"/>
        <v>-0.96</v>
      </c>
      <c r="AI936" s="3">
        <f t="shared" si="663"/>
        <v>9.5359999999999996</v>
      </c>
      <c r="AJ936" s="85"/>
      <c r="AK936" s="3" t="str">
        <f t="shared" si="664"/>
        <v>1.53</v>
      </c>
      <c r="AL936" s="3" t="str">
        <f t="shared" si="665"/>
        <v>1.51</v>
      </c>
      <c r="AM936" s="3">
        <f t="shared" si="666"/>
        <v>289.57</v>
      </c>
      <c r="AN936" s="3">
        <f t="shared" si="667"/>
        <v>-0.96</v>
      </c>
      <c r="AO936" s="3">
        <f t="shared" si="668"/>
        <v>9.5359999999999996</v>
      </c>
      <c r="AP936" s="85"/>
      <c r="AQ936" s="3" t="str">
        <f t="shared" si="669"/>
        <v>1.53</v>
      </c>
      <c r="AR936" s="3" t="str">
        <f t="shared" si="670"/>
        <v>1.51</v>
      </c>
      <c r="AS936" s="3">
        <f t="shared" si="671"/>
        <v>289.57</v>
      </c>
      <c r="AT936" s="3">
        <f t="shared" si="672"/>
        <v>-0.96</v>
      </c>
      <c r="AU936" s="3">
        <f t="shared" si="673"/>
        <v>9.5359999999999996</v>
      </c>
      <c r="AV936" s="85"/>
      <c r="AW936" s="3" t="str">
        <f t="shared" si="674"/>
        <v>1.53</v>
      </c>
      <c r="AX936" s="3" t="str">
        <f t="shared" si="675"/>
        <v>1.51</v>
      </c>
      <c r="AY936" s="3">
        <f t="shared" si="676"/>
        <v>289.57</v>
      </c>
      <c r="AZ936" s="3">
        <f t="shared" si="677"/>
        <v>-0.96</v>
      </c>
      <c r="BA936" s="3">
        <f t="shared" si="678"/>
        <v>9.5359999999999996</v>
      </c>
      <c r="BB936" s="85"/>
      <c r="BC936" s="3" t="str">
        <f t="shared" si="679"/>
        <v>1.53</v>
      </c>
      <c r="BD936" s="3" t="str">
        <f t="shared" si="680"/>
        <v>1.51</v>
      </c>
      <c r="BE936" s="3">
        <f t="shared" si="681"/>
        <v>289.57</v>
      </c>
      <c r="BF936" s="3">
        <f t="shared" si="682"/>
        <v>-0.96</v>
      </c>
      <c r="BG936" s="3">
        <f t="shared" si="683"/>
        <v>9.5359999999999996</v>
      </c>
    </row>
    <row r="937" spans="1:59" x14ac:dyDescent="0.3">
      <c r="A937" s="1" t="str">
        <f>'Forward collapse simulation'!B947</f>
        <v>1.53</v>
      </c>
      <c r="B937" s="37" t="str">
        <f>IF('Forward collapse simulation'!C947="","-",'Forward collapse simulation'!C947)</f>
        <v>1.54</v>
      </c>
      <c r="C937" s="85">
        <f>'Forward collapse simulation'!E947</f>
        <v>220.58</v>
      </c>
      <c r="D937" s="85">
        <f>'Forward collapse simulation'!F947</f>
        <v>-2.94</v>
      </c>
      <c r="E937" s="85">
        <f>'Forward collapse simulation'!D947</f>
        <v>5.6139999999999999</v>
      </c>
      <c r="F937" s="85"/>
      <c r="G937" s="3" t="str">
        <f t="shared" si="639"/>
        <v>1.53</v>
      </c>
      <c r="H937" s="3" t="str">
        <f t="shared" si="640"/>
        <v>1.54</v>
      </c>
      <c r="I937" s="3">
        <f t="shared" si="641"/>
        <v>220.58</v>
      </c>
      <c r="J937" s="3">
        <f t="shared" si="642"/>
        <v>-2.94</v>
      </c>
      <c r="K937" s="3">
        <f t="shared" si="643"/>
        <v>5.6139999999999999</v>
      </c>
      <c r="L937" s="85"/>
      <c r="M937" s="3" t="str">
        <f t="shared" si="644"/>
        <v>1.53</v>
      </c>
      <c r="N937" s="3" t="str">
        <f t="shared" si="645"/>
        <v>1.54</v>
      </c>
      <c r="O937" s="3">
        <f t="shared" si="646"/>
        <v>220.58</v>
      </c>
      <c r="P937" s="3">
        <f t="shared" si="647"/>
        <v>-2.94</v>
      </c>
      <c r="Q937" s="3">
        <f t="shared" si="648"/>
        <v>5.6139999999999999</v>
      </c>
      <c r="R937" s="85"/>
      <c r="S937" s="3" t="str">
        <f t="shared" si="649"/>
        <v>1.53</v>
      </c>
      <c r="T937" s="3" t="str">
        <f t="shared" si="650"/>
        <v>1.54</v>
      </c>
      <c r="U937" s="3">
        <f t="shared" si="651"/>
        <v>220.58</v>
      </c>
      <c r="V937" s="3">
        <f t="shared" si="652"/>
        <v>-2.94</v>
      </c>
      <c r="W937" s="3">
        <f t="shared" si="653"/>
        <v>5.6139999999999999</v>
      </c>
      <c r="X937" s="85"/>
      <c r="Y937" s="3" t="str">
        <f t="shared" si="654"/>
        <v>1.53</v>
      </c>
      <c r="Z937" s="3" t="str">
        <f t="shared" si="655"/>
        <v>1.54</v>
      </c>
      <c r="AA937" s="3">
        <f t="shared" si="656"/>
        <v>220.58</v>
      </c>
      <c r="AB937" s="3">
        <f t="shared" si="657"/>
        <v>-2.94</v>
      </c>
      <c r="AC937" s="3">
        <f t="shared" si="658"/>
        <v>5.6139999999999999</v>
      </c>
      <c r="AD937" s="85"/>
      <c r="AE937" s="3" t="str">
        <f t="shared" si="659"/>
        <v>1.53</v>
      </c>
      <c r="AF937" s="3" t="str">
        <f t="shared" si="660"/>
        <v>1.54</v>
      </c>
      <c r="AG937" s="3">
        <f t="shared" si="661"/>
        <v>220.58</v>
      </c>
      <c r="AH937" s="3">
        <f t="shared" si="662"/>
        <v>-2.94</v>
      </c>
      <c r="AI937" s="3">
        <f t="shared" si="663"/>
        <v>5.6139999999999999</v>
      </c>
      <c r="AJ937" s="85"/>
      <c r="AK937" s="3" t="str">
        <f t="shared" si="664"/>
        <v>1.53</v>
      </c>
      <c r="AL937" s="3" t="str">
        <f t="shared" si="665"/>
        <v>1.54</v>
      </c>
      <c r="AM937" s="3">
        <f t="shared" si="666"/>
        <v>220.58</v>
      </c>
      <c r="AN937" s="3">
        <f t="shared" si="667"/>
        <v>-2.94</v>
      </c>
      <c r="AO937" s="3">
        <f t="shared" si="668"/>
        <v>5.6139999999999999</v>
      </c>
      <c r="AP937" s="85"/>
      <c r="AQ937" s="3" t="str">
        <f t="shared" si="669"/>
        <v>1.53</v>
      </c>
      <c r="AR937" s="3" t="str">
        <f t="shared" si="670"/>
        <v>1.54</v>
      </c>
      <c r="AS937" s="3">
        <f t="shared" si="671"/>
        <v>220.58</v>
      </c>
      <c r="AT937" s="3">
        <f t="shared" si="672"/>
        <v>-2.94</v>
      </c>
      <c r="AU937" s="3">
        <f t="shared" si="673"/>
        <v>5.6139999999999999</v>
      </c>
      <c r="AV937" s="85"/>
      <c r="AW937" s="3" t="str">
        <f t="shared" si="674"/>
        <v>1.53</v>
      </c>
      <c r="AX937" s="3" t="str">
        <f t="shared" si="675"/>
        <v>1.54</v>
      </c>
      <c r="AY937" s="3">
        <f t="shared" si="676"/>
        <v>220.58</v>
      </c>
      <c r="AZ937" s="3">
        <f t="shared" si="677"/>
        <v>-2.94</v>
      </c>
      <c r="BA937" s="3">
        <f t="shared" si="678"/>
        <v>5.6139999999999999</v>
      </c>
      <c r="BB937" s="85"/>
      <c r="BC937" s="3" t="str">
        <f t="shared" si="679"/>
        <v>1.53</v>
      </c>
      <c r="BD937" s="3" t="str">
        <f t="shared" si="680"/>
        <v>1.54</v>
      </c>
      <c r="BE937" s="3">
        <f t="shared" si="681"/>
        <v>220.58</v>
      </c>
      <c r="BF937" s="3">
        <f t="shared" si="682"/>
        <v>-2.94</v>
      </c>
      <c r="BG937" s="3">
        <f t="shared" si="683"/>
        <v>5.6139999999999999</v>
      </c>
    </row>
    <row r="938" spans="1:59" x14ac:dyDescent="0.3">
      <c r="A938" s="1" t="str">
        <f>'Forward collapse simulation'!B948</f>
        <v>1.54</v>
      </c>
      <c r="B938" s="37" t="str">
        <f>IF('Forward collapse simulation'!C948="","-",'Forward collapse simulation'!C948)</f>
        <v>1.55</v>
      </c>
      <c r="C938" s="85">
        <f>'Forward collapse simulation'!E948</f>
        <v>161.02000000000001</v>
      </c>
      <c r="D938" s="85">
        <f>'Forward collapse simulation'!F948</f>
        <v>-5.43</v>
      </c>
      <c r="E938" s="85">
        <f>'Forward collapse simulation'!D948</f>
        <v>5.2770000000000001</v>
      </c>
      <c r="F938" s="85"/>
      <c r="G938" s="3" t="str">
        <f t="shared" si="639"/>
        <v>1.54</v>
      </c>
      <c r="H938" s="3" t="str">
        <f t="shared" si="640"/>
        <v>1.55</v>
      </c>
      <c r="I938" s="3">
        <f t="shared" si="641"/>
        <v>161.02000000000001</v>
      </c>
      <c r="J938" s="3">
        <f t="shared" si="642"/>
        <v>-5.43</v>
      </c>
      <c r="K938" s="3">
        <f t="shared" si="643"/>
        <v>5.2770000000000001</v>
      </c>
      <c r="L938" s="85"/>
      <c r="M938" s="3" t="str">
        <f t="shared" si="644"/>
        <v>1.54</v>
      </c>
      <c r="N938" s="3" t="str">
        <f t="shared" si="645"/>
        <v>1.55</v>
      </c>
      <c r="O938" s="3">
        <f t="shared" si="646"/>
        <v>161.02000000000001</v>
      </c>
      <c r="P938" s="3">
        <f t="shared" si="647"/>
        <v>-5.43</v>
      </c>
      <c r="Q938" s="3">
        <f t="shared" si="648"/>
        <v>5.2770000000000001</v>
      </c>
      <c r="R938" s="85"/>
      <c r="S938" s="3" t="str">
        <f t="shared" si="649"/>
        <v>1.54</v>
      </c>
      <c r="T938" s="3" t="str">
        <f t="shared" si="650"/>
        <v>1.55</v>
      </c>
      <c r="U938" s="3">
        <f t="shared" si="651"/>
        <v>161.02000000000001</v>
      </c>
      <c r="V938" s="3">
        <f t="shared" si="652"/>
        <v>-5.43</v>
      </c>
      <c r="W938" s="3">
        <f t="shared" si="653"/>
        <v>5.2770000000000001</v>
      </c>
      <c r="X938" s="85"/>
      <c r="Y938" s="3" t="str">
        <f t="shared" si="654"/>
        <v>1.54</v>
      </c>
      <c r="Z938" s="3" t="str">
        <f t="shared" si="655"/>
        <v>1.55</v>
      </c>
      <c r="AA938" s="3">
        <f t="shared" si="656"/>
        <v>161.02000000000001</v>
      </c>
      <c r="AB938" s="3">
        <f t="shared" si="657"/>
        <v>-5.43</v>
      </c>
      <c r="AC938" s="3">
        <f t="shared" si="658"/>
        <v>5.2770000000000001</v>
      </c>
      <c r="AD938" s="85"/>
      <c r="AE938" s="3" t="str">
        <f t="shared" si="659"/>
        <v>1.54</v>
      </c>
      <c r="AF938" s="3" t="str">
        <f t="shared" si="660"/>
        <v>1.55</v>
      </c>
      <c r="AG938" s="3">
        <f t="shared" si="661"/>
        <v>161.02000000000001</v>
      </c>
      <c r="AH938" s="3">
        <f t="shared" si="662"/>
        <v>-5.43</v>
      </c>
      <c r="AI938" s="3">
        <f t="shared" si="663"/>
        <v>5.2770000000000001</v>
      </c>
      <c r="AJ938" s="85"/>
      <c r="AK938" s="3" t="str">
        <f t="shared" si="664"/>
        <v>1.54</v>
      </c>
      <c r="AL938" s="3" t="str">
        <f t="shared" si="665"/>
        <v>1.55</v>
      </c>
      <c r="AM938" s="3">
        <f t="shared" si="666"/>
        <v>161.02000000000001</v>
      </c>
      <c r="AN938" s="3">
        <f t="shared" si="667"/>
        <v>-5.43</v>
      </c>
      <c r="AO938" s="3">
        <f t="shared" si="668"/>
        <v>5.2770000000000001</v>
      </c>
      <c r="AP938" s="85"/>
      <c r="AQ938" s="3" t="str">
        <f t="shared" si="669"/>
        <v>1.54</v>
      </c>
      <c r="AR938" s="3" t="str">
        <f t="shared" si="670"/>
        <v>1.55</v>
      </c>
      <c r="AS938" s="3">
        <f t="shared" si="671"/>
        <v>161.02000000000001</v>
      </c>
      <c r="AT938" s="3">
        <f t="shared" si="672"/>
        <v>-5.43</v>
      </c>
      <c r="AU938" s="3">
        <f t="shared" si="673"/>
        <v>5.2770000000000001</v>
      </c>
      <c r="AV938" s="85"/>
      <c r="AW938" s="3" t="str">
        <f t="shared" si="674"/>
        <v>1.54</v>
      </c>
      <c r="AX938" s="3" t="str">
        <f t="shared" si="675"/>
        <v>1.55</v>
      </c>
      <c r="AY938" s="3">
        <f t="shared" si="676"/>
        <v>161.02000000000001</v>
      </c>
      <c r="AZ938" s="3">
        <f t="shared" si="677"/>
        <v>-5.43</v>
      </c>
      <c r="BA938" s="3">
        <f t="shared" si="678"/>
        <v>5.2770000000000001</v>
      </c>
      <c r="BB938" s="85"/>
      <c r="BC938" s="3" t="str">
        <f t="shared" si="679"/>
        <v>1.54</v>
      </c>
      <c r="BD938" s="3" t="str">
        <f t="shared" si="680"/>
        <v>1.55</v>
      </c>
      <c r="BE938" s="3">
        <f t="shared" si="681"/>
        <v>161.02000000000001</v>
      </c>
      <c r="BF938" s="3">
        <f t="shared" si="682"/>
        <v>-5.43</v>
      </c>
      <c r="BG938" s="3">
        <f t="shared" si="683"/>
        <v>5.2770000000000001</v>
      </c>
    </row>
    <row r="939" spans="1:59" x14ac:dyDescent="0.3">
      <c r="A939" s="1" t="str">
        <f>'Forward collapse simulation'!B949</f>
        <v>1.55</v>
      </c>
      <c r="B939" s="37" t="str">
        <f>IF('Forward collapse simulation'!C949="","-",'Forward collapse simulation'!C949)</f>
        <v>-</v>
      </c>
      <c r="C939" s="85">
        <f>'Forward collapse simulation'!E949</f>
        <v>107.7</v>
      </c>
      <c r="D939" s="85">
        <f>'Forward collapse simulation'!F949</f>
        <v>-73.3</v>
      </c>
      <c r="E939" s="85">
        <f>'Forward collapse simulation'!D949</f>
        <v>1.121</v>
      </c>
      <c r="F939" s="85"/>
      <c r="G939" s="3" t="str">
        <f t="shared" si="639"/>
        <v>1.55</v>
      </c>
      <c r="H939" s="3" t="str">
        <f t="shared" si="640"/>
        <v>-</v>
      </c>
      <c r="I939" s="3">
        <f t="shared" si="641"/>
        <v>107.7</v>
      </c>
      <c r="J939" s="3">
        <f t="shared" si="642"/>
        <v>-73.3</v>
      </c>
      <c r="K939" s="3">
        <f t="shared" si="643"/>
        <v>1.0089000000000001</v>
      </c>
      <c r="L939" s="85"/>
      <c r="M939" s="3" t="str">
        <f t="shared" si="644"/>
        <v>1.55</v>
      </c>
      <c r="N939" s="3" t="str">
        <f t="shared" si="645"/>
        <v>-</v>
      </c>
      <c r="O939" s="3">
        <f t="shared" si="646"/>
        <v>107.7</v>
      </c>
      <c r="P939" s="3">
        <f t="shared" si="647"/>
        <v>-73.3</v>
      </c>
      <c r="Q939" s="3">
        <f t="shared" si="648"/>
        <v>0.89680000000000004</v>
      </c>
      <c r="R939" s="85"/>
      <c r="S939" s="3" t="str">
        <f t="shared" si="649"/>
        <v>1.55</v>
      </c>
      <c r="T939" s="3" t="str">
        <f t="shared" si="650"/>
        <v>-</v>
      </c>
      <c r="U939" s="3">
        <f t="shared" si="651"/>
        <v>107.7</v>
      </c>
      <c r="V939" s="3">
        <f t="shared" si="652"/>
        <v>-73.3</v>
      </c>
      <c r="W939" s="3">
        <f t="shared" si="653"/>
        <v>0.78469999999999995</v>
      </c>
      <c r="X939" s="85"/>
      <c r="Y939" s="3" t="str">
        <f t="shared" si="654"/>
        <v>1.55</v>
      </c>
      <c r="Z939" s="3" t="str">
        <f t="shared" si="655"/>
        <v>-</v>
      </c>
      <c r="AA939" s="3">
        <f t="shared" si="656"/>
        <v>107.7</v>
      </c>
      <c r="AB939" s="3">
        <f t="shared" si="657"/>
        <v>-73.3</v>
      </c>
      <c r="AC939" s="3">
        <f t="shared" si="658"/>
        <v>0.67259999999999998</v>
      </c>
      <c r="AD939" s="85"/>
      <c r="AE939" s="3" t="str">
        <f t="shared" si="659"/>
        <v>1.55</v>
      </c>
      <c r="AF939" s="3" t="str">
        <f t="shared" si="660"/>
        <v>-</v>
      </c>
      <c r="AG939" s="3">
        <f t="shared" si="661"/>
        <v>107.7</v>
      </c>
      <c r="AH939" s="3">
        <f t="shared" si="662"/>
        <v>-73.3</v>
      </c>
      <c r="AI939" s="3">
        <f t="shared" si="663"/>
        <v>0.5605</v>
      </c>
      <c r="AJ939" s="85"/>
      <c r="AK939" s="3" t="str">
        <f t="shared" si="664"/>
        <v>1.55</v>
      </c>
      <c r="AL939" s="3" t="str">
        <f t="shared" si="665"/>
        <v>-</v>
      </c>
      <c r="AM939" s="3">
        <f t="shared" si="666"/>
        <v>107.7</v>
      </c>
      <c r="AN939" s="3">
        <f t="shared" si="667"/>
        <v>-73.3</v>
      </c>
      <c r="AO939" s="3">
        <f t="shared" si="668"/>
        <v>0.44840000000000002</v>
      </c>
      <c r="AP939" s="85"/>
      <c r="AQ939" s="3" t="str">
        <f t="shared" si="669"/>
        <v>1.55</v>
      </c>
      <c r="AR939" s="3" t="str">
        <f t="shared" si="670"/>
        <v>-</v>
      </c>
      <c r="AS939" s="3">
        <f t="shared" si="671"/>
        <v>107.7</v>
      </c>
      <c r="AT939" s="3">
        <f t="shared" si="672"/>
        <v>-73.3</v>
      </c>
      <c r="AU939" s="3">
        <f t="shared" si="673"/>
        <v>0.33629999999999999</v>
      </c>
      <c r="AV939" s="85"/>
      <c r="AW939" s="3" t="str">
        <f t="shared" si="674"/>
        <v>1.55</v>
      </c>
      <c r="AX939" s="3" t="str">
        <f t="shared" si="675"/>
        <v>-</v>
      </c>
      <c r="AY939" s="3">
        <f t="shared" si="676"/>
        <v>107.7</v>
      </c>
      <c r="AZ939" s="3">
        <f t="shared" si="677"/>
        <v>-73.3</v>
      </c>
      <c r="BA939" s="3">
        <f t="shared" si="678"/>
        <v>0.22420000000000001</v>
      </c>
      <c r="BB939" s="85"/>
      <c r="BC939" s="3" t="str">
        <f t="shared" si="679"/>
        <v>1.55</v>
      </c>
      <c r="BD939" s="3" t="str">
        <f t="shared" si="680"/>
        <v>-</v>
      </c>
      <c r="BE939" s="3">
        <f t="shared" si="681"/>
        <v>107.7</v>
      </c>
      <c r="BF939" s="3">
        <f t="shared" si="682"/>
        <v>-73.3</v>
      </c>
      <c r="BG939" s="3">
        <f t="shared" si="683"/>
        <v>0.11210000000000001</v>
      </c>
    </row>
    <row r="940" spans="1:59" x14ac:dyDescent="0.3">
      <c r="A940" s="1" t="str">
        <f>'Forward collapse simulation'!B950</f>
        <v>1.55</v>
      </c>
      <c r="B940" s="37" t="str">
        <f>IF('Forward collapse simulation'!C950="","-",'Forward collapse simulation'!C950)</f>
        <v>-</v>
      </c>
      <c r="C940" s="85">
        <f>'Forward collapse simulation'!E950</f>
        <v>76.61</v>
      </c>
      <c r="D940" s="85">
        <f>'Forward collapse simulation'!F950</f>
        <v>-29.18</v>
      </c>
      <c r="E940" s="85">
        <f>'Forward collapse simulation'!D950</f>
        <v>2.73</v>
      </c>
      <c r="F940" s="85"/>
      <c r="G940" s="3" t="str">
        <f t="shared" si="639"/>
        <v>1.55</v>
      </c>
      <c r="H940" s="3" t="str">
        <f t="shared" si="640"/>
        <v>-</v>
      </c>
      <c r="I940" s="3">
        <f t="shared" si="641"/>
        <v>76.61</v>
      </c>
      <c r="J940" s="3">
        <f t="shared" si="642"/>
        <v>-29.18</v>
      </c>
      <c r="K940" s="3">
        <f t="shared" si="643"/>
        <v>2.4569999999999999</v>
      </c>
      <c r="L940" s="85"/>
      <c r="M940" s="3" t="str">
        <f t="shared" si="644"/>
        <v>1.55</v>
      </c>
      <c r="N940" s="3" t="str">
        <f t="shared" si="645"/>
        <v>-</v>
      </c>
      <c r="O940" s="3">
        <f t="shared" si="646"/>
        <v>76.61</v>
      </c>
      <c r="P940" s="3">
        <f t="shared" si="647"/>
        <v>-29.18</v>
      </c>
      <c r="Q940" s="3">
        <f t="shared" si="648"/>
        <v>2.1840000000000002</v>
      </c>
      <c r="R940" s="85"/>
      <c r="S940" s="3" t="str">
        <f t="shared" si="649"/>
        <v>1.55</v>
      </c>
      <c r="T940" s="3" t="str">
        <f t="shared" si="650"/>
        <v>-</v>
      </c>
      <c r="U940" s="3">
        <f t="shared" si="651"/>
        <v>76.61</v>
      </c>
      <c r="V940" s="3">
        <f t="shared" si="652"/>
        <v>-29.18</v>
      </c>
      <c r="W940" s="3">
        <f t="shared" si="653"/>
        <v>1.9109999999999998</v>
      </c>
      <c r="X940" s="85"/>
      <c r="Y940" s="3" t="str">
        <f t="shared" si="654"/>
        <v>1.55</v>
      </c>
      <c r="Z940" s="3" t="str">
        <f t="shared" si="655"/>
        <v>-</v>
      </c>
      <c r="AA940" s="3">
        <f t="shared" si="656"/>
        <v>76.61</v>
      </c>
      <c r="AB940" s="3">
        <f t="shared" si="657"/>
        <v>-29.18</v>
      </c>
      <c r="AC940" s="3">
        <f t="shared" si="658"/>
        <v>1.6379999999999999</v>
      </c>
      <c r="AD940" s="85"/>
      <c r="AE940" s="3" t="str">
        <f t="shared" si="659"/>
        <v>1.55</v>
      </c>
      <c r="AF940" s="3" t="str">
        <f t="shared" si="660"/>
        <v>-</v>
      </c>
      <c r="AG940" s="3">
        <f t="shared" si="661"/>
        <v>76.61</v>
      </c>
      <c r="AH940" s="3">
        <f t="shared" si="662"/>
        <v>-29.18</v>
      </c>
      <c r="AI940" s="3">
        <f t="shared" si="663"/>
        <v>1.365</v>
      </c>
      <c r="AJ940" s="85"/>
      <c r="AK940" s="3" t="str">
        <f t="shared" si="664"/>
        <v>1.55</v>
      </c>
      <c r="AL940" s="3" t="str">
        <f t="shared" si="665"/>
        <v>-</v>
      </c>
      <c r="AM940" s="3">
        <f t="shared" si="666"/>
        <v>76.61</v>
      </c>
      <c r="AN940" s="3">
        <f t="shared" si="667"/>
        <v>-29.18</v>
      </c>
      <c r="AO940" s="3">
        <f t="shared" si="668"/>
        <v>1.0920000000000001</v>
      </c>
      <c r="AP940" s="85"/>
      <c r="AQ940" s="3" t="str">
        <f t="shared" si="669"/>
        <v>1.55</v>
      </c>
      <c r="AR940" s="3" t="str">
        <f t="shared" si="670"/>
        <v>-</v>
      </c>
      <c r="AS940" s="3">
        <f t="shared" si="671"/>
        <v>76.61</v>
      </c>
      <c r="AT940" s="3">
        <f t="shared" si="672"/>
        <v>-29.18</v>
      </c>
      <c r="AU940" s="3">
        <f t="shared" si="673"/>
        <v>0.81899999999999995</v>
      </c>
      <c r="AV940" s="85"/>
      <c r="AW940" s="3" t="str">
        <f t="shared" si="674"/>
        <v>1.55</v>
      </c>
      <c r="AX940" s="3" t="str">
        <f t="shared" si="675"/>
        <v>-</v>
      </c>
      <c r="AY940" s="3">
        <f t="shared" si="676"/>
        <v>76.61</v>
      </c>
      <c r="AZ940" s="3">
        <f t="shared" si="677"/>
        <v>-29.18</v>
      </c>
      <c r="BA940" s="3">
        <f t="shared" si="678"/>
        <v>0.54600000000000004</v>
      </c>
      <c r="BB940" s="85"/>
      <c r="BC940" s="3" t="str">
        <f t="shared" si="679"/>
        <v>1.55</v>
      </c>
      <c r="BD940" s="3" t="str">
        <f t="shared" si="680"/>
        <v>-</v>
      </c>
      <c r="BE940" s="3">
        <f t="shared" si="681"/>
        <v>76.61</v>
      </c>
      <c r="BF940" s="3">
        <f t="shared" si="682"/>
        <v>-29.18</v>
      </c>
      <c r="BG940" s="3">
        <f t="shared" si="683"/>
        <v>0.27300000000000002</v>
      </c>
    </row>
    <row r="941" spans="1:59" x14ac:dyDescent="0.3">
      <c r="A941" s="1" t="str">
        <f>'Forward collapse simulation'!B951</f>
        <v>1.55</v>
      </c>
      <c r="B941" s="37" t="str">
        <f>IF('Forward collapse simulation'!C951="","-",'Forward collapse simulation'!C951)</f>
        <v>-</v>
      </c>
      <c r="C941" s="85">
        <f>'Forward collapse simulation'!E951</f>
        <v>70.95</v>
      </c>
      <c r="D941" s="85">
        <f>'Forward collapse simulation'!F951</f>
        <v>-13.76</v>
      </c>
      <c r="E941" s="85">
        <f>'Forward collapse simulation'!D951</f>
        <v>4.88</v>
      </c>
      <c r="F941" s="85"/>
      <c r="G941" s="3" t="str">
        <f t="shared" si="639"/>
        <v>1.55</v>
      </c>
      <c r="H941" s="3" t="str">
        <f t="shared" si="640"/>
        <v>-</v>
      </c>
      <c r="I941" s="3">
        <f t="shared" si="641"/>
        <v>70.95</v>
      </c>
      <c r="J941" s="3">
        <f t="shared" si="642"/>
        <v>-13.76</v>
      </c>
      <c r="K941" s="3">
        <f t="shared" si="643"/>
        <v>4.3920000000000003</v>
      </c>
      <c r="L941" s="85"/>
      <c r="M941" s="3" t="str">
        <f t="shared" si="644"/>
        <v>1.55</v>
      </c>
      <c r="N941" s="3" t="str">
        <f t="shared" si="645"/>
        <v>-</v>
      </c>
      <c r="O941" s="3">
        <f t="shared" si="646"/>
        <v>70.95</v>
      </c>
      <c r="P941" s="3">
        <f t="shared" si="647"/>
        <v>-13.76</v>
      </c>
      <c r="Q941" s="3">
        <f t="shared" si="648"/>
        <v>3.9039999999999999</v>
      </c>
      <c r="R941" s="85"/>
      <c r="S941" s="3" t="str">
        <f t="shared" si="649"/>
        <v>1.55</v>
      </c>
      <c r="T941" s="3" t="str">
        <f t="shared" si="650"/>
        <v>-</v>
      </c>
      <c r="U941" s="3">
        <f t="shared" si="651"/>
        <v>70.95</v>
      </c>
      <c r="V941" s="3">
        <f t="shared" si="652"/>
        <v>-13.76</v>
      </c>
      <c r="W941" s="3">
        <f t="shared" si="653"/>
        <v>3.4159999999999999</v>
      </c>
      <c r="X941" s="85"/>
      <c r="Y941" s="3" t="str">
        <f t="shared" si="654"/>
        <v>1.55</v>
      </c>
      <c r="Z941" s="3" t="str">
        <f t="shared" si="655"/>
        <v>-</v>
      </c>
      <c r="AA941" s="3">
        <f t="shared" si="656"/>
        <v>70.95</v>
      </c>
      <c r="AB941" s="3">
        <f t="shared" si="657"/>
        <v>-13.76</v>
      </c>
      <c r="AC941" s="3">
        <f t="shared" si="658"/>
        <v>2.9279999999999999</v>
      </c>
      <c r="AD941" s="85"/>
      <c r="AE941" s="3" t="str">
        <f t="shared" si="659"/>
        <v>1.55</v>
      </c>
      <c r="AF941" s="3" t="str">
        <f t="shared" si="660"/>
        <v>-</v>
      </c>
      <c r="AG941" s="3">
        <f t="shared" si="661"/>
        <v>70.95</v>
      </c>
      <c r="AH941" s="3">
        <f t="shared" si="662"/>
        <v>-13.76</v>
      </c>
      <c r="AI941" s="3">
        <f t="shared" si="663"/>
        <v>2.44</v>
      </c>
      <c r="AJ941" s="85"/>
      <c r="AK941" s="3" t="str">
        <f t="shared" si="664"/>
        <v>1.55</v>
      </c>
      <c r="AL941" s="3" t="str">
        <f t="shared" si="665"/>
        <v>-</v>
      </c>
      <c r="AM941" s="3">
        <f t="shared" si="666"/>
        <v>70.95</v>
      </c>
      <c r="AN941" s="3">
        <f t="shared" si="667"/>
        <v>-13.76</v>
      </c>
      <c r="AO941" s="3">
        <f t="shared" si="668"/>
        <v>1.952</v>
      </c>
      <c r="AP941" s="85"/>
      <c r="AQ941" s="3" t="str">
        <f t="shared" si="669"/>
        <v>1.55</v>
      </c>
      <c r="AR941" s="3" t="str">
        <f t="shared" si="670"/>
        <v>-</v>
      </c>
      <c r="AS941" s="3">
        <f t="shared" si="671"/>
        <v>70.95</v>
      </c>
      <c r="AT941" s="3">
        <f t="shared" si="672"/>
        <v>-13.76</v>
      </c>
      <c r="AU941" s="3">
        <f t="shared" si="673"/>
        <v>1.464</v>
      </c>
      <c r="AV941" s="85"/>
      <c r="AW941" s="3" t="str">
        <f t="shared" si="674"/>
        <v>1.55</v>
      </c>
      <c r="AX941" s="3" t="str">
        <f t="shared" si="675"/>
        <v>-</v>
      </c>
      <c r="AY941" s="3">
        <f t="shared" si="676"/>
        <v>70.95</v>
      </c>
      <c r="AZ941" s="3">
        <f t="shared" si="677"/>
        <v>-13.76</v>
      </c>
      <c r="BA941" s="3">
        <f t="shared" si="678"/>
        <v>0.97599999999999998</v>
      </c>
      <c r="BB941" s="85"/>
      <c r="BC941" s="3" t="str">
        <f t="shared" si="679"/>
        <v>1.55</v>
      </c>
      <c r="BD941" s="3" t="str">
        <f t="shared" si="680"/>
        <v>-</v>
      </c>
      <c r="BE941" s="3">
        <f t="shared" si="681"/>
        <v>70.95</v>
      </c>
      <c r="BF941" s="3">
        <f t="shared" si="682"/>
        <v>-13.76</v>
      </c>
      <c r="BG941" s="3">
        <f t="shared" si="683"/>
        <v>0.48799999999999999</v>
      </c>
    </row>
    <row r="942" spans="1:59" x14ac:dyDescent="0.3">
      <c r="A942" s="1" t="str">
        <f>'Forward collapse simulation'!B952</f>
        <v>1.55</v>
      </c>
      <c r="B942" s="37" t="str">
        <f>IF('Forward collapse simulation'!C952="","-",'Forward collapse simulation'!C952)</f>
        <v>-</v>
      </c>
      <c r="C942" s="85">
        <f>'Forward collapse simulation'!E952</f>
        <v>74.12</v>
      </c>
      <c r="D942" s="85">
        <f>'Forward collapse simulation'!F952</f>
        <v>-2.0699999999999998</v>
      </c>
      <c r="E942" s="85">
        <f>'Forward collapse simulation'!D952</f>
        <v>5.5609999999999999</v>
      </c>
      <c r="F942" s="85"/>
      <c r="G942" s="3" t="str">
        <f t="shared" si="639"/>
        <v>1.55</v>
      </c>
      <c r="H942" s="3" t="str">
        <f t="shared" si="640"/>
        <v>-</v>
      </c>
      <c r="I942" s="3">
        <f t="shared" si="641"/>
        <v>74.12</v>
      </c>
      <c r="J942" s="3">
        <f t="shared" si="642"/>
        <v>-2.0699999999999998</v>
      </c>
      <c r="K942" s="3">
        <f t="shared" si="643"/>
        <v>5.0049000000000001</v>
      </c>
      <c r="L942" s="85"/>
      <c r="M942" s="3" t="str">
        <f t="shared" si="644"/>
        <v>1.55</v>
      </c>
      <c r="N942" s="3" t="str">
        <f t="shared" si="645"/>
        <v>-</v>
      </c>
      <c r="O942" s="3">
        <f t="shared" si="646"/>
        <v>74.12</v>
      </c>
      <c r="P942" s="3">
        <f t="shared" si="647"/>
        <v>-2.0699999999999998</v>
      </c>
      <c r="Q942" s="3">
        <f t="shared" si="648"/>
        <v>4.4488000000000003</v>
      </c>
      <c r="R942" s="85"/>
      <c r="S942" s="3" t="str">
        <f t="shared" si="649"/>
        <v>1.55</v>
      </c>
      <c r="T942" s="3" t="str">
        <f t="shared" si="650"/>
        <v>-</v>
      </c>
      <c r="U942" s="3">
        <f t="shared" si="651"/>
        <v>74.12</v>
      </c>
      <c r="V942" s="3">
        <f t="shared" si="652"/>
        <v>-2.0699999999999998</v>
      </c>
      <c r="W942" s="3">
        <f t="shared" si="653"/>
        <v>3.8926999999999996</v>
      </c>
      <c r="X942" s="85"/>
      <c r="Y942" s="3" t="str">
        <f t="shared" si="654"/>
        <v>1.55</v>
      </c>
      <c r="Z942" s="3" t="str">
        <f t="shared" si="655"/>
        <v>-</v>
      </c>
      <c r="AA942" s="3">
        <f t="shared" si="656"/>
        <v>74.12</v>
      </c>
      <c r="AB942" s="3">
        <f t="shared" si="657"/>
        <v>-2.0699999999999998</v>
      </c>
      <c r="AC942" s="3">
        <f t="shared" si="658"/>
        <v>3.3365999999999998</v>
      </c>
      <c r="AD942" s="85"/>
      <c r="AE942" s="3" t="str">
        <f t="shared" si="659"/>
        <v>1.55</v>
      </c>
      <c r="AF942" s="3" t="str">
        <f t="shared" si="660"/>
        <v>-</v>
      </c>
      <c r="AG942" s="3">
        <f t="shared" si="661"/>
        <v>74.12</v>
      </c>
      <c r="AH942" s="3">
        <f t="shared" si="662"/>
        <v>-2.0699999999999998</v>
      </c>
      <c r="AI942" s="3">
        <f t="shared" si="663"/>
        <v>2.7805</v>
      </c>
      <c r="AJ942" s="85"/>
      <c r="AK942" s="3" t="str">
        <f t="shared" si="664"/>
        <v>1.55</v>
      </c>
      <c r="AL942" s="3" t="str">
        <f t="shared" si="665"/>
        <v>-</v>
      </c>
      <c r="AM942" s="3">
        <f t="shared" si="666"/>
        <v>74.12</v>
      </c>
      <c r="AN942" s="3">
        <f t="shared" si="667"/>
        <v>-2.0699999999999998</v>
      </c>
      <c r="AO942" s="3">
        <f t="shared" si="668"/>
        <v>2.2244000000000002</v>
      </c>
      <c r="AP942" s="85"/>
      <c r="AQ942" s="3" t="str">
        <f t="shared" si="669"/>
        <v>1.55</v>
      </c>
      <c r="AR942" s="3" t="str">
        <f t="shared" si="670"/>
        <v>-</v>
      </c>
      <c r="AS942" s="3">
        <f t="shared" si="671"/>
        <v>74.12</v>
      </c>
      <c r="AT942" s="3">
        <f t="shared" si="672"/>
        <v>-2.0699999999999998</v>
      </c>
      <c r="AU942" s="3">
        <f t="shared" si="673"/>
        <v>1.6682999999999999</v>
      </c>
      <c r="AV942" s="85"/>
      <c r="AW942" s="3" t="str">
        <f t="shared" si="674"/>
        <v>1.55</v>
      </c>
      <c r="AX942" s="3" t="str">
        <f t="shared" si="675"/>
        <v>-</v>
      </c>
      <c r="AY942" s="3">
        <f t="shared" si="676"/>
        <v>74.12</v>
      </c>
      <c r="AZ942" s="3">
        <f t="shared" si="677"/>
        <v>-2.0699999999999998</v>
      </c>
      <c r="BA942" s="3">
        <f t="shared" si="678"/>
        <v>1.1122000000000001</v>
      </c>
      <c r="BB942" s="85"/>
      <c r="BC942" s="3" t="str">
        <f t="shared" si="679"/>
        <v>1.55</v>
      </c>
      <c r="BD942" s="3" t="str">
        <f t="shared" si="680"/>
        <v>-</v>
      </c>
      <c r="BE942" s="3">
        <f t="shared" si="681"/>
        <v>74.12</v>
      </c>
      <c r="BF942" s="3">
        <f t="shared" si="682"/>
        <v>-2.0699999999999998</v>
      </c>
      <c r="BG942" s="3">
        <f t="shared" si="683"/>
        <v>0.55610000000000004</v>
      </c>
    </row>
    <row r="943" spans="1:59" x14ac:dyDescent="0.3">
      <c r="A943" s="1" t="str">
        <f>'Forward collapse simulation'!B953</f>
        <v>1.55</v>
      </c>
      <c r="B943" s="37" t="str">
        <f>IF('Forward collapse simulation'!C953="","-",'Forward collapse simulation'!C953)</f>
        <v>-</v>
      </c>
      <c r="C943" s="85">
        <f>'Forward collapse simulation'!E953</f>
        <v>82.99</v>
      </c>
      <c r="D943" s="85">
        <f>'Forward collapse simulation'!F953</f>
        <v>8.35</v>
      </c>
      <c r="E943" s="85">
        <f>'Forward collapse simulation'!D953</f>
        <v>6.9139999999999997</v>
      </c>
      <c r="F943" s="85"/>
      <c r="G943" s="3" t="str">
        <f t="shared" si="639"/>
        <v>1.55</v>
      </c>
      <c r="H943" s="3" t="str">
        <f t="shared" si="640"/>
        <v>-</v>
      </c>
      <c r="I943" s="3">
        <f t="shared" si="641"/>
        <v>82.99</v>
      </c>
      <c r="J943" s="3">
        <f t="shared" si="642"/>
        <v>8.35</v>
      </c>
      <c r="K943" s="3">
        <f t="shared" si="643"/>
        <v>6.2225999999999999</v>
      </c>
      <c r="L943" s="85"/>
      <c r="M943" s="3" t="str">
        <f t="shared" si="644"/>
        <v>1.55</v>
      </c>
      <c r="N943" s="3" t="str">
        <f t="shared" si="645"/>
        <v>-</v>
      </c>
      <c r="O943" s="3">
        <f t="shared" si="646"/>
        <v>82.99</v>
      </c>
      <c r="P943" s="3">
        <f t="shared" si="647"/>
        <v>8.35</v>
      </c>
      <c r="Q943" s="3">
        <f t="shared" si="648"/>
        <v>5.5312000000000001</v>
      </c>
      <c r="R943" s="85"/>
      <c r="S943" s="3" t="str">
        <f t="shared" si="649"/>
        <v>1.55</v>
      </c>
      <c r="T943" s="3" t="str">
        <f t="shared" si="650"/>
        <v>-</v>
      </c>
      <c r="U943" s="3">
        <f t="shared" si="651"/>
        <v>82.99</v>
      </c>
      <c r="V943" s="3">
        <f t="shared" si="652"/>
        <v>8.35</v>
      </c>
      <c r="W943" s="3">
        <f t="shared" si="653"/>
        <v>4.8397999999999994</v>
      </c>
      <c r="X943" s="85"/>
      <c r="Y943" s="3" t="str">
        <f t="shared" si="654"/>
        <v>1.55</v>
      </c>
      <c r="Z943" s="3" t="str">
        <f t="shared" si="655"/>
        <v>-</v>
      </c>
      <c r="AA943" s="3">
        <f t="shared" si="656"/>
        <v>82.99</v>
      </c>
      <c r="AB943" s="3">
        <f t="shared" si="657"/>
        <v>8.35</v>
      </c>
      <c r="AC943" s="3">
        <f t="shared" si="658"/>
        <v>4.1483999999999996</v>
      </c>
      <c r="AD943" s="85"/>
      <c r="AE943" s="3" t="str">
        <f t="shared" si="659"/>
        <v>1.55</v>
      </c>
      <c r="AF943" s="3" t="str">
        <f t="shared" si="660"/>
        <v>-</v>
      </c>
      <c r="AG943" s="3">
        <f t="shared" si="661"/>
        <v>82.99</v>
      </c>
      <c r="AH943" s="3">
        <f t="shared" si="662"/>
        <v>8.35</v>
      </c>
      <c r="AI943" s="3">
        <f t="shared" si="663"/>
        <v>3.4569999999999999</v>
      </c>
      <c r="AJ943" s="85"/>
      <c r="AK943" s="3" t="str">
        <f t="shared" si="664"/>
        <v>1.55</v>
      </c>
      <c r="AL943" s="3" t="str">
        <f t="shared" si="665"/>
        <v>-</v>
      </c>
      <c r="AM943" s="3">
        <f t="shared" si="666"/>
        <v>82.99</v>
      </c>
      <c r="AN943" s="3">
        <f t="shared" si="667"/>
        <v>8.35</v>
      </c>
      <c r="AO943" s="3">
        <f t="shared" si="668"/>
        <v>2.7656000000000001</v>
      </c>
      <c r="AP943" s="85"/>
      <c r="AQ943" s="3" t="str">
        <f t="shared" si="669"/>
        <v>1.55</v>
      </c>
      <c r="AR943" s="3" t="str">
        <f t="shared" si="670"/>
        <v>-</v>
      </c>
      <c r="AS943" s="3">
        <f t="shared" si="671"/>
        <v>82.99</v>
      </c>
      <c r="AT943" s="3">
        <f t="shared" si="672"/>
        <v>8.35</v>
      </c>
      <c r="AU943" s="3">
        <f t="shared" si="673"/>
        <v>2.0741999999999998</v>
      </c>
      <c r="AV943" s="85"/>
      <c r="AW943" s="3" t="str">
        <f t="shared" si="674"/>
        <v>1.55</v>
      </c>
      <c r="AX943" s="3" t="str">
        <f t="shared" si="675"/>
        <v>-</v>
      </c>
      <c r="AY943" s="3">
        <f t="shared" si="676"/>
        <v>82.99</v>
      </c>
      <c r="AZ943" s="3">
        <f t="shared" si="677"/>
        <v>8.35</v>
      </c>
      <c r="BA943" s="3">
        <f t="shared" si="678"/>
        <v>1.3828</v>
      </c>
      <c r="BB943" s="85"/>
      <c r="BC943" s="3" t="str">
        <f t="shared" si="679"/>
        <v>1.55</v>
      </c>
      <c r="BD943" s="3" t="str">
        <f t="shared" si="680"/>
        <v>-</v>
      </c>
      <c r="BE943" s="3">
        <f t="shared" si="681"/>
        <v>82.99</v>
      </c>
      <c r="BF943" s="3">
        <f t="shared" si="682"/>
        <v>8.35</v>
      </c>
      <c r="BG943" s="3">
        <f t="shared" si="683"/>
        <v>0.69140000000000001</v>
      </c>
    </row>
    <row r="944" spans="1:59" x14ac:dyDescent="0.3">
      <c r="A944" s="1" t="str">
        <f>'Forward collapse simulation'!B954</f>
        <v>1.55</v>
      </c>
      <c r="B944" s="37" t="str">
        <f>IF('Forward collapse simulation'!C954="","-",'Forward collapse simulation'!C954)</f>
        <v>-</v>
      </c>
      <c r="C944" s="85">
        <f>'Forward collapse simulation'!E954</f>
        <v>95.61</v>
      </c>
      <c r="D944" s="85">
        <f>'Forward collapse simulation'!F954</f>
        <v>27.45</v>
      </c>
      <c r="E944" s="85">
        <f>'Forward collapse simulation'!D954</f>
        <v>8.1080000000000005</v>
      </c>
      <c r="F944" s="85"/>
      <c r="G944" s="3" t="str">
        <f t="shared" si="639"/>
        <v>1.55</v>
      </c>
      <c r="H944" s="3" t="str">
        <f t="shared" si="640"/>
        <v>-</v>
      </c>
      <c r="I944" s="3">
        <f t="shared" si="641"/>
        <v>95.61</v>
      </c>
      <c r="J944" s="3">
        <f t="shared" si="642"/>
        <v>27.45</v>
      </c>
      <c r="K944" s="3">
        <f t="shared" si="643"/>
        <v>7.297200000000001</v>
      </c>
      <c r="L944" s="85"/>
      <c r="M944" s="3" t="str">
        <f t="shared" si="644"/>
        <v>1.55</v>
      </c>
      <c r="N944" s="3" t="str">
        <f t="shared" si="645"/>
        <v>-</v>
      </c>
      <c r="O944" s="3">
        <f t="shared" si="646"/>
        <v>95.61</v>
      </c>
      <c r="P944" s="3">
        <f t="shared" si="647"/>
        <v>27.45</v>
      </c>
      <c r="Q944" s="3">
        <f t="shared" si="648"/>
        <v>6.4864000000000006</v>
      </c>
      <c r="R944" s="85"/>
      <c r="S944" s="3" t="str">
        <f t="shared" si="649"/>
        <v>1.55</v>
      </c>
      <c r="T944" s="3" t="str">
        <f t="shared" si="650"/>
        <v>-</v>
      </c>
      <c r="U944" s="3">
        <f t="shared" si="651"/>
        <v>95.61</v>
      </c>
      <c r="V944" s="3">
        <f t="shared" si="652"/>
        <v>27.45</v>
      </c>
      <c r="W944" s="3">
        <f t="shared" si="653"/>
        <v>5.6756000000000002</v>
      </c>
      <c r="X944" s="85"/>
      <c r="Y944" s="3" t="str">
        <f t="shared" si="654"/>
        <v>1.55</v>
      </c>
      <c r="Z944" s="3" t="str">
        <f t="shared" si="655"/>
        <v>-</v>
      </c>
      <c r="AA944" s="3">
        <f t="shared" si="656"/>
        <v>95.61</v>
      </c>
      <c r="AB944" s="3">
        <f t="shared" si="657"/>
        <v>27.45</v>
      </c>
      <c r="AC944" s="3">
        <f t="shared" si="658"/>
        <v>4.8647999999999998</v>
      </c>
      <c r="AD944" s="85"/>
      <c r="AE944" s="3" t="str">
        <f t="shared" si="659"/>
        <v>1.55</v>
      </c>
      <c r="AF944" s="3" t="str">
        <f t="shared" si="660"/>
        <v>-</v>
      </c>
      <c r="AG944" s="3">
        <f t="shared" si="661"/>
        <v>95.61</v>
      </c>
      <c r="AH944" s="3">
        <f t="shared" si="662"/>
        <v>27.45</v>
      </c>
      <c r="AI944" s="3">
        <f t="shared" si="663"/>
        <v>4.0540000000000003</v>
      </c>
      <c r="AJ944" s="85"/>
      <c r="AK944" s="3" t="str">
        <f t="shared" si="664"/>
        <v>1.55</v>
      </c>
      <c r="AL944" s="3" t="str">
        <f t="shared" si="665"/>
        <v>-</v>
      </c>
      <c r="AM944" s="3">
        <f t="shared" si="666"/>
        <v>95.61</v>
      </c>
      <c r="AN944" s="3">
        <f t="shared" si="667"/>
        <v>27.45</v>
      </c>
      <c r="AO944" s="3">
        <f t="shared" si="668"/>
        <v>3.2432000000000003</v>
      </c>
      <c r="AP944" s="85"/>
      <c r="AQ944" s="3" t="str">
        <f t="shared" si="669"/>
        <v>1.55</v>
      </c>
      <c r="AR944" s="3" t="str">
        <f t="shared" si="670"/>
        <v>-</v>
      </c>
      <c r="AS944" s="3">
        <f t="shared" si="671"/>
        <v>95.61</v>
      </c>
      <c r="AT944" s="3">
        <f t="shared" si="672"/>
        <v>27.45</v>
      </c>
      <c r="AU944" s="3">
        <f t="shared" si="673"/>
        <v>2.4323999999999999</v>
      </c>
      <c r="AV944" s="85"/>
      <c r="AW944" s="3" t="str">
        <f t="shared" si="674"/>
        <v>1.55</v>
      </c>
      <c r="AX944" s="3" t="str">
        <f t="shared" si="675"/>
        <v>-</v>
      </c>
      <c r="AY944" s="3">
        <f t="shared" si="676"/>
        <v>95.61</v>
      </c>
      <c r="AZ944" s="3">
        <f t="shared" si="677"/>
        <v>27.45</v>
      </c>
      <c r="BA944" s="3">
        <f t="shared" si="678"/>
        <v>1.6216000000000002</v>
      </c>
      <c r="BB944" s="85"/>
      <c r="BC944" s="3" t="str">
        <f t="shared" si="679"/>
        <v>1.55</v>
      </c>
      <c r="BD944" s="3" t="str">
        <f t="shared" si="680"/>
        <v>-</v>
      </c>
      <c r="BE944" s="3">
        <f t="shared" si="681"/>
        <v>95.61</v>
      </c>
      <c r="BF944" s="3">
        <f t="shared" si="682"/>
        <v>27.45</v>
      </c>
      <c r="BG944" s="3">
        <f t="shared" si="683"/>
        <v>0.81080000000000008</v>
      </c>
    </row>
    <row r="945" spans="1:59" x14ac:dyDescent="0.3">
      <c r="A945" s="1" t="str">
        <f>'Forward collapse simulation'!B955</f>
        <v>1.55</v>
      </c>
      <c r="B945" s="37" t="str">
        <f>IF('Forward collapse simulation'!C955="","-",'Forward collapse simulation'!C955)</f>
        <v>-</v>
      </c>
      <c r="C945" s="85">
        <f>'Forward collapse simulation'!E955</f>
        <v>104.01</v>
      </c>
      <c r="D945" s="85">
        <f>'Forward collapse simulation'!F955</f>
        <v>46.3</v>
      </c>
      <c r="E945" s="85">
        <f>'Forward collapse simulation'!D955</f>
        <v>6.6479999999999997</v>
      </c>
      <c r="F945" s="85"/>
      <c r="G945" s="3" t="str">
        <f t="shared" si="639"/>
        <v>1.55</v>
      </c>
      <c r="H945" s="3" t="str">
        <f t="shared" si="640"/>
        <v>-</v>
      </c>
      <c r="I945" s="3">
        <f t="shared" si="641"/>
        <v>104.01</v>
      </c>
      <c r="J945" s="3">
        <f t="shared" si="642"/>
        <v>46.3</v>
      </c>
      <c r="K945" s="3">
        <f t="shared" si="643"/>
        <v>5.9832000000000001</v>
      </c>
      <c r="L945" s="85"/>
      <c r="M945" s="3" t="str">
        <f t="shared" si="644"/>
        <v>1.55</v>
      </c>
      <c r="N945" s="3" t="str">
        <f t="shared" si="645"/>
        <v>-</v>
      </c>
      <c r="O945" s="3">
        <f t="shared" si="646"/>
        <v>104.01</v>
      </c>
      <c r="P945" s="3">
        <f t="shared" si="647"/>
        <v>46.3</v>
      </c>
      <c r="Q945" s="3">
        <f t="shared" si="648"/>
        <v>5.3184000000000005</v>
      </c>
      <c r="R945" s="85"/>
      <c r="S945" s="3" t="str">
        <f t="shared" si="649"/>
        <v>1.55</v>
      </c>
      <c r="T945" s="3" t="str">
        <f t="shared" si="650"/>
        <v>-</v>
      </c>
      <c r="U945" s="3">
        <f t="shared" si="651"/>
        <v>104.01</v>
      </c>
      <c r="V945" s="3">
        <f t="shared" si="652"/>
        <v>46.3</v>
      </c>
      <c r="W945" s="3">
        <f t="shared" si="653"/>
        <v>4.6535999999999991</v>
      </c>
      <c r="X945" s="85"/>
      <c r="Y945" s="3" t="str">
        <f t="shared" si="654"/>
        <v>1.55</v>
      </c>
      <c r="Z945" s="3" t="str">
        <f t="shared" si="655"/>
        <v>-</v>
      </c>
      <c r="AA945" s="3">
        <f t="shared" si="656"/>
        <v>104.01</v>
      </c>
      <c r="AB945" s="3">
        <f t="shared" si="657"/>
        <v>46.3</v>
      </c>
      <c r="AC945" s="3">
        <f t="shared" si="658"/>
        <v>3.9887999999999995</v>
      </c>
      <c r="AD945" s="85"/>
      <c r="AE945" s="3" t="str">
        <f t="shared" si="659"/>
        <v>1.55</v>
      </c>
      <c r="AF945" s="3" t="str">
        <f t="shared" si="660"/>
        <v>-</v>
      </c>
      <c r="AG945" s="3">
        <f t="shared" si="661"/>
        <v>104.01</v>
      </c>
      <c r="AH945" s="3">
        <f t="shared" si="662"/>
        <v>46.3</v>
      </c>
      <c r="AI945" s="3">
        <f t="shared" si="663"/>
        <v>3.3239999999999998</v>
      </c>
      <c r="AJ945" s="85"/>
      <c r="AK945" s="3" t="str">
        <f t="shared" si="664"/>
        <v>1.55</v>
      </c>
      <c r="AL945" s="3" t="str">
        <f t="shared" si="665"/>
        <v>-</v>
      </c>
      <c r="AM945" s="3">
        <f t="shared" si="666"/>
        <v>104.01</v>
      </c>
      <c r="AN945" s="3">
        <f t="shared" si="667"/>
        <v>46.3</v>
      </c>
      <c r="AO945" s="3">
        <f t="shared" si="668"/>
        <v>2.6592000000000002</v>
      </c>
      <c r="AP945" s="85"/>
      <c r="AQ945" s="3" t="str">
        <f t="shared" si="669"/>
        <v>1.55</v>
      </c>
      <c r="AR945" s="3" t="str">
        <f t="shared" si="670"/>
        <v>-</v>
      </c>
      <c r="AS945" s="3">
        <f t="shared" si="671"/>
        <v>104.01</v>
      </c>
      <c r="AT945" s="3">
        <f t="shared" si="672"/>
        <v>46.3</v>
      </c>
      <c r="AU945" s="3">
        <f t="shared" si="673"/>
        <v>1.9943999999999997</v>
      </c>
      <c r="AV945" s="85"/>
      <c r="AW945" s="3" t="str">
        <f t="shared" si="674"/>
        <v>1.55</v>
      </c>
      <c r="AX945" s="3" t="str">
        <f t="shared" si="675"/>
        <v>-</v>
      </c>
      <c r="AY945" s="3">
        <f t="shared" si="676"/>
        <v>104.01</v>
      </c>
      <c r="AZ945" s="3">
        <f t="shared" si="677"/>
        <v>46.3</v>
      </c>
      <c r="BA945" s="3">
        <f t="shared" si="678"/>
        <v>1.3296000000000001</v>
      </c>
      <c r="BB945" s="85"/>
      <c r="BC945" s="3" t="str">
        <f t="shared" si="679"/>
        <v>1.55</v>
      </c>
      <c r="BD945" s="3" t="str">
        <f t="shared" si="680"/>
        <v>-</v>
      </c>
      <c r="BE945" s="3">
        <f t="shared" si="681"/>
        <v>104.01</v>
      </c>
      <c r="BF945" s="3">
        <f t="shared" si="682"/>
        <v>46.3</v>
      </c>
      <c r="BG945" s="3">
        <f t="shared" si="683"/>
        <v>0.66480000000000006</v>
      </c>
    </row>
    <row r="946" spans="1:59" x14ac:dyDescent="0.3">
      <c r="A946" s="1" t="str">
        <f>'Forward collapse simulation'!B956</f>
        <v>1.55</v>
      </c>
      <c r="B946" s="37" t="str">
        <f>IF('Forward collapse simulation'!C956="","-",'Forward collapse simulation'!C956)</f>
        <v>-</v>
      </c>
      <c r="C946" s="85">
        <f>'Forward collapse simulation'!E956</f>
        <v>120.24</v>
      </c>
      <c r="D946" s="85">
        <f>'Forward collapse simulation'!F956</f>
        <v>60.16</v>
      </c>
      <c r="E946" s="85">
        <f>'Forward collapse simulation'!D956</f>
        <v>6.8949999999999996</v>
      </c>
      <c r="F946" s="85"/>
      <c r="G946" s="3" t="str">
        <f t="shared" si="639"/>
        <v>1.55</v>
      </c>
      <c r="H946" s="3" t="str">
        <f t="shared" si="640"/>
        <v>-</v>
      </c>
      <c r="I946" s="3">
        <f t="shared" si="641"/>
        <v>120.24</v>
      </c>
      <c r="J946" s="3">
        <f t="shared" si="642"/>
        <v>60.16</v>
      </c>
      <c r="K946" s="3">
        <f t="shared" si="643"/>
        <v>6.2054999999999998</v>
      </c>
      <c r="L946" s="85"/>
      <c r="M946" s="3" t="str">
        <f t="shared" si="644"/>
        <v>1.55</v>
      </c>
      <c r="N946" s="3" t="str">
        <f t="shared" si="645"/>
        <v>-</v>
      </c>
      <c r="O946" s="3">
        <f t="shared" si="646"/>
        <v>120.24</v>
      </c>
      <c r="P946" s="3">
        <f t="shared" si="647"/>
        <v>60.16</v>
      </c>
      <c r="Q946" s="3">
        <f t="shared" si="648"/>
        <v>5.516</v>
      </c>
      <c r="R946" s="85"/>
      <c r="S946" s="3" t="str">
        <f t="shared" si="649"/>
        <v>1.55</v>
      </c>
      <c r="T946" s="3" t="str">
        <f t="shared" si="650"/>
        <v>-</v>
      </c>
      <c r="U946" s="3">
        <f t="shared" si="651"/>
        <v>120.24</v>
      </c>
      <c r="V946" s="3">
        <f t="shared" si="652"/>
        <v>60.16</v>
      </c>
      <c r="W946" s="3">
        <f t="shared" si="653"/>
        <v>4.8264999999999993</v>
      </c>
      <c r="X946" s="85"/>
      <c r="Y946" s="3" t="str">
        <f t="shared" si="654"/>
        <v>1.55</v>
      </c>
      <c r="Z946" s="3" t="str">
        <f t="shared" si="655"/>
        <v>-</v>
      </c>
      <c r="AA946" s="3">
        <f t="shared" si="656"/>
        <v>120.24</v>
      </c>
      <c r="AB946" s="3">
        <f t="shared" si="657"/>
        <v>60.16</v>
      </c>
      <c r="AC946" s="3">
        <f t="shared" si="658"/>
        <v>4.1369999999999996</v>
      </c>
      <c r="AD946" s="85"/>
      <c r="AE946" s="3" t="str">
        <f t="shared" si="659"/>
        <v>1.55</v>
      </c>
      <c r="AF946" s="3" t="str">
        <f t="shared" si="660"/>
        <v>-</v>
      </c>
      <c r="AG946" s="3">
        <f t="shared" si="661"/>
        <v>120.24</v>
      </c>
      <c r="AH946" s="3">
        <f t="shared" si="662"/>
        <v>60.16</v>
      </c>
      <c r="AI946" s="3">
        <f t="shared" si="663"/>
        <v>3.4474999999999998</v>
      </c>
      <c r="AJ946" s="85"/>
      <c r="AK946" s="3" t="str">
        <f t="shared" si="664"/>
        <v>1.55</v>
      </c>
      <c r="AL946" s="3" t="str">
        <f t="shared" si="665"/>
        <v>-</v>
      </c>
      <c r="AM946" s="3">
        <f t="shared" si="666"/>
        <v>120.24</v>
      </c>
      <c r="AN946" s="3">
        <f t="shared" si="667"/>
        <v>60.16</v>
      </c>
      <c r="AO946" s="3">
        <f t="shared" si="668"/>
        <v>2.758</v>
      </c>
      <c r="AP946" s="85"/>
      <c r="AQ946" s="3" t="str">
        <f t="shared" si="669"/>
        <v>1.55</v>
      </c>
      <c r="AR946" s="3" t="str">
        <f t="shared" si="670"/>
        <v>-</v>
      </c>
      <c r="AS946" s="3">
        <f t="shared" si="671"/>
        <v>120.24</v>
      </c>
      <c r="AT946" s="3">
        <f t="shared" si="672"/>
        <v>60.16</v>
      </c>
      <c r="AU946" s="3">
        <f t="shared" si="673"/>
        <v>2.0684999999999998</v>
      </c>
      <c r="AV946" s="85"/>
      <c r="AW946" s="3" t="str">
        <f t="shared" si="674"/>
        <v>1.55</v>
      </c>
      <c r="AX946" s="3" t="str">
        <f t="shared" si="675"/>
        <v>-</v>
      </c>
      <c r="AY946" s="3">
        <f t="shared" si="676"/>
        <v>120.24</v>
      </c>
      <c r="AZ946" s="3">
        <f t="shared" si="677"/>
        <v>60.16</v>
      </c>
      <c r="BA946" s="3">
        <f t="shared" si="678"/>
        <v>1.379</v>
      </c>
      <c r="BB946" s="85"/>
      <c r="BC946" s="3" t="str">
        <f t="shared" si="679"/>
        <v>1.55</v>
      </c>
      <c r="BD946" s="3" t="str">
        <f t="shared" si="680"/>
        <v>-</v>
      </c>
      <c r="BE946" s="3">
        <f t="shared" si="681"/>
        <v>120.24</v>
      </c>
      <c r="BF946" s="3">
        <f t="shared" si="682"/>
        <v>60.16</v>
      </c>
      <c r="BG946" s="3">
        <f t="shared" si="683"/>
        <v>0.6895</v>
      </c>
    </row>
    <row r="947" spans="1:59" x14ac:dyDescent="0.3">
      <c r="A947" s="1" t="str">
        <f>'Forward collapse simulation'!B957</f>
        <v>1.55</v>
      </c>
      <c r="B947" s="37" t="str">
        <f>IF('Forward collapse simulation'!C957="","-",'Forward collapse simulation'!C957)</f>
        <v>-</v>
      </c>
      <c r="C947" s="85">
        <f>'Forward collapse simulation'!E957</f>
        <v>173.73</v>
      </c>
      <c r="D947" s="85">
        <f>'Forward collapse simulation'!F957</f>
        <v>70.150000000000006</v>
      </c>
      <c r="E947" s="85">
        <f>'Forward collapse simulation'!D957</f>
        <v>6.5019999999999998</v>
      </c>
      <c r="F947" s="85"/>
      <c r="G947" s="3" t="str">
        <f t="shared" si="639"/>
        <v>1.55</v>
      </c>
      <c r="H947" s="3" t="str">
        <f t="shared" si="640"/>
        <v>-</v>
      </c>
      <c r="I947" s="3">
        <f t="shared" si="641"/>
        <v>173.73</v>
      </c>
      <c r="J947" s="3">
        <f t="shared" si="642"/>
        <v>70.150000000000006</v>
      </c>
      <c r="K947" s="3">
        <f t="shared" si="643"/>
        <v>5.8517999999999999</v>
      </c>
      <c r="L947" s="85"/>
      <c r="M947" s="3" t="str">
        <f t="shared" si="644"/>
        <v>1.55</v>
      </c>
      <c r="N947" s="3" t="str">
        <f t="shared" si="645"/>
        <v>-</v>
      </c>
      <c r="O947" s="3">
        <f t="shared" si="646"/>
        <v>173.73</v>
      </c>
      <c r="P947" s="3">
        <f t="shared" si="647"/>
        <v>70.150000000000006</v>
      </c>
      <c r="Q947" s="3">
        <f t="shared" si="648"/>
        <v>5.2016</v>
      </c>
      <c r="R947" s="85"/>
      <c r="S947" s="3" t="str">
        <f t="shared" si="649"/>
        <v>1.55</v>
      </c>
      <c r="T947" s="3" t="str">
        <f t="shared" si="650"/>
        <v>-</v>
      </c>
      <c r="U947" s="3">
        <f t="shared" si="651"/>
        <v>173.73</v>
      </c>
      <c r="V947" s="3">
        <f t="shared" si="652"/>
        <v>70.150000000000006</v>
      </c>
      <c r="W947" s="3">
        <f t="shared" si="653"/>
        <v>4.5513999999999992</v>
      </c>
      <c r="X947" s="85"/>
      <c r="Y947" s="3" t="str">
        <f t="shared" si="654"/>
        <v>1.55</v>
      </c>
      <c r="Z947" s="3" t="str">
        <f t="shared" si="655"/>
        <v>-</v>
      </c>
      <c r="AA947" s="3">
        <f t="shared" si="656"/>
        <v>173.73</v>
      </c>
      <c r="AB947" s="3">
        <f t="shared" si="657"/>
        <v>70.150000000000006</v>
      </c>
      <c r="AC947" s="3">
        <f t="shared" si="658"/>
        <v>3.9011999999999998</v>
      </c>
      <c r="AD947" s="85"/>
      <c r="AE947" s="3" t="str">
        <f t="shared" si="659"/>
        <v>1.55</v>
      </c>
      <c r="AF947" s="3" t="str">
        <f t="shared" si="660"/>
        <v>-</v>
      </c>
      <c r="AG947" s="3">
        <f t="shared" si="661"/>
        <v>173.73</v>
      </c>
      <c r="AH947" s="3">
        <f t="shared" si="662"/>
        <v>70.150000000000006</v>
      </c>
      <c r="AI947" s="3">
        <f t="shared" si="663"/>
        <v>3.2509999999999999</v>
      </c>
      <c r="AJ947" s="85"/>
      <c r="AK947" s="3" t="str">
        <f t="shared" si="664"/>
        <v>1.55</v>
      </c>
      <c r="AL947" s="3" t="str">
        <f t="shared" si="665"/>
        <v>-</v>
      </c>
      <c r="AM947" s="3">
        <f t="shared" si="666"/>
        <v>173.73</v>
      </c>
      <c r="AN947" s="3">
        <f t="shared" si="667"/>
        <v>70.150000000000006</v>
      </c>
      <c r="AO947" s="3">
        <f t="shared" si="668"/>
        <v>2.6008</v>
      </c>
      <c r="AP947" s="85"/>
      <c r="AQ947" s="3" t="str">
        <f t="shared" si="669"/>
        <v>1.55</v>
      </c>
      <c r="AR947" s="3" t="str">
        <f t="shared" si="670"/>
        <v>-</v>
      </c>
      <c r="AS947" s="3">
        <f t="shared" si="671"/>
        <v>173.73</v>
      </c>
      <c r="AT947" s="3">
        <f t="shared" si="672"/>
        <v>70.150000000000006</v>
      </c>
      <c r="AU947" s="3">
        <f t="shared" si="673"/>
        <v>1.9505999999999999</v>
      </c>
      <c r="AV947" s="85"/>
      <c r="AW947" s="3" t="str">
        <f t="shared" si="674"/>
        <v>1.55</v>
      </c>
      <c r="AX947" s="3" t="str">
        <f t="shared" si="675"/>
        <v>-</v>
      </c>
      <c r="AY947" s="3">
        <f t="shared" si="676"/>
        <v>173.73</v>
      </c>
      <c r="AZ947" s="3">
        <f t="shared" si="677"/>
        <v>70.150000000000006</v>
      </c>
      <c r="BA947" s="3">
        <f t="shared" si="678"/>
        <v>1.3004</v>
      </c>
      <c r="BB947" s="85"/>
      <c r="BC947" s="3" t="str">
        <f t="shared" si="679"/>
        <v>1.55</v>
      </c>
      <c r="BD947" s="3" t="str">
        <f t="shared" si="680"/>
        <v>-</v>
      </c>
      <c r="BE947" s="3">
        <f t="shared" si="681"/>
        <v>173.73</v>
      </c>
      <c r="BF947" s="3">
        <f t="shared" si="682"/>
        <v>70.150000000000006</v>
      </c>
      <c r="BG947" s="3">
        <f t="shared" si="683"/>
        <v>0.6502</v>
      </c>
    </row>
    <row r="948" spans="1:59" x14ac:dyDescent="0.3">
      <c r="A948" s="1" t="str">
        <f>'Forward collapse simulation'!B958</f>
        <v>1.55</v>
      </c>
      <c r="B948" s="37" t="str">
        <f>IF('Forward collapse simulation'!C958="","-",'Forward collapse simulation'!C958)</f>
        <v>-</v>
      </c>
      <c r="C948" s="85">
        <f>'Forward collapse simulation'!E958</f>
        <v>220.03</v>
      </c>
      <c r="D948" s="85">
        <f>'Forward collapse simulation'!F958</f>
        <v>51.38</v>
      </c>
      <c r="E948" s="85">
        <f>'Forward collapse simulation'!D958</f>
        <v>6.9089999999999998</v>
      </c>
      <c r="F948" s="85"/>
      <c r="G948" s="3" t="str">
        <f t="shared" si="639"/>
        <v>1.55</v>
      </c>
      <c r="H948" s="3" t="str">
        <f t="shared" si="640"/>
        <v>-</v>
      </c>
      <c r="I948" s="3">
        <f t="shared" si="641"/>
        <v>220.03</v>
      </c>
      <c r="J948" s="3">
        <f t="shared" si="642"/>
        <v>51.38</v>
      </c>
      <c r="K948" s="3">
        <f t="shared" si="643"/>
        <v>6.2180999999999997</v>
      </c>
      <c r="L948" s="85"/>
      <c r="M948" s="3" t="str">
        <f t="shared" si="644"/>
        <v>1.55</v>
      </c>
      <c r="N948" s="3" t="str">
        <f t="shared" si="645"/>
        <v>-</v>
      </c>
      <c r="O948" s="3">
        <f t="shared" si="646"/>
        <v>220.03</v>
      </c>
      <c r="P948" s="3">
        <f t="shared" si="647"/>
        <v>51.38</v>
      </c>
      <c r="Q948" s="3">
        <f t="shared" si="648"/>
        <v>5.5272000000000006</v>
      </c>
      <c r="R948" s="85"/>
      <c r="S948" s="3" t="str">
        <f t="shared" si="649"/>
        <v>1.55</v>
      </c>
      <c r="T948" s="3" t="str">
        <f t="shared" si="650"/>
        <v>-</v>
      </c>
      <c r="U948" s="3">
        <f t="shared" si="651"/>
        <v>220.03</v>
      </c>
      <c r="V948" s="3">
        <f t="shared" si="652"/>
        <v>51.38</v>
      </c>
      <c r="W948" s="3">
        <f t="shared" si="653"/>
        <v>4.8362999999999996</v>
      </c>
      <c r="X948" s="85"/>
      <c r="Y948" s="3" t="str">
        <f t="shared" si="654"/>
        <v>1.55</v>
      </c>
      <c r="Z948" s="3" t="str">
        <f t="shared" si="655"/>
        <v>-</v>
      </c>
      <c r="AA948" s="3">
        <f t="shared" si="656"/>
        <v>220.03</v>
      </c>
      <c r="AB948" s="3">
        <f t="shared" si="657"/>
        <v>51.38</v>
      </c>
      <c r="AC948" s="3">
        <f t="shared" si="658"/>
        <v>4.1453999999999995</v>
      </c>
      <c r="AD948" s="85"/>
      <c r="AE948" s="3" t="str">
        <f t="shared" si="659"/>
        <v>1.55</v>
      </c>
      <c r="AF948" s="3" t="str">
        <f t="shared" si="660"/>
        <v>-</v>
      </c>
      <c r="AG948" s="3">
        <f t="shared" si="661"/>
        <v>220.03</v>
      </c>
      <c r="AH948" s="3">
        <f t="shared" si="662"/>
        <v>51.38</v>
      </c>
      <c r="AI948" s="3">
        <f t="shared" si="663"/>
        <v>3.4544999999999999</v>
      </c>
      <c r="AJ948" s="85"/>
      <c r="AK948" s="3" t="str">
        <f t="shared" si="664"/>
        <v>1.55</v>
      </c>
      <c r="AL948" s="3" t="str">
        <f t="shared" si="665"/>
        <v>-</v>
      </c>
      <c r="AM948" s="3">
        <f t="shared" si="666"/>
        <v>220.03</v>
      </c>
      <c r="AN948" s="3">
        <f t="shared" si="667"/>
        <v>51.38</v>
      </c>
      <c r="AO948" s="3">
        <f t="shared" si="668"/>
        <v>2.7636000000000003</v>
      </c>
      <c r="AP948" s="85"/>
      <c r="AQ948" s="3" t="str">
        <f t="shared" si="669"/>
        <v>1.55</v>
      </c>
      <c r="AR948" s="3" t="str">
        <f t="shared" si="670"/>
        <v>-</v>
      </c>
      <c r="AS948" s="3">
        <f t="shared" si="671"/>
        <v>220.03</v>
      </c>
      <c r="AT948" s="3">
        <f t="shared" si="672"/>
        <v>51.38</v>
      </c>
      <c r="AU948" s="3">
        <f t="shared" si="673"/>
        <v>2.0726999999999998</v>
      </c>
      <c r="AV948" s="85"/>
      <c r="AW948" s="3" t="str">
        <f t="shared" si="674"/>
        <v>1.55</v>
      </c>
      <c r="AX948" s="3" t="str">
        <f t="shared" si="675"/>
        <v>-</v>
      </c>
      <c r="AY948" s="3">
        <f t="shared" si="676"/>
        <v>220.03</v>
      </c>
      <c r="AZ948" s="3">
        <f t="shared" si="677"/>
        <v>51.38</v>
      </c>
      <c r="BA948" s="3">
        <f t="shared" si="678"/>
        <v>1.3818000000000001</v>
      </c>
      <c r="BB948" s="85"/>
      <c r="BC948" s="3" t="str">
        <f t="shared" si="679"/>
        <v>1.55</v>
      </c>
      <c r="BD948" s="3" t="str">
        <f t="shared" si="680"/>
        <v>-</v>
      </c>
      <c r="BE948" s="3">
        <f t="shared" si="681"/>
        <v>220.03</v>
      </c>
      <c r="BF948" s="3">
        <f t="shared" si="682"/>
        <v>51.38</v>
      </c>
      <c r="BG948" s="3">
        <f t="shared" si="683"/>
        <v>0.69090000000000007</v>
      </c>
    </row>
    <row r="949" spans="1:59" x14ac:dyDescent="0.3">
      <c r="A949" s="1" t="str">
        <f>'Forward collapse simulation'!B959</f>
        <v>1.55</v>
      </c>
      <c r="B949" s="37" t="str">
        <f>IF('Forward collapse simulation'!C959="","-",'Forward collapse simulation'!C959)</f>
        <v>-</v>
      </c>
      <c r="C949" s="85">
        <f>'Forward collapse simulation'!E959</f>
        <v>226.08</v>
      </c>
      <c r="D949" s="85">
        <f>'Forward collapse simulation'!F959</f>
        <v>34.14</v>
      </c>
      <c r="E949" s="85">
        <f>'Forward collapse simulation'!D959</f>
        <v>5.5250000000000004</v>
      </c>
      <c r="F949" s="85"/>
      <c r="G949" s="3" t="str">
        <f t="shared" si="639"/>
        <v>1.55</v>
      </c>
      <c r="H949" s="3" t="str">
        <f t="shared" si="640"/>
        <v>-</v>
      </c>
      <c r="I949" s="3">
        <f t="shared" si="641"/>
        <v>226.08</v>
      </c>
      <c r="J949" s="3">
        <f t="shared" si="642"/>
        <v>34.14</v>
      </c>
      <c r="K949" s="3">
        <f t="shared" si="643"/>
        <v>4.9725000000000001</v>
      </c>
      <c r="L949" s="85"/>
      <c r="M949" s="3" t="str">
        <f t="shared" si="644"/>
        <v>1.55</v>
      </c>
      <c r="N949" s="3" t="str">
        <f t="shared" si="645"/>
        <v>-</v>
      </c>
      <c r="O949" s="3">
        <f t="shared" si="646"/>
        <v>226.08</v>
      </c>
      <c r="P949" s="3">
        <f t="shared" si="647"/>
        <v>34.14</v>
      </c>
      <c r="Q949" s="3">
        <f t="shared" si="648"/>
        <v>4.4200000000000008</v>
      </c>
      <c r="R949" s="85"/>
      <c r="S949" s="3" t="str">
        <f t="shared" si="649"/>
        <v>1.55</v>
      </c>
      <c r="T949" s="3" t="str">
        <f t="shared" si="650"/>
        <v>-</v>
      </c>
      <c r="U949" s="3">
        <f t="shared" si="651"/>
        <v>226.08</v>
      </c>
      <c r="V949" s="3">
        <f t="shared" si="652"/>
        <v>34.14</v>
      </c>
      <c r="W949" s="3">
        <f t="shared" si="653"/>
        <v>3.8675000000000002</v>
      </c>
      <c r="X949" s="85"/>
      <c r="Y949" s="3" t="str">
        <f t="shared" si="654"/>
        <v>1.55</v>
      </c>
      <c r="Z949" s="3" t="str">
        <f t="shared" si="655"/>
        <v>-</v>
      </c>
      <c r="AA949" s="3">
        <f t="shared" si="656"/>
        <v>226.08</v>
      </c>
      <c r="AB949" s="3">
        <f t="shared" si="657"/>
        <v>34.14</v>
      </c>
      <c r="AC949" s="3">
        <f t="shared" si="658"/>
        <v>3.3149999999999999</v>
      </c>
      <c r="AD949" s="85"/>
      <c r="AE949" s="3" t="str">
        <f t="shared" si="659"/>
        <v>1.55</v>
      </c>
      <c r="AF949" s="3" t="str">
        <f t="shared" si="660"/>
        <v>-</v>
      </c>
      <c r="AG949" s="3">
        <f t="shared" si="661"/>
        <v>226.08</v>
      </c>
      <c r="AH949" s="3">
        <f t="shared" si="662"/>
        <v>34.14</v>
      </c>
      <c r="AI949" s="3">
        <f t="shared" si="663"/>
        <v>2.7625000000000002</v>
      </c>
      <c r="AJ949" s="85"/>
      <c r="AK949" s="3" t="str">
        <f t="shared" si="664"/>
        <v>1.55</v>
      </c>
      <c r="AL949" s="3" t="str">
        <f t="shared" si="665"/>
        <v>-</v>
      </c>
      <c r="AM949" s="3">
        <f t="shared" si="666"/>
        <v>226.08</v>
      </c>
      <c r="AN949" s="3">
        <f t="shared" si="667"/>
        <v>34.14</v>
      </c>
      <c r="AO949" s="3">
        <f t="shared" si="668"/>
        <v>2.2100000000000004</v>
      </c>
      <c r="AP949" s="85"/>
      <c r="AQ949" s="3" t="str">
        <f t="shared" si="669"/>
        <v>1.55</v>
      </c>
      <c r="AR949" s="3" t="str">
        <f t="shared" si="670"/>
        <v>-</v>
      </c>
      <c r="AS949" s="3">
        <f t="shared" si="671"/>
        <v>226.08</v>
      </c>
      <c r="AT949" s="3">
        <f t="shared" si="672"/>
        <v>34.14</v>
      </c>
      <c r="AU949" s="3">
        <f t="shared" si="673"/>
        <v>1.6575</v>
      </c>
      <c r="AV949" s="85"/>
      <c r="AW949" s="3" t="str">
        <f t="shared" si="674"/>
        <v>1.55</v>
      </c>
      <c r="AX949" s="3" t="str">
        <f t="shared" si="675"/>
        <v>-</v>
      </c>
      <c r="AY949" s="3">
        <f t="shared" si="676"/>
        <v>226.08</v>
      </c>
      <c r="AZ949" s="3">
        <f t="shared" si="677"/>
        <v>34.14</v>
      </c>
      <c r="BA949" s="3">
        <f t="shared" si="678"/>
        <v>1.1050000000000002</v>
      </c>
      <c r="BB949" s="85"/>
      <c r="BC949" s="3" t="str">
        <f t="shared" si="679"/>
        <v>1.55</v>
      </c>
      <c r="BD949" s="3" t="str">
        <f t="shared" si="680"/>
        <v>-</v>
      </c>
      <c r="BE949" s="3">
        <f t="shared" si="681"/>
        <v>226.08</v>
      </c>
      <c r="BF949" s="3">
        <f t="shared" si="682"/>
        <v>34.14</v>
      </c>
      <c r="BG949" s="3">
        <f t="shared" si="683"/>
        <v>0.5525000000000001</v>
      </c>
    </row>
    <row r="950" spans="1:59" x14ac:dyDescent="0.3">
      <c r="A950" s="1" t="str">
        <f>'Forward collapse simulation'!B960</f>
        <v>1.55</v>
      </c>
      <c r="B950" s="37" t="str">
        <f>IF('Forward collapse simulation'!C960="","-",'Forward collapse simulation'!C960)</f>
        <v>-</v>
      </c>
      <c r="C950" s="85">
        <f>'Forward collapse simulation'!E960</f>
        <v>231.03</v>
      </c>
      <c r="D950" s="85">
        <f>'Forward collapse simulation'!F960</f>
        <v>12.53</v>
      </c>
      <c r="E950" s="85">
        <f>'Forward collapse simulation'!D960</f>
        <v>3.38</v>
      </c>
      <c r="F950" s="85"/>
      <c r="G950" s="3" t="str">
        <f t="shared" si="639"/>
        <v>1.55</v>
      </c>
      <c r="H950" s="3" t="str">
        <f t="shared" si="640"/>
        <v>-</v>
      </c>
      <c r="I950" s="3">
        <f t="shared" si="641"/>
        <v>231.03</v>
      </c>
      <c r="J950" s="3">
        <f t="shared" si="642"/>
        <v>12.53</v>
      </c>
      <c r="K950" s="3">
        <f t="shared" si="643"/>
        <v>3.0419999999999998</v>
      </c>
      <c r="L950" s="85"/>
      <c r="M950" s="3" t="str">
        <f t="shared" si="644"/>
        <v>1.55</v>
      </c>
      <c r="N950" s="3" t="str">
        <f t="shared" si="645"/>
        <v>-</v>
      </c>
      <c r="O950" s="3">
        <f t="shared" si="646"/>
        <v>231.03</v>
      </c>
      <c r="P950" s="3">
        <f t="shared" si="647"/>
        <v>12.53</v>
      </c>
      <c r="Q950" s="3">
        <f t="shared" si="648"/>
        <v>2.7040000000000002</v>
      </c>
      <c r="R950" s="85"/>
      <c r="S950" s="3" t="str">
        <f t="shared" si="649"/>
        <v>1.55</v>
      </c>
      <c r="T950" s="3" t="str">
        <f t="shared" si="650"/>
        <v>-</v>
      </c>
      <c r="U950" s="3">
        <f t="shared" si="651"/>
        <v>231.03</v>
      </c>
      <c r="V950" s="3">
        <f t="shared" si="652"/>
        <v>12.53</v>
      </c>
      <c r="W950" s="3">
        <f t="shared" si="653"/>
        <v>2.3659999999999997</v>
      </c>
      <c r="X950" s="85"/>
      <c r="Y950" s="3" t="str">
        <f t="shared" si="654"/>
        <v>1.55</v>
      </c>
      <c r="Z950" s="3" t="str">
        <f t="shared" si="655"/>
        <v>-</v>
      </c>
      <c r="AA950" s="3">
        <f t="shared" si="656"/>
        <v>231.03</v>
      </c>
      <c r="AB950" s="3">
        <f t="shared" si="657"/>
        <v>12.53</v>
      </c>
      <c r="AC950" s="3">
        <f t="shared" si="658"/>
        <v>2.028</v>
      </c>
      <c r="AD950" s="85"/>
      <c r="AE950" s="3" t="str">
        <f t="shared" si="659"/>
        <v>1.55</v>
      </c>
      <c r="AF950" s="3" t="str">
        <f t="shared" si="660"/>
        <v>-</v>
      </c>
      <c r="AG950" s="3">
        <f t="shared" si="661"/>
        <v>231.03</v>
      </c>
      <c r="AH950" s="3">
        <f t="shared" si="662"/>
        <v>12.53</v>
      </c>
      <c r="AI950" s="3">
        <f t="shared" si="663"/>
        <v>1.69</v>
      </c>
      <c r="AJ950" s="85"/>
      <c r="AK950" s="3" t="str">
        <f t="shared" si="664"/>
        <v>1.55</v>
      </c>
      <c r="AL950" s="3" t="str">
        <f t="shared" si="665"/>
        <v>-</v>
      </c>
      <c r="AM950" s="3">
        <f t="shared" si="666"/>
        <v>231.03</v>
      </c>
      <c r="AN950" s="3">
        <f t="shared" si="667"/>
        <v>12.53</v>
      </c>
      <c r="AO950" s="3">
        <f t="shared" si="668"/>
        <v>1.3520000000000001</v>
      </c>
      <c r="AP950" s="85"/>
      <c r="AQ950" s="3" t="str">
        <f t="shared" si="669"/>
        <v>1.55</v>
      </c>
      <c r="AR950" s="3" t="str">
        <f t="shared" si="670"/>
        <v>-</v>
      </c>
      <c r="AS950" s="3">
        <f t="shared" si="671"/>
        <v>231.03</v>
      </c>
      <c r="AT950" s="3">
        <f t="shared" si="672"/>
        <v>12.53</v>
      </c>
      <c r="AU950" s="3">
        <f t="shared" si="673"/>
        <v>1.014</v>
      </c>
      <c r="AV950" s="85"/>
      <c r="AW950" s="3" t="str">
        <f t="shared" si="674"/>
        <v>1.55</v>
      </c>
      <c r="AX950" s="3" t="str">
        <f t="shared" si="675"/>
        <v>-</v>
      </c>
      <c r="AY950" s="3">
        <f t="shared" si="676"/>
        <v>231.03</v>
      </c>
      <c r="AZ950" s="3">
        <f t="shared" si="677"/>
        <v>12.53</v>
      </c>
      <c r="BA950" s="3">
        <f t="shared" si="678"/>
        <v>0.67600000000000005</v>
      </c>
      <c r="BB950" s="85"/>
      <c r="BC950" s="3" t="str">
        <f t="shared" si="679"/>
        <v>1.55</v>
      </c>
      <c r="BD950" s="3" t="str">
        <f t="shared" si="680"/>
        <v>-</v>
      </c>
      <c r="BE950" s="3">
        <f t="shared" si="681"/>
        <v>231.03</v>
      </c>
      <c r="BF950" s="3">
        <f t="shared" si="682"/>
        <v>12.53</v>
      </c>
      <c r="BG950" s="3">
        <f t="shared" si="683"/>
        <v>0.33800000000000002</v>
      </c>
    </row>
    <row r="951" spans="1:59" x14ac:dyDescent="0.3">
      <c r="A951" s="1" t="str">
        <f>'Forward collapse simulation'!B961</f>
        <v>1.55</v>
      </c>
      <c r="B951" s="37" t="str">
        <f>IF('Forward collapse simulation'!C961="","-",'Forward collapse simulation'!C961)</f>
        <v>-</v>
      </c>
      <c r="C951" s="85">
        <f>'Forward collapse simulation'!E961</f>
        <v>235.93</v>
      </c>
      <c r="D951" s="85">
        <f>'Forward collapse simulation'!F961</f>
        <v>-20.86</v>
      </c>
      <c r="E951" s="85">
        <f>'Forward collapse simulation'!D961</f>
        <v>2.8919999999999999</v>
      </c>
      <c r="F951" s="85"/>
      <c r="G951" s="3" t="str">
        <f t="shared" si="639"/>
        <v>1.55</v>
      </c>
      <c r="H951" s="3" t="str">
        <f t="shared" si="640"/>
        <v>-</v>
      </c>
      <c r="I951" s="3">
        <f t="shared" si="641"/>
        <v>235.93</v>
      </c>
      <c r="J951" s="3">
        <f t="shared" si="642"/>
        <v>-20.86</v>
      </c>
      <c r="K951" s="3">
        <f t="shared" si="643"/>
        <v>2.6027999999999998</v>
      </c>
      <c r="L951" s="85"/>
      <c r="M951" s="3" t="str">
        <f t="shared" si="644"/>
        <v>1.55</v>
      </c>
      <c r="N951" s="3" t="str">
        <f t="shared" si="645"/>
        <v>-</v>
      </c>
      <c r="O951" s="3">
        <f t="shared" si="646"/>
        <v>235.93</v>
      </c>
      <c r="P951" s="3">
        <f t="shared" si="647"/>
        <v>-20.86</v>
      </c>
      <c r="Q951" s="3">
        <f t="shared" si="648"/>
        <v>2.3136000000000001</v>
      </c>
      <c r="R951" s="85"/>
      <c r="S951" s="3" t="str">
        <f t="shared" si="649"/>
        <v>1.55</v>
      </c>
      <c r="T951" s="3" t="str">
        <f t="shared" si="650"/>
        <v>-</v>
      </c>
      <c r="U951" s="3">
        <f t="shared" si="651"/>
        <v>235.93</v>
      </c>
      <c r="V951" s="3">
        <f t="shared" si="652"/>
        <v>-20.86</v>
      </c>
      <c r="W951" s="3">
        <f t="shared" si="653"/>
        <v>2.0244</v>
      </c>
      <c r="X951" s="85"/>
      <c r="Y951" s="3" t="str">
        <f t="shared" si="654"/>
        <v>1.55</v>
      </c>
      <c r="Z951" s="3" t="str">
        <f t="shared" si="655"/>
        <v>-</v>
      </c>
      <c r="AA951" s="3">
        <f t="shared" si="656"/>
        <v>235.93</v>
      </c>
      <c r="AB951" s="3">
        <f t="shared" si="657"/>
        <v>-20.86</v>
      </c>
      <c r="AC951" s="3">
        <f t="shared" si="658"/>
        <v>1.7351999999999999</v>
      </c>
      <c r="AD951" s="85"/>
      <c r="AE951" s="3" t="str">
        <f t="shared" si="659"/>
        <v>1.55</v>
      </c>
      <c r="AF951" s="3" t="str">
        <f t="shared" si="660"/>
        <v>-</v>
      </c>
      <c r="AG951" s="3">
        <f t="shared" si="661"/>
        <v>235.93</v>
      </c>
      <c r="AH951" s="3">
        <f t="shared" si="662"/>
        <v>-20.86</v>
      </c>
      <c r="AI951" s="3">
        <f t="shared" si="663"/>
        <v>1.446</v>
      </c>
      <c r="AJ951" s="85"/>
      <c r="AK951" s="3" t="str">
        <f t="shared" si="664"/>
        <v>1.55</v>
      </c>
      <c r="AL951" s="3" t="str">
        <f t="shared" si="665"/>
        <v>-</v>
      </c>
      <c r="AM951" s="3">
        <f t="shared" si="666"/>
        <v>235.93</v>
      </c>
      <c r="AN951" s="3">
        <f t="shared" si="667"/>
        <v>-20.86</v>
      </c>
      <c r="AO951" s="3">
        <f t="shared" si="668"/>
        <v>1.1568000000000001</v>
      </c>
      <c r="AP951" s="85"/>
      <c r="AQ951" s="3" t="str">
        <f t="shared" si="669"/>
        <v>1.55</v>
      </c>
      <c r="AR951" s="3" t="str">
        <f t="shared" si="670"/>
        <v>-</v>
      </c>
      <c r="AS951" s="3">
        <f t="shared" si="671"/>
        <v>235.93</v>
      </c>
      <c r="AT951" s="3">
        <f t="shared" si="672"/>
        <v>-20.86</v>
      </c>
      <c r="AU951" s="3">
        <f t="shared" si="673"/>
        <v>0.86759999999999993</v>
      </c>
      <c r="AV951" s="85"/>
      <c r="AW951" s="3" t="str">
        <f t="shared" si="674"/>
        <v>1.55</v>
      </c>
      <c r="AX951" s="3" t="str">
        <f t="shared" si="675"/>
        <v>-</v>
      </c>
      <c r="AY951" s="3">
        <f t="shared" si="676"/>
        <v>235.93</v>
      </c>
      <c r="AZ951" s="3">
        <f t="shared" si="677"/>
        <v>-20.86</v>
      </c>
      <c r="BA951" s="3">
        <f t="shared" si="678"/>
        <v>0.57840000000000003</v>
      </c>
      <c r="BB951" s="85"/>
      <c r="BC951" s="3" t="str">
        <f t="shared" si="679"/>
        <v>1.55</v>
      </c>
      <c r="BD951" s="3" t="str">
        <f t="shared" si="680"/>
        <v>-</v>
      </c>
      <c r="BE951" s="3">
        <f t="shared" si="681"/>
        <v>235.93</v>
      </c>
      <c r="BF951" s="3">
        <f t="shared" si="682"/>
        <v>-20.86</v>
      </c>
      <c r="BG951" s="3">
        <f t="shared" si="683"/>
        <v>0.28920000000000001</v>
      </c>
    </row>
    <row r="952" spans="1:59" x14ac:dyDescent="0.3">
      <c r="A952" s="1" t="str">
        <f>'Forward collapse simulation'!B962</f>
        <v>1.55</v>
      </c>
      <c r="B952" s="37" t="str">
        <f>IF('Forward collapse simulation'!C962="","-",'Forward collapse simulation'!C962)</f>
        <v>-</v>
      </c>
      <c r="C952" s="85">
        <f>'Forward collapse simulation'!E962</f>
        <v>242.22</v>
      </c>
      <c r="D952" s="85">
        <f>'Forward collapse simulation'!F962</f>
        <v>-40.909999999999997</v>
      </c>
      <c r="E952" s="85">
        <f>'Forward collapse simulation'!D962</f>
        <v>1.6779999999999999</v>
      </c>
      <c r="F952" s="85"/>
      <c r="G952" s="3" t="str">
        <f t="shared" si="639"/>
        <v>1.55</v>
      </c>
      <c r="H952" s="3" t="str">
        <f t="shared" si="640"/>
        <v>-</v>
      </c>
      <c r="I952" s="3">
        <f t="shared" si="641"/>
        <v>242.22</v>
      </c>
      <c r="J952" s="3">
        <f t="shared" si="642"/>
        <v>-40.909999999999997</v>
      </c>
      <c r="K952" s="3">
        <f t="shared" si="643"/>
        <v>1.5102</v>
      </c>
      <c r="L952" s="85"/>
      <c r="M952" s="3" t="str">
        <f t="shared" si="644"/>
        <v>1.55</v>
      </c>
      <c r="N952" s="3" t="str">
        <f t="shared" si="645"/>
        <v>-</v>
      </c>
      <c r="O952" s="3">
        <f t="shared" si="646"/>
        <v>242.22</v>
      </c>
      <c r="P952" s="3">
        <f t="shared" si="647"/>
        <v>-40.909999999999997</v>
      </c>
      <c r="Q952" s="3">
        <f t="shared" si="648"/>
        <v>1.3424</v>
      </c>
      <c r="R952" s="85"/>
      <c r="S952" s="3" t="str">
        <f t="shared" si="649"/>
        <v>1.55</v>
      </c>
      <c r="T952" s="3" t="str">
        <f t="shared" si="650"/>
        <v>-</v>
      </c>
      <c r="U952" s="3">
        <f t="shared" si="651"/>
        <v>242.22</v>
      </c>
      <c r="V952" s="3">
        <f t="shared" si="652"/>
        <v>-40.909999999999997</v>
      </c>
      <c r="W952" s="3">
        <f t="shared" si="653"/>
        <v>1.1745999999999999</v>
      </c>
      <c r="X952" s="85"/>
      <c r="Y952" s="3" t="str">
        <f t="shared" si="654"/>
        <v>1.55</v>
      </c>
      <c r="Z952" s="3" t="str">
        <f t="shared" si="655"/>
        <v>-</v>
      </c>
      <c r="AA952" s="3">
        <f t="shared" si="656"/>
        <v>242.22</v>
      </c>
      <c r="AB952" s="3">
        <f t="shared" si="657"/>
        <v>-40.909999999999997</v>
      </c>
      <c r="AC952" s="3">
        <f t="shared" si="658"/>
        <v>1.0067999999999999</v>
      </c>
      <c r="AD952" s="85"/>
      <c r="AE952" s="3" t="str">
        <f t="shared" si="659"/>
        <v>1.55</v>
      </c>
      <c r="AF952" s="3" t="str">
        <f t="shared" si="660"/>
        <v>-</v>
      </c>
      <c r="AG952" s="3">
        <f t="shared" si="661"/>
        <v>242.22</v>
      </c>
      <c r="AH952" s="3">
        <f t="shared" si="662"/>
        <v>-40.909999999999997</v>
      </c>
      <c r="AI952" s="3">
        <f t="shared" si="663"/>
        <v>0.83899999999999997</v>
      </c>
      <c r="AJ952" s="85"/>
      <c r="AK952" s="3" t="str">
        <f t="shared" si="664"/>
        <v>1.55</v>
      </c>
      <c r="AL952" s="3" t="str">
        <f t="shared" si="665"/>
        <v>-</v>
      </c>
      <c r="AM952" s="3">
        <f t="shared" si="666"/>
        <v>242.22</v>
      </c>
      <c r="AN952" s="3">
        <f t="shared" si="667"/>
        <v>-40.909999999999997</v>
      </c>
      <c r="AO952" s="3">
        <f t="shared" si="668"/>
        <v>0.67120000000000002</v>
      </c>
      <c r="AP952" s="85"/>
      <c r="AQ952" s="3" t="str">
        <f t="shared" si="669"/>
        <v>1.55</v>
      </c>
      <c r="AR952" s="3" t="str">
        <f t="shared" si="670"/>
        <v>-</v>
      </c>
      <c r="AS952" s="3">
        <f t="shared" si="671"/>
        <v>242.22</v>
      </c>
      <c r="AT952" s="3">
        <f t="shared" si="672"/>
        <v>-40.909999999999997</v>
      </c>
      <c r="AU952" s="3">
        <f t="shared" si="673"/>
        <v>0.50339999999999996</v>
      </c>
      <c r="AV952" s="85"/>
      <c r="AW952" s="3" t="str">
        <f t="shared" si="674"/>
        <v>1.55</v>
      </c>
      <c r="AX952" s="3" t="str">
        <f t="shared" si="675"/>
        <v>-</v>
      </c>
      <c r="AY952" s="3">
        <f t="shared" si="676"/>
        <v>242.22</v>
      </c>
      <c r="AZ952" s="3">
        <f t="shared" si="677"/>
        <v>-40.909999999999997</v>
      </c>
      <c r="BA952" s="3">
        <f t="shared" si="678"/>
        <v>0.33560000000000001</v>
      </c>
      <c r="BB952" s="85"/>
      <c r="BC952" s="3" t="str">
        <f t="shared" si="679"/>
        <v>1.55</v>
      </c>
      <c r="BD952" s="3" t="str">
        <f t="shared" si="680"/>
        <v>-</v>
      </c>
      <c r="BE952" s="3">
        <f t="shared" si="681"/>
        <v>242.22</v>
      </c>
      <c r="BF952" s="3">
        <f t="shared" si="682"/>
        <v>-40.909999999999997</v>
      </c>
      <c r="BG952" s="3">
        <f t="shared" si="683"/>
        <v>0.1678</v>
      </c>
    </row>
    <row r="953" spans="1:59" x14ac:dyDescent="0.3">
      <c r="A953" s="1" t="str">
        <f>'Forward collapse simulation'!B963</f>
        <v>1.55</v>
      </c>
      <c r="B953" s="37" t="str">
        <f>IF('Forward collapse simulation'!C963="","-",'Forward collapse simulation'!C963)</f>
        <v>-</v>
      </c>
      <c r="C953" s="85">
        <f>'Forward collapse simulation'!E963</f>
        <v>228.37</v>
      </c>
      <c r="D953" s="85">
        <f>'Forward collapse simulation'!F963</f>
        <v>-74.849999999999994</v>
      </c>
      <c r="E953" s="85">
        <f>'Forward collapse simulation'!D963</f>
        <v>1.1519999999999999</v>
      </c>
      <c r="F953" s="85"/>
      <c r="G953" s="3" t="str">
        <f t="shared" si="639"/>
        <v>1.55</v>
      </c>
      <c r="H953" s="3" t="str">
        <f t="shared" si="640"/>
        <v>-</v>
      </c>
      <c r="I953" s="3">
        <f t="shared" si="641"/>
        <v>228.37</v>
      </c>
      <c r="J953" s="3">
        <f t="shared" si="642"/>
        <v>-74.849999999999994</v>
      </c>
      <c r="K953" s="3">
        <f t="shared" si="643"/>
        <v>1.0367999999999999</v>
      </c>
      <c r="L953" s="85"/>
      <c r="M953" s="3" t="str">
        <f t="shared" si="644"/>
        <v>1.55</v>
      </c>
      <c r="N953" s="3" t="str">
        <f t="shared" si="645"/>
        <v>-</v>
      </c>
      <c r="O953" s="3">
        <f t="shared" si="646"/>
        <v>228.37</v>
      </c>
      <c r="P953" s="3">
        <f t="shared" si="647"/>
        <v>-74.849999999999994</v>
      </c>
      <c r="Q953" s="3">
        <f t="shared" si="648"/>
        <v>0.92159999999999997</v>
      </c>
      <c r="R953" s="85"/>
      <c r="S953" s="3" t="str">
        <f t="shared" si="649"/>
        <v>1.55</v>
      </c>
      <c r="T953" s="3" t="str">
        <f t="shared" si="650"/>
        <v>-</v>
      </c>
      <c r="U953" s="3">
        <f t="shared" si="651"/>
        <v>228.37</v>
      </c>
      <c r="V953" s="3">
        <f t="shared" si="652"/>
        <v>-74.849999999999994</v>
      </c>
      <c r="W953" s="3">
        <f t="shared" si="653"/>
        <v>0.80639999999999989</v>
      </c>
      <c r="X953" s="85"/>
      <c r="Y953" s="3" t="str">
        <f t="shared" si="654"/>
        <v>1.55</v>
      </c>
      <c r="Z953" s="3" t="str">
        <f t="shared" si="655"/>
        <v>-</v>
      </c>
      <c r="AA953" s="3">
        <f t="shared" si="656"/>
        <v>228.37</v>
      </c>
      <c r="AB953" s="3">
        <f t="shared" si="657"/>
        <v>-74.849999999999994</v>
      </c>
      <c r="AC953" s="3">
        <f t="shared" si="658"/>
        <v>0.69119999999999993</v>
      </c>
      <c r="AD953" s="85"/>
      <c r="AE953" s="3" t="str">
        <f t="shared" si="659"/>
        <v>1.55</v>
      </c>
      <c r="AF953" s="3" t="str">
        <f t="shared" si="660"/>
        <v>-</v>
      </c>
      <c r="AG953" s="3">
        <f t="shared" si="661"/>
        <v>228.37</v>
      </c>
      <c r="AH953" s="3">
        <f t="shared" si="662"/>
        <v>-74.849999999999994</v>
      </c>
      <c r="AI953" s="3">
        <f t="shared" si="663"/>
        <v>0.57599999999999996</v>
      </c>
      <c r="AJ953" s="85"/>
      <c r="AK953" s="3" t="str">
        <f t="shared" si="664"/>
        <v>1.55</v>
      </c>
      <c r="AL953" s="3" t="str">
        <f t="shared" si="665"/>
        <v>-</v>
      </c>
      <c r="AM953" s="3">
        <f t="shared" si="666"/>
        <v>228.37</v>
      </c>
      <c r="AN953" s="3">
        <f t="shared" si="667"/>
        <v>-74.849999999999994</v>
      </c>
      <c r="AO953" s="3">
        <f t="shared" si="668"/>
        <v>0.46079999999999999</v>
      </c>
      <c r="AP953" s="85"/>
      <c r="AQ953" s="3" t="str">
        <f t="shared" si="669"/>
        <v>1.55</v>
      </c>
      <c r="AR953" s="3" t="str">
        <f t="shared" si="670"/>
        <v>-</v>
      </c>
      <c r="AS953" s="3">
        <f t="shared" si="671"/>
        <v>228.37</v>
      </c>
      <c r="AT953" s="3">
        <f t="shared" si="672"/>
        <v>-74.849999999999994</v>
      </c>
      <c r="AU953" s="3">
        <f t="shared" si="673"/>
        <v>0.34559999999999996</v>
      </c>
      <c r="AV953" s="85"/>
      <c r="AW953" s="3" t="str">
        <f t="shared" si="674"/>
        <v>1.55</v>
      </c>
      <c r="AX953" s="3" t="str">
        <f t="shared" si="675"/>
        <v>-</v>
      </c>
      <c r="AY953" s="3">
        <f t="shared" si="676"/>
        <v>228.37</v>
      </c>
      <c r="AZ953" s="3">
        <f t="shared" si="677"/>
        <v>-74.849999999999994</v>
      </c>
      <c r="BA953" s="3">
        <f t="shared" si="678"/>
        <v>0.23039999999999999</v>
      </c>
      <c r="BB953" s="85"/>
      <c r="BC953" s="3" t="str">
        <f t="shared" si="679"/>
        <v>1.55</v>
      </c>
      <c r="BD953" s="3" t="str">
        <f t="shared" si="680"/>
        <v>-</v>
      </c>
      <c r="BE953" s="3">
        <f t="shared" si="681"/>
        <v>228.37</v>
      </c>
      <c r="BF953" s="3">
        <f t="shared" si="682"/>
        <v>-74.849999999999994</v>
      </c>
      <c r="BG953" s="3">
        <f t="shared" si="683"/>
        <v>0.1152</v>
      </c>
    </row>
    <row r="954" spans="1:59" x14ac:dyDescent="0.3">
      <c r="A954" s="1" t="str">
        <f>'Forward collapse simulation'!B964</f>
        <v>1.55</v>
      </c>
      <c r="B954" s="37" t="str">
        <f>IF('Forward collapse simulation'!C964="","-",'Forward collapse simulation'!C964)</f>
        <v>1.56</v>
      </c>
      <c r="C954" s="85">
        <f>'Forward collapse simulation'!E964</f>
        <v>186.46</v>
      </c>
      <c r="D954" s="85">
        <f>'Forward collapse simulation'!F964</f>
        <v>-1.36</v>
      </c>
      <c r="E954" s="85">
        <f>'Forward collapse simulation'!D964</f>
        <v>8.7059999999999995</v>
      </c>
      <c r="F954" s="85"/>
      <c r="G954" s="3" t="str">
        <f t="shared" si="639"/>
        <v>1.55</v>
      </c>
      <c r="H954" s="3" t="str">
        <f t="shared" si="640"/>
        <v>1.56</v>
      </c>
      <c r="I954" s="3">
        <f t="shared" si="641"/>
        <v>186.46</v>
      </c>
      <c r="J954" s="3">
        <f t="shared" si="642"/>
        <v>-1.36</v>
      </c>
      <c r="K954" s="3">
        <f t="shared" si="643"/>
        <v>8.7059999999999995</v>
      </c>
      <c r="L954" s="85"/>
      <c r="M954" s="3" t="str">
        <f t="shared" si="644"/>
        <v>1.55</v>
      </c>
      <c r="N954" s="3" t="str">
        <f t="shared" si="645"/>
        <v>1.56</v>
      </c>
      <c r="O954" s="3">
        <f t="shared" si="646"/>
        <v>186.46</v>
      </c>
      <c r="P954" s="3">
        <f t="shared" si="647"/>
        <v>-1.36</v>
      </c>
      <c r="Q954" s="3">
        <f t="shared" si="648"/>
        <v>8.7059999999999995</v>
      </c>
      <c r="R954" s="85"/>
      <c r="S954" s="3" t="str">
        <f t="shared" si="649"/>
        <v>1.55</v>
      </c>
      <c r="T954" s="3" t="str">
        <f t="shared" si="650"/>
        <v>1.56</v>
      </c>
      <c r="U954" s="3">
        <f t="shared" si="651"/>
        <v>186.46</v>
      </c>
      <c r="V954" s="3">
        <f t="shared" si="652"/>
        <v>-1.36</v>
      </c>
      <c r="W954" s="3">
        <f t="shared" si="653"/>
        <v>8.7059999999999995</v>
      </c>
      <c r="X954" s="85"/>
      <c r="Y954" s="3" t="str">
        <f t="shared" si="654"/>
        <v>1.55</v>
      </c>
      <c r="Z954" s="3" t="str">
        <f t="shared" si="655"/>
        <v>1.56</v>
      </c>
      <c r="AA954" s="3">
        <f t="shared" si="656"/>
        <v>186.46</v>
      </c>
      <c r="AB954" s="3">
        <f t="shared" si="657"/>
        <v>-1.36</v>
      </c>
      <c r="AC954" s="3">
        <f t="shared" si="658"/>
        <v>8.7059999999999995</v>
      </c>
      <c r="AD954" s="85"/>
      <c r="AE954" s="3" t="str">
        <f t="shared" si="659"/>
        <v>1.55</v>
      </c>
      <c r="AF954" s="3" t="str">
        <f t="shared" si="660"/>
        <v>1.56</v>
      </c>
      <c r="AG954" s="3">
        <f t="shared" si="661"/>
        <v>186.46</v>
      </c>
      <c r="AH954" s="3">
        <f t="shared" si="662"/>
        <v>-1.36</v>
      </c>
      <c r="AI954" s="3">
        <f t="shared" si="663"/>
        <v>8.7059999999999995</v>
      </c>
      <c r="AJ954" s="85"/>
      <c r="AK954" s="3" t="str">
        <f t="shared" si="664"/>
        <v>1.55</v>
      </c>
      <c r="AL954" s="3" t="str">
        <f t="shared" si="665"/>
        <v>1.56</v>
      </c>
      <c r="AM954" s="3">
        <f t="shared" si="666"/>
        <v>186.46</v>
      </c>
      <c r="AN954" s="3">
        <f t="shared" si="667"/>
        <v>-1.36</v>
      </c>
      <c r="AO954" s="3">
        <f t="shared" si="668"/>
        <v>8.7059999999999995</v>
      </c>
      <c r="AP954" s="85"/>
      <c r="AQ954" s="3" t="str">
        <f t="shared" si="669"/>
        <v>1.55</v>
      </c>
      <c r="AR954" s="3" t="str">
        <f t="shared" si="670"/>
        <v>1.56</v>
      </c>
      <c r="AS954" s="3">
        <f t="shared" si="671"/>
        <v>186.46</v>
      </c>
      <c r="AT954" s="3">
        <f t="shared" si="672"/>
        <v>-1.36</v>
      </c>
      <c r="AU954" s="3">
        <f t="shared" si="673"/>
        <v>8.7059999999999995</v>
      </c>
      <c r="AV954" s="85"/>
      <c r="AW954" s="3" t="str">
        <f t="shared" si="674"/>
        <v>1.55</v>
      </c>
      <c r="AX954" s="3" t="str">
        <f t="shared" si="675"/>
        <v>1.56</v>
      </c>
      <c r="AY954" s="3">
        <f t="shared" si="676"/>
        <v>186.46</v>
      </c>
      <c r="AZ954" s="3">
        <f t="shared" si="677"/>
        <v>-1.36</v>
      </c>
      <c r="BA954" s="3">
        <f t="shared" si="678"/>
        <v>8.7059999999999995</v>
      </c>
      <c r="BB954" s="85"/>
      <c r="BC954" s="3" t="str">
        <f t="shared" si="679"/>
        <v>1.55</v>
      </c>
      <c r="BD954" s="3" t="str">
        <f t="shared" si="680"/>
        <v>1.56</v>
      </c>
      <c r="BE954" s="3">
        <f t="shared" si="681"/>
        <v>186.46</v>
      </c>
      <c r="BF954" s="3">
        <f t="shared" si="682"/>
        <v>-1.36</v>
      </c>
      <c r="BG954" s="3">
        <f t="shared" si="683"/>
        <v>8.7059999999999995</v>
      </c>
    </row>
    <row r="955" spans="1:59" x14ac:dyDescent="0.3">
      <c r="A955" s="1" t="str">
        <f>'Forward collapse simulation'!B965</f>
        <v>1.56</v>
      </c>
      <c r="B955" s="37" t="str">
        <f>IF('Forward collapse simulation'!C965="","-",'Forward collapse simulation'!C965)</f>
        <v>-</v>
      </c>
      <c r="C955" s="85">
        <f>'Forward collapse simulation'!E965</f>
        <v>137.74</v>
      </c>
      <c r="D955" s="85">
        <f>'Forward collapse simulation'!F965</f>
        <v>-67.540000000000006</v>
      </c>
      <c r="E955" s="85">
        <f>'Forward collapse simulation'!D965</f>
        <v>1.1990000000000001</v>
      </c>
      <c r="F955" s="85"/>
      <c r="G955" s="3" t="str">
        <f t="shared" si="639"/>
        <v>1.56</v>
      </c>
      <c r="H955" s="3" t="str">
        <f t="shared" si="640"/>
        <v>-</v>
      </c>
      <c r="I955" s="3">
        <f t="shared" si="641"/>
        <v>137.74</v>
      </c>
      <c r="J955" s="3">
        <f t="shared" si="642"/>
        <v>-67.540000000000006</v>
      </c>
      <c r="K955" s="3">
        <f t="shared" si="643"/>
        <v>1.0791000000000002</v>
      </c>
      <c r="L955" s="85"/>
      <c r="M955" s="3" t="str">
        <f t="shared" si="644"/>
        <v>1.56</v>
      </c>
      <c r="N955" s="3" t="str">
        <f t="shared" si="645"/>
        <v>-</v>
      </c>
      <c r="O955" s="3">
        <f t="shared" si="646"/>
        <v>137.74</v>
      </c>
      <c r="P955" s="3">
        <f t="shared" si="647"/>
        <v>-67.540000000000006</v>
      </c>
      <c r="Q955" s="3">
        <f t="shared" si="648"/>
        <v>0.95920000000000005</v>
      </c>
      <c r="R955" s="85"/>
      <c r="S955" s="3" t="str">
        <f t="shared" si="649"/>
        <v>1.56</v>
      </c>
      <c r="T955" s="3" t="str">
        <f t="shared" si="650"/>
        <v>-</v>
      </c>
      <c r="U955" s="3">
        <f t="shared" si="651"/>
        <v>137.74</v>
      </c>
      <c r="V955" s="3">
        <f t="shared" si="652"/>
        <v>-67.540000000000006</v>
      </c>
      <c r="W955" s="3">
        <f t="shared" si="653"/>
        <v>0.83930000000000005</v>
      </c>
      <c r="X955" s="85"/>
      <c r="Y955" s="3" t="str">
        <f t="shared" si="654"/>
        <v>1.56</v>
      </c>
      <c r="Z955" s="3" t="str">
        <f t="shared" si="655"/>
        <v>-</v>
      </c>
      <c r="AA955" s="3">
        <f t="shared" si="656"/>
        <v>137.74</v>
      </c>
      <c r="AB955" s="3">
        <f t="shared" si="657"/>
        <v>-67.540000000000006</v>
      </c>
      <c r="AC955" s="3">
        <f t="shared" si="658"/>
        <v>0.71940000000000004</v>
      </c>
      <c r="AD955" s="85"/>
      <c r="AE955" s="3" t="str">
        <f t="shared" si="659"/>
        <v>1.56</v>
      </c>
      <c r="AF955" s="3" t="str">
        <f t="shared" si="660"/>
        <v>-</v>
      </c>
      <c r="AG955" s="3">
        <f t="shared" si="661"/>
        <v>137.74</v>
      </c>
      <c r="AH955" s="3">
        <f t="shared" si="662"/>
        <v>-67.540000000000006</v>
      </c>
      <c r="AI955" s="3">
        <f t="shared" si="663"/>
        <v>0.59950000000000003</v>
      </c>
      <c r="AJ955" s="85"/>
      <c r="AK955" s="3" t="str">
        <f t="shared" si="664"/>
        <v>1.56</v>
      </c>
      <c r="AL955" s="3" t="str">
        <f t="shared" si="665"/>
        <v>-</v>
      </c>
      <c r="AM955" s="3">
        <f t="shared" si="666"/>
        <v>137.74</v>
      </c>
      <c r="AN955" s="3">
        <f t="shared" si="667"/>
        <v>-67.540000000000006</v>
      </c>
      <c r="AO955" s="3">
        <f t="shared" si="668"/>
        <v>0.47960000000000003</v>
      </c>
      <c r="AP955" s="85"/>
      <c r="AQ955" s="3" t="str">
        <f t="shared" si="669"/>
        <v>1.56</v>
      </c>
      <c r="AR955" s="3" t="str">
        <f t="shared" si="670"/>
        <v>-</v>
      </c>
      <c r="AS955" s="3">
        <f t="shared" si="671"/>
        <v>137.74</v>
      </c>
      <c r="AT955" s="3">
        <f t="shared" si="672"/>
        <v>-67.540000000000006</v>
      </c>
      <c r="AU955" s="3">
        <f t="shared" si="673"/>
        <v>0.35970000000000002</v>
      </c>
      <c r="AV955" s="85"/>
      <c r="AW955" s="3" t="str">
        <f t="shared" si="674"/>
        <v>1.56</v>
      </c>
      <c r="AX955" s="3" t="str">
        <f t="shared" si="675"/>
        <v>-</v>
      </c>
      <c r="AY955" s="3">
        <f t="shared" si="676"/>
        <v>137.74</v>
      </c>
      <c r="AZ955" s="3">
        <f t="shared" si="677"/>
        <v>-67.540000000000006</v>
      </c>
      <c r="BA955" s="3">
        <f t="shared" si="678"/>
        <v>0.23980000000000001</v>
      </c>
      <c r="BB955" s="85"/>
      <c r="BC955" s="3" t="str">
        <f t="shared" si="679"/>
        <v>1.56</v>
      </c>
      <c r="BD955" s="3" t="str">
        <f t="shared" si="680"/>
        <v>-</v>
      </c>
      <c r="BE955" s="3">
        <f t="shared" si="681"/>
        <v>137.74</v>
      </c>
      <c r="BF955" s="3">
        <f t="shared" si="682"/>
        <v>-67.540000000000006</v>
      </c>
      <c r="BG955" s="3">
        <f t="shared" si="683"/>
        <v>0.11990000000000001</v>
      </c>
    </row>
    <row r="956" spans="1:59" x14ac:dyDescent="0.3">
      <c r="A956" s="1" t="str">
        <f>'Forward collapse simulation'!B966</f>
        <v>1.56</v>
      </c>
      <c r="B956" s="37" t="str">
        <f>IF('Forward collapse simulation'!C966="","-",'Forward collapse simulation'!C966)</f>
        <v>-</v>
      </c>
      <c r="C956" s="85">
        <f>'Forward collapse simulation'!E966</f>
        <v>113.46</v>
      </c>
      <c r="D956" s="85">
        <f>'Forward collapse simulation'!F966</f>
        <v>-21.87</v>
      </c>
      <c r="E956" s="85">
        <f>'Forward collapse simulation'!D966</f>
        <v>2.6309999999999998</v>
      </c>
      <c r="F956" s="85"/>
      <c r="G956" s="3" t="str">
        <f t="shared" si="639"/>
        <v>1.56</v>
      </c>
      <c r="H956" s="3" t="str">
        <f t="shared" si="640"/>
        <v>-</v>
      </c>
      <c r="I956" s="3">
        <f t="shared" si="641"/>
        <v>113.46</v>
      </c>
      <c r="J956" s="3">
        <f t="shared" si="642"/>
        <v>-21.87</v>
      </c>
      <c r="K956" s="3">
        <f t="shared" si="643"/>
        <v>2.3678999999999997</v>
      </c>
      <c r="L956" s="85"/>
      <c r="M956" s="3" t="str">
        <f t="shared" si="644"/>
        <v>1.56</v>
      </c>
      <c r="N956" s="3" t="str">
        <f t="shared" si="645"/>
        <v>-</v>
      </c>
      <c r="O956" s="3">
        <f t="shared" si="646"/>
        <v>113.46</v>
      </c>
      <c r="P956" s="3">
        <f t="shared" si="647"/>
        <v>-21.87</v>
      </c>
      <c r="Q956" s="3">
        <f t="shared" si="648"/>
        <v>2.1048</v>
      </c>
      <c r="R956" s="85"/>
      <c r="S956" s="3" t="str">
        <f t="shared" si="649"/>
        <v>1.56</v>
      </c>
      <c r="T956" s="3" t="str">
        <f t="shared" si="650"/>
        <v>-</v>
      </c>
      <c r="U956" s="3">
        <f t="shared" si="651"/>
        <v>113.46</v>
      </c>
      <c r="V956" s="3">
        <f t="shared" si="652"/>
        <v>-21.87</v>
      </c>
      <c r="W956" s="3">
        <f t="shared" si="653"/>
        <v>1.8416999999999997</v>
      </c>
      <c r="X956" s="85"/>
      <c r="Y956" s="3" t="str">
        <f t="shared" si="654"/>
        <v>1.56</v>
      </c>
      <c r="Z956" s="3" t="str">
        <f t="shared" si="655"/>
        <v>-</v>
      </c>
      <c r="AA956" s="3">
        <f t="shared" si="656"/>
        <v>113.46</v>
      </c>
      <c r="AB956" s="3">
        <f t="shared" si="657"/>
        <v>-21.87</v>
      </c>
      <c r="AC956" s="3">
        <f t="shared" si="658"/>
        <v>1.5785999999999998</v>
      </c>
      <c r="AD956" s="85"/>
      <c r="AE956" s="3" t="str">
        <f t="shared" si="659"/>
        <v>1.56</v>
      </c>
      <c r="AF956" s="3" t="str">
        <f t="shared" si="660"/>
        <v>-</v>
      </c>
      <c r="AG956" s="3">
        <f t="shared" si="661"/>
        <v>113.46</v>
      </c>
      <c r="AH956" s="3">
        <f t="shared" si="662"/>
        <v>-21.87</v>
      </c>
      <c r="AI956" s="3">
        <f t="shared" si="663"/>
        <v>1.3154999999999999</v>
      </c>
      <c r="AJ956" s="85"/>
      <c r="AK956" s="3" t="str">
        <f t="shared" si="664"/>
        <v>1.56</v>
      </c>
      <c r="AL956" s="3" t="str">
        <f t="shared" si="665"/>
        <v>-</v>
      </c>
      <c r="AM956" s="3">
        <f t="shared" si="666"/>
        <v>113.46</v>
      </c>
      <c r="AN956" s="3">
        <f t="shared" si="667"/>
        <v>-21.87</v>
      </c>
      <c r="AO956" s="3">
        <f t="shared" si="668"/>
        <v>1.0524</v>
      </c>
      <c r="AP956" s="85"/>
      <c r="AQ956" s="3" t="str">
        <f t="shared" si="669"/>
        <v>1.56</v>
      </c>
      <c r="AR956" s="3" t="str">
        <f t="shared" si="670"/>
        <v>-</v>
      </c>
      <c r="AS956" s="3">
        <f t="shared" si="671"/>
        <v>113.46</v>
      </c>
      <c r="AT956" s="3">
        <f t="shared" si="672"/>
        <v>-21.87</v>
      </c>
      <c r="AU956" s="3">
        <f t="shared" si="673"/>
        <v>0.78929999999999989</v>
      </c>
      <c r="AV956" s="85"/>
      <c r="AW956" s="3" t="str">
        <f t="shared" si="674"/>
        <v>1.56</v>
      </c>
      <c r="AX956" s="3" t="str">
        <f t="shared" si="675"/>
        <v>-</v>
      </c>
      <c r="AY956" s="3">
        <f t="shared" si="676"/>
        <v>113.46</v>
      </c>
      <c r="AZ956" s="3">
        <f t="shared" si="677"/>
        <v>-21.87</v>
      </c>
      <c r="BA956" s="3">
        <f t="shared" si="678"/>
        <v>0.5262</v>
      </c>
      <c r="BB956" s="85"/>
      <c r="BC956" s="3" t="str">
        <f t="shared" si="679"/>
        <v>1.56</v>
      </c>
      <c r="BD956" s="3" t="str">
        <f t="shared" si="680"/>
        <v>-</v>
      </c>
      <c r="BE956" s="3">
        <f t="shared" si="681"/>
        <v>113.46</v>
      </c>
      <c r="BF956" s="3">
        <f t="shared" si="682"/>
        <v>-21.87</v>
      </c>
      <c r="BG956" s="3">
        <f t="shared" si="683"/>
        <v>0.2631</v>
      </c>
    </row>
    <row r="957" spans="1:59" x14ac:dyDescent="0.3">
      <c r="A957" s="1" t="str">
        <f>'Forward collapse simulation'!B967</f>
        <v>1.56</v>
      </c>
      <c r="B957" s="37" t="str">
        <f>IF('Forward collapse simulation'!C967="","-",'Forward collapse simulation'!C967)</f>
        <v>-</v>
      </c>
      <c r="C957" s="85">
        <f>'Forward collapse simulation'!E967</f>
        <v>110.41</v>
      </c>
      <c r="D957" s="85">
        <f>'Forward collapse simulation'!F967</f>
        <v>-13.19</v>
      </c>
      <c r="E957" s="85">
        <f>'Forward collapse simulation'!D967</f>
        <v>5.3479999999999999</v>
      </c>
      <c r="F957" s="85"/>
      <c r="G957" s="3" t="str">
        <f t="shared" si="639"/>
        <v>1.56</v>
      </c>
      <c r="H957" s="3" t="str">
        <f t="shared" si="640"/>
        <v>-</v>
      </c>
      <c r="I957" s="3">
        <f t="shared" si="641"/>
        <v>110.41</v>
      </c>
      <c r="J957" s="3">
        <f t="shared" si="642"/>
        <v>-13.19</v>
      </c>
      <c r="K957" s="3">
        <f t="shared" si="643"/>
        <v>4.8132000000000001</v>
      </c>
      <c r="L957" s="85"/>
      <c r="M957" s="3" t="str">
        <f t="shared" si="644"/>
        <v>1.56</v>
      </c>
      <c r="N957" s="3" t="str">
        <f t="shared" si="645"/>
        <v>-</v>
      </c>
      <c r="O957" s="3">
        <f t="shared" si="646"/>
        <v>110.41</v>
      </c>
      <c r="P957" s="3">
        <f t="shared" si="647"/>
        <v>-13.19</v>
      </c>
      <c r="Q957" s="3">
        <f t="shared" si="648"/>
        <v>4.2784000000000004</v>
      </c>
      <c r="R957" s="85"/>
      <c r="S957" s="3" t="str">
        <f t="shared" si="649"/>
        <v>1.56</v>
      </c>
      <c r="T957" s="3" t="str">
        <f t="shared" si="650"/>
        <v>-</v>
      </c>
      <c r="U957" s="3">
        <f t="shared" si="651"/>
        <v>110.41</v>
      </c>
      <c r="V957" s="3">
        <f t="shared" si="652"/>
        <v>-13.19</v>
      </c>
      <c r="W957" s="3">
        <f t="shared" si="653"/>
        <v>3.7435999999999998</v>
      </c>
      <c r="X957" s="85"/>
      <c r="Y957" s="3" t="str">
        <f t="shared" si="654"/>
        <v>1.56</v>
      </c>
      <c r="Z957" s="3" t="str">
        <f t="shared" si="655"/>
        <v>-</v>
      </c>
      <c r="AA957" s="3">
        <f t="shared" si="656"/>
        <v>110.41</v>
      </c>
      <c r="AB957" s="3">
        <f t="shared" si="657"/>
        <v>-13.19</v>
      </c>
      <c r="AC957" s="3">
        <f t="shared" si="658"/>
        <v>3.2087999999999997</v>
      </c>
      <c r="AD957" s="85"/>
      <c r="AE957" s="3" t="str">
        <f t="shared" si="659"/>
        <v>1.56</v>
      </c>
      <c r="AF957" s="3" t="str">
        <f t="shared" si="660"/>
        <v>-</v>
      </c>
      <c r="AG957" s="3">
        <f t="shared" si="661"/>
        <v>110.41</v>
      </c>
      <c r="AH957" s="3">
        <f t="shared" si="662"/>
        <v>-13.19</v>
      </c>
      <c r="AI957" s="3">
        <f t="shared" si="663"/>
        <v>2.6739999999999999</v>
      </c>
      <c r="AJ957" s="85"/>
      <c r="AK957" s="3" t="str">
        <f t="shared" si="664"/>
        <v>1.56</v>
      </c>
      <c r="AL957" s="3" t="str">
        <f t="shared" si="665"/>
        <v>-</v>
      </c>
      <c r="AM957" s="3">
        <f t="shared" si="666"/>
        <v>110.41</v>
      </c>
      <c r="AN957" s="3">
        <f t="shared" si="667"/>
        <v>-13.19</v>
      </c>
      <c r="AO957" s="3">
        <f t="shared" si="668"/>
        <v>2.1392000000000002</v>
      </c>
      <c r="AP957" s="85"/>
      <c r="AQ957" s="3" t="str">
        <f t="shared" si="669"/>
        <v>1.56</v>
      </c>
      <c r="AR957" s="3" t="str">
        <f t="shared" si="670"/>
        <v>-</v>
      </c>
      <c r="AS957" s="3">
        <f t="shared" si="671"/>
        <v>110.41</v>
      </c>
      <c r="AT957" s="3">
        <f t="shared" si="672"/>
        <v>-13.19</v>
      </c>
      <c r="AU957" s="3">
        <f t="shared" si="673"/>
        <v>1.6043999999999998</v>
      </c>
      <c r="AV957" s="85"/>
      <c r="AW957" s="3" t="str">
        <f t="shared" si="674"/>
        <v>1.56</v>
      </c>
      <c r="AX957" s="3" t="str">
        <f t="shared" si="675"/>
        <v>-</v>
      </c>
      <c r="AY957" s="3">
        <f t="shared" si="676"/>
        <v>110.41</v>
      </c>
      <c r="AZ957" s="3">
        <f t="shared" si="677"/>
        <v>-13.19</v>
      </c>
      <c r="BA957" s="3">
        <f t="shared" si="678"/>
        <v>1.0696000000000001</v>
      </c>
      <c r="BB957" s="85"/>
      <c r="BC957" s="3" t="str">
        <f t="shared" si="679"/>
        <v>1.56</v>
      </c>
      <c r="BD957" s="3" t="str">
        <f t="shared" si="680"/>
        <v>-</v>
      </c>
      <c r="BE957" s="3">
        <f t="shared" si="681"/>
        <v>110.41</v>
      </c>
      <c r="BF957" s="3">
        <f t="shared" si="682"/>
        <v>-13.19</v>
      </c>
      <c r="BG957" s="3">
        <f t="shared" si="683"/>
        <v>0.53480000000000005</v>
      </c>
    </row>
    <row r="958" spans="1:59" x14ac:dyDescent="0.3">
      <c r="A958" s="1" t="str">
        <f>'Forward collapse simulation'!B968</f>
        <v>1.56</v>
      </c>
      <c r="B958" s="37" t="str">
        <f>IF('Forward collapse simulation'!C968="","-",'Forward collapse simulation'!C968)</f>
        <v>-</v>
      </c>
      <c r="C958" s="85">
        <f>'Forward collapse simulation'!E968</f>
        <v>109.98</v>
      </c>
      <c r="D958" s="85">
        <f>'Forward collapse simulation'!F968</f>
        <v>-4.97</v>
      </c>
      <c r="E958" s="85">
        <f>'Forward collapse simulation'!D968</f>
        <v>6.391</v>
      </c>
      <c r="F958" s="85"/>
      <c r="G958" s="3" t="str">
        <f t="shared" si="639"/>
        <v>1.56</v>
      </c>
      <c r="H958" s="3" t="str">
        <f t="shared" si="640"/>
        <v>-</v>
      </c>
      <c r="I958" s="3">
        <f t="shared" si="641"/>
        <v>109.98</v>
      </c>
      <c r="J958" s="3">
        <f t="shared" si="642"/>
        <v>-4.97</v>
      </c>
      <c r="K958" s="3">
        <f t="shared" si="643"/>
        <v>5.7519</v>
      </c>
      <c r="L958" s="85"/>
      <c r="M958" s="3" t="str">
        <f t="shared" si="644"/>
        <v>1.56</v>
      </c>
      <c r="N958" s="3" t="str">
        <f t="shared" si="645"/>
        <v>-</v>
      </c>
      <c r="O958" s="3">
        <f t="shared" si="646"/>
        <v>109.98</v>
      </c>
      <c r="P958" s="3">
        <f t="shared" si="647"/>
        <v>-4.97</v>
      </c>
      <c r="Q958" s="3">
        <f t="shared" si="648"/>
        <v>5.1128</v>
      </c>
      <c r="R958" s="85"/>
      <c r="S958" s="3" t="str">
        <f t="shared" si="649"/>
        <v>1.56</v>
      </c>
      <c r="T958" s="3" t="str">
        <f t="shared" si="650"/>
        <v>-</v>
      </c>
      <c r="U958" s="3">
        <f t="shared" si="651"/>
        <v>109.98</v>
      </c>
      <c r="V958" s="3">
        <f t="shared" si="652"/>
        <v>-4.97</v>
      </c>
      <c r="W958" s="3">
        <f t="shared" si="653"/>
        <v>4.4737</v>
      </c>
      <c r="X958" s="85"/>
      <c r="Y958" s="3" t="str">
        <f t="shared" si="654"/>
        <v>1.56</v>
      </c>
      <c r="Z958" s="3" t="str">
        <f t="shared" si="655"/>
        <v>-</v>
      </c>
      <c r="AA958" s="3">
        <f t="shared" si="656"/>
        <v>109.98</v>
      </c>
      <c r="AB958" s="3">
        <f t="shared" si="657"/>
        <v>-4.97</v>
      </c>
      <c r="AC958" s="3">
        <f t="shared" si="658"/>
        <v>3.8346</v>
      </c>
      <c r="AD958" s="85"/>
      <c r="AE958" s="3" t="str">
        <f t="shared" si="659"/>
        <v>1.56</v>
      </c>
      <c r="AF958" s="3" t="str">
        <f t="shared" si="660"/>
        <v>-</v>
      </c>
      <c r="AG958" s="3">
        <f t="shared" si="661"/>
        <v>109.98</v>
      </c>
      <c r="AH958" s="3">
        <f t="shared" si="662"/>
        <v>-4.97</v>
      </c>
      <c r="AI958" s="3">
        <f t="shared" si="663"/>
        <v>3.1955</v>
      </c>
      <c r="AJ958" s="85"/>
      <c r="AK958" s="3" t="str">
        <f t="shared" si="664"/>
        <v>1.56</v>
      </c>
      <c r="AL958" s="3" t="str">
        <f t="shared" si="665"/>
        <v>-</v>
      </c>
      <c r="AM958" s="3">
        <f t="shared" si="666"/>
        <v>109.98</v>
      </c>
      <c r="AN958" s="3">
        <f t="shared" si="667"/>
        <v>-4.97</v>
      </c>
      <c r="AO958" s="3">
        <f t="shared" si="668"/>
        <v>2.5564</v>
      </c>
      <c r="AP958" s="85"/>
      <c r="AQ958" s="3" t="str">
        <f t="shared" si="669"/>
        <v>1.56</v>
      </c>
      <c r="AR958" s="3" t="str">
        <f t="shared" si="670"/>
        <v>-</v>
      </c>
      <c r="AS958" s="3">
        <f t="shared" si="671"/>
        <v>109.98</v>
      </c>
      <c r="AT958" s="3">
        <f t="shared" si="672"/>
        <v>-4.97</v>
      </c>
      <c r="AU958" s="3">
        <f t="shared" si="673"/>
        <v>1.9173</v>
      </c>
      <c r="AV958" s="85"/>
      <c r="AW958" s="3" t="str">
        <f t="shared" si="674"/>
        <v>1.56</v>
      </c>
      <c r="AX958" s="3" t="str">
        <f t="shared" si="675"/>
        <v>-</v>
      </c>
      <c r="AY958" s="3">
        <f t="shared" si="676"/>
        <v>109.98</v>
      </c>
      <c r="AZ958" s="3">
        <f t="shared" si="677"/>
        <v>-4.97</v>
      </c>
      <c r="BA958" s="3">
        <f t="shared" si="678"/>
        <v>1.2782</v>
      </c>
      <c r="BB958" s="85"/>
      <c r="BC958" s="3" t="str">
        <f t="shared" si="679"/>
        <v>1.56</v>
      </c>
      <c r="BD958" s="3" t="str">
        <f t="shared" si="680"/>
        <v>-</v>
      </c>
      <c r="BE958" s="3">
        <f t="shared" si="681"/>
        <v>109.98</v>
      </c>
      <c r="BF958" s="3">
        <f t="shared" si="682"/>
        <v>-4.97</v>
      </c>
      <c r="BG958" s="3">
        <f t="shared" si="683"/>
        <v>0.6391</v>
      </c>
    </row>
    <row r="959" spans="1:59" x14ac:dyDescent="0.3">
      <c r="A959" s="1" t="str">
        <f>'Forward collapse simulation'!B969</f>
        <v>1.56</v>
      </c>
      <c r="B959" s="37" t="str">
        <f>IF('Forward collapse simulation'!C969="","-",'Forward collapse simulation'!C969)</f>
        <v>-</v>
      </c>
      <c r="C959" s="85">
        <f>'Forward collapse simulation'!E969</f>
        <v>109.15</v>
      </c>
      <c r="D959" s="85">
        <f>'Forward collapse simulation'!F969</f>
        <v>-0.96</v>
      </c>
      <c r="E959" s="85">
        <f>'Forward collapse simulation'!D969</f>
        <v>4.9290000000000003</v>
      </c>
      <c r="F959" s="85"/>
      <c r="G959" s="3" t="str">
        <f t="shared" si="639"/>
        <v>1.56</v>
      </c>
      <c r="H959" s="3" t="str">
        <f t="shared" si="640"/>
        <v>-</v>
      </c>
      <c r="I959" s="3">
        <f t="shared" si="641"/>
        <v>109.15</v>
      </c>
      <c r="J959" s="3">
        <f t="shared" si="642"/>
        <v>-0.96</v>
      </c>
      <c r="K959" s="3">
        <f t="shared" si="643"/>
        <v>4.4361000000000006</v>
      </c>
      <c r="L959" s="85"/>
      <c r="M959" s="3" t="str">
        <f t="shared" si="644"/>
        <v>1.56</v>
      </c>
      <c r="N959" s="3" t="str">
        <f t="shared" si="645"/>
        <v>-</v>
      </c>
      <c r="O959" s="3">
        <f t="shared" si="646"/>
        <v>109.15</v>
      </c>
      <c r="P959" s="3">
        <f t="shared" si="647"/>
        <v>-0.96</v>
      </c>
      <c r="Q959" s="3">
        <f t="shared" si="648"/>
        <v>3.9432000000000005</v>
      </c>
      <c r="R959" s="85"/>
      <c r="S959" s="3" t="str">
        <f t="shared" si="649"/>
        <v>1.56</v>
      </c>
      <c r="T959" s="3" t="str">
        <f t="shared" si="650"/>
        <v>-</v>
      </c>
      <c r="U959" s="3">
        <f t="shared" si="651"/>
        <v>109.15</v>
      </c>
      <c r="V959" s="3">
        <f t="shared" si="652"/>
        <v>-0.96</v>
      </c>
      <c r="W959" s="3">
        <f t="shared" si="653"/>
        <v>3.4502999999999999</v>
      </c>
      <c r="X959" s="85"/>
      <c r="Y959" s="3" t="str">
        <f t="shared" si="654"/>
        <v>1.56</v>
      </c>
      <c r="Z959" s="3" t="str">
        <f t="shared" si="655"/>
        <v>-</v>
      </c>
      <c r="AA959" s="3">
        <f t="shared" si="656"/>
        <v>109.15</v>
      </c>
      <c r="AB959" s="3">
        <f t="shared" si="657"/>
        <v>-0.96</v>
      </c>
      <c r="AC959" s="3">
        <f t="shared" si="658"/>
        <v>2.9574000000000003</v>
      </c>
      <c r="AD959" s="85"/>
      <c r="AE959" s="3" t="str">
        <f t="shared" si="659"/>
        <v>1.56</v>
      </c>
      <c r="AF959" s="3" t="str">
        <f t="shared" si="660"/>
        <v>-</v>
      </c>
      <c r="AG959" s="3">
        <f t="shared" si="661"/>
        <v>109.15</v>
      </c>
      <c r="AH959" s="3">
        <f t="shared" si="662"/>
        <v>-0.96</v>
      </c>
      <c r="AI959" s="3">
        <f t="shared" si="663"/>
        <v>2.4645000000000001</v>
      </c>
      <c r="AJ959" s="85"/>
      <c r="AK959" s="3" t="str">
        <f t="shared" si="664"/>
        <v>1.56</v>
      </c>
      <c r="AL959" s="3" t="str">
        <f t="shared" si="665"/>
        <v>-</v>
      </c>
      <c r="AM959" s="3">
        <f t="shared" si="666"/>
        <v>109.15</v>
      </c>
      <c r="AN959" s="3">
        <f t="shared" si="667"/>
        <v>-0.96</v>
      </c>
      <c r="AO959" s="3">
        <f t="shared" si="668"/>
        <v>1.9716000000000002</v>
      </c>
      <c r="AP959" s="85"/>
      <c r="AQ959" s="3" t="str">
        <f t="shared" si="669"/>
        <v>1.56</v>
      </c>
      <c r="AR959" s="3" t="str">
        <f t="shared" si="670"/>
        <v>-</v>
      </c>
      <c r="AS959" s="3">
        <f t="shared" si="671"/>
        <v>109.15</v>
      </c>
      <c r="AT959" s="3">
        <f t="shared" si="672"/>
        <v>-0.96</v>
      </c>
      <c r="AU959" s="3">
        <f t="shared" si="673"/>
        <v>1.4787000000000001</v>
      </c>
      <c r="AV959" s="85"/>
      <c r="AW959" s="3" t="str">
        <f t="shared" si="674"/>
        <v>1.56</v>
      </c>
      <c r="AX959" s="3" t="str">
        <f t="shared" si="675"/>
        <v>-</v>
      </c>
      <c r="AY959" s="3">
        <f t="shared" si="676"/>
        <v>109.15</v>
      </c>
      <c r="AZ959" s="3">
        <f t="shared" si="677"/>
        <v>-0.96</v>
      </c>
      <c r="BA959" s="3">
        <f t="shared" si="678"/>
        <v>0.98580000000000012</v>
      </c>
      <c r="BB959" s="85"/>
      <c r="BC959" s="3" t="str">
        <f t="shared" si="679"/>
        <v>1.56</v>
      </c>
      <c r="BD959" s="3" t="str">
        <f t="shared" si="680"/>
        <v>-</v>
      </c>
      <c r="BE959" s="3">
        <f t="shared" si="681"/>
        <v>109.15</v>
      </c>
      <c r="BF959" s="3">
        <f t="shared" si="682"/>
        <v>-0.96</v>
      </c>
      <c r="BG959" s="3">
        <f t="shared" si="683"/>
        <v>0.49290000000000006</v>
      </c>
    </row>
    <row r="960" spans="1:59" x14ac:dyDescent="0.3">
      <c r="A960" s="1" t="str">
        <f>'Forward collapse simulation'!B970</f>
        <v>1.56</v>
      </c>
      <c r="B960" s="37" t="str">
        <f>IF('Forward collapse simulation'!C970="","-",'Forward collapse simulation'!C970)</f>
        <v>-</v>
      </c>
      <c r="C960" s="85">
        <f>'Forward collapse simulation'!E970</f>
        <v>113.23</v>
      </c>
      <c r="D960" s="85">
        <f>'Forward collapse simulation'!F970</f>
        <v>14.49</v>
      </c>
      <c r="E960" s="85">
        <f>'Forward collapse simulation'!D970</f>
        <v>4.8570000000000002</v>
      </c>
      <c r="F960" s="85"/>
      <c r="G960" s="3" t="str">
        <f t="shared" si="639"/>
        <v>1.56</v>
      </c>
      <c r="H960" s="3" t="str">
        <f t="shared" si="640"/>
        <v>-</v>
      </c>
      <c r="I960" s="3">
        <f t="shared" si="641"/>
        <v>113.23</v>
      </c>
      <c r="J960" s="3">
        <f t="shared" si="642"/>
        <v>14.49</v>
      </c>
      <c r="K960" s="3">
        <f t="shared" si="643"/>
        <v>4.3713000000000006</v>
      </c>
      <c r="L960" s="85"/>
      <c r="M960" s="3" t="str">
        <f t="shared" si="644"/>
        <v>1.56</v>
      </c>
      <c r="N960" s="3" t="str">
        <f t="shared" si="645"/>
        <v>-</v>
      </c>
      <c r="O960" s="3">
        <f t="shared" si="646"/>
        <v>113.23</v>
      </c>
      <c r="P960" s="3">
        <f t="shared" si="647"/>
        <v>14.49</v>
      </c>
      <c r="Q960" s="3">
        <f t="shared" si="648"/>
        <v>3.8856000000000002</v>
      </c>
      <c r="R960" s="85"/>
      <c r="S960" s="3" t="str">
        <f t="shared" si="649"/>
        <v>1.56</v>
      </c>
      <c r="T960" s="3" t="str">
        <f t="shared" si="650"/>
        <v>-</v>
      </c>
      <c r="U960" s="3">
        <f t="shared" si="651"/>
        <v>113.23</v>
      </c>
      <c r="V960" s="3">
        <f t="shared" si="652"/>
        <v>14.49</v>
      </c>
      <c r="W960" s="3">
        <f t="shared" si="653"/>
        <v>3.3999000000000001</v>
      </c>
      <c r="X960" s="85"/>
      <c r="Y960" s="3" t="str">
        <f t="shared" si="654"/>
        <v>1.56</v>
      </c>
      <c r="Z960" s="3" t="str">
        <f t="shared" si="655"/>
        <v>-</v>
      </c>
      <c r="AA960" s="3">
        <f t="shared" si="656"/>
        <v>113.23</v>
      </c>
      <c r="AB960" s="3">
        <f t="shared" si="657"/>
        <v>14.49</v>
      </c>
      <c r="AC960" s="3">
        <f t="shared" si="658"/>
        <v>2.9142000000000001</v>
      </c>
      <c r="AD960" s="85"/>
      <c r="AE960" s="3" t="str">
        <f t="shared" si="659"/>
        <v>1.56</v>
      </c>
      <c r="AF960" s="3" t="str">
        <f t="shared" si="660"/>
        <v>-</v>
      </c>
      <c r="AG960" s="3">
        <f t="shared" si="661"/>
        <v>113.23</v>
      </c>
      <c r="AH960" s="3">
        <f t="shared" si="662"/>
        <v>14.49</v>
      </c>
      <c r="AI960" s="3">
        <f t="shared" si="663"/>
        <v>2.4285000000000001</v>
      </c>
      <c r="AJ960" s="85"/>
      <c r="AK960" s="3" t="str">
        <f t="shared" si="664"/>
        <v>1.56</v>
      </c>
      <c r="AL960" s="3" t="str">
        <f t="shared" si="665"/>
        <v>-</v>
      </c>
      <c r="AM960" s="3">
        <f t="shared" si="666"/>
        <v>113.23</v>
      </c>
      <c r="AN960" s="3">
        <f t="shared" si="667"/>
        <v>14.49</v>
      </c>
      <c r="AO960" s="3">
        <f t="shared" si="668"/>
        <v>1.9428000000000001</v>
      </c>
      <c r="AP960" s="85"/>
      <c r="AQ960" s="3" t="str">
        <f t="shared" si="669"/>
        <v>1.56</v>
      </c>
      <c r="AR960" s="3" t="str">
        <f t="shared" si="670"/>
        <v>-</v>
      </c>
      <c r="AS960" s="3">
        <f t="shared" si="671"/>
        <v>113.23</v>
      </c>
      <c r="AT960" s="3">
        <f t="shared" si="672"/>
        <v>14.49</v>
      </c>
      <c r="AU960" s="3">
        <f t="shared" si="673"/>
        <v>1.4571000000000001</v>
      </c>
      <c r="AV960" s="85"/>
      <c r="AW960" s="3" t="str">
        <f t="shared" si="674"/>
        <v>1.56</v>
      </c>
      <c r="AX960" s="3" t="str">
        <f t="shared" si="675"/>
        <v>-</v>
      </c>
      <c r="AY960" s="3">
        <f t="shared" si="676"/>
        <v>113.23</v>
      </c>
      <c r="AZ960" s="3">
        <f t="shared" si="677"/>
        <v>14.49</v>
      </c>
      <c r="BA960" s="3">
        <f t="shared" si="678"/>
        <v>0.97140000000000004</v>
      </c>
      <c r="BB960" s="85"/>
      <c r="BC960" s="3" t="str">
        <f t="shared" si="679"/>
        <v>1.56</v>
      </c>
      <c r="BD960" s="3" t="str">
        <f t="shared" si="680"/>
        <v>-</v>
      </c>
      <c r="BE960" s="3">
        <f t="shared" si="681"/>
        <v>113.23</v>
      </c>
      <c r="BF960" s="3">
        <f t="shared" si="682"/>
        <v>14.49</v>
      </c>
      <c r="BG960" s="3">
        <f t="shared" si="683"/>
        <v>0.48570000000000002</v>
      </c>
    </row>
    <row r="961" spans="1:59" x14ac:dyDescent="0.3">
      <c r="A961" s="1" t="str">
        <f>'Forward collapse simulation'!B971</f>
        <v>1.56</v>
      </c>
      <c r="B961" s="37" t="str">
        <f>IF('Forward collapse simulation'!C971="","-",'Forward collapse simulation'!C971)</f>
        <v>-</v>
      </c>
      <c r="C961" s="85">
        <f>'Forward collapse simulation'!E971</f>
        <v>111.68</v>
      </c>
      <c r="D961" s="85">
        <f>'Forward collapse simulation'!F971</f>
        <v>43.35</v>
      </c>
      <c r="E961" s="85">
        <f>'Forward collapse simulation'!D971</f>
        <v>7.3109999999999999</v>
      </c>
      <c r="F961" s="85"/>
      <c r="G961" s="3" t="str">
        <f t="shared" si="639"/>
        <v>1.56</v>
      </c>
      <c r="H961" s="3" t="str">
        <f t="shared" si="640"/>
        <v>-</v>
      </c>
      <c r="I961" s="3">
        <f t="shared" si="641"/>
        <v>111.68</v>
      </c>
      <c r="J961" s="3">
        <f t="shared" si="642"/>
        <v>43.35</v>
      </c>
      <c r="K961" s="3">
        <f t="shared" si="643"/>
        <v>6.5799000000000003</v>
      </c>
      <c r="L961" s="85"/>
      <c r="M961" s="3" t="str">
        <f t="shared" si="644"/>
        <v>1.56</v>
      </c>
      <c r="N961" s="3" t="str">
        <f t="shared" si="645"/>
        <v>-</v>
      </c>
      <c r="O961" s="3">
        <f t="shared" si="646"/>
        <v>111.68</v>
      </c>
      <c r="P961" s="3">
        <f t="shared" si="647"/>
        <v>43.35</v>
      </c>
      <c r="Q961" s="3">
        <f t="shared" si="648"/>
        <v>5.8488000000000007</v>
      </c>
      <c r="R961" s="85"/>
      <c r="S961" s="3" t="str">
        <f t="shared" si="649"/>
        <v>1.56</v>
      </c>
      <c r="T961" s="3" t="str">
        <f t="shared" si="650"/>
        <v>-</v>
      </c>
      <c r="U961" s="3">
        <f t="shared" si="651"/>
        <v>111.68</v>
      </c>
      <c r="V961" s="3">
        <f t="shared" si="652"/>
        <v>43.35</v>
      </c>
      <c r="W961" s="3">
        <f t="shared" si="653"/>
        <v>5.1176999999999992</v>
      </c>
      <c r="X961" s="85"/>
      <c r="Y961" s="3" t="str">
        <f t="shared" si="654"/>
        <v>1.56</v>
      </c>
      <c r="Z961" s="3" t="str">
        <f t="shared" si="655"/>
        <v>-</v>
      </c>
      <c r="AA961" s="3">
        <f t="shared" si="656"/>
        <v>111.68</v>
      </c>
      <c r="AB961" s="3">
        <f t="shared" si="657"/>
        <v>43.35</v>
      </c>
      <c r="AC961" s="3">
        <f t="shared" si="658"/>
        <v>4.3865999999999996</v>
      </c>
      <c r="AD961" s="85"/>
      <c r="AE961" s="3" t="str">
        <f t="shared" si="659"/>
        <v>1.56</v>
      </c>
      <c r="AF961" s="3" t="str">
        <f t="shared" si="660"/>
        <v>-</v>
      </c>
      <c r="AG961" s="3">
        <f t="shared" si="661"/>
        <v>111.68</v>
      </c>
      <c r="AH961" s="3">
        <f t="shared" si="662"/>
        <v>43.35</v>
      </c>
      <c r="AI961" s="3">
        <f t="shared" si="663"/>
        <v>3.6555</v>
      </c>
      <c r="AJ961" s="85"/>
      <c r="AK961" s="3" t="str">
        <f t="shared" si="664"/>
        <v>1.56</v>
      </c>
      <c r="AL961" s="3" t="str">
        <f t="shared" si="665"/>
        <v>-</v>
      </c>
      <c r="AM961" s="3">
        <f t="shared" si="666"/>
        <v>111.68</v>
      </c>
      <c r="AN961" s="3">
        <f t="shared" si="667"/>
        <v>43.35</v>
      </c>
      <c r="AO961" s="3">
        <f t="shared" si="668"/>
        <v>2.9244000000000003</v>
      </c>
      <c r="AP961" s="85"/>
      <c r="AQ961" s="3" t="str">
        <f t="shared" si="669"/>
        <v>1.56</v>
      </c>
      <c r="AR961" s="3" t="str">
        <f t="shared" si="670"/>
        <v>-</v>
      </c>
      <c r="AS961" s="3">
        <f t="shared" si="671"/>
        <v>111.68</v>
      </c>
      <c r="AT961" s="3">
        <f t="shared" si="672"/>
        <v>43.35</v>
      </c>
      <c r="AU961" s="3">
        <f t="shared" si="673"/>
        <v>2.1932999999999998</v>
      </c>
      <c r="AV961" s="85"/>
      <c r="AW961" s="3" t="str">
        <f t="shared" si="674"/>
        <v>1.56</v>
      </c>
      <c r="AX961" s="3" t="str">
        <f t="shared" si="675"/>
        <v>-</v>
      </c>
      <c r="AY961" s="3">
        <f t="shared" si="676"/>
        <v>111.68</v>
      </c>
      <c r="AZ961" s="3">
        <f t="shared" si="677"/>
        <v>43.35</v>
      </c>
      <c r="BA961" s="3">
        <f t="shared" si="678"/>
        <v>1.4622000000000002</v>
      </c>
      <c r="BB961" s="85"/>
      <c r="BC961" s="3" t="str">
        <f t="shared" si="679"/>
        <v>1.56</v>
      </c>
      <c r="BD961" s="3" t="str">
        <f t="shared" si="680"/>
        <v>-</v>
      </c>
      <c r="BE961" s="3">
        <f t="shared" si="681"/>
        <v>111.68</v>
      </c>
      <c r="BF961" s="3">
        <f t="shared" si="682"/>
        <v>43.35</v>
      </c>
      <c r="BG961" s="3">
        <f t="shared" si="683"/>
        <v>0.73110000000000008</v>
      </c>
    </row>
    <row r="962" spans="1:59" x14ac:dyDescent="0.3">
      <c r="A962" s="1" t="str">
        <f>'Forward collapse simulation'!B972</f>
        <v>1.56</v>
      </c>
      <c r="B962" s="37" t="str">
        <f>IF('Forward collapse simulation'!C972="","-",'Forward collapse simulation'!C972)</f>
        <v>-</v>
      </c>
      <c r="C962" s="85">
        <f>'Forward collapse simulation'!E972</f>
        <v>114.74</v>
      </c>
      <c r="D962" s="85">
        <f>'Forward collapse simulation'!F972</f>
        <v>55.32</v>
      </c>
      <c r="E962" s="85">
        <f>'Forward collapse simulation'!D972</f>
        <v>8.3650000000000002</v>
      </c>
      <c r="F962" s="85"/>
      <c r="G962" s="3" t="str">
        <f t="shared" si="639"/>
        <v>1.56</v>
      </c>
      <c r="H962" s="3" t="str">
        <f t="shared" si="640"/>
        <v>-</v>
      </c>
      <c r="I962" s="3">
        <f t="shared" si="641"/>
        <v>114.74</v>
      </c>
      <c r="J962" s="3">
        <f t="shared" si="642"/>
        <v>55.32</v>
      </c>
      <c r="K962" s="3">
        <f t="shared" si="643"/>
        <v>7.5285000000000002</v>
      </c>
      <c r="L962" s="85"/>
      <c r="M962" s="3" t="str">
        <f t="shared" si="644"/>
        <v>1.56</v>
      </c>
      <c r="N962" s="3" t="str">
        <f t="shared" si="645"/>
        <v>-</v>
      </c>
      <c r="O962" s="3">
        <f t="shared" si="646"/>
        <v>114.74</v>
      </c>
      <c r="P962" s="3">
        <f t="shared" si="647"/>
        <v>55.32</v>
      </c>
      <c r="Q962" s="3">
        <f t="shared" si="648"/>
        <v>6.6920000000000002</v>
      </c>
      <c r="R962" s="85"/>
      <c r="S962" s="3" t="str">
        <f t="shared" si="649"/>
        <v>1.56</v>
      </c>
      <c r="T962" s="3" t="str">
        <f t="shared" si="650"/>
        <v>-</v>
      </c>
      <c r="U962" s="3">
        <f t="shared" si="651"/>
        <v>114.74</v>
      </c>
      <c r="V962" s="3">
        <f t="shared" si="652"/>
        <v>55.32</v>
      </c>
      <c r="W962" s="3">
        <f t="shared" si="653"/>
        <v>5.8555000000000001</v>
      </c>
      <c r="X962" s="85"/>
      <c r="Y962" s="3" t="str">
        <f t="shared" si="654"/>
        <v>1.56</v>
      </c>
      <c r="Z962" s="3" t="str">
        <f t="shared" si="655"/>
        <v>-</v>
      </c>
      <c r="AA962" s="3">
        <f t="shared" si="656"/>
        <v>114.74</v>
      </c>
      <c r="AB962" s="3">
        <f t="shared" si="657"/>
        <v>55.32</v>
      </c>
      <c r="AC962" s="3">
        <f t="shared" si="658"/>
        <v>5.0190000000000001</v>
      </c>
      <c r="AD962" s="85"/>
      <c r="AE962" s="3" t="str">
        <f t="shared" si="659"/>
        <v>1.56</v>
      </c>
      <c r="AF962" s="3" t="str">
        <f t="shared" si="660"/>
        <v>-</v>
      </c>
      <c r="AG962" s="3">
        <f t="shared" si="661"/>
        <v>114.74</v>
      </c>
      <c r="AH962" s="3">
        <f t="shared" si="662"/>
        <v>55.32</v>
      </c>
      <c r="AI962" s="3">
        <f t="shared" si="663"/>
        <v>4.1825000000000001</v>
      </c>
      <c r="AJ962" s="85"/>
      <c r="AK962" s="3" t="str">
        <f t="shared" si="664"/>
        <v>1.56</v>
      </c>
      <c r="AL962" s="3" t="str">
        <f t="shared" si="665"/>
        <v>-</v>
      </c>
      <c r="AM962" s="3">
        <f t="shared" si="666"/>
        <v>114.74</v>
      </c>
      <c r="AN962" s="3">
        <f t="shared" si="667"/>
        <v>55.32</v>
      </c>
      <c r="AO962" s="3">
        <f t="shared" si="668"/>
        <v>3.3460000000000001</v>
      </c>
      <c r="AP962" s="85"/>
      <c r="AQ962" s="3" t="str">
        <f t="shared" si="669"/>
        <v>1.56</v>
      </c>
      <c r="AR962" s="3" t="str">
        <f t="shared" si="670"/>
        <v>-</v>
      </c>
      <c r="AS962" s="3">
        <f t="shared" si="671"/>
        <v>114.74</v>
      </c>
      <c r="AT962" s="3">
        <f t="shared" si="672"/>
        <v>55.32</v>
      </c>
      <c r="AU962" s="3">
        <f t="shared" si="673"/>
        <v>2.5095000000000001</v>
      </c>
      <c r="AV962" s="85"/>
      <c r="AW962" s="3" t="str">
        <f t="shared" si="674"/>
        <v>1.56</v>
      </c>
      <c r="AX962" s="3" t="str">
        <f t="shared" si="675"/>
        <v>-</v>
      </c>
      <c r="AY962" s="3">
        <f t="shared" si="676"/>
        <v>114.74</v>
      </c>
      <c r="AZ962" s="3">
        <f t="shared" si="677"/>
        <v>55.32</v>
      </c>
      <c r="BA962" s="3">
        <f t="shared" si="678"/>
        <v>1.673</v>
      </c>
      <c r="BB962" s="85"/>
      <c r="BC962" s="3" t="str">
        <f t="shared" si="679"/>
        <v>1.56</v>
      </c>
      <c r="BD962" s="3" t="str">
        <f t="shared" si="680"/>
        <v>-</v>
      </c>
      <c r="BE962" s="3">
        <f t="shared" si="681"/>
        <v>114.74</v>
      </c>
      <c r="BF962" s="3">
        <f t="shared" si="682"/>
        <v>55.32</v>
      </c>
      <c r="BG962" s="3">
        <f t="shared" si="683"/>
        <v>0.83650000000000002</v>
      </c>
    </row>
    <row r="963" spans="1:59" x14ac:dyDescent="0.3">
      <c r="A963" s="1" t="str">
        <f>'Forward collapse simulation'!B973</f>
        <v>1.56</v>
      </c>
      <c r="B963" s="37" t="str">
        <f>IF('Forward collapse simulation'!C973="","-",'Forward collapse simulation'!C973)</f>
        <v>-</v>
      </c>
      <c r="C963" s="85">
        <f>'Forward collapse simulation'!E973</f>
        <v>144.63999999999999</v>
      </c>
      <c r="D963" s="85">
        <f>'Forward collapse simulation'!F973</f>
        <v>66.27</v>
      </c>
      <c r="E963" s="85">
        <f>'Forward collapse simulation'!D973</f>
        <v>7.2229999999999999</v>
      </c>
      <c r="F963" s="85"/>
      <c r="G963" s="3" t="str">
        <f t="shared" si="639"/>
        <v>1.56</v>
      </c>
      <c r="H963" s="3" t="str">
        <f t="shared" si="640"/>
        <v>-</v>
      </c>
      <c r="I963" s="3">
        <f t="shared" si="641"/>
        <v>144.63999999999999</v>
      </c>
      <c r="J963" s="3">
        <f t="shared" si="642"/>
        <v>66.27</v>
      </c>
      <c r="K963" s="3">
        <f t="shared" si="643"/>
        <v>6.5007000000000001</v>
      </c>
      <c r="L963" s="85"/>
      <c r="M963" s="3" t="str">
        <f t="shared" si="644"/>
        <v>1.56</v>
      </c>
      <c r="N963" s="3" t="str">
        <f t="shared" si="645"/>
        <v>-</v>
      </c>
      <c r="O963" s="3">
        <f t="shared" si="646"/>
        <v>144.63999999999999</v>
      </c>
      <c r="P963" s="3">
        <f t="shared" si="647"/>
        <v>66.27</v>
      </c>
      <c r="Q963" s="3">
        <f t="shared" si="648"/>
        <v>5.7784000000000004</v>
      </c>
      <c r="R963" s="85"/>
      <c r="S963" s="3" t="str">
        <f t="shared" si="649"/>
        <v>1.56</v>
      </c>
      <c r="T963" s="3" t="str">
        <f t="shared" si="650"/>
        <v>-</v>
      </c>
      <c r="U963" s="3">
        <f t="shared" si="651"/>
        <v>144.63999999999999</v>
      </c>
      <c r="V963" s="3">
        <f t="shared" si="652"/>
        <v>66.27</v>
      </c>
      <c r="W963" s="3">
        <f t="shared" si="653"/>
        <v>5.0560999999999998</v>
      </c>
      <c r="X963" s="85"/>
      <c r="Y963" s="3" t="str">
        <f t="shared" si="654"/>
        <v>1.56</v>
      </c>
      <c r="Z963" s="3" t="str">
        <f t="shared" si="655"/>
        <v>-</v>
      </c>
      <c r="AA963" s="3">
        <f t="shared" si="656"/>
        <v>144.63999999999999</v>
      </c>
      <c r="AB963" s="3">
        <f t="shared" si="657"/>
        <v>66.27</v>
      </c>
      <c r="AC963" s="3">
        <f t="shared" si="658"/>
        <v>4.3338000000000001</v>
      </c>
      <c r="AD963" s="85"/>
      <c r="AE963" s="3" t="str">
        <f t="shared" si="659"/>
        <v>1.56</v>
      </c>
      <c r="AF963" s="3" t="str">
        <f t="shared" si="660"/>
        <v>-</v>
      </c>
      <c r="AG963" s="3">
        <f t="shared" si="661"/>
        <v>144.63999999999999</v>
      </c>
      <c r="AH963" s="3">
        <f t="shared" si="662"/>
        <v>66.27</v>
      </c>
      <c r="AI963" s="3">
        <f t="shared" si="663"/>
        <v>3.6114999999999999</v>
      </c>
      <c r="AJ963" s="85"/>
      <c r="AK963" s="3" t="str">
        <f t="shared" si="664"/>
        <v>1.56</v>
      </c>
      <c r="AL963" s="3" t="str">
        <f t="shared" si="665"/>
        <v>-</v>
      </c>
      <c r="AM963" s="3">
        <f t="shared" si="666"/>
        <v>144.63999999999999</v>
      </c>
      <c r="AN963" s="3">
        <f t="shared" si="667"/>
        <v>66.27</v>
      </c>
      <c r="AO963" s="3">
        <f t="shared" si="668"/>
        <v>2.8892000000000002</v>
      </c>
      <c r="AP963" s="85"/>
      <c r="AQ963" s="3" t="str">
        <f t="shared" si="669"/>
        <v>1.56</v>
      </c>
      <c r="AR963" s="3" t="str">
        <f t="shared" si="670"/>
        <v>-</v>
      </c>
      <c r="AS963" s="3">
        <f t="shared" si="671"/>
        <v>144.63999999999999</v>
      </c>
      <c r="AT963" s="3">
        <f t="shared" si="672"/>
        <v>66.27</v>
      </c>
      <c r="AU963" s="3">
        <f t="shared" si="673"/>
        <v>2.1669</v>
      </c>
      <c r="AV963" s="85"/>
      <c r="AW963" s="3" t="str">
        <f t="shared" si="674"/>
        <v>1.56</v>
      </c>
      <c r="AX963" s="3" t="str">
        <f t="shared" si="675"/>
        <v>-</v>
      </c>
      <c r="AY963" s="3">
        <f t="shared" si="676"/>
        <v>144.63999999999999</v>
      </c>
      <c r="AZ963" s="3">
        <f t="shared" si="677"/>
        <v>66.27</v>
      </c>
      <c r="BA963" s="3">
        <f t="shared" si="678"/>
        <v>1.4446000000000001</v>
      </c>
      <c r="BB963" s="85"/>
      <c r="BC963" s="3" t="str">
        <f t="shared" si="679"/>
        <v>1.56</v>
      </c>
      <c r="BD963" s="3" t="str">
        <f t="shared" si="680"/>
        <v>-</v>
      </c>
      <c r="BE963" s="3">
        <f t="shared" si="681"/>
        <v>144.63999999999999</v>
      </c>
      <c r="BF963" s="3">
        <f t="shared" si="682"/>
        <v>66.27</v>
      </c>
      <c r="BG963" s="3">
        <f t="shared" si="683"/>
        <v>0.72230000000000005</v>
      </c>
    </row>
    <row r="964" spans="1:59" x14ac:dyDescent="0.3">
      <c r="A964" s="1" t="str">
        <f>'Forward collapse simulation'!B974</f>
        <v>1.56</v>
      </c>
      <c r="B964" s="37" t="str">
        <f>IF('Forward collapse simulation'!C974="","-",'Forward collapse simulation'!C974)</f>
        <v>-</v>
      </c>
      <c r="C964" s="85">
        <f>'Forward collapse simulation'!E974</f>
        <v>210.61</v>
      </c>
      <c r="D964" s="85">
        <f>'Forward collapse simulation'!F974</f>
        <v>50.47</v>
      </c>
      <c r="E964" s="85">
        <f>'Forward collapse simulation'!D974</f>
        <v>7.5460000000000003</v>
      </c>
      <c r="F964" s="85"/>
      <c r="G964" s="3" t="str">
        <f t="shared" ref="G964:G1027" si="684">A964</f>
        <v>1.56</v>
      </c>
      <c r="H964" s="3" t="str">
        <f t="shared" ref="H964:H1027" si="685">B964</f>
        <v>-</v>
      </c>
      <c r="I964" s="3">
        <f t="shared" ref="I964:I1027" si="686">C964</f>
        <v>210.61</v>
      </c>
      <c r="J964" s="3">
        <f t="shared" ref="J964:J1027" si="687">D964</f>
        <v>50.47</v>
      </c>
      <c r="K964" s="3">
        <f t="shared" ref="K964:K1027" si="688">IF(B964="-",E964*0.9,E964)</f>
        <v>6.7914000000000003</v>
      </c>
      <c r="L964" s="85"/>
      <c r="M964" s="3" t="str">
        <f t="shared" ref="M964:M1027" si="689">G964</f>
        <v>1.56</v>
      </c>
      <c r="N964" s="3" t="str">
        <f t="shared" ref="N964:N1027" si="690">H964</f>
        <v>-</v>
      </c>
      <c r="O964" s="3">
        <f t="shared" ref="O964:O1027" si="691">I964</f>
        <v>210.61</v>
      </c>
      <c r="P964" s="3">
        <f t="shared" ref="P964:P1027" si="692">J964</f>
        <v>50.47</v>
      </c>
      <c r="Q964" s="3">
        <f t="shared" ref="Q964:Q1027" si="693">IF(H964="-",$E964*0.8,$E964)</f>
        <v>6.0368000000000004</v>
      </c>
      <c r="R964" s="85"/>
      <c r="S964" s="3" t="str">
        <f t="shared" ref="S964:S1027" si="694">M964</f>
        <v>1.56</v>
      </c>
      <c r="T964" s="3" t="str">
        <f t="shared" ref="T964:T1027" si="695">N964</f>
        <v>-</v>
      </c>
      <c r="U964" s="3">
        <f t="shared" ref="U964:U1027" si="696">O964</f>
        <v>210.61</v>
      </c>
      <c r="V964" s="3">
        <f t="shared" ref="V964:V1027" si="697">P964</f>
        <v>50.47</v>
      </c>
      <c r="W964" s="3">
        <f t="shared" ref="W964:W1027" si="698">IF(N964="-",$E964*0.7,$E964)</f>
        <v>5.2821999999999996</v>
      </c>
      <c r="X964" s="85"/>
      <c r="Y964" s="3" t="str">
        <f t="shared" ref="Y964:Y1027" si="699">S964</f>
        <v>1.56</v>
      </c>
      <c r="Z964" s="3" t="str">
        <f t="shared" ref="Z964:Z1027" si="700">T964</f>
        <v>-</v>
      </c>
      <c r="AA964" s="3">
        <f t="shared" ref="AA964:AA1027" si="701">U964</f>
        <v>210.61</v>
      </c>
      <c r="AB964" s="3">
        <f t="shared" ref="AB964:AB1027" si="702">V964</f>
        <v>50.47</v>
      </c>
      <c r="AC964" s="3">
        <f t="shared" ref="AC964:AC1027" si="703">IF(T964="-",$E964*0.6,$E964)</f>
        <v>4.5275999999999996</v>
      </c>
      <c r="AD964" s="85"/>
      <c r="AE964" s="3" t="str">
        <f t="shared" ref="AE964:AE1027" si="704">Y964</f>
        <v>1.56</v>
      </c>
      <c r="AF964" s="3" t="str">
        <f t="shared" ref="AF964:AF1027" si="705">Z964</f>
        <v>-</v>
      </c>
      <c r="AG964" s="3">
        <f t="shared" ref="AG964:AG1027" si="706">AA964</f>
        <v>210.61</v>
      </c>
      <c r="AH964" s="3">
        <f t="shared" ref="AH964:AH1027" si="707">AB964</f>
        <v>50.47</v>
      </c>
      <c r="AI964" s="3">
        <f t="shared" ref="AI964:AI1027" si="708">IF(Z964="-",$E964*0.5,$E964)</f>
        <v>3.7730000000000001</v>
      </c>
      <c r="AJ964" s="85"/>
      <c r="AK964" s="3" t="str">
        <f t="shared" ref="AK964:AK1027" si="709">AE964</f>
        <v>1.56</v>
      </c>
      <c r="AL964" s="3" t="str">
        <f t="shared" ref="AL964:AL1027" si="710">AF964</f>
        <v>-</v>
      </c>
      <c r="AM964" s="3">
        <f t="shared" ref="AM964:AM1027" si="711">AG964</f>
        <v>210.61</v>
      </c>
      <c r="AN964" s="3">
        <f t="shared" ref="AN964:AN1027" si="712">AH964</f>
        <v>50.47</v>
      </c>
      <c r="AO964" s="3">
        <f t="shared" ref="AO964:AO1027" si="713">IF(AF964="-",$E964*0.4,$E964)</f>
        <v>3.0184000000000002</v>
      </c>
      <c r="AP964" s="85"/>
      <c r="AQ964" s="3" t="str">
        <f t="shared" ref="AQ964:AQ1027" si="714">AK964</f>
        <v>1.56</v>
      </c>
      <c r="AR964" s="3" t="str">
        <f t="shared" ref="AR964:AR1027" si="715">AL964</f>
        <v>-</v>
      </c>
      <c r="AS964" s="3">
        <f t="shared" ref="AS964:AS1027" si="716">AM964</f>
        <v>210.61</v>
      </c>
      <c r="AT964" s="3">
        <f t="shared" ref="AT964:AT1027" si="717">AN964</f>
        <v>50.47</v>
      </c>
      <c r="AU964" s="3">
        <f t="shared" ref="AU964:AU1027" si="718">IF(AL964="-",$E964*0.3,$E964)</f>
        <v>2.2637999999999998</v>
      </c>
      <c r="AV964" s="85"/>
      <c r="AW964" s="3" t="str">
        <f t="shared" ref="AW964:AW1027" si="719">AQ964</f>
        <v>1.56</v>
      </c>
      <c r="AX964" s="3" t="str">
        <f t="shared" ref="AX964:AX1027" si="720">AR964</f>
        <v>-</v>
      </c>
      <c r="AY964" s="3">
        <f t="shared" ref="AY964:AY1027" si="721">AS964</f>
        <v>210.61</v>
      </c>
      <c r="AZ964" s="3">
        <f t="shared" ref="AZ964:AZ1027" si="722">AT964</f>
        <v>50.47</v>
      </c>
      <c r="BA964" s="3">
        <f t="shared" ref="BA964:BA1027" si="723">IF(AR964="-",$E964*0.2,$E964)</f>
        <v>1.5092000000000001</v>
      </c>
      <c r="BB964" s="85"/>
      <c r="BC964" s="3" t="str">
        <f t="shared" ref="BC964:BC1027" si="724">AW964</f>
        <v>1.56</v>
      </c>
      <c r="BD964" s="3" t="str">
        <f t="shared" ref="BD964:BD1027" si="725">AX964</f>
        <v>-</v>
      </c>
      <c r="BE964" s="3">
        <f t="shared" ref="BE964:BE1027" si="726">AY964</f>
        <v>210.61</v>
      </c>
      <c r="BF964" s="3">
        <f t="shared" ref="BF964:BF1027" si="727">AZ964</f>
        <v>50.47</v>
      </c>
      <c r="BG964" s="3">
        <f t="shared" ref="BG964:BG1027" si="728">IF(AX964="-",$E964*0.1,$E964)</f>
        <v>0.75460000000000005</v>
      </c>
    </row>
    <row r="965" spans="1:59" x14ac:dyDescent="0.3">
      <c r="A965" s="1" t="str">
        <f>'Forward collapse simulation'!B975</f>
        <v>1.56</v>
      </c>
      <c r="B965" s="37" t="str">
        <f>IF('Forward collapse simulation'!C975="","-",'Forward collapse simulation'!C975)</f>
        <v>-</v>
      </c>
      <c r="C965" s="85">
        <f>'Forward collapse simulation'!E975</f>
        <v>225.66</v>
      </c>
      <c r="D965" s="85">
        <f>'Forward collapse simulation'!F975</f>
        <v>23.36</v>
      </c>
      <c r="E965" s="85">
        <f>'Forward collapse simulation'!D975</f>
        <v>10.603</v>
      </c>
      <c r="F965" s="85"/>
      <c r="G965" s="3" t="str">
        <f t="shared" si="684"/>
        <v>1.56</v>
      </c>
      <c r="H965" s="3" t="str">
        <f t="shared" si="685"/>
        <v>-</v>
      </c>
      <c r="I965" s="3">
        <f t="shared" si="686"/>
        <v>225.66</v>
      </c>
      <c r="J965" s="3">
        <f t="shared" si="687"/>
        <v>23.36</v>
      </c>
      <c r="K965" s="3">
        <f t="shared" si="688"/>
        <v>9.5427</v>
      </c>
      <c r="L965" s="85"/>
      <c r="M965" s="3" t="str">
        <f t="shared" si="689"/>
        <v>1.56</v>
      </c>
      <c r="N965" s="3" t="str">
        <f t="shared" si="690"/>
        <v>-</v>
      </c>
      <c r="O965" s="3">
        <f t="shared" si="691"/>
        <v>225.66</v>
      </c>
      <c r="P965" s="3">
        <f t="shared" si="692"/>
        <v>23.36</v>
      </c>
      <c r="Q965" s="3">
        <f t="shared" si="693"/>
        <v>8.4824000000000002</v>
      </c>
      <c r="R965" s="85"/>
      <c r="S965" s="3" t="str">
        <f t="shared" si="694"/>
        <v>1.56</v>
      </c>
      <c r="T965" s="3" t="str">
        <f t="shared" si="695"/>
        <v>-</v>
      </c>
      <c r="U965" s="3">
        <f t="shared" si="696"/>
        <v>225.66</v>
      </c>
      <c r="V965" s="3">
        <f t="shared" si="697"/>
        <v>23.36</v>
      </c>
      <c r="W965" s="3">
        <f t="shared" si="698"/>
        <v>7.4220999999999995</v>
      </c>
      <c r="X965" s="85"/>
      <c r="Y965" s="3" t="str">
        <f t="shared" si="699"/>
        <v>1.56</v>
      </c>
      <c r="Z965" s="3" t="str">
        <f t="shared" si="700"/>
        <v>-</v>
      </c>
      <c r="AA965" s="3">
        <f t="shared" si="701"/>
        <v>225.66</v>
      </c>
      <c r="AB965" s="3">
        <f t="shared" si="702"/>
        <v>23.36</v>
      </c>
      <c r="AC965" s="3">
        <f t="shared" si="703"/>
        <v>6.3617999999999997</v>
      </c>
      <c r="AD965" s="85"/>
      <c r="AE965" s="3" t="str">
        <f t="shared" si="704"/>
        <v>1.56</v>
      </c>
      <c r="AF965" s="3" t="str">
        <f t="shared" si="705"/>
        <v>-</v>
      </c>
      <c r="AG965" s="3">
        <f t="shared" si="706"/>
        <v>225.66</v>
      </c>
      <c r="AH965" s="3">
        <f t="shared" si="707"/>
        <v>23.36</v>
      </c>
      <c r="AI965" s="3">
        <f t="shared" si="708"/>
        <v>5.3014999999999999</v>
      </c>
      <c r="AJ965" s="85"/>
      <c r="AK965" s="3" t="str">
        <f t="shared" si="709"/>
        <v>1.56</v>
      </c>
      <c r="AL965" s="3" t="str">
        <f t="shared" si="710"/>
        <v>-</v>
      </c>
      <c r="AM965" s="3">
        <f t="shared" si="711"/>
        <v>225.66</v>
      </c>
      <c r="AN965" s="3">
        <f t="shared" si="712"/>
        <v>23.36</v>
      </c>
      <c r="AO965" s="3">
        <f t="shared" si="713"/>
        <v>4.2412000000000001</v>
      </c>
      <c r="AP965" s="85"/>
      <c r="AQ965" s="3" t="str">
        <f t="shared" si="714"/>
        <v>1.56</v>
      </c>
      <c r="AR965" s="3" t="str">
        <f t="shared" si="715"/>
        <v>-</v>
      </c>
      <c r="AS965" s="3">
        <f t="shared" si="716"/>
        <v>225.66</v>
      </c>
      <c r="AT965" s="3">
        <f t="shared" si="717"/>
        <v>23.36</v>
      </c>
      <c r="AU965" s="3">
        <f t="shared" si="718"/>
        <v>3.1808999999999998</v>
      </c>
      <c r="AV965" s="85"/>
      <c r="AW965" s="3" t="str">
        <f t="shared" si="719"/>
        <v>1.56</v>
      </c>
      <c r="AX965" s="3" t="str">
        <f t="shared" si="720"/>
        <v>-</v>
      </c>
      <c r="AY965" s="3">
        <f t="shared" si="721"/>
        <v>225.66</v>
      </c>
      <c r="AZ965" s="3">
        <f t="shared" si="722"/>
        <v>23.36</v>
      </c>
      <c r="BA965" s="3">
        <f t="shared" si="723"/>
        <v>2.1206</v>
      </c>
      <c r="BB965" s="85"/>
      <c r="BC965" s="3" t="str">
        <f t="shared" si="724"/>
        <v>1.56</v>
      </c>
      <c r="BD965" s="3" t="str">
        <f t="shared" si="725"/>
        <v>-</v>
      </c>
      <c r="BE965" s="3">
        <f t="shared" si="726"/>
        <v>225.66</v>
      </c>
      <c r="BF965" s="3">
        <f t="shared" si="727"/>
        <v>23.36</v>
      </c>
      <c r="BG965" s="3">
        <f t="shared" si="728"/>
        <v>1.0603</v>
      </c>
    </row>
    <row r="966" spans="1:59" x14ac:dyDescent="0.3">
      <c r="A966" s="1" t="str">
        <f>'Forward collapse simulation'!B976</f>
        <v>1.56</v>
      </c>
      <c r="B966" s="37" t="str">
        <f>IF('Forward collapse simulation'!C976="","-",'Forward collapse simulation'!C976)</f>
        <v>-</v>
      </c>
      <c r="C966" s="85">
        <f>'Forward collapse simulation'!E976</f>
        <v>228.23</v>
      </c>
      <c r="D966" s="85">
        <f>'Forward collapse simulation'!F976</f>
        <v>9.93</v>
      </c>
      <c r="E966" s="85">
        <f>'Forward collapse simulation'!D976</f>
        <v>11.311999999999999</v>
      </c>
      <c r="F966" s="85"/>
      <c r="G966" s="3" t="str">
        <f t="shared" si="684"/>
        <v>1.56</v>
      </c>
      <c r="H966" s="3" t="str">
        <f t="shared" si="685"/>
        <v>-</v>
      </c>
      <c r="I966" s="3">
        <f t="shared" si="686"/>
        <v>228.23</v>
      </c>
      <c r="J966" s="3">
        <f t="shared" si="687"/>
        <v>9.93</v>
      </c>
      <c r="K966" s="3">
        <f t="shared" si="688"/>
        <v>10.1808</v>
      </c>
      <c r="L966" s="85"/>
      <c r="M966" s="3" t="str">
        <f t="shared" si="689"/>
        <v>1.56</v>
      </c>
      <c r="N966" s="3" t="str">
        <f t="shared" si="690"/>
        <v>-</v>
      </c>
      <c r="O966" s="3">
        <f t="shared" si="691"/>
        <v>228.23</v>
      </c>
      <c r="P966" s="3">
        <f t="shared" si="692"/>
        <v>9.93</v>
      </c>
      <c r="Q966" s="3">
        <f t="shared" si="693"/>
        <v>9.0495999999999999</v>
      </c>
      <c r="R966" s="85"/>
      <c r="S966" s="3" t="str">
        <f t="shared" si="694"/>
        <v>1.56</v>
      </c>
      <c r="T966" s="3" t="str">
        <f t="shared" si="695"/>
        <v>-</v>
      </c>
      <c r="U966" s="3">
        <f t="shared" si="696"/>
        <v>228.23</v>
      </c>
      <c r="V966" s="3">
        <f t="shared" si="697"/>
        <v>9.93</v>
      </c>
      <c r="W966" s="3">
        <f t="shared" si="698"/>
        <v>7.9183999999999992</v>
      </c>
      <c r="X966" s="85"/>
      <c r="Y966" s="3" t="str">
        <f t="shared" si="699"/>
        <v>1.56</v>
      </c>
      <c r="Z966" s="3" t="str">
        <f t="shared" si="700"/>
        <v>-</v>
      </c>
      <c r="AA966" s="3">
        <f t="shared" si="701"/>
        <v>228.23</v>
      </c>
      <c r="AB966" s="3">
        <f t="shared" si="702"/>
        <v>9.93</v>
      </c>
      <c r="AC966" s="3">
        <f t="shared" si="703"/>
        <v>6.7871999999999995</v>
      </c>
      <c r="AD966" s="85"/>
      <c r="AE966" s="3" t="str">
        <f t="shared" si="704"/>
        <v>1.56</v>
      </c>
      <c r="AF966" s="3" t="str">
        <f t="shared" si="705"/>
        <v>-</v>
      </c>
      <c r="AG966" s="3">
        <f t="shared" si="706"/>
        <v>228.23</v>
      </c>
      <c r="AH966" s="3">
        <f t="shared" si="707"/>
        <v>9.93</v>
      </c>
      <c r="AI966" s="3">
        <f t="shared" si="708"/>
        <v>5.6559999999999997</v>
      </c>
      <c r="AJ966" s="85"/>
      <c r="AK966" s="3" t="str">
        <f t="shared" si="709"/>
        <v>1.56</v>
      </c>
      <c r="AL966" s="3" t="str">
        <f t="shared" si="710"/>
        <v>-</v>
      </c>
      <c r="AM966" s="3">
        <f t="shared" si="711"/>
        <v>228.23</v>
      </c>
      <c r="AN966" s="3">
        <f t="shared" si="712"/>
        <v>9.93</v>
      </c>
      <c r="AO966" s="3">
        <f t="shared" si="713"/>
        <v>4.5247999999999999</v>
      </c>
      <c r="AP966" s="85"/>
      <c r="AQ966" s="3" t="str">
        <f t="shared" si="714"/>
        <v>1.56</v>
      </c>
      <c r="AR966" s="3" t="str">
        <f t="shared" si="715"/>
        <v>-</v>
      </c>
      <c r="AS966" s="3">
        <f t="shared" si="716"/>
        <v>228.23</v>
      </c>
      <c r="AT966" s="3">
        <f t="shared" si="717"/>
        <v>9.93</v>
      </c>
      <c r="AU966" s="3">
        <f t="shared" si="718"/>
        <v>3.3935999999999997</v>
      </c>
      <c r="AV966" s="85"/>
      <c r="AW966" s="3" t="str">
        <f t="shared" si="719"/>
        <v>1.56</v>
      </c>
      <c r="AX966" s="3" t="str">
        <f t="shared" si="720"/>
        <v>-</v>
      </c>
      <c r="AY966" s="3">
        <f t="shared" si="721"/>
        <v>228.23</v>
      </c>
      <c r="AZ966" s="3">
        <f t="shared" si="722"/>
        <v>9.93</v>
      </c>
      <c r="BA966" s="3">
        <f t="shared" si="723"/>
        <v>2.2624</v>
      </c>
      <c r="BB966" s="85"/>
      <c r="BC966" s="3" t="str">
        <f t="shared" si="724"/>
        <v>1.56</v>
      </c>
      <c r="BD966" s="3" t="str">
        <f t="shared" si="725"/>
        <v>-</v>
      </c>
      <c r="BE966" s="3">
        <f t="shared" si="726"/>
        <v>228.23</v>
      </c>
      <c r="BF966" s="3">
        <f t="shared" si="727"/>
        <v>9.93</v>
      </c>
      <c r="BG966" s="3">
        <f t="shared" si="728"/>
        <v>1.1312</v>
      </c>
    </row>
    <row r="967" spans="1:59" x14ac:dyDescent="0.3">
      <c r="A967" s="1" t="str">
        <f>'Forward collapse simulation'!B977</f>
        <v>1.56</v>
      </c>
      <c r="B967" s="37" t="str">
        <f>IF('Forward collapse simulation'!C977="","-",'Forward collapse simulation'!C977)</f>
        <v>-</v>
      </c>
      <c r="C967" s="85">
        <f>'Forward collapse simulation'!E977</f>
        <v>228.69</v>
      </c>
      <c r="D967" s="85">
        <f>'Forward collapse simulation'!F977</f>
        <v>3.1</v>
      </c>
      <c r="E967" s="85">
        <f>'Forward collapse simulation'!D977</f>
        <v>10.236000000000001</v>
      </c>
      <c r="F967" s="85"/>
      <c r="G967" s="3" t="str">
        <f t="shared" si="684"/>
        <v>1.56</v>
      </c>
      <c r="H967" s="3" t="str">
        <f t="shared" si="685"/>
        <v>-</v>
      </c>
      <c r="I967" s="3">
        <f t="shared" si="686"/>
        <v>228.69</v>
      </c>
      <c r="J967" s="3">
        <f t="shared" si="687"/>
        <v>3.1</v>
      </c>
      <c r="K967" s="3">
        <f t="shared" si="688"/>
        <v>9.2124000000000006</v>
      </c>
      <c r="L967" s="85"/>
      <c r="M967" s="3" t="str">
        <f t="shared" si="689"/>
        <v>1.56</v>
      </c>
      <c r="N967" s="3" t="str">
        <f t="shared" si="690"/>
        <v>-</v>
      </c>
      <c r="O967" s="3">
        <f t="shared" si="691"/>
        <v>228.69</v>
      </c>
      <c r="P967" s="3">
        <f t="shared" si="692"/>
        <v>3.1</v>
      </c>
      <c r="Q967" s="3">
        <f t="shared" si="693"/>
        <v>8.1888000000000005</v>
      </c>
      <c r="R967" s="85"/>
      <c r="S967" s="3" t="str">
        <f t="shared" si="694"/>
        <v>1.56</v>
      </c>
      <c r="T967" s="3" t="str">
        <f t="shared" si="695"/>
        <v>-</v>
      </c>
      <c r="U967" s="3">
        <f t="shared" si="696"/>
        <v>228.69</v>
      </c>
      <c r="V967" s="3">
        <f t="shared" si="697"/>
        <v>3.1</v>
      </c>
      <c r="W967" s="3">
        <f t="shared" si="698"/>
        <v>7.1651999999999996</v>
      </c>
      <c r="X967" s="85"/>
      <c r="Y967" s="3" t="str">
        <f t="shared" si="699"/>
        <v>1.56</v>
      </c>
      <c r="Z967" s="3" t="str">
        <f t="shared" si="700"/>
        <v>-</v>
      </c>
      <c r="AA967" s="3">
        <f t="shared" si="701"/>
        <v>228.69</v>
      </c>
      <c r="AB967" s="3">
        <f t="shared" si="702"/>
        <v>3.1</v>
      </c>
      <c r="AC967" s="3">
        <f t="shared" si="703"/>
        <v>6.1416000000000004</v>
      </c>
      <c r="AD967" s="85"/>
      <c r="AE967" s="3" t="str">
        <f t="shared" si="704"/>
        <v>1.56</v>
      </c>
      <c r="AF967" s="3" t="str">
        <f t="shared" si="705"/>
        <v>-</v>
      </c>
      <c r="AG967" s="3">
        <f t="shared" si="706"/>
        <v>228.69</v>
      </c>
      <c r="AH967" s="3">
        <f t="shared" si="707"/>
        <v>3.1</v>
      </c>
      <c r="AI967" s="3">
        <f t="shared" si="708"/>
        <v>5.1180000000000003</v>
      </c>
      <c r="AJ967" s="85"/>
      <c r="AK967" s="3" t="str">
        <f t="shared" si="709"/>
        <v>1.56</v>
      </c>
      <c r="AL967" s="3" t="str">
        <f t="shared" si="710"/>
        <v>-</v>
      </c>
      <c r="AM967" s="3">
        <f t="shared" si="711"/>
        <v>228.69</v>
      </c>
      <c r="AN967" s="3">
        <f t="shared" si="712"/>
        <v>3.1</v>
      </c>
      <c r="AO967" s="3">
        <f t="shared" si="713"/>
        <v>4.0944000000000003</v>
      </c>
      <c r="AP967" s="85"/>
      <c r="AQ967" s="3" t="str">
        <f t="shared" si="714"/>
        <v>1.56</v>
      </c>
      <c r="AR967" s="3" t="str">
        <f t="shared" si="715"/>
        <v>-</v>
      </c>
      <c r="AS967" s="3">
        <f t="shared" si="716"/>
        <v>228.69</v>
      </c>
      <c r="AT967" s="3">
        <f t="shared" si="717"/>
        <v>3.1</v>
      </c>
      <c r="AU967" s="3">
        <f t="shared" si="718"/>
        <v>3.0708000000000002</v>
      </c>
      <c r="AV967" s="85"/>
      <c r="AW967" s="3" t="str">
        <f t="shared" si="719"/>
        <v>1.56</v>
      </c>
      <c r="AX967" s="3" t="str">
        <f t="shared" si="720"/>
        <v>-</v>
      </c>
      <c r="AY967" s="3">
        <f t="shared" si="721"/>
        <v>228.69</v>
      </c>
      <c r="AZ967" s="3">
        <f t="shared" si="722"/>
        <v>3.1</v>
      </c>
      <c r="BA967" s="3">
        <f t="shared" si="723"/>
        <v>2.0472000000000001</v>
      </c>
      <c r="BB967" s="85"/>
      <c r="BC967" s="3" t="str">
        <f t="shared" si="724"/>
        <v>1.56</v>
      </c>
      <c r="BD967" s="3" t="str">
        <f t="shared" si="725"/>
        <v>-</v>
      </c>
      <c r="BE967" s="3">
        <f t="shared" si="726"/>
        <v>228.69</v>
      </c>
      <c r="BF967" s="3">
        <f t="shared" si="727"/>
        <v>3.1</v>
      </c>
      <c r="BG967" s="3">
        <f t="shared" si="728"/>
        <v>1.0236000000000001</v>
      </c>
    </row>
    <row r="968" spans="1:59" x14ac:dyDescent="0.3">
      <c r="A968" s="1" t="str">
        <f>'Forward collapse simulation'!B978</f>
        <v>1.56</v>
      </c>
      <c r="B968" s="37" t="str">
        <f>IF('Forward collapse simulation'!C978="","-",'Forward collapse simulation'!C978)</f>
        <v>-</v>
      </c>
      <c r="C968" s="85">
        <f>'Forward collapse simulation'!E978</f>
        <v>230.55</v>
      </c>
      <c r="D968" s="85">
        <f>'Forward collapse simulation'!F978</f>
        <v>0.37</v>
      </c>
      <c r="E968" s="85">
        <f>'Forward collapse simulation'!D978</f>
        <v>7.5579999999999998</v>
      </c>
      <c r="F968" s="85"/>
      <c r="G968" s="3" t="str">
        <f t="shared" si="684"/>
        <v>1.56</v>
      </c>
      <c r="H968" s="3" t="str">
        <f t="shared" si="685"/>
        <v>-</v>
      </c>
      <c r="I968" s="3">
        <f t="shared" si="686"/>
        <v>230.55</v>
      </c>
      <c r="J968" s="3">
        <f t="shared" si="687"/>
        <v>0.37</v>
      </c>
      <c r="K968" s="3">
        <f t="shared" si="688"/>
        <v>6.8022</v>
      </c>
      <c r="L968" s="85"/>
      <c r="M968" s="3" t="str">
        <f t="shared" si="689"/>
        <v>1.56</v>
      </c>
      <c r="N968" s="3" t="str">
        <f t="shared" si="690"/>
        <v>-</v>
      </c>
      <c r="O968" s="3">
        <f t="shared" si="691"/>
        <v>230.55</v>
      </c>
      <c r="P968" s="3">
        <f t="shared" si="692"/>
        <v>0.37</v>
      </c>
      <c r="Q968" s="3">
        <f t="shared" si="693"/>
        <v>6.0464000000000002</v>
      </c>
      <c r="R968" s="85"/>
      <c r="S968" s="3" t="str">
        <f t="shared" si="694"/>
        <v>1.56</v>
      </c>
      <c r="T968" s="3" t="str">
        <f t="shared" si="695"/>
        <v>-</v>
      </c>
      <c r="U968" s="3">
        <f t="shared" si="696"/>
        <v>230.55</v>
      </c>
      <c r="V968" s="3">
        <f t="shared" si="697"/>
        <v>0.37</v>
      </c>
      <c r="W968" s="3">
        <f t="shared" si="698"/>
        <v>5.2905999999999995</v>
      </c>
      <c r="X968" s="85"/>
      <c r="Y968" s="3" t="str">
        <f t="shared" si="699"/>
        <v>1.56</v>
      </c>
      <c r="Z968" s="3" t="str">
        <f t="shared" si="700"/>
        <v>-</v>
      </c>
      <c r="AA968" s="3">
        <f t="shared" si="701"/>
        <v>230.55</v>
      </c>
      <c r="AB968" s="3">
        <f t="shared" si="702"/>
        <v>0.37</v>
      </c>
      <c r="AC968" s="3">
        <f t="shared" si="703"/>
        <v>4.5347999999999997</v>
      </c>
      <c r="AD968" s="85"/>
      <c r="AE968" s="3" t="str">
        <f t="shared" si="704"/>
        <v>1.56</v>
      </c>
      <c r="AF968" s="3" t="str">
        <f t="shared" si="705"/>
        <v>-</v>
      </c>
      <c r="AG968" s="3">
        <f t="shared" si="706"/>
        <v>230.55</v>
      </c>
      <c r="AH968" s="3">
        <f t="shared" si="707"/>
        <v>0.37</v>
      </c>
      <c r="AI968" s="3">
        <f t="shared" si="708"/>
        <v>3.7789999999999999</v>
      </c>
      <c r="AJ968" s="85"/>
      <c r="AK968" s="3" t="str">
        <f t="shared" si="709"/>
        <v>1.56</v>
      </c>
      <c r="AL968" s="3" t="str">
        <f t="shared" si="710"/>
        <v>-</v>
      </c>
      <c r="AM968" s="3">
        <f t="shared" si="711"/>
        <v>230.55</v>
      </c>
      <c r="AN968" s="3">
        <f t="shared" si="712"/>
        <v>0.37</v>
      </c>
      <c r="AO968" s="3">
        <f t="shared" si="713"/>
        <v>3.0232000000000001</v>
      </c>
      <c r="AP968" s="85"/>
      <c r="AQ968" s="3" t="str">
        <f t="shared" si="714"/>
        <v>1.56</v>
      </c>
      <c r="AR968" s="3" t="str">
        <f t="shared" si="715"/>
        <v>-</v>
      </c>
      <c r="AS968" s="3">
        <f t="shared" si="716"/>
        <v>230.55</v>
      </c>
      <c r="AT968" s="3">
        <f t="shared" si="717"/>
        <v>0.37</v>
      </c>
      <c r="AU968" s="3">
        <f t="shared" si="718"/>
        <v>2.2673999999999999</v>
      </c>
      <c r="AV968" s="85"/>
      <c r="AW968" s="3" t="str">
        <f t="shared" si="719"/>
        <v>1.56</v>
      </c>
      <c r="AX968" s="3" t="str">
        <f t="shared" si="720"/>
        <v>-</v>
      </c>
      <c r="AY968" s="3">
        <f t="shared" si="721"/>
        <v>230.55</v>
      </c>
      <c r="AZ968" s="3">
        <f t="shared" si="722"/>
        <v>0.37</v>
      </c>
      <c r="BA968" s="3">
        <f t="shared" si="723"/>
        <v>1.5116000000000001</v>
      </c>
      <c r="BB968" s="85"/>
      <c r="BC968" s="3" t="str">
        <f t="shared" si="724"/>
        <v>1.56</v>
      </c>
      <c r="BD968" s="3" t="str">
        <f t="shared" si="725"/>
        <v>-</v>
      </c>
      <c r="BE968" s="3">
        <f t="shared" si="726"/>
        <v>230.55</v>
      </c>
      <c r="BF968" s="3">
        <f t="shared" si="727"/>
        <v>0.37</v>
      </c>
      <c r="BG968" s="3">
        <f t="shared" si="728"/>
        <v>0.75580000000000003</v>
      </c>
    </row>
    <row r="969" spans="1:59" x14ac:dyDescent="0.3">
      <c r="A969" s="1" t="str">
        <f>'Forward collapse simulation'!B979</f>
        <v>1.56</v>
      </c>
      <c r="B969" s="37" t="str">
        <f>IF('Forward collapse simulation'!C979="","-",'Forward collapse simulation'!C979)</f>
        <v>-</v>
      </c>
      <c r="C969" s="85">
        <f>'Forward collapse simulation'!E979</f>
        <v>233.07</v>
      </c>
      <c r="D969" s="85">
        <f>'Forward collapse simulation'!F979</f>
        <v>-10.63</v>
      </c>
      <c r="E969" s="85">
        <f>'Forward collapse simulation'!D979</f>
        <v>5.2569999999999997</v>
      </c>
      <c r="F969" s="85"/>
      <c r="G969" s="3" t="str">
        <f t="shared" si="684"/>
        <v>1.56</v>
      </c>
      <c r="H969" s="3" t="str">
        <f t="shared" si="685"/>
        <v>-</v>
      </c>
      <c r="I969" s="3">
        <f t="shared" si="686"/>
        <v>233.07</v>
      </c>
      <c r="J969" s="3">
        <f t="shared" si="687"/>
        <v>-10.63</v>
      </c>
      <c r="K969" s="3">
        <f t="shared" si="688"/>
        <v>4.7313000000000001</v>
      </c>
      <c r="L969" s="85"/>
      <c r="M969" s="3" t="str">
        <f t="shared" si="689"/>
        <v>1.56</v>
      </c>
      <c r="N969" s="3" t="str">
        <f t="shared" si="690"/>
        <v>-</v>
      </c>
      <c r="O969" s="3">
        <f t="shared" si="691"/>
        <v>233.07</v>
      </c>
      <c r="P969" s="3">
        <f t="shared" si="692"/>
        <v>-10.63</v>
      </c>
      <c r="Q969" s="3">
        <f t="shared" si="693"/>
        <v>4.2055999999999996</v>
      </c>
      <c r="R969" s="85"/>
      <c r="S969" s="3" t="str">
        <f t="shared" si="694"/>
        <v>1.56</v>
      </c>
      <c r="T969" s="3" t="str">
        <f t="shared" si="695"/>
        <v>-</v>
      </c>
      <c r="U969" s="3">
        <f t="shared" si="696"/>
        <v>233.07</v>
      </c>
      <c r="V969" s="3">
        <f t="shared" si="697"/>
        <v>-10.63</v>
      </c>
      <c r="W969" s="3">
        <f t="shared" si="698"/>
        <v>3.6798999999999995</v>
      </c>
      <c r="X969" s="85"/>
      <c r="Y969" s="3" t="str">
        <f t="shared" si="699"/>
        <v>1.56</v>
      </c>
      <c r="Z969" s="3" t="str">
        <f t="shared" si="700"/>
        <v>-</v>
      </c>
      <c r="AA969" s="3">
        <f t="shared" si="701"/>
        <v>233.07</v>
      </c>
      <c r="AB969" s="3">
        <f t="shared" si="702"/>
        <v>-10.63</v>
      </c>
      <c r="AC969" s="3">
        <f t="shared" si="703"/>
        <v>3.1541999999999999</v>
      </c>
      <c r="AD969" s="85"/>
      <c r="AE969" s="3" t="str">
        <f t="shared" si="704"/>
        <v>1.56</v>
      </c>
      <c r="AF969" s="3" t="str">
        <f t="shared" si="705"/>
        <v>-</v>
      </c>
      <c r="AG969" s="3">
        <f t="shared" si="706"/>
        <v>233.07</v>
      </c>
      <c r="AH969" s="3">
        <f t="shared" si="707"/>
        <v>-10.63</v>
      </c>
      <c r="AI969" s="3">
        <f t="shared" si="708"/>
        <v>2.6284999999999998</v>
      </c>
      <c r="AJ969" s="85"/>
      <c r="AK969" s="3" t="str">
        <f t="shared" si="709"/>
        <v>1.56</v>
      </c>
      <c r="AL969" s="3" t="str">
        <f t="shared" si="710"/>
        <v>-</v>
      </c>
      <c r="AM969" s="3">
        <f t="shared" si="711"/>
        <v>233.07</v>
      </c>
      <c r="AN969" s="3">
        <f t="shared" si="712"/>
        <v>-10.63</v>
      </c>
      <c r="AO969" s="3">
        <f t="shared" si="713"/>
        <v>2.1027999999999998</v>
      </c>
      <c r="AP969" s="85"/>
      <c r="AQ969" s="3" t="str">
        <f t="shared" si="714"/>
        <v>1.56</v>
      </c>
      <c r="AR969" s="3" t="str">
        <f t="shared" si="715"/>
        <v>-</v>
      </c>
      <c r="AS969" s="3">
        <f t="shared" si="716"/>
        <v>233.07</v>
      </c>
      <c r="AT969" s="3">
        <f t="shared" si="717"/>
        <v>-10.63</v>
      </c>
      <c r="AU969" s="3">
        <f t="shared" si="718"/>
        <v>1.5770999999999999</v>
      </c>
      <c r="AV969" s="85"/>
      <c r="AW969" s="3" t="str">
        <f t="shared" si="719"/>
        <v>1.56</v>
      </c>
      <c r="AX969" s="3" t="str">
        <f t="shared" si="720"/>
        <v>-</v>
      </c>
      <c r="AY969" s="3">
        <f t="shared" si="721"/>
        <v>233.07</v>
      </c>
      <c r="AZ969" s="3">
        <f t="shared" si="722"/>
        <v>-10.63</v>
      </c>
      <c r="BA969" s="3">
        <f t="shared" si="723"/>
        <v>1.0513999999999999</v>
      </c>
      <c r="BB969" s="85"/>
      <c r="BC969" s="3" t="str">
        <f t="shared" si="724"/>
        <v>1.56</v>
      </c>
      <c r="BD969" s="3" t="str">
        <f t="shared" si="725"/>
        <v>-</v>
      </c>
      <c r="BE969" s="3">
        <f t="shared" si="726"/>
        <v>233.07</v>
      </c>
      <c r="BF969" s="3">
        <f t="shared" si="727"/>
        <v>-10.63</v>
      </c>
      <c r="BG969" s="3">
        <f t="shared" si="728"/>
        <v>0.52569999999999995</v>
      </c>
    </row>
    <row r="970" spans="1:59" x14ac:dyDescent="0.3">
      <c r="A970" s="1" t="str">
        <f>'Forward collapse simulation'!B980</f>
        <v>1.56</v>
      </c>
      <c r="B970" s="37" t="str">
        <f>IF('Forward collapse simulation'!C980="","-",'Forward collapse simulation'!C980)</f>
        <v>-</v>
      </c>
      <c r="C970" s="85">
        <f>'Forward collapse simulation'!E980</f>
        <v>234.99</v>
      </c>
      <c r="D970" s="85">
        <f>'Forward collapse simulation'!F980</f>
        <v>-23.82</v>
      </c>
      <c r="E970" s="85">
        <f>'Forward collapse simulation'!D980</f>
        <v>2.7040000000000002</v>
      </c>
      <c r="F970" s="85"/>
      <c r="G970" s="3" t="str">
        <f t="shared" si="684"/>
        <v>1.56</v>
      </c>
      <c r="H970" s="3" t="str">
        <f t="shared" si="685"/>
        <v>-</v>
      </c>
      <c r="I970" s="3">
        <f t="shared" si="686"/>
        <v>234.99</v>
      </c>
      <c r="J970" s="3">
        <f t="shared" si="687"/>
        <v>-23.82</v>
      </c>
      <c r="K970" s="3">
        <f t="shared" si="688"/>
        <v>2.4336000000000002</v>
      </c>
      <c r="L970" s="85"/>
      <c r="M970" s="3" t="str">
        <f t="shared" si="689"/>
        <v>1.56</v>
      </c>
      <c r="N970" s="3" t="str">
        <f t="shared" si="690"/>
        <v>-</v>
      </c>
      <c r="O970" s="3">
        <f t="shared" si="691"/>
        <v>234.99</v>
      </c>
      <c r="P970" s="3">
        <f t="shared" si="692"/>
        <v>-23.82</v>
      </c>
      <c r="Q970" s="3">
        <f t="shared" si="693"/>
        <v>2.1632000000000002</v>
      </c>
      <c r="R970" s="85"/>
      <c r="S970" s="3" t="str">
        <f t="shared" si="694"/>
        <v>1.56</v>
      </c>
      <c r="T970" s="3" t="str">
        <f t="shared" si="695"/>
        <v>-</v>
      </c>
      <c r="U970" s="3">
        <f t="shared" si="696"/>
        <v>234.99</v>
      </c>
      <c r="V970" s="3">
        <f t="shared" si="697"/>
        <v>-23.82</v>
      </c>
      <c r="W970" s="3">
        <f t="shared" si="698"/>
        <v>1.8928</v>
      </c>
      <c r="X970" s="85"/>
      <c r="Y970" s="3" t="str">
        <f t="shared" si="699"/>
        <v>1.56</v>
      </c>
      <c r="Z970" s="3" t="str">
        <f t="shared" si="700"/>
        <v>-</v>
      </c>
      <c r="AA970" s="3">
        <f t="shared" si="701"/>
        <v>234.99</v>
      </c>
      <c r="AB970" s="3">
        <f t="shared" si="702"/>
        <v>-23.82</v>
      </c>
      <c r="AC970" s="3">
        <f t="shared" si="703"/>
        <v>1.6224000000000001</v>
      </c>
      <c r="AD970" s="85"/>
      <c r="AE970" s="3" t="str">
        <f t="shared" si="704"/>
        <v>1.56</v>
      </c>
      <c r="AF970" s="3" t="str">
        <f t="shared" si="705"/>
        <v>-</v>
      </c>
      <c r="AG970" s="3">
        <f t="shared" si="706"/>
        <v>234.99</v>
      </c>
      <c r="AH970" s="3">
        <f t="shared" si="707"/>
        <v>-23.82</v>
      </c>
      <c r="AI970" s="3">
        <f t="shared" si="708"/>
        <v>1.3520000000000001</v>
      </c>
      <c r="AJ970" s="85"/>
      <c r="AK970" s="3" t="str">
        <f t="shared" si="709"/>
        <v>1.56</v>
      </c>
      <c r="AL970" s="3" t="str">
        <f t="shared" si="710"/>
        <v>-</v>
      </c>
      <c r="AM970" s="3">
        <f t="shared" si="711"/>
        <v>234.99</v>
      </c>
      <c r="AN970" s="3">
        <f t="shared" si="712"/>
        <v>-23.82</v>
      </c>
      <c r="AO970" s="3">
        <f t="shared" si="713"/>
        <v>1.0816000000000001</v>
      </c>
      <c r="AP970" s="85"/>
      <c r="AQ970" s="3" t="str">
        <f t="shared" si="714"/>
        <v>1.56</v>
      </c>
      <c r="AR970" s="3" t="str">
        <f t="shared" si="715"/>
        <v>-</v>
      </c>
      <c r="AS970" s="3">
        <f t="shared" si="716"/>
        <v>234.99</v>
      </c>
      <c r="AT970" s="3">
        <f t="shared" si="717"/>
        <v>-23.82</v>
      </c>
      <c r="AU970" s="3">
        <f t="shared" si="718"/>
        <v>0.81120000000000003</v>
      </c>
      <c r="AV970" s="85"/>
      <c r="AW970" s="3" t="str">
        <f t="shared" si="719"/>
        <v>1.56</v>
      </c>
      <c r="AX970" s="3" t="str">
        <f t="shared" si="720"/>
        <v>-</v>
      </c>
      <c r="AY970" s="3">
        <f t="shared" si="721"/>
        <v>234.99</v>
      </c>
      <c r="AZ970" s="3">
        <f t="shared" si="722"/>
        <v>-23.82</v>
      </c>
      <c r="BA970" s="3">
        <f t="shared" si="723"/>
        <v>0.54080000000000006</v>
      </c>
      <c r="BB970" s="85"/>
      <c r="BC970" s="3" t="str">
        <f t="shared" si="724"/>
        <v>1.56</v>
      </c>
      <c r="BD970" s="3" t="str">
        <f t="shared" si="725"/>
        <v>-</v>
      </c>
      <c r="BE970" s="3">
        <f t="shared" si="726"/>
        <v>234.99</v>
      </c>
      <c r="BF970" s="3">
        <f t="shared" si="727"/>
        <v>-23.82</v>
      </c>
      <c r="BG970" s="3">
        <f t="shared" si="728"/>
        <v>0.27040000000000003</v>
      </c>
    </row>
    <row r="971" spans="1:59" x14ac:dyDescent="0.3">
      <c r="A971" s="1" t="str">
        <f>'Forward collapse simulation'!B981</f>
        <v>1.56</v>
      </c>
      <c r="B971" s="37" t="str">
        <f>IF('Forward collapse simulation'!C981="","-",'Forward collapse simulation'!C981)</f>
        <v>-</v>
      </c>
      <c r="C971" s="85">
        <f>'Forward collapse simulation'!E981</f>
        <v>227.44</v>
      </c>
      <c r="D971" s="85">
        <f>'Forward collapse simulation'!F981</f>
        <v>-62.85</v>
      </c>
      <c r="E971" s="85">
        <f>'Forward collapse simulation'!D981</f>
        <v>1.163</v>
      </c>
      <c r="F971" s="85"/>
      <c r="G971" s="3" t="str">
        <f t="shared" si="684"/>
        <v>1.56</v>
      </c>
      <c r="H971" s="3" t="str">
        <f t="shared" si="685"/>
        <v>-</v>
      </c>
      <c r="I971" s="3">
        <f t="shared" si="686"/>
        <v>227.44</v>
      </c>
      <c r="J971" s="3">
        <f t="shared" si="687"/>
        <v>-62.85</v>
      </c>
      <c r="K971" s="3">
        <f t="shared" si="688"/>
        <v>1.0467</v>
      </c>
      <c r="L971" s="85"/>
      <c r="M971" s="3" t="str">
        <f t="shared" si="689"/>
        <v>1.56</v>
      </c>
      <c r="N971" s="3" t="str">
        <f t="shared" si="690"/>
        <v>-</v>
      </c>
      <c r="O971" s="3">
        <f t="shared" si="691"/>
        <v>227.44</v>
      </c>
      <c r="P971" s="3">
        <f t="shared" si="692"/>
        <v>-62.85</v>
      </c>
      <c r="Q971" s="3">
        <f t="shared" si="693"/>
        <v>0.93040000000000012</v>
      </c>
      <c r="R971" s="85"/>
      <c r="S971" s="3" t="str">
        <f t="shared" si="694"/>
        <v>1.56</v>
      </c>
      <c r="T971" s="3" t="str">
        <f t="shared" si="695"/>
        <v>-</v>
      </c>
      <c r="U971" s="3">
        <f t="shared" si="696"/>
        <v>227.44</v>
      </c>
      <c r="V971" s="3">
        <f t="shared" si="697"/>
        <v>-62.85</v>
      </c>
      <c r="W971" s="3">
        <f t="shared" si="698"/>
        <v>0.81409999999999993</v>
      </c>
      <c r="X971" s="85"/>
      <c r="Y971" s="3" t="str">
        <f t="shared" si="699"/>
        <v>1.56</v>
      </c>
      <c r="Z971" s="3" t="str">
        <f t="shared" si="700"/>
        <v>-</v>
      </c>
      <c r="AA971" s="3">
        <f t="shared" si="701"/>
        <v>227.44</v>
      </c>
      <c r="AB971" s="3">
        <f t="shared" si="702"/>
        <v>-62.85</v>
      </c>
      <c r="AC971" s="3">
        <f t="shared" si="703"/>
        <v>0.69779999999999998</v>
      </c>
      <c r="AD971" s="85"/>
      <c r="AE971" s="3" t="str">
        <f t="shared" si="704"/>
        <v>1.56</v>
      </c>
      <c r="AF971" s="3" t="str">
        <f t="shared" si="705"/>
        <v>-</v>
      </c>
      <c r="AG971" s="3">
        <f t="shared" si="706"/>
        <v>227.44</v>
      </c>
      <c r="AH971" s="3">
        <f t="shared" si="707"/>
        <v>-62.85</v>
      </c>
      <c r="AI971" s="3">
        <f t="shared" si="708"/>
        <v>0.58150000000000002</v>
      </c>
      <c r="AJ971" s="85"/>
      <c r="AK971" s="3" t="str">
        <f t="shared" si="709"/>
        <v>1.56</v>
      </c>
      <c r="AL971" s="3" t="str">
        <f t="shared" si="710"/>
        <v>-</v>
      </c>
      <c r="AM971" s="3">
        <f t="shared" si="711"/>
        <v>227.44</v>
      </c>
      <c r="AN971" s="3">
        <f t="shared" si="712"/>
        <v>-62.85</v>
      </c>
      <c r="AO971" s="3">
        <f t="shared" si="713"/>
        <v>0.46520000000000006</v>
      </c>
      <c r="AP971" s="85"/>
      <c r="AQ971" s="3" t="str">
        <f t="shared" si="714"/>
        <v>1.56</v>
      </c>
      <c r="AR971" s="3" t="str">
        <f t="shared" si="715"/>
        <v>-</v>
      </c>
      <c r="AS971" s="3">
        <f t="shared" si="716"/>
        <v>227.44</v>
      </c>
      <c r="AT971" s="3">
        <f t="shared" si="717"/>
        <v>-62.85</v>
      </c>
      <c r="AU971" s="3">
        <f t="shared" si="718"/>
        <v>0.34889999999999999</v>
      </c>
      <c r="AV971" s="85"/>
      <c r="AW971" s="3" t="str">
        <f t="shared" si="719"/>
        <v>1.56</v>
      </c>
      <c r="AX971" s="3" t="str">
        <f t="shared" si="720"/>
        <v>-</v>
      </c>
      <c r="AY971" s="3">
        <f t="shared" si="721"/>
        <v>227.44</v>
      </c>
      <c r="AZ971" s="3">
        <f t="shared" si="722"/>
        <v>-62.85</v>
      </c>
      <c r="BA971" s="3">
        <f t="shared" si="723"/>
        <v>0.23260000000000003</v>
      </c>
      <c r="BB971" s="85"/>
      <c r="BC971" s="3" t="str">
        <f t="shared" si="724"/>
        <v>1.56</v>
      </c>
      <c r="BD971" s="3" t="str">
        <f t="shared" si="725"/>
        <v>-</v>
      </c>
      <c r="BE971" s="3">
        <f t="shared" si="726"/>
        <v>227.44</v>
      </c>
      <c r="BF971" s="3">
        <f t="shared" si="727"/>
        <v>-62.85</v>
      </c>
      <c r="BG971" s="3">
        <f t="shared" si="728"/>
        <v>0.11630000000000001</v>
      </c>
    </row>
    <row r="972" spans="1:59" x14ac:dyDescent="0.3">
      <c r="A972" s="1" t="str">
        <f>'Forward collapse simulation'!B982</f>
        <v>1.56</v>
      </c>
      <c r="B972" s="37" t="str">
        <f>IF('Forward collapse simulation'!C982="","-",'Forward collapse simulation'!C982)</f>
        <v>1.57</v>
      </c>
      <c r="C972" s="85">
        <f>'Forward collapse simulation'!E982</f>
        <v>178.62</v>
      </c>
      <c r="D972" s="85">
        <f>'Forward collapse simulation'!F982</f>
        <v>-0.86</v>
      </c>
      <c r="E972" s="85">
        <f>'Forward collapse simulation'!D982</f>
        <v>4.6589999999999998</v>
      </c>
      <c r="F972" s="85"/>
      <c r="G972" s="3" t="str">
        <f t="shared" si="684"/>
        <v>1.56</v>
      </c>
      <c r="H972" s="3" t="str">
        <f t="shared" si="685"/>
        <v>1.57</v>
      </c>
      <c r="I972" s="3">
        <f t="shared" si="686"/>
        <v>178.62</v>
      </c>
      <c r="J972" s="3">
        <f t="shared" si="687"/>
        <v>-0.86</v>
      </c>
      <c r="K972" s="3">
        <f t="shared" si="688"/>
        <v>4.6589999999999998</v>
      </c>
      <c r="L972" s="85"/>
      <c r="M972" s="3" t="str">
        <f t="shared" si="689"/>
        <v>1.56</v>
      </c>
      <c r="N972" s="3" t="str">
        <f t="shared" si="690"/>
        <v>1.57</v>
      </c>
      <c r="O972" s="3">
        <f t="shared" si="691"/>
        <v>178.62</v>
      </c>
      <c r="P972" s="3">
        <f t="shared" si="692"/>
        <v>-0.86</v>
      </c>
      <c r="Q972" s="3">
        <f t="shared" si="693"/>
        <v>4.6589999999999998</v>
      </c>
      <c r="R972" s="85"/>
      <c r="S972" s="3" t="str">
        <f t="shared" si="694"/>
        <v>1.56</v>
      </c>
      <c r="T972" s="3" t="str">
        <f t="shared" si="695"/>
        <v>1.57</v>
      </c>
      <c r="U972" s="3">
        <f t="shared" si="696"/>
        <v>178.62</v>
      </c>
      <c r="V972" s="3">
        <f t="shared" si="697"/>
        <v>-0.86</v>
      </c>
      <c r="W972" s="3">
        <f t="shared" si="698"/>
        <v>4.6589999999999998</v>
      </c>
      <c r="X972" s="85"/>
      <c r="Y972" s="3" t="str">
        <f t="shared" si="699"/>
        <v>1.56</v>
      </c>
      <c r="Z972" s="3" t="str">
        <f t="shared" si="700"/>
        <v>1.57</v>
      </c>
      <c r="AA972" s="3">
        <f t="shared" si="701"/>
        <v>178.62</v>
      </c>
      <c r="AB972" s="3">
        <f t="shared" si="702"/>
        <v>-0.86</v>
      </c>
      <c r="AC972" s="3">
        <f t="shared" si="703"/>
        <v>4.6589999999999998</v>
      </c>
      <c r="AD972" s="85"/>
      <c r="AE972" s="3" t="str">
        <f t="shared" si="704"/>
        <v>1.56</v>
      </c>
      <c r="AF972" s="3" t="str">
        <f t="shared" si="705"/>
        <v>1.57</v>
      </c>
      <c r="AG972" s="3">
        <f t="shared" si="706"/>
        <v>178.62</v>
      </c>
      <c r="AH972" s="3">
        <f t="shared" si="707"/>
        <v>-0.86</v>
      </c>
      <c r="AI972" s="3">
        <f t="shared" si="708"/>
        <v>4.6589999999999998</v>
      </c>
      <c r="AJ972" s="85"/>
      <c r="AK972" s="3" t="str">
        <f t="shared" si="709"/>
        <v>1.56</v>
      </c>
      <c r="AL972" s="3" t="str">
        <f t="shared" si="710"/>
        <v>1.57</v>
      </c>
      <c r="AM972" s="3">
        <f t="shared" si="711"/>
        <v>178.62</v>
      </c>
      <c r="AN972" s="3">
        <f t="shared" si="712"/>
        <v>-0.86</v>
      </c>
      <c r="AO972" s="3">
        <f t="shared" si="713"/>
        <v>4.6589999999999998</v>
      </c>
      <c r="AP972" s="85"/>
      <c r="AQ972" s="3" t="str">
        <f t="shared" si="714"/>
        <v>1.56</v>
      </c>
      <c r="AR972" s="3" t="str">
        <f t="shared" si="715"/>
        <v>1.57</v>
      </c>
      <c r="AS972" s="3">
        <f t="shared" si="716"/>
        <v>178.62</v>
      </c>
      <c r="AT972" s="3">
        <f t="shared" si="717"/>
        <v>-0.86</v>
      </c>
      <c r="AU972" s="3">
        <f t="shared" si="718"/>
        <v>4.6589999999999998</v>
      </c>
      <c r="AV972" s="85"/>
      <c r="AW972" s="3" t="str">
        <f t="shared" si="719"/>
        <v>1.56</v>
      </c>
      <c r="AX972" s="3" t="str">
        <f t="shared" si="720"/>
        <v>1.57</v>
      </c>
      <c r="AY972" s="3">
        <f t="shared" si="721"/>
        <v>178.62</v>
      </c>
      <c r="AZ972" s="3">
        <f t="shared" si="722"/>
        <v>-0.86</v>
      </c>
      <c r="BA972" s="3">
        <f t="shared" si="723"/>
        <v>4.6589999999999998</v>
      </c>
      <c r="BB972" s="85"/>
      <c r="BC972" s="3" t="str">
        <f t="shared" si="724"/>
        <v>1.56</v>
      </c>
      <c r="BD972" s="3" t="str">
        <f t="shared" si="725"/>
        <v>1.57</v>
      </c>
      <c r="BE972" s="3">
        <f t="shared" si="726"/>
        <v>178.62</v>
      </c>
      <c r="BF972" s="3">
        <f t="shared" si="727"/>
        <v>-0.86</v>
      </c>
      <c r="BG972" s="3">
        <f t="shared" si="728"/>
        <v>4.6589999999999998</v>
      </c>
    </row>
    <row r="973" spans="1:59" x14ac:dyDescent="0.3">
      <c r="A973" s="1" t="str">
        <f>'Forward collapse simulation'!B983</f>
        <v>1.57</v>
      </c>
      <c r="B973" s="37" t="str">
        <f>IF('Forward collapse simulation'!C983="","-",'Forward collapse simulation'!C983)</f>
        <v>-</v>
      </c>
      <c r="C973" s="85">
        <f>'Forward collapse simulation'!E983</f>
        <v>148.47999999999999</v>
      </c>
      <c r="D973" s="85">
        <f>'Forward collapse simulation'!F983</f>
        <v>-78.819999999999993</v>
      </c>
      <c r="E973" s="85">
        <f>'Forward collapse simulation'!D983</f>
        <v>1.095</v>
      </c>
      <c r="F973" s="85"/>
      <c r="G973" s="3" t="str">
        <f t="shared" si="684"/>
        <v>1.57</v>
      </c>
      <c r="H973" s="3" t="str">
        <f t="shared" si="685"/>
        <v>-</v>
      </c>
      <c r="I973" s="3">
        <f t="shared" si="686"/>
        <v>148.47999999999999</v>
      </c>
      <c r="J973" s="3">
        <f t="shared" si="687"/>
        <v>-78.819999999999993</v>
      </c>
      <c r="K973" s="3">
        <f t="shared" si="688"/>
        <v>0.98550000000000004</v>
      </c>
      <c r="L973" s="85"/>
      <c r="M973" s="3" t="str">
        <f t="shared" si="689"/>
        <v>1.57</v>
      </c>
      <c r="N973" s="3" t="str">
        <f t="shared" si="690"/>
        <v>-</v>
      </c>
      <c r="O973" s="3">
        <f t="shared" si="691"/>
        <v>148.47999999999999</v>
      </c>
      <c r="P973" s="3">
        <f t="shared" si="692"/>
        <v>-78.819999999999993</v>
      </c>
      <c r="Q973" s="3">
        <f t="shared" si="693"/>
        <v>0.876</v>
      </c>
      <c r="R973" s="85"/>
      <c r="S973" s="3" t="str">
        <f t="shared" si="694"/>
        <v>1.57</v>
      </c>
      <c r="T973" s="3" t="str">
        <f t="shared" si="695"/>
        <v>-</v>
      </c>
      <c r="U973" s="3">
        <f t="shared" si="696"/>
        <v>148.47999999999999</v>
      </c>
      <c r="V973" s="3">
        <f t="shared" si="697"/>
        <v>-78.819999999999993</v>
      </c>
      <c r="W973" s="3">
        <f t="shared" si="698"/>
        <v>0.76649999999999996</v>
      </c>
      <c r="X973" s="85"/>
      <c r="Y973" s="3" t="str">
        <f t="shared" si="699"/>
        <v>1.57</v>
      </c>
      <c r="Z973" s="3" t="str">
        <f t="shared" si="700"/>
        <v>-</v>
      </c>
      <c r="AA973" s="3">
        <f t="shared" si="701"/>
        <v>148.47999999999999</v>
      </c>
      <c r="AB973" s="3">
        <f t="shared" si="702"/>
        <v>-78.819999999999993</v>
      </c>
      <c r="AC973" s="3">
        <f t="shared" si="703"/>
        <v>0.65699999999999992</v>
      </c>
      <c r="AD973" s="85"/>
      <c r="AE973" s="3" t="str">
        <f t="shared" si="704"/>
        <v>1.57</v>
      </c>
      <c r="AF973" s="3" t="str">
        <f t="shared" si="705"/>
        <v>-</v>
      </c>
      <c r="AG973" s="3">
        <f t="shared" si="706"/>
        <v>148.47999999999999</v>
      </c>
      <c r="AH973" s="3">
        <f t="shared" si="707"/>
        <v>-78.819999999999993</v>
      </c>
      <c r="AI973" s="3">
        <f t="shared" si="708"/>
        <v>0.54749999999999999</v>
      </c>
      <c r="AJ973" s="85"/>
      <c r="AK973" s="3" t="str">
        <f t="shared" si="709"/>
        <v>1.57</v>
      </c>
      <c r="AL973" s="3" t="str">
        <f t="shared" si="710"/>
        <v>-</v>
      </c>
      <c r="AM973" s="3">
        <f t="shared" si="711"/>
        <v>148.47999999999999</v>
      </c>
      <c r="AN973" s="3">
        <f t="shared" si="712"/>
        <v>-78.819999999999993</v>
      </c>
      <c r="AO973" s="3">
        <f t="shared" si="713"/>
        <v>0.438</v>
      </c>
      <c r="AP973" s="85"/>
      <c r="AQ973" s="3" t="str">
        <f t="shared" si="714"/>
        <v>1.57</v>
      </c>
      <c r="AR973" s="3" t="str">
        <f t="shared" si="715"/>
        <v>-</v>
      </c>
      <c r="AS973" s="3">
        <f t="shared" si="716"/>
        <v>148.47999999999999</v>
      </c>
      <c r="AT973" s="3">
        <f t="shared" si="717"/>
        <v>-78.819999999999993</v>
      </c>
      <c r="AU973" s="3">
        <f t="shared" si="718"/>
        <v>0.32849999999999996</v>
      </c>
      <c r="AV973" s="85"/>
      <c r="AW973" s="3" t="str">
        <f t="shared" si="719"/>
        <v>1.57</v>
      </c>
      <c r="AX973" s="3" t="str">
        <f t="shared" si="720"/>
        <v>-</v>
      </c>
      <c r="AY973" s="3">
        <f t="shared" si="721"/>
        <v>148.47999999999999</v>
      </c>
      <c r="AZ973" s="3">
        <f t="shared" si="722"/>
        <v>-78.819999999999993</v>
      </c>
      <c r="BA973" s="3">
        <f t="shared" si="723"/>
        <v>0.219</v>
      </c>
      <c r="BB973" s="85"/>
      <c r="BC973" s="3" t="str">
        <f t="shared" si="724"/>
        <v>1.57</v>
      </c>
      <c r="BD973" s="3" t="str">
        <f t="shared" si="725"/>
        <v>-</v>
      </c>
      <c r="BE973" s="3">
        <f t="shared" si="726"/>
        <v>148.47999999999999</v>
      </c>
      <c r="BF973" s="3">
        <f t="shared" si="727"/>
        <v>-78.819999999999993</v>
      </c>
      <c r="BG973" s="3">
        <f t="shared" si="728"/>
        <v>0.1095</v>
      </c>
    </row>
    <row r="974" spans="1:59" x14ac:dyDescent="0.3">
      <c r="A974" s="1" t="str">
        <f>'Forward collapse simulation'!B984</f>
        <v>1.57</v>
      </c>
      <c r="B974" s="37" t="str">
        <f>IF('Forward collapse simulation'!C984="","-",'Forward collapse simulation'!C984)</f>
        <v>-</v>
      </c>
      <c r="C974" s="85">
        <f>'Forward collapse simulation'!E984</f>
        <v>90.62</v>
      </c>
      <c r="D974" s="85">
        <f>'Forward collapse simulation'!F984</f>
        <v>-20.86</v>
      </c>
      <c r="E974" s="85">
        <f>'Forward collapse simulation'!D984</f>
        <v>5.1689999999999996</v>
      </c>
      <c r="F974" s="85"/>
      <c r="G974" s="3" t="str">
        <f t="shared" si="684"/>
        <v>1.57</v>
      </c>
      <c r="H974" s="3" t="str">
        <f t="shared" si="685"/>
        <v>-</v>
      </c>
      <c r="I974" s="3">
        <f t="shared" si="686"/>
        <v>90.62</v>
      </c>
      <c r="J974" s="3">
        <f t="shared" si="687"/>
        <v>-20.86</v>
      </c>
      <c r="K974" s="3">
        <f t="shared" si="688"/>
        <v>4.6520999999999999</v>
      </c>
      <c r="L974" s="85"/>
      <c r="M974" s="3" t="str">
        <f t="shared" si="689"/>
        <v>1.57</v>
      </c>
      <c r="N974" s="3" t="str">
        <f t="shared" si="690"/>
        <v>-</v>
      </c>
      <c r="O974" s="3">
        <f t="shared" si="691"/>
        <v>90.62</v>
      </c>
      <c r="P974" s="3">
        <f t="shared" si="692"/>
        <v>-20.86</v>
      </c>
      <c r="Q974" s="3">
        <f t="shared" si="693"/>
        <v>4.1352000000000002</v>
      </c>
      <c r="R974" s="85"/>
      <c r="S974" s="3" t="str">
        <f t="shared" si="694"/>
        <v>1.57</v>
      </c>
      <c r="T974" s="3" t="str">
        <f t="shared" si="695"/>
        <v>-</v>
      </c>
      <c r="U974" s="3">
        <f t="shared" si="696"/>
        <v>90.62</v>
      </c>
      <c r="V974" s="3">
        <f t="shared" si="697"/>
        <v>-20.86</v>
      </c>
      <c r="W974" s="3">
        <f t="shared" si="698"/>
        <v>3.6182999999999996</v>
      </c>
      <c r="X974" s="85"/>
      <c r="Y974" s="3" t="str">
        <f t="shared" si="699"/>
        <v>1.57</v>
      </c>
      <c r="Z974" s="3" t="str">
        <f t="shared" si="700"/>
        <v>-</v>
      </c>
      <c r="AA974" s="3">
        <f t="shared" si="701"/>
        <v>90.62</v>
      </c>
      <c r="AB974" s="3">
        <f t="shared" si="702"/>
        <v>-20.86</v>
      </c>
      <c r="AC974" s="3">
        <f t="shared" si="703"/>
        <v>3.1013999999999995</v>
      </c>
      <c r="AD974" s="85"/>
      <c r="AE974" s="3" t="str">
        <f t="shared" si="704"/>
        <v>1.57</v>
      </c>
      <c r="AF974" s="3" t="str">
        <f t="shared" si="705"/>
        <v>-</v>
      </c>
      <c r="AG974" s="3">
        <f t="shared" si="706"/>
        <v>90.62</v>
      </c>
      <c r="AH974" s="3">
        <f t="shared" si="707"/>
        <v>-20.86</v>
      </c>
      <c r="AI974" s="3">
        <f t="shared" si="708"/>
        <v>2.5844999999999998</v>
      </c>
      <c r="AJ974" s="85"/>
      <c r="AK974" s="3" t="str">
        <f t="shared" si="709"/>
        <v>1.57</v>
      </c>
      <c r="AL974" s="3" t="str">
        <f t="shared" si="710"/>
        <v>-</v>
      </c>
      <c r="AM974" s="3">
        <f t="shared" si="711"/>
        <v>90.62</v>
      </c>
      <c r="AN974" s="3">
        <f t="shared" si="712"/>
        <v>-20.86</v>
      </c>
      <c r="AO974" s="3">
        <f t="shared" si="713"/>
        <v>2.0676000000000001</v>
      </c>
      <c r="AP974" s="85"/>
      <c r="AQ974" s="3" t="str">
        <f t="shared" si="714"/>
        <v>1.57</v>
      </c>
      <c r="AR974" s="3" t="str">
        <f t="shared" si="715"/>
        <v>-</v>
      </c>
      <c r="AS974" s="3">
        <f t="shared" si="716"/>
        <v>90.62</v>
      </c>
      <c r="AT974" s="3">
        <f t="shared" si="717"/>
        <v>-20.86</v>
      </c>
      <c r="AU974" s="3">
        <f t="shared" si="718"/>
        <v>1.5506999999999997</v>
      </c>
      <c r="AV974" s="85"/>
      <c r="AW974" s="3" t="str">
        <f t="shared" si="719"/>
        <v>1.57</v>
      </c>
      <c r="AX974" s="3" t="str">
        <f t="shared" si="720"/>
        <v>-</v>
      </c>
      <c r="AY974" s="3">
        <f t="shared" si="721"/>
        <v>90.62</v>
      </c>
      <c r="AZ974" s="3">
        <f t="shared" si="722"/>
        <v>-20.86</v>
      </c>
      <c r="BA974" s="3">
        <f t="shared" si="723"/>
        <v>1.0338000000000001</v>
      </c>
      <c r="BB974" s="85"/>
      <c r="BC974" s="3" t="str">
        <f t="shared" si="724"/>
        <v>1.57</v>
      </c>
      <c r="BD974" s="3" t="str">
        <f t="shared" si="725"/>
        <v>-</v>
      </c>
      <c r="BE974" s="3">
        <f t="shared" si="726"/>
        <v>90.62</v>
      </c>
      <c r="BF974" s="3">
        <f t="shared" si="727"/>
        <v>-20.86</v>
      </c>
      <c r="BG974" s="3">
        <f t="shared" si="728"/>
        <v>0.51690000000000003</v>
      </c>
    </row>
    <row r="975" spans="1:59" x14ac:dyDescent="0.3">
      <c r="A975" s="1" t="str">
        <f>'Forward collapse simulation'!B985</f>
        <v>1.57</v>
      </c>
      <c r="B975" s="37" t="str">
        <f>IF('Forward collapse simulation'!C985="","-",'Forward collapse simulation'!C985)</f>
        <v>-</v>
      </c>
      <c r="C975" s="85">
        <f>'Forward collapse simulation'!E985</f>
        <v>79.34</v>
      </c>
      <c r="D975" s="85">
        <f>'Forward collapse simulation'!F985</f>
        <v>-3.75</v>
      </c>
      <c r="E975" s="85">
        <f>'Forward collapse simulation'!D985</f>
        <v>6.9340000000000002</v>
      </c>
      <c r="F975" s="85"/>
      <c r="G975" s="3" t="str">
        <f t="shared" si="684"/>
        <v>1.57</v>
      </c>
      <c r="H975" s="3" t="str">
        <f t="shared" si="685"/>
        <v>-</v>
      </c>
      <c r="I975" s="3">
        <f t="shared" si="686"/>
        <v>79.34</v>
      </c>
      <c r="J975" s="3">
        <f t="shared" si="687"/>
        <v>-3.75</v>
      </c>
      <c r="K975" s="3">
        <f t="shared" si="688"/>
        <v>6.2406000000000006</v>
      </c>
      <c r="L975" s="85"/>
      <c r="M975" s="3" t="str">
        <f t="shared" si="689"/>
        <v>1.57</v>
      </c>
      <c r="N975" s="3" t="str">
        <f t="shared" si="690"/>
        <v>-</v>
      </c>
      <c r="O975" s="3">
        <f t="shared" si="691"/>
        <v>79.34</v>
      </c>
      <c r="P975" s="3">
        <f t="shared" si="692"/>
        <v>-3.75</v>
      </c>
      <c r="Q975" s="3">
        <f t="shared" si="693"/>
        <v>5.5472000000000001</v>
      </c>
      <c r="R975" s="85"/>
      <c r="S975" s="3" t="str">
        <f t="shared" si="694"/>
        <v>1.57</v>
      </c>
      <c r="T975" s="3" t="str">
        <f t="shared" si="695"/>
        <v>-</v>
      </c>
      <c r="U975" s="3">
        <f t="shared" si="696"/>
        <v>79.34</v>
      </c>
      <c r="V975" s="3">
        <f t="shared" si="697"/>
        <v>-3.75</v>
      </c>
      <c r="W975" s="3">
        <f t="shared" si="698"/>
        <v>4.8537999999999997</v>
      </c>
      <c r="X975" s="85"/>
      <c r="Y975" s="3" t="str">
        <f t="shared" si="699"/>
        <v>1.57</v>
      </c>
      <c r="Z975" s="3" t="str">
        <f t="shared" si="700"/>
        <v>-</v>
      </c>
      <c r="AA975" s="3">
        <f t="shared" si="701"/>
        <v>79.34</v>
      </c>
      <c r="AB975" s="3">
        <f t="shared" si="702"/>
        <v>-3.75</v>
      </c>
      <c r="AC975" s="3">
        <f t="shared" si="703"/>
        <v>4.1604000000000001</v>
      </c>
      <c r="AD975" s="85"/>
      <c r="AE975" s="3" t="str">
        <f t="shared" si="704"/>
        <v>1.57</v>
      </c>
      <c r="AF975" s="3" t="str">
        <f t="shared" si="705"/>
        <v>-</v>
      </c>
      <c r="AG975" s="3">
        <f t="shared" si="706"/>
        <v>79.34</v>
      </c>
      <c r="AH975" s="3">
        <f t="shared" si="707"/>
        <v>-3.75</v>
      </c>
      <c r="AI975" s="3">
        <f t="shared" si="708"/>
        <v>3.4670000000000001</v>
      </c>
      <c r="AJ975" s="85"/>
      <c r="AK975" s="3" t="str">
        <f t="shared" si="709"/>
        <v>1.57</v>
      </c>
      <c r="AL975" s="3" t="str">
        <f t="shared" si="710"/>
        <v>-</v>
      </c>
      <c r="AM975" s="3">
        <f t="shared" si="711"/>
        <v>79.34</v>
      </c>
      <c r="AN975" s="3">
        <f t="shared" si="712"/>
        <v>-3.75</v>
      </c>
      <c r="AO975" s="3">
        <f t="shared" si="713"/>
        <v>2.7736000000000001</v>
      </c>
      <c r="AP975" s="85"/>
      <c r="AQ975" s="3" t="str">
        <f t="shared" si="714"/>
        <v>1.57</v>
      </c>
      <c r="AR975" s="3" t="str">
        <f t="shared" si="715"/>
        <v>-</v>
      </c>
      <c r="AS975" s="3">
        <f t="shared" si="716"/>
        <v>79.34</v>
      </c>
      <c r="AT975" s="3">
        <f t="shared" si="717"/>
        <v>-3.75</v>
      </c>
      <c r="AU975" s="3">
        <f t="shared" si="718"/>
        <v>2.0802</v>
      </c>
      <c r="AV975" s="85"/>
      <c r="AW975" s="3" t="str">
        <f t="shared" si="719"/>
        <v>1.57</v>
      </c>
      <c r="AX975" s="3" t="str">
        <f t="shared" si="720"/>
        <v>-</v>
      </c>
      <c r="AY975" s="3">
        <f t="shared" si="721"/>
        <v>79.34</v>
      </c>
      <c r="AZ975" s="3">
        <f t="shared" si="722"/>
        <v>-3.75</v>
      </c>
      <c r="BA975" s="3">
        <f t="shared" si="723"/>
        <v>1.3868</v>
      </c>
      <c r="BB975" s="85"/>
      <c r="BC975" s="3" t="str">
        <f t="shared" si="724"/>
        <v>1.57</v>
      </c>
      <c r="BD975" s="3" t="str">
        <f t="shared" si="725"/>
        <v>-</v>
      </c>
      <c r="BE975" s="3">
        <f t="shared" si="726"/>
        <v>79.34</v>
      </c>
      <c r="BF975" s="3">
        <f t="shared" si="727"/>
        <v>-3.75</v>
      </c>
      <c r="BG975" s="3">
        <f t="shared" si="728"/>
        <v>0.69340000000000002</v>
      </c>
    </row>
    <row r="976" spans="1:59" x14ac:dyDescent="0.3">
      <c r="A976" s="1" t="str">
        <f>'Forward collapse simulation'!B986</f>
        <v>1.57</v>
      </c>
      <c r="B976" s="37" t="str">
        <f>IF('Forward collapse simulation'!C986="","-",'Forward collapse simulation'!C986)</f>
        <v>-</v>
      </c>
      <c r="C976" s="85">
        <f>'Forward collapse simulation'!E986</f>
        <v>78.8</v>
      </c>
      <c r="D976" s="85">
        <f>'Forward collapse simulation'!F986</f>
        <v>0.28999999999999998</v>
      </c>
      <c r="E976" s="85">
        <f>'Forward collapse simulation'!D986</f>
        <v>5.4729999999999999</v>
      </c>
      <c r="F976" s="85"/>
      <c r="G976" s="3" t="str">
        <f t="shared" si="684"/>
        <v>1.57</v>
      </c>
      <c r="H976" s="3" t="str">
        <f t="shared" si="685"/>
        <v>-</v>
      </c>
      <c r="I976" s="3">
        <f t="shared" si="686"/>
        <v>78.8</v>
      </c>
      <c r="J976" s="3">
        <f t="shared" si="687"/>
        <v>0.28999999999999998</v>
      </c>
      <c r="K976" s="3">
        <f t="shared" si="688"/>
        <v>4.9257</v>
      </c>
      <c r="L976" s="85"/>
      <c r="M976" s="3" t="str">
        <f t="shared" si="689"/>
        <v>1.57</v>
      </c>
      <c r="N976" s="3" t="str">
        <f t="shared" si="690"/>
        <v>-</v>
      </c>
      <c r="O976" s="3">
        <f t="shared" si="691"/>
        <v>78.8</v>
      </c>
      <c r="P976" s="3">
        <f t="shared" si="692"/>
        <v>0.28999999999999998</v>
      </c>
      <c r="Q976" s="3">
        <f t="shared" si="693"/>
        <v>4.3784000000000001</v>
      </c>
      <c r="R976" s="85"/>
      <c r="S976" s="3" t="str">
        <f t="shared" si="694"/>
        <v>1.57</v>
      </c>
      <c r="T976" s="3" t="str">
        <f t="shared" si="695"/>
        <v>-</v>
      </c>
      <c r="U976" s="3">
        <f t="shared" si="696"/>
        <v>78.8</v>
      </c>
      <c r="V976" s="3">
        <f t="shared" si="697"/>
        <v>0.28999999999999998</v>
      </c>
      <c r="W976" s="3">
        <f t="shared" si="698"/>
        <v>3.8310999999999997</v>
      </c>
      <c r="X976" s="85"/>
      <c r="Y976" s="3" t="str">
        <f t="shared" si="699"/>
        <v>1.57</v>
      </c>
      <c r="Z976" s="3" t="str">
        <f t="shared" si="700"/>
        <v>-</v>
      </c>
      <c r="AA976" s="3">
        <f t="shared" si="701"/>
        <v>78.8</v>
      </c>
      <c r="AB976" s="3">
        <f t="shared" si="702"/>
        <v>0.28999999999999998</v>
      </c>
      <c r="AC976" s="3">
        <f t="shared" si="703"/>
        <v>3.2837999999999998</v>
      </c>
      <c r="AD976" s="85"/>
      <c r="AE976" s="3" t="str">
        <f t="shared" si="704"/>
        <v>1.57</v>
      </c>
      <c r="AF976" s="3" t="str">
        <f t="shared" si="705"/>
        <v>-</v>
      </c>
      <c r="AG976" s="3">
        <f t="shared" si="706"/>
        <v>78.8</v>
      </c>
      <c r="AH976" s="3">
        <f t="shared" si="707"/>
        <v>0.28999999999999998</v>
      </c>
      <c r="AI976" s="3">
        <f t="shared" si="708"/>
        <v>2.7364999999999999</v>
      </c>
      <c r="AJ976" s="85"/>
      <c r="AK976" s="3" t="str">
        <f t="shared" si="709"/>
        <v>1.57</v>
      </c>
      <c r="AL976" s="3" t="str">
        <f t="shared" si="710"/>
        <v>-</v>
      </c>
      <c r="AM976" s="3">
        <f t="shared" si="711"/>
        <v>78.8</v>
      </c>
      <c r="AN976" s="3">
        <f t="shared" si="712"/>
        <v>0.28999999999999998</v>
      </c>
      <c r="AO976" s="3">
        <f t="shared" si="713"/>
        <v>2.1892</v>
      </c>
      <c r="AP976" s="85"/>
      <c r="AQ976" s="3" t="str">
        <f t="shared" si="714"/>
        <v>1.57</v>
      </c>
      <c r="AR976" s="3" t="str">
        <f t="shared" si="715"/>
        <v>-</v>
      </c>
      <c r="AS976" s="3">
        <f t="shared" si="716"/>
        <v>78.8</v>
      </c>
      <c r="AT976" s="3">
        <f t="shared" si="717"/>
        <v>0.28999999999999998</v>
      </c>
      <c r="AU976" s="3">
        <f t="shared" si="718"/>
        <v>1.6418999999999999</v>
      </c>
      <c r="AV976" s="85"/>
      <c r="AW976" s="3" t="str">
        <f t="shared" si="719"/>
        <v>1.57</v>
      </c>
      <c r="AX976" s="3" t="str">
        <f t="shared" si="720"/>
        <v>-</v>
      </c>
      <c r="AY976" s="3">
        <f t="shared" si="721"/>
        <v>78.8</v>
      </c>
      <c r="AZ976" s="3">
        <f t="shared" si="722"/>
        <v>0.28999999999999998</v>
      </c>
      <c r="BA976" s="3">
        <f t="shared" si="723"/>
        <v>1.0946</v>
      </c>
      <c r="BB976" s="85"/>
      <c r="BC976" s="3" t="str">
        <f t="shared" si="724"/>
        <v>1.57</v>
      </c>
      <c r="BD976" s="3" t="str">
        <f t="shared" si="725"/>
        <v>-</v>
      </c>
      <c r="BE976" s="3">
        <f t="shared" si="726"/>
        <v>78.8</v>
      </c>
      <c r="BF976" s="3">
        <f t="shared" si="727"/>
        <v>0.28999999999999998</v>
      </c>
      <c r="BG976" s="3">
        <f t="shared" si="728"/>
        <v>0.54730000000000001</v>
      </c>
    </row>
    <row r="977" spans="1:59" x14ac:dyDescent="0.3">
      <c r="A977" s="1" t="str">
        <f>'Forward collapse simulation'!B987</f>
        <v>1.57</v>
      </c>
      <c r="B977" s="37" t="str">
        <f>IF('Forward collapse simulation'!C987="","-",'Forward collapse simulation'!C987)</f>
        <v>-</v>
      </c>
      <c r="C977" s="85">
        <f>'Forward collapse simulation'!E987</f>
        <v>81.16</v>
      </c>
      <c r="D977" s="85">
        <f>'Forward collapse simulation'!F987</f>
        <v>12.27</v>
      </c>
      <c r="E977" s="85">
        <f>'Forward collapse simulation'!D987</f>
        <v>4.6879999999999997</v>
      </c>
      <c r="F977" s="85"/>
      <c r="G977" s="3" t="str">
        <f t="shared" si="684"/>
        <v>1.57</v>
      </c>
      <c r="H977" s="3" t="str">
        <f t="shared" si="685"/>
        <v>-</v>
      </c>
      <c r="I977" s="3">
        <f t="shared" si="686"/>
        <v>81.16</v>
      </c>
      <c r="J977" s="3">
        <f t="shared" si="687"/>
        <v>12.27</v>
      </c>
      <c r="K977" s="3">
        <f t="shared" si="688"/>
        <v>4.2191999999999998</v>
      </c>
      <c r="L977" s="85"/>
      <c r="M977" s="3" t="str">
        <f t="shared" si="689"/>
        <v>1.57</v>
      </c>
      <c r="N977" s="3" t="str">
        <f t="shared" si="690"/>
        <v>-</v>
      </c>
      <c r="O977" s="3">
        <f t="shared" si="691"/>
        <v>81.16</v>
      </c>
      <c r="P977" s="3">
        <f t="shared" si="692"/>
        <v>12.27</v>
      </c>
      <c r="Q977" s="3">
        <f t="shared" si="693"/>
        <v>3.7504</v>
      </c>
      <c r="R977" s="85"/>
      <c r="S977" s="3" t="str">
        <f t="shared" si="694"/>
        <v>1.57</v>
      </c>
      <c r="T977" s="3" t="str">
        <f t="shared" si="695"/>
        <v>-</v>
      </c>
      <c r="U977" s="3">
        <f t="shared" si="696"/>
        <v>81.16</v>
      </c>
      <c r="V977" s="3">
        <f t="shared" si="697"/>
        <v>12.27</v>
      </c>
      <c r="W977" s="3">
        <f t="shared" si="698"/>
        <v>3.2815999999999996</v>
      </c>
      <c r="X977" s="85"/>
      <c r="Y977" s="3" t="str">
        <f t="shared" si="699"/>
        <v>1.57</v>
      </c>
      <c r="Z977" s="3" t="str">
        <f t="shared" si="700"/>
        <v>-</v>
      </c>
      <c r="AA977" s="3">
        <f t="shared" si="701"/>
        <v>81.16</v>
      </c>
      <c r="AB977" s="3">
        <f t="shared" si="702"/>
        <v>12.27</v>
      </c>
      <c r="AC977" s="3">
        <f t="shared" si="703"/>
        <v>2.8127999999999997</v>
      </c>
      <c r="AD977" s="85"/>
      <c r="AE977" s="3" t="str">
        <f t="shared" si="704"/>
        <v>1.57</v>
      </c>
      <c r="AF977" s="3" t="str">
        <f t="shared" si="705"/>
        <v>-</v>
      </c>
      <c r="AG977" s="3">
        <f t="shared" si="706"/>
        <v>81.16</v>
      </c>
      <c r="AH977" s="3">
        <f t="shared" si="707"/>
        <v>12.27</v>
      </c>
      <c r="AI977" s="3">
        <f t="shared" si="708"/>
        <v>2.3439999999999999</v>
      </c>
      <c r="AJ977" s="85"/>
      <c r="AK977" s="3" t="str">
        <f t="shared" si="709"/>
        <v>1.57</v>
      </c>
      <c r="AL977" s="3" t="str">
        <f t="shared" si="710"/>
        <v>-</v>
      </c>
      <c r="AM977" s="3">
        <f t="shared" si="711"/>
        <v>81.16</v>
      </c>
      <c r="AN977" s="3">
        <f t="shared" si="712"/>
        <v>12.27</v>
      </c>
      <c r="AO977" s="3">
        <f t="shared" si="713"/>
        <v>1.8752</v>
      </c>
      <c r="AP977" s="85"/>
      <c r="AQ977" s="3" t="str">
        <f t="shared" si="714"/>
        <v>1.57</v>
      </c>
      <c r="AR977" s="3" t="str">
        <f t="shared" si="715"/>
        <v>-</v>
      </c>
      <c r="AS977" s="3">
        <f t="shared" si="716"/>
        <v>81.16</v>
      </c>
      <c r="AT977" s="3">
        <f t="shared" si="717"/>
        <v>12.27</v>
      </c>
      <c r="AU977" s="3">
        <f t="shared" si="718"/>
        <v>1.4063999999999999</v>
      </c>
      <c r="AV977" s="85"/>
      <c r="AW977" s="3" t="str">
        <f t="shared" si="719"/>
        <v>1.57</v>
      </c>
      <c r="AX977" s="3" t="str">
        <f t="shared" si="720"/>
        <v>-</v>
      </c>
      <c r="AY977" s="3">
        <f t="shared" si="721"/>
        <v>81.16</v>
      </c>
      <c r="AZ977" s="3">
        <f t="shared" si="722"/>
        <v>12.27</v>
      </c>
      <c r="BA977" s="3">
        <f t="shared" si="723"/>
        <v>0.93759999999999999</v>
      </c>
      <c r="BB977" s="85"/>
      <c r="BC977" s="3" t="str">
        <f t="shared" si="724"/>
        <v>1.57</v>
      </c>
      <c r="BD977" s="3" t="str">
        <f t="shared" si="725"/>
        <v>-</v>
      </c>
      <c r="BE977" s="3">
        <f t="shared" si="726"/>
        <v>81.16</v>
      </c>
      <c r="BF977" s="3">
        <f t="shared" si="727"/>
        <v>12.27</v>
      </c>
      <c r="BG977" s="3">
        <f t="shared" si="728"/>
        <v>0.46879999999999999</v>
      </c>
    </row>
    <row r="978" spans="1:59" x14ac:dyDescent="0.3">
      <c r="A978" s="1" t="str">
        <f>'Forward collapse simulation'!B988</f>
        <v>1.57</v>
      </c>
      <c r="B978" s="37" t="str">
        <f>IF('Forward collapse simulation'!C988="","-",'Forward collapse simulation'!C988)</f>
        <v>-</v>
      </c>
      <c r="C978" s="85">
        <f>'Forward collapse simulation'!E988</f>
        <v>85.86</v>
      </c>
      <c r="D978" s="85">
        <f>'Forward collapse simulation'!F988</f>
        <v>26.92</v>
      </c>
      <c r="E978" s="85">
        <f>'Forward collapse simulation'!D988</f>
        <v>3.3839999999999999</v>
      </c>
      <c r="F978" s="85"/>
      <c r="G978" s="3" t="str">
        <f t="shared" si="684"/>
        <v>1.57</v>
      </c>
      <c r="H978" s="3" t="str">
        <f t="shared" si="685"/>
        <v>-</v>
      </c>
      <c r="I978" s="3">
        <f t="shared" si="686"/>
        <v>85.86</v>
      </c>
      <c r="J978" s="3">
        <f t="shared" si="687"/>
        <v>26.92</v>
      </c>
      <c r="K978" s="3">
        <f t="shared" si="688"/>
        <v>3.0455999999999999</v>
      </c>
      <c r="L978" s="85"/>
      <c r="M978" s="3" t="str">
        <f t="shared" si="689"/>
        <v>1.57</v>
      </c>
      <c r="N978" s="3" t="str">
        <f t="shared" si="690"/>
        <v>-</v>
      </c>
      <c r="O978" s="3">
        <f t="shared" si="691"/>
        <v>85.86</v>
      </c>
      <c r="P978" s="3">
        <f t="shared" si="692"/>
        <v>26.92</v>
      </c>
      <c r="Q978" s="3">
        <f t="shared" si="693"/>
        <v>2.7072000000000003</v>
      </c>
      <c r="R978" s="85"/>
      <c r="S978" s="3" t="str">
        <f t="shared" si="694"/>
        <v>1.57</v>
      </c>
      <c r="T978" s="3" t="str">
        <f t="shared" si="695"/>
        <v>-</v>
      </c>
      <c r="U978" s="3">
        <f t="shared" si="696"/>
        <v>85.86</v>
      </c>
      <c r="V978" s="3">
        <f t="shared" si="697"/>
        <v>26.92</v>
      </c>
      <c r="W978" s="3">
        <f t="shared" si="698"/>
        <v>2.3687999999999998</v>
      </c>
      <c r="X978" s="85"/>
      <c r="Y978" s="3" t="str">
        <f t="shared" si="699"/>
        <v>1.57</v>
      </c>
      <c r="Z978" s="3" t="str">
        <f t="shared" si="700"/>
        <v>-</v>
      </c>
      <c r="AA978" s="3">
        <f t="shared" si="701"/>
        <v>85.86</v>
      </c>
      <c r="AB978" s="3">
        <f t="shared" si="702"/>
        <v>26.92</v>
      </c>
      <c r="AC978" s="3">
        <f t="shared" si="703"/>
        <v>2.0303999999999998</v>
      </c>
      <c r="AD978" s="85"/>
      <c r="AE978" s="3" t="str">
        <f t="shared" si="704"/>
        <v>1.57</v>
      </c>
      <c r="AF978" s="3" t="str">
        <f t="shared" si="705"/>
        <v>-</v>
      </c>
      <c r="AG978" s="3">
        <f t="shared" si="706"/>
        <v>85.86</v>
      </c>
      <c r="AH978" s="3">
        <f t="shared" si="707"/>
        <v>26.92</v>
      </c>
      <c r="AI978" s="3">
        <f t="shared" si="708"/>
        <v>1.6919999999999999</v>
      </c>
      <c r="AJ978" s="85"/>
      <c r="AK978" s="3" t="str">
        <f t="shared" si="709"/>
        <v>1.57</v>
      </c>
      <c r="AL978" s="3" t="str">
        <f t="shared" si="710"/>
        <v>-</v>
      </c>
      <c r="AM978" s="3">
        <f t="shared" si="711"/>
        <v>85.86</v>
      </c>
      <c r="AN978" s="3">
        <f t="shared" si="712"/>
        <v>26.92</v>
      </c>
      <c r="AO978" s="3">
        <f t="shared" si="713"/>
        <v>1.3536000000000001</v>
      </c>
      <c r="AP978" s="85"/>
      <c r="AQ978" s="3" t="str">
        <f t="shared" si="714"/>
        <v>1.57</v>
      </c>
      <c r="AR978" s="3" t="str">
        <f t="shared" si="715"/>
        <v>-</v>
      </c>
      <c r="AS978" s="3">
        <f t="shared" si="716"/>
        <v>85.86</v>
      </c>
      <c r="AT978" s="3">
        <f t="shared" si="717"/>
        <v>26.92</v>
      </c>
      <c r="AU978" s="3">
        <f t="shared" si="718"/>
        <v>1.0151999999999999</v>
      </c>
      <c r="AV978" s="85"/>
      <c r="AW978" s="3" t="str">
        <f t="shared" si="719"/>
        <v>1.57</v>
      </c>
      <c r="AX978" s="3" t="str">
        <f t="shared" si="720"/>
        <v>-</v>
      </c>
      <c r="AY978" s="3">
        <f t="shared" si="721"/>
        <v>85.86</v>
      </c>
      <c r="AZ978" s="3">
        <f t="shared" si="722"/>
        <v>26.92</v>
      </c>
      <c r="BA978" s="3">
        <f t="shared" si="723"/>
        <v>0.67680000000000007</v>
      </c>
      <c r="BB978" s="85"/>
      <c r="BC978" s="3" t="str">
        <f t="shared" si="724"/>
        <v>1.57</v>
      </c>
      <c r="BD978" s="3" t="str">
        <f t="shared" si="725"/>
        <v>-</v>
      </c>
      <c r="BE978" s="3">
        <f t="shared" si="726"/>
        <v>85.86</v>
      </c>
      <c r="BF978" s="3">
        <f t="shared" si="727"/>
        <v>26.92</v>
      </c>
      <c r="BG978" s="3">
        <f t="shared" si="728"/>
        <v>0.33840000000000003</v>
      </c>
    </row>
    <row r="979" spans="1:59" x14ac:dyDescent="0.3">
      <c r="A979" s="1" t="str">
        <f>'Forward collapse simulation'!B989</f>
        <v>1.57</v>
      </c>
      <c r="B979" s="37" t="str">
        <f>IF('Forward collapse simulation'!C989="","-",'Forward collapse simulation'!C989)</f>
        <v>-</v>
      </c>
      <c r="C979" s="85">
        <f>'Forward collapse simulation'!E989</f>
        <v>88.89</v>
      </c>
      <c r="D979" s="85">
        <f>'Forward collapse simulation'!F989</f>
        <v>41.3</v>
      </c>
      <c r="E979" s="85">
        <f>'Forward collapse simulation'!D989</f>
        <v>3.6349999999999998</v>
      </c>
      <c r="F979" s="85"/>
      <c r="G979" s="3" t="str">
        <f t="shared" si="684"/>
        <v>1.57</v>
      </c>
      <c r="H979" s="3" t="str">
        <f t="shared" si="685"/>
        <v>-</v>
      </c>
      <c r="I979" s="3">
        <f t="shared" si="686"/>
        <v>88.89</v>
      </c>
      <c r="J979" s="3">
        <f t="shared" si="687"/>
        <v>41.3</v>
      </c>
      <c r="K979" s="3">
        <f t="shared" si="688"/>
        <v>3.2715000000000001</v>
      </c>
      <c r="L979" s="85"/>
      <c r="M979" s="3" t="str">
        <f t="shared" si="689"/>
        <v>1.57</v>
      </c>
      <c r="N979" s="3" t="str">
        <f t="shared" si="690"/>
        <v>-</v>
      </c>
      <c r="O979" s="3">
        <f t="shared" si="691"/>
        <v>88.89</v>
      </c>
      <c r="P979" s="3">
        <f t="shared" si="692"/>
        <v>41.3</v>
      </c>
      <c r="Q979" s="3">
        <f t="shared" si="693"/>
        <v>2.9079999999999999</v>
      </c>
      <c r="R979" s="85"/>
      <c r="S979" s="3" t="str">
        <f t="shared" si="694"/>
        <v>1.57</v>
      </c>
      <c r="T979" s="3" t="str">
        <f t="shared" si="695"/>
        <v>-</v>
      </c>
      <c r="U979" s="3">
        <f t="shared" si="696"/>
        <v>88.89</v>
      </c>
      <c r="V979" s="3">
        <f t="shared" si="697"/>
        <v>41.3</v>
      </c>
      <c r="W979" s="3">
        <f t="shared" si="698"/>
        <v>2.5444999999999998</v>
      </c>
      <c r="X979" s="85"/>
      <c r="Y979" s="3" t="str">
        <f t="shared" si="699"/>
        <v>1.57</v>
      </c>
      <c r="Z979" s="3" t="str">
        <f t="shared" si="700"/>
        <v>-</v>
      </c>
      <c r="AA979" s="3">
        <f t="shared" si="701"/>
        <v>88.89</v>
      </c>
      <c r="AB979" s="3">
        <f t="shared" si="702"/>
        <v>41.3</v>
      </c>
      <c r="AC979" s="3">
        <f t="shared" si="703"/>
        <v>2.1809999999999996</v>
      </c>
      <c r="AD979" s="85"/>
      <c r="AE979" s="3" t="str">
        <f t="shared" si="704"/>
        <v>1.57</v>
      </c>
      <c r="AF979" s="3" t="str">
        <f t="shared" si="705"/>
        <v>-</v>
      </c>
      <c r="AG979" s="3">
        <f t="shared" si="706"/>
        <v>88.89</v>
      </c>
      <c r="AH979" s="3">
        <f t="shared" si="707"/>
        <v>41.3</v>
      </c>
      <c r="AI979" s="3">
        <f t="shared" si="708"/>
        <v>1.8174999999999999</v>
      </c>
      <c r="AJ979" s="85"/>
      <c r="AK979" s="3" t="str">
        <f t="shared" si="709"/>
        <v>1.57</v>
      </c>
      <c r="AL979" s="3" t="str">
        <f t="shared" si="710"/>
        <v>-</v>
      </c>
      <c r="AM979" s="3">
        <f t="shared" si="711"/>
        <v>88.89</v>
      </c>
      <c r="AN979" s="3">
        <f t="shared" si="712"/>
        <v>41.3</v>
      </c>
      <c r="AO979" s="3">
        <f t="shared" si="713"/>
        <v>1.454</v>
      </c>
      <c r="AP979" s="85"/>
      <c r="AQ979" s="3" t="str">
        <f t="shared" si="714"/>
        <v>1.57</v>
      </c>
      <c r="AR979" s="3" t="str">
        <f t="shared" si="715"/>
        <v>-</v>
      </c>
      <c r="AS979" s="3">
        <f t="shared" si="716"/>
        <v>88.89</v>
      </c>
      <c r="AT979" s="3">
        <f t="shared" si="717"/>
        <v>41.3</v>
      </c>
      <c r="AU979" s="3">
        <f t="shared" si="718"/>
        <v>1.0904999999999998</v>
      </c>
      <c r="AV979" s="85"/>
      <c r="AW979" s="3" t="str">
        <f t="shared" si="719"/>
        <v>1.57</v>
      </c>
      <c r="AX979" s="3" t="str">
        <f t="shared" si="720"/>
        <v>-</v>
      </c>
      <c r="AY979" s="3">
        <f t="shared" si="721"/>
        <v>88.89</v>
      </c>
      <c r="AZ979" s="3">
        <f t="shared" si="722"/>
        <v>41.3</v>
      </c>
      <c r="BA979" s="3">
        <f t="shared" si="723"/>
        <v>0.72699999999999998</v>
      </c>
      <c r="BB979" s="85"/>
      <c r="BC979" s="3" t="str">
        <f t="shared" si="724"/>
        <v>1.57</v>
      </c>
      <c r="BD979" s="3" t="str">
        <f t="shared" si="725"/>
        <v>-</v>
      </c>
      <c r="BE979" s="3">
        <f t="shared" si="726"/>
        <v>88.89</v>
      </c>
      <c r="BF979" s="3">
        <f t="shared" si="727"/>
        <v>41.3</v>
      </c>
      <c r="BG979" s="3">
        <f t="shared" si="728"/>
        <v>0.36349999999999999</v>
      </c>
    </row>
    <row r="980" spans="1:59" x14ac:dyDescent="0.3">
      <c r="A980" s="1" t="str">
        <f>'Forward collapse simulation'!B990</f>
        <v>1.57</v>
      </c>
      <c r="B980" s="37" t="str">
        <f>IF('Forward collapse simulation'!C990="","-",'Forward collapse simulation'!C990)</f>
        <v>-</v>
      </c>
      <c r="C980" s="85">
        <f>'Forward collapse simulation'!E990</f>
        <v>103.83</v>
      </c>
      <c r="D980" s="85">
        <f>'Forward collapse simulation'!F990</f>
        <v>65.319999999999993</v>
      </c>
      <c r="E980" s="85">
        <f>'Forward collapse simulation'!D990</f>
        <v>3.6379999999999999</v>
      </c>
      <c r="F980" s="85"/>
      <c r="G980" s="3" t="str">
        <f t="shared" si="684"/>
        <v>1.57</v>
      </c>
      <c r="H980" s="3" t="str">
        <f t="shared" si="685"/>
        <v>-</v>
      </c>
      <c r="I980" s="3">
        <f t="shared" si="686"/>
        <v>103.83</v>
      </c>
      <c r="J980" s="3">
        <f t="shared" si="687"/>
        <v>65.319999999999993</v>
      </c>
      <c r="K980" s="3">
        <f t="shared" si="688"/>
        <v>3.2742</v>
      </c>
      <c r="L980" s="85"/>
      <c r="M980" s="3" t="str">
        <f t="shared" si="689"/>
        <v>1.57</v>
      </c>
      <c r="N980" s="3" t="str">
        <f t="shared" si="690"/>
        <v>-</v>
      </c>
      <c r="O980" s="3">
        <f t="shared" si="691"/>
        <v>103.83</v>
      </c>
      <c r="P980" s="3">
        <f t="shared" si="692"/>
        <v>65.319999999999993</v>
      </c>
      <c r="Q980" s="3">
        <f t="shared" si="693"/>
        <v>2.9104000000000001</v>
      </c>
      <c r="R980" s="85"/>
      <c r="S980" s="3" t="str">
        <f t="shared" si="694"/>
        <v>1.57</v>
      </c>
      <c r="T980" s="3" t="str">
        <f t="shared" si="695"/>
        <v>-</v>
      </c>
      <c r="U980" s="3">
        <f t="shared" si="696"/>
        <v>103.83</v>
      </c>
      <c r="V980" s="3">
        <f t="shared" si="697"/>
        <v>65.319999999999993</v>
      </c>
      <c r="W980" s="3">
        <f t="shared" si="698"/>
        <v>2.5465999999999998</v>
      </c>
      <c r="X980" s="85"/>
      <c r="Y980" s="3" t="str">
        <f t="shared" si="699"/>
        <v>1.57</v>
      </c>
      <c r="Z980" s="3" t="str">
        <f t="shared" si="700"/>
        <v>-</v>
      </c>
      <c r="AA980" s="3">
        <f t="shared" si="701"/>
        <v>103.83</v>
      </c>
      <c r="AB980" s="3">
        <f t="shared" si="702"/>
        <v>65.319999999999993</v>
      </c>
      <c r="AC980" s="3">
        <f t="shared" si="703"/>
        <v>2.1827999999999999</v>
      </c>
      <c r="AD980" s="85"/>
      <c r="AE980" s="3" t="str">
        <f t="shared" si="704"/>
        <v>1.57</v>
      </c>
      <c r="AF980" s="3" t="str">
        <f t="shared" si="705"/>
        <v>-</v>
      </c>
      <c r="AG980" s="3">
        <f t="shared" si="706"/>
        <v>103.83</v>
      </c>
      <c r="AH980" s="3">
        <f t="shared" si="707"/>
        <v>65.319999999999993</v>
      </c>
      <c r="AI980" s="3">
        <f t="shared" si="708"/>
        <v>1.819</v>
      </c>
      <c r="AJ980" s="85"/>
      <c r="AK980" s="3" t="str">
        <f t="shared" si="709"/>
        <v>1.57</v>
      </c>
      <c r="AL980" s="3" t="str">
        <f t="shared" si="710"/>
        <v>-</v>
      </c>
      <c r="AM980" s="3">
        <f t="shared" si="711"/>
        <v>103.83</v>
      </c>
      <c r="AN980" s="3">
        <f t="shared" si="712"/>
        <v>65.319999999999993</v>
      </c>
      <c r="AO980" s="3">
        <f t="shared" si="713"/>
        <v>1.4552</v>
      </c>
      <c r="AP980" s="85"/>
      <c r="AQ980" s="3" t="str">
        <f t="shared" si="714"/>
        <v>1.57</v>
      </c>
      <c r="AR980" s="3" t="str">
        <f t="shared" si="715"/>
        <v>-</v>
      </c>
      <c r="AS980" s="3">
        <f t="shared" si="716"/>
        <v>103.83</v>
      </c>
      <c r="AT980" s="3">
        <f t="shared" si="717"/>
        <v>65.319999999999993</v>
      </c>
      <c r="AU980" s="3">
        <f t="shared" si="718"/>
        <v>1.0913999999999999</v>
      </c>
      <c r="AV980" s="85"/>
      <c r="AW980" s="3" t="str">
        <f t="shared" si="719"/>
        <v>1.57</v>
      </c>
      <c r="AX980" s="3" t="str">
        <f t="shared" si="720"/>
        <v>-</v>
      </c>
      <c r="AY980" s="3">
        <f t="shared" si="721"/>
        <v>103.83</v>
      </c>
      <c r="AZ980" s="3">
        <f t="shared" si="722"/>
        <v>65.319999999999993</v>
      </c>
      <c r="BA980" s="3">
        <f t="shared" si="723"/>
        <v>0.72760000000000002</v>
      </c>
      <c r="BB980" s="85"/>
      <c r="BC980" s="3" t="str">
        <f t="shared" si="724"/>
        <v>1.57</v>
      </c>
      <c r="BD980" s="3" t="str">
        <f t="shared" si="725"/>
        <v>-</v>
      </c>
      <c r="BE980" s="3">
        <f t="shared" si="726"/>
        <v>103.83</v>
      </c>
      <c r="BF980" s="3">
        <f t="shared" si="727"/>
        <v>65.319999999999993</v>
      </c>
      <c r="BG980" s="3">
        <f t="shared" si="728"/>
        <v>0.36380000000000001</v>
      </c>
    </row>
    <row r="981" spans="1:59" x14ac:dyDescent="0.3">
      <c r="A981" s="1" t="str">
        <f>'Forward collapse simulation'!B991</f>
        <v>1.57</v>
      </c>
      <c r="B981" s="37" t="str">
        <f>IF('Forward collapse simulation'!C991="","-",'Forward collapse simulation'!C991)</f>
        <v>-</v>
      </c>
      <c r="C981" s="85">
        <f>'Forward collapse simulation'!E991</f>
        <v>138.72999999999999</v>
      </c>
      <c r="D981" s="85">
        <f>'Forward collapse simulation'!F991</f>
        <v>80</v>
      </c>
      <c r="E981" s="85">
        <f>'Forward collapse simulation'!D991</f>
        <v>3.8759999999999999</v>
      </c>
      <c r="F981" s="85"/>
      <c r="G981" s="3" t="str">
        <f t="shared" si="684"/>
        <v>1.57</v>
      </c>
      <c r="H981" s="3" t="str">
        <f t="shared" si="685"/>
        <v>-</v>
      </c>
      <c r="I981" s="3">
        <f t="shared" si="686"/>
        <v>138.72999999999999</v>
      </c>
      <c r="J981" s="3">
        <f t="shared" si="687"/>
        <v>80</v>
      </c>
      <c r="K981" s="3">
        <f t="shared" si="688"/>
        <v>3.4883999999999999</v>
      </c>
      <c r="L981" s="85"/>
      <c r="M981" s="3" t="str">
        <f t="shared" si="689"/>
        <v>1.57</v>
      </c>
      <c r="N981" s="3" t="str">
        <f t="shared" si="690"/>
        <v>-</v>
      </c>
      <c r="O981" s="3">
        <f t="shared" si="691"/>
        <v>138.72999999999999</v>
      </c>
      <c r="P981" s="3">
        <f t="shared" si="692"/>
        <v>80</v>
      </c>
      <c r="Q981" s="3">
        <f t="shared" si="693"/>
        <v>3.1008</v>
      </c>
      <c r="R981" s="85"/>
      <c r="S981" s="3" t="str">
        <f t="shared" si="694"/>
        <v>1.57</v>
      </c>
      <c r="T981" s="3" t="str">
        <f t="shared" si="695"/>
        <v>-</v>
      </c>
      <c r="U981" s="3">
        <f t="shared" si="696"/>
        <v>138.72999999999999</v>
      </c>
      <c r="V981" s="3">
        <f t="shared" si="697"/>
        <v>80</v>
      </c>
      <c r="W981" s="3">
        <f t="shared" si="698"/>
        <v>2.7131999999999996</v>
      </c>
      <c r="X981" s="85"/>
      <c r="Y981" s="3" t="str">
        <f t="shared" si="699"/>
        <v>1.57</v>
      </c>
      <c r="Z981" s="3" t="str">
        <f t="shared" si="700"/>
        <v>-</v>
      </c>
      <c r="AA981" s="3">
        <f t="shared" si="701"/>
        <v>138.72999999999999</v>
      </c>
      <c r="AB981" s="3">
        <f t="shared" si="702"/>
        <v>80</v>
      </c>
      <c r="AC981" s="3">
        <f t="shared" si="703"/>
        <v>2.3255999999999997</v>
      </c>
      <c r="AD981" s="85"/>
      <c r="AE981" s="3" t="str">
        <f t="shared" si="704"/>
        <v>1.57</v>
      </c>
      <c r="AF981" s="3" t="str">
        <f t="shared" si="705"/>
        <v>-</v>
      </c>
      <c r="AG981" s="3">
        <f t="shared" si="706"/>
        <v>138.72999999999999</v>
      </c>
      <c r="AH981" s="3">
        <f t="shared" si="707"/>
        <v>80</v>
      </c>
      <c r="AI981" s="3">
        <f t="shared" si="708"/>
        <v>1.9379999999999999</v>
      </c>
      <c r="AJ981" s="85"/>
      <c r="AK981" s="3" t="str">
        <f t="shared" si="709"/>
        <v>1.57</v>
      </c>
      <c r="AL981" s="3" t="str">
        <f t="shared" si="710"/>
        <v>-</v>
      </c>
      <c r="AM981" s="3">
        <f t="shared" si="711"/>
        <v>138.72999999999999</v>
      </c>
      <c r="AN981" s="3">
        <f t="shared" si="712"/>
        <v>80</v>
      </c>
      <c r="AO981" s="3">
        <f t="shared" si="713"/>
        <v>1.5504</v>
      </c>
      <c r="AP981" s="85"/>
      <c r="AQ981" s="3" t="str">
        <f t="shared" si="714"/>
        <v>1.57</v>
      </c>
      <c r="AR981" s="3" t="str">
        <f t="shared" si="715"/>
        <v>-</v>
      </c>
      <c r="AS981" s="3">
        <f t="shared" si="716"/>
        <v>138.72999999999999</v>
      </c>
      <c r="AT981" s="3">
        <f t="shared" si="717"/>
        <v>80</v>
      </c>
      <c r="AU981" s="3">
        <f t="shared" si="718"/>
        <v>1.1627999999999998</v>
      </c>
      <c r="AV981" s="85"/>
      <c r="AW981" s="3" t="str">
        <f t="shared" si="719"/>
        <v>1.57</v>
      </c>
      <c r="AX981" s="3" t="str">
        <f t="shared" si="720"/>
        <v>-</v>
      </c>
      <c r="AY981" s="3">
        <f t="shared" si="721"/>
        <v>138.72999999999999</v>
      </c>
      <c r="AZ981" s="3">
        <f t="shared" si="722"/>
        <v>80</v>
      </c>
      <c r="BA981" s="3">
        <f t="shared" si="723"/>
        <v>0.7752</v>
      </c>
      <c r="BB981" s="85"/>
      <c r="BC981" s="3" t="str">
        <f t="shared" si="724"/>
        <v>1.57</v>
      </c>
      <c r="BD981" s="3" t="str">
        <f t="shared" si="725"/>
        <v>-</v>
      </c>
      <c r="BE981" s="3">
        <f t="shared" si="726"/>
        <v>138.72999999999999</v>
      </c>
      <c r="BF981" s="3">
        <f t="shared" si="727"/>
        <v>80</v>
      </c>
      <c r="BG981" s="3">
        <f t="shared" si="728"/>
        <v>0.3876</v>
      </c>
    </row>
    <row r="982" spans="1:59" x14ac:dyDescent="0.3">
      <c r="A982" s="1" t="str">
        <f>'Forward collapse simulation'!B992</f>
        <v>1.57</v>
      </c>
      <c r="B982" s="37" t="str">
        <f>IF('Forward collapse simulation'!C992="","-",'Forward collapse simulation'!C992)</f>
        <v>-</v>
      </c>
      <c r="C982" s="85">
        <f>'Forward collapse simulation'!E992</f>
        <v>163.44</v>
      </c>
      <c r="D982" s="85">
        <f>'Forward collapse simulation'!F992</f>
        <v>80.040000000000006</v>
      </c>
      <c r="E982" s="85">
        <f>'Forward collapse simulation'!D992</f>
        <v>4.7050000000000001</v>
      </c>
      <c r="F982" s="85"/>
      <c r="G982" s="3" t="str">
        <f t="shared" si="684"/>
        <v>1.57</v>
      </c>
      <c r="H982" s="3" t="str">
        <f t="shared" si="685"/>
        <v>-</v>
      </c>
      <c r="I982" s="3">
        <f t="shared" si="686"/>
        <v>163.44</v>
      </c>
      <c r="J982" s="3">
        <f t="shared" si="687"/>
        <v>80.040000000000006</v>
      </c>
      <c r="K982" s="3">
        <f t="shared" si="688"/>
        <v>4.2345000000000006</v>
      </c>
      <c r="L982" s="85"/>
      <c r="M982" s="3" t="str">
        <f t="shared" si="689"/>
        <v>1.57</v>
      </c>
      <c r="N982" s="3" t="str">
        <f t="shared" si="690"/>
        <v>-</v>
      </c>
      <c r="O982" s="3">
        <f t="shared" si="691"/>
        <v>163.44</v>
      </c>
      <c r="P982" s="3">
        <f t="shared" si="692"/>
        <v>80.040000000000006</v>
      </c>
      <c r="Q982" s="3">
        <f t="shared" si="693"/>
        <v>3.7640000000000002</v>
      </c>
      <c r="R982" s="85"/>
      <c r="S982" s="3" t="str">
        <f t="shared" si="694"/>
        <v>1.57</v>
      </c>
      <c r="T982" s="3" t="str">
        <f t="shared" si="695"/>
        <v>-</v>
      </c>
      <c r="U982" s="3">
        <f t="shared" si="696"/>
        <v>163.44</v>
      </c>
      <c r="V982" s="3">
        <f t="shared" si="697"/>
        <v>80.040000000000006</v>
      </c>
      <c r="W982" s="3">
        <f t="shared" si="698"/>
        <v>3.2934999999999999</v>
      </c>
      <c r="X982" s="85"/>
      <c r="Y982" s="3" t="str">
        <f t="shared" si="699"/>
        <v>1.57</v>
      </c>
      <c r="Z982" s="3" t="str">
        <f t="shared" si="700"/>
        <v>-</v>
      </c>
      <c r="AA982" s="3">
        <f t="shared" si="701"/>
        <v>163.44</v>
      </c>
      <c r="AB982" s="3">
        <f t="shared" si="702"/>
        <v>80.040000000000006</v>
      </c>
      <c r="AC982" s="3">
        <f t="shared" si="703"/>
        <v>2.823</v>
      </c>
      <c r="AD982" s="85"/>
      <c r="AE982" s="3" t="str">
        <f t="shared" si="704"/>
        <v>1.57</v>
      </c>
      <c r="AF982" s="3" t="str">
        <f t="shared" si="705"/>
        <v>-</v>
      </c>
      <c r="AG982" s="3">
        <f t="shared" si="706"/>
        <v>163.44</v>
      </c>
      <c r="AH982" s="3">
        <f t="shared" si="707"/>
        <v>80.040000000000006</v>
      </c>
      <c r="AI982" s="3">
        <f t="shared" si="708"/>
        <v>2.3525</v>
      </c>
      <c r="AJ982" s="85"/>
      <c r="AK982" s="3" t="str">
        <f t="shared" si="709"/>
        <v>1.57</v>
      </c>
      <c r="AL982" s="3" t="str">
        <f t="shared" si="710"/>
        <v>-</v>
      </c>
      <c r="AM982" s="3">
        <f t="shared" si="711"/>
        <v>163.44</v>
      </c>
      <c r="AN982" s="3">
        <f t="shared" si="712"/>
        <v>80.040000000000006</v>
      </c>
      <c r="AO982" s="3">
        <f t="shared" si="713"/>
        <v>1.8820000000000001</v>
      </c>
      <c r="AP982" s="85"/>
      <c r="AQ982" s="3" t="str">
        <f t="shared" si="714"/>
        <v>1.57</v>
      </c>
      <c r="AR982" s="3" t="str">
        <f t="shared" si="715"/>
        <v>-</v>
      </c>
      <c r="AS982" s="3">
        <f t="shared" si="716"/>
        <v>163.44</v>
      </c>
      <c r="AT982" s="3">
        <f t="shared" si="717"/>
        <v>80.040000000000006</v>
      </c>
      <c r="AU982" s="3">
        <f t="shared" si="718"/>
        <v>1.4115</v>
      </c>
      <c r="AV982" s="85"/>
      <c r="AW982" s="3" t="str">
        <f t="shared" si="719"/>
        <v>1.57</v>
      </c>
      <c r="AX982" s="3" t="str">
        <f t="shared" si="720"/>
        <v>-</v>
      </c>
      <c r="AY982" s="3">
        <f t="shared" si="721"/>
        <v>163.44</v>
      </c>
      <c r="AZ982" s="3">
        <f t="shared" si="722"/>
        <v>80.040000000000006</v>
      </c>
      <c r="BA982" s="3">
        <f t="shared" si="723"/>
        <v>0.94100000000000006</v>
      </c>
      <c r="BB982" s="85"/>
      <c r="BC982" s="3" t="str">
        <f t="shared" si="724"/>
        <v>1.57</v>
      </c>
      <c r="BD982" s="3" t="str">
        <f t="shared" si="725"/>
        <v>-</v>
      </c>
      <c r="BE982" s="3">
        <f t="shared" si="726"/>
        <v>163.44</v>
      </c>
      <c r="BF982" s="3">
        <f t="shared" si="727"/>
        <v>80.040000000000006</v>
      </c>
      <c r="BG982" s="3">
        <f t="shared" si="728"/>
        <v>0.47050000000000003</v>
      </c>
    </row>
    <row r="983" spans="1:59" x14ac:dyDescent="0.3">
      <c r="A983" s="1" t="str">
        <f>'Forward collapse simulation'!B993</f>
        <v>1.57</v>
      </c>
      <c r="B983" s="37" t="str">
        <f>IF('Forward collapse simulation'!C993="","-",'Forward collapse simulation'!C993)</f>
        <v>-</v>
      </c>
      <c r="C983" s="85">
        <f>'Forward collapse simulation'!E993</f>
        <v>226.42</v>
      </c>
      <c r="D983" s="85">
        <f>'Forward collapse simulation'!F993</f>
        <v>64.92</v>
      </c>
      <c r="E983" s="85">
        <f>'Forward collapse simulation'!D993</f>
        <v>4.8630000000000004</v>
      </c>
      <c r="F983" s="85"/>
      <c r="G983" s="3" t="str">
        <f t="shared" si="684"/>
        <v>1.57</v>
      </c>
      <c r="H983" s="3" t="str">
        <f t="shared" si="685"/>
        <v>-</v>
      </c>
      <c r="I983" s="3">
        <f t="shared" si="686"/>
        <v>226.42</v>
      </c>
      <c r="J983" s="3">
        <f t="shared" si="687"/>
        <v>64.92</v>
      </c>
      <c r="K983" s="3">
        <f t="shared" si="688"/>
        <v>4.3767000000000005</v>
      </c>
      <c r="L983" s="85"/>
      <c r="M983" s="3" t="str">
        <f t="shared" si="689"/>
        <v>1.57</v>
      </c>
      <c r="N983" s="3" t="str">
        <f t="shared" si="690"/>
        <v>-</v>
      </c>
      <c r="O983" s="3">
        <f t="shared" si="691"/>
        <v>226.42</v>
      </c>
      <c r="P983" s="3">
        <f t="shared" si="692"/>
        <v>64.92</v>
      </c>
      <c r="Q983" s="3">
        <f t="shared" si="693"/>
        <v>3.8904000000000005</v>
      </c>
      <c r="R983" s="85"/>
      <c r="S983" s="3" t="str">
        <f t="shared" si="694"/>
        <v>1.57</v>
      </c>
      <c r="T983" s="3" t="str">
        <f t="shared" si="695"/>
        <v>-</v>
      </c>
      <c r="U983" s="3">
        <f t="shared" si="696"/>
        <v>226.42</v>
      </c>
      <c r="V983" s="3">
        <f t="shared" si="697"/>
        <v>64.92</v>
      </c>
      <c r="W983" s="3">
        <f t="shared" si="698"/>
        <v>3.4041000000000001</v>
      </c>
      <c r="X983" s="85"/>
      <c r="Y983" s="3" t="str">
        <f t="shared" si="699"/>
        <v>1.57</v>
      </c>
      <c r="Z983" s="3" t="str">
        <f t="shared" si="700"/>
        <v>-</v>
      </c>
      <c r="AA983" s="3">
        <f t="shared" si="701"/>
        <v>226.42</v>
      </c>
      <c r="AB983" s="3">
        <f t="shared" si="702"/>
        <v>64.92</v>
      </c>
      <c r="AC983" s="3">
        <f t="shared" si="703"/>
        <v>2.9178000000000002</v>
      </c>
      <c r="AD983" s="85"/>
      <c r="AE983" s="3" t="str">
        <f t="shared" si="704"/>
        <v>1.57</v>
      </c>
      <c r="AF983" s="3" t="str">
        <f t="shared" si="705"/>
        <v>-</v>
      </c>
      <c r="AG983" s="3">
        <f t="shared" si="706"/>
        <v>226.42</v>
      </c>
      <c r="AH983" s="3">
        <f t="shared" si="707"/>
        <v>64.92</v>
      </c>
      <c r="AI983" s="3">
        <f t="shared" si="708"/>
        <v>2.4315000000000002</v>
      </c>
      <c r="AJ983" s="85"/>
      <c r="AK983" s="3" t="str">
        <f t="shared" si="709"/>
        <v>1.57</v>
      </c>
      <c r="AL983" s="3" t="str">
        <f t="shared" si="710"/>
        <v>-</v>
      </c>
      <c r="AM983" s="3">
        <f t="shared" si="711"/>
        <v>226.42</v>
      </c>
      <c r="AN983" s="3">
        <f t="shared" si="712"/>
        <v>64.92</v>
      </c>
      <c r="AO983" s="3">
        <f t="shared" si="713"/>
        <v>1.9452000000000003</v>
      </c>
      <c r="AP983" s="85"/>
      <c r="AQ983" s="3" t="str">
        <f t="shared" si="714"/>
        <v>1.57</v>
      </c>
      <c r="AR983" s="3" t="str">
        <f t="shared" si="715"/>
        <v>-</v>
      </c>
      <c r="AS983" s="3">
        <f t="shared" si="716"/>
        <v>226.42</v>
      </c>
      <c r="AT983" s="3">
        <f t="shared" si="717"/>
        <v>64.92</v>
      </c>
      <c r="AU983" s="3">
        <f t="shared" si="718"/>
        <v>1.4589000000000001</v>
      </c>
      <c r="AV983" s="85"/>
      <c r="AW983" s="3" t="str">
        <f t="shared" si="719"/>
        <v>1.57</v>
      </c>
      <c r="AX983" s="3" t="str">
        <f t="shared" si="720"/>
        <v>-</v>
      </c>
      <c r="AY983" s="3">
        <f t="shared" si="721"/>
        <v>226.42</v>
      </c>
      <c r="AZ983" s="3">
        <f t="shared" si="722"/>
        <v>64.92</v>
      </c>
      <c r="BA983" s="3">
        <f t="shared" si="723"/>
        <v>0.97260000000000013</v>
      </c>
      <c r="BB983" s="85"/>
      <c r="BC983" s="3" t="str">
        <f t="shared" si="724"/>
        <v>1.57</v>
      </c>
      <c r="BD983" s="3" t="str">
        <f t="shared" si="725"/>
        <v>-</v>
      </c>
      <c r="BE983" s="3">
        <f t="shared" si="726"/>
        <v>226.42</v>
      </c>
      <c r="BF983" s="3">
        <f t="shared" si="727"/>
        <v>64.92</v>
      </c>
      <c r="BG983" s="3">
        <f t="shared" si="728"/>
        <v>0.48630000000000007</v>
      </c>
    </row>
    <row r="984" spans="1:59" x14ac:dyDescent="0.3">
      <c r="A984" s="1" t="str">
        <f>'Forward collapse simulation'!B994</f>
        <v>1.57</v>
      </c>
      <c r="B984" s="37" t="str">
        <f>IF('Forward collapse simulation'!C994="","-",'Forward collapse simulation'!C994)</f>
        <v>-</v>
      </c>
      <c r="C984" s="85">
        <f>'Forward collapse simulation'!E994</f>
        <v>240.99</v>
      </c>
      <c r="D984" s="85">
        <f>'Forward collapse simulation'!F994</f>
        <v>40.15</v>
      </c>
      <c r="E984" s="85">
        <f>'Forward collapse simulation'!D994</f>
        <v>6.7009999999999996</v>
      </c>
      <c r="F984" s="85"/>
      <c r="G984" s="3" t="str">
        <f t="shared" si="684"/>
        <v>1.57</v>
      </c>
      <c r="H984" s="3" t="str">
        <f t="shared" si="685"/>
        <v>-</v>
      </c>
      <c r="I984" s="3">
        <f t="shared" si="686"/>
        <v>240.99</v>
      </c>
      <c r="J984" s="3">
        <f t="shared" si="687"/>
        <v>40.15</v>
      </c>
      <c r="K984" s="3">
        <f t="shared" si="688"/>
        <v>6.0308999999999999</v>
      </c>
      <c r="L984" s="85"/>
      <c r="M984" s="3" t="str">
        <f t="shared" si="689"/>
        <v>1.57</v>
      </c>
      <c r="N984" s="3" t="str">
        <f t="shared" si="690"/>
        <v>-</v>
      </c>
      <c r="O984" s="3">
        <f t="shared" si="691"/>
        <v>240.99</v>
      </c>
      <c r="P984" s="3">
        <f t="shared" si="692"/>
        <v>40.15</v>
      </c>
      <c r="Q984" s="3">
        <f t="shared" si="693"/>
        <v>5.3608000000000002</v>
      </c>
      <c r="R984" s="85"/>
      <c r="S984" s="3" t="str">
        <f t="shared" si="694"/>
        <v>1.57</v>
      </c>
      <c r="T984" s="3" t="str">
        <f t="shared" si="695"/>
        <v>-</v>
      </c>
      <c r="U984" s="3">
        <f t="shared" si="696"/>
        <v>240.99</v>
      </c>
      <c r="V984" s="3">
        <f t="shared" si="697"/>
        <v>40.15</v>
      </c>
      <c r="W984" s="3">
        <f t="shared" si="698"/>
        <v>4.6906999999999996</v>
      </c>
      <c r="X984" s="85"/>
      <c r="Y984" s="3" t="str">
        <f t="shared" si="699"/>
        <v>1.57</v>
      </c>
      <c r="Z984" s="3" t="str">
        <f t="shared" si="700"/>
        <v>-</v>
      </c>
      <c r="AA984" s="3">
        <f t="shared" si="701"/>
        <v>240.99</v>
      </c>
      <c r="AB984" s="3">
        <f t="shared" si="702"/>
        <v>40.15</v>
      </c>
      <c r="AC984" s="3">
        <f t="shared" si="703"/>
        <v>4.0206</v>
      </c>
      <c r="AD984" s="85"/>
      <c r="AE984" s="3" t="str">
        <f t="shared" si="704"/>
        <v>1.57</v>
      </c>
      <c r="AF984" s="3" t="str">
        <f t="shared" si="705"/>
        <v>-</v>
      </c>
      <c r="AG984" s="3">
        <f t="shared" si="706"/>
        <v>240.99</v>
      </c>
      <c r="AH984" s="3">
        <f t="shared" si="707"/>
        <v>40.15</v>
      </c>
      <c r="AI984" s="3">
        <f t="shared" si="708"/>
        <v>3.3504999999999998</v>
      </c>
      <c r="AJ984" s="85"/>
      <c r="AK984" s="3" t="str">
        <f t="shared" si="709"/>
        <v>1.57</v>
      </c>
      <c r="AL984" s="3" t="str">
        <f t="shared" si="710"/>
        <v>-</v>
      </c>
      <c r="AM984" s="3">
        <f t="shared" si="711"/>
        <v>240.99</v>
      </c>
      <c r="AN984" s="3">
        <f t="shared" si="712"/>
        <v>40.15</v>
      </c>
      <c r="AO984" s="3">
        <f t="shared" si="713"/>
        <v>2.6804000000000001</v>
      </c>
      <c r="AP984" s="85"/>
      <c r="AQ984" s="3" t="str">
        <f t="shared" si="714"/>
        <v>1.57</v>
      </c>
      <c r="AR984" s="3" t="str">
        <f t="shared" si="715"/>
        <v>-</v>
      </c>
      <c r="AS984" s="3">
        <f t="shared" si="716"/>
        <v>240.99</v>
      </c>
      <c r="AT984" s="3">
        <f t="shared" si="717"/>
        <v>40.15</v>
      </c>
      <c r="AU984" s="3">
        <f t="shared" si="718"/>
        <v>2.0103</v>
      </c>
      <c r="AV984" s="85"/>
      <c r="AW984" s="3" t="str">
        <f t="shared" si="719"/>
        <v>1.57</v>
      </c>
      <c r="AX984" s="3" t="str">
        <f t="shared" si="720"/>
        <v>-</v>
      </c>
      <c r="AY984" s="3">
        <f t="shared" si="721"/>
        <v>240.99</v>
      </c>
      <c r="AZ984" s="3">
        <f t="shared" si="722"/>
        <v>40.15</v>
      </c>
      <c r="BA984" s="3">
        <f t="shared" si="723"/>
        <v>1.3402000000000001</v>
      </c>
      <c r="BB984" s="85"/>
      <c r="BC984" s="3" t="str">
        <f t="shared" si="724"/>
        <v>1.57</v>
      </c>
      <c r="BD984" s="3" t="str">
        <f t="shared" si="725"/>
        <v>-</v>
      </c>
      <c r="BE984" s="3">
        <f t="shared" si="726"/>
        <v>240.99</v>
      </c>
      <c r="BF984" s="3">
        <f t="shared" si="727"/>
        <v>40.15</v>
      </c>
      <c r="BG984" s="3">
        <f t="shared" si="728"/>
        <v>0.67010000000000003</v>
      </c>
    </row>
    <row r="985" spans="1:59" x14ac:dyDescent="0.3">
      <c r="A985" s="1" t="str">
        <f>'Forward collapse simulation'!B995</f>
        <v>1.57</v>
      </c>
      <c r="B985" s="37" t="str">
        <f>IF('Forward collapse simulation'!C995="","-",'Forward collapse simulation'!C995)</f>
        <v>-</v>
      </c>
      <c r="C985" s="85">
        <f>'Forward collapse simulation'!E995</f>
        <v>240.58</v>
      </c>
      <c r="D985" s="85">
        <f>'Forward collapse simulation'!F995</f>
        <v>25.08</v>
      </c>
      <c r="E985" s="85">
        <f>'Forward collapse simulation'!D995</f>
        <v>7.8090000000000002</v>
      </c>
      <c r="F985" s="85"/>
      <c r="G985" s="3" t="str">
        <f t="shared" si="684"/>
        <v>1.57</v>
      </c>
      <c r="H985" s="3" t="str">
        <f t="shared" si="685"/>
        <v>-</v>
      </c>
      <c r="I985" s="3">
        <f t="shared" si="686"/>
        <v>240.58</v>
      </c>
      <c r="J985" s="3">
        <f t="shared" si="687"/>
        <v>25.08</v>
      </c>
      <c r="K985" s="3">
        <f t="shared" si="688"/>
        <v>7.0281000000000002</v>
      </c>
      <c r="L985" s="85"/>
      <c r="M985" s="3" t="str">
        <f t="shared" si="689"/>
        <v>1.57</v>
      </c>
      <c r="N985" s="3" t="str">
        <f t="shared" si="690"/>
        <v>-</v>
      </c>
      <c r="O985" s="3">
        <f t="shared" si="691"/>
        <v>240.58</v>
      </c>
      <c r="P985" s="3">
        <f t="shared" si="692"/>
        <v>25.08</v>
      </c>
      <c r="Q985" s="3">
        <f t="shared" si="693"/>
        <v>6.2472000000000003</v>
      </c>
      <c r="R985" s="85"/>
      <c r="S985" s="3" t="str">
        <f t="shared" si="694"/>
        <v>1.57</v>
      </c>
      <c r="T985" s="3" t="str">
        <f t="shared" si="695"/>
        <v>-</v>
      </c>
      <c r="U985" s="3">
        <f t="shared" si="696"/>
        <v>240.58</v>
      </c>
      <c r="V985" s="3">
        <f t="shared" si="697"/>
        <v>25.08</v>
      </c>
      <c r="W985" s="3">
        <f t="shared" si="698"/>
        <v>5.4662999999999995</v>
      </c>
      <c r="X985" s="85"/>
      <c r="Y985" s="3" t="str">
        <f t="shared" si="699"/>
        <v>1.57</v>
      </c>
      <c r="Z985" s="3" t="str">
        <f t="shared" si="700"/>
        <v>-</v>
      </c>
      <c r="AA985" s="3">
        <f t="shared" si="701"/>
        <v>240.58</v>
      </c>
      <c r="AB985" s="3">
        <f t="shared" si="702"/>
        <v>25.08</v>
      </c>
      <c r="AC985" s="3">
        <f t="shared" si="703"/>
        <v>4.6853999999999996</v>
      </c>
      <c r="AD985" s="85"/>
      <c r="AE985" s="3" t="str">
        <f t="shared" si="704"/>
        <v>1.57</v>
      </c>
      <c r="AF985" s="3" t="str">
        <f t="shared" si="705"/>
        <v>-</v>
      </c>
      <c r="AG985" s="3">
        <f t="shared" si="706"/>
        <v>240.58</v>
      </c>
      <c r="AH985" s="3">
        <f t="shared" si="707"/>
        <v>25.08</v>
      </c>
      <c r="AI985" s="3">
        <f t="shared" si="708"/>
        <v>3.9045000000000001</v>
      </c>
      <c r="AJ985" s="85"/>
      <c r="AK985" s="3" t="str">
        <f t="shared" si="709"/>
        <v>1.57</v>
      </c>
      <c r="AL985" s="3" t="str">
        <f t="shared" si="710"/>
        <v>-</v>
      </c>
      <c r="AM985" s="3">
        <f t="shared" si="711"/>
        <v>240.58</v>
      </c>
      <c r="AN985" s="3">
        <f t="shared" si="712"/>
        <v>25.08</v>
      </c>
      <c r="AO985" s="3">
        <f t="shared" si="713"/>
        <v>3.1236000000000002</v>
      </c>
      <c r="AP985" s="85"/>
      <c r="AQ985" s="3" t="str">
        <f t="shared" si="714"/>
        <v>1.57</v>
      </c>
      <c r="AR985" s="3" t="str">
        <f t="shared" si="715"/>
        <v>-</v>
      </c>
      <c r="AS985" s="3">
        <f t="shared" si="716"/>
        <v>240.58</v>
      </c>
      <c r="AT985" s="3">
        <f t="shared" si="717"/>
        <v>25.08</v>
      </c>
      <c r="AU985" s="3">
        <f t="shared" si="718"/>
        <v>2.3426999999999998</v>
      </c>
      <c r="AV985" s="85"/>
      <c r="AW985" s="3" t="str">
        <f t="shared" si="719"/>
        <v>1.57</v>
      </c>
      <c r="AX985" s="3" t="str">
        <f t="shared" si="720"/>
        <v>-</v>
      </c>
      <c r="AY985" s="3">
        <f t="shared" si="721"/>
        <v>240.58</v>
      </c>
      <c r="AZ985" s="3">
        <f t="shared" si="722"/>
        <v>25.08</v>
      </c>
      <c r="BA985" s="3">
        <f t="shared" si="723"/>
        <v>1.5618000000000001</v>
      </c>
      <c r="BB985" s="85"/>
      <c r="BC985" s="3" t="str">
        <f t="shared" si="724"/>
        <v>1.57</v>
      </c>
      <c r="BD985" s="3" t="str">
        <f t="shared" si="725"/>
        <v>-</v>
      </c>
      <c r="BE985" s="3">
        <f t="shared" si="726"/>
        <v>240.58</v>
      </c>
      <c r="BF985" s="3">
        <f t="shared" si="727"/>
        <v>25.08</v>
      </c>
      <c r="BG985" s="3">
        <f t="shared" si="728"/>
        <v>0.78090000000000004</v>
      </c>
    </row>
    <row r="986" spans="1:59" x14ac:dyDescent="0.3">
      <c r="A986" s="1" t="str">
        <f>'Forward collapse simulation'!B996</f>
        <v>1.57</v>
      </c>
      <c r="B986" s="37" t="str">
        <f>IF('Forward collapse simulation'!C996="","-",'Forward collapse simulation'!C996)</f>
        <v>-</v>
      </c>
      <c r="C986" s="85">
        <f>'Forward collapse simulation'!E996</f>
        <v>240.8</v>
      </c>
      <c r="D986" s="85">
        <f>'Forward collapse simulation'!F996</f>
        <v>10.15</v>
      </c>
      <c r="E986" s="85">
        <f>'Forward collapse simulation'!D996</f>
        <v>6.9059999999999997</v>
      </c>
      <c r="F986" s="85"/>
      <c r="G986" s="3" t="str">
        <f t="shared" si="684"/>
        <v>1.57</v>
      </c>
      <c r="H986" s="3" t="str">
        <f t="shared" si="685"/>
        <v>-</v>
      </c>
      <c r="I986" s="3">
        <f t="shared" si="686"/>
        <v>240.8</v>
      </c>
      <c r="J986" s="3">
        <f t="shared" si="687"/>
        <v>10.15</v>
      </c>
      <c r="K986" s="3">
        <f t="shared" si="688"/>
        <v>6.2153999999999998</v>
      </c>
      <c r="L986" s="85"/>
      <c r="M986" s="3" t="str">
        <f t="shared" si="689"/>
        <v>1.57</v>
      </c>
      <c r="N986" s="3" t="str">
        <f t="shared" si="690"/>
        <v>-</v>
      </c>
      <c r="O986" s="3">
        <f t="shared" si="691"/>
        <v>240.8</v>
      </c>
      <c r="P986" s="3">
        <f t="shared" si="692"/>
        <v>10.15</v>
      </c>
      <c r="Q986" s="3">
        <f t="shared" si="693"/>
        <v>5.5247999999999999</v>
      </c>
      <c r="R986" s="85"/>
      <c r="S986" s="3" t="str">
        <f t="shared" si="694"/>
        <v>1.57</v>
      </c>
      <c r="T986" s="3" t="str">
        <f t="shared" si="695"/>
        <v>-</v>
      </c>
      <c r="U986" s="3">
        <f t="shared" si="696"/>
        <v>240.8</v>
      </c>
      <c r="V986" s="3">
        <f t="shared" si="697"/>
        <v>10.15</v>
      </c>
      <c r="W986" s="3">
        <f t="shared" si="698"/>
        <v>4.8341999999999992</v>
      </c>
      <c r="X986" s="85"/>
      <c r="Y986" s="3" t="str">
        <f t="shared" si="699"/>
        <v>1.57</v>
      </c>
      <c r="Z986" s="3" t="str">
        <f t="shared" si="700"/>
        <v>-</v>
      </c>
      <c r="AA986" s="3">
        <f t="shared" si="701"/>
        <v>240.8</v>
      </c>
      <c r="AB986" s="3">
        <f t="shared" si="702"/>
        <v>10.15</v>
      </c>
      <c r="AC986" s="3">
        <f t="shared" si="703"/>
        <v>4.1435999999999993</v>
      </c>
      <c r="AD986" s="85"/>
      <c r="AE986" s="3" t="str">
        <f t="shared" si="704"/>
        <v>1.57</v>
      </c>
      <c r="AF986" s="3" t="str">
        <f t="shared" si="705"/>
        <v>-</v>
      </c>
      <c r="AG986" s="3">
        <f t="shared" si="706"/>
        <v>240.8</v>
      </c>
      <c r="AH986" s="3">
        <f t="shared" si="707"/>
        <v>10.15</v>
      </c>
      <c r="AI986" s="3">
        <f t="shared" si="708"/>
        <v>3.4529999999999998</v>
      </c>
      <c r="AJ986" s="85"/>
      <c r="AK986" s="3" t="str">
        <f t="shared" si="709"/>
        <v>1.57</v>
      </c>
      <c r="AL986" s="3" t="str">
        <f t="shared" si="710"/>
        <v>-</v>
      </c>
      <c r="AM986" s="3">
        <f t="shared" si="711"/>
        <v>240.8</v>
      </c>
      <c r="AN986" s="3">
        <f t="shared" si="712"/>
        <v>10.15</v>
      </c>
      <c r="AO986" s="3">
        <f t="shared" si="713"/>
        <v>2.7624</v>
      </c>
      <c r="AP986" s="85"/>
      <c r="AQ986" s="3" t="str">
        <f t="shared" si="714"/>
        <v>1.57</v>
      </c>
      <c r="AR986" s="3" t="str">
        <f t="shared" si="715"/>
        <v>-</v>
      </c>
      <c r="AS986" s="3">
        <f t="shared" si="716"/>
        <v>240.8</v>
      </c>
      <c r="AT986" s="3">
        <f t="shared" si="717"/>
        <v>10.15</v>
      </c>
      <c r="AU986" s="3">
        <f t="shared" si="718"/>
        <v>2.0717999999999996</v>
      </c>
      <c r="AV986" s="85"/>
      <c r="AW986" s="3" t="str">
        <f t="shared" si="719"/>
        <v>1.57</v>
      </c>
      <c r="AX986" s="3" t="str">
        <f t="shared" si="720"/>
        <v>-</v>
      </c>
      <c r="AY986" s="3">
        <f t="shared" si="721"/>
        <v>240.8</v>
      </c>
      <c r="AZ986" s="3">
        <f t="shared" si="722"/>
        <v>10.15</v>
      </c>
      <c r="BA986" s="3">
        <f t="shared" si="723"/>
        <v>1.3812</v>
      </c>
      <c r="BB986" s="85"/>
      <c r="BC986" s="3" t="str">
        <f t="shared" si="724"/>
        <v>1.57</v>
      </c>
      <c r="BD986" s="3" t="str">
        <f t="shared" si="725"/>
        <v>-</v>
      </c>
      <c r="BE986" s="3">
        <f t="shared" si="726"/>
        <v>240.8</v>
      </c>
      <c r="BF986" s="3">
        <f t="shared" si="727"/>
        <v>10.15</v>
      </c>
      <c r="BG986" s="3">
        <f t="shared" si="728"/>
        <v>0.69059999999999999</v>
      </c>
    </row>
    <row r="987" spans="1:59" x14ac:dyDescent="0.3">
      <c r="A987" s="1" t="str">
        <f>'Forward collapse simulation'!B997</f>
        <v>1.57</v>
      </c>
      <c r="B987" s="37" t="str">
        <f>IF('Forward collapse simulation'!C997="","-",'Forward collapse simulation'!C997)</f>
        <v>-</v>
      </c>
      <c r="C987" s="85">
        <f>'Forward collapse simulation'!E997</f>
        <v>240.19</v>
      </c>
      <c r="D987" s="85">
        <f>'Forward collapse simulation'!F997</f>
        <v>5.63</v>
      </c>
      <c r="E987" s="85">
        <f>'Forward collapse simulation'!D997</f>
        <v>7.0789999999999997</v>
      </c>
      <c r="F987" s="85"/>
      <c r="G987" s="3" t="str">
        <f t="shared" si="684"/>
        <v>1.57</v>
      </c>
      <c r="H987" s="3" t="str">
        <f t="shared" si="685"/>
        <v>-</v>
      </c>
      <c r="I987" s="3">
        <f t="shared" si="686"/>
        <v>240.19</v>
      </c>
      <c r="J987" s="3">
        <f t="shared" si="687"/>
        <v>5.63</v>
      </c>
      <c r="K987" s="3">
        <f t="shared" si="688"/>
        <v>6.3711000000000002</v>
      </c>
      <c r="L987" s="85"/>
      <c r="M987" s="3" t="str">
        <f t="shared" si="689"/>
        <v>1.57</v>
      </c>
      <c r="N987" s="3" t="str">
        <f t="shared" si="690"/>
        <v>-</v>
      </c>
      <c r="O987" s="3">
        <f t="shared" si="691"/>
        <v>240.19</v>
      </c>
      <c r="P987" s="3">
        <f t="shared" si="692"/>
        <v>5.63</v>
      </c>
      <c r="Q987" s="3">
        <f t="shared" si="693"/>
        <v>5.6631999999999998</v>
      </c>
      <c r="R987" s="85"/>
      <c r="S987" s="3" t="str">
        <f t="shared" si="694"/>
        <v>1.57</v>
      </c>
      <c r="T987" s="3" t="str">
        <f t="shared" si="695"/>
        <v>-</v>
      </c>
      <c r="U987" s="3">
        <f t="shared" si="696"/>
        <v>240.19</v>
      </c>
      <c r="V987" s="3">
        <f t="shared" si="697"/>
        <v>5.63</v>
      </c>
      <c r="W987" s="3">
        <f t="shared" si="698"/>
        <v>4.9552999999999994</v>
      </c>
      <c r="X987" s="85"/>
      <c r="Y987" s="3" t="str">
        <f t="shared" si="699"/>
        <v>1.57</v>
      </c>
      <c r="Z987" s="3" t="str">
        <f t="shared" si="700"/>
        <v>-</v>
      </c>
      <c r="AA987" s="3">
        <f t="shared" si="701"/>
        <v>240.19</v>
      </c>
      <c r="AB987" s="3">
        <f t="shared" si="702"/>
        <v>5.63</v>
      </c>
      <c r="AC987" s="3">
        <f t="shared" si="703"/>
        <v>4.2473999999999998</v>
      </c>
      <c r="AD987" s="85"/>
      <c r="AE987" s="3" t="str">
        <f t="shared" si="704"/>
        <v>1.57</v>
      </c>
      <c r="AF987" s="3" t="str">
        <f t="shared" si="705"/>
        <v>-</v>
      </c>
      <c r="AG987" s="3">
        <f t="shared" si="706"/>
        <v>240.19</v>
      </c>
      <c r="AH987" s="3">
        <f t="shared" si="707"/>
        <v>5.63</v>
      </c>
      <c r="AI987" s="3">
        <f t="shared" si="708"/>
        <v>3.5394999999999999</v>
      </c>
      <c r="AJ987" s="85"/>
      <c r="AK987" s="3" t="str">
        <f t="shared" si="709"/>
        <v>1.57</v>
      </c>
      <c r="AL987" s="3" t="str">
        <f t="shared" si="710"/>
        <v>-</v>
      </c>
      <c r="AM987" s="3">
        <f t="shared" si="711"/>
        <v>240.19</v>
      </c>
      <c r="AN987" s="3">
        <f t="shared" si="712"/>
        <v>5.63</v>
      </c>
      <c r="AO987" s="3">
        <f t="shared" si="713"/>
        <v>2.8315999999999999</v>
      </c>
      <c r="AP987" s="85"/>
      <c r="AQ987" s="3" t="str">
        <f t="shared" si="714"/>
        <v>1.57</v>
      </c>
      <c r="AR987" s="3" t="str">
        <f t="shared" si="715"/>
        <v>-</v>
      </c>
      <c r="AS987" s="3">
        <f t="shared" si="716"/>
        <v>240.19</v>
      </c>
      <c r="AT987" s="3">
        <f t="shared" si="717"/>
        <v>5.63</v>
      </c>
      <c r="AU987" s="3">
        <f t="shared" si="718"/>
        <v>2.1236999999999999</v>
      </c>
      <c r="AV987" s="85"/>
      <c r="AW987" s="3" t="str">
        <f t="shared" si="719"/>
        <v>1.57</v>
      </c>
      <c r="AX987" s="3" t="str">
        <f t="shared" si="720"/>
        <v>-</v>
      </c>
      <c r="AY987" s="3">
        <f t="shared" si="721"/>
        <v>240.19</v>
      </c>
      <c r="AZ987" s="3">
        <f t="shared" si="722"/>
        <v>5.63</v>
      </c>
      <c r="BA987" s="3">
        <f t="shared" si="723"/>
        <v>1.4157999999999999</v>
      </c>
      <c r="BB987" s="85"/>
      <c r="BC987" s="3" t="str">
        <f t="shared" si="724"/>
        <v>1.57</v>
      </c>
      <c r="BD987" s="3" t="str">
        <f t="shared" si="725"/>
        <v>-</v>
      </c>
      <c r="BE987" s="3">
        <f t="shared" si="726"/>
        <v>240.19</v>
      </c>
      <c r="BF987" s="3">
        <f t="shared" si="727"/>
        <v>5.63</v>
      </c>
      <c r="BG987" s="3">
        <f t="shared" si="728"/>
        <v>0.70789999999999997</v>
      </c>
    </row>
    <row r="988" spans="1:59" x14ac:dyDescent="0.3">
      <c r="A988" s="1" t="str">
        <f>'Forward collapse simulation'!B998</f>
        <v>1.57</v>
      </c>
      <c r="B988" s="37" t="str">
        <f>IF('Forward collapse simulation'!C998="","-",'Forward collapse simulation'!C998)</f>
        <v>-</v>
      </c>
      <c r="C988" s="85">
        <f>'Forward collapse simulation'!E998</f>
        <v>240.41</v>
      </c>
      <c r="D988" s="85">
        <f>'Forward collapse simulation'!F998</f>
        <v>-0.21</v>
      </c>
      <c r="E988" s="85">
        <f>'Forward collapse simulation'!D998</f>
        <v>6.1159999999999997</v>
      </c>
      <c r="F988" s="85"/>
      <c r="G988" s="3" t="str">
        <f t="shared" si="684"/>
        <v>1.57</v>
      </c>
      <c r="H988" s="3" t="str">
        <f t="shared" si="685"/>
        <v>-</v>
      </c>
      <c r="I988" s="3">
        <f t="shared" si="686"/>
        <v>240.41</v>
      </c>
      <c r="J988" s="3">
        <f t="shared" si="687"/>
        <v>-0.21</v>
      </c>
      <c r="K988" s="3">
        <f t="shared" si="688"/>
        <v>5.5043999999999995</v>
      </c>
      <c r="L988" s="85"/>
      <c r="M988" s="3" t="str">
        <f t="shared" si="689"/>
        <v>1.57</v>
      </c>
      <c r="N988" s="3" t="str">
        <f t="shared" si="690"/>
        <v>-</v>
      </c>
      <c r="O988" s="3">
        <f t="shared" si="691"/>
        <v>240.41</v>
      </c>
      <c r="P988" s="3">
        <f t="shared" si="692"/>
        <v>-0.21</v>
      </c>
      <c r="Q988" s="3">
        <f t="shared" si="693"/>
        <v>4.8928000000000003</v>
      </c>
      <c r="R988" s="85"/>
      <c r="S988" s="3" t="str">
        <f t="shared" si="694"/>
        <v>1.57</v>
      </c>
      <c r="T988" s="3" t="str">
        <f t="shared" si="695"/>
        <v>-</v>
      </c>
      <c r="U988" s="3">
        <f t="shared" si="696"/>
        <v>240.41</v>
      </c>
      <c r="V988" s="3">
        <f t="shared" si="697"/>
        <v>-0.21</v>
      </c>
      <c r="W988" s="3">
        <f t="shared" si="698"/>
        <v>4.2811999999999992</v>
      </c>
      <c r="X988" s="85"/>
      <c r="Y988" s="3" t="str">
        <f t="shared" si="699"/>
        <v>1.57</v>
      </c>
      <c r="Z988" s="3" t="str">
        <f t="shared" si="700"/>
        <v>-</v>
      </c>
      <c r="AA988" s="3">
        <f t="shared" si="701"/>
        <v>240.41</v>
      </c>
      <c r="AB988" s="3">
        <f t="shared" si="702"/>
        <v>-0.21</v>
      </c>
      <c r="AC988" s="3">
        <f t="shared" si="703"/>
        <v>3.6695999999999995</v>
      </c>
      <c r="AD988" s="85"/>
      <c r="AE988" s="3" t="str">
        <f t="shared" si="704"/>
        <v>1.57</v>
      </c>
      <c r="AF988" s="3" t="str">
        <f t="shared" si="705"/>
        <v>-</v>
      </c>
      <c r="AG988" s="3">
        <f t="shared" si="706"/>
        <v>240.41</v>
      </c>
      <c r="AH988" s="3">
        <f t="shared" si="707"/>
        <v>-0.21</v>
      </c>
      <c r="AI988" s="3">
        <f t="shared" si="708"/>
        <v>3.0579999999999998</v>
      </c>
      <c r="AJ988" s="85"/>
      <c r="AK988" s="3" t="str">
        <f t="shared" si="709"/>
        <v>1.57</v>
      </c>
      <c r="AL988" s="3" t="str">
        <f t="shared" si="710"/>
        <v>-</v>
      </c>
      <c r="AM988" s="3">
        <f t="shared" si="711"/>
        <v>240.41</v>
      </c>
      <c r="AN988" s="3">
        <f t="shared" si="712"/>
        <v>-0.21</v>
      </c>
      <c r="AO988" s="3">
        <f t="shared" si="713"/>
        <v>2.4464000000000001</v>
      </c>
      <c r="AP988" s="85"/>
      <c r="AQ988" s="3" t="str">
        <f t="shared" si="714"/>
        <v>1.57</v>
      </c>
      <c r="AR988" s="3" t="str">
        <f t="shared" si="715"/>
        <v>-</v>
      </c>
      <c r="AS988" s="3">
        <f t="shared" si="716"/>
        <v>240.41</v>
      </c>
      <c r="AT988" s="3">
        <f t="shared" si="717"/>
        <v>-0.21</v>
      </c>
      <c r="AU988" s="3">
        <f t="shared" si="718"/>
        <v>1.8347999999999998</v>
      </c>
      <c r="AV988" s="85"/>
      <c r="AW988" s="3" t="str">
        <f t="shared" si="719"/>
        <v>1.57</v>
      </c>
      <c r="AX988" s="3" t="str">
        <f t="shared" si="720"/>
        <v>-</v>
      </c>
      <c r="AY988" s="3">
        <f t="shared" si="721"/>
        <v>240.41</v>
      </c>
      <c r="AZ988" s="3">
        <f t="shared" si="722"/>
        <v>-0.21</v>
      </c>
      <c r="BA988" s="3">
        <f t="shared" si="723"/>
        <v>1.2232000000000001</v>
      </c>
      <c r="BB988" s="85"/>
      <c r="BC988" s="3" t="str">
        <f t="shared" si="724"/>
        <v>1.57</v>
      </c>
      <c r="BD988" s="3" t="str">
        <f t="shared" si="725"/>
        <v>-</v>
      </c>
      <c r="BE988" s="3">
        <f t="shared" si="726"/>
        <v>240.41</v>
      </c>
      <c r="BF988" s="3">
        <f t="shared" si="727"/>
        <v>-0.21</v>
      </c>
      <c r="BG988" s="3">
        <f t="shared" si="728"/>
        <v>0.61160000000000003</v>
      </c>
    </row>
    <row r="989" spans="1:59" x14ac:dyDescent="0.3">
      <c r="A989" s="1" t="str">
        <f>'Forward collapse simulation'!B999</f>
        <v>1.57</v>
      </c>
      <c r="B989" s="37" t="str">
        <f>IF('Forward collapse simulation'!C999="","-",'Forward collapse simulation'!C999)</f>
        <v>-</v>
      </c>
      <c r="C989" s="85">
        <f>'Forward collapse simulation'!E999</f>
        <v>241.28</v>
      </c>
      <c r="D989" s="85">
        <f>'Forward collapse simulation'!F999</f>
        <v>-9.11</v>
      </c>
      <c r="E989" s="85">
        <f>'Forward collapse simulation'!D999</f>
        <v>4.9909999999999997</v>
      </c>
      <c r="F989" s="85"/>
      <c r="G989" s="3" t="str">
        <f t="shared" si="684"/>
        <v>1.57</v>
      </c>
      <c r="H989" s="3" t="str">
        <f t="shared" si="685"/>
        <v>-</v>
      </c>
      <c r="I989" s="3">
        <f t="shared" si="686"/>
        <v>241.28</v>
      </c>
      <c r="J989" s="3">
        <f t="shared" si="687"/>
        <v>-9.11</v>
      </c>
      <c r="K989" s="3">
        <f t="shared" si="688"/>
        <v>4.4919000000000002</v>
      </c>
      <c r="L989" s="85"/>
      <c r="M989" s="3" t="str">
        <f t="shared" si="689"/>
        <v>1.57</v>
      </c>
      <c r="N989" s="3" t="str">
        <f t="shared" si="690"/>
        <v>-</v>
      </c>
      <c r="O989" s="3">
        <f t="shared" si="691"/>
        <v>241.28</v>
      </c>
      <c r="P989" s="3">
        <f t="shared" si="692"/>
        <v>-9.11</v>
      </c>
      <c r="Q989" s="3">
        <f t="shared" si="693"/>
        <v>3.9927999999999999</v>
      </c>
      <c r="R989" s="85"/>
      <c r="S989" s="3" t="str">
        <f t="shared" si="694"/>
        <v>1.57</v>
      </c>
      <c r="T989" s="3" t="str">
        <f t="shared" si="695"/>
        <v>-</v>
      </c>
      <c r="U989" s="3">
        <f t="shared" si="696"/>
        <v>241.28</v>
      </c>
      <c r="V989" s="3">
        <f t="shared" si="697"/>
        <v>-9.11</v>
      </c>
      <c r="W989" s="3">
        <f t="shared" si="698"/>
        <v>3.4936999999999996</v>
      </c>
      <c r="X989" s="85"/>
      <c r="Y989" s="3" t="str">
        <f t="shared" si="699"/>
        <v>1.57</v>
      </c>
      <c r="Z989" s="3" t="str">
        <f t="shared" si="700"/>
        <v>-</v>
      </c>
      <c r="AA989" s="3">
        <f t="shared" si="701"/>
        <v>241.28</v>
      </c>
      <c r="AB989" s="3">
        <f t="shared" si="702"/>
        <v>-9.11</v>
      </c>
      <c r="AC989" s="3">
        <f t="shared" si="703"/>
        <v>2.9945999999999997</v>
      </c>
      <c r="AD989" s="85"/>
      <c r="AE989" s="3" t="str">
        <f t="shared" si="704"/>
        <v>1.57</v>
      </c>
      <c r="AF989" s="3" t="str">
        <f t="shared" si="705"/>
        <v>-</v>
      </c>
      <c r="AG989" s="3">
        <f t="shared" si="706"/>
        <v>241.28</v>
      </c>
      <c r="AH989" s="3">
        <f t="shared" si="707"/>
        <v>-9.11</v>
      </c>
      <c r="AI989" s="3">
        <f t="shared" si="708"/>
        <v>2.4954999999999998</v>
      </c>
      <c r="AJ989" s="85"/>
      <c r="AK989" s="3" t="str">
        <f t="shared" si="709"/>
        <v>1.57</v>
      </c>
      <c r="AL989" s="3" t="str">
        <f t="shared" si="710"/>
        <v>-</v>
      </c>
      <c r="AM989" s="3">
        <f t="shared" si="711"/>
        <v>241.28</v>
      </c>
      <c r="AN989" s="3">
        <f t="shared" si="712"/>
        <v>-9.11</v>
      </c>
      <c r="AO989" s="3">
        <f t="shared" si="713"/>
        <v>1.9964</v>
      </c>
      <c r="AP989" s="85"/>
      <c r="AQ989" s="3" t="str">
        <f t="shared" si="714"/>
        <v>1.57</v>
      </c>
      <c r="AR989" s="3" t="str">
        <f t="shared" si="715"/>
        <v>-</v>
      </c>
      <c r="AS989" s="3">
        <f t="shared" si="716"/>
        <v>241.28</v>
      </c>
      <c r="AT989" s="3">
        <f t="shared" si="717"/>
        <v>-9.11</v>
      </c>
      <c r="AU989" s="3">
        <f t="shared" si="718"/>
        <v>1.4972999999999999</v>
      </c>
      <c r="AV989" s="85"/>
      <c r="AW989" s="3" t="str">
        <f t="shared" si="719"/>
        <v>1.57</v>
      </c>
      <c r="AX989" s="3" t="str">
        <f t="shared" si="720"/>
        <v>-</v>
      </c>
      <c r="AY989" s="3">
        <f t="shared" si="721"/>
        <v>241.28</v>
      </c>
      <c r="AZ989" s="3">
        <f t="shared" si="722"/>
        <v>-9.11</v>
      </c>
      <c r="BA989" s="3">
        <f t="shared" si="723"/>
        <v>0.99819999999999998</v>
      </c>
      <c r="BB989" s="85"/>
      <c r="BC989" s="3" t="str">
        <f t="shared" si="724"/>
        <v>1.57</v>
      </c>
      <c r="BD989" s="3" t="str">
        <f t="shared" si="725"/>
        <v>-</v>
      </c>
      <c r="BE989" s="3">
        <f t="shared" si="726"/>
        <v>241.28</v>
      </c>
      <c r="BF989" s="3">
        <f t="shared" si="727"/>
        <v>-9.11</v>
      </c>
      <c r="BG989" s="3">
        <f t="shared" si="728"/>
        <v>0.49909999999999999</v>
      </c>
    </row>
    <row r="990" spans="1:59" x14ac:dyDescent="0.3">
      <c r="A990" s="1" t="str">
        <f>'Forward collapse simulation'!B1000</f>
        <v>1.57</v>
      </c>
      <c r="B990" s="37" t="str">
        <f>IF('Forward collapse simulation'!C1000="","-",'Forward collapse simulation'!C1000)</f>
        <v>-</v>
      </c>
      <c r="C990" s="85">
        <f>'Forward collapse simulation'!E1000</f>
        <v>244.76</v>
      </c>
      <c r="D990" s="85">
        <f>'Forward collapse simulation'!F1000</f>
        <v>-26.66</v>
      </c>
      <c r="E990" s="85">
        <f>'Forward collapse simulation'!D1000</f>
        <v>2.411</v>
      </c>
      <c r="F990" s="85"/>
      <c r="G990" s="3" t="str">
        <f t="shared" si="684"/>
        <v>1.57</v>
      </c>
      <c r="H990" s="3" t="str">
        <f t="shared" si="685"/>
        <v>-</v>
      </c>
      <c r="I990" s="3">
        <f t="shared" si="686"/>
        <v>244.76</v>
      </c>
      <c r="J990" s="3">
        <f t="shared" si="687"/>
        <v>-26.66</v>
      </c>
      <c r="K990" s="3">
        <f t="shared" si="688"/>
        <v>2.1699000000000002</v>
      </c>
      <c r="L990" s="85"/>
      <c r="M990" s="3" t="str">
        <f t="shared" si="689"/>
        <v>1.57</v>
      </c>
      <c r="N990" s="3" t="str">
        <f t="shared" si="690"/>
        <v>-</v>
      </c>
      <c r="O990" s="3">
        <f t="shared" si="691"/>
        <v>244.76</v>
      </c>
      <c r="P990" s="3">
        <f t="shared" si="692"/>
        <v>-26.66</v>
      </c>
      <c r="Q990" s="3">
        <f t="shared" si="693"/>
        <v>1.9288000000000001</v>
      </c>
      <c r="R990" s="85"/>
      <c r="S990" s="3" t="str">
        <f t="shared" si="694"/>
        <v>1.57</v>
      </c>
      <c r="T990" s="3" t="str">
        <f t="shared" si="695"/>
        <v>-</v>
      </c>
      <c r="U990" s="3">
        <f t="shared" si="696"/>
        <v>244.76</v>
      </c>
      <c r="V990" s="3">
        <f t="shared" si="697"/>
        <v>-26.66</v>
      </c>
      <c r="W990" s="3">
        <f t="shared" si="698"/>
        <v>1.6877</v>
      </c>
      <c r="X990" s="85"/>
      <c r="Y990" s="3" t="str">
        <f t="shared" si="699"/>
        <v>1.57</v>
      </c>
      <c r="Z990" s="3" t="str">
        <f t="shared" si="700"/>
        <v>-</v>
      </c>
      <c r="AA990" s="3">
        <f t="shared" si="701"/>
        <v>244.76</v>
      </c>
      <c r="AB990" s="3">
        <f t="shared" si="702"/>
        <v>-26.66</v>
      </c>
      <c r="AC990" s="3">
        <f t="shared" si="703"/>
        <v>1.4465999999999999</v>
      </c>
      <c r="AD990" s="85"/>
      <c r="AE990" s="3" t="str">
        <f t="shared" si="704"/>
        <v>1.57</v>
      </c>
      <c r="AF990" s="3" t="str">
        <f t="shared" si="705"/>
        <v>-</v>
      </c>
      <c r="AG990" s="3">
        <f t="shared" si="706"/>
        <v>244.76</v>
      </c>
      <c r="AH990" s="3">
        <f t="shared" si="707"/>
        <v>-26.66</v>
      </c>
      <c r="AI990" s="3">
        <f t="shared" si="708"/>
        <v>1.2055</v>
      </c>
      <c r="AJ990" s="85"/>
      <c r="AK990" s="3" t="str">
        <f t="shared" si="709"/>
        <v>1.57</v>
      </c>
      <c r="AL990" s="3" t="str">
        <f t="shared" si="710"/>
        <v>-</v>
      </c>
      <c r="AM990" s="3">
        <f t="shared" si="711"/>
        <v>244.76</v>
      </c>
      <c r="AN990" s="3">
        <f t="shared" si="712"/>
        <v>-26.66</v>
      </c>
      <c r="AO990" s="3">
        <f t="shared" si="713"/>
        <v>0.96440000000000003</v>
      </c>
      <c r="AP990" s="85"/>
      <c r="AQ990" s="3" t="str">
        <f t="shared" si="714"/>
        <v>1.57</v>
      </c>
      <c r="AR990" s="3" t="str">
        <f t="shared" si="715"/>
        <v>-</v>
      </c>
      <c r="AS990" s="3">
        <f t="shared" si="716"/>
        <v>244.76</v>
      </c>
      <c r="AT990" s="3">
        <f t="shared" si="717"/>
        <v>-26.66</v>
      </c>
      <c r="AU990" s="3">
        <f t="shared" si="718"/>
        <v>0.72329999999999994</v>
      </c>
      <c r="AV990" s="85"/>
      <c r="AW990" s="3" t="str">
        <f t="shared" si="719"/>
        <v>1.57</v>
      </c>
      <c r="AX990" s="3" t="str">
        <f t="shared" si="720"/>
        <v>-</v>
      </c>
      <c r="AY990" s="3">
        <f t="shared" si="721"/>
        <v>244.76</v>
      </c>
      <c r="AZ990" s="3">
        <f t="shared" si="722"/>
        <v>-26.66</v>
      </c>
      <c r="BA990" s="3">
        <f t="shared" si="723"/>
        <v>0.48220000000000002</v>
      </c>
      <c r="BB990" s="85"/>
      <c r="BC990" s="3" t="str">
        <f t="shared" si="724"/>
        <v>1.57</v>
      </c>
      <c r="BD990" s="3" t="str">
        <f t="shared" si="725"/>
        <v>-</v>
      </c>
      <c r="BE990" s="3">
        <f t="shared" si="726"/>
        <v>244.76</v>
      </c>
      <c r="BF990" s="3">
        <f t="shared" si="727"/>
        <v>-26.66</v>
      </c>
      <c r="BG990" s="3">
        <f t="shared" si="728"/>
        <v>0.24110000000000001</v>
      </c>
    </row>
    <row r="991" spans="1:59" x14ac:dyDescent="0.3">
      <c r="A991" s="1" t="str">
        <f>'Forward collapse simulation'!B1001</f>
        <v>1.57</v>
      </c>
      <c r="B991" s="37" t="str">
        <f>IF('Forward collapse simulation'!C1001="","-",'Forward collapse simulation'!C1001)</f>
        <v>-</v>
      </c>
      <c r="C991" s="85">
        <f>'Forward collapse simulation'!E1001</f>
        <v>240.65</v>
      </c>
      <c r="D991" s="85">
        <f>'Forward collapse simulation'!F1001</f>
        <v>-70.849999999999994</v>
      </c>
      <c r="E991" s="85">
        <f>'Forward collapse simulation'!D1001</f>
        <v>1.151</v>
      </c>
      <c r="F991" s="85"/>
      <c r="G991" s="3" t="str">
        <f t="shared" si="684"/>
        <v>1.57</v>
      </c>
      <c r="H991" s="3" t="str">
        <f t="shared" si="685"/>
        <v>-</v>
      </c>
      <c r="I991" s="3">
        <f t="shared" si="686"/>
        <v>240.65</v>
      </c>
      <c r="J991" s="3">
        <f t="shared" si="687"/>
        <v>-70.849999999999994</v>
      </c>
      <c r="K991" s="3">
        <f t="shared" si="688"/>
        <v>1.0359</v>
      </c>
      <c r="L991" s="85"/>
      <c r="M991" s="3" t="str">
        <f t="shared" si="689"/>
        <v>1.57</v>
      </c>
      <c r="N991" s="3" t="str">
        <f t="shared" si="690"/>
        <v>-</v>
      </c>
      <c r="O991" s="3">
        <f t="shared" si="691"/>
        <v>240.65</v>
      </c>
      <c r="P991" s="3">
        <f t="shared" si="692"/>
        <v>-70.849999999999994</v>
      </c>
      <c r="Q991" s="3">
        <f t="shared" si="693"/>
        <v>0.92080000000000006</v>
      </c>
      <c r="R991" s="85"/>
      <c r="S991" s="3" t="str">
        <f t="shared" si="694"/>
        <v>1.57</v>
      </c>
      <c r="T991" s="3" t="str">
        <f t="shared" si="695"/>
        <v>-</v>
      </c>
      <c r="U991" s="3">
        <f t="shared" si="696"/>
        <v>240.65</v>
      </c>
      <c r="V991" s="3">
        <f t="shared" si="697"/>
        <v>-70.849999999999994</v>
      </c>
      <c r="W991" s="3">
        <f t="shared" si="698"/>
        <v>0.80569999999999997</v>
      </c>
      <c r="X991" s="85"/>
      <c r="Y991" s="3" t="str">
        <f t="shared" si="699"/>
        <v>1.57</v>
      </c>
      <c r="Z991" s="3" t="str">
        <f t="shared" si="700"/>
        <v>-</v>
      </c>
      <c r="AA991" s="3">
        <f t="shared" si="701"/>
        <v>240.65</v>
      </c>
      <c r="AB991" s="3">
        <f t="shared" si="702"/>
        <v>-70.849999999999994</v>
      </c>
      <c r="AC991" s="3">
        <f t="shared" si="703"/>
        <v>0.69059999999999999</v>
      </c>
      <c r="AD991" s="85"/>
      <c r="AE991" s="3" t="str">
        <f t="shared" si="704"/>
        <v>1.57</v>
      </c>
      <c r="AF991" s="3" t="str">
        <f t="shared" si="705"/>
        <v>-</v>
      </c>
      <c r="AG991" s="3">
        <f t="shared" si="706"/>
        <v>240.65</v>
      </c>
      <c r="AH991" s="3">
        <f t="shared" si="707"/>
        <v>-70.849999999999994</v>
      </c>
      <c r="AI991" s="3">
        <f t="shared" si="708"/>
        <v>0.57550000000000001</v>
      </c>
      <c r="AJ991" s="85"/>
      <c r="AK991" s="3" t="str">
        <f t="shared" si="709"/>
        <v>1.57</v>
      </c>
      <c r="AL991" s="3" t="str">
        <f t="shared" si="710"/>
        <v>-</v>
      </c>
      <c r="AM991" s="3">
        <f t="shared" si="711"/>
        <v>240.65</v>
      </c>
      <c r="AN991" s="3">
        <f t="shared" si="712"/>
        <v>-70.849999999999994</v>
      </c>
      <c r="AO991" s="3">
        <f t="shared" si="713"/>
        <v>0.46040000000000003</v>
      </c>
      <c r="AP991" s="85"/>
      <c r="AQ991" s="3" t="str">
        <f t="shared" si="714"/>
        <v>1.57</v>
      </c>
      <c r="AR991" s="3" t="str">
        <f t="shared" si="715"/>
        <v>-</v>
      </c>
      <c r="AS991" s="3">
        <f t="shared" si="716"/>
        <v>240.65</v>
      </c>
      <c r="AT991" s="3">
        <f t="shared" si="717"/>
        <v>-70.849999999999994</v>
      </c>
      <c r="AU991" s="3">
        <f t="shared" si="718"/>
        <v>0.3453</v>
      </c>
      <c r="AV991" s="85"/>
      <c r="AW991" s="3" t="str">
        <f t="shared" si="719"/>
        <v>1.57</v>
      </c>
      <c r="AX991" s="3" t="str">
        <f t="shared" si="720"/>
        <v>-</v>
      </c>
      <c r="AY991" s="3">
        <f t="shared" si="721"/>
        <v>240.65</v>
      </c>
      <c r="AZ991" s="3">
        <f t="shared" si="722"/>
        <v>-70.849999999999994</v>
      </c>
      <c r="BA991" s="3">
        <f t="shared" si="723"/>
        <v>0.23020000000000002</v>
      </c>
      <c r="BB991" s="85"/>
      <c r="BC991" s="3" t="str">
        <f t="shared" si="724"/>
        <v>1.57</v>
      </c>
      <c r="BD991" s="3" t="str">
        <f t="shared" si="725"/>
        <v>-</v>
      </c>
      <c r="BE991" s="3">
        <f t="shared" si="726"/>
        <v>240.65</v>
      </c>
      <c r="BF991" s="3">
        <f t="shared" si="727"/>
        <v>-70.849999999999994</v>
      </c>
      <c r="BG991" s="3">
        <f t="shared" si="728"/>
        <v>0.11510000000000001</v>
      </c>
    </row>
    <row r="992" spans="1:59" x14ac:dyDescent="0.3">
      <c r="A992" s="1" t="str">
        <f>'Forward collapse simulation'!B1002</f>
        <v>1.57</v>
      </c>
      <c r="B992" s="37" t="str">
        <f>IF('Forward collapse simulation'!C1002="","-",'Forward collapse simulation'!C1002)</f>
        <v>1.58</v>
      </c>
      <c r="C992" s="85">
        <f>'Forward collapse simulation'!E1002</f>
        <v>169.56</v>
      </c>
      <c r="D992" s="85">
        <f>'Forward collapse simulation'!F1002</f>
        <v>0.47</v>
      </c>
      <c r="E992" s="85">
        <f>'Forward collapse simulation'!D1002</f>
        <v>4.8339999999999996</v>
      </c>
      <c r="F992" s="85"/>
      <c r="G992" s="3" t="str">
        <f t="shared" si="684"/>
        <v>1.57</v>
      </c>
      <c r="H992" s="3" t="str">
        <f t="shared" si="685"/>
        <v>1.58</v>
      </c>
      <c r="I992" s="3">
        <f t="shared" si="686"/>
        <v>169.56</v>
      </c>
      <c r="J992" s="3">
        <f t="shared" si="687"/>
        <v>0.47</v>
      </c>
      <c r="K992" s="3">
        <f t="shared" si="688"/>
        <v>4.8339999999999996</v>
      </c>
      <c r="L992" s="85"/>
      <c r="M992" s="3" t="str">
        <f t="shared" si="689"/>
        <v>1.57</v>
      </c>
      <c r="N992" s="3" t="str">
        <f t="shared" si="690"/>
        <v>1.58</v>
      </c>
      <c r="O992" s="3">
        <f t="shared" si="691"/>
        <v>169.56</v>
      </c>
      <c r="P992" s="3">
        <f t="shared" si="692"/>
        <v>0.47</v>
      </c>
      <c r="Q992" s="3">
        <f t="shared" si="693"/>
        <v>4.8339999999999996</v>
      </c>
      <c r="R992" s="85"/>
      <c r="S992" s="3" t="str">
        <f t="shared" si="694"/>
        <v>1.57</v>
      </c>
      <c r="T992" s="3" t="str">
        <f t="shared" si="695"/>
        <v>1.58</v>
      </c>
      <c r="U992" s="3">
        <f t="shared" si="696"/>
        <v>169.56</v>
      </c>
      <c r="V992" s="3">
        <f t="shared" si="697"/>
        <v>0.47</v>
      </c>
      <c r="W992" s="3">
        <f t="shared" si="698"/>
        <v>4.8339999999999996</v>
      </c>
      <c r="X992" s="85"/>
      <c r="Y992" s="3" t="str">
        <f t="shared" si="699"/>
        <v>1.57</v>
      </c>
      <c r="Z992" s="3" t="str">
        <f t="shared" si="700"/>
        <v>1.58</v>
      </c>
      <c r="AA992" s="3">
        <f t="shared" si="701"/>
        <v>169.56</v>
      </c>
      <c r="AB992" s="3">
        <f t="shared" si="702"/>
        <v>0.47</v>
      </c>
      <c r="AC992" s="3">
        <f t="shared" si="703"/>
        <v>4.8339999999999996</v>
      </c>
      <c r="AD992" s="85"/>
      <c r="AE992" s="3" t="str">
        <f t="shared" si="704"/>
        <v>1.57</v>
      </c>
      <c r="AF992" s="3" t="str">
        <f t="shared" si="705"/>
        <v>1.58</v>
      </c>
      <c r="AG992" s="3">
        <f t="shared" si="706"/>
        <v>169.56</v>
      </c>
      <c r="AH992" s="3">
        <f t="shared" si="707"/>
        <v>0.47</v>
      </c>
      <c r="AI992" s="3">
        <f t="shared" si="708"/>
        <v>4.8339999999999996</v>
      </c>
      <c r="AJ992" s="85"/>
      <c r="AK992" s="3" t="str">
        <f t="shared" si="709"/>
        <v>1.57</v>
      </c>
      <c r="AL992" s="3" t="str">
        <f t="shared" si="710"/>
        <v>1.58</v>
      </c>
      <c r="AM992" s="3">
        <f t="shared" si="711"/>
        <v>169.56</v>
      </c>
      <c r="AN992" s="3">
        <f t="shared" si="712"/>
        <v>0.47</v>
      </c>
      <c r="AO992" s="3">
        <f t="shared" si="713"/>
        <v>4.8339999999999996</v>
      </c>
      <c r="AP992" s="85"/>
      <c r="AQ992" s="3" t="str">
        <f t="shared" si="714"/>
        <v>1.57</v>
      </c>
      <c r="AR992" s="3" t="str">
        <f t="shared" si="715"/>
        <v>1.58</v>
      </c>
      <c r="AS992" s="3">
        <f t="shared" si="716"/>
        <v>169.56</v>
      </c>
      <c r="AT992" s="3">
        <f t="shared" si="717"/>
        <v>0.47</v>
      </c>
      <c r="AU992" s="3">
        <f t="shared" si="718"/>
        <v>4.8339999999999996</v>
      </c>
      <c r="AV992" s="85"/>
      <c r="AW992" s="3" t="str">
        <f t="shared" si="719"/>
        <v>1.57</v>
      </c>
      <c r="AX992" s="3" t="str">
        <f t="shared" si="720"/>
        <v>1.58</v>
      </c>
      <c r="AY992" s="3">
        <f t="shared" si="721"/>
        <v>169.56</v>
      </c>
      <c r="AZ992" s="3">
        <f t="shared" si="722"/>
        <v>0.47</v>
      </c>
      <c r="BA992" s="3">
        <f t="shared" si="723"/>
        <v>4.8339999999999996</v>
      </c>
      <c r="BB992" s="85"/>
      <c r="BC992" s="3" t="str">
        <f t="shared" si="724"/>
        <v>1.57</v>
      </c>
      <c r="BD992" s="3" t="str">
        <f t="shared" si="725"/>
        <v>1.58</v>
      </c>
      <c r="BE992" s="3">
        <f t="shared" si="726"/>
        <v>169.56</v>
      </c>
      <c r="BF992" s="3">
        <f t="shared" si="727"/>
        <v>0.47</v>
      </c>
      <c r="BG992" s="3">
        <f t="shared" si="728"/>
        <v>4.8339999999999996</v>
      </c>
    </row>
    <row r="993" spans="1:59" x14ac:dyDescent="0.3">
      <c r="A993" s="1" t="str">
        <f>'Forward collapse simulation'!B1003</f>
        <v>1.58</v>
      </c>
      <c r="B993" s="37" t="str">
        <f>IF('Forward collapse simulation'!C1003="","-",'Forward collapse simulation'!C1003)</f>
        <v>1.59</v>
      </c>
      <c r="C993" s="85">
        <f>'Forward collapse simulation'!E1003</f>
        <v>235.73</v>
      </c>
      <c r="D993" s="85">
        <f>'Forward collapse simulation'!F1003</f>
        <v>-0.88</v>
      </c>
      <c r="E993" s="85">
        <f>'Forward collapse simulation'!D1003</f>
        <v>6.9039999999999999</v>
      </c>
      <c r="F993" s="85"/>
      <c r="G993" s="3" t="str">
        <f t="shared" si="684"/>
        <v>1.58</v>
      </c>
      <c r="H993" s="3" t="str">
        <f t="shared" si="685"/>
        <v>1.59</v>
      </c>
      <c r="I993" s="3">
        <f t="shared" si="686"/>
        <v>235.73</v>
      </c>
      <c r="J993" s="3">
        <f t="shared" si="687"/>
        <v>-0.88</v>
      </c>
      <c r="K993" s="3">
        <f t="shared" si="688"/>
        <v>6.9039999999999999</v>
      </c>
      <c r="L993" s="85"/>
      <c r="M993" s="3" t="str">
        <f t="shared" si="689"/>
        <v>1.58</v>
      </c>
      <c r="N993" s="3" t="str">
        <f t="shared" si="690"/>
        <v>1.59</v>
      </c>
      <c r="O993" s="3">
        <f t="shared" si="691"/>
        <v>235.73</v>
      </c>
      <c r="P993" s="3">
        <f t="shared" si="692"/>
        <v>-0.88</v>
      </c>
      <c r="Q993" s="3">
        <f t="shared" si="693"/>
        <v>6.9039999999999999</v>
      </c>
      <c r="R993" s="85"/>
      <c r="S993" s="3" t="str">
        <f t="shared" si="694"/>
        <v>1.58</v>
      </c>
      <c r="T993" s="3" t="str">
        <f t="shared" si="695"/>
        <v>1.59</v>
      </c>
      <c r="U993" s="3">
        <f t="shared" si="696"/>
        <v>235.73</v>
      </c>
      <c r="V993" s="3">
        <f t="shared" si="697"/>
        <v>-0.88</v>
      </c>
      <c r="W993" s="3">
        <f t="shared" si="698"/>
        <v>6.9039999999999999</v>
      </c>
      <c r="X993" s="85"/>
      <c r="Y993" s="3" t="str">
        <f t="shared" si="699"/>
        <v>1.58</v>
      </c>
      <c r="Z993" s="3" t="str">
        <f t="shared" si="700"/>
        <v>1.59</v>
      </c>
      <c r="AA993" s="3">
        <f t="shared" si="701"/>
        <v>235.73</v>
      </c>
      <c r="AB993" s="3">
        <f t="shared" si="702"/>
        <v>-0.88</v>
      </c>
      <c r="AC993" s="3">
        <f t="shared" si="703"/>
        <v>6.9039999999999999</v>
      </c>
      <c r="AD993" s="85"/>
      <c r="AE993" s="3" t="str">
        <f t="shared" si="704"/>
        <v>1.58</v>
      </c>
      <c r="AF993" s="3" t="str">
        <f t="shared" si="705"/>
        <v>1.59</v>
      </c>
      <c r="AG993" s="3">
        <f t="shared" si="706"/>
        <v>235.73</v>
      </c>
      <c r="AH993" s="3">
        <f t="shared" si="707"/>
        <v>-0.88</v>
      </c>
      <c r="AI993" s="3">
        <f t="shared" si="708"/>
        <v>6.9039999999999999</v>
      </c>
      <c r="AJ993" s="85"/>
      <c r="AK993" s="3" t="str">
        <f t="shared" si="709"/>
        <v>1.58</v>
      </c>
      <c r="AL993" s="3" t="str">
        <f t="shared" si="710"/>
        <v>1.59</v>
      </c>
      <c r="AM993" s="3">
        <f t="shared" si="711"/>
        <v>235.73</v>
      </c>
      <c r="AN993" s="3">
        <f t="shared" si="712"/>
        <v>-0.88</v>
      </c>
      <c r="AO993" s="3">
        <f t="shared" si="713"/>
        <v>6.9039999999999999</v>
      </c>
      <c r="AP993" s="85"/>
      <c r="AQ993" s="3" t="str">
        <f t="shared" si="714"/>
        <v>1.58</v>
      </c>
      <c r="AR993" s="3" t="str">
        <f t="shared" si="715"/>
        <v>1.59</v>
      </c>
      <c r="AS993" s="3">
        <f t="shared" si="716"/>
        <v>235.73</v>
      </c>
      <c r="AT993" s="3">
        <f t="shared" si="717"/>
        <v>-0.88</v>
      </c>
      <c r="AU993" s="3">
        <f t="shared" si="718"/>
        <v>6.9039999999999999</v>
      </c>
      <c r="AV993" s="85"/>
      <c r="AW993" s="3" t="str">
        <f t="shared" si="719"/>
        <v>1.58</v>
      </c>
      <c r="AX993" s="3" t="str">
        <f t="shared" si="720"/>
        <v>1.59</v>
      </c>
      <c r="AY993" s="3">
        <f t="shared" si="721"/>
        <v>235.73</v>
      </c>
      <c r="AZ993" s="3">
        <f t="shared" si="722"/>
        <v>-0.88</v>
      </c>
      <c r="BA993" s="3">
        <f t="shared" si="723"/>
        <v>6.9039999999999999</v>
      </c>
      <c r="BB993" s="85"/>
      <c r="BC993" s="3" t="str">
        <f t="shared" si="724"/>
        <v>1.58</v>
      </c>
      <c r="BD993" s="3" t="str">
        <f t="shared" si="725"/>
        <v>1.59</v>
      </c>
      <c r="BE993" s="3">
        <f t="shared" si="726"/>
        <v>235.73</v>
      </c>
      <c r="BF993" s="3">
        <f t="shared" si="727"/>
        <v>-0.88</v>
      </c>
      <c r="BG993" s="3">
        <f t="shared" si="728"/>
        <v>6.9039999999999999</v>
      </c>
    </row>
    <row r="994" spans="1:59" x14ac:dyDescent="0.3">
      <c r="A994" s="1" t="str">
        <f>'Forward collapse simulation'!B1004</f>
        <v>1.59</v>
      </c>
      <c r="B994" s="37" t="str">
        <f>IF('Forward collapse simulation'!C1004="","-",'Forward collapse simulation'!C1004)</f>
        <v>-</v>
      </c>
      <c r="C994" s="85">
        <f>'Forward collapse simulation'!E1004</f>
        <v>220.78</v>
      </c>
      <c r="D994" s="85">
        <f>'Forward collapse simulation'!F1004</f>
        <v>-84.54</v>
      </c>
      <c r="E994" s="85">
        <f>'Forward collapse simulation'!D1004</f>
        <v>1.1100000000000001</v>
      </c>
      <c r="F994" s="85"/>
      <c r="G994" s="3" t="str">
        <f t="shared" si="684"/>
        <v>1.59</v>
      </c>
      <c r="H994" s="3" t="str">
        <f t="shared" si="685"/>
        <v>-</v>
      </c>
      <c r="I994" s="3">
        <f t="shared" si="686"/>
        <v>220.78</v>
      </c>
      <c r="J994" s="3">
        <f t="shared" si="687"/>
        <v>-84.54</v>
      </c>
      <c r="K994" s="3">
        <f t="shared" si="688"/>
        <v>0.99900000000000011</v>
      </c>
      <c r="L994" s="85"/>
      <c r="M994" s="3" t="str">
        <f t="shared" si="689"/>
        <v>1.59</v>
      </c>
      <c r="N994" s="3" t="str">
        <f t="shared" si="690"/>
        <v>-</v>
      </c>
      <c r="O994" s="3">
        <f t="shared" si="691"/>
        <v>220.78</v>
      </c>
      <c r="P994" s="3">
        <f t="shared" si="692"/>
        <v>-84.54</v>
      </c>
      <c r="Q994" s="3">
        <f t="shared" si="693"/>
        <v>0.88800000000000012</v>
      </c>
      <c r="R994" s="85"/>
      <c r="S994" s="3" t="str">
        <f t="shared" si="694"/>
        <v>1.59</v>
      </c>
      <c r="T994" s="3" t="str">
        <f t="shared" si="695"/>
        <v>-</v>
      </c>
      <c r="U994" s="3">
        <f t="shared" si="696"/>
        <v>220.78</v>
      </c>
      <c r="V994" s="3">
        <f t="shared" si="697"/>
        <v>-84.54</v>
      </c>
      <c r="W994" s="3">
        <f t="shared" si="698"/>
        <v>0.77700000000000002</v>
      </c>
      <c r="X994" s="85"/>
      <c r="Y994" s="3" t="str">
        <f t="shared" si="699"/>
        <v>1.59</v>
      </c>
      <c r="Z994" s="3" t="str">
        <f t="shared" si="700"/>
        <v>-</v>
      </c>
      <c r="AA994" s="3">
        <f t="shared" si="701"/>
        <v>220.78</v>
      </c>
      <c r="AB994" s="3">
        <f t="shared" si="702"/>
        <v>-84.54</v>
      </c>
      <c r="AC994" s="3">
        <f t="shared" si="703"/>
        <v>0.66600000000000004</v>
      </c>
      <c r="AD994" s="85"/>
      <c r="AE994" s="3" t="str">
        <f t="shared" si="704"/>
        <v>1.59</v>
      </c>
      <c r="AF994" s="3" t="str">
        <f t="shared" si="705"/>
        <v>-</v>
      </c>
      <c r="AG994" s="3">
        <f t="shared" si="706"/>
        <v>220.78</v>
      </c>
      <c r="AH994" s="3">
        <f t="shared" si="707"/>
        <v>-84.54</v>
      </c>
      <c r="AI994" s="3">
        <f t="shared" si="708"/>
        <v>0.55500000000000005</v>
      </c>
      <c r="AJ994" s="85"/>
      <c r="AK994" s="3" t="str">
        <f t="shared" si="709"/>
        <v>1.59</v>
      </c>
      <c r="AL994" s="3" t="str">
        <f t="shared" si="710"/>
        <v>-</v>
      </c>
      <c r="AM994" s="3">
        <f t="shared" si="711"/>
        <v>220.78</v>
      </c>
      <c r="AN994" s="3">
        <f t="shared" si="712"/>
        <v>-84.54</v>
      </c>
      <c r="AO994" s="3">
        <f t="shared" si="713"/>
        <v>0.44400000000000006</v>
      </c>
      <c r="AP994" s="85"/>
      <c r="AQ994" s="3" t="str">
        <f t="shared" si="714"/>
        <v>1.59</v>
      </c>
      <c r="AR994" s="3" t="str">
        <f t="shared" si="715"/>
        <v>-</v>
      </c>
      <c r="AS994" s="3">
        <f t="shared" si="716"/>
        <v>220.78</v>
      </c>
      <c r="AT994" s="3">
        <f t="shared" si="717"/>
        <v>-84.54</v>
      </c>
      <c r="AU994" s="3">
        <f t="shared" si="718"/>
        <v>0.33300000000000002</v>
      </c>
      <c r="AV994" s="85"/>
      <c r="AW994" s="3" t="str">
        <f t="shared" si="719"/>
        <v>1.59</v>
      </c>
      <c r="AX994" s="3" t="str">
        <f t="shared" si="720"/>
        <v>-</v>
      </c>
      <c r="AY994" s="3">
        <f t="shared" si="721"/>
        <v>220.78</v>
      </c>
      <c r="AZ994" s="3">
        <f t="shared" si="722"/>
        <v>-84.54</v>
      </c>
      <c r="BA994" s="3">
        <f t="shared" si="723"/>
        <v>0.22200000000000003</v>
      </c>
      <c r="BB994" s="85"/>
      <c r="BC994" s="3" t="str">
        <f t="shared" si="724"/>
        <v>1.59</v>
      </c>
      <c r="BD994" s="3" t="str">
        <f t="shared" si="725"/>
        <v>-</v>
      </c>
      <c r="BE994" s="3">
        <f t="shared" si="726"/>
        <v>220.78</v>
      </c>
      <c r="BF994" s="3">
        <f t="shared" si="727"/>
        <v>-84.54</v>
      </c>
      <c r="BG994" s="3">
        <f t="shared" si="728"/>
        <v>0.11100000000000002</v>
      </c>
    </row>
    <row r="995" spans="1:59" x14ac:dyDescent="0.3">
      <c r="A995" s="1" t="str">
        <f>'Forward collapse simulation'!B1005</f>
        <v>1.59</v>
      </c>
      <c r="B995" s="37" t="str">
        <f>IF('Forward collapse simulation'!C1005="","-",'Forward collapse simulation'!C1005)</f>
        <v>-</v>
      </c>
      <c r="C995" s="85">
        <f>'Forward collapse simulation'!E1005</f>
        <v>188.73</v>
      </c>
      <c r="D995" s="85">
        <f>'Forward collapse simulation'!F1005</f>
        <v>-39.24</v>
      </c>
      <c r="E995" s="85">
        <f>'Forward collapse simulation'!D1005</f>
        <v>1.9570000000000001</v>
      </c>
      <c r="F995" s="85"/>
      <c r="G995" s="3" t="str">
        <f t="shared" si="684"/>
        <v>1.59</v>
      </c>
      <c r="H995" s="3" t="str">
        <f t="shared" si="685"/>
        <v>-</v>
      </c>
      <c r="I995" s="3">
        <f t="shared" si="686"/>
        <v>188.73</v>
      </c>
      <c r="J995" s="3">
        <f t="shared" si="687"/>
        <v>-39.24</v>
      </c>
      <c r="K995" s="3">
        <f t="shared" si="688"/>
        <v>1.7613000000000001</v>
      </c>
      <c r="L995" s="85"/>
      <c r="M995" s="3" t="str">
        <f t="shared" si="689"/>
        <v>1.59</v>
      </c>
      <c r="N995" s="3" t="str">
        <f t="shared" si="690"/>
        <v>-</v>
      </c>
      <c r="O995" s="3">
        <f t="shared" si="691"/>
        <v>188.73</v>
      </c>
      <c r="P995" s="3">
        <f t="shared" si="692"/>
        <v>-39.24</v>
      </c>
      <c r="Q995" s="3">
        <f t="shared" si="693"/>
        <v>1.5656000000000001</v>
      </c>
      <c r="R995" s="85"/>
      <c r="S995" s="3" t="str">
        <f t="shared" si="694"/>
        <v>1.59</v>
      </c>
      <c r="T995" s="3" t="str">
        <f t="shared" si="695"/>
        <v>-</v>
      </c>
      <c r="U995" s="3">
        <f t="shared" si="696"/>
        <v>188.73</v>
      </c>
      <c r="V995" s="3">
        <f t="shared" si="697"/>
        <v>-39.24</v>
      </c>
      <c r="W995" s="3">
        <f t="shared" si="698"/>
        <v>1.3698999999999999</v>
      </c>
      <c r="X995" s="85"/>
      <c r="Y995" s="3" t="str">
        <f t="shared" si="699"/>
        <v>1.59</v>
      </c>
      <c r="Z995" s="3" t="str">
        <f t="shared" si="700"/>
        <v>-</v>
      </c>
      <c r="AA995" s="3">
        <f t="shared" si="701"/>
        <v>188.73</v>
      </c>
      <c r="AB995" s="3">
        <f t="shared" si="702"/>
        <v>-39.24</v>
      </c>
      <c r="AC995" s="3">
        <f t="shared" si="703"/>
        <v>1.1741999999999999</v>
      </c>
      <c r="AD995" s="85"/>
      <c r="AE995" s="3" t="str">
        <f t="shared" si="704"/>
        <v>1.59</v>
      </c>
      <c r="AF995" s="3" t="str">
        <f t="shared" si="705"/>
        <v>-</v>
      </c>
      <c r="AG995" s="3">
        <f t="shared" si="706"/>
        <v>188.73</v>
      </c>
      <c r="AH995" s="3">
        <f t="shared" si="707"/>
        <v>-39.24</v>
      </c>
      <c r="AI995" s="3">
        <f t="shared" si="708"/>
        <v>0.97850000000000004</v>
      </c>
      <c r="AJ995" s="85"/>
      <c r="AK995" s="3" t="str">
        <f t="shared" si="709"/>
        <v>1.59</v>
      </c>
      <c r="AL995" s="3" t="str">
        <f t="shared" si="710"/>
        <v>-</v>
      </c>
      <c r="AM995" s="3">
        <f t="shared" si="711"/>
        <v>188.73</v>
      </c>
      <c r="AN995" s="3">
        <f t="shared" si="712"/>
        <v>-39.24</v>
      </c>
      <c r="AO995" s="3">
        <f t="shared" si="713"/>
        <v>0.78280000000000005</v>
      </c>
      <c r="AP995" s="85"/>
      <c r="AQ995" s="3" t="str">
        <f t="shared" si="714"/>
        <v>1.59</v>
      </c>
      <c r="AR995" s="3" t="str">
        <f t="shared" si="715"/>
        <v>-</v>
      </c>
      <c r="AS995" s="3">
        <f t="shared" si="716"/>
        <v>188.73</v>
      </c>
      <c r="AT995" s="3">
        <f t="shared" si="717"/>
        <v>-39.24</v>
      </c>
      <c r="AU995" s="3">
        <f t="shared" si="718"/>
        <v>0.58709999999999996</v>
      </c>
      <c r="AV995" s="85"/>
      <c r="AW995" s="3" t="str">
        <f t="shared" si="719"/>
        <v>1.59</v>
      </c>
      <c r="AX995" s="3" t="str">
        <f t="shared" si="720"/>
        <v>-</v>
      </c>
      <c r="AY995" s="3">
        <f t="shared" si="721"/>
        <v>188.73</v>
      </c>
      <c r="AZ995" s="3">
        <f t="shared" si="722"/>
        <v>-39.24</v>
      </c>
      <c r="BA995" s="3">
        <f t="shared" si="723"/>
        <v>0.39140000000000003</v>
      </c>
      <c r="BB995" s="85"/>
      <c r="BC995" s="3" t="str">
        <f t="shared" si="724"/>
        <v>1.59</v>
      </c>
      <c r="BD995" s="3" t="str">
        <f t="shared" si="725"/>
        <v>-</v>
      </c>
      <c r="BE995" s="3">
        <f t="shared" si="726"/>
        <v>188.73</v>
      </c>
      <c r="BF995" s="3">
        <f t="shared" si="727"/>
        <v>-39.24</v>
      </c>
      <c r="BG995" s="3">
        <f t="shared" si="728"/>
        <v>0.19570000000000001</v>
      </c>
    </row>
    <row r="996" spans="1:59" x14ac:dyDescent="0.3">
      <c r="A996" s="1" t="str">
        <f>'Forward collapse simulation'!B1006</f>
        <v>1.59</v>
      </c>
      <c r="B996" s="37" t="str">
        <f>IF('Forward collapse simulation'!C1006="","-",'Forward collapse simulation'!C1006)</f>
        <v>-</v>
      </c>
      <c r="C996" s="85">
        <f>'Forward collapse simulation'!E1006</f>
        <v>183.43</v>
      </c>
      <c r="D996" s="85">
        <f>'Forward collapse simulation'!F1006</f>
        <v>-11.31</v>
      </c>
      <c r="E996" s="85">
        <f>'Forward collapse simulation'!D1006</f>
        <v>1.9930000000000001</v>
      </c>
      <c r="F996" s="85"/>
      <c r="G996" s="3" t="str">
        <f t="shared" si="684"/>
        <v>1.59</v>
      </c>
      <c r="H996" s="3" t="str">
        <f t="shared" si="685"/>
        <v>-</v>
      </c>
      <c r="I996" s="3">
        <f t="shared" si="686"/>
        <v>183.43</v>
      </c>
      <c r="J996" s="3">
        <f t="shared" si="687"/>
        <v>-11.31</v>
      </c>
      <c r="K996" s="3">
        <f t="shared" si="688"/>
        <v>1.7937000000000001</v>
      </c>
      <c r="L996" s="85"/>
      <c r="M996" s="3" t="str">
        <f t="shared" si="689"/>
        <v>1.59</v>
      </c>
      <c r="N996" s="3" t="str">
        <f t="shared" si="690"/>
        <v>-</v>
      </c>
      <c r="O996" s="3">
        <f t="shared" si="691"/>
        <v>183.43</v>
      </c>
      <c r="P996" s="3">
        <f t="shared" si="692"/>
        <v>-11.31</v>
      </c>
      <c r="Q996" s="3">
        <f t="shared" si="693"/>
        <v>1.5944000000000003</v>
      </c>
      <c r="R996" s="85"/>
      <c r="S996" s="3" t="str">
        <f t="shared" si="694"/>
        <v>1.59</v>
      </c>
      <c r="T996" s="3" t="str">
        <f t="shared" si="695"/>
        <v>-</v>
      </c>
      <c r="U996" s="3">
        <f t="shared" si="696"/>
        <v>183.43</v>
      </c>
      <c r="V996" s="3">
        <f t="shared" si="697"/>
        <v>-11.31</v>
      </c>
      <c r="W996" s="3">
        <f t="shared" si="698"/>
        <v>1.3951</v>
      </c>
      <c r="X996" s="85"/>
      <c r="Y996" s="3" t="str">
        <f t="shared" si="699"/>
        <v>1.59</v>
      </c>
      <c r="Z996" s="3" t="str">
        <f t="shared" si="700"/>
        <v>-</v>
      </c>
      <c r="AA996" s="3">
        <f t="shared" si="701"/>
        <v>183.43</v>
      </c>
      <c r="AB996" s="3">
        <f t="shared" si="702"/>
        <v>-11.31</v>
      </c>
      <c r="AC996" s="3">
        <f t="shared" si="703"/>
        <v>1.1958</v>
      </c>
      <c r="AD996" s="85"/>
      <c r="AE996" s="3" t="str">
        <f t="shared" si="704"/>
        <v>1.59</v>
      </c>
      <c r="AF996" s="3" t="str">
        <f t="shared" si="705"/>
        <v>-</v>
      </c>
      <c r="AG996" s="3">
        <f t="shared" si="706"/>
        <v>183.43</v>
      </c>
      <c r="AH996" s="3">
        <f t="shared" si="707"/>
        <v>-11.31</v>
      </c>
      <c r="AI996" s="3">
        <f t="shared" si="708"/>
        <v>0.99650000000000005</v>
      </c>
      <c r="AJ996" s="85"/>
      <c r="AK996" s="3" t="str">
        <f t="shared" si="709"/>
        <v>1.59</v>
      </c>
      <c r="AL996" s="3" t="str">
        <f t="shared" si="710"/>
        <v>-</v>
      </c>
      <c r="AM996" s="3">
        <f t="shared" si="711"/>
        <v>183.43</v>
      </c>
      <c r="AN996" s="3">
        <f t="shared" si="712"/>
        <v>-11.31</v>
      </c>
      <c r="AO996" s="3">
        <f t="shared" si="713"/>
        <v>0.79720000000000013</v>
      </c>
      <c r="AP996" s="85"/>
      <c r="AQ996" s="3" t="str">
        <f t="shared" si="714"/>
        <v>1.59</v>
      </c>
      <c r="AR996" s="3" t="str">
        <f t="shared" si="715"/>
        <v>-</v>
      </c>
      <c r="AS996" s="3">
        <f t="shared" si="716"/>
        <v>183.43</v>
      </c>
      <c r="AT996" s="3">
        <f t="shared" si="717"/>
        <v>-11.31</v>
      </c>
      <c r="AU996" s="3">
        <f t="shared" si="718"/>
        <v>0.59789999999999999</v>
      </c>
      <c r="AV996" s="85"/>
      <c r="AW996" s="3" t="str">
        <f t="shared" si="719"/>
        <v>1.59</v>
      </c>
      <c r="AX996" s="3" t="str">
        <f t="shared" si="720"/>
        <v>-</v>
      </c>
      <c r="AY996" s="3">
        <f t="shared" si="721"/>
        <v>183.43</v>
      </c>
      <c r="AZ996" s="3">
        <f t="shared" si="722"/>
        <v>-11.31</v>
      </c>
      <c r="BA996" s="3">
        <f t="shared" si="723"/>
        <v>0.39860000000000007</v>
      </c>
      <c r="BB996" s="85"/>
      <c r="BC996" s="3" t="str">
        <f t="shared" si="724"/>
        <v>1.59</v>
      </c>
      <c r="BD996" s="3" t="str">
        <f t="shared" si="725"/>
        <v>-</v>
      </c>
      <c r="BE996" s="3">
        <f t="shared" si="726"/>
        <v>183.43</v>
      </c>
      <c r="BF996" s="3">
        <f t="shared" si="727"/>
        <v>-11.31</v>
      </c>
      <c r="BG996" s="3">
        <f t="shared" si="728"/>
        <v>0.19930000000000003</v>
      </c>
    </row>
    <row r="997" spans="1:59" x14ac:dyDescent="0.3">
      <c r="A997" s="1" t="str">
        <f>'Forward collapse simulation'!B1007</f>
        <v>1.59</v>
      </c>
      <c r="B997" s="37" t="str">
        <f>IF('Forward collapse simulation'!C1007="","-",'Forward collapse simulation'!C1007)</f>
        <v>-</v>
      </c>
      <c r="C997" s="85">
        <f>'Forward collapse simulation'!E1007</f>
        <v>178.84</v>
      </c>
      <c r="D997" s="85">
        <f>'Forward collapse simulation'!F1007</f>
        <v>16.55</v>
      </c>
      <c r="E997" s="85">
        <f>'Forward collapse simulation'!D1007</f>
        <v>2.008</v>
      </c>
      <c r="F997" s="85"/>
      <c r="G997" s="3" t="str">
        <f t="shared" si="684"/>
        <v>1.59</v>
      </c>
      <c r="H997" s="3" t="str">
        <f t="shared" si="685"/>
        <v>-</v>
      </c>
      <c r="I997" s="3">
        <f t="shared" si="686"/>
        <v>178.84</v>
      </c>
      <c r="J997" s="3">
        <f t="shared" si="687"/>
        <v>16.55</v>
      </c>
      <c r="K997" s="3">
        <f t="shared" si="688"/>
        <v>1.8072000000000001</v>
      </c>
      <c r="L997" s="85"/>
      <c r="M997" s="3" t="str">
        <f t="shared" si="689"/>
        <v>1.59</v>
      </c>
      <c r="N997" s="3" t="str">
        <f t="shared" si="690"/>
        <v>-</v>
      </c>
      <c r="O997" s="3">
        <f t="shared" si="691"/>
        <v>178.84</v>
      </c>
      <c r="P997" s="3">
        <f t="shared" si="692"/>
        <v>16.55</v>
      </c>
      <c r="Q997" s="3">
        <f t="shared" si="693"/>
        <v>1.6064000000000001</v>
      </c>
      <c r="R997" s="85"/>
      <c r="S997" s="3" t="str">
        <f t="shared" si="694"/>
        <v>1.59</v>
      </c>
      <c r="T997" s="3" t="str">
        <f t="shared" si="695"/>
        <v>-</v>
      </c>
      <c r="U997" s="3">
        <f t="shared" si="696"/>
        <v>178.84</v>
      </c>
      <c r="V997" s="3">
        <f t="shared" si="697"/>
        <v>16.55</v>
      </c>
      <c r="W997" s="3">
        <f t="shared" si="698"/>
        <v>1.4056</v>
      </c>
      <c r="X997" s="85"/>
      <c r="Y997" s="3" t="str">
        <f t="shared" si="699"/>
        <v>1.59</v>
      </c>
      <c r="Z997" s="3" t="str">
        <f t="shared" si="700"/>
        <v>-</v>
      </c>
      <c r="AA997" s="3">
        <f t="shared" si="701"/>
        <v>178.84</v>
      </c>
      <c r="AB997" s="3">
        <f t="shared" si="702"/>
        <v>16.55</v>
      </c>
      <c r="AC997" s="3">
        <f t="shared" si="703"/>
        <v>1.2047999999999999</v>
      </c>
      <c r="AD997" s="85"/>
      <c r="AE997" s="3" t="str">
        <f t="shared" si="704"/>
        <v>1.59</v>
      </c>
      <c r="AF997" s="3" t="str">
        <f t="shared" si="705"/>
        <v>-</v>
      </c>
      <c r="AG997" s="3">
        <f t="shared" si="706"/>
        <v>178.84</v>
      </c>
      <c r="AH997" s="3">
        <f t="shared" si="707"/>
        <v>16.55</v>
      </c>
      <c r="AI997" s="3">
        <f t="shared" si="708"/>
        <v>1.004</v>
      </c>
      <c r="AJ997" s="85"/>
      <c r="AK997" s="3" t="str">
        <f t="shared" si="709"/>
        <v>1.59</v>
      </c>
      <c r="AL997" s="3" t="str">
        <f t="shared" si="710"/>
        <v>-</v>
      </c>
      <c r="AM997" s="3">
        <f t="shared" si="711"/>
        <v>178.84</v>
      </c>
      <c r="AN997" s="3">
        <f t="shared" si="712"/>
        <v>16.55</v>
      </c>
      <c r="AO997" s="3">
        <f t="shared" si="713"/>
        <v>0.80320000000000003</v>
      </c>
      <c r="AP997" s="85"/>
      <c r="AQ997" s="3" t="str">
        <f t="shared" si="714"/>
        <v>1.59</v>
      </c>
      <c r="AR997" s="3" t="str">
        <f t="shared" si="715"/>
        <v>-</v>
      </c>
      <c r="AS997" s="3">
        <f t="shared" si="716"/>
        <v>178.84</v>
      </c>
      <c r="AT997" s="3">
        <f t="shared" si="717"/>
        <v>16.55</v>
      </c>
      <c r="AU997" s="3">
        <f t="shared" si="718"/>
        <v>0.60239999999999994</v>
      </c>
      <c r="AV997" s="85"/>
      <c r="AW997" s="3" t="str">
        <f t="shared" si="719"/>
        <v>1.59</v>
      </c>
      <c r="AX997" s="3" t="str">
        <f t="shared" si="720"/>
        <v>-</v>
      </c>
      <c r="AY997" s="3">
        <f t="shared" si="721"/>
        <v>178.84</v>
      </c>
      <c r="AZ997" s="3">
        <f t="shared" si="722"/>
        <v>16.55</v>
      </c>
      <c r="BA997" s="3">
        <f t="shared" si="723"/>
        <v>0.40160000000000001</v>
      </c>
      <c r="BB997" s="85"/>
      <c r="BC997" s="3" t="str">
        <f t="shared" si="724"/>
        <v>1.59</v>
      </c>
      <c r="BD997" s="3" t="str">
        <f t="shared" si="725"/>
        <v>-</v>
      </c>
      <c r="BE997" s="3">
        <f t="shared" si="726"/>
        <v>178.84</v>
      </c>
      <c r="BF997" s="3">
        <f t="shared" si="727"/>
        <v>16.55</v>
      </c>
      <c r="BG997" s="3">
        <f t="shared" si="728"/>
        <v>0.20080000000000001</v>
      </c>
    </row>
    <row r="998" spans="1:59" x14ac:dyDescent="0.3">
      <c r="A998" s="1" t="str">
        <f>'Forward collapse simulation'!B1008</f>
        <v>1.59</v>
      </c>
      <c r="B998" s="37" t="str">
        <f>IF('Forward collapse simulation'!C1008="","-",'Forward collapse simulation'!C1008)</f>
        <v>-</v>
      </c>
      <c r="C998" s="85">
        <f>'Forward collapse simulation'!E1008</f>
        <v>176.05</v>
      </c>
      <c r="D998" s="85">
        <f>'Forward collapse simulation'!F1008</f>
        <v>47.32</v>
      </c>
      <c r="E998" s="85">
        <f>'Forward collapse simulation'!D1008</f>
        <v>2.9540000000000002</v>
      </c>
      <c r="F998" s="85"/>
      <c r="G998" s="3" t="str">
        <f t="shared" si="684"/>
        <v>1.59</v>
      </c>
      <c r="H998" s="3" t="str">
        <f t="shared" si="685"/>
        <v>-</v>
      </c>
      <c r="I998" s="3">
        <f t="shared" si="686"/>
        <v>176.05</v>
      </c>
      <c r="J998" s="3">
        <f t="shared" si="687"/>
        <v>47.32</v>
      </c>
      <c r="K998" s="3">
        <f t="shared" si="688"/>
        <v>2.6586000000000003</v>
      </c>
      <c r="L998" s="85"/>
      <c r="M998" s="3" t="str">
        <f t="shared" si="689"/>
        <v>1.59</v>
      </c>
      <c r="N998" s="3" t="str">
        <f t="shared" si="690"/>
        <v>-</v>
      </c>
      <c r="O998" s="3">
        <f t="shared" si="691"/>
        <v>176.05</v>
      </c>
      <c r="P998" s="3">
        <f t="shared" si="692"/>
        <v>47.32</v>
      </c>
      <c r="Q998" s="3">
        <f t="shared" si="693"/>
        <v>2.3632000000000004</v>
      </c>
      <c r="R998" s="85"/>
      <c r="S998" s="3" t="str">
        <f t="shared" si="694"/>
        <v>1.59</v>
      </c>
      <c r="T998" s="3" t="str">
        <f t="shared" si="695"/>
        <v>-</v>
      </c>
      <c r="U998" s="3">
        <f t="shared" si="696"/>
        <v>176.05</v>
      </c>
      <c r="V998" s="3">
        <f t="shared" si="697"/>
        <v>47.32</v>
      </c>
      <c r="W998" s="3">
        <f t="shared" si="698"/>
        <v>2.0678000000000001</v>
      </c>
      <c r="X998" s="85"/>
      <c r="Y998" s="3" t="str">
        <f t="shared" si="699"/>
        <v>1.59</v>
      </c>
      <c r="Z998" s="3" t="str">
        <f t="shared" si="700"/>
        <v>-</v>
      </c>
      <c r="AA998" s="3">
        <f t="shared" si="701"/>
        <v>176.05</v>
      </c>
      <c r="AB998" s="3">
        <f t="shared" si="702"/>
        <v>47.32</v>
      </c>
      <c r="AC998" s="3">
        <f t="shared" si="703"/>
        <v>1.7724</v>
      </c>
      <c r="AD998" s="85"/>
      <c r="AE998" s="3" t="str">
        <f t="shared" si="704"/>
        <v>1.59</v>
      </c>
      <c r="AF998" s="3" t="str">
        <f t="shared" si="705"/>
        <v>-</v>
      </c>
      <c r="AG998" s="3">
        <f t="shared" si="706"/>
        <v>176.05</v>
      </c>
      <c r="AH998" s="3">
        <f t="shared" si="707"/>
        <v>47.32</v>
      </c>
      <c r="AI998" s="3">
        <f t="shared" si="708"/>
        <v>1.4770000000000001</v>
      </c>
      <c r="AJ998" s="85"/>
      <c r="AK998" s="3" t="str">
        <f t="shared" si="709"/>
        <v>1.59</v>
      </c>
      <c r="AL998" s="3" t="str">
        <f t="shared" si="710"/>
        <v>-</v>
      </c>
      <c r="AM998" s="3">
        <f t="shared" si="711"/>
        <v>176.05</v>
      </c>
      <c r="AN998" s="3">
        <f t="shared" si="712"/>
        <v>47.32</v>
      </c>
      <c r="AO998" s="3">
        <f t="shared" si="713"/>
        <v>1.1816000000000002</v>
      </c>
      <c r="AP998" s="85"/>
      <c r="AQ998" s="3" t="str">
        <f t="shared" si="714"/>
        <v>1.59</v>
      </c>
      <c r="AR998" s="3" t="str">
        <f t="shared" si="715"/>
        <v>-</v>
      </c>
      <c r="AS998" s="3">
        <f t="shared" si="716"/>
        <v>176.05</v>
      </c>
      <c r="AT998" s="3">
        <f t="shared" si="717"/>
        <v>47.32</v>
      </c>
      <c r="AU998" s="3">
        <f t="shared" si="718"/>
        <v>0.88619999999999999</v>
      </c>
      <c r="AV998" s="85"/>
      <c r="AW998" s="3" t="str">
        <f t="shared" si="719"/>
        <v>1.59</v>
      </c>
      <c r="AX998" s="3" t="str">
        <f t="shared" si="720"/>
        <v>-</v>
      </c>
      <c r="AY998" s="3">
        <f t="shared" si="721"/>
        <v>176.05</v>
      </c>
      <c r="AZ998" s="3">
        <f t="shared" si="722"/>
        <v>47.32</v>
      </c>
      <c r="BA998" s="3">
        <f t="shared" si="723"/>
        <v>0.5908000000000001</v>
      </c>
      <c r="BB998" s="85"/>
      <c r="BC998" s="3" t="str">
        <f t="shared" si="724"/>
        <v>1.59</v>
      </c>
      <c r="BD998" s="3" t="str">
        <f t="shared" si="725"/>
        <v>-</v>
      </c>
      <c r="BE998" s="3">
        <f t="shared" si="726"/>
        <v>176.05</v>
      </c>
      <c r="BF998" s="3">
        <f t="shared" si="727"/>
        <v>47.32</v>
      </c>
      <c r="BG998" s="3">
        <f t="shared" si="728"/>
        <v>0.29540000000000005</v>
      </c>
    </row>
    <row r="999" spans="1:59" x14ac:dyDescent="0.3">
      <c r="A999" s="1" t="str">
        <f>'Forward collapse simulation'!B1009</f>
        <v>1.59</v>
      </c>
      <c r="B999" s="37" t="str">
        <f>IF('Forward collapse simulation'!C1009="","-",'Forward collapse simulation'!C1009)</f>
        <v>-</v>
      </c>
      <c r="C999" s="85">
        <f>'Forward collapse simulation'!E1009</f>
        <v>175.12</v>
      </c>
      <c r="D999" s="85">
        <f>'Forward collapse simulation'!F1009</f>
        <v>60.35</v>
      </c>
      <c r="E999" s="85">
        <f>'Forward collapse simulation'!D1009</f>
        <v>4.492</v>
      </c>
      <c r="F999" s="85"/>
      <c r="G999" s="3" t="str">
        <f t="shared" si="684"/>
        <v>1.59</v>
      </c>
      <c r="H999" s="3" t="str">
        <f t="shared" si="685"/>
        <v>-</v>
      </c>
      <c r="I999" s="3">
        <f t="shared" si="686"/>
        <v>175.12</v>
      </c>
      <c r="J999" s="3">
        <f t="shared" si="687"/>
        <v>60.35</v>
      </c>
      <c r="K999" s="3">
        <f t="shared" si="688"/>
        <v>4.0427999999999997</v>
      </c>
      <c r="L999" s="85"/>
      <c r="M999" s="3" t="str">
        <f t="shared" si="689"/>
        <v>1.59</v>
      </c>
      <c r="N999" s="3" t="str">
        <f t="shared" si="690"/>
        <v>-</v>
      </c>
      <c r="O999" s="3">
        <f t="shared" si="691"/>
        <v>175.12</v>
      </c>
      <c r="P999" s="3">
        <f t="shared" si="692"/>
        <v>60.35</v>
      </c>
      <c r="Q999" s="3">
        <f t="shared" si="693"/>
        <v>3.5936000000000003</v>
      </c>
      <c r="R999" s="85"/>
      <c r="S999" s="3" t="str">
        <f t="shared" si="694"/>
        <v>1.59</v>
      </c>
      <c r="T999" s="3" t="str">
        <f t="shared" si="695"/>
        <v>-</v>
      </c>
      <c r="U999" s="3">
        <f t="shared" si="696"/>
        <v>175.12</v>
      </c>
      <c r="V999" s="3">
        <f t="shared" si="697"/>
        <v>60.35</v>
      </c>
      <c r="W999" s="3">
        <f t="shared" si="698"/>
        <v>3.1443999999999996</v>
      </c>
      <c r="X999" s="85"/>
      <c r="Y999" s="3" t="str">
        <f t="shared" si="699"/>
        <v>1.59</v>
      </c>
      <c r="Z999" s="3" t="str">
        <f t="shared" si="700"/>
        <v>-</v>
      </c>
      <c r="AA999" s="3">
        <f t="shared" si="701"/>
        <v>175.12</v>
      </c>
      <c r="AB999" s="3">
        <f t="shared" si="702"/>
        <v>60.35</v>
      </c>
      <c r="AC999" s="3">
        <f t="shared" si="703"/>
        <v>2.6951999999999998</v>
      </c>
      <c r="AD999" s="85"/>
      <c r="AE999" s="3" t="str">
        <f t="shared" si="704"/>
        <v>1.59</v>
      </c>
      <c r="AF999" s="3" t="str">
        <f t="shared" si="705"/>
        <v>-</v>
      </c>
      <c r="AG999" s="3">
        <f t="shared" si="706"/>
        <v>175.12</v>
      </c>
      <c r="AH999" s="3">
        <f t="shared" si="707"/>
        <v>60.35</v>
      </c>
      <c r="AI999" s="3">
        <f t="shared" si="708"/>
        <v>2.246</v>
      </c>
      <c r="AJ999" s="85"/>
      <c r="AK999" s="3" t="str">
        <f t="shared" si="709"/>
        <v>1.59</v>
      </c>
      <c r="AL999" s="3" t="str">
        <f t="shared" si="710"/>
        <v>-</v>
      </c>
      <c r="AM999" s="3">
        <f t="shared" si="711"/>
        <v>175.12</v>
      </c>
      <c r="AN999" s="3">
        <f t="shared" si="712"/>
        <v>60.35</v>
      </c>
      <c r="AO999" s="3">
        <f t="shared" si="713"/>
        <v>1.7968000000000002</v>
      </c>
      <c r="AP999" s="85"/>
      <c r="AQ999" s="3" t="str">
        <f t="shared" si="714"/>
        <v>1.59</v>
      </c>
      <c r="AR999" s="3" t="str">
        <f t="shared" si="715"/>
        <v>-</v>
      </c>
      <c r="AS999" s="3">
        <f t="shared" si="716"/>
        <v>175.12</v>
      </c>
      <c r="AT999" s="3">
        <f t="shared" si="717"/>
        <v>60.35</v>
      </c>
      <c r="AU999" s="3">
        <f t="shared" si="718"/>
        <v>1.3475999999999999</v>
      </c>
      <c r="AV999" s="85"/>
      <c r="AW999" s="3" t="str">
        <f t="shared" si="719"/>
        <v>1.59</v>
      </c>
      <c r="AX999" s="3" t="str">
        <f t="shared" si="720"/>
        <v>-</v>
      </c>
      <c r="AY999" s="3">
        <f t="shared" si="721"/>
        <v>175.12</v>
      </c>
      <c r="AZ999" s="3">
        <f t="shared" si="722"/>
        <v>60.35</v>
      </c>
      <c r="BA999" s="3">
        <f t="shared" si="723"/>
        <v>0.89840000000000009</v>
      </c>
      <c r="BB999" s="85"/>
      <c r="BC999" s="3" t="str">
        <f t="shared" si="724"/>
        <v>1.59</v>
      </c>
      <c r="BD999" s="3" t="str">
        <f t="shared" si="725"/>
        <v>-</v>
      </c>
      <c r="BE999" s="3">
        <f t="shared" si="726"/>
        <v>175.12</v>
      </c>
      <c r="BF999" s="3">
        <f t="shared" si="727"/>
        <v>60.35</v>
      </c>
      <c r="BG999" s="3">
        <f t="shared" si="728"/>
        <v>0.44920000000000004</v>
      </c>
    </row>
    <row r="1000" spans="1:59" x14ac:dyDescent="0.3">
      <c r="A1000" s="1" t="str">
        <f>'Forward collapse simulation'!B1010</f>
        <v>1.59</v>
      </c>
      <c r="B1000" s="37" t="str">
        <f>IF('Forward collapse simulation'!C1010="","-",'Forward collapse simulation'!C1010)</f>
        <v>-</v>
      </c>
      <c r="C1000" s="85">
        <f>'Forward collapse simulation'!E1010</f>
        <v>179.76</v>
      </c>
      <c r="D1000" s="85">
        <f>'Forward collapse simulation'!F1010</f>
        <v>62.98</v>
      </c>
      <c r="E1000" s="85">
        <f>'Forward collapse simulation'!D1010</f>
        <v>5.1870000000000003</v>
      </c>
      <c r="F1000" s="85"/>
      <c r="G1000" s="3" t="str">
        <f t="shared" si="684"/>
        <v>1.59</v>
      </c>
      <c r="H1000" s="3" t="str">
        <f t="shared" si="685"/>
        <v>-</v>
      </c>
      <c r="I1000" s="3">
        <f t="shared" si="686"/>
        <v>179.76</v>
      </c>
      <c r="J1000" s="3">
        <f t="shared" si="687"/>
        <v>62.98</v>
      </c>
      <c r="K1000" s="3">
        <f t="shared" si="688"/>
        <v>4.6683000000000003</v>
      </c>
      <c r="L1000" s="85"/>
      <c r="M1000" s="3" t="str">
        <f t="shared" si="689"/>
        <v>1.59</v>
      </c>
      <c r="N1000" s="3" t="str">
        <f t="shared" si="690"/>
        <v>-</v>
      </c>
      <c r="O1000" s="3">
        <f t="shared" si="691"/>
        <v>179.76</v>
      </c>
      <c r="P1000" s="3">
        <f t="shared" si="692"/>
        <v>62.98</v>
      </c>
      <c r="Q1000" s="3">
        <f t="shared" si="693"/>
        <v>4.1496000000000004</v>
      </c>
      <c r="R1000" s="85"/>
      <c r="S1000" s="3" t="str">
        <f t="shared" si="694"/>
        <v>1.59</v>
      </c>
      <c r="T1000" s="3" t="str">
        <f t="shared" si="695"/>
        <v>-</v>
      </c>
      <c r="U1000" s="3">
        <f t="shared" si="696"/>
        <v>179.76</v>
      </c>
      <c r="V1000" s="3">
        <f t="shared" si="697"/>
        <v>62.98</v>
      </c>
      <c r="W1000" s="3">
        <f t="shared" si="698"/>
        <v>3.6309</v>
      </c>
      <c r="X1000" s="85"/>
      <c r="Y1000" s="3" t="str">
        <f t="shared" si="699"/>
        <v>1.59</v>
      </c>
      <c r="Z1000" s="3" t="str">
        <f t="shared" si="700"/>
        <v>-</v>
      </c>
      <c r="AA1000" s="3">
        <f t="shared" si="701"/>
        <v>179.76</v>
      </c>
      <c r="AB1000" s="3">
        <f t="shared" si="702"/>
        <v>62.98</v>
      </c>
      <c r="AC1000" s="3">
        <f t="shared" si="703"/>
        <v>3.1122000000000001</v>
      </c>
      <c r="AD1000" s="85"/>
      <c r="AE1000" s="3" t="str">
        <f t="shared" si="704"/>
        <v>1.59</v>
      </c>
      <c r="AF1000" s="3" t="str">
        <f t="shared" si="705"/>
        <v>-</v>
      </c>
      <c r="AG1000" s="3">
        <f t="shared" si="706"/>
        <v>179.76</v>
      </c>
      <c r="AH1000" s="3">
        <f t="shared" si="707"/>
        <v>62.98</v>
      </c>
      <c r="AI1000" s="3">
        <f t="shared" si="708"/>
        <v>2.5935000000000001</v>
      </c>
      <c r="AJ1000" s="85"/>
      <c r="AK1000" s="3" t="str">
        <f t="shared" si="709"/>
        <v>1.59</v>
      </c>
      <c r="AL1000" s="3" t="str">
        <f t="shared" si="710"/>
        <v>-</v>
      </c>
      <c r="AM1000" s="3">
        <f t="shared" si="711"/>
        <v>179.76</v>
      </c>
      <c r="AN1000" s="3">
        <f t="shared" si="712"/>
        <v>62.98</v>
      </c>
      <c r="AO1000" s="3">
        <f t="shared" si="713"/>
        <v>2.0748000000000002</v>
      </c>
      <c r="AP1000" s="85"/>
      <c r="AQ1000" s="3" t="str">
        <f t="shared" si="714"/>
        <v>1.59</v>
      </c>
      <c r="AR1000" s="3" t="str">
        <f t="shared" si="715"/>
        <v>-</v>
      </c>
      <c r="AS1000" s="3">
        <f t="shared" si="716"/>
        <v>179.76</v>
      </c>
      <c r="AT1000" s="3">
        <f t="shared" si="717"/>
        <v>62.98</v>
      </c>
      <c r="AU1000" s="3">
        <f t="shared" si="718"/>
        <v>1.5561</v>
      </c>
      <c r="AV1000" s="85"/>
      <c r="AW1000" s="3" t="str">
        <f t="shared" si="719"/>
        <v>1.59</v>
      </c>
      <c r="AX1000" s="3" t="str">
        <f t="shared" si="720"/>
        <v>-</v>
      </c>
      <c r="AY1000" s="3">
        <f t="shared" si="721"/>
        <v>179.76</v>
      </c>
      <c r="AZ1000" s="3">
        <f t="shared" si="722"/>
        <v>62.98</v>
      </c>
      <c r="BA1000" s="3">
        <f t="shared" si="723"/>
        <v>1.0374000000000001</v>
      </c>
      <c r="BB1000" s="85"/>
      <c r="BC1000" s="3" t="str">
        <f t="shared" si="724"/>
        <v>1.59</v>
      </c>
      <c r="BD1000" s="3" t="str">
        <f t="shared" si="725"/>
        <v>-</v>
      </c>
      <c r="BE1000" s="3">
        <f t="shared" si="726"/>
        <v>179.76</v>
      </c>
      <c r="BF1000" s="3">
        <f t="shared" si="727"/>
        <v>62.98</v>
      </c>
      <c r="BG1000" s="3">
        <f t="shared" si="728"/>
        <v>0.51870000000000005</v>
      </c>
    </row>
    <row r="1001" spans="1:59" x14ac:dyDescent="0.3">
      <c r="A1001" s="1" t="str">
        <f>'Forward collapse simulation'!B1011</f>
        <v>1.59</v>
      </c>
      <c r="B1001" s="37" t="str">
        <f>IF('Forward collapse simulation'!C1011="","-",'Forward collapse simulation'!C1011)</f>
        <v>-</v>
      </c>
      <c r="C1001" s="85">
        <f>'Forward collapse simulation'!E1011</f>
        <v>181.03</v>
      </c>
      <c r="D1001" s="85">
        <f>'Forward collapse simulation'!F1011</f>
        <v>64.5</v>
      </c>
      <c r="E1001" s="85">
        <f>'Forward collapse simulation'!D1011</f>
        <v>4.2720000000000002</v>
      </c>
      <c r="F1001" s="85"/>
      <c r="G1001" s="3" t="str">
        <f t="shared" si="684"/>
        <v>1.59</v>
      </c>
      <c r="H1001" s="3" t="str">
        <f t="shared" si="685"/>
        <v>-</v>
      </c>
      <c r="I1001" s="3">
        <f t="shared" si="686"/>
        <v>181.03</v>
      </c>
      <c r="J1001" s="3">
        <f t="shared" si="687"/>
        <v>64.5</v>
      </c>
      <c r="K1001" s="3">
        <f t="shared" si="688"/>
        <v>3.8448000000000002</v>
      </c>
      <c r="L1001" s="85"/>
      <c r="M1001" s="3" t="str">
        <f t="shared" si="689"/>
        <v>1.59</v>
      </c>
      <c r="N1001" s="3" t="str">
        <f t="shared" si="690"/>
        <v>-</v>
      </c>
      <c r="O1001" s="3">
        <f t="shared" si="691"/>
        <v>181.03</v>
      </c>
      <c r="P1001" s="3">
        <f t="shared" si="692"/>
        <v>64.5</v>
      </c>
      <c r="Q1001" s="3">
        <f t="shared" si="693"/>
        <v>3.4176000000000002</v>
      </c>
      <c r="R1001" s="85"/>
      <c r="S1001" s="3" t="str">
        <f t="shared" si="694"/>
        <v>1.59</v>
      </c>
      <c r="T1001" s="3" t="str">
        <f t="shared" si="695"/>
        <v>-</v>
      </c>
      <c r="U1001" s="3">
        <f t="shared" si="696"/>
        <v>181.03</v>
      </c>
      <c r="V1001" s="3">
        <f t="shared" si="697"/>
        <v>64.5</v>
      </c>
      <c r="W1001" s="3">
        <f t="shared" si="698"/>
        <v>2.9904000000000002</v>
      </c>
      <c r="X1001" s="85"/>
      <c r="Y1001" s="3" t="str">
        <f t="shared" si="699"/>
        <v>1.59</v>
      </c>
      <c r="Z1001" s="3" t="str">
        <f t="shared" si="700"/>
        <v>-</v>
      </c>
      <c r="AA1001" s="3">
        <f t="shared" si="701"/>
        <v>181.03</v>
      </c>
      <c r="AB1001" s="3">
        <f t="shared" si="702"/>
        <v>64.5</v>
      </c>
      <c r="AC1001" s="3">
        <f t="shared" si="703"/>
        <v>2.5632000000000001</v>
      </c>
      <c r="AD1001" s="85"/>
      <c r="AE1001" s="3" t="str">
        <f t="shared" si="704"/>
        <v>1.59</v>
      </c>
      <c r="AF1001" s="3" t="str">
        <f t="shared" si="705"/>
        <v>-</v>
      </c>
      <c r="AG1001" s="3">
        <f t="shared" si="706"/>
        <v>181.03</v>
      </c>
      <c r="AH1001" s="3">
        <f t="shared" si="707"/>
        <v>64.5</v>
      </c>
      <c r="AI1001" s="3">
        <f t="shared" si="708"/>
        <v>2.1360000000000001</v>
      </c>
      <c r="AJ1001" s="85"/>
      <c r="AK1001" s="3" t="str">
        <f t="shared" si="709"/>
        <v>1.59</v>
      </c>
      <c r="AL1001" s="3" t="str">
        <f t="shared" si="710"/>
        <v>-</v>
      </c>
      <c r="AM1001" s="3">
        <f t="shared" si="711"/>
        <v>181.03</v>
      </c>
      <c r="AN1001" s="3">
        <f t="shared" si="712"/>
        <v>64.5</v>
      </c>
      <c r="AO1001" s="3">
        <f t="shared" si="713"/>
        <v>1.7088000000000001</v>
      </c>
      <c r="AP1001" s="85"/>
      <c r="AQ1001" s="3" t="str">
        <f t="shared" si="714"/>
        <v>1.59</v>
      </c>
      <c r="AR1001" s="3" t="str">
        <f t="shared" si="715"/>
        <v>-</v>
      </c>
      <c r="AS1001" s="3">
        <f t="shared" si="716"/>
        <v>181.03</v>
      </c>
      <c r="AT1001" s="3">
        <f t="shared" si="717"/>
        <v>64.5</v>
      </c>
      <c r="AU1001" s="3">
        <f t="shared" si="718"/>
        <v>1.2816000000000001</v>
      </c>
      <c r="AV1001" s="85"/>
      <c r="AW1001" s="3" t="str">
        <f t="shared" si="719"/>
        <v>1.59</v>
      </c>
      <c r="AX1001" s="3" t="str">
        <f t="shared" si="720"/>
        <v>-</v>
      </c>
      <c r="AY1001" s="3">
        <f t="shared" si="721"/>
        <v>181.03</v>
      </c>
      <c r="AZ1001" s="3">
        <f t="shared" si="722"/>
        <v>64.5</v>
      </c>
      <c r="BA1001" s="3">
        <f t="shared" si="723"/>
        <v>0.85440000000000005</v>
      </c>
      <c r="BB1001" s="85"/>
      <c r="BC1001" s="3" t="str">
        <f t="shared" si="724"/>
        <v>1.59</v>
      </c>
      <c r="BD1001" s="3" t="str">
        <f t="shared" si="725"/>
        <v>-</v>
      </c>
      <c r="BE1001" s="3">
        <f t="shared" si="726"/>
        <v>181.03</v>
      </c>
      <c r="BF1001" s="3">
        <f t="shared" si="727"/>
        <v>64.5</v>
      </c>
      <c r="BG1001" s="3">
        <f t="shared" si="728"/>
        <v>0.42720000000000002</v>
      </c>
    </row>
    <row r="1002" spans="1:59" x14ac:dyDescent="0.3">
      <c r="A1002" s="1" t="str">
        <f>'Forward collapse simulation'!B1012</f>
        <v>1.59</v>
      </c>
      <c r="B1002" s="37" t="str">
        <f>IF('Forward collapse simulation'!C1012="","-",'Forward collapse simulation'!C1012)</f>
        <v>-</v>
      </c>
      <c r="C1002" s="85">
        <f>'Forward collapse simulation'!E1012</f>
        <v>183.26</v>
      </c>
      <c r="D1002" s="85">
        <f>'Forward collapse simulation'!F1012</f>
        <v>71.430000000000007</v>
      </c>
      <c r="E1002" s="85">
        <f>'Forward collapse simulation'!D1012</f>
        <v>3.972</v>
      </c>
      <c r="F1002" s="85"/>
      <c r="G1002" s="3" t="str">
        <f t="shared" si="684"/>
        <v>1.59</v>
      </c>
      <c r="H1002" s="3" t="str">
        <f t="shared" si="685"/>
        <v>-</v>
      </c>
      <c r="I1002" s="3">
        <f t="shared" si="686"/>
        <v>183.26</v>
      </c>
      <c r="J1002" s="3">
        <f t="shared" si="687"/>
        <v>71.430000000000007</v>
      </c>
      <c r="K1002" s="3">
        <f t="shared" si="688"/>
        <v>3.5748000000000002</v>
      </c>
      <c r="L1002" s="85"/>
      <c r="M1002" s="3" t="str">
        <f t="shared" si="689"/>
        <v>1.59</v>
      </c>
      <c r="N1002" s="3" t="str">
        <f t="shared" si="690"/>
        <v>-</v>
      </c>
      <c r="O1002" s="3">
        <f t="shared" si="691"/>
        <v>183.26</v>
      </c>
      <c r="P1002" s="3">
        <f t="shared" si="692"/>
        <v>71.430000000000007</v>
      </c>
      <c r="Q1002" s="3">
        <f t="shared" si="693"/>
        <v>3.1776</v>
      </c>
      <c r="R1002" s="85"/>
      <c r="S1002" s="3" t="str">
        <f t="shared" si="694"/>
        <v>1.59</v>
      </c>
      <c r="T1002" s="3" t="str">
        <f t="shared" si="695"/>
        <v>-</v>
      </c>
      <c r="U1002" s="3">
        <f t="shared" si="696"/>
        <v>183.26</v>
      </c>
      <c r="V1002" s="3">
        <f t="shared" si="697"/>
        <v>71.430000000000007</v>
      </c>
      <c r="W1002" s="3">
        <f t="shared" si="698"/>
        <v>2.7803999999999998</v>
      </c>
      <c r="X1002" s="85"/>
      <c r="Y1002" s="3" t="str">
        <f t="shared" si="699"/>
        <v>1.59</v>
      </c>
      <c r="Z1002" s="3" t="str">
        <f t="shared" si="700"/>
        <v>-</v>
      </c>
      <c r="AA1002" s="3">
        <f t="shared" si="701"/>
        <v>183.26</v>
      </c>
      <c r="AB1002" s="3">
        <f t="shared" si="702"/>
        <v>71.430000000000007</v>
      </c>
      <c r="AC1002" s="3">
        <f t="shared" si="703"/>
        <v>2.3832</v>
      </c>
      <c r="AD1002" s="85"/>
      <c r="AE1002" s="3" t="str">
        <f t="shared" si="704"/>
        <v>1.59</v>
      </c>
      <c r="AF1002" s="3" t="str">
        <f t="shared" si="705"/>
        <v>-</v>
      </c>
      <c r="AG1002" s="3">
        <f t="shared" si="706"/>
        <v>183.26</v>
      </c>
      <c r="AH1002" s="3">
        <f t="shared" si="707"/>
        <v>71.430000000000007</v>
      </c>
      <c r="AI1002" s="3">
        <f t="shared" si="708"/>
        <v>1.986</v>
      </c>
      <c r="AJ1002" s="85"/>
      <c r="AK1002" s="3" t="str">
        <f t="shared" si="709"/>
        <v>1.59</v>
      </c>
      <c r="AL1002" s="3" t="str">
        <f t="shared" si="710"/>
        <v>-</v>
      </c>
      <c r="AM1002" s="3">
        <f t="shared" si="711"/>
        <v>183.26</v>
      </c>
      <c r="AN1002" s="3">
        <f t="shared" si="712"/>
        <v>71.430000000000007</v>
      </c>
      <c r="AO1002" s="3">
        <f t="shared" si="713"/>
        <v>1.5888</v>
      </c>
      <c r="AP1002" s="85"/>
      <c r="AQ1002" s="3" t="str">
        <f t="shared" si="714"/>
        <v>1.59</v>
      </c>
      <c r="AR1002" s="3" t="str">
        <f t="shared" si="715"/>
        <v>-</v>
      </c>
      <c r="AS1002" s="3">
        <f t="shared" si="716"/>
        <v>183.26</v>
      </c>
      <c r="AT1002" s="3">
        <f t="shared" si="717"/>
        <v>71.430000000000007</v>
      </c>
      <c r="AU1002" s="3">
        <f t="shared" si="718"/>
        <v>1.1916</v>
      </c>
      <c r="AV1002" s="85"/>
      <c r="AW1002" s="3" t="str">
        <f t="shared" si="719"/>
        <v>1.59</v>
      </c>
      <c r="AX1002" s="3" t="str">
        <f t="shared" si="720"/>
        <v>-</v>
      </c>
      <c r="AY1002" s="3">
        <f t="shared" si="721"/>
        <v>183.26</v>
      </c>
      <c r="AZ1002" s="3">
        <f t="shared" si="722"/>
        <v>71.430000000000007</v>
      </c>
      <c r="BA1002" s="3">
        <f t="shared" si="723"/>
        <v>0.7944</v>
      </c>
      <c r="BB1002" s="85"/>
      <c r="BC1002" s="3" t="str">
        <f t="shared" si="724"/>
        <v>1.59</v>
      </c>
      <c r="BD1002" s="3" t="str">
        <f t="shared" si="725"/>
        <v>-</v>
      </c>
      <c r="BE1002" s="3">
        <f t="shared" si="726"/>
        <v>183.26</v>
      </c>
      <c r="BF1002" s="3">
        <f t="shared" si="727"/>
        <v>71.430000000000007</v>
      </c>
      <c r="BG1002" s="3">
        <f t="shared" si="728"/>
        <v>0.3972</v>
      </c>
    </row>
    <row r="1003" spans="1:59" x14ac:dyDescent="0.3">
      <c r="A1003" s="1" t="str">
        <f>'Forward collapse simulation'!B1013</f>
        <v>1.59</v>
      </c>
      <c r="B1003" s="37" t="str">
        <f>IF('Forward collapse simulation'!C1013="","-",'Forward collapse simulation'!C1013)</f>
        <v>-</v>
      </c>
      <c r="C1003" s="85">
        <f>'Forward collapse simulation'!E1013</f>
        <v>174.94</v>
      </c>
      <c r="D1003" s="85">
        <f>'Forward collapse simulation'!F1013</f>
        <v>77.56</v>
      </c>
      <c r="E1003" s="85">
        <f>'Forward collapse simulation'!D1013</f>
        <v>5.9459999999999997</v>
      </c>
      <c r="F1003" s="85"/>
      <c r="G1003" s="3" t="str">
        <f t="shared" si="684"/>
        <v>1.59</v>
      </c>
      <c r="H1003" s="3" t="str">
        <f t="shared" si="685"/>
        <v>-</v>
      </c>
      <c r="I1003" s="3">
        <f t="shared" si="686"/>
        <v>174.94</v>
      </c>
      <c r="J1003" s="3">
        <f t="shared" si="687"/>
        <v>77.56</v>
      </c>
      <c r="K1003" s="3">
        <f t="shared" si="688"/>
        <v>5.3513999999999999</v>
      </c>
      <c r="L1003" s="85"/>
      <c r="M1003" s="3" t="str">
        <f t="shared" si="689"/>
        <v>1.59</v>
      </c>
      <c r="N1003" s="3" t="str">
        <f t="shared" si="690"/>
        <v>-</v>
      </c>
      <c r="O1003" s="3">
        <f t="shared" si="691"/>
        <v>174.94</v>
      </c>
      <c r="P1003" s="3">
        <f t="shared" si="692"/>
        <v>77.56</v>
      </c>
      <c r="Q1003" s="3">
        <f t="shared" si="693"/>
        <v>4.7568000000000001</v>
      </c>
      <c r="R1003" s="85"/>
      <c r="S1003" s="3" t="str">
        <f t="shared" si="694"/>
        <v>1.59</v>
      </c>
      <c r="T1003" s="3" t="str">
        <f t="shared" si="695"/>
        <v>-</v>
      </c>
      <c r="U1003" s="3">
        <f t="shared" si="696"/>
        <v>174.94</v>
      </c>
      <c r="V1003" s="3">
        <f t="shared" si="697"/>
        <v>77.56</v>
      </c>
      <c r="W1003" s="3">
        <f t="shared" si="698"/>
        <v>4.1621999999999995</v>
      </c>
      <c r="X1003" s="85"/>
      <c r="Y1003" s="3" t="str">
        <f t="shared" si="699"/>
        <v>1.59</v>
      </c>
      <c r="Z1003" s="3" t="str">
        <f t="shared" si="700"/>
        <v>-</v>
      </c>
      <c r="AA1003" s="3">
        <f t="shared" si="701"/>
        <v>174.94</v>
      </c>
      <c r="AB1003" s="3">
        <f t="shared" si="702"/>
        <v>77.56</v>
      </c>
      <c r="AC1003" s="3">
        <f t="shared" si="703"/>
        <v>3.5675999999999997</v>
      </c>
      <c r="AD1003" s="85"/>
      <c r="AE1003" s="3" t="str">
        <f t="shared" si="704"/>
        <v>1.59</v>
      </c>
      <c r="AF1003" s="3" t="str">
        <f t="shared" si="705"/>
        <v>-</v>
      </c>
      <c r="AG1003" s="3">
        <f t="shared" si="706"/>
        <v>174.94</v>
      </c>
      <c r="AH1003" s="3">
        <f t="shared" si="707"/>
        <v>77.56</v>
      </c>
      <c r="AI1003" s="3">
        <f t="shared" si="708"/>
        <v>2.9729999999999999</v>
      </c>
      <c r="AJ1003" s="85"/>
      <c r="AK1003" s="3" t="str">
        <f t="shared" si="709"/>
        <v>1.59</v>
      </c>
      <c r="AL1003" s="3" t="str">
        <f t="shared" si="710"/>
        <v>-</v>
      </c>
      <c r="AM1003" s="3">
        <f t="shared" si="711"/>
        <v>174.94</v>
      </c>
      <c r="AN1003" s="3">
        <f t="shared" si="712"/>
        <v>77.56</v>
      </c>
      <c r="AO1003" s="3">
        <f t="shared" si="713"/>
        <v>2.3784000000000001</v>
      </c>
      <c r="AP1003" s="85"/>
      <c r="AQ1003" s="3" t="str">
        <f t="shared" si="714"/>
        <v>1.59</v>
      </c>
      <c r="AR1003" s="3" t="str">
        <f t="shared" si="715"/>
        <v>-</v>
      </c>
      <c r="AS1003" s="3">
        <f t="shared" si="716"/>
        <v>174.94</v>
      </c>
      <c r="AT1003" s="3">
        <f t="shared" si="717"/>
        <v>77.56</v>
      </c>
      <c r="AU1003" s="3">
        <f t="shared" si="718"/>
        <v>1.7837999999999998</v>
      </c>
      <c r="AV1003" s="85"/>
      <c r="AW1003" s="3" t="str">
        <f t="shared" si="719"/>
        <v>1.59</v>
      </c>
      <c r="AX1003" s="3" t="str">
        <f t="shared" si="720"/>
        <v>-</v>
      </c>
      <c r="AY1003" s="3">
        <f t="shared" si="721"/>
        <v>174.94</v>
      </c>
      <c r="AZ1003" s="3">
        <f t="shared" si="722"/>
        <v>77.56</v>
      </c>
      <c r="BA1003" s="3">
        <f t="shared" si="723"/>
        <v>1.1892</v>
      </c>
      <c r="BB1003" s="85"/>
      <c r="BC1003" s="3" t="str">
        <f t="shared" si="724"/>
        <v>1.59</v>
      </c>
      <c r="BD1003" s="3" t="str">
        <f t="shared" si="725"/>
        <v>-</v>
      </c>
      <c r="BE1003" s="3">
        <f t="shared" si="726"/>
        <v>174.94</v>
      </c>
      <c r="BF1003" s="3">
        <f t="shared" si="727"/>
        <v>77.56</v>
      </c>
      <c r="BG1003" s="3">
        <f t="shared" si="728"/>
        <v>0.59460000000000002</v>
      </c>
    </row>
    <row r="1004" spans="1:59" x14ac:dyDescent="0.3">
      <c r="A1004" s="1" t="str">
        <f>'Forward collapse simulation'!B1014</f>
        <v>1.59</v>
      </c>
      <c r="B1004" s="37" t="str">
        <f>IF('Forward collapse simulation'!C1014="","-",'Forward collapse simulation'!C1014)</f>
        <v>-</v>
      </c>
      <c r="C1004" s="85">
        <f>'Forward collapse simulation'!E1014</f>
        <v>180.87</v>
      </c>
      <c r="D1004" s="85">
        <f>'Forward collapse simulation'!F1014</f>
        <v>79.27</v>
      </c>
      <c r="E1004" s="85">
        <f>'Forward collapse simulation'!D1014</f>
        <v>7.78</v>
      </c>
      <c r="F1004" s="85"/>
      <c r="G1004" s="3" t="str">
        <f t="shared" si="684"/>
        <v>1.59</v>
      </c>
      <c r="H1004" s="3" t="str">
        <f t="shared" si="685"/>
        <v>-</v>
      </c>
      <c r="I1004" s="3">
        <f t="shared" si="686"/>
        <v>180.87</v>
      </c>
      <c r="J1004" s="3">
        <f t="shared" si="687"/>
        <v>79.27</v>
      </c>
      <c r="K1004" s="3">
        <f t="shared" si="688"/>
        <v>7.0020000000000007</v>
      </c>
      <c r="L1004" s="85"/>
      <c r="M1004" s="3" t="str">
        <f t="shared" si="689"/>
        <v>1.59</v>
      </c>
      <c r="N1004" s="3" t="str">
        <f t="shared" si="690"/>
        <v>-</v>
      </c>
      <c r="O1004" s="3">
        <f t="shared" si="691"/>
        <v>180.87</v>
      </c>
      <c r="P1004" s="3">
        <f t="shared" si="692"/>
        <v>79.27</v>
      </c>
      <c r="Q1004" s="3">
        <f t="shared" si="693"/>
        <v>6.2240000000000002</v>
      </c>
      <c r="R1004" s="85"/>
      <c r="S1004" s="3" t="str">
        <f t="shared" si="694"/>
        <v>1.59</v>
      </c>
      <c r="T1004" s="3" t="str">
        <f t="shared" si="695"/>
        <v>-</v>
      </c>
      <c r="U1004" s="3">
        <f t="shared" si="696"/>
        <v>180.87</v>
      </c>
      <c r="V1004" s="3">
        <f t="shared" si="697"/>
        <v>79.27</v>
      </c>
      <c r="W1004" s="3">
        <f t="shared" si="698"/>
        <v>5.4459999999999997</v>
      </c>
      <c r="X1004" s="85"/>
      <c r="Y1004" s="3" t="str">
        <f t="shared" si="699"/>
        <v>1.59</v>
      </c>
      <c r="Z1004" s="3" t="str">
        <f t="shared" si="700"/>
        <v>-</v>
      </c>
      <c r="AA1004" s="3">
        <f t="shared" si="701"/>
        <v>180.87</v>
      </c>
      <c r="AB1004" s="3">
        <f t="shared" si="702"/>
        <v>79.27</v>
      </c>
      <c r="AC1004" s="3">
        <f t="shared" si="703"/>
        <v>4.6680000000000001</v>
      </c>
      <c r="AD1004" s="85"/>
      <c r="AE1004" s="3" t="str">
        <f t="shared" si="704"/>
        <v>1.59</v>
      </c>
      <c r="AF1004" s="3" t="str">
        <f t="shared" si="705"/>
        <v>-</v>
      </c>
      <c r="AG1004" s="3">
        <f t="shared" si="706"/>
        <v>180.87</v>
      </c>
      <c r="AH1004" s="3">
        <f t="shared" si="707"/>
        <v>79.27</v>
      </c>
      <c r="AI1004" s="3">
        <f t="shared" si="708"/>
        <v>3.89</v>
      </c>
      <c r="AJ1004" s="85"/>
      <c r="AK1004" s="3" t="str">
        <f t="shared" si="709"/>
        <v>1.59</v>
      </c>
      <c r="AL1004" s="3" t="str">
        <f t="shared" si="710"/>
        <v>-</v>
      </c>
      <c r="AM1004" s="3">
        <f t="shared" si="711"/>
        <v>180.87</v>
      </c>
      <c r="AN1004" s="3">
        <f t="shared" si="712"/>
        <v>79.27</v>
      </c>
      <c r="AO1004" s="3">
        <f t="shared" si="713"/>
        <v>3.1120000000000001</v>
      </c>
      <c r="AP1004" s="85"/>
      <c r="AQ1004" s="3" t="str">
        <f t="shared" si="714"/>
        <v>1.59</v>
      </c>
      <c r="AR1004" s="3" t="str">
        <f t="shared" si="715"/>
        <v>-</v>
      </c>
      <c r="AS1004" s="3">
        <f t="shared" si="716"/>
        <v>180.87</v>
      </c>
      <c r="AT1004" s="3">
        <f t="shared" si="717"/>
        <v>79.27</v>
      </c>
      <c r="AU1004" s="3">
        <f t="shared" si="718"/>
        <v>2.3340000000000001</v>
      </c>
      <c r="AV1004" s="85"/>
      <c r="AW1004" s="3" t="str">
        <f t="shared" si="719"/>
        <v>1.59</v>
      </c>
      <c r="AX1004" s="3" t="str">
        <f t="shared" si="720"/>
        <v>-</v>
      </c>
      <c r="AY1004" s="3">
        <f t="shared" si="721"/>
        <v>180.87</v>
      </c>
      <c r="AZ1004" s="3">
        <f t="shared" si="722"/>
        <v>79.27</v>
      </c>
      <c r="BA1004" s="3">
        <f t="shared" si="723"/>
        <v>1.556</v>
      </c>
      <c r="BB1004" s="85"/>
      <c r="BC1004" s="3" t="str">
        <f t="shared" si="724"/>
        <v>1.59</v>
      </c>
      <c r="BD1004" s="3" t="str">
        <f t="shared" si="725"/>
        <v>-</v>
      </c>
      <c r="BE1004" s="3">
        <f t="shared" si="726"/>
        <v>180.87</v>
      </c>
      <c r="BF1004" s="3">
        <f t="shared" si="727"/>
        <v>79.27</v>
      </c>
      <c r="BG1004" s="3">
        <f t="shared" si="728"/>
        <v>0.77800000000000002</v>
      </c>
    </row>
    <row r="1005" spans="1:59" x14ac:dyDescent="0.3">
      <c r="A1005" s="1" t="str">
        <f>'Forward collapse simulation'!B1015</f>
        <v>1.59</v>
      </c>
      <c r="B1005" s="37" t="str">
        <f>IF('Forward collapse simulation'!C1015="","-",'Forward collapse simulation'!C1015)</f>
        <v>-</v>
      </c>
      <c r="C1005" s="85">
        <f>'Forward collapse simulation'!E1015</f>
        <v>203.81</v>
      </c>
      <c r="D1005" s="85">
        <f>'Forward collapse simulation'!F1015</f>
        <v>80.180000000000007</v>
      </c>
      <c r="E1005" s="85">
        <f>'Forward collapse simulation'!D1015</f>
        <v>5.9409999999999998</v>
      </c>
      <c r="F1005" s="85"/>
      <c r="G1005" s="3" t="str">
        <f t="shared" si="684"/>
        <v>1.59</v>
      </c>
      <c r="H1005" s="3" t="str">
        <f t="shared" si="685"/>
        <v>-</v>
      </c>
      <c r="I1005" s="3">
        <f t="shared" si="686"/>
        <v>203.81</v>
      </c>
      <c r="J1005" s="3">
        <f t="shared" si="687"/>
        <v>80.180000000000007</v>
      </c>
      <c r="K1005" s="3">
        <f t="shared" si="688"/>
        <v>5.3468999999999998</v>
      </c>
      <c r="L1005" s="85"/>
      <c r="M1005" s="3" t="str">
        <f t="shared" si="689"/>
        <v>1.59</v>
      </c>
      <c r="N1005" s="3" t="str">
        <f t="shared" si="690"/>
        <v>-</v>
      </c>
      <c r="O1005" s="3">
        <f t="shared" si="691"/>
        <v>203.81</v>
      </c>
      <c r="P1005" s="3">
        <f t="shared" si="692"/>
        <v>80.180000000000007</v>
      </c>
      <c r="Q1005" s="3">
        <f t="shared" si="693"/>
        <v>4.7527999999999997</v>
      </c>
      <c r="R1005" s="85"/>
      <c r="S1005" s="3" t="str">
        <f t="shared" si="694"/>
        <v>1.59</v>
      </c>
      <c r="T1005" s="3" t="str">
        <f t="shared" si="695"/>
        <v>-</v>
      </c>
      <c r="U1005" s="3">
        <f t="shared" si="696"/>
        <v>203.81</v>
      </c>
      <c r="V1005" s="3">
        <f t="shared" si="697"/>
        <v>80.180000000000007</v>
      </c>
      <c r="W1005" s="3">
        <f t="shared" si="698"/>
        <v>4.1586999999999996</v>
      </c>
      <c r="X1005" s="85"/>
      <c r="Y1005" s="3" t="str">
        <f t="shared" si="699"/>
        <v>1.59</v>
      </c>
      <c r="Z1005" s="3" t="str">
        <f t="shared" si="700"/>
        <v>-</v>
      </c>
      <c r="AA1005" s="3">
        <f t="shared" si="701"/>
        <v>203.81</v>
      </c>
      <c r="AB1005" s="3">
        <f t="shared" si="702"/>
        <v>80.180000000000007</v>
      </c>
      <c r="AC1005" s="3">
        <f t="shared" si="703"/>
        <v>3.5646</v>
      </c>
      <c r="AD1005" s="85"/>
      <c r="AE1005" s="3" t="str">
        <f t="shared" si="704"/>
        <v>1.59</v>
      </c>
      <c r="AF1005" s="3" t="str">
        <f t="shared" si="705"/>
        <v>-</v>
      </c>
      <c r="AG1005" s="3">
        <f t="shared" si="706"/>
        <v>203.81</v>
      </c>
      <c r="AH1005" s="3">
        <f t="shared" si="707"/>
        <v>80.180000000000007</v>
      </c>
      <c r="AI1005" s="3">
        <f t="shared" si="708"/>
        <v>2.9704999999999999</v>
      </c>
      <c r="AJ1005" s="85"/>
      <c r="AK1005" s="3" t="str">
        <f t="shared" si="709"/>
        <v>1.59</v>
      </c>
      <c r="AL1005" s="3" t="str">
        <f t="shared" si="710"/>
        <v>-</v>
      </c>
      <c r="AM1005" s="3">
        <f t="shared" si="711"/>
        <v>203.81</v>
      </c>
      <c r="AN1005" s="3">
        <f t="shared" si="712"/>
        <v>80.180000000000007</v>
      </c>
      <c r="AO1005" s="3">
        <f t="shared" si="713"/>
        <v>2.3763999999999998</v>
      </c>
      <c r="AP1005" s="85"/>
      <c r="AQ1005" s="3" t="str">
        <f t="shared" si="714"/>
        <v>1.59</v>
      </c>
      <c r="AR1005" s="3" t="str">
        <f t="shared" si="715"/>
        <v>-</v>
      </c>
      <c r="AS1005" s="3">
        <f t="shared" si="716"/>
        <v>203.81</v>
      </c>
      <c r="AT1005" s="3">
        <f t="shared" si="717"/>
        <v>80.180000000000007</v>
      </c>
      <c r="AU1005" s="3">
        <f t="shared" si="718"/>
        <v>1.7823</v>
      </c>
      <c r="AV1005" s="85"/>
      <c r="AW1005" s="3" t="str">
        <f t="shared" si="719"/>
        <v>1.59</v>
      </c>
      <c r="AX1005" s="3" t="str">
        <f t="shared" si="720"/>
        <v>-</v>
      </c>
      <c r="AY1005" s="3">
        <f t="shared" si="721"/>
        <v>203.81</v>
      </c>
      <c r="AZ1005" s="3">
        <f t="shared" si="722"/>
        <v>80.180000000000007</v>
      </c>
      <c r="BA1005" s="3">
        <f t="shared" si="723"/>
        <v>1.1881999999999999</v>
      </c>
      <c r="BB1005" s="85"/>
      <c r="BC1005" s="3" t="str">
        <f t="shared" si="724"/>
        <v>1.59</v>
      </c>
      <c r="BD1005" s="3" t="str">
        <f t="shared" si="725"/>
        <v>-</v>
      </c>
      <c r="BE1005" s="3">
        <f t="shared" si="726"/>
        <v>203.81</v>
      </c>
      <c r="BF1005" s="3">
        <f t="shared" si="727"/>
        <v>80.180000000000007</v>
      </c>
      <c r="BG1005" s="3">
        <f t="shared" si="728"/>
        <v>0.59409999999999996</v>
      </c>
    </row>
    <row r="1006" spans="1:59" x14ac:dyDescent="0.3">
      <c r="A1006" s="1" t="str">
        <f>'Forward collapse simulation'!B1016</f>
        <v>1.59</v>
      </c>
      <c r="B1006" s="37" t="str">
        <f>IF('Forward collapse simulation'!C1016="","-",'Forward collapse simulation'!C1016)</f>
        <v>-</v>
      </c>
      <c r="C1006" s="85">
        <f>'Forward collapse simulation'!E1016</f>
        <v>284.11</v>
      </c>
      <c r="D1006" s="85">
        <f>'Forward collapse simulation'!F1016</f>
        <v>55.2</v>
      </c>
      <c r="E1006" s="85">
        <f>'Forward collapse simulation'!D1016</f>
        <v>1.897</v>
      </c>
      <c r="F1006" s="85"/>
      <c r="G1006" s="3" t="str">
        <f t="shared" si="684"/>
        <v>1.59</v>
      </c>
      <c r="H1006" s="3" t="str">
        <f t="shared" si="685"/>
        <v>-</v>
      </c>
      <c r="I1006" s="3">
        <f t="shared" si="686"/>
        <v>284.11</v>
      </c>
      <c r="J1006" s="3">
        <f t="shared" si="687"/>
        <v>55.2</v>
      </c>
      <c r="K1006" s="3">
        <f t="shared" si="688"/>
        <v>1.7073</v>
      </c>
      <c r="L1006" s="85"/>
      <c r="M1006" s="3" t="str">
        <f t="shared" si="689"/>
        <v>1.59</v>
      </c>
      <c r="N1006" s="3" t="str">
        <f t="shared" si="690"/>
        <v>-</v>
      </c>
      <c r="O1006" s="3">
        <f t="shared" si="691"/>
        <v>284.11</v>
      </c>
      <c r="P1006" s="3">
        <f t="shared" si="692"/>
        <v>55.2</v>
      </c>
      <c r="Q1006" s="3">
        <f t="shared" si="693"/>
        <v>1.5176000000000001</v>
      </c>
      <c r="R1006" s="85"/>
      <c r="S1006" s="3" t="str">
        <f t="shared" si="694"/>
        <v>1.59</v>
      </c>
      <c r="T1006" s="3" t="str">
        <f t="shared" si="695"/>
        <v>-</v>
      </c>
      <c r="U1006" s="3">
        <f t="shared" si="696"/>
        <v>284.11</v>
      </c>
      <c r="V1006" s="3">
        <f t="shared" si="697"/>
        <v>55.2</v>
      </c>
      <c r="W1006" s="3">
        <f t="shared" si="698"/>
        <v>1.3278999999999999</v>
      </c>
      <c r="X1006" s="85"/>
      <c r="Y1006" s="3" t="str">
        <f t="shared" si="699"/>
        <v>1.59</v>
      </c>
      <c r="Z1006" s="3" t="str">
        <f t="shared" si="700"/>
        <v>-</v>
      </c>
      <c r="AA1006" s="3">
        <f t="shared" si="701"/>
        <v>284.11</v>
      </c>
      <c r="AB1006" s="3">
        <f t="shared" si="702"/>
        <v>55.2</v>
      </c>
      <c r="AC1006" s="3">
        <f t="shared" si="703"/>
        <v>1.1381999999999999</v>
      </c>
      <c r="AD1006" s="85"/>
      <c r="AE1006" s="3" t="str">
        <f t="shared" si="704"/>
        <v>1.59</v>
      </c>
      <c r="AF1006" s="3" t="str">
        <f t="shared" si="705"/>
        <v>-</v>
      </c>
      <c r="AG1006" s="3">
        <f t="shared" si="706"/>
        <v>284.11</v>
      </c>
      <c r="AH1006" s="3">
        <f t="shared" si="707"/>
        <v>55.2</v>
      </c>
      <c r="AI1006" s="3">
        <f t="shared" si="708"/>
        <v>0.94850000000000001</v>
      </c>
      <c r="AJ1006" s="85"/>
      <c r="AK1006" s="3" t="str">
        <f t="shared" si="709"/>
        <v>1.59</v>
      </c>
      <c r="AL1006" s="3" t="str">
        <f t="shared" si="710"/>
        <v>-</v>
      </c>
      <c r="AM1006" s="3">
        <f t="shared" si="711"/>
        <v>284.11</v>
      </c>
      <c r="AN1006" s="3">
        <f t="shared" si="712"/>
        <v>55.2</v>
      </c>
      <c r="AO1006" s="3">
        <f t="shared" si="713"/>
        <v>0.75880000000000003</v>
      </c>
      <c r="AP1006" s="85"/>
      <c r="AQ1006" s="3" t="str">
        <f t="shared" si="714"/>
        <v>1.59</v>
      </c>
      <c r="AR1006" s="3" t="str">
        <f t="shared" si="715"/>
        <v>-</v>
      </c>
      <c r="AS1006" s="3">
        <f t="shared" si="716"/>
        <v>284.11</v>
      </c>
      <c r="AT1006" s="3">
        <f t="shared" si="717"/>
        <v>55.2</v>
      </c>
      <c r="AU1006" s="3">
        <f t="shared" si="718"/>
        <v>0.56909999999999994</v>
      </c>
      <c r="AV1006" s="85"/>
      <c r="AW1006" s="3" t="str">
        <f t="shared" si="719"/>
        <v>1.59</v>
      </c>
      <c r="AX1006" s="3" t="str">
        <f t="shared" si="720"/>
        <v>-</v>
      </c>
      <c r="AY1006" s="3">
        <f t="shared" si="721"/>
        <v>284.11</v>
      </c>
      <c r="AZ1006" s="3">
        <f t="shared" si="722"/>
        <v>55.2</v>
      </c>
      <c r="BA1006" s="3">
        <f t="shared" si="723"/>
        <v>0.37940000000000002</v>
      </c>
      <c r="BB1006" s="85"/>
      <c r="BC1006" s="3" t="str">
        <f t="shared" si="724"/>
        <v>1.59</v>
      </c>
      <c r="BD1006" s="3" t="str">
        <f t="shared" si="725"/>
        <v>-</v>
      </c>
      <c r="BE1006" s="3">
        <f t="shared" si="726"/>
        <v>284.11</v>
      </c>
      <c r="BF1006" s="3">
        <f t="shared" si="727"/>
        <v>55.2</v>
      </c>
      <c r="BG1006" s="3">
        <f t="shared" si="728"/>
        <v>0.18970000000000001</v>
      </c>
    </row>
    <row r="1007" spans="1:59" x14ac:dyDescent="0.3">
      <c r="A1007" s="1" t="str">
        <f>'Forward collapse simulation'!B1017</f>
        <v>1.59</v>
      </c>
      <c r="B1007" s="37" t="str">
        <f>IF('Forward collapse simulation'!C1017="","-",'Forward collapse simulation'!C1017)</f>
        <v>-</v>
      </c>
      <c r="C1007" s="85">
        <f>'Forward collapse simulation'!E1017</f>
        <v>289.07</v>
      </c>
      <c r="D1007" s="85">
        <f>'Forward collapse simulation'!F1017</f>
        <v>13.8</v>
      </c>
      <c r="E1007" s="85">
        <f>'Forward collapse simulation'!D1017</f>
        <v>1.321</v>
      </c>
      <c r="F1007" s="85"/>
      <c r="G1007" s="3" t="str">
        <f t="shared" si="684"/>
        <v>1.59</v>
      </c>
      <c r="H1007" s="3" t="str">
        <f t="shared" si="685"/>
        <v>-</v>
      </c>
      <c r="I1007" s="3">
        <f t="shared" si="686"/>
        <v>289.07</v>
      </c>
      <c r="J1007" s="3">
        <f t="shared" si="687"/>
        <v>13.8</v>
      </c>
      <c r="K1007" s="3">
        <f t="shared" si="688"/>
        <v>1.1889000000000001</v>
      </c>
      <c r="L1007" s="85"/>
      <c r="M1007" s="3" t="str">
        <f t="shared" si="689"/>
        <v>1.59</v>
      </c>
      <c r="N1007" s="3" t="str">
        <f t="shared" si="690"/>
        <v>-</v>
      </c>
      <c r="O1007" s="3">
        <f t="shared" si="691"/>
        <v>289.07</v>
      </c>
      <c r="P1007" s="3">
        <f t="shared" si="692"/>
        <v>13.8</v>
      </c>
      <c r="Q1007" s="3">
        <f t="shared" si="693"/>
        <v>1.0568</v>
      </c>
      <c r="R1007" s="85"/>
      <c r="S1007" s="3" t="str">
        <f t="shared" si="694"/>
        <v>1.59</v>
      </c>
      <c r="T1007" s="3" t="str">
        <f t="shared" si="695"/>
        <v>-</v>
      </c>
      <c r="U1007" s="3">
        <f t="shared" si="696"/>
        <v>289.07</v>
      </c>
      <c r="V1007" s="3">
        <f t="shared" si="697"/>
        <v>13.8</v>
      </c>
      <c r="W1007" s="3">
        <f t="shared" si="698"/>
        <v>0.92469999999999986</v>
      </c>
      <c r="X1007" s="85"/>
      <c r="Y1007" s="3" t="str">
        <f t="shared" si="699"/>
        <v>1.59</v>
      </c>
      <c r="Z1007" s="3" t="str">
        <f t="shared" si="700"/>
        <v>-</v>
      </c>
      <c r="AA1007" s="3">
        <f t="shared" si="701"/>
        <v>289.07</v>
      </c>
      <c r="AB1007" s="3">
        <f t="shared" si="702"/>
        <v>13.8</v>
      </c>
      <c r="AC1007" s="3">
        <f t="shared" si="703"/>
        <v>0.79259999999999997</v>
      </c>
      <c r="AD1007" s="85"/>
      <c r="AE1007" s="3" t="str">
        <f t="shared" si="704"/>
        <v>1.59</v>
      </c>
      <c r="AF1007" s="3" t="str">
        <f t="shared" si="705"/>
        <v>-</v>
      </c>
      <c r="AG1007" s="3">
        <f t="shared" si="706"/>
        <v>289.07</v>
      </c>
      <c r="AH1007" s="3">
        <f t="shared" si="707"/>
        <v>13.8</v>
      </c>
      <c r="AI1007" s="3">
        <f t="shared" si="708"/>
        <v>0.66049999999999998</v>
      </c>
      <c r="AJ1007" s="85"/>
      <c r="AK1007" s="3" t="str">
        <f t="shared" si="709"/>
        <v>1.59</v>
      </c>
      <c r="AL1007" s="3" t="str">
        <f t="shared" si="710"/>
        <v>-</v>
      </c>
      <c r="AM1007" s="3">
        <f t="shared" si="711"/>
        <v>289.07</v>
      </c>
      <c r="AN1007" s="3">
        <f t="shared" si="712"/>
        <v>13.8</v>
      </c>
      <c r="AO1007" s="3">
        <f t="shared" si="713"/>
        <v>0.52839999999999998</v>
      </c>
      <c r="AP1007" s="85"/>
      <c r="AQ1007" s="3" t="str">
        <f t="shared" si="714"/>
        <v>1.59</v>
      </c>
      <c r="AR1007" s="3" t="str">
        <f t="shared" si="715"/>
        <v>-</v>
      </c>
      <c r="AS1007" s="3">
        <f t="shared" si="716"/>
        <v>289.07</v>
      </c>
      <c r="AT1007" s="3">
        <f t="shared" si="717"/>
        <v>13.8</v>
      </c>
      <c r="AU1007" s="3">
        <f t="shared" si="718"/>
        <v>0.39629999999999999</v>
      </c>
      <c r="AV1007" s="85"/>
      <c r="AW1007" s="3" t="str">
        <f t="shared" si="719"/>
        <v>1.59</v>
      </c>
      <c r="AX1007" s="3" t="str">
        <f t="shared" si="720"/>
        <v>-</v>
      </c>
      <c r="AY1007" s="3">
        <f t="shared" si="721"/>
        <v>289.07</v>
      </c>
      <c r="AZ1007" s="3">
        <f t="shared" si="722"/>
        <v>13.8</v>
      </c>
      <c r="BA1007" s="3">
        <f t="shared" si="723"/>
        <v>0.26419999999999999</v>
      </c>
      <c r="BB1007" s="85"/>
      <c r="BC1007" s="3" t="str">
        <f t="shared" si="724"/>
        <v>1.59</v>
      </c>
      <c r="BD1007" s="3" t="str">
        <f t="shared" si="725"/>
        <v>-</v>
      </c>
      <c r="BE1007" s="3">
        <f t="shared" si="726"/>
        <v>289.07</v>
      </c>
      <c r="BF1007" s="3">
        <f t="shared" si="727"/>
        <v>13.8</v>
      </c>
      <c r="BG1007" s="3">
        <f t="shared" si="728"/>
        <v>0.1321</v>
      </c>
    </row>
    <row r="1008" spans="1:59" x14ac:dyDescent="0.3">
      <c r="A1008" s="1" t="str">
        <f>'Forward collapse simulation'!B1018</f>
        <v>1.59</v>
      </c>
      <c r="B1008" s="37" t="str">
        <f>IF('Forward collapse simulation'!C1018="","-",'Forward collapse simulation'!C1018)</f>
        <v>-</v>
      </c>
      <c r="C1008" s="85">
        <f>'Forward collapse simulation'!E1018</f>
        <v>292.25</v>
      </c>
      <c r="D1008" s="85">
        <f>'Forward collapse simulation'!F1018</f>
        <v>-8.39</v>
      </c>
      <c r="E1008" s="85">
        <f>'Forward collapse simulation'!D1018</f>
        <v>1.4530000000000001</v>
      </c>
      <c r="F1008" s="85"/>
      <c r="G1008" s="3" t="str">
        <f t="shared" si="684"/>
        <v>1.59</v>
      </c>
      <c r="H1008" s="3" t="str">
        <f t="shared" si="685"/>
        <v>-</v>
      </c>
      <c r="I1008" s="3">
        <f t="shared" si="686"/>
        <v>292.25</v>
      </c>
      <c r="J1008" s="3">
        <f t="shared" si="687"/>
        <v>-8.39</v>
      </c>
      <c r="K1008" s="3">
        <f t="shared" si="688"/>
        <v>1.3077000000000001</v>
      </c>
      <c r="L1008" s="85"/>
      <c r="M1008" s="3" t="str">
        <f t="shared" si="689"/>
        <v>1.59</v>
      </c>
      <c r="N1008" s="3" t="str">
        <f t="shared" si="690"/>
        <v>-</v>
      </c>
      <c r="O1008" s="3">
        <f t="shared" si="691"/>
        <v>292.25</v>
      </c>
      <c r="P1008" s="3">
        <f t="shared" si="692"/>
        <v>-8.39</v>
      </c>
      <c r="Q1008" s="3">
        <f t="shared" si="693"/>
        <v>1.1624000000000001</v>
      </c>
      <c r="R1008" s="85"/>
      <c r="S1008" s="3" t="str">
        <f t="shared" si="694"/>
        <v>1.59</v>
      </c>
      <c r="T1008" s="3" t="str">
        <f t="shared" si="695"/>
        <v>-</v>
      </c>
      <c r="U1008" s="3">
        <f t="shared" si="696"/>
        <v>292.25</v>
      </c>
      <c r="V1008" s="3">
        <f t="shared" si="697"/>
        <v>-8.39</v>
      </c>
      <c r="W1008" s="3">
        <f t="shared" si="698"/>
        <v>1.0170999999999999</v>
      </c>
      <c r="X1008" s="85"/>
      <c r="Y1008" s="3" t="str">
        <f t="shared" si="699"/>
        <v>1.59</v>
      </c>
      <c r="Z1008" s="3" t="str">
        <f t="shared" si="700"/>
        <v>-</v>
      </c>
      <c r="AA1008" s="3">
        <f t="shared" si="701"/>
        <v>292.25</v>
      </c>
      <c r="AB1008" s="3">
        <f t="shared" si="702"/>
        <v>-8.39</v>
      </c>
      <c r="AC1008" s="3">
        <f t="shared" si="703"/>
        <v>0.87180000000000002</v>
      </c>
      <c r="AD1008" s="85"/>
      <c r="AE1008" s="3" t="str">
        <f t="shared" si="704"/>
        <v>1.59</v>
      </c>
      <c r="AF1008" s="3" t="str">
        <f t="shared" si="705"/>
        <v>-</v>
      </c>
      <c r="AG1008" s="3">
        <f t="shared" si="706"/>
        <v>292.25</v>
      </c>
      <c r="AH1008" s="3">
        <f t="shared" si="707"/>
        <v>-8.39</v>
      </c>
      <c r="AI1008" s="3">
        <f t="shared" si="708"/>
        <v>0.72650000000000003</v>
      </c>
      <c r="AJ1008" s="85"/>
      <c r="AK1008" s="3" t="str">
        <f t="shared" si="709"/>
        <v>1.59</v>
      </c>
      <c r="AL1008" s="3" t="str">
        <f t="shared" si="710"/>
        <v>-</v>
      </c>
      <c r="AM1008" s="3">
        <f t="shared" si="711"/>
        <v>292.25</v>
      </c>
      <c r="AN1008" s="3">
        <f t="shared" si="712"/>
        <v>-8.39</v>
      </c>
      <c r="AO1008" s="3">
        <f t="shared" si="713"/>
        <v>0.58120000000000005</v>
      </c>
      <c r="AP1008" s="85"/>
      <c r="AQ1008" s="3" t="str">
        <f t="shared" si="714"/>
        <v>1.59</v>
      </c>
      <c r="AR1008" s="3" t="str">
        <f t="shared" si="715"/>
        <v>-</v>
      </c>
      <c r="AS1008" s="3">
        <f t="shared" si="716"/>
        <v>292.25</v>
      </c>
      <c r="AT1008" s="3">
        <f t="shared" si="717"/>
        <v>-8.39</v>
      </c>
      <c r="AU1008" s="3">
        <f t="shared" si="718"/>
        <v>0.43590000000000001</v>
      </c>
      <c r="AV1008" s="85"/>
      <c r="AW1008" s="3" t="str">
        <f t="shared" si="719"/>
        <v>1.59</v>
      </c>
      <c r="AX1008" s="3" t="str">
        <f t="shared" si="720"/>
        <v>-</v>
      </c>
      <c r="AY1008" s="3">
        <f t="shared" si="721"/>
        <v>292.25</v>
      </c>
      <c r="AZ1008" s="3">
        <f t="shared" si="722"/>
        <v>-8.39</v>
      </c>
      <c r="BA1008" s="3">
        <f t="shared" si="723"/>
        <v>0.29060000000000002</v>
      </c>
      <c r="BB1008" s="85"/>
      <c r="BC1008" s="3" t="str">
        <f t="shared" si="724"/>
        <v>1.59</v>
      </c>
      <c r="BD1008" s="3" t="str">
        <f t="shared" si="725"/>
        <v>-</v>
      </c>
      <c r="BE1008" s="3">
        <f t="shared" si="726"/>
        <v>292.25</v>
      </c>
      <c r="BF1008" s="3">
        <f t="shared" si="727"/>
        <v>-8.39</v>
      </c>
      <c r="BG1008" s="3">
        <f t="shared" si="728"/>
        <v>0.14530000000000001</v>
      </c>
    </row>
    <row r="1009" spans="1:59" x14ac:dyDescent="0.3">
      <c r="A1009" s="1" t="str">
        <f>'Forward collapse simulation'!B1019</f>
        <v>1.59</v>
      </c>
      <c r="B1009" s="37" t="str">
        <f>IF('Forward collapse simulation'!C1019="","-",'Forward collapse simulation'!C1019)</f>
        <v>-</v>
      </c>
      <c r="C1009" s="85">
        <f>'Forward collapse simulation'!E1019</f>
        <v>301.95999999999998</v>
      </c>
      <c r="D1009" s="85">
        <f>'Forward collapse simulation'!F1019</f>
        <v>-41.83</v>
      </c>
      <c r="E1009" s="85">
        <f>'Forward collapse simulation'!D1019</f>
        <v>1.673</v>
      </c>
      <c r="F1009" s="85"/>
      <c r="G1009" s="3" t="str">
        <f t="shared" si="684"/>
        <v>1.59</v>
      </c>
      <c r="H1009" s="3" t="str">
        <f t="shared" si="685"/>
        <v>-</v>
      </c>
      <c r="I1009" s="3">
        <f t="shared" si="686"/>
        <v>301.95999999999998</v>
      </c>
      <c r="J1009" s="3">
        <f t="shared" si="687"/>
        <v>-41.83</v>
      </c>
      <c r="K1009" s="3">
        <f t="shared" si="688"/>
        <v>1.5057</v>
      </c>
      <c r="L1009" s="85"/>
      <c r="M1009" s="3" t="str">
        <f t="shared" si="689"/>
        <v>1.59</v>
      </c>
      <c r="N1009" s="3" t="str">
        <f t="shared" si="690"/>
        <v>-</v>
      </c>
      <c r="O1009" s="3">
        <f t="shared" si="691"/>
        <v>301.95999999999998</v>
      </c>
      <c r="P1009" s="3">
        <f t="shared" si="692"/>
        <v>-41.83</v>
      </c>
      <c r="Q1009" s="3">
        <f t="shared" si="693"/>
        <v>1.3384</v>
      </c>
      <c r="R1009" s="85"/>
      <c r="S1009" s="3" t="str">
        <f t="shared" si="694"/>
        <v>1.59</v>
      </c>
      <c r="T1009" s="3" t="str">
        <f t="shared" si="695"/>
        <v>-</v>
      </c>
      <c r="U1009" s="3">
        <f t="shared" si="696"/>
        <v>301.95999999999998</v>
      </c>
      <c r="V1009" s="3">
        <f t="shared" si="697"/>
        <v>-41.83</v>
      </c>
      <c r="W1009" s="3">
        <f t="shared" si="698"/>
        <v>1.1711</v>
      </c>
      <c r="X1009" s="85"/>
      <c r="Y1009" s="3" t="str">
        <f t="shared" si="699"/>
        <v>1.59</v>
      </c>
      <c r="Z1009" s="3" t="str">
        <f t="shared" si="700"/>
        <v>-</v>
      </c>
      <c r="AA1009" s="3">
        <f t="shared" si="701"/>
        <v>301.95999999999998</v>
      </c>
      <c r="AB1009" s="3">
        <f t="shared" si="702"/>
        <v>-41.83</v>
      </c>
      <c r="AC1009" s="3">
        <f t="shared" si="703"/>
        <v>1.0038</v>
      </c>
      <c r="AD1009" s="85"/>
      <c r="AE1009" s="3" t="str">
        <f t="shared" si="704"/>
        <v>1.59</v>
      </c>
      <c r="AF1009" s="3" t="str">
        <f t="shared" si="705"/>
        <v>-</v>
      </c>
      <c r="AG1009" s="3">
        <f t="shared" si="706"/>
        <v>301.95999999999998</v>
      </c>
      <c r="AH1009" s="3">
        <f t="shared" si="707"/>
        <v>-41.83</v>
      </c>
      <c r="AI1009" s="3">
        <f t="shared" si="708"/>
        <v>0.83650000000000002</v>
      </c>
      <c r="AJ1009" s="85"/>
      <c r="AK1009" s="3" t="str">
        <f t="shared" si="709"/>
        <v>1.59</v>
      </c>
      <c r="AL1009" s="3" t="str">
        <f t="shared" si="710"/>
        <v>-</v>
      </c>
      <c r="AM1009" s="3">
        <f t="shared" si="711"/>
        <v>301.95999999999998</v>
      </c>
      <c r="AN1009" s="3">
        <f t="shared" si="712"/>
        <v>-41.83</v>
      </c>
      <c r="AO1009" s="3">
        <f t="shared" si="713"/>
        <v>0.66920000000000002</v>
      </c>
      <c r="AP1009" s="85"/>
      <c r="AQ1009" s="3" t="str">
        <f t="shared" si="714"/>
        <v>1.59</v>
      </c>
      <c r="AR1009" s="3" t="str">
        <f t="shared" si="715"/>
        <v>-</v>
      </c>
      <c r="AS1009" s="3">
        <f t="shared" si="716"/>
        <v>301.95999999999998</v>
      </c>
      <c r="AT1009" s="3">
        <f t="shared" si="717"/>
        <v>-41.83</v>
      </c>
      <c r="AU1009" s="3">
        <f t="shared" si="718"/>
        <v>0.50190000000000001</v>
      </c>
      <c r="AV1009" s="85"/>
      <c r="AW1009" s="3" t="str">
        <f t="shared" si="719"/>
        <v>1.59</v>
      </c>
      <c r="AX1009" s="3" t="str">
        <f t="shared" si="720"/>
        <v>-</v>
      </c>
      <c r="AY1009" s="3">
        <f t="shared" si="721"/>
        <v>301.95999999999998</v>
      </c>
      <c r="AZ1009" s="3">
        <f t="shared" si="722"/>
        <v>-41.83</v>
      </c>
      <c r="BA1009" s="3">
        <f t="shared" si="723"/>
        <v>0.33460000000000001</v>
      </c>
      <c r="BB1009" s="85"/>
      <c r="BC1009" s="3" t="str">
        <f t="shared" si="724"/>
        <v>1.59</v>
      </c>
      <c r="BD1009" s="3" t="str">
        <f t="shared" si="725"/>
        <v>-</v>
      </c>
      <c r="BE1009" s="3">
        <f t="shared" si="726"/>
        <v>301.95999999999998</v>
      </c>
      <c r="BF1009" s="3">
        <f t="shared" si="727"/>
        <v>-41.83</v>
      </c>
      <c r="BG1009" s="3">
        <f t="shared" si="728"/>
        <v>0.1673</v>
      </c>
    </row>
    <row r="1010" spans="1:59" x14ac:dyDescent="0.3">
      <c r="A1010" s="1" t="str">
        <f>'Forward collapse simulation'!B1020</f>
        <v>1.59</v>
      </c>
      <c r="B1010" s="37" t="str">
        <f>IF('Forward collapse simulation'!C1020="","-",'Forward collapse simulation'!C1020)</f>
        <v>-</v>
      </c>
      <c r="C1010" s="85">
        <f>'Forward collapse simulation'!E1020</f>
        <v>307.17</v>
      </c>
      <c r="D1010" s="85">
        <f>'Forward collapse simulation'!F1020</f>
        <v>-74.319999999999993</v>
      </c>
      <c r="E1010" s="85">
        <f>'Forward collapse simulation'!D1020</f>
        <v>1.133</v>
      </c>
      <c r="F1010" s="85"/>
      <c r="G1010" s="3" t="str">
        <f t="shared" si="684"/>
        <v>1.59</v>
      </c>
      <c r="H1010" s="3" t="str">
        <f t="shared" si="685"/>
        <v>-</v>
      </c>
      <c r="I1010" s="3">
        <f t="shared" si="686"/>
        <v>307.17</v>
      </c>
      <c r="J1010" s="3">
        <f t="shared" si="687"/>
        <v>-74.319999999999993</v>
      </c>
      <c r="K1010" s="3">
        <f t="shared" si="688"/>
        <v>1.0197000000000001</v>
      </c>
      <c r="L1010" s="85"/>
      <c r="M1010" s="3" t="str">
        <f t="shared" si="689"/>
        <v>1.59</v>
      </c>
      <c r="N1010" s="3" t="str">
        <f t="shared" si="690"/>
        <v>-</v>
      </c>
      <c r="O1010" s="3">
        <f t="shared" si="691"/>
        <v>307.17</v>
      </c>
      <c r="P1010" s="3">
        <f t="shared" si="692"/>
        <v>-74.319999999999993</v>
      </c>
      <c r="Q1010" s="3">
        <f t="shared" si="693"/>
        <v>0.90640000000000009</v>
      </c>
      <c r="R1010" s="85"/>
      <c r="S1010" s="3" t="str">
        <f t="shared" si="694"/>
        <v>1.59</v>
      </c>
      <c r="T1010" s="3" t="str">
        <f t="shared" si="695"/>
        <v>-</v>
      </c>
      <c r="U1010" s="3">
        <f t="shared" si="696"/>
        <v>307.17</v>
      </c>
      <c r="V1010" s="3">
        <f t="shared" si="697"/>
        <v>-74.319999999999993</v>
      </c>
      <c r="W1010" s="3">
        <f t="shared" si="698"/>
        <v>0.79309999999999992</v>
      </c>
      <c r="X1010" s="85"/>
      <c r="Y1010" s="3" t="str">
        <f t="shared" si="699"/>
        <v>1.59</v>
      </c>
      <c r="Z1010" s="3" t="str">
        <f t="shared" si="700"/>
        <v>-</v>
      </c>
      <c r="AA1010" s="3">
        <f t="shared" si="701"/>
        <v>307.17</v>
      </c>
      <c r="AB1010" s="3">
        <f t="shared" si="702"/>
        <v>-74.319999999999993</v>
      </c>
      <c r="AC1010" s="3">
        <f t="shared" si="703"/>
        <v>0.67979999999999996</v>
      </c>
      <c r="AD1010" s="85"/>
      <c r="AE1010" s="3" t="str">
        <f t="shared" si="704"/>
        <v>1.59</v>
      </c>
      <c r="AF1010" s="3" t="str">
        <f t="shared" si="705"/>
        <v>-</v>
      </c>
      <c r="AG1010" s="3">
        <f t="shared" si="706"/>
        <v>307.17</v>
      </c>
      <c r="AH1010" s="3">
        <f t="shared" si="707"/>
        <v>-74.319999999999993</v>
      </c>
      <c r="AI1010" s="3">
        <f t="shared" si="708"/>
        <v>0.5665</v>
      </c>
      <c r="AJ1010" s="85"/>
      <c r="AK1010" s="3" t="str">
        <f t="shared" si="709"/>
        <v>1.59</v>
      </c>
      <c r="AL1010" s="3" t="str">
        <f t="shared" si="710"/>
        <v>-</v>
      </c>
      <c r="AM1010" s="3">
        <f t="shared" si="711"/>
        <v>307.17</v>
      </c>
      <c r="AN1010" s="3">
        <f t="shared" si="712"/>
        <v>-74.319999999999993</v>
      </c>
      <c r="AO1010" s="3">
        <f t="shared" si="713"/>
        <v>0.45320000000000005</v>
      </c>
      <c r="AP1010" s="85"/>
      <c r="AQ1010" s="3" t="str">
        <f t="shared" si="714"/>
        <v>1.59</v>
      </c>
      <c r="AR1010" s="3" t="str">
        <f t="shared" si="715"/>
        <v>-</v>
      </c>
      <c r="AS1010" s="3">
        <f t="shared" si="716"/>
        <v>307.17</v>
      </c>
      <c r="AT1010" s="3">
        <f t="shared" si="717"/>
        <v>-74.319999999999993</v>
      </c>
      <c r="AU1010" s="3">
        <f t="shared" si="718"/>
        <v>0.33989999999999998</v>
      </c>
      <c r="AV1010" s="85"/>
      <c r="AW1010" s="3" t="str">
        <f t="shared" si="719"/>
        <v>1.59</v>
      </c>
      <c r="AX1010" s="3" t="str">
        <f t="shared" si="720"/>
        <v>-</v>
      </c>
      <c r="AY1010" s="3">
        <f t="shared" si="721"/>
        <v>307.17</v>
      </c>
      <c r="AZ1010" s="3">
        <f t="shared" si="722"/>
        <v>-74.319999999999993</v>
      </c>
      <c r="BA1010" s="3">
        <f t="shared" si="723"/>
        <v>0.22660000000000002</v>
      </c>
      <c r="BB1010" s="85"/>
      <c r="BC1010" s="3" t="str">
        <f t="shared" si="724"/>
        <v>1.59</v>
      </c>
      <c r="BD1010" s="3" t="str">
        <f t="shared" si="725"/>
        <v>-</v>
      </c>
      <c r="BE1010" s="3">
        <f t="shared" si="726"/>
        <v>307.17</v>
      </c>
      <c r="BF1010" s="3">
        <f t="shared" si="727"/>
        <v>-74.319999999999993</v>
      </c>
      <c r="BG1010" s="3">
        <f t="shared" si="728"/>
        <v>0.11330000000000001</v>
      </c>
    </row>
    <row r="1011" spans="1:59" x14ac:dyDescent="0.3">
      <c r="A1011" s="1" t="str">
        <f>'Forward collapse simulation'!B1021</f>
        <v>1.59</v>
      </c>
      <c r="B1011" s="37" t="str">
        <f>IF('Forward collapse simulation'!C1021="","-",'Forward collapse simulation'!C1021)</f>
        <v>1.60</v>
      </c>
      <c r="C1011" s="85">
        <f>'Forward collapse simulation'!E1021</f>
        <v>228.02</v>
      </c>
      <c r="D1011" s="85">
        <f>'Forward collapse simulation'!F1021</f>
        <v>21.16</v>
      </c>
      <c r="E1011" s="85">
        <f>'Forward collapse simulation'!D1021</f>
        <v>6.8550000000000004</v>
      </c>
      <c r="F1011" s="85"/>
      <c r="G1011" s="3" t="str">
        <f t="shared" si="684"/>
        <v>1.59</v>
      </c>
      <c r="H1011" s="3" t="str">
        <f t="shared" si="685"/>
        <v>1.60</v>
      </c>
      <c r="I1011" s="3">
        <f t="shared" si="686"/>
        <v>228.02</v>
      </c>
      <c r="J1011" s="3">
        <f t="shared" si="687"/>
        <v>21.16</v>
      </c>
      <c r="K1011" s="3">
        <f t="shared" si="688"/>
        <v>6.8550000000000004</v>
      </c>
      <c r="L1011" s="85"/>
      <c r="M1011" s="3" t="str">
        <f t="shared" si="689"/>
        <v>1.59</v>
      </c>
      <c r="N1011" s="3" t="str">
        <f t="shared" si="690"/>
        <v>1.60</v>
      </c>
      <c r="O1011" s="3">
        <f t="shared" si="691"/>
        <v>228.02</v>
      </c>
      <c r="P1011" s="3">
        <f t="shared" si="692"/>
        <v>21.16</v>
      </c>
      <c r="Q1011" s="3">
        <f t="shared" si="693"/>
        <v>6.8550000000000004</v>
      </c>
      <c r="R1011" s="85"/>
      <c r="S1011" s="3" t="str">
        <f t="shared" si="694"/>
        <v>1.59</v>
      </c>
      <c r="T1011" s="3" t="str">
        <f t="shared" si="695"/>
        <v>1.60</v>
      </c>
      <c r="U1011" s="3">
        <f t="shared" si="696"/>
        <v>228.02</v>
      </c>
      <c r="V1011" s="3">
        <f t="shared" si="697"/>
        <v>21.16</v>
      </c>
      <c r="W1011" s="3">
        <f t="shared" si="698"/>
        <v>6.8550000000000004</v>
      </c>
      <c r="X1011" s="85"/>
      <c r="Y1011" s="3" t="str">
        <f t="shared" si="699"/>
        <v>1.59</v>
      </c>
      <c r="Z1011" s="3" t="str">
        <f t="shared" si="700"/>
        <v>1.60</v>
      </c>
      <c r="AA1011" s="3">
        <f t="shared" si="701"/>
        <v>228.02</v>
      </c>
      <c r="AB1011" s="3">
        <f t="shared" si="702"/>
        <v>21.16</v>
      </c>
      <c r="AC1011" s="3">
        <f t="shared" si="703"/>
        <v>6.8550000000000004</v>
      </c>
      <c r="AD1011" s="85"/>
      <c r="AE1011" s="3" t="str">
        <f t="shared" si="704"/>
        <v>1.59</v>
      </c>
      <c r="AF1011" s="3" t="str">
        <f t="shared" si="705"/>
        <v>1.60</v>
      </c>
      <c r="AG1011" s="3">
        <f t="shared" si="706"/>
        <v>228.02</v>
      </c>
      <c r="AH1011" s="3">
        <f t="shared" si="707"/>
        <v>21.16</v>
      </c>
      <c r="AI1011" s="3">
        <f t="shared" si="708"/>
        <v>6.8550000000000004</v>
      </c>
      <c r="AJ1011" s="85"/>
      <c r="AK1011" s="3" t="str">
        <f t="shared" si="709"/>
        <v>1.59</v>
      </c>
      <c r="AL1011" s="3" t="str">
        <f t="shared" si="710"/>
        <v>1.60</v>
      </c>
      <c r="AM1011" s="3">
        <f t="shared" si="711"/>
        <v>228.02</v>
      </c>
      <c r="AN1011" s="3">
        <f t="shared" si="712"/>
        <v>21.16</v>
      </c>
      <c r="AO1011" s="3">
        <f t="shared" si="713"/>
        <v>6.8550000000000004</v>
      </c>
      <c r="AP1011" s="85"/>
      <c r="AQ1011" s="3" t="str">
        <f t="shared" si="714"/>
        <v>1.59</v>
      </c>
      <c r="AR1011" s="3" t="str">
        <f t="shared" si="715"/>
        <v>1.60</v>
      </c>
      <c r="AS1011" s="3">
        <f t="shared" si="716"/>
        <v>228.02</v>
      </c>
      <c r="AT1011" s="3">
        <f t="shared" si="717"/>
        <v>21.16</v>
      </c>
      <c r="AU1011" s="3">
        <f t="shared" si="718"/>
        <v>6.8550000000000004</v>
      </c>
      <c r="AV1011" s="85"/>
      <c r="AW1011" s="3" t="str">
        <f t="shared" si="719"/>
        <v>1.59</v>
      </c>
      <c r="AX1011" s="3" t="str">
        <f t="shared" si="720"/>
        <v>1.60</v>
      </c>
      <c r="AY1011" s="3">
        <f t="shared" si="721"/>
        <v>228.02</v>
      </c>
      <c r="AZ1011" s="3">
        <f t="shared" si="722"/>
        <v>21.16</v>
      </c>
      <c r="BA1011" s="3">
        <f t="shared" si="723"/>
        <v>6.8550000000000004</v>
      </c>
      <c r="BB1011" s="85"/>
      <c r="BC1011" s="3" t="str">
        <f t="shared" si="724"/>
        <v>1.59</v>
      </c>
      <c r="BD1011" s="3" t="str">
        <f t="shared" si="725"/>
        <v>1.60</v>
      </c>
      <c r="BE1011" s="3">
        <f t="shared" si="726"/>
        <v>228.02</v>
      </c>
      <c r="BF1011" s="3">
        <f t="shared" si="727"/>
        <v>21.16</v>
      </c>
      <c r="BG1011" s="3">
        <f t="shared" si="728"/>
        <v>6.8550000000000004</v>
      </c>
    </row>
    <row r="1012" spans="1:59" x14ac:dyDescent="0.3">
      <c r="A1012" s="1" t="str">
        <f>'Forward collapse simulation'!B1022</f>
        <v>1.60</v>
      </c>
      <c r="B1012" s="37" t="str">
        <f>IF('Forward collapse simulation'!C1022="","-",'Forward collapse simulation'!C1022)</f>
        <v>-</v>
      </c>
      <c r="C1012" s="85">
        <f>'Forward collapse simulation'!E1022</f>
        <v>229.04</v>
      </c>
      <c r="D1012" s="85">
        <f>'Forward collapse simulation'!F1022</f>
        <v>-78.98</v>
      </c>
      <c r="E1012" s="85">
        <f>'Forward collapse simulation'!D1022</f>
        <v>1.101</v>
      </c>
      <c r="F1012" s="85"/>
      <c r="G1012" s="3" t="str">
        <f t="shared" si="684"/>
        <v>1.60</v>
      </c>
      <c r="H1012" s="3" t="str">
        <f t="shared" si="685"/>
        <v>-</v>
      </c>
      <c r="I1012" s="3">
        <f t="shared" si="686"/>
        <v>229.04</v>
      </c>
      <c r="J1012" s="3">
        <f t="shared" si="687"/>
        <v>-78.98</v>
      </c>
      <c r="K1012" s="3">
        <f t="shared" si="688"/>
        <v>0.9909</v>
      </c>
      <c r="L1012" s="85"/>
      <c r="M1012" s="3" t="str">
        <f t="shared" si="689"/>
        <v>1.60</v>
      </c>
      <c r="N1012" s="3" t="str">
        <f t="shared" si="690"/>
        <v>-</v>
      </c>
      <c r="O1012" s="3">
        <f t="shared" si="691"/>
        <v>229.04</v>
      </c>
      <c r="P1012" s="3">
        <f t="shared" si="692"/>
        <v>-78.98</v>
      </c>
      <c r="Q1012" s="3">
        <f t="shared" si="693"/>
        <v>0.88080000000000003</v>
      </c>
      <c r="R1012" s="85"/>
      <c r="S1012" s="3" t="str">
        <f t="shared" si="694"/>
        <v>1.60</v>
      </c>
      <c r="T1012" s="3" t="str">
        <f t="shared" si="695"/>
        <v>-</v>
      </c>
      <c r="U1012" s="3">
        <f t="shared" si="696"/>
        <v>229.04</v>
      </c>
      <c r="V1012" s="3">
        <f t="shared" si="697"/>
        <v>-78.98</v>
      </c>
      <c r="W1012" s="3">
        <f t="shared" si="698"/>
        <v>0.77069999999999994</v>
      </c>
      <c r="X1012" s="85"/>
      <c r="Y1012" s="3" t="str">
        <f t="shared" si="699"/>
        <v>1.60</v>
      </c>
      <c r="Z1012" s="3" t="str">
        <f t="shared" si="700"/>
        <v>-</v>
      </c>
      <c r="AA1012" s="3">
        <f t="shared" si="701"/>
        <v>229.04</v>
      </c>
      <c r="AB1012" s="3">
        <f t="shared" si="702"/>
        <v>-78.98</v>
      </c>
      <c r="AC1012" s="3">
        <f t="shared" si="703"/>
        <v>0.66059999999999997</v>
      </c>
      <c r="AD1012" s="85"/>
      <c r="AE1012" s="3" t="str">
        <f t="shared" si="704"/>
        <v>1.60</v>
      </c>
      <c r="AF1012" s="3" t="str">
        <f t="shared" si="705"/>
        <v>-</v>
      </c>
      <c r="AG1012" s="3">
        <f t="shared" si="706"/>
        <v>229.04</v>
      </c>
      <c r="AH1012" s="3">
        <f t="shared" si="707"/>
        <v>-78.98</v>
      </c>
      <c r="AI1012" s="3">
        <f t="shared" si="708"/>
        <v>0.55049999999999999</v>
      </c>
      <c r="AJ1012" s="85"/>
      <c r="AK1012" s="3" t="str">
        <f t="shared" si="709"/>
        <v>1.60</v>
      </c>
      <c r="AL1012" s="3" t="str">
        <f t="shared" si="710"/>
        <v>-</v>
      </c>
      <c r="AM1012" s="3">
        <f t="shared" si="711"/>
        <v>229.04</v>
      </c>
      <c r="AN1012" s="3">
        <f t="shared" si="712"/>
        <v>-78.98</v>
      </c>
      <c r="AO1012" s="3">
        <f t="shared" si="713"/>
        <v>0.44040000000000001</v>
      </c>
      <c r="AP1012" s="85"/>
      <c r="AQ1012" s="3" t="str">
        <f t="shared" si="714"/>
        <v>1.60</v>
      </c>
      <c r="AR1012" s="3" t="str">
        <f t="shared" si="715"/>
        <v>-</v>
      </c>
      <c r="AS1012" s="3">
        <f t="shared" si="716"/>
        <v>229.04</v>
      </c>
      <c r="AT1012" s="3">
        <f t="shared" si="717"/>
        <v>-78.98</v>
      </c>
      <c r="AU1012" s="3">
        <f t="shared" si="718"/>
        <v>0.33029999999999998</v>
      </c>
      <c r="AV1012" s="85"/>
      <c r="AW1012" s="3" t="str">
        <f t="shared" si="719"/>
        <v>1.60</v>
      </c>
      <c r="AX1012" s="3" t="str">
        <f t="shared" si="720"/>
        <v>-</v>
      </c>
      <c r="AY1012" s="3">
        <f t="shared" si="721"/>
        <v>229.04</v>
      </c>
      <c r="AZ1012" s="3">
        <f t="shared" si="722"/>
        <v>-78.98</v>
      </c>
      <c r="BA1012" s="3">
        <f t="shared" si="723"/>
        <v>0.22020000000000001</v>
      </c>
      <c r="BB1012" s="85"/>
      <c r="BC1012" s="3" t="str">
        <f t="shared" si="724"/>
        <v>1.60</v>
      </c>
      <c r="BD1012" s="3" t="str">
        <f t="shared" si="725"/>
        <v>-</v>
      </c>
      <c r="BE1012" s="3">
        <f t="shared" si="726"/>
        <v>229.04</v>
      </c>
      <c r="BF1012" s="3">
        <f t="shared" si="727"/>
        <v>-78.98</v>
      </c>
      <c r="BG1012" s="3">
        <f t="shared" si="728"/>
        <v>0.1101</v>
      </c>
    </row>
    <row r="1013" spans="1:59" x14ac:dyDescent="0.3">
      <c r="A1013" s="1" t="str">
        <f>'Forward collapse simulation'!B1023</f>
        <v>1.60</v>
      </c>
      <c r="B1013" s="37" t="str">
        <f>IF('Forward collapse simulation'!C1023="","-",'Forward collapse simulation'!C1023)</f>
        <v>-</v>
      </c>
      <c r="C1013" s="85">
        <f>'Forward collapse simulation'!E1023</f>
        <v>166.75</v>
      </c>
      <c r="D1013" s="85">
        <f>'Forward collapse simulation'!F1023</f>
        <v>-65.55</v>
      </c>
      <c r="E1013" s="85">
        <f>'Forward collapse simulation'!D1023</f>
        <v>0.81200000000000006</v>
      </c>
      <c r="F1013" s="85"/>
      <c r="G1013" s="3" t="str">
        <f t="shared" si="684"/>
        <v>1.60</v>
      </c>
      <c r="H1013" s="3" t="str">
        <f t="shared" si="685"/>
        <v>-</v>
      </c>
      <c r="I1013" s="3">
        <f t="shared" si="686"/>
        <v>166.75</v>
      </c>
      <c r="J1013" s="3">
        <f t="shared" si="687"/>
        <v>-65.55</v>
      </c>
      <c r="K1013" s="3">
        <f t="shared" si="688"/>
        <v>0.73080000000000012</v>
      </c>
      <c r="L1013" s="85"/>
      <c r="M1013" s="3" t="str">
        <f t="shared" si="689"/>
        <v>1.60</v>
      </c>
      <c r="N1013" s="3" t="str">
        <f t="shared" si="690"/>
        <v>-</v>
      </c>
      <c r="O1013" s="3">
        <f t="shared" si="691"/>
        <v>166.75</v>
      </c>
      <c r="P1013" s="3">
        <f t="shared" si="692"/>
        <v>-65.55</v>
      </c>
      <c r="Q1013" s="3">
        <f t="shared" si="693"/>
        <v>0.64960000000000007</v>
      </c>
      <c r="R1013" s="85"/>
      <c r="S1013" s="3" t="str">
        <f t="shared" si="694"/>
        <v>1.60</v>
      </c>
      <c r="T1013" s="3" t="str">
        <f t="shared" si="695"/>
        <v>-</v>
      </c>
      <c r="U1013" s="3">
        <f t="shared" si="696"/>
        <v>166.75</v>
      </c>
      <c r="V1013" s="3">
        <f t="shared" si="697"/>
        <v>-65.55</v>
      </c>
      <c r="W1013" s="3">
        <f t="shared" si="698"/>
        <v>0.56840000000000002</v>
      </c>
      <c r="X1013" s="85"/>
      <c r="Y1013" s="3" t="str">
        <f t="shared" si="699"/>
        <v>1.60</v>
      </c>
      <c r="Z1013" s="3" t="str">
        <f t="shared" si="700"/>
        <v>-</v>
      </c>
      <c r="AA1013" s="3">
        <f t="shared" si="701"/>
        <v>166.75</v>
      </c>
      <c r="AB1013" s="3">
        <f t="shared" si="702"/>
        <v>-65.55</v>
      </c>
      <c r="AC1013" s="3">
        <f t="shared" si="703"/>
        <v>0.48720000000000002</v>
      </c>
      <c r="AD1013" s="85"/>
      <c r="AE1013" s="3" t="str">
        <f t="shared" si="704"/>
        <v>1.60</v>
      </c>
      <c r="AF1013" s="3" t="str">
        <f t="shared" si="705"/>
        <v>-</v>
      </c>
      <c r="AG1013" s="3">
        <f t="shared" si="706"/>
        <v>166.75</v>
      </c>
      <c r="AH1013" s="3">
        <f t="shared" si="707"/>
        <v>-65.55</v>
      </c>
      <c r="AI1013" s="3">
        <f t="shared" si="708"/>
        <v>0.40600000000000003</v>
      </c>
      <c r="AJ1013" s="85"/>
      <c r="AK1013" s="3" t="str">
        <f t="shared" si="709"/>
        <v>1.60</v>
      </c>
      <c r="AL1013" s="3" t="str">
        <f t="shared" si="710"/>
        <v>-</v>
      </c>
      <c r="AM1013" s="3">
        <f t="shared" si="711"/>
        <v>166.75</v>
      </c>
      <c r="AN1013" s="3">
        <f t="shared" si="712"/>
        <v>-65.55</v>
      </c>
      <c r="AO1013" s="3">
        <f t="shared" si="713"/>
        <v>0.32480000000000003</v>
      </c>
      <c r="AP1013" s="85"/>
      <c r="AQ1013" s="3" t="str">
        <f t="shared" si="714"/>
        <v>1.60</v>
      </c>
      <c r="AR1013" s="3" t="str">
        <f t="shared" si="715"/>
        <v>-</v>
      </c>
      <c r="AS1013" s="3">
        <f t="shared" si="716"/>
        <v>166.75</v>
      </c>
      <c r="AT1013" s="3">
        <f t="shared" si="717"/>
        <v>-65.55</v>
      </c>
      <c r="AU1013" s="3">
        <f t="shared" si="718"/>
        <v>0.24360000000000001</v>
      </c>
      <c r="AV1013" s="85"/>
      <c r="AW1013" s="3" t="str">
        <f t="shared" si="719"/>
        <v>1.60</v>
      </c>
      <c r="AX1013" s="3" t="str">
        <f t="shared" si="720"/>
        <v>-</v>
      </c>
      <c r="AY1013" s="3">
        <f t="shared" si="721"/>
        <v>166.75</v>
      </c>
      <c r="AZ1013" s="3">
        <f t="shared" si="722"/>
        <v>-65.55</v>
      </c>
      <c r="BA1013" s="3">
        <f t="shared" si="723"/>
        <v>0.16240000000000002</v>
      </c>
      <c r="BB1013" s="85"/>
      <c r="BC1013" s="3" t="str">
        <f t="shared" si="724"/>
        <v>1.60</v>
      </c>
      <c r="BD1013" s="3" t="str">
        <f t="shared" si="725"/>
        <v>-</v>
      </c>
      <c r="BE1013" s="3">
        <f t="shared" si="726"/>
        <v>166.75</v>
      </c>
      <c r="BF1013" s="3">
        <f t="shared" si="727"/>
        <v>-65.55</v>
      </c>
      <c r="BG1013" s="3">
        <f t="shared" si="728"/>
        <v>8.1200000000000008E-2</v>
      </c>
    </row>
    <row r="1014" spans="1:59" x14ac:dyDescent="0.3">
      <c r="A1014" s="1" t="str">
        <f>'Forward collapse simulation'!B1024</f>
        <v>1.60</v>
      </c>
      <c r="B1014" s="37" t="str">
        <f>IF('Forward collapse simulation'!C1024="","-",'Forward collapse simulation'!C1024)</f>
        <v>-</v>
      </c>
      <c r="C1014" s="85">
        <f>'Forward collapse simulation'!E1024</f>
        <v>166.29</v>
      </c>
      <c r="D1014" s="85">
        <f>'Forward collapse simulation'!F1024</f>
        <v>-39.1</v>
      </c>
      <c r="E1014" s="85">
        <f>'Forward collapse simulation'!D1024</f>
        <v>0.495</v>
      </c>
      <c r="F1014" s="85"/>
      <c r="G1014" s="3" t="str">
        <f t="shared" si="684"/>
        <v>1.60</v>
      </c>
      <c r="H1014" s="3" t="str">
        <f t="shared" si="685"/>
        <v>-</v>
      </c>
      <c r="I1014" s="3">
        <f t="shared" si="686"/>
        <v>166.29</v>
      </c>
      <c r="J1014" s="3">
        <f t="shared" si="687"/>
        <v>-39.1</v>
      </c>
      <c r="K1014" s="3">
        <f t="shared" si="688"/>
        <v>0.44550000000000001</v>
      </c>
      <c r="L1014" s="85"/>
      <c r="M1014" s="3" t="str">
        <f t="shared" si="689"/>
        <v>1.60</v>
      </c>
      <c r="N1014" s="3" t="str">
        <f t="shared" si="690"/>
        <v>-</v>
      </c>
      <c r="O1014" s="3">
        <f t="shared" si="691"/>
        <v>166.29</v>
      </c>
      <c r="P1014" s="3">
        <f t="shared" si="692"/>
        <v>-39.1</v>
      </c>
      <c r="Q1014" s="3">
        <f t="shared" si="693"/>
        <v>0.39600000000000002</v>
      </c>
      <c r="R1014" s="85"/>
      <c r="S1014" s="3" t="str">
        <f t="shared" si="694"/>
        <v>1.60</v>
      </c>
      <c r="T1014" s="3" t="str">
        <f t="shared" si="695"/>
        <v>-</v>
      </c>
      <c r="U1014" s="3">
        <f t="shared" si="696"/>
        <v>166.29</v>
      </c>
      <c r="V1014" s="3">
        <f t="shared" si="697"/>
        <v>-39.1</v>
      </c>
      <c r="W1014" s="3">
        <f t="shared" si="698"/>
        <v>0.34649999999999997</v>
      </c>
      <c r="X1014" s="85"/>
      <c r="Y1014" s="3" t="str">
        <f t="shared" si="699"/>
        <v>1.60</v>
      </c>
      <c r="Z1014" s="3" t="str">
        <f t="shared" si="700"/>
        <v>-</v>
      </c>
      <c r="AA1014" s="3">
        <f t="shared" si="701"/>
        <v>166.29</v>
      </c>
      <c r="AB1014" s="3">
        <f t="shared" si="702"/>
        <v>-39.1</v>
      </c>
      <c r="AC1014" s="3">
        <f t="shared" si="703"/>
        <v>0.29699999999999999</v>
      </c>
      <c r="AD1014" s="85"/>
      <c r="AE1014" s="3" t="str">
        <f t="shared" si="704"/>
        <v>1.60</v>
      </c>
      <c r="AF1014" s="3" t="str">
        <f t="shared" si="705"/>
        <v>-</v>
      </c>
      <c r="AG1014" s="3">
        <f t="shared" si="706"/>
        <v>166.29</v>
      </c>
      <c r="AH1014" s="3">
        <f t="shared" si="707"/>
        <v>-39.1</v>
      </c>
      <c r="AI1014" s="3">
        <f t="shared" si="708"/>
        <v>0.2475</v>
      </c>
      <c r="AJ1014" s="85"/>
      <c r="AK1014" s="3" t="str">
        <f t="shared" si="709"/>
        <v>1.60</v>
      </c>
      <c r="AL1014" s="3" t="str">
        <f t="shared" si="710"/>
        <v>-</v>
      </c>
      <c r="AM1014" s="3">
        <f t="shared" si="711"/>
        <v>166.29</v>
      </c>
      <c r="AN1014" s="3">
        <f t="shared" si="712"/>
        <v>-39.1</v>
      </c>
      <c r="AO1014" s="3">
        <f t="shared" si="713"/>
        <v>0.19800000000000001</v>
      </c>
      <c r="AP1014" s="85"/>
      <c r="AQ1014" s="3" t="str">
        <f t="shared" si="714"/>
        <v>1.60</v>
      </c>
      <c r="AR1014" s="3" t="str">
        <f t="shared" si="715"/>
        <v>-</v>
      </c>
      <c r="AS1014" s="3">
        <f t="shared" si="716"/>
        <v>166.29</v>
      </c>
      <c r="AT1014" s="3">
        <f t="shared" si="717"/>
        <v>-39.1</v>
      </c>
      <c r="AU1014" s="3">
        <f t="shared" si="718"/>
        <v>0.14849999999999999</v>
      </c>
      <c r="AV1014" s="85"/>
      <c r="AW1014" s="3" t="str">
        <f t="shared" si="719"/>
        <v>1.60</v>
      </c>
      <c r="AX1014" s="3" t="str">
        <f t="shared" si="720"/>
        <v>-</v>
      </c>
      <c r="AY1014" s="3">
        <f t="shared" si="721"/>
        <v>166.29</v>
      </c>
      <c r="AZ1014" s="3">
        <f t="shared" si="722"/>
        <v>-39.1</v>
      </c>
      <c r="BA1014" s="3">
        <f t="shared" si="723"/>
        <v>9.9000000000000005E-2</v>
      </c>
      <c r="BB1014" s="85"/>
      <c r="BC1014" s="3" t="str">
        <f t="shared" si="724"/>
        <v>1.60</v>
      </c>
      <c r="BD1014" s="3" t="str">
        <f t="shared" si="725"/>
        <v>-</v>
      </c>
      <c r="BE1014" s="3">
        <f t="shared" si="726"/>
        <v>166.29</v>
      </c>
      <c r="BF1014" s="3">
        <f t="shared" si="727"/>
        <v>-39.1</v>
      </c>
      <c r="BG1014" s="3">
        <f t="shared" si="728"/>
        <v>4.9500000000000002E-2</v>
      </c>
    </row>
    <row r="1015" spans="1:59" x14ac:dyDescent="0.3">
      <c r="A1015" s="1" t="str">
        <f>'Forward collapse simulation'!B1025</f>
        <v>1.60</v>
      </c>
      <c r="B1015" s="37" t="str">
        <f>IF('Forward collapse simulation'!C1025="","-",'Forward collapse simulation'!C1025)</f>
        <v>-</v>
      </c>
      <c r="C1015" s="85">
        <f>'Forward collapse simulation'!E1025</f>
        <v>167.4</v>
      </c>
      <c r="D1015" s="85">
        <f>'Forward collapse simulation'!F1025</f>
        <v>12.73</v>
      </c>
      <c r="E1015" s="85">
        <f>'Forward collapse simulation'!D1025</f>
        <v>0.52600000000000002</v>
      </c>
      <c r="F1015" s="85"/>
      <c r="G1015" s="3" t="str">
        <f t="shared" si="684"/>
        <v>1.60</v>
      </c>
      <c r="H1015" s="3" t="str">
        <f t="shared" si="685"/>
        <v>-</v>
      </c>
      <c r="I1015" s="3">
        <f t="shared" si="686"/>
        <v>167.4</v>
      </c>
      <c r="J1015" s="3">
        <f t="shared" si="687"/>
        <v>12.73</v>
      </c>
      <c r="K1015" s="3">
        <f t="shared" si="688"/>
        <v>0.47340000000000004</v>
      </c>
      <c r="L1015" s="85"/>
      <c r="M1015" s="3" t="str">
        <f t="shared" si="689"/>
        <v>1.60</v>
      </c>
      <c r="N1015" s="3" t="str">
        <f t="shared" si="690"/>
        <v>-</v>
      </c>
      <c r="O1015" s="3">
        <f t="shared" si="691"/>
        <v>167.4</v>
      </c>
      <c r="P1015" s="3">
        <f t="shared" si="692"/>
        <v>12.73</v>
      </c>
      <c r="Q1015" s="3">
        <f t="shared" si="693"/>
        <v>0.42080000000000006</v>
      </c>
      <c r="R1015" s="85"/>
      <c r="S1015" s="3" t="str">
        <f t="shared" si="694"/>
        <v>1.60</v>
      </c>
      <c r="T1015" s="3" t="str">
        <f t="shared" si="695"/>
        <v>-</v>
      </c>
      <c r="U1015" s="3">
        <f t="shared" si="696"/>
        <v>167.4</v>
      </c>
      <c r="V1015" s="3">
        <f t="shared" si="697"/>
        <v>12.73</v>
      </c>
      <c r="W1015" s="3">
        <f t="shared" si="698"/>
        <v>0.36819999999999997</v>
      </c>
      <c r="X1015" s="85"/>
      <c r="Y1015" s="3" t="str">
        <f t="shared" si="699"/>
        <v>1.60</v>
      </c>
      <c r="Z1015" s="3" t="str">
        <f t="shared" si="700"/>
        <v>-</v>
      </c>
      <c r="AA1015" s="3">
        <f t="shared" si="701"/>
        <v>167.4</v>
      </c>
      <c r="AB1015" s="3">
        <f t="shared" si="702"/>
        <v>12.73</v>
      </c>
      <c r="AC1015" s="3">
        <f t="shared" si="703"/>
        <v>0.31559999999999999</v>
      </c>
      <c r="AD1015" s="85"/>
      <c r="AE1015" s="3" t="str">
        <f t="shared" si="704"/>
        <v>1.60</v>
      </c>
      <c r="AF1015" s="3" t="str">
        <f t="shared" si="705"/>
        <v>-</v>
      </c>
      <c r="AG1015" s="3">
        <f t="shared" si="706"/>
        <v>167.4</v>
      </c>
      <c r="AH1015" s="3">
        <f t="shared" si="707"/>
        <v>12.73</v>
      </c>
      <c r="AI1015" s="3">
        <f t="shared" si="708"/>
        <v>0.26300000000000001</v>
      </c>
      <c r="AJ1015" s="85"/>
      <c r="AK1015" s="3" t="str">
        <f t="shared" si="709"/>
        <v>1.60</v>
      </c>
      <c r="AL1015" s="3" t="str">
        <f t="shared" si="710"/>
        <v>-</v>
      </c>
      <c r="AM1015" s="3">
        <f t="shared" si="711"/>
        <v>167.4</v>
      </c>
      <c r="AN1015" s="3">
        <f t="shared" si="712"/>
        <v>12.73</v>
      </c>
      <c r="AO1015" s="3">
        <f t="shared" si="713"/>
        <v>0.21040000000000003</v>
      </c>
      <c r="AP1015" s="85"/>
      <c r="AQ1015" s="3" t="str">
        <f t="shared" si="714"/>
        <v>1.60</v>
      </c>
      <c r="AR1015" s="3" t="str">
        <f t="shared" si="715"/>
        <v>-</v>
      </c>
      <c r="AS1015" s="3">
        <f t="shared" si="716"/>
        <v>167.4</v>
      </c>
      <c r="AT1015" s="3">
        <f t="shared" si="717"/>
        <v>12.73</v>
      </c>
      <c r="AU1015" s="3">
        <f t="shared" si="718"/>
        <v>0.1578</v>
      </c>
      <c r="AV1015" s="85"/>
      <c r="AW1015" s="3" t="str">
        <f t="shared" si="719"/>
        <v>1.60</v>
      </c>
      <c r="AX1015" s="3" t="str">
        <f t="shared" si="720"/>
        <v>-</v>
      </c>
      <c r="AY1015" s="3">
        <f t="shared" si="721"/>
        <v>167.4</v>
      </c>
      <c r="AZ1015" s="3">
        <f t="shared" si="722"/>
        <v>12.73</v>
      </c>
      <c r="BA1015" s="3">
        <f t="shared" si="723"/>
        <v>0.10520000000000002</v>
      </c>
      <c r="BB1015" s="85"/>
      <c r="BC1015" s="3" t="str">
        <f t="shared" si="724"/>
        <v>1.60</v>
      </c>
      <c r="BD1015" s="3" t="str">
        <f t="shared" si="725"/>
        <v>-</v>
      </c>
      <c r="BE1015" s="3">
        <f t="shared" si="726"/>
        <v>167.4</v>
      </c>
      <c r="BF1015" s="3">
        <f t="shared" si="727"/>
        <v>12.73</v>
      </c>
      <c r="BG1015" s="3">
        <f t="shared" si="728"/>
        <v>5.2600000000000008E-2</v>
      </c>
    </row>
    <row r="1016" spans="1:59" x14ac:dyDescent="0.3">
      <c r="A1016" s="1" t="str">
        <f>'Forward collapse simulation'!B1026</f>
        <v>1.60</v>
      </c>
      <c r="B1016" s="37" t="str">
        <f>IF('Forward collapse simulation'!C1026="","-",'Forward collapse simulation'!C1026)</f>
        <v>-</v>
      </c>
      <c r="C1016" s="85">
        <f>'Forward collapse simulation'!E1026</f>
        <v>173.09</v>
      </c>
      <c r="D1016" s="85">
        <f>'Forward collapse simulation'!F1026</f>
        <v>58.23</v>
      </c>
      <c r="E1016" s="85">
        <f>'Forward collapse simulation'!D1026</f>
        <v>1.3740000000000001</v>
      </c>
      <c r="F1016" s="85"/>
      <c r="G1016" s="3" t="str">
        <f t="shared" si="684"/>
        <v>1.60</v>
      </c>
      <c r="H1016" s="3" t="str">
        <f t="shared" si="685"/>
        <v>-</v>
      </c>
      <c r="I1016" s="3">
        <f t="shared" si="686"/>
        <v>173.09</v>
      </c>
      <c r="J1016" s="3">
        <f t="shared" si="687"/>
        <v>58.23</v>
      </c>
      <c r="K1016" s="3">
        <f t="shared" si="688"/>
        <v>1.2366000000000001</v>
      </c>
      <c r="L1016" s="85"/>
      <c r="M1016" s="3" t="str">
        <f t="shared" si="689"/>
        <v>1.60</v>
      </c>
      <c r="N1016" s="3" t="str">
        <f t="shared" si="690"/>
        <v>-</v>
      </c>
      <c r="O1016" s="3">
        <f t="shared" si="691"/>
        <v>173.09</v>
      </c>
      <c r="P1016" s="3">
        <f t="shared" si="692"/>
        <v>58.23</v>
      </c>
      <c r="Q1016" s="3">
        <f t="shared" si="693"/>
        <v>1.0992000000000002</v>
      </c>
      <c r="R1016" s="85"/>
      <c r="S1016" s="3" t="str">
        <f t="shared" si="694"/>
        <v>1.60</v>
      </c>
      <c r="T1016" s="3" t="str">
        <f t="shared" si="695"/>
        <v>-</v>
      </c>
      <c r="U1016" s="3">
        <f t="shared" si="696"/>
        <v>173.09</v>
      </c>
      <c r="V1016" s="3">
        <f t="shared" si="697"/>
        <v>58.23</v>
      </c>
      <c r="W1016" s="3">
        <f t="shared" si="698"/>
        <v>0.96179999999999999</v>
      </c>
      <c r="X1016" s="85"/>
      <c r="Y1016" s="3" t="str">
        <f t="shared" si="699"/>
        <v>1.60</v>
      </c>
      <c r="Z1016" s="3" t="str">
        <f t="shared" si="700"/>
        <v>-</v>
      </c>
      <c r="AA1016" s="3">
        <f t="shared" si="701"/>
        <v>173.09</v>
      </c>
      <c r="AB1016" s="3">
        <f t="shared" si="702"/>
        <v>58.23</v>
      </c>
      <c r="AC1016" s="3">
        <f t="shared" si="703"/>
        <v>0.82440000000000002</v>
      </c>
      <c r="AD1016" s="85"/>
      <c r="AE1016" s="3" t="str">
        <f t="shared" si="704"/>
        <v>1.60</v>
      </c>
      <c r="AF1016" s="3" t="str">
        <f t="shared" si="705"/>
        <v>-</v>
      </c>
      <c r="AG1016" s="3">
        <f t="shared" si="706"/>
        <v>173.09</v>
      </c>
      <c r="AH1016" s="3">
        <f t="shared" si="707"/>
        <v>58.23</v>
      </c>
      <c r="AI1016" s="3">
        <f t="shared" si="708"/>
        <v>0.68700000000000006</v>
      </c>
      <c r="AJ1016" s="85"/>
      <c r="AK1016" s="3" t="str">
        <f t="shared" si="709"/>
        <v>1.60</v>
      </c>
      <c r="AL1016" s="3" t="str">
        <f t="shared" si="710"/>
        <v>-</v>
      </c>
      <c r="AM1016" s="3">
        <f t="shared" si="711"/>
        <v>173.09</v>
      </c>
      <c r="AN1016" s="3">
        <f t="shared" si="712"/>
        <v>58.23</v>
      </c>
      <c r="AO1016" s="3">
        <f t="shared" si="713"/>
        <v>0.54960000000000009</v>
      </c>
      <c r="AP1016" s="85"/>
      <c r="AQ1016" s="3" t="str">
        <f t="shared" si="714"/>
        <v>1.60</v>
      </c>
      <c r="AR1016" s="3" t="str">
        <f t="shared" si="715"/>
        <v>-</v>
      </c>
      <c r="AS1016" s="3">
        <f t="shared" si="716"/>
        <v>173.09</v>
      </c>
      <c r="AT1016" s="3">
        <f t="shared" si="717"/>
        <v>58.23</v>
      </c>
      <c r="AU1016" s="3">
        <f t="shared" si="718"/>
        <v>0.41220000000000001</v>
      </c>
      <c r="AV1016" s="85"/>
      <c r="AW1016" s="3" t="str">
        <f t="shared" si="719"/>
        <v>1.60</v>
      </c>
      <c r="AX1016" s="3" t="str">
        <f t="shared" si="720"/>
        <v>-</v>
      </c>
      <c r="AY1016" s="3">
        <f t="shared" si="721"/>
        <v>173.09</v>
      </c>
      <c r="AZ1016" s="3">
        <f t="shared" si="722"/>
        <v>58.23</v>
      </c>
      <c r="BA1016" s="3">
        <f t="shared" si="723"/>
        <v>0.27480000000000004</v>
      </c>
      <c r="BB1016" s="85"/>
      <c r="BC1016" s="3" t="str">
        <f t="shared" si="724"/>
        <v>1.60</v>
      </c>
      <c r="BD1016" s="3" t="str">
        <f t="shared" si="725"/>
        <v>-</v>
      </c>
      <c r="BE1016" s="3">
        <f t="shared" si="726"/>
        <v>173.09</v>
      </c>
      <c r="BF1016" s="3">
        <f t="shared" si="727"/>
        <v>58.23</v>
      </c>
      <c r="BG1016" s="3">
        <f t="shared" si="728"/>
        <v>0.13740000000000002</v>
      </c>
    </row>
    <row r="1017" spans="1:59" x14ac:dyDescent="0.3">
      <c r="A1017" s="1" t="str">
        <f>'Forward collapse simulation'!B1027</f>
        <v>1.60</v>
      </c>
      <c r="B1017" s="37" t="str">
        <f>IF('Forward collapse simulation'!C1027="","-",'Forward collapse simulation'!C1027)</f>
        <v>-</v>
      </c>
      <c r="C1017" s="85">
        <f>'Forward collapse simulation'!E1027</f>
        <v>172.59</v>
      </c>
      <c r="D1017" s="85">
        <f>'Forward collapse simulation'!F1027</f>
        <v>74.760000000000005</v>
      </c>
      <c r="E1017" s="85">
        <f>'Forward collapse simulation'!D1027</f>
        <v>2.0649999999999999</v>
      </c>
      <c r="F1017" s="85"/>
      <c r="G1017" s="3" t="str">
        <f t="shared" si="684"/>
        <v>1.60</v>
      </c>
      <c r="H1017" s="3" t="str">
        <f t="shared" si="685"/>
        <v>-</v>
      </c>
      <c r="I1017" s="3">
        <f t="shared" si="686"/>
        <v>172.59</v>
      </c>
      <c r="J1017" s="3">
        <f t="shared" si="687"/>
        <v>74.760000000000005</v>
      </c>
      <c r="K1017" s="3">
        <f t="shared" si="688"/>
        <v>1.8585</v>
      </c>
      <c r="L1017" s="85"/>
      <c r="M1017" s="3" t="str">
        <f t="shared" si="689"/>
        <v>1.60</v>
      </c>
      <c r="N1017" s="3" t="str">
        <f t="shared" si="690"/>
        <v>-</v>
      </c>
      <c r="O1017" s="3">
        <f t="shared" si="691"/>
        <v>172.59</v>
      </c>
      <c r="P1017" s="3">
        <f t="shared" si="692"/>
        <v>74.760000000000005</v>
      </c>
      <c r="Q1017" s="3">
        <f t="shared" si="693"/>
        <v>1.6520000000000001</v>
      </c>
      <c r="R1017" s="85"/>
      <c r="S1017" s="3" t="str">
        <f t="shared" si="694"/>
        <v>1.60</v>
      </c>
      <c r="T1017" s="3" t="str">
        <f t="shared" si="695"/>
        <v>-</v>
      </c>
      <c r="U1017" s="3">
        <f t="shared" si="696"/>
        <v>172.59</v>
      </c>
      <c r="V1017" s="3">
        <f t="shared" si="697"/>
        <v>74.760000000000005</v>
      </c>
      <c r="W1017" s="3">
        <f t="shared" si="698"/>
        <v>1.4454999999999998</v>
      </c>
      <c r="X1017" s="85"/>
      <c r="Y1017" s="3" t="str">
        <f t="shared" si="699"/>
        <v>1.60</v>
      </c>
      <c r="Z1017" s="3" t="str">
        <f t="shared" si="700"/>
        <v>-</v>
      </c>
      <c r="AA1017" s="3">
        <f t="shared" si="701"/>
        <v>172.59</v>
      </c>
      <c r="AB1017" s="3">
        <f t="shared" si="702"/>
        <v>74.760000000000005</v>
      </c>
      <c r="AC1017" s="3">
        <f t="shared" si="703"/>
        <v>1.2389999999999999</v>
      </c>
      <c r="AD1017" s="85"/>
      <c r="AE1017" s="3" t="str">
        <f t="shared" si="704"/>
        <v>1.60</v>
      </c>
      <c r="AF1017" s="3" t="str">
        <f t="shared" si="705"/>
        <v>-</v>
      </c>
      <c r="AG1017" s="3">
        <f t="shared" si="706"/>
        <v>172.59</v>
      </c>
      <c r="AH1017" s="3">
        <f t="shared" si="707"/>
        <v>74.760000000000005</v>
      </c>
      <c r="AI1017" s="3">
        <f t="shared" si="708"/>
        <v>1.0325</v>
      </c>
      <c r="AJ1017" s="85"/>
      <c r="AK1017" s="3" t="str">
        <f t="shared" si="709"/>
        <v>1.60</v>
      </c>
      <c r="AL1017" s="3" t="str">
        <f t="shared" si="710"/>
        <v>-</v>
      </c>
      <c r="AM1017" s="3">
        <f t="shared" si="711"/>
        <v>172.59</v>
      </c>
      <c r="AN1017" s="3">
        <f t="shared" si="712"/>
        <v>74.760000000000005</v>
      </c>
      <c r="AO1017" s="3">
        <f t="shared" si="713"/>
        <v>0.82600000000000007</v>
      </c>
      <c r="AP1017" s="85"/>
      <c r="AQ1017" s="3" t="str">
        <f t="shared" si="714"/>
        <v>1.60</v>
      </c>
      <c r="AR1017" s="3" t="str">
        <f t="shared" si="715"/>
        <v>-</v>
      </c>
      <c r="AS1017" s="3">
        <f t="shared" si="716"/>
        <v>172.59</v>
      </c>
      <c r="AT1017" s="3">
        <f t="shared" si="717"/>
        <v>74.760000000000005</v>
      </c>
      <c r="AU1017" s="3">
        <f t="shared" si="718"/>
        <v>0.61949999999999994</v>
      </c>
      <c r="AV1017" s="85"/>
      <c r="AW1017" s="3" t="str">
        <f t="shared" si="719"/>
        <v>1.60</v>
      </c>
      <c r="AX1017" s="3" t="str">
        <f t="shared" si="720"/>
        <v>-</v>
      </c>
      <c r="AY1017" s="3">
        <f t="shared" si="721"/>
        <v>172.59</v>
      </c>
      <c r="AZ1017" s="3">
        <f t="shared" si="722"/>
        <v>74.760000000000005</v>
      </c>
      <c r="BA1017" s="3">
        <f t="shared" si="723"/>
        <v>0.41300000000000003</v>
      </c>
      <c r="BB1017" s="85"/>
      <c r="BC1017" s="3" t="str">
        <f t="shared" si="724"/>
        <v>1.60</v>
      </c>
      <c r="BD1017" s="3" t="str">
        <f t="shared" si="725"/>
        <v>-</v>
      </c>
      <c r="BE1017" s="3">
        <f t="shared" si="726"/>
        <v>172.59</v>
      </c>
      <c r="BF1017" s="3">
        <f t="shared" si="727"/>
        <v>74.760000000000005</v>
      </c>
      <c r="BG1017" s="3">
        <f t="shared" si="728"/>
        <v>0.20650000000000002</v>
      </c>
    </row>
    <row r="1018" spans="1:59" x14ac:dyDescent="0.3">
      <c r="A1018" s="1" t="str">
        <f>'Forward collapse simulation'!B1028</f>
        <v>1.60</v>
      </c>
      <c r="B1018" s="37" t="str">
        <f>IF('Forward collapse simulation'!C1028="","-",'Forward collapse simulation'!C1028)</f>
        <v>-</v>
      </c>
      <c r="C1018" s="85">
        <f>'Forward collapse simulation'!E1028</f>
        <v>168.95</v>
      </c>
      <c r="D1018" s="85">
        <f>'Forward collapse simulation'!F1028</f>
        <v>79.430000000000007</v>
      </c>
      <c r="E1018" s="85">
        <f>'Forward collapse simulation'!D1028</f>
        <v>2.589</v>
      </c>
      <c r="F1018" s="85"/>
      <c r="G1018" s="3" t="str">
        <f t="shared" si="684"/>
        <v>1.60</v>
      </c>
      <c r="H1018" s="3" t="str">
        <f t="shared" si="685"/>
        <v>-</v>
      </c>
      <c r="I1018" s="3">
        <f t="shared" si="686"/>
        <v>168.95</v>
      </c>
      <c r="J1018" s="3">
        <f t="shared" si="687"/>
        <v>79.430000000000007</v>
      </c>
      <c r="K1018" s="3">
        <f t="shared" si="688"/>
        <v>2.3300999999999998</v>
      </c>
      <c r="L1018" s="85"/>
      <c r="M1018" s="3" t="str">
        <f t="shared" si="689"/>
        <v>1.60</v>
      </c>
      <c r="N1018" s="3" t="str">
        <f t="shared" si="690"/>
        <v>-</v>
      </c>
      <c r="O1018" s="3">
        <f t="shared" si="691"/>
        <v>168.95</v>
      </c>
      <c r="P1018" s="3">
        <f t="shared" si="692"/>
        <v>79.430000000000007</v>
      </c>
      <c r="Q1018" s="3">
        <f t="shared" si="693"/>
        <v>2.0712000000000002</v>
      </c>
      <c r="R1018" s="85"/>
      <c r="S1018" s="3" t="str">
        <f t="shared" si="694"/>
        <v>1.60</v>
      </c>
      <c r="T1018" s="3" t="str">
        <f t="shared" si="695"/>
        <v>-</v>
      </c>
      <c r="U1018" s="3">
        <f t="shared" si="696"/>
        <v>168.95</v>
      </c>
      <c r="V1018" s="3">
        <f t="shared" si="697"/>
        <v>79.430000000000007</v>
      </c>
      <c r="W1018" s="3">
        <f t="shared" si="698"/>
        <v>1.8122999999999998</v>
      </c>
      <c r="X1018" s="85"/>
      <c r="Y1018" s="3" t="str">
        <f t="shared" si="699"/>
        <v>1.60</v>
      </c>
      <c r="Z1018" s="3" t="str">
        <f t="shared" si="700"/>
        <v>-</v>
      </c>
      <c r="AA1018" s="3">
        <f t="shared" si="701"/>
        <v>168.95</v>
      </c>
      <c r="AB1018" s="3">
        <f t="shared" si="702"/>
        <v>79.430000000000007</v>
      </c>
      <c r="AC1018" s="3">
        <f t="shared" si="703"/>
        <v>1.5533999999999999</v>
      </c>
      <c r="AD1018" s="85"/>
      <c r="AE1018" s="3" t="str">
        <f t="shared" si="704"/>
        <v>1.60</v>
      </c>
      <c r="AF1018" s="3" t="str">
        <f t="shared" si="705"/>
        <v>-</v>
      </c>
      <c r="AG1018" s="3">
        <f t="shared" si="706"/>
        <v>168.95</v>
      </c>
      <c r="AH1018" s="3">
        <f t="shared" si="707"/>
        <v>79.430000000000007</v>
      </c>
      <c r="AI1018" s="3">
        <f t="shared" si="708"/>
        <v>1.2945</v>
      </c>
      <c r="AJ1018" s="85"/>
      <c r="AK1018" s="3" t="str">
        <f t="shared" si="709"/>
        <v>1.60</v>
      </c>
      <c r="AL1018" s="3" t="str">
        <f t="shared" si="710"/>
        <v>-</v>
      </c>
      <c r="AM1018" s="3">
        <f t="shared" si="711"/>
        <v>168.95</v>
      </c>
      <c r="AN1018" s="3">
        <f t="shared" si="712"/>
        <v>79.430000000000007</v>
      </c>
      <c r="AO1018" s="3">
        <f t="shared" si="713"/>
        <v>1.0356000000000001</v>
      </c>
      <c r="AP1018" s="85"/>
      <c r="AQ1018" s="3" t="str">
        <f t="shared" si="714"/>
        <v>1.60</v>
      </c>
      <c r="AR1018" s="3" t="str">
        <f t="shared" si="715"/>
        <v>-</v>
      </c>
      <c r="AS1018" s="3">
        <f t="shared" si="716"/>
        <v>168.95</v>
      </c>
      <c r="AT1018" s="3">
        <f t="shared" si="717"/>
        <v>79.430000000000007</v>
      </c>
      <c r="AU1018" s="3">
        <f t="shared" si="718"/>
        <v>0.77669999999999995</v>
      </c>
      <c r="AV1018" s="85"/>
      <c r="AW1018" s="3" t="str">
        <f t="shared" si="719"/>
        <v>1.60</v>
      </c>
      <c r="AX1018" s="3" t="str">
        <f t="shared" si="720"/>
        <v>-</v>
      </c>
      <c r="AY1018" s="3">
        <f t="shared" si="721"/>
        <v>168.95</v>
      </c>
      <c r="AZ1018" s="3">
        <f t="shared" si="722"/>
        <v>79.430000000000007</v>
      </c>
      <c r="BA1018" s="3">
        <f t="shared" si="723"/>
        <v>0.51780000000000004</v>
      </c>
      <c r="BB1018" s="85"/>
      <c r="BC1018" s="3" t="str">
        <f t="shared" si="724"/>
        <v>1.60</v>
      </c>
      <c r="BD1018" s="3" t="str">
        <f t="shared" si="725"/>
        <v>-</v>
      </c>
      <c r="BE1018" s="3">
        <f t="shared" si="726"/>
        <v>168.95</v>
      </c>
      <c r="BF1018" s="3">
        <f t="shared" si="727"/>
        <v>79.430000000000007</v>
      </c>
      <c r="BG1018" s="3">
        <f t="shared" si="728"/>
        <v>0.25890000000000002</v>
      </c>
    </row>
    <row r="1019" spans="1:59" x14ac:dyDescent="0.3">
      <c r="A1019" s="1" t="str">
        <f>'Forward collapse simulation'!B1029</f>
        <v>1.60</v>
      </c>
      <c r="B1019" s="37" t="str">
        <f>IF('Forward collapse simulation'!C1029="","-",'Forward collapse simulation'!C1029)</f>
        <v>-</v>
      </c>
      <c r="C1019" s="85">
        <f>'Forward collapse simulation'!E1029</f>
        <v>197.43</v>
      </c>
      <c r="D1019" s="85">
        <f>'Forward collapse simulation'!F1029</f>
        <v>83.7</v>
      </c>
      <c r="E1019" s="85">
        <f>'Forward collapse simulation'!D1029</f>
        <v>2.3130000000000002</v>
      </c>
      <c r="F1019" s="85"/>
      <c r="G1019" s="3" t="str">
        <f t="shared" si="684"/>
        <v>1.60</v>
      </c>
      <c r="H1019" s="3" t="str">
        <f t="shared" si="685"/>
        <v>-</v>
      </c>
      <c r="I1019" s="3">
        <f t="shared" si="686"/>
        <v>197.43</v>
      </c>
      <c r="J1019" s="3">
        <f t="shared" si="687"/>
        <v>83.7</v>
      </c>
      <c r="K1019" s="3">
        <f t="shared" si="688"/>
        <v>2.0817000000000001</v>
      </c>
      <c r="L1019" s="85"/>
      <c r="M1019" s="3" t="str">
        <f t="shared" si="689"/>
        <v>1.60</v>
      </c>
      <c r="N1019" s="3" t="str">
        <f t="shared" si="690"/>
        <v>-</v>
      </c>
      <c r="O1019" s="3">
        <f t="shared" si="691"/>
        <v>197.43</v>
      </c>
      <c r="P1019" s="3">
        <f t="shared" si="692"/>
        <v>83.7</v>
      </c>
      <c r="Q1019" s="3">
        <f t="shared" si="693"/>
        <v>1.8504000000000003</v>
      </c>
      <c r="R1019" s="85"/>
      <c r="S1019" s="3" t="str">
        <f t="shared" si="694"/>
        <v>1.60</v>
      </c>
      <c r="T1019" s="3" t="str">
        <f t="shared" si="695"/>
        <v>-</v>
      </c>
      <c r="U1019" s="3">
        <f t="shared" si="696"/>
        <v>197.43</v>
      </c>
      <c r="V1019" s="3">
        <f t="shared" si="697"/>
        <v>83.7</v>
      </c>
      <c r="W1019" s="3">
        <f t="shared" si="698"/>
        <v>1.6191</v>
      </c>
      <c r="X1019" s="85"/>
      <c r="Y1019" s="3" t="str">
        <f t="shared" si="699"/>
        <v>1.60</v>
      </c>
      <c r="Z1019" s="3" t="str">
        <f t="shared" si="700"/>
        <v>-</v>
      </c>
      <c r="AA1019" s="3">
        <f t="shared" si="701"/>
        <v>197.43</v>
      </c>
      <c r="AB1019" s="3">
        <f t="shared" si="702"/>
        <v>83.7</v>
      </c>
      <c r="AC1019" s="3">
        <f t="shared" si="703"/>
        <v>1.3878000000000001</v>
      </c>
      <c r="AD1019" s="85"/>
      <c r="AE1019" s="3" t="str">
        <f t="shared" si="704"/>
        <v>1.60</v>
      </c>
      <c r="AF1019" s="3" t="str">
        <f t="shared" si="705"/>
        <v>-</v>
      </c>
      <c r="AG1019" s="3">
        <f t="shared" si="706"/>
        <v>197.43</v>
      </c>
      <c r="AH1019" s="3">
        <f t="shared" si="707"/>
        <v>83.7</v>
      </c>
      <c r="AI1019" s="3">
        <f t="shared" si="708"/>
        <v>1.1565000000000001</v>
      </c>
      <c r="AJ1019" s="85"/>
      <c r="AK1019" s="3" t="str">
        <f t="shared" si="709"/>
        <v>1.60</v>
      </c>
      <c r="AL1019" s="3" t="str">
        <f t="shared" si="710"/>
        <v>-</v>
      </c>
      <c r="AM1019" s="3">
        <f t="shared" si="711"/>
        <v>197.43</v>
      </c>
      <c r="AN1019" s="3">
        <f t="shared" si="712"/>
        <v>83.7</v>
      </c>
      <c r="AO1019" s="3">
        <f t="shared" si="713"/>
        <v>0.92520000000000013</v>
      </c>
      <c r="AP1019" s="85"/>
      <c r="AQ1019" s="3" t="str">
        <f t="shared" si="714"/>
        <v>1.60</v>
      </c>
      <c r="AR1019" s="3" t="str">
        <f t="shared" si="715"/>
        <v>-</v>
      </c>
      <c r="AS1019" s="3">
        <f t="shared" si="716"/>
        <v>197.43</v>
      </c>
      <c r="AT1019" s="3">
        <f t="shared" si="717"/>
        <v>83.7</v>
      </c>
      <c r="AU1019" s="3">
        <f t="shared" si="718"/>
        <v>0.69390000000000007</v>
      </c>
      <c r="AV1019" s="85"/>
      <c r="AW1019" s="3" t="str">
        <f t="shared" si="719"/>
        <v>1.60</v>
      </c>
      <c r="AX1019" s="3" t="str">
        <f t="shared" si="720"/>
        <v>-</v>
      </c>
      <c r="AY1019" s="3">
        <f t="shared" si="721"/>
        <v>197.43</v>
      </c>
      <c r="AZ1019" s="3">
        <f t="shared" si="722"/>
        <v>83.7</v>
      </c>
      <c r="BA1019" s="3">
        <f t="shared" si="723"/>
        <v>0.46260000000000007</v>
      </c>
      <c r="BB1019" s="85"/>
      <c r="BC1019" s="3" t="str">
        <f t="shared" si="724"/>
        <v>1.60</v>
      </c>
      <c r="BD1019" s="3" t="str">
        <f t="shared" si="725"/>
        <v>-</v>
      </c>
      <c r="BE1019" s="3">
        <f t="shared" si="726"/>
        <v>197.43</v>
      </c>
      <c r="BF1019" s="3">
        <f t="shared" si="727"/>
        <v>83.7</v>
      </c>
      <c r="BG1019" s="3">
        <f t="shared" si="728"/>
        <v>0.23130000000000003</v>
      </c>
    </row>
    <row r="1020" spans="1:59" x14ac:dyDescent="0.3">
      <c r="A1020" s="1" t="str">
        <f>'Forward collapse simulation'!B1030</f>
        <v>1.60</v>
      </c>
      <c r="B1020" s="37" t="str">
        <f>IF('Forward collapse simulation'!C1030="","-",'Forward collapse simulation'!C1030)</f>
        <v>-</v>
      </c>
      <c r="C1020" s="85">
        <f>'Forward collapse simulation'!E1030</f>
        <v>246.45</v>
      </c>
      <c r="D1020" s="85">
        <f>'Forward collapse simulation'!F1030</f>
        <v>83.71</v>
      </c>
      <c r="E1020" s="85">
        <f>'Forward collapse simulation'!D1030</f>
        <v>1.9419999999999999</v>
      </c>
      <c r="F1020" s="85"/>
      <c r="G1020" s="3" t="str">
        <f t="shared" si="684"/>
        <v>1.60</v>
      </c>
      <c r="H1020" s="3" t="str">
        <f t="shared" si="685"/>
        <v>-</v>
      </c>
      <c r="I1020" s="3">
        <f t="shared" si="686"/>
        <v>246.45</v>
      </c>
      <c r="J1020" s="3">
        <f t="shared" si="687"/>
        <v>83.71</v>
      </c>
      <c r="K1020" s="3">
        <f t="shared" si="688"/>
        <v>1.7478</v>
      </c>
      <c r="L1020" s="85"/>
      <c r="M1020" s="3" t="str">
        <f t="shared" si="689"/>
        <v>1.60</v>
      </c>
      <c r="N1020" s="3" t="str">
        <f t="shared" si="690"/>
        <v>-</v>
      </c>
      <c r="O1020" s="3">
        <f t="shared" si="691"/>
        <v>246.45</v>
      </c>
      <c r="P1020" s="3">
        <f t="shared" si="692"/>
        <v>83.71</v>
      </c>
      <c r="Q1020" s="3">
        <f t="shared" si="693"/>
        <v>1.5536000000000001</v>
      </c>
      <c r="R1020" s="85"/>
      <c r="S1020" s="3" t="str">
        <f t="shared" si="694"/>
        <v>1.60</v>
      </c>
      <c r="T1020" s="3" t="str">
        <f t="shared" si="695"/>
        <v>-</v>
      </c>
      <c r="U1020" s="3">
        <f t="shared" si="696"/>
        <v>246.45</v>
      </c>
      <c r="V1020" s="3">
        <f t="shared" si="697"/>
        <v>83.71</v>
      </c>
      <c r="W1020" s="3">
        <f t="shared" si="698"/>
        <v>1.3593999999999999</v>
      </c>
      <c r="X1020" s="85"/>
      <c r="Y1020" s="3" t="str">
        <f t="shared" si="699"/>
        <v>1.60</v>
      </c>
      <c r="Z1020" s="3" t="str">
        <f t="shared" si="700"/>
        <v>-</v>
      </c>
      <c r="AA1020" s="3">
        <f t="shared" si="701"/>
        <v>246.45</v>
      </c>
      <c r="AB1020" s="3">
        <f t="shared" si="702"/>
        <v>83.71</v>
      </c>
      <c r="AC1020" s="3">
        <f t="shared" si="703"/>
        <v>1.1652</v>
      </c>
      <c r="AD1020" s="85"/>
      <c r="AE1020" s="3" t="str">
        <f t="shared" si="704"/>
        <v>1.60</v>
      </c>
      <c r="AF1020" s="3" t="str">
        <f t="shared" si="705"/>
        <v>-</v>
      </c>
      <c r="AG1020" s="3">
        <f t="shared" si="706"/>
        <v>246.45</v>
      </c>
      <c r="AH1020" s="3">
        <f t="shared" si="707"/>
        <v>83.71</v>
      </c>
      <c r="AI1020" s="3">
        <f t="shared" si="708"/>
        <v>0.97099999999999997</v>
      </c>
      <c r="AJ1020" s="85"/>
      <c r="AK1020" s="3" t="str">
        <f t="shared" si="709"/>
        <v>1.60</v>
      </c>
      <c r="AL1020" s="3" t="str">
        <f t="shared" si="710"/>
        <v>-</v>
      </c>
      <c r="AM1020" s="3">
        <f t="shared" si="711"/>
        <v>246.45</v>
      </c>
      <c r="AN1020" s="3">
        <f t="shared" si="712"/>
        <v>83.71</v>
      </c>
      <c r="AO1020" s="3">
        <f t="shared" si="713"/>
        <v>0.77680000000000005</v>
      </c>
      <c r="AP1020" s="85"/>
      <c r="AQ1020" s="3" t="str">
        <f t="shared" si="714"/>
        <v>1.60</v>
      </c>
      <c r="AR1020" s="3" t="str">
        <f t="shared" si="715"/>
        <v>-</v>
      </c>
      <c r="AS1020" s="3">
        <f t="shared" si="716"/>
        <v>246.45</v>
      </c>
      <c r="AT1020" s="3">
        <f t="shared" si="717"/>
        <v>83.71</v>
      </c>
      <c r="AU1020" s="3">
        <f t="shared" si="718"/>
        <v>0.58260000000000001</v>
      </c>
      <c r="AV1020" s="85"/>
      <c r="AW1020" s="3" t="str">
        <f t="shared" si="719"/>
        <v>1.60</v>
      </c>
      <c r="AX1020" s="3" t="str">
        <f t="shared" si="720"/>
        <v>-</v>
      </c>
      <c r="AY1020" s="3">
        <f t="shared" si="721"/>
        <v>246.45</v>
      </c>
      <c r="AZ1020" s="3">
        <f t="shared" si="722"/>
        <v>83.71</v>
      </c>
      <c r="BA1020" s="3">
        <f t="shared" si="723"/>
        <v>0.38840000000000002</v>
      </c>
      <c r="BB1020" s="85"/>
      <c r="BC1020" s="3" t="str">
        <f t="shared" si="724"/>
        <v>1.60</v>
      </c>
      <c r="BD1020" s="3" t="str">
        <f t="shared" si="725"/>
        <v>-</v>
      </c>
      <c r="BE1020" s="3">
        <f t="shared" si="726"/>
        <v>246.45</v>
      </c>
      <c r="BF1020" s="3">
        <f t="shared" si="727"/>
        <v>83.71</v>
      </c>
      <c r="BG1020" s="3">
        <f t="shared" si="728"/>
        <v>0.19420000000000001</v>
      </c>
    </row>
    <row r="1021" spans="1:59" x14ac:dyDescent="0.3">
      <c r="A1021" s="1" t="str">
        <f>'Forward collapse simulation'!B1031</f>
        <v>1.60</v>
      </c>
      <c r="B1021" s="37" t="str">
        <f>IF('Forward collapse simulation'!C1031="","-",'Forward collapse simulation'!C1031)</f>
        <v>-</v>
      </c>
      <c r="C1021" s="85">
        <f>'Forward collapse simulation'!E1031</f>
        <v>299.29000000000002</v>
      </c>
      <c r="D1021" s="85">
        <f>'Forward collapse simulation'!F1031</f>
        <v>69.599999999999994</v>
      </c>
      <c r="E1021" s="85">
        <f>'Forward collapse simulation'!D1031</f>
        <v>1.026</v>
      </c>
      <c r="F1021" s="85"/>
      <c r="G1021" s="3" t="str">
        <f t="shared" si="684"/>
        <v>1.60</v>
      </c>
      <c r="H1021" s="3" t="str">
        <f t="shared" si="685"/>
        <v>-</v>
      </c>
      <c r="I1021" s="3">
        <f t="shared" si="686"/>
        <v>299.29000000000002</v>
      </c>
      <c r="J1021" s="3">
        <f t="shared" si="687"/>
        <v>69.599999999999994</v>
      </c>
      <c r="K1021" s="3">
        <f t="shared" si="688"/>
        <v>0.9234</v>
      </c>
      <c r="L1021" s="85"/>
      <c r="M1021" s="3" t="str">
        <f t="shared" si="689"/>
        <v>1.60</v>
      </c>
      <c r="N1021" s="3" t="str">
        <f t="shared" si="690"/>
        <v>-</v>
      </c>
      <c r="O1021" s="3">
        <f t="shared" si="691"/>
        <v>299.29000000000002</v>
      </c>
      <c r="P1021" s="3">
        <f t="shared" si="692"/>
        <v>69.599999999999994</v>
      </c>
      <c r="Q1021" s="3">
        <f t="shared" si="693"/>
        <v>0.82080000000000009</v>
      </c>
      <c r="R1021" s="85"/>
      <c r="S1021" s="3" t="str">
        <f t="shared" si="694"/>
        <v>1.60</v>
      </c>
      <c r="T1021" s="3" t="str">
        <f t="shared" si="695"/>
        <v>-</v>
      </c>
      <c r="U1021" s="3">
        <f t="shared" si="696"/>
        <v>299.29000000000002</v>
      </c>
      <c r="V1021" s="3">
        <f t="shared" si="697"/>
        <v>69.599999999999994</v>
      </c>
      <c r="W1021" s="3">
        <f t="shared" si="698"/>
        <v>0.71819999999999995</v>
      </c>
      <c r="X1021" s="85"/>
      <c r="Y1021" s="3" t="str">
        <f t="shared" si="699"/>
        <v>1.60</v>
      </c>
      <c r="Z1021" s="3" t="str">
        <f t="shared" si="700"/>
        <v>-</v>
      </c>
      <c r="AA1021" s="3">
        <f t="shared" si="701"/>
        <v>299.29000000000002</v>
      </c>
      <c r="AB1021" s="3">
        <f t="shared" si="702"/>
        <v>69.599999999999994</v>
      </c>
      <c r="AC1021" s="3">
        <f t="shared" si="703"/>
        <v>0.61560000000000004</v>
      </c>
      <c r="AD1021" s="85"/>
      <c r="AE1021" s="3" t="str">
        <f t="shared" si="704"/>
        <v>1.60</v>
      </c>
      <c r="AF1021" s="3" t="str">
        <f t="shared" si="705"/>
        <v>-</v>
      </c>
      <c r="AG1021" s="3">
        <f t="shared" si="706"/>
        <v>299.29000000000002</v>
      </c>
      <c r="AH1021" s="3">
        <f t="shared" si="707"/>
        <v>69.599999999999994</v>
      </c>
      <c r="AI1021" s="3">
        <f t="shared" si="708"/>
        <v>0.51300000000000001</v>
      </c>
      <c r="AJ1021" s="85"/>
      <c r="AK1021" s="3" t="str">
        <f t="shared" si="709"/>
        <v>1.60</v>
      </c>
      <c r="AL1021" s="3" t="str">
        <f t="shared" si="710"/>
        <v>-</v>
      </c>
      <c r="AM1021" s="3">
        <f t="shared" si="711"/>
        <v>299.29000000000002</v>
      </c>
      <c r="AN1021" s="3">
        <f t="shared" si="712"/>
        <v>69.599999999999994</v>
      </c>
      <c r="AO1021" s="3">
        <f t="shared" si="713"/>
        <v>0.41040000000000004</v>
      </c>
      <c r="AP1021" s="85"/>
      <c r="AQ1021" s="3" t="str">
        <f t="shared" si="714"/>
        <v>1.60</v>
      </c>
      <c r="AR1021" s="3" t="str">
        <f t="shared" si="715"/>
        <v>-</v>
      </c>
      <c r="AS1021" s="3">
        <f t="shared" si="716"/>
        <v>299.29000000000002</v>
      </c>
      <c r="AT1021" s="3">
        <f t="shared" si="717"/>
        <v>69.599999999999994</v>
      </c>
      <c r="AU1021" s="3">
        <f t="shared" si="718"/>
        <v>0.30780000000000002</v>
      </c>
      <c r="AV1021" s="85"/>
      <c r="AW1021" s="3" t="str">
        <f t="shared" si="719"/>
        <v>1.60</v>
      </c>
      <c r="AX1021" s="3" t="str">
        <f t="shared" si="720"/>
        <v>-</v>
      </c>
      <c r="AY1021" s="3">
        <f t="shared" si="721"/>
        <v>299.29000000000002</v>
      </c>
      <c r="AZ1021" s="3">
        <f t="shared" si="722"/>
        <v>69.599999999999994</v>
      </c>
      <c r="BA1021" s="3">
        <f t="shared" si="723"/>
        <v>0.20520000000000002</v>
      </c>
      <c r="BB1021" s="85"/>
      <c r="BC1021" s="3" t="str">
        <f t="shared" si="724"/>
        <v>1.60</v>
      </c>
      <c r="BD1021" s="3" t="str">
        <f t="shared" si="725"/>
        <v>-</v>
      </c>
      <c r="BE1021" s="3">
        <f t="shared" si="726"/>
        <v>299.29000000000002</v>
      </c>
      <c r="BF1021" s="3">
        <f t="shared" si="727"/>
        <v>69.599999999999994</v>
      </c>
      <c r="BG1021" s="3">
        <f t="shared" si="728"/>
        <v>0.10260000000000001</v>
      </c>
    </row>
    <row r="1022" spans="1:59" x14ac:dyDescent="0.3">
      <c r="A1022" s="1" t="str">
        <f>'Forward collapse simulation'!B1032</f>
        <v>1.60</v>
      </c>
      <c r="B1022" s="37" t="str">
        <f>IF('Forward collapse simulation'!C1032="","-",'Forward collapse simulation'!C1032)</f>
        <v>-</v>
      </c>
      <c r="C1022" s="85">
        <f>'Forward collapse simulation'!E1032</f>
        <v>307.01</v>
      </c>
      <c r="D1022" s="85">
        <f>'Forward collapse simulation'!F1032</f>
        <v>28.82</v>
      </c>
      <c r="E1022" s="85">
        <f>'Forward collapse simulation'!D1032</f>
        <v>0.55200000000000005</v>
      </c>
      <c r="F1022" s="85"/>
      <c r="G1022" s="3" t="str">
        <f t="shared" si="684"/>
        <v>1.60</v>
      </c>
      <c r="H1022" s="3" t="str">
        <f t="shared" si="685"/>
        <v>-</v>
      </c>
      <c r="I1022" s="3">
        <f t="shared" si="686"/>
        <v>307.01</v>
      </c>
      <c r="J1022" s="3">
        <f t="shared" si="687"/>
        <v>28.82</v>
      </c>
      <c r="K1022" s="3">
        <f t="shared" si="688"/>
        <v>0.49680000000000007</v>
      </c>
      <c r="L1022" s="85"/>
      <c r="M1022" s="3" t="str">
        <f t="shared" si="689"/>
        <v>1.60</v>
      </c>
      <c r="N1022" s="3" t="str">
        <f t="shared" si="690"/>
        <v>-</v>
      </c>
      <c r="O1022" s="3">
        <f t="shared" si="691"/>
        <v>307.01</v>
      </c>
      <c r="P1022" s="3">
        <f t="shared" si="692"/>
        <v>28.82</v>
      </c>
      <c r="Q1022" s="3">
        <f t="shared" si="693"/>
        <v>0.44160000000000005</v>
      </c>
      <c r="R1022" s="85"/>
      <c r="S1022" s="3" t="str">
        <f t="shared" si="694"/>
        <v>1.60</v>
      </c>
      <c r="T1022" s="3" t="str">
        <f t="shared" si="695"/>
        <v>-</v>
      </c>
      <c r="U1022" s="3">
        <f t="shared" si="696"/>
        <v>307.01</v>
      </c>
      <c r="V1022" s="3">
        <f t="shared" si="697"/>
        <v>28.82</v>
      </c>
      <c r="W1022" s="3">
        <f t="shared" si="698"/>
        <v>0.38640000000000002</v>
      </c>
      <c r="X1022" s="85"/>
      <c r="Y1022" s="3" t="str">
        <f t="shared" si="699"/>
        <v>1.60</v>
      </c>
      <c r="Z1022" s="3" t="str">
        <f t="shared" si="700"/>
        <v>-</v>
      </c>
      <c r="AA1022" s="3">
        <f t="shared" si="701"/>
        <v>307.01</v>
      </c>
      <c r="AB1022" s="3">
        <f t="shared" si="702"/>
        <v>28.82</v>
      </c>
      <c r="AC1022" s="3">
        <f t="shared" si="703"/>
        <v>0.33119999999999999</v>
      </c>
      <c r="AD1022" s="85"/>
      <c r="AE1022" s="3" t="str">
        <f t="shared" si="704"/>
        <v>1.60</v>
      </c>
      <c r="AF1022" s="3" t="str">
        <f t="shared" si="705"/>
        <v>-</v>
      </c>
      <c r="AG1022" s="3">
        <f t="shared" si="706"/>
        <v>307.01</v>
      </c>
      <c r="AH1022" s="3">
        <f t="shared" si="707"/>
        <v>28.82</v>
      </c>
      <c r="AI1022" s="3">
        <f t="shared" si="708"/>
        <v>0.27600000000000002</v>
      </c>
      <c r="AJ1022" s="85"/>
      <c r="AK1022" s="3" t="str">
        <f t="shared" si="709"/>
        <v>1.60</v>
      </c>
      <c r="AL1022" s="3" t="str">
        <f t="shared" si="710"/>
        <v>-</v>
      </c>
      <c r="AM1022" s="3">
        <f t="shared" si="711"/>
        <v>307.01</v>
      </c>
      <c r="AN1022" s="3">
        <f t="shared" si="712"/>
        <v>28.82</v>
      </c>
      <c r="AO1022" s="3">
        <f t="shared" si="713"/>
        <v>0.22080000000000002</v>
      </c>
      <c r="AP1022" s="85"/>
      <c r="AQ1022" s="3" t="str">
        <f t="shared" si="714"/>
        <v>1.60</v>
      </c>
      <c r="AR1022" s="3" t="str">
        <f t="shared" si="715"/>
        <v>-</v>
      </c>
      <c r="AS1022" s="3">
        <f t="shared" si="716"/>
        <v>307.01</v>
      </c>
      <c r="AT1022" s="3">
        <f t="shared" si="717"/>
        <v>28.82</v>
      </c>
      <c r="AU1022" s="3">
        <f t="shared" si="718"/>
        <v>0.1656</v>
      </c>
      <c r="AV1022" s="85"/>
      <c r="AW1022" s="3" t="str">
        <f t="shared" si="719"/>
        <v>1.60</v>
      </c>
      <c r="AX1022" s="3" t="str">
        <f t="shared" si="720"/>
        <v>-</v>
      </c>
      <c r="AY1022" s="3">
        <f t="shared" si="721"/>
        <v>307.01</v>
      </c>
      <c r="AZ1022" s="3">
        <f t="shared" si="722"/>
        <v>28.82</v>
      </c>
      <c r="BA1022" s="3">
        <f t="shared" si="723"/>
        <v>0.11040000000000001</v>
      </c>
      <c r="BB1022" s="85"/>
      <c r="BC1022" s="3" t="str">
        <f t="shared" si="724"/>
        <v>1.60</v>
      </c>
      <c r="BD1022" s="3" t="str">
        <f t="shared" si="725"/>
        <v>-</v>
      </c>
      <c r="BE1022" s="3">
        <f t="shared" si="726"/>
        <v>307.01</v>
      </c>
      <c r="BF1022" s="3">
        <f t="shared" si="727"/>
        <v>28.82</v>
      </c>
      <c r="BG1022" s="3">
        <f t="shared" si="728"/>
        <v>5.5200000000000006E-2</v>
      </c>
    </row>
    <row r="1023" spans="1:59" x14ac:dyDescent="0.3">
      <c r="A1023" s="1" t="str">
        <f>'Forward collapse simulation'!B1033</f>
        <v>1.60</v>
      </c>
      <c r="B1023" s="37" t="str">
        <f>IF('Forward collapse simulation'!C1033="","-",'Forward collapse simulation'!C1033)</f>
        <v>-</v>
      </c>
      <c r="C1023" s="85">
        <f>'Forward collapse simulation'!E1033</f>
        <v>324.58</v>
      </c>
      <c r="D1023" s="85">
        <f>'Forward collapse simulation'!F1033</f>
        <v>-34.82</v>
      </c>
      <c r="E1023" s="85">
        <f>'Forward collapse simulation'!D1033</f>
        <v>0.69399999999999995</v>
      </c>
      <c r="F1023" s="85"/>
      <c r="G1023" s="3" t="str">
        <f t="shared" si="684"/>
        <v>1.60</v>
      </c>
      <c r="H1023" s="3" t="str">
        <f t="shared" si="685"/>
        <v>-</v>
      </c>
      <c r="I1023" s="3">
        <f t="shared" si="686"/>
        <v>324.58</v>
      </c>
      <c r="J1023" s="3">
        <f t="shared" si="687"/>
        <v>-34.82</v>
      </c>
      <c r="K1023" s="3">
        <f t="shared" si="688"/>
        <v>0.62459999999999993</v>
      </c>
      <c r="L1023" s="85"/>
      <c r="M1023" s="3" t="str">
        <f t="shared" si="689"/>
        <v>1.60</v>
      </c>
      <c r="N1023" s="3" t="str">
        <f t="shared" si="690"/>
        <v>-</v>
      </c>
      <c r="O1023" s="3">
        <f t="shared" si="691"/>
        <v>324.58</v>
      </c>
      <c r="P1023" s="3">
        <f t="shared" si="692"/>
        <v>-34.82</v>
      </c>
      <c r="Q1023" s="3">
        <f t="shared" si="693"/>
        <v>0.55520000000000003</v>
      </c>
      <c r="R1023" s="85"/>
      <c r="S1023" s="3" t="str">
        <f t="shared" si="694"/>
        <v>1.60</v>
      </c>
      <c r="T1023" s="3" t="str">
        <f t="shared" si="695"/>
        <v>-</v>
      </c>
      <c r="U1023" s="3">
        <f t="shared" si="696"/>
        <v>324.58</v>
      </c>
      <c r="V1023" s="3">
        <f t="shared" si="697"/>
        <v>-34.82</v>
      </c>
      <c r="W1023" s="3">
        <f t="shared" si="698"/>
        <v>0.48579999999999995</v>
      </c>
      <c r="X1023" s="85"/>
      <c r="Y1023" s="3" t="str">
        <f t="shared" si="699"/>
        <v>1.60</v>
      </c>
      <c r="Z1023" s="3" t="str">
        <f t="shared" si="700"/>
        <v>-</v>
      </c>
      <c r="AA1023" s="3">
        <f t="shared" si="701"/>
        <v>324.58</v>
      </c>
      <c r="AB1023" s="3">
        <f t="shared" si="702"/>
        <v>-34.82</v>
      </c>
      <c r="AC1023" s="3">
        <f t="shared" si="703"/>
        <v>0.41639999999999994</v>
      </c>
      <c r="AD1023" s="85"/>
      <c r="AE1023" s="3" t="str">
        <f t="shared" si="704"/>
        <v>1.60</v>
      </c>
      <c r="AF1023" s="3" t="str">
        <f t="shared" si="705"/>
        <v>-</v>
      </c>
      <c r="AG1023" s="3">
        <f t="shared" si="706"/>
        <v>324.58</v>
      </c>
      <c r="AH1023" s="3">
        <f t="shared" si="707"/>
        <v>-34.82</v>
      </c>
      <c r="AI1023" s="3">
        <f t="shared" si="708"/>
        <v>0.34699999999999998</v>
      </c>
      <c r="AJ1023" s="85"/>
      <c r="AK1023" s="3" t="str">
        <f t="shared" si="709"/>
        <v>1.60</v>
      </c>
      <c r="AL1023" s="3" t="str">
        <f t="shared" si="710"/>
        <v>-</v>
      </c>
      <c r="AM1023" s="3">
        <f t="shared" si="711"/>
        <v>324.58</v>
      </c>
      <c r="AN1023" s="3">
        <f t="shared" si="712"/>
        <v>-34.82</v>
      </c>
      <c r="AO1023" s="3">
        <f t="shared" si="713"/>
        <v>0.27760000000000001</v>
      </c>
      <c r="AP1023" s="85"/>
      <c r="AQ1023" s="3" t="str">
        <f t="shared" si="714"/>
        <v>1.60</v>
      </c>
      <c r="AR1023" s="3" t="str">
        <f t="shared" si="715"/>
        <v>-</v>
      </c>
      <c r="AS1023" s="3">
        <f t="shared" si="716"/>
        <v>324.58</v>
      </c>
      <c r="AT1023" s="3">
        <f t="shared" si="717"/>
        <v>-34.82</v>
      </c>
      <c r="AU1023" s="3">
        <f t="shared" si="718"/>
        <v>0.20819999999999997</v>
      </c>
      <c r="AV1023" s="85"/>
      <c r="AW1023" s="3" t="str">
        <f t="shared" si="719"/>
        <v>1.60</v>
      </c>
      <c r="AX1023" s="3" t="str">
        <f t="shared" si="720"/>
        <v>-</v>
      </c>
      <c r="AY1023" s="3">
        <f t="shared" si="721"/>
        <v>324.58</v>
      </c>
      <c r="AZ1023" s="3">
        <f t="shared" si="722"/>
        <v>-34.82</v>
      </c>
      <c r="BA1023" s="3">
        <f t="shared" si="723"/>
        <v>0.13880000000000001</v>
      </c>
      <c r="BB1023" s="85"/>
      <c r="BC1023" s="3" t="str">
        <f t="shared" si="724"/>
        <v>1.60</v>
      </c>
      <c r="BD1023" s="3" t="str">
        <f t="shared" si="725"/>
        <v>-</v>
      </c>
      <c r="BE1023" s="3">
        <f t="shared" si="726"/>
        <v>324.58</v>
      </c>
      <c r="BF1023" s="3">
        <f t="shared" si="727"/>
        <v>-34.82</v>
      </c>
      <c r="BG1023" s="3">
        <f t="shared" si="728"/>
        <v>6.9400000000000003E-2</v>
      </c>
    </row>
    <row r="1024" spans="1:59" x14ac:dyDescent="0.3">
      <c r="A1024" s="1" t="str">
        <f>'Forward collapse simulation'!B1034</f>
        <v>1.60</v>
      </c>
      <c r="B1024" s="37" t="str">
        <f>IF('Forward collapse simulation'!C1034="","-",'Forward collapse simulation'!C1034)</f>
        <v>-</v>
      </c>
      <c r="C1024" s="85">
        <f>'Forward collapse simulation'!E1034</f>
        <v>333.06</v>
      </c>
      <c r="D1024" s="85">
        <f>'Forward collapse simulation'!F1034</f>
        <v>-57.52</v>
      </c>
      <c r="E1024" s="85">
        <f>'Forward collapse simulation'!D1034</f>
        <v>1.1339999999999999</v>
      </c>
      <c r="F1024" s="85"/>
      <c r="G1024" s="3" t="str">
        <f t="shared" si="684"/>
        <v>1.60</v>
      </c>
      <c r="H1024" s="3" t="str">
        <f t="shared" si="685"/>
        <v>-</v>
      </c>
      <c r="I1024" s="3">
        <f t="shared" si="686"/>
        <v>333.06</v>
      </c>
      <c r="J1024" s="3">
        <f t="shared" si="687"/>
        <v>-57.52</v>
      </c>
      <c r="K1024" s="3">
        <f t="shared" si="688"/>
        <v>1.0206</v>
      </c>
      <c r="L1024" s="85"/>
      <c r="M1024" s="3" t="str">
        <f t="shared" si="689"/>
        <v>1.60</v>
      </c>
      <c r="N1024" s="3" t="str">
        <f t="shared" si="690"/>
        <v>-</v>
      </c>
      <c r="O1024" s="3">
        <f t="shared" si="691"/>
        <v>333.06</v>
      </c>
      <c r="P1024" s="3">
        <f t="shared" si="692"/>
        <v>-57.52</v>
      </c>
      <c r="Q1024" s="3">
        <f t="shared" si="693"/>
        <v>0.90720000000000001</v>
      </c>
      <c r="R1024" s="85"/>
      <c r="S1024" s="3" t="str">
        <f t="shared" si="694"/>
        <v>1.60</v>
      </c>
      <c r="T1024" s="3" t="str">
        <f t="shared" si="695"/>
        <v>-</v>
      </c>
      <c r="U1024" s="3">
        <f t="shared" si="696"/>
        <v>333.06</v>
      </c>
      <c r="V1024" s="3">
        <f t="shared" si="697"/>
        <v>-57.52</v>
      </c>
      <c r="W1024" s="3">
        <f t="shared" si="698"/>
        <v>0.79379999999999984</v>
      </c>
      <c r="X1024" s="85"/>
      <c r="Y1024" s="3" t="str">
        <f t="shared" si="699"/>
        <v>1.60</v>
      </c>
      <c r="Z1024" s="3" t="str">
        <f t="shared" si="700"/>
        <v>-</v>
      </c>
      <c r="AA1024" s="3">
        <f t="shared" si="701"/>
        <v>333.06</v>
      </c>
      <c r="AB1024" s="3">
        <f t="shared" si="702"/>
        <v>-57.52</v>
      </c>
      <c r="AC1024" s="3">
        <f t="shared" si="703"/>
        <v>0.68039999999999989</v>
      </c>
      <c r="AD1024" s="85"/>
      <c r="AE1024" s="3" t="str">
        <f t="shared" si="704"/>
        <v>1.60</v>
      </c>
      <c r="AF1024" s="3" t="str">
        <f t="shared" si="705"/>
        <v>-</v>
      </c>
      <c r="AG1024" s="3">
        <f t="shared" si="706"/>
        <v>333.06</v>
      </c>
      <c r="AH1024" s="3">
        <f t="shared" si="707"/>
        <v>-57.52</v>
      </c>
      <c r="AI1024" s="3">
        <f t="shared" si="708"/>
        <v>0.56699999999999995</v>
      </c>
      <c r="AJ1024" s="85"/>
      <c r="AK1024" s="3" t="str">
        <f t="shared" si="709"/>
        <v>1.60</v>
      </c>
      <c r="AL1024" s="3" t="str">
        <f t="shared" si="710"/>
        <v>-</v>
      </c>
      <c r="AM1024" s="3">
        <f t="shared" si="711"/>
        <v>333.06</v>
      </c>
      <c r="AN1024" s="3">
        <f t="shared" si="712"/>
        <v>-57.52</v>
      </c>
      <c r="AO1024" s="3">
        <f t="shared" si="713"/>
        <v>0.4536</v>
      </c>
      <c r="AP1024" s="85"/>
      <c r="AQ1024" s="3" t="str">
        <f t="shared" si="714"/>
        <v>1.60</v>
      </c>
      <c r="AR1024" s="3" t="str">
        <f t="shared" si="715"/>
        <v>-</v>
      </c>
      <c r="AS1024" s="3">
        <f t="shared" si="716"/>
        <v>333.06</v>
      </c>
      <c r="AT1024" s="3">
        <f t="shared" si="717"/>
        <v>-57.52</v>
      </c>
      <c r="AU1024" s="3">
        <f t="shared" si="718"/>
        <v>0.34019999999999995</v>
      </c>
      <c r="AV1024" s="85"/>
      <c r="AW1024" s="3" t="str">
        <f t="shared" si="719"/>
        <v>1.60</v>
      </c>
      <c r="AX1024" s="3" t="str">
        <f t="shared" si="720"/>
        <v>-</v>
      </c>
      <c r="AY1024" s="3">
        <f t="shared" si="721"/>
        <v>333.06</v>
      </c>
      <c r="AZ1024" s="3">
        <f t="shared" si="722"/>
        <v>-57.52</v>
      </c>
      <c r="BA1024" s="3">
        <f t="shared" si="723"/>
        <v>0.2268</v>
      </c>
      <c r="BB1024" s="85"/>
      <c r="BC1024" s="3" t="str">
        <f t="shared" si="724"/>
        <v>1.60</v>
      </c>
      <c r="BD1024" s="3" t="str">
        <f t="shared" si="725"/>
        <v>-</v>
      </c>
      <c r="BE1024" s="3">
        <f t="shared" si="726"/>
        <v>333.06</v>
      </c>
      <c r="BF1024" s="3">
        <f t="shared" si="727"/>
        <v>-57.52</v>
      </c>
      <c r="BG1024" s="3">
        <f t="shared" si="728"/>
        <v>0.1134</v>
      </c>
    </row>
    <row r="1025" spans="1:59" x14ac:dyDescent="0.3">
      <c r="A1025" s="1" t="str">
        <f>'Forward collapse simulation'!B1035</f>
        <v>1.60</v>
      </c>
      <c r="B1025" s="37" t="str">
        <f>IF('Forward collapse simulation'!C1035="","-",'Forward collapse simulation'!C1035)</f>
        <v>-</v>
      </c>
      <c r="C1025" s="85">
        <f>'Forward collapse simulation'!E1035</f>
        <v>329.54</v>
      </c>
      <c r="D1025" s="85">
        <f>'Forward collapse simulation'!F1035</f>
        <v>-68.33</v>
      </c>
      <c r="E1025" s="85">
        <f>'Forward collapse simulation'!D1035</f>
        <v>1.052</v>
      </c>
      <c r="F1025" s="85"/>
      <c r="G1025" s="3" t="str">
        <f t="shared" si="684"/>
        <v>1.60</v>
      </c>
      <c r="H1025" s="3" t="str">
        <f t="shared" si="685"/>
        <v>-</v>
      </c>
      <c r="I1025" s="3">
        <f t="shared" si="686"/>
        <v>329.54</v>
      </c>
      <c r="J1025" s="3">
        <f t="shared" si="687"/>
        <v>-68.33</v>
      </c>
      <c r="K1025" s="3">
        <f t="shared" si="688"/>
        <v>0.94680000000000009</v>
      </c>
      <c r="L1025" s="85"/>
      <c r="M1025" s="3" t="str">
        <f t="shared" si="689"/>
        <v>1.60</v>
      </c>
      <c r="N1025" s="3" t="str">
        <f t="shared" si="690"/>
        <v>-</v>
      </c>
      <c r="O1025" s="3">
        <f t="shared" si="691"/>
        <v>329.54</v>
      </c>
      <c r="P1025" s="3">
        <f t="shared" si="692"/>
        <v>-68.33</v>
      </c>
      <c r="Q1025" s="3">
        <f t="shared" si="693"/>
        <v>0.84160000000000013</v>
      </c>
      <c r="R1025" s="85"/>
      <c r="S1025" s="3" t="str">
        <f t="shared" si="694"/>
        <v>1.60</v>
      </c>
      <c r="T1025" s="3" t="str">
        <f t="shared" si="695"/>
        <v>-</v>
      </c>
      <c r="U1025" s="3">
        <f t="shared" si="696"/>
        <v>329.54</v>
      </c>
      <c r="V1025" s="3">
        <f t="shared" si="697"/>
        <v>-68.33</v>
      </c>
      <c r="W1025" s="3">
        <f t="shared" si="698"/>
        <v>0.73639999999999994</v>
      </c>
      <c r="X1025" s="85"/>
      <c r="Y1025" s="3" t="str">
        <f t="shared" si="699"/>
        <v>1.60</v>
      </c>
      <c r="Z1025" s="3" t="str">
        <f t="shared" si="700"/>
        <v>-</v>
      </c>
      <c r="AA1025" s="3">
        <f t="shared" si="701"/>
        <v>329.54</v>
      </c>
      <c r="AB1025" s="3">
        <f t="shared" si="702"/>
        <v>-68.33</v>
      </c>
      <c r="AC1025" s="3">
        <f t="shared" si="703"/>
        <v>0.63119999999999998</v>
      </c>
      <c r="AD1025" s="85"/>
      <c r="AE1025" s="3" t="str">
        <f t="shared" si="704"/>
        <v>1.60</v>
      </c>
      <c r="AF1025" s="3" t="str">
        <f t="shared" si="705"/>
        <v>-</v>
      </c>
      <c r="AG1025" s="3">
        <f t="shared" si="706"/>
        <v>329.54</v>
      </c>
      <c r="AH1025" s="3">
        <f t="shared" si="707"/>
        <v>-68.33</v>
      </c>
      <c r="AI1025" s="3">
        <f t="shared" si="708"/>
        <v>0.52600000000000002</v>
      </c>
      <c r="AJ1025" s="85"/>
      <c r="AK1025" s="3" t="str">
        <f t="shared" si="709"/>
        <v>1.60</v>
      </c>
      <c r="AL1025" s="3" t="str">
        <f t="shared" si="710"/>
        <v>-</v>
      </c>
      <c r="AM1025" s="3">
        <f t="shared" si="711"/>
        <v>329.54</v>
      </c>
      <c r="AN1025" s="3">
        <f t="shared" si="712"/>
        <v>-68.33</v>
      </c>
      <c r="AO1025" s="3">
        <f t="shared" si="713"/>
        <v>0.42080000000000006</v>
      </c>
      <c r="AP1025" s="85"/>
      <c r="AQ1025" s="3" t="str">
        <f t="shared" si="714"/>
        <v>1.60</v>
      </c>
      <c r="AR1025" s="3" t="str">
        <f t="shared" si="715"/>
        <v>-</v>
      </c>
      <c r="AS1025" s="3">
        <f t="shared" si="716"/>
        <v>329.54</v>
      </c>
      <c r="AT1025" s="3">
        <f t="shared" si="717"/>
        <v>-68.33</v>
      </c>
      <c r="AU1025" s="3">
        <f t="shared" si="718"/>
        <v>0.31559999999999999</v>
      </c>
      <c r="AV1025" s="85"/>
      <c r="AW1025" s="3" t="str">
        <f t="shared" si="719"/>
        <v>1.60</v>
      </c>
      <c r="AX1025" s="3" t="str">
        <f t="shared" si="720"/>
        <v>-</v>
      </c>
      <c r="AY1025" s="3">
        <f t="shared" si="721"/>
        <v>329.54</v>
      </c>
      <c r="AZ1025" s="3">
        <f t="shared" si="722"/>
        <v>-68.33</v>
      </c>
      <c r="BA1025" s="3">
        <f t="shared" si="723"/>
        <v>0.21040000000000003</v>
      </c>
      <c r="BB1025" s="85"/>
      <c r="BC1025" s="3" t="str">
        <f t="shared" si="724"/>
        <v>1.60</v>
      </c>
      <c r="BD1025" s="3" t="str">
        <f t="shared" si="725"/>
        <v>-</v>
      </c>
      <c r="BE1025" s="3">
        <f t="shared" si="726"/>
        <v>329.54</v>
      </c>
      <c r="BF1025" s="3">
        <f t="shared" si="727"/>
        <v>-68.33</v>
      </c>
      <c r="BG1025" s="3">
        <f t="shared" si="728"/>
        <v>0.10520000000000002</v>
      </c>
    </row>
    <row r="1026" spans="1:59" x14ac:dyDescent="0.3">
      <c r="A1026" s="1" t="str">
        <f>'Forward collapse simulation'!B1036</f>
        <v>1.60</v>
      </c>
      <c r="B1026" s="37" t="str">
        <f>IF('Forward collapse simulation'!C1036="","-",'Forward collapse simulation'!C1036)</f>
        <v>-</v>
      </c>
      <c r="C1026" s="85">
        <f>'Forward collapse simulation'!E1036</f>
        <v>329.11</v>
      </c>
      <c r="D1026" s="85">
        <f>'Forward collapse simulation'!F1036</f>
        <v>-83.73</v>
      </c>
      <c r="E1026" s="85">
        <f>'Forward collapse simulation'!D1036</f>
        <v>1.248</v>
      </c>
      <c r="F1026" s="85"/>
      <c r="G1026" s="3" t="str">
        <f t="shared" si="684"/>
        <v>1.60</v>
      </c>
      <c r="H1026" s="3" t="str">
        <f t="shared" si="685"/>
        <v>-</v>
      </c>
      <c r="I1026" s="3">
        <f t="shared" si="686"/>
        <v>329.11</v>
      </c>
      <c r="J1026" s="3">
        <f t="shared" si="687"/>
        <v>-83.73</v>
      </c>
      <c r="K1026" s="3">
        <f t="shared" si="688"/>
        <v>1.1232</v>
      </c>
      <c r="L1026" s="85"/>
      <c r="M1026" s="3" t="str">
        <f t="shared" si="689"/>
        <v>1.60</v>
      </c>
      <c r="N1026" s="3" t="str">
        <f t="shared" si="690"/>
        <v>-</v>
      </c>
      <c r="O1026" s="3">
        <f t="shared" si="691"/>
        <v>329.11</v>
      </c>
      <c r="P1026" s="3">
        <f t="shared" si="692"/>
        <v>-83.73</v>
      </c>
      <c r="Q1026" s="3">
        <f t="shared" si="693"/>
        <v>0.99840000000000007</v>
      </c>
      <c r="R1026" s="85"/>
      <c r="S1026" s="3" t="str">
        <f t="shared" si="694"/>
        <v>1.60</v>
      </c>
      <c r="T1026" s="3" t="str">
        <f t="shared" si="695"/>
        <v>-</v>
      </c>
      <c r="U1026" s="3">
        <f t="shared" si="696"/>
        <v>329.11</v>
      </c>
      <c r="V1026" s="3">
        <f t="shared" si="697"/>
        <v>-83.73</v>
      </c>
      <c r="W1026" s="3">
        <f t="shared" si="698"/>
        <v>0.87359999999999993</v>
      </c>
      <c r="X1026" s="85"/>
      <c r="Y1026" s="3" t="str">
        <f t="shared" si="699"/>
        <v>1.60</v>
      </c>
      <c r="Z1026" s="3" t="str">
        <f t="shared" si="700"/>
        <v>-</v>
      </c>
      <c r="AA1026" s="3">
        <f t="shared" si="701"/>
        <v>329.11</v>
      </c>
      <c r="AB1026" s="3">
        <f t="shared" si="702"/>
        <v>-83.73</v>
      </c>
      <c r="AC1026" s="3">
        <f t="shared" si="703"/>
        <v>0.74880000000000002</v>
      </c>
      <c r="AD1026" s="85"/>
      <c r="AE1026" s="3" t="str">
        <f t="shared" si="704"/>
        <v>1.60</v>
      </c>
      <c r="AF1026" s="3" t="str">
        <f t="shared" si="705"/>
        <v>-</v>
      </c>
      <c r="AG1026" s="3">
        <f t="shared" si="706"/>
        <v>329.11</v>
      </c>
      <c r="AH1026" s="3">
        <f t="shared" si="707"/>
        <v>-83.73</v>
      </c>
      <c r="AI1026" s="3">
        <f t="shared" si="708"/>
        <v>0.624</v>
      </c>
      <c r="AJ1026" s="85"/>
      <c r="AK1026" s="3" t="str">
        <f t="shared" si="709"/>
        <v>1.60</v>
      </c>
      <c r="AL1026" s="3" t="str">
        <f t="shared" si="710"/>
        <v>-</v>
      </c>
      <c r="AM1026" s="3">
        <f t="shared" si="711"/>
        <v>329.11</v>
      </c>
      <c r="AN1026" s="3">
        <f t="shared" si="712"/>
        <v>-83.73</v>
      </c>
      <c r="AO1026" s="3">
        <f t="shared" si="713"/>
        <v>0.49920000000000003</v>
      </c>
      <c r="AP1026" s="85"/>
      <c r="AQ1026" s="3" t="str">
        <f t="shared" si="714"/>
        <v>1.60</v>
      </c>
      <c r="AR1026" s="3" t="str">
        <f t="shared" si="715"/>
        <v>-</v>
      </c>
      <c r="AS1026" s="3">
        <f t="shared" si="716"/>
        <v>329.11</v>
      </c>
      <c r="AT1026" s="3">
        <f t="shared" si="717"/>
        <v>-83.73</v>
      </c>
      <c r="AU1026" s="3">
        <f t="shared" si="718"/>
        <v>0.37440000000000001</v>
      </c>
      <c r="AV1026" s="85"/>
      <c r="AW1026" s="3" t="str">
        <f t="shared" si="719"/>
        <v>1.60</v>
      </c>
      <c r="AX1026" s="3" t="str">
        <f t="shared" si="720"/>
        <v>-</v>
      </c>
      <c r="AY1026" s="3">
        <f t="shared" si="721"/>
        <v>329.11</v>
      </c>
      <c r="AZ1026" s="3">
        <f t="shared" si="722"/>
        <v>-83.73</v>
      </c>
      <c r="BA1026" s="3">
        <f t="shared" si="723"/>
        <v>0.24960000000000002</v>
      </c>
      <c r="BB1026" s="85"/>
      <c r="BC1026" s="3" t="str">
        <f t="shared" si="724"/>
        <v>1.60</v>
      </c>
      <c r="BD1026" s="3" t="str">
        <f t="shared" si="725"/>
        <v>-</v>
      </c>
      <c r="BE1026" s="3">
        <f t="shared" si="726"/>
        <v>329.11</v>
      </c>
      <c r="BF1026" s="3">
        <f t="shared" si="727"/>
        <v>-83.73</v>
      </c>
      <c r="BG1026" s="3">
        <f t="shared" si="728"/>
        <v>0.12480000000000001</v>
      </c>
    </row>
    <row r="1027" spans="1:59" x14ac:dyDescent="0.3">
      <c r="A1027" s="1" t="str">
        <f>'Forward collapse simulation'!B1037</f>
        <v>1.60</v>
      </c>
      <c r="B1027" s="37" t="str">
        <f>IF('Forward collapse simulation'!C1037="","-",'Forward collapse simulation'!C1037)</f>
        <v>-</v>
      </c>
      <c r="C1027" s="85">
        <f>'Forward collapse simulation'!E1037</f>
        <v>296.08</v>
      </c>
      <c r="D1027" s="85">
        <f>'Forward collapse simulation'!F1037</f>
        <v>-87.61</v>
      </c>
      <c r="E1027" s="85">
        <f>'Forward collapse simulation'!D1037</f>
        <v>1.2549999999999999</v>
      </c>
      <c r="F1027" s="85"/>
      <c r="G1027" s="3" t="str">
        <f t="shared" si="684"/>
        <v>1.60</v>
      </c>
      <c r="H1027" s="3" t="str">
        <f t="shared" si="685"/>
        <v>-</v>
      </c>
      <c r="I1027" s="3">
        <f t="shared" si="686"/>
        <v>296.08</v>
      </c>
      <c r="J1027" s="3">
        <f t="shared" si="687"/>
        <v>-87.61</v>
      </c>
      <c r="K1027" s="3">
        <f t="shared" si="688"/>
        <v>1.1294999999999999</v>
      </c>
      <c r="L1027" s="85"/>
      <c r="M1027" s="3" t="str">
        <f t="shared" si="689"/>
        <v>1.60</v>
      </c>
      <c r="N1027" s="3" t="str">
        <f t="shared" si="690"/>
        <v>-</v>
      </c>
      <c r="O1027" s="3">
        <f t="shared" si="691"/>
        <v>296.08</v>
      </c>
      <c r="P1027" s="3">
        <f t="shared" si="692"/>
        <v>-87.61</v>
      </c>
      <c r="Q1027" s="3">
        <f t="shared" si="693"/>
        <v>1.004</v>
      </c>
      <c r="R1027" s="85"/>
      <c r="S1027" s="3" t="str">
        <f t="shared" si="694"/>
        <v>1.60</v>
      </c>
      <c r="T1027" s="3" t="str">
        <f t="shared" si="695"/>
        <v>-</v>
      </c>
      <c r="U1027" s="3">
        <f t="shared" si="696"/>
        <v>296.08</v>
      </c>
      <c r="V1027" s="3">
        <f t="shared" si="697"/>
        <v>-87.61</v>
      </c>
      <c r="W1027" s="3">
        <f t="shared" si="698"/>
        <v>0.87849999999999984</v>
      </c>
      <c r="X1027" s="85"/>
      <c r="Y1027" s="3" t="str">
        <f t="shared" si="699"/>
        <v>1.60</v>
      </c>
      <c r="Z1027" s="3" t="str">
        <f t="shared" si="700"/>
        <v>-</v>
      </c>
      <c r="AA1027" s="3">
        <f t="shared" si="701"/>
        <v>296.08</v>
      </c>
      <c r="AB1027" s="3">
        <f t="shared" si="702"/>
        <v>-87.61</v>
      </c>
      <c r="AC1027" s="3">
        <f t="shared" si="703"/>
        <v>0.75299999999999989</v>
      </c>
      <c r="AD1027" s="85"/>
      <c r="AE1027" s="3" t="str">
        <f t="shared" si="704"/>
        <v>1.60</v>
      </c>
      <c r="AF1027" s="3" t="str">
        <f t="shared" si="705"/>
        <v>-</v>
      </c>
      <c r="AG1027" s="3">
        <f t="shared" si="706"/>
        <v>296.08</v>
      </c>
      <c r="AH1027" s="3">
        <f t="shared" si="707"/>
        <v>-87.61</v>
      </c>
      <c r="AI1027" s="3">
        <f t="shared" si="708"/>
        <v>0.62749999999999995</v>
      </c>
      <c r="AJ1027" s="85"/>
      <c r="AK1027" s="3" t="str">
        <f t="shared" si="709"/>
        <v>1.60</v>
      </c>
      <c r="AL1027" s="3" t="str">
        <f t="shared" si="710"/>
        <v>-</v>
      </c>
      <c r="AM1027" s="3">
        <f t="shared" si="711"/>
        <v>296.08</v>
      </c>
      <c r="AN1027" s="3">
        <f t="shared" si="712"/>
        <v>-87.61</v>
      </c>
      <c r="AO1027" s="3">
        <f t="shared" si="713"/>
        <v>0.502</v>
      </c>
      <c r="AP1027" s="85"/>
      <c r="AQ1027" s="3" t="str">
        <f t="shared" si="714"/>
        <v>1.60</v>
      </c>
      <c r="AR1027" s="3" t="str">
        <f t="shared" si="715"/>
        <v>-</v>
      </c>
      <c r="AS1027" s="3">
        <f t="shared" si="716"/>
        <v>296.08</v>
      </c>
      <c r="AT1027" s="3">
        <f t="shared" si="717"/>
        <v>-87.61</v>
      </c>
      <c r="AU1027" s="3">
        <f t="shared" si="718"/>
        <v>0.37649999999999995</v>
      </c>
      <c r="AV1027" s="85"/>
      <c r="AW1027" s="3" t="str">
        <f t="shared" si="719"/>
        <v>1.60</v>
      </c>
      <c r="AX1027" s="3" t="str">
        <f t="shared" si="720"/>
        <v>-</v>
      </c>
      <c r="AY1027" s="3">
        <f t="shared" si="721"/>
        <v>296.08</v>
      </c>
      <c r="AZ1027" s="3">
        <f t="shared" si="722"/>
        <v>-87.61</v>
      </c>
      <c r="BA1027" s="3">
        <f t="shared" si="723"/>
        <v>0.251</v>
      </c>
      <c r="BB1027" s="85"/>
      <c r="BC1027" s="3" t="str">
        <f t="shared" si="724"/>
        <v>1.60</v>
      </c>
      <c r="BD1027" s="3" t="str">
        <f t="shared" si="725"/>
        <v>-</v>
      </c>
      <c r="BE1027" s="3">
        <f t="shared" si="726"/>
        <v>296.08</v>
      </c>
      <c r="BF1027" s="3">
        <f t="shared" si="727"/>
        <v>-87.61</v>
      </c>
      <c r="BG1027" s="3">
        <f t="shared" si="728"/>
        <v>0.1255</v>
      </c>
    </row>
    <row r="1028" spans="1:59" x14ac:dyDescent="0.3">
      <c r="A1028" s="1" t="str">
        <f>'Forward collapse simulation'!B1038</f>
        <v>1.60</v>
      </c>
      <c r="B1028" s="37" t="str">
        <f>IF('Forward collapse simulation'!C1038="","-",'Forward collapse simulation'!C1038)</f>
        <v>1.61</v>
      </c>
      <c r="C1028" s="85">
        <f>'Forward collapse simulation'!E1038</f>
        <v>231.91</v>
      </c>
      <c r="D1028" s="85">
        <f>'Forward collapse simulation'!F1038</f>
        <v>2.76</v>
      </c>
      <c r="E1028" s="85">
        <f>'Forward collapse simulation'!D1038</f>
        <v>7.81</v>
      </c>
      <c r="F1028" s="85"/>
      <c r="G1028" s="3" t="str">
        <f t="shared" ref="G1028:G1091" si="729">A1028</f>
        <v>1.60</v>
      </c>
      <c r="H1028" s="3" t="str">
        <f t="shared" ref="H1028:H1091" si="730">B1028</f>
        <v>1.61</v>
      </c>
      <c r="I1028" s="3">
        <f t="shared" ref="I1028:I1091" si="731">C1028</f>
        <v>231.91</v>
      </c>
      <c r="J1028" s="3">
        <f t="shared" ref="J1028:J1091" si="732">D1028</f>
        <v>2.76</v>
      </c>
      <c r="K1028" s="3">
        <f t="shared" ref="K1028:K1091" si="733">IF(B1028="-",E1028*0.9,E1028)</f>
        <v>7.81</v>
      </c>
      <c r="L1028" s="85"/>
      <c r="M1028" s="3" t="str">
        <f t="shared" ref="M1028:M1091" si="734">G1028</f>
        <v>1.60</v>
      </c>
      <c r="N1028" s="3" t="str">
        <f t="shared" ref="N1028:N1091" si="735">H1028</f>
        <v>1.61</v>
      </c>
      <c r="O1028" s="3">
        <f t="shared" ref="O1028:O1091" si="736">I1028</f>
        <v>231.91</v>
      </c>
      <c r="P1028" s="3">
        <f t="shared" ref="P1028:P1091" si="737">J1028</f>
        <v>2.76</v>
      </c>
      <c r="Q1028" s="3">
        <f t="shared" ref="Q1028:Q1091" si="738">IF(H1028="-",$E1028*0.8,$E1028)</f>
        <v>7.81</v>
      </c>
      <c r="R1028" s="85"/>
      <c r="S1028" s="3" t="str">
        <f t="shared" ref="S1028:S1091" si="739">M1028</f>
        <v>1.60</v>
      </c>
      <c r="T1028" s="3" t="str">
        <f t="shared" ref="T1028:T1091" si="740">N1028</f>
        <v>1.61</v>
      </c>
      <c r="U1028" s="3">
        <f t="shared" ref="U1028:U1091" si="741">O1028</f>
        <v>231.91</v>
      </c>
      <c r="V1028" s="3">
        <f t="shared" ref="V1028:V1091" si="742">P1028</f>
        <v>2.76</v>
      </c>
      <c r="W1028" s="3">
        <f t="shared" ref="W1028:W1091" si="743">IF(N1028="-",$E1028*0.7,$E1028)</f>
        <v>7.81</v>
      </c>
      <c r="X1028" s="85"/>
      <c r="Y1028" s="3" t="str">
        <f t="shared" ref="Y1028:Y1091" si="744">S1028</f>
        <v>1.60</v>
      </c>
      <c r="Z1028" s="3" t="str">
        <f t="shared" ref="Z1028:Z1091" si="745">T1028</f>
        <v>1.61</v>
      </c>
      <c r="AA1028" s="3">
        <f t="shared" ref="AA1028:AA1091" si="746">U1028</f>
        <v>231.91</v>
      </c>
      <c r="AB1028" s="3">
        <f t="shared" ref="AB1028:AB1091" si="747">V1028</f>
        <v>2.76</v>
      </c>
      <c r="AC1028" s="3">
        <f t="shared" ref="AC1028:AC1091" si="748">IF(T1028="-",$E1028*0.6,$E1028)</f>
        <v>7.81</v>
      </c>
      <c r="AD1028" s="85"/>
      <c r="AE1028" s="3" t="str">
        <f t="shared" ref="AE1028:AE1091" si="749">Y1028</f>
        <v>1.60</v>
      </c>
      <c r="AF1028" s="3" t="str">
        <f t="shared" ref="AF1028:AF1091" si="750">Z1028</f>
        <v>1.61</v>
      </c>
      <c r="AG1028" s="3">
        <f t="shared" ref="AG1028:AG1091" si="751">AA1028</f>
        <v>231.91</v>
      </c>
      <c r="AH1028" s="3">
        <f t="shared" ref="AH1028:AH1091" si="752">AB1028</f>
        <v>2.76</v>
      </c>
      <c r="AI1028" s="3">
        <f t="shared" ref="AI1028:AI1091" si="753">IF(Z1028="-",$E1028*0.5,$E1028)</f>
        <v>7.81</v>
      </c>
      <c r="AJ1028" s="85"/>
      <c r="AK1028" s="3" t="str">
        <f t="shared" ref="AK1028:AK1091" si="754">AE1028</f>
        <v>1.60</v>
      </c>
      <c r="AL1028" s="3" t="str">
        <f t="shared" ref="AL1028:AL1091" si="755">AF1028</f>
        <v>1.61</v>
      </c>
      <c r="AM1028" s="3">
        <f t="shared" ref="AM1028:AM1091" si="756">AG1028</f>
        <v>231.91</v>
      </c>
      <c r="AN1028" s="3">
        <f t="shared" ref="AN1028:AN1091" si="757">AH1028</f>
        <v>2.76</v>
      </c>
      <c r="AO1028" s="3">
        <f t="shared" ref="AO1028:AO1091" si="758">IF(AF1028="-",$E1028*0.4,$E1028)</f>
        <v>7.81</v>
      </c>
      <c r="AP1028" s="85"/>
      <c r="AQ1028" s="3" t="str">
        <f t="shared" ref="AQ1028:AQ1091" si="759">AK1028</f>
        <v>1.60</v>
      </c>
      <c r="AR1028" s="3" t="str">
        <f t="shared" ref="AR1028:AR1091" si="760">AL1028</f>
        <v>1.61</v>
      </c>
      <c r="AS1028" s="3">
        <f t="shared" ref="AS1028:AS1091" si="761">AM1028</f>
        <v>231.91</v>
      </c>
      <c r="AT1028" s="3">
        <f t="shared" ref="AT1028:AT1091" si="762">AN1028</f>
        <v>2.76</v>
      </c>
      <c r="AU1028" s="3">
        <f t="shared" ref="AU1028:AU1091" si="763">IF(AL1028="-",$E1028*0.3,$E1028)</f>
        <v>7.81</v>
      </c>
      <c r="AV1028" s="85"/>
      <c r="AW1028" s="3" t="str">
        <f t="shared" ref="AW1028:AW1091" si="764">AQ1028</f>
        <v>1.60</v>
      </c>
      <c r="AX1028" s="3" t="str">
        <f t="shared" ref="AX1028:AX1091" si="765">AR1028</f>
        <v>1.61</v>
      </c>
      <c r="AY1028" s="3">
        <f t="shared" ref="AY1028:AY1091" si="766">AS1028</f>
        <v>231.91</v>
      </c>
      <c r="AZ1028" s="3">
        <f t="shared" ref="AZ1028:AZ1091" si="767">AT1028</f>
        <v>2.76</v>
      </c>
      <c r="BA1028" s="3">
        <f t="shared" ref="BA1028:BA1091" si="768">IF(AR1028="-",$E1028*0.2,$E1028)</f>
        <v>7.81</v>
      </c>
      <c r="BB1028" s="85"/>
      <c r="BC1028" s="3" t="str">
        <f t="shared" ref="BC1028:BC1091" si="769">AW1028</f>
        <v>1.60</v>
      </c>
      <c r="BD1028" s="3" t="str">
        <f t="shared" ref="BD1028:BD1091" si="770">AX1028</f>
        <v>1.61</v>
      </c>
      <c r="BE1028" s="3">
        <f t="shared" ref="BE1028:BE1091" si="771">AY1028</f>
        <v>231.91</v>
      </c>
      <c r="BF1028" s="3">
        <f t="shared" ref="BF1028:BF1091" si="772">AZ1028</f>
        <v>2.76</v>
      </c>
      <c r="BG1028" s="3">
        <f t="shared" ref="BG1028:BG1091" si="773">IF(AX1028="-",$E1028*0.1,$E1028)</f>
        <v>7.81</v>
      </c>
    </row>
    <row r="1029" spans="1:59" x14ac:dyDescent="0.3">
      <c r="A1029" s="1" t="str">
        <f>'Forward collapse simulation'!B1039</f>
        <v>1.61</v>
      </c>
      <c r="B1029" s="37" t="str">
        <f>IF('Forward collapse simulation'!C1039="","-",'Forward collapse simulation'!C1039)</f>
        <v>-</v>
      </c>
      <c r="C1029" s="85">
        <f>'Forward collapse simulation'!E1039</f>
        <v>204.92</v>
      </c>
      <c r="D1029" s="85">
        <f>'Forward collapse simulation'!F1039</f>
        <v>-83.25</v>
      </c>
      <c r="E1029" s="85">
        <f>'Forward collapse simulation'!D1039</f>
        <v>0.92900000000000005</v>
      </c>
      <c r="F1029" s="85"/>
      <c r="G1029" s="3" t="str">
        <f t="shared" si="729"/>
        <v>1.61</v>
      </c>
      <c r="H1029" s="3" t="str">
        <f t="shared" si="730"/>
        <v>-</v>
      </c>
      <c r="I1029" s="3">
        <f t="shared" si="731"/>
        <v>204.92</v>
      </c>
      <c r="J1029" s="3">
        <f t="shared" si="732"/>
        <v>-83.25</v>
      </c>
      <c r="K1029" s="3">
        <f t="shared" si="733"/>
        <v>0.83610000000000007</v>
      </c>
      <c r="L1029" s="85"/>
      <c r="M1029" s="3" t="str">
        <f t="shared" si="734"/>
        <v>1.61</v>
      </c>
      <c r="N1029" s="3" t="str">
        <f t="shared" si="735"/>
        <v>-</v>
      </c>
      <c r="O1029" s="3">
        <f t="shared" si="736"/>
        <v>204.92</v>
      </c>
      <c r="P1029" s="3">
        <f t="shared" si="737"/>
        <v>-83.25</v>
      </c>
      <c r="Q1029" s="3">
        <f t="shared" si="738"/>
        <v>0.74320000000000008</v>
      </c>
      <c r="R1029" s="85"/>
      <c r="S1029" s="3" t="str">
        <f t="shared" si="739"/>
        <v>1.61</v>
      </c>
      <c r="T1029" s="3" t="str">
        <f t="shared" si="740"/>
        <v>-</v>
      </c>
      <c r="U1029" s="3">
        <f t="shared" si="741"/>
        <v>204.92</v>
      </c>
      <c r="V1029" s="3">
        <f t="shared" si="742"/>
        <v>-83.25</v>
      </c>
      <c r="W1029" s="3">
        <f t="shared" si="743"/>
        <v>0.65029999999999999</v>
      </c>
      <c r="X1029" s="85"/>
      <c r="Y1029" s="3" t="str">
        <f t="shared" si="744"/>
        <v>1.61</v>
      </c>
      <c r="Z1029" s="3" t="str">
        <f t="shared" si="745"/>
        <v>-</v>
      </c>
      <c r="AA1029" s="3">
        <f t="shared" si="746"/>
        <v>204.92</v>
      </c>
      <c r="AB1029" s="3">
        <f t="shared" si="747"/>
        <v>-83.25</v>
      </c>
      <c r="AC1029" s="3">
        <f t="shared" si="748"/>
        <v>0.55740000000000001</v>
      </c>
      <c r="AD1029" s="85"/>
      <c r="AE1029" s="3" t="str">
        <f t="shared" si="749"/>
        <v>1.61</v>
      </c>
      <c r="AF1029" s="3" t="str">
        <f t="shared" si="750"/>
        <v>-</v>
      </c>
      <c r="AG1029" s="3">
        <f t="shared" si="751"/>
        <v>204.92</v>
      </c>
      <c r="AH1029" s="3">
        <f t="shared" si="752"/>
        <v>-83.25</v>
      </c>
      <c r="AI1029" s="3">
        <f t="shared" si="753"/>
        <v>0.46450000000000002</v>
      </c>
      <c r="AJ1029" s="85"/>
      <c r="AK1029" s="3" t="str">
        <f t="shared" si="754"/>
        <v>1.61</v>
      </c>
      <c r="AL1029" s="3" t="str">
        <f t="shared" si="755"/>
        <v>-</v>
      </c>
      <c r="AM1029" s="3">
        <f t="shared" si="756"/>
        <v>204.92</v>
      </c>
      <c r="AN1029" s="3">
        <f t="shared" si="757"/>
        <v>-83.25</v>
      </c>
      <c r="AO1029" s="3">
        <f t="shared" si="758"/>
        <v>0.37160000000000004</v>
      </c>
      <c r="AP1029" s="85"/>
      <c r="AQ1029" s="3" t="str">
        <f t="shared" si="759"/>
        <v>1.61</v>
      </c>
      <c r="AR1029" s="3" t="str">
        <f t="shared" si="760"/>
        <v>-</v>
      </c>
      <c r="AS1029" s="3">
        <f t="shared" si="761"/>
        <v>204.92</v>
      </c>
      <c r="AT1029" s="3">
        <f t="shared" si="762"/>
        <v>-83.25</v>
      </c>
      <c r="AU1029" s="3">
        <f t="shared" si="763"/>
        <v>0.2787</v>
      </c>
      <c r="AV1029" s="85"/>
      <c r="AW1029" s="3" t="str">
        <f t="shared" si="764"/>
        <v>1.61</v>
      </c>
      <c r="AX1029" s="3" t="str">
        <f t="shared" si="765"/>
        <v>-</v>
      </c>
      <c r="AY1029" s="3">
        <f t="shared" si="766"/>
        <v>204.92</v>
      </c>
      <c r="AZ1029" s="3">
        <f t="shared" si="767"/>
        <v>-83.25</v>
      </c>
      <c r="BA1029" s="3">
        <f t="shared" si="768"/>
        <v>0.18580000000000002</v>
      </c>
      <c r="BB1029" s="85"/>
      <c r="BC1029" s="3" t="str">
        <f t="shared" si="769"/>
        <v>1.61</v>
      </c>
      <c r="BD1029" s="3" t="str">
        <f t="shared" si="770"/>
        <v>-</v>
      </c>
      <c r="BE1029" s="3">
        <f t="shared" si="771"/>
        <v>204.92</v>
      </c>
      <c r="BF1029" s="3">
        <f t="shared" si="772"/>
        <v>-83.25</v>
      </c>
      <c r="BG1029" s="3">
        <f t="shared" si="773"/>
        <v>9.290000000000001E-2</v>
      </c>
    </row>
    <row r="1030" spans="1:59" x14ac:dyDescent="0.3">
      <c r="A1030" s="1" t="str">
        <f>'Forward collapse simulation'!B1040</f>
        <v>1.61</v>
      </c>
      <c r="B1030" s="37" t="str">
        <f>IF('Forward collapse simulation'!C1040="","-",'Forward collapse simulation'!C1040)</f>
        <v>-</v>
      </c>
      <c r="C1030" s="85">
        <f>'Forward collapse simulation'!E1040</f>
        <v>174</v>
      </c>
      <c r="D1030" s="85">
        <f>'Forward collapse simulation'!F1040</f>
        <v>-67.67</v>
      </c>
      <c r="E1030" s="85">
        <f>'Forward collapse simulation'!D1040</f>
        <v>0.98199999999999998</v>
      </c>
      <c r="F1030" s="85"/>
      <c r="G1030" s="3" t="str">
        <f t="shared" si="729"/>
        <v>1.61</v>
      </c>
      <c r="H1030" s="3" t="str">
        <f t="shared" si="730"/>
        <v>-</v>
      </c>
      <c r="I1030" s="3">
        <f t="shared" si="731"/>
        <v>174</v>
      </c>
      <c r="J1030" s="3">
        <f t="shared" si="732"/>
        <v>-67.67</v>
      </c>
      <c r="K1030" s="3">
        <f t="shared" si="733"/>
        <v>0.88380000000000003</v>
      </c>
      <c r="L1030" s="85"/>
      <c r="M1030" s="3" t="str">
        <f t="shared" si="734"/>
        <v>1.61</v>
      </c>
      <c r="N1030" s="3" t="str">
        <f t="shared" si="735"/>
        <v>-</v>
      </c>
      <c r="O1030" s="3">
        <f t="shared" si="736"/>
        <v>174</v>
      </c>
      <c r="P1030" s="3">
        <f t="shared" si="737"/>
        <v>-67.67</v>
      </c>
      <c r="Q1030" s="3">
        <f t="shared" si="738"/>
        <v>0.78560000000000008</v>
      </c>
      <c r="R1030" s="85"/>
      <c r="S1030" s="3" t="str">
        <f t="shared" si="739"/>
        <v>1.61</v>
      </c>
      <c r="T1030" s="3" t="str">
        <f t="shared" si="740"/>
        <v>-</v>
      </c>
      <c r="U1030" s="3">
        <f t="shared" si="741"/>
        <v>174</v>
      </c>
      <c r="V1030" s="3">
        <f t="shared" si="742"/>
        <v>-67.67</v>
      </c>
      <c r="W1030" s="3">
        <f t="shared" si="743"/>
        <v>0.6873999999999999</v>
      </c>
      <c r="X1030" s="85"/>
      <c r="Y1030" s="3" t="str">
        <f t="shared" si="744"/>
        <v>1.61</v>
      </c>
      <c r="Z1030" s="3" t="str">
        <f t="shared" si="745"/>
        <v>-</v>
      </c>
      <c r="AA1030" s="3">
        <f t="shared" si="746"/>
        <v>174</v>
      </c>
      <c r="AB1030" s="3">
        <f t="shared" si="747"/>
        <v>-67.67</v>
      </c>
      <c r="AC1030" s="3">
        <f t="shared" si="748"/>
        <v>0.58919999999999995</v>
      </c>
      <c r="AD1030" s="85"/>
      <c r="AE1030" s="3" t="str">
        <f t="shared" si="749"/>
        <v>1.61</v>
      </c>
      <c r="AF1030" s="3" t="str">
        <f t="shared" si="750"/>
        <v>-</v>
      </c>
      <c r="AG1030" s="3">
        <f t="shared" si="751"/>
        <v>174</v>
      </c>
      <c r="AH1030" s="3">
        <f t="shared" si="752"/>
        <v>-67.67</v>
      </c>
      <c r="AI1030" s="3">
        <f t="shared" si="753"/>
        <v>0.49099999999999999</v>
      </c>
      <c r="AJ1030" s="85"/>
      <c r="AK1030" s="3" t="str">
        <f t="shared" si="754"/>
        <v>1.61</v>
      </c>
      <c r="AL1030" s="3" t="str">
        <f t="shared" si="755"/>
        <v>-</v>
      </c>
      <c r="AM1030" s="3">
        <f t="shared" si="756"/>
        <v>174</v>
      </c>
      <c r="AN1030" s="3">
        <f t="shared" si="757"/>
        <v>-67.67</v>
      </c>
      <c r="AO1030" s="3">
        <f t="shared" si="758"/>
        <v>0.39280000000000004</v>
      </c>
      <c r="AP1030" s="85"/>
      <c r="AQ1030" s="3" t="str">
        <f t="shared" si="759"/>
        <v>1.61</v>
      </c>
      <c r="AR1030" s="3" t="str">
        <f t="shared" si="760"/>
        <v>-</v>
      </c>
      <c r="AS1030" s="3">
        <f t="shared" si="761"/>
        <v>174</v>
      </c>
      <c r="AT1030" s="3">
        <f t="shared" si="762"/>
        <v>-67.67</v>
      </c>
      <c r="AU1030" s="3">
        <f t="shared" si="763"/>
        <v>0.29459999999999997</v>
      </c>
      <c r="AV1030" s="85"/>
      <c r="AW1030" s="3" t="str">
        <f t="shared" si="764"/>
        <v>1.61</v>
      </c>
      <c r="AX1030" s="3" t="str">
        <f t="shared" si="765"/>
        <v>-</v>
      </c>
      <c r="AY1030" s="3">
        <f t="shared" si="766"/>
        <v>174</v>
      </c>
      <c r="AZ1030" s="3">
        <f t="shared" si="767"/>
        <v>-67.67</v>
      </c>
      <c r="BA1030" s="3">
        <f t="shared" si="768"/>
        <v>0.19640000000000002</v>
      </c>
      <c r="BB1030" s="85"/>
      <c r="BC1030" s="3" t="str">
        <f t="shared" si="769"/>
        <v>1.61</v>
      </c>
      <c r="BD1030" s="3" t="str">
        <f t="shared" si="770"/>
        <v>-</v>
      </c>
      <c r="BE1030" s="3">
        <f t="shared" si="771"/>
        <v>174</v>
      </c>
      <c r="BF1030" s="3">
        <f t="shared" si="772"/>
        <v>-67.67</v>
      </c>
      <c r="BG1030" s="3">
        <f t="shared" si="773"/>
        <v>9.820000000000001E-2</v>
      </c>
    </row>
    <row r="1031" spans="1:59" x14ac:dyDescent="0.3">
      <c r="A1031" s="1" t="str">
        <f>'Forward collapse simulation'!B1041</f>
        <v>1.61</v>
      </c>
      <c r="B1031" s="37" t="str">
        <f>IF('Forward collapse simulation'!C1041="","-",'Forward collapse simulation'!C1041)</f>
        <v>-</v>
      </c>
      <c r="C1031" s="85">
        <f>'Forward collapse simulation'!E1041</f>
        <v>169.37</v>
      </c>
      <c r="D1031" s="85">
        <f>'Forward collapse simulation'!F1041</f>
        <v>-36.81</v>
      </c>
      <c r="E1031" s="85">
        <f>'Forward collapse simulation'!D1041</f>
        <v>1.2250000000000001</v>
      </c>
      <c r="F1031" s="85"/>
      <c r="G1031" s="3" t="str">
        <f t="shared" si="729"/>
        <v>1.61</v>
      </c>
      <c r="H1031" s="3" t="str">
        <f t="shared" si="730"/>
        <v>-</v>
      </c>
      <c r="I1031" s="3">
        <f t="shared" si="731"/>
        <v>169.37</v>
      </c>
      <c r="J1031" s="3">
        <f t="shared" si="732"/>
        <v>-36.81</v>
      </c>
      <c r="K1031" s="3">
        <f t="shared" si="733"/>
        <v>1.1025</v>
      </c>
      <c r="L1031" s="85"/>
      <c r="M1031" s="3" t="str">
        <f t="shared" si="734"/>
        <v>1.61</v>
      </c>
      <c r="N1031" s="3" t="str">
        <f t="shared" si="735"/>
        <v>-</v>
      </c>
      <c r="O1031" s="3">
        <f t="shared" si="736"/>
        <v>169.37</v>
      </c>
      <c r="P1031" s="3">
        <f t="shared" si="737"/>
        <v>-36.81</v>
      </c>
      <c r="Q1031" s="3">
        <f t="shared" si="738"/>
        <v>0.98000000000000009</v>
      </c>
      <c r="R1031" s="85"/>
      <c r="S1031" s="3" t="str">
        <f t="shared" si="739"/>
        <v>1.61</v>
      </c>
      <c r="T1031" s="3" t="str">
        <f t="shared" si="740"/>
        <v>-</v>
      </c>
      <c r="U1031" s="3">
        <f t="shared" si="741"/>
        <v>169.37</v>
      </c>
      <c r="V1031" s="3">
        <f t="shared" si="742"/>
        <v>-36.81</v>
      </c>
      <c r="W1031" s="3">
        <f t="shared" si="743"/>
        <v>0.85750000000000004</v>
      </c>
      <c r="X1031" s="85"/>
      <c r="Y1031" s="3" t="str">
        <f t="shared" si="744"/>
        <v>1.61</v>
      </c>
      <c r="Z1031" s="3" t="str">
        <f t="shared" si="745"/>
        <v>-</v>
      </c>
      <c r="AA1031" s="3">
        <f t="shared" si="746"/>
        <v>169.37</v>
      </c>
      <c r="AB1031" s="3">
        <f t="shared" si="747"/>
        <v>-36.81</v>
      </c>
      <c r="AC1031" s="3">
        <f t="shared" si="748"/>
        <v>0.73499999999999999</v>
      </c>
      <c r="AD1031" s="85"/>
      <c r="AE1031" s="3" t="str">
        <f t="shared" si="749"/>
        <v>1.61</v>
      </c>
      <c r="AF1031" s="3" t="str">
        <f t="shared" si="750"/>
        <v>-</v>
      </c>
      <c r="AG1031" s="3">
        <f t="shared" si="751"/>
        <v>169.37</v>
      </c>
      <c r="AH1031" s="3">
        <f t="shared" si="752"/>
        <v>-36.81</v>
      </c>
      <c r="AI1031" s="3">
        <f t="shared" si="753"/>
        <v>0.61250000000000004</v>
      </c>
      <c r="AJ1031" s="85"/>
      <c r="AK1031" s="3" t="str">
        <f t="shared" si="754"/>
        <v>1.61</v>
      </c>
      <c r="AL1031" s="3" t="str">
        <f t="shared" si="755"/>
        <v>-</v>
      </c>
      <c r="AM1031" s="3">
        <f t="shared" si="756"/>
        <v>169.37</v>
      </c>
      <c r="AN1031" s="3">
        <f t="shared" si="757"/>
        <v>-36.81</v>
      </c>
      <c r="AO1031" s="3">
        <f t="shared" si="758"/>
        <v>0.49000000000000005</v>
      </c>
      <c r="AP1031" s="85"/>
      <c r="AQ1031" s="3" t="str">
        <f t="shared" si="759"/>
        <v>1.61</v>
      </c>
      <c r="AR1031" s="3" t="str">
        <f t="shared" si="760"/>
        <v>-</v>
      </c>
      <c r="AS1031" s="3">
        <f t="shared" si="761"/>
        <v>169.37</v>
      </c>
      <c r="AT1031" s="3">
        <f t="shared" si="762"/>
        <v>-36.81</v>
      </c>
      <c r="AU1031" s="3">
        <f t="shared" si="763"/>
        <v>0.36749999999999999</v>
      </c>
      <c r="AV1031" s="85"/>
      <c r="AW1031" s="3" t="str">
        <f t="shared" si="764"/>
        <v>1.61</v>
      </c>
      <c r="AX1031" s="3" t="str">
        <f t="shared" si="765"/>
        <v>-</v>
      </c>
      <c r="AY1031" s="3">
        <f t="shared" si="766"/>
        <v>169.37</v>
      </c>
      <c r="AZ1031" s="3">
        <f t="shared" si="767"/>
        <v>-36.81</v>
      </c>
      <c r="BA1031" s="3">
        <f t="shared" si="768"/>
        <v>0.24500000000000002</v>
      </c>
      <c r="BB1031" s="85"/>
      <c r="BC1031" s="3" t="str">
        <f t="shared" si="769"/>
        <v>1.61</v>
      </c>
      <c r="BD1031" s="3" t="str">
        <f t="shared" si="770"/>
        <v>-</v>
      </c>
      <c r="BE1031" s="3">
        <f t="shared" si="771"/>
        <v>169.37</v>
      </c>
      <c r="BF1031" s="3">
        <f t="shared" si="772"/>
        <v>-36.81</v>
      </c>
      <c r="BG1031" s="3">
        <f t="shared" si="773"/>
        <v>0.12250000000000001</v>
      </c>
    </row>
    <row r="1032" spans="1:59" x14ac:dyDescent="0.3">
      <c r="A1032" s="1" t="str">
        <f>'Forward collapse simulation'!B1042</f>
        <v>1.61</v>
      </c>
      <c r="B1032" s="37" t="str">
        <f>IF('Forward collapse simulation'!C1042="","-",'Forward collapse simulation'!C1042)</f>
        <v>-</v>
      </c>
      <c r="C1032" s="85">
        <f>'Forward collapse simulation'!E1042</f>
        <v>169.62</v>
      </c>
      <c r="D1032" s="85">
        <f>'Forward collapse simulation'!F1042</f>
        <v>-20.68</v>
      </c>
      <c r="E1032" s="85">
        <f>'Forward collapse simulation'!D1042</f>
        <v>1.518</v>
      </c>
      <c r="F1032" s="85"/>
      <c r="G1032" s="3" t="str">
        <f t="shared" si="729"/>
        <v>1.61</v>
      </c>
      <c r="H1032" s="3" t="str">
        <f t="shared" si="730"/>
        <v>-</v>
      </c>
      <c r="I1032" s="3">
        <f t="shared" si="731"/>
        <v>169.62</v>
      </c>
      <c r="J1032" s="3">
        <f t="shared" si="732"/>
        <v>-20.68</v>
      </c>
      <c r="K1032" s="3">
        <f t="shared" si="733"/>
        <v>1.3662000000000001</v>
      </c>
      <c r="L1032" s="85"/>
      <c r="M1032" s="3" t="str">
        <f t="shared" si="734"/>
        <v>1.61</v>
      </c>
      <c r="N1032" s="3" t="str">
        <f t="shared" si="735"/>
        <v>-</v>
      </c>
      <c r="O1032" s="3">
        <f t="shared" si="736"/>
        <v>169.62</v>
      </c>
      <c r="P1032" s="3">
        <f t="shared" si="737"/>
        <v>-20.68</v>
      </c>
      <c r="Q1032" s="3">
        <f t="shared" si="738"/>
        <v>1.2144000000000001</v>
      </c>
      <c r="R1032" s="85"/>
      <c r="S1032" s="3" t="str">
        <f t="shared" si="739"/>
        <v>1.61</v>
      </c>
      <c r="T1032" s="3" t="str">
        <f t="shared" si="740"/>
        <v>-</v>
      </c>
      <c r="U1032" s="3">
        <f t="shared" si="741"/>
        <v>169.62</v>
      </c>
      <c r="V1032" s="3">
        <f t="shared" si="742"/>
        <v>-20.68</v>
      </c>
      <c r="W1032" s="3">
        <f t="shared" si="743"/>
        <v>1.0626</v>
      </c>
      <c r="X1032" s="85"/>
      <c r="Y1032" s="3" t="str">
        <f t="shared" si="744"/>
        <v>1.61</v>
      </c>
      <c r="Z1032" s="3" t="str">
        <f t="shared" si="745"/>
        <v>-</v>
      </c>
      <c r="AA1032" s="3">
        <f t="shared" si="746"/>
        <v>169.62</v>
      </c>
      <c r="AB1032" s="3">
        <f t="shared" si="747"/>
        <v>-20.68</v>
      </c>
      <c r="AC1032" s="3">
        <f t="shared" si="748"/>
        <v>0.91079999999999994</v>
      </c>
      <c r="AD1032" s="85"/>
      <c r="AE1032" s="3" t="str">
        <f t="shared" si="749"/>
        <v>1.61</v>
      </c>
      <c r="AF1032" s="3" t="str">
        <f t="shared" si="750"/>
        <v>-</v>
      </c>
      <c r="AG1032" s="3">
        <f t="shared" si="751"/>
        <v>169.62</v>
      </c>
      <c r="AH1032" s="3">
        <f t="shared" si="752"/>
        <v>-20.68</v>
      </c>
      <c r="AI1032" s="3">
        <f t="shared" si="753"/>
        <v>0.75900000000000001</v>
      </c>
      <c r="AJ1032" s="85"/>
      <c r="AK1032" s="3" t="str">
        <f t="shared" si="754"/>
        <v>1.61</v>
      </c>
      <c r="AL1032" s="3" t="str">
        <f t="shared" si="755"/>
        <v>-</v>
      </c>
      <c r="AM1032" s="3">
        <f t="shared" si="756"/>
        <v>169.62</v>
      </c>
      <c r="AN1032" s="3">
        <f t="shared" si="757"/>
        <v>-20.68</v>
      </c>
      <c r="AO1032" s="3">
        <f t="shared" si="758"/>
        <v>0.60720000000000007</v>
      </c>
      <c r="AP1032" s="85"/>
      <c r="AQ1032" s="3" t="str">
        <f t="shared" si="759"/>
        <v>1.61</v>
      </c>
      <c r="AR1032" s="3" t="str">
        <f t="shared" si="760"/>
        <v>-</v>
      </c>
      <c r="AS1032" s="3">
        <f t="shared" si="761"/>
        <v>169.62</v>
      </c>
      <c r="AT1032" s="3">
        <f t="shared" si="762"/>
        <v>-20.68</v>
      </c>
      <c r="AU1032" s="3">
        <f t="shared" si="763"/>
        <v>0.45539999999999997</v>
      </c>
      <c r="AV1032" s="85"/>
      <c r="AW1032" s="3" t="str">
        <f t="shared" si="764"/>
        <v>1.61</v>
      </c>
      <c r="AX1032" s="3" t="str">
        <f t="shared" si="765"/>
        <v>-</v>
      </c>
      <c r="AY1032" s="3">
        <f t="shared" si="766"/>
        <v>169.62</v>
      </c>
      <c r="AZ1032" s="3">
        <f t="shared" si="767"/>
        <v>-20.68</v>
      </c>
      <c r="BA1032" s="3">
        <f t="shared" si="768"/>
        <v>0.30360000000000004</v>
      </c>
      <c r="BB1032" s="85"/>
      <c r="BC1032" s="3" t="str">
        <f t="shared" si="769"/>
        <v>1.61</v>
      </c>
      <c r="BD1032" s="3" t="str">
        <f t="shared" si="770"/>
        <v>-</v>
      </c>
      <c r="BE1032" s="3">
        <f t="shared" si="771"/>
        <v>169.62</v>
      </c>
      <c r="BF1032" s="3">
        <f t="shared" si="772"/>
        <v>-20.68</v>
      </c>
      <c r="BG1032" s="3">
        <f t="shared" si="773"/>
        <v>0.15180000000000002</v>
      </c>
    </row>
    <row r="1033" spans="1:59" x14ac:dyDescent="0.3">
      <c r="A1033" s="1" t="str">
        <f>'Forward collapse simulation'!B1043</f>
        <v>1.61</v>
      </c>
      <c r="B1033" s="37" t="str">
        <f>IF('Forward collapse simulation'!C1043="","-",'Forward collapse simulation'!C1043)</f>
        <v>-</v>
      </c>
      <c r="C1033" s="85">
        <f>'Forward collapse simulation'!E1043</f>
        <v>167.64</v>
      </c>
      <c r="D1033" s="85">
        <f>'Forward collapse simulation'!F1043</f>
        <v>-13.47</v>
      </c>
      <c r="E1033" s="85">
        <f>'Forward collapse simulation'!D1043</f>
        <v>1.3260000000000001</v>
      </c>
      <c r="F1033" s="85"/>
      <c r="G1033" s="3" t="str">
        <f t="shared" si="729"/>
        <v>1.61</v>
      </c>
      <c r="H1033" s="3" t="str">
        <f t="shared" si="730"/>
        <v>-</v>
      </c>
      <c r="I1033" s="3">
        <f t="shared" si="731"/>
        <v>167.64</v>
      </c>
      <c r="J1033" s="3">
        <f t="shared" si="732"/>
        <v>-13.47</v>
      </c>
      <c r="K1033" s="3">
        <f t="shared" si="733"/>
        <v>1.1934</v>
      </c>
      <c r="L1033" s="85"/>
      <c r="M1033" s="3" t="str">
        <f t="shared" si="734"/>
        <v>1.61</v>
      </c>
      <c r="N1033" s="3" t="str">
        <f t="shared" si="735"/>
        <v>-</v>
      </c>
      <c r="O1033" s="3">
        <f t="shared" si="736"/>
        <v>167.64</v>
      </c>
      <c r="P1033" s="3">
        <f t="shared" si="737"/>
        <v>-13.47</v>
      </c>
      <c r="Q1033" s="3">
        <f t="shared" si="738"/>
        <v>1.0608000000000002</v>
      </c>
      <c r="R1033" s="85"/>
      <c r="S1033" s="3" t="str">
        <f t="shared" si="739"/>
        <v>1.61</v>
      </c>
      <c r="T1033" s="3" t="str">
        <f t="shared" si="740"/>
        <v>-</v>
      </c>
      <c r="U1033" s="3">
        <f t="shared" si="741"/>
        <v>167.64</v>
      </c>
      <c r="V1033" s="3">
        <f t="shared" si="742"/>
        <v>-13.47</v>
      </c>
      <c r="W1033" s="3">
        <f t="shared" si="743"/>
        <v>0.92820000000000003</v>
      </c>
      <c r="X1033" s="85"/>
      <c r="Y1033" s="3" t="str">
        <f t="shared" si="744"/>
        <v>1.61</v>
      </c>
      <c r="Z1033" s="3" t="str">
        <f t="shared" si="745"/>
        <v>-</v>
      </c>
      <c r="AA1033" s="3">
        <f t="shared" si="746"/>
        <v>167.64</v>
      </c>
      <c r="AB1033" s="3">
        <f t="shared" si="747"/>
        <v>-13.47</v>
      </c>
      <c r="AC1033" s="3">
        <f t="shared" si="748"/>
        <v>0.79559999999999997</v>
      </c>
      <c r="AD1033" s="85"/>
      <c r="AE1033" s="3" t="str">
        <f t="shared" si="749"/>
        <v>1.61</v>
      </c>
      <c r="AF1033" s="3" t="str">
        <f t="shared" si="750"/>
        <v>-</v>
      </c>
      <c r="AG1033" s="3">
        <f t="shared" si="751"/>
        <v>167.64</v>
      </c>
      <c r="AH1033" s="3">
        <f t="shared" si="752"/>
        <v>-13.47</v>
      </c>
      <c r="AI1033" s="3">
        <f t="shared" si="753"/>
        <v>0.66300000000000003</v>
      </c>
      <c r="AJ1033" s="85"/>
      <c r="AK1033" s="3" t="str">
        <f t="shared" si="754"/>
        <v>1.61</v>
      </c>
      <c r="AL1033" s="3" t="str">
        <f t="shared" si="755"/>
        <v>-</v>
      </c>
      <c r="AM1033" s="3">
        <f t="shared" si="756"/>
        <v>167.64</v>
      </c>
      <c r="AN1033" s="3">
        <f t="shared" si="757"/>
        <v>-13.47</v>
      </c>
      <c r="AO1033" s="3">
        <f t="shared" si="758"/>
        <v>0.53040000000000009</v>
      </c>
      <c r="AP1033" s="85"/>
      <c r="AQ1033" s="3" t="str">
        <f t="shared" si="759"/>
        <v>1.61</v>
      </c>
      <c r="AR1033" s="3" t="str">
        <f t="shared" si="760"/>
        <v>-</v>
      </c>
      <c r="AS1033" s="3">
        <f t="shared" si="761"/>
        <v>167.64</v>
      </c>
      <c r="AT1033" s="3">
        <f t="shared" si="762"/>
        <v>-13.47</v>
      </c>
      <c r="AU1033" s="3">
        <f t="shared" si="763"/>
        <v>0.39779999999999999</v>
      </c>
      <c r="AV1033" s="85"/>
      <c r="AW1033" s="3" t="str">
        <f t="shared" si="764"/>
        <v>1.61</v>
      </c>
      <c r="AX1033" s="3" t="str">
        <f t="shared" si="765"/>
        <v>-</v>
      </c>
      <c r="AY1033" s="3">
        <f t="shared" si="766"/>
        <v>167.64</v>
      </c>
      <c r="AZ1033" s="3">
        <f t="shared" si="767"/>
        <v>-13.47</v>
      </c>
      <c r="BA1033" s="3">
        <f t="shared" si="768"/>
        <v>0.26520000000000005</v>
      </c>
      <c r="BB1033" s="85"/>
      <c r="BC1033" s="3" t="str">
        <f t="shared" si="769"/>
        <v>1.61</v>
      </c>
      <c r="BD1033" s="3" t="str">
        <f t="shared" si="770"/>
        <v>-</v>
      </c>
      <c r="BE1033" s="3">
        <f t="shared" si="771"/>
        <v>167.64</v>
      </c>
      <c r="BF1033" s="3">
        <f t="shared" si="772"/>
        <v>-13.47</v>
      </c>
      <c r="BG1033" s="3">
        <f t="shared" si="773"/>
        <v>0.13260000000000002</v>
      </c>
    </row>
    <row r="1034" spans="1:59" x14ac:dyDescent="0.3">
      <c r="A1034" s="1" t="str">
        <f>'Forward collapse simulation'!B1044</f>
        <v>1.61</v>
      </c>
      <c r="B1034" s="37" t="str">
        <f>IF('Forward collapse simulation'!C1044="","-",'Forward collapse simulation'!C1044)</f>
        <v>-</v>
      </c>
      <c r="C1034" s="85">
        <f>'Forward collapse simulation'!E1044</f>
        <v>167.19</v>
      </c>
      <c r="D1034" s="85">
        <f>'Forward collapse simulation'!F1044</f>
        <v>-4.8899999999999997</v>
      </c>
      <c r="E1034" s="85">
        <f>'Forward collapse simulation'!D1044</f>
        <v>1.1140000000000001</v>
      </c>
      <c r="F1034" s="85"/>
      <c r="G1034" s="3" t="str">
        <f t="shared" si="729"/>
        <v>1.61</v>
      </c>
      <c r="H1034" s="3" t="str">
        <f t="shared" si="730"/>
        <v>-</v>
      </c>
      <c r="I1034" s="3">
        <f t="shared" si="731"/>
        <v>167.19</v>
      </c>
      <c r="J1034" s="3">
        <f t="shared" si="732"/>
        <v>-4.8899999999999997</v>
      </c>
      <c r="K1034" s="3">
        <f t="shared" si="733"/>
        <v>1.0026000000000002</v>
      </c>
      <c r="L1034" s="85"/>
      <c r="M1034" s="3" t="str">
        <f t="shared" si="734"/>
        <v>1.61</v>
      </c>
      <c r="N1034" s="3" t="str">
        <f t="shared" si="735"/>
        <v>-</v>
      </c>
      <c r="O1034" s="3">
        <f t="shared" si="736"/>
        <v>167.19</v>
      </c>
      <c r="P1034" s="3">
        <f t="shared" si="737"/>
        <v>-4.8899999999999997</v>
      </c>
      <c r="Q1034" s="3">
        <f t="shared" si="738"/>
        <v>0.8912000000000001</v>
      </c>
      <c r="R1034" s="85"/>
      <c r="S1034" s="3" t="str">
        <f t="shared" si="739"/>
        <v>1.61</v>
      </c>
      <c r="T1034" s="3" t="str">
        <f t="shared" si="740"/>
        <v>-</v>
      </c>
      <c r="U1034" s="3">
        <f t="shared" si="741"/>
        <v>167.19</v>
      </c>
      <c r="V1034" s="3">
        <f t="shared" si="742"/>
        <v>-4.8899999999999997</v>
      </c>
      <c r="W1034" s="3">
        <f t="shared" si="743"/>
        <v>0.77980000000000005</v>
      </c>
      <c r="X1034" s="85"/>
      <c r="Y1034" s="3" t="str">
        <f t="shared" si="744"/>
        <v>1.61</v>
      </c>
      <c r="Z1034" s="3" t="str">
        <f t="shared" si="745"/>
        <v>-</v>
      </c>
      <c r="AA1034" s="3">
        <f t="shared" si="746"/>
        <v>167.19</v>
      </c>
      <c r="AB1034" s="3">
        <f t="shared" si="747"/>
        <v>-4.8899999999999997</v>
      </c>
      <c r="AC1034" s="3">
        <f t="shared" si="748"/>
        <v>0.66839999999999999</v>
      </c>
      <c r="AD1034" s="85"/>
      <c r="AE1034" s="3" t="str">
        <f t="shared" si="749"/>
        <v>1.61</v>
      </c>
      <c r="AF1034" s="3" t="str">
        <f t="shared" si="750"/>
        <v>-</v>
      </c>
      <c r="AG1034" s="3">
        <f t="shared" si="751"/>
        <v>167.19</v>
      </c>
      <c r="AH1034" s="3">
        <f t="shared" si="752"/>
        <v>-4.8899999999999997</v>
      </c>
      <c r="AI1034" s="3">
        <f t="shared" si="753"/>
        <v>0.55700000000000005</v>
      </c>
      <c r="AJ1034" s="85"/>
      <c r="AK1034" s="3" t="str">
        <f t="shared" si="754"/>
        <v>1.61</v>
      </c>
      <c r="AL1034" s="3" t="str">
        <f t="shared" si="755"/>
        <v>-</v>
      </c>
      <c r="AM1034" s="3">
        <f t="shared" si="756"/>
        <v>167.19</v>
      </c>
      <c r="AN1034" s="3">
        <f t="shared" si="757"/>
        <v>-4.8899999999999997</v>
      </c>
      <c r="AO1034" s="3">
        <f t="shared" si="758"/>
        <v>0.44560000000000005</v>
      </c>
      <c r="AP1034" s="85"/>
      <c r="AQ1034" s="3" t="str">
        <f t="shared" si="759"/>
        <v>1.61</v>
      </c>
      <c r="AR1034" s="3" t="str">
        <f t="shared" si="760"/>
        <v>-</v>
      </c>
      <c r="AS1034" s="3">
        <f t="shared" si="761"/>
        <v>167.19</v>
      </c>
      <c r="AT1034" s="3">
        <f t="shared" si="762"/>
        <v>-4.8899999999999997</v>
      </c>
      <c r="AU1034" s="3">
        <f t="shared" si="763"/>
        <v>0.3342</v>
      </c>
      <c r="AV1034" s="85"/>
      <c r="AW1034" s="3" t="str">
        <f t="shared" si="764"/>
        <v>1.61</v>
      </c>
      <c r="AX1034" s="3" t="str">
        <f t="shared" si="765"/>
        <v>-</v>
      </c>
      <c r="AY1034" s="3">
        <f t="shared" si="766"/>
        <v>167.19</v>
      </c>
      <c r="AZ1034" s="3">
        <f t="shared" si="767"/>
        <v>-4.8899999999999997</v>
      </c>
      <c r="BA1034" s="3">
        <f t="shared" si="768"/>
        <v>0.22280000000000003</v>
      </c>
      <c r="BB1034" s="85"/>
      <c r="BC1034" s="3" t="str">
        <f t="shared" si="769"/>
        <v>1.61</v>
      </c>
      <c r="BD1034" s="3" t="str">
        <f t="shared" si="770"/>
        <v>-</v>
      </c>
      <c r="BE1034" s="3">
        <f t="shared" si="771"/>
        <v>167.19</v>
      </c>
      <c r="BF1034" s="3">
        <f t="shared" si="772"/>
        <v>-4.8899999999999997</v>
      </c>
      <c r="BG1034" s="3">
        <f t="shared" si="773"/>
        <v>0.11140000000000001</v>
      </c>
    </row>
    <row r="1035" spans="1:59" x14ac:dyDescent="0.3">
      <c r="A1035" s="1" t="str">
        <f>'Forward collapse simulation'!B1045</f>
        <v>1.61</v>
      </c>
      <c r="B1035" s="37" t="str">
        <f>IF('Forward collapse simulation'!C1045="","-",'Forward collapse simulation'!C1045)</f>
        <v>-</v>
      </c>
      <c r="C1035" s="85">
        <f>'Forward collapse simulation'!E1045</f>
        <v>167.93</v>
      </c>
      <c r="D1035" s="85">
        <f>'Forward collapse simulation'!F1045</f>
        <v>0.55000000000000004</v>
      </c>
      <c r="E1035" s="85">
        <f>'Forward collapse simulation'!D1045</f>
        <v>1.038</v>
      </c>
      <c r="F1035" s="85"/>
      <c r="G1035" s="3" t="str">
        <f t="shared" si="729"/>
        <v>1.61</v>
      </c>
      <c r="H1035" s="3" t="str">
        <f t="shared" si="730"/>
        <v>-</v>
      </c>
      <c r="I1035" s="3">
        <f t="shared" si="731"/>
        <v>167.93</v>
      </c>
      <c r="J1035" s="3">
        <f t="shared" si="732"/>
        <v>0.55000000000000004</v>
      </c>
      <c r="K1035" s="3">
        <f t="shared" si="733"/>
        <v>0.93420000000000003</v>
      </c>
      <c r="L1035" s="85"/>
      <c r="M1035" s="3" t="str">
        <f t="shared" si="734"/>
        <v>1.61</v>
      </c>
      <c r="N1035" s="3" t="str">
        <f t="shared" si="735"/>
        <v>-</v>
      </c>
      <c r="O1035" s="3">
        <f t="shared" si="736"/>
        <v>167.93</v>
      </c>
      <c r="P1035" s="3">
        <f t="shared" si="737"/>
        <v>0.55000000000000004</v>
      </c>
      <c r="Q1035" s="3">
        <f t="shared" si="738"/>
        <v>0.83040000000000003</v>
      </c>
      <c r="R1035" s="85"/>
      <c r="S1035" s="3" t="str">
        <f t="shared" si="739"/>
        <v>1.61</v>
      </c>
      <c r="T1035" s="3" t="str">
        <f t="shared" si="740"/>
        <v>-</v>
      </c>
      <c r="U1035" s="3">
        <f t="shared" si="741"/>
        <v>167.93</v>
      </c>
      <c r="V1035" s="3">
        <f t="shared" si="742"/>
        <v>0.55000000000000004</v>
      </c>
      <c r="W1035" s="3">
        <f t="shared" si="743"/>
        <v>0.72660000000000002</v>
      </c>
      <c r="X1035" s="85"/>
      <c r="Y1035" s="3" t="str">
        <f t="shared" si="744"/>
        <v>1.61</v>
      </c>
      <c r="Z1035" s="3" t="str">
        <f t="shared" si="745"/>
        <v>-</v>
      </c>
      <c r="AA1035" s="3">
        <f t="shared" si="746"/>
        <v>167.93</v>
      </c>
      <c r="AB1035" s="3">
        <f t="shared" si="747"/>
        <v>0.55000000000000004</v>
      </c>
      <c r="AC1035" s="3">
        <f t="shared" si="748"/>
        <v>0.62280000000000002</v>
      </c>
      <c r="AD1035" s="85"/>
      <c r="AE1035" s="3" t="str">
        <f t="shared" si="749"/>
        <v>1.61</v>
      </c>
      <c r="AF1035" s="3" t="str">
        <f t="shared" si="750"/>
        <v>-</v>
      </c>
      <c r="AG1035" s="3">
        <f t="shared" si="751"/>
        <v>167.93</v>
      </c>
      <c r="AH1035" s="3">
        <f t="shared" si="752"/>
        <v>0.55000000000000004</v>
      </c>
      <c r="AI1035" s="3">
        <f t="shared" si="753"/>
        <v>0.51900000000000002</v>
      </c>
      <c r="AJ1035" s="85"/>
      <c r="AK1035" s="3" t="str">
        <f t="shared" si="754"/>
        <v>1.61</v>
      </c>
      <c r="AL1035" s="3" t="str">
        <f t="shared" si="755"/>
        <v>-</v>
      </c>
      <c r="AM1035" s="3">
        <f t="shared" si="756"/>
        <v>167.93</v>
      </c>
      <c r="AN1035" s="3">
        <f t="shared" si="757"/>
        <v>0.55000000000000004</v>
      </c>
      <c r="AO1035" s="3">
        <f t="shared" si="758"/>
        <v>0.41520000000000001</v>
      </c>
      <c r="AP1035" s="85"/>
      <c r="AQ1035" s="3" t="str">
        <f t="shared" si="759"/>
        <v>1.61</v>
      </c>
      <c r="AR1035" s="3" t="str">
        <f t="shared" si="760"/>
        <v>-</v>
      </c>
      <c r="AS1035" s="3">
        <f t="shared" si="761"/>
        <v>167.93</v>
      </c>
      <c r="AT1035" s="3">
        <f t="shared" si="762"/>
        <v>0.55000000000000004</v>
      </c>
      <c r="AU1035" s="3">
        <f t="shared" si="763"/>
        <v>0.31140000000000001</v>
      </c>
      <c r="AV1035" s="85"/>
      <c r="AW1035" s="3" t="str">
        <f t="shared" si="764"/>
        <v>1.61</v>
      </c>
      <c r="AX1035" s="3" t="str">
        <f t="shared" si="765"/>
        <v>-</v>
      </c>
      <c r="AY1035" s="3">
        <f t="shared" si="766"/>
        <v>167.93</v>
      </c>
      <c r="AZ1035" s="3">
        <f t="shared" si="767"/>
        <v>0.55000000000000004</v>
      </c>
      <c r="BA1035" s="3">
        <f t="shared" si="768"/>
        <v>0.20760000000000001</v>
      </c>
      <c r="BB1035" s="85"/>
      <c r="BC1035" s="3" t="str">
        <f t="shared" si="769"/>
        <v>1.61</v>
      </c>
      <c r="BD1035" s="3" t="str">
        <f t="shared" si="770"/>
        <v>-</v>
      </c>
      <c r="BE1035" s="3">
        <f t="shared" si="771"/>
        <v>167.93</v>
      </c>
      <c r="BF1035" s="3">
        <f t="shared" si="772"/>
        <v>0.55000000000000004</v>
      </c>
      <c r="BG1035" s="3">
        <f t="shared" si="773"/>
        <v>0.1038</v>
      </c>
    </row>
    <row r="1036" spans="1:59" x14ac:dyDescent="0.3">
      <c r="A1036" s="1" t="str">
        <f>'Forward collapse simulation'!B1046</f>
        <v>1.61</v>
      </c>
      <c r="B1036" s="37" t="str">
        <f>IF('Forward collapse simulation'!C1046="","-",'Forward collapse simulation'!C1046)</f>
        <v>-</v>
      </c>
      <c r="C1036" s="85">
        <f>'Forward collapse simulation'!E1046</f>
        <v>169.54</v>
      </c>
      <c r="D1036" s="85">
        <f>'Forward collapse simulation'!F1046</f>
        <v>6.79</v>
      </c>
      <c r="E1036" s="85">
        <f>'Forward collapse simulation'!D1046</f>
        <v>0.69299999999999995</v>
      </c>
      <c r="F1036" s="85"/>
      <c r="G1036" s="3" t="str">
        <f t="shared" si="729"/>
        <v>1.61</v>
      </c>
      <c r="H1036" s="3" t="str">
        <f t="shared" si="730"/>
        <v>-</v>
      </c>
      <c r="I1036" s="3">
        <f t="shared" si="731"/>
        <v>169.54</v>
      </c>
      <c r="J1036" s="3">
        <f t="shared" si="732"/>
        <v>6.79</v>
      </c>
      <c r="K1036" s="3">
        <f t="shared" si="733"/>
        <v>0.62369999999999992</v>
      </c>
      <c r="L1036" s="85"/>
      <c r="M1036" s="3" t="str">
        <f t="shared" si="734"/>
        <v>1.61</v>
      </c>
      <c r="N1036" s="3" t="str">
        <f t="shared" si="735"/>
        <v>-</v>
      </c>
      <c r="O1036" s="3">
        <f t="shared" si="736"/>
        <v>169.54</v>
      </c>
      <c r="P1036" s="3">
        <f t="shared" si="737"/>
        <v>6.79</v>
      </c>
      <c r="Q1036" s="3">
        <f t="shared" si="738"/>
        <v>0.5544</v>
      </c>
      <c r="R1036" s="85"/>
      <c r="S1036" s="3" t="str">
        <f t="shared" si="739"/>
        <v>1.61</v>
      </c>
      <c r="T1036" s="3" t="str">
        <f t="shared" si="740"/>
        <v>-</v>
      </c>
      <c r="U1036" s="3">
        <f t="shared" si="741"/>
        <v>169.54</v>
      </c>
      <c r="V1036" s="3">
        <f t="shared" si="742"/>
        <v>6.79</v>
      </c>
      <c r="W1036" s="3">
        <f t="shared" si="743"/>
        <v>0.48509999999999992</v>
      </c>
      <c r="X1036" s="85"/>
      <c r="Y1036" s="3" t="str">
        <f t="shared" si="744"/>
        <v>1.61</v>
      </c>
      <c r="Z1036" s="3" t="str">
        <f t="shared" si="745"/>
        <v>-</v>
      </c>
      <c r="AA1036" s="3">
        <f t="shared" si="746"/>
        <v>169.54</v>
      </c>
      <c r="AB1036" s="3">
        <f t="shared" si="747"/>
        <v>6.79</v>
      </c>
      <c r="AC1036" s="3">
        <f t="shared" si="748"/>
        <v>0.41579999999999995</v>
      </c>
      <c r="AD1036" s="85"/>
      <c r="AE1036" s="3" t="str">
        <f t="shared" si="749"/>
        <v>1.61</v>
      </c>
      <c r="AF1036" s="3" t="str">
        <f t="shared" si="750"/>
        <v>-</v>
      </c>
      <c r="AG1036" s="3">
        <f t="shared" si="751"/>
        <v>169.54</v>
      </c>
      <c r="AH1036" s="3">
        <f t="shared" si="752"/>
        <v>6.79</v>
      </c>
      <c r="AI1036" s="3">
        <f t="shared" si="753"/>
        <v>0.34649999999999997</v>
      </c>
      <c r="AJ1036" s="85"/>
      <c r="AK1036" s="3" t="str">
        <f t="shared" si="754"/>
        <v>1.61</v>
      </c>
      <c r="AL1036" s="3" t="str">
        <f t="shared" si="755"/>
        <v>-</v>
      </c>
      <c r="AM1036" s="3">
        <f t="shared" si="756"/>
        <v>169.54</v>
      </c>
      <c r="AN1036" s="3">
        <f t="shared" si="757"/>
        <v>6.79</v>
      </c>
      <c r="AO1036" s="3">
        <f t="shared" si="758"/>
        <v>0.2772</v>
      </c>
      <c r="AP1036" s="85"/>
      <c r="AQ1036" s="3" t="str">
        <f t="shared" si="759"/>
        <v>1.61</v>
      </c>
      <c r="AR1036" s="3" t="str">
        <f t="shared" si="760"/>
        <v>-</v>
      </c>
      <c r="AS1036" s="3">
        <f t="shared" si="761"/>
        <v>169.54</v>
      </c>
      <c r="AT1036" s="3">
        <f t="shared" si="762"/>
        <v>6.79</v>
      </c>
      <c r="AU1036" s="3">
        <f t="shared" si="763"/>
        <v>0.20789999999999997</v>
      </c>
      <c r="AV1036" s="85"/>
      <c r="AW1036" s="3" t="str">
        <f t="shared" si="764"/>
        <v>1.61</v>
      </c>
      <c r="AX1036" s="3" t="str">
        <f t="shared" si="765"/>
        <v>-</v>
      </c>
      <c r="AY1036" s="3">
        <f t="shared" si="766"/>
        <v>169.54</v>
      </c>
      <c r="AZ1036" s="3">
        <f t="shared" si="767"/>
        <v>6.79</v>
      </c>
      <c r="BA1036" s="3">
        <f t="shared" si="768"/>
        <v>0.1386</v>
      </c>
      <c r="BB1036" s="85"/>
      <c r="BC1036" s="3" t="str">
        <f t="shared" si="769"/>
        <v>1.61</v>
      </c>
      <c r="BD1036" s="3" t="str">
        <f t="shared" si="770"/>
        <v>-</v>
      </c>
      <c r="BE1036" s="3">
        <f t="shared" si="771"/>
        <v>169.54</v>
      </c>
      <c r="BF1036" s="3">
        <f t="shared" si="772"/>
        <v>6.79</v>
      </c>
      <c r="BG1036" s="3">
        <f t="shared" si="773"/>
        <v>6.93E-2</v>
      </c>
    </row>
    <row r="1037" spans="1:59" x14ac:dyDescent="0.3">
      <c r="A1037" s="1" t="str">
        <f>'Forward collapse simulation'!B1047</f>
        <v>1.61</v>
      </c>
      <c r="B1037" s="37" t="str">
        <f>IF('Forward collapse simulation'!C1047="","-",'Forward collapse simulation'!C1047)</f>
        <v>-</v>
      </c>
      <c r="C1037" s="85">
        <f>'Forward collapse simulation'!E1047</f>
        <v>166.89</v>
      </c>
      <c r="D1037" s="85">
        <f>'Forward collapse simulation'!F1047</f>
        <v>28.43</v>
      </c>
      <c r="E1037" s="85">
        <f>'Forward collapse simulation'!D1047</f>
        <v>0.64700000000000002</v>
      </c>
      <c r="F1037" s="85"/>
      <c r="G1037" s="3" t="str">
        <f t="shared" si="729"/>
        <v>1.61</v>
      </c>
      <c r="H1037" s="3" t="str">
        <f t="shared" si="730"/>
        <v>-</v>
      </c>
      <c r="I1037" s="3">
        <f t="shared" si="731"/>
        <v>166.89</v>
      </c>
      <c r="J1037" s="3">
        <f t="shared" si="732"/>
        <v>28.43</v>
      </c>
      <c r="K1037" s="3">
        <f t="shared" si="733"/>
        <v>0.58230000000000004</v>
      </c>
      <c r="L1037" s="85"/>
      <c r="M1037" s="3" t="str">
        <f t="shared" si="734"/>
        <v>1.61</v>
      </c>
      <c r="N1037" s="3" t="str">
        <f t="shared" si="735"/>
        <v>-</v>
      </c>
      <c r="O1037" s="3">
        <f t="shared" si="736"/>
        <v>166.89</v>
      </c>
      <c r="P1037" s="3">
        <f t="shared" si="737"/>
        <v>28.43</v>
      </c>
      <c r="Q1037" s="3">
        <f t="shared" si="738"/>
        <v>0.51760000000000006</v>
      </c>
      <c r="R1037" s="85"/>
      <c r="S1037" s="3" t="str">
        <f t="shared" si="739"/>
        <v>1.61</v>
      </c>
      <c r="T1037" s="3" t="str">
        <f t="shared" si="740"/>
        <v>-</v>
      </c>
      <c r="U1037" s="3">
        <f t="shared" si="741"/>
        <v>166.89</v>
      </c>
      <c r="V1037" s="3">
        <f t="shared" si="742"/>
        <v>28.43</v>
      </c>
      <c r="W1037" s="3">
        <f t="shared" si="743"/>
        <v>0.45289999999999997</v>
      </c>
      <c r="X1037" s="85"/>
      <c r="Y1037" s="3" t="str">
        <f t="shared" si="744"/>
        <v>1.61</v>
      </c>
      <c r="Z1037" s="3" t="str">
        <f t="shared" si="745"/>
        <v>-</v>
      </c>
      <c r="AA1037" s="3">
        <f t="shared" si="746"/>
        <v>166.89</v>
      </c>
      <c r="AB1037" s="3">
        <f t="shared" si="747"/>
        <v>28.43</v>
      </c>
      <c r="AC1037" s="3">
        <f t="shared" si="748"/>
        <v>0.38819999999999999</v>
      </c>
      <c r="AD1037" s="85"/>
      <c r="AE1037" s="3" t="str">
        <f t="shared" si="749"/>
        <v>1.61</v>
      </c>
      <c r="AF1037" s="3" t="str">
        <f t="shared" si="750"/>
        <v>-</v>
      </c>
      <c r="AG1037" s="3">
        <f t="shared" si="751"/>
        <v>166.89</v>
      </c>
      <c r="AH1037" s="3">
        <f t="shared" si="752"/>
        <v>28.43</v>
      </c>
      <c r="AI1037" s="3">
        <f t="shared" si="753"/>
        <v>0.32350000000000001</v>
      </c>
      <c r="AJ1037" s="85"/>
      <c r="AK1037" s="3" t="str">
        <f t="shared" si="754"/>
        <v>1.61</v>
      </c>
      <c r="AL1037" s="3" t="str">
        <f t="shared" si="755"/>
        <v>-</v>
      </c>
      <c r="AM1037" s="3">
        <f t="shared" si="756"/>
        <v>166.89</v>
      </c>
      <c r="AN1037" s="3">
        <f t="shared" si="757"/>
        <v>28.43</v>
      </c>
      <c r="AO1037" s="3">
        <f t="shared" si="758"/>
        <v>0.25880000000000003</v>
      </c>
      <c r="AP1037" s="85"/>
      <c r="AQ1037" s="3" t="str">
        <f t="shared" si="759"/>
        <v>1.61</v>
      </c>
      <c r="AR1037" s="3" t="str">
        <f t="shared" si="760"/>
        <v>-</v>
      </c>
      <c r="AS1037" s="3">
        <f t="shared" si="761"/>
        <v>166.89</v>
      </c>
      <c r="AT1037" s="3">
        <f t="shared" si="762"/>
        <v>28.43</v>
      </c>
      <c r="AU1037" s="3">
        <f t="shared" si="763"/>
        <v>0.19409999999999999</v>
      </c>
      <c r="AV1037" s="85"/>
      <c r="AW1037" s="3" t="str">
        <f t="shared" si="764"/>
        <v>1.61</v>
      </c>
      <c r="AX1037" s="3" t="str">
        <f t="shared" si="765"/>
        <v>-</v>
      </c>
      <c r="AY1037" s="3">
        <f t="shared" si="766"/>
        <v>166.89</v>
      </c>
      <c r="AZ1037" s="3">
        <f t="shared" si="767"/>
        <v>28.43</v>
      </c>
      <c r="BA1037" s="3">
        <f t="shared" si="768"/>
        <v>0.12940000000000002</v>
      </c>
      <c r="BB1037" s="85"/>
      <c r="BC1037" s="3" t="str">
        <f t="shared" si="769"/>
        <v>1.61</v>
      </c>
      <c r="BD1037" s="3" t="str">
        <f t="shared" si="770"/>
        <v>-</v>
      </c>
      <c r="BE1037" s="3">
        <f t="shared" si="771"/>
        <v>166.89</v>
      </c>
      <c r="BF1037" s="3">
        <f t="shared" si="772"/>
        <v>28.43</v>
      </c>
      <c r="BG1037" s="3">
        <f t="shared" si="773"/>
        <v>6.4700000000000008E-2</v>
      </c>
    </row>
    <row r="1038" spans="1:59" x14ac:dyDescent="0.3">
      <c r="A1038" s="1" t="str">
        <f>'Forward collapse simulation'!B1048</f>
        <v>1.61</v>
      </c>
      <c r="B1038" s="37" t="str">
        <f>IF('Forward collapse simulation'!C1048="","-",'Forward collapse simulation'!C1048)</f>
        <v>-</v>
      </c>
      <c r="C1038" s="85">
        <f>'Forward collapse simulation'!E1048</f>
        <v>166.79</v>
      </c>
      <c r="D1038" s="85">
        <f>'Forward collapse simulation'!F1048</f>
        <v>62.54</v>
      </c>
      <c r="E1038" s="85">
        <f>'Forward collapse simulation'!D1048</f>
        <v>1.3480000000000001</v>
      </c>
      <c r="F1038" s="85"/>
      <c r="G1038" s="3" t="str">
        <f t="shared" si="729"/>
        <v>1.61</v>
      </c>
      <c r="H1038" s="3" t="str">
        <f t="shared" si="730"/>
        <v>-</v>
      </c>
      <c r="I1038" s="3">
        <f t="shared" si="731"/>
        <v>166.79</v>
      </c>
      <c r="J1038" s="3">
        <f t="shared" si="732"/>
        <v>62.54</v>
      </c>
      <c r="K1038" s="3">
        <f t="shared" si="733"/>
        <v>1.2132000000000001</v>
      </c>
      <c r="L1038" s="85"/>
      <c r="M1038" s="3" t="str">
        <f t="shared" si="734"/>
        <v>1.61</v>
      </c>
      <c r="N1038" s="3" t="str">
        <f t="shared" si="735"/>
        <v>-</v>
      </c>
      <c r="O1038" s="3">
        <f t="shared" si="736"/>
        <v>166.79</v>
      </c>
      <c r="P1038" s="3">
        <f t="shared" si="737"/>
        <v>62.54</v>
      </c>
      <c r="Q1038" s="3">
        <f t="shared" si="738"/>
        <v>1.0784</v>
      </c>
      <c r="R1038" s="85"/>
      <c r="S1038" s="3" t="str">
        <f t="shared" si="739"/>
        <v>1.61</v>
      </c>
      <c r="T1038" s="3" t="str">
        <f t="shared" si="740"/>
        <v>-</v>
      </c>
      <c r="U1038" s="3">
        <f t="shared" si="741"/>
        <v>166.79</v>
      </c>
      <c r="V1038" s="3">
        <f t="shared" si="742"/>
        <v>62.54</v>
      </c>
      <c r="W1038" s="3">
        <f t="shared" si="743"/>
        <v>0.94359999999999999</v>
      </c>
      <c r="X1038" s="85"/>
      <c r="Y1038" s="3" t="str">
        <f t="shared" si="744"/>
        <v>1.61</v>
      </c>
      <c r="Z1038" s="3" t="str">
        <f t="shared" si="745"/>
        <v>-</v>
      </c>
      <c r="AA1038" s="3">
        <f t="shared" si="746"/>
        <v>166.79</v>
      </c>
      <c r="AB1038" s="3">
        <f t="shared" si="747"/>
        <v>62.54</v>
      </c>
      <c r="AC1038" s="3">
        <f t="shared" si="748"/>
        <v>0.80880000000000007</v>
      </c>
      <c r="AD1038" s="85"/>
      <c r="AE1038" s="3" t="str">
        <f t="shared" si="749"/>
        <v>1.61</v>
      </c>
      <c r="AF1038" s="3" t="str">
        <f t="shared" si="750"/>
        <v>-</v>
      </c>
      <c r="AG1038" s="3">
        <f t="shared" si="751"/>
        <v>166.79</v>
      </c>
      <c r="AH1038" s="3">
        <f t="shared" si="752"/>
        <v>62.54</v>
      </c>
      <c r="AI1038" s="3">
        <f t="shared" si="753"/>
        <v>0.67400000000000004</v>
      </c>
      <c r="AJ1038" s="85"/>
      <c r="AK1038" s="3" t="str">
        <f t="shared" si="754"/>
        <v>1.61</v>
      </c>
      <c r="AL1038" s="3" t="str">
        <f t="shared" si="755"/>
        <v>-</v>
      </c>
      <c r="AM1038" s="3">
        <f t="shared" si="756"/>
        <v>166.79</v>
      </c>
      <c r="AN1038" s="3">
        <f t="shared" si="757"/>
        <v>62.54</v>
      </c>
      <c r="AO1038" s="3">
        <f t="shared" si="758"/>
        <v>0.53920000000000001</v>
      </c>
      <c r="AP1038" s="85"/>
      <c r="AQ1038" s="3" t="str">
        <f t="shared" si="759"/>
        <v>1.61</v>
      </c>
      <c r="AR1038" s="3" t="str">
        <f t="shared" si="760"/>
        <v>-</v>
      </c>
      <c r="AS1038" s="3">
        <f t="shared" si="761"/>
        <v>166.79</v>
      </c>
      <c r="AT1038" s="3">
        <f t="shared" si="762"/>
        <v>62.54</v>
      </c>
      <c r="AU1038" s="3">
        <f t="shared" si="763"/>
        <v>0.40440000000000004</v>
      </c>
      <c r="AV1038" s="85"/>
      <c r="AW1038" s="3" t="str">
        <f t="shared" si="764"/>
        <v>1.61</v>
      </c>
      <c r="AX1038" s="3" t="str">
        <f t="shared" si="765"/>
        <v>-</v>
      </c>
      <c r="AY1038" s="3">
        <f t="shared" si="766"/>
        <v>166.79</v>
      </c>
      <c r="AZ1038" s="3">
        <f t="shared" si="767"/>
        <v>62.54</v>
      </c>
      <c r="BA1038" s="3">
        <f t="shared" si="768"/>
        <v>0.26960000000000001</v>
      </c>
      <c r="BB1038" s="85"/>
      <c r="BC1038" s="3" t="str">
        <f t="shared" si="769"/>
        <v>1.61</v>
      </c>
      <c r="BD1038" s="3" t="str">
        <f t="shared" si="770"/>
        <v>-</v>
      </c>
      <c r="BE1038" s="3">
        <f t="shared" si="771"/>
        <v>166.79</v>
      </c>
      <c r="BF1038" s="3">
        <f t="shared" si="772"/>
        <v>62.54</v>
      </c>
      <c r="BG1038" s="3">
        <f t="shared" si="773"/>
        <v>0.1348</v>
      </c>
    </row>
    <row r="1039" spans="1:59" x14ac:dyDescent="0.3">
      <c r="A1039" s="1" t="str">
        <f>'Forward collapse simulation'!B1049</f>
        <v>1.61</v>
      </c>
      <c r="B1039" s="37" t="str">
        <f>IF('Forward collapse simulation'!C1049="","-",'Forward collapse simulation'!C1049)</f>
        <v>-</v>
      </c>
      <c r="C1039" s="85">
        <f>'Forward collapse simulation'!E1049</f>
        <v>170.12</v>
      </c>
      <c r="D1039" s="85">
        <f>'Forward collapse simulation'!F1049</f>
        <v>78.67</v>
      </c>
      <c r="E1039" s="85">
        <f>'Forward collapse simulation'!D1049</f>
        <v>2.64</v>
      </c>
      <c r="F1039" s="85"/>
      <c r="G1039" s="3" t="str">
        <f t="shared" si="729"/>
        <v>1.61</v>
      </c>
      <c r="H1039" s="3" t="str">
        <f t="shared" si="730"/>
        <v>-</v>
      </c>
      <c r="I1039" s="3">
        <f t="shared" si="731"/>
        <v>170.12</v>
      </c>
      <c r="J1039" s="3">
        <f t="shared" si="732"/>
        <v>78.67</v>
      </c>
      <c r="K1039" s="3">
        <f t="shared" si="733"/>
        <v>2.3760000000000003</v>
      </c>
      <c r="L1039" s="85"/>
      <c r="M1039" s="3" t="str">
        <f t="shared" si="734"/>
        <v>1.61</v>
      </c>
      <c r="N1039" s="3" t="str">
        <f t="shared" si="735"/>
        <v>-</v>
      </c>
      <c r="O1039" s="3">
        <f t="shared" si="736"/>
        <v>170.12</v>
      </c>
      <c r="P1039" s="3">
        <f t="shared" si="737"/>
        <v>78.67</v>
      </c>
      <c r="Q1039" s="3">
        <f t="shared" si="738"/>
        <v>2.1120000000000001</v>
      </c>
      <c r="R1039" s="85"/>
      <c r="S1039" s="3" t="str">
        <f t="shared" si="739"/>
        <v>1.61</v>
      </c>
      <c r="T1039" s="3" t="str">
        <f t="shared" si="740"/>
        <v>-</v>
      </c>
      <c r="U1039" s="3">
        <f t="shared" si="741"/>
        <v>170.12</v>
      </c>
      <c r="V1039" s="3">
        <f t="shared" si="742"/>
        <v>78.67</v>
      </c>
      <c r="W1039" s="3">
        <f t="shared" si="743"/>
        <v>1.8479999999999999</v>
      </c>
      <c r="X1039" s="85"/>
      <c r="Y1039" s="3" t="str">
        <f t="shared" si="744"/>
        <v>1.61</v>
      </c>
      <c r="Z1039" s="3" t="str">
        <f t="shared" si="745"/>
        <v>-</v>
      </c>
      <c r="AA1039" s="3">
        <f t="shared" si="746"/>
        <v>170.12</v>
      </c>
      <c r="AB1039" s="3">
        <f t="shared" si="747"/>
        <v>78.67</v>
      </c>
      <c r="AC1039" s="3">
        <f t="shared" si="748"/>
        <v>1.5840000000000001</v>
      </c>
      <c r="AD1039" s="85"/>
      <c r="AE1039" s="3" t="str">
        <f t="shared" si="749"/>
        <v>1.61</v>
      </c>
      <c r="AF1039" s="3" t="str">
        <f t="shared" si="750"/>
        <v>-</v>
      </c>
      <c r="AG1039" s="3">
        <f t="shared" si="751"/>
        <v>170.12</v>
      </c>
      <c r="AH1039" s="3">
        <f t="shared" si="752"/>
        <v>78.67</v>
      </c>
      <c r="AI1039" s="3">
        <f t="shared" si="753"/>
        <v>1.32</v>
      </c>
      <c r="AJ1039" s="85"/>
      <c r="AK1039" s="3" t="str">
        <f t="shared" si="754"/>
        <v>1.61</v>
      </c>
      <c r="AL1039" s="3" t="str">
        <f t="shared" si="755"/>
        <v>-</v>
      </c>
      <c r="AM1039" s="3">
        <f t="shared" si="756"/>
        <v>170.12</v>
      </c>
      <c r="AN1039" s="3">
        <f t="shared" si="757"/>
        <v>78.67</v>
      </c>
      <c r="AO1039" s="3">
        <f t="shared" si="758"/>
        <v>1.056</v>
      </c>
      <c r="AP1039" s="85"/>
      <c r="AQ1039" s="3" t="str">
        <f t="shared" si="759"/>
        <v>1.61</v>
      </c>
      <c r="AR1039" s="3" t="str">
        <f t="shared" si="760"/>
        <v>-</v>
      </c>
      <c r="AS1039" s="3">
        <f t="shared" si="761"/>
        <v>170.12</v>
      </c>
      <c r="AT1039" s="3">
        <f t="shared" si="762"/>
        <v>78.67</v>
      </c>
      <c r="AU1039" s="3">
        <f t="shared" si="763"/>
        <v>0.79200000000000004</v>
      </c>
      <c r="AV1039" s="85"/>
      <c r="AW1039" s="3" t="str">
        <f t="shared" si="764"/>
        <v>1.61</v>
      </c>
      <c r="AX1039" s="3" t="str">
        <f t="shared" si="765"/>
        <v>-</v>
      </c>
      <c r="AY1039" s="3">
        <f t="shared" si="766"/>
        <v>170.12</v>
      </c>
      <c r="AZ1039" s="3">
        <f t="shared" si="767"/>
        <v>78.67</v>
      </c>
      <c r="BA1039" s="3">
        <f t="shared" si="768"/>
        <v>0.52800000000000002</v>
      </c>
      <c r="BB1039" s="85"/>
      <c r="BC1039" s="3" t="str">
        <f t="shared" si="769"/>
        <v>1.61</v>
      </c>
      <c r="BD1039" s="3" t="str">
        <f t="shared" si="770"/>
        <v>-</v>
      </c>
      <c r="BE1039" s="3">
        <f t="shared" si="771"/>
        <v>170.12</v>
      </c>
      <c r="BF1039" s="3">
        <f t="shared" si="772"/>
        <v>78.67</v>
      </c>
      <c r="BG1039" s="3">
        <f t="shared" si="773"/>
        <v>0.26400000000000001</v>
      </c>
    </row>
    <row r="1040" spans="1:59" x14ac:dyDescent="0.3">
      <c r="A1040" s="1" t="str">
        <f>'Forward collapse simulation'!B1050</f>
        <v>1.61</v>
      </c>
      <c r="B1040" s="37" t="str">
        <f>IF('Forward collapse simulation'!C1050="","-",'Forward collapse simulation'!C1050)</f>
        <v>-</v>
      </c>
      <c r="C1040" s="85">
        <f>'Forward collapse simulation'!E1050</f>
        <v>185.84</v>
      </c>
      <c r="D1040" s="85">
        <f>'Forward collapse simulation'!F1050</f>
        <v>81.84</v>
      </c>
      <c r="E1040" s="85">
        <f>'Forward collapse simulation'!D1050</f>
        <v>2.77</v>
      </c>
      <c r="F1040" s="85"/>
      <c r="G1040" s="3" t="str">
        <f t="shared" si="729"/>
        <v>1.61</v>
      </c>
      <c r="H1040" s="3" t="str">
        <f t="shared" si="730"/>
        <v>-</v>
      </c>
      <c r="I1040" s="3">
        <f t="shared" si="731"/>
        <v>185.84</v>
      </c>
      <c r="J1040" s="3">
        <f t="shared" si="732"/>
        <v>81.84</v>
      </c>
      <c r="K1040" s="3">
        <f t="shared" si="733"/>
        <v>2.4929999999999999</v>
      </c>
      <c r="L1040" s="85"/>
      <c r="M1040" s="3" t="str">
        <f t="shared" si="734"/>
        <v>1.61</v>
      </c>
      <c r="N1040" s="3" t="str">
        <f t="shared" si="735"/>
        <v>-</v>
      </c>
      <c r="O1040" s="3">
        <f t="shared" si="736"/>
        <v>185.84</v>
      </c>
      <c r="P1040" s="3">
        <f t="shared" si="737"/>
        <v>81.84</v>
      </c>
      <c r="Q1040" s="3">
        <f t="shared" si="738"/>
        <v>2.2160000000000002</v>
      </c>
      <c r="R1040" s="85"/>
      <c r="S1040" s="3" t="str">
        <f t="shared" si="739"/>
        <v>1.61</v>
      </c>
      <c r="T1040" s="3" t="str">
        <f t="shared" si="740"/>
        <v>-</v>
      </c>
      <c r="U1040" s="3">
        <f t="shared" si="741"/>
        <v>185.84</v>
      </c>
      <c r="V1040" s="3">
        <f t="shared" si="742"/>
        <v>81.84</v>
      </c>
      <c r="W1040" s="3">
        <f t="shared" si="743"/>
        <v>1.9389999999999998</v>
      </c>
      <c r="X1040" s="85"/>
      <c r="Y1040" s="3" t="str">
        <f t="shared" si="744"/>
        <v>1.61</v>
      </c>
      <c r="Z1040" s="3" t="str">
        <f t="shared" si="745"/>
        <v>-</v>
      </c>
      <c r="AA1040" s="3">
        <f t="shared" si="746"/>
        <v>185.84</v>
      </c>
      <c r="AB1040" s="3">
        <f t="shared" si="747"/>
        <v>81.84</v>
      </c>
      <c r="AC1040" s="3">
        <f t="shared" si="748"/>
        <v>1.6619999999999999</v>
      </c>
      <c r="AD1040" s="85"/>
      <c r="AE1040" s="3" t="str">
        <f t="shared" si="749"/>
        <v>1.61</v>
      </c>
      <c r="AF1040" s="3" t="str">
        <f t="shared" si="750"/>
        <v>-</v>
      </c>
      <c r="AG1040" s="3">
        <f t="shared" si="751"/>
        <v>185.84</v>
      </c>
      <c r="AH1040" s="3">
        <f t="shared" si="752"/>
        <v>81.84</v>
      </c>
      <c r="AI1040" s="3">
        <f t="shared" si="753"/>
        <v>1.385</v>
      </c>
      <c r="AJ1040" s="85"/>
      <c r="AK1040" s="3" t="str">
        <f t="shared" si="754"/>
        <v>1.61</v>
      </c>
      <c r="AL1040" s="3" t="str">
        <f t="shared" si="755"/>
        <v>-</v>
      </c>
      <c r="AM1040" s="3">
        <f t="shared" si="756"/>
        <v>185.84</v>
      </c>
      <c r="AN1040" s="3">
        <f t="shared" si="757"/>
        <v>81.84</v>
      </c>
      <c r="AO1040" s="3">
        <f t="shared" si="758"/>
        <v>1.1080000000000001</v>
      </c>
      <c r="AP1040" s="85"/>
      <c r="AQ1040" s="3" t="str">
        <f t="shared" si="759"/>
        <v>1.61</v>
      </c>
      <c r="AR1040" s="3" t="str">
        <f t="shared" si="760"/>
        <v>-</v>
      </c>
      <c r="AS1040" s="3">
        <f t="shared" si="761"/>
        <v>185.84</v>
      </c>
      <c r="AT1040" s="3">
        <f t="shared" si="762"/>
        <v>81.84</v>
      </c>
      <c r="AU1040" s="3">
        <f t="shared" si="763"/>
        <v>0.83099999999999996</v>
      </c>
      <c r="AV1040" s="85"/>
      <c r="AW1040" s="3" t="str">
        <f t="shared" si="764"/>
        <v>1.61</v>
      </c>
      <c r="AX1040" s="3" t="str">
        <f t="shared" si="765"/>
        <v>-</v>
      </c>
      <c r="AY1040" s="3">
        <f t="shared" si="766"/>
        <v>185.84</v>
      </c>
      <c r="AZ1040" s="3">
        <f t="shared" si="767"/>
        <v>81.84</v>
      </c>
      <c r="BA1040" s="3">
        <f t="shared" si="768"/>
        <v>0.55400000000000005</v>
      </c>
      <c r="BB1040" s="85"/>
      <c r="BC1040" s="3" t="str">
        <f t="shared" si="769"/>
        <v>1.61</v>
      </c>
      <c r="BD1040" s="3" t="str">
        <f t="shared" si="770"/>
        <v>-</v>
      </c>
      <c r="BE1040" s="3">
        <f t="shared" si="771"/>
        <v>185.84</v>
      </c>
      <c r="BF1040" s="3">
        <f t="shared" si="772"/>
        <v>81.84</v>
      </c>
      <c r="BG1040" s="3">
        <f t="shared" si="773"/>
        <v>0.27700000000000002</v>
      </c>
    </row>
    <row r="1041" spans="1:59" x14ac:dyDescent="0.3">
      <c r="A1041" s="1" t="str">
        <f>'Forward collapse simulation'!B1051</f>
        <v>1.61</v>
      </c>
      <c r="B1041" s="37" t="str">
        <f>IF('Forward collapse simulation'!C1051="","-",'Forward collapse simulation'!C1051)</f>
        <v>-</v>
      </c>
      <c r="C1041" s="85">
        <f>'Forward collapse simulation'!E1051</f>
        <v>254.5</v>
      </c>
      <c r="D1041" s="85">
        <f>'Forward collapse simulation'!F1051</f>
        <v>83.14</v>
      </c>
      <c r="E1041" s="85">
        <f>'Forward collapse simulation'!D1051</f>
        <v>1.19</v>
      </c>
      <c r="F1041" s="85"/>
      <c r="G1041" s="3" t="str">
        <f t="shared" si="729"/>
        <v>1.61</v>
      </c>
      <c r="H1041" s="3" t="str">
        <f t="shared" si="730"/>
        <v>-</v>
      </c>
      <c r="I1041" s="3">
        <f t="shared" si="731"/>
        <v>254.5</v>
      </c>
      <c r="J1041" s="3">
        <f t="shared" si="732"/>
        <v>83.14</v>
      </c>
      <c r="K1041" s="3">
        <f t="shared" si="733"/>
        <v>1.071</v>
      </c>
      <c r="L1041" s="85"/>
      <c r="M1041" s="3" t="str">
        <f t="shared" si="734"/>
        <v>1.61</v>
      </c>
      <c r="N1041" s="3" t="str">
        <f t="shared" si="735"/>
        <v>-</v>
      </c>
      <c r="O1041" s="3">
        <f t="shared" si="736"/>
        <v>254.5</v>
      </c>
      <c r="P1041" s="3">
        <f t="shared" si="737"/>
        <v>83.14</v>
      </c>
      <c r="Q1041" s="3">
        <f t="shared" si="738"/>
        <v>0.95199999999999996</v>
      </c>
      <c r="R1041" s="85"/>
      <c r="S1041" s="3" t="str">
        <f t="shared" si="739"/>
        <v>1.61</v>
      </c>
      <c r="T1041" s="3" t="str">
        <f t="shared" si="740"/>
        <v>-</v>
      </c>
      <c r="U1041" s="3">
        <f t="shared" si="741"/>
        <v>254.5</v>
      </c>
      <c r="V1041" s="3">
        <f t="shared" si="742"/>
        <v>83.14</v>
      </c>
      <c r="W1041" s="3">
        <f t="shared" si="743"/>
        <v>0.83299999999999996</v>
      </c>
      <c r="X1041" s="85"/>
      <c r="Y1041" s="3" t="str">
        <f t="shared" si="744"/>
        <v>1.61</v>
      </c>
      <c r="Z1041" s="3" t="str">
        <f t="shared" si="745"/>
        <v>-</v>
      </c>
      <c r="AA1041" s="3">
        <f t="shared" si="746"/>
        <v>254.5</v>
      </c>
      <c r="AB1041" s="3">
        <f t="shared" si="747"/>
        <v>83.14</v>
      </c>
      <c r="AC1041" s="3">
        <f t="shared" si="748"/>
        <v>0.71399999999999997</v>
      </c>
      <c r="AD1041" s="85"/>
      <c r="AE1041" s="3" t="str">
        <f t="shared" si="749"/>
        <v>1.61</v>
      </c>
      <c r="AF1041" s="3" t="str">
        <f t="shared" si="750"/>
        <v>-</v>
      </c>
      <c r="AG1041" s="3">
        <f t="shared" si="751"/>
        <v>254.5</v>
      </c>
      <c r="AH1041" s="3">
        <f t="shared" si="752"/>
        <v>83.14</v>
      </c>
      <c r="AI1041" s="3">
        <f t="shared" si="753"/>
        <v>0.59499999999999997</v>
      </c>
      <c r="AJ1041" s="85"/>
      <c r="AK1041" s="3" t="str">
        <f t="shared" si="754"/>
        <v>1.61</v>
      </c>
      <c r="AL1041" s="3" t="str">
        <f t="shared" si="755"/>
        <v>-</v>
      </c>
      <c r="AM1041" s="3">
        <f t="shared" si="756"/>
        <v>254.5</v>
      </c>
      <c r="AN1041" s="3">
        <f t="shared" si="757"/>
        <v>83.14</v>
      </c>
      <c r="AO1041" s="3">
        <f t="shared" si="758"/>
        <v>0.47599999999999998</v>
      </c>
      <c r="AP1041" s="85"/>
      <c r="AQ1041" s="3" t="str">
        <f t="shared" si="759"/>
        <v>1.61</v>
      </c>
      <c r="AR1041" s="3" t="str">
        <f t="shared" si="760"/>
        <v>-</v>
      </c>
      <c r="AS1041" s="3">
        <f t="shared" si="761"/>
        <v>254.5</v>
      </c>
      <c r="AT1041" s="3">
        <f t="shared" si="762"/>
        <v>83.14</v>
      </c>
      <c r="AU1041" s="3">
        <f t="shared" si="763"/>
        <v>0.35699999999999998</v>
      </c>
      <c r="AV1041" s="85"/>
      <c r="AW1041" s="3" t="str">
        <f t="shared" si="764"/>
        <v>1.61</v>
      </c>
      <c r="AX1041" s="3" t="str">
        <f t="shared" si="765"/>
        <v>-</v>
      </c>
      <c r="AY1041" s="3">
        <f t="shared" si="766"/>
        <v>254.5</v>
      </c>
      <c r="AZ1041" s="3">
        <f t="shared" si="767"/>
        <v>83.14</v>
      </c>
      <c r="BA1041" s="3">
        <f t="shared" si="768"/>
        <v>0.23799999999999999</v>
      </c>
      <c r="BB1041" s="85"/>
      <c r="BC1041" s="3" t="str">
        <f t="shared" si="769"/>
        <v>1.61</v>
      </c>
      <c r="BD1041" s="3" t="str">
        <f t="shared" si="770"/>
        <v>-</v>
      </c>
      <c r="BE1041" s="3">
        <f t="shared" si="771"/>
        <v>254.5</v>
      </c>
      <c r="BF1041" s="3">
        <f t="shared" si="772"/>
        <v>83.14</v>
      </c>
      <c r="BG1041" s="3">
        <f t="shared" si="773"/>
        <v>0.11899999999999999</v>
      </c>
    </row>
    <row r="1042" spans="1:59" x14ac:dyDescent="0.3">
      <c r="A1042" s="1" t="str">
        <f>'Forward collapse simulation'!B1052</f>
        <v>1.61</v>
      </c>
      <c r="B1042" s="37" t="str">
        <f>IF('Forward collapse simulation'!C1052="","-",'Forward collapse simulation'!C1052)</f>
        <v>-</v>
      </c>
      <c r="C1042" s="85">
        <f>'Forward collapse simulation'!E1052</f>
        <v>309.95999999999998</v>
      </c>
      <c r="D1042" s="85">
        <f>'Forward collapse simulation'!F1052</f>
        <v>36.56</v>
      </c>
      <c r="E1042" s="85">
        <f>'Forward collapse simulation'!D1052</f>
        <v>0.60099999999999998</v>
      </c>
      <c r="F1042" s="85"/>
      <c r="G1042" s="3" t="str">
        <f t="shared" si="729"/>
        <v>1.61</v>
      </c>
      <c r="H1042" s="3" t="str">
        <f t="shared" si="730"/>
        <v>-</v>
      </c>
      <c r="I1042" s="3">
        <f t="shared" si="731"/>
        <v>309.95999999999998</v>
      </c>
      <c r="J1042" s="3">
        <f t="shared" si="732"/>
        <v>36.56</v>
      </c>
      <c r="K1042" s="3">
        <f t="shared" si="733"/>
        <v>0.54090000000000005</v>
      </c>
      <c r="L1042" s="85"/>
      <c r="M1042" s="3" t="str">
        <f t="shared" si="734"/>
        <v>1.61</v>
      </c>
      <c r="N1042" s="3" t="str">
        <f t="shared" si="735"/>
        <v>-</v>
      </c>
      <c r="O1042" s="3">
        <f t="shared" si="736"/>
        <v>309.95999999999998</v>
      </c>
      <c r="P1042" s="3">
        <f t="shared" si="737"/>
        <v>36.56</v>
      </c>
      <c r="Q1042" s="3">
        <f t="shared" si="738"/>
        <v>0.48080000000000001</v>
      </c>
      <c r="R1042" s="85"/>
      <c r="S1042" s="3" t="str">
        <f t="shared" si="739"/>
        <v>1.61</v>
      </c>
      <c r="T1042" s="3" t="str">
        <f t="shared" si="740"/>
        <v>-</v>
      </c>
      <c r="U1042" s="3">
        <f t="shared" si="741"/>
        <v>309.95999999999998</v>
      </c>
      <c r="V1042" s="3">
        <f t="shared" si="742"/>
        <v>36.56</v>
      </c>
      <c r="W1042" s="3">
        <f t="shared" si="743"/>
        <v>0.42069999999999996</v>
      </c>
      <c r="X1042" s="85"/>
      <c r="Y1042" s="3" t="str">
        <f t="shared" si="744"/>
        <v>1.61</v>
      </c>
      <c r="Z1042" s="3" t="str">
        <f t="shared" si="745"/>
        <v>-</v>
      </c>
      <c r="AA1042" s="3">
        <f t="shared" si="746"/>
        <v>309.95999999999998</v>
      </c>
      <c r="AB1042" s="3">
        <f t="shared" si="747"/>
        <v>36.56</v>
      </c>
      <c r="AC1042" s="3">
        <f t="shared" si="748"/>
        <v>0.36059999999999998</v>
      </c>
      <c r="AD1042" s="85"/>
      <c r="AE1042" s="3" t="str">
        <f t="shared" si="749"/>
        <v>1.61</v>
      </c>
      <c r="AF1042" s="3" t="str">
        <f t="shared" si="750"/>
        <v>-</v>
      </c>
      <c r="AG1042" s="3">
        <f t="shared" si="751"/>
        <v>309.95999999999998</v>
      </c>
      <c r="AH1042" s="3">
        <f t="shared" si="752"/>
        <v>36.56</v>
      </c>
      <c r="AI1042" s="3">
        <f t="shared" si="753"/>
        <v>0.30049999999999999</v>
      </c>
      <c r="AJ1042" s="85"/>
      <c r="AK1042" s="3" t="str">
        <f t="shared" si="754"/>
        <v>1.61</v>
      </c>
      <c r="AL1042" s="3" t="str">
        <f t="shared" si="755"/>
        <v>-</v>
      </c>
      <c r="AM1042" s="3">
        <f t="shared" si="756"/>
        <v>309.95999999999998</v>
      </c>
      <c r="AN1042" s="3">
        <f t="shared" si="757"/>
        <v>36.56</v>
      </c>
      <c r="AO1042" s="3">
        <f t="shared" si="758"/>
        <v>0.2404</v>
      </c>
      <c r="AP1042" s="85"/>
      <c r="AQ1042" s="3" t="str">
        <f t="shared" si="759"/>
        <v>1.61</v>
      </c>
      <c r="AR1042" s="3" t="str">
        <f t="shared" si="760"/>
        <v>-</v>
      </c>
      <c r="AS1042" s="3">
        <f t="shared" si="761"/>
        <v>309.95999999999998</v>
      </c>
      <c r="AT1042" s="3">
        <f t="shared" si="762"/>
        <v>36.56</v>
      </c>
      <c r="AU1042" s="3">
        <f t="shared" si="763"/>
        <v>0.18029999999999999</v>
      </c>
      <c r="AV1042" s="85"/>
      <c r="AW1042" s="3" t="str">
        <f t="shared" si="764"/>
        <v>1.61</v>
      </c>
      <c r="AX1042" s="3" t="str">
        <f t="shared" si="765"/>
        <v>-</v>
      </c>
      <c r="AY1042" s="3">
        <f t="shared" si="766"/>
        <v>309.95999999999998</v>
      </c>
      <c r="AZ1042" s="3">
        <f t="shared" si="767"/>
        <v>36.56</v>
      </c>
      <c r="BA1042" s="3">
        <f t="shared" si="768"/>
        <v>0.1202</v>
      </c>
      <c r="BB1042" s="85"/>
      <c r="BC1042" s="3" t="str">
        <f t="shared" si="769"/>
        <v>1.61</v>
      </c>
      <c r="BD1042" s="3" t="str">
        <f t="shared" si="770"/>
        <v>-</v>
      </c>
      <c r="BE1042" s="3">
        <f t="shared" si="771"/>
        <v>309.95999999999998</v>
      </c>
      <c r="BF1042" s="3">
        <f t="shared" si="772"/>
        <v>36.56</v>
      </c>
      <c r="BG1042" s="3">
        <f t="shared" si="773"/>
        <v>6.0100000000000001E-2</v>
      </c>
    </row>
    <row r="1043" spans="1:59" x14ac:dyDescent="0.3">
      <c r="A1043" s="1" t="str">
        <f>'Forward collapse simulation'!B1053</f>
        <v>1.61</v>
      </c>
      <c r="B1043" s="37" t="str">
        <f>IF('Forward collapse simulation'!C1053="","-",'Forward collapse simulation'!C1053)</f>
        <v>-</v>
      </c>
      <c r="C1043" s="85">
        <f>'Forward collapse simulation'!E1053</f>
        <v>311.75</v>
      </c>
      <c r="D1043" s="85">
        <f>'Forward collapse simulation'!F1053</f>
        <v>-27.73</v>
      </c>
      <c r="E1043" s="85">
        <f>'Forward collapse simulation'!D1053</f>
        <v>0.50700000000000001</v>
      </c>
      <c r="F1043" s="85"/>
      <c r="G1043" s="3" t="str">
        <f t="shared" si="729"/>
        <v>1.61</v>
      </c>
      <c r="H1043" s="3" t="str">
        <f t="shared" si="730"/>
        <v>-</v>
      </c>
      <c r="I1043" s="3">
        <f t="shared" si="731"/>
        <v>311.75</v>
      </c>
      <c r="J1043" s="3">
        <f t="shared" si="732"/>
        <v>-27.73</v>
      </c>
      <c r="K1043" s="3">
        <f t="shared" si="733"/>
        <v>0.45630000000000004</v>
      </c>
      <c r="L1043" s="85"/>
      <c r="M1043" s="3" t="str">
        <f t="shared" si="734"/>
        <v>1.61</v>
      </c>
      <c r="N1043" s="3" t="str">
        <f t="shared" si="735"/>
        <v>-</v>
      </c>
      <c r="O1043" s="3">
        <f t="shared" si="736"/>
        <v>311.75</v>
      </c>
      <c r="P1043" s="3">
        <f t="shared" si="737"/>
        <v>-27.73</v>
      </c>
      <c r="Q1043" s="3">
        <f t="shared" si="738"/>
        <v>0.40560000000000002</v>
      </c>
      <c r="R1043" s="85"/>
      <c r="S1043" s="3" t="str">
        <f t="shared" si="739"/>
        <v>1.61</v>
      </c>
      <c r="T1043" s="3" t="str">
        <f t="shared" si="740"/>
        <v>-</v>
      </c>
      <c r="U1043" s="3">
        <f t="shared" si="741"/>
        <v>311.75</v>
      </c>
      <c r="V1043" s="3">
        <f t="shared" si="742"/>
        <v>-27.73</v>
      </c>
      <c r="W1043" s="3">
        <f t="shared" si="743"/>
        <v>0.35489999999999999</v>
      </c>
      <c r="X1043" s="85"/>
      <c r="Y1043" s="3" t="str">
        <f t="shared" si="744"/>
        <v>1.61</v>
      </c>
      <c r="Z1043" s="3" t="str">
        <f t="shared" si="745"/>
        <v>-</v>
      </c>
      <c r="AA1043" s="3">
        <f t="shared" si="746"/>
        <v>311.75</v>
      </c>
      <c r="AB1043" s="3">
        <f t="shared" si="747"/>
        <v>-27.73</v>
      </c>
      <c r="AC1043" s="3">
        <f t="shared" si="748"/>
        <v>0.30419999999999997</v>
      </c>
      <c r="AD1043" s="85"/>
      <c r="AE1043" s="3" t="str">
        <f t="shared" si="749"/>
        <v>1.61</v>
      </c>
      <c r="AF1043" s="3" t="str">
        <f t="shared" si="750"/>
        <v>-</v>
      </c>
      <c r="AG1043" s="3">
        <f t="shared" si="751"/>
        <v>311.75</v>
      </c>
      <c r="AH1043" s="3">
        <f t="shared" si="752"/>
        <v>-27.73</v>
      </c>
      <c r="AI1043" s="3">
        <f t="shared" si="753"/>
        <v>0.2535</v>
      </c>
      <c r="AJ1043" s="85"/>
      <c r="AK1043" s="3" t="str">
        <f t="shared" si="754"/>
        <v>1.61</v>
      </c>
      <c r="AL1043" s="3" t="str">
        <f t="shared" si="755"/>
        <v>-</v>
      </c>
      <c r="AM1043" s="3">
        <f t="shared" si="756"/>
        <v>311.75</v>
      </c>
      <c r="AN1043" s="3">
        <f t="shared" si="757"/>
        <v>-27.73</v>
      </c>
      <c r="AO1043" s="3">
        <f t="shared" si="758"/>
        <v>0.20280000000000001</v>
      </c>
      <c r="AP1043" s="85"/>
      <c r="AQ1043" s="3" t="str">
        <f t="shared" si="759"/>
        <v>1.61</v>
      </c>
      <c r="AR1043" s="3" t="str">
        <f t="shared" si="760"/>
        <v>-</v>
      </c>
      <c r="AS1043" s="3">
        <f t="shared" si="761"/>
        <v>311.75</v>
      </c>
      <c r="AT1043" s="3">
        <f t="shared" si="762"/>
        <v>-27.73</v>
      </c>
      <c r="AU1043" s="3">
        <f t="shared" si="763"/>
        <v>0.15209999999999999</v>
      </c>
      <c r="AV1043" s="85"/>
      <c r="AW1043" s="3" t="str">
        <f t="shared" si="764"/>
        <v>1.61</v>
      </c>
      <c r="AX1043" s="3" t="str">
        <f t="shared" si="765"/>
        <v>-</v>
      </c>
      <c r="AY1043" s="3">
        <f t="shared" si="766"/>
        <v>311.75</v>
      </c>
      <c r="AZ1043" s="3">
        <f t="shared" si="767"/>
        <v>-27.73</v>
      </c>
      <c r="BA1043" s="3">
        <f t="shared" si="768"/>
        <v>0.1014</v>
      </c>
      <c r="BB1043" s="85"/>
      <c r="BC1043" s="3" t="str">
        <f t="shared" si="769"/>
        <v>1.61</v>
      </c>
      <c r="BD1043" s="3" t="str">
        <f t="shared" si="770"/>
        <v>-</v>
      </c>
      <c r="BE1043" s="3">
        <f t="shared" si="771"/>
        <v>311.75</v>
      </c>
      <c r="BF1043" s="3">
        <f t="shared" si="772"/>
        <v>-27.73</v>
      </c>
      <c r="BG1043" s="3">
        <f t="shared" si="773"/>
        <v>5.0700000000000002E-2</v>
      </c>
    </row>
    <row r="1044" spans="1:59" x14ac:dyDescent="0.3">
      <c r="A1044" s="1" t="str">
        <f>'Forward collapse simulation'!B1054</f>
        <v>1.61</v>
      </c>
      <c r="B1044" s="37" t="str">
        <f>IF('Forward collapse simulation'!C1054="","-",'Forward collapse simulation'!C1054)</f>
        <v>-</v>
      </c>
      <c r="C1044" s="85">
        <f>'Forward collapse simulation'!E1054</f>
        <v>331.12</v>
      </c>
      <c r="D1044" s="85">
        <f>'Forward collapse simulation'!F1054</f>
        <v>-67.209999999999994</v>
      </c>
      <c r="E1044" s="85">
        <f>'Forward collapse simulation'!D1054</f>
        <v>0.97299999999999998</v>
      </c>
      <c r="F1044" s="85"/>
      <c r="G1044" s="3" t="str">
        <f t="shared" si="729"/>
        <v>1.61</v>
      </c>
      <c r="H1044" s="3" t="str">
        <f t="shared" si="730"/>
        <v>-</v>
      </c>
      <c r="I1044" s="3">
        <f t="shared" si="731"/>
        <v>331.12</v>
      </c>
      <c r="J1044" s="3">
        <f t="shared" si="732"/>
        <v>-67.209999999999994</v>
      </c>
      <c r="K1044" s="3">
        <f t="shared" si="733"/>
        <v>0.87570000000000003</v>
      </c>
      <c r="L1044" s="85"/>
      <c r="M1044" s="3" t="str">
        <f t="shared" si="734"/>
        <v>1.61</v>
      </c>
      <c r="N1044" s="3" t="str">
        <f t="shared" si="735"/>
        <v>-</v>
      </c>
      <c r="O1044" s="3">
        <f t="shared" si="736"/>
        <v>331.12</v>
      </c>
      <c r="P1044" s="3">
        <f t="shared" si="737"/>
        <v>-67.209999999999994</v>
      </c>
      <c r="Q1044" s="3">
        <f t="shared" si="738"/>
        <v>0.77839999999999998</v>
      </c>
      <c r="R1044" s="85"/>
      <c r="S1044" s="3" t="str">
        <f t="shared" si="739"/>
        <v>1.61</v>
      </c>
      <c r="T1044" s="3" t="str">
        <f t="shared" si="740"/>
        <v>-</v>
      </c>
      <c r="U1044" s="3">
        <f t="shared" si="741"/>
        <v>331.12</v>
      </c>
      <c r="V1044" s="3">
        <f t="shared" si="742"/>
        <v>-67.209999999999994</v>
      </c>
      <c r="W1044" s="3">
        <f t="shared" si="743"/>
        <v>0.68109999999999993</v>
      </c>
      <c r="X1044" s="85"/>
      <c r="Y1044" s="3" t="str">
        <f t="shared" si="744"/>
        <v>1.61</v>
      </c>
      <c r="Z1044" s="3" t="str">
        <f t="shared" si="745"/>
        <v>-</v>
      </c>
      <c r="AA1044" s="3">
        <f t="shared" si="746"/>
        <v>331.12</v>
      </c>
      <c r="AB1044" s="3">
        <f t="shared" si="747"/>
        <v>-67.209999999999994</v>
      </c>
      <c r="AC1044" s="3">
        <f t="shared" si="748"/>
        <v>0.58379999999999999</v>
      </c>
      <c r="AD1044" s="85"/>
      <c r="AE1044" s="3" t="str">
        <f t="shared" si="749"/>
        <v>1.61</v>
      </c>
      <c r="AF1044" s="3" t="str">
        <f t="shared" si="750"/>
        <v>-</v>
      </c>
      <c r="AG1044" s="3">
        <f t="shared" si="751"/>
        <v>331.12</v>
      </c>
      <c r="AH1044" s="3">
        <f t="shared" si="752"/>
        <v>-67.209999999999994</v>
      </c>
      <c r="AI1044" s="3">
        <f t="shared" si="753"/>
        <v>0.48649999999999999</v>
      </c>
      <c r="AJ1044" s="85"/>
      <c r="AK1044" s="3" t="str">
        <f t="shared" si="754"/>
        <v>1.61</v>
      </c>
      <c r="AL1044" s="3" t="str">
        <f t="shared" si="755"/>
        <v>-</v>
      </c>
      <c r="AM1044" s="3">
        <f t="shared" si="756"/>
        <v>331.12</v>
      </c>
      <c r="AN1044" s="3">
        <f t="shared" si="757"/>
        <v>-67.209999999999994</v>
      </c>
      <c r="AO1044" s="3">
        <f t="shared" si="758"/>
        <v>0.38919999999999999</v>
      </c>
      <c r="AP1044" s="85"/>
      <c r="AQ1044" s="3" t="str">
        <f t="shared" si="759"/>
        <v>1.61</v>
      </c>
      <c r="AR1044" s="3" t="str">
        <f t="shared" si="760"/>
        <v>-</v>
      </c>
      <c r="AS1044" s="3">
        <f t="shared" si="761"/>
        <v>331.12</v>
      </c>
      <c r="AT1044" s="3">
        <f t="shared" si="762"/>
        <v>-67.209999999999994</v>
      </c>
      <c r="AU1044" s="3">
        <f t="shared" si="763"/>
        <v>0.29189999999999999</v>
      </c>
      <c r="AV1044" s="85"/>
      <c r="AW1044" s="3" t="str">
        <f t="shared" si="764"/>
        <v>1.61</v>
      </c>
      <c r="AX1044" s="3" t="str">
        <f t="shared" si="765"/>
        <v>-</v>
      </c>
      <c r="AY1044" s="3">
        <f t="shared" si="766"/>
        <v>331.12</v>
      </c>
      <c r="AZ1044" s="3">
        <f t="shared" si="767"/>
        <v>-67.209999999999994</v>
      </c>
      <c r="BA1044" s="3">
        <f t="shared" si="768"/>
        <v>0.1946</v>
      </c>
      <c r="BB1044" s="85"/>
      <c r="BC1044" s="3" t="str">
        <f t="shared" si="769"/>
        <v>1.61</v>
      </c>
      <c r="BD1044" s="3" t="str">
        <f t="shared" si="770"/>
        <v>-</v>
      </c>
      <c r="BE1044" s="3">
        <f t="shared" si="771"/>
        <v>331.12</v>
      </c>
      <c r="BF1044" s="3">
        <f t="shared" si="772"/>
        <v>-67.209999999999994</v>
      </c>
      <c r="BG1044" s="3">
        <f t="shared" si="773"/>
        <v>9.7299999999999998E-2</v>
      </c>
    </row>
    <row r="1045" spans="1:59" x14ac:dyDescent="0.3">
      <c r="A1045" s="1" t="str">
        <f>'Forward collapse simulation'!B1055</f>
        <v>1.61</v>
      </c>
      <c r="B1045" s="37" t="str">
        <f>IF('Forward collapse simulation'!C1055="","-",'Forward collapse simulation'!C1055)</f>
        <v>-</v>
      </c>
      <c r="C1045" s="85">
        <f>'Forward collapse simulation'!E1055</f>
        <v>296.42</v>
      </c>
      <c r="D1045" s="85">
        <f>'Forward collapse simulation'!F1055</f>
        <v>-81.02</v>
      </c>
      <c r="E1045" s="85">
        <f>'Forward collapse simulation'!D1055</f>
        <v>1.0940000000000001</v>
      </c>
      <c r="F1045" s="85"/>
      <c r="G1045" s="3" t="str">
        <f t="shared" si="729"/>
        <v>1.61</v>
      </c>
      <c r="H1045" s="3" t="str">
        <f t="shared" si="730"/>
        <v>-</v>
      </c>
      <c r="I1045" s="3">
        <f t="shared" si="731"/>
        <v>296.42</v>
      </c>
      <c r="J1045" s="3">
        <f t="shared" si="732"/>
        <v>-81.02</v>
      </c>
      <c r="K1045" s="3">
        <f t="shared" si="733"/>
        <v>0.98460000000000014</v>
      </c>
      <c r="L1045" s="85"/>
      <c r="M1045" s="3" t="str">
        <f t="shared" si="734"/>
        <v>1.61</v>
      </c>
      <c r="N1045" s="3" t="str">
        <f t="shared" si="735"/>
        <v>-</v>
      </c>
      <c r="O1045" s="3">
        <f t="shared" si="736"/>
        <v>296.42</v>
      </c>
      <c r="P1045" s="3">
        <f t="shared" si="737"/>
        <v>-81.02</v>
      </c>
      <c r="Q1045" s="3">
        <f t="shared" si="738"/>
        <v>0.87520000000000009</v>
      </c>
      <c r="R1045" s="85"/>
      <c r="S1045" s="3" t="str">
        <f t="shared" si="739"/>
        <v>1.61</v>
      </c>
      <c r="T1045" s="3" t="str">
        <f t="shared" si="740"/>
        <v>-</v>
      </c>
      <c r="U1045" s="3">
        <f t="shared" si="741"/>
        <v>296.42</v>
      </c>
      <c r="V1045" s="3">
        <f t="shared" si="742"/>
        <v>-81.02</v>
      </c>
      <c r="W1045" s="3">
        <f t="shared" si="743"/>
        <v>0.76580000000000004</v>
      </c>
      <c r="X1045" s="85"/>
      <c r="Y1045" s="3" t="str">
        <f t="shared" si="744"/>
        <v>1.61</v>
      </c>
      <c r="Z1045" s="3" t="str">
        <f t="shared" si="745"/>
        <v>-</v>
      </c>
      <c r="AA1045" s="3">
        <f t="shared" si="746"/>
        <v>296.42</v>
      </c>
      <c r="AB1045" s="3">
        <f t="shared" si="747"/>
        <v>-81.02</v>
      </c>
      <c r="AC1045" s="3">
        <f t="shared" si="748"/>
        <v>0.65639999999999998</v>
      </c>
      <c r="AD1045" s="85"/>
      <c r="AE1045" s="3" t="str">
        <f t="shared" si="749"/>
        <v>1.61</v>
      </c>
      <c r="AF1045" s="3" t="str">
        <f t="shared" si="750"/>
        <v>-</v>
      </c>
      <c r="AG1045" s="3">
        <f t="shared" si="751"/>
        <v>296.42</v>
      </c>
      <c r="AH1045" s="3">
        <f t="shared" si="752"/>
        <v>-81.02</v>
      </c>
      <c r="AI1045" s="3">
        <f t="shared" si="753"/>
        <v>0.54700000000000004</v>
      </c>
      <c r="AJ1045" s="85"/>
      <c r="AK1045" s="3" t="str">
        <f t="shared" si="754"/>
        <v>1.61</v>
      </c>
      <c r="AL1045" s="3" t="str">
        <f t="shared" si="755"/>
        <v>-</v>
      </c>
      <c r="AM1045" s="3">
        <f t="shared" si="756"/>
        <v>296.42</v>
      </c>
      <c r="AN1045" s="3">
        <f t="shared" si="757"/>
        <v>-81.02</v>
      </c>
      <c r="AO1045" s="3">
        <f t="shared" si="758"/>
        <v>0.43760000000000004</v>
      </c>
      <c r="AP1045" s="85"/>
      <c r="AQ1045" s="3" t="str">
        <f t="shared" si="759"/>
        <v>1.61</v>
      </c>
      <c r="AR1045" s="3" t="str">
        <f t="shared" si="760"/>
        <v>-</v>
      </c>
      <c r="AS1045" s="3">
        <f t="shared" si="761"/>
        <v>296.42</v>
      </c>
      <c r="AT1045" s="3">
        <f t="shared" si="762"/>
        <v>-81.02</v>
      </c>
      <c r="AU1045" s="3">
        <f t="shared" si="763"/>
        <v>0.32819999999999999</v>
      </c>
      <c r="AV1045" s="85"/>
      <c r="AW1045" s="3" t="str">
        <f t="shared" si="764"/>
        <v>1.61</v>
      </c>
      <c r="AX1045" s="3" t="str">
        <f t="shared" si="765"/>
        <v>-</v>
      </c>
      <c r="AY1045" s="3">
        <f t="shared" si="766"/>
        <v>296.42</v>
      </c>
      <c r="AZ1045" s="3">
        <f t="shared" si="767"/>
        <v>-81.02</v>
      </c>
      <c r="BA1045" s="3">
        <f t="shared" si="768"/>
        <v>0.21880000000000002</v>
      </c>
      <c r="BB1045" s="85"/>
      <c r="BC1045" s="3" t="str">
        <f t="shared" si="769"/>
        <v>1.61</v>
      </c>
      <c r="BD1045" s="3" t="str">
        <f t="shared" si="770"/>
        <v>-</v>
      </c>
      <c r="BE1045" s="3">
        <f t="shared" si="771"/>
        <v>296.42</v>
      </c>
      <c r="BF1045" s="3">
        <f t="shared" si="772"/>
        <v>-81.02</v>
      </c>
      <c r="BG1045" s="3">
        <f t="shared" si="773"/>
        <v>0.10940000000000001</v>
      </c>
    </row>
    <row r="1046" spans="1:59" x14ac:dyDescent="0.3">
      <c r="A1046" s="1" t="str">
        <f>'Forward collapse simulation'!B1056</f>
        <v>1.61</v>
      </c>
      <c r="B1046" s="37" t="str">
        <f>IF('Forward collapse simulation'!C1056="","-",'Forward collapse simulation'!C1056)</f>
        <v>-</v>
      </c>
      <c r="C1046" s="85">
        <f>'Forward collapse simulation'!E1056</f>
        <v>249.03</v>
      </c>
      <c r="D1046" s="85">
        <f>'Forward collapse simulation'!F1056</f>
        <v>-78.02</v>
      </c>
      <c r="E1046" s="85">
        <f>'Forward collapse simulation'!D1056</f>
        <v>0.86199999999999999</v>
      </c>
      <c r="F1046" s="85"/>
      <c r="G1046" s="3" t="str">
        <f t="shared" si="729"/>
        <v>1.61</v>
      </c>
      <c r="H1046" s="3" t="str">
        <f t="shared" si="730"/>
        <v>-</v>
      </c>
      <c r="I1046" s="3">
        <f t="shared" si="731"/>
        <v>249.03</v>
      </c>
      <c r="J1046" s="3">
        <f t="shared" si="732"/>
        <v>-78.02</v>
      </c>
      <c r="K1046" s="3">
        <f t="shared" si="733"/>
        <v>0.77580000000000005</v>
      </c>
      <c r="L1046" s="85"/>
      <c r="M1046" s="3" t="str">
        <f t="shared" si="734"/>
        <v>1.61</v>
      </c>
      <c r="N1046" s="3" t="str">
        <f t="shared" si="735"/>
        <v>-</v>
      </c>
      <c r="O1046" s="3">
        <f t="shared" si="736"/>
        <v>249.03</v>
      </c>
      <c r="P1046" s="3">
        <f t="shared" si="737"/>
        <v>-78.02</v>
      </c>
      <c r="Q1046" s="3">
        <f t="shared" si="738"/>
        <v>0.68959999999999999</v>
      </c>
      <c r="R1046" s="85"/>
      <c r="S1046" s="3" t="str">
        <f t="shared" si="739"/>
        <v>1.61</v>
      </c>
      <c r="T1046" s="3" t="str">
        <f t="shared" si="740"/>
        <v>-</v>
      </c>
      <c r="U1046" s="3">
        <f t="shared" si="741"/>
        <v>249.03</v>
      </c>
      <c r="V1046" s="3">
        <f t="shared" si="742"/>
        <v>-78.02</v>
      </c>
      <c r="W1046" s="3">
        <f t="shared" si="743"/>
        <v>0.60339999999999994</v>
      </c>
      <c r="X1046" s="85"/>
      <c r="Y1046" s="3" t="str">
        <f t="shared" si="744"/>
        <v>1.61</v>
      </c>
      <c r="Z1046" s="3" t="str">
        <f t="shared" si="745"/>
        <v>-</v>
      </c>
      <c r="AA1046" s="3">
        <f t="shared" si="746"/>
        <v>249.03</v>
      </c>
      <c r="AB1046" s="3">
        <f t="shared" si="747"/>
        <v>-78.02</v>
      </c>
      <c r="AC1046" s="3">
        <f t="shared" si="748"/>
        <v>0.51719999999999999</v>
      </c>
      <c r="AD1046" s="85"/>
      <c r="AE1046" s="3" t="str">
        <f t="shared" si="749"/>
        <v>1.61</v>
      </c>
      <c r="AF1046" s="3" t="str">
        <f t="shared" si="750"/>
        <v>-</v>
      </c>
      <c r="AG1046" s="3">
        <f t="shared" si="751"/>
        <v>249.03</v>
      </c>
      <c r="AH1046" s="3">
        <f t="shared" si="752"/>
        <v>-78.02</v>
      </c>
      <c r="AI1046" s="3">
        <f t="shared" si="753"/>
        <v>0.43099999999999999</v>
      </c>
      <c r="AJ1046" s="85"/>
      <c r="AK1046" s="3" t="str">
        <f t="shared" si="754"/>
        <v>1.61</v>
      </c>
      <c r="AL1046" s="3" t="str">
        <f t="shared" si="755"/>
        <v>-</v>
      </c>
      <c r="AM1046" s="3">
        <f t="shared" si="756"/>
        <v>249.03</v>
      </c>
      <c r="AN1046" s="3">
        <f t="shared" si="757"/>
        <v>-78.02</v>
      </c>
      <c r="AO1046" s="3">
        <f t="shared" si="758"/>
        <v>0.3448</v>
      </c>
      <c r="AP1046" s="85"/>
      <c r="AQ1046" s="3" t="str">
        <f t="shared" si="759"/>
        <v>1.61</v>
      </c>
      <c r="AR1046" s="3" t="str">
        <f t="shared" si="760"/>
        <v>-</v>
      </c>
      <c r="AS1046" s="3">
        <f t="shared" si="761"/>
        <v>249.03</v>
      </c>
      <c r="AT1046" s="3">
        <f t="shared" si="762"/>
        <v>-78.02</v>
      </c>
      <c r="AU1046" s="3">
        <f t="shared" si="763"/>
        <v>0.2586</v>
      </c>
      <c r="AV1046" s="85"/>
      <c r="AW1046" s="3" t="str">
        <f t="shared" si="764"/>
        <v>1.61</v>
      </c>
      <c r="AX1046" s="3" t="str">
        <f t="shared" si="765"/>
        <v>-</v>
      </c>
      <c r="AY1046" s="3">
        <f t="shared" si="766"/>
        <v>249.03</v>
      </c>
      <c r="AZ1046" s="3">
        <f t="shared" si="767"/>
        <v>-78.02</v>
      </c>
      <c r="BA1046" s="3">
        <f t="shared" si="768"/>
        <v>0.1724</v>
      </c>
      <c r="BB1046" s="85"/>
      <c r="BC1046" s="3" t="str">
        <f t="shared" si="769"/>
        <v>1.61</v>
      </c>
      <c r="BD1046" s="3" t="str">
        <f t="shared" si="770"/>
        <v>-</v>
      </c>
      <c r="BE1046" s="3">
        <f t="shared" si="771"/>
        <v>249.03</v>
      </c>
      <c r="BF1046" s="3">
        <f t="shared" si="772"/>
        <v>-78.02</v>
      </c>
      <c r="BG1046" s="3">
        <f t="shared" si="773"/>
        <v>8.6199999999999999E-2</v>
      </c>
    </row>
    <row r="1047" spans="1:59" x14ac:dyDescent="0.3">
      <c r="A1047" s="1" t="str">
        <f>'Forward collapse simulation'!B1057</f>
        <v>1.61</v>
      </c>
      <c r="B1047" s="37" t="str">
        <f>IF('Forward collapse simulation'!C1057="","-",'Forward collapse simulation'!C1057)</f>
        <v>1.62</v>
      </c>
      <c r="C1047" s="85">
        <f>'Forward collapse simulation'!E1057</f>
        <v>229.36</v>
      </c>
      <c r="D1047" s="85">
        <f>'Forward collapse simulation'!F1057</f>
        <v>8.91</v>
      </c>
      <c r="E1047" s="85">
        <f>'Forward collapse simulation'!D1057</f>
        <v>7.1440000000000001</v>
      </c>
      <c r="F1047" s="85"/>
      <c r="G1047" s="3" t="str">
        <f t="shared" si="729"/>
        <v>1.61</v>
      </c>
      <c r="H1047" s="3" t="str">
        <f t="shared" si="730"/>
        <v>1.62</v>
      </c>
      <c r="I1047" s="3">
        <f t="shared" si="731"/>
        <v>229.36</v>
      </c>
      <c r="J1047" s="3">
        <f t="shared" si="732"/>
        <v>8.91</v>
      </c>
      <c r="K1047" s="3">
        <f t="shared" si="733"/>
        <v>7.1440000000000001</v>
      </c>
      <c r="L1047" s="85"/>
      <c r="M1047" s="3" t="str">
        <f t="shared" si="734"/>
        <v>1.61</v>
      </c>
      <c r="N1047" s="3" t="str">
        <f t="shared" si="735"/>
        <v>1.62</v>
      </c>
      <c r="O1047" s="3">
        <f t="shared" si="736"/>
        <v>229.36</v>
      </c>
      <c r="P1047" s="3">
        <f t="shared" si="737"/>
        <v>8.91</v>
      </c>
      <c r="Q1047" s="3">
        <f t="shared" si="738"/>
        <v>7.1440000000000001</v>
      </c>
      <c r="R1047" s="85"/>
      <c r="S1047" s="3" t="str">
        <f t="shared" si="739"/>
        <v>1.61</v>
      </c>
      <c r="T1047" s="3" t="str">
        <f t="shared" si="740"/>
        <v>1.62</v>
      </c>
      <c r="U1047" s="3">
        <f t="shared" si="741"/>
        <v>229.36</v>
      </c>
      <c r="V1047" s="3">
        <f t="shared" si="742"/>
        <v>8.91</v>
      </c>
      <c r="W1047" s="3">
        <f t="shared" si="743"/>
        <v>7.1440000000000001</v>
      </c>
      <c r="X1047" s="85"/>
      <c r="Y1047" s="3" t="str">
        <f t="shared" si="744"/>
        <v>1.61</v>
      </c>
      <c r="Z1047" s="3" t="str">
        <f t="shared" si="745"/>
        <v>1.62</v>
      </c>
      <c r="AA1047" s="3">
        <f t="shared" si="746"/>
        <v>229.36</v>
      </c>
      <c r="AB1047" s="3">
        <f t="shared" si="747"/>
        <v>8.91</v>
      </c>
      <c r="AC1047" s="3">
        <f t="shared" si="748"/>
        <v>7.1440000000000001</v>
      </c>
      <c r="AD1047" s="85"/>
      <c r="AE1047" s="3" t="str">
        <f t="shared" si="749"/>
        <v>1.61</v>
      </c>
      <c r="AF1047" s="3" t="str">
        <f t="shared" si="750"/>
        <v>1.62</v>
      </c>
      <c r="AG1047" s="3">
        <f t="shared" si="751"/>
        <v>229.36</v>
      </c>
      <c r="AH1047" s="3">
        <f t="shared" si="752"/>
        <v>8.91</v>
      </c>
      <c r="AI1047" s="3">
        <f t="shared" si="753"/>
        <v>7.1440000000000001</v>
      </c>
      <c r="AJ1047" s="85"/>
      <c r="AK1047" s="3" t="str">
        <f t="shared" si="754"/>
        <v>1.61</v>
      </c>
      <c r="AL1047" s="3" t="str">
        <f t="shared" si="755"/>
        <v>1.62</v>
      </c>
      <c r="AM1047" s="3">
        <f t="shared" si="756"/>
        <v>229.36</v>
      </c>
      <c r="AN1047" s="3">
        <f t="shared" si="757"/>
        <v>8.91</v>
      </c>
      <c r="AO1047" s="3">
        <f t="shared" si="758"/>
        <v>7.1440000000000001</v>
      </c>
      <c r="AP1047" s="85"/>
      <c r="AQ1047" s="3" t="str">
        <f t="shared" si="759"/>
        <v>1.61</v>
      </c>
      <c r="AR1047" s="3" t="str">
        <f t="shared" si="760"/>
        <v>1.62</v>
      </c>
      <c r="AS1047" s="3">
        <f t="shared" si="761"/>
        <v>229.36</v>
      </c>
      <c r="AT1047" s="3">
        <f t="shared" si="762"/>
        <v>8.91</v>
      </c>
      <c r="AU1047" s="3">
        <f t="shared" si="763"/>
        <v>7.1440000000000001</v>
      </c>
      <c r="AV1047" s="85"/>
      <c r="AW1047" s="3" t="str">
        <f t="shared" si="764"/>
        <v>1.61</v>
      </c>
      <c r="AX1047" s="3" t="str">
        <f t="shared" si="765"/>
        <v>1.62</v>
      </c>
      <c r="AY1047" s="3">
        <f t="shared" si="766"/>
        <v>229.36</v>
      </c>
      <c r="AZ1047" s="3">
        <f t="shared" si="767"/>
        <v>8.91</v>
      </c>
      <c r="BA1047" s="3">
        <f t="shared" si="768"/>
        <v>7.1440000000000001</v>
      </c>
      <c r="BB1047" s="85"/>
      <c r="BC1047" s="3" t="str">
        <f t="shared" si="769"/>
        <v>1.61</v>
      </c>
      <c r="BD1047" s="3" t="str">
        <f t="shared" si="770"/>
        <v>1.62</v>
      </c>
      <c r="BE1047" s="3">
        <f t="shared" si="771"/>
        <v>229.36</v>
      </c>
      <c r="BF1047" s="3">
        <f t="shared" si="772"/>
        <v>8.91</v>
      </c>
      <c r="BG1047" s="3">
        <f t="shared" si="773"/>
        <v>7.1440000000000001</v>
      </c>
    </row>
    <row r="1048" spans="1:59" x14ac:dyDescent="0.3">
      <c r="A1048" s="1" t="str">
        <f>'Forward collapse simulation'!B1058</f>
        <v>1.62</v>
      </c>
      <c r="B1048" s="37" t="str">
        <f>IF('Forward collapse simulation'!C1058="","-",'Forward collapse simulation'!C1058)</f>
        <v>-</v>
      </c>
      <c r="C1048" s="85">
        <f>'Forward collapse simulation'!E1058</f>
        <v>236.75</v>
      </c>
      <c r="D1048" s="85">
        <f>'Forward collapse simulation'!F1058</f>
        <v>-86.33</v>
      </c>
      <c r="E1048" s="85">
        <f>'Forward collapse simulation'!D1058</f>
        <v>1.139</v>
      </c>
      <c r="F1048" s="85"/>
      <c r="G1048" s="3" t="str">
        <f t="shared" si="729"/>
        <v>1.62</v>
      </c>
      <c r="H1048" s="3" t="str">
        <f t="shared" si="730"/>
        <v>-</v>
      </c>
      <c r="I1048" s="3">
        <f t="shared" si="731"/>
        <v>236.75</v>
      </c>
      <c r="J1048" s="3">
        <f t="shared" si="732"/>
        <v>-86.33</v>
      </c>
      <c r="K1048" s="3">
        <f t="shared" si="733"/>
        <v>1.0251000000000001</v>
      </c>
      <c r="L1048" s="85"/>
      <c r="M1048" s="3" t="str">
        <f t="shared" si="734"/>
        <v>1.62</v>
      </c>
      <c r="N1048" s="3" t="str">
        <f t="shared" si="735"/>
        <v>-</v>
      </c>
      <c r="O1048" s="3">
        <f t="shared" si="736"/>
        <v>236.75</v>
      </c>
      <c r="P1048" s="3">
        <f t="shared" si="737"/>
        <v>-86.33</v>
      </c>
      <c r="Q1048" s="3">
        <f t="shared" si="738"/>
        <v>0.91120000000000001</v>
      </c>
      <c r="R1048" s="85"/>
      <c r="S1048" s="3" t="str">
        <f t="shared" si="739"/>
        <v>1.62</v>
      </c>
      <c r="T1048" s="3" t="str">
        <f t="shared" si="740"/>
        <v>-</v>
      </c>
      <c r="U1048" s="3">
        <f t="shared" si="741"/>
        <v>236.75</v>
      </c>
      <c r="V1048" s="3">
        <f t="shared" si="742"/>
        <v>-86.33</v>
      </c>
      <c r="W1048" s="3">
        <f t="shared" si="743"/>
        <v>0.79730000000000001</v>
      </c>
      <c r="X1048" s="85"/>
      <c r="Y1048" s="3" t="str">
        <f t="shared" si="744"/>
        <v>1.62</v>
      </c>
      <c r="Z1048" s="3" t="str">
        <f t="shared" si="745"/>
        <v>-</v>
      </c>
      <c r="AA1048" s="3">
        <f t="shared" si="746"/>
        <v>236.75</v>
      </c>
      <c r="AB1048" s="3">
        <f t="shared" si="747"/>
        <v>-86.33</v>
      </c>
      <c r="AC1048" s="3">
        <f t="shared" si="748"/>
        <v>0.68340000000000001</v>
      </c>
      <c r="AD1048" s="85"/>
      <c r="AE1048" s="3" t="str">
        <f t="shared" si="749"/>
        <v>1.62</v>
      </c>
      <c r="AF1048" s="3" t="str">
        <f t="shared" si="750"/>
        <v>-</v>
      </c>
      <c r="AG1048" s="3">
        <f t="shared" si="751"/>
        <v>236.75</v>
      </c>
      <c r="AH1048" s="3">
        <f t="shared" si="752"/>
        <v>-86.33</v>
      </c>
      <c r="AI1048" s="3">
        <f t="shared" si="753"/>
        <v>0.56950000000000001</v>
      </c>
      <c r="AJ1048" s="85"/>
      <c r="AK1048" s="3" t="str">
        <f t="shared" si="754"/>
        <v>1.62</v>
      </c>
      <c r="AL1048" s="3" t="str">
        <f t="shared" si="755"/>
        <v>-</v>
      </c>
      <c r="AM1048" s="3">
        <f t="shared" si="756"/>
        <v>236.75</v>
      </c>
      <c r="AN1048" s="3">
        <f t="shared" si="757"/>
        <v>-86.33</v>
      </c>
      <c r="AO1048" s="3">
        <f t="shared" si="758"/>
        <v>0.4556</v>
      </c>
      <c r="AP1048" s="85"/>
      <c r="AQ1048" s="3" t="str">
        <f t="shared" si="759"/>
        <v>1.62</v>
      </c>
      <c r="AR1048" s="3" t="str">
        <f t="shared" si="760"/>
        <v>-</v>
      </c>
      <c r="AS1048" s="3">
        <f t="shared" si="761"/>
        <v>236.75</v>
      </c>
      <c r="AT1048" s="3">
        <f t="shared" si="762"/>
        <v>-86.33</v>
      </c>
      <c r="AU1048" s="3">
        <f t="shared" si="763"/>
        <v>0.3417</v>
      </c>
      <c r="AV1048" s="85"/>
      <c r="AW1048" s="3" t="str">
        <f t="shared" si="764"/>
        <v>1.62</v>
      </c>
      <c r="AX1048" s="3" t="str">
        <f t="shared" si="765"/>
        <v>-</v>
      </c>
      <c r="AY1048" s="3">
        <f t="shared" si="766"/>
        <v>236.75</v>
      </c>
      <c r="AZ1048" s="3">
        <f t="shared" si="767"/>
        <v>-86.33</v>
      </c>
      <c r="BA1048" s="3">
        <f t="shared" si="768"/>
        <v>0.2278</v>
      </c>
      <c r="BB1048" s="85"/>
      <c r="BC1048" s="3" t="str">
        <f t="shared" si="769"/>
        <v>1.62</v>
      </c>
      <c r="BD1048" s="3" t="str">
        <f t="shared" si="770"/>
        <v>-</v>
      </c>
      <c r="BE1048" s="3">
        <f t="shared" si="771"/>
        <v>236.75</v>
      </c>
      <c r="BF1048" s="3">
        <f t="shared" si="772"/>
        <v>-86.33</v>
      </c>
      <c r="BG1048" s="3">
        <f t="shared" si="773"/>
        <v>0.1139</v>
      </c>
    </row>
    <row r="1049" spans="1:59" x14ac:dyDescent="0.3">
      <c r="A1049" s="1" t="str">
        <f>'Forward collapse simulation'!B1059</f>
        <v>1.62</v>
      </c>
      <c r="B1049" s="37" t="str">
        <f>IF('Forward collapse simulation'!C1059="","-",'Forward collapse simulation'!C1059)</f>
        <v>-</v>
      </c>
      <c r="C1049" s="85">
        <f>'Forward collapse simulation'!E1059</f>
        <v>162.84</v>
      </c>
      <c r="D1049" s="85">
        <f>'Forward collapse simulation'!F1059</f>
        <v>-60.18</v>
      </c>
      <c r="E1049" s="85">
        <f>'Forward collapse simulation'!D1059</f>
        <v>0.79800000000000004</v>
      </c>
      <c r="F1049" s="85"/>
      <c r="G1049" s="3" t="str">
        <f t="shared" si="729"/>
        <v>1.62</v>
      </c>
      <c r="H1049" s="3" t="str">
        <f t="shared" si="730"/>
        <v>-</v>
      </c>
      <c r="I1049" s="3">
        <f t="shared" si="731"/>
        <v>162.84</v>
      </c>
      <c r="J1049" s="3">
        <f t="shared" si="732"/>
        <v>-60.18</v>
      </c>
      <c r="K1049" s="3">
        <f t="shared" si="733"/>
        <v>0.71820000000000006</v>
      </c>
      <c r="L1049" s="85"/>
      <c r="M1049" s="3" t="str">
        <f t="shared" si="734"/>
        <v>1.62</v>
      </c>
      <c r="N1049" s="3" t="str">
        <f t="shared" si="735"/>
        <v>-</v>
      </c>
      <c r="O1049" s="3">
        <f t="shared" si="736"/>
        <v>162.84</v>
      </c>
      <c r="P1049" s="3">
        <f t="shared" si="737"/>
        <v>-60.18</v>
      </c>
      <c r="Q1049" s="3">
        <f t="shared" si="738"/>
        <v>0.63840000000000008</v>
      </c>
      <c r="R1049" s="85"/>
      <c r="S1049" s="3" t="str">
        <f t="shared" si="739"/>
        <v>1.62</v>
      </c>
      <c r="T1049" s="3" t="str">
        <f t="shared" si="740"/>
        <v>-</v>
      </c>
      <c r="U1049" s="3">
        <f t="shared" si="741"/>
        <v>162.84</v>
      </c>
      <c r="V1049" s="3">
        <f t="shared" si="742"/>
        <v>-60.18</v>
      </c>
      <c r="W1049" s="3">
        <f t="shared" si="743"/>
        <v>0.55859999999999999</v>
      </c>
      <c r="X1049" s="85"/>
      <c r="Y1049" s="3" t="str">
        <f t="shared" si="744"/>
        <v>1.62</v>
      </c>
      <c r="Z1049" s="3" t="str">
        <f t="shared" si="745"/>
        <v>-</v>
      </c>
      <c r="AA1049" s="3">
        <f t="shared" si="746"/>
        <v>162.84</v>
      </c>
      <c r="AB1049" s="3">
        <f t="shared" si="747"/>
        <v>-60.18</v>
      </c>
      <c r="AC1049" s="3">
        <f t="shared" si="748"/>
        <v>0.4788</v>
      </c>
      <c r="AD1049" s="85"/>
      <c r="AE1049" s="3" t="str">
        <f t="shared" si="749"/>
        <v>1.62</v>
      </c>
      <c r="AF1049" s="3" t="str">
        <f t="shared" si="750"/>
        <v>-</v>
      </c>
      <c r="AG1049" s="3">
        <f t="shared" si="751"/>
        <v>162.84</v>
      </c>
      <c r="AH1049" s="3">
        <f t="shared" si="752"/>
        <v>-60.18</v>
      </c>
      <c r="AI1049" s="3">
        <f t="shared" si="753"/>
        <v>0.39900000000000002</v>
      </c>
      <c r="AJ1049" s="85"/>
      <c r="AK1049" s="3" t="str">
        <f t="shared" si="754"/>
        <v>1.62</v>
      </c>
      <c r="AL1049" s="3" t="str">
        <f t="shared" si="755"/>
        <v>-</v>
      </c>
      <c r="AM1049" s="3">
        <f t="shared" si="756"/>
        <v>162.84</v>
      </c>
      <c r="AN1049" s="3">
        <f t="shared" si="757"/>
        <v>-60.18</v>
      </c>
      <c r="AO1049" s="3">
        <f t="shared" si="758"/>
        <v>0.31920000000000004</v>
      </c>
      <c r="AP1049" s="85"/>
      <c r="AQ1049" s="3" t="str">
        <f t="shared" si="759"/>
        <v>1.62</v>
      </c>
      <c r="AR1049" s="3" t="str">
        <f t="shared" si="760"/>
        <v>-</v>
      </c>
      <c r="AS1049" s="3">
        <f t="shared" si="761"/>
        <v>162.84</v>
      </c>
      <c r="AT1049" s="3">
        <f t="shared" si="762"/>
        <v>-60.18</v>
      </c>
      <c r="AU1049" s="3">
        <f t="shared" si="763"/>
        <v>0.2394</v>
      </c>
      <c r="AV1049" s="85"/>
      <c r="AW1049" s="3" t="str">
        <f t="shared" si="764"/>
        <v>1.62</v>
      </c>
      <c r="AX1049" s="3" t="str">
        <f t="shared" si="765"/>
        <v>-</v>
      </c>
      <c r="AY1049" s="3">
        <f t="shared" si="766"/>
        <v>162.84</v>
      </c>
      <c r="AZ1049" s="3">
        <f t="shared" si="767"/>
        <v>-60.18</v>
      </c>
      <c r="BA1049" s="3">
        <f t="shared" si="768"/>
        <v>0.15960000000000002</v>
      </c>
      <c r="BB1049" s="85"/>
      <c r="BC1049" s="3" t="str">
        <f t="shared" si="769"/>
        <v>1.62</v>
      </c>
      <c r="BD1049" s="3" t="str">
        <f t="shared" si="770"/>
        <v>-</v>
      </c>
      <c r="BE1049" s="3">
        <f t="shared" si="771"/>
        <v>162.84</v>
      </c>
      <c r="BF1049" s="3">
        <f t="shared" si="772"/>
        <v>-60.18</v>
      </c>
      <c r="BG1049" s="3">
        <f t="shared" si="773"/>
        <v>7.980000000000001E-2</v>
      </c>
    </row>
    <row r="1050" spans="1:59" x14ac:dyDescent="0.3">
      <c r="A1050" s="1" t="str">
        <f>'Forward collapse simulation'!B1060</f>
        <v>1.62</v>
      </c>
      <c r="B1050" s="37" t="str">
        <f>IF('Forward collapse simulation'!C1060="","-",'Forward collapse simulation'!C1060)</f>
        <v>-</v>
      </c>
      <c r="C1050" s="85">
        <f>'Forward collapse simulation'!E1060</f>
        <v>165.82</v>
      </c>
      <c r="D1050" s="85">
        <f>'Forward collapse simulation'!F1060</f>
        <v>-24.65</v>
      </c>
      <c r="E1050" s="85">
        <f>'Forward collapse simulation'!D1060</f>
        <v>0.42699999999999999</v>
      </c>
      <c r="F1050" s="85"/>
      <c r="G1050" s="3" t="str">
        <f t="shared" si="729"/>
        <v>1.62</v>
      </c>
      <c r="H1050" s="3" t="str">
        <f t="shared" si="730"/>
        <v>-</v>
      </c>
      <c r="I1050" s="3">
        <f t="shared" si="731"/>
        <v>165.82</v>
      </c>
      <c r="J1050" s="3">
        <f t="shared" si="732"/>
        <v>-24.65</v>
      </c>
      <c r="K1050" s="3">
        <f t="shared" si="733"/>
        <v>0.38429999999999997</v>
      </c>
      <c r="L1050" s="85"/>
      <c r="M1050" s="3" t="str">
        <f t="shared" si="734"/>
        <v>1.62</v>
      </c>
      <c r="N1050" s="3" t="str">
        <f t="shared" si="735"/>
        <v>-</v>
      </c>
      <c r="O1050" s="3">
        <f t="shared" si="736"/>
        <v>165.82</v>
      </c>
      <c r="P1050" s="3">
        <f t="shared" si="737"/>
        <v>-24.65</v>
      </c>
      <c r="Q1050" s="3">
        <f t="shared" si="738"/>
        <v>0.34160000000000001</v>
      </c>
      <c r="R1050" s="85"/>
      <c r="S1050" s="3" t="str">
        <f t="shared" si="739"/>
        <v>1.62</v>
      </c>
      <c r="T1050" s="3" t="str">
        <f t="shared" si="740"/>
        <v>-</v>
      </c>
      <c r="U1050" s="3">
        <f t="shared" si="741"/>
        <v>165.82</v>
      </c>
      <c r="V1050" s="3">
        <f t="shared" si="742"/>
        <v>-24.65</v>
      </c>
      <c r="W1050" s="3">
        <f t="shared" si="743"/>
        <v>0.2989</v>
      </c>
      <c r="X1050" s="85"/>
      <c r="Y1050" s="3" t="str">
        <f t="shared" si="744"/>
        <v>1.62</v>
      </c>
      <c r="Z1050" s="3" t="str">
        <f t="shared" si="745"/>
        <v>-</v>
      </c>
      <c r="AA1050" s="3">
        <f t="shared" si="746"/>
        <v>165.82</v>
      </c>
      <c r="AB1050" s="3">
        <f t="shared" si="747"/>
        <v>-24.65</v>
      </c>
      <c r="AC1050" s="3">
        <f t="shared" si="748"/>
        <v>0.25619999999999998</v>
      </c>
      <c r="AD1050" s="85"/>
      <c r="AE1050" s="3" t="str">
        <f t="shared" si="749"/>
        <v>1.62</v>
      </c>
      <c r="AF1050" s="3" t="str">
        <f t="shared" si="750"/>
        <v>-</v>
      </c>
      <c r="AG1050" s="3">
        <f t="shared" si="751"/>
        <v>165.82</v>
      </c>
      <c r="AH1050" s="3">
        <f t="shared" si="752"/>
        <v>-24.65</v>
      </c>
      <c r="AI1050" s="3">
        <f t="shared" si="753"/>
        <v>0.2135</v>
      </c>
      <c r="AJ1050" s="85"/>
      <c r="AK1050" s="3" t="str">
        <f t="shared" si="754"/>
        <v>1.62</v>
      </c>
      <c r="AL1050" s="3" t="str">
        <f t="shared" si="755"/>
        <v>-</v>
      </c>
      <c r="AM1050" s="3">
        <f t="shared" si="756"/>
        <v>165.82</v>
      </c>
      <c r="AN1050" s="3">
        <f t="shared" si="757"/>
        <v>-24.65</v>
      </c>
      <c r="AO1050" s="3">
        <f t="shared" si="758"/>
        <v>0.17080000000000001</v>
      </c>
      <c r="AP1050" s="85"/>
      <c r="AQ1050" s="3" t="str">
        <f t="shared" si="759"/>
        <v>1.62</v>
      </c>
      <c r="AR1050" s="3" t="str">
        <f t="shared" si="760"/>
        <v>-</v>
      </c>
      <c r="AS1050" s="3">
        <f t="shared" si="761"/>
        <v>165.82</v>
      </c>
      <c r="AT1050" s="3">
        <f t="shared" si="762"/>
        <v>-24.65</v>
      </c>
      <c r="AU1050" s="3">
        <f t="shared" si="763"/>
        <v>0.12809999999999999</v>
      </c>
      <c r="AV1050" s="85"/>
      <c r="AW1050" s="3" t="str">
        <f t="shared" si="764"/>
        <v>1.62</v>
      </c>
      <c r="AX1050" s="3" t="str">
        <f t="shared" si="765"/>
        <v>-</v>
      </c>
      <c r="AY1050" s="3">
        <f t="shared" si="766"/>
        <v>165.82</v>
      </c>
      <c r="AZ1050" s="3">
        <f t="shared" si="767"/>
        <v>-24.65</v>
      </c>
      <c r="BA1050" s="3">
        <f t="shared" si="768"/>
        <v>8.5400000000000004E-2</v>
      </c>
      <c r="BB1050" s="85"/>
      <c r="BC1050" s="3" t="str">
        <f t="shared" si="769"/>
        <v>1.62</v>
      </c>
      <c r="BD1050" s="3" t="str">
        <f t="shared" si="770"/>
        <v>-</v>
      </c>
      <c r="BE1050" s="3">
        <f t="shared" si="771"/>
        <v>165.82</v>
      </c>
      <c r="BF1050" s="3">
        <f t="shared" si="772"/>
        <v>-24.65</v>
      </c>
      <c r="BG1050" s="3">
        <f t="shared" si="773"/>
        <v>4.2700000000000002E-2</v>
      </c>
    </row>
    <row r="1051" spans="1:59" x14ac:dyDescent="0.3">
      <c r="A1051" s="1" t="str">
        <f>'Forward collapse simulation'!B1061</f>
        <v>1.62</v>
      </c>
      <c r="B1051" s="37" t="str">
        <f>IF('Forward collapse simulation'!C1061="","-",'Forward collapse simulation'!C1061)</f>
        <v>-</v>
      </c>
      <c r="C1051" s="85">
        <f>'Forward collapse simulation'!E1061</f>
        <v>165.4</v>
      </c>
      <c r="D1051" s="85">
        <f>'Forward collapse simulation'!F1061</f>
        <v>18.93</v>
      </c>
      <c r="E1051" s="85">
        <f>'Forward collapse simulation'!D1061</f>
        <v>0.46500000000000002</v>
      </c>
      <c r="F1051" s="85"/>
      <c r="G1051" s="3" t="str">
        <f t="shared" si="729"/>
        <v>1.62</v>
      </c>
      <c r="H1051" s="3" t="str">
        <f t="shared" si="730"/>
        <v>-</v>
      </c>
      <c r="I1051" s="3">
        <f t="shared" si="731"/>
        <v>165.4</v>
      </c>
      <c r="J1051" s="3">
        <f t="shared" si="732"/>
        <v>18.93</v>
      </c>
      <c r="K1051" s="3">
        <f t="shared" si="733"/>
        <v>0.41850000000000004</v>
      </c>
      <c r="L1051" s="85"/>
      <c r="M1051" s="3" t="str">
        <f t="shared" si="734"/>
        <v>1.62</v>
      </c>
      <c r="N1051" s="3" t="str">
        <f t="shared" si="735"/>
        <v>-</v>
      </c>
      <c r="O1051" s="3">
        <f t="shared" si="736"/>
        <v>165.4</v>
      </c>
      <c r="P1051" s="3">
        <f t="shared" si="737"/>
        <v>18.93</v>
      </c>
      <c r="Q1051" s="3">
        <f t="shared" si="738"/>
        <v>0.37200000000000005</v>
      </c>
      <c r="R1051" s="85"/>
      <c r="S1051" s="3" t="str">
        <f t="shared" si="739"/>
        <v>1.62</v>
      </c>
      <c r="T1051" s="3" t="str">
        <f t="shared" si="740"/>
        <v>-</v>
      </c>
      <c r="U1051" s="3">
        <f t="shared" si="741"/>
        <v>165.4</v>
      </c>
      <c r="V1051" s="3">
        <f t="shared" si="742"/>
        <v>18.93</v>
      </c>
      <c r="W1051" s="3">
        <f t="shared" si="743"/>
        <v>0.32550000000000001</v>
      </c>
      <c r="X1051" s="85"/>
      <c r="Y1051" s="3" t="str">
        <f t="shared" si="744"/>
        <v>1.62</v>
      </c>
      <c r="Z1051" s="3" t="str">
        <f t="shared" si="745"/>
        <v>-</v>
      </c>
      <c r="AA1051" s="3">
        <f t="shared" si="746"/>
        <v>165.4</v>
      </c>
      <c r="AB1051" s="3">
        <f t="shared" si="747"/>
        <v>18.93</v>
      </c>
      <c r="AC1051" s="3">
        <f t="shared" si="748"/>
        <v>0.27900000000000003</v>
      </c>
      <c r="AD1051" s="85"/>
      <c r="AE1051" s="3" t="str">
        <f t="shared" si="749"/>
        <v>1.62</v>
      </c>
      <c r="AF1051" s="3" t="str">
        <f t="shared" si="750"/>
        <v>-</v>
      </c>
      <c r="AG1051" s="3">
        <f t="shared" si="751"/>
        <v>165.4</v>
      </c>
      <c r="AH1051" s="3">
        <f t="shared" si="752"/>
        <v>18.93</v>
      </c>
      <c r="AI1051" s="3">
        <f t="shared" si="753"/>
        <v>0.23250000000000001</v>
      </c>
      <c r="AJ1051" s="85"/>
      <c r="AK1051" s="3" t="str">
        <f t="shared" si="754"/>
        <v>1.62</v>
      </c>
      <c r="AL1051" s="3" t="str">
        <f t="shared" si="755"/>
        <v>-</v>
      </c>
      <c r="AM1051" s="3">
        <f t="shared" si="756"/>
        <v>165.4</v>
      </c>
      <c r="AN1051" s="3">
        <f t="shared" si="757"/>
        <v>18.93</v>
      </c>
      <c r="AO1051" s="3">
        <f t="shared" si="758"/>
        <v>0.18600000000000003</v>
      </c>
      <c r="AP1051" s="85"/>
      <c r="AQ1051" s="3" t="str">
        <f t="shared" si="759"/>
        <v>1.62</v>
      </c>
      <c r="AR1051" s="3" t="str">
        <f t="shared" si="760"/>
        <v>-</v>
      </c>
      <c r="AS1051" s="3">
        <f t="shared" si="761"/>
        <v>165.4</v>
      </c>
      <c r="AT1051" s="3">
        <f t="shared" si="762"/>
        <v>18.93</v>
      </c>
      <c r="AU1051" s="3">
        <f t="shared" si="763"/>
        <v>0.13950000000000001</v>
      </c>
      <c r="AV1051" s="85"/>
      <c r="AW1051" s="3" t="str">
        <f t="shared" si="764"/>
        <v>1.62</v>
      </c>
      <c r="AX1051" s="3" t="str">
        <f t="shared" si="765"/>
        <v>-</v>
      </c>
      <c r="AY1051" s="3">
        <f t="shared" si="766"/>
        <v>165.4</v>
      </c>
      <c r="AZ1051" s="3">
        <f t="shared" si="767"/>
        <v>18.93</v>
      </c>
      <c r="BA1051" s="3">
        <f t="shared" si="768"/>
        <v>9.3000000000000013E-2</v>
      </c>
      <c r="BB1051" s="85"/>
      <c r="BC1051" s="3" t="str">
        <f t="shared" si="769"/>
        <v>1.62</v>
      </c>
      <c r="BD1051" s="3" t="str">
        <f t="shared" si="770"/>
        <v>-</v>
      </c>
      <c r="BE1051" s="3">
        <f t="shared" si="771"/>
        <v>165.4</v>
      </c>
      <c r="BF1051" s="3">
        <f t="shared" si="772"/>
        <v>18.93</v>
      </c>
      <c r="BG1051" s="3">
        <f t="shared" si="773"/>
        <v>4.6500000000000007E-2</v>
      </c>
    </row>
    <row r="1052" spans="1:59" x14ac:dyDescent="0.3">
      <c r="A1052" s="1" t="str">
        <f>'Forward collapse simulation'!B1062</f>
        <v>1.62</v>
      </c>
      <c r="B1052" s="37" t="str">
        <f>IF('Forward collapse simulation'!C1062="","-",'Forward collapse simulation'!C1062)</f>
        <v>-</v>
      </c>
      <c r="C1052" s="85">
        <f>'Forward collapse simulation'!E1062</f>
        <v>161.47999999999999</v>
      </c>
      <c r="D1052" s="85">
        <f>'Forward collapse simulation'!F1062</f>
        <v>45.85</v>
      </c>
      <c r="E1052" s="85">
        <f>'Forward collapse simulation'!D1062</f>
        <v>0.91300000000000003</v>
      </c>
      <c r="F1052" s="85"/>
      <c r="G1052" s="3" t="str">
        <f t="shared" si="729"/>
        <v>1.62</v>
      </c>
      <c r="H1052" s="3" t="str">
        <f t="shared" si="730"/>
        <v>-</v>
      </c>
      <c r="I1052" s="3">
        <f t="shared" si="731"/>
        <v>161.47999999999999</v>
      </c>
      <c r="J1052" s="3">
        <f t="shared" si="732"/>
        <v>45.85</v>
      </c>
      <c r="K1052" s="3">
        <f t="shared" si="733"/>
        <v>0.8217000000000001</v>
      </c>
      <c r="L1052" s="85"/>
      <c r="M1052" s="3" t="str">
        <f t="shared" si="734"/>
        <v>1.62</v>
      </c>
      <c r="N1052" s="3" t="str">
        <f t="shared" si="735"/>
        <v>-</v>
      </c>
      <c r="O1052" s="3">
        <f t="shared" si="736"/>
        <v>161.47999999999999</v>
      </c>
      <c r="P1052" s="3">
        <f t="shared" si="737"/>
        <v>45.85</v>
      </c>
      <c r="Q1052" s="3">
        <f t="shared" si="738"/>
        <v>0.73040000000000005</v>
      </c>
      <c r="R1052" s="85"/>
      <c r="S1052" s="3" t="str">
        <f t="shared" si="739"/>
        <v>1.62</v>
      </c>
      <c r="T1052" s="3" t="str">
        <f t="shared" si="740"/>
        <v>-</v>
      </c>
      <c r="U1052" s="3">
        <f t="shared" si="741"/>
        <v>161.47999999999999</v>
      </c>
      <c r="V1052" s="3">
        <f t="shared" si="742"/>
        <v>45.85</v>
      </c>
      <c r="W1052" s="3">
        <f t="shared" si="743"/>
        <v>0.6391</v>
      </c>
      <c r="X1052" s="85"/>
      <c r="Y1052" s="3" t="str">
        <f t="shared" si="744"/>
        <v>1.62</v>
      </c>
      <c r="Z1052" s="3" t="str">
        <f t="shared" si="745"/>
        <v>-</v>
      </c>
      <c r="AA1052" s="3">
        <f t="shared" si="746"/>
        <v>161.47999999999999</v>
      </c>
      <c r="AB1052" s="3">
        <f t="shared" si="747"/>
        <v>45.85</v>
      </c>
      <c r="AC1052" s="3">
        <f t="shared" si="748"/>
        <v>0.54779999999999995</v>
      </c>
      <c r="AD1052" s="85"/>
      <c r="AE1052" s="3" t="str">
        <f t="shared" si="749"/>
        <v>1.62</v>
      </c>
      <c r="AF1052" s="3" t="str">
        <f t="shared" si="750"/>
        <v>-</v>
      </c>
      <c r="AG1052" s="3">
        <f t="shared" si="751"/>
        <v>161.47999999999999</v>
      </c>
      <c r="AH1052" s="3">
        <f t="shared" si="752"/>
        <v>45.85</v>
      </c>
      <c r="AI1052" s="3">
        <f t="shared" si="753"/>
        <v>0.45650000000000002</v>
      </c>
      <c r="AJ1052" s="85"/>
      <c r="AK1052" s="3" t="str">
        <f t="shared" si="754"/>
        <v>1.62</v>
      </c>
      <c r="AL1052" s="3" t="str">
        <f t="shared" si="755"/>
        <v>-</v>
      </c>
      <c r="AM1052" s="3">
        <f t="shared" si="756"/>
        <v>161.47999999999999</v>
      </c>
      <c r="AN1052" s="3">
        <f t="shared" si="757"/>
        <v>45.85</v>
      </c>
      <c r="AO1052" s="3">
        <f t="shared" si="758"/>
        <v>0.36520000000000002</v>
      </c>
      <c r="AP1052" s="85"/>
      <c r="AQ1052" s="3" t="str">
        <f t="shared" si="759"/>
        <v>1.62</v>
      </c>
      <c r="AR1052" s="3" t="str">
        <f t="shared" si="760"/>
        <v>-</v>
      </c>
      <c r="AS1052" s="3">
        <f t="shared" si="761"/>
        <v>161.47999999999999</v>
      </c>
      <c r="AT1052" s="3">
        <f t="shared" si="762"/>
        <v>45.85</v>
      </c>
      <c r="AU1052" s="3">
        <f t="shared" si="763"/>
        <v>0.27389999999999998</v>
      </c>
      <c r="AV1052" s="85"/>
      <c r="AW1052" s="3" t="str">
        <f t="shared" si="764"/>
        <v>1.62</v>
      </c>
      <c r="AX1052" s="3" t="str">
        <f t="shared" si="765"/>
        <v>-</v>
      </c>
      <c r="AY1052" s="3">
        <f t="shared" si="766"/>
        <v>161.47999999999999</v>
      </c>
      <c r="AZ1052" s="3">
        <f t="shared" si="767"/>
        <v>45.85</v>
      </c>
      <c r="BA1052" s="3">
        <f t="shared" si="768"/>
        <v>0.18260000000000001</v>
      </c>
      <c r="BB1052" s="85"/>
      <c r="BC1052" s="3" t="str">
        <f t="shared" si="769"/>
        <v>1.62</v>
      </c>
      <c r="BD1052" s="3" t="str">
        <f t="shared" si="770"/>
        <v>-</v>
      </c>
      <c r="BE1052" s="3">
        <f t="shared" si="771"/>
        <v>161.47999999999999</v>
      </c>
      <c r="BF1052" s="3">
        <f t="shared" si="772"/>
        <v>45.85</v>
      </c>
      <c r="BG1052" s="3">
        <f t="shared" si="773"/>
        <v>9.1300000000000006E-2</v>
      </c>
    </row>
    <row r="1053" spans="1:59" x14ac:dyDescent="0.3">
      <c r="A1053" s="1" t="str">
        <f>'Forward collapse simulation'!B1063</f>
        <v>1.62</v>
      </c>
      <c r="B1053" s="37" t="str">
        <f>IF('Forward collapse simulation'!C1063="","-",'Forward collapse simulation'!C1063)</f>
        <v>-</v>
      </c>
      <c r="C1053" s="85">
        <f>'Forward collapse simulation'!E1063</f>
        <v>165.21</v>
      </c>
      <c r="D1053" s="85">
        <f>'Forward collapse simulation'!F1063</f>
        <v>62.99</v>
      </c>
      <c r="E1053" s="85">
        <f>'Forward collapse simulation'!D1063</f>
        <v>1.587</v>
      </c>
      <c r="F1053" s="85"/>
      <c r="G1053" s="3" t="str">
        <f t="shared" si="729"/>
        <v>1.62</v>
      </c>
      <c r="H1053" s="3" t="str">
        <f t="shared" si="730"/>
        <v>-</v>
      </c>
      <c r="I1053" s="3">
        <f t="shared" si="731"/>
        <v>165.21</v>
      </c>
      <c r="J1053" s="3">
        <f t="shared" si="732"/>
        <v>62.99</v>
      </c>
      <c r="K1053" s="3">
        <f t="shared" si="733"/>
        <v>1.4282999999999999</v>
      </c>
      <c r="L1053" s="85"/>
      <c r="M1053" s="3" t="str">
        <f t="shared" si="734"/>
        <v>1.62</v>
      </c>
      <c r="N1053" s="3" t="str">
        <f t="shared" si="735"/>
        <v>-</v>
      </c>
      <c r="O1053" s="3">
        <f t="shared" si="736"/>
        <v>165.21</v>
      </c>
      <c r="P1053" s="3">
        <f t="shared" si="737"/>
        <v>62.99</v>
      </c>
      <c r="Q1053" s="3">
        <f t="shared" si="738"/>
        <v>1.2696000000000001</v>
      </c>
      <c r="R1053" s="85"/>
      <c r="S1053" s="3" t="str">
        <f t="shared" si="739"/>
        <v>1.62</v>
      </c>
      <c r="T1053" s="3" t="str">
        <f t="shared" si="740"/>
        <v>-</v>
      </c>
      <c r="U1053" s="3">
        <f t="shared" si="741"/>
        <v>165.21</v>
      </c>
      <c r="V1053" s="3">
        <f t="shared" si="742"/>
        <v>62.99</v>
      </c>
      <c r="W1053" s="3">
        <f t="shared" si="743"/>
        <v>1.1109</v>
      </c>
      <c r="X1053" s="85"/>
      <c r="Y1053" s="3" t="str">
        <f t="shared" si="744"/>
        <v>1.62</v>
      </c>
      <c r="Z1053" s="3" t="str">
        <f t="shared" si="745"/>
        <v>-</v>
      </c>
      <c r="AA1053" s="3">
        <f t="shared" si="746"/>
        <v>165.21</v>
      </c>
      <c r="AB1053" s="3">
        <f t="shared" si="747"/>
        <v>62.99</v>
      </c>
      <c r="AC1053" s="3">
        <f t="shared" si="748"/>
        <v>0.95219999999999994</v>
      </c>
      <c r="AD1053" s="85"/>
      <c r="AE1053" s="3" t="str">
        <f t="shared" si="749"/>
        <v>1.62</v>
      </c>
      <c r="AF1053" s="3" t="str">
        <f t="shared" si="750"/>
        <v>-</v>
      </c>
      <c r="AG1053" s="3">
        <f t="shared" si="751"/>
        <v>165.21</v>
      </c>
      <c r="AH1053" s="3">
        <f t="shared" si="752"/>
        <v>62.99</v>
      </c>
      <c r="AI1053" s="3">
        <f t="shared" si="753"/>
        <v>0.79349999999999998</v>
      </c>
      <c r="AJ1053" s="85"/>
      <c r="AK1053" s="3" t="str">
        <f t="shared" si="754"/>
        <v>1.62</v>
      </c>
      <c r="AL1053" s="3" t="str">
        <f t="shared" si="755"/>
        <v>-</v>
      </c>
      <c r="AM1053" s="3">
        <f t="shared" si="756"/>
        <v>165.21</v>
      </c>
      <c r="AN1053" s="3">
        <f t="shared" si="757"/>
        <v>62.99</v>
      </c>
      <c r="AO1053" s="3">
        <f t="shared" si="758"/>
        <v>0.63480000000000003</v>
      </c>
      <c r="AP1053" s="85"/>
      <c r="AQ1053" s="3" t="str">
        <f t="shared" si="759"/>
        <v>1.62</v>
      </c>
      <c r="AR1053" s="3" t="str">
        <f t="shared" si="760"/>
        <v>-</v>
      </c>
      <c r="AS1053" s="3">
        <f t="shared" si="761"/>
        <v>165.21</v>
      </c>
      <c r="AT1053" s="3">
        <f t="shared" si="762"/>
        <v>62.99</v>
      </c>
      <c r="AU1053" s="3">
        <f t="shared" si="763"/>
        <v>0.47609999999999997</v>
      </c>
      <c r="AV1053" s="85"/>
      <c r="AW1053" s="3" t="str">
        <f t="shared" si="764"/>
        <v>1.62</v>
      </c>
      <c r="AX1053" s="3" t="str">
        <f t="shared" si="765"/>
        <v>-</v>
      </c>
      <c r="AY1053" s="3">
        <f t="shared" si="766"/>
        <v>165.21</v>
      </c>
      <c r="AZ1053" s="3">
        <f t="shared" si="767"/>
        <v>62.99</v>
      </c>
      <c r="BA1053" s="3">
        <f t="shared" si="768"/>
        <v>0.31740000000000002</v>
      </c>
      <c r="BB1053" s="85"/>
      <c r="BC1053" s="3" t="str">
        <f t="shared" si="769"/>
        <v>1.62</v>
      </c>
      <c r="BD1053" s="3" t="str">
        <f t="shared" si="770"/>
        <v>-</v>
      </c>
      <c r="BE1053" s="3">
        <f t="shared" si="771"/>
        <v>165.21</v>
      </c>
      <c r="BF1053" s="3">
        <f t="shared" si="772"/>
        <v>62.99</v>
      </c>
      <c r="BG1053" s="3">
        <f t="shared" si="773"/>
        <v>0.15870000000000001</v>
      </c>
    </row>
    <row r="1054" spans="1:59" x14ac:dyDescent="0.3">
      <c r="A1054" s="1" t="str">
        <f>'Forward collapse simulation'!B1064</f>
        <v>1.62</v>
      </c>
      <c r="B1054" s="37" t="str">
        <f>IF('Forward collapse simulation'!C1064="","-",'Forward collapse simulation'!C1064)</f>
        <v>-</v>
      </c>
      <c r="C1054" s="85">
        <f>'Forward collapse simulation'!E1064</f>
        <v>184.87</v>
      </c>
      <c r="D1054" s="85">
        <f>'Forward collapse simulation'!F1064</f>
        <v>70.36</v>
      </c>
      <c r="E1054" s="85">
        <f>'Forward collapse simulation'!D1064</f>
        <v>1.7529999999999999</v>
      </c>
      <c r="F1054" s="85"/>
      <c r="G1054" s="3" t="str">
        <f t="shared" si="729"/>
        <v>1.62</v>
      </c>
      <c r="H1054" s="3" t="str">
        <f t="shared" si="730"/>
        <v>-</v>
      </c>
      <c r="I1054" s="3">
        <f t="shared" si="731"/>
        <v>184.87</v>
      </c>
      <c r="J1054" s="3">
        <f t="shared" si="732"/>
        <v>70.36</v>
      </c>
      <c r="K1054" s="3">
        <f t="shared" si="733"/>
        <v>1.5776999999999999</v>
      </c>
      <c r="L1054" s="85"/>
      <c r="M1054" s="3" t="str">
        <f t="shared" si="734"/>
        <v>1.62</v>
      </c>
      <c r="N1054" s="3" t="str">
        <f t="shared" si="735"/>
        <v>-</v>
      </c>
      <c r="O1054" s="3">
        <f t="shared" si="736"/>
        <v>184.87</v>
      </c>
      <c r="P1054" s="3">
        <f t="shared" si="737"/>
        <v>70.36</v>
      </c>
      <c r="Q1054" s="3">
        <f t="shared" si="738"/>
        <v>1.4024000000000001</v>
      </c>
      <c r="R1054" s="85"/>
      <c r="S1054" s="3" t="str">
        <f t="shared" si="739"/>
        <v>1.62</v>
      </c>
      <c r="T1054" s="3" t="str">
        <f t="shared" si="740"/>
        <v>-</v>
      </c>
      <c r="U1054" s="3">
        <f t="shared" si="741"/>
        <v>184.87</v>
      </c>
      <c r="V1054" s="3">
        <f t="shared" si="742"/>
        <v>70.36</v>
      </c>
      <c r="W1054" s="3">
        <f t="shared" si="743"/>
        <v>1.2270999999999999</v>
      </c>
      <c r="X1054" s="85"/>
      <c r="Y1054" s="3" t="str">
        <f t="shared" si="744"/>
        <v>1.62</v>
      </c>
      <c r="Z1054" s="3" t="str">
        <f t="shared" si="745"/>
        <v>-</v>
      </c>
      <c r="AA1054" s="3">
        <f t="shared" si="746"/>
        <v>184.87</v>
      </c>
      <c r="AB1054" s="3">
        <f t="shared" si="747"/>
        <v>70.36</v>
      </c>
      <c r="AC1054" s="3">
        <f t="shared" si="748"/>
        <v>1.0517999999999998</v>
      </c>
      <c r="AD1054" s="85"/>
      <c r="AE1054" s="3" t="str">
        <f t="shared" si="749"/>
        <v>1.62</v>
      </c>
      <c r="AF1054" s="3" t="str">
        <f t="shared" si="750"/>
        <v>-</v>
      </c>
      <c r="AG1054" s="3">
        <f t="shared" si="751"/>
        <v>184.87</v>
      </c>
      <c r="AH1054" s="3">
        <f t="shared" si="752"/>
        <v>70.36</v>
      </c>
      <c r="AI1054" s="3">
        <f t="shared" si="753"/>
        <v>0.87649999999999995</v>
      </c>
      <c r="AJ1054" s="85"/>
      <c r="AK1054" s="3" t="str">
        <f t="shared" si="754"/>
        <v>1.62</v>
      </c>
      <c r="AL1054" s="3" t="str">
        <f t="shared" si="755"/>
        <v>-</v>
      </c>
      <c r="AM1054" s="3">
        <f t="shared" si="756"/>
        <v>184.87</v>
      </c>
      <c r="AN1054" s="3">
        <f t="shared" si="757"/>
        <v>70.36</v>
      </c>
      <c r="AO1054" s="3">
        <f t="shared" si="758"/>
        <v>0.70120000000000005</v>
      </c>
      <c r="AP1054" s="85"/>
      <c r="AQ1054" s="3" t="str">
        <f t="shared" si="759"/>
        <v>1.62</v>
      </c>
      <c r="AR1054" s="3" t="str">
        <f t="shared" si="760"/>
        <v>-</v>
      </c>
      <c r="AS1054" s="3">
        <f t="shared" si="761"/>
        <v>184.87</v>
      </c>
      <c r="AT1054" s="3">
        <f t="shared" si="762"/>
        <v>70.36</v>
      </c>
      <c r="AU1054" s="3">
        <f t="shared" si="763"/>
        <v>0.52589999999999992</v>
      </c>
      <c r="AV1054" s="85"/>
      <c r="AW1054" s="3" t="str">
        <f t="shared" si="764"/>
        <v>1.62</v>
      </c>
      <c r="AX1054" s="3" t="str">
        <f t="shared" si="765"/>
        <v>-</v>
      </c>
      <c r="AY1054" s="3">
        <f t="shared" si="766"/>
        <v>184.87</v>
      </c>
      <c r="AZ1054" s="3">
        <f t="shared" si="767"/>
        <v>70.36</v>
      </c>
      <c r="BA1054" s="3">
        <f t="shared" si="768"/>
        <v>0.35060000000000002</v>
      </c>
      <c r="BB1054" s="85"/>
      <c r="BC1054" s="3" t="str">
        <f t="shared" si="769"/>
        <v>1.62</v>
      </c>
      <c r="BD1054" s="3" t="str">
        <f t="shared" si="770"/>
        <v>-</v>
      </c>
      <c r="BE1054" s="3">
        <f t="shared" si="771"/>
        <v>184.87</v>
      </c>
      <c r="BF1054" s="3">
        <f t="shared" si="772"/>
        <v>70.36</v>
      </c>
      <c r="BG1054" s="3">
        <f t="shared" si="773"/>
        <v>0.17530000000000001</v>
      </c>
    </row>
    <row r="1055" spans="1:59" x14ac:dyDescent="0.3">
      <c r="A1055" s="1" t="str">
        <f>'Forward collapse simulation'!B1065</f>
        <v>1.62</v>
      </c>
      <c r="B1055" s="37" t="str">
        <f>IF('Forward collapse simulation'!C1065="","-",'Forward collapse simulation'!C1065)</f>
        <v>-</v>
      </c>
      <c r="C1055" s="85">
        <f>'Forward collapse simulation'!E1065</f>
        <v>209.68</v>
      </c>
      <c r="D1055" s="85">
        <f>'Forward collapse simulation'!F1065</f>
        <v>83.77</v>
      </c>
      <c r="E1055" s="85">
        <f>'Forward collapse simulation'!D1065</f>
        <v>0.98599999999999999</v>
      </c>
      <c r="F1055" s="85"/>
      <c r="G1055" s="3" t="str">
        <f t="shared" si="729"/>
        <v>1.62</v>
      </c>
      <c r="H1055" s="3" t="str">
        <f t="shared" si="730"/>
        <v>-</v>
      </c>
      <c r="I1055" s="3">
        <f t="shared" si="731"/>
        <v>209.68</v>
      </c>
      <c r="J1055" s="3">
        <f t="shared" si="732"/>
        <v>83.77</v>
      </c>
      <c r="K1055" s="3">
        <f t="shared" si="733"/>
        <v>0.88739999999999997</v>
      </c>
      <c r="L1055" s="85"/>
      <c r="M1055" s="3" t="str">
        <f t="shared" si="734"/>
        <v>1.62</v>
      </c>
      <c r="N1055" s="3" t="str">
        <f t="shared" si="735"/>
        <v>-</v>
      </c>
      <c r="O1055" s="3">
        <f t="shared" si="736"/>
        <v>209.68</v>
      </c>
      <c r="P1055" s="3">
        <f t="shared" si="737"/>
        <v>83.77</v>
      </c>
      <c r="Q1055" s="3">
        <f t="shared" si="738"/>
        <v>0.78880000000000006</v>
      </c>
      <c r="R1055" s="85"/>
      <c r="S1055" s="3" t="str">
        <f t="shared" si="739"/>
        <v>1.62</v>
      </c>
      <c r="T1055" s="3" t="str">
        <f t="shared" si="740"/>
        <v>-</v>
      </c>
      <c r="U1055" s="3">
        <f t="shared" si="741"/>
        <v>209.68</v>
      </c>
      <c r="V1055" s="3">
        <f t="shared" si="742"/>
        <v>83.77</v>
      </c>
      <c r="W1055" s="3">
        <f t="shared" si="743"/>
        <v>0.69019999999999992</v>
      </c>
      <c r="X1055" s="85"/>
      <c r="Y1055" s="3" t="str">
        <f t="shared" si="744"/>
        <v>1.62</v>
      </c>
      <c r="Z1055" s="3" t="str">
        <f t="shared" si="745"/>
        <v>-</v>
      </c>
      <c r="AA1055" s="3">
        <f t="shared" si="746"/>
        <v>209.68</v>
      </c>
      <c r="AB1055" s="3">
        <f t="shared" si="747"/>
        <v>83.77</v>
      </c>
      <c r="AC1055" s="3">
        <f t="shared" si="748"/>
        <v>0.59160000000000001</v>
      </c>
      <c r="AD1055" s="85"/>
      <c r="AE1055" s="3" t="str">
        <f t="shared" si="749"/>
        <v>1.62</v>
      </c>
      <c r="AF1055" s="3" t="str">
        <f t="shared" si="750"/>
        <v>-</v>
      </c>
      <c r="AG1055" s="3">
        <f t="shared" si="751"/>
        <v>209.68</v>
      </c>
      <c r="AH1055" s="3">
        <f t="shared" si="752"/>
        <v>83.77</v>
      </c>
      <c r="AI1055" s="3">
        <f t="shared" si="753"/>
        <v>0.49299999999999999</v>
      </c>
      <c r="AJ1055" s="85"/>
      <c r="AK1055" s="3" t="str">
        <f t="shared" si="754"/>
        <v>1.62</v>
      </c>
      <c r="AL1055" s="3" t="str">
        <f t="shared" si="755"/>
        <v>-</v>
      </c>
      <c r="AM1055" s="3">
        <f t="shared" si="756"/>
        <v>209.68</v>
      </c>
      <c r="AN1055" s="3">
        <f t="shared" si="757"/>
        <v>83.77</v>
      </c>
      <c r="AO1055" s="3">
        <f t="shared" si="758"/>
        <v>0.39440000000000003</v>
      </c>
      <c r="AP1055" s="85"/>
      <c r="AQ1055" s="3" t="str">
        <f t="shared" si="759"/>
        <v>1.62</v>
      </c>
      <c r="AR1055" s="3" t="str">
        <f t="shared" si="760"/>
        <v>-</v>
      </c>
      <c r="AS1055" s="3">
        <f t="shared" si="761"/>
        <v>209.68</v>
      </c>
      <c r="AT1055" s="3">
        <f t="shared" si="762"/>
        <v>83.77</v>
      </c>
      <c r="AU1055" s="3">
        <f t="shared" si="763"/>
        <v>0.29580000000000001</v>
      </c>
      <c r="AV1055" s="85"/>
      <c r="AW1055" s="3" t="str">
        <f t="shared" si="764"/>
        <v>1.62</v>
      </c>
      <c r="AX1055" s="3" t="str">
        <f t="shared" si="765"/>
        <v>-</v>
      </c>
      <c r="AY1055" s="3">
        <f t="shared" si="766"/>
        <v>209.68</v>
      </c>
      <c r="AZ1055" s="3">
        <f t="shared" si="767"/>
        <v>83.77</v>
      </c>
      <c r="BA1055" s="3">
        <f t="shared" si="768"/>
        <v>0.19720000000000001</v>
      </c>
      <c r="BB1055" s="85"/>
      <c r="BC1055" s="3" t="str">
        <f t="shared" si="769"/>
        <v>1.62</v>
      </c>
      <c r="BD1055" s="3" t="str">
        <f t="shared" si="770"/>
        <v>-</v>
      </c>
      <c r="BE1055" s="3">
        <f t="shared" si="771"/>
        <v>209.68</v>
      </c>
      <c r="BF1055" s="3">
        <f t="shared" si="772"/>
        <v>83.77</v>
      </c>
      <c r="BG1055" s="3">
        <f t="shared" si="773"/>
        <v>9.8600000000000007E-2</v>
      </c>
    </row>
    <row r="1056" spans="1:59" x14ac:dyDescent="0.3">
      <c r="A1056" s="1" t="str">
        <f>'Forward collapse simulation'!B1066</f>
        <v>1.62</v>
      </c>
      <c r="B1056" s="37" t="str">
        <f>IF('Forward collapse simulation'!C1066="","-",'Forward collapse simulation'!C1066)</f>
        <v>-</v>
      </c>
      <c r="C1056" s="85">
        <f>'Forward collapse simulation'!E1066</f>
        <v>319.77999999999997</v>
      </c>
      <c r="D1056" s="85">
        <f>'Forward collapse simulation'!F1066</f>
        <v>42.71</v>
      </c>
      <c r="E1056" s="85">
        <f>'Forward collapse simulation'!D1066</f>
        <v>0.35799999999999998</v>
      </c>
      <c r="F1056" s="85"/>
      <c r="G1056" s="3" t="str">
        <f t="shared" si="729"/>
        <v>1.62</v>
      </c>
      <c r="H1056" s="3" t="str">
        <f t="shared" si="730"/>
        <v>-</v>
      </c>
      <c r="I1056" s="3">
        <f t="shared" si="731"/>
        <v>319.77999999999997</v>
      </c>
      <c r="J1056" s="3">
        <f t="shared" si="732"/>
        <v>42.71</v>
      </c>
      <c r="K1056" s="3">
        <f t="shared" si="733"/>
        <v>0.32219999999999999</v>
      </c>
      <c r="L1056" s="85"/>
      <c r="M1056" s="3" t="str">
        <f t="shared" si="734"/>
        <v>1.62</v>
      </c>
      <c r="N1056" s="3" t="str">
        <f t="shared" si="735"/>
        <v>-</v>
      </c>
      <c r="O1056" s="3">
        <f t="shared" si="736"/>
        <v>319.77999999999997</v>
      </c>
      <c r="P1056" s="3">
        <f t="shared" si="737"/>
        <v>42.71</v>
      </c>
      <c r="Q1056" s="3">
        <f t="shared" si="738"/>
        <v>0.28639999999999999</v>
      </c>
      <c r="R1056" s="85"/>
      <c r="S1056" s="3" t="str">
        <f t="shared" si="739"/>
        <v>1.62</v>
      </c>
      <c r="T1056" s="3" t="str">
        <f t="shared" si="740"/>
        <v>-</v>
      </c>
      <c r="U1056" s="3">
        <f t="shared" si="741"/>
        <v>319.77999999999997</v>
      </c>
      <c r="V1056" s="3">
        <f t="shared" si="742"/>
        <v>42.71</v>
      </c>
      <c r="W1056" s="3">
        <f t="shared" si="743"/>
        <v>0.25059999999999999</v>
      </c>
      <c r="X1056" s="85"/>
      <c r="Y1056" s="3" t="str">
        <f t="shared" si="744"/>
        <v>1.62</v>
      </c>
      <c r="Z1056" s="3" t="str">
        <f t="shared" si="745"/>
        <v>-</v>
      </c>
      <c r="AA1056" s="3">
        <f t="shared" si="746"/>
        <v>319.77999999999997</v>
      </c>
      <c r="AB1056" s="3">
        <f t="shared" si="747"/>
        <v>42.71</v>
      </c>
      <c r="AC1056" s="3">
        <f t="shared" si="748"/>
        <v>0.21479999999999999</v>
      </c>
      <c r="AD1056" s="85"/>
      <c r="AE1056" s="3" t="str">
        <f t="shared" si="749"/>
        <v>1.62</v>
      </c>
      <c r="AF1056" s="3" t="str">
        <f t="shared" si="750"/>
        <v>-</v>
      </c>
      <c r="AG1056" s="3">
        <f t="shared" si="751"/>
        <v>319.77999999999997</v>
      </c>
      <c r="AH1056" s="3">
        <f t="shared" si="752"/>
        <v>42.71</v>
      </c>
      <c r="AI1056" s="3">
        <f t="shared" si="753"/>
        <v>0.17899999999999999</v>
      </c>
      <c r="AJ1056" s="85"/>
      <c r="AK1056" s="3" t="str">
        <f t="shared" si="754"/>
        <v>1.62</v>
      </c>
      <c r="AL1056" s="3" t="str">
        <f t="shared" si="755"/>
        <v>-</v>
      </c>
      <c r="AM1056" s="3">
        <f t="shared" si="756"/>
        <v>319.77999999999997</v>
      </c>
      <c r="AN1056" s="3">
        <f t="shared" si="757"/>
        <v>42.71</v>
      </c>
      <c r="AO1056" s="3">
        <f t="shared" si="758"/>
        <v>0.14319999999999999</v>
      </c>
      <c r="AP1056" s="85"/>
      <c r="AQ1056" s="3" t="str">
        <f t="shared" si="759"/>
        <v>1.62</v>
      </c>
      <c r="AR1056" s="3" t="str">
        <f t="shared" si="760"/>
        <v>-</v>
      </c>
      <c r="AS1056" s="3">
        <f t="shared" si="761"/>
        <v>319.77999999999997</v>
      </c>
      <c r="AT1056" s="3">
        <f t="shared" si="762"/>
        <v>42.71</v>
      </c>
      <c r="AU1056" s="3">
        <f t="shared" si="763"/>
        <v>0.1074</v>
      </c>
      <c r="AV1056" s="85"/>
      <c r="AW1056" s="3" t="str">
        <f t="shared" si="764"/>
        <v>1.62</v>
      </c>
      <c r="AX1056" s="3" t="str">
        <f t="shared" si="765"/>
        <v>-</v>
      </c>
      <c r="AY1056" s="3">
        <f t="shared" si="766"/>
        <v>319.77999999999997</v>
      </c>
      <c r="AZ1056" s="3">
        <f t="shared" si="767"/>
        <v>42.71</v>
      </c>
      <c r="BA1056" s="3">
        <f t="shared" si="768"/>
        <v>7.1599999999999997E-2</v>
      </c>
      <c r="BB1056" s="85"/>
      <c r="BC1056" s="3" t="str">
        <f t="shared" si="769"/>
        <v>1.62</v>
      </c>
      <c r="BD1056" s="3" t="str">
        <f t="shared" si="770"/>
        <v>-</v>
      </c>
      <c r="BE1056" s="3">
        <f t="shared" si="771"/>
        <v>319.77999999999997</v>
      </c>
      <c r="BF1056" s="3">
        <f t="shared" si="772"/>
        <v>42.71</v>
      </c>
      <c r="BG1056" s="3">
        <f t="shared" si="773"/>
        <v>3.5799999999999998E-2</v>
      </c>
    </row>
    <row r="1057" spans="1:59" x14ac:dyDescent="0.3">
      <c r="A1057" s="1" t="str">
        <f>'Forward collapse simulation'!B1067</f>
        <v>1.62</v>
      </c>
      <c r="B1057" s="37" t="str">
        <f>IF('Forward collapse simulation'!C1067="","-",'Forward collapse simulation'!C1067)</f>
        <v>-</v>
      </c>
      <c r="C1057" s="85">
        <f>'Forward collapse simulation'!E1067</f>
        <v>338.1</v>
      </c>
      <c r="D1057" s="85">
        <f>'Forward collapse simulation'!F1067</f>
        <v>-50.05</v>
      </c>
      <c r="E1057" s="85">
        <f>'Forward collapse simulation'!D1067</f>
        <v>0.48</v>
      </c>
      <c r="F1057" s="85"/>
      <c r="G1057" s="3" t="str">
        <f t="shared" si="729"/>
        <v>1.62</v>
      </c>
      <c r="H1057" s="3" t="str">
        <f t="shared" si="730"/>
        <v>-</v>
      </c>
      <c r="I1057" s="3">
        <f t="shared" si="731"/>
        <v>338.1</v>
      </c>
      <c r="J1057" s="3">
        <f t="shared" si="732"/>
        <v>-50.05</v>
      </c>
      <c r="K1057" s="3">
        <f t="shared" si="733"/>
        <v>0.432</v>
      </c>
      <c r="L1057" s="85"/>
      <c r="M1057" s="3" t="str">
        <f t="shared" si="734"/>
        <v>1.62</v>
      </c>
      <c r="N1057" s="3" t="str">
        <f t="shared" si="735"/>
        <v>-</v>
      </c>
      <c r="O1057" s="3">
        <f t="shared" si="736"/>
        <v>338.1</v>
      </c>
      <c r="P1057" s="3">
        <f t="shared" si="737"/>
        <v>-50.05</v>
      </c>
      <c r="Q1057" s="3">
        <f t="shared" si="738"/>
        <v>0.38400000000000001</v>
      </c>
      <c r="R1057" s="85"/>
      <c r="S1057" s="3" t="str">
        <f t="shared" si="739"/>
        <v>1.62</v>
      </c>
      <c r="T1057" s="3" t="str">
        <f t="shared" si="740"/>
        <v>-</v>
      </c>
      <c r="U1057" s="3">
        <f t="shared" si="741"/>
        <v>338.1</v>
      </c>
      <c r="V1057" s="3">
        <f t="shared" si="742"/>
        <v>-50.05</v>
      </c>
      <c r="W1057" s="3">
        <f t="shared" si="743"/>
        <v>0.33599999999999997</v>
      </c>
      <c r="X1057" s="85"/>
      <c r="Y1057" s="3" t="str">
        <f t="shared" si="744"/>
        <v>1.62</v>
      </c>
      <c r="Z1057" s="3" t="str">
        <f t="shared" si="745"/>
        <v>-</v>
      </c>
      <c r="AA1057" s="3">
        <f t="shared" si="746"/>
        <v>338.1</v>
      </c>
      <c r="AB1057" s="3">
        <f t="shared" si="747"/>
        <v>-50.05</v>
      </c>
      <c r="AC1057" s="3">
        <f t="shared" si="748"/>
        <v>0.28799999999999998</v>
      </c>
      <c r="AD1057" s="85"/>
      <c r="AE1057" s="3" t="str">
        <f t="shared" si="749"/>
        <v>1.62</v>
      </c>
      <c r="AF1057" s="3" t="str">
        <f t="shared" si="750"/>
        <v>-</v>
      </c>
      <c r="AG1057" s="3">
        <f t="shared" si="751"/>
        <v>338.1</v>
      </c>
      <c r="AH1057" s="3">
        <f t="shared" si="752"/>
        <v>-50.05</v>
      </c>
      <c r="AI1057" s="3">
        <f t="shared" si="753"/>
        <v>0.24</v>
      </c>
      <c r="AJ1057" s="85"/>
      <c r="AK1057" s="3" t="str">
        <f t="shared" si="754"/>
        <v>1.62</v>
      </c>
      <c r="AL1057" s="3" t="str">
        <f t="shared" si="755"/>
        <v>-</v>
      </c>
      <c r="AM1057" s="3">
        <f t="shared" si="756"/>
        <v>338.1</v>
      </c>
      <c r="AN1057" s="3">
        <f t="shared" si="757"/>
        <v>-50.05</v>
      </c>
      <c r="AO1057" s="3">
        <f t="shared" si="758"/>
        <v>0.192</v>
      </c>
      <c r="AP1057" s="85"/>
      <c r="AQ1057" s="3" t="str">
        <f t="shared" si="759"/>
        <v>1.62</v>
      </c>
      <c r="AR1057" s="3" t="str">
        <f t="shared" si="760"/>
        <v>-</v>
      </c>
      <c r="AS1057" s="3">
        <f t="shared" si="761"/>
        <v>338.1</v>
      </c>
      <c r="AT1057" s="3">
        <f t="shared" si="762"/>
        <v>-50.05</v>
      </c>
      <c r="AU1057" s="3">
        <f t="shared" si="763"/>
        <v>0.14399999999999999</v>
      </c>
      <c r="AV1057" s="85"/>
      <c r="AW1057" s="3" t="str">
        <f t="shared" si="764"/>
        <v>1.62</v>
      </c>
      <c r="AX1057" s="3" t="str">
        <f t="shared" si="765"/>
        <v>-</v>
      </c>
      <c r="AY1057" s="3">
        <f t="shared" si="766"/>
        <v>338.1</v>
      </c>
      <c r="AZ1057" s="3">
        <f t="shared" si="767"/>
        <v>-50.05</v>
      </c>
      <c r="BA1057" s="3">
        <f t="shared" si="768"/>
        <v>9.6000000000000002E-2</v>
      </c>
      <c r="BB1057" s="85"/>
      <c r="BC1057" s="3" t="str">
        <f t="shared" si="769"/>
        <v>1.62</v>
      </c>
      <c r="BD1057" s="3" t="str">
        <f t="shared" si="770"/>
        <v>-</v>
      </c>
      <c r="BE1057" s="3">
        <f t="shared" si="771"/>
        <v>338.1</v>
      </c>
      <c r="BF1057" s="3">
        <f t="shared" si="772"/>
        <v>-50.05</v>
      </c>
      <c r="BG1057" s="3">
        <f t="shared" si="773"/>
        <v>4.8000000000000001E-2</v>
      </c>
    </row>
    <row r="1058" spans="1:59" x14ac:dyDescent="0.3">
      <c r="A1058" s="1" t="str">
        <f>'Forward collapse simulation'!B1068</f>
        <v>1.62</v>
      </c>
      <c r="B1058" s="37" t="str">
        <f>IF('Forward collapse simulation'!C1068="","-",'Forward collapse simulation'!C1068)</f>
        <v>-</v>
      </c>
      <c r="C1058" s="85">
        <f>'Forward collapse simulation'!E1068</f>
        <v>340.33</v>
      </c>
      <c r="D1058" s="85">
        <f>'Forward collapse simulation'!F1068</f>
        <v>-64.63</v>
      </c>
      <c r="E1058" s="85">
        <f>'Forward collapse simulation'!D1068</f>
        <v>1.026</v>
      </c>
      <c r="F1058" s="85"/>
      <c r="G1058" s="3" t="str">
        <f t="shared" si="729"/>
        <v>1.62</v>
      </c>
      <c r="H1058" s="3" t="str">
        <f t="shared" si="730"/>
        <v>-</v>
      </c>
      <c r="I1058" s="3">
        <f t="shared" si="731"/>
        <v>340.33</v>
      </c>
      <c r="J1058" s="3">
        <f t="shared" si="732"/>
        <v>-64.63</v>
      </c>
      <c r="K1058" s="3">
        <f t="shared" si="733"/>
        <v>0.9234</v>
      </c>
      <c r="L1058" s="85"/>
      <c r="M1058" s="3" t="str">
        <f t="shared" si="734"/>
        <v>1.62</v>
      </c>
      <c r="N1058" s="3" t="str">
        <f t="shared" si="735"/>
        <v>-</v>
      </c>
      <c r="O1058" s="3">
        <f t="shared" si="736"/>
        <v>340.33</v>
      </c>
      <c r="P1058" s="3">
        <f t="shared" si="737"/>
        <v>-64.63</v>
      </c>
      <c r="Q1058" s="3">
        <f t="shared" si="738"/>
        <v>0.82080000000000009</v>
      </c>
      <c r="R1058" s="85"/>
      <c r="S1058" s="3" t="str">
        <f t="shared" si="739"/>
        <v>1.62</v>
      </c>
      <c r="T1058" s="3" t="str">
        <f t="shared" si="740"/>
        <v>-</v>
      </c>
      <c r="U1058" s="3">
        <f t="shared" si="741"/>
        <v>340.33</v>
      </c>
      <c r="V1058" s="3">
        <f t="shared" si="742"/>
        <v>-64.63</v>
      </c>
      <c r="W1058" s="3">
        <f t="shared" si="743"/>
        <v>0.71819999999999995</v>
      </c>
      <c r="X1058" s="85"/>
      <c r="Y1058" s="3" t="str">
        <f t="shared" si="744"/>
        <v>1.62</v>
      </c>
      <c r="Z1058" s="3" t="str">
        <f t="shared" si="745"/>
        <v>-</v>
      </c>
      <c r="AA1058" s="3">
        <f t="shared" si="746"/>
        <v>340.33</v>
      </c>
      <c r="AB1058" s="3">
        <f t="shared" si="747"/>
        <v>-64.63</v>
      </c>
      <c r="AC1058" s="3">
        <f t="shared" si="748"/>
        <v>0.61560000000000004</v>
      </c>
      <c r="AD1058" s="85"/>
      <c r="AE1058" s="3" t="str">
        <f t="shared" si="749"/>
        <v>1.62</v>
      </c>
      <c r="AF1058" s="3" t="str">
        <f t="shared" si="750"/>
        <v>-</v>
      </c>
      <c r="AG1058" s="3">
        <f t="shared" si="751"/>
        <v>340.33</v>
      </c>
      <c r="AH1058" s="3">
        <f t="shared" si="752"/>
        <v>-64.63</v>
      </c>
      <c r="AI1058" s="3">
        <f t="shared" si="753"/>
        <v>0.51300000000000001</v>
      </c>
      <c r="AJ1058" s="85"/>
      <c r="AK1058" s="3" t="str">
        <f t="shared" si="754"/>
        <v>1.62</v>
      </c>
      <c r="AL1058" s="3" t="str">
        <f t="shared" si="755"/>
        <v>-</v>
      </c>
      <c r="AM1058" s="3">
        <f t="shared" si="756"/>
        <v>340.33</v>
      </c>
      <c r="AN1058" s="3">
        <f t="shared" si="757"/>
        <v>-64.63</v>
      </c>
      <c r="AO1058" s="3">
        <f t="shared" si="758"/>
        <v>0.41040000000000004</v>
      </c>
      <c r="AP1058" s="85"/>
      <c r="AQ1058" s="3" t="str">
        <f t="shared" si="759"/>
        <v>1.62</v>
      </c>
      <c r="AR1058" s="3" t="str">
        <f t="shared" si="760"/>
        <v>-</v>
      </c>
      <c r="AS1058" s="3">
        <f t="shared" si="761"/>
        <v>340.33</v>
      </c>
      <c r="AT1058" s="3">
        <f t="shared" si="762"/>
        <v>-64.63</v>
      </c>
      <c r="AU1058" s="3">
        <f t="shared" si="763"/>
        <v>0.30780000000000002</v>
      </c>
      <c r="AV1058" s="85"/>
      <c r="AW1058" s="3" t="str">
        <f t="shared" si="764"/>
        <v>1.62</v>
      </c>
      <c r="AX1058" s="3" t="str">
        <f t="shared" si="765"/>
        <v>-</v>
      </c>
      <c r="AY1058" s="3">
        <f t="shared" si="766"/>
        <v>340.33</v>
      </c>
      <c r="AZ1058" s="3">
        <f t="shared" si="767"/>
        <v>-64.63</v>
      </c>
      <c r="BA1058" s="3">
        <f t="shared" si="768"/>
        <v>0.20520000000000002</v>
      </c>
      <c r="BB1058" s="85"/>
      <c r="BC1058" s="3" t="str">
        <f t="shared" si="769"/>
        <v>1.62</v>
      </c>
      <c r="BD1058" s="3" t="str">
        <f t="shared" si="770"/>
        <v>-</v>
      </c>
      <c r="BE1058" s="3">
        <f t="shared" si="771"/>
        <v>340.33</v>
      </c>
      <c r="BF1058" s="3">
        <f t="shared" si="772"/>
        <v>-64.63</v>
      </c>
      <c r="BG1058" s="3">
        <f t="shared" si="773"/>
        <v>0.10260000000000001</v>
      </c>
    </row>
    <row r="1059" spans="1:59" x14ac:dyDescent="0.3">
      <c r="A1059" s="1" t="str">
        <f>'Forward collapse simulation'!B1069</f>
        <v>1.62</v>
      </c>
      <c r="B1059" s="37" t="str">
        <f>IF('Forward collapse simulation'!C1069="","-",'Forward collapse simulation'!C1069)</f>
        <v>-</v>
      </c>
      <c r="C1059" s="85">
        <f>'Forward collapse simulation'!E1069</f>
        <v>337.96</v>
      </c>
      <c r="D1059" s="85">
        <f>'Forward collapse simulation'!F1069</f>
        <v>-75.91</v>
      </c>
      <c r="E1059" s="85">
        <f>'Forward collapse simulation'!D1069</f>
        <v>1.2809999999999999</v>
      </c>
      <c r="F1059" s="85"/>
      <c r="G1059" s="3" t="str">
        <f t="shared" si="729"/>
        <v>1.62</v>
      </c>
      <c r="H1059" s="3" t="str">
        <f t="shared" si="730"/>
        <v>-</v>
      </c>
      <c r="I1059" s="3">
        <f t="shared" si="731"/>
        <v>337.96</v>
      </c>
      <c r="J1059" s="3">
        <f t="shared" si="732"/>
        <v>-75.91</v>
      </c>
      <c r="K1059" s="3">
        <f t="shared" si="733"/>
        <v>1.1529</v>
      </c>
      <c r="L1059" s="85"/>
      <c r="M1059" s="3" t="str">
        <f t="shared" si="734"/>
        <v>1.62</v>
      </c>
      <c r="N1059" s="3" t="str">
        <f t="shared" si="735"/>
        <v>-</v>
      </c>
      <c r="O1059" s="3">
        <f t="shared" si="736"/>
        <v>337.96</v>
      </c>
      <c r="P1059" s="3">
        <f t="shared" si="737"/>
        <v>-75.91</v>
      </c>
      <c r="Q1059" s="3">
        <f t="shared" si="738"/>
        <v>1.0247999999999999</v>
      </c>
      <c r="R1059" s="85"/>
      <c r="S1059" s="3" t="str">
        <f t="shared" si="739"/>
        <v>1.62</v>
      </c>
      <c r="T1059" s="3" t="str">
        <f t="shared" si="740"/>
        <v>-</v>
      </c>
      <c r="U1059" s="3">
        <f t="shared" si="741"/>
        <v>337.96</v>
      </c>
      <c r="V1059" s="3">
        <f t="shared" si="742"/>
        <v>-75.91</v>
      </c>
      <c r="W1059" s="3">
        <f t="shared" si="743"/>
        <v>0.89669999999999983</v>
      </c>
      <c r="X1059" s="85"/>
      <c r="Y1059" s="3" t="str">
        <f t="shared" si="744"/>
        <v>1.62</v>
      </c>
      <c r="Z1059" s="3" t="str">
        <f t="shared" si="745"/>
        <v>-</v>
      </c>
      <c r="AA1059" s="3">
        <f t="shared" si="746"/>
        <v>337.96</v>
      </c>
      <c r="AB1059" s="3">
        <f t="shared" si="747"/>
        <v>-75.91</v>
      </c>
      <c r="AC1059" s="3">
        <f t="shared" si="748"/>
        <v>0.76859999999999995</v>
      </c>
      <c r="AD1059" s="85"/>
      <c r="AE1059" s="3" t="str">
        <f t="shared" si="749"/>
        <v>1.62</v>
      </c>
      <c r="AF1059" s="3" t="str">
        <f t="shared" si="750"/>
        <v>-</v>
      </c>
      <c r="AG1059" s="3">
        <f t="shared" si="751"/>
        <v>337.96</v>
      </c>
      <c r="AH1059" s="3">
        <f t="shared" si="752"/>
        <v>-75.91</v>
      </c>
      <c r="AI1059" s="3">
        <f t="shared" si="753"/>
        <v>0.64049999999999996</v>
      </c>
      <c r="AJ1059" s="85"/>
      <c r="AK1059" s="3" t="str">
        <f t="shared" si="754"/>
        <v>1.62</v>
      </c>
      <c r="AL1059" s="3" t="str">
        <f t="shared" si="755"/>
        <v>-</v>
      </c>
      <c r="AM1059" s="3">
        <f t="shared" si="756"/>
        <v>337.96</v>
      </c>
      <c r="AN1059" s="3">
        <f t="shared" si="757"/>
        <v>-75.91</v>
      </c>
      <c r="AO1059" s="3">
        <f t="shared" si="758"/>
        <v>0.51239999999999997</v>
      </c>
      <c r="AP1059" s="85"/>
      <c r="AQ1059" s="3" t="str">
        <f t="shared" si="759"/>
        <v>1.62</v>
      </c>
      <c r="AR1059" s="3" t="str">
        <f t="shared" si="760"/>
        <v>-</v>
      </c>
      <c r="AS1059" s="3">
        <f t="shared" si="761"/>
        <v>337.96</v>
      </c>
      <c r="AT1059" s="3">
        <f t="shared" si="762"/>
        <v>-75.91</v>
      </c>
      <c r="AU1059" s="3">
        <f t="shared" si="763"/>
        <v>0.38429999999999997</v>
      </c>
      <c r="AV1059" s="85"/>
      <c r="AW1059" s="3" t="str">
        <f t="shared" si="764"/>
        <v>1.62</v>
      </c>
      <c r="AX1059" s="3" t="str">
        <f t="shared" si="765"/>
        <v>-</v>
      </c>
      <c r="AY1059" s="3">
        <f t="shared" si="766"/>
        <v>337.96</v>
      </c>
      <c r="AZ1059" s="3">
        <f t="shared" si="767"/>
        <v>-75.91</v>
      </c>
      <c r="BA1059" s="3">
        <f t="shared" si="768"/>
        <v>0.25619999999999998</v>
      </c>
      <c r="BB1059" s="85"/>
      <c r="BC1059" s="3" t="str">
        <f t="shared" si="769"/>
        <v>1.62</v>
      </c>
      <c r="BD1059" s="3" t="str">
        <f t="shared" si="770"/>
        <v>-</v>
      </c>
      <c r="BE1059" s="3">
        <f t="shared" si="771"/>
        <v>337.96</v>
      </c>
      <c r="BF1059" s="3">
        <f t="shared" si="772"/>
        <v>-75.91</v>
      </c>
      <c r="BG1059" s="3">
        <f t="shared" si="773"/>
        <v>0.12809999999999999</v>
      </c>
    </row>
    <row r="1060" spans="1:59" x14ac:dyDescent="0.3">
      <c r="A1060" s="1" t="str">
        <f>'Forward collapse simulation'!B1070</f>
        <v>1.62</v>
      </c>
      <c r="B1060" s="37" t="str">
        <f>IF('Forward collapse simulation'!C1070="","-",'Forward collapse simulation'!C1070)</f>
        <v>-</v>
      </c>
      <c r="C1060" s="85">
        <f>'Forward collapse simulation'!E1070</f>
        <v>345.64</v>
      </c>
      <c r="D1060" s="85">
        <f>'Forward collapse simulation'!F1070</f>
        <v>-84</v>
      </c>
      <c r="E1060" s="85">
        <f>'Forward collapse simulation'!D1070</f>
        <v>1.234</v>
      </c>
      <c r="F1060" s="85"/>
      <c r="G1060" s="3" t="str">
        <f t="shared" si="729"/>
        <v>1.62</v>
      </c>
      <c r="H1060" s="3" t="str">
        <f t="shared" si="730"/>
        <v>-</v>
      </c>
      <c r="I1060" s="3">
        <f t="shared" si="731"/>
        <v>345.64</v>
      </c>
      <c r="J1060" s="3">
        <f t="shared" si="732"/>
        <v>-84</v>
      </c>
      <c r="K1060" s="3">
        <f t="shared" si="733"/>
        <v>1.1106</v>
      </c>
      <c r="L1060" s="85"/>
      <c r="M1060" s="3" t="str">
        <f t="shared" si="734"/>
        <v>1.62</v>
      </c>
      <c r="N1060" s="3" t="str">
        <f t="shared" si="735"/>
        <v>-</v>
      </c>
      <c r="O1060" s="3">
        <f t="shared" si="736"/>
        <v>345.64</v>
      </c>
      <c r="P1060" s="3">
        <f t="shared" si="737"/>
        <v>-84</v>
      </c>
      <c r="Q1060" s="3">
        <f t="shared" si="738"/>
        <v>0.98720000000000008</v>
      </c>
      <c r="R1060" s="85"/>
      <c r="S1060" s="3" t="str">
        <f t="shared" si="739"/>
        <v>1.62</v>
      </c>
      <c r="T1060" s="3" t="str">
        <f t="shared" si="740"/>
        <v>-</v>
      </c>
      <c r="U1060" s="3">
        <f t="shared" si="741"/>
        <v>345.64</v>
      </c>
      <c r="V1060" s="3">
        <f t="shared" si="742"/>
        <v>-84</v>
      </c>
      <c r="W1060" s="3">
        <f t="shared" si="743"/>
        <v>0.8637999999999999</v>
      </c>
      <c r="X1060" s="85"/>
      <c r="Y1060" s="3" t="str">
        <f t="shared" si="744"/>
        <v>1.62</v>
      </c>
      <c r="Z1060" s="3" t="str">
        <f t="shared" si="745"/>
        <v>-</v>
      </c>
      <c r="AA1060" s="3">
        <f t="shared" si="746"/>
        <v>345.64</v>
      </c>
      <c r="AB1060" s="3">
        <f t="shared" si="747"/>
        <v>-84</v>
      </c>
      <c r="AC1060" s="3">
        <f t="shared" si="748"/>
        <v>0.74039999999999995</v>
      </c>
      <c r="AD1060" s="85"/>
      <c r="AE1060" s="3" t="str">
        <f t="shared" si="749"/>
        <v>1.62</v>
      </c>
      <c r="AF1060" s="3" t="str">
        <f t="shared" si="750"/>
        <v>-</v>
      </c>
      <c r="AG1060" s="3">
        <f t="shared" si="751"/>
        <v>345.64</v>
      </c>
      <c r="AH1060" s="3">
        <f t="shared" si="752"/>
        <v>-84</v>
      </c>
      <c r="AI1060" s="3">
        <f t="shared" si="753"/>
        <v>0.61699999999999999</v>
      </c>
      <c r="AJ1060" s="85"/>
      <c r="AK1060" s="3" t="str">
        <f t="shared" si="754"/>
        <v>1.62</v>
      </c>
      <c r="AL1060" s="3" t="str">
        <f t="shared" si="755"/>
        <v>-</v>
      </c>
      <c r="AM1060" s="3">
        <f t="shared" si="756"/>
        <v>345.64</v>
      </c>
      <c r="AN1060" s="3">
        <f t="shared" si="757"/>
        <v>-84</v>
      </c>
      <c r="AO1060" s="3">
        <f t="shared" si="758"/>
        <v>0.49360000000000004</v>
      </c>
      <c r="AP1060" s="85"/>
      <c r="AQ1060" s="3" t="str">
        <f t="shared" si="759"/>
        <v>1.62</v>
      </c>
      <c r="AR1060" s="3" t="str">
        <f t="shared" si="760"/>
        <v>-</v>
      </c>
      <c r="AS1060" s="3">
        <f t="shared" si="761"/>
        <v>345.64</v>
      </c>
      <c r="AT1060" s="3">
        <f t="shared" si="762"/>
        <v>-84</v>
      </c>
      <c r="AU1060" s="3">
        <f t="shared" si="763"/>
        <v>0.37019999999999997</v>
      </c>
      <c r="AV1060" s="85"/>
      <c r="AW1060" s="3" t="str">
        <f t="shared" si="764"/>
        <v>1.62</v>
      </c>
      <c r="AX1060" s="3" t="str">
        <f t="shared" si="765"/>
        <v>-</v>
      </c>
      <c r="AY1060" s="3">
        <f t="shared" si="766"/>
        <v>345.64</v>
      </c>
      <c r="AZ1060" s="3">
        <f t="shared" si="767"/>
        <v>-84</v>
      </c>
      <c r="BA1060" s="3">
        <f t="shared" si="768"/>
        <v>0.24680000000000002</v>
      </c>
      <c r="BB1060" s="85"/>
      <c r="BC1060" s="3" t="str">
        <f t="shared" si="769"/>
        <v>1.62</v>
      </c>
      <c r="BD1060" s="3" t="str">
        <f t="shared" si="770"/>
        <v>-</v>
      </c>
      <c r="BE1060" s="3">
        <f t="shared" si="771"/>
        <v>345.64</v>
      </c>
      <c r="BF1060" s="3">
        <f t="shared" si="772"/>
        <v>-84</v>
      </c>
      <c r="BG1060" s="3">
        <f t="shared" si="773"/>
        <v>0.12340000000000001</v>
      </c>
    </row>
    <row r="1061" spans="1:59" x14ac:dyDescent="0.3">
      <c r="A1061" s="1" t="str">
        <f>'Forward collapse simulation'!B1071</f>
        <v>1.62</v>
      </c>
      <c r="B1061" s="37" t="str">
        <f>IF('Forward collapse simulation'!C1071="","-",'Forward collapse simulation'!C1071)</f>
        <v>1.63</v>
      </c>
      <c r="C1061" s="85">
        <f>'Forward collapse simulation'!E1071</f>
        <v>228.21</v>
      </c>
      <c r="D1061" s="85">
        <f>'Forward collapse simulation'!F1071</f>
        <v>-2.69</v>
      </c>
      <c r="E1061" s="85">
        <f>'Forward collapse simulation'!D1071</f>
        <v>5.1050000000000004</v>
      </c>
      <c r="F1061" s="85"/>
      <c r="G1061" s="3" t="str">
        <f t="shared" si="729"/>
        <v>1.62</v>
      </c>
      <c r="H1061" s="3" t="str">
        <f t="shared" si="730"/>
        <v>1.63</v>
      </c>
      <c r="I1061" s="3">
        <f t="shared" si="731"/>
        <v>228.21</v>
      </c>
      <c r="J1061" s="3">
        <f t="shared" si="732"/>
        <v>-2.69</v>
      </c>
      <c r="K1061" s="3">
        <f t="shared" si="733"/>
        <v>5.1050000000000004</v>
      </c>
      <c r="L1061" s="85"/>
      <c r="M1061" s="3" t="str">
        <f t="shared" si="734"/>
        <v>1.62</v>
      </c>
      <c r="N1061" s="3" t="str">
        <f t="shared" si="735"/>
        <v>1.63</v>
      </c>
      <c r="O1061" s="3">
        <f t="shared" si="736"/>
        <v>228.21</v>
      </c>
      <c r="P1061" s="3">
        <f t="shared" si="737"/>
        <v>-2.69</v>
      </c>
      <c r="Q1061" s="3">
        <f t="shared" si="738"/>
        <v>5.1050000000000004</v>
      </c>
      <c r="R1061" s="85"/>
      <c r="S1061" s="3" t="str">
        <f t="shared" si="739"/>
        <v>1.62</v>
      </c>
      <c r="T1061" s="3" t="str">
        <f t="shared" si="740"/>
        <v>1.63</v>
      </c>
      <c r="U1061" s="3">
        <f t="shared" si="741"/>
        <v>228.21</v>
      </c>
      <c r="V1061" s="3">
        <f t="shared" si="742"/>
        <v>-2.69</v>
      </c>
      <c r="W1061" s="3">
        <f t="shared" si="743"/>
        <v>5.1050000000000004</v>
      </c>
      <c r="X1061" s="85"/>
      <c r="Y1061" s="3" t="str">
        <f t="shared" si="744"/>
        <v>1.62</v>
      </c>
      <c r="Z1061" s="3" t="str">
        <f t="shared" si="745"/>
        <v>1.63</v>
      </c>
      <c r="AA1061" s="3">
        <f t="shared" si="746"/>
        <v>228.21</v>
      </c>
      <c r="AB1061" s="3">
        <f t="shared" si="747"/>
        <v>-2.69</v>
      </c>
      <c r="AC1061" s="3">
        <f t="shared" si="748"/>
        <v>5.1050000000000004</v>
      </c>
      <c r="AD1061" s="85"/>
      <c r="AE1061" s="3" t="str">
        <f t="shared" si="749"/>
        <v>1.62</v>
      </c>
      <c r="AF1061" s="3" t="str">
        <f t="shared" si="750"/>
        <v>1.63</v>
      </c>
      <c r="AG1061" s="3">
        <f t="shared" si="751"/>
        <v>228.21</v>
      </c>
      <c r="AH1061" s="3">
        <f t="shared" si="752"/>
        <v>-2.69</v>
      </c>
      <c r="AI1061" s="3">
        <f t="shared" si="753"/>
        <v>5.1050000000000004</v>
      </c>
      <c r="AJ1061" s="85"/>
      <c r="AK1061" s="3" t="str">
        <f t="shared" si="754"/>
        <v>1.62</v>
      </c>
      <c r="AL1061" s="3" t="str">
        <f t="shared" si="755"/>
        <v>1.63</v>
      </c>
      <c r="AM1061" s="3">
        <f t="shared" si="756"/>
        <v>228.21</v>
      </c>
      <c r="AN1061" s="3">
        <f t="shared" si="757"/>
        <v>-2.69</v>
      </c>
      <c r="AO1061" s="3">
        <f t="shared" si="758"/>
        <v>5.1050000000000004</v>
      </c>
      <c r="AP1061" s="85"/>
      <c r="AQ1061" s="3" t="str">
        <f t="shared" si="759"/>
        <v>1.62</v>
      </c>
      <c r="AR1061" s="3" t="str">
        <f t="shared" si="760"/>
        <v>1.63</v>
      </c>
      <c r="AS1061" s="3">
        <f t="shared" si="761"/>
        <v>228.21</v>
      </c>
      <c r="AT1061" s="3">
        <f t="shared" si="762"/>
        <v>-2.69</v>
      </c>
      <c r="AU1061" s="3">
        <f t="shared" si="763"/>
        <v>5.1050000000000004</v>
      </c>
      <c r="AV1061" s="85"/>
      <c r="AW1061" s="3" t="str">
        <f t="shared" si="764"/>
        <v>1.62</v>
      </c>
      <c r="AX1061" s="3" t="str">
        <f t="shared" si="765"/>
        <v>1.63</v>
      </c>
      <c r="AY1061" s="3">
        <f t="shared" si="766"/>
        <v>228.21</v>
      </c>
      <c r="AZ1061" s="3">
        <f t="shared" si="767"/>
        <v>-2.69</v>
      </c>
      <c r="BA1061" s="3">
        <f t="shared" si="768"/>
        <v>5.1050000000000004</v>
      </c>
      <c r="BB1061" s="85"/>
      <c r="BC1061" s="3" t="str">
        <f t="shared" si="769"/>
        <v>1.62</v>
      </c>
      <c r="BD1061" s="3" t="str">
        <f t="shared" si="770"/>
        <v>1.63</v>
      </c>
      <c r="BE1061" s="3">
        <f t="shared" si="771"/>
        <v>228.21</v>
      </c>
      <c r="BF1061" s="3">
        <f t="shared" si="772"/>
        <v>-2.69</v>
      </c>
      <c r="BG1061" s="3">
        <f t="shared" si="773"/>
        <v>5.1050000000000004</v>
      </c>
    </row>
    <row r="1062" spans="1:59" x14ac:dyDescent="0.3">
      <c r="A1062" s="1" t="str">
        <f>'Forward collapse simulation'!B1072</f>
        <v>1.63</v>
      </c>
      <c r="B1062" s="37" t="str">
        <f>IF('Forward collapse simulation'!C1072="","-",'Forward collapse simulation'!C1072)</f>
        <v>1.64</v>
      </c>
      <c r="C1062" s="85">
        <f>'Forward collapse simulation'!E1072</f>
        <v>229.1</v>
      </c>
      <c r="D1062" s="85">
        <f>'Forward collapse simulation'!F1072</f>
        <v>-2.71</v>
      </c>
      <c r="E1062" s="85">
        <f>'Forward collapse simulation'!D1072</f>
        <v>5.1269999999999998</v>
      </c>
      <c r="F1062" s="85"/>
      <c r="G1062" s="3" t="str">
        <f t="shared" si="729"/>
        <v>1.63</v>
      </c>
      <c r="H1062" s="3" t="str">
        <f t="shared" si="730"/>
        <v>1.64</v>
      </c>
      <c r="I1062" s="3">
        <f t="shared" si="731"/>
        <v>229.1</v>
      </c>
      <c r="J1062" s="3">
        <f t="shared" si="732"/>
        <v>-2.71</v>
      </c>
      <c r="K1062" s="3">
        <f t="shared" si="733"/>
        <v>5.1269999999999998</v>
      </c>
      <c r="L1062" s="85"/>
      <c r="M1062" s="3" t="str">
        <f t="shared" si="734"/>
        <v>1.63</v>
      </c>
      <c r="N1062" s="3" t="str">
        <f t="shared" si="735"/>
        <v>1.64</v>
      </c>
      <c r="O1062" s="3">
        <f t="shared" si="736"/>
        <v>229.1</v>
      </c>
      <c r="P1062" s="3">
        <f t="shared" si="737"/>
        <v>-2.71</v>
      </c>
      <c r="Q1062" s="3">
        <f t="shared" si="738"/>
        <v>5.1269999999999998</v>
      </c>
      <c r="R1062" s="85"/>
      <c r="S1062" s="3" t="str">
        <f t="shared" si="739"/>
        <v>1.63</v>
      </c>
      <c r="T1062" s="3" t="str">
        <f t="shared" si="740"/>
        <v>1.64</v>
      </c>
      <c r="U1062" s="3">
        <f t="shared" si="741"/>
        <v>229.1</v>
      </c>
      <c r="V1062" s="3">
        <f t="shared" si="742"/>
        <v>-2.71</v>
      </c>
      <c r="W1062" s="3">
        <f t="shared" si="743"/>
        <v>5.1269999999999998</v>
      </c>
      <c r="X1062" s="85"/>
      <c r="Y1062" s="3" t="str">
        <f t="shared" si="744"/>
        <v>1.63</v>
      </c>
      <c r="Z1062" s="3" t="str">
        <f t="shared" si="745"/>
        <v>1.64</v>
      </c>
      <c r="AA1062" s="3">
        <f t="shared" si="746"/>
        <v>229.1</v>
      </c>
      <c r="AB1062" s="3">
        <f t="shared" si="747"/>
        <v>-2.71</v>
      </c>
      <c r="AC1062" s="3">
        <f t="shared" si="748"/>
        <v>5.1269999999999998</v>
      </c>
      <c r="AD1062" s="85"/>
      <c r="AE1062" s="3" t="str">
        <f t="shared" si="749"/>
        <v>1.63</v>
      </c>
      <c r="AF1062" s="3" t="str">
        <f t="shared" si="750"/>
        <v>1.64</v>
      </c>
      <c r="AG1062" s="3">
        <f t="shared" si="751"/>
        <v>229.1</v>
      </c>
      <c r="AH1062" s="3">
        <f t="shared" si="752"/>
        <v>-2.71</v>
      </c>
      <c r="AI1062" s="3">
        <f t="shared" si="753"/>
        <v>5.1269999999999998</v>
      </c>
      <c r="AJ1062" s="85"/>
      <c r="AK1062" s="3" t="str">
        <f t="shared" si="754"/>
        <v>1.63</v>
      </c>
      <c r="AL1062" s="3" t="str">
        <f t="shared" si="755"/>
        <v>1.64</v>
      </c>
      <c r="AM1062" s="3">
        <f t="shared" si="756"/>
        <v>229.1</v>
      </c>
      <c r="AN1062" s="3">
        <f t="shared" si="757"/>
        <v>-2.71</v>
      </c>
      <c r="AO1062" s="3">
        <f t="shared" si="758"/>
        <v>5.1269999999999998</v>
      </c>
      <c r="AP1062" s="85"/>
      <c r="AQ1062" s="3" t="str">
        <f t="shared" si="759"/>
        <v>1.63</v>
      </c>
      <c r="AR1062" s="3" t="str">
        <f t="shared" si="760"/>
        <v>1.64</v>
      </c>
      <c r="AS1062" s="3">
        <f t="shared" si="761"/>
        <v>229.1</v>
      </c>
      <c r="AT1062" s="3">
        <f t="shared" si="762"/>
        <v>-2.71</v>
      </c>
      <c r="AU1062" s="3">
        <f t="shared" si="763"/>
        <v>5.1269999999999998</v>
      </c>
      <c r="AV1062" s="85"/>
      <c r="AW1062" s="3" t="str">
        <f t="shared" si="764"/>
        <v>1.63</v>
      </c>
      <c r="AX1062" s="3" t="str">
        <f t="shared" si="765"/>
        <v>1.64</v>
      </c>
      <c r="AY1062" s="3">
        <f t="shared" si="766"/>
        <v>229.1</v>
      </c>
      <c r="AZ1062" s="3">
        <f t="shared" si="767"/>
        <v>-2.71</v>
      </c>
      <c r="BA1062" s="3">
        <f t="shared" si="768"/>
        <v>5.1269999999999998</v>
      </c>
      <c r="BB1062" s="85"/>
      <c r="BC1062" s="3" t="str">
        <f t="shared" si="769"/>
        <v>1.63</v>
      </c>
      <c r="BD1062" s="3" t="str">
        <f t="shared" si="770"/>
        <v>1.64</v>
      </c>
      <c r="BE1062" s="3">
        <f t="shared" si="771"/>
        <v>229.1</v>
      </c>
      <c r="BF1062" s="3">
        <f t="shared" si="772"/>
        <v>-2.71</v>
      </c>
      <c r="BG1062" s="3">
        <f t="shared" si="773"/>
        <v>5.1269999999999998</v>
      </c>
    </row>
    <row r="1063" spans="1:59" x14ac:dyDescent="0.3">
      <c r="A1063" s="1" t="str">
        <f>'Forward collapse simulation'!B1073</f>
        <v>1.58</v>
      </c>
      <c r="B1063" s="37" t="str">
        <f>IF('Forward collapse simulation'!C1073="","-",'Forward collapse simulation'!C1073)</f>
        <v>1.65</v>
      </c>
      <c r="C1063" s="85">
        <f>'Forward collapse simulation'!E1073</f>
        <v>73.790000000000006</v>
      </c>
      <c r="D1063" s="85">
        <f>'Forward collapse simulation'!F1073</f>
        <v>-0.92</v>
      </c>
      <c r="E1063" s="85">
        <f>'Forward collapse simulation'!D1073</f>
        <v>13.725</v>
      </c>
      <c r="F1063" s="85"/>
      <c r="G1063" s="3" t="str">
        <f t="shared" si="729"/>
        <v>1.58</v>
      </c>
      <c r="H1063" s="3" t="str">
        <f t="shared" si="730"/>
        <v>1.65</v>
      </c>
      <c r="I1063" s="3">
        <f t="shared" si="731"/>
        <v>73.790000000000006</v>
      </c>
      <c r="J1063" s="3">
        <f t="shared" si="732"/>
        <v>-0.92</v>
      </c>
      <c r="K1063" s="3">
        <f t="shared" si="733"/>
        <v>13.725</v>
      </c>
      <c r="L1063" s="85"/>
      <c r="M1063" s="3" t="str">
        <f t="shared" si="734"/>
        <v>1.58</v>
      </c>
      <c r="N1063" s="3" t="str">
        <f t="shared" si="735"/>
        <v>1.65</v>
      </c>
      <c r="O1063" s="3">
        <f t="shared" si="736"/>
        <v>73.790000000000006</v>
      </c>
      <c r="P1063" s="3">
        <f t="shared" si="737"/>
        <v>-0.92</v>
      </c>
      <c r="Q1063" s="3">
        <f t="shared" si="738"/>
        <v>13.725</v>
      </c>
      <c r="R1063" s="85"/>
      <c r="S1063" s="3" t="str">
        <f t="shared" si="739"/>
        <v>1.58</v>
      </c>
      <c r="T1063" s="3" t="str">
        <f t="shared" si="740"/>
        <v>1.65</v>
      </c>
      <c r="U1063" s="3">
        <f t="shared" si="741"/>
        <v>73.790000000000006</v>
      </c>
      <c r="V1063" s="3">
        <f t="shared" si="742"/>
        <v>-0.92</v>
      </c>
      <c r="W1063" s="3">
        <f t="shared" si="743"/>
        <v>13.725</v>
      </c>
      <c r="X1063" s="85"/>
      <c r="Y1063" s="3" t="str">
        <f t="shared" si="744"/>
        <v>1.58</v>
      </c>
      <c r="Z1063" s="3" t="str">
        <f t="shared" si="745"/>
        <v>1.65</v>
      </c>
      <c r="AA1063" s="3">
        <f t="shared" si="746"/>
        <v>73.790000000000006</v>
      </c>
      <c r="AB1063" s="3">
        <f t="shared" si="747"/>
        <v>-0.92</v>
      </c>
      <c r="AC1063" s="3">
        <f t="shared" si="748"/>
        <v>13.725</v>
      </c>
      <c r="AD1063" s="85"/>
      <c r="AE1063" s="3" t="str">
        <f t="shared" si="749"/>
        <v>1.58</v>
      </c>
      <c r="AF1063" s="3" t="str">
        <f t="shared" si="750"/>
        <v>1.65</v>
      </c>
      <c r="AG1063" s="3">
        <f t="shared" si="751"/>
        <v>73.790000000000006</v>
      </c>
      <c r="AH1063" s="3">
        <f t="shared" si="752"/>
        <v>-0.92</v>
      </c>
      <c r="AI1063" s="3">
        <f t="shared" si="753"/>
        <v>13.725</v>
      </c>
      <c r="AJ1063" s="85"/>
      <c r="AK1063" s="3" t="str">
        <f t="shared" si="754"/>
        <v>1.58</v>
      </c>
      <c r="AL1063" s="3" t="str">
        <f t="shared" si="755"/>
        <v>1.65</v>
      </c>
      <c r="AM1063" s="3">
        <f t="shared" si="756"/>
        <v>73.790000000000006</v>
      </c>
      <c r="AN1063" s="3">
        <f t="shared" si="757"/>
        <v>-0.92</v>
      </c>
      <c r="AO1063" s="3">
        <f t="shared" si="758"/>
        <v>13.725</v>
      </c>
      <c r="AP1063" s="85"/>
      <c r="AQ1063" s="3" t="str">
        <f t="shared" si="759"/>
        <v>1.58</v>
      </c>
      <c r="AR1063" s="3" t="str">
        <f t="shared" si="760"/>
        <v>1.65</v>
      </c>
      <c r="AS1063" s="3">
        <f t="shared" si="761"/>
        <v>73.790000000000006</v>
      </c>
      <c r="AT1063" s="3">
        <f t="shared" si="762"/>
        <v>-0.92</v>
      </c>
      <c r="AU1063" s="3">
        <f t="shared" si="763"/>
        <v>13.725</v>
      </c>
      <c r="AV1063" s="85"/>
      <c r="AW1063" s="3" t="str">
        <f t="shared" si="764"/>
        <v>1.58</v>
      </c>
      <c r="AX1063" s="3" t="str">
        <f t="shared" si="765"/>
        <v>1.65</v>
      </c>
      <c r="AY1063" s="3">
        <f t="shared" si="766"/>
        <v>73.790000000000006</v>
      </c>
      <c r="AZ1063" s="3">
        <f t="shared" si="767"/>
        <v>-0.92</v>
      </c>
      <c r="BA1063" s="3">
        <f t="shared" si="768"/>
        <v>13.725</v>
      </c>
      <c r="BB1063" s="85"/>
      <c r="BC1063" s="3" t="str">
        <f t="shared" si="769"/>
        <v>1.58</v>
      </c>
      <c r="BD1063" s="3" t="str">
        <f t="shared" si="770"/>
        <v>1.65</v>
      </c>
      <c r="BE1063" s="3">
        <f t="shared" si="771"/>
        <v>73.790000000000006</v>
      </c>
      <c r="BF1063" s="3">
        <f t="shared" si="772"/>
        <v>-0.92</v>
      </c>
      <c r="BG1063" s="3">
        <f t="shared" si="773"/>
        <v>13.725</v>
      </c>
    </row>
    <row r="1064" spans="1:59" x14ac:dyDescent="0.3">
      <c r="A1064" s="1" t="str">
        <f>'Forward collapse simulation'!B1074</f>
        <v>1.65</v>
      </c>
      <c r="B1064" s="37" t="str">
        <f>IF('Forward collapse simulation'!C1074="","-",'Forward collapse simulation'!C1074)</f>
        <v>-</v>
      </c>
      <c r="C1064" s="85">
        <f>'Forward collapse simulation'!E1074</f>
        <v>335.33</v>
      </c>
      <c r="D1064" s="85">
        <f>'Forward collapse simulation'!F1074</f>
        <v>-76.319999999999993</v>
      </c>
      <c r="E1064" s="85">
        <f>'Forward collapse simulation'!D1074</f>
        <v>1.0840000000000001</v>
      </c>
      <c r="F1064" s="85"/>
      <c r="G1064" s="3" t="str">
        <f t="shared" si="729"/>
        <v>1.65</v>
      </c>
      <c r="H1064" s="3" t="str">
        <f t="shared" si="730"/>
        <v>-</v>
      </c>
      <c r="I1064" s="3">
        <f t="shared" si="731"/>
        <v>335.33</v>
      </c>
      <c r="J1064" s="3">
        <f t="shared" si="732"/>
        <v>-76.319999999999993</v>
      </c>
      <c r="K1064" s="3">
        <f t="shared" si="733"/>
        <v>0.97560000000000013</v>
      </c>
      <c r="L1064" s="85"/>
      <c r="M1064" s="3" t="str">
        <f t="shared" si="734"/>
        <v>1.65</v>
      </c>
      <c r="N1064" s="3" t="str">
        <f t="shared" si="735"/>
        <v>-</v>
      </c>
      <c r="O1064" s="3">
        <f t="shared" si="736"/>
        <v>335.33</v>
      </c>
      <c r="P1064" s="3">
        <f t="shared" si="737"/>
        <v>-76.319999999999993</v>
      </c>
      <c r="Q1064" s="3">
        <f t="shared" si="738"/>
        <v>0.86720000000000008</v>
      </c>
      <c r="R1064" s="85"/>
      <c r="S1064" s="3" t="str">
        <f t="shared" si="739"/>
        <v>1.65</v>
      </c>
      <c r="T1064" s="3" t="str">
        <f t="shared" si="740"/>
        <v>-</v>
      </c>
      <c r="U1064" s="3">
        <f t="shared" si="741"/>
        <v>335.33</v>
      </c>
      <c r="V1064" s="3">
        <f t="shared" si="742"/>
        <v>-76.319999999999993</v>
      </c>
      <c r="W1064" s="3">
        <f t="shared" si="743"/>
        <v>0.75880000000000003</v>
      </c>
      <c r="X1064" s="85"/>
      <c r="Y1064" s="3" t="str">
        <f t="shared" si="744"/>
        <v>1.65</v>
      </c>
      <c r="Z1064" s="3" t="str">
        <f t="shared" si="745"/>
        <v>-</v>
      </c>
      <c r="AA1064" s="3">
        <f t="shared" si="746"/>
        <v>335.33</v>
      </c>
      <c r="AB1064" s="3">
        <f t="shared" si="747"/>
        <v>-76.319999999999993</v>
      </c>
      <c r="AC1064" s="3">
        <f t="shared" si="748"/>
        <v>0.65039999999999998</v>
      </c>
      <c r="AD1064" s="85"/>
      <c r="AE1064" s="3" t="str">
        <f t="shared" si="749"/>
        <v>1.65</v>
      </c>
      <c r="AF1064" s="3" t="str">
        <f t="shared" si="750"/>
        <v>-</v>
      </c>
      <c r="AG1064" s="3">
        <f t="shared" si="751"/>
        <v>335.33</v>
      </c>
      <c r="AH1064" s="3">
        <f t="shared" si="752"/>
        <v>-76.319999999999993</v>
      </c>
      <c r="AI1064" s="3">
        <f t="shared" si="753"/>
        <v>0.54200000000000004</v>
      </c>
      <c r="AJ1064" s="85"/>
      <c r="AK1064" s="3" t="str">
        <f t="shared" si="754"/>
        <v>1.65</v>
      </c>
      <c r="AL1064" s="3" t="str">
        <f t="shared" si="755"/>
        <v>-</v>
      </c>
      <c r="AM1064" s="3">
        <f t="shared" si="756"/>
        <v>335.33</v>
      </c>
      <c r="AN1064" s="3">
        <f t="shared" si="757"/>
        <v>-76.319999999999993</v>
      </c>
      <c r="AO1064" s="3">
        <f t="shared" si="758"/>
        <v>0.43360000000000004</v>
      </c>
      <c r="AP1064" s="85"/>
      <c r="AQ1064" s="3" t="str">
        <f t="shared" si="759"/>
        <v>1.65</v>
      </c>
      <c r="AR1064" s="3" t="str">
        <f t="shared" si="760"/>
        <v>-</v>
      </c>
      <c r="AS1064" s="3">
        <f t="shared" si="761"/>
        <v>335.33</v>
      </c>
      <c r="AT1064" s="3">
        <f t="shared" si="762"/>
        <v>-76.319999999999993</v>
      </c>
      <c r="AU1064" s="3">
        <f t="shared" si="763"/>
        <v>0.32519999999999999</v>
      </c>
      <c r="AV1064" s="85"/>
      <c r="AW1064" s="3" t="str">
        <f t="shared" si="764"/>
        <v>1.65</v>
      </c>
      <c r="AX1064" s="3" t="str">
        <f t="shared" si="765"/>
        <v>-</v>
      </c>
      <c r="AY1064" s="3">
        <f t="shared" si="766"/>
        <v>335.33</v>
      </c>
      <c r="AZ1064" s="3">
        <f t="shared" si="767"/>
        <v>-76.319999999999993</v>
      </c>
      <c r="BA1064" s="3">
        <f t="shared" si="768"/>
        <v>0.21680000000000002</v>
      </c>
      <c r="BB1064" s="85"/>
      <c r="BC1064" s="3" t="str">
        <f t="shared" si="769"/>
        <v>1.65</v>
      </c>
      <c r="BD1064" s="3" t="str">
        <f t="shared" si="770"/>
        <v>-</v>
      </c>
      <c r="BE1064" s="3">
        <f t="shared" si="771"/>
        <v>335.33</v>
      </c>
      <c r="BF1064" s="3">
        <f t="shared" si="772"/>
        <v>-76.319999999999993</v>
      </c>
      <c r="BG1064" s="3">
        <f t="shared" si="773"/>
        <v>0.10840000000000001</v>
      </c>
    </row>
    <row r="1065" spans="1:59" x14ac:dyDescent="0.3">
      <c r="A1065" s="1" t="str">
        <f>'Forward collapse simulation'!B1075</f>
        <v>1.65</v>
      </c>
      <c r="B1065" s="37" t="str">
        <f>IF('Forward collapse simulation'!C1075="","-",'Forward collapse simulation'!C1075)</f>
        <v>-</v>
      </c>
      <c r="C1065" s="85">
        <f>'Forward collapse simulation'!E1075</f>
        <v>323.25</v>
      </c>
      <c r="D1065" s="85">
        <f>'Forward collapse simulation'!F1075</f>
        <v>-37.81</v>
      </c>
      <c r="E1065" s="85">
        <f>'Forward collapse simulation'!D1075</f>
        <v>2.5070000000000001</v>
      </c>
      <c r="F1065" s="85"/>
      <c r="G1065" s="3" t="str">
        <f t="shared" si="729"/>
        <v>1.65</v>
      </c>
      <c r="H1065" s="3" t="str">
        <f t="shared" si="730"/>
        <v>-</v>
      </c>
      <c r="I1065" s="3">
        <f t="shared" si="731"/>
        <v>323.25</v>
      </c>
      <c r="J1065" s="3">
        <f t="shared" si="732"/>
        <v>-37.81</v>
      </c>
      <c r="K1065" s="3">
        <f t="shared" si="733"/>
        <v>2.2563</v>
      </c>
      <c r="L1065" s="85"/>
      <c r="M1065" s="3" t="str">
        <f t="shared" si="734"/>
        <v>1.65</v>
      </c>
      <c r="N1065" s="3" t="str">
        <f t="shared" si="735"/>
        <v>-</v>
      </c>
      <c r="O1065" s="3">
        <f t="shared" si="736"/>
        <v>323.25</v>
      </c>
      <c r="P1065" s="3">
        <f t="shared" si="737"/>
        <v>-37.81</v>
      </c>
      <c r="Q1065" s="3">
        <f t="shared" si="738"/>
        <v>2.0056000000000003</v>
      </c>
      <c r="R1065" s="85"/>
      <c r="S1065" s="3" t="str">
        <f t="shared" si="739"/>
        <v>1.65</v>
      </c>
      <c r="T1065" s="3" t="str">
        <f t="shared" si="740"/>
        <v>-</v>
      </c>
      <c r="U1065" s="3">
        <f t="shared" si="741"/>
        <v>323.25</v>
      </c>
      <c r="V1065" s="3">
        <f t="shared" si="742"/>
        <v>-37.81</v>
      </c>
      <c r="W1065" s="3">
        <f t="shared" si="743"/>
        <v>1.7548999999999999</v>
      </c>
      <c r="X1065" s="85"/>
      <c r="Y1065" s="3" t="str">
        <f t="shared" si="744"/>
        <v>1.65</v>
      </c>
      <c r="Z1065" s="3" t="str">
        <f t="shared" si="745"/>
        <v>-</v>
      </c>
      <c r="AA1065" s="3">
        <f t="shared" si="746"/>
        <v>323.25</v>
      </c>
      <c r="AB1065" s="3">
        <f t="shared" si="747"/>
        <v>-37.81</v>
      </c>
      <c r="AC1065" s="3">
        <f t="shared" si="748"/>
        <v>1.5042</v>
      </c>
      <c r="AD1065" s="85"/>
      <c r="AE1065" s="3" t="str">
        <f t="shared" si="749"/>
        <v>1.65</v>
      </c>
      <c r="AF1065" s="3" t="str">
        <f t="shared" si="750"/>
        <v>-</v>
      </c>
      <c r="AG1065" s="3">
        <f t="shared" si="751"/>
        <v>323.25</v>
      </c>
      <c r="AH1065" s="3">
        <f t="shared" si="752"/>
        <v>-37.81</v>
      </c>
      <c r="AI1065" s="3">
        <f t="shared" si="753"/>
        <v>1.2535000000000001</v>
      </c>
      <c r="AJ1065" s="85"/>
      <c r="AK1065" s="3" t="str">
        <f t="shared" si="754"/>
        <v>1.65</v>
      </c>
      <c r="AL1065" s="3" t="str">
        <f t="shared" si="755"/>
        <v>-</v>
      </c>
      <c r="AM1065" s="3">
        <f t="shared" si="756"/>
        <v>323.25</v>
      </c>
      <c r="AN1065" s="3">
        <f t="shared" si="757"/>
        <v>-37.81</v>
      </c>
      <c r="AO1065" s="3">
        <f t="shared" si="758"/>
        <v>1.0028000000000001</v>
      </c>
      <c r="AP1065" s="85"/>
      <c r="AQ1065" s="3" t="str">
        <f t="shared" si="759"/>
        <v>1.65</v>
      </c>
      <c r="AR1065" s="3" t="str">
        <f t="shared" si="760"/>
        <v>-</v>
      </c>
      <c r="AS1065" s="3">
        <f t="shared" si="761"/>
        <v>323.25</v>
      </c>
      <c r="AT1065" s="3">
        <f t="shared" si="762"/>
        <v>-37.81</v>
      </c>
      <c r="AU1065" s="3">
        <f t="shared" si="763"/>
        <v>0.75209999999999999</v>
      </c>
      <c r="AV1065" s="85"/>
      <c r="AW1065" s="3" t="str">
        <f t="shared" si="764"/>
        <v>1.65</v>
      </c>
      <c r="AX1065" s="3" t="str">
        <f t="shared" si="765"/>
        <v>-</v>
      </c>
      <c r="AY1065" s="3">
        <f t="shared" si="766"/>
        <v>323.25</v>
      </c>
      <c r="AZ1065" s="3">
        <f t="shared" si="767"/>
        <v>-37.81</v>
      </c>
      <c r="BA1065" s="3">
        <f t="shared" si="768"/>
        <v>0.50140000000000007</v>
      </c>
      <c r="BB1065" s="85"/>
      <c r="BC1065" s="3" t="str">
        <f t="shared" si="769"/>
        <v>1.65</v>
      </c>
      <c r="BD1065" s="3" t="str">
        <f t="shared" si="770"/>
        <v>-</v>
      </c>
      <c r="BE1065" s="3">
        <f t="shared" si="771"/>
        <v>323.25</v>
      </c>
      <c r="BF1065" s="3">
        <f t="shared" si="772"/>
        <v>-37.81</v>
      </c>
      <c r="BG1065" s="3">
        <f t="shared" si="773"/>
        <v>0.25070000000000003</v>
      </c>
    </row>
    <row r="1066" spans="1:59" x14ac:dyDescent="0.3">
      <c r="A1066" s="1" t="str">
        <f>'Forward collapse simulation'!B1076</f>
        <v>1.65</v>
      </c>
      <c r="B1066" s="37" t="str">
        <f>IF('Forward collapse simulation'!C1076="","-",'Forward collapse simulation'!C1076)</f>
        <v>-</v>
      </c>
      <c r="C1066" s="85">
        <f>'Forward collapse simulation'!E1076</f>
        <v>349.66</v>
      </c>
      <c r="D1066" s="85">
        <f>'Forward collapse simulation'!F1076</f>
        <v>36.119999999999997</v>
      </c>
      <c r="E1066" s="85">
        <f>'Forward collapse simulation'!D1076</f>
        <v>2.8839999999999999</v>
      </c>
      <c r="F1066" s="85"/>
      <c r="G1066" s="3" t="str">
        <f t="shared" si="729"/>
        <v>1.65</v>
      </c>
      <c r="H1066" s="3" t="str">
        <f t="shared" si="730"/>
        <v>-</v>
      </c>
      <c r="I1066" s="3">
        <f t="shared" si="731"/>
        <v>349.66</v>
      </c>
      <c r="J1066" s="3">
        <f t="shared" si="732"/>
        <v>36.119999999999997</v>
      </c>
      <c r="K1066" s="3">
        <f t="shared" si="733"/>
        <v>2.5956000000000001</v>
      </c>
      <c r="L1066" s="85"/>
      <c r="M1066" s="3" t="str">
        <f t="shared" si="734"/>
        <v>1.65</v>
      </c>
      <c r="N1066" s="3" t="str">
        <f t="shared" si="735"/>
        <v>-</v>
      </c>
      <c r="O1066" s="3">
        <f t="shared" si="736"/>
        <v>349.66</v>
      </c>
      <c r="P1066" s="3">
        <f t="shared" si="737"/>
        <v>36.119999999999997</v>
      </c>
      <c r="Q1066" s="3">
        <f t="shared" si="738"/>
        <v>2.3071999999999999</v>
      </c>
      <c r="R1066" s="85"/>
      <c r="S1066" s="3" t="str">
        <f t="shared" si="739"/>
        <v>1.65</v>
      </c>
      <c r="T1066" s="3" t="str">
        <f t="shared" si="740"/>
        <v>-</v>
      </c>
      <c r="U1066" s="3">
        <f t="shared" si="741"/>
        <v>349.66</v>
      </c>
      <c r="V1066" s="3">
        <f t="shared" si="742"/>
        <v>36.119999999999997</v>
      </c>
      <c r="W1066" s="3">
        <f t="shared" si="743"/>
        <v>2.0187999999999997</v>
      </c>
      <c r="X1066" s="85"/>
      <c r="Y1066" s="3" t="str">
        <f t="shared" si="744"/>
        <v>1.65</v>
      </c>
      <c r="Z1066" s="3" t="str">
        <f t="shared" si="745"/>
        <v>-</v>
      </c>
      <c r="AA1066" s="3">
        <f t="shared" si="746"/>
        <v>349.66</v>
      </c>
      <c r="AB1066" s="3">
        <f t="shared" si="747"/>
        <v>36.119999999999997</v>
      </c>
      <c r="AC1066" s="3">
        <f t="shared" si="748"/>
        <v>1.7303999999999999</v>
      </c>
      <c r="AD1066" s="85"/>
      <c r="AE1066" s="3" t="str">
        <f t="shared" si="749"/>
        <v>1.65</v>
      </c>
      <c r="AF1066" s="3" t="str">
        <f t="shared" si="750"/>
        <v>-</v>
      </c>
      <c r="AG1066" s="3">
        <f t="shared" si="751"/>
        <v>349.66</v>
      </c>
      <c r="AH1066" s="3">
        <f t="shared" si="752"/>
        <v>36.119999999999997</v>
      </c>
      <c r="AI1066" s="3">
        <f t="shared" si="753"/>
        <v>1.4419999999999999</v>
      </c>
      <c r="AJ1066" s="85"/>
      <c r="AK1066" s="3" t="str">
        <f t="shared" si="754"/>
        <v>1.65</v>
      </c>
      <c r="AL1066" s="3" t="str">
        <f t="shared" si="755"/>
        <v>-</v>
      </c>
      <c r="AM1066" s="3">
        <f t="shared" si="756"/>
        <v>349.66</v>
      </c>
      <c r="AN1066" s="3">
        <f t="shared" si="757"/>
        <v>36.119999999999997</v>
      </c>
      <c r="AO1066" s="3">
        <f t="shared" si="758"/>
        <v>1.1536</v>
      </c>
      <c r="AP1066" s="85"/>
      <c r="AQ1066" s="3" t="str">
        <f t="shared" si="759"/>
        <v>1.65</v>
      </c>
      <c r="AR1066" s="3" t="str">
        <f t="shared" si="760"/>
        <v>-</v>
      </c>
      <c r="AS1066" s="3">
        <f t="shared" si="761"/>
        <v>349.66</v>
      </c>
      <c r="AT1066" s="3">
        <f t="shared" si="762"/>
        <v>36.119999999999997</v>
      </c>
      <c r="AU1066" s="3">
        <f t="shared" si="763"/>
        <v>0.86519999999999997</v>
      </c>
      <c r="AV1066" s="85"/>
      <c r="AW1066" s="3" t="str">
        <f t="shared" si="764"/>
        <v>1.65</v>
      </c>
      <c r="AX1066" s="3" t="str">
        <f t="shared" si="765"/>
        <v>-</v>
      </c>
      <c r="AY1066" s="3">
        <f t="shared" si="766"/>
        <v>349.66</v>
      </c>
      <c r="AZ1066" s="3">
        <f t="shared" si="767"/>
        <v>36.119999999999997</v>
      </c>
      <c r="BA1066" s="3">
        <f t="shared" si="768"/>
        <v>0.57679999999999998</v>
      </c>
      <c r="BB1066" s="85"/>
      <c r="BC1066" s="3" t="str">
        <f t="shared" si="769"/>
        <v>1.65</v>
      </c>
      <c r="BD1066" s="3" t="str">
        <f t="shared" si="770"/>
        <v>-</v>
      </c>
      <c r="BE1066" s="3">
        <f t="shared" si="771"/>
        <v>349.66</v>
      </c>
      <c r="BF1066" s="3">
        <f t="shared" si="772"/>
        <v>36.119999999999997</v>
      </c>
      <c r="BG1066" s="3">
        <f t="shared" si="773"/>
        <v>0.28839999999999999</v>
      </c>
    </row>
    <row r="1067" spans="1:59" x14ac:dyDescent="0.3">
      <c r="A1067" s="1" t="str">
        <f>'Forward collapse simulation'!B1077</f>
        <v>1.65</v>
      </c>
      <c r="B1067" s="37" t="str">
        <f>IF('Forward collapse simulation'!C1077="","-",'Forward collapse simulation'!C1077)</f>
        <v>-</v>
      </c>
      <c r="C1067" s="85">
        <f>'Forward collapse simulation'!E1077</f>
        <v>334.23</v>
      </c>
      <c r="D1067" s="85">
        <f>'Forward collapse simulation'!F1077</f>
        <v>74.09</v>
      </c>
      <c r="E1067" s="85">
        <f>'Forward collapse simulation'!D1077</f>
        <v>5.0510000000000002</v>
      </c>
      <c r="F1067" s="85"/>
      <c r="G1067" s="3" t="str">
        <f t="shared" si="729"/>
        <v>1.65</v>
      </c>
      <c r="H1067" s="3" t="str">
        <f t="shared" si="730"/>
        <v>-</v>
      </c>
      <c r="I1067" s="3">
        <f t="shared" si="731"/>
        <v>334.23</v>
      </c>
      <c r="J1067" s="3">
        <f t="shared" si="732"/>
        <v>74.09</v>
      </c>
      <c r="K1067" s="3">
        <f t="shared" si="733"/>
        <v>4.5459000000000005</v>
      </c>
      <c r="L1067" s="85"/>
      <c r="M1067" s="3" t="str">
        <f t="shared" si="734"/>
        <v>1.65</v>
      </c>
      <c r="N1067" s="3" t="str">
        <f t="shared" si="735"/>
        <v>-</v>
      </c>
      <c r="O1067" s="3">
        <f t="shared" si="736"/>
        <v>334.23</v>
      </c>
      <c r="P1067" s="3">
        <f t="shared" si="737"/>
        <v>74.09</v>
      </c>
      <c r="Q1067" s="3">
        <f t="shared" si="738"/>
        <v>4.0407999999999999</v>
      </c>
      <c r="R1067" s="85"/>
      <c r="S1067" s="3" t="str">
        <f t="shared" si="739"/>
        <v>1.65</v>
      </c>
      <c r="T1067" s="3" t="str">
        <f t="shared" si="740"/>
        <v>-</v>
      </c>
      <c r="U1067" s="3">
        <f t="shared" si="741"/>
        <v>334.23</v>
      </c>
      <c r="V1067" s="3">
        <f t="shared" si="742"/>
        <v>74.09</v>
      </c>
      <c r="W1067" s="3">
        <f t="shared" si="743"/>
        <v>3.5356999999999998</v>
      </c>
      <c r="X1067" s="85"/>
      <c r="Y1067" s="3" t="str">
        <f t="shared" si="744"/>
        <v>1.65</v>
      </c>
      <c r="Z1067" s="3" t="str">
        <f t="shared" si="745"/>
        <v>-</v>
      </c>
      <c r="AA1067" s="3">
        <f t="shared" si="746"/>
        <v>334.23</v>
      </c>
      <c r="AB1067" s="3">
        <f t="shared" si="747"/>
        <v>74.09</v>
      </c>
      <c r="AC1067" s="3">
        <f t="shared" si="748"/>
        <v>3.0306000000000002</v>
      </c>
      <c r="AD1067" s="85"/>
      <c r="AE1067" s="3" t="str">
        <f t="shared" si="749"/>
        <v>1.65</v>
      </c>
      <c r="AF1067" s="3" t="str">
        <f t="shared" si="750"/>
        <v>-</v>
      </c>
      <c r="AG1067" s="3">
        <f t="shared" si="751"/>
        <v>334.23</v>
      </c>
      <c r="AH1067" s="3">
        <f t="shared" si="752"/>
        <v>74.09</v>
      </c>
      <c r="AI1067" s="3">
        <f t="shared" si="753"/>
        <v>2.5255000000000001</v>
      </c>
      <c r="AJ1067" s="85"/>
      <c r="AK1067" s="3" t="str">
        <f t="shared" si="754"/>
        <v>1.65</v>
      </c>
      <c r="AL1067" s="3" t="str">
        <f t="shared" si="755"/>
        <v>-</v>
      </c>
      <c r="AM1067" s="3">
        <f t="shared" si="756"/>
        <v>334.23</v>
      </c>
      <c r="AN1067" s="3">
        <f t="shared" si="757"/>
        <v>74.09</v>
      </c>
      <c r="AO1067" s="3">
        <f t="shared" si="758"/>
        <v>2.0204</v>
      </c>
      <c r="AP1067" s="85"/>
      <c r="AQ1067" s="3" t="str">
        <f t="shared" si="759"/>
        <v>1.65</v>
      </c>
      <c r="AR1067" s="3" t="str">
        <f t="shared" si="760"/>
        <v>-</v>
      </c>
      <c r="AS1067" s="3">
        <f t="shared" si="761"/>
        <v>334.23</v>
      </c>
      <c r="AT1067" s="3">
        <f t="shared" si="762"/>
        <v>74.09</v>
      </c>
      <c r="AU1067" s="3">
        <f t="shared" si="763"/>
        <v>1.5153000000000001</v>
      </c>
      <c r="AV1067" s="85"/>
      <c r="AW1067" s="3" t="str">
        <f t="shared" si="764"/>
        <v>1.65</v>
      </c>
      <c r="AX1067" s="3" t="str">
        <f t="shared" si="765"/>
        <v>-</v>
      </c>
      <c r="AY1067" s="3">
        <f t="shared" si="766"/>
        <v>334.23</v>
      </c>
      <c r="AZ1067" s="3">
        <f t="shared" si="767"/>
        <v>74.09</v>
      </c>
      <c r="BA1067" s="3">
        <f t="shared" si="768"/>
        <v>1.0102</v>
      </c>
      <c r="BB1067" s="85"/>
      <c r="BC1067" s="3" t="str">
        <f t="shared" si="769"/>
        <v>1.65</v>
      </c>
      <c r="BD1067" s="3" t="str">
        <f t="shared" si="770"/>
        <v>-</v>
      </c>
      <c r="BE1067" s="3">
        <f t="shared" si="771"/>
        <v>334.23</v>
      </c>
      <c r="BF1067" s="3">
        <f t="shared" si="772"/>
        <v>74.09</v>
      </c>
      <c r="BG1067" s="3">
        <f t="shared" si="773"/>
        <v>0.50509999999999999</v>
      </c>
    </row>
    <row r="1068" spans="1:59" x14ac:dyDescent="0.3">
      <c r="A1068" s="1" t="str">
        <f>'Forward collapse simulation'!B1078</f>
        <v>1.65</v>
      </c>
      <c r="B1068" s="37" t="str">
        <f>IF('Forward collapse simulation'!C1078="","-",'Forward collapse simulation'!C1078)</f>
        <v>-</v>
      </c>
      <c r="C1068" s="85">
        <f>'Forward collapse simulation'!E1078</f>
        <v>334.24</v>
      </c>
      <c r="D1068" s="85">
        <f>'Forward collapse simulation'!F1078</f>
        <v>81.72</v>
      </c>
      <c r="E1068" s="85">
        <f>'Forward collapse simulation'!D1078</f>
        <v>6.6589999999999998</v>
      </c>
      <c r="F1068" s="85"/>
      <c r="G1068" s="3" t="str">
        <f t="shared" si="729"/>
        <v>1.65</v>
      </c>
      <c r="H1068" s="3" t="str">
        <f t="shared" si="730"/>
        <v>-</v>
      </c>
      <c r="I1068" s="3">
        <f t="shared" si="731"/>
        <v>334.24</v>
      </c>
      <c r="J1068" s="3">
        <f t="shared" si="732"/>
        <v>81.72</v>
      </c>
      <c r="K1068" s="3">
        <f t="shared" si="733"/>
        <v>5.9931000000000001</v>
      </c>
      <c r="L1068" s="85"/>
      <c r="M1068" s="3" t="str">
        <f t="shared" si="734"/>
        <v>1.65</v>
      </c>
      <c r="N1068" s="3" t="str">
        <f t="shared" si="735"/>
        <v>-</v>
      </c>
      <c r="O1068" s="3">
        <f t="shared" si="736"/>
        <v>334.24</v>
      </c>
      <c r="P1068" s="3">
        <f t="shared" si="737"/>
        <v>81.72</v>
      </c>
      <c r="Q1068" s="3">
        <f t="shared" si="738"/>
        <v>5.3272000000000004</v>
      </c>
      <c r="R1068" s="85"/>
      <c r="S1068" s="3" t="str">
        <f t="shared" si="739"/>
        <v>1.65</v>
      </c>
      <c r="T1068" s="3" t="str">
        <f t="shared" si="740"/>
        <v>-</v>
      </c>
      <c r="U1068" s="3">
        <f t="shared" si="741"/>
        <v>334.24</v>
      </c>
      <c r="V1068" s="3">
        <f t="shared" si="742"/>
        <v>81.72</v>
      </c>
      <c r="W1068" s="3">
        <f t="shared" si="743"/>
        <v>4.6612999999999998</v>
      </c>
      <c r="X1068" s="85"/>
      <c r="Y1068" s="3" t="str">
        <f t="shared" si="744"/>
        <v>1.65</v>
      </c>
      <c r="Z1068" s="3" t="str">
        <f t="shared" si="745"/>
        <v>-</v>
      </c>
      <c r="AA1068" s="3">
        <f t="shared" si="746"/>
        <v>334.24</v>
      </c>
      <c r="AB1068" s="3">
        <f t="shared" si="747"/>
        <v>81.72</v>
      </c>
      <c r="AC1068" s="3">
        <f t="shared" si="748"/>
        <v>3.9953999999999996</v>
      </c>
      <c r="AD1068" s="85"/>
      <c r="AE1068" s="3" t="str">
        <f t="shared" si="749"/>
        <v>1.65</v>
      </c>
      <c r="AF1068" s="3" t="str">
        <f t="shared" si="750"/>
        <v>-</v>
      </c>
      <c r="AG1068" s="3">
        <f t="shared" si="751"/>
        <v>334.24</v>
      </c>
      <c r="AH1068" s="3">
        <f t="shared" si="752"/>
        <v>81.72</v>
      </c>
      <c r="AI1068" s="3">
        <f t="shared" si="753"/>
        <v>3.3294999999999999</v>
      </c>
      <c r="AJ1068" s="85"/>
      <c r="AK1068" s="3" t="str">
        <f t="shared" si="754"/>
        <v>1.65</v>
      </c>
      <c r="AL1068" s="3" t="str">
        <f t="shared" si="755"/>
        <v>-</v>
      </c>
      <c r="AM1068" s="3">
        <f t="shared" si="756"/>
        <v>334.24</v>
      </c>
      <c r="AN1068" s="3">
        <f t="shared" si="757"/>
        <v>81.72</v>
      </c>
      <c r="AO1068" s="3">
        <f t="shared" si="758"/>
        <v>2.6636000000000002</v>
      </c>
      <c r="AP1068" s="85"/>
      <c r="AQ1068" s="3" t="str">
        <f t="shared" si="759"/>
        <v>1.65</v>
      </c>
      <c r="AR1068" s="3" t="str">
        <f t="shared" si="760"/>
        <v>-</v>
      </c>
      <c r="AS1068" s="3">
        <f t="shared" si="761"/>
        <v>334.24</v>
      </c>
      <c r="AT1068" s="3">
        <f t="shared" si="762"/>
        <v>81.72</v>
      </c>
      <c r="AU1068" s="3">
        <f t="shared" si="763"/>
        <v>1.9976999999999998</v>
      </c>
      <c r="AV1068" s="85"/>
      <c r="AW1068" s="3" t="str">
        <f t="shared" si="764"/>
        <v>1.65</v>
      </c>
      <c r="AX1068" s="3" t="str">
        <f t="shared" si="765"/>
        <v>-</v>
      </c>
      <c r="AY1068" s="3">
        <f t="shared" si="766"/>
        <v>334.24</v>
      </c>
      <c r="AZ1068" s="3">
        <f t="shared" si="767"/>
        <v>81.72</v>
      </c>
      <c r="BA1068" s="3">
        <f t="shared" si="768"/>
        <v>1.3318000000000001</v>
      </c>
      <c r="BB1068" s="85"/>
      <c r="BC1068" s="3" t="str">
        <f t="shared" si="769"/>
        <v>1.65</v>
      </c>
      <c r="BD1068" s="3" t="str">
        <f t="shared" si="770"/>
        <v>-</v>
      </c>
      <c r="BE1068" s="3">
        <f t="shared" si="771"/>
        <v>334.24</v>
      </c>
      <c r="BF1068" s="3">
        <f t="shared" si="772"/>
        <v>81.72</v>
      </c>
      <c r="BG1068" s="3">
        <f t="shared" si="773"/>
        <v>0.66590000000000005</v>
      </c>
    </row>
    <row r="1069" spans="1:59" x14ac:dyDescent="0.3">
      <c r="A1069" s="1" t="str">
        <f>'Forward collapse simulation'!B1079</f>
        <v>1.65</v>
      </c>
      <c r="B1069" s="37" t="str">
        <f>IF('Forward collapse simulation'!C1079="","-",'Forward collapse simulation'!C1079)</f>
        <v>-</v>
      </c>
      <c r="C1069" s="85">
        <f>'Forward collapse simulation'!E1079</f>
        <v>348.75</v>
      </c>
      <c r="D1069" s="85">
        <f>'Forward collapse simulation'!F1079</f>
        <v>86.4</v>
      </c>
      <c r="E1069" s="85">
        <f>'Forward collapse simulation'!D1079</f>
        <v>6.2850000000000001</v>
      </c>
      <c r="F1069" s="85"/>
      <c r="G1069" s="3" t="str">
        <f t="shared" si="729"/>
        <v>1.65</v>
      </c>
      <c r="H1069" s="3" t="str">
        <f t="shared" si="730"/>
        <v>-</v>
      </c>
      <c r="I1069" s="3">
        <f t="shared" si="731"/>
        <v>348.75</v>
      </c>
      <c r="J1069" s="3">
        <f t="shared" si="732"/>
        <v>86.4</v>
      </c>
      <c r="K1069" s="3">
        <f t="shared" si="733"/>
        <v>5.6565000000000003</v>
      </c>
      <c r="L1069" s="85"/>
      <c r="M1069" s="3" t="str">
        <f t="shared" si="734"/>
        <v>1.65</v>
      </c>
      <c r="N1069" s="3" t="str">
        <f t="shared" si="735"/>
        <v>-</v>
      </c>
      <c r="O1069" s="3">
        <f t="shared" si="736"/>
        <v>348.75</v>
      </c>
      <c r="P1069" s="3">
        <f t="shared" si="737"/>
        <v>86.4</v>
      </c>
      <c r="Q1069" s="3">
        <f t="shared" si="738"/>
        <v>5.0280000000000005</v>
      </c>
      <c r="R1069" s="85"/>
      <c r="S1069" s="3" t="str">
        <f t="shared" si="739"/>
        <v>1.65</v>
      </c>
      <c r="T1069" s="3" t="str">
        <f t="shared" si="740"/>
        <v>-</v>
      </c>
      <c r="U1069" s="3">
        <f t="shared" si="741"/>
        <v>348.75</v>
      </c>
      <c r="V1069" s="3">
        <f t="shared" si="742"/>
        <v>86.4</v>
      </c>
      <c r="W1069" s="3">
        <f t="shared" si="743"/>
        <v>4.3994999999999997</v>
      </c>
      <c r="X1069" s="85"/>
      <c r="Y1069" s="3" t="str">
        <f t="shared" si="744"/>
        <v>1.65</v>
      </c>
      <c r="Z1069" s="3" t="str">
        <f t="shared" si="745"/>
        <v>-</v>
      </c>
      <c r="AA1069" s="3">
        <f t="shared" si="746"/>
        <v>348.75</v>
      </c>
      <c r="AB1069" s="3">
        <f t="shared" si="747"/>
        <v>86.4</v>
      </c>
      <c r="AC1069" s="3">
        <f t="shared" si="748"/>
        <v>3.7709999999999999</v>
      </c>
      <c r="AD1069" s="85"/>
      <c r="AE1069" s="3" t="str">
        <f t="shared" si="749"/>
        <v>1.65</v>
      </c>
      <c r="AF1069" s="3" t="str">
        <f t="shared" si="750"/>
        <v>-</v>
      </c>
      <c r="AG1069" s="3">
        <f t="shared" si="751"/>
        <v>348.75</v>
      </c>
      <c r="AH1069" s="3">
        <f t="shared" si="752"/>
        <v>86.4</v>
      </c>
      <c r="AI1069" s="3">
        <f t="shared" si="753"/>
        <v>3.1425000000000001</v>
      </c>
      <c r="AJ1069" s="85"/>
      <c r="AK1069" s="3" t="str">
        <f t="shared" si="754"/>
        <v>1.65</v>
      </c>
      <c r="AL1069" s="3" t="str">
        <f t="shared" si="755"/>
        <v>-</v>
      </c>
      <c r="AM1069" s="3">
        <f t="shared" si="756"/>
        <v>348.75</v>
      </c>
      <c r="AN1069" s="3">
        <f t="shared" si="757"/>
        <v>86.4</v>
      </c>
      <c r="AO1069" s="3">
        <f t="shared" si="758"/>
        <v>2.5140000000000002</v>
      </c>
      <c r="AP1069" s="85"/>
      <c r="AQ1069" s="3" t="str">
        <f t="shared" si="759"/>
        <v>1.65</v>
      </c>
      <c r="AR1069" s="3" t="str">
        <f t="shared" si="760"/>
        <v>-</v>
      </c>
      <c r="AS1069" s="3">
        <f t="shared" si="761"/>
        <v>348.75</v>
      </c>
      <c r="AT1069" s="3">
        <f t="shared" si="762"/>
        <v>86.4</v>
      </c>
      <c r="AU1069" s="3">
        <f t="shared" si="763"/>
        <v>1.8855</v>
      </c>
      <c r="AV1069" s="85"/>
      <c r="AW1069" s="3" t="str">
        <f t="shared" si="764"/>
        <v>1.65</v>
      </c>
      <c r="AX1069" s="3" t="str">
        <f t="shared" si="765"/>
        <v>-</v>
      </c>
      <c r="AY1069" s="3">
        <f t="shared" si="766"/>
        <v>348.75</v>
      </c>
      <c r="AZ1069" s="3">
        <f t="shared" si="767"/>
        <v>86.4</v>
      </c>
      <c r="BA1069" s="3">
        <f t="shared" si="768"/>
        <v>1.2570000000000001</v>
      </c>
      <c r="BB1069" s="85"/>
      <c r="BC1069" s="3" t="str">
        <f t="shared" si="769"/>
        <v>1.65</v>
      </c>
      <c r="BD1069" s="3" t="str">
        <f t="shared" si="770"/>
        <v>-</v>
      </c>
      <c r="BE1069" s="3">
        <f t="shared" si="771"/>
        <v>348.75</v>
      </c>
      <c r="BF1069" s="3">
        <f t="shared" si="772"/>
        <v>86.4</v>
      </c>
      <c r="BG1069" s="3">
        <f t="shared" si="773"/>
        <v>0.62850000000000006</v>
      </c>
    </row>
    <row r="1070" spans="1:59" x14ac:dyDescent="0.3">
      <c r="A1070" s="1" t="str">
        <f>'Forward collapse simulation'!B1080</f>
        <v>1.65</v>
      </c>
      <c r="B1070" s="37" t="str">
        <f>IF('Forward collapse simulation'!C1080="","-",'Forward collapse simulation'!C1080)</f>
        <v>-</v>
      </c>
      <c r="C1070" s="85">
        <f>'Forward collapse simulation'!E1080</f>
        <v>148.68</v>
      </c>
      <c r="D1070" s="85">
        <f>'Forward collapse simulation'!F1080</f>
        <v>78.099999999999994</v>
      </c>
      <c r="E1070" s="85">
        <f>'Forward collapse simulation'!D1080</f>
        <v>6.3520000000000003</v>
      </c>
      <c r="F1070" s="85"/>
      <c r="G1070" s="3" t="str">
        <f t="shared" si="729"/>
        <v>1.65</v>
      </c>
      <c r="H1070" s="3" t="str">
        <f t="shared" si="730"/>
        <v>-</v>
      </c>
      <c r="I1070" s="3">
        <f t="shared" si="731"/>
        <v>148.68</v>
      </c>
      <c r="J1070" s="3">
        <f t="shared" si="732"/>
        <v>78.099999999999994</v>
      </c>
      <c r="K1070" s="3">
        <f t="shared" si="733"/>
        <v>5.7168000000000001</v>
      </c>
      <c r="L1070" s="85"/>
      <c r="M1070" s="3" t="str">
        <f t="shared" si="734"/>
        <v>1.65</v>
      </c>
      <c r="N1070" s="3" t="str">
        <f t="shared" si="735"/>
        <v>-</v>
      </c>
      <c r="O1070" s="3">
        <f t="shared" si="736"/>
        <v>148.68</v>
      </c>
      <c r="P1070" s="3">
        <f t="shared" si="737"/>
        <v>78.099999999999994</v>
      </c>
      <c r="Q1070" s="3">
        <f t="shared" si="738"/>
        <v>5.0816000000000008</v>
      </c>
      <c r="R1070" s="85"/>
      <c r="S1070" s="3" t="str">
        <f t="shared" si="739"/>
        <v>1.65</v>
      </c>
      <c r="T1070" s="3" t="str">
        <f t="shared" si="740"/>
        <v>-</v>
      </c>
      <c r="U1070" s="3">
        <f t="shared" si="741"/>
        <v>148.68</v>
      </c>
      <c r="V1070" s="3">
        <f t="shared" si="742"/>
        <v>78.099999999999994</v>
      </c>
      <c r="W1070" s="3">
        <f t="shared" si="743"/>
        <v>4.4463999999999997</v>
      </c>
      <c r="X1070" s="85"/>
      <c r="Y1070" s="3" t="str">
        <f t="shared" si="744"/>
        <v>1.65</v>
      </c>
      <c r="Z1070" s="3" t="str">
        <f t="shared" si="745"/>
        <v>-</v>
      </c>
      <c r="AA1070" s="3">
        <f t="shared" si="746"/>
        <v>148.68</v>
      </c>
      <c r="AB1070" s="3">
        <f t="shared" si="747"/>
        <v>78.099999999999994</v>
      </c>
      <c r="AC1070" s="3">
        <f t="shared" si="748"/>
        <v>3.8111999999999999</v>
      </c>
      <c r="AD1070" s="85"/>
      <c r="AE1070" s="3" t="str">
        <f t="shared" si="749"/>
        <v>1.65</v>
      </c>
      <c r="AF1070" s="3" t="str">
        <f t="shared" si="750"/>
        <v>-</v>
      </c>
      <c r="AG1070" s="3">
        <f t="shared" si="751"/>
        <v>148.68</v>
      </c>
      <c r="AH1070" s="3">
        <f t="shared" si="752"/>
        <v>78.099999999999994</v>
      </c>
      <c r="AI1070" s="3">
        <f t="shared" si="753"/>
        <v>3.1760000000000002</v>
      </c>
      <c r="AJ1070" s="85"/>
      <c r="AK1070" s="3" t="str">
        <f t="shared" si="754"/>
        <v>1.65</v>
      </c>
      <c r="AL1070" s="3" t="str">
        <f t="shared" si="755"/>
        <v>-</v>
      </c>
      <c r="AM1070" s="3">
        <f t="shared" si="756"/>
        <v>148.68</v>
      </c>
      <c r="AN1070" s="3">
        <f t="shared" si="757"/>
        <v>78.099999999999994</v>
      </c>
      <c r="AO1070" s="3">
        <f t="shared" si="758"/>
        <v>2.5408000000000004</v>
      </c>
      <c r="AP1070" s="85"/>
      <c r="AQ1070" s="3" t="str">
        <f t="shared" si="759"/>
        <v>1.65</v>
      </c>
      <c r="AR1070" s="3" t="str">
        <f t="shared" si="760"/>
        <v>-</v>
      </c>
      <c r="AS1070" s="3">
        <f t="shared" si="761"/>
        <v>148.68</v>
      </c>
      <c r="AT1070" s="3">
        <f t="shared" si="762"/>
        <v>78.099999999999994</v>
      </c>
      <c r="AU1070" s="3">
        <f t="shared" si="763"/>
        <v>1.9056</v>
      </c>
      <c r="AV1070" s="85"/>
      <c r="AW1070" s="3" t="str">
        <f t="shared" si="764"/>
        <v>1.65</v>
      </c>
      <c r="AX1070" s="3" t="str">
        <f t="shared" si="765"/>
        <v>-</v>
      </c>
      <c r="AY1070" s="3">
        <f t="shared" si="766"/>
        <v>148.68</v>
      </c>
      <c r="AZ1070" s="3">
        <f t="shared" si="767"/>
        <v>78.099999999999994</v>
      </c>
      <c r="BA1070" s="3">
        <f t="shared" si="768"/>
        <v>1.2704000000000002</v>
      </c>
      <c r="BB1070" s="85"/>
      <c r="BC1070" s="3" t="str">
        <f t="shared" si="769"/>
        <v>1.65</v>
      </c>
      <c r="BD1070" s="3" t="str">
        <f t="shared" si="770"/>
        <v>-</v>
      </c>
      <c r="BE1070" s="3">
        <f t="shared" si="771"/>
        <v>148.68</v>
      </c>
      <c r="BF1070" s="3">
        <f t="shared" si="772"/>
        <v>78.099999999999994</v>
      </c>
      <c r="BG1070" s="3">
        <f t="shared" si="773"/>
        <v>0.6352000000000001</v>
      </c>
    </row>
    <row r="1071" spans="1:59" x14ac:dyDescent="0.3">
      <c r="A1071" s="1" t="str">
        <f>'Forward collapse simulation'!B1081</f>
        <v>1.65</v>
      </c>
      <c r="B1071" s="37" t="str">
        <f>IF('Forward collapse simulation'!C1081="","-",'Forward collapse simulation'!C1081)</f>
        <v>1.66</v>
      </c>
      <c r="C1071" s="85">
        <f>'Forward collapse simulation'!E1081</f>
        <v>74.66</v>
      </c>
      <c r="D1071" s="85">
        <f>'Forward collapse simulation'!F1081</f>
        <v>5.0199999999999996</v>
      </c>
      <c r="E1071" s="85">
        <f>'Forward collapse simulation'!D1081</f>
        <v>8.6219999999999999</v>
      </c>
      <c r="F1071" s="85"/>
      <c r="G1071" s="3" t="str">
        <f t="shared" si="729"/>
        <v>1.65</v>
      </c>
      <c r="H1071" s="3" t="str">
        <f t="shared" si="730"/>
        <v>1.66</v>
      </c>
      <c r="I1071" s="3">
        <f t="shared" si="731"/>
        <v>74.66</v>
      </c>
      <c r="J1071" s="3">
        <f t="shared" si="732"/>
        <v>5.0199999999999996</v>
      </c>
      <c r="K1071" s="3">
        <f t="shared" si="733"/>
        <v>8.6219999999999999</v>
      </c>
      <c r="L1071" s="85"/>
      <c r="M1071" s="3" t="str">
        <f t="shared" si="734"/>
        <v>1.65</v>
      </c>
      <c r="N1071" s="3" t="str">
        <f t="shared" si="735"/>
        <v>1.66</v>
      </c>
      <c r="O1071" s="3">
        <f t="shared" si="736"/>
        <v>74.66</v>
      </c>
      <c r="P1071" s="3">
        <f t="shared" si="737"/>
        <v>5.0199999999999996</v>
      </c>
      <c r="Q1071" s="3">
        <f t="shared" si="738"/>
        <v>8.6219999999999999</v>
      </c>
      <c r="R1071" s="85"/>
      <c r="S1071" s="3" t="str">
        <f t="shared" si="739"/>
        <v>1.65</v>
      </c>
      <c r="T1071" s="3" t="str">
        <f t="shared" si="740"/>
        <v>1.66</v>
      </c>
      <c r="U1071" s="3">
        <f t="shared" si="741"/>
        <v>74.66</v>
      </c>
      <c r="V1071" s="3">
        <f t="shared" si="742"/>
        <v>5.0199999999999996</v>
      </c>
      <c r="W1071" s="3">
        <f t="shared" si="743"/>
        <v>8.6219999999999999</v>
      </c>
      <c r="X1071" s="85"/>
      <c r="Y1071" s="3" t="str">
        <f t="shared" si="744"/>
        <v>1.65</v>
      </c>
      <c r="Z1071" s="3" t="str">
        <f t="shared" si="745"/>
        <v>1.66</v>
      </c>
      <c r="AA1071" s="3">
        <f t="shared" si="746"/>
        <v>74.66</v>
      </c>
      <c r="AB1071" s="3">
        <f t="shared" si="747"/>
        <v>5.0199999999999996</v>
      </c>
      <c r="AC1071" s="3">
        <f t="shared" si="748"/>
        <v>8.6219999999999999</v>
      </c>
      <c r="AD1071" s="85"/>
      <c r="AE1071" s="3" t="str">
        <f t="shared" si="749"/>
        <v>1.65</v>
      </c>
      <c r="AF1071" s="3" t="str">
        <f t="shared" si="750"/>
        <v>1.66</v>
      </c>
      <c r="AG1071" s="3">
        <f t="shared" si="751"/>
        <v>74.66</v>
      </c>
      <c r="AH1071" s="3">
        <f t="shared" si="752"/>
        <v>5.0199999999999996</v>
      </c>
      <c r="AI1071" s="3">
        <f t="shared" si="753"/>
        <v>8.6219999999999999</v>
      </c>
      <c r="AJ1071" s="85"/>
      <c r="AK1071" s="3" t="str">
        <f t="shared" si="754"/>
        <v>1.65</v>
      </c>
      <c r="AL1071" s="3" t="str">
        <f t="shared" si="755"/>
        <v>1.66</v>
      </c>
      <c r="AM1071" s="3">
        <f t="shared" si="756"/>
        <v>74.66</v>
      </c>
      <c r="AN1071" s="3">
        <f t="shared" si="757"/>
        <v>5.0199999999999996</v>
      </c>
      <c r="AO1071" s="3">
        <f t="shared" si="758"/>
        <v>8.6219999999999999</v>
      </c>
      <c r="AP1071" s="85"/>
      <c r="AQ1071" s="3" t="str">
        <f t="shared" si="759"/>
        <v>1.65</v>
      </c>
      <c r="AR1071" s="3" t="str">
        <f t="shared" si="760"/>
        <v>1.66</v>
      </c>
      <c r="AS1071" s="3">
        <f t="shared" si="761"/>
        <v>74.66</v>
      </c>
      <c r="AT1071" s="3">
        <f t="shared" si="762"/>
        <v>5.0199999999999996</v>
      </c>
      <c r="AU1071" s="3">
        <f t="shared" si="763"/>
        <v>8.6219999999999999</v>
      </c>
      <c r="AV1071" s="85"/>
      <c r="AW1071" s="3" t="str">
        <f t="shared" si="764"/>
        <v>1.65</v>
      </c>
      <c r="AX1071" s="3" t="str">
        <f t="shared" si="765"/>
        <v>1.66</v>
      </c>
      <c r="AY1071" s="3">
        <f t="shared" si="766"/>
        <v>74.66</v>
      </c>
      <c r="AZ1071" s="3">
        <f t="shared" si="767"/>
        <v>5.0199999999999996</v>
      </c>
      <c r="BA1071" s="3">
        <f t="shared" si="768"/>
        <v>8.6219999999999999</v>
      </c>
      <c r="BB1071" s="85"/>
      <c r="BC1071" s="3" t="str">
        <f t="shared" si="769"/>
        <v>1.65</v>
      </c>
      <c r="BD1071" s="3" t="str">
        <f t="shared" si="770"/>
        <v>1.66</v>
      </c>
      <c r="BE1071" s="3">
        <f t="shared" si="771"/>
        <v>74.66</v>
      </c>
      <c r="BF1071" s="3">
        <f t="shared" si="772"/>
        <v>5.0199999999999996</v>
      </c>
      <c r="BG1071" s="3">
        <f t="shared" si="773"/>
        <v>8.6219999999999999</v>
      </c>
    </row>
    <row r="1072" spans="1:59" x14ac:dyDescent="0.3">
      <c r="A1072" s="1" t="str">
        <f>'Forward collapse simulation'!B1082</f>
        <v>1.66</v>
      </c>
      <c r="B1072" s="37" t="str">
        <f>IF('Forward collapse simulation'!C1082="","-",'Forward collapse simulation'!C1082)</f>
        <v>-</v>
      </c>
      <c r="C1072" s="85">
        <f>'Forward collapse simulation'!E1082</f>
        <v>4.1500000000000004</v>
      </c>
      <c r="D1072" s="85">
        <f>'Forward collapse simulation'!F1082</f>
        <v>-83.65</v>
      </c>
      <c r="E1072" s="85">
        <f>'Forward collapse simulation'!D1082</f>
        <v>1.1240000000000001</v>
      </c>
      <c r="F1072" s="85"/>
      <c r="G1072" s="3" t="str">
        <f t="shared" si="729"/>
        <v>1.66</v>
      </c>
      <c r="H1072" s="3" t="str">
        <f t="shared" si="730"/>
        <v>-</v>
      </c>
      <c r="I1072" s="3">
        <f t="shared" si="731"/>
        <v>4.1500000000000004</v>
      </c>
      <c r="J1072" s="3">
        <f t="shared" si="732"/>
        <v>-83.65</v>
      </c>
      <c r="K1072" s="3">
        <f t="shared" si="733"/>
        <v>1.0116000000000001</v>
      </c>
      <c r="L1072" s="85"/>
      <c r="M1072" s="3" t="str">
        <f t="shared" si="734"/>
        <v>1.66</v>
      </c>
      <c r="N1072" s="3" t="str">
        <f t="shared" si="735"/>
        <v>-</v>
      </c>
      <c r="O1072" s="3">
        <f t="shared" si="736"/>
        <v>4.1500000000000004</v>
      </c>
      <c r="P1072" s="3">
        <f t="shared" si="737"/>
        <v>-83.65</v>
      </c>
      <c r="Q1072" s="3">
        <f t="shared" si="738"/>
        <v>0.89920000000000011</v>
      </c>
      <c r="R1072" s="85"/>
      <c r="S1072" s="3" t="str">
        <f t="shared" si="739"/>
        <v>1.66</v>
      </c>
      <c r="T1072" s="3" t="str">
        <f t="shared" si="740"/>
        <v>-</v>
      </c>
      <c r="U1072" s="3">
        <f t="shared" si="741"/>
        <v>4.1500000000000004</v>
      </c>
      <c r="V1072" s="3">
        <f t="shared" si="742"/>
        <v>-83.65</v>
      </c>
      <c r="W1072" s="3">
        <f t="shared" si="743"/>
        <v>0.78680000000000005</v>
      </c>
      <c r="X1072" s="85"/>
      <c r="Y1072" s="3" t="str">
        <f t="shared" si="744"/>
        <v>1.66</v>
      </c>
      <c r="Z1072" s="3" t="str">
        <f t="shared" si="745"/>
        <v>-</v>
      </c>
      <c r="AA1072" s="3">
        <f t="shared" si="746"/>
        <v>4.1500000000000004</v>
      </c>
      <c r="AB1072" s="3">
        <f t="shared" si="747"/>
        <v>-83.65</v>
      </c>
      <c r="AC1072" s="3">
        <f t="shared" si="748"/>
        <v>0.6744</v>
      </c>
      <c r="AD1072" s="85"/>
      <c r="AE1072" s="3" t="str">
        <f t="shared" si="749"/>
        <v>1.66</v>
      </c>
      <c r="AF1072" s="3" t="str">
        <f t="shared" si="750"/>
        <v>-</v>
      </c>
      <c r="AG1072" s="3">
        <f t="shared" si="751"/>
        <v>4.1500000000000004</v>
      </c>
      <c r="AH1072" s="3">
        <f t="shared" si="752"/>
        <v>-83.65</v>
      </c>
      <c r="AI1072" s="3">
        <f t="shared" si="753"/>
        <v>0.56200000000000006</v>
      </c>
      <c r="AJ1072" s="85"/>
      <c r="AK1072" s="3" t="str">
        <f t="shared" si="754"/>
        <v>1.66</v>
      </c>
      <c r="AL1072" s="3" t="str">
        <f t="shared" si="755"/>
        <v>-</v>
      </c>
      <c r="AM1072" s="3">
        <f t="shared" si="756"/>
        <v>4.1500000000000004</v>
      </c>
      <c r="AN1072" s="3">
        <f t="shared" si="757"/>
        <v>-83.65</v>
      </c>
      <c r="AO1072" s="3">
        <f t="shared" si="758"/>
        <v>0.44960000000000006</v>
      </c>
      <c r="AP1072" s="85"/>
      <c r="AQ1072" s="3" t="str">
        <f t="shared" si="759"/>
        <v>1.66</v>
      </c>
      <c r="AR1072" s="3" t="str">
        <f t="shared" si="760"/>
        <v>-</v>
      </c>
      <c r="AS1072" s="3">
        <f t="shared" si="761"/>
        <v>4.1500000000000004</v>
      </c>
      <c r="AT1072" s="3">
        <f t="shared" si="762"/>
        <v>-83.65</v>
      </c>
      <c r="AU1072" s="3">
        <f t="shared" si="763"/>
        <v>0.3372</v>
      </c>
      <c r="AV1072" s="85"/>
      <c r="AW1072" s="3" t="str">
        <f t="shared" si="764"/>
        <v>1.66</v>
      </c>
      <c r="AX1072" s="3" t="str">
        <f t="shared" si="765"/>
        <v>-</v>
      </c>
      <c r="AY1072" s="3">
        <f t="shared" si="766"/>
        <v>4.1500000000000004</v>
      </c>
      <c r="AZ1072" s="3">
        <f t="shared" si="767"/>
        <v>-83.65</v>
      </c>
      <c r="BA1072" s="3">
        <f t="shared" si="768"/>
        <v>0.22480000000000003</v>
      </c>
      <c r="BB1072" s="85"/>
      <c r="BC1072" s="3" t="str">
        <f t="shared" si="769"/>
        <v>1.66</v>
      </c>
      <c r="BD1072" s="3" t="str">
        <f t="shared" si="770"/>
        <v>-</v>
      </c>
      <c r="BE1072" s="3">
        <f t="shared" si="771"/>
        <v>4.1500000000000004</v>
      </c>
      <c r="BF1072" s="3">
        <f t="shared" si="772"/>
        <v>-83.65</v>
      </c>
      <c r="BG1072" s="3">
        <f t="shared" si="773"/>
        <v>0.11240000000000001</v>
      </c>
    </row>
    <row r="1073" spans="1:59" x14ac:dyDescent="0.3">
      <c r="A1073" s="1" t="str">
        <f>'Forward collapse simulation'!B1083</f>
        <v>1.66</v>
      </c>
      <c r="B1073" s="37" t="str">
        <f>IF('Forward collapse simulation'!C1083="","-",'Forward collapse simulation'!C1083)</f>
        <v>-</v>
      </c>
      <c r="C1073" s="85">
        <f>'Forward collapse simulation'!E1083</f>
        <v>340.5</v>
      </c>
      <c r="D1073" s="85">
        <f>'Forward collapse simulation'!F1083</f>
        <v>-28.47</v>
      </c>
      <c r="E1073" s="85">
        <f>'Forward collapse simulation'!D1083</f>
        <v>2.0030000000000001</v>
      </c>
      <c r="F1073" s="85"/>
      <c r="G1073" s="3" t="str">
        <f t="shared" si="729"/>
        <v>1.66</v>
      </c>
      <c r="H1073" s="3" t="str">
        <f t="shared" si="730"/>
        <v>-</v>
      </c>
      <c r="I1073" s="3">
        <f t="shared" si="731"/>
        <v>340.5</v>
      </c>
      <c r="J1073" s="3">
        <f t="shared" si="732"/>
        <v>-28.47</v>
      </c>
      <c r="K1073" s="3">
        <f t="shared" si="733"/>
        <v>1.8027000000000002</v>
      </c>
      <c r="L1073" s="85"/>
      <c r="M1073" s="3" t="str">
        <f t="shared" si="734"/>
        <v>1.66</v>
      </c>
      <c r="N1073" s="3" t="str">
        <f t="shared" si="735"/>
        <v>-</v>
      </c>
      <c r="O1073" s="3">
        <f t="shared" si="736"/>
        <v>340.5</v>
      </c>
      <c r="P1073" s="3">
        <f t="shared" si="737"/>
        <v>-28.47</v>
      </c>
      <c r="Q1073" s="3">
        <f t="shared" si="738"/>
        <v>1.6024000000000003</v>
      </c>
      <c r="R1073" s="85"/>
      <c r="S1073" s="3" t="str">
        <f t="shared" si="739"/>
        <v>1.66</v>
      </c>
      <c r="T1073" s="3" t="str">
        <f t="shared" si="740"/>
        <v>-</v>
      </c>
      <c r="U1073" s="3">
        <f t="shared" si="741"/>
        <v>340.5</v>
      </c>
      <c r="V1073" s="3">
        <f t="shared" si="742"/>
        <v>-28.47</v>
      </c>
      <c r="W1073" s="3">
        <f t="shared" si="743"/>
        <v>1.4020999999999999</v>
      </c>
      <c r="X1073" s="85"/>
      <c r="Y1073" s="3" t="str">
        <f t="shared" si="744"/>
        <v>1.66</v>
      </c>
      <c r="Z1073" s="3" t="str">
        <f t="shared" si="745"/>
        <v>-</v>
      </c>
      <c r="AA1073" s="3">
        <f t="shared" si="746"/>
        <v>340.5</v>
      </c>
      <c r="AB1073" s="3">
        <f t="shared" si="747"/>
        <v>-28.47</v>
      </c>
      <c r="AC1073" s="3">
        <f t="shared" si="748"/>
        <v>1.2018</v>
      </c>
      <c r="AD1073" s="85"/>
      <c r="AE1073" s="3" t="str">
        <f t="shared" si="749"/>
        <v>1.66</v>
      </c>
      <c r="AF1073" s="3" t="str">
        <f t="shared" si="750"/>
        <v>-</v>
      </c>
      <c r="AG1073" s="3">
        <f t="shared" si="751"/>
        <v>340.5</v>
      </c>
      <c r="AH1073" s="3">
        <f t="shared" si="752"/>
        <v>-28.47</v>
      </c>
      <c r="AI1073" s="3">
        <f t="shared" si="753"/>
        <v>1.0015000000000001</v>
      </c>
      <c r="AJ1073" s="85"/>
      <c r="AK1073" s="3" t="str">
        <f t="shared" si="754"/>
        <v>1.66</v>
      </c>
      <c r="AL1073" s="3" t="str">
        <f t="shared" si="755"/>
        <v>-</v>
      </c>
      <c r="AM1073" s="3">
        <f t="shared" si="756"/>
        <v>340.5</v>
      </c>
      <c r="AN1073" s="3">
        <f t="shared" si="757"/>
        <v>-28.47</v>
      </c>
      <c r="AO1073" s="3">
        <f t="shared" si="758"/>
        <v>0.80120000000000013</v>
      </c>
      <c r="AP1073" s="85"/>
      <c r="AQ1073" s="3" t="str">
        <f t="shared" si="759"/>
        <v>1.66</v>
      </c>
      <c r="AR1073" s="3" t="str">
        <f t="shared" si="760"/>
        <v>-</v>
      </c>
      <c r="AS1073" s="3">
        <f t="shared" si="761"/>
        <v>340.5</v>
      </c>
      <c r="AT1073" s="3">
        <f t="shared" si="762"/>
        <v>-28.47</v>
      </c>
      <c r="AU1073" s="3">
        <f t="shared" si="763"/>
        <v>0.60089999999999999</v>
      </c>
      <c r="AV1073" s="85"/>
      <c r="AW1073" s="3" t="str">
        <f t="shared" si="764"/>
        <v>1.66</v>
      </c>
      <c r="AX1073" s="3" t="str">
        <f t="shared" si="765"/>
        <v>-</v>
      </c>
      <c r="AY1073" s="3">
        <f t="shared" si="766"/>
        <v>340.5</v>
      </c>
      <c r="AZ1073" s="3">
        <f t="shared" si="767"/>
        <v>-28.47</v>
      </c>
      <c r="BA1073" s="3">
        <f t="shared" si="768"/>
        <v>0.40060000000000007</v>
      </c>
      <c r="BB1073" s="85"/>
      <c r="BC1073" s="3" t="str">
        <f t="shared" si="769"/>
        <v>1.66</v>
      </c>
      <c r="BD1073" s="3" t="str">
        <f t="shared" si="770"/>
        <v>-</v>
      </c>
      <c r="BE1073" s="3">
        <f t="shared" si="771"/>
        <v>340.5</v>
      </c>
      <c r="BF1073" s="3">
        <f t="shared" si="772"/>
        <v>-28.47</v>
      </c>
      <c r="BG1073" s="3">
        <f t="shared" si="773"/>
        <v>0.20030000000000003</v>
      </c>
    </row>
    <row r="1074" spans="1:59" x14ac:dyDescent="0.3">
      <c r="A1074" s="1" t="str">
        <f>'Forward collapse simulation'!B1084</f>
        <v>1.66</v>
      </c>
      <c r="B1074" s="37" t="str">
        <f>IF('Forward collapse simulation'!C1084="","-",'Forward collapse simulation'!C1084)</f>
        <v>-</v>
      </c>
      <c r="C1074" s="85">
        <f>'Forward collapse simulation'!E1084</f>
        <v>341.52</v>
      </c>
      <c r="D1074" s="85">
        <f>'Forward collapse simulation'!F1084</f>
        <v>-15.28</v>
      </c>
      <c r="E1074" s="85">
        <f>'Forward collapse simulation'!D1084</f>
        <v>2.0569999999999999</v>
      </c>
      <c r="F1074" s="85"/>
      <c r="G1074" s="3" t="str">
        <f t="shared" si="729"/>
        <v>1.66</v>
      </c>
      <c r="H1074" s="3" t="str">
        <f t="shared" si="730"/>
        <v>-</v>
      </c>
      <c r="I1074" s="3">
        <f t="shared" si="731"/>
        <v>341.52</v>
      </c>
      <c r="J1074" s="3">
        <f t="shared" si="732"/>
        <v>-15.28</v>
      </c>
      <c r="K1074" s="3">
        <f t="shared" si="733"/>
        <v>1.8512999999999999</v>
      </c>
      <c r="L1074" s="85"/>
      <c r="M1074" s="3" t="str">
        <f t="shared" si="734"/>
        <v>1.66</v>
      </c>
      <c r="N1074" s="3" t="str">
        <f t="shared" si="735"/>
        <v>-</v>
      </c>
      <c r="O1074" s="3">
        <f t="shared" si="736"/>
        <v>341.52</v>
      </c>
      <c r="P1074" s="3">
        <f t="shared" si="737"/>
        <v>-15.28</v>
      </c>
      <c r="Q1074" s="3">
        <f t="shared" si="738"/>
        <v>1.6456</v>
      </c>
      <c r="R1074" s="85"/>
      <c r="S1074" s="3" t="str">
        <f t="shared" si="739"/>
        <v>1.66</v>
      </c>
      <c r="T1074" s="3" t="str">
        <f t="shared" si="740"/>
        <v>-</v>
      </c>
      <c r="U1074" s="3">
        <f t="shared" si="741"/>
        <v>341.52</v>
      </c>
      <c r="V1074" s="3">
        <f t="shared" si="742"/>
        <v>-15.28</v>
      </c>
      <c r="W1074" s="3">
        <f t="shared" si="743"/>
        <v>1.4399</v>
      </c>
      <c r="X1074" s="85"/>
      <c r="Y1074" s="3" t="str">
        <f t="shared" si="744"/>
        <v>1.66</v>
      </c>
      <c r="Z1074" s="3" t="str">
        <f t="shared" si="745"/>
        <v>-</v>
      </c>
      <c r="AA1074" s="3">
        <f t="shared" si="746"/>
        <v>341.52</v>
      </c>
      <c r="AB1074" s="3">
        <f t="shared" si="747"/>
        <v>-15.28</v>
      </c>
      <c r="AC1074" s="3">
        <f t="shared" si="748"/>
        <v>1.2342</v>
      </c>
      <c r="AD1074" s="85"/>
      <c r="AE1074" s="3" t="str">
        <f t="shared" si="749"/>
        <v>1.66</v>
      </c>
      <c r="AF1074" s="3" t="str">
        <f t="shared" si="750"/>
        <v>-</v>
      </c>
      <c r="AG1074" s="3">
        <f t="shared" si="751"/>
        <v>341.52</v>
      </c>
      <c r="AH1074" s="3">
        <f t="shared" si="752"/>
        <v>-15.28</v>
      </c>
      <c r="AI1074" s="3">
        <f t="shared" si="753"/>
        <v>1.0285</v>
      </c>
      <c r="AJ1074" s="85"/>
      <c r="AK1074" s="3" t="str">
        <f t="shared" si="754"/>
        <v>1.66</v>
      </c>
      <c r="AL1074" s="3" t="str">
        <f t="shared" si="755"/>
        <v>-</v>
      </c>
      <c r="AM1074" s="3">
        <f t="shared" si="756"/>
        <v>341.52</v>
      </c>
      <c r="AN1074" s="3">
        <f t="shared" si="757"/>
        <v>-15.28</v>
      </c>
      <c r="AO1074" s="3">
        <f t="shared" si="758"/>
        <v>0.82279999999999998</v>
      </c>
      <c r="AP1074" s="85"/>
      <c r="AQ1074" s="3" t="str">
        <f t="shared" si="759"/>
        <v>1.66</v>
      </c>
      <c r="AR1074" s="3" t="str">
        <f t="shared" si="760"/>
        <v>-</v>
      </c>
      <c r="AS1074" s="3">
        <f t="shared" si="761"/>
        <v>341.52</v>
      </c>
      <c r="AT1074" s="3">
        <f t="shared" si="762"/>
        <v>-15.28</v>
      </c>
      <c r="AU1074" s="3">
        <f t="shared" si="763"/>
        <v>0.61709999999999998</v>
      </c>
      <c r="AV1074" s="85"/>
      <c r="AW1074" s="3" t="str">
        <f t="shared" si="764"/>
        <v>1.66</v>
      </c>
      <c r="AX1074" s="3" t="str">
        <f t="shared" si="765"/>
        <v>-</v>
      </c>
      <c r="AY1074" s="3">
        <f t="shared" si="766"/>
        <v>341.52</v>
      </c>
      <c r="AZ1074" s="3">
        <f t="shared" si="767"/>
        <v>-15.28</v>
      </c>
      <c r="BA1074" s="3">
        <f t="shared" si="768"/>
        <v>0.41139999999999999</v>
      </c>
      <c r="BB1074" s="85"/>
      <c r="BC1074" s="3" t="str">
        <f t="shared" si="769"/>
        <v>1.66</v>
      </c>
      <c r="BD1074" s="3" t="str">
        <f t="shared" si="770"/>
        <v>-</v>
      </c>
      <c r="BE1074" s="3">
        <f t="shared" si="771"/>
        <v>341.52</v>
      </c>
      <c r="BF1074" s="3">
        <f t="shared" si="772"/>
        <v>-15.28</v>
      </c>
      <c r="BG1074" s="3">
        <f t="shared" si="773"/>
        <v>0.20569999999999999</v>
      </c>
    </row>
    <row r="1075" spans="1:59" x14ac:dyDescent="0.3">
      <c r="A1075" s="1" t="str">
        <f>'Forward collapse simulation'!B1085</f>
        <v>1.66</v>
      </c>
      <c r="B1075" s="37" t="str">
        <f>IF('Forward collapse simulation'!C1085="","-",'Forward collapse simulation'!C1085)</f>
        <v>-</v>
      </c>
      <c r="C1075" s="85">
        <f>'Forward collapse simulation'!E1085</f>
        <v>346.43</v>
      </c>
      <c r="D1075" s="85">
        <f>'Forward collapse simulation'!F1085</f>
        <v>3.65</v>
      </c>
      <c r="E1075" s="85">
        <f>'Forward collapse simulation'!D1085</f>
        <v>1.84</v>
      </c>
      <c r="F1075" s="85"/>
      <c r="G1075" s="3" t="str">
        <f t="shared" si="729"/>
        <v>1.66</v>
      </c>
      <c r="H1075" s="3" t="str">
        <f t="shared" si="730"/>
        <v>-</v>
      </c>
      <c r="I1075" s="3">
        <f t="shared" si="731"/>
        <v>346.43</v>
      </c>
      <c r="J1075" s="3">
        <f t="shared" si="732"/>
        <v>3.65</v>
      </c>
      <c r="K1075" s="3">
        <f t="shared" si="733"/>
        <v>1.6560000000000001</v>
      </c>
      <c r="L1075" s="85"/>
      <c r="M1075" s="3" t="str">
        <f t="shared" si="734"/>
        <v>1.66</v>
      </c>
      <c r="N1075" s="3" t="str">
        <f t="shared" si="735"/>
        <v>-</v>
      </c>
      <c r="O1075" s="3">
        <f t="shared" si="736"/>
        <v>346.43</v>
      </c>
      <c r="P1075" s="3">
        <f t="shared" si="737"/>
        <v>3.65</v>
      </c>
      <c r="Q1075" s="3">
        <f t="shared" si="738"/>
        <v>1.4720000000000002</v>
      </c>
      <c r="R1075" s="85"/>
      <c r="S1075" s="3" t="str">
        <f t="shared" si="739"/>
        <v>1.66</v>
      </c>
      <c r="T1075" s="3" t="str">
        <f t="shared" si="740"/>
        <v>-</v>
      </c>
      <c r="U1075" s="3">
        <f t="shared" si="741"/>
        <v>346.43</v>
      </c>
      <c r="V1075" s="3">
        <f t="shared" si="742"/>
        <v>3.65</v>
      </c>
      <c r="W1075" s="3">
        <f t="shared" si="743"/>
        <v>1.288</v>
      </c>
      <c r="X1075" s="85"/>
      <c r="Y1075" s="3" t="str">
        <f t="shared" si="744"/>
        <v>1.66</v>
      </c>
      <c r="Z1075" s="3" t="str">
        <f t="shared" si="745"/>
        <v>-</v>
      </c>
      <c r="AA1075" s="3">
        <f t="shared" si="746"/>
        <v>346.43</v>
      </c>
      <c r="AB1075" s="3">
        <f t="shared" si="747"/>
        <v>3.65</v>
      </c>
      <c r="AC1075" s="3">
        <f t="shared" si="748"/>
        <v>1.1040000000000001</v>
      </c>
      <c r="AD1075" s="85"/>
      <c r="AE1075" s="3" t="str">
        <f t="shared" si="749"/>
        <v>1.66</v>
      </c>
      <c r="AF1075" s="3" t="str">
        <f t="shared" si="750"/>
        <v>-</v>
      </c>
      <c r="AG1075" s="3">
        <f t="shared" si="751"/>
        <v>346.43</v>
      </c>
      <c r="AH1075" s="3">
        <f t="shared" si="752"/>
        <v>3.65</v>
      </c>
      <c r="AI1075" s="3">
        <f t="shared" si="753"/>
        <v>0.92</v>
      </c>
      <c r="AJ1075" s="85"/>
      <c r="AK1075" s="3" t="str">
        <f t="shared" si="754"/>
        <v>1.66</v>
      </c>
      <c r="AL1075" s="3" t="str">
        <f t="shared" si="755"/>
        <v>-</v>
      </c>
      <c r="AM1075" s="3">
        <f t="shared" si="756"/>
        <v>346.43</v>
      </c>
      <c r="AN1075" s="3">
        <f t="shared" si="757"/>
        <v>3.65</v>
      </c>
      <c r="AO1075" s="3">
        <f t="shared" si="758"/>
        <v>0.7360000000000001</v>
      </c>
      <c r="AP1075" s="85"/>
      <c r="AQ1075" s="3" t="str">
        <f t="shared" si="759"/>
        <v>1.66</v>
      </c>
      <c r="AR1075" s="3" t="str">
        <f t="shared" si="760"/>
        <v>-</v>
      </c>
      <c r="AS1075" s="3">
        <f t="shared" si="761"/>
        <v>346.43</v>
      </c>
      <c r="AT1075" s="3">
        <f t="shared" si="762"/>
        <v>3.65</v>
      </c>
      <c r="AU1075" s="3">
        <f t="shared" si="763"/>
        <v>0.55200000000000005</v>
      </c>
      <c r="AV1075" s="85"/>
      <c r="AW1075" s="3" t="str">
        <f t="shared" si="764"/>
        <v>1.66</v>
      </c>
      <c r="AX1075" s="3" t="str">
        <f t="shared" si="765"/>
        <v>-</v>
      </c>
      <c r="AY1075" s="3">
        <f t="shared" si="766"/>
        <v>346.43</v>
      </c>
      <c r="AZ1075" s="3">
        <f t="shared" si="767"/>
        <v>3.65</v>
      </c>
      <c r="BA1075" s="3">
        <f t="shared" si="768"/>
        <v>0.36800000000000005</v>
      </c>
      <c r="BB1075" s="85"/>
      <c r="BC1075" s="3" t="str">
        <f t="shared" si="769"/>
        <v>1.66</v>
      </c>
      <c r="BD1075" s="3" t="str">
        <f t="shared" si="770"/>
        <v>-</v>
      </c>
      <c r="BE1075" s="3">
        <f t="shared" si="771"/>
        <v>346.43</v>
      </c>
      <c r="BF1075" s="3">
        <f t="shared" si="772"/>
        <v>3.65</v>
      </c>
      <c r="BG1075" s="3">
        <f t="shared" si="773"/>
        <v>0.18400000000000002</v>
      </c>
    </row>
    <row r="1076" spans="1:59" x14ac:dyDescent="0.3">
      <c r="A1076" s="1" t="str">
        <f>'Forward collapse simulation'!B1086</f>
        <v>1.66</v>
      </c>
      <c r="B1076" s="37" t="str">
        <f>IF('Forward collapse simulation'!C1086="","-",'Forward collapse simulation'!C1086)</f>
        <v>-</v>
      </c>
      <c r="C1076" s="85">
        <f>'Forward collapse simulation'!E1086</f>
        <v>53.3</v>
      </c>
      <c r="D1076" s="85">
        <f>'Forward collapse simulation'!F1086</f>
        <v>56.89</v>
      </c>
      <c r="E1076" s="85">
        <f>'Forward collapse simulation'!D1086</f>
        <v>2.782</v>
      </c>
      <c r="F1076" s="85"/>
      <c r="G1076" s="3" t="str">
        <f t="shared" si="729"/>
        <v>1.66</v>
      </c>
      <c r="H1076" s="3" t="str">
        <f t="shared" si="730"/>
        <v>-</v>
      </c>
      <c r="I1076" s="3">
        <f t="shared" si="731"/>
        <v>53.3</v>
      </c>
      <c r="J1076" s="3">
        <f t="shared" si="732"/>
        <v>56.89</v>
      </c>
      <c r="K1076" s="3">
        <f t="shared" si="733"/>
        <v>2.5038</v>
      </c>
      <c r="L1076" s="85"/>
      <c r="M1076" s="3" t="str">
        <f t="shared" si="734"/>
        <v>1.66</v>
      </c>
      <c r="N1076" s="3" t="str">
        <f t="shared" si="735"/>
        <v>-</v>
      </c>
      <c r="O1076" s="3">
        <f t="shared" si="736"/>
        <v>53.3</v>
      </c>
      <c r="P1076" s="3">
        <f t="shared" si="737"/>
        <v>56.89</v>
      </c>
      <c r="Q1076" s="3">
        <f t="shared" si="738"/>
        <v>2.2256</v>
      </c>
      <c r="R1076" s="85"/>
      <c r="S1076" s="3" t="str">
        <f t="shared" si="739"/>
        <v>1.66</v>
      </c>
      <c r="T1076" s="3" t="str">
        <f t="shared" si="740"/>
        <v>-</v>
      </c>
      <c r="U1076" s="3">
        <f t="shared" si="741"/>
        <v>53.3</v>
      </c>
      <c r="V1076" s="3">
        <f t="shared" si="742"/>
        <v>56.89</v>
      </c>
      <c r="W1076" s="3">
        <f t="shared" si="743"/>
        <v>1.9473999999999998</v>
      </c>
      <c r="X1076" s="85"/>
      <c r="Y1076" s="3" t="str">
        <f t="shared" si="744"/>
        <v>1.66</v>
      </c>
      <c r="Z1076" s="3" t="str">
        <f t="shared" si="745"/>
        <v>-</v>
      </c>
      <c r="AA1076" s="3">
        <f t="shared" si="746"/>
        <v>53.3</v>
      </c>
      <c r="AB1076" s="3">
        <f t="shared" si="747"/>
        <v>56.89</v>
      </c>
      <c r="AC1076" s="3">
        <f t="shared" si="748"/>
        <v>1.6692</v>
      </c>
      <c r="AD1076" s="85"/>
      <c r="AE1076" s="3" t="str">
        <f t="shared" si="749"/>
        <v>1.66</v>
      </c>
      <c r="AF1076" s="3" t="str">
        <f t="shared" si="750"/>
        <v>-</v>
      </c>
      <c r="AG1076" s="3">
        <f t="shared" si="751"/>
        <v>53.3</v>
      </c>
      <c r="AH1076" s="3">
        <f t="shared" si="752"/>
        <v>56.89</v>
      </c>
      <c r="AI1076" s="3">
        <f t="shared" si="753"/>
        <v>1.391</v>
      </c>
      <c r="AJ1076" s="85"/>
      <c r="AK1076" s="3" t="str">
        <f t="shared" si="754"/>
        <v>1.66</v>
      </c>
      <c r="AL1076" s="3" t="str">
        <f t="shared" si="755"/>
        <v>-</v>
      </c>
      <c r="AM1076" s="3">
        <f t="shared" si="756"/>
        <v>53.3</v>
      </c>
      <c r="AN1076" s="3">
        <f t="shared" si="757"/>
        <v>56.89</v>
      </c>
      <c r="AO1076" s="3">
        <f t="shared" si="758"/>
        <v>1.1128</v>
      </c>
      <c r="AP1076" s="85"/>
      <c r="AQ1076" s="3" t="str">
        <f t="shared" si="759"/>
        <v>1.66</v>
      </c>
      <c r="AR1076" s="3" t="str">
        <f t="shared" si="760"/>
        <v>-</v>
      </c>
      <c r="AS1076" s="3">
        <f t="shared" si="761"/>
        <v>53.3</v>
      </c>
      <c r="AT1076" s="3">
        <f t="shared" si="762"/>
        <v>56.89</v>
      </c>
      <c r="AU1076" s="3">
        <f t="shared" si="763"/>
        <v>0.83460000000000001</v>
      </c>
      <c r="AV1076" s="85"/>
      <c r="AW1076" s="3" t="str">
        <f t="shared" si="764"/>
        <v>1.66</v>
      </c>
      <c r="AX1076" s="3" t="str">
        <f t="shared" si="765"/>
        <v>-</v>
      </c>
      <c r="AY1076" s="3">
        <f t="shared" si="766"/>
        <v>53.3</v>
      </c>
      <c r="AZ1076" s="3">
        <f t="shared" si="767"/>
        <v>56.89</v>
      </c>
      <c r="BA1076" s="3">
        <f t="shared" si="768"/>
        <v>0.55640000000000001</v>
      </c>
      <c r="BB1076" s="85"/>
      <c r="BC1076" s="3" t="str">
        <f t="shared" si="769"/>
        <v>1.66</v>
      </c>
      <c r="BD1076" s="3" t="str">
        <f t="shared" si="770"/>
        <v>-</v>
      </c>
      <c r="BE1076" s="3">
        <f t="shared" si="771"/>
        <v>53.3</v>
      </c>
      <c r="BF1076" s="3">
        <f t="shared" si="772"/>
        <v>56.89</v>
      </c>
      <c r="BG1076" s="3">
        <f t="shared" si="773"/>
        <v>0.2782</v>
      </c>
    </row>
    <row r="1077" spans="1:59" x14ac:dyDescent="0.3">
      <c r="A1077" s="1" t="str">
        <f>'Forward collapse simulation'!B1087</f>
        <v>1.66</v>
      </c>
      <c r="B1077" s="37" t="str">
        <f>IF('Forward collapse simulation'!C1087="","-",'Forward collapse simulation'!C1087)</f>
        <v>-</v>
      </c>
      <c r="C1077" s="85">
        <f>'Forward collapse simulation'!E1087</f>
        <v>91.8</v>
      </c>
      <c r="D1077" s="85">
        <f>'Forward collapse simulation'!F1087</f>
        <v>79.09</v>
      </c>
      <c r="E1077" s="85">
        <f>'Forward collapse simulation'!D1087</f>
        <v>6.07</v>
      </c>
      <c r="F1077" s="85"/>
      <c r="G1077" s="3" t="str">
        <f t="shared" si="729"/>
        <v>1.66</v>
      </c>
      <c r="H1077" s="3" t="str">
        <f t="shared" si="730"/>
        <v>-</v>
      </c>
      <c r="I1077" s="3">
        <f t="shared" si="731"/>
        <v>91.8</v>
      </c>
      <c r="J1077" s="3">
        <f t="shared" si="732"/>
        <v>79.09</v>
      </c>
      <c r="K1077" s="3">
        <f t="shared" si="733"/>
        <v>5.4630000000000001</v>
      </c>
      <c r="L1077" s="85"/>
      <c r="M1077" s="3" t="str">
        <f t="shared" si="734"/>
        <v>1.66</v>
      </c>
      <c r="N1077" s="3" t="str">
        <f t="shared" si="735"/>
        <v>-</v>
      </c>
      <c r="O1077" s="3">
        <f t="shared" si="736"/>
        <v>91.8</v>
      </c>
      <c r="P1077" s="3">
        <f t="shared" si="737"/>
        <v>79.09</v>
      </c>
      <c r="Q1077" s="3">
        <f t="shared" si="738"/>
        <v>4.8560000000000008</v>
      </c>
      <c r="R1077" s="85"/>
      <c r="S1077" s="3" t="str">
        <f t="shared" si="739"/>
        <v>1.66</v>
      </c>
      <c r="T1077" s="3" t="str">
        <f t="shared" si="740"/>
        <v>-</v>
      </c>
      <c r="U1077" s="3">
        <f t="shared" si="741"/>
        <v>91.8</v>
      </c>
      <c r="V1077" s="3">
        <f t="shared" si="742"/>
        <v>79.09</v>
      </c>
      <c r="W1077" s="3">
        <f t="shared" si="743"/>
        <v>4.2489999999999997</v>
      </c>
      <c r="X1077" s="85"/>
      <c r="Y1077" s="3" t="str">
        <f t="shared" si="744"/>
        <v>1.66</v>
      </c>
      <c r="Z1077" s="3" t="str">
        <f t="shared" si="745"/>
        <v>-</v>
      </c>
      <c r="AA1077" s="3">
        <f t="shared" si="746"/>
        <v>91.8</v>
      </c>
      <c r="AB1077" s="3">
        <f t="shared" si="747"/>
        <v>79.09</v>
      </c>
      <c r="AC1077" s="3">
        <f t="shared" si="748"/>
        <v>3.6419999999999999</v>
      </c>
      <c r="AD1077" s="85"/>
      <c r="AE1077" s="3" t="str">
        <f t="shared" si="749"/>
        <v>1.66</v>
      </c>
      <c r="AF1077" s="3" t="str">
        <f t="shared" si="750"/>
        <v>-</v>
      </c>
      <c r="AG1077" s="3">
        <f t="shared" si="751"/>
        <v>91.8</v>
      </c>
      <c r="AH1077" s="3">
        <f t="shared" si="752"/>
        <v>79.09</v>
      </c>
      <c r="AI1077" s="3">
        <f t="shared" si="753"/>
        <v>3.0350000000000001</v>
      </c>
      <c r="AJ1077" s="85"/>
      <c r="AK1077" s="3" t="str">
        <f t="shared" si="754"/>
        <v>1.66</v>
      </c>
      <c r="AL1077" s="3" t="str">
        <f t="shared" si="755"/>
        <v>-</v>
      </c>
      <c r="AM1077" s="3">
        <f t="shared" si="756"/>
        <v>91.8</v>
      </c>
      <c r="AN1077" s="3">
        <f t="shared" si="757"/>
        <v>79.09</v>
      </c>
      <c r="AO1077" s="3">
        <f t="shared" si="758"/>
        <v>2.4280000000000004</v>
      </c>
      <c r="AP1077" s="85"/>
      <c r="AQ1077" s="3" t="str">
        <f t="shared" si="759"/>
        <v>1.66</v>
      </c>
      <c r="AR1077" s="3" t="str">
        <f t="shared" si="760"/>
        <v>-</v>
      </c>
      <c r="AS1077" s="3">
        <f t="shared" si="761"/>
        <v>91.8</v>
      </c>
      <c r="AT1077" s="3">
        <f t="shared" si="762"/>
        <v>79.09</v>
      </c>
      <c r="AU1077" s="3">
        <f t="shared" si="763"/>
        <v>1.821</v>
      </c>
      <c r="AV1077" s="85"/>
      <c r="AW1077" s="3" t="str">
        <f t="shared" si="764"/>
        <v>1.66</v>
      </c>
      <c r="AX1077" s="3" t="str">
        <f t="shared" si="765"/>
        <v>-</v>
      </c>
      <c r="AY1077" s="3">
        <f t="shared" si="766"/>
        <v>91.8</v>
      </c>
      <c r="AZ1077" s="3">
        <f t="shared" si="767"/>
        <v>79.09</v>
      </c>
      <c r="BA1077" s="3">
        <f t="shared" si="768"/>
        <v>1.2140000000000002</v>
      </c>
      <c r="BB1077" s="85"/>
      <c r="BC1077" s="3" t="str">
        <f t="shared" si="769"/>
        <v>1.66</v>
      </c>
      <c r="BD1077" s="3" t="str">
        <f t="shared" si="770"/>
        <v>-</v>
      </c>
      <c r="BE1077" s="3">
        <f t="shared" si="771"/>
        <v>91.8</v>
      </c>
      <c r="BF1077" s="3">
        <f t="shared" si="772"/>
        <v>79.09</v>
      </c>
      <c r="BG1077" s="3">
        <f t="shared" si="773"/>
        <v>0.6070000000000001</v>
      </c>
    </row>
    <row r="1078" spans="1:59" x14ac:dyDescent="0.3">
      <c r="A1078" s="1" t="str">
        <f>'Forward collapse simulation'!B1088</f>
        <v>1.66</v>
      </c>
      <c r="B1078" s="37" t="str">
        <f>IF('Forward collapse simulation'!C1088="","-",'Forward collapse simulation'!C1088)</f>
        <v>-</v>
      </c>
      <c r="C1078" s="85">
        <f>'Forward collapse simulation'!E1088</f>
        <v>131.49</v>
      </c>
      <c r="D1078" s="85">
        <f>'Forward collapse simulation'!F1088</f>
        <v>76.62</v>
      </c>
      <c r="E1078" s="85">
        <f>'Forward collapse simulation'!D1088</f>
        <v>8.3889999999999993</v>
      </c>
      <c r="F1078" s="85"/>
      <c r="G1078" s="3" t="str">
        <f t="shared" si="729"/>
        <v>1.66</v>
      </c>
      <c r="H1078" s="3" t="str">
        <f t="shared" si="730"/>
        <v>-</v>
      </c>
      <c r="I1078" s="3">
        <f t="shared" si="731"/>
        <v>131.49</v>
      </c>
      <c r="J1078" s="3">
        <f t="shared" si="732"/>
        <v>76.62</v>
      </c>
      <c r="K1078" s="3">
        <f t="shared" si="733"/>
        <v>7.5500999999999996</v>
      </c>
      <c r="L1078" s="85"/>
      <c r="M1078" s="3" t="str">
        <f t="shared" si="734"/>
        <v>1.66</v>
      </c>
      <c r="N1078" s="3" t="str">
        <f t="shared" si="735"/>
        <v>-</v>
      </c>
      <c r="O1078" s="3">
        <f t="shared" si="736"/>
        <v>131.49</v>
      </c>
      <c r="P1078" s="3">
        <f t="shared" si="737"/>
        <v>76.62</v>
      </c>
      <c r="Q1078" s="3">
        <f t="shared" si="738"/>
        <v>6.7111999999999998</v>
      </c>
      <c r="R1078" s="85"/>
      <c r="S1078" s="3" t="str">
        <f t="shared" si="739"/>
        <v>1.66</v>
      </c>
      <c r="T1078" s="3" t="str">
        <f t="shared" si="740"/>
        <v>-</v>
      </c>
      <c r="U1078" s="3">
        <f t="shared" si="741"/>
        <v>131.49</v>
      </c>
      <c r="V1078" s="3">
        <f t="shared" si="742"/>
        <v>76.62</v>
      </c>
      <c r="W1078" s="3">
        <f t="shared" si="743"/>
        <v>5.8722999999999992</v>
      </c>
      <c r="X1078" s="85"/>
      <c r="Y1078" s="3" t="str">
        <f t="shared" si="744"/>
        <v>1.66</v>
      </c>
      <c r="Z1078" s="3" t="str">
        <f t="shared" si="745"/>
        <v>-</v>
      </c>
      <c r="AA1078" s="3">
        <f t="shared" si="746"/>
        <v>131.49</v>
      </c>
      <c r="AB1078" s="3">
        <f t="shared" si="747"/>
        <v>76.62</v>
      </c>
      <c r="AC1078" s="3">
        <f t="shared" si="748"/>
        <v>5.0333999999999994</v>
      </c>
      <c r="AD1078" s="85"/>
      <c r="AE1078" s="3" t="str">
        <f t="shared" si="749"/>
        <v>1.66</v>
      </c>
      <c r="AF1078" s="3" t="str">
        <f t="shared" si="750"/>
        <v>-</v>
      </c>
      <c r="AG1078" s="3">
        <f t="shared" si="751"/>
        <v>131.49</v>
      </c>
      <c r="AH1078" s="3">
        <f t="shared" si="752"/>
        <v>76.62</v>
      </c>
      <c r="AI1078" s="3">
        <f t="shared" si="753"/>
        <v>4.1944999999999997</v>
      </c>
      <c r="AJ1078" s="85"/>
      <c r="AK1078" s="3" t="str">
        <f t="shared" si="754"/>
        <v>1.66</v>
      </c>
      <c r="AL1078" s="3" t="str">
        <f t="shared" si="755"/>
        <v>-</v>
      </c>
      <c r="AM1078" s="3">
        <f t="shared" si="756"/>
        <v>131.49</v>
      </c>
      <c r="AN1078" s="3">
        <f t="shared" si="757"/>
        <v>76.62</v>
      </c>
      <c r="AO1078" s="3">
        <f t="shared" si="758"/>
        <v>3.3555999999999999</v>
      </c>
      <c r="AP1078" s="85"/>
      <c r="AQ1078" s="3" t="str">
        <f t="shared" si="759"/>
        <v>1.66</v>
      </c>
      <c r="AR1078" s="3" t="str">
        <f t="shared" si="760"/>
        <v>-</v>
      </c>
      <c r="AS1078" s="3">
        <f t="shared" si="761"/>
        <v>131.49</v>
      </c>
      <c r="AT1078" s="3">
        <f t="shared" si="762"/>
        <v>76.62</v>
      </c>
      <c r="AU1078" s="3">
        <f t="shared" si="763"/>
        <v>2.5166999999999997</v>
      </c>
      <c r="AV1078" s="85"/>
      <c r="AW1078" s="3" t="str">
        <f t="shared" si="764"/>
        <v>1.66</v>
      </c>
      <c r="AX1078" s="3" t="str">
        <f t="shared" si="765"/>
        <v>-</v>
      </c>
      <c r="AY1078" s="3">
        <f t="shared" si="766"/>
        <v>131.49</v>
      </c>
      <c r="AZ1078" s="3">
        <f t="shared" si="767"/>
        <v>76.62</v>
      </c>
      <c r="BA1078" s="3">
        <f t="shared" si="768"/>
        <v>1.6778</v>
      </c>
      <c r="BB1078" s="85"/>
      <c r="BC1078" s="3" t="str">
        <f t="shared" si="769"/>
        <v>1.66</v>
      </c>
      <c r="BD1078" s="3" t="str">
        <f t="shared" si="770"/>
        <v>-</v>
      </c>
      <c r="BE1078" s="3">
        <f t="shared" si="771"/>
        <v>131.49</v>
      </c>
      <c r="BF1078" s="3">
        <f t="shared" si="772"/>
        <v>76.62</v>
      </c>
      <c r="BG1078" s="3">
        <f t="shared" si="773"/>
        <v>0.83889999999999998</v>
      </c>
    </row>
    <row r="1079" spans="1:59" x14ac:dyDescent="0.3">
      <c r="A1079" s="1" t="str">
        <f>'Forward collapse simulation'!B1089</f>
        <v>1.66</v>
      </c>
      <c r="B1079" s="37" t="str">
        <f>IF('Forward collapse simulation'!C1089="","-",'Forward collapse simulation'!C1089)</f>
        <v>-</v>
      </c>
      <c r="C1079" s="85">
        <f>'Forward collapse simulation'!E1089</f>
        <v>133.59</v>
      </c>
      <c r="D1079" s="85">
        <f>'Forward collapse simulation'!F1089</f>
        <v>74.34</v>
      </c>
      <c r="E1079" s="85">
        <f>'Forward collapse simulation'!D1089</f>
        <v>3.835</v>
      </c>
      <c r="F1079" s="85"/>
      <c r="G1079" s="3" t="str">
        <f t="shared" si="729"/>
        <v>1.66</v>
      </c>
      <c r="H1079" s="3" t="str">
        <f t="shared" si="730"/>
        <v>-</v>
      </c>
      <c r="I1079" s="3">
        <f t="shared" si="731"/>
        <v>133.59</v>
      </c>
      <c r="J1079" s="3">
        <f t="shared" si="732"/>
        <v>74.34</v>
      </c>
      <c r="K1079" s="3">
        <f t="shared" si="733"/>
        <v>3.4515000000000002</v>
      </c>
      <c r="L1079" s="85"/>
      <c r="M1079" s="3" t="str">
        <f t="shared" si="734"/>
        <v>1.66</v>
      </c>
      <c r="N1079" s="3" t="str">
        <f t="shared" si="735"/>
        <v>-</v>
      </c>
      <c r="O1079" s="3">
        <f t="shared" si="736"/>
        <v>133.59</v>
      </c>
      <c r="P1079" s="3">
        <f t="shared" si="737"/>
        <v>74.34</v>
      </c>
      <c r="Q1079" s="3">
        <f t="shared" si="738"/>
        <v>3.0680000000000001</v>
      </c>
      <c r="R1079" s="85"/>
      <c r="S1079" s="3" t="str">
        <f t="shared" si="739"/>
        <v>1.66</v>
      </c>
      <c r="T1079" s="3" t="str">
        <f t="shared" si="740"/>
        <v>-</v>
      </c>
      <c r="U1079" s="3">
        <f t="shared" si="741"/>
        <v>133.59</v>
      </c>
      <c r="V1079" s="3">
        <f t="shared" si="742"/>
        <v>74.34</v>
      </c>
      <c r="W1079" s="3">
        <f t="shared" si="743"/>
        <v>2.6844999999999999</v>
      </c>
      <c r="X1079" s="85"/>
      <c r="Y1079" s="3" t="str">
        <f t="shared" si="744"/>
        <v>1.66</v>
      </c>
      <c r="Z1079" s="3" t="str">
        <f t="shared" si="745"/>
        <v>-</v>
      </c>
      <c r="AA1079" s="3">
        <f t="shared" si="746"/>
        <v>133.59</v>
      </c>
      <c r="AB1079" s="3">
        <f t="shared" si="747"/>
        <v>74.34</v>
      </c>
      <c r="AC1079" s="3">
        <f t="shared" si="748"/>
        <v>2.3009999999999997</v>
      </c>
      <c r="AD1079" s="85"/>
      <c r="AE1079" s="3" t="str">
        <f t="shared" si="749"/>
        <v>1.66</v>
      </c>
      <c r="AF1079" s="3" t="str">
        <f t="shared" si="750"/>
        <v>-</v>
      </c>
      <c r="AG1079" s="3">
        <f t="shared" si="751"/>
        <v>133.59</v>
      </c>
      <c r="AH1079" s="3">
        <f t="shared" si="752"/>
        <v>74.34</v>
      </c>
      <c r="AI1079" s="3">
        <f t="shared" si="753"/>
        <v>1.9175</v>
      </c>
      <c r="AJ1079" s="85"/>
      <c r="AK1079" s="3" t="str">
        <f t="shared" si="754"/>
        <v>1.66</v>
      </c>
      <c r="AL1079" s="3" t="str">
        <f t="shared" si="755"/>
        <v>-</v>
      </c>
      <c r="AM1079" s="3">
        <f t="shared" si="756"/>
        <v>133.59</v>
      </c>
      <c r="AN1079" s="3">
        <f t="shared" si="757"/>
        <v>74.34</v>
      </c>
      <c r="AO1079" s="3">
        <f t="shared" si="758"/>
        <v>1.534</v>
      </c>
      <c r="AP1079" s="85"/>
      <c r="AQ1079" s="3" t="str">
        <f t="shared" si="759"/>
        <v>1.66</v>
      </c>
      <c r="AR1079" s="3" t="str">
        <f t="shared" si="760"/>
        <v>-</v>
      </c>
      <c r="AS1079" s="3">
        <f t="shared" si="761"/>
        <v>133.59</v>
      </c>
      <c r="AT1079" s="3">
        <f t="shared" si="762"/>
        <v>74.34</v>
      </c>
      <c r="AU1079" s="3">
        <f t="shared" si="763"/>
        <v>1.1504999999999999</v>
      </c>
      <c r="AV1079" s="85"/>
      <c r="AW1079" s="3" t="str">
        <f t="shared" si="764"/>
        <v>1.66</v>
      </c>
      <c r="AX1079" s="3" t="str">
        <f t="shared" si="765"/>
        <v>-</v>
      </c>
      <c r="AY1079" s="3">
        <f t="shared" si="766"/>
        <v>133.59</v>
      </c>
      <c r="AZ1079" s="3">
        <f t="shared" si="767"/>
        <v>74.34</v>
      </c>
      <c r="BA1079" s="3">
        <f t="shared" si="768"/>
        <v>0.76700000000000002</v>
      </c>
      <c r="BB1079" s="85"/>
      <c r="BC1079" s="3" t="str">
        <f t="shared" si="769"/>
        <v>1.66</v>
      </c>
      <c r="BD1079" s="3" t="str">
        <f t="shared" si="770"/>
        <v>-</v>
      </c>
      <c r="BE1079" s="3">
        <f t="shared" si="771"/>
        <v>133.59</v>
      </c>
      <c r="BF1079" s="3">
        <f t="shared" si="772"/>
        <v>74.34</v>
      </c>
      <c r="BG1079" s="3">
        <f t="shared" si="773"/>
        <v>0.38350000000000001</v>
      </c>
    </row>
    <row r="1080" spans="1:59" x14ac:dyDescent="0.3">
      <c r="A1080" s="1" t="str">
        <f>'Forward collapse simulation'!B1090</f>
        <v>1.66</v>
      </c>
      <c r="B1080" s="37" t="str">
        <f>IF('Forward collapse simulation'!C1090="","-",'Forward collapse simulation'!C1090)</f>
        <v>-</v>
      </c>
      <c r="C1080" s="85">
        <f>'Forward collapse simulation'!E1090</f>
        <v>143.15</v>
      </c>
      <c r="D1080" s="85">
        <f>'Forward collapse simulation'!F1090</f>
        <v>56.58</v>
      </c>
      <c r="E1080" s="85">
        <f>'Forward collapse simulation'!D1090</f>
        <v>4.3810000000000002</v>
      </c>
      <c r="F1080" s="85"/>
      <c r="G1080" s="3" t="str">
        <f t="shared" si="729"/>
        <v>1.66</v>
      </c>
      <c r="H1080" s="3" t="str">
        <f t="shared" si="730"/>
        <v>-</v>
      </c>
      <c r="I1080" s="3">
        <f t="shared" si="731"/>
        <v>143.15</v>
      </c>
      <c r="J1080" s="3">
        <f t="shared" si="732"/>
        <v>56.58</v>
      </c>
      <c r="K1080" s="3">
        <f t="shared" si="733"/>
        <v>3.9429000000000003</v>
      </c>
      <c r="L1080" s="85"/>
      <c r="M1080" s="3" t="str">
        <f t="shared" si="734"/>
        <v>1.66</v>
      </c>
      <c r="N1080" s="3" t="str">
        <f t="shared" si="735"/>
        <v>-</v>
      </c>
      <c r="O1080" s="3">
        <f t="shared" si="736"/>
        <v>143.15</v>
      </c>
      <c r="P1080" s="3">
        <f t="shared" si="737"/>
        <v>56.58</v>
      </c>
      <c r="Q1080" s="3">
        <f t="shared" si="738"/>
        <v>3.5048000000000004</v>
      </c>
      <c r="R1080" s="85"/>
      <c r="S1080" s="3" t="str">
        <f t="shared" si="739"/>
        <v>1.66</v>
      </c>
      <c r="T1080" s="3" t="str">
        <f t="shared" si="740"/>
        <v>-</v>
      </c>
      <c r="U1080" s="3">
        <f t="shared" si="741"/>
        <v>143.15</v>
      </c>
      <c r="V1080" s="3">
        <f t="shared" si="742"/>
        <v>56.58</v>
      </c>
      <c r="W1080" s="3">
        <f t="shared" si="743"/>
        <v>3.0667</v>
      </c>
      <c r="X1080" s="85"/>
      <c r="Y1080" s="3" t="str">
        <f t="shared" si="744"/>
        <v>1.66</v>
      </c>
      <c r="Z1080" s="3" t="str">
        <f t="shared" si="745"/>
        <v>-</v>
      </c>
      <c r="AA1080" s="3">
        <f t="shared" si="746"/>
        <v>143.15</v>
      </c>
      <c r="AB1080" s="3">
        <f t="shared" si="747"/>
        <v>56.58</v>
      </c>
      <c r="AC1080" s="3">
        <f t="shared" si="748"/>
        <v>2.6286</v>
      </c>
      <c r="AD1080" s="85"/>
      <c r="AE1080" s="3" t="str">
        <f t="shared" si="749"/>
        <v>1.66</v>
      </c>
      <c r="AF1080" s="3" t="str">
        <f t="shared" si="750"/>
        <v>-</v>
      </c>
      <c r="AG1080" s="3">
        <f t="shared" si="751"/>
        <v>143.15</v>
      </c>
      <c r="AH1080" s="3">
        <f t="shared" si="752"/>
        <v>56.58</v>
      </c>
      <c r="AI1080" s="3">
        <f t="shared" si="753"/>
        <v>2.1905000000000001</v>
      </c>
      <c r="AJ1080" s="85"/>
      <c r="AK1080" s="3" t="str">
        <f t="shared" si="754"/>
        <v>1.66</v>
      </c>
      <c r="AL1080" s="3" t="str">
        <f t="shared" si="755"/>
        <v>-</v>
      </c>
      <c r="AM1080" s="3">
        <f t="shared" si="756"/>
        <v>143.15</v>
      </c>
      <c r="AN1080" s="3">
        <f t="shared" si="757"/>
        <v>56.58</v>
      </c>
      <c r="AO1080" s="3">
        <f t="shared" si="758"/>
        <v>1.7524000000000002</v>
      </c>
      <c r="AP1080" s="85"/>
      <c r="AQ1080" s="3" t="str">
        <f t="shared" si="759"/>
        <v>1.66</v>
      </c>
      <c r="AR1080" s="3" t="str">
        <f t="shared" si="760"/>
        <v>-</v>
      </c>
      <c r="AS1080" s="3">
        <f t="shared" si="761"/>
        <v>143.15</v>
      </c>
      <c r="AT1080" s="3">
        <f t="shared" si="762"/>
        <v>56.58</v>
      </c>
      <c r="AU1080" s="3">
        <f t="shared" si="763"/>
        <v>1.3143</v>
      </c>
      <c r="AV1080" s="85"/>
      <c r="AW1080" s="3" t="str">
        <f t="shared" si="764"/>
        <v>1.66</v>
      </c>
      <c r="AX1080" s="3" t="str">
        <f t="shared" si="765"/>
        <v>-</v>
      </c>
      <c r="AY1080" s="3">
        <f t="shared" si="766"/>
        <v>143.15</v>
      </c>
      <c r="AZ1080" s="3">
        <f t="shared" si="767"/>
        <v>56.58</v>
      </c>
      <c r="BA1080" s="3">
        <f t="shared" si="768"/>
        <v>0.87620000000000009</v>
      </c>
      <c r="BB1080" s="85"/>
      <c r="BC1080" s="3" t="str">
        <f t="shared" si="769"/>
        <v>1.66</v>
      </c>
      <c r="BD1080" s="3" t="str">
        <f t="shared" si="770"/>
        <v>-</v>
      </c>
      <c r="BE1080" s="3">
        <f t="shared" si="771"/>
        <v>143.15</v>
      </c>
      <c r="BF1080" s="3">
        <f t="shared" si="772"/>
        <v>56.58</v>
      </c>
      <c r="BG1080" s="3">
        <f t="shared" si="773"/>
        <v>0.43810000000000004</v>
      </c>
    </row>
    <row r="1081" spans="1:59" x14ac:dyDescent="0.3">
      <c r="A1081" s="1" t="str">
        <f>'Forward collapse simulation'!B1091</f>
        <v>1.66</v>
      </c>
      <c r="B1081" s="37" t="str">
        <f>IF('Forward collapse simulation'!C1091="","-",'Forward collapse simulation'!C1091)</f>
        <v>-</v>
      </c>
      <c r="C1081" s="85">
        <f>'Forward collapse simulation'!E1091</f>
        <v>141.85</v>
      </c>
      <c r="D1081" s="85">
        <f>'Forward collapse simulation'!F1091</f>
        <v>36.840000000000003</v>
      </c>
      <c r="E1081" s="85">
        <f>'Forward collapse simulation'!D1091</f>
        <v>3.3940000000000001</v>
      </c>
      <c r="F1081" s="85"/>
      <c r="G1081" s="3" t="str">
        <f t="shared" si="729"/>
        <v>1.66</v>
      </c>
      <c r="H1081" s="3" t="str">
        <f t="shared" si="730"/>
        <v>-</v>
      </c>
      <c r="I1081" s="3">
        <f t="shared" si="731"/>
        <v>141.85</v>
      </c>
      <c r="J1081" s="3">
        <f t="shared" si="732"/>
        <v>36.840000000000003</v>
      </c>
      <c r="K1081" s="3">
        <f t="shared" si="733"/>
        <v>3.0546000000000002</v>
      </c>
      <c r="L1081" s="85"/>
      <c r="M1081" s="3" t="str">
        <f t="shared" si="734"/>
        <v>1.66</v>
      </c>
      <c r="N1081" s="3" t="str">
        <f t="shared" si="735"/>
        <v>-</v>
      </c>
      <c r="O1081" s="3">
        <f t="shared" si="736"/>
        <v>141.85</v>
      </c>
      <c r="P1081" s="3">
        <f t="shared" si="737"/>
        <v>36.840000000000003</v>
      </c>
      <c r="Q1081" s="3">
        <f t="shared" si="738"/>
        <v>2.7152000000000003</v>
      </c>
      <c r="R1081" s="85"/>
      <c r="S1081" s="3" t="str">
        <f t="shared" si="739"/>
        <v>1.66</v>
      </c>
      <c r="T1081" s="3" t="str">
        <f t="shared" si="740"/>
        <v>-</v>
      </c>
      <c r="U1081" s="3">
        <f t="shared" si="741"/>
        <v>141.85</v>
      </c>
      <c r="V1081" s="3">
        <f t="shared" si="742"/>
        <v>36.840000000000003</v>
      </c>
      <c r="W1081" s="3">
        <f t="shared" si="743"/>
        <v>2.3757999999999999</v>
      </c>
      <c r="X1081" s="85"/>
      <c r="Y1081" s="3" t="str">
        <f t="shared" si="744"/>
        <v>1.66</v>
      </c>
      <c r="Z1081" s="3" t="str">
        <f t="shared" si="745"/>
        <v>-</v>
      </c>
      <c r="AA1081" s="3">
        <f t="shared" si="746"/>
        <v>141.85</v>
      </c>
      <c r="AB1081" s="3">
        <f t="shared" si="747"/>
        <v>36.840000000000003</v>
      </c>
      <c r="AC1081" s="3">
        <f t="shared" si="748"/>
        <v>2.0364</v>
      </c>
      <c r="AD1081" s="85"/>
      <c r="AE1081" s="3" t="str">
        <f t="shared" si="749"/>
        <v>1.66</v>
      </c>
      <c r="AF1081" s="3" t="str">
        <f t="shared" si="750"/>
        <v>-</v>
      </c>
      <c r="AG1081" s="3">
        <f t="shared" si="751"/>
        <v>141.85</v>
      </c>
      <c r="AH1081" s="3">
        <f t="shared" si="752"/>
        <v>36.840000000000003</v>
      </c>
      <c r="AI1081" s="3">
        <f t="shared" si="753"/>
        <v>1.6970000000000001</v>
      </c>
      <c r="AJ1081" s="85"/>
      <c r="AK1081" s="3" t="str">
        <f t="shared" si="754"/>
        <v>1.66</v>
      </c>
      <c r="AL1081" s="3" t="str">
        <f t="shared" si="755"/>
        <v>-</v>
      </c>
      <c r="AM1081" s="3">
        <f t="shared" si="756"/>
        <v>141.85</v>
      </c>
      <c r="AN1081" s="3">
        <f t="shared" si="757"/>
        <v>36.840000000000003</v>
      </c>
      <c r="AO1081" s="3">
        <f t="shared" si="758"/>
        <v>1.3576000000000001</v>
      </c>
      <c r="AP1081" s="85"/>
      <c r="AQ1081" s="3" t="str">
        <f t="shared" si="759"/>
        <v>1.66</v>
      </c>
      <c r="AR1081" s="3" t="str">
        <f t="shared" si="760"/>
        <v>-</v>
      </c>
      <c r="AS1081" s="3">
        <f t="shared" si="761"/>
        <v>141.85</v>
      </c>
      <c r="AT1081" s="3">
        <f t="shared" si="762"/>
        <v>36.840000000000003</v>
      </c>
      <c r="AU1081" s="3">
        <f t="shared" si="763"/>
        <v>1.0182</v>
      </c>
      <c r="AV1081" s="85"/>
      <c r="AW1081" s="3" t="str">
        <f t="shared" si="764"/>
        <v>1.66</v>
      </c>
      <c r="AX1081" s="3" t="str">
        <f t="shared" si="765"/>
        <v>-</v>
      </c>
      <c r="AY1081" s="3">
        <f t="shared" si="766"/>
        <v>141.85</v>
      </c>
      <c r="AZ1081" s="3">
        <f t="shared" si="767"/>
        <v>36.840000000000003</v>
      </c>
      <c r="BA1081" s="3">
        <f t="shared" si="768"/>
        <v>0.67880000000000007</v>
      </c>
      <c r="BB1081" s="85"/>
      <c r="BC1081" s="3" t="str">
        <f t="shared" si="769"/>
        <v>1.66</v>
      </c>
      <c r="BD1081" s="3" t="str">
        <f t="shared" si="770"/>
        <v>-</v>
      </c>
      <c r="BE1081" s="3">
        <f t="shared" si="771"/>
        <v>141.85</v>
      </c>
      <c r="BF1081" s="3">
        <f t="shared" si="772"/>
        <v>36.840000000000003</v>
      </c>
      <c r="BG1081" s="3">
        <f t="shared" si="773"/>
        <v>0.33940000000000003</v>
      </c>
    </row>
    <row r="1082" spans="1:59" x14ac:dyDescent="0.3">
      <c r="A1082" s="1" t="str">
        <f>'Forward collapse simulation'!B1092</f>
        <v>1.66</v>
      </c>
      <c r="B1082" s="37" t="str">
        <f>IF('Forward collapse simulation'!C1092="","-",'Forward collapse simulation'!C1092)</f>
        <v>-</v>
      </c>
      <c r="C1082" s="85">
        <f>'Forward collapse simulation'!E1092</f>
        <v>137.79</v>
      </c>
      <c r="D1082" s="85">
        <f>'Forward collapse simulation'!F1092</f>
        <v>17.420000000000002</v>
      </c>
      <c r="E1082" s="85">
        <f>'Forward collapse simulation'!D1092</f>
        <v>3.27</v>
      </c>
      <c r="F1082" s="85"/>
      <c r="G1082" s="3" t="str">
        <f t="shared" si="729"/>
        <v>1.66</v>
      </c>
      <c r="H1082" s="3" t="str">
        <f t="shared" si="730"/>
        <v>-</v>
      </c>
      <c r="I1082" s="3">
        <f t="shared" si="731"/>
        <v>137.79</v>
      </c>
      <c r="J1082" s="3">
        <f t="shared" si="732"/>
        <v>17.420000000000002</v>
      </c>
      <c r="K1082" s="3">
        <f t="shared" si="733"/>
        <v>2.9430000000000001</v>
      </c>
      <c r="L1082" s="85"/>
      <c r="M1082" s="3" t="str">
        <f t="shared" si="734"/>
        <v>1.66</v>
      </c>
      <c r="N1082" s="3" t="str">
        <f t="shared" si="735"/>
        <v>-</v>
      </c>
      <c r="O1082" s="3">
        <f t="shared" si="736"/>
        <v>137.79</v>
      </c>
      <c r="P1082" s="3">
        <f t="shared" si="737"/>
        <v>17.420000000000002</v>
      </c>
      <c r="Q1082" s="3">
        <f t="shared" si="738"/>
        <v>2.6160000000000001</v>
      </c>
      <c r="R1082" s="85"/>
      <c r="S1082" s="3" t="str">
        <f t="shared" si="739"/>
        <v>1.66</v>
      </c>
      <c r="T1082" s="3" t="str">
        <f t="shared" si="740"/>
        <v>-</v>
      </c>
      <c r="U1082" s="3">
        <f t="shared" si="741"/>
        <v>137.79</v>
      </c>
      <c r="V1082" s="3">
        <f t="shared" si="742"/>
        <v>17.420000000000002</v>
      </c>
      <c r="W1082" s="3">
        <f t="shared" si="743"/>
        <v>2.2889999999999997</v>
      </c>
      <c r="X1082" s="85"/>
      <c r="Y1082" s="3" t="str">
        <f t="shared" si="744"/>
        <v>1.66</v>
      </c>
      <c r="Z1082" s="3" t="str">
        <f t="shared" si="745"/>
        <v>-</v>
      </c>
      <c r="AA1082" s="3">
        <f t="shared" si="746"/>
        <v>137.79</v>
      </c>
      <c r="AB1082" s="3">
        <f t="shared" si="747"/>
        <v>17.420000000000002</v>
      </c>
      <c r="AC1082" s="3">
        <f t="shared" si="748"/>
        <v>1.962</v>
      </c>
      <c r="AD1082" s="85"/>
      <c r="AE1082" s="3" t="str">
        <f t="shared" si="749"/>
        <v>1.66</v>
      </c>
      <c r="AF1082" s="3" t="str">
        <f t="shared" si="750"/>
        <v>-</v>
      </c>
      <c r="AG1082" s="3">
        <f t="shared" si="751"/>
        <v>137.79</v>
      </c>
      <c r="AH1082" s="3">
        <f t="shared" si="752"/>
        <v>17.420000000000002</v>
      </c>
      <c r="AI1082" s="3">
        <f t="shared" si="753"/>
        <v>1.635</v>
      </c>
      <c r="AJ1082" s="85"/>
      <c r="AK1082" s="3" t="str">
        <f t="shared" si="754"/>
        <v>1.66</v>
      </c>
      <c r="AL1082" s="3" t="str">
        <f t="shared" si="755"/>
        <v>-</v>
      </c>
      <c r="AM1082" s="3">
        <f t="shared" si="756"/>
        <v>137.79</v>
      </c>
      <c r="AN1082" s="3">
        <f t="shared" si="757"/>
        <v>17.420000000000002</v>
      </c>
      <c r="AO1082" s="3">
        <f t="shared" si="758"/>
        <v>1.3080000000000001</v>
      </c>
      <c r="AP1082" s="85"/>
      <c r="AQ1082" s="3" t="str">
        <f t="shared" si="759"/>
        <v>1.66</v>
      </c>
      <c r="AR1082" s="3" t="str">
        <f t="shared" si="760"/>
        <v>-</v>
      </c>
      <c r="AS1082" s="3">
        <f t="shared" si="761"/>
        <v>137.79</v>
      </c>
      <c r="AT1082" s="3">
        <f t="shared" si="762"/>
        <v>17.420000000000002</v>
      </c>
      <c r="AU1082" s="3">
        <f t="shared" si="763"/>
        <v>0.98099999999999998</v>
      </c>
      <c r="AV1082" s="85"/>
      <c r="AW1082" s="3" t="str">
        <f t="shared" si="764"/>
        <v>1.66</v>
      </c>
      <c r="AX1082" s="3" t="str">
        <f t="shared" si="765"/>
        <v>-</v>
      </c>
      <c r="AY1082" s="3">
        <f t="shared" si="766"/>
        <v>137.79</v>
      </c>
      <c r="AZ1082" s="3">
        <f t="shared" si="767"/>
        <v>17.420000000000002</v>
      </c>
      <c r="BA1082" s="3">
        <f t="shared" si="768"/>
        <v>0.65400000000000003</v>
      </c>
      <c r="BB1082" s="85"/>
      <c r="BC1082" s="3" t="str">
        <f t="shared" si="769"/>
        <v>1.66</v>
      </c>
      <c r="BD1082" s="3" t="str">
        <f t="shared" si="770"/>
        <v>-</v>
      </c>
      <c r="BE1082" s="3">
        <f t="shared" si="771"/>
        <v>137.79</v>
      </c>
      <c r="BF1082" s="3">
        <f t="shared" si="772"/>
        <v>17.420000000000002</v>
      </c>
      <c r="BG1082" s="3">
        <f t="shared" si="773"/>
        <v>0.32700000000000001</v>
      </c>
    </row>
    <row r="1083" spans="1:59" x14ac:dyDescent="0.3">
      <c r="A1083" s="1" t="str">
        <f>'Forward collapse simulation'!B1093</f>
        <v>1.66</v>
      </c>
      <c r="B1083" s="37" t="str">
        <f>IF('Forward collapse simulation'!C1093="","-",'Forward collapse simulation'!C1093)</f>
        <v>-</v>
      </c>
      <c r="C1083" s="85">
        <f>'Forward collapse simulation'!E1093</f>
        <v>131.01</v>
      </c>
      <c r="D1083" s="85">
        <f>'Forward collapse simulation'!F1093</f>
        <v>-3.17</v>
      </c>
      <c r="E1083" s="85">
        <f>'Forward collapse simulation'!D1093</f>
        <v>2.6389999999999998</v>
      </c>
      <c r="F1083" s="85"/>
      <c r="G1083" s="3" t="str">
        <f t="shared" si="729"/>
        <v>1.66</v>
      </c>
      <c r="H1083" s="3" t="str">
        <f t="shared" si="730"/>
        <v>-</v>
      </c>
      <c r="I1083" s="3">
        <f t="shared" si="731"/>
        <v>131.01</v>
      </c>
      <c r="J1083" s="3">
        <f t="shared" si="732"/>
        <v>-3.17</v>
      </c>
      <c r="K1083" s="3">
        <f t="shared" si="733"/>
        <v>2.3750999999999998</v>
      </c>
      <c r="L1083" s="85"/>
      <c r="M1083" s="3" t="str">
        <f t="shared" si="734"/>
        <v>1.66</v>
      </c>
      <c r="N1083" s="3" t="str">
        <f t="shared" si="735"/>
        <v>-</v>
      </c>
      <c r="O1083" s="3">
        <f t="shared" si="736"/>
        <v>131.01</v>
      </c>
      <c r="P1083" s="3">
        <f t="shared" si="737"/>
        <v>-3.17</v>
      </c>
      <c r="Q1083" s="3">
        <f t="shared" si="738"/>
        <v>2.1111999999999997</v>
      </c>
      <c r="R1083" s="85"/>
      <c r="S1083" s="3" t="str">
        <f t="shared" si="739"/>
        <v>1.66</v>
      </c>
      <c r="T1083" s="3" t="str">
        <f t="shared" si="740"/>
        <v>-</v>
      </c>
      <c r="U1083" s="3">
        <f t="shared" si="741"/>
        <v>131.01</v>
      </c>
      <c r="V1083" s="3">
        <f t="shared" si="742"/>
        <v>-3.17</v>
      </c>
      <c r="W1083" s="3">
        <f t="shared" si="743"/>
        <v>1.8472999999999997</v>
      </c>
      <c r="X1083" s="85"/>
      <c r="Y1083" s="3" t="str">
        <f t="shared" si="744"/>
        <v>1.66</v>
      </c>
      <c r="Z1083" s="3" t="str">
        <f t="shared" si="745"/>
        <v>-</v>
      </c>
      <c r="AA1083" s="3">
        <f t="shared" si="746"/>
        <v>131.01</v>
      </c>
      <c r="AB1083" s="3">
        <f t="shared" si="747"/>
        <v>-3.17</v>
      </c>
      <c r="AC1083" s="3">
        <f t="shared" si="748"/>
        <v>1.5833999999999999</v>
      </c>
      <c r="AD1083" s="85"/>
      <c r="AE1083" s="3" t="str">
        <f t="shared" si="749"/>
        <v>1.66</v>
      </c>
      <c r="AF1083" s="3" t="str">
        <f t="shared" si="750"/>
        <v>-</v>
      </c>
      <c r="AG1083" s="3">
        <f t="shared" si="751"/>
        <v>131.01</v>
      </c>
      <c r="AH1083" s="3">
        <f t="shared" si="752"/>
        <v>-3.17</v>
      </c>
      <c r="AI1083" s="3">
        <f t="shared" si="753"/>
        <v>1.3194999999999999</v>
      </c>
      <c r="AJ1083" s="85"/>
      <c r="AK1083" s="3" t="str">
        <f t="shared" si="754"/>
        <v>1.66</v>
      </c>
      <c r="AL1083" s="3" t="str">
        <f t="shared" si="755"/>
        <v>-</v>
      </c>
      <c r="AM1083" s="3">
        <f t="shared" si="756"/>
        <v>131.01</v>
      </c>
      <c r="AN1083" s="3">
        <f t="shared" si="757"/>
        <v>-3.17</v>
      </c>
      <c r="AO1083" s="3">
        <f t="shared" si="758"/>
        <v>1.0555999999999999</v>
      </c>
      <c r="AP1083" s="85"/>
      <c r="AQ1083" s="3" t="str">
        <f t="shared" si="759"/>
        <v>1.66</v>
      </c>
      <c r="AR1083" s="3" t="str">
        <f t="shared" si="760"/>
        <v>-</v>
      </c>
      <c r="AS1083" s="3">
        <f t="shared" si="761"/>
        <v>131.01</v>
      </c>
      <c r="AT1083" s="3">
        <f t="shared" si="762"/>
        <v>-3.17</v>
      </c>
      <c r="AU1083" s="3">
        <f t="shared" si="763"/>
        <v>0.79169999999999996</v>
      </c>
      <c r="AV1083" s="85"/>
      <c r="AW1083" s="3" t="str">
        <f t="shared" si="764"/>
        <v>1.66</v>
      </c>
      <c r="AX1083" s="3" t="str">
        <f t="shared" si="765"/>
        <v>-</v>
      </c>
      <c r="AY1083" s="3">
        <f t="shared" si="766"/>
        <v>131.01</v>
      </c>
      <c r="AZ1083" s="3">
        <f t="shared" si="767"/>
        <v>-3.17</v>
      </c>
      <c r="BA1083" s="3">
        <f t="shared" si="768"/>
        <v>0.52779999999999994</v>
      </c>
      <c r="BB1083" s="85"/>
      <c r="BC1083" s="3" t="str">
        <f t="shared" si="769"/>
        <v>1.66</v>
      </c>
      <c r="BD1083" s="3" t="str">
        <f t="shared" si="770"/>
        <v>-</v>
      </c>
      <c r="BE1083" s="3">
        <f t="shared" si="771"/>
        <v>131.01</v>
      </c>
      <c r="BF1083" s="3">
        <f t="shared" si="772"/>
        <v>-3.17</v>
      </c>
      <c r="BG1083" s="3">
        <f t="shared" si="773"/>
        <v>0.26389999999999997</v>
      </c>
    </row>
    <row r="1084" spans="1:59" x14ac:dyDescent="0.3">
      <c r="A1084" s="1" t="str">
        <f>'Forward collapse simulation'!B1094</f>
        <v>1.66</v>
      </c>
      <c r="B1084" s="37" t="str">
        <f>IF('Forward collapse simulation'!C1094="","-",'Forward collapse simulation'!C1094)</f>
        <v>-</v>
      </c>
      <c r="C1084" s="85">
        <f>'Forward collapse simulation'!E1094</f>
        <v>127.62</v>
      </c>
      <c r="D1084" s="85">
        <f>'Forward collapse simulation'!F1094</f>
        <v>-13.21</v>
      </c>
      <c r="E1084" s="85">
        <f>'Forward collapse simulation'!D1094</f>
        <v>2.2890000000000001</v>
      </c>
      <c r="F1084" s="85"/>
      <c r="G1084" s="3" t="str">
        <f t="shared" si="729"/>
        <v>1.66</v>
      </c>
      <c r="H1084" s="3" t="str">
        <f t="shared" si="730"/>
        <v>-</v>
      </c>
      <c r="I1084" s="3">
        <f t="shared" si="731"/>
        <v>127.62</v>
      </c>
      <c r="J1084" s="3">
        <f t="shared" si="732"/>
        <v>-13.21</v>
      </c>
      <c r="K1084" s="3">
        <f t="shared" si="733"/>
        <v>2.0601000000000003</v>
      </c>
      <c r="L1084" s="85"/>
      <c r="M1084" s="3" t="str">
        <f t="shared" si="734"/>
        <v>1.66</v>
      </c>
      <c r="N1084" s="3" t="str">
        <f t="shared" si="735"/>
        <v>-</v>
      </c>
      <c r="O1084" s="3">
        <f t="shared" si="736"/>
        <v>127.62</v>
      </c>
      <c r="P1084" s="3">
        <f t="shared" si="737"/>
        <v>-13.21</v>
      </c>
      <c r="Q1084" s="3">
        <f t="shared" si="738"/>
        <v>1.8312000000000002</v>
      </c>
      <c r="R1084" s="85"/>
      <c r="S1084" s="3" t="str">
        <f t="shared" si="739"/>
        <v>1.66</v>
      </c>
      <c r="T1084" s="3" t="str">
        <f t="shared" si="740"/>
        <v>-</v>
      </c>
      <c r="U1084" s="3">
        <f t="shared" si="741"/>
        <v>127.62</v>
      </c>
      <c r="V1084" s="3">
        <f t="shared" si="742"/>
        <v>-13.21</v>
      </c>
      <c r="W1084" s="3">
        <f t="shared" si="743"/>
        <v>1.6023000000000001</v>
      </c>
      <c r="X1084" s="85"/>
      <c r="Y1084" s="3" t="str">
        <f t="shared" si="744"/>
        <v>1.66</v>
      </c>
      <c r="Z1084" s="3" t="str">
        <f t="shared" si="745"/>
        <v>-</v>
      </c>
      <c r="AA1084" s="3">
        <f t="shared" si="746"/>
        <v>127.62</v>
      </c>
      <c r="AB1084" s="3">
        <f t="shared" si="747"/>
        <v>-13.21</v>
      </c>
      <c r="AC1084" s="3">
        <f t="shared" si="748"/>
        <v>1.3734</v>
      </c>
      <c r="AD1084" s="85"/>
      <c r="AE1084" s="3" t="str">
        <f t="shared" si="749"/>
        <v>1.66</v>
      </c>
      <c r="AF1084" s="3" t="str">
        <f t="shared" si="750"/>
        <v>-</v>
      </c>
      <c r="AG1084" s="3">
        <f t="shared" si="751"/>
        <v>127.62</v>
      </c>
      <c r="AH1084" s="3">
        <f t="shared" si="752"/>
        <v>-13.21</v>
      </c>
      <c r="AI1084" s="3">
        <f t="shared" si="753"/>
        <v>1.1445000000000001</v>
      </c>
      <c r="AJ1084" s="85"/>
      <c r="AK1084" s="3" t="str">
        <f t="shared" si="754"/>
        <v>1.66</v>
      </c>
      <c r="AL1084" s="3" t="str">
        <f t="shared" si="755"/>
        <v>-</v>
      </c>
      <c r="AM1084" s="3">
        <f t="shared" si="756"/>
        <v>127.62</v>
      </c>
      <c r="AN1084" s="3">
        <f t="shared" si="757"/>
        <v>-13.21</v>
      </c>
      <c r="AO1084" s="3">
        <f t="shared" si="758"/>
        <v>0.91560000000000008</v>
      </c>
      <c r="AP1084" s="85"/>
      <c r="AQ1084" s="3" t="str">
        <f t="shared" si="759"/>
        <v>1.66</v>
      </c>
      <c r="AR1084" s="3" t="str">
        <f t="shared" si="760"/>
        <v>-</v>
      </c>
      <c r="AS1084" s="3">
        <f t="shared" si="761"/>
        <v>127.62</v>
      </c>
      <c r="AT1084" s="3">
        <f t="shared" si="762"/>
        <v>-13.21</v>
      </c>
      <c r="AU1084" s="3">
        <f t="shared" si="763"/>
        <v>0.68669999999999998</v>
      </c>
      <c r="AV1084" s="85"/>
      <c r="AW1084" s="3" t="str">
        <f t="shared" si="764"/>
        <v>1.66</v>
      </c>
      <c r="AX1084" s="3" t="str">
        <f t="shared" si="765"/>
        <v>-</v>
      </c>
      <c r="AY1084" s="3">
        <f t="shared" si="766"/>
        <v>127.62</v>
      </c>
      <c r="AZ1084" s="3">
        <f t="shared" si="767"/>
        <v>-13.21</v>
      </c>
      <c r="BA1084" s="3">
        <f t="shared" si="768"/>
        <v>0.45780000000000004</v>
      </c>
      <c r="BB1084" s="85"/>
      <c r="BC1084" s="3" t="str">
        <f t="shared" si="769"/>
        <v>1.66</v>
      </c>
      <c r="BD1084" s="3" t="str">
        <f t="shared" si="770"/>
        <v>-</v>
      </c>
      <c r="BE1084" s="3">
        <f t="shared" si="771"/>
        <v>127.62</v>
      </c>
      <c r="BF1084" s="3">
        <f t="shared" si="772"/>
        <v>-13.21</v>
      </c>
      <c r="BG1084" s="3">
        <f t="shared" si="773"/>
        <v>0.22890000000000002</v>
      </c>
    </row>
    <row r="1085" spans="1:59" x14ac:dyDescent="0.3">
      <c r="A1085" s="1" t="str">
        <f>'Forward collapse simulation'!B1095</f>
        <v>1.66</v>
      </c>
      <c r="B1085" s="37" t="str">
        <f>IF('Forward collapse simulation'!C1095="","-",'Forward collapse simulation'!C1095)</f>
        <v>-</v>
      </c>
      <c r="C1085" s="85">
        <f>'Forward collapse simulation'!E1095</f>
        <v>117.84</v>
      </c>
      <c r="D1085" s="85">
        <f>'Forward collapse simulation'!F1095</f>
        <v>-30.99</v>
      </c>
      <c r="E1085" s="85">
        <f>'Forward collapse simulation'!D1095</f>
        <v>0.79400000000000004</v>
      </c>
      <c r="F1085" s="85"/>
      <c r="G1085" s="3" t="str">
        <f t="shared" si="729"/>
        <v>1.66</v>
      </c>
      <c r="H1085" s="3" t="str">
        <f t="shared" si="730"/>
        <v>-</v>
      </c>
      <c r="I1085" s="3">
        <f t="shared" si="731"/>
        <v>117.84</v>
      </c>
      <c r="J1085" s="3">
        <f t="shared" si="732"/>
        <v>-30.99</v>
      </c>
      <c r="K1085" s="3">
        <f t="shared" si="733"/>
        <v>0.71460000000000001</v>
      </c>
      <c r="L1085" s="85"/>
      <c r="M1085" s="3" t="str">
        <f t="shared" si="734"/>
        <v>1.66</v>
      </c>
      <c r="N1085" s="3" t="str">
        <f t="shared" si="735"/>
        <v>-</v>
      </c>
      <c r="O1085" s="3">
        <f t="shared" si="736"/>
        <v>117.84</v>
      </c>
      <c r="P1085" s="3">
        <f t="shared" si="737"/>
        <v>-30.99</v>
      </c>
      <c r="Q1085" s="3">
        <f t="shared" si="738"/>
        <v>0.6352000000000001</v>
      </c>
      <c r="R1085" s="85"/>
      <c r="S1085" s="3" t="str">
        <f t="shared" si="739"/>
        <v>1.66</v>
      </c>
      <c r="T1085" s="3" t="str">
        <f t="shared" si="740"/>
        <v>-</v>
      </c>
      <c r="U1085" s="3">
        <f t="shared" si="741"/>
        <v>117.84</v>
      </c>
      <c r="V1085" s="3">
        <f t="shared" si="742"/>
        <v>-30.99</v>
      </c>
      <c r="W1085" s="3">
        <f t="shared" si="743"/>
        <v>0.55579999999999996</v>
      </c>
      <c r="X1085" s="85"/>
      <c r="Y1085" s="3" t="str">
        <f t="shared" si="744"/>
        <v>1.66</v>
      </c>
      <c r="Z1085" s="3" t="str">
        <f t="shared" si="745"/>
        <v>-</v>
      </c>
      <c r="AA1085" s="3">
        <f t="shared" si="746"/>
        <v>117.84</v>
      </c>
      <c r="AB1085" s="3">
        <f t="shared" si="747"/>
        <v>-30.99</v>
      </c>
      <c r="AC1085" s="3">
        <f t="shared" si="748"/>
        <v>0.47639999999999999</v>
      </c>
      <c r="AD1085" s="85"/>
      <c r="AE1085" s="3" t="str">
        <f t="shared" si="749"/>
        <v>1.66</v>
      </c>
      <c r="AF1085" s="3" t="str">
        <f t="shared" si="750"/>
        <v>-</v>
      </c>
      <c r="AG1085" s="3">
        <f t="shared" si="751"/>
        <v>117.84</v>
      </c>
      <c r="AH1085" s="3">
        <f t="shared" si="752"/>
        <v>-30.99</v>
      </c>
      <c r="AI1085" s="3">
        <f t="shared" si="753"/>
        <v>0.39700000000000002</v>
      </c>
      <c r="AJ1085" s="85"/>
      <c r="AK1085" s="3" t="str">
        <f t="shared" si="754"/>
        <v>1.66</v>
      </c>
      <c r="AL1085" s="3" t="str">
        <f t="shared" si="755"/>
        <v>-</v>
      </c>
      <c r="AM1085" s="3">
        <f t="shared" si="756"/>
        <v>117.84</v>
      </c>
      <c r="AN1085" s="3">
        <f t="shared" si="757"/>
        <v>-30.99</v>
      </c>
      <c r="AO1085" s="3">
        <f t="shared" si="758"/>
        <v>0.31760000000000005</v>
      </c>
      <c r="AP1085" s="85"/>
      <c r="AQ1085" s="3" t="str">
        <f t="shared" si="759"/>
        <v>1.66</v>
      </c>
      <c r="AR1085" s="3" t="str">
        <f t="shared" si="760"/>
        <v>-</v>
      </c>
      <c r="AS1085" s="3">
        <f t="shared" si="761"/>
        <v>117.84</v>
      </c>
      <c r="AT1085" s="3">
        <f t="shared" si="762"/>
        <v>-30.99</v>
      </c>
      <c r="AU1085" s="3">
        <f t="shared" si="763"/>
        <v>0.2382</v>
      </c>
      <c r="AV1085" s="85"/>
      <c r="AW1085" s="3" t="str">
        <f t="shared" si="764"/>
        <v>1.66</v>
      </c>
      <c r="AX1085" s="3" t="str">
        <f t="shared" si="765"/>
        <v>-</v>
      </c>
      <c r="AY1085" s="3">
        <f t="shared" si="766"/>
        <v>117.84</v>
      </c>
      <c r="AZ1085" s="3">
        <f t="shared" si="767"/>
        <v>-30.99</v>
      </c>
      <c r="BA1085" s="3">
        <f t="shared" si="768"/>
        <v>0.15880000000000002</v>
      </c>
      <c r="BB1085" s="85"/>
      <c r="BC1085" s="3" t="str">
        <f t="shared" si="769"/>
        <v>1.66</v>
      </c>
      <c r="BD1085" s="3" t="str">
        <f t="shared" si="770"/>
        <v>-</v>
      </c>
      <c r="BE1085" s="3">
        <f t="shared" si="771"/>
        <v>117.84</v>
      </c>
      <c r="BF1085" s="3">
        <f t="shared" si="772"/>
        <v>-30.99</v>
      </c>
      <c r="BG1085" s="3">
        <f t="shared" si="773"/>
        <v>7.9400000000000012E-2</v>
      </c>
    </row>
    <row r="1086" spans="1:59" x14ac:dyDescent="0.3">
      <c r="A1086" s="1" t="str">
        <f>'Forward collapse simulation'!B1096</f>
        <v>1.66</v>
      </c>
      <c r="B1086" s="37" t="str">
        <f>IF('Forward collapse simulation'!C1096="","-",'Forward collapse simulation'!C1096)</f>
        <v>-</v>
      </c>
      <c r="C1086" s="85">
        <f>'Forward collapse simulation'!E1096</f>
        <v>108.61</v>
      </c>
      <c r="D1086" s="85">
        <f>'Forward collapse simulation'!F1096</f>
        <v>-64.05</v>
      </c>
      <c r="E1086" s="85">
        <f>'Forward collapse simulation'!D1096</f>
        <v>1.2030000000000001</v>
      </c>
      <c r="F1086" s="85"/>
      <c r="G1086" s="3" t="str">
        <f t="shared" si="729"/>
        <v>1.66</v>
      </c>
      <c r="H1086" s="3" t="str">
        <f t="shared" si="730"/>
        <v>-</v>
      </c>
      <c r="I1086" s="3">
        <f t="shared" si="731"/>
        <v>108.61</v>
      </c>
      <c r="J1086" s="3">
        <f t="shared" si="732"/>
        <v>-64.05</v>
      </c>
      <c r="K1086" s="3">
        <f t="shared" si="733"/>
        <v>1.0827</v>
      </c>
      <c r="L1086" s="85"/>
      <c r="M1086" s="3" t="str">
        <f t="shared" si="734"/>
        <v>1.66</v>
      </c>
      <c r="N1086" s="3" t="str">
        <f t="shared" si="735"/>
        <v>-</v>
      </c>
      <c r="O1086" s="3">
        <f t="shared" si="736"/>
        <v>108.61</v>
      </c>
      <c r="P1086" s="3">
        <f t="shared" si="737"/>
        <v>-64.05</v>
      </c>
      <c r="Q1086" s="3">
        <f t="shared" si="738"/>
        <v>0.96240000000000014</v>
      </c>
      <c r="R1086" s="85"/>
      <c r="S1086" s="3" t="str">
        <f t="shared" si="739"/>
        <v>1.66</v>
      </c>
      <c r="T1086" s="3" t="str">
        <f t="shared" si="740"/>
        <v>-</v>
      </c>
      <c r="U1086" s="3">
        <f t="shared" si="741"/>
        <v>108.61</v>
      </c>
      <c r="V1086" s="3">
        <f t="shared" si="742"/>
        <v>-64.05</v>
      </c>
      <c r="W1086" s="3">
        <f t="shared" si="743"/>
        <v>0.84209999999999996</v>
      </c>
      <c r="X1086" s="85"/>
      <c r="Y1086" s="3" t="str">
        <f t="shared" si="744"/>
        <v>1.66</v>
      </c>
      <c r="Z1086" s="3" t="str">
        <f t="shared" si="745"/>
        <v>-</v>
      </c>
      <c r="AA1086" s="3">
        <f t="shared" si="746"/>
        <v>108.61</v>
      </c>
      <c r="AB1086" s="3">
        <f t="shared" si="747"/>
        <v>-64.05</v>
      </c>
      <c r="AC1086" s="3">
        <f t="shared" si="748"/>
        <v>0.7218</v>
      </c>
      <c r="AD1086" s="85"/>
      <c r="AE1086" s="3" t="str">
        <f t="shared" si="749"/>
        <v>1.66</v>
      </c>
      <c r="AF1086" s="3" t="str">
        <f t="shared" si="750"/>
        <v>-</v>
      </c>
      <c r="AG1086" s="3">
        <f t="shared" si="751"/>
        <v>108.61</v>
      </c>
      <c r="AH1086" s="3">
        <f t="shared" si="752"/>
        <v>-64.05</v>
      </c>
      <c r="AI1086" s="3">
        <f t="shared" si="753"/>
        <v>0.60150000000000003</v>
      </c>
      <c r="AJ1086" s="85"/>
      <c r="AK1086" s="3" t="str">
        <f t="shared" si="754"/>
        <v>1.66</v>
      </c>
      <c r="AL1086" s="3" t="str">
        <f t="shared" si="755"/>
        <v>-</v>
      </c>
      <c r="AM1086" s="3">
        <f t="shared" si="756"/>
        <v>108.61</v>
      </c>
      <c r="AN1086" s="3">
        <f t="shared" si="757"/>
        <v>-64.05</v>
      </c>
      <c r="AO1086" s="3">
        <f t="shared" si="758"/>
        <v>0.48120000000000007</v>
      </c>
      <c r="AP1086" s="85"/>
      <c r="AQ1086" s="3" t="str">
        <f t="shared" si="759"/>
        <v>1.66</v>
      </c>
      <c r="AR1086" s="3" t="str">
        <f t="shared" si="760"/>
        <v>-</v>
      </c>
      <c r="AS1086" s="3">
        <f t="shared" si="761"/>
        <v>108.61</v>
      </c>
      <c r="AT1086" s="3">
        <f t="shared" si="762"/>
        <v>-64.05</v>
      </c>
      <c r="AU1086" s="3">
        <f t="shared" si="763"/>
        <v>0.3609</v>
      </c>
      <c r="AV1086" s="85"/>
      <c r="AW1086" s="3" t="str">
        <f t="shared" si="764"/>
        <v>1.66</v>
      </c>
      <c r="AX1086" s="3" t="str">
        <f t="shared" si="765"/>
        <v>-</v>
      </c>
      <c r="AY1086" s="3">
        <f t="shared" si="766"/>
        <v>108.61</v>
      </c>
      <c r="AZ1086" s="3">
        <f t="shared" si="767"/>
        <v>-64.05</v>
      </c>
      <c r="BA1086" s="3">
        <f t="shared" si="768"/>
        <v>0.24060000000000004</v>
      </c>
      <c r="BB1086" s="85"/>
      <c r="BC1086" s="3" t="str">
        <f t="shared" si="769"/>
        <v>1.66</v>
      </c>
      <c r="BD1086" s="3" t="str">
        <f t="shared" si="770"/>
        <v>-</v>
      </c>
      <c r="BE1086" s="3">
        <f t="shared" si="771"/>
        <v>108.61</v>
      </c>
      <c r="BF1086" s="3">
        <f t="shared" si="772"/>
        <v>-64.05</v>
      </c>
      <c r="BG1086" s="3">
        <f t="shared" si="773"/>
        <v>0.12030000000000002</v>
      </c>
    </row>
    <row r="1087" spans="1:59" x14ac:dyDescent="0.3">
      <c r="A1087" s="1" t="str">
        <f>'Forward collapse simulation'!B1097</f>
        <v>1.66</v>
      </c>
      <c r="B1087" s="37" t="str">
        <f>IF('Forward collapse simulation'!C1097="","-",'Forward collapse simulation'!C1097)</f>
        <v>-</v>
      </c>
      <c r="C1087" s="85">
        <f>'Forward collapse simulation'!E1097</f>
        <v>56.31</v>
      </c>
      <c r="D1087" s="85">
        <f>'Forward collapse simulation'!F1097</f>
        <v>-86.75</v>
      </c>
      <c r="E1087" s="85">
        <f>'Forward collapse simulation'!D1097</f>
        <v>1.1439999999999999</v>
      </c>
      <c r="F1087" s="85"/>
      <c r="G1087" s="3" t="str">
        <f t="shared" si="729"/>
        <v>1.66</v>
      </c>
      <c r="H1087" s="3" t="str">
        <f t="shared" si="730"/>
        <v>-</v>
      </c>
      <c r="I1087" s="3">
        <f t="shared" si="731"/>
        <v>56.31</v>
      </c>
      <c r="J1087" s="3">
        <f t="shared" si="732"/>
        <v>-86.75</v>
      </c>
      <c r="K1087" s="3">
        <f t="shared" si="733"/>
        <v>1.0295999999999998</v>
      </c>
      <c r="L1087" s="85"/>
      <c r="M1087" s="3" t="str">
        <f t="shared" si="734"/>
        <v>1.66</v>
      </c>
      <c r="N1087" s="3" t="str">
        <f t="shared" si="735"/>
        <v>-</v>
      </c>
      <c r="O1087" s="3">
        <f t="shared" si="736"/>
        <v>56.31</v>
      </c>
      <c r="P1087" s="3">
        <f t="shared" si="737"/>
        <v>-86.75</v>
      </c>
      <c r="Q1087" s="3">
        <f t="shared" si="738"/>
        <v>0.91520000000000001</v>
      </c>
      <c r="R1087" s="85"/>
      <c r="S1087" s="3" t="str">
        <f t="shared" si="739"/>
        <v>1.66</v>
      </c>
      <c r="T1087" s="3" t="str">
        <f t="shared" si="740"/>
        <v>-</v>
      </c>
      <c r="U1087" s="3">
        <f t="shared" si="741"/>
        <v>56.31</v>
      </c>
      <c r="V1087" s="3">
        <f t="shared" si="742"/>
        <v>-86.75</v>
      </c>
      <c r="W1087" s="3">
        <f t="shared" si="743"/>
        <v>0.80079999999999985</v>
      </c>
      <c r="X1087" s="85"/>
      <c r="Y1087" s="3" t="str">
        <f t="shared" si="744"/>
        <v>1.66</v>
      </c>
      <c r="Z1087" s="3" t="str">
        <f t="shared" si="745"/>
        <v>-</v>
      </c>
      <c r="AA1087" s="3">
        <f t="shared" si="746"/>
        <v>56.31</v>
      </c>
      <c r="AB1087" s="3">
        <f t="shared" si="747"/>
        <v>-86.75</v>
      </c>
      <c r="AC1087" s="3">
        <f t="shared" si="748"/>
        <v>0.6863999999999999</v>
      </c>
      <c r="AD1087" s="85"/>
      <c r="AE1087" s="3" t="str">
        <f t="shared" si="749"/>
        <v>1.66</v>
      </c>
      <c r="AF1087" s="3" t="str">
        <f t="shared" si="750"/>
        <v>-</v>
      </c>
      <c r="AG1087" s="3">
        <f t="shared" si="751"/>
        <v>56.31</v>
      </c>
      <c r="AH1087" s="3">
        <f t="shared" si="752"/>
        <v>-86.75</v>
      </c>
      <c r="AI1087" s="3">
        <f t="shared" si="753"/>
        <v>0.57199999999999995</v>
      </c>
      <c r="AJ1087" s="85"/>
      <c r="AK1087" s="3" t="str">
        <f t="shared" si="754"/>
        <v>1.66</v>
      </c>
      <c r="AL1087" s="3" t="str">
        <f t="shared" si="755"/>
        <v>-</v>
      </c>
      <c r="AM1087" s="3">
        <f t="shared" si="756"/>
        <v>56.31</v>
      </c>
      <c r="AN1087" s="3">
        <f t="shared" si="757"/>
        <v>-86.75</v>
      </c>
      <c r="AO1087" s="3">
        <f t="shared" si="758"/>
        <v>0.45760000000000001</v>
      </c>
      <c r="AP1087" s="85"/>
      <c r="AQ1087" s="3" t="str">
        <f t="shared" si="759"/>
        <v>1.66</v>
      </c>
      <c r="AR1087" s="3" t="str">
        <f t="shared" si="760"/>
        <v>-</v>
      </c>
      <c r="AS1087" s="3">
        <f t="shared" si="761"/>
        <v>56.31</v>
      </c>
      <c r="AT1087" s="3">
        <f t="shared" si="762"/>
        <v>-86.75</v>
      </c>
      <c r="AU1087" s="3">
        <f t="shared" si="763"/>
        <v>0.34319999999999995</v>
      </c>
      <c r="AV1087" s="85"/>
      <c r="AW1087" s="3" t="str">
        <f t="shared" si="764"/>
        <v>1.66</v>
      </c>
      <c r="AX1087" s="3" t="str">
        <f t="shared" si="765"/>
        <v>-</v>
      </c>
      <c r="AY1087" s="3">
        <f t="shared" si="766"/>
        <v>56.31</v>
      </c>
      <c r="AZ1087" s="3">
        <f t="shared" si="767"/>
        <v>-86.75</v>
      </c>
      <c r="BA1087" s="3">
        <f t="shared" si="768"/>
        <v>0.2288</v>
      </c>
      <c r="BB1087" s="85"/>
      <c r="BC1087" s="3" t="str">
        <f t="shared" si="769"/>
        <v>1.66</v>
      </c>
      <c r="BD1087" s="3" t="str">
        <f t="shared" si="770"/>
        <v>-</v>
      </c>
      <c r="BE1087" s="3">
        <f t="shared" si="771"/>
        <v>56.31</v>
      </c>
      <c r="BF1087" s="3">
        <f t="shared" si="772"/>
        <v>-86.75</v>
      </c>
      <c r="BG1087" s="3">
        <f t="shared" si="773"/>
        <v>0.1144</v>
      </c>
    </row>
    <row r="1088" spans="1:59" x14ac:dyDescent="0.3">
      <c r="A1088" s="1" t="str">
        <f>'Forward collapse simulation'!B1098</f>
        <v>1.66</v>
      </c>
      <c r="B1088" s="37" t="str">
        <f>IF('Forward collapse simulation'!C1098="","-",'Forward collapse simulation'!C1098)</f>
        <v>1.67</v>
      </c>
      <c r="C1088" s="85">
        <f>'Forward collapse simulation'!E1098</f>
        <v>70.739999999999995</v>
      </c>
      <c r="D1088" s="85">
        <f>'Forward collapse simulation'!F1098</f>
        <v>-1.84</v>
      </c>
      <c r="E1088" s="85">
        <f>'Forward collapse simulation'!D1098</f>
        <v>8.19</v>
      </c>
      <c r="F1088" s="85"/>
      <c r="G1088" s="3" t="str">
        <f t="shared" si="729"/>
        <v>1.66</v>
      </c>
      <c r="H1088" s="3" t="str">
        <f t="shared" si="730"/>
        <v>1.67</v>
      </c>
      <c r="I1088" s="3">
        <f t="shared" si="731"/>
        <v>70.739999999999995</v>
      </c>
      <c r="J1088" s="3">
        <f t="shared" si="732"/>
        <v>-1.84</v>
      </c>
      <c r="K1088" s="3">
        <f t="shared" si="733"/>
        <v>8.19</v>
      </c>
      <c r="L1088" s="85"/>
      <c r="M1088" s="3" t="str">
        <f t="shared" si="734"/>
        <v>1.66</v>
      </c>
      <c r="N1088" s="3" t="str">
        <f t="shared" si="735"/>
        <v>1.67</v>
      </c>
      <c r="O1088" s="3">
        <f t="shared" si="736"/>
        <v>70.739999999999995</v>
      </c>
      <c r="P1088" s="3">
        <f t="shared" si="737"/>
        <v>-1.84</v>
      </c>
      <c r="Q1088" s="3">
        <f t="shared" si="738"/>
        <v>8.19</v>
      </c>
      <c r="R1088" s="85"/>
      <c r="S1088" s="3" t="str">
        <f t="shared" si="739"/>
        <v>1.66</v>
      </c>
      <c r="T1088" s="3" t="str">
        <f t="shared" si="740"/>
        <v>1.67</v>
      </c>
      <c r="U1088" s="3">
        <f t="shared" si="741"/>
        <v>70.739999999999995</v>
      </c>
      <c r="V1088" s="3">
        <f t="shared" si="742"/>
        <v>-1.84</v>
      </c>
      <c r="W1088" s="3">
        <f t="shared" si="743"/>
        <v>8.19</v>
      </c>
      <c r="X1088" s="85"/>
      <c r="Y1088" s="3" t="str">
        <f t="shared" si="744"/>
        <v>1.66</v>
      </c>
      <c r="Z1088" s="3" t="str">
        <f t="shared" si="745"/>
        <v>1.67</v>
      </c>
      <c r="AA1088" s="3">
        <f t="shared" si="746"/>
        <v>70.739999999999995</v>
      </c>
      <c r="AB1088" s="3">
        <f t="shared" si="747"/>
        <v>-1.84</v>
      </c>
      <c r="AC1088" s="3">
        <f t="shared" si="748"/>
        <v>8.19</v>
      </c>
      <c r="AD1088" s="85"/>
      <c r="AE1088" s="3" t="str">
        <f t="shared" si="749"/>
        <v>1.66</v>
      </c>
      <c r="AF1088" s="3" t="str">
        <f t="shared" si="750"/>
        <v>1.67</v>
      </c>
      <c r="AG1088" s="3">
        <f t="shared" si="751"/>
        <v>70.739999999999995</v>
      </c>
      <c r="AH1088" s="3">
        <f t="shared" si="752"/>
        <v>-1.84</v>
      </c>
      <c r="AI1088" s="3">
        <f t="shared" si="753"/>
        <v>8.19</v>
      </c>
      <c r="AJ1088" s="85"/>
      <c r="AK1088" s="3" t="str">
        <f t="shared" si="754"/>
        <v>1.66</v>
      </c>
      <c r="AL1088" s="3" t="str">
        <f t="shared" si="755"/>
        <v>1.67</v>
      </c>
      <c r="AM1088" s="3">
        <f t="shared" si="756"/>
        <v>70.739999999999995</v>
      </c>
      <c r="AN1088" s="3">
        <f t="shared" si="757"/>
        <v>-1.84</v>
      </c>
      <c r="AO1088" s="3">
        <f t="shared" si="758"/>
        <v>8.19</v>
      </c>
      <c r="AP1088" s="85"/>
      <c r="AQ1088" s="3" t="str">
        <f t="shared" si="759"/>
        <v>1.66</v>
      </c>
      <c r="AR1088" s="3" t="str">
        <f t="shared" si="760"/>
        <v>1.67</v>
      </c>
      <c r="AS1088" s="3">
        <f t="shared" si="761"/>
        <v>70.739999999999995</v>
      </c>
      <c r="AT1088" s="3">
        <f t="shared" si="762"/>
        <v>-1.84</v>
      </c>
      <c r="AU1088" s="3">
        <f t="shared" si="763"/>
        <v>8.19</v>
      </c>
      <c r="AV1088" s="85"/>
      <c r="AW1088" s="3" t="str">
        <f t="shared" si="764"/>
        <v>1.66</v>
      </c>
      <c r="AX1088" s="3" t="str">
        <f t="shared" si="765"/>
        <v>1.67</v>
      </c>
      <c r="AY1088" s="3">
        <f t="shared" si="766"/>
        <v>70.739999999999995</v>
      </c>
      <c r="AZ1088" s="3">
        <f t="shared" si="767"/>
        <v>-1.84</v>
      </c>
      <c r="BA1088" s="3">
        <f t="shared" si="768"/>
        <v>8.19</v>
      </c>
      <c r="BB1088" s="85"/>
      <c r="BC1088" s="3" t="str">
        <f t="shared" si="769"/>
        <v>1.66</v>
      </c>
      <c r="BD1088" s="3" t="str">
        <f t="shared" si="770"/>
        <v>1.67</v>
      </c>
      <c r="BE1088" s="3">
        <f t="shared" si="771"/>
        <v>70.739999999999995</v>
      </c>
      <c r="BF1088" s="3">
        <f t="shared" si="772"/>
        <v>-1.84</v>
      </c>
      <c r="BG1088" s="3">
        <f t="shared" si="773"/>
        <v>8.19</v>
      </c>
    </row>
    <row r="1089" spans="1:59" x14ac:dyDescent="0.3">
      <c r="A1089" s="1" t="str">
        <f>'Forward collapse simulation'!B1099</f>
        <v>1.67</v>
      </c>
      <c r="B1089" s="37" t="str">
        <f>IF('Forward collapse simulation'!C1099="","-",'Forward collapse simulation'!C1099)</f>
        <v>-</v>
      </c>
      <c r="C1089" s="85">
        <f>'Forward collapse simulation'!E1099</f>
        <v>87.8</v>
      </c>
      <c r="D1089" s="85">
        <f>'Forward collapse simulation'!F1099</f>
        <v>-85.66</v>
      </c>
      <c r="E1089" s="85">
        <f>'Forward collapse simulation'!D1099</f>
        <v>1.032</v>
      </c>
      <c r="F1089" s="85"/>
      <c r="G1089" s="3" t="str">
        <f t="shared" si="729"/>
        <v>1.67</v>
      </c>
      <c r="H1089" s="3" t="str">
        <f t="shared" si="730"/>
        <v>-</v>
      </c>
      <c r="I1089" s="3">
        <f t="shared" si="731"/>
        <v>87.8</v>
      </c>
      <c r="J1089" s="3">
        <f t="shared" si="732"/>
        <v>-85.66</v>
      </c>
      <c r="K1089" s="3">
        <f t="shared" si="733"/>
        <v>0.92880000000000007</v>
      </c>
      <c r="L1089" s="85"/>
      <c r="M1089" s="3" t="str">
        <f t="shared" si="734"/>
        <v>1.67</v>
      </c>
      <c r="N1089" s="3" t="str">
        <f t="shared" si="735"/>
        <v>-</v>
      </c>
      <c r="O1089" s="3">
        <f t="shared" si="736"/>
        <v>87.8</v>
      </c>
      <c r="P1089" s="3">
        <f t="shared" si="737"/>
        <v>-85.66</v>
      </c>
      <c r="Q1089" s="3">
        <f t="shared" si="738"/>
        <v>0.82560000000000011</v>
      </c>
      <c r="R1089" s="85"/>
      <c r="S1089" s="3" t="str">
        <f t="shared" si="739"/>
        <v>1.67</v>
      </c>
      <c r="T1089" s="3" t="str">
        <f t="shared" si="740"/>
        <v>-</v>
      </c>
      <c r="U1089" s="3">
        <f t="shared" si="741"/>
        <v>87.8</v>
      </c>
      <c r="V1089" s="3">
        <f t="shared" si="742"/>
        <v>-85.66</v>
      </c>
      <c r="W1089" s="3">
        <f t="shared" si="743"/>
        <v>0.72239999999999993</v>
      </c>
      <c r="X1089" s="85"/>
      <c r="Y1089" s="3" t="str">
        <f t="shared" si="744"/>
        <v>1.67</v>
      </c>
      <c r="Z1089" s="3" t="str">
        <f t="shared" si="745"/>
        <v>-</v>
      </c>
      <c r="AA1089" s="3">
        <f t="shared" si="746"/>
        <v>87.8</v>
      </c>
      <c r="AB1089" s="3">
        <f t="shared" si="747"/>
        <v>-85.66</v>
      </c>
      <c r="AC1089" s="3">
        <f t="shared" si="748"/>
        <v>0.61919999999999997</v>
      </c>
      <c r="AD1089" s="85"/>
      <c r="AE1089" s="3" t="str">
        <f t="shared" si="749"/>
        <v>1.67</v>
      </c>
      <c r="AF1089" s="3" t="str">
        <f t="shared" si="750"/>
        <v>-</v>
      </c>
      <c r="AG1089" s="3">
        <f t="shared" si="751"/>
        <v>87.8</v>
      </c>
      <c r="AH1089" s="3">
        <f t="shared" si="752"/>
        <v>-85.66</v>
      </c>
      <c r="AI1089" s="3">
        <f t="shared" si="753"/>
        <v>0.51600000000000001</v>
      </c>
      <c r="AJ1089" s="85"/>
      <c r="AK1089" s="3" t="str">
        <f t="shared" si="754"/>
        <v>1.67</v>
      </c>
      <c r="AL1089" s="3" t="str">
        <f t="shared" si="755"/>
        <v>-</v>
      </c>
      <c r="AM1089" s="3">
        <f t="shared" si="756"/>
        <v>87.8</v>
      </c>
      <c r="AN1089" s="3">
        <f t="shared" si="757"/>
        <v>-85.66</v>
      </c>
      <c r="AO1089" s="3">
        <f t="shared" si="758"/>
        <v>0.41280000000000006</v>
      </c>
      <c r="AP1089" s="85"/>
      <c r="AQ1089" s="3" t="str">
        <f t="shared" si="759"/>
        <v>1.67</v>
      </c>
      <c r="AR1089" s="3" t="str">
        <f t="shared" si="760"/>
        <v>-</v>
      </c>
      <c r="AS1089" s="3">
        <f t="shared" si="761"/>
        <v>87.8</v>
      </c>
      <c r="AT1089" s="3">
        <f t="shared" si="762"/>
        <v>-85.66</v>
      </c>
      <c r="AU1089" s="3">
        <f t="shared" si="763"/>
        <v>0.30959999999999999</v>
      </c>
      <c r="AV1089" s="85"/>
      <c r="AW1089" s="3" t="str">
        <f t="shared" si="764"/>
        <v>1.67</v>
      </c>
      <c r="AX1089" s="3" t="str">
        <f t="shared" si="765"/>
        <v>-</v>
      </c>
      <c r="AY1089" s="3">
        <f t="shared" si="766"/>
        <v>87.8</v>
      </c>
      <c r="AZ1089" s="3">
        <f t="shared" si="767"/>
        <v>-85.66</v>
      </c>
      <c r="BA1089" s="3">
        <f t="shared" si="768"/>
        <v>0.20640000000000003</v>
      </c>
      <c r="BB1089" s="85"/>
      <c r="BC1089" s="3" t="str">
        <f t="shared" si="769"/>
        <v>1.67</v>
      </c>
      <c r="BD1089" s="3" t="str">
        <f t="shared" si="770"/>
        <v>-</v>
      </c>
      <c r="BE1089" s="3">
        <f t="shared" si="771"/>
        <v>87.8</v>
      </c>
      <c r="BF1089" s="3">
        <f t="shared" si="772"/>
        <v>-85.66</v>
      </c>
      <c r="BG1089" s="3">
        <f t="shared" si="773"/>
        <v>0.10320000000000001</v>
      </c>
    </row>
    <row r="1090" spans="1:59" x14ac:dyDescent="0.3">
      <c r="A1090" s="1" t="str">
        <f>'Forward collapse simulation'!B1100</f>
        <v>1.67</v>
      </c>
      <c r="B1090" s="37" t="str">
        <f>IF('Forward collapse simulation'!C1100="","-",'Forward collapse simulation'!C1100)</f>
        <v>-</v>
      </c>
      <c r="C1090" s="85">
        <f>'Forward collapse simulation'!E1100</f>
        <v>330.37</v>
      </c>
      <c r="D1090" s="85">
        <f>'Forward collapse simulation'!F1100</f>
        <v>-66.53</v>
      </c>
      <c r="E1090" s="85">
        <f>'Forward collapse simulation'!D1100</f>
        <v>0.96499999999999997</v>
      </c>
      <c r="F1090" s="85"/>
      <c r="G1090" s="3" t="str">
        <f t="shared" si="729"/>
        <v>1.67</v>
      </c>
      <c r="H1090" s="3" t="str">
        <f t="shared" si="730"/>
        <v>-</v>
      </c>
      <c r="I1090" s="3">
        <f t="shared" si="731"/>
        <v>330.37</v>
      </c>
      <c r="J1090" s="3">
        <f t="shared" si="732"/>
        <v>-66.53</v>
      </c>
      <c r="K1090" s="3">
        <f t="shared" si="733"/>
        <v>0.86849999999999994</v>
      </c>
      <c r="L1090" s="85"/>
      <c r="M1090" s="3" t="str">
        <f t="shared" si="734"/>
        <v>1.67</v>
      </c>
      <c r="N1090" s="3" t="str">
        <f t="shared" si="735"/>
        <v>-</v>
      </c>
      <c r="O1090" s="3">
        <f t="shared" si="736"/>
        <v>330.37</v>
      </c>
      <c r="P1090" s="3">
        <f t="shared" si="737"/>
        <v>-66.53</v>
      </c>
      <c r="Q1090" s="3">
        <f t="shared" si="738"/>
        <v>0.77200000000000002</v>
      </c>
      <c r="R1090" s="85"/>
      <c r="S1090" s="3" t="str">
        <f t="shared" si="739"/>
        <v>1.67</v>
      </c>
      <c r="T1090" s="3" t="str">
        <f t="shared" si="740"/>
        <v>-</v>
      </c>
      <c r="U1090" s="3">
        <f t="shared" si="741"/>
        <v>330.37</v>
      </c>
      <c r="V1090" s="3">
        <f t="shared" si="742"/>
        <v>-66.53</v>
      </c>
      <c r="W1090" s="3">
        <f t="shared" si="743"/>
        <v>0.67549999999999999</v>
      </c>
      <c r="X1090" s="85"/>
      <c r="Y1090" s="3" t="str">
        <f t="shared" si="744"/>
        <v>1.67</v>
      </c>
      <c r="Z1090" s="3" t="str">
        <f t="shared" si="745"/>
        <v>-</v>
      </c>
      <c r="AA1090" s="3">
        <f t="shared" si="746"/>
        <v>330.37</v>
      </c>
      <c r="AB1090" s="3">
        <f t="shared" si="747"/>
        <v>-66.53</v>
      </c>
      <c r="AC1090" s="3">
        <f t="shared" si="748"/>
        <v>0.57899999999999996</v>
      </c>
      <c r="AD1090" s="85"/>
      <c r="AE1090" s="3" t="str">
        <f t="shared" si="749"/>
        <v>1.67</v>
      </c>
      <c r="AF1090" s="3" t="str">
        <f t="shared" si="750"/>
        <v>-</v>
      </c>
      <c r="AG1090" s="3">
        <f t="shared" si="751"/>
        <v>330.37</v>
      </c>
      <c r="AH1090" s="3">
        <f t="shared" si="752"/>
        <v>-66.53</v>
      </c>
      <c r="AI1090" s="3">
        <f t="shared" si="753"/>
        <v>0.48249999999999998</v>
      </c>
      <c r="AJ1090" s="85"/>
      <c r="AK1090" s="3" t="str">
        <f t="shared" si="754"/>
        <v>1.67</v>
      </c>
      <c r="AL1090" s="3" t="str">
        <f t="shared" si="755"/>
        <v>-</v>
      </c>
      <c r="AM1090" s="3">
        <f t="shared" si="756"/>
        <v>330.37</v>
      </c>
      <c r="AN1090" s="3">
        <f t="shared" si="757"/>
        <v>-66.53</v>
      </c>
      <c r="AO1090" s="3">
        <f t="shared" si="758"/>
        <v>0.38600000000000001</v>
      </c>
      <c r="AP1090" s="85"/>
      <c r="AQ1090" s="3" t="str">
        <f t="shared" si="759"/>
        <v>1.67</v>
      </c>
      <c r="AR1090" s="3" t="str">
        <f t="shared" si="760"/>
        <v>-</v>
      </c>
      <c r="AS1090" s="3">
        <f t="shared" si="761"/>
        <v>330.37</v>
      </c>
      <c r="AT1090" s="3">
        <f t="shared" si="762"/>
        <v>-66.53</v>
      </c>
      <c r="AU1090" s="3">
        <f t="shared" si="763"/>
        <v>0.28949999999999998</v>
      </c>
      <c r="AV1090" s="85"/>
      <c r="AW1090" s="3" t="str">
        <f t="shared" si="764"/>
        <v>1.67</v>
      </c>
      <c r="AX1090" s="3" t="str">
        <f t="shared" si="765"/>
        <v>-</v>
      </c>
      <c r="AY1090" s="3">
        <f t="shared" si="766"/>
        <v>330.37</v>
      </c>
      <c r="AZ1090" s="3">
        <f t="shared" si="767"/>
        <v>-66.53</v>
      </c>
      <c r="BA1090" s="3">
        <f t="shared" si="768"/>
        <v>0.193</v>
      </c>
      <c r="BB1090" s="85"/>
      <c r="BC1090" s="3" t="str">
        <f t="shared" si="769"/>
        <v>1.67</v>
      </c>
      <c r="BD1090" s="3" t="str">
        <f t="shared" si="770"/>
        <v>-</v>
      </c>
      <c r="BE1090" s="3">
        <f t="shared" si="771"/>
        <v>330.37</v>
      </c>
      <c r="BF1090" s="3">
        <f t="shared" si="772"/>
        <v>-66.53</v>
      </c>
      <c r="BG1090" s="3">
        <f t="shared" si="773"/>
        <v>9.6500000000000002E-2</v>
      </c>
    </row>
    <row r="1091" spans="1:59" x14ac:dyDescent="0.3">
      <c r="A1091" s="1" t="str">
        <f>'Forward collapse simulation'!B1101</f>
        <v>1.67</v>
      </c>
      <c r="B1091" s="37" t="str">
        <f>IF('Forward collapse simulation'!C1101="","-",'Forward collapse simulation'!C1101)</f>
        <v>-</v>
      </c>
      <c r="C1091" s="85">
        <f>'Forward collapse simulation'!E1101</f>
        <v>322.7</v>
      </c>
      <c r="D1091" s="85">
        <f>'Forward collapse simulation'!F1101</f>
        <v>-29.9</v>
      </c>
      <c r="E1091" s="85">
        <f>'Forward collapse simulation'!D1101</f>
        <v>1.083</v>
      </c>
      <c r="F1091" s="85"/>
      <c r="G1091" s="3" t="str">
        <f t="shared" si="729"/>
        <v>1.67</v>
      </c>
      <c r="H1091" s="3" t="str">
        <f t="shared" si="730"/>
        <v>-</v>
      </c>
      <c r="I1091" s="3">
        <f t="shared" si="731"/>
        <v>322.7</v>
      </c>
      <c r="J1091" s="3">
        <f t="shared" si="732"/>
        <v>-29.9</v>
      </c>
      <c r="K1091" s="3">
        <f t="shared" si="733"/>
        <v>0.97470000000000001</v>
      </c>
      <c r="L1091" s="85"/>
      <c r="M1091" s="3" t="str">
        <f t="shared" si="734"/>
        <v>1.67</v>
      </c>
      <c r="N1091" s="3" t="str">
        <f t="shared" si="735"/>
        <v>-</v>
      </c>
      <c r="O1091" s="3">
        <f t="shared" si="736"/>
        <v>322.7</v>
      </c>
      <c r="P1091" s="3">
        <f t="shared" si="737"/>
        <v>-29.9</v>
      </c>
      <c r="Q1091" s="3">
        <f t="shared" si="738"/>
        <v>0.86640000000000006</v>
      </c>
      <c r="R1091" s="85"/>
      <c r="S1091" s="3" t="str">
        <f t="shared" si="739"/>
        <v>1.67</v>
      </c>
      <c r="T1091" s="3" t="str">
        <f t="shared" si="740"/>
        <v>-</v>
      </c>
      <c r="U1091" s="3">
        <f t="shared" si="741"/>
        <v>322.7</v>
      </c>
      <c r="V1091" s="3">
        <f t="shared" si="742"/>
        <v>-29.9</v>
      </c>
      <c r="W1091" s="3">
        <f t="shared" si="743"/>
        <v>0.75809999999999989</v>
      </c>
      <c r="X1091" s="85"/>
      <c r="Y1091" s="3" t="str">
        <f t="shared" si="744"/>
        <v>1.67</v>
      </c>
      <c r="Z1091" s="3" t="str">
        <f t="shared" si="745"/>
        <v>-</v>
      </c>
      <c r="AA1091" s="3">
        <f t="shared" si="746"/>
        <v>322.7</v>
      </c>
      <c r="AB1091" s="3">
        <f t="shared" si="747"/>
        <v>-29.9</v>
      </c>
      <c r="AC1091" s="3">
        <f t="shared" si="748"/>
        <v>0.64979999999999993</v>
      </c>
      <c r="AD1091" s="85"/>
      <c r="AE1091" s="3" t="str">
        <f t="shared" si="749"/>
        <v>1.67</v>
      </c>
      <c r="AF1091" s="3" t="str">
        <f t="shared" si="750"/>
        <v>-</v>
      </c>
      <c r="AG1091" s="3">
        <f t="shared" si="751"/>
        <v>322.7</v>
      </c>
      <c r="AH1091" s="3">
        <f t="shared" si="752"/>
        <v>-29.9</v>
      </c>
      <c r="AI1091" s="3">
        <f t="shared" si="753"/>
        <v>0.54149999999999998</v>
      </c>
      <c r="AJ1091" s="85"/>
      <c r="AK1091" s="3" t="str">
        <f t="shared" si="754"/>
        <v>1.67</v>
      </c>
      <c r="AL1091" s="3" t="str">
        <f t="shared" si="755"/>
        <v>-</v>
      </c>
      <c r="AM1091" s="3">
        <f t="shared" si="756"/>
        <v>322.7</v>
      </c>
      <c r="AN1091" s="3">
        <f t="shared" si="757"/>
        <v>-29.9</v>
      </c>
      <c r="AO1091" s="3">
        <f t="shared" si="758"/>
        <v>0.43320000000000003</v>
      </c>
      <c r="AP1091" s="85"/>
      <c r="AQ1091" s="3" t="str">
        <f t="shared" si="759"/>
        <v>1.67</v>
      </c>
      <c r="AR1091" s="3" t="str">
        <f t="shared" si="760"/>
        <v>-</v>
      </c>
      <c r="AS1091" s="3">
        <f t="shared" si="761"/>
        <v>322.7</v>
      </c>
      <c r="AT1091" s="3">
        <f t="shared" si="762"/>
        <v>-29.9</v>
      </c>
      <c r="AU1091" s="3">
        <f t="shared" si="763"/>
        <v>0.32489999999999997</v>
      </c>
      <c r="AV1091" s="85"/>
      <c r="AW1091" s="3" t="str">
        <f t="shared" si="764"/>
        <v>1.67</v>
      </c>
      <c r="AX1091" s="3" t="str">
        <f t="shared" si="765"/>
        <v>-</v>
      </c>
      <c r="AY1091" s="3">
        <f t="shared" si="766"/>
        <v>322.7</v>
      </c>
      <c r="AZ1091" s="3">
        <f t="shared" si="767"/>
        <v>-29.9</v>
      </c>
      <c r="BA1091" s="3">
        <f t="shared" si="768"/>
        <v>0.21660000000000001</v>
      </c>
      <c r="BB1091" s="85"/>
      <c r="BC1091" s="3" t="str">
        <f t="shared" si="769"/>
        <v>1.67</v>
      </c>
      <c r="BD1091" s="3" t="str">
        <f t="shared" si="770"/>
        <v>-</v>
      </c>
      <c r="BE1091" s="3">
        <f t="shared" si="771"/>
        <v>322.7</v>
      </c>
      <c r="BF1091" s="3">
        <f t="shared" si="772"/>
        <v>-29.9</v>
      </c>
      <c r="BG1091" s="3">
        <f t="shared" si="773"/>
        <v>0.10830000000000001</v>
      </c>
    </row>
    <row r="1092" spans="1:59" x14ac:dyDescent="0.3">
      <c r="A1092" s="1" t="str">
        <f>'Forward collapse simulation'!B1102</f>
        <v>1.67</v>
      </c>
      <c r="B1092" s="37" t="str">
        <f>IF('Forward collapse simulation'!C1102="","-",'Forward collapse simulation'!C1102)</f>
        <v>-</v>
      </c>
      <c r="C1092" s="85">
        <f>'Forward collapse simulation'!E1102</f>
        <v>323.33</v>
      </c>
      <c r="D1092" s="85">
        <f>'Forward collapse simulation'!F1102</f>
        <v>7.39</v>
      </c>
      <c r="E1092" s="85">
        <f>'Forward collapse simulation'!D1102</f>
        <v>0.92500000000000004</v>
      </c>
      <c r="F1092" s="85"/>
      <c r="G1092" s="3" t="str">
        <f t="shared" ref="G1092:G1155" si="774">A1092</f>
        <v>1.67</v>
      </c>
      <c r="H1092" s="3" t="str">
        <f t="shared" ref="H1092:H1155" si="775">B1092</f>
        <v>-</v>
      </c>
      <c r="I1092" s="3">
        <f t="shared" ref="I1092:I1155" si="776">C1092</f>
        <v>323.33</v>
      </c>
      <c r="J1092" s="3">
        <f t="shared" ref="J1092:J1155" si="777">D1092</f>
        <v>7.39</v>
      </c>
      <c r="K1092" s="3">
        <f t="shared" ref="K1092:K1155" si="778">IF(B1092="-",E1092*0.9,E1092)</f>
        <v>0.83250000000000002</v>
      </c>
      <c r="L1092" s="85"/>
      <c r="M1092" s="3" t="str">
        <f t="shared" ref="M1092:M1155" si="779">G1092</f>
        <v>1.67</v>
      </c>
      <c r="N1092" s="3" t="str">
        <f t="shared" ref="N1092:N1155" si="780">H1092</f>
        <v>-</v>
      </c>
      <c r="O1092" s="3">
        <f t="shared" ref="O1092:O1155" si="781">I1092</f>
        <v>323.33</v>
      </c>
      <c r="P1092" s="3">
        <f t="shared" ref="P1092:P1155" si="782">J1092</f>
        <v>7.39</v>
      </c>
      <c r="Q1092" s="3">
        <f t="shared" ref="Q1092:Q1155" si="783">IF(H1092="-",$E1092*0.8,$E1092)</f>
        <v>0.7400000000000001</v>
      </c>
      <c r="R1092" s="85"/>
      <c r="S1092" s="3" t="str">
        <f t="shared" ref="S1092:S1155" si="784">M1092</f>
        <v>1.67</v>
      </c>
      <c r="T1092" s="3" t="str">
        <f t="shared" ref="T1092:T1155" si="785">N1092</f>
        <v>-</v>
      </c>
      <c r="U1092" s="3">
        <f t="shared" ref="U1092:U1155" si="786">O1092</f>
        <v>323.33</v>
      </c>
      <c r="V1092" s="3">
        <f t="shared" ref="V1092:V1155" si="787">P1092</f>
        <v>7.39</v>
      </c>
      <c r="W1092" s="3">
        <f t="shared" ref="W1092:W1155" si="788">IF(N1092="-",$E1092*0.7,$E1092)</f>
        <v>0.64749999999999996</v>
      </c>
      <c r="X1092" s="85"/>
      <c r="Y1092" s="3" t="str">
        <f t="shared" ref="Y1092:Y1155" si="789">S1092</f>
        <v>1.67</v>
      </c>
      <c r="Z1092" s="3" t="str">
        <f t="shared" ref="Z1092:Z1155" si="790">T1092</f>
        <v>-</v>
      </c>
      <c r="AA1092" s="3">
        <f t="shared" ref="AA1092:AA1155" si="791">U1092</f>
        <v>323.33</v>
      </c>
      <c r="AB1092" s="3">
        <f t="shared" ref="AB1092:AB1155" si="792">V1092</f>
        <v>7.39</v>
      </c>
      <c r="AC1092" s="3">
        <f t="shared" ref="AC1092:AC1155" si="793">IF(T1092="-",$E1092*0.6,$E1092)</f>
        <v>0.55500000000000005</v>
      </c>
      <c r="AD1092" s="85"/>
      <c r="AE1092" s="3" t="str">
        <f t="shared" ref="AE1092:AE1155" si="794">Y1092</f>
        <v>1.67</v>
      </c>
      <c r="AF1092" s="3" t="str">
        <f t="shared" ref="AF1092:AF1155" si="795">Z1092</f>
        <v>-</v>
      </c>
      <c r="AG1092" s="3">
        <f t="shared" ref="AG1092:AG1155" si="796">AA1092</f>
        <v>323.33</v>
      </c>
      <c r="AH1092" s="3">
        <f t="shared" ref="AH1092:AH1155" si="797">AB1092</f>
        <v>7.39</v>
      </c>
      <c r="AI1092" s="3">
        <f t="shared" ref="AI1092:AI1155" si="798">IF(Z1092="-",$E1092*0.5,$E1092)</f>
        <v>0.46250000000000002</v>
      </c>
      <c r="AJ1092" s="85"/>
      <c r="AK1092" s="3" t="str">
        <f t="shared" ref="AK1092:AK1155" si="799">AE1092</f>
        <v>1.67</v>
      </c>
      <c r="AL1092" s="3" t="str">
        <f t="shared" ref="AL1092:AL1155" si="800">AF1092</f>
        <v>-</v>
      </c>
      <c r="AM1092" s="3">
        <f t="shared" ref="AM1092:AM1155" si="801">AG1092</f>
        <v>323.33</v>
      </c>
      <c r="AN1092" s="3">
        <f t="shared" ref="AN1092:AN1155" si="802">AH1092</f>
        <v>7.39</v>
      </c>
      <c r="AO1092" s="3">
        <f t="shared" ref="AO1092:AO1155" si="803">IF(AF1092="-",$E1092*0.4,$E1092)</f>
        <v>0.37000000000000005</v>
      </c>
      <c r="AP1092" s="85"/>
      <c r="AQ1092" s="3" t="str">
        <f t="shared" ref="AQ1092:AQ1155" si="804">AK1092</f>
        <v>1.67</v>
      </c>
      <c r="AR1092" s="3" t="str">
        <f t="shared" ref="AR1092:AR1155" si="805">AL1092</f>
        <v>-</v>
      </c>
      <c r="AS1092" s="3">
        <f t="shared" ref="AS1092:AS1155" si="806">AM1092</f>
        <v>323.33</v>
      </c>
      <c r="AT1092" s="3">
        <f t="shared" ref="AT1092:AT1155" si="807">AN1092</f>
        <v>7.39</v>
      </c>
      <c r="AU1092" s="3">
        <f t="shared" ref="AU1092:AU1155" si="808">IF(AL1092="-",$E1092*0.3,$E1092)</f>
        <v>0.27750000000000002</v>
      </c>
      <c r="AV1092" s="85"/>
      <c r="AW1092" s="3" t="str">
        <f t="shared" ref="AW1092:AW1155" si="809">AQ1092</f>
        <v>1.67</v>
      </c>
      <c r="AX1092" s="3" t="str">
        <f t="shared" ref="AX1092:AX1155" si="810">AR1092</f>
        <v>-</v>
      </c>
      <c r="AY1092" s="3">
        <f t="shared" ref="AY1092:AY1155" si="811">AS1092</f>
        <v>323.33</v>
      </c>
      <c r="AZ1092" s="3">
        <f t="shared" ref="AZ1092:AZ1155" si="812">AT1092</f>
        <v>7.39</v>
      </c>
      <c r="BA1092" s="3">
        <f t="shared" ref="BA1092:BA1155" si="813">IF(AR1092="-",$E1092*0.2,$E1092)</f>
        <v>0.18500000000000003</v>
      </c>
      <c r="BB1092" s="85"/>
      <c r="BC1092" s="3" t="str">
        <f t="shared" ref="BC1092:BC1155" si="814">AW1092</f>
        <v>1.67</v>
      </c>
      <c r="BD1092" s="3" t="str">
        <f t="shared" ref="BD1092:BD1155" si="815">AX1092</f>
        <v>-</v>
      </c>
      <c r="BE1092" s="3">
        <f t="shared" ref="BE1092:BE1155" si="816">AY1092</f>
        <v>323.33</v>
      </c>
      <c r="BF1092" s="3">
        <f t="shared" ref="BF1092:BF1155" si="817">AZ1092</f>
        <v>7.39</v>
      </c>
      <c r="BG1092" s="3">
        <f t="shared" ref="BG1092:BG1155" si="818">IF(AX1092="-",$E1092*0.1,$E1092)</f>
        <v>9.2500000000000013E-2</v>
      </c>
    </row>
    <row r="1093" spans="1:59" x14ac:dyDescent="0.3">
      <c r="A1093" s="1" t="str">
        <f>'Forward collapse simulation'!B1103</f>
        <v>1.67</v>
      </c>
      <c r="B1093" s="37" t="str">
        <f>IF('Forward collapse simulation'!C1103="","-",'Forward collapse simulation'!C1103)</f>
        <v>-</v>
      </c>
      <c r="C1093" s="85">
        <f>'Forward collapse simulation'!E1103</f>
        <v>3.77</v>
      </c>
      <c r="D1093" s="85">
        <f>'Forward collapse simulation'!F1103</f>
        <v>52.5</v>
      </c>
      <c r="E1093" s="85">
        <f>'Forward collapse simulation'!D1103</f>
        <v>1.3240000000000001</v>
      </c>
      <c r="F1093" s="85"/>
      <c r="G1093" s="3" t="str">
        <f t="shared" si="774"/>
        <v>1.67</v>
      </c>
      <c r="H1093" s="3" t="str">
        <f t="shared" si="775"/>
        <v>-</v>
      </c>
      <c r="I1093" s="3">
        <f t="shared" si="776"/>
        <v>3.77</v>
      </c>
      <c r="J1093" s="3">
        <f t="shared" si="777"/>
        <v>52.5</v>
      </c>
      <c r="K1093" s="3">
        <f t="shared" si="778"/>
        <v>1.1916</v>
      </c>
      <c r="L1093" s="85"/>
      <c r="M1093" s="3" t="str">
        <f t="shared" si="779"/>
        <v>1.67</v>
      </c>
      <c r="N1093" s="3" t="str">
        <f t="shared" si="780"/>
        <v>-</v>
      </c>
      <c r="O1093" s="3">
        <f t="shared" si="781"/>
        <v>3.77</v>
      </c>
      <c r="P1093" s="3">
        <f t="shared" si="782"/>
        <v>52.5</v>
      </c>
      <c r="Q1093" s="3">
        <f t="shared" si="783"/>
        <v>1.0592000000000001</v>
      </c>
      <c r="R1093" s="85"/>
      <c r="S1093" s="3" t="str">
        <f t="shared" si="784"/>
        <v>1.67</v>
      </c>
      <c r="T1093" s="3" t="str">
        <f t="shared" si="785"/>
        <v>-</v>
      </c>
      <c r="U1093" s="3">
        <f t="shared" si="786"/>
        <v>3.77</v>
      </c>
      <c r="V1093" s="3">
        <f t="shared" si="787"/>
        <v>52.5</v>
      </c>
      <c r="W1093" s="3">
        <f t="shared" si="788"/>
        <v>0.92679999999999996</v>
      </c>
      <c r="X1093" s="85"/>
      <c r="Y1093" s="3" t="str">
        <f t="shared" si="789"/>
        <v>1.67</v>
      </c>
      <c r="Z1093" s="3" t="str">
        <f t="shared" si="790"/>
        <v>-</v>
      </c>
      <c r="AA1093" s="3">
        <f t="shared" si="791"/>
        <v>3.77</v>
      </c>
      <c r="AB1093" s="3">
        <f t="shared" si="792"/>
        <v>52.5</v>
      </c>
      <c r="AC1093" s="3">
        <f t="shared" si="793"/>
        <v>0.7944</v>
      </c>
      <c r="AD1093" s="85"/>
      <c r="AE1093" s="3" t="str">
        <f t="shared" si="794"/>
        <v>1.67</v>
      </c>
      <c r="AF1093" s="3" t="str">
        <f t="shared" si="795"/>
        <v>-</v>
      </c>
      <c r="AG1093" s="3">
        <f t="shared" si="796"/>
        <v>3.77</v>
      </c>
      <c r="AH1093" s="3">
        <f t="shared" si="797"/>
        <v>52.5</v>
      </c>
      <c r="AI1093" s="3">
        <f t="shared" si="798"/>
        <v>0.66200000000000003</v>
      </c>
      <c r="AJ1093" s="85"/>
      <c r="AK1093" s="3" t="str">
        <f t="shared" si="799"/>
        <v>1.67</v>
      </c>
      <c r="AL1093" s="3" t="str">
        <f t="shared" si="800"/>
        <v>-</v>
      </c>
      <c r="AM1093" s="3">
        <f t="shared" si="801"/>
        <v>3.77</v>
      </c>
      <c r="AN1093" s="3">
        <f t="shared" si="802"/>
        <v>52.5</v>
      </c>
      <c r="AO1093" s="3">
        <f t="shared" si="803"/>
        <v>0.52960000000000007</v>
      </c>
      <c r="AP1093" s="85"/>
      <c r="AQ1093" s="3" t="str">
        <f t="shared" si="804"/>
        <v>1.67</v>
      </c>
      <c r="AR1093" s="3" t="str">
        <f t="shared" si="805"/>
        <v>-</v>
      </c>
      <c r="AS1093" s="3">
        <f t="shared" si="806"/>
        <v>3.77</v>
      </c>
      <c r="AT1093" s="3">
        <f t="shared" si="807"/>
        <v>52.5</v>
      </c>
      <c r="AU1093" s="3">
        <f t="shared" si="808"/>
        <v>0.3972</v>
      </c>
      <c r="AV1093" s="85"/>
      <c r="AW1093" s="3" t="str">
        <f t="shared" si="809"/>
        <v>1.67</v>
      </c>
      <c r="AX1093" s="3" t="str">
        <f t="shared" si="810"/>
        <v>-</v>
      </c>
      <c r="AY1093" s="3">
        <f t="shared" si="811"/>
        <v>3.77</v>
      </c>
      <c r="AZ1093" s="3">
        <f t="shared" si="812"/>
        <v>52.5</v>
      </c>
      <c r="BA1093" s="3">
        <f t="shared" si="813"/>
        <v>0.26480000000000004</v>
      </c>
      <c r="BB1093" s="85"/>
      <c r="BC1093" s="3" t="str">
        <f t="shared" si="814"/>
        <v>1.67</v>
      </c>
      <c r="BD1093" s="3" t="str">
        <f t="shared" si="815"/>
        <v>-</v>
      </c>
      <c r="BE1093" s="3">
        <f t="shared" si="816"/>
        <v>3.77</v>
      </c>
      <c r="BF1093" s="3">
        <f t="shared" si="817"/>
        <v>52.5</v>
      </c>
      <c r="BG1093" s="3">
        <f t="shared" si="818"/>
        <v>0.13240000000000002</v>
      </c>
    </row>
    <row r="1094" spans="1:59" x14ac:dyDescent="0.3">
      <c r="A1094" s="1" t="str">
        <f>'Forward collapse simulation'!B1104</f>
        <v>1.67</v>
      </c>
      <c r="B1094" s="37" t="str">
        <f>IF('Forward collapse simulation'!C1104="","-",'Forward collapse simulation'!C1104)</f>
        <v>-</v>
      </c>
      <c r="C1094" s="85">
        <f>'Forward collapse simulation'!E1104</f>
        <v>351.23</v>
      </c>
      <c r="D1094" s="85">
        <f>'Forward collapse simulation'!F1104</f>
        <v>75.27</v>
      </c>
      <c r="E1094" s="85">
        <f>'Forward collapse simulation'!D1104</f>
        <v>2.6059999999999999</v>
      </c>
      <c r="F1094" s="85"/>
      <c r="G1094" s="3" t="str">
        <f t="shared" si="774"/>
        <v>1.67</v>
      </c>
      <c r="H1094" s="3" t="str">
        <f t="shared" si="775"/>
        <v>-</v>
      </c>
      <c r="I1094" s="3">
        <f t="shared" si="776"/>
        <v>351.23</v>
      </c>
      <c r="J1094" s="3">
        <f t="shared" si="777"/>
        <v>75.27</v>
      </c>
      <c r="K1094" s="3">
        <f t="shared" si="778"/>
        <v>2.3454000000000002</v>
      </c>
      <c r="L1094" s="85"/>
      <c r="M1094" s="3" t="str">
        <f t="shared" si="779"/>
        <v>1.67</v>
      </c>
      <c r="N1094" s="3" t="str">
        <f t="shared" si="780"/>
        <v>-</v>
      </c>
      <c r="O1094" s="3">
        <f t="shared" si="781"/>
        <v>351.23</v>
      </c>
      <c r="P1094" s="3">
        <f t="shared" si="782"/>
        <v>75.27</v>
      </c>
      <c r="Q1094" s="3">
        <f t="shared" si="783"/>
        <v>2.0848</v>
      </c>
      <c r="R1094" s="85"/>
      <c r="S1094" s="3" t="str">
        <f t="shared" si="784"/>
        <v>1.67</v>
      </c>
      <c r="T1094" s="3" t="str">
        <f t="shared" si="785"/>
        <v>-</v>
      </c>
      <c r="U1094" s="3">
        <f t="shared" si="786"/>
        <v>351.23</v>
      </c>
      <c r="V1094" s="3">
        <f t="shared" si="787"/>
        <v>75.27</v>
      </c>
      <c r="W1094" s="3">
        <f t="shared" si="788"/>
        <v>1.8241999999999998</v>
      </c>
      <c r="X1094" s="85"/>
      <c r="Y1094" s="3" t="str">
        <f t="shared" si="789"/>
        <v>1.67</v>
      </c>
      <c r="Z1094" s="3" t="str">
        <f t="shared" si="790"/>
        <v>-</v>
      </c>
      <c r="AA1094" s="3">
        <f t="shared" si="791"/>
        <v>351.23</v>
      </c>
      <c r="AB1094" s="3">
        <f t="shared" si="792"/>
        <v>75.27</v>
      </c>
      <c r="AC1094" s="3">
        <f t="shared" si="793"/>
        <v>1.5635999999999999</v>
      </c>
      <c r="AD1094" s="85"/>
      <c r="AE1094" s="3" t="str">
        <f t="shared" si="794"/>
        <v>1.67</v>
      </c>
      <c r="AF1094" s="3" t="str">
        <f t="shared" si="795"/>
        <v>-</v>
      </c>
      <c r="AG1094" s="3">
        <f t="shared" si="796"/>
        <v>351.23</v>
      </c>
      <c r="AH1094" s="3">
        <f t="shared" si="797"/>
        <v>75.27</v>
      </c>
      <c r="AI1094" s="3">
        <f t="shared" si="798"/>
        <v>1.3029999999999999</v>
      </c>
      <c r="AJ1094" s="85"/>
      <c r="AK1094" s="3" t="str">
        <f t="shared" si="799"/>
        <v>1.67</v>
      </c>
      <c r="AL1094" s="3" t="str">
        <f t="shared" si="800"/>
        <v>-</v>
      </c>
      <c r="AM1094" s="3">
        <f t="shared" si="801"/>
        <v>351.23</v>
      </c>
      <c r="AN1094" s="3">
        <f t="shared" si="802"/>
        <v>75.27</v>
      </c>
      <c r="AO1094" s="3">
        <f t="shared" si="803"/>
        <v>1.0424</v>
      </c>
      <c r="AP1094" s="85"/>
      <c r="AQ1094" s="3" t="str">
        <f t="shared" si="804"/>
        <v>1.67</v>
      </c>
      <c r="AR1094" s="3" t="str">
        <f t="shared" si="805"/>
        <v>-</v>
      </c>
      <c r="AS1094" s="3">
        <f t="shared" si="806"/>
        <v>351.23</v>
      </c>
      <c r="AT1094" s="3">
        <f t="shared" si="807"/>
        <v>75.27</v>
      </c>
      <c r="AU1094" s="3">
        <f t="shared" si="808"/>
        <v>0.78179999999999994</v>
      </c>
      <c r="AV1094" s="85"/>
      <c r="AW1094" s="3" t="str">
        <f t="shared" si="809"/>
        <v>1.67</v>
      </c>
      <c r="AX1094" s="3" t="str">
        <f t="shared" si="810"/>
        <v>-</v>
      </c>
      <c r="AY1094" s="3">
        <f t="shared" si="811"/>
        <v>351.23</v>
      </c>
      <c r="AZ1094" s="3">
        <f t="shared" si="812"/>
        <v>75.27</v>
      </c>
      <c r="BA1094" s="3">
        <f t="shared" si="813"/>
        <v>0.5212</v>
      </c>
      <c r="BB1094" s="85"/>
      <c r="BC1094" s="3" t="str">
        <f t="shared" si="814"/>
        <v>1.67</v>
      </c>
      <c r="BD1094" s="3" t="str">
        <f t="shared" si="815"/>
        <v>-</v>
      </c>
      <c r="BE1094" s="3">
        <f t="shared" si="816"/>
        <v>351.23</v>
      </c>
      <c r="BF1094" s="3">
        <f t="shared" si="817"/>
        <v>75.27</v>
      </c>
      <c r="BG1094" s="3">
        <f t="shared" si="818"/>
        <v>0.2606</v>
      </c>
    </row>
    <row r="1095" spans="1:59" x14ac:dyDescent="0.3">
      <c r="A1095" s="1" t="str">
        <f>'Forward collapse simulation'!B1105</f>
        <v>1.67</v>
      </c>
      <c r="B1095" s="37" t="str">
        <f>IF('Forward collapse simulation'!C1105="","-",'Forward collapse simulation'!C1105)</f>
        <v>-</v>
      </c>
      <c r="C1095" s="85">
        <f>'Forward collapse simulation'!E1105</f>
        <v>119.67</v>
      </c>
      <c r="D1095" s="85">
        <f>'Forward collapse simulation'!F1105</f>
        <v>88.89</v>
      </c>
      <c r="E1095" s="85">
        <f>'Forward collapse simulation'!D1105</f>
        <v>4.6760000000000002</v>
      </c>
      <c r="F1095" s="85"/>
      <c r="G1095" s="3" t="str">
        <f t="shared" si="774"/>
        <v>1.67</v>
      </c>
      <c r="H1095" s="3" t="str">
        <f t="shared" si="775"/>
        <v>-</v>
      </c>
      <c r="I1095" s="3">
        <f t="shared" si="776"/>
        <v>119.67</v>
      </c>
      <c r="J1095" s="3">
        <f t="shared" si="777"/>
        <v>88.89</v>
      </c>
      <c r="K1095" s="3">
        <f t="shared" si="778"/>
        <v>4.2084000000000001</v>
      </c>
      <c r="L1095" s="85"/>
      <c r="M1095" s="3" t="str">
        <f t="shared" si="779"/>
        <v>1.67</v>
      </c>
      <c r="N1095" s="3" t="str">
        <f t="shared" si="780"/>
        <v>-</v>
      </c>
      <c r="O1095" s="3">
        <f t="shared" si="781"/>
        <v>119.67</v>
      </c>
      <c r="P1095" s="3">
        <f t="shared" si="782"/>
        <v>88.89</v>
      </c>
      <c r="Q1095" s="3">
        <f t="shared" si="783"/>
        <v>3.7408000000000001</v>
      </c>
      <c r="R1095" s="85"/>
      <c r="S1095" s="3" t="str">
        <f t="shared" si="784"/>
        <v>1.67</v>
      </c>
      <c r="T1095" s="3" t="str">
        <f t="shared" si="785"/>
        <v>-</v>
      </c>
      <c r="U1095" s="3">
        <f t="shared" si="786"/>
        <v>119.67</v>
      </c>
      <c r="V1095" s="3">
        <f t="shared" si="787"/>
        <v>88.89</v>
      </c>
      <c r="W1095" s="3">
        <f t="shared" si="788"/>
        <v>3.2732000000000001</v>
      </c>
      <c r="X1095" s="85"/>
      <c r="Y1095" s="3" t="str">
        <f t="shared" si="789"/>
        <v>1.67</v>
      </c>
      <c r="Z1095" s="3" t="str">
        <f t="shared" si="790"/>
        <v>-</v>
      </c>
      <c r="AA1095" s="3">
        <f t="shared" si="791"/>
        <v>119.67</v>
      </c>
      <c r="AB1095" s="3">
        <f t="shared" si="792"/>
        <v>88.89</v>
      </c>
      <c r="AC1095" s="3">
        <f t="shared" si="793"/>
        <v>2.8056000000000001</v>
      </c>
      <c r="AD1095" s="85"/>
      <c r="AE1095" s="3" t="str">
        <f t="shared" si="794"/>
        <v>1.67</v>
      </c>
      <c r="AF1095" s="3" t="str">
        <f t="shared" si="795"/>
        <v>-</v>
      </c>
      <c r="AG1095" s="3">
        <f t="shared" si="796"/>
        <v>119.67</v>
      </c>
      <c r="AH1095" s="3">
        <f t="shared" si="797"/>
        <v>88.89</v>
      </c>
      <c r="AI1095" s="3">
        <f t="shared" si="798"/>
        <v>2.3380000000000001</v>
      </c>
      <c r="AJ1095" s="85"/>
      <c r="AK1095" s="3" t="str">
        <f t="shared" si="799"/>
        <v>1.67</v>
      </c>
      <c r="AL1095" s="3" t="str">
        <f t="shared" si="800"/>
        <v>-</v>
      </c>
      <c r="AM1095" s="3">
        <f t="shared" si="801"/>
        <v>119.67</v>
      </c>
      <c r="AN1095" s="3">
        <f t="shared" si="802"/>
        <v>88.89</v>
      </c>
      <c r="AO1095" s="3">
        <f t="shared" si="803"/>
        <v>1.8704000000000001</v>
      </c>
      <c r="AP1095" s="85"/>
      <c r="AQ1095" s="3" t="str">
        <f t="shared" si="804"/>
        <v>1.67</v>
      </c>
      <c r="AR1095" s="3" t="str">
        <f t="shared" si="805"/>
        <v>-</v>
      </c>
      <c r="AS1095" s="3">
        <f t="shared" si="806"/>
        <v>119.67</v>
      </c>
      <c r="AT1095" s="3">
        <f t="shared" si="807"/>
        <v>88.89</v>
      </c>
      <c r="AU1095" s="3">
        <f t="shared" si="808"/>
        <v>1.4028</v>
      </c>
      <c r="AV1095" s="85"/>
      <c r="AW1095" s="3" t="str">
        <f t="shared" si="809"/>
        <v>1.67</v>
      </c>
      <c r="AX1095" s="3" t="str">
        <f t="shared" si="810"/>
        <v>-</v>
      </c>
      <c r="AY1095" s="3">
        <f t="shared" si="811"/>
        <v>119.67</v>
      </c>
      <c r="AZ1095" s="3">
        <f t="shared" si="812"/>
        <v>88.89</v>
      </c>
      <c r="BA1095" s="3">
        <f t="shared" si="813"/>
        <v>0.93520000000000003</v>
      </c>
      <c r="BB1095" s="85"/>
      <c r="BC1095" s="3" t="str">
        <f t="shared" si="814"/>
        <v>1.67</v>
      </c>
      <c r="BD1095" s="3" t="str">
        <f t="shared" si="815"/>
        <v>-</v>
      </c>
      <c r="BE1095" s="3">
        <f t="shared" si="816"/>
        <v>119.67</v>
      </c>
      <c r="BF1095" s="3">
        <f t="shared" si="817"/>
        <v>88.89</v>
      </c>
      <c r="BG1095" s="3">
        <f t="shared" si="818"/>
        <v>0.46760000000000002</v>
      </c>
    </row>
    <row r="1096" spans="1:59" x14ac:dyDescent="0.3">
      <c r="A1096" s="1" t="str">
        <f>'Forward collapse simulation'!B1106</f>
        <v>1.67</v>
      </c>
      <c r="B1096" s="37" t="str">
        <f>IF('Forward collapse simulation'!C1106="","-",'Forward collapse simulation'!C1106)</f>
        <v>-</v>
      </c>
      <c r="C1096" s="85">
        <f>'Forward collapse simulation'!E1106</f>
        <v>138.97999999999999</v>
      </c>
      <c r="D1096" s="85">
        <f>'Forward collapse simulation'!F1106</f>
        <v>82.55</v>
      </c>
      <c r="E1096" s="85">
        <f>'Forward collapse simulation'!D1106</f>
        <v>4.8630000000000004</v>
      </c>
      <c r="F1096" s="85"/>
      <c r="G1096" s="3" t="str">
        <f t="shared" si="774"/>
        <v>1.67</v>
      </c>
      <c r="H1096" s="3" t="str">
        <f t="shared" si="775"/>
        <v>-</v>
      </c>
      <c r="I1096" s="3">
        <f t="shared" si="776"/>
        <v>138.97999999999999</v>
      </c>
      <c r="J1096" s="3">
        <f t="shared" si="777"/>
        <v>82.55</v>
      </c>
      <c r="K1096" s="3">
        <f t="shared" si="778"/>
        <v>4.3767000000000005</v>
      </c>
      <c r="L1096" s="85"/>
      <c r="M1096" s="3" t="str">
        <f t="shared" si="779"/>
        <v>1.67</v>
      </c>
      <c r="N1096" s="3" t="str">
        <f t="shared" si="780"/>
        <v>-</v>
      </c>
      <c r="O1096" s="3">
        <f t="shared" si="781"/>
        <v>138.97999999999999</v>
      </c>
      <c r="P1096" s="3">
        <f t="shared" si="782"/>
        <v>82.55</v>
      </c>
      <c r="Q1096" s="3">
        <f t="shared" si="783"/>
        <v>3.8904000000000005</v>
      </c>
      <c r="R1096" s="85"/>
      <c r="S1096" s="3" t="str">
        <f t="shared" si="784"/>
        <v>1.67</v>
      </c>
      <c r="T1096" s="3" t="str">
        <f t="shared" si="785"/>
        <v>-</v>
      </c>
      <c r="U1096" s="3">
        <f t="shared" si="786"/>
        <v>138.97999999999999</v>
      </c>
      <c r="V1096" s="3">
        <f t="shared" si="787"/>
        <v>82.55</v>
      </c>
      <c r="W1096" s="3">
        <f t="shared" si="788"/>
        <v>3.4041000000000001</v>
      </c>
      <c r="X1096" s="85"/>
      <c r="Y1096" s="3" t="str">
        <f t="shared" si="789"/>
        <v>1.67</v>
      </c>
      <c r="Z1096" s="3" t="str">
        <f t="shared" si="790"/>
        <v>-</v>
      </c>
      <c r="AA1096" s="3">
        <f t="shared" si="791"/>
        <v>138.97999999999999</v>
      </c>
      <c r="AB1096" s="3">
        <f t="shared" si="792"/>
        <v>82.55</v>
      </c>
      <c r="AC1096" s="3">
        <f t="shared" si="793"/>
        <v>2.9178000000000002</v>
      </c>
      <c r="AD1096" s="85"/>
      <c r="AE1096" s="3" t="str">
        <f t="shared" si="794"/>
        <v>1.67</v>
      </c>
      <c r="AF1096" s="3" t="str">
        <f t="shared" si="795"/>
        <v>-</v>
      </c>
      <c r="AG1096" s="3">
        <f t="shared" si="796"/>
        <v>138.97999999999999</v>
      </c>
      <c r="AH1096" s="3">
        <f t="shared" si="797"/>
        <v>82.55</v>
      </c>
      <c r="AI1096" s="3">
        <f t="shared" si="798"/>
        <v>2.4315000000000002</v>
      </c>
      <c r="AJ1096" s="85"/>
      <c r="AK1096" s="3" t="str">
        <f t="shared" si="799"/>
        <v>1.67</v>
      </c>
      <c r="AL1096" s="3" t="str">
        <f t="shared" si="800"/>
        <v>-</v>
      </c>
      <c r="AM1096" s="3">
        <f t="shared" si="801"/>
        <v>138.97999999999999</v>
      </c>
      <c r="AN1096" s="3">
        <f t="shared" si="802"/>
        <v>82.55</v>
      </c>
      <c r="AO1096" s="3">
        <f t="shared" si="803"/>
        <v>1.9452000000000003</v>
      </c>
      <c r="AP1096" s="85"/>
      <c r="AQ1096" s="3" t="str">
        <f t="shared" si="804"/>
        <v>1.67</v>
      </c>
      <c r="AR1096" s="3" t="str">
        <f t="shared" si="805"/>
        <v>-</v>
      </c>
      <c r="AS1096" s="3">
        <f t="shared" si="806"/>
        <v>138.97999999999999</v>
      </c>
      <c r="AT1096" s="3">
        <f t="shared" si="807"/>
        <v>82.55</v>
      </c>
      <c r="AU1096" s="3">
        <f t="shared" si="808"/>
        <v>1.4589000000000001</v>
      </c>
      <c r="AV1096" s="85"/>
      <c r="AW1096" s="3" t="str">
        <f t="shared" si="809"/>
        <v>1.67</v>
      </c>
      <c r="AX1096" s="3" t="str">
        <f t="shared" si="810"/>
        <v>-</v>
      </c>
      <c r="AY1096" s="3">
        <f t="shared" si="811"/>
        <v>138.97999999999999</v>
      </c>
      <c r="AZ1096" s="3">
        <f t="shared" si="812"/>
        <v>82.55</v>
      </c>
      <c r="BA1096" s="3">
        <f t="shared" si="813"/>
        <v>0.97260000000000013</v>
      </c>
      <c r="BB1096" s="85"/>
      <c r="BC1096" s="3" t="str">
        <f t="shared" si="814"/>
        <v>1.67</v>
      </c>
      <c r="BD1096" s="3" t="str">
        <f t="shared" si="815"/>
        <v>-</v>
      </c>
      <c r="BE1096" s="3">
        <f t="shared" si="816"/>
        <v>138.97999999999999</v>
      </c>
      <c r="BF1096" s="3">
        <f t="shared" si="817"/>
        <v>82.55</v>
      </c>
      <c r="BG1096" s="3">
        <f t="shared" si="818"/>
        <v>0.48630000000000007</v>
      </c>
    </row>
    <row r="1097" spans="1:59" x14ac:dyDescent="0.3">
      <c r="A1097" s="1" t="str">
        <f>'Forward collapse simulation'!B1107</f>
        <v>1.67</v>
      </c>
      <c r="B1097" s="37" t="str">
        <f>IF('Forward collapse simulation'!C1107="","-",'Forward collapse simulation'!C1107)</f>
        <v>-</v>
      </c>
      <c r="C1097" s="85">
        <f>'Forward collapse simulation'!E1107</f>
        <v>157.76</v>
      </c>
      <c r="D1097" s="85">
        <f>'Forward collapse simulation'!F1107</f>
        <v>71.400000000000006</v>
      </c>
      <c r="E1097" s="85">
        <f>'Forward collapse simulation'!D1107</f>
        <v>1.9139999999999999</v>
      </c>
      <c r="F1097" s="85"/>
      <c r="G1097" s="3" t="str">
        <f t="shared" si="774"/>
        <v>1.67</v>
      </c>
      <c r="H1097" s="3" t="str">
        <f t="shared" si="775"/>
        <v>-</v>
      </c>
      <c r="I1097" s="3">
        <f t="shared" si="776"/>
        <v>157.76</v>
      </c>
      <c r="J1097" s="3">
        <f t="shared" si="777"/>
        <v>71.400000000000006</v>
      </c>
      <c r="K1097" s="3">
        <f t="shared" si="778"/>
        <v>1.7225999999999999</v>
      </c>
      <c r="L1097" s="85"/>
      <c r="M1097" s="3" t="str">
        <f t="shared" si="779"/>
        <v>1.67</v>
      </c>
      <c r="N1097" s="3" t="str">
        <f t="shared" si="780"/>
        <v>-</v>
      </c>
      <c r="O1097" s="3">
        <f t="shared" si="781"/>
        <v>157.76</v>
      </c>
      <c r="P1097" s="3">
        <f t="shared" si="782"/>
        <v>71.400000000000006</v>
      </c>
      <c r="Q1097" s="3">
        <f t="shared" si="783"/>
        <v>1.5312000000000001</v>
      </c>
      <c r="R1097" s="85"/>
      <c r="S1097" s="3" t="str">
        <f t="shared" si="784"/>
        <v>1.67</v>
      </c>
      <c r="T1097" s="3" t="str">
        <f t="shared" si="785"/>
        <v>-</v>
      </c>
      <c r="U1097" s="3">
        <f t="shared" si="786"/>
        <v>157.76</v>
      </c>
      <c r="V1097" s="3">
        <f t="shared" si="787"/>
        <v>71.400000000000006</v>
      </c>
      <c r="W1097" s="3">
        <f t="shared" si="788"/>
        <v>1.3397999999999999</v>
      </c>
      <c r="X1097" s="85"/>
      <c r="Y1097" s="3" t="str">
        <f t="shared" si="789"/>
        <v>1.67</v>
      </c>
      <c r="Z1097" s="3" t="str">
        <f t="shared" si="790"/>
        <v>-</v>
      </c>
      <c r="AA1097" s="3">
        <f t="shared" si="791"/>
        <v>157.76</v>
      </c>
      <c r="AB1097" s="3">
        <f t="shared" si="792"/>
        <v>71.400000000000006</v>
      </c>
      <c r="AC1097" s="3">
        <f t="shared" si="793"/>
        <v>1.1483999999999999</v>
      </c>
      <c r="AD1097" s="85"/>
      <c r="AE1097" s="3" t="str">
        <f t="shared" si="794"/>
        <v>1.67</v>
      </c>
      <c r="AF1097" s="3" t="str">
        <f t="shared" si="795"/>
        <v>-</v>
      </c>
      <c r="AG1097" s="3">
        <f t="shared" si="796"/>
        <v>157.76</v>
      </c>
      <c r="AH1097" s="3">
        <f t="shared" si="797"/>
        <v>71.400000000000006</v>
      </c>
      <c r="AI1097" s="3">
        <f t="shared" si="798"/>
        <v>0.95699999999999996</v>
      </c>
      <c r="AJ1097" s="85"/>
      <c r="AK1097" s="3" t="str">
        <f t="shared" si="799"/>
        <v>1.67</v>
      </c>
      <c r="AL1097" s="3" t="str">
        <f t="shared" si="800"/>
        <v>-</v>
      </c>
      <c r="AM1097" s="3">
        <f t="shared" si="801"/>
        <v>157.76</v>
      </c>
      <c r="AN1097" s="3">
        <f t="shared" si="802"/>
        <v>71.400000000000006</v>
      </c>
      <c r="AO1097" s="3">
        <f t="shared" si="803"/>
        <v>0.76560000000000006</v>
      </c>
      <c r="AP1097" s="85"/>
      <c r="AQ1097" s="3" t="str">
        <f t="shared" si="804"/>
        <v>1.67</v>
      </c>
      <c r="AR1097" s="3" t="str">
        <f t="shared" si="805"/>
        <v>-</v>
      </c>
      <c r="AS1097" s="3">
        <f t="shared" si="806"/>
        <v>157.76</v>
      </c>
      <c r="AT1097" s="3">
        <f t="shared" si="807"/>
        <v>71.400000000000006</v>
      </c>
      <c r="AU1097" s="3">
        <f t="shared" si="808"/>
        <v>0.57419999999999993</v>
      </c>
      <c r="AV1097" s="85"/>
      <c r="AW1097" s="3" t="str">
        <f t="shared" si="809"/>
        <v>1.67</v>
      </c>
      <c r="AX1097" s="3" t="str">
        <f t="shared" si="810"/>
        <v>-</v>
      </c>
      <c r="AY1097" s="3">
        <f t="shared" si="811"/>
        <v>157.76</v>
      </c>
      <c r="AZ1097" s="3">
        <f t="shared" si="812"/>
        <v>71.400000000000006</v>
      </c>
      <c r="BA1097" s="3">
        <f t="shared" si="813"/>
        <v>0.38280000000000003</v>
      </c>
      <c r="BB1097" s="85"/>
      <c r="BC1097" s="3" t="str">
        <f t="shared" si="814"/>
        <v>1.67</v>
      </c>
      <c r="BD1097" s="3" t="str">
        <f t="shared" si="815"/>
        <v>-</v>
      </c>
      <c r="BE1097" s="3">
        <f t="shared" si="816"/>
        <v>157.76</v>
      </c>
      <c r="BF1097" s="3">
        <f t="shared" si="817"/>
        <v>71.400000000000006</v>
      </c>
      <c r="BG1097" s="3">
        <f t="shared" si="818"/>
        <v>0.19140000000000001</v>
      </c>
    </row>
    <row r="1098" spans="1:59" x14ac:dyDescent="0.3">
      <c r="A1098" s="1" t="str">
        <f>'Forward collapse simulation'!B1108</f>
        <v>1.67</v>
      </c>
      <c r="B1098" s="37" t="str">
        <f>IF('Forward collapse simulation'!C1108="","-",'Forward collapse simulation'!C1108)</f>
        <v>-</v>
      </c>
      <c r="C1098" s="85">
        <f>'Forward collapse simulation'!E1108</f>
        <v>163.15</v>
      </c>
      <c r="D1098" s="85">
        <f>'Forward collapse simulation'!F1108</f>
        <v>25.98</v>
      </c>
      <c r="E1098" s="85">
        <f>'Forward collapse simulation'!D1108</f>
        <v>0.44500000000000001</v>
      </c>
      <c r="F1098" s="85"/>
      <c r="G1098" s="3" t="str">
        <f t="shared" si="774"/>
        <v>1.67</v>
      </c>
      <c r="H1098" s="3" t="str">
        <f t="shared" si="775"/>
        <v>-</v>
      </c>
      <c r="I1098" s="3">
        <f t="shared" si="776"/>
        <v>163.15</v>
      </c>
      <c r="J1098" s="3">
        <f t="shared" si="777"/>
        <v>25.98</v>
      </c>
      <c r="K1098" s="3">
        <f t="shared" si="778"/>
        <v>0.40050000000000002</v>
      </c>
      <c r="L1098" s="85"/>
      <c r="M1098" s="3" t="str">
        <f t="shared" si="779"/>
        <v>1.67</v>
      </c>
      <c r="N1098" s="3" t="str">
        <f t="shared" si="780"/>
        <v>-</v>
      </c>
      <c r="O1098" s="3">
        <f t="shared" si="781"/>
        <v>163.15</v>
      </c>
      <c r="P1098" s="3">
        <f t="shared" si="782"/>
        <v>25.98</v>
      </c>
      <c r="Q1098" s="3">
        <f t="shared" si="783"/>
        <v>0.35600000000000004</v>
      </c>
      <c r="R1098" s="85"/>
      <c r="S1098" s="3" t="str">
        <f t="shared" si="784"/>
        <v>1.67</v>
      </c>
      <c r="T1098" s="3" t="str">
        <f t="shared" si="785"/>
        <v>-</v>
      </c>
      <c r="U1098" s="3">
        <f t="shared" si="786"/>
        <v>163.15</v>
      </c>
      <c r="V1098" s="3">
        <f t="shared" si="787"/>
        <v>25.98</v>
      </c>
      <c r="W1098" s="3">
        <f t="shared" si="788"/>
        <v>0.3115</v>
      </c>
      <c r="X1098" s="85"/>
      <c r="Y1098" s="3" t="str">
        <f t="shared" si="789"/>
        <v>1.67</v>
      </c>
      <c r="Z1098" s="3" t="str">
        <f t="shared" si="790"/>
        <v>-</v>
      </c>
      <c r="AA1098" s="3">
        <f t="shared" si="791"/>
        <v>163.15</v>
      </c>
      <c r="AB1098" s="3">
        <f t="shared" si="792"/>
        <v>25.98</v>
      </c>
      <c r="AC1098" s="3">
        <f t="shared" si="793"/>
        <v>0.26700000000000002</v>
      </c>
      <c r="AD1098" s="85"/>
      <c r="AE1098" s="3" t="str">
        <f t="shared" si="794"/>
        <v>1.67</v>
      </c>
      <c r="AF1098" s="3" t="str">
        <f t="shared" si="795"/>
        <v>-</v>
      </c>
      <c r="AG1098" s="3">
        <f t="shared" si="796"/>
        <v>163.15</v>
      </c>
      <c r="AH1098" s="3">
        <f t="shared" si="797"/>
        <v>25.98</v>
      </c>
      <c r="AI1098" s="3">
        <f t="shared" si="798"/>
        <v>0.2225</v>
      </c>
      <c r="AJ1098" s="85"/>
      <c r="AK1098" s="3" t="str">
        <f t="shared" si="799"/>
        <v>1.67</v>
      </c>
      <c r="AL1098" s="3" t="str">
        <f t="shared" si="800"/>
        <v>-</v>
      </c>
      <c r="AM1098" s="3">
        <f t="shared" si="801"/>
        <v>163.15</v>
      </c>
      <c r="AN1098" s="3">
        <f t="shared" si="802"/>
        <v>25.98</v>
      </c>
      <c r="AO1098" s="3">
        <f t="shared" si="803"/>
        <v>0.17800000000000002</v>
      </c>
      <c r="AP1098" s="85"/>
      <c r="AQ1098" s="3" t="str">
        <f t="shared" si="804"/>
        <v>1.67</v>
      </c>
      <c r="AR1098" s="3" t="str">
        <f t="shared" si="805"/>
        <v>-</v>
      </c>
      <c r="AS1098" s="3">
        <f t="shared" si="806"/>
        <v>163.15</v>
      </c>
      <c r="AT1098" s="3">
        <f t="shared" si="807"/>
        <v>25.98</v>
      </c>
      <c r="AU1098" s="3">
        <f t="shared" si="808"/>
        <v>0.13350000000000001</v>
      </c>
      <c r="AV1098" s="85"/>
      <c r="AW1098" s="3" t="str">
        <f t="shared" si="809"/>
        <v>1.67</v>
      </c>
      <c r="AX1098" s="3" t="str">
        <f t="shared" si="810"/>
        <v>-</v>
      </c>
      <c r="AY1098" s="3">
        <f t="shared" si="811"/>
        <v>163.15</v>
      </c>
      <c r="AZ1098" s="3">
        <f t="shared" si="812"/>
        <v>25.98</v>
      </c>
      <c r="BA1098" s="3">
        <f t="shared" si="813"/>
        <v>8.900000000000001E-2</v>
      </c>
      <c r="BB1098" s="85"/>
      <c r="BC1098" s="3" t="str">
        <f t="shared" si="814"/>
        <v>1.67</v>
      </c>
      <c r="BD1098" s="3" t="str">
        <f t="shared" si="815"/>
        <v>-</v>
      </c>
      <c r="BE1098" s="3">
        <f t="shared" si="816"/>
        <v>163.15</v>
      </c>
      <c r="BF1098" s="3">
        <f t="shared" si="817"/>
        <v>25.98</v>
      </c>
      <c r="BG1098" s="3">
        <f t="shared" si="818"/>
        <v>4.4500000000000005E-2</v>
      </c>
    </row>
    <row r="1099" spans="1:59" x14ac:dyDescent="0.3">
      <c r="A1099" s="1" t="str">
        <f>'Forward collapse simulation'!B1109</f>
        <v>1.67</v>
      </c>
      <c r="B1099" s="37" t="str">
        <f>IF('Forward collapse simulation'!C1109="","-",'Forward collapse simulation'!C1109)</f>
        <v>-</v>
      </c>
      <c r="C1099" s="85">
        <f>'Forward collapse simulation'!E1109</f>
        <v>153.93</v>
      </c>
      <c r="D1099" s="85">
        <f>'Forward collapse simulation'!F1109</f>
        <v>-47.85</v>
      </c>
      <c r="E1099" s="85">
        <f>'Forward collapse simulation'!D1109</f>
        <v>0.62</v>
      </c>
      <c r="F1099" s="85"/>
      <c r="G1099" s="3" t="str">
        <f t="shared" si="774"/>
        <v>1.67</v>
      </c>
      <c r="H1099" s="3" t="str">
        <f t="shared" si="775"/>
        <v>-</v>
      </c>
      <c r="I1099" s="3">
        <f t="shared" si="776"/>
        <v>153.93</v>
      </c>
      <c r="J1099" s="3">
        <f t="shared" si="777"/>
        <v>-47.85</v>
      </c>
      <c r="K1099" s="3">
        <f t="shared" si="778"/>
        <v>0.55800000000000005</v>
      </c>
      <c r="L1099" s="85"/>
      <c r="M1099" s="3" t="str">
        <f t="shared" si="779"/>
        <v>1.67</v>
      </c>
      <c r="N1099" s="3" t="str">
        <f t="shared" si="780"/>
        <v>-</v>
      </c>
      <c r="O1099" s="3">
        <f t="shared" si="781"/>
        <v>153.93</v>
      </c>
      <c r="P1099" s="3">
        <f t="shared" si="782"/>
        <v>-47.85</v>
      </c>
      <c r="Q1099" s="3">
        <f t="shared" si="783"/>
        <v>0.496</v>
      </c>
      <c r="R1099" s="85"/>
      <c r="S1099" s="3" t="str">
        <f t="shared" si="784"/>
        <v>1.67</v>
      </c>
      <c r="T1099" s="3" t="str">
        <f t="shared" si="785"/>
        <v>-</v>
      </c>
      <c r="U1099" s="3">
        <f t="shared" si="786"/>
        <v>153.93</v>
      </c>
      <c r="V1099" s="3">
        <f t="shared" si="787"/>
        <v>-47.85</v>
      </c>
      <c r="W1099" s="3">
        <f t="shared" si="788"/>
        <v>0.434</v>
      </c>
      <c r="X1099" s="85"/>
      <c r="Y1099" s="3" t="str">
        <f t="shared" si="789"/>
        <v>1.67</v>
      </c>
      <c r="Z1099" s="3" t="str">
        <f t="shared" si="790"/>
        <v>-</v>
      </c>
      <c r="AA1099" s="3">
        <f t="shared" si="791"/>
        <v>153.93</v>
      </c>
      <c r="AB1099" s="3">
        <f t="shared" si="792"/>
        <v>-47.85</v>
      </c>
      <c r="AC1099" s="3">
        <f t="shared" si="793"/>
        <v>0.372</v>
      </c>
      <c r="AD1099" s="85"/>
      <c r="AE1099" s="3" t="str">
        <f t="shared" si="794"/>
        <v>1.67</v>
      </c>
      <c r="AF1099" s="3" t="str">
        <f t="shared" si="795"/>
        <v>-</v>
      </c>
      <c r="AG1099" s="3">
        <f t="shared" si="796"/>
        <v>153.93</v>
      </c>
      <c r="AH1099" s="3">
        <f t="shared" si="797"/>
        <v>-47.85</v>
      </c>
      <c r="AI1099" s="3">
        <f t="shared" si="798"/>
        <v>0.31</v>
      </c>
      <c r="AJ1099" s="85"/>
      <c r="AK1099" s="3" t="str">
        <f t="shared" si="799"/>
        <v>1.67</v>
      </c>
      <c r="AL1099" s="3" t="str">
        <f t="shared" si="800"/>
        <v>-</v>
      </c>
      <c r="AM1099" s="3">
        <f t="shared" si="801"/>
        <v>153.93</v>
      </c>
      <c r="AN1099" s="3">
        <f t="shared" si="802"/>
        <v>-47.85</v>
      </c>
      <c r="AO1099" s="3">
        <f t="shared" si="803"/>
        <v>0.248</v>
      </c>
      <c r="AP1099" s="85"/>
      <c r="AQ1099" s="3" t="str">
        <f t="shared" si="804"/>
        <v>1.67</v>
      </c>
      <c r="AR1099" s="3" t="str">
        <f t="shared" si="805"/>
        <v>-</v>
      </c>
      <c r="AS1099" s="3">
        <f t="shared" si="806"/>
        <v>153.93</v>
      </c>
      <c r="AT1099" s="3">
        <f t="shared" si="807"/>
        <v>-47.85</v>
      </c>
      <c r="AU1099" s="3">
        <f t="shared" si="808"/>
        <v>0.186</v>
      </c>
      <c r="AV1099" s="85"/>
      <c r="AW1099" s="3" t="str">
        <f t="shared" si="809"/>
        <v>1.67</v>
      </c>
      <c r="AX1099" s="3" t="str">
        <f t="shared" si="810"/>
        <v>-</v>
      </c>
      <c r="AY1099" s="3">
        <f t="shared" si="811"/>
        <v>153.93</v>
      </c>
      <c r="AZ1099" s="3">
        <f t="shared" si="812"/>
        <v>-47.85</v>
      </c>
      <c r="BA1099" s="3">
        <f t="shared" si="813"/>
        <v>0.124</v>
      </c>
      <c r="BB1099" s="85"/>
      <c r="BC1099" s="3" t="str">
        <f t="shared" si="814"/>
        <v>1.67</v>
      </c>
      <c r="BD1099" s="3" t="str">
        <f t="shared" si="815"/>
        <v>-</v>
      </c>
      <c r="BE1099" s="3">
        <f t="shared" si="816"/>
        <v>153.93</v>
      </c>
      <c r="BF1099" s="3">
        <f t="shared" si="817"/>
        <v>-47.85</v>
      </c>
      <c r="BG1099" s="3">
        <f t="shared" si="818"/>
        <v>6.2E-2</v>
      </c>
    </row>
    <row r="1100" spans="1:59" x14ac:dyDescent="0.3">
      <c r="A1100" s="1" t="str">
        <f>'Forward collapse simulation'!B1110</f>
        <v>1.67</v>
      </c>
      <c r="B1100" s="37" t="str">
        <f>IF('Forward collapse simulation'!C1110="","-",'Forward collapse simulation'!C1110)</f>
        <v>-</v>
      </c>
      <c r="C1100" s="85">
        <f>'Forward collapse simulation'!E1110</f>
        <v>141.53</v>
      </c>
      <c r="D1100" s="85">
        <f>'Forward collapse simulation'!F1110</f>
        <v>-78.48</v>
      </c>
      <c r="E1100" s="85">
        <f>'Forward collapse simulation'!D1110</f>
        <v>1.1830000000000001</v>
      </c>
      <c r="F1100" s="85"/>
      <c r="G1100" s="3" t="str">
        <f t="shared" si="774"/>
        <v>1.67</v>
      </c>
      <c r="H1100" s="3" t="str">
        <f t="shared" si="775"/>
        <v>-</v>
      </c>
      <c r="I1100" s="3">
        <f t="shared" si="776"/>
        <v>141.53</v>
      </c>
      <c r="J1100" s="3">
        <f t="shared" si="777"/>
        <v>-78.48</v>
      </c>
      <c r="K1100" s="3">
        <f t="shared" si="778"/>
        <v>1.0647</v>
      </c>
      <c r="L1100" s="85"/>
      <c r="M1100" s="3" t="str">
        <f t="shared" si="779"/>
        <v>1.67</v>
      </c>
      <c r="N1100" s="3" t="str">
        <f t="shared" si="780"/>
        <v>-</v>
      </c>
      <c r="O1100" s="3">
        <f t="shared" si="781"/>
        <v>141.53</v>
      </c>
      <c r="P1100" s="3">
        <f t="shared" si="782"/>
        <v>-78.48</v>
      </c>
      <c r="Q1100" s="3">
        <f t="shared" si="783"/>
        <v>0.94640000000000013</v>
      </c>
      <c r="R1100" s="85"/>
      <c r="S1100" s="3" t="str">
        <f t="shared" si="784"/>
        <v>1.67</v>
      </c>
      <c r="T1100" s="3" t="str">
        <f t="shared" si="785"/>
        <v>-</v>
      </c>
      <c r="U1100" s="3">
        <f t="shared" si="786"/>
        <v>141.53</v>
      </c>
      <c r="V1100" s="3">
        <f t="shared" si="787"/>
        <v>-78.48</v>
      </c>
      <c r="W1100" s="3">
        <f t="shared" si="788"/>
        <v>0.82809999999999995</v>
      </c>
      <c r="X1100" s="85"/>
      <c r="Y1100" s="3" t="str">
        <f t="shared" si="789"/>
        <v>1.67</v>
      </c>
      <c r="Z1100" s="3" t="str">
        <f t="shared" si="790"/>
        <v>-</v>
      </c>
      <c r="AA1100" s="3">
        <f t="shared" si="791"/>
        <v>141.53</v>
      </c>
      <c r="AB1100" s="3">
        <f t="shared" si="792"/>
        <v>-78.48</v>
      </c>
      <c r="AC1100" s="3">
        <f t="shared" si="793"/>
        <v>0.70979999999999999</v>
      </c>
      <c r="AD1100" s="85"/>
      <c r="AE1100" s="3" t="str">
        <f t="shared" si="794"/>
        <v>1.67</v>
      </c>
      <c r="AF1100" s="3" t="str">
        <f t="shared" si="795"/>
        <v>-</v>
      </c>
      <c r="AG1100" s="3">
        <f t="shared" si="796"/>
        <v>141.53</v>
      </c>
      <c r="AH1100" s="3">
        <f t="shared" si="797"/>
        <v>-78.48</v>
      </c>
      <c r="AI1100" s="3">
        <f t="shared" si="798"/>
        <v>0.59150000000000003</v>
      </c>
      <c r="AJ1100" s="85"/>
      <c r="AK1100" s="3" t="str">
        <f t="shared" si="799"/>
        <v>1.67</v>
      </c>
      <c r="AL1100" s="3" t="str">
        <f t="shared" si="800"/>
        <v>-</v>
      </c>
      <c r="AM1100" s="3">
        <f t="shared" si="801"/>
        <v>141.53</v>
      </c>
      <c r="AN1100" s="3">
        <f t="shared" si="802"/>
        <v>-78.48</v>
      </c>
      <c r="AO1100" s="3">
        <f t="shared" si="803"/>
        <v>0.47320000000000007</v>
      </c>
      <c r="AP1100" s="85"/>
      <c r="AQ1100" s="3" t="str">
        <f t="shared" si="804"/>
        <v>1.67</v>
      </c>
      <c r="AR1100" s="3" t="str">
        <f t="shared" si="805"/>
        <v>-</v>
      </c>
      <c r="AS1100" s="3">
        <f t="shared" si="806"/>
        <v>141.53</v>
      </c>
      <c r="AT1100" s="3">
        <f t="shared" si="807"/>
        <v>-78.48</v>
      </c>
      <c r="AU1100" s="3">
        <f t="shared" si="808"/>
        <v>0.35489999999999999</v>
      </c>
      <c r="AV1100" s="85"/>
      <c r="AW1100" s="3" t="str">
        <f t="shared" si="809"/>
        <v>1.67</v>
      </c>
      <c r="AX1100" s="3" t="str">
        <f t="shared" si="810"/>
        <v>-</v>
      </c>
      <c r="AY1100" s="3">
        <f t="shared" si="811"/>
        <v>141.53</v>
      </c>
      <c r="AZ1100" s="3">
        <f t="shared" si="812"/>
        <v>-78.48</v>
      </c>
      <c r="BA1100" s="3">
        <f t="shared" si="813"/>
        <v>0.23660000000000003</v>
      </c>
      <c r="BB1100" s="85"/>
      <c r="BC1100" s="3" t="str">
        <f t="shared" si="814"/>
        <v>1.67</v>
      </c>
      <c r="BD1100" s="3" t="str">
        <f t="shared" si="815"/>
        <v>-</v>
      </c>
      <c r="BE1100" s="3">
        <f t="shared" si="816"/>
        <v>141.53</v>
      </c>
      <c r="BF1100" s="3">
        <f t="shared" si="817"/>
        <v>-78.48</v>
      </c>
      <c r="BG1100" s="3">
        <f t="shared" si="818"/>
        <v>0.11830000000000002</v>
      </c>
    </row>
    <row r="1101" spans="1:59" x14ac:dyDescent="0.3">
      <c r="A1101" s="1" t="str">
        <f>'Forward collapse simulation'!B1111</f>
        <v>1.67</v>
      </c>
      <c r="B1101" s="37" t="str">
        <f>IF('Forward collapse simulation'!C1111="","-",'Forward collapse simulation'!C1111)</f>
        <v>1.68</v>
      </c>
      <c r="C1101" s="85">
        <f>'Forward collapse simulation'!E1111</f>
        <v>74.48</v>
      </c>
      <c r="D1101" s="85">
        <f>'Forward collapse simulation'!F1111</f>
        <v>26.97</v>
      </c>
      <c r="E1101" s="85">
        <f>'Forward collapse simulation'!D1111</f>
        <v>5.1529999999999996</v>
      </c>
      <c r="F1101" s="85"/>
      <c r="G1101" s="3" t="str">
        <f t="shared" si="774"/>
        <v>1.67</v>
      </c>
      <c r="H1101" s="3" t="str">
        <f t="shared" si="775"/>
        <v>1.68</v>
      </c>
      <c r="I1101" s="3">
        <f t="shared" si="776"/>
        <v>74.48</v>
      </c>
      <c r="J1101" s="3">
        <f t="shared" si="777"/>
        <v>26.97</v>
      </c>
      <c r="K1101" s="3">
        <f t="shared" si="778"/>
        <v>5.1529999999999996</v>
      </c>
      <c r="L1101" s="85"/>
      <c r="M1101" s="3" t="str">
        <f t="shared" si="779"/>
        <v>1.67</v>
      </c>
      <c r="N1101" s="3" t="str">
        <f t="shared" si="780"/>
        <v>1.68</v>
      </c>
      <c r="O1101" s="3">
        <f t="shared" si="781"/>
        <v>74.48</v>
      </c>
      <c r="P1101" s="3">
        <f t="shared" si="782"/>
        <v>26.97</v>
      </c>
      <c r="Q1101" s="3">
        <f t="shared" si="783"/>
        <v>5.1529999999999996</v>
      </c>
      <c r="R1101" s="85"/>
      <c r="S1101" s="3" t="str">
        <f t="shared" si="784"/>
        <v>1.67</v>
      </c>
      <c r="T1101" s="3" t="str">
        <f t="shared" si="785"/>
        <v>1.68</v>
      </c>
      <c r="U1101" s="3">
        <f t="shared" si="786"/>
        <v>74.48</v>
      </c>
      <c r="V1101" s="3">
        <f t="shared" si="787"/>
        <v>26.97</v>
      </c>
      <c r="W1101" s="3">
        <f t="shared" si="788"/>
        <v>5.1529999999999996</v>
      </c>
      <c r="X1101" s="85"/>
      <c r="Y1101" s="3" t="str">
        <f t="shared" si="789"/>
        <v>1.67</v>
      </c>
      <c r="Z1101" s="3" t="str">
        <f t="shared" si="790"/>
        <v>1.68</v>
      </c>
      <c r="AA1101" s="3">
        <f t="shared" si="791"/>
        <v>74.48</v>
      </c>
      <c r="AB1101" s="3">
        <f t="shared" si="792"/>
        <v>26.97</v>
      </c>
      <c r="AC1101" s="3">
        <f t="shared" si="793"/>
        <v>5.1529999999999996</v>
      </c>
      <c r="AD1101" s="85"/>
      <c r="AE1101" s="3" t="str">
        <f t="shared" si="794"/>
        <v>1.67</v>
      </c>
      <c r="AF1101" s="3" t="str">
        <f t="shared" si="795"/>
        <v>1.68</v>
      </c>
      <c r="AG1101" s="3">
        <f t="shared" si="796"/>
        <v>74.48</v>
      </c>
      <c r="AH1101" s="3">
        <f t="shared" si="797"/>
        <v>26.97</v>
      </c>
      <c r="AI1101" s="3">
        <f t="shared" si="798"/>
        <v>5.1529999999999996</v>
      </c>
      <c r="AJ1101" s="85"/>
      <c r="AK1101" s="3" t="str">
        <f t="shared" si="799"/>
        <v>1.67</v>
      </c>
      <c r="AL1101" s="3" t="str">
        <f t="shared" si="800"/>
        <v>1.68</v>
      </c>
      <c r="AM1101" s="3">
        <f t="shared" si="801"/>
        <v>74.48</v>
      </c>
      <c r="AN1101" s="3">
        <f t="shared" si="802"/>
        <v>26.97</v>
      </c>
      <c r="AO1101" s="3">
        <f t="shared" si="803"/>
        <v>5.1529999999999996</v>
      </c>
      <c r="AP1101" s="85"/>
      <c r="AQ1101" s="3" t="str">
        <f t="shared" si="804"/>
        <v>1.67</v>
      </c>
      <c r="AR1101" s="3" t="str">
        <f t="shared" si="805"/>
        <v>1.68</v>
      </c>
      <c r="AS1101" s="3">
        <f t="shared" si="806"/>
        <v>74.48</v>
      </c>
      <c r="AT1101" s="3">
        <f t="shared" si="807"/>
        <v>26.97</v>
      </c>
      <c r="AU1101" s="3">
        <f t="shared" si="808"/>
        <v>5.1529999999999996</v>
      </c>
      <c r="AV1101" s="85"/>
      <c r="AW1101" s="3" t="str">
        <f t="shared" si="809"/>
        <v>1.67</v>
      </c>
      <c r="AX1101" s="3" t="str">
        <f t="shared" si="810"/>
        <v>1.68</v>
      </c>
      <c r="AY1101" s="3">
        <f t="shared" si="811"/>
        <v>74.48</v>
      </c>
      <c r="AZ1101" s="3">
        <f t="shared" si="812"/>
        <v>26.97</v>
      </c>
      <c r="BA1101" s="3">
        <f t="shared" si="813"/>
        <v>5.1529999999999996</v>
      </c>
      <c r="BB1101" s="85"/>
      <c r="BC1101" s="3" t="str">
        <f t="shared" si="814"/>
        <v>1.67</v>
      </c>
      <c r="BD1101" s="3" t="str">
        <f t="shared" si="815"/>
        <v>1.68</v>
      </c>
      <c r="BE1101" s="3">
        <f t="shared" si="816"/>
        <v>74.48</v>
      </c>
      <c r="BF1101" s="3">
        <f t="shared" si="817"/>
        <v>26.97</v>
      </c>
      <c r="BG1101" s="3">
        <f t="shared" si="818"/>
        <v>5.1529999999999996</v>
      </c>
    </row>
    <row r="1102" spans="1:59" x14ac:dyDescent="0.3">
      <c r="A1102" s="1" t="str">
        <f>'Forward collapse simulation'!B1112</f>
        <v>1.68</v>
      </c>
      <c r="B1102" s="37" t="str">
        <f>IF('Forward collapse simulation'!C1112="","-",'Forward collapse simulation'!C1112)</f>
        <v>-</v>
      </c>
      <c r="C1102" s="85">
        <f>'Forward collapse simulation'!E1112</f>
        <v>339.44</v>
      </c>
      <c r="D1102" s="85">
        <f>'Forward collapse simulation'!F1112</f>
        <v>-72.88</v>
      </c>
      <c r="E1102" s="85">
        <f>'Forward collapse simulation'!D1112</f>
        <v>0.78400000000000003</v>
      </c>
      <c r="F1102" s="85"/>
      <c r="G1102" s="3" t="str">
        <f t="shared" si="774"/>
        <v>1.68</v>
      </c>
      <c r="H1102" s="3" t="str">
        <f t="shared" si="775"/>
        <v>-</v>
      </c>
      <c r="I1102" s="3">
        <f t="shared" si="776"/>
        <v>339.44</v>
      </c>
      <c r="J1102" s="3">
        <f t="shared" si="777"/>
        <v>-72.88</v>
      </c>
      <c r="K1102" s="3">
        <f t="shared" si="778"/>
        <v>0.7056</v>
      </c>
      <c r="L1102" s="85"/>
      <c r="M1102" s="3" t="str">
        <f t="shared" si="779"/>
        <v>1.68</v>
      </c>
      <c r="N1102" s="3" t="str">
        <f t="shared" si="780"/>
        <v>-</v>
      </c>
      <c r="O1102" s="3">
        <f t="shared" si="781"/>
        <v>339.44</v>
      </c>
      <c r="P1102" s="3">
        <f t="shared" si="782"/>
        <v>-72.88</v>
      </c>
      <c r="Q1102" s="3">
        <f t="shared" si="783"/>
        <v>0.62720000000000009</v>
      </c>
      <c r="R1102" s="85"/>
      <c r="S1102" s="3" t="str">
        <f t="shared" si="784"/>
        <v>1.68</v>
      </c>
      <c r="T1102" s="3" t="str">
        <f t="shared" si="785"/>
        <v>-</v>
      </c>
      <c r="U1102" s="3">
        <f t="shared" si="786"/>
        <v>339.44</v>
      </c>
      <c r="V1102" s="3">
        <f t="shared" si="787"/>
        <v>-72.88</v>
      </c>
      <c r="W1102" s="3">
        <f t="shared" si="788"/>
        <v>0.54879999999999995</v>
      </c>
      <c r="X1102" s="85"/>
      <c r="Y1102" s="3" t="str">
        <f t="shared" si="789"/>
        <v>1.68</v>
      </c>
      <c r="Z1102" s="3" t="str">
        <f t="shared" si="790"/>
        <v>-</v>
      </c>
      <c r="AA1102" s="3">
        <f t="shared" si="791"/>
        <v>339.44</v>
      </c>
      <c r="AB1102" s="3">
        <f t="shared" si="792"/>
        <v>-72.88</v>
      </c>
      <c r="AC1102" s="3">
        <f t="shared" si="793"/>
        <v>0.47039999999999998</v>
      </c>
      <c r="AD1102" s="85"/>
      <c r="AE1102" s="3" t="str">
        <f t="shared" si="794"/>
        <v>1.68</v>
      </c>
      <c r="AF1102" s="3" t="str">
        <f t="shared" si="795"/>
        <v>-</v>
      </c>
      <c r="AG1102" s="3">
        <f t="shared" si="796"/>
        <v>339.44</v>
      </c>
      <c r="AH1102" s="3">
        <f t="shared" si="797"/>
        <v>-72.88</v>
      </c>
      <c r="AI1102" s="3">
        <f t="shared" si="798"/>
        <v>0.39200000000000002</v>
      </c>
      <c r="AJ1102" s="85"/>
      <c r="AK1102" s="3" t="str">
        <f t="shared" si="799"/>
        <v>1.68</v>
      </c>
      <c r="AL1102" s="3" t="str">
        <f t="shared" si="800"/>
        <v>-</v>
      </c>
      <c r="AM1102" s="3">
        <f t="shared" si="801"/>
        <v>339.44</v>
      </c>
      <c r="AN1102" s="3">
        <f t="shared" si="802"/>
        <v>-72.88</v>
      </c>
      <c r="AO1102" s="3">
        <f t="shared" si="803"/>
        <v>0.31360000000000005</v>
      </c>
      <c r="AP1102" s="85"/>
      <c r="AQ1102" s="3" t="str">
        <f t="shared" si="804"/>
        <v>1.68</v>
      </c>
      <c r="AR1102" s="3" t="str">
        <f t="shared" si="805"/>
        <v>-</v>
      </c>
      <c r="AS1102" s="3">
        <f t="shared" si="806"/>
        <v>339.44</v>
      </c>
      <c r="AT1102" s="3">
        <f t="shared" si="807"/>
        <v>-72.88</v>
      </c>
      <c r="AU1102" s="3">
        <f t="shared" si="808"/>
        <v>0.23519999999999999</v>
      </c>
      <c r="AV1102" s="85"/>
      <c r="AW1102" s="3" t="str">
        <f t="shared" si="809"/>
        <v>1.68</v>
      </c>
      <c r="AX1102" s="3" t="str">
        <f t="shared" si="810"/>
        <v>-</v>
      </c>
      <c r="AY1102" s="3">
        <f t="shared" si="811"/>
        <v>339.44</v>
      </c>
      <c r="AZ1102" s="3">
        <f t="shared" si="812"/>
        <v>-72.88</v>
      </c>
      <c r="BA1102" s="3">
        <f t="shared" si="813"/>
        <v>0.15680000000000002</v>
      </c>
      <c r="BB1102" s="85"/>
      <c r="BC1102" s="3" t="str">
        <f t="shared" si="814"/>
        <v>1.68</v>
      </c>
      <c r="BD1102" s="3" t="str">
        <f t="shared" si="815"/>
        <v>-</v>
      </c>
      <c r="BE1102" s="3">
        <f t="shared" si="816"/>
        <v>339.44</v>
      </c>
      <c r="BF1102" s="3">
        <f t="shared" si="817"/>
        <v>-72.88</v>
      </c>
      <c r="BG1102" s="3">
        <f t="shared" si="818"/>
        <v>7.8400000000000011E-2</v>
      </c>
    </row>
    <row r="1103" spans="1:59" x14ac:dyDescent="0.3">
      <c r="A1103" s="1" t="str">
        <f>'Forward collapse simulation'!B1113</f>
        <v>1.68</v>
      </c>
      <c r="B1103" s="37" t="str">
        <f>IF('Forward collapse simulation'!C1113="","-",'Forward collapse simulation'!C1113)</f>
        <v>-</v>
      </c>
      <c r="C1103" s="85">
        <f>'Forward collapse simulation'!E1113</f>
        <v>327.05</v>
      </c>
      <c r="D1103" s="85">
        <f>'Forward collapse simulation'!F1113</f>
        <v>-52.12</v>
      </c>
      <c r="E1103" s="85">
        <f>'Forward collapse simulation'!D1113</f>
        <v>0.70099999999999996</v>
      </c>
      <c r="F1103" s="85"/>
      <c r="G1103" s="3" t="str">
        <f t="shared" si="774"/>
        <v>1.68</v>
      </c>
      <c r="H1103" s="3" t="str">
        <f t="shared" si="775"/>
        <v>-</v>
      </c>
      <c r="I1103" s="3">
        <f t="shared" si="776"/>
        <v>327.05</v>
      </c>
      <c r="J1103" s="3">
        <f t="shared" si="777"/>
        <v>-52.12</v>
      </c>
      <c r="K1103" s="3">
        <f t="shared" si="778"/>
        <v>0.63090000000000002</v>
      </c>
      <c r="L1103" s="85"/>
      <c r="M1103" s="3" t="str">
        <f t="shared" si="779"/>
        <v>1.68</v>
      </c>
      <c r="N1103" s="3" t="str">
        <f t="shared" si="780"/>
        <v>-</v>
      </c>
      <c r="O1103" s="3">
        <f t="shared" si="781"/>
        <v>327.05</v>
      </c>
      <c r="P1103" s="3">
        <f t="shared" si="782"/>
        <v>-52.12</v>
      </c>
      <c r="Q1103" s="3">
        <f t="shared" si="783"/>
        <v>0.56079999999999997</v>
      </c>
      <c r="R1103" s="85"/>
      <c r="S1103" s="3" t="str">
        <f t="shared" si="784"/>
        <v>1.68</v>
      </c>
      <c r="T1103" s="3" t="str">
        <f t="shared" si="785"/>
        <v>-</v>
      </c>
      <c r="U1103" s="3">
        <f t="shared" si="786"/>
        <v>327.05</v>
      </c>
      <c r="V1103" s="3">
        <f t="shared" si="787"/>
        <v>-52.12</v>
      </c>
      <c r="W1103" s="3">
        <f t="shared" si="788"/>
        <v>0.49069999999999991</v>
      </c>
      <c r="X1103" s="85"/>
      <c r="Y1103" s="3" t="str">
        <f t="shared" si="789"/>
        <v>1.68</v>
      </c>
      <c r="Z1103" s="3" t="str">
        <f t="shared" si="790"/>
        <v>-</v>
      </c>
      <c r="AA1103" s="3">
        <f t="shared" si="791"/>
        <v>327.05</v>
      </c>
      <c r="AB1103" s="3">
        <f t="shared" si="792"/>
        <v>-52.12</v>
      </c>
      <c r="AC1103" s="3">
        <f t="shared" si="793"/>
        <v>0.42059999999999997</v>
      </c>
      <c r="AD1103" s="85"/>
      <c r="AE1103" s="3" t="str">
        <f t="shared" si="794"/>
        <v>1.68</v>
      </c>
      <c r="AF1103" s="3" t="str">
        <f t="shared" si="795"/>
        <v>-</v>
      </c>
      <c r="AG1103" s="3">
        <f t="shared" si="796"/>
        <v>327.05</v>
      </c>
      <c r="AH1103" s="3">
        <f t="shared" si="797"/>
        <v>-52.12</v>
      </c>
      <c r="AI1103" s="3">
        <f t="shared" si="798"/>
        <v>0.35049999999999998</v>
      </c>
      <c r="AJ1103" s="85"/>
      <c r="AK1103" s="3" t="str">
        <f t="shared" si="799"/>
        <v>1.68</v>
      </c>
      <c r="AL1103" s="3" t="str">
        <f t="shared" si="800"/>
        <v>-</v>
      </c>
      <c r="AM1103" s="3">
        <f t="shared" si="801"/>
        <v>327.05</v>
      </c>
      <c r="AN1103" s="3">
        <f t="shared" si="802"/>
        <v>-52.12</v>
      </c>
      <c r="AO1103" s="3">
        <f t="shared" si="803"/>
        <v>0.28039999999999998</v>
      </c>
      <c r="AP1103" s="85"/>
      <c r="AQ1103" s="3" t="str">
        <f t="shared" si="804"/>
        <v>1.68</v>
      </c>
      <c r="AR1103" s="3" t="str">
        <f t="shared" si="805"/>
        <v>-</v>
      </c>
      <c r="AS1103" s="3">
        <f t="shared" si="806"/>
        <v>327.05</v>
      </c>
      <c r="AT1103" s="3">
        <f t="shared" si="807"/>
        <v>-52.12</v>
      </c>
      <c r="AU1103" s="3">
        <f t="shared" si="808"/>
        <v>0.21029999999999999</v>
      </c>
      <c r="AV1103" s="85"/>
      <c r="AW1103" s="3" t="str">
        <f t="shared" si="809"/>
        <v>1.68</v>
      </c>
      <c r="AX1103" s="3" t="str">
        <f t="shared" si="810"/>
        <v>-</v>
      </c>
      <c r="AY1103" s="3">
        <f t="shared" si="811"/>
        <v>327.05</v>
      </c>
      <c r="AZ1103" s="3">
        <f t="shared" si="812"/>
        <v>-52.12</v>
      </c>
      <c r="BA1103" s="3">
        <f t="shared" si="813"/>
        <v>0.14019999999999999</v>
      </c>
      <c r="BB1103" s="85"/>
      <c r="BC1103" s="3" t="str">
        <f t="shared" si="814"/>
        <v>1.68</v>
      </c>
      <c r="BD1103" s="3" t="str">
        <f t="shared" si="815"/>
        <v>-</v>
      </c>
      <c r="BE1103" s="3">
        <f t="shared" si="816"/>
        <v>327.05</v>
      </c>
      <c r="BF1103" s="3">
        <f t="shared" si="817"/>
        <v>-52.12</v>
      </c>
      <c r="BG1103" s="3">
        <f t="shared" si="818"/>
        <v>7.0099999999999996E-2</v>
      </c>
    </row>
    <row r="1104" spans="1:59" x14ac:dyDescent="0.3">
      <c r="A1104" s="1" t="str">
        <f>'Forward collapse simulation'!B1114</f>
        <v>1.68</v>
      </c>
      <c r="B1104" s="37" t="str">
        <f>IF('Forward collapse simulation'!C1114="","-",'Forward collapse simulation'!C1114)</f>
        <v>-</v>
      </c>
      <c r="C1104" s="85">
        <f>'Forward collapse simulation'!E1114</f>
        <v>321.18</v>
      </c>
      <c r="D1104" s="85">
        <f>'Forward collapse simulation'!F1114</f>
        <v>-39.1</v>
      </c>
      <c r="E1104" s="85">
        <f>'Forward collapse simulation'!D1114</f>
        <v>0.84699999999999998</v>
      </c>
      <c r="F1104" s="85"/>
      <c r="G1104" s="3" t="str">
        <f t="shared" si="774"/>
        <v>1.68</v>
      </c>
      <c r="H1104" s="3" t="str">
        <f t="shared" si="775"/>
        <v>-</v>
      </c>
      <c r="I1104" s="3">
        <f t="shared" si="776"/>
        <v>321.18</v>
      </c>
      <c r="J1104" s="3">
        <f t="shared" si="777"/>
        <v>-39.1</v>
      </c>
      <c r="K1104" s="3">
        <f t="shared" si="778"/>
        <v>0.76229999999999998</v>
      </c>
      <c r="L1104" s="85"/>
      <c r="M1104" s="3" t="str">
        <f t="shared" si="779"/>
        <v>1.68</v>
      </c>
      <c r="N1104" s="3" t="str">
        <f t="shared" si="780"/>
        <v>-</v>
      </c>
      <c r="O1104" s="3">
        <f t="shared" si="781"/>
        <v>321.18</v>
      </c>
      <c r="P1104" s="3">
        <f t="shared" si="782"/>
        <v>-39.1</v>
      </c>
      <c r="Q1104" s="3">
        <f t="shared" si="783"/>
        <v>0.67759999999999998</v>
      </c>
      <c r="R1104" s="85"/>
      <c r="S1104" s="3" t="str">
        <f t="shared" si="784"/>
        <v>1.68</v>
      </c>
      <c r="T1104" s="3" t="str">
        <f t="shared" si="785"/>
        <v>-</v>
      </c>
      <c r="U1104" s="3">
        <f t="shared" si="786"/>
        <v>321.18</v>
      </c>
      <c r="V1104" s="3">
        <f t="shared" si="787"/>
        <v>-39.1</v>
      </c>
      <c r="W1104" s="3">
        <f t="shared" si="788"/>
        <v>0.59289999999999998</v>
      </c>
      <c r="X1104" s="85"/>
      <c r="Y1104" s="3" t="str">
        <f t="shared" si="789"/>
        <v>1.68</v>
      </c>
      <c r="Z1104" s="3" t="str">
        <f t="shared" si="790"/>
        <v>-</v>
      </c>
      <c r="AA1104" s="3">
        <f t="shared" si="791"/>
        <v>321.18</v>
      </c>
      <c r="AB1104" s="3">
        <f t="shared" si="792"/>
        <v>-39.1</v>
      </c>
      <c r="AC1104" s="3">
        <f t="shared" si="793"/>
        <v>0.50819999999999999</v>
      </c>
      <c r="AD1104" s="85"/>
      <c r="AE1104" s="3" t="str">
        <f t="shared" si="794"/>
        <v>1.68</v>
      </c>
      <c r="AF1104" s="3" t="str">
        <f t="shared" si="795"/>
        <v>-</v>
      </c>
      <c r="AG1104" s="3">
        <f t="shared" si="796"/>
        <v>321.18</v>
      </c>
      <c r="AH1104" s="3">
        <f t="shared" si="797"/>
        <v>-39.1</v>
      </c>
      <c r="AI1104" s="3">
        <f t="shared" si="798"/>
        <v>0.42349999999999999</v>
      </c>
      <c r="AJ1104" s="85"/>
      <c r="AK1104" s="3" t="str">
        <f t="shared" si="799"/>
        <v>1.68</v>
      </c>
      <c r="AL1104" s="3" t="str">
        <f t="shared" si="800"/>
        <v>-</v>
      </c>
      <c r="AM1104" s="3">
        <f t="shared" si="801"/>
        <v>321.18</v>
      </c>
      <c r="AN1104" s="3">
        <f t="shared" si="802"/>
        <v>-39.1</v>
      </c>
      <c r="AO1104" s="3">
        <f t="shared" si="803"/>
        <v>0.33879999999999999</v>
      </c>
      <c r="AP1104" s="85"/>
      <c r="AQ1104" s="3" t="str">
        <f t="shared" si="804"/>
        <v>1.68</v>
      </c>
      <c r="AR1104" s="3" t="str">
        <f t="shared" si="805"/>
        <v>-</v>
      </c>
      <c r="AS1104" s="3">
        <f t="shared" si="806"/>
        <v>321.18</v>
      </c>
      <c r="AT1104" s="3">
        <f t="shared" si="807"/>
        <v>-39.1</v>
      </c>
      <c r="AU1104" s="3">
        <f t="shared" si="808"/>
        <v>0.25409999999999999</v>
      </c>
      <c r="AV1104" s="85"/>
      <c r="AW1104" s="3" t="str">
        <f t="shared" si="809"/>
        <v>1.68</v>
      </c>
      <c r="AX1104" s="3" t="str">
        <f t="shared" si="810"/>
        <v>-</v>
      </c>
      <c r="AY1104" s="3">
        <f t="shared" si="811"/>
        <v>321.18</v>
      </c>
      <c r="AZ1104" s="3">
        <f t="shared" si="812"/>
        <v>-39.1</v>
      </c>
      <c r="BA1104" s="3">
        <f t="shared" si="813"/>
        <v>0.1694</v>
      </c>
      <c r="BB1104" s="85"/>
      <c r="BC1104" s="3" t="str">
        <f t="shared" si="814"/>
        <v>1.68</v>
      </c>
      <c r="BD1104" s="3" t="str">
        <f t="shared" si="815"/>
        <v>-</v>
      </c>
      <c r="BE1104" s="3">
        <f t="shared" si="816"/>
        <v>321.18</v>
      </c>
      <c r="BF1104" s="3">
        <f t="shared" si="817"/>
        <v>-39.1</v>
      </c>
      <c r="BG1104" s="3">
        <f t="shared" si="818"/>
        <v>8.4699999999999998E-2</v>
      </c>
    </row>
    <row r="1105" spans="1:59" x14ac:dyDescent="0.3">
      <c r="A1105" s="1" t="str">
        <f>'Forward collapse simulation'!B1115</f>
        <v>1.68</v>
      </c>
      <c r="B1105" s="37" t="str">
        <f>IF('Forward collapse simulation'!C1115="","-",'Forward collapse simulation'!C1115)</f>
        <v>-</v>
      </c>
      <c r="C1105" s="85">
        <f>'Forward collapse simulation'!E1115</f>
        <v>315.61</v>
      </c>
      <c r="D1105" s="85">
        <f>'Forward collapse simulation'!F1115</f>
        <v>3.54</v>
      </c>
      <c r="E1105" s="85">
        <f>'Forward collapse simulation'!D1115</f>
        <v>0.66500000000000004</v>
      </c>
      <c r="F1105" s="85"/>
      <c r="G1105" s="3" t="str">
        <f t="shared" si="774"/>
        <v>1.68</v>
      </c>
      <c r="H1105" s="3" t="str">
        <f t="shared" si="775"/>
        <v>-</v>
      </c>
      <c r="I1105" s="3">
        <f t="shared" si="776"/>
        <v>315.61</v>
      </c>
      <c r="J1105" s="3">
        <f t="shared" si="777"/>
        <v>3.54</v>
      </c>
      <c r="K1105" s="3">
        <f t="shared" si="778"/>
        <v>0.59850000000000003</v>
      </c>
      <c r="L1105" s="85"/>
      <c r="M1105" s="3" t="str">
        <f t="shared" si="779"/>
        <v>1.68</v>
      </c>
      <c r="N1105" s="3" t="str">
        <f t="shared" si="780"/>
        <v>-</v>
      </c>
      <c r="O1105" s="3">
        <f t="shared" si="781"/>
        <v>315.61</v>
      </c>
      <c r="P1105" s="3">
        <f t="shared" si="782"/>
        <v>3.54</v>
      </c>
      <c r="Q1105" s="3">
        <f t="shared" si="783"/>
        <v>0.53200000000000003</v>
      </c>
      <c r="R1105" s="85"/>
      <c r="S1105" s="3" t="str">
        <f t="shared" si="784"/>
        <v>1.68</v>
      </c>
      <c r="T1105" s="3" t="str">
        <f t="shared" si="785"/>
        <v>-</v>
      </c>
      <c r="U1105" s="3">
        <f t="shared" si="786"/>
        <v>315.61</v>
      </c>
      <c r="V1105" s="3">
        <f t="shared" si="787"/>
        <v>3.54</v>
      </c>
      <c r="W1105" s="3">
        <f t="shared" si="788"/>
        <v>0.46549999999999997</v>
      </c>
      <c r="X1105" s="85"/>
      <c r="Y1105" s="3" t="str">
        <f t="shared" si="789"/>
        <v>1.68</v>
      </c>
      <c r="Z1105" s="3" t="str">
        <f t="shared" si="790"/>
        <v>-</v>
      </c>
      <c r="AA1105" s="3">
        <f t="shared" si="791"/>
        <v>315.61</v>
      </c>
      <c r="AB1105" s="3">
        <f t="shared" si="792"/>
        <v>3.54</v>
      </c>
      <c r="AC1105" s="3">
        <f t="shared" si="793"/>
        <v>0.39900000000000002</v>
      </c>
      <c r="AD1105" s="85"/>
      <c r="AE1105" s="3" t="str">
        <f t="shared" si="794"/>
        <v>1.68</v>
      </c>
      <c r="AF1105" s="3" t="str">
        <f t="shared" si="795"/>
        <v>-</v>
      </c>
      <c r="AG1105" s="3">
        <f t="shared" si="796"/>
        <v>315.61</v>
      </c>
      <c r="AH1105" s="3">
        <f t="shared" si="797"/>
        <v>3.54</v>
      </c>
      <c r="AI1105" s="3">
        <f t="shared" si="798"/>
        <v>0.33250000000000002</v>
      </c>
      <c r="AJ1105" s="85"/>
      <c r="AK1105" s="3" t="str">
        <f t="shared" si="799"/>
        <v>1.68</v>
      </c>
      <c r="AL1105" s="3" t="str">
        <f t="shared" si="800"/>
        <v>-</v>
      </c>
      <c r="AM1105" s="3">
        <f t="shared" si="801"/>
        <v>315.61</v>
      </c>
      <c r="AN1105" s="3">
        <f t="shared" si="802"/>
        <v>3.54</v>
      </c>
      <c r="AO1105" s="3">
        <f t="shared" si="803"/>
        <v>0.26600000000000001</v>
      </c>
      <c r="AP1105" s="85"/>
      <c r="AQ1105" s="3" t="str">
        <f t="shared" si="804"/>
        <v>1.68</v>
      </c>
      <c r="AR1105" s="3" t="str">
        <f t="shared" si="805"/>
        <v>-</v>
      </c>
      <c r="AS1105" s="3">
        <f t="shared" si="806"/>
        <v>315.61</v>
      </c>
      <c r="AT1105" s="3">
        <f t="shared" si="807"/>
        <v>3.54</v>
      </c>
      <c r="AU1105" s="3">
        <f t="shared" si="808"/>
        <v>0.19950000000000001</v>
      </c>
      <c r="AV1105" s="85"/>
      <c r="AW1105" s="3" t="str">
        <f t="shared" si="809"/>
        <v>1.68</v>
      </c>
      <c r="AX1105" s="3" t="str">
        <f t="shared" si="810"/>
        <v>-</v>
      </c>
      <c r="AY1105" s="3">
        <f t="shared" si="811"/>
        <v>315.61</v>
      </c>
      <c r="AZ1105" s="3">
        <f t="shared" si="812"/>
        <v>3.54</v>
      </c>
      <c r="BA1105" s="3">
        <f t="shared" si="813"/>
        <v>0.13300000000000001</v>
      </c>
      <c r="BB1105" s="85"/>
      <c r="BC1105" s="3" t="str">
        <f t="shared" si="814"/>
        <v>1.68</v>
      </c>
      <c r="BD1105" s="3" t="str">
        <f t="shared" si="815"/>
        <v>-</v>
      </c>
      <c r="BE1105" s="3">
        <f t="shared" si="816"/>
        <v>315.61</v>
      </c>
      <c r="BF1105" s="3">
        <f t="shared" si="817"/>
        <v>3.54</v>
      </c>
      <c r="BG1105" s="3">
        <f t="shared" si="818"/>
        <v>6.6500000000000004E-2</v>
      </c>
    </row>
    <row r="1106" spans="1:59" x14ac:dyDescent="0.3">
      <c r="A1106" s="1" t="str">
        <f>'Forward collapse simulation'!B1116</f>
        <v>1.68</v>
      </c>
      <c r="B1106" s="37" t="str">
        <f>IF('Forward collapse simulation'!C1116="","-",'Forward collapse simulation'!C1116)</f>
        <v>-</v>
      </c>
      <c r="C1106" s="85">
        <f>'Forward collapse simulation'!E1116</f>
        <v>353.95</v>
      </c>
      <c r="D1106" s="85">
        <f>'Forward collapse simulation'!F1116</f>
        <v>63.72</v>
      </c>
      <c r="E1106" s="85">
        <f>'Forward collapse simulation'!D1116</f>
        <v>1.0489999999999999</v>
      </c>
      <c r="F1106" s="85"/>
      <c r="G1106" s="3" t="str">
        <f t="shared" si="774"/>
        <v>1.68</v>
      </c>
      <c r="H1106" s="3" t="str">
        <f t="shared" si="775"/>
        <v>-</v>
      </c>
      <c r="I1106" s="3">
        <f t="shared" si="776"/>
        <v>353.95</v>
      </c>
      <c r="J1106" s="3">
        <f t="shared" si="777"/>
        <v>63.72</v>
      </c>
      <c r="K1106" s="3">
        <f t="shared" si="778"/>
        <v>0.94409999999999994</v>
      </c>
      <c r="L1106" s="85"/>
      <c r="M1106" s="3" t="str">
        <f t="shared" si="779"/>
        <v>1.68</v>
      </c>
      <c r="N1106" s="3" t="str">
        <f t="shared" si="780"/>
        <v>-</v>
      </c>
      <c r="O1106" s="3">
        <f t="shared" si="781"/>
        <v>353.95</v>
      </c>
      <c r="P1106" s="3">
        <f t="shared" si="782"/>
        <v>63.72</v>
      </c>
      <c r="Q1106" s="3">
        <f t="shared" si="783"/>
        <v>0.83919999999999995</v>
      </c>
      <c r="R1106" s="85"/>
      <c r="S1106" s="3" t="str">
        <f t="shared" si="784"/>
        <v>1.68</v>
      </c>
      <c r="T1106" s="3" t="str">
        <f t="shared" si="785"/>
        <v>-</v>
      </c>
      <c r="U1106" s="3">
        <f t="shared" si="786"/>
        <v>353.95</v>
      </c>
      <c r="V1106" s="3">
        <f t="shared" si="787"/>
        <v>63.72</v>
      </c>
      <c r="W1106" s="3">
        <f t="shared" si="788"/>
        <v>0.73429999999999995</v>
      </c>
      <c r="X1106" s="85"/>
      <c r="Y1106" s="3" t="str">
        <f t="shared" si="789"/>
        <v>1.68</v>
      </c>
      <c r="Z1106" s="3" t="str">
        <f t="shared" si="790"/>
        <v>-</v>
      </c>
      <c r="AA1106" s="3">
        <f t="shared" si="791"/>
        <v>353.95</v>
      </c>
      <c r="AB1106" s="3">
        <f t="shared" si="792"/>
        <v>63.72</v>
      </c>
      <c r="AC1106" s="3">
        <f t="shared" si="793"/>
        <v>0.62939999999999996</v>
      </c>
      <c r="AD1106" s="85"/>
      <c r="AE1106" s="3" t="str">
        <f t="shared" si="794"/>
        <v>1.68</v>
      </c>
      <c r="AF1106" s="3" t="str">
        <f t="shared" si="795"/>
        <v>-</v>
      </c>
      <c r="AG1106" s="3">
        <f t="shared" si="796"/>
        <v>353.95</v>
      </c>
      <c r="AH1106" s="3">
        <f t="shared" si="797"/>
        <v>63.72</v>
      </c>
      <c r="AI1106" s="3">
        <f t="shared" si="798"/>
        <v>0.52449999999999997</v>
      </c>
      <c r="AJ1106" s="85"/>
      <c r="AK1106" s="3" t="str">
        <f t="shared" si="799"/>
        <v>1.68</v>
      </c>
      <c r="AL1106" s="3" t="str">
        <f t="shared" si="800"/>
        <v>-</v>
      </c>
      <c r="AM1106" s="3">
        <f t="shared" si="801"/>
        <v>353.95</v>
      </c>
      <c r="AN1106" s="3">
        <f t="shared" si="802"/>
        <v>63.72</v>
      </c>
      <c r="AO1106" s="3">
        <f t="shared" si="803"/>
        <v>0.41959999999999997</v>
      </c>
      <c r="AP1106" s="85"/>
      <c r="AQ1106" s="3" t="str">
        <f t="shared" si="804"/>
        <v>1.68</v>
      </c>
      <c r="AR1106" s="3" t="str">
        <f t="shared" si="805"/>
        <v>-</v>
      </c>
      <c r="AS1106" s="3">
        <f t="shared" si="806"/>
        <v>353.95</v>
      </c>
      <c r="AT1106" s="3">
        <f t="shared" si="807"/>
        <v>63.72</v>
      </c>
      <c r="AU1106" s="3">
        <f t="shared" si="808"/>
        <v>0.31469999999999998</v>
      </c>
      <c r="AV1106" s="85"/>
      <c r="AW1106" s="3" t="str">
        <f t="shared" si="809"/>
        <v>1.68</v>
      </c>
      <c r="AX1106" s="3" t="str">
        <f t="shared" si="810"/>
        <v>-</v>
      </c>
      <c r="AY1106" s="3">
        <f t="shared" si="811"/>
        <v>353.95</v>
      </c>
      <c r="AZ1106" s="3">
        <f t="shared" si="812"/>
        <v>63.72</v>
      </c>
      <c r="BA1106" s="3">
        <f t="shared" si="813"/>
        <v>0.20979999999999999</v>
      </c>
      <c r="BB1106" s="85"/>
      <c r="BC1106" s="3" t="str">
        <f t="shared" si="814"/>
        <v>1.68</v>
      </c>
      <c r="BD1106" s="3" t="str">
        <f t="shared" si="815"/>
        <v>-</v>
      </c>
      <c r="BE1106" s="3">
        <f t="shared" si="816"/>
        <v>353.95</v>
      </c>
      <c r="BF1106" s="3">
        <f t="shared" si="817"/>
        <v>63.72</v>
      </c>
      <c r="BG1106" s="3">
        <f t="shared" si="818"/>
        <v>0.10489999999999999</v>
      </c>
    </row>
    <row r="1107" spans="1:59" x14ac:dyDescent="0.3">
      <c r="A1107" s="1" t="str">
        <f>'Forward collapse simulation'!B1117</f>
        <v>1.68</v>
      </c>
      <c r="B1107" s="37" t="str">
        <f>IF('Forward collapse simulation'!C1117="","-",'Forward collapse simulation'!C1117)</f>
        <v>-</v>
      </c>
      <c r="C1107" s="85">
        <f>'Forward collapse simulation'!E1117</f>
        <v>18.98</v>
      </c>
      <c r="D1107" s="85">
        <f>'Forward collapse simulation'!F1117</f>
        <v>83.69</v>
      </c>
      <c r="E1107" s="85">
        <f>'Forward collapse simulation'!D1117</f>
        <v>1.202</v>
      </c>
      <c r="F1107" s="85"/>
      <c r="G1107" s="3" t="str">
        <f t="shared" si="774"/>
        <v>1.68</v>
      </c>
      <c r="H1107" s="3" t="str">
        <f t="shared" si="775"/>
        <v>-</v>
      </c>
      <c r="I1107" s="3">
        <f t="shared" si="776"/>
        <v>18.98</v>
      </c>
      <c r="J1107" s="3">
        <f t="shared" si="777"/>
        <v>83.69</v>
      </c>
      <c r="K1107" s="3">
        <f t="shared" si="778"/>
        <v>1.0818000000000001</v>
      </c>
      <c r="L1107" s="85"/>
      <c r="M1107" s="3" t="str">
        <f t="shared" si="779"/>
        <v>1.68</v>
      </c>
      <c r="N1107" s="3" t="str">
        <f t="shared" si="780"/>
        <v>-</v>
      </c>
      <c r="O1107" s="3">
        <f t="shared" si="781"/>
        <v>18.98</v>
      </c>
      <c r="P1107" s="3">
        <f t="shared" si="782"/>
        <v>83.69</v>
      </c>
      <c r="Q1107" s="3">
        <f t="shared" si="783"/>
        <v>0.96160000000000001</v>
      </c>
      <c r="R1107" s="85"/>
      <c r="S1107" s="3" t="str">
        <f t="shared" si="784"/>
        <v>1.68</v>
      </c>
      <c r="T1107" s="3" t="str">
        <f t="shared" si="785"/>
        <v>-</v>
      </c>
      <c r="U1107" s="3">
        <f t="shared" si="786"/>
        <v>18.98</v>
      </c>
      <c r="V1107" s="3">
        <f t="shared" si="787"/>
        <v>83.69</v>
      </c>
      <c r="W1107" s="3">
        <f t="shared" si="788"/>
        <v>0.84139999999999993</v>
      </c>
      <c r="X1107" s="85"/>
      <c r="Y1107" s="3" t="str">
        <f t="shared" si="789"/>
        <v>1.68</v>
      </c>
      <c r="Z1107" s="3" t="str">
        <f t="shared" si="790"/>
        <v>-</v>
      </c>
      <c r="AA1107" s="3">
        <f t="shared" si="791"/>
        <v>18.98</v>
      </c>
      <c r="AB1107" s="3">
        <f t="shared" si="792"/>
        <v>83.69</v>
      </c>
      <c r="AC1107" s="3">
        <f t="shared" si="793"/>
        <v>0.72119999999999995</v>
      </c>
      <c r="AD1107" s="85"/>
      <c r="AE1107" s="3" t="str">
        <f t="shared" si="794"/>
        <v>1.68</v>
      </c>
      <c r="AF1107" s="3" t="str">
        <f t="shared" si="795"/>
        <v>-</v>
      </c>
      <c r="AG1107" s="3">
        <f t="shared" si="796"/>
        <v>18.98</v>
      </c>
      <c r="AH1107" s="3">
        <f t="shared" si="797"/>
        <v>83.69</v>
      </c>
      <c r="AI1107" s="3">
        <f t="shared" si="798"/>
        <v>0.60099999999999998</v>
      </c>
      <c r="AJ1107" s="85"/>
      <c r="AK1107" s="3" t="str">
        <f t="shared" si="799"/>
        <v>1.68</v>
      </c>
      <c r="AL1107" s="3" t="str">
        <f t="shared" si="800"/>
        <v>-</v>
      </c>
      <c r="AM1107" s="3">
        <f t="shared" si="801"/>
        <v>18.98</v>
      </c>
      <c r="AN1107" s="3">
        <f t="shared" si="802"/>
        <v>83.69</v>
      </c>
      <c r="AO1107" s="3">
        <f t="shared" si="803"/>
        <v>0.48080000000000001</v>
      </c>
      <c r="AP1107" s="85"/>
      <c r="AQ1107" s="3" t="str">
        <f t="shared" si="804"/>
        <v>1.68</v>
      </c>
      <c r="AR1107" s="3" t="str">
        <f t="shared" si="805"/>
        <v>-</v>
      </c>
      <c r="AS1107" s="3">
        <f t="shared" si="806"/>
        <v>18.98</v>
      </c>
      <c r="AT1107" s="3">
        <f t="shared" si="807"/>
        <v>83.69</v>
      </c>
      <c r="AU1107" s="3">
        <f t="shared" si="808"/>
        <v>0.36059999999999998</v>
      </c>
      <c r="AV1107" s="85"/>
      <c r="AW1107" s="3" t="str">
        <f t="shared" si="809"/>
        <v>1.68</v>
      </c>
      <c r="AX1107" s="3" t="str">
        <f t="shared" si="810"/>
        <v>-</v>
      </c>
      <c r="AY1107" s="3">
        <f t="shared" si="811"/>
        <v>18.98</v>
      </c>
      <c r="AZ1107" s="3">
        <f t="shared" si="812"/>
        <v>83.69</v>
      </c>
      <c r="BA1107" s="3">
        <f t="shared" si="813"/>
        <v>0.2404</v>
      </c>
      <c r="BB1107" s="85"/>
      <c r="BC1107" s="3" t="str">
        <f t="shared" si="814"/>
        <v>1.68</v>
      </c>
      <c r="BD1107" s="3" t="str">
        <f t="shared" si="815"/>
        <v>-</v>
      </c>
      <c r="BE1107" s="3">
        <f t="shared" si="816"/>
        <v>18.98</v>
      </c>
      <c r="BF1107" s="3">
        <f t="shared" si="817"/>
        <v>83.69</v>
      </c>
      <c r="BG1107" s="3">
        <f t="shared" si="818"/>
        <v>0.1202</v>
      </c>
    </row>
    <row r="1108" spans="1:59" x14ac:dyDescent="0.3">
      <c r="A1108" s="1" t="str">
        <f>'Forward collapse simulation'!B1118</f>
        <v>1.68</v>
      </c>
      <c r="B1108" s="37" t="str">
        <f>IF('Forward collapse simulation'!C1118="","-",'Forward collapse simulation'!C1118)</f>
        <v>-</v>
      </c>
      <c r="C1108" s="85">
        <f>'Forward collapse simulation'!E1118</f>
        <v>96.26</v>
      </c>
      <c r="D1108" s="85">
        <f>'Forward collapse simulation'!F1118</f>
        <v>85.66</v>
      </c>
      <c r="E1108" s="85">
        <f>'Forward collapse simulation'!D1118</f>
        <v>1.0900000000000001</v>
      </c>
      <c r="F1108" s="85"/>
      <c r="G1108" s="3" t="str">
        <f t="shared" si="774"/>
        <v>1.68</v>
      </c>
      <c r="H1108" s="3" t="str">
        <f t="shared" si="775"/>
        <v>-</v>
      </c>
      <c r="I1108" s="3">
        <f t="shared" si="776"/>
        <v>96.26</v>
      </c>
      <c r="J1108" s="3">
        <f t="shared" si="777"/>
        <v>85.66</v>
      </c>
      <c r="K1108" s="3">
        <f t="shared" si="778"/>
        <v>0.98100000000000009</v>
      </c>
      <c r="L1108" s="85"/>
      <c r="M1108" s="3" t="str">
        <f t="shared" si="779"/>
        <v>1.68</v>
      </c>
      <c r="N1108" s="3" t="str">
        <f t="shared" si="780"/>
        <v>-</v>
      </c>
      <c r="O1108" s="3">
        <f t="shared" si="781"/>
        <v>96.26</v>
      </c>
      <c r="P1108" s="3">
        <f t="shared" si="782"/>
        <v>85.66</v>
      </c>
      <c r="Q1108" s="3">
        <f t="shared" si="783"/>
        <v>0.87200000000000011</v>
      </c>
      <c r="R1108" s="85"/>
      <c r="S1108" s="3" t="str">
        <f t="shared" si="784"/>
        <v>1.68</v>
      </c>
      <c r="T1108" s="3" t="str">
        <f t="shared" si="785"/>
        <v>-</v>
      </c>
      <c r="U1108" s="3">
        <f t="shared" si="786"/>
        <v>96.26</v>
      </c>
      <c r="V1108" s="3">
        <f t="shared" si="787"/>
        <v>85.66</v>
      </c>
      <c r="W1108" s="3">
        <f t="shared" si="788"/>
        <v>0.76300000000000001</v>
      </c>
      <c r="X1108" s="85"/>
      <c r="Y1108" s="3" t="str">
        <f t="shared" si="789"/>
        <v>1.68</v>
      </c>
      <c r="Z1108" s="3" t="str">
        <f t="shared" si="790"/>
        <v>-</v>
      </c>
      <c r="AA1108" s="3">
        <f t="shared" si="791"/>
        <v>96.26</v>
      </c>
      <c r="AB1108" s="3">
        <f t="shared" si="792"/>
        <v>85.66</v>
      </c>
      <c r="AC1108" s="3">
        <f t="shared" si="793"/>
        <v>0.65400000000000003</v>
      </c>
      <c r="AD1108" s="85"/>
      <c r="AE1108" s="3" t="str">
        <f t="shared" si="794"/>
        <v>1.68</v>
      </c>
      <c r="AF1108" s="3" t="str">
        <f t="shared" si="795"/>
        <v>-</v>
      </c>
      <c r="AG1108" s="3">
        <f t="shared" si="796"/>
        <v>96.26</v>
      </c>
      <c r="AH1108" s="3">
        <f t="shared" si="797"/>
        <v>85.66</v>
      </c>
      <c r="AI1108" s="3">
        <f t="shared" si="798"/>
        <v>0.54500000000000004</v>
      </c>
      <c r="AJ1108" s="85"/>
      <c r="AK1108" s="3" t="str">
        <f t="shared" si="799"/>
        <v>1.68</v>
      </c>
      <c r="AL1108" s="3" t="str">
        <f t="shared" si="800"/>
        <v>-</v>
      </c>
      <c r="AM1108" s="3">
        <f t="shared" si="801"/>
        <v>96.26</v>
      </c>
      <c r="AN1108" s="3">
        <f t="shared" si="802"/>
        <v>85.66</v>
      </c>
      <c r="AO1108" s="3">
        <f t="shared" si="803"/>
        <v>0.43600000000000005</v>
      </c>
      <c r="AP1108" s="85"/>
      <c r="AQ1108" s="3" t="str">
        <f t="shared" si="804"/>
        <v>1.68</v>
      </c>
      <c r="AR1108" s="3" t="str">
        <f t="shared" si="805"/>
        <v>-</v>
      </c>
      <c r="AS1108" s="3">
        <f t="shared" si="806"/>
        <v>96.26</v>
      </c>
      <c r="AT1108" s="3">
        <f t="shared" si="807"/>
        <v>85.66</v>
      </c>
      <c r="AU1108" s="3">
        <f t="shared" si="808"/>
        <v>0.32700000000000001</v>
      </c>
      <c r="AV1108" s="85"/>
      <c r="AW1108" s="3" t="str">
        <f t="shared" si="809"/>
        <v>1.68</v>
      </c>
      <c r="AX1108" s="3" t="str">
        <f t="shared" si="810"/>
        <v>-</v>
      </c>
      <c r="AY1108" s="3">
        <f t="shared" si="811"/>
        <v>96.26</v>
      </c>
      <c r="AZ1108" s="3">
        <f t="shared" si="812"/>
        <v>85.66</v>
      </c>
      <c r="BA1108" s="3">
        <f t="shared" si="813"/>
        <v>0.21800000000000003</v>
      </c>
      <c r="BB1108" s="85"/>
      <c r="BC1108" s="3" t="str">
        <f t="shared" si="814"/>
        <v>1.68</v>
      </c>
      <c r="BD1108" s="3" t="str">
        <f t="shared" si="815"/>
        <v>-</v>
      </c>
      <c r="BE1108" s="3">
        <f t="shared" si="816"/>
        <v>96.26</v>
      </c>
      <c r="BF1108" s="3">
        <f t="shared" si="817"/>
        <v>85.66</v>
      </c>
      <c r="BG1108" s="3">
        <f t="shared" si="818"/>
        <v>0.10900000000000001</v>
      </c>
    </row>
    <row r="1109" spans="1:59" x14ac:dyDescent="0.3">
      <c r="A1109" s="1" t="str">
        <f>'Forward collapse simulation'!B1119</f>
        <v>1.68</v>
      </c>
      <c r="B1109" s="37" t="str">
        <f>IF('Forward collapse simulation'!C1119="","-",'Forward collapse simulation'!C1119)</f>
        <v>-</v>
      </c>
      <c r="C1109" s="85">
        <f>'Forward collapse simulation'!E1119</f>
        <v>141.57</v>
      </c>
      <c r="D1109" s="85">
        <f>'Forward collapse simulation'!F1119</f>
        <v>80.55</v>
      </c>
      <c r="E1109" s="85">
        <f>'Forward collapse simulation'!D1119</f>
        <v>2.1080000000000001</v>
      </c>
      <c r="F1109" s="85"/>
      <c r="G1109" s="3" t="str">
        <f t="shared" si="774"/>
        <v>1.68</v>
      </c>
      <c r="H1109" s="3" t="str">
        <f t="shared" si="775"/>
        <v>-</v>
      </c>
      <c r="I1109" s="3">
        <f t="shared" si="776"/>
        <v>141.57</v>
      </c>
      <c r="J1109" s="3">
        <f t="shared" si="777"/>
        <v>80.55</v>
      </c>
      <c r="K1109" s="3">
        <f t="shared" si="778"/>
        <v>1.8972000000000002</v>
      </c>
      <c r="L1109" s="85"/>
      <c r="M1109" s="3" t="str">
        <f t="shared" si="779"/>
        <v>1.68</v>
      </c>
      <c r="N1109" s="3" t="str">
        <f t="shared" si="780"/>
        <v>-</v>
      </c>
      <c r="O1109" s="3">
        <f t="shared" si="781"/>
        <v>141.57</v>
      </c>
      <c r="P1109" s="3">
        <f t="shared" si="782"/>
        <v>80.55</v>
      </c>
      <c r="Q1109" s="3">
        <f t="shared" si="783"/>
        <v>1.6864000000000001</v>
      </c>
      <c r="R1109" s="85"/>
      <c r="S1109" s="3" t="str">
        <f t="shared" si="784"/>
        <v>1.68</v>
      </c>
      <c r="T1109" s="3" t="str">
        <f t="shared" si="785"/>
        <v>-</v>
      </c>
      <c r="U1109" s="3">
        <f t="shared" si="786"/>
        <v>141.57</v>
      </c>
      <c r="V1109" s="3">
        <f t="shared" si="787"/>
        <v>80.55</v>
      </c>
      <c r="W1109" s="3">
        <f t="shared" si="788"/>
        <v>1.4756</v>
      </c>
      <c r="X1109" s="85"/>
      <c r="Y1109" s="3" t="str">
        <f t="shared" si="789"/>
        <v>1.68</v>
      </c>
      <c r="Z1109" s="3" t="str">
        <f t="shared" si="790"/>
        <v>-</v>
      </c>
      <c r="AA1109" s="3">
        <f t="shared" si="791"/>
        <v>141.57</v>
      </c>
      <c r="AB1109" s="3">
        <f t="shared" si="792"/>
        <v>80.55</v>
      </c>
      <c r="AC1109" s="3">
        <f t="shared" si="793"/>
        <v>1.2647999999999999</v>
      </c>
      <c r="AD1109" s="85"/>
      <c r="AE1109" s="3" t="str">
        <f t="shared" si="794"/>
        <v>1.68</v>
      </c>
      <c r="AF1109" s="3" t="str">
        <f t="shared" si="795"/>
        <v>-</v>
      </c>
      <c r="AG1109" s="3">
        <f t="shared" si="796"/>
        <v>141.57</v>
      </c>
      <c r="AH1109" s="3">
        <f t="shared" si="797"/>
        <v>80.55</v>
      </c>
      <c r="AI1109" s="3">
        <f t="shared" si="798"/>
        <v>1.054</v>
      </c>
      <c r="AJ1109" s="85"/>
      <c r="AK1109" s="3" t="str">
        <f t="shared" si="799"/>
        <v>1.68</v>
      </c>
      <c r="AL1109" s="3" t="str">
        <f t="shared" si="800"/>
        <v>-</v>
      </c>
      <c r="AM1109" s="3">
        <f t="shared" si="801"/>
        <v>141.57</v>
      </c>
      <c r="AN1109" s="3">
        <f t="shared" si="802"/>
        <v>80.55</v>
      </c>
      <c r="AO1109" s="3">
        <f t="shared" si="803"/>
        <v>0.84320000000000006</v>
      </c>
      <c r="AP1109" s="85"/>
      <c r="AQ1109" s="3" t="str">
        <f t="shared" si="804"/>
        <v>1.68</v>
      </c>
      <c r="AR1109" s="3" t="str">
        <f t="shared" si="805"/>
        <v>-</v>
      </c>
      <c r="AS1109" s="3">
        <f t="shared" si="806"/>
        <v>141.57</v>
      </c>
      <c r="AT1109" s="3">
        <f t="shared" si="807"/>
        <v>80.55</v>
      </c>
      <c r="AU1109" s="3">
        <f t="shared" si="808"/>
        <v>0.63239999999999996</v>
      </c>
      <c r="AV1109" s="85"/>
      <c r="AW1109" s="3" t="str">
        <f t="shared" si="809"/>
        <v>1.68</v>
      </c>
      <c r="AX1109" s="3" t="str">
        <f t="shared" si="810"/>
        <v>-</v>
      </c>
      <c r="AY1109" s="3">
        <f t="shared" si="811"/>
        <v>141.57</v>
      </c>
      <c r="AZ1109" s="3">
        <f t="shared" si="812"/>
        <v>80.55</v>
      </c>
      <c r="BA1109" s="3">
        <f t="shared" si="813"/>
        <v>0.42160000000000003</v>
      </c>
      <c r="BB1109" s="85"/>
      <c r="BC1109" s="3" t="str">
        <f t="shared" si="814"/>
        <v>1.68</v>
      </c>
      <c r="BD1109" s="3" t="str">
        <f t="shared" si="815"/>
        <v>-</v>
      </c>
      <c r="BE1109" s="3">
        <f t="shared" si="816"/>
        <v>141.57</v>
      </c>
      <c r="BF1109" s="3">
        <f t="shared" si="817"/>
        <v>80.55</v>
      </c>
      <c r="BG1109" s="3">
        <f t="shared" si="818"/>
        <v>0.21080000000000002</v>
      </c>
    </row>
    <row r="1110" spans="1:59" x14ac:dyDescent="0.3">
      <c r="A1110" s="1" t="str">
        <f>'Forward collapse simulation'!B1120</f>
        <v>1.68</v>
      </c>
      <c r="B1110" s="37" t="str">
        <f>IF('Forward collapse simulation'!C1120="","-",'Forward collapse simulation'!C1120)</f>
        <v>-</v>
      </c>
      <c r="C1110" s="85">
        <f>'Forward collapse simulation'!E1120</f>
        <v>149.15</v>
      </c>
      <c r="D1110" s="85">
        <f>'Forward collapse simulation'!F1120</f>
        <v>76.73</v>
      </c>
      <c r="E1110" s="85">
        <f>'Forward collapse simulation'!D1120</f>
        <v>1.0960000000000001</v>
      </c>
      <c r="F1110" s="85"/>
      <c r="G1110" s="3" t="str">
        <f t="shared" si="774"/>
        <v>1.68</v>
      </c>
      <c r="H1110" s="3" t="str">
        <f t="shared" si="775"/>
        <v>-</v>
      </c>
      <c r="I1110" s="3">
        <f t="shared" si="776"/>
        <v>149.15</v>
      </c>
      <c r="J1110" s="3">
        <f t="shared" si="777"/>
        <v>76.73</v>
      </c>
      <c r="K1110" s="3">
        <f t="shared" si="778"/>
        <v>0.98640000000000005</v>
      </c>
      <c r="L1110" s="85"/>
      <c r="M1110" s="3" t="str">
        <f t="shared" si="779"/>
        <v>1.68</v>
      </c>
      <c r="N1110" s="3" t="str">
        <f t="shared" si="780"/>
        <v>-</v>
      </c>
      <c r="O1110" s="3">
        <f t="shared" si="781"/>
        <v>149.15</v>
      </c>
      <c r="P1110" s="3">
        <f t="shared" si="782"/>
        <v>76.73</v>
      </c>
      <c r="Q1110" s="3">
        <f t="shared" si="783"/>
        <v>0.87680000000000013</v>
      </c>
      <c r="R1110" s="85"/>
      <c r="S1110" s="3" t="str">
        <f t="shared" si="784"/>
        <v>1.68</v>
      </c>
      <c r="T1110" s="3" t="str">
        <f t="shared" si="785"/>
        <v>-</v>
      </c>
      <c r="U1110" s="3">
        <f t="shared" si="786"/>
        <v>149.15</v>
      </c>
      <c r="V1110" s="3">
        <f t="shared" si="787"/>
        <v>76.73</v>
      </c>
      <c r="W1110" s="3">
        <f t="shared" si="788"/>
        <v>0.76719999999999999</v>
      </c>
      <c r="X1110" s="85"/>
      <c r="Y1110" s="3" t="str">
        <f t="shared" si="789"/>
        <v>1.68</v>
      </c>
      <c r="Z1110" s="3" t="str">
        <f t="shared" si="790"/>
        <v>-</v>
      </c>
      <c r="AA1110" s="3">
        <f t="shared" si="791"/>
        <v>149.15</v>
      </c>
      <c r="AB1110" s="3">
        <f t="shared" si="792"/>
        <v>76.73</v>
      </c>
      <c r="AC1110" s="3">
        <f t="shared" si="793"/>
        <v>0.65760000000000007</v>
      </c>
      <c r="AD1110" s="85"/>
      <c r="AE1110" s="3" t="str">
        <f t="shared" si="794"/>
        <v>1.68</v>
      </c>
      <c r="AF1110" s="3" t="str">
        <f t="shared" si="795"/>
        <v>-</v>
      </c>
      <c r="AG1110" s="3">
        <f t="shared" si="796"/>
        <v>149.15</v>
      </c>
      <c r="AH1110" s="3">
        <f t="shared" si="797"/>
        <v>76.73</v>
      </c>
      <c r="AI1110" s="3">
        <f t="shared" si="798"/>
        <v>0.54800000000000004</v>
      </c>
      <c r="AJ1110" s="85"/>
      <c r="AK1110" s="3" t="str">
        <f t="shared" si="799"/>
        <v>1.68</v>
      </c>
      <c r="AL1110" s="3" t="str">
        <f t="shared" si="800"/>
        <v>-</v>
      </c>
      <c r="AM1110" s="3">
        <f t="shared" si="801"/>
        <v>149.15</v>
      </c>
      <c r="AN1110" s="3">
        <f t="shared" si="802"/>
        <v>76.73</v>
      </c>
      <c r="AO1110" s="3">
        <f t="shared" si="803"/>
        <v>0.43840000000000007</v>
      </c>
      <c r="AP1110" s="85"/>
      <c r="AQ1110" s="3" t="str">
        <f t="shared" si="804"/>
        <v>1.68</v>
      </c>
      <c r="AR1110" s="3" t="str">
        <f t="shared" si="805"/>
        <v>-</v>
      </c>
      <c r="AS1110" s="3">
        <f t="shared" si="806"/>
        <v>149.15</v>
      </c>
      <c r="AT1110" s="3">
        <f t="shared" si="807"/>
        <v>76.73</v>
      </c>
      <c r="AU1110" s="3">
        <f t="shared" si="808"/>
        <v>0.32880000000000004</v>
      </c>
      <c r="AV1110" s="85"/>
      <c r="AW1110" s="3" t="str">
        <f t="shared" si="809"/>
        <v>1.68</v>
      </c>
      <c r="AX1110" s="3" t="str">
        <f t="shared" si="810"/>
        <v>-</v>
      </c>
      <c r="AY1110" s="3">
        <f t="shared" si="811"/>
        <v>149.15</v>
      </c>
      <c r="AZ1110" s="3">
        <f t="shared" si="812"/>
        <v>76.73</v>
      </c>
      <c r="BA1110" s="3">
        <f t="shared" si="813"/>
        <v>0.21920000000000003</v>
      </c>
      <c r="BB1110" s="85"/>
      <c r="BC1110" s="3" t="str">
        <f t="shared" si="814"/>
        <v>1.68</v>
      </c>
      <c r="BD1110" s="3" t="str">
        <f t="shared" si="815"/>
        <v>-</v>
      </c>
      <c r="BE1110" s="3">
        <f t="shared" si="816"/>
        <v>149.15</v>
      </c>
      <c r="BF1110" s="3">
        <f t="shared" si="817"/>
        <v>76.73</v>
      </c>
      <c r="BG1110" s="3">
        <f t="shared" si="818"/>
        <v>0.10960000000000002</v>
      </c>
    </row>
    <row r="1111" spans="1:59" x14ac:dyDescent="0.3">
      <c r="A1111" s="1" t="str">
        <f>'Forward collapse simulation'!B1121</f>
        <v>1.68</v>
      </c>
      <c r="B1111" s="37" t="str">
        <f>IF('Forward collapse simulation'!C1121="","-",'Forward collapse simulation'!C1121)</f>
        <v>-</v>
      </c>
      <c r="C1111" s="85">
        <f>'Forward collapse simulation'!E1121</f>
        <v>147.55000000000001</v>
      </c>
      <c r="D1111" s="85">
        <f>'Forward collapse simulation'!F1121</f>
        <v>71.11</v>
      </c>
      <c r="E1111" s="85">
        <f>'Forward collapse simulation'!D1121</f>
        <v>0.63300000000000001</v>
      </c>
      <c r="F1111" s="85"/>
      <c r="G1111" s="3" t="str">
        <f t="shared" si="774"/>
        <v>1.68</v>
      </c>
      <c r="H1111" s="3" t="str">
        <f t="shared" si="775"/>
        <v>-</v>
      </c>
      <c r="I1111" s="3">
        <f t="shared" si="776"/>
        <v>147.55000000000001</v>
      </c>
      <c r="J1111" s="3">
        <f t="shared" si="777"/>
        <v>71.11</v>
      </c>
      <c r="K1111" s="3">
        <f t="shared" si="778"/>
        <v>0.56969999999999998</v>
      </c>
      <c r="L1111" s="85"/>
      <c r="M1111" s="3" t="str">
        <f t="shared" si="779"/>
        <v>1.68</v>
      </c>
      <c r="N1111" s="3" t="str">
        <f t="shared" si="780"/>
        <v>-</v>
      </c>
      <c r="O1111" s="3">
        <f t="shared" si="781"/>
        <v>147.55000000000001</v>
      </c>
      <c r="P1111" s="3">
        <f t="shared" si="782"/>
        <v>71.11</v>
      </c>
      <c r="Q1111" s="3">
        <f t="shared" si="783"/>
        <v>0.50640000000000007</v>
      </c>
      <c r="R1111" s="85"/>
      <c r="S1111" s="3" t="str">
        <f t="shared" si="784"/>
        <v>1.68</v>
      </c>
      <c r="T1111" s="3" t="str">
        <f t="shared" si="785"/>
        <v>-</v>
      </c>
      <c r="U1111" s="3">
        <f t="shared" si="786"/>
        <v>147.55000000000001</v>
      </c>
      <c r="V1111" s="3">
        <f t="shared" si="787"/>
        <v>71.11</v>
      </c>
      <c r="W1111" s="3">
        <f t="shared" si="788"/>
        <v>0.44309999999999999</v>
      </c>
      <c r="X1111" s="85"/>
      <c r="Y1111" s="3" t="str">
        <f t="shared" si="789"/>
        <v>1.68</v>
      </c>
      <c r="Z1111" s="3" t="str">
        <f t="shared" si="790"/>
        <v>-</v>
      </c>
      <c r="AA1111" s="3">
        <f t="shared" si="791"/>
        <v>147.55000000000001</v>
      </c>
      <c r="AB1111" s="3">
        <f t="shared" si="792"/>
        <v>71.11</v>
      </c>
      <c r="AC1111" s="3">
        <f t="shared" si="793"/>
        <v>0.37979999999999997</v>
      </c>
      <c r="AD1111" s="85"/>
      <c r="AE1111" s="3" t="str">
        <f t="shared" si="794"/>
        <v>1.68</v>
      </c>
      <c r="AF1111" s="3" t="str">
        <f t="shared" si="795"/>
        <v>-</v>
      </c>
      <c r="AG1111" s="3">
        <f t="shared" si="796"/>
        <v>147.55000000000001</v>
      </c>
      <c r="AH1111" s="3">
        <f t="shared" si="797"/>
        <v>71.11</v>
      </c>
      <c r="AI1111" s="3">
        <f t="shared" si="798"/>
        <v>0.3165</v>
      </c>
      <c r="AJ1111" s="85"/>
      <c r="AK1111" s="3" t="str">
        <f t="shared" si="799"/>
        <v>1.68</v>
      </c>
      <c r="AL1111" s="3" t="str">
        <f t="shared" si="800"/>
        <v>-</v>
      </c>
      <c r="AM1111" s="3">
        <f t="shared" si="801"/>
        <v>147.55000000000001</v>
      </c>
      <c r="AN1111" s="3">
        <f t="shared" si="802"/>
        <v>71.11</v>
      </c>
      <c r="AO1111" s="3">
        <f t="shared" si="803"/>
        <v>0.25320000000000004</v>
      </c>
      <c r="AP1111" s="85"/>
      <c r="AQ1111" s="3" t="str">
        <f t="shared" si="804"/>
        <v>1.68</v>
      </c>
      <c r="AR1111" s="3" t="str">
        <f t="shared" si="805"/>
        <v>-</v>
      </c>
      <c r="AS1111" s="3">
        <f t="shared" si="806"/>
        <v>147.55000000000001</v>
      </c>
      <c r="AT1111" s="3">
        <f t="shared" si="807"/>
        <v>71.11</v>
      </c>
      <c r="AU1111" s="3">
        <f t="shared" si="808"/>
        <v>0.18989999999999999</v>
      </c>
      <c r="AV1111" s="85"/>
      <c r="AW1111" s="3" t="str">
        <f t="shared" si="809"/>
        <v>1.68</v>
      </c>
      <c r="AX1111" s="3" t="str">
        <f t="shared" si="810"/>
        <v>-</v>
      </c>
      <c r="AY1111" s="3">
        <f t="shared" si="811"/>
        <v>147.55000000000001</v>
      </c>
      <c r="AZ1111" s="3">
        <f t="shared" si="812"/>
        <v>71.11</v>
      </c>
      <c r="BA1111" s="3">
        <f t="shared" si="813"/>
        <v>0.12660000000000002</v>
      </c>
      <c r="BB1111" s="85"/>
      <c r="BC1111" s="3" t="str">
        <f t="shared" si="814"/>
        <v>1.68</v>
      </c>
      <c r="BD1111" s="3" t="str">
        <f t="shared" si="815"/>
        <v>-</v>
      </c>
      <c r="BE1111" s="3">
        <f t="shared" si="816"/>
        <v>147.55000000000001</v>
      </c>
      <c r="BF1111" s="3">
        <f t="shared" si="817"/>
        <v>71.11</v>
      </c>
      <c r="BG1111" s="3">
        <f t="shared" si="818"/>
        <v>6.3300000000000009E-2</v>
      </c>
    </row>
    <row r="1112" spans="1:59" x14ac:dyDescent="0.3">
      <c r="A1112" s="1" t="str">
        <f>'Forward collapse simulation'!B1122</f>
        <v>1.68</v>
      </c>
      <c r="B1112" s="37" t="str">
        <f>IF('Forward collapse simulation'!C1122="","-",'Forward collapse simulation'!C1122)</f>
        <v>-</v>
      </c>
      <c r="C1112" s="85">
        <f>'Forward collapse simulation'!E1122</f>
        <v>162.72999999999999</v>
      </c>
      <c r="D1112" s="85">
        <f>'Forward collapse simulation'!F1122</f>
        <v>65.489999999999995</v>
      </c>
      <c r="E1112" s="85">
        <f>'Forward collapse simulation'!D1122</f>
        <v>0.93400000000000005</v>
      </c>
      <c r="F1112" s="85"/>
      <c r="G1112" s="3" t="str">
        <f t="shared" si="774"/>
        <v>1.68</v>
      </c>
      <c r="H1112" s="3" t="str">
        <f t="shared" si="775"/>
        <v>-</v>
      </c>
      <c r="I1112" s="3">
        <f t="shared" si="776"/>
        <v>162.72999999999999</v>
      </c>
      <c r="J1112" s="3">
        <f t="shared" si="777"/>
        <v>65.489999999999995</v>
      </c>
      <c r="K1112" s="3">
        <f t="shared" si="778"/>
        <v>0.84060000000000001</v>
      </c>
      <c r="L1112" s="85"/>
      <c r="M1112" s="3" t="str">
        <f t="shared" si="779"/>
        <v>1.68</v>
      </c>
      <c r="N1112" s="3" t="str">
        <f t="shared" si="780"/>
        <v>-</v>
      </c>
      <c r="O1112" s="3">
        <f t="shared" si="781"/>
        <v>162.72999999999999</v>
      </c>
      <c r="P1112" s="3">
        <f t="shared" si="782"/>
        <v>65.489999999999995</v>
      </c>
      <c r="Q1112" s="3">
        <f t="shared" si="783"/>
        <v>0.74720000000000009</v>
      </c>
      <c r="R1112" s="85"/>
      <c r="S1112" s="3" t="str">
        <f t="shared" si="784"/>
        <v>1.68</v>
      </c>
      <c r="T1112" s="3" t="str">
        <f t="shared" si="785"/>
        <v>-</v>
      </c>
      <c r="U1112" s="3">
        <f t="shared" si="786"/>
        <v>162.72999999999999</v>
      </c>
      <c r="V1112" s="3">
        <f t="shared" si="787"/>
        <v>65.489999999999995</v>
      </c>
      <c r="W1112" s="3">
        <f t="shared" si="788"/>
        <v>0.65380000000000005</v>
      </c>
      <c r="X1112" s="85"/>
      <c r="Y1112" s="3" t="str">
        <f t="shared" si="789"/>
        <v>1.68</v>
      </c>
      <c r="Z1112" s="3" t="str">
        <f t="shared" si="790"/>
        <v>-</v>
      </c>
      <c r="AA1112" s="3">
        <f t="shared" si="791"/>
        <v>162.72999999999999</v>
      </c>
      <c r="AB1112" s="3">
        <f t="shared" si="792"/>
        <v>65.489999999999995</v>
      </c>
      <c r="AC1112" s="3">
        <f t="shared" si="793"/>
        <v>0.56040000000000001</v>
      </c>
      <c r="AD1112" s="85"/>
      <c r="AE1112" s="3" t="str">
        <f t="shared" si="794"/>
        <v>1.68</v>
      </c>
      <c r="AF1112" s="3" t="str">
        <f t="shared" si="795"/>
        <v>-</v>
      </c>
      <c r="AG1112" s="3">
        <f t="shared" si="796"/>
        <v>162.72999999999999</v>
      </c>
      <c r="AH1112" s="3">
        <f t="shared" si="797"/>
        <v>65.489999999999995</v>
      </c>
      <c r="AI1112" s="3">
        <f t="shared" si="798"/>
        <v>0.46700000000000003</v>
      </c>
      <c r="AJ1112" s="85"/>
      <c r="AK1112" s="3" t="str">
        <f t="shared" si="799"/>
        <v>1.68</v>
      </c>
      <c r="AL1112" s="3" t="str">
        <f t="shared" si="800"/>
        <v>-</v>
      </c>
      <c r="AM1112" s="3">
        <f t="shared" si="801"/>
        <v>162.72999999999999</v>
      </c>
      <c r="AN1112" s="3">
        <f t="shared" si="802"/>
        <v>65.489999999999995</v>
      </c>
      <c r="AO1112" s="3">
        <f t="shared" si="803"/>
        <v>0.37360000000000004</v>
      </c>
      <c r="AP1112" s="85"/>
      <c r="AQ1112" s="3" t="str">
        <f t="shared" si="804"/>
        <v>1.68</v>
      </c>
      <c r="AR1112" s="3" t="str">
        <f t="shared" si="805"/>
        <v>-</v>
      </c>
      <c r="AS1112" s="3">
        <f t="shared" si="806"/>
        <v>162.72999999999999</v>
      </c>
      <c r="AT1112" s="3">
        <f t="shared" si="807"/>
        <v>65.489999999999995</v>
      </c>
      <c r="AU1112" s="3">
        <f t="shared" si="808"/>
        <v>0.2802</v>
      </c>
      <c r="AV1112" s="85"/>
      <c r="AW1112" s="3" t="str">
        <f t="shared" si="809"/>
        <v>1.68</v>
      </c>
      <c r="AX1112" s="3" t="str">
        <f t="shared" si="810"/>
        <v>-</v>
      </c>
      <c r="AY1112" s="3">
        <f t="shared" si="811"/>
        <v>162.72999999999999</v>
      </c>
      <c r="AZ1112" s="3">
        <f t="shared" si="812"/>
        <v>65.489999999999995</v>
      </c>
      <c r="BA1112" s="3">
        <f t="shared" si="813"/>
        <v>0.18680000000000002</v>
      </c>
      <c r="BB1112" s="85"/>
      <c r="BC1112" s="3" t="str">
        <f t="shared" si="814"/>
        <v>1.68</v>
      </c>
      <c r="BD1112" s="3" t="str">
        <f t="shared" si="815"/>
        <v>-</v>
      </c>
      <c r="BE1112" s="3">
        <f t="shared" si="816"/>
        <v>162.72999999999999</v>
      </c>
      <c r="BF1112" s="3">
        <f t="shared" si="817"/>
        <v>65.489999999999995</v>
      </c>
      <c r="BG1112" s="3">
        <f t="shared" si="818"/>
        <v>9.3400000000000011E-2</v>
      </c>
    </row>
    <row r="1113" spans="1:59" x14ac:dyDescent="0.3">
      <c r="A1113" s="1" t="str">
        <f>'Forward collapse simulation'!B1123</f>
        <v>1.68</v>
      </c>
      <c r="B1113" s="37" t="str">
        <f>IF('Forward collapse simulation'!C1123="","-",'Forward collapse simulation'!C1123)</f>
        <v>-</v>
      </c>
      <c r="C1113" s="85">
        <f>'Forward collapse simulation'!E1123</f>
        <v>164.21</v>
      </c>
      <c r="D1113" s="85">
        <f>'Forward collapse simulation'!F1123</f>
        <v>39.17</v>
      </c>
      <c r="E1113" s="85">
        <f>'Forward collapse simulation'!D1123</f>
        <v>0.67300000000000004</v>
      </c>
      <c r="F1113" s="85"/>
      <c r="G1113" s="3" t="str">
        <f t="shared" si="774"/>
        <v>1.68</v>
      </c>
      <c r="H1113" s="3" t="str">
        <f t="shared" si="775"/>
        <v>-</v>
      </c>
      <c r="I1113" s="3">
        <f t="shared" si="776"/>
        <v>164.21</v>
      </c>
      <c r="J1113" s="3">
        <f t="shared" si="777"/>
        <v>39.17</v>
      </c>
      <c r="K1113" s="3">
        <f t="shared" si="778"/>
        <v>0.60570000000000002</v>
      </c>
      <c r="L1113" s="85"/>
      <c r="M1113" s="3" t="str">
        <f t="shared" si="779"/>
        <v>1.68</v>
      </c>
      <c r="N1113" s="3" t="str">
        <f t="shared" si="780"/>
        <v>-</v>
      </c>
      <c r="O1113" s="3">
        <f t="shared" si="781"/>
        <v>164.21</v>
      </c>
      <c r="P1113" s="3">
        <f t="shared" si="782"/>
        <v>39.17</v>
      </c>
      <c r="Q1113" s="3">
        <f t="shared" si="783"/>
        <v>0.5384000000000001</v>
      </c>
      <c r="R1113" s="85"/>
      <c r="S1113" s="3" t="str">
        <f t="shared" si="784"/>
        <v>1.68</v>
      </c>
      <c r="T1113" s="3" t="str">
        <f t="shared" si="785"/>
        <v>-</v>
      </c>
      <c r="U1113" s="3">
        <f t="shared" si="786"/>
        <v>164.21</v>
      </c>
      <c r="V1113" s="3">
        <f t="shared" si="787"/>
        <v>39.17</v>
      </c>
      <c r="W1113" s="3">
        <f t="shared" si="788"/>
        <v>0.47110000000000002</v>
      </c>
      <c r="X1113" s="85"/>
      <c r="Y1113" s="3" t="str">
        <f t="shared" si="789"/>
        <v>1.68</v>
      </c>
      <c r="Z1113" s="3" t="str">
        <f t="shared" si="790"/>
        <v>-</v>
      </c>
      <c r="AA1113" s="3">
        <f t="shared" si="791"/>
        <v>164.21</v>
      </c>
      <c r="AB1113" s="3">
        <f t="shared" si="792"/>
        <v>39.17</v>
      </c>
      <c r="AC1113" s="3">
        <f t="shared" si="793"/>
        <v>0.40379999999999999</v>
      </c>
      <c r="AD1113" s="85"/>
      <c r="AE1113" s="3" t="str">
        <f t="shared" si="794"/>
        <v>1.68</v>
      </c>
      <c r="AF1113" s="3" t="str">
        <f t="shared" si="795"/>
        <v>-</v>
      </c>
      <c r="AG1113" s="3">
        <f t="shared" si="796"/>
        <v>164.21</v>
      </c>
      <c r="AH1113" s="3">
        <f t="shared" si="797"/>
        <v>39.17</v>
      </c>
      <c r="AI1113" s="3">
        <f t="shared" si="798"/>
        <v>0.33650000000000002</v>
      </c>
      <c r="AJ1113" s="85"/>
      <c r="AK1113" s="3" t="str">
        <f t="shared" si="799"/>
        <v>1.68</v>
      </c>
      <c r="AL1113" s="3" t="str">
        <f t="shared" si="800"/>
        <v>-</v>
      </c>
      <c r="AM1113" s="3">
        <f t="shared" si="801"/>
        <v>164.21</v>
      </c>
      <c r="AN1113" s="3">
        <f t="shared" si="802"/>
        <v>39.17</v>
      </c>
      <c r="AO1113" s="3">
        <f t="shared" si="803"/>
        <v>0.26920000000000005</v>
      </c>
      <c r="AP1113" s="85"/>
      <c r="AQ1113" s="3" t="str">
        <f t="shared" si="804"/>
        <v>1.68</v>
      </c>
      <c r="AR1113" s="3" t="str">
        <f t="shared" si="805"/>
        <v>-</v>
      </c>
      <c r="AS1113" s="3">
        <f t="shared" si="806"/>
        <v>164.21</v>
      </c>
      <c r="AT1113" s="3">
        <f t="shared" si="807"/>
        <v>39.17</v>
      </c>
      <c r="AU1113" s="3">
        <f t="shared" si="808"/>
        <v>0.2019</v>
      </c>
      <c r="AV1113" s="85"/>
      <c r="AW1113" s="3" t="str">
        <f t="shared" si="809"/>
        <v>1.68</v>
      </c>
      <c r="AX1113" s="3" t="str">
        <f t="shared" si="810"/>
        <v>-</v>
      </c>
      <c r="AY1113" s="3">
        <f t="shared" si="811"/>
        <v>164.21</v>
      </c>
      <c r="AZ1113" s="3">
        <f t="shared" si="812"/>
        <v>39.17</v>
      </c>
      <c r="BA1113" s="3">
        <f t="shared" si="813"/>
        <v>0.13460000000000003</v>
      </c>
      <c r="BB1113" s="85"/>
      <c r="BC1113" s="3" t="str">
        <f t="shared" si="814"/>
        <v>1.68</v>
      </c>
      <c r="BD1113" s="3" t="str">
        <f t="shared" si="815"/>
        <v>-</v>
      </c>
      <c r="BE1113" s="3">
        <f t="shared" si="816"/>
        <v>164.21</v>
      </c>
      <c r="BF1113" s="3">
        <f t="shared" si="817"/>
        <v>39.17</v>
      </c>
      <c r="BG1113" s="3">
        <f t="shared" si="818"/>
        <v>6.7300000000000013E-2</v>
      </c>
    </row>
    <row r="1114" spans="1:59" x14ac:dyDescent="0.3">
      <c r="A1114" s="1" t="str">
        <f>'Forward collapse simulation'!B1124</f>
        <v>1.68</v>
      </c>
      <c r="B1114" s="37" t="str">
        <f>IF('Forward collapse simulation'!C1124="","-",'Forward collapse simulation'!C1124)</f>
        <v>-</v>
      </c>
      <c r="C1114" s="85">
        <f>'Forward collapse simulation'!E1124</f>
        <v>154.59</v>
      </c>
      <c r="D1114" s="85">
        <f>'Forward collapse simulation'!F1124</f>
        <v>-37.049999999999997</v>
      </c>
      <c r="E1114" s="85">
        <f>'Forward collapse simulation'!D1124</f>
        <v>0.47299999999999998</v>
      </c>
      <c r="F1114" s="85"/>
      <c r="G1114" s="3" t="str">
        <f t="shared" si="774"/>
        <v>1.68</v>
      </c>
      <c r="H1114" s="3" t="str">
        <f t="shared" si="775"/>
        <v>-</v>
      </c>
      <c r="I1114" s="3">
        <f t="shared" si="776"/>
        <v>154.59</v>
      </c>
      <c r="J1114" s="3">
        <f t="shared" si="777"/>
        <v>-37.049999999999997</v>
      </c>
      <c r="K1114" s="3">
        <f t="shared" si="778"/>
        <v>0.42569999999999997</v>
      </c>
      <c r="L1114" s="85"/>
      <c r="M1114" s="3" t="str">
        <f t="shared" si="779"/>
        <v>1.68</v>
      </c>
      <c r="N1114" s="3" t="str">
        <f t="shared" si="780"/>
        <v>-</v>
      </c>
      <c r="O1114" s="3">
        <f t="shared" si="781"/>
        <v>154.59</v>
      </c>
      <c r="P1114" s="3">
        <f t="shared" si="782"/>
        <v>-37.049999999999997</v>
      </c>
      <c r="Q1114" s="3">
        <f t="shared" si="783"/>
        <v>0.37840000000000001</v>
      </c>
      <c r="R1114" s="85"/>
      <c r="S1114" s="3" t="str">
        <f t="shared" si="784"/>
        <v>1.68</v>
      </c>
      <c r="T1114" s="3" t="str">
        <f t="shared" si="785"/>
        <v>-</v>
      </c>
      <c r="U1114" s="3">
        <f t="shared" si="786"/>
        <v>154.59</v>
      </c>
      <c r="V1114" s="3">
        <f t="shared" si="787"/>
        <v>-37.049999999999997</v>
      </c>
      <c r="W1114" s="3">
        <f t="shared" si="788"/>
        <v>0.33109999999999995</v>
      </c>
      <c r="X1114" s="85"/>
      <c r="Y1114" s="3" t="str">
        <f t="shared" si="789"/>
        <v>1.68</v>
      </c>
      <c r="Z1114" s="3" t="str">
        <f t="shared" si="790"/>
        <v>-</v>
      </c>
      <c r="AA1114" s="3">
        <f t="shared" si="791"/>
        <v>154.59</v>
      </c>
      <c r="AB1114" s="3">
        <f t="shared" si="792"/>
        <v>-37.049999999999997</v>
      </c>
      <c r="AC1114" s="3">
        <f t="shared" si="793"/>
        <v>0.2838</v>
      </c>
      <c r="AD1114" s="85"/>
      <c r="AE1114" s="3" t="str">
        <f t="shared" si="794"/>
        <v>1.68</v>
      </c>
      <c r="AF1114" s="3" t="str">
        <f t="shared" si="795"/>
        <v>-</v>
      </c>
      <c r="AG1114" s="3">
        <f t="shared" si="796"/>
        <v>154.59</v>
      </c>
      <c r="AH1114" s="3">
        <f t="shared" si="797"/>
        <v>-37.049999999999997</v>
      </c>
      <c r="AI1114" s="3">
        <f t="shared" si="798"/>
        <v>0.23649999999999999</v>
      </c>
      <c r="AJ1114" s="85"/>
      <c r="AK1114" s="3" t="str">
        <f t="shared" si="799"/>
        <v>1.68</v>
      </c>
      <c r="AL1114" s="3" t="str">
        <f t="shared" si="800"/>
        <v>-</v>
      </c>
      <c r="AM1114" s="3">
        <f t="shared" si="801"/>
        <v>154.59</v>
      </c>
      <c r="AN1114" s="3">
        <f t="shared" si="802"/>
        <v>-37.049999999999997</v>
      </c>
      <c r="AO1114" s="3">
        <f t="shared" si="803"/>
        <v>0.18920000000000001</v>
      </c>
      <c r="AP1114" s="85"/>
      <c r="AQ1114" s="3" t="str">
        <f t="shared" si="804"/>
        <v>1.68</v>
      </c>
      <c r="AR1114" s="3" t="str">
        <f t="shared" si="805"/>
        <v>-</v>
      </c>
      <c r="AS1114" s="3">
        <f t="shared" si="806"/>
        <v>154.59</v>
      </c>
      <c r="AT1114" s="3">
        <f t="shared" si="807"/>
        <v>-37.049999999999997</v>
      </c>
      <c r="AU1114" s="3">
        <f t="shared" si="808"/>
        <v>0.1419</v>
      </c>
      <c r="AV1114" s="85"/>
      <c r="AW1114" s="3" t="str">
        <f t="shared" si="809"/>
        <v>1.68</v>
      </c>
      <c r="AX1114" s="3" t="str">
        <f t="shared" si="810"/>
        <v>-</v>
      </c>
      <c r="AY1114" s="3">
        <f t="shared" si="811"/>
        <v>154.59</v>
      </c>
      <c r="AZ1114" s="3">
        <f t="shared" si="812"/>
        <v>-37.049999999999997</v>
      </c>
      <c r="BA1114" s="3">
        <f t="shared" si="813"/>
        <v>9.4600000000000004E-2</v>
      </c>
      <c r="BB1114" s="85"/>
      <c r="BC1114" s="3" t="str">
        <f t="shared" si="814"/>
        <v>1.68</v>
      </c>
      <c r="BD1114" s="3" t="str">
        <f t="shared" si="815"/>
        <v>-</v>
      </c>
      <c r="BE1114" s="3">
        <f t="shared" si="816"/>
        <v>154.59</v>
      </c>
      <c r="BF1114" s="3">
        <f t="shared" si="817"/>
        <v>-37.049999999999997</v>
      </c>
      <c r="BG1114" s="3">
        <f t="shared" si="818"/>
        <v>4.7300000000000002E-2</v>
      </c>
    </row>
    <row r="1115" spans="1:59" x14ac:dyDescent="0.3">
      <c r="A1115" s="1" t="str">
        <f>'Forward collapse simulation'!B1125</f>
        <v>1.68</v>
      </c>
      <c r="B1115" s="37" t="str">
        <f>IF('Forward collapse simulation'!C1125="","-",'Forward collapse simulation'!C1125)</f>
        <v>-</v>
      </c>
      <c r="C1115" s="85">
        <f>'Forward collapse simulation'!E1125</f>
        <v>111.91</v>
      </c>
      <c r="D1115" s="85">
        <f>'Forward collapse simulation'!F1125</f>
        <v>-79.16</v>
      </c>
      <c r="E1115" s="85">
        <f>'Forward collapse simulation'!D1125</f>
        <v>1.0549999999999999</v>
      </c>
      <c r="F1115" s="85"/>
      <c r="G1115" s="3" t="str">
        <f t="shared" si="774"/>
        <v>1.68</v>
      </c>
      <c r="H1115" s="3" t="str">
        <f t="shared" si="775"/>
        <v>-</v>
      </c>
      <c r="I1115" s="3">
        <f t="shared" si="776"/>
        <v>111.91</v>
      </c>
      <c r="J1115" s="3">
        <f t="shared" si="777"/>
        <v>-79.16</v>
      </c>
      <c r="K1115" s="3">
        <f t="shared" si="778"/>
        <v>0.94950000000000001</v>
      </c>
      <c r="L1115" s="85"/>
      <c r="M1115" s="3" t="str">
        <f t="shared" si="779"/>
        <v>1.68</v>
      </c>
      <c r="N1115" s="3" t="str">
        <f t="shared" si="780"/>
        <v>-</v>
      </c>
      <c r="O1115" s="3">
        <f t="shared" si="781"/>
        <v>111.91</v>
      </c>
      <c r="P1115" s="3">
        <f t="shared" si="782"/>
        <v>-79.16</v>
      </c>
      <c r="Q1115" s="3">
        <f t="shared" si="783"/>
        <v>0.84399999999999997</v>
      </c>
      <c r="R1115" s="85"/>
      <c r="S1115" s="3" t="str">
        <f t="shared" si="784"/>
        <v>1.68</v>
      </c>
      <c r="T1115" s="3" t="str">
        <f t="shared" si="785"/>
        <v>-</v>
      </c>
      <c r="U1115" s="3">
        <f t="shared" si="786"/>
        <v>111.91</v>
      </c>
      <c r="V1115" s="3">
        <f t="shared" si="787"/>
        <v>-79.16</v>
      </c>
      <c r="W1115" s="3">
        <f t="shared" si="788"/>
        <v>0.73849999999999993</v>
      </c>
      <c r="X1115" s="85"/>
      <c r="Y1115" s="3" t="str">
        <f t="shared" si="789"/>
        <v>1.68</v>
      </c>
      <c r="Z1115" s="3" t="str">
        <f t="shared" si="790"/>
        <v>-</v>
      </c>
      <c r="AA1115" s="3">
        <f t="shared" si="791"/>
        <v>111.91</v>
      </c>
      <c r="AB1115" s="3">
        <f t="shared" si="792"/>
        <v>-79.16</v>
      </c>
      <c r="AC1115" s="3">
        <f t="shared" si="793"/>
        <v>0.6329999999999999</v>
      </c>
      <c r="AD1115" s="85"/>
      <c r="AE1115" s="3" t="str">
        <f t="shared" si="794"/>
        <v>1.68</v>
      </c>
      <c r="AF1115" s="3" t="str">
        <f t="shared" si="795"/>
        <v>-</v>
      </c>
      <c r="AG1115" s="3">
        <f t="shared" si="796"/>
        <v>111.91</v>
      </c>
      <c r="AH1115" s="3">
        <f t="shared" si="797"/>
        <v>-79.16</v>
      </c>
      <c r="AI1115" s="3">
        <f t="shared" si="798"/>
        <v>0.52749999999999997</v>
      </c>
      <c r="AJ1115" s="85"/>
      <c r="AK1115" s="3" t="str">
        <f t="shared" si="799"/>
        <v>1.68</v>
      </c>
      <c r="AL1115" s="3" t="str">
        <f t="shared" si="800"/>
        <v>-</v>
      </c>
      <c r="AM1115" s="3">
        <f t="shared" si="801"/>
        <v>111.91</v>
      </c>
      <c r="AN1115" s="3">
        <f t="shared" si="802"/>
        <v>-79.16</v>
      </c>
      <c r="AO1115" s="3">
        <f t="shared" si="803"/>
        <v>0.42199999999999999</v>
      </c>
      <c r="AP1115" s="85"/>
      <c r="AQ1115" s="3" t="str">
        <f t="shared" si="804"/>
        <v>1.68</v>
      </c>
      <c r="AR1115" s="3" t="str">
        <f t="shared" si="805"/>
        <v>-</v>
      </c>
      <c r="AS1115" s="3">
        <f t="shared" si="806"/>
        <v>111.91</v>
      </c>
      <c r="AT1115" s="3">
        <f t="shared" si="807"/>
        <v>-79.16</v>
      </c>
      <c r="AU1115" s="3">
        <f t="shared" si="808"/>
        <v>0.31649999999999995</v>
      </c>
      <c r="AV1115" s="85"/>
      <c r="AW1115" s="3" t="str">
        <f t="shared" si="809"/>
        <v>1.68</v>
      </c>
      <c r="AX1115" s="3" t="str">
        <f t="shared" si="810"/>
        <v>-</v>
      </c>
      <c r="AY1115" s="3">
        <f t="shared" si="811"/>
        <v>111.91</v>
      </c>
      <c r="AZ1115" s="3">
        <f t="shared" si="812"/>
        <v>-79.16</v>
      </c>
      <c r="BA1115" s="3">
        <f t="shared" si="813"/>
        <v>0.21099999999999999</v>
      </c>
      <c r="BB1115" s="85"/>
      <c r="BC1115" s="3" t="str">
        <f t="shared" si="814"/>
        <v>1.68</v>
      </c>
      <c r="BD1115" s="3" t="str">
        <f t="shared" si="815"/>
        <v>-</v>
      </c>
      <c r="BE1115" s="3">
        <f t="shared" si="816"/>
        <v>111.91</v>
      </c>
      <c r="BF1115" s="3">
        <f t="shared" si="817"/>
        <v>-79.16</v>
      </c>
      <c r="BG1115" s="3">
        <f t="shared" si="818"/>
        <v>0.1055</v>
      </c>
    </row>
    <row r="1116" spans="1:59" x14ac:dyDescent="0.3">
      <c r="A1116" s="1" t="str">
        <f>'Forward collapse simulation'!B1126</f>
        <v>1.68</v>
      </c>
      <c r="B1116" s="37" t="str">
        <f>IF('Forward collapse simulation'!C1126="","-",'Forward collapse simulation'!C1126)</f>
        <v>1.69</v>
      </c>
      <c r="C1116" s="85">
        <f>'Forward collapse simulation'!E1126</f>
        <v>61.89</v>
      </c>
      <c r="D1116" s="85">
        <f>'Forward collapse simulation'!F1126</f>
        <v>1.9</v>
      </c>
      <c r="E1116" s="85">
        <f>'Forward collapse simulation'!D1126</f>
        <v>4.4560000000000004</v>
      </c>
      <c r="F1116" s="85"/>
      <c r="G1116" s="3" t="str">
        <f t="shared" si="774"/>
        <v>1.68</v>
      </c>
      <c r="H1116" s="3" t="str">
        <f t="shared" si="775"/>
        <v>1.69</v>
      </c>
      <c r="I1116" s="3">
        <f t="shared" si="776"/>
        <v>61.89</v>
      </c>
      <c r="J1116" s="3">
        <f t="shared" si="777"/>
        <v>1.9</v>
      </c>
      <c r="K1116" s="3">
        <f t="shared" si="778"/>
        <v>4.4560000000000004</v>
      </c>
      <c r="L1116" s="85"/>
      <c r="M1116" s="3" t="str">
        <f t="shared" si="779"/>
        <v>1.68</v>
      </c>
      <c r="N1116" s="3" t="str">
        <f t="shared" si="780"/>
        <v>1.69</v>
      </c>
      <c r="O1116" s="3">
        <f t="shared" si="781"/>
        <v>61.89</v>
      </c>
      <c r="P1116" s="3">
        <f t="shared" si="782"/>
        <v>1.9</v>
      </c>
      <c r="Q1116" s="3">
        <f t="shared" si="783"/>
        <v>4.4560000000000004</v>
      </c>
      <c r="R1116" s="85"/>
      <c r="S1116" s="3" t="str">
        <f t="shared" si="784"/>
        <v>1.68</v>
      </c>
      <c r="T1116" s="3" t="str">
        <f t="shared" si="785"/>
        <v>1.69</v>
      </c>
      <c r="U1116" s="3">
        <f t="shared" si="786"/>
        <v>61.89</v>
      </c>
      <c r="V1116" s="3">
        <f t="shared" si="787"/>
        <v>1.9</v>
      </c>
      <c r="W1116" s="3">
        <f t="shared" si="788"/>
        <v>4.4560000000000004</v>
      </c>
      <c r="X1116" s="85"/>
      <c r="Y1116" s="3" t="str">
        <f t="shared" si="789"/>
        <v>1.68</v>
      </c>
      <c r="Z1116" s="3" t="str">
        <f t="shared" si="790"/>
        <v>1.69</v>
      </c>
      <c r="AA1116" s="3">
        <f t="shared" si="791"/>
        <v>61.89</v>
      </c>
      <c r="AB1116" s="3">
        <f t="shared" si="792"/>
        <v>1.9</v>
      </c>
      <c r="AC1116" s="3">
        <f t="shared" si="793"/>
        <v>4.4560000000000004</v>
      </c>
      <c r="AD1116" s="85"/>
      <c r="AE1116" s="3" t="str">
        <f t="shared" si="794"/>
        <v>1.68</v>
      </c>
      <c r="AF1116" s="3" t="str">
        <f t="shared" si="795"/>
        <v>1.69</v>
      </c>
      <c r="AG1116" s="3">
        <f t="shared" si="796"/>
        <v>61.89</v>
      </c>
      <c r="AH1116" s="3">
        <f t="shared" si="797"/>
        <v>1.9</v>
      </c>
      <c r="AI1116" s="3">
        <f t="shared" si="798"/>
        <v>4.4560000000000004</v>
      </c>
      <c r="AJ1116" s="85"/>
      <c r="AK1116" s="3" t="str">
        <f t="shared" si="799"/>
        <v>1.68</v>
      </c>
      <c r="AL1116" s="3" t="str">
        <f t="shared" si="800"/>
        <v>1.69</v>
      </c>
      <c r="AM1116" s="3">
        <f t="shared" si="801"/>
        <v>61.89</v>
      </c>
      <c r="AN1116" s="3">
        <f t="shared" si="802"/>
        <v>1.9</v>
      </c>
      <c r="AO1116" s="3">
        <f t="shared" si="803"/>
        <v>4.4560000000000004</v>
      </c>
      <c r="AP1116" s="85"/>
      <c r="AQ1116" s="3" t="str">
        <f t="shared" si="804"/>
        <v>1.68</v>
      </c>
      <c r="AR1116" s="3" t="str">
        <f t="shared" si="805"/>
        <v>1.69</v>
      </c>
      <c r="AS1116" s="3">
        <f t="shared" si="806"/>
        <v>61.89</v>
      </c>
      <c r="AT1116" s="3">
        <f t="shared" si="807"/>
        <v>1.9</v>
      </c>
      <c r="AU1116" s="3">
        <f t="shared" si="808"/>
        <v>4.4560000000000004</v>
      </c>
      <c r="AV1116" s="85"/>
      <c r="AW1116" s="3" t="str">
        <f t="shared" si="809"/>
        <v>1.68</v>
      </c>
      <c r="AX1116" s="3" t="str">
        <f t="shared" si="810"/>
        <v>1.69</v>
      </c>
      <c r="AY1116" s="3">
        <f t="shared" si="811"/>
        <v>61.89</v>
      </c>
      <c r="AZ1116" s="3">
        <f t="shared" si="812"/>
        <v>1.9</v>
      </c>
      <c r="BA1116" s="3">
        <f t="shared" si="813"/>
        <v>4.4560000000000004</v>
      </c>
      <c r="BB1116" s="85"/>
      <c r="BC1116" s="3" t="str">
        <f t="shared" si="814"/>
        <v>1.68</v>
      </c>
      <c r="BD1116" s="3" t="str">
        <f t="shared" si="815"/>
        <v>1.69</v>
      </c>
      <c r="BE1116" s="3">
        <f t="shared" si="816"/>
        <v>61.89</v>
      </c>
      <c r="BF1116" s="3">
        <f t="shared" si="817"/>
        <v>1.9</v>
      </c>
      <c r="BG1116" s="3">
        <f t="shared" si="818"/>
        <v>4.4560000000000004</v>
      </c>
    </row>
    <row r="1117" spans="1:59" x14ac:dyDescent="0.3">
      <c r="A1117" s="1" t="str">
        <f>'Forward collapse simulation'!B1127</f>
        <v>1.58</v>
      </c>
      <c r="B1117" s="37" t="str">
        <f>IF('Forward collapse simulation'!C1127="","-",'Forward collapse simulation'!C1127)</f>
        <v>1.70</v>
      </c>
      <c r="C1117" s="85">
        <f>'Forward collapse simulation'!E1127</f>
        <v>109.74</v>
      </c>
      <c r="D1117" s="85">
        <f>'Forward collapse simulation'!F1127</f>
        <v>-0.81</v>
      </c>
      <c r="E1117" s="85">
        <f>'Forward collapse simulation'!D1127</f>
        <v>11.676</v>
      </c>
      <c r="F1117" s="85"/>
      <c r="G1117" s="3" t="str">
        <f t="shared" si="774"/>
        <v>1.58</v>
      </c>
      <c r="H1117" s="3" t="str">
        <f t="shared" si="775"/>
        <v>1.70</v>
      </c>
      <c r="I1117" s="3">
        <f t="shared" si="776"/>
        <v>109.74</v>
      </c>
      <c r="J1117" s="3">
        <f t="shared" si="777"/>
        <v>-0.81</v>
      </c>
      <c r="K1117" s="3">
        <f t="shared" si="778"/>
        <v>11.676</v>
      </c>
      <c r="L1117" s="85"/>
      <c r="M1117" s="3" t="str">
        <f t="shared" si="779"/>
        <v>1.58</v>
      </c>
      <c r="N1117" s="3" t="str">
        <f t="shared" si="780"/>
        <v>1.70</v>
      </c>
      <c r="O1117" s="3">
        <f t="shared" si="781"/>
        <v>109.74</v>
      </c>
      <c r="P1117" s="3">
        <f t="shared" si="782"/>
        <v>-0.81</v>
      </c>
      <c r="Q1117" s="3">
        <f t="shared" si="783"/>
        <v>11.676</v>
      </c>
      <c r="R1117" s="85"/>
      <c r="S1117" s="3" t="str">
        <f t="shared" si="784"/>
        <v>1.58</v>
      </c>
      <c r="T1117" s="3" t="str">
        <f t="shared" si="785"/>
        <v>1.70</v>
      </c>
      <c r="U1117" s="3">
        <f t="shared" si="786"/>
        <v>109.74</v>
      </c>
      <c r="V1117" s="3">
        <f t="shared" si="787"/>
        <v>-0.81</v>
      </c>
      <c r="W1117" s="3">
        <f t="shared" si="788"/>
        <v>11.676</v>
      </c>
      <c r="X1117" s="85"/>
      <c r="Y1117" s="3" t="str">
        <f t="shared" si="789"/>
        <v>1.58</v>
      </c>
      <c r="Z1117" s="3" t="str">
        <f t="shared" si="790"/>
        <v>1.70</v>
      </c>
      <c r="AA1117" s="3">
        <f t="shared" si="791"/>
        <v>109.74</v>
      </c>
      <c r="AB1117" s="3">
        <f t="shared" si="792"/>
        <v>-0.81</v>
      </c>
      <c r="AC1117" s="3">
        <f t="shared" si="793"/>
        <v>11.676</v>
      </c>
      <c r="AD1117" s="85"/>
      <c r="AE1117" s="3" t="str">
        <f t="shared" si="794"/>
        <v>1.58</v>
      </c>
      <c r="AF1117" s="3" t="str">
        <f t="shared" si="795"/>
        <v>1.70</v>
      </c>
      <c r="AG1117" s="3">
        <f t="shared" si="796"/>
        <v>109.74</v>
      </c>
      <c r="AH1117" s="3">
        <f t="shared" si="797"/>
        <v>-0.81</v>
      </c>
      <c r="AI1117" s="3">
        <f t="shared" si="798"/>
        <v>11.676</v>
      </c>
      <c r="AJ1117" s="85"/>
      <c r="AK1117" s="3" t="str">
        <f t="shared" si="799"/>
        <v>1.58</v>
      </c>
      <c r="AL1117" s="3" t="str">
        <f t="shared" si="800"/>
        <v>1.70</v>
      </c>
      <c r="AM1117" s="3">
        <f t="shared" si="801"/>
        <v>109.74</v>
      </c>
      <c r="AN1117" s="3">
        <f t="shared" si="802"/>
        <v>-0.81</v>
      </c>
      <c r="AO1117" s="3">
        <f t="shared" si="803"/>
        <v>11.676</v>
      </c>
      <c r="AP1117" s="85"/>
      <c r="AQ1117" s="3" t="str">
        <f t="shared" si="804"/>
        <v>1.58</v>
      </c>
      <c r="AR1117" s="3" t="str">
        <f t="shared" si="805"/>
        <v>1.70</v>
      </c>
      <c r="AS1117" s="3">
        <f t="shared" si="806"/>
        <v>109.74</v>
      </c>
      <c r="AT1117" s="3">
        <f t="shared" si="807"/>
        <v>-0.81</v>
      </c>
      <c r="AU1117" s="3">
        <f t="shared" si="808"/>
        <v>11.676</v>
      </c>
      <c r="AV1117" s="85"/>
      <c r="AW1117" s="3" t="str">
        <f t="shared" si="809"/>
        <v>1.58</v>
      </c>
      <c r="AX1117" s="3" t="str">
        <f t="shared" si="810"/>
        <v>1.70</v>
      </c>
      <c r="AY1117" s="3">
        <f t="shared" si="811"/>
        <v>109.74</v>
      </c>
      <c r="AZ1117" s="3">
        <f t="shared" si="812"/>
        <v>-0.81</v>
      </c>
      <c r="BA1117" s="3">
        <f t="shared" si="813"/>
        <v>11.676</v>
      </c>
      <c r="BB1117" s="85"/>
      <c r="BC1117" s="3" t="str">
        <f t="shared" si="814"/>
        <v>1.58</v>
      </c>
      <c r="BD1117" s="3" t="str">
        <f t="shared" si="815"/>
        <v>1.70</v>
      </c>
      <c r="BE1117" s="3">
        <f t="shared" si="816"/>
        <v>109.74</v>
      </c>
      <c r="BF1117" s="3">
        <f t="shared" si="817"/>
        <v>-0.81</v>
      </c>
      <c r="BG1117" s="3">
        <f t="shared" si="818"/>
        <v>11.676</v>
      </c>
    </row>
    <row r="1118" spans="1:59" x14ac:dyDescent="0.3">
      <c r="A1118" s="1" t="str">
        <f>'Forward collapse simulation'!B1128</f>
        <v>1.70</v>
      </c>
      <c r="B1118" s="37" t="str">
        <f>IF('Forward collapse simulation'!C1128="","-",'Forward collapse simulation'!C1128)</f>
        <v>-</v>
      </c>
      <c r="C1118" s="85">
        <f>'Forward collapse simulation'!E1128</f>
        <v>38.549999999999997</v>
      </c>
      <c r="D1118" s="85">
        <f>'Forward collapse simulation'!F1128</f>
        <v>-72.13</v>
      </c>
      <c r="E1118" s="85">
        <f>'Forward collapse simulation'!D1128</f>
        <v>1.087</v>
      </c>
      <c r="F1118" s="85"/>
      <c r="G1118" s="3" t="str">
        <f t="shared" si="774"/>
        <v>1.70</v>
      </c>
      <c r="H1118" s="3" t="str">
        <f t="shared" si="775"/>
        <v>-</v>
      </c>
      <c r="I1118" s="3">
        <f t="shared" si="776"/>
        <v>38.549999999999997</v>
      </c>
      <c r="J1118" s="3">
        <f t="shared" si="777"/>
        <v>-72.13</v>
      </c>
      <c r="K1118" s="3">
        <f t="shared" si="778"/>
        <v>0.97829999999999995</v>
      </c>
      <c r="L1118" s="85"/>
      <c r="M1118" s="3" t="str">
        <f t="shared" si="779"/>
        <v>1.70</v>
      </c>
      <c r="N1118" s="3" t="str">
        <f t="shared" si="780"/>
        <v>-</v>
      </c>
      <c r="O1118" s="3">
        <f t="shared" si="781"/>
        <v>38.549999999999997</v>
      </c>
      <c r="P1118" s="3">
        <f t="shared" si="782"/>
        <v>-72.13</v>
      </c>
      <c r="Q1118" s="3">
        <f t="shared" si="783"/>
        <v>0.86960000000000004</v>
      </c>
      <c r="R1118" s="85"/>
      <c r="S1118" s="3" t="str">
        <f t="shared" si="784"/>
        <v>1.70</v>
      </c>
      <c r="T1118" s="3" t="str">
        <f t="shared" si="785"/>
        <v>-</v>
      </c>
      <c r="U1118" s="3">
        <f t="shared" si="786"/>
        <v>38.549999999999997</v>
      </c>
      <c r="V1118" s="3">
        <f t="shared" si="787"/>
        <v>-72.13</v>
      </c>
      <c r="W1118" s="3">
        <f t="shared" si="788"/>
        <v>0.76089999999999991</v>
      </c>
      <c r="X1118" s="85"/>
      <c r="Y1118" s="3" t="str">
        <f t="shared" si="789"/>
        <v>1.70</v>
      </c>
      <c r="Z1118" s="3" t="str">
        <f t="shared" si="790"/>
        <v>-</v>
      </c>
      <c r="AA1118" s="3">
        <f t="shared" si="791"/>
        <v>38.549999999999997</v>
      </c>
      <c r="AB1118" s="3">
        <f t="shared" si="792"/>
        <v>-72.13</v>
      </c>
      <c r="AC1118" s="3">
        <f t="shared" si="793"/>
        <v>0.6522</v>
      </c>
      <c r="AD1118" s="85"/>
      <c r="AE1118" s="3" t="str">
        <f t="shared" si="794"/>
        <v>1.70</v>
      </c>
      <c r="AF1118" s="3" t="str">
        <f t="shared" si="795"/>
        <v>-</v>
      </c>
      <c r="AG1118" s="3">
        <f t="shared" si="796"/>
        <v>38.549999999999997</v>
      </c>
      <c r="AH1118" s="3">
        <f t="shared" si="797"/>
        <v>-72.13</v>
      </c>
      <c r="AI1118" s="3">
        <f t="shared" si="798"/>
        <v>0.54349999999999998</v>
      </c>
      <c r="AJ1118" s="85"/>
      <c r="AK1118" s="3" t="str">
        <f t="shared" si="799"/>
        <v>1.70</v>
      </c>
      <c r="AL1118" s="3" t="str">
        <f t="shared" si="800"/>
        <v>-</v>
      </c>
      <c r="AM1118" s="3">
        <f t="shared" si="801"/>
        <v>38.549999999999997</v>
      </c>
      <c r="AN1118" s="3">
        <f t="shared" si="802"/>
        <v>-72.13</v>
      </c>
      <c r="AO1118" s="3">
        <f t="shared" si="803"/>
        <v>0.43480000000000002</v>
      </c>
      <c r="AP1118" s="85"/>
      <c r="AQ1118" s="3" t="str">
        <f t="shared" si="804"/>
        <v>1.70</v>
      </c>
      <c r="AR1118" s="3" t="str">
        <f t="shared" si="805"/>
        <v>-</v>
      </c>
      <c r="AS1118" s="3">
        <f t="shared" si="806"/>
        <v>38.549999999999997</v>
      </c>
      <c r="AT1118" s="3">
        <f t="shared" si="807"/>
        <v>-72.13</v>
      </c>
      <c r="AU1118" s="3">
        <f t="shared" si="808"/>
        <v>0.3261</v>
      </c>
      <c r="AV1118" s="85"/>
      <c r="AW1118" s="3" t="str">
        <f t="shared" si="809"/>
        <v>1.70</v>
      </c>
      <c r="AX1118" s="3" t="str">
        <f t="shared" si="810"/>
        <v>-</v>
      </c>
      <c r="AY1118" s="3">
        <f t="shared" si="811"/>
        <v>38.549999999999997</v>
      </c>
      <c r="AZ1118" s="3">
        <f t="shared" si="812"/>
        <v>-72.13</v>
      </c>
      <c r="BA1118" s="3">
        <f t="shared" si="813"/>
        <v>0.21740000000000001</v>
      </c>
      <c r="BB1118" s="85"/>
      <c r="BC1118" s="3" t="str">
        <f t="shared" si="814"/>
        <v>1.70</v>
      </c>
      <c r="BD1118" s="3" t="str">
        <f t="shared" si="815"/>
        <v>-</v>
      </c>
      <c r="BE1118" s="3">
        <f t="shared" si="816"/>
        <v>38.549999999999997</v>
      </c>
      <c r="BF1118" s="3">
        <f t="shared" si="817"/>
        <v>-72.13</v>
      </c>
      <c r="BG1118" s="3">
        <f t="shared" si="818"/>
        <v>0.1087</v>
      </c>
    </row>
    <row r="1119" spans="1:59" x14ac:dyDescent="0.3">
      <c r="A1119" s="1" t="str">
        <f>'Forward collapse simulation'!B1129</f>
        <v>1.70</v>
      </c>
      <c r="B1119" s="37" t="str">
        <f>IF('Forward collapse simulation'!C1129="","-",'Forward collapse simulation'!C1129)</f>
        <v>-</v>
      </c>
      <c r="C1119" s="85">
        <f>'Forward collapse simulation'!E1129</f>
        <v>330.8</v>
      </c>
      <c r="D1119" s="85">
        <f>'Forward collapse simulation'!F1129</f>
        <v>-22.51</v>
      </c>
      <c r="E1119" s="85">
        <f>'Forward collapse simulation'!D1129</f>
        <v>3.048</v>
      </c>
      <c r="F1119" s="85"/>
      <c r="G1119" s="3" t="str">
        <f t="shared" si="774"/>
        <v>1.70</v>
      </c>
      <c r="H1119" s="3" t="str">
        <f t="shared" si="775"/>
        <v>-</v>
      </c>
      <c r="I1119" s="3">
        <f t="shared" si="776"/>
        <v>330.8</v>
      </c>
      <c r="J1119" s="3">
        <f t="shared" si="777"/>
        <v>-22.51</v>
      </c>
      <c r="K1119" s="3">
        <f t="shared" si="778"/>
        <v>2.7432000000000003</v>
      </c>
      <c r="L1119" s="85"/>
      <c r="M1119" s="3" t="str">
        <f t="shared" si="779"/>
        <v>1.70</v>
      </c>
      <c r="N1119" s="3" t="str">
        <f t="shared" si="780"/>
        <v>-</v>
      </c>
      <c r="O1119" s="3">
        <f t="shared" si="781"/>
        <v>330.8</v>
      </c>
      <c r="P1119" s="3">
        <f t="shared" si="782"/>
        <v>-22.51</v>
      </c>
      <c r="Q1119" s="3">
        <f t="shared" si="783"/>
        <v>2.4384000000000001</v>
      </c>
      <c r="R1119" s="85"/>
      <c r="S1119" s="3" t="str">
        <f t="shared" si="784"/>
        <v>1.70</v>
      </c>
      <c r="T1119" s="3" t="str">
        <f t="shared" si="785"/>
        <v>-</v>
      </c>
      <c r="U1119" s="3">
        <f t="shared" si="786"/>
        <v>330.8</v>
      </c>
      <c r="V1119" s="3">
        <f t="shared" si="787"/>
        <v>-22.51</v>
      </c>
      <c r="W1119" s="3">
        <f t="shared" si="788"/>
        <v>2.1335999999999999</v>
      </c>
      <c r="X1119" s="85"/>
      <c r="Y1119" s="3" t="str">
        <f t="shared" si="789"/>
        <v>1.70</v>
      </c>
      <c r="Z1119" s="3" t="str">
        <f t="shared" si="790"/>
        <v>-</v>
      </c>
      <c r="AA1119" s="3">
        <f t="shared" si="791"/>
        <v>330.8</v>
      </c>
      <c r="AB1119" s="3">
        <f t="shared" si="792"/>
        <v>-22.51</v>
      </c>
      <c r="AC1119" s="3">
        <f t="shared" si="793"/>
        <v>1.8288</v>
      </c>
      <c r="AD1119" s="85"/>
      <c r="AE1119" s="3" t="str">
        <f t="shared" si="794"/>
        <v>1.70</v>
      </c>
      <c r="AF1119" s="3" t="str">
        <f t="shared" si="795"/>
        <v>-</v>
      </c>
      <c r="AG1119" s="3">
        <f t="shared" si="796"/>
        <v>330.8</v>
      </c>
      <c r="AH1119" s="3">
        <f t="shared" si="797"/>
        <v>-22.51</v>
      </c>
      <c r="AI1119" s="3">
        <f t="shared" si="798"/>
        <v>1.524</v>
      </c>
      <c r="AJ1119" s="85"/>
      <c r="AK1119" s="3" t="str">
        <f t="shared" si="799"/>
        <v>1.70</v>
      </c>
      <c r="AL1119" s="3" t="str">
        <f t="shared" si="800"/>
        <v>-</v>
      </c>
      <c r="AM1119" s="3">
        <f t="shared" si="801"/>
        <v>330.8</v>
      </c>
      <c r="AN1119" s="3">
        <f t="shared" si="802"/>
        <v>-22.51</v>
      </c>
      <c r="AO1119" s="3">
        <f t="shared" si="803"/>
        <v>1.2192000000000001</v>
      </c>
      <c r="AP1119" s="85"/>
      <c r="AQ1119" s="3" t="str">
        <f t="shared" si="804"/>
        <v>1.70</v>
      </c>
      <c r="AR1119" s="3" t="str">
        <f t="shared" si="805"/>
        <v>-</v>
      </c>
      <c r="AS1119" s="3">
        <f t="shared" si="806"/>
        <v>330.8</v>
      </c>
      <c r="AT1119" s="3">
        <f t="shared" si="807"/>
        <v>-22.51</v>
      </c>
      <c r="AU1119" s="3">
        <f t="shared" si="808"/>
        <v>0.91439999999999999</v>
      </c>
      <c r="AV1119" s="85"/>
      <c r="AW1119" s="3" t="str">
        <f t="shared" si="809"/>
        <v>1.70</v>
      </c>
      <c r="AX1119" s="3" t="str">
        <f t="shared" si="810"/>
        <v>-</v>
      </c>
      <c r="AY1119" s="3">
        <f t="shared" si="811"/>
        <v>330.8</v>
      </c>
      <c r="AZ1119" s="3">
        <f t="shared" si="812"/>
        <v>-22.51</v>
      </c>
      <c r="BA1119" s="3">
        <f t="shared" si="813"/>
        <v>0.60960000000000003</v>
      </c>
      <c r="BB1119" s="85"/>
      <c r="BC1119" s="3" t="str">
        <f t="shared" si="814"/>
        <v>1.70</v>
      </c>
      <c r="BD1119" s="3" t="str">
        <f t="shared" si="815"/>
        <v>-</v>
      </c>
      <c r="BE1119" s="3">
        <f t="shared" si="816"/>
        <v>330.8</v>
      </c>
      <c r="BF1119" s="3">
        <f t="shared" si="817"/>
        <v>-22.51</v>
      </c>
      <c r="BG1119" s="3">
        <f t="shared" si="818"/>
        <v>0.30480000000000002</v>
      </c>
    </row>
    <row r="1120" spans="1:59" x14ac:dyDescent="0.3">
      <c r="A1120" s="1" t="str">
        <f>'Forward collapse simulation'!B1130</f>
        <v>1.70</v>
      </c>
      <c r="B1120" s="37" t="str">
        <f>IF('Forward collapse simulation'!C1130="","-",'Forward collapse simulation'!C1130)</f>
        <v>-</v>
      </c>
      <c r="C1120" s="85">
        <f>'Forward collapse simulation'!E1130</f>
        <v>333.49</v>
      </c>
      <c r="D1120" s="85">
        <f>'Forward collapse simulation'!F1130</f>
        <v>1.29</v>
      </c>
      <c r="E1120" s="85">
        <f>'Forward collapse simulation'!D1130</f>
        <v>2.9350000000000001</v>
      </c>
      <c r="F1120" s="85"/>
      <c r="G1120" s="3" t="str">
        <f t="shared" si="774"/>
        <v>1.70</v>
      </c>
      <c r="H1120" s="3" t="str">
        <f t="shared" si="775"/>
        <v>-</v>
      </c>
      <c r="I1120" s="3">
        <f t="shared" si="776"/>
        <v>333.49</v>
      </c>
      <c r="J1120" s="3">
        <f t="shared" si="777"/>
        <v>1.29</v>
      </c>
      <c r="K1120" s="3">
        <f t="shared" si="778"/>
        <v>2.6415000000000002</v>
      </c>
      <c r="L1120" s="85"/>
      <c r="M1120" s="3" t="str">
        <f t="shared" si="779"/>
        <v>1.70</v>
      </c>
      <c r="N1120" s="3" t="str">
        <f t="shared" si="780"/>
        <v>-</v>
      </c>
      <c r="O1120" s="3">
        <f t="shared" si="781"/>
        <v>333.49</v>
      </c>
      <c r="P1120" s="3">
        <f t="shared" si="782"/>
        <v>1.29</v>
      </c>
      <c r="Q1120" s="3">
        <f t="shared" si="783"/>
        <v>2.3480000000000003</v>
      </c>
      <c r="R1120" s="85"/>
      <c r="S1120" s="3" t="str">
        <f t="shared" si="784"/>
        <v>1.70</v>
      </c>
      <c r="T1120" s="3" t="str">
        <f t="shared" si="785"/>
        <v>-</v>
      </c>
      <c r="U1120" s="3">
        <f t="shared" si="786"/>
        <v>333.49</v>
      </c>
      <c r="V1120" s="3">
        <f t="shared" si="787"/>
        <v>1.29</v>
      </c>
      <c r="W1120" s="3">
        <f t="shared" si="788"/>
        <v>2.0545</v>
      </c>
      <c r="X1120" s="85"/>
      <c r="Y1120" s="3" t="str">
        <f t="shared" si="789"/>
        <v>1.70</v>
      </c>
      <c r="Z1120" s="3" t="str">
        <f t="shared" si="790"/>
        <v>-</v>
      </c>
      <c r="AA1120" s="3">
        <f t="shared" si="791"/>
        <v>333.49</v>
      </c>
      <c r="AB1120" s="3">
        <f t="shared" si="792"/>
        <v>1.29</v>
      </c>
      <c r="AC1120" s="3">
        <f t="shared" si="793"/>
        <v>1.7609999999999999</v>
      </c>
      <c r="AD1120" s="85"/>
      <c r="AE1120" s="3" t="str">
        <f t="shared" si="794"/>
        <v>1.70</v>
      </c>
      <c r="AF1120" s="3" t="str">
        <f t="shared" si="795"/>
        <v>-</v>
      </c>
      <c r="AG1120" s="3">
        <f t="shared" si="796"/>
        <v>333.49</v>
      </c>
      <c r="AH1120" s="3">
        <f t="shared" si="797"/>
        <v>1.29</v>
      </c>
      <c r="AI1120" s="3">
        <f t="shared" si="798"/>
        <v>1.4675</v>
      </c>
      <c r="AJ1120" s="85"/>
      <c r="AK1120" s="3" t="str">
        <f t="shared" si="799"/>
        <v>1.70</v>
      </c>
      <c r="AL1120" s="3" t="str">
        <f t="shared" si="800"/>
        <v>-</v>
      </c>
      <c r="AM1120" s="3">
        <f t="shared" si="801"/>
        <v>333.49</v>
      </c>
      <c r="AN1120" s="3">
        <f t="shared" si="802"/>
        <v>1.29</v>
      </c>
      <c r="AO1120" s="3">
        <f t="shared" si="803"/>
        <v>1.1740000000000002</v>
      </c>
      <c r="AP1120" s="85"/>
      <c r="AQ1120" s="3" t="str">
        <f t="shared" si="804"/>
        <v>1.70</v>
      </c>
      <c r="AR1120" s="3" t="str">
        <f t="shared" si="805"/>
        <v>-</v>
      </c>
      <c r="AS1120" s="3">
        <f t="shared" si="806"/>
        <v>333.49</v>
      </c>
      <c r="AT1120" s="3">
        <f t="shared" si="807"/>
        <v>1.29</v>
      </c>
      <c r="AU1120" s="3">
        <f t="shared" si="808"/>
        <v>0.88049999999999995</v>
      </c>
      <c r="AV1120" s="85"/>
      <c r="AW1120" s="3" t="str">
        <f t="shared" si="809"/>
        <v>1.70</v>
      </c>
      <c r="AX1120" s="3" t="str">
        <f t="shared" si="810"/>
        <v>-</v>
      </c>
      <c r="AY1120" s="3">
        <f t="shared" si="811"/>
        <v>333.49</v>
      </c>
      <c r="AZ1120" s="3">
        <f t="shared" si="812"/>
        <v>1.29</v>
      </c>
      <c r="BA1120" s="3">
        <f t="shared" si="813"/>
        <v>0.58700000000000008</v>
      </c>
      <c r="BB1120" s="85"/>
      <c r="BC1120" s="3" t="str">
        <f t="shared" si="814"/>
        <v>1.70</v>
      </c>
      <c r="BD1120" s="3" t="str">
        <f t="shared" si="815"/>
        <v>-</v>
      </c>
      <c r="BE1120" s="3">
        <f t="shared" si="816"/>
        <v>333.49</v>
      </c>
      <c r="BF1120" s="3">
        <f t="shared" si="817"/>
        <v>1.29</v>
      </c>
      <c r="BG1120" s="3">
        <f t="shared" si="818"/>
        <v>0.29350000000000004</v>
      </c>
    </row>
    <row r="1121" spans="1:59" x14ac:dyDescent="0.3">
      <c r="A1121" s="1" t="str">
        <f>'Forward collapse simulation'!B1131</f>
        <v>1.70</v>
      </c>
      <c r="B1121" s="37" t="str">
        <f>IF('Forward collapse simulation'!C1131="","-",'Forward collapse simulation'!C1131)</f>
        <v>-</v>
      </c>
      <c r="C1121" s="85">
        <f>'Forward collapse simulation'!E1131</f>
        <v>13.67</v>
      </c>
      <c r="D1121" s="85">
        <f>'Forward collapse simulation'!F1131</f>
        <v>68.650000000000006</v>
      </c>
      <c r="E1121" s="85">
        <f>'Forward collapse simulation'!D1131</f>
        <v>4.5439999999999996</v>
      </c>
      <c r="F1121" s="85"/>
      <c r="G1121" s="3" t="str">
        <f t="shared" si="774"/>
        <v>1.70</v>
      </c>
      <c r="H1121" s="3" t="str">
        <f t="shared" si="775"/>
        <v>-</v>
      </c>
      <c r="I1121" s="3">
        <f t="shared" si="776"/>
        <v>13.67</v>
      </c>
      <c r="J1121" s="3">
        <f t="shared" si="777"/>
        <v>68.650000000000006</v>
      </c>
      <c r="K1121" s="3">
        <f t="shared" si="778"/>
        <v>4.0895999999999999</v>
      </c>
      <c r="L1121" s="85"/>
      <c r="M1121" s="3" t="str">
        <f t="shared" si="779"/>
        <v>1.70</v>
      </c>
      <c r="N1121" s="3" t="str">
        <f t="shared" si="780"/>
        <v>-</v>
      </c>
      <c r="O1121" s="3">
        <f t="shared" si="781"/>
        <v>13.67</v>
      </c>
      <c r="P1121" s="3">
        <f t="shared" si="782"/>
        <v>68.650000000000006</v>
      </c>
      <c r="Q1121" s="3">
        <f t="shared" si="783"/>
        <v>3.6351999999999998</v>
      </c>
      <c r="R1121" s="85"/>
      <c r="S1121" s="3" t="str">
        <f t="shared" si="784"/>
        <v>1.70</v>
      </c>
      <c r="T1121" s="3" t="str">
        <f t="shared" si="785"/>
        <v>-</v>
      </c>
      <c r="U1121" s="3">
        <f t="shared" si="786"/>
        <v>13.67</v>
      </c>
      <c r="V1121" s="3">
        <f t="shared" si="787"/>
        <v>68.650000000000006</v>
      </c>
      <c r="W1121" s="3">
        <f t="shared" si="788"/>
        <v>3.1807999999999996</v>
      </c>
      <c r="X1121" s="85"/>
      <c r="Y1121" s="3" t="str">
        <f t="shared" si="789"/>
        <v>1.70</v>
      </c>
      <c r="Z1121" s="3" t="str">
        <f t="shared" si="790"/>
        <v>-</v>
      </c>
      <c r="AA1121" s="3">
        <f t="shared" si="791"/>
        <v>13.67</v>
      </c>
      <c r="AB1121" s="3">
        <f t="shared" si="792"/>
        <v>68.650000000000006</v>
      </c>
      <c r="AC1121" s="3">
        <f t="shared" si="793"/>
        <v>2.7263999999999995</v>
      </c>
      <c r="AD1121" s="85"/>
      <c r="AE1121" s="3" t="str">
        <f t="shared" si="794"/>
        <v>1.70</v>
      </c>
      <c r="AF1121" s="3" t="str">
        <f t="shared" si="795"/>
        <v>-</v>
      </c>
      <c r="AG1121" s="3">
        <f t="shared" si="796"/>
        <v>13.67</v>
      </c>
      <c r="AH1121" s="3">
        <f t="shared" si="797"/>
        <v>68.650000000000006</v>
      </c>
      <c r="AI1121" s="3">
        <f t="shared" si="798"/>
        <v>2.2719999999999998</v>
      </c>
      <c r="AJ1121" s="85"/>
      <c r="AK1121" s="3" t="str">
        <f t="shared" si="799"/>
        <v>1.70</v>
      </c>
      <c r="AL1121" s="3" t="str">
        <f t="shared" si="800"/>
        <v>-</v>
      </c>
      <c r="AM1121" s="3">
        <f t="shared" si="801"/>
        <v>13.67</v>
      </c>
      <c r="AN1121" s="3">
        <f t="shared" si="802"/>
        <v>68.650000000000006</v>
      </c>
      <c r="AO1121" s="3">
        <f t="shared" si="803"/>
        <v>1.8175999999999999</v>
      </c>
      <c r="AP1121" s="85"/>
      <c r="AQ1121" s="3" t="str">
        <f t="shared" si="804"/>
        <v>1.70</v>
      </c>
      <c r="AR1121" s="3" t="str">
        <f t="shared" si="805"/>
        <v>-</v>
      </c>
      <c r="AS1121" s="3">
        <f t="shared" si="806"/>
        <v>13.67</v>
      </c>
      <c r="AT1121" s="3">
        <f t="shared" si="807"/>
        <v>68.650000000000006</v>
      </c>
      <c r="AU1121" s="3">
        <f t="shared" si="808"/>
        <v>1.3631999999999997</v>
      </c>
      <c r="AV1121" s="85"/>
      <c r="AW1121" s="3" t="str">
        <f t="shared" si="809"/>
        <v>1.70</v>
      </c>
      <c r="AX1121" s="3" t="str">
        <f t="shared" si="810"/>
        <v>-</v>
      </c>
      <c r="AY1121" s="3">
        <f t="shared" si="811"/>
        <v>13.67</v>
      </c>
      <c r="AZ1121" s="3">
        <f t="shared" si="812"/>
        <v>68.650000000000006</v>
      </c>
      <c r="BA1121" s="3">
        <f t="shared" si="813"/>
        <v>0.90879999999999994</v>
      </c>
      <c r="BB1121" s="85"/>
      <c r="BC1121" s="3" t="str">
        <f t="shared" si="814"/>
        <v>1.70</v>
      </c>
      <c r="BD1121" s="3" t="str">
        <f t="shared" si="815"/>
        <v>-</v>
      </c>
      <c r="BE1121" s="3">
        <f t="shared" si="816"/>
        <v>13.67</v>
      </c>
      <c r="BF1121" s="3">
        <f t="shared" si="817"/>
        <v>68.650000000000006</v>
      </c>
      <c r="BG1121" s="3">
        <f t="shared" si="818"/>
        <v>0.45439999999999997</v>
      </c>
    </row>
    <row r="1122" spans="1:59" x14ac:dyDescent="0.3">
      <c r="A1122" s="1" t="str">
        <f>'Forward collapse simulation'!B1132</f>
        <v>1.70</v>
      </c>
      <c r="B1122" s="37" t="str">
        <f>IF('Forward collapse simulation'!C1132="","-",'Forward collapse simulation'!C1132)</f>
        <v>-</v>
      </c>
      <c r="C1122" s="85">
        <f>'Forward collapse simulation'!E1132</f>
        <v>97.97</v>
      </c>
      <c r="D1122" s="85">
        <f>'Forward collapse simulation'!F1132</f>
        <v>79.98</v>
      </c>
      <c r="E1122" s="85">
        <f>'Forward collapse simulation'!D1132</f>
        <v>3.5640000000000001</v>
      </c>
      <c r="F1122" s="85"/>
      <c r="G1122" s="3" t="str">
        <f t="shared" si="774"/>
        <v>1.70</v>
      </c>
      <c r="H1122" s="3" t="str">
        <f t="shared" si="775"/>
        <v>-</v>
      </c>
      <c r="I1122" s="3">
        <f t="shared" si="776"/>
        <v>97.97</v>
      </c>
      <c r="J1122" s="3">
        <f t="shared" si="777"/>
        <v>79.98</v>
      </c>
      <c r="K1122" s="3">
        <f t="shared" si="778"/>
        <v>3.2076000000000002</v>
      </c>
      <c r="L1122" s="85"/>
      <c r="M1122" s="3" t="str">
        <f t="shared" si="779"/>
        <v>1.70</v>
      </c>
      <c r="N1122" s="3" t="str">
        <f t="shared" si="780"/>
        <v>-</v>
      </c>
      <c r="O1122" s="3">
        <f t="shared" si="781"/>
        <v>97.97</v>
      </c>
      <c r="P1122" s="3">
        <f t="shared" si="782"/>
        <v>79.98</v>
      </c>
      <c r="Q1122" s="3">
        <f t="shared" si="783"/>
        <v>2.8512000000000004</v>
      </c>
      <c r="R1122" s="85"/>
      <c r="S1122" s="3" t="str">
        <f t="shared" si="784"/>
        <v>1.70</v>
      </c>
      <c r="T1122" s="3" t="str">
        <f t="shared" si="785"/>
        <v>-</v>
      </c>
      <c r="U1122" s="3">
        <f t="shared" si="786"/>
        <v>97.97</v>
      </c>
      <c r="V1122" s="3">
        <f t="shared" si="787"/>
        <v>79.98</v>
      </c>
      <c r="W1122" s="3">
        <f t="shared" si="788"/>
        <v>2.4947999999999997</v>
      </c>
      <c r="X1122" s="85"/>
      <c r="Y1122" s="3" t="str">
        <f t="shared" si="789"/>
        <v>1.70</v>
      </c>
      <c r="Z1122" s="3" t="str">
        <f t="shared" si="790"/>
        <v>-</v>
      </c>
      <c r="AA1122" s="3">
        <f t="shared" si="791"/>
        <v>97.97</v>
      </c>
      <c r="AB1122" s="3">
        <f t="shared" si="792"/>
        <v>79.98</v>
      </c>
      <c r="AC1122" s="3">
        <f t="shared" si="793"/>
        <v>2.1383999999999999</v>
      </c>
      <c r="AD1122" s="85"/>
      <c r="AE1122" s="3" t="str">
        <f t="shared" si="794"/>
        <v>1.70</v>
      </c>
      <c r="AF1122" s="3" t="str">
        <f t="shared" si="795"/>
        <v>-</v>
      </c>
      <c r="AG1122" s="3">
        <f t="shared" si="796"/>
        <v>97.97</v>
      </c>
      <c r="AH1122" s="3">
        <f t="shared" si="797"/>
        <v>79.98</v>
      </c>
      <c r="AI1122" s="3">
        <f t="shared" si="798"/>
        <v>1.782</v>
      </c>
      <c r="AJ1122" s="85"/>
      <c r="AK1122" s="3" t="str">
        <f t="shared" si="799"/>
        <v>1.70</v>
      </c>
      <c r="AL1122" s="3" t="str">
        <f t="shared" si="800"/>
        <v>-</v>
      </c>
      <c r="AM1122" s="3">
        <f t="shared" si="801"/>
        <v>97.97</v>
      </c>
      <c r="AN1122" s="3">
        <f t="shared" si="802"/>
        <v>79.98</v>
      </c>
      <c r="AO1122" s="3">
        <f t="shared" si="803"/>
        <v>1.4256000000000002</v>
      </c>
      <c r="AP1122" s="85"/>
      <c r="AQ1122" s="3" t="str">
        <f t="shared" si="804"/>
        <v>1.70</v>
      </c>
      <c r="AR1122" s="3" t="str">
        <f t="shared" si="805"/>
        <v>-</v>
      </c>
      <c r="AS1122" s="3">
        <f t="shared" si="806"/>
        <v>97.97</v>
      </c>
      <c r="AT1122" s="3">
        <f t="shared" si="807"/>
        <v>79.98</v>
      </c>
      <c r="AU1122" s="3">
        <f t="shared" si="808"/>
        <v>1.0691999999999999</v>
      </c>
      <c r="AV1122" s="85"/>
      <c r="AW1122" s="3" t="str">
        <f t="shared" si="809"/>
        <v>1.70</v>
      </c>
      <c r="AX1122" s="3" t="str">
        <f t="shared" si="810"/>
        <v>-</v>
      </c>
      <c r="AY1122" s="3">
        <f t="shared" si="811"/>
        <v>97.97</v>
      </c>
      <c r="AZ1122" s="3">
        <f t="shared" si="812"/>
        <v>79.98</v>
      </c>
      <c r="BA1122" s="3">
        <f t="shared" si="813"/>
        <v>0.7128000000000001</v>
      </c>
      <c r="BB1122" s="85"/>
      <c r="BC1122" s="3" t="str">
        <f t="shared" si="814"/>
        <v>1.70</v>
      </c>
      <c r="BD1122" s="3" t="str">
        <f t="shared" si="815"/>
        <v>-</v>
      </c>
      <c r="BE1122" s="3">
        <f t="shared" si="816"/>
        <v>97.97</v>
      </c>
      <c r="BF1122" s="3">
        <f t="shared" si="817"/>
        <v>79.98</v>
      </c>
      <c r="BG1122" s="3">
        <f t="shared" si="818"/>
        <v>0.35640000000000005</v>
      </c>
    </row>
    <row r="1123" spans="1:59" x14ac:dyDescent="0.3">
      <c r="A1123" s="1" t="str">
        <f>'Forward collapse simulation'!B1133</f>
        <v>1.70</v>
      </c>
      <c r="B1123" s="37" t="str">
        <f>IF('Forward collapse simulation'!C1133="","-",'Forward collapse simulation'!C1133)</f>
        <v>-</v>
      </c>
      <c r="C1123" s="85">
        <f>'Forward collapse simulation'!E1133</f>
        <v>125.74</v>
      </c>
      <c r="D1123" s="85">
        <f>'Forward collapse simulation'!F1133</f>
        <v>74.63</v>
      </c>
      <c r="E1123" s="85">
        <f>'Forward collapse simulation'!D1133</f>
        <v>7.7569999999999997</v>
      </c>
      <c r="F1123" s="85"/>
      <c r="G1123" s="3" t="str">
        <f t="shared" si="774"/>
        <v>1.70</v>
      </c>
      <c r="H1123" s="3" t="str">
        <f t="shared" si="775"/>
        <v>-</v>
      </c>
      <c r="I1123" s="3">
        <f t="shared" si="776"/>
        <v>125.74</v>
      </c>
      <c r="J1123" s="3">
        <f t="shared" si="777"/>
        <v>74.63</v>
      </c>
      <c r="K1123" s="3">
        <f t="shared" si="778"/>
        <v>6.9813000000000001</v>
      </c>
      <c r="L1123" s="85"/>
      <c r="M1123" s="3" t="str">
        <f t="shared" si="779"/>
        <v>1.70</v>
      </c>
      <c r="N1123" s="3" t="str">
        <f t="shared" si="780"/>
        <v>-</v>
      </c>
      <c r="O1123" s="3">
        <f t="shared" si="781"/>
        <v>125.74</v>
      </c>
      <c r="P1123" s="3">
        <f t="shared" si="782"/>
        <v>74.63</v>
      </c>
      <c r="Q1123" s="3">
        <f t="shared" si="783"/>
        <v>6.2056000000000004</v>
      </c>
      <c r="R1123" s="85"/>
      <c r="S1123" s="3" t="str">
        <f t="shared" si="784"/>
        <v>1.70</v>
      </c>
      <c r="T1123" s="3" t="str">
        <f t="shared" si="785"/>
        <v>-</v>
      </c>
      <c r="U1123" s="3">
        <f t="shared" si="786"/>
        <v>125.74</v>
      </c>
      <c r="V1123" s="3">
        <f t="shared" si="787"/>
        <v>74.63</v>
      </c>
      <c r="W1123" s="3">
        <f t="shared" si="788"/>
        <v>5.4298999999999991</v>
      </c>
      <c r="X1123" s="85"/>
      <c r="Y1123" s="3" t="str">
        <f t="shared" si="789"/>
        <v>1.70</v>
      </c>
      <c r="Z1123" s="3" t="str">
        <f t="shared" si="790"/>
        <v>-</v>
      </c>
      <c r="AA1123" s="3">
        <f t="shared" si="791"/>
        <v>125.74</v>
      </c>
      <c r="AB1123" s="3">
        <f t="shared" si="792"/>
        <v>74.63</v>
      </c>
      <c r="AC1123" s="3">
        <f t="shared" si="793"/>
        <v>4.6541999999999994</v>
      </c>
      <c r="AD1123" s="85"/>
      <c r="AE1123" s="3" t="str">
        <f t="shared" si="794"/>
        <v>1.70</v>
      </c>
      <c r="AF1123" s="3" t="str">
        <f t="shared" si="795"/>
        <v>-</v>
      </c>
      <c r="AG1123" s="3">
        <f t="shared" si="796"/>
        <v>125.74</v>
      </c>
      <c r="AH1123" s="3">
        <f t="shared" si="797"/>
        <v>74.63</v>
      </c>
      <c r="AI1123" s="3">
        <f t="shared" si="798"/>
        <v>3.8784999999999998</v>
      </c>
      <c r="AJ1123" s="85"/>
      <c r="AK1123" s="3" t="str">
        <f t="shared" si="799"/>
        <v>1.70</v>
      </c>
      <c r="AL1123" s="3" t="str">
        <f t="shared" si="800"/>
        <v>-</v>
      </c>
      <c r="AM1123" s="3">
        <f t="shared" si="801"/>
        <v>125.74</v>
      </c>
      <c r="AN1123" s="3">
        <f t="shared" si="802"/>
        <v>74.63</v>
      </c>
      <c r="AO1123" s="3">
        <f t="shared" si="803"/>
        <v>3.1028000000000002</v>
      </c>
      <c r="AP1123" s="85"/>
      <c r="AQ1123" s="3" t="str">
        <f t="shared" si="804"/>
        <v>1.70</v>
      </c>
      <c r="AR1123" s="3" t="str">
        <f t="shared" si="805"/>
        <v>-</v>
      </c>
      <c r="AS1123" s="3">
        <f t="shared" si="806"/>
        <v>125.74</v>
      </c>
      <c r="AT1123" s="3">
        <f t="shared" si="807"/>
        <v>74.63</v>
      </c>
      <c r="AU1123" s="3">
        <f t="shared" si="808"/>
        <v>2.3270999999999997</v>
      </c>
      <c r="AV1123" s="85"/>
      <c r="AW1123" s="3" t="str">
        <f t="shared" si="809"/>
        <v>1.70</v>
      </c>
      <c r="AX1123" s="3" t="str">
        <f t="shared" si="810"/>
        <v>-</v>
      </c>
      <c r="AY1123" s="3">
        <f t="shared" si="811"/>
        <v>125.74</v>
      </c>
      <c r="AZ1123" s="3">
        <f t="shared" si="812"/>
        <v>74.63</v>
      </c>
      <c r="BA1123" s="3">
        <f t="shared" si="813"/>
        <v>1.5514000000000001</v>
      </c>
      <c r="BB1123" s="85"/>
      <c r="BC1123" s="3" t="str">
        <f t="shared" si="814"/>
        <v>1.70</v>
      </c>
      <c r="BD1123" s="3" t="str">
        <f t="shared" si="815"/>
        <v>-</v>
      </c>
      <c r="BE1123" s="3">
        <f t="shared" si="816"/>
        <v>125.74</v>
      </c>
      <c r="BF1123" s="3">
        <f t="shared" si="817"/>
        <v>74.63</v>
      </c>
      <c r="BG1123" s="3">
        <f t="shared" si="818"/>
        <v>0.77570000000000006</v>
      </c>
    </row>
    <row r="1124" spans="1:59" x14ac:dyDescent="0.3">
      <c r="A1124" s="1" t="str">
        <f>'Forward collapse simulation'!B1134</f>
        <v>1.70</v>
      </c>
      <c r="B1124" s="37" t="str">
        <f>IF('Forward collapse simulation'!C1134="","-",'Forward collapse simulation'!C1134)</f>
        <v>-</v>
      </c>
      <c r="C1124" s="85">
        <f>'Forward collapse simulation'!E1134</f>
        <v>135.05000000000001</v>
      </c>
      <c r="D1124" s="85">
        <f>'Forward collapse simulation'!F1134</f>
        <v>71.98</v>
      </c>
      <c r="E1124" s="85">
        <f>'Forward collapse simulation'!D1134</f>
        <v>5.1210000000000004</v>
      </c>
      <c r="F1124" s="85"/>
      <c r="G1124" s="3" t="str">
        <f t="shared" si="774"/>
        <v>1.70</v>
      </c>
      <c r="H1124" s="3" t="str">
        <f t="shared" si="775"/>
        <v>-</v>
      </c>
      <c r="I1124" s="3">
        <f t="shared" si="776"/>
        <v>135.05000000000001</v>
      </c>
      <c r="J1124" s="3">
        <f t="shared" si="777"/>
        <v>71.98</v>
      </c>
      <c r="K1124" s="3">
        <f t="shared" si="778"/>
        <v>4.6089000000000002</v>
      </c>
      <c r="L1124" s="85"/>
      <c r="M1124" s="3" t="str">
        <f t="shared" si="779"/>
        <v>1.70</v>
      </c>
      <c r="N1124" s="3" t="str">
        <f t="shared" si="780"/>
        <v>-</v>
      </c>
      <c r="O1124" s="3">
        <f t="shared" si="781"/>
        <v>135.05000000000001</v>
      </c>
      <c r="P1124" s="3">
        <f t="shared" si="782"/>
        <v>71.98</v>
      </c>
      <c r="Q1124" s="3">
        <f t="shared" si="783"/>
        <v>4.0968000000000009</v>
      </c>
      <c r="R1124" s="85"/>
      <c r="S1124" s="3" t="str">
        <f t="shared" si="784"/>
        <v>1.70</v>
      </c>
      <c r="T1124" s="3" t="str">
        <f t="shared" si="785"/>
        <v>-</v>
      </c>
      <c r="U1124" s="3">
        <f t="shared" si="786"/>
        <v>135.05000000000001</v>
      </c>
      <c r="V1124" s="3">
        <f t="shared" si="787"/>
        <v>71.98</v>
      </c>
      <c r="W1124" s="3">
        <f t="shared" si="788"/>
        <v>3.5847000000000002</v>
      </c>
      <c r="X1124" s="85"/>
      <c r="Y1124" s="3" t="str">
        <f t="shared" si="789"/>
        <v>1.70</v>
      </c>
      <c r="Z1124" s="3" t="str">
        <f t="shared" si="790"/>
        <v>-</v>
      </c>
      <c r="AA1124" s="3">
        <f t="shared" si="791"/>
        <v>135.05000000000001</v>
      </c>
      <c r="AB1124" s="3">
        <f t="shared" si="792"/>
        <v>71.98</v>
      </c>
      <c r="AC1124" s="3">
        <f t="shared" si="793"/>
        <v>3.0726</v>
      </c>
      <c r="AD1124" s="85"/>
      <c r="AE1124" s="3" t="str">
        <f t="shared" si="794"/>
        <v>1.70</v>
      </c>
      <c r="AF1124" s="3" t="str">
        <f t="shared" si="795"/>
        <v>-</v>
      </c>
      <c r="AG1124" s="3">
        <f t="shared" si="796"/>
        <v>135.05000000000001</v>
      </c>
      <c r="AH1124" s="3">
        <f t="shared" si="797"/>
        <v>71.98</v>
      </c>
      <c r="AI1124" s="3">
        <f t="shared" si="798"/>
        <v>2.5605000000000002</v>
      </c>
      <c r="AJ1124" s="85"/>
      <c r="AK1124" s="3" t="str">
        <f t="shared" si="799"/>
        <v>1.70</v>
      </c>
      <c r="AL1124" s="3" t="str">
        <f t="shared" si="800"/>
        <v>-</v>
      </c>
      <c r="AM1124" s="3">
        <f t="shared" si="801"/>
        <v>135.05000000000001</v>
      </c>
      <c r="AN1124" s="3">
        <f t="shared" si="802"/>
        <v>71.98</v>
      </c>
      <c r="AO1124" s="3">
        <f t="shared" si="803"/>
        <v>2.0484000000000004</v>
      </c>
      <c r="AP1124" s="85"/>
      <c r="AQ1124" s="3" t="str">
        <f t="shared" si="804"/>
        <v>1.70</v>
      </c>
      <c r="AR1124" s="3" t="str">
        <f t="shared" si="805"/>
        <v>-</v>
      </c>
      <c r="AS1124" s="3">
        <f t="shared" si="806"/>
        <v>135.05000000000001</v>
      </c>
      <c r="AT1124" s="3">
        <f t="shared" si="807"/>
        <v>71.98</v>
      </c>
      <c r="AU1124" s="3">
        <f t="shared" si="808"/>
        <v>1.5363</v>
      </c>
      <c r="AV1124" s="85"/>
      <c r="AW1124" s="3" t="str">
        <f t="shared" si="809"/>
        <v>1.70</v>
      </c>
      <c r="AX1124" s="3" t="str">
        <f t="shared" si="810"/>
        <v>-</v>
      </c>
      <c r="AY1124" s="3">
        <f t="shared" si="811"/>
        <v>135.05000000000001</v>
      </c>
      <c r="AZ1124" s="3">
        <f t="shared" si="812"/>
        <v>71.98</v>
      </c>
      <c r="BA1124" s="3">
        <f t="shared" si="813"/>
        <v>1.0242000000000002</v>
      </c>
      <c r="BB1124" s="85"/>
      <c r="BC1124" s="3" t="str">
        <f t="shared" si="814"/>
        <v>1.70</v>
      </c>
      <c r="BD1124" s="3" t="str">
        <f t="shared" si="815"/>
        <v>-</v>
      </c>
      <c r="BE1124" s="3">
        <f t="shared" si="816"/>
        <v>135.05000000000001</v>
      </c>
      <c r="BF1124" s="3">
        <f t="shared" si="817"/>
        <v>71.98</v>
      </c>
      <c r="BG1124" s="3">
        <f t="shared" si="818"/>
        <v>0.51210000000000011</v>
      </c>
    </row>
    <row r="1125" spans="1:59" x14ac:dyDescent="0.3">
      <c r="A1125" s="1" t="str">
        <f>'Forward collapse simulation'!B1135</f>
        <v>1.70</v>
      </c>
      <c r="B1125" s="37" t="str">
        <f>IF('Forward collapse simulation'!C1135="","-",'Forward collapse simulation'!C1135)</f>
        <v>-</v>
      </c>
      <c r="C1125" s="85">
        <f>'Forward collapse simulation'!E1135</f>
        <v>147.59</v>
      </c>
      <c r="D1125" s="85">
        <f>'Forward collapse simulation'!F1135</f>
        <v>63.62</v>
      </c>
      <c r="E1125" s="85">
        <f>'Forward collapse simulation'!D1135</f>
        <v>5.8570000000000002</v>
      </c>
      <c r="F1125" s="85"/>
      <c r="G1125" s="3" t="str">
        <f t="shared" si="774"/>
        <v>1.70</v>
      </c>
      <c r="H1125" s="3" t="str">
        <f t="shared" si="775"/>
        <v>-</v>
      </c>
      <c r="I1125" s="3">
        <f t="shared" si="776"/>
        <v>147.59</v>
      </c>
      <c r="J1125" s="3">
        <f t="shared" si="777"/>
        <v>63.62</v>
      </c>
      <c r="K1125" s="3">
        <f t="shared" si="778"/>
        <v>5.2713000000000001</v>
      </c>
      <c r="L1125" s="85"/>
      <c r="M1125" s="3" t="str">
        <f t="shared" si="779"/>
        <v>1.70</v>
      </c>
      <c r="N1125" s="3" t="str">
        <f t="shared" si="780"/>
        <v>-</v>
      </c>
      <c r="O1125" s="3">
        <f t="shared" si="781"/>
        <v>147.59</v>
      </c>
      <c r="P1125" s="3">
        <f t="shared" si="782"/>
        <v>63.62</v>
      </c>
      <c r="Q1125" s="3">
        <f t="shared" si="783"/>
        <v>4.6856</v>
      </c>
      <c r="R1125" s="85"/>
      <c r="S1125" s="3" t="str">
        <f t="shared" si="784"/>
        <v>1.70</v>
      </c>
      <c r="T1125" s="3" t="str">
        <f t="shared" si="785"/>
        <v>-</v>
      </c>
      <c r="U1125" s="3">
        <f t="shared" si="786"/>
        <v>147.59</v>
      </c>
      <c r="V1125" s="3">
        <f t="shared" si="787"/>
        <v>63.62</v>
      </c>
      <c r="W1125" s="3">
        <f t="shared" si="788"/>
        <v>4.0998999999999999</v>
      </c>
      <c r="X1125" s="85"/>
      <c r="Y1125" s="3" t="str">
        <f t="shared" si="789"/>
        <v>1.70</v>
      </c>
      <c r="Z1125" s="3" t="str">
        <f t="shared" si="790"/>
        <v>-</v>
      </c>
      <c r="AA1125" s="3">
        <f t="shared" si="791"/>
        <v>147.59</v>
      </c>
      <c r="AB1125" s="3">
        <f t="shared" si="792"/>
        <v>63.62</v>
      </c>
      <c r="AC1125" s="3">
        <f t="shared" si="793"/>
        <v>3.5142000000000002</v>
      </c>
      <c r="AD1125" s="85"/>
      <c r="AE1125" s="3" t="str">
        <f t="shared" si="794"/>
        <v>1.70</v>
      </c>
      <c r="AF1125" s="3" t="str">
        <f t="shared" si="795"/>
        <v>-</v>
      </c>
      <c r="AG1125" s="3">
        <f t="shared" si="796"/>
        <v>147.59</v>
      </c>
      <c r="AH1125" s="3">
        <f t="shared" si="797"/>
        <v>63.62</v>
      </c>
      <c r="AI1125" s="3">
        <f t="shared" si="798"/>
        <v>2.9285000000000001</v>
      </c>
      <c r="AJ1125" s="85"/>
      <c r="AK1125" s="3" t="str">
        <f t="shared" si="799"/>
        <v>1.70</v>
      </c>
      <c r="AL1125" s="3" t="str">
        <f t="shared" si="800"/>
        <v>-</v>
      </c>
      <c r="AM1125" s="3">
        <f t="shared" si="801"/>
        <v>147.59</v>
      </c>
      <c r="AN1125" s="3">
        <f t="shared" si="802"/>
        <v>63.62</v>
      </c>
      <c r="AO1125" s="3">
        <f t="shared" si="803"/>
        <v>2.3428</v>
      </c>
      <c r="AP1125" s="85"/>
      <c r="AQ1125" s="3" t="str">
        <f t="shared" si="804"/>
        <v>1.70</v>
      </c>
      <c r="AR1125" s="3" t="str">
        <f t="shared" si="805"/>
        <v>-</v>
      </c>
      <c r="AS1125" s="3">
        <f t="shared" si="806"/>
        <v>147.59</v>
      </c>
      <c r="AT1125" s="3">
        <f t="shared" si="807"/>
        <v>63.62</v>
      </c>
      <c r="AU1125" s="3">
        <f t="shared" si="808"/>
        <v>1.7571000000000001</v>
      </c>
      <c r="AV1125" s="85"/>
      <c r="AW1125" s="3" t="str">
        <f t="shared" si="809"/>
        <v>1.70</v>
      </c>
      <c r="AX1125" s="3" t="str">
        <f t="shared" si="810"/>
        <v>-</v>
      </c>
      <c r="AY1125" s="3">
        <f t="shared" si="811"/>
        <v>147.59</v>
      </c>
      <c r="AZ1125" s="3">
        <f t="shared" si="812"/>
        <v>63.62</v>
      </c>
      <c r="BA1125" s="3">
        <f t="shared" si="813"/>
        <v>1.1714</v>
      </c>
      <c r="BB1125" s="85"/>
      <c r="BC1125" s="3" t="str">
        <f t="shared" si="814"/>
        <v>1.70</v>
      </c>
      <c r="BD1125" s="3" t="str">
        <f t="shared" si="815"/>
        <v>-</v>
      </c>
      <c r="BE1125" s="3">
        <f t="shared" si="816"/>
        <v>147.59</v>
      </c>
      <c r="BF1125" s="3">
        <f t="shared" si="817"/>
        <v>63.62</v>
      </c>
      <c r="BG1125" s="3">
        <f t="shared" si="818"/>
        <v>0.5857</v>
      </c>
    </row>
    <row r="1126" spans="1:59" x14ac:dyDescent="0.3">
      <c r="A1126" s="1" t="str">
        <f>'Forward collapse simulation'!B1136</f>
        <v>1.70</v>
      </c>
      <c r="B1126" s="37" t="str">
        <f>IF('Forward collapse simulation'!C1136="","-",'Forward collapse simulation'!C1136)</f>
        <v>-</v>
      </c>
      <c r="C1126" s="85">
        <f>'Forward collapse simulation'!E1136</f>
        <v>158.9</v>
      </c>
      <c r="D1126" s="85">
        <f>'Forward collapse simulation'!F1136</f>
        <v>51.42</v>
      </c>
      <c r="E1126" s="85">
        <f>'Forward collapse simulation'!D1136</f>
        <v>3.202</v>
      </c>
      <c r="F1126" s="85"/>
      <c r="G1126" s="3" t="str">
        <f t="shared" si="774"/>
        <v>1.70</v>
      </c>
      <c r="H1126" s="3" t="str">
        <f t="shared" si="775"/>
        <v>-</v>
      </c>
      <c r="I1126" s="3">
        <f t="shared" si="776"/>
        <v>158.9</v>
      </c>
      <c r="J1126" s="3">
        <f t="shared" si="777"/>
        <v>51.42</v>
      </c>
      <c r="K1126" s="3">
        <f t="shared" si="778"/>
        <v>2.8818000000000001</v>
      </c>
      <c r="L1126" s="85"/>
      <c r="M1126" s="3" t="str">
        <f t="shared" si="779"/>
        <v>1.70</v>
      </c>
      <c r="N1126" s="3" t="str">
        <f t="shared" si="780"/>
        <v>-</v>
      </c>
      <c r="O1126" s="3">
        <f t="shared" si="781"/>
        <v>158.9</v>
      </c>
      <c r="P1126" s="3">
        <f t="shared" si="782"/>
        <v>51.42</v>
      </c>
      <c r="Q1126" s="3">
        <f t="shared" si="783"/>
        <v>2.5616000000000003</v>
      </c>
      <c r="R1126" s="85"/>
      <c r="S1126" s="3" t="str">
        <f t="shared" si="784"/>
        <v>1.70</v>
      </c>
      <c r="T1126" s="3" t="str">
        <f t="shared" si="785"/>
        <v>-</v>
      </c>
      <c r="U1126" s="3">
        <f t="shared" si="786"/>
        <v>158.9</v>
      </c>
      <c r="V1126" s="3">
        <f t="shared" si="787"/>
        <v>51.42</v>
      </c>
      <c r="W1126" s="3">
        <f t="shared" si="788"/>
        <v>2.2413999999999996</v>
      </c>
      <c r="X1126" s="85"/>
      <c r="Y1126" s="3" t="str">
        <f t="shared" si="789"/>
        <v>1.70</v>
      </c>
      <c r="Z1126" s="3" t="str">
        <f t="shared" si="790"/>
        <v>-</v>
      </c>
      <c r="AA1126" s="3">
        <f t="shared" si="791"/>
        <v>158.9</v>
      </c>
      <c r="AB1126" s="3">
        <f t="shared" si="792"/>
        <v>51.42</v>
      </c>
      <c r="AC1126" s="3">
        <f t="shared" si="793"/>
        <v>1.9211999999999998</v>
      </c>
      <c r="AD1126" s="85"/>
      <c r="AE1126" s="3" t="str">
        <f t="shared" si="794"/>
        <v>1.70</v>
      </c>
      <c r="AF1126" s="3" t="str">
        <f t="shared" si="795"/>
        <v>-</v>
      </c>
      <c r="AG1126" s="3">
        <f t="shared" si="796"/>
        <v>158.9</v>
      </c>
      <c r="AH1126" s="3">
        <f t="shared" si="797"/>
        <v>51.42</v>
      </c>
      <c r="AI1126" s="3">
        <f t="shared" si="798"/>
        <v>1.601</v>
      </c>
      <c r="AJ1126" s="85"/>
      <c r="AK1126" s="3" t="str">
        <f t="shared" si="799"/>
        <v>1.70</v>
      </c>
      <c r="AL1126" s="3" t="str">
        <f t="shared" si="800"/>
        <v>-</v>
      </c>
      <c r="AM1126" s="3">
        <f t="shared" si="801"/>
        <v>158.9</v>
      </c>
      <c r="AN1126" s="3">
        <f t="shared" si="802"/>
        <v>51.42</v>
      </c>
      <c r="AO1126" s="3">
        <f t="shared" si="803"/>
        <v>1.2808000000000002</v>
      </c>
      <c r="AP1126" s="85"/>
      <c r="AQ1126" s="3" t="str">
        <f t="shared" si="804"/>
        <v>1.70</v>
      </c>
      <c r="AR1126" s="3" t="str">
        <f t="shared" si="805"/>
        <v>-</v>
      </c>
      <c r="AS1126" s="3">
        <f t="shared" si="806"/>
        <v>158.9</v>
      </c>
      <c r="AT1126" s="3">
        <f t="shared" si="807"/>
        <v>51.42</v>
      </c>
      <c r="AU1126" s="3">
        <f t="shared" si="808"/>
        <v>0.9605999999999999</v>
      </c>
      <c r="AV1126" s="85"/>
      <c r="AW1126" s="3" t="str">
        <f t="shared" si="809"/>
        <v>1.70</v>
      </c>
      <c r="AX1126" s="3" t="str">
        <f t="shared" si="810"/>
        <v>-</v>
      </c>
      <c r="AY1126" s="3">
        <f t="shared" si="811"/>
        <v>158.9</v>
      </c>
      <c r="AZ1126" s="3">
        <f t="shared" si="812"/>
        <v>51.42</v>
      </c>
      <c r="BA1126" s="3">
        <f t="shared" si="813"/>
        <v>0.64040000000000008</v>
      </c>
      <c r="BB1126" s="85"/>
      <c r="BC1126" s="3" t="str">
        <f t="shared" si="814"/>
        <v>1.70</v>
      </c>
      <c r="BD1126" s="3" t="str">
        <f t="shared" si="815"/>
        <v>-</v>
      </c>
      <c r="BE1126" s="3">
        <f t="shared" si="816"/>
        <v>158.9</v>
      </c>
      <c r="BF1126" s="3">
        <f t="shared" si="817"/>
        <v>51.42</v>
      </c>
      <c r="BG1126" s="3">
        <f t="shared" si="818"/>
        <v>0.32020000000000004</v>
      </c>
    </row>
    <row r="1127" spans="1:59" x14ac:dyDescent="0.3">
      <c r="A1127" s="1" t="str">
        <f>'Forward collapse simulation'!B1137</f>
        <v>1.70</v>
      </c>
      <c r="B1127" s="37" t="str">
        <f>IF('Forward collapse simulation'!C1137="","-",'Forward collapse simulation'!C1137)</f>
        <v>-</v>
      </c>
      <c r="C1127" s="85">
        <f>'Forward collapse simulation'!E1137</f>
        <v>163.61000000000001</v>
      </c>
      <c r="D1127" s="85">
        <f>'Forward collapse simulation'!F1137</f>
        <v>45.85</v>
      </c>
      <c r="E1127" s="85">
        <f>'Forward collapse simulation'!D1137</f>
        <v>4.7930000000000001</v>
      </c>
      <c r="F1127" s="85"/>
      <c r="G1127" s="3" t="str">
        <f t="shared" si="774"/>
        <v>1.70</v>
      </c>
      <c r="H1127" s="3" t="str">
        <f t="shared" si="775"/>
        <v>-</v>
      </c>
      <c r="I1127" s="3">
        <f t="shared" si="776"/>
        <v>163.61000000000001</v>
      </c>
      <c r="J1127" s="3">
        <f t="shared" si="777"/>
        <v>45.85</v>
      </c>
      <c r="K1127" s="3">
        <f t="shared" si="778"/>
        <v>4.3136999999999999</v>
      </c>
      <c r="L1127" s="85"/>
      <c r="M1127" s="3" t="str">
        <f t="shared" si="779"/>
        <v>1.70</v>
      </c>
      <c r="N1127" s="3" t="str">
        <f t="shared" si="780"/>
        <v>-</v>
      </c>
      <c r="O1127" s="3">
        <f t="shared" si="781"/>
        <v>163.61000000000001</v>
      </c>
      <c r="P1127" s="3">
        <f t="shared" si="782"/>
        <v>45.85</v>
      </c>
      <c r="Q1127" s="3">
        <f t="shared" si="783"/>
        <v>3.8344000000000005</v>
      </c>
      <c r="R1127" s="85"/>
      <c r="S1127" s="3" t="str">
        <f t="shared" si="784"/>
        <v>1.70</v>
      </c>
      <c r="T1127" s="3" t="str">
        <f t="shared" si="785"/>
        <v>-</v>
      </c>
      <c r="U1127" s="3">
        <f t="shared" si="786"/>
        <v>163.61000000000001</v>
      </c>
      <c r="V1127" s="3">
        <f t="shared" si="787"/>
        <v>45.85</v>
      </c>
      <c r="W1127" s="3">
        <f t="shared" si="788"/>
        <v>3.3550999999999997</v>
      </c>
      <c r="X1127" s="85"/>
      <c r="Y1127" s="3" t="str">
        <f t="shared" si="789"/>
        <v>1.70</v>
      </c>
      <c r="Z1127" s="3" t="str">
        <f t="shared" si="790"/>
        <v>-</v>
      </c>
      <c r="AA1127" s="3">
        <f t="shared" si="791"/>
        <v>163.61000000000001</v>
      </c>
      <c r="AB1127" s="3">
        <f t="shared" si="792"/>
        <v>45.85</v>
      </c>
      <c r="AC1127" s="3">
        <f t="shared" si="793"/>
        <v>2.8757999999999999</v>
      </c>
      <c r="AD1127" s="85"/>
      <c r="AE1127" s="3" t="str">
        <f t="shared" si="794"/>
        <v>1.70</v>
      </c>
      <c r="AF1127" s="3" t="str">
        <f t="shared" si="795"/>
        <v>-</v>
      </c>
      <c r="AG1127" s="3">
        <f t="shared" si="796"/>
        <v>163.61000000000001</v>
      </c>
      <c r="AH1127" s="3">
        <f t="shared" si="797"/>
        <v>45.85</v>
      </c>
      <c r="AI1127" s="3">
        <f t="shared" si="798"/>
        <v>2.3965000000000001</v>
      </c>
      <c r="AJ1127" s="85"/>
      <c r="AK1127" s="3" t="str">
        <f t="shared" si="799"/>
        <v>1.70</v>
      </c>
      <c r="AL1127" s="3" t="str">
        <f t="shared" si="800"/>
        <v>-</v>
      </c>
      <c r="AM1127" s="3">
        <f t="shared" si="801"/>
        <v>163.61000000000001</v>
      </c>
      <c r="AN1127" s="3">
        <f t="shared" si="802"/>
        <v>45.85</v>
      </c>
      <c r="AO1127" s="3">
        <f t="shared" si="803"/>
        <v>1.9172000000000002</v>
      </c>
      <c r="AP1127" s="85"/>
      <c r="AQ1127" s="3" t="str">
        <f t="shared" si="804"/>
        <v>1.70</v>
      </c>
      <c r="AR1127" s="3" t="str">
        <f t="shared" si="805"/>
        <v>-</v>
      </c>
      <c r="AS1127" s="3">
        <f t="shared" si="806"/>
        <v>163.61000000000001</v>
      </c>
      <c r="AT1127" s="3">
        <f t="shared" si="807"/>
        <v>45.85</v>
      </c>
      <c r="AU1127" s="3">
        <f t="shared" si="808"/>
        <v>1.4379</v>
      </c>
      <c r="AV1127" s="85"/>
      <c r="AW1127" s="3" t="str">
        <f t="shared" si="809"/>
        <v>1.70</v>
      </c>
      <c r="AX1127" s="3" t="str">
        <f t="shared" si="810"/>
        <v>-</v>
      </c>
      <c r="AY1127" s="3">
        <f t="shared" si="811"/>
        <v>163.61000000000001</v>
      </c>
      <c r="AZ1127" s="3">
        <f t="shared" si="812"/>
        <v>45.85</v>
      </c>
      <c r="BA1127" s="3">
        <f t="shared" si="813"/>
        <v>0.95860000000000012</v>
      </c>
      <c r="BB1127" s="85"/>
      <c r="BC1127" s="3" t="str">
        <f t="shared" si="814"/>
        <v>1.70</v>
      </c>
      <c r="BD1127" s="3" t="str">
        <f t="shared" si="815"/>
        <v>-</v>
      </c>
      <c r="BE1127" s="3">
        <f t="shared" si="816"/>
        <v>163.61000000000001</v>
      </c>
      <c r="BF1127" s="3">
        <f t="shared" si="817"/>
        <v>45.85</v>
      </c>
      <c r="BG1127" s="3">
        <f t="shared" si="818"/>
        <v>0.47930000000000006</v>
      </c>
    </row>
    <row r="1128" spans="1:59" x14ac:dyDescent="0.3">
      <c r="A1128" s="1" t="str">
        <f>'Forward collapse simulation'!B1138</f>
        <v>1.70</v>
      </c>
      <c r="B1128" s="37" t="str">
        <f>IF('Forward collapse simulation'!C1138="","-",'Forward collapse simulation'!C1138)</f>
        <v>-</v>
      </c>
      <c r="C1128" s="85">
        <f>'Forward collapse simulation'!E1138</f>
        <v>162.83000000000001</v>
      </c>
      <c r="D1128" s="85">
        <f>'Forward collapse simulation'!F1138</f>
        <v>32.58</v>
      </c>
      <c r="E1128" s="85">
        <f>'Forward collapse simulation'!D1138</f>
        <v>4.0410000000000004</v>
      </c>
      <c r="F1128" s="85"/>
      <c r="G1128" s="3" t="str">
        <f t="shared" si="774"/>
        <v>1.70</v>
      </c>
      <c r="H1128" s="3" t="str">
        <f t="shared" si="775"/>
        <v>-</v>
      </c>
      <c r="I1128" s="3">
        <f t="shared" si="776"/>
        <v>162.83000000000001</v>
      </c>
      <c r="J1128" s="3">
        <f t="shared" si="777"/>
        <v>32.58</v>
      </c>
      <c r="K1128" s="3">
        <f t="shared" si="778"/>
        <v>3.6369000000000002</v>
      </c>
      <c r="L1128" s="85"/>
      <c r="M1128" s="3" t="str">
        <f t="shared" si="779"/>
        <v>1.70</v>
      </c>
      <c r="N1128" s="3" t="str">
        <f t="shared" si="780"/>
        <v>-</v>
      </c>
      <c r="O1128" s="3">
        <f t="shared" si="781"/>
        <v>162.83000000000001</v>
      </c>
      <c r="P1128" s="3">
        <f t="shared" si="782"/>
        <v>32.58</v>
      </c>
      <c r="Q1128" s="3">
        <f t="shared" si="783"/>
        <v>3.2328000000000006</v>
      </c>
      <c r="R1128" s="85"/>
      <c r="S1128" s="3" t="str">
        <f t="shared" si="784"/>
        <v>1.70</v>
      </c>
      <c r="T1128" s="3" t="str">
        <f t="shared" si="785"/>
        <v>-</v>
      </c>
      <c r="U1128" s="3">
        <f t="shared" si="786"/>
        <v>162.83000000000001</v>
      </c>
      <c r="V1128" s="3">
        <f t="shared" si="787"/>
        <v>32.58</v>
      </c>
      <c r="W1128" s="3">
        <f t="shared" si="788"/>
        <v>2.8287</v>
      </c>
      <c r="X1128" s="85"/>
      <c r="Y1128" s="3" t="str">
        <f t="shared" si="789"/>
        <v>1.70</v>
      </c>
      <c r="Z1128" s="3" t="str">
        <f t="shared" si="790"/>
        <v>-</v>
      </c>
      <c r="AA1128" s="3">
        <f t="shared" si="791"/>
        <v>162.83000000000001</v>
      </c>
      <c r="AB1128" s="3">
        <f t="shared" si="792"/>
        <v>32.58</v>
      </c>
      <c r="AC1128" s="3">
        <f t="shared" si="793"/>
        <v>2.4246000000000003</v>
      </c>
      <c r="AD1128" s="85"/>
      <c r="AE1128" s="3" t="str">
        <f t="shared" si="794"/>
        <v>1.70</v>
      </c>
      <c r="AF1128" s="3" t="str">
        <f t="shared" si="795"/>
        <v>-</v>
      </c>
      <c r="AG1128" s="3">
        <f t="shared" si="796"/>
        <v>162.83000000000001</v>
      </c>
      <c r="AH1128" s="3">
        <f t="shared" si="797"/>
        <v>32.58</v>
      </c>
      <c r="AI1128" s="3">
        <f t="shared" si="798"/>
        <v>2.0205000000000002</v>
      </c>
      <c r="AJ1128" s="85"/>
      <c r="AK1128" s="3" t="str">
        <f t="shared" si="799"/>
        <v>1.70</v>
      </c>
      <c r="AL1128" s="3" t="str">
        <f t="shared" si="800"/>
        <v>-</v>
      </c>
      <c r="AM1128" s="3">
        <f t="shared" si="801"/>
        <v>162.83000000000001</v>
      </c>
      <c r="AN1128" s="3">
        <f t="shared" si="802"/>
        <v>32.58</v>
      </c>
      <c r="AO1128" s="3">
        <f t="shared" si="803"/>
        <v>1.6164000000000003</v>
      </c>
      <c r="AP1128" s="85"/>
      <c r="AQ1128" s="3" t="str">
        <f t="shared" si="804"/>
        <v>1.70</v>
      </c>
      <c r="AR1128" s="3" t="str">
        <f t="shared" si="805"/>
        <v>-</v>
      </c>
      <c r="AS1128" s="3">
        <f t="shared" si="806"/>
        <v>162.83000000000001</v>
      </c>
      <c r="AT1128" s="3">
        <f t="shared" si="807"/>
        <v>32.58</v>
      </c>
      <c r="AU1128" s="3">
        <f t="shared" si="808"/>
        <v>1.2123000000000002</v>
      </c>
      <c r="AV1128" s="85"/>
      <c r="AW1128" s="3" t="str">
        <f t="shared" si="809"/>
        <v>1.70</v>
      </c>
      <c r="AX1128" s="3" t="str">
        <f t="shared" si="810"/>
        <v>-</v>
      </c>
      <c r="AY1128" s="3">
        <f t="shared" si="811"/>
        <v>162.83000000000001</v>
      </c>
      <c r="AZ1128" s="3">
        <f t="shared" si="812"/>
        <v>32.58</v>
      </c>
      <c r="BA1128" s="3">
        <f t="shared" si="813"/>
        <v>0.80820000000000014</v>
      </c>
      <c r="BB1128" s="85"/>
      <c r="BC1128" s="3" t="str">
        <f t="shared" si="814"/>
        <v>1.70</v>
      </c>
      <c r="BD1128" s="3" t="str">
        <f t="shared" si="815"/>
        <v>-</v>
      </c>
      <c r="BE1128" s="3">
        <f t="shared" si="816"/>
        <v>162.83000000000001</v>
      </c>
      <c r="BF1128" s="3">
        <f t="shared" si="817"/>
        <v>32.58</v>
      </c>
      <c r="BG1128" s="3">
        <f t="shared" si="818"/>
        <v>0.40410000000000007</v>
      </c>
    </row>
    <row r="1129" spans="1:59" x14ac:dyDescent="0.3">
      <c r="A1129" s="1" t="str">
        <f>'Forward collapse simulation'!B1139</f>
        <v>1.70</v>
      </c>
      <c r="B1129" s="37" t="str">
        <f>IF('Forward collapse simulation'!C1139="","-",'Forward collapse simulation'!C1139)</f>
        <v>-</v>
      </c>
      <c r="C1129" s="85">
        <f>'Forward collapse simulation'!E1139</f>
        <v>166.38</v>
      </c>
      <c r="D1129" s="85">
        <f>'Forward collapse simulation'!F1139</f>
        <v>9.35</v>
      </c>
      <c r="E1129" s="85">
        <f>'Forward collapse simulation'!D1139</f>
        <v>3.5459999999999998</v>
      </c>
      <c r="F1129" s="85"/>
      <c r="G1129" s="3" t="str">
        <f t="shared" si="774"/>
        <v>1.70</v>
      </c>
      <c r="H1129" s="3" t="str">
        <f t="shared" si="775"/>
        <v>-</v>
      </c>
      <c r="I1129" s="3">
        <f t="shared" si="776"/>
        <v>166.38</v>
      </c>
      <c r="J1129" s="3">
        <f t="shared" si="777"/>
        <v>9.35</v>
      </c>
      <c r="K1129" s="3">
        <f t="shared" si="778"/>
        <v>3.1913999999999998</v>
      </c>
      <c r="L1129" s="85"/>
      <c r="M1129" s="3" t="str">
        <f t="shared" si="779"/>
        <v>1.70</v>
      </c>
      <c r="N1129" s="3" t="str">
        <f t="shared" si="780"/>
        <v>-</v>
      </c>
      <c r="O1129" s="3">
        <f t="shared" si="781"/>
        <v>166.38</v>
      </c>
      <c r="P1129" s="3">
        <f t="shared" si="782"/>
        <v>9.35</v>
      </c>
      <c r="Q1129" s="3">
        <f t="shared" si="783"/>
        <v>2.8368000000000002</v>
      </c>
      <c r="R1129" s="85"/>
      <c r="S1129" s="3" t="str">
        <f t="shared" si="784"/>
        <v>1.70</v>
      </c>
      <c r="T1129" s="3" t="str">
        <f t="shared" si="785"/>
        <v>-</v>
      </c>
      <c r="U1129" s="3">
        <f t="shared" si="786"/>
        <v>166.38</v>
      </c>
      <c r="V1129" s="3">
        <f t="shared" si="787"/>
        <v>9.35</v>
      </c>
      <c r="W1129" s="3">
        <f t="shared" si="788"/>
        <v>2.4821999999999997</v>
      </c>
      <c r="X1129" s="85"/>
      <c r="Y1129" s="3" t="str">
        <f t="shared" si="789"/>
        <v>1.70</v>
      </c>
      <c r="Z1129" s="3" t="str">
        <f t="shared" si="790"/>
        <v>-</v>
      </c>
      <c r="AA1129" s="3">
        <f t="shared" si="791"/>
        <v>166.38</v>
      </c>
      <c r="AB1129" s="3">
        <f t="shared" si="792"/>
        <v>9.35</v>
      </c>
      <c r="AC1129" s="3">
        <f t="shared" si="793"/>
        <v>2.1275999999999997</v>
      </c>
      <c r="AD1129" s="85"/>
      <c r="AE1129" s="3" t="str">
        <f t="shared" si="794"/>
        <v>1.70</v>
      </c>
      <c r="AF1129" s="3" t="str">
        <f t="shared" si="795"/>
        <v>-</v>
      </c>
      <c r="AG1129" s="3">
        <f t="shared" si="796"/>
        <v>166.38</v>
      </c>
      <c r="AH1129" s="3">
        <f t="shared" si="797"/>
        <v>9.35</v>
      </c>
      <c r="AI1129" s="3">
        <f t="shared" si="798"/>
        <v>1.7729999999999999</v>
      </c>
      <c r="AJ1129" s="85"/>
      <c r="AK1129" s="3" t="str">
        <f t="shared" si="799"/>
        <v>1.70</v>
      </c>
      <c r="AL1129" s="3" t="str">
        <f t="shared" si="800"/>
        <v>-</v>
      </c>
      <c r="AM1129" s="3">
        <f t="shared" si="801"/>
        <v>166.38</v>
      </c>
      <c r="AN1129" s="3">
        <f t="shared" si="802"/>
        <v>9.35</v>
      </c>
      <c r="AO1129" s="3">
        <f t="shared" si="803"/>
        <v>1.4184000000000001</v>
      </c>
      <c r="AP1129" s="85"/>
      <c r="AQ1129" s="3" t="str">
        <f t="shared" si="804"/>
        <v>1.70</v>
      </c>
      <c r="AR1129" s="3" t="str">
        <f t="shared" si="805"/>
        <v>-</v>
      </c>
      <c r="AS1129" s="3">
        <f t="shared" si="806"/>
        <v>166.38</v>
      </c>
      <c r="AT1129" s="3">
        <f t="shared" si="807"/>
        <v>9.35</v>
      </c>
      <c r="AU1129" s="3">
        <f t="shared" si="808"/>
        <v>1.0637999999999999</v>
      </c>
      <c r="AV1129" s="85"/>
      <c r="AW1129" s="3" t="str">
        <f t="shared" si="809"/>
        <v>1.70</v>
      </c>
      <c r="AX1129" s="3" t="str">
        <f t="shared" si="810"/>
        <v>-</v>
      </c>
      <c r="AY1129" s="3">
        <f t="shared" si="811"/>
        <v>166.38</v>
      </c>
      <c r="AZ1129" s="3">
        <f t="shared" si="812"/>
        <v>9.35</v>
      </c>
      <c r="BA1129" s="3">
        <f t="shared" si="813"/>
        <v>0.70920000000000005</v>
      </c>
      <c r="BB1129" s="85"/>
      <c r="BC1129" s="3" t="str">
        <f t="shared" si="814"/>
        <v>1.70</v>
      </c>
      <c r="BD1129" s="3" t="str">
        <f t="shared" si="815"/>
        <v>-</v>
      </c>
      <c r="BE1129" s="3">
        <f t="shared" si="816"/>
        <v>166.38</v>
      </c>
      <c r="BF1129" s="3">
        <f t="shared" si="817"/>
        <v>9.35</v>
      </c>
      <c r="BG1129" s="3">
        <f t="shared" si="818"/>
        <v>0.35460000000000003</v>
      </c>
    </row>
    <row r="1130" spans="1:59" x14ac:dyDescent="0.3">
      <c r="A1130" s="1" t="str">
        <f>'Forward collapse simulation'!B1140</f>
        <v>1.70</v>
      </c>
      <c r="B1130" s="37" t="str">
        <f>IF('Forward collapse simulation'!C1140="","-",'Forward collapse simulation'!C1140)</f>
        <v>-</v>
      </c>
      <c r="C1130" s="85">
        <f>'Forward collapse simulation'!E1140</f>
        <v>166.7</v>
      </c>
      <c r="D1130" s="85">
        <f>'Forward collapse simulation'!F1140</f>
        <v>-18.05</v>
      </c>
      <c r="E1130" s="85">
        <f>'Forward collapse simulation'!D1140</f>
        <v>3.5979999999999999</v>
      </c>
      <c r="F1130" s="85"/>
      <c r="G1130" s="3" t="str">
        <f t="shared" si="774"/>
        <v>1.70</v>
      </c>
      <c r="H1130" s="3" t="str">
        <f t="shared" si="775"/>
        <v>-</v>
      </c>
      <c r="I1130" s="3">
        <f t="shared" si="776"/>
        <v>166.7</v>
      </c>
      <c r="J1130" s="3">
        <f t="shared" si="777"/>
        <v>-18.05</v>
      </c>
      <c r="K1130" s="3">
        <f t="shared" si="778"/>
        <v>3.2382</v>
      </c>
      <c r="L1130" s="85"/>
      <c r="M1130" s="3" t="str">
        <f t="shared" si="779"/>
        <v>1.70</v>
      </c>
      <c r="N1130" s="3" t="str">
        <f t="shared" si="780"/>
        <v>-</v>
      </c>
      <c r="O1130" s="3">
        <f t="shared" si="781"/>
        <v>166.7</v>
      </c>
      <c r="P1130" s="3">
        <f t="shared" si="782"/>
        <v>-18.05</v>
      </c>
      <c r="Q1130" s="3">
        <f t="shared" si="783"/>
        <v>2.8784000000000001</v>
      </c>
      <c r="R1130" s="85"/>
      <c r="S1130" s="3" t="str">
        <f t="shared" si="784"/>
        <v>1.70</v>
      </c>
      <c r="T1130" s="3" t="str">
        <f t="shared" si="785"/>
        <v>-</v>
      </c>
      <c r="U1130" s="3">
        <f t="shared" si="786"/>
        <v>166.7</v>
      </c>
      <c r="V1130" s="3">
        <f t="shared" si="787"/>
        <v>-18.05</v>
      </c>
      <c r="W1130" s="3">
        <f t="shared" si="788"/>
        <v>2.5185999999999997</v>
      </c>
      <c r="X1130" s="85"/>
      <c r="Y1130" s="3" t="str">
        <f t="shared" si="789"/>
        <v>1.70</v>
      </c>
      <c r="Z1130" s="3" t="str">
        <f t="shared" si="790"/>
        <v>-</v>
      </c>
      <c r="AA1130" s="3">
        <f t="shared" si="791"/>
        <v>166.7</v>
      </c>
      <c r="AB1130" s="3">
        <f t="shared" si="792"/>
        <v>-18.05</v>
      </c>
      <c r="AC1130" s="3">
        <f t="shared" si="793"/>
        <v>2.1587999999999998</v>
      </c>
      <c r="AD1130" s="85"/>
      <c r="AE1130" s="3" t="str">
        <f t="shared" si="794"/>
        <v>1.70</v>
      </c>
      <c r="AF1130" s="3" t="str">
        <f t="shared" si="795"/>
        <v>-</v>
      </c>
      <c r="AG1130" s="3">
        <f t="shared" si="796"/>
        <v>166.7</v>
      </c>
      <c r="AH1130" s="3">
        <f t="shared" si="797"/>
        <v>-18.05</v>
      </c>
      <c r="AI1130" s="3">
        <f t="shared" si="798"/>
        <v>1.7989999999999999</v>
      </c>
      <c r="AJ1130" s="85"/>
      <c r="AK1130" s="3" t="str">
        <f t="shared" si="799"/>
        <v>1.70</v>
      </c>
      <c r="AL1130" s="3" t="str">
        <f t="shared" si="800"/>
        <v>-</v>
      </c>
      <c r="AM1130" s="3">
        <f t="shared" si="801"/>
        <v>166.7</v>
      </c>
      <c r="AN1130" s="3">
        <f t="shared" si="802"/>
        <v>-18.05</v>
      </c>
      <c r="AO1130" s="3">
        <f t="shared" si="803"/>
        <v>1.4392</v>
      </c>
      <c r="AP1130" s="85"/>
      <c r="AQ1130" s="3" t="str">
        <f t="shared" si="804"/>
        <v>1.70</v>
      </c>
      <c r="AR1130" s="3" t="str">
        <f t="shared" si="805"/>
        <v>-</v>
      </c>
      <c r="AS1130" s="3">
        <f t="shared" si="806"/>
        <v>166.7</v>
      </c>
      <c r="AT1130" s="3">
        <f t="shared" si="807"/>
        <v>-18.05</v>
      </c>
      <c r="AU1130" s="3">
        <f t="shared" si="808"/>
        <v>1.0793999999999999</v>
      </c>
      <c r="AV1130" s="85"/>
      <c r="AW1130" s="3" t="str">
        <f t="shared" si="809"/>
        <v>1.70</v>
      </c>
      <c r="AX1130" s="3" t="str">
        <f t="shared" si="810"/>
        <v>-</v>
      </c>
      <c r="AY1130" s="3">
        <f t="shared" si="811"/>
        <v>166.7</v>
      </c>
      <c r="AZ1130" s="3">
        <f t="shared" si="812"/>
        <v>-18.05</v>
      </c>
      <c r="BA1130" s="3">
        <f t="shared" si="813"/>
        <v>0.71960000000000002</v>
      </c>
      <c r="BB1130" s="85"/>
      <c r="BC1130" s="3" t="str">
        <f t="shared" si="814"/>
        <v>1.70</v>
      </c>
      <c r="BD1130" s="3" t="str">
        <f t="shared" si="815"/>
        <v>-</v>
      </c>
      <c r="BE1130" s="3">
        <f t="shared" si="816"/>
        <v>166.7</v>
      </c>
      <c r="BF1130" s="3">
        <f t="shared" si="817"/>
        <v>-18.05</v>
      </c>
      <c r="BG1130" s="3">
        <f t="shared" si="818"/>
        <v>0.35980000000000001</v>
      </c>
    </row>
    <row r="1131" spans="1:59" x14ac:dyDescent="0.3">
      <c r="A1131" s="1" t="str">
        <f>'Forward collapse simulation'!B1141</f>
        <v>1.70</v>
      </c>
      <c r="B1131" s="37" t="str">
        <f>IF('Forward collapse simulation'!C1141="","-",'Forward collapse simulation'!C1141)</f>
        <v>-</v>
      </c>
      <c r="C1131" s="85">
        <f>'Forward collapse simulation'!E1141</f>
        <v>159.09</v>
      </c>
      <c r="D1131" s="85">
        <f>'Forward collapse simulation'!F1141</f>
        <v>-40.67</v>
      </c>
      <c r="E1131" s="85">
        <f>'Forward collapse simulation'!D1141</f>
        <v>1.6879999999999999</v>
      </c>
      <c r="F1131" s="85"/>
      <c r="G1131" s="3" t="str">
        <f t="shared" si="774"/>
        <v>1.70</v>
      </c>
      <c r="H1131" s="3" t="str">
        <f t="shared" si="775"/>
        <v>-</v>
      </c>
      <c r="I1131" s="3">
        <f t="shared" si="776"/>
        <v>159.09</v>
      </c>
      <c r="J1131" s="3">
        <f t="shared" si="777"/>
        <v>-40.67</v>
      </c>
      <c r="K1131" s="3">
        <f t="shared" si="778"/>
        <v>1.5191999999999999</v>
      </c>
      <c r="L1131" s="85"/>
      <c r="M1131" s="3" t="str">
        <f t="shared" si="779"/>
        <v>1.70</v>
      </c>
      <c r="N1131" s="3" t="str">
        <f t="shared" si="780"/>
        <v>-</v>
      </c>
      <c r="O1131" s="3">
        <f t="shared" si="781"/>
        <v>159.09</v>
      </c>
      <c r="P1131" s="3">
        <f t="shared" si="782"/>
        <v>-40.67</v>
      </c>
      <c r="Q1131" s="3">
        <f t="shared" si="783"/>
        <v>1.3504</v>
      </c>
      <c r="R1131" s="85"/>
      <c r="S1131" s="3" t="str">
        <f t="shared" si="784"/>
        <v>1.70</v>
      </c>
      <c r="T1131" s="3" t="str">
        <f t="shared" si="785"/>
        <v>-</v>
      </c>
      <c r="U1131" s="3">
        <f t="shared" si="786"/>
        <v>159.09</v>
      </c>
      <c r="V1131" s="3">
        <f t="shared" si="787"/>
        <v>-40.67</v>
      </c>
      <c r="W1131" s="3">
        <f t="shared" si="788"/>
        <v>1.1816</v>
      </c>
      <c r="X1131" s="85"/>
      <c r="Y1131" s="3" t="str">
        <f t="shared" si="789"/>
        <v>1.70</v>
      </c>
      <c r="Z1131" s="3" t="str">
        <f t="shared" si="790"/>
        <v>-</v>
      </c>
      <c r="AA1131" s="3">
        <f t="shared" si="791"/>
        <v>159.09</v>
      </c>
      <c r="AB1131" s="3">
        <f t="shared" si="792"/>
        <v>-40.67</v>
      </c>
      <c r="AC1131" s="3">
        <f t="shared" si="793"/>
        <v>1.0127999999999999</v>
      </c>
      <c r="AD1131" s="85"/>
      <c r="AE1131" s="3" t="str">
        <f t="shared" si="794"/>
        <v>1.70</v>
      </c>
      <c r="AF1131" s="3" t="str">
        <f t="shared" si="795"/>
        <v>-</v>
      </c>
      <c r="AG1131" s="3">
        <f t="shared" si="796"/>
        <v>159.09</v>
      </c>
      <c r="AH1131" s="3">
        <f t="shared" si="797"/>
        <v>-40.67</v>
      </c>
      <c r="AI1131" s="3">
        <f t="shared" si="798"/>
        <v>0.84399999999999997</v>
      </c>
      <c r="AJ1131" s="85"/>
      <c r="AK1131" s="3" t="str">
        <f t="shared" si="799"/>
        <v>1.70</v>
      </c>
      <c r="AL1131" s="3" t="str">
        <f t="shared" si="800"/>
        <v>-</v>
      </c>
      <c r="AM1131" s="3">
        <f t="shared" si="801"/>
        <v>159.09</v>
      </c>
      <c r="AN1131" s="3">
        <f t="shared" si="802"/>
        <v>-40.67</v>
      </c>
      <c r="AO1131" s="3">
        <f t="shared" si="803"/>
        <v>0.67520000000000002</v>
      </c>
      <c r="AP1131" s="85"/>
      <c r="AQ1131" s="3" t="str">
        <f t="shared" si="804"/>
        <v>1.70</v>
      </c>
      <c r="AR1131" s="3" t="str">
        <f t="shared" si="805"/>
        <v>-</v>
      </c>
      <c r="AS1131" s="3">
        <f t="shared" si="806"/>
        <v>159.09</v>
      </c>
      <c r="AT1131" s="3">
        <f t="shared" si="807"/>
        <v>-40.67</v>
      </c>
      <c r="AU1131" s="3">
        <f t="shared" si="808"/>
        <v>0.50639999999999996</v>
      </c>
      <c r="AV1131" s="85"/>
      <c r="AW1131" s="3" t="str">
        <f t="shared" si="809"/>
        <v>1.70</v>
      </c>
      <c r="AX1131" s="3" t="str">
        <f t="shared" si="810"/>
        <v>-</v>
      </c>
      <c r="AY1131" s="3">
        <f t="shared" si="811"/>
        <v>159.09</v>
      </c>
      <c r="AZ1131" s="3">
        <f t="shared" si="812"/>
        <v>-40.67</v>
      </c>
      <c r="BA1131" s="3">
        <f t="shared" si="813"/>
        <v>0.33760000000000001</v>
      </c>
      <c r="BB1131" s="85"/>
      <c r="BC1131" s="3" t="str">
        <f t="shared" si="814"/>
        <v>1.70</v>
      </c>
      <c r="BD1131" s="3" t="str">
        <f t="shared" si="815"/>
        <v>-</v>
      </c>
      <c r="BE1131" s="3">
        <f t="shared" si="816"/>
        <v>159.09</v>
      </c>
      <c r="BF1131" s="3">
        <f t="shared" si="817"/>
        <v>-40.67</v>
      </c>
      <c r="BG1131" s="3">
        <f t="shared" si="818"/>
        <v>0.16880000000000001</v>
      </c>
    </row>
    <row r="1132" spans="1:59" x14ac:dyDescent="0.3">
      <c r="A1132" s="1" t="str">
        <f>'Forward collapse simulation'!B1142</f>
        <v>1.70</v>
      </c>
      <c r="B1132" s="37" t="str">
        <f>IF('Forward collapse simulation'!C1142="","-",'Forward collapse simulation'!C1142)</f>
        <v>-</v>
      </c>
      <c r="C1132" s="85">
        <f>'Forward collapse simulation'!E1142</f>
        <v>97.84</v>
      </c>
      <c r="D1132" s="85">
        <f>'Forward collapse simulation'!F1142</f>
        <v>-77.88</v>
      </c>
      <c r="E1132" s="85">
        <f>'Forward collapse simulation'!D1142</f>
        <v>1.048</v>
      </c>
      <c r="F1132" s="85"/>
      <c r="G1132" s="3" t="str">
        <f t="shared" si="774"/>
        <v>1.70</v>
      </c>
      <c r="H1132" s="3" t="str">
        <f t="shared" si="775"/>
        <v>-</v>
      </c>
      <c r="I1132" s="3">
        <f t="shared" si="776"/>
        <v>97.84</v>
      </c>
      <c r="J1132" s="3">
        <f t="shared" si="777"/>
        <v>-77.88</v>
      </c>
      <c r="K1132" s="3">
        <f t="shared" si="778"/>
        <v>0.94320000000000004</v>
      </c>
      <c r="L1132" s="85"/>
      <c r="M1132" s="3" t="str">
        <f t="shared" si="779"/>
        <v>1.70</v>
      </c>
      <c r="N1132" s="3" t="str">
        <f t="shared" si="780"/>
        <v>-</v>
      </c>
      <c r="O1132" s="3">
        <f t="shared" si="781"/>
        <v>97.84</v>
      </c>
      <c r="P1132" s="3">
        <f t="shared" si="782"/>
        <v>-77.88</v>
      </c>
      <c r="Q1132" s="3">
        <f t="shared" si="783"/>
        <v>0.83840000000000003</v>
      </c>
      <c r="R1132" s="85"/>
      <c r="S1132" s="3" t="str">
        <f t="shared" si="784"/>
        <v>1.70</v>
      </c>
      <c r="T1132" s="3" t="str">
        <f t="shared" si="785"/>
        <v>-</v>
      </c>
      <c r="U1132" s="3">
        <f t="shared" si="786"/>
        <v>97.84</v>
      </c>
      <c r="V1132" s="3">
        <f t="shared" si="787"/>
        <v>-77.88</v>
      </c>
      <c r="W1132" s="3">
        <f t="shared" si="788"/>
        <v>0.73360000000000003</v>
      </c>
      <c r="X1132" s="85"/>
      <c r="Y1132" s="3" t="str">
        <f t="shared" si="789"/>
        <v>1.70</v>
      </c>
      <c r="Z1132" s="3" t="str">
        <f t="shared" si="790"/>
        <v>-</v>
      </c>
      <c r="AA1132" s="3">
        <f t="shared" si="791"/>
        <v>97.84</v>
      </c>
      <c r="AB1132" s="3">
        <f t="shared" si="792"/>
        <v>-77.88</v>
      </c>
      <c r="AC1132" s="3">
        <f t="shared" si="793"/>
        <v>0.62880000000000003</v>
      </c>
      <c r="AD1132" s="85"/>
      <c r="AE1132" s="3" t="str">
        <f t="shared" si="794"/>
        <v>1.70</v>
      </c>
      <c r="AF1132" s="3" t="str">
        <f t="shared" si="795"/>
        <v>-</v>
      </c>
      <c r="AG1132" s="3">
        <f t="shared" si="796"/>
        <v>97.84</v>
      </c>
      <c r="AH1132" s="3">
        <f t="shared" si="797"/>
        <v>-77.88</v>
      </c>
      <c r="AI1132" s="3">
        <f t="shared" si="798"/>
        <v>0.52400000000000002</v>
      </c>
      <c r="AJ1132" s="85"/>
      <c r="AK1132" s="3" t="str">
        <f t="shared" si="799"/>
        <v>1.70</v>
      </c>
      <c r="AL1132" s="3" t="str">
        <f t="shared" si="800"/>
        <v>-</v>
      </c>
      <c r="AM1132" s="3">
        <f t="shared" si="801"/>
        <v>97.84</v>
      </c>
      <c r="AN1132" s="3">
        <f t="shared" si="802"/>
        <v>-77.88</v>
      </c>
      <c r="AO1132" s="3">
        <f t="shared" si="803"/>
        <v>0.41920000000000002</v>
      </c>
      <c r="AP1132" s="85"/>
      <c r="AQ1132" s="3" t="str">
        <f t="shared" si="804"/>
        <v>1.70</v>
      </c>
      <c r="AR1132" s="3" t="str">
        <f t="shared" si="805"/>
        <v>-</v>
      </c>
      <c r="AS1132" s="3">
        <f t="shared" si="806"/>
        <v>97.84</v>
      </c>
      <c r="AT1132" s="3">
        <f t="shared" si="807"/>
        <v>-77.88</v>
      </c>
      <c r="AU1132" s="3">
        <f t="shared" si="808"/>
        <v>0.31440000000000001</v>
      </c>
      <c r="AV1132" s="85"/>
      <c r="AW1132" s="3" t="str">
        <f t="shared" si="809"/>
        <v>1.70</v>
      </c>
      <c r="AX1132" s="3" t="str">
        <f t="shared" si="810"/>
        <v>-</v>
      </c>
      <c r="AY1132" s="3">
        <f t="shared" si="811"/>
        <v>97.84</v>
      </c>
      <c r="AZ1132" s="3">
        <f t="shared" si="812"/>
        <v>-77.88</v>
      </c>
      <c r="BA1132" s="3">
        <f t="shared" si="813"/>
        <v>0.20960000000000001</v>
      </c>
      <c r="BB1132" s="85"/>
      <c r="BC1132" s="3" t="str">
        <f t="shared" si="814"/>
        <v>1.70</v>
      </c>
      <c r="BD1132" s="3" t="str">
        <f t="shared" si="815"/>
        <v>-</v>
      </c>
      <c r="BE1132" s="3">
        <f t="shared" si="816"/>
        <v>97.84</v>
      </c>
      <c r="BF1132" s="3">
        <f t="shared" si="817"/>
        <v>-77.88</v>
      </c>
      <c r="BG1132" s="3">
        <f t="shared" si="818"/>
        <v>0.1048</v>
      </c>
    </row>
    <row r="1133" spans="1:59" x14ac:dyDescent="0.3">
      <c r="A1133" s="1" t="str">
        <f>'Forward collapse simulation'!B1143</f>
        <v>1.70</v>
      </c>
      <c r="B1133" s="37" t="str">
        <f>IF('Forward collapse simulation'!C1143="","-",'Forward collapse simulation'!C1143)</f>
        <v>1.71</v>
      </c>
      <c r="C1133" s="85">
        <f>'Forward collapse simulation'!E1143</f>
        <v>105.61</v>
      </c>
      <c r="D1133" s="85">
        <f>'Forward collapse simulation'!F1143</f>
        <v>-1.1599999999999999</v>
      </c>
      <c r="E1133" s="85">
        <f>'Forward collapse simulation'!D1143</f>
        <v>7.4749999999999996</v>
      </c>
      <c r="F1133" s="85"/>
      <c r="G1133" s="3" t="str">
        <f t="shared" si="774"/>
        <v>1.70</v>
      </c>
      <c r="H1133" s="3" t="str">
        <f t="shared" si="775"/>
        <v>1.71</v>
      </c>
      <c r="I1133" s="3">
        <f t="shared" si="776"/>
        <v>105.61</v>
      </c>
      <c r="J1133" s="3">
        <f t="shared" si="777"/>
        <v>-1.1599999999999999</v>
      </c>
      <c r="K1133" s="3">
        <f t="shared" si="778"/>
        <v>7.4749999999999996</v>
      </c>
      <c r="L1133" s="85"/>
      <c r="M1133" s="3" t="str">
        <f t="shared" si="779"/>
        <v>1.70</v>
      </c>
      <c r="N1133" s="3" t="str">
        <f t="shared" si="780"/>
        <v>1.71</v>
      </c>
      <c r="O1133" s="3">
        <f t="shared" si="781"/>
        <v>105.61</v>
      </c>
      <c r="P1133" s="3">
        <f t="shared" si="782"/>
        <v>-1.1599999999999999</v>
      </c>
      <c r="Q1133" s="3">
        <f t="shared" si="783"/>
        <v>7.4749999999999996</v>
      </c>
      <c r="R1133" s="85"/>
      <c r="S1133" s="3" t="str">
        <f t="shared" si="784"/>
        <v>1.70</v>
      </c>
      <c r="T1133" s="3" t="str">
        <f t="shared" si="785"/>
        <v>1.71</v>
      </c>
      <c r="U1133" s="3">
        <f t="shared" si="786"/>
        <v>105.61</v>
      </c>
      <c r="V1133" s="3">
        <f t="shared" si="787"/>
        <v>-1.1599999999999999</v>
      </c>
      <c r="W1133" s="3">
        <f t="shared" si="788"/>
        <v>7.4749999999999996</v>
      </c>
      <c r="X1133" s="85"/>
      <c r="Y1133" s="3" t="str">
        <f t="shared" si="789"/>
        <v>1.70</v>
      </c>
      <c r="Z1133" s="3" t="str">
        <f t="shared" si="790"/>
        <v>1.71</v>
      </c>
      <c r="AA1133" s="3">
        <f t="shared" si="791"/>
        <v>105.61</v>
      </c>
      <c r="AB1133" s="3">
        <f t="shared" si="792"/>
        <v>-1.1599999999999999</v>
      </c>
      <c r="AC1133" s="3">
        <f t="shared" si="793"/>
        <v>7.4749999999999996</v>
      </c>
      <c r="AD1133" s="85"/>
      <c r="AE1133" s="3" t="str">
        <f t="shared" si="794"/>
        <v>1.70</v>
      </c>
      <c r="AF1133" s="3" t="str">
        <f t="shared" si="795"/>
        <v>1.71</v>
      </c>
      <c r="AG1133" s="3">
        <f t="shared" si="796"/>
        <v>105.61</v>
      </c>
      <c r="AH1133" s="3">
        <f t="shared" si="797"/>
        <v>-1.1599999999999999</v>
      </c>
      <c r="AI1133" s="3">
        <f t="shared" si="798"/>
        <v>7.4749999999999996</v>
      </c>
      <c r="AJ1133" s="85"/>
      <c r="AK1133" s="3" t="str">
        <f t="shared" si="799"/>
        <v>1.70</v>
      </c>
      <c r="AL1133" s="3" t="str">
        <f t="shared" si="800"/>
        <v>1.71</v>
      </c>
      <c r="AM1133" s="3">
        <f t="shared" si="801"/>
        <v>105.61</v>
      </c>
      <c r="AN1133" s="3">
        <f t="shared" si="802"/>
        <v>-1.1599999999999999</v>
      </c>
      <c r="AO1133" s="3">
        <f t="shared" si="803"/>
        <v>7.4749999999999996</v>
      </c>
      <c r="AP1133" s="85"/>
      <c r="AQ1133" s="3" t="str">
        <f t="shared" si="804"/>
        <v>1.70</v>
      </c>
      <c r="AR1133" s="3" t="str">
        <f t="shared" si="805"/>
        <v>1.71</v>
      </c>
      <c r="AS1133" s="3">
        <f t="shared" si="806"/>
        <v>105.61</v>
      </c>
      <c r="AT1133" s="3">
        <f t="shared" si="807"/>
        <v>-1.1599999999999999</v>
      </c>
      <c r="AU1133" s="3">
        <f t="shared" si="808"/>
        <v>7.4749999999999996</v>
      </c>
      <c r="AV1133" s="85"/>
      <c r="AW1133" s="3" t="str">
        <f t="shared" si="809"/>
        <v>1.70</v>
      </c>
      <c r="AX1133" s="3" t="str">
        <f t="shared" si="810"/>
        <v>1.71</v>
      </c>
      <c r="AY1133" s="3">
        <f t="shared" si="811"/>
        <v>105.61</v>
      </c>
      <c r="AZ1133" s="3">
        <f t="shared" si="812"/>
        <v>-1.1599999999999999</v>
      </c>
      <c r="BA1133" s="3">
        <f t="shared" si="813"/>
        <v>7.4749999999999996</v>
      </c>
      <c r="BB1133" s="85"/>
      <c r="BC1133" s="3" t="str">
        <f t="shared" si="814"/>
        <v>1.70</v>
      </c>
      <c r="BD1133" s="3" t="str">
        <f t="shared" si="815"/>
        <v>1.71</v>
      </c>
      <c r="BE1133" s="3">
        <f t="shared" si="816"/>
        <v>105.61</v>
      </c>
      <c r="BF1133" s="3">
        <f t="shared" si="817"/>
        <v>-1.1599999999999999</v>
      </c>
      <c r="BG1133" s="3">
        <f t="shared" si="818"/>
        <v>7.4749999999999996</v>
      </c>
    </row>
    <row r="1134" spans="1:59" x14ac:dyDescent="0.3">
      <c r="A1134" s="1" t="str">
        <f>'Forward collapse simulation'!B1144</f>
        <v>1.71</v>
      </c>
      <c r="B1134" s="37" t="str">
        <f>IF('Forward collapse simulation'!C1144="","-",'Forward collapse simulation'!C1144)</f>
        <v>-</v>
      </c>
      <c r="C1134" s="85">
        <f>'Forward collapse simulation'!E1144</f>
        <v>79.709999999999994</v>
      </c>
      <c r="D1134" s="85">
        <f>'Forward collapse simulation'!F1144</f>
        <v>-66.86</v>
      </c>
      <c r="E1134" s="85">
        <f>'Forward collapse simulation'!D1144</f>
        <v>1.0680000000000001</v>
      </c>
      <c r="F1134" s="85"/>
      <c r="G1134" s="3" t="str">
        <f t="shared" si="774"/>
        <v>1.71</v>
      </c>
      <c r="H1134" s="3" t="str">
        <f t="shared" si="775"/>
        <v>-</v>
      </c>
      <c r="I1134" s="3">
        <f t="shared" si="776"/>
        <v>79.709999999999994</v>
      </c>
      <c r="J1134" s="3">
        <f t="shared" si="777"/>
        <v>-66.86</v>
      </c>
      <c r="K1134" s="3">
        <f t="shared" si="778"/>
        <v>0.96120000000000005</v>
      </c>
      <c r="L1134" s="85"/>
      <c r="M1134" s="3" t="str">
        <f t="shared" si="779"/>
        <v>1.71</v>
      </c>
      <c r="N1134" s="3" t="str">
        <f t="shared" si="780"/>
        <v>-</v>
      </c>
      <c r="O1134" s="3">
        <f t="shared" si="781"/>
        <v>79.709999999999994</v>
      </c>
      <c r="P1134" s="3">
        <f t="shared" si="782"/>
        <v>-66.86</v>
      </c>
      <c r="Q1134" s="3">
        <f t="shared" si="783"/>
        <v>0.85440000000000005</v>
      </c>
      <c r="R1134" s="85"/>
      <c r="S1134" s="3" t="str">
        <f t="shared" si="784"/>
        <v>1.71</v>
      </c>
      <c r="T1134" s="3" t="str">
        <f t="shared" si="785"/>
        <v>-</v>
      </c>
      <c r="U1134" s="3">
        <f t="shared" si="786"/>
        <v>79.709999999999994</v>
      </c>
      <c r="V1134" s="3">
        <f t="shared" si="787"/>
        <v>-66.86</v>
      </c>
      <c r="W1134" s="3">
        <f t="shared" si="788"/>
        <v>0.74760000000000004</v>
      </c>
      <c r="X1134" s="85"/>
      <c r="Y1134" s="3" t="str">
        <f t="shared" si="789"/>
        <v>1.71</v>
      </c>
      <c r="Z1134" s="3" t="str">
        <f t="shared" si="790"/>
        <v>-</v>
      </c>
      <c r="AA1134" s="3">
        <f t="shared" si="791"/>
        <v>79.709999999999994</v>
      </c>
      <c r="AB1134" s="3">
        <f t="shared" si="792"/>
        <v>-66.86</v>
      </c>
      <c r="AC1134" s="3">
        <f t="shared" si="793"/>
        <v>0.64080000000000004</v>
      </c>
      <c r="AD1134" s="85"/>
      <c r="AE1134" s="3" t="str">
        <f t="shared" si="794"/>
        <v>1.71</v>
      </c>
      <c r="AF1134" s="3" t="str">
        <f t="shared" si="795"/>
        <v>-</v>
      </c>
      <c r="AG1134" s="3">
        <f t="shared" si="796"/>
        <v>79.709999999999994</v>
      </c>
      <c r="AH1134" s="3">
        <f t="shared" si="797"/>
        <v>-66.86</v>
      </c>
      <c r="AI1134" s="3">
        <f t="shared" si="798"/>
        <v>0.53400000000000003</v>
      </c>
      <c r="AJ1134" s="85"/>
      <c r="AK1134" s="3" t="str">
        <f t="shared" si="799"/>
        <v>1.71</v>
      </c>
      <c r="AL1134" s="3" t="str">
        <f t="shared" si="800"/>
        <v>-</v>
      </c>
      <c r="AM1134" s="3">
        <f t="shared" si="801"/>
        <v>79.709999999999994</v>
      </c>
      <c r="AN1134" s="3">
        <f t="shared" si="802"/>
        <v>-66.86</v>
      </c>
      <c r="AO1134" s="3">
        <f t="shared" si="803"/>
        <v>0.42720000000000002</v>
      </c>
      <c r="AP1134" s="85"/>
      <c r="AQ1134" s="3" t="str">
        <f t="shared" si="804"/>
        <v>1.71</v>
      </c>
      <c r="AR1134" s="3" t="str">
        <f t="shared" si="805"/>
        <v>-</v>
      </c>
      <c r="AS1134" s="3">
        <f t="shared" si="806"/>
        <v>79.709999999999994</v>
      </c>
      <c r="AT1134" s="3">
        <f t="shared" si="807"/>
        <v>-66.86</v>
      </c>
      <c r="AU1134" s="3">
        <f t="shared" si="808"/>
        <v>0.32040000000000002</v>
      </c>
      <c r="AV1134" s="85"/>
      <c r="AW1134" s="3" t="str">
        <f t="shared" si="809"/>
        <v>1.71</v>
      </c>
      <c r="AX1134" s="3" t="str">
        <f t="shared" si="810"/>
        <v>-</v>
      </c>
      <c r="AY1134" s="3">
        <f t="shared" si="811"/>
        <v>79.709999999999994</v>
      </c>
      <c r="AZ1134" s="3">
        <f t="shared" si="812"/>
        <v>-66.86</v>
      </c>
      <c r="BA1134" s="3">
        <f t="shared" si="813"/>
        <v>0.21360000000000001</v>
      </c>
      <c r="BB1134" s="85"/>
      <c r="BC1134" s="3" t="str">
        <f t="shared" si="814"/>
        <v>1.71</v>
      </c>
      <c r="BD1134" s="3" t="str">
        <f t="shared" si="815"/>
        <v>-</v>
      </c>
      <c r="BE1134" s="3">
        <f t="shared" si="816"/>
        <v>79.709999999999994</v>
      </c>
      <c r="BF1134" s="3">
        <f t="shared" si="817"/>
        <v>-66.86</v>
      </c>
      <c r="BG1134" s="3">
        <f t="shared" si="818"/>
        <v>0.10680000000000001</v>
      </c>
    </row>
    <row r="1135" spans="1:59" x14ac:dyDescent="0.3">
      <c r="A1135" s="1" t="str">
        <f>'Forward collapse simulation'!B1145</f>
        <v>1.71</v>
      </c>
      <c r="B1135" s="37" t="str">
        <f>IF('Forward collapse simulation'!C1145="","-",'Forward collapse simulation'!C1145)</f>
        <v>-</v>
      </c>
      <c r="C1135" s="85">
        <f>'Forward collapse simulation'!E1145</f>
        <v>63.17</v>
      </c>
      <c r="D1135" s="85">
        <f>'Forward collapse simulation'!F1145</f>
        <v>-32.93</v>
      </c>
      <c r="E1135" s="85">
        <f>'Forward collapse simulation'!D1145</f>
        <v>2.8769999999999998</v>
      </c>
      <c r="F1135" s="85"/>
      <c r="G1135" s="3" t="str">
        <f t="shared" si="774"/>
        <v>1.71</v>
      </c>
      <c r="H1135" s="3" t="str">
        <f t="shared" si="775"/>
        <v>-</v>
      </c>
      <c r="I1135" s="3">
        <f t="shared" si="776"/>
        <v>63.17</v>
      </c>
      <c r="J1135" s="3">
        <f t="shared" si="777"/>
        <v>-32.93</v>
      </c>
      <c r="K1135" s="3">
        <f t="shared" si="778"/>
        <v>2.5892999999999997</v>
      </c>
      <c r="L1135" s="85"/>
      <c r="M1135" s="3" t="str">
        <f t="shared" si="779"/>
        <v>1.71</v>
      </c>
      <c r="N1135" s="3" t="str">
        <f t="shared" si="780"/>
        <v>-</v>
      </c>
      <c r="O1135" s="3">
        <f t="shared" si="781"/>
        <v>63.17</v>
      </c>
      <c r="P1135" s="3">
        <f t="shared" si="782"/>
        <v>-32.93</v>
      </c>
      <c r="Q1135" s="3">
        <f t="shared" si="783"/>
        <v>2.3016000000000001</v>
      </c>
      <c r="R1135" s="85"/>
      <c r="S1135" s="3" t="str">
        <f t="shared" si="784"/>
        <v>1.71</v>
      </c>
      <c r="T1135" s="3" t="str">
        <f t="shared" si="785"/>
        <v>-</v>
      </c>
      <c r="U1135" s="3">
        <f t="shared" si="786"/>
        <v>63.17</v>
      </c>
      <c r="V1135" s="3">
        <f t="shared" si="787"/>
        <v>-32.93</v>
      </c>
      <c r="W1135" s="3">
        <f t="shared" si="788"/>
        <v>2.0138999999999996</v>
      </c>
      <c r="X1135" s="85"/>
      <c r="Y1135" s="3" t="str">
        <f t="shared" si="789"/>
        <v>1.71</v>
      </c>
      <c r="Z1135" s="3" t="str">
        <f t="shared" si="790"/>
        <v>-</v>
      </c>
      <c r="AA1135" s="3">
        <f t="shared" si="791"/>
        <v>63.17</v>
      </c>
      <c r="AB1135" s="3">
        <f t="shared" si="792"/>
        <v>-32.93</v>
      </c>
      <c r="AC1135" s="3">
        <f t="shared" si="793"/>
        <v>1.7261999999999997</v>
      </c>
      <c r="AD1135" s="85"/>
      <c r="AE1135" s="3" t="str">
        <f t="shared" si="794"/>
        <v>1.71</v>
      </c>
      <c r="AF1135" s="3" t="str">
        <f t="shared" si="795"/>
        <v>-</v>
      </c>
      <c r="AG1135" s="3">
        <f t="shared" si="796"/>
        <v>63.17</v>
      </c>
      <c r="AH1135" s="3">
        <f t="shared" si="797"/>
        <v>-32.93</v>
      </c>
      <c r="AI1135" s="3">
        <f t="shared" si="798"/>
        <v>1.4384999999999999</v>
      </c>
      <c r="AJ1135" s="85"/>
      <c r="AK1135" s="3" t="str">
        <f t="shared" si="799"/>
        <v>1.71</v>
      </c>
      <c r="AL1135" s="3" t="str">
        <f t="shared" si="800"/>
        <v>-</v>
      </c>
      <c r="AM1135" s="3">
        <f t="shared" si="801"/>
        <v>63.17</v>
      </c>
      <c r="AN1135" s="3">
        <f t="shared" si="802"/>
        <v>-32.93</v>
      </c>
      <c r="AO1135" s="3">
        <f t="shared" si="803"/>
        <v>1.1508</v>
      </c>
      <c r="AP1135" s="85"/>
      <c r="AQ1135" s="3" t="str">
        <f t="shared" si="804"/>
        <v>1.71</v>
      </c>
      <c r="AR1135" s="3" t="str">
        <f t="shared" si="805"/>
        <v>-</v>
      </c>
      <c r="AS1135" s="3">
        <f t="shared" si="806"/>
        <v>63.17</v>
      </c>
      <c r="AT1135" s="3">
        <f t="shared" si="807"/>
        <v>-32.93</v>
      </c>
      <c r="AU1135" s="3">
        <f t="shared" si="808"/>
        <v>0.86309999999999987</v>
      </c>
      <c r="AV1135" s="85"/>
      <c r="AW1135" s="3" t="str">
        <f t="shared" si="809"/>
        <v>1.71</v>
      </c>
      <c r="AX1135" s="3" t="str">
        <f t="shared" si="810"/>
        <v>-</v>
      </c>
      <c r="AY1135" s="3">
        <f t="shared" si="811"/>
        <v>63.17</v>
      </c>
      <c r="AZ1135" s="3">
        <f t="shared" si="812"/>
        <v>-32.93</v>
      </c>
      <c r="BA1135" s="3">
        <f t="shared" si="813"/>
        <v>0.57540000000000002</v>
      </c>
      <c r="BB1135" s="85"/>
      <c r="BC1135" s="3" t="str">
        <f t="shared" si="814"/>
        <v>1.71</v>
      </c>
      <c r="BD1135" s="3" t="str">
        <f t="shared" si="815"/>
        <v>-</v>
      </c>
      <c r="BE1135" s="3">
        <f t="shared" si="816"/>
        <v>63.17</v>
      </c>
      <c r="BF1135" s="3">
        <f t="shared" si="817"/>
        <v>-32.93</v>
      </c>
      <c r="BG1135" s="3">
        <f t="shared" si="818"/>
        <v>0.28770000000000001</v>
      </c>
    </row>
    <row r="1136" spans="1:59" x14ac:dyDescent="0.3">
      <c r="A1136" s="1" t="str">
        <f>'Forward collapse simulation'!B1146</f>
        <v>1.71</v>
      </c>
      <c r="B1136" s="37" t="str">
        <f>IF('Forward collapse simulation'!C1146="","-",'Forward collapse simulation'!C1146)</f>
        <v>-</v>
      </c>
      <c r="C1136" s="85">
        <f>'Forward collapse simulation'!E1146</f>
        <v>66.8</v>
      </c>
      <c r="D1136" s="85">
        <f>'Forward collapse simulation'!F1146</f>
        <v>-5.07</v>
      </c>
      <c r="E1136" s="85">
        <f>'Forward collapse simulation'!D1146</f>
        <v>4.5190000000000001</v>
      </c>
      <c r="F1136" s="85"/>
      <c r="G1136" s="3" t="str">
        <f t="shared" si="774"/>
        <v>1.71</v>
      </c>
      <c r="H1136" s="3" t="str">
        <f t="shared" si="775"/>
        <v>-</v>
      </c>
      <c r="I1136" s="3">
        <f t="shared" si="776"/>
        <v>66.8</v>
      </c>
      <c r="J1136" s="3">
        <f t="shared" si="777"/>
        <v>-5.07</v>
      </c>
      <c r="K1136" s="3">
        <f t="shared" si="778"/>
        <v>4.0670999999999999</v>
      </c>
      <c r="L1136" s="85"/>
      <c r="M1136" s="3" t="str">
        <f t="shared" si="779"/>
        <v>1.71</v>
      </c>
      <c r="N1136" s="3" t="str">
        <f t="shared" si="780"/>
        <v>-</v>
      </c>
      <c r="O1136" s="3">
        <f t="shared" si="781"/>
        <v>66.8</v>
      </c>
      <c r="P1136" s="3">
        <f t="shared" si="782"/>
        <v>-5.07</v>
      </c>
      <c r="Q1136" s="3">
        <f t="shared" si="783"/>
        <v>3.6152000000000002</v>
      </c>
      <c r="R1136" s="85"/>
      <c r="S1136" s="3" t="str">
        <f t="shared" si="784"/>
        <v>1.71</v>
      </c>
      <c r="T1136" s="3" t="str">
        <f t="shared" si="785"/>
        <v>-</v>
      </c>
      <c r="U1136" s="3">
        <f t="shared" si="786"/>
        <v>66.8</v>
      </c>
      <c r="V1136" s="3">
        <f t="shared" si="787"/>
        <v>-5.07</v>
      </c>
      <c r="W1136" s="3">
        <f t="shared" si="788"/>
        <v>3.1633</v>
      </c>
      <c r="X1136" s="85"/>
      <c r="Y1136" s="3" t="str">
        <f t="shared" si="789"/>
        <v>1.71</v>
      </c>
      <c r="Z1136" s="3" t="str">
        <f t="shared" si="790"/>
        <v>-</v>
      </c>
      <c r="AA1136" s="3">
        <f t="shared" si="791"/>
        <v>66.8</v>
      </c>
      <c r="AB1136" s="3">
        <f t="shared" si="792"/>
        <v>-5.07</v>
      </c>
      <c r="AC1136" s="3">
        <f t="shared" si="793"/>
        <v>2.7113999999999998</v>
      </c>
      <c r="AD1136" s="85"/>
      <c r="AE1136" s="3" t="str">
        <f t="shared" si="794"/>
        <v>1.71</v>
      </c>
      <c r="AF1136" s="3" t="str">
        <f t="shared" si="795"/>
        <v>-</v>
      </c>
      <c r="AG1136" s="3">
        <f t="shared" si="796"/>
        <v>66.8</v>
      </c>
      <c r="AH1136" s="3">
        <f t="shared" si="797"/>
        <v>-5.07</v>
      </c>
      <c r="AI1136" s="3">
        <f t="shared" si="798"/>
        <v>2.2595000000000001</v>
      </c>
      <c r="AJ1136" s="85"/>
      <c r="AK1136" s="3" t="str">
        <f t="shared" si="799"/>
        <v>1.71</v>
      </c>
      <c r="AL1136" s="3" t="str">
        <f t="shared" si="800"/>
        <v>-</v>
      </c>
      <c r="AM1136" s="3">
        <f t="shared" si="801"/>
        <v>66.8</v>
      </c>
      <c r="AN1136" s="3">
        <f t="shared" si="802"/>
        <v>-5.07</v>
      </c>
      <c r="AO1136" s="3">
        <f t="shared" si="803"/>
        <v>1.8076000000000001</v>
      </c>
      <c r="AP1136" s="85"/>
      <c r="AQ1136" s="3" t="str">
        <f t="shared" si="804"/>
        <v>1.71</v>
      </c>
      <c r="AR1136" s="3" t="str">
        <f t="shared" si="805"/>
        <v>-</v>
      </c>
      <c r="AS1136" s="3">
        <f t="shared" si="806"/>
        <v>66.8</v>
      </c>
      <c r="AT1136" s="3">
        <f t="shared" si="807"/>
        <v>-5.07</v>
      </c>
      <c r="AU1136" s="3">
        <f t="shared" si="808"/>
        <v>1.3556999999999999</v>
      </c>
      <c r="AV1136" s="85"/>
      <c r="AW1136" s="3" t="str">
        <f t="shared" si="809"/>
        <v>1.71</v>
      </c>
      <c r="AX1136" s="3" t="str">
        <f t="shared" si="810"/>
        <v>-</v>
      </c>
      <c r="AY1136" s="3">
        <f t="shared" si="811"/>
        <v>66.8</v>
      </c>
      <c r="AZ1136" s="3">
        <f t="shared" si="812"/>
        <v>-5.07</v>
      </c>
      <c r="BA1136" s="3">
        <f t="shared" si="813"/>
        <v>0.90380000000000005</v>
      </c>
      <c r="BB1136" s="85"/>
      <c r="BC1136" s="3" t="str">
        <f t="shared" si="814"/>
        <v>1.71</v>
      </c>
      <c r="BD1136" s="3" t="str">
        <f t="shared" si="815"/>
        <v>-</v>
      </c>
      <c r="BE1136" s="3">
        <f t="shared" si="816"/>
        <v>66.8</v>
      </c>
      <c r="BF1136" s="3">
        <f t="shared" si="817"/>
        <v>-5.07</v>
      </c>
      <c r="BG1136" s="3">
        <f t="shared" si="818"/>
        <v>0.45190000000000002</v>
      </c>
    </row>
    <row r="1137" spans="1:59" x14ac:dyDescent="0.3">
      <c r="A1137" s="1" t="str">
        <f>'Forward collapse simulation'!B1147</f>
        <v>1.71</v>
      </c>
      <c r="B1137" s="37" t="str">
        <f>IF('Forward collapse simulation'!C1147="","-",'Forward collapse simulation'!C1147)</f>
        <v>-</v>
      </c>
      <c r="C1137" s="85">
        <f>'Forward collapse simulation'!E1147</f>
        <v>68.430000000000007</v>
      </c>
      <c r="D1137" s="85">
        <f>'Forward collapse simulation'!F1147</f>
        <v>6.64</v>
      </c>
      <c r="E1137" s="85">
        <f>'Forward collapse simulation'!D1147</f>
        <v>6.2830000000000004</v>
      </c>
      <c r="F1137" s="85"/>
      <c r="G1137" s="3" t="str">
        <f t="shared" si="774"/>
        <v>1.71</v>
      </c>
      <c r="H1137" s="3" t="str">
        <f t="shared" si="775"/>
        <v>-</v>
      </c>
      <c r="I1137" s="3">
        <f t="shared" si="776"/>
        <v>68.430000000000007</v>
      </c>
      <c r="J1137" s="3">
        <f t="shared" si="777"/>
        <v>6.64</v>
      </c>
      <c r="K1137" s="3">
        <f t="shared" si="778"/>
        <v>5.6547000000000001</v>
      </c>
      <c r="L1137" s="85"/>
      <c r="M1137" s="3" t="str">
        <f t="shared" si="779"/>
        <v>1.71</v>
      </c>
      <c r="N1137" s="3" t="str">
        <f t="shared" si="780"/>
        <v>-</v>
      </c>
      <c r="O1137" s="3">
        <f t="shared" si="781"/>
        <v>68.430000000000007</v>
      </c>
      <c r="P1137" s="3">
        <f t="shared" si="782"/>
        <v>6.64</v>
      </c>
      <c r="Q1137" s="3">
        <f t="shared" si="783"/>
        <v>5.0264000000000006</v>
      </c>
      <c r="R1137" s="85"/>
      <c r="S1137" s="3" t="str">
        <f t="shared" si="784"/>
        <v>1.71</v>
      </c>
      <c r="T1137" s="3" t="str">
        <f t="shared" si="785"/>
        <v>-</v>
      </c>
      <c r="U1137" s="3">
        <f t="shared" si="786"/>
        <v>68.430000000000007</v>
      </c>
      <c r="V1137" s="3">
        <f t="shared" si="787"/>
        <v>6.64</v>
      </c>
      <c r="W1137" s="3">
        <f t="shared" si="788"/>
        <v>4.3981000000000003</v>
      </c>
      <c r="X1137" s="85"/>
      <c r="Y1137" s="3" t="str">
        <f t="shared" si="789"/>
        <v>1.71</v>
      </c>
      <c r="Z1137" s="3" t="str">
        <f t="shared" si="790"/>
        <v>-</v>
      </c>
      <c r="AA1137" s="3">
        <f t="shared" si="791"/>
        <v>68.430000000000007</v>
      </c>
      <c r="AB1137" s="3">
        <f t="shared" si="792"/>
        <v>6.64</v>
      </c>
      <c r="AC1137" s="3">
        <f t="shared" si="793"/>
        <v>3.7698</v>
      </c>
      <c r="AD1137" s="85"/>
      <c r="AE1137" s="3" t="str">
        <f t="shared" si="794"/>
        <v>1.71</v>
      </c>
      <c r="AF1137" s="3" t="str">
        <f t="shared" si="795"/>
        <v>-</v>
      </c>
      <c r="AG1137" s="3">
        <f t="shared" si="796"/>
        <v>68.430000000000007</v>
      </c>
      <c r="AH1137" s="3">
        <f t="shared" si="797"/>
        <v>6.64</v>
      </c>
      <c r="AI1137" s="3">
        <f t="shared" si="798"/>
        <v>3.1415000000000002</v>
      </c>
      <c r="AJ1137" s="85"/>
      <c r="AK1137" s="3" t="str">
        <f t="shared" si="799"/>
        <v>1.71</v>
      </c>
      <c r="AL1137" s="3" t="str">
        <f t="shared" si="800"/>
        <v>-</v>
      </c>
      <c r="AM1137" s="3">
        <f t="shared" si="801"/>
        <v>68.430000000000007</v>
      </c>
      <c r="AN1137" s="3">
        <f t="shared" si="802"/>
        <v>6.64</v>
      </c>
      <c r="AO1137" s="3">
        <f t="shared" si="803"/>
        <v>2.5132000000000003</v>
      </c>
      <c r="AP1137" s="85"/>
      <c r="AQ1137" s="3" t="str">
        <f t="shared" si="804"/>
        <v>1.71</v>
      </c>
      <c r="AR1137" s="3" t="str">
        <f t="shared" si="805"/>
        <v>-</v>
      </c>
      <c r="AS1137" s="3">
        <f t="shared" si="806"/>
        <v>68.430000000000007</v>
      </c>
      <c r="AT1137" s="3">
        <f t="shared" si="807"/>
        <v>6.64</v>
      </c>
      <c r="AU1137" s="3">
        <f t="shared" si="808"/>
        <v>1.8849</v>
      </c>
      <c r="AV1137" s="85"/>
      <c r="AW1137" s="3" t="str">
        <f t="shared" si="809"/>
        <v>1.71</v>
      </c>
      <c r="AX1137" s="3" t="str">
        <f t="shared" si="810"/>
        <v>-</v>
      </c>
      <c r="AY1137" s="3">
        <f t="shared" si="811"/>
        <v>68.430000000000007</v>
      </c>
      <c r="AZ1137" s="3">
        <f t="shared" si="812"/>
        <v>6.64</v>
      </c>
      <c r="BA1137" s="3">
        <f t="shared" si="813"/>
        <v>1.2566000000000002</v>
      </c>
      <c r="BB1137" s="85"/>
      <c r="BC1137" s="3" t="str">
        <f t="shared" si="814"/>
        <v>1.71</v>
      </c>
      <c r="BD1137" s="3" t="str">
        <f t="shared" si="815"/>
        <v>-</v>
      </c>
      <c r="BE1137" s="3">
        <f t="shared" si="816"/>
        <v>68.430000000000007</v>
      </c>
      <c r="BF1137" s="3">
        <f t="shared" si="817"/>
        <v>6.64</v>
      </c>
      <c r="BG1137" s="3">
        <f t="shared" si="818"/>
        <v>0.62830000000000008</v>
      </c>
    </row>
    <row r="1138" spans="1:59" x14ac:dyDescent="0.3">
      <c r="A1138" s="1" t="str">
        <f>'Forward collapse simulation'!B1148</f>
        <v>1.71</v>
      </c>
      <c r="B1138" s="37" t="str">
        <f>IF('Forward collapse simulation'!C1148="","-",'Forward collapse simulation'!C1148)</f>
        <v>-</v>
      </c>
      <c r="C1138" s="85">
        <f>'Forward collapse simulation'!E1148</f>
        <v>70.75</v>
      </c>
      <c r="D1138" s="85">
        <f>'Forward collapse simulation'!F1148</f>
        <v>15.79</v>
      </c>
      <c r="E1138" s="85">
        <f>'Forward collapse simulation'!D1148</f>
        <v>7.2450000000000001</v>
      </c>
      <c r="F1138" s="85"/>
      <c r="G1138" s="3" t="str">
        <f t="shared" si="774"/>
        <v>1.71</v>
      </c>
      <c r="H1138" s="3" t="str">
        <f t="shared" si="775"/>
        <v>-</v>
      </c>
      <c r="I1138" s="3">
        <f t="shared" si="776"/>
        <v>70.75</v>
      </c>
      <c r="J1138" s="3">
        <f t="shared" si="777"/>
        <v>15.79</v>
      </c>
      <c r="K1138" s="3">
        <f t="shared" si="778"/>
        <v>6.5205000000000002</v>
      </c>
      <c r="L1138" s="85"/>
      <c r="M1138" s="3" t="str">
        <f t="shared" si="779"/>
        <v>1.71</v>
      </c>
      <c r="N1138" s="3" t="str">
        <f t="shared" si="780"/>
        <v>-</v>
      </c>
      <c r="O1138" s="3">
        <f t="shared" si="781"/>
        <v>70.75</v>
      </c>
      <c r="P1138" s="3">
        <f t="shared" si="782"/>
        <v>15.79</v>
      </c>
      <c r="Q1138" s="3">
        <f t="shared" si="783"/>
        <v>5.7960000000000003</v>
      </c>
      <c r="R1138" s="85"/>
      <c r="S1138" s="3" t="str">
        <f t="shared" si="784"/>
        <v>1.71</v>
      </c>
      <c r="T1138" s="3" t="str">
        <f t="shared" si="785"/>
        <v>-</v>
      </c>
      <c r="U1138" s="3">
        <f t="shared" si="786"/>
        <v>70.75</v>
      </c>
      <c r="V1138" s="3">
        <f t="shared" si="787"/>
        <v>15.79</v>
      </c>
      <c r="W1138" s="3">
        <f t="shared" si="788"/>
        <v>5.0714999999999995</v>
      </c>
      <c r="X1138" s="85"/>
      <c r="Y1138" s="3" t="str">
        <f t="shared" si="789"/>
        <v>1.71</v>
      </c>
      <c r="Z1138" s="3" t="str">
        <f t="shared" si="790"/>
        <v>-</v>
      </c>
      <c r="AA1138" s="3">
        <f t="shared" si="791"/>
        <v>70.75</v>
      </c>
      <c r="AB1138" s="3">
        <f t="shared" si="792"/>
        <v>15.79</v>
      </c>
      <c r="AC1138" s="3">
        <f t="shared" si="793"/>
        <v>4.3469999999999995</v>
      </c>
      <c r="AD1138" s="85"/>
      <c r="AE1138" s="3" t="str">
        <f t="shared" si="794"/>
        <v>1.71</v>
      </c>
      <c r="AF1138" s="3" t="str">
        <f t="shared" si="795"/>
        <v>-</v>
      </c>
      <c r="AG1138" s="3">
        <f t="shared" si="796"/>
        <v>70.75</v>
      </c>
      <c r="AH1138" s="3">
        <f t="shared" si="797"/>
        <v>15.79</v>
      </c>
      <c r="AI1138" s="3">
        <f t="shared" si="798"/>
        <v>3.6225000000000001</v>
      </c>
      <c r="AJ1138" s="85"/>
      <c r="AK1138" s="3" t="str">
        <f t="shared" si="799"/>
        <v>1.71</v>
      </c>
      <c r="AL1138" s="3" t="str">
        <f t="shared" si="800"/>
        <v>-</v>
      </c>
      <c r="AM1138" s="3">
        <f t="shared" si="801"/>
        <v>70.75</v>
      </c>
      <c r="AN1138" s="3">
        <f t="shared" si="802"/>
        <v>15.79</v>
      </c>
      <c r="AO1138" s="3">
        <f t="shared" si="803"/>
        <v>2.8980000000000001</v>
      </c>
      <c r="AP1138" s="85"/>
      <c r="AQ1138" s="3" t="str">
        <f t="shared" si="804"/>
        <v>1.71</v>
      </c>
      <c r="AR1138" s="3" t="str">
        <f t="shared" si="805"/>
        <v>-</v>
      </c>
      <c r="AS1138" s="3">
        <f t="shared" si="806"/>
        <v>70.75</v>
      </c>
      <c r="AT1138" s="3">
        <f t="shared" si="807"/>
        <v>15.79</v>
      </c>
      <c r="AU1138" s="3">
        <f t="shared" si="808"/>
        <v>2.1734999999999998</v>
      </c>
      <c r="AV1138" s="85"/>
      <c r="AW1138" s="3" t="str">
        <f t="shared" si="809"/>
        <v>1.71</v>
      </c>
      <c r="AX1138" s="3" t="str">
        <f t="shared" si="810"/>
        <v>-</v>
      </c>
      <c r="AY1138" s="3">
        <f t="shared" si="811"/>
        <v>70.75</v>
      </c>
      <c r="AZ1138" s="3">
        <f t="shared" si="812"/>
        <v>15.79</v>
      </c>
      <c r="BA1138" s="3">
        <f t="shared" si="813"/>
        <v>1.4490000000000001</v>
      </c>
      <c r="BB1138" s="85"/>
      <c r="BC1138" s="3" t="str">
        <f t="shared" si="814"/>
        <v>1.71</v>
      </c>
      <c r="BD1138" s="3" t="str">
        <f t="shared" si="815"/>
        <v>-</v>
      </c>
      <c r="BE1138" s="3">
        <f t="shared" si="816"/>
        <v>70.75</v>
      </c>
      <c r="BF1138" s="3">
        <f t="shared" si="817"/>
        <v>15.79</v>
      </c>
      <c r="BG1138" s="3">
        <f t="shared" si="818"/>
        <v>0.72450000000000003</v>
      </c>
    </row>
    <row r="1139" spans="1:59" x14ac:dyDescent="0.3">
      <c r="A1139" s="1" t="str">
        <f>'Forward collapse simulation'!B1149</f>
        <v>1.71</v>
      </c>
      <c r="B1139" s="37" t="str">
        <f>IF('Forward collapse simulation'!C1149="","-",'Forward collapse simulation'!C1149)</f>
        <v>-</v>
      </c>
      <c r="C1139" s="85">
        <f>'Forward collapse simulation'!E1149</f>
        <v>72.290000000000006</v>
      </c>
      <c r="D1139" s="85">
        <f>'Forward collapse simulation'!F1149</f>
        <v>24.56</v>
      </c>
      <c r="E1139" s="85">
        <f>'Forward collapse simulation'!D1149</f>
        <v>6.7880000000000003</v>
      </c>
      <c r="F1139" s="85"/>
      <c r="G1139" s="3" t="str">
        <f t="shared" si="774"/>
        <v>1.71</v>
      </c>
      <c r="H1139" s="3" t="str">
        <f t="shared" si="775"/>
        <v>-</v>
      </c>
      <c r="I1139" s="3">
        <f t="shared" si="776"/>
        <v>72.290000000000006</v>
      </c>
      <c r="J1139" s="3">
        <f t="shared" si="777"/>
        <v>24.56</v>
      </c>
      <c r="K1139" s="3">
        <f t="shared" si="778"/>
        <v>6.1092000000000004</v>
      </c>
      <c r="L1139" s="85"/>
      <c r="M1139" s="3" t="str">
        <f t="shared" si="779"/>
        <v>1.71</v>
      </c>
      <c r="N1139" s="3" t="str">
        <f t="shared" si="780"/>
        <v>-</v>
      </c>
      <c r="O1139" s="3">
        <f t="shared" si="781"/>
        <v>72.290000000000006</v>
      </c>
      <c r="P1139" s="3">
        <f t="shared" si="782"/>
        <v>24.56</v>
      </c>
      <c r="Q1139" s="3">
        <f t="shared" si="783"/>
        <v>5.4304000000000006</v>
      </c>
      <c r="R1139" s="85"/>
      <c r="S1139" s="3" t="str">
        <f t="shared" si="784"/>
        <v>1.71</v>
      </c>
      <c r="T1139" s="3" t="str">
        <f t="shared" si="785"/>
        <v>-</v>
      </c>
      <c r="U1139" s="3">
        <f t="shared" si="786"/>
        <v>72.290000000000006</v>
      </c>
      <c r="V1139" s="3">
        <f t="shared" si="787"/>
        <v>24.56</v>
      </c>
      <c r="W1139" s="3">
        <f t="shared" si="788"/>
        <v>4.7515999999999998</v>
      </c>
      <c r="X1139" s="85"/>
      <c r="Y1139" s="3" t="str">
        <f t="shared" si="789"/>
        <v>1.71</v>
      </c>
      <c r="Z1139" s="3" t="str">
        <f t="shared" si="790"/>
        <v>-</v>
      </c>
      <c r="AA1139" s="3">
        <f t="shared" si="791"/>
        <v>72.290000000000006</v>
      </c>
      <c r="AB1139" s="3">
        <f t="shared" si="792"/>
        <v>24.56</v>
      </c>
      <c r="AC1139" s="3">
        <f t="shared" si="793"/>
        <v>4.0728</v>
      </c>
      <c r="AD1139" s="85"/>
      <c r="AE1139" s="3" t="str">
        <f t="shared" si="794"/>
        <v>1.71</v>
      </c>
      <c r="AF1139" s="3" t="str">
        <f t="shared" si="795"/>
        <v>-</v>
      </c>
      <c r="AG1139" s="3">
        <f t="shared" si="796"/>
        <v>72.290000000000006</v>
      </c>
      <c r="AH1139" s="3">
        <f t="shared" si="797"/>
        <v>24.56</v>
      </c>
      <c r="AI1139" s="3">
        <f t="shared" si="798"/>
        <v>3.3940000000000001</v>
      </c>
      <c r="AJ1139" s="85"/>
      <c r="AK1139" s="3" t="str">
        <f t="shared" si="799"/>
        <v>1.71</v>
      </c>
      <c r="AL1139" s="3" t="str">
        <f t="shared" si="800"/>
        <v>-</v>
      </c>
      <c r="AM1139" s="3">
        <f t="shared" si="801"/>
        <v>72.290000000000006</v>
      </c>
      <c r="AN1139" s="3">
        <f t="shared" si="802"/>
        <v>24.56</v>
      </c>
      <c r="AO1139" s="3">
        <f t="shared" si="803"/>
        <v>2.7152000000000003</v>
      </c>
      <c r="AP1139" s="85"/>
      <c r="AQ1139" s="3" t="str">
        <f t="shared" si="804"/>
        <v>1.71</v>
      </c>
      <c r="AR1139" s="3" t="str">
        <f t="shared" si="805"/>
        <v>-</v>
      </c>
      <c r="AS1139" s="3">
        <f t="shared" si="806"/>
        <v>72.290000000000006</v>
      </c>
      <c r="AT1139" s="3">
        <f t="shared" si="807"/>
        <v>24.56</v>
      </c>
      <c r="AU1139" s="3">
        <f t="shared" si="808"/>
        <v>2.0364</v>
      </c>
      <c r="AV1139" s="85"/>
      <c r="AW1139" s="3" t="str">
        <f t="shared" si="809"/>
        <v>1.71</v>
      </c>
      <c r="AX1139" s="3" t="str">
        <f t="shared" si="810"/>
        <v>-</v>
      </c>
      <c r="AY1139" s="3">
        <f t="shared" si="811"/>
        <v>72.290000000000006</v>
      </c>
      <c r="AZ1139" s="3">
        <f t="shared" si="812"/>
        <v>24.56</v>
      </c>
      <c r="BA1139" s="3">
        <f t="shared" si="813"/>
        <v>1.3576000000000001</v>
      </c>
      <c r="BB1139" s="85"/>
      <c r="BC1139" s="3" t="str">
        <f t="shared" si="814"/>
        <v>1.71</v>
      </c>
      <c r="BD1139" s="3" t="str">
        <f t="shared" si="815"/>
        <v>-</v>
      </c>
      <c r="BE1139" s="3">
        <f t="shared" si="816"/>
        <v>72.290000000000006</v>
      </c>
      <c r="BF1139" s="3">
        <f t="shared" si="817"/>
        <v>24.56</v>
      </c>
      <c r="BG1139" s="3">
        <f t="shared" si="818"/>
        <v>0.67880000000000007</v>
      </c>
    </row>
    <row r="1140" spans="1:59" x14ac:dyDescent="0.3">
      <c r="A1140" s="1" t="str">
        <f>'Forward collapse simulation'!B1150</f>
        <v>1.71</v>
      </c>
      <c r="B1140" s="37" t="str">
        <f>IF('Forward collapse simulation'!C1150="","-",'Forward collapse simulation'!C1150)</f>
        <v>-</v>
      </c>
      <c r="C1140" s="85">
        <f>'Forward collapse simulation'!E1150</f>
        <v>79.849999999999994</v>
      </c>
      <c r="D1140" s="85">
        <f>'Forward collapse simulation'!F1150</f>
        <v>43.18</v>
      </c>
      <c r="E1140" s="85">
        <f>'Forward collapse simulation'!D1150</f>
        <v>4.6529999999999996</v>
      </c>
      <c r="F1140" s="85"/>
      <c r="G1140" s="3" t="str">
        <f t="shared" si="774"/>
        <v>1.71</v>
      </c>
      <c r="H1140" s="3" t="str">
        <f t="shared" si="775"/>
        <v>-</v>
      </c>
      <c r="I1140" s="3">
        <f t="shared" si="776"/>
        <v>79.849999999999994</v>
      </c>
      <c r="J1140" s="3">
        <f t="shared" si="777"/>
        <v>43.18</v>
      </c>
      <c r="K1140" s="3">
        <f t="shared" si="778"/>
        <v>4.1876999999999995</v>
      </c>
      <c r="L1140" s="85"/>
      <c r="M1140" s="3" t="str">
        <f t="shared" si="779"/>
        <v>1.71</v>
      </c>
      <c r="N1140" s="3" t="str">
        <f t="shared" si="780"/>
        <v>-</v>
      </c>
      <c r="O1140" s="3">
        <f t="shared" si="781"/>
        <v>79.849999999999994</v>
      </c>
      <c r="P1140" s="3">
        <f t="shared" si="782"/>
        <v>43.18</v>
      </c>
      <c r="Q1140" s="3">
        <f t="shared" si="783"/>
        <v>3.7223999999999999</v>
      </c>
      <c r="R1140" s="85"/>
      <c r="S1140" s="3" t="str">
        <f t="shared" si="784"/>
        <v>1.71</v>
      </c>
      <c r="T1140" s="3" t="str">
        <f t="shared" si="785"/>
        <v>-</v>
      </c>
      <c r="U1140" s="3">
        <f t="shared" si="786"/>
        <v>79.849999999999994</v>
      </c>
      <c r="V1140" s="3">
        <f t="shared" si="787"/>
        <v>43.18</v>
      </c>
      <c r="W1140" s="3">
        <f t="shared" si="788"/>
        <v>3.2570999999999994</v>
      </c>
      <c r="X1140" s="85"/>
      <c r="Y1140" s="3" t="str">
        <f t="shared" si="789"/>
        <v>1.71</v>
      </c>
      <c r="Z1140" s="3" t="str">
        <f t="shared" si="790"/>
        <v>-</v>
      </c>
      <c r="AA1140" s="3">
        <f t="shared" si="791"/>
        <v>79.849999999999994</v>
      </c>
      <c r="AB1140" s="3">
        <f t="shared" si="792"/>
        <v>43.18</v>
      </c>
      <c r="AC1140" s="3">
        <f t="shared" si="793"/>
        <v>2.7917999999999998</v>
      </c>
      <c r="AD1140" s="85"/>
      <c r="AE1140" s="3" t="str">
        <f t="shared" si="794"/>
        <v>1.71</v>
      </c>
      <c r="AF1140" s="3" t="str">
        <f t="shared" si="795"/>
        <v>-</v>
      </c>
      <c r="AG1140" s="3">
        <f t="shared" si="796"/>
        <v>79.849999999999994</v>
      </c>
      <c r="AH1140" s="3">
        <f t="shared" si="797"/>
        <v>43.18</v>
      </c>
      <c r="AI1140" s="3">
        <f t="shared" si="798"/>
        <v>2.3264999999999998</v>
      </c>
      <c r="AJ1140" s="85"/>
      <c r="AK1140" s="3" t="str">
        <f t="shared" si="799"/>
        <v>1.71</v>
      </c>
      <c r="AL1140" s="3" t="str">
        <f t="shared" si="800"/>
        <v>-</v>
      </c>
      <c r="AM1140" s="3">
        <f t="shared" si="801"/>
        <v>79.849999999999994</v>
      </c>
      <c r="AN1140" s="3">
        <f t="shared" si="802"/>
        <v>43.18</v>
      </c>
      <c r="AO1140" s="3">
        <f t="shared" si="803"/>
        <v>1.8612</v>
      </c>
      <c r="AP1140" s="85"/>
      <c r="AQ1140" s="3" t="str">
        <f t="shared" si="804"/>
        <v>1.71</v>
      </c>
      <c r="AR1140" s="3" t="str">
        <f t="shared" si="805"/>
        <v>-</v>
      </c>
      <c r="AS1140" s="3">
        <f t="shared" si="806"/>
        <v>79.849999999999994</v>
      </c>
      <c r="AT1140" s="3">
        <f t="shared" si="807"/>
        <v>43.18</v>
      </c>
      <c r="AU1140" s="3">
        <f t="shared" si="808"/>
        <v>1.3958999999999999</v>
      </c>
      <c r="AV1140" s="85"/>
      <c r="AW1140" s="3" t="str">
        <f t="shared" si="809"/>
        <v>1.71</v>
      </c>
      <c r="AX1140" s="3" t="str">
        <f t="shared" si="810"/>
        <v>-</v>
      </c>
      <c r="AY1140" s="3">
        <f t="shared" si="811"/>
        <v>79.849999999999994</v>
      </c>
      <c r="AZ1140" s="3">
        <f t="shared" si="812"/>
        <v>43.18</v>
      </c>
      <c r="BA1140" s="3">
        <f t="shared" si="813"/>
        <v>0.93059999999999998</v>
      </c>
      <c r="BB1140" s="85"/>
      <c r="BC1140" s="3" t="str">
        <f t="shared" si="814"/>
        <v>1.71</v>
      </c>
      <c r="BD1140" s="3" t="str">
        <f t="shared" si="815"/>
        <v>-</v>
      </c>
      <c r="BE1140" s="3">
        <f t="shared" si="816"/>
        <v>79.849999999999994</v>
      </c>
      <c r="BF1140" s="3">
        <f t="shared" si="817"/>
        <v>43.18</v>
      </c>
      <c r="BG1140" s="3">
        <f t="shared" si="818"/>
        <v>0.46529999999999999</v>
      </c>
    </row>
    <row r="1141" spans="1:59" x14ac:dyDescent="0.3">
      <c r="A1141" s="1" t="str">
        <f>'Forward collapse simulation'!B1151</f>
        <v>1.71</v>
      </c>
      <c r="B1141" s="37" t="str">
        <f>IF('Forward collapse simulation'!C1151="","-",'Forward collapse simulation'!C1151)</f>
        <v>-</v>
      </c>
      <c r="C1141" s="85">
        <f>'Forward collapse simulation'!E1151</f>
        <v>83.87</v>
      </c>
      <c r="D1141" s="85">
        <f>'Forward collapse simulation'!F1151</f>
        <v>52.81</v>
      </c>
      <c r="E1141" s="85">
        <f>'Forward collapse simulation'!D1151</f>
        <v>5.9169999999999998</v>
      </c>
      <c r="F1141" s="85"/>
      <c r="G1141" s="3" t="str">
        <f t="shared" si="774"/>
        <v>1.71</v>
      </c>
      <c r="H1141" s="3" t="str">
        <f t="shared" si="775"/>
        <v>-</v>
      </c>
      <c r="I1141" s="3">
        <f t="shared" si="776"/>
        <v>83.87</v>
      </c>
      <c r="J1141" s="3">
        <f t="shared" si="777"/>
        <v>52.81</v>
      </c>
      <c r="K1141" s="3">
        <f t="shared" si="778"/>
        <v>5.3253000000000004</v>
      </c>
      <c r="L1141" s="85"/>
      <c r="M1141" s="3" t="str">
        <f t="shared" si="779"/>
        <v>1.71</v>
      </c>
      <c r="N1141" s="3" t="str">
        <f t="shared" si="780"/>
        <v>-</v>
      </c>
      <c r="O1141" s="3">
        <f t="shared" si="781"/>
        <v>83.87</v>
      </c>
      <c r="P1141" s="3">
        <f t="shared" si="782"/>
        <v>52.81</v>
      </c>
      <c r="Q1141" s="3">
        <f t="shared" si="783"/>
        <v>4.7336</v>
      </c>
      <c r="R1141" s="85"/>
      <c r="S1141" s="3" t="str">
        <f t="shared" si="784"/>
        <v>1.71</v>
      </c>
      <c r="T1141" s="3" t="str">
        <f t="shared" si="785"/>
        <v>-</v>
      </c>
      <c r="U1141" s="3">
        <f t="shared" si="786"/>
        <v>83.87</v>
      </c>
      <c r="V1141" s="3">
        <f t="shared" si="787"/>
        <v>52.81</v>
      </c>
      <c r="W1141" s="3">
        <f t="shared" si="788"/>
        <v>4.1418999999999997</v>
      </c>
      <c r="X1141" s="85"/>
      <c r="Y1141" s="3" t="str">
        <f t="shared" si="789"/>
        <v>1.71</v>
      </c>
      <c r="Z1141" s="3" t="str">
        <f t="shared" si="790"/>
        <v>-</v>
      </c>
      <c r="AA1141" s="3">
        <f t="shared" si="791"/>
        <v>83.87</v>
      </c>
      <c r="AB1141" s="3">
        <f t="shared" si="792"/>
        <v>52.81</v>
      </c>
      <c r="AC1141" s="3">
        <f t="shared" si="793"/>
        <v>3.5501999999999998</v>
      </c>
      <c r="AD1141" s="85"/>
      <c r="AE1141" s="3" t="str">
        <f t="shared" si="794"/>
        <v>1.71</v>
      </c>
      <c r="AF1141" s="3" t="str">
        <f t="shared" si="795"/>
        <v>-</v>
      </c>
      <c r="AG1141" s="3">
        <f t="shared" si="796"/>
        <v>83.87</v>
      </c>
      <c r="AH1141" s="3">
        <f t="shared" si="797"/>
        <v>52.81</v>
      </c>
      <c r="AI1141" s="3">
        <f t="shared" si="798"/>
        <v>2.9584999999999999</v>
      </c>
      <c r="AJ1141" s="85"/>
      <c r="AK1141" s="3" t="str">
        <f t="shared" si="799"/>
        <v>1.71</v>
      </c>
      <c r="AL1141" s="3" t="str">
        <f t="shared" si="800"/>
        <v>-</v>
      </c>
      <c r="AM1141" s="3">
        <f t="shared" si="801"/>
        <v>83.87</v>
      </c>
      <c r="AN1141" s="3">
        <f t="shared" si="802"/>
        <v>52.81</v>
      </c>
      <c r="AO1141" s="3">
        <f t="shared" si="803"/>
        <v>2.3668</v>
      </c>
      <c r="AP1141" s="85"/>
      <c r="AQ1141" s="3" t="str">
        <f t="shared" si="804"/>
        <v>1.71</v>
      </c>
      <c r="AR1141" s="3" t="str">
        <f t="shared" si="805"/>
        <v>-</v>
      </c>
      <c r="AS1141" s="3">
        <f t="shared" si="806"/>
        <v>83.87</v>
      </c>
      <c r="AT1141" s="3">
        <f t="shared" si="807"/>
        <v>52.81</v>
      </c>
      <c r="AU1141" s="3">
        <f t="shared" si="808"/>
        <v>1.7750999999999999</v>
      </c>
      <c r="AV1141" s="85"/>
      <c r="AW1141" s="3" t="str">
        <f t="shared" si="809"/>
        <v>1.71</v>
      </c>
      <c r="AX1141" s="3" t="str">
        <f t="shared" si="810"/>
        <v>-</v>
      </c>
      <c r="AY1141" s="3">
        <f t="shared" si="811"/>
        <v>83.87</v>
      </c>
      <c r="AZ1141" s="3">
        <f t="shared" si="812"/>
        <v>52.81</v>
      </c>
      <c r="BA1141" s="3">
        <f t="shared" si="813"/>
        <v>1.1834</v>
      </c>
      <c r="BB1141" s="85"/>
      <c r="BC1141" s="3" t="str">
        <f t="shared" si="814"/>
        <v>1.71</v>
      </c>
      <c r="BD1141" s="3" t="str">
        <f t="shared" si="815"/>
        <v>-</v>
      </c>
      <c r="BE1141" s="3">
        <f t="shared" si="816"/>
        <v>83.87</v>
      </c>
      <c r="BF1141" s="3">
        <f t="shared" si="817"/>
        <v>52.81</v>
      </c>
      <c r="BG1141" s="3">
        <f t="shared" si="818"/>
        <v>0.5917</v>
      </c>
    </row>
    <row r="1142" spans="1:59" x14ac:dyDescent="0.3">
      <c r="A1142" s="1" t="str">
        <f>'Forward collapse simulation'!B1152</f>
        <v>1.71</v>
      </c>
      <c r="B1142" s="37" t="str">
        <f>IF('Forward collapse simulation'!C1152="","-",'Forward collapse simulation'!C1152)</f>
        <v>-</v>
      </c>
      <c r="C1142" s="85">
        <f>'Forward collapse simulation'!E1152</f>
        <v>105.66</v>
      </c>
      <c r="D1142" s="85">
        <f>'Forward collapse simulation'!F1152</f>
        <v>70.94</v>
      </c>
      <c r="E1142" s="85">
        <f>'Forward collapse simulation'!D1152</f>
        <v>4.8440000000000003</v>
      </c>
      <c r="F1142" s="85"/>
      <c r="G1142" s="3" t="str">
        <f t="shared" si="774"/>
        <v>1.71</v>
      </c>
      <c r="H1142" s="3" t="str">
        <f t="shared" si="775"/>
        <v>-</v>
      </c>
      <c r="I1142" s="3">
        <f t="shared" si="776"/>
        <v>105.66</v>
      </c>
      <c r="J1142" s="3">
        <f t="shared" si="777"/>
        <v>70.94</v>
      </c>
      <c r="K1142" s="3">
        <f t="shared" si="778"/>
        <v>4.3596000000000004</v>
      </c>
      <c r="L1142" s="85"/>
      <c r="M1142" s="3" t="str">
        <f t="shared" si="779"/>
        <v>1.71</v>
      </c>
      <c r="N1142" s="3" t="str">
        <f t="shared" si="780"/>
        <v>-</v>
      </c>
      <c r="O1142" s="3">
        <f t="shared" si="781"/>
        <v>105.66</v>
      </c>
      <c r="P1142" s="3">
        <f t="shared" si="782"/>
        <v>70.94</v>
      </c>
      <c r="Q1142" s="3">
        <f t="shared" si="783"/>
        <v>3.8752000000000004</v>
      </c>
      <c r="R1142" s="85"/>
      <c r="S1142" s="3" t="str">
        <f t="shared" si="784"/>
        <v>1.71</v>
      </c>
      <c r="T1142" s="3" t="str">
        <f t="shared" si="785"/>
        <v>-</v>
      </c>
      <c r="U1142" s="3">
        <f t="shared" si="786"/>
        <v>105.66</v>
      </c>
      <c r="V1142" s="3">
        <f t="shared" si="787"/>
        <v>70.94</v>
      </c>
      <c r="W1142" s="3">
        <f t="shared" si="788"/>
        <v>3.3908</v>
      </c>
      <c r="X1142" s="85"/>
      <c r="Y1142" s="3" t="str">
        <f t="shared" si="789"/>
        <v>1.71</v>
      </c>
      <c r="Z1142" s="3" t="str">
        <f t="shared" si="790"/>
        <v>-</v>
      </c>
      <c r="AA1142" s="3">
        <f t="shared" si="791"/>
        <v>105.66</v>
      </c>
      <c r="AB1142" s="3">
        <f t="shared" si="792"/>
        <v>70.94</v>
      </c>
      <c r="AC1142" s="3">
        <f t="shared" si="793"/>
        <v>2.9064000000000001</v>
      </c>
      <c r="AD1142" s="85"/>
      <c r="AE1142" s="3" t="str">
        <f t="shared" si="794"/>
        <v>1.71</v>
      </c>
      <c r="AF1142" s="3" t="str">
        <f t="shared" si="795"/>
        <v>-</v>
      </c>
      <c r="AG1142" s="3">
        <f t="shared" si="796"/>
        <v>105.66</v>
      </c>
      <c r="AH1142" s="3">
        <f t="shared" si="797"/>
        <v>70.94</v>
      </c>
      <c r="AI1142" s="3">
        <f t="shared" si="798"/>
        <v>2.4220000000000002</v>
      </c>
      <c r="AJ1142" s="85"/>
      <c r="AK1142" s="3" t="str">
        <f t="shared" si="799"/>
        <v>1.71</v>
      </c>
      <c r="AL1142" s="3" t="str">
        <f t="shared" si="800"/>
        <v>-</v>
      </c>
      <c r="AM1142" s="3">
        <f t="shared" si="801"/>
        <v>105.66</v>
      </c>
      <c r="AN1142" s="3">
        <f t="shared" si="802"/>
        <v>70.94</v>
      </c>
      <c r="AO1142" s="3">
        <f t="shared" si="803"/>
        <v>1.9376000000000002</v>
      </c>
      <c r="AP1142" s="85"/>
      <c r="AQ1142" s="3" t="str">
        <f t="shared" si="804"/>
        <v>1.71</v>
      </c>
      <c r="AR1142" s="3" t="str">
        <f t="shared" si="805"/>
        <v>-</v>
      </c>
      <c r="AS1142" s="3">
        <f t="shared" si="806"/>
        <v>105.66</v>
      </c>
      <c r="AT1142" s="3">
        <f t="shared" si="807"/>
        <v>70.94</v>
      </c>
      <c r="AU1142" s="3">
        <f t="shared" si="808"/>
        <v>1.4532</v>
      </c>
      <c r="AV1142" s="85"/>
      <c r="AW1142" s="3" t="str">
        <f t="shared" si="809"/>
        <v>1.71</v>
      </c>
      <c r="AX1142" s="3" t="str">
        <f t="shared" si="810"/>
        <v>-</v>
      </c>
      <c r="AY1142" s="3">
        <f t="shared" si="811"/>
        <v>105.66</v>
      </c>
      <c r="AZ1142" s="3">
        <f t="shared" si="812"/>
        <v>70.94</v>
      </c>
      <c r="BA1142" s="3">
        <f t="shared" si="813"/>
        <v>0.96880000000000011</v>
      </c>
      <c r="BB1142" s="85"/>
      <c r="BC1142" s="3" t="str">
        <f t="shared" si="814"/>
        <v>1.71</v>
      </c>
      <c r="BD1142" s="3" t="str">
        <f t="shared" si="815"/>
        <v>-</v>
      </c>
      <c r="BE1142" s="3">
        <f t="shared" si="816"/>
        <v>105.66</v>
      </c>
      <c r="BF1142" s="3">
        <f t="shared" si="817"/>
        <v>70.94</v>
      </c>
      <c r="BG1142" s="3">
        <f t="shared" si="818"/>
        <v>0.48440000000000005</v>
      </c>
    </row>
    <row r="1143" spans="1:59" x14ac:dyDescent="0.3">
      <c r="A1143" s="1" t="str">
        <f>'Forward collapse simulation'!B1153</f>
        <v>1.71</v>
      </c>
      <c r="B1143" s="37" t="str">
        <f>IF('Forward collapse simulation'!C1153="","-",'Forward collapse simulation'!C1153)</f>
        <v>-</v>
      </c>
      <c r="C1143" s="85">
        <f>'Forward collapse simulation'!E1153</f>
        <v>153.24</v>
      </c>
      <c r="D1143" s="85">
        <f>'Forward collapse simulation'!F1153</f>
        <v>74.08</v>
      </c>
      <c r="E1143" s="85">
        <f>'Forward collapse simulation'!D1153</f>
        <v>3.839</v>
      </c>
      <c r="F1143" s="85"/>
      <c r="G1143" s="3" t="str">
        <f t="shared" si="774"/>
        <v>1.71</v>
      </c>
      <c r="H1143" s="3" t="str">
        <f t="shared" si="775"/>
        <v>-</v>
      </c>
      <c r="I1143" s="3">
        <f t="shared" si="776"/>
        <v>153.24</v>
      </c>
      <c r="J1143" s="3">
        <f t="shared" si="777"/>
        <v>74.08</v>
      </c>
      <c r="K1143" s="3">
        <f t="shared" si="778"/>
        <v>3.4550999999999998</v>
      </c>
      <c r="L1143" s="85"/>
      <c r="M1143" s="3" t="str">
        <f t="shared" si="779"/>
        <v>1.71</v>
      </c>
      <c r="N1143" s="3" t="str">
        <f t="shared" si="780"/>
        <v>-</v>
      </c>
      <c r="O1143" s="3">
        <f t="shared" si="781"/>
        <v>153.24</v>
      </c>
      <c r="P1143" s="3">
        <f t="shared" si="782"/>
        <v>74.08</v>
      </c>
      <c r="Q1143" s="3">
        <f t="shared" si="783"/>
        <v>3.0712000000000002</v>
      </c>
      <c r="R1143" s="85"/>
      <c r="S1143" s="3" t="str">
        <f t="shared" si="784"/>
        <v>1.71</v>
      </c>
      <c r="T1143" s="3" t="str">
        <f t="shared" si="785"/>
        <v>-</v>
      </c>
      <c r="U1143" s="3">
        <f t="shared" si="786"/>
        <v>153.24</v>
      </c>
      <c r="V1143" s="3">
        <f t="shared" si="787"/>
        <v>74.08</v>
      </c>
      <c r="W1143" s="3">
        <f t="shared" si="788"/>
        <v>2.6873</v>
      </c>
      <c r="X1143" s="85"/>
      <c r="Y1143" s="3" t="str">
        <f t="shared" si="789"/>
        <v>1.71</v>
      </c>
      <c r="Z1143" s="3" t="str">
        <f t="shared" si="790"/>
        <v>-</v>
      </c>
      <c r="AA1143" s="3">
        <f t="shared" si="791"/>
        <v>153.24</v>
      </c>
      <c r="AB1143" s="3">
        <f t="shared" si="792"/>
        <v>74.08</v>
      </c>
      <c r="AC1143" s="3">
        <f t="shared" si="793"/>
        <v>2.3033999999999999</v>
      </c>
      <c r="AD1143" s="85"/>
      <c r="AE1143" s="3" t="str">
        <f t="shared" si="794"/>
        <v>1.71</v>
      </c>
      <c r="AF1143" s="3" t="str">
        <f t="shared" si="795"/>
        <v>-</v>
      </c>
      <c r="AG1143" s="3">
        <f t="shared" si="796"/>
        <v>153.24</v>
      </c>
      <c r="AH1143" s="3">
        <f t="shared" si="797"/>
        <v>74.08</v>
      </c>
      <c r="AI1143" s="3">
        <f t="shared" si="798"/>
        <v>1.9195</v>
      </c>
      <c r="AJ1143" s="85"/>
      <c r="AK1143" s="3" t="str">
        <f t="shared" si="799"/>
        <v>1.71</v>
      </c>
      <c r="AL1143" s="3" t="str">
        <f t="shared" si="800"/>
        <v>-</v>
      </c>
      <c r="AM1143" s="3">
        <f t="shared" si="801"/>
        <v>153.24</v>
      </c>
      <c r="AN1143" s="3">
        <f t="shared" si="802"/>
        <v>74.08</v>
      </c>
      <c r="AO1143" s="3">
        <f t="shared" si="803"/>
        <v>1.5356000000000001</v>
      </c>
      <c r="AP1143" s="85"/>
      <c r="AQ1143" s="3" t="str">
        <f t="shared" si="804"/>
        <v>1.71</v>
      </c>
      <c r="AR1143" s="3" t="str">
        <f t="shared" si="805"/>
        <v>-</v>
      </c>
      <c r="AS1143" s="3">
        <f t="shared" si="806"/>
        <v>153.24</v>
      </c>
      <c r="AT1143" s="3">
        <f t="shared" si="807"/>
        <v>74.08</v>
      </c>
      <c r="AU1143" s="3">
        <f t="shared" si="808"/>
        <v>1.1516999999999999</v>
      </c>
      <c r="AV1143" s="85"/>
      <c r="AW1143" s="3" t="str">
        <f t="shared" si="809"/>
        <v>1.71</v>
      </c>
      <c r="AX1143" s="3" t="str">
        <f t="shared" si="810"/>
        <v>-</v>
      </c>
      <c r="AY1143" s="3">
        <f t="shared" si="811"/>
        <v>153.24</v>
      </c>
      <c r="AZ1143" s="3">
        <f t="shared" si="812"/>
        <v>74.08</v>
      </c>
      <c r="BA1143" s="3">
        <f t="shared" si="813"/>
        <v>0.76780000000000004</v>
      </c>
      <c r="BB1143" s="85"/>
      <c r="BC1143" s="3" t="str">
        <f t="shared" si="814"/>
        <v>1.71</v>
      </c>
      <c r="BD1143" s="3" t="str">
        <f t="shared" si="815"/>
        <v>-</v>
      </c>
      <c r="BE1143" s="3">
        <f t="shared" si="816"/>
        <v>153.24</v>
      </c>
      <c r="BF1143" s="3">
        <f t="shared" si="817"/>
        <v>74.08</v>
      </c>
      <c r="BG1143" s="3">
        <f t="shared" si="818"/>
        <v>0.38390000000000002</v>
      </c>
    </row>
    <row r="1144" spans="1:59" x14ac:dyDescent="0.3">
      <c r="A1144" s="1" t="str">
        <f>'Forward collapse simulation'!B1154</f>
        <v>1.71</v>
      </c>
      <c r="B1144" s="37" t="str">
        <f>IF('Forward collapse simulation'!C1154="","-",'Forward collapse simulation'!C1154)</f>
        <v>-</v>
      </c>
      <c r="C1144" s="85">
        <f>'Forward collapse simulation'!E1154</f>
        <v>221.28</v>
      </c>
      <c r="D1144" s="85">
        <f>'Forward collapse simulation'!F1154</f>
        <v>47.81</v>
      </c>
      <c r="E1144" s="85">
        <f>'Forward collapse simulation'!D1154</f>
        <v>4.2480000000000002</v>
      </c>
      <c r="F1144" s="85"/>
      <c r="G1144" s="3" t="str">
        <f t="shared" si="774"/>
        <v>1.71</v>
      </c>
      <c r="H1144" s="3" t="str">
        <f t="shared" si="775"/>
        <v>-</v>
      </c>
      <c r="I1144" s="3">
        <f t="shared" si="776"/>
        <v>221.28</v>
      </c>
      <c r="J1144" s="3">
        <f t="shared" si="777"/>
        <v>47.81</v>
      </c>
      <c r="K1144" s="3">
        <f t="shared" si="778"/>
        <v>3.8232000000000004</v>
      </c>
      <c r="L1144" s="85"/>
      <c r="M1144" s="3" t="str">
        <f t="shared" si="779"/>
        <v>1.71</v>
      </c>
      <c r="N1144" s="3" t="str">
        <f t="shared" si="780"/>
        <v>-</v>
      </c>
      <c r="O1144" s="3">
        <f t="shared" si="781"/>
        <v>221.28</v>
      </c>
      <c r="P1144" s="3">
        <f t="shared" si="782"/>
        <v>47.81</v>
      </c>
      <c r="Q1144" s="3">
        <f t="shared" si="783"/>
        <v>3.3984000000000005</v>
      </c>
      <c r="R1144" s="85"/>
      <c r="S1144" s="3" t="str">
        <f t="shared" si="784"/>
        <v>1.71</v>
      </c>
      <c r="T1144" s="3" t="str">
        <f t="shared" si="785"/>
        <v>-</v>
      </c>
      <c r="U1144" s="3">
        <f t="shared" si="786"/>
        <v>221.28</v>
      </c>
      <c r="V1144" s="3">
        <f t="shared" si="787"/>
        <v>47.81</v>
      </c>
      <c r="W1144" s="3">
        <f t="shared" si="788"/>
        <v>2.9735999999999998</v>
      </c>
      <c r="X1144" s="85"/>
      <c r="Y1144" s="3" t="str">
        <f t="shared" si="789"/>
        <v>1.71</v>
      </c>
      <c r="Z1144" s="3" t="str">
        <f t="shared" si="790"/>
        <v>-</v>
      </c>
      <c r="AA1144" s="3">
        <f t="shared" si="791"/>
        <v>221.28</v>
      </c>
      <c r="AB1144" s="3">
        <f t="shared" si="792"/>
        <v>47.81</v>
      </c>
      <c r="AC1144" s="3">
        <f t="shared" si="793"/>
        <v>2.5488</v>
      </c>
      <c r="AD1144" s="85"/>
      <c r="AE1144" s="3" t="str">
        <f t="shared" si="794"/>
        <v>1.71</v>
      </c>
      <c r="AF1144" s="3" t="str">
        <f t="shared" si="795"/>
        <v>-</v>
      </c>
      <c r="AG1144" s="3">
        <f t="shared" si="796"/>
        <v>221.28</v>
      </c>
      <c r="AH1144" s="3">
        <f t="shared" si="797"/>
        <v>47.81</v>
      </c>
      <c r="AI1144" s="3">
        <f t="shared" si="798"/>
        <v>2.1240000000000001</v>
      </c>
      <c r="AJ1144" s="85"/>
      <c r="AK1144" s="3" t="str">
        <f t="shared" si="799"/>
        <v>1.71</v>
      </c>
      <c r="AL1144" s="3" t="str">
        <f t="shared" si="800"/>
        <v>-</v>
      </c>
      <c r="AM1144" s="3">
        <f t="shared" si="801"/>
        <v>221.28</v>
      </c>
      <c r="AN1144" s="3">
        <f t="shared" si="802"/>
        <v>47.81</v>
      </c>
      <c r="AO1144" s="3">
        <f t="shared" si="803"/>
        <v>1.6992000000000003</v>
      </c>
      <c r="AP1144" s="85"/>
      <c r="AQ1144" s="3" t="str">
        <f t="shared" si="804"/>
        <v>1.71</v>
      </c>
      <c r="AR1144" s="3" t="str">
        <f t="shared" si="805"/>
        <v>-</v>
      </c>
      <c r="AS1144" s="3">
        <f t="shared" si="806"/>
        <v>221.28</v>
      </c>
      <c r="AT1144" s="3">
        <f t="shared" si="807"/>
        <v>47.81</v>
      </c>
      <c r="AU1144" s="3">
        <f t="shared" si="808"/>
        <v>1.2744</v>
      </c>
      <c r="AV1144" s="85"/>
      <c r="AW1144" s="3" t="str">
        <f t="shared" si="809"/>
        <v>1.71</v>
      </c>
      <c r="AX1144" s="3" t="str">
        <f t="shared" si="810"/>
        <v>-</v>
      </c>
      <c r="AY1144" s="3">
        <f t="shared" si="811"/>
        <v>221.28</v>
      </c>
      <c r="AZ1144" s="3">
        <f t="shared" si="812"/>
        <v>47.81</v>
      </c>
      <c r="BA1144" s="3">
        <f t="shared" si="813"/>
        <v>0.84960000000000013</v>
      </c>
      <c r="BB1144" s="85"/>
      <c r="BC1144" s="3" t="str">
        <f t="shared" si="814"/>
        <v>1.71</v>
      </c>
      <c r="BD1144" s="3" t="str">
        <f t="shared" si="815"/>
        <v>-</v>
      </c>
      <c r="BE1144" s="3">
        <f t="shared" si="816"/>
        <v>221.28</v>
      </c>
      <c r="BF1144" s="3">
        <f t="shared" si="817"/>
        <v>47.81</v>
      </c>
      <c r="BG1144" s="3">
        <f t="shared" si="818"/>
        <v>0.42480000000000007</v>
      </c>
    </row>
    <row r="1145" spans="1:59" x14ac:dyDescent="0.3">
      <c r="A1145" s="1" t="str">
        <f>'Forward collapse simulation'!B1155</f>
        <v>1.71</v>
      </c>
      <c r="B1145" s="37" t="str">
        <f>IF('Forward collapse simulation'!C1155="","-",'Forward collapse simulation'!C1155)</f>
        <v>-</v>
      </c>
      <c r="C1145" s="85">
        <f>'Forward collapse simulation'!E1155</f>
        <v>231.71</v>
      </c>
      <c r="D1145" s="85">
        <f>'Forward collapse simulation'!F1155</f>
        <v>23.48</v>
      </c>
      <c r="E1145" s="85">
        <f>'Forward collapse simulation'!D1155</f>
        <v>4.1909999999999998</v>
      </c>
      <c r="F1145" s="85"/>
      <c r="G1145" s="3" t="str">
        <f t="shared" si="774"/>
        <v>1.71</v>
      </c>
      <c r="H1145" s="3" t="str">
        <f t="shared" si="775"/>
        <v>-</v>
      </c>
      <c r="I1145" s="3">
        <f t="shared" si="776"/>
        <v>231.71</v>
      </c>
      <c r="J1145" s="3">
        <f t="shared" si="777"/>
        <v>23.48</v>
      </c>
      <c r="K1145" s="3">
        <f t="shared" si="778"/>
        <v>3.7719</v>
      </c>
      <c r="L1145" s="85"/>
      <c r="M1145" s="3" t="str">
        <f t="shared" si="779"/>
        <v>1.71</v>
      </c>
      <c r="N1145" s="3" t="str">
        <f t="shared" si="780"/>
        <v>-</v>
      </c>
      <c r="O1145" s="3">
        <f t="shared" si="781"/>
        <v>231.71</v>
      </c>
      <c r="P1145" s="3">
        <f t="shared" si="782"/>
        <v>23.48</v>
      </c>
      <c r="Q1145" s="3">
        <f t="shared" si="783"/>
        <v>3.3528000000000002</v>
      </c>
      <c r="R1145" s="85"/>
      <c r="S1145" s="3" t="str">
        <f t="shared" si="784"/>
        <v>1.71</v>
      </c>
      <c r="T1145" s="3" t="str">
        <f t="shared" si="785"/>
        <v>-</v>
      </c>
      <c r="U1145" s="3">
        <f t="shared" si="786"/>
        <v>231.71</v>
      </c>
      <c r="V1145" s="3">
        <f t="shared" si="787"/>
        <v>23.48</v>
      </c>
      <c r="W1145" s="3">
        <f t="shared" si="788"/>
        <v>2.9336999999999995</v>
      </c>
      <c r="X1145" s="85"/>
      <c r="Y1145" s="3" t="str">
        <f t="shared" si="789"/>
        <v>1.71</v>
      </c>
      <c r="Z1145" s="3" t="str">
        <f t="shared" si="790"/>
        <v>-</v>
      </c>
      <c r="AA1145" s="3">
        <f t="shared" si="791"/>
        <v>231.71</v>
      </c>
      <c r="AB1145" s="3">
        <f t="shared" si="792"/>
        <v>23.48</v>
      </c>
      <c r="AC1145" s="3">
        <f t="shared" si="793"/>
        <v>2.5145999999999997</v>
      </c>
      <c r="AD1145" s="85"/>
      <c r="AE1145" s="3" t="str">
        <f t="shared" si="794"/>
        <v>1.71</v>
      </c>
      <c r="AF1145" s="3" t="str">
        <f t="shared" si="795"/>
        <v>-</v>
      </c>
      <c r="AG1145" s="3">
        <f t="shared" si="796"/>
        <v>231.71</v>
      </c>
      <c r="AH1145" s="3">
        <f t="shared" si="797"/>
        <v>23.48</v>
      </c>
      <c r="AI1145" s="3">
        <f t="shared" si="798"/>
        <v>2.0954999999999999</v>
      </c>
      <c r="AJ1145" s="85"/>
      <c r="AK1145" s="3" t="str">
        <f t="shared" si="799"/>
        <v>1.71</v>
      </c>
      <c r="AL1145" s="3" t="str">
        <f t="shared" si="800"/>
        <v>-</v>
      </c>
      <c r="AM1145" s="3">
        <f t="shared" si="801"/>
        <v>231.71</v>
      </c>
      <c r="AN1145" s="3">
        <f t="shared" si="802"/>
        <v>23.48</v>
      </c>
      <c r="AO1145" s="3">
        <f t="shared" si="803"/>
        <v>1.6764000000000001</v>
      </c>
      <c r="AP1145" s="85"/>
      <c r="AQ1145" s="3" t="str">
        <f t="shared" si="804"/>
        <v>1.71</v>
      </c>
      <c r="AR1145" s="3" t="str">
        <f t="shared" si="805"/>
        <v>-</v>
      </c>
      <c r="AS1145" s="3">
        <f t="shared" si="806"/>
        <v>231.71</v>
      </c>
      <c r="AT1145" s="3">
        <f t="shared" si="807"/>
        <v>23.48</v>
      </c>
      <c r="AU1145" s="3">
        <f t="shared" si="808"/>
        <v>1.2572999999999999</v>
      </c>
      <c r="AV1145" s="85"/>
      <c r="AW1145" s="3" t="str">
        <f t="shared" si="809"/>
        <v>1.71</v>
      </c>
      <c r="AX1145" s="3" t="str">
        <f t="shared" si="810"/>
        <v>-</v>
      </c>
      <c r="AY1145" s="3">
        <f t="shared" si="811"/>
        <v>231.71</v>
      </c>
      <c r="AZ1145" s="3">
        <f t="shared" si="812"/>
        <v>23.48</v>
      </c>
      <c r="BA1145" s="3">
        <f t="shared" si="813"/>
        <v>0.83820000000000006</v>
      </c>
      <c r="BB1145" s="85"/>
      <c r="BC1145" s="3" t="str">
        <f t="shared" si="814"/>
        <v>1.71</v>
      </c>
      <c r="BD1145" s="3" t="str">
        <f t="shared" si="815"/>
        <v>-</v>
      </c>
      <c r="BE1145" s="3">
        <f t="shared" si="816"/>
        <v>231.71</v>
      </c>
      <c r="BF1145" s="3">
        <f t="shared" si="817"/>
        <v>23.48</v>
      </c>
      <c r="BG1145" s="3">
        <f t="shared" si="818"/>
        <v>0.41910000000000003</v>
      </c>
    </row>
    <row r="1146" spans="1:59" x14ac:dyDescent="0.3">
      <c r="A1146" s="1" t="str">
        <f>'Forward collapse simulation'!B1156</f>
        <v>1.71</v>
      </c>
      <c r="B1146" s="37" t="str">
        <f>IF('Forward collapse simulation'!C1156="","-",'Forward collapse simulation'!C1156)</f>
        <v>-</v>
      </c>
      <c r="C1146" s="85">
        <f>'Forward collapse simulation'!E1156</f>
        <v>232.82</v>
      </c>
      <c r="D1146" s="85">
        <f>'Forward collapse simulation'!F1156</f>
        <v>-2.5299999999999998</v>
      </c>
      <c r="E1146" s="85">
        <f>'Forward collapse simulation'!D1156</f>
        <v>4.3979999999999997</v>
      </c>
      <c r="F1146" s="85"/>
      <c r="G1146" s="3" t="str">
        <f t="shared" si="774"/>
        <v>1.71</v>
      </c>
      <c r="H1146" s="3" t="str">
        <f t="shared" si="775"/>
        <v>-</v>
      </c>
      <c r="I1146" s="3">
        <f t="shared" si="776"/>
        <v>232.82</v>
      </c>
      <c r="J1146" s="3">
        <f t="shared" si="777"/>
        <v>-2.5299999999999998</v>
      </c>
      <c r="K1146" s="3">
        <f t="shared" si="778"/>
        <v>3.9581999999999997</v>
      </c>
      <c r="L1146" s="85"/>
      <c r="M1146" s="3" t="str">
        <f t="shared" si="779"/>
        <v>1.71</v>
      </c>
      <c r="N1146" s="3" t="str">
        <f t="shared" si="780"/>
        <v>-</v>
      </c>
      <c r="O1146" s="3">
        <f t="shared" si="781"/>
        <v>232.82</v>
      </c>
      <c r="P1146" s="3">
        <f t="shared" si="782"/>
        <v>-2.5299999999999998</v>
      </c>
      <c r="Q1146" s="3">
        <f t="shared" si="783"/>
        <v>3.5183999999999997</v>
      </c>
      <c r="R1146" s="85"/>
      <c r="S1146" s="3" t="str">
        <f t="shared" si="784"/>
        <v>1.71</v>
      </c>
      <c r="T1146" s="3" t="str">
        <f t="shared" si="785"/>
        <v>-</v>
      </c>
      <c r="U1146" s="3">
        <f t="shared" si="786"/>
        <v>232.82</v>
      </c>
      <c r="V1146" s="3">
        <f t="shared" si="787"/>
        <v>-2.5299999999999998</v>
      </c>
      <c r="W1146" s="3">
        <f t="shared" si="788"/>
        <v>3.0785999999999998</v>
      </c>
      <c r="X1146" s="85"/>
      <c r="Y1146" s="3" t="str">
        <f t="shared" si="789"/>
        <v>1.71</v>
      </c>
      <c r="Z1146" s="3" t="str">
        <f t="shared" si="790"/>
        <v>-</v>
      </c>
      <c r="AA1146" s="3">
        <f t="shared" si="791"/>
        <v>232.82</v>
      </c>
      <c r="AB1146" s="3">
        <f t="shared" si="792"/>
        <v>-2.5299999999999998</v>
      </c>
      <c r="AC1146" s="3">
        <f t="shared" si="793"/>
        <v>2.6387999999999998</v>
      </c>
      <c r="AD1146" s="85"/>
      <c r="AE1146" s="3" t="str">
        <f t="shared" si="794"/>
        <v>1.71</v>
      </c>
      <c r="AF1146" s="3" t="str">
        <f t="shared" si="795"/>
        <v>-</v>
      </c>
      <c r="AG1146" s="3">
        <f t="shared" si="796"/>
        <v>232.82</v>
      </c>
      <c r="AH1146" s="3">
        <f t="shared" si="797"/>
        <v>-2.5299999999999998</v>
      </c>
      <c r="AI1146" s="3">
        <f t="shared" si="798"/>
        <v>2.1989999999999998</v>
      </c>
      <c r="AJ1146" s="85"/>
      <c r="AK1146" s="3" t="str">
        <f t="shared" si="799"/>
        <v>1.71</v>
      </c>
      <c r="AL1146" s="3" t="str">
        <f t="shared" si="800"/>
        <v>-</v>
      </c>
      <c r="AM1146" s="3">
        <f t="shared" si="801"/>
        <v>232.82</v>
      </c>
      <c r="AN1146" s="3">
        <f t="shared" si="802"/>
        <v>-2.5299999999999998</v>
      </c>
      <c r="AO1146" s="3">
        <f t="shared" si="803"/>
        <v>1.7591999999999999</v>
      </c>
      <c r="AP1146" s="85"/>
      <c r="AQ1146" s="3" t="str">
        <f t="shared" si="804"/>
        <v>1.71</v>
      </c>
      <c r="AR1146" s="3" t="str">
        <f t="shared" si="805"/>
        <v>-</v>
      </c>
      <c r="AS1146" s="3">
        <f t="shared" si="806"/>
        <v>232.82</v>
      </c>
      <c r="AT1146" s="3">
        <f t="shared" si="807"/>
        <v>-2.5299999999999998</v>
      </c>
      <c r="AU1146" s="3">
        <f t="shared" si="808"/>
        <v>1.3193999999999999</v>
      </c>
      <c r="AV1146" s="85"/>
      <c r="AW1146" s="3" t="str">
        <f t="shared" si="809"/>
        <v>1.71</v>
      </c>
      <c r="AX1146" s="3" t="str">
        <f t="shared" si="810"/>
        <v>-</v>
      </c>
      <c r="AY1146" s="3">
        <f t="shared" si="811"/>
        <v>232.82</v>
      </c>
      <c r="AZ1146" s="3">
        <f t="shared" si="812"/>
        <v>-2.5299999999999998</v>
      </c>
      <c r="BA1146" s="3">
        <f t="shared" si="813"/>
        <v>0.87959999999999994</v>
      </c>
      <c r="BB1146" s="85"/>
      <c r="BC1146" s="3" t="str">
        <f t="shared" si="814"/>
        <v>1.71</v>
      </c>
      <c r="BD1146" s="3" t="str">
        <f t="shared" si="815"/>
        <v>-</v>
      </c>
      <c r="BE1146" s="3">
        <f t="shared" si="816"/>
        <v>232.82</v>
      </c>
      <c r="BF1146" s="3">
        <f t="shared" si="817"/>
        <v>-2.5299999999999998</v>
      </c>
      <c r="BG1146" s="3">
        <f t="shared" si="818"/>
        <v>0.43979999999999997</v>
      </c>
    </row>
    <row r="1147" spans="1:59" x14ac:dyDescent="0.3">
      <c r="A1147" s="1" t="str">
        <f>'Forward collapse simulation'!B1157</f>
        <v>1.71</v>
      </c>
      <c r="B1147" s="37" t="str">
        <f>IF('Forward collapse simulation'!C1157="","-",'Forward collapse simulation'!C1157)</f>
        <v>-</v>
      </c>
      <c r="C1147" s="85">
        <f>'Forward collapse simulation'!E1157</f>
        <v>233.13</v>
      </c>
      <c r="D1147" s="85">
        <f>'Forward collapse simulation'!F1157</f>
        <v>-19.78</v>
      </c>
      <c r="E1147" s="85">
        <f>'Forward collapse simulation'!D1157</f>
        <v>3.47</v>
      </c>
      <c r="F1147" s="85"/>
      <c r="G1147" s="3" t="str">
        <f t="shared" si="774"/>
        <v>1.71</v>
      </c>
      <c r="H1147" s="3" t="str">
        <f t="shared" si="775"/>
        <v>-</v>
      </c>
      <c r="I1147" s="3">
        <f t="shared" si="776"/>
        <v>233.13</v>
      </c>
      <c r="J1147" s="3">
        <f t="shared" si="777"/>
        <v>-19.78</v>
      </c>
      <c r="K1147" s="3">
        <f t="shared" si="778"/>
        <v>3.1230000000000002</v>
      </c>
      <c r="L1147" s="85"/>
      <c r="M1147" s="3" t="str">
        <f t="shared" si="779"/>
        <v>1.71</v>
      </c>
      <c r="N1147" s="3" t="str">
        <f t="shared" si="780"/>
        <v>-</v>
      </c>
      <c r="O1147" s="3">
        <f t="shared" si="781"/>
        <v>233.13</v>
      </c>
      <c r="P1147" s="3">
        <f t="shared" si="782"/>
        <v>-19.78</v>
      </c>
      <c r="Q1147" s="3">
        <f t="shared" si="783"/>
        <v>2.7760000000000002</v>
      </c>
      <c r="R1147" s="85"/>
      <c r="S1147" s="3" t="str">
        <f t="shared" si="784"/>
        <v>1.71</v>
      </c>
      <c r="T1147" s="3" t="str">
        <f t="shared" si="785"/>
        <v>-</v>
      </c>
      <c r="U1147" s="3">
        <f t="shared" si="786"/>
        <v>233.13</v>
      </c>
      <c r="V1147" s="3">
        <f t="shared" si="787"/>
        <v>-19.78</v>
      </c>
      <c r="W1147" s="3">
        <f t="shared" si="788"/>
        <v>2.4289999999999998</v>
      </c>
      <c r="X1147" s="85"/>
      <c r="Y1147" s="3" t="str">
        <f t="shared" si="789"/>
        <v>1.71</v>
      </c>
      <c r="Z1147" s="3" t="str">
        <f t="shared" si="790"/>
        <v>-</v>
      </c>
      <c r="AA1147" s="3">
        <f t="shared" si="791"/>
        <v>233.13</v>
      </c>
      <c r="AB1147" s="3">
        <f t="shared" si="792"/>
        <v>-19.78</v>
      </c>
      <c r="AC1147" s="3">
        <f t="shared" si="793"/>
        <v>2.0819999999999999</v>
      </c>
      <c r="AD1147" s="85"/>
      <c r="AE1147" s="3" t="str">
        <f t="shared" si="794"/>
        <v>1.71</v>
      </c>
      <c r="AF1147" s="3" t="str">
        <f t="shared" si="795"/>
        <v>-</v>
      </c>
      <c r="AG1147" s="3">
        <f t="shared" si="796"/>
        <v>233.13</v>
      </c>
      <c r="AH1147" s="3">
        <f t="shared" si="797"/>
        <v>-19.78</v>
      </c>
      <c r="AI1147" s="3">
        <f t="shared" si="798"/>
        <v>1.7350000000000001</v>
      </c>
      <c r="AJ1147" s="85"/>
      <c r="AK1147" s="3" t="str">
        <f t="shared" si="799"/>
        <v>1.71</v>
      </c>
      <c r="AL1147" s="3" t="str">
        <f t="shared" si="800"/>
        <v>-</v>
      </c>
      <c r="AM1147" s="3">
        <f t="shared" si="801"/>
        <v>233.13</v>
      </c>
      <c r="AN1147" s="3">
        <f t="shared" si="802"/>
        <v>-19.78</v>
      </c>
      <c r="AO1147" s="3">
        <f t="shared" si="803"/>
        <v>1.3880000000000001</v>
      </c>
      <c r="AP1147" s="85"/>
      <c r="AQ1147" s="3" t="str">
        <f t="shared" si="804"/>
        <v>1.71</v>
      </c>
      <c r="AR1147" s="3" t="str">
        <f t="shared" si="805"/>
        <v>-</v>
      </c>
      <c r="AS1147" s="3">
        <f t="shared" si="806"/>
        <v>233.13</v>
      </c>
      <c r="AT1147" s="3">
        <f t="shared" si="807"/>
        <v>-19.78</v>
      </c>
      <c r="AU1147" s="3">
        <f t="shared" si="808"/>
        <v>1.0409999999999999</v>
      </c>
      <c r="AV1147" s="85"/>
      <c r="AW1147" s="3" t="str">
        <f t="shared" si="809"/>
        <v>1.71</v>
      </c>
      <c r="AX1147" s="3" t="str">
        <f t="shared" si="810"/>
        <v>-</v>
      </c>
      <c r="AY1147" s="3">
        <f t="shared" si="811"/>
        <v>233.13</v>
      </c>
      <c r="AZ1147" s="3">
        <f t="shared" si="812"/>
        <v>-19.78</v>
      </c>
      <c r="BA1147" s="3">
        <f t="shared" si="813"/>
        <v>0.69400000000000006</v>
      </c>
      <c r="BB1147" s="85"/>
      <c r="BC1147" s="3" t="str">
        <f t="shared" si="814"/>
        <v>1.71</v>
      </c>
      <c r="BD1147" s="3" t="str">
        <f t="shared" si="815"/>
        <v>-</v>
      </c>
      <c r="BE1147" s="3">
        <f t="shared" si="816"/>
        <v>233.13</v>
      </c>
      <c r="BF1147" s="3">
        <f t="shared" si="817"/>
        <v>-19.78</v>
      </c>
      <c r="BG1147" s="3">
        <f t="shared" si="818"/>
        <v>0.34700000000000003</v>
      </c>
    </row>
    <row r="1148" spans="1:59" x14ac:dyDescent="0.3">
      <c r="A1148" s="1" t="str">
        <f>'Forward collapse simulation'!B1158</f>
        <v>1.71</v>
      </c>
      <c r="B1148" s="37" t="str">
        <f>IF('Forward collapse simulation'!C1158="","-",'Forward collapse simulation'!C1158)</f>
        <v>-</v>
      </c>
      <c r="C1148" s="85">
        <f>'Forward collapse simulation'!E1158</f>
        <v>236.34</v>
      </c>
      <c r="D1148" s="85">
        <f>'Forward collapse simulation'!F1158</f>
        <v>-46.07</v>
      </c>
      <c r="E1148" s="85">
        <f>'Forward collapse simulation'!D1158</f>
        <v>1.6539999999999999</v>
      </c>
      <c r="F1148" s="85"/>
      <c r="G1148" s="3" t="str">
        <f t="shared" si="774"/>
        <v>1.71</v>
      </c>
      <c r="H1148" s="3" t="str">
        <f t="shared" si="775"/>
        <v>-</v>
      </c>
      <c r="I1148" s="3">
        <f t="shared" si="776"/>
        <v>236.34</v>
      </c>
      <c r="J1148" s="3">
        <f t="shared" si="777"/>
        <v>-46.07</v>
      </c>
      <c r="K1148" s="3">
        <f t="shared" si="778"/>
        <v>1.4885999999999999</v>
      </c>
      <c r="L1148" s="85"/>
      <c r="M1148" s="3" t="str">
        <f t="shared" si="779"/>
        <v>1.71</v>
      </c>
      <c r="N1148" s="3" t="str">
        <f t="shared" si="780"/>
        <v>-</v>
      </c>
      <c r="O1148" s="3">
        <f t="shared" si="781"/>
        <v>236.34</v>
      </c>
      <c r="P1148" s="3">
        <f t="shared" si="782"/>
        <v>-46.07</v>
      </c>
      <c r="Q1148" s="3">
        <f t="shared" si="783"/>
        <v>1.3231999999999999</v>
      </c>
      <c r="R1148" s="85"/>
      <c r="S1148" s="3" t="str">
        <f t="shared" si="784"/>
        <v>1.71</v>
      </c>
      <c r="T1148" s="3" t="str">
        <f t="shared" si="785"/>
        <v>-</v>
      </c>
      <c r="U1148" s="3">
        <f t="shared" si="786"/>
        <v>236.34</v>
      </c>
      <c r="V1148" s="3">
        <f t="shared" si="787"/>
        <v>-46.07</v>
      </c>
      <c r="W1148" s="3">
        <f t="shared" si="788"/>
        <v>1.1577999999999999</v>
      </c>
      <c r="X1148" s="85"/>
      <c r="Y1148" s="3" t="str">
        <f t="shared" si="789"/>
        <v>1.71</v>
      </c>
      <c r="Z1148" s="3" t="str">
        <f t="shared" si="790"/>
        <v>-</v>
      </c>
      <c r="AA1148" s="3">
        <f t="shared" si="791"/>
        <v>236.34</v>
      </c>
      <c r="AB1148" s="3">
        <f t="shared" si="792"/>
        <v>-46.07</v>
      </c>
      <c r="AC1148" s="3">
        <f t="shared" si="793"/>
        <v>0.99239999999999995</v>
      </c>
      <c r="AD1148" s="85"/>
      <c r="AE1148" s="3" t="str">
        <f t="shared" si="794"/>
        <v>1.71</v>
      </c>
      <c r="AF1148" s="3" t="str">
        <f t="shared" si="795"/>
        <v>-</v>
      </c>
      <c r="AG1148" s="3">
        <f t="shared" si="796"/>
        <v>236.34</v>
      </c>
      <c r="AH1148" s="3">
        <f t="shared" si="797"/>
        <v>-46.07</v>
      </c>
      <c r="AI1148" s="3">
        <f t="shared" si="798"/>
        <v>0.82699999999999996</v>
      </c>
      <c r="AJ1148" s="85"/>
      <c r="AK1148" s="3" t="str">
        <f t="shared" si="799"/>
        <v>1.71</v>
      </c>
      <c r="AL1148" s="3" t="str">
        <f t="shared" si="800"/>
        <v>-</v>
      </c>
      <c r="AM1148" s="3">
        <f t="shared" si="801"/>
        <v>236.34</v>
      </c>
      <c r="AN1148" s="3">
        <f t="shared" si="802"/>
        <v>-46.07</v>
      </c>
      <c r="AO1148" s="3">
        <f t="shared" si="803"/>
        <v>0.66159999999999997</v>
      </c>
      <c r="AP1148" s="85"/>
      <c r="AQ1148" s="3" t="str">
        <f t="shared" si="804"/>
        <v>1.71</v>
      </c>
      <c r="AR1148" s="3" t="str">
        <f t="shared" si="805"/>
        <v>-</v>
      </c>
      <c r="AS1148" s="3">
        <f t="shared" si="806"/>
        <v>236.34</v>
      </c>
      <c r="AT1148" s="3">
        <f t="shared" si="807"/>
        <v>-46.07</v>
      </c>
      <c r="AU1148" s="3">
        <f t="shared" si="808"/>
        <v>0.49619999999999997</v>
      </c>
      <c r="AV1148" s="85"/>
      <c r="AW1148" s="3" t="str">
        <f t="shared" si="809"/>
        <v>1.71</v>
      </c>
      <c r="AX1148" s="3" t="str">
        <f t="shared" si="810"/>
        <v>-</v>
      </c>
      <c r="AY1148" s="3">
        <f t="shared" si="811"/>
        <v>236.34</v>
      </c>
      <c r="AZ1148" s="3">
        <f t="shared" si="812"/>
        <v>-46.07</v>
      </c>
      <c r="BA1148" s="3">
        <f t="shared" si="813"/>
        <v>0.33079999999999998</v>
      </c>
      <c r="BB1148" s="85"/>
      <c r="BC1148" s="3" t="str">
        <f t="shared" si="814"/>
        <v>1.71</v>
      </c>
      <c r="BD1148" s="3" t="str">
        <f t="shared" si="815"/>
        <v>-</v>
      </c>
      <c r="BE1148" s="3">
        <f t="shared" si="816"/>
        <v>236.34</v>
      </c>
      <c r="BF1148" s="3">
        <f t="shared" si="817"/>
        <v>-46.07</v>
      </c>
      <c r="BG1148" s="3">
        <f t="shared" si="818"/>
        <v>0.16539999999999999</v>
      </c>
    </row>
    <row r="1149" spans="1:59" x14ac:dyDescent="0.3">
      <c r="A1149" s="1" t="str">
        <f>'Forward collapse simulation'!B1159</f>
        <v>1.71</v>
      </c>
      <c r="B1149" s="37" t="str">
        <f>IF('Forward collapse simulation'!C1159="","-",'Forward collapse simulation'!C1159)</f>
        <v>-</v>
      </c>
      <c r="C1149" s="85">
        <f>'Forward collapse simulation'!E1159</f>
        <v>212.33</v>
      </c>
      <c r="D1149" s="85">
        <f>'Forward collapse simulation'!F1159</f>
        <v>-79.06</v>
      </c>
      <c r="E1149" s="85">
        <f>'Forward collapse simulation'!D1159</f>
        <v>1.1719999999999999</v>
      </c>
      <c r="F1149" s="85"/>
      <c r="G1149" s="3" t="str">
        <f t="shared" si="774"/>
        <v>1.71</v>
      </c>
      <c r="H1149" s="3" t="str">
        <f t="shared" si="775"/>
        <v>-</v>
      </c>
      <c r="I1149" s="3">
        <f t="shared" si="776"/>
        <v>212.33</v>
      </c>
      <c r="J1149" s="3">
        <f t="shared" si="777"/>
        <v>-79.06</v>
      </c>
      <c r="K1149" s="3">
        <f t="shared" si="778"/>
        <v>1.0548</v>
      </c>
      <c r="L1149" s="85"/>
      <c r="M1149" s="3" t="str">
        <f t="shared" si="779"/>
        <v>1.71</v>
      </c>
      <c r="N1149" s="3" t="str">
        <f t="shared" si="780"/>
        <v>-</v>
      </c>
      <c r="O1149" s="3">
        <f t="shared" si="781"/>
        <v>212.33</v>
      </c>
      <c r="P1149" s="3">
        <f t="shared" si="782"/>
        <v>-79.06</v>
      </c>
      <c r="Q1149" s="3">
        <f t="shared" si="783"/>
        <v>0.93759999999999999</v>
      </c>
      <c r="R1149" s="85"/>
      <c r="S1149" s="3" t="str">
        <f t="shared" si="784"/>
        <v>1.71</v>
      </c>
      <c r="T1149" s="3" t="str">
        <f t="shared" si="785"/>
        <v>-</v>
      </c>
      <c r="U1149" s="3">
        <f t="shared" si="786"/>
        <v>212.33</v>
      </c>
      <c r="V1149" s="3">
        <f t="shared" si="787"/>
        <v>-79.06</v>
      </c>
      <c r="W1149" s="3">
        <f t="shared" si="788"/>
        <v>0.82039999999999991</v>
      </c>
      <c r="X1149" s="85"/>
      <c r="Y1149" s="3" t="str">
        <f t="shared" si="789"/>
        <v>1.71</v>
      </c>
      <c r="Z1149" s="3" t="str">
        <f t="shared" si="790"/>
        <v>-</v>
      </c>
      <c r="AA1149" s="3">
        <f t="shared" si="791"/>
        <v>212.33</v>
      </c>
      <c r="AB1149" s="3">
        <f t="shared" si="792"/>
        <v>-79.06</v>
      </c>
      <c r="AC1149" s="3">
        <f t="shared" si="793"/>
        <v>0.70319999999999994</v>
      </c>
      <c r="AD1149" s="85"/>
      <c r="AE1149" s="3" t="str">
        <f t="shared" si="794"/>
        <v>1.71</v>
      </c>
      <c r="AF1149" s="3" t="str">
        <f t="shared" si="795"/>
        <v>-</v>
      </c>
      <c r="AG1149" s="3">
        <f t="shared" si="796"/>
        <v>212.33</v>
      </c>
      <c r="AH1149" s="3">
        <f t="shared" si="797"/>
        <v>-79.06</v>
      </c>
      <c r="AI1149" s="3">
        <f t="shared" si="798"/>
        <v>0.58599999999999997</v>
      </c>
      <c r="AJ1149" s="85"/>
      <c r="AK1149" s="3" t="str">
        <f t="shared" si="799"/>
        <v>1.71</v>
      </c>
      <c r="AL1149" s="3" t="str">
        <f t="shared" si="800"/>
        <v>-</v>
      </c>
      <c r="AM1149" s="3">
        <f t="shared" si="801"/>
        <v>212.33</v>
      </c>
      <c r="AN1149" s="3">
        <f t="shared" si="802"/>
        <v>-79.06</v>
      </c>
      <c r="AO1149" s="3">
        <f t="shared" si="803"/>
        <v>0.46879999999999999</v>
      </c>
      <c r="AP1149" s="85"/>
      <c r="AQ1149" s="3" t="str">
        <f t="shared" si="804"/>
        <v>1.71</v>
      </c>
      <c r="AR1149" s="3" t="str">
        <f t="shared" si="805"/>
        <v>-</v>
      </c>
      <c r="AS1149" s="3">
        <f t="shared" si="806"/>
        <v>212.33</v>
      </c>
      <c r="AT1149" s="3">
        <f t="shared" si="807"/>
        <v>-79.06</v>
      </c>
      <c r="AU1149" s="3">
        <f t="shared" si="808"/>
        <v>0.35159999999999997</v>
      </c>
      <c r="AV1149" s="85"/>
      <c r="AW1149" s="3" t="str">
        <f t="shared" si="809"/>
        <v>1.71</v>
      </c>
      <c r="AX1149" s="3" t="str">
        <f t="shared" si="810"/>
        <v>-</v>
      </c>
      <c r="AY1149" s="3">
        <f t="shared" si="811"/>
        <v>212.33</v>
      </c>
      <c r="AZ1149" s="3">
        <f t="shared" si="812"/>
        <v>-79.06</v>
      </c>
      <c r="BA1149" s="3">
        <f t="shared" si="813"/>
        <v>0.2344</v>
      </c>
      <c r="BB1149" s="85"/>
      <c r="BC1149" s="3" t="str">
        <f t="shared" si="814"/>
        <v>1.71</v>
      </c>
      <c r="BD1149" s="3" t="str">
        <f t="shared" si="815"/>
        <v>-</v>
      </c>
      <c r="BE1149" s="3">
        <f t="shared" si="816"/>
        <v>212.33</v>
      </c>
      <c r="BF1149" s="3">
        <f t="shared" si="817"/>
        <v>-79.06</v>
      </c>
      <c r="BG1149" s="3">
        <f t="shared" si="818"/>
        <v>0.1172</v>
      </c>
    </row>
    <row r="1150" spans="1:59" x14ac:dyDescent="0.3">
      <c r="A1150" s="1" t="str">
        <f>'Forward collapse simulation'!B1160</f>
        <v>1.71</v>
      </c>
      <c r="B1150" s="37" t="str">
        <f>IF('Forward collapse simulation'!C1160="","-",'Forward collapse simulation'!C1160)</f>
        <v>1.72</v>
      </c>
      <c r="C1150" s="85">
        <f>'Forward collapse simulation'!E1160</f>
        <v>154.79</v>
      </c>
      <c r="D1150" s="85">
        <f>'Forward collapse simulation'!F1160</f>
        <v>-3.95</v>
      </c>
      <c r="E1150" s="85">
        <f>'Forward collapse simulation'!D1160</f>
        <v>4.0949999999999998</v>
      </c>
      <c r="F1150" s="85"/>
      <c r="G1150" s="3" t="str">
        <f t="shared" si="774"/>
        <v>1.71</v>
      </c>
      <c r="H1150" s="3" t="str">
        <f t="shared" si="775"/>
        <v>1.72</v>
      </c>
      <c r="I1150" s="3">
        <f t="shared" si="776"/>
        <v>154.79</v>
      </c>
      <c r="J1150" s="3">
        <f t="shared" si="777"/>
        <v>-3.95</v>
      </c>
      <c r="K1150" s="3">
        <f t="shared" si="778"/>
        <v>4.0949999999999998</v>
      </c>
      <c r="L1150" s="85"/>
      <c r="M1150" s="3" t="str">
        <f t="shared" si="779"/>
        <v>1.71</v>
      </c>
      <c r="N1150" s="3" t="str">
        <f t="shared" si="780"/>
        <v>1.72</v>
      </c>
      <c r="O1150" s="3">
        <f t="shared" si="781"/>
        <v>154.79</v>
      </c>
      <c r="P1150" s="3">
        <f t="shared" si="782"/>
        <v>-3.95</v>
      </c>
      <c r="Q1150" s="3">
        <f t="shared" si="783"/>
        <v>4.0949999999999998</v>
      </c>
      <c r="R1150" s="85"/>
      <c r="S1150" s="3" t="str">
        <f t="shared" si="784"/>
        <v>1.71</v>
      </c>
      <c r="T1150" s="3" t="str">
        <f t="shared" si="785"/>
        <v>1.72</v>
      </c>
      <c r="U1150" s="3">
        <f t="shared" si="786"/>
        <v>154.79</v>
      </c>
      <c r="V1150" s="3">
        <f t="shared" si="787"/>
        <v>-3.95</v>
      </c>
      <c r="W1150" s="3">
        <f t="shared" si="788"/>
        <v>4.0949999999999998</v>
      </c>
      <c r="X1150" s="85"/>
      <c r="Y1150" s="3" t="str">
        <f t="shared" si="789"/>
        <v>1.71</v>
      </c>
      <c r="Z1150" s="3" t="str">
        <f t="shared" si="790"/>
        <v>1.72</v>
      </c>
      <c r="AA1150" s="3">
        <f t="shared" si="791"/>
        <v>154.79</v>
      </c>
      <c r="AB1150" s="3">
        <f t="shared" si="792"/>
        <v>-3.95</v>
      </c>
      <c r="AC1150" s="3">
        <f t="shared" si="793"/>
        <v>4.0949999999999998</v>
      </c>
      <c r="AD1150" s="85"/>
      <c r="AE1150" s="3" t="str">
        <f t="shared" si="794"/>
        <v>1.71</v>
      </c>
      <c r="AF1150" s="3" t="str">
        <f t="shared" si="795"/>
        <v>1.72</v>
      </c>
      <c r="AG1150" s="3">
        <f t="shared" si="796"/>
        <v>154.79</v>
      </c>
      <c r="AH1150" s="3">
        <f t="shared" si="797"/>
        <v>-3.95</v>
      </c>
      <c r="AI1150" s="3">
        <f t="shared" si="798"/>
        <v>4.0949999999999998</v>
      </c>
      <c r="AJ1150" s="85"/>
      <c r="AK1150" s="3" t="str">
        <f t="shared" si="799"/>
        <v>1.71</v>
      </c>
      <c r="AL1150" s="3" t="str">
        <f t="shared" si="800"/>
        <v>1.72</v>
      </c>
      <c r="AM1150" s="3">
        <f t="shared" si="801"/>
        <v>154.79</v>
      </c>
      <c r="AN1150" s="3">
        <f t="shared" si="802"/>
        <v>-3.95</v>
      </c>
      <c r="AO1150" s="3">
        <f t="shared" si="803"/>
        <v>4.0949999999999998</v>
      </c>
      <c r="AP1150" s="85"/>
      <c r="AQ1150" s="3" t="str">
        <f t="shared" si="804"/>
        <v>1.71</v>
      </c>
      <c r="AR1150" s="3" t="str">
        <f t="shared" si="805"/>
        <v>1.72</v>
      </c>
      <c r="AS1150" s="3">
        <f t="shared" si="806"/>
        <v>154.79</v>
      </c>
      <c r="AT1150" s="3">
        <f t="shared" si="807"/>
        <v>-3.95</v>
      </c>
      <c r="AU1150" s="3">
        <f t="shared" si="808"/>
        <v>4.0949999999999998</v>
      </c>
      <c r="AV1150" s="85"/>
      <c r="AW1150" s="3" t="str">
        <f t="shared" si="809"/>
        <v>1.71</v>
      </c>
      <c r="AX1150" s="3" t="str">
        <f t="shared" si="810"/>
        <v>1.72</v>
      </c>
      <c r="AY1150" s="3">
        <f t="shared" si="811"/>
        <v>154.79</v>
      </c>
      <c r="AZ1150" s="3">
        <f t="shared" si="812"/>
        <v>-3.95</v>
      </c>
      <c r="BA1150" s="3">
        <f t="shared" si="813"/>
        <v>4.0949999999999998</v>
      </c>
      <c r="BB1150" s="85"/>
      <c r="BC1150" s="3" t="str">
        <f t="shared" si="814"/>
        <v>1.71</v>
      </c>
      <c r="BD1150" s="3" t="str">
        <f t="shared" si="815"/>
        <v>1.72</v>
      </c>
      <c r="BE1150" s="3">
        <f t="shared" si="816"/>
        <v>154.79</v>
      </c>
      <c r="BF1150" s="3">
        <f t="shared" si="817"/>
        <v>-3.95</v>
      </c>
      <c r="BG1150" s="3">
        <f t="shared" si="818"/>
        <v>4.0949999999999998</v>
      </c>
    </row>
    <row r="1151" spans="1:59" x14ac:dyDescent="0.3">
      <c r="A1151" s="1" t="str">
        <f>'Forward collapse simulation'!B1161</f>
        <v>1.72</v>
      </c>
      <c r="B1151" s="37" t="str">
        <f>IF('Forward collapse simulation'!C1161="","-",'Forward collapse simulation'!C1161)</f>
        <v>1.73</v>
      </c>
      <c r="C1151" s="85">
        <f>'Forward collapse simulation'!E1161</f>
        <v>66.97</v>
      </c>
      <c r="D1151" s="85">
        <f>'Forward collapse simulation'!F1161</f>
        <v>1.04</v>
      </c>
      <c r="E1151" s="85">
        <f>'Forward collapse simulation'!D1161</f>
        <v>6.0919999999999996</v>
      </c>
      <c r="F1151" s="85"/>
      <c r="G1151" s="3" t="str">
        <f t="shared" si="774"/>
        <v>1.72</v>
      </c>
      <c r="H1151" s="3" t="str">
        <f t="shared" si="775"/>
        <v>1.73</v>
      </c>
      <c r="I1151" s="3">
        <f t="shared" si="776"/>
        <v>66.97</v>
      </c>
      <c r="J1151" s="3">
        <f t="shared" si="777"/>
        <v>1.04</v>
      </c>
      <c r="K1151" s="3">
        <f t="shared" si="778"/>
        <v>6.0919999999999996</v>
      </c>
      <c r="L1151" s="85"/>
      <c r="M1151" s="3" t="str">
        <f t="shared" si="779"/>
        <v>1.72</v>
      </c>
      <c r="N1151" s="3" t="str">
        <f t="shared" si="780"/>
        <v>1.73</v>
      </c>
      <c r="O1151" s="3">
        <f t="shared" si="781"/>
        <v>66.97</v>
      </c>
      <c r="P1151" s="3">
        <f t="shared" si="782"/>
        <v>1.04</v>
      </c>
      <c r="Q1151" s="3">
        <f t="shared" si="783"/>
        <v>6.0919999999999996</v>
      </c>
      <c r="R1151" s="85"/>
      <c r="S1151" s="3" t="str">
        <f t="shared" si="784"/>
        <v>1.72</v>
      </c>
      <c r="T1151" s="3" t="str">
        <f t="shared" si="785"/>
        <v>1.73</v>
      </c>
      <c r="U1151" s="3">
        <f t="shared" si="786"/>
        <v>66.97</v>
      </c>
      <c r="V1151" s="3">
        <f t="shared" si="787"/>
        <v>1.04</v>
      </c>
      <c r="W1151" s="3">
        <f t="shared" si="788"/>
        <v>6.0919999999999996</v>
      </c>
      <c r="X1151" s="85"/>
      <c r="Y1151" s="3" t="str">
        <f t="shared" si="789"/>
        <v>1.72</v>
      </c>
      <c r="Z1151" s="3" t="str">
        <f t="shared" si="790"/>
        <v>1.73</v>
      </c>
      <c r="AA1151" s="3">
        <f t="shared" si="791"/>
        <v>66.97</v>
      </c>
      <c r="AB1151" s="3">
        <f t="shared" si="792"/>
        <v>1.04</v>
      </c>
      <c r="AC1151" s="3">
        <f t="shared" si="793"/>
        <v>6.0919999999999996</v>
      </c>
      <c r="AD1151" s="85"/>
      <c r="AE1151" s="3" t="str">
        <f t="shared" si="794"/>
        <v>1.72</v>
      </c>
      <c r="AF1151" s="3" t="str">
        <f t="shared" si="795"/>
        <v>1.73</v>
      </c>
      <c r="AG1151" s="3">
        <f t="shared" si="796"/>
        <v>66.97</v>
      </c>
      <c r="AH1151" s="3">
        <f t="shared" si="797"/>
        <v>1.04</v>
      </c>
      <c r="AI1151" s="3">
        <f t="shared" si="798"/>
        <v>6.0919999999999996</v>
      </c>
      <c r="AJ1151" s="85"/>
      <c r="AK1151" s="3" t="str">
        <f t="shared" si="799"/>
        <v>1.72</v>
      </c>
      <c r="AL1151" s="3" t="str">
        <f t="shared" si="800"/>
        <v>1.73</v>
      </c>
      <c r="AM1151" s="3">
        <f t="shared" si="801"/>
        <v>66.97</v>
      </c>
      <c r="AN1151" s="3">
        <f t="shared" si="802"/>
        <v>1.04</v>
      </c>
      <c r="AO1151" s="3">
        <f t="shared" si="803"/>
        <v>6.0919999999999996</v>
      </c>
      <c r="AP1151" s="85"/>
      <c r="AQ1151" s="3" t="str">
        <f t="shared" si="804"/>
        <v>1.72</v>
      </c>
      <c r="AR1151" s="3" t="str">
        <f t="shared" si="805"/>
        <v>1.73</v>
      </c>
      <c r="AS1151" s="3">
        <f t="shared" si="806"/>
        <v>66.97</v>
      </c>
      <c r="AT1151" s="3">
        <f t="shared" si="807"/>
        <v>1.04</v>
      </c>
      <c r="AU1151" s="3">
        <f t="shared" si="808"/>
        <v>6.0919999999999996</v>
      </c>
      <c r="AV1151" s="85"/>
      <c r="AW1151" s="3" t="str">
        <f t="shared" si="809"/>
        <v>1.72</v>
      </c>
      <c r="AX1151" s="3" t="str">
        <f t="shared" si="810"/>
        <v>1.73</v>
      </c>
      <c r="AY1151" s="3">
        <f t="shared" si="811"/>
        <v>66.97</v>
      </c>
      <c r="AZ1151" s="3">
        <f t="shared" si="812"/>
        <v>1.04</v>
      </c>
      <c r="BA1151" s="3">
        <f t="shared" si="813"/>
        <v>6.0919999999999996</v>
      </c>
      <c r="BB1151" s="85"/>
      <c r="BC1151" s="3" t="str">
        <f t="shared" si="814"/>
        <v>1.72</v>
      </c>
      <c r="BD1151" s="3" t="str">
        <f t="shared" si="815"/>
        <v>1.73</v>
      </c>
      <c r="BE1151" s="3">
        <f t="shared" si="816"/>
        <v>66.97</v>
      </c>
      <c r="BF1151" s="3">
        <f t="shared" si="817"/>
        <v>1.04</v>
      </c>
      <c r="BG1151" s="3">
        <f t="shared" si="818"/>
        <v>6.0919999999999996</v>
      </c>
    </row>
    <row r="1152" spans="1:59" x14ac:dyDescent="0.3">
      <c r="A1152" s="1" t="str">
        <f>'Forward collapse simulation'!B1162</f>
        <v>1.73</v>
      </c>
      <c r="B1152" s="37" t="str">
        <f>IF('Forward collapse simulation'!C1162="","-",'Forward collapse simulation'!C1162)</f>
        <v>-</v>
      </c>
      <c r="C1152" s="85">
        <f>'Forward collapse simulation'!E1162</f>
        <v>20.38</v>
      </c>
      <c r="D1152" s="85">
        <f>'Forward collapse simulation'!F1162</f>
        <v>-78.67</v>
      </c>
      <c r="E1152" s="85">
        <f>'Forward collapse simulation'!D1162</f>
        <v>1.1839999999999999</v>
      </c>
      <c r="F1152" s="85"/>
      <c r="G1152" s="3" t="str">
        <f t="shared" si="774"/>
        <v>1.73</v>
      </c>
      <c r="H1152" s="3" t="str">
        <f t="shared" si="775"/>
        <v>-</v>
      </c>
      <c r="I1152" s="3">
        <f t="shared" si="776"/>
        <v>20.38</v>
      </c>
      <c r="J1152" s="3">
        <f t="shared" si="777"/>
        <v>-78.67</v>
      </c>
      <c r="K1152" s="3">
        <f t="shared" si="778"/>
        <v>1.0655999999999999</v>
      </c>
      <c r="L1152" s="85"/>
      <c r="M1152" s="3" t="str">
        <f t="shared" si="779"/>
        <v>1.73</v>
      </c>
      <c r="N1152" s="3" t="str">
        <f t="shared" si="780"/>
        <v>-</v>
      </c>
      <c r="O1152" s="3">
        <f t="shared" si="781"/>
        <v>20.38</v>
      </c>
      <c r="P1152" s="3">
        <f t="shared" si="782"/>
        <v>-78.67</v>
      </c>
      <c r="Q1152" s="3">
        <f t="shared" si="783"/>
        <v>0.94720000000000004</v>
      </c>
      <c r="R1152" s="85"/>
      <c r="S1152" s="3" t="str">
        <f t="shared" si="784"/>
        <v>1.73</v>
      </c>
      <c r="T1152" s="3" t="str">
        <f t="shared" si="785"/>
        <v>-</v>
      </c>
      <c r="U1152" s="3">
        <f t="shared" si="786"/>
        <v>20.38</v>
      </c>
      <c r="V1152" s="3">
        <f t="shared" si="787"/>
        <v>-78.67</v>
      </c>
      <c r="W1152" s="3">
        <f t="shared" si="788"/>
        <v>0.82879999999999987</v>
      </c>
      <c r="X1152" s="85"/>
      <c r="Y1152" s="3" t="str">
        <f t="shared" si="789"/>
        <v>1.73</v>
      </c>
      <c r="Z1152" s="3" t="str">
        <f t="shared" si="790"/>
        <v>-</v>
      </c>
      <c r="AA1152" s="3">
        <f t="shared" si="791"/>
        <v>20.38</v>
      </c>
      <c r="AB1152" s="3">
        <f t="shared" si="792"/>
        <v>-78.67</v>
      </c>
      <c r="AC1152" s="3">
        <f t="shared" si="793"/>
        <v>0.71039999999999992</v>
      </c>
      <c r="AD1152" s="85"/>
      <c r="AE1152" s="3" t="str">
        <f t="shared" si="794"/>
        <v>1.73</v>
      </c>
      <c r="AF1152" s="3" t="str">
        <f t="shared" si="795"/>
        <v>-</v>
      </c>
      <c r="AG1152" s="3">
        <f t="shared" si="796"/>
        <v>20.38</v>
      </c>
      <c r="AH1152" s="3">
        <f t="shared" si="797"/>
        <v>-78.67</v>
      </c>
      <c r="AI1152" s="3">
        <f t="shared" si="798"/>
        <v>0.59199999999999997</v>
      </c>
      <c r="AJ1152" s="85"/>
      <c r="AK1152" s="3" t="str">
        <f t="shared" si="799"/>
        <v>1.73</v>
      </c>
      <c r="AL1152" s="3" t="str">
        <f t="shared" si="800"/>
        <v>-</v>
      </c>
      <c r="AM1152" s="3">
        <f t="shared" si="801"/>
        <v>20.38</v>
      </c>
      <c r="AN1152" s="3">
        <f t="shared" si="802"/>
        <v>-78.67</v>
      </c>
      <c r="AO1152" s="3">
        <f t="shared" si="803"/>
        <v>0.47360000000000002</v>
      </c>
      <c r="AP1152" s="85"/>
      <c r="AQ1152" s="3" t="str">
        <f t="shared" si="804"/>
        <v>1.73</v>
      </c>
      <c r="AR1152" s="3" t="str">
        <f t="shared" si="805"/>
        <v>-</v>
      </c>
      <c r="AS1152" s="3">
        <f t="shared" si="806"/>
        <v>20.38</v>
      </c>
      <c r="AT1152" s="3">
        <f t="shared" si="807"/>
        <v>-78.67</v>
      </c>
      <c r="AU1152" s="3">
        <f t="shared" si="808"/>
        <v>0.35519999999999996</v>
      </c>
      <c r="AV1152" s="85"/>
      <c r="AW1152" s="3" t="str">
        <f t="shared" si="809"/>
        <v>1.73</v>
      </c>
      <c r="AX1152" s="3" t="str">
        <f t="shared" si="810"/>
        <v>-</v>
      </c>
      <c r="AY1152" s="3">
        <f t="shared" si="811"/>
        <v>20.38</v>
      </c>
      <c r="AZ1152" s="3">
        <f t="shared" si="812"/>
        <v>-78.67</v>
      </c>
      <c r="BA1152" s="3">
        <f t="shared" si="813"/>
        <v>0.23680000000000001</v>
      </c>
      <c r="BB1152" s="85"/>
      <c r="BC1152" s="3" t="str">
        <f t="shared" si="814"/>
        <v>1.73</v>
      </c>
      <c r="BD1152" s="3" t="str">
        <f t="shared" si="815"/>
        <v>-</v>
      </c>
      <c r="BE1152" s="3">
        <f t="shared" si="816"/>
        <v>20.38</v>
      </c>
      <c r="BF1152" s="3">
        <f t="shared" si="817"/>
        <v>-78.67</v>
      </c>
      <c r="BG1152" s="3">
        <f t="shared" si="818"/>
        <v>0.11840000000000001</v>
      </c>
    </row>
    <row r="1153" spans="1:59" x14ac:dyDescent="0.3">
      <c r="A1153" s="1" t="str">
        <f>'Forward collapse simulation'!B1163</f>
        <v>1.73</v>
      </c>
      <c r="B1153" s="37" t="str">
        <f>IF('Forward collapse simulation'!C1163="","-",'Forward collapse simulation'!C1163)</f>
        <v>-</v>
      </c>
      <c r="C1153" s="85">
        <f>'Forward collapse simulation'!E1163</f>
        <v>329.23</v>
      </c>
      <c r="D1153" s="85">
        <f>'Forward collapse simulation'!F1163</f>
        <v>-41.57</v>
      </c>
      <c r="E1153" s="85">
        <f>'Forward collapse simulation'!D1163</f>
        <v>0.53</v>
      </c>
      <c r="F1153" s="85"/>
      <c r="G1153" s="3" t="str">
        <f t="shared" si="774"/>
        <v>1.73</v>
      </c>
      <c r="H1153" s="3" t="str">
        <f t="shared" si="775"/>
        <v>-</v>
      </c>
      <c r="I1153" s="3">
        <f t="shared" si="776"/>
        <v>329.23</v>
      </c>
      <c r="J1153" s="3">
        <f t="shared" si="777"/>
        <v>-41.57</v>
      </c>
      <c r="K1153" s="3">
        <f t="shared" si="778"/>
        <v>0.47700000000000004</v>
      </c>
      <c r="L1153" s="85"/>
      <c r="M1153" s="3" t="str">
        <f t="shared" si="779"/>
        <v>1.73</v>
      </c>
      <c r="N1153" s="3" t="str">
        <f t="shared" si="780"/>
        <v>-</v>
      </c>
      <c r="O1153" s="3">
        <f t="shared" si="781"/>
        <v>329.23</v>
      </c>
      <c r="P1153" s="3">
        <f t="shared" si="782"/>
        <v>-41.57</v>
      </c>
      <c r="Q1153" s="3">
        <f t="shared" si="783"/>
        <v>0.42400000000000004</v>
      </c>
      <c r="R1153" s="85"/>
      <c r="S1153" s="3" t="str">
        <f t="shared" si="784"/>
        <v>1.73</v>
      </c>
      <c r="T1153" s="3" t="str">
        <f t="shared" si="785"/>
        <v>-</v>
      </c>
      <c r="U1153" s="3">
        <f t="shared" si="786"/>
        <v>329.23</v>
      </c>
      <c r="V1153" s="3">
        <f t="shared" si="787"/>
        <v>-41.57</v>
      </c>
      <c r="W1153" s="3">
        <f t="shared" si="788"/>
        <v>0.371</v>
      </c>
      <c r="X1153" s="85"/>
      <c r="Y1153" s="3" t="str">
        <f t="shared" si="789"/>
        <v>1.73</v>
      </c>
      <c r="Z1153" s="3" t="str">
        <f t="shared" si="790"/>
        <v>-</v>
      </c>
      <c r="AA1153" s="3">
        <f t="shared" si="791"/>
        <v>329.23</v>
      </c>
      <c r="AB1153" s="3">
        <f t="shared" si="792"/>
        <v>-41.57</v>
      </c>
      <c r="AC1153" s="3">
        <f t="shared" si="793"/>
        <v>0.318</v>
      </c>
      <c r="AD1153" s="85"/>
      <c r="AE1153" s="3" t="str">
        <f t="shared" si="794"/>
        <v>1.73</v>
      </c>
      <c r="AF1153" s="3" t="str">
        <f t="shared" si="795"/>
        <v>-</v>
      </c>
      <c r="AG1153" s="3">
        <f t="shared" si="796"/>
        <v>329.23</v>
      </c>
      <c r="AH1153" s="3">
        <f t="shared" si="797"/>
        <v>-41.57</v>
      </c>
      <c r="AI1153" s="3">
        <f t="shared" si="798"/>
        <v>0.26500000000000001</v>
      </c>
      <c r="AJ1153" s="85"/>
      <c r="AK1153" s="3" t="str">
        <f t="shared" si="799"/>
        <v>1.73</v>
      </c>
      <c r="AL1153" s="3" t="str">
        <f t="shared" si="800"/>
        <v>-</v>
      </c>
      <c r="AM1153" s="3">
        <f t="shared" si="801"/>
        <v>329.23</v>
      </c>
      <c r="AN1153" s="3">
        <f t="shared" si="802"/>
        <v>-41.57</v>
      </c>
      <c r="AO1153" s="3">
        <f t="shared" si="803"/>
        <v>0.21200000000000002</v>
      </c>
      <c r="AP1153" s="85"/>
      <c r="AQ1153" s="3" t="str">
        <f t="shared" si="804"/>
        <v>1.73</v>
      </c>
      <c r="AR1153" s="3" t="str">
        <f t="shared" si="805"/>
        <v>-</v>
      </c>
      <c r="AS1153" s="3">
        <f t="shared" si="806"/>
        <v>329.23</v>
      </c>
      <c r="AT1153" s="3">
        <f t="shared" si="807"/>
        <v>-41.57</v>
      </c>
      <c r="AU1153" s="3">
        <f t="shared" si="808"/>
        <v>0.159</v>
      </c>
      <c r="AV1153" s="85"/>
      <c r="AW1153" s="3" t="str">
        <f t="shared" si="809"/>
        <v>1.73</v>
      </c>
      <c r="AX1153" s="3" t="str">
        <f t="shared" si="810"/>
        <v>-</v>
      </c>
      <c r="AY1153" s="3">
        <f t="shared" si="811"/>
        <v>329.23</v>
      </c>
      <c r="AZ1153" s="3">
        <f t="shared" si="812"/>
        <v>-41.57</v>
      </c>
      <c r="BA1153" s="3">
        <f t="shared" si="813"/>
        <v>0.10600000000000001</v>
      </c>
      <c r="BB1153" s="85"/>
      <c r="BC1153" s="3" t="str">
        <f t="shared" si="814"/>
        <v>1.73</v>
      </c>
      <c r="BD1153" s="3" t="str">
        <f t="shared" si="815"/>
        <v>-</v>
      </c>
      <c r="BE1153" s="3">
        <f t="shared" si="816"/>
        <v>329.23</v>
      </c>
      <c r="BF1153" s="3">
        <f t="shared" si="817"/>
        <v>-41.57</v>
      </c>
      <c r="BG1153" s="3">
        <f t="shared" si="818"/>
        <v>5.3000000000000005E-2</v>
      </c>
    </row>
    <row r="1154" spans="1:59" x14ac:dyDescent="0.3">
      <c r="A1154" s="1" t="str">
        <f>'Forward collapse simulation'!B1164</f>
        <v>1.73</v>
      </c>
      <c r="B1154" s="37" t="str">
        <f>IF('Forward collapse simulation'!C1164="","-",'Forward collapse simulation'!C1164)</f>
        <v>-</v>
      </c>
      <c r="C1154" s="85">
        <f>'Forward collapse simulation'!E1164</f>
        <v>323.92</v>
      </c>
      <c r="D1154" s="85">
        <f>'Forward collapse simulation'!F1164</f>
        <v>9.5500000000000007</v>
      </c>
      <c r="E1154" s="85">
        <f>'Forward collapse simulation'!D1164</f>
        <v>1.526</v>
      </c>
      <c r="F1154" s="85"/>
      <c r="G1154" s="3" t="str">
        <f t="shared" si="774"/>
        <v>1.73</v>
      </c>
      <c r="H1154" s="3" t="str">
        <f t="shared" si="775"/>
        <v>-</v>
      </c>
      <c r="I1154" s="3">
        <f t="shared" si="776"/>
        <v>323.92</v>
      </c>
      <c r="J1154" s="3">
        <f t="shared" si="777"/>
        <v>9.5500000000000007</v>
      </c>
      <c r="K1154" s="3">
        <f t="shared" si="778"/>
        <v>1.3734</v>
      </c>
      <c r="L1154" s="85"/>
      <c r="M1154" s="3" t="str">
        <f t="shared" si="779"/>
        <v>1.73</v>
      </c>
      <c r="N1154" s="3" t="str">
        <f t="shared" si="780"/>
        <v>-</v>
      </c>
      <c r="O1154" s="3">
        <f t="shared" si="781"/>
        <v>323.92</v>
      </c>
      <c r="P1154" s="3">
        <f t="shared" si="782"/>
        <v>9.5500000000000007</v>
      </c>
      <c r="Q1154" s="3">
        <f t="shared" si="783"/>
        <v>1.2208000000000001</v>
      </c>
      <c r="R1154" s="85"/>
      <c r="S1154" s="3" t="str">
        <f t="shared" si="784"/>
        <v>1.73</v>
      </c>
      <c r="T1154" s="3" t="str">
        <f t="shared" si="785"/>
        <v>-</v>
      </c>
      <c r="U1154" s="3">
        <f t="shared" si="786"/>
        <v>323.92</v>
      </c>
      <c r="V1154" s="3">
        <f t="shared" si="787"/>
        <v>9.5500000000000007</v>
      </c>
      <c r="W1154" s="3">
        <f t="shared" si="788"/>
        <v>1.0682</v>
      </c>
      <c r="X1154" s="85"/>
      <c r="Y1154" s="3" t="str">
        <f t="shared" si="789"/>
        <v>1.73</v>
      </c>
      <c r="Z1154" s="3" t="str">
        <f t="shared" si="790"/>
        <v>-</v>
      </c>
      <c r="AA1154" s="3">
        <f t="shared" si="791"/>
        <v>323.92</v>
      </c>
      <c r="AB1154" s="3">
        <f t="shared" si="792"/>
        <v>9.5500000000000007</v>
      </c>
      <c r="AC1154" s="3">
        <f t="shared" si="793"/>
        <v>0.91559999999999997</v>
      </c>
      <c r="AD1154" s="85"/>
      <c r="AE1154" s="3" t="str">
        <f t="shared" si="794"/>
        <v>1.73</v>
      </c>
      <c r="AF1154" s="3" t="str">
        <f t="shared" si="795"/>
        <v>-</v>
      </c>
      <c r="AG1154" s="3">
        <f t="shared" si="796"/>
        <v>323.92</v>
      </c>
      <c r="AH1154" s="3">
        <f t="shared" si="797"/>
        <v>9.5500000000000007</v>
      </c>
      <c r="AI1154" s="3">
        <f t="shared" si="798"/>
        <v>0.76300000000000001</v>
      </c>
      <c r="AJ1154" s="85"/>
      <c r="AK1154" s="3" t="str">
        <f t="shared" si="799"/>
        <v>1.73</v>
      </c>
      <c r="AL1154" s="3" t="str">
        <f t="shared" si="800"/>
        <v>-</v>
      </c>
      <c r="AM1154" s="3">
        <f t="shared" si="801"/>
        <v>323.92</v>
      </c>
      <c r="AN1154" s="3">
        <f t="shared" si="802"/>
        <v>9.5500000000000007</v>
      </c>
      <c r="AO1154" s="3">
        <f t="shared" si="803"/>
        <v>0.61040000000000005</v>
      </c>
      <c r="AP1154" s="85"/>
      <c r="AQ1154" s="3" t="str">
        <f t="shared" si="804"/>
        <v>1.73</v>
      </c>
      <c r="AR1154" s="3" t="str">
        <f t="shared" si="805"/>
        <v>-</v>
      </c>
      <c r="AS1154" s="3">
        <f t="shared" si="806"/>
        <v>323.92</v>
      </c>
      <c r="AT1154" s="3">
        <f t="shared" si="807"/>
        <v>9.5500000000000007</v>
      </c>
      <c r="AU1154" s="3">
        <f t="shared" si="808"/>
        <v>0.45779999999999998</v>
      </c>
      <c r="AV1154" s="85"/>
      <c r="AW1154" s="3" t="str">
        <f t="shared" si="809"/>
        <v>1.73</v>
      </c>
      <c r="AX1154" s="3" t="str">
        <f t="shared" si="810"/>
        <v>-</v>
      </c>
      <c r="AY1154" s="3">
        <f t="shared" si="811"/>
        <v>323.92</v>
      </c>
      <c r="AZ1154" s="3">
        <f t="shared" si="812"/>
        <v>9.5500000000000007</v>
      </c>
      <c r="BA1154" s="3">
        <f t="shared" si="813"/>
        <v>0.30520000000000003</v>
      </c>
      <c r="BB1154" s="85"/>
      <c r="BC1154" s="3" t="str">
        <f t="shared" si="814"/>
        <v>1.73</v>
      </c>
      <c r="BD1154" s="3" t="str">
        <f t="shared" si="815"/>
        <v>-</v>
      </c>
      <c r="BE1154" s="3">
        <f t="shared" si="816"/>
        <v>323.92</v>
      </c>
      <c r="BF1154" s="3">
        <f t="shared" si="817"/>
        <v>9.5500000000000007</v>
      </c>
      <c r="BG1154" s="3">
        <f t="shared" si="818"/>
        <v>0.15260000000000001</v>
      </c>
    </row>
    <row r="1155" spans="1:59" x14ac:dyDescent="0.3">
      <c r="A1155" s="1" t="str">
        <f>'Forward collapse simulation'!B1165</f>
        <v>1.73</v>
      </c>
      <c r="B1155" s="37" t="str">
        <f>IF('Forward collapse simulation'!C1165="","-",'Forward collapse simulation'!C1165)</f>
        <v>-</v>
      </c>
      <c r="C1155" s="85">
        <f>'Forward collapse simulation'!E1165</f>
        <v>323.92</v>
      </c>
      <c r="D1155" s="85">
        <f>'Forward collapse simulation'!F1165</f>
        <v>41.56</v>
      </c>
      <c r="E1155" s="85">
        <f>'Forward collapse simulation'!D1165</f>
        <v>3.1070000000000002</v>
      </c>
      <c r="F1155" s="85"/>
      <c r="G1155" s="3" t="str">
        <f t="shared" si="774"/>
        <v>1.73</v>
      </c>
      <c r="H1155" s="3" t="str">
        <f t="shared" si="775"/>
        <v>-</v>
      </c>
      <c r="I1155" s="3">
        <f t="shared" si="776"/>
        <v>323.92</v>
      </c>
      <c r="J1155" s="3">
        <f t="shared" si="777"/>
        <v>41.56</v>
      </c>
      <c r="K1155" s="3">
        <f t="shared" si="778"/>
        <v>2.7963000000000005</v>
      </c>
      <c r="L1155" s="85"/>
      <c r="M1155" s="3" t="str">
        <f t="shared" si="779"/>
        <v>1.73</v>
      </c>
      <c r="N1155" s="3" t="str">
        <f t="shared" si="780"/>
        <v>-</v>
      </c>
      <c r="O1155" s="3">
        <f t="shared" si="781"/>
        <v>323.92</v>
      </c>
      <c r="P1155" s="3">
        <f t="shared" si="782"/>
        <v>41.56</v>
      </c>
      <c r="Q1155" s="3">
        <f t="shared" si="783"/>
        <v>2.4856000000000003</v>
      </c>
      <c r="R1155" s="85"/>
      <c r="S1155" s="3" t="str">
        <f t="shared" si="784"/>
        <v>1.73</v>
      </c>
      <c r="T1155" s="3" t="str">
        <f t="shared" si="785"/>
        <v>-</v>
      </c>
      <c r="U1155" s="3">
        <f t="shared" si="786"/>
        <v>323.92</v>
      </c>
      <c r="V1155" s="3">
        <f t="shared" si="787"/>
        <v>41.56</v>
      </c>
      <c r="W1155" s="3">
        <f t="shared" si="788"/>
        <v>2.1749000000000001</v>
      </c>
      <c r="X1155" s="85"/>
      <c r="Y1155" s="3" t="str">
        <f t="shared" si="789"/>
        <v>1.73</v>
      </c>
      <c r="Z1155" s="3" t="str">
        <f t="shared" si="790"/>
        <v>-</v>
      </c>
      <c r="AA1155" s="3">
        <f t="shared" si="791"/>
        <v>323.92</v>
      </c>
      <c r="AB1155" s="3">
        <f t="shared" si="792"/>
        <v>41.56</v>
      </c>
      <c r="AC1155" s="3">
        <f t="shared" si="793"/>
        <v>1.8642000000000001</v>
      </c>
      <c r="AD1155" s="85"/>
      <c r="AE1155" s="3" t="str">
        <f t="shared" si="794"/>
        <v>1.73</v>
      </c>
      <c r="AF1155" s="3" t="str">
        <f t="shared" si="795"/>
        <v>-</v>
      </c>
      <c r="AG1155" s="3">
        <f t="shared" si="796"/>
        <v>323.92</v>
      </c>
      <c r="AH1155" s="3">
        <f t="shared" si="797"/>
        <v>41.56</v>
      </c>
      <c r="AI1155" s="3">
        <f t="shared" si="798"/>
        <v>1.5535000000000001</v>
      </c>
      <c r="AJ1155" s="85"/>
      <c r="AK1155" s="3" t="str">
        <f t="shared" si="799"/>
        <v>1.73</v>
      </c>
      <c r="AL1155" s="3" t="str">
        <f t="shared" si="800"/>
        <v>-</v>
      </c>
      <c r="AM1155" s="3">
        <f t="shared" si="801"/>
        <v>323.92</v>
      </c>
      <c r="AN1155" s="3">
        <f t="shared" si="802"/>
        <v>41.56</v>
      </c>
      <c r="AO1155" s="3">
        <f t="shared" si="803"/>
        <v>1.2428000000000001</v>
      </c>
      <c r="AP1155" s="85"/>
      <c r="AQ1155" s="3" t="str">
        <f t="shared" si="804"/>
        <v>1.73</v>
      </c>
      <c r="AR1155" s="3" t="str">
        <f t="shared" si="805"/>
        <v>-</v>
      </c>
      <c r="AS1155" s="3">
        <f t="shared" si="806"/>
        <v>323.92</v>
      </c>
      <c r="AT1155" s="3">
        <f t="shared" si="807"/>
        <v>41.56</v>
      </c>
      <c r="AU1155" s="3">
        <f t="shared" si="808"/>
        <v>0.93210000000000004</v>
      </c>
      <c r="AV1155" s="85"/>
      <c r="AW1155" s="3" t="str">
        <f t="shared" si="809"/>
        <v>1.73</v>
      </c>
      <c r="AX1155" s="3" t="str">
        <f t="shared" si="810"/>
        <v>-</v>
      </c>
      <c r="AY1155" s="3">
        <f t="shared" si="811"/>
        <v>323.92</v>
      </c>
      <c r="AZ1155" s="3">
        <f t="shared" si="812"/>
        <v>41.56</v>
      </c>
      <c r="BA1155" s="3">
        <f t="shared" si="813"/>
        <v>0.62140000000000006</v>
      </c>
      <c r="BB1155" s="85"/>
      <c r="BC1155" s="3" t="str">
        <f t="shared" si="814"/>
        <v>1.73</v>
      </c>
      <c r="BD1155" s="3" t="str">
        <f t="shared" si="815"/>
        <v>-</v>
      </c>
      <c r="BE1155" s="3">
        <f t="shared" si="816"/>
        <v>323.92</v>
      </c>
      <c r="BF1155" s="3">
        <f t="shared" si="817"/>
        <v>41.56</v>
      </c>
      <c r="BG1155" s="3">
        <f t="shared" si="818"/>
        <v>0.31070000000000003</v>
      </c>
    </row>
    <row r="1156" spans="1:59" x14ac:dyDescent="0.3">
      <c r="A1156" s="1" t="str">
        <f>'Forward collapse simulation'!B1166</f>
        <v>1.73</v>
      </c>
      <c r="B1156" s="37" t="str">
        <f>IF('Forward collapse simulation'!C1166="","-",'Forward collapse simulation'!C1166)</f>
        <v>-</v>
      </c>
      <c r="C1156" s="85">
        <f>'Forward collapse simulation'!E1166</f>
        <v>359.27</v>
      </c>
      <c r="D1156" s="85">
        <f>'Forward collapse simulation'!F1166</f>
        <v>66.540000000000006</v>
      </c>
      <c r="E1156" s="85">
        <f>'Forward collapse simulation'!D1166</f>
        <v>5.2910000000000004</v>
      </c>
      <c r="F1156" s="85"/>
      <c r="G1156" s="3" t="str">
        <f t="shared" ref="G1156:G1219" si="819">A1156</f>
        <v>1.73</v>
      </c>
      <c r="H1156" s="3" t="str">
        <f t="shared" ref="H1156:H1219" si="820">B1156</f>
        <v>-</v>
      </c>
      <c r="I1156" s="3">
        <f t="shared" ref="I1156:I1219" si="821">C1156</f>
        <v>359.27</v>
      </c>
      <c r="J1156" s="3">
        <f t="shared" ref="J1156:J1219" si="822">D1156</f>
        <v>66.540000000000006</v>
      </c>
      <c r="K1156" s="3">
        <f t="shared" ref="K1156:K1219" si="823">IF(B1156="-",E1156*0.9,E1156)</f>
        <v>4.7619000000000007</v>
      </c>
      <c r="L1156" s="85"/>
      <c r="M1156" s="3" t="str">
        <f t="shared" ref="M1156:M1219" si="824">G1156</f>
        <v>1.73</v>
      </c>
      <c r="N1156" s="3" t="str">
        <f t="shared" ref="N1156:N1219" si="825">H1156</f>
        <v>-</v>
      </c>
      <c r="O1156" s="3">
        <f t="shared" ref="O1156:O1219" si="826">I1156</f>
        <v>359.27</v>
      </c>
      <c r="P1156" s="3">
        <f t="shared" ref="P1156:P1219" si="827">J1156</f>
        <v>66.540000000000006</v>
      </c>
      <c r="Q1156" s="3">
        <f t="shared" ref="Q1156:Q1219" si="828">IF(H1156="-",$E1156*0.8,$E1156)</f>
        <v>4.2328000000000001</v>
      </c>
      <c r="R1156" s="85"/>
      <c r="S1156" s="3" t="str">
        <f t="shared" ref="S1156:S1219" si="829">M1156</f>
        <v>1.73</v>
      </c>
      <c r="T1156" s="3" t="str">
        <f t="shared" ref="T1156:T1219" si="830">N1156</f>
        <v>-</v>
      </c>
      <c r="U1156" s="3">
        <f t="shared" ref="U1156:U1219" si="831">O1156</f>
        <v>359.27</v>
      </c>
      <c r="V1156" s="3">
        <f t="shared" ref="V1156:V1219" si="832">P1156</f>
        <v>66.540000000000006</v>
      </c>
      <c r="W1156" s="3">
        <f t="shared" ref="W1156:W1219" si="833">IF(N1156="-",$E1156*0.7,$E1156)</f>
        <v>3.7037</v>
      </c>
      <c r="X1156" s="85"/>
      <c r="Y1156" s="3" t="str">
        <f t="shared" ref="Y1156:Y1219" si="834">S1156</f>
        <v>1.73</v>
      </c>
      <c r="Z1156" s="3" t="str">
        <f t="shared" ref="Z1156:Z1219" si="835">T1156</f>
        <v>-</v>
      </c>
      <c r="AA1156" s="3">
        <f t="shared" ref="AA1156:AA1219" si="836">U1156</f>
        <v>359.27</v>
      </c>
      <c r="AB1156" s="3">
        <f t="shared" ref="AB1156:AB1219" si="837">V1156</f>
        <v>66.540000000000006</v>
      </c>
      <c r="AC1156" s="3">
        <f t="shared" ref="AC1156:AC1219" si="838">IF(T1156="-",$E1156*0.6,$E1156)</f>
        <v>3.1746000000000003</v>
      </c>
      <c r="AD1156" s="85"/>
      <c r="AE1156" s="3" t="str">
        <f t="shared" ref="AE1156:AE1219" si="839">Y1156</f>
        <v>1.73</v>
      </c>
      <c r="AF1156" s="3" t="str">
        <f t="shared" ref="AF1156:AF1219" si="840">Z1156</f>
        <v>-</v>
      </c>
      <c r="AG1156" s="3">
        <f t="shared" ref="AG1156:AG1219" si="841">AA1156</f>
        <v>359.27</v>
      </c>
      <c r="AH1156" s="3">
        <f t="shared" ref="AH1156:AH1219" si="842">AB1156</f>
        <v>66.540000000000006</v>
      </c>
      <c r="AI1156" s="3">
        <f t="shared" ref="AI1156:AI1219" si="843">IF(Z1156="-",$E1156*0.5,$E1156)</f>
        <v>2.6455000000000002</v>
      </c>
      <c r="AJ1156" s="85"/>
      <c r="AK1156" s="3" t="str">
        <f t="shared" ref="AK1156:AK1219" si="844">AE1156</f>
        <v>1.73</v>
      </c>
      <c r="AL1156" s="3" t="str">
        <f t="shared" ref="AL1156:AL1219" si="845">AF1156</f>
        <v>-</v>
      </c>
      <c r="AM1156" s="3">
        <f t="shared" ref="AM1156:AM1219" si="846">AG1156</f>
        <v>359.27</v>
      </c>
      <c r="AN1156" s="3">
        <f t="shared" ref="AN1156:AN1219" si="847">AH1156</f>
        <v>66.540000000000006</v>
      </c>
      <c r="AO1156" s="3">
        <f t="shared" ref="AO1156:AO1219" si="848">IF(AF1156="-",$E1156*0.4,$E1156)</f>
        <v>2.1164000000000001</v>
      </c>
      <c r="AP1156" s="85"/>
      <c r="AQ1156" s="3" t="str">
        <f t="shared" ref="AQ1156:AQ1219" si="849">AK1156</f>
        <v>1.73</v>
      </c>
      <c r="AR1156" s="3" t="str">
        <f t="shared" ref="AR1156:AR1219" si="850">AL1156</f>
        <v>-</v>
      </c>
      <c r="AS1156" s="3">
        <f t="shared" ref="AS1156:AS1219" si="851">AM1156</f>
        <v>359.27</v>
      </c>
      <c r="AT1156" s="3">
        <f t="shared" ref="AT1156:AT1219" si="852">AN1156</f>
        <v>66.540000000000006</v>
      </c>
      <c r="AU1156" s="3">
        <f t="shared" ref="AU1156:AU1219" si="853">IF(AL1156="-",$E1156*0.3,$E1156)</f>
        <v>1.5873000000000002</v>
      </c>
      <c r="AV1156" s="85"/>
      <c r="AW1156" s="3" t="str">
        <f t="shared" ref="AW1156:AW1219" si="854">AQ1156</f>
        <v>1.73</v>
      </c>
      <c r="AX1156" s="3" t="str">
        <f t="shared" ref="AX1156:AX1219" si="855">AR1156</f>
        <v>-</v>
      </c>
      <c r="AY1156" s="3">
        <f t="shared" ref="AY1156:AY1219" si="856">AS1156</f>
        <v>359.27</v>
      </c>
      <c r="AZ1156" s="3">
        <f t="shared" ref="AZ1156:AZ1219" si="857">AT1156</f>
        <v>66.540000000000006</v>
      </c>
      <c r="BA1156" s="3">
        <f t="shared" ref="BA1156:BA1219" si="858">IF(AR1156="-",$E1156*0.2,$E1156)</f>
        <v>1.0582</v>
      </c>
      <c r="BB1156" s="85"/>
      <c r="BC1156" s="3" t="str">
        <f t="shared" ref="BC1156:BC1219" si="859">AW1156</f>
        <v>1.73</v>
      </c>
      <c r="BD1156" s="3" t="str">
        <f t="shared" ref="BD1156:BD1219" si="860">AX1156</f>
        <v>-</v>
      </c>
      <c r="BE1156" s="3">
        <f t="shared" ref="BE1156:BE1219" si="861">AY1156</f>
        <v>359.27</v>
      </c>
      <c r="BF1156" s="3">
        <f t="shared" ref="BF1156:BF1219" si="862">AZ1156</f>
        <v>66.540000000000006</v>
      </c>
      <c r="BG1156" s="3">
        <f t="shared" ref="BG1156:BG1219" si="863">IF(AX1156="-",$E1156*0.1,$E1156)</f>
        <v>0.52910000000000001</v>
      </c>
    </row>
    <row r="1157" spans="1:59" x14ac:dyDescent="0.3">
      <c r="A1157" s="1" t="str">
        <f>'Forward collapse simulation'!B1167</f>
        <v>1.73</v>
      </c>
      <c r="B1157" s="37" t="str">
        <f>IF('Forward collapse simulation'!C1167="","-",'Forward collapse simulation'!C1167)</f>
        <v>-</v>
      </c>
      <c r="C1157" s="85">
        <f>'Forward collapse simulation'!E1167</f>
        <v>36.619999999999997</v>
      </c>
      <c r="D1157" s="85">
        <f>'Forward collapse simulation'!F1167</f>
        <v>80.13</v>
      </c>
      <c r="E1157" s="85">
        <f>'Forward collapse simulation'!D1167</f>
        <v>6.68</v>
      </c>
      <c r="F1157" s="85"/>
      <c r="G1157" s="3" t="str">
        <f t="shared" si="819"/>
        <v>1.73</v>
      </c>
      <c r="H1157" s="3" t="str">
        <f t="shared" si="820"/>
        <v>-</v>
      </c>
      <c r="I1157" s="3">
        <f t="shared" si="821"/>
        <v>36.619999999999997</v>
      </c>
      <c r="J1157" s="3">
        <f t="shared" si="822"/>
        <v>80.13</v>
      </c>
      <c r="K1157" s="3">
        <f t="shared" si="823"/>
        <v>6.0119999999999996</v>
      </c>
      <c r="L1157" s="85"/>
      <c r="M1157" s="3" t="str">
        <f t="shared" si="824"/>
        <v>1.73</v>
      </c>
      <c r="N1157" s="3" t="str">
        <f t="shared" si="825"/>
        <v>-</v>
      </c>
      <c r="O1157" s="3">
        <f t="shared" si="826"/>
        <v>36.619999999999997</v>
      </c>
      <c r="P1157" s="3">
        <f t="shared" si="827"/>
        <v>80.13</v>
      </c>
      <c r="Q1157" s="3">
        <f t="shared" si="828"/>
        <v>5.3440000000000003</v>
      </c>
      <c r="R1157" s="85"/>
      <c r="S1157" s="3" t="str">
        <f t="shared" si="829"/>
        <v>1.73</v>
      </c>
      <c r="T1157" s="3" t="str">
        <f t="shared" si="830"/>
        <v>-</v>
      </c>
      <c r="U1157" s="3">
        <f t="shared" si="831"/>
        <v>36.619999999999997</v>
      </c>
      <c r="V1157" s="3">
        <f t="shared" si="832"/>
        <v>80.13</v>
      </c>
      <c r="W1157" s="3">
        <f t="shared" si="833"/>
        <v>4.6759999999999993</v>
      </c>
      <c r="X1157" s="85"/>
      <c r="Y1157" s="3" t="str">
        <f t="shared" si="834"/>
        <v>1.73</v>
      </c>
      <c r="Z1157" s="3" t="str">
        <f t="shared" si="835"/>
        <v>-</v>
      </c>
      <c r="AA1157" s="3">
        <f t="shared" si="836"/>
        <v>36.619999999999997</v>
      </c>
      <c r="AB1157" s="3">
        <f t="shared" si="837"/>
        <v>80.13</v>
      </c>
      <c r="AC1157" s="3">
        <f t="shared" si="838"/>
        <v>4.008</v>
      </c>
      <c r="AD1157" s="85"/>
      <c r="AE1157" s="3" t="str">
        <f t="shared" si="839"/>
        <v>1.73</v>
      </c>
      <c r="AF1157" s="3" t="str">
        <f t="shared" si="840"/>
        <v>-</v>
      </c>
      <c r="AG1157" s="3">
        <f t="shared" si="841"/>
        <v>36.619999999999997</v>
      </c>
      <c r="AH1157" s="3">
        <f t="shared" si="842"/>
        <v>80.13</v>
      </c>
      <c r="AI1157" s="3">
        <f t="shared" si="843"/>
        <v>3.34</v>
      </c>
      <c r="AJ1157" s="85"/>
      <c r="AK1157" s="3" t="str">
        <f t="shared" si="844"/>
        <v>1.73</v>
      </c>
      <c r="AL1157" s="3" t="str">
        <f t="shared" si="845"/>
        <v>-</v>
      </c>
      <c r="AM1157" s="3">
        <f t="shared" si="846"/>
        <v>36.619999999999997</v>
      </c>
      <c r="AN1157" s="3">
        <f t="shared" si="847"/>
        <v>80.13</v>
      </c>
      <c r="AO1157" s="3">
        <f t="shared" si="848"/>
        <v>2.6720000000000002</v>
      </c>
      <c r="AP1157" s="85"/>
      <c r="AQ1157" s="3" t="str">
        <f t="shared" si="849"/>
        <v>1.73</v>
      </c>
      <c r="AR1157" s="3" t="str">
        <f t="shared" si="850"/>
        <v>-</v>
      </c>
      <c r="AS1157" s="3">
        <f t="shared" si="851"/>
        <v>36.619999999999997</v>
      </c>
      <c r="AT1157" s="3">
        <f t="shared" si="852"/>
        <v>80.13</v>
      </c>
      <c r="AU1157" s="3">
        <f t="shared" si="853"/>
        <v>2.004</v>
      </c>
      <c r="AV1157" s="85"/>
      <c r="AW1157" s="3" t="str">
        <f t="shared" si="854"/>
        <v>1.73</v>
      </c>
      <c r="AX1157" s="3" t="str">
        <f t="shared" si="855"/>
        <v>-</v>
      </c>
      <c r="AY1157" s="3">
        <f t="shared" si="856"/>
        <v>36.619999999999997</v>
      </c>
      <c r="AZ1157" s="3">
        <f t="shared" si="857"/>
        <v>80.13</v>
      </c>
      <c r="BA1157" s="3">
        <f t="shared" si="858"/>
        <v>1.3360000000000001</v>
      </c>
      <c r="BB1157" s="85"/>
      <c r="BC1157" s="3" t="str">
        <f t="shared" si="859"/>
        <v>1.73</v>
      </c>
      <c r="BD1157" s="3" t="str">
        <f t="shared" si="860"/>
        <v>-</v>
      </c>
      <c r="BE1157" s="3">
        <f t="shared" si="861"/>
        <v>36.619999999999997</v>
      </c>
      <c r="BF1157" s="3">
        <f t="shared" si="862"/>
        <v>80.13</v>
      </c>
      <c r="BG1157" s="3">
        <f t="shared" si="863"/>
        <v>0.66800000000000004</v>
      </c>
    </row>
    <row r="1158" spans="1:59" x14ac:dyDescent="0.3">
      <c r="A1158" s="1" t="str">
        <f>'Forward collapse simulation'!B1168</f>
        <v>1.73</v>
      </c>
      <c r="B1158" s="37" t="str">
        <f>IF('Forward collapse simulation'!C1168="","-",'Forward collapse simulation'!C1168)</f>
        <v>-</v>
      </c>
      <c r="C1158" s="85">
        <f>'Forward collapse simulation'!E1168</f>
        <v>138.66999999999999</v>
      </c>
      <c r="D1158" s="85">
        <f>'Forward collapse simulation'!F1168</f>
        <v>73.87</v>
      </c>
      <c r="E1158" s="85">
        <f>'Forward collapse simulation'!D1168</f>
        <v>5.4119999999999999</v>
      </c>
      <c r="F1158" s="85"/>
      <c r="G1158" s="3" t="str">
        <f t="shared" si="819"/>
        <v>1.73</v>
      </c>
      <c r="H1158" s="3" t="str">
        <f t="shared" si="820"/>
        <v>-</v>
      </c>
      <c r="I1158" s="3">
        <f t="shared" si="821"/>
        <v>138.66999999999999</v>
      </c>
      <c r="J1158" s="3">
        <f t="shared" si="822"/>
        <v>73.87</v>
      </c>
      <c r="K1158" s="3">
        <f t="shared" si="823"/>
        <v>4.8708</v>
      </c>
      <c r="L1158" s="85"/>
      <c r="M1158" s="3" t="str">
        <f t="shared" si="824"/>
        <v>1.73</v>
      </c>
      <c r="N1158" s="3" t="str">
        <f t="shared" si="825"/>
        <v>-</v>
      </c>
      <c r="O1158" s="3">
        <f t="shared" si="826"/>
        <v>138.66999999999999</v>
      </c>
      <c r="P1158" s="3">
        <f t="shared" si="827"/>
        <v>73.87</v>
      </c>
      <c r="Q1158" s="3">
        <f t="shared" si="828"/>
        <v>4.3296000000000001</v>
      </c>
      <c r="R1158" s="85"/>
      <c r="S1158" s="3" t="str">
        <f t="shared" si="829"/>
        <v>1.73</v>
      </c>
      <c r="T1158" s="3" t="str">
        <f t="shared" si="830"/>
        <v>-</v>
      </c>
      <c r="U1158" s="3">
        <f t="shared" si="831"/>
        <v>138.66999999999999</v>
      </c>
      <c r="V1158" s="3">
        <f t="shared" si="832"/>
        <v>73.87</v>
      </c>
      <c r="W1158" s="3">
        <f t="shared" si="833"/>
        <v>3.7883999999999998</v>
      </c>
      <c r="X1158" s="85"/>
      <c r="Y1158" s="3" t="str">
        <f t="shared" si="834"/>
        <v>1.73</v>
      </c>
      <c r="Z1158" s="3" t="str">
        <f t="shared" si="835"/>
        <v>-</v>
      </c>
      <c r="AA1158" s="3">
        <f t="shared" si="836"/>
        <v>138.66999999999999</v>
      </c>
      <c r="AB1158" s="3">
        <f t="shared" si="837"/>
        <v>73.87</v>
      </c>
      <c r="AC1158" s="3">
        <f t="shared" si="838"/>
        <v>3.2471999999999999</v>
      </c>
      <c r="AD1158" s="85"/>
      <c r="AE1158" s="3" t="str">
        <f t="shared" si="839"/>
        <v>1.73</v>
      </c>
      <c r="AF1158" s="3" t="str">
        <f t="shared" si="840"/>
        <v>-</v>
      </c>
      <c r="AG1158" s="3">
        <f t="shared" si="841"/>
        <v>138.66999999999999</v>
      </c>
      <c r="AH1158" s="3">
        <f t="shared" si="842"/>
        <v>73.87</v>
      </c>
      <c r="AI1158" s="3">
        <f t="shared" si="843"/>
        <v>2.706</v>
      </c>
      <c r="AJ1158" s="85"/>
      <c r="AK1158" s="3" t="str">
        <f t="shared" si="844"/>
        <v>1.73</v>
      </c>
      <c r="AL1158" s="3" t="str">
        <f t="shared" si="845"/>
        <v>-</v>
      </c>
      <c r="AM1158" s="3">
        <f t="shared" si="846"/>
        <v>138.66999999999999</v>
      </c>
      <c r="AN1158" s="3">
        <f t="shared" si="847"/>
        <v>73.87</v>
      </c>
      <c r="AO1158" s="3">
        <f t="shared" si="848"/>
        <v>2.1648000000000001</v>
      </c>
      <c r="AP1158" s="85"/>
      <c r="AQ1158" s="3" t="str">
        <f t="shared" si="849"/>
        <v>1.73</v>
      </c>
      <c r="AR1158" s="3" t="str">
        <f t="shared" si="850"/>
        <v>-</v>
      </c>
      <c r="AS1158" s="3">
        <f t="shared" si="851"/>
        <v>138.66999999999999</v>
      </c>
      <c r="AT1158" s="3">
        <f t="shared" si="852"/>
        <v>73.87</v>
      </c>
      <c r="AU1158" s="3">
        <f t="shared" si="853"/>
        <v>1.6235999999999999</v>
      </c>
      <c r="AV1158" s="85"/>
      <c r="AW1158" s="3" t="str">
        <f t="shared" si="854"/>
        <v>1.73</v>
      </c>
      <c r="AX1158" s="3" t="str">
        <f t="shared" si="855"/>
        <v>-</v>
      </c>
      <c r="AY1158" s="3">
        <f t="shared" si="856"/>
        <v>138.66999999999999</v>
      </c>
      <c r="AZ1158" s="3">
        <f t="shared" si="857"/>
        <v>73.87</v>
      </c>
      <c r="BA1158" s="3">
        <f t="shared" si="858"/>
        <v>1.0824</v>
      </c>
      <c r="BB1158" s="85"/>
      <c r="BC1158" s="3" t="str">
        <f t="shared" si="859"/>
        <v>1.73</v>
      </c>
      <c r="BD1158" s="3" t="str">
        <f t="shared" si="860"/>
        <v>-</v>
      </c>
      <c r="BE1158" s="3">
        <f t="shared" si="861"/>
        <v>138.66999999999999</v>
      </c>
      <c r="BF1158" s="3">
        <f t="shared" si="862"/>
        <v>73.87</v>
      </c>
      <c r="BG1158" s="3">
        <f t="shared" si="863"/>
        <v>0.54120000000000001</v>
      </c>
    </row>
    <row r="1159" spans="1:59" x14ac:dyDescent="0.3">
      <c r="A1159" s="1" t="str">
        <f>'Forward collapse simulation'!B1169</f>
        <v>1.73</v>
      </c>
      <c r="B1159" s="37" t="str">
        <f>IF('Forward collapse simulation'!C1169="","-",'Forward collapse simulation'!C1169)</f>
        <v>-</v>
      </c>
      <c r="C1159" s="85">
        <f>'Forward collapse simulation'!E1169</f>
        <v>145.85</v>
      </c>
      <c r="D1159" s="85">
        <f>'Forward collapse simulation'!F1169</f>
        <v>61.9</v>
      </c>
      <c r="E1159" s="85">
        <f>'Forward collapse simulation'!D1169</f>
        <v>3.238</v>
      </c>
      <c r="F1159" s="85"/>
      <c r="G1159" s="3" t="str">
        <f t="shared" si="819"/>
        <v>1.73</v>
      </c>
      <c r="H1159" s="3" t="str">
        <f t="shared" si="820"/>
        <v>-</v>
      </c>
      <c r="I1159" s="3">
        <f t="shared" si="821"/>
        <v>145.85</v>
      </c>
      <c r="J1159" s="3">
        <f t="shared" si="822"/>
        <v>61.9</v>
      </c>
      <c r="K1159" s="3">
        <f t="shared" si="823"/>
        <v>2.9142000000000001</v>
      </c>
      <c r="L1159" s="85"/>
      <c r="M1159" s="3" t="str">
        <f t="shared" si="824"/>
        <v>1.73</v>
      </c>
      <c r="N1159" s="3" t="str">
        <f t="shared" si="825"/>
        <v>-</v>
      </c>
      <c r="O1159" s="3">
        <f t="shared" si="826"/>
        <v>145.85</v>
      </c>
      <c r="P1159" s="3">
        <f t="shared" si="827"/>
        <v>61.9</v>
      </c>
      <c r="Q1159" s="3">
        <f t="shared" si="828"/>
        <v>2.5904000000000003</v>
      </c>
      <c r="R1159" s="85"/>
      <c r="S1159" s="3" t="str">
        <f t="shared" si="829"/>
        <v>1.73</v>
      </c>
      <c r="T1159" s="3" t="str">
        <f t="shared" si="830"/>
        <v>-</v>
      </c>
      <c r="U1159" s="3">
        <f t="shared" si="831"/>
        <v>145.85</v>
      </c>
      <c r="V1159" s="3">
        <f t="shared" si="832"/>
        <v>61.9</v>
      </c>
      <c r="W1159" s="3">
        <f t="shared" si="833"/>
        <v>2.2665999999999999</v>
      </c>
      <c r="X1159" s="85"/>
      <c r="Y1159" s="3" t="str">
        <f t="shared" si="834"/>
        <v>1.73</v>
      </c>
      <c r="Z1159" s="3" t="str">
        <f t="shared" si="835"/>
        <v>-</v>
      </c>
      <c r="AA1159" s="3">
        <f t="shared" si="836"/>
        <v>145.85</v>
      </c>
      <c r="AB1159" s="3">
        <f t="shared" si="837"/>
        <v>61.9</v>
      </c>
      <c r="AC1159" s="3">
        <f t="shared" si="838"/>
        <v>1.9427999999999999</v>
      </c>
      <c r="AD1159" s="85"/>
      <c r="AE1159" s="3" t="str">
        <f t="shared" si="839"/>
        <v>1.73</v>
      </c>
      <c r="AF1159" s="3" t="str">
        <f t="shared" si="840"/>
        <v>-</v>
      </c>
      <c r="AG1159" s="3">
        <f t="shared" si="841"/>
        <v>145.85</v>
      </c>
      <c r="AH1159" s="3">
        <f t="shared" si="842"/>
        <v>61.9</v>
      </c>
      <c r="AI1159" s="3">
        <f t="shared" si="843"/>
        <v>1.619</v>
      </c>
      <c r="AJ1159" s="85"/>
      <c r="AK1159" s="3" t="str">
        <f t="shared" si="844"/>
        <v>1.73</v>
      </c>
      <c r="AL1159" s="3" t="str">
        <f t="shared" si="845"/>
        <v>-</v>
      </c>
      <c r="AM1159" s="3">
        <f t="shared" si="846"/>
        <v>145.85</v>
      </c>
      <c r="AN1159" s="3">
        <f t="shared" si="847"/>
        <v>61.9</v>
      </c>
      <c r="AO1159" s="3">
        <f t="shared" si="848"/>
        <v>1.2952000000000001</v>
      </c>
      <c r="AP1159" s="85"/>
      <c r="AQ1159" s="3" t="str">
        <f t="shared" si="849"/>
        <v>1.73</v>
      </c>
      <c r="AR1159" s="3" t="str">
        <f t="shared" si="850"/>
        <v>-</v>
      </c>
      <c r="AS1159" s="3">
        <f t="shared" si="851"/>
        <v>145.85</v>
      </c>
      <c r="AT1159" s="3">
        <f t="shared" si="852"/>
        <v>61.9</v>
      </c>
      <c r="AU1159" s="3">
        <f t="shared" si="853"/>
        <v>0.97139999999999993</v>
      </c>
      <c r="AV1159" s="85"/>
      <c r="AW1159" s="3" t="str">
        <f t="shared" si="854"/>
        <v>1.73</v>
      </c>
      <c r="AX1159" s="3" t="str">
        <f t="shared" si="855"/>
        <v>-</v>
      </c>
      <c r="AY1159" s="3">
        <f t="shared" si="856"/>
        <v>145.85</v>
      </c>
      <c r="AZ1159" s="3">
        <f t="shared" si="857"/>
        <v>61.9</v>
      </c>
      <c r="BA1159" s="3">
        <f t="shared" si="858"/>
        <v>0.64760000000000006</v>
      </c>
      <c r="BB1159" s="85"/>
      <c r="BC1159" s="3" t="str">
        <f t="shared" si="859"/>
        <v>1.73</v>
      </c>
      <c r="BD1159" s="3" t="str">
        <f t="shared" si="860"/>
        <v>-</v>
      </c>
      <c r="BE1159" s="3">
        <f t="shared" si="861"/>
        <v>145.85</v>
      </c>
      <c r="BF1159" s="3">
        <f t="shared" si="862"/>
        <v>61.9</v>
      </c>
      <c r="BG1159" s="3">
        <f t="shared" si="863"/>
        <v>0.32380000000000003</v>
      </c>
    </row>
    <row r="1160" spans="1:59" x14ac:dyDescent="0.3">
      <c r="A1160" s="1" t="str">
        <f>'Forward collapse simulation'!B1170</f>
        <v>1.73</v>
      </c>
      <c r="B1160" s="37" t="str">
        <f>IF('Forward collapse simulation'!C1170="","-",'Forward collapse simulation'!C1170)</f>
        <v>-</v>
      </c>
      <c r="C1160" s="85">
        <f>'Forward collapse simulation'!E1170</f>
        <v>155.27000000000001</v>
      </c>
      <c r="D1160" s="85">
        <f>'Forward collapse simulation'!F1170</f>
        <v>31.23</v>
      </c>
      <c r="E1160" s="85">
        <f>'Forward collapse simulation'!D1170</f>
        <v>1.4179999999999999</v>
      </c>
      <c r="F1160" s="85"/>
      <c r="G1160" s="3" t="str">
        <f t="shared" si="819"/>
        <v>1.73</v>
      </c>
      <c r="H1160" s="3" t="str">
        <f t="shared" si="820"/>
        <v>-</v>
      </c>
      <c r="I1160" s="3">
        <f t="shared" si="821"/>
        <v>155.27000000000001</v>
      </c>
      <c r="J1160" s="3">
        <f t="shared" si="822"/>
        <v>31.23</v>
      </c>
      <c r="K1160" s="3">
        <f t="shared" si="823"/>
        <v>1.2762</v>
      </c>
      <c r="L1160" s="85"/>
      <c r="M1160" s="3" t="str">
        <f t="shared" si="824"/>
        <v>1.73</v>
      </c>
      <c r="N1160" s="3" t="str">
        <f t="shared" si="825"/>
        <v>-</v>
      </c>
      <c r="O1160" s="3">
        <f t="shared" si="826"/>
        <v>155.27000000000001</v>
      </c>
      <c r="P1160" s="3">
        <f t="shared" si="827"/>
        <v>31.23</v>
      </c>
      <c r="Q1160" s="3">
        <f t="shared" si="828"/>
        <v>1.1344000000000001</v>
      </c>
      <c r="R1160" s="85"/>
      <c r="S1160" s="3" t="str">
        <f t="shared" si="829"/>
        <v>1.73</v>
      </c>
      <c r="T1160" s="3" t="str">
        <f t="shared" si="830"/>
        <v>-</v>
      </c>
      <c r="U1160" s="3">
        <f t="shared" si="831"/>
        <v>155.27000000000001</v>
      </c>
      <c r="V1160" s="3">
        <f t="shared" si="832"/>
        <v>31.23</v>
      </c>
      <c r="W1160" s="3">
        <f t="shared" si="833"/>
        <v>0.99259999999999993</v>
      </c>
      <c r="X1160" s="85"/>
      <c r="Y1160" s="3" t="str">
        <f t="shared" si="834"/>
        <v>1.73</v>
      </c>
      <c r="Z1160" s="3" t="str">
        <f t="shared" si="835"/>
        <v>-</v>
      </c>
      <c r="AA1160" s="3">
        <f t="shared" si="836"/>
        <v>155.27000000000001</v>
      </c>
      <c r="AB1160" s="3">
        <f t="shared" si="837"/>
        <v>31.23</v>
      </c>
      <c r="AC1160" s="3">
        <f t="shared" si="838"/>
        <v>0.85079999999999989</v>
      </c>
      <c r="AD1160" s="85"/>
      <c r="AE1160" s="3" t="str">
        <f t="shared" si="839"/>
        <v>1.73</v>
      </c>
      <c r="AF1160" s="3" t="str">
        <f t="shared" si="840"/>
        <v>-</v>
      </c>
      <c r="AG1160" s="3">
        <f t="shared" si="841"/>
        <v>155.27000000000001</v>
      </c>
      <c r="AH1160" s="3">
        <f t="shared" si="842"/>
        <v>31.23</v>
      </c>
      <c r="AI1160" s="3">
        <f t="shared" si="843"/>
        <v>0.70899999999999996</v>
      </c>
      <c r="AJ1160" s="85"/>
      <c r="AK1160" s="3" t="str">
        <f t="shared" si="844"/>
        <v>1.73</v>
      </c>
      <c r="AL1160" s="3" t="str">
        <f t="shared" si="845"/>
        <v>-</v>
      </c>
      <c r="AM1160" s="3">
        <f t="shared" si="846"/>
        <v>155.27000000000001</v>
      </c>
      <c r="AN1160" s="3">
        <f t="shared" si="847"/>
        <v>31.23</v>
      </c>
      <c r="AO1160" s="3">
        <f t="shared" si="848"/>
        <v>0.56720000000000004</v>
      </c>
      <c r="AP1160" s="85"/>
      <c r="AQ1160" s="3" t="str">
        <f t="shared" si="849"/>
        <v>1.73</v>
      </c>
      <c r="AR1160" s="3" t="str">
        <f t="shared" si="850"/>
        <v>-</v>
      </c>
      <c r="AS1160" s="3">
        <f t="shared" si="851"/>
        <v>155.27000000000001</v>
      </c>
      <c r="AT1160" s="3">
        <f t="shared" si="852"/>
        <v>31.23</v>
      </c>
      <c r="AU1160" s="3">
        <f t="shared" si="853"/>
        <v>0.42539999999999994</v>
      </c>
      <c r="AV1160" s="85"/>
      <c r="AW1160" s="3" t="str">
        <f t="shared" si="854"/>
        <v>1.73</v>
      </c>
      <c r="AX1160" s="3" t="str">
        <f t="shared" si="855"/>
        <v>-</v>
      </c>
      <c r="AY1160" s="3">
        <f t="shared" si="856"/>
        <v>155.27000000000001</v>
      </c>
      <c r="AZ1160" s="3">
        <f t="shared" si="857"/>
        <v>31.23</v>
      </c>
      <c r="BA1160" s="3">
        <f t="shared" si="858"/>
        <v>0.28360000000000002</v>
      </c>
      <c r="BB1160" s="85"/>
      <c r="BC1160" s="3" t="str">
        <f t="shared" si="859"/>
        <v>1.73</v>
      </c>
      <c r="BD1160" s="3" t="str">
        <f t="shared" si="860"/>
        <v>-</v>
      </c>
      <c r="BE1160" s="3">
        <f t="shared" si="861"/>
        <v>155.27000000000001</v>
      </c>
      <c r="BF1160" s="3">
        <f t="shared" si="862"/>
        <v>31.23</v>
      </c>
      <c r="BG1160" s="3">
        <f t="shared" si="863"/>
        <v>0.14180000000000001</v>
      </c>
    </row>
    <row r="1161" spans="1:59" x14ac:dyDescent="0.3">
      <c r="A1161" s="1" t="str">
        <f>'Forward collapse simulation'!B1171</f>
        <v>1.73</v>
      </c>
      <c r="B1161" s="37" t="str">
        <f>IF('Forward collapse simulation'!C1171="","-",'Forward collapse simulation'!C1171)</f>
        <v>-</v>
      </c>
      <c r="C1161" s="85">
        <f>'Forward collapse simulation'!E1171</f>
        <v>152.47</v>
      </c>
      <c r="D1161" s="85">
        <f>'Forward collapse simulation'!F1171</f>
        <v>-38.200000000000003</v>
      </c>
      <c r="E1161" s="85">
        <f>'Forward collapse simulation'!D1171</f>
        <v>1.25</v>
      </c>
      <c r="F1161" s="85"/>
      <c r="G1161" s="3" t="str">
        <f t="shared" si="819"/>
        <v>1.73</v>
      </c>
      <c r="H1161" s="3" t="str">
        <f t="shared" si="820"/>
        <v>-</v>
      </c>
      <c r="I1161" s="3">
        <f t="shared" si="821"/>
        <v>152.47</v>
      </c>
      <c r="J1161" s="3">
        <f t="shared" si="822"/>
        <v>-38.200000000000003</v>
      </c>
      <c r="K1161" s="3">
        <f t="shared" si="823"/>
        <v>1.125</v>
      </c>
      <c r="L1161" s="85"/>
      <c r="M1161" s="3" t="str">
        <f t="shared" si="824"/>
        <v>1.73</v>
      </c>
      <c r="N1161" s="3" t="str">
        <f t="shared" si="825"/>
        <v>-</v>
      </c>
      <c r="O1161" s="3">
        <f t="shared" si="826"/>
        <v>152.47</v>
      </c>
      <c r="P1161" s="3">
        <f t="shared" si="827"/>
        <v>-38.200000000000003</v>
      </c>
      <c r="Q1161" s="3">
        <f t="shared" si="828"/>
        <v>1</v>
      </c>
      <c r="R1161" s="85"/>
      <c r="S1161" s="3" t="str">
        <f t="shared" si="829"/>
        <v>1.73</v>
      </c>
      <c r="T1161" s="3" t="str">
        <f t="shared" si="830"/>
        <v>-</v>
      </c>
      <c r="U1161" s="3">
        <f t="shared" si="831"/>
        <v>152.47</v>
      </c>
      <c r="V1161" s="3">
        <f t="shared" si="832"/>
        <v>-38.200000000000003</v>
      </c>
      <c r="W1161" s="3">
        <f t="shared" si="833"/>
        <v>0.875</v>
      </c>
      <c r="X1161" s="85"/>
      <c r="Y1161" s="3" t="str">
        <f t="shared" si="834"/>
        <v>1.73</v>
      </c>
      <c r="Z1161" s="3" t="str">
        <f t="shared" si="835"/>
        <v>-</v>
      </c>
      <c r="AA1161" s="3">
        <f t="shared" si="836"/>
        <v>152.47</v>
      </c>
      <c r="AB1161" s="3">
        <f t="shared" si="837"/>
        <v>-38.200000000000003</v>
      </c>
      <c r="AC1161" s="3">
        <f t="shared" si="838"/>
        <v>0.75</v>
      </c>
      <c r="AD1161" s="85"/>
      <c r="AE1161" s="3" t="str">
        <f t="shared" si="839"/>
        <v>1.73</v>
      </c>
      <c r="AF1161" s="3" t="str">
        <f t="shared" si="840"/>
        <v>-</v>
      </c>
      <c r="AG1161" s="3">
        <f t="shared" si="841"/>
        <v>152.47</v>
      </c>
      <c r="AH1161" s="3">
        <f t="shared" si="842"/>
        <v>-38.200000000000003</v>
      </c>
      <c r="AI1161" s="3">
        <f t="shared" si="843"/>
        <v>0.625</v>
      </c>
      <c r="AJ1161" s="85"/>
      <c r="AK1161" s="3" t="str">
        <f t="shared" si="844"/>
        <v>1.73</v>
      </c>
      <c r="AL1161" s="3" t="str">
        <f t="shared" si="845"/>
        <v>-</v>
      </c>
      <c r="AM1161" s="3">
        <f t="shared" si="846"/>
        <v>152.47</v>
      </c>
      <c r="AN1161" s="3">
        <f t="shared" si="847"/>
        <v>-38.200000000000003</v>
      </c>
      <c r="AO1161" s="3">
        <f t="shared" si="848"/>
        <v>0.5</v>
      </c>
      <c r="AP1161" s="85"/>
      <c r="AQ1161" s="3" t="str">
        <f t="shared" si="849"/>
        <v>1.73</v>
      </c>
      <c r="AR1161" s="3" t="str">
        <f t="shared" si="850"/>
        <v>-</v>
      </c>
      <c r="AS1161" s="3">
        <f t="shared" si="851"/>
        <v>152.47</v>
      </c>
      <c r="AT1161" s="3">
        <f t="shared" si="852"/>
        <v>-38.200000000000003</v>
      </c>
      <c r="AU1161" s="3">
        <f t="shared" si="853"/>
        <v>0.375</v>
      </c>
      <c r="AV1161" s="85"/>
      <c r="AW1161" s="3" t="str">
        <f t="shared" si="854"/>
        <v>1.73</v>
      </c>
      <c r="AX1161" s="3" t="str">
        <f t="shared" si="855"/>
        <v>-</v>
      </c>
      <c r="AY1161" s="3">
        <f t="shared" si="856"/>
        <v>152.47</v>
      </c>
      <c r="AZ1161" s="3">
        <f t="shared" si="857"/>
        <v>-38.200000000000003</v>
      </c>
      <c r="BA1161" s="3">
        <f t="shared" si="858"/>
        <v>0.25</v>
      </c>
      <c r="BB1161" s="85"/>
      <c r="BC1161" s="3" t="str">
        <f t="shared" si="859"/>
        <v>1.73</v>
      </c>
      <c r="BD1161" s="3" t="str">
        <f t="shared" si="860"/>
        <v>-</v>
      </c>
      <c r="BE1161" s="3">
        <f t="shared" si="861"/>
        <v>152.47</v>
      </c>
      <c r="BF1161" s="3">
        <f t="shared" si="862"/>
        <v>-38.200000000000003</v>
      </c>
      <c r="BG1161" s="3">
        <f t="shared" si="863"/>
        <v>0.125</v>
      </c>
    </row>
    <row r="1162" spans="1:59" x14ac:dyDescent="0.3">
      <c r="A1162" s="1" t="str">
        <f>'Forward collapse simulation'!B1172</f>
        <v>1.73</v>
      </c>
      <c r="B1162" s="37" t="str">
        <f>IF('Forward collapse simulation'!C1172="","-",'Forward collapse simulation'!C1172)</f>
        <v>-</v>
      </c>
      <c r="C1162" s="85">
        <f>'Forward collapse simulation'!E1172</f>
        <v>164.56</v>
      </c>
      <c r="D1162" s="85">
        <f>'Forward collapse simulation'!F1172</f>
        <v>-62.95</v>
      </c>
      <c r="E1162" s="85">
        <f>'Forward collapse simulation'!D1172</f>
        <v>0.999</v>
      </c>
      <c r="F1162" s="85"/>
      <c r="G1162" s="3" t="str">
        <f t="shared" si="819"/>
        <v>1.73</v>
      </c>
      <c r="H1162" s="3" t="str">
        <f t="shared" si="820"/>
        <v>-</v>
      </c>
      <c r="I1162" s="3">
        <f t="shared" si="821"/>
        <v>164.56</v>
      </c>
      <c r="J1162" s="3">
        <f t="shared" si="822"/>
        <v>-62.95</v>
      </c>
      <c r="K1162" s="3">
        <f t="shared" si="823"/>
        <v>0.89910000000000001</v>
      </c>
      <c r="L1162" s="85"/>
      <c r="M1162" s="3" t="str">
        <f t="shared" si="824"/>
        <v>1.73</v>
      </c>
      <c r="N1162" s="3" t="str">
        <f t="shared" si="825"/>
        <v>-</v>
      </c>
      <c r="O1162" s="3">
        <f t="shared" si="826"/>
        <v>164.56</v>
      </c>
      <c r="P1162" s="3">
        <f t="shared" si="827"/>
        <v>-62.95</v>
      </c>
      <c r="Q1162" s="3">
        <f t="shared" si="828"/>
        <v>0.79920000000000002</v>
      </c>
      <c r="R1162" s="85"/>
      <c r="S1162" s="3" t="str">
        <f t="shared" si="829"/>
        <v>1.73</v>
      </c>
      <c r="T1162" s="3" t="str">
        <f t="shared" si="830"/>
        <v>-</v>
      </c>
      <c r="U1162" s="3">
        <f t="shared" si="831"/>
        <v>164.56</v>
      </c>
      <c r="V1162" s="3">
        <f t="shared" si="832"/>
        <v>-62.95</v>
      </c>
      <c r="W1162" s="3">
        <f t="shared" si="833"/>
        <v>0.69929999999999992</v>
      </c>
      <c r="X1162" s="85"/>
      <c r="Y1162" s="3" t="str">
        <f t="shared" si="834"/>
        <v>1.73</v>
      </c>
      <c r="Z1162" s="3" t="str">
        <f t="shared" si="835"/>
        <v>-</v>
      </c>
      <c r="AA1162" s="3">
        <f t="shared" si="836"/>
        <v>164.56</v>
      </c>
      <c r="AB1162" s="3">
        <f t="shared" si="837"/>
        <v>-62.95</v>
      </c>
      <c r="AC1162" s="3">
        <f t="shared" si="838"/>
        <v>0.59939999999999993</v>
      </c>
      <c r="AD1162" s="85"/>
      <c r="AE1162" s="3" t="str">
        <f t="shared" si="839"/>
        <v>1.73</v>
      </c>
      <c r="AF1162" s="3" t="str">
        <f t="shared" si="840"/>
        <v>-</v>
      </c>
      <c r="AG1162" s="3">
        <f t="shared" si="841"/>
        <v>164.56</v>
      </c>
      <c r="AH1162" s="3">
        <f t="shared" si="842"/>
        <v>-62.95</v>
      </c>
      <c r="AI1162" s="3">
        <f t="shared" si="843"/>
        <v>0.4995</v>
      </c>
      <c r="AJ1162" s="85"/>
      <c r="AK1162" s="3" t="str">
        <f t="shared" si="844"/>
        <v>1.73</v>
      </c>
      <c r="AL1162" s="3" t="str">
        <f t="shared" si="845"/>
        <v>-</v>
      </c>
      <c r="AM1162" s="3">
        <f t="shared" si="846"/>
        <v>164.56</v>
      </c>
      <c r="AN1162" s="3">
        <f t="shared" si="847"/>
        <v>-62.95</v>
      </c>
      <c r="AO1162" s="3">
        <f t="shared" si="848"/>
        <v>0.39960000000000001</v>
      </c>
      <c r="AP1162" s="85"/>
      <c r="AQ1162" s="3" t="str">
        <f t="shared" si="849"/>
        <v>1.73</v>
      </c>
      <c r="AR1162" s="3" t="str">
        <f t="shared" si="850"/>
        <v>-</v>
      </c>
      <c r="AS1162" s="3">
        <f t="shared" si="851"/>
        <v>164.56</v>
      </c>
      <c r="AT1162" s="3">
        <f t="shared" si="852"/>
        <v>-62.95</v>
      </c>
      <c r="AU1162" s="3">
        <f t="shared" si="853"/>
        <v>0.29969999999999997</v>
      </c>
      <c r="AV1162" s="85"/>
      <c r="AW1162" s="3" t="str">
        <f t="shared" si="854"/>
        <v>1.73</v>
      </c>
      <c r="AX1162" s="3" t="str">
        <f t="shared" si="855"/>
        <v>-</v>
      </c>
      <c r="AY1162" s="3">
        <f t="shared" si="856"/>
        <v>164.56</v>
      </c>
      <c r="AZ1162" s="3">
        <f t="shared" si="857"/>
        <v>-62.95</v>
      </c>
      <c r="BA1162" s="3">
        <f t="shared" si="858"/>
        <v>0.19980000000000001</v>
      </c>
      <c r="BB1162" s="85"/>
      <c r="BC1162" s="3" t="str">
        <f t="shared" si="859"/>
        <v>1.73</v>
      </c>
      <c r="BD1162" s="3" t="str">
        <f t="shared" si="860"/>
        <v>-</v>
      </c>
      <c r="BE1162" s="3">
        <f t="shared" si="861"/>
        <v>164.56</v>
      </c>
      <c r="BF1162" s="3">
        <f t="shared" si="862"/>
        <v>-62.95</v>
      </c>
      <c r="BG1162" s="3">
        <f t="shared" si="863"/>
        <v>9.9900000000000003E-2</v>
      </c>
    </row>
    <row r="1163" spans="1:59" x14ac:dyDescent="0.3">
      <c r="A1163" s="1" t="str">
        <f>'Forward collapse simulation'!B1173</f>
        <v>1.73</v>
      </c>
      <c r="B1163" s="37" t="str">
        <f>IF('Forward collapse simulation'!C1173="","-",'Forward collapse simulation'!C1173)</f>
        <v>-</v>
      </c>
      <c r="C1163" s="85">
        <f>'Forward collapse simulation'!E1173</f>
        <v>162.68</v>
      </c>
      <c r="D1163" s="85">
        <f>'Forward collapse simulation'!F1173</f>
        <v>-80.97</v>
      </c>
      <c r="E1163" s="85">
        <f>'Forward collapse simulation'!D1173</f>
        <v>1.135</v>
      </c>
      <c r="F1163" s="85"/>
      <c r="G1163" s="3" t="str">
        <f t="shared" si="819"/>
        <v>1.73</v>
      </c>
      <c r="H1163" s="3" t="str">
        <f t="shared" si="820"/>
        <v>-</v>
      </c>
      <c r="I1163" s="3">
        <f t="shared" si="821"/>
        <v>162.68</v>
      </c>
      <c r="J1163" s="3">
        <f t="shared" si="822"/>
        <v>-80.97</v>
      </c>
      <c r="K1163" s="3">
        <f t="shared" si="823"/>
        <v>1.0215000000000001</v>
      </c>
      <c r="L1163" s="85"/>
      <c r="M1163" s="3" t="str">
        <f t="shared" si="824"/>
        <v>1.73</v>
      </c>
      <c r="N1163" s="3" t="str">
        <f t="shared" si="825"/>
        <v>-</v>
      </c>
      <c r="O1163" s="3">
        <f t="shared" si="826"/>
        <v>162.68</v>
      </c>
      <c r="P1163" s="3">
        <f t="shared" si="827"/>
        <v>-80.97</v>
      </c>
      <c r="Q1163" s="3">
        <f t="shared" si="828"/>
        <v>0.90800000000000003</v>
      </c>
      <c r="R1163" s="85"/>
      <c r="S1163" s="3" t="str">
        <f t="shared" si="829"/>
        <v>1.73</v>
      </c>
      <c r="T1163" s="3" t="str">
        <f t="shared" si="830"/>
        <v>-</v>
      </c>
      <c r="U1163" s="3">
        <f t="shared" si="831"/>
        <v>162.68</v>
      </c>
      <c r="V1163" s="3">
        <f t="shared" si="832"/>
        <v>-80.97</v>
      </c>
      <c r="W1163" s="3">
        <f t="shared" si="833"/>
        <v>0.79449999999999998</v>
      </c>
      <c r="X1163" s="85"/>
      <c r="Y1163" s="3" t="str">
        <f t="shared" si="834"/>
        <v>1.73</v>
      </c>
      <c r="Z1163" s="3" t="str">
        <f t="shared" si="835"/>
        <v>-</v>
      </c>
      <c r="AA1163" s="3">
        <f t="shared" si="836"/>
        <v>162.68</v>
      </c>
      <c r="AB1163" s="3">
        <f t="shared" si="837"/>
        <v>-80.97</v>
      </c>
      <c r="AC1163" s="3">
        <f t="shared" si="838"/>
        <v>0.68099999999999994</v>
      </c>
      <c r="AD1163" s="85"/>
      <c r="AE1163" s="3" t="str">
        <f t="shared" si="839"/>
        <v>1.73</v>
      </c>
      <c r="AF1163" s="3" t="str">
        <f t="shared" si="840"/>
        <v>-</v>
      </c>
      <c r="AG1163" s="3">
        <f t="shared" si="841"/>
        <v>162.68</v>
      </c>
      <c r="AH1163" s="3">
        <f t="shared" si="842"/>
        <v>-80.97</v>
      </c>
      <c r="AI1163" s="3">
        <f t="shared" si="843"/>
        <v>0.5675</v>
      </c>
      <c r="AJ1163" s="85"/>
      <c r="AK1163" s="3" t="str">
        <f t="shared" si="844"/>
        <v>1.73</v>
      </c>
      <c r="AL1163" s="3" t="str">
        <f t="shared" si="845"/>
        <v>-</v>
      </c>
      <c r="AM1163" s="3">
        <f t="shared" si="846"/>
        <v>162.68</v>
      </c>
      <c r="AN1163" s="3">
        <f t="shared" si="847"/>
        <v>-80.97</v>
      </c>
      <c r="AO1163" s="3">
        <f t="shared" si="848"/>
        <v>0.45400000000000001</v>
      </c>
      <c r="AP1163" s="85"/>
      <c r="AQ1163" s="3" t="str">
        <f t="shared" si="849"/>
        <v>1.73</v>
      </c>
      <c r="AR1163" s="3" t="str">
        <f t="shared" si="850"/>
        <v>-</v>
      </c>
      <c r="AS1163" s="3">
        <f t="shared" si="851"/>
        <v>162.68</v>
      </c>
      <c r="AT1163" s="3">
        <f t="shared" si="852"/>
        <v>-80.97</v>
      </c>
      <c r="AU1163" s="3">
        <f t="shared" si="853"/>
        <v>0.34049999999999997</v>
      </c>
      <c r="AV1163" s="85"/>
      <c r="AW1163" s="3" t="str">
        <f t="shared" si="854"/>
        <v>1.73</v>
      </c>
      <c r="AX1163" s="3" t="str">
        <f t="shared" si="855"/>
        <v>-</v>
      </c>
      <c r="AY1163" s="3">
        <f t="shared" si="856"/>
        <v>162.68</v>
      </c>
      <c r="AZ1163" s="3">
        <f t="shared" si="857"/>
        <v>-80.97</v>
      </c>
      <c r="BA1163" s="3">
        <f t="shared" si="858"/>
        <v>0.22700000000000001</v>
      </c>
      <c r="BB1163" s="85"/>
      <c r="BC1163" s="3" t="str">
        <f t="shared" si="859"/>
        <v>1.73</v>
      </c>
      <c r="BD1163" s="3" t="str">
        <f t="shared" si="860"/>
        <v>-</v>
      </c>
      <c r="BE1163" s="3">
        <f t="shared" si="861"/>
        <v>162.68</v>
      </c>
      <c r="BF1163" s="3">
        <f t="shared" si="862"/>
        <v>-80.97</v>
      </c>
      <c r="BG1163" s="3">
        <f t="shared" si="863"/>
        <v>0.1135</v>
      </c>
    </row>
    <row r="1164" spans="1:59" x14ac:dyDescent="0.3">
      <c r="A1164" s="1" t="str">
        <f>'Forward collapse simulation'!B1174</f>
        <v>1.73</v>
      </c>
      <c r="B1164" s="37" t="str">
        <f>IF('Forward collapse simulation'!C1174="","-",'Forward collapse simulation'!C1174)</f>
        <v>1.74</v>
      </c>
      <c r="C1164" s="85">
        <f>'Forward collapse simulation'!E1174</f>
        <v>76.88</v>
      </c>
      <c r="D1164" s="85">
        <f>'Forward collapse simulation'!F1174</f>
        <v>11</v>
      </c>
      <c r="E1164" s="85">
        <f>'Forward collapse simulation'!D1174</f>
        <v>4.92</v>
      </c>
      <c r="F1164" s="85"/>
      <c r="G1164" s="3" t="str">
        <f t="shared" si="819"/>
        <v>1.73</v>
      </c>
      <c r="H1164" s="3" t="str">
        <f t="shared" si="820"/>
        <v>1.74</v>
      </c>
      <c r="I1164" s="3">
        <f t="shared" si="821"/>
        <v>76.88</v>
      </c>
      <c r="J1164" s="3">
        <f t="shared" si="822"/>
        <v>11</v>
      </c>
      <c r="K1164" s="3">
        <f t="shared" si="823"/>
        <v>4.92</v>
      </c>
      <c r="L1164" s="85"/>
      <c r="M1164" s="3" t="str">
        <f t="shared" si="824"/>
        <v>1.73</v>
      </c>
      <c r="N1164" s="3" t="str">
        <f t="shared" si="825"/>
        <v>1.74</v>
      </c>
      <c r="O1164" s="3">
        <f t="shared" si="826"/>
        <v>76.88</v>
      </c>
      <c r="P1164" s="3">
        <f t="shared" si="827"/>
        <v>11</v>
      </c>
      <c r="Q1164" s="3">
        <f t="shared" si="828"/>
        <v>4.92</v>
      </c>
      <c r="R1164" s="85"/>
      <c r="S1164" s="3" t="str">
        <f t="shared" si="829"/>
        <v>1.73</v>
      </c>
      <c r="T1164" s="3" t="str">
        <f t="shared" si="830"/>
        <v>1.74</v>
      </c>
      <c r="U1164" s="3">
        <f t="shared" si="831"/>
        <v>76.88</v>
      </c>
      <c r="V1164" s="3">
        <f t="shared" si="832"/>
        <v>11</v>
      </c>
      <c r="W1164" s="3">
        <f t="shared" si="833"/>
        <v>4.92</v>
      </c>
      <c r="X1164" s="85"/>
      <c r="Y1164" s="3" t="str">
        <f t="shared" si="834"/>
        <v>1.73</v>
      </c>
      <c r="Z1164" s="3" t="str">
        <f t="shared" si="835"/>
        <v>1.74</v>
      </c>
      <c r="AA1164" s="3">
        <f t="shared" si="836"/>
        <v>76.88</v>
      </c>
      <c r="AB1164" s="3">
        <f t="shared" si="837"/>
        <v>11</v>
      </c>
      <c r="AC1164" s="3">
        <f t="shared" si="838"/>
        <v>4.92</v>
      </c>
      <c r="AD1164" s="85"/>
      <c r="AE1164" s="3" t="str">
        <f t="shared" si="839"/>
        <v>1.73</v>
      </c>
      <c r="AF1164" s="3" t="str">
        <f t="shared" si="840"/>
        <v>1.74</v>
      </c>
      <c r="AG1164" s="3">
        <f t="shared" si="841"/>
        <v>76.88</v>
      </c>
      <c r="AH1164" s="3">
        <f t="shared" si="842"/>
        <v>11</v>
      </c>
      <c r="AI1164" s="3">
        <f t="shared" si="843"/>
        <v>4.92</v>
      </c>
      <c r="AJ1164" s="85"/>
      <c r="AK1164" s="3" t="str">
        <f t="shared" si="844"/>
        <v>1.73</v>
      </c>
      <c r="AL1164" s="3" t="str">
        <f t="shared" si="845"/>
        <v>1.74</v>
      </c>
      <c r="AM1164" s="3">
        <f t="shared" si="846"/>
        <v>76.88</v>
      </c>
      <c r="AN1164" s="3">
        <f t="shared" si="847"/>
        <v>11</v>
      </c>
      <c r="AO1164" s="3">
        <f t="shared" si="848"/>
        <v>4.92</v>
      </c>
      <c r="AP1164" s="85"/>
      <c r="AQ1164" s="3" t="str">
        <f t="shared" si="849"/>
        <v>1.73</v>
      </c>
      <c r="AR1164" s="3" t="str">
        <f t="shared" si="850"/>
        <v>1.74</v>
      </c>
      <c r="AS1164" s="3">
        <f t="shared" si="851"/>
        <v>76.88</v>
      </c>
      <c r="AT1164" s="3">
        <f t="shared" si="852"/>
        <v>11</v>
      </c>
      <c r="AU1164" s="3">
        <f t="shared" si="853"/>
        <v>4.92</v>
      </c>
      <c r="AV1164" s="85"/>
      <c r="AW1164" s="3" t="str">
        <f t="shared" si="854"/>
        <v>1.73</v>
      </c>
      <c r="AX1164" s="3" t="str">
        <f t="shared" si="855"/>
        <v>1.74</v>
      </c>
      <c r="AY1164" s="3">
        <f t="shared" si="856"/>
        <v>76.88</v>
      </c>
      <c r="AZ1164" s="3">
        <f t="shared" si="857"/>
        <v>11</v>
      </c>
      <c r="BA1164" s="3">
        <f t="shared" si="858"/>
        <v>4.92</v>
      </c>
      <c r="BB1164" s="85"/>
      <c r="BC1164" s="3" t="str">
        <f t="shared" si="859"/>
        <v>1.73</v>
      </c>
      <c r="BD1164" s="3" t="str">
        <f t="shared" si="860"/>
        <v>1.74</v>
      </c>
      <c r="BE1164" s="3">
        <f t="shared" si="861"/>
        <v>76.88</v>
      </c>
      <c r="BF1164" s="3">
        <f t="shared" si="862"/>
        <v>11</v>
      </c>
      <c r="BG1164" s="3">
        <f t="shared" si="863"/>
        <v>4.92</v>
      </c>
    </row>
    <row r="1165" spans="1:59" x14ac:dyDescent="0.3">
      <c r="A1165" s="1" t="str">
        <f>'Forward collapse simulation'!B1175</f>
        <v>1.74</v>
      </c>
      <c r="B1165" s="37" t="str">
        <f>IF('Forward collapse simulation'!C1175="","-",'Forward collapse simulation'!C1175)</f>
        <v>-</v>
      </c>
      <c r="C1165" s="85">
        <f>'Forward collapse simulation'!E1175</f>
        <v>26.37</v>
      </c>
      <c r="D1165" s="85">
        <f>'Forward collapse simulation'!F1175</f>
        <v>-77.13</v>
      </c>
      <c r="E1165" s="85">
        <f>'Forward collapse simulation'!D1175</f>
        <v>1.202</v>
      </c>
      <c r="F1165" s="85"/>
      <c r="G1165" s="3" t="str">
        <f t="shared" si="819"/>
        <v>1.74</v>
      </c>
      <c r="H1165" s="3" t="str">
        <f t="shared" si="820"/>
        <v>-</v>
      </c>
      <c r="I1165" s="3">
        <f t="shared" si="821"/>
        <v>26.37</v>
      </c>
      <c r="J1165" s="3">
        <f t="shared" si="822"/>
        <v>-77.13</v>
      </c>
      <c r="K1165" s="3">
        <f t="shared" si="823"/>
        <v>1.0818000000000001</v>
      </c>
      <c r="L1165" s="85"/>
      <c r="M1165" s="3" t="str">
        <f t="shared" si="824"/>
        <v>1.74</v>
      </c>
      <c r="N1165" s="3" t="str">
        <f t="shared" si="825"/>
        <v>-</v>
      </c>
      <c r="O1165" s="3">
        <f t="shared" si="826"/>
        <v>26.37</v>
      </c>
      <c r="P1165" s="3">
        <f t="shared" si="827"/>
        <v>-77.13</v>
      </c>
      <c r="Q1165" s="3">
        <f t="shared" si="828"/>
        <v>0.96160000000000001</v>
      </c>
      <c r="R1165" s="85"/>
      <c r="S1165" s="3" t="str">
        <f t="shared" si="829"/>
        <v>1.74</v>
      </c>
      <c r="T1165" s="3" t="str">
        <f t="shared" si="830"/>
        <v>-</v>
      </c>
      <c r="U1165" s="3">
        <f t="shared" si="831"/>
        <v>26.37</v>
      </c>
      <c r="V1165" s="3">
        <f t="shared" si="832"/>
        <v>-77.13</v>
      </c>
      <c r="W1165" s="3">
        <f t="shared" si="833"/>
        <v>0.84139999999999993</v>
      </c>
      <c r="X1165" s="85"/>
      <c r="Y1165" s="3" t="str">
        <f t="shared" si="834"/>
        <v>1.74</v>
      </c>
      <c r="Z1165" s="3" t="str">
        <f t="shared" si="835"/>
        <v>-</v>
      </c>
      <c r="AA1165" s="3">
        <f t="shared" si="836"/>
        <v>26.37</v>
      </c>
      <c r="AB1165" s="3">
        <f t="shared" si="837"/>
        <v>-77.13</v>
      </c>
      <c r="AC1165" s="3">
        <f t="shared" si="838"/>
        <v>0.72119999999999995</v>
      </c>
      <c r="AD1165" s="85"/>
      <c r="AE1165" s="3" t="str">
        <f t="shared" si="839"/>
        <v>1.74</v>
      </c>
      <c r="AF1165" s="3" t="str">
        <f t="shared" si="840"/>
        <v>-</v>
      </c>
      <c r="AG1165" s="3">
        <f t="shared" si="841"/>
        <v>26.37</v>
      </c>
      <c r="AH1165" s="3">
        <f t="shared" si="842"/>
        <v>-77.13</v>
      </c>
      <c r="AI1165" s="3">
        <f t="shared" si="843"/>
        <v>0.60099999999999998</v>
      </c>
      <c r="AJ1165" s="85"/>
      <c r="AK1165" s="3" t="str">
        <f t="shared" si="844"/>
        <v>1.74</v>
      </c>
      <c r="AL1165" s="3" t="str">
        <f t="shared" si="845"/>
        <v>-</v>
      </c>
      <c r="AM1165" s="3">
        <f t="shared" si="846"/>
        <v>26.37</v>
      </c>
      <c r="AN1165" s="3">
        <f t="shared" si="847"/>
        <v>-77.13</v>
      </c>
      <c r="AO1165" s="3">
        <f t="shared" si="848"/>
        <v>0.48080000000000001</v>
      </c>
      <c r="AP1165" s="85"/>
      <c r="AQ1165" s="3" t="str">
        <f t="shared" si="849"/>
        <v>1.74</v>
      </c>
      <c r="AR1165" s="3" t="str">
        <f t="shared" si="850"/>
        <v>-</v>
      </c>
      <c r="AS1165" s="3">
        <f t="shared" si="851"/>
        <v>26.37</v>
      </c>
      <c r="AT1165" s="3">
        <f t="shared" si="852"/>
        <v>-77.13</v>
      </c>
      <c r="AU1165" s="3">
        <f t="shared" si="853"/>
        <v>0.36059999999999998</v>
      </c>
      <c r="AV1165" s="85"/>
      <c r="AW1165" s="3" t="str">
        <f t="shared" si="854"/>
        <v>1.74</v>
      </c>
      <c r="AX1165" s="3" t="str">
        <f t="shared" si="855"/>
        <v>-</v>
      </c>
      <c r="AY1165" s="3">
        <f t="shared" si="856"/>
        <v>26.37</v>
      </c>
      <c r="AZ1165" s="3">
        <f t="shared" si="857"/>
        <v>-77.13</v>
      </c>
      <c r="BA1165" s="3">
        <f t="shared" si="858"/>
        <v>0.2404</v>
      </c>
      <c r="BB1165" s="85"/>
      <c r="BC1165" s="3" t="str">
        <f t="shared" si="859"/>
        <v>1.74</v>
      </c>
      <c r="BD1165" s="3" t="str">
        <f t="shared" si="860"/>
        <v>-</v>
      </c>
      <c r="BE1165" s="3">
        <f t="shared" si="861"/>
        <v>26.37</v>
      </c>
      <c r="BF1165" s="3">
        <f t="shared" si="862"/>
        <v>-77.13</v>
      </c>
      <c r="BG1165" s="3">
        <f t="shared" si="863"/>
        <v>0.1202</v>
      </c>
    </row>
    <row r="1166" spans="1:59" x14ac:dyDescent="0.3">
      <c r="A1166" s="1" t="str">
        <f>'Forward collapse simulation'!B1176</f>
        <v>1.74</v>
      </c>
      <c r="B1166" s="37" t="str">
        <f>IF('Forward collapse simulation'!C1176="","-",'Forward collapse simulation'!C1176)</f>
        <v>-</v>
      </c>
      <c r="C1166" s="85">
        <f>'Forward collapse simulation'!E1176</f>
        <v>319.52</v>
      </c>
      <c r="D1166" s="85">
        <f>'Forward collapse simulation'!F1176</f>
        <v>-41.31</v>
      </c>
      <c r="E1166" s="85">
        <f>'Forward collapse simulation'!D1176</f>
        <v>0.8</v>
      </c>
      <c r="F1166" s="85"/>
      <c r="G1166" s="3" t="str">
        <f t="shared" si="819"/>
        <v>1.74</v>
      </c>
      <c r="H1166" s="3" t="str">
        <f t="shared" si="820"/>
        <v>-</v>
      </c>
      <c r="I1166" s="3">
        <f t="shared" si="821"/>
        <v>319.52</v>
      </c>
      <c r="J1166" s="3">
        <f t="shared" si="822"/>
        <v>-41.31</v>
      </c>
      <c r="K1166" s="3">
        <f t="shared" si="823"/>
        <v>0.72000000000000008</v>
      </c>
      <c r="L1166" s="85"/>
      <c r="M1166" s="3" t="str">
        <f t="shared" si="824"/>
        <v>1.74</v>
      </c>
      <c r="N1166" s="3" t="str">
        <f t="shared" si="825"/>
        <v>-</v>
      </c>
      <c r="O1166" s="3">
        <f t="shared" si="826"/>
        <v>319.52</v>
      </c>
      <c r="P1166" s="3">
        <f t="shared" si="827"/>
        <v>-41.31</v>
      </c>
      <c r="Q1166" s="3">
        <f t="shared" si="828"/>
        <v>0.64000000000000012</v>
      </c>
      <c r="R1166" s="85"/>
      <c r="S1166" s="3" t="str">
        <f t="shared" si="829"/>
        <v>1.74</v>
      </c>
      <c r="T1166" s="3" t="str">
        <f t="shared" si="830"/>
        <v>-</v>
      </c>
      <c r="U1166" s="3">
        <f t="shared" si="831"/>
        <v>319.52</v>
      </c>
      <c r="V1166" s="3">
        <f t="shared" si="832"/>
        <v>-41.31</v>
      </c>
      <c r="W1166" s="3">
        <f t="shared" si="833"/>
        <v>0.55999999999999994</v>
      </c>
      <c r="X1166" s="85"/>
      <c r="Y1166" s="3" t="str">
        <f t="shared" si="834"/>
        <v>1.74</v>
      </c>
      <c r="Z1166" s="3" t="str">
        <f t="shared" si="835"/>
        <v>-</v>
      </c>
      <c r="AA1166" s="3">
        <f t="shared" si="836"/>
        <v>319.52</v>
      </c>
      <c r="AB1166" s="3">
        <f t="shared" si="837"/>
        <v>-41.31</v>
      </c>
      <c r="AC1166" s="3">
        <f t="shared" si="838"/>
        <v>0.48</v>
      </c>
      <c r="AD1166" s="85"/>
      <c r="AE1166" s="3" t="str">
        <f t="shared" si="839"/>
        <v>1.74</v>
      </c>
      <c r="AF1166" s="3" t="str">
        <f t="shared" si="840"/>
        <v>-</v>
      </c>
      <c r="AG1166" s="3">
        <f t="shared" si="841"/>
        <v>319.52</v>
      </c>
      <c r="AH1166" s="3">
        <f t="shared" si="842"/>
        <v>-41.31</v>
      </c>
      <c r="AI1166" s="3">
        <f t="shared" si="843"/>
        <v>0.4</v>
      </c>
      <c r="AJ1166" s="85"/>
      <c r="AK1166" s="3" t="str">
        <f t="shared" si="844"/>
        <v>1.74</v>
      </c>
      <c r="AL1166" s="3" t="str">
        <f t="shared" si="845"/>
        <v>-</v>
      </c>
      <c r="AM1166" s="3">
        <f t="shared" si="846"/>
        <v>319.52</v>
      </c>
      <c r="AN1166" s="3">
        <f t="shared" si="847"/>
        <v>-41.31</v>
      </c>
      <c r="AO1166" s="3">
        <f t="shared" si="848"/>
        <v>0.32000000000000006</v>
      </c>
      <c r="AP1166" s="85"/>
      <c r="AQ1166" s="3" t="str">
        <f t="shared" si="849"/>
        <v>1.74</v>
      </c>
      <c r="AR1166" s="3" t="str">
        <f t="shared" si="850"/>
        <v>-</v>
      </c>
      <c r="AS1166" s="3">
        <f t="shared" si="851"/>
        <v>319.52</v>
      </c>
      <c r="AT1166" s="3">
        <f t="shared" si="852"/>
        <v>-41.31</v>
      </c>
      <c r="AU1166" s="3">
        <f t="shared" si="853"/>
        <v>0.24</v>
      </c>
      <c r="AV1166" s="85"/>
      <c r="AW1166" s="3" t="str">
        <f t="shared" si="854"/>
        <v>1.74</v>
      </c>
      <c r="AX1166" s="3" t="str">
        <f t="shared" si="855"/>
        <v>-</v>
      </c>
      <c r="AY1166" s="3">
        <f t="shared" si="856"/>
        <v>319.52</v>
      </c>
      <c r="AZ1166" s="3">
        <f t="shared" si="857"/>
        <v>-41.31</v>
      </c>
      <c r="BA1166" s="3">
        <f t="shared" si="858"/>
        <v>0.16000000000000003</v>
      </c>
      <c r="BB1166" s="85"/>
      <c r="BC1166" s="3" t="str">
        <f t="shared" si="859"/>
        <v>1.74</v>
      </c>
      <c r="BD1166" s="3" t="str">
        <f t="shared" si="860"/>
        <v>-</v>
      </c>
      <c r="BE1166" s="3">
        <f t="shared" si="861"/>
        <v>319.52</v>
      </c>
      <c r="BF1166" s="3">
        <f t="shared" si="862"/>
        <v>-41.31</v>
      </c>
      <c r="BG1166" s="3">
        <f t="shared" si="863"/>
        <v>8.0000000000000016E-2</v>
      </c>
    </row>
    <row r="1167" spans="1:59" x14ac:dyDescent="0.3">
      <c r="A1167" s="1" t="str">
        <f>'Forward collapse simulation'!B1177</f>
        <v>1.74</v>
      </c>
      <c r="B1167" s="37" t="str">
        <f>IF('Forward collapse simulation'!C1177="","-",'Forward collapse simulation'!C1177)</f>
        <v>-</v>
      </c>
      <c r="C1167" s="85">
        <f>'Forward collapse simulation'!E1177</f>
        <v>321.08999999999997</v>
      </c>
      <c r="D1167" s="85">
        <f>'Forward collapse simulation'!F1177</f>
        <v>21.49</v>
      </c>
      <c r="E1167" s="85">
        <f>'Forward collapse simulation'!D1177</f>
        <v>0.70199999999999996</v>
      </c>
      <c r="F1167" s="85"/>
      <c r="G1167" s="3" t="str">
        <f t="shared" si="819"/>
        <v>1.74</v>
      </c>
      <c r="H1167" s="3" t="str">
        <f t="shared" si="820"/>
        <v>-</v>
      </c>
      <c r="I1167" s="3">
        <f t="shared" si="821"/>
        <v>321.08999999999997</v>
      </c>
      <c r="J1167" s="3">
        <f t="shared" si="822"/>
        <v>21.49</v>
      </c>
      <c r="K1167" s="3">
        <f t="shared" si="823"/>
        <v>0.63180000000000003</v>
      </c>
      <c r="L1167" s="85"/>
      <c r="M1167" s="3" t="str">
        <f t="shared" si="824"/>
        <v>1.74</v>
      </c>
      <c r="N1167" s="3" t="str">
        <f t="shared" si="825"/>
        <v>-</v>
      </c>
      <c r="O1167" s="3">
        <f t="shared" si="826"/>
        <v>321.08999999999997</v>
      </c>
      <c r="P1167" s="3">
        <f t="shared" si="827"/>
        <v>21.49</v>
      </c>
      <c r="Q1167" s="3">
        <f t="shared" si="828"/>
        <v>0.56159999999999999</v>
      </c>
      <c r="R1167" s="85"/>
      <c r="S1167" s="3" t="str">
        <f t="shared" si="829"/>
        <v>1.74</v>
      </c>
      <c r="T1167" s="3" t="str">
        <f t="shared" si="830"/>
        <v>-</v>
      </c>
      <c r="U1167" s="3">
        <f t="shared" si="831"/>
        <v>321.08999999999997</v>
      </c>
      <c r="V1167" s="3">
        <f t="shared" si="832"/>
        <v>21.49</v>
      </c>
      <c r="W1167" s="3">
        <f t="shared" si="833"/>
        <v>0.49139999999999995</v>
      </c>
      <c r="X1167" s="85"/>
      <c r="Y1167" s="3" t="str">
        <f t="shared" si="834"/>
        <v>1.74</v>
      </c>
      <c r="Z1167" s="3" t="str">
        <f t="shared" si="835"/>
        <v>-</v>
      </c>
      <c r="AA1167" s="3">
        <f t="shared" si="836"/>
        <v>321.08999999999997</v>
      </c>
      <c r="AB1167" s="3">
        <f t="shared" si="837"/>
        <v>21.49</v>
      </c>
      <c r="AC1167" s="3">
        <f t="shared" si="838"/>
        <v>0.42119999999999996</v>
      </c>
      <c r="AD1167" s="85"/>
      <c r="AE1167" s="3" t="str">
        <f t="shared" si="839"/>
        <v>1.74</v>
      </c>
      <c r="AF1167" s="3" t="str">
        <f t="shared" si="840"/>
        <v>-</v>
      </c>
      <c r="AG1167" s="3">
        <f t="shared" si="841"/>
        <v>321.08999999999997</v>
      </c>
      <c r="AH1167" s="3">
        <f t="shared" si="842"/>
        <v>21.49</v>
      </c>
      <c r="AI1167" s="3">
        <f t="shared" si="843"/>
        <v>0.35099999999999998</v>
      </c>
      <c r="AJ1167" s="85"/>
      <c r="AK1167" s="3" t="str">
        <f t="shared" si="844"/>
        <v>1.74</v>
      </c>
      <c r="AL1167" s="3" t="str">
        <f t="shared" si="845"/>
        <v>-</v>
      </c>
      <c r="AM1167" s="3">
        <f t="shared" si="846"/>
        <v>321.08999999999997</v>
      </c>
      <c r="AN1167" s="3">
        <f t="shared" si="847"/>
        <v>21.49</v>
      </c>
      <c r="AO1167" s="3">
        <f t="shared" si="848"/>
        <v>0.28079999999999999</v>
      </c>
      <c r="AP1167" s="85"/>
      <c r="AQ1167" s="3" t="str">
        <f t="shared" si="849"/>
        <v>1.74</v>
      </c>
      <c r="AR1167" s="3" t="str">
        <f t="shared" si="850"/>
        <v>-</v>
      </c>
      <c r="AS1167" s="3">
        <f t="shared" si="851"/>
        <v>321.08999999999997</v>
      </c>
      <c r="AT1167" s="3">
        <f t="shared" si="852"/>
        <v>21.49</v>
      </c>
      <c r="AU1167" s="3">
        <f t="shared" si="853"/>
        <v>0.21059999999999998</v>
      </c>
      <c r="AV1167" s="85"/>
      <c r="AW1167" s="3" t="str">
        <f t="shared" si="854"/>
        <v>1.74</v>
      </c>
      <c r="AX1167" s="3" t="str">
        <f t="shared" si="855"/>
        <v>-</v>
      </c>
      <c r="AY1167" s="3">
        <f t="shared" si="856"/>
        <v>321.08999999999997</v>
      </c>
      <c r="AZ1167" s="3">
        <f t="shared" si="857"/>
        <v>21.49</v>
      </c>
      <c r="BA1167" s="3">
        <f t="shared" si="858"/>
        <v>0.1404</v>
      </c>
      <c r="BB1167" s="85"/>
      <c r="BC1167" s="3" t="str">
        <f t="shared" si="859"/>
        <v>1.74</v>
      </c>
      <c r="BD1167" s="3" t="str">
        <f t="shared" si="860"/>
        <v>-</v>
      </c>
      <c r="BE1167" s="3">
        <f t="shared" si="861"/>
        <v>321.08999999999997</v>
      </c>
      <c r="BF1167" s="3">
        <f t="shared" si="862"/>
        <v>21.49</v>
      </c>
      <c r="BG1167" s="3">
        <f t="shared" si="863"/>
        <v>7.0199999999999999E-2</v>
      </c>
    </row>
    <row r="1168" spans="1:59" x14ac:dyDescent="0.3">
      <c r="A1168" s="1" t="str">
        <f>'Forward collapse simulation'!B1178</f>
        <v>1.74</v>
      </c>
      <c r="B1168" s="37" t="str">
        <f>IF('Forward collapse simulation'!C1178="","-",'Forward collapse simulation'!C1178)</f>
        <v>-</v>
      </c>
      <c r="C1168" s="85">
        <f>'Forward collapse simulation'!E1178</f>
        <v>328.04</v>
      </c>
      <c r="D1168" s="85">
        <f>'Forward collapse simulation'!F1178</f>
        <v>39.61</v>
      </c>
      <c r="E1168" s="85">
        <f>'Forward collapse simulation'!D1178</f>
        <v>1.4319999999999999</v>
      </c>
      <c r="F1168" s="85"/>
      <c r="G1168" s="3" t="str">
        <f t="shared" si="819"/>
        <v>1.74</v>
      </c>
      <c r="H1168" s="3" t="str">
        <f t="shared" si="820"/>
        <v>-</v>
      </c>
      <c r="I1168" s="3">
        <f t="shared" si="821"/>
        <v>328.04</v>
      </c>
      <c r="J1168" s="3">
        <f t="shared" si="822"/>
        <v>39.61</v>
      </c>
      <c r="K1168" s="3">
        <f t="shared" si="823"/>
        <v>1.2887999999999999</v>
      </c>
      <c r="L1168" s="85"/>
      <c r="M1168" s="3" t="str">
        <f t="shared" si="824"/>
        <v>1.74</v>
      </c>
      <c r="N1168" s="3" t="str">
        <f t="shared" si="825"/>
        <v>-</v>
      </c>
      <c r="O1168" s="3">
        <f t="shared" si="826"/>
        <v>328.04</v>
      </c>
      <c r="P1168" s="3">
        <f t="shared" si="827"/>
        <v>39.61</v>
      </c>
      <c r="Q1168" s="3">
        <f t="shared" si="828"/>
        <v>1.1456</v>
      </c>
      <c r="R1168" s="85"/>
      <c r="S1168" s="3" t="str">
        <f t="shared" si="829"/>
        <v>1.74</v>
      </c>
      <c r="T1168" s="3" t="str">
        <f t="shared" si="830"/>
        <v>-</v>
      </c>
      <c r="U1168" s="3">
        <f t="shared" si="831"/>
        <v>328.04</v>
      </c>
      <c r="V1168" s="3">
        <f t="shared" si="832"/>
        <v>39.61</v>
      </c>
      <c r="W1168" s="3">
        <f t="shared" si="833"/>
        <v>1.0024</v>
      </c>
      <c r="X1168" s="85"/>
      <c r="Y1168" s="3" t="str">
        <f t="shared" si="834"/>
        <v>1.74</v>
      </c>
      <c r="Z1168" s="3" t="str">
        <f t="shared" si="835"/>
        <v>-</v>
      </c>
      <c r="AA1168" s="3">
        <f t="shared" si="836"/>
        <v>328.04</v>
      </c>
      <c r="AB1168" s="3">
        <f t="shared" si="837"/>
        <v>39.61</v>
      </c>
      <c r="AC1168" s="3">
        <f t="shared" si="838"/>
        <v>0.85919999999999996</v>
      </c>
      <c r="AD1168" s="85"/>
      <c r="AE1168" s="3" t="str">
        <f t="shared" si="839"/>
        <v>1.74</v>
      </c>
      <c r="AF1168" s="3" t="str">
        <f t="shared" si="840"/>
        <v>-</v>
      </c>
      <c r="AG1168" s="3">
        <f t="shared" si="841"/>
        <v>328.04</v>
      </c>
      <c r="AH1168" s="3">
        <f t="shared" si="842"/>
        <v>39.61</v>
      </c>
      <c r="AI1168" s="3">
        <f t="shared" si="843"/>
        <v>0.71599999999999997</v>
      </c>
      <c r="AJ1168" s="85"/>
      <c r="AK1168" s="3" t="str">
        <f t="shared" si="844"/>
        <v>1.74</v>
      </c>
      <c r="AL1168" s="3" t="str">
        <f t="shared" si="845"/>
        <v>-</v>
      </c>
      <c r="AM1168" s="3">
        <f t="shared" si="846"/>
        <v>328.04</v>
      </c>
      <c r="AN1168" s="3">
        <f t="shared" si="847"/>
        <v>39.61</v>
      </c>
      <c r="AO1168" s="3">
        <f t="shared" si="848"/>
        <v>0.57279999999999998</v>
      </c>
      <c r="AP1168" s="85"/>
      <c r="AQ1168" s="3" t="str">
        <f t="shared" si="849"/>
        <v>1.74</v>
      </c>
      <c r="AR1168" s="3" t="str">
        <f t="shared" si="850"/>
        <v>-</v>
      </c>
      <c r="AS1168" s="3">
        <f t="shared" si="851"/>
        <v>328.04</v>
      </c>
      <c r="AT1168" s="3">
        <f t="shared" si="852"/>
        <v>39.61</v>
      </c>
      <c r="AU1168" s="3">
        <f t="shared" si="853"/>
        <v>0.42959999999999998</v>
      </c>
      <c r="AV1168" s="85"/>
      <c r="AW1168" s="3" t="str">
        <f t="shared" si="854"/>
        <v>1.74</v>
      </c>
      <c r="AX1168" s="3" t="str">
        <f t="shared" si="855"/>
        <v>-</v>
      </c>
      <c r="AY1168" s="3">
        <f t="shared" si="856"/>
        <v>328.04</v>
      </c>
      <c r="AZ1168" s="3">
        <f t="shared" si="857"/>
        <v>39.61</v>
      </c>
      <c r="BA1168" s="3">
        <f t="shared" si="858"/>
        <v>0.28639999999999999</v>
      </c>
      <c r="BB1168" s="85"/>
      <c r="BC1168" s="3" t="str">
        <f t="shared" si="859"/>
        <v>1.74</v>
      </c>
      <c r="BD1168" s="3" t="str">
        <f t="shared" si="860"/>
        <v>-</v>
      </c>
      <c r="BE1168" s="3">
        <f t="shared" si="861"/>
        <v>328.04</v>
      </c>
      <c r="BF1168" s="3">
        <f t="shared" si="862"/>
        <v>39.61</v>
      </c>
      <c r="BG1168" s="3">
        <f t="shared" si="863"/>
        <v>0.14319999999999999</v>
      </c>
    </row>
    <row r="1169" spans="1:59" x14ac:dyDescent="0.3">
      <c r="A1169" s="1" t="str">
        <f>'Forward collapse simulation'!B1179</f>
        <v>1.74</v>
      </c>
      <c r="B1169" s="37" t="str">
        <f>IF('Forward collapse simulation'!C1179="","-",'Forward collapse simulation'!C1179)</f>
        <v>-</v>
      </c>
      <c r="C1169" s="85">
        <f>'Forward collapse simulation'!E1179</f>
        <v>8.85</v>
      </c>
      <c r="D1169" s="85">
        <f>'Forward collapse simulation'!F1179</f>
        <v>72.239999999999995</v>
      </c>
      <c r="E1169" s="85">
        <f>'Forward collapse simulation'!D1179</f>
        <v>2.3029999999999999</v>
      </c>
      <c r="F1169" s="85"/>
      <c r="G1169" s="3" t="str">
        <f t="shared" si="819"/>
        <v>1.74</v>
      </c>
      <c r="H1169" s="3" t="str">
        <f t="shared" si="820"/>
        <v>-</v>
      </c>
      <c r="I1169" s="3">
        <f t="shared" si="821"/>
        <v>8.85</v>
      </c>
      <c r="J1169" s="3">
        <f t="shared" si="822"/>
        <v>72.239999999999995</v>
      </c>
      <c r="K1169" s="3">
        <f t="shared" si="823"/>
        <v>2.0727000000000002</v>
      </c>
      <c r="L1169" s="85"/>
      <c r="M1169" s="3" t="str">
        <f t="shared" si="824"/>
        <v>1.74</v>
      </c>
      <c r="N1169" s="3" t="str">
        <f t="shared" si="825"/>
        <v>-</v>
      </c>
      <c r="O1169" s="3">
        <f t="shared" si="826"/>
        <v>8.85</v>
      </c>
      <c r="P1169" s="3">
        <f t="shared" si="827"/>
        <v>72.239999999999995</v>
      </c>
      <c r="Q1169" s="3">
        <f t="shared" si="828"/>
        <v>1.8424</v>
      </c>
      <c r="R1169" s="85"/>
      <c r="S1169" s="3" t="str">
        <f t="shared" si="829"/>
        <v>1.74</v>
      </c>
      <c r="T1169" s="3" t="str">
        <f t="shared" si="830"/>
        <v>-</v>
      </c>
      <c r="U1169" s="3">
        <f t="shared" si="831"/>
        <v>8.85</v>
      </c>
      <c r="V1169" s="3">
        <f t="shared" si="832"/>
        <v>72.239999999999995</v>
      </c>
      <c r="W1169" s="3">
        <f t="shared" si="833"/>
        <v>1.6120999999999999</v>
      </c>
      <c r="X1169" s="85"/>
      <c r="Y1169" s="3" t="str">
        <f t="shared" si="834"/>
        <v>1.74</v>
      </c>
      <c r="Z1169" s="3" t="str">
        <f t="shared" si="835"/>
        <v>-</v>
      </c>
      <c r="AA1169" s="3">
        <f t="shared" si="836"/>
        <v>8.85</v>
      </c>
      <c r="AB1169" s="3">
        <f t="shared" si="837"/>
        <v>72.239999999999995</v>
      </c>
      <c r="AC1169" s="3">
        <f t="shared" si="838"/>
        <v>1.3817999999999999</v>
      </c>
      <c r="AD1169" s="85"/>
      <c r="AE1169" s="3" t="str">
        <f t="shared" si="839"/>
        <v>1.74</v>
      </c>
      <c r="AF1169" s="3" t="str">
        <f t="shared" si="840"/>
        <v>-</v>
      </c>
      <c r="AG1169" s="3">
        <f t="shared" si="841"/>
        <v>8.85</v>
      </c>
      <c r="AH1169" s="3">
        <f t="shared" si="842"/>
        <v>72.239999999999995</v>
      </c>
      <c r="AI1169" s="3">
        <f t="shared" si="843"/>
        <v>1.1515</v>
      </c>
      <c r="AJ1169" s="85"/>
      <c r="AK1169" s="3" t="str">
        <f t="shared" si="844"/>
        <v>1.74</v>
      </c>
      <c r="AL1169" s="3" t="str">
        <f t="shared" si="845"/>
        <v>-</v>
      </c>
      <c r="AM1169" s="3">
        <f t="shared" si="846"/>
        <v>8.85</v>
      </c>
      <c r="AN1169" s="3">
        <f t="shared" si="847"/>
        <v>72.239999999999995</v>
      </c>
      <c r="AO1169" s="3">
        <f t="shared" si="848"/>
        <v>0.92120000000000002</v>
      </c>
      <c r="AP1169" s="85"/>
      <c r="AQ1169" s="3" t="str">
        <f t="shared" si="849"/>
        <v>1.74</v>
      </c>
      <c r="AR1169" s="3" t="str">
        <f t="shared" si="850"/>
        <v>-</v>
      </c>
      <c r="AS1169" s="3">
        <f t="shared" si="851"/>
        <v>8.85</v>
      </c>
      <c r="AT1169" s="3">
        <f t="shared" si="852"/>
        <v>72.239999999999995</v>
      </c>
      <c r="AU1169" s="3">
        <f t="shared" si="853"/>
        <v>0.69089999999999996</v>
      </c>
      <c r="AV1169" s="85"/>
      <c r="AW1169" s="3" t="str">
        <f t="shared" si="854"/>
        <v>1.74</v>
      </c>
      <c r="AX1169" s="3" t="str">
        <f t="shared" si="855"/>
        <v>-</v>
      </c>
      <c r="AY1169" s="3">
        <f t="shared" si="856"/>
        <v>8.85</v>
      </c>
      <c r="AZ1169" s="3">
        <f t="shared" si="857"/>
        <v>72.239999999999995</v>
      </c>
      <c r="BA1169" s="3">
        <f t="shared" si="858"/>
        <v>0.46060000000000001</v>
      </c>
      <c r="BB1169" s="85"/>
      <c r="BC1169" s="3" t="str">
        <f t="shared" si="859"/>
        <v>1.74</v>
      </c>
      <c r="BD1169" s="3" t="str">
        <f t="shared" si="860"/>
        <v>-</v>
      </c>
      <c r="BE1169" s="3">
        <f t="shared" si="861"/>
        <v>8.85</v>
      </c>
      <c r="BF1169" s="3">
        <f t="shared" si="862"/>
        <v>72.239999999999995</v>
      </c>
      <c r="BG1169" s="3">
        <f t="shared" si="863"/>
        <v>0.2303</v>
      </c>
    </row>
    <row r="1170" spans="1:59" x14ac:dyDescent="0.3">
      <c r="A1170" s="1" t="str">
        <f>'Forward collapse simulation'!B1180</f>
        <v>1.74</v>
      </c>
      <c r="B1170" s="37" t="str">
        <f>IF('Forward collapse simulation'!C1180="","-",'Forward collapse simulation'!C1180)</f>
        <v>-</v>
      </c>
      <c r="C1170" s="85">
        <f>'Forward collapse simulation'!E1180</f>
        <v>85.84</v>
      </c>
      <c r="D1170" s="85">
        <f>'Forward collapse simulation'!F1180</f>
        <v>86</v>
      </c>
      <c r="E1170" s="85">
        <f>'Forward collapse simulation'!D1180</f>
        <v>3.3620000000000001</v>
      </c>
      <c r="F1170" s="85"/>
      <c r="G1170" s="3" t="str">
        <f t="shared" si="819"/>
        <v>1.74</v>
      </c>
      <c r="H1170" s="3" t="str">
        <f t="shared" si="820"/>
        <v>-</v>
      </c>
      <c r="I1170" s="3">
        <f t="shared" si="821"/>
        <v>85.84</v>
      </c>
      <c r="J1170" s="3">
        <f t="shared" si="822"/>
        <v>86</v>
      </c>
      <c r="K1170" s="3">
        <f t="shared" si="823"/>
        <v>3.0258000000000003</v>
      </c>
      <c r="L1170" s="85"/>
      <c r="M1170" s="3" t="str">
        <f t="shared" si="824"/>
        <v>1.74</v>
      </c>
      <c r="N1170" s="3" t="str">
        <f t="shared" si="825"/>
        <v>-</v>
      </c>
      <c r="O1170" s="3">
        <f t="shared" si="826"/>
        <v>85.84</v>
      </c>
      <c r="P1170" s="3">
        <f t="shared" si="827"/>
        <v>86</v>
      </c>
      <c r="Q1170" s="3">
        <f t="shared" si="828"/>
        <v>2.6896000000000004</v>
      </c>
      <c r="R1170" s="85"/>
      <c r="S1170" s="3" t="str">
        <f t="shared" si="829"/>
        <v>1.74</v>
      </c>
      <c r="T1170" s="3" t="str">
        <f t="shared" si="830"/>
        <v>-</v>
      </c>
      <c r="U1170" s="3">
        <f t="shared" si="831"/>
        <v>85.84</v>
      </c>
      <c r="V1170" s="3">
        <f t="shared" si="832"/>
        <v>86</v>
      </c>
      <c r="W1170" s="3">
        <f t="shared" si="833"/>
        <v>2.3533999999999997</v>
      </c>
      <c r="X1170" s="85"/>
      <c r="Y1170" s="3" t="str">
        <f t="shared" si="834"/>
        <v>1.74</v>
      </c>
      <c r="Z1170" s="3" t="str">
        <f t="shared" si="835"/>
        <v>-</v>
      </c>
      <c r="AA1170" s="3">
        <f t="shared" si="836"/>
        <v>85.84</v>
      </c>
      <c r="AB1170" s="3">
        <f t="shared" si="837"/>
        <v>86</v>
      </c>
      <c r="AC1170" s="3">
        <f t="shared" si="838"/>
        <v>2.0171999999999999</v>
      </c>
      <c r="AD1170" s="85"/>
      <c r="AE1170" s="3" t="str">
        <f t="shared" si="839"/>
        <v>1.74</v>
      </c>
      <c r="AF1170" s="3" t="str">
        <f t="shared" si="840"/>
        <v>-</v>
      </c>
      <c r="AG1170" s="3">
        <f t="shared" si="841"/>
        <v>85.84</v>
      </c>
      <c r="AH1170" s="3">
        <f t="shared" si="842"/>
        <v>86</v>
      </c>
      <c r="AI1170" s="3">
        <f t="shared" si="843"/>
        <v>1.681</v>
      </c>
      <c r="AJ1170" s="85"/>
      <c r="AK1170" s="3" t="str">
        <f t="shared" si="844"/>
        <v>1.74</v>
      </c>
      <c r="AL1170" s="3" t="str">
        <f t="shared" si="845"/>
        <v>-</v>
      </c>
      <c r="AM1170" s="3">
        <f t="shared" si="846"/>
        <v>85.84</v>
      </c>
      <c r="AN1170" s="3">
        <f t="shared" si="847"/>
        <v>86</v>
      </c>
      <c r="AO1170" s="3">
        <f t="shared" si="848"/>
        <v>1.3448000000000002</v>
      </c>
      <c r="AP1170" s="85"/>
      <c r="AQ1170" s="3" t="str">
        <f t="shared" si="849"/>
        <v>1.74</v>
      </c>
      <c r="AR1170" s="3" t="str">
        <f t="shared" si="850"/>
        <v>-</v>
      </c>
      <c r="AS1170" s="3">
        <f t="shared" si="851"/>
        <v>85.84</v>
      </c>
      <c r="AT1170" s="3">
        <f t="shared" si="852"/>
        <v>86</v>
      </c>
      <c r="AU1170" s="3">
        <f t="shared" si="853"/>
        <v>1.0085999999999999</v>
      </c>
      <c r="AV1170" s="85"/>
      <c r="AW1170" s="3" t="str">
        <f t="shared" si="854"/>
        <v>1.74</v>
      </c>
      <c r="AX1170" s="3" t="str">
        <f t="shared" si="855"/>
        <v>-</v>
      </c>
      <c r="AY1170" s="3">
        <f t="shared" si="856"/>
        <v>85.84</v>
      </c>
      <c r="AZ1170" s="3">
        <f t="shared" si="857"/>
        <v>86</v>
      </c>
      <c r="BA1170" s="3">
        <f t="shared" si="858"/>
        <v>0.67240000000000011</v>
      </c>
      <c r="BB1170" s="85"/>
      <c r="BC1170" s="3" t="str">
        <f t="shared" si="859"/>
        <v>1.74</v>
      </c>
      <c r="BD1170" s="3" t="str">
        <f t="shared" si="860"/>
        <v>-</v>
      </c>
      <c r="BE1170" s="3">
        <f t="shared" si="861"/>
        <v>85.84</v>
      </c>
      <c r="BF1170" s="3">
        <f t="shared" si="862"/>
        <v>86</v>
      </c>
      <c r="BG1170" s="3">
        <f t="shared" si="863"/>
        <v>0.33620000000000005</v>
      </c>
    </row>
    <row r="1171" spans="1:59" x14ac:dyDescent="0.3">
      <c r="A1171" s="1" t="str">
        <f>'Forward collapse simulation'!B1181</f>
        <v>1.74</v>
      </c>
      <c r="B1171" s="37" t="str">
        <f>IF('Forward collapse simulation'!C1181="","-",'Forward collapse simulation'!C1181)</f>
        <v>-</v>
      </c>
      <c r="C1171" s="85">
        <f>'Forward collapse simulation'!E1181</f>
        <v>132.9</v>
      </c>
      <c r="D1171" s="85">
        <f>'Forward collapse simulation'!F1181</f>
        <v>79.89</v>
      </c>
      <c r="E1171" s="85">
        <f>'Forward collapse simulation'!D1181</f>
        <v>5.2720000000000002</v>
      </c>
      <c r="F1171" s="85"/>
      <c r="G1171" s="3" t="str">
        <f t="shared" si="819"/>
        <v>1.74</v>
      </c>
      <c r="H1171" s="3" t="str">
        <f t="shared" si="820"/>
        <v>-</v>
      </c>
      <c r="I1171" s="3">
        <f t="shared" si="821"/>
        <v>132.9</v>
      </c>
      <c r="J1171" s="3">
        <f t="shared" si="822"/>
        <v>79.89</v>
      </c>
      <c r="K1171" s="3">
        <f t="shared" si="823"/>
        <v>4.7448000000000006</v>
      </c>
      <c r="L1171" s="85"/>
      <c r="M1171" s="3" t="str">
        <f t="shared" si="824"/>
        <v>1.74</v>
      </c>
      <c r="N1171" s="3" t="str">
        <f t="shared" si="825"/>
        <v>-</v>
      </c>
      <c r="O1171" s="3">
        <f t="shared" si="826"/>
        <v>132.9</v>
      </c>
      <c r="P1171" s="3">
        <f t="shared" si="827"/>
        <v>79.89</v>
      </c>
      <c r="Q1171" s="3">
        <f t="shared" si="828"/>
        <v>4.2176</v>
      </c>
      <c r="R1171" s="85"/>
      <c r="S1171" s="3" t="str">
        <f t="shared" si="829"/>
        <v>1.74</v>
      </c>
      <c r="T1171" s="3" t="str">
        <f t="shared" si="830"/>
        <v>-</v>
      </c>
      <c r="U1171" s="3">
        <f t="shared" si="831"/>
        <v>132.9</v>
      </c>
      <c r="V1171" s="3">
        <f t="shared" si="832"/>
        <v>79.89</v>
      </c>
      <c r="W1171" s="3">
        <f t="shared" si="833"/>
        <v>3.6903999999999999</v>
      </c>
      <c r="X1171" s="85"/>
      <c r="Y1171" s="3" t="str">
        <f t="shared" si="834"/>
        <v>1.74</v>
      </c>
      <c r="Z1171" s="3" t="str">
        <f t="shared" si="835"/>
        <v>-</v>
      </c>
      <c r="AA1171" s="3">
        <f t="shared" si="836"/>
        <v>132.9</v>
      </c>
      <c r="AB1171" s="3">
        <f t="shared" si="837"/>
        <v>79.89</v>
      </c>
      <c r="AC1171" s="3">
        <f t="shared" si="838"/>
        <v>3.1632000000000002</v>
      </c>
      <c r="AD1171" s="85"/>
      <c r="AE1171" s="3" t="str">
        <f t="shared" si="839"/>
        <v>1.74</v>
      </c>
      <c r="AF1171" s="3" t="str">
        <f t="shared" si="840"/>
        <v>-</v>
      </c>
      <c r="AG1171" s="3">
        <f t="shared" si="841"/>
        <v>132.9</v>
      </c>
      <c r="AH1171" s="3">
        <f t="shared" si="842"/>
        <v>79.89</v>
      </c>
      <c r="AI1171" s="3">
        <f t="shared" si="843"/>
        <v>2.6360000000000001</v>
      </c>
      <c r="AJ1171" s="85"/>
      <c r="AK1171" s="3" t="str">
        <f t="shared" si="844"/>
        <v>1.74</v>
      </c>
      <c r="AL1171" s="3" t="str">
        <f t="shared" si="845"/>
        <v>-</v>
      </c>
      <c r="AM1171" s="3">
        <f t="shared" si="846"/>
        <v>132.9</v>
      </c>
      <c r="AN1171" s="3">
        <f t="shared" si="847"/>
        <v>79.89</v>
      </c>
      <c r="AO1171" s="3">
        <f t="shared" si="848"/>
        <v>2.1088</v>
      </c>
      <c r="AP1171" s="85"/>
      <c r="AQ1171" s="3" t="str">
        <f t="shared" si="849"/>
        <v>1.74</v>
      </c>
      <c r="AR1171" s="3" t="str">
        <f t="shared" si="850"/>
        <v>-</v>
      </c>
      <c r="AS1171" s="3">
        <f t="shared" si="851"/>
        <v>132.9</v>
      </c>
      <c r="AT1171" s="3">
        <f t="shared" si="852"/>
        <v>79.89</v>
      </c>
      <c r="AU1171" s="3">
        <f t="shared" si="853"/>
        <v>1.5816000000000001</v>
      </c>
      <c r="AV1171" s="85"/>
      <c r="AW1171" s="3" t="str">
        <f t="shared" si="854"/>
        <v>1.74</v>
      </c>
      <c r="AX1171" s="3" t="str">
        <f t="shared" si="855"/>
        <v>-</v>
      </c>
      <c r="AY1171" s="3">
        <f t="shared" si="856"/>
        <v>132.9</v>
      </c>
      <c r="AZ1171" s="3">
        <f t="shared" si="857"/>
        <v>79.89</v>
      </c>
      <c r="BA1171" s="3">
        <f t="shared" si="858"/>
        <v>1.0544</v>
      </c>
      <c r="BB1171" s="85"/>
      <c r="BC1171" s="3" t="str">
        <f t="shared" si="859"/>
        <v>1.74</v>
      </c>
      <c r="BD1171" s="3" t="str">
        <f t="shared" si="860"/>
        <v>-</v>
      </c>
      <c r="BE1171" s="3">
        <f t="shared" si="861"/>
        <v>132.9</v>
      </c>
      <c r="BF1171" s="3">
        <f t="shared" si="862"/>
        <v>79.89</v>
      </c>
      <c r="BG1171" s="3">
        <f t="shared" si="863"/>
        <v>0.5272</v>
      </c>
    </row>
    <row r="1172" spans="1:59" x14ac:dyDescent="0.3">
      <c r="A1172" s="1" t="str">
        <f>'Forward collapse simulation'!B1182</f>
        <v>1.74</v>
      </c>
      <c r="B1172" s="37" t="str">
        <f>IF('Forward collapse simulation'!C1182="","-",'Forward collapse simulation'!C1182)</f>
        <v>-</v>
      </c>
      <c r="C1172" s="85">
        <f>'Forward collapse simulation'!E1182</f>
        <v>133.97</v>
      </c>
      <c r="D1172" s="85">
        <f>'Forward collapse simulation'!F1182</f>
        <v>75.52</v>
      </c>
      <c r="E1172" s="85">
        <f>'Forward collapse simulation'!D1182</f>
        <v>2.5070000000000001</v>
      </c>
      <c r="F1172" s="85"/>
      <c r="G1172" s="3" t="str">
        <f t="shared" si="819"/>
        <v>1.74</v>
      </c>
      <c r="H1172" s="3" t="str">
        <f t="shared" si="820"/>
        <v>-</v>
      </c>
      <c r="I1172" s="3">
        <f t="shared" si="821"/>
        <v>133.97</v>
      </c>
      <c r="J1172" s="3">
        <f t="shared" si="822"/>
        <v>75.52</v>
      </c>
      <c r="K1172" s="3">
        <f t="shared" si="823"/>
        <v>2.2563</v>
      </c>
      <c r="L1172" s="85"/>
      <c r="M1172" s="3" t="str">
        <f t="shared" si="824"/>
        <v>1.74</v>
      </c>
      <c r="N1172" s="3" t="str">
        <f t="shared" si="825"/>
        <v>-</v>
      </c>
      <c r="O1172" s="3">
        <f t="shared" si="826"/>
        <v>133.97</v>
      </c>
      <c r="P1172" s="3">
        <f t="shared" si="827"/>
        <v>75.52</v>
      </c>
      <c r="Q1172" s="3">
        <f t="shared" si="828"/>
        <v>2.0056000000000003</v>
      </c>
      <c r="R1172" s="85"/>
      <c r="S1172" s="3" t="str">
        <f t="shared" si="829"/>
        <v>1.74</v>
      </c>
      <c r="T1172" s="3" t="str">
        <f t="shared" si="830"/>
        <v>-</v>
      </c>
      <c r="U1172" s="3">
        <f t="shared" si="831"/>
        <v>133.97</v>
      </c>
      <c r="V1172" s="3">
        <f t="shared" si="832"/>
        <v>75.52</v>
      </c>
      <c r="W1172" s="3">
        <f t="shared" si="833"/>
        <v>1.7548999999999999</v>
      </c>
      <c r="X1172" s="85"/>
      <c r="Y1172" s="3" t="str">
        <f t="shared" si="834"/>
        <v>1.74</v>
      </c>
      <c r="Z1172" s="3" t="str">
        <f t="shared" si="835"/>
        <v>-</v>
      </c>
      <c r="AA1172" s="3">
        <f t="shared" si="836"/>
        <v>133.97</v>
      </c>
      <c r="AB1172" s="3">
        <f t="shared" si="837"/>
        <v>75.52</v>
      </c>
      <c r="AC1172" s="3">
        <f t="shared" si="838"/>
        <v>1.5042</v>
      </c>
      <c r="AD1172" s="85"/>
      <c r="AE1172" s="3" t="str">
        <f t="shared" si="839"/>
        <v>1.74</v>
      </c>
      <c r="AF1172" s="3" t="str">
        <f t="shared" si="840"/>
        <v>-</v>
      </c>
      <c r="AG1172" s="3">
        <f t="shared" si="841"/>
        <v>133.97</v>
      </c>
      <c r="AH1172" s="3">
        <f t="shared" si="842"/>
        <v>75.52</v>
      </c>
      <c r="AI1172" s="3">
        <f t="shared" si="843"/>
        <v>1.2535000000000001</v>
      </c>
      <c r="AJ1172" s="85"/>
      <c r="AK1172" s="3" t="str">
        <f t="shared" si="844"/>
        <v>1.74</v>
      </c>
      <c r="AL1172" s="3" t="str">
        <f t="shared" si="845"/>
        <v>-</v>
      </c>
      <c r="AM1172" s="3">
        <f t="shared" si="846"/>
        <v>133.97</v>
      </c>
      <c r="AN1172" s="3">
        <f t="shared" si="847"/>
        <v>75.52</v>
      </c>
      <c r="AO1172" s="3">
        <f t="shared" si="848"/>
        <v>1.0028000000000001</v>
      </c>
      <c r="AP1172" s="85"/>
      <c r="AQ1172" s="3" t="str">
        <f t="shared" si="849"/>
        <v>1.74</v>
      </c>
      <c r="AR1172" s="3" t="str">
        <f t="shared" si="850"/>
        <v>-</v>
      </c>
      <c r="AS1172" s="3">
        <f t="shared" si="851"/>
        <v>133.97</v>
      </c>
      <c r="AT1172" s="3">
        <f t="shared" si="852"/>
        <v>75.52</v>
      </c>
      <c r="AU1172" s="3">
        <f t="shared" si="853"/>
        <v>0.75209999999999999</v>
      </c>
      <c r="AV1172" s="85"/>
      <c r="AW1172" s="3" t="str">
        <f t="shared" si="854"/>
        <v>1.74</v>
      </c>
      <c r="AX1172" s="3" t="str">
        <f t="shared" si="855"/>
        <v>-</v>
      </c>
      <c r="AY1172" s="3">
        <f t="shared" si="856"/>
        <v>133.97</v>
      </c>
      <c r="AZ1172" s="3">
        <f t="shared" si="857"/>
        <v>75.52</v>
      </c>
      <c r="BA1172" s="3">
        <f t="shared" si="858"/>
        <v>0.50140000000000007</v>
      </c>
      <c r="BB1172" s="85"/>
      <c r="BC1172" s="3" t="str">
        <f t="shared" si="859"/>
        <v>1.74</v>
      </c>
      <c r="BD1172" s="3" t="str">
        <f t="shared" si="860"/>
        <v>-</v>
      </c>
      <c r="BE1172" s="3">
        <f t="shared" si="861"/>
        <v>133.97</v>
      </c>
      <c r="BF1172" s="3">
        <f t="shared" si="862"/>
        <v>75.52</v>
      </c>
      <c r="BG1172" s="3">
        <f t="shared" si="863"/>
        <v>0.25070000000000003</v>
      </c>
    </row>
    <row r="1173" spans="1:59" x14ac:dyDescent="0.3">
      <c r="A1173" s="1" t="str">
        <f>'Forward collapse simulation'!B1183</f>
        <v>1.74</v>
      </c>
      <c r="B1173" s="37" t="str">
        <f>IF('Forward collapse simulation'!C1183="","-",'Forward collapse simulation'!C1183)</f>
        <v>-</v>
      </c>
      <c r="C1173" s="85">
        <f>'Forward collapse simulation'!E1183</f>
        <v>157.88</v>
      </c>
      <c r="D1173" s="85">
        <f>'Forward collapse simulation'!F1183</f>
        <v>50.98</v>
      </c>
      <c r="E1173" s="85">
        <f>'Forward collapse simulation'!D1183</f>
        <v>1.109</v>
      </c>
      <c r="F1173" s="85"/>
      <c r="G1173" s="3" t="str">
        <f t="shared" si="819"/>
        <v>1.74</v>
      </c>
      <c r="H1173" s="3" t="str">
        <f t="shared" si="820"/>
        <v>-</v>
      </c>
      <c r="I1173" s="3">
        <f t="shared" si="821"/>
        <v>157.88</v>
      </c>
      <c r="J1173" s="3">
        <f t="shared" si="822"/>
        <v>50.98</v>
      </c>
      <c r="K1173" s="3">
        <f t="shared" si="823"/>
        <v>0.99809999999999999</v>
      </c>
      <c r="L1173" s="85"/>
      <c r="M1173" s="3" t="str">
        <f t="shared" si="824"/>
        <v>1.74</v>
      </c>
      <c r="N1173" s="3" t="str">
        <f t="shared" si="825"/>
        <v>-</v>
      </c>
      <c r="O1173" s="3">
        <f t="shared" si="826"/>
        <v>157.88</v>
      </c>
      <c r="P1173" s="3">
        <f t="shared" si="827"/>
        <v>50.98</v>
      </c>
      <c r="Q1173" s="3">
        <f t="shared" si="828"/>
        <v>0.88719999999999999</v>
      </c>
      <c r="R1173" s="85"/>
      <c r="S1173" s="3" t="str">
        <f t="shared" si="829"/>
        <v>1.74</v>
      </c>
      <c r="T1173" s="3" t="str">
        <f t="shared" si="830"/>
        <v>-</v>
      </c>
      <c r="U1173" s="3">
        <f t="shared" si="831"/>
        <v>157.88</v>
      </c>
      <c r="V1173" s="3">
        <f t="shared" si="832"/>
        <v>50.98</v>
      </c>
      <c r="W1173" s="3">
        <f t="shared" si="833"/>
        <v>0.77629999999999999</v>
      </c>
      <c r="X1173" s="85"/>
      <c r="Y1173" s="3" t="str">
        <f t="shared" si="834"/>
        <v>1.74</v>
      </c>
      <c r="Z1173" s="3" t="str">
        <f t="shared" si="835"/>
        <v>-</v>
      </c>
      <c r="AA1173" s="3">
        <f t="shared" si="836"/>
        <v>157.88</v>
      </c>
      <c r="AB1173" s="3">
        <f t="shared" si="837"/>
        <v>50.98</v>
      </c>
      <c r="AC1173" s="3">
        <f t="shared" si="838"/>
        <v>0.66539999999999999</v>
      </c>
      <c r="AD1173" s="85"/>
      <c r="AE1173" s="3" t="str">
        <f t="shared" si="839"/>
        <v>1.74</v>
      </c>
      <c r="AF1173" s="3" t="str">
        <f t="shared" si="840"/>
        <v>-</v>
      </c>
      <c r="AG1173" s="3">
        <f t="shared" si="841"/>
        <v>157.88</v>
      </c>
      <c r="AH1173" s="3">
        <f t="shared" si="842"/>
        <v>50.98</v>
      </c>
      <c r="AI1173" s="3">
        <f t="shared" si="843"/>
        <v>0.55449999999999999</v>
      </c>
      <c r="AJ1173" s="85"/>
      <c r="AK1173" s="3" t="str">
        <f t="shared" si="844"/>
        <v>1.74</v>
      </c>
      <c r="AL1173" s="3" t="str">
        <f t="shared" si="845"/>
        <v>-</v>
      </c>
      <c r="AM1173" s="3">
        <f t="shared" si="846"/>
        <v>157.88</v>
      </c>
      <c r="AN1173" s="3">
        <f t="shared" si="847"/>
        <v>50.98</v>
      </c>
      <c r="AO1173" s="3">
        <f t="shared" si="848"/>
        <v>0.44359999999999999</v>
      </c>
      <c r="AP1173" s="85"/>
      <c r="AQ1173" s="3" t="str">
        <f t="shared" si="849"/>
        <v>1.74</v>
      </c>
      <c r="AR1173" s="3" t="str">
        <f t="shared" si="850"/>
        <v>-</v>
      </c>
      <c r="AS1173" s="3">
        <f t="shared" si="851"/>
        <v>157.88</v>
      </c>
      <c r="AT1173" s="3">
        <f t="shared" si="852"/>
        <v>50.98</v>
      </c>
      <c r="AU1173" s="3">
        <f t="shared" si="853"/>
        <v>0.3327</v>
      </c>
      <c r="AV1173" s="85"/>
      <c r="AW1173" s="3" t="str">
        <f t="shared" si="854"/>
        <v>1.74</v>
      </c>
      <c r="AX1173" s="3" t="str">
        <f t="shared" si="855"/>
        <v>-</v>
      </c>
      <c r="AY1173" s="3">
        <f t="shared" si="856"/>
        <v>157.88</v>
      </c>
      <c r="AZ1173" s="3">
        <f t="shared" si="857"/>
        <v>50.98</v>
      </c>
      <c r="BA1173" s="3">
        <f t="shared" si="858"/>
        <v>0.2218</v>
      </c>
      <c r="BB1173" s="85"/>
      <c r="BC1173" s="3" t="str">
        <f t="shared" si="859"/>
        <v>1.74</v>
      </c>
      <c r="BD1173" s="3" t="str">
        <f t="shared" si="860"/>
        <v>-</v>
      </c>
      <c r="BE1173" s="3">
        <f t="shared" si="861"/>
        <v>157.88</v>
      </c>
      <c r="BF1173" s="3">
        <f t="shared" si="862"/>
        <v>50.98</v>
      </c>
      <c r="BG1173" s="3">
        <f t="shared" si="863"/>
        <v>0.1109</v>
      </c>
    </row>
    <row r="1174" spans="1:59" x14ac:dyDescent="0.3">
      <c r="A1174" s="1" t="str">
        <f>'Forward collapse simulation'!B1184</f>
        <v>1.74</v>
      </c>
      <c r="B1174" s="37" t="str">
        <f>IF('Forward collapse simulation'!C1184="","-",'Forward collapse simulation'!C1184)</f>
        <v>-</v>
      </c>
      <c r="C1174" s="85">
        <f>'Forward collapse simulation'!E1184</f>
        <v>165.59</v>
      </c>
      <c r="D1174" s="85">
        <f>'Forward collapse simulation'!F1184</f>
        <v>4.8499999999999996</v>
      </c>
      <c r="E1174" s="85">
        <f>'Forward collapse simulation'!D1184</f>
        <v>0.55600000000000005</v>
      </c>
      <c r="F1174" s="85"/>
      <c r="G1174" s="3" t="str">
        <f t="shared" si="819"/>
        <v>1.74</v>
      </c>
      <c r="H1174" s="3" t="str">
        <f t="shared" si="820"/>
        <v>-</v>
      </c>
      <c r="I1174" s="3">
        <f t="shared" si="821"/>
        <v>165.59</v>
      </c>
      <c r="J1174" s="3">
        <f t="shared" si="822"/>
        <v>4.8499999999999996</v>
      </c>
      <c r="K1174" s="3">
        <f t="shared" si="823"/>
        <v>0.50040000000000007</v>
      </c>
      <c r="L1174" s="85"/>
      <c r="M1174" s="3" t="str">
        <f t="shared" si="824"/>
        <v>1.74</v>
      </c>
      <c r="N1174" s="3" t="str">
        <f t="shared" si="825"/>
        <v>-</v>
      </c>
      <c r="O1174" s="3">
        <f t="shared" si="826"/>
        <v>165.59</v>
      </c>
      <c r="P1174" s="3">
        <f t="shared" si="827"/>
        <v>4.8499999999999996</v>
      </c>
      <c r="Q1174" s="3">
        <f t="shared" si="828"/>
        <v>0.44480000000000008</v>
      </c>
      <c r="R1174" s="85"/>
      <c r="S1174" s="3" t="str">
        <f t="shared" si="829"/>
        <v>1.74</v>
      </c>
      <c r="T1174" s="3" t="str">
        <f t="shared" si="830"/>
        <v>-</v>
      </c>
      <c r="U1174" s="3">
        <f t="shared" si="831"/>
        <v>165.59</v>
      </c>
      <c r="V1174" s="3">
        <f t="shared" si="832"/>
        <v>4.8499999999999996</v>
      </c>
      <c r="W1174" s="3">
        <f t="shared" si="833"/>
        <v>0.38919999999999999</v>
      </c>
      <c r="X1174" s="85"/>
      <c r="Y1174" s="3" t="str">
        <f t="shared" si="834"/>
        <v>1.74</v>
      </c>
      <c r="Z1174" s="3" t="str">
        <f t="shared" si="835"/>
        <v>-</v>
      </c>
      <c r="AA1174" s="3">
        <f t="shared" si="836"/>
        <v>165.59</v>
      </c>
      <c r="AB1174" s="3">
        <f t="shared" si="837"/>
        <v>4.8499999999999996</v>
      </c>
      <c r="AC1174" s="3">
        <f t="shared" si="838"/>
        <v>0.33360000000000001</v>
      </c>
      <c r="AD1174" s="85"/>
      <c r="AE1174" s="3" t="str">
        <f t="shared" si="839"/>
        <v>1.74</v>
      </c>
      <c r="AF1174" s="3" t="str">
        <f t="shared" si="840"/>
        <v>-</v>
      </c>
      <c r="AG1174" s="3">
        <f t="shared" si="841"/>
        <v>165.59</v>
      </c>
      <c r="AH1174" s="3">
        <f t="shared" si="842"/>
        <v>4.8499999999999996</v>
      </c>
      <c r="AI1174" s="3">
        <f t="shared" si="843"/>
        <v>0.27800000000000002</v>
      </c>
      <c r="AJ1174" s="85"/>
      <c r="AK1174" s="3" t="str">
        <f t="shared" si="844"/>
        <v>1.74</v>
      </c>
      <c r="AL1174" s="3" t="str">
        <f t="shared" si="845"/>
        <v>-</v>
      </c>
      <c r="AM1174" s="3">
        <f t="shared" si="846"/>
        <v>165.59</v>
      </c>
      <c r="AN1174" s="3">
        <f t="shared" si="847"/>
        <v>4.8499999999999996</v>
      </c>
      <c r="AO1174" s="3">
        <f t="shared" si="848"/>
        <v>0.22240000000000004</v>
      </c>
      <c r="AP1174" s="85"/>
      <c r="AQ1174" s="3" t="str">
        <f t="shared" si="849"/>
        <v>1.74</v>
      </c>
      <c r="AR1174" s="3" t="str">
        <f t="shared" si="850"/>
        <v>-</v>
      </c>
      <c r="AS1174" s="3">
        <f t="shared" si="851"/>
        <v>165.59</v>
      </c>
      <c r="AT1174" s="3">
        <f t="shared" si="852"/>
        <v>4.8499999999999996</v>
      </c>
      <c r="AU1174" s="3">
        <f t="shared" si="853"/>
        <v>0.1668</v>
      </c>
      <c r="AV1174" s="85"/>
      <c r="AW1174" s="3" t="str">
        <f t="shared" si="854"/>
        <v>1.74</v>
      </c>
      <c r="AX1174" s="3" t="str">
        <f t="shared" si="855"/>
        <v>-</v>
      </c>
      <c r="AY1174" s="3">
        <f t="shared" si="856"/>
        <v>165.59</v>
      </c>
      <c r="AZ1174" s="3">
        <f t="shared" si="857"/>
        <v>4.8499999999999996</v>
      </c>
      <c r="BA1174" s="3">
        <f t="shared" si="858"/>
        <v>0.11120000000000002</v>
      </c>
      <c r="BB1174" s="85"/>
      <c r="BC1174" s="3" t="str">
        <f t="shared" si="859"/>
        <v>1.74</v>
      </c>
      <c r="BD1174" s="3" t="str">
        <f t="shared" si="860"/>
        <v>-</v>
      </c>
      <c r="BE1174" s="3">
        <f t="shared" si="861"/>
        <v>165.59</v>
      </c>
      <c r="BF1174" s="3">
        <f t="shared" si="862"/>
        <v>4.8499999999999996</v>
      </c>
      <c r="BG1174" s="3">
        <f t="shared" si="863"/>
        <v>5.5600000000000011E-2</v>
      </c>
    </row>
    <row r="1175" spans="1:59" x14ac:dyDescent="0.3">
      <c r="A1175" s="1" t="str">
        <f>'Forward collapse simulation'!B1185</f>
        <v>1.74</v>
      </c>
      <c r="B1175" s="37" t="str">
        <f>IF('Forward collapse simulation'!C1185="","-",'Forward collapse simulation'!C1185)</f>
        <v>-</v>
      </c>
      <c r="C1175" s="85">
        <f>'Forward collapse simulation'!E1185</f>
        <v>158.63999999999999</v>
      </c>
      <c r="D1175" s="85">
        <f>'Forward collapse simulation'!F1185</f>
        <v>-47.47</v>
      </c>
      <c r="E1175" s="85">
        <f>'Forward collapse simulation'!D1185</f>
        <v>0.54</v>
      </c>
      <c r="F1175" s="85"/>
      <c r="G1175" s="3" t="str">
        <f t="shared" si="819"/>
        <v>1.74</v>
      </c>
      <c r="H1175" s="3" t="str">
        <f t="shared" si="820"/>
        <v>-</v>
      </c>
      <c r="I1175" s="3">
        <f t="shared" si="821"/>
        <v>158.63999999999999</v>
      </c>
      <c r="J1175" s="3">
        <f t="shared" si="822"/>
        <v>-47.47</v>
      </c>
      <c r="K1175" s="3">
        <f t="shared" si="823"/>
        <v>0.48600000000000004</v>
      </c>
      <c r="L1175" s="85"/>
      <c r="M1175" s="3" t="str">
        <f t="shared" si="824"/>
        <v>1.74</v>
      </c>
      <c r="N1175" s="3" t="str">
        <f t="shared" si="825"/>
        <v>-</v>
      </c>
      <c r="O1175" s="3">
        <f t="shared" si="826"/>
        <v>158.63999999999999</v>
      </c>
      <c r="P1175" s="3">
        <f t="shared" si="827"/>
        <v>-47.47</v>
      </c>
      <c r="Q1175" s="3">
        <f t="shared" si="828"/>
        <v>0.43200000000000005</v>
      </c>
      <c r="R1175" s="85"/>
      <c r="S1175" s="3" t="str">
        <f t="shared" si="829"/>
        <v>1.74</v>
      </c>
      <c r="T1175" s="3" t="str">
        <f t="shared" si="830"/>
        <v>-</v>
      </c>
      <c r="U1175" s="3">
        <f t="shared" si="831"/>
        <v>158.63999999999999</v>
      </c>
      <c r="V1175" s="3">
        <f t="shared" si="832"/>
        <v>-47.47</v>
      </c>
      <c r="W1175" s="3">
        <f t="shared" si="833"/>
        <v>0.378</v>
      </c>
      <c r="X1175" s="85"/>
      <c r="Y1175" s="3" t="str">
        <f t="shared" si="834"/>
        <v>1.74</v>
      </c>
      <c r="Z1175" s="3" t="str">
        <f t="shared" si="835"/>
        <v>-</v>
      </c>
      <c r="AA1175" s="3">
        <f t="shared" si="836"/>
        <v>158.63999999999999</v>
      </c>
      <c r="AB1175" s="3">
        <f t="shared" si="837"/>
        <v>-47.47</v>
      </c>
      <c r="AC1175" s="3">
        <f t="shared" si="838"/>
        <v>0.32400000000000001</v>
      </c>
      <c r="AD1175" s="85"/>
      <c r="AE1175" s="3" t="str">
        <f t="shared" si="839"/>
        <v>1.74</v>
      </c>
      <c r="AF1175" s="3" t="str">
        <f t="shared" si="840"/>
        <v>-</v>
      </c>
      <c r="AG1175" s="3">
        <f t="shared" si="841"/>
        <v>158.63999999999999</v>
      </c>
      <c r="AH1175" s="3">
        <f t="shared" si="842"/>
        <v>-47.47</v>
      </c>
      <c r="AI1175" s="3">
        <f t="shared" si="843"/>
        <v>0.27</v>
      </c>
      <c r="AJ1175" s="85"/>
      <c r="AK1175" s="3" t="str">
        <f t="shared" si="844"/>
        <v>1.74</v>
      </c>
      <c r="AL1175" s="3" t="str">
        <f t="shared" si="845"/>
        <v>-</v>
      </c>
      <c r="AM1175" s="3">
        <f t="shared" si="846"/>
        <v>158.63999999999999</v>
      </c>
      <c r="AN1175" s="3">
        <f t="shared" si="847"/>
        <v>-47.47</v>
      </c>
      <c r="AO1175" s="3">
        <f t="shared" si="848"/>
        <v>0.21600000000000003</v>
      </c>
      <c r="AP1175" s="85"/>
      <c r="AQ1175" s="3" t="str">
        <f t="shared" si="849"/>
        <v>1.74</v>
      </c>
      <c r="AR1175" s="3" t="str">
        <f t="shared" si="850"/>
        <v>-</v>
      </c>
      <c r="AS1175" s="3">
        <f t="shared" si="851"/>
        <v>158.63999999999999</v>
      </c>
      <c r="AT1175" s="3">
        <f t="shared" si="852"/>
        <v>-47.47</v>
      </c>
      <c r="AU1175" s="3">
        <f t="shared" si="853"/>
        <v>0.16200000000000001</v>
      </c>
      <c r="AV1175" s="85"/>
      <c r="AW1175" s="3" t="str">
        <f t="shared" si="854"/>
        <v>1.74</v>
      </c>
      <c r="AX1175" s="3" t="str">
        <f t="shared" si="855"/>
        <v>-</v>
      </c>
      <c r="AY1175" s="3">
        <f t="shared" si="856"/>
        <v>158.63999999999999</v>
      </c>
      <c r="AZ1175" s="3">
        <f t="shared" si="857"/>
        <v>-47.47</v>
      </c>
      <c r="BA1175" s="3">
        <f t="shared" si="858"/>
        <v>0.10800000000000001</v>
      </c>
      <c r="BB1175" s="85"/>
      <c r="BC1175" s="3" t="str">
        <f t="shared" si="859"/>
        <v>1.74</v>
      </c>
      <c r="BD1175" s="3" t="str">
        <f t="shared" si="860"/>
        <v>-</v>
      </c>
      <c r="BE1175" s="3">
        <f t="shared" si="861"/>
        <v>158.63999999999999</v>
      </c>
      <c r="BF1175" s="3">
        <f t="shared" si="862"/>
        <v>-47.47</v>
      </c>
      <c r="BG1175" s="3">
        <f t="shared" si="863"/>
        <v>5.4000000000000006E-2</v>
      </c>
    </row>
    <row r="1176" spans="1:59" x14ac:dyDescent="0.3">
      <c r="A1176" s="1" t="str">
        <f>'Forward collapse simulation'!B1186</f>
        <v>1.74</v>
      </c>
      <c r="B1176" s="37" t="str">
        <f>IF('Forward collapse simulation'!C1186="","-",'Forward collapse simulation'!C1186)</f>
        <v>-</v>
      </c>
      <c r="C1176" s="85">
        <f>'Forward collapse simulation'!E1186</f>
        <v>130.88999999999999</v>
      </c>
      <c r="D1176" s="85">
        <f>'Forward collapse simulation'!F1186</f>
        <v>-79.959999999999994</v>
      </c>
      <c r="E1176" s="85">
        <f>'Forward collapse simulation'!D1186</f>
        <v>1.1299999999999999</v>
      </c>
      <c r="F1176" s="85"/>
      <c r="G1176" s="3" t="str">
        <f t="shared" si="819"/>
        <v>1.74</v>
      </c>
      <c r="H1176" s="3" t="str">
        <f t="shared" si="820"/>
        <v>-</v>
      </c>
      <c r="I1176" s="3">
        <f t="shared" si="821"/>
        <v>130.88999999999999</v>
      </c>
      <c r="J1176" s="3">
        <f t="shared" si="822"/>
        <v>-79.959999999999994</v>
      </c>
      <c r="K1176" s="3">
        <f t="shared" si="823"/>
        <v>1.0169999999999999</v>
      </c>
      <c r="L1176" s="85"/>
      <c r="M1176" s="3" t="str">
        <f t="shared" si="824"/>
        <v>1.74</v>
      </c>
      <c r="N1176" s="3" t="str">
        <f t="shared" si="825"/>
        <v>-</v>
      </c>
      <c r="O1176" s="3">
        <f t="shared" si="826"/>
        <v>130.88999999999999</v>
      </c>
      <c r="P1176" s="3">
        <f t="shared" si="827"/>
        <v>-79.959999999999994</v>
      </c>
      <c r="Q1176" s="3">
        <f t="shared" si="828"/>
        <v>0.90399999999999991</v>
      </c>
      <c r="R1176" s="85"/>
      <c r="S1176" s="3" t="str">
        <f t="shared" si="829"/>
        <v>1.74</v>
      </c>
      <c r="T1176" s="3" t="str">
        <f t="shared" si="830"/>
        <v>-</v>
      </c>
      <c r="U1176" s="3">
        <f t="shared" si="831"/>
        <v>130.88999999999999</v>
      </c>
      <c r="V1176" s="3">
        <f t="shared" si="832"/>
        <v>-79.959999999999994</v>
      </c>
      <c r="W1176" s="3">
        <f t="shared" si="833"/>
        <v>0.79099999999999993</v>
      </c>
      <c r="X1176" s="85"/>
      <c r="Y1176" s="3" t="str">
        <f t="shared" si="834"/>
        <v>1.74</v>
      </c>
      <c r="Z1176" s="3" t="str">
        <f t="shared" si="835"/>
        <v>-</v>
      </c>
      <c r="AA1176" s="3">
        <f t="shared" si="836"/>
        <v>130.88999999999999</v>
      </c>
      <c r="AB1176" s="3">
        <f t="shared" si="837"/>
        <v>-79.959999999999994</v>
      </c>
      <c r="AC1176" s="3">
        <f t="shared" si="838"/>
        <v>0.67799999999999994</v>
      </c>
      <c r="AD1176" s="85"/>
      <c r="AE1176" s="3" t="str">
        <f t="shared" si="839"/>
        <v>1.74</v>
      </c>
      <c r="AF1176" s="3" t="str">
        <f t="shared" si="840"/>
        <v>-</v>
      </c>
      <c r="AG1176" s="3">
        <f t="shared" si="841"/>
        <v>130.88999999999999</v>
      </c>
      <c r="AH1176" s="3">
        <f t="shared" si="842"/>
        <v>-79.959999999999994</v>
      </c>
      <c r="AI1176" s="3">
        <f t="shared" si="843"/>
        <v>0.56499999999999995</v>
      </c>
      <c r="AJ1176" s="85"/>
      <c r="AK1176" s="3" t="str">
        <f t="shared" si="844"/>
        <v>1.74</v>
      </c>
      <c r="AL1176" s="3" t="str">
        <f t="shared" si="845"/>
        <v>-</v>
      </c>
      <c r="AM1176" s="3">
        <f t="shared" si="846"/>
        <v>130.88999999999999</v>
      </c>
      <c r="AN1176" s="3">
        <f t="shared" si="847"/>
        <v>-79.959999999999994</v>
      </c>
      <c r="AO1176" s="3">
        <f t="shared" si="848"/>
        <v>0.45199999999999996</v>
      </c>
      <c r="AP1176" s="85"/>
      <c r="AQ1176" s="3" t="str">
        <f t="shared" si="849"/>
        <v>1.74</v>
      </c>
      <c r="AR1176" s="3" t="str">
        <f t="shared" si="850"/>
        <v>-</v>
      </c>
      <c r="AS1176" s="3">
        <f t="shared" si="851"/>
        <v>130.88999999999999</v>
      </c>
      <c r="AT1176" s="3">
        <f t="shared" si="852"/>
        <v>-79.959999999999994</v>
      </c>
      <c r="AU1176" s="3">
        <f t="shared" si="853"/>
        <v>0.33899999999999997</v>
      </c>
      <c r="AV1176" s="85"/>
      <c r="AW1176" s="3" t="str">
        <f t="shared" si="854"/>
        <v>1.74</v>
      </c>
      <c r="AX1176" s="3" t="str">
        <f t="shared" si="855"/>
        <v>-</v>
      </c>
      <c r="AY1176" s="3">
        <f t="shared" si="856"/>
        <v>130.88999999999999</v>
      </c>
      <c r="AZ1176" s="3">
        <f t="shared" si="857"/>
        <v>-79.959999999999994</v>
      </c>
      <c r="BA1176" s="3">
        <f t="shared" si="858"/>
        <v>0.22599999999999998</v>
      </c>
      <c r="BB1176" s="85"/>
      <c r="BC1176" s="3" t="str">
        <f t="shared" si="859"/>
        <v>1.74</v>
      </c>
      <c r="BD1176" s="3" t="str">
        <f t="shared" si="860"/>
        <v>-</v>
      </c>
      <c r="BE1176" s="3">
        <f t="shared" si="861"/>
        <v>130.88999999999999</v>
      </c>
      <c r="BF1176" s="3">
        <f t="shared" si="862"/>
        <v>-79.959999999999994</v>
      </c>
      <c r="BG1176" s="3">
        <f t="shared" si="863"/>
        <v>0.11299999999999999</v>
      </c>
    </row>
    <row r="1177" spans="1:59" x14ac:dyDescent="0.3">
      <c r="A1177" s="1" t="str">
        <f>'Forward collapse simulation'!B1187</f>
        <v>1.74</v>
      </c>
      <c r="B1177" s="37" t="str">
        <f>IF('Forward collapse simulation'!C1187="","-",'Forward collapse simulation'!C1187)</f>
        <v>1.75</v>
      </c>
      <c r="C1177" s="85">
        <f>'Forward collapse simulation'!E1187</f>
        <v>66.05</v>
      </c>
      <c r="D1177" s="85">
        <f>'Forward collapse simulation'!F1187</f>
        <v>-15.26</v>
      </c>
      <c r="E1177" s="85">
        <f>'Forward collapse simulation'!D1187</f>
        <v>7.9290000000000003</v>
      </c>
      <c r="F1177" s="85"/>
      <c r="G1177" s="3" t="str">
        <f t="shared" si="819"/>
        <v>1.74</v>
      </c>
      <c r="H1177" s="3" t="str">
        <f t="shared" si="820"/>
        <v>1.75</v>
      </c>
      <c r="I1177" s="3">
        <f t="shared" si="821"/>
        <v>66.05</v>
      </c>
      <c r="J1177" s="3">
        <f t="shared" si="822"/>
        <v>-15.26</v>
      </c>
      <c r="K1177" s="3">
        <f t="shared" si="823"/>
        <v>7.9290000000000003</v>
      </c>
      <c r="L1177" s="85"/>
      <c r="M1177" s="3" t="str">
        <f t="shared" si="824"/>
        <v>1.74</v>
      </c>
      <c r="N1177" s="3" t="str">
        <f t="shared" si="825"/>
        <v>1.75</v>
      </c>
      <c r="O1177" s="3">
        <f t="shared" si="826"/>
        <v>66.05</v>
      </c>
      <c r="P1177" s="3">
        <f t="shared" si="827"/>
        <v>-15.26</v>
      </c>
      <c r="Q1177" s="3">
        <f t="shared" si="828"/>
        <v>7.9290000000000003</v>
      </c>
      <c r="R1177" s="85"/>
      <c r="S1177" s="3" t="str">
        <f t="shared" si="829"/>
        <v>1.74</v>
      </c>
      <c r="T1177" s="3" t="str">
        <f t="shared" si="830"/>
        <v>1.75</v>
      </c>
      <c r="U1177" s="3">
        <f t="shared" si="831"/>
        <v>66.05</v>
      </c>
      <c r="V1177" s="3">
        <f t="shared" si="832"/>
        <v>-15.26</v>
      </c>
      <c r="W1177" s="3">
        <f t="shared" si="833"/>
        <v>7.9290000000000003</v>
      </c>
      <c r="X1177" s="85"/>
      <c r="Y1177" s="3" t="str">
        <f t="shared" si="834"/>
        <v>1.74</v>
      </c>
      <c r="Z1177" s="3" t="str">
        <f t="shared" si="835"/>
        <v>1.75</v>
      </c>
      <c r="AA1177" s="3">
        <f t="shared" si="836"/>
        <v>66.05</v>
      </c>
      <c r="AB1177" s="3">
        <f t="shared" si="837"/>
        <v>-15.26</v>
      </c>
      <c r="AC1177" s="3">
        <f t="shared" si="838"/>
        <v>7.9290000000000003</v>
      </c>
      <c r="AD1177" s="85"/>
      <c r="AE1177" s="3" t="str">
        <f t="shared" si="839"/>
        <v>1.74</v>
      </c>
      <c r="AF1177" s="3" t="str">
        <f t="shared" si="840"/>
        <v>1.75</v>
      </c>
      <c r="AG1177" s="3">
        <f t="shared" si="841"/>
        <v>66.05</v>
      </c>
      <c r="AH1177" s="3">
        <f t="shared" si="842"/>
        <v>-15.26</v>
      </c>
      <c r="AI1177" s="3">
        <f t="shared" si="843"/>
        <v>7.9290000000000003</v>
      </c>
      <c r="AJ1177" s="85"/>
      <c r="AK1177" s="3" t="str">
        <f t="shared" si="844"/>
        <v>1.74</v>
      </c>
      <c r="AL1177" s="3" t="str">
        <f t="shared" si="845"/>
        <v>1.75</v>
      </c>
      <c r="AM1177" s="3">
        <f t="shared" si="846"/>
        <v>66.05</v>
      </c>
      <c r="AN1177" s="3">
        <f t="shared" si="847"/>
        <v>-15.26</v>
      </c>
      <c r="AO1177" s="3">
        <f t="shared" si="848"/>
        <v>7.9290000000000003</v>
      </c>
      <c r="AP1177" s="85"/>
      <c r="AQ1177" s="3" t="str">
        <f t="shared" si="849"/>
        <v>1.74</v>
      </c>
      <c r="AR1177" s="3" t="str">
        <f t="shared" si="850"/>
        <v>1.75</v>
      </c>
      <c r="AS1177" s="3">
        <f t="shared" si="851"/>
        <v>66.05</v>
      </c>
      <c r="AT1177" s="3">
        <f t="shared" si="852"/>
        <v>-15.26</v>
      </c>
      <c r="AU1177" s="3">
        <f t="shared" si="853"/>
        <v>7.9290000000000003</v>
      </c>
      <c r="AV1177" s="85"/>
      <c r="AW1177" s="3" t="str">
        <f t="shared" si="854"/>
        <v>1.74</v>
      </c>
      <c r="AX1177" s="3" t="str">
        <f t="shared" si="855"/>
        <v>1.75</v>
      </c>
      <c r="AY1177" s="3">
        <f t="shared" si="856"/>
        <v>66.05</v>
      </c>
      <c r="AZ1177" s="3">
        <f t="shared" si="857"/>
        <v>-15.26</v>
      </c>
      <c r="BA1177" s="3">
        <f t="shared" si="858"/>
        <v>7.9290000000000003</v>
      </c>
      <c r="BB1177" s="85"/>
      <c r="BC1177" s="3" t="str">
        <f t="shared" si="859"/>
        <v>1.74</v>
      </c>
      <c r="BD1177" s="3" t="str">
        <f t="shared" si="860"/>
        <v>1.75</v>
      </c>
      <c r="BE1177" s="3">
        <f t="shared" si="861"/>
        <v>66.05</v>
      </c>
      <c r="BF1177" s="3">
        <f t="shared" si="862"/>
        <v>-15.26</v>
      </c>
      <c r="BG1177" s="3">
        <f t="shared" si="863"/>
        <v>7.9290000000000003</v>
      </c>
    </row>
    <row r="1178" spans="1:59" x14ac:dyDescent="0.3">
      <c r="A1178" s="1" t="str">
        <f>'Forward collapse simulation'!B1188</f>
        <v>1.75</v>
      </c>
      <c r="B1178" s="37" t="str">
        <f>IF('Forward collapse simulation'!C1188="","-",'Forward collapse simulation'!C1188)</f>
        <v>-</v>
      </c>
      <c r="C1178" s="85">
        <f>'Forward collapse simulation'!E1188</f>
        <v>91.9</v>
      </c>
      <c r="D1178" s="85">
        <f>'Forward collapse simulation'!F1188</f>
        <v>-69.03</v>
      </c>
      <c r="E1178" s="85">
        <f>'Forward collapse simulation'!D1188</f>
        <v>1.177</v>
      </c>
      <c r="F1178" s="85"/>
      <c r="G1178" s="3" t="str">
        <f t="shared" si="819"/>
        <v>1.75</v>
      </c>
      <c r="H1178" s="3" t="str">
        <f t="shared" si="820"/>
        <v>-</v>
      </c>
      <c r="I1178" s="3">
        <f t="shared" si="821"/>
        <v>91.9</v>
      </c>
      <c r="J1178" s="3">
        <f t="shared" si="822"/>
        <v>-69.03</v>
      </c>
      <c r="K1178" s="3">
        <f t="shared" si="823"/>
        <v>1.0593000000000001</v>
      </c>
      <c r="L1178" s="85"/>
      <c r="M1178" s="3" t="str">
        <f t="shared" si="824"/>
        <v>1.75</v>
      </c>
      <c r="N1178" s="3" t="str">
        <f t="shared" si="825"/>
        <v>-</v>
      </c>
      <c r="O1178" s="3">
        <f t="shared" si="826"/>
        <v>91.9</v>
      </c>
      <c r="P1178" s="3">
        <f t="shared" si="827"/>
        <v>-69.03</v>
      </c>
      <c r="Q1178" s="3">
        <f t="shared" si="828"/>
        <v>0.9416000000000001</v>
      </c>
      <c r="R1178" s="85"/>
      <c r="S1178" s="3" t="str">
        <f t="shared" si="829"/>
        <v>1.75</v>
      </c>
      <c r="T1178" s="3" t="str">
        <f t="shared" si="830"/>
        <v>-</v>
      </c>
      <c r="U1178" s="3">
        <f t="shared" si="831"/>
        <v>91.9</v>
      </c>
      <c r="V1178" s="3">
        <f t="shared" si="832"/>
        <v>-69.03</v>
      </c>
      <c r="W1178" s="3">
        <f t="shared" si="833"/>
        <v>0.82389999999999997</v>
      </c>
      <c r="X1178" s="85"/>
      <c r="Y1178" s="3" t="str">
        <f t="shared" si="834"/>
        <v>1.75</v>
      </c>
      <c r="Z1178" s="3" t="str">
        <f t="shared" si="835"/>
        <v>-</v>
      </c>
      <c r="AA1178" s="3">
        <f t="shared" si="836"/>
        <v>91.9</v>
      </c>
      <c r="AB1178" s="3">
        <f t="shared" si="837"/>
        <v>-69.03</v>
      </c>
      <c r="AC1178" s="3">
        <f t="shared" si="838"/>
        <v>0.70620000000000005</v>
      </c>
      <c r="AD1178" s="85"/>
      <c r="AE1178" s="3" t="str">
        <f t="shared" si="839"/>
        <v>1.75</v>
      </c>
      <c r="AF1178" s="3" t="str">
        <f t="shared" si="840"/>
        <v>-</v>
      </c>
      <c r="AG1178" s="3">
        <f t="shared" si="841"/>
        <v>91.9</v>
      </c>
      <c r="AH1178" s="3">
        <f t="shared" si="842"/>
        <v>-69.03</v>
      </c>
      <c r="AI1178" s="3">
        <f t="shared" si="843"/>
        <v>0.58850000000000002</v>
      </c>
      <c r="AJ1178" s="85"/>
      <c r="AK1178" s="3" t="str">
        <f t="shared" si="844"/>
        <v>1.75</v>
      </c>
      <c r="AL1178" s="3" t="str">
        <f t="shared" si="845"/>
        <v>-</v>
      </c>
      <c r="AM1178" s="3">
        <f t="shared" si="846"/>
        <v>91.9</v>
      </c>
      <c r="AN1178" s="3">
        <f t="shared" si="847"/>
        <v>-69.03</v>
      </c>
      <c r="AO1178" s="3">
        <f t="shared" si="848"/>
        <v>0.47080000000000005</v>
      </c>
      <c r="AP1178" s="85"/>
      <c r="AQ1178" s="3" t="str">
        <f t="shared" si="849"/>
        <v>1.75</v>
      </c>
      <c r="AR1178" s="3" t="str">
        <f t="shared" si="850"/>
        <v>-</v>
      </c>
      <c r="AS1178" s="3">
        <f t="shared" si="851"/>
        <v>91.9</v>
      </c>
      <c r="AT1178" s="3">
        <f t="shared" si="852"/>
        <v>-69.03</v>
      </c>
      <c r="AU1178" s="3">
        <f t="shared" si="853"/>
        <v>0.35310000000000002</v>
      </c>
      <c r="AV1178" s="85"/>
      <c r="AW1178" s="3" t="str">
        <f t="shared" si="854"/>
        <v>1.75</v>
      </c>
      <c r="AX1178" s="3" t="str">
        <f t="shared" si="855"/>
        <v>-</v>
      </c>
      <c r="AY1178" s="3">
        <f t="shared" si="856"/>
        <v>91.9</v>
      </c>
      <c r="AZ1178" s="3">
        <f t="shared" si="857"/>
        <v>-69.03</v>
      </c>
      <c r="BA1178" s="3">
        <f t="shared" si="858"/>
        <v>0.23540000000000003</v>
      </c>
      <c r="BB1178" s="85"/>
      <c r="BC1178" s="3" t="str">
        <f t="shared" si="859"/>
        <v>1.75</v>
      </c>
      <c r="BD1178" s="3" t="str">
        <f t="shared" si="860"/>
        <v>-</v>
      </c>
      <c r="BE1178" s="3">
        <f t="shared" si="861"/>
        <v>91.9</v>
      </c>
      <c r="BF1178" s="3">
        <f t="shared" si="862"/>
        <v>-69.03</v>
      </c>
      <c r="BG1178" s="3">
        <f t="shared" si="863"/>
        <v>0.11770000000000001</v>
      </c>
    </row>
    <row r="1179" spans="1:59" x14ac:dyDescent="0.3">
      <c r="A1179" s="1" t="str">
        <f>'Forward collapse simulation'!B1189</f>
        <v>1.75</v>
      </c>
      <c r="B1179" s="37" t="str">
        <f>IF('Forward collapse simulation'!C1189="","-",'Forward collapse simulation'!C1189)</f>
        <v>-</v>
      </c>
      <c r="C1179" s="85">
        <f>'Forward collapse simulation'!E1189</f>
        <v>320.5</v>
      </c>
      <c r="D1179" s="85">
        <f>'Forward collapse simulation'!F1189</f>
        <v>-33.69</v>
      </c>
      <c r="E1179" s="85">
        <f>'Forward collapse simulation'!D1189</f>
        <v>1.4530000000000001</v>
      </c>
      <c r="F1179" s="85"/>
      <c r="G1179" s="3" t="str">
        <f t="shared" si="819"/>
        <v>1.75</v>
      </c>
      <c r="H1179" s="3" t="str">
        <f t="shared" si="820"/>
        <v>-</v>
      </c>
      <c r="I1179" s="3">
        <f t="shared" si="821"/>
        <v>320.5</v>
      </c>
      <c r="J1179" s="3">
        <f t="shared" si="822"/>
        <v>-33.69</v>
      </c>
      <c r="K1179" s="3">
        <f t="shared" si="823"/>
        <v>1.3077000000000001</v>
      </c>
      <c r="L1179" s="85"/>
      <c r="M1179" s="3" t="str">
        <f t="shared" si="824"/>
        <v>1.75</v>
      </c>
      <c r="N1179" s="3" t="str">
        <f t="shared" si="825"/>
        <v>-</v>
      </c>
      <c r="O1179" s="3">
        <f t="shared" si="826"/>
        <v>320.5</v>
      </c>
      <c r="P1179" s="3">
        <f t="shared" si="827"/>
        <v>-33.69</v>
      </c>
      <c r="Q1179" s="3">
        <f t="shared" si="828"/>
        <v>1.1624000000000001</v>
      </c>
      <c r="R1179" s="85"/>
      <c r="S1179" s="3" t="str">
        <f t="shared" si="829"/>
        <v>1.75</v>
      </c>
      <c r="T1179" s="3" t="str">
        <f t="shared" si="830"/>
        <v>-</v>
      </c>
      <c r="U1179" s="3">
        <f t="shared" si="831"/>
        <v>320.5</v>
      </c>
      <c r="V1179" s="3">
        <f t="shared" si="832"/>
        <v>-33.69</v>
      </c>
      <c r="W1179" s="3">
        <f t="shared" si="833"/>
        <v>1.0170999999999999</v>
      </c>
      <c r="X1179" s="85"/>
      <c r="Y1179" s="3" t="str">
        <f t="shared" si="834"/>
        <v>1.75</v>
      </c>
      <c r="Z1179" s="3" t="str">
        <f t="shared" si="835"/>
        <v>-</v>
      </c>
      <c r="AA1179" s="3">
        <f t="shared" si="836"/>
        <v>320.5</v>
      </c>
      <c r="AB1179" s="3">
        <f t="shared" si="837"/>
        <v>-33.69</v>
      </c>
      <c r="AC1179" s="3">
        <f t="shared" si="838"/>
        <v>0.87180000000000002</v>
      </c>
      <c r="AD1179" s="85"/>
      <c r="AE1179" s="3" t="str">
        <f t="shared" si="839"/>
        <v>1.75</v>
      </c>
      <c r="AF1179" s="3" t="str">
        <f t="shared" si="840"/>
        <v>-</v>
      </c>
      <c r="AG1179" s="3">
        <f t="shared" si="841"/>
        <v>320.5</v>
      </c>
      <c r="AH1179" s="3">
        <f t="shared" si="842"/>
        <v>-33.69</v>
      </c>
      <c r="AI1179" s="3">
        <f t="shared" si="843"/>
        <v>0.72650000000000003</v>
      </c>
      <c r="AJ1179" s="85"/>
      <c r="AK1179" s="3" t="str">
        <f t="shared" si="844"/>
        <v>1.75</v>
      </c>
      <c r="AL1179" s="3" t="str">
        <f t="shared" si="845"/>
        <v>-</v>
      </c>
      <c r="AM1179" s="3">
        <f t="shared" si="846"/>
        <v>320.5</v>
      </c>
      <c r="AN1179" s="3">
        <f t="shared" si="847"/>
        <v>-33.69</v>
      </c>
      <c r="AO1179" s="3">
        <f t="shared" si="848"/>
        <v>0.58120000000000005</v>
      </c>
      <c r="AP1179" s="85"/>
      <c r="AQ1179" s="3" t="str">
        <f t="shared" si="849"/>
        <v>1.75</v>
      </c>
      <c r="AR1179" s="3" t="str">
        <f t="shared" si="850"/>
        <v>-</v>
      </c>
      <c r="AS1179" s="3">
        <f t="shared" si="851"/>
        <v>320.5</v>
      </c>
      <c r="AT1179" s="3">
        <f t="shared" si="852"/>
        <v>-33.69</v>
      </c>
      <c r="AU1179" s="3">
        <f t="shared" si="853"/>
        <v>0.43590000000000001</v>
      </c>
      <c r="AV1179" s="85"/>
      <c r="AW1179" s="3" t="str">
        <f t="shared" si="854"/>
        <v>1.75</v>
      </c>
      <c r="AX1179" s="3" t="str">
        <f t="shared" si="855"/>
        <v>-</v>
      </c>
      <c r="AY1179" s="3">
        <f t="shared" si="856"/>
        <v>320.5</v>
      </c>
      <c r="AZ1179" s="3">
        <f t="shared" si="857"/>
        <v>-33.69</v>
      </c>
      <c r="BA1179" s="3">
        <f t="shared" si="858"/>
        <v>0.29060000000000002</v>
      </c>
      <c r="BB1179" s="85"/>
      <c r="BC1179" s="3" t="str">
        <f t="shared" si="859"/>
        <v>1.75</v>
      </c>
      <c r="BD1179" s="3" t="str">
        <f t="shared" si="860"/>
        <v>-</v>
      </c>
      <c r="BE1179" s="3">
        <f t="shared" si="861"/>
        <v>320.5</v>
      </c>
      <c r="BF1179" s="3">
        <f t="shared" si="862"/>
        <v>-33.69</v>
      </c>
      <c r="BG1179" s="3">
        <f t="shared" si="863"/>
        <v>0.14530000000000001</v>
      </c>
    </row>
    <row r="1180" spans="1:59" x14ac:dyDescent="0.3">
      <c r="A1180" s="1" t="str">
        <f>'Forward collapse simulation'!B1190</f>
        <v>1.75</v>
      </c>
      <c r="B1180" s="37" t="str">
        <f>IF('Forward collapse simulation'!C1190="","-",'Forward collapse simulation'!C1190)</f>
        <v>-</v>
      </c>
      <c r="C1180" s="85">
        <f>'Forward collapse simulation'!E1190</f>
        <v>328.6</v>
      </c>
      <c r="D1180" s="85">
        <f>'Forward collapse simulation'!F1190</f>
        <v>0.27</v>
      </c>
      <c r="E1180" s="85">
        <f>'Forward collapse simulation'!D1190</f>
        <v>1.681</v>
      </c>
      <c r="F1180" s="85"/>
      <c r="G1180" s="3" t="str">
        <f t="shared" si="819"/>
        <v>1.75</v>
      </c>
      <c r="H1180" s="3" t="str">
        <f t="shared" si="820"/>
        <v>-</v>
      </c>
      <c r="I1180" s="3">
        <f t="shared" si="821"/>
        <v>328.6</v>
      </c>
      <c r="J1180" s="3">
        <f t="shared" si="822"/>
        <v>0.27</v>
      </c>
      <c r="K1180" s="3">
        <f t="shared" si="823"/>
        <v>1.5129000000000001</v>
      </c>
      <c r="L1180" s="85"/>
      <c r="M1180" s="3" t="str">
        <f t="shared" si="824"/>
        <v>1.75</v>
      </c>
      <c r="N1180" s="3" t="str">
        <f t="shared" si="825"/>
        <v>-</v>
      </c>
      <c r="O1180" s="3">
        <f t="shared" si="826"/>
        <v>328.6</v>
      </c>
      <c r="P1180" s="3">
        <f t="shared" si="827"/>
        <v>0.27</v>
      </c>
      <c r="Q1180" s="3">
        <f t="shared" si="828"/>
        <v>1.3448000000000002</v>
      </c>
      <c r="R1180" s="85"/>
      <c r="S1180" s="3" t="str">
        <f t="shared" si="829"/>
        <v>1.75</v>
      </c>
      <c r="T1180" s="3" t="str">
        <f t="shared" si="830"/>
        <v>-</v>
      </c>
      <c r="U1180" s="3">
        <f t="shared" si="831"/>
        <v>328.6</v>
      </c>
      <c r="V1180" s="3">
        <f t="shared" si="832"/>
        <v>0.27</v>
      </c>
      <c r="W1180" s="3">
        <f t="shared" si="833"/>
        <v>1.1766999999999999</v>
      </c>
      <c r="X1180" s="85"/>
      <c r="Y1180" s="3" t="str">
        <f t="shared" si="834"/>
        <v>1.75</v>
      </c>
      <c r="Z1180" s="3" t="str">
        <f t="shared" si="835"/>
        <v>-</v>
      </c>
      <c r="AA1180" s="3">
        <f t="shared" si="836"/>
        <v>328.6</v>
      </c>
      <c r="AB1180" s="3">
        <f t="shared" si="837"/>
        <v>0.27</v>
      </c>
      <c r="AC1180" s="3">
        <f t="shared" si="838"/>
        <v>1.0085999999999999</v>
      </c>
      <c r="AD1180" s="85"/>
      <c r="AE1180" s="3" t="str">
        <f t="shared" si="839"/>
        <v>1.75</v>
      </c>
      <c r="AF1180" s="3" t="str">
        <f t="shared" si="840"/>
        <v>-</v>
      </c>
      <c r="AG1180" s="3">
        <f t="shared" si="841"/>
        <v>328.6</v>
      </c>
      <c r="AH1180" s="3">
        <f t="shared" si="842"/>
        <v>0.27</v>
      </c>
      <c r="AI1180" s="3">
        <f t="shared" si="843"/>
        <v>0.84050000000000002</v>
      </c>
      <c r="AJ1180" s="85"/>
      <c r="AK1180" s="3" t="str">
        <f t="shared" si="844"/>
        <v>1.75</v>
      </c>
      <c r="AL1180" s="3" t="str">
        <f t="shared" si="845"/>
        <v>-</v>
      </c>
      <c r="AM1180" s="3">
        <f t="shared" si="846"/>
        <v>328.6</v>
      </c>
      <c r="AN1180" s="3">
        <f t="shared" si="847"/>
        <v>0.27</v>
      </c>
      <c r="AO1180" s="3">
        <f t="shared" si="848"/>
        <v>0.67240000000000011</v>
      </c>
      <c r="AP1180" s="85"/>
      <c r="AQ1180" s="3" t="str">
        <f t="shared" si="849"/>
        <v>1.75</v>
      </c>
      <c r="AR1180" s="3" t="str">
        <f t="shared" si="850"/>
        <v>-</v>
      </c>
      <c r="AS1180" s="3">
        <f t="shared" si="851"/>
        <v>328.6</v>
      </c>
      <c r="AT1180" s="3">
        <f t="shared" si="852"/>
        <v>0.27</v>
      </c>
      <c r="AU1180" s="3">
        <f t="shared" si="853"/>
        <v>0.50429999999999997</v>
      </c>
      <c r="AV1180" s="85"/>
      <c r="AW1180" s="3" t="str">
        <f t="shared" si="854"/>
        <v>1.75</v>
      </c>
      <c r="AX1180" s="3" t="str">
        <f t="shared" si="855"/>
        <v>-</v>
      </c>
      <c r="AY1180" s="3">
        <f t="shared" si="856"/>
        <v>328.6</v>
      </c>
      <c r="AZ1180" s="3">
        <f t="shared" si="857"/>
        <v>0.27</v>
      </c>
      <c r="BA1180" s="3">
        <f t="shared" si="858"/>
        <v>0.33620000000000005</v>
      </c>
      <c r="BB1180" s="85"/>
      <c r="BC1180" s="3" t="str">
        <f t="shared" si="859"/>
        <v>1.75</v>
      </c>
      <c r="BD1180" s="3" t="str">
        <f t="shared" si="860"/>
        <v>-</v>
      </c>
      <c r="BE1180" s="3">
        <f t="shared" si="861"/>
        <v>328.6</v>
      </c>
      <c r="BF1180" s="3">
        <f t="shared" si="862"/>
        <v>0.27</v>
      </c>
      <c r="BG1180" s="3">
        <f t="shared" si="863"/>
        <v>0.16810000000000003</v>
      </c>
    </row>
    <row r="1181" spans="1:59" x14ac:dyDescent="0.3">
      <c r="A1181" s="1" t="str">
        <f>'Forward collapse simulation'!B1191</f>
        <v>1.75</v>
      </c>
      <c r="B1181" s="37" t="str">
        <f>IF('Forward collapse simulation'!C1191="","-",'Forward collapse simulation'!C1191)</f>
        <v>-</v>
      </c>
      <c r="C1181" s="85">
        <f>'Forward collapse simulation'!E1191</f>
        <v>329.95</v>
      </c>
      <c r="D1181" s="85">
        <f>'Forward collapse simulation'!F1191</f>
        <v>13.41</v>
      </c>
      <c r="E1181" s="85">
        <f>'Forward collapse simulation'!D1191</f>
        <v>2.0139999999999998</v>
      </c>
      <c r="F1181" s="85"/>
      <c r="G1181" s="3" t="str">
        <f t="shared" si="819"/>
        <v>1.75</v>
      </c>
      <c r="H1181" s="3" t="str">
        <f t="shared" si="820"/>
        <v>-</v>
      </c>
      <c r="I1181" s="3">
        <f t="shared" si="821"/>
        <v>329.95</v>
      </c>
      <c r="J1181" s="3">
        <f t="shared" si="822"/>
        <v>13.41</v>
      </c>
      <c r="K1181" s="3">
        <f t="shared" si="823"/>
        <v>1.8125999999999998</v>
      </c>
      <c r="L1181" s="85"/>
      <c r="M1181" s="3" t="str">
        <f t="shared" si="824"/>
        <v>1.75</v>
      </c>
      <c r="N1181" s="3" t="str">
        <f t="shared" si="825"/>
        <v>-</v>
      </c>
      <c r="O1181" s="3">
        <f t="shared" si="826"/>
        <v>329.95</v>
      </c>
      <c r="P1181" s="3">
        <f t="shared" si="827"/>
        <v>13.41</v>
      </c>
      <c r="Q1181" s="3">
        <f t="shared" si="828"/>
        <v>1.6112</v>
      </c>
      <c r="R1181" s="85"/>
      <c r="S1181" s="3" t="str">
        <f t="shared" si="829"/>
        <v>1.75</v>
      </c>
      <c r="T1181" s="3" t="str">
        <f t="shared" si="830"/>
        <v>-</v>
      </c>
      <c r="U1181" s="3">
        <f t="shared" si="831"/>
        <v>329.95</v>
      </c>
      <c r="V1181" s="3">
        <f t="shared" si="832"/>
        <v>13.41</v>
      </c>
      <c r="W1181" s="3">
        <f t="shared" si="833"/>
        <v>1.4097999999999997</v>
      </c>
      <c r="X1181" s="85"/>
      <c r="Y1181" s="3" t="str">
        <f t="shared" si="834"/>
        <v>1.75</v>
      </c>
      <c r="Z1181" s="3" t="str">
        <f t="shared" si="835"/>
        <v>-</v>
      </c>
      <c r="AA1181" s="3">
        <f t="shared" si="836"/>
        <v>329.95</v>
      </c>
      <c r="AB1181" s="3">
        <f t="shared" si="837"/>
        <v>13.41</v>
      </c>
      <c r="AC1181" s="3">
        <f t="shared" si="838"/>
        <v>1.2083999999999999</v>
      </c>
      <c r="AD1181" s="85"/>
      <c r="AE1181" s="3" t="str">
        <f t="shared" si="839"/>
        <v>1.75</v>
      </c>
      <c r="AF1181" s="3" t="str">
        <f t="shared" si="840"/>
        <v>-</v>
      </c>
      <c r="AG1181" s="3">
        <f t="shared" si="841"/>
        <v>329.95</v>
      </c>
      <c r="AH1181" s="3">
        <f t="shared" si="842"/>
        <v>13.41</v>
      </c>
      <c r="AI1181" s="3">
        <f t="shared" si="843"/>
        <v>1.0069999999999999</v>
      </c>
      <c r="AJ1181" s="85"/>
      <c r="AK1181" s="3" t="str">
        <f t="shared" si="844"/>
        <v>1.75</v>
      </c>
      <c r="AL1181" s="3" t="str">
        <f t="shared" si="845"/>
        <v>-</v>
      </c>
      <c r="AM1181" s="3">
        <f t="shared" si="846"/>
        <v>329.95</v>
      </c>
      <c r="AN1181" s="3">
        <f t="shared" si="847"/>
        <v>13.41</v>
      </c>
      <c r="AO1181" s="3">
        <f t="shared" si="848"/>
        <v>0.80559999999999998</v>
      </c>
      <c r="AP1181" s="85"/>
      <c r="AQ1181" s="3" t="str">
        <f t="shared" si="849"/>
        <v>1.75</v>
      </c>
      <c r="AR1181" s="3" t="str">
        <f t="shared" si="850"/>
        <v>-</v>
      </c>
      <c r="AS1181" s="3">
        <f t="shared" si="851"/>
        <v>329.95</v>
      </c>
      <c r="AT1181" s="3">
        <f t="shared" si="852"/>
        <v>13.41</v>
      </c>
      <c r="AU1181" s="3">
        <f t="shared" si="853"/>
        <v>0.60419999999999996</v>
      </c>
      <c r="AV1181" s="85"/>
      <c r="AW1181" s="3" t="str">
        <f t="shared" si="854"/>
        <v>1.75</v>
      </c>
      <c r="AX1181" s="3" t="str">
        <f t="shared" si="855"/>
        <v>-</v>
      </c>
      <c r="AY1181" s="3">
        <f t="shared" si="856"/>
        <v>329.95</v>
      </c>
      <c r="AZ1181" s="3">
        <f t="shared" si="857"/>
        <v>13.41</v>
      </c>
      <c r="BA1181" s="3">
        <f t="shared" si="858"/>
        <v>0.40279999999999999</v>
      </c>
      <c r="BB1181" s="85"/>
      <c r="BC1181" s="3" t="str">
        <f t="shared" si="859"/>
        <v>1.75</v>
      </c>
      <c r="BD1181" s="3" t="str">
        <f t="shared" si="860"/>
        <v>-</v>
      </c>
      <c r="BE1181" s="3">
        <f t="shared" si="861"/>
        <v>329.95</v>
      </c>
      <c r="BF1181" s="3">
        <f t="shared" si="862"/>
        <v>13.41</v>
      </c>
      <c r="BG1181" s="3">
        <f t="shared" si="863"/>
        <v>0.2014</v>
      </c>
    </row>
    <row r="1182" spans="1:59" x14ac:dyDescent="0.3">
      <c r="A1182" s="1" t="str">
        <f>'Forward collapse simulation'!B1192</f>
        <v>1.75</v>
      </c>
      <c r="B1182" s="37" t="str">
        <f>IF('Forward collapse simulation'!C1192="","-",'Forward collapse simulation'!C1192)</f>
        <v>-</v>
      </c>
      <c r="C1182" s="85">
        <f>'Forward collapse simulation'!E1192</f>
        <v>331.61</v>
      </c>
      <c r="D1182" s="85">
        <f>'Forward collapse simulation'!F1192</f>
        <v>21.16</v>
      </c>
      <c r="E1182" s="85">
        <f>'Forward collapse simulation'!D1192</f>
        <v>1.419</v>
      </c>
      <c r="F1182" s="85"/>
      <c r="G1182" s="3" t="str">
        <f t="shared" si="819"/>
        <v>1.75</v>
      </c>
      <c r="H1182" s="3" t="str">
        <f t="shared" si="820"/>
        <v>-</v>
      </c>
      <c r="I1182" s="3">
        <f t="shared" si="821"/>
        <v>331.61</v>
      </c>
      <c r="J1182" s="3">
        <f t="shared" si="822"/>
        <v>21.16</v>
      </c>
      <c r="K1182" s="3">
        <f t="shared" si="823"/>
        <v>1.2771000000000001</v>
      </c>
      <c r="L1182" s="85"/>
      <c r="M1182" s="3" t="str">
        <f t="shared" si="824"/>
        <v>1.75</v>
      </c>
      <c r="N1182" s="3" t="str">
        <f t="shared" si="825"/>
        <v>-</v>
      </c>
      <c r="O1182" s="3">
        <f t="shared" si="826"/>
        <v>331.61</v>
      </c>
      <c r="P1182" s="3">
        <f t="shared" si="827"/>
        <v>21.16</v>
      </c>
      <c r="Q1182" s="3">
        <f t="shared" si="828"/>
        <v>1.1352</v>
      </c>
      <c r="R1182" s="85"/>
      <c r="S1182" s="3" t="str">
        <f t="shared" si="829"/>
        <v>1.75</v>
      </c>
      <c r="T1182" s="3" t="str">
        <f t="shared" si="830"/>
        <v>-</v>
      </c>
      <c r="U1182" s="3">
        <f t="shared" si="831"/>
        <v>331.61</v>
      </c>
      <c r="V1182" s="3">
        <f t="shared" si="832"/>
        <v>21.16</v>
      </c>
      <c r="W1182" s="3">
        <f t="shared" si="833"/>
        <v>0.99329999999999996</v>
      </c>
      <c r="X1182" s="85"/>
      <c r="Y1182" s="3" t="str">
        <f t="shared" si="834"/>
        <v>1.75</v>
      </c>
      <c r="Z1182" s="3" t="str">
        <f t="shared" si="835"/>
        <v>-</v>
      </c>
      <c r="AA1182" s="3">
        <f t="shared" si="836"/>
        <v>331.61</v>
      </c>
      <c r="AB1182" s="3">
        <f t="shared" si="837"/>
        <v>21.16</v>
      </c>
      <c r="AC1182" s="3">
        <f t="shared" si="838"/>
        <v>0.85140000000000005</v>
      </c>
      <c r="AD1182" s="85"/>
      <c r="AE1182" s="3" t="str">
        <f t="shared" si="839"/>
        <v>1.75</v>
      </c>
      <c r="AF1182" s="3" t="str">
        <f t="shared" si="840"/>
        <v>-</v>
      </c>
      <c r="AG1182" s="3">
        <f t="shared" si="841"/>
        <v>331.61</v>
      </c>
      <c r="AH1182" s="3">
        <f t="shared" si="842"/>
        <v>21.16</v>
      </c>
      <c r="AI1182" s="3">
        <f t="shared" si="843"/>
        <v>0.70950000000000002</v>
      </c>
      <c r="AJ1182" s="85"/>
      <c r="AK1182" s="3" t="str">
        <f t="shared" si="844"/>
        <v>1.75</v>
      </c>
      <c r="AL1182" s="3" t="str">
        <f t="shared" si="845"/>
        <v>-</v>
      </c>
      <c r="AM1182" s="3">
        <f t="shared" si="846"/>
        <v>331.61</v>
      </c>
      <c r="AN1182" s="3">
        <f t="shared" si="847"/>
        <v>21.16</v>
      </c>
      <c r="AO1182" s="3">
        <f t="shared" si="848"/>
        <v>0.56759999999999999</v>
      </c>
      <c r="AP1182" s="85"/>
      <c r="AQ1182" s="3" t="str">
        <f t="shared" si="849"/>
        <v>1.75</v>
      </c>
      <c r="AR1182" s="3" t="str">
        <f t="shared" si="850"/>
        <v>-</v>
      </c>
      <c r="AS1182" s="3">
        <f t="shared" si="851"/>
        <v>331.61</v>
      </c>
      <c r="AT1182" s="3">
        <f t="shared" si="852"/>
        <v>21.16</v>
      </c>
      <c r="AU1182" s="3">
        <f t="shared" si="853"/>
        <v>0.42570000000000002</v>
      </c>
      <c r="AV1182" s="85"/>
      <c r="AW1182" s="3" t="str">
        <f t="shared" si="854"/>
        <v>1.75</v>
      </c>
      <c r="AX1182" s="3" t="str">
        <f t="shared" si="855"/>
        <v>-</v>
      </c>
      <c r="AY1182" s="3">
        <f t="shared" si="856"/>
        <v>331.61</v>
      </c>
      <c r="AZ1182" s="3">
        <f t="shared" si="857"/>
        <v>21.16</v>
      </c>
      <c r="BA1182" s="3">
        <f t="shared" si="858"/>
        <v>0.2838</v>
      </c>
      <c r="BB1182" s="85"/>
      <c r="BC1182" s="3" t="str">
        <f t="shared" si="859"/>
        <v>1.75</v>
      </c>
      <c r="BD1182" s="3" t="str">
        <f t="shared" si="860"/>
        <v>-</v>
      </c>
      <c r="BE1182" s="3">
        <f t="shared" si="861"/>
        <v>331.61</v>
      </c>
      <c r="BF1182" s="3">
        <f t="shared" si="862"/>
        <v>21.16</v>
      </c>
      <c r="BG1182" s="3">
        <f t="shared" si="863"/>
        <v>0.1419</v>
      </c>
    </row>
    <row r="1183" spans="1:59" x14ac:dyDescent="0.3">
      <c r="A1183" s="1" t="str">
        <f>'Forward collapse simulation'!B1193</f>
        <v>1.75</v>
      </c>
      <c r="B1183" s="37" t="str">
        <f>IF('Forward collapse simulation'!C1193="","-",'Forward collapse simulation'!C1193)</f>
        <v>-</v>
      </c>
      <c r="C1183" s="85">
        <f>'Forward collapse simulation'!E1193</f>
        <v>339.24</v>
      </c>
      <c r="D1183" s="85">
        <f>'Forward collapse simulation'!F1193</f>
        <v>35.18</v>
      </c>
      <c r="E1183" s="85">
        <f>'Forward collapse simulation'!D1193</f>
        <v>0.94599999999999995</v>
      </c>
      <c r="F1183" s="85"/>
      <c r="G1183" s="3" t="str">
        <f t="shared" si="819"/>
        <v>1.75</v>
      </c>
      <c r="H1183" s="3" t="str">
        <f t="shared" si="820"/>
        <v>-</v>
      </c>
      <c r="I1183" s="3">
        <f t="shared" si="821"/>
        <v>339.24</v>
      </c>
      <c r="J1183" s="3">
        <f t="shared" si="822"/>
        <v>35.18</v>
      </c>
      <c r="K1183" s="3">
        <f t="shared" si="823"/>
        <v>0.85139999999999993</v>
      </c>
      <c r="L1183" s="85"/>
      <c r="M1183" s="3" t="str">
        <f t="shared" si="824"/>
        <v>1.75</v>
      </c>
      <c r="N1183" s="3" t="str">
        <f t="shared" si="825"/>
        <v>-</v>
      </c>
      <c r="O1183" s="3">
        <f t="shared" si="826"/>
        <v>339.24</v>
      </c>
      <c r="P1183" s="3">
        <f t="shared" si="827"/>
        <v>35.18</v>
      </c>
      <c r="Q1183" s="3">
        <f t="shared" si="828"/>
        <v>0.75680000000000003</v>
      </c>
      <c r="R1183" s="85"/>
      <c r="S1183" s="3" t="str">
        <f t="shared" si="829"/>
        <v>1.75</v>
      </c>
      <c r="T1183" s="3" t="str">
        <f t="shared" si="830"/>
        <v>-</v>
      </c>
      <c r="U1183" s="3">
        <f t="shared" si="831"/>
        <v>339.24</v>
      </c>
      <c r="V1183" s="3">
        <f t="shared" si="832"/>
        <v>35.18</v>
      </c>
      <c r="W1183" s="3">
        <f t="shared" si="833"/>
        <v>0.6621999999999999</v>
      </c>
      <c r="X1183" s="85"/>
      <c r="Y1183" s="3" t="str">
        <f t="shared" si="834"/>
        <v>1.75</v>
      </c>
      <c r="Z1183" s="3" t="str">
        <f t="shared" si="835"/>
        <v>-</v>
      </c>
      <c r="AA1183" s="3">
        <f t="shared" si="836"/>
        <v>339.24</v>
      </c>
      <c r="AB1183" s="3">
        <f t="shared" si="837"/>
        <v>35.18</v>
      </c>
      <c r="AC1183" s="3">
        <f t="shared" si="838"/>
        <v>0.56759999999999999</v>
      </c>
      <c r="AD1183" s="85"/>
      <c r="AE1183" s="3" t="str">
        <f t="shared" si="839"/>
        <v>1.75</v>
      </c>
      <c r="AF1183" s="3" t="str">
        <f t="shared" si="840"/>
        <v>-</v>
      </c>
      <c r="AG1183" s="3">
        <f t="shared" si="841"/>
        <v>339.24</v>
      </c>
      <c r="AH1183" s="3">
        <f t="shared" si="842"/>
        <v>35.18</v>
      </c>
      <c r="AI1183" s="3">
        <f t="shared" si="843"/>
        <v>0.47299999999999998</v>
      </c>
      <c r="AJ1183" s="85"/>
      <c r="AK1183" s="3" t="str">
        <f t="shared" si="844"/>
        <v>1.75</v>
      </c>
      <c r="AL1183" s="3" t="str">
        <f t="shared" si="845"/>
        <v>-</v>
      </c>
      <c r="AM1183" s="3">
        <f t="shared" si="846"/>
        <v>339.24</v>
      </c>
      <c r="AN1183" s="3">
        <f t="shared" si="847"/>
        <v>35.18</v>
      </c>
      <c r="AO1183" s="3">
        <f t="shared" si="848"/>
        <v>0.37840000000000001</v>
      </c>
      <c r="AP1183" s="85"/>
      <c r="AQ1183" s="3" t="str">
        <f t="shared" si="849"/>
        <v>1.75</v>
      </c>
      <c r="AR1183" s="3" t="str">
        <f t="shared" si="850"/>
        <v>-</v>
      </c>
      <c r="AS1183" s="3">
        <f t="shared" si="851"/>
        <v>339.24</v>
      </c>
      <c r="AT1183" s="3">
        <f t="shared" si="852"/>
        <v>35.18</v>
      </c>
      <c r="AU1183" s="3">
        <f t="shared" si="853"/>
        <v>0.2838</v>
      </c>
      <c r="AV1183" s="85"/>
      <c r="AW1183" s="3" t="str">
        <f t="shared" si="854"/>
        <v>1.75</v>
      </c>
      <c r="AX1183" s="3" t="str">
        <f t="shared" si="855"/>
        <v>-</v>
      </c>
      <c r="AY1183" s="3">
        <f t="shared" si="856"/>
        <v>339.24</v>
      </c>
      <c r="AZ1183" s="3">
        <f t="shared" si="857"/>
        <v>35.18</v>
      </c>
      <c r="BA1183" s="3">
        <f t="shared" si="858"/>
        <v>0.18920000000000001</v>
      </c>
      <c r="BB1183" s="85"/>
      <c r="BC1183" s="3" t="str">
        <f t="shared" si="859"/>
        <v>1.75</v>
      </c>
      <c r="BD1183" s="3" t="str">
        <f t="shared" si="860"/>
        <v>-</v>
      </c>
      <c r="BE1183" s="3">
        <f t="shared" si="861"/>
        <v>339.24</v>
      </c>
      <c r="BF1183" s="3">
        <f t="shared" si="862"/>
        <v>35.18</v>
      </c>
      <c r="BG1183" s="3">
        <f t="shared" si="863"/>
        <v>9.4600000000000004E-2</v>
      </c>
    </row>
    <row r="1184" spans="1:59" x14ac:dyDescent="0.3">
      <c r="A1184" s="1" t="str">
        <f>'Forward collapse simulation'!B1194</f>
        <v>1.75</v>
      </c>
      <c r="B1184" s="37" t="str">
        <f>IF('Forward collapse simulation'!C1194="","-",'Forward collapse simulation'!C1194)</f>
        <v>-</v>
      </c>
      <c r="C1184" s="85">
        <f>'Forward collapse simulation'!E1194</f>
        <v>23.03</v>
      </c>
      <c r="D1184" s="85">
        <f>'Forward collapse simulation'!F1194</f>
        <v>73.02</v>
      </c>
      <c r="E1184" s="85">
        <f>'Forward collapse simulation'!D1194</f>
        <v>2.258</v>
      </c>
      <c r="F1184" s="85"/>
      <c r="G1184" s="3" t="str">
        <f t="shared" si="819"/>
        <v>1.75</v>
      </c>
      <c r="H1184" s="3" t="str">
        <f t="shared" si="820"/>
        <v>-</v>
      </c>
      <c r="I1184" s="3">
        <f t="shared" si="821"/>
        <v>23.03</v>
      </c>
      <c r="J1184" s="3">
        <f t="shared" si="822"/>
        <v>73.02</v>
      </c>
      <c r="K1184" s="3">
        <f t="shared" si="823"/>
        <v>2.0322</v>
      </c>
      <c r="L1184" s="85"/>
      <c r="M1184" s="3" t="str">
        <f t="shared" si="824"/>
        <v>1.75</v>
      </c>
      <c r="N1184" s="3" t="str">
        <f t="shared" si="825"/>
        <v>-</v>
      </c>
      <c r="O1184" s="3">
        <f t="shared" si="826"/>
        <v>23.03</v>
      </c>
      <c r="P1184" s="3">
        <f t="shared" si="827"/>
        <v>73.02</v>
      </c>
      <c r="Q1184" s="3">
        <f t="shared" si="828"/>
        <v>1.8064</v>
      </c>
      <c r="R1184" s="85"/>
      <c r="S1184" s="3" t="str">
        <f t="shared" si="829"/>
        <v>1.75</v>
      </c>
      <c r="T1184" s="3" t="str">
        <f t="shared" si="830"/>
        <v>-</v>
      </c>
      <c r="U1184" s="3">
        <f t="shared" si="831"/>
        <v>23.03</v>
      </c>
      <c r="V1184" s="3">
        <f t="shared" si="832"/>
        <v>73.02</v>
      </c>
      <c r="W1184" s="3">
        <f t="shared" si="833"/>
        <v>1.5806</v>
      </c>
      <c r="X1184" s="85"/>
      <c r="Y1184" s="3" t="str">
        <f t="shared" si="834"/>
        <v>1.75</v>
      </c>
      <c r="Z1184" s="3" t="str">
        <f t="shared" si="835"/>
        <v>-</v>
      </c>
      <c r="AA1184" s="3">
        <f t="shared" si="836"/>
        <v>23.03</v>
      </c>
      <c r="AB1184" s="3">
        <f t="shared" si="837"/>
        <v>73.02</v>
      </c>
      <c r="AC1184" s="3">
        <f t="shared" si="838"/>
        <v>1.3548</v>
      </c>
      <c r="AD1184" s="85"/>
      <c r="AE1184" s="3" t="str">
        <f t="shared" si="839"/>
        <v>1.75</v>
      </c>
      <c r="AF1184" s="3" t="str">
        <f t="shared" si="840"/>
        <v>-</v>
      </c>
      <c r="AG1184" s="3">
        <f t="shared" si="841"/>
        <v>23.03</v>
      </c>
      <c r="AH1184" s="3">
        <f t="shared" si="842"/>
        <v>73.02</v>
      </c>
      <c r="AI1184" s="3">
        <f t="shared" si="843"/>
        <v>1.129</v>
      </c>
      <c r="AJ1184" s="85"/>
      <c r="AK1184" s="3" t="str">
        <f t="shared" si="844"/>
        <v>1.75</v>
      </c>
      <c r="AL1184" s="3" t="str">
        <f t="shared" si="845"/>
        <v>-</v>
      </c>
      <c r="AM1184" s="3">
        <f t="shared" si="846"/>
        <v>23.03</v>
      </c>
      <c r="AN1184" s="3">
        <f t="shared" si="847"/>
        <v>73.02</v>
      </c>
      <c r="AO1184" s="3">
        <f t="shared" si="848"/>
        <v>0.9032</v>
      </c>
      <c r="AP1184" s="85"/>
      <c r="AQ1184" s="3" t="str">
        <f t="shared" si="849"/>
        <v>1.75</v>
      </c>
      <c r="AR1184" s="3" t="str">
        <f t="shared" si="850"/>
        <v>-</v>
      </c>
      <c r="AS1184" s="3">
        <f t="shared" si="851"/>
        <v>23.03</v>
      </c>
      <c r="AT1184" s="3">
        <f t="shared" si="852"/>
        <v>73.02</v>
      </c>
      <c r="AU1184" s="3">
        <f t="shared" si="853"/>
        <v>0.6774</v>
      </c>
      <c r="AV1184" s="85"/>
      <c r="AW1184" s="3" t="str">
        <f t="shared" si="854"/>
        <v>1.75</v>
      </c>
      <c r="AX1184" s="3" t="str">
        <f t="shared" si="855"/>
        <v>-</v>
      </c>
      <c r="AY1184" s="3">
        <f t="shared" si="856"/>
        <v>23.03</v>
      </c>
      <c r="AZ1184" s="3">
        <f t="shared" si="857"/>
        <v>73.02</v>
      </c>
      <c r="BA1184" s="3">
        <f t="shared" si="858"/>
        <v>0.4516</v>
      </c>
      <c r="BB1184" s="85"/>
      <c r="BC1184" s="3" t="str">
        <f t="shared" si="859"/>
        <v>1.75</v>
      </c>
      <c r="BD1184" s="3" t="str">
        <f t="shared" si="860"/>
        <v>-</v>
      </c>
      <c r="BE1184" s="3">
        <f t="shared" si="861"/>
        <v>23.03</v>
      </c>
      <c r="BF1184" s="3">
        <f t="shared" si="862"/>
        <v>73.02</v>
      </c>
      <c r="BG1184" s="3">
        <f t="shared" si="863"/>
        <v>0.2258</v>
      </c>
    </row>
    <row r="1185" spans="1:59" x14ac:dyDescent="0.3">
      <c r="A1185" s="1" t="str">
        <f>'Forward collapse simulation'!B1195</f>
        <v>1.75</v>
      </c>
      <c r="B1185" s="37" t="str">
        <f>IF('Forward collapse simulation'!C1195="","-",'Forward collapse simulation'!C1195)</f>
        <v>-</v>
      </c>
      <c r="C1185" s="85">
        <f>'Forward collapse simulation'!E1195</f>
        <v>126.87</v>
      </c>
      <c r="D1185" s="85">
        <f>'Forward collapse simulation'!F1195</f>
        <v>85.71</v>
      </c>
      <c r="E1185" s="85">
        <f>'Forward collapse simulation'!D1195</f>
        <v>4.3449999999999998</v>
      </c>
      <c r="F1185" s="85"/>
      <c r="G1185" s="3" t="str">
        <f t="shared" si="819"/>
        <v>1.75</v>
      </c>
      <c r="H1185" s="3" t="str">
        <f t="shared" si="820"/>
        <v>-</v>
      </c>
      <c r="I1185" s="3">
        <f t="shared" si="821"/>
        <v>126.87</v>
      </c>
      <c r="J1185" s="3">
        <f t="shared" si="822"/>
        <v>85.71</v>
      </c>
      <c r="K1185" s="3">
        <f t="shared" si="823"/>
        <v>3.9104999999999999</v>
      </c>
      <c r="L1185" s="85"/>
      <c r="M1185" s="3" t="str">
        <f t="shared" si="824"/>
        <v>1.75</v>
      </c>
      <c r="N1185" s="3" t="str">
        <f t="shared" si="825"/>
        <v>-</v>
      </c>
      <c r="O1185" s="3">
        <f t="shared" si="826"/>
        <v>126.87</v>
      </c>
      <c r="P1185" s="3">
        <f t="shared" si="827"/>
        <v>85.71</v>
      </c>
      <c r="Q1185" s="3">
        <f t="shared" si="828"/>
        <v>3.476</v>
      </c>
      <c r="R1185" s="85"/>
      <c r="S1185" s="3" t="str">
        <f t="shared" si="829"/>
        <v>1.75</v>
      </c>
      <c r="T1185" s="3" t="str">
        <f t="shared" si="830"/>
        <v>-</v>
      </c>
      <c r="U1185" s="3">
        <f t="shared" si="831"/>
        <v>126.87</v>
      </c>
      <c r="V1185" s="3">
        <f t="shared" si="832"/>
        <v>85.71</v>
      </c>
      <c r="W1185" s="3">
        <f t="shared" si="833"/>
        <v>3.0414999999999996</v>
      </c>
      <c r="X1185" s="85"/>
      <c r="Y1185" s="3" t="str">
        <f t="shared" si="834"/>
        <v>1.75</v>
      </c>
      <c r="Z1185" s="3" t="str">
        <f t="shared" si="835"/>
        <v>-</v>
      </c>
      <c r="AA1185" s="3">
        <f t="shared" si="836"/>
        <v>126.87</v>
      </c>
      <c r="AB1185" s="3">
        <f t="shared" si="837"/>
        <v>85.71</v>
      </c>
      <c r="AC1185" s="3">
        <f t="shared" si="838"/>
        <v>2.6069999999999998</v>
      </c>
      <c r="AD1185" s="85"/>
      <c r="AE1185" s="3" t="str">
        <f t="shared" si="839"/>
        <v>1.75</v>
      </c>
      <c r="AF1185" s="3" t="str">
        <f t="shared" si="840"/>
        <v>-</v>
      </c>
      <c r="AG1185" s="3">
        <f t="shared" si="841"/>
        <v>126.87</v>
      </c>
      <c r="AH1185" s="3">
        <f t="shared" si="842"/>
        <v>85.71</v>
      </c>
      <c r="AI1185" s="3">
        <f t="shared" si="843"/>
        <v>2.1724999999999999</v>
      </c>
      <c r="AJ1185" s="85"/>
      <c r="AK1185" s="3" t="str">
        <f t="shared" si="844"/>
        <v>1.75</v>
      </c>
      <c r="AL1185" s="3" t="str">
        <f t="shared" si="845"/>
        <v>-</v>
      </c>
      <c r="AM1185" s="3">
        <f t="shared" si="846"/>
        <v>126.87</v>
      </c>
      <c r="AN1185" s="3">
        <f t="shared" si="847"/>
        <v>85.71</v>
      </c>
      <c r="AO1185" s="3">
        <f t="shared" si="848"/>
        <v>1.738</v>
      </c>
      <c r="AP1185" s="85"/>
      <c r="AQ1185" s="3" t="str">
        <f t="shared" si="849"/>
        <v>1.75</v>
      </c>
      <c r="AR1185" s="3" t="str">
        <f t="shared" si="850"/>
        <v>-</v>
      </c>
      <c r="AS1185" s="3">
        <f t="shared" si="851"/>
        <v>126.87</v>
      </c>
      <c r="AT1185" s="3">
        <f t="shared" si="852"/>
        <v>85.71</v>
      </c>
      <c r="AU1185" s="3">
        <f t="shared" si="853"/>
        <v>1.3034999999999999</v>
      </c>
      <c r="AV1185" s="85"/>
      <c r="AW1185" s="3" t="str">
        <f t="shared" si="854"/>
        <v>1.75</v>
      </c>
      <c r="AX1185" s="3" t="str">
        <f t="shared" si="855"/>
        <v>-</v>
      </c>
      <c r="AY1185" s="3">
        <f t="shared" si="856"/>
        <v>126.87</v>
      </c>
      <c r="AZ1185" s="3">
        <f t="shared" si="857"/>
        <v>85.71</v>
      </c>
      <c r="BA1185" s="3">
        <f t="shared" si="858"/>
        <v>0.86899999999999999</v>
      </c>
      <c r="BB1185" s="85"/>
      <c r="BC1185" s="3" t="str">
        <f t="shared" si="859"/>
        <v>1.75</v>
      </c>
      <c r="BD1185" s="3" t="str">
        <f t="shared" si="860"/>
        <v>-</v>
      </c>
      <c r="BE1185" s="3">
        <f t="shared" si="861"/>
        <v>126.87</v>
      </c>
      <c r="BF1185" s="3">
        <f t="shared" si="862"/>
        <v>85.71</v>
      </c>
      <c r="BG1185" s="3">
        <f t="shared" si="863"/>
        <v>0.4345</v>
      </c>
    </row>
    <row r="1186" spans="1:59" x14ac:dyDescent="0.3">
      <c r="A1186" s="1" t="str">
        <f>'Forward collapse simulation'!B1196</f>
        <v>1.75</v>
      </c>
      <c r="B1186" s="37" t="str">
        <f>IF('Forward collapse simulation'!C1196="","-",'Forward collapse simulation'!C1196)</f>
        <v>-</v>
      </c>
      <c r="C1186" s="85">
        <f>'Forward collapse simulation'!E1196</f>
        <v>134.5</v>
      </c>
      <c r="D1186" s="85">
        <f>'Forward collapse simulation'!F1196</f>
        <v>83.3</v>
      </c>
      <c r="E1186" s="85">
        <f>'Forward collapse simulation'!D1196</f>
        <v>9.0670000000000002</v>
      </c>
      <c r="F1186" s="85"/>
      <c r="G1186" s="3" t="str">
        <f t="shared" si="819"/>
        <v>1.75</v>
      </c>
      <c r="H1186" s="3" t="str">
        <f t="shared" si="820"/>
        <v>-</v>
      </c>
      <c r="I1186" s="3">
        <f t="shared" si="821"/>
        <v>134.5</v>
      </c>
      <c r="J1186" s="3">
        <f t="shared" si="822"/>
        <v>83.3</v>
      </c>
      <c r="K1186" s="3">
        <f t="shared" si="823"/>
        <v>8.1603000000000012</v>
      </c>
      <c r="L1186" s="85"/>
      <c r="M1186" s="3" t="str">
        <f t="shared" si="824"/>
        <v>1.75</v>
      </c>
      <c r="N1186" s="3" t="str">
        <f t="shared" si="825"/>
        <v>-</v>
      </c>
      <c r="O1186" s="3">
        <f t="shared" si="826"/>
        <v>134.5</v>
      </c>
      <c r="P1186" s="3">
        <f t="shared" si="827"/>
        <v>83.3</v>
      </c>
      <c r="Q1186" s="3">
        <f t="shared" si="828"/>
        <v>7.2536000000000005</v>
      </c>
      <c r="R1186" s="85"/>
      <c r="S1186" s="3" t="str">
        <f t="shared" si="829"/>
        <v>1.75</v>
      </c>
      <c r="T1186" s="3" t="str">
        <f t="shared" si="830"/>
        <v>-</v>
      </c>
      <c r="U1186" s="3">
        <f t="shared" si="831"/>
        <v>134.5</v>
      </c>
      <c r="V1186" s="3">
        <f t="shared" si="832"/>
        <v>83.3</v>
      </c>
      <c r="W1186" s="3">
        <f t="shared" si="833"/>
        <v>6.3468999999999998</v>
      </c>
      <c r="X1186" s="85"/>
      <c r="Y1186" s="3" t="str">
        <f t="shared" si="834"/>
        <v>1.75</v>
      </c>
      <c r="Z1186" s="3" t="str">
        <f t="shared" si="835"/>
        <v>-</v>
      </c>
      <c r="AA1186" s="3">
        <f t="shared" si="836"/>
        <v>134.5</v>
      </c>
      <c r="AB1186" s="3">
        <f t="shared" si="837"/>
        <v>83.3</v>
      </c>
      <c r="AC1186" s="3">
        <f t="shared" si="838"/>
        <v>5.4401999999999999</v>
      </c>
      <c r="AD1186" s="85"/>
      <c r="AE1186" s="3" t="str">
        <f t="shared" si="839"/>
        <v>1.75</v>
      </c>
      <c r="AF1186" s="3" t="str">
        <f t="shared" si="840"/>
        <v>-</v>
      </c>
      <c r="AG1186" s="3">
        <f t="shared" si="841"/>
        <v>134.5</v>
      </c>
      <c r="AH1186" s="3">
        <f t="shared" si="842"/>
        <v>83.3</v>
      </c>
      <c r="AI1186" s="3">
        <f t="shared" si="843"/>
        <v>4.5335000000000001</v>
      </c>
      <c r="AJ1186" s="85"/>
      <c r="AK1186" s="3" t="str">
        <f t="shared" si="844"/>
        <v>1.75</v>
      </c>
      <c r="AL1186" s="3" t="str">
        <f t="shared" si="845"/>
        <v>-</v>
      </c>
      <c r="AM1186" s="3">
        <f t="shared" si="846"/>
        <v>134.5</v>
      </c>
      <c r="AN1186" s="3">
        <f t="shared" si="847"/>
        <v>83.3</v>
      </c>
      <c r="AO1186" s="3">
        <f t="shared" si="848"/>
        <v>3.6268000000000002</v>
      </c>
      <c r="AP1186" s="85"/>
      <c r="AQ1186" s="3" t="str">
        <f t="shared" si="849"/>
        <v>1.75</v>
      </c>
      <c r="AR1186" s="3" t="str">
        <f t="shared" si="850"/>
        <v>-</v>
      </c>
      <c r="AS1186" s="3">
        <f t="shared" si="851"/>
        <v>134.5</v>
      </c>
      <c r="AT1186" s="3">
        <f t="shared" si="852"/>
        <v>83.3</v>
      </c>
      <c r="AU1186" s="3">
        <f t="shared" si="853"/>
        <v>2.7201</v>
      </c>
      <c r="AV1186" s="85"/>
      <c r="AW1186" s="3" t="str">
        <f t="shared" si="854"/>
        <v>1.75</v>
      </c>
      <c r="AX1186" s="3" t="str">
        <f t="shared" si="855"/>
        <v>-</v>
      </c>
      <c r="AY1186" s="3">
        <f t="shared" si="856"/>
        <v>134.5</v>
      </c>
      <c r="AZ1186" s="3">
        <f t="shared" si="857"/>
        <v>83.3</v>
      </c>
      <c r="BA1186" s="3">
        <f t="shared" si="858"/>
        <v>1.8134000000000001</v>
      </c>
      <c r="BB1186" s="85"/>
      <c r="BC1186" s="3" t="str">
        <f t="shared" si="859"/>
        <v>1.75</v>
      </c>
      <c r="BD1186" s="3" t="str">
        <f t="shared" si="860"/>
        <v>-</v>
      </c>
      <c r="BE1186" s="3">
        <f t="shared" si="861"/>
        <v>134.5</v>
      </c>
      <c r="BF1186" s="3">
        <f t="shared" si="862"/>
        <v>83.3</v>
      </c>
      <c r="BG1186" s="3">
        <f t="shared" si="863"/>
        <v>0.90670000000000006</v>
      </c>
    </row>
    <row r="1187" spans="1:59" x14ac:dyDescent="0.3">
      <c r="A1187" s="1" t="str">
        <f>'Forward collapse simulation'!B1197</f>
        <v>1.75</v>
      </c>
      <c r="B1187" s="37" t="str">
        <f>IF('Forward collapse simulation'!C1197="","-",'Forward collapse simulation'!C1197)</f>
        <v>-</v>
      </c>
      <c r="C1187" s="85">
        <f>'Forward collapse simulation'!E1197</f>
        <v>132.41</v>
      </c>
      <c r="D1187" s="85">
        <f>'Forward collapse simulation'!F1197</f>
        <v>78.790000000000006</v>
      </c>
      <c r="E1187" s="85">
        <f>'Forward collapse simulation'!D1197</f>
        <v>4.3410000000000002</v>
      </c>
      <c r="F1187" s="85"/>
      <c r="G1187" s="3" t="str">
        <f t="shared" si="819"/>
        <v>1.75</v>
      </c>
      <c r="H1187" s="3" t="str">
        <f t="shared" si="820"/>
        <v>-</v>
      </c>
      <c r="I1187" s="3">
        <f t="shared" si="821"/>
        <v>132.41</v>
      </c>
      <c r="J1187" s="3">
        <f t="shared" si="822"/>
        <v>78.790000000000006</v>
      </c>
      <c r="K1187" s="3">
        <f t="shared" si="823"/>
        <v>3.9069000000000003</v>
      </c>
      <c r="L1187" s="85"/>
      <c r="M1187" s="3" t="str">
        <f t="shared" si="824"/>
        <v>1.75</v>
      </c>
      <c r="N1187" s="3" t="str">
        <f t="shared" si="825"/>
        <v>-</v>
      </c>
      <c r="O1187" s="3">
        <f t="shared" si="826"/>
        <v>132.41</v>
      </c>
      <c r="P1187" s="3">
        <f t="shared" si="827"/>
        <v>78.790000000000006</v>
      </c>
      <c r="Q1187" s="3">
        <f t="shared" si="828"/>
        <v>3.4728000000000003</v>
      </c>
      <c r="R1187" s="85"/>
      <c r="S1187" s="3" t="str">
        <f t="shared" si="829"/>
        <v>1.75</v>
      </c>
      <c r="T1187" s="3" t="str">
        <f t="shared" si="830"/>
        <v>-</v>
      </c>
      <c r="U1187" s="3">
        <f t="shared" si="831"/>
        <v>132.41</v>
      </c>
      <c r="V1187" s="3">
        <f t="shared" si="832"/>
        <v>78.790000000000006</v>
      </c>
      <c r="W1187" s="3">
        <f t="shared" si="833"/>
        <v>3.0387</v>
      </c>
      <c r="X1187" s="85"/>
      <c r="Y1187" s="3" t="str">
        <f t="shared" si="834"/>
        <v>1.75</v>
      </c>
      <c r="Z1187" s="3" t="str">
        <f t="shared" si="835"/>
        <v>-</v>
      </c>
      <c r="AA1187" s="3">
        <f t="shared" si="836"/>
        <v>132.41</v>
      </c>
      <c r="AB1187" s="3">
        <f t="shared" si="837"/>
        <v>78.790000000000006</v>
      </c>
      <c r="AC1187" s="3">
        <f t="shared" si="838"/>
        <v>2.6046</v>
      </c>
      <c r="AD1187" s="85"/>
      <c r="AE1187" s="3" t="str">
        <f t="shared" si="839"/>
        <v>1.75</v>
      </c>
      <c r="AF1187" s="3" t="str">
        <f t="shared" si="840"/>
        <v>-</v>
      </c>
      <c r="AG1187" s="3">
        <f t="shared" si="841"/>
        <v>132.41</v>
      </c>
      <c r="AH1187" s="3">
        <f t="shared" si="842"/>
        <v>78.790000000000006</v>
      </c>
      <c r="AI1187" s="3">
        <f t="shared" si="843"/>
        <v>2.1705000000000001</v>
      </c>
      <c r="AJ1187" s="85"/>
      <c r="AK1187" s="3" t="str">
        <f t="shared" si="844"/>
        <v>1.75</v>
      </c>
      <c r="AL1187" s="3" t="str">
        <f t="shared" si="845"/>
        <v>-</v>
      </c>
      <c r="AM1187" s="3">
        <f t="shared" si="846"/>
        <v>132.41</v>
      </c>
      <c r="AN1187" s="3">
        <f t="shared" si="847"/>
        <v>78.790000000000006</v>
      </c>
      <c r="AO1187" s="3">
        <f t="shared" si="848"/>
        <v>1.7364000000000002</v>
      </c>
      <c r="AP1187" s="85"/>
      <c r="AQ1187" s="3" t="str">
        <f t="shared" si="849"/>
        <v>1.75</v>
      </c>
      <c r="AR1187" s="3" t="str">
        <f t="shared" si="850"/>
        <v>-</v>
      </c>
      <c r="AS1187" s="3">
        <f t="shared" si="851"/>
        <v>132.41</v>
      </c>
      <c r="AT1187" s="3">
        <f t="shared" si="852"/>
        <v>78.790000000000006</v>
      </c>
      <c r="AU1187" s="3">
        <f t="shared" si="853"/>
        <v>1.3023</v>
      </c>
      <c r="AV1187" s="85"/>
      <c r="AW1187" s="3" t="str">
        <f t="shared" si="854"/>
        <v>1.75</v>
      </c>
      <c r="AX1187" s="3" t="str">
        <f t="shared" si="855"/>
        <v>-</v>
      </c>
      <c r="AY1187" s="3">
        <f t="shared" si="856"/>
        <v>132.41</v>
      </c>
      <c r="AZ1187" s="3">
        <f t="shared" si="857"/>
        <v>78.790000000000006</v>
      </c>
      <c r="BA1187" s="3">
        <f t="shared" si="858"/>
        <v>0.86820000000000008</v>
      </c>
      <c r="BB1187" s="85"/>
      <c r="BC1187" s="3" t="str">
        <f t="shared" si="859"/>
        <v>1.75</v>
      </c>
      <c r="BD1187" s="3" t="str">
        <f t="shared" si="860"/>
        <v>-</v>
      </c>
      <c r="BE1187" s="3">
        <f t="shared" si="861"/>
        <v>132.41</v>
      </c>
      <c r="BF1187" s="3">
        <f t="shared" si="862"/>
        <v>78.790000000000006</v>
      </c>
      <c r="BG1187" s="3">
        <f t="shared" si="863"/>
        <v>0.43410000000000004</v>
      </c>
    </row>
    <row r="1188" spans="1:59" x14ac:dyDescent="0.3">
      <c r="A1188" s="1" t="str">
        <f>'Forward collapse simulation'!B1198</f>
        <v>1.75</v>
      </c>
      <c r="B1188" s="37" t="str">
        <f>IF('Forward collapse simulation'!C1198="","-",'Forward collapse simulation'!C1198)</f>
        <v>-</v>
      </c>
      <c r="C1188" s="85">
        <f>'Forward collapse simulation'!E1198</f>
        <v>147.31</v>
      </c>
      <c r="D1188" s="85">
        <f>'Forward collapse simulation'!F1198</f>
        <v>59.94</v>
      </c>
      <c r="E1188" s="85">
        <f>'Forward collapse simulation'!D1198</f>
        <v>1.113</v>
      </c>
      <c r="F1188" s="85"/>
      <c r="G1188" s="3" t="str">
        <f t="shared" si="819"/>
        <v>1.75</v>
      </c>
      <c r="H1188" s="3" t="str">
        <f t="shared" si="820"/>
        <v>-</v>
      </c>
      <c r="I1188" s="3">
        <f t="shared" si="821"/>
        <v>147.31</v>
      </c>
      <c r="J1188" s="3">
        <f t="shared" si="822"/>
        <v>59.94</v>
      </c>
      <c r="K1188" s="3">
        <f t="shared" si="823"/>
        <v>1.0017</v>
      </c>
      <c r="L1188" s="85"/>
      <c r="M1188" s="3" t="str">
        <f t="shared" si="824"/>
        <v>1.75</v>
      </c>
      <c r="N1188" s="3" t="str">
        <f t="shared" si="825"/>
        <v>-</v>
      </c>
      <c r="O1188" s="3">
        <f t="shared" si="826"/>
        <v>147.31</v>
      </c>
      <c r="P1188" s="3">
        <f t="shared" si="827"/>
        <v>59.94</v>
      </c>
      <c r="Q1188" s="3">
        <f t="shared" si="828"/>
        <v>0.89040000000000008</v>
      </c>
      <c r="R1188" s="85"/>
      <c r="S1188" s="3" t="str">
        <f t="shared" si="829"/>
        <v>1.75</v>
      </c>
      <c r="T1188" s="3" t="str">
        <f t="shared" si="830"/>
        <v>-</v>
      </c>
      <c r="U1188" s="3">
        <f t="shared" si="831"/>
        <v>147.31</v>
      </c>
      <c r="V1188" s="3">
        <f t="shared" si="832"/>
        <v>59.94</v>
      </c>
      <c r="W1188" s="3">
        <f t="shared" si="833"/>
        <v>0.7790999999999999</v>
      </c>
      <c r="X1188" s="85"/>
      <c r="Y1188" s="3" t="str">
        <f t="shared" si="834"/>
        <v>1.75</v>
      </c>
      <c r="Z1188" s="3" t="str">
        <f t="shared" si="835"/>
        <v>-</v>
      </c>
      <c r="AA1188" s="3">
        <f t="shared" si="836"/>
        <v>147.31</v>
      </c>
      <c r="AB1188" s="3">
        <f t="shared" si="837"/>
        <v>59.94</v>
      </c>
      <c r="AC1188" s="3">
        <f t="shared" si="838"/>
        <v>0.66779999999999995</v>
      </c>
      <c r="AD1188" s="85"/>
      <c r="AE1188" s="3" t="str">
        <f t="shared" si="839"/>
        <v>1.75</v>
      </c>
      <c r="AF1188" s="3" t="str">
        <f t="shared" si="840"/>
        <v>-</v>
      </c>
      <c r="AG1188" s="3">
        <f t="shared" si="841"/>
        <v>147.31</v>
      </c>
      <c r="AH1188" s="3">
        <f t="shared" si="842"/>
        <v>59.94</v>
      </c>
      <c r="AI1188" s="3">
        <f t="shared" si="843"/>
        <v>0.55649999999999999</v>
      </c>
      <c r="AJ1188" s="85"/>
      <c r="AK1188" s="3" t="str">
        <f t="shared" si="844"/>
        <v>1.75</v>
      </c>
      <c r="AL1188" s="3" t="str">
        <f t="shared" si="845"/>
        <v>-</v>
      </c>
      <c r="AM1188" s="3">
        <f t="shared" si="846"/>
        <v>147.31</v>
      </c>
      <c r="AN1188" s="3">
        <f t="shared" si="847"/>
        <v>59.94</v>
      </c>
      <c r="AO1188" s="3">
        <f t="shared" si="848"/>
        <v>0.44520000000000004</v>
      </c>
      <c r="AP1188" s="85"/>
      <c r="AQ1188" s="3" t="str">
        <f t="shared" si="849"/>
        <v>1.75</v>
      </c>
      <c r="AR1188" s="3" t="str">
        <f t="shared" si="850"/>
        <v>-</v>
      </c>
      <c r="AS1188" s="3">
        <f t="shared" si="851"/>
        <v>147.31</v>
      </c>
      <c r="AT1188" s="3">
        <f t="shared" si="852"/>
        <v>59.94</v>
      </c>
      <c r="AU1188" s="3">
        <f t="shared" si="853"/>
        <v>0.33389999999999997</v>
      </c>
      <c r="AV1188" s="85"/>
      <c r="AW1188" s="3" t="str">
        <f t="shared" si="854"/>
        <v>1.75</v>
      </c>
      <c r="AX1188" s="3" t="str">
        <f t="shared" si="855"/>
        <v>-</v>
      </c>
      <c r="AY1188" s="3">
        <f t="shared" si="856"/>
        <v>147.31</v>
      </c>
      <c r="AZ1188" s="3">
        <f t="shared" si="857"/>
        <v>59.94</v>
      </c>
      <c r="BA1188" s="3">
        <f t="shared" si="858"/>
        <v>0.22260000000000002</v>
      </c>
      <c r="BB1188" s="85"/>
      <c r="BC1188" s="3" t="str">
        <f t="shared" si="859"/>
        <v>1.75</v>
      </c>
      <c r="BD1188" s="3" t="str">
        <f t="shared" si="860"/>
        <v>-</v>
      </c>
      <c r="BE1188" s="3">
        <f t="shared" si="861"/>
        <v>147.31</v>
      </c>
      <c r="BF1188" s="3">
        <f t="shared" si="862"/>
        <v>59.94</v>
      </c>
      <c r="BG1188" s="3">
        <f t="shared" si="863"/>
        <v>0.11130000000000001</v>
      </c>
    </row>
    <row r="1189" spans="1:59" x14ac:dyDescent="0.3">
      <c r="A1189" s="1" t="str">
        <f>'Forward collapse simulation'!B1199</f>
        <v>1.75</v>
      </c>
      <c r="B1189" s="37" t="str">
        <f>IF('Forward collapse simulation'!C1199="","-",'Forward collapse simulation'!C1199)</f>
        <v>-</v>
      </c>
      <c r="C1189" s="85">
        <f>'Forward collapse simulation'!E1199</f>
        <v>155.54</v>
      </c>
      <c r="D1189" s="85">
        <f>'Forward collapse simulation'!F1199</f>
        <v>24.47</v>
      </c>
      <c r="E1189" s="85">
        <f>'Forward collapse simulation'!D1199</f>
        <v>0.99</v>
      </c>
      <c r="F1189" s="85"/>
      <c r="G1189" s="3" t="str">
        <f t="shared" si="819"/>
        <v>1.75</v>
      </c>
      <c r="H1189" s="3" t="str">
        <f t="shared" si="820"/>
        <v>-</v>
      </c>
      <c r="I1189" s="3">
        <f t="shared" si="821"/>
        <v>155.54</v>
      </c>
      <c r="J1189" s="3">
        <f t="shared" si="822"/>
        <v>24.47</v>
      </c>
      <c r="K1189" s="3">
        <f t="shared" si="823"/>
        <v>0.89100000000000001</v>
      </c>
      <c r="L1189" s="85"/>
      <c r="M1189" s="3" t="str">
        <f t="shared" si="824"/>
        <v>1.75</v>
      </c>
      <c r="N1189" s="3" t="str">
        <f t="shared" si="825"/>
        <v>-</v>
      </c>
      <c r="O1189" s="3">
        <f t="shared" si="826"/>
        <v>155.54</v>
      </c>
      <c r="P1189" s="3">
        <f t="shared" si="827"/>
        <v>24.47</v>
      </c>
      <c r="Q1189" s="3">
        <f t="shared" si="828"/>
        <v>0.79200000000000004</v>
      </c>
      <c r="R1189" s="85"/>
      <c r="S1189" s="3" t="str">
        <f t="shared" si="829"/>
        <v>1.75</v>
      </c>
      <c r="T1189" s="3" t="str">
        <f t="shared" si="830"/>
        <v>-</v>
      </c>
      <c r="U1189" s="3">
        <f t="shared" si="831"/>
        <v>155.54</v>
      </c>
      <c r="V1189" s="3">
        <f t="shared" si="832"/>
        <v>24.47</v>
      </c>
      <c r="W1189" s="3">
        <f t="shared" si="833"/>
        <v>0.69299999999999995</v>
      </c>
      <c r="X1189" s="85"/>
      <c r="Y1189" s="3" t="str">
        <f t="shared" si="834"/>
        <v>1.75</v>
      </c>
      <c r="Z1189" s="3" t="str">
        <f t="shared" si="835"/>
        <v>-</v>
      </c>
      <c r="AA1189" s="3">
        <f t="shared" si="836"/>
        <v>155.54</v>
      </c>
      <c r="AB1189" s="3">
        <f t="shared" si="837"/>
        <v>24.47</v>
      </c>
      <c r="AC1189" s="3">
        <f t="shared" si="838"/>
        <v>0.59399999999999997</v>
      </c>
      <c r="AD1189" s="85"/>
      <c r="AE1189" s="3" t="str">
        <f t="shared" si="839"/>
        <v>1.75</v>
      </c>
      <c r="AF1189" s="3" t="str">
        <f t="shared" si="840"/>
        <v>-</v>
      </c>
      <c r="AG1189" s="3">
        <f t="shared" si="841"/>
        <v>155.54</v>
      </c>
      <c r="AH1189" s="3">
        <f t="shared" si="842"/>
        <v>24.47</v>
      </c>
      <c r="AI1189" s="3">
        <f t="shared" si="843"/>
        <v>0.495</v>
      </c>
      <c r="AJ1189" s="85"/>
      <c r="AK1189" s="3" t="str">
        <f t="shared" si="844"/>
        <v>1.75</v>
      </c>
      <c r="AL1189" s="3" t="str">
        <f t="shared" si="845"/>
        <v>-</v>
      </c>
      <c r="AM1189" s="3">
        <f t="shared" si="846"/>
        <v>155.54</v>
      </c>
      <c r="AN1189" s="3">
        <f t="shared" si="847"/>
        <v>24.47</v>
      </c>
      <c r="AO1189" s="3">
        <f t="shared" si="848"/>
        <v>0.39600000000000002</v>
      </c>
      <c r="AP1189" s="85"/>
      <c r="AQ1189" s="3" t="str">
        <f t="shared" si="849"/>
        <v>1.75</v>
      </c>
      <c r="AR1189" s="3" t="str">
        <f t="shared" si="850"/>
        <v>-</v>
      </c>
      <c r="AS1189" s="3">
        <f t="shared" si="851"/>
        <v>155.54</v>
      </c>
      <c r="AT1189" s="3">
        <f t="shared" si="852"/>
        <v>24.47</v>
      </c>
      <c r="AU1189" s="3">
        <f t="shared" si="853"/>
        <v>0.29699999999999999</v>
      </c>
      <c r="AV1189" s="85"/>
      <c r="AW1189" s="3" t="str">
        <f t="shared" si="854"/>
        <v>1.75</v>
      </c>
      <c r="AX1189" s="3" t="str">
        <f t="shared" si="855"/>
        <v>-</v>
      </c>
      <c r="AY1189" s="3">
        <f t="shared" si="856"/>
        <v>155.54</v>
      </c>
      <c r="AZ1189" s="3">
        <f t="shared" si="857"/>
        <v>24.47</v>
      </c>
      <c r="BA1189" s="3">
        <f t="shared" si="858"/>
        <v>0.19800000000000001</v>
      </c>
      <c r="BB1189" s="85"/>
      <c r="BC1189" s="3" t="str">
        <f t="shared" si="859"/>
        <v>1.75</v>
      </c>
      <c r="BD1189" s="3" t="str">
        <f t="shared" si="860"/>
        <v>-</v>
      </c>
      <c r="BE1189" s="3">
        <f t="shared" si="861"/>
        <v>155.54</v>
      </c>
      <c r="BF1189" s="3">
        <f t="shared" si="862"/>
        <v>24.47</v>
      </c>
      <c r="BG1189" s="3">
        <f t="shared" si="863"/>
        <v>9.9000000000000005E-2</v>
      </c>
    </row>
    <row r="1190" spans="1:59" x14ac:dyDescent="0.3">
      <c r="A1190" s="1" t="str">
        <f>'Forward collapse simulation'!B1200</f>
        <v>1.75</v>
      </c>
      <c r="B1190" s="37" t="str">
        <f>IF('Forward collapse simulation'!C1200="","-",'Forward collapse simulation'!C1200)</f>
        <v>-</v>
      </c>
      <c r="C1190" s="85">
        <f>'Forward collapse simulation'!E1200</f>
        <v>137.41</v>
      </c>
      <c r="D1190" s="85">
        <f>'Forward collapse simulation'!F1200</f>
        <v>-7.76</v>
      </c>
      <c r="E1190" s="85">
        <f>'Forward collapse simulation'!D1200</f>
        <v>1.1040000000000001</v>
      </c>
      <c r="F1190" s="85"/>
      <c r="G1190" s="3" t="str">
        <f t="shared" si="819"/>
        <v>1.75</v>
      </c>
      <c r="H1190" s="3" t="str">
        <f t="shared" si="820"/>
        <v>-</v>
      </c>
      <c r="I1190" s="3">
        <f t="shared" si="821"/>
        <v>137.41</v>
      </c>
      <c r="J1190" s="3">
        <f t="shared" si="822"/>
        <v>-7.76</v>
      </c>
      <c r="K1190" s="3">
        <f t="shared" si="823"/>
        <v>0.99360000000000015</v>
      </c>
      <c r="L1190" s="85"/>
      <c r="M1190" s="3" t="str">
        <f t="shared" si="824"/>
        <v>1.75</v>
      </c>
      <c r="N1190" s="3" t="str">
        <f t="shared" si="825"/>
        <v>-</v>
      </c>
      <c r="O1190" s="3">
        <f t="shared" si="826"/>
        <v>137.41</v>
      </c>
      <c r="P1190" s="3">
        <f t="shared" si="827"/>
        <v>-7.76</v>
      </c>
      <c r="Q1190" s="3">
        <f t="shared" si="828"/>
        <v>0.8832000000000001</v>
      </c>
      <c r="R1190" s="85"/>
      <c r="S1190" s="3" t="str">
        <f t="shared" si="829"/>
        <v>1.75</v>
      </c>
      <c r="T1190" s="3" t="str">
        <f t="shared" si="830"/>
        <v>-</v>
      </c>
      <c r="U1190" s="3">
        <f t="shared" si="831"/>
        <v>137.41</v>
      </c>
      <c r="V1190" s="3">
        <f t="shared" si="832"/>
        <v>-7.76</v>
      </c>
      <c r="W1190" s="3">
        <f t="shared" si="833"/>
        <v>0.77280000000000004</v>
      </c>
      <c r="X1190" s="85"/>
      <c r="Y1190" s="3" t="str">
        <f t="shared" si="834"/>
        <v>1.75</v>
      </c>
      <c r="Z1190" s="3" t="str">
        <f t="shared" si="835"/>
        <v>-</v>
      </c>
      <c r="AA1190" s="3">
        <f t="shared" si="836"/>
        <v>137.41</v>
      </c>
      <c r="AB1190" s="3">
        <f t="shared" si="837"/>
        <v>-7.76</v>
      </c>
      <c r="AC1190" s="3">
        <f t="shared" si="838"/>
        <v>0.66239999999999999</v>
      </c>
      <c r="AD1190" s="85"/>
      <c r="AE1190" s="3" t="str">
        <f t="shared" si="839"/>
        <v>1.75</v>
      </c>
      <c r="AF1190" s="3" t="str">
        <f t="shared" si="840"/>
        <v>-</v>
      </c>
      <c r="AG1190" s="3">
        <f t="shared" si="841"/>
        <v>137.41</v>
      </c>
      <c r="AH1190" s="3">
        <f t="shared" si="842"/>
        <v>-7.76</v>
      </c>
      <c r="AI1190" s="3">
        <f t="shared" si="843"/>
        <v>0.55200000000000005</v>
      </c>
      <c r="AJ1190" s="85"/>
      <c r="AK1190" s="3" t="str">
        <f t="shared" si="844"/>
        <v>1.75</v>
      </c>
      <c r="AL1190" s="3" t="str">
        <f t="shared" si="845"/>
        <v>-</v>
      </c>
      <c r="AM1190" s="3">
        <f t="shared" si="846"/>
        <v>137.41</v>
      </c>
      <c r="AN1190" s="3">
        <f t="shared" si="847"/>
        <v>-7.76</v>
      </c>
      <c r="AO1190" s="3">
        <f t="shared" si="848"/>
        <v>0.44160000000000005</v>
      </c>
      <c r="AP1190" s="85"/>
      <c r="AQ1190" s="3" t="str">
        <f t="shared" si="849"/>
        <v>1.75</v>
      </c>
      <c r="AR1190" s="3" t="str">
        <f t="shared" si="850"/>
        <v>-</v>
      </c>
      <c r="AS1190" s="3">
        <f t="shared" si="851"/>
        <v>137.41</v>
      </c>
      <c r="AT1190" s="3">
        <f t="shared" si="852"/>
        <v>-7.76</v>
      </c>
      <c r="AU1190" s="3">
        <f t="shared" si="853"/>
        <v>0.33119999999999999</v>
      </c>
      <c r="AV1190" s="85"/>
      <c r="AW1190" s="3" t="str">
        <f t="shared" si="854"/>
        <v>1.75</v>
      </c>
      <c r="AX1190" s="3" t="str">
        <f t="shared" si="855"/>
        <v>-</v>
      </c>
      <c r="AY1190" s="3">
        <f t="shared" si="856"/>
        <v>137.41</v>
      </c>
      <c r="AZ1190" s="3">
        <f t="shared" si="857"/>
        <v>-7.76</v>
      </c>
      <c r="BA1190" s="3">
        <f t="shared" si="858"/>
        <v>0.22080000000000002</v>
      </c>
      <c r="BB1190" s="85"/>
      <c r="BC1190" s="3" t="str">
        <f t="shared" si="859"/>
        <v>1.75</v>
      </c>
      <c r="BD1190" s="3" t="str">
        <f t="shared" si="860"/>
        <v>-</v>
      </c>
      <c r="BE1190" s="3">
        <f t="shared" si="861"/>
        <v>137.41</v>
      </c>
      <c r="BF1190" s="3">
        <f t="shared" si="862"/>
        <v>-7.76</v>
      </c>
      <c r="BG1190" s="3">
        <f t="shared" si="863"/>
        <v>0.11040000000000001</v>
      </c>
    </row>
    <row r="1191" spans="1:59" x14ac:dyDescent="0.3">
      <c r="A1191" s="1" t="str">
        <f>'Forward collapse simulation'!B1201</f>
        <v>1.75</v>
      </c>
      <c r="B1191" s="37" t="str">
        <f>IF('Forward collapse simulation'!C1201="","-",'Forward collapse simulation'!C1201)</f>
        <v>-</v>
      </c>
      <c r="C1191" s="85">
        <f>'Forward collapse simulation'!E1201</f>
        <v>146.4</v>
      </c>
      <c r="D1191" s="85">
        <f>'Forward collapse simulation'!F1201</f>
        <v>-30.01</v>
      </c>
      <c r="E1191" s="85">
        <f>'Forward collapse simulation'!D1201</f>
        <v>0.624</v>
      </c>
      <c r="F1191" s="85"/>
      <c r="G1191" s="3" t="str">
        <f t="shared" si="819"/>
        <v>1.75</v>
      </c>
      <c r="H1191" s="3" t="str">
        <f t="shared" si="820"/>
        <v>-</v>
      </c>
      <c r="I1191" s="3">
        <f t="shared" si="821"/>
        <v>146.4</v>
      </c>
      <c r="J1191" s="3">
        <f t="shared" si="822"/>
        <v>-30.01</v>
      </c>
      <c r="K1191" s="3">
        <f t="shared" si="823"/>
        <v>0.56159999999999999</v>
      </c>
      <c r="L1191" s="85"/>
      <c r="M1191" s="3" t="str">
        <f t="shared" si="824"/>
        <v>1.75</v>
      </c>
      <c r="N1191" s="3" t="str">
        <f t="shared" si="825"/>
        <v>-</v>
      </c>
      <c r="O1191" s="3">
        <f t="shared" si="826"/>
        <v>146.4</v>
      </c>
      <c r="P1191" s="3">
        <f t="shared" si="827"/>
        <v>-30.01</v>
      </c>
      <c r="Q1191" s="3">
        <f t="shared" si="828"/>
        <v>0.49920000000000003</v>
      </c>
      <c r="R1191" s="85"/>
      <c r="S1191" s="3" t="str">
        <f t="shared" si="829"/>
        <v>1.75</v>
      </c>
      <c r="T1191" s="3" t="str">
        <f t="shared" si="830"/>
        <v>-</v>
      </c>
      <c r="U1191" s="3">
        <f t="shared" si="831"/>
        <v>146.4</v>
      </c>
      <c r="V1191" s="3">
        <f t="shared" si="832"/>
        <v>-30.01</v>
      </c>
      <c r="W1191" s="3">
        <f t="shared" si="833"/>
        <v>0.43679999999999997</v>
      </c>
      <c r="X1191" s="85"/>
      <c r="Y1191" s="3" t="str">
        <f t="shared" si="834"/>
        <v>1.75</v>
      </c>
      <c r="Z1191" s="3" t="str">
        <f t="shared" si="835"/>
        <v>-</v>
      </c>
      <c r="AA1191" s="3">
        <f t="shared" si="836"/>
        <v>146.4</v>
      </c>
      <c r="AB1191" s="3">
        <f t="shared" si="837"/>
        <v>-30.01</v>
      </c>
      <c r="AC1191" s="3">
        <f t="shared" si="838"/>
        <v>0.37440000000000001</v>
      </c>
      <c r="AD1191" s="85"/>
      <c r="AE1191" s="3" t="str">
        <f t="shared" si="839"/>
        <v>1.75</v>
      </c>
      <c r="AF1191" s="3" t="str">
        <f t="shared" si="840"/>
        <v>-</v>
      </c>
      <c r="AG1191" s="3">
        <f t="shared" si="841"/>
        <v>146.4</v>
      </c>
      <c r="AH1191" s="3">
        <f t="shared" si="842"/>
        <v>-30.01</v>
      </c>
      <c r="AI1191" s="3">
        <f t="shared" si="843"/>
        <v>0.312</v>
      </c>
      <c r="AJ1191" s="85"/>
      <c r="AK1191" s="3" t="str">
        <f t="shared" si="844"/>
        <v>1.75</v>
      </c>
      <c r="AL1191" s="3" t="str">
        <f t="shared" si="845"/>
        <v>-</v>
      </c>
      <c r="AM1191" s="3">
        <f t="shared" si="846"/>
        <v>146.4</v>
      </c>
      <c r="AN1191" s="3">
        <f t="shared" si="847"/>
        <v>-30.01</v>
      </c>
      <c r="AO1191" s="3">
        <f t="shared" si="848"/>
        <v>0.24960000000000002</v>
      </c>
      <c r="AP1191" s="85"/>
      <c r="AQ1191" s="3" t="str">
        <f t="shared" si="849"/>
        <v>1.75</v>
      </c>
      <c r="AR1191" s="3" t="str">
        <f t="shared" si="850"/>
        <v>-</v>
      </c>
      <c r="AS1191" s="3">
        <f t="shared" si="851"/>
        <v>146.4</v>
      </c>
      <c r="AT1191" s="3">
        <f t="shared" si="852"/>
        <v>-30.01</v>
      </c>
      <c r="AU1191" s="3">
        <f t="shared" si="853"/>
        <v>0.18720000000000001</v>
      </c>
      <c r="AV1191" s="85"/>
      <c r="AW1191" s="3" t="str">
        <f t="shared" si="854"/>
        <v>1.75</v>
      </c>
      <c r="AX1191" s="3" t="str">
        <f t="shared" si="855"/>
        <v>-</v>
      </c>
      <c r="AY1191" s="3">
        <f t="shared" si="856"/>
        <v>146.4</v>
      </c>
      <c r="AZ1191" s="3">
        <f t="shared" si="857"/>
        <v>-30.01</v>
      </c>
      <c r="BA1191" s="3">
        <f t="shared" si="858"/>
        <v>0.12480000000000001</v>
      </c>
      <c r="BB1191" s="85"/>
      <c r="BC1191" s="3" t="str">
        <f t="shared" si="859"/>
        <v>1.75</v>
      </c>
      <c r="BD1191" s="3" t="str">
        <f t="shared" si="860"/>
        <v>-</v>
      </c>
      <c r="BE1191" s="3">
        <f t="shared" si="861"/>
        <v>146.4</v>
      </c>
      <c r="BF1191" s="3">
        <f t="shared" si="862"/>
        <v>-30.01</v>
      </c>
      <c r="BG1191" s="3">
        <f t="shared" si="863"/>
        <v>6.2400000000000004E-2</v>
      </c>
    </row>
    <row r="1192" spans="1:59" x14ac:dyDescent="0.3">
      <c r="A1192" s="1" t="str">
        <f>'Forward collapse simulation'!B1202</f>
        <v>1.75</v>
      </c>
      <c r="B1192" s="37" t="str">
        <f>IF('Forward collapse simulation'!C1202="","-",'Forward collapse simulation'!C1202)</f>
        <v>-</v>
      </c>
      <c r="C1192" s="85">
        <f>'Forward collapse simulation'!E1202</f>
        <v>123.3</v>
      </c>
      <c r="D1192" s="85">
        <f>'Forward collapse simulation'!F1202</f>
        <v>-73.5</v>
      </c>
      <c r="E1192" s="85">
        <f>'Forward collapse simulation'!D1202</f>
        <v>1.155</v>
      </c>
      <c r="F1192" s="85"/>
      <c r="G1192" s="3" t="str">
        <f t="shared" si="819"/>
        <v>1.75</v>
      </c>
      <c r="H1192" s="3" t="str">
        <f t="shared" si="820"/>
        <v>-</v>
      </c>
      <c r="I1192" s="3">
        <f t="shared" si="821"/>
        <v>123.3</v>
      </c>
      <c r="J1192" s="3">
        <f t="shared" si="822"/>
        <v>-73.5</v>
      </c>
      <c r="K1192" s="3">
        <f t="shared" si="823"/>
        <v>1.0395000000000001</v>
      </c>
      <c r="L1192" s="85"/>
      <c r="M1192" s="3" t="str">
        <f t="shared" si="824"/>
        <v>1.75</v>
      </c>
      <c r="N1192" s="3" t="str">
        <f t="shared" si="825"/>
        <v>-</v>
      </c>
      <c r="O1192" s="3">
        <f t="shared" si="826"/>
        <v>123.3</v>
      </c>
      <c r="P1192" s="3">
        <f t="shared" si="827"/>
        <v>-73.5</v>
      </c>
      <c r="Q1192" s="3">
        <f t="shared" si="828"/>
        <v>0.92400000000000004</v>
      </c>
      <c r="R1192" s="85"/>
      <c r="S1192" s="3" t="str">
        <f t="shared" si="829"/>
        <v>1.75</v>
      </c>
      <c r="T1192" s="3" t="str">
        <f t="shared" si="830"/>
        <v>-</v>
      </c>
      <c r="U1192" s="3">
        <f t="shared" si="831"/>
        <v>123.3</v>
      </c>
      <c r="V1192" s="3">
        <f t="shared" si="832"/>
        <v>-73.5</v>
      </c>
      <c r="W1192" s="3">
        <f t="shared" si="833"/>
        <v>0.8085</v>
      </c>
      <c r="X1192" s="85"/>
      <c r="Y1192" s="3" t="str">
        <f t="shared" si="834"/>
        <v>1.75</v>
      </c>
      <c r="Z1192" s="3" t="str">
        <f t="shared" si="835"/>
        <v>-</v>
      </c>
      <c r="AA1192" s="3">
        <f t="shared" si="836"/>
        <v>123.3</v>
      </c>
      <c r="AB1192" s="3">
        <f t="shared" si="837"/>
        <v>-73.5</v>
      </c>
      <c r="AC1192" s="3">
        <f t="shared" si="838"/>
        <v>0.69299999999999995</v>
      </c>
      <c r="AD1192" s="85"/>
      <c r="AE1192" s="3" t="str">
        <f t="shared" si="839"/>
        <v>1.75</v>
      </c>
      <c r="AF1192" s="3" t="str">
        <f t="shared" si="840"/>
        <v>-</v>
      </c>
      <c r="AG1192" s="3">
        <f t="shared" si="841"/>
        <v>123.3</v>
      </c>
      <c r="AH1192" s="3">
        <f t="shared" si="842"/>
        <v>-73.5</v>
      </c>
      <c r="AI1192" s="3">
        <f t="shared" si="843"/>
        <v>0.57750000000000001</v>
      </c>
      <c r="AJ1192" s="85"/>
      <c r="AK1192" s="3" t="str">
        <f t="shared" si="844"/>
        <v>1.75</v>
      </c>
      <c r="AL1192" s="3" t="str">
        <f t="shared" si="845"/>
        <v>-</v>
      </c>
      <c r="AM1192" s="3">
        <f t="shared" si="846"/>
        <v>123.3</v>
      </c>
      <c r="AN1192" s="3">
        <f t="shared" si="847"/>
        <v>-73.5</v>
      </c>
      <c r="AO1192" s="3">
        <f t="shared" si="848"/>
        <v>0.46200000000000002</v>
      </c>
      <c r="AP1192" s="85"/>
      <c r="AQ1192" s="3" t="str">
        <f t="shared" si="849"/>
        <v>1.75</v>
      </c>
      <c r="AR1192" s="3" t="str">
        <f t="shared" si="850"/>
        <v>-</v>
      </c>
      <c r="AS1192" s="3">
        <f t="shared" si="851"/>
        <v>123.3</v>
      </c>
      <c r="AT1192" s="3">
        <f t="shared" si="852"/>
        <v>-73.5</v>
      </c>
      <c r="AU1192" s="3">
        <f t="shared" si="853"/>
        <v>0.34649999999999997</v>
      </c>
      <c r="AV1192" s="85"/>
      <c r="AW1192" s="3" t="str">
        <f t="shared" si="854"/>
        <v>1.75</v>
      </c>
      <c r="AX1192" s="3" t="str">
        <f t="shared" si="855"/>
        <v>-</v>
      </c>
      <c r="AY1192" s="3">
        <f t="shared" si="856"/>
        <v>123.3</v>
      </c>
      <c r="AZ1192" s="3">
        <f t="shared" si="857"/>
        <v>-73.5</v>
      </c>
      <c r="BA1192" s="3">
        <f t="shared" si="858"/>
        <v>0.23100000000000001</v>
      </c>
      <c r="BB1192" s="85"/>
      <c r="BC1192" s="3" t="str">
        <f t="shared" si="859"/>
        <v>1.75</v>
      </c>
      <c r="BD1192" s="3" t="str">
        <f t="shared" si="860"/>
        <v>-</v>
      </c>
      <c r="BE1192" s="3">
        <f t="shared" si="861"/>
        <v>123.3</v>
      </c>
      <c r="BF1192" s="3">
        <f t="shared" si="862"/>
        <v>-73.5</v>
      </c>
      <c r="BG1192" s="3">
        <f t="shared" si="863"/>
        <v>0.11550000000000001</v>
      </c>
    </row>
    <row r="1193" spans="1:59" x14ac:dyDescent="0.3">
      <c r="A1193" s="1" t="str">
        <f>'Forward collapse simulation'!B1203</f>
        <v>1.75</v>
      </c>
      <c r="B1193" s="37" t="str">
        <f>IF('Forward collapse simulation'!C1203="","-",'Forward collapse simulation'!C1203)</f>
        <v>-</v>
      </c>
      <c r="C1193" s="85">
        <f>'Forward collapse simulation'!E1203</f>
        <v>55.57</v>
      </c>
      <c r="D1193" s="85">
        <f>'Forward collapse simulation'!F1203</f>
        <v>-80.5</v>
      </c>
      <c r="E1193" s="85">
        <f>'Forward collapse simulation'!D1203</f>
        <v>1.1679999999999999</v>
      </c>
      <c r="F1193" s="85"/>
      <c r="G1193" s="3" t="str">
        <f t="shared" si="819"/>
        <v>1.75</v>
      </c>
      <c r="H1193" s="3" t="str">
        <f t="shared" si="820"/>
        <v>-</v>
      </c>
      <c r="I1193" s="3">
        <f t="shared" si="821"/>
        <v>55.57</v>
      </c>
      <c r="J1193" s="3">
        <f t="shared" si="822"/>
        <v>-80.5</v>
      </c>
      <c r="K1193" s="3">
        <f t="shared" si="823"/>
        <v>1.0511999999999999</v>
      </c>
      <c r="L1193" s="85"/>
      <c r="M1193" s="3" t="str">
        <f t="shared" si="824"/>
        <v>1.75</v>
      </c>
      <c r="N1193" s="3" t="str">
        <f t="shared" si="825"/>
        <v>-</v>
      </c>
      <c r="O1193" s="3">
        <f t="shared" si="826"/>
        <v>55.57</v>
      </c>
      <c r="P1193" s="3">
        <f t="shared" si="827"/>
        <v>-80.5</v>
      </c>
      <c r="Q1193" s="3">
        <f t="shared" si="828"/>
        <v>0.93440000000000001</v>
      </c>
      <c r="R1193" s="85"/>
      <c r="S1193" s="3" t="str">
        <f t="shared" si="829"/>
        <v>1.75</v>
      </c>
      <c r="T1193" s="3" t="str">
        <f t="shared" si="830"/>
        <v>-</v>
      </c>
      <c r="U1193" s="3">
        <f t="shared" si="831"/>
        <v>55.57</v>
      </c>
      <c r="V1193" s="3">
        <f t="shared" si="832"/>
        <v>-80.5</v>
      </c>
      <c r="W1193" s="3">
        <f t="shared" si="833"/>
        <v>0.81759999999999988</v>
      </c>
      <c r="X1193" s="85"/>
      <c r="Y1193" s="3" t="str">
        <f t="shared" si="834"/>
        <v>1.75</v>
      </c>
      <c r="Z1193" s="3" t="str">
        <f t="shared" si="835"/>
        <v>-</v>
      </c>
      <c r="AA1193" s="3">
        <f t="shared" si="836"/>
        <v>55.57</v>
      </c>
      <c r="AB1193" s="3">
        <f t="shared" si="837"/>
        <v>-80.5</v>
      </c>
      <c r="AC1193" s="3">
        <f t="shared" si="838"/>
        <v>0.70079999999999998</v>
      </c>
      <c r="AD1193" s="85"/>
      <c r="AE1193" s="3" t="str">
        <f t="shared" si="839"/>
        <v>1.75</v>
      </c>
      <c r="AF1193" s="3" t="str">
        <f t="shared" si="840"/>
        <v>-</v>
      </c>
      <c r="AG1193" s="3">
        <f t="shared" si="841"/>
        <v>55.57</v>
      </c>
      <c r="AH1193" s="3">
        <f t="shared" si="842"/>
        <v>-80.5</v>
      </c>
      <c r="AI1193" s="3">
        <f t="shared" si="843"/>
        <v>0.58399999999999996</v>
      </c>
      <c r="AJ1193" s="85"/>
      <c r="AK1193" s="3" t="str">
        <f t="shared" si="844"/>
        <v>1.75</v>
      </c>
      <c r="AL1193" s="3" t="str">
        <f t="shared" si="845"/>
        <v>-</v>
      </c>
      <c r="AM1193" s="3">
        <f t="shared" si="846"/>
        <v>55.57</v>
      </c>
      <c r="AN1193" s="3">
        <f t="shared" si="847"/>
        <v>-80.5</v>
      </c>
      <c r="AO1193" s="3">
        <f t="shared" si="848"/>
        <v>0.4672</v>
      </c>
      <c r="AP1193" s="85"/>
      <c r="AQ1193" s="3" t="str">
        <f t="shared" si="849"/>
        <v>1.75</v>
      </c>
      <c r="AR1193" s="3" t="str">
        <f t="shared" si="850"/>
        <v>-</v>
      </c>
      <c r="AS1193" s="3">
        <f t="shared" si="851"/>
        <v>55.57</v>
      </c>
      <c r="AT1193" s="3">
        <f t="shared" si="852"/>
        <v>-80.5</v>
      </c>
      <c r="AU1193" s="3">
        <f t="shared" si="853"/>
        <v>0.35039999999999999</v>
      </c>
      <c r="AV1193" s="85"/>
      <c r="AW1193" s="3" t="str">
        <f t="shared" si="854"/>
        <v>1.75</v>
      </c>
      <c r="AX1193" s="3" t="str">
        <f t="shared" si="855"/>
        <v>-</v>
      </c>
      <c r="AY1193" s="3">
        <f t="shared" si="856"/>
        <v>55.57</v>
      </c>
      <c r="AZ1193" s="3">
        <f t="shared" si="857"/>
        <v>-80.5</v>
      </c>
      <c r="BA1193" s="3">
        <f t="shared" si="858"/>
        <v>0.2336</v>
      </c>
      <c r="BB1193" s="85"/>
      <c r="BC1193" s="3" t="str">
        <f t="shared" si="859"/>
        <v>1.75</v>
      </c>
      <c r="BD1193" s="3" t="str">
        <f t="shared" si="860"/>
        <v>-</v>
      </c>
      <c r="BE1193" s="3">
        <f t="shared" si="861"/>
        <v>55.57</v>
      </c>
      <c r="BF1193" s="3">
        <f t="shared" si="862"/>
        <v>-80.5</v>
      </c>
      <c r="BG1193" s="3">
        <f t="shared" si="863"/>
        <v>0.1168</v>
      </c>
    </row>
    <row r="1194" spans="1:59" x14ac:dyDescent="0.3">
      <c r="A1194" s="1" t="str">
        <f>'Forward collapse simulation'!B1204</f>
        <v>1.75</v>
      </c>
      <c r="B1194" s="37" t="str">
        <f>IF('Forward collapse simulation'!C1204="","-",'Forward collapse simulation'!C1204)</f>
        <v>1.76</v>
      </c>
      <c r="C1194" s="85">
        <f>'Forward collapse simulation'!E1204</f>
        <v>69.180000000000007</v>
      </c>
      <c r="D1194" s="85">
        <f>'Forward collapse simulation'!F1204</f>
        <v>-6.24</v>
      </c>
      <c r="E1194" s="85">
        <f>'Forward collapse simulation'!D1204</f>
        <v>6.74</v>
      </c>
      <c r="F1194" s="85"/>
      <c r="G1194" s="3" t="str">
        <f t="shared" si="819"/>
        <v>1.75</v>
      </c>
      <c r="H1194" s="3" t="str">
        <f t="shared" si="820"/>
        <v>1.76</v>
      </c>
      <c r="I1194" s="3">
        <f t="shared" si="821"/>
        <v>69.180000000000007</v>
      </c>
      <c r="J1194" s="3">
        <f t="shared" si="822"/>
        <v>-6.24</v>
      </c>
      <c r="K1194" s="3">
        <f t="shared" si="823"/>
        <v>6.74</v>
      </c>
      <c r="L1194" s="85"/>
      <c r="M1194" s="3" t="str">
        <f t="shared" si="824"/>
        <v>1.75</v>
      </c>
      <c r="N1194" s="3" t="str">
        <f t="shared" si="825"/>
        <v>1.76</v>
      </c>
      <c r="O1194" s="3">
        <f t="shared" si="826"/>
        <v>69.180000000000007</v>
      </c>
      <c r="P1194" s="3">
        <f t="shared" si="827"/>
        <v>-6.24</v>
      </c>
      <c r="Q1194" s="3">
        <f t="shared" si="828"/>
        <v>6.74</v>
      </c>
      <c r="R1194" s="85"/>
      <c r="S1194" s="3" t="str">
        <f t="shared" si="829"/>
        <v>1.75</v>
      </c>
      <c r="T1194" s="3" t="str">
        <f t="shared" si="830"/>
        <v>1.76</v>
      </c>
      <c r="U1194" s="3">
        <f t="shared" si="831"/>
        <v>69.180000000000007</v>
      </c>
      <c r="V1194" s="3">
        <f t="shared" si="832"/>
        <v>-6.24</v>
      </c>
      <c r="W1194" s="3">
        <f t="shared" si="833"/>
        <v>6.74</v>
      </c>
      <c r="X1194" s="85"/>
      <c r="Y1194" s="3" t="str">
        <f t="shared" si="834"/>
        <v>1.75</v>
      </c>
      <c r="Z1194" s="3" t="str">
        <f t="shared" si="835"/>
        <v>1.76</v>
      </c>
      <c r="AA1194" s="3">
        <f t="shared" si="836"/>
        <v>69.180000000000007</v>
      </c>
      <c r="AB1194" s="3">
        <f t="shared" si="837"/>
        <v>-6.24</v>
      </c>
      <c r="AC1194" s="3">
        <f t="shared" si="838"/>
        <v>6.74</v>
      </c>
      <c r="AD1194" s="85"/>
      <c r="AE1194" s="3" t="str">
        <f t="shared" si="839"/>
        <v>1.75</v>
      </c>
      <c r="AF1194" s="3" t="str">
        <f t="shared" si="840"/>
        <v>1.76</v>
      </c>
      <c r="AG1194" s="3">
        <f t="shared" si="841"/>
        <v>69.180000000000007</v>
      </c>
      <c r="AH1194" s="3">
        <f t="shared" si="842"/>
        <v>-6.24</v>
      </c>
      <c r="AI1194" s="3">
        <f t="shared" si="843"/>
        <v>6.74</v>
      </c>
      <c r="AJ1194" s="85"/>
      <c r="AK1194" s="3" t="str">
        <f t="shared" si="844"/>
        <v>1.75</v>
      </c>
      <c r="AL1194" s="3" t="str">
        <f t="shared" si="845"/>
        <v>1.76</v>
      </c>
      <c r="AM1194" s="3">
        <f t="shared" si="846"/>
        <v>69.180000000000007</v>
      </c>
      <c r="AN1194" s="3">
        <f t="shared" si="847"/>
        <v>-6.24</v>
      </c>
      <c r="AO1194" s="3">
        <f t="shared" si="848"/>
        <v>6.74</v>
      </c>
      <c r="AP1194" s="85"/>
      <c r="AQ1194" s="3" t="str">
        <f t="shared" si="849"/>
        <v>1.75</v>
      </c>
      <c r="AR1194" s="3" t="str">
        <f t="shared" si="850"/>
        <v>1.76</v>
      </c>
      <c r="AS1194" s="3">
        <f t="shared" si="851"/>
        <v>69.180000000000007</v>
      </c>
      <c r="AT1194" s="3">
        <f t="shared" si="852"/>
        <v>-6.24</v>
      </c>
      <c r="AU1194" s="3">
        <f t="shared" si="853"/>
        <v>6.74</v>
      </c>
      <c r="AV1194" s="85"/>
      <c r="AW1194" s="3" t="str">
        <f t="shared" si="854"/>
        <v>1.75</v>
      </c>
      <c r="AX1194" s="3" t="str">
        <f t="shared" si="855"/>
        <v>1.76</v>
      </c>
      <c r="AY1194" s="3">
        <f t="shared" si="856"/>
        <v>69.180000000000007</v>
      </c>
      <c r="AZ1194" s="3">
        <f t="shared" si="857"/>
        <v>-6.24</v>
      </c>
      <c r="BA1194" s="3">
        <f t="shared" si="858"/>
        <v>6.74</v>
      </c>
      <c r="BB1194" s="85"/>
      <c r="BC1194" s="3" t="str">
        <f t="shared" si="859"/>
        <v>1.75</v>
      </c>
      <c r="BD1194" s="3" t="str">
        <f t="shared" si="860"/>
        <v>1.76</v>
      </c>
      <c r="BE1194" s="3">
        <f t="shared" si="861"/>
        <v>69.180000000000007</v>
      </c>
      <c r="BF1194" s="3">
        <f t="shared" si="862"/>
        <v>-6.24</v>
      </c>
      <c r="BG1194" s="3">
        <f t="shared" si="863"/>
        <v>6.74</v>
      </c>
    </row>
    <row r="1195" spans="1:59" x14ac:dyDescent="0.3">
      <c r="A1195" s="1" t="str">
        <f>'Forward collapse simulation'!B1205</f>
        <v>1.76</v>
      </c>
      <c r="B1195" s="37" t="str">
        <f>IF('Forward collapse simulation'!C1205="","-",'Forward collapse simulation'!C1205)</f>
        <v>-</v>
      </c>
      <c r="C1195" s="85">
        <f>'Forward collapse simulation'!E1205</f>
        <v>351.95</v>
      </c>
      <c r="D1195" s="85">
        <f>'Forward collapse simulation'!F1205</f>
        <v>-79.510000000000005</v>
      </c>
      <c r="E1195" s="85">
        <f>'Forward collapse simulation'!D1205</f>
        <v>1.0980000000000001</v>
      </c>
      <c r="F1195" s="85"/>
      <c r="G1195" s="3" t="str">
        <f t="shared" si="819"/>
        <v>1.76</v>
      </c>
      <c r="H1195" s="3" t="str">
        <f t="shared" si="820"/>
        <v>-</v>
      </c>
      <c r="I1195" s="3">
        <f t="shared" si="821"/>
        <v>351.95</v>
      </c>
      <c r="J1195" s="3">
        <f t="shared" si="822"/>
        <v>-79.510000000000005</v>
      </c>
      <c r="K1195" s="3">
        <f t="shared" si="823"/>
        <v>0.98820000000000008</v>
      </c>
      <c r="L1195" s="85"/>
      <c r="M1195" s="3" t="str">
        <f t="shared" si="824"/>
        <v>1.76</v>
      </c>
      <c r="N1195" s="3" t="str">
        <f t="shared" si="825"/>
        <v>-</v>
      </c>
      <c r="O1195" s="3">
        <f t="shared" si="826"/>
        <v>351.95</v>
      </c>
      <c r="P1195" s="3">
        <f t="shared" si="827"/>
        <v>-79.510000000000005</v>
      </c>
      <c r="Q1195" s="3">
        <f t="shared" si="828"/>
        <v>0.87840000000000007</v>
      </c>
      <c r="R1195" s="85"/>
      <c r="S1195" s="3" t="str">
        <f t="shared" si="829"/>
        <v>1.76</v>
      </c>
      <c r="T1195" s="3" t="str">
        <f t="shared" si="830"/>
        <v>-</v>
      </c>
      <c r="U1195" s="3">
        <f t="shared" si="831"/>
        <v>351.95</v>
      </c>
      <c r="V1195" s="3">
        <f t="shared" si="832"/>
        <v>-79.510000000000005</v>
      </c>
      <c r="W1195" s="3">
        <f t="shared" si="833"/>
        <v>0.76860000000000006</v>
      </c>
      <c r="X1195" s="85"/>
      <c r="Y1195" s="3" t="str">
        <f t="shared" si="834"/>
        <v>1.76</v>
      </c>
      <c r="Z1195" s="3" t="str">
        <f t="shared" si="835"/>
        <v>-</v>
      </c>
      <c r="AA1195" s="3">
        <f t="shared" si="836"/>
        <v>351.95</v>
      </c>
      <c r="AB1195" s="3">
        <f t="shared" si="837"/>
        <v>-79.510000000000005</v>
      </c>
      <c r="AC1195" s="3">
        <f t="shared" si="838"/>
        <v>0.65880000000000005</v>
      </c>
      <c r="AD1195" s="85"/>
      <c r="AE1195" s="3" t="str">
        <f t="shared" si="839"/>
        <v>1.76</v>
      </c>
      <c r="AF1195" s="3" t="str">
        <f t="shared" si="840"/>
        <v>-</v>
      </c>
      <c r="AG1195" s="3">
        <f t="shared" si="841"/>
        <v>351.95</v>
      </c>
      <c r="AH1195" s="3">
        <f t="shared" si="842"/>
        <v>-79.510000000000005</v>
      </c>
      <c r="AI1195" s="3">
        <f t="shared" si="843"/>
        <v>0.54900000000000004</v>
      </c>
      <c r="AJ1195" s="85"/>
      <c r="AK1195" s="3" t="str">
        <f t="shared" si="844"/>
        <v>1.76</v>
      </c>
      <c r="AL1195" s="3" t="str">
        <f t="shared" si="845"/>
        <v>-</v>
      </c>
      <c r="AM1195" s="3">
        <f t="shared" si="846"/>
        <v>351.95</v>
      </c>
      <c r="AN1195" s="3">
        <f t="shared" si="847"/>
        <v>-79.510000000000005</v>
      </c>
      <c r="AO1195" s="3">
        <f t="shared" si="848"/>
        <v>0.43920000000000003</v>
      </c>
      <c r="AP1195" s="85"/>
      <c r="AQ1195" s="3" t="str">
        <f t="shared" si="849"/>
        <v>1.76</v>
      </c>
      <c r="AR1195" s="3" t="str">
        <f t="shared" si="850"/>
        <v>-</v>
      </c>
      <c r="AS1195" s="3">
        <f t="shared" si="851"/>
        <v>351.95</v>
      </c>
      <c r="AT1195" s="3">
        <f t="shared" si="852"/>
        <v>-79.510000000000005</v>
      </c>
      <c r="AU1195" s="3">
        <f t="shared" si="853"/>
        <v>0.32940000000000003</v>
      </c>
      <c r="AV1195" s="85"/>
      <c r="AW1195" s="3" t="str">
        <f t="shared" si="854"/>
        <v>1.76</v>
      </c>
      <c r="AX1195" s="3" t="str">
        <f t="shared" si="855"/>
        <v>-</v>
      </c>
      <c r="AY1195" s="3">
        <f t="shared" si="856"/>
        <v>351.95</v>
      </c>
      <c r="AZ1195" s="3">
        <f t="shared" si="857"/>
        <v>-79.510000000000005</v>
      </c>
      <c r="BA1195" s="3">
        <f t="shared" si="858"/>
        <v>0.21960000000000002</v>
      </c>
      <c r="BB1195" s="85"/>
      <c r="BC1195" s="3" t="str">
        <f t="shared" si="859"/>
        <v>1.76</v>
      </c>
      <c r="BD1195" s="3" t="str">
        <f t="shared" si="860"/>
        <v>-</v>
      </c>
      <c r="BE1195" s="3">
        <f t="shared" si="861"/>
        <v>351.95</v>
      </c>
      <c r="BF1195" s="3">
        <f t="shared" si="862"/>
        <v>-79.510000000000005</v>
      </c>
      <c r="BG1195" s="3">
        <f t="shared" si="863"/>
        <v>0.10980000000000001</v>
      </c>
    </row>
    <row r="1196" spans="1:59" x14ac:dyDescent="0.3">
      <c r="A1196" s="1" t="str">
        <f>'Forward collapse simulation'!B1206</f>
        <v>1.76</v>
      </c>
      <c r="B1196" s="37" t="str">
        <f>IF('Forward collapse simulation'!C1206="","-",'Forward collapse simulation'!C1206)</f>
        <v>-</v>
      </c>
      <c r="C1196" s="85">
        <f>'Forward collapse simulation'!E1206</f>
        <v>318.94</v>
      </c>
      <c r="D1196" s="85">
        <f>'Forward collapse simulation'!F1206</f>
        <v>-41.17</v>
      </c>
      <c r="E1196" s="85">
        <f>'Forward collapse simulation'!D1206</f>
        <v>1.379</v>
      </c>
      <c r="F1196" s="85"/>
      <c r="G1196" s="3" t="str">
        <f t="shared" si="819"/>
        <v>1.76</v>
      </c>
      <c r="H1196" s="3" t="str">
        <f t="shared" si="820"/>
        <v>-</v>
      </c>
      <c r="I1196" s="3">
        <f t="shared" si="821"/>
        <v>318.94</v>
      </c>
      <c r="J1196" s="3">
        <f t="shared" si="822"/>
        <v>-41.17</v>
      </c>
      <c r="K1196" s="3">
        <f t="shared" si="823"/>
        <v>1.2411000000000001</v>
      </c>
      <c r="L1196" s="85"/>
      <c r="M1196" s="3" t="str">
        <f t="shared" si="824"/>
        <v>1.76</v>
      </c>
      <c r="N1196" s="3" t="str">
        <f t="shared" si="825"/>
        <v>-</v>
      </c>
      <c r="O1196" s="3">
        <f t="shared" si="826"/>
        <v>318.94</v>
      </c>
      <c r="P1196" s="3">
        <f t="shared" si="827"/>
        <v>-41.17</v>
      </c>
      <c r="Q1196" s="3">
        <f t="shared" si="828"/>
        <v>1.1032</v>
      </c>
      <c r="R1196" s="85"/>
      <c r="S1196" s="3" t="str">
        <f t="shared" si="829"/>
        <v>1.76</v>
      </c>
      <c r="T1196" s="3" t="str">
        <f t="shared" si="830"/>
        <v>-</v>
      </c>
      <c r="U1196" s="3">
        <f t="shared" si="831"/>
        <v>318.94</v>
      </c>
      <c r="V1196" s="3">
        <f t="shared" si="832"/>
        <v>-41.17</v>
      </c>
      <c r="W1196" s="3">
        <f t="shared" si="833"/>
        <v>0.96529999999999994</v>
      </c>
      <c r="X1196" s="85"/>
      <c r="Y1196" s="3" t="str">
        <f t="shared" si="834"/>
        <v>1.76</v>
      </c>
      <c r="Z1196" s="3" t="str">
        <f t="shared" si="835"/>
        <v>-</v>
      </c>
      <c r="AA1196" s="3">
        <f t="shared" si="836"/>
        <v>318.94</v>
      </c>
      <c r="AB1196" s="3">
        <f t="shared" si="837"/>
        <v>-41.17</v>
      </c>
      <c r="AC1196" s="3">
        <f t="shared" si="838"/>
        <v>0.82740000000000002</v>
      </c>
      <c r="AD1196" s="85"/>
      <c r="AE1196" s="3" t="str">
        <f t="shared" si="839"/>
        <v>1.76</v>
      </c>
      <c r="AF1196" s="3" t="str">
        <f t="shared" si="840"/>
        <v>-</v>
      </c>
      <c r="AG1196" s="3">
        <f t="shared" si="841"/>
        <v>318.94</v>
      </c>
      <c r="AH1196" s="3">
        <f t="shared" si="842"/>
        <v>-41.17</v>
      </c>
      <c r="AI1196" s="3">
        <f t="shared" si="843"/>
        <v>0.6895</v>
      </c>
      <c r="AJ1196" s="85"/>
      <c r="AK1196" s="3" t="str">
        <f t="shared" si="844"/>
        <v>1.76</v>
      </c>
      <c r="AL1196" s="3" t="str">
        <f t="shared" si="845"/>
        <v>-</v>
      </c>
      <c r="AM1196" s="3">
        <f t="shared" si="846"/>
        <v>318.94</v>
      </c>
      <c r="AN1196" s="3">
        <f t="shared" si="847"/>
        <v>-41.17</v>
      </c>
      <c r="AO1196" s="3">
        <f t="shared" si="848"/>
        <v>0.55159999999999998</v>
      </c>
      <c r="AP1196" s="85"/>
      <c r="AQ1196" s="3" t="str">
        <f t="shared" si="849"/>
        <v>1.76</v>
      </c>
      <c r="AR1196" s="3" t="str">
        <f t="shared" si="850"/>
        <v>-</v>
      </c>
      <c r="AS1196" s="3">
        <f t="shared" si="851"/>
        <v>318.94</v>
      </c>
      <c r="AT1196" s="3">
        <f t="shared" si="852"/>
        <v>-41.17</v>
      </c>
      <c r="AU1196" s="3">
        <f t="shared" si="853"/>
        <v>0.41370000000000001</v>
      </c>
      <c r="AV1196" s="85"/>
      <c r="AW1196" s="3" t="str">
        <f t="shared" si="854"/>
        <v>1.76</v>
      </c>
      <c r="AX1196" s="3" t="str">
        <f t="shared" si="855"/>
        <v>-</v>
      </c>
      <c r="AY1196" s="3">
        <f t="shared" si="856"/>
        <v>318.94</v>
      </c>
      <c r="AZ1196" s="3">
        <f t="shared" si="857"/>
        <v>-41.17</v>
      </c>
      <c r="BA1196" s="3">
        <f t="shared" si="858"/>
        <v>0.27579999999999999</v>
      </c>
      <c r="BB1196" s="85"/>
      <c r="BC1196" s="3" t="str">
        <f t="shared" si="859"/>
        <v>1.76</v>
      </c>
      <c r="BD1196" s="3" t="str">
        <f t="shared" si="860"/>
        <v>-</v>
      </c>
      <c r="BE1196" s="3">
        <f t="shared" si="861"/>
        <v>318.94</v>
      </c>
      <c r="BF1196" s="3">
        <f t="shared" si="862"/>
        <v>-41.17</v>
      </c>
      <c r="BG1196" s="3">
        <f t="shared" si="863"/>
        <v>0.13789999999999999</v>
      </c>
    </row>
    <row r="1197" spans="1:59" x14ac:dyDescent="0.3">
      <c r="A1197" s="1" t="str">
        <f>'Forward collapse simulation'!B1207</f>
        <v>1.76</v>
      </c>
      <c r="B1197" s="37" t="str">
        <f>IF('Forward collapse simulation'!C1207="","-",'Forward collapse simulation'!C1207)</f>
        <v>-</v>
      </c>
      <c r="C1197" s="85">
        <f>'Forward collapse simulation'!E1207</f>
        <v>313.05</v>
      </c>
      <c r="D1197" s="85">
        <f>'Forward collapse simulation'!F1207</f>
        <v>-0.37</v>
      </c>
      <c r="E1197" s="85">
        <f>'Forward collapse simulation'!D1207</f>
        <v>0.623</v>
      </c>
      <c r="F1197" s="85"/>
      <c r="G1197" s="3" t="str">
        <f t="shared" si="819"/>
        <v>1.76</v>
      </c>
      <c r="H1197" s="3" t="str">
        <f t="shared" si="820"/>
        <v>-</v>
      </c>
      <c r="I1197" s="3">
        <f t="shared" si="821"/>
        <v>313.05</v>
      </c>
      <c r="J1197" s="3">
        <f t="shared" si="822"/>
        <v>-0.37</v>
      </c>
      <c r="K1197" s="3">
        <f t="shared" si="823"/>
        <v>0.56069999999999998</v>
      </c>
      <c r="L1197" s="85"/>
      <c r="M1197" s="3" t="str">
        <f t="shared" si="824"/>
        <v>1.76</v>
      </c>
      <c r="N1197" s="3" t="str">
        <f t="shared" si="825"/>
        <v>-</v>
      </c>
      <c r="O1197" s="3">
        <f t="shared" si="826"/>
        <v>313.05</v>
      </c>
      <c r="P1197" s="3">
        <f t="shared" si="827"/>
        <v>-0.37</v>
      </c>
      <c r="Q1197" s="3">
        <f t="shared" si="828"/>
        <v>0.49840000000000001</v>
      </c>
      <c r="R1197" s="85"/>
      <c r="S1197" s="3" t="str">
        <f t="shared" si="829"/>
        <v>1.76</v>
      </c>
      <c r="T1197" s="3" t="str">
        <f t="shared" si="830"/>
        <v>-</v>
      </c>
      <c r="U1197" s="3">
        <f t="shared" si="831"/>
        <v>313.05</v>
      </c>
      <c r="V1197" s="3">
        <f t="shared" si="832"/>
        <v>-0.37</v>
      </c>
      <c r="W1197" s="3">
        <f t="shared" si="833"/>
        <v>0.43609999999999999</v>
      </c>
      <c r="X1197" s="85"/>
      <c r="Y1197" s="3" t="str">
        <f t="shared" si="834"/>
        <v>1.76</v>
      </c>
      <c r="Z1197" s="3" t="str">
        <f t="shared" si="835"/>
        <v>-</v>
      </c>
      <c r="AA1197" s="3">
        <f t="shared" si="836"/>
        <v>313.05</v>
      </c>
      <c r="AB1197" s="3">
        <f t="shared" si="837"/>
        <v>-0.37</v>
      </c>
      <c r="AC1197" s="3">
        <f t="shared" si="838"/>
        <v>0.37379999999999997</v>
      </c>
      <c r="AD1197" s="85"/>
      <c r="AE1197" s="3" t="str">
        <f t="shared" si="839"/>
        <v>1.76</v>
      </c>
      <c r="AF1197" s="3" t="str">
        <f t="shared" si="840"/>
        <v>-</v>
      </c>
      <c r="AG1197" s="3">
        <f t="shared" si="841"/>
        <v>313.05</v>
      </c>
      <c r="AH1197" s="3">
        <f t="shared" si="842"/>
        <v>-0.37</v>
      </c>
      <c r="AI1197" s="3">
        <f t="shared" si="843"/>
        <v>0.3115</v>
      </c>
      <c r="AJ1197" s="85"/>
      <c r="AK1197" s="3" t="str">
        <f t="shared" si="844"/>
        <v>1.76</v>
      </c>
      <c r="AL1197" s="3" t="str">
        <f t="shared" si="845"/>
        <v>-</v>
      </c>
      <c r="AM1197" s="3">
        <f t="shared" si="846"/>
        <v>313.05</v>
      </c>
      <c r="AN1197" s="3">
        <f t="shared" si="847"/>
        <v>-0.37</v>
      </c>
      <c r="AO1197" s="3">
        <f t="shared" si="848"/>
        <v>0.2492</v>
      </c>
      <c r="AP1197" s="85"/>
      <c r="AQ1197" s="3" t="str">
        <f t="shared" si="849"/>
        <v>1.76</v>
      </c>
      <c r="AR1197" s="3" t="str">
        <f t="shared" si="850"/>
        <v>-</v>
      </c>
      <c r="AS1197" s="3">
        <f t="shared" si="851"/>
        <v>313.05</v>
      </c>
      <c r="AT1197" s="3">
        <f t="shared" si="852"/>
        <v>-0.37</v>
      </c>
      <c r="AU1197" s="3">
        <f t="shared" si="853"/>
        <v>0.18689999999999998</v>
      </c>
      <c r="AV1197" s="85"/>
      <c r="AW1197" s="3" t="str">
        <f t="shared" si="854"/>
        <v>1.76</v>
      </c>
      <c r="AX1197" s="3" t="str">
        <f t="shared" si="855"/>
        <v>-</v>
      </c>
      <c r="AY1197" s="3">
        <f t="shared" si="856"/>
        <v>313.05</v>
      </c>
      <c r="AZ1197" s="3">
        <f t="shared" si="857"/>
        <v>-0.37</v>
      </c>
      <c r="BA1197" s="3">
        <f t="shared" si="858"/>
        <v>0.1246</v>
      </c>
      <c r="BB1197" s="85"/>
      <c r="BC1197" s="3" t="str">
        <f t="shared" si="859"/>
        <v>1.76</v>
      </c>
      <c r="BD1197" s="3" t="str">
        <f t="shared" si="860"/>
        <v>-</v>
      </c>
      <c r="BE1197" s="3">
        <f t="shared" si="861"/>
        <v>313.05</v>
      </c>
      <c r="BF1197" s="3">
        <f t="shared" si="862"/>
        <v>-0.37</v>
      </c>
      <c r="BG1197" s="3">
        <f t="shared" si="863"/>
        <v>6.2300000000000001E-2</v>
      </c>
    </row>
    <row r="1198" spans="1:59" x14ac:dyDescent="0.3">
      <c r="A1198" s="1" t="str">
        <f>'Forward collapse simulation'!B1208</f>
        <v>1.76</v>
      </c>
      <c r="B1198" s="37" t="str">
        <f>IF('Forward collapse simulation'!C1208="","-",'Forward collapse simulation'!C1208)</f>
        <v>-</v>
      </c>
      <c r="C1198" s="85">
        <f>'Forward collapse simulation'!E1208</f>
        <v>330.79</v>
      </c>
      <c r="D1198" s="85">
        <f>'Forward collapse simulation'!F1208</f>
        <v>63.63</v>
      </c>
      <c r="E1198" s="85">
        <f>'Forward collapse simulation'!D1208</f>
        <v>1.3280000000000001</v>
      </c>
      <c r="F1198" s="85"/>
      <c r="G1198" s="3" t="str">
        <f t="shared" si="819"/>
        <v>1.76</v>
      </c>
      <c r="H1198" s="3" t="str">
        <f t="shared" si="820"/>
        <v>-</v>
      </c>
      <c r="I1198" s="3">
        <f t="shared" si="821"/>
        <v>330.79</v>
      </c>
      <c r="J1198" s="3">
        <f t="shared" si="822"/>
        <v>63.63</v>
      </c>
      <c r="K1198" s="3">
        <f t="shared" si="823"/>
        <v>1.1952</v>
      </c>
      <c r="L1198" s="85"/>
      <c r="M1198" s="3" t="str">
        <f t="shared" si="824"/>
        <v>1.76</v>
      </c>
      <c r="N1198" s="3" t="str">
        <f t="shared" si="825"/>
        <v>-</v>
      </c>
      <c r="O1198" s="3">
        <f t="shared" si="826"/>
        <v>330.79</v>
      </c>
      <c r="P1198" s="3">
        <f t="shared" si="827"/>
        <v>63.63</v>
      </c>
      <c r="Q1198" s="3">
        <f t="shared" si="828"/>
        <v>1.0624</v>
      </c>
      <c r="R1198" s="85"/>
      <c r="S1198" s="3" t="str">
        <f t="shared" si="829"/>
        <v>1.76</v>
      </c>
      <c r="T1198" s="3" t="str">
        <f t="shared" si="830"/>
        <v>-</v>
      </c>
      <c r="U1198" s="3">
        <f t="shared" si="831"/>
        <v>330.79</v>
      </c>
      <c r="V1198" s="3">
        <f t="shared" si="832"/>
        <v>63.63</v>
      </c>
      <c r="W1198" s="3">
        <f t="shared" si="833"/>
        <v>0.92959999999999998</v>
      </c>
      <c r="X1198" s="85"/>
      <c r="Y1198" s="3" t="str">
        <f t="shared" si="834"/>
        <v>1.76</v>
      </c>
      <c r="Z1198" s="3" t="str">
        <f t="shared" si="835"/>
        <v>-</v>
      </c>
      <c r="AA1198" s="3">
        <f t="shared" si="836"/>
        <v>330.79</v>
      </c>
      <c r="AB1198" s="3">
        <f t="shared" si="837"/>
        <v>63.63</v>
      </c>
      <c r="AC1198" s="3">
        <f t="shared" si="838"/>
        <v>0.79680000000000006</v>
      </c>
      <c r="AD1198" s="85"/>
      <c r="AE1198" s="3" t="str">
        <f t="shared" si="839"/>
        <v>1.76</v>
      </c>
      <c r="AF1198" s="3" t="str">
        <f t="shared" si="840"/>
        <v>-</v>
      </c>
      <c r="AG1198" s="3">
        <f t="shared" si="841"/>
        <v>330.79</v>
      </c>
      <c r="AH1198" s="3">
        <f t="shared" si="842"/>
        <v>63.63</v>
      </c>
      <c r="AI1198" s="3">
        <f t="shared" si="843"/>
        <v>0.66400000000000003</v>
      </c>
      <c r="AJ1198" s="85"/>
      <c r="AK1198" s="3" t="str">
        <f t="shared" si="844"/>
        <v>1.76</v>
      </c>
      <c r="AL1198" s="3" t="str">
        <f t="shared" si="845"/>
        <v>-</v>
      </c>
      <c r="AM1198" s="3">
        <f t="shared" si="846"/>
        <v>330.79</v>
      </c>
      <c r="AN1198" s="3">
        <f t="shared" si="847"/>
        <v>63.63</v>
      </c>
      <c r="AO1198" s="3">
        <f t="shared" si="848"/>
        <v>0.53120000000000001</v>
      </c>
      <c r="AP1198" s="85"/>
      <c r="AQ1198" s="3" t="str">
        <f t="shared" si="849"/>
        <v>1.76</v>
      </c>
      <c r="AR1198" s="3" t="str">
        <f t="shared" si="850"/>
        <v>-</v>
      </c>
      <c r="AS1198" s="3">
        <f t="shared" si="851"/>
        <v>330.79</v>
      </c>
      <c r="AT1198" s="3">
        <f t="shared" si="852"/>
        <v>63.63</v>
      </c>
      <c r="AU1198" s="3">
        <f t="shared" si="853"/>
        <v>0.39840000000000003</v>
      </c>
      <c r="AV1198" s="85"/>
      <c r="AW1198" s="3" t="str">
        <f t="shared" si="854"/>
        <v>1.76</v>
      </c>
      <c r="AX1198" s="3" t="str">
        <f t="shared" si="855"/>
        <v>-</v>
      </c>
      <c r="AY1198" s="3">
        <f t="shared" si="856"/>
        <v>330.79</v>
      </c>
      <c r="AZ1198" s="3">
        <f t="shared" si="857"/>
        <v>63.63</v>
      </c>
      <c r="BA1198" s="3">
        <f t="shared" si="858"/>
        <v>0.2656</v>
      </c>
      <c r="BB1198" s="85"/>
      <c r="BC1198" s="3" t="str">
        <f t="shared" si="859"/>
        <v>1.76</v>
      </c>
      <c r="BD1198" s="3" t="str">
        <f t="shared" si="860"/>
        <v>-</v>
      </c>
      <c r="BE1198" s="3">
        <f t="shared" si="861"/>
        <v>330.79</v>
      </c>
      <c r="BF1198" s="3">
        <f t="shared" si="862"/>
        <v>63.63</v>
      </c>
      <c r="BG1198" s="3">
        <f t="shared" si="863"/>
        <v>0.1328</v>
      </c>
    </row>
    <row r="1199" spans="1:59" x14ac:dyDescent="0.3">
      <c r="A1199" s="1" t="str">
        <f>'Forward collapse simulation'!B1209</f>
        <v>1.76</v>
      </c>
      <c r="B1199" s="37" t="str">
        <f>IF('Forward collapse simulation'!C1209="","-",'Forward collapse simulation'!C1209)</f>
        <v>-</v>
      </c>
      <c r="C1199" s="85">
        <f>'Forward collapse simulation'!E1209</f>
        <v>29.13</v>
      </c>
      <c r="D1199" s="85">
        <f>'Forward collapse simulation'!F1209</f>
        <v>84.36</v>
      </c>
      <c r="E1199" s="85">
        <f>'Forward collapse simulation'!D1209</f>
        <v>4.6820000000000004</v>
      </c>
      <c r="F1199" s="85"/>
      <c r="G1199" s="3" t="str">
        <f t="shared" si="819"/>
        <v>1.76</v>
      </c>
      <c r="H1199" s="3" t="str">
        <f t="shared" si="820"/>
        <v>-</v>
      </c>
      <c r="I1199" s="3">
        <f t="shared" si="821"/>
        <v>29.13</v>
      </c>
      <c r="J1199" s="3">
        <f t="shared" si="822"/>
        <v>84.36</v>
      </c>
      <c r="K1199" s="3">
        <f t="shared" si="823"/>
        <v>4.2138000000000009</v>
      </c>
      <c r="L1199" s="85"/>
      <c r="M1199" s="3" t="str">
        <f t="shared" si="824"/>
        <v>1.76</v>
      </c>
      <c r="N1199" s="3" t="str">
        <f t="shared" si="825"/>
        <v>-</v>
      </c>
      <c r="O1199" s="3">
        <f t="shared" si="826"/>
        <v>29.13</v>
      </c>
      <c r="P1199" s="3">
        <f t="shared" si="827"/>
        <v>84.36</v>
      </c>
      <c r="Q1199" s="3">
        <f t="shared" si="828"/>
        <v>3.7456000000000005</v>
      </c>
      <c r="R1199" s="85"/>
      <c r="S1199" s="3" t="str">
        <f t="shared" si="829"/>
        <v>1.76</v>
      </c>
      <c r="T1199" s="3" t="str">
        <f t="shared" si="830"/>
        <v>-</v>
      </c>
      <c r="U1199" s="3">
        <f t="shared" si="831"/>
        <v>29.13</v>
      </c>
      <c r="V1199" s="3">
        <f t="shared" si="832"/>
        <v>84.36</v>
      </c>
      <c r="W1199" s="3">
        <f t="shared" si="833"/>
        <v>3.2774000000000001</v>
      </c>
      <c r="X1199" s="85"/>
      <c r="Y1199" s="3" t="str">
        <f t="shared" si="834"/>
        <v>1.76</v>
      </c>
      <c r="Z1199" s="3" t="str">
        <f t="shared" si="835"/>
        <v>-</v>
      </c>
      <c r="AA1199" s="3">
        <f t="shared" si="836"/>
        <v>29.13</v>
      </c>
      <c r="AB1199" s="3">
        <f t="shared" si="837"/>
        <v>84.36</v>
      </c>
      <c r="AC1199" s="3">
        <f t="shared" si="838"/>
        <v>2.8092000000000001</v>
      </c>
      <c r="AD1199" s="85"/>
      <c r="AE1199" s="3" t="str">
        <f t="shared" si="839"/>
        <v>1.76</v>
      </c>
      <c r="AF1199" s="3" t="str">
        <f t="shared" si="840"/>
        <v>-</v>
      </c>
      <c r="AG1199" s="3">
        <f t="shared" si="841"/>
        <v>29.13</v>
      </c>
      <c r="AH1199" s="3">
        <f t="shared" si="842"/>
        <v>84.36</v>
      </c>
      <c r="AI1199" s="3">
        <f t="shared" si="843"/>
        <v>2.3410000000000002</v>
      </c>
      <c r="AJ1199" s="85"/>
      <c r="AK1199" s="3" t="str">
        <f t="shared" si="844"/>
        <v>1.76</v>
      </c>
      <c r="AL1199" s="3" t="str">
        <f t="shared" si="845"/>
        <v>-</v>
      </c>
      <c r="AM1199" s="3">
        <f t="shared" si="846"/>
        <v>29.13</v>
      </c>
      <c r="AN1199" s="3">
        <f t="shared" si="847"/>
        <v>84.36</v>
      </c>
      <c r="AO1199" s="3">
        <f t="shared" si="848"/>
        <v>1.8728000000000002</v>
      </c>
      <c r="AP1199" s="85"/>
      <c r="AQ1199" s="3" t="str">
        <f t="shared" si="849"/>
        <v>1.76</v>
      </c>
      <c r="AR1199" s="3" t="str">
        <f t="shared" si="850"/>
        <v>-</v>
      </c>
      <c r="AS1199" s="3">
        <f t="shared" si="851"/>
        <v>29.13</v>
      </c>
      <c r="AT1199" s="3">
        <f t="shared" si="852"/>
        <v>84.36</v>
      </c>
      <c r="AU1199" s="3">
        <f t="shared" si="853"/>
        <v>1.4046000000000001</v>
      </c>
      <c r="AV1199" s="85"/>
      <c r="AW1199" s="3" t="str">
        <f t="shared" si="854"/>
        <v>1.76</v>
      </c>
      <c r="AX1199" s="3" t="str">
        <f t="shared" si="855"/>
        <v>-</v>
      </c>
      <c r="AY1199" s="3">
        <f t="shared" si="856"/>
        <v>29.13</v>
      </c>
      <c r="AZ1199" s="3">
        <f t="shared" si="857"/>
        <v>84.36</v>
      </c>
      <c r="BA1199" s="3">
        <f t="shared" si="858"/>
        <v>0.93640000000000012</v>
      </c>
      <c r="BB1199" s="85"/>
      <c r="BC1199" s="3" t="str">
        <f t="shared" si="859"/>
        <v>1.76</v>
      </c>
      <c r="BD1199" s="3" t="str">
        <f t="shared" si="860"/>
        <v>-</v>
      </c>
      <c r="BE1199" s="3">
        <f t="shared" si="861"/>
        <v>29.13</v>
      </c>
      <c r="BF1199" s="3">
        <f t="shared" si="862"/>
        <v>84.36</v>
      </c>
      <c r="BG1199" s="3">
        <f t="shared" si="863"/>
        <v>0.46820000000000006</v>
      </c>
    </row>
    <row r="1200" spans="1:59" x14ac:dyDescent="0.3">
      <c r="A1200" s="1" t="str">
        <f>'Forward collapse simulation'!B1210</f>
        <v>1.76</v>
      </c>
      <c r="B1200" s="37" t="str">
        <f>IF('Forward collapse simulation'!C1210="","-",'Forward collapse simulation'!C1210)</f>
        <v>-</v>
      </c>
      <c r="C1200" s="85">
        <f>'Forward collapse simulation'!E1210</f>
        <v>123.37</v>
      </c>
      <c r="D1200" s="85">
        <f>'Forward collapse simulation'!F1210</f>
        <v>84.65</v>
      </c>
      <c r="E1200" s="85">
        <f>'Forward collapse simulation'!D1210</f>
        <v>8.0960000000000001</v>
      </c>
      <c r="F1200" s="85"/>
      <c r="G1200" s="3" t="str">
        <f t="shared" si="819"/>
        <v>1.76</v>
      </c>
      <c r="H1200" s="3" t="str">
        <f t="shared" si="820"/>
        <v>-</v>
      </c>
      <c r="I1200" s="3">
        <f t="shared" si="821"/>
        <v>123.37</v>
      </c>
      <c r="J1200" s="3">
        <f t="shared" si="822"/>
        <v>84.65</v>
      </c>
      <c r="K1200" s="3">
        <f t="shared" si="823"/>
        <v>7.2864000000000004</v>
      </c>
      <c r="L1200" s="85"/>
      <c r="M1200" s="3" t="str">
        <f t="shared" si="824"/>
        <v>1.76</v>
      </c>
      <c r="N1200" s="3" t="str">
        <f t="shared" si="825"/>
        <v>-</v>
      </c>
      <c r="O1200" s="3">
        <f t="shared" si="826"/>
        <v>123.37</v>
      </c>
      <c r="P1200" s="3">
        <f t="shared" si="827"/>
        <v>84.65</v>
      </c>
      <c r="Q1200" s="3">
        <f t="shared" si="828"/>
        <v>6.4768000000000008</v>
      </c>
      <c r="R1200" s="85"/>
      <c r="S1200" s="3" t="str">
        <f t="shared" si="829"/>
        <v>1.76</v>
      </c>
      <c r="T1200" s="3" t="str">
        <f t="shared" si="830"/>
        <v>-</v>
      </c>
      <c r="U1200" s="3">
        <f t="shared" si="831"/>
        <v>123.37</v>
      </c>
      <c r="V1200" s="3">
        <f t="shared" si="832"/>
        <v>84.65</v>
      </c>
      <c r="W1200" s="3">
        <f t="shared" si="833"/>
        <v>5.6671999999999993</v>
      </c>
      <c r="X1200" s="85"/>
      <c r="Y1200" s="3" t="str">
        <f t="shared" si="834"/>
        <v>1.76</v>
      </c>
      <c r="Z1200" s="3" t="str">
        <f t="shared" si="835"/>
        <v>-</v>
      </c>
      <c r="AA1200" s="3">
        <f t="shared" si="836"/>
        <v>123.37</v>
      </c>
      <c r="AB1200" s="3">
        <f t="shared" si="837"/>
        <v>84.65</v>
      </c>
      <c r="AC1200" s="3">
        <f t="shared" si="838"/>
        <v>4.8575999999999997</v>
      </c>
      <c r="AD1200" s="85"/>
      <c r="AE1200" s="3" t="str">
        <f t="shared" si="839"/>
        <v>1.76</v>
      </c>
      <c r="AF1200" s="3" t="str">
        <f t="shared" si="840"/>
        <v>-</v>
      </c>
      <c r="AG1200" s="3">
        <f t="shared" si="841"/>
        <v>123.37</v>
      </c>
      <c r="AH1200" s="3">
        <f t="shared" si="842"/>
        <v>84.65</v>
      </c>
      <c r="AI1200" s="3">
        <f t="shared" si="843"/>
        <v>4.048</v>
      </c>
      <c r="AJ1200" s="85"/>
      <c r="AK1200" s="3" t="str">
        <f t="shared" si="844"/>
        <v>1.76</v>
      </c>
      <c r="AL1200" s="3" t="str">
        <f t="shared" si="845"/>
        <v>-</v>
      </c>
      <c r="AM1200" s="3">
        <f t="shared" si="846"/>
        <v>123.37</v>
      </c>
      <c r="AN1200" s="3">
        <f t="shared" si="847"/>
        <v>84.65</v>
      </c>
      <c r="AO1200" s="3">
        <f t="shared" si="848"/>
        <v>3.2384000000000004</v>
      </c>
      <c r="AP1200" s="85"/>
      <c r="AQ1200" s="3" t="str">
        <f t="shared" si="849"/>
        <v>1.76</v>
      </c>
      <c r="AR1200" s="3" t="str">
        <f t="shared" si="850"/>
        <v>-</v>
      </c>
      <c r="AS1200" s="3">
        <f t="shared" si="851"/>
        <v>123.37</v>
      </c>
      <c r="AT1200" s="3">
        <f t="shared" si="852"/>
        <v>84.65</v>
      </c>
      <c r="AU1200" s="3">
        <f t="shared" si="853"/>
        <v>2.4287999999999998</v>
      </c>
      <c r="AV1200" s="85"/>
      <c r="AW1200" s="3" t="str">
        <f t="shared" si="854"/>
        <v>1.76</v>
      </c>
      <c r="AX1200" s="3" t="str">
        <f t="shared" si="855"/>
        <v>-</v>
      </c>
      <c r="AY1200" s="3">
        <f t="shared" si="856"/>
        <v>123.37</v>
      </c>
      <c r="AZ1200" s="3">
        <f t="shared" si="857"/>
        <v>84.65</v>
      </c>
      <c r="BA1200" s="3">
        <f t="shared" si="858"/>
        <v>1.6192000000000002</v>
      </c>
      <c r="BB1200" s="85"/>
      <c r="BC1200" s="3" t="str">
        <f t="shared" si="859"/>
        <v>1.76</v>
      </c>
      <c r="BD1200" s="3" t="str">
        <f t="shared" si="860"/>
        <v>-</v>
      </c>
      <c r="BE1200" s="3">
        <f t="shared" si="861"/>
        <v>123.37</v>
      </c>
      <c r="BF1200" s="3">
        <f t="shared" si="862"/>
        <v>84.65</v>
      </c>
      <c r="BG1200" s="3">
        <f t="shared" si="863"/>
        <v>0.8096000000000001</v>
      </c>
    </row>
    <row r="1201" spans="1:59" x14ac:dyDescent="0.3">
      <c r="A1201" s="1" t="str">
        <f>'Forward collapse simulation'!B1211</f>
        <v>1.76</v>
      </c>
      <c r="B1201" s="37" t="str">
        <f>IF('Forward collapse simulation'!C1211="","-",'Forward collapse simulation'!C1211)</f>
        <v>-</v>
      </c>
      <c r="C1201" s="85">
        <f>'Forward collapse simulation'!E1211</f>
        <v>125.26</v>
      </c>
      <c r="D1201" s="85">
        <f>'Forward collapse simulation'!F1211</f>
        <v>80.2</v>
      </c>
      <c r="E1201" s="85">
        <f>'Forward collapse simulation'!D1211</f>
        <v>5.4729999999999999</v>
      </c>
      <c r="F1201" s="85"/>
      <c r="G1201" s="3" t="str">
        <f t="shared" si="819"/>
        <v>1.76</v>
      </c>
      <c r="H1201" s="3" t="str">
        <f t="shared" si="820"/>
        <v>-</v>
      </c>
      <c r="I1201" s="3">
        <f t="shared" si="821"/>
        <v>125.26</v>
      </c>
      <c r="J1201" s="3">
        <f t="shared" si="822"/>
        <v>80.2</v>
      </c>
      <c r="K1201" s="3">
        <f t="shared" si="823"/>
        <v>4.9257</v>
      </c>
      <c r="L1201" s="85"/>
      <c r="M1201" s="3" t="str">
        <f t="shared" si="824"/>
        <v>1.76</v>
      </c>
      <c r="N1201" s="3" t="str">
        <f t="shared" si="825"/>
        <v>-</v>
      </c>
      <c r="O1201" s="3">
        <f t="shared" si="826"/>
        <v>125.26</v>
      </c>
      <c r="P1201" s="3">
        <f t="shared" si="827"/>
        <v>80.2</v>
      </c>
      <c r="Q1201" s="3">
        <f t="shared" si="828"/>
        <v>4.3784000000000001</v>
      </c>
      <c r="R1201" s="85"/>
      <c r="S1201" s="3" t="str">
        <f t="shared" si="829"/>
        <v>1.76</v>
      </c>
      <c r="T1201" s="3" t="str">
        <f t="shared" si="830"/>
        <v>-</v>
      </c>
      <c r="U1201" s="3">
        <f t="shared" si="831"/>
        <v>125.26</v>
      </c>
      <c r="V1201" s="3">
        <f t="shared" si="832"/>
        <v>80.2</v>
      </c>
      <c r="W1201" s="3">
        <f t="shared" si="833"/>
        <v>3.8310999999999997</v>
      </c>
      <c r="X1201" s="85"/>
      <c r="Y1201" s="3" t="str">
        <f t="shared" si="834"/>
        <v>1.76</v>
      </c>
      <c r="Z1201" s="3" t="str">
        <f t="shared" si="835"/>
        <v>-</v>
      </c>
      <c r="AA1201" s="3">
        <f t="shared" si="836"/>
        <v>125.26</v>
      </c>
      <c r="AB1201" s="3">
        <f t="shared" si="837"/>
        <v>80.2</v>
      </c>
      <c r="AC1201" s="3">
        <f t="shared" si="838"/>
        <v>3.2837999999999998</v>
      </c>
      <c r="AD1201" s="85"/>
      <c r="AE1201" s="3" t="str">
        <f t="shared" si="839"/>
        <v>1.76</v>
      </c>
      <c r="AF1201" s="3" t="str">
        <f t="shared" si="840"/>
        <v>-</v>
      </c>
      <c r="AG1201" s="3">
        <f t="shared" si="841"/>
        <v>125.26</v>
      </c>
      <c r="AH1201" s="3">
        <f t="shared" si="842"/>
        <v>80.2</v>
      </c>
      <c r="AI1201" s="3">
        <f t="shared" si="843"/>
        <v>2.7364999999999999</v>
      </c>
      <c r="AJ1201" s="85"/>
      <c r="AK1201" s="3" t="str">
        <f t="shared" si="844"/>
        <v>1.76</v>
      </c>
      <c r="AL1201" s="3" t="str">
        <f t="shared" si="845"/>
        <v>-</v>
      </c>
      <c r="AM1201" s="3">
        <f t="shared" si="846"/>
        <v>125.26</v>
      </c>
      <c r="AN1201" s="3">
        <f t="shared" si="847"/>
        <v>80.2</v>
      </c>
      <c r="AO1201" s="3">
        <f t="shared" si="848"/>
        <v>2.1892</v>
      </c>
      <c r="AP1201" s="85"/>
      <c r="AQ1201" s="3" t="str">
        <f t="shared" si="849"/>
        <v>1.76</v>
      </c>
      <c r="AR1201" s="3" t="str">
        <f t="shared" si="850"/>
        <v>-</v>
      </c>
      <c r="AS1201" s="3">
        <f t="shared" si="851"/>
        <v>125.26</v>
      </c>
      <c r="AT1201" s="3">
        <f t="shared" si="852"/>
        <v>80.2</v>
      </c>
      <c r="AU1201" s="3">
        <f t="shared" si="853"/>
        <v>1.6418999999999999</v>
      </c>
      <c r="AV1201" s="85"/>
      <c r="AW1201" s="3" t="str">
        <f t="shared" si="854"/>
        <v>1.76</v>
      </c>
      <c r="AX1201" s="3" t="str">
        <f t="shared" si="855"/>
        <v>-</v>
      </c>
      <c r="AY1201" s="3">
        <f t="shared" si="856"/>
        <v>125.26</v>
      </c>
      <c r="AZ1201" s="3">
        <f t="shared" si="857"/>
        <v>80.2</v>
      </c>
      <c r="BA1201" s="3">
        <f t="shared" si="858"/>
        <v>1.0946</v>
      </c>
      <c r="BB1201" s="85"/>
      <c r="BC1201" s="3" t="str">
        <f t="shared" si="859"/>
        <v>1.76</v>
      </c>
      <c r="BD1201" s="3" t="str">
        <f t="shared" si="860"/>
        <v>-</v>
      </c>
      <c r="BE1201" s="3">
        <f t="shared" si="861"/>
        <v>125.26</v>
      </c>
      <c r="BF1201" s="3">
        <f t="shared" si="862"/>
        <v>80.2</v>
      </c>
      <c r="BG1201" s="3">
        <f t="shared" si="863"/>
        <v>0.54730000000000001</v>
      </c>
    </row>
    <row r="1202" spans="1:59" x14ac:dyDescent="0.3">
      <c r="A1202" s="1" t="str">
        <f>'Forward collapse simulation'!B1212</f>
        <v>1.76</v>
      </c>
      <c r="B1202" s="37" t="str">
        <f>IF('Forward collapse simulation'!C1212="","-",'Forward collapse simulation'!C1212)</f>
        <v>-</v>
      </c>
      <c r="C1202" s="85">
        <f>'Forward collapse simulation'!E1212</f>
        <v>134.11000000000001</v>
      </c>
      <c r="D1202" s="85">
        <f>'Forward collapse simulation'!F1212</f>
        <v>73.040000000000006</v>
      </c>
      <c r="E1202" s="85">
        <f>'Forward collapse simulation'!D1212</f>
        <v>3.58</v>
      </c>
      <c r="F1202" s="85"/>
      <c r="G1202" s="3" t="str">
        <f t="shared" si="819"/>
        <v>1.76</v>
      </c>
      <c r="H1202" s="3" t="str">
        <f t="shared" si="820"/>
        <v>-</v>
      </c>
      <c r="I1202" s="3">
        <f t="shared" si="821"/>
        <v>134.11000000000001</v>
      </c>
      <c r="J1202" s="3">
        <f t="shared" si="822"/>
        <v>73.040000000000006</v>
      </c>
      <c r="K1202" s="3">
        <f t="shared" si="823"/>
        <v>3.222</v>
      </c>
      <c r="L1202" s="85"/>
      <c r="M1202" s="3" t="str">
        <f t="shared" si="824"/>
        <v>1.76</v>
      </c>
      <c r="N1202" s="3" t="str">
        <f t="shared" si="825"/>
        <v>-</v>
      </c>
      <c r="O1202" s="3">
        <f t="shared" si="826"/>
        <v>134.11000000000001</v>
      </c>
      <c r="P1202" s="3">
        <f t="shared" si="827"/>
        <v>73.040000000000006</v>
      </c>
      <c r="Q1202" s="3">
        <f t="shared" si="828"/>
        <v>2.8640000000000003</v>
      </c>
      <c r="R1202" s="85"/>
      <c r="S1202" s="3" t="str">
        <f t="shared" si="829"/>
        <v>1.76</v>
      </c>
      <c r="T1202" s="3" t="str">
        <f t="shared" si="830"/>
        <v>-</v>
      </c>
      <c r="U1202" s="3">
        <f t="shared" si="831"/>
        <v>134.11000000000001</v>
      </c>
      <c r="V1202" s="3">
        <f t="shared" si="832"/>
        <v>73.040000000000006</v>
      </c>
      <c r="W1202" s="3">
        <f t="shared" si="833"/>
        <v>2.5059999999999998</v>
      </c>
      <c r="X1202" s="85"/>
      <c r="Y1202" s="3" t="str">
        <f t="shared" si="834"/>
        <v>1.76</v>
      </c>
      <c r="Z1202" s="3" t="str">
        <f t="shared" si="835"/>
        <v>-</v>
      </c>
      <c r="AA1202" s="3">
        <f t="shared" si="836"/>
        <v>134.11000000000001</v>
      </c>
      <c r="AB1202" s="3">
        <f t="shared" si="837"/>
        <v>73.040000000000006</v>
      </c>
      <c r="AC1202" s="3">
        <f t="shared" si="838"/>
        <v>2.1480000000000001</v>
      </c>
      <c r="AD1202" s="85"/>
      <c r="AE1202" s="3" t="str">
        <f t="shared" si="839"/>
        <v>1.76</v>
      </c>
      <c r="AF1202" s="3" t="str">
        <f t="shared" si="840"/>
        <v>-</v>
      </c>
      <c r="AG1202" s="3">
        <f t="shared" si="841"/>
        <v>134.11000000000001</v>
      </c>
      <c r="AH1202" s="3">
        <f t="shared" si="842"/>
        <v>73.040000000000006</v>
      </c>
      <c r="AI1202" s="3">
        <f t="shared" si="843"/>
        <v>1.79</v>
      </c>
      <c r="AJ1202" s="85"/>
      <c r="AK1202" s="3" t="str">
        <f t="shared" si="844"/>
        <v>1.76</v>
      </c>
      <c r="AL1202" s="3" t="str">
        <f t="shared" si="845"/>
        <v>-</v>
      </c>
      <c r="AM1202" s="3">
        <f t="shared" si="846"/>
        <v>134.11000000000001</v>
      </c>
      <c r="AN1202" s="3">
        <f t="shared" si="847"/>
        <v>73.040000000000006</v>
      </c>
      <c r="AO1202" s="3">
        <f t="shared" si="848"/>
        <v>1.4320000000000002</v>
      </c>
      <c r="AP1202" s="85"/>
      <c r="AQ1202" s="3" t="str">
        <f t="shared" si="849"/>
        <v>1.76</v>
      </c>
      <c r="AR1202" s="3" t="str">
        <f t="shared" si="850"/>
        <v>-</v>
      </c>
      <c r="AS1202" s="3">
        <f t="shared" si="851"/>
        <v>134.11000000000001</v>
      </c>
      <c r="AT1202" s="3">
        <f t="shared" si="852"/>
        <v>73.040000000000006</v>
      </c>
      <c r="AU1202" s="3">
        <f t="shared" si="853"/>
        <v>1.0740000000000001</v>
      </c>
      <c r="AV1202" s="85"/>
      <c r="AW1202" s="3" t="str">
        <f t="shared" si="854"/>
        <v>1.76</v>
      </c>
      <c r="AX1202" s="3" t="str">
        <f t="shared" si="855"/>
        <v>-</v>
      </c>
      <c r="AY1202" s="3">
        <f t="shared" si="856"/>
        <v>134.11000000000001</v>
      </c>
      <c r="AZ1202" s="3">
        <f t="shared" si="857"/>
        <v>73.040000000000006</v>
      </c>
      <c r="BA1202" s="3">
        <f t="shared" si="858"/>
        <v>0.71600000000000008</v>
      </c>
      <c r="BB1202" s="85"/>
      <c r="BC1202" s="3" t="str">
        <f t="shared" si="859"/>
        <v>1.76</v>
      </c>
      <c r="BD1202" s="3" t="str">
        <f t="shared" si="860"/>
        <v>-</v>
      </c>
      <c r="BE1202" s="3">
        <f t="shared" si="861"/>
        <v>134.11000000000001</v>
      </c>
      <c r="BF1202" s="3">
        <f t="shared" si="862"/>
        <v>73.040000000000006</v>
      </c>
      <c r="BG1202" s="3">
        <f t="shared" si="863"/>
        <v>0.35800000000000004</v>
      </c>
    </row>
    <row r="1203" spans="1:59" x14ac:dyDescent="0.3">
      <c r="A1203" s="1" t="str">
        <f>'Forward collapse simulation'!B1213</f>
        <v>1.76</v>
      </c>
      <c r="B1203" s="37" t="str">
        <f>IF('Forward collapse simulation'!C1213="","-",'Forward collapse simulation'!C1213)</f>
        <v>-</v>
      </c>
      <c r="C1203" s="85">
        <f>'Forward collapse simulation'!E1213</f>
        <v>154.76</v>
      </c>
      <c r="D1203" s="85">
        <f>'Forward collapse simulation'!F1213</f>
        <v>57.45</v>
      </c>
      <c r="E1203" s="85">
        <f>'Forward collapse simulation'!D1213</f>
        <v>1.3640000000000001</v>
      </c>
      <c r="F1203" s="85"/>
      <c r="G1203" s="3" t="str">
        <f t="shared" si="819"/>
        <v>1.76</v>
      </c>
      <c r="H1203" s="3" t="str">
        <f t="shared" si="820"/>
        <v>-</v>
      </c>
      <c r="I1203" s="3">
        <f t="shared" si="821"/>
        <v>154.76</v>
      </c>
      <c r="J1203" s="3">
        <f t="shared" si="822"/>
        <v>57.45</v>
      </c>
      <c r="K1203" s="3">
        <f t="shared" si="823"/>
        <v>1.2276</v>
      </c>
      <c r="L1203" s="85"/>
      <c r="M1203" s="3" t="str">
        <f t="shared" si="824"/>
        <v>1.76</v>
      </c>
      <c r="N1203" s="3" t="str">
        <f t="shared" si="825"/>
        <v>-</v>
      </c>
      <c r="O1203" s="3">
        <f t="shared" si="826"/>
        <v>154.76</v>
      </c>
      <c r="P1203" s="3">
        <f t="shared" si="827"/>
        <v>57.45</v>
      </c>
      <c r="Q1203" s="3">
        <f t="shared" si="828"/>
        <v>1.0912000000000002</v>
      </c>
      <c r="R1203" s="85"/>
      <c r="S1203" s="3" t="str">
        <f t="shared" si="829"/>
        <v>1.76</v>
      </c>
      <c r="T1203" s="3" t="str">
        <f t="shared" si="830"/>
        <v>-</v>
      </c>
      <c r="U1203" s="3">
        <f t="shared" si="831"/>
        <v>154.76</v>
      </c>
      <c r="V1203" s="3">
        <f t="shared" si="832"/>
        <v>57.45</v>
      </c>
      <c r="W1203" s="3">
        <f t="shared" si="833"/>
        <v>0.95479999999999998</v>
      </c>
      <c r="X1203" s="85"/>
      <c r="Y1203" s="3" t="str">
        <f t="shared" si="834"/>
        <v>1.76</v>
      </c>
      <c r="Z1203" s="3" t="str">
        <f t="shared" si="835"/>
        <v>-</v>
      </c>
      <c r="AA1203" s="3">
        <f t="shared" si="836"/>
        <v>154.76</v>
      </c>
      <c r="AB1203" s="3">
        <f t="shared" si="837"/>
        <v>57.45</v>
      </c>
      <c r="AC1203" s="3">
        <f t="shared" si="838"/>
        <v>0.81840000000000002</v>
      </c>
      <c r="AD1203" s="85"/>
      <c r="AE1203" s="3" t="str">
        <f t="shared" si="839"/>
        <v>1.76</v>
      </c>
      <c r="AF1203" s="3" t="str">
        <f t="shared" si="840"/>
        <v>-</v>
      </c>
      <c r="AG1203" s="3">
        <f t="shared" si="841"/>
        <v>154.76</v>
      </c>
      <c r="AH1203" s="3">
        <f t="shared" si="842"/>
        <v>57.45</v>
      </c>
      <c r="AI1203" s="3">
        <f t="shared" si="843"/>
        <v>0.68200000000000005</v>
      </c>
      <c r="AJ1203" s="85"/>
      <c r="AK1203" s="3" t="str">
        <f t="shared" si="844"/>
        <v>1.76</v>
      </c>
      <c r="AL1203" s="3" t="str">
        <f t="shared" si="845"/>
        <v>-</v>
      </c>
      <c r="AM1203" s="3">
        <f t="shared" si="846"/>
        <v>154.76</v>
      </c>
      <c r="AN1203" s="3">
        <f t="shared" si="847"/>
        <v>57.45</v>
      </c>
      <c r="AO1203" s="3">
        <f t="shared" si="848"/>
        <v>0.54560000000000008</v>
      </c>
      <c r="AP1203" s="85"/>
      <c r="AQ1203" s="3" t="str">
        <f t="shared" si="849"/>
        <v>1.76</v>
      </c>
      <c r="AR1203" s="3" t="str">
        <f t="shared" si="850"/>
        <v>-</v>
      </c>
      <c r="AS1203" s="3">
        <f t="shared" si="851"/>
        <v>154.76</v>
      </c>
      <c r="AT1203" s="3">
        <f t="shared" si="852"/>
        <v>57.45</v>
      </c>
      <c r="AU1203" s="3">
        <f t="shared" si="853"/>
        <v>0.40920000000000001</v>
      </c>
      <c r="AV1203" s="85"/>
      <c r="AW1203" s="3" t="str">
        <f t="shared" si="854"/>
        <v>1.76</v>
      </c>
      <c r="AX1203" s="3" t="str">
        <f t="shared" si="855"/>
        <v>-</v>
      </c>
      <c r="AY1203" s="3">
        <f t="shared" si="856"/>
        <v>154.76</v>
      </c>
      <c r="AZ1203" s="3">
        <f t="shared" si="857"/>
        <v>57.45</v>
      </c>
      <c r="BA1203" s="3">
        <f t="shared" si="858"/>
        <v>0.27280000000000004</v>
      </c>
      <c r="BB1203" s="85"/>
      <c r="BC1203" s="3" t="str">
        <f t="shared" si="859"/>
        <v>1.76</v>
      </c>
      <c r="BD1203" s="3" t="str">
        <f t="shared" si="860"/>
        <v>-</v>
      </c>
      <c r="BE1203" s="3">
        <f t="shared" si="861"/>
        <v>154.76</v>
      </c>
      <c r="BF1203" s="3">
        <f t="shared" si="862"/>
        <v>57.45</v>
      </c>
      <c r="BG1203" s="3">
        <f t="shared" si="863"/>
        <v>0.13640000000000002</v>
      </c>
    </row>
    <row r="1204" spans="1:59" x14ac:dyDescent="0.3">
      <c r="A1204" s="1" t="str">
        <f>'Forward collapse simulation'!B1214</f>
        <v>1.76</v>
      </c>
      <c r="B1204" s="37" t="str">
        <f>IF('Forward collapse simulation'!C1214="","-",'Forward collapse simulation'!C1214)</f>
        <v>-</v>
      </c>
      <c r="C1204" s="85">
        <f>'Forward collapse simulation'!E1214</f>
        <v>161.72999999999999</v>
      </c>
      <c r="D1204" s="85">
        <f>'Forward collapse simulation'!F1214</f>
        <v>16.45</v>
      </c>
      <c r="E1204" s="85">
        <f>'Forward collapse simulation'!D1214</f>
        <v>0.57199999999999995</v>
      </c>
      <c r="F1204" s="85"/>
      <c r="G1204" s="3" t="str">
        <f t="shared" si="819"/>
        <v>1.76</v>
      </c>
      <c r="H1204" s="3" t="str">
        <f t="shared" si="820"/>
        <v>-</v>
      </c>
      <c r="I1204" s="3">
        <f t="shared" si="821"/>
        <v>161.72999999999999</v>
      </c>
      <c r="J1204" s="3">
        <f t="shared" si="822"/>
        <v>16.45</v>
      </c>
      <c r="K1204" s="3">
        <f t="shared" si="823"/>
        <v>0.51479999999999992</v>
      </c>
      <c r="L1204" s="85"/>
      <c r="M1204" s="3" t="str">
        <f t="shared" si="824"/>
        <v>1.76</v>
      </c>
      <c r="N1204" s="3" t="str">
        <f t="shared" si="825"/>
        <v>-</v>
      </c>
      <c r="O1204" s="3">
        <f t="shared" si="826"/>
        <v>161.72999999999999</v>
      </c>
      <c r="P1204" s="3">
        <f t="shared" si="827"/>
        <v>16.45</v>
      </c>
      <c r="Q1204" s="3">
        <f t="shared" si="828"/>
        <v>0.45760000000000001</v>
      </c>
      <c r="R1204" s="85"/>
      <c r="S1204" s="3" t="str">
        <f t="shared" si="829"/>
        <v>1.76</v>
      </c>
      <c r="T1204" s="3" t="str">
        <f t="shared" si="830"/>
        <v>-</v>
      </c>
      <c r="U1204" s="3">
        <f t="shared" si="831"/>
        <v>161.72999999999999</v>
      </c>
      <c r="V1204" s="3">
        <f t="shared" si="832"/>
        <v>16.45</v>
      </c>
      <c r="W1204" s="3">
        <f t="shared" si="833"/>
        <v>0.40039999999999992</v>
      </c>
      <c r="X1204" s="85"/>
      <c r="Y1204" s="3" t="str">
        <f t="shared" si="834"/>
        <v>1.76</v>
      </c>
      <c r="Z1204" s="3" t="str">
        <f t="shared" si="835"/>
        <v>-</v>
      </c>
      <c r="AA1204" s="3">
        <f t="shared" si="836"/>
        <v>161.72999999999999</v>
      </c>
      <c r="AB1204" s="3">
        <f t="shared" si="837"/>
        <v>16.45</v>
      </c>
      <c r="AC1204" s="3">
        <f t="shared" si="838"/>
        <v>0.34319999999999995</v>
      </c>
      <c r="AD1204" s="85"/>
      <c r="AE1204" s="3" t="str">
        <f t="shared" si="839"/>
        <v>1.76</v>
      </c>
      <c r="AF1204" s="3" t="str">
        <f t="shared" si="840"/>
        <v>-</v>
      </c>
      <c r="AG1204" s="3">
        <f t="shared" si="841"/>
        <v>161.72999999999999</v>
      </c>
      <c r="AH1204" s="3">
        <f t="shared" si="842"/>
        <v>16.45</v>
      </c>
      <c r="AI1204" s="3">
        <f t="shared" si="843"/>
        <v>0.28599999999999998</v>
      </c>
      <c r="AJ1204" s="85"/>
      <c r="AK1204" s="3" t="str">
        <f t="shared" si="844"/>
        <v>1.76</v>
      </c>
      <c r="AL1204" s="3" t="str">
        <f t="shared" si="845"/>
        <v>-</v>
      </c>
      <c r="AM1204" s="3">
        <f t="shared" si="846"/>
        <v>161.72999999999999</v>
      </c>
      <c r="AN1204" s="3">
        <f t="shared" si="847"/>
        <v>16.45</v>
      </c>
      <c r="AO1204" s="3">
        <f t="shared" si="848"/>
        <v>0.2288</v>
      </c>
      <c r="AP1204" s="85"/>
      <c r="AQ1204" s="3" t="str">
        <f t="shared" si="849"/>
        <v>1.76</v>
      </c>
      <c r="AR1204" s="3" t="str">
        <f t="shared" si="850"/>
        <v>-</v>
      </c>
      <c r="AS1204" s="3">
        <f t="shared" si="851"/>
        <v>161.72999999999999</v>
      </c>
      <c r="AT1204" s="3">
        <f t="shared" si="852"/>
        <v>16.45</v>
      </c>
      <c r="AU1204" s="3">
        <f t="shared" si="853"/>
        <v>0.17159999999999997</v>
      </c>
      <c r="AV1204" s="85"/>
      <c r="AW1204" s="3" t="str">
        <f t="shared" si="854"/>
        <v>1.76</v>
      </c>
      <c r="AX1204" s="3" t="str">
        <f t="shared" si="855"/>
        <v>-</v>
      </c>
      <c r="AY1204" s="3">
        <f t="shared" si="856"/>
        <v>161.72999999999999</v>
      </c>
      <c r="AZ1204" s="3">
        <f t="shared" si="857"/>
        <v>16.45</v>
      </c>
      <c r="BA1204" s="3">
        <f t="shared" si="858"/>
        <v>0.1144</v>
      </c>
      <c r="BB1204" s="85"/>
      <c r="BC1204" s="3" t="str">
        <f t="shared" si="859"/>
        <v>1.76</v>
      </c>
      <c r="BD1204" s="3" t="str">
        <f t="shared" si="860"/>
        <v>-</v>
      </c>
      <c r="BE1204" s="3">
        <f t="shared" si="861"/>
        <v>161.72999999999999</v>
      </c>
      <c r="BF1204" s="3">
        <f t="shared" si="862"/>
        <v>16.45</v>
      </c>
      <c r="BG1204" s="3">
        <f t="shared" si="863"/>
        <v>5.7200000000000001E-2</v>
      </c>
    </row>
    <row r="1205" spans="1:59" x14ac:dyDescent="0.3">
      <c r="A1205" s="1" t="str">
        <f>'Forward collapse simulation'!B1215</f>
        <v>1.76</v>
      </c>
      <c r="B1205" s="37" t="str">
        <f>IF('Forward collapse simulation'!C1215="","-",'Forward collapse simulation'!C1215)</f>
        <v>-</v>
      </c>
      <c r="C1205" s="85">
        <f>'Forward collapse simulation'!E1215</f>
        <v>162.38</v>
      </c>
      <c r="D1205" s="85">
        <f>'Forward collapse simulation'!F1215</f>
        <v>-37.21</v>
      </c>
      <c r="E1205" s="85">
        <f>'Forward collapse simulation'!D1215</f>
        <v>0.72599999999999998</v>
      </c>
      <c r="F1205" s="85"/>
      <c r="G1205" s="3" t="str">
        <f t="shared" si="819"/>
        <v>1.76</v>
      </c>
      <c r="H1205" s="3" t="str">
        <f t="shared" si="820"/>
        <v>-</v>
      </c>
      <c r="I1205" s="3">
        <f t="shared" si="821"/>
        <v>162.38</v>
      </c>
      <c r="J1205" s="3">
        <f t="shared" si="822"/>
        <v>-37.21</v>
      </c>
      <c r="K1205" s="3">
        <f t="shared" si="823"/>
        <v>0.65339999999999998</v>
      </c>
      <c r="L1205" s="85"/>
      <c r="M1205" s="3" t="str">
        <f t="shared" si="824"/>
        <v>1.76</v>
      </c>
      <c r="N1205" s="3" t="str">
        <f t="shared" si="825"/>
        <v>-</v>
      </c>
      <c r="O1205" s="3">
        <f t="shared" si="826"/>
        <v>162.38</v>
      </c>
      <c r="P1205" s="3">
        <f t="shared" si="827"/>
        <v>-37.21</v>
      </c>
      <c r="Q1205" s="3">
        <f t="shared" si="828"/>
        <v>0.58079999999999998</v>
      </c>
      <c r="R1205" s="85"/>
      <c r="S1205" s="3" t="str">
        <f t="shared" si="829"/>
        <v>1.76</v>
      </c>
      <c r="T1205" s="3" t="str">
        <f t="shared" si="830"/>
        <v>-</v>
      </c>
      <c r="U1205" s="3">
        <f t="shared" si="831"/>
        <v>162.38</v>
      </c>
      <c r="V1205" s="3">
        <f t="shared" si="832"/>
        <v>-37.21</v>
      </c>
      <c r="W1205" s="3">
        <f t="shared" si="833"/>
        <v>0.50819999999999999</v>
      </c>
      <c r="X1205" s="85"/>
      <c r="Y1205" s="3" t="str">
        <f t="shared" si="834"/>
        <v>1.76</v>
      </c>
      <c r="Z1205" s="3" t="str">
        <f t="shared" si="835"/>
        <v>-</v>
      </c>
      <c r="AA1205" s="3">
        <f t="shared" si="836"/>
        <v>162.38</v>
      </c>
      <c r="AB1205" s="3">
        <f t="shared" si="837"/>
        <v>-37.21</v>
      </c>
      <c r="AC1205" s="3">
        <f t="shared" si="838"/>
        <v>0.43559999999999999</v>
      </c>
      <c r="AD1205" s="85"/>
      <c r="AE1205" s="3" t="str">
        <f t="shared" si="839"/>
        <v>1.76</v>
      </c>
      <c r="AF1205" s="3" t="str">
        <f t="shared" si="840"/>
        <v>-</v>
      </c>
      <c r="AG1205" s="3">
        <f t="shared" si="841"/>
        <v>162.38</v>
      </c>
      <c r="AH1205" s="3">
        <f t="shared" si="842"/>
        <v>-37.21</v>
      </c>
      <c r="AI1205" s="3">
        <f t="shared" si="843"/>
        <v>0.36299999999999999</v>
      </c>
      <c r="AJ1205" s="85"/>
      <c r="AK1205" s="3" t="str">
        <f t="shared" si="844"/>
        <v>1.76</v>
      </c>
      <c r="AL1205" s="3" t="str">
        <f t="shared" si="845"/>
        <v>-</v>
      </c>
      <c r="AM1205" s="3">
        <f t="shared" si="846"/>
        <v>162.38</v>
      </c>
      <c r="AN1205" s="3">
        <f t="shared" si="847"/>
        <v>-37.21</v>
      </c>
      <c r="AO1205" s="3">
        <f t="shared" si="848"/>
        <v>0.29039999999999999</v>
      </c>
      <c r="AP1205" s="85"/>
      <c r="AQ1205" s="3" t="str">
        <f t="shared" si="849"/>
        <v>1.76</v>
      </c>
      <c r="AR1205" s="3" t="str">
        <f t="shared" si="850"/>
        <v>-</v>
      </c>
      <c r="AS1205" s="3">
        <f t="shared" si="851"/>
        <v>162.38</v>
      </c>
      <c r="AT1205" s="3">
        <f t="shared" si="852"/>
        <v>-37.21</v>
      </c>
      <c r="AU1205" s="3">
        <f t="shared" si="853"/>
        <v>0.21779999999999999</v>
      </c>
      <c r="AV1205" s="85"/>
      <c r="AW1205" s="3" t="str">
        <f t="shared" si="854"/>
        <v>1.76</v>
      </c>
      <c r="AX1205" s="3" t="str">
        <f t="shared" si="855"/>
        <v>-</v>
      </c>
      <c r="AY1205" s="3">
        <f t="shared" si="856"/>
        <v>162.38</v>
      </c>
      <c r="AZ1205" s="3">
        <f t="shared" si="857"/>
        <v>-37.21</v>
      </c>
      <c r="BA1205" s="3">
        <f t="shared" si="858"/>
        <v>0.1452</v>
      </c>
      <c r="BB1205" s="85"/>
      <c r="BC1205" s="3" t="str">
        <f t="shared" si="859"/>
        <v>1.76</v>
      </c>
      <c r="BD1205" s="3" t="str">
        <f t="shared" si="860"/>
        <v>-</v>
      </c>
      <c r="BE1205" s="3">
        <f t="shared" si="861"/>
        <v>162.38</v>
      </c>
      <c r="BF1205" s="3">
        <f t="shared" si="862"/>
        <v>-37.21</v>
      </c>
      <c r="BG1205" s="3">
        <f t="shared" si="863"/>
        <v>7.2599999999999998E-2</v>
      </c>
    </row>
    <row r="1206" spans="1:59" x14ac:dyDescent="0.3">
      <c r="A1206" s="1" t="str">
        <f>'Forward collapse simulation'!B1216</f>
        <v>1.76</v>
      </c>
      <c r="B1206" s="37" t="str">
        <f>IF('Forward collapse simulation'!C1216="","-",'Forward collapse simulation'!C1216)</f>
        <v>-</v>
      </c>
      <c r="C1206" s="85">
        <f>'Forward collapse simulation'!E1216</f>
        <v>153.83000000000001</v>
      </c>
      <c r="D1206" s="85">
        <f>'Forward collapse simulation'!F1216</f>
        <v>-71.849999999999994</v>
      </c>
      <c r="E1206" s="85">
        <f>'Forward collapse simulation'!D1216</f>
        <v>1.2450000000000001</v>
      </c>
      <c r="F1206" s="85"/>
      <c r="G1206" s="3" t="str">
        <f t="shared" si="819"/>
        <v>1.76</v>
      </c>
      <c r="H1206" s="3" t="str">
        <f t="shared" si="820"/>
        <v>-</v>
      </c>
      <c r="I1206" s="3">
        <f t="shared" si="821"/>
        <v>153.83000000000001</v>
      </c>
      <c r="J1206" s="3">
        <f t="shared" si="822"/>
        <v>-71.849999999999994</v>
      </c>
      <c r="K1206" s="3">
        <f t="shared" si="823"/>
        <v>1.1205000000000001</v>
      </c>
      <c r="L1206" s="85"/>
      <c r="M1206" s="3" t="str">
        <f t="shared" si="824"/>
        <v>1.76</v>
      </c>
      <c r="N1206" s="3" t="str">
        <f t="shared" si="825"/>
        <v>-</v>
      </c>
      <c r="O1206" s="3">
        <f t="shared" si="826"/>
        <v>153.83000000000001</v>
      </c>
      <c r="P1206" s="3">
        <f t="shared" si="827"/>
        <v>-71.849999999999994</v>
      </c>
      <c r="Q1206" s="3">
        <f t="shared" si="828"/>
        <v>0.99600000000000011</v>
      </c>
      <c r="R1206" s="85"/>
      <c r="S1206" s="3" t="str">
        <f t="shared" si="829"/>
        <v>1.76</v>
      </c>
      <c r="T1206" s="3" t="str">
        <f t="shared" si="830"/>
        <v>-</v>
      </c>
      <c r="U1206" s="3">
        <f t="shared" si="831"/>
        <v>153.83000000000001</v>
      </c>
      <c r="V1206" s="3">
        <f t="shared" si="832"/>
        <v>-71.849999999999994</v>
      </c>
      <c r="W1206" s="3">
        <f t="shared" si="833"/>
        <v>0.87150000000000005</v>
      </c>
      <c r="X1206" s="85"/>
      <c r="Y1206" s="3" t="str">
        <f t="shared" si="834"/>
        <v>1.76</v>
      </c>
      <c r="Z1206" s="3" t="str">
        <f t="shared" si="835"/>
        <v>-</v>
      </c>
      <c r="AA1206" s="3">
        <f t="shared" si="836"/>
        <v>153.83000000000001</v>
      </c>
      <c r="AB1206" s="3">
        <f t="shared" si="837"/>
        <v>-71.849999999999994</v>
      </c>
      <c r="AC1206" s="3">
        <f t="shared" si="838"/>
        <v>0.747</v>
      </c>
      <c r="AD1206" s="85"/>
      <c r="AE1206" s="3" t="str">
        <f t="shared" si="839"/>
        <v>1.76</v>
      </c>
      <c r="AF1206" s="3" t="str">
        <f t="shared" si="840"/>
        <v>-</v>
      </c>
      <c r="AG1206" s="3">
        <f t="shared" si="841"/>
        <v>153.83000000000001</v>
      </c>
      <c r="AH1206" s="3">
        <f t="shared" si="842"/>
        <v>-71.849999999999994</v>
      </c>
      <c r="AI1206" s="3">
        <f t="shared" si="843"/>
        <v>0.62250000000000005</v>
      </c>
      <c r="AJ1206" s="85"/>
      <c r="AK1206" s="3" t="str">
        <f t="shared" si="844"/>
        <v>1.76</v>
      </c>
      <c r="AL1206" s="3" t="str">
        <f t="shared" si="845"/>
        <v>-</v>
      </c>
      <c r="AM1206" s="3">
        <f t="shared" si="846"/>
        <v>153.83000000000001</v>
      </c>
      <c r="AN1206" s="3">
        <f t="shared" si="847"/>
        <v>-71.849999999999994</v>
      </c>
      <c r="AO1206" s="3">
        <f t="shared" si="848"/>
        <v>0.49800000000000005</v>
      </c>
      <c r="AP1206" s="85"/>
      <c r="AQ1206" s="3" t="str">
        <f t="shared" si="849"/>
        <v>1.76</v>
      </c>
      <c r="AR1206" s="3" t="str">
        <f t="shared" si="850"/>
        <v>-</v>
      </c>
      <c r="AS1206" s="3">
        <f t="shared" si="851"/>
        <v>153.83000000000001</v>
      </c>
      <c r="AT1206" s="3">
        <f t="shared" si="852"/>
        <v>-71.849999999999994</v>
      </c>
      <c r="AU1206" s="3">
        <f t="shared" si="853"/>
        <v>0.3735</v>
      </c>
      <c r="AV1206" s="85"/>
      <c r="AW1206" s="3" t="str">
        <f t="shared" si="854"/>
        <v>1.76</v>
      </c>
      <c r="AX1206" s="3" t="str">
        <f t="shared" si="855"/>
        <v>-</v>
      </c>
      <c r="AY1206" s="3">
        <f t="shared" si="856"/>
        <v>153.83000000000001</v>
      </c>
      <c r="AZ1206" s="3">
        <f t="shared" si="857"/>
        <v>-71.849999999999994</v>
      </c>
      <c r="BA1206" s="3">
        <f t="shared" si="858"/>
        <v>0.24900000000000003</v>
      </c>
      <c r="BB1206" s="85"/>
      <c r="BC1206" s="3" t="str">
        <f t="shared" si="859"/>
        <v>1.76</v>
      </c>
      <c r="BD1206" s="3" t="str">
        <f t="shared" si="860"/>
        <v>-</v>
      </c>
      <c r="BE1206" s="3">
        <f t="shared" si="861"/>
        <v>153.83000000000001</v>
      </c>
      <c r="BF1206" s="3">
        <f t="shared" si="862"/>
        <v>-71.849999999999994</v>
      </c>
      <c r="BG1206" s="3">
        <f t="shared" si="863"/>
        <v>0.12450000000000001</v>
      </c>
    </row>
    <row r="1207" spans="1:59" x14ac:dyDescent="0.3">
      <c r="A1207" s="1" t="str">
        <f>'Forward collapse simulation'!B1217</f>
        <v>1.76</v>
      </c>
      <c r="B1207" s="37" t="str">
        <f>IF('Forward collapse simulation'!C1217="","-",'Forward collapse simulation'!C1217)</f>
        <v>-</v>
      </c>
      <c r="C1207" s="85">
        <f>'Forward collapse simulation'!E1217</f>
        <v>128.93</v>
      </c>
      <c r="D1207" s="85">
        <f>'Forward collapse simulation'!F1217</f>
        <v>-86.74</v>
      </c>
      <c r="E1207" s="85">
        <f>'Forward collapse simulation'!D1217</f>
        <v>1.1739999999999999</v>
      </c>
      <c r="F1207" s="85"/>
      <c r="G1207" s="3" t="str">
        <f t="shared" si="819"/>
        <v>1.76</v>
      </c>
      <c r="H1207" s="3" t="str">
        <f t="shared" si="820"/>
        <v>-</v>
      </c>
      <c r="I1207" s="3">
        <f t="shared" si="821"/>
        <v>128.93</v>
      </c>
      <c r="J1207" s="3">
        <f t="shared" si="822"/>
        <v>-86.74</v>
      </c>
      <c r="K1207" s="3">
        <f t="shared" si="823"/>
        <v>1.0566</v>
      </c>
      <c r="L1207" s="85"/>
      <c r="M1207" s="3" t="str">
        <f t="shared" si="824"/>
        <v>1.76</v>
      </c>
      <c r="N1207" s="3" t="str">
        <f t="shared" si="825"/>
        <v>-</v>
      </c>
      <c r="O1207" s="3">
        <f t="shared" si="826"/>
        <v>128.93</v>
      </c>
      <c r="P1207" s="3">
        <f t="shared" si="827"/>
        <v>-86.74</v>
      </c>
      <c r="Q1207" s="3">
        <f t="shared" si="828"/>
        <v>0.93920000000000003</v>
      </c>
      <c r="R1207" s="85"/>
      <c r="S1207" s="3" t="str">
        <f t="shared" si="829"/>
        <v>1.76</v>
      </c>
      <c r="T1207" s="3" t="str">
        <f t="shared" si="830"/>
        <v>-</v>
      </c>
      <c r="U1207" s="3">
        <f t="shared" si="831"/>
        <v>128.93</v>
      </c>
      <c r="V1207" s="3">
        <f t="shared" si="832"/>
        <v>-86.74</v>
      </c>
      <c r="W1207" s="3">
        <f t="shared" si="833"/>
        <v>0.82179999999999986</v>
      </c>
      <c r="X1207" s="85"/>
      <c r="Y1207" s="3" t="str">
        <f t="shared" si="834"/>
        <v>1.76</v>
      </c>
      <c r="Z1207" s="3" t="str">
        <f t="shared" si="835"/>
        <v>-</v>
      </c>
      <c r="AA1207" s="3">
        <f t="shared" si="836"/>
        <v>128.93</v>
      </c>
      <c r="AB1207" s="3">
        <f t="shared" si="837"/>
        <v>-86.74</v>
      </c>
      <c r="AC1207" s="3">
        <f t="shared" si="838"/>
        <v>0.70439999999999992</v>
      </c>
      <c r="AD1207" s="85"/>
      <c r="AE1207" s="3" t="str">
        <f t="shared" si="839"/>
        <v>1.76</v>
      </c>
      <c r="AF1207" s="3" t="str">
        <f t="shared" si="840"/>
        <v>-</v>
      </c>
      <c r="AG1207" s="3">
        <f t="shared" si="841"/>
        <v>128.93</v>
      </c>
      <c r="AH1207" s="3">
        <f t="shared" si="842"/>
        <v>-86.74</v>
      </c>
      <c r="AI1207" s="3">
        <f t="shared" si="843"/>
        <v>0.58699999999999997</v>
      </c>
      <c r="AJ1207" s="85"/>
      <c r="AK1207" s="3" t="str">
        <f t="shared" si="844"/>
        <v>1.76</v>
      </c>
      <c r="AL1207" s="3" t="str">
        <f t="shared" si="845"/>
        <v>-</v>
      </c>
      <c r="AM1207" s="3">
        <f t="shared" si="846"/>
        <v>128.93</v>
      </c>
      <c r="AN1207" s="3">
        <f t="shared" si="847"/>
        <v>-86.74</v>
      </c>
      <c r="AO1207" s="3">
        <f t="shared" si="848"/>
        <v>0.46960000000000002</v>
      </c>
      <c r="AP1207" s="85"/>
      <c r="AQ1207" s="3" t="str">
        <f t="shared" si="849"/>
        <v>1.76</v>
      </c>
      <c r="AR1207" s="3" t="str">
        <f t="shared" si="850"/>
        <v>-</v>
      </c>
      <c r="AS1207" s="3">
        <f t="shared" si="851"/>
        <v>128.93</v>
      </c>
      <c r="AT1207" s="3">
        <f t="shared" si="852"/>
        <v>-86.74</v>
      </c>
      <c r="AU1207" s="3">
        <f t="shared" si="853"/>
        <v>0.35219999999999996</v>
      </c>
      <c r="AV1207" s="85"/>
      <c r="AW1207" s="3" t="str">
        <f t="shared" si="854"/>
        <v>1.76</v>
      </c>
      <c r="AX1207" s="3" t="str">
        <f t="shared" si="855"/>
        <v>-</v>
      </c>
      <c r="AY1207" s="3">
        <f t="shared" si="856"/>
        <v>128.93</v>
      </c>
      <c r="AZ1207" s="3">
        <f t="shared" si="857"/>
        <v>-86.74</v>
      </c>
      <c r="BA1207" s="3">
        <f t="shared" si="858"/>
        <v>0.23480000000000001</v>
      </c>
      <c r="BB1207" s="85"/>
      <c r="BC1207" s="3" t="str">
        <f t="shared" si="859"/>
        <v>1.76</v>
      </c>
      <c r="BD1207" s="3" t="str">
        <f t="shared" si="860"/>
        <v>-</v>
      </c>
      <c r="BE1207" s="3">
        <f t="shared" si="861"/>
        <v>128.93</v>
      </c>
      <c r="BF1207" s="3">
        <f t="shared" si="862"/>
        <v>-86.74</v>
      </c>
      <c r="BG1207" s="3">
        <f t="shared" si="863"/>
        <v>0.1174</v>
      </c>
    </row>
    <row r="1208" spans="1:59" x14ac:dyDescent="0.3">
      <c r="A1208" s="1" t="str">
        <f>'Forward collapse simulation'!B1218</f>
        <v>1.76</v>
      </c>
      <c r="B1208" s="37" t="str">
        <f>IF('Forward collapse simulation'!C1218="","-",'Forward collapse simulation'!C1218)</f>
        <v>1.77</v>
      </c>
      <c r="C1208" s="85">
        <f>'Forward collapse simulation'!E1218</f>
        <v>70.14</v>
      </c>
      <c r="D1208" s="85">
        <f>'Forward collapse simulation'!F1218</f>
        <v>-3.05</v>
      </c>
      <c r="E1208" s="85">
        <f>'Forward collapse simulation'!D1218</f>
        <v>4.5419999999999998</v>
      </c>
      <c r="F1208" s="85"/>
      <c r="G1208" s="3" t="str">
        <f t="shared" si="819"/>
        <v>1.76</v>
      </c>
      <c r="H1208" s="3" t="str">
        <f t="shared" si="820"/>
        <v>1.77</v>
      </c>
      <c r="I1208" s="3">
        <f t="shared" si="821"/>
        <v>70.14</v>
      </c>
      <c r="J1208" s="3">
        <f t="shared" si="822"/>
        <v>-3.05</v>
      </c>
      <c r="K1208" s="3">
        <f t="shared" si="823"/>
        <v>4.5419999999999998</v>
      </c>
      <c r="L1208" s="85"/>
      <c r="M1208" s="3" t="str">
        <f t="shared" si="824"/>
        <v>1.76</v>
      </c>
      <c r="N1208" s="3" t="str">
        <f t="shared" si="825"/>
        <v>1.77</v>
      </c>
      <c r="O1208" s="3">
        <f t="shared" si="826"/>
        <v>70.14</v>
      </c>
      <c r="P1208" s="3">
        <f t="shared" si="827"/>
        <v>-3.05</v>
      </c>
      <c r="Q1208" s="3">
        <f t="shared" si="828"/>
        <v>4.5419999999999998</v>
      </c>
      <c r="R1208" s="85"/>
      <c r="S1208" s="3" t="str">
        <f t="shared" si="829"/>
        <v>1.76</v>
      </c>
      <c r="T1208" s="3" t="str">
        <f t="shared" si="830"/>
        <v>1.77</v>
      </c>
      <c r="U1208" s="3">
        <f t="shared" si="831"/>
        <v>70.14</v>
      </c>
      <c r="V1208" s="3">
        <f t="shared" si="832"/>
        <v>-3.05</v>
      </c>
      <c r="W1208" s="3">
        <f t="shared" si="833"/>
        <v>4.5419999999999998</v>
      </c>
      <c r="X1208" s="85"/>
      <c r="Y1208" s="3" t="str">
        <f t="shared" si="834"/>
        <v>1.76</v>
      </c>
      <c r="Z1208" s="3" t="str">
        <f t="shared" si="835"/>
        <v>1.77</v>
      </c>
      <c r="AA1208" s="3">
        <f t="shared" si="836"/>
        <v>70.14</v>
      </c>
      <c r="AB1208" s="3">
        <f t="shared" si="837"/>
        <v>-3.05</v>
      </c>
      <c r="AC1208" s="3">
        <f t="shared" si="838"/>
        <v>4.5419999999999998</v>
      </c>
      <c r="AD1208" s="85"/>
      <c r="AE1208" s="3" t="str">
        <f t="shared" si="839"/>
        <v>1.76</v>
      </c>
      <c r="AF1208" s="3" t="str">
        <f t="shared" si="840"/>
        <v>1.77</v>
      </c>
      <c r="AG1208" s="3">
        <f t="shared" si="841"/>
        <v>70.14</v>
      </c>
      <c r="AH1208" s="3">
        <f t="shared" si="842"/>
        <v>-3.05</v>
      </c>
      <c r="AI1208" s="3">
        <f t="shared" si="843"/>
        <v>4.5419999999999998</v>
      </c>
      <c r="AJ1208" s="85"/>
      <c r="AK1208" s="3" t="str">
        <f t="shared" si="844"/>
        <v>1.76</v>
      </c>
      <c r="AL1208" s="3" t="str">
        <f t="shared" si="845"/>
        <v>1.77</v>
      </c>
      <c r="AM1208" s="3">
        <f t="shared" si="846"/>
        <v>70.14</v>
      </c>
      <c r="AN1208" s="3">
        <f t="shared" si="847"/>
        <v>-3.05</v>
      </c>
      <c r="AO1208" s="3">
        <f t="shared" si="848"/>
        <v>4.5419999999999998</v>
      </c>
      <c r="AP1208" s="85"/>
      <c r="AQ1208" s="3" t="str">
        <f t="shared" si="849"/>
        <v>1.76</v>
      </c>
      <c r="AR1208" s="3" t="str">
        <f t="shared" si="850"/>
        <v>1.77</v>
      </c>
      <c r="AS1208" s="3">
        <f t="shared" si="851"/>
        <v>70.14</v>
      </c>
      <c r="AT1208" s="3">
        <f t="shared" si="852"/>
        <v>-3.05</v>
      </c>
      <c r="AU1208" s="3">
        <f t="shared" si="853"/>
        <v>4.5419999999999998</v>
      </c>
      <c r="AV1208" s="85"/>
      <c r="AW1208" s="3" t="str">
        <f t="shared" si="854"/>
        <v>1.76</v>
      </c>
      <c r="AX1208" s="3" t="str">
        <f t="shared" si="855"/>
        <v>1.77</v>
      </c>
      <c r="AY1208" s="3">
        <f t="shared" si="856"/>
        <v>70.14</v>
      </c>
      <c r="AZ1208" s="3">
        <f t="shared" si="857"/>
        <v>-3.05</v>
      </c>
      <c r="BA1208" s="3">
        <f t="shared" si="858"/>
        <v>4.5419999999999998</v>
      </c>
      <c r="BB1208" s="85"/>
      <c r="BC1208" s="3" t="str">
        <f t="shared" si="859"/>
        <v>1.76</v>
      </c>
      <c r="BD1208" s="3" t="str">
        <f t="shared" si="860"/>
        <v>1.77</v>
      </c>
      <c r="BE1208" s="3">
        <f t="shared" si="861"/>
        <v>70.14</v>
      </c>
      <c r="BF1208" s="3">
        <f t="shared" si="862"/>
        <v>-3.05</v>
      </c>
      <c r="BG1208" s="3">
        <f t="shared" si="863"/>
        <v>4.5419999999999998</v>
      </c>
    </row>
    <row r="1209" spans="1:59" x14ac:dyDescent="0.3">
      <c r="A1209" s="1" t="str">
        <f>'Forward collapse simulation'!B1219</f>
        <v>1.72</v>
      </c>
      <c r="B1209" s="37" t="str">
        <f>IF('Forward collapse simulation'!C1219="","-",'Forward collapse simulation'!C1219)</f>
        <v>1.78</v>
      </c>
      <c r="C1209" s="85">
        <f>'Forward collapse simulation'!E1219</f>
        <v>107.66</v>
      </c>
      <c r="D1209" s="85">
        <f>'Forward collapse simulation'!F1219</f>
        <v>-4.05</v>
      </c>
      <c r="E1209" s="85">
        <f>'Forward collapse simulation'!D1219</f>
        <v>4.8719999999999999</v>
      </c>
      <c r="F1209" s="85"/>
      <c r="G1209" s="3" t="str">
        <f t="shared" si="819"/>
        <v>1.72</v>
      </c>
      <c r="H1209" s="3" t="str">
        <f t="shared" si="820"/>
        <v>1.78</v>
      </c>
      <c r="I1209" s="3">
        <f t="shared" si="821"/>
        <v>107.66</v>
      </c>
      <c r="J1209" s="3">
        <f t="shared" si="822"/>
        <v>-4.05</v>
      </c>
      <c r="K1209" s="3">
        <f t="shared" si="823"/>
        <v>4.8719999999999999</v>
      </c>
      <c r="L1209" s="85"/>
      <c r="M1209" s="3" t="str">
        <f t="shared" si="824"/>
        <v>1.72</v>
      </c>
      <c r="N1209" s="3" t="str">
        <f t="shared" si="825"/>
        <v>1.78</v>
      </c>
      <c r="O1209" s="3">
        <f t="shared" si="826"/>
        <v>107.66</v>
      </c>
      <c r="P1209" s="3">
        <f t="shared" si="827"/>
        <v>-4.05</v>
      </c>
      <c r="Q1209" s="3">
        <f t="shared" si="828"/>
        <v>4.8719999999999999</v>
      </c>
      <c r="R1209" s="85"/>
      <c r="S1209" s="3" t="str">
        <f t="shared" si="829"/>
        <v>1.72</v>
      </c>
      <c r="T1209" s="3" t="str">
        <f t="shared" si="830"/>
        <v>1.78</v>
      </c>
      <c r="U1209" s="3">
        <f t="shared" si="831"/>
        <v>107.66</v>
      </c>
      <c r="V1209" s="3">
        <f t="shared" si="832"/>
        <v>-4.05</v>
      </c>
      <c r="W1209" s="3">
        <f t="shared" si="833"/>
        <v>4.8719999999999999</v>
      </c>
      <c r="X1209" s="85"/>
      <c r="Y1209" s="3" t="str">
        <f t="shared" si="834"/>
        <v>1.72</v>
      </c>
      <c r="Z1209" s="3" t="str">
        <f t="shared" si="835"/>
        <v>1.78</v>
      </c>
      <c r="AA1209" s="3">
        <f t="shared" si="836"/>
        <v>107.66</v>
      </c>
      <c r="AB1209" s="3">
        <f t="shared" si="837"/>
        <v>-4.05</v>
      </c>
      <c r="AC1209" s="3">
        <f t="shared" si="838"/>
        <v>4.8719999999999999</v>
      </c>
      <c r="AD1209" s="85"/>
      <c r="AE1209" s="3" t="str">
        <f t="shared" si="839"/>
        <v>1.72</v>
      </c>
      <c r="AF1209" s="3" t="str">
        <f t="shared" si="840"/>
        <v>1.78</v>
      </c>
      <c r="AG1209" s="3">
        <f t="shared" si="841"/>
        <v>107.66</v>
      </c>
      <c r="AH1209" s="3">
        <f t="shared" si="842"/>
        <v>-4.05</v>
      </c>
      <c r="AI1209" s="3">
        <f t="shared" si="843"/>
        <v>4.8719999999999999</v>
      </c>
      <c r="AJ1209" s="85"/>
      <c r="AK1209" s="3" t="str">
        <f t="shared" si="844"/>
        <v>1.72</v>
      </c>
      <c r="AL1209" s="3" t="str">
        <f t="shared" si="845"/>
        <v>1.78</v>
      </c>
      <c r="AM1209" s="3">
        <f t="shared" si="846"/>
        <v>107.66</v>
      </c>
      <c r="AN1209" s="3">
        <f t="shared" si="847"/>
        <v>-4.05</v>
      </c>
      <c r="AO1209" s="3">
        <f t="shared" si="848"/>
        <v>4.8719999999999999</v>
      </c>
      <c r="AP1209" s="85"/>
      <c r="AQ1209" s="3" t="str">
        <f t="shared" si="849"/>
        <v>1.72</v>
      </c>
      <c r="AR1209" s="3" t="str">
        <f t="shared" si="850"/>
        <v>1.78</v>
      </c>
      <c r="AS1209" s="3">
        <f t="shared" si="851"/>
        <v>107.66</v>
      </c>
      <c r="AT1209" s="3">
        <f t="shared" si="852"/>
        <v>-4.05</v>
      </c>
      <c r="AU1209" s="3">
        <f t="shared" si="853"/>
        <v>4.8719999999999999</v>
      </c>
      <c r="AV1209" s="85"/>
      <c r="AW1209" s="3" t="str">
        <f t="shared" si="854"/>
        <v>1.72</v>
      </c>
      <c r="AX1209" s="3" t="str">
        <f t="shared" si="855"/>
        <v>1.78</v>
      </c>
      <c r="AY1209" s="3">
        <f t="shared" si="856"/>
        <v>107.66</v>
      </c>
      <c r="AZ1209" s="3">
        <f t="shared" si="857"/>
        <v>-4.05</v>
      </c>
      <c r="BA1209" s="3">
        <f t="shared" si="858"/>
        <v>4.8719999999999999</v>
      </c>
      <c r="BB1209" s="85"/>
      <c r="BC1209" s="3" t="str">
        <f t="shared" si="859"/>
        <v>1.72</v>
      </c>
      <c r="BD1209" s="3" t="str">
        <f t="shared" si="860"/>
        <v>1.78</v>
      </c>
      <c r="BE1209" s="3">
        <f t="shared" si="861"/>
        <v>107.66</v>
      </c>
      <c r="BF1209" s="3">
        <f t="shared" si="862"/>
        <v>-4.05</v>
      </c>
      <c r="BG1209" s="3">
        <f t="shared" si="863"/>
        <v>4.8719999999999999</v>
      </c>
    </row>
    <row r="1210" spans="1:59" x14ac:dyDescent="0.3">
      <c r="A1210" s="1" t="str">
        <f>'Forward collapse simulation'!B1220</f>
        <v>1.78</v>
      </c>
      <c r="B1210" s="37" t="str">
        <f>IF('Forward collapse simulation'!C1220="","-",'Forward collapse simulation'!C1220)</f>
        <v>-</v>
      </c>
      <c r="C1210" s="85">
        <f>'Forward collapse simulation'!E1220</f>
        <v>14.45</v>
      </c>
      <c r="D1210" s="85">
        <f>'Forward collapse simulation'!F1220</f>
        <v>-81.45</v>
      </c>
      <c r="E1210" s="85">
        <f>'Forward collapse simulation'!D1220</f>
        <v>1.1319999999999999</v>
      </c>
      <c r="F1210" s="85"/>
      <c r="G1210" s="3" t="str">
        <f t="shared" si="819"/>
        <v>1.78</v>
      </c>
      <c r="H1210" s="3" t="str">
        <f t="shared" si="820"/>
        <v>-</v>
      </c>
      <c r="I1210" s="3">
        <f t="shared" si="821"/>
        <v>14.45</v>
      </c>
      <c r="J1210" s="3">
        <f t="shared" si="822"/>
        <v>-81.45</v>
      </c>
      <c r="K1210" s="3">
        <f t="shared" si="823"/>
        <v>1.0187999999999999</v>
      </c>
      <c r="L1210" s="85"/>
      <c r="M1210" s="3" t="str">
        <f t="shared" si="824"/>
        <v>1.78</v>
      </c>
      <c r="N1210" s="3" t="str">
        <f t="shared" si="825"/>
        <v>-</v>
      </c>
      <c r="O1210" s="3">
        <f t="shared" si="826"/>
        <v>14.45</v>
      </c>
      <c r="P1210" s="3">
        <f t="shared" si="827"/>
        <v>-81.45</v>
      </c>
      <c r="Q1210" s="3">
        <f t="shared" si="828"/>
        <v>0.90559999999999996</v>
      </c>
      <c r="R1210" s="85"/>
      <c r="S1210" s="3" t="str">
        <f t="shared" si="829"/>
        <v>1.78</v>
      </c>
      <c r="T1210" s="3" t="str">
        <f t="shared" si="830"/>
        <v>-</v>
      </c>
      <c r="U1210" s="3">
        <f t="shared" si="831"/>
        <v>14.45</v>
      </c>
      <c r="V1210" s="3">
        <f t="shared" si="832"/>
        <v>-81.45</v>
      </c>
      <c r="W1210" s="3">
        <f t="shared" si="833"/>
        <v>0.79239999999999988</v>
      </c>
      <c r="X1210" s="85"/>
      <c r="Y1210" s="3" t="str">
        <f t="shared" si="834"/>
        <v>1.78</v>
      </c>
      <c r="Z1210" s="3" t="str">
        <f t="shared" si="835"/>
        <v>-</v>
      </c>
      <c r="AA1210" s="3">
        <f t="shared" si="836"/>
        <v>14.45</v>
      </c>
      <c r="AB1210" s="3">
        <f t="shared" si="837"/>
        <v>-81.45</v>
      </c>
      <c r="AC1210" s="3">
        <f t="shared" si="838"/>
        <v>0.67919999999999991</v>
      </c>
      <c r="AD1210" s="85"/>
      <c r="AE1210" s="3" t="str">
        <f t="shared" si="839"/>
        <v>1.78</v>
      </c>
      <c r="AF1210" s="3" t="str">
        <f t="shared" si="840"/>
        <v>-</v>
      </c>
      <c r="AG1210" s="3">
        <f t="shared" si="841"/>
        <v>14.45</v>
      </c>
      <c r="AH1210" s="3">
        <f t="shared" si="842"/>
        <v>-81.45</v>
      </c>
      <c r="AI1210" s="3">
        <f t="shared" si="843"/>
        <v>0.56599999999999995</v>
      </c>
      <c r="AJ1210" s="85"/>
      <c r="AK1210" s="3" t="str">
        <f t="shared" si="844"/>
        <v>1.78</v>
      </c>
      <c r="AL1210" s="3" t="str">
        <f t="shared" si="845"/>
        <v>-</v>
      </c>
      <c r="AM1210" s="3">
        <f t="shared" si="846"/>
        <v>14.45</v>
      </c>
      <c r="AN1210" s="3">
        <f t="shared" si="847"/>
        <v>-81.45</v>
      </c>
      <c r="AO1210" s="3">
        <f t="shared" si="848"/>
        <v>0.45279999999999998</v>
      </c>
      <c r="AP1210" s="85"/>
      <c r="AQ1210" s="3" t="str">
        <f t="shared" si="849"/>
        <v>1.78</v>
      </c>
      <c r="AR1210" s="3" t="str">
        <f t="shared" si="850"/>
        <v>-</v>
      </c>
      <c r="AS1210" s="3">
        <f t="shared" si="851"/>
        <v>14.45</v>
      </c>
      <c r="AT1210" s="3">
        <f t="shared" si="852"/>
        <v>-81.45</v>
      </c>
      <c r="AU1210" s="3">
        <f t="shared" si="853"/>
        <v>0.33959999999999996</v>
      </c>
      <c r="AV1210" s="85"/>
      <c r="AW1210" s="3" t="str">
        <f t="shared" si="854"/>
        <v>1.78</v>
      </c>
      <c r="AX1210" s="3" t="str">
        <f t="shared" si="855"/>
        <v>-</v>
      </c>
      <c r="AY1210" s="3">
        <f t="shared" si="856"/>
        <v>14.45</v>
      </c>
      <c r="AZ1210" s="3">
        <f t="shared" si="857"/>
        <v>-81.45</v>
      </c>
      <c r="BA1210" s="3">
        <f t="shared" si="858"/>
        <v>0.22639999999999999</v>
      </c>
      <c r="BB1210" s="85"/>
      <c r="BC1210" s="3" t="str">
        <f t="shared" si="859"/>
        <v>1.78</v>
      </c>
      <c r="BD1210" s="3" t="str">
        <f t="shared" si="860"/>
        <v>-</v>
      </c>
      <c r="BE1210" s="3">
        <f t="shared" si="861"/>
        <v>14.45</v>
      </c>
      <c r="BF1210" s="3">
        <f t="shared" si="862"/>
        <v>-81.45</v>
      </c>
      <c r="BG1210" s="3">
        <f t="shared" si="863"/>
        <v>0.1132</v>
      </c>
    </row>
    <row r="1211" spans="1:59" x14ac:dyDescent="0.3">
      <c r="A1211" s="1" t="str">
        <f>'Forward collapse simulation'!B1221</f>
        <v>1.78</v>
      </c>
      <c r="B1211" s="37" t="str">
        <f>IF('Forward collapse simulation'!C1221="","-",'Forward collapse simulation'!C1221)</f>
        <v>-</v>
      </c>
      <c r="C1211" s="85">
        <f>'Forward collapse simulation'!E1221</f>
        <v>309.18</v>
      </c>
      <c r="D1211" s="85">
        <f>'Forward collapse simulation'!F1221</f>
        <v>-12.67</v>
      </c>
      <c r="E1211" s="85">
        <f>'Forward collapse simulation'!D1221</f>
        <v>0.89400000000000002</v>
      </c>
      <c r="F1211" s="85"/>
      <c r="G1211" s="3" t="str">
        <f t="shared" si="819"/>
        <v>1.78</v>
      </c>
      <c r="H1211" s="3" t="str">
        <f t="shared" si="820"/>
        <v>-</v>
      </c>
      <c r="I1211" s="3">
        <f t="shared" si="821"/>
        <v>309.18</v>
      </c>
      <c r="J1211" s="3">
        <f t="shared" si="822"/>
        <v>-12.67</v>
      </c>
      <c r="K1211" s="3">
        <f t="shared" si="823"/>
        <v>0.80459999999999998</v>
      </c>
      <c r="L1211" s="85"/>
      <c r="M1211" s="3" t="str">
        <f t="shared" si="824"/>
        <v>1.78</v>
      </c>
      <c r="N1211" s="3" t="str">
        <f t="shared" si="825"/>
        <v>-</v>
      </c>
      <c r="O1211" s="3">
        <f t="shared" si="826"/>
        <v>309.18</v>
      </c>
      <c r="P1211" s="3">
        <f t="shared" si="827"/>
        <v>-12.67</v>
      </c>
      <c r="Q1211" s="3">
        <f t="shared" si="828"/>
        <v>0.71520000000000006</v>
      </c>
      <c r="R1211" s="85"/>
      <c r="S1211" s="3" t="str">
        <f t="shared" si="829"/>
        <v>1.78</v>
      </c>
      <c r="T1211" s="3" t="str">
        <f t="shared" si="830"/>
        <v>-</v>
      </c>
      <c r="U1211" s="3">
        <f t="shared" si="831"/>
        <v>309.18</v>
      </c>
      <c r="V1211" s="3">
        <f t="shared" si="832"/>
        <v>-12.67</v>
      </c>
      <c r="W1211" s="3">
        <f t="shared" si="833"/>
        <v>0.62580000000000002</v>
      </c>
      <c r="X1211" s="85"/>
      <c r="Y1211" s="3" t="str">
        <f t="shared" si="834"/>
        <v>1.78</v>
      </c>
      <c r="Z1211" s="3" t="str">
        <f t="shared" si="835"/>
        <v>-</v>
      </c>
      <c r="AA1211" s="3">
        <f t="shared" si="836"/>
        <v>309.18</v>
      </c>
      <c r="AB1211" s="3">
        <f t="shared" si="837"/>
        <v>-12.67</v>
      </c>
      <c r="AC1211" s="3">
        <f t="shared" si="838"/>
        <v>0.53639999999999999</v>
      </c>
      <c r="AD1211" s="85"/>
      <c r="AE1211" s="3" t="str">
        <f t="shared" si="839"/>
        <v>1.78</v>
      </c>
      <c r="AF1211" s="3" t="str">
        <f t="shared" si="840"/>
        <v>-</v>
      </c>
      <c r="AG1211" s="3">
        <f t="shared" si="841"/>
        <v>309.18</v>
      </c>
      <c r="AH1211" s="3">
        <f t="shared" si="842"/>
        <v>-12.67</v>
      </c>
      <c r="AI1211" s="3">
        <f t="shared" si="843"/>
        <v>0.44700000000000001</v>
      </c>
      <c r="AJ1211" s="85"/>
      <c r="AK1211" s="3" t="str">
        <f t="shared" si="844"/>
        <v>1.78</v>
      </c>
      <c r="AL1211" s="3" t="str">
        <f t="shared" si="845"/>
        <v>-</v>
      </c>
      <c r="AM1211" s="3">
        <f t="shared" si="846"/>
        <v>309.18</v>
      </c>
      <c r="AN1211" s="3">
        <f t="shared" si="847"/>
        <v>-12.67</v>
      </c>
      <c r="AO1211" s="3">
        <f t="shared" si="848"/>
        <v>0.35760000000000003</v>
      </c>
      <c r="AP1211" s="85"/>
      <c r="AQ1211" s="3" t="str">
        <f t="shared" si="849"/>
        <v>1.78</v>
      </c>
      <c r="AR1211" s="3" t="str">
        <f t="shared" si="850"/>
        <v>-</v>
      </c>
      <c r="AS1211" s="3">
        <f t="shared" si="851"/>
        <v>309.18</v>
      </c>
      <c r="AT1211" s="3">
        <f t="shared" si="852"/>
        <v>-12.67</v>
      </c>
      <c r="AU1211" s="3">
        <f t="shared" si="853"/>
        <v>0.26819999999999999</v>
      </c>
      <c r="AV1211" s="85"/>
      <c r="AW1211" s="3" t="str">
        <f t="shared" si="854"/>
        <v>1.78</v>
      </c>
      <c r="AX1211" s="3" t="str">
        <f t="shared" si="855"/>
        <v>-</v>
      </c>
      <c r="AY1211" s="3">
        <f t="shared" si="856"/>
        <v>309.18</v>
      </c>
      <c r="AZ1211" s="3">
        <f t="shared" si="857"/>
        <v>-12.67</v>
      </c>
      <c r="BA1211" s="3">
        <f t="shared" si="858"/>
        <v>0.17880000000000001</v>
      </c>
      <c r="BB1211" s="85"/>
      <c r="BC1211" s="3" t="str">
        <f t="shared" si="859"/>
        <v>1.78</v>
      </c>
      <c r="BD1211" s="3" t="str">
        <f t="shared" si="860"/>
        <v>-</v>
      </c>
      <c r="BE1211" s="3">
        <f t="shared" si="861"/>
        <v>309.18</v>
      </c>
      <c r="BF1211" s="3">
        <f t="shared" si="862"/>
        <v>-12.67</v>
      </c>
      <c r="BG1211" s="3">
        <f t="shared" si="863"/>
        <v>8.9400000000000007E-2</v>
      </c>
    </row>
    <row r="1212" spans="1:59" x14ac:dyDescent="0.3">
      <c r="A1212" s="1" t="str">
        <f>'Forward collapse simulation'!B1222</f>
        <v>1.78</v>
      </c>
      <c r="B1212" s="37" t="str">
        <f>IF('Forward collapse simulation'!C1222="","-",'Forward collapse simulation'!C1222)</f>
        <v>-</v>
      </c>
      <c r="C1212" s="85">
        <f>'Forward collapse simulation'!E1222</f>
        <v>18.11</v>
      </c>
      <c r="D1212" s="85">
        <f>'Forward collapse simulation'!F1222</f>
        <v>69.02</v>
      </c>
      <c r="E1212" s="85">
        <f>'Forward collapse simulation'!D1222</f>
        <v>1.0780000000000001</v>
      </c>
      <c r="F1212" s="85"/>
      <c r="G1212" s="3" t="str">
        <f t="shared" si="819"/>
        <v>1.78</v>
      </c>
      <c r="H1212" s="3" t="str">
        <f t="shared" si="820"/>
        <v>-</v>
      </c>
      <c r="I1212" s="3">
        <f t="shared" si="821"/>
        <v>18.11</v>
      </c>
      <c r="J1212" s="3">
        <f t="shared" si="822"/>
        <v>69.02</v>
      </c>
      <c r="K1212" s="3">
        <f t="shared" si="823"/>
        <v>0.97020000000000006</v>
      </c>
      <c r="L1212" s="85"/>
      <c r="M1212" s="3" t="str">
        <f t="shared" si="824"/>
        <v>1.78</v>
      </c>
      <c r="N1212" s="3" t="str">
        <f t="shared" si="825"/>
        <v>-</v>
      </c>
      <c r="O1212" s="3">
        <f t="shared" si="826"/>
        <v>18.11</v>
      </c>
      <c r="P1212" s="3">
        <f t="shared" si="827"/>
        <v>69.02</v>
      </c>
      <c r="Q1212" s="3">
        <f t="shared" si="828"/>
        <v>0.86240000000000006</v>
      </c>
      <c r="R1212" s="85"/>
      <c r="S1212" s="3" t="str">
        <f t="shared" si="829"/>
        <v>1.78</v>
      </c>
      <c r="T1212" s="3" t="str">
        <f t="shared" si="830"/>
        <v>-</v>
      </c>
      <c r="U1212" s="3">
        <f t="shared" si="831"/>
        <v>18.11</v>
      </c>
      <c r="V1212" s="3">
        <f t="shared" si="832"/>
        <v>69.02</v>
      </c>
      <c r="W1212" s="3">
        <f t="shared" si="833"/>
        <v>0.75460000000000005</v>
      </c>
      <c r="X1212" s="85"/>
      <c r="Y1212" s="3" t="str">
        <f t="shared" si="834"/>
        <v>1.78</v>
      </c>
      <c r="Z1212" s="3" t="str">
        <f t="shared" si="835"/>
        <v>-</v>
      </c>
      <c r="AA1212" s="3">
        <f t="shared" si="836"/>
        <v>18.11</v>
      </c>
      <c r="AB1212" s="3">
        <f t="shared" si="837"/>
        <v>69.02</v>
      </c>
      <c r="AC1212" s="3">
        <f t="shared" si="838"/>
        <v>0.64680000000000004</v>
      </c>
      <c r="AD1212" s="85"/>
      <c r="AE1212" s="3" t="str">
        <f t="shared" si="839"/>
        <v>1.78</v>
      </c>
      <c r="AF1212" s="3" t="str">
        <f t="shared" si="840"/>
        <v>-</v>
      </c>
      <c r="AG1212" s="3">
        <f t="shared" si="841"/>
        <v>18.11</v>
      </c>
      <c r="AH1212" s="3">
        <f t="shared" si="842"/>
        <v>69.02</v>
      </c>
      <c r="AI1212" s="3">
        <f t="shared" si="843"/>
        <v>0.53900000000000003</v>
      </c>
      <c r="AJ1212" s="85"/>
      <c r="AK1212" s="3" t="str">
        <f t="shared" si="844"/>
        <v>1.78</v>
      </c>
      <c r="AL1212" s="3" t="str">
        <f t="shared" si="845"/>
        <v>-</v>
      </c>
      <c r="AM1212" s="3">
        <f t="shared" si="846"/>
        <v>18.11</v>
      </c>
      <c r="AN1212" s="3">
        <f t="shared" si="847"/>
        <v>69.02</v>
      </c>
      <c r="AO1212" s="3">
        <f t="shared" si="848"/>
        <v>0.43120000000000003</v>
      </c>
      <c r="AP1212" s="85"/>
      <c r="AQ1212" s="3" t="str">
        <f t="shared" si="849"/>
        <v>1.78</v>
      </c>
      <c r="AR1212" s="3" t="str">
        <f t="shared" si="850"/>
        <v>-</v>
      </c>
      <c r="AS1212" s="3">
        <f t="shared" si="851"/>
        <v>18.11</v>
      </c>
      <c r="AT1212" s="3">
        <f t="shared" si="852"/>
        <v>69.02</v>
      </c>
      <c r="AU1212" s="3">
        <f t="shared" si="853"/>
        <v>0.32340000000000002</v>
      </c>
      <c r="AV1212" s="85"/>
      <c r="AW1212" s="3" t="str">
        <f t="shared" si="854"/>
        <v>1.78</v>
      </c>
      <c r="AX1212" s="3" t="str">
        <f t="shared" si="855"/>
        <v>-</v>
      </c>
      <c r="AY1212" s="3">
        <f t="shared" si="856"/>
        <v>18.11</v>
      </c>
      <c r="AZ1212" s="3">
        <f t="shared" si="857"/>
        <v>69.02</v>
      </c>
      <c r="BA1212" s="3">
        <f t="shared" si="858"/>
        <v>0.21560000000000001</v>
      </c>
      <c r="BB1212" s="85"/>
      <c r="BC1212" s="3" t="str">
        <f t="shared" si="859"/>
        <v>1.78</v>
      </c>
      <c r="BD1212" s="3" t="str">
        <f t="shared" si="860"/>
        <v>-</v>
      </c>
      <c r="BE1212" s="3">
        <f t="shared" si="861"/>
        <v>18.11</v>
      </c>
      <c r="BF1212" s="3">
        <f t="shared" si="862"/>
        <v>69.02</v>
      </c>
      <c r="BG1212" s="3">
        <f t="shared" si="863"/>
        <v>0.10780000000000001</v>
      </c>
    </row>
    <row r="1213" spans="1:59" x14ac:dyDescent="0.3">
      <c r="A1213" s="1" t="str">
        <f>'Forward collapse simulation'!B1223</f>
        <v>1.78</v>
      </c>
      <c r="B1213" s="37" t="str">
        <f>IF('Forward collapse simulation'!C1223="","-",'Forward collapse simulation'!C1223)</f>
        <v>-</v>
      </c>
      <c r="C1213" s="85">
        <f>'Forward collapse simulation'!E1223</f>
        <v>353.48</v>
      </c>
      <c r="D1213" s="85">
        <f>'Forward collapse simulation'!F1223</f>
        <v>85.56</v>
      </c>
      <c r="E1213" s="85">
        <f>'Forward collapse simulation'!D1223</f>
        <v>1.8180000000000001</v>
      </c>
      <c r="F1213" s="85"/>
      <c r="G1213" s="3" t="str">
        <f t="shared" si="819"/>
        <v>1.78</v>
      </c>
      <c r="H1213" s="3" t="str">
        <f t="shared" si="820"/>
        <v>-</v>
      </c>
      <c r="I1213" s="3">
        <f t="shared" si="821"/>
        <v>353.48</v>
      </c>
      <c r="J1213" s="3">
        <f t="shared" si="822"/>
        <v>85.56</v>
      </c>
      <c r="K1213" s="3">
        <f t="shared" si="823"/>
        <v>1.6362000000000001</v>
      </c>
      <c r="L1213" s="85"/>
      <c r="M1213" s="3" t="str">
        <f t="shared" si="824"/>
        <v>1.78</v>
      </c>
      <c r="N1213" s="3" t="str">
        <f t="shared" si="825"/>
        <v>-</v>
      </c>
      <c r="O1213" s="3">
        <f t="shared" si="826"/>
        <v>353.48</v>
      </c>
      <c r="P1213" s="3">
        <f t="shared" si="827"/>
        <v>85.56</v>
      </c>
      <c r="Q1213" s="3">
        <f t="shared" si="828"/>
        <v>1.4544000000000001</v>
      </c>
      <c r="R1213" s="85"/>
      <c r="S1213" s="3" t="str">
        <f t="shared" si="829"/>
        <v>1.78</v>
      </c>
      <c r="T1213" s="3" t="str">
        <f t="shared" si="830"/>
        <v>-</v>
      </c>
      <c r="U1213" s="3">
        <f t="shared" si="831"/>
        <v>353.48</v>
      </c>
      <c r="V1213" s="3">
        <f t="shared" si="832"/>
        <v>85.56</v>
      </c>
      <c r="W1213" s="3">
        <f t="shared" si="833"/>
        <v>1.2726</v>
      </c>
      <c r="X1213" s="85"/>
      <c r="Y1213" s="3" t="str">
        <f t="shared" si="834"/>
        <v>1.78</v>
      </c>
      <c r="Z1213" s="3" t="str">
        <f t="shared" si="835"/>
        <v>-</v>
      </c>
      <c r="AA1213" s="3">
        <f t="shared" si="836"/>
        <v>353.48</v>
      </c>
      <c r="AB1213" s="3">
        <f t="shared" si="837"/>
        <v>85.56</v>
      </c>
      <c r="AC1213" s="3">
        <f t="shared" si="838"/>
        <v>1.0908</v>
      </c>
      <c r="AD1213" s="85"/>
      <c r="AE1213" s="3" t="str">
        <f t="shared" si="839"/>
        <v>1.78</v>
      </c>
      <c r="AF1213" s="3" t="str">
        <f t="shared" si="840"/>
        <v>-</v>
      </c>
      <c r="AG1213" s="3">
        <f t="shared" si="841"/>
        <v>353.48</v>
      </c>
      <c r="AH1213" s="3">
        <f t="shared" si="842"/>
        <v>85.56</v>
      </c>
      <c r="AI1213" s="3">
        <f t="shared" si="843"/>
        <v>0.90900000000000003</v>
      </c>
      <c r="AJ1213" s="85"/>
      <c r="AK1213" s="3" t="str">
        <f t="shared" si="844"/>
        <v>1.78</v>
      </c>
      <c r="AL1213" s="3" t="str">
        <f t="shared" si="845"/>
        <v>-</v>
      </c>
      <c r="AM1213" s="3">
        <f t="shared" si="846"/>
        <v>353.48</v>
      </c>
      <c r="AN1213" s="3">
        <f t="shared" si="847"/>
        <v>85.56</v>
      </c>
      <c r="AO1213" s="3">
        <f t="shared" si="848"/>
        <v>0.72720000000000007</v>
      </c>
      <c r="AP1213" s="85"/>
      <c r="AQ1213" s="3" t="str">
        <f t="shared" si="849"/>
        <v>1.78</v>
      </c>
      <c r="AR1213" s="3" t="str">
        <f t="shared" si="850"/>
        <v>-</v>
      </c>
      <c r="AS1213" s="3">
        <f t="shared" si="851"/>
        <v>353.48</v>
      </c>
      <c r="AT1213" s="3">
        <f t="shared" si="852"/>
        <v>85.56</v>
      </c>
      <c r="AU1213" s="3">
        <f t="shared" si="853"/>
        <v>0.5454</v>
      </c>
      <c r="AV1213" s="85"/>
      <c r="AW1213" s="3" t="str">
        <f t="shared" si="854"/>
        <v>1.78</v>
      </c>
      <c r="AX1213" s="3" t="str">
        <f t="shared" si="855"/>
        <v>-</v>
      </c>
      <c r="AY1213" s="3">
        <f t="shared" si="856"/>
        <v>353.48</v>
      </c>
      <c r="AZ1213" s="3">
        <f t="shared" si="857"/>
        <v>85.56</v>
      </c>
      <c r="BA1213" s="3">
        <f t="shared" si="858"/>
        <v>0.36360000000000003</v>
      </c>
      <c r="BB1213" s="85"/>
      <c r="BC1213" s="3" t="str">
        <f t="shared" si="859"/>
        <v>1.78</v>
      </c>
      <c r="BD1213" s="3" t="str">
        <f t="shared" si="860"/>
        <v>-</v>
      </c>
      <c r="BE1213" s="3">
        <f t="shared" si="861"/>
        <v>353.48</v>
      </c>
      <c r="BF1213" s="3">
        <f t="shared" si="862"/>
        <v>85.56</v>
      </c>
      <c r="BG1213" s="3">
        <f t="shared" si="863"/>
        <v>0.18180000000000002</v>
      </c>
    </row>
    <row r="1214" spans="1:59" x14ac:dyDescent="0.3">
      <c r="A1214" s="1" t="str">
        <f>'Forward collapse simulation'!B1224</f>
        <v>1.78</v>
      </c>
      <c r="B1214" s="37" t="str">
        <f>IF('Forward collapse simulation'!C1224="","-",'Forward collapse simulation'!C1224)</f>
        <v>-</v>
      </c>
      <c r="C1214" s="85">
        <f>'Forward collapse simulation'!E1224</f>
        <v>143.82</v>
      </c>
      <c r="D1214" s="85">
        <f>'Forward collapse simulation'!F1224</f>
        <v>78.290000000000006</v>
      </c>
      <c r="E1214" s="85">
        <f>'Forward collapse simulation'!D1224</f>
        <v>2.363</v>
      </c>
      <c r="F1214" s="85"/>
      <c r="G1214" s="3" t="str">
        <f t="shared" si="819"/>
        <v>1.78</v>
      </c>
      <c r="H1214" s="3" t="str">
        <f t="shared" si="820"/>
        <v>-</v>
      </c>
      <c r="I1214" s="3">
        <f t="shared" si="821"/>
        <v>143.82</v>
      </c>
      <c r="J1214" s="3">
        <f t="shared" si="822"/>
        <v>78.290000000000006</v>
      </c>
      <c r="K1214" s="3">
        <f t="shared" si="823"/>
        <v>2.1267</v>
      </c>
      <c r="L1214" s="85"/>
      <c r="M1214" s="3" t="str">
        <f t="shared" si="824"/>
        <v>1.78</v>
      </c>
      <c r="N1214" s="3" t="str">
        <f t="shared" si="825"/>
        <v>-</v>
      </c>
      <c r="O1214" s="3">
        <f t="shared" si="826"/>
        <v>143.82</v>
      </c>
      <c r="P1214" s="3">
        <f t="shared" si="827"/>
        <v>78.290000000000006</v>
      </c>
      <c r="Q1214" s="3">
        <f t="shared" si="828"/>
        <v>1.8904000000000001</v>
      </c>
      <c r="R1214" s="85"/>
      <c r="S1214" s="3" t="str">
        <f t="shared" si="829"/>
        <v>1.78</v>
      </c>
      <c r="T1214" s="3" t="str">
        <f t="shared" si="830"/>
        <v>-</v>
      </c>
      <c r="U1214" s="3">
        <f t="shared" si="831"/>
        <v>143.82</v>
      </c>
      <c r="V1214" s="3">
        <f t="shared" si="832"/>
        <v>78.290000000000006</v>
      </c>
      <c r="W1214" s="3">
        <f t="shared" si="833"/>
        <v>1.6540999999999999</v>
      </c>
      <c r="X1214" s="85"/>
      <c r="Y1214" s="3" t="str">
        <f t="shared" si="834"/>
        <v>1.78</v>
      </c>
      <c r="Z1214" s="3" t="str">
        <f t="shared" si="835"/>
        <v>-</v>
      </c>
      <c r="AA1214" s="3">
        <f t="shared" si="836"/>
        <v>143.82</v>
      </c>
      <c r="AB1214" s="3">
        <f t="shared" si="837"/>
        <v>78.290000000000006</v>
      </c>
      <c r="AC1214" s="3">
        <f t="shared" si="838"/>
        <v>1.4177999999999999</v>
      </c>
      <c r="AD1214" s="85"/>
      <c r="AE1214" s="3" t="str">
        <f t="shared" si="839"/>
        <v>1.78</v>
      </c>
      <c r="AF1214" s="3" t="str">
        <f t="shared" si="840"/>
        <v>-</v>
      </c>
      <c r="AG1214" s="3">
        <f t="shared" si="841"/>
        <v>143.82</v>
      </c>
      <c r="AH1214" s="3">
        <f t="shared" si="842"/>
        <v>78.290000000000006</v>
      </c>
      <c r="AI1214" s="3">
        <f t="shared" si="843"/>
        <v>1.1815</v>
      </c>
      <c r="AJ1214" s="85"/>
      <c r="AK1214" s="3" t="str">
        <f t="shared" si="844"/>
        <v>1.78</v>
      </c>
      <c r="AL1214" s="3" t="str">
        <f t="shared" si="845"/>
        <v>-</v>
      </c>
      <c r="AM1214" s="3">
        <f t="shared" si="846"/>
        <v>143.82</v>
      </c>
      <c r="AN1214" s="3">
        <f t="shared" si="847"/>
        <v>78.290000000000006</v>
      </c>
      <c r="AO1214" s="3">
        <f t="shared" si="848"/>
        <v>0.94520000000000004</v>
      </c>
      <c r="AP1214" s="85"/>
      <c r="AQ1214" s="3" t="str">
        <f t="shared" si="849"/>
        <v>1.78</v>
      </c>
      <c r="AR1214" s="3" t="str">
        <f t="shared" si="850"/>
        <v>-</v>
      </c>
      <c r="AS1214" s="3">
        <f t="shared" si="851"/>
        <v>143.82</v>
      </c>
      <c r="AT1214" s="3">
        <f t="shared" si="852"/>
        <v>78.290000000000006</v>
      </c>
      <c r="AU1214" s="3">
        <f t="shared" si="853"/>
        <v>0.70889999999999997</v>
      </c>
      <c r="AV1214" s="85"/>
      <c r="AW1214" s="3" t="str">
        <f t="shared" si="854"/>
        <v>1.78</v>
      </c>
      <c r="AX1214" s="3" t="str">
        <f t="shared" si="855"/>
        <v>-</v>
      </c>
      <c r="AY1214" s="3">
        <f t="shared" si="856"/>
        <v>143.82</v>
      </c>
      <c r="AZ1214" s="3">
        <f t="shared" si="857"/>
        <v>78.290000000000006</v>
      </c>
      <c r="BA1214" s="3">
        <f t="shared" si="858"/>
        <v>0.47260000000000002</v>
      </c>
      <c r="BB1214" s="85"/>
      <c r="BC1214" s="3" t="str">
        <f t="shared" si="859"/>
        <v>1.78</v>
      </c>
      <c r="BD1214" s="3" t="str">
        <f t="shared" si="860"/>
        <v>-</v>
      </c>
      <c r="BE1214" s="3">
        <f t="shared" si="861"/>
        <v>143.82</v>
      </c>
      <c r="BF1214" s="3">
        <f t="shared" si="862"/>
        <v>78.290000000000006</v>
      </c>
      <c r="BG1214" s="3">
        <f t="shared" si="863"/>
        <v>0.23630000000000001</v>
      </c>
    </row>
    <row r="1215" spans="1:59" x14ac:dyDescent="0.3">
      <c r="A1215" s="1" t="str">
        <f>'Forward collapse simulation'!B1225</f>
        <v>1.78</v>
      </c>
      <c r="B1215" s="37" t="str">
        <f>IF('Forward collapse simulation'!C1225="","-",'Forward collapse simulation'!C1225)</f>
        <v>-</v>
      </c>
      <c r="C1215" s="85">
        <f>'Forward collapse simulation'!E1225</f>
        <v>156.79</v>
      </c>
      <c r="D1215" s="85">
        <f>'Forward collapse simulation'!F1225</f>
        <v>64.33</v>
      </c>
      <c r="E1215" s="85">
        <f>'Forward collapse simulation'!D1225</f>
        <v>1.236</v>
      </c>
      <c r="F1215" s="85"/>
      <c r="G1215" s="3" t="str">
        <f t="shared" si="819"/>
        <v>1.78</v>
      </c>
      <c r="H1215" s="3" t="str">
        <f t="shared" si="820"/>
        <v>-</v>
      </c>
      <c r="I1215" s="3">
        <f t="shared" si="821"/>
        <v>156.79</v>
      </c>
      <c r="J1215" s="3">
        <f t="shared" si="822"/>
        <v>64.33</v>
      </c>
      <c r="K1215" s="3">
        <f t="shared" si="823"/>
        <v>1.1124000000000001</v>
      </c>
      <c r="L1215" s="85"/>
      <c r="M1215" s="3" t="str">
        <f t="shared" si="824"/>
        <v>1.78</v>
      </c>
      <c r="N1215" s="3" t="str">
        <f t="shared" si="825"/>
        <v>-</v>
      </c>
      <c r="O1215" s="3">
        <f t="shared" si="826"/>
        <v>156.79</v>
      </c>
      <c r="P1215" s="3">
        <f t="shared" si="827"/>
        <v>64.33</v>
      </c>
      <c r="Q1215" s="3">
        <f t="shared" si="828"/>
        <v>0.98880000000000001</v>
      </c>
      <c r="R1215" s="85"/>
      <c r="S1215" s="3" t="str">
        <f t="shared" si="829"/>
        <v>1.78</v>
      </c>
      <c r="T1215" s="3" t="str">
        <f t="shared" si="830"/>
        <v>-</v>
      </c>
      <c r="U1215" s="3">
        <f t="shared" si="831"/>
        <v>156.79</v>
      </c>
      <c r="V1215" s="3">
        <f t="shared" si="832"/>
        <v>64.33</v>
      </c>
      <c r="W1215" s="3">
        <f t="shared" si="833"/>
        <v>0.86519999999999997</v>
      </c>
      <c r="X1215" s="85"/>
      <c r="Y1215" s="3" t="str">
        <f t="shared" si="834"/>
        <v>1.78</v>
      </c>
      <c r="Z1215" s="3" t="str">
        <f t="shared" si="835"/>
        <v>-</v>
      </c>
      <c r="AA1215" s="3">
        <f t="shared" si="836"/>
        <v>156.79</v>
      </c>
      <c r="AB1215" s="3">
        <f t="shared" si="837"/>
        <v>64.33</v>
      </c>
      <c r="AC1215" s="3">
        <f t="shared" si="838"/>
        <v>0.74159999999999993</v>
      </c>
      <c r="AD1215" s="85"/>
      <c r="AE1215" s="3" t="str">
        <f t="shared" si="839"/>
        <v>1.78</v>
      </c>
      <c r="AF1215" s="3" t="str">
        <f t="shared" si="840"/>
        <v>-</v>
      </c>
      <c r="AG1215" s="3">
        <f t="shared" si="841"/>
        <v>156.79</v>
      </c>
      <c r="AH1215" s="3">
        <f t="shared" si="842"/>
        <v>64.33</v>
      </c>
      <c r="AI1215" s="3">
        <f t="shared" si="843"/>
        <v>0.61799999999999999</v>
      </c>
      <c r="AJ1215" s="85"/>
      <c r="AK1215" s="3" t="str">
        <f t="shared" si="844"/>
        <v>1.78</v>
      </c>
      <c r="AL1215" s="3" t="str">
        <f t="shared" si="845"/>
        <v>-</v>
      </c>
      <c r="AM1215" s="3">
        <f t="shared" si="846"/>
        <v>156.79</v>
      </c>
      <c r="AN1215" s="3">
        <f t="shared" si="847"/>
        <v>64.33</v>
      </c>
      <c r="AO1215" s="3">
        <f t="shared" si="848"/>
        <v>0.49440000000000001</v>
      </c>
      <c r="AP1215" s="85"/>
      <c r="AQ1215" s="3" t="str">
        <f t="shared" si="849"/>
        <v>1.78</v>
      </c>
      <c r="AR1215" s="3" t="str">
        <f t="shared" si="850"/>
        <v>-</v>
      </c>
      <c r="AS1215" s="3">
        <f t="shared" si="851"/>
        <v>156.79</v>
      </c>
      <c r="AT1215" s="3">
        <f t="shared" si="852"/>
        <v>64.33</v>
      </c>
      <c r="AU1215" s="3">
        <f t="shared" si="853"/>
        <v>0.37079999999999996</v>
      </c>
      <c r="AV1215" s="85"/>
      <c r="AW1215" s="3" t="str">
        <f t="shared" si="854"/>
        <v>1.78</v>
      </c>
      <c r="AX1215" s="3" t="str">
        <f t="shared" si="855"/>
        <v>-</v>
      </c>
      <c r="AY1215" s="3">
        <f t="shared" si="856"/>
        <v>156.79</v>
      </c>
      <c r="AZ1215" s="3">
        <f t="shared" si="857"/>
        <v>64.33</v>
      </c>
      <c r="BA1215" s="3">
        <f t="shared" si="858"/>
        <v>0.2472</v>
      </c>
      <c r="BB1215" s="85"/>
      <c r="BC1215" s="3" t="str">
        <f t="shared" si="859"/>
        <v>1.78</v>
      </c>
      <c r="BD1215" s="3" t="str">
        <f t="shared" si="860"/>
        <v>-</v>
      </c>
      <c r="BE1215" s="3">
        <f t="shared" si="861"/>
        <v>156.79</v>
      </c>
      <c r="BF1215" s="3">
        <f t="shared" si="862"/>
        <v>64.33</v>
      </c>
      <c r="BG1215" s="3">
        <f t="shared" si="863"/>
        <v>0.1236</v>
      </c>
    </row>
    <row r="1216" spans="1:59" x14ac:dyDescent="0.3">
      <c r="A1216" s="1" t="str">
        <f>'Forward collapse simulation'!B1226</f>
        <v>1.78</v>
      </c>
      <c r="B1216" s="37" t="str">
        <f>IF('Forward collapse simulation'!C1226="","-",'Forward collapse simulation'!C1226)</f>
        <v>-</v>
      </c>
      <c r="C1216" s="85">
        <f>'Forward collapse simulation'!E1226</f>
        <v>165.34</v>
      </c>
      <c r="D1216" s="85">
        <f>'Forward collapse simulation'!F1226</f>
        <v>36.33</v>
      </c>
      <c r="E1216" s="85">
        <f>'Forward collapse simulation'!D1226</f>
        <v>0.41699999999999998</v>
      </c>
      <c r="F1216" s="85"/>
      <c r="G1216" s="3" t="str">
        <f t="shared" si="819"/>
        <v>1.78</v>
      </c>
      <c r="H1216" s="3" t="str">
        <f t="shared" si="820"/>
        <v>-</v>
      </c>
      <c r="I1216" s="3">
        <f t="shared" si="821"/>
        <v>165.34</v>
      </c>
      <c r="J1216" s="3">
        <f t="shared" si="822"/>
        <v>36.33</v>
      </c>
      <c r="K1216" s="3">
        <f t="shared" si="823"/>
        <v>0.37529999999999997</v>
      </c>
      <c r="L1216" s="85"/>
      <c r="M1216" s="3" t="str">
        <f t="shared" si="824"/>
        <v>1.78</v>
      </c>
      <c r="N1216" s="3" t="str">
        <f t="shared" si="825"/>
        <v>-</v>
      </c>
      <c r="O1216" s="3">
        <f t="shared" si="826"/>
        <v>165.34</v>
      </c>
      <c r="P1216" s="3">
        <f t="shared" si="827"/>
        <v>36.33</v>
      </c>
      <c r="Q1216" s="3">
        <f t="shared" si="828"/>
        <v>0.33360000000000001</v>
      </c>
      <c r="R1216" s="85"/>
      <c r="S1216" s="3" t="str">
        <f t="shared" si="829"/>
        <v>1.78</v>
      </c>
      <c r="T1216" s="3" t="str">
        <f t="shared" si="830"/>
        <v>-</v>
      </c>
      <c r="U1216" s="3">
        <f t="shared" si="831"/>
        <v>165.34</v>
      </c>
      <c r="V1216" s="3">
        <f t="shared" si="832"/>
        <v>36.33</v>
      </c>
      <c r="W1216" s="3">
        <f t="shared" si="833"/>
        <v>0.29189999999999999</v>
      </c>
      <c r="X1216" s="85"/>
      <c r="Y1216" s="3" t="str">
        <f t="shared" si="834"/>
        <v>1.78</v>
      </c>
      <c r="Z1216" s="3" t="str">
        <f t="shared" si="835"/>
        <v>-</v>
      </c>
      <c r="AA1216" s="3">
        <f t="shared" si="836"/>
        <v>165.34</v>
      </c>
      <c r="AB1216" s="3">
        <f t="shared" si="837"/>
        <v>36.33</v>
      </c>
      <c r="AC1216" s="3">
        <f t="shared" si="838"/>
        <v>0.25019999999999998</v>
      </c>
      <c r="AD1216" s="85"/>
      <c r="AE1216" s="3" t="str">
        <f t="shared" si="839"/>
        <v>1.78</v>
      </c>
      <c r="AF1216" s="3" t="str">
        <f t="shared" si="840"/>
        <v>-</v>
      </c>
      <c r="AG1216" s="3">
        <f t="shared" si="841"/>
        <v>165.34</v>
      </c>
      <c r="AH1216" s="3">
        <f t="shared" si="842"/>
        <v>36.33</v>
      </c>
      <c r="AI1216" s="3">
        <f t="shared" si="843"/>
        <v>0.20849999999999999</v>
      </c>
      <c r="AJ1216" s="85"/>
      <c r="AK1216" s="3" t="str">
        <f t="shared" si="844"/>
        <v>1.78</v>
      </c>
      <c r="AL1216" s="3" t="str">
        <f t="shared" si="845"/>
        <v>-</v>
      </c>
      <c r="AM1216" s="3">
        <f t="shared" si="846"/>
        <v>165.34</v>
      </c>
      <c r="AN1216" s="3">
        <f t="shared" si="847"/>
        <v>36.33</v>
      </c>
      <c r="AO1216" s="3">
        <f t="shared" si="848"/>
        <v>0.1668</v>
      </c>
      <c r="AP1216" s="85"/>
      <c r="AQ1216" s="3" t="str">
        <f t="shared" si="849"/>
        <v>1.78</v>
      </c>
      <c r="AR1216" s="3" t="str">
        <f t="shared" si="850"/>
        <v>-</v>
      </c>
      <c r="AS1216" s="3">
        <f t="shared" si="851"/>
        <v>165.34</v>
      </c>
      <c r="AT1216" s="3">
        <f t="shared" si="852"/>
        <v>36.33</v>
      </c>
      <c r="AU1216" s="3">
        <f t="shared" si="853"/>
        <v>0.12509999999999999</v>
      </c>
      <c r="AV1216" s="85"/>
      <c r="AW1216" s="3" t="str">
        <f t="shared" si="854"/>
        <v>1.78</v>
      </c>
      <c r="AX1216" s="3" t="str">
        <f t="shared" si="855"/>
        <v>-</v>
      </c>
      <c r="AY1216" s="3">
        <f t="shared" si="856"/>
        <v>165.34</v>
      </c>
      <c r="AZ1216" s="3">
        <f t="shared" si="857"/>
        <v>36.33</v>
      </c>
      <c r="BA1216" s="3">
        <f t="shared" si="858"/>
        <v>8.3400000000000002E-2</v>
      </c>
      <c r="BB1216" s="85"/>
      <c r="BC1216" s="3" t="str">
        <f t="shared" si="859"/>
        <v>1.78</v>
      </c>
      <c r="BD1216" s="3" t="str">
        <f t="shared" si="860"/>
        <v>-</v>
      </c>
      <c r="BE1216" s="3">
        <f t="shared" si="861"/>
        <v>165.34</v>
      </c>
      <c r="BF1216" s="3">
        <f t="shared" si="862"/>
        <v>36.33</v>
      </c>
      <c r="BG1216" s="3">
        <f t="shared" si="863"/>
        <v>4.1700000000000001E-2</v>
      </c>
    </row>
    <row r="1217" spans="1:59" x14ac:dyDescent="0.3">
      <c r="A1217" s="1" t="str">
        <f>'Forward collapse simulation'!B1227</f>
        <v>1.78</v>
      </c>
      <c r="B1217" s="37" t="str">
        <f>IF('Forward collapse simulation'!C1227="","-",'Forward collapse simulation'!C1227)</f>
        <v>-</v>
      </c>
      <c r="C1217" s="85">
        <f>'Forward collapse simulation'!E1227</f>
        <v>167.52</v>
      </c>
      <c r="D1217" s="85">
        <f>'Forward collapse simulation'!F1227</f>
        <v>-65.52</v>
      </c>
      <c r="E1217" s="85">
        <f>'Forward collapse simulation'!D1227</f>
        <v>1.397</v>
      </c>
      <c r="F1217" s="85"/>
      <c r="G1217" s="3" t="str">
        <f t="shared" si="819"/>
        <v>1.78</v>
      </c>
      <c r="H1217" s="3" t="str">
        <f t="shared" si="820"/>
        <v>-</v>
      </c>
      <c r="I1217" s="3">
        <f t="shared" si="821"/>
        <v>167.52</v>
      </c>
      <c r="J1217" s="3">
        <f t="shared" si="822"/>
        <v>-65.52</v>
      </c>
      <c r="K1217" s="3">
        <f t="shared" si="823"/>
        <v>1.2573000000000001</v>
      </c>
      <c r="L1217" s="85"/>
      <c r="M1217" s="3" t="str">
        <f t="shared" si="824"/>
        <v>1.78</v>
      </c>
      <c r="N1217" s="3" t="str">
        <f t="shared" si="825"/>
        <v>-</v>
      </c>
      <c r="O1217" s="3">
        <f t="shared" si="826"/>
        <v>167.52</v>
      </c>
      <c r="P1217" s="3">
        <f t="shared" si="827"/>
        <v>-65.52</v>
      </c>
      <c r="Q1217" s="3">
        <f t="shared" si="828"/>
        <v>1.1176000000000001</v>
      </c>
      <c r="R1217" s="85"/>
      <c r="S1217" s="3" t="str">
        <f t="shared" si="829"/>
        <v>1.78</v>
      </c>
      <c r="T1217" s="3" t="str">
        <f t="shared" si="830"/>
        <v>-</v>
      </c>
      <c r="U1217" s="3">
        <f t="shared" si="831"/>
        <v>167.52</v>
      </c>
      <c r="V1217" s="3">
        <f t="shared" si="832"/>
        <v>-65.52</v>
      </c>
      <c r="W1217" s="3">
        <f t="shared" si="833"/>
        <v>0.97789999999999999</v>
      </c>
      <c r="X1217" s="85"/>
      <c r="Y1217" s="3" t="str">
        <f t="shared" si="834"/>
        <v>1.78</v>
      </c>
      <c r="Z1217" s="3" t="str">
        <f t="shared" si="835"/>
        <v>-</v>
      </c>
      <c r="AA1217" s="3">
        <f t="shared" si="836"/>
        <v>167.52</v>
      </c>
      <c r="AB1217" s="3">
        <f t="shared" si="837"/>
        <v>-65.52</v>
      </c>
      <c r="AC1217" s="3">
        <f t="shared" si="838"/>
        <v>0.83819999999999995</v>
      </c>
      <c r="AD1217" s="85"/>
      <c r="AE1217" s="3" t="str">
        <f t="shared" si="839"/>
        <v>1.78</v>
      </c>
      <c r="AF1217" s="3" t="str">
        <f t="shared" si="840"/>
        <v>-</v>
      </c>
      <c r="AG1217" s="3">
        <f t="shared" si="841"/>
        <v>167.52</v>
      </c>
      <c r="AH1217" s="3">
        <f t="shared" si="842"/>
        <v>-65.52</v>
      </c>
      <c r="AI1217" s="3">
        <f t="shared" si="843"/>
        <v>0.69850000000000001</v>
      </c>
      <c r="AJ1217" s="85"/>
      <c r="AK1217" s="3" t="str">
        <f t="shared" si="844"/>
        <v>1.78</v>
      </c>
      <c r="AL1217" s="3" t="str">
        <f t="shared" si="845"/>
        <v>-</v>
      </c>
      <c r="AM1217" s="3">
        <f t="shared" si="846"/>
        <v>167.52</v>
      </c>
      <c r="AN1217" s="3">
        <f t="shared" si="847"/>
        <v>-65.52</v>
      </c>
      <c r="AO1217" s="3">
        <f t="shared" si="848"/>
        <v>0.55880000000000007</v>
      </c>
      <c r="AP1217" s="85"/>
      <c r="AQ1217" s="3" t="str">
        <f t="shared" si="849"/>
        <v>1.78</v>
      </c>
      <c r="AR1217" s="3" t="str">
        <f t="shared" si="850"/>
        <v>-</v>
      </c>
      <c r="AS1217" s="3">
        <f t="shared" si="851"/>
        <v>167.52</v>
      </c>
      <c r="AT1217" s="3">
        <f t="shared" si="852"/>
        <v>-65.52</v>
      </c>
      <c r="AU1217" s="3">
        <f t="shared" si="853"/>
        <v>0.41909999999999997</v>
      </c>
      <c r="AV1217" s="85"/>
      <c r="AW1217" s="3" t="str">
        <f t="shared" si="854"/>
        <v>1.78</v>
      </c>
      <c r="AX1217" s="3" t="str">
        <f t="shared" si="855"/>
        <v>-</v>
      </c>
      <c r="AY1217" s="3">
        <f t="shared" si="856"/>
        <v>167.52</v>
      </c>
      <c r="AZ1217" s="3">
        <f t="shared" si="857"/>
        <v>-65.52</v>
      </c>
      <c r="BA1217" s="3">
        <f t="shared" si="858"/>
        <v>0.27940000000000004</v>
      </c>
      <c r="BB1217" s="85"/>
      <c r="BC1217" s="3" t="str">
        <f t="shared" si="859"/>
        <v>1.78</v>
      </c>
      <c r="BD1217" s="3" t="str">
        <f t="shared" si="860"/>
        <v>-</v>
      </c>
      <c r="BE1217" s="3">
        <f t="shared" si="861"/>
        <v>167.52</v>
      </c>
      <c r="BF1217" s="3">
        <f t="shared" si="862"/>
        <v>-65.52</v>
      </c>
      <c r="BG1217" s="3">
        <f t="shared" si="863"/>
        <v>0.13970000000000002</v>
      </c>
    </row>
    <row r="1218" spans="1:59" x14ac:dyDescent="0.3">
      <c r="A1218" s="1" t="str">
        <f>'Forward collapse simulation'!B1228</f>
        <v>1.78</v>
      </c>
      <c r="B1218" s="37" t="str">
        <f>IF('Forward collapse simulation'!C1228="","-",'Forward collapse simulation'!C1228)</f>
        <v>-</v>
      </c>
      <c r="C1218" s="85">
        <f>'Forward collapse simulation'!E1228</f>
        <v>161.87</v>
      </c>
      <c r="D1218" s="85">
        <f>'Forward collapse simulation'!F1228</f>
        <v>-84.03</v>
      </c>
      <c r="E1218" s="85">
        <f>'Forward collapse simulation'!D1228</f>
        <v>1.143</v>
      </c>
      <c r="F1218" s="85"/>
      <c r="G1218" s="3" t="str">
        <f t="shared" si="819"/>
        <v>1.78</v>
      </c>
      <c r="H1218" s="3" t="str">
        <f t="shared" si="820"/>
        <v>-</v>
      </c>
      <c r="I1218" s="3">
        <f t="shared" si="821"/>
        <v>161.87</v>
      </c>
      <c r="J1218" s="3">
        <f t="shared" si="822"/>
        <v>-84.03</v>
      </c>
      <c r="K1218" s="3">
        <f t="shared" si="823"/>
        <v>1.0286999999999999</v>
      </c>
      <c r="L1218" s="85"/>
      <c r="M1218" s="3" t="str">
        <f t="shared" si="824"/>
        <v>1.78</v>
      </c>
      <c r="N1218" s="3" t="str">
        <f t="shared" si="825"/>
        <v>-</v>
      </c>
      <c r="O1218" s="3">
        <f t="shared" si="826"/>
        <v>161.87</v>
      </c>
      <c r="P1218" s="3">
        <f t="shared" si="827"/>
        <v>-84.03</v>
      </c>
      <c r="Q1218" s="3">
        <f t="shared" si="828"/>
        <v>0.9144000000000001</v>
      </c>
      <c r="R1218" s="85"/>
      <c r="S1218" s="3" t="str">
        <f t="shared" si="829"/>
        <v>1.78</v>
      </c>
      <c r="T1218" s="3" t="str">
        <f t="shared" si="830"/>
        <v>-</v>
      </c>
      <c r="U1218" s="3">
        <f t="shared" si="831"/>
        <v>161.87</v>
      </c>
      <c r="V1218" s="3">
        <f t="shared" si="832"/>
        <v>-84.03</v>
      </c>
      <c r="W1218" s="3">
        <f t="shared" si="833"/>
        <v>0.80009999999999992</v>
      </c>
      <c r="X1218" s="85"/>
      <c r="Y1218" s="3" t="str">
        <f t="shared" si="834"/>
        <v>1.78</v>
      </c>
      <c r="Z1218" s="3" t="str">
        <f t="shared" si="835"/>
        <v>-</v>
      </c>
      <c r="AA1218" s="3">
        <f t="shared" si="836"/>
        <v>161.87</v>
      </c>
      <c r="AB1218" s="3">
        <f t="shared" si="837"/>
        <v>-84.03</v>
      </c>
      <c r="AC1218" s="3">
        <f t="shared" si="838"/>
        <v>0.68579999999999997</v>
      </c>
      <c r="AD1218" s="85"/>
      <c r="AE1218" s="3" t="str">
        <f t="shared" si="839"/>
        <v>1.78</v>
      </c>
      <c r="AF1218" s="3" t="str">
        <f t="shared" si="840"/>
        <v>-</v>
      </c>
      <c r="AG1218" s="3">
        <f t="shared" si="841"/>
        <v>161.87</v>
      </c>
      <c r="AH1218" s="3">
        <f t="shared" si="842"/>
        <v>-84.03</v>
      </c>
      <c r="AI1218" s="3">
        <f t="shared" si="843"/>
        <v>0.57150000000000001</v>
      </c>
      <c r="AJ1218" s="85"/>
      <c r="AK1218" s="3" t="str">
        <f t="shared" si="844"/>
        <v>1.78</v>
      </c>
      <c r="AL1218" s="3" t="str">
        <f t="shared" si="845"/>
        <v>-</v>
      </c>
      <c r="AM1218" s="3">
        <f t="shared" si="846"/>
        <v>161.87</v>
      </c>
      <c r="AN1218" s="3">
        <f t="shared" si="847"/>
        <v>-84.03</v>
      </c>
      <c r="AO1218" s="3">
        <f t="shared" si="848"/>
        <v>0.45720000000000005</v>
      </c>
      <c r="AP1218" s="85"/>
      <c r="AQ1218" s="3" t="str">
        <f t="shared" si="849"/>
        <v>1.78</v>
      </c>
      <c r="AR1218" s="3" t="str">
        <f t="shared" si="850"/>
        <v>-</v>
      </c>
      <c r="AS1218" s="3">
        <f t="shared" si="851"/>
        <v>161.87</v>
      </c>
      <c r="AT1218" s="3">
        <f t="shared" si="852"/>
        <v>-84.03</v>
      </c>
      <c r="AU1218" s="3">
        <f t="shared" si="853"/>
        <v>0.34289999999999998</v>
      </c>
      <c r="AV1218" s="85"/>
      <c r="AW1218" s="3" t="str">
        <f t="shared" si="854"/>
        <v>1.78</v>
      </c>
      <c r="AX1218" s="3" t="str">
        <f t="shared" si="855"/>
        <v>-</v>
      </c>
      <c r="AY1218" s="3">
        <f t="shared" si="856"/>
        <v>161.87</v>
      </c>
      <c r="AZ1218" s="3">
        <f t="shared" si="857"/>
        <v>-84.03</v>
      </c>
      <c r="BA1218" s="3">
        <f t="shared" si="858"/>
        <v>0.22860000000000003</v>
      </c>
      <c r="BB1218" s="85"/>
      <c r="BC1218" s="3" t="str">
        <f t="shared" si="859"/>
        <v>1.78</v>
      </c>
      <c r="BD1218" s="3" t="str">
        <f t="shared" si="860"/>
        <v>-</v>
      </c>
      <c r="BE1218" s="3">
        <f t="shared" si="861"/>
        <v>161.87</v>
      </c>
      <c r="BF1218" s="3">
        <f t="shared" si="862"/>
        <v>-84.03</v>
      </c>
      <c r="BG1218" s="3">
        <f t="shared" si="863"/>
        <v>0.11430000000000001</v>
      </c>
    </row>
    <row r="1219" spans="1:59" x14ac:dyDescent="0.3">
      <c r="A1219" s="1" t="str">
        <f>'Forward collapse simulation'!B1229</f>
        <v>1.78</v>
      </c>
      <c r="B1219" s="37" t="str">
        <f>IF('Forward collapse simulation'!C1229="","-",'Forward collapse simulation'!C1229)</f>
        <v>1.79</v>
      </c>
      <c r="C1219" s="85">
        <f>'Forward collapse simulation'!E1229</f>
        <v>65</v>
      </c>
      <c r="D1219" s="85">
        <f>'Forward collapse simulation'!F1229</f>
        <v>-2</v>
      </c>
      <c r="E1219" s="85">
        <f>'Forward collapse simulation'!D1229</f>
        <v>9.7420000000000009</v>
      </c>
      <c r="F1219" s="85"/>
      <c r="G1219" s="3" t="str">
        <f t="shared" si="819"/>
        <v>1.78</v>
      </c>
      <c r="H1219" s="3" t="str">
        <f t="shared" si="820"/>
        <v>1.79</v>
      </c>
      <c r="I1219" s="3">
        <f t="shared" si="821"/>
        <v>65</v>
      </c>
      <c r="J1219" s="3">
        <f t="shared" si="822"/>
        <v>-2</v>
      </c>
      <c r="K1219" s="3">
        <f t="shared" si="823"/>
        <v>9.7420000000000009</v>
      </c>
      <c r="L1219" s="85"/>
      <c r="M1219" s="3" t="str">
        <f t="shared" si="824"/>
        <v>1.78</v>
      </c>
      <c r="N1219" s="3" t="str">
        <f t="shared" si="825"/>
        <v>1.79</v>
      </c>
      <c r="O1219" s="3">
        <f t="shared" si="826"/>
        <v>65</v>
      </c>
      <c r="P1219" s="3">
        <f t="shared" si="827"/>
        <v>-2</v>
      </c>
      <c r="Q1219" s="3">
        <f t="shared" si="828"/>
        <v>9.7420000000000009</v>
      </c>
      <c r="R1219" s="85"/>
      <c r="S1219" s="3" t="str">
        <f t="shared" si="829"/>
        <v>1.78</v>
      </c>
      <c r="T1219" s="3" t="str">
        <f t="shared" si="830"/>
        <v>1.79</v>
      </c>
      <c r="U1219" s="3">
        <f t="shared" si="831"/>
        <v>65</v>
      </c>
      <c r="V1219" s="3">
        <f t="shared" si="832"/>
        <v>-2</v>
      </c>
      <c r="W1219" s="3">
        <f t="shared" si="833"/>
        <v>9.7420000000000009</v>
      </c>
      <c r="X1219" s="85"/>
      <c r="Y1219" s="3" t="str">
        <f t="shared" si="834"/>
        <v>1.78</v>
      </c>
      <c r="Z1219" s="3" t="str">
        <f t="shared" si="835"/>
        <v>1.79</v>
      </c>
      <c r="AA1219" s="3">
        <f t="shared" si="836"/>
        <v>65</v>
      </c>
      <c r="AB1219" s="3">
        <f t="shared" si="837"/>
        <v>-2</v>
      </c>
      <c r="AC1219" s="3">
        <f t="shared" si="838"/>
        <v>9.7420000000000009</v>
      </c>
      <c r="AD1219" s="85"/>
      <c r="AE1219" s="3" t="str">
        <f t="shared" si="839"/>
        <v>1.78</v>
      </c>
      <c r="AF1219" s="3" t="str">
        <f t="shared" si="840"/>
        <v>1.79</v>
      </c>
      <c r="AG1219" s="3">
        <f t="shared" si="841"/>
        <v>65</v>
      </c>
      <c r="AH1219" s="3">
        <f t="shared" si="842"/>
        <v>-2</v>
      </c>
      <c r="AI1219" s="3">
        <f t="shared" si="843"/>
        <v>9.7420000000000009</v>
      </c>
      <c r="AJ1219" s="85"/>
      <c r="AK1219" s="3" t="str">
        <f t="shared" si="844"/>
        <v>1.78</v>
      </c>
      <c r="AL1219" s="3" t="str">
        <f t="shared" si="845"/>
        <v>1.79</v>
      </c>
      <c r="AM1219" s="3">
        <f t="shared" si="846"/>
        <v>65</v>
      </c>
      <c r="AN1219" s="3">
        <f t="shared" si="847"/>
        <v>-2</v>
      </c>
      <c r="AO1219" s="3">
        <f t="shared" si="848"/>
        <v>9.7420000000000009</v>
      </c>
      <c r="AP1219" s="85"/>
      <c r="AQ1219" s="3" t="str">
        <f t="shared" si="849"/>
        <v>1.78</v>
      </c>
      <c r="AR1219" s="3" t="str">
        <f t="shared" si="850"/>
        <v>1.79</v>
      </c>
      <c r="AS1219" s="3">
        <f t="shared" si="851"/>
        <v>65</v>
      </c>
      <c r="AT1219" s="3">
        <f t="shared" si="852"/>
        <v>-2</v>
      </c>
      <c r="AU1219" s="3">
        <f t="shared" si="853"/>
        <v>9.7420000000000009</v>
      </c>
      <c r="AV1219" s="85"/>
      <c r="AW1219" s="3" t="str">
        <f t="shared" si="854"/>
        <v>1.78</v>
      </c>
      <c r="AX1219" s="3" t="str">
        <f t="shared" si="855"/>
        <v>1.79</v>
      </c>
      <c r="AY1219" s="3">
        <f t="shared" si="856"/>
        <v>65</v>
      </c>
      <c r="AZ1219" s="3">
        <f t="shared" si="857"/>
        <v>-2</v>
      </c>
      <c r="BA1219" s="3">
        <f t="shared" si="858"/>
        <v>9.7420000000000009</v>
      </c>
      <c r="BB1219" s="85"/>
      <c r="BC1219" s="3" t="str">
        <f t="shared" si="859"/>
        <v>1.78</v>
      </c>
      <c r="BD1219" s="3" t="str">
        <f t="shared" si="860"/>
        <v>1.79</v>
      </c>
      <c r="BE1219" s="3">
        <f t="shared" si="861"/>
        <v>65</v>
      </c>
      <c r="BF1219" s="3">
        <f t="shared" si="862"/>
        <v>-2</v>
      </c>
      <c r="BG1219" s="3">
        <f t="shared" si="863"/>
        <v>9.7420000000000009</v>
      </c>
    </row>
    <row r="1220" spans="1:59" x14ac:dyDescent="0.3">
      <c r="A1220" s="1" t="str">
        <f>'Forward collapse simulation'!B1230</f>
        <v>1.79</v>
      </c>
      <c r="B1220" s="37" t="str">
        <f>IF('Forward collapse simulation'!C1230="","-",'Forward collapse simulation'!C1230)</f>
        <v>1.80</v>
      </c>
      <c r="C1220" s="85">
        <f>'Forward collapse simulation'!E1230</f>
        <v>63.2</v>
      </c>
      <c r="D1220" s="85">
        <f>'Forward collapse simulation'!F1230</f>
        <v>-2.57</v>
      </c>
      <c r="E1220" s="85">
        <f>'Forward collapse simulation'!D1230</f>
        <v>6.1</v>
      </c>
      <c r="F1220" s="85"/>
      <c r="G1220" s="3" t="str">
        <f t="shared" ref="G1220:G1283" si="864">A1220</f>
        <v>1.79</v>
      </c>
      <c r="H1220" s="3" t="str">
        <f t="shared" ref="H1220:H1283" si="865">B1220</f>
        <v>1.80</v>
      </c>
      <c r="I1220" s="3">
        <f t="shared" ref="I1220:I1283" si="866">C1220</f>
        <v>63.2</v>
      </c>
      <c r="J1220" s="3">
        <f t="shared" ref="J1220:J1283" si="867">D1220</f>
        <v>-2.57</v>
      </c>
      <c r="K1220" s="3">
        <f t="shared" ref="K1220:K1283" si="868">IF(B1220="-",E1220*0.9,E1220)</f>
        <v>6.1</v>
      </c>
      <c r="L1220" s="85"/>
      <c r="M1220" s="3" t="str">
        <f t="shared" ref="M1220:M1283" si="869">G1220</f>
        <v>1.79</v>
      </c>
      <c r="N1220" s="3" t="str">
        <f t="shared" ref="N1220:N1283" si="870">H1220</f>
        <v>1.80</v>
      </c>
      <c r="O1220" s="3">
        <f t="shared" ref="O1220:O1283" si="871">I1220</f>
        <v>63.2</v>
      </c>
      <c r="P1220" s="3">
        <f t="shared" ref="P1220:P1283" si="872">J1220</f>
        <v>-2.57</v>
      </c>
      <c r="Q1220" s="3">
        <f t="shared" ref="Q1220:Q1283" si="873">IF(H1220="-",$E1220*0.8,$E1220)</f>
        <v>6.1</v>
      </c>
      <c r="R1220" s="85"/>
      <c r="S1220" s="3" t="str">
        <f t="shared" ref="S1220:S1283" si="874">M1220</f>
        <v>1.79</v>
      </c>
      <c r="T1220" s="3" t="str">
        <f t="shared" ref="T1220:T1283" si="875">N1220</f>
        <v>1.80</v>
      </c>
      <c r="U1220" s="3">
        <f t="shared" ref="U1220:U1283" si="876">O1220</f>
        <v>63.2</v>
      </c>
      <c r="V1220" s="3">
        <f t="shared" ref="V1220:V1283" si="877">P1220</f>
        <v>-2.57</v>
      </c>
      <c r="W1220" s="3">
        <f t="shared" ref="W1220:W1283" si="878">IF(N1220="-",$E1220*0.7,$E1220)</f>
        <v>6.1</v>
      </c>
      <c r="X1220" s="85"/>
      <c r="Y1220" s="3" t="str">
        <f t="shared" ref="Y1220:Y1283" si="879">S1220</f>
        <v>1.79</v>
      </c>
      <c r="Z1220" s="3" t="str">
        <f t="shared" ref="Z1220:Z1283" si="880">T1220</f>
        <v>1.80</v>
      </c>
      <c r="AA1220" s="3">
        <f t="shared" ref="AA1220:AA1283" si="881">U1220</f>
        <v>63.2</v>
      </c>
      <c r="AB1220" s="3">
        <f t="shared" ref="AB1220:AB1283" si="882">V1220</f>
        <v>-2.57</v>
      </c>
      <c r="AC1220" s="3">
        <f t="shared" ref="AC1220:AC1283" si="883">IF(T1220="-",$E1220*0.6,$E1220)</f>
        <v>6.1</v>
      </c>
      <c r="AD1220" s="85"/>
      <c r="AE1220" s="3" t="str">
        <f t="shared" ref="AE1220:AE1283" si="884">Y1220</f>
        <v>1.79</v>
      </c>
      <c r="AF1220" s="3" t="str">
        <f t="shared" ref="AF1220:AF1283" si="885">Z1220</f>
        <v>1.80</v>
      </c>
      <c r="AG1220" s="3">
        <f t="shared" ref="AG1220:AG1283" si="886">AA1220</f>
        <v>63.2</v>
      </c>
      <c r="AH1220" s="3">
        <f t="shared" ref="AH1220:AH1283" si="887">AB1220</f>
        <v>-2.57</v>
      </c>
      <c r="AI1220" s="3">
        <f t="shared" ref="AI1220:AI1283" si="888">IF(Z1220="-",$E1220*0.5,$E1220)</f>
        <v>6.1</v>
      </c>
      <c r="AJ1220" s="85"/>
      <c r="AK1220" s="3" t="str">
        <f t="shared" ref="AK1220:AK1283" si="889">AE1220</f>
        <v>1.79</v>
      </c>
      <c r="AL1220" s="3" t="str">
        <f t="shared" ref="AL1220:AL1283" si="890">AF1220</f>
        <v>1.80</v>
      </c>
      <c r="AM1220" s="3">
        <f t="shared" ref="AM1220:AM1283" si="891">AG1220</f>
        <v>63.2</v>
      </c>
      <c r="AN1220" s="3">
        <f t="shared" ref="AN1220:AN1283" si="892">AH1220</f>
        <v>-2.57</v>
      </c>
      <c r="AO1220" s="3">
        <f t="shared" ref="AO1220:AO1283" si="893">IF(AF1220="-",$E1220*0.4,$E1220)</f>
        <v>6.1</v>
      </c>
      <c r="AP1220" s="85"/>
      <c r="AQ1220" s="3" t="str">
        <f t="shared" ref="AQ1220:AQ1283" si="894">AK1220</f>
        <v>1.79</v>
      </c>
      <c r="AR1220" s="3" t="str">
        <f t="shared" ref="AR1220:AR1283" si="895">AL1220</f>
        <v>1.80</v>
      </c>
      <c r="AS1220" s="3">
        <f t="shared" ref="AS1220:AS1283" si="896">AM1220</f>
        <v>63.2</v>
      </c>
      <c r="AT1220" s="3">
        <f t="shared" ref="AT1220:AT1283" si="897">AN1220</f>
        <v>-2.57</v>
      </c>
      <c r="AU1220" s="3">
        <f t="shared" ref="AU1220:AU1283" si="898">IF(AL1220="-",$E1220*0.3,$E1220)</f>
        <v>6.1</v>
      </c>
      <c r="AV1220" s="85"/>
      <c r="AW1220" s="3" t="str">
        <f t="shared" ref="AW1220:AW1283" si="899">AQ1220</f>
        <v>1.79</v>
      </c>
      <c r="AX1220" s="3" t="str">
        <f t="shared" ref="AX1220:AX1283" si="900">AR1220</f>
        <v>1.80</v>
      </c>
      <c r="AY1220" s="3">
        <f t="shared" ref="AY1220:AY1283" si="901">AS1220</f>
        <v>63.2</v>
      </c>
      <c r="AZ1220" s="3">
        <f t="shared" ref="AZ1220:AZ1283" si="902">AT1220</f>
        <v>-2.57</v>
      </c>
      <c r="BA1220" s="3">
        <f t="shared" ref="BA1220:BA1283" si="903">IF(AR1220="-",$E1220*0.2,$E1220)</f>
        <v>6.1</v>
      </c>
      <c r="BB1220" s="85"/>
      <c r="BC1220" s="3" t="str">
        <f t="shared" ref="BC1220:BC1283" si="904">AW1220</f>
        <v>1.79</v>
      </c>
      <c r="BD1220" s="3" t="str">
        <f t="shared" ref="BD1220:BD1283" si="905">AX1220</f>
        <v>1.80</v>
      </c>
      <c r="BE1220" s="3">
        <f t="shared" ref="BE1220:BE1283" si="906">AY1220</f>
        <v>63.2</v>
      </c>
      <c r="BF1220" s="3">
        <f t="shared" ref="BF1220:BF1283" si="907">AZ1220</f>
        <v>-2.57</v>
      </c>
      <c r="BG1220" s="3">
        <f t="shared" ref="BG1220:BG1283" si="908">IF(AX1220="-",$E1220*0.1,$E1220)</f>
        <v>6.1</v>
      </c>
    </row>
    <row r="1221" spans="1:59" x14ac:dyDescent="0.3">
      <c r="A1221" s="1" t="str">
        <f>'Forward collapse simulation'!B1231</f>
        <v>1.80</v>
      </c>
      <c r="B1221" s="37" t="str">
        <f>IF('Forward collapse simulation'!C1231="","-",'Forward collapse simulation'!C1231)</f>
        <v>-</v>
      </c>
      <c r="C1221" s="85">
        <f>'Forward collapse simulation'!E1231</f>
        <v>208.25</v>
      </c>
      <c r="D1221" s="85">
        <f>'Forward collapse simulation'!F1231</f>
        <v>-67.260000000000005</v>
      </c>
      <c r="E1221" s="85">
        <f>'Forward collapse simulation'!D1231</f>
        <v>0.39400000000000002</v>
      </c>
      <c r="F1221" s="85"/>
      <c r="G1221" s="3" t="str">
        <f t="shared" si="864"/>
        <v>1.80</v>
      </c>
      <c r="H1221" s="3" t="str">
        <f t="shared" si="865"/>
        <v>-</v>
      </c>
      <c r="I1221" s="3">
        <f t="shared" si="866"/>
        <v>208.25</v>
      </c>
      <c r="J1221" s="3">
        <f t="shared" si="867"/>
        <v>-67.260000000000005</v>
      </c>
      <c r="K1221" s="3">
        <f t="shared" si="868"/>
        <v>0.35460000000000003</v>
      </c>
      <c r="L1221" s="85"/>
      <c r="M1221" s="3" t="str">
        <f t="shared" si="869"/>
        <v>1.80</v>
      </c>
      <c r="N1221" s="3" t="str">
        <f t="shared" si="870"/>
        <v>-</v>
      </c>
      <c r="O1221" s="3">
        <f t="shared" si="871"/>
        <v>208.25</v>
      </c>
      <c r="P1221" s="3">
        <f t="shared" si="872"/>
        <v>-67.260000000000005</v>
      </c>
      <c r="Q1221" s="3">
        <f t="shared" si="873"/>
        <v>0.31520000000000004</v>
      </c>
      <c r="R1221" s="85"/>
      <c r="S1221" s="3" t="str">
        <f t="shared" si="874"/>
        <v>1.80</v>
      </c>
      <c r="T1221" s="3" t="str">
        <f t="shared" si="875"/>
        <v>-</v>
      </c>
      <c r="U1221" s="3">
        <f t="shared" si="876"/>
        <v>208.25</v>
      </c>
      <c r="V1221" s="3">
        <f t="shared" si="877"/>
        <v>-67.260000000000005</v>
      </c>
      <c r="W1221" s="3">
        <f t="shared" si="878"/>
        <v>0.27579999999999999</v>
      </c>
      <c r="X1221" s="85"/>
      <c r="Y1221" s="3" t="str">
        <f t="shared" si="879"/>
        <v>1.80</v>
      </c>
      <c r="Z1221" s="3" t="str">
        <f t="shared" si="880"/>
        <v>-</v>
      </c>
      <c r="AA1221" s="3">
        <f t="shared" si="881"/>
        <v>208.25</v>
      </c>
      <c r="AB1221" s="3">
        <f t="shared" si="882"/>
        <v>-67.260000000000005</v>
      </c>
      <c r="AC1221" s="3">
        <f t="shared" si="883"/>
        <v>0.2364</v>
      </c>
      <c r="AD1221" s="85"/>
      <c r="AE1221" s="3" t="str">
        <f t="shared" si="884"/>
        <v>1.80</v>
      </c>
      <c r="AF1221" s="3" t="str">
        <f t="shared" si="885"/>
        <v>-</v>
      </c>
      <c r="AG1221" s="3">
        <f t="shared" si="886"/>
        <v>208.25</v>
      </c>
      <c r="AH1221" s="3">
        <f t="shared" si="887"/>
        <v>-67.260000000000005</v>
      </c>
      <c r="AI1221" s="3">
        <f t="shared" si="888"/>
        <v>0.19700000000000001</v>
      </c>
      <c r="AJ1221" s="85"/>
      <c r="AK1221" s="3" t="str">
        <f t="shared" si="889"/>
        <v>1.80</v>
      </c>
      <c r="AL1221" s="3" t="str">
        <f t="shared" si="890"/>
        <v>-</v>
      </c>
      <c r="AM1221" s="3">
        <f t="shared" si="891"/>
        <v>208.25</v>
      </c>
      <c r="AN1221" s="3">
        <f t="shared" si="892"/>
        <v>-67.260000000000005</v>
      </c>
      <c r="AO1221" s="3">
        <f t="shared" si="893"/>
        <v>0.15760000000000002</v>
      </c>
      <c r="AP1221" s="85"/>
      <c r="AQ1221" s="3" t="str">
        <f t="shared" si="894"/>
        <v>1.80</v>
      </c>
      <c r="AR1221" s="3" t="str">
        <f t="shared" si="895"/>
        <v>-</v>
      </c>
      <c r="AS1221" s="3">
        <f t="shared" si="896"/>
        <v>208.25</v>
      </c>
      <c r="AT1221" s="3">
        <f t="shared" si="897"/>
        <v>-67.260000000000005</v>
      </c>
      <c r="AU1221" s="3">
        <f t="shared" si="898"/>
        <v>0.1182</v>
      </c>
      <c r="AV1221" s="85"/>
      <c r="AW1221" s="3" t="str">
        <f t="shared" si="899"/>
        <v>1.80</v>
      </c>
      <c r="AX1221" s="3" t="str">
        <f t="shared" si="900"/>
        <v>-</v>
      </c>
      <c r="AY1221" s="3">
        <f t="shared" si="901"/>
        <v>208.25</v>
      </c>
      <c r="AZ1221" s="3">
        <f t="shared" si="902"/>
        <v>-67.260000000000005</v>
      </c>
      <c r="BA1221" s="3">
        <f t="shared" si="903"/>
        <v>7.8800000000000009E-2</v>
      </c>
      <c r="BB1221" s="85"/>
      <c r="BC1221" s="3" t="str">
        <f t="shared" si="904"/>
        <v>1.80</v>
      </c>
      <c r="BD1221" s="3" t="str">
        <f t="shared" si="905"/>
        <v>-</v>
      </c>
      <c r="BE1221" s="3">
        <f t="shared" si="906"/>
        <v>208.25</v>
      </c>
      <c r="BF1221" s="3">
        <f t="shared" si="907"/>
        <v>-67.260000000000005</v>
      </c>
      <c r="BG1221" s="3">
        <f t="shared" si="908"/>
        <v>3.9400000000000004E-2</v>
      </c>
    </row>
    <row r="1222" spans="1:59" x14ac:dyDescent="0.3">
      <c r="A1222" s="1" t="str">
        <f>'Forward collapse simulation'!B1232</f>
        <v>1.80</v>
      </c>
      <c r="B1222" s="37" t="str">
        <f>IF('Forward collapse simulation'!C1232="","-",'Forward collapse simulation'!C1232)</f>
        <v>-</v>
      </c>
      <c r="C1222" s="85">
        <f>'Forward collapse simulation'!E1232</f>
        <v>227.5</v>
      </c>
      <c r="D1222" s="85">
        <f>'Forward collapse simulation'!F1232</f>
        <v>-9.7799999999999994</v>
      </c>
      <c r="E1222" s="85">
        <f>'Forward collapse simulation'!D1232</f>
        <v>1.577</v>
      </c>
      <c r="F1222" s="85"/>
      <c r="G1222" s="3" t="str">
        <f t="shared" si="864"/>
        <v>1.80</v>
      </c>
      <c r="H1222" s="3" t="str">
        <f t="shared" si="865"/>
        <v>-</v>
      </c>
      <c r="I1222" s="3">
        <f t="shared" si="866"/>
        <v>227.5</v>
      </c>
      <c r="J1222" s="3">
        <f t="shared" si="867"/>
        <v>-9.7799999999999994</v>
      </c>
      <c r="K1222" s="3">
        <f t="shared" si="868"/>
        <v>1.4193</v>
      </c>
      <c r="L1222" s="85"/>
      <c r="M1222" s="3" t="str">
        <f t="shared" si="869"/>
        <v>1.80</v>
      </c>
      <c r="N1222" s="3" t="str">
        <f t="shared" si="870"/>
        <v>-</v>
      </c>
      <c r="O1222" s="3">
        <f t="shared" si="871"/>
        <v>227.5</v>
      </c>
      <c r="P1222" s="3">
        <f t="shared" si="872"/>
        <v>-9.7799999999999994</v>
      </c>
      <c r="Q1222" s="3">
        <f t="shared" si="873"/>
        <v>1.2616000000000001</v>
      </c>
      <c r="R1222" s="85"/>
      <c r="S1222" s="3" t="str">
        <f t="shared" si="874"/>
        <v>1.80</v>
      </c>
      <c r="T1222" s="3" t="str">
        <f t="shared" si="875"/>
        <v>-</v>
      </c>
      <c r="U1222" s="3">
        <f t="shared" si="876"/>
        <v>227.5</v>
      </c>
      <c r="V1222" s="3">
        <f t="shared" si="877"/>
        <v>-9.7799999999999994</v>
      </c>
      <c r="W1222" s="3">
        <f t="shared" si="878"/>
        <v>1.1038999999999999</v>
      </c>
      <c r="X1222" s="85"/>
      <c r="Y1222" s="3" t="str">
        <f t="shared" si="879"/>
        <v>1.80</v>
      </c>
      <c r="Z1222" s="3" t="str">
        <f t="shared" si="880"/>
        <v>-</v>
      </c>
      <c r="AA1222" s="3">
        <f t="shared" si="881"/>
        <v>227.5</v>
      </c>
      <c r="AB1222" s="3">
        <f t="shared" si="882"/>
        <v>-9.7799999999999994</v>
      </c>
      <c r="AC1222" s="3">
        <f t="shared" si="883"/>
        <v>0.94619999999999993</v>
      </c>
      <c r="AD1222" s="85"/>
      <c r="AE1222" s="3" t="str">
        <f t="shared" si="884"/>
        <v>1.80</v>
      </c>
      <c r="AF1222" s="3" t="str">
        <f t="shared" si="885"/>
        <v>-</v>
      </c>
      <c r="AG1222" s="3">
        <f t="shared" si="886"/>
        <v>227.5</v>
      </c>
      <c r="AH1222" s="3">
        <f t="shared" si="887"/>
        <v>-9.7799999999999994</v>
      </c>
      <c r="AI1222" s="3">
        <f t="shared" si="888"/>
        <v>0.78849999999999998</v>
      </c>
      <c r="AJ1222" s="85"/>
      <c r="AK1222" s="3" t="str">
        <f t="shared" si="889"/>
        <v>1.80</v>
      </c>
      <c r="AL1222" s="3" t="str">
        <f t="shared" si="890"/>
        <v>-</v>
      </c>
      <c r="AM1222" s="3">
        <f t="shared" si="891"/>
        <v>227.5</v>
      </c>
      <c r="AN1222" s="3">
        <f t="shared" si="892"/>
        <v>-9.7799999999999994</v>
      </c>
      <c r="AO1222" s="3">
        <f t="shared" si="893"/>
        <v>0.63080000000000003</v>
      </c>
      <c r="AP1222" s="85"/>
      <c r="AQ1222" s="3" t="str">
        <f t="shared" si="894"/>
        <v>1.80</v>
      </c>
      <c r="AR1222" s="3" t="str">
        <f t="shared" si="895"/>
        <v>-</v>
      </c>
      <c r="AS1222" s="3">
        <f t="shared" si="896"/>
        <v>227.5</v>
      </c>
      <c r="AT1222" s="3">
        <f t="shared" si="897"/>
        <v>-9.7799999999999994</v>
      </c>
      <c r="AU1222" s="3">
        <f t="shared" si="898"/>
        <v>0.47309999999999997</v>
      </c>
      <c r="AV1222" s="85"/>
      <c r="AW1222" s="3" t="str">
        <f t="shared" si="899"/>
        <v>1.80</v>
      </c>
      <c r="AX1222" s="3" t="str">
        <f t="shared" si="900"/>
        <v>-</v>
      </c>
      <c r="AY1222" s="3">
        <f t="shared" si="901"/>
        <v>227.5</v>
      </c>
      <c r="AZ1222" s="3">
        <f t="shared" si="902"/>
        <v>-9.7799999999999994</v>
      </c>
      <c r="BA1222" s="3">
        <f t="shared" si="903"/>
        <v>0.31540000000000001</v>
      </c>
      <c r="BB1222" s="85"/>
      <c r="BC1222" s="3" t="str">
        <f t="shared" si="904"/>
        <v>1.80</v>
      </c>
      <c r="BD1222" s="3" t="str">
        <f t="shared" si="905"/>
        <v>-</v>
      </c>
      <c r="BE1222" s="3">
        <f t="shared" si="906"/>
        <v>227.5</v>
      </c>
      <c r="BF1222" s="3">
        <f t="shared" si="907"/>
        <v>-9.7799999999999994</v>
      </c>
      <c r="BG1222" s="3">
        <f t="shared" si="908"/>
        <v>0.15770000000000001</v>
      </c>
    </row>
    <row r="1223" spans="1:59" x14ac:dyDescent="0.3">
      <c r="A1223" s="1" t="str">
        <f>'Forward collapse simulation'!B1233</f>
        <v>1.80</v>
      </c>
      <c r="B1223" s="37" t="str">
        <f>IF('Forward collapse simulation'!C1233="","-",'Forward collapse simulation'!C1233)</f>
        <v>-</v>
      </c>
      <c r="C1223" s="85">
        <f>'Forward collapse simulation'!E1233</f>
        <v>64.55</v>
      </c>
      <c r="D1223" s="85">
        <f>'Forward collapse simulation'!F1233</f>
        <v>-1.08</v>
      </c>
      <c r="E1223" s="85">
        <f>'Forward collapse simulation'!D1233</f>
        <v>2.9089999999999998</v>
      </c>
      <c r="F1223" s="85"/>
      <c r="G1223" s="3" t="str">
        <f t="shared" si="864"/>
        <v>1.80</v>
      </c>
      <c r="H1223" s="3" t="str">
        <f t="shared" si="865"/>
        <v>-</v>
      </c>
      <c r="I1223" s="3">
        <f t="shared" si="866"/>
        <v>64.55</v>
      </c>
      <c r="J1223" s="3">
        <f t="shared" si="867"/>
        <v>-1.08</v>
      </c>
      <c r="K1223" s="3">
        <f t="shared" si="868"/>
        <v>2.6181000000000001</v>
      </c>
      <c r="L1223" s="85"/>
      <c r="M1223" s="3" t="str">
        <f t="shared" si="869"/>
        <v>1.80</v>
      </c>
      <c r="N1223" s="3" t="str">
        <f t="shared" si="870"/>
        <v>-</v>
      </c>
      <c r="O1223" s="3">
        <f t="shared" si="871"/>
        <v>64.55</v>
      </c>
      <c r="P1223" s="3">
        <f t="shared" si="872"/>
        <v>-1.08</v>
      </c>
      <c r="Q1223" s="3">
        <f t="shared" si="873"/>
        <v>2.3271999999999999</v>
      </c>
      <c r="R1223" s="85"/>
      <c r="S1223" s="3" t="str">
        <f t="shared" si="874"/>
        <v>1.80</v>
      </c>
      <c r="T1223" s="3" t="str">
        <f t="shared" si="875"/>
        <v>-</v>
      </c>
      <c r="U1223" s="3">
        <f t="shared" si="876"/>
        <v>64.55</v>
      </c>
      <c r="V1223" s="3">
        <f t="shared" si="877"/>
        <v>-1.08</v>
      </c>
      <c r="W1223" s="3">
        <f t="shared" si="878"/>
        <v>2.0362999999999998</v>
      </c>
      <c r="X1223" s="85"/>
      <c r="Y1223" s="3" t="str">
        <f t="shared" si="879"/>
        <v>1.80</v>
      </c>
      <c r="Z1223" s="3" t="str">
        <f t="shared" si="880"/>
        <v>-</v>
      </c>
      <c r="AA1223" s="3">
        <f t="shared" si="881"/>
        <v>64.55</v>
      </c>
      <c r="AB1223" s="3">
        <f t="shared" si="882"/>
        <v>-1.08</v>
      </c>
      <c r="AC1223" s="3">
        <f t="shared" si="883"/>
        <v>1.7453999999999998</v>
      </c>
      <c r="AD1223" s="85"/>
      <c r="AE1223" s="3" t="str">
        <f t="shared" si="884"/>
        <v>1.80</v>
      </c>
      <c r="AF1223" s="3" t="str">
        <f t="shared" si="885"/>
        <v>-</v>
      </c>
      <c r="AG1223" s="3">
        <f t="shared" si="886"/>
        <v>64.55</v>
      </c>
      <c r="AH1223" s="3">
        <f t="shared" si="887"/>
        <v>-1.08</v>
      </c>
      <c r="AI1223" s="3">
        <f t="shared" si="888"/>
        <v>1.4544999999999999</v>
      </c>
      <c r="AJ1223" s="85"/>
      <c r="AK1223" s="3" t="str">
        <f t="shared" si="889"/>
        <v>1.80</v>
      </c>
      <c r="AL1223" s="3" t="str">
        <f t="shared" si="890"/>
        <v>-</v>
      </c>
      <c r="AM1223" s="3">
        <f t="shared" si="891"/>
        <v>64.55</v>
      </c>
      <c r="AN1223" s="3">
        <f t="shared" si="892"/>
        <v>-1.08</v>
      </c>
      <c r="AO1223" s="3">
        <f t="shared" si="893"/>
        <v>1.1636</v>
      </c>
      <c r="AP1223" s="85"/>
      <c r="AQ1223" s="3" t="str">
        <f t="shared" si="894"/>
        <v>1.80</v>
      </c>
      <c r="AR1223" s="3" t="str">
        <f t="shared" si="895"/>
        <v>-</v>
      </c>
      <c r="AS1223" s="3">
        <f t="shared" si="896"/>
        <v>64.55</v>
      </c>
      <c r="AT1223" s="3">
        <f t="shared" si="897"/>
        <v>-1.08</v>
      </c>
      <c r="AU1223" s="3">
        <f t="shared" si="898"/>
        <v>0.87269999999999992</v>
      </c>
      <c r="AV1223" s="85"/>
      <c r="AW1223" s="3" t="str">
        <f t="shared" si="899"/>
        <v>1.80</v>
      </c>
      <c r="AX1223" s="3" t="str">
        <f t="shared" si="900"/>
        <v>-</v>
      </c>
      <c r="AY1223" s="3">
        <f t="shared" si="901"/>
        <v>64.55</v>
      </c>
      <c r="AZ1223" s="3">
        <f t="shared" si="902"/>
        <v>-1.08</v>
      </c>
      <c r="BA1223" s="3">
        <f t="shared" si="903"/>
        <v>0.58179999999999998</v>
      </c>
      <c r="BB1223" s="85"/>
      <c r="BC1223" s="3" t="str">
        <f t="shared" si="904"/>
        <v>1.80</v>
      </c>
      <c r="BD1223" s="3" t="str">
        <f t="shared" si="905"/>
        <v>-</v>
      </c>
      <c r="BE1223" s="3">
        <f t="shared" si="906"/>
        <v>64.55</v>
      </c>
      <c r="BF1223" s="3">
        <f t="shared" si="907"/>
        <v>-1.08</v>
      </c>
      <c r="BG1223" s="3">
        <f t="shared" si="908"/>
        <v>0.29089999999999999</v>
      </c>
    </row>
    <row r="1224" spans="1:59" x14ac:dyDescent="0.3">
      <c r="A1224" s="1" t="str">
        <f>'Forward collapse simulation'!B1234</f>
        <v>1.80</v>
      </c>
      <c r="B1224" s="37" t="str">
        <f>IF('Forward collapse simulation'!C1234="","-",'Forward collapse simulation'!C1234)</f>
        <v>-</v>
      </c>
      <c r="C1224" s="85">
        <f>'Forward collapse simulation'!E1234</f>
        <v>229.02</v>
      </c>
      <c r="D1224" s="85">
        <f>'Forward collapse simulation'!F1234</f>
        <v>1.31</v>
      </c>
      <c r="E1224" s="85">
        <f>'Forward collapse simulation'!D1234</f>
        <v>3.1469999999999998</v>
      </c>
      <c r="F1224" s="85"/>
      <c r="G1224" s="3" t="str">
        <f t="shared" si="864"/>
        <v>1.80</v>
      </c>
      <c r="H1224" s="3" t="str">
        <f t="shared" si="865"/>
        <v>-</v>
      </c>
      <c r="I1224" s="3">
        <f t="shared" si="866"/>
        <v>229.02</v>
      </c>
      <c r="J1224" s="3">
        <f t="shared" si="867"/>
        <v>1.31</v>
      </c>
      <c r="K1224" s="3">
        <f t="shared" si="868"/>
        <v>2.8323</v>
      </c>
      <c r="L1224" s="85"/>
      <c r="M1224" s="3" t="str">
        <f t="shared" si="869"/>
        <v>1.80</v>
      </c>
      <c r="N1224" s="3" t="str">
        <f t="shared" si="870"/>
        <v>-</v>
      </c>
      <c r="O1224" s="3">
        <f t="shared" si="871"/>
        <v>229.02</v>
      </c>
      <c r="P1224" s="3">
        <f t="shared" si="872"/>
        <v>1.31</v>
      </c>
      <c r="Q1224" s="3">
        <f t="shared" si="873"/>
        <v>2.5175999999999998</v>
      </c>
      <c r="R1224" s="85"/>
      <c r="S1224" s="3" t="str">
        <f t="shared" si="874"/>
        <v>1.80</v>
      </c>
      <c r="T1224" s="3" t="str">
        <f t="shared" si="875"/>
        <v>-</v>
      </c>
      <c r="U1224" s="3">
        <f t="shared" si="876"/>
        <v>229.02</v>
      </c>
      <c r="V1224" s="3">
        <f t="shared" si="877"/>
        <v>1.31</v>
      </c>
      <c r="W1224" s="3">
        <f t="shared" si="878"/>
        <v>2.2028999999999996</v>
      </c>
      <c r="X1224" s="85"/>
      <c r="Y1224" s="3" t="str">
        <f t="shared" si="879"/>
        <v>1.80</v>
      </c>
      <c r="Z1224" s="3" t="str">
        <f t="shared" si="880"/>
        <v>-</v>
      </c>
      <c r="AA1224" s="3">
        <f t="shared" si="881"/>
        <v>229.02</v>
      </c>
      <c r="AB1224" s="3">
        <f t="shared" si="882"/>
        <v>1.31</v>
      </c>
      <c r="AC1224" s="3">
        <f t="shared" si="883"/>
        <v>1.8881999999999999</v>
      </c>
      <c r="AD1224" s="85"/>
      <c r="AE1224" s="3" t="str">
        <f t="shared" si="884"/>
        <v>1.80</v>
      </c>
      <c r="AF1224" s="3" t="str">
        <f t="shared" si="885"/>
        <v>-</v>
      </c>
      <c r="AG1224" s="3">
        <f t="shared" si="886"/>
        <v>229.02</v>
      </c>
      <c r="AH1224" s="3">
        <f t="shared" si="887"/>
        <v>1.31</v>
      </c>
      <c r="AI1224" s="3">
        <f t="shared" si="888"/>
        <v>1.5734999999999999</v>
      </c>
      <c r="AJ1224" s="85"/>
      <c r="AK1224" s="3" t="str">
        <f t="shared" si="889"/>
        <v>1.80</v>
      </c>
      <c r="AL1224" s="3" t="str">
        <f t="shared" si="890"/>
        <v>-</v>
      </c>
      <c r="AM1224" s="3">
        <f t="shared" si="891"/>
        <v>229.02</v>
      </c>
      <c r="AN1224" s="3">
        <f t="shared" si="892"/>
        <v>1.31</v>
      </c>
      <c r="AO1224" s="3">
        <f t="shared" si="893"/>
        <v>1.2587999999999999</v>
      </c>
      <c r="AP1224" s="85"/>
      <c r="AQ1224" s="3" t="str">
        <f t="shared" si="894"/>
        <v>1.80</v>
      </c>
      <c r="AR1224" s="3" t="str">
        <f t="shared" si="895"/>
        <v>-</v>
      </c>
      <c r="AS1224" s="3">
        <f t="shared" si="896"/>
        <v>229.02</v>
      </c>
      <c r="AT1224" s="3">
        <f t="shared" si="897"/>
        <v>1.31</v>
      </c>
      <c r="AU1224" s="3">
        <f t="shared" si="898"/>
        <v>0.94409999999999994</v>
      </c>
      <c r="AV1224" s="85"/>
      <c r="AW1224" s="3" t="str">
        <f t="shared" si="899"/>
        <v>1.80</v>
      </c>
      <c r="AX1224" s="3" t="str">
        <f t="shared" si="900"/>
        <v>-</v>
      </c>
      <c r="AY1224" s="3">
        <f t="shared" si="901"/>
        <v>229.02</v>
      </c>
      <c r="AZ1224" s="3">
        <f t="shared" si="902"/>
        <v>1.31</v>
      </c>
      <c r="BA1224" s="3">
        <f t="shared" si="903"/>
        <v>0.62939999999999996</v>
      </c>
      <c r="BB1224" s="85"/>
      <c r="BC1224" s="3" t="str">
        <f t="shared" si="904"/>
        <v>1.80</v>
      </c>
      <c r="BD1224" s="3" t="str">
        <f t="shared" si="905"/>
        <v>-</v>
      </c>
      <c r="BE1224" s="3">
        <f t="shared" si="906"/>
        <v>229.02</v>
      </c>
      <c r="BF1224" s="3">
        <f t="shared" si="907"/>
        <v>1.31</v>
      </c>
      <c r="BG1224" s="3">
        <f t="shared" si="908"/>
        <v>0.31469999999999998</v>
      </c>
    </row>
    <row r="1225" spans="1:59" x14ac:dyDescent="0.3">
      <c r="A1225" s="1" t="str">
        <f>'Forward collapse simulation'!B1235</f>
        <v>1.80</v>
      </c>
      <c r="B1225" s="37" t="str">
        <f>IF('Forward collapse simulation'!C1235="","-",'Forward collapse simulation'!C1235)</f>
        <v>-</v>
      </c>
      <c r="C1225" s="85">
        <f>'Forward collapse simulation'!E1235</f>
        <v>228.22</v>
      </c>
      <c r="D1225" s="85">
        <f>'Forward collapse simulation'!F1235</f>
        <v>6.01</v>
      </c>
      <c r="E1225" s="85">
        <f>'Forward collapse simulation'!D1235</f>
        <v>2.7050000000000001</v>
      </c>
      <c r="F1225" s="85"/>
      <c r="G1225" s="3" t="str">
        <f t="shared" si="864"/>
        <v>1.80</v>
      </c>
      <c r="H1225" s="3" t="str">
        <f t="shared" si="865"/>
        <v>-</v>
      </c>
      <c r="I1225" s="3">
        <f t="shared" si="866"/>
        <v>228.22</v>
      </c>
      <c r="J1225" s="3">
        <f t="shared" si="867"/>
        <v>6.01</v>
      </c>
      <c r="K1225" s="3">
        <f t="shared" si="868"/>
        <v>2.4345000000000003</v>
      </c>
      <c r="L1225" s="85"/>
      <c r="M1225" s="3" t="str">
        <f t="shared" si="869"/>
        <v>1.80</v>
      </c>
      <c r="N1225" s="3" t="str">
        <f t="shared" si="870"/>
        <v>-</v>
      </c>
      <c r="O1225" s="3">
        <f t="shared" si="871"/>
        <v>228.22</v>
      </c>
      <c r="P1225" s="3">
        <f t="shared" si="872"/>
        <v>6.01</v>
      </c>
      <c r="Q1225" s="3">
        <f t="shared" si="873"/>
        <v>2.1640000000000001</v>
      </c>
      <c r="R1225" s="85"/>
      <c r="S1225" s="3" t="str">
        <f t="shared" si="874"/>
        <v>1.80</v>
      </c>
      <c r="T1225" s="3" t="str">
        <f t="shared" si="875"/>
        <v>-</v>
      </c>
      <c r="U1225" s="3">
        <f t="shared" si="876"/>
        <v>228.22</v>
      </c>
      <c r="V1225" s="3">
        <f t="shared" si="877"/>
        <v>6.01</v>
      </c>
      <c r="W1225" s="3">
        <f t="shared" si="878"/>
        <v>1.8935</v>
      </c>
      <c r="X1225" s="85"/>
      <c r="Y1225" s="3" t="str">
        <f t="shared" si="879"/>
        <v>1.80</v>
      </c>
      <c r="Z1225" s="3" t="str">
        <f t="shared" si="880"/>
        <v>-</v>
      </c>
      <c r="AA1225" s="3">
        <f t="shared" si="881"/>
        <v>228.22</v>
      </c>
      <c r="AB1225" s="3">
        <f t="shared" si="882"/>
        <v>6.01</v>
      </c>
      <c r="AC1225" s="3">
        <f t="shared" si="883"/>
        <v>1.623</v>
      </c>
      <c r="AD1225" s="85"/>
      <c r="AE1225" s="3" t="str">
        <f t="shared" si="884"/>
        <v>1.80</v>
      </c>
      <c r="AF1225" s="3" t="str">
        <f t="shared" si="885"/>
        <v>-</v>
      </c>
      <c r="AG1225" s="3">
        <f t="shared" si="886"/>
        <v>228.22</v>
      </c>
      <c r="AH1225" s="3">
        <f t="shared" si="887"/>
        <v>6.01</v>
      </c>
      <c r="AI1225" s="3">
        <f t="shared" si="888"/>
        <v>1.3525</v>
      </c>
      <c r="AJ1225" s="85"/>
      <c r="AK1225" s="3" t="str">
        <f t="shared" si="889"/>
        <v>1.80</v>
      </c>
      <c r="AL1225" s="3" t="str">
        <f t="shared" si="890"/>
        <v>-</v>
      </c>
      <c r="AM1225" s="3">
        <f t="shared" si="891"/>
        <v>228.22</v>
      </c>
      <c r="AN1225" s="3">
        <f t="shared" si="892"/>
        <v>6.01</v>
      </c>
      <c r="AO1225" s="3">
        <f t="shared" si="893"/>
        <v>1.0820000000000001</v>
      </c>
      <c r="AP1225" s="85"/>
      <c r="AQ1225" s="3" t="str">
        <f t="shared" si="894"/>
        <v>1.80</v>
      </c>
      <c r="AR1225" s="3" t="str">
        <f t="shared" si="895"/>
        <v>-</v>
      </c>
      <c r="AS1225" s="3">
        <f t="shared" si="896"/>
        <v>228.22</v>
      </c>
      <c r="AT1225" s="3">
        <f t="shared" si="897"/>
        <v>6.01</v>
      </c>
      <c r="AU1225" s="3">
        <f t="shared" si="898"/>
        <v>0.8115</v>
      </c>
      <c r="AV1225" s="85"/>
      <c r="AW1225" s="3" t="str">
        <f t="shared" si="899"/>
        <v>1.80</v>
      </c>
      <c r="AX1225" s="3" t="str">
        <f t="shared" si="900"/>
        <v>-</v>
      </c>
      <c r="AY1225" s="3">
        <f t="shared" si="901"/>
        <v>228.22</v>
      </c>
      <c r="AZ1225" s="3">
        <f t="shared" si="902"/>
        <v>6.01</v>
      </c>
      <c r="BA1225" s="3">
        <f t="shared" si="903"/>
        <v>0.54100000000000004</v>
      </c>
      <c r="BB1225" s="85"/>
      <c r="BC1225" s="3" t="str">
        <f t="shared" si="904"/>
        <v>1.80</v>
      </c>
      <c r="BD1225" s="3" t="str">
        <f t="shared" si="905"/>
        <v>-</v>
      </c>
      <c r="BE1225" s="3">
        <f t="shared" si="906"/>
        <v>228.22</v>
      </c>
      <c r="BF1225" s="3">
        <f t="shared" si="907"/>
        <v>6.01</v>
      </c>
      <c r="BG1225" s="3">
        <f t="shared" si="908"/>
        <v>0.27050000000000002</v>
      </c>
    </row>
    <row r="1226" spans="1:59" x14ac:dyDescent="0.3">
      <c r="A1226" s="1" t="str">
        <f>'Forward collapse simulation'!B1236</f>
        <v>1.80</v>
      </c>
      <c r="B1226" s="37" t="str">
        <f>IF('Forward collapse simulation'!C1236="","-",'Forward collapse simulation'!C1236)</f>
        <v>-</v>
      </c>
      <c r="C1226" s="85">
        <f>'Forward collapse simulation'!E1236</f>
        <v>228.25</v>
      </c>
      <c r="D1226" s="85">
        <f>'Forward collapse simulation'!F1236</f>
        <v>13.41</v>
      </c>
      <c r="E1226" s="85">
        <f>'Forward collapse simulation'!D1236</f>
        <v>1.6519999999999999</v>
      </c>
      <c r="F1226" s="85"/>
      <c r="G1226" s="3" t="str">
        <f t="shared" si="864"/>
        <v>1.80</v>
      </c>
      <c r="H1226" s="3" t="str">
        <f t="shared" si="865"/>
        <v>-</v>
      </c>
      <c r="I1226" s="3">
        <f t="shared" si="866"/>
        <v>228.25</v>
      </c>
      <c r="J1226" s="3">
        <f t="shared" si="867"/>
        <v>13.41</v>
      </c>
      <c r="K1226" s="3">
        <f t="shared" si="868"/>
        <v>1.4867999999999999</v>
      </c>
      <c r="L1226" s="85"/>
      <c r="M1226" s="3" t="str">
        <f t="shared" si="869"/>
        <v>1.80</v>
      </c>
      <c r="N1226" s="3" t="str">
        <f t="shared" si="870"/>
        <v>-</v>
      </c>
      <c r="O1226" s="3">
        <f t="shared" si="871"/>
        <v>228.25</v>
      </c>
      <c r="P1226" s="3">
        <f t="shared" si="872"/>
        <v>13.41</v>
      </c>
      <c r="Q1226" s="3">
        <f t="shared" si="873"/>
        <v>1.3216000000000001</v>
      </c>
      <c r="R1226" s="85"/>
      <c r="S1226" s="3" t="str">
        <f t="shared" si="874"/>
        <v>1.80</v>
      </c>
      <c r="T1226" s="3" t="str">
        <f t="shared" si="875"/>
        <v>-</v>
      </c>
      <c r="U1226" s="3">
        <f t="shared" si="876"/>
        <v>228.25</v>
      </c>
      <c r="V1226" s="3">
        <f t="shared" si="877"/>
        <v>13.41</v>
      </c>
      <c r="W1226" s="3">
        <f t="shared" si="878"/>
        <v>1.1563999999999999</v>
      </c>
      <c r="X1226" s="85"/>
      <c r="Y1226" s="3" t="str">
        <f t="shared" si="879"/>
        <v>1.80</v>
      </c>
      <c r="Z1226" s="3" t="str">
        <f t="shared" si="880"/>
        <v>-</v>
      </c>
      <c r="AA1226" s="3">
        <f t="shared" si="881"/>
        <v>228.25</v>
      </c>
      <c r="AB1226" s="3">
        <f t="shared" si="882"/>
        <v>13.41</v>
      </c>
      <c r="AC1226" s="3">
        <f t="shared" si="883"/>
        <v>0.99119999999999986</v>
      </c>
      <c r="AD1226" s="85"/>
      <c r="AE1226" s="3" t="str">
        <f t="shared" si="884"/>
        <v>1.80</v>
      </c>
      <c r="AF1226" s="3" t="str">
        <f t="shared" si="885"/>
        <v>-</v>
      </c>
      <c r="AG1226" s="3">
        <f t="shared" si="886"/>
        <v>228.25</v>
      </c>
      <c r="AH1226" s="3">
        <f t="shared" si="887"/>
        <v>13.41</v>
      </c>
      <c r="AI1226" s="3">
        <f t="shared" si="888"/>
        <v>0.82599999999999996</v>
      </c>
      <c r="AJ1226" s="85"/>
      <c r="AK1226" s="3" t="str">
        <f t="shared" si="889"/>
        <v>1.80</v>
      </c>
      <c r="AL1226" s="3" t="str">
        <f t="shared" si="890"/>
        <v>-</v>
      </c>
      <c r="AM1226" s="3">
        <f t="shared" si="891"/>
        <v>228.25</v>
      </c>
      <c r="AN1226" s="3">
        <f t="shared" si="892"/>
        <v>13.41</v>
      </c>
      <c r="AO1226" s="3">
        <f t="shared" si="893"/>
        <v>0.66080000000000005</v>
      </c>
      <c r="AP1226" s="85"/>
      <c r="AQ1226" s="3" t="str">
        <f t="shared" si="894"/>
        <v>1.80</v>
      </c>
      <c r="AR1226" s="3" t="str">
        <f t="shared" si="895"/>
        <v>-</v>
      </c>
      <c r="AS1226" s="3">
        <f t="shared" si="896"/>
        <v>228.25</v>
      </c>
      <c r="AT1226" s="3">
        <f t="shared" si="897"/>
        <v>13.41</v>
      </c>
      <c r="AU1226" s="3">
        <f t="shared" si="898"/>
        <v>0.49559999999999993</v>
      </c>
      <c r="AV1226" s="85"/>
      <c r="AW1226" s="3" t="str">
        <f t="shared" si="899"/>
        <v>1.80</v>
      </c>
      <c r="AX1226" s="3" t="str">
        <f t="shared" si="900"/>
        <v>-</v>
      </c>
      <c r="AY1226" s="3">
        <f t="shared" si="901"/>
        <v>228.25</v>
      </c>
      <c r="AZ1226" s="3">
        <f t="shared" si="902"/>
        <v>13.41</v>
      </c>
      <c r="BA1226" s="3">
        <f t="shared" si="903"/>
        <v>0.33040000000000003</v>
      </c>
      <c r="BB1226" s="85"/>
      <c r="BC1226" s="3" t="str">
        <f t="shared" si="904"/>
        <v>1.80</v>
      </c>
      <c r="BD1226" s="3" t="str">
        <f t="shared" si="905"/>
        <v>-</v>
      </c>
      <c r="BE1226" s="3">
        <f t="shared" si="906"/>
        <v>228.25</v>
      </c>
      <c r="BF1226" s="3">
        <f t="shared" si="907"/>
        <v>13.41</v>
      </c>
      <c r="BG1226" s="3">
        <f t="shared" si="908"/>
        <v>0.16520000000000001</v>
      </c>
    </row>
    <row r="1227" spans="1:59" x14ac:dyDescent="0.3">
      <c r="A1227" s="1" t="str">
        <f>'Forward collapse simulation'!B1237</f>
        <v>1.80</v>
      </c>
      <c r="B1227" s="37" t="str">
        <f>IF('Forward collapse simulation'!C1237="","-",'Forward collapse simulation'!C1237)</f>
        <v>-</v>
      </c>
      <c r="C1227" s="85">
        <f>'Forward collapse simulation'!E1237</f>
        <v>203.63</v>
      </c>
      <c r="D1227" s="85">
        <f>'Forward collapse simulation'!F1237</f>
        <v>67.27</v>
      </c>
      <c r="E1227" s="85">
        <f>'Forward collapse simulation'!D1237</f>
        <v>0.58799999999999997</v>
      </c>
      <c r="F1227" s="85"/>
      <c r="G1227" s="3" t="str">
        <f t="shared" si="864"/>
        <v>1.80</v>
      </c>
      <c r="H1227" s="3" t="str">
        <f t="shared" si="865"/>
        <v>-</v>
      </c>
      <c r="I1227" s="3">
        <f t="shared" si="866"/>
        <v>203.63</v>
      </c>
      <c r="J1227" s="3">
        <f t="shared" si="867"/>
        <v>67.27</v>
      </c>
      <c r="K1227" s="3">
        <f t="shared" si="868"/>
        <v>0.5292</v>
      </c>
      <c r="L1227" s="85"/>
      <c r="M1227" s="3" t="str">
        <f t="shared" si="869"/>
        <v>1.80</v>
      </c>
      <c r="N1227" s="3" t="str">
        <f t="shared" si="870"/>
        <v>-</v>
      </c>
      <c r="O1227" s="3">
        <f t="shared" si="871"/>
        <v>203.63</v>
      </c>
      <c r="P1227" s="3">
        <f t="shared" si="872"/>
        <v>67.27</v>
      </c>
      <c r="Q1227" s="3">
        <f t="shared" si="873"/>
        <v>0.47039999999999998</v>
      </c>
      <c r="R1227" s="85"/>
      <c r="S1227" s="3" t="str">
        <f t="shared" si="874"/>
        <v>1.80</v>
      </c>
      <c r="T1227" s="3" t="str">
        <f t="shared" si="875"/>
        <v>-</v>
      </c>
      <c r="U1227" s="3">
        <f t="shared" si="876"/>
        <v>203.63</v>
      </c>
      <c r="V1227" s="3">
        <f t="shared" si="877"/>
        <v>67.27</v>
      </c>
      <c r="W1227" s="3">
        <f t="shared" si="878"/>
        <v>0.41159999999999997</v>
      </c>
      <c r="X1227" s="85"/>
      <c r="Y1227" s="3" t="str">
        <f t="shared" si="879"/>
        <v>1.80</v>
      </c>
      <c r="Z1227" s="3" t="str">
        <f t="shared" si="880"/>
        <v>-</v>
      </c>
      <c r="AA1227" s="3">
        <f t="shared" si="881"/>
        <v>203.63</v>
      </c>
      <c r="AB1227" s="3">
        <f t="shared" si="882"/>
        <v>67.27</v>
      </c>
      <c r="AC1227" s="3">
        <f t="shared" si="883"/>
        <v>0.35279999999999995</v>
      </c>
      <c r="AD1227" s="85"/>
      <c r="AE1227" s="3" t="str">
        <f t="shared" si="884"/>
        <v>1.80</v>
      </c>
      <c r="AF1227" s="3" t="str">
        <f t="shared" si="885"/>
        <v>-</v>
      </c>
      <c r="AG1227" s="3">
        <f t="shared" si="886"/>
        <v>203.63</v>
      </c>
      <c r="AH1227" s="3">
        <f t="shared" si="887"/>
        <v>67.27</v>
      </c>
      <c r="AI1227" s="3">
        <f t="shared" si="888"/>
        <v>0.29399999999999998</v>
      </c>
      <c r="AJ1227" s="85"/>
      <c r="AK1227" s="3" t="str">
        <f t="shared" si="889"/>
        <v>1.80</v>
      </c>
      <c r="AL1227" s="3" t="str">
        <f t="shared" si="890"/>
        <v>-</v>
      </c>
      <c r="AM1227" s="3">
        <f t="shared" si="891"/>
        <v>203.63</v>
      </c>
      <c r="AN1227" s="3">
        <f t="shared" si="892"/>
        <v>67.27</v>
      </c>
      <c r="AO1227" s="3">
        <f t="shared" si="893"/>
        <v>0.23519999999999999</v>
      </c>
      <c r="AP1227" s="85"/>
      <c r="AQ1227" s="3" t="str">
        <f t="shared" si="894"/>
        <v>1.80</v>
      </c>
      <c r="AR1227" s="3" t="str">
        <f t="shared" si="895"/>
        <v>-</v>
      </c>
      <c r="AS1227" s="3">
        <f t="shared" si="896"/>
        <v>203.63</v>
      </c>
      <c r="AT1227" s="3">
        <f t="shared" si="897"/>
        <v>67.27</v>
      </c>
      <c r="AU1227" s="3">
        <f t="shared" si="898"/>
        <v>0.17639999999999997</v>
      </c>
      <c r="AV1227" s="85"/>
      <c r="AW1227" s="3" t="str">
        <f t="shared" si="899"/>
        <v>1.80</v>
      </c>
      <c r="AX1227" s="3" t="str">
        <f t="shared" si="900"/>
        <v>-</v>
      </c>
      <c r="AY1227" s="3">
        <f t="shared" si="901"/>
        <v>203.63</v>
      </c>
      <c r="AZ1227" s="3">
        <f t="shared" si="902"/>
        <v>67.27</v>
      </c>
      <c r="BA1227" s="3">
        <f t="shared" si="903"/>
        <v>0.1176</v>
      </c>
      <c r="BB1227" s="85"/>
      <c r="BC1227" s="3" t="str">
        <f t="shared" si="904"/>
        <v>1.80</v>
      </c>
      <c r="BD1227" s="3" t="str">
        <f t="shared" si="905"/>
        <v>-</v>
      </c>
      <c r="BE1227" s="3">
        <f t="shared" si="906"/>
        <v>203.63</v>
      </c>
      <c r="BF1227" s="3">
        <f t="shared" si="907"/>
        <v>67.27</v>
      </c>
      <c r="BG1227" s="3">
        <f t="shared" si="908"/>
        <v>5.8799999999999998E-2</v>
      </c>
    </row>
    <row r="1228" spans="1:59" x14ac:dyDescent="0.3">
      <c r="A1228" s="1" t="str">
        <f>'Forward collapse simulation'!B1238</f>
        <v>1.80</v>
      </c>
      <c r="B1228" s="37" t="str">
        <f>IF('Forward collapse simulation'!C1238="","-",'Forward collapse simulation'!C1238)</f>
        <v>-</v>
      </c>
      <c r="C1228" s="85">
        <f>'Forward collapse simulation'!E1238</f>
        <v>92.53</v>
      </c>
      <c r="D1228" s="85">
        <f>'Forward collapse simulation'!F1238</f>
        <v>36.36</v>
      </c>
      <c r="E1228" s="85">
        <f>'Forward collapse simulation'!D1238</f>
        <v>1.5740000000000001</v>
      </c>
      <c r="F1228" s="85"/>
      <c r="G1228" s="3" t="str">
        <f t="shared" si="864"/>
        <v>1.80</v>
      </c>
      <c r="H1228" s="3" t="str">
        <f t="shared" si="865"/>
        <v>-</v>
      </c>
      <c r="I1228" s="3">
        <f t="shared" si="866"/>
        <v>92.53</v>
      </c>
      <c r="J1228" s="3">
        <f t="shared" si="867"/>
        <v>36.36</v>
      </c>
      <c r="K1228" s="3">
        <f t="shared" si="868"/>
        <v>1.4166000000000001</v>
      </c>
      <c r="L1228" s="85"/>
      <c r="M1228" s="3" t="str">
        <f t="shared" si="869"/>
        <v>1.80</v>
      </c>
      <c r="N1228" s="3" t="str">
        <f t="shared" si="870"/>
        <v>-</v>
      </c>
      <c r="O1228" s="3">
        <f t="shared" si="871"/>
        <v>92.53</v>
      </c>
      <c r="P1228" s="3">
        <f t="shared" si="872"/>
        <v>36.36</v>
      </c>
      <c r="Q1228" s="3">
        <f t="shared" si="873"/>
        <v>1.2592000000000001</v>
      </c>
      <c r="R1228" s="85"/>
      <c r="S1228" s="3" t="str">
        <f t="shared" si="874"/>
        <v>1.80</v>
      </c>
      <c r="T1228" s="3" t="str">
        <f t="shared" si="875"/>
        <v>-</v>
      </c>
      <c r="U1228" s="3">
        <f t="shared" si="876"/>
        <v>92.53</v>
      </c>
      <c r="V1228" s="3">
        <f t="shared" si="877"/>
        <v>36.36</v>
      </c>
      <c r="W1228" s="3">
        <f t="shared" si="878"/>
        <v>1.1017999999999999</v>
      </c>
      <c r="X1228" s="85"/>
      <c r="Y1228" s="3" t="str">
        <f t="shared" si="879"/>
        <v>1.80</v>
      </c>
      <c r="Z1228" s="3" t="str">
        <f t="shared" si="880"/>
        <v>-</v>
      </c>
      <c r="AA1228" s="3">
        <f t="shared" si="881"/>
        <v>92.53</v>
      </c>
      <c r="AB1228" s="3">
        <f t="shared" si="882"/>
        <v>36.36</v>
      </c>
      <c r="AC1228" s="3">
        <f t="shared" si="883"/>
        <v>0.94440000000000002</v>
      </c>
      <c r="AD1228" s="85"/>
      <c r="AE1228" s="3" t="str">
        <f t="shared" si="884"/>
        <v>1.80</v>
      </c>
      <c r="AF1228" s="3" t="str">
        <f t="shared" si="885"/>
        <v>-</v>
      </c>
      <c r="AG1228" s="3">
        <f t="shared" si="886"/>
        <v>92.53</v>
      </c>
      <c r="AH1228" s="3">
        <f t="shared" si="887"/>
        <v>36.36</v>
      </c>
      <c r="AI1228" s="3">
        <f t="shared" si="888"/>
        <v>0.78700000000000003</v>
      </c>
      <c r="AJ1228" s="85"/>
      <c r="AK1228" s="3" t="str">
        <f t="shared" si="889"/>
        <v>1.80</v>
      </c>
      <c r="AL1228" s="3" t="str">
        <f t="shared" si="890"/>
        <v>-</v>
      </c>
      <c r="AM1228" s="3">
        <f t="shared" si="891"/>
        <v>92.53</v>
      </c>
      <c r="AN1228" s="3">
        <f t="shared" si="892"/>
        <v>36.36</v>
      </c>
      <c r="AO1228" s="3">
        <f t="shared" si="893"/>
        <v>0.62960000000000005</v>
      </c>
      <c r="AP1228" s="85"/>
      <c r="AQ1228" s="3" t="str">
        <f t="shared" si="894"/>
        <v>1.80</v>
      </c>
      <c r="AR1228" s="3" t="str">
        <f t="shared" si="895"/>
        <v>-</v>
      </c>
      <c r="AS1228" s="3">
        <f t="shared" si="896"/>
        <v>92.53</v>
      </c>
      <c r="AT1228" s="3">
        <f t="shared" si="897"/>
        <v>36.36</v>
      </c>
      <c r="AU1228" s="3">
        <f t="shared" si="898"/>
        <v>0.47220000000000001</v>
      </c>
      <c r="AV1228" s="85"/>
      <c r="AW1228" s="3" t="str">
        <f t="shared" si="899"/>
        <v>1.80</v>
      </c>
      <c r="AX1228" s="3" t="str">
        <f t="shared" si="900"/>
        <v>-</v>
      </c>
      <c r="AY1228" s="3">
        <f t="shared" si="901"/>
        <v>92.53</v>
      </c>
      <c r="AZ1228" s="3">
        <f t="shared" si="902"/>
        <v>36.36</v>
      </c>
      <c r="BA1228" s="3">
        <f t="shared" si="903"/>
        <v>0.31480000000000002</v>
      </c>
      <c r="BB1228" s="85"/>
      <c r="BC1228" s="3" t="str">
        <f t="shared" si="904"/>
        <v>1.80</v>
      </c>
      <c r="BD1228" s="3" t="str">
        <f t="shared" si="905"/>
        <v>-</v>
      </c>
      <c r="BE1228" s="3">
        <f t="shared" si="906"/>
        <v>92.53</v>
      </c>
      <c r="BF1228" s="3">
        <f t="shared" si="907"/>
        <v>36.36</v>
      </c>
      <c r="BG1228" s="3">
        <f t="shared" si="908"/>
        <v>0.15740000000000001</v>
      </c>
    </row>
    <row r="1229" spans="1:59" x14ac:dyDescent="0.3">
      <c r="A1229" s="1" t="str">
        <f>'Forward collapse simulation'!B1239</f>
        <v>1.80</v>
      </c>
      <c r="B1229" s="37" t="str">
        <f>IF('Forward collapse simulation'!C1239="","-",'Forward collapse simulation'!C1239)</f>
        <v>-</v>
      </c>
      <c r="C1229" s="85">
        <f>'Forward collapse simulation'!E1239</f>
        <v>62.53</v>
      </c>
      <c r="D1229" s="85">
        <f>'Forward collapse simulation'!F1239</f>
        <v>2.79</v>
      </c>
      <c r="E1229" s="85">
        <f>'Forward collapse simulation'!D1239</f>
        <v>3.0219999999999998</v>
      </c>
      <c r="F1229" s="85"/>
      <c r="G1229" s="3" t="str">
        <f t="shared" si="864"/>
        <v>1.80</v>
      </c>
      <c r="H1229" s="3" t="str">
        <f t="shared" si="865"/>
        <v>-</v>
      </c>
      <c r="I1229" s="3">
        <f t="shared" si="866"/>
        <v>62.53</v>
      </c>
      <c r="J1229" s="3">
        <f t="shared" si="867"/>
        <v>2.79</v>
      </c>
      <c r="K1229" s="3">
        <f t="shared" si="868"/>
        <v>2.7197999999999998</v>
      </c>
      <c r="L1229" s="85"/>
      <c r="M1229" s="3" t="str">
        <f t="shared" si="869"/>
        <v>1.80</v>
      </c>
      <c r="N1229" s="3" t="str">
        <f t="shared" si="870"/>
        <v>-</v>
      </c>
      <c r="O1229" s="3">
        <f t="shared" si="871"/>
        <v>62.53</v>
      </c>
      <c r="P1229" s="3">
        <f t="shared" si="872"/>
        <v>2.79</v>
      </c>
      <c r="Q1229" s="3">
        <f t="shared" si="873"/>
        <v>2.4176000000000002</v>
      </c>
      <c r="R1229" s="85"/>
      <c r="S1229" s="3" t="str">
        <f t="shared" si="874"/>
        <v>1.80</v>
      </c>
      <c r="T1229" s="3" t="str">
        <f t="shared" si="875"/>
        <v>-</v>
      </c>
      <c r="U1229" s="3">
        <f t="shared" si="876"/>
        <v>62.53</v>
      </c>
      <c r="V1229" s="3">
        <f t="shared" si="877"/>
        <v>2.79</v>
      </c>
      <c r="W1229" s="3">
        <f t="shared" si="878"/>
        <v>2.1153999999999997</v>
      </c>
      <c r="X1229" s="85"/>
      <c r="Y1229" s="3" t="str">
        <f t="shared" si="879"/>
        <v>1.80</v>
      </c>
      <c r="Z1229" s="3" t="str">
        <f t="shared" si="880"/>
        <v>-</v>
      </c>
      <c r="AA1229" s="3">
        <f t="shared" si="881"/>
        <v>62.53</v>
      </c>
      <c r="AB1229" s="3">
        <f t="shared" si="882"/>
        <v>2.79</v>
      </c>
      <c r="AC1229" s="3">
        <f t="shared" si="883"/>
        <v>1.8131999999999997</v>
      </c>
      <c r="AD1229" s="85"/>
      <c r="AE1229" s="3" t="str">
        <f t="shared" si="884"/>
        <v>1.80</v>
      </c>
      <c r="AF1229" s="3" t="str">
        <f t="shared" si="885"/>
        <v>-</v>
      </c>
      <c r="AG1229" s="3">
        <f t="shared" si="886"/>
        <v>62.53</v>
      </c>
      <c r="AH1229" s="3">
        <f t="shared" si="887"/>
        <v>2.79</v>
      </c>
      <c r="AI1229" s="3">
        <f t="shared" si="888"/>
        <v>1.5109999999999999</v>
      </c>
      <c r="AJ1229" s="85"/>
      <c r="AK1229" s="3" t="str">
        <f t="shared" si="889"/>
        <v>1.80</v>
      </c>
      <c r="AL1229" s="3" t="str">
        <f t="shared" si="890"/>
        <v>-</v>
      </c>
      <c r="AM1229" s="3">
        <f t="shared" si="891"/>
        <v>62.53</v>
      </c>
      <c r="AN1229" s="3">
        <f t="shared" si="892"/>
        <v>2.79</v>
      </c>
      <c r="AO1229" s="3">
        <f t="shared" si="893"/>
        <v>1.2088000000000001</v>
      </c>
      <c r="AP1229" s="85"/>
      <c r="AQ1229" s="3" t="str">
        <f t="shared" si="894"/>
        <v>1.80</v>
      </c>
      <c r="AR1229" s="3" t="str">
        <f t="shared" si="895"/>
        <v>-</v>
      </c>
      <c r="AS1229" s="3">
        <f t="shared" si="896"/>
        <v>62.53</v>
      </c>
      <c r="AT1229" s="3">
        <f t="shared" si="897"/>
        <v>2.79</v>
      </c>
      <c r="AU1229" s="3">
        <f t="shared" si="898"/>
        <v>0.90659999999999985</v>
      </c>
      <c r="AV1229" s="85"/>
      <c r="AW1229" s="3" t="str">
        <f t="shared" si="899"/>
        <v>1.80</v>
      </c>
      <c r="AX1229" s="3" t="str">
        <f t="shared" si="900"/>
        <v>-</v>
      </c>
      <c r="AY1229" s="3">
        <f t="shared" si="901"/>
        <v>62.53</v>
      </c>
      <c r="AZ1229" s="3">
        <f t="shared" si="902"/>
        <v>2.79</v>
      </c>
      <c r="BA1229" s="3">
        <f t="shared" si="903"/>
        <v>0.60440000000000005</v>
      </c>
      <c r="BB1229" s="85"/>
      <c r="BC1229" s="3" t="str">
        <f t="shared" si="904"/>
        <v>1.80</v>
      </c>
      <c r="BD1229" s="3" t="str">
        <f t="shared" si="905"/>
        <v>-</v>
      </c>
      <c r="BE1229" s="3">
        <f t="shared" si="906"/>
        <v>62.53</v>
      </c>
      <c r="BF1229" s="3">
        <f t="shared" si="907"/>
        <v>2.79</v>
      </c>
      <c r="BG1229" s="3">
        <f t="shared" si="908"/>
        <v>0.30220000000000002</v>
      </c>
    </row>
    <row r="1230" spans="1:59" x14ac:dyDescent="0.3">
      <c r="A1230" s="1" t="str">
        <f>'Forward collapse simulation'!B1240</f>
        <v>1.80</v>
      </c>
      <c r="B1230" s="37" t="str">
        <f>IF('Forward collapse simulation'!C1240="","-",'Forward collapse simulation'!C1240)</f>
        <v>1.81</v>
      </c>
      <c r="C1230" s="85">
        <f>'Forward collapse simulation'!E1240</f>
        <v>141.18</v>
      </c>
      <c r="D1230" s="85">
        <f>'Forward collapse simulation'!F1240</f>
        <v>-8.15</v>
      </c>
      <c r="E1230" s="85">
        <f>'Forward collapse simulation'!D1240</f>
        <v>2.7149999999999999</v>
      </c>
      <c r="F1230" s="85"/>
      <c r="G1230" s="3" t="str">
        <f t="shared" si="864"/>
        <v>1.80</v>
      </c>
      <c r="H1230" s="3" t="str">
        <f t="shared" si="865"/>
        <v>1.81</v>
      </c>
      <c r="I1230" s="3">
        <f t="shared" si="866"/>
        <v>141.18</v>
      </c>
      <c r="J1230" s="3">
        <f t="shared" si="867"/>
        <v>-8.15</v>
      </c>
      <c r="K1230" s="3">
        <f t="shared" si="868"/>
        <v>2.7149999999999999</v>
      </c>
      <c r="L1230" s="85"/>
      <c r="M1230" s="3" t="str">
        <f t="shared" si="869"/>
        <v>1.80</v>
      </c>
      <c r="N1230" s="3" t="str">
        <f t="shared" si="870"/>
        <v>1.81</v>
      </c>
      <c r="O1230" s="3">
        <f t="shared" si="871"/>
        <v>141.18</v>
      </c>
      <c r="P1230" s="3">
        <f t="shared" si="872"/>
        <v>-8.15</v>
      </c>
      <c r="Q1230" s="3">
        <f t="shared" si="873"/>
        <v>2.7149999999999999</v>
      </c>
      <c r="R1230" s="85"/>
      <c r="S1230" s="3" t="str">
        <f t="shared" si="874"/>
        <v>1.80</v>
      </c>
      <c r="T1230" s="3" t="str">
        <f t="shared" si="875"/>
        <v>1.81</v>
      </c>
      <c r="U1230" s="3">
        <f t="shared" si="876"/>
        <v>141.18</v>
      </c>
      <c r="V1230" s="3">
        <f t="shared" si="877"/>
        <v>-8.15</v>
      </c>
      <c r="W1230" s="3">
        <f t="shared" si="878"/>
        <v>2.7149999999999999</v>
      </c>
      <c r="X1230" s="85"/>
      <c r="Y1230" s="3" t="str">
        <f t="shared" si="879"/>
        <v>1.80</v>
      </c>
      <c r="Z1230" s="3" t="str">
        <f t="shared" si="880"/>
        <v>1.81</v>
      </c>
      <c r="AA1230" s="3">
        <f t="shared" si="881"/>
        <v>141.18</v>
      </c>
      <c r="AB1230" s="3">
        <f t="shared" si="882"/>
        <v>-8.15</v>
      </c>
      <c r="AC1230" s="3">
        <f t="shared" si="883"/>
        <v>2.7149999999999999</v>
      </c>
      <c r="AD1230" s="85"/>
      <c r="AE1230" s="3" t="str">
        <f t="shared" si="884"/>
        <v>1.80</v>
      </c>
      <c r="AF1230" s="3" t="str">
        <f t="shared" si="885"/>
        <v>1.81</v>
      </c>
      <c r="AG1230" s="3">
        <f t="shared" si="886"/>
        <v>141.18</v>
      </c>
      <c r="AH1230" s="3">
        <f t="shared" si="887"/>
        <v>-8.15</v>
      </c>
      <c r="AI1230" s="3">
        <f t="shared" si="888"/>
        <v>2.7149999999999999</v>
      </c>
      <c r="AJ1230" s="85"/>
      <c r="AK1230" s="3" t="str">
        <f t="shared" si="889"/>
        <v>1.80</v>
      </c>
      <c r="AL1230" s="3" t="str">
        <f t="shared" si="890"/>
        <v>1.81</v>
      </c>
      <c r="AM1230" s="3">
        <f t="shared" si="891"/>
        <v>141.18</v>
      </c>
      <c r="AN1230" s="3">
        <f t="shared" si="892"/>
        <v>-8.15</v>
      </c>
      <c r="AO1230" s="3">
        <f t="shared" si="893"/>
        <v>2.7149999999999999</v>
      </c>
      <c r="AP1230" s="85"/>
      <c r="AQ1230" s="3" t="str">
        <f t="shared" si="894"/>
        <v>1.80</v>
      </c>
      <c r="AR1230" s="3" t="str">
        <f t="shared" si="895"/>
        <v>1.81</v>
      </c>
      <c r="AS1230" s="3">
        <f t="shared" si="896"/>
        <v>141.18</v>
      </c>
      <c r="AT1230" s="3">
        <f t="shared" si="897"/>
        <v>-8.15</v>
      </c>
      <c r="AU1230" s="3">
        <f t="shared" si="898"/>
        <v>2.7149999999999999</v>
      </c>
      <c r="AV1230" s="85"/>
      <c r="AW1230" s="3" t="str">
        <f t="shared" si="899"/>
        <v>1.80</v>
      </c>
      <c r="AX1230" s="3" t="str">
        <f t="shared" si="900"/>
        <v>1.81</v>
      </c>
      <c r="AY1230" s="3">
        <f t="shared" si="901"/>
        <v>141.18</v>
      </c>
      <c r="AZ1230" s="3">
        <f t="shared" si="902"/>
        <v>-8.15</v>
      </c>
      <c r="BA1230" s="3">
        <f t="shared" si="903"/>
        <v>2.7149999999999999</v>
      </c>
      <c r="BB1230" s="85"/>
      <c r="BC1230" s="3" t="str">
        <f t="shared" si="904"/>
        <v>1.80</v>
      </c>
      <c r="BD1230" s="3" t="str">
        <f t="shared" si="905"/>
        <v>1.81</v>
      </c>
      <c r="BE1230" s="3">
        <f t="shared" si="906"/>
        <v>141.18</v>
      </c>
      <c r="BF1230" s="3">
        <f t="shared" si="907"/>
        <v>-8.15</v>
      </c>
      <c r="BG1230" s="3">
        <f t="shared" si="908"/>
        <v>2.7149999999999999</v>
      </c>
    </row>
    <row r="1231" spans="1:59" x14ac:dyDescent="0.3">
      <c r="A1231" s="1" t="str">
        <f>'Forward collapse simulation'!B1241</f>
        <v>1.81</v>
      </c>
      <c r="B1231" s="37" t="str">
        <f>IF('Forward collapse simulation'!C1241="","-",'Forward collapse simulation'!C1241)</f>
        <v>-</v>
      </c>
      <c r="C1231" s="85">
        <f>'Forward collapse simulation'!E1241</f>
        <v>345.67</v>
      </c>
      <c r="D1231" s="85">
        <f>'Forward collapse simulation'!F1241</f>
        <v>-44.34</v>
      </c>
      <c r="E1231" s="85">
        <f>'Forward collapse simulation'!D1241</f>
        <v>1.198</v>
      </c>
      <c r="F1231" s="85"/>
      <c r="G1231" s="3" t="str">
        <f t="shared" si="864"/>
        <v>1.81</v>
      </c>
      <c r="H1231" s="3" t="str">
        <f t="shared" si="865"/>
        <v>-</v>
      </c>
      <c r="I1231" s="3">
        <f t="shared" si="866"/>
        <v>345.67</v>
      </c>
      <c r="J1231" s="3">
        <f t="shared" si="867"/>
        <v>-44.34</v>
      </c>
      <c r="K1231" s="3">
        <f t="shared" si="868"/>
        <v>1.0782</v>
      </c>
      <c r="L1231" s="85"/>
      <c r="M1231" s="3" t="str">
        <f t="shared" si="869"/>
        <v>1.81</v>
      </c>
      <c r="N1231" s="3" t="str">
        <f t="shared" si="870"/>
        <v>-</v>
      </c>
      <c r="O1231" s="3">
        <f t="shared" si="871"/>
        <v>345.67</v>
      </c>
      <c r="P1231" s="3">
        <f t="shared" si="872"/>
        <v>-44.34</v>
      </c>
      <c r="Q1231" s="3">
        <f t="shared" si="873"/>
        <v>0.95840000000000003</v>
      </c>
      <c r="R1231" s="85"/>
      <c r="S1231" s="3" t="str">
        <f t="shared" si="874"/>
        <v>1.81</v>
      </c>
      <c r="T1231" s="3" t="str">
        <f t="shared" si="875"/>
        <v>-</v>
      </c>
      <c r="U1231" s="3">
        <f t="shared" si="876"/>
        <v>345.67</v>
      </c>
      <c r="V1231" s="3">
        <f t="shared" si="877"/>
        <v>-44.34</v>
      </c>
      <c r="W1231" s="3">
        <f t="shared" si="878"/>
        <v>0.8385999999999999</v>
      </c>
      <c r="X1231" s="85"/>
      <c r="Y1231" s="3" t="str">
        <f t="shared" si="879"/>
        <v>1.81</v>
      </c>
      <c r="Z1231" s="3" t="str">
        <f t="shared" si="880"/>
        <v>-</v>
      </c>
      <c r="AA1231" s="3">
        <f t="shared" si="881"/>
        <v>345.67</v>
      </c>
      <c r="AB1231" s="3">
        <f t="shared" si="882"/>
        <v>-44.34</v>
      </c>
      <c r="AC1231" s="3">
        <f t="shared" si="883"/>
        <v>0.71879999999999999</v>
      </c>
      <c r="AD1231" s="85"/>
      <c r="AE1231" s="3" t="str">
        <f t="shared" si="884"/>
        <v>1.81</v>
      </c>
      <c r="AF1231" s="3" t="str">
        <f t="shared" si="885"/>
        <v>-</v>
      </c>
      <c r="AG1231" s="3">
        <f t="shared" si="886"/>
        <v>345.67</v>
      </c>
      <c r="AH1231" s="3">
        <f t="shared" si="887"/>
        <v>-44.34</v>
      </c>
      <c r="AI1231" s="3">
        <f t="shared" si="888"/>
        <v>0.59899999999999998</v>
      </c>
      <c r="AJ1231" s="85"/>
      <c r="AK1231" s="3" t="str">
        <f t="shared" si="889"/>
        <v>1.81</v>
      </c>
      <c r="AL1231" s="3" t="str">
        <f t="shared" si="890"/>
        <v>-</v>
      </c>
      <c r="AM1231" s="3">
        <f t="shared" si="891"/>
        <v>345.67</v>
      </c>
      <c r="AN1231" s="3">
        <f t="shared" si="892"/>
        <v>-44.34</v>
      </c>
      <c r="AO1231" s="3">
        <f t="shared" si="893"/>
        <v>0.47920000000000001</v>
      </c>
      <c r="AP1231" s="85"/>
      <c r="AQ1231" s="3" t="str">
        <f t="shared" si="894"/>
        <v>1.81</v>
      </c>
      <c r="AR1231" s="3" t="str">
        <f t="shared" si="895"/>
        <v>-</v>
      </c>
      <c r="AS1231" s="3">
        <f t="shared" si="896"/>
        <v>345.67</v>
      </c>
      <c r="AT1231" s="3">
        <f t="shared" si="897"/>
        <v>-44.34</v>
      </c>
      <c r="AU1231" s="3">
        <f t="shared" si="898"/>
        <v>0.3594</v>
      </c>
      <c r="AV1231" s="85"/>
      <c r="AW1231" s="3" t="str">
        <f t="shared" si="899"/>
        <v>1.81</v>
      </c>
      <c r="AX1231" s="3" t="str">
        <f t="shared" si="900"/>
        <v>-</v>
      </c>
      <c r="AY1231" s="3">
        <f t="shared" si="901"/>
        <v>345.67</v>
      </c>
      <c r="AZ1231" s="3">
        <f t="shared" si="902"/>
        <v>-44.34</v>
      </c>
      <c r="BA1231" s="3">
        <f t="shared" si="903"/>
        <v>0.23960000000000001</v>
      </c>
      <c r="BB1231" s="85"/>
      <c r="BC1231" s="3" t="str">
        <f t="shared" si="904"/>
        <v>1.81</v>
      </c>
      <c r="BD1231" s="3" t="str">
        <f t="shared" si="905"/>
        <v>-</v>
      </c>
      <c r="BE1231" s="3">
        <f t="shared" si="906"/>
        <v>345.67</v>
      </c>
      <c r="BF1231" s="3">
        <f t="shared" si="907"/>
        <v>-44.34</v>
      </c>
      <c r="BG1231" s="3">
        <f t="shared" si="908"/>
        <v>0.1198</v>
      </c>
    </row>
    <row r="1232" spans="1:59" x14ac:dyDescent="0.3">
      <c r="A1232" s="1" t="str">
        <f>'Forward collapse simulation'!B1242</f>
        <v>1.81</v>
      </c>
      <c r="B1232" s="37" t="str">
        <f>IF('Forward collapse simulation'!C1242="","-",'Forward collapse simulation'!C1242)</f>
        <v>-</v>
      </c>
      <c r="C1232" s="85">
        <f>'Forward collapse simulation'!E1242</f>
        <v>7.37</v>
      </c>
      <c r="D1232" s="85">
        <f>'Forward collapse simulation'!F1242</f>
        <v>82.24</v>
      </c>
      <c r="E1232" s="85">
        <f>'Forward collapse simulation'!D1242</f>
        <v>1.903</v>
      </c>
      <c r="F1232" s="85"/>
      <c r="G1232" s="3" t="str">
        <f t="shared" si="864"/>
        <v>1.81</v>
      </c>
      <c r="H1232" s="3" t="str">
        <f t="shared" si="865"/>
        <v>-</v>
      </c>
      <c r="I1232" s="3">
        <f t="shared" si="866"/>
        <v>7.37</v>
      </c>
      <c r="J1232" s="3">
        <f t="shared" si="867"/>
        <v>82.24</v>
      </c>
      <c r="K1232" s="3">
        <f t="shared" si="868"/>
        <v>1.7127000000000001</v>
      </c>
      <c r="L1232" s="85"/>
      <c r="M1232" s="3" t="str">
        <f t="shared" si="869"/>
        <v>1.81</v>
      </c>
      <c r="N1232" s="3" t="str">
        <f t="shared" si="870"/>
        <v>-</v>
      </c>
      <c r="O1232" s="3">
        <f t="shared" si="871"/>
        <v>7.37</v>
      </c>
      <c r="P1232" s="3">
        <f t="shared" si="872"/>
        <v>82.24</v>
      </c>
      <c r="Q1232" s="3">
        <f t="shared" si="873"/>
        <v>1.5224000000000002</v>
      </c>
      <c r="R1232" s="85"/>
      <c r="S1232" s="3" t="str">
        <f t="shared" si="874"/>
        <v>1.81</v>
      </c>
      <c r="T1232" s="3" t="str">
        <f t="shared" si="875"/>
        <v>-</v>
      </c>
      <c r="U1232" s="3">
        <f t="shared" si="876"/>
        <v>7.37</v>
      </c>
      <c r="V1232" s="3">
        <f t="shared" si="877"/>
        <v>82.24</v>
      </c>
      <c r="W1232" s="3">
        <f t="shared" si="878"/>
        <v>1.3320999999999998</v>
      </c>
      <c r="X1232" s="85"/>
      <c r="Y1232" s="3" t="str">
        <f t="shared" si="879"/>
        <v>1.81</v>
      </c>
      <c r="Z1232" s="3" t="str">
        <f t="shared" si="880"/>
        <v>-</v>
      </c>
      <c r="AA1232" s="3">
        <f t="shared" si="881"/>
        <v>7.37</v>
      </c>
      <c r="AB1232" s="3">
        <f t="shared" si="882"/>
        <v>82.24</v>
      </c>
      <c r="AC1232" s="3">
        <f t="shared" si="883"/>
        <v>1.1417999999999999</v>
      </c>
      <c r="AD1232" s="85"/>
      <c r="AE1232" s="3" t="str">
        <f t="shared" si="884"/>
        <v>1.81</v>
      </c>
      <c r="AF1232" s="3" t="str">
        <f t="shared" si="885"/>
        <v>-</v>
      </c>
      <c r="AG1232" s="3">
        <f t="shared" si="886"/>
        <v>7.37</v>
      </c>
      <c r="AH1232" s="3">
        <f t="shared" si="887"/>
        <v>82.24</v>
      </c>
      <c r="AI1232" s="3">
        <f t="shared" si="888"/>
        <v>0.95150000000000001</v>
      </c>
      <c r="AJ1232" s="85"/>
      <c r="AK1232" s="3" t="str">
        <f t="shared" si="889"/>
        <v>1.81</v>
      </c>
      <c r="AL1232" s="3" t="str">
        <f t="shared" si="890"/>
        <v>-</v>
      </c>
      <c r="AM1232" s="3">
        <f t="shared" si="891"/>
        <v>7.37</v>
      </c>
      <c r="AN1232" s="3">
        <f t="shared" si="892"/>
        <v>82.24</v>
      </c>
      <c r="AO1232" s="3">
        <f t="shared" si="893"/>
        <v>0.7612000000000001</v>
      </c>
      <c r="AP1232" s="85"/>
      <c r="AQ1232" s="3" t="str">
        <f t="shared" si="894"/>
        <v>1.81</v>
      </c>
      <c r="AR1232" s="3" t="str">
        <f t="shared" si="895"/>
        <v>-</v>
      </c>
      <c r="AS1232" s="3">
        <f t="shared" si="896"/>
        <v>7.37</v>
      </c>
      <c r="AT1232" s="3">
        <f t="shared" si="897"/>
        <v>82.24</v>
      </c>
      <c r="AU1232" s="3">
        <f t="shared" si="898"/>
        <v>0.57089999999999996</v>
      </c>
      <c r="AV1232" s="85"/>
      <c r="AW1232" s="3" t="str">
        <f t="shared" si="899"/>
        <v>1.81</v>
      </c>
      <c r="AX1232" s="3" t="str">
        <f t="shared" si="900"/>
        <v>-</v>
      </c>
      <c r="AY1232" s="3">
        <f t="shared" si="901"/>
        <v>7.37</v>
      </c>
      <c r="AZ1232" s="3">
        <f t="shared" si="902"/>
        <v>82.24</v>
      </c>
      <c r="BA1232" s="3">
        <f t="shared" si="903"/>
        <v>0.38060000000000005</v>
      </c>
      <c r="BB1232" s="85"/>
      <c r="BC1232" s="3" t="str">
        <f t="shared" si="904"/>
        <v>1.81</v>
      </c>
      <c r="BD1232" s="3" t="str">
        <f t="shared" si="905"/>
        <v>-</v>
      </c>
      <c r="BE1232" s="3">
        <f t="shared" si="906"/>
        <v>7.37</v>
      </c>
      <c r="BF1232" s="3">
        <f t="shared" si="907"/>
        <v>82.24</v>
      </c>
      <c r="BG1232" s="3">
        <f t="shared" si="908"/>
        <v>0.19030000000000002</v>
      </c>
    </row>
    <row r="1233" spans="1:59" x14ac:dyDescent="0.3">
      <c r="A1233" s="1" t="str">
        <f>'Forward collapse simulation'!B1243</f>
        <v>1.81</v>
      </c>
      <c r="B1233" s="37" t="str">
        <f>IF('Forward collapse simulation'!C1243="","-",'Forward collapse simulation'!C1243)</f>
        <v>-</v>
      </c>
      <c r="C1233" s="85">
        <f>'Forward collapse simulation'!E1243</f>
        <v>149.72</v>
      </c>
      <c r="D1233" s="85">
        <f>'Forward collapse simulation'!F1243</f>
        <v>77.2</v>
      </c>
      <c r="E1233" s="85">
        <f>'Forward collapse simulation'!D1243</f>
        <v>4.4569999999999999</v>
      </c>
      <c r="F1233" s="85"/>
      <c r="G1233" s="3" t="str">
        <f t="shared" si="864"/>
        <v>1.81</v>
      </c>
      <c r="H1233" s="3" t="str">
        <f t="shared" si="865"/>
        <v>-</v>
      </c>
      <c r="I1233" s="3">
        <f t="shared" si="866"/>
        <v>149.72</v>
      </c>
      <c r="J1233" s="3">
        <f t="shared" si="867"/>
        <v>77.2</v>
      </c>
      <c r="K1233" s="3">
        <f t="shared" si="868"/>
        <v>4.0113000000000003</v>
      </c>
      <c r="L1233" s="85"/>
      <c r="M1233" s="3" t="str">
        <f t="shared" si="869"/>
        <v>1.81</v>
      </c>
      <c r="N1233" s="3" t="str">
        <f t="shared" si="870"/>
        <v>-</v>
      </c>
      <c r="O1233" s="3">
        <f t="shared" si="871"/>
        <v>149.72</v>
      </c>
      <c r="P1233" s="3">
        <f t="shared" si="872"/>
        <v>77.2</v>
      </c>
      <c r="Q1233" s="3">
        <f t="shared" si="873"/>
        <v>3.5655999999999999</v>
      </c>
      <c r="R1233" s="85"/>
      <c r="S1233" s="3" t="str">
        <f t="shared" si="874"/>
        <v>1.81</v>
      </c>
      <c r="T1233" s="3" t="str">
        <f t="shared" si="875"/>
        <v>-</v>
      </c>
      <c r="U1233" s="3">
        <f t="shared" si="876"/>
        <v>149.72</v>
      </c>
      <c r="V1233" s="3">
        <f t="shared" si="877"/>
        <v>77.2</v>
      </c>
      <c r="W1233" s="3">
        <f t="shared" si="878"/>
        <v>3.1198999999999999</v>
      </c>
      <c r="X1233" s="85"/>
      <c r="Y1233" s="3" t="str">
        <f t="shared" si="879"/>
        <v>1.81</v>
      </c>
      <c r="Z1233" s="3" t="str">
        <f t="shared" si="880"/>
        <v>-</v>
      </c>
      <c r="AA1233" s="3">
        <f t="shared" si="881"/>
        <v>149.72</v>
      </c>
      <c r="AB1233" s="3">
        <f t="shared" si="882"/>
        <v>77.2</v>
      </c>
      <c r="AC1233" s="3">
        <f t="shared" si="883"/>
        <v>2.6741999999999999</v>
      </c>
      <c r="AD1233" s="85"/>
      <c r="AE1233" s="3" t="str">
        <f t="shared" si="884"/>
        <v>1.81</v>
      </c>
      <c r="AF1233" s="3" t="str">
        <f t="shared" si="885"/>
        <v>-</v>
      </c>
      <c r="AG1233" s="3">
        <f t="shared" si="886"/>
        <v>149.72</v>
      </c>
      <c r="AH1233" s="3">
        <f t="shared" si="887"/>
        <v>77.2</v>
      </c>
      <c r="AI1233" s="3">
        <f t="shared" si="888"/>
        <v>2.2284999999999999</v>
      </c>
      <c r="AJ1233" s="85"/>
      <c r="AK1233" s="3" t="str">
        <f t="shared" si="889"/>
        <v>1.81</v>
      </c>
      <c r="AL1233" s="3" t="str">
        <f t="shared" si="890"/>
        <v>-</v>
      </c>
      <c r="AM1233" s="3">
        <f t="shared" si="891"/>
        <v>149.72</v>
      </c>
      <c r="AN1233" s="3">
        <f t="shared" si="892"/>
        <v>77.2</v>
      </c>
      <c r="AO1233" s="3">
        <f t="shared" si="893"/>
        <v>1.7827999999999999</v>
      </c>
      <c r="AP1233" s="85"/>
      <c r="AQ1233" s="3" t="str">
        <f t="shared" si="894"/>
        <v>1.81</v>
      </c>
      <c r="AR1233" s="3" t="str">
        <f t="shared" si="895"/>
        <v>-</v>
      </c>
      <c r="AS1233" s="3">
        <f t="shared" si="896"/>
        <v>149.72</v>
      </c>
      <c r="AT1233" s="3">
        <f t="shared" si="897"/>
        <v>77.2</v>
      </c>
      <c r="AU1233" s="3">
        <f t="shared" si="898"/>
        <v>1.3371</v>
      </c>
      <c r="AV1233" s="85"/>
      <c r="AW1233" s="3" t="str">
        <f t="shared" si="899"/>
        <v>1.81</v>
      </c>
      <c r="AX1233" s="3" t="str">
        <f t="shared" si="900"/>
        <v>-</v>
      </c>
      <c r="AY1233" s="3">
        <f t="shared" si="901"/>
        <v>149.72</v>
      </c>
      <c r="AZ1233" s="3">
        <f t="shared" si="902"/>
        <v>77.2</v>
      </c>
      <c r="BA1233" s="3">
        <f t="shared" si="903"/>
        <v>0.89139999999999997</v>
      </c>
      <c r="BB1233" s="85"/>
      <c r="BC1233" s="3" t="str">
        <f t="shared" si="904"/>
        <v>1.81</v>
      </c>
      <c r="BD1233" s="3" t="str">
        <f t="shared" si="905"/>
        <v>-</v>
      </c>
      <c r="BE1233" s="3">
        <f t="shared" si="906"/>
        <v>149.72</v>
      </c>
      <c r="BF1233" s="3">
        <f t="shared" si="907"/>
        <v>77.2</v>
      </c>
      <c r="BG1233" s="3">
        <f t="shared" si="908"/>
        <v>0.44569999999999999</v>
      </c>
    </row>
    <row r="1234" spans="1:59" x14ac:dyDescent="0.3">
      <c r="A1234" s="1" t="str">
        <f>'Forward collapse simulation'!B1244</f>
        <v>1.81</v>
      </c>
      <c r="B1234" s="37" t="str">
        <f>IF('Forward collapse simulation'!C1244="","-",'Forward collapse simulation'!C1244)</f>
        <v>-</v>
      </c>
      <c r="C1234" s="85">
        <f>'Forward collapse simulation'!E1244</f>
        <v>144.4</v>
      </c>
      <c r="D1234" s="85">
        <f>'Forward collapse simulation'!F1244</f>
        <v>69.66</v>
      </c>
      <c r="E1234" s="85">
        <f>'Forward collapse simulation'!D1244</f>
        <v>2.367</v>
      </c>
      <c r="F1234" s="85"/>
      <c r="G1234" s="3" t="str">
        <f t="shared" si="864"/>
        <v>1.81</v>
      </c>
      <c r="H1234" s="3" t="str">
        <f t="shared" si="865"/>
        <v>-</v>
      </c>
      <c r="I1234" s="3">
        <f t="shared" si="866"/>
        <v>144.4</v>
      </c>
      <c r="J1234" s="3">
        <f t="shared" si="867"/>
        <v>69.66</v>
      </c>
      <c r="K1234" s="3">
        <f t="shared" si="868"/>
        <v>2.1303000000000001</v>
      </c>
      <c r="L1234" s="85"/>
      <c r="M1234" s="3" t="str">
        <f t="shared" si="869"/>
        <v>1.81</v>
      </c>
      <c r="N1234" s="3" t="str">
        <f t="shared" si="870"/>
        <v>-</v>
      </c>
      <c r="O1234" s="3">
        <f t="shared" si="871"/>
        <v>144.4</v>
      </c>
      <c r="P1234" s="3">
        <f t="shared" si="872"/>
        <v>69.66</v>
      </c>
      <c r="Q1234" s="3">
        <f t="shared" si="873"/>
        <v>1.8936000000000002</v>
      </c>
      <c r="R1234" s="85"/>
      <c r="S1234" s="3" t="str">
        <f t="shared" si="874"/>
        <v>1.81</v>
      </c>
      <c r="T1234" s="3" t="str">
        <f t="shared" si="875"/>
        <v>-</v>
      </c>
      <c r="U1234" s="3">
        <f t="shared" si="876"/>
        <v>144.4</v>
      </c>
      <c r="V1234" s="3">
        <f t="shared" si="877"/>
        <v>69.66</v>
      </c>
      <c r="W1234" s="3">
        <f t="shared" si="878"/>
        <v>1.6568999999999998</v>
      </c>
      <c r="X1234" s="85"/>
      <c r="Y1234" s="3" t="str">
        <f t="shared" si="879"/>
        <v>1.81</v>
      </c>
      <c r="Z1234" s="3" t="str">
        <f t="shared" si="880"/>
        <v>-</v>
      </c>
      <c r="AA1234" s="3">
        <f t="shared" si="881"/>
        <v>144.4</v>
      </c>
      <c r="AB1234" s="3">
        <f t="shared" si="882"/>
        <v>69.66</v>
      </c>
      <c r="AC1234" s="3">
        <f t="shared" si="883"/>
        <v>1.4201999999999999</v>
      </c>
      <c r="AD1234" s="85"/>
      <c r="AE1234" s="3" t="str">
        <f t="shared" si="884"/>
        <v>1.81</v>
      </c>
      <c r="AF1234" s="3" t="str">
        <f t="shared" si="885"/>
        <v>-</v>
      </c>
      <c r="AG1234" s="3">
        <f t="shared" si="886"/>
        <v>144.4</v>
      </c>
      <c r="AH1234" s="3">
        <f t="shared" si="887"/>
        <v>69.66</v>
      </c>
      <c r="AI1234" s="3">
        <f t="shared" si="888"/>
        <v>1.1835</v>
      </c>
      <c r="AJ1234" s="85"/>
      <c r="AK1234" s="3" t="str">
        <f t="shared" si="889"/>
        <v>1.81</v>
      </c>
      <c r="AL1234" s="3" t="str">
        <f t="shared" si="890"/>
        <v>-</v>
      </c>
      <c r="AM1234" s="3">
        <f t="shared" si="891"/>
        <v>144.4</v>
      </c>
      <c r="AN1234" s="3">
        <f t="shared" si="892"/>
        <v>69.66</v>
      </c>
      <c r="AO1234" s="3">
        <f t="shared" si="893"/>
        <v>0.94680000000000009</v>
      </c>
      <c r="AP1234" s="85"/>
      <c r="AQ1234" s="3" t="str">
        <f t="shared" si="894"/>
        <v>1.81</v>
      </c>
      <c r="AR1234" s="3" t="str">
        <f t="shared" si="895"/>
        <v>-</v>
      </c>
      <c r="AS1234" s="3">
        <f t="shared" si="896"/>
        <v>144.4</v>
      </c>
      <c r="AT1234" s="3">
        <f t="shared" si="897"/>
        <v>69.66</v>
      </c>
      <c r="AU1234" s="3">
        <f t="shared" si="898"/>
        <v>0.71009999999999995</v>
      </c>
      <c r="AV1234" s="85"/>
      <c r="AW1234" s="3" t="str">
        <f t="shared" si="899"/>
        <v>1.81</v>
      </c>
      <c r="AX1234" s="3" t="str">
        <f t="shared" si="900"/>
        <v>-</v>
      </c>
      <c r="AY1234" s="3">
        <f t="shared" si="901"/>
        <v>144.4</v>
      </c>
      <c r="AZ1234" s="3">
        <f t="shared" si="902"/>
        <v>69.66</v>
      </c>
      <c r="BA1234" s="3">
        <f t="shared" si="903"/>
        <v>0.47340000000000004</v>
      </c>
      <c r="BB1234" s="85"/>
      <c r="BC1234" s="3" t="str">
        <f t="shared" si="904"/>
        <v>1.81</v>
      </c>
      <c r="BD1234" s="3" t="str">
        <f t="shared" si="905"/>
        <v>-</v>
      </c>
      <c r="BE1234" s="3">
        <f t="shared" si="906"/>
        <v>144.4</v>
      </c>
      <c r="BF1234" s="3">
        <f t="shared" si="907"/>
        <v>69.66</v>
      </c>
      <c r="BG1234" s="3">
        <f t="shared" si="908"/>
        <v>0.23670000000000002</v>
      </c>
    </row>
    <row r="1235" spans="1:59" x14ac:dyDescent="0.3">
      <c r="A1235" s="1" t="str">
        <f>'Forward collapse simulation'!B1245</f>
        <v>1.81</v>
      </c>
      <c r="B1235" s="37" t="str">
        <f>IF('Forward collapse simulation'!C1245="","-",'Forward collapse simulation'!C1245)</f>
        <v>-</v>
      </c>
      <c r="C1235" s="85">
        <f>'Forward collapse simulation'!E1245</f>
        <v>150.94999999999999</v>
      </c>
      <c r="D1235" s="85">
        <f>'Forward collapse simulation'!F1245</f>
        <v>39.22</v>
      </c>
      <c r="E1235" s="85">
        <f>'Forward collapse simulation'!D1245</f>
        <v>0.625</v>
      </c>
      <c r="F1235" s="85"/>
      <c r="G1235" s="3" t="str">
        <f t="shared" si="864"/>
        <v>1.81</v>
      </c>
      <c r="H1235" s="3" t="str">
        <f t="shared" si="865"/>
        <v>-</v>
      </c>
      <c r="I1235" s="3">
        <f t="shared" si="866"/>
        <v>150.94999999999999</v>
      </c>
      <c r="J1235" s="3">
        <f t="shared" si="867"/>
        <v>39.22</v>
      </c>
      <c r="K1235" s="3">
        <f t="shared" si="868"/>
        <v>0.5625</v>
      </c>
      <c r="L1235" s="85"/>
      <c r="M1235" s="3" t="str">
        <f t="shared" si="869"/>
        <v>1.81</v>
      </c>
      <c r="N1235" s="3" t="str">
        <f t="shared" si="870"/>
        <v>-</v>
      </c>
      <c r="O1235" s="3">
        <f t="shared" si="871"/>
        <v>150.94999999999999</v>
      </c>
      <c r="P1235" s="3">
        <f t="shared" si="872"/>
        <v>39.22</v>
      </c>
      <c r="Q1235" s="3">
        <f t="shared" si="873"/>
        <v>0.5</v>
      </c>
      <c r="R1235" s="85"/>
      <c r="S1235" s="3" t="str">
        <f t="shared" si="874"/>
        <v>1.81</v>
      </c>
      <c r="T1235" s="3" t="str">
        <f t="shared" si="875"/>
        <v>-</v>
      </c>
      <c r="U1235" s="3">
        <f t="shared" si="876"/>
        <v>150.94999999999999</v>
      </c>
      <c r="V1235" s="3">
        <f t="shared" si="877"/>
        <v>39.22</v>
      </c>
      <c r="W1235" s="3">
        <f t="shared" si="878"/>
        <v>0.4375</v>
      </c>
      <c r="X1235" s="85"/>
      <c r="Y1235" s="3" t="str">
        <f t="shared" si="879"/>
        <v>1.81</v>
      </c>
      <c r="Z1235" s="3" t="str">
        <f t="shared" si="880"/>
        <v>-</v>
      </c>
      <c r="AA1235" s="3">
        <f t="shared" si="881"/>
        <v>150.94999999999999</v>
      </c>
      <c r="AB1235" s="3">
        <f t="shared" si="882"/>
        <v>39.22</v>
      </c>
      <c r="AC1235" s="3">
        <f t="shared" si="883"/>
        <v>0.375</v>
      </c>
      <c r="AD1235" s="85"/>
      <c r="AE1235" s="3" t="str">
        <f t="shared" si="884"/>
        <v>1.81</v>
      </c>
      <c r="AF1235" s="3" t="str">
        <f t="shared" si="885"/>
        <v>-</v>
      </c>
      <c r="AG1235" s="3">
        <f t="shared" si="886"/>
        <v>150.94999999999999</v>
      </c>
      <c r="AH1235" s="3">
        <f t="shared" si="887"/>
        <v>39.22</v>
      </c>
      <c r="AI1235" s="3">
        <f t="shared" si="888"/>
        <v>0.3125</v>
      </c>
      <c r="AJ1235" s="85"/>
      <c r="AK1235" s="3" t="str">
        <f t="shared" si="889"/>
        <v>1.81</v>
      </c>
      <c r="AL1235" s="3" t="str">
        <f t="shared" si="890"/>
        <v>-</v>
      </c>
      <c r="AM1235" s="3">
        <f t="shared" si="891"/>
        <v>150.94999999999999</v>
      </c>
      <c r="AN1235" s="3">
        <f t="shared" si="892"/>
        <v>39.22</v>
      </c>
      <c r="AO1235" s="3">
        <f t="shared" si="893"/>
        <v>0.25</v>
      </c>
      <c r="AP1235" s="85"/>
      <c r="AQ1235" s="3" t="str">
        <f t="shared" si="894"/>
        <v>1.81</v>
      </c>
      <c r="AR1235" s="3" t="str">
        <f t="shared" si="895"/>
        <v>-</v>
      </c>
      <c r="AS1235" s="3">
        <f t="shared" si="896"/>
        <v>150.94999999999999</v>
      </c>
      <c r="AT1235" s="3">
        <f t="shared" si="897"/>
        <v>39.22</v>
      </c>
      <c r="AU1235" s="3">
        <f t="shared" si="898"/>
        <v>0.1875</v>
      </c>
      <c r="AV1235" s="85"/>
      <c r="AW1235" s="3" t="str">
        <f t="shared" si="899"/>
        <v>1.81</v>
      </c>
      <c r="AX1235" s="3" t="str">
        <f t="shared" si="900"/>
        <v>-</v>
      </c>
      <c r="AY1235" s="3">
        <f t="shared" si="901"/>
        <v>150.94999999999999</v>
      </c>
      <c r="AZ1235" s="3">
        <f t="shared" si="902"/>
        <v>39.22</v>
      </c>
      <c r="BA1235" s="3">
        <f t="shared" si="903"/>
        <v>0.125</v>
      </c>
      <c r="BB1235" s="85"/>
      <c r="BC1235" s="3" t="str">
        <f t="shared" si="904"/>
        <v>1.81</v>
      </c>
      <c r="BD1235" s="3" t="str">
        <f t="shared" si="905"/>
        <v>-</v>
      </c>
      <c r="BE1235" s="3">
        <f t="shared" si="906"/>
        <v>150.94999999999999</v>
      </c>
      <c r="BF1235" s="3">
        <f t="shared" si="907"/>
        <v>39.22</v>
      </c>
      <c r="BG1235" s="3">
        <f t="shared" si="908"/>
        <v>6.25E-2</v>
      </c>
    </row>
    <row r="1236" spans="1:59" x14ac:dyDescent="0.3">
      <c r="A1236" s="1" t="str">
        <f>'Forward collapse simulation'!B1246</f>
        <v>1.81</v>
      </c>
      <c r="B1236" s="37" t="str">
        <f>IF('Forward collapse simulation'!C1246="","-",'Forward collapse simulation'!C1246)</f>
        <v>-</v>
      </c>
      <c r="C1236" s="85">
        <f>'Forward collapse simulation'!E1246</f>
        <v>305.79000000000002</v>
      </c>
      <c r="D1236" s="85">
        <f>'Forward collapse simulation'!F1246</f>
        <v>2.59</v>
      </c>
      <c r="E1236" s="85">
        <f>'Forward collapse simulation'!D1246</f>
        <v>0.59699999999999998</v>
      </c>
      <c r="F1236" s="85"/>
      <c r="G1236" s="3" t="str">
        <f t="shared" si="864"/>
        <v>1.81</v>
      </c>
      <c r="H1236" s="3" t="str">
        <f t="shared" si="865"/>
        <v>-</v>
      </c>
      <c r="I1236" s="3">
        <f t="shared" si="866"/>
        <v>305.79000000000002</v>
      </c>
      <c r="J1236" s="3">
        <f t="shared" si="867"/>
        <v>2.59</v>
      </c>
      <c r="K1236" s="3">
        <f t="shared" si="868"/>
        <v>0.5373</v>
      </c>
      <c r="L1236" s="85"/>
      <c r="M1236" s="3" t="str">
        <f t="shared" si="869"/>
        <v>1.81</v>
      </c>
      <c r="N1236" s="3" t="str">
        <f t="shared" si="870"/>
        <v>-</v>
      </c>
      <c r="O1236" s="3">
        <f t="shared" si="871"/>
        <v>305.79000000000002</v>
      </c>
      <c r="P1236" s="3">
        <f t="shared" si="872"/>
        <v>2.59</v>
      </c>
      <c r="Q1236" s="3">
        <f t="shared" si="873"/>
        <v>0.47760000000000002</v>
      </c>
      <c r="R1236" s="85"/>
      <c r="S1236" s="3" t="str">
        <f t="shared" si="874"/>
        <v>1.81</v>
      </c>
      <c r="T1236" s="3" t="str">
        <f t="shared" si="875"/>
        <v>-</v>
      </c>
      <c r="U1236" s="3">
        <f t="shared" si="876"/>
        <v>305.79000000000002</v>
      </c>
      <c r="V1236" s="3">
        <f t="shared" si="877"/>
        <v>2.59</v>
      </c>
      <c r="W1236" s="3">
        <f t="shared" si="878"/>
        <v>0.41789999999999994</v>
      </c>
      <c r="X1236" s="85"/>
      <c r="Y1236" s="3" t="str">
        <f t="shared" si="879"/>
        <v>1.81</v>
      </c>
      <c r="Z1236" s="3" t="str">
        <f t="shared" si="880"/>
        <v>-</v>
      </c>
      <c r="AA1236" s="3">
        <f t="shared" si="881"/>
        <v>305.79000000000002</v>
      </c>
      <c r="AB1236" s="3">
        <f t="shared" si="882"/>
        <v>2.59</v>
      </c>
      <c r="AC1236" s="3">
        <f t="shared" si="883"/>
        <v>0.35819999999999996</v>
      </c>
      <c r="AD1236" s="85"/>
      <c r="AE1236" s="3" t="str">
        <f t="shared" si="884"/>
        <v>1.81</v>
      </c>
      <c r="AF1236" s="3" t="str">
        <f t="shared" si="885"/>
        <v>-</v>
      </c>
      <c r="AG1236" s="3">
        <f t="shared" si="886"/>
        <v>305.79000000000002</v>
      </c>
      <c r="AH1236" s="3">
        <f t="shared" si="887"/>
        <v>2.59</v>
      </c>
      <c r="AI1236" s="3">
        <f t="shared" si="888"/>
        <v>0.29849999999999999</v>
      </c>
      <c r="AJ1236" s="85"/>
      <c r="AK1236" s="3" t="str">
        <f t="shared" si="889"/>
        <v>1.81</v>
      </c>
      <c r="AL1236" s="3" t="str">
        <f t="shared" si="890"/>
        <v>-</v>
      </c>
      <c r="AM1236" s="3">
        <f t="shared" si="891"/>
        <v>305.79000000000002</v>
      </c>
      <c r="AN1236" s="3">
        <f t="shared" si="892"/>
        <v>2.59</v>
      </c>
      <c r="AO1236" s="3">
        <f t="shared" si="893"/>
        <v>0.23880000000000001</v>
      </c>
      <c r="AP1236" s="85"/>
      <c r="AQ1236" s="3" t="str">
        <f t="shared" si="894"/>
        <v>1.81</v>
      </c>
      <c r="AR1236" s="3" t="str">
        <f t="shared" si="895"/>
        <v>-</v>
      </c>
      <c r="AS1236" s="3">
        <f t="shared" si="896"/>
        <v>305.79000000000002</v>
      </c>
      <c r="AT1236" s="3">
        <f t="shared" si="897"/>
        <v>2.59</v>
      </c>
      <c r="AU1236" s="3">
        <f t="shared" si="898"/>
        <v>0.17909999999999998</v>
      </c>
      <c r="AV1236" s="85"/>
      <c r="AW1236" s="3" t="str">
        <f t="shared" si="899"/>
        <v>1.81</v>
      </c>
      <c r="AX1236" s="3" t="str">
        <f t="shared" si="900"/>
        <v>-</v>
      </c>
      <c r="AY1236" s="3">
        <f t="shared" si="901"/>
        <v>305.79000000000002</v>
      </c>
      <c r="AZ1236" s="3">
        <f t="shared" si="902"/>
        <v>2.59</v>
      </c>
      <c r="BA1236" s="3">
        <f t="shared" si="903"/>
        <v>0.11940000000000001</v>
      </c>
      <c r="BB1236" s="85"/>
      <c r="BC1236" s="3" t="str">
        <f t="shared" si="904"/>
        <v>1.81</v>
      </c>
      <c r="BD1236" s="3" t="str">
        <f t="shared" si="905"/>
        <v>-</v>
      </c>
      <c r="BE1236" s="3">
        <f t="shared" si="906"/>
        <v>305.79000000000002</v>
      </c>
      <c r="BF1236" s="3">
        <f t="shared" si="907"/>
        <v>2.59</v>
      </c>
      <c r="BG1236" s="3">
        <f t="shared" si="908"/>
        <v>5.9700000000000003E-2</v>
      </c>
    </row>
    <row r="1237" spans="1:59" x14ac:dyDescent="0.3">
      <c r="A1237" s="1" t="str">
        <f>'Forward collapse simulation'!B1247</f>
        <v>1.81</v>
      </c>
      <c r="B1237" s="37" t="str">
        <f>IF('Forward collapse simulation'!C1247="","-",'Forward collapse simulation'!C1247)</f>
        <v>-</v>
      </c>
      <c r="C1237" s="85">
        <f>'Forward collapse simulation'!E1247</f>
        <v>144.66</v>
      </c>
      <c r="D1237" s="85">
        <f>'Forward collapse simulation'!F1247</f>
        <v>-19.989999999999998</v>
      </c>
      <c r="E1237" s="85">
        <f>'Forward collapse simulation'!D1247</f>
        <v>0.47099999999999997</v>
      </c>
      <c r="F1237" s="85"/>
      <c r="G1237" s="3" t="str">
        <f t="shared" si="864"/>
        <v>1.81</v>
      </c>
      <c r="H1237" s="3" t="str">
        <f t="shared" si="865"/>
        <v>-</v>
      </c>
      <c r="I1237" s="3">
        <f t="shared" si="866"/>
        <v>144.66</v>
      </c>
      <c r="J1237" s="3">
        <f t="shared" si="867"/>
        <v>-19.989999999999998</v>
      </c>
      <c r="K1237" s="3">
        <f t="shared" si="868"/>
        <v>0.4239</v>
      </c>
      <c r="L1237" s="85"/>
      <c r="M1237" s="3" t="str">
        <f t="shared" si="869"/>
        <v>1.81</v>
      </c>
      <c r="N1237" s="3" t="str">
        <f t="shared" si="870"/>
        <v>-</v>
      </c>
      <c r="O1237" s="3">
        <f t="shared" si="871"/>
        <v>144.66</v>
      </c>
      <c r="P1237" s="3">
        <f t="shared" si="872"/>
        <v>-19.989999999999998</v>
      </c>
      <c r="Q1237" s="3">
        <f t="shared" si="873"/>
        <v>0.37680000000000002</v>
      </c>
      <c r="R1237" s="85"/>
      <c r="S1237" s="3" t="str">
        <f t="shared" si="874"/>
        <v>1.81</v>
      </c>
      <c r="T1237" s="3" t="str">
        <f t="shared" si="875"/>
        <v>-</v>
      </c>
      <c r="U1237" s="3">
        <f t="shared" si="876"/>
        <v>144.66</v>
      </c>
      <c r="V1237" s="3">
        <f t="shared" si="877"/>
        <v>-19.989999999999998</v>
      </c>
      <c r="W1237" s="3">
        <f t="shared" si="878"/>
        <v>0.32969999999999994</v>
      </c>
      <c r="X1237" s="85"/>
      <c r="Y1237" s="3" t="str">
        <f t="shared" si="879"/>
        <v>1.81</v>
      </c>
      <c r="Z1237" s="3" t="str">
        <f t="shared" si="880"/>
        <v>-</v>
      </c>
      <c r="AA1237" s="3">
        <f t="shared" si="881"/>
        <v>144.66</v>
      </c>
      <c r="AB1237" s="3">
        <f t="shared" si="882"/>
        <v>-19.989999999999998</v>
      </c>
      <c r="AC1237" s="3">
        <f t="shared" si="883"/>
        <v>0.28259999999999996</v>
      </c>
      <c r="AD1237" s="85"/>
      <c r="AE1237" s="3" t="str">
        <f t="shared" si="884"/>
        <v>1.81</v>
      </c>
      <c r="AF1237" s="3" t="str">
        <f t="shared" si="885"/>
        <v>-</v>
      </c>
      <c r="AG1237" s="3">
        <f t="shared" si="886"/>
        <v>144.66</v>
      </c>
      <c r="AH1237" s="3">
        <f t="shared" si="887"/>
        <v>-19.989999999999998</v>
      </c>
      <c r="AI1237" s="3">
        <f t="shared" si="888"/>
        <v>0.23549999999999999</v>
      </c>
      <c r="AJ1237" s="85"/>
      <c r="AK1237" s="3" t="str">
        <f t="shared" si="889"/>
        <v>1.81</v>
      </c>
      <c r="AL1237" s="3" t="str">
        <f t="shared" si="890"/>
        <v>-</v>
      </c>
      <c r="AM1237" s="3">
        <f t="shared" si="891"/>
        <v>144.66</v>
      </c>
      <c r="AN1237" s="3">
        <f t="shared" si="892"/>
        <v>-19.989999999999998</v>
      </c>
      <c r="AO1237" s="3">
        <f t="shared" si="893"/>
        <v>0.18840000000000001</v>
      </c>
      <c r="AP1237" s="85"/>
      <c r="AQ1237" s="3" t="str">
        <f t="shared" si="894"/>
        <v>1.81</v>
      </c>
      <c r="AR1237" s="3" t="str">
        <f t="shared" si="895"/>
        <v>-</v>
      </c>
      <c r="AS1237" s="3">
        <f t="shared" si="896"/>
        <v>144.66</v>
      </c>
      <c r="AT1237" s="3">
        <f t="shared" si="897"/>
        <v>-19.989999999999998</v>
      </c>
      <c r="AU1237" s="3">
        <f t="shared" si="898"/>
        <v>0.14129999999999998</v>
      </c>
      <c r="AV1237" s="85"/>
      <c r="AW1237" s="3" t="str">
        <f t="shared" si="899"/>
        <v>1.81</v>
      </c>
      <c r="AX1237" s="3" t="str">
        <f t="shared" si="900"/>
        <v>-</v>
      </c>
      <c r="AY1237" s="3">
        <f t="shared" si="901"/>
        <v>144.66</v>
      </c>
      <c r="AZ1237" s="3">
        <f t="shared" si="902"/>
        <v>-19.989999999999998</v>
      </c>
      <c r="BA1237" s="3">
        <f t="shared" si="903"/>
        <v>9.4200000000000006E-2</v>
      </c>
      <c r="BB1237" s="85"/>
      <c r="BC1237" s="3" t="str">
        <f t="shared" si="904"/>
        <v>1.81</v>
      </c>
      <c r="BD1237" s="3" t="str">
        <f t="shared" si="905"/>
        <v>-</v>
      </c>
      <c r="BE1237" s="3">
        <f t="shared" si="906"/>
        <v>144.66</v>
      </c>
      <c r="BF1237" s="3">
        <f t="shared" si="907"/>
        <v>-19.989999999999998</v>
      </c>
      <c r="BG1237" s="3">
        <f t="shared" si="908"/>
        <v>4.7100000000000003E-2</v>
      </c>
    </row>
    <row r="1238" spans="1:59" x14ac:dyDescent="0.3">
      <c r="A1238" s="1" t="str">
        <f>'Forward collapse simulation'!B1248</f>
        <v>1.81</v>
      </c>
      <c r="B1238" s="37" t="str">
        <f>IF('Forward collapse simulation'!C1248="","-",'Forward collapse simulation'!C1248)</f>
        <v>-</v>
      </c>
      <c r="C1238" s="85">
        <f>'Forward collapse simulation'!E1248</f>
        <v>357.09</v>
      </c>
      <c r="D1238" s="85">
        <f>'Forward collapse simulation'!F1248</f>
        <v>-80.64</v>
      </c>
      <c r="E1238" s="85">
        <f>'Forward collapse simulation'!D1248</f>
        <v>1.2130000000000001</v>
      </c>
      <c r="F1238" s="85"/>
      <c r="G1238" s="3" t="str">
        <f t="shared" si="864"/>
        <v>1.81</v>
      </c>
      <c r="H1238" s="3" t="str">
        <f t="shared" si="865"/>
        <v>-</v>
      </c>
      <c r="I1238" s="3">
        <f t="shared" si="866"/>
        <v>357.09</v>
      </c>
      <c r="J1238" s="3">
        <f t="shared" si="867"/>
        <v>-80.64</v>
      </c>
      <c r="K1238" s="3">
        <f t="shared" si="868"/>
        <v>1.0917000000000001</v>
      </c>
      <c r="L1238" s="85"/>
      <c r="M1238" s="3" t="str">
        <f t="shared" si="869"/>
        <v>1.81</v>
      </c>
      <c r="N1238" s="3" t="str">
        <f t="shared" si="870"/>
        <v>-</v>
      </c>
      <c r="O1238" s="3">
        <f t="shared" si="871"/>
        <v>357.09</v>
      </c>
      <c r="P1238" s="3">
        <f t="shared" si="872"/>
        <v>-80.64</v>
      </c>
      <c r="Q1238" s="3">
        <f t="shared" si="873"/>
        <v>0.97040000000000015</v>
      </c>
      <c r="R1238" s="85"/>
      <c r="S1238" s="3" t="str">
        <f t="shared" si="874"/>
        <v>1.81</v>
      </c>
      <c r="T1238" s="3" t="str">
        <f t="shared" si="875"/>
        <v>-</v>
      </c>
      <c r="U1238" s="3">
        <f t="shared" si="876"/>
        <v>357.09</v>
      </c>
      <c r="V1238" s="3">
        <f t="shared" si="877"/>
        <v>-80.64</v>
      </c>
      <c r="W1238" s="3">
        <f t="shared" si="878"/>
        <v>0.84909999999999997</v>
      </c>
      <c r="X1238" s="85"/>
      <c r="Y1238" s="3" t="str">
        <f t="shared" si="879"/>
        <v>1.81</v>
      </c>
      <c r="Z1238" s="3" t="str">
        <f t="shared" si="880"/>
        <v>-</v>
      </c>
      <c r="AA1238" s="3">
        <f t="shared" si="881"/>
        <v>357.09</v>
      </c>
      <c r="AB1238" s="3">
        <f t="shared" si="882"/>
        <v>-80.64</v>
      </c>
      <c r="AC1238" s="3">
        <f t="shared" si="883"/>
        <v>0.7278</v>
      </c>
      <c r="AD1238" s="85"/>
      <c r="AE1238" s="3" t="str">
        <f t="shared" si="884"/>
        <v>1.81</v>
      </c>
      <c r="AF1238" s="3" t="str">
        <f t="shared" si="885"/>
        <v>-</v>
      </c>
      <c r="AG1238" s="3">
        <f t="shared" si="886"/>
        <v>357.09</v>
      </c>
      <c r="AH1238" s="3">
        <f t="shared" si="887"/>
        <v>-80.64</v>
      </c>
      <c r="AI1238" s="3">
        <f t="shared" si="888"/>
        <v>0.60650000000000004</v>
      </c>
      <c r="AJ1238" s="85"/>
      <c r="AK1238" s="3" t="str">
        <f t="shared" si="889"/>
        <v>1.81</v>
      </c>
      <c r="AL1238" s="3" t="str">
        <f t="shared" si="890"/>
        <v>-</v>
      </c>
      <c r="AM1238" s="3">
        <f t="shared" si="891"/>
        <v>357.09</v>
      </c>
      <c r="AN1238" s="3">
        <f t="shared" si="892"/>
        <v>-80.64</v>
      </c>
      <c r="AO1238" s="3">
        <f t="shared" si="893"/>
        <v>0.48520000000000008</v>
      </c>
      <c r="AP1238" s="85"/>
      <c r="AQ1238" s="3" t="str">
        <f t="shared" si="894"/>
        <v>1.81</v>
      </c>
      <c r="AR1238" s="3" t="str">
        <f t="shared" si="895"/>
        <v>-</v>
      </c>
      <c r="AS1238" s="3">
        <f t="shared" si="896"/>
        <v>357.09</v>
      </c>
      <c r="AT1238" s="3">
        <f t="shared" si="897"/>
        <v>-80.64</v>
      </c>
      <c r="AU1238" s="3">
        <f t="shared" si="898"/>
        <v>0.3639</v>
      </c>
      <c r="AV1238" s="85"/>
      <c r="AW1238" s="3" t="str">
        <f t="shared" si="899"/>
        <v>1.81</v>
      </c>
      <c r="AX1238" s="3" t="str">
        <f t="shared" si="900"/>
        <v>-</v>
      </c>
      <c r="AY1238" s="3">
        <f t="shared" si="901"/>
        <v>357.09</v>
      </c>
      <c r="AZ1238" s="3">
        <f t="shared" si="902"/>
        <v>-80.64</v>
      </c>
      <c r="BA1238" s="3">
        <f t="shared" si="903"/>
        <v>0.24260000000000004</v>
      </c>
      <c r="BB1238" s="85"/>
      <c r="BC1238" s="3" t="str">
        <f t="shared" si="904"/>
        <v>1.81</v>
      </c>
      <c r="BD1238" s="3" t="str">
        <f t="shared" si="905"/>
        <v>-</v>
      </c>
      <c r="BE1238" s="3">
        <f t="shared" si="906"/>
        <v>357.09</v>
      </c>
      <c r="BF1238" s="3">
        <f t="shared" si="907"/>
        <v>-80.64</v>
      </c>
      <c r="BG1238" s="3">
        <f t="shared" si="908"/>
        <v>0.12130000000000002</v>
      </c>
    </row>
    <row r="1239" spans="1:59" x14ac:dyDescent="0.3">
      <c r="A1239" s="1" t="str">
        <f>'Forward collapse simulation'!B1249</f>
        <v>1.81</v>
      </c>
      <c r="B1239" s="37" t="str">
        <f>IF('Forward collapse simulation'!C1249="","-",'Forward collapse simulation'!C1249)</f>
        <v>-</v>
      </c>
      <c r="C1239" s="85">
        <f>'Forward collapse simulation'!E1249</f>
        <v>83.32</v>
      </c>
      <c r="D1239" s="85">
        <f>'Forward collapse simulation'!F1249</f>
        <v>-70.5</v>
      </c>
      <c r="E1239" s="85">
        <f>'Forward collapse simulation'!D1249</f>
        <v>1.2090000000000001</v>
      </c>
      <c r="F1239" s="85"/>
      <c r="G1239" s="3" t="str">
        <f t="shared" si="864"/>
        <v>1.81</v>
      </c>
      <c r="H1239" s="3" t="str">
        <f t="shared" si="865"/>
        <v>-</v>
      </c>
      <c r="I1239" s="3">
        <f t="shared" si="866"/>
        <v>83.32</v>
      </c>
      <c r="J1239" s="3">
        <f t="shared" si="867"/>
        <v>-70.5</v>
      </c>
      <c r="K1239" s="3">
        <f t="shared" si="868"/>
        <v>1.0881000000000001</v>
      </c>
      <c r="L1239" s="85"/>
      <c r="M1239" s="3" t="str">
        <f t="shared" si="869"/>
        <v>1.81</v>
      </c>
      <c r="N1239" s="3" t="str">
        <f t="shared" si="870"/>
        <v>-</v>
      </c>
      <c r="O1239" s="3">
        <f t="shared" si="871"/>
        <v>83.32</v>
      </c>
      <c r="P1239" s="3">
        <f t="shared" si="872"/>
        <v>-70.5</v>
      </c>
      <c r="Q1239" s="3">
        <f t="shared" si="873"/>
        <v>0.96720000000000006</v>
      </c>
      <c r="R1239" s="85"/>
      <c r="S1239" s="3" t="str">
        <f t="shared" si="874"/>
        <v>1.81</v>
      </c>
      <c r="T1239" s="3" t="str">
        <f t="shared" si="875"/>
        <v>-</v>
      </c>
      <c r="U1239" s="3">
        <f t="shared" si="876"/>
        <v>83.32</v>
      </c>
      <c r="V1239" s="3">
        <f t="shared" si="877"/>
        <v>-70.5</v>
      </c>
      <c r="W1239" s="3">
        <f t="shared" si="878"/>
        <v>0.84630000000000005</v>
      </c>
      <c r="X1239" s="85"/>
      <c r="Y1239" s="3" t="str">
        <f t="shared" si="879"/>
        <v>1.81</v>
      </c>
      <c r="Z1239" s="3" t="str">
        <f t="shared" si="880"/>
        <v>-</v>
      </c>
      <c r="AA1239" s="3">
        <f t="shared" si="881"/>
        <v>83.32</v>
      </c>
      <c r="AB1239" s="3">
        <f t="shared" si="882"/>
        <v>-70.5</v>
      </c>
      <c r="AC1239" s="3">
        <f t="shared" si="883"/>
        <v>0.72540000000000004</v>
      </c>
      <c r="AD1239" s="85"/>
      <c r="AE1239" s="3" t="str">
        <f t="shared" si="884"/>
        <v>1.81</v>
      </c>
      <c r="AF1239" s="3" t="str">
        <f t="shared" si="885"/>
        <v>-</v>
      </c>
      <c r="AG1239" s="3">
        <f t="shared" si="886"/>
        <v>83.32</v>
      </c>
      <c r="AH1239" s="3">
        <f t="shared" si="887"/>
        <v>-70.5</v>
      </c>
      <c r="AI1239" s="3">
        <f t="shared" si="888"/>
        <v>0.60450000000000004</v>
      </c>
      <c r="AJ1239" s="85"/>
      <c r="AK1239" s="3" t="str">
        <f t="shared" si="889"/>
        <v>1.81</v>
      </c>
      <c r="AL1239" s="3" t="str">
        <f t="shared" si="890"/>
        <v>-</v>
      </c>
      <c r="AM1239" s="3">
        <f t="shared" si="891"/>
        <v>83.32</v>
      </c>
      <c r="AN1239" s="3">
        <f t="shared" si="892"/>
        <v>-70.5</v>
      </c>
      <c r="AO1239" s="3">
        <f t="shared" si="893"/>
        <v>0.48360000000000003</v>
      </c>
      <c r="AP1239" s="85"/>
      <c r="AQ1239" s="3" t="str">
        <f t="shared" si="894"/>
        <v>1.81</v>
      </c>
      <c r="AR1239" s="3" t="str">
        <f t="shared" si="895"/>
        <v>-</v>
      </c>
      <c r="AS1239" s="3">
        <f t="shared" si="896"/>
        <v>83.32</v>
      </c>
      <c r="AT1239" s="3">
        <f t="shared" si="897"/>
        <v>-70.5</v>
      </c>
      <c r="AU1239" s="3">
        <f t="shared" si="898"/>
        <v>0.36270000000000002</v>
      </c>
      <c r="AV1239" s="85"/>
      <c r="AW1239" s="3" t="str">
        <f t="shared" si="899"/>
        <v>1.81</v>
      </c>
      <c r="AX1239" s="3" t="str">
        <f t="shared" si="900"/>
        <v>-</v>
      </c>
      <c r="AY1239" s="3">
        <f t="shared" si="901"/>
        <v>83.32</v>
      </c>
      <c r="AZ1239" s="3">
        <f t="shared" si="902"/>
        <v>-70.5</v>
      </c>
      <c r="BA1239" s="3">
        <f t="shared" si="903"/>
        <v>0.24180000000000001</v>
      </c>
      <c r="BB1239" s="85"/>
      <c r="BC1239" s="3" t="str">
        <f t="shared" si="904"/>
        <v>1.81</v>
      </c>
      <c r="BD1239" s="3" t="str">
        <f t="shared" si="905"/>
        <v>-</v>
      </c>
      <c r="BE1239" s="3">
        <f t="shared" si="906"/>
        <v>83.32</v>
      </c>
      <c r="BF1239" s="3">
        <f t="shared" si="907"/>
        <v>-70.5</v>
      </c>
      <c r="BG1239" s="3">
        <f t="shared" si="908"/>
        <v>0.12090000000000001</v>
      </c>
    </row>
    <row r="1240" spans="1:59" x14ac:dyDescent="0.3">
      <c r="A1240" s="1" t="str">
        <f>'Forward collapse simulation'!B1250</f>
        <v>1.81</v>
      </c>
      <c r="B1240" s="37" t="str">
        <f>IF('Forward collapse simulation'!C1250="","-",'Forward collapse simulation'!C1250)</f>
        <v>1.82</v>
      </c>
      <c r="C1240" s="85">
        <f>'Forward collapse simulation'!E1250</f>
        <v>61.55</v>
      </c>
      <c r="D1240" s="85">
        <f>'Forward collapse simulation'!F1250</f>
        <v>-7.35</v>
      </c>
      <c r="E1240" s="85">
        <f>'Forward collapse simulation'!D1250</f>
        <v>5.7089999999999996</v>
      </c>
      <c r="F1240" s="85"/>
      <c r="G1240" s="3" t="str">
        <f t="shared" si="864"/>
        <v>1.81</v>
      </c>
      <c r="H1240" s="3" t="str">
        <f t="shared" si="865"/>
        <v>1.82</v>
      </c>
      <c r="I1240" s="3">
        <f t="shared" si="866"/>
        <v>61.55</v>
      </c>
      <c r="J1240" s="3">
        <f t="shared" si="867"/>
        <v>-7.35</v>
      </c>
      <c r="K1240" s="3">
        <f t="shared" si="868"/>
        <v>5.7089999999999996</v>
      </c>
      <c r="L1240" s="85"/>
      <c r="M1240" s="3" t="str">
        <f t="shared" si="869"/>
        <v>1.81</v>
      </c>
      <c r="N1240" s="3" t="str">
        <f t="shared" si="870"/>
        <v>1.82</v>
      </c>
      <c r="O1240" s="3">
        <f t="shared" si="871"/>
        <v>61.55</v>
      </c>
      <c r="P1240" s="3">
        <f t="shared" si="872"/>
        <v>-7.35</v>
      </c>
      <c r="Q1240" s="3">
        <f t="shared" si="873"/>
        <v>5.7089999999999996</v>
      </c>
      <c r="R1240" s="85"/>
      <c r="S1240" s="3" t="str">
        <f t="shared" si="874"/>
        <v>1.81</v>
      </c>
      <c r="T1240" s="3" t="str">
        <f t="shared" si="875"/>
        <v>1.82</v>
      </c>
      <c r="U1240" s="3">
        <f t="shared" si="876"/>
        <v>61.55</v>
      </c>
      <c r="V1240" s="3">
        <f t="shared" si="877"/>
        <v>-7.35</v>
      </c>
      <c r="W1240" s="3">
        <f t="shared" si="878"/>
        <v>5.7089999999999996</v>
      </c>
      <c r="X1240" s="85"/>
      <c r="Y1240" s="3" t="str">
        <f t="shared" si="879"/>
        <v>1.81</v>
      </c>
      <c r="Z1240" s="3" t="str">
        <f t="shared" si="880"/>
        <v>1.82</v>
      </c>
      <c r="AA1240" s="3">
        <f t="shared" si="881"/>
        <v>61.55</v>
      </c>
      <c r="AB1240" s="3">
        <f t="shared" si="882"/>
        <v>-7.35</v>
      </c>
      <c r="AC1240" s="3">
        <f t="shared" si="883"/>
        <v>5.7089999999999996</v>
      </c>
      <c r="AD1240" s="85"/>
      <c r="AE1240" s="3" t="str">
        <f t="shared" si="884"/>
        <v>1.81</v>
      </c>
      <c r="AF1240" s="3" t="str">
        <f t="shared" si="885"/>
        <v>1.82</v>
      </c>
      <c r="AG1240" s="3">
        <f t="shared" si="886"/>
        <v>61.55</v>
      </c>
      <c r="AH1240" s="3">
        <f t="shared" si="887"/>
        <v>-7.35</v>
      </c>
      <c r="AI1240" s="3">
        <f t="shared" si="888"/>
        <v>5.7089999999999996</v>
      </c>
      <c r="AJ1240" s="85"/>
      <c r="AK1240" s="3" t="str">
        <f t="shared" si="889"/>
        <v>1.81</v>
      </c>
      <c r="AL1240" s="3" t="str">
        <f t="shared" si="890"/>
        <v>1.82</v>
      </c>
      <c r="AM1240" s="3">
        <f t="shared" si="891"/>
        <v>61.55</v>
      </c>
      <c r="AN1240" s="3">
        <f t="shared" si="892"/>
        <v>-7.35</v>
      </c>
      <c r="AO1240" s="3">
        <f t="shared" si="893"/>
        <v>5.7089999999999996</v>
      </c>
      <c r="AP1240" s="85"/>
      <c r="AQ1240" s="3" t="str">
        <f t="shared" si="894"/>
        <v>1.81</v>
      </c>
      <c r="AR1240" s="3" t="str">
        <f t="shared" si="895"/>
        <v>1.82</v>
      </c>
      <c r="AS1240" s="3">
        <f t="shared" si="896"/>
        <v>61.55</v>
      </c>
      <c r="AT1240" s="3">
        <f t="shared" si="897"/>
        <v>-7.35</v>
      </c>
      <c r="AU1240" s="3">
        <f t="shared" si="898"/>
        <v>5.7089999999999996</v>
      </c>
      <c r="AV1240" s="85"/>
      <c r="AW1240" s="3" t="str">
        <f t="shared" si="899"/>
        <v>1.81</v>
      </c>
      <c r="AX1240" s="3" t="str">
        <f t="shared" si="900"/>
        <v>1.82</v>
      </c>
      <c r="AY1240" s="3">
        <f t="shared" si="901"/>
        <v>61.55</v>
      </c>
      <c r="AZ1240" s="3">
        <f t="shared" si="902"/>
        <v>-7.35</v>
      </c>
      <c r="BA1240" s="3">
        <f t="shared" si="903"/>
        <v>5.7089999999999996</v>
      </c>
      <c r="BB1240" s="85"/>
      <c r="BC1240" s="3" t="str">
        <f t="shared" si="904"/>
        <v>1.81</v>
      </c>
      <c r="BD1240" s="3" t="str">
        <f t="shared" si="905"/>
        <v>1.82</v>
      </c>
      <c r="BE1240" s="3">
        <f t="shared" si="906"/>
        <v>61.55</v>
      </c>
      <c r="BF1240" s="3">
        <f t="shared" si="907"/>
        <v>-7.35</v>
      </c>
      <c r="BG1240" s="3">
        <f t="shared" si="908"/>
        <v>5.7089999999999996</v>
      </c>
    </row>
    <row r="1241" spans="1:59" x14ac:dyDescent="0.3">
      <c r="A1241" s="1" t="str">
        <f>'Forward collapse simulation'!B1251</f>
        <v>1.82</v>
      </c>
      <c r="B1241" s="37" t="str">
        <f>IF('Forward collapse simulation'!C1251="","-",'Forward collapse simulation'!C1251)</f>
        <v>-</v>
      </c>
      <c r="C1241" s="85">
        <f>'Forward collapse simulation'!E1251</f>
        <v>153.26</v>
      </c>
      <c r="D1241" s="85">
        <f>'Forward collapse simulation'!F1251</f>
        <v>-58.11</v>
      </c>
      <c r="E1241" s="85">
        <f>'Forward collapse simulation'!D1251</f>
        <v>1.1399999999999999</v>
      </c>
      <c r="F1241" s="85"/>
      <c r="G1241" s="3" t="str">
        <f t="shared" si="864"/>
        <v>1.82</v>
      </c>
      <c r="H1241" s="3" t="str">
        <f t="shared" si="865"/>
        <v>-</v>
      </c>
      <c r="I1241" s="3">
        <f t="shared" si="866"/>
        <v>153.26</v>
      </c>
      <c r="J1241" s="3">
        <f t="shared" si="867"/>
        <v>-58.11</v>
      </c>
      <c r="K1241" s="3">
        <f t="shared" si="868"/>
        <v>1.026</v>
      </c>
      <c r="L1241" s="85"/>
      <c r="M1241" s="3" t="str">
        <f t="shared" si="869"/>
        <v>1.82</v>
      </c>
      <c r="N1241" s="3" t="str">
        <f t="shared" si="870"/>
        <v>-</v>
      </c>
      <c r="O1241" s="3">
        <f t="shared" si="871"/>
        <v>153.26</v>
      </c>
      <c r="P1241" s="3">
        <f t="shared" si="872"/>
        <v>-58.11</v>
      </c>
      <c r="Q1241" s="3">
        <f t="shared" si="873"/>
        <v>0.91199999999999992</v>
      </c>
      <c r="R1241" s="85"/>
      <c r="S1241" s="3" t="str">
        <f t="shared" si="874"/>
        <v>1.82</v>
      </c>
      <c r="T1241" s="3" t="str">
        <f t="shared" si="875"/>
        <v>-</v>
      </c>
      <c r="U1241" s="3">
        <f t="shared" si="876"/>
        <v>153.26</v>
      </c>
      <c r="V1241" s="3">
        <f t="shared" si="877"/>
        <v>-58.11</v>
      </c>
      <c r="W1241" s="3">
        <f t="shared" si="878"/>
        <v>0.79799999999999993</v>
      </c>
      <c r="X1241" s="85"/>
      <c r="Y1241" s="3" t="str">
        <f t="shared" si="879"/>
        <v>1.82</v>
      </c>
      <c r="Z1241" s="3" t="str">
        <f t="shared" si="880"/>
        <v>-</v>
      </c>
      <c r="AA1241" s="3">
        <f t="shared" si="881"/>
        <v>153.26</v>
      </c>
      <c r="AB1241" s="3">
        <f t="shared" si="882"/>
        <v>-58.11</v>
      </c>
      <c r="AC1241" s="3">
        <f t="shared" si="883"/>
        <v>0.68399999999999994</v>
      </c>
      <c r="AD1241" s="85"/>
      <c r="AE1241" s="3" t="str">
        <f t="shared" si="884"/>
        <v>1.82</v>
      </c>
      <c r="AF1241" s="3" t="str">
        <f t="shared" si="885"/>
        <v>-</v>
      </c>
      <c r="AG1241" s="3">
        <f t="shared" si="886"/>
        <v>153.26</v>
      </c>
      <c r="AH1241" s="3">
        <f t="shared" si="887"/>
        <v>-58.11</v>
      </c>
      <c r="AI1241" s="3">
        <f t="shared" si="888"/>
        <v>0.56999999999999995</v>
      </c>
      <c r="AJ1241" s="85"/>
      <c r="AK1241" s="3" t="str">
        <f t="shared" si="889"/>
        <v>1.82</v>
      </c>
      <c r="AL1241" s="3" t="str">
        <f t="shared" si="890"/>
        <v>-</v>
      </c>
      <c r="AM1241" s="3">
        <f t="shared" si="891"/>
        <v>153.26</v>
      </c>
      <c r="AN1241" s="3">
        <f t="shared" si="892"/>
        <v>-58.11</v>
      </c>
      <c r="AO1241" s="3">
        <f t="shared" si="893"/>
        <v>0.45599999999999996</v>
      </c>
      <c r="AP1241" s="85"/>
      <c r="AQ1241" s="3" t="str">
        <f t="shared" si="894"/>
        <v>1.82</v>
      </c>
      <c r="AR1241" s="3" t="str">
        <f t="shared" si="895"/>
        <v>-</v>
      </c>
      <c r="AS1241" s="3">
        <f t="shared" si="896"/>
        <v>153.26</v>
      </c>
      <c r="AT1241" s="3">
        <f t="shared" si="897"/>
        <v>-58.11</v>
      </c>
      <c r="AU1241" s="3">
        <f t="shared" si="898"/>
        <v>0.34199999999999997</v>
      </c>
      <c r="AV1241" s="85"/>
      <c r="AW1241" s="3" t="str">
        <f t="shared" si="899"/>
        <v>1.82</v>
      </c>
      <c r="AX1241" s="3" t="str">
        <f t="shared" si="900"/>
        <v>-</v>
      </c>
      <c r="AY1241" s="3">
        <f t="shared" si="901"/>
        <v>153.26</v>
      </c>
      <c r="AZ1241" s="3">
        <f t="shared" si="902"/>
        <v>-58.11</v>
      </c>
      <c r="BA1241" s="3">
        <f t="shared" si="903"/>
        <v>0.22799999999999998</v>
      </c>
      <c r="BB1241" s="85"/>
      <c r="BC1241" s="3" t="str">
        <f t="shared" si="904"/>
        <v>1.82</v>
      </c>
      <c r="BD1241" s="3" t="str">
        <f t="shared" si="905"/>
        <v>-</v>
      </c>
      <c r="BE1241" s="3">
        <f t="shared" si="906"/>
        <v>153.26</v>
      </c>
      <c r="BF1241" s="3">
        <f t="shared" si="907"/>
        <v>-58.11</v>
      </c>
      <c r="BG1241" s="3">
        <f t="shared" si="908"/>
        <v>0.11399999999999999</v>
      </c>
    </row>
    <row r="1242" spans="1:59" x14ac:dyDescent="0.3">
      <c r="A1242" s="1" t="str">
        <f>'Forward collapse simulation'!B1252</f>
        <v>1.82</v>
      </c>
      <c r="B1242" s="37" t="str">
        <f>IF('Forward collapse simulation'!C1252="","-",'Forward collapse simulation'!C1252)</f>
        <v>-</v>
      </c>
      <c r="C1242" s="85">
        <f>'Forward collapse simulation'!E1252</f>
        <v>152.62</v>
      </c>
      <c r="D1242" s="85">
        <f>'Forward collapse simulation'!F1252</f>
        <v>-24.13</v>
      </c>
      <c r="E1242" s="85">
        <f>'Forward collapse simulation'!D1252</f>
        <v>0.55300000000000005</v>
      </c>
      <c r="F1242" s="85"/>
      <c r="G1242" s="3" t="str">
        <f t="shared" si="864"/>
        <v>1.82</v>
      </c>
      <c r="H1242" s="3" t="str">
        <f t="shared" si="865"/>
        <v>-</v>
      </c>
      <c r="I1242" s="3">
        <f t="shared" si="866"/>
        <v>152.62</v>
      </c>
      <c r="J1242" s="3">
        <f t="shared" si="867"/>
        <v>-24.13</v>
      </c>
      <c r="K1242" s="3">
        <f t="shared" si="868"/>
        <v>0.49770000000000003</v>
      </c>
      <c r="L1242" s="85"/>
      <c r="M1242" s="3" t="str">
        <f t="shared" si="869"/>
        <v>1.82</v>
      </c>
      <c r="N1242" s="3" t="str">
        <f t="shared" si="870"/>
        <v>-</v>
      </c>
      <c r="O1242" s="3">
        <f t="shared" si="871"/>
        <v>152.62</v>
      </c>
      <c r="P1242" s="3">
        <f t="shared" si="872"/>
        <v>-24.13</v>
      </c>
      <c r="Q1242" s="3">
        <f t="shared" si="873"/>
        <v>0.44240000000000007</v>
      </c>
      <c r="R1242" s="85"/>
      <c r="S1242" s="3" t="str">
        <f t="shared" si="874"/>
        <v>1.82</v>
      </c>
      <c r="T1242" s="3" t="str">
        <f t="shared" si="875"/>
        <v>-</v>
      </c>
      <c r="U1242" s="3">
        <f t="shared" si="876"/>
        <v>152.62</v>
      </c>
      <c r="V1242" s="3">
        <f t="shared" si="877"/>
        <v>-24.13</v>
      </c>
      <c r="W1242" s="3">
        <f t="shared" si="878"/>
        <v>0.3871</v>
      </c>
      <c r="X1242" s="85"/>
      <c r="Y1242" s="3" t="str">
        <f t="shared" si="879"/>
        <v>1.82</v>
      </c>
      <c r="Z1242" s="3" t="str">
        <f t="shared" si="880"/>
        <v>-</v>
      </c>
      <c r="AA1242" s="3">
        <f t="shared" si="881"/>
        <v>152.62</v>
      </c>
      <c r="AB1242" s="3">
        <f t="shared" si="882"/>
        <v>-24.13</v>
      </c>
      <c r="AC1242" s="3">
        <f t="shared" si="883"/>
        <v>0.33180000000000004</v>
      </c>
      <c r="AD1242" s="85"/>
      <c r="AE1242" s="3" t="str">
        <f t="shared" si="884"/>
        <v>1.82</v>
      </c>
      <c r="AF1242" s="3" t="str">
        <f t="shared" si="885"/>
        <v>-</v>
      </c>
      <c r="AG1242" s="3">
        <f t="shared" si="886"/>
        <v>152.62</v>
      </c>
      <c r="AH1242" s="3">
        <f t="shared" si="887"/>
        <v>-24.13</v>
      </c>
      <c r="AI1242" s="3">
        <f t="shared" si="888"/>
        <v>0.27650000000000002</v>
      </c>
      <c r="AJ1242" s="85"/>
      <c r="AK1242" s="3" t="str">
        <f t="shared" si="889"/>
        <v>1.82</v>
      </c>
      <c r="AL1242" s="3" t="str">
        <f t="shared" si="890"/>
        <v>-</v>
      </c>
      <c r="AM1242" s="3">
        <f t="shared" si="891"/>
        <v>152.62</v>
      </c>
      <c r="AN1242" s="3">
        <f t="shared" si="892"/>
        <v>-24.13</v>
      </c>
      <c r="AO1242" s="3">
        <f t="shared" si="893"/>
        <v>0.22120000000000004</v>
      </c>
      <c r="AP1242" s="85"/>
      <c r="AQ1242" s="3" t="str">
        <f t="shared" si="894"/>
        <v>1.82</v>
      </c>
      <c r="AR1242" s="3" t="str">
        <f t="shared" si="895"/>
        <v>-</v>
      </c>
      <c r="AS1242" s="3">
        <f t="shared" si="896"/>
        <v>152.62</v>
      </c>
      <c r="AT1242" s="3">
        <f t="shared" si="897"/>
        <v>-24.13</v>
      </c>
      <c r="AU1242" s="3">
        <f t="shared" si="898"/>
        <v>0.16590000000000002</v>
      </c>
      <c r="AV1242" s="85"/>
      <c r="AW1242" s="3" t="str">
        <f t="shared" si="899"/>
        <v>1.82</v>
      </c>
      <c r="AX1242" s="3" t="str">
        <f t="shared" si="900"/>
        <v>-</v>
      </c>
      <c r="AY1242" s="3">
        <f t="shared" si="901"/>
        <v>152.62</v>
      </c>
      <c r="AZ1242" s="3">
        <f t="shared" si="902"/>
        <v>-24.13</v>
      </c>
      <c r="BA1242" s="3">
        <f t="shared" si="903"/>
        <v>0.11060000000000002</v>
      </c>
      <c r="BB1242" s="85"/>
      <c r="BC1242" s="3" t="str">
        <f t="shared" si="904"/>
        <v>1.82</v>
      </c>
      <c r="BD1242" s="3" t="str">
        <f t="shared" si="905"/>
        <v>-</v>
      </c>
      <c r="BE1242" s="3">
        <f t="shared" si="906"/>
        <v>152.62</v>
      </c>
      <c r="BF1242" s="3">
        <f t="shared" si="907"/>
        <v>-24.13</v>
      </c>
      <c r="BG1242" s="3">
        <f t="shared" si="908"/>
        <v>5.5300000000000009E-2</v>
      </c>
    </row>
    <row r="1243" spans="1:59" x14ac:dyDescent="0.3">
      <c r="A1243" s="1" t="str">
        <f>'Forward collapse simulation'!B1253</f>
        <v>1.82</v>
      </c>
      <c r="B1243" s="37" t="str">
        <f>IF('Forward collapse simulation'!C1253="","-",'Forward collapse simulation'!C1253)</f>
        <v>-</v>
      </c>
      <c r="C1243" s="85">
        <f>'Forward collapse simulation'!E1253</f>
        <v>152.88</v>
      </c>
      <c r="D1243" s="85">
        <f>'Forward collapse simulation'!F1253</f>
        <v>37.24</v>
      </c>
      <c r="E1243" s="85">
        <f>'Forward collapse simulation'!D1253</f>
        <v>0.995</v>
      </c>
      <c r="F1243" s="85"/>
      <c r="G1243" s="3" t="str">
        <f t="shared" si="864"/>
        <v>1.82</v>
      </c>
      <c r="H1243" s="3" t="str">
        <f t="shared" si="865"/>
        <v>-</v>
      </c>
      <c r="I1243" s="3">
        <f t="shared" si="866"/>
        <v>152.88</v>
      </c>
      <c r="J1243" s="3">
        <f t="shared" si="867"/>
        <v>37.24</v>
      </c>
      <c r="K1243" s="3">
        <f t="shared" si="868"/>
        <v>0.89549999999999996</v>
      </c>
      <c r="L1243" s="85"/>
      <c r="M1243" s="3" t="str">
        <f t="shared" si="869"/>
        <v>1.82</v>
      </c>
      <c r="N1243" s="3" t="str">
        <f t="shared" si="870"/>
        <v>-</v>
      </c>
      <c r="O1243" s="3">
        <f t="shared" si="871"/>
        <v>152.88</v>
      </c>
      <c r="P1243" s="3">
        <f t="shared" si="872"/>
        <v>37.24</v>
      </c>
      <c r="Q1243" s="3">
        <f t="shared" si="873"/>
        <v>0.79600000000000004</v>
      </c>
      <c r="R1243" s="85"/>
      <c r="S1243" s="3" t="str">
        <f t="shared" si="874"/>
        <v>1.82</v>
      </c>
      <c r="T1243" s="3" t="str">
        <f t="shared" si="875"/>
        <v>-</v>
      </c>
      <c r="U1243" s="3">
        <f t="shared" si="876"/>
        <v>152.88</v>
      </c>
      <c r="V1243" s="3">
        <f t="shared" si="877"/>
        <v>37.24</v>
      </c>
      <c r="W1243" s="3">
        <f t="shared" si="878"/>
        <v>0.69650000000000001</v>
      </c>
      <c r="X1243" s="85"/>
      <c r="Y1243" s="3" t="str">
        <f t="shared" si="879"/>
        <v>1.82</v>
      </c>
      <c r="Z1243" s="3" t="str">
        <f t="shared" si="880"/>
        <v>-</v>
      </c>
      <c r="AA1243" s="3">
        <f t="shared" si="881"/>
        <v>152.88</v>
      </c>
      <c r="AB1243" s="3">
        <f t="shared" si="882"/>
        <v>37.24</v>
      </c>
      <c r="AC1243" s="3">
        <f t="shared" si="883"/>
        <v>0.59699999999999998</v>
      </c>
      <c r="AD1243" s="85"/>
      <c r="AE1243" s="3" t="str">
        <f t="shared" si="884"/>
        <v>1.82</v>
      </c>
      <c r="AF1243" s="3" t="str">
        <f t="shared" si="885"/>
        <v>-</v>
      </c>
      <c r="AG1243" s="3">
        <f t="shared" si="886"/>
        <v>152.88</v>
      </c>
      <c r="AH1243" s="3">
        <f t="shared" si="887"/>
        <v>37.24</v>
      </c>
      <c r="AI1243" s="3">
        <f t="shared" si="888"/>
        <v>0.4975</v>
      </c>
      <c r="AJ1243" s="85"/>
      <c r="AK1243" s="3" t="str">
        <f t="shared" si="889"/>
        <v>1.82</v>
      </c>
      <c r="AL1243" s="3" t="str">
        <f t="shared" si="890"/>
        <v>-</v>
      </c>
      <c r="AM1243" s="3">
        <f t="shared" si="891"/>
        <v>152.88</v>
      </c>
      <c r="AN1243" s="3">
        <f t="shared" si="892"/>
        <v>37.24</v>
      </c>
      <c r="AO1243" s="3">
        <f t="shared" si="893"/>
        <v>0.39800000000000002</v>
      </c>
      <c r="AP1243" s="85"/>
      <c r="AQ1243" s="3" t="str">
        <f t="shared" si="894"/>
        <v>1.82</v>
      </c>
      <c r="AR1243" s="3" t="str">
        <f t="shared" si="895"/>
        <v>-</v>
      </c>
      <c r="AS1243" s="3">
        <f t="shared" si="896"/>
        <v>152.88</v>
      </c>
      <c r="AT1243" s="3">
        <f t="shared" si="897"/>
        <v>37.24</v>
      </c>
      <c r="AU1243" s="3">
        <f t="shared" si="898"/>
        <v>0.29849999999999999</v>
      </c>
      <c r="AV1243" s="85"/>
      <c r="AW1243" s="3" t="str">
        <f t="shared" si="899"/>
        <v>1.82</v>
      </c>
      <c r="AX1243" s="3" t="str">
        <f t="shared" si="900"/>
        <v>-</v>
      </c>
      <c r="AY1243" s="3">
        <f t="shared" si="901"/>
        <v>152.88</v>
      </c>
      <c r="AZ1243" s="3">
        <f t="shared" si="902"/>
        <v>37.24</v>
      </c>
      <c r="BA1243" s="3">
        <f t="shared" si="903"/>
        <v>0.19900000000000001</v>
      </c>
      <c r="BB1243" s="85"/>
      <c r="BC1243" s="3" t="str">
        <f t="shared" si="904"/>
        <v>1.82</v>
      </c>
      <c r="BD1243" s="3" t="str">
        <f t="shared" si="905"/>
        <v>-</v>
      </c>
      <c r="BE1243" s="3">
        <f t="shared" si="906"/>
        <v>152.88</v>
      </c>
      <c r="BF1243" s="3">
        <f t="shared" si="907"/>
        <v>37.24</v>
      </c>
      <c r="BG1243" s="3">
        <f t="shared" si="908"/>
        <v>9.9500000000000005E-2</v>
      </c>
    </row>
    <row r="1244" spans="1:59" x14ac:dyDescent="0.3">
      <c r="A1244" s="1" t="str">
        <f>'Forward collapse simulation'!B1254</f>
        <v>1.82</v>
      </c>
      <c r="B1244" s="37" t="str">
        <f>IF('Forward collapse simulation'!C1254="","-",'Forward collapse simulation'!C1254)</f>
        <v>-</v>
      </c>
      <c r="C1244" s="85">
        <f>'Forward collapse simulation'!E1254</f>
        <v>150.88</v>
      </c>
      <c r="D1244" s="85">
        <f>'Forward collapse simulation'!F1254</f>
        <v>65.14</v>
      </c>
      <c r="E1244" s="85">
        <f>'Forward collapse simulation'!D1254</f>
        <v>4.6100000000000003</v>
      </c>
      <c r="F1244" s="85"/>
      <c r="G1244" s="3" t="str">
        <f t="shared" si="864"/>
        <v>1.82</v>
      </c>
      <c r="H1244" s="3" t="str">
        <f t="shared" si="865"/>
        <v>-</v>
      </c>
      <c r="I1244" s="3">
        <f t="shared" si="866"/>
        <v>150.88</v>
      </c>
      <c r="J1244" s="3">
        <f t="shared" si="867"/>
        <v>65.14</v>
      </c>
      <c r="K1244" s="3">
        <f t="shared" si="868"/>
        <v>4.149</v>
      </c>
      <c r="L1244" s="85"/>
      <c r="M1244" s="3" t="str">
        <f t="shared" si="869"/>
        <v>1.82</v>
      </c>
      <c r="N1244" s="3" t="str">
        <f t="shared" si="870"/>
        <v>-</v>
      </c>
      <c r="O1244" s="3">
        <f t="shared" si="871"/>
        <v>150.88</v>
      </c>
      <c r="P1244" s="3">
        <f t="shared" si="872"/>
        <v>65.14</v>
      </c>
      <c r="Q1244" s="3">
        <f t="shared" si="873"/>
        <v>3.6880000000000006</v>
      </c>
      <c r="R1244" s="85"/>
      <c r="S1244" s="3" t="str">
        <f t="shared" si="874"/>
        <v>1.82</v>
      </c>
      <c r="T1244" s="3" t="str">
        <f t="shared" si="875"/>
        <v>-</v>
      </c>
      <c r="U1244" s="3">
        <f t="shared" si="876"/>
        <v>150.88</v>
      </c>
      <c r="V1244" s="3">
        <f t="shared" si="877"/>
        <v>65.14</v>
      </c>
      <c r="W1244" s="3">
        <f t="shared" si="878"/>
        <v>3.2269999999999999</v>
      </c>
      <c r="X1244" s="85"/>
      <c r="Y1244" s="3" t="str">
        <f t="shared" si="879"/>
        <v>1.82</v>
      </c>
      <c r="Z1244" s="3" t="str">
        <f t="shared" si="880"/>
        <v>-</v>
      </c>
      <c r="AA1244" s="3">
        <f t="shared" si="881"/>
        <v>150.88</v>
      </c>
      <c r="AB1244" s="3">
        <f t="shared" si="882"/>
        <v>65.14</v>
      </c>
      <c r="AC1244" s="3">
        <f t="shared" si="883"/>
        <v>2.766</v>
      </c>
      <c r="AD1244" s="85"/>
      <c r="AE1244" s="3" t="str">
        <f t="shared" si="884"/>
        <v>1.82</v>
      </c>
      <c r="AF1244" s="3" t="str">
        <f t="shared" si="885"/>
        <v>-</v>
      </c>
      <c r="AG1244" s="3">
        <f t="shared" si="886"/>
        <v>150.88</v>
      </c>
      <c r="AH1244" s="3">
        <f t="shared" si="887"/>
        <v>65.14</v>
      </c>
      <c r="AI1244" s="3">
        <f t="shared" si="888"/>
        <v>2.3050000000000002</v>
      </c>
      <c r="AJ1244" s="85"/>
      <c r="AK1244" s="3" t="str">
        <f t="shared" si="889"/>
        <v>1.82</v>
      </c>
      <c r="AL1244" s="3" t="str">
        <f t="shared" si="890"/>
        <v>-</v>
      </c>
      <c r="AM1244" s="3">
        <f t="shared" si="891"/>
        <v>150.88</v>
      </c>
      <c r="AN1244" s="3">
        <f t="shared" si="892"/>
        <v>65.14</v>
      </c>
      <c r="AO1244" s="3">
        <f t="shared" si="893"/>
        <v>1.8440000000000003</v>
      </c>
      <c r="AP1244" s="85"/>
      <c r="AQ1244" s="3" t="str">
        <f t="shared" si="894"/>
        <v>1.82</v>
      </c>
      <c r="AR1244" s="3" t="str">
        <f t="shared" si="895"/>
        <v>-</v>
      </c>
      <c r="AS1244" s="3">
        <f t="shared" si="896"/>
        <v>150.88</v>
      </c>
      <c r="AT1244" s="3">
        <f t="shared" si="897"/>
        <v>65.14</v>
      </c>
      <c r="AU1244" s="3">
        <f t="shared" si="898"/>
        <v>1.383</v>
      </c>
      <c r="AV1244" s="85"/>
      <c r="AW1244" s="3" t="str">
        <f t="shared" si="899"/>
        <v>1.82</v>
      </c>
      <c r="AX1244" s="3" t="str">
        <f t="shared" si="900"/>
        <v>-</v>
      </c>
      <c r="AY1244" s="3">
        <f t="shared" si="901"/>
        <v>150.88</v>
      </c>
      <c r="AZ1244" s="3">
        <f t="shared" si="902"/>
        <v>65.14</v>
      </c>
      <c r="BA1244" s="3">
        <f t="shared" si="903"/>
        <v>0.92200000000000015</v>
      </c>
      <c r="BB1244" s="85"/>
      <c r="BC1244" s="3" t="str">
        <f t="shared" si="904"/>
        <v>1.82</v>
      </c>
      <c r="BD1244" s="3" t="str">
        <f t="shared" si="905"/>
        <v>-</v>
      </c>
      <c r="BE1244" s="3">
        <f t="shared" si="906"/>
        <v>150.88</v>
      </c>
      <c r="BF1244" s="3">
        <f t="shared" si="907"/>
        <v>65.14</v>
      </c>
      <c r="BG1244" s="3">
        <f t="shared" si="908"/>
        <v>0.46100000000000008</v>
      </c>
    </row>
    <row r="1245" spans="1:59" x14ac:dyDescent="0.3">
      <c r="A1245" s="1" t="str">
        <f>'Forward collapse simulation'!B1255</f>
        <v>1.82</v>
      </c>
      <c r="B1245" s="37" t="str">
        <f>IF('Forward collapse simulation'!C1255="","-",'Forward collapse simulation'!C1255)</f>
        <v>-</v>
      </c>
      <c r="C1245" s="85">
        <f>'Forward collapse simulation'!E1255</f>
        <v>150.72999999999999</v>
      </c>
      <c r="D1245" s="85">
        <f>'Forward collapse simulation'!F1255</f>
        <v>70.86</v>
      </c>
      <c r="E1245" s="85">
        <f>'Forward collapse simulation'!D1255</f>
        <v>4.5599999999999996</v>
      </c>
      <c r="F1245" s="85"/>
      <c r="G1245" s="3" t="str">
        <f t="shared" si="864"/>
        <v>1.82</v>
      </c>
      <c r="H1245" s="3" t="str">
        <f t="shared" si="865"/>
        <v>-</v>
      </c>
      <c r="I1245" s="3">
        <f t="shared" si="866"/>
        <v>150.72999999999999</v>
      </c>
      <c r="J1245" s="3">
        <f t="shared" si="867"/>
        <v>70.86</v>
      </c>
      <c r="K1245" s="3">
        <f t="shared" si="868"/>
        <v>4.1040000000000001</v>
      </c>
      <c r="L1245" s="85"/>
      <c r="M1245" s="3" t="str">
        <f t="shared" si="869"/>
        <v>1.82</v>
      </c>
      <c r="N1245" s="3" t="str">
        <f t="shared" si="870"/>
        <v>-</v>
      </c>
      <c r="O1245" s="3">
        <f t="shared" si="871"/>
        <v>150.72999999999999</v>
      </c>
      <c r="P1245" s="3">
        <f t="shared" si="872"/>
        <v>70.86</v>
      </c>
      <c r="Q1245" s="3">
        <f t="shared" si="873"/>
        <v>3.6479999999999997</v>
      </c>
      <c r="R1245" s="85"/>
      <c r="S1245" s="3" t="str">
        <f t="shared" si="874"/>
        <v>1.82</v>
      </c>
      <c r="T1245" s="3" t="str">
        <f t="shared" si="875"/>
        <v>-</v>
      </c>
      <c r="U1245" s="3">
        <f t="shared" si="876"/>
        <v>150.72999999999999</v>
      </c>
      <c r="V1245" s="3">
        <f t="shared" si="877"/>
        <v>70.86</v>
      </c>
      <c r="W1245" s="3">
        <f t="shared" si="878"/>
        <v>3.1919999999999997</v>
      </c>
      <c r="X1245" s="85"/>
      <c r="Y1245" s="3" t="str">
        <f t="shared" si="879"/>
        <v>1.82</v>
      </c>
      <c r="Z1245" s="3" t="str">
        <f t="shared" si="880"/>
        <v>-</v>
      </c>
      <c r="AA1245" s="3">
        <f t="shared" si="881"/>
        <v>150.72999999999999</v>
      </c>
      <c r="AB1245" s="3">
        <f t="shared" si="882"/>
        <v>70.86</v>
      </c>
      <c r="AC1245" s="3">
        <f t="shared" si="883"/>
        <v>2.7359999999999998</v>
      </c>
      <c r="AD1245" s="85"/>
      <c r="AE1245" s="3" t="str">
        <f t="shared" si="884"/>
        <v>1.82</v>
      </c>
      <c r="AF1245" s="3" t="str">
        <f t="shared" si="885"/>
        <v>-</v>
      </c>
      <c r="AG1245" s="3">
        <f t="shared" si="886"/>
        <v>150.72999999999999</v>
      </c>
      <c r="AH1245" s="3">
        <f t="shared" si="887"/>
        <v>70.86</v>
      </c>
      <c r="AI1245" s="3">
        <f t="shared" si="888"/>
        <v>2.2799999999999998</v>
      </c>
      <c r="AJ1245" s="85"/>
      <c r="AK1245" s="3" t="str">
        <f t="shared" si="889"/>
        <v>1.82</v>
      </c>
      <c r="AL1245" s="3" t="str">
        <f t="shared" si="890"/>
        <v>-</v>
      </c>
      <c r="AM1245" s="3">
        <f t="shared" si="891"/>
        <v>150.72999999999999</v>
      </c>
      <c r="AN1245" s="3">
        <f t="shared" si="892"/>
        <v>70.86</v>
      </c>
      <c r="AO1245" s="3">
        <f t="shared" si="893"/>
        <v>1.8239999999999998</v>
      </c>
      <c r="AP1245" s="85"/>
      <c r="AQ1245" s="3" t="str">
        <f t="shared" si="894"/>
        <v>1.82</v>
      </c>
      <c r="AR1245" s="3" t="str">
        <f t="shared" si="895"/>
        <v>-</v>
      </c>
      <c r="AS1245" s="3">
        <f t="shared" si="896"/>
        <v>150.72999999999999</v>
      </c>
      <c r="AT1245" s="3">
        <f t="shared" si="897"/>
        <v>70.86</v>
      </c>
      <c r="AU1245" s="3">
        <f t="shared" si="898"/>
        <v>1.3679999999999999</v>
      </c>
      <c r="AV1245" s="85"/>
      <c r="AW1245" s="3" t="str">
        <f t="shared" si="899"/>
        <v>1.82</v>
      </c>
      <c r="AX1245" s="3" t="str">
        <f t="shared" si="900"/>
        <v>-</v>
      </c>
      <c r="AY1245" s="3">
        <f t="shared" si="901"/>
        <v>150.72999999999999</v>
      </c>
      <c r="AZ1245" s="3">
        <f t="shared" si="902"/>
        <v>70.86</v>
      </c>
      <c r="BA1245" s="3">
        <f t="shared" si="903"/>
        <v>0.91199999999999992</v>
      </c>
      <c r="BB1245" s="85"/>
      <c r="BC1245" s="3" t="str">
        <f t="shared" si="904"/>
        <v>1.82</v>
      </c>
      <c r="BD1245" s="3" t="str">
        <f t="shared" si="905"/>
        <v>-</v>
      </c>
      <c r="BE1245" s="3">
        <f t="shared" si="906"/>
        <v>150.72999999999999</v>
      </c>
      <c r="BF1245" s="3">
        <f t="shared" si="907"/>
        <v>70.86</v>
      </c>
      <c r="BG1245" s="3">
        <f t="shared" si="908"/>
        <v>0.45599999999999996</v>
      </c>
    </row>
    <row r="1246" spans="1:59" x14ac:dyDescent="0.3">
      <c r="A1246" s="1" t="str">
        <f>'Forward collapse simulation'!B1256</f>
        <v>1.82</v>
      </c>
      <c r="B1246" s="37" t="str">
        <f>IF('Forward collapse simulation'!C1256="","-",'Forward collapse simulation'!C1256)</f>
        <v>-</v>
      </c>
      <c r="C1246" s="85">
        <f>'Forward collapse simulation'!E1256</f>
        <v>152.04</v>
      </c>
      <c r="D1246" s="85">
        <f>'Forward collapse simulation'!F1256</f>
        <v>80.39</v>
      </c>
      <c r="E1246" s="85">
        <f>'Forward collapse simulation'!D1256</f>
        <v>2.3109999999999999</v>
      </c>
      <c r="F1246" s="85"/>
      <c r="G1246" s="3" t="str">
        <f t="shared" si="864"/>
        <v>1.82</v>
      </c>
      <c r="H1246" s="3" t="str">
        <f t="shared" si="865"/>
        <v>-</v>
      </c>
      <c r="I1246" s="3">
        <f t="shared" si="866"/>
        <v>152.04</v>
      </c>
      <c r="J1246" s="3">
        <f t="shared" si="867"/>
        <v>80.39</v>
      </c>
      <c r="K1246" s="3">
        <f t="shared" si="868"/>
        <v>2.0798999999999999</v>
      </c>
      <c r="L1246" s="85"/>
      <c r="M1246" s="3" t="str">
        <f t="shared" si="869"/>
        <v>1.82</v>
      </c>
      <c r="N1246" s="3" t="str">
        <f t="shared" si="870"/>
        <v>-</v>
      </c>
      <c r="O1246" s="3">
        <f t="shared" si="871"/>
        <v>152.04</v>
      </c>
      <c r="P1246" s="3">
        <f t="shared" si="872"/>
        <v>80.39</v>
      </c>
      <c r="Q1246" s="3">
        <f t="shared" si="873"/>
        <v>1.8488</v>
      </c>
      <c r="R1246" s="85"/>
      <c r="S1246" s="3" t="str">
        <f t="shared" si="874"/>
        <v>1.82</v>
      </c>
      <c r="T1246" s="3" t="str">
        <f t="shared" si="875"/>
        <v>-</v>
      </c>
      <c r="U1246" s="3">
        <f t="shared" si="876"/>
        <v>152.04</v>
      </c>
      <c r="V1246" s="3">
        <f t="shared" si="877"/>
        <v>80.39</v>
      </c>
      <c r="W1246" s="3">
        <f t="shared" si="878"/>
        <v>1.6176999999999999</v>
      </c>
      <c r="X1246" s="85"/>
      <c r="Y1246" s="3" t="str">
        <f t="shared" si="879"/>
        <v>1.82</v>
      </c>
      <c r="Z1246" s="3" t="str">
        <f t="shared" si="880"/>
        <v>-</v>
      </c>
      <c r="AA1246" s="3">
        <f t="shared" si="881"/>
        <v>152.04</v>
      </c>
      <c r="AB1246" s="3">
        <f t="shared" si="882"/>
        <v>80.39</v>
      </c>
      <c r="AC1246" s="3">
        <f t="shared" si="883"/>
        <v>1.3865999999999998</v>
      </c>
      <c r="AD1246" s="85"/>
      <c r="AE1246" s="3" t="str">
        <f t="shared" si="884"/>
        <v>1.82</v>
      </c>
      <c r="AF1246" s="3" t="str">
        <f t="shared" si="885"/>
        <v>-</v>
      </c>
      <c r="AG1246" s="3">
        <f t="shared" si="886"/>
        <v>152.04</v>
      </c>
      <c r="AH1246" s="3">
        <f t="shared" si="887"/>
        <v>80.39</v>
      </c>
      <c r="AI1246" s="3">
        <f t="shared" si="888"/>
        <v>1.1555</v>
      </c>
      <c r="AJ1246" s="85"/>
      <c r="AK1246" s="3" t="str">
        <f t="shared" si="889"/>
        <v>1.82</v>
      </c>
      <c r="AL1246" s="3" t="str">
        <f t="shared" si="890"/>
        <v>-</v>
      </c>
      <c r="AM1246" s="3">
        <f t="shared" si="891"/>
        <v>152.04</v>
      </c>
      <c r="AN1246" s="3">
        <f t="shared" si="892"/>
        <v>80.39</v>
      </c>
      <c r="AO1246" s="3">
        <f t="shared" si="893"/>
        <v>0.9244</v>
      </c>
      <c r="AP1246" s="85"/>
      <c r="AQ1246" s="3" t="str">
        <f t="shared" si="894"/>
        <v>1.82</v>
      </c>
      <c r="AR1246" s="3" t="str">
        <f t="shared" si="895"/>
        <v>-</v>
      </c>
      <c r="AS1246" s="3">
        <f t="shared" si="896"/>
        <v>152.04</v>
      </c>
      <c r="AT1246" s="3">
        <f t="shared" si="897"/>
        <v>80.39</v>
      </c>
      <c r="AU1246" s="3">
        <f t="shared" si="898"/>
        <v>0.69329999999999992</v>
      </c>
      <c r="AV1246" s="85"/>
      <c r="AW1246" s="3" t="str">
        <f t="shared" si="899"/>
        <v>1.82</v>
      </c>
      <c r="AX1246" s="3" t="str">
        <f t="shared" si="900"/>
        <v>-</v>
      </c>
      <c r="AY1246" s="3">
        <f t="shared" si="901"/>
        <v>152.04</v>
      </c>
      <c r="AZ1246" s="3">
        <f t="shared" si="902"/>
        <v>80.39</v>
      </c>
      <c r="BA1246" s="3">
        <f t="shared" si="903"/>
        <v>0.4622</v>
      </c>
      <c r="BB1246" s="85"/>
      <c r="BC1246" s="3" t="str">
        <f t="shared" si="904"/>
        <v>1.82</v>
      </c>
      <c r="BD1246" s="3" t="str">
        <f t="shared" si="905"/>
        <v>-</v>
      </c>
      <c r="BE1246" s="3">
        <f t="shared" si="906"/>
        <v>152.04</v>
      </c>
      <c r="BF1246" s="3">
        <f t="shared" si="907"/>
        <v>80.39</v>
      </c>
      <c r="BG1246" s="3">
        <f t="shared" si="908"/>
        <v>0.2311</v>
      </c>
    </row>
    <row r="1247" spans="1:59" x14ac:dyDescent="0.3">
      <c r="A1247" s="1" t="str">
        <f>'Forward collapse simulation'!B1257</f>
        <v>1.82</v>
      </c>
      <c r="B1247" s="37" t="str">
        <f>IF('Forward collapse simulation'!C1257="","-",'Forward collapse simulation'!C1257)</f>
        <v>-</v>
      </c>
      <c r="C1247" s="85">
        <f>'Forward collapse simulation'!E1257</f>
        <v>18.100000000000001</v>
      </c>
      <c r="D1247" s="85">
        <f>'Forward collapse simulation'!F1257</f>
        <v>84.05</v>
      </c>
      <c r="E1247" s="85">
        <f>'Forward collapse simulation'!D1257</f>
        <v>1.0549999999999999</v>
      </c>
      <c r="F1247" s="85"/>
      <c r="G1247" s="3" t="str">
        <f t="shared" si="864"/>
        <v>1.82</v>
      </c>
      <c r="H1247" s="3" t="str">
        <f t="shared" si="865"/>
        <v>-</v>
      </c>
      <c r="I1247" s="3">
        <f t="shared" si="866"/>
        <v>18.100000000000001</v>
      </c>
      <c r="J1247" s="3">
        <f t="shared" si="867"/>
        <v>84.05</v>
      </c>
      <c r="K1247" s="3">
        <f t="shared" si="868"/>
        <v>0.94950000000000001</v>
      </c>
      <c r="L1247" s="85"/>
      <c r="M1247" s="3" t="str">
        <f t="shared" si="869"/>
        <v>1.82</v>
      </c>
      <c r="N1247" s="3" t="str">
        <f t="shared" si="870"/>
        <v>-</v>
      </c>
      <c r="O1247" s="3">
        <f t="shared" si="871"/>
        <v>18.100000000000001</v>
      </c>
      <c r="P1247" s="3">
        <f t="shared" si="872"/>
        <v>84.05</v>
      </c>
      <c r="Q1247" s="3">
        <f t="shared" si="873"/>
        <v>0.84399999999999997</v>
      </c>
      <c r="R1247" s="85"/>
      <c r="S1247" s="3" t="str">
        <f t="shared" si="874"/>
        <v>1.82</v>
      </c>
      <c r="T1247" s="3" t="str">
        <f t="shared" si="875"/>
        <v>-</v>
      </c>
      <c r="U1247" s="3">
        <f t="shared" si="876"/>
        <v>18.100000000000001</v>
      </c>
      <c r="V1247" s="3">
        <f t="shared" si="877"/>
        <v>84.05</v>
      </c>
      <c r="W1247" s="3">
        <f t="shared" si="878"/>
        <v>0.73849999999999993</v>
      </c>
      <c r="X1247" s="85"/>
      <c r="Y1247" s="3" t="str">
        <f t="shared" si="879"/>
        <v>1.82</v>
      </c>
      <c r="Z1247" s="3" t="str">
        <f t="shared" si="880"/>
        <v>-</v>
      </c>
      <c r="AA1247" s="3">
        <f t="shared" si="881"/>
        <v>18.100000000000001</v>
      </c>
      <c r="AB1247" s="3">
        <f t="shared" si="882"/>
        <v>84.05</v>
      </c>
      <c r="AC1247" s="3">
        <f t="shared" si="883"/>
        <v>0.6329999999999999</v>
      </c>
      <c r="AD1247" s="85"/>
      <c r="AE1247" s="3" t="str">
        <f t="shared" si="884"/>
        <v>1.82</v>
      </c>
      <c r="AF1247" s="3" t="str">
        <f t="shared" si="885"/>
        <v>-</v>
      </c>
      <c r="AG1247" s="3">
        <f t="shared" si="886"/>
        <v>18.100000000000001</v>
      </c>
      <c r="AH1247" s="3">
        <f t="shared" si="887"/>
        <v>84.05</v>
      </c>
      <c r="AI1247" s="3">
        <f t="shared" si="888"/>
        <v>0.52749999999999997</v>
      </c>
      <c r="AJ1247" s="85"/>
      <c r="AK1247" s="3" t="str">
        <f t="shared" si="889"/>
        <v>1.82</v>
      </c>
      <c r="AL1247" s="3" t="str">
        <f t="shared" si="890"/>
        <v>-</v>
      </c>
      <c r="AM1247" s="3">
        <f t="shared" si="891"/>
        <v>18.100000000000001</v>
      </c>
      <c r="AN1247" s="3">
        <f t="shared" si="892"/>
        <v>84.05</v>
      </c>
      <c r="AO1247" s="3">
        <f t="shared" si="893"/>
        <v>0.42199999999999999</v>
      </c>
      <c r="AP1247" s="85"/>
      <c r="AQ1247" s="3" t="str">
        <f t="shared" si="894"/>
        <v>1.82</v>
      </c>
      <c r="AR1247" s="3" t="str">
        <f t="shared" si="895"/>
        <v>-</v>
      </c>
      <c r="AS1247" s="3">
        <f t="shared" si="896"/>
        <v>18.100000000000001</v>
      </c>
      <c r="AT1247" s="3">
        <f t="shared" si="897"/>
        <v>84.05</v>
      </c>
      <c r="AU1247" s="3">
        <f t="shared" si="898"/>
        <v>0.31649999999999995</v>
      </c>
      <c r="AV1247" s="85"/>
      <c r="AW1247" s="3" t="str">
        <f t="shared" si="899"/>
        <v>1.82</v>
      </c>
      <c r="AX1247" s="3" t="str">
        <f t="shared" si="900"/>
        <v>-</v>
      </c>
      <c r="AY1247" s="3">
        <f t="shared" si="901"/>
        <v>18.100000000000001</v>
      </c>
      <c r="AZ1247" s="3">
        <f t="shared" si="902"/>
        <v>84.05</v>
      </c>
      <c r="BA1247" s="3">
        <f t="shared" si="903"/>
        <v>0.21099999999999999</v>
      </c>
      <c r="BB1247" s="85"/>
      <c r="BC1247" s="3" t="str">
        <f t="shared" si="904"/>
        <v>1.82</v>
      </c>
      <c r="BD1247" s="3" t="str">
        <f t="shared" si="905"/>
        <v>-</v>
      </c>
      <c r="BE1247" s="3">
        <f t="shared" si="906"/>
        <v>18.100000000000001</v>
      </c>
      <c r="BF1247" s="3">
        <f t="shared" si="907"/>
        <v>84.05</v>
      </c>
      <c r="BG1247" s="3">
        <f t="shared" si="908"/>
        <v>0.1055</v>
      </c>
    </row>
    <row r="1248" spans="1:59" x14ac:dyDescent="0.3">
      <c r="A1248" s="1" t="str">
        <f>'Forward collapse simulation'!B1258</f>
        <v>1.82</v>
      </c>
      <c r="B1248" s="37" t="str">
        <f>IF('Forward collapse simulation'!C1258="","-",'Forward collapse simulation'!C1258)</f>
        <v>-</v>
      </c>
      <c r="C1248" s="85">
        <f>'Forward collapse simulation'!E1258</f>
        <v>352.69</v>
      </c>
      <c r="D1248" s="85">
        <f>'Forward collapse simulation'!F1258</f>
        <v>24.53</v>
      </c>
      <c r="E1248" s="85">
        <f>'Forward collapse simulation'!D1258</f>
        <v>0.66500000000000004</v>
      </c>
      <c r="F1248" s="85"/>
      <c r="G1248" s="3" t="str">
        <f t="shared" si="864"/>
        <v>1.82</v>
      </c>
      <c r="H1248" s="3" t="str">
        <f t="shared" si="865"/>
        <v>-</v>
      </c>
      <c r="I1248" s="3">
        <f t="shared" si="866"/>
        <v>352.69</v>
      </c>
      <c r="J1248" s="3">
        <f t="shared" si="867"/>
        <v>24.53</v>
      </c>
      <c r="K1248" s="3">
        <f t="shared" si="868"/>
        <v>0.59850000000000003</v>
      </c>
      <c r="L1248" s="85"/>
      <c r="M1248" s="3" t="str">
        <f t="shared" si="869"/>
        <v>1.82</v>
      </c>
      <c r="N1248" s="3" t="str">
        <f t="shared" si="870"/>
        <v>-</v>
      </c>
      <c r="O1248" s="3">
        <f t="shared" si="871"/>
        <v>352.69</v>
      </c>
      <c r="P1248" s="3">
        <f t="shared" si="872"/>
        <v>24.53</v>
      </c>
      <c r="Q1248" s="3">
        <f t="shared" si="873"/>
        <v>0.53200000000000003</v>
      </c>
      <c r="R1248" s="85"/>
      <c r="S1248" s="3" t="str">
        <f t="shared" si="874"/>
        <v>1.82</v>
      </c>
      <c r="T1248" s="3" t="str">
        <f t="shared" si="875"/>
        <v>-</v>
      </c>
      <c r="U1248" s="3">
        <f t="shared" si="876"/>
        <v>352.69</v>
      </c>
      <c r="V1248" s="3">
        <f t="shared" si="877"/>
        <v>24.53</v>
      </c>
      <c r="W1248" s="3">
        <f t="shared" si="878"/>
        <v>0.46549999999999997</v>
      </c>
      <c r="X1248" s="85"/>
      <c r="Y1248" s="3" t="str">
        <f t="shared" si="879"/>
        <v>1.82</v>
      </c>
      <c r="Z1248" s="3" t="str">
        <f t="shared" si="880"/>
        <v>-</v>
      </c>
      <c r="AA1248" s="3">
        <f t="shared" si="881"/>
        <v>352.69</v>
      </c>
      <c r="AB1248" s="3">
        <f t="shared" si="882"/>
        <v>24.53</v>
      </c>
      <c r="AC1248" s="3">
        <f t="shared" si="883"/>
        <v>0.39900000000000002</v>
      </c>
      <c r="AD1248" s="85"/>
      <c r="AE1248" s="3" t="str">
        <f t="shared" si="884"/>
        <v>1.82</v>
      </c>
      <c r="AF1248" s="3" t="str">
        <f t="shared" si="885"/>
        <v>-</v>
      </c>
      <c r="AG1248" s="3">
        <f t="shared" si="886"/>
        <v>352.69</v>
      </c>
      <c r="AH1248" s="3">
        <f t="shared" si="887"/>
        <v>24.53</v>
      </c>
      <c r="AI1248" s="3">
        <f t="shared" si="888"/>
        <v>0.33250000000000002</v>
      </c>
      <c r="AJ1248" s="85"/>
      <c r="AK1248" s="3" t="str">
        <f t="shared" si="889"/>
        <v>1.82</v>
      </c>
      <c r="AL1248" s="3" t="str">
        <f t="shared" si="890"/>
        <v>-</v>
      </c>
      <c r="AM1248" s="3">
        <f t="shared" si="891"/>
        <v>352.69</v>
      </c>
      <c r="AN1248" s="3">
        <f t="shared" si="892"/>
        <v>24.53</v>
      </c>
      <c r="AO1248" s="3">
        <f t="shared" si="893"/>
        <v>0.26600000000000001</v>
      </c>
      <c r="AP1248" s="85"/>
      <c r="AQ1248" s="3" t="str">
        <f t="shared" si="894"/>
        <v>1.82</v>
      </c>
      <c r="AR1248" s="3" t="str">
        <f t="shared" si="895"/>
        <v>-</v>
      </c>
      <c r="AS1248" s="3">
        <f t="shared" si="896"/>
        <v>352.69</v>
      </c>
      <c r="AT1248" s="3">
        <f t="shared" si="897"/>
        <v>24.53</v>
      </c>
      <c r="AU1248" s="3">
        <f t="shared" si="898"/>
        <v>0.19950000000000001</v>
      </c>
      <c r="AV1248" s="85"/>
      <c r="AW1248" s="3" t="str">
        <f t="shared" si="899"/>
        <v>1.82</v>
      </c>
      <c r="AX1248" s="3" t="str">
        <f t="shared" si="900"/>
        <v>-</v>
      </c>
      <c r="AY1248" s="3">
        <f t="shared" si="901"/>
        <v>352.69</v>
      </c>
      <c r="AZ1248" s="3">
        <f t="shared" si="902"/>
        <v>24.53</v>
      </c>
      <c r="BA1248" s="3">
        <f t="shared" si="903"/>
        <v>0.13300000000000001</v>
      </c>
      <c r="BB1248" s="85"/>
      <c r="BC1248" s="3" t="str">
        <f t="shared" si="904"/>
        <v>1.82</v>
      </c>
      <c r="BD1248" s="3" t="str">
        <f t="shared" si="905"/>
        <v>-</v>
      </c>
      <c r="BE1248" s="3">
        <f t="shared" si="906"/>
        <v>352.69</v>
      </c>
      <c r="BF1248" s="3">
        <f t="shared" si="907"/>
        <v>24.53</v>
      </c>
      <c r="BG1248" s="3">
        <f t="shared" si="908"/>
        <v>6.6500000000000004E-2</v>
      </c>
    </row>
    <row r="1249" spans="1:59" x14ac:dyDescent="0.3">
      <c r="A1249" s="1" t="str">
        <f>'Forward collapse simulation'!B1259</f>
        <v>1.82</v>
      </c>
      <c r="B1249" s="37" t="str">
        <f>IF('Forward collapse simulation'!C1259="","-",'Forward collapse simulation'!C1259)</f>
        <v>-</v>
      </c>
      <c r="C1249" s="85">
        <f>'Forward collapse simulation'!E1259</f>
        <v>349.59</v>
      </c>
      <c r="D1249" s="85">
        <f>'Forward collapse simulation'!F1259</f>
        <v>-26.84</v>
      </c>
      <c r="E1249" s="85">
        <f>'Forward collapse simulation'!D1259</f>
        <v>0.58899999999999997</v>
      </c>
      <c r="F1249" s="85"/>
      <c r="G1249" s="3" t="str">
        <f t="shared" si="864"/>
        <v>1.82</v>
      </c>
      <c r="H1249" s="3" t="str">
        <f t="shared" si="865"/>
        <v>-</v>
      </c>
      <c r="I1249" s="3">
        <f t="shared" si="866"/>
        <v>349.59</v>
      </c>
      <c r="J1249" s="3">
        <f t="shared" si="867"/>
        <v>-26.84</v>
      </c>
      <c r="K1249" s="3">
        <f t="shared" si="868"/>
        <v>0.53010000000000002</v>
      </c>
      <c r="L1249" s="85"/>
      <c r="M1249" s="3" t="str">
        <f t="shared" si="869"/>
        <v>1.82</v>
      </c>
      <c r="N1249" s="3" t="str">
        <f t="shared" si="870"/>
        <v>-</v>
      </c>
      <c r="O1249" s="3">
        <f t="shared" si="871"/>
        <v>349.59</v>
      </c>
      <c r="P1249" s="3">
        <f t="shared" si="872"/>
        <v>-26.84</v>
      </c>
      <c r="Q1249" s="3">
        <f t="shared" si="873"/>
        <v>0.47120000000000001</v>
      </c>
      <c r="R1249" s="85"/>
      <c r="S1249" s="3" t="str">
        <f t="shared" si="874"/>
        <v>1.82</v>
      </c>
      <c r="T1249" s="3" t="str">
        <f t="shared" si="875"/>
        <v>-</v>
      </c>
      <c r="U1249" s="3">
        <f t="shared" si="876"/>
        <v>349.59</v>
      </c>
      <c r="V1249" s="3">
        <f t="shared" si="877"/>
        <v>-26.84</v>
      </c>
      <c r="W1249" s="3">
        <f t="shared" si="878"/>
        <v>0.41229999999999994</v>
      </c>
      <c r="X1249" s="85"/>
      <c r="Y1249" s="3" t="str">
        <f t="shared" si="879"/>
        <v>1.82</v>
      </c>
      <c r="Z1249" s="3" t="str">
        <f t="shared" si="880"/>
        <v>-</v>
      </c>
      <c r="AA1249" s="3">
        <f t="shared" si="881"/>
        <v>349.59</v>
      </c>
      <c r="AB1249" s="3">
        <f t="shared" si="882"/>
        <v>-26.84</v>
      </c>
      <c r="AC1249" s="3">
        <f t="shared" si="883"/>
        <v>0.35339999999999999</v>
      </c>
      <c r="AD1249" s="85"/>
      <c r="AE1249" s="3" t="str">
        <f t="shared" si="884"/>
        <v>1.82</v>
      </c>
      <c r="AF1249" s="3" t="str">
        <f t="shared" si="885"/>
        <v>-</v>
      </c>
      <c r="AG1249" s="3">
        <f t="shared" si="886"/>
        <v>349.59</v>
      </c>
      <c r="AH1249" s="3">
        <f t="shared" si="887"/>
        <v>-26.84</v>
      </c>
      <c r="AI1249" s="3">
        <f t="shared" si="888"/>
        <v>0.29449999999999998</v>
      </c>
      <c r="AJ1249" s="85"/>
      <c r="AK1249" s="3" t="str">
        <f t="shared" si="889"/>
        <v>1.82</v>
      </c>
      <c r="AL1249" s="3" t="str">
        <f t="shared" si="890"/>
        <v>-</v>
      </c>
      <c r="AM1249" s="3">
        <f t="shared" si="891"/>
        <v>349.59</v>
      </c>
      <c r="AN1249" s="3">
        <f t="shared" si="892"/>
        <v>-26.84</v>
      </c>
      <c r="AO1249" s="3">
        <f t="shared" si="893"/>
        <v>0.2356</v>
      </c>
      <c r="AP1249" s="85"/>
      <c r="AQ1249" s="3" t="str">
        <f t="shared" si="894"/>
        <v>1.82</v>
      </c>
      <c r="AR1249" s="3" t="str">
        <f t="shared" si="895"/>
        <v>-</v>
      </c>
      <c r="AS1249" s="3">
        <f t="shared" si="896"/>
        <v>349.59</v>
      </c>
      <c r="AT1249" s="3">
        <f t="shared" si="897"/>
        <v>-26.84</v>
      </c>
      <c r="AU1249" s="3">
        <f t="shared" si="898"/>
        <v>0.1767</v>
      </c>
      <c r="AV1249" s="85"/>
      <c r="AW1249" s="3" t="str">
        <f t="shared" si="899"/>
        <v>1.82</v>
      </c>
      <c r="AX1249" s="3" t="str">
        <f t="shared" si="900"/>
        <v>-</v>
      </c>
      <c r="AY1249" s="3">
        <f t="shared" si="901"/>
        <v>349.59</v>
      </c>
      <c r="AZ1249" s="3">
        <f t="shared" si="902"/>
        <v>-26.84</v>
      </c>
      <c r="BA1249" s="3">
        <f t="shared" si="903"/>
        <v>0.1178</v>
      </c>
      <c r="BB1249" s="85"/>
      <c r="BC1249" s="3" t="str">
        <f t="shared" si="904"/>
        <v>1.82</v>
      </c>
      <c r="BD1249" s="3" t="str">
        <f t="shared" si="905"/>
        <v>-</v>
      </c>
      <c r="BE1249" s="3">
        <f t="shared" si="906"/>
        <v>349.59</v>
      </c>
      <c r="BF1249" s="3">
        <f t="shared" si="907"/>
        <v>-26.84</v>
      </c>
      <c r="BG1249" s="3">
        <f t="shared" si="908"/>
        <v>5.8900000000000001E-2</v>
      </c>
    </row>
    <row r="1250" spans="1:59" x14ac:dyDescent="0.3">
      <c r="A1250" s="1" t="str">
        <f>'Forward collapse simulation'!B1260</f>
        <v>1.82</v>
      </c>
      <c r="B1250" s="37" t="str">
        <f>IF('Forward collapse simulation'!C1260="","-",'Forward collapse simulation'!C1260)</f>
        <v>-</v>
      </c>
      <c r="C1250" s="85">
        <f>'Forward collapse simulation'!E1260</f>
        <v>353.59</v>
      </c>
      <c r="D1250" s="85">
        <f>'Forward collapse simulation'!F1260</f>
        <v>-52.64</v>
      </c>
      <c r="E1250" s="85">
        <f>'Forward collapse simulation'!D1260</f>
        <v>1.4179999999999999</v>
      </c>
      <c r="F1250" s="85"/>
      <c r="G1250" s="3" t="str">
        <f t="shared" si="864"/>
        <v>1.82</v>
      </c>
      <c r="H1250" s="3" t="str">
        <f t="shared" si="865"/>
        <v>-</v>
      </c>
      <c r="I1250" s="3">
        <f t="shared" si="866"/>
        <v>353.59</v>
      </c>
      <c r="J1250" s="3">
        <f t="shared" si="867"/>
        <v>-52.64</v>
      </c>
      <c r="K1250" s="3">
        <f t="shared" si="868"/>
        <v>1.2762</v>
      </c>
      <c r="L1250" s="85"/>
      <c r="M1250" s="3" t="str">
        <f t="shared" si="869"/>
        <v>1.82</v>
      </c>
      <c r="N1250" s="3" t="str">
        <f t="shared" si="870"/>
        <v>-</v>
      </c>
      <c r="O1250" s="3">
        <f t="shared" si="871"/>
        <v>353.59</v>
      </c>
      <c r="P1250" s="3">
        <f t="shared" si="872"/>
        <v>-52.64</v>
      </c>
      <c r="Q1250" s="3">
        <f t="shared" si="873"/>
        <v>1.1344000000000001</v>
      </c>
      <c r="R1250" s="85"/>
      <c r="S1250" s="3" t="str">
        <f t="shared" si="874"/>
        <v>1.82</v>
      </c>
      <c r="T1250" s="3" t="str">
        <f t="shared" si="875"/>
        <v>-</v>
      </c>
      <c r="U1250" s="3">
        <f t="shared" si="876"/>
        <v>353.59</v>
      </c>
      <c r="V1250" s="3">
        <f t="shared" si="877"/>
        <v>-52.64</v>
      </c>
      <c r="W1250" s="3">
        <f t="shared" si="878"/>
        <v>0.99259999999999993</v>
      </c>
      <c r="X1250" s="85"/>
      <c r="Y1250" s="3" t="str">
        <f t="shared" si="879"/>
        <v>1.82</v>
      </c>
      <c r="Z1250" s="3" t="str">
        <f t="shared" si="880"/>
        <v>-</v>
      </c>
      <c r="AA1250" s="3">
        <f t="shared" si="881"/>
        <v>353.59</v>
      </c>
      <c r="AB1250" s="3">
        <f t="shared" si="882"/>
        <v>-52.64</v>
      </c>
      <c r="AC1250" s="3">
        <f t="shared" si="883"/>
        <v>0.85079999999999989</v>
      </c>
      <c r="AD1250" s="85"/>
      <c r="AE1250" s="3" t="str">
        <f t="shared" si="884"/>
        <v>1.82</v>
      </c>
      <c r="AF1250" s="3" t="str">
        <f t="shared" si="885"/>
        <v>-</v>
      </c>
      <c r="AG1250" s="3">
        <f t="shared" si="886"/>
        <v>353.59</v>
      </c>
      <c r="AH1250" s="3">
        <f t="shared" si="887"/>
        <v>-52.64</v>
      </c>
      <c r="AI1250" s="3">
        <f t="shared" si="888"/>
        <v>0.70899999999999996</v>
      </c>
      <c r="AJ1250" s="85"/>
      <c r="AK1250" s="3" t="str">
        <f t="shared" si="889"/>
        <v>1.82</v>
      </c>
      <c r="AL1250" s="3" t="str">
        <f t="shared" si="890"/>
        <v>-</v>
      </c>
      <c r="AM1250" s="3">
        <f t="shared" si="891"/>
        <v>353.59</v>
      </c>
      <c r="AN1250" s="3">
        <f t="shared" si="892"/>
        <v>-52.64</v>
      </c>
      <c r="AO1250" s="3">
        <f t="shared" si="893"/>
        <v>0.56720000000000004</v>
      </c>
      <c r="AP1250" s="85"/>
      <c r="AQ1250" s="3" t="str">
        <f t="shared" si="894"/>
        <v>1.82</v>
      </c>
      <c r="AR1250" s="3" t="str">
        <f t="shared" si="895"/>
        <v>-</v>
      </c>
      <c r="AS1250" s="3">
        <f t="shared" si="896"/>
        <v>353.59</v>
      </c>
      <c r="AT1250" s="3">
        <f t="shared" si="897"/>
        <v>-52.64</v>
      </c>
      <c r="AU1250" s="3">
        <f t="shared" si="898"/>
        <v>0.42539999999999994</v>
      </c>
      <c r="AV1250" s="85"/>
      <c r="AW1250" s="3" t="str">
        <f t="shared" si="899"/>
        <v>1.82</v>
      </c>
      <c r="AX1250" s="3" t="str">
        <f t="shared" si="900"/>
        <v>-</v>
      </c>
      <c r="AY1250" s="3">
        <f t="shared" si="901"/>
        <v>353.59</v>
      </c>
      <c r="AZ1250" s="3">
        <f t="shared" si="902"/>
        <v>-52.64</v>
      </c>
      <c r="BA1250" s="3">
        <f t="shared" si="903"/>
        <v>0.28360000000000002</v>
      </c>
      <c r="BB1250" s="85"/>
      <c r="BC1250" s="3" t="str">
        <f t="shared" si="904"/>
        <v>1.82</v>
      </c>
      <c r="BD1250" s="3" t="str">
        <f t="shared" si="905"/>
        <v>-</v>
      </c>
      <c r="BE1250" s="3">
        <f t="shared" si="906"/>
        <v>353.59</v>
      </c>
      <c r="BF1250" s="3">
        <f t="shared" si="907"/>
        <v>-52.64</v>
      </c>
      <c r="BG1250" s="3">
        <f t="shared" si="908"/>
        <v>0.14180000000000001</v>
      </c>
    </row>
    <row r="1251" spans="1:59" x14ac:dyDescent="0.3">
      <c r="A1251" s="1" t="str">
        <f>'Forward collapse simulation'!B1261</f>
        <v>1.82</v>
      </c>
      <c r="B1251" s="37" t="str">
        <f>IF('Forward collapse simulation'!C1261="","-",'Forward collapse simulation'!C1261)</f>
        <v>-</v>
      </c>
      <c r="C1251" s="85">
        <f>'Forward collapse simulation'!E1261</f>
        <v>11.75</v>
      </c>
      <c r="D1251" s="85">
        <f>'Forward collapse simulation'!F1261</f>
        <v>-71.95</v>
      </c>
      <c r="E1251" s="85">
        <f>'Forward collapse simulation'!D1261</f>
        <v>1.236</v>
      </c>
      <c r="F1251" s="85"/>
      <c r="G1251" s="3" t="str">
        <f t="shared" si="864"/>
        <v>1.82</v>
      </c>
      <c r="H1251" s="3" t="str">
        <f t="shared" si="865"/>
        <v>-</v>
      </c>
      <c r="I1251" s="3">
        <f t="shared" si="866"/>
        <v>11.75</v>
      </c>
      <c r="J1251" s="3">
        <f t="shared" si="867"/>
        <v>-71.95</v>
      </c>
      <c r="K1251" s="3">
        <f t="shared" si="868"/>
        <v>1.1124000000000001</v>
      </c>
      <c r="L1251" s="85"/>
      <c r="M1251" s="3" t="str">
        <f t="shared" si="869"/>
        <v>1.82</v>
      </c>
      <c r="N1251" s="3" t="str">
        <f t="shared" si="870"/>
        <v>-</v>
      </c>
      <c r="O1251" s="3">
        <f t="shared" si="871"/>
        <v>11.75</v>
      </c>
      <c r="P1251" s="3">
        <f t="shared" si="872"/>
        <v>-71.95</v>
      </c>
      <c r="Q1251" s="3">
        <f t="shared" si="873"/>
        <v>0.98880000000000001</v>
      </c>
      <c r="R1251" s="85"/>
      <c r="S1251" s="3" t="str">
        <f t="shared" si="874"/>
        <v>1.82</v>
      </c>
      <c r="T1251" s="3" t="str">
        <f t="shared" si="875"/>
        <v>-</v>
      </c>
      <c r="U1251" s="3">
        <f t="shared" si="876"/>
        <v>11.75</v>
      </c>
      <c r="V1251" s="3">
        <f t="shared" si="877"/>
        <v>-71.95</v>
      </c>
      <c r="W1251" s="3">
        <f t="shared" si="878"/>
        <v>0.86519999999999997</v>
      </c>
      <c r="X1251" s="85"/>
      <c r="Y1251" s="3" t="str">
        <f t="shared" si="879"/>
        <v>1.82</v>
      </c>
      <c r="Z1251" s="3" t="str">
        <f t="shared" si="880"/>
        <v>-</v>
      </c>
      <c r="AA1251" s="3">
        <f t="shared" si="881"/>
        <v>11.75</v>
      </c>
      <c r="AB1251" s="3">
        <f t="shared" si="882"/>
        <v>-71.95</v>
      </c>
      <c r="AC1251" s="3">
        <f t="shared" si="883"/>
        <v>0.74159999999999993</v>
      </c>
      <c r="AD1251" s="85"/>
      <c r="AE1251" s="3" t="str">
        <f t="shared" si="884"/>
        <v>1.82</v>
      </c>
      <c r="AF1251" s="3" t="str">
        <f t="shared" si="885"/>
        <v>-</v>
      </c>
      <c r="AG1251" s="3">
        <f t="shared" si="886"/>
        <v>11.75</v>
      </c>
      <c r="AH1251" s="3">
        <f t="shared" si="887"/>
        <v>-71.95</v>
      </c>
      <c r="AI1251" s="3">
        <f t="shared" si="888"/>
        <v>0.61799999999999999</v>
      </c>
      <c r="AJ1251" s="85"/>
      <c r="AK1251" s="3" t="str">
        <f t="shared" si="889"/>
        <v>1.82</v>
      </c>
      <c r="AL1251" s="3" t="str">
        <f t="shared" si="890"/>
        <v>-</v>
      </c>
      <c r="AM1251" s="3">
        <f t="shared" si="891"/>
        <v>11.75</v>
      </c>
      <c r="AN1251" s="3">
        <f t="shared" si="892"/>
        <v>-71.95</v>
      </c>
      <c r="AO1251" s="3">
        <f t="shared" si="893"/>
        <v>0.49440000000000001</v>
      </c>
      <c r="AP1251" s="85"/>
      <c r="AQ1251" s="3" t="str">
        <f t="shared" si="894"/>
        <v>1.82</v>
      </c>
      <c r="AR1251" s="3" t="str">
        <f t="shared" si="895"/>
        <v>-</v>
      </c>
      <c r="AS1251" s="3">
        <f t="shared" si="896"/>
        <v>11.75</v>
      </c>
      <c r="AT1251" s="3">
        <f t="shared" si="897"/>
        <v>-71.95</v>
      </c>
      <c r="AU1251" s="3">
        <f t="shared" si="898"/>
        <v>0.37079999999999996</v>
      </c>
      <c r="AV1251" s="85"/>
      <c r="AW1251" s="3" t="str">
        <f t="shared" si="899"/>
        <v>1.82</v>
      </c>
      <c r="AX1251" s="3" t="str">
        <f t="shared" si="900"/>
        <v>-</v>
      </c>
      <c r="AY1251" s="3">
        <f t="shared" si="901"/>
        <v>11.75</v>
      </c>
      <c r="AZ1251" s="3">
        <f t="shared" si="902"/>
        <v>-71.95</v>
      </c>
      <c r="BA1251" s="3">
        <f t="shared" si="903"/>
        <v>0.2472</v>
      </c>
      <c r="BB1251" s="85"/>
      <c r="BC1251" s="3" t="str">
        <f t="shared" si="904"/>
        <v>1.82</v>
      </c>
      <c r="BD1251" s="3" t="str">
        <f t="shared" si="905"/>
        <v>-</v>
      </c>
      <c r="BE1251" s="3">
        <f t="shared" si="906"/>
        <v>11.75</v>
      </c>
      <c r="BF1251" s="3">
        <f t="shared" si="907"/>
        <v>-71.95</v>
      </c>
      <c r="BG1251" s="3">
        <f t="shared" si="908"/>
        <v>0.1236</v>
      </c>
    </row>
    <row r="1252" spans="1:59" x14ac:dyDescent="0.3">
      <c r="A1252" s="1" t="str">
        <f>'Forward collapse simulation'!B1262</f>
        <v>1.82</v>
      </c>
      <c r="B1252" s="37" t="str">
        <f>IF('Forward collapse simulation'!C1262="","-",'Forward collapse simulation'!C1262)</f>
        <v>1.83</v>
      </c>
      <c r="C1252" s="85">
        <f>'Forward collapse simulation'!E1262</f>
        <v>67.290000000000006</v>
      </c>
      <c r="D1252" s="85">
        <f>'Forward collapse simulation'!F1262</f>
        <v>-5</v>
      </c>
      <c r="E1252" s="85">
        <f>'Forward collapse simulation'!D1262</f>
        <v>5.782</v>
      </c>
      <c r="F1252" s="85"/>
      <c r="G1252" s="3" t="str">
        <f t="shared" si="864"/>
        <v>1.82</v>
      </c>
      <c r="H1252" s="3" t="str">
        <f t="shared" si="865"/>
        <v>1.83</v>
      </c>
      <c r="I1252" s="3">
        <f t="shared" si="866"/>
        <v>67.290000000000006</v>
      </c>
      <c r="J1252" s="3">
        <f t="shared" si="867"/>
        <v>-5</v>
      </c>
      <c r="K1252" s="3">
        <f t="shared" si="868"/>
        <v>5.782</v>
      </c>
      <c r="L1252" s="85"/>
      <c r="M1252" s="3" t="str">
        <f t="shared" si="869"/>
        <v>1.82</v>
      </c>
      <c r="N1252" s="3" t="str">
        <f t="shared" si="870"/>
        <v>1.83</v>
      </c>
      <c r="O1252" s="3">
        <f t="shared" si="871"/>
        <v>67.290000000000006</v>
      </c>
      <c r="P1252" s="3">
        <f t="shared" si="872"/>
        <v>-5</v>
      </c>
      <c r="Q1252" s="3">
        <f t="shared" si="873"/>
        <v>5.782</v>
      </c>
      <c r="R1252" s="85"/>
      <c r="S1252" s="3" t="str">
        <f t="shared" si="874"/>
        <v>1.82</v>
      </c>
      <c r="T1252" s="3" t="str">
        <f t="shared" si="875"/>
        <v>1.83</v>
      </c>
      <c r="U1252" s="3">
        <f t="shared" si="876"/>
        <v>67.290000000000006</v>
      </c>
      <c r="V1252" s="3">
        <f t="shared" si="877"/>
        <v>-5</v>
      </c>
      <c r="W1252" s="3">
        <f t="shared" si="878"/>
        <v>5.782</v>
      </c>
      <c r="X1252" s="85"/>
      <c r="Y1252" s="3" t="str">
        <f t="shared" si="879"/>
        <v>1.82</v>
      </c>
      <c r="Z1252" s="3" t="str">
        <f t="shared" si="880"/>
        <v>1.83</v>
      </c>
      <c r="AA1252" s="3">
        <f t="shared" si="881"/>
        <v>67.290000000000006</v>
      </c>
      <c r="AB1252" s="3">
        <f t="shared" si="882"/>
        <v>-5</v>
      </c>
      <c r="AC1252" s="3">
        <f t="shared" si="883"/>
        <v>5.782</v>
      </c>
      <c r="AD1252" s="85"/>
      <c r="AE1252" s="3" t="str">
        <f t="shared" si="884"/>
        <v>1.82</v>
      </c>
      <c r="AF1252" s="3" t="str">
        <f t="shared" si="885"/>
        <v>1.83</v>
      </c>
      <c r="AG1252" s="3">
        <f t="shared" si="886"/>
        <v>67.290000000000006</v>
      </c>
      <c r="AH1252" s="3">
        <f t="shared" si="887"/>
        <v>-5</v>
      </c>
      <c r="AI1252" s="3">
        <f t="shared" si="888"/>
        <v>5.782</v>
      </c>
      <c r="AJ1252" s="85"/>
      <c r="AK1252" s="3" t="str">
        <f t="shared" si="889"/>
        <v>1.82</v>
      </c>
      <c r="AL1252" s="3" t="str">
        <f t="shared" si="890"/>
        <v>1.83</v>
      </c>
      <c r="AM1252" s="3">
        <f t="shared" si="891"/>
        <v>67.290000000000006</v>
      </c>
      <c r="AN1252" s="3">
        <f t="shared" si="892"/>
        <v>-5</v>
      </c>
      <c r="AO1252" s="3">
        <f t="shared" si="893"/>
        <v>5.782</v>
      </c>
      <c r="AP1252" s="85"/>
      <c r="AQ1252" s="3" t="str">
        <f t="shared" si="894"/>
        <v>1.82</v>
      </c>
      <c r="AR1252" s="3" t="str">
        <f t="shared" si="895"/>
        <v>1.83</v>
      </c>
      <c r="AS1252" s="3">
        <f t="shared" si="896"/>
        <v>67.290000000000006</v>
      </c>
      <c r="AT1252" s="3">
        <f t="shared" si="897"/>
        <v>-5</v>
      </c>
      <c r="AU1252" s="3">
        <f t="shared" si="898"/>
        <v>5.782</v>
      </c>
      <c r="AV1252" s="85"/>
      <c r="AW1252" s="3" t="str">
        <f t="shared" si="899"/>
        <v>1.82</v>
      </c>
      <c r="AX1252" s="3" t="str">
        <f t="shared" si="900"/>
        <v>1.83</v>
      </c>
      <c r="AY1252" s="3">
        <f t="shared" si="901"/>
        <v>67.290000000000006</v>
      </c>
      <c r="AZ1252" s="3">
        <f t="shared" si="902"/>
        <v>-5</v>
      </c>
      <c r="BA1252" s="3">
        <f t="shared" si="903"/>
        <v>5.782</v>
      </c>
      <c r="BB1252" s="85"/>
      <c r="BC1252" s="3" t="str">
        <f t="shared" si="904"/>
        <v>1.82</v>
      </c>
      <c r="BD1252" s="3" t="str">
        <f t="shared" si="905"/>
        <v>1.83</v>
      </c>
      <c r="BE1252" s="3">
        <f t="shared" si="906"/>
        <v>67.290000000000006</v>
      </c>
      <c r="BF1252" s="3">
        <f t="shared" si="907"/>
        <v>-5</v>
      </c>
      <c r="BG1252" s="3">
        <f t="shared" si="908"/>
        <v>5.782</v>
      </c>
    </row>
    <row r="1253" spans="1:59" x14ac:dyDescent="0.3">
      <c r="A1253" s="1" t="str">
        <f>'Forward collapse simulation'!B1263</f>
        <v>1.81</v>
      </c>
      <c r="B1253" s="37" t="str">
        <f>IF('Forward collapse simulation'!C1263="","-",'Forward collapse simulation'!C1263)</f>
        <v>-</v>
      </c>
      <c r="C1253" s="85">
        <f>'Forward collapse simulation'!E1263</f>
        <v>225.49</v>
      </c>
      <c r="D1253" s="85">
        <f>'Forward collapse simulation'!F1263</f>
        <v>-0.88</v>
      </c>
      <c r="E1253" s="85">
        <f>'Forward collapse simulation'!D1263</f>
        <v>2.8149999999999999</v>
      </c>
      <c r="F1253" s="85"/>
      <c r="G1253" s="3" t="str">
        <f t="shared" si="864"/>
        <v>1.81</v>
      </c>
      <c r="H1253" s="3" t="str">
        <f t="shared" si="865"/>
        <v>-</v>
      </c>
      <c r="I1253" s="3">
        <f t="shared" si="866"/>
        <v>225.49</v>
      </c>
      <c r="J1253" s="3">
        <f t="shared" si="867"/>
        <v>-0.88</v>
      </c>
      <c r="K1253" s="3">
        <f t="shared" si="868"/>
        <v>2.5335000000000001</v>
      </c>
      <c r="L1253" s="85"/>
      <c r="M1253" s="3" t="str">
        <f t="shared" si="869"/>
        <v>1.81</v>
      </c>
      <c r="N1253" s="3" t="str">
        <f t="shared" si="870"/>
        <v>-</v>
      </c>
      <c r="O1253" s="3">
        <f t="shared" si="871"/>
        <v>225.49</v>
      </c>
      <c r="P1253" s="3">
        <f t="shared" si="872"/>
        <v>-0.88</v>
      </c>
      <c r="Q1253" s="3">
        <f t="shared" si="873"/>
        <v>2.2520000000000002</v>
      </c>
      <c r="R1253" s="85"/>
      <c r="S1253" s="3" t="str">
        <f t="shared" si="874"/>
        <v>1.81</v>
      </c>
      <c r="T1253" s="3" t="str">
        <f t="shared" si="875"/>
        <v>-</v>
      </c>
      <c r="U1253" s="3">
        <f t="shared" si="876"/>
        <v>225.49</v>
      </c>
      <c r="V1253" s="3">
        <f t="shared" si="877"/>
        <v>-0.88</v>
      </c>
      <c r="W1253" s="3">
        <f t="shared" si="878"/>
        <v>1.9704999999999999</v>
      </c>
      <c r="X1253" s="85"/>
      <c r="Y1253" s="3" t="str">
        <f t="shared" si="879"/>
        <v>1.81</v>
      </c>
      <c r="Z1253" s="3" t="str">
        <f t="shared" si="880"/>
        <v>-</v>
      </c>
      <c r="AA1253" s="3">
        <f t="shared" si="881"/>
        <v>225.49</v>
      </c>
      <c r="AB1253" s="3">
        <f t="shared" si="882"/>
        <v>-0.88</v>
      </c>
      <c r="AC1253" s="3">
        <f t="shared" si="883"/>
        <v>1.6889999999999998</v>
      </c>
      <c r="AD1253" s="85"/>
      <c r="AE1253" s="3" t="str">
        <f t="shared" si="884"/>
        <v>1.81</v>
      </c>
      <c r="AF1253" s="3" t="str">
        <f t="shared" si="885"/>
        <v>-</v>
      </c>
      <c r="AG1253" s="3">
        <f t="shared" si="886"/>
        <v>225.49</v>
      </c>
      <c r="AH1253" s="3">
        <f t="shared" si="887"/>
        <v>-0.88</v>
      </c>
      <c r="AI1253" s="3">
        <f t="shared" si="888"/>
        <v>1.4075</v>
      </c>
      <c r="AJ1253" s="85"/>
      <c r="AK1253" s="3" t="str">
        <f t="shared" si="889"/>
        <v>1.81</v>
      </c>
      <c r="AL1253" s="3" t="str">
        <f t="shared" si="890"/>
        <v>-</v>
      </c>
      <c r="AM1253" s="3">
        <f t="shared" si="891"/>
        <v>225.49</v>
      </c>
      <c r="AN1253" s="3">
        <f t="shared" si="892"/>
        <v>-0.88</v>
      </c>
      <c r="AO1253" s="3">
        <f t="shared" si="893"/>
        <v>1.1260000000000001</v>
      </c>
      <c r="AP1253" s="85"/>
      <c r="AQ1253" s="3" t="str">
        <f t="shared" si="894"/>
        <v>1.81</v>
      </c>
      <c r="AR1253" s="3" t="str">
        <f t="shared" si="895"/>
        <v>-</v>
      </c>
      <c r="AS1253" s="3">
        <f t="shared" si="896"/>
        <v>225.49</v>
      </c>
      <c r="AT1253" s="3">
        <f t="shared" si="897"/>
        <v>-0.88</v>
      </c>
      <c r="AU1253" s="3">
        <f t="shared" si="898"/>
        <v>0.84449999999999992</v>
      </c>
      <c r="AV1253" s="85"/>
      <c r="AW1253" s="3" t="str">
        <f t="shared" si="899"/>
        <v>1.81</v>
      </c>
      <c r="AX1253" s="3" t="str">
        <f t="shared" si="900"/>
        <v>-</v>
      </c>
      <c r="AY1253" s="3">
        <f t="shared" si="901"/>
        <v>225.49</v>
      </c>
      <c r="AZ1253" s="3">
        <f t="shared" si="902"/>
        <v>-0.88</v>
      </c>
      <c r="BA1253" s="3">
        <f t="shared" si="903"/>
        <v>0.56300000000000006</v>
      </c>
      <c r="BB1253" s="85"/>
      <c r="BC1253" s="3" t="str">
        <f t="shared" si="904"/>
        <v>1.81</v>
      </c>
      <c r="BD1253" s="3" t="str">
        <f t="shared" si="905"/>
        <v>-</v>
      </c>
      <c r="BE1253" s="3">
        <f t="shared" si="906"/>
        <v>225.49</v>
      </c>
      <c r="BF1253" s="3">
        <f t="shared" si="907"/>
        <v>-0.88</v>
      </c>
      <c r="BG1253" s="3">
        <f t="shared" si="908"/>
        <v>0.28150000000000003</v>
      </c>
    </row>
    <row r="1254" spans="1:59" x14ac:dyDescent="0.3">
      <c r="A1254" s="1" t="str">
        <f>'Forward collapse simulation'!B1264</f>
        <v>1.81</v>
      </c>
      <c r="B1254" s="37" t="str">
        <f>IF('Forward collapse simulation'!C1264="","-",'Forward collapse simulation'!C1264)</f>
        <v>-</v>
      </c>
      <c r="C1254" s="85">
        <f>'Forward collapse simulation'!E1264</f>
        <v>225.77</v>
      </c>
      <c r="D1254" s="85">
        <f>'Forward collapse simulation'!F1264</f>
        <v>2.17</v>
      </c>
      <c r="E1254" s="85">
        <f>'Forward collapse simulation'!D1264</f>
        <v>2.8319999999999999</v>
      </c>
      <c r="F1254" s="85"/>
      <c r="G1254" s="3" t="str">
        <f t="shared" si="864"/>
        <v>1.81</v>
      </c>
      <c r="H1254" s="3" t="str">
        <f t="shared" si="865"/>
        <v>-</v>
      </c>
      <c r="I1254" s="3">
        <f t="shared" si="866"/>
        <v>225.77</v>
      </c>
      <c r="J1254" s="3">
        <f t="shared" si="867"/>
        <v>2.17</v>
      </c>
      <c r="K1254" s="3">
        <f t="shared" si="868"/>
        <v>2.5488</v>
      </c>
      <c r="L1254" s="85"/>
      <c r="M1254" s="3" t="str">
        <f t="shared" si="869"/>
        <v>1.81</v>
      </c>
      <c r="N1254" s="3" t="str">
        <f t="shared" si="870"/>
        <v>-</v>
      </c>
      <c r="O1254" s="3">
        <f t="shared" si="871"/>
        <v>225.77</v>
      </c>
      <c r="P1254" s="3">
        <f t="shared" si="872"/>
        <v>2.17</v>
      </c>
      <c r="Q1254" s="3">
        <f t="shared" si="873"/>
        <v>2.2656000000000001</v>
      </c>
      <c r="R1254" s="85"/>
      <c r="S1254" s="3" t="str">
        <f t="shared" si="874"/>
        <v>1.81</v>
      </c>
      <c r="T1254" s="3" t="str">
        <f t="shared" si="875"/>
        <v>-</v>
      </c>
      <c r="U1254" s="3">
        <f t="shared" si="876"/>
        <v>225.77</v>
      </c>
      <c r="V1254" s="3">
        <f t="shared" si="877"/>
        <v>2.17</v>
      </c>
      <c r="W1254" s="3">
        <f t="shared" si="878"/>
        <v>1.9823999999999997</v>
      </c>
      <c r="X1254" s="85"/>
      <c r="Y1254" s="3" t="str">
        <f t="shared" si="879"/>
        <v>1.81</v>
      </c>
      <c r="Z1254" s="3" t="str">
        <f t="shared" si="880"/>
        <v>-</v>
      </c>
      <c r="AA1254" s="3">
        <f t="shared" si="881"/>
        <v>225.77</v>
      </c>
      <c r="AB1254" s="3">
        <f t="shared" si="882"/>
        <v>2.17</v>
      </c>
      <c r="AC1254" s="3">
        <f t="shared" si="883"/>
        <v>1.6991999999999998</v>
      </c>
      <c r="AD1254" s="85"/>
      <c r="AE1254" s="3" t="str">
        <f t="shared" si="884"/>
        <v>1.81</v>
      </c>
      <c r="AF1254" s="3" t="str">
        <f t="shared" si="885"/>
        <v>-</v>
      </c>
      <c r="AG1254" s="3">
        <f t="shared" si="886"/>
        <v>225.77</v>
      </c>
      <c r="AH1254" s="3">
        <f t="shared" si="887"/>
        <v>2.17</v>
      </c>
      <c r="AI1254" s="3">
        <f t="shared" si="888"/>
        <v>1.4159999999999999</v>
      </c>
      <c r="AJ1254" s="85"/>
      <c r="AK1254" s="3" t="str">
        <f t="shared" si="889"/>
        <v>1.81</v>
      </c>
      <c r="AL1254" s="3" t="str">
        <f t="shared" si="890"/>
        <v>-</v>
      </c>
      <c r="AM1254" s="3">
        <f t="shared" si="891"/>
        <v>225.77</v>
      </c>
      <c r="AN1254" s="3">
        <f t="shared" si="892"/>
        <v>2.17</v>
      </c>
      <c r="AO1254" s="3">
        <f t="shared" si="893"/>
        <v>1.1328</v>
      </c>
      <c r="AP1254" s="85"/>
      <c r="AQ1254" s="3" t="str">
        <f t="shared" si="894"/>
        <v>1.81</v>
      </c>
      <c r="AR1254" s="3" t="str">
        <f t="shared" si="895"/>
        <v>-</v>
      </c>
      <c r="AS1254" s="3">
        <f t="shared" si="896"/>
        <v>225.77</v>
      </c>
      <c r="AT1254" s="3">
        <f t="shared" si="897"/>
        <v>2.17</v>
      </c>
      <c r="AU1254" s="3">
        <f t="shared" si="898"/>
        <v>0.84959999999999991</v>
      </c>
      <c r="AV1254" s="85"/>
      <c r="AW1254" s="3" t="str">
        <f t="shared" si="899"/>
        <v>1.81</v>
      </c>
      <c r="AX1254" s="3" t="str">
        <f t="shared" si="900"/>
        <v>-</v>
      </c>
      <c r="AY1254" s="3">
        <f t="shared" si="901"/>
        <v>225.77</v>
      </c>
      <c r="AZ1254" s="3">
        <f t="shared" si="902"/>
        <v>2.17</v>
      </c>
      <c r="BA1254" s="3">
        <f t="shared" si="903"/>
        <v>0.56640000000000001</v>
      </c>
      <c r="BB1254" s="85"/>
      <c r="BC1254" s="3" t="str">
        <f t="shared" si="904"/>
        <v>1.81</v>
      </c>
      <c r="BD1254" s="3" t="str">
        <f t="shared" si="905"/>
        <v>-</v>
      </c>
      <c r="BE1254" s="3">
        <f t="shared" si="906"/>
        <v>225.77</v>
      </c>
      <c r="BF1254" s="3">
        <f t="shared" si="907"/>
        <v>2.17</v>
      </c>
      <c r="BG1254" s="3">
        <f t="shared" si="908"/>
        <v>0.28320000000000001</v>
      </c>
    </row>
    <row r="1255" spans="1:59" x14ac:dyDescent="0.3">
      <c r="A1255" s="1" t="str">
        <f>'Forward collapse simulation'!B1265</f>
        <v>1.81</v>
      </c>
      <c r="B1255" s="37" t="str">
        <f>IF('Forward collapse simulation'!C1265="","-",'Forward collapse simulation'!C1265)</f>
        <v>-</v>
      </c>
      <c r="C1255" s="85">
        <f>'Forward collapse simulation'!E1265</f>
        <v>225.6</v>
      </c>
      <c r="D1255" s="85">
        <f>'Forward collapse simulation'!F1265</f>
        <v>2.0299999999999998</v>
      </c>
      <c r="E1255" s="85">
        <f>'Forward collapse simulation'!D1265</f>
        <v>2.8260000000000001</v>
      </c>
      <c r="F1255" s="85"/>
      <c r="G1255" s="3" t="str">
        <f t="shared" si="864"/>
        <v>1.81</v>
      </c>
      <c r="H1255" s="3" t="str">
        <f t="shared" si="865"/>
        <v>-</v>
      </c>
      <c r="I1255" s="3">
        <f t="shared" si="866"/>
        <v>225.6</v>
      </c>
      <c r="J1255" s="3">
        <f t="shared" si="867"/>
        <v>2.0299999999999998</v>
      </c>
      <c r="K1255" s="3">
        <f t="shared" si="868"/>
        <v>2.5434000000000001</v>
      </c>
      <c r="L1255" s="85"/>
      <c r="M1255" s="3" t="str">
        <f t="shared" si="869"/>
        <v>1.81</v>
      </c>
      <c r="N1255" s="3" t="str">
        <f t="shared" si="870"/>
        <v>-</v>
      </c>
      <c r="O1255" s="3">
        <f t="shared" si="871"/>
        <v>225.6</v>
      </c>
      <c r="P1255" s="3">
        <f t="shared" si="872"/>
        <v>2.0299999999999998</v>
      </c>
      <c r="Q1255" s="3">
        <f t="shared" si="873"/>
        <v>2.2608000000000001</v>
      </c>
      <c r="R1255" s="85"/>
      <c r="S1255" s="3" t="str">
        <f t="shared" si="874"/>
        <v>1.81</v>
      </c>
      <c r="T1255" s="3" t="str">
        <f t="shared" si="875"/>
        <v>-</v>
      </c>
      <c r="U1255" s="3">
        <f t="shared" si="876"/>
        <v>225.6</v>
      </c>
      <c r="V1255" s="3">
        <f t="shared" si="877"/>
        <v>2.0299999999999998</v>
      </c>
      <c r="W1255" s="3">
        <f t="shared" si="878"/>
        <v>1.9782</v>
      </c>
      <c r="X1255" s="85"/>
      <c r="Y1255" s="3" t="str">
        <f t="shared" si="879"/>
        <v>1.81</v>
      </c>
      <c r="Z1255" s="3" t="str">
        <f t="shared" si="880"/>
        <v>-</v>
      </c>
      <c r="AA1255" s="3">
        <f t="shared" si="881"/>
        <v>225.6</v>
      </c>
      <c r="AB1255" s="3">
        <f t="shared" si="882"/>
        <v>2.0299999999999998</v>
      </c>
      <c r="AC1255" s="3">
        <f t="shared" si="883"/>
        <v>1.6956</v>
      </c>
      <c r="AD1255" s="85"/>
      <c r="AE1255" s="3" t="str">
        <f t="shared" si="884"/>
        <v>1.81</v>
      </c>
      <c r="AF1255" s="3" t="str">
        <f t="shared" si="885"/>
        <v>-</v>
      </c>
      <c r="AG1255" s="3">
        <f t="shared" si="886"/>
        <v>225.6</v>
      </c>
      <c r="AH1255" s="3">
        <f t="shared" si="887"/>
        <v>2.0299999999999998</v>
      </c>
      <c r="AI1255" s="3">
        <f t="shared" si="888"/>
        <v>1.413</v>
      </c>
      <c r="AJ1255" s="85"/>
      <c r="AK1255" s="3" t="str">
        <f t="shared" si="889"/>
        <v>1.81</v>
      </c>
      <c r="AL1255" s="3" t="str">
        <f t="shared" si="890"/>
        <v>-</v>
      </c>
      <c r="AM1255" s="3">
        <f t="shared" si="891"/>
        <v>225.6</v>
      </c>
      <c r="AN1255" s="3">
        <f t="shared" si="892"/>
        <v>2.0299999999999998</v>
      </c>
      <c r="AO1255" s="3">
        <f t="shared" si="893"/>
        <v>1.1304000000000001</v>
      </c>
      <c r="AP1255" s="85"/>
      <c r="AQ1255" s="3" t="str">
        <f t="shared" si="894"/>
        <v>1.81</v>
      </c>
      <c r="AR1255" s="3" t="str">
        <f t="shared" si="895"/>
        <v>-</v>
      </c>
      <c r="AS1255" s="3">
        <f t="shared" si="896"/>
        <v>225.6</v>
      </c>
      <c r="AT1255" s="3">
        <f t="shared" si="897"/>
        <v>2.0299999999999998</v>
      </c>
      <c r="AU1255" s="3">
        <f t="shared" si="898"/>
        <v>0.8478</v>
      </c>
      <c r="AV1255" s="85"/>
      <c r="AW1255" s="3" t="str">
        <f t="shared" si="899"/>
        <v>1.81</v>
      </c>
      <c r="AX1255" s="3" t="str">
        <f t="shared" si="900"/>
        <v>-</v>
      </c>
      <c r="AY1255" s="3">
        <f t="shared" si="901"/>
        <v>225.6</v>
      </c>
      <c r="AZ1255" s="3">
        <f t="shared" si="902"/>
        <v>2.0299999999999998</v>
      </c>
      <c r="BA1255" s="3">
        <f t="shared" si="903"/>
        <v>0.56520000000000004</v>
      </c>
      <c r="BB1255" s="85"/>
      <c r="BC1255" s="3" t="str">
        <f t="shared" si="904"/>
        <v>1.81</v>
      </c>
      <c r="BD1255" s="3" t="str">
        <f t="shared" si="905"/>
        <v>-</v>
      </c>
      <c r="BE1255" s="3">
        <f t="shared" si="906"/>
        <v>225.6</v>
      </c>
      <c r="BF1255" s="3">
        <f t="shared" si="907"/>
        <v>2.0299999999999998</v>
      </c>
      <c r="BG1255" s="3">
        <f t="shared" si="908"/>
        <v>0.28260000000000002</v>
      </c>
    </row>
    <row r="1256" spans="1:59" x14ac:dyDescent="0.3">
      <c r="A1256" s="1" t="str">
        <f>'Forward collapse simulation'!B1266</f>
        <v>1.81</v>
      </c>
      <c r="B1256" s="37" t="str">
        <f>IF('Forward collapse simulation'!C1266="","-",'Forward collapse simulation'!C1266)</f>
        <v>1.84</v>
      </c>
      <c r="C1256" s="85">
        <f>'Forward collapse simulation'!E1266</f>
        <v>226.29</v>
      </c>
      <c r="D1256" s="85">
        <f>'Forward collapse simulation'!F1266</f>
        <v>2.44</v>
      </c>
      <c r="E1256" s="85">
        <f>'Forward collapse simulation'!D1266</f>
        <v>2.9159999999999999</v>
      </c>
      <c r="F1256" s="85"/>
      <c r="G1256" s="3" t="str">
        <f t="shared" si="864"/>
        <v>1.81</v>
      </c>
      <c r="H1256" s="3" t="str">
        <f t="shared" si="865"/>
        <v>1.84</v>
      </c>
      <c r="I1256" s="3">
        <f t="shared" si="866"/>
        <v>226.29</v>
      </c>
      <c r="J1256" s="3">
        <f t="shared" si="867"/>
        <v>2.44</v>
      </c>
      <c r="K1256" s="3">
        <f t="shared" si="868"/>
        <v>2.9159999999999999</v>
      </c>
      <c r="L1256" s="85"/>
      <c r="M1256" s="3" t="str">
        <f t="shared" si="869"/>
        <v>1.81</v>
      </c>
      <c r="N1256" s="3" t="str">
        <f t="shared" si="870"/>
        <v>1.84</v>
      </c>
      <c r="O1256" s="3">
        <f t="shared" si="871"/>
        <v>226.29</v>
      </c>
      <c r="P1256" s="3">
        <f t="shared" si="872"/>
        <v>2.44</v>
      </c>
      <c r="Q1256" s="3">
        <f t="shared" si="873"/>
        <v>2.9159999999999999</v>
      </c>
      <c r="R1256" s="85"/>
      <c r="S1256" s="3" t="str">
        <f t="shared" si="874"/>
        <v>1.81</v>
      </c>
      <c r="T1256" s="3" t="str">
        <f t="shared" si="875"/>
        <v>1.84</v>
      </c>
      <c r="U1256" s="3">
        <f t="shared" si="876"/>
        <v>226.29</v>
      </c>
      <c r="V1256" s="3">
        <f t="shared" si="877"/>
        <v>2.44</v>
      </c>
      <c r="W1256" s="3">
        <f t="shared" si="878"/>
        <v>2.9159999999999999</v>
      </c>
      <c r="X1256" s="85"/>
      <c r="Y1256" s="3" t="str">
        <f t="shared" si="879"/>
        <v>1.81</v>
      </c>
      <c r="Z1256" s="3" t="str">
        <f t="shared" si="880"/>
        <v>1.84</v>
      </c>
      <c r="AA1256" s="3">
        <f t="shared" si="881"/>
        <v>226.29</v>
      </c>
      <c r="AB1256" s="3">
        <f t="shared" si="882"/>
        <v>2.44</v>
      </c>
      <c r="AC1256" s="3">
        <f t="shared" si="883"/>
        <v>2.9159999999999999</v>
      </c>
      <c r="AD1256" s="85"/>
      <c r="AE1256" s="3" t="str">
        <f t="shared" si="884"/>
        <v>1.81</v>
      </c>
      <c r="AF1256" s="3" t="str">
        <f t="shared" si="885"/>
        <v>1.84</v>
      </c>
      <c r="AG1256" s="3">
        <f t="shared" si="886"/>
        <v>226.29</v>
      </c>
      <c r="AH1256" s="3">
        <f t="shared" si="887"/>
        <v>2.44</v>
      </c>
      <c r="AI1256" s="3">
        <f t="shared" si="888"/>
        <v>2.9159999999999999</v>
      </c>
      <c r="AJ1256" s="85"/>
      <c r="AK1256" s="3" t="str">
        <f t="shared" si="889"/>
        <v>1.81</v>
      </c>
      <c r="AL1256" s="3" t="str">
        <f t="shared" si="890"/>
        <v>1.84</v>
      </c>
      <c r="AM1256" s="3">
        <f t="shared" si="891"/>
        <v>226.29</v>
      </c>
      <c r="AN1256" s="3">
        <f t="shared" si="892"/>
        <v>2.44</v>
      </c>
      <c r="AO1256" s="3">
        <f t="shared" si="893"/>
        <v>2.9159999999999999</v>
      </c>
      <c r="AP1256" s="85"/>
      <c r="AQ1256" s="3" t="str">
        <f t="shared" si="894"/>
        <v>1.81</v>
      </c>
      <c r="AR1256" s="3" t="str">
        <f t="shared" si="895"/>
        <v>1.84</v>
      </c>
      <c r="AS1256" s="3">
        <f t="shared" si="896"/>
        <v>226.29</v>
      </c>
      <c r="AT1256" s="3">
        <f t="shared" si="897"/>
        <v>2.44</v>
      </c>
      <c r="AU1256" s="3">
        <f t="shared" si="898"/>
        <v>2.9159999999999999</v>
      </c>
      <c r="AV1256" s="85"/>
      <c r="AW1256" s="3" t="str">
        <f t="shared" si="899"/>
        <v>1.81</v>
      </c>
      <c r="AX1256" s="3" t="str">
        <f t="shared" si="900"/>
        <v>1.84</v>
      </c>
      <c r="AY1256" s="3">
        <f t="shared" si="901"/>
        <v>226.29</v>
      </c>
      <c r="AZ1256" s="3">
        <f t="shared" si="902"/>
        <v>2.44</v>
      </c>
      <c r="BA1256" s="3">
        <f t="shared" si="903"/>
        <v>2.9159999999999999</v>
      </c>
      <c r="BB1256" s="85"/>
      <c r="BC1256" s="3" t="str">
        <f t="shared" si="904"/>
        <v>1.81</v>
      </c>
      <c r="BD1256" s="3" t="str">
        <f t="shared" si="905"/>
        <v>1.84</v>
      </c>
      <c r="BE1256" s="3">
        <f t="shared" si="906"/>
        <v>226.29</v>
      </c>
      <c r="BF1256" s="3">
        <f t="shared" si="907"/>
        <v>2.44</v>
      </c>
      <c r="BG1256" s="3">
        <f t="shared" si="908"/>
        <v>2.9159999999999999</v>
      </c>
    </row>
    <row r="1257" spans="1:59" x14ac:dyDescent="0.3">
      <c r="A1257" s="1" t="str">
        <f>'Forward collapse simulation'!B1267</f>
        <v>1.84</v>
      </c>
      <c r="B1257" s="37" t="str">
        <f>IF('Forward collapse simulation'!C1267="","-",'Forward collapse simulation'!C1267)</f>
        <v>-</v>
      </c>
      <c r="C1257" s="85">
        <f>'Forward collapse simulation'!E1267</f>
        <v>231.25</v>
      </c>
      <c r="D1257" s="85">
        <f>'Forward collapse simulation'!F1267</f>
        <v>-3.39</v>
      </c>
      <c r="E1257" s="85">
        <f>'Forward collapse simulation'!D1267</f>
        <v>5.7069999999999999</v>
      </c>
      <c r="F1257" s="85"/>
      <c r="G1257" s="3" t="str">
        <f t="shared" si="864"/>
        <v>1.84</v>
      </c>
      <c r="H1257" s="3" t="str">
        <f t="shared" si="865"/>
        <v>-</v>
      </c>
      <c r="I1257" s="3">
        <f t="shared" si="866"/>
        <v>231.25</v>
      </c>
      <c r="J1257" s="3">
        <f t="shared" si="867"/>
        <v>-3.39</v>
      </c>
      <c r="K1257" s="3">
        <f t="shared" si="868"/>
        <v>5.1363000000000003</v>
      </c>
      <c r="L1257" s="85"/>
      <c r="M1257" s="3" t="str">
        <f t="shared" si="869"/>
        <v>1.84</v>
      </c>
      <c r="N1257" s="3" t="str">
        <f t="shared" si="870"/>
        <v>-</v>
      </c>
      <c r="O1257" s="3">
        <f t="shared" si="871"/>
        <v>231.25</v>
      </c>
      <c r="P1257" s="3">
        <f t="shared" si="872"/>
        <v>-3.39</v>
      </c>
      <c r="Q1257" s="3">
        <f t="shared" si="873"/>
        <v>4.5655999999999999</v>
      </c>
      <c r="R1257" s="85"/>
      <c r="S1257" s="3" t="str">
        <f t="shared" si="874"/>
        <v>1.84</v>
      </c>
      <c r="T1257" s="3" t="str">
        <f t="shared" si="875"/>
        <v>-</v>
      </c>
      <c r="U1257" s="3">
        <f t="shared" si="876"/>
        <v>231.25</v>
      </c>
      <c r="V1257" s="3">
        <f t="shared" si="877"/>
        <v>-3.39</v>
      </c>
      <c r="W1257" s="3">
        <f t="shared" si="878"/>
        <v>3.9948999999999995</v>
      </c>
      <c r="X1257" s="85"/>
      <c r="Y1257" s="3" t="str">
        <f t="shared" si="879"/>
        <v>1.84</v>
      </c>
      <c r="Z1257" s="3" t="str">
        <f t="shared" si="880"/>
        <v>-</v>
      </c>
      <c r="AA1257" s="3">
        <f t="shared" si="881"/>
        <v>231.25</v>
      </c>
      <c r="AB1257" s="3">
        <f t="shared" si="882"/>
        <v>-3.39</v>
      </c>
      <c r="AC1257" s="3">
        <f t="shared" si="883"/>
        <v>3.4241999999999999</v>
      </c>
      <c r="AD1257" s="85"/>
      <c r="AE1257" s="3" t="str">
        <f t="shared" si="884"/>
        <v>1.84</v>
      </c>
      <c r="AF1257" s="3" t="str">
        <f t="shared" si="885"/>
        <v>-</v>
      </c>
      <c r="AG1257" s="3">
        <f t="shared" si="886"/>
        <v>231.25</v>
      </c>
      <c r="AH1257" s="3">
        <f t="shared" si="887"/>
        <v>-3.39</v>
      </c>
      <c r="AI1257" s="3">
        <f t="shared" si="888"/>
        <v>2.8534999999999999</v>
      </c>
      <c r="AJ1257" s="85"/>
      <c r="AK1257" s="3" t="str">
        <f t="shared" si="889"/>
        <v>1.84</v>
      </c>
      <c r="AL1257" s="3" t="str">
        <f t="shared" si="890"/>
        <v>-</v>
      </c>
      <c r="AM1257" s="3">
        <f t="shared" si="891"/>
        <v>231.25</v>
      </c>
      <c r="AN1257" s="3">
        <f t="shared" si="892"/>
        <v>-3.39</v>
      </c>
      <c r="AO1257" s="3">
        <f t="shared" si="893"/>
        <v>2.2827999999999999</v>
      </c>
      <c r="AP1257" s="85"/>
      <c r="AQ1257" s="3" t="str">
        <f t="shared" si="894"/>
        <v>1.84</v>
      </c>
      <c r="AR1257" s="3" t="str">
        <f t="shared" si="895"/>
        <v>-</v>
      </c>
      <c r="AS1257" s="3">
        <f t="shared" si="896"/>
        <v>231.25</v>
      </c>
      <c r="AT1257" s="3">
        <f t="shared" si="897"/>
        <v>-3.39</v>
      </c>
      <c r="AU1257" s="3">
        <f t="shared" si="898"/>
        <v>1.7121</v>
      </c>
      <c r="AV1257" s="85"/>
      <c r="AW1257" s="3" t="str">
        <f t="shared" si="899"/>
        <v>1.84</v>
      </c>
      <c r="AX1257" s="3" t="str">
        <f t="shared" si="900"/>
        <v>-</v>
      </c>
      <c r="AY1257" s="3">
        <f t="shared" si="901"/>
        <v>231.25</v>
      </c>
      <c r="AZ1257" s="3">
        <f t="shared" si="902"/>
        <v>-3.39</v>
      </c>
      <c r="BA1257" s="3">
        <f t="shared" si="903"/>
        <v>1.1414</v>
      </c>
      <c r="BB1257" s="85"/>
      <c r="BC1257" s="3" t="str">
        <f t="shared" si="904"/>
        <v>1.84</v>
      </c>
      <c r="BD1257" s="3" t="str">
        <f t="shared" si="905"/>
        <v>-</v>
      </c>
      <c r="BE1257" s="3">
        <f t="shared" si="906"/>
        <v>231.25</v>
      </c>
      <c r="BF1257" s="3">
        <f t="shared" si="907"/>
        <v>-3.39</v>
      </c>
      <c r="BG1257" s="3">
        <f t="shared" si="908"/>
        <v>0.57069999999999999</v>
      </c>
    </row>
    <row r="1258" spans="1:59" x14ac:dyDescent="0.3">
      <c r="A1258" s="1" t="str">
        <f>'Forward collapse simulation'!B1268</f>
        <v>1.84</v>
      </c>
      <c r="B1258" s="37" t="str">
        <f>IF('Forward collapse simulation'!C1268="","-",'Forward collapse simulation'!C1268)</f>
        <v>-</v>
      </c>
      <c r="C1258" s="85">
        <f>'Forward collapse simulation'!E1268</f>
        <v>231.31</v>
      </c>
      <c r="D1258" s="85">
        <f>'Forward collapse simulation'!F1268</f>
        <v>-3.62</v>
      </c>
      <c r="E1258" s="85">
        <f>'Forward collapse simulation'!D1268</f>
        <v>5.6950000000000003</v>
      </c>
      <c r="F1258" s="85"/>
      <c r="G1258" s="3" t="str">
        <f t="shared" si="864"/>
        <v>1.84</v>
      </c>
      <c r="H1258" s="3" t="str">
        <f t="shared" si="865"/>
        <v>-</v>
      </c>
      <c r="I1258" s="3">
        <f t="shared" si="866"/>
        <v>231.31</v>
      </c>
      <c r="J1258" s="3">
        <f t="shared" si="867"/>
        <v>-3.62</v>
      </c>
      <c r="K1258" s="3">
        <f t="shared" si="868"/>
        <v>5.1255000000000006</v>
      </c>
      <c r="L1258" s="85"/>
      <c r="M1258" s="3" t="str">
        <f t="shared" si="869"/>
        <v>1.84</v>
      </c>
      <c r="N1258" s="3" t="str">
        <f t="shared" si="870"/>
        <v>-</v>
      </c>
      <c r="O1258" s="3">
        <f t="shared" si="871"/>
        <v>231.31</v>
      </c>
      <c r="P1258" s="3">
        <f t="shared" si="872"/>
        <v>-3.62</v>
      </c>
      <c r="Q1258" s="3">
        <f t="shared" si="873"/>
        <v>4.556</v>
      </c>
      <c r="R1258" s="85"/>
      <c r="S1258" s="3" t="str">
        <f t="shared" si="874"/>
        <v>1.84</v>
      </c>
      <c r="T1258" s="3" t="str">
        <f t="shared" si="875"/>
        <v>-</v>
      </c>
      <c r="U1258" s="3">
        <f t="shared" si="876"/>
        <v>231.31</v>
      </c>
      <c r="V1258" s="3">
        <f t="shared" si="877"/>
        <v>-3.62</v>
      </c>
      <c r="W1258" s="3">
        <f t="shared" si="878"/>
        <v>3.9864999999999999</v>
      </c>
      <c r="X1258" s="85"/>
      <c r="Y1258" s="3" t="str">
        <f t="shared" si="879"/>
        <v>1.84</v>
      </c>
      <c r="Z1258" s="3" t="str">
        <f t="shared" si="880"/>
        <v>-</v>
      </c>
      <c r="AA1258" s="3">
        <f t="shared" si="881"/>
        <v>231.31</v>
      </c>
      <c r="AB1258" s="3">
        <f t="shared" si="882"/>
        <v>-3.62</v>
      </c>
      <c r="AC1258" s="3">
        <f t="shared" si="883"/>
        <v>3.4170000000000003</v>
      </c>
      <c r="AD1258" s="85"/>
      <c r="AE1258" s="3" t="str">
        <f t="shared" si="884"/>
        <v>1.84</v>
      </c>
      <c r="AF1258" s="3" t="str">
        <f t="shared" si="885"/>
        <v>-</v>
      </c>
      <c r="AG1258" s="3">
        <f t="shared" si="886"/>
        <v>231.31</v>
      </c>
      <c r="AH1258" s="3">
        <f t="shared" si="887"/>
        <v>-3.62</v>
      </c>
      <c r="AI1258" s="3">
        <f t="shared" si="888"/>
        <v>2.8475000000000001</v>
      </c>
      <c r="AJ1258" s="85"/>
      <c r="AK1258" s="3" t="str">
        <f t="shared" si="889"/>
        <v>1.84</v>
      </c>
      <c r="AL1258" s="3" t="str">
        <f t="shared" si="890"/>
        <v>-</v>
      </c>
      <c r="AM1258" s="3">
        <f t="shared" si="891"/>
        <v>231.31</v>
      </c>
      <c r="AN1258" s="3">
        <f t="shared" si="892"/>
        <v>-3.62</v>
      </c>
      <c r="AO1258" s="3">
        <f t="shared" si="893"/>
        <v>2.278</v>
      </c>
      <c r="AP1258" s="85"/>
      <c r="AQ1258" s="3" t="str">
        <f t="shared" si="894"/>
        <v>1.84</v>
      </c>
      <c r="AR1258" s="3" t="str">
        <f t="shared" si="895"/>
        <v>-</v>
      </c>
      <c r="AS1258" s="3">
        <f t="shared" si="896"/>
        <v>231.31</v>
      </c>
      <c r="AT1258" s="3">
        <f t="shared" si="897"/>
        <v>-3.62</v>
      </c>
      <c r="AU1258" s="3">
        <f t="shared" si="898"/>
        <v>1.7085000000000001</v>
      </c>
      <c r="AV1258" s="85"/>
      <c r="AW1258" s="3" t="str">
        <f t="shared" si="899"/>
        <v>1.84</v>
      </c>
      <c r="AX1258" s="3" t="str">
        <f t="shared" si="900"/>
        <v>-</v>
      </c>
      <c r="AY1258" s="3">
        <f t="shared" si="901"/>
        <v>231.31</v>
      </c>
      <c r="AZ1258" s="3">
        <f t="shared" si="902"/>
        <v>-3.62</v>
      </c>
      <c r="BA1258" s="3">
        <f t="shared" si="903"/>
        <v>1.139</v>
      </c>
      <c r="BB1258" s="85"/>
      <c r="BC1258" s="3" t="str">
        <f t="shared" si="904"/>
        <v>1.84</v>
      </c>
      <c r="BD1258" s="3" t="str">
        <f t="shared" si="905"/>
        <v>-</v>
      </c>
      <c r="BE1258" s="3">
        <f t="shared" si="906"/>
        <v>231.31</v>
      </c>
      <c r="BF1258" s="3">
        <f t="shared" si="907"/>
        <v>-3.62</v>
      </c>
      <c r="BG1258" s="3">
        <f t="shared" si="908"/>
        <v>0.56950000000000001</v>
      </c>
    </row>
    <row r="1259" spans="1:59" x14ac:dyDescent="0.3">
      <c r="A1259" s="1" t="str">
        <f>'Forward collapse simulation'!B1269</f>
        <v>1.72</v>
      </c>
      <c r="B1259" s="37" t="str">
        <f>IF('Forward collapse simulation'!C1269="","-",'Forward collapse simulation'!C1269)</f>
        <v>-</v>
      </c>
      <c r="C1259" s="85">
        <f>'Forward collapse simulation'!E1269</f>
        <v>232.9</v>
      </c>
      <c r="D1259" s="85">
        <f>'Forward collapse simulation'!F1269</f>
        <v>2.72</v>
      </c>
      <c r="E1259" s="85">
        <f>'Forward collapse simulation'!D1269</f>
        <v>5.4870000000000001</v>
      </c>
      <c r="F1259" s="85"/>
      <c r="G1259" s="3" t="str">
        <f t="shared" si="864"/>
        <v>1.72</v>
      </c>
      <c r="H1259" s="3" t="str">
        <f t="shared" si="865"/>
        <v>-</v>
      </c>
      <c r="I1259" s="3">
        <f t="shared" si="866"/>
        <v>232.9</v>
      </c>
      <c r="J1259" s="3">
        <f t="shared" si="867"/>
        <v>2.72</v>
      </c>
      <c r="K1259" s="3">
        <f t="shared" si="868"/>
        <v>4.9382999999999999</v>
      </c>
      <c r="L1259" s="85"/>
      <c r="M1259" s="3" t="str">
        <f t="shared" si="869"/>
        <v>1.72</v>
      </c>
      <c r="N1259" s="3" t="str">
        <f t="shared" si="870"/>
        <v>-</v>
      </c>
      <c r="O1259" s="3">
        <f t="shared" si="871"/>
        <v>232.9</v>
      </c>
      <c r="P1259" s="3">
        <f t="shared" si="872"/>
        <v>2.72</v>
      </c>
      <c r="Q1259" s="3">
        <f t="shared" si="873"/>
        <v>4.3896000000000006</v>
      </c>
      <c r="R1259" s="85"/>
      <c r="S1259" s="3" t="str">
        <f t="shared" si="874"/>
        <v>1.72</v>
      </c>
      <c r="T1259" s="3" t="str">
        <f t="shared" si="875"/>
        <v>-</v>
      </c>
      <c r="U1259" s="3">
        <f t="shared" si="876"/>
        <v>232.9</v>
      </c>
      <c r="V1259" s="3">
        <f t="shared" si="877"/>
        <v>2.72</v>
      </c>
      <c r="W1259" s="3">
        <f t="shared" si="878"/>
        <v>3.8409</v>
      </c>
      <c r="X1259" s="85"/>
      <c r="Y1259" s="3" t="str">
        <f t="shared" si="879"/>
        <v>1.72</v>
      </c>
      <c r="Z1259" s="3" t="str">
        <f t="shared" si="880"/>
        <v>-</v>
      </c>
      <c r="AA1259" s="3">
        <f t="shared" si="881"/>
        <v>232.9</v>
      </c>
      <c r="AB1259" s="3">
        <f t="shared" si="882"/>
        <v>2.72</v>
      </c>
      <c r="AC1259" s="3">
        <f t="shared" si="883"/>
        <v>3.2921999999999998</v>
      </c>
      <c r="AD1259" s="85"/>
      <c r="AE1259" s="3" t="str">
        <f t="shared" si="884"/>
        <v>1.72</v>
      </c>
      <c r="AF1259" s="3" t="str">
        <f t="shared" si="885"/>
        <v>-</v>
      </c>
      <c r="AG1259" s="3">
        <f t="shared" si="886"/>
        <v>232.9</v>
      </c>
      <c r="AH1259" s="3">
        <f t="shared" si="887"/>
        <v>2.72</v>
      </c>
      <c r="AI1259" s="3">
        <f t="shared" si="888"/>
        <v>2.7435</v>
      </c>
      <c r="AJ1259" s="85"/>
      <c r="AK1259" s="3" t="str">
        <f t="shared" si="889"/>
        <v>1.72</v>
      </c>
      <c r="AL1259" s="3" t="str">
        <f t="shared" si="890"/>
        <v>-</v>
      </c>
      <c r="AM1259" s="3">
        <f t="shared" si="891"/>
        <v>232.9</v>
      </c>
      <c r="AN1259" s="3">
        <f t="shared" si="892"/>
        <v>2.72</v>
      </c>
      <c r="AO1259" s="3">
        <f t="shared" si="893"/>
        <v>2.1948000000000003</v>
      </c>
      <c r="AP1259" s="85"/>
      <c r="AQ1259" s="3" t="str">
        <f t="shared" si="894"/>
        <v>1.72</v>
      </c>
      <c r="AR1259" s="3" t="str">
        <f t="shared" si="895"/>
        <v>-</v>
      </c>
      <c r="AS1259" s="3">
        <f t="shared" si="896"/>
        <v>232.9</v>
      </c>
      <c r="AT1259" s="3">
        <f t="shared" si="897"/>
        <v>2.72</v>
      </c>
      <c r="AU1259" s="3">
        <f t="shared" si="898"/>
        <v>1.6460999999999999</v>
      </c>
      <c r="AV1259" s="85"/>
      <c r="AW1259" s="3" t="str">
        <f t="shared" si="899"/>
        <v>1.72</v>
      </c>
      <c r="AX1259" s="3" t="str">
        <f t="shared" si="900"/>
        <v>-</v>
      </c>
      <c r="AY1259" s="3">
        <f t="shared" si="901"/>
        <v>232.9</v>
      </c>
      <c r="AZ1259" s="3">
        <f t="shared" si="902"/>
        <v>2.72</v>
      </c>
      <c r="BA1259" s="3">
        <f t="shared" si="903"/>
        <v>1.0974000000000002</v>
      </c>
      <c r="BB1259" s="85"/>
      <c r="BC1259" s="3" t="str">
        <f t="shared" si="904"/>
        <v>1.72</v>
      </c>
      <c r="BD1259" s="3" t="str">
        <f t="shared" si="905"/>
        <v>-</v>
      </c>
      <c r="BE1259" s="3">
        <f t="shared" si="906"/>
        <v>232.9</v>
      </c>
      <c r="BF1259" s="3">
        <f t="shared" si="907"/>
        <v>2.72</v>
      </c>
      <c r="BG1259" s="3">
        <f t="shared" si="908"/>
        <v>0.54870000000000008</v>
      </c>
    </row>
    <row r="1260" spans="1:59" x14ac:dyDescent="0.3">
      <c r="A1260" s="1" t="str">
        <f>'Forward collapse simulation'!B1270</f>
        <v>1.72</v>
      </c>
      <c r="B1260" s="37" t="str">
        <f>IF('Forward collapse simulation'!C1270="","-",'Forward collapse simulation'!C1270)</f>
        <v>-</v>
      </c>
      <c r="C1260" s="85">
        <f>'Forward collapse simulation'!E1270</f>
        <v>233.25</v>
      </c>
      <c r="D1260" s="85">
        <f>'Forward collapse simulation'!F1270</f>
        <v>2.2599999999999998</v>
      </c>
      <c r="E1260" s="85">
        <f>'Forward collapse simulation'!D1270</f>
        <v>5.556</v>
      </c>
      <c r="F1260" s="85"/>
      <c r="G1260" s="3" t="str">
        <f t="shared" si="864"/>
        <v>1.72</v>
      </c>
      <c r="H1260" s="3" t="str">
        <f t="shared" si="865"/>
        <v>-</v>
      </c>
      <c r="I1260" s="3">
        <f t="shared" si="866"/>
        <v>233.25</v>
      </c>
      <c r="J1260" s="3">
        <f t="shared" si="867"/>
        <v>2.2599999999999998</v>
      </c>
      <c r="K1260" s="3">
        <f t="shared" si="868"/>
        <v>5.0004</v>
      </c>
      <c r="L1260" s="85"/>
      <c r="M1260" s="3" t="str">
        <f t="shared" si="869"/>
        <v>1.72</v>
      </c>
      <c r="N1260" s="3" t="str">
        <f t="shared" si="870"/>
        <v>-</v>
      </c>
      <c r="O1260" s="3">
        <f t="shared" si="871"/>
        <v>233.25</v>
      </c>
      <c r="P1260" s="3">
        <f t="shared" si="872"/>
        <v>2.2599999999999998</v>
      </c>
      <c r="Q1260" s="3">
        <f t="shared" si="873"/>
        <v>4.4447999999999999</v>
      </c>
      <c r="R1260" s="85"/>
      <c r="S1260" s="3" t="str">
        <f t="shared" si="874"/>
        <v>1.72</v>
      </c>
      <c r="T1260" s="3" t="str">
        <f t="shared" si="875"/>
        <v>-</v>
      </c>
      <c r="U1260" s="3">
        <f t="shared" si="876"/>
        <v>233.25</v>
      </c>
      <c r="V1260" s="3">
        <f t="shared" si="877"/>
        <v>2.2599999999999998</v>
      </c>
      <c r="W1260" s="3">
        <f t="shared" si="878"/>
        <v>3.8891999999999998</v>
      </c>
      <c r="X1260" s="85"/>
      <c r="Y1260" s="3" t="str">
        <f t="shared" si="879"/>
        <v>1.72</v>
      </c>
      <c r="Z1260" s="3" t="str">
        <f t="shared" si="880"/>
        <v>-</v>
      </c>
      <c r="AA1260" s="3">
        <f t="shared" si="881"/>
        <v>233.25</v>
      </c>
      <c r="AB1260" s="3">
        <f t="shared" si="882"/>
        <v>2.2599999999999998</v>
      </c>
      <c r="AC1260" s="3">
        <f t="shared" si="883"/>
        <v>3.3336000000000001</v>
      </c>
      <c r="AD1260" s="85"/>
      <c r="AE1260" s="3" t="str">
        <f t="shared" si="884"/>
        <v>1.72</v>
      </c>
      <c r="AF1260" s="3" t="str">
        <f t="shared" si="885"/>
        <v>-</v>
      </c>
      <c r="AG1260" s="3">
        <f t="shared" si="886"/>
        <v>233.25</v>
      </c>
      <c r="AH1260" s="3">
        <f t="shared" si="887"/>
        <v>2.2599999999999998</v>
      </c>
      <c r="AI1260" s="3">
        <f t="shared" si="888"/>
        <v>2.778</v>
      </c>
      <c r="AJ1260" s="85"/>
      <c r="AK1260" s="3" t="str">
        <f t="shared" si="889"/>
        <v>1.72</v>
      </c>
      <c r="AL1260" s="3" t="str">
        <f t="shared" si="890"/>
        <v>-</v>
      </c>
      <c r="AM1260" s="3">
        <f t="shared" si="891"/>
        <v>233.25</v>
      </c>
      <c r="AN1260" s="3">
        <f t="shared" si="892"/>
        <v>2.2599999999999998</v>
      </c>
      <c r="AO1260" s="3">
        <f t="shared" si="893"/>
        <v>2.2223999999999999</v>
      </c>
      <c r="AP1260" s="85"/>
      <c r="AQ1260" s="3" t="str">
        <f t="shared" si="894"/>
        <v>1.72</v>
      </c>
      <c r="AR1260" s="3" t="str">
        <f t="shared" si="895"/>
        <v>-</v>
      </c>
      <c r="AS1260" s="3">
        <f t="shared" si="896"/>
        <v>233.25</v>
      </c>
      <c r="AT1260" s="3">
        <f t="shared" si="897"/>
        <v>2.2599999999999998</v>
      </c>
      <c r="AU1260" s="3">
        <f t="shared" si="898"/>
        <v>1.6668000000000001</v>
      </c>
      <c r="AV1260" s="85"/>
      <c r="AW1260" s="3" t="str">
        <f t="shared" si="899"/>
        <v>1.72</v>
      </c>
      <c r="AX1260" s="3" t="str">
        <f t="shared" si="900"/>
        <v>-</v>
      </c>
      <c r="AY1260" s="3">
        <f t="shared" si="901"/>
        <v>233.25</v>
      </c>
      <c r="AZ1260" s="3">
        <f t="shared" si="902"/>
        <v>2.2599999999999998</v>
      </c>
      <c r="BA1260" s="3">
        <f t="shared" si="903"/>
        <v>1.1112</v>
      </c>
      <c r="BB1260" s="85"/>
      <c r="BC1260" s="3" t="str">
        <f t="shared" si="904"/>
        <v>1.72</v>
      </c>
      <c r="BD1260" s="3" t="str">
        <f t="shared" si="905"/>
        <v>-</v>
      </c>
      <c r="BE1260" s="3">
        <f t="shared" si="906"/>
        <v>233.25</v>
      </c>
      <c r="BF1260" s="3">
        <f t="shared" si="907"/>
        <v>2.2599999999999998</v>
      </c>
      <c r="BG1260" s="3">
        <f t="shared" si="908"/>
        <v>0.55559999999999998</v>
      </c>
    </row>
    <row r="1261" spans="1:59" x14ac:dyDescent="0.3">
      <c r="A1261" s="1" t="str">
        <f>'Forward collapse simulation'!B1271</f>
        <v>1.72</v>
      </c>
      <c r="B1261" s="37" t="str">
        <f>IF('Forward collapse simulation'!C1271="","-",'Forward collapse simulation'!C1271)</f>
        <v>-</v>
      </c>
      <c r="C1261" s="85">
        <f>'Forward collapse simulation'!E1271</f>
        <v>232.71</v>
      </c>
      <c r="D1261" s="85">
        <f>'Forward collapse simulation'!F1271</f>
        <v>2.73</v>
      </c>
      <c r="E1261" s="85">
        <f>'Forward collapse simulation'!D1271</f>
        <v>5.4859999999999998</v>
      </c>
      <c r="F1261" s="85"/>
      <c r="G1261" s="3" t="str">
        <f t="shared" si="864"/>
        <v>1.72</v>
      </c>
      <c r="H1261" s="3" t="str">
        <f t="shared" si="865"/>
        <v>-</v>
      </c>
      <c r="I1261" s="3">
        <f t="shared" si="866"/>
        <v>232.71</v>
      </c>
      <c r="J1261" s="3">
        <f t="shared" si="867"/>
        <v>2.73</v>
      </c>
      <c r="K1261" s="3">
        <f t="shared" si="868"/>
        <v>4.9374000000000002</v>
      </c>
      <c r="L1261" s="85"/>
      <c r="M1261" s="3" t="str">
        <f t="shared" si="869"/>
        <v>1.72</v>
      </c>
      <c r="N1261" s="3" t="str">
        <f t="shared" si="870"/>
        <v>-</v>
      </c>
      <c r="O1261" s="3">
        <f t="shared" si="871"/>
        <v>232.71</v>
      </c>
      <c r="P1261" s="3">
        <f t="shared" si="872"/>
        <v>2.73</v>
      </c>
      <c r="Q1261" s="3">
        <f t="shared" si="873"/>
        <v>4.3887999999999998</v>
      </c>
      <c r="R1261" s="85"/>
      <c r="S1261" s="3" t="str">
        <f t="shared" si="874"/>
        <v>1.72</v>
      </c>
      <c r="T1261" s="3" t="str">
        <f t="shared" si="875"/>
        <v>-</v>
      </c>
      <c r="U1261" s="3">
        <f t="shared" si="876"/>
        <v>232.71</v>
      </c>
      <c r="V1261" s="3">
        <f t="shared" si="877"/>
        <v>2.73</v>
      </c>
      <c r="W1261" s="3">
        <f t="shared" si="878"/>
        <v>3.8401999999999994</v>
      </c>
      <c r="X1261" s="85"/>
      <c r="Y1261" s="3" t="str">
        <f t="shared" si="879"/>
        <v>1.72</v>
      </c>
      <c r="Z1261" s="3" t="str">
        <f t="shared" si="880"/>
        <v>-</v>
      </c>
      <c r="AA1261" s="3">
        <f t="shared" si="881"/>
        <v>232.71</v>
      </c>
      <c r="AB1261" s="3">
        <f t="shared" si="882"/>
        <v>2.73</v>
      </c>
      <c r="AC1261" s="3">
        <f t="shared" si="883"/>
        <v>3.2915999999999999</v>
      </c>
      <c r="AD1261" s="85"/>
      <c r="AE1261" s="3" t="str">
        <f t="shared" si="884"/>
        <v>1.72</v>
      </c>
      <c r="AF1261" s="3" t="str">
        <f t="shared" si="885"/>
        <v>-</v>
      </c>
      <c r="AG1261" s="3">
        <f t="shared" si="886"/>
        <v>232.71</v>
      </c>
      <c r="AH1261" s="3">
        <f t="shared" si="887"/>
        <v>2.73</v>
      </c>
      <c r="AI1261" s="3">
        <f t="shared" si="888"/>
        <v>2.7429999999999999</v>
      </c>
      <c r="AJ1261" s="85"/>
      <c r="AK1261" s="3" t="str">
        <f t="shared" si="889"/>
        <v>1.72</v>
      </c>
      <c r="AL1261" s="3" t="str">
        <f t="shared" si="890"/>
        <v>-</v>
      </c>
      <c r="AM1261" s="3">
        <f t="shared" si="891"/>
        <v>232.71</v>
      </c>
      <c r="AN1261" s="3">
        <f t="shared" si="892"/>
        <v>2.73</v>
      </c>
      <c r="AO1261" s="3">
        <f t="shared" si="893"/>
        <v>2.1943999999999999</v>
      </c>
      <c r="AP1261" s="85"/>
      <c r="AQ1261" s="3" t="str">
        <f t="shared" si="894"/>
        <v>1.72</v>
      </c>
      <c r="AR1261" s="3" t="str">
        <f t="shared" si="895"/>
        <v>-</v>
      </c>
      <c r="AS1261" s="3">
        <f t="shared" si="896"/>
        <v>232.71</v>
      </c>
      <c r="AT1261" s="3">
        <f t="shared" si="897"/>
        <v>2.73</v>
      </c>
      <c r="AU1261" s="3">
        <f t="shared" si="898"/>
        <v>1.6457999999999999</v>
      </c>
      <c r="AV1261" s="85"/>
      <c r="AW1261" s="3" t="str">
        <f t="shared" si="899"/>
        <v>1.72</v>
      </c>
      <c r="AX1261" s="3" t="str">
        <f t="shared" si="900"/>
        <v>-</v>
      </c>
      <c r="AY1261" s="3">
        <f t="shared" si="901"/>
        <v>232.71</v>
      </c>
      <c r="AZ1261" s="3">
        <f t="shared" si="902"/>
        <v>2.73</v>
      </c>
      <c r="BA1261" s="3">
        <f t="shared" si="903"/>
        <v>1.0972</v>
      </c>
      <c r="BB1261" s="85"/>
      <c r="BC1261" s="3" t="str">
        <f t="shared" si="904"/>
        <v>1.72</v>
      </c>
      <c r="BD1261" s="3" t="str">
        <f t="shared" si="905"/>
        <v>-</v>
      </c>
      <c r="BE1261" s="3">
        <f t="shared" si="906"/>
        <v>232.71</v>
      </c>
      <c r="BF1261" s="3">
        <f t="shared" si="907"/>
        <v>2.73</v>
      </c>
      <c r="BG1261" s="3">
        <f t="shared" si="908"/>
        <v>0.54859999999999998</v>
      </c>
    </row>
    <row r="1262" spans="1:59" x14ac:dyDescent="0.3">
      <c r="A1262" s="1" t="str">
        <f>'Forward collapse simulation'!B1272</f>
        <v>1.72</v>
      </c>
      <c r="B1262" s="37" t="str">
        <f>IF('Forward collapse simulation'!C1272="","-",'Forward collapse simulation'!C1272)</f>
        <v>1.85</v>
      </c>
      <c r="C1262" s="85">
        <f>'Forward collapse simulation'!E1272</f>
        <v>233.19</v>
      </c>
      <c r="D1262" s="85">
        <f>'Forward collapse simulation'!F1272</f>
        <v>3.32</v>
      </c>
      <c r="E1262" s="85">
        <f>'Forward collapse simulation'!D1272</f>
        <v>5.45</v>
      </c>
      <c r="F1262" s="85"/>
      <c r="G1262" s="3" t="str">
        <f t="shared" si="864"/>
        <v>1.72</v>
      </c>
      <c r="H1262" s="3" t="str">
        <f t="shared" si="865"/>
        <v>1.85</v>
      </c>
      <c r="I1262" s="3">
        <f t="shared" si="866"/>
        <v>233.19</v>
      </c>
      <c r="J1262" s="3">
        <f t="shared" si="867"/>
        <v>3.32</v>
      </c>
      <c r="K1262" s="3">
        <f t="shared" si="868"/>
        <v>5.45</v>
      </c>
      <c r="L1262" s="85"/>
      <c r="M1262" s="3" t="str">
        <f t="shared" si="869"/>
        <v>1.72</v>
      </c>
      <c r="N1262" s="3" t="str">
        <f t="shared" si="870"/>
        <v>1.85</v>
      </c>
      <c r="O1262" s="3">
        <f t="shared" si="871"/>
        <v>233.19</v>
      </c>
      <c r="P1262" s="3">
        <f t="shared" si="872"/>
        <v>3.32</v>
      </c>
      <c r="Q1262" s="3">
        <f t="shared" si="873"/>
        <v>5.45</v>
      </c>
      <c r="R1262" s="85"/>
      <c r="S1262" s="3" t="str">
        <f t="shared" si="874"/>
        <v>1.72</v>
      </c>
      <c r="T1262" s="3" t="str">
        <f t="shared" si="875"/>
        <v>1.85</v>
      </c>
      <c r="U1262" s="3">
        <f t="shared" si="876"/>
        <v>233.19</v>
      </c>
      <c r="V1262" s="3">
        <f t="shared" si="877"/>
        <v>3.32</v>
      </c>
      <c r="W1262" s="3">
        <f t="shared" si="878"/>
        <v>5.45</v>
      </c>
      <c r="X1262" s="85"/>
      <c r="Y1262" s="3" t="str">
        <f t="shared" si="879"/>
        <v>1.72</v>
      </c>
      <c r="Z1262" s="3" t="str">
        <f t="shared" si="880"/>
        <v>1.85</v>
      </c>
      <c r="AA1262" s="3">
        <f t="shared" si="881"/>
        <v>233.19</v>
      </c>
      <c r="AB1262" s="3">
        <f t="shared" si="882"/>
        <v>3.32</v>
      </c>
      <c r="AC1262" s="3">
        <f t="shared" si="883"/>
        <v>5.45</v>
      </c>
      <c r="AD1262" s="85"/>
      <c r="AE1262" s="3" t="str">
        <f t="shared" si="884"/>
        <v>1.72</v>
      </c>
      <c r="AF1262" s="3" t="str">
        <f t="shared" si="885"/>
        <v>1.85</v>
      </c>
      <c r="AG1262" s="3">
        <f t="shared" si="886"/>
        <v>233.19</v>
      </c>
      <c r="AH1262" s="3">
        <f t="shared" si="887"/>
        <v>3.32</v>
      </c>
      <c r="AI1262" s="3">
        <f t="shared" si="888"/>
        <v>5.45</v>
      </c>
      <c r="AJ1262" s="85"/>
      <c r="AK1262" s="3" t="str">
        <f t="shared" si="889"/>
        <v>1.72</v>
      </c>
      <c r="AL1262" s="3" t="str">
        <f t="shared" si="890"/>
        <v>1.85</v>
      </c>
      <c r="AM1262" s="3">
        <f t="shared" si="891"/>
        <v>233.19</v>
      </c>
      <c r="AN1262" s="3">
        <f t="shared" si="892"/>
        <v>3.32</v>
      </c>
      <c r="AO1262" s="3">
        <f t="shared" si="893"/>
        <v>5.45</v>
      </c>
      <c r="AP1262" s="85"/>
      <c r="AQ1262" s="3" t="str">
        <f t="shared" si="894"/>
        <v>1.72</v>
      </c>
      <c r="AR1262" s="3" t="str">
        <f t="shared" si="895"/>
        <v>1.85</v>
      </c>
      <c r="AS1262" s="3">
        <f t="shared" si="896"/>
        <v>233.19</v>
      </c>
      <c r="AT1262" s="3">
        <f t="shared" si="897"/>
        <v>3.32</v>
      </c>
      <c r="AU1262" s="3">
        <f t="shared" si="898"/>
        <v>5.45</v>
      </c>
      <c r="AV1262" s="85"/>
      <c r="AW1262" s="3" t="str">
        <f t="shared" si="899"/>
        <v>1.72</v>
      </c>
      <c r="AX1262" s="3" t="str">
        <f t="shared" si="900"/>
        <v>1.85</v>
      </c>
      <c r="AY1262" s="3">
        <f t="shared" si="901"/>
        <v>233.19</v>
      </c>
      <c r="AZ1262" s="3">
        <f t="shared" si="902"/>
        <v>3.32</v>
      </c>
      <c r="BA1262" s="3">
        <f t="shared" si="903"/>
        <v>5.45</v>
      </c>
      <c r="BB1262" s="85"/>
      <c r="BC1262" s="3" t="str">
        <f t="shared" si="904"/>
        <v>1.72</v>
      </c>
      <c r="BD1262" s="3" t="str">
        <f t="shared" si="905"/>
        <v>1.85</v>
      </c>
      <c r="BE1262" s="3">
        <f t="shared" si="906"/>
        <v>233.19</v>
      </c>
      <c r="BF1262" s="3">
        <f t="shared" si="907"/>
        <v>3.32</v>
      </c>
      <c r="BG1262" s="3">
        <f t="shared" si="908"/>
        <v>5.45</v>
      </c>
    </row>
    <row r="1263" spans="1:59" x14ac:dyDescent="0.3">
      <c r="A1263" s="1" t="str">
        <f>'Forward collapse simulation'!B1273</f>
        <v>1.85</v>
      </c>
      <c r="B1263" s="37" t="str">
        <f>IF('Forward collapse simulation'!C1273="","-",'Forward collapse simulation'!C1273)</f>
        <v>-</v>
      </c>
      <c r="C1263" s="85">
        <f>'Forward collapse simulation'!E1273</f>
        <v>233.79</v>
      </c>
      <c r="D1263" s="85">
        <f>'Forward collapse simulation'!F1273</f>
        <v>-70.3</v>
      </c>
      <c r="E1263" s="85">
        <f>'Forward collapse simulation'!D1273</f>
        <v>1.0289999999999999</v>
      </c>
      <c r="F1263" s="85"/>
      <c r="G1263" s="3" t="str">
        <f t="shared" si="864"/>
        <v>1.85</v>
      </c>
      <c r="H1263" s="3" t="str">
        <f t="shared" si="865"/>
        <v>-</v>
      </c>
      <c r="I1263" s="3">
        <f t="shared" si="866"/>
        <v>233.79</v>
      </c>
      <c r="J1263" s="3">
        <f t="shared" si="867"/>
        <v>-70.3</v>
      </c>
      <c r="K1263" s="3">
        <f t="shared" si="868"/>
        <v>0.92609999999999992</v>
      </c>
      <c r="L1263" s="85"/>
      <c r="M1263" s="3" t="str">
        <f t="shared" si="869"/>
        <v>1.85</v>
      </c>
      <c r="N1263" s="3" t="str">
        <f t="shared" si="870"/>
        <v>-</v>
      </c>
      <c r="O1263" s="3">
        <f t="shared" si="871"/>
        <v>233.79</v>
      </c>
      <c r="P1263" s="3">
        <f t="shared" si="872"/>
        <v>-70.3</v>
      </c>
      <c r="Q1263" s="3">
        <f t="shared" si="873"/>
        <v>0.82319999999999993</v>
      </c>
      <c r="R1263" s="85"/>
      <c r="S1263" s="3" t="str">
        <f t="shared" si="874"/>
        <v>1.85</v>
      </c>
      <c r="T1263" s="3" t="str">
        <f t="shared" si="875"/>
        <v>-</v>
      </c>
      <c r="U1263" s="3">
        <f t="shared" si="876"/>
        <v>233.79</v>
      </c>
      <c r="V1263" s="3">
        <f t="shared" si="877"/>
        <v>-70.3</v>
      </c>
      <c r="W1263" s="3">
        <f t="shared" si="878"/>
        <v>0.72029999999999994</v>
      </c>
      <c r="X1263" s="85"/>
      <c r="Y1263" s="3" t="str">
        <f t="shared" si="879"/>
        <v>1.85</v>
      </c>
      <c r="Z1263" s="3" t="str">
        <f t="shared" si="880"/>
        <v>-</v>
      </c>
      <c r="AA1263" s="3">
        <f t="shared" si="881"/>
        <v>233.79</v>
      </c>
      <c r="AB1263" s="3">
        <f t="shared" si="882"/>
        <v>-70.3</v>
      </c>
      <c r="AC1263" s="3">
        <f t="shared" si="883"/>
        <v>0.61739999999999995</v>
      </c>
      <c r="AD1263" s="85"/>
      <c r="AE1263" s="3" t="str">
        <f t="shared" si="884"/>
        <v>1.85</v>
      </c>
      <c r="AF1263" s="3" t="str">
        <f t="shared" si="885"/>
        <v>-</v>
      </c>
      <c r="AG1263" s="3">
        <f t="shared" si="886"/>
        <v>233.79</v>
      </c>
      <c r="AH1263" s="3">
        <f t="shared" si="887"/>
        <v>-70.3</v>
      </c>
      <c r="AI1263" s="3">
        <f t="shared" si="888"/>
        <v>0.51449999999999996</v>
      </c>
      <c r="AJ1263" s="85"/>
      <c r="AK1263" s="3" t="str">
        <f t="shared" si="889"/>
        <v>1.85</v>
      </c>
      <c r="AL1263" s="3" t="str">
        <f t="shared" si="890"/>
        <v>-</v>
      </c>
      <c r="AM1263" s="3">
        <f t="shared" si="891"/>
        <v>233.79</v>
      </c>
      <c r="AN1263" s="3">
        <f t="shared" si="892"/>
        <v>-70.3</v>
      </c>
      <c r="AO1263" s="3">
        <f t="shared" si="893"/>
        <v>0.41159999999999997</v>
      </c>
      <c r="AP1263" s="85"/>
      <c r="AQ1263" s="3" t="str">
        <f t="shared" si="894"/>
        <v>1.85</v>
      </c>
      <c r="AR1263" s="3" t="str">
        <f t="shared" si="895"/>
        <v>-</v>
      </c>
      <c r="AS1263" s="3">
        <f t="shared" si="896"/>
        <v>233.79</v>
      </c>
      <c r="AT1263" s="3">
        <f t="shared" si="897"/>
        <v>-70.3</v>
      </c>
      <c r="AU1263" s="3">
        <f t="shared" si="898"/>
        <v>0.30869999999999997</v>
      </c>
      <c r="AV1263" s="85"/>
      <c r="AW1263" s="3" t="str">
        <f t="shared" si="899"/>
        <v>1.85</v>
      </c>
      <c r="AX1263" s="3" t="str">
        <f t="shared" si="900"/>
        <v>-</v>
      </c>
      <c r="AY1263" s="3">
        <f t="shared" si="901"/>
        <v>233.79</v>
      </c>
      <c r="AZ1263" s="3">
        <f t="shared" si="902"/>
        <v>-70.3</v>
      </c>
      <c r="BA1263" s="3">
        <f t="shared" si="903"/>
        <v>0.20579999999999998</v>
      </c>
      <c r="BB1263" s="85"/>
      <c r="BC1263" s="3" t="str">
        <f t="shared" si="904"/>
        <v>1.85</v>
      </c>
      <c r="BD1263" s="3" t="str">
        <f t="shared" si="905"/>
        <v>-</v>
      </c>
      <c r="BE1263" s="3">
        <f t="shared" si="906"/>
        <v>233.79</v>
      </c>
      <c r="BF1263" s="3">
        <f t="shared" si="907"/>
        <v>-70.3</v>
      </c>
      <c r="BG1263" s="3">
        <f t="shared" si="908"/>
        <v>0.10289999999999999</v>
      </c>
    </row>
    <row r="1264" spans="1:59" x14ac:dyDescent="0.3">
      <c r="A1264" s="1" t="str">
        <f>'Forward collapse simulation'!B1274</f>
        <v>1.85</v>
      </c>
      <c r="B1264" s="37" t="str">
        <f>IF('Forward collapse simulation'!C1274="","-",'Forward collapse simulation'!C1274)</f>
        <v>-</v>
      </c>
      <c r="C1264" s="85">
        <f>'Forward collapse simulation'!E1274</f>
        <v>161.5</v>
      </c>
      <c r="D1264" s="85">
        <f>'Forward collapse simulation'!F1274</f>
        <v>-36.770000000000003</v>
      </c>
      <c r="E1264" s="85">
        <f>'Forward collapse simulation'!D1274</f>
        <v>2.0499999999999998</v>
      </c>
      <c r="F1264" s="85"/>
      <c r="G1264" s="3" t="str">
        <f t="shared" si="864"/>
        <v>1.85</v>
      </c>
      <c r="H1264" s="3" t="str">
        <f t="shared" si="865"/>
        <v>-</v>
      </c>
      <c r="I1264" s="3">
        <f t="shared" si="866"/>
        <v>161.5</v>
      </c>
      <c r="J1264" s="3">
        <f t="shared" si="867"/>
        <v>-36.770000000000003</v>
      </c>
      <c r="K1264" s="3">
        <f t="shared" si="868"/>
        <v>1.845</v>
      </c>
      <c r="L1264" s="85"/>
      <c r="M1264" s="3" t="str">
        <f t="shared" si="869"/>
        <v>1.85</v>
      </c>
      <c r="N1264" s="3" t="str">
        <f t="shared" si="870"/>
        <v>-</v>
      </c>
      <c r="O1264" s="3">
        <f t="shared" si="871"/>
        <v>161.5</v>
      </c>
      <c r="P1264" s="3">
        <f t="shared" si="872"/>
        <v>-36.770000000000003</v>
      </c>
      <c r="Q1264" s="3">
        <f t="shared" si="873"/>
        <v>1.64</v>
      </c>
      <c r="R1264" s="85"/>
      <c r="S1264" s="3" t="str">
        <f t="shared" si="874"/>
        <v>1.85</v>
      </c>
      <c r="T1264" s="3" t="str">
        <f t="shared" si="875"/>
        <v>-</v>
      </c>
      <c r="U1264" s="3">
        <f t="shared" si="876"/>
        <v>161.5</v>
      </c>
      <c r="V1264" s="3">
        <f t="shared" si="877"/>
        <v>-36.770000000000003</v>
      </c>
      <c r="W1264" s="3">
        <f t="shared" si="878"/>
        <v>1.4349999999999998</v>
      </c>
      <c r="X1264" s="85"/>
      <c r="Y1264" s="3" t="str">
        <f t="shared" si="879"/>
        <v>1.85</v>
      </c>
      <c r="Z1264" s="3" t="str">
        <f t="shared" si="880"/>
        <v>-</v>
      </c>
      <c r="AA1264" s="3">
        <f t="shared" si="881"/>
        <v>161.5</v>
      </c>
      <c r="AB1264" s="3">
        <f t="shared" si="882"/>
        <v>-36.770000000000003</v>
      </c>
      <c r="AC1264" s="3">
        <f t="shared" si="883"/>
        <v>1.2299999999999998</v>
      </c>
      <c r="AD1264" s="85"/>
      <c r="AE1264" s="3" t="str">
        <f t="shared" si="884"/>
        <v>1.85</v>
      </c>
      <c r="AF1264" s="3" t="str">
        <f t="shared" si="885"/>
        <v>-</v>
      </c>
      <c r="AG1264" s="3">
        <f t="shared" si="886"/>
        <v>161.5</v>
      </c>
      <c r="AH1264" s="3">
        <f t="shared" si="887"/>
        <v>-36.770000000000003</v>
      </c>
      <c r="AI1264" s="3">
        <f t="shared" si="888"/>
        <v>1.0249999999999999</v>
      </c>
      <c r="AJ1264" s="85"/>
      <c r="AK1264" s="3" t="str">
        <f t="shared" si="889"/>
        <v>1.85</v>
      </c>
      <c r="AL1264" s="3" t="str">
        <f t="shared" si="890"/>
        <v>-</v>
      </c>
      <c r="AM1264" s="3">
        <f t="shared" si="891"/>
        <v>161.5</v>
      </c>
      <c r="AN1264" s="3">
        <f t="shared" si="892"/>
        <v>-36.770000000000003</v>
      </c>
      <c r="AO1264" s="3">
        <f t="shared" si="893"/>
        <v>0.82</v>
      </c>
      <c r="AP1264" s="85"/>
      <c r="AQ1264" s="3" t="str">
        <f t="shared" si="894"/>
        <v>1.85</v>
      </c>
      <c r="AR1264" s="3" t="str">
        <f t="shared" si="895"/>
        <v>-</v>
      </c>
      <c r="AS1264" s="3">
        <f t="shared" si="896"/>
        <v>161.5</v>
      </c>
      <c r="AT1264" s="3">
        <f t="shared" si="897"/>
        <v>-36.770000000000003</v>
      </c>
      <c r="AU1264" s="3">
        <f t="shared" si="898"/>
        <v>0.61499999999999988</v>
      </c>
      <c r="AV1264" s="85"/>
      <c r="AW1264" s="3" t="str">
        <f t="shared" si="899"/>
        <v>1.85</v>
      </c>
      <c r="AX1264" s="3" t="str">
        <f t="shared" si="900"/>
        <v>-</v>
      </c>
      <c r="AY1264" s="3">
        <f t="shared" si="901"/>
        <v>161.5</v>
      </c>
      <c r="AZ1264" s="3">
        <f t="shared" si="902"/>
        <v>-36.770000000000003</v>
      </c>
      <c r="BA1264" s="3">
        <f t="shared" si="903"/>
        <v>0.41</v>
      </c>
      <c r="BB1264" s="85"/>
      <c r="BC1264" s="3" t="str">
        <f t="shared" si="904"/>
        <v>1.85</v>
      </c>
      <c r="BD1264" s="3" t="str">
        <f t="shared" si="905"/>
        <v>-</v>
      </c>
      <c r="BE1264" s="3">
        <f t="shared" si="906"/>
        <v>161.5</v>
      </c>
      <c r="BF1264" s="3">
        <f t="shared" si="907"/>
        <v>-36.770000000000003</v>
      </c>
      <c r="BG1264" s="3">
        <f t="shared" si="908"/>
        <v>0.20499999999999999</v>
      </c>
    </row>
    <row r="1265" spans="1:59" x14ac:dyDescent="0.3">
      <c r="A1265" s="1" t="str">
        <f>'Forward collapse simulation'!B1275</f>
        <v>1.85</v>
      </c>
      <c r="B1265" s="37" t="str">
        <f>IF('Forward collapse simulation'!C1275="","-",'Forward collapse simulation'!C1275)</f>
        <v>-</v>
      </c>
      <c r="C1265" s="85">
        <f>'Forward collapse simulation'!E1275</f>
        <v>160.07</v>
      </c>
      <c r="D1265" s="85">
        <f>'Forward collapse simulation'!F1275</f>
        <v>3.44</v>
      </c>
      <c r="E1265" s="85">
        <f>'Forward collapse simulation'!D1275</f>
        <v>2.0510000000000002</v>
      </c>
      <c r="F1265" s="85"/>
      <c r="G1265" s="3" t="str">
        <f t="shared" si="864"/>
        <v>1.85</v>
      </c>
      <c r="H1265" s="3" t="str">
        <f t="shared" si="865"/>
        <v>-</v>
      </c>
      <c r="I1265" s="3">
        <f t="shared" si="866"/>
        <v>160.07</v>
      </c>
      <c r="J1265" s="3">
        <f t="shared" si="867"/>
        <v>3.44</v>
      </c>
      <c r="K1265" s="3">
        <f t="shared" si="868"/>
        <v>1.8459000000000001</v>
      </c>
      <c r="L1265" s="85"/>
      <c r="M1265" s="3" t="str">
        <f t="shared" si="869"/>
        <v>1.85</v>
      </c>
      <c r="N1265" s="3" t="str">
        <f t="shared" si="870"/>
        <v>-</v>
      </c>
      <c r="O1265" s="3">
        <f t="shared" si="871"/>
        <v>160.07</v>
      </c>
      <c r="P1265" s="3">
        <f t="shared" si="872"/>
        <v>3.44</v>
      </c>
      <c r="Q1265" s="3">
        <f t="shared" si="873"/>
        <v>1.6408000000000003</v>
      </c>
      <c r="R1265" s="85"/>
      <c r="S1265" s="3" t="str">
        <f t="shared" si="874"/>
        <v>1.85</v>
      </c>
      <c r="T1265" s="3" t="str">
        <f t="shared" si="875"/>
        <v>-</v>
      </c>
      <c r="U1265" s="3">
        <f t="shared" si="876"/>
        <v>160.07</v>
      </c>
      <c r="V1265" s="3">
        <f t="shared" si="877"/>
        <v>3.44</v>
      </c>
      <c r="W1265" s="3">
        <f t="shared" si="878"/>
        <v>1.4357</v>
      </c>
      <c r="X1265" s="85"/>
      <c r="Y1265" s="3" t="str">
        <f t="shared" si="879"/>
        <v>1.85</v>
      </c>
      <c r="Z1265" s="3" t="str">
        <f t="shared" si="880"/>
        <v>-</v>
      </c>
      <c r="AA1265" s="3">
        <f t="shared" si="881"/>
        <v>160.07</v>
      </c>
      <c r="AB1265" s="3">
        <f t="shared" si="882"/>
        <v>3.44</v>
      </c>
      <c r="AC1265" s="3">
        <f t="shared" si="883"/>
        <v>1.2306000000000001</v>
      </c>
      <c r="AD1265" s="85"/>
      <c r="AE1265" s="3" t="str">
        <f t="shared" si="884"/>
        <v>1.85</v>
      </c>
      <c r="AF1265" s="3" t="str">
        <f t="shared" si="885"/>
        <v>-</v>
      </c>
      <c r="AG1265" s="3">
        <f t="shared" si="886"/>
        <v>160.07</v>
      </c>
      <c r="AH1265" s="3">
        <f t="shared" si="887"/>
        <v>3.44</v>
      </c>
      <c r="AI1265" s="3">
        <f t="shared" si="888"/>
        <v>1.0255000000000001</v>
      </c>
      <c r="AJ1265" s="85"/>
      <c r="AK1265" s="3" t="str">
        <f t="shared" si="889"/>
        <v>1.85</v>
      </c>
      <c r="AL1265" s="3" t="str">
        <f t="shared" si="890"/>
        <v>-</v>
      </c>
      <c r="AM1265" s="3">
        <f t="shared" si="891"/>
        <v>160.07</v>
      </c>
      <c r="AN1265" s="3">
        <f t="shared" si="892"/>
        <v>3.44</v>
      </c>
      <c r="AO1265" s="3">
        <f t="shared" si="893"/>
        <v>0.82040000000000013</v>
      </c>
      <c r="AP1265" s="85"/>
      <c r="AQ1265" s="3" t="str">
        <f t="shared" si="894"/>
        <v>1.85</v>
      </c>
      <c r="AR1265" s="3" t="str">
        <f t="shared" si="895"/>
        <v>-</v>
      </c>
      <c r="AS1265" s="3">
        <f t="shared" si="896"/>
        <v>160.07</v>
      </c>
      <c r="AT1265" s="3">
        <f t="shared" si="897"/>
        <v>3.44</v>
      </c>
      <c r="AU1265" s="3">
        <f t="shared" si="898"/>
        <v>0.61530000000000007</v>
      </c>
      <c r="AV1265" s="85"/>
      <c r="AW1265" s="3" t="str">
        <f t="shared" si="899"/>
        <v>1.85</v>
      </c>
      <c r="AX1265" s="3" t="str">
        <f t="shared" si="900"/>
        <v>-</v>
      </c>
      <c r="AY1265" s="3">
        <f t="shared" si="901"/>
        <v>160.07</v>
      </c>
      <c r="AZ1265" s="3">
        <f t="shared" si="902"/>
        <v>3.44</v>
      </c>
      <c r="BA1265" s="3">
        <f t="shared" si="903"/>
        <v>0.41020000000000006</v>
      </c>
      <c r="BB1265" s="85"/>
      <c r="BC1265" s="3" t="str">
        <f t="shared" si="904"/>
        <v>1.85</v>
      </c>
      <c r="BD1265" s="3" t="str">
        <f t="shared" si="905"/>
        <v>-</v>
      </c>
      <c r="BE1265" s="3">
        <f t="shared" si="906"/>
        <v>160.07</v>
      </c>
      <c r="BF1265" s="3">
        <f t="shared" si="907"/>
        <v>3.44</v>
      </c>
      <c r="BG1265" s="3">
        <f t="shared" si="908"/>
        <v>0.20510000000000003</v>
      </c>
    </row>
    <row r="1266" spans="1:59" x14ac:dyDescent="0.3">
      <c r="A1266" s="1" t="str">
        <f>'Forward collapse simulation'!B1276</f>
        <v>1.85</v>
      </c>
      <c r="B1266" s="37" t="str">
        <f>IF('Forward collapse simulation'!C1276="","-",'Forward collapse simulation'!C1276)</f>
        <v>-</v>
      </c>
      <c r="C1266" s="85">
        <f>'Forward collapse simulation'!E1276</f>
        <v>163.78</v>
      </c>
      <c r="D1266" s="85">
        <f>'Forward collapse simulation'!F1276</f>
        <v>59.96</v>
      </c>
      <c r="E1266" s="85">
        <f>'Forward collapse simulation'!D1276</f>
        <v>5.42</v>
      </c>
      <c r="F1266" s="85"/>
      <c r="G1266" s="3" t="str">
        <f t="shared" si="864"/>
        <v>1.85</v>
      </c>
      <c r="H1266" s="3" t="str">
        <f t="shared" si="865"/>
        <v>-</v>
      </c>
      <c r="I1266" s="3">
        <f t="shared" si="866"/>
        <v>163.78</v>
      </c>
      <c r="J1266" s="3">
        <f t="shared" si="867"/>
        <v>59.96</v>
      </c>
      <c r="K1266" s="3">
        <f t="shared" si="868"/>
        <v>4.8780000000000001</v>
      </c>
      <c r="L1266" s="85"/>
      <c r="M1266" s="3" t="str">
        <f t="shared" si="869"/>
        <v>1.85</v>
      </c>
      <c r="N1266" s="3" t="str">
        <f t="shared" si="870"/>
        <v>-</v>
      </c>
      <c r="O1266" s="3">
        <f t="shared" si="871"/>
        <v>163.78</v>
      </c>
      <c r="P1266" s="3">
        <f t="shared" si="872"/>
        <v>59.96</v>
      </c>
      <c r="Q1266" s="3">
        <f t="shared" si="873"/>
        <v>4.3360000000000003</v>
      </c>
      <c r="R1266" s="85"/>
      <c r="S1266" s="3" t="str">
        <f t="shared" si="874"/>
        <v>1.85</v>
      </c>
      <c r="T1266" s="3" t="str">
        <f t="shared" si="875"/>
        <v>-</v>
      </c>
      <c r="U1266" s="3">
        <f t="shared" si="876"/>
        <v>163.78</v>
      </c>
      <c r="V1266" s="3">
        <f t="shared" si="877"/>
        <v>59.96</v>
      </c>
      <c r="W1266" s="3">
        <f t="shared" si="878"/>
        <v>3.7939999999999996</v>
      </c>
      <c r="X1266" s="85"/>
      <c r="Y1266" s="3" t="str">
        <f t="shared" si="879"/>
        <v>1.85</v>
      </c>
      <c r="Z1266" s="3" t="str">
        <f t="shared" si="880"/>
        <v>-</v>
      </c>
      <c r="AA1266" s="3">
        <f t="shared" si="881"/>
        <v>163.78</v>
      </c>
      <c r="AB1266" s="3">
        <f t="shared" si="882"/>
        <v>59.96</v>
      </c>
      <c r="AC1266" s="3">
        <f t="shared" si="883"/>
        <v>3.2519999999999998</v>
      </c>
      <c r="AD1266" s="85"/>
      <c r="AE1266" s="3" t="str">
        <f t="shared" si="884"/>
        <v>1.85</v>
      </c>
      <c r="AF1266" s="3" t="str">
        <f t="shared" si="885"/>
        <v>-</v>
      </c>
      <c r="AG1266" s="3">
        <f t="shared" si="886"/>
        <v>163.78</v>
      </c>
      <c r="AH1266" s="3">
        <f t="shared" si="887"/>
        <v>59.96</v>
      </c>
      <c r="AI1266" s="3">
        <f t="shared" si="888"/>
        <v>2.71</v>
      </c>
      <c r="AJ1266" s="85"/>
      <c r="AK1266" s="3" t="str">
        <f t="shared" si="889"/>
        <v>1.85</v>
      </c>
      <c r="AL1266" s="3" t="str">
        <f t="shared" si="890"/>
        <v>-</v>
      </c>
      <c r="AM1266" s="3">
        <f t="shared" si="891"/>
        <v>163.78</v>
      </c>
      <c r="AN1266" s="3">
        <f t="shared" si="892"/>
        <v>59.96</v>
      </c>
      <c r="AO1266" s="3">
        <f t="shared" si="893"/>
        <v>2.1680000000000001</v>
      </c>
      <c r="AP1266" s="85"/>
      <c r="AQ1266" s="3" t="str">
        <f t="shared" si="894"/>
        <v>1.85</v>
      </c>
      <c r="AR1266" s="3" t="str">
        <f t="shared" si="895"/>
        <v>-</v>
      </c>
      <c r="AS1266" s="3">
        <f t="shared" si="896"/>
        <v>163.78</v>
      </c>
      <c r="AT1266" s="3">
        <f t="shared" si="897"/>
        <v>59.96</v>
      </c>
      <c r="AU1266" s="3">
        <f t="shared" si="898"/>
        <v>1.6259999999999999</v>
      </c>
      <c r="AV1266" s="85"/>
      <c r="AW1266" s="3" t="str">
        <f t="shared" si="899"/>
        <v>1.85</v>
      </c>
      <c r="AX1266" s="3" t="str">
        <f t="shared" si="900"/>
        <v>-</v>
      </c>
      <c r="AY1266" s="3">
        <f t="shared" si="901"/>
        <v>163.78</v>
      </c>
      <c r="AZ1266" s="3">
        <f t="shared" si="902"/>
        <v>59.96</v>
      </c>
      <c r="BA1266" s="3">
        <f t="shared" si="903"/>
        <v>1.0840000000000001</v>
      </c>
      <c r="BB1266" s="85"/>
      <c r="BC1266" s="3" t="str">
        <f t="shared" si="904"/>
        <v>1.85</v>
      </c>
      <c r="BD1266" s="3" t="str">
        <f t="shared" si="905"/>
        <v>-</v>
      </c>
      <c r="BE1266" s="3">
        <f t="shared" si="906"/>
        <v>163.78</v>
      </c>
      <c r="BF1266" s="3">
        <f t="shared" si="907"/>
        <v>59.96</v>
      </c>
      <c r="BG1266" s="3">
        <f t="shared" si="908"/>
        <v>0.54200000000000004</v>
      </c>
    </row>
    <row r="1267" spans="1:59" x14ac:dyDescent="0.3">
      <c r="A1267" s="1" t="str">
        <f>'Forward collapse simulation'!B1277</f>
        <v>1.85</v>
      </c>
      <c r="B1267" s="37" t="str">
        <f>IF('Forward collapse simulation'!C1277="","-",'Forward collapse simulation'!C1277)</f>
        <v>-</v>
      </c>
      <c r="C1267" s="85">
        <f>'Forward collapse simulation'!E1277</f>
        <v>156.08000000000001</v>
      </c>
      <c r="D1267" s="85">
        <f>'Forward collapse simulation'!F1277</f>
        <v>81.91</v>
      </c>
      <c r="E1267" s="85">
        <f>'Forward collapse simulation'!D1277</f>
        <v>6.12</v>
      </c>
      <c r="F1267" s="85"/>
      <c r="G1267" s="3" t="str">
        <f t="shared" si="864"/>
        <v>1.85</v>
      </c>
      <c r="H1267" s="3" t="str">
        <f t="shared" si="865"/>
        <v>-</v>
      </c>
      <c r="I1267" s="3">
        <f t="shared" si="866"/>
        <v>156.08000000000001</v>
      </c>
      <c r="J1267" s="3">
        <f t="shared" si="867"/>
        <v>81.91</v>
      </c>
      <c r="K1267" s="3">
        <f t="shared" si="868"/>
        <v>5.508</v>
      </c>
      <c r="L1267" s="85"/>
      <c r="M1267" s="3" t="str">
        <f t="shared" si="869"/>
        <v>1.85</v>
      </c>
      <c r="N1267" s="3" t="str">
        <f t="shared" si="870"/>
        <v>-</v>
      </c>
      <c r="O1267" s="3">
        <f t="shared" si="871"/>
        <v>156.08000000000001</v>
      </c>
      <c r="P1267" s="3">
        <f t="shared" si="872"/>
        <v>81.91</v>
      </c>
      <c r="Q1267" s="3">
        <f t="shared" si="873"/>
        <v>4.8960000000000008</v>
      </c>
      <c r="R1267" s="85"/>
      <c r="S1267" s="3" t="str">
        <f t="shared" si="874"/>
        <v>1.85</v>
      </c>
      <c r="T1267" s="3" t="str">
        <f t="shared" si="875"/>
        <v>-</v>
      </c>
      <c r="U1267" s="3">
        <f t="shared" si="876"/>
        <v>156.08000000000001</v>
      </c>
      <c r="V1267" s="3">
        <f t="shared" si="877"/>
        <v>81.91</v>
      </c>
      <c r="W1267" s="3">
        <f t="shared" si="878"/>
        <v>4.2839999999999998</v>
      </c>
      <c r="X1267" s="85"/>
      <c r="Y1267" s="3" t="str">
        <f t="shared" si="879"/>
        <v>1.85</v>
      </c>
      <c r="Z1267" s="3" t="str">
        <f t="shared" si="880"/>
        <v>-</v>
      </c>
      <c r="AA1267" s="3">
        <f t="shared" si="881"/>
        <v>156.08000000000001</v>
      </c>
      <c r="AB1267" s="3">
        <f t="shared" si="882"/>
        <v>81.91</v>
      </c>
      <c r="AC1267" s="3">
        <f t="shared" si="883"/>
        <v>3.6719999999999997</v>
      </c>
      <c r="AD1267" s="85"/>
      <c r="AE1267" s="3" t="str">
        <f t="shared" si="884"/>
        <v>1.85</v>
      </c>
      <c r="AF1267" s="3" t="str">
        <f t="shared" si="885"/>
        <v>-</v>
      </c>
      <c r="AG1267" s="3">
        <f t="shared" si="886"/>
        <v>156.08000000000001</v>
      </c>
      <c r="AH1267" s="3">
        <f t="shared" si="887"/>
        <v>81.91</v>
      </c>
      <c r="AI1267" s="3">
        <f t="shared" si="888"/>
        <v>3.06</v>
      </c>
      <c r="AJ1267" s="85"/>
      <c r="AK1267" s="3" t="str">
        <f t="shared" si="889"/>
        <v>1.85</v>
      </c>
      <c r="AL1267" s="3" t="str">
        <f t="shared" si="890"/>
        <v>-</v>
      </c>
      <c r="AM1267" s="3">
        <f t="shared" si="891"/>
        <v>156.08000000000001</v>
      </c>
      <c r="AN1267" s="3">
        <f t="shared" si="892"/>
        <v>81.91</v>
      </c>
      <c r="AO1267" s="3">
        <f t="shared" si="893"/>
        <v>2.4480000000000004</v>
      </c>
      <c r="AP1267" s="85"/>
      <c r="AQ1267" s="3" t="str">
        <f t="shared" si="894"/>
        <v>1.85</v>
      </c>
      <c r="AR1267" s="3" t="str">
        <f t="shared" si="895"/>
        <v>-</v>
      </c>
      <c r="AS1267" s="3">
        <f t="shared" si="896"/>
        <v>156.08000000000001</v>
      </c>
      <c r="AT1267" s="3">
        <f t="shared" si="897"/>
        <v>81.91</v>
      </c>
      <c r="AU1267" s="3">
        <f t="shared" si="898"/>
        <v>1.8359999999999999</v>
      </c>
      <c r="AV1267" s="85"/>
      <c r="AW1267" s="3" t="str">
        <f t="shared" si="899"/>
        <v>1.85</v>
      </c>
      <c r="AX1267" s="3" t="str">
        <f t="shared" si="900"/>
        <v>-</v>
      </c>
      <c r="AY1267" s="3">
        <f t="shared" si="901"/>
        <v>156.08000000000001</v>
      </c>
      <c r="AZ1267" s="3">
        <f t="shared" si="902"/>
        <v>81.91</v>
      </c>
      <c r="BA1267" s="3">
        <f t="shared" si="903"/>
        <v>1.2240000000000002</v>
      </c>
      <c r="BB1267" s="85"/>
      <c r="BC1267" s="3" t="str">
        <f t="shared" si="904"/>
        <v>1.85</v>
      </c>
      <c r="BD1267" s="3" t="str">
        <f t="shared" si="905"/>
        <v>-</v>
      </c>
      <c r="BE1267" s="3">
        <f t="shared" si="906"/>
        <v>156.08000000000001</v>
      </c>
      <c r="BF1267" s="3">
        <f t="shared" si="907"/>
        <v>81.91</v>
      </c>
      <c r="BG1267" s="3">
        <f t="shared" si="908"/>
        <v>0.6120000000000001</v>
      </c>
    </row>
    <row r="1268" spans="1:59" x14ac:dyDescent="0.3">
      <c r="A1268" s="1" t="str">
        <f>'Forward collapse simulation'!B1278</f>
        <v>1.85</v>
      </c>
      <c r="B1268" s="37" t="str">
        <f>IF('Forward collapse simulation'!C1278="","-",'Forward collapse simulation'!C1278)</f>
        <v>-</v>
      </c>
      <c r="C1268" s="85">
        <f>'Forward collapse simulation'!E1278</f>
        <v>255.2</v>
      </c>
      <c r="D1268" s="85">
        <f>'Forward collapse simulation'!F1278</f>
        <v>86.62</v>
      </c>
      <c r="E1268" s="85">
        <f>'Forward collapse simulation'!D1278</f>
        <v>7.4359999999999999</v>
      </c>
      <c r="F1268" s="85"/>
      <c r="G1268" s="3" t="str">
        <f t="shared" si="864"/>
        <v>1.85</v>
      </c>
      <c r="H1268" s="3" t="str">
        <f t="shared" si="865"/>
        <v>-</v>
      </c>
      <c r="I1268" s="3">
        <f t="shared" si="866"/>
        <v>255.2</v>
      </c>
      <c r="J1268" s="3">
        <f t="shared" si="867"/>
        <v>86.62</v>
      </c>
      <c r="K1268" s="3">
        <f t="shared" si="868"/>
        <v>6.6924000000000001</v>
      </c>
      <c r="L1268" s="85"/>
      <c r="M1268" s="3" t="str">
        <f t="shared" si="869"/>
        <v>1.85</v>
      </c>
      <c r="N1268" s="3" t="str">
        <f t="shared" si="870"/>
        <v>-</v>
      </c>
      <c r="O1268" s="3">
        <f t="shared" si="871"/>
        <v>255.2</v>
      </c>
      <c r="P1268" s="3">
        <f t="shared" si="872"/>
        <v>86.62</v>
      </c>
      <c r="Q1268" s="3">
        <f t="shared" si="873"/>
        <v>5.9488000000000003</v>
      </c>
      <c r="R1268" s="85"/>
      <c r="S1268" s="3" t="str">
        <f t="shared" si="874"/>
        <v>1.85</v>
      </c>
      <c r="T1268" s="3" t="str">
        <f t="shared" si="875"/>
        <v>-</v>
      </c>
      <c r="U1268" s="3">
        <f t="shared" si="876"/>
        <v>255.2</v>
      </c>
      <c r="V1268" s="3">
        <f t="shared" si="877"/>
        <v>86.62</v>
      </c>
      <c r="W1268" s="3">
        <f t="shared" si="878"/>
        <v>5.2051999999999996</v>
      </c>
      <c r="X1268" s="85"/>
      <c r="Y1268" s="3" t="str">
        <f t="shared" si="879"/>
        <v>1.85</v>
      </c>
      <c r="Z1268" s="3" t="str">
        <f t="shared" si="880"/>
        <v>-</v>
      </c>
      <c r="AA1268" s="3">
        <f t="shared" si="881"/>
        <v>255.2</v>
      </c>
      <c r="AB1268" s="3">
        <f t="shared" si="882"/>
        <v>86.62</v>
      </c>
      <c r="AC1268" s="3">
        <f t="shared" si="883"/>
        <v>4.4615999999999998</v>
      </c>
      <c r="AD1268" s="85"/>
      <c r="AE1268" s="3" t="str">
        <f t="shared" si="884"/>
        <v>1.85</v>
      </c>
      <c r="AF1268" s="3" t="str">
        <f t="shared" si="885"/>
        <v>-</v>
      </c>
      <c r="AG1268" s="3">
        <f t="shared" si="886"/>
        <v>255.2</v>
      </c>
      <c r="AH1268" s="3">
        <f t="shared" si="887"/>
        <v>86.62</v>
      </c>
      <c r="AI1268" s="3">
        <f t="shared" si="888"/>
        <v>3.718</v>
      </c>
      <c r="AJ1268" s="85"/>
      <c r="AK1268" s="3" t="str">
        <f t="shared" si="889"/>
        <v>1.85</v>
      </c>
      <c r="AL1268" s="3" t="str">
        <f t="shared" si="890"/>
        <v>-</v>
      </c>
      <c r="AM1268" s="3">
        <f t="shared" si="891"/>
        <v>255.2</v>
      </c>
      <c r="AN1268" s="3">
        <f t="shared" si="892"/>
        <v>86.62</v>
      </c>
      <c r="AO1268" s="3">
        <f t="shared" si="893"/>
        <v>2.9744000000000002</v>
      </c>
      <c r="AP1268" s="85"/>
      <c r="AQ1268" s="3" t="str">
        <f t="shared" si="894"/>
        <v>1.85</v>
      </c>
      <c r="AR1268" s="3" t="str">
        <f t="shared" si="895"/>
        <v>-</v>
      </c>
      <c r="AS1268" s="3">
        <f t="shared" si="896"/>
        <v>255.2</v>
      </c>
      <c r="AT1268" s="3">
        <f t="shared" si="897"/>
        <v>86.62</v>
      </c>
      <c r="AU1268" s="3">
        <f t="shared" si="898"/>
        <v>2.2307999999999999</v>
      </c>
      <c r="AV1268" s="85"/>
      <c r="AW1268" s="3" t="str">
        <f t="shared" si="899"/>
        <v>1.85</v>
      </c>
      <c r="AX1268" s="3" t="str">
        <f t="shared" si="900"/>
        <v>-</v>
      </c>
      <c r="AY1268" s="3">
        <f t="shared" si="901"/>
        <v>255.2</v>
      </c>
      <c r="AZ1268" s="3">
        <f t="shared" si="902"/>
        <v>86.62</v>
      </c>
      <c r="BA1268" s="3">
        <f t="shared" si="903"/>
        <v>1.4872000000000001</v>
      </c>
      <c r="BB1268" s="85"/>
      <c r="BC1268" s="3" t="str">
        <f t="shared" si="904"/>
        <v>1.85</v>
      </c>
      <c r="BD1268" s="3" t="str">
        <f t="shared" si="905"/>
        <v>-</v>
      </c>
      <c r="BE1268" s="3">
        <f t="shared" si="906"/>
        <v>255.2</v>
      </c>
      <c r="BF1268" s="3">
        <f t="shared" si="907"/>
        <v>86.62</v>
      </c>
      <c r="BG1268" s="3">
        <f t="shared" si="908"/>
        <v>0.74360000000000004</v>
      </c>
    </row>
    <row r="1269" spans="1:59" x14ac:dyDescent="0.3">
      <c r="A1269" s="1" t="str">
        <f>'Forward collapse simulation'!B1279</f>
        <v>1.85</v>
      </c>
      <c r="B1269" s="37" t="str">
        <f>IF('Forward collapse simulation'!C1279="","-",'Forward collapse simulation'!C1279)</f>
        <v>-</v>
      </c>
      <c r="C1269" s="85">
        <f>'Forward collapse simulation'!E1279</f>
        <v>304.04000000000002</v>
      </c>
      <c r="D1269" s="85">
        <f>'Forward collapse simulation'!F1279</f>
        <v>80.37</v>
      </c>
      <c r="E1269" s="85">
        <f>'Forward collapse simulation'!D1279</f>
        <v>5.4009999999999998</v>
      </c>
      <c r="F1269" s="85"/>
      <c r="G1269" s="3" t="str">
        <f t="shared" si="864"/>
        <v>1.85</v>
      </c>
      <c r="H1269" s="3" t="str">
        <f t="shared" si="865"/>
        <v>-</v>
      </c>
      <c r="I1269" s="3">
        <f t="shared" si="866"/>
        <v>304.04000000000002</v>
      </c>
      <c r="J1269" s="3">
        <f t="shared" si="867"/>
        <v>80.37</v>
      </c>
      <c r="K1269" s="3">
        <f t="shared" si="868"/>
        <v>4.8609</v>
      </c>
      <c r="L1269" s="85"/>
      <c r="M1269" s="3" t="str">
        <f t="shared" si="869"/>
        <v>1.85</v>
      </c>
      <c r="N1269" s="3" t="str">
        <f t="shared" si="870"/>
        <v>-</v>
      </c>
      <c r="O1269" s="3">
        <f t="shared" si="871"/>
        <v>304.04000000000002</v>
      </c>
      <c r="P1269" s="3">
        <f t="shared" si="872"/>
        <v>80.37</v>
      </c>
      <c r="Q1269" s="3">
        <f t="shared" si="873"/>
        <v>4.3208000000000002</v>
      </c>
      <c r="R1269" s="85"/>
      <c r="S1269" s="3" t="str">
        <f t="shared" si="874"/>
        <v>1.85</v>
      </c>
      <c r="T1269" s="3" t="str">
        <f t="shared" si="875"/>
        <v>-</v>
      </c>
      <c r="U1269" s="3">
        <f t="shared" si="876"/>
        <v>304.04000000000002</v>
      </c>
      <c r="V1269" s="3">
        <f t="shared" si="877"/>
        <v>80.37</v>
      </c>
      <c r="W1269" s="3">
        <f t="shared" si="878"/>
        <v>3.7806999999999995</v>
      </c>
      <c r="X1269" s="85"/>
      <c r="Y1269" s="3" t="str">
        <f t="shared" si="879"/>
        <v>1.85</v>
      </c>
      <c r="Z1269" s="3" t="str">
        <f t="shared" si="880"/>
        <v>-</v>
      </c>
      <c r="AA1269" s="3">
        <f t="shared" si="881"/>
        <v>304.04000000000002</v>
      </c>
      <c r="AB1269" s="3">
        <f t="shared" si="882"/>
        <v>80.37</v>
      </c>
      <c r="AC1269" s="3">
        <f t="shared" si="883"/>
        <v>3.2405999999999997</v>
      </c>
      <c r="AD1269" s="85"/>
      <c r="AE1269" s="3" t="str">
        <f t="shared" si="884"/>
        <v>1.85</v>
      </c>
      <c r="AF1269" s="3" t="str">
        <f t="shared" si="885"/>
        <v>-</v>
      </c>
      <c r="AG1269" s="3">
        <f t="shared" si="886"/>
        <v>304.04000000000002</v>
      </c>
      <c r="AH1269" s="3">
        <f t="shared" si="887"/>
        <v>80.37</v>
      </c>
      <c r="AI1269" s="3">
        <f t="shared" si="888"/>
        <v>2.7004999999999999</v>
      </c>
      <c r="AJ1269" s="85"/>
      <c r="AK1269" s="3" t="str">
        <f t="shared" si="889"/>
        <v>1.85</v>
      </c>
      <c r="AL1269" s="3" t="str">
        <f t="shared" si="890"/>
        <v>-</v>
      </c>
      <c r="AM1269" s="3">
        <f t="shared" si="891"/>
        <v>304.04000000000002</v>
      </c>
      <c r="AN1269" s="3">
        <f t="shared" si="892"/>
        <v>80.37</v>
      </c>
      <c r="AO1269" s="3">
        <f t="shared" si="893"/>
        <v>2.1604000000000001</v>
      </c>
      <c r="AP1269" s="85"/>
      <c r="AQ1269" s="3" t="str">
        <f t="shared" si="894"/>
        <v>1.85</v>
      </c>
      <c r="AR1269" s="3" t="str">
        <f t="shared" si="895"/>
        <v>-</v>
      </c>
      <c r="AS1269" s="3">
        <f t="shared" si="896"/>
        <v>304.04000000000002</v>
      </c>
      <c r="AT1269" s="3">
        <f t="shared" si="897"/>
        <v>80.37</v>
      </c>
      <c r="AU1269" s="3">
        <f t="shared" si="898"/>
        <v>1.6202999999999999</v>
      </c>
      <c r="AV1269" s="85"/>
      <c r="AW1269" s="3" t="str">
        <f t="shared" si="899"/>
        <v>1.85</v>
      </c>
      <c r="AX1269" s="3" t="str">
        <f t="shared" si="900"/>
        <v>-</v>
      </c>
      <c r="AY1269" s="3">
        <f t="shared" si="901"/>
        <v>304.04000000000002</v>
      </c>
      <c r="AZ1269" s="3">
        <f t="shared" si="902"/>
        <v>80.37</v>
      </c>
      <c r="BA1269" s="3">
        <f t="shared" si="903"/>
        <v>1.0802</v>
      </c>
      <c r="BB1269" s="85"/>
      <c r="BC1269" s="3" t="str">
        <f t="shared" si="904"/>
        <v>1.85</v>
      </c>
      <c r="BD1269" s="3" t="str">
        <f t="shared" si="905"/>
        <v>-</v>
      </c>
      <c r="BE1269" s="3">
        <f t="shared" si="906"/>
        <v>304.04000000000002</v>
      </c>
      <c r="BF1269" s="3">
        <f t="shared" si="907"/>
        <v>80.37</v>
      </c>
      <c r="BG1269" s="3">
        <f t="shared" si="908"/>
        <v>0.54010000000000002</v>
      </c>
    </row>
    <row r="1270" spans="1:59" x14ac:dyDescent="0.3">
      <c r="A1270" s="1" t="str">
        <f>'Forward collapse simulation'!B1280</f>
        <v>1.85</v>
      </c>
      <c r="B1270" s="37" t="str">
        <f>IF('Forward collapse simulation'!C1280="","-",'Forward collapse simulation'!C1280)</f>
        <v>-</v>
      </c>
      <c r="C1270" s="85">
        <f>'Forward collapse simulation'!E1280</f>
        <v>305.17</v>
      </c>
      <c r="D1270" s="85">
        <f>'Forward collapse simulation'!F1280</f>
        <v>50.07</v>
      </c>
      <c r="E1270" s="85">
        <f>'Forward collapse simulation'!D1280</f>
        <v>2.7050000000000001</v>
      </c>
      <c r="F1270" s="85"/>
      <c r="G1270" s="3" t="str">
        <f t="shared" si="864"/>
        <v>1.85</v>
      </c>
      <c r="H1270" s="3" t="str">
        <f t="shared" si="865"/>
        <v>-</v>
      </c>
      <c r="I1270" s="3">
        <f t="shared" si="866"/>
        <v>305.17</v>
      </c>
      <c r="J1270" s="3">
        <f t="shared" si="867"/>
        <v>50.07</v>
      </c>
      <c r="K1270" s="3">
        <f t="shared" si="868"/>
        <v>2.4345000000000003</v>
      </c>
      <c r="L1270" s="85"/>
      <c r="M1270" s="3" t="str">
        <f t="shared" si="869"/>
        <v>1.85</v>
      </c>
      <c r="N1270" s="3" t="str">
        <f t="shared" si="870"/>
        <v>-</v>
      </c>
      <c r="O1270" s="3">
        <f t="shared" si="871"/>
        <v>305.17</v>
      </c>
      <c r="P1270" s="3">
        <f t="shared" si="872"/>
        <v>50.07</v>
      </c>
      <c r="Q1270" s="3">
        <f t="shared" si="873"/>
        <v>2.1640000000000001</v>
      </c>
      <c r="R1270" s="85"/>
      <c r="S1270" s="3" t="str">
        <f t="shared" si="874"/>
        <v>1.85</v>
      </c>
      <c r="T1270" s="3" t="str">
        <f t="shared" si="875"/>
        <v>-</v>
      </c>
      <c r="U1270" s="3">
        <f t="shared" si="876"/>
        <v>305.17</v>
      </c>
      <c r="V1270" s="3">
        <f t="shared" si="877"/>
        <v>50.07</v>
      </c>
      <c r="W1270" s="3">
        <f t="shared" si="878"/>
        <v>1.8935</v>
      </c>
      <c r="X1270" s="85"/>
      <c r="Y1270" s="3" t="str">
        <f t="shared" si="879"/>
        <v>1.85</v>
      </c>
      <c r="Z1270" s="3" t="str">
        <f t="shared" si="880"/>
        <v>-</v>
      </c>
      <c r="AA1270" s="3">
        <f t="shared" si="881"/>
        <v>305.17</v>
      </c>
      <c r="AB1270" s="3">
        <f t="shared" si="882"/>
        <v>50.07</v>
      </c>
      <c r="AC1270" s="3">
        <f t="shared" si="883"/>
        <v>1.623</v>
      </c>
      <c r="AD1270" s="85"/>
      <c r="AE1270" s="3" t="str">
        <f t="shared" si="884"/>
        <v>1.85</v>
      </c>
      <c r="AF1270" s="3" t="str">
        <f t="shared" si="885"/>
        <v>-</v>
      </c>
      <c r="AG1270" s="3">
        <f t="shared" si="886"/>
        <v>305.17</v>
      </c>
      <c r="AH1270" s="3">
        <f t="shared" si="887"/>
        <v>50.07</v>
      </c>
      <c r="AI1270" s="3">
        <f t="shared" si="888"/>
        <v>1.3525</v>
      </c>
      <c r="AJ1270" s="85"/>
      <c r="AK1270" s="3" t="str">
        <f t="shared" si="889"/>
        <v>1.85</v>
      </c>
      <c r="AL1270" s="3" t="str">
        <f t="shared" si="890"/>
        <v>-</v>
      </c>
      <c r="AM1270" s="3">
        <f t="shared" si="891"/>
        <v>305.17</v>
      </c>
      <c r="AN1270" s="3">
        <f t="shared" si="892"/>
        <v>50.07</v>
      </c>
      <c r="AO1270" s="3">
        <f t="shared" si="893"/>
        <v>1.0820000000000001</v>
      </c>
      <c r="AP1270" s="85"/>
      <c r="AQ1270" s="3" t="str">
        <f t="shared" si="894"/>
        <v>1.85</v>
      </c>
      <c r="AR1270" s="3" t="str">
        <f t="shared" si="895"/>
        <v>-</v>
      </c>
      <c r="AS1270" s="3">
        <f t="shared" si="896"/>
        <v>305.17</v>
      </c>
      <c r="AT1270" s="3">
        <f t="shared" si="897"/>
        <v>50.07</v>
      </c>
      <c r="AU1270" s="3">
        <f t="shared" si="898"/>
        <v>0.8115</v>
      </c>
      <c r="AV1270" s="85"/>
      <c r="AW1270" s="3" t="str">
        <f t="shared" si="899"/>
        <v>1.85</v>
      </c>
      <c r="AX1270" s="3" t="str">
        <f t="shared" si="900"/>
        <v>-</v>
      </c>
      <c r="AY1270" s="3">
        <f t="shared" si="901"/>
        <v>305.17</v>
      </c>
      <c r="AZ1270" s="3">
        <f t="shared" si="902"/>
        <v>50.07</v>
      </c>
      <c r="BA1270" s="3">
        <f t="shared" si="903"/>
        <v>0.54100000000000004</v>
      </c>
      <c r="BB1270" s="85"/>
      <c r="BC1270" s="3" t="str">
        <f t="shared" si="904"/>
        <v>1.85</v>
      </c>
      <c r="BD1270" s="3" t="str">
        <f t="shared" si="905"/>
        <v>-</v>
      </c>
      <c r="BE1270" s="3">
        <f t="shared" si="906"/>
        <v>305.17</v>
      </c>
      <c r="BF1270" s="3">
        <f t="shared" si="907"/>
        <v>50.07</v>
      </c>
      <c r="BG1270" s="3">
        <f t="shared" si="908"/>
        <v>0.27050000000000002</v>
      </c>
    </row>
    <row r="1271" spans="1:59" x14ac:dyDescent="0.3">
      <c r="A1271" s="1" t="str">
        <f>'Forward collapse simulation'!B1281</f>
        <v>1.85</v>
      </c>
      <c r="B1271" s="37" t="str">
        <f>IF('Forward collapse simulation'!C1281="","-",'Forward collapse simulation'!C1281)</f>
        <v>-</v>
      </c>
      <c r="C1271" s="85">
        <f>'Forward collapse simulation'!E1281</f>
        <v>304.77</v>
      </c>
      <c r="D1271" s="85">
        <f>'Forward collapse simulation'!F1281</f>
        <v>15.27</v>
      </c>
      <c r="E1271" s="85">
        <f>'Forward collapse simulation'!D1281</f>
        <v>2.0430000000000001</v>
      </c>
      <c r="F1271" s="85"/>
      <c r="G1271" s="3" t="str">
        <f t="shared" si="864"/>
        <v>1.85</v>
      </c>
      <c r="H1271" s="3" t="str">
        <f t="shared" si="865"/>
        <v>-</v>
      </c>
      <c r="I1271" s="3">
        <f t="shared" si="866"/>
        <v>304.77</v>
      </c>
      <c r="J1271" s="3">
        <f t="shared" si="867"/>
        <v>15.27</v>
      </c>
      <c r="K1271" s="3">
        <f t="shared" si="868"/>
        <v>1.8387000000000002</v>
      </c>
      <c r="L1271" s="85"/>
      <c r="M1271" s="3" t="str">
        <f t="shared" si="869"/>
        <v>1.85</v>
      </c>
      <c r="N1271" s="3" t="str">
        <f t="shared" si="870"/>
        <v>-</v>
      </c>
      <c r="O1271" s="3">
        <f t="shared" si="871"/>
        <v>304.77</v>
      </c>
      <c r="P1271" s="3">
        <f t="shared" si="872"/>
        <v>15.27</v>
      </c>
      <c r="Q1271" s="3">
        <f t="shared" si="873"/>
        <v>1.6344000000000003</v>
      </c>
      <c r="R1271" s="85"/>
      <c r="S1271" s="3" t="str">
        <f t="shared" si="874"/>
        <v>1.85</v>
      </c>
      <c r="T1271" s="3" t="str">
        <f t="shared" si="875"/>
        <v>-</v>
      </c>
      <c r="U1271" s="3">
        <f t="shared" si="876"/>
        <v>304.77</v>
      </c>
      <c r="V1271" s="3">
        <f t="shared" si="877"/>
        <v>15.27</v>
      </c>
      <c r="W1271" s="3">
        <f t="shared" si="878"/>
        <v>1.4300999999999999</v>
      </c>
      <c r="X1271" s="85"/>
      <c r="Y1271" s="3" t="str">
        <f t="shared" si="879"/>
        <v>1.85</v>
      </c>
      <c r="Z1271" s="3" t="str">
        <f t="shared" si="880"/>
        <v>-</v>
      </c>
      <c r="AA1271" s="3">
        <f t="shared" si="881"/>
        <v>304.77</v>
      </c>
      <c r="AB1271" s="3">
        <f t="shared" si="882"/>
        <v>15.27</v>
      </c>
      <c r="AC1271" s="3">
        <f t="shared" si="883"/>
        <v>1.2258</v>
      </c>
      <c r="AD1271" s="85"/>
      <c r="AE1271" s="3" t="str">
        <f t="shared" si="884"/>
        <v>1.85</v>
      </c>
      <c r="AF1271" s="3" t="str">
        <f t="shared" si="885"/>
        <v>-</v>
      </c>
      <c r="AG1271" s="3">
        <f t="shared" si="886"/>
        <v>304.77</v>
      </c>
      <c r="AH1271" s="3">
        <f t="shared" si="887"/>
        <v>15.27</v>
      </c>
      <c r="AI1271" s="3">
        <f t="shared" si="888"/>
        <v>1.0215000000000001</v>
      </c>
      <c r="AJ1271" s="85"/>
      <c r="AK1271" s="3" t="str">
        <f t="shared" si="889"/>
        <v>1.85</v>
      </c>
      <c r="AL1271" s="3" t="str">
        <f t="shared" si="890"/>
        <v>-</v>
      </c>
      <c r="AM1271" s="3">
        <f t="shared" si="891"/>
        <v>304.77</v>
      </c>
      <c r="AN1271" s="3">
        <f t="shared" si="892"/>
        <v>15.27</v>
      </c>
      <c r="AO1271" s="3">
        <f t="shared" si="893"/>
        <v>0.81720000000000015</v>
      </c>
      <c r="AP1271" s="85"/>
      <c r="AQ1271" s="3" t="str">
        <f t="shared" si="894"/>
        <v>1.85</v>
      </c>
      <c r="AR1271" s="3" t="str">
        <f t="shared" si="895"/>
        <v>-</v>
      </c>
      <c r="AS1271" s="3">
        <f t="shared" si="896"/>
        <v>304.77</v>
      </c>
      <c r="AT1271" s="3">
        <f t="shared" si="897"/>
        <v>15.27</v>
      </c>
      <c r="AU1271" s="3">
        <f t="shared" si="898"/>
        <v>0.6129</v>
      </c>
      <c r="AV1271" s="85"/>
      <c r="AW1271" s="3" t="str">
        <f t="shared" si="899"/>
        <v>1.85</v>
      </c>
      <c r="AX1271" s="3" t="str">
        <f t="shared" si="900"/>
        <v>-</v>
      </c>
      <c r="AY1271" s="3">
        <f t="shared" si="901"/>
        <v>304.77</v>
      </c>
      <c r="AZ1271" s="3">
        <f t="shared" si="902"/>
        <v>15.27</v>
      </c>
      <c r="BA1271" s="3">
        <f t="shared" si="903"/>
        <v>0.40860000000000007</v>
      </c>
      <c r="BB1271" s="85"/>
      <c r="BC1271" s="3" t="str">
        <f t="shared" si="904"/>
        <v>1.85</v>
      </c>
      <c r="BD1271" s="3" t="str">
        <f t="shared" si="905"/>
        <v>-</v>
      </c>
      <c r="BE1271" s="3">
        <f t="shared" si="906"/>
        <v>304.77</v>
      </c>
      <c r="BF1271" s="3">
        <f t="shared" si="907"/>
        <v>15.27</v>
      </c>
      <c r="BG1271" s="3">
        <f t="shared" si="908"/>
        <v>0.20430000000000004</v>
      </c>
    </row>
    <row r="1272" spans="1:59" x14ac:dyDescent="0.3">
      <c r="A1272" s="1" t="str">
        <f>'Forward collapse simulation'!B1282</f>
        <v>1.85</v>
      </c>
      <c r="B1272" s="37" t="str">
        <f>IF('Forward collapse simulation'!C1282="","-",'Forward collapse simulation'!C1282)</f>
        <v>-</v>
      </c>
      <c r="C1272" s="85">
        <f>'Forward collapse simulation'!E1282</f>
        <v>302.87</v>
      </c>
      <c r="D1272" s="85">
        <f>'Forward collapse simulation'!F1282</f>
        <v>-1.59</v>
      </c>
      <c r="E1272" s="85">
        <f>'Forward collapse simulation'!D1282</f>
        <v>3.2410000000000001</v>
      </c>
      <c r="F1272" s="85"/>
      <c r="G1272" s="3" t="str">
        <f t="shared" si="864"/>
        <v>1.85</v>
      </c>
      <c r="H1272" s="3" t="str">
        <f t="shared" si="865"/>
        <v>-</v>
      </c>
      <c r="I1272" s="3">
        <f t="shared" si="866"/>
        <v>302.87</v>
      </c>
      <c r="J1272" s="3">
        <f t="shared" si="867"/>
        <v>-1.59</v>
      </c>
      <c r="K1272" s="3">
        <f t="shared" si="868"/>
        <v>2.9169</v>
      </c>
      <c r="L1272" s="85"/>
      <c r="M1272" s="3" t="str">
        <f t="shared" si="869"/>
        <v>1.85</v>
      </c>
      <c r="N1272" s="3" t="str">
        <f t="shared" si="870"/>
        <v>-</v>
      </c>
      <c r="O1272" s="3">
        <f t="shared" si="871"/>
        <v>302.87</v>
      </c>
      <c r="P1272" s="3">
        <f t="shared" si="872"/>
        <v>-1.59</v>
      </c>
      <c r="Q1272" s="3">
        <f t="shared" si="873"/>
        <v>2.5928000000000004</v>
      </c>
      <c r="R1272" s="85"/>
      <c r="S1272" s="3" t="str">
        <f t="shared" si="874"/>
        <v>1.85</v>
      </c>
      <c r="T1272" s="3" t="str">
        <f t="shared" si="875"/>
        <v>-</v>
      </c>
      <c r="U1272" s="3">
        <f t="shared" si="876"/>
        <v>302.87</v>
      </c>
      <c r="V1272" s="3">
        <f t="shared" si="877"/>
        <v>-1.59</v>
      </c>
      <c r="W1272" s="3">
        <f t="shared" si="878"/>
        <v>2.2686999999999999</v>
      </c>
      <c r="X1272" s="85"/>
      <c r="Y1272" s="3" t="str">
        <f t="shared" si="879"/>
        <v>1.85</v>
      </c>
      <c r="Z1272" s="3" t="str">
        <f t="shared" si="880"/>
        <v>-</v>
      </c>
      <c r="AA1272" s="3">
        <f t="shared" si="881"/>
        <v>302.87</v>
      </c>
      <c r="AB1272" s="3">
        <f t="shared" si="882"/>
        <v>-1.59</v>
      </c>
      <c r="AC1272" s="3">
        <f t="shared" si="883"/>
        <v>1.9445999999999999</v>
      </c>
      <c r="AD1272" s="85"/>
      <c r="AE1272" s="3" t="str">
        <f t="shared" si="884"/>
        <v>1.85</v>
      </c>
      <c r="AF1272" s="3" t="str">
        <f t="shared" si="885"/>
        <v>-</v>
      </c>
      <c r="AG1272" s="3">
        <f t="shared" si="886"/>
        <v>302.87</v>
      </c>
      <c r="AH1272" s="3">
        <f t="shared" si="887"/>
        <v>-1.59</v>
      </c>
      <c r="AI1272" s="3">
        <f t="shared" si="888"/>
        <v>1.6205000000000001</v>
      </c>
      <c r="AJ1272" s="85"/>
      <c r="AK1272" s="3" t="str">
        <f t="shared" si="889"/>
        <v>1.85</v>
      </c>
      <c r="AL1272" s="3" t="str">
        <f t="shared" si="890"/>
        <v>-</v>
      </c>
      <c r="AM1272" s="3">
        <f t="shared" si="891"/>
        <v>302.87</v>
      </c>
      <c r="AN1272" s="3">
        <f t="shared" si="892"/>
        <v>-1.59</v>
      </c>
      <c r="AO1272" s="3">
        <f t="shared" si="893"/>
        <v>1.2964000000000002</v>
      </c>
      <c r="AP1272" s="85"/>
      <c r="AQ1272" s="3" t="str">
        <f t="shared" si="894"/>
        <v>1.85</v>
      </c>
      <c r="AR1272" s="3" t="str">
        <f t="shared" si="895"/>
        <v>-</v>
      </c>
      <c r="AS1272" s="3">
        <f t="shared" si="896"/>
        <v>302.87</v>
      </c>
      <c r="AT1272" s="3">
        <f t="shared" si="897"/>
        <v>-1.59</v>
      </c>
      <c r="AU1272" s="3">
        <f t="shared" si="898"/>
        <v>0.97229999999999994</v>
      </c>
      <c r="AV1272" s="85"/>
      <c r="AW1272" s="3" t="str">
        <f t="shared" si="899"/>
        <v>1.85</v>
      </c>
      <c r="AX1272" s="3" t="str">
        <f t="shared" si="900"/>
        <v>-</v>
      </c>
      <c r="AY1272" s="3">
        <f t="shared" si="901"/>
        <v>302.87</v>
      </c>
      <c r="AZ1272" s="3">
        <f t="shared" si="902"/>
        <v>-1.59</v>
      </c>
      <c r="BA1272" s="3">
        <f t="shared" si="903"/>
        <v>0.64820000000000011</v>
      </c>
      <c r="BB1272" s="85"/>
      <c r="BC1272" s="3" t="str">
        <f t="shared" si="904"/>
        <v>1.85</v>
      </c>
      <c r="BD1272" s="3" t="str">
        <f t="shared" si="905"/>
        <v>-</v>
      </c>
      <c r="BE1272" s="3">
        <f t="shared" si="906"/>
        <v>302.87</v>
      </c>
      <c r="BF1272" s="3">
        <f t="shared" si="907"/>
        <v>-1.59</v>
      </c>
      <c r="BG1272" s="3">
        <f t="shared" si="908"/>
        <v>0.32410000000000005</v>
      </c>
    </row>
    <row r="1273" spans="1:59" x14ac:dyDescent="0.3">
      <c r="A1273" s="1" t="str">
        <f>'Forward collapse simulation'!B1283</f>
        <v>1.85</v>
      </c>
      <c r="B1273" s="37" t="str">
        <f>IF('Forward collapse simulation'!C1283="","-",'Forward collapse simulation'!C1283)</f>
        <v>-</v>
      </c>
      <c r="C1273" s="85">
        <f>'Forward collapse simulation'!E1283</f>
        <v>301.97000000000003</v>
      </c>
      <c r="D1273" s="85">
        <f>'Forward collapse simulation'!F1283</f>
        <v>-10.26</v>
      </c>
      <c r="E1273" s="85">
        <f>'Forward collapse simulation'!D1283</f>
        <v>2.0649999999999999</v>
      </c>
      <c r="F1273" s="85"/>
      <c r="G1273" s="3" t="str">
        <f t="shared" si="864"/>
        <v>1.85</v>
      </c>
      <c r="H1273" s="3" t="str">
        <f t="shared" si="865"/>
        <v>-</v>
      </c>
      <c r="I1273" s="3">
        <f t="shared" si="866"/>
        <v>301.97000000000003</v>
      </c>
      <c r="J1273" s="3">
        <f t="shared" si="867"/>
        <v>-10.26</v>
      </c>
      <c r="K1273" s="3">
        <f t="shared" si="868"/>
        <v>1.8585</v>
      </c>
      <c r="L1273" s="85"/>
      <c r="M1273" s="3" t="str">
        <f t="shared" si="869"/>
        <v>1.85</v>
      </c>
      <c r="N1273" s="3" t="str">
        <f t="shared" si="870"/>
        <v>-</v>
      </c>
      <c r="O1273" s="3">
        <f t="shared" si="871"/>
        <v>301.97000000000003</v>
      </c>
      <c r="P1273" s="3">
        <f t="shared" si="872"/>
        <v>-10.26</v>
      </c>
      <c r="Q1273" s="3">
        <f t="shared" si="873"/>
        <v>1.6520000000000001</v>
      </c>
      <c r="R1273" s="85"/>
      <c r="S1273" s="3" t="str">
        <f t="shared" si="874"/>
        <v>1.85</v>
      </c>
      <c r="T1273" s="3" t="str">
        <f t="shared" si="875"/>
        <v>-</v>
      </c>
      <c r="U1273" s="3">
        <f t="shared" si="876"/>
        <v>301.97000000000003</v>
      </c>
      <c r="V1273" s="3">
        <f t="shared" si="877"/>
        <v>-10.26</v>
      </c>
      <c r="W1273" s="3">
        <f t="shared" si="878"/>
        <v>1.4454999999999998</v>
      </c>
      <c r="X1273" s="85"/>
      <c r="Y1273" s="3" t="str">
        <f t="shared" si="879"/>
        <v>1.85</v>
      </c>
      <c r="Z1273" s="3" t="str">
        <f t="shared" si="880"/>
        <v>-</v>
      </c>
      <c r="AA1273" s="3">
        <f t="shared" si="881"/>
        <v>301.97000000000003</v>
      </c>
      <c r="AB1273" s="3">
        <f t="shared" si="882"/>
        <v>-10.26</v>
      </c>
      <c r="AC1273" s="3">
        <f t="shared" si="883"/>
        <v>1.2389999999999999</v>
      </c>
      <c r="AD1273" s="85"/>
      <c r="AE1273" s="3" t="str">
        <f t="shared" si="884"/>
        <v>1.85</v>
      </c>
      <c r="AF1273" s="3" t="str">
        <f t="shared" si="885"/>
        <v>-</v>
      </c>
      <c r="AG1273" s="3">
        <f t="shared" si="886"/>
        <v>301.97000000000003</v>
      </c>
      <c r="AH1273" s="3">
        <f t="shared" si="887"/>
        <v>-10.26</v>
      </c>
      <c r="AI1273" s="3">
        <f t="shared" si="888"/>
        <v>1.0325</v>
      </c>
      <c r="AJ1273" s="85"/>
      <c r="AK1273" s="3" t="str">
        <f t="shared" si="889"/>
        <v>1.85</v>
      </c>
      <c r="AL1273" s="3" t="str">
        <f t="shared" si="890"/>
        <v>-</v>
      </c>
      <c r="AM1273" s="3">
        <f t="shared" si="891"/>
        <v>301.97000000000003</v>
      </c>
      <c r="AN1273" s="3">
        <f t="shared" si="892"/>
        <v>-10.26</v>
      </c>
      <c r="AO1273" s="3">
        <f t="shared" si="893"/>
        <v>0.82600000000000007</v>
      </c>
      <c r="AP1273" s="85"/>
      <c r="AQ1273" s="3" t="str">
        <f t="shared" si="894"/>
        <v>1.85</v>
      </c>
      <c r="AR1273" s="3" t="str">
        <f t="shared" si="895"/>
        <v>-</v>
      </c>
      <c r="AS1273" s="3">
        <f t="shared" si="896"/>
        <v>301.97000000000003</v>
      </c>
      <c r="AT1273" s="3">
        <f t="shared" si="897"/>
        <v>-10.26</v>
      </c>
      <c r="AU1273" s="3">
        <f t="shared" si="898"/>
        <v>0.61949999999999994</v>
      </c>
      <c r="AV1273" s="85"/>
      <c r="AW1273" s="3" t="str">
        <f t="shared" si="899"/>
        <v>1.85</v>
      </c>
      <c r="AX1273" s="3" t="str">
        <f t="shared" si="900"/>
        <v>-</v>
      </c>
      <c r="AY1273" s="3">
        <f t="shared" si="901"/>
        <v>301.97000000000003</v>
      </c>
      <c r="AZ1273" s="3">
        <f t="shared" si="902"/>
        <v>-10.26</v>
      </c>
      <c r="BA1273" s="3">
        <f t="shared" si="903"/>
        <v>0.41300000000000003</v>
      </c>
      <c r="BB1273" s="85"/>
      <c r="BC1273" s="3" t="str">
        <f t="shared" si="904"/>
        <v>1.85</v>
      </c>
      <c r="BD1273" s="3" t="str">
        <f t="shared" si="905"/>
        <v>-</v>
      </c>
      <c r="BE1273" s="3">
        <f t="shared" si="906"/>
        <v>301.97000000000003</v>
      </c>
      <c r="BF1273" s="3">
        <f t="shared" si="907"/>
        <v>-10.26</v>
      </c>
      <c r="BG1273" s="3">
        <f t="shared" si="908"/>
        <v>0.20650000000000002</v>
      </c>
    </row>
    <row r="1274" spans="1:59" x14ac:dyDescent="0.3">
      <c r="A1274" s="1" t="str">
        <f>'Forward collapse simulation'!B1284</f>
        <v>1.85</v>
      </c>
      <c r="B1274" s="37" t="str">
        <f>IF('Forward collapse simulation'!C1284="","-",'Forward collapse simulation'!C1284)</f>
        <v>-</v>
      </c>
      <c r="C1274" s="85">
        <f>'Forward collapse simulation'!E1284</f>
        <v>304.95</v>
      </c>
      <c r="D1274" s="85">
        <f>'Forward collapse simulation'!F1284</f>
        <v>-31.86</v>
      </c>
      <c r="E1274" s="85">
        <f>'Forward collapse simulation'!D1284</f>
        <v>2.1520000000000001</v>
      </c>
      <c r="F1274" s="85"/>
      <c r="G1274" s="3" t="str">
        <f t="shared" si="864"/>
        <v>1.85</v>
      </c>
      <c r="H1274" s="3" t="str">
        <f t="shared" si="865"/>
        <v>-</v>
      </c>
      <c r="I1274" s="3">
        <f t="shared" si="866"/>
        <v>304.95</v>
      </c>
      <c r="J1274" s="3">
        <f t="shared" si="867"/>
        <v>-31.86</v>
      </c>
      <c r="K1274" s="3">
        <f t="shared" si="868"/>
        <v>1.9368000000000001</v>
      </c>
      <c r="L1274" s="85"/>
      <c r="M1274" s="3" t="str">
        <f t="shared" si="869"/>
        <v>1.85</v>
      </c>
      <c r="N1274" s="3" t="str">
        <f t="shared" si="870"/>
        <v>-</v>
      </c>
      <c r="O1274" s="3">
        <f t="shared" si="871"/>
        <v>304.95</v>
      </c>
      <c r="P1274" s="3">
        <f t="shared" si="872"/>
        <v>-31.86</v>
      </c>
      <c r="Q1274" s="3">
        <f t="shared" si="873"/>
        <v>1.7216000000000002</v>
      </c>
      <c r="R1274" s="85"/>
      <c r="S1274" s="3" t="str">
        <f t="shared" si="874"/>
        <v>1.85</v>
      </c>
      <c r="T1274" s="3" t="str">
        <f t="shared" si="875"/>
        <v>-</v>
      </c>
      <c r="U1274" s="3">
        <f t="shared" si="876"/>
        <v>304.95</v>
      </c>
      <c r="V1274" s="3">
        <f t="shared" si="877"/>
        <v>-31.86</v>
      </c>
      <c r="W1274" s="3">
        <f t="shared" si="878"/>
        <v>1.5064</v>
      </c>
      <c r="X1274" s="85"/>
      <c r="Y1274" s="3" t="str">
        <f t="shared" si="879"/>
        <v>1.85</v>
      </c>
      <c r="Z1274" s="3" t="str">
        <f t="shared" si="880"/>
        <v>-</v>
      </c>
      <c r="AA1274" s="3">
        <f t="shared" si="881"/>
        <v>304.95</v>
      </c>
      <c r="AB1274" s="3">
        <f t="shared" si="882"/>
        <v>-31.86</v>
      </c>
      <c r="AC1274" s="3">
        <f t="shared" si="883"/>
        <v>1.2912000000000001</v>
      </c>
      <c r="AD1274" s="85"/>
      <c r="AE1274" s="3" t="str">
        <f t="shared" si="884"/>
        <v>1.85</v>
      </c>
      <c r="AF1274" s="3" t="str">
        <f t="shared" si="885"/>
        <v>-</v>
      </c>
      <c r="AG1274" s="3">
        <f t="shared" si="886"/>
        <v>304.95</v>
      </c>
      <c r="AH1274" s="3">
        <f t="shared" si="887"/>
        <v>-31.86</v>
      </c>
      <c r="AI1274" s="3">
        <f t="shared" si="888"/>
        <v>1.0760000000000001</v>
      </c>
      <c r="AJ1274" s="85"/>
      <c r="AK1274" s="3" t="str">
        <f t="shared" si="889"/>
        <v>1.85</v>
      </c>
      <c r="AL1274" s="3" t="str">
        <f t="shared" si="890"/>
        <v>-</v>
      </c>
      <c r="AM1274" s="3">
        <f t="shared" si="891"/>
        <v>304.95</v>
      </c>
      <c r="AN1274" s="3">
        <f t="shared" si="892"/>
        <v>-31.86</v>
      </c>
      <c r="AO1274" s="3">
        <f t="shared" si="893"/>
        <v>0.86080000000000012</v>
      </c>
      <c r="AP1274" s="85"/>
      <c r="AQ1274" s="3" t="str">
        <f t="shared" si="894"/>
        <v>1.85</v>
      </c>
      <c r="AR1274" s="3" t="str">
        <f t="shared" si="895"/>
        <v>-</v>
      </c>
      <c r="AS1274" s="3">
        <f t="shared" si="896"/>
        <v>304.95</v>
      </c>
      <c r="AT1274" s="3">
        <f t="shared" si="897"/>
        <v>-31.86</v>
      </c>
      <c r="AU1274" s="3">
        <f t="shared" si="898"/>
        <v>0.64560000000000006</v>
      </c>
      <c r="AV1274" s="85"/>
      <c r="AW1274" s="3" t="str">
        <f t="shared" si="899"/>
        <v>1.85</v>
      </c>
      <c r="AX1274" s="3" t="str">
        <f t="shared" si="900"/>
        <v>-</v>
      </c>
      <c r="AY1274" s="3">
        <f t="shared" si="901"/>
        <v>304.95</v>
      </c>
      <c r="AZ1274" s="3">
        <f t="shared" si="902"/>
        <v>-31.86</v>
      </c>
      <c r="BA1274" s="3">
        <f t="shared" si="903"/>
        <v>0.43040000000000006</v>
      </c>
      <c r="BB1274" s="85"/>
      <c r="BC1274" s="3" t="str">
        <f t="shared" si="904"/>
        <v>1.85</v>
      </c>
      <c r="BD1274" s="3" t="str">
        <f t="shared" si="905"/>
        <v>-</v>
      </c>
      <c r="BE1274" s="3">
        <f t="shared" si="906"/>
        <v>304.95</v>
      </c>
      <c r="BF1274" s="3">
        <f t="shared" si="907"/>
        <v>-31.86</v>
      </c>
      <c r="BG1274" s="3">
        <f t="shared" si="908"/>
        <v>0.21520000000000003</v>
      </c>
    </row>
    <row r="1275" spans="1:59" x14ac:dyDescent="0.3">
      <c r="A1275" s="1" t="str">
        <f>'Forward collapse simulation'!B1285</f>
        <v>1.85</v>
      </c>
      <c r="B1275" s="37" t="str">
        <f>IF('Forward collapse simulation'!C1285="","-",'Forward collapse simulation'!C1285)</f>
        <v>-</v>
      </c>
      <c r="C1275" s="85">
        <f>'Forward collapse simulation'!E1285</f>
        <v>307.87</v>
      </c>
      <c r="D1275" s="85">
        <f>'Forward collapse simulation'!F1285</f>
        <v>-58.56</v>
      </c>
      <c r="E1275" s="85">
        <f>'Forward collapse simulation'!D1285</f>
        <v>1.3120000000000001</v>
      </c>
      <c r="F1275" s="85"/>
      <c r="G1275" s="3" t="str">
        <f t="shared" si="864"/>
        <v>1.85</v>
      </c>
      <c r="H1275" s="3" t="str">
        <f t="shared" si="865"/>
        <v>-</v>
      </c>
      <c r="I1275" s="3">
        <f t="shared" si="866"/>
        <v>307.87</v>
      </c>
      <c r="J1275" s="3">
        <f t="shared" si="867"/>
        <v>-58.56</v>
      </c>
      <c r="K1275" s="3">
        <f t="shared" si="868"/>
        <v>1.1808000000000001</v>
      </c>
      <c r="L1275" s="85"/>
      <c r="M1275" s="3" t="str">
        <f t="shared" si="869"/>
        <v>1.85</v>
      </c>
      <c r="N1275" s="3" t="str">
        <f t="shared" si="870"/>
        <v>-</v>
      </c>
      <c r="O1275" s="3">
        <f t="shared" si="871"/>
        <v>307.87</v>
      </c>
      <c r="P1275" s="3">
        <f t="shared" si="872"/>
        <v>-58.56</v>
      </c>
      <c r="Q1275" s="3">
        <f t="shared" si="873"/>
        <v>1.0496000000000001</v>
      </c>
      <c r="R1275" s="85"/>
      <c r="S1275" s="3" t="str">
        <f t="shared" si="874"/>
        <v>1.85</v>
      </c>
      <c r="T1275" s="3" t="str">
        <f t="shared" si="875"/>
        <v>-</v>
      </c>
      <c r="U1275" s="3">
        <f t="shared" si="876"/>
        <v>307.87</v>
      </c>
      <c r="V1275" s="3">
        <f t="shared" si="877"/>
        <v>-58.56</v>
      </c>
      <c r="W1275" s="3">
        <f t="shared" si="878"/>
        <v>0.91839999999999999</v>
      </c>
      <c r="X1275" s="85"/>
      <c r="Y1275" s="3" t="str">
        <f t="shared" si="879"/>
        <v>1.85</v>
      </c>
      <c r="Z1275" s="3" t="str">
        <f t="shared" si="880"/>
        <v>-</v>
      </c>
      <c r="AA1275" s="3">
        <f t="shared" si="881"/>
        <v>307.87</v>
      </c>
      <c r="AB1275" s="3">
        <f t="shared" si="882"/>
        <v>-58.56</v>
      </c>
      <c r="AC1275" s="3">
        <f t="shared" si="883"/>
        <v>0.78720000000000001</v>
      </c>
      <c r="AD1275" s="85"/>
      <c r="AE1275" s="3" t="str">
        <f t="shared" si="884"/>
        <v>1.85</v>
      </c>
      <c r="AF1275" s="3" t="str">
        <f t="shared" si="885"/>
        <v>-</v>
      </c>
      <c r="AG1275" s="3">
        <f t="shared" si="886"/>
        <v>307.87</v>
      </c>
      <c r="AH1275" s="3">
        <f t="shared" si="887"/>
        <v>-58.56</v>
      </c>
      <c r="AI1275" s="3">
        <f t="shared" si="888"/>
        <v>0.65600000000000003</v>
      </c>
      <c r="AJ1275" s="85"/>
      <c r="AK1275" s="3" t="str">
        <f t="shared" si="889"/>
        <v>1.85</v>
      </c>
      <c r="AL1275" s="3" t="str">
        <f t="shared" si="890"/>
        <v>-</v>
      </c>
      <c r="AM1275" s="3">
        <f t="shared" si="891"/>
        <v>307.87</v>
      </c>
      <c r="AN1275" s="3">
        <f t="shared" si="892"/>
        <v>-58.56</v>
      </c>
      <c r="AO1275" s="3">
        <f t="shared" si="893"/>
        <v>0.52480000000000004</v>
      </c>
      <c r="AP1275" s="85"/>
      <c r="AQ1275" s="3" t="str">
        <f t="shared" si="894"/>
        <v>1.85</v>
      </c>
      <c r="AR1275" s="3" t="str">
        <f t="shared" si="895"/>
        <v>-</v>
      </c>
      <c r="AS1275" s="3">
        <f t="shared" si="896"/>
        <v>307.87</v>
      </c>
      <c r="AT1275" s="3">
        <f t="shared" si="897"/>
        <v>-58.56</v>
      </c>
      <c r="AU1275" s="3">
        <f t="shared" si="898"/>
        <v>0.39360000000000001</v>
      </c>
      <c r="AV1275" s="85"/>
      <c r="AW1275" s="3" t="str">
        <f t="shared" si="899"/>
        <v>1.85</v>
      </c>
      <c r="AX1275" s="3" t="str">
        <f t="shared" si="900"/>
        <v>-</v>
      </c>
      <c r="AY1275" s="3">
        <f t="shared" si="901"/>
        <v>307.87</v>
      </c>
      <c r="AZ1275" s="3">
        <f t="shared" si="902"/>
        <v>-58.56</v>
      </c>
      <c r="BA1275" s="3">
        <f t="shared" si="903"/>
        <v>0.26240000000000002</v>
      </c>
      <c r="BB1275" s="85"/>
      <c r="BC1275" s="3" t="str">
        <f t="shared" si="904"/>
        <v>1.85</v>
      </c>
      <c r="BD1275" s="3" t="str">
        <f t="shared" si="905"/>
        <v>-</v>
      </c>
      <c r="BE1275" s="3">
        <f t="shared" si="906"/>
        <v>307.87</v>
      </c>
      <c r="BF1275" s="3">
        <f t="shared" si="907"/>
        <v>-58.56</v>
      </c>
      <c r="BG1275" s="3">
        <f t="shared" si="908"/>
        <v>0.13120000000000001</v>
      </c>
    </row>
    <row r="1276" spans="1:59" x14ac:dyDescent="0.3">
      <c r="A1276" s="1" t="str">
        <f>'Forward collapse simulation'!B1286</f>
        <v>1.85</v>
      </c>
      <c r="B1276" s="37" t="str">
        <f>IF('Forward collapse simulation'!C1286="","-",'Forward collapse simulation'!C1286)</f>
        <v>-</v>
      </c>
      <c r="C1276" s="85">
        <f>'Forward collapse simulation'!E1286</f>
        <v>309.54000000000002</v>
      </c>
      <c r="D1276" s="85">
        <f>'Forward collapse simulation'!F1286</f>
        <v>-79.52</v>
      </c>
      <c r="E1276" s="85">
        <f>'Forward collapse simulation'!D1286</f>
        <v>1.0620000000000001</v>
      </c>
      <c r="F1276" s="85"/>
      <c r="G1276" s="3" t="str">
        <f t="shared" si="864"/>
        <v>1.85</v>
      </c>
      <c r="H1276" s="3" t="str">
        <f t="shared" si="865"/>
        <v>-</v>
      </c>
      <c r="I1276" s="3">
        <f t="shared" si="866"/>
        <v>309.54000000000002</v>
      </c>
      <c r="J1276" s="3">
        <f t="shared" si="867"/>
        <v>-79.52</v>
      </c>
      <c r="K1276" s="3">
        <f t="shared" si="868"/>
        <v>0.95580000000000009</v>
      </c>
      <c r="L1276" s="85"/>
      <c r="M1276" s="3" t="str">
        <f t="shared" si="869"/>
        <v>1.85</v>
      </c>
      <c r="N1276" s="3" t="str">
        <f t="shared" si="870"/>
        <v>-</v>
      </c>
      <c r="O1276" s="3">
        <f t="shared" si="871"/>
        <v>309.54000000000002</v>
      </c>
      <c r="P1276" s="3">
        <f t="shared" si="872"/>
        <v>-79.52</v>
      </c>
      <c r="Q1276" s="3">
        <f t="shared" si="873"/>
        <v>0.84960000000000013</v>
      </c>
      <c r="R1276" s="85"/>
      <c r="S1276" s="3" t="str">
        <f t="shared" si="874"/>
        <v>1.85</v>
      </c>
      <c r="T1276" s="3" t="str">
        <f t="shared" si="875"/>
        <v>-</v>
      </c>
      <c r="U1276" s="3">
        <f t="shared" si="876"/>
        <v>309.54000000000002</v>
      </c>
      <c r="V1276" s="3">
        <f t="shared" si="877"/>
        <v>-79.52</v>
      </c>
      <c r="W1276" s="3">
        <f t="shared" si="878"/>
        <v>0.74339999999999995</v>
      </c>
      <c r="X1276" s="85"/>
      <c r="Y1276" s="3" t="str">
        <f t="shared" si="879"/>
        <v>1.85</v>
      </c>
      <c r="Z1276" s="3" t="str">
        <f t="shared" si="880"/>
        <v>-</v>
      </c>
      <c r="AA1276" s="3">
        <f t="shared" si="881"/>
        <v>309.54000000000002</v>
      </c>
      <c r="AB1276" s="3">
        <f t="shared" si="882"/>
        <v>-79.52</v>
      </c>
      <c r="AC1276" s="3">
        <f t="shared" si="883"/>
        <v>0.63719999999999999</v>
      </c>
      <c r="AD1276" s="85"/>
      <c r="AE1276" s="3" t="str">
        <f t="shared" si="884"/>
        <v>1.85</v>
      </c>
      <c r="AF1276" s="3" t="str">
        <f t="shared" si="885"/>
        <v>-</v>
      </c>
      <c r="AG1276" s="3">
        <f t="shared" si="886"/>
        <v>309.54000000000002</v>
      </c>
      <c r="AH1276" s="3">
        <f t="shared" si="887"/>
        <v>-79.52</v>
      </c>
      <c r="AI1276" s="3">
        <f t="shared" si="888"/>
        <v>0.53100000000000003</v>
      </c>
      <c r="AJ1276" s="85"/>
      <c r="AK1276" s="3" t="str">
        <f t="shared" si="889"/>
        <v>1.85</v>
      </c>
      <c r="AL1276" s="3" t="str">
        <f t="shared" si="890"/>
        <v>-</v>
      </c>
      <c r="AM1276" s="3">
        <f t="shared" si="891"/>
        <v>309.54000000000002</v>
      </c>
      <c r="AN1276" s="3">
        <f t="shared" si="892"/>
        <v>-79.52</v>
      </c>
      <c r="AO1276" s="3">
        <f t="shared" si="893"/>
        <v>0.42480000000000007</v>
      </c>
      <c r="AP1276" s="85"/>
      <c r="AQ1276" s="3" t="str">
        <f t="shared" si="894"/>
        <v>1.85</v>
      </c>
      <c r="AR1276" s="3" t="str">
        <f t="shared" si="895"/>
        <v>-</v>
      </c>
      <c r="AS1276" s="3">
        <f t="shared" si="896"/>
        <v>309.54000000000002</v>
      </c>
      <c r="AT1276" s="3">
        <f t="shared" si="897"/>
        <v>-79.52</v>
      </c>
      <c r="AU1276" s="3">
        <f t="shared" si="898"/>
        <v>0.31859999999999999</v>
      </c>
      <c r="AV1276" s="85"/>
      <c r="AW1276" s="3" t="str">
        <f t="shared" si="899"/>
        <v>1.85</v>
      </c>
      <c r="AX1276" s="3" t="str">
        <f t="shared" si="900"/>
        <v>-</v>
      </c>
      <c r="AY1276" s="3">
        <f t="shared" si="901"/>
        <v>309.54000000000002</v>
      </c>
      <c r="AZ1276" s="3">
        <f t="shared" si="902"/>
        <v>-79.52</v>
      </c>
      <c r="BA1276" s="3">
        <f t="shared" si="903"/>
        <v>0.21240000000000003</v>
      </c>
      <c r="BB1276" s="85"/>
      <c r="BC1276" s="3" t="str">
        <f t="shared" si="904"/>
        <v>1.85</v>
      </c>
      <c r="BD1276" s="3" t="str">
        <f t="shared" si="905"/>
        <v>-</v>
      </c>
      <c r="BE1276" s="3">
        <f t="shared" si="906"/>
        <v>309.54000000000002</v>
      </c>
      <c r="BF1276" s="3">
        <f t="shared" si="907"/>
        <v>-79.52</v>
      </c>
      <c r="BG1276" s="3">
        <f t="shared" si="908"/>
        <v>0.10620000000000002</v>
      </c>
    </row>
    <row r="1277" spans="1:59" x14ac:dyDescent="0.3">
      <c r="A1277" s="1" t="str">
        <f>'Forward collapse simulation'!B1287</f>
        <v>1.85</v>
      </c>
      <c r="B1277" s="37" t="str">
        <f>IF('Forward collapse simulation'!C1287="","-",'Forward collapse simulation'!C1287)</f>
        <v>1.86</v>
      </c>
      <c r="C1277" s="85">
        <f>'Forward collapse simulation'!E1287</f>
        <v>228.23</v>
      </c>
      <c r="D1277" s="85">
        <f>'Forward collapse simulation'!F1287</f>
        <v>13.41</v>
      </c>
      <c r="E1277" s="85">
        <f>'Forward collapse simulation'!D1287</f>
        <v>8.3829999999999991</v>
      </c>
      <c r="F1277" s="85"/>
      <c r="G1277" s="3" t="str">
        <f t="shared" si="864"/>
        <v>1.85</v>
      </c>
      <c r="H1277" s="3" t="str">
        <f t="shared" si="865"/>
        <v>1.86</v>
      </c>
      <c r="I1277" s="3">
        <f t="shared" si="866"/>
        <v>228.23</v>
      </c>
      <c r="J1277" s="3">
        <f t="shared" si="867"/>
        <v>13.41</v>
      </c>
      <c r="K1277" s="3">
        <f t="shared" si="868"/>
        <v>8.3829999999999991</v>
      </c>
      <c r="L1277" s="85"/>
      <c r="M1277" s="3" t="str">
        <f t="shared" si="869"/>
        <v>1.85</v>
      </c>
      <c r="N1277" s="3" t="str">
        <f t="shared" si="870"/>
        <v>1.86</v>
      </c>
      <c r="O1277" s="3">
        <f t="shared" si="871"/>
        <v>228.23</v>
      </c>
      <c r="P1277" s="3">
        <f t="shared" si="872"/>
        <v>13.41</v>
      </c>
      <c r="Q1277" s="3">
        <f t="shared" si="873"/>
        <v>8.3829999999999991</v>
      </c>
      <c r="R1277" s="85"/>
      <c r="S1277" s="3" t="str">
        <f t="shared" si="874"/>
        <v>1.85</v>
      </c>
      <c r="T1277" s="3" t="str">
        <f t="shared" si="875"/>
        <v>1.86</v>
      </c>
      <c r="U1277" s="3">
        <f t="shared" si="876"/>
        <v>228.23</v>
      </c>
      <c r="V1277" s="3">
        <f t="shared" si="877"/>
        <v>13.41</v>
      </c>
      <c r="W1277" s="3">
        <f t="shared" si="878"/>
        <v>8.3829999999999991</v>
      </c>
      <c r="X1277" s="85"/>
      <c r="Y1277" s="3" t="str">
        <f t="shared" si="879"/>
        <v>1.85</v>
      </c>
      <c r="Z1277" s="3" t="str">
        <f t="shared" si="880"/>
        <v>1.86</v>
      </c>
      <c r="AA1277" s="3">
        <f t="shared" si="881"/>
        <v>228.23</v>
      </c>
      <c r="AB1277" s="3">
        <f t="shared" si="882"/>
        <v>13.41</v>
      </c>
      <c r="AC1277" s="3">
        <f t="shared" si="883"/>
        <v>8.3829999999999991</v>
      </c>
      <c r="AD1277" s="85"/>
      <c r="AE1277" s="3" t="str">
        <f t="shared" si="884"/>
        <v>1.85</v>
      </c>
      <c r="AF1277" s="3" t="str">
        <f t="shared" si="885"/>
        <v>1.86</v>
      </c>
      <c r="AG1277" s="3">
        <f t="shared" si="886"/>
        <v>228.23</v>
      </c>
      <c r="AH1277" s="3">
        <f t="shared" si="887"/>
        <v>13.41</v>
      </c>
      <c r="AI1277" s="3">
        <f t="shared" si="888"/>
        <v>8.3829999999999991</v>
      </c>
      <c r="AJ1277" s="85"/>
      <c r="AK1277" s="3" t="str">
        <f t="shared" si="889"/>
        <v>1.85</v>
      </c>
      <c r="AL1277" s="3" t="str">
        <f t="shared" si="890"/>
        <v>1.86</v>
      </c>
      <c r="AM1277" s="3">
        <f t="shared" si="891"/>
        <v>228.23</v>
      </c>
      <c r="AN1277" s="3">
        <f t="shared" si="892"/>
        <v>13.41</v>
      </c>
      <c r="AO1277" s="3">
        <f t="shared" si="893"/>
        <v>8.3829999999999991</v>
      </c>
      <c r="AP1277" s="85"/>
      <c r="AQ1277" s="3" t="str">
        <f t="shared" si="894"/>
        <v>1.85</v>
      </c>
      <c r="AR1277" s="3" t="str">
        <f t="shared" si="895"/>
        <v>1.86</v>
      </c>
      <c r="AS1277" s="3">
        <f t="shared" si="896"/>
        <v>228.23</v>
      </c>
      <c r="AT1277" s="3">
        <f t="shared" si="897"/>
        <v>13.41</v>
      </c>
      <c r="AU1277" s="3">
        <f t="shared" si="898"/>
        <v>8.3829999999999991</v>
      </c>
      <c r="AV1277" s="85"/>
      <c r="AW1277" s="3" t="str">
        <f t="shared" si="899"/>
        <v>1.85</v>
      </c>
      <c r="AX1277" s="3" t="str">
        <f t="shared" si="900"/>
        <v>1.86</v>
      </c>
      <c r="AY1277" s="3">
        <f t="shared" si="901"/>
        <v>228.23</v>
      </c>
      <c r="AZ1277" s="3">
        <f t="shared" si="902"/>
        <v>13.41</v>
      </c>
      <c r="BA1277" s="3">
        <f t="shared" si="903"/>
        <v>8.3829999999999991</v>
      </c>
      <c r="BB1277" s="85"/>
      <c r="BC1277" s="3" t="str">
        <f t="shared" si="904"/>
        <v>1.85</v>
      </c>
      <c r="BD1277" s="3" t="str">
        <f t="shared" si="905"/>
        <v>1.86</v>
      </c>
      <c r="BE1277" s="3">
        <f t="shared" si="906"/>
        <v>228.23</v>
      </c>
      <c r="BF1277" s="3">
        <f t="shared" si="907"/>
        <v>13.41</v>
      </c>
      <c r="BG1277" s="3">
        <f t="shared" si="908"/>
        <v>8.3829999999999991</v>
      </c>
    </row>
    <row r="1278" spans="1:59" x14ac:dyDescent="0.3">
      <c r="A1278" s="1" t="str">
        <f>'Forward collapse simulation'!B1288</f>
        <v>1.86</v>
      </c>
      <c r="B1278" s="37" t="str">
        <f>IF('Forward collapse simulation'!C1288="","-",'Forward collapse simulation'!C1288)</f>
        <v>-</v>
      </c>
      <c r="C1278" s="85">
        <f>'Forward collapse simulation'!E1288</f>
        <v>210.69</v>
      </c>
      <c r="D1278" s="85">
        <f>'Forward collapse simulation'!F1288</f>
        <v>-78.42</v>
      </c>
      <c r="E1278" s="85">
        <f>'Forward collapse simulation'!D1288</f>
        <v>1.083</v>
      </c>
      <c r="F1278" s="85"/>
      <c r="G1278" s="3" t="str">
        <f t="shared" si="864"/>
        <v>1.86</v>
      </c>
      <c r="H1278" s="3" t="str">
        <f t="shared" si="865"/>
        <v>-</v>
      </c>
      <c r="I1278" s="3">
        <f t="shared" si="866"/>
        <v>210.69</v>
      </c>
      <c r="J1278" s="3">
        <f t="shared" si="867"/>
        <v>-78.42</v>
      </c>
      <c r="K1278" s="3">
        <f t="shared" si="868"/>
        <v>0.97470000000000001</v>
      </c>
      <c r="L1278" s="85"/>
      <c r="M1278" s="3" t="str">
        <f t="shared" si="869"/>
        <v>1.86</v>
      </c>
      <c r="N1278" s="3" t="str">
        <f t="shared" si="870"/>
        <v>-</v>
      </c>
      <c r="O1278" s="3">
        <f t="shared" si="871"/>
        <v>210.69</v>
      </c>
      <c r="P1278" s="3">
        <f t="shared" si="872"/>
        <v>-78.42</v>
      </c>
      <c r="Q1278" s="3">
        <f t="shared" si="873"/>
        <v>0.86640000000000006</v>
      </c>
      <c r="R1278" s="85"/>
      <c r="S1278" s="3" t="str">
        <f t="shared" si="874"/>
        <v>1.86</v>
      </c>
      <c r="T1278" s="3" t="str">
        <f t="shared" si="875"/>
        <v>-</v>
      </c>
      <c r="U1278" s="3">
        <f t="shared" si="876"/>
        <v>210.69</v>
      </c>
      <c r="V1278" s="3">
        <f t="shared" si="877"/>
        <v>-78.42</v>
      </c>
      <c r="W1278" s="3">
        <f t="shared" si="878"/>
        <v>0.75809999999999989</v>
      </c>
      <c r="X1278" s="85"/>
      <c r="Y1278" s="3" t="str">
        <f t="shared" si="879"/>
        <v>1.86</v>
      </c>
      <c r="Z1278" s="3" t="str">
        <f t="shared" si="880"/>
        <v>-</v>
      </c>
      <c r="AA1278" s="3">
        <f t="shared" si="881"/>
        <v>210.69</v>
      </c>
      <c r="AB1278" s="3">
        <f t="shared" si="882"/>
        <v>-78.42</v>
      </c>
      <c r="AC1278" s="3">
        <f t="shared" si="883"/>
        <v>0.64979999999999993</v>
      </c>
      <c r="AD1278" s="85"/>
      <c r="AE1278" s="3" t="str">
        <f t="shared" si="884"/>
        <v>1.86</v>
      </c>
      <c r="AF1278" s="3" t="str">
        <f t="shared" si="885"/>
        <v>-</v>
      </c>
      <c r="AG1278" s="3">
        <f t="shared" si="886"/>
        <v>210.69</v>
      </c>
      <c r="AH1278" s="3">
        <f t="shared" si="887"/>
        <v>-78.42</v>
      </c>
      <c r="AI1278" s="3">
        <f t="shared" si="888"/>
        <v>0.54149999999999998</v>
      </c>
      <c r="AJ1278" s="85"/>
      <c r="AK1278" s="3" t="str">
        <f t="shared" si="889"/>
        <v>1.86</v>
      </c>
      <c r="AL1278" s="3" t="str">
        <f t="shared" si="890"/>
        <v>-</v>
      </c>
      <c r="AM1278" s="3">
        <f t="shared" si="891"/>
        <v>210.69</v>
      </c>
      <c r="AN1278" s="3">
        <f t="shared" si="892"/>
        <v>-78.42</v>
      </c>
      <c r="AO1278" s="3">
        <f t="shared" si="893"/>
        <v>0.43320000000000003</v>
      </c>
      <c r="AP1278" s="85"/>
      <c r="AQ1278" s="3" t="str">
        <f t="shared" si="894"/>
        <v>1.86</v>
      </c>
      <c r="AR1278" s="3" t="str">
        <f t="shared" si="895"/>
        <v>-</v>
      </c>
      <c r="AS1278" s="3">
        <f t="shared" si="896"/>
        <v>210.69</v>
      </c>
      <c r="AT1278" s="3">
        <f t="shared" si="897"/>
        <v>-78.42</v>
      </c>
      <c r="AU1278" s="3">
        <f t="shared" si="898"/>
        <v>0.32489999999999997</v>
      </c>
      <c r="AV1278" s="85"/>
      <c r="AW1278" s="3" t="str">
        <f t="shared" si="899"/>
        <v>1.86</v>
      </c>
      <c r="AX1278" s="3" t="str">
        <f t="shared" si="900"/>
        <v>-</v>
      </c>
      <c r="AY1278" s="3">
        <f t="shared" si="901"/>
        <v>210.69</v>
      </c>
      <c r="AZ1278" s="3">
        <f t="shared" si="902"/>
        <v>-78.42</v>
      </c>
      <c r="BA1278" s="3">
        <f t="shared" si="903"/>
        <v>0.21660000000000001</v>
      </c>
      <c r="BB1278" s="85"/>
      <c r="BC1278" s="3" t="str">
        <f t="shared" si="904"/>
        <v>1.86</v>
      </c>
      <c r="BD1278" s="3" t="str">
        <f t="shared" si="905"/>
        <v>-</v>
      </c>
      <c r="BE1278" s="3">
        <f t="shared" si="906"/>
        <v>210.69</v>
      </c>
      <c r="BF1278" s="3">
        <f t="shared" si="907"/>
        <v>-78.42</v>
      </c>
      <c r="BG1278" s="3">
        <f t="shared" si="908"/>
        <v>0.10830000000000001</v>
      </c>
    </row>
    <row r="1279" spans="1:59" x14ac:dyDescent="0.3">
      <c r="A1279" s="1" t="str">
        <f>'Forward collapse simulation'!B1289</f>
        <v>1.86</v>
      </c>
      <c r="B1279" s="37" t="str">
        <f>IF('Forward collapse simulation'!C1289="","-",'Forward collapse simulation'!C1289)</f>
        <v>-</v>
      </c>
      <c r="C1279" s="85">
        <f>'Forward collapse simulation'!E1289</f>
        <v>158</v>
      </c>
      <c r="D1279" s="85">
        <f>'Forward collapse simulation'!F1289</f>
        <v>-52.45</v>
      </c>
      <c r="E1279" s="85">
        <f>'Forward collapse simulation'!D1289</f>
        <v>1.458</v>
      </c>
      <c r="F1279" s="85"/>
      <c r="G1279" s="3" t="str">
        <f t="shared" si="864"/>
        <v>1.86</v>
      </c>
      <c r="H1279" s="3" t="str">
        <f t="shared" si="865"/>
        <v>-</v>
      </c>
      <c r="I1279" s="3">
        <f t="shared" si="866"/>
        <v>158</v>
      </c>
      <c r="J1279" s="3">
        <f t="shared" si="867"/>
        <v>-52.45</v>
      </c>
      <c r="K1279" s="3">
        <f t="shared" si="868"/>
        <v>1.3122</v>
      </c>
      <c r="L1279" s="85"/>
      <c r="M1279" s="3" t="str">
        <f t="shared" si="869"/>
        <v>1.86</v>
      </c>
      <c r="N1279" s="3" t="str">
        <f t="shared" si="870"/>
        <v>-</v>
      </c>
      <c r="O1279" s="3">
        <f t="shared" si="871"/>
        <v>158</v>
      </c>
      <c r="P1279" s="3">
        <f t="shared" si="872"/>
        <v>-52.45</v>
      </c>
      <c r="Q1279" s="3">
        <f t="shared" si="873"/>
        <v>1.1664000000000001</v>
      </c>
      <c r="R1279" s="85"/>
      <c r="S1279" s="3" t="str">
        <f t="shared" si="874"/>
        <v>1.86</v>
      </c>
      <c r="T1279" s="3" t="str">
        <f t="shared" si="875"/>
        <v>-</v>
      </c>
      <c r="U1279" s="3">
        <f t="shared" si="876"/>
        <v>158</v>
      </c>
      <c r="V1279" s="3">
        <f t="shared" si="877"/>
        <v>-52.45</v>
      </c>
      <c r="W1279" s="3">
        <f t="shared" si="878"/>
        <v>1.0206</v>
      </c>
      <c r="X1279" s="85"/>
      <c r="Y1279" s="3" t="str">
        <f t="shared" si="879"/>
        <v>1.86</v>
      </c>
      <c r="Z1279" s="3" t="str">
        <f t="shared" si="880"/>
        <v>-</v>
      </c>
      <c r="AA1279" s="3">
        <f t="shared" si="881"/>
        <v>158</v>
      </c>
      <c r="AB1279" s="3">
        <f t="shared" si="882"/>
        <v>-52.45</v>
      </c>
      <c r="AC1279" s="3">
        <f t="shared" si="883"/>
        <v>0.87479999999999991</v>
      </c>
      <c r="AD1279" s="85"/>
      <c r="AE1279" s="3" t="str">
        <f t="shared" si="884"/>
        <v>1.86</v>
      </c>
      <c r="AF1279" s="3" t="str">
        <f t="shared" si="885"/>
        <v>-</v>
      </c>
      <c r="AG1279" s="3">
        <f t="shared" si="886"/>
        <v>158</v>
      </c>
      <c r="AH1279" s="3">
        <f t="shared" si="887"/>
        <v>-52.45</v>
      </c>
      <c r="AI1279" s="3">
        <f t="shared" si="888"/>
        <v>0.72899999999999998</v>
      </c>
      <c r="AJ1279" s="85"/>
      <c r="AK1279" s="3" t="str">
        <f t="shared" si="889"/>
        <v>1.86</v>
      </c>
      <c r="AL1279" s="3" t="str">
        <f t="shared" si="890"/>
        <v>-</v>
      </c>
      <c r="AM1279" s="3">
        <f t="shared" si="891"/>
        <v>158</v>
      </c>
      <c r="AN1279" s="3">
        <f t="shared" si="892"/>
        <v>-52.45</v>
      </c>
      <c r="AO1279" s="3">
        <f t="shared" si="893"/>
        <v>0.58320000000000005</v>
      </c>
      <c r="AP1279" s="85"/>
      <c r="AQ1279" s="3" t="str">
        <f t="shared" si="894"/>
        <v>1.86</v>
      </c>
      <c r="AR1279" s="3" t="str">
        <f t="shared" si="895"/>
        <v>-</v>
      </c>
      <c r="AS1279" s="3">
        <f t="shared" si="896"/>
        <v>158</v>
      </c>
      <c r="AT1279" s="3">
        <f t="shared" si="897"/>
        <v>-52.45</v>
      </c>
      <c r="AU1279" s="3">
        <f t="shared" si="898"/>
        <v>0.43739999999999996</v>
      </c>
      <c r="AV1279" s="85"/>
      <c r="AW1279" s="3" t="str">
        <f t="shared" si="899"/>
        <v>1.86</v>
      </c>
      <c r="AX1279" s="3" t="str">
        <f t="shared" si="900"/>
        <v>-</v>
      </c>
      <c r="AY1279" s="3">
        <f t="shared" si="901"/>
        <v>158</v>
      </c>
      <c r="AZ1279" s="3">
        <f t="shared" si="902"/>
        <v>-52.45</v>
      </c>
      <c r="BA1279" s="3">
        <f t="shared" si="903"/>
        <v>0.29160000000000003</v>
      </c>
      <c r="BB1279" s="85"/>
      <c r="BC1279" s="3" t="str">
        <f t="shared" si="904"/>
        <v>1.86</v>
      </c>
      <c r="BD1279" s="3" t="str">
        <f t="shared" si="905"/>
        <v>-</v>
      </c>
      <c r="BE1279" s="3">
        <f t="shared" si="906"/>
        <v>158</v>
      </c>
      <c r="BF1279" s="3">
        <f t="shared" si="907"/>
        <v>-52.45</v>
      </c>
      <c r="BG1279" s="3">
        <f t="shared" si="908"/>
        <v>0.14580000000000001</v>
      </c>
    </row>
    <row r="1280" spans="1:59" x14ac:dyDescent="0.3">
      <c r="A1280" s="1" t="str">
        <f>'Forward collapse simulation'!B1290</f>
        <v>1.86</v>
      </c>
      <c r="B1280" s="37" t="str">
        <f>IF('Forward collapse simulation'!C1290="","-",'Forward collapse simulation'!C1290)</f>
        <v>-</v>
      </c>
      <c r="C1280" s="85">
        <f>'Forward collapse simulation'!E1290</f>
        <v>158.68</v>
      </c>
      <c r="D1280" s="85">
        <f>'Forward collapse simulation'!F1290</f>
        <v>4.22</v>
      </c>
      <c r="E1280" s="85">
        <f>'Forward collapse simulation'!D1290</f>
        <v>1.3049999999999999</v>
      </c>
      <c r="F1280" s="85"/>
      <c r="G1280" s="3" t="str">
        <f t="shared" si="864"/>
        <v>1.86</v>
      </c>
      <c r="H1280" s="3" t="str">
        <f t="shared" si="865"/>
        <v>-</v>
      </c>
      <c r="I1280" s="3">
        <f t="shared" si="866"/>
        <v>158.68</v>
      </c>
      <c r="J1280" s="3">
        <f t="shared" si="867"/>
        <v>4.22</v>
      </c>
      <c r="K1280" s="3">
        <f t="shared" si="868"/>
        <v>1.1744999999999999</v>
      </c>
      <c r="L1280" s="85"/>
      <c r="M1280" s="3" t="str">
        <f t="shared" si="869"/>
        <v>1.86</v>
      </c>
      <c r="N1280" s="3" t="str">
        <f t="shared" si="870"/>
        <v>-</v>
      </c>
      <c r="O1280" s="3">
        <f t="shared" si="871"/>
        <v>158.68</v>
      </c>
      <c r="P1280" s="3">
        <f t="shared" si="872"/>
        <v>4.22</v>
      </c>
      <c r="Q1280" s="3">
        <f t="shared" si="873"/>
        <v>1.044</v>
      </c>
      <c r="R1280" s="85"/>
      <c r="S1280" s="3" t="str">
        <f t="shared" si="874"/>
        <v>1.86</v>
      </c>
      <c r="T1280" s="3" t="str">
        <f t="shared" si="875"/>
        <v>-</v>
      </c>
      <c r="U1280" s="3">
        <f t="shared" si="876"/>
        <v>158.68</v>
      </c>
      <c r="V1280" s="3">
        <f t="shared" si="877"/>
        <v>4.22</v>
      </c>
      <c r="W1280" s="3">
        <f t="shared" si="878"/>
        <v>0.91349999999999987</v>
      </c>
      <c r="X1280" s="85"/>
      <c r="Y1280" s="3" t="str">
        <f t="shared" si="879"/>
        <v>1.86</v>
      </c>
      <c r="Z1280" s="3" t="str">
        <f t="shared" si="880"/>
        <v>-</v>
      </c>
      <c r="AA1280" s="3">
        <f t="shared" si="881"/>
        <v>158.68</v>
      </c>
      <c r="AB1280" s="3">
        <f t="shared" si="882"/>
        <v>4.22</v>
      </c>
      <c r="AC1280" s="3">
        <f t="shared" si="883"/>
        <v>0.78299999999999992</v>
      </c>
      <c r="AD1280" s="85"/>
      <c r="AE1280" s="3" t="str">
        <f t="shared" si="884"/>
        <v>1.86</v>
      </c>
      <c r="AF1280" s="3" t="str">
        <f t="shared" si="885"/>
        <v>-</v>
      </c>
      <c r="AG1280" s="3">
        <f t="shared" si="886"/>
        <v>158.68</v>
      </c>
      <c r="AH1280" s="3">
        <f t="shared" si="887"/>
        <v>4.22</v>
      </c>
      <c r="AI1280" s="3">
        <f t="shared" si="888"/>
        <v>0.65249999999999997</v>
      </c>
      <c r="AJ1280" s="85"/>
      <c r="AK1280" s="3" t="str">
        <f t="shared" si="889"/>
        <v>1.86</v>
      </c>
      <c r="AL1280" s="3" t="str">
        <f t="shared" si="890"/>
        <v>-</v>
      </c>
      <c r="AM1280" s="3">
        <f t="shared" si="891"/>
        <v>158.68</v>
      </c>
      <c r="AN1280" s="3">
        <f t="shared" si="892"/>
        <v>4.22</v>
      </c>
      <c r="AO1280" s="3">
        <f t="shared" si="893"/>
        <v>0.52200000000000002</v>
      </c>
      <c r="AP1280" s="85"/>
      <c r="AQ1280" s="3" t="str">
        <f t="shared" si="894"/>
        <v>1.86</v>
      </c>
      <c r="AR1280" s="3" t="str">
        <f t="shared" si="895"/>
        <v>-</v>
      </c>
      <c r="AS1280" s="3">
        <f t="shared" si="896"/>
        <v>158.68</v>
      </c>
      <c r="AT1280" s="3">
        <f t="shared" si="897"/>
        <v>4.22</v>
      </c>
      <c r="AU1280" s="3">
        <f t="shared" si="898"/>
        <v>0.39149999999999996</v>
      </c>
      <c r="AV1280" s="85"/>
      <c r="AW1280" s="3" t="str">
        <f t="shared" si="899"/>
        <v>1.86</v>
      </c>
      <c r="AX1280" s="3" t="str">
        <f t="shared" si="900"/>
        <v>-</v>
      </c>
      <c r="AY1280" s="3">
        <f t="shared" si="901"/>
        <v>158.68</v>
      </c>
      <c r="AZ1280" s="3">
        <f t="shared" si="902"/>
        <v>4.22</v>
      </c>
      <c r="BA1280" s="3">
        <f t="shared" si="903"/>
        <v>0.26100000000000001</v>
      </c>
      <c r="BB1280" s="85"/>
      <c r="BC1280" s="3" t="str">
        <f t="shared" si="904"/>
        <v>1.86</v>
      </c>
      <c r="BD1280" s="3" t="str">
        <f t="shared" si="905"/>
        <v>-</v>
      </c>
      <c r="BE1280" s="3">
        <f t="shared" si="906"/>
        <v>158.68</v>
      </c>
      <c r="BF1280" s="3">
        <f t="shared" si="907"/>
        <v>4.22</v>
      </c>
      <c r="BG1280" s="3">
        <f t="shared" si="908"/>
        <v>0.1305</v>
      </c>
    </row>
    <row r="1281" spans="1:59" x14ac:dyDescent="0.3">
      <c r="A1281" s="1" t="str">
        <f>'Forward collapse simulation'!B1291</f>
        <v>1.86</v>
      </c>
      <c r="B1281" s="37" t="str">
        <f>IF('Forward collapse simulation'!C1291="","-",'Forward collapse simulation'!C1291)</f>
        <v>-</v>
      </c>
      <c r="C1281" s="85">
        <f>'Forward collapse simulation'!E1291</f>
        <v>147.94</v>
      </c>
      <c r="D1281" s="85">
        <f>'Forward collapse simulation'!F1291</f>
        <v>63.55</v>
      </c>
      <c r="E1281" s="85">
        <f>'Forward collapse simulation'!D1291</f>
        <v>3.5150000000000001</v>
      </c>
      <c r="F1281" s="85"/>
      <c r="G1281" s="3" t="str">
        <f t="shared" si="864"/>
        <v>1.86</v>
      </c>
      <c r="H1281" s="3" t="str">
        <f t="shared" si="865"/>
        <v>-</v>
      </c>
      <c r="I1281" s="3">
        <f t="shared" si="866"/>
        <v>147.94</v>
      </c>
      <c r="J1281" s="3">
        <f t="shared" si="867"/>
        <v>63.55</v>
      </c>
      <c r="K1281" s="3">
        <f t="shared" si="868"/>
        <v>3.1635</v>
      </c>
      <c r="L1281" s="85"/>
      <c r="M1281" s="3" t="str">
        <f t="shared" si="869"/>
        <v>1.86</v>
      </c>
      <c r="N1281" s="3" t="str">
        <f t="shared" si="870"/>
        <v>-</v>
      </c>
      <c r="O1281" s="3">
        <f t="shared" si="871"/>
        <v>147.94</v>
      </c>
      <c r="P1281" s="3">
        <f t="shared" si="872"/>
        <v>63.55</v>
      </c>
      <c r="Q1281" s="3">
        <f t="shared" si="873"/>
        <v>2.8120000000000003</v>
      </c>
      <c r="R1281" s="85"/>
      <c r="S1281" s="3" t="str">
        <f t="shared" si="874"/>
        <v>1.86</v>
      </c>
      <c r="T1281" s="3" t="str">
        <f t="shared" si="875"/>
        <v>-</v>
      </c>
      <c r="U1281" s="3">
        <f t="shared" si="876"/>
        <v>147.94</v>
      </c>
      <c r="V1281" s="3">
        <f t="shared" si="877"/>
        <v>63.55</v>
      </c>
      <c r="W1281" s="3">
        <f t="shared" si="878"/>
        <v>2.4605000000000001</v>
      </c>
      <c r="X1281" s="85"/>
      <c r="Y1281" s="3" t="str">
        <f t="shared" si="879"/>
        <v>1.86</v>
      </c>
      <c r="Z1281" s="3" t="str">
        <f t="shared" si="880"/>
        <v>-</v>
      </c>
      <c r="AA1281" s="3">
        <f t="shared" si="881"/>
        <v>147.94</v>
      </c>
      <c r="AB1281" s="3">
        <f t="shared" si="882"/>
        <v>63.55</v>
      </c>
      <c r="AC1281" s="3">
        <f t="shared" si="883"/>
        <v>2.109</v>
      </c>
      <c r="AD1281" s="85"/>
      <c r="AE1281" s="3" t="str">
        <f t="shared" si="884"/>
        <v>1.86</v>
      </c>
      <c r="AF1281" s="3" t="str">
        <f t="shared" si="885"/>
        <v>-</v>
      </c>
      <c r="AG1281" s="3">
        <f t="shared" si="886"/>
        <v>147.94</v>
      </c>
      <c r="AH1281" s="3">
        <f t="shared" si="887"/>
        <v>63.55</v>
      </c>
      <c r="AI1281" s="3">
        <f t="shared" si="888"/>
        <v>1.7575000000000001</v>
      </c>
      <c r="AJ1281" s="85"/>
      <c r="AK1281" s="3" t="str">
        <f t="shared" si="889"/>
        <v>1.86</v>
      </c>
      <c r="AL1281" s="3" t="str">
        <f t="shared" si="890"/>
        <v>-</v>
      </c>
      <c r="AM1281" s="3">
        <f t="shared" si="891"/>
        <v>147.94</v>
      </c>
      <c r="AN1281" s="3">
        <f t="shared" si="892"/>
        <v>63.55</v>
      </c>
      <c r="AO1281" s="3">
        <f t="shared" si="893"/>
        <v>1.4060000000000001</v>
      </c>
      <c r="AP1281" s="85"/>
      <c r="AQ1281" s="3" t="str">
        <f t="shared" si="894"/>
        <v>1.86</v>
      </c>
      <c r="AR1281" s="3" t="str">
        <f t="shared" si="895"/>
        <v>-</v>
      </c>
      <c r="AS1281" s="3">
        <f t="shared" si="896"/>
        <v>147.94</v>
      </c>
      <c r="AT1281" s="3">
        <f t="shared" si="897"/>
        <v>63.55</v>
      </c>
      <c r="AU1281" s="3">
        <f t="shared" si="898"/>
        <v>1.0545</v>
      </c>
      <c r="AV1281" s="85"/>
      <c r="AW1281" s="3" t="str">
        <f t="shared" si="899"/>
        <v>1.86</v>
      </c>
      <c r="AX1281" s="3" t="str">
        <f t="shared" si="900"/>
        <v>-</v>
      </c>
      <c r="AY1281" s="3">
        <f t="shared" si="901"/>
        <v>147.94</v>
      </c>
      <c r="AZ1281" s="3">
        <f t="shared" si="902"/>
        <v>63.55</v>
      </c>
      <c r="BA1281" s="3">
        <f t="shared" si="903"/>
        <v>0.70300000000000007</v>
      </c>
      <c r="BB1281" s="85"/>
      <c r="BC1281" s="3" t="str">
        <f t="shared" si="904"/>
        <v>1.86</v>
      </c>
      <c r="BD1281" s="3" t="str">
        <f t="shared" si="905"/>
        <v>-</v>
      </c>
      <c r="BE1281" s="3">
        <f t="shared" si="906"/>
        <v>147.94</v>
      </c>
      <c r="BF1281" s="3">
        <f t="shared" si="907"/>
        <v>63.55</v>
      </c>
      <c r="BG1281" s="3">
        <f t="shared" si="908"/>
        <v>0.35150000000000003</v>
      </c>
    </row>
    <row r="1282" spans="1:59" x14ac:dyDescent="0.3">
      <c r="A1282" s="1" t="str">
        <f>'Forward collapse simulation'!B1292</f>
        <v>1.86</v>
      </c>
      <c r="B1282" s="37" t="str">
        <f>IF('Forward collapse simulation'!C1292="","-",'Forward collapse simulation'!C1292)</f>
        <v>-</v>
      </c>
      <c r="C1282" s="85">
        <f>'Forward collapse simulation'!E1292</f>
        <v>179.41</v>
      </c>
      <c r="D1282" s="85">
        <f>'Forward collapse simulation'!F1292</f>
        <v>84.93</v>
      </c>
      <c r="E1282" s="85">
        <f>'Forward collapse simulation'!D1292</f>
        <v>3.29</v>
      </c>
      <c r="F1282" s="85"/>
      <c r="G1282" s="3" t="str">
        <f t="shared" si="864"/>
        <v>1.86</v>
      </c>
      <c r="H1282" s="3" t="str">
        <f t="shared" si="865"/>
        <v>-</v>
      </c>
      <c r="I1282" s="3">
        <f t="shared" si="866"/>
        <v>179.41</v>
      </c>
      <c r="J1282" s="3">
        <f t="shared" si="867"/>
        <v>84.93</v>
      </c>
      <c r="K1282" s="3">
        <f t="shared" si="868"/>
        <v>2.9610000000000003</v>
      </c>
      <c r="L1282" s="85"/>
      <c r="M1282" s="3" t="str">
        <f t="shared" si="869"/>
        <v>1.86</v>
      </c>
      <c r="N1282" s="3" t="str">
        <f t="shared" si="870"/>
        <v>-</v>
      </c>
      <c r="O1282" s="3">
        <f t="shared" si="871"/>
        <v>179.41</v>
      </c>
      <c r="P1282" s="3">
        <f t="shared" si="872"/>
        <v>84.93</v>
      </c>
      <c r="Q1282" s="3">
        <f t="shared" si="873"/>
        <v>2.6320000000000001</v>
      </c>
      <c r="R1282" s="85"/>
      <c r="S1282" s="3" t="str">
        <f t="shared" si="874"/>
        <v>1.86</v>
      </c>
      <c r="T1282" s="3" t="str">
        <f t="shared" si="875"/>
        <v>-</v>
      </c>
      <c r="U1282" s="3">
        <f t="shared" si="876"/>
        <v>179.41</v>
      </c>
      <c r="V1282" s="3">
        <f t="shared" si="877"/>
        <v>84.93</v>
      </c>
      <c r="W1282" s="3">
        <f t="shared" si="878"/>
        <v>2.3029999999999999</v>
      </c>
      <c r="X1282" s="85"/>
      <c r="Y1282" s="3" t="str">
        <f t="shared" si="879"/>
        <v>1.86</v>
      </c>
      <c r="Z1282" s="3" t="str">
        <f t="shared" si="880"/>
        <v>-</v>
      </c>
      <c r="AA1282" s="3">
        <f t="shared" si="881"/>
        <v>179.41</v>
      </c>
      <c r="AB1282" s="3">
        <f t="shared" si="882"/>
        <v>84.93</v>
      </c>
      <c r="AC1282" s="3">
        <f t="shared" si="883"/>
        <v>1.974</v>
      </c>
      <c r="AD1282" s="85"/>
      <c r="AE1282" s="3" t="str">
        <f t="shared" si="884"/>
        <v>1.86</v>
      </c>
      <c r="AF1282" s="3" t="str">
        <f t="shared" si="885"/>
        <v>-</v>
      </c>
      <c r="AG1282" s="3">
        <f t="shared" si="886"/>
        <v>179.41</v>
      </c>
      <c r="AH1282" s="3">
        <f t="shared" si="887"/>
        <v>84.93</v>
      </c>
      <c r="AI1282" s="3">
        <f t="shared" si="888"/>
        <v>1.645</v>
      </c>
      <c r="AJ1282" s="85"/>
      <c r="AK1282" s="3" t="str">
        <f t="shared" si="889"/>
        <v>1.86</v>
      </c>
      <c r="AL1282" s="3" t="str">
        <f t="shared" si="890"/>
        <v>-</v>
      </c>
      <c r="AM1282" s="3">
        <f t="shared" si="891"/>
        <v>179.41</v>
      </c>
      <c r="AN1282" s="3">
        <f t="shared" si="892"/>
        <v>84.93</v>
      </c>
      <c r="AO1282" s="3">
        <f t="shared" si="893"/>
        <v>1.3160000000000001</v>
      </c>
      <c r="AP1282" s="85"/>
      <c r="AQ1282" s="3" t="str">
        <f t="shared" si="894"/>
        <v>1.86</v>
      </c>
      <c r="AR1282" s="3" t="str">
        <f t="shared" si="895"/>
        <v>-</v>
      </c>
      <c r="AS1282" s="3">
        <f t="shared" si="896"/>
        <v>179.41</v>
      </c>
      <c r="AT1282" s="3">
        <f t="shared" si="897"/>
        <v>84.93</v>
      </c>
      <c r="AU1282" s="3">
        <f t="shared" si="898"/>
        <v>0.98699999999999999</v>
      </c>
      <c r="AV1282" s="85"/>
      <c r="AW1282" s="3" t="str">
        <f t="shared" si="899"/>
        <v>1.86</v>
      </c>
      <c r="AX1282" s="3" t="str">
        <f t="shared" si="900"/>
        <v>-</v>
      </c>
      <c r="AY1282" s="3">
        <f t="shared" si="901"/>
        <v>179.41</v>
      </c>
      <c r="AZ1282" s="3">
        <f t="shared" si="902"/>
        <v>84.93</v>
      </c>
      <c r="BA1282" s="3">
        <f t="shared" si="903"/>
        <v>0.65800000000000003</v>
      </c>
      <c r="BB1282" s="85"/>
      <c r="BC1282" s="3" t="str">
        <f t="shared" si="904"/>
        <v>1.86</v>
      </c>
      <c r="BD1282" s="3" t="str">
        <f t="shared" si="905"/>
        <v>-</v>
      </c>
      <c r="BE1282" s="3">
        <f t="shared" si="906"/>
        <v>179.41</v>
      </c>
      <c r="BF1282" s="3">
        <f t="shared" si="907"/>
        <v>84.93</v>
      </c>
      <c r="BG1282" s="3">
        <f t="shared" si="908"/>
        <v>0.32900000000000001</v>
      </c>
    </row>
    <row r="1283" spans="1:59" x14ac:dyDescent="0.3">
      <c r="A1283" s="1" t="str">
        <f>'Forward collapse simulation'!B1293</f>
        <v>1.86</v>
      </c>
      <c r="B1283" s="37" t="str">
        <f>IF('Forward collapse simulation'!C1293="","-",'Forward collapse simulation'!C1293)</f>
        <v>-</v>
      </c>
      <c r="C1283" s="85">
        <f>'Forward collapse simulation'!E1293</f>
        <v>307.06</v>
      </c>
      <c r="D1283" s="85">
        <f>'Forward collapse simulation'!F1293</f>
        <v>78.41</v>
      </c>
      <c r="E1283" s="85">
        <f>'Forward collapse simulation'!D1293</f>
        <v>3.2869999999999999</v>
      </c>
      <c r="F1283" s="85"/>
      <c r="G1283" s="3" t="str">
        <f t="shared" si="864"/>
        <v>1.86</v>
      </c>
      <c r="H1283" s="3" t="str">
        <f t="shared" si="865"/>
        <v>-</v>
      </c>
      <c r="I1283" s="3">
        <f t="shared" si="866"/>
        <v>307.06</v>
      </c>
      <c r="J1283" s="3">
        <f t="shared" si="867"/>
        <v>78.41</v>
      </c>
      <c r="K1283" s="3">
        <f t="shared" si="868"/>
        <v>2.9582999999999999</v>
      </c>
      <c r="L1283" s="85"/>
      <c r="M1283" s="3" t="str">
        <f t="shared" si="869"/>
        <v>1.86</v>
      </c>
      <c r="N1283" s="3" t="str">
        <f t="shared" si="870"/>
        <v>-</v>
      </c>
      <c r="O1283" s="3">
        <f t="shared" si="871"/>
        <v>307.06</v>
      </c>
      <c r="P1283" s="3">
        <f t="shared" si="872"/>
        <v>78.41</v>
      </c>
      <c r="Q1283" s="3">
        <f t="shared" si="873"/>
        <v>2.6295999999999999</v>
      </c>
      <c r="R1283" s="85"/>
      <c r="S1283" s="3" t="str">
        <f t="shared" si="874"/>
        <v>1.86</v>
      </c>
      <c r="T1283" s="3" t="str">
        <f t="shared" si="875"/>
        <v>-</v>
      </c>
      <c r="U1283" s="3">
        <f t="shared" si="876"/>
        <v>307.06</v>
      </c>
      <c r="V1283" s="3">
        <f t="shared" si="877"/>
        <v>78.41</v>
      </c>
      <c r="W1283" s="3">
        <f t="shared" si="878"/>
        <v>2.3008999999999999</v>
      </c>
      <c r="X1283" s="85"/>
      <c r="Y1283" s="3" t="str">
        <f t="shared" si="879"/>
        <v>1.86</v>
      </c>
      <c r="Z1283" s="3" t="str">
        <f t="shared" si="880"/>
        <v>-</v>
      </c>
      <c r="AA1283" s="3">
        <f t="shared" si="881"/>
        <v>307.06</v>
      </c>
      <c r="AB1283" s="3">
        <f t="shared" si="882"/>
        <v>78.41</v>
      </c>
      <c r="AC1283" s="3">
        <f t="shared" si="883"/>
        <v>1.9722</v>
      </c>
      <c r="AD1283" s="85"/>
      <c r="AE1283" s="3" t="str">
        <f t="shared" si="884"/>
        <v>1.86</v>
      </c>
      <c r="AF1283" s="3" t="str">
        <f t="shared" si="885"/>
        <v>-</v>
      </c>
      <c r="AG1283" s="3">
        <f t="shared" si="886"/>
        <v>307.06</v>
      </c>
      <c r="AH1283" s="3">
        <f t="shared" si="887"/>
        <v>78.41</v>
      </c>
      <c r="AI1283" s="3">
        <f t="shared" si="888"/>
        <v>1.6435</v>
      </c>
      <c r="AJ1283" s="85"/>
      <c r="AK1283" s="3" t="str">
        <f t="shared" si="889"/>
        <v>1.86</v>
      </c>
      <c r="AL1283" s="3" t="str">
        <f t="shared" si="890"/>
        <v>-</v>
      </c>
      <c r="AM1283" s="3">
        <f t="shared" si="891"/>
        <v>307.06</v>
      </c>
      <c r="AN1283" s="3">
        <f t="shared" si="892"/>
        <v>78.41</v>
      </c>
      <c r="AO1283" s="3">
        <f t="shared" si="893"/>
        <v>1.3148</v>
      </c>
      <c r="AP1283" s="85"/>
      <c r="AQ1283" s="3" t="str">
        <f t="shared" si="894"/>
        <v>1.86</v>
      </c>
      <c r="AR1283" s="3" t="str">
        <f t="shared" si="895"/>
        <v>-</v>
      </c>
      <c r="AS1283" s="3">
        <f t="shared" si="896"/>
        <v>307.06</v>
      </c>
      <c r="AT1283" s="3">
        <f t="shared" si="897"/>
        <v>78.41</v>
      </c>
      <c r="AU1283" s="3">
        <f t="shared" si="898"/>
        <v>0.98609999999999998</v>
      </c>
      <c r="AV1283" s="85"/>
      <c r="AW1283" s="3" t="str">
        <f t="shared" si="899"/>
        <v>1.86</v>
      </c>
      <c r="AX1283" s="3" t="str">
        <f t="shared" si="900"/>
        <v>-</v>
      </c>
      <c r="AY1283" s="3">
        <f t="shared" si="901"/>
        <v>307.06</v>
      </c>
      <c r="AZ1283" s="3">
        <f t="shared" si="902"/>
        <v>78.41</v>
      </c>
      <c r="BA1283" s="3">
        <f t="shared" si="903"/>
        <v>0.65739999999999998</v>
      </c>
      <c r="BB1283" s="85"/>
      <c r="BC1283" s="3" t="str">
        <f t="shared" si="904"/>
        <v>1.86</v>
      </c>
      <c r="BD1283" s="3" t="str">
        <f t="shared" si="905"/>
        <v>-</v>
      </c>
      <c r="BE1283" s="3">
        <f t="shared" si="906"/>
        <v>307.06</v>
      </c>
      <c r="BF1283" s="3">
        <f t="shared" si="907"/>
        <v>78.41</v>
      </c>
      <c r="BG1283" s="3">
        <f t="shared" si="908"/>
        <v>0.32869999999999999</v>
      </c>
    </row>
    <row r="1284" spans="1:59" x14ac:dyDescent="0.3">
      <c r="A1284" s="1" t="str">
        <f>'Forward collapse simulation'!B1294</f>
        <v>1.86</v>
      </c>
      <c r="B1284" s="37" t="str">
        <f>IF('Forward collapse simulation'!C1294="","-",'Forward collapse simulation'!C1294)</f>
        <v>-</v>
      </c>
      <c r="C1284" s="85">
        <f>'Forward collapse simulation'!E1294</f>
        <v>316.57</v>
      </c>
      <c r="D1284" s="85">
        <f>'Forward collapse simulation'!F1294</f>
        <v>75.37</v>
      </c>
      <c r="E1284" s="85">
        <f>'Forward collapse simulation'!D1294</f>
        <v>4.9009999999999998</v>
      </c>
      <c r="F1284" s="85"/>
      <c r="G1284" s="3" t="str">
        <f t="shared" ref="G1284:G1347" si="909">A1284</f>
        <v>1.86</v>
      </c>
      <c r="H1284" s="3" t="str">
        <f t="shared" ref="H1284:H1347" si="910">B1284</f>
        <v>-</v>
      </c>
      <c r="I1284" s="3">
        <f t="shared" ref="I1284:I1347" si="911">C1284</f>
        <v>316.57</v>
      </c>
      <c r="J1284" s="3">
        <f t="shared" ref="J1284:J1347" si="912">D1284</f>
        <v>75.37</v>
      </c>
      <c r="K1284" s="3">
        <f t="shared" ref="K1284:K1347" si="913">IF(B1284="-",E1284*0.9,E1284)</f>
        <v>4.4108999999999998</v>
      </c>
      <c r="L1284" s="85"/>
      <c r="M1284" s="3" t="str">
        <f t="shared" ref="M1284:M1347" si="914">G1284</f>
        <v>1.86</v>
      </c>
      <c r="N1284" s="3" t="str">
        <f t="shared" ref="N1284:N1347" si="915">H1284</f>
        <v>-</v>
      </c>
      <c r="O1284" s="3">
        <f t="shared" ref="O1284:O1347" si="916">I1284</f>
        <v>316.57</v>
      </c>
      <c r="P1284" s="3">
        <f t="shared" ref="P1284:P1347" si="917">J1284</f>
        <v>75.37</v>
      </c>
      <c r="Q1284" s="3">
        <f t="shared" ref="Q1284:Q1347" si="918">IF(H1284="-",$E1284*0.8,$E1284)</f>
        <v>3.9207999999999998</v>
      </c>
      <c r="R1284" s="85"/>
      <c r="S1284" s="3" t="str">
        <f t="shared" ref="S1284:S1347" si="919">M1284</f>
        <v>1.86</v>
      </c>
      <c r="T1284" s="3" t="str">
        <f t="shared" ref="T1284:T1347" si="920">N1284</f>
        <v>-</v>
      </c>
      <c r="U1284" s="3">
        <f t="shared" ref="U1284:U1347" si="921">O1284</f>
        <v>316.57</v>
      </c>
      <c r="V1284" s="3">
        <f t="shared" ref="V1284:V1347" si="922">P1284</f>
        <v>75.37</v>
      </c>
      <c r="W1284" s="3">
        <f t="shared" ref="W1284:W1347" si="923">IF(N1284="-",$E1284*0.7,$E1284)</f>
        <v>3.4306999999999999</v>
      </c>
      <c r="X1284" s="85"/>
      <c r="Y1284" s="3" t="str">
        <f t="shared" ref="Y1284:Y1347" si="924">S1284</f>
        <v>1.86</v>
      </c>
      <c r="Z1284" s="3" t="str">
        <f t="shared" ref="Z1284:Z1347" si="925">T1284</f>
        <v>-</v>
      </c>
      <c r="AA1284" s="3">
        <f t="shared" ref="AA1284:AA1347" si="926">U1284</f>
        <v>316.57</v>
      </c>
      <c r="AB1284" s="3">
        <f t="shared" ref="AB1284:AB1347" si="927">V1284</f>
        <v>75.37</v>
      </c>
      <c r="AC1284" s="3">
        <f t="shared" ref="AC1284:AC1347" si="928">IF(T1284="-",$E1284*0.6,$E1284)</f>
        <v>2.9405999999999999</v>
      </c>
      <c r="AD1284" s="85"/>
      <c r="AE1284" s="3" t="str">
        <f t="shared" ref="AE1284:AE1347" si="929">Y1284</f>
        <v>1.86</v>
      </c>
      <c r="AF1284" s="3" t="str">
        <f t="shared" ref="AF1284:AF1347" si="930">Z1284</f>
        <v>-</v>
      </c>
      <c r="AG1284" s="3">
        <f t="shared" ref="AG1284:AG1347" si="931">AA1284</f>
        <v>316.57</v>
      </c>
      <c r="AH1284" s="3">
        <f t="shared" ref="AH1284:AH1347" si="932">AB1284</f>
        <v>75.37</v>
      </c>
      <c r="AI1284" s="3">
        <f t="shared" ref="AI1284:AI1347" si="933">IF(Z1284="-",$E1284*0.5,$E1284)</f>
        <v>2.4504999999999999</v>
      </c>
      <c r="AJ1284" s="85"/>
      <c r="AK1284" s="3" t="str">
        <f t="shared" ref="AK1284:AK1347" si="934">AE1284</f>
        <v>1.86</v>
      </c>
      <c r="AL1284" s="3" t="str">
        <f t="shared" ref="AL1284:AL1347" si="935">AF1284</f>
        <v>-</v>
      </c>
      <c r="AM1284" s="3">
        <f t="shared" ref="AM1284:AM1347" si="936">AG1284</f>
        <v>316.57</v>
      </c>
      <c r="AN1284" s="3">
        <f t="shared" ref="AN1284:AN1347" si="937">AH1284</f>
        <v>75.37</v>
      </c>
      <c r="AO1284" s="3">
        <f t="shared" ref="AO1284:AO1347" si="938">IF(AF1284="-",$E1284*0.4,$E1284)</f>
        <v>1.9603999999999999</v>
      </c>
      <c r="AP1284" s="85"/>
      <c r="AQ1284" s="3" t="str">
        <f t="shared" ref="AQ1284:AQ1347" si="939">AK1284</f>
        <v>1.86</v>
      </c>
      <c r="AR1284" s="3" t="str">
        <f t="shared" ref="AR1284:AR1347" si="940">AL1284</f>
        <v>-</v>
      </c>
      <c r="AS1284" s="3">
        <f t="shared" ref="AS1284:AS1347" si="941">AM1284</f>
        <v>316.57</v>
      </c>
      <c r="AT1284" s="3">
        <f t="shared" ref="AT1284:AT1347" si="942">AN1284</f>
        <v>75.37</v>
      </c>
      <c r="AU1284" s="3">
        <f t="shared" ref="AU1284:AU1347" si="943">IF(AL1284="-",$E1284*0.3,$E1284)</f>
        <v>1.4702999999999999</v>
      </c>
      <c r="AV1284" s="85"/>
      <c r="AW1284" s="3" t="str">
        <f t="shared" ref="AW1284:AW1347" si="944">AQ1284</f>
        <v>1.86</v>
      </c>
      <c r="AX1284" s="3" t="str">
        <f t="shared" ref="AX1284:AX1347" si="945">AR1284</f>
        <v>-</v>
      </c>
      <c r="AY1284" s="3">
        <f t="shared" ref="AY1284:AY1347" si="946">AS1284</f>
        <v>316.57</v>
      </c>
      <c r="AZ1284" s="3">
        <f t="shared" ref="AZ1284:AZ1347" si="947">AT1284</f>
        <v>75.37</v>
      </c>
      <c r="BA1284" s="3">
        <f t="shared" ref="BA1284:BA1347" si="948">IF(AR1284="-",$E1284*0.2,$E1284)</f>
        <v>0.98019999999999996</v>
      </c>
      <c r="BB1284" s="85"/>
      <c r="BC1284" s="3" t="str">
        <f t="shared" ref="BC1284:BC1347" si="949">AW1284</f>
        <v>1.86</v>
      </c>
      <c r="BD1284" s="3" t="str">
        <f t="shared" ref="BD1284:BD1347" si="950">AX1284</f>
        <v>-</v>
      </c>
      <c r="BE1284" s="3">
        <f t="shared" ref="BE1284:BE1347" si="951">AY1284</f>
        <v>316.57</v>
      </c>
      <c r="BF1284" s="3">
        <f t="shared" ref="BF1284:BF1347" si="952">AZ1284</f>
        <v>75.37</v>
      </c>
      <c r="BG1284" s="3">
        <f t="shared" ref="BG1284:BG1347" si="953">IF(AX1284="-",$E1284*0.1,$E1284)</f>
        <v>0.49009999999999998</v>
      </c>
    </row>
    <row r="1285" spans="1:59" x14ac:dyDescent="0.3">
      <c r="A1285" s="1" t="str">
        <f>'Forward collapse simulation'!B1295</f>
        <v>1.86</v>
      </c>
      <c r="B1285" s="37" t="str">
        <f>IF('Forward collapse simulation'!C1295="","-",'Forward collapse simulation'!C1295)</f>
        <v>-</v>
      </c>
      <c r="C1285" s="85">
        <f>'Forward collapse simulation'!E1295</f>
        <v>306.04000000000002</v>
      </c>
      <c r="D1285" s="85">
        <f>'Forward collapse simulation'!F1295</f>
        <v>62.47</v>
      </c>
      <c r="E1285" s="85">
        <f>'Forward collapse simulation'!D1295</f>
        <v>3.1030000000000002</v>
      </c>
      <c r="F1285" s="85"/>
      <c r="G1285" s="3" t="str">
        <f t="shared" si="909"/>
        <v>1.86</v>
      </c>
      <c r="H1285" s="3" t="str">
        <f t="shared" si="910"/>
        <v>-</v>
      </c>
      <c r="I1285" s="3">
        <f t="shared" si="911"/>
        <v>306.04000000000002</v>
      </c>
      <c r="J1285" s="3">
        <f t="shared" si="912"/>
        <v>62.47</v>
      </c>
      <c r="K1285" s="3">
        <f t="shared" si="913"/>
        <v>2.7927000000000004</v>
      </c>
      <c r="L1285" s="85"/>
      <c r="M1285" s="3" t="str">
        <f t="shared" si="914"/>
        <v>1.86</v>
      </c>
      <c r="N1285" s="3" t="str">
        <f t="shared" si="915"/>
        <v>-</v>
      </c>
      <c r="O1285" s="3">
        <f t="shared" si="916"/>
        <v>306.04000000000002</v>
      </c>
      <c r="P1285" s="3">
        <f t="shared" si="917"/>
        <v>62.47</v>
      </c>
      <c r="Q1285" s="3">
        <f t="shared" si="918"/>
        <v>2.4824000000000002</v>
      </c>
      <c r="R1285" s="85"/>
      <c r="S1285" s="3" t="str">
        <f t="shared" si="919"/>
        <v>1.86</v>
      </c>
      <c r="T1285" s="3" t="str">
        <f t="shared" si="920"/>
        <v>-</v>
      </c>
      <c r="U1285" s="3">
        <f t="shared" si="921"/>
        <v>306.04000000000002</v>
      </c>
      <c r="V1285" s="3">
        <f t="shared" si="922"/>
        <v>62.47</v>
      </c>
      <c r="W1285" s="3">
        <f t="shared" si="923"/>
        <v>2.1720999999999999</v>
      </c>
      <c r="X1285" s="85"/>
      <c r="Y1285" s="3" t="str">
        <f t="shared" si="924"/>
        <v>1.86</v>
      </c>
      <c r="Z1285" s="3" t="str">
        <f t="shared" si="925"/>
        <v>-</v>
      </c>
      <c r="AA1285" s="3">
        <f t="shared" si="926"/>
        <v>306.04000000000002</v>
      </c>
      <c r="AB1285" s="3">
        <f t="shared" si="927"/>
        <v>62.47</v>
      </c>
      <c r="AC1285" s="3">
        <f t="shared" si="928"/>
        <v>1.8618000000000001</v>
      </c>
      <c r="AD1285" s="85"/>
      <c r="AE1285" s="3" t="str">
        <f t="shared" si="929"/>
        <v>1.86</v>
      </c>
      <c r="AF1285" s="3" t="str">
        <f t="shared" si="930"/>
        <v>-</v>
      </c>
      <c r="AG1285" s="3">
        <f t="shared" si="931"/>
        <v>306.04000000000002</v>
      </c>
      <c r="AH1285" s="3">
        <f t="shared" si="932"/>
        <v>62.47</v>
      </c>
      <c r="AI1285" s="3">
        <f t="shared" si="933"/>
        <v>1.5515000000000001</v>
      </c>
      <c r="AJ1285" s="85"/>
      <c r="AK1285" s="3" t="str">
        <f t="shared" si="934"/>
        <v>1.86</v>
      </c>
      <c r="AL1285" s="3" t="str">
        <f t="shared" si="935"/>
        <v>-</v>
      </c>
      <c r="AM1285" s="3">
        <f t="shared" si="936"/>
        <v>306.04000000000002</v>
      </c>
      <c r="AN1285" s="3">
        <f t="shared" si="937"/>
        <v>62.47</v>
      </c>
      <c r="AO1285" s="3">
        <f t="shared" si="938"/>
        <v>1.2412000000000001</v>
      </c>
      <c r="AP1285" s="85"/>
      <c r="AQ1285" s="3" t="str">
        <f t="shared" si="939"/>
        <v>1.86</v>
      </c>
      <c r="AR1285" s="3" t="str">
        <f t="shared" si="940"/>
        <v>-</v>
      </c>
      <c r="AS1285" s="3">
        <f t="shared" si="941"/>
        <v>306.04000000000002</v>
      </c>
      <c r="AT1285" s="3">
        <f t="shared" si="942"/>
        <v>62.47</v>
      </c>
      <c r="AU1285" s="3">
        <f t="shared" si="943"/>
        <v>0.93090000000000006</v>
      </c>
      <c r="AV1285" s="85"/>
      <c r="AW1285" s="3" t="str">
        <f t="shared" si="944"/>
        <v>1.86</v>
      </c>
      <c r="AX1285" s="3" t="str">
        <f t="shared" si="945"/>
        <v>-</v>
      </c>
      <c r="AY1285" s="3">
        <f t="shared" si="946"/>
        <v>306.04000000000002</v>
      </c>
      <c r="AZ1285" s="3">
        <f t="shared" si="947"/>
        <v>62.47</v>
      </c>
      <c r="BA1285" s="3">
        <f t="shared" si="948"/>
        <v>0.62060000000000004</v>
      </c>
      <c r="BB1285" s="85"/>
      <c r="BC1285" s="3" t="str">
        <f t="shared" si="949"/>
        <v>1.86</v>
      </c>
      <c r="BD1285" s="3" t="str">
        <f t="shared" si="950"/>
        <v>-</v>
      </c>
      <c r="BE1285" s="3">
        <f t="shared" si="951"/>
        <v>306.04000000000002</v>
      </c>
      <c r="BF1285" s="3">
        <f t="shared" si="952"/>
        <v>62.47</v>
      </c>
      <c r="BG1285" s="3">
        <f t="shared" si="953"/>
        <v>0.31030000000000002</v>
      </c>
    </row>
    <row r="1286" spans="1:59" x14ac:dyDescent="0.3">
      <c r="A1286" s="1" t="str">
        <f>'Forward collapse simulation'!B1296</f>
        <v>1.86</v>
      </c>
      <c r="B1286" s="37" t="str">
        <f>IF('Forward collapse simulation'!C1296="","-",'Forward collapse simulation'!C1296)</f>
        <v>-</v>
      </c>
      <c r="C1286" s="85">
        <f>'Forward collapse simulation'!E1296</f>
        <v>296.94</v>
      </c>
      <c r="D1286" s="85">
        <f>'Forward collapse simulation'!F1296</f>
        <v>39.090000000000003</v>
      </c>
      <c r="E1286" s="85">
        <f>'Forward collapse simulation'!D1296</f>
        <v>2.198</v>
      </c>
      <c r="F1286" s="85"/>
      <c r="G1286" s="3" t="str">
        <f t="shared" si="909"/>
        <v>1.86</v>
      </c>
      <c r="H1286" s="3" t="str">
        <f t="shared" si="910"/>
        <v>-</v>
      </c>
      <c r="I1286" s="3">
        <f t="shared" si="911"/>
        <v>296.94</v>
      </c>
      <c r="J1286" s="3">
        <f t="shared" si="912"/>
        <v>39.090000000000003</v>
      </c>
      <c r="K1286" s="3">
        <f t="shared" si="913"/>
        <v>1.9782</v>
      </c>
      <c r="L1286" s="85"/>
      <c r="M1286" s="3" t="str">
        <f t="shared" si="914"/>
        <v>1.86</v>
      </c>
      <c r="N1286" s="3" t="str">
        <f t="shared" si="915"/>
        <v>-</v>
      </c>
      <c r="O1286" s="3">
        <f t="shared" si="916"/>
        <v>296.94</v>
      </c>
      <c r="P1286" s="3">
        <f t="shared" si="917"/>
        <v>39.090000000000003</v>
      </c>
      <c r="Q1286" s="3">
        <f t="shared" si="918"/>
        <v>1.7584</v>
      </c>
      <c r="R1286" s="85"/>
      <c r="S1286" s="3" t="str">
        <f t="shared" si="919"/>
        <v>1.86</v>
      </c>
      <c r="T1286" s="3" t="str">
        <f t="shared" si="920"/>
        <v>-</v>
      </c>
      <c r="U1286" s="3">
        <f t="shared" si="921"/>
        <v>296.94</v>
      </c>
      <c r="V1286" s="3">
        <f t="shared" si="922"/>
        <v>39.090000000000003</v>
      </c>
      <c r="W1286" s="3">
        <f t="shared" si="923"/>
        <v>1.5386</v>
      </c>
      <c r="X1286" s="85"/>
      <c r="Y1286" s="3" t="str">
        <f t="shared" si="924"/>
        <v>1.86</v>
      </c>
      <c r="Z1286" s="3" t="str">
        <f t="shared" si="925"/>
        <v>-</v>
      </c>
      <c r="AA1286" s="3">
        <f t="shared" si="926"/>
        <v>296.94</v>
      </c>
      <c r="AB1286" s="3">
        <f t="shared" si="927"/>
        <v>39.090000000000003</v>
      </c>
      <c r="AC1286" s="3">
        <f t="shared" si="928"/>
        <v>1.3188</v>
      </c>
      <c r="AD1286" s="85"/>
      <c r="AE1286" s="3" t="str">
        <f t="shared" si="929"/>
        <v>1.86</v>
      </c>
      <c r="AF1286" s="3" t="str">
        <f t="shared" si="930"/>
        <v>-</v>
      </c>
      <c r="AG1286" s="3">
        <f t="shared" si="931"/>
        <v>296.94</v>
      </c>
      <c r="AH1286" s="3">
        <f t="shared" si="932"/>
        <v>39.090000000000003</v>
      </c>
      <c r="AI1286" s="3">
        <f t="shared" si="933"/>
        <v>1.099</v>
      </c>
      <c r="AJ1286" s="85"/>
      <c r="AK1286" s="3" t="str">
        <f t="shared" si="934"/>
        <v>1.86</v>
      </c>
      <c r="AL1286" s="3" t="str">
        <f t="shared" si="935"/>
        <v>-</v>
      </c>
      <c r="AM1286" s="3">
        <f t="shared" si="936"/>
        <v>296.94</v>
      </c>
      <c r="AN1286" s="3">
        <f t="shared" si="937"/>
        <v>39.090000000000003</v>
      </c>
      <c r="AO1286" s="3">
        <f t="shared" si="938"/>
        <v>0.87919999999999998</v>
      </c>
      <c r="AP1286" s="85"/>
      <c r="AQ1286" s="3" t="str">
        <f t="shared" si="939"/>
        <v>1.86</v>
      </c>
      <c r="AR1286" s="3" t="str">
        <f t="shared" si="940"/>
        <v>-</v>
      </c>
      <c r="AS1286" s="3">
        <f t="shared" si="941"/>
        <v>296.94</v>
      </c>
      <c r="AT1286" s="3">
        <f t="shared" si="942"/>
        <v>39.090000000000003</v>
      </c>
      <c r="AU1286" s="3">
        <f t="shared" si="943"/>
        <v>0.65939999999999999</v>
      </c>
      <c r="AV1286" s="85"/>
      <c r="AW1286" s="3" t="str">
        <f t="shared" si="944"/>
        <v>1.86</v>
      </c>
      <c r="AX1286" s="3" t="str">
        <f t="shared" si="945"/>
        <v>-</v>
      </c>
      <c r="AY1286" s="3">
        <f t="shared" si="946"/>
        <v>296.94</v>
      </c>
      <c r="AZ1286" s="3">
        <f t="shared" si="947"/>
        <v>39.090000000000003</v>
      </c>
      <c r="BA1286" s="3">
        <f t="shared" si="948"/>
        <v>0.43959999999999999</v>
      </c>
      <c r="BB1286" s="85"/>
      <c r="BC1286" s="3" t="str">
        <f t="shared" si="949"/>
        <v>1.86</v>
      </c>
      <c r="BD1286" s="3" t="str">
        <f t="shared" si="950"/>
        <v>-</v>
      </c>
      <c r="BE1286" s="3">
        <f t="shared" si="951"/>
        <v>296.94</v>
      </c>
      <c r="BF1286" s="3">
        <f t="shared" si="952"/>
        <v>39.090000000000003</v>
      </c>
      <c r="BG1286" s="3">
        <f t="shared" si="953"/>
        <v>0.2198</v>
      </c>
    </row>
    <row r="1287" spans="1:59" x14ac:dyDescent="0.3">
      <c r="A1287" s="1" t="str">
        <f>'Forward collapse simulation'!B1297</f>
        <v>1.86</v>
      </c>
      <c r="B1287" s="37" t="str">
        <f>IF('Forward collapse simulation'!C1297="","-",'Forward collapse simulation'!C1297)</f>
        <v>-</v>
      </c>
      <c r="C1287" s="85">
        <f>'Forward collapse simulation'!E1297</f>
        <v>295.73</v>
      </c>
      <c r="D1287" s="85">
        <f>'Forward collapse simulation'!F1297</f>
        <v>-2.2000000000000002</v>
      </c>
      <c r="E1287" s="85">
        <f>'Forward collapse simulation'!D1297</f>
        <v>1.925</v>
      </c>
      <c r="F1287" s="85"/>
      <c r="G1287" s="3" t="str">
        <f t="shared" si="909"/>
        <v>1.86</v>
      </c>
      <c r="H1287" s="3" t="str">
        <f t="shared" si="910"/>
        <v>-</v>
      </c>
      <c r="I1287" s="3">
        <f t="shared" si="911"/>
        <v>295.73</v>
      </c>
      <c r="J1287" s="3">
        <f t="shared" si="912"/>
        <v>-2.2000000000000002</v>
      </c>
      <c r="K1287" s="3">
        <f t="shared" si="913"/>
        <v>1.7325000000000002</v>
      </c>
      <c r="L1287" s="85"/>
      <c r="M1287" s="3" t="str">
        <f t="shared" si="914"/>
        <v>1.86</v>
      </c>
      <c r="N1287" s="3" t="str">
        <f t="shared" si="915"/>
        <v>-</v>
      </c>
      <c r="O1287" s="3">
        <f t="shared" si="916"/>
        <v>295.73</v>
      </c>
      <c r="P1287" s="3">
        <f t="shared" si="917"/>
        <v>-2.2000000000000002</v>
      </c>
      <c r="Q1287" s="3">
        <f t="shared" si="918"/>
        <v>1.54</v>
      </c>
      <c r="R1287" s="85"/>
      <c r="S1287" s="3" t="str">
        <f t="shared" si="919"/>
        <v>1.86</v>
      </c>
      <c r="T1287" s="3" t="str">
        <f t="shared" si="920"/>
        <v>-</v>
      </c>
      <c r="U1287" s="3">
        <f t="shared" si="921"/>
        <v>295.73</v>
      </c>
      <c r="V1287" s="3">
        <f t="shared" si="922"/>
        <v>-2.2000000000000002</v>
      </c>
      <c r="W1287" s="3">
        <f t="shared" si="923"/>
        <v>1.3474999999999999</v>
      </c>
      <c r="X1287" s="85"/>
      <c r="Y1287" s="3" t="str">
        <f t="shared" si="924"/>
        <v>1.86</v>
      </c>
      <c r="Z1287" s="3" t="str">
        <f t="shared" si="925"/>
        <v>-</v>
      </c>
      <c r="AA1287" s="3">
        <f t="shared" si="926"/>
        <v>295.73</v>
      </c>
      <c r="AB1287" s="3">
        <f t="shared" si="927"/>
        <v>-2.2000000000000002</v>
      </c>
      <c r="AC1287" s="3">
        <f t="shared" si="928"/>
        <v>1.155</v>
      </c>
      <c r="AD1287" s="85"/>
      <c r="AE1287" s="3" t="str">
        <f t="shared" si="929"/>
        <v>1.86</v>
      </c>
      <c r="AF1287" s="3" t="str">
        <f t="shared" si="930"/>
        <v>-</v>
      </c>
      <c r="AG1287" s="3">
        <f t="shared" si="931"/>
        <v>295.73</v>
      </c>
      <c r="AH1287" s="3">
        <f t="shared" si="932"/>
        <v>-2.2000000000000002</v>
      </c>
      <c r="AI1287" s="3">
        <f t="shared" si="933"/>
        <v>0.96250000000000002</v>
      </c>
      <c r="AJ1287" s="85"/>
      <c r="AK1287" s="3" t="str">
        <f t="shared" si="934"/>
        <v>1.86</v>
      </c>
      <c r="AL1287" s="3" t="str">
        <f t="shared" si="935"/>
        <v>-</v>
      </c>
      <c r="AM1287" s="3">
        <f t="shared" si="936"/>
        <v>295.73</v>
      </c>
      <c r="AN1287" s="3">
        <f t="shared" si="937"/>
        <v>-2.2000000000000002</v>
      </c>
      <c r="AO1287" s="3">
        <f t="shared" si="938"/>
        <v>0.77</v>
      </c>
      <c r="AP1287" s="85"/>
      <c r="AQ1287" s="3" t="str">
        <f t="shared" si="939"/>
        <v>1.86</v>
      </c>
      <c r="AR1287" s="3" t="str">
        <f t="shared" si="940"/>
        <v>-</v>
      </c>
      <c r="AS1287" s="3">
        <f t="shared" si="941"/>
        <v>295.73</v>
      </c>
      <c r="AT1287" s="3">
        <f t="shared" si="942"/>
        <v>-2.2000000000000002</v>
      </c>
      <c r="AU1287" s="3">
        <f t="shared" si="943"/>
        <v>0.57750000000000001</v>
      </c>
      <c r="AV1287" s="85"/>
      <c r="AW1287" s="3" t="str">
        <f t="shared" si="944"/>
        <v>1.86</v>
      </c>
      <c r="AX1287" s="3" t="str">
        <f t="shared" si="945"/>
        <v>-</v>
      </c>
      <c r="AY1287" s="3">
        <f t="shared" si="946"/>
        <v>295.73</v>
      </c>
      <c r="AZ1287" s="3">
        <f t="shared" si="947"/>
        <v>-2.2000000000000002</v>
      </c>
      <c r="BA1287" s="3">
        <f t="shared" si="948"/>
        <v>0.38500000000000001</v>
      </c>
      <c r="BB1287" s="85"/>
      <c r="BC1287" s="3" t="str">
        <f t="shared" si="949"/>
        <v>1.86</v>
      </c>
      <c r="BD1287" s="3" t="str">
        <f t="shared" si="950"/>
        <v>-</v>
      </c>
      <c r="BE1287" s="3">
        <f t="shared" si="951"/>
        <v>295.73</v>
      </c>
      <c r="BF1287" s="3">
        <f t="shared" si="952"/>
        <v>-2.2000000000000002</v>
      </c>
      <c r="BG1287" s="3">
        <f t="shared" si="953"/>
        <v>0.1925</v>
      </c>
    </row>
    <row r="1288" spans="1:59" x14ac:dyDescent="0.3">
      <c r="A1288" s="1" t="str">
        <f>'Forward collapse simulation'!B1298</f>
        <v>1.86</v>
      </c>
      <c r="B1288" s="37" t="str">
        <f>IF('Forward collapse simulation'!C1298="","-",'Forward collapse simulation'!C1298)</f>
        <v>-</v>
      </c>
      <c r="C1288" s="85">
        <f>'Forward collapse simulation'!E1298</f>
        <v>301.58</v>
      </c>
      <c r="D1288" s="85">
        <f>'Forward collapse simulation'!F1298</f>
        <v>-13.15</v>
      </c>
      <c r="E1288" s="85">
        <f>'Forward collapse simulation'!D1298</f>
        <v>2.9449999999999998</v>
      </c>
      <c r="F1288" s="85"/>
      <c r="G1288" s="3" t="str">
        <f t="shared" si="909"/>
        <v>1.86</v>
      </c>
      <c r="H1288" s="3" t="str">
        <f t="shared" si="910"/>
        <v>-</v>
      </c>
      <c r="I1288" s="3">
        <f t="shared" si="911"/>
        <v>301.58</v>
      </c>
      <c r="J1288" s="3">
        <f t="shared" si="912"/>
        <v>-13.15</v>
      </c>
      <c r="K1288" s="3">
        <f t="shared" si="913"/>
        <v>2.6505000000000001</v>
      </c>
      <c r="L1288" s="85"/>
      <c r="M1288" s="3" t="str">
        <f t="shared" si="914"/>
        <v>1.86</v>
      </c>
      <c r="N1288" s="3" t="str">
        <f t="shared" si="915"/>
        <v>-</v>
      </c>
      <c r="O1288" s="3">
        <f t="shared" si="916"/>
        <v>301.58</v>
      </c>
      <c r="P1288" s="3">
        <f t="shared" si="917"/>
        <v>-13.15</v>
      </c>
      <c r="Q1288" s="3">
        <f t="shared" si="918"/>
        <v>2.3559999999999999</v>
      </c>
      <c r="R1288" s="85"/>
      <c r="S1288" s="3" t="str">
        <f t="shared" si="919"/>
        <v>1.86</v>
      </c>
      <c r="T1288" s="3" t="str">
        <f t="shared" si="920"/>
        <v>-</v>
      </c>
      <c r="U1288" s="3">
        <f t="shared" si="921"/>
        <v>301.58</v>
      </c>
      <c r="V1288" s="3">
        <f t="shared" si="922"/>
        <v>-13.15</v>
      </c>
      <c r="W1288" s="3">
        <f t="shared" si="923"/>
        <v>2.0614999999999997</v>
      </c>
      <c r="X1288" s="85"/>
      <c r="Y1288" s="3" t="str">
        <f t="shared" si="924"/>
        <v>1.86</v>
      </c>
      <c r="Z1288" s="3" t="str">
        <f t="shared" si="925"/>
        <v>-</v>
      </c>
      <c r="AA1288" s="3">
        <f t="shared" si="926"/>
        <v>301.58</v>
      </c>
      <c r="AB1288" s="3">
        <f t="shared" si="927"/>
        <v>-13.15</v>
      </c>
      <c r="AC1288" s="3">
        <f t="shared" si="928"/>
        <v>1.7669999999999999</v>
      </c>
      <c r="AD1288" s="85"/>
      <c r="AE1288" s="3" t="str">
        <f t="shared" si="929"/>
        <v>1.86</v>
      </c>
      <c r="AF1288" s="3" t="str">
        <f t="shared" si="930"/>
        <v>-</v>
      </c>
      <c r="AG1288" s="3">
        <f t="shared" si="931"/>
        <v>301.58</v>
      </c>
      <c r="AH1288" s="3">
        <f t="shared" si="932"/>
        <v>-13.15</v>
      </c>
      <c r="AI1288" s="3">
        <f t="shared" si="933"/>
        <v>1.4724999999999999</v>
      </c>
      <c r="AJ1288" s="85"/>
      <c r="AK1288" s="3" t="str">
        <f t="shared" si="934"/>
        <v>1.86</v>
      </c>
      <c r="AL1288" s="3" t="str">
        <f t="shared" si="935"/>
        <v>-</v>
      </c>
      <c r="AM1288" s="3">
        <f t="shared" si="936"/>
        <v>301.58</v>
      </c>
      <c r="AN1288" s="3">
        <f t="shared" si="937"/>
        <v>-13.15</v>
      </c>
      <c r="AO1288" s="3">
        <f t="shared" si="938"/>
        <v>1.1779999999999999</v>
      </c>
      <c r="AP1288" s="85"/>
      <c r="AQ1288" s="3" t="str">
        <f t="shared" si="939"/>
        <v>1.86</v>
      </c>
      <c r="AR1288" s="3" t="str">
        <f t="shared" si="940"/>
        <v>-</v>
      </c>
      <c r="AS1288" s="3">
        <f t="shared" si="941"/>
        <v>301.58</v>
      </c>
      <c r="AT1288" s="3">
        <f t="shared" si="942"/>
        <v>-13.15</v>
      </c>
      <c r="AU1288" s="3">
        <f t="shared" si="943"/>
        <v>0.88349999999999995</v>
      </c>
      <c r="AV1288" s="85"/>
      <c r="AW1288" s="3" t="str">
        <f t="shared" si="944"/>
        <v>1.86</v>
      </c>
      <c r="AX1288" s="3" t="str">
        <f t="shared" si="945"/>
        <v>-</v>
      </c>
      <c r="AY1288" s="3">
        <f t="shared" si="946"/>
        <v>301.58</v>
      </c>
      <c r="AZ1288" s="3">
        <f t="shared" si="947"/>
        <v>-13.15</v>
      </c>
      <c r="BA1288" s="3">
        <f t="shared" si="948"/>
        <v>0.58899999999999997</v>
      </c>
      <c r="BB1288" s="85"/>
      <c r="BC1288" s="3" t="str">
        <f t="shared" si="949"/>
        <v>1.86</v>
      </c>
      <c r="BD1288" s="3" t="str">
        <f t="shared" si="950"/>
        <v>-</v>
      </c>
      <c r="BE1288" s="3">
        <f t="shared" si="951"/>
        <v>301.58</v>
      </c>
      <c r="BF1288" s="3">
        <f t="shared" si="952"/>
        <v>-13.15</v>
      </c>
      <c r="BG1288" s="3">
        <f t="shared" si="953"/>
        <v>0.29449999999999998</v>
      </c>
    </row>
    <row r="1289" spans="1:59" x14ac:dyDescent="0.3">
      <c r="A1289" s="1" t="str">
        <f>'Forward collapse simulation'!B1299</f>
        <v>1.86</v>
      </c>
      <c r="B1289" s="37" t="str">
        <f>IF('Forward collapse simulation'!C1299="","-",'Forward collapse simulation'!C1299)</f>
        <v>-</v>
      </c>
      <c r="C1289" s="85">
        <f>'Forward collapse simulation'!E1299</f>
        <v>300.76</v>
      </c>
      <c r="D1289" s="85">
        <f>'Forward collapse simulation'!F1299</f>
        <v>-40.869999999999997</v>
      </c>
      <c r="E1289" s="85">
        <f>'Forward collapse simulation'!D1299</f>
        <v>1.738</v>
      </c>
      <c r="F1289" s="85"/>
      <c r="G1289" s="3" t="str">
        <f t="shared" si="909"/>
        <v>1.86</v>
      </c>
      <c r="H1289" s="3" t="str">
        <f t="shared" si="910"/>
        <v>-</v>
      </c>
      <c r="I1289" s="3">
        <f t="shared" si="911"/>
        <v>300.76</v>
      </c>
      <c r="J1289" s="3">
        <f t="shared" si="912"/>
        <v>-40.869999999999997</v>
      </c>
      <c r="K1289" s="3">
        <f t="shared" si="913"/>
        <v>1.5642</v>
      </c>
      <c r="L1289" s="85"/>
      <c r="M1289" s="3" t="str">
        <f t="shared" si="914"/>
        <v>1.86</v>
      </c>
      <c r="N1289" s="3" t="str">
        <f t="shared" si="915"/>
        <v>-</v>
      </c>
      <c r="O1289" s="3">
        <f t="shared" si="916"/>
        <v>300.76</v>
      </c>
      <c r="P1289" s="3">
        <f t="shared" si="917"/>
        <v>-40.869999999999997</v>
      </c>
      <c r="Q1289" s="3">
        <f t="shared" si="918"/>
        <v>1.3904000000000001</v>
      </c>
      <c r="R1289" s="85"/>
      <c r="S1289" s="3" t="str">
        <f t="shared" si="919"/>
        <v>1.86</v>
      </c>
      <c r="T1289" s="3" t="str">
        <f t="shared" si="920"/>
        <v>-</v>
      </c>
      <c r="U1289" s="3">
        <f t="shared" si="921"/>
        <v>300.76</v>
      </c>
      <c r="V1289" s="3">
        <f t="shared" si="922"/>
        <v>-40.869999999999997</v>
      </c>
      <c r="W1289" s="3">
        <f t="shared" si="923"/>
        <v>1.2165999999999999</v>
      </c>
      <c r="X1289" s="85"/>
      <c r="Y1289" s="3" t="str">
        <f t="shared" si="924"/>
        <v>1.86</v>
      </c>
      <c r="Z1289" s="3" t="str">
        <f t="shared" si="925"/>
        <v>-</v>
      </c>
      <c r="AA1289" s="3">
        <f t="shared" si="926"/>
        <v>300.76</v>
      </c>
      <c r="AB1289" s="3">
        <f t="shared" si="927"/>
        <v>-40.869999999999997</v>
      </c>
      <c r="AC1289" s="3">
        <f t="shared" si="928"/>
        <v>1.0427999999999999</v>
      </c>
      <c r="AD1289" s="85"/>
      <c r="AE1289" s="3" t="str">
        <f t="shared" si="929"/>
        <v>1.86</v>
      </c>
      <c r="AF1289" s="3" t="str">
        <f t="shared" si="930"/>
        <v>-</v>
      </c>
      <c r="AG1289" s="3">
        <f t="shared" si="931"/>
        <v>300.76</v>
      </c>
      <c r="AH1289" s="3">
        <f t="shared" si="932"/>
        <v>-40.869999999999997</v>
      </c>
      <c r="AI1289" s="3">
        <f t="shared" si="933"/>
        <v>0.86899999999999999</v>
      </c>
      <c r="AJ1289" s="85"/>
      <c r="AK1289" s="3" t="str">
        <f t="shared" si="934"/>
        <v>1.86</v>
      </c>
      <c r="AL1289" s="3" t="str">
        <f t="shared" si="935"/>
        <v>-</v>
      </c>
      <c r="AM1289" s="3">
        <f t="shared" si="936"/>
        <v>300.76</v>
      </c>
      <c r="AN1289" s="3">
        <f t="shared" si="937"/>
        <v>-40.869999999999997</v>
      </c>
      <c r="AO1289" s="3">
        <f t="shared" si="938"/>
        <v>0.69520000000000004</v>
      </c>
      <c r="AP1289" s="85"/>
      <c r="AQ1289" s="3" t="str">
        <f t="shared" si="939"/>
        <v>1.86</v>
      </c>
      <c r="AR1289" s="3" t="str">
        <f t="shared" si="940"/>
        <v>-</v>
      </c>
      <c r="AS1289" s="3">
        <f t="shared" si="941"/>
        <v>300.76</v>
      </c>
      <c r="AT1289" s="3">
        <f t="shared" si="942"/>
        <v>-40.869999999999997</v>
      </c>
      <c r="AU1289" s="3">
        <f t="shared" si="943"/>
        <v>0.52139999999999997</v>
      </c>
      <c r="AV1289" s="85"/>
      <c r="AW1289" s="3" t="str">
        <f t="shared" si="944"/>
        <v>1.86</v>
      </c>
      <c r="AX1289" s="3" t="str">
        <f t="shared" si="945"/>
        <v>-</v>
      </c>
      <c r="AY1289" s="3">
        <f t="shared" si="946"/>
        <v>300.76</v>
      </c>
      <c r="AZ1289" s="3">
        <f t="shared" si="947"/>
        <v>-40.869999999999997</v>
      </c>
      <c r="BA1289" s="3">
        <f t="shared" si="948"/>
        <v>0.34760000000000002</v>
      </c>
      <c r="BB1289" s="85"/>
      <c r="BC1289" s="3" t="str">
        <f t="shared" si="949"/>
        <v>1.86</v>
      </c>
      <c r="BD1289" s="3" t="str">
        <f t="shared" si="950"/>
        <v>-</v>
      </c>
      <c r="BE1289" s="3">
        <f t="shared" si="951"/>
        <v>300.76</v>
      </c>
      <c r="BF1289" s="3">
        <f t="shared" si="952"/>
        <v>-40.869999999999997</v>
      </c>
      <c r="BG1289" s="3">
        <f t="shared" si="953"/>
        <v>0.17380000000000001</v>
      </c>
    </row>
    <row r="1290" spans="1:59" x14ac:dyDescent="0.3">
      <c r="A1290" s="1" t="str">
        <f>'Forward collapse simulation'!B1300</f>
        <v>1.86</v>
      </c>
      <c r="B1290" s="37" t="str">
        <f>IF('Forward collapse simulation'!C1300="","-",'Forward collapse simulation'!C1300)</f>
        <v>-</v>
      </c>
      <c r="C1290" s="85">
        <f>'Forward collapse simulation'!E1300</f>
        <v>270.83</v>
      </c>
      <c r="D1290" s="85">
        <f>'Forward collapse simulation'!F1300</f>
        <v>-79.44</v>
      </c>
      <c r="E1290" s="85">
        <f>'Forward collapse simulation'!D1300</f>
        <v>1.1299999999999999</v>
      </c>
      <c r="F1290" s="85"/>
      <c r="G1290" s="3" t="str">
        <f t="shared" si="909"/>
        <v>1.86</v>
      </c>
      <c r="H1290" s="3" t="str">
        <f t="shared" si="910"/>
        <v>-</v>
      </c>
      <c r="I1290" s="3">
        <f t="shared" si="911"/>
        <v>270.83</v>
      </c>
      <c r="J1290" s="3">
        <f t="shared" si="912"/>
        <v>-79.44</v>
      </c>
      <c r="K1290" s="3">
        <f t="shared" si="913"/>
        <v>1.0169999999999999</v>
      </c>
      <c r="L1290" s="85"/>
      <c r="M1290" s="3" t="str">
        <f t="shared" si="914"/>
        <v>1.86</v>
      </c>
      <c r="N1290" s="3" t="str">
        <f t="shared" si="915"/>
        <v>-</v>
      </c>
      <c r="O1290" s="3">
        <f t="shared" si="916"/>
        <v>270.83</v>
      </c>
      <c r="P1290" s="3">
        <f t="shared" si="917"/>
        <v>-79.44</v>
      </c>
      <c r="Q1290" s="3">
        <f t="shared" si="918"/>
        <v>0.90399999999999991</v>
      </c>
      <c r="R1290" s="85"/>
      <c r="S1290" s="3" t="str">
        <f t="shared" si="919"/>
        <v>1.86</v>
      </c>
      <c r="T1290" s="3" t="str">
        <f t="shared" si="920"/>
        <v>-</v>
      </c>
      <c r="U1290" s="3">
        <f t="shared" si="921"/>
        <v>270.83</v>
      </c>
      <c r="V1290" s="3">
        <f t="shared" si="922"/>
        <v>-79.44</v>
      </c>
      <c r="W1290" s="3">
        <f t="shared" si="923"/>
        <v>0.79099999999999993</v>
      </c>
      <c r="X1290" s="85"/>
      <c r="Y1290" s="3" t="str">
        <f t="shared" si="924"/>
        <v>1.86</v>
      </c>
      <c r="Z1290" s="3" t="str">
        <f t="shared" si="925"/>
        <v>-</v>
      </c>
      <c r="AA1290" s="3">
        <f t="shared" si="926"/>
        <v>270.83</v>
      </c>
      <c r="AB1290" s="3">
        <f t="shared" si="927"/>
        <v>-79.44</v>
      </c>
      <c r="AC1290" s="3">
        <f t="shared" si="928"/>
        <v>0.67799999999999994</v>
      </c>
      <c r="AD1290" s="85"/>
      <c r="AE1290" s="3" t="str">
        <f t="shared" si="929"/>
        <v>1.86</v>
      </c>
      <c r="AF1290" s="3" t="str">
        <f t="shared" si="930"/>
        <v>-</v>
      </c>
      <c r="AG1290" s="3">
        <f t="shared" si="931"/>
        <v>270.83</v>
      </c>
      <c r="AH1290" s="3">
        <f t="shared" si="932"/>
        <v>-79.44</v>
      </c>
      <c r="AI1290" s="3">
        <f t="shared" si="933"/>
        <v>0.56499999999999995</v>
      </c>
      <c r="AJ1290" s="85"/>
      <c r="AK1290" s="3" t="str">
        <f t="shared" si="934"/>
        <v>1.86</v>
      </c>
      <c r="AL1290" s="3" t="str">
        <f t="shared" si="935"/>
        <v>-</v>
      </c>
      <c r="AM1290" s="3">
        <f t="shared" si="936"/>
        <v>270.83</v>
      </c>
      <c r="AN1290" s="3">
        <f t="shared" si="937"/>
        <v>-79.44</v>
      </c>
      <c r="AO1290" s="3">
        <f t="shared" si="938"/>
        <v>0.45199999999999996</v>
      </c>
      <c r="AP1290" s="85"/>
      <c r="AQ1290" s="3" t="str">
        <f t="shared" si="939"/>
        <v>1.86</v>
      </c>
      <c r="AR1290" s="3" t="str">
        <f t="shared" si="940"/>
        <v>-</v>
      </c>
      <c r="AS1290" s="3">
        <f t="shared" si="941"/>
        <v>270.83</v>
      </c>
      <c r="AT1290" s="3">
        <f t="shared" si="942"/>
        <v>-79.44</v>
      </c>
      <c r="AU1290" s="3">
        <f t="shared" si="943"/>
        <v>0.33899999999999997</v>
      </c>
      <c r="AV1290" s="85"/>
      <c r="AW1290" s="3" t="str">
        <f t="shared" si="944"/>
        <v>1.86</v>
      </c>
      <c r="AX1290" s="3" t="str">
        <f t="shared" si="945"/>
        <v>-</v>
      </c>
      <c r="AY1290" s="3">
        <f t="shared" si="946"/>
        <v>270.83</v>
      </c>
      <c r="AZ1290" s="3">
        <f t="shared" si="947"/>
        <v>-79.44</v>
      </c>
      <c r="BA1290" s="3">
        <f t="shared" si="948"/>
        <v>0.22599999999999998</v>
      </c>
      <c r="BB1290" s="85"/>
      <c r="BC1290" s="3" t="str">
        <f t="shared" si="949"/>
        <v>1.86</v>
      </c>
      <c r="BD1290" s="3" t="str">
        <f t="shared" si="950"/>
        <v>-</v>
      </c>
      <c r="BE1290" s="3">
        <f t="shared" si="951"/>
        <v>270.83</v>
      </c>
      <c r="BF1290" s="3">
        <f t="shared" si="952"/>
        <v>-79.44</v>
      </c>
      <c r="BG1290" s="3">
        <f t="shared" si="953"/>
        <v>0.11299999999999999</v>
      </c>
    </row>
    <row r="1291" spans="1:59" x14ac:dyDescent="0.3">
      <c r="A1291" s="1" t="str">
        <f>'Forward collapse simulation'!B1301</f>
        <v>1.86</v>
      </c>
      <c r="B1291" s="37" t="str">
        <f>IF('Forward collapse simulation'!C1301="","-",'Forward collapse simulation'!C1301)</f>
        <v>1.87</v>
      </c>
      <c r="C1291" s="85">
        <f>'Forward collapse simulation'!E1301</f>
        <v>227.2</v>
      </c>
      <c r="D1291" s="85">
        <f>'Forward collapse simulation'!F1301</f>
        <v>11.66</v>
      </c>
      <c r="E1291" s="85">
        <f>'Forward collapse simulation'!D1301</f>
        <v>5.7110000000000003</v>
      </c>
      <c r="F1291" s="85"/>
      <c r="G1291" s="3" t="str">
        <f t="shared" si="909"/>
        <v>1.86</v>
      </c>
      <c r="H1291" s="3" t="str">
        <f t="shared" si="910"/>
        <v>1.87</v>
      </c>
      <c r="I1291" s="3">
        <f t="shared" si="911"/>
        <v>227.2</v>
      </c>
      <c r="J1291" s="3">
        <f t="shared" si="912"/>
        <v>11.66</v>
      </c>
      <c r="K1291" s="3">
        <f t="shared" si="913"/>
        <v>5.7110000000000003</v>
      </c>
      <c r="L1291" s="85"/>
      <c r="M1291" s="3" t="str">
        <f t="shared" si="914"/>
        <v>1.86</v>
      </c>
      <c r="N1291" s="3" t="str">
        <f t="shared" si="915"/>
        <v>1.87</v>
      </c>
      <c r="O1291" s="3">
        <f t="shared" si="916"/>
        <v>227.2</v>
      </c>
      <c r="P1291" s="3">
        <f t="shared" si="917"/>
        <v>11.66</v>
      </c>
      <c r="Q1291" s="3">
        <f t="shared" si="918"/>
        <v>5.7110000000000003</v>
      </c>
      <c r="R1291" s="85"/>
      <c r="S1291" s="3" t="str">
        <f t="shared" si="919"/>
        <v>1.86</v>
      </c>
      <c r="T1291" s="3" t="str">
        <f t="shared" si="920"/>
        <v>1.87</v>
      </c>
      <c r="U1291" s="3">
        <f t="shared" si="921"/>
        <v>227.2</v>
      </c>
      <c r="V1291" s="3">
        <f t="shared" si="922"/>
        <v>11.66</v>
      </c>
      <c r="W1291" s="3">
        <f t="shared" si="923"/>
        <v>5.7110000000000003</v>
      </c>
      <c r="X1291" s="85"/>
      <c r="Y1291" s="3" t="str">
        <f t="shared" si="924"/>
        <v>1.86</v>
      </c>
      <c r="Z1291" s="3" t="str">
        <f t="shared" si="925"/>
        <v>1.87</v>
      </c>
      <c r="AA1291" s="3">
        <f t="shared" si="926"/>
        <v>227.2</v>
      </c>
      <c r="AB1291" s="3">
        <f t="shared" si="927"/>
        <v>11.66</v>
      </c>
      <c r="AC1291" s="3">
        <f t="shared" si="928"/>
        <v>5.7110000000000003</v>
      </c>
      <c r="AD1291" s="85"/>
      <c r="AE1291" s="3" t="str">
        <f t="shared" si="929"/>
        <v>1.86</v>
      </c>
      <c r="AF1291" s="3" t="str">
        <f t="shared" si="930"/>
        <v>1.87</v>
      </c>
      <c r="AG1291" s="3">
        <f t="shared" si="931"/>
        <v>227.2</v>
      </c>
      <c r="AH1291" s="3">
        <f t="shared" si="932"/>
        <v>11.66</v>
      </c>
      <c r="AI1291" s="3">
        <f t="shared" si="933"/>
        <v>5.7110000000000003</v>
      </c>
      <c r="AJ1291" s="85"/>
      <c r="AK1291" s="3" t="str">
        <f t="shared" si="934"/>
        <v>1.86</v>
      </c>
      <c r="AL1291" s="3" t="str">
        <f t="shared" si="935"/>
        <v>1.87</v>
      </c>
      <c r="AM1291" s="3">
        <f t="shared" si="936"/>
        <v>227.2</v>
      </c>
      <c r="AN1291" s="3">
        <f t="shared" si="937"/>
        <v>11.66</v>
      </c>
      <c r="AO1291" s="3">
        <f t="shared" si="938"/>
        <v>5.7110000000000003</v>
      </c>
      <c r="AP1291" s="85"/>
      <c r="AQ1291" s="3" t="str">
        <f t="shared" si="939"/>
        <v>1.86</v>
      </c>
      <c r="AR1291" s="3" t="str">
        <f t="shared" si="940"/>
        <v>1.87</v>
      </c>
      <c r="AS1291" s="3">
        <f t="shared" si="941"/>
        <v>227.2</v>
      </c>
      <c r="AT1291" s="3">
        <f t="shared" si="942"/>
        <v>11.66</v>
      </c>
      <c r="AU1291" s="3">
        <f t="shared" si="943"/>
        <v>5.7110000000000003</v>
      </c>
      <c r="AV1291" s="85"/>
      <c r="AW1291" s="3" t="str">
        <f t="shared" si="944"/>
        <v>1.86</v>
      </c>
      <c r="AX1291" s="3" t="str">
        <f t="shared" si="945"/>
        <v>1.87</v>
      </c>
      <c r="AY1291" s="3">
        <f t="shared" si="946"/>
        <v>227.2</v>
      </c>
      <c r="AZ1291" s="3">
        <f t="shared" si="947"/>
        <v>11.66</v>
      </c>
      <c r="BA1291" s="3">
        <f t="shared" si="948"/>
        <v>5.7110000000000003</v>
      </c>
      <c r="BB1291" s="85"/>
      <c r="BC1291" s="3" t="str">
        <f t="shared" si="949"/>
        <v>1.86</v>
      </c>
      <c r="BD1291" s="3" t="str">
        <f t="shared" si="950"/>
        <v>1.87</v>
      </c>
      <c r="BE1291" s="3">
        <f t="shared" si="951"/>
        <v>227.2</v>
      </c>
      <c r="BF1291" s="3">
        <f t="shared" si="952"/>
        <v>11.66</v>
      </c>
      <c r="BG1291" s="3">
        <f t="shared" si="953"/>
        <v>5.7110000000000003</v>
      </c>
    </row>
    <row r="1292" spans="1:59" x14ac:dyDescent="0.3">
      <c r="A1292" s="1" t="str">
        <f>'Forward collapse simulation'!B1302</f>
        <v>1.87</v>
      </c>
      <c r="B1292" s="37" t="str">
        <f>IF('Forward collapse simulation'!C1302="","-",'Forward collapse simulation'!C1302)</f>
        <v>-</v>
      </c>
      <c r="C1292" s="85">
        <f>'Forward collapse simulation'!E1302</f>
        <v>194.3</v>
      </c>
      <c r="D1292" s="85">
        <f>'Forward collapse simulation'!F1302</f>
        <v>-78.23</v>
      </c>
      <c r="E1292" s="85">
        <f>'Forward collapse simulation'!D1302</f>
        <v>1.032</v>
      </c>
      <c r="F1292" s="85"/>
      <c r="G1292" s="3" t="str">
        <f t="shared" si="909"/>
        <v>1.87</v>
      </c>
      <c r="H1292" s="3" t="str">
        <f t="shared" si="910"/>
        <v>-</v>
      </c>
      <c r="I1292" s="3">
        <f t="shared" si="911"/>
        <v>194.3</v>
      </c>
      <c r="J1292" s="3">
        <f t="shared" si="912"/>
        <v>-78.23</v>
      </c>
      <c r="K1292" s="3">
        <f t="shared" si="913"/>
        <v>0.92880000000000007</v>
      </c>
      <c r="L1292" s="85"/>
      <c r="M1292" s="3" t="str">
        <f t="shared" si="914"/>
        <v>1.87</v>
      </c>
      <c r="N1292" s="3" t="str">
        <f t="shared" si="915"/>
        <v>-</v>
      </c>
      <c r="O1292" s="3">
        <f t="shared" si="916"/>
        <v>194.3</v>
      </c>
      <c r="P1292" s="3">
        <f t="shared" si="917"/>
        <v>-78.23</v>
      </c>
      <c r="Q1292" s="3">
        <f t="shared" si="918"/>
        <v>0.82560000000000011</v>
      </c>
      <c r="R1292" s="85"/>
      <c r="S1292" s="3" t="str">
        <f t="shared" si="919"/>
        <v>1.87</v>
      </c>
      <c r="T1292" s="3" t="str">
        <f t="shared" si="920"/>
        <v>-</v>
      </c>
      <c r="U1292" s="3">
        <f t="shared" si="921"/>
        <v>194.3</v>
      </c>
      <c r="V1292" s="3">
        <f t="shared" si="922"/>
        <v>-78.23</v>
      </c>
      <c r="W1292" s="3">
        <f t="shared" si="923"/>
        <v>0.72239999999999993</v>
      </c>
      <c r="X1292" s="85"/>
      <c r="Y1292" s="3" t="str">
        <f t="shared" si="924"/>
        <v>1.87</v>
      </c>
      <c r="Z1292" s="3" t="str">
        <f t="shared" si="925"/>
        <v>-</v>
      </c>
      <c r="AA1292" s="3">
        <f t="shared" si="926"/>
        <v>194.3</v>
      </c>
      <c r="AB1292" s="3">
        <f t="shared" si="927"/>
        <v>-78.23</v>
      </c>
      <c r="AC1292" s="3">
        <f t="shared" si="928"/>
        <v>0.61919999999999997</v>
      </c>
      <c r="AD1292" s="85"/>
      <c r="AE1292" s="3" t="str">
        <f t="shared" si="929"/>
        <v>1.87</v>
      </c>
      <c r="AF1292" s="3" t="str">
        <f t="shared" si="930"/>
        <v>-</v>
      </c>
      <c r="AG1292" s="3">
        <f t="shared" si="931"/>
        <v>194.3</v>
      </c>
      <c r="AH1292" s="3">
        <f t="shared" si="932"/>
        <v>-78.23</v>
      </c>
      <c r="AI1292" s="3">
        <f t="shared" si="933"/>
        <v>0.51600000000000001</v>
      </c>
      <c r="AJ1292" s="85"/>
      <c r="AK1292" s="3" t="str">
        <f t="shared" si="934"/>
        <v>1.87</v>
      </c>
      <c r="AL1292" s="3" t="str">
        <f t="shared" si="935"/>
        <v>-</v>
      </c>
      <c r="AM1292" s="3">
        <f t="shared" si="936"/>
        <v>194.3</v>
      </c>
      <c r="AN1292" s="3">
        <f t="shared" si="937"/>
        <v>-78.23</v>
      </c>
      <c r="AO1292" s="3">
        <f t="shared" si="938"/>
        <v>0.41280000000000006</v>
      </c>
      <c r="AP1292" s="85"/>
      <c r="AQ1292" s="3" t="str">
        <f t="shared" si="939"/>
        <v>1.87</v>
      </c>
      <c r="AR1292" s="3" t="str">
        <f t="shared" si="940"/>
        <v>-</v>
      </c>
      <c r="AS1292" s="3">
        <f t="shared" si="941"/>
        <v>194.3</v>
      </c>
      <c r="AT1292" s="3">
        <f t="shared" si="942"/>
        <v>-78.23</v>
      </c>
      <c r="AU1292" s="3">
        <f t="shared" si="943"/>
        <v>0.30959999999999999</v>
      </c>
      <c r="AV1292" s="85"/>
      <c r="AW1292" s="3" t="str">
        <f t="shared" si="944"/>
        <v>1.87</v>
      </c>
      <c r="AX1292" s="3" t="str">
        <f t="shared" si="945"/>
        <v>-</v>
      </c>
      <c r="AY1292" s="3">
        <f t="shared" si="946"/>
        <v>194.3</v>
      </c>
      <c r="AZ1292" s="3">
        <f t="shared" si="947"/>
        <v>-78.23</v>
      </c>
      <c r="BA1292" s="3">
        <f t="shared" si="948"/>
        <v>0.20640000000000003</v>
      </c>
      <c r="BB1292" s="85"/>
      <c r="BC1292" s="3" t="str">
        <f t="shared" si="949"/>
        <v>1.87</v>
      </c>
      <c r="BD1292" s="3" t="str">
        <f t="shared" si="950"/>
        <v>-</v>
      </c>
      <c r="BE1292" s="3">
        <f t="shared" si="951"/>
        <v>194.3</v>
      </c>
      <c r="BF1292" s="3">
        <f t="shared" si="952"/>
        <v>-78.23</v>
      </c>
      <c r="BG1292" s="3">
        <f t="shared" si="953"/>
        <v>0.10320000000000001</v>
      </c>
    </row>
    <row r="1293" spans="1:59" x14ac:dyDescent="0.3">
      <c r="A1293" s="1" t="str">
        <f>'Forward collapse simulation'!B1303</f>
        <v>1.87</v>
      </c>
      <c r="B1293" s="37" t="str">
        <f>IF('Forward collapse simulation'!C1303="","-",'Forward collapse simulation'!C1303)</f>
        <v>-</v>
      </c>
      <c r="C1293" s="85">
        <f>'Forward collapse simulation'!E1303</f>
        <v>168.81</v>
      </c>
      <c r="D1293" s="85">
        <f>'Forward collapse simulation'!F1303</f>
        <v>-31.38</v>
      </c>
      <c r="E1293" s="85">
        <f>'Forward collapse simulation'!D1303</f>
        <v>0.88700000000000001</v>
      </c>
      <c r="F1293" s="85"/>
      <c r="G1293" s="3" t="str">
        <f t="shared" si="909"/>
        <v>1.87</v>
      </c>
      <c r="H1293" s="3" t="str">
        <f t="shared" si="910"/>
        <v>-</v>
      </c>
      <c r="I1293" s="3">
        <f t="shared" si="911"/>
        <v>168.81</v>
      </c>
      <c r="J1293" s="3">
        <f t="shared" si="912"/>
        <v>-31.38</v>
      </c>
      <c r="K1293" s="3">
        <f t="shared" si="913"/>
        <v>0.79830000000000001</v>
      </c>
      <c r="L1293" s="85"/>
      <c r="M1293" s="3" t="str">
        <f t="shared" si="914"/>
        <v>1.87</v>
      </c>
      <c r="N1293" s="3" t="str">
        <f t="shared" si="915"/>
        <v>-</v>
      </c>
      <c r="O1293" s="3">
        <f t="shared" si="916"/>
        <v>168.81</v>
      </c>
      <c r="P1293" s="3">
        <f t="shared" si="917"/>
        <v>-31.38</v>
      </c>
      <c r="Q1293" s="3">
        <f t="shared" si="918"/>
        <v>0.70960000000000001</v>
      </c>
      <c r="R1293" s="85"/>
      <c r="S1293" s="3" t="str">
        <f t="shared" si="919"/>
        <v>1.87</v>
      </c>
      <c r="T1293" s="3" t="str">
        <f t="shared" si="920"/>
        <v>-</v>
      </c>
      <c r="U1293" s="3">
        <f t="shared" si="921"/>
        <v>168.81</v>
      </c>
      <c r="V1293" s="3">
        <f t="shared" si="922"/>
        <v>-31.38</v>
      </c>
      <c r="W1293" s="3">
        <f t="shared" si="923"/>
        <v>0.62090000000000001</v>
      </c>
      <c r="X1293" s="85"/>
      <c r="Y1293" s="3" t="str">
        <f t="shared" si="924"/>
        <v>1.87</v>
      </c>
      <c r="Z1293" s="3" t="str">
        <f t="shared" si="925"/>
        <v>-</v>
      </c>
      <c r="AA1293" s="3">
        <f t="shared" si="926"/>
        <v>168.81</v>
      </c>
      <c r="AB1293" s="3">
        <f t="shared" si="927"/>
        <v>-31.38</v>
      </c>
      <c r="AC1293" s="3">
        <f t="shared" si="928"/>
        <v>0.53220000000000001</v>
      </c>
      <c r="AD1293" s="85"/>
      <c r="AE1293" s="3" t="str">
        <f t="shared" si="929"/>
        <v>1.87</v>
      </c>
      <c r="AF1293" s="3" t="str">
        <f t="shared" si="930"/>
        <v>-</v>
      </c>
      <c r="AG1293" s="3">
        <f t="shared" si="931"/>
        <v>168.81</v>
      </c>
      <c r="AH1293" s="3">
        <f t="shared" si="932"/>
        <v>-31.38</v>
      </c>
      <c r="AI1293" s="3">
        <f t="shared" si="933"/>
        <v>0.44350000000000001</v>
      </c>
      <c r="AJ1293" s="85"/>
      <c r="AK1293" s="3" t="str">
        <f t="shared" si="934"/>
        <v>1.87</v>
      </c>
      <c r="AL1293" s="3" t="str">
        <f t="shared" si="935"/>
        <v>-</v>
      </c>
      <c r="AM1293" s="3">
        <f t="shared" si="936"/>
        <v>168.81</v>
      </c>
      <c r="AN1293" s="3">
        <f t="shared" si="937"/>
        <v>-31.38</v>
      </c>
      <c r="AO1293" s="3">
        <f t="shared" si="938"/>
        <v>0.3548</v>
      </c>
      <c r="AP1293" s="85"/>
      <c r="AQ1293" s="3" t="str">
        <f t="shared" si="939"/>
        <v>1.87</v>
      </c>
      <c r="AR1293" s="3" t="str">
        <f t="shared" si="940"/>
        <v>-</v>
      </c>
      <c r="AS1293" s="3">
        <f t="shared" si="941"/>
        <v>168.81</v>
      </c>
      <c r="AT1293" s="3">
        <f t="shared" si="942"/>
        <v>-31.38</v>
      </c>
      <c r="AU1293" s="3">
        <f t="shared" si="943"/>
        <v>0.2661</v>
      </c>
      <c r="AV1293" s="85"/>
      <c r="AW1293" s="3" t="str">
        <f t="shared" si="944"/>
        <v>1.87</v>
      </c>
      <c r="AX1293" s="3" t="str">
        <f t="shared" si="945"/>
        <v>-</v>
      </c>
      <c r="AY1293" s="3">
        <f t="shared" si="946"/>
        <v>168.81</v>
      </c>
      <c r="AZ1293" s="3">
        <f t="shared" si="947"/>
        <v>-31.38</v>
      </c>
      <c r="BA1293" s="3">
        <f t="shared" si="948"/>
        <v>0.1774</v>
      </c>
      <c r="BB1293" s="85"/>
      <c r="BC1293" s="3" t="str">
        <f t="shared" si="949"/>
        <v>1.87</v>
      </c>
      <c r="BD1293" s="3" t="str">
        <f t="shared" si="950"/>
        <v>-</v>
      </c>
      <c r="BE1293" s="3">
        <f t="shared" si="951"/>
        <v>168.81</v>
      </c>
      <c r="BF1293" s="3">
        <f t="shared" si="952"/>
        <v>-31.38</v>
      </c>
      <c r="BG1293" s="3">
        <f t="shared" si="953"/>
        <v>8.8700000000000001E-2</v>
      </c>
    </row>
    <row r="1294" spans="1:59" x14ac:dyDescent="0.3">
      <c r="A1294" s="1" t="str">
        <f>'Forward collapse simulation'!B1304</f>
        <v>1.87</v>
      </c>
      <c r="B1294" s="37" t="str">
        <f>IF('Forward collapse simulation'!C1304="","-",'Forward collapse simulation'!C1304)</f>
        <v>-</v>
      </c>
      <c r="C1294" s="85">
        <f>'Forward collapse simulation'!E1304</f>
        <v>163.09</v>
      </c>
      <c r="D1294" s="85">
        <f>'Forward collapse simulation'!F1304</f>
        <v>24.66</v>
      </c>
      <c r="E1294" s="85">
        <f>'Forward collapse simulation'!D1304</f>
        <v>0.995</v>
      </c>
      <c r="F1294" s="85"/>
      <c r="G1294" s="3" t="str">
        <f t="shared" si="909"/>
        <v>1.87</v>
      </c>
      <c r="H1294" s="3" t="str">
        <f t="shared" si="910"/>
        <v>-</v>
      </c>
      <c r="I1294" s="3">
        <f t="shared" si="911"/>
        <v>163.09</v>
      </c>
      <c r="J1294" s="3">
        <f t="shared" si="912"/>
        <v>24.66</v>
      </c>
      <c r="K1294" s="3">
        <f t="shared" si="913"/>
        <v>0.89549999999999996</v>
      </c>
      <c r="L1294" s="85"/>
      <c r="M1294" s="3" t="str">
        <f t="shared" si="914"/>
        <v>1.87</v>
      </c>
      <c r="N1294" s="3" t="str">
        <f t="shared" si="915"/>
        <v>-</v>
      </c>
      <c r="O1294" s="3">
        <f t="shared" si="916"/>
        <v>163.09</v>
      </c>
      <c r="P1294" s="3">
        <f t="shared" si="917"/>
        <v>24.66</v>
      </c>
      <c r="Q1294" s="3">
        <f t="shared" si="918"/>
        <v>0.79600000000000004</v>
      </c>
      <c r="R1294" s="85"/>
      <c r="S1294" s="3" t="str">
        <f t="shared" si="919"/>
        <v>1.87</v>
      </c>
      <c r="T1294" s="3" t="str">
        <f t="shared" si="920"/>
        <v>-</v>
      </c>
      <c r="U1294" s="3">
        <f t="shared" si="921"/>
        <v>163.09</v>
      </c>
      <c r="V1294" s="3">
        <f t="shared" si="922"/>
        <v>24.66</v>
      </c>
      <c r="W1294" s="3">
        <f t="shared" si="923"/>
        <v>0.69650000000000001</v>
      </c>
      <c r="X1294" s="85"/>
      <c r="Y1294" s="3" t="str">
        <f t="shared" si="924"/>
        <v>1.87</v>
      </c>
      <c r="Z1294" s="3" t="str">
        <f t="shared" si="925"/>
        <v>-</v>
      </c>
      <c r="AA1294" s="3">
        <f t="shared" si="926"/>
        <v>163.09</v>
      </c>
      <c r="AB1294" s="3">
        <f t="shared" si="927"/>
        <v>24.66</v>
      </c>
      <c r="AC1294" s="3">
        <f t="shared" si="928"/>
        <v>0.59699999999999998</v>
      </c>
      <c r="AD1294" s="85"/>
      <c r="AE1294" s="3" t="str">
        <f t="shared" si="929"/>
        <v>1.87</v>
      </c>
      <c r="AF1294" s="3" t="str">
        <f t="shared" si="930"/>
        <v>-</v>
      </c>
      <c r="AG1294" s="3">
        <f t="shared" si="931"/>
        <v>163.09</v>
      </c>
      <c r="AH1294" s="3">
        <f t="shared" si="932"/>
        <v>24.66</v>
      </c>
      <c r="AI1294" s="3">
        <f t="shared" si="933"/>
        <v>0.4975</v>
      </c>
      <c r="AJ1294" s="85"/>
      <c r="AK1294" s="3" t="str">
        <f t="shared" si="934"/>
        <v>1.87</v>
      </c>
      <c r="AL1294" s="3" t="str">
        <f t="shared" si="935"/>
        <v>-</v>
      </c>
      <c r="AM1294" s="3">
        <f t="shared" si="936"/>
        <v>163.09</v>
      </c>
      <c r="AN1294" s="3">
        <f t="shared" si="937"/>
        <v>24.66</v>
      </c>
      <c r="AO1294" s="3">
        <f t="shared" si="938"/>
        <v>0.39800000000000002</v>
      </c>
      <c r="AP1294" s="85"/>
      <c r="AQ1294" s="3" t="str">
        <f t="shared" si="939"/>
        <v>1.87</v>
      </c>
      <c r="AR1294" s="3" t="str">
        <f t="shared" si="940"/>
        <v>-</v>
      </c>
      <c r="AS1294" s="3">
        <f t="shared" si="941"/>
        <v>163.09</v>
      </c>
      <c r="AT1294" s="3">
        <f t="shared" si="942"/>
        <v>24.66</v>
      </c>
      <c r="AU1294" s="3">
        <f t="shared" si="943"/>
        <v>0.29849999999999999</v>
      </c>
      <c r="AV1294" s="85"/>
      <c r="AW1294" s="3" t="str">
        <f t="shared" si="944"/>
        <v>1.87</v>
      </c>
      <c r="AX1294" s="3" t="str">
        <f t="shared" si="945"/>
        <v>-</v>
      </c>
      <c r="AY1294" s="3">
        <f t="shared" si="946"/>
        <v>163.09</v>
      </c>
      <c r="AZ1294" s="3">
        <f t="shared" si="947"/>
        <v>24.66</v>
      </c>
      <c r="BA1294" s="3">
        <f t="shared" si="948"/>
        <v>0.19900000000000001</v>
      </c>
      <c r="BB1294" s="85"/>
      <c r="BC1294" s="3" t="str">
        <f t="shared" si="949"/>
        <v>1.87</v>
      </c>
      <c r="BD1294" s="3" t="str">
        <f t="shared" si="950"/>
        <v>-</v>
      </c>
      <c r="BE1294" s="3">
        <f t="shared" si="951"/>
        <v>163.09</v>
      </c>
      <c r="BF1294" s="3">
        <f t="shared" si="952"/>
        <v>24.66</v>
      </c>
      <c r="BG1294" s="3">
        <f t="shared" si="953"/>
        <v>9.9500000000000005E-2</v>
      </c>
    </row>
    <row r="1295" spans="1:59" x14ac:dyDescent="0.3">
      <c r="A1295" s="1" t="str">
        <f>'Forward collapse simulation'!B1305</f>
        <v>1.87</v>
      </c>
      <c r="B1295" s="37" t="str">
        <f>IF('Forward collapse simulation'!C1305="","-",'Forward collapse simulation'!C1305)</f>
        <v>-</v>
      </c>
      <c r="C1295" s="85">
        <f>'Forward collapse simulation'!E1305</f>
        <v>154.16</v>
      </c>
      <c r="D1295" s="85">
        <f>'Forward collapse simulation'!F1305</f>
        <v>61.04</v>
      </c>
      <c r="E1295" s="85">
        <f>'Forward collapse simulation'!D1305</f>
        <v>1.393</v>
      </c>
      <c r="F1295" s="85"/>
      <c r="G1295" s="3" t="str">
        <f t="shared" si="909"/>
        <v>1.87</v>
      </c>
      <c r="H1295" s="3" t="str">
        <f t="shared" si="910"/>
        <v>-</v>
      </c>
      <c r="I1295" s="3">
        <f t="shared" si="911"/>
        <v>154.16</v>
      </c>
      <c r="J1295" s="3">
        <f t="shared" si="912"/>
        <v>61.04</v>
      </c>
      <c r="K1295" s="3">
        <f t="shared" si="913"/>
        <v>1.2537</v>
      </c>
      <c r="L1295" s="85"/>
      <c r="M1295" s="3" t="str">
        <f t="shared" si="914"/>
        <v>1.87</v>
      </c>
      <c r="N1295" s="3" t="str">
        <f t="shared" si="915"/>
        <v>-</v>
      </c>
      <c r="O1295" s="3">
        <f t="shared" si="916"/>
        <v>154.16</v>
      </c>
      <c r="P1295" s="3">
        <f t="shared" si="917"/>
        <v>61.04</v>
      </c>
      <c r="Q1295" s="3">
        <f t="shared" si="918"/>
        <v>1.1144000000000001</v>
      </c>
      <c r="R1295" s="85"/>
      <c r="S1295" s="3" t="str">
        <f t="shared" si="919"/>
        <v>1.87</v>
      </c>
      <c r="T1295" s="3" t="str">
        <f t="shared" si="920"/>
        <v>-</v>
      </c>
      <c r="U1295" s="3">
        <f t="shared" si="921"/>
        <v>154.16</v>
      </c>
      <c r="V1295" s="3">
        <f t="shared" si="922"/>
        <v>61.04</v>
      </c>
      <c r="W1295" s="3">
        <f t="shared" si="923"/>
        <v>0.97509999999999997</v>
      </c>
      <c r="X1295" s="85"/>
      <c r="Y1295" s="3" t="str">
        <f t="shared" si="924"/>
        <v>1.87</v>
      </c>
      <c r="Z1295" s="3" t="str">
        <f t="shared" si="925"/>
        <v>-</v>
      </c>
      <c r="AA1295" s="3">
        <f t="shared" si="926"/>
        <v>154.16</v>
      </c>
      <c r="AB1295" s="3">
        <f t="shared" si="927"/>
        <v>61.04</v>
      </c>
      <c r="AC1295" s="3">
        <f t="shared" si="928"/>
        <v>0.83579999999999999</v>
      </c>
      <c r="AD1295" s="85"/>
      <c r="AE1295" s="3" t="str">
        <f t="shared" si="929"/>
        <v>1.87</v>
      </c>
      <c r="AF1295" s="3" t="str">
        <f t="shared" si="930"/>
        <v>-</v>
      </c>
      <c r="AG1295" s="3">
        <f t="shared" si="931"/>
        <v>154.16</v>
      </c>
      <c r="AH1295" s="3">
        <f t="shared" si="932"/>
        <v>61.04</v>
      </c>
      <c r="AI1295" s="3">
        <f t="shared" si="933"/>
        <v>0.69650000000000001</v>
      </c>
      <c r="AJ1295" s="85"/>
      <c r="AK1295" s="3" t="str">
        <f t="shared" si="934"/>
        <v>1.87</v>
      </c>
      <c r="AL1295" s="3" t="str">
        <f t="shared" si="935"/>
        <v>-</v>
      </c>
      <c r="AM1295" s="3">
        <f t="shared" si="936"/>
        <v>154.16</v>
      </c>
      <c r="AN1295" s="3">
        <f t="shared" si="937"/>
        <v>61.04</v>
      </c>
      <c r="AO1295" s="3">
        <f t="shared" si="938"/>
        <v>0.55720000000000003</v>
      </c>
      <c r="AP1295" s="85"/>
      <c r="AQ1295" s="3" t="str">
        <f t="shared" si="939"/>
        <v>1.87</v>
      </c>
      <c r="AR1295" s="3" t="str">
        <f t="shared" si="940"/>
        <v>-</v>
      </c>
      <c r="AS1295" s="3">
        <f t="shared" si="941"/>
        <v>154.16</v>
      </c>
      <c r="AT1295" s="3">
        <f t="shared" si="942"/>
        <v>61.04</v>
      </c>
      <c r="AU1295" s="3">
        <f t="shared" si="943"/>
        <v>0.41789999999999999</v>
      </c>
      <c r="AV1295" s="85"/>
      <c r="AW1295" s="3" t="str">
        <f t="shared" si="944"/>
        <v>1.87</v>
      </c>
      <c r="AX1295" s="3" t="str">
        <f t="shared" si="945"/>
        <v>-</v>
      </c>
      <c r="AY1295" s="3">
        <f t="shared" si="946"/>
        <v>154.16</v>
      </c>
      <c r="AZ1295" s="3">
        <f t="shared" si="947"/>
        <v>61.04</v>
      </c>
      <c r="BA1295" s="3">
        <f t="shared" si="948"/>
        <v>0.27860000000000001</v>
      </c>
      <c r="BB1295" s="85"/>
      <c r="BC1295" s="3" t="str">
        <f t="shared" si="949"/>
        <v>1.87</v>
      </c>
      <c r="BD1295" s="3" t="str">
        <f t="shared" si="950"/>
        <v>-</v>
      </c>
      <c r="BE1295" s="3">
        <f t="shared" si="951"/>
        <v>154.16</v>
      </c>
      <c r="BF1295" s="3">
        <f t="shared" si="952"/>
        <v>61.04</v>
      </c>
      <c r="BG1295" s="3">
        <f t="shared" si="953"/>
        <v>0.13930000000000001</v>
      </c>
    </row>
    <row r="1296" spans="1:59" x14ac:dyDescent="0.3">
      <c r="A1296" s="1" t="str">
        <f>'Forward collapse simulation'!B1306</f>
        <v>1.87</v>
      </c>
      <c r="B1296" s="37" t="str">
        <f>IF('Forward collapse simulation'!C1306="","-",'Forward collapse simulation'!C1306)</f>
        <v>-</v>
      </c>
      <c r="C1296" s="85">
        <f>'Forward collapse simulation'!E1306</f>
        <v>225.66</v>
      </c>
      <c r="D1296" s="85">
        <f>'Forward collapse simulation'!F1306</f>
        <v>82.98</v>
      </c>
      <c r="E1296" s="85">
        <f>'Forward collapse simulation'!D1306</f>
        <v>1.4990000000000001</v>
      </c>
      <c r="F1296" s="85"/>
      <c r="G1296" s="3" t="str">
        <f t="shared" si="909"/>
        <v>1.87</v>
      </c>
      <c r="H1296" s="3" t="str">
        <f t="shared" si="910"/>
        <v>-</v>
      </c>
      <c r="I1296" s="3">
        <f t="shared" si="911"/>
        <v>225.66</v>
      </c>
      <c r="J1296" s="3">
        <f t="shared" si="912"/>
        <v>82.98</v>
      </c>
      <c r="K1296" s="3">
        <f t="shared" si="913"/>
        <v>1.3491000000000002</v>
      </c>
      <c r="L1296" s="85"/>
      <c r="M1296" s="3" t="str">
        <f t="shared" si="914"/>
        <v>1.87</v>
      </c>
      <c r="N1296" s="3" t="str">
        <f t="shared" si="915"/>
        <v>-</v>
      </c>
      <c r="O1296" s="3">
        <f t="shared" si="916"/>
        <v>225.66</v>
      </c>
      <c r="P1296" s="3">
        <f t="shared" si="917"/>
        <v>82.98</v>
      </c>
      <c r="Q1296" s="3">
        <f t="shared" si="918"/>
        <v>1.1992000000000003</v>
      </c>
      <c r="R1296" s="85"/>
      <c r="S1296" s="3" t="str">
        <f t="shared" si="919"/>
        <v>1.87</v>
      </c>
      <c r="T1296" s="3" t="str">
        <f t="shared" si="920"/>
        <v>-</v>
      </c>
      <c r="U1296" s="3">
        <f t="shared" si="921"/>
        <v>225.66</v>
      </c>
      <c r="V1296" s="3">
        <f t="shared" si="922"/>
        <v>82.98</v>
      </c>
      <c r="W1296" s="3">
        <f t="shared" si="923"/>
        <v>1.0493000000000001</v>
      </c>
      <c r="X1296" s="85"/>
      <c r="Y1296" s="3" t="str">
        <f t="shared" si="924"/>
        <v>1.87</v>
      </c>
      <c r="Z1296" s="3" t="str">
        <f t="shared" si="925"/>
        <v>-</v>
      </c>
      <c r="AA1296" s="3">
        <f t="shared" si="926"/>
        <v>225.66</v>
      </c>
      <c r="AB1296" s="3">
        <f t="shared" si="927"/>
        <v>82.98</v>
      </c>
      <c r="AC1296" s="3">
        <f t="shared" si="928"/>
        <v>0.89939999999999998</v>
      </c>
      <c r="AD1296" s="85"/>
      <c r="AE1296" s="3" t="str">
        <f t="shared" si="929"/>
        <v>1.87</v>
      </c>
      <c r="AF1296" s="3" t="str">
        <f t="shared" si="930"/>
        <v>-</v>
      </c>
      <c r="AG1296" s="3">
        <f t="shared" si="931"/>
        <v>225.66</v>
      </c>
      <c r="AH1296" s="3">
        <f t="shared" si="932"/>
        <v>82.98</v>
      </c>
      <c r="AI1296" s="3">
        <f t="shared" si="933"/>
        <v>0.74950000000000006</v>
      </c>
      <c r="AJ1296" s="85"/>
      <c r="AK1296" s="3" t="str">
        <f t="shared" si="934"/>
        <v>1.87</v>
      </c>
      <c r="AL1296" s="3" t="str">
        <f t="shared" si="935"/>
        <v>-</v>
      </c>
      <c r="AM1296" s="3">
        <f t="shared" si="936"/>
        <v>225.66</v>
      </c>
      <c r="AN1296" s="3">
        <f t="shared" si="937"/>
        <v>82.98</v>
      </c>
      <c r="AO1296" s="3">
        <f t="shared" si="938"/>
        <v>0.59960000000000013</v>
      </c>
      <c r="AP1296" s="85"/>
      <c r="AQ1296" s="3" t="str">
        <f t="shared" si="939"/>
        <v>1.87</v>
      </c>
      <c r="AR1296" s="3" t="str">
        <f t="shared" si="940"/>
        <v>-</v>
      </c>
      <c r="AS1296" s="3">
        <f t="shared" si="941"/>
        <v>225.66</v>
      </c>
      <c r="AT1296" s="3">
        <f t="shared" si="942"/>
        <v>82.98</v>
      </c>
      <c r="AU1296" s="3">
        <f t="shared" si="943"/>
        <v>0.44969999999999999</v>
      </c>
      <c r="AV1296" s="85"/>
      <c r="AW1296" s="3" t="str">
        <f t="shared" si="944"/>
        <v>1.87</v>
      </c>
      <c r="AX1296" s="3" t="str">
        <f t="shared" si="945"/>
        <v>-</v>
      </c>
      <c r="AY1296" s="3">
        <f t="shared" si="946"/>
        <v>225.66</v>
      </c>
      <c r="AZ1296" s="3">
        <f t="shared" si="947"/>
        <v>82.98</v>
      </c>
      <c r="BA1296" s="3">
        <f t="shared" si="948"/>
        <v>0.29980000000000007</v>
      </c>
      <c r="BB1296" s="85"/>
      <c r="BC1296" s="3" t="str">
        <f t="shared" si="949"/>
        <v>1.87</v>
      </c>
      <c r="BD1296" s="3" t="str">
        <f t="shared" si="950"/>
        <v>-</v>
      </c>
      <c r="BE1296" s="3">
        <f t="shared" si="951"/>
        <v>225.66</v>
      </c>
      <c r="BF1296" s="3">
        <f t="shared" si="952"/>
        <v>82.98</v>
      </c>
      <c r="BG1296" s="3">
        <f t="shared" si="953"/>
        <v>0.14990000000000003</v>
      </c>
    </row>
    <row r="1297" spans="1:59" x14ac:dyDescent="0.3">
      <c r="A1297" s="1" t="str">
        <f>'Forward collapse simulation'!B1307</f>
        <v>1.87</v>
      </c>
      <c r="B1297" s="37" t="str">
        <f>IF('Forward collapse simulation'!C1307="","-",'Forward collapse simulation'!C1307)</f>
        <v>-</v>
      </c>
      <c r="C1297" s="85">
        <f>'Forward collapse simulation'!E1307</f>
        <v>310.05</v>
      </c>
      <c r="D1297" s="85">
        <f>'Forward collapse simulation'!F1307</f>
        <v>58.93</v>
      </c>
      <c r="E1297" s="85">
        <f>'Forward collapse simulation'!D1307</f>
        <v>1.413</v>
      </c>
      <c r="F1297" s="85"/>
      <c r="G1297" s="3" t="str">
        <f t="shared" si="909"/>
        <v>1.87</v>
      </c>
      <c r="H1297" s="3" t="str">
        <f t="shared" si="910"/>
        <v>-</v>
      </c>
      <c r="I1297" s="3">
        <f t="shared" si="911"/>
        <v>310.05</v>
      </c>
      <c r="J1297" s="3">
        <f t="shared" si="912"/>
        <v>58.93</v>
      </c>
      <c r="K1297" s="3">
        <f t="shared" si="913"/>
        <v>1.2717000000000001</v>
      </c>
      <c r="L1297" s="85"/>
      <c r="M1297" s="3" t="str">
        <f t="shared" si="914"/>
        <v>1.87</v>
      </c>
      <c r="N1297" s="3" t="str">
        <f t="shared" si="915"/>
        <v>-</v>
      </c>
      <c r="O1297" s="3">
        <f t="shared" si="916"/>
        <v>310.05</v>
      </c>
      <c r="P1297" s="3">
        <f t="shared" si="917"/>
        <v>58.93</v>
      </c>
      <c r="Q1297" s="3">
        <f t="shared" si="918"/>
        <v>1.1304000000000001</v>
      </c>
      <c r="R1297" s="85"/>
      <c r="S1297" s="3" t="str">
        <f t="shared" si="919"/>
        <v>1.87</v>
      </c>
      <c r="T1297" s="3" t="str">
        <f t="shared" si="920"/>
        <v>-</v>
      </c>
      <c r="U1297" s="3">
        <f t="shared" si="921"/>
        <v>310.05</v>
      </c>
      <c r="V1297" s="3">
        <f t="shared" si="922"/>
        <v>58.93</v>
      </c>
      <c r="W1297" s="3">
        <f t="shared" si="923"/>
        <v>0.98909999999999998</v>
      </c>
      <c r="X1297" s="85"/>
      <c r="Y1297" s="3" t="str">
        <f t="shared" si="924"/>
        <v>1.87</v>
      </c>
      <c r="Z1297" s="3" t="str">
        <f t="shared" si="925"/>
        <v>-</v>
      </c>
      <c r="AA1297" s="3">
        <f t="shared" si="926"/>
        <v>310.05</v>
      </c>
      <c r="AB1297" s="3">
        <f t="shared" si="927"/>
        <v>58.93</v>
      </c>
      <c r="AC1297" s="3">
        <f t="shared" si="928"/>
        <v>0.8478</v>
      </c>
      <c r="AD1297" s="85"/>
      <c r="AE1297" s="3" t="str">
        <f t="shared" si="929"/>
        <v>1.87</v>
      </c>
      <c r="AF1297" s="3" t="str">
        <f t="shared" si="930"/>
        <v>-</v>
      </c>
      <c r="AG1297" s="3">
        <f t="shared" si="931"/>
        <v>310.05</v>
      </c>
      <c r="AH1297" s="3">
        <f t="shared" si="932"/>
        <v>58.93</v>
      </c>
      <c r="AI1297" s="3">
        <f t="shared" si="933"/>
        <v>0.70650000000000002</v>
      </c>
      <c r="AJ1297" s="85"/>
      <c r="AK1297" s="3" t="str">
        <f t="shared" si="934"/>
        <v>1.87</v>
      </c>
      <c r="AL1297" s="3" t="str">
        <f t="shared" si="935"/>
        <v>-</v>
      </c>
      <c r="AM1297" s="3">
        <f t="shared" si="936"/>
        <v>310.05</v>
      </c>
      <c r="AN1297" s="3">
        <f t="shared" si="937"/>
        <v>58.93</v>
      </c>
      <c r="AO1297" s="3">
        <f t="shared" si="938"/>
        <v>0.56520000000000004</v>
      </c>
      <c r="AP1297" s="85"/>
      <c r="AQ1297" s="3" t="str">
        <f t="shared" si="939"/>
        <v>1.87</v>
      </c>
      <c r="AR1297" s="3" t="str">
        <f t="shared" si="940"/>
        <v>-</v>
      </c>
      <c r="AS1297" s="3">
        <f t="shared" si="941"/>
        <v>310.05</v>
      </c>
      <c r="AT1297" s="3">
        <f t="shared" si="942"/>
        <v>58.93</v>
      </c>
      <c r="AU1297" s="3">
        <f t="shared" si="943"/>
        <v>0.4239</v>
      </c>
      <c r="AV1297" s="85"/>
      <c r="AW1297" s="3" t="str">
        <f t="shared" si="944"/>
        <v>1.87</v>
      </c>
      <c r="AX1297" s="3" t="str">
        <f t="shared" si="945"/>
        <v>-</v>
      </c>
      <c r="AY1297" s="3">
        <f t="shared" si="946"/>
        <v>310.05</v>
      </c>
      <c r="AZ1297" s="3">
        <f t="shared" si="947"/>
        <v>58.93</v>
      </c>
      <c r="BA1297" s="3">
        <f t="shared" si="948"/>
        <v>0.28260000000000002</v>
      </c>
      <c r="BB1297" s="85"/>
      <c r="BC1297" s="3" t="str">
        <f t="shared" si="949"/>
        <v>1.87</v>
      </c>
      <c r="BD1297" s="3" t="str">
        <f t="shared" si="950"/>
        <v>-</v>
      </c>
      <c r="BE1297" s="3">
        <f t="shared" si="951"/>
        <v>310.05</v>
      </c>
      <c r="BF1297" s="3">
        <f t="shared" si="952"/>
        <v>58.93</v>
      </c>
      <c r="BG1297" s="3">
        <f t="shared" si="953"/>
        <v>0.14130000000000001</v>
      </c>
    </row>
    <row r="1298" spans="1:59" x14ac:dyDescent="0.3">
      <c r="A1298" s="1" t="str">
        <f>'Forward collapse simulation'!B1308</f>
        <v>1.87</v>
      </c>
      <c r="B1298" s="37" t="str">
        <f>IF('Forward collapse simulation'!C1308="","-",'Forward collapse simulation'!C1308)</f>
        <v>-</v>
      </c>
      <c r="C1298" s="85">
        <f>'Forward collapse simulation'!E1308</f>
        <v>308.70999999999998</v>
      </c>
      <c r="D1298" s="85">
        <f>'Forward collapse simulation'!F1308</f>
        <v>52.51</v>
      </c>
      <c r="E1298" s="85">
        <f>'Forward collapse simulation'!D1308</f>
        <v>2.3959999999999999</v>
      </c>
      <c r="F1298" s="85"/>
      <c r="G1298" s="3" t="str">
        <f t="shared" si="909"/>
        <v>1.87</v>
      </c>
      <c r="H1298" s="3" t="str">
        <f t="shared" si="910"/>
        <v>-</v>
      </c>
      <c r="I1298" s="3">
        <f t="shared" si="911"/>
        <v>308.70999999999998</v>
      </c>
      <c r="J1298" s="3">
        <f t="shared" si="912"/>
        <v>52.51</v>
      </c>
      <c r="K1298" s="3">
        <f t="shared" si="913"/>
        <v>2.1564000000000001</v>
      </c>
      <c r="L1298" s="85"/>
      <c r="M1298" s="3" t="str">
        <f t="shared" si="914"/>
        <v>1.87</v>
      </c>
      <c r="N1298" s="3" t="str">
        <f t="shared" si="915"/>
        <v>-</v>
      </c>
      <c r="O1298" s="3">
        <f t="shared" si="916"/>
        <v>308.70999999999998</v>
      </c>
      <c r="P1298" s="3">
        <f t="shared" si="917"/>
        <v>52.51</v>
      </c>
      <c r="Q1298" s="3">
        <f t="shared" si="918"/>
        <v>1.9168000000000001</v>
      </c>
      <c r="R1298" s="85"/>
      <c r="S1298" s="3" t="str">
        <f t="shared" si="919"/>
        <v>1.87</v>
      </c>
      <c r="T1298" s="3" t="str">
        <f t="shared" si="920"/>
        <v>-</v>
      </c>
      <c r="U1298" s="3">
        <f t="shared" si="921"/>
        <v>308.70999999999998</v>
      </c>
      <c r="V1298" s="3">
        <f t="shared" si="922"/>
        <v>52.51</v>
      </c>
      <c r="W1298" s="3">
        <f t="shared" si="923"/>
        <v>1.6771999999999998</v>
      </c>
      <c r="X1298" s="85"/>
      <c r="Y1298" s="3" t="str">
        <f t="shared" si="924"/>
        <v>1.87</v>
      </c>
      <c r="Z1298" s="3" t="str">
        <f t="shared" si="925"/>
        <v>-</v>
      </c>
      <c r="AA1298" s="3">
        <f t="shared" si="926"/>
        <v>308.70999999999998</v>
      </c>
      <c r="AB1298" s="3">
        <f t="shared" si="927"/>
        <v>52.51</v>
      </c>
      <c r="AC1298" s="3">
        <f t="shared" si="928"/>
        <v>1.4376</v>
      </c>
      <c r="AD1298" s="85"/>
      <c r="AE1298" s="3" t="str">
        <f t="shared" si="929"/>
        <v>1.87</v>
      </c>
      <c r="AF1298" s="3" t="str">
        <f t="shared" si="930"/>
        <v>-</v>
      </c>
      <c r="AG1298" s="3">
        <f t="shared" si="931"/>
        <v>308.70999999999998</v>
      </c>
      <c r="AH1298" s="3">
        <f t="shared" si="932"/>
        <v>52.51</v>
      </c>
      <c r="AI1298" s="3">
        <f t="shared" si="933"/>
        <v>1.198</v>
      </c>
      <c r="AJ1298" s="85"/>
      <c r="AK1298" s="3" t="str">
        <f t="shared" si="934"/>
        <v>1.87</v>
      </c>
      <c r="AL1298" s="3" t="str">
        <f t="shared" si="935"/>
        <v>-</v>
      </c>
      <c r="AM1298" s="3">
        <f t="shared" si="936"/>
        <v>308.70999999999998</v>
      </c>
      <c r="AN1298" s="3">
        <f t="shared" si="937"/>
        <v>52.51</v>
      </c>
      <c r="AO1298" s="3">
        <f t="shared" si="938"/>
        <v>0.95840000000000003</v>
      </c>
      <c r="AP1298" s="85"/>
      <c r="AQ1298" s="3" t="str">
        <f t="shared" si="939"/>
        <v>1.87</v>
      </c>
      <c r="AR1298" s="3" t="str">
        <f t="shared" si="940"/>
        <v>-</v>
      </c>
      <c r="AS1298" s="3">
        <f t="shared" si="941"/>
        <v>308.70999999999998</v>
      </c>
      <c r="AT1298" s="3">
        <f t="shared" si="942"/>
        <v>52.51</v>
      </c>
      <c r="AU1298" s="3">
        <f t="shared" si="943"/>
        <v>0.71879999999999999</v>
      </c>
      <c r="AV1298" s="85"/>
      <c r="AW1298" s="3" t="str">
        <f t="shared" si="944"/>
        <v>1.87</v>
      </c>
      <c r="AX1298" s="3" t="str">
        <f t="shared" si="945"/>
        <v>-</v>
      </c>
      <c r="AY1298" s="3">
        <f t="shared" si="946"/>
        <v>308.70999999999998</v>
      </c>
      <c r="AZ1298" s="3">
        <f t="shared" si="947"/>
        <v>52.51</v>
      </c>
      <c r="BA1298" s="3">
        <f t="shared" si="948"/>
        <v>0.47920000000000001</v>
      </c>
      <c r="BB1298" s="85"/>
      <c r="BC1298" s="3" t="str">
        <f t="shared" si="949"/>
        <v>1.87</v>
      </c>
      <c r="BD1298" s="3" t="str">
        <f t="shared" si="950"/>
        <v>-</v>
      </c>
      <c r="BE1298" s="3">
        <f t="shared" si="951"/>
        <v>308.70999999999998</v>
      </c>
      <c r="BF1298" s="3">
        <f t="shared" si="952"/>
        <v>52.51</v>
      </c>
      <c r="BG1298" s="3">
        <f t="shared" si="953"/>
        <v>0.23960000000000001</v>
      </c>
    </row>
    <row r="1299" spans="1:59" x14ac:dyDescent="0.3">
      <c r="A1299" s="1" t="str">
        <f>'Forward collapse simulation'!B1309</f>
        <v>1.87</v>
      </c>
      <c r="B1299" s="37" t="str">
        <f>IF('Forward collapse simulation'!C1309="","-",'Forward collapse simulation'!C1309)</f>
        <v>-</v>
      </c>
      <c r="C1299" s="85">
        <f>'Forward collapse simulation'!E1309</f>
        <v>310.68</v>
      </c>
      <c r="D1299" s="85">
        <f>'Forward collapse simulation'!F1309</f>
        <v>21.89</v>
      </c>
      <c r="E1299" s="85">
        <f>'Forward collapse simulation'!D1309</f>
        <v>1.762</v>
      </c>
      <c r="F1299" s="85"/>
      <c r="G1299" s="3" t="str">
        <f t="shared" si="909"/>
        <v>1.87</v>
      </c>
      <c r="H1299" s="3" t="str">
        <f t="shared" si="910"/>
        <v>-</v>
      </c>
      <c r="I1299" s="3">
        <f t="shared" si="911"/>
        <v>310.68</v>
      </c>
      <c r="J1299" s="3">
        <f t="shared" si="912"/>
        <v>21.89</v>
      </c>
      <c r="K1299" s="3">
        <f t="shared" si="913"/>
        <v>1.5858000000000001</v>
      </c>
      <c r="L1299" s="85"/>
      <c r="M1299" s="3" t="str">
        <f t="shared" si="914"/>
        <v>1.87</v>
      </c>
      <c r="N1299" s="3" t="str">
        <f t="shared" si="915"/>
        <v>-</v>
      </c>
      <c r="O1299" s="3">
        <f t="shared" si="916"/>
        <v>310.68</v>
      </c>
      <c r="P1299" s="3">
        <f t="shared" si="917"/>
        <v>21.89</v>
      </c>
      <c r="Q1299" s="3">
        <f t="shared" si="918"/>
        <v>1.4096000000000002</v>
      </c>
      <c r="R1299" s="85"/>
      <c r="S1299" s="3" t="str">
        <f t="shared" si="919"/>
        <v>1.87</v>
      </c>
      <c r="T1299" s="3" t="str">
        <f t="shared" si="920"/>
        <v>-</v>
      </c>
      <c r="U1299" s="3">
        <f t="shared" si="921"/>
        <v>310.68</v>
      </c>
      <c r="V1299" s="3">
        <f t="shared" si="922"/>
        <v>21.89</v>
      </c>
      <c r="W1299" s="3">
        <f t="shared" si="923"/>
        <v>1.2333999999999998</v>
      </c>
      <c r="X1299" s="85"/>
      <c r="Y1299" s="3" t="str">
        <f t="shared" si="924"/>
        <v>1.87</v>
      </c>
      <c r="Z1299" s="3" t="str">
        <f t="shared" si="925"/>
        <v>-</v>
      </c>
      <c r="AA1299" s="3">
        <f t="shared" si="926"/>
        <v>310.68</v>
      </c>
      <c r="AB1299" s="3">
        <f t="shared" si="927"/>
        <v>21.89</v>
      </c>
      <c r="AC1299" s="3">
        <f t="shared" si="928"/>
        <v>1.0571999999999999</v>
      </c>
      <c r="AD1299" s="85"/>
      <c r="AE1299" s="3" t="str">
        <f t="shared" si="929"/>
        <v>1.87</v>
      </c>
      <c r="AF1299" s="3" t="str">
        <f t="shared" si="930"/>
        <v>-</v>
      </c>
      <c r="AG1299" s="3">
        <f t="shared" si="931"/>
        <v>310.68</v>
      </c>
      <c r="AH1299" s="3">
        <f t="shared" si="932"/>
        <v>21.89</v>
      </c>
      <c r="AI1299" s="3">
        <f t="shared" si="933"/>
        <v>0.88100000000000001</v>
      </c>
      <c r="AJ1299" s="85"/>
      <c r="AK1299" s="3" t="str">
        <f t="shared" si="934"/>
        <v>1.87</v>
      </c>
      <c r="AL1299" s="3" t="str">
        <f t="shared" si="935"/>
        <v>-</v>
      </c>
      <c r="AM1299" s="3">
        <f t="shared" si="936"/>
        <v>310.68</v>
      </c>
      <c r="AN1299" s="3">
        <f t="shared" si="937"/>
        <v>21.89</v>
      </c>
      <c r="AO1299" s="3">
        <f t="shared" si="938"/>
        <v>0.70480000000000009</v>
      </c>
      <c r="AP1299" s="85"/>
      <c r="AQ1299" s="3" t="str">
        <f t="shared" si="939"/>
        <v>1.87</v>
      </c>
      <c r="AR1299" s="3" t="str">
        <f t="shared" si="940"/>
        <v>-</v>
      </c>
      <c r="AS1299" s="3">
        <f t="shared" si="941"/>
        <v>310.68</v>
      </c>
      <c r="AT1299" s="3">
        <f t="shared" si="942"/>
        <v>21.89</v>
      </c>
      <c r="AU1299" s="3">
        <f t="shared" si="943"/>
        <v>0.52859999999999996</v>
      </c>
      <c r="AV1299" s="85"/>
      <c r="AW1299" s="3" t="str">
        <f t="shared" si="944"/>
        <v>1.87</v>
      </c>
      <c r="AX1299" s="3" t="str">
        <f t="shared" si="945"/>
        <v>-</v>
      </c>
      <c r="AY1299" s="3">
        <f t="shared" si="946"/>
        <v>310.68</v>
      </c>
      <c r="AZ1299" s="3">
        <f t="shared" si="947"/>
        <v>21.89</v>
      </c>
      <c r="BA1299" s="3">
        <f t="shared" si="948"/>
        <v>0.35240000000000005</v>
      </c>
      <c r="BB1299" s="85"/>
      <c r="BC1299" s="3" t="str">
        <f t="shared" si="949"/>
        <v>1.87</v>
      </c>
      <c r="BD1299" s="3" t="str">
        <f t="shared" si="950"/>
        <v>-</v>
      </c>
      <c r="BE1299" s="3">
        <f t="shared" si="951"/>
        <v>310.68</v>
      </c>
      <c r="BF1299" s="3">
        <f t="shared" si="952"/>
        <v>21.89</v>
      </c>
      <c r="BG1299" s="3">
        <f t="shared" si="953"/>
        <v>0.17620000000000002</v>
      </c>
    </row>
    <row r="1300" spans="1:59" x14ac:dyDescent="0.3">
      <c r="A1300" s="1" t="str">
        <f>'Forward collapse simulation'!B1310</f>
        <v>1.87</v>
      </c>
      <c r="B1300" s="37" t="str">
        <f>IF('Forward collapse simulation'!C1310="","-",'Forward collapse simulation'!C1310)</f>
        <v>-</v>
      </c>
      <c r="C1300" s="85">
        <f>'Forward collapse simulation'!E1310</f>
        <v>314.86</v>
      </c>
      <c r="D1300" s="85">
        <f>'Forward collapse simulation'!F1310</f>
        <v>-13.15</v>
      </c>
      <c r="E1300" s="85">
        <f>'Forward collapse simulation'!D1310</f>
        <v>1.8149999999999999</v>
      </c>
      <c r="F1300" s="85"/>
      <c r="G1300" s="3" t="str">
        <f t="shared" si="909"/>
        <v>1.87</v>
      </c>
      <c r="H1300" s="3" t="str">
        <f t="shared" si="910"/>
        <v>-</v>
      </c>
      <c r="I1300" s="3">
        <f t="shared" si="911"/>
        <v>314.86</v>
      </c>
      <c r="J1300" s="3">
        <f t="shared" si="912"/>
        <v>-13.15</v>
      </c>
      <c r="K1300" s="3">
        <f t="shared" si="913"/>
        <v>1.6335</v>
      </c>
      <c r="L1300" s="85"/>
      <c r="M1300" s="3" t="str">
        <f t="shared" si="914"/>
        <v>1.87</v>
      </c>
      <c r="N1300" s="3" t="str">
        <f t="shared" si="915"/>
        <v>-</v>
      </c>
      <c r="O1300" s="3">
        <f t="shared" si="916"/>
        <v>314.86</v>
      </c>
      <c r="P1300" s="3">
        <f t="shared" si="917"/>
        <v>-13.15</v>
      </c>
      <c r="Q1300" s="3">
        <f t="shared" si="918"/>
        <v>1.452</v>
      </c>
      <c r="R1300" s="85"/>
      <c r="S1300" s="3" t="str">
        <f t="shared" si="919"/>
        <v>1.87</v>
      </c>
      <c r="T1300" s="3" t="str">
        <f t="shared" si="920"/>
        <v>-</v>
      </c>
      <c r="U1300" s="3">
        <f t="shared" si="921"/>
        <v>314.86</v>
      </c>
      <c r="V1300" s="3">
        <f t="shared" si="922"/>
        <v>-13.15</v>
      </c>
      <c r="W1300" s="3">
        <f t="shared" si="923"/>
        <v>1.2705</v>
      </c>
      <c r="X1300" s="85"/>
      <c r="Y1300" s="3" t="str">
        <f t="shared" si="924"/>
        <v>1.87</v>
      </c>
      <c r="Z1300" s="3" t="str">
        <f t="shared" si="925"/>
        <v>-</v>
      </c>
      <c r="AA1300" s="3">
        <f t="shared" si="926"/>
        <v>314.86</v>
      </c>
      <c r="AB1300" s="3">
        <f t="shared" si="927"/>
        <v>-13.15</v>
      </c>
      <c r="AC1300" s="3">
        <f t="shared" si="928"/>
        <v>1.089</v>
      </c>
      <c r="AD1300" s="85"/>
      <c r="AE1300" s="3" t="str">
        <f t="shared" si="929"/>
        <v>1.87</v>
      </c>
      <c r="AF1300" s="3" t="str">
        <f t="shared" si="930"/>
        <v>-</v>
      </c>
      <c r="AG1300" s="3">
        <f t="shared" si="931"/>
        <v>314.86</v>
      </c>
      <c r="AH1300" s="3">
        <f t="shared" si="932"/>
        <v>-13.15</v>
      </c>
      <c r="AI1300" s="3">
        <f t="shared" si="933"/>
        <v>0.90749999999999997</v>
      </c>
      <c r="AJ1300" s="85"/>
      <c r="AK1300" s="3" t="str">
        <f t="shared" si="934"/>
        <v>1.87</v>
      </c>
      <c r="AL1300" s="3" t="str">
        <f t="shared" si="935"/>
        <v>-</v>
      </c>
      <c r="AM1300" s="3">
        <f t="shared" si="936"/>
        <v>314.86</v>
      </c>
      <c r="AN1300" s="3">
        <f t="shared" si="937"/>
        <v>-13.15</v>
      </c>
      <c r="AO1300" s="3">
        <f t="shared" si="938"/>
        <v>0.72599999999999998</v>
      </c>
      <c r="AP1300" s="85"/>
      <c r="AQ1300" s="3" t="str">
        <f t="shared" si="939"/>
        <v>1.87</v>
      </c>
      <c r="AR1300" s="3" t="str">
        <f t="shared" si="940"/>
        <v>-</v>
      </c>
      <c r="AS1300" s="3">
        <f t="shared" si="941"/>
        <v>314.86</v>
      </c>
      <c r="AT1300" s="3">
        <f t="shared" si="942"/>
        <v>-13.15</v>
      </c>
      <c r="AU1300" s="3">
        <f t="shared" si="943"/>
        <v>0.54449999999999998</v>
      </c>
      <c r="AV1300" s="85"/>
      <c r="AW1300" s="3" t="str">
        <f t="shared" si="944"/>
        <v>1.87</v>
      </c>
      <c r="AX1300" s="3" t="str">
        <f t="shared" si="945"/>
        <v>-</v>
      </c>
      <c r="AY1300" s="3">
        <f t="shared" si="946"/>
        <v>314.86</v>
      </c>
      <c r="AZ1300" s="3">
        <f t="shared" si="947"/>
        <v>-13.15</v>
      </c>
      <c r="BA1300" s="3">
        <f t="shared" si="948"/>
        <v>0.36299999999999999</v>
      </c>
      <c r="BB1300" s="85"/>
      <c r="BC1300" s="3" t="str">
        <f t="shared" si="949"/>
        <v>1.87</v>
      </c>
      <c r="BD1300" s="3" t="str">
        <f t="shared" si="950"/>
        <v>-</v>
      </c>
      <c r="BE1300" s="3">
        <f t="shared" si="951"/>
        <v>314.86</v>
      </c>
      <c r="BF1300" s="3">
        <f t="shared" si="952"/>
        <v>-13.15</v>
      </c>
      <c r="BG1300" s="3">
        <f t="shared" si="953"/>
        <v>0.18149999999999999</v>
      </c>
    </row>
    <row r="1301" spans="1:59" x14ac:dyDescent="0.3">
      <c r="A1301" s="1" t="str">
        <f>'Forward collapse simulation'!B1311</f>
        <v>1.87</v>
      </c>
      <c r="B1301" s="37" t="str">
        <f>IF('Forward collapse simulation'!C1311="","-",'Forward collapse simulation'!C1311)</f>
        <v>-</v>
      </c>
      <c r="C1301" s="85">
        <f>'Forward collapse simulation'!E1311</f>
        <v>314.37</v>
      </c>
      <c r="D1301" s="85">
        <f>'Forward collapse simulation'!F1311</f>
        <v>-30.86</v>
      </c>
      <c r="E1301" s="85">
        <f>'Forward collapse simulation'!D1311</f>
        <v>1.9570000000000001</v>
      </c>
      <c r="F1301" s="85"/>
      <c r="G1301" s="3" t="str">
        <f t="shared" si="909"/>
        <v>1.87</v>
      </c>
      <c r="H1301" s="3" t="str">
        <f t="shared" si="910"/>
        <v>-</v>
      </c>
      <c r="I1301" s="3">
        <f t="shared" si="911"/>
        <v>314.37</v>
      </c>
      <c r="J1301" s="3">
        <f t="shared" si="912"/>
        <v>-30.86</v>
      </c>
      <c r="K1301" s="3">
        <f t="shared" si="913"/>
        <v>1.7613000000000001</v>
      </c>
      <c r="L1301" s="85"/>
      <c r="M1301" s="3" t="str">
        <f t="shared" si="914"/>
        <v>1.87</v>
      </c>
      <c r="N1301" s="3" t="str">
        <f t="shared" si="915"/>
        <v>-</v>
      </c>
      <c r="O1301" s="3">
        <f t="shared" si="916"/>
        <v>314.37</v>
      </c>
      <c r="P1301" s="3">
        <f t="shared" si="917"/>
        <v>-30.86</v>
      </c>
      <c r="Q1301" s="3">
        <f t="shared" si="918"/>
        <v>1.5656000000000001</v>
      </c>
      <c r="R1301" s="85"/>
      <c r="S1301" s="3" t="str">
        <f t="shared" si="919"/>
        <v>1.87</v>
      </c>
      <c r="T1301" s="3" t="str">
        <f t="shared" si="920"/>
        <v>-</v>
      </c>
      <c r="U1301" s="3">
        <f t="shared" si="921"/>
        <v>314.37</v>
      </c>
      <c r="V1301" s="3">
        <f t="shared" si="922"/>
        <v>-30.86</v>
      </c>
      <c r="W1301" s="3">
        <f t="shared" si="923"/>
        <v>1.3698999999999999</v>
      </c>
      <c r="X1301" s="85"/>
      <c r="Y1301" s="3" t="str">
        <f t="shared" si="924"/>
        <v>1.87</v>
      </c>
      <c r="Z1301" s="3" t="str">
        <f t="shared" si="925"/>
        <v>-</v>
      </c>
      <c r="AA1301" s="3">
        <f t="shared" si="926"/>
        <v>314.37</v>
      </c>
      <c r="AB1301" s="3">
        <f t="shared" si="927"/>
        <v>-30.86</v>
      </c>
      <c r="AC1301" s="3">
        <f t="shared" si="928"/>
        <v>1.1741999999999999</v>
      </c>
      <c r="AD1301" s="85"/>
      <c r="AE1301" s="3" t="str">
        <f t="shared" si="929"/>
        <v>1.87</v>
      </c>
      <c r="AF1301" s="3" t="str">
        <f t="shared" si="930"/>
        <v>-</v>
      </c>
      <c r="AG1301" s="3">
        <f t="shared" si="931"/>
        <v>314.37</v>
      </c>
      <c r="AH1301" s="3">
        <f t="shared" si="932"/>
        <v>-30.86</v>
      </c>
      <c r="AI1301" s="3">
        <f t="shared" si="933"/>
        <v>0.97850000000000004</v>
      </c>
      <c r="AJ1301" s="85"/>
      <c r="AK1301" s="3" t="str">
        <f t="shared" si="934"/>
        <v>1.87</v>
      </c>
      <c r="AL1301" s="3" t="str">
        <f t="shared" si="935"/>
        <v>-</v>
      </c>
      <c r="AM1301" s="3">
        <f t="shared" si="936"/>
        <v>314.37</v>
      </c>
      <c r="AN1301" s="3">
        <f t="shared" si="937"/>
        <v>-30.86</v>
      </c>
      <c r="AO1301" s="3">
        <f t="shared" si="938"/>
        <v>0.78280000000000005</v>
      </c>
      <c r="AP1301" s="85"/>
      <c r="AQ1301" s="3" t="str">
        <f t="shared" si="939"/>
        <v>1.87</v>
      </c>
      <c r="AR1301" s="3" t="str">
        <f t="shared" si="940"/>
        <v>-</v>
      </c>
      <c r="AS1301" s="3">
        <f t="shared" si="941"/>
        <v>314.37</v>
      </c>
      <c r="AT1301" s="3">
        <f t="shared" si="942"/>
        <v>-30.86</v>
      </c>
      <c r="AU1301" s="3">
        <f t="shared" si="943"/>
        <v>0.58709999999999996</v>
      </c>
      <c r="AV1301" s="85"/>
      <c r="AW1301" s="3" t="str">
        <f t="shared" si="944"/>
        <v>1.87</v>
      </c>
      <c r="AX1301" s="3" t="str">
        <f t="shared" si="945"/>
        <v>-</v>
      </c>
      <c r="AY1301" s="3">
        <f t="shared" si="946"/>
        <v>314.37</v>
      </c>
      <c r="AZ1301" s="3">
        <f t="shared" si="947"/>
        <v>-30.86</v>
      </c>
      <c r="BA1301" s="3">
        <f t="shared" si="948"/>
        <v>0.39140000000000003</v>
      </c>
      <c r="BB1301" s="85"/>
      <c r="BC1301" s="3" t="str">
        <f t="shared" si="949"/>
        <v>1.87</v>
      </c>
      <c r="BD1301" s="3" t="str">
        <f t="shared" si="950"/>
        <v>-</v>
      </c>
      <c r="BE1301" s="3">
        <f t="shared" si="951"/>
        <v>314.37</v>
      </c>
      <c r="BF1301" s="3">
        <f t="shared" si="952"/>
        <v>-30.86</v>
      </c>
      <c r="BG1301" s="3">
        <f t="shared" si="953"/>
        <v>0.19570000000000001</v>
      </c>
    </row>
    <row r="1302" spans="1:59" x14ac:dyDescent="0.3">
      <c r="A1302" s="1" t="str">
        <f>'Forward collapse simulation'!B1312</f>
        <v>1.87</v>
      </c>
      <c r="B1302" s="37" t="str">
        <f>IF('Forward collapse simulation'!C1312="","-",'Forward collapse simulation'!C1312)</f>
        <v>-</v>
      </c>
      <c r="C1302" s="85">
        <f>'Forward collapse simulation'!E1312</f>
        <v>315.14999999999998</v>
      </c>
      <c r="D1302" s="85">
        <f>'Forward collapse simulation'!F1312</f>
        <v>-43.06</v>
      </c>
      <c r="E1302" s="85">
        <f>'Forward collapse simulation'!D1312</f>
        <v>1.093</v>
      </c>
      <c r="F1302" s="85"/>
      <c r="G1302" s="3" t="str">
        <f t="shared" si="909"/>
        <v>1.87</v>
      </c>
      <c r="H1302" s="3" t="str">
        <f t="shared" si="910"/>
        <v>-</v>
      </c>
      <c r="I1302" s="3">
        <f t="shared" si="911"/>
        <v>315.14999999999998</v>
      </c>
      <c r="J1302" s="3">
        <f t="shared" si="912"/>
        <v>-43.06</v>
      </c>
      <c r="K1302" s="3">
        <f t="shared" si="913"/>
        <v>0.98370000000000002</v>
      </c>
      <c r="L1302" s="85"/>
      <c r="M1302" s="3" t="str">
        <f t="shared" si="914"/>
        <v>1.87</v>
      </c>
      <c r="N1302" s="3" t="str">
        <f t="shared" si="915"/>
        <v>-</v>
      </c>
      <c r="O1302" s="3">
        <f t="shared" si="916"/>
        <v>315.14999999999998</v>
      </c>
      <c r="P1302" s="3">
        <f t="shared" si="917"/>
        <v>-43.06</v>
      </c>
      <c r="Q1302" s="3">
        <f t="shared" si="918"/>
        <v>0.87440000000000007</v>
      </c>
      <c r="R1302" s="85"/>
      <c r="S1302" s="3" t="str">
        <f t="shared" si="919"/>
        <v>1.87</v>
      </c>
      <c r="T1302" s="3" t="str">
        <f t="shared" si="920"/>
        <v>-</v>
      </c>
      <c r="U1302" s="3">
        <f t="shared" si="921"/>
        <v>315.14999999999998</v>
      </c>
      <c r="V1302" s="3">
        <f t="shared" si="922"/>
        <v>-43.06</v>
      </c>
      <c r="W1302" s="3">
        <f t="shared" si="923"/>
        <v>0.76509999999999989</v>
      </c>
      <c r="X1302" s="85"/>
      <c r="Y1302" s="3" t="str">
        <f t="shared" si="924"/>
        <v>1.87</v>
      </c>
      <c r="Z1302" s="3" t="str">
        <f t="shared" si="925"/>
        <v>-</v>
      </c>
      <c r="AA1302" s="3">
        <f t="shared" si="926"/>
        <v>315.14999999999998</v>
      </c>
      <c r="AB1302" s="3">
        <f t="shared" si="927"/>
        <v>-43.06</v>
      </c>
      <c r="AC1302" s="3">
        <f t="shared" si="928"/>
        <v>0.65579999999999994</v>
      </c>
      <c r="AD1302" s="85"/>
      <c r="AE1302" s="3" t="str">
        <f t="shared" si="929"/>
        <v>1.87</v>
      </c>
      <c r="AF1302" s="3" t="str">
        <f t="shared" si="930"/>
        <v>-</v>
      </c>
      <c r="AG1302" s="3">
        <f t="shared" si="931"/>
        <v>315.14999999999998</v>
      </c>
      <c r="AH1302" s="3">
        <f t="shared" si="932"/>
        <v>-43.06</v>
      </c>
      <c r="AI1302" s="3">
        <f t="shared" si="933"/>
        <v>0.54649999999999999</v>
      </c>
      <c r="AJ1302" s="85"/>
      <c r="AK1302" s="3" t="str">
        <f t="shared" si="934"/>
        <v>1.87</v>
      </c>
      <c r="AL1302" s="3" t="str">
        <f t="shared" si="935"/>
        <v>-</v>
      </c>
      <c r="AM1302" s="3">
        <f t="shared" si="936"/>
        <v>315.14999999999998</v>
      </c>
      <c r="AN1302" s="3">
        <f t="shared" si="937"/>
        <v>-43.06</v>
      </c>
      <c r="AO1302" s="3">
        <f t="shared" si="938"/>
        <v>0.43720000000000003</v>
      </c>
      <c r="AP1302" s="85"/>
      <c r="AQ1302" s="3" t="str">
        <f t="shared" si="939"/>
        <v>1.87</v>
      </c>
      <c r="AR1302" s="3" t="str">
        <f t="shared" si="940"/>
        <v>-</v>
      </c>
      <c r="AS1302" s="3">
        <f t="shared" si="941"/>
        <v>315.14999999999998</v>
      </c>
      <c r="AT1302" s="3">
        <f t="shared" si="942"/>
        <v>-43.06</v>
      </c>
      <c r="AU1302" s="3">
        <f t="shared" si="943"/>
        <v>0.32789999999999997</v>
      </c>
      <c r="AV1302" s="85"/>
      <c r="AW1302" s="3" t="str">
        <f t="shared" si="944"/>
        <v>1.87</v>
      </c>
      <c r="AX1302" s="3" t="str">
        <f t="shared" si="945"/>
        <v>-</v>
      </c>
      <c r="AY1302" s="3">
        <f t="shared" si="946"/>
        <v>315.14999999999998</v>
      </c>
      <c r="AZ1302" s="3">
        <f t="shared" si="947"/>
        <v>-43.06</v>
      </c>
      <c r="BA1302" s="3">
        <f t="shared" si="948"/>
        <v>0.21860000000000002</v>
      </c>
      <c r="BB1302" s="85"/>
      <c r="BC1302" s="3" t="str">
        <f t="shared" si="949"/>
        <v>1.87</v>
      </c>
      <c r="BD1302" s="3" t="str">
        <f t="shared" si="950"/>
        <v>-</v>
      </c>
      <c r="BE1302" s="3">
        <f t="shared" si="951"/>
        <v>315.14999999999998</v>
      </c>
      <c r="BF1302" s="3">
        <f t="shared" si="952"/>
        <v>-43.06</v>
      </c>
      <c r="BG1302" s="3">
        <f t="shared" si="953"/>
        <v>0.10930000000000001</v>
      </c>
    </row>
    <row r="1303" spans="1:59" x14ac:dyDescent="0.3">
      <c r="A1303" s="1" t="str">
        <f>'Forward collapse simulation'!B1313</f>
        <v>1.87</v>
      </c>
      <c r="B1303" s="37" t="str">
        <f>IF('Forward collapse simulation'!C1313="","-",'Forward collapse simulation'!C1313)</f>
        <v>-</v>
      </c>
      <c r="C1303" s="85">
        <f>'Forward collapse simulation'!E1313</f>
        <v>298.66000000000003</v>
      </c>
      <c r="D1303" s="85">
        <f>'Forward collapse simulation'!F1313</f>
        <v>-81.03</v>
      </c>
      <c r="E1303" s="85">
        <f>'Forward collapse simulation'!D1313</f>
        <v>1.0960000000000001</v>
      </c>
      <c r="F1303" s="85"/>
      <c r="G1303" s="3" t="str">
        <f t="shared" si="909"/>
        <v>1.87</v>
      </c>
      <c r="H1303" s="3" t="str">
        <f t="shared" si="910"/>
        <v>-</v>
      </c>
      <c r="I1303" s="3">
        <f t="shared" si="911"/>
        <v>298.66000000000003</v>
      </c>
      <c r="J1303" s="3">
        <f t="shared" si="912"/>
        <v>-81.03</v>
      </c>
      <c r="K1303" s="3">
        <f t="shared" si="913"/>
        <v>0.98640000000000005</v>
      </c>
      <c r="L1303" s="85"/>
      <c r="M1303" s="3" t="str">
        <f t="shared" si="914"/>
        <v>1.87</v>
      </c>
      <c r="N1303" s="3" t="str">
        <f t="shared" si="915"/>
        <v>-</v>
      </c>
      <c r="O1303" s="3">
        <f t="shared" si="916"/>
        <v>298.66000000000003</v>
      </c>
      <c r="P1303" s="3">
        <f t="shared" si="917"/>
        <v>-81.03</v>
      </c>
      <c r="Q1303" s="3">
        <f t="shared" si="918"/>
        <v>0.87680000000000013</v>
      </c>
      <c r="R1303" s="85"/>
      <c r="S1303" s="3" t="str">
        <f t="shared" si="919"/>
        <v>1.87</v>
      </c>
      <c r="T1303" s="3" t="str">
        <f t="shared" si="920"/>
        <v>-</v>
      </c>
      <c r="U1303" s="3">
        <f t="shared" si="921"/>
        <v>298.66000000000003</v>
      </c>
      <c r="V1303" s="3">
        <f t="shared" si="922"/>
        <v>-81.03</v>
      </c>
      <c r="W1303" s="3">
        <f t="shared" si="923"/>
        <v>0.76719999999999999</v>
      </c>
      <c r="X1303" s="85"/>
      <c r="Y1303" s="3" t="str">
        <f t="shared" si="924"/>
        <v>1.87</v>
      </c>
      <c r="Z1303" s="3" t="str">
        <f t="shared" si="925"/>
        <v>-</v>
      </c>
      <c r="AA1303" s="3">
        <f t="shared" si="926"/>
        <v>298.66000000000003</v>
      </c>
      <c r="AB1303" s="3">
        <f t="shared" si="927"/>
        <v>-81.03</v>
      </c>
      <c r="AC1303" s="3">
        <f t="shared" si="928"/>
        <v>0.65760000000000007</v>
      </c>
      <c r="AD1303" s="85"/>
      <c r="AE1303" s="3" t="str">
        <f t="shared" si="929"/>
        <v>1.87</v>
      </c>
      <c r="AF1303" s="3" t="str">
        <f t="shared" si="930"/>
        <v>-</v>
      </c>
      <c r="AG1303" s="3">
        <f t="shared" si="931"/>
        <v>298.66000000000003</v>
      </c>
      <c r="AH1303" s="3">
        <f t="shared" si="932"/>
        <v>-81.03</v>
      </c>
      <c r="AI1303" s="3">
        <f t="shared" si="933"/>
        <v>0.54800000000000004</v>
      </c>
      <c r="AJ1303" s="85"/>
      <c r="AK1303" s="3" t="str">
        <f t="shared" si="934"/>
        <v>1.87</v>
      </c>
      <c r="AL1303" s="3" t="str">
        <f t="shared" si="935"/>
        <v>-</v>
      </c>
      <c r="AM1303" s="3">
        <f t="shared" si="936"/>
        <v>298.66000000000003</v>
      </c>
      <c r="AN1303" s="3">
        <f t="shared" si="937"/>
        <v>-81.03</v>
      </c>
      <c r="AO1303" s="3">
        <f t="shared" si="938"/>
        <v>0.43840000000000007</v>
      </c>
      <c r="AP1303" s="85"/>
      <c r="AQ1303" s="3" t="str">
        <f t="shared" si="939"/>
        <v>1.87</v>
      </c>
      <c r="AR1303" s="3" t="str">
        <f t="shared" si="940"/>
        <v>-</v>
      </c>
      <c r="AS1303" s="3">
        <f t="shared" si="941"/>
        <v>298.66000000000003</v>
      </c>
      <c r="AT1303" s="3">
        <f t="shared" si="942"/>
        <v>-81.03</v>
      </c>
      <c r="AU1303" s="3">
        <f t="shared" si="943"/>
        <v>0.32880000000000004</v>
      </c>
      <c r="AV1303" s="85"/>
      <c r="AW1303" s="3" t="str">
        <f t="shared" si="944"/>
        <v>1.87</v>
      </c>
      <c r="AX1303" s="3" t="str">
        <f t="shared" si="945"/>
        <v>-</v>
      </c>
      <c r="AY1303" s="3">
        <f t="shared" si="946"/>
        <v>298.66000000000003</v>
      </c>
      <c r="AZ1303" s="3">
        <f t="shared" si="947"/>
        <v>-81.03</v>
      </c>
      <c r="BA1303" s="3">
        <f t="shared" si="948"/>
        <v>0.21920000000000003</v>
      </c>
      <c r="BB1303" s="85"/>
      <c r="BC1303" s="3" t="str">
        <f t="shared" si="949"/>
        <v>1.87</v>
      </c>
      <c r="BD1303" s="3" t="str">
        <f t="shared" si="950"/>
        <v>-</v>
      </c>
      <c r="BE1303" s="3">
        <f t="shared" si="951"/>
        <v>298.66000000000003</v>
      </c>
      <c r="BF1303" s="3">
        <f t="shared" si="952"/>
        <v>-81.03</v>
      </c>
      <c r="BG1303" s="3">
        <f t="shared" si="953"/>
        <v>0.10960000000000002</v>
      </c>
    </row>
    <row r="1304" spans="1:59" x14ac:dyDescent="0.3">
      <c r="A1304" s="1" t="str">
        <f>'Forward collapse simulation'!B1314</f>
        <v>1.87</v>
      </c>
      <c r="B1304" s="37" t="str">
        <f>IF('Forward collapse simulation'!C1314="","-",'Forward collapse simulation'!C1314)</f>
        <v>1.88</v>
      </c>
      <c r="C1304" s="85">
        <f>'Forward collapse simulation'!E1314</f>
        <v>245.04</v>
      </c>
      <c r="D1304" s="85">
        <f>'Forward collapse simulation'!F1314</f>
        <v>5.88</v>
      </c>
      <c r="E1304" s="85">
        <f>'Forward collapse simulation'!D1314</f>
        <v>2.7440000000000002</v>
      </c>
      <c r="F1304" s="85"/>
      <c r="G1304" s="3" t="str">
        <f t="shared" si="909"/>
        <v>1.87</v>
      </c>
      <c r="H1304" s="3" t="str">
        <f t="shared" si="910"/>
        <v>1.88</v>
      </c>
      <c r="I1304" s="3">
        <f t="shared" si="911"/>
        <v>245.04</v>
      </c>
      <c r="J1304" s="3">
        <f t="shared" si="912"/>
        <v>5.88</v>
      </c>
      <c r="K1304" s="3">
        <f t="shared" si="913"/>
        <v>2.7440000000000002</v>
      </c>
      <c r="L1304" s="85"/>
      <c r="M1304" s="3" t="str">
        <f t="shared" si="914"/>
        <v>1.87</v>
      </c>
      <c r="N1304" s="3" t="str">
        <f t="shared" si="915"/>
        <v>1.88</v>
      </c>
      <c r="O1304" s="3">
        <f t="shared" si="916"/>
        <v>245.04</v>
      </c>
      <c r="P1304" s="3">
        <f t="shared" si="917"/>
        <v>5.88</v>
      </c>
      <c r="Q1304" s="3">
        <f t="shared" si="918"/>
        <v>2.7440000000000002</v>
      </c>
      <c r="R1304" s="85"/>
      <c r="S1304" s="3" t="str">
        <f t="shared" si="919"/>
        <v>1.87</v>
      </c>
      <c r="T1304" s="3" t="str">
        <f t="shared" si="920"/>
        <v>1.88</v>
      </c>
      <c r="U1304" s="3">
        <f t="shared" si="921"/>
        <v>245.04</v>
      </c>
      <c r="V1304" s="3">
        <f t="shared" si="922"/>
        <v>5.88</v>
      </c>
      <c r="W1304" s="3">
        <f t="shared" si="923"/>
        <v>2.7440000000000002</v>
      </c>
      <c r="X1304" s="85"/>
      <c r="Y1304" s="3" t="str">
        <f t="shared" si="924"/>
        <v>1.87</v>
      </c>
      <c r="Z1304" s="3" t="str">
        <f t="shared" si="925"/>
        <v>1.88</v>
      </c>
      <c r="AA1304" s="3">
        <f t="shared" si="926"/>
        <v>245.04</v>
      </c>
      <c r="AB1304" s="3">
        <f t="shared" si="927"/>
        <v>5.88</v>
      </c>
      <c r="AC1304" s="3">
        <f t="shared" si="928"/>
        <v>2.7440000000000002</v>
      </c>
      <c r="AD1304" s="85"/>
      <c r="AE1304" s="3" t="str">
        <f t="shared" si="929"/>
        <v>1.87</v>
      </c>
      <c r="AF1304" s="3" t="str">
        <f t="shared" si="930"/>
        <v>1.88</v>
      </c>
      <c r="AG1304" s="3">
        <f t="shared" si="931"/>
        <v>245.04</v>
      </c>
      <c r="AH1304" s="3">
        <f t="shared" si="932"/>
        <v>5.88</v>
      </c>
      <c r="AI1304" s="3">
        <f t="shared" si="933"/>
        <v>2.7440000000000002</v>
      </c>
      <c r="AJ1304" s="85"/>
      <c r="AK1304" s="3" t="str">
        <f t="shared" si="934"/>
        <v>1.87</v>
      </c>
      <c r="AL1304" s="3" t="str">
        <f t="shared" si="935"/>
        <v>1.88</v>
      </c>
      <c r="AM1304" s="3">
        <f t="shared" si="936"/>
        <v>245.04</v>
      </c>
      <c r="AN1304" s="3">
        <f t="shared" si="937"/>
        <v>5.88</v>
      </c>
      <c r="AO1304" s="3">
        <f t="shared" si="938"/>
        <v>2.7440000000000002</v>
      </c>
      <c r="AP1304" s="85"/>
      <c r="AQ1304" s="3" t="str">
        <f t="shared" si="939"/>
        <v>1.87</v>
      </c>
      <c r="AR1304" s="3" t="str">
        <f t="shared" si="940"/>
        <v>1.88</v>
      </c>
      <c r="AS1304" s="3">
        <f t="shared" si="941"/>
        <v>245.04</v>
      </c>
      <c r="AT1304" s="3">
        <f t="shared" si="942"/>
        <v>5.88</v>
      </c>
      <c r="AU1304" s="3">
        <f t="shared" si="943"/>
        <v>2.7440000000000002</v>
      </c>
      <c r="AV1304" s="85"/>
      <c r="AW1304" s="3" t="str">
        <f t="shared" si="944"/>
        <v>1.87</v>
      </c>
      <c r="AX1304" s="3" t="str">
        <f t="shared" si="945"/>
        <v>1.88</v>
      </c>
      <c r="AY1304" s="3">
        <f t="shared" si="946"/>
        <v>245.04</v>
      </c>
      <c r="AZ1304" s="3">
        <f t="shared" si="947"/>
        <v>5.88</v>
      </c>
      <c r="BA1304" s="3">
        <f t="shared" si="948"/>
        <v>2.7440000000000002</v>
      </c>
      <c r="BB1304" s="85"/>
      <c r="BC1304" s="3" t="str">
        <f t="shared" si="949"/>
        <v>1.87</v>
      </c>
      <c r="BD1304" s="3" t="str">
        <f t="shared" si="950"/>
        <v>1.88</v>
      </c>
      <c r="BE1304" s="3">
        <f t="shared" si="951"/>
        <v>245.04</v>
      </c>
      <c r="BF1304" s="3">
        <f t="shared" si="952"/>
        <v>5.88</v>
      </c>
      <c r="BG1304" s="3">
        <f t="shared" si="953"/>
        <v>2.7440000000000002</v>
      </c>
    </row>
    <row r="1305" spans="1:59" x14ac:dyDescent="0.3">
      <c r="A1305" s="1" t="str">
        <f>'Forward collapse simulation'!B1315</f>
        <v>1.88</v>
      </c>
      <c r="B1305" s="37" t="str">
        <f>IF('Forward collapse simulation'!C1315="","-",'Forward collapse simulation'!C1315)</f>
        <v>-</v>
      </c>
      <c r="C1305" s="85">
        <f>'Forward collapse simulation'!E1315</f>
        <v>230.19</v>
      </c>
      <c r="D1305" s="85">
        <f>'Forward collapse simulation'!F1315</f>
        <v>-70.59</v>
      </c>
      <c r="E1305" s="85">
        <f>'Forward collapse simulation'!D1315</f>
        <v>1.01</v>
      </c>
      <c r="F1305" s="85"/>
      <c r="G1305" s="3" t="str">
        <f t="shared" si="909"/>
        <v>1.88</v>
      </c>
      <c r="H1305" s="3" t="str">
        <f t="shared" si="910"/>
        <v>-</v>
      </c>
      <c r="I1305" s="3">
        <f t="shared" si="911"/>
        <v>230.19</v>
      </c>
      <c r="J1305" s="3">
        <f t="shared" si="912"/>
        <v>-70.59</v>
      </c>
      <c r="K1305" s="3">
        <f t="shared" si="913"/>
        <v>0.90900000000000003</v>
      </c>
      <c r="L1305" s="85"/>
      <c r="M1305" s="3" t="str">
        <f t="shared" si="914"/>
        <v>1.88</v>
      </c>
      <c r="N1305" s="3" t="str">
        <f t="shared" si="915"/>
        <v>-</v>
      </c>
      <c r="O1305" s="3">
        <f t="shared" si="916"/>
        <v>230.19</v>
      </c>
      <c r="P1305" s="3">
        <f t="shared" si="917"/>
        <v>-70.59</v>
      </c>
      <c r="Q1305" s="3">
        <f t="shared" si="918"/>
        <v>0.80800000000000005</v>
      </c>
      <c r="R1305" s="85"/>
      <c r="S1305" s="3" t="str">
        <f t="shared" si="919"/>
        <v>1.88</v>
      </c>
      <c r="T1305" s="3" t="str">
        <f t="shared" si="920"/>
        <v>-</v>
      </c>
      <c r="U1305" s="3">
        <f t="shared" si="921"/>
        <v>230.19</v>
      </c>
      <c r="V1305" s="3">
        <f t="shared" si="922"/>
        <v>-70.59</v>
      </c>
      <c r="W1305" s="3">
        <f t="shared" si="923"/>
        <v>0.70699999999999996</v>
      </c>
      <c r="X1305" s="85"/>
      <c r="Y1305" s="3" t="str">
        <f t="shared" si="924"/>
        <v>1.88</v>
      </c>
      <c r="Z1305" s="3" t="str">
        <f t="shared" si="925"/>
        <v>-</v>
      </c>
      <c r="AA1305" s="3">
        <f t="shared" si="926"/>
        <v>230.19</v>
      </c>
      <c r="AB1305" s="3">
        <f t="shared" si="927"/>
        <v>-70.59</v>
      </c>
      <c r="AC1305" s="3">
        <f t="shared" si="928"/>
        <v>0.60599999999999998</v>
      </c>
      <c r="AD1305" s="85"/>
      <c r="AE1305" s="3" t="str">
        <f t="shared" si="929"/>
        <v>1.88</v>
      </c>
      <c r="AF1305" s="3" t="str">
        <f t="shared" si="930"/>
        <v>-</v>
      </c>
      <c r="AG1305" s="3">
        <f t="shared" si="931"/>
        <v>230.19</v>
      </c>
      <c r="AH1305" s="3">
        <f t="shared" si="932"/>
        <v>-70.59</v>
      </c>
      <c r="AI1305" s="3">
        <f t="shared" si="933"/>
        <v>0.505</v>
      </c>
      <c r="AJ1305" s="85"/>
      <c r="AK1305" s="3" t="str">
        <f t="shared" si="934"/>
        <v>1.88</v>
      </c>
      <c r="AL1305" s="3" t="str">
        <f t="shared" si="935"/>
        <v>-</v>
      </c>
      <c r="AM1305" s="3">
        <f t="shared" si="936"/>
        <v>230.19</v>
      </c>
      <c r="AN1305" s="3">
        <f t="shared" si="937"/>
        <v>-70.59</v>
      </c>
      <c r="AO1305" s="3">
        <f t="shared" si="938"/>
        <v>0.40400000000000003</v>
      </c>
      <c r="AP1305" s="85"/>
      <c r="AQ1305" s="3" t="str">
        <f t="shared" si="939"/>
        <v>1.88</v>
      </c>
      <c r="AR1305" s="3" t="str">
        <f t="shared" si="940"/>
        <v>-</v>
      </c>
      <c r="AS1305" s="3">
        <f t="shared" si="941"/>
        <v>230.19</v>
      </c>
      <c r="AT1305" s="3">
        <f t="shared" si="942"/>
        <v>-70.59</v>
      </c>
      <c r="AU1305" s="3">
        <f t="shared" si="943"/>
        <v>0.30299999999999999</v>
      </c>
      <c r="AV1305" s="85"/>
      <c r="AW1305" s="3" t="str">
        <f t="shared" si="944"/>
        <v>1.88</v>
      </c>
      <c r="AX1305" s="3" t="str">
        <f t="shared" si="945"/>
        <v>-</v>
      </c>
      <c r="AY1305" s="3">
        <f t="shared" si="946"/>
        <v>230.19</v>
      </c>
      <c r="AZ1305" s="3">
        <f t="shared" si="947"/>
        <v>-70.59</v>
      </c>
      <c r="BA1305" s="3">
        <f t="shared" si="948"/>
        <v>0.20200000000000001</v>
      </c>
      <c r="BB1305" s="85"/>
      <c r="BC1305" s="3" t="str">
        <f t="shared" si="949"/>
        <v>1.88</v>
      </c>
      <c r="BD1305" s="3" t="str">
        <f t="shared" si="950"/>
        <v>-</v>
      </c>
      <c r="BE1305" s="3">
        <f t="shared" si="951"/>
        <v>230.19</v>
      </c>
      <c r="BF1305" s="3">
        <f t="shared" si="952"/>
        <v>-70.59</v>
      </c>
      <c r="BG1305" s="3">
        <f t="shared" si="953"/>
        <v>0.10100000000000001</v>
      </c>
    </row>
    <row r="1306" spans="1:59" x14ac:dyDescent="0.3">
      <c r="A1306" s="1" t="str">
        <f>'Forward collapse simulation'!B1316</f>
        <v>1.88</v>
      </c>
      <c r="B1306" s="37" t="str">
        <f>IF('Forward collapse simulation'!C1316="","-",'Forward collapse simulation'!C1316)</f>
        <v>-</v>
      </c>
      <c r="C1306" s="85">
        <f>'Forward collapse simulation'!E1316</f>
        <v>170.58</v>
      </c>
      <c r="D1306" s="85">
        <f>'Forward collapse simulation'!F1316</f>
        <v>-24.3</v>
      </c>
      <c r="E1306" s="85">
        <f>'Forward collapse simulation'!D1316</f>
        <v>1.883</v>
      </c>
      <c r="F1306" s="85"/>
      <c r="G1306" s="3" t="str">
        <f t="shared" si="909"/>
        <v>1.88</v>
      </c>
      <c r="H1306" s="3" t="str">
        <f t="shared" si="910"/>
        <v>-</v>
      </c>
      <c r="I1306" s="3">
        <f t="shared" si="911"/>
        <v>170.58</v>
      </c>
      <c r="J1306" s="3">
        <f t="shared" si="912"/>
        <v>-24.3</v>
      </c>
      <c r="K1306" s="3">
        <f t="shared" si="913"/>
        <v>1.6947000000000001</v>
      </c>
      <c r="L1306" s="85"/>
      <c r="M1306" s="3" t="str">
        <f t="shared" si="914"/>
        <v>1.88</v>
      </c>
      <c r="N1306" s="3" t="str">
        <f t="shared" si="915"/>
        <v>-</v>
      </c>
      <c r="O1306" s="3">
        <f t="shared" si="916"/>
        <v>170.58</v>
      </c>
      <c r="P1306" s="3">
        <f t="shared" si="917"/>
        <v>-24.3</v>
      </c>
      <c r="Q1306" s="3">
        <f t="shared" si="918"/>
        <v>1.5064000000000002</v>
      </c>
      <c r="R1306" s="85"/>
      <c r="S1306" s="3" t="str">
        <f t="shared" si="919"/>
        <v>1.88</v>
      </c>
      <c r="T1306" s="3" t="str">
        <f t="shared" si="920"/>
        <v>-</v>
      </c>
      <c r="U1306" s="3">
        <f t="shared" si="921"/>
        <v>170.58</v>
      </c>
      <c r="V1306" s="3">
        <f t="shared" si="922"/>
        <v>-24.3</v>
      </c>
      <c r="W1306" s="3">
        <f t="shared" si="923"/>
        <v>1.3180999999999998</v>
      </c>
      <c r="X1306" s="85"/>
      <c r="Y1306" s="3" t="str">
        <f t="shared" si="924"/>
        <v>1.88</v>
      </c>
      <c r="Z1306" s="3" t="str">
        <f t="shared" si="925"/>
        <v>-</v>
      </c>
      <c r="AA1306" s="3">
        <f t="shared" si="926"/>
        <v>170.58</v>
      </c>
      <c r="AB1306" s="3">
        <f t="shared" si="927"/>
        <v>-24.3</v>
      </c>
      <c r="AC1306" s="3">
        <f t="shared" si="928"/>
        <v>1.1297999999999999</v>
      </c>
      <c r="AD1306" s="85"/>
      <c r="AE1306" s="3" t="str">
        <f t="shared" si="929"/>
        <v>1.88</v>
      </c>
      <c r="AF1306" s="3" t="str">
        <f t="shared" si="930"/>
        <v>-</v>
      </c>
      <c r="AG1306" s="3">
        <f t="shared" si="931"/>
        <v>170.58</v>
      </c>
      <c r="AH1306" s="3">
        <f t="shared" si="932"/>
        <v>-24.3</v>
      </c>
      <c r="AI1306" s="3">
        <f t="shared" si="933"/>
        <v>0.9415</v>
      </c>
      <c r="AJ1306" s="85"/>
      <c r="AK1306" s="3" t="str">
        <f t="shared" si="934"/>
        <v>1.88</v>
      </c>
      <c r="AL1306" s="3" t="str">
        <f t="shared" si="935"/>
        <v>-</v>
      </c>
      <c r="AM1306" s="3">
        <f t="shared" si="936"/>
        <v>170.58</v>
      </c>
      <c r="AN1306" s="3">
        <f t="shared" si="937"/>
        <v>-24.3</v>
      </c>
      <c r="AO1306" s="3">
        <f t="shared" si="938"/>
        <v>0.75320000000000009</v>
      </c>
      <c r="AP1306" s="85"/>
      <c r="AQ1306" s="3" t="str">
        <f t="shared" si="939"/>
        <v>1.88</v>
      </c>
      <c r="AR1306" s="3" t="str">
        <f t="shared" si="940"/>
        <v>-</v>
      </c>
      <c r="AS1306" s="3">
        <f t="shared" si="941"/>
        <v>170.58</v>
      </c>
      <c r="AT1306" s="3">
        <f t="shared" si="942"/>
        <v>-24.3</v>
      </c>
      <c r="AU1306" s="3">
        <f t="shared" si="943"/>
        <v>0.56489999999999996</v>
      </c>
      <c r="AV1306" s="85"/>
      <c r="AW1306" s="3" t="str">
        <f t="shared" si="944"/>
        <v>1.88</v>
      </c>
      <c r="AX1306" s="3" t="str">
        <f t="shared" si="945"/>
        <v>-</v>
      </c>
      <c r="AY1306" s="3">
        <f t="shared" si="946"/>
        <v>170.58</v>
      </c>
      <c r="AZ1306" s="3">
        <f t="shared" si="947"/>
        <v>-24.3</v>
      </c>
      <c r="BA1306" s="3">
        <f t="shared" si="948"/>
        <v>0.37660000000000005</v>
      </c>
      <c r="BB1306" s="85"/>
      <c r="BC1306" s="3" t="str">
        <f t="shared" si="949"/>
        <v>1.88</v>
      </c>
      <c r="BD1306" s="3" t="str">
        <f t="shared" si="950"/>
        <v>-</v>
      </c>
      <c r="BE1306" s="3">
        <f t="shared" si="951"/>
        <v>170.58</v>
      </c>
      <c r="BF1306" s="3">
        <f t="shared" si="952"/>
        <v>-24.3</v>
      </c>
      <c r="BG1306" s="3">
        <f t="shared" si="953"/>
        <v>0.18830000000000002</v>
      </c>
    </row>
    <row r="1307" spans="1:59" x14ac:dyDescent="0.3">
      <c r="A1307" s="1" t="str">
        <f>'Forward collapse simulation'!B1317</f>
        <v>1.88</v>
      </c>
      <c r="B1307" s="37" t="str">
        <f>IF('Forward collapse simulation'!C1317="","-",'Forward collapse simulation'!C1317)</f>
        <v>-</v>
      </c>
      <c r="C1307" s="85">
        <f>'Forward collapse simulation'!E1317</f>
        <v>166.22</v>
      </c>
      <c r="D1307" s="85">
        <f>'Forward collapse simulation'!F1317</f>
        <v>-2.94</v>
      </c>
      <c r="E1307" s="85">
        <f>'Forward collapse simulation'!D1317</f>
        <v>2.375</v>
      </c>
      <c r="F1307" s="85"/>
      <c r="G1307" s="3" t="str">
        <f t="shared" si="909"/>
        <v>1.88</v>
      </c>
      <c r="H1307" s="3" t="str">
        <f t="shared" si="910"/>
        <v>-</v>
      </c>
      <c r="I1307" s="3">
        <f t="shared" si="911"/>
        <v>166.22</v>
      </c>
      <c r="J1307" s="3">
        <f t="shared" si="912"/>
        <v>-2.94</v>
      </c>
      <c r="K1307" s="3">
        <f t="shared" si="913"/>
        <v>2.1375000000000002</v>
      </c>
      <c r="L1307" s="85"/>
      <c r="M1307" s="3" t="str">
        <f t="shared" si="914"/>
        <v>1.88</v>
      </c>
      <c r="N1307" s="3" t="str">
        <f t="shared" si="915"/>
        <v>-</v>
      </c>
      <c r="O1307" s="3">
        <f t="shared" si="916"/>
        <v>166.22</v>
      </c>
      <c r="P1307" s="3">
        <f t="shared" si="917"/>
        <v>-2.94</v>
      </c>
      <c r="Q1307" s="3">
        <f t="shared" si="918"/>
        <v>1.9000000000000001</v>
      </c>
      <c r="R1307" s="85"/>
      <c r="S1307" s="3" t="str">
        <f t="shared" si="919"/>
        <v>1.88</v>
      </c>
      <c r="T1307" s="3" t="str">
        <f t="shared" si="920"/>
        <v>-</v>
      </c>
      <c r="U1307" s="3">
        <f t="shared" si="921"/>
        <v>166.22</v>
      </c>
      <c r="V1307" s="3">
        <f t="shared" si="922"/>
        <v>-2.94</v>
      </c>
      <c r="W1307" s="3">
        <f t="shared" si="923"/>
        <v>1.6624999999999999</v>
      </c>
      <c r="X1307" s="85"/>
      <c r="Y1307" s="3" t="str">
        <f t="shared" si="924"/>
        <v>1.88</v>
      </c>
      <c r="Z1307" s="3" t="str">
        <f t="shared" si="925"/>
        <v>-</v>
      </c>
      <c r="AA1307" s="3">
        <f t="shared" si="926"/>
        <v>166.22</v>
      </c>
      <c r="AB1307" s="3">
        <f t="shared" si="927"/>
        <v>-2.94</v>
      </c>
      <c r="AC1307" s="3">
        <f t="shared" si="928"/>
        <v>1.425</v>
      </c>
      <c r="AD1307" s="85"/>
      <c r="AE1307" s="3" t="str">
        <f t="shared" si="929"/>
        <v>1.88</v>
      </c>
      <c r="AF1307" s="3" t="str">
        <f t="shared" si="930"/>
        <v>-</v>
      </c>
      <c r="AG1307" s="3">
        <f t="shared" si="931"/>
        <v>166.22</v>
      </c>
      <c r="AH1307" s="3">
        <f t="shared" si="932"/>
        <v>-2.94</v>
      </c>
      <c r="AI1307" s="3">
        <f t="shared" si="933"/>
        <v>1.1875</v>
      </c>
      <c r="AJ1307" s="85"/>
      <c r="AK1307" s="3" t="str">
        <f t="shared" si="934"/>
        <v>1.88</v>
      </c>
      <c r="AL1307" s="3" t="str">
        <f t="shared" si="935"/>
        <v>-</v>
      </c>
      <c r="AM1307" s="3">
        <f t="shared" si="936"/>
        <v>166.22</v>
      </c>
      <c r="AN1307" s="3">
        <f t="shared" si="937"/>
        <v>-2.94</v>
      </c>
      <c r="AO1307" s="3">
        <f t="shared" si="938"/>
        <v>0.95000000000000007</v>
      </c>
      <c r="AP1307" s="85"/>
      <c r="AQ1307" s="3" t="str">
        <f t="shared" si="939"/>
        <v>1.88</v>
      </c>
      <c r="AR1307" s="3" t="str">
        <f t="shared" si="940"/>
        <v>-</v>
      </c>
      <c r="AS1307" s="3">
        <f t="shared" si="941"/>
        <v>166.22</v>
      </c>
      <c r="AT1307" s="3">
        <f t="shared" si="942"/>
        <v>-2.94</v>
      </c>
      <c r="AU1307" s="3">
        <f t="shared" si="943"/>
        <v>0.71250000000000002</v>
      </c>
      <c r="AV1307" s="85"/>
      <c r="AW1307" s="3" t="str">
        <f t="shared" si="944"/>
        <v>1.88</v>
      </c>
      <c r="AX1307" s="3" t="str">
        <f t="shared" si="945"/>
        <v>-</v>
      </c>
      <c r="AY1307" s="3">
        <f t="shared" si="946"/>
        <v>166.22</v>
      </c>
      <c r="AZ1307" s="3">
        <f t="shared" si="947"/>
        <v>-2.94</v>
      </c>
      <c r="BA1307" s="3">
        <f t="shared" si="948"/>
        <v>0.47500000000000003</v>
      </c>
      <c r="BB1307" s="85"/>
      <c r="BC1307" s="3" t="str">
        <f t="shared" si="949"/>
        <v>1.88</v>
      </c>
      <c r="BD1307" s="3" t="str">
        <f t="shared" si="950"/>
        <v>-</v>
      </c>
      <c r="BE1307" s="3">
        <f t="shared" si="951"/>
        <v>166.22</v>
      </c>
      <c r="BF1307" s="3">
        <f t="shared" si="952"/>
        <v>-2.94</v>
      </c>
      <c r="BG1307" s="3">
        <f t="shared" si="953"/>
        <v>0.23750000000000002</v>
      </c>
    </row>
    <row r="1308" spans="1:59" x14ac:dyDescent="0.3">
      <c r="A1308" s="1" t="str">
        <f>'Forward collapse simulation'!B1318</f>
        <v>1.88</v>
      </c>
      <c r="B1308" s="37" t="str">
        <f>IF('Forward collapse simulation'!C1318="","-",'Forward collapse simulation'!C1318)</f>
        <v>-</v>
      </c>
      <c r="C1308" s="85">
        <f>'Forward collapse simulation'!E1318</f>
        <v>164.28</v>
      </c>
      <c r="D1308" s="85">
        <f>'Forward collapse simulation'!F1318</f>
        <v>7.61</v>
      </c>
      <c r="E1308" s="85">
        <f>'Forward collapse simulation'!D1318</f>
        <v>1.9179999999999999</v>
      </c>
      <c r="F1308" s="85"/>
      <c r="G1308" s="3" t="str">
        <f t="shared" si="909"/>
        <v>1.88</v>
      </c>
      <c r="H1308" s="3" t="str">
        <f t="shared" si="910"/>
        <v>-</v>
      </c>
      <c r="I1308" s="3">
        <f t="shared" si="911"/>
        <v>164.28</v>
      </c>
      <c r="J1308" s="3">
        <f t="shared" si="912"/>
        <v>7.61</v>
      </c>
      <c r="K1308" s="3">
        <f t="shared" si="913"/>
        <v>1.7262</v>
      </c>
      <c r="L1308" s="85"/>
      <c r="M1308" s="3" t="str">
        <f t="shared" si="914"/>
        <v>1.88</v>
      </c>
      <c r="N1308" s="3" t="str">
        <f t="shared" si="915"/>
        <v>-</v>
      </c>
      <c r="O1308" s="3">
        <f t="shared" si="916"/>
        <v>164.28</v>
      </c>
      <c r="P1308" s="3">
        <f t="shared" si="917"/>
        <v>7.61</v>
      </c>
      <c r="Q1308" s="3">
        <f t="shared" si="918"/>
        <v>1.5344</v>
      </c>
      <c r="R1308" s="85"/>
      <c r="S1308" s="3" t="str">
        <f t="shared" si="919"/>
        <v>1.88</v>
      </c>
      <c r="T1308" s="3" t="str">
        <f t="shared" si="920"/>
        <v>-</v>
      </c>
      <c r="U1308" s="3">
        <f t="shared" si="921"/>
        <v>164.28</v>
      </c>
      <c r="V1308" s="3">
        <f t="shared" si="922"/>
        <v>7.61</v>
      </c>
      <c r="W1308" s="3">
        <f t="shared" si="923"/>
        <v>1.3425999999999998</v>
      </c>
      <c r="X1308" s="85"/>
      <c r="Y1308" s="3" t="str">
        <f t="shared" si="924"/>
        <v>1.88</v>
      </c>
      <c r="Z1308" s="3" t="str">
        <f t="shared" si="925"/>
        <v>-</v>
      </c>
      <c r="AA1308" s="3">
        <f t="shared" si="926"/>
        <v>164.28</v>
      </c>
      <c r="AB1308" s="3">
        <f t="shared" si="927"/>
        <v>7.61</v>
      </c>
      <c r="AC1308" s="3">
        <f t="shared" si="928"/>
        <v>1.1507999999999998</v>
      </c>
      <c r="AD1308" s="85"/>
      <c r="AE1308" s="3" t="str">
        <f t="shared" si="929"/>
        <v>1.88</v>
      </c>
      <c r="AF1308" s="3" t="str">
        <f t="shared" si="930"/>
        <v>-</v>
      </c>
      <c r="AG1308" s="3">
        <f t="shared" si="931"/>
        <v>164.28</v>
      </c>
      <c r="AH1308" s="3">
        <f t="shared" si="932"/>
        <v>7.61</v>
      </c>
      <c r="AI1308" s="3">
        <f t="shared" si="933"/>
        <v>0.95899999999999996</v>
      </c>
      <c r="AJ1308" s="85"/>
      <c r="AK1308" s="3" t="str">
        <f t="shared" si="934"/>
        <v>1.88</v>
      </c>
      <c r="AL1308" s="3" t="str">
        <f t="shared" si="935"/>
        <v>-</v>
      </c>
      <c r="AM1308" s="3">
        <f t="shared" si="936"/>
        <v>164.28</v>
      </c>
      <c r="AN1308" s="3">
        <f t="shared" si="937"/>
        <v>7.61</v>
      </c>
      <c r="AO1308" s="3">
        <f t="shared" si="938"/>
        <v>0.76719999999999999</v>
      </c>
      <c r="AP1308" s="85"/>
      <c r="AQ1308" s="3" t="str">
        <f t="shared" si="939"/>
        <v>1.88</v>
      </c>
      <c r="AR1308" s="3" t="str">
        <f t="shared" si="940"/>
        <v>-</v>
      </c>
      <c r="AS1308" s="3">
        <f t="shared" si="941"/>
        <v>164.28</v>
      </c>
      <c r="AT1308" s="3">
        <f t="shared" si="942"/>
        <v>7.61</v>
      </c>
      <c r="AU1308" s="3">
        <f t="shared" si="943"/>
        <v>0.57539999999999991</v>
      </c>
      <c r="AV1308" s="85"/>
      <c r="AW1308" s="3" t="str">
        <f t="shared" si="944"/>
        <v>1.88</v>
      </c>
      <c r="AX1308" s="3" t="str">
        <f t="shared" si="945"/>
        <v>-</v>
      </c>
      <c r="AY1308" s="3">
        <f t="shared" si="946"/>
        <v>164.28</v>
      </c>
      <c r="AZ1308" s="3">
        <f t="shared" si="947"/>
        <v>7.61</v>
      </c>
      <c r="BA1308" s="3">
        <f t="shared" si="948"/>
        <v>0.3836</v>
      </c>
      <c r="BB1308" s="85"/>
      <c r="BC1308" s="3" t="str">
        <f t="shared" si="949"/>
        <v>1.88</v>
      </c>
      <c r="BD1308" s="3" t="str">
        <f t="shared" si="950"/>
        <v>-</v>
      </c>
      <c r="BE1308" s="3">
        <f t="shared" si="951"/>
        <v>164.28</v>
      </c>
      <c r="BF1308" s="3">
        <f t="shared" si="952"/>
        <v>7.61</v>
      </c>
      <c r="BG1308" s="3">
        <f t="shared" si="953"/>
        <v>0.1918</v>
      </c>
    </row>
    <row r="1309" spans="1:59" x14ac:dyDescent="0.3">
      <c r="A1309" s="1" t="str">
        <f>'Forward collapse simulation'!B1319</f>
        <v>1.88</v>
      </c>
      <c r="B1309" s="37" t="str">
        <f>IF('Forward collapse simulation'!C1319="","-",'Forward collapse simulation'!C1319)</f>
        <v>-</v>
      </c>
      <c r="C1309" s="85">
        <f>'Forward collapse simulation'!E1319</f>
        <v>161.5</v>
      </c>
      <c r="D1309" s="85">
        <f>'Forward collapse simulation'!F1319</f>
        <v>28.96</v>
      </c>
      <c r="E1309" s="85">
        <f>'Forward collapse simulation'!D1319</f>
        <v>0.95799999999999996</v>
      </c>
      <c r="F1309" s="85"/>
      <c r="G1309" s="3" t="str">
        <f t="shared" si="909"/>
        <v>1.88</v>
      </c>
      <c r="H1309" s="3" t="str">
        <f t="shared" si="910"/>
        <v>-</v>
      </c>
      <c r="I1309" s="3">
        <f t="shared" si="911"/>
        <v>161.5</v>
      </c>
      <c r="J1309" s="3">
        <f t="shared" si="912"/>
        <v>28.96</v>
      </c>
      <c r="K1309" s="3">
        <f t="shared" si="913"/>
        <v>0.86219999999999997</v>
      </c>
      <c r="L1309" s="85"/>
      <c r="M1309" s="3" t="str">
        <f t="shared" si="914"/>
        <v>1.88</v>
      </c>
      <c r="N1309" s="3" t="str">
        <f t="shared" si="915"/>
        <v>-</v>
      </c>
      <c r="O1309" s="3">
        <f t="shared" si="916"/>
        <v>161.5</v>
      </c>
      <c r="P1309" s="3">
        <f t="shared" si="917"/>
        <v>28.96</v>
      </c>
      <c r="Q1309" s="3">
        <f t="shared" si="918"/>
        <v>0.76639999999999997</v>
      </c>
      <c r="R1309" s="85"/>
      <c r="S1309" s="3" t="str">
        <f t="shared" si="919"/>
        <v>1.88</v>
      </c>
      <c r="T1309" s="3" t="str">
        <f t="shared" si="920"/>
        <v>-</v>
      </c>
      <c r="U1309" s="3">
        <f t="shared" si="921"/>
        <v>161.5</v>
      </c>
      <c r="V1309" s="3">
        <f t="shared" si="922"/>
        <v>28.96</v>
      </c>
      <c r="W1309" s="3">
        <f t="shared" si="923"/>
        <v>0.67059999999999997</v>
      </c>
      <c r="X1309" s="85"/>
      <c r="Y1309" s="3" t="str">
        <f t="shared" si="924"/>
        <v>1.88</v>
      </c>
      <c r="Z1309" s="3" t="str">
        <f t="shared" si="925"/>
        <v>-</v>
      </c>
      <c r="AA1309" s="3">
        <f t="shared" si="926"/>
        <v>161.5</v>
      </c>
      <c r="AB1309" s="3">
        <f t="shared" si="927"/>
        <v>28.96</v>
      </c>
      <c r="AC1309" s="3">
        <f t="shared" si="928"/>
        <v>0.57479999999999998</v>
      </c>
      <c r="AD1309" s="85"/>
      <c r="AE1309" s="3" t="str">
        <f t="shared" si="929"/>
        <v>1.88</v>
      </c>
      <c r="AF1309" s="3" t="str">
        <f t="shared" si="930"/>
        <v>-</v>
      </c>
      <c r="AG1309" s="3">
        <f t="shared" si="931"/>
        <v>161.5</v>
      </c>
      <c r="AH1309" s="3">
        <f t="shared" si="932"/>
        <v>28.96</v>
      </c>
      <c r="AI1309" s="3">
        <f t="shared" si="933"/>
        <v>0.47899999999999998</v>
      </c>
      <c r="AJ1309" s="85"/>
      <c r="AK1309" s="3" t="str">
        <f t="shared" si="934"/>
        <v>1.88</v>
      </c>
      <c r="AL1309" s="3" t="str">
        <f t="shared" si="935"/>
        <v>-</v>
      </c>
      <c r="AM1309" s="3">
        <f t="shared" si="936"/>
        <v>161.5</v>
      </c>
      <c r="AN1309" s="3">
        <f t="shared" si="937"/>
        <v>28.96</v>
      </c>
      <c r="AO1309" s="3">
        <f t="shared" si="938"/>
        <v>0.38319999999999999</v>
      </c>
      <c r="AP1309" s="85"/>
      <c r="AQ1309" s="3" t="str">
        <f t="shared" si="939"/>
        <v>1.88</v>
      </c>
      <c r="AR1309" s="3" t="str">
        <f t="shared" si="940"/>
        <v>-</v>
      </c>
      <c r="AS1309" s="3">
        <f t="shared" si="941"/>
        <v>161.5</v>
      </c>
      <c r="AT1309" s="3">
        <f t="shared" si="942"/>
        <v>28.96</v>
      </c>
      <c r="AU1309" s="3">
        <f t="shared" si="943"/>
        <v>0.28739999999999999</v>
      </c>
      <c r="AV1309" s="85"/>
      <c r="AW1309" s="3" t="str">
        <f t="shared" si="944"/>
        <v>1.88</v>
      </c>
      <c r="AX1309" s="3" t="str">
        <f t="shared" si="945"/>
        <v>-</v>
      </c>
      <c r="AY1309" s="3">
        <f t="shared" si="946"/>
        <v>161.5</v>
      </c>
      <c r="AZ1309" s="3">
        <f t="shared" si="947"/>
        <v>28.96</v>
      </c>
      <c r="BA1309" s="3">
        <f t="shared" si="948"/>
        <v>0.19159999999999999</v>
      </c>
      <c r="BB1309" s="85"/>
      <c r="BC1309" s="3" t="str">
        <f t="shared" si="949"/>
        <v>1.88</v>
      </c>
      <c r="BD1309" s="3" t="str">
        <f t="shared" si="950"/>
        <v>-</v>
      </c>
      <c r="BE1309" s="3">
        <f t="shared" si="951"/>
        <v>161.5</v>
      </c>
      <c r="BF1309" s="3">
        <f t="shared" si="952"/>
        <v>28.96</v>
      </c>
      <c r="BG1309" s="3">
        <f t="shared" si="953"/>
        <v>9.5799999999999996E-2</v>
      </c>
    </row>
    <row r="1310" spans="1:59" x14ac:dyDescent="0.3">
      <c r="A1310" s="1" t="str">
        <f>'Forward collapse simulation'!B1320</f>
        <v>1.88</v>
      </c>
      <c r="B1310" s="37" t="str">
        <f>IF('Forward collapse simulation'!C1320="","-",'Forward collapse simulation'!C1320)</f>
        <v>-</v>
      </c>
      <c r="C1310" s="85">
        <f>'Forward collapse simulation'!E1320</f>
        <v>189.82</v>
      </c>
      <c r="D1310" s="85">
        <f>'Forward collapse simulation'!F1320</f>
        <v>79.489999999999995</v>
      </c>
      <c r="E1310" s="85">
        <f>'Forward collapse simulation'!D1320</f>
        <v>0.86799999999999999</v>
      </c>
      <c r="F1310" s="85"/>
      <c r="G1310" s="3" t="str">
        <f t="shared" si="909"/>
        <v>1.88</v>
      </c>
      <c r="H1310" s="3" t="str">
        <f t="shared" si="910"/>
        <v>-</v>
      </c>
      <c r="I1310" s="3">
        <f t="shared" si="911"/>
        <v>189.82</v>
      </c>
      <c r="J1310" s="3">
        <f t="shared" si="912"/>
        <v>79.489999999999995</v>
      </c>
      <c r="K1310" s="3">
        <f t="shared" si="913"/>
        <v>0.78120000000000001</v>
      </c>
      <c r="L1310" s="85"/>
      <c r="M1310" s="3" t="str">
        <f t="shared" si="914"/>
        <v>1.88</v>
      </c>
      <c r="N1310" s="3" t="str">
        <f t="shared" si="915"/>
        <v>-</v>
      </c>
      <c r="O1310" s="3">
        <f t="shared" si="916"/>
        <v>189.82</v>
      </c>
      <c r="P1310" s="3">
        <f t="shared" si="917"/>
        <v>79.489999999999995</v>
      </c>
      <c r="Q1310" s="3">
        <f t="shared" si="918"/>
        <v>0.69440000000000002</v>
      </c>
      <c r="R1310" s="85"/>
      <c r="S1310" s="3" t="str">
        <f t="shared" si="919"/>
        <v>1.88</v>
      </c>
      <c r="T1310" s="3" t="str">
        <f t="shared" si="920"/>
        <v>-</v>
      </c>
      <c r="U1310" s="3">
        <f t="shared" si="921"/>
        <v>189.82</v>
      </c>
      <c r="V1310" s="3">
        <f t="shared" si="922"/>
        <v>79.489999999999995</v>
      </c>
      <c r="W1310" s="3">
        <f t="shared" si="923"/>
        <v>0.60759999999999992</v>
      </c>
      <c r="X1310" s="85"/>
      <c r="Y1310" s="3" t="str">
        <f t="shared" si="924"/>
        <v>1.88</v>
      </c>
      <c r="Z1310" s="3" t="str">
        <f t="shared" si="925"/>
        <v>-</v>
      </c>
      <c r="AA1310" s="3">
        <f t="shared" si="926"/>
        <v>189.82</v>
      </c>
      <c r="AB1310" s="3">
        <f t="shared" si="927"/>
        <v>79.489999999999995</v>
      </c>
      <c r="AC1310" s="3">
        <f t="shared" si="928"/>
        <v>0.52079999999999993</v>
      </c>
      <c r="AD1310" s="85"/>
      <c r="AE1310" s="3" t="str">
        <f t="shared" si="929"/>
        <v>1.88</v>
      </c>
      <c r="AF1310" s="3" t="str">
        <f t="shared" si="930"/>
        <v>-</v>
      </c>
      <c r="AG1310" s="3">
        <f t="shared" si="931"/>
        <v>189.82</v>
      </c>
      <c r="AH1310" s="3">
        <f t="shared" si="932"/>
        <v>79.489999999999995</v>
      </c>
      <c r="AI1310" s="3">
        <f t="shared" si="933"/>
        <v>0.434</v>
      </c>
      <c r="AJ1310" s="85"/>
      <c r="AK1310" s="3" t="str">
        <f t="shared" si="934"/>
        <v>1.88</v>
      </c>
      <c r="AL1310" s="3" t="str">
        <f t="shared" si="935"/>
        <v>-</v>
      </c>
      <c r="AM1310" s="3">
        <f t="shared" si="936"/>
        <v>189.82</v>
      </c>
      <c r="AN1310" s="3">
        <f t="shared" si="937"/>
        <v>79.489999999999995</v>
      </c>
      <c r="AO1310" s="3">
        <f t="shared" si="938"/>
        <v>0.34720000000000001</v>
      </c>
      <c r="AP1310" s="85"/>
      <c r="AQ1310" s="3" t="str">
        <f t="shared" si="939"/>
        <v>1.88</v>
      </c>
      <c r="AR1310" s="3" t="str">
        <f t="shared" si="940"/>
        <v>-</v>
      </c>
      <c r="AS1310" s="3">
        <f t="shared" si="941"/>
        <v>189.82</v>
      </c>
      <c r="AT1310" s="3">
        <f t="shared" si="942"/>
        <v>79.489999999999995</v>
      </c>
      <c r="AU1310" s="3">
        <f t="shared" si="943"/>
        <v>0.26039999999999996</v>
      </c>
      <c r="AV1310" s="85"/>
      <c r="AW1310" s="3" t="str">
        <f t="shared" si="944"/>
        <v>1.88</v>
      </c>
      <c r="AX1310" s="3" t="str">
        <f t="shared" si="945"/>
        <v>-</v>
      </c>
      <c r="AY1310" s="3">
        <f t="shared" si="946"/>
        <v>189.82</v>
      </c>
      <c r="AZ1310" s="3">
        <f t="shared" si="947"/>
        <v>79.489999999999995</v>
      </c>
      <c r="BA1310" s="3">
        <f t="shared" si="948"/>
        <v>0.1736</v>
      </c>
      <c r="BB1310" s="85"/>
      <c r="BC1310" s="3" t="str">
        <f t="shared" si="949"/>
        <v>1.88</v>
      </c>
      <c r="BD1310" s="3" t="str">
        <f t="shared" si="950"/>
        <v>-</v>
      </c>
      <c r="BE1310" s="3">
        <f t="shared" si="951"/>
        <v>189.82</v>
      </c>
      <c r="BF1310" s="3">
        <f t="shared" si="952"/>
        <v>79.489999999999995</v>
      </c>
      <c r="BG1310" s="3">
        <f t="shared" si="953"/>
        <v>8.6800000000000002E-2</v>
      </c>
    </row>
    <row r="1311" spans="1:59" x14ac:dyDescent="0.3">
      <c r="A1311" s="1" t="str">
        <f>'Forward collapse simulation'!B1321</f>
        <v>1.88</v>
      </c>
      <c r="B1311" s="37" t="str">
        <f>IF('Forward collapse simulation'!C1321="","-",'Forward collapse simulation'!C1321)</f>
        <v>-</v>
      </c>
      <c r="C1311" s="85">
        <f>'Forward collapse simulation'!E1321</f>
        <v>107.73</v>
      </c>
      <c r="D1311" s="85">
        <f>'Forward collapse simulation'!F1321</f>
        <v>86.64</v>
      </c>
      <c r="E1311" s="85">
        <f>'Forward collapse simulation'!D1321</f>
        <v>3.9279999999999999</v>
      </c>
      <c r="F1311" s="85"/>
      <c r="G1311" s="3" t="str">
        <f t="shared" si="909"/>
        <v>1.88</v>
      </c>
      <c r="H1311" s="3" t="str">
        <f t="shared" si="910"/>
        <v>-</v>
      </c>
      <c r="I1311" s="3">
        <f t="shared" si="911"/>
        <v>107.73</v>
      </c>
      <c r="J1311" s="3">
        <f t="shared" si="912"/>
        <v>86.64</v>
      </c>
      <c r="K1311" s="3">
        <f t="shared" si="913"/>
        <v>3.5352000000000001</v>
      </c>
      <c r="L1311" s="85"/>
      <c r="M1311" s="3" t="str">
        <f t="shared" si="914"/>
        <v>1.88</v>
      </c>
      <c r="N1311" s="3" t="str">
        <f t="shared" si="915"/>
        <v>-</v>
      </c>
      <c r="O1311" s="3">
        <f t="shared" si="916"/>
        <v>107.73</v>
      </c>
      <c r="P1311" s="3">
        <f t="shared" si="917"/>
        <v>86.64</v>
      </c>
      <c r="Q1311" s="3">
        <f t="shared" si="918"/>
        <v>3.1424000000000003</v>
      </c>
      <c r="R1311" s="85"/>
      <c r="S1311" s="3" t="str">
        <f t="shared" si="919"/>
        <v>1.88</v>
      </c>
      <c r="T1311" s="3" t="str">
        <f t="shared" si="920"/>
        <v>-</v>
      </c>
      <c r="U1311" s="3">
        <f t="shared" si="921"/>
        <v>107.73</v>
      </c>
      <c r="V1311" s="3">
        <f t="shared" si="922"/>
        <v>86.64</v>
      </c>
      <c r="W1311" s="3">
        <f t="shared" si="923"/>
        <v>2.7495999999999996</v>
      </c>
      <c r="X1311" s="85"/>
      <c r="Y1311" s="3" t="str">
        <f t="shared" si="924"/>
        <v>1.88</v>
      </c>
      <c r="Z1311" s="3" t="str">
        <f t="shared" si="925"/>
        <v>-</v>
      </c>
      <c r="AA1311" s="3">
        <f t="shared" si="926"/>
        <v>107.73</v>
      </c>
      <c r="AB1311" s="3">
        <f t="shared" si="927"/>
        <v>86.64</v>
      </c>
      <c r="AC1311" s="3">
        <f t="shared" si="928"/>
        <v>2.3567999999999998</v>
      </c>
      <c r="AD1311" s="85"/>
      <c r="AE1311" s="3" t="str">
        <f t="shared" si="929"/>
        <v>1.88</v>
      </c>
      <c r="AF1311" s="3" t="str">
        <f t="shared" si="930"/>
        <v>-</v>
      </c>
      <c r="AG1311" s="3">
        <f t="shared" si="931"/>
        <v>107.73</v>
      </c>
      <c r="AH1311" s="3">
        <f t="shared" si="932"/>
        <v>86.64</v>
      </c>
      <c r="AI1311" s="3">
        <f t="shared" si="933"/>
        <v>1.964</v>
      </c>
      <c r="AJ1311" s="85"/>
      <c r="AK1311" s="3" t="str">
        <f t="shared" si="934"/>
        <v>1.88</v>
      </c>
      <c r="AL1311" s="3" t="str">
        <f t="shared" si="935"/>
        <v>-</v>
      </c>
      <c r="AM1311" s="3">
        <f t="shared" si="936"/>
        <v>107.73</v>
      </c>
      <c r="AN1311" s="3">
        <f t="shared" si="937"/>
        <v>86.64</v>
      </c>
      <c r="AO1311" s="3">
        <f t="shared" si="938"/>
        <v>1.5712000000000002</v>
      </c>
      <c r="AP1311" s="85"/>
      <c r="AQ1311" s="3" t="str">
        <f t="shared" si="939"/>
        <v>1.88</v>
      </c>
      <c r="AR1311" s="3" t="str">
        <f t="shared" si="940"/>
        <v>-</v>
      </c>
      <c r="AS1311" s="3">
        <f t="shared" si="941"/>
        <v>107.73</v>
      </c>
      <c r="AT1311" s="3">
        <f t="shared" si="942"/>
        <v>86.64</v>
      </c>
      <c r="AU1311" s="3">
        <f t="shared" si="943"/>
        <v>1.1783999999999999</v>
      </c>
      <c r="AV1311" s="85"/>
      <c r="AW1311" s="3" t="str">
        <f t="shared" si="944"/>
        <v>1.88</v>
      </c>
      <c r="AX1311" s="3" t="str">
        <f t="shared" si="945"/>
        <v>-</v>
      </c>
      <c r="AY1311" s="3">
        <f t="shared" si="946"/>
        <v>107.73</v>
      </c>
      <c r="AZ1311" s="3">
        <f t="shared" si="947"/>
        <v>86.64</v>
      </c>
      <c r="BA1311" s="3">
        <f t="shared" si="948"/>
        <v>0.78560000000000008</v>
      </c>
      <c r="BB1311" s="85"/>
      <c r="BC1311" s="3" t="str">
        <f t="shared" si="949"/>
        <v>1.88</v>
      </c>
      <c r="BD1311" s="3" t="str">
        <f t="shared" si="950"/>
        <v>-</v>
      </c>
      <c r="BE1311" s="3">
        <f t="shared" si="951"/>
        <v>107.73</v>
      </c>
      <c r="BF1311" s="3">
        <f t="shared" si="952"/>
        <v>86.64</v>
      </c>
      <c r="BG1311" s="3">
        <f t="shared" si="953"/>
        <v>0.39280000000000004</v>
      </c>
    </row>
    <row r="1312" spans="1:59" x14ac:dyDescent="0.3">
      <c r="A1312" s="1" t="str">
        <f>'Forward collapse simulation'!B1322</f>
        <v>1.88</v>
      </c>
      <c r="B1312" s="37" t="str">
        <f>IF('Forward collapse simulation'!C1322="","-",'Forward collapse simulation'!C1322)</f>
        <v>-</v>
      </c>
      <c r="C1312" s="85">
        <f>'Forward collapse simulation'!E1322</f>
        <v>97.35</v>
      </c>
      <c r="D1312" s="85">
        <f>'Forward collapse simulation'!F1322</f>
        <v>86.66</v>
      </c>
      <c r="E1312" s="85">
        <f>'Forward collapse simulation'!D1322</f>
        <v>4.4249999999999998</v>
      </c>
      <c r="F1312" s="85"/>
      <c r="G1312" s="3" t="str">
        <f t="shared" si="909"/>
        <v>1.88</v>
      </c>
      <c r="H1312" s="3" t="str">
        <f t="shared" si="910"/>
        <v>-</v>
      </c>
      <c r="I1312" s="3">
        <f t="shared" si="911"/>
        <v>97.35</v>
      </c>
      <c r="J1312" s="3">
        <f t="shared" si="912"/>
        <v>86.66</v>
      </c>
      <c r="K1312" s="3">
        <f t="shared" si="913"/>
        <v>3.9824999999999999</v>
      </c>
      <c r="L1312" s="85"/>
      <c r="M1312" s="3" t="str">
        <f t="shared" si="914"/>
        <v>1.88</v>
      </c>
      <c r="N1312" s="3" t="str">
        <f t="shared" si="915"/>
        <v>-</v>
      </c>
      <c r="O1312" s="3">
        <f t="shared" si="916"/>
        <v>97.35</v>
      </c>
      <c r="P1312" s="3">
        <f t="shared" si="917"/>
        <v>86.66</v>
      </c>
      <c r="Q1312" s="3">
        <f t="shared" si="918"/>
        <v>3.54</v>
      </c>
      <c r="R1312" s="85"/>
      <c r="S1312" s="3" t="str">
        <f t="shared" si="919"/>
        <v>1.88</v>
      </c>
      <c r="T1312" s="3" t="str">
        <f t="shared" si="920"/>
        <v>-</v>
      </c>
      <c r="U1312" s="3">
        <f t="shared" si="921"/>
        <v>97.35</v>
      </c>
      <c r="V1312" s="3">
        <f t="shared" si="922"/>
        <v>86.66</v>
      </c>
      <c r="W1312" s="3">
        <f t="shared" si="923"/>
        <v>3.0974999999999997</v>
      </c>
      <c r="X1312" s="85"/>
      <c r="Y1312" s="3" t="str">
        <f t="shared" si="924"/>
        <v>1.88</v>
      </c>
      <c r="Z1312" s="3" t="str">
        <f t="shared" si="925"/>
        <v>-</v>
      </c>
      <c r="AA1312" s="3">
        <f t="shared" si="926"/>
        <v>97.35</v>
      </c>
      <c r="AB1312" s="3">
        <f t="shared" si="927"/>
        <v>86.66</v>
      </c>
      <c r="AC1312" s="3">
        <f t="shared" si="928"/>
        <v>2.6549999999999998</v>
      </c>
      <c r="AD1312" s="85"/>
      <c r="AE1312" s="3" t="str">
        <f t="shared" si="929"/>
        <v>1.88</v>
      </c>
      <c r="AF1312" s="3" t="str">
        <f t="shared" si="930"/>
        <v>-</v>
      </c>
      <c r="AG1312" s="3">
        <f t="shared" si="931"/>
        <v>97.35</v>
      </c>
      <c r="AH1312" s="3">
        <f t="shared" si="932"/>
        <v>86.66</v>
      </c>
      <c r="AI1312" s="3">
        <f t="shared" si="933"/>
        <v>2.2124999999999999</v>
      </c>
      <c r="AJ1312" s="85"/>
      <c r="AK1312" s="3" t="str">
        <f t="shared" si="934"/>
        <v>1.88</v>
      </c>
      <c r="AL1312" s="3" t="str">
        <f t="shared" si="935"/>
        <v>-</v>
      </c>
      <c r="AM1312" s="3">
        <f t="shared" si="936"/>
        <v>97.35</v>
      </c>
      <c r="AN1312" s="3">
        <f t="shared" si="937"/>
        <v>86.66</v>
      </c>
      <c r="AO1312" s="3">
        <f t="shared" si="938"/>
        <v>1.77</v>
      </c>
      <c r="AP1312" s="85"/>
      <c r="AQ1312" s="3" t="str">
        <f t="shared" si="939"/>
        <v>1.88</v>
      </c>
      <c r="AR1312" s="3" t="str">
        <f t="shared" si="940"/>
        <v>-</v>
      </c>
      <c r="AS1312" s="3">
        <f t="shared" si="941"/>
        <v>97.35</v>
      </c>
      <c r="AT1312" s="3">
        <f t="shared" si="942"/>
        <v>86.66</v>
      </c>
      <c r="AU1312" s="3">
        <f t="shared" si="943"/>
        <v>1.3274999999999999</v>
      </c>
      <c r="AV1312" s="85"/>
      <c r="AW1312" s="3" t="str">
        <f t="shared" si="944"/>
        <v>1.88</v>
      </c>
      <c r="AX1312" s="3" t="str">
        <f t="shared" si="945"/>
        <v>-</v>
      </c>
      <c r="AY1312" s="3">
        <f t="shared" si="946"/>
        <v>97.35</v>
      </c>
      <c r="AZ1312" s="3">
        <f t="shared" si="947"/>
        <v>86.66</v>
      </c>
      <c r="BA1312" s="3">
        <f t="shared" si="948"/>
        <v>0.88500000000000001</v>
      </c>
      <c r="BB1312" s="85"/>
      <c r="BC1312" s="3" t="str">
        <f t="shared" si="949"/>
        <v>1.88</v>
      </c>
      <c r="BD1312" s="3" t="str">
        <f t="shared" si="950"/>
        <v>-</v>
      </c>
      <c r="BE1312" s="3">
        <f t="shared" si="951"/>
        <v>97.35</v>
      </c>
      <c r="BF1312" s="3">
        <f t="shared" si="952"/>
        <v>86.66</v>
      </c>
      <c r="BG1312" s="3">
        <f t="shared" si="953"/>
        <v>0.4425</v>
      </c>
    </row>
    <row r="1313" spans="1:59" x14ac:dyDescent="0.3">
      <c r="A1313" s="1" t="str">
        <f>'Forward collapse simulation'!B1323</f>
        <v>1.88</v>
      </c>
      <c r="B1313" s="37" t="str">
        <f>IF('Forward collapse simulation'!C1323="","-",'Forward collapse simulation'!C1323)</f>
        <v>-</v>
      </c>
      <c r="C1313" s="85">
        <f>'Forward collapse simulation'!E1323</f>
        <v>312.14</v>
      </c>
      <c r="D1313" s="85">
        <f>'Forward collapse simulation'!F1323</f>
        <v>73.7</v>
      </c>
      <c r="E1313" s="85">
        <f>'Forward collapse simulation'!D1323</f>
        <v>1.3120000000000001</v>
      </c>
      <c r="F1313" s="85"/>
      <c r="G1313" s="3" t="str">
        <f t="shared" si="909"/>
        <v>1.88</v>
      </c>
      <c r="H1313" s="3" t="str">
        <f t="shared" si="910"/>
        <v>-</v>
      </c>
      <c r="I1313" s="3">
        <f t="shared" si="911"/>
        <v>312.14</v>
      </c>
      <c r="J1313" s="3">
        <f t="shared" si="912"/>
        <v>73.7</v>
      </c>
      <c r="K1313" s="3">
        <f t="shared" si="913"/>
        <v>1.1808000000000001</v>
      </c>
      <c r="L1313" s="85"/>
      <c r="M1313" s="3" t="str">
        <f t="shared" si="914"/>
        <v>1.88</v>
      </c>
      <c r="N1313" s="3" t="str">
        <f t="shared" si="915"/>
        <v>-</v>
      </c>
      <c r="O1313" s="3">
        <f t="shared" si="916"/>
        <v>312.14</v>
      </c>
      <c r="P1313" s="3">
        <f t="shared" si="917"/>
        <v>73.7</v>
      </c>
      <c r="Q1313" s="3">
        <f t="shared" si="918"/>
        <v>1.0496000000000001</v>
      </c>
      <c r="R1313" s="85"/>
      <c r="S1313" s="3" t="str">
        <f t="shared" si="919"/>
        <v>1.88</v>
      </c>
      <c r="T1313" s="3" t="str">
        <f t="shared" si="920"/>
        <v>-</v>
      </c>
      <c r="U1313" s="3">
        <f t="shared" si="921"/>
        <v>312.14</v>
      </c>
      <c r="V1313" s="3">
        <f t="shared" si="922"/>
        <v>73.7</v>
      </c>
      <c r="W1313" s="3">
        <f t="shared" si="923"/>
        <v>0.91839999999999999</v>
      </c>
      <c r="X1313" s="85"/>
      <c r="Y1313" s="3" t="str">
        <f t="shared" si="924"/>
        <v>1.88</v>
      </c>
      <c r="Z1313" s="3" t="str">
        <f t="shared" si="925"/>
        <v>-</v>
      </c>
      <c r="AA1313" s="3">
        <f t="shared" si="926"/>
        <v>312.14</v>
      </c>
      <c r="AB1313" s="3">
        <f t="shared" si="927"/>
        <v>73.7</v>
      </c>
      <c r="AC1313" s="3">
        <f t="shared" si="928"/>
        <v>0.78720000000000001</v>
      </c>
      <c r="AD1313" s="85"/>
      <c r="AE1313" s="3" t="str">
        <f t="shared" si="929"/>
        <v>1.88</v>
      </c>
      <c r="AF1313" s="3" t="str">
        <f t="shared" si="930"/>
        <v>-</v>
      </c>
      <c r="AG1313" s="3">
        <f t="shared" si="931"/>
        <v>312.14</v>
      </c>
      <c r="AH1313" s="3">
        <f t="shared" si="932"/>
        <v>73.7</v>
      </c>
      <c r="AI1313" s="3">
        <f t="shared" si="933"/>
        <v>0.65600000000000003</v>
      </c>
      <c r="AJ1313" s="85"/>
      <c r="AK1313" s="3" t="str">
        <f t="shared" si="934"/>
        <v>1.88</v>
      </c>
      <c r="AL1313" s="3" t="str">
        <f t="shared" si="935"/>
        <v>-</v>
      </c>
      <c r="AM1313" s="3">
        <f t="shared" si="936"/>
        <v>312.14</v>
      </c>
      <c r="AN1313" s="3">
        <f t="shared" si="937"/>
        <v>73.7</v>
      </c>
      <c r="AO1313" s="3">
        <f t="shared" si="938"/>
        <v>0.52480000000000004</v>
      </c>
      <c r="AP1313" s="85"/>
      <c r="AQ1313" s="3" t="str">
        <f t="shared" si="939"/>
        <v>1.88</v>
      </c>
      <c r="AR1313" s="3" t="str">
        <f t="shared" si="940"/>
        <v>-</v>
      </c>
      <c r="AS1313" s="3">
        <f t="shared" si="941"/>
        <v>312.14</v>
      </c>
      <c r="AT1313" s="3">
        <f t="shared" si="942"/>
        <v>73.7</v>
      </c>
      <c r="AU1313" s="3">
        <f t="shared" si="943"/>
        <v>0.39360000000000001</v>
      </c>
      <c r="AV1313" s="85"/>
      <c r="AW1313" s="3" t="str">
        <f t="shared" si="944"/>
        <v>1.88</v>
      </c>
      <c r="AX1313" s="3" t="str">
        <f t="shared" si="945"/>
        <v>-</v>
      </c>
      <c r="AY1313" s="3">
        <f t="shared" si="946"/>
        <v>312.14</v>
      </c>
      <c r="AZ1313" s="3">
        <f t="shared" si="947"/>
        <v>73.7</v>
      </c>
      <c r="BA1313" s="3">
        <f t="shared" si="948"/>
        <v>0.26240000000000002</v>
      </c>
      <c r="BB1313" s="85"/>
      <c r="BC1313" s="3" t="str">
        <f t="shared" si="949"/>
        <v>1.88</v>
      </c>
      <c r="BD1313" s="3" t="str">
        <f t="shared" si="950"/>
        <v>-</v>
      </c>
      <c r="BE1313" s="3">
        <f t="shared" si="951"/>
        <v>312.14</v>
      </c>
      <c r="BF1313" s="3">
        <f t="shared" si="952"/>
        <v>73.7</v>
      </c>
      <c r="BG1313" s="3">
        <f t="shared" si="953"/>
        <v>0.13120000000000001</v>
      </c>
    </row>
    <row r="1314" spans="1:59" x14ac:dyDescent="0.3">
      <c r="A1314" s="1" t="str">
        <f>'Forward collapse simulation'!B1324</f>
        <v>1.88</v>
      </c>
      <c r="B1314" s="37" t="str">
        <f>IF('Forward collapse simulation'!C1324="","-",'Forward collapse simulation'!C1324)</f>
        <v>-</v>
      </c>
      <c r="C1314" s="85">
        <f>'Forward collapse simulation'!E1324</f>
        <v>320.31</v>
      </c>
      <c r="D1314" s="85">
        <f>'Forward collapse simulation'!F1324</f>
        <v>11.53</v>
      </c>
      <c r="E1314" s="85">
        <f>'Forward collapse simulation'!D1324</f>
        <v>0.65500000000000003</v>
      </c>
      <c r="F1314" s="85"/>
      <c r="G1314" s="3" t="str">
        <f t="shared" si="909"/>
        <v>1.88</v>
      </c>
      <c r="H1314" s="3" t="str">
        <f t="shared" si="910"/>
        <v>-</v>
      </c>
      <c r="I1314" s="3">
        <f t="shared" si="911"/>
        <v>320.31</v>
      </c>
      <c r="J1314" s="3">
        <f t="shared" si="912"/>
        <v>11.53</v>
      </c>
      <c r="K1314" s="3">
        <f t="shared" si="913"/>
        <v>0.58950000000000002</v>
      </c>
      <c r="L1314" s="85"/>
      <c r="M1314" s="3" t="str">
        <f t="shared" si="914"/>
        <v>1.88</v>
      </c>
      <c r="N1314" s="3" t="str">
        <f t="shared" si="915"/>
        <v>-</v>
      </c>
      <c r="O1314" s="3">
        <f t="shared" si="916"/>
        <v>320.31</v>
      </c>
      <c r="P1314" s="3">
        <f t="shared" si="917"/>
        <v>11.53</v>
      </c>
      <c r="Q1314" s="3">
        <f t="shared" si="918"/>
        <v>0.52400000000000002</v>
      </c>
      <c r="R1314" s="85"/>
      <c r="S1314" s="3" t="str">
        <f t="shared" si="919"/>
        <v>1.88</v>
      </c>
      <c r="T1314" s="3" t="str">
        <f t="shared" si="920"/>
        <v>-</v>
      </c>
      <c r="U1314" s="3">
        <f t="shared" si="921"/>
        <v>320.31</v>
      </c>
      <c r="V1314" s="3">
        <f t="shared" si="922"/>
        <v>11.53</v>
      </c>
      <c r="W1314" s="3">
        <f t="shared" si="923"/>
        <v>0.45849999999999996</v>
      </c>
      <c r="X1314" s="85"/>
      <c r="Y1314" s="3" t="str">
        <f t="shared" si="924"/>
        <v>1.88</v>
      </c>
      <c r="Z1314" s="3" t="str">
        <f t="shared" si="925"/>
        <v>-</v>
      </c>
      <c r="AA1314" s="3">
        <f t="shared" si="926"/>
        <v>320.31</v>
      </c>
      <c r="AB1314" s="3">
        <f t="shared" si="927"/>
        <v>11.53</v>
      </c>
      <c r="AC1314" s="3">
        <f t="shared" si="928"/>
        <v>0.39300000000000002</v>
      </c>
      <c r="AD1314" s="85"/>
      <c r="AE1314" s="3" t="str">
        <f t="shared" si="929"/>
        <v>1.88</v>
      </c>
      <c r="AF1314" s="3" t="str">
        <f t="shared" si="930"/>
        <v>-</v>
      </c>
      <c r="AG1314" s="3">
        <f t="shared" si="931"/>
        <v>320.31</v>
      </c>
      <c r="AH1314" s="3">
        <f t="shared" si="932"/>
        <v>11.53</v>
      </c>
      <c r="AI1314" s="3">
        <f t="shared" si="933"/>
        <v>0.32750000000000001</v>
      </c>
      <c r="AJ1314" s="85"/>
      <c r="AK1314" s="3" t="str">
        <f t="shared" si="934"/>
        <v>1.88</v>
      </c>
      <c r="AL1314" s="3" t="str">
        <f t="shared" si="935"/>
        <v>-</v>
      </c>
      <c r="AM1314" s="3">
        <f t="shared" si="936"/>
        <v>320.31</v>
      </c>
      <c r="AN1314" s="3">
        <f t="shared" si="937"/>
        <v>11.53</v>
      </c>
      <c r="AO1314" s="3">
        <f t="shared" si="938"/>
        <v>0.26200000000000001</v>
      </c>
      <c r="AP1314" s="85"/>
      <c r="AQ1314" s="3" t="str">
        <f t="shared" si="939"/>
        <v>1.88</v>
      </c>
      <c r="AR1314" s="3" t="str">
        <f t="shared" si="940"/>
        <v>-</v>
      </c>
      <c r="AS1314" s="3">
        <f t="shared" si="941"/>
        <v>320.31</v>
      </c>
      <c r="AT1314" s="3">
        <f t="shared" si="942"/>
        <v>11.53</v>
      </c>
      <c r="AU1314" s="3">
        <f t="shared" si="943"/>
        <v>0.19650000000000001</v>
      </c>
      <c r="AV1314" s="85"/>
      <c r="AW1314" s="3" t="str">
        <f t="shared" si="944"/>
        <v>1.88</v>
      </c>
      <c r="AX1314" s="3" t="str">
        <f t="shared" si="945"/>
        <v>-</v>
      </c>
      <c r="AY1314" s="3">
        <f t="shared" si="946"/>
        <v>320.31</v>
      </c>
      <c r="AZ1314" s="3">
        <f t="shared" si="947"/>
        <v>11.53</v>
      </c>
      <c r="BA1314" s="3">
        <f t="shared" si="948"/>
        <v>0.13100000000000001</v>
      </c>
      <c r="BB1314" s="85"/>
      <c r="BC1314" s="3" t="str">
        <f t="shared" si="949"/>
        <v>1.88</v>
      </c>
      <c r="BD1314" s="3" t="str">
        <f t="shared" si="950"/>
        <v>-</v>
      </c>
      <c r="BE1314" s="3">
        <f t="shared" si="951"/>
        <v>320.31</v>
      </c>
      <c r="BF1314" s="3">
        <f t="shared" si="952"/>
        <v>11.53</v>
      </c>
      <c r="BG1314" s="3">
        <f t="shared" si="953"/>
        <v>6.5500000000000003E-2</v>
      </c>
    </row>
    <row r="1315" spans="1:59" x14ac:dyDescent="0.3">
      <c r="A1315" s="1" t="str">
        <f>'Forward collapse simulation'!B1325</f>
        <v>1.88</v>
      </c>
      <c r="B1315" s="37" t="str">
        <f>IF('Forward collapse simulation'!C1325="","-",'Forward collapse simulation'!C1325)</f>
        <v>-</v>
      </c>
      <c r="C1315" s="85">
        <f>'Forward collapse simulation'!E1325</f>
        <v>316.11</v>
      </c>
      <c r="D1315" s="85">
        <f>'Forward collapse simulation'!F1325</f>
        <v>-43.35</v>
      </c>
      <c r="E1315" s="85">
        <f>'Forward collapse simulation'!D1325</f>
        <v>1.004</v>
      </c>
      <c r="F1315" s="85"/>
      <c r="G1315" s="3" t="str">
        <f t="shared" si="909"/>
        <v>1.88</v>
      </c>
      <c r="H1315" s="3" t="str">
        <f t="shared" si="910"/>
        <v>-</v>
      </c>
      <c r="I1315" s="3">
        <f t="shared" si="911"/>
        <v>316.11</v>
      </c>
      <c r="J1315" s="3">
        <f t="shared" si="912"/>
        <v>-43.35</v>
      </c>
      <c r="K1315" s="3">
        <f t="shared" si="913"/>
        <v>0.90360000000000007</v>
      </c>
      <c r="L1315" s="85"/>
      <c r="M1315" s="3" t="str">
        <f t="shared" si="914"/>
        <v>1.88</v>
      </c>
      <c r="N1315" s="3" t="str">
        <f t="shared" si="915"/>
        <v>-</v>
      </c>
      <c r="O1315" s="3">
        <f t="shared" si="916"/>
        <v>316.11</v>
      </c>
      <c r="P1315" s="3">
        <f t="shared" si="917"/>
        <v>-43.35</v>
      </c>
      <c r="Q1315" s="3">
        <f t="shared" si="918"/>
        <v>0.80320000000000003</v>
      </c>
      <c r="R1315" s="85"/>
      <c r="S1315" s="3" t="str">
        <f t="shared" si="919"/>
        <v>1.88</v>
      </c>
      <c r="T1315" s="3" t="str">
        <f t="shared" si="920"/>
        <v>-</v>
      </c>
      <c r="U1315" s="3">
        <f t="shared" si="921"/>
        <v>316.11</v>
      </c>
      <c r="V1315" s="3">
        <f t="shared" si="922"/>
        <v>-43.35</v>
      </c>
      <c r="W1315" s="3">
        <f t="shared" si="923"/>
        <v>0.70279999999999998</v>
      </c>
      <c r="X1315" s="85"/>
      <c r="Y1315" s="3" t="str">
        <f t="shared" si="924"/>
        <v>1.88</v>
      </c>
      <c r="Z1315" s="3" t="str">
        <f t="shared" si="925"/>
        <v>-</v>
      </c>
      <c r="AA1315" s="3">
        <f t="shared" si="926"/>
        <v>316.11</v>
      </c>
      <c r="AB1315" s="3">
        <f t="shared" si="927"/>
        <v>-43.35</v>
      </c>
      <c r="AC1315" s="3">
        <f t="shared" si="928"/>
        <v>0.60239999999999994</v>
      </c>
      <c r="AD1315" s="85"/>
      <c r="AE1315" s="3" t="str">
        <f t="shared" si="929"/>
        <v>1.88</v>
      </c>
      <c r="AF1315" s="3" t="str">
        <f t="shared" si="930"/>
        <v>-</v>
      </c>
      <c r="AG1315" s="3">
        <f t="shared" si="931"/>
        <v>316.11</v>
      </c>
      <c r="AH1315" s="3">
        <f t="shared" si="932"/>
        <v>-43.35</v>
      </c>
      <c r="AI1315" s="3">
        <f t="shared" si="933"/>
        <v>0.502</v>
      </c>
      <c r="AJ1315" s="85"/>
      <c r="AK1315" s="3" t="str">
        <f t="shared" si="934"/>
        <v>1.88</v>
      </c>
      <c r="AL1315" s="3" t="str">
        <f t="shared" si="935"/>
        <v>-</v>
      </c>
      <c r="AM1315" s="3">
        <f t="shared" si="936"/>
        <v>316.11</v>
      </c>
      <c r="AN1315" s="3">
        <f t="shared" si="937"/>
        <v>-43.35</v>
      </c>
      <c r="AO1315" s="3">
        <f t="shared" si="938"/>
        <v>0.40160000000000001</v>
      </c>
      <c r="AP1315" s="85"/>
      <c r="AQ1315" s="3" t="str">
        <f t="shared" si="939"/>
        <v>1.88</v>
      </c>
      <c r="AR1315" s="3" t="str">
        <f t="shared" si="940"/>
        <v>-</v>
      </c>
      <c r="AS1315" s="3">
        <f t="shared" si="941"/>
        <v>316.11</v>
      </c>
      <c r="AT1315" s="3">
        <f t="shared" si="942"/>
        <v>-43.35</v>
      </c>
      <c r="AU1315" s="3">
        <f t="shared" si="943"/>
        <v>0.30119999999999997</v>
      </c>
      <c r="AV1315" s="85"/>
      <c r="AW1315" s="3" t="str">
        <f t="shared" si="944"/>
        <v>1.88</v>
      </c>
      <c r="AX1315" s="3" t="str">
        <f t="shared" si="945"/>
        <v>-</v>
      </c>
      <c r="AY1315" s="3">
        <f t="shared" si="946"/>
        <v>316.11</v>
      </c>
      <c r="AZ1315" s="3">
        <f t="shared" si="947"/>
        <v>-43.35</v>
      </c>
      <c r="BA1315" s="3">
        <f t="shared" si="948"/>
        <v>0.20080000000000001</v>
      </c>
      <c r="BB1315" s="85"/>
      <c r="BC1315" s="3" t="str">
        <f t="shared" si="949"/>
        <v>1.88</v>
      </c>
      <c r="BD1315" s="3" t="str">
        <f t="shared" si="950"/>
        <v>-</v>
      </c>
      <c r="BE1315" s="3">
        <f t="shared" si="951"/>
        <v>316.11</v>
      </c>
      <c r="BF1315" s="3">
        <f t="shared" si="952"/>
        <v>-43.35</v>
      </c>
      <c r="BG1315" s="3">
        <f t="shared" si="953"/>
        <v>0.1004</v>
      </c>
    </row>
    <row r="1316" spans="1:59" x14ac:dyDescent="0.3">
      <c r="A1316" s="1" t="str">
        <f>'Forward collapse simulation'!B1326</f>
        <v>1.88</v>
      </c>
      <c r="B1316" s="37" t="str">
        <f>IF('Forward collapse simulation'!C1326="","-",'Forward collapse simulation'!C1326)</f>
        <v>-</v>
      </c>
      <c r="C1316" s="85">
        <f>'Forward collapse simulation'!E1326</f>
        <v>297.47000000000003</v>
      </c>
      <c r="D1316" s="85">
        <f>'Forward collapse simulation'!F1326</f>
        <v>-77.319999999999993</v>
      </c>
      <c r="E1316" s="85">
        <f>'Forward collapse simulation'!D1326</f>
        <v>1.0269999999999999</v>
      </c>
      <c r="F1316" s="85"/>
      <c r="G1316" s="3" t="str">
        <f t="shared" si="909"/>
        <v>1.88</v>
      </c>
      <c r="H1316" s="3" t="str">
        <f t="shared" si="910"/>
        <v>-</v>
      </c>
      <c r="I1316" s="3">
        <f t="shared" si="911"/>
        <v>297.47000000000003</v>
      </c>
      <c r="J1316" s="3">
        <f t="shared" si="912"/>
        <v>-77.319999999999993</v>
      </c>
      <c r="K1316" s="3">
        <f t="shared" si="913"/>
        <v>0.9242999999999999</v>
      </c>
      <c r="L1316" s="85"/>
      <c r="M1316" s="3" t="str">
        <f t="shared" si="914"/>
        <v>1.88</v>
      </c>
      <c r="N1316" s="3" t="str">
        <f t="shared" si="915"/>
        <v>-</v>
      </c>
      <c r="O1316" s="3">
        <f t="shared" si="916"/>
        <v>297.47000000000003</v>
      </c>
      <c r="P1316" s="3">
        <f t="shared" si="917"/>
        <v>-77.319999999999993</v>
      </c>
      <c r="Q1316" s="3">
        <f t="shared" si="918"/>
        <v>0.8216</v>
      </c>
      <c r="R1316" s="85"/>
      <c r="S1316" s="3" t="str">
        <f t="shared" si="919"/>
        <v>1.88</v>
      </c>
      <c r="T1316" s="3" t="str">
        <f t="shared" si="920"/>
        <v>-</v>
      </c>
      <c r="U1316" s="3">
        <f t="shared" si="921"/>
        <v>297.47000000000003</v>
      </c>
      <c r="V1316" s="3">
        <f t="shared" si="922"/>
        <v>-77.319999999999993</v>
      </c>
      <c r="W1316" s="3">
        <f t="shared" si="923"/>
        <v>0.71889999999999987</v>
      </c>
      <c r="X1316" s="85"/>
      <c r="Y1316" s="3" t="str">
        <f t="shared" si="924"/>
        <v>1.88</v>
      </c>
      <c r="Z1316" s="3" t="str">
        <f t="shared" si="925"/>
        <v>-</v>
      </c>
      <c r="AA1316" s="3">
        <f t="shared" si="926"/>
        <v>297.47000000000003</v>
      </c>
      <c r="AB1316" s="3">
        <f t="shared" si="927"/>
        <v>-77.319999999999993</v>
      </c>
      <c r="AC1316" s="3">
        <f t="shared" si="928"/>
        <v>0.61619999999999997</v>
      </c>
      <c r="AD1316" s="85"/>
      <c r="AE1316" s="3" t="str">
        <f t="shared" si="929"/>
        <v>1.88</v>
      </c>
      <c r="AF1316" s="3" t="str">
        <f t="shared" si="930"/>
        <v>-</v>
      </c>
      <c r="AG1316" s="3">
        <f t="shared" si="931"/>
        <v>297.47000000000003</v>
      </c>
      <c r="AH1316" s="3">
        <f t="shared" si="932"/>
        <v>-77.319999999999993</v>
      </c>
      <c r="AI1316" s="3">
        <f t="shared" si="933"/>
        <v>0.51349999999999996</v>
      </c>
      <c r="AJ1316" s="85"/>
      <c r="AK1316" s="3" t="str">
        <f t="shared" si="934"/>
        <v>1.88</v>
      </c>
      <c r="AL1316" s="3" t="str">
        <f t="shared" si="935"/>
        <v>-</v>
      </c>
      <c r="AM1316" s="3">
        <f t="shared" si="936"/>
        <v>297.47000000000003</v>
      </c>
      <c r="AN1316" s="3">
        <f t="shared" si="937"/>
        <v>-77.319999999999993</v>
      </c>
      <c r="AO1316" s="3">
        <f t="shared" si="938"/>
        <v>0.4108</v>
      </c>
      <c r="AP1316" s="85"/>
      <c r="AQ1316" s="3" t="str">
        <f t="shared" si="939"/>
        <v>1.88</v>
      </c>
      <c r="AR1316" s="3" t="str">
        <f t="shared" si="940"/>
        <v>-</v>
      </c>
      <c r="AS1316" s="3">
        <f t="shared" si="941"/>
        <v>297.47000000000003</v>
      </c>
      <c r="AT1316" s="3">
        <f t="shared" si="942"/>
        <v>-77.319999999999993</v>
      </c>
      <c r="AU1316" s="3">
        <f t="shared" si="943"/>
        <v>0.30809999999999998</v>
      </c>
      <c r="AV1316" s="85"/>
      <c r="AW1316" s="3" t="str">
        <f t="shared" si="944"/>
        <v>1.88</v>
      </c>
      <c r="AX1316" s="3" t="str">
        <f t="shared" si="945"/>
        <v>-</v>
      </c>
      <c r="AY1316" s="3">
        <f t="shared" si="946"/>
        <v>297.47000000000003</v>
      </c>
      <c r="AZ1316" s="3">
        <f t="shared" si="947"/>
        <v>-77.319999999999993</v>
      </c>
      <c r="BA1316" s="3">
        <f t="shared" si="948"/>
        <v>0.2054</v>
      </c>
      <c r="BB1316" s="85"/>
      <c r="BC1316" s="3" t="str">
        <f t="shared" si="949"/>
        <v>1.88</v>
      </c>
      <c r="BD1316" s="3" t="str">
        <f t="shared" si="950"/>
        <v>-</v>
      </c>
      <c r="BE1316" s="3">
        <f t="shared" si="951"/>
        <v>297.47000000000003</v>
      </c>
      <c r="BF1316" s="3">
        <f t="shared" si="952"/>
        <v>-77.319999999999993</v>
      </c>
      <c r="BG1316" s="3">
        <f t="shared" si="953"/>
        <v>0.1027</v>
      </c>
    </row>
    <row r="1317" spans="1:59" x14ac:dyDescent="0.3">
      <c r="A1317" s="1" t="str">
        <f>'Forward collapse simulation'!B1327</f>
        <v>1.88</v>
      </c>
      <c r="B1317" s="37" t="str">
        <f>IF('Forward collapse simulation'!C1327="","-",'Forward collapse simulation'!C1327)</f>
        <v>1.89</v>
      </c>
      <c r="C1317" s="85">
        <f>'Forward collapse simulation'!E1327</f>
        <v>233.26</v>
      </c>
      <c r="D1317" s="85">
        <f>'Forward collapse simulation'!F1327</f>
        <v>12.93</v>
      </c>
      <c r="E1317" s="85">
        <f>'Forward collapse simulation'!D1327</f>
        <v>5.33</v>
      </c>
      <c r="F1317" s="85"/>
      <c r="G1317" s="3" t="str">
        <f t="shared" si="909"/>
        <v>1.88</v>
      </c>
      <c r="H1317" s="3" t="str">
        <f t="shared" si="910"/>
        <v>1.89</v>
      </c>
      <c r="I1317" s="3">
        <f t="shared" si="911"/>
        <v>233.26</v>
      </c>
      <c r="J1317" s="3">
        <f t="shared" si="912"/>
        <v>12.93</v>
      </c>
      <c r="K1317" s="3">
        <f t="shared" si="913"/>
        <v>5.33</v>
      </c>
      <c r="L1317" s="85"/>
      <c r="M1317" s="3" t="str">
        <f t="shared" si="914"/>
        <v>1.88</v>
      </c>
      <c r="N1317" s="3" t="str">
        <f t="shared" si="915"/>
        <v>1.89</v>
      </c>
      <c r="O1317" s="3">
        <f t="shared" si="916"/>
        <v>233.26</v>
      </c>
      <c r="P1317" s="3">
        <f t="shared" si="917"/>
        <v>12.93</v>
      </c>
      <c r="Q1317" s="3">
        <f t="shared" si="918"/>
        <v>5.33</v>
      </c>
      <c r="R1317" s="85"/>
      <c r="S1317" s="3" t="str">
        <f t="shared" si="919"/>
        <v>1.88</v>
      </c>
      <c r="T1317" s="3" t="str">
        <f t="shared" si="920"/>
        <v>1.89</v>
      </c>
      <c r="U1317" s="3">
        <f t="shared" si="921"/>
        <v>233.26</v>
      </c>
      <c r="V1317" s="3">
        <f t="shared" si="922"/>
        <v>12.93</v>
      </c>
      <c r="W1317" s="3">
        <f t="shared" si="923"/>
        <v>5.33</v>
      </c>
      <c r="X1317" s="85"/>
      <c r="Y1317" s="3" t="str">
        <f t="shared" si="924"/>
        <v>1.88</v>
      </c>
      <c r="Z1317" s="3" t="str">
        <f t="shared" si="925"/>
        <v>1.89</v>
      </c>
      <c r="AA1317" s="3">
        <f t="shared" si="926"/>
        <v>233.26</v>
      </c>
      <c r="AB1317" s="3">
        <f t="shared" si="927"/>
        <v>12.93</v>
      </c>
      <c r="AC1317" s="3">
        <f t="shared" si="928"/>
        <v>5.33</v>
      </c>
      <c r="AD1317" s="85"/>
      <c r="AE1317" s="3" t="str">
        <f t="shared" si="929"/>
        <v>1.88</v>
      </c>
      <c r="AF1317" s="3" t="str">
        <f t="shared" si="930"/>
        <v>1.89</v>
      </c>
      <c r="AG1317" s="3">
        <f t="shared" si="931"/>
        <v>233.26</v>
      </c>
      <c r="AH1317" s="3">
        <f t="shared" si="932"/>
        <v>12.93</v>
      </c>
      <c r="AI1317" s="3">
        <f t="shared" si="933"/>
        <v>5.33</v>
      </c>
      <c r="AJ1317" s="85"/>
      <c r="AK1317" s="3" t="str">
        <f t="shared" si="934"/>
        <v>1.88</v>
      </c>
      <c r="AL1317" s="3" t="str">
        <f t="shared" si="935"/>
        <v>1.89</v>
      </c>
      <c r="AM1317" s="3">
        <f t="shared" si="936"/>
        <v>233.26</v>
      </c>
      <c r="AN1317" s="3">
        <f t="shared" si="937"/>
        <v>12.93</v>
      </c>
      <c r="AO1317" s="3">
        <f t="shared" si="938"/>
        <v>5.33</v>
      </c>
      <c r="AP1317" s="85"/>
      <c r="AQ1317" s="3" t="str">
        <f t="shared" si="939"/>
        <v>1.88</v>
      </c>
      <c r="AR1317" s="3" t="str">
        <f t="shared" si="940"/>
        <v>1.89</v>
      </c>
      <c r="AS1317" s="3">
        <f t="shared" si="941"/>
        <v>233.26</v>
      </c>
      <c r="AT1317" s="3">
        <f t="shared" si="942"/>
        <v>12.93</v>
      </c>
      <c r="AU1317" s="3">
        <f t="shared" si="943"/>
        <v>5.33</v>
      </c>
      <c r="AV1317" s="85"/>
      <c r="AW1317" s="3" t="str">
        <f t="shared" si="944"/>
        <v>1.88</v>
      </c>
      <c r="AX1317" s="3" t="str">
        <f t="shared" si="945"/>
        <v>1.89</v>
      </c>
      <c r="AY1317" s="3">
        <f t="shared" si="946"/>
        <v>233.26</v>
      </c>
      <c r="AZ1317" s="3">
        <f t="shared" si="947"/>
        <v>12.93</v>
      </c>
      <c r="BA1317" s="3">
        <f t="shared" si="948"/>
        <v>5.33</v>
      </c>
      <c r="BB1317" s="85"/>
      <c r="BC1317" s="3" t="str">
        <f t="shared" si="949"/>
        <v>1.88</v>
      </c>
      <c r="BD1317" s="3" t="str">
        <f t="shared" si="950"/>
        <v>1.89</v>
      </c>
      <c r="BE1317" s="3">
        <f t="shared" si="951"/>
        <v>233.26</v>
      </c>
      <c r="BF1317" s="3">
        <f t="shared" si="952"/>
        <v>12.93</v>
      </c>
      <c r="BG1317" s="3">
        <f t="shared" si="953"/>
        <v>5.33</v>
      </c>
    </row>
    <row r="1318" spans="1:59" x14ac:dyDescent="0.3">
      <c r="A1318" s="1" t="str">
        <f>'Forward collapse simulation'!B1328</f>
        <v>1.89</v>
      </c>
      <c r="B1318" s="37" t="str">
        <f>IF('Forward collapse simulation'!C1328="","-",'Forward collapse simulation'!C1328)</f>
        <v>-</v>
      </c>
      <c r="C1318" s="85">
        <f>'Forward collapse simulation'!E1328</f>
        <v>183.63</v>
      </c>
      <c r="D1318" s="85">
        <f>'Forward collapse simulation'!F1328</f>
        <v>-71.53</v>
      </c>
      <c r="E1318" s="85">
        <f>'Forward collapse simulation'!D1328</f>
        <v>0.19900000000000001</v>
      </c>
      <c r="F1318" s="85"/>
      <c r="G1318" s="3" t="str">
        <f t="shared" si="909"/>
        <v>1.89</v>
      </c>
      <c r="H1318" s="3" t="str">
        <f t="shared" si="910"/>
        <v>-</v>
      </c>
      <c r="I1318" s="3">
        <f t="shared" si="911"/>
        <v>183.63</v>
      </c>
      <c r="J1318" s="3">
        <f t="shared" si="912"/>
        <v>-71.53</v>
      </c>
      <c r="K1318" s="3">
        <f t="shared" si="913"/>
        <v>0.17910000000000001</v>
      </c>
      <c r="L1318" s="85"/>
      <c r="M1318" s="3" t="str">
        <f t="shared" si="914"/>
        <v>1.89</v>
      </c>
      <c r="N1318" s="3" t="str">
        <f t="shared" si="915"/>
        <v>-</v>
      </c>
      <c r="O1318" s="3">
        <f t="shared" si="916"/>
        <v>183.63</v>
      </c>
      <c r="P1318" s="3">
        <f t="shared" si="917"/>
        <v>-71.53</v>
      </c>
      <c r="Q1318" s="3">
        <f t="shared" si="918"/>
        <v>0.15920000000000001</v>
      </c>
      <c r="R1318" s="85"/>
      <c r="S1318" s="3" t="str">
        <f t="shared" si="919"/>
        <v>1.89</v>
      </c>
      <c r="T1318" s="3" t="str">
        <f t="shared" si="920"/>
        <v>-</v>
      </c>
      <c r="U1318" s="3">
        <f t="shared" si="921"/>
        <v>183.63</v>
      </c>
      <c r="V1318" s="3">
        <f t="shared" si="922"/>
        <v>-71.53</v>
      </c>
      <c r="W1318" s="3">
        <f t="shared" si="923"/>
        <v>0.13930000000000001</v>
      </c>
      <c r="X1318" s="85"/>
      <c r="Y1318" s="3" t="str">
        <f t="shared" si="924"/>
        <v>1.89</v>
      </c>
      <c r="Z1318" s="3" t="str">
        <f t="shared" si="925"/>
        <v>-</v>
      </c>
      <c r="AA1318" s="3">
        <f t="shared" si="926"/>
        <v>183.63</v>
      </c>
      <c r="AB1318" s="3">
        <f t="shared" si="927"/>
        <v>-71.53</v>
      </c>
      <c r="AC1318" s="3">
        <f t="shared" si="928"/>
        <v>0.11940000000000001</v>
      </c>
      <c r="AD1318" s="85"/>
      <c r="AE1318" s="3" t="str">
        <f t="shared" si="929"/>
        <v>1.89</v>
      </c>
      <c r="AF1318" s="3" t="str">
        <f t="shared" si="930"/>
        <v>-</v>
      </c>
      <c r="AG1318" s="3">
        <f t="shared" si="931"/>
        <v>183.63</v>
      </c>
      <c r="AH1318" s="3">
        <f t="shared" si="932"/>
        <v>-71.53</v>
      </c>
      <c r="AI1318" s="3">
        <f t="shared" si="933"/>
        <v>9.9500000000000005E-2</v>
      </c>
      <c r="AJ1318" s="85"/>
      <c r="AK1318" s="3" t="str">
        <f t="shared" si="934"/>
        <v>1.89</v>
      </c>
      <c r="AL1318" s="3" t="str">
        <f t="shared" si="935"/>
        <v>-</v>
      </c>
      <c r="AM1318" s="3">
        <f t="shared" si="936"/>
        <v>183.63</v>
      </c>
      <c r="AN1318" s="3">
        <f t="shared" si="937"/>
        <v>-71.53</v>
      </c>
      <c r="AO1318" s="3">
        <f t="shared" si="938"/>
        <v>7.9600000000000004E-2</v>
      </c>
      <c r="AP1318" s="85"/>
      <c r="AQ1318" s="3" t="str">
        <f t="shared" si="939"/>
        <v>1.89</v>
      </c>
      <c r="AR1318" s="3" t="str">
        <f t="shared" si="940"/>
        <v>-</v>
      </c>
      <c r="AS1318" s="3">
        <f t="shared" si="941"/>
        <v>183.63</v>
      </c>
      <c r="AT1318" s="3">
        <f t="shared" si="942"/>
        <v>-71.53</v>
      </c>
      <c r="AU1318" s="3">
        <f t="shared" si="943"/>
        <v>5.9700000000000003E-2</v>
      </c>
      <c r="AV1318" s="85"/>
      <c r="AW1318" s="3" t="str">
        <f t="shared" si="944"/>
        <v>1.89</v>
      </c>
      <c r="AX1318" s="3" t="str">
        <f t="shared" si="945"/>
        <v>-</v>
      </c>
      <c r="AY1318" s="3">
        <f t="shared" si="946"/>
        <v>183.63</v>
      </c>
      <c r="AZ1318" s="3">
        <f t="shared" si="947"/>
        <v>-71.53</v>
      </c>
      <c r="BA1318" s="3">
        <f t="shared" si="948"/>
        <v>3.9800000000000002E-2</v>
      </c>
      <c r="BB1318" s="85"/>
      <c r="BC1318" s="3" t="str">
        <f t="shared" si="949"/>
        <v>1.89</v>
      </c>
      <c r="BD1318" s="3" t="str">
        <f t="shared" si="950"/>
        <v>-</v>
      </c>
      <c r="BE1318" s="3">
        <f t="shared" si="951"/>
        <v>183.63</v>
      </c>
      <c r="BF1318" s="3">
        <f t="shared" si="952"/>
        <v>-71.53</v>
      </c>
      <c r="BG1318" s="3">
        <f t="shared" si="953"/>
        <v>1.9900000000000001E-2</v>
      </c>
    </row>
    <row r="1319" spans="1:59" x14ac:dyDescent="0.3">
      <c r="A1319" s="1" t="str">
        <f>'Forward collapse simulation'!B1329</f>
        <v>1.89</v>
      </c>
      <c r="B1319" s="37" t="str">
        <f>IF('Forward collapse simulation'!C1329="","-",'Forward collapse simulation'!C1329)</f>
        <v>-</v>
      </c>
      <c r="C1319" s="85">
        <f>'Forward collapse simulation'!E1329</f>
        <v>150.13</v>
      </c>
      <c r="D1319" s="85">
        <f>'Forward collapse simulation'!F1329</f>
        <v>-38.5</v>
      </c>
      <c r="E1319" s="85">
        <f>'Forward collapse simulation'!D1329</f>
        <v>0.51600000000000001</v>
      </c>
      <c r="F1319" s="85"/>
      <c r="G1319" s="3" t="str">
        <f t="shared" si="909"/>
        <v>1.89</v>
      </c>
      <c r="H1319" s="3" t="str">
        <f t="shared" si="910"/>
        <v>-</v>
      </c>
      <c r="I1319" s="3">
        <f t="shared" si="911"/>
        <v>150.13</v>
      </c>
      <c r="J1319" s="3">
        <f t="shared" si="912"/>
        <v>-38.5</v>
      </c>
      <c r="K1319" s="3">
        <f t="shared" si="913"/>
        <v>0.46440000000000003</v>
      </c>
      <c r="L1319" s="85"/>
      <c r="M1319" s="3" t="str">
        <f t="shared" si="914"/>
        <v>1.89</v>
      </c>
      <c r="N1319" s="3" t="str">
        <f t="shared" si="915"/>
        <v>-</v>
      </c>
      <c r="O1319" s="3">
        <f t="shared" si="916"/>
        <v>150.13</v>
      </c>
      <c r="P1319" s="3">
        <f t="shared" si="917"/>
        <v>-38.5</v>
      </c>
      <c r="Q1319" s="3">
        <f t="shared" si="918"/>
        <v>0.41280000000000006</v>
      </c>
      <c r="R1319" s="85"/>
      <c r="S1319" s="3" t="str">
        <f t="shared" si="919"/>
        <v>1.89</v>
      </c>
      <c r="T1319" s="3" t="str">
        <f t="shared" si="920"/>
        <v>-</v>
      </c>
      <c r="U1319" s="3">
        <f t="shared" si="921"/>
        <v>150.13</v>
      </c>
      <c r="V1319" s="3">
        <f t="shared" si="922"/>
        <v>-38.5</v>
      </c>
      <c r="W1319" s="3">
        <f t="shared" si="923"/>
        <v>0.36119999999999997</v>
      </c>
      <c r="X1319" s="85"/>
      <c r="Y1319" s="3" t="str">
        <f t="shared" si="924"/>
        <v>1.89</v>
      </c>
      <c r="Z1319" s="3" t="str">
        <f t="shared" si="925"/>
        <v>-</v>
      </c>
      <c r="AA1319" s="3">
        <f t="shared" si="926"/>
        <v>150.13</v>
      </c>
      <c r="AB1319" s="3">
        <f t="shared" si="927"/>
        <v>-38.5</v>
      </c>
      <c r="AC1319" s="3">
        <f t="shared" si="928"/>
        <v>0.30959999999999999</v>
      </c>
      <c r="AD1319" s="85"/>
      <c r="AE1319" s="3" t="str">
        <f t="shared" si="929"/>
        <v>1.89</v>
      </c>
      <c r="AF1319" s="3" t="str">
        <f t="shared" si="930"/>
        <v>-</v>
      </c>
      <c r="AG1319" s="3">
        <f t="shared" si="931"/>
        <v>150.13</v>
      </c>
      <c r="AH1319" s="3">
        <f t="shared" si="932"/>
        <v>-38.5</v>
      </c>
      <c r="AI1319" s="3">
        <f t="shared" si="933"/>
        <v>0.25800000000000001</v>
      </c>
      <c r="AJ1319" s="85"/>
      <c r="AK1319" s="3" t="str">
        <f t="shared" si="934"/>
        <v>1.89</v>
      </c>
      <c r="AL1319" s="3" t="str">
        <f t="shared" si="935"/>
        <v>-</v>
      </c>
      <c r="AM1319" s="3">
        <f t="shared" si="936"/>
        <v>150.13</v>
      </c>
      <c r="AN1319" s="3">
        <f t="shared" si="937"/>
        <v>-38.5</v>
      </c>
      <c r="AO1319" s="3">
        <f t="shared" si="938"/>
        <v>0.20640000000000003</v>
      </c>
      <c r="AP1319" s="85"/>
      <c r="AQ1319" s="3" t="str">
        <f t="shared" si="939"/>
        <v>1.89</v>
      </c>
      <c r="AR1319" s="3" t="str">
        <f t="shared" si="940"/>
        <v>-</v>
      </c>
      <c r="AS1319" s="3">
        <f t="shared" si="941"/>
        <v>150.13</v>
      </c>
      <c r="AT1319" s="3">
        <f t="shared" si="942"/>
        <v>-38.5</v>
      </c>
      <c r="AU1319" s="3">
        <f t="shared" si="943"/>
        <v>0.15479999999999999</v>
      </c>
      <c r="AV1319" s="85"/>
      <c r="AW1319" s="3" t="str">
        <f t="shared" si="944"/>
        <v>1.89</v>
      </c>
      <c r="AX1319" s="3" t="str">
        <f t="shared" si="945"/>
        <v>-</v>
      </c>
      <c r="AY1319" s="3">
        <f t="shared" si="946"/>
        <v>150.13</v>
      </c>
      <c r="AZ1319" s="3">
        <f t="shared" si="947"/>
        <v>-38.5</v>
      </c>
      <c r="BA1319" s="3">
        <f t="shared" si="948"/>
        <v>0.10320000000000001</v>
      </c>
      <c r="BB1319" s="85"/>
      <c r="BC1319" s="3" t="str">
        <f t="shared" si="949"/>
        <v>1.89</v>
      </c>
      <c r="BD1319" s="3" t="str">
        <f t="shared" si="950"/>
        <v>-</v>
      </c>
      <c r="BE1319" s="3">
        <f t="shared" si="951"/>
        <v>150.13</v>
      </c>
      <c r="BF1319" s="3">
        <f t="shared" si="952"/>
        <v>-38.5</v>
      </c>
      <c r="BG1319" s="3">
        <f t="shared" si="953"/>
        <v>5.1600000000000007E-2</v>
      </c>
    </row>
    <row r="1320" spans="1:59" x14ac:dyDescent="0.3">
      <c r="A1320" s="1" t="str">
        <f>'Forward collapse simulation'!B1330</f>
        <v>1.89</v>
      </c>
      <c r="B1320" s="37" t="str">
        <f>IF('Forward collapse simulation'!C1330="","-",'Forward collapse simulation'!C1330)</f>
        <v>-</v>
      </c>
      <c r="C1320" s="85">
        <f>'Forward collapse simulation'!E1330</f>
        <v>144.28</v>
      </c>
      <c r="D1320" s="85">
        <f>'Forward collapse simulation'!F1330</f>
        <v>6.16</v>
      </c>
      <c r="E1320" s="85">
        <f>'Forward collapse simulation'!D1330</f>
        <v>0.252</v>
      </c>
      <c r="F1320" s="85"/>
      <c r="G1320" s="3" t="str">
        <f t="shared" si="909"/>
        <v>1.89</v>
      </c>
      <c r="H1320" s="3" t="str">
        <f t="shared" si="910"/>
        <v>-</v>
      </c>
      <c r="I1320" s="3">
        <f t="shared" si="911"/>
        <v>144.28</v>
      </c>
      <c r="J1320" s="3">
        <f t="shared" si="912"/>
        <v>6.16</v>
      </c>
      <c r="K1320" s="3">
        <f t="shared" si="913"/>
        <v>0.2268</v>
      </c>
      <c r="L1320" s="85"/>
      <c r="M1320" s="3" t="str">
        <f t="shared" si="914"/>
        <v>1.89</v>
      </c>
      <c r="N1320" s="3" t="str">
        <f t="shared" si="915"/>
        <v>-</v>
      </c>
      <c r="O1320" s="3">
        <f t="shared" si="916"/>
        <v>144.28</v>
      </c>
      <c r="P1320" s="3">
        <f t="shared" si="917"/>
        <v>6.16</v>
      </c>
      <c r="Q1320" s="3">
        <f t="shared" si="918"/>
        <v>0.2016</v>
      </c>
      <c r="R1320" s="85"/>
      <c r="S1320" s="3" t="str">
        <f t="shared" si="919"/>
        <v>1.89</v>
      </c>
      <c r="T1320" s="3" t="str">
        <f t="shared" si="920"/>
        <v>-</v>
      </c>
      <c r="U1320" s="3">
        <f t="shared" si="921"/>
        <v>144.28</v>
      </c>
      <c r="V1320" s="3">
        <f t="shared" si="922"/>
        <v>6.16</v>
      </c>
      <c r="W1320" s="3">
        <f t="shared" si="923"/>
        <v>0.1764</v>
      </c>
      <c r="X1320" s="85"/>
      <c r="Y1320" s="3" t="str">
        <f t="shared" si="924"/>
        <v>1.89</v>
      </c>
      <c r="Z1320" s="3" t="str">
        <f t="shared" si="925"/>
        <v>-</v>
      </c>
      <c r="AA1320" s="3">
        <f t="shared" si="926"/>
        <v>144.28</v>
      </c>
      <c r="AB1320" s="3">
        <f t="shared" si="927"/>
        <v>6.16</v>
      </c>
      <c r="AC1320" s="3">
        <f t="shared" si="928"/>
        <v>0.1512</v>
      </c>
      <c r="AD1320" s="85"/>
      <c r="AE1320" s="3" t="str">
        <f t="shared" si="929"/>
        <v>1.89</v>
      </c>
      <c r="AF1320" s="3" t="str">
        <f t="shared" si="930"/>
        <v>-</v>
      </c>
      <c r="AG1320" s="3">
        <f t="shared" si="931"/>
        <v>144.28</v>
      </c>
      <c r="AH1320" s="3">
        <f t="shared" si="932"/>
        <v>6.16</v>
      </c>
      <c r="AI1320" s="3">
        <f t="shared" si="933"/>
        <v>0.126</v>
      </c>
      <c r="AJ1320" s="85"/>
      <c r="AK1320" s="3" t="str">
        <f t="shared" si="934"/>
        <v>1.89</v>
      </c>
      <c r="AL1320" s="3" t="str">
        <f t="shared" si="935"/>
        <v>-</v>
      </c>
      <c r="AM1320" s="3">
        <f t="shared" si="936"/>
        <v>144.28</v>
      </c>
      <c r="AN1320" s="3">
        <f t="shared" si="937"/>
        <v>6.16</v>
      </c>
      <c r="AO1320" s="3">
        <f t="shared" si="938"/>
        <v>0.1008</v>
      </c>
      <c r="AP1320" s="85"/>
      <c r="AQ1320" s="3" t="str">
        <f t="shared" si="939"/>
        <v>1.89</v>
      </c>
      <c r="AR1320" s="3" t="str">
        <f t="shared" si="940"/>
        <v>-</v>
      </c>
      <c r="AS1320" s="3">
        <f t="shared" si="941"/>
        <v>144.28</v>
      </c>
      <c r="AT1320" s="3">
        <f t="shared" si="942"/>
        <v>6.16</v>
      </c>
      <c r="AU1320" s="3">
        <f t="shared" si="943"/>
        <v>7.5600000000000001E-2</v>
      </c>
      <c r="AV1320" s="85"/>
      <c r="AW1320" s="3" t="str">
        <f t="shared" si="944"/>
        <v>1.89</v>
      </c>
      <c r="AX1320" s="3" t="str">
        <f t="shared" si="945"/>
        <v>-</v>
      </c>
      <c r="AY1320" s="3">
        <f t="shared" si="946"/>
        <v>144.28</v>
      </c>
      <c r="AZ1320" s="3">
        <f t="shared" si="947"/>
        <v>6.16</v>
      </c>
      <c r="BA1320" s="3">
        <f t="shared" si="948"/>
        <v>5.04E-2</v>
      </c>
      <c r="BB1320" s="85"/>
      <c r="BC1320" s="3" t="str">
        <f t="shared" si="949"/>
        <v>1.89</v>
      </c>
      <c r="BD1320" s="3" t="str">
        <f t="shared" si="950"/>
        <v>-</v>
      </c>
      <c r="BE1320" s="3">
        <f t="shared" si="951"/>
        <v>144.28</v>
      </c>
      <c r="BF1320" s="3">
        <f t="shared" si="952"/>
        <v>6.16</v>
      </c>
      <c r="BG1320" s="3">
        <f t="shared" si="953"/>
        <v>2.52E-2</v>
      </c>
    </row>
    <row r="1321" spans="1:59" x14ac:dyDescent="0.3">
      <c r="A1321" s="1" t="str">
        <f>'Forward collapse simulation'!B1331</f>
        <v>1.89</v>
      </c>
      <c r="B1321" s="37" t="str">
        <f>IF('Forward collapse simulation'!C1331="","-",'Forward collapse simulation'!C1331)</f>
        <v>-</v>
      </c>
      <c r="C1321" s="85">
        <f>'Forward collapse simulation'!E1331</f>
        <v>124.03</v>
      </c>
      <c r="D1321" s="85">
        <f>'Forward collapse simulation'!F1331</f>
        <v>84.75</v>
      </c>
      <c r="E1321" s="85">
        <f>'Forward collapse simulation'!D1331</f>
        <v>2.5190000000000001</v>
      </c>
      <c r="F1321" s="85"/>
      <c r="G1321" s="3" t="str">
        <f t="shared" si="909"/>
        <v>1.89</v>
      </c>
      <c r="H1321" s="3" t="str">
        <f t="shared" si="910"/>
        <v>-</v>
      </c>
      <c r="I1321" s="3">
        <f t="shared" si="911"/>
        <v>124.03</v>
      </c>
      <c r="J1321" s="3">
        <f t="shared" si="912"/>
        <v>84.75</v>
      </c>
      <c r="K1321" s="3">
        <f t="shared" si="913"/>
        <v>2.2671000000000001</v>
      </c>
      <c r="L1321" s="85"/>
      <c r="M1321" s="3" t="str">
        <f t="shared" si="914"/>
        <v>1.89</v>
      </c>
      <c r="N1321" s="3" t="str">
        <f t="shared" si="915"/>
        <v>-</v>
      </c>
      <c r="O1321" s="3">
        <f t="shared" si="916"/>
        <v>124.03</v>
      </c>
      <c r="P1321" s="3">
        <f t="shared" si="917"/>
        <v>84.75</v>
      </c>
      <c r="Q1321" s="3">
        <f t="shared" si="918"/>
        <v>2.0152000000000001</v>
      </c>
      <c r="R1321" s="85"/>
      <c r="S1321" s="3" t="str">
        <f t="shared" si="919"/>
        <v>1.89</v>
      </c>
      <c r="T1321" s="3" t="str">
        <f t="shared" si="920"/>
        <v>-</v>
      </c>
      <c r="U1321" s="3">
        <f t="shared" si="921"/>
        <v>124.03</v>
      </c>
      <c r="V1321" s="3">
        <f t="shared" si="922"/>
        <v>84.75</v>
      </c>
      <c r="W1321" s="3">
        <f t="shared" si="923"/>
        <v>1.7632999999999999</v>
      </c>
      <c r="X1321" s="85"/>
      <c r="Y1321" s="3" t="str">
        <f t="shared" si="924"/>
        <v>1.89</v>
      </c>
      <c r="Z1321" s="3" t="str">
        <f t="shared" si="925"/>
        <v>-</v>
      </c>
      <c r="AA1321" s="3">
        <f t="shared" si="926"/>
        <v>124.03</v>
      </c>
      <c r="AB1321" s="3">
        <f t="shared" si="927"/>
        <v>84.75</v>
      </c>
      <c r="AC1321" s="3">
        <f t="shared" si="928"/>
        <v>1.5114000000000001</v>
      </c>
      <c r="AD1321" s="85"/>
      <c r="AE1321" s="3" t="str">
        <f t="shared" si="929"/>
        <v>1.89</v>
      </c>
      <c r="AF1321" s="3" t="str">
        <f t="shared" si="930"/>
        <v>-</v>
      </c>
      <c r="AG1321" s="3">
        <f t="shared" si="931"/>
        <v>124.03</v>
      </c>
      <c r="AH1321" s="3">
        <f t="shared" si="932"/>
        <v>84.75</v>
      </c>
      <c r="AI1321" s="3">
        <f t="shared" si="933"/>
        <v>1.2595000000000001</v>
      </c>
      <c r="AJ1321" s="85"/>
      <c r="AK1321" s="3" t="str">
        <f t="shared" si="934"/>
        <v>1.89</v>
      </c>
      <c r="AL1321" s="3" t="str">
        <f t="shared" si="935"/>
        <v>-</v>
      </c>
      <c r="AM1321" s="3">
        <f t="shared" si="936"/>
        <v>124.03</v>
      </c>
      <c r="AN1321" s="3">
        <f t="shared" si="937"/>
        <v>84.75</v>
      </c>
      <c r="AO1321" s="3">
        <f t="shared" si="938"/>
        <v>1.0076000000000001</v>
      </c>
      <c r="AP1321" s="85"/>
      <c r="AQ1321" s="3" t="str">
        <f t="shared" si="939"/>
        <v>1.89</v>
      </c>
      <c r="AR1321" s="3" t="str">
        <f t="shared" si="940"/>
        <v>-</v>
      </c>
      <c r="AS1321" s="3">
        <f t="shared" si="941"/>
        <v>124.03</v>
      </c>
      <c r="AT1321" s="3">
        <f t="shared" si="942"/>
        <v>84.75</v>
      </c>
      <c r="AU1321" s="3">
        <f t="shared" si="943"/>
        <v>0.75570000000000004</v>
      </c>
      <c r="AV1321" s="85"/>
      <c r="AW1321" s="3" t="str">
        <f t="shared" si="944"/>
        <v>1.89</v>
      </c>
      <c r="AX1321" s="3" t="str">
        <f t="shared" si="945"/>
        <v>-</v>
      </c>
      <c r="AY1321" s="3">
        <f t="shared" si="946"/>
        <v>124.03</v>
      </c>
      <c r="AZ1321" s="3">
        <f t="shared" si="947"/>
        <v>84.75</v>
      </c>
      <c r="BA1321" s="3">
        <f t="shared" si="948"/>
        <v>0.50380000000000003</v>
      </c>
      <c r="BB1321" s="85"/>
      <c r="BC1321" s="3" t="str">
        <f t="shared" si="949"/>
        <v>1.89</v>
      </c>
      <c r="BD1321" s="3" t="str">
        <f t="shared" si="950"/>
        <v>-</v>
      </c>
      <c r="BE1321" s="3">
        <f t="shared" si="951"/>
        <v>124.03</v>
      </c>
      <c r="BF1321" s="3">
        <f t="shared" si="952"/>
        <v>84.75</v>
      </c>
      <c r="BG1321" s="3">
        <f t="shared" si="953"/>
        <v>0.25190000000000001</v>
      </c>
    </row>
    <row r="1322" spans="1:59" x14ac:dyDescent="0.3">
      <c r="A1322" s="1" t="str">
        <f>'Forward collapse simulation'!B1332</f>
        <v>1.89</v>
      </c>
      <c r="B1322" s="37" t="str">
        <f>IF('Forward collapse simulation'!C1332="","-",'Forward collapse simulation'!C1332)</f>
        <v>-</v>
      </c>
      <c r="C1322" s="85">
        <f>'Forward collapse simulation'!E1332</f>
        <v>316.18</v>
      </c>
      <c r="D1322" s="85">
        <f>'Forward collapse simulation'!F1332</f>
        <v>83.17</v>
      </c>
      <c r="E1322" s="85">
        <f>'Forward collapse simulation'!D1332</f>
        <v>1.1539999999999999</v>
      </c>
      <c r="F1322" s="85"/>
      <c r="G1322" s="3" t="str">
        <f t="shared" si="909"/>
        <v>1.89</v>
      </c>
      <c r="H1322" s="3" t="str">
        <f t="shared" si="910"/>
        <v>-</v>
      </c>
      <c r="I1322" s="3">
        <f t="shared" si="911"/>
        <v>316.18</v>
      </c>
      <c r="J1322" s="3">
        <f t="shared" si="912"/>
        <v>83.17</v>
      </c>
      <c r="K1322" s="3">
        <f t="shared" si="913"/>
        <v>1.0386</v>
      </c>
      <c r="L1322" s="85"/>
      <c r="M1322" s="3" t="str">
        <f t="shared" si="914"/>
        <v>1.89</v>
      </c>
      <c r="N1322" s="3" t="str">
        <f t="shared" si="915"/>
        <v>-</v>
      </c>
      <c r="O1322" s="3">
        <f t="shared" si="916"/>
        <v>316.18</v>
      </c>
      <c r="P1322" s="3">
        <f t="shared" si="917"/>
        <v>83.17</v>
      </c>
      <c r="Q1322" s="3">
        <f t="shared" si="918"/>
        <v>0.92320000000000002</v>
      </c>
      <c r="R1322" s="85"/>
      <c r="S1322" s="3" t="str">
        <f t="shared" si="919"/>
        <v>1.89</v>
      </c>
      <c r="T1322" s="3" t="str">
        <f t="shared" si="920"/>
        <v>-</v>
      </c>
      <c r="U1322" s="3">
        <f t="shared" si="921"/>
        <v>316.18</v>
      </c>
      <c r="V1322" s="3">
        <f t="shared" si="922"/>
        <v>83.17</v>
      </c>
      <c r="W1322" s="3">
        <f t="shared" si="923"/>
        <v>0.80779999999999985</v>
      </c>
      <c r="X1322" s="85"/>
      <c r="Y1322" s="3" t="str">
        <f t="shared" si="924"/>
        <v>1.89</v>
      </c>
      <c r="Z1322" s="3" t="str">
        <f t="shared" si="925"/>
        <v>-</v>
      </c>
      <c r="AA1322" s="3">
        <f t="shared" si="926"/>
        <v>316.18</v>
      </c>
      <c r="AB1322" s="3">
        <f t="shared" si="927"/>
        <v>83.17</v>
      </c>
      <c r="AC1322" s="3">
        <f t="shared" si="928"/>
        <v>0.6923999999999999</v>
      </c>
      <c r="AD1322" s="85"/>
      <c r="AE1322" s="3" t="str">
        <f t="shared" si="929"/>
        <v>1.89</v>
      </c>
      <c r="AF1322" s="3" t="str">
        <f t="shared" si="930"/>
        <v>-</v>
      </c>
      <c r="AG1322" s="3">
        <f t="shared" si="931"/>
        <v>316.18</v>
      </c>
      <c r="AH1322" s="3">
        <f t="shared" si="932"/>
        <v>83.17</v>
      </c>
      <c r="AI1322" s="3">
        <f t="shared" si="933"/>
        <v>0.57699999999999996</v>
      </c>
      <c r="AJ1322" s="85"/>
      <c r="AK1322" s="3" t="str">
        <f t="shared" si="934"/>
        <v>1.89</v>
      </c>
      <c r="AL1322" s="3" t="str">
        <f t="shared" si="935"/>
        <v>-</v>
      </c>
      <c r="AM1322" s="3">
        <f t="shared" si="936"/>
        <v>316.18</v>
      </c>
      <c r="AN1322" s="3">
        <f t="shared" si="937"/>
        <v>83.17</v>
      </c>
      <c r="AO1322" s="3">
        <f t="shared" si="938"/>
        <v>0.46160000000000001</v>
      </c>
      <c r="AP1322" s="85"/>
      <c r="AQ1322" s="3" t="str">
        <f t="shared" si="939"/>
        <v>1.89</v>
      </c>
      <c r="AR1322" s="3" t="str">
        <f t="shared" si="940"/>
        <v>-</v>
      </c>
      <c r="AS1322" s="3">
        <f t="shared" si="941"/>
        <v>316.18</v>
      </c>
      <c r="AT1322" s="3">
        <f t="shared" si="942"/>
        <v>83.17</v>
      </c>
      <c r="AU1322" s="3">
        <f t="shared" si="943"/>
        <v>0.34619999999999995</v>
      </c>
      <c r="AV1322" s="85"/>
      <c r="AW1322" s="3" t="str">
        <f t="shared" si="944"/>
        <v>1.89</v>
      </c>
      <c r="AX1322" s="3" t="str">
        <f t="shared" si="945"/>
        <v>-</v>
      </c>
      <c r="AY1322" s="3">
        <f t="shared" si="946"/>
        <v>316.18</v>
      </c>
      <c r="AZ1322" s="3">
        <f t="shared" si="947"/>
        <v>83.17</v>
      </c>
      <c r="BA1322" s="3">
        <f t="shared" si="948"/>
        <v>0.23080000000000001</v>
      </c>
      <c r="BB1322" s="85"/>
      <c r="BC1322" s="3" t="str">
        <f t="shared" si="949"/>
        <v>1.89</v>
      </c>
      <c r="BD1322" s="3" t="str">
        <f t="shared" si="950"/>
        <v>-</v>
      </c>
      <c r="BE1322" s="3">
        <f t="shared" si="951"/>
        <v>316.18</v>
      </c>
      <c r="BF1322" s="3">
        <f t="shared" si="952"/>
        <v>83.17</v>
      </c>
      <c r="BG1322" s="3">
        <f t="shared" si="953"/>
        <v>0.1154</v>
      </c>
    </row>
    <row r="1323" spans="1:59" x14ac:dyDescent="0.3">
      <c r="A1323" s="1" t="str">
        <f>'Forward collapse simulation'!B1333</f>
        <v>1.89</v>
      </c>
      <c r="B1323" s="37" t="str">
        <f>IF('Forward collapse simulation'!C1333="","-",'Forward collapse simulation'!C1333)</f>
        <v>-</v>
      </c>
      <c r="C1323" s="85">
        <f>'Forward collapse simulation'!E1333</f>
        <v>323.32</v>
      </c>
      <c r="D1323" s="85">
        <f>'Forward collapse simulation'!F1333</f>
        <v>37.08</v>
      </c>
      <c r="E1323" s="85">
        <f>'Forward collapse simulation'!D1333</f>
        <v>0.38</v>
      </c>
      <c r="F1323" s="85"/>
      <c r="G1323" s="3" t="str">
        <f t="shared" si="909"/>
        <v>1.89</v>
      </c>
      <c r="H1323" s="3" t="str">
        <f t="shared" si="910"/>
        <v>-</v>
      </c>
      <c r="I1323" s="3">
        <f t="shared" si="911"/>
        <v>323.32</v>
      </c>
      <c r="J1323" s="3">
        <f t="shared" si="912"/>
        <v>37.08</v>
      </c>
      <c r="K1323" s="3">
        <f t="shared" si="913"/>
        <v>0.34200000000000003</v>
      </c>
      <c r="L1323" s="85"/>
      <c r="M1323" s="3" t="str">
        <f t="shared" si="914"/>
        <v>1.89</v>
      </c>
      <c r="N1323" s="3" t="str">
        <f t="shared" si="915"/>
        <v>-</v>
      </c>
      <c r="O1323" s="3">
        <f t="shared" si="916"/>
        <v>323.32</v>
      </c>
      <c r="P1323" s="3">
        <f t="shared" si="917"/>
        <v>37.08</v>
      </c>
      <c r="Q1323" s="3">
        <f t="shared" si="918"/>
        <v>0.30400000000000005</v>
      </c>
      <c r="R1323" s="85"/>
      <c r="S1323" s="3" t="str">
        <f t="shared" si="919"/>
        <v>1.89</v>
      </c>
      <c r="T1323" s="3" t="str">
        <f t="shared" si="920"/>
        <v>-</v>
      </c>
      <c r="U1323" s="3">
        <f t="shared" si="921"/>
        <v>323.32</v>
      </c>
      <c r="V1323" s="3">
        <f t="shared" si="922"/>
        <v>37.08</v>
      </c>
      <c r="W1323" s="3">
        <f t="shared" si="923"/>
        <v>0.26599999999999996</v>
      </c>
      <c r="X1323" s="85"/>
      <c r="Y1323" s="3" t="str">
        <f t="shared" si="924"/>
        <v>1.89</v>
      </c>
      <c r="Z1323" s="3" t="str">
        <f t="shared" si="925"/>
        <v>-</v>
      </c>
      <c r="AA1323" s="3">
        <f t="shared" si="926"/>
        <v>323.32</v>
      </c>
      <c r="AB1323" s="3">
        <f t="shared" si="927"/>
        <v>37.08</v>
      </c>
      <c r="AC1323" s="3">
        <f t="shared" si="928"/>
        <v>0.22799999999999998</v>
      </c>
      <c r="AD1323" s="85"/>
      <c r="AE1323" s="3" t="str">
        <f t="shared" si="929"/>
        <v>1.89</v>
      </c>
      <c r="AF1323" s="3" t="str">
        <f t="shared" si="930"/>
        <v>-</v>
      </c>
      <c r="AG1323" s="3">
        <f t="shared" si="931"/>
        <v>323.32</v>
      </c>
      <c r="AH1323" s="3">
        <f t="shared" si="932"/>
        <v>37.08</v>
      </c>
      <c r="AI1323" s="3">
        <f t="shared" si="933"/>
        <v>0.19</v>
      </c>
      <c r="AJ1323" s="85"/>
      <c r="AK1323" s="3" t="str">
        <f t="shared" si="934"/>
        <v>1.89</v>
      </c>
      <c r="AL1323" s="3" t="str">
        <f t="shared" si="935"/>
        <v>-</v>
      </c>
      <c r="AM1323" s="3">
        <f t="shared" si="936"/>
        <v>323.32</v>
      </c>
      <c r="AN1323" s="3">
        <f t="shared" si="937"/>
        <v>37.08</v>
      </c>
      <c r="AO1323" s="3">
        <f t="shared" si="938"/>
        <v>0.15200000000000002</v>
      </c>
      <c r="AP1323" s="85"/>
      <c r="AQ1323" s="3" t="str">
        <f t="shared" si="939"/>
        <v>1.89</v>
      </c>
      <c r="AR1323" s="3" t="str">
        <f t="shared" si="940"/>
        <v>-</v>
      </c>
      <c r="AS1323" s="3">
        <f t="shared" si="941"/>
        <v>323.32</v>
      </c>
      <c r="AT1323" s="3">
        <f t="shared" si="942"/>
        <v>37.08</v>
      </c>
      <c r="AU1323" s="3">
        <f t="shared" si="943"/>
        <v>0.11399999999999999</v>
      </c>
      <c r="AV1323" s="85"/>
      <c r="AW1323" s="3" t="str">
        <f t="shared" si="944"/>
        <v>1.89</v>
      </c>
      <c r="AX1323" s="3" t="str">
        <f t="shared" si="945"/>
        <v>-</v>
      </c>
      <c r="AY1323" s="3">
        <f t="shared" si="946"/>
        <v>323.32</v>
      </c>
      <c r="AZ1323" s="3">
        <f t="shared" si="947"/>
        <v>37.08</v>
      </c>
      <c r="BA1323" s="3">
        <f t="shared" si="948"/>
        <v>7.6000000000000012E-2</v>
      </c>
      <c r="BB1323" s="85"/>
      <c r="BC1323" s="3" t="str">
        <f t="shared" si="949"/>
        <v>1.89</v>
      </c>
      <c r="BD1323" s="3" t="str">
        <f t="shared" si="950"/>
        <v>-</v>
      </c>
      <c r="BE1323" s="3">
        <f t="shared" si="951"/>
        <v>323.32</v>
      </c>
      <c r="BF1323" s="3">
        <f t="shared" si="952"/>
        <v>37.08</v>
      </c>
      <c r="BG1323" s="3">
        <f t="shared" si="953"/>
        <v>3.8000000000000006E-2</v>
      </c>
    </row>
    <row r="1324" spans="1:59" x14ac:dyDescent="0.3">
      <c r="A1324" s="1" t="str">
        <f>'Forward collapse simulation'!B1334</f>
        <v>1.89</v>
      </c>
      <c r="B1324" s="37" t="str">
        <f>IF('Forward collapse simulation'!C1334="","-",'Forward collapse simulation'!C1334)</f>
        <v>-</v>
      </c>
      <c r="C1324" s="85">
        <f>'Forward collapse simulation'!E1334</f>
        <v>320.43</v>
      </c>
      <c r="D1324" s="85">
        <f>'Forward collapse simulation'!F1334</f>
        <v>-32.14</v>
      </c>
      <c r="E1324" s="85">
        <f>'Forward collapse simulation'!D1334</f>
        <v>0.54700000000000004</v>
      </c>
      <c r="F1324" s="85"/>
      <c r="G1324" s="3" t="str">
        <f t="shared" si="909"/>
        <v>1.89</v>
      </c>
      <c r="H1324" s="3" t="str">
        <f t="shared" si="910"/>
        <v>-</v>
      </c>
      <c r="I1324" s="3">
        <f t="shared" si="911"/>
        <v>320.43</v>
      </c>
      <c r="J1324" s="3">
        <f t="shared" si="912"/>
        <v>-32.14</v>
      </c>
      <c r="K1324" s="3">
        <f t="shared" si="913"/>
        <v>0.49230000000000007</v>
      </c>
      <c r="L1324" s="85"/>
      <c r="M1324" s="3" t="str">
        <f t="shared" si="914"/>
        <v>1.89</v>
      </c>
      <c r="N1324" s="3" t="str">
        <f t="shared" si="915"/>
        <v>-</v>
      </c>
      <c r="O1324" s="3">
        <f t="shared" si="916"/>
        <v>320.43</v>
      </c>
      <c r="P1324" s="3">
        <f t="shared" si="917"/>
        <v>-32.14</v>
      </c>
      <c r="Q1324" s="3">
        <f t="shared" si="918"/>
        <v>0.43760000000000004</v>
      </c>
      <c r="R1324" s="85"/>
      <c r="S1324" s="3" t="str">
        <f t="shared" si="919"/>
        <v>1.89</v>
      </c>
      <c r="T1324" s="3" t="str">
        <f t="shared" si="920"/>
        <v>-</v>
      </c>
      <c r="U1324" s="3">
        <f t="shared" si="921"/>
        <v>320.43</v>
      </c>
      <c r="V1324" s="3">
        <f t="shared" si="922"/>
        <v>-32.14</v>
      </c>
      <c r="W1324" s="3">
        <f t="shared" si="923"/>
        <v>0.38290000000000002</v>
      </c>
      <c r="X1324" s="85"/>
      <c r="Y1324" s="3" t="str">
        <f t="shared" si="924"/>
        <v>1.89</v>
      </c>
      <c r="Z1324" s="3" t="str">
        <f t="shared" si="925"/>
        <v>-</v>
      </c>
      <c r="AA1324" s="3">
        <f t="shared" si="926"/>
        <v>320.43</v>
      </c>
      <c r="AB1324" s="3">
        <f t="shared" si="927"/>
        <v>-32.14</v>
      </c>
      <c r="AC1324" s="3">
        <f t="shared" si="928"/>
        <v>0.32819999999999999</v>
      </c>
      <c r="AD1324" s="85"/>
      <c r="AE1324" s="3" t="str">
        <f t="shared" si="929"/>
        <v>1.89</v>
      </c>
      <c r="AF1324" s="3" t="str">
        <f t="shared" si="930"/>
        <v>-</v>
      </c>
      <c r="AG1324" s="3">
        <f t="shared" si="931"/>
        <v>320.43</v>
      </c>
      <c r="AH1324" s="3">
        <f t="shared" si="932"/>
        <v>-32.14</v>
      </c>
      <c r="AI1324" s="3">
        <f t="shared" si="933"/>
        <v>0.27350000000000002</v>
      </c>
      <c r="AJ1324" s="85"/>
      <c r="AK1324" s="3" t="str">
        <f t="shared" si="934"/>
        <v>1.89</v>
      </c>
      <c r="AL1324" s="3" t="str">
        <f t="shared" si="935"/>
        <v>-</v>
      </c>
      <c r="AM1324" s="3">
        <f t="shared" si="936"/>
        <v>320.43</v>
      </c>
      <c r="AN1324" s="3">
        <f t="shared" si="937"/>
        <v>-32.14</v>
      </c>
      <c r="AO1324" s="3">
        <f t="shared" si="938"/>
        <v>0.21880000000000002</v>
      </c>
      <c r="AP1324" s="85"/>
      <c r="AQ1324" s="3" t="str">
        <f t="shared" si="939"/>
        <v>1.89</v>
      </c>
      <c r="AR1324" s="3" t="str">
        <f t="shared" si="940"/>
        <v>-</v>
      </c>
      <c r="AS1324" s="3">
        <f t="shared" si="941"/>
        <v>320.43</v>
      </c>
      <c r="AT1324" s="3">
        <f t="shared" si="942"/>
        <v>-32.14</v>
      </c>
      <c r="AU1324" s="3">
        <f t="shared" si="943"/>
        <v>0.1641</v>
      </c>
      <c r="AV1324" s="85"/>
      <c r="AW1324" s="3" t="str">
        <f t="shared" si="944"/>
        <v>1.89</v>
      </c>
      <c r="AX1324" s="3" t="str">
        <f t="shared" si="945"/>
        <v>-</v>
      </c>
      <c r="AY1324" s="3">
        <f t="shared" si="946"/>
        <v>320.43</v>
      </c>
      <c r="AZ1324" s="3">
        <f t="shared" si="947"/>
        <v>-32.14</v>
      </c>
      <c r="BA1324" s="3">
        <f t="shared" si="948"/>
        <v>0.10940000000000001</v>
      </c>
      <c r="BB1324" s="85"/>
      <c r="BC1324" s="3" t="str">
        <f t="shared" si="949"/>
        <v>1.89</v>
      </c>
      <c r="BD1324" s="3" t="str">
        <f t="shared" si="950"/>
        <v>-</v>
      </c>
      <c r="BE1324" s="3">
        <f t="shared" si="951"/>
        <v>320.43</v>
      </c>
      <c r="BF1324" s="3">
        <f t="shared" si="952"/>
        <v>-32.14</v>
      </c>
      <c r="BG1324" s="3">
        <f t="shared" si="953"/>
        <v>5.4700000000000006E-2</v>
      </c>
    </row>
    <row r="1325" spans="1:59" x14ac:dyDescent="0.3">
      <c r="A1325" s="1" t="str">
        <f>'Forward collapse simulation'!B1335</f>
        <v>1.89</v>
      </c>
      <c r="B1325" s="37" t="str">
        <f>IF('Forward collapse simulation'!C1335="","-",'Forward collapse simulation'!C1335)</f>
        <v>-</v>
      </c>
      <c r="C1325" s="85">
        <f>'Forward collapse simulation'!E1335</f>
        <v>315.37</v>
      </c>
      <c r="D1325" s="85">
        <f>'Forward collapse simulation'!F1335</f>
        <v>-63.29</v>
      </c>
      <c r="E1325" s="85">
        <f>'Forward collapse simulation'!D1335</f>
        <v>0.96599999999999997</v>
      </c>
      <c r="F1325" s="85"/>
      <c r="G1325" s="3" t="str">
        <f t="shared" si="909"/>
        <v>1.89</v>
      </c>
      <c r="H1325" s="3" t="str">
        <f t="shared" si="910"/>
        <v>-</v>
      </c>
      <c r="I1325" s="3">
        <f t="shared" si="911"/>
        <v>315.37</v>
      </c>
      <c r="J1325" s="3">
        <f t="shared" si="912"/>
        <v>-63.29</v>
      </c>
      <c r="K1325" s="3">
        <f t="shared" si="913"/>
        <v>0.86939999999999995</v>
      </c>
      <c r="L1325" s="85"/>
      <c r="M1325" s="3" t="str">
        <f t="shared" si="914"/>
        <v>1.89</v>
      </c>
      <c r="N1325" s="3" t="str">
        <f t="shared" si="915"/>
        <v>-</v>
      </c>
      <c r="O1325" s="3">
        <f t="shared" si="916"/>
        <v>315.37</v>
      </c>
      <c r="P1325" s="3">
        <f t="shared" si="917"/>
        <v>-63.29</v>
      </c>
      <c r="Q1325" s="3">
        <f t="shared" si="918"/>
        <v>0.77280000000000004</v>
      </c>
      <c r="R1325" s="85"/>
      <c r="S1325" s="3" t="str">
        <f t="shared" si="919"/>
        <v>1.89</v>
      </c>
      <c r="T1325" s="3" t="str">
        <f t="shared" si="920"/>
        <v>-</v>
      </c>
      <c r="U1325" s="3">
        <f t="shared" si="921"/>
        <v>315.37</v>
      </c>
      <c r="V1325" s="3">
        <f t="shared" si="922"/>
        <v>-63.29</v>
      </c>
      <c r="W1325" s="3">
        <f t="shared" si="923"/>
        <v>0.67619999999999991</v>
      </c>
      <c r="X1325" s="85"/>
      <c r="Y1325" s="3" t="str">
        <f t="shared" si="924"/>
        <v>1.89</v>
      </c>
      <c r="Z1325" s="3" t="str">
        <f t="shared" si="925"/>
        <v>-</v>
      </c>
      <c r="AA1325" s="3">
        <f t="shared" si="926"/>
        <v>315.37</v>
      </c>
      <c r="AB1325" s="3">
        <f t="shared" si="927"/>
        <v>-63.29</v>
      </c>
      <c r="AC1325" s="3">
        <f t="shared" si="928"/>
        <v>0.5796</v>
      </c>
      <c r="AD1325" s="85"/>
      <c r="AE1325" s="3" t="str">
        <f t="shared" si="929"/>
        <v>1.89</v>
      </c>
      <c r="AF1325" s="3" t="str">
        <f t="shared" si="930"/>
        <v>-</v>
      </c>
      <c r="AG1325" s="3">
        <f t="shared" si="931"/>
        <v>315.37</v>
      </c>
      <c r="AH1325" s="3">
        <f t="shared" si="932"/>
        <v>-63.29</v>
      </c>
      <c r="AI1325" s="3">
        <f t="shared" si="933"/>
        <v>0.48299999999999998</v>
      </c>
      <c r="AJ1325" s="85"/>
      <c r="AK1325" s="3" t="str">
        <f t="shared" si="934"/>
        <v>1.89</v>
      </c>
      <c r="AL1325" s="3" t="str">
        <f t="shared" si="935"/>
        <v>-</v>
      </c>
      <c r="AM1325" s="3">
        <f t="shared" si="936"/>
        <v>315.37</v>
      </c>
      <c r="AN1325" s="3">
        <f t="shared" si="937"/>
        <v>-63.29</v>
      </c>
      <c r="AO1325" s="3">
        <f t="shared" si="938"/>
        <v>0.38640000000000002</v>
      </c>
      <c r="AP1325" s="85"/>
      <c r="AQ1325" s="3" t="str">
        <f t="shared" si="939"/>
        <v>1.89</v>
      </c>
      <c r="AR1325" s="3" t="str">
        <f t="shared" si="940"/>
        <v>-</v>
      </c>
      <c r="AS1325" s="3">
        <f t="shared" si="941"/>
        <v>315.37</v>
      </c>
      <c r="AT1325" s="3">
        <f t="shared" si="942"/>
        <v>-63.29</v>
      </c>
      <c r="AU1325" s="3">
        <f t="shared" si="943"/>
        <v>0.2898</v>
      </c>
      <c r="AV1325" s="85"/>
      <c r="AW1325" s="3" t="str">
        <f t="shared" si="944"/>
        <v>1.89</v>
      </c>
      <c r="AX1325" s="3" t="str">
        <f t="shared" si="945"/>
        <v>-</v>
      </c>
      <c r="AY1325" s="3">
        <f t="shared" si="946"/>
        <v>315.37</v>
      </c>
      <c r="AZ1325" s="3">
        <f t="shared" si="947"/>
        <v>-63.29</v>
      </c>
      <c r="BA1325" s="3">
        <f t="shared" si="948"/>
        <v>0.19320000000000001</v>
      </c>
      <c r="BB1325" s="85"/>
      <c r="BC1325" s="3" t="str">
        <f t="shared" si="949"/>
        <v>1.89</v>
      </c>
      <c r="BD1325" s="3" t="str">
        <f t="shared" si="950"/>
        <v>-</v>
      </c>
      <c r="BE1325" s="3">
        <f t="shared" si="951"/>
        <v>315.37</v>
      </c>
      <c r="BF1325" s="3">
        <f t="shared" si="952"/>
        <v>-63.29</v>
      </c>
      <c r="BG1325" s="3">
        <f t="shared" si="953"/>
        <v>9.6600000000000005E-2</v>
      </c>
    </row>
    <row r="1326" spans="1:59" x14ac:dyDescent="0.3">
      <c r="A1326" s="1" t="str">
        <f>'Forward collapse simulation'!B1336</f>
        <v>1.89</v>
      </c>
      <c r="B1326" s="37" t="str">
        <f>IF('Forward collapse simulation'!C1336="","-",'Forward collapse simulation'!C1336)</f>
        <v>1.90</v>
      </c>
      <c r="C1326" s="85">
        <f>'Forward collapse simulation'!E1336</f>
        <v>224.76</v>
      </c>
      <c r="D1326" s="85">
        <f>'Forward collapse simulation'!F1336</f>
        <v>1.1399999999999999</v>
      </c>
      <c r="E1326" s="85">
        <f>'Forward collapse simulation'!D1336</f>
        <v>1.865</v>
      </c>
      <c r="F1326" s="85"/>
      <c r="G1326" s="3" t="str">
        <f t="shared" si="909"/>
        <v>1.89</v>
      </c>
      <c r="H1326" s="3" t="str">
        <f t="shared" si="910"/>
        <v>1.90</v>
      </c>
      <c r="I1326" s="3">
        <f t="shared" si="911"/>
        <v>224.76</v>
      </c>
      <c r="J1326" s="3">
        <f t="shared" si="912"/>
        <v>1.1399999999999999</v>
      </c>
      <c r="K1326" s="3">
        <f t="shared" si="913"/>
        <v>1.865</v>
      </c>
      <c r="L1326" s="85"/>
      <c r="M1326" s="3" t="str">
        <f t="shared" si="914"/>
        <v>1.89</v>
      </c>
      <c r="N1326" s="3" t="str">
        <f t="shared" si="915"/>
        <v>1.90</v>
      </c>
      <c r="O1326" s="3">
        <f t="shared" si="916"/>
        <v>224.76</v>
      </c>
      <c r="P1326" s="3">
        <f t="shared" si="917"/>
        <v>1.1399999999999999</v>
      </c>
      <c r="Q1326" s="3">
        <f t="shared" si="918"/>
        <v>1.865</v>
      </c>
      <c r="R1326" s="85"/>
      <c r="S1326" s="3" t="str">
        <f t="shared" si="919"/>
        <v>1.89</v>
      </c>
      <c r="T1326" s="3" t="str">
        <f t="shared" si="920"/>
        <v>1.90</v>
      </c>
      <c r="U1326" s="3">
        <f t="shared" si="921"/>
        <v>224.76</v>
      </c>
      <c r="V1326" s="3">
        <f t="shared" si="922"/>
        <v>1.1399999999999999</v>
      </c>
      <c r="W1326" s="3">
        <f t="shared" si="923"/>
        <v>1.865</v>
      </c>
      <c r="X1326" s="85"/>
      <c r="Y1326" s="3" t="str">
        <f t="shared" si="924"/>
        <v>1.89</v>
      </c>
      <c r="Z1326" s="3" t="str">
        <f t="shared" si="925"/>
        <v>1.90</v>
      </c>
      <c r="AA1326" s="3">
        <f t="shared" si="926"/>
        <v>224.76</v>
      </c>
      <c r="AB1326" s="3">
        <f t="shared" si="927"/>
        <v>1.1399999999999999</v>
      </c>
      <c r="AC1326" s="3">
        <f t="shared" si="928"/>
        <v>1.865</v>
      </c>
      <c r="AD1326" s="85"/>
      <c r="AE1326" s="3" t="str">
        <f t="shared" si="929"/>
        <v>1.89</v>
      </c>
      <c r="AF1326" s="3" t="str">
        <f t="shared" si="930"/>
        <v>1.90</v>
      </c>
      <c r="AG1326" s="3">
        <f t="shared" si="931"/>
        <v>224.76</v>
      </c>
      <c r="AH1326" s="3">
        <f t="shared" si="932"/>
        <v>1.1399999999999999</v>
      </c>
      <c r="AI1326" s="3">
        <f t="shared" si="933"/>
        <v>1.865</v>
      </c>
      <c r="AJ1326" s="85"/>
      <c r="AK1326" s="3" t="str">
        <f t="shared" si="934"/>
        <v>1.89</v>
      </c>
      <c r="AL1326" s="3" t="str">
        <f t="shared" si="935"/>
        <v>1.90</v>
      </c>
      <c r="AM1326" s="3">
        <f t="shared" si="936"/>
        <v>224.76</v>
      </c>
      <c r="AN1326" s="3">
        <f t="shared" si="937"/>
        <v>1.1399999999999999</v>
      </c>
      <c r="AO1326" s="3">
        <f t="shared" si="938"/>
        <v>1.865</v>
      </c>
      <c r="AP1326" s="85"/>
      <c r="AQ1326" s="3" t="str">
        <f t="shared" si="939"/>
        <v>1.89</v>
      </c>
      <c r="AR1326" s="3" t="str">
        <f t="shared" si="940"/>
        <v>1.90</v>
      </c>
      <c r="AS1326" s="3">
        <f t="shared" si="941"/>
        <v>224.76</v>
      </c>
      <c r="AT1326" s="3">
        <f t="shared" si="942"/>
        <v>1.1399999999999999</v>
      </c>
      <c r="AU1326" s="3">
        <f t="shared" si="943"/>
        <v>1.865</v>
      </c>
      <c r="AV1326" s="85"/>
      <c r="AW1326" s="3" t="str">
        <f t="shared" si="944"/>
        <v>1.89</v>
      </c>
      <c r="AX1326" s="3" t="str">
        <f t="shared" si="945"/>
        <v>1.90</v>
      </c>
      <c r="AY1326" s="3">
        <f t="shared" si="946"/>
        <v>224.76</v>
      </c>
      <c r="AZ1326" s="3">
        <f t="shared" si="947"/>
        <v>1.1399999999999999</v>
      </c>
      <c r="BA1326" s="3">
        <f t="shared" si="948"/>
        <v>1.865</v>
      </c>
      <c r="BB1326" s="85"/>
      <c r="BC1326" s="3" t="str">
        <f t="shared" si="949"/>
        <v>1.89</v>
      </c>
      <c r="BD1326" s="3" t="str">
        <f t="shared" si="950"/>
        <v>1.90</v>
      </c>
      <c r="BE1326" s="3">
        <f t="shared" si="951"/>
        <v>224.76</v>
      </c>
      <c r="BF1326" s="3">
        <f t="shared" si="952"/>
        <v>1.1399999999999999</v>
      </c>
      <c r="BG1326" s="3">
        <f t="shared" si="953"/>
        <v>1.865</v>
      </c>
    </row>
    <row r="1327" spans="1:59" x14ac:dyDescent="0.3">
      <c r="A1327" s="1" t="str">
        <f>'Forward collapse simulation'!B1337</f>
        <v>1.90</v>
      </c>
      <c r="B1327" s="37" t="str">
        <f>IF('Forward collapse simulation'!C1337="","-",'Forward collapse simulation'!C1337)</f>
        <v>-</v>
      </c>
      <c r="C1327" s="85">
        <f>'Forward collapse simulation'!E1337</f>
        <v>209.51</v>
      </c>
      <c r="D1327" s="85">
        <f>'Forward collapse simulation'!F1337</f>
        <v>-72.95</v>
      </c>
      <c r="E1327" s="85">
        <f>'Forward collapse simulation'!D1337</f>
        <v>1.0389999999999999</v>
      </c>
      <c r="F1327" s="85"/>
      <c r="G1327" s="3" t="str">
        <f t="shared" si="909"/>
        <v>1.90</v>
      </c>
      <c r="H1327" s="3" t="str">
        <f t="shared" si="910"/>
        <v>-</v>
      </c>
      <c r="I1327" s="3">
        <f t="shared" si="911"/>
        <v>209.51</v>
      </c>
      <c r="J1327" s="3">
        <f t="shared" si="912"/>
        <v>-72.95</v>
      </c>
      <c r="K1327" s="3">
        <f t="shared" si="913"/>
        <v>0.93509999999999993</v>
      </c>
      <c r="L1327" s="85"/>
      <c r="M1327" s="3" t="str">
        <f t="shared" si="914"/>
        <v>1.90</v>
      </c>
      <c r="N1327" s="3" t="str">
        <f t="shared" si="915"/>
        <v>-</v>
      </c>
      <c r="O1327" s="3">
        <f t="shared" si="916"/>
        <v>209.51</v>
      </c>
      <c r="P1327" s="3">
        <f t="shared" si="917"/>
        <v>-72.95</v>
      </c>
      <c r="Q1327" s="3">
        <f t="shared" si="918"/>
        <v>0.83119999999999994</v>
      </c>
      <c r="R1327" s="85"/>
      <c r="S1327" s="3" t="str">
        <f t="shared" si="919"/>
        <v>1.90</v>
      </c>
      <c r="T1327" s="3" t="str">
        <f t="shared" si="920"/>
        <v>-</v>
      </c>
      <c r="U1327" s="3">
        <f t="shared" si="921"/>
        <v>209.51</v>
      </c>
      <c r="V1327" s="3">
        <f t="shared" si="922"/>
        <v>-72.95</v>
      </c>
      <c r="W1327" s="3">
        <f t="shared" si="923"/>
        <v>0.72729999999999995</v>
      </c>
      <c r="X1327" s="85"/>
      <c r="Y1327" s="3" t="str">
        <f t="shared" si="924"/>
        <v>1.90</v>
      </c>
      <c r="Z1327" s="3" t="str">
        <f t="shared" si="925"/>
        <v>-</v>
      </c>
      <c r="AA1327" s="3">
        <f t="shared" si="926"/>
        <v>209.51</v>
      </c>
      <c r="AB1327" s="3">
        <f t="shared" si="927"/>
        <v>-72.95</v>
      </c>
      <c r="AC1327" s="3">
        <f t="shared" si="928"/>
        <v>0.62339999999999995</v>
      </c>
      <c r="AD1327" s="85"/>
      <c r="AE1327" s="3" t="str">
        <f t="shared" si="929"/>
        <v>1.90</v>
      </c>
      <c r="AF1327" s="3" t="str">
        <f t="shared" si="930"/>
        <v>-</v>
      </c>
      <c r="AG1327" s="3">
        <f t="shared" si="931"/>
        <v>209.51</v>
      </c>
      <c r="AH1327" s="3">
        <f t="shared" si="932"/>
        <v>-72.95</v>
      </c>
      <c r="AI1327" s="3">
        <f t="shared" si="933"/>
        <v>0.51949999999999996</v>
      </c>
      <c r="AJ1327" s="85"/>
      <c r="AK1327" s="3" t="str">
        <f t="shared" si="934"/>
        <v>1.90</v>
      </c>
      <c r="AL1327" s="3" t="str">
        <f t="shared" si="935"/>
        <v>-</v>
      </c>
      <c r="AM1327" s="3">
        <f t="shared" si="936"/>
        <v>209.51</v>
      </c>
      <c r="AN1327" s="3">
        <f t="shared" si="937"/>
        <v>-72.95</v>
      </c>
      <c r="AO1327" s="3">
        <f t="shared" si="938"/>
        <v>0.41559999999999997</v>
      </c>
      <c r="AP1327" s="85"/>
      <c r="AQ1327" s="3" t="str">
        <f t="shared" si="939"/>
        <v>1.90</v>
      </c>
      <c r="AR1327" s="3" t="str">
        <f t="shared" si="940"/>
        <v>-</v>
      </c>
      <c r="AS1327" s="3">
        <f t="shared" si="941"/>
        <v>209.51</v>
      </c>
      <c r="AT1327" s="3">
        <f t="shared" si="942"/>
        <v>-72.95</v>
      </c>
      <c r="AU1327" s="3">
        <f t="shared" si="943"/>
        <v>0.31169999999999998</v>
      </c>
      <c r="AV1327" s="85"/>
      <c r="AW1327" s="3" t="str">
        <f t="shared" si="944"/>
        <v>1.90</v>
      </c>
      <c r="AX1327" s="3" t="str">
        <f t="shared" si="945"/>
        <v>-</v>
      </c>
      <c r="AY1327" s="3">
        <f t="shared" si="946"/>
        <v>209.51</v>
      </c>
      <c r="AZ1327" s="3">
        <f t="shared" si="947"/>
        <v>-72.95</v>
      </c>
      <c r="BA1327" s="3">
        <f t="shared" si="948"/>
        <v>0.20779999999999998</v>
      </c>
      <c r="BB1327" s="85"/>
      <c r="BC1327" s="3" t="str">
        <f t="shared" si="949"/>
        <v>1.90</v>
      </c>
      <c r="BD1327" s="3" t="str">
        <f t="shared" si="950"/>
        <v>-</v>
      </c>
      <c r="BE1327" s="3">
        <f t="shared" si="951"/>
        <v>209.51</v>
      </c>
      <c r="BF1327" s="3">
        <f t="shared" si="952"/>
        <v>-72.95</v>
      </c>
      <c r="BG1327" s="3">
        <f t="shared" si="953"/>
        <v>0.10389999999999999</v>
      </c>
    </row>
    <row r="1328" spans="1:59" x14ac:dyDescent="0.3">
      <c r="A1328" s="1" t="str">
        <f>'Forward collapse simulation'!B1338</f>
        <v>1.90</v>
      </c>
      <c r="B1328" s="37" t="str">
        <f>IF('Forward collapse simulation'!C1338="","-",'Forward collapse simulation'!C1338)</f>
        <v>-</v>
      </c>
      <c r="C1328" s="85">
        <f>'Forward collapse simulation'!E1338</f>
        <v>167.28</v>
      </c>
      <c r="D1328" s="85">
        <f>'Forward collapse simulation'!F1338</f>
        <v>-30.99</v>
      </c>
      <c r="E1328" s="85">
        <f>'Forward collapse simulation'!D1338</f>
        <v>1.992</v>
      </c>
      <c r="F1328" s="85"/>
      <c r="G1328" s="3" t="str">
        <f t="shared" si="909"/>
        <v>1.90</v>
      </c>
      <c r="H1328" s="3" t="str">
        <f t="shared" si="910"/>
        <v>-</v>
      </c>
      <c r="I1328" s="3">
        <f t="shared" si="911"/>
        <v>167.28</v>
      </c>
      <c r="J1328" s="3">
        <f t="shared" si="912"/>
        <v>-30.99</v>
      </c>
      <c r="K1328" s="3">
        <f t="shared" si="913"/>
        <v>1.7927999999999999</v>
      </c>
      <c r="L1328" s="85"/>
      <c r="M1328" s="3" t="str">
        <f t="shared" si="914"/>
        <v>1.90</v>
      </c>
      <c r="N1328" s="3" t="str">
        <f t="shared" si="915"/>
        <v>-</v>
      </c>
      <c r="O1328" s="3">
        <f t="shared" si="916"/>
        <v>167.28</v>
      </c>
      <c r="P1328" s="3">
        <f t="shared" si="917"/>
        <v>-30.99</v>
      </c>
      <c r="Q1328" s="3">
        <f t="shared" si="918"/>
        <v>1.5936000000000001</v>
      </c>
      <c r="R1328" s="85"/>
      <c r="S1328" s="3" t="str">
        <f t="shared" si="919"/>
        <v>1.90</v>
      </c>
      <c r="T1328" s="3" t="str">
        <f t="shared" si="920"/>
        <v>-</v>
      </c>
      <c r="U1328" s="3">
        <f t="shared" si="921"/>
        <v>167.28</v>
      </c>
      <c r="V1328" s="3">
        <f t="shared" si="922"/>
        <v>-30.99</v>
      </c>
      <c r="W1328" s="3">
        <f t="shared" si="923"/>
        <v>1.3943999999999999</v>
      </c>
      <c r="X1328" s="85"/>
      <c r="Y1328" s="3" t="str">
        <f t="shared" si="924"/>
        <v>1.90</v>
      </c>
      <c r="Z1328" s="3" t="str">
        <f t="shared" si="925"/>
        <v>-</v>
      </c>
      <c r="AA1328" s="3">
        <f t="shared" si="926"/>
        <v>167.28</v>
      </c>
      <c r="AB1328" s="3">
        <f t="shared" si="927"/>
        <v>-30.99</v>
      </c>
      <c r="AC1328" s="3">
        <f t="shared" si="928"/>
        <v>1.1952</v>
      </c>
      <c r="AD1328" s="85"/>
      <c r="AE1328" s="3" t="str">
        <f t="shared" si="929"/>
        <v>1.90</v>
      </c>
      <c r="AF1328" s="3" t="str">
        <f t="shared" si="930"/>
        <v>-</v>
      </c>
      <c r="AG1328" s="3">
        <f t="shared" si="931"/>
        <v>167.28</v>
      </c>
      <c r="AH1328" s="3">
        <f t="shared" si="932"/>
        <v>-30.99</v>
      </c>
      <c r="AI1328" s="3">
        <f t="shared" si="933"/>
        <v>0.996</v>
      </c>
      <c r="AJ1328" s="85"/>
      <c r="AK1328" s="3" t="str">
        <f t="shared" si="934"/>
        <v>1.90</v>
      </c>
      <c r="AL1328" s="3" t="str">
        <f t="shared" si="935"/>
        <v>-</v>
      </c>
      <c r="AM1328" s="3">
        <f t="shared" si="936"/>
        <v>167.28</v>
      </c>
      <c r="AN1328" s="3">
        <f t="shared" si="937"/>
        <v>-30.99</v>
      </c>
      <c r="AO1328" s="3">
        <f t="shared" si="938"/>
        <v>0.79680000000000006</v>
      </c>
      <c r="AP1328" s="85"/>
      <c r="AQ1328" s="3" t="str">
        <f t="shared" si="939"/>
        <v>1.90</v>
      </c>
      <c r="AR1328" s="3" t="str">
        <f t="shared" si="940"/>
        <v>-</v>
      </c>
      <c r="AS1328" s="3">
        <f t="shared" si="941"/>
        <v>167.28</v>
      </c>
      <c r="AT1328" s="3">
        <f t="shared" si="942"/>
        <v>-30.99</v>
      </c>
      <c r="AU1328" s="3">
        <f t="shared" si="943"/>
        <v>0.59760000000000002</v>
      </c>
      <c r="AV1328" s="85"/>
      <c r="AW1328" s="3" t="str">
        <f t="shared" si="944"/>
        <v>1.90</v>
      </c>
      <c r="AX1328" s="3" t="str">
        <f t="shared" si="945"/>
        <v>-</v>
      </c>
      <c r="AY1328" s="3">
        <f t="shared" si="946"/>
        <v>167.28</v>
      </c>
      <c r="AZ1328" s="3">
        <f t="shared" si="947"/>
        <v>-30.99</v>
      </c>
      <c r="BA1328" s="3">
        <f t="shared" si="948"/>
        <v>0.39840000000000003</v>
      </c>
      <c r="BB1328" s="85"/>
      <c r="BC1328" s="3" t="str">
        <f t="shared" si="949"/>
        <v>1.90</v>
      </c>
      <c r="BD1328" s="3" t="str">
        <f t="shared" si="950"/>
        <v>-</v>
      </c>
      <c r="BE1328" s="3">
        <f t="shared" si="951"/>
        <v>167.28</v>
      </c>
      <c r="BF1328" s="3">
        <f t="shared" si="952"/>
        <v>-30.99</v>
      </c>
      <c r="BG1328" s="3">
        <f t="shared" si="953"/>
        <v>0.19920000000000002</v>
      </c>
    </row>
    <row r="1329" spans="1:59" x14ac:dyDescent="0.3">
      <c r="A1329" s="1" t="str">
        <f>'Forward collapse simulation'!B1339</f>
        <v>1.90</v>
      </c>
      <c r="B1329" s="37" t="str">
        <f>IF('Forward collapse simulation'!C1339="","-",'Forward collapse simulation'!C1339)</f>
        <v>-</v>
      </c>
      <c r="C1329" s="85">
        <f>'Forward collapse simulation'!E1339</f>
        <v>164.57</v>
      </c>
      <c r="D1329" s="85">
        <f>'Forward collapse simulation'!F1339</f>
        <v>-10.95</v>
      </c>
      <c r="E1329" s="85">
        <f>'Forward collapse simulation'!D1339</f>
        <v>2.0640000000000001</v>
      </c>
      <c r="F1329" s="85"/>
      <c r="G1329" s="3" t="str">
        <f t="shared" si="909"/>
        <v>1.90</v>
      </c>
      <c r="H1329" s="3" t="str">
        <f t="shared" si="910"/>
        <v>-</v>
      </c>
      <c r="I1329" s="3">
        <f t="shared" si="911"/>
        <v>164.57</v>
      </c>
      <c r="J1329" s="3">
        <f t="shared" si="912"/>
        <v>-10.95</v>
      </c>
      <c r="K1329" s="3">
        <f t="shared" si="913"/>
        <v>1.8576000000000001</v>
      </c>
      <c r="L1329" s="85"/>
      <c r="M1329" s="3" t="str">
        <f t="shared" si="914"/>
        <v>1.90</v>
      </c>
      <c r="N1329" s="3" t="str">
        <f t="shared" si="915"/>
        <v>-</v>
      </c>
      <c r="O1329" s="3">
        <f t="shared" si="916"/>
        <v>164.57</v>
      </c>
      <c r="P1329" s="3">
        <f t="shared" si="917"/>
        <v>-10.95</v>
      </c>
      <c r="Q1329" s="3">
        <f t="shared" si="918"/>
        <v>1.6512000000000002</v>
      </c>
      <c r="R1329" s="85"/>
      <c r="S1329" s="3" t="str">
        <f t="shared" si="919"/>
        <v>1.90</v>
      </c>
      <c r="T1329" s="3" t="str">
        <f t="shared" si="920"/>
        <v>-</v>
      </c>
      <c r="U1329" s="3">
        <f t="shared" si="921"/>
        <v>164.57</v>
      </c>
      <c r="V1329" s="3">
        <f t="shared" si="922"/>
        <v>-10.95</v>
      </c>
      <c r="W1329" s="3">
        <f t="shared" si="923"/>
        <v>1.4447999999999999</v>
      </c>
      <c r="X1329" s="85"/>
      <c r="Y1329" s="3" t="str">
        <f t="shared" si="924"/>
        <v>1.90</v>
      </c>
      <c r="Z1329" s="3" t="str">
        <f t="shared" si="925"/>
        <v>-</v>
      </c>
      <c r="AA1329" s="3">
        <f t="shared" si="926"/>
        <v>164.57</v>
      </c>
      <c r="AB1329" s="3">
        <f t="shared" si="927"/>
        <v>-10.95</v>
      </c>
      <c r="AC1329" s="3">
        <f t="shared" si="928"/>
        <v>1.2383999999999999</v>
      </c>
      <c r="AD1329" s="85"/>
      <c r="AE1329" s="3" t="str">
        <f t="shared" si="929"/>
        <v>1.90</v>
      </c>
      <c r="AF1329" s="3" t="str">
        <f t="shared" si="930"/>
        <v>-</v>
      </c>
      <c r="AG1329" s="3">
        <f t="shared" si="931"/>
        <v>164.57</v>
      </c>
      <c r="AH1329" s="3">
        <f t="shared" si="932"/>
        <v>-10.95</v>
      </c>
      <c r="AI1329" s="3">
        <f t="shared" si="933"/>
        <v>1.032</v>
      </c>
      <c r="AJ1329" s="85"/>
      <c r="AK1329" s="3" t="str">
        <f t="shared" si="934"/>
        <v>1.90</v>
      </c>
      <c r="AL1329" s="3" t="str">
        <f t="shared" si="935"/>
        <v>-</v>
      </c>
      <c r="AM1329" s="3">
        <f t="shared" si="936"/>
        <v>164.57</v>
      </c>
      <c r="AN1329" s="3">
        <f t="shared" si="937"/>
        <v>-10.95</v>
      </c>
      <c r="AO1329" s="3">
        <f t="shared" si="938"/>
        <v>0.82560000000000011</v>
      </c>
      <c r="AP1329" s="85"/>
      <c r="AQ1329" s="3" t="str">
        <f t="shared" si="939"/>
        <v>1.90</v>
      </c>
      <c r="AR1329" s="3" t="str">
        <f t="shared" si="940"/>
        <v>-</v>
      </c>
      <c r="AS1329" s="3">
        <f t="shared" si="941"/>
        <v>164.57</v>
      </c>
      <c r="AT1329" s="3">
        <f t="shared" si="942"/>
        <v>-10.95</v>
      </c>
      <c r="AU1329" s="3">
        <f t="shared" si="943"/>
        <v>0.61919999999999997</v>
      </c>
      <c r="AV1329" s="85"/>
      <c r="AW1329" s="3" t="str">
        <f t="shared" si="944"/>
        <v>1.90</v>
      </c>
      <c r="AX1329" s="3" t="str">
        <f t="shared" si="945"/>
        <v>-</v>
      </c>
      <c r="AY1329" s="3">
        <f t="shared" si="946"/>
        <v>164.57</v>
      </c>
      <c r="AZ1329" s="3">
        <f t="shared" si="947"/>
        <v>-10.95</v>
      </c>
      <c r="BA1329" s="3">
        <f t="shared" si="948"/>
        <v>0.41280000000000006</v>
      </c>
      <c r="BB1329" s="85"/>
      <c r="BC1329" s="3" t="str">
        <f t="shared" si="949"/>
        <v>1.90</v>
      </c>
      <c r="BD1329" s="3" t="str">
        <f t="shared" si="950"/>
        <v>-</v>
      </c>
      <c r="BE1329" s="3">
        <f t="shared" si="951"/>
        <v>164.57</v>
      </c>
      <c r="BF1329" s="3">
        <f t="shared" si="952"/>
        <v>-10.95</v>
      </c>
      <c r="BG1329" s="3">
        <f t="shared" si="953"/>
        <v>0.20640000000000003</v>
      </c>
    </row>
    <row r="1330" spans="1:59" x14ac:dyDescent="0.3">
      <c r="A1330" s="1" t="str">
        <f>'Forward collapse simulation'!B1340</f>
        <v>1.90</v>
      </c>
      <c r="B1330" s="37" t="str">
        <f>IF('Forward collapse simulation'!C1340="","-",'Forward collapse simulation'!C1340)</f>
        <v>-</v>
      </c>
      <c r="C1330" s="85">
        <f>'Forward collapse simulation'!E1340</f>
        <v>165.98</v>
      </c>
      <c r="D1330" s="85">
        <f>'Forward collapse simulation'!F1340</f>
        <v>4.9400000000000004</v>
      </c>
      <c r="E1330" s="85">
        <f>'Forward collapse simulation'!D1340</f>
        <v>2.0670000000000002</v>
      </c>
      <c r="F1330" s="85"/>
      <c r="G1330" s="3" t="str">
        <f t="shared" si="909"/>
        <v>1.90</v>
      </c>
      <c r="H1330" s="3" t="str">
        <f t="shared" si="910"/>
        <v>-</v>
      </c>
      <c r="I1330" s="3">
        <f t="shared" si="911"/>
        <v>165.98</v>
      </c>
      <c r="J1330" s="3">
        <f t="shared" si="912"/>
        <v>4.9400000000000004</v>
      </c>
      <c r="K1330" s="3">
        <f t="shared" si="913"/>
        <v>1.8603000000000003</v>
      </c>
      <c r="L1330" s="85"/>
      <c r="M1330" s="3" t="str">
        <f t="shared" si="914"/>
        <v>1.90</v>
      </c>
      <c r="N1330" s="3" t="str">
        <f t="shared" si="915"/>
        <v>-</v>
      </c>
      <c r="O1330" s="3">
        <f t="shared" si="916"/>
        <v>165.98</v>
      </c>
      <c r="P1330" s="3">
        <f t="shared" si="917"/>
        <v>4.9400000000000004</v>
      </c>
      <c r="Q1330" s="3">
        <f t="shared" si="918"/>
        <v>1.6536000000000002</v>
      </c>
      <c r="R1330" s="85"/>
      <c r="S1330" s="3" t="str">
        <f t="shared" si="919"/>
        <v>1.90</v>
      </c>
      <c r="T1330" s="3" t="str">
        <f t="shared" si="920"/>
        <v>-</v>
      </c>
      <c r="U1330" s="3">
        <f t="shared" si="921"/>
        <v>165.98</v>
      </c>
      <c r="V1330" s="3">
        <f t="shared" si="922"/>
        <v>4.9400000000000004</v>
      </c>
      <c r="W1330" s="3">
        <f t="shared" si="923"/>
        <v>1.4469000000000001</v>
      </c>
      <c r="X1330" s="85"/>
      <c r="Y1330" s="3" t="str">
        <f t="shared" si="924"/>
        <v>1.90</v>
      </c>
      <c r="Z1330" s="3" t="str">
        <f t="shared" si="925"/>
        <v>-</v>
      </c>
      <c r="AA1330" s="3">
        <f t="shared" si="926"/>
        <v>165.98</v>
      </c>
      <c r="AB1330" s="3">
        <f t="shared" si="927"/>
        <v>4.9400000000000004</v>
      </c>
      <c r="AC1330" s="3">
        <f t="shared" si="928"/>
        <v>1.2402</v>
      </c>
      <c r="AD1330" s="85"/>
      <c r="AE1330" s="3" t="str">
        <f t="shared" si="929"/>
        <v>1.90</v>
      </c>
      <c r="AF1330" s="3" t="str">
        <f t="shared" si="930"/>
        <v>-</v>
      </c>
      <c r="AG1330" s="3">
        <f t="shared" si="931"/>
        <v>165.98</v>
      </c>
      <c r="AH1330" s="3">
        <f t="shared" si="932"/>
        <v>4.9400000000000004</v>
      </c>
      <c r="AI1330" s="3">
        <f t="shared" si="933"/>
        <v>1.0335000000000001</v>
      </c>
      <c r="AJ1330" s="85"/>
      <c r="AK1330" s="3" t="str">
        <f t="shared" si="934"/>
        <v>1.90</v>
      </c>
      <c r="AL1330" s="3" t="str">
        <f t="shared" si="935"/>
        <v>-</v>
      </c>
      <c r="AM1330" s="3">
        <f t="shared" si="936"/>
        <v>165.98</v>
      </c>
      <c r="AN1330" s="3">
        <f t="shared" si="937"/>
        <v>4.9400000000000004</v>
      </c>
      <c r="AO1330" s="3">
        <f t="shared" si="938"/>
        <v>0.82680000000000009</v>
      </c>
      <c r="AP1330" s="85"/>
      <c r="AQ1330" s="3" t="str">
        <f t="shared" si="939"/>
        <v>1.90</v>
      </c>
      <c r="AR1330" s="3" t="str">
        <f t="shared" si="940"/>
        <v>-</v>
      </c>
      <c r="AS1330" s="3">
        <f t="shared" si="941"/>
        <v>165.98</v>
      </c>
      <c r="AT1330" s="3">
        <f t="shared" si="942"/>
        <v>4.9400000000000004</v>
      </c>
      <c r="AU1330" s="3">
        <f t="shared" si="943"/>
        <v>0.62009999999999998</v>
      </c>
      <c r="AV1330" s="85"/>
      <c r="AW1330" s="3" t="str">
        <f t="shared" si="944"/>
        <v>1.90</v>
      </c>
      <c r="AX1330" s="3" t="str">
        <f t="shared" si="945"/>
        <v>-</v>
      </c>
      <c r="AY1330" s="3">
        <f t="shared" si="946"/>
        <v>165.98</v>
      </c>
      <c r="AZ1330" s="3">
        <f t="shared" si="947"/>
        <v>4.9400000000000004</v>
      </c>
      <c r="BA1330" s="3">
        <f t="shared" si="948"/>
        <v>0.41340000000000005</v>
      </c>
      <c r="BB1330" s="85"/>
      <c r="BC1330" s="3" t="str">
        <f t="shared" si="949"/>
        <v>1.90</v>
      </c>
      <c r="BD1330" s="3" t="str">
        <f t="shared" si="950"/>
        <v>-</v>
      </c>
      <c r="BE1330" s="3">
        <f t="shared" si="951"/>
        <v>165.98</v>
      </c>
      <c r="BF1330" s="3">
        <f t="shared" si="952"/>
        <v>4.9400000000000004</v>
      </c>
      <c r="BG1330" s="3">
        <f t="shared" si="953"/>
        <v>0.20670000000000002</v>
      </c>
    </row>
    <row r="1331" spans="1:59" x14ac:dyDescent="0.3">
      <c r="A1331" s="1" t="str">
        <f>'Forward collapse simulation'!B1341</f>
        <v>1.90</v>
      </c>
      <c r="B1331" s="37" t="str">
        <f>IF('Forward collapse simulation'!C1341="","-",'Forward collapse simulation'!C1341)</f>
        <v>-</v>
      </c>
      <c r="C1331" s="85">
        <f>'Forward collapse simulation'!E1341</f>
        <v>167.57</v>
      </c>
      <c r="D1331" s="85">
        <f>'Forward collapse simulation'!F1341</f>
        <v>15.63</v>
      </c>
      <c r="E1331" s="85">
        <f>'Forward collapse simulation'!D1341</f>
        <v>2.19</v>
      </c>
      <c r="F1331" s="85"/>
      <c r="G1331" s="3" t="str">
        <f t="shared" si="909"/>
        <v>1.90</v>
      </c>
      <c r="H1331" s="3" t="str">
        <f t="shared" si="910"/>
        <v>-</v>
      </c>
      <c r="I1331" s="3">
        <f t="shared" si="911"/>
        <v>167.57</v>
      </c>
      <c r="J1331" s="3">
        <f t="shared" si="912"/>
        <v>15.63</v>
      </c>
      <c r="K1331" s="3">
        <f t="shared" si="913"/>
        <v>1.9710000000000001</v>
      </c>
      <c r="L1331" s="85"/>
      <c r="M1331" s="3" t="str">
        <f t="shared" si="914"/>
        <v>1.90</v>
      </c>
      <c r="N1331" s="3" t="str">
        <f t="shared" si="915"/>
        <v>-</v>
      </c>
      <c r="O1331" s="3">
        <f t="shared" si="916"/>
        <v>167.57</v>
      </c>
      <c r="P1331" s="3">
        <f t="shared" si="917"/>
        <v>15.63</v>
      </c>
      <c r="Q1331" s="3">
        <f t="shared" si="918"/>
        <v>1.752</v>
      </c>
      <c r="R1331" s="85"/>
      <c r="S1331" s="3" t="str">
        <f t="shared" si="919"/>
        <v>1.90</v>
      </c>
      <c r="T1331" s="3" t="str">
        <f t="shared" si="920"/>
        <v>-</v>
      </c>
      <c r="U1331" s="3">
        <f t="shared" si="921"/>
        <v>167.57</v>
      </c>
      <c r="V1331" s="3">
        <f t="shared" si="922"/>
        <v>15.63</v>
      </c>
      <c r="W1331" s="3">
        <f t="shared" si="923"/>
        <v>1.5329999999999999</v>
      </c>
      <c r="X1331" s="85"/>
      <c r="Y1331" s="3" t="str">
        <f t="shared" si="924"/>
        <v>1.90</v>
      </c>
      <c r="Z1331" s="3" t="str">
        <f t="shared" si="925"/>
        <v>-</v>
      </c>
      <c r="AA1331" s="3">
        <f t="shared" si="926"/>
        <v>167.57</v>
      </c>
      <c r="AB1331" s="3">
        <f t="shared" si="927"/>
        <v>15.63</v>
      </c>
      <c r="AC1331" s="3">
        <f t="shared" si="928"/>
        <v>1.3139999999999998</v>
      </c>
      <c r="AD1331" s="85"/>
      <c r="AE1331" s="3" t="str">
        <f t="shared" si="929"/>
        <v>1.90</v>
      </c>
      <c r="AF1331" s="3" t="str">
        <f t="shared" si="930"/>
        <v>-</v>
      </c>
      <c r="AG1331" s="3">
        <f t="shared" si="931"/>
        <v>167.57</v>
      </c>
      <c r="AH1331" s="3">
        <f t="shared" si="932"/>
        <v>15.63</v>
      </c>
      <c r="AI1331" s="3">
        <f t="shared" si="933"/>
        <v>1.095</v>
      </c>
      <c r="AJ1331" s="85"/>
      <c r="AK1331" s="3" t="str">
        <f t="shared" si="934"/>
        <v>1.90</v>
      </c>
      <c r="AL1331" s="3" t="str">
        <f t="shared" si="935"/>
        <v>-</v>
      </c>
      <c r="AM1331" s="3">
        <f t="shared" si="936"/>
        <v>167.57</v>
      </c>
      <c r="AN1331" s="3">
        <f t="shared" si="937"/>
        <v>15.63</v>
      </c>
      <c r="AO1331" s="3">
        <f t="shared" si="938"/>
        <v>0.876</v>
      </c>
      <c r="AP1331" s="85"/>
      <c r="AQ1331" s="3" t="str">
        <f t="shared" si="939"/>
        <v>1.90</v>
      </c>
      <c r="AR1331" s="3" t="str">
        <f t="shared" si="940"/>
        <v>-</v>
      </c>
      <c r="AS1331" s="3">
        <f t="shared" si="941"/>
        <v>167.57</v>
      </c>
      <c r="AT1331" s="3">
        <f t="shared" si="942"/>
        <v>15.63</v>
      </c>
      <c r="AU1331" s="3">
        <f t="shared" si="943"/>
        <v>0.65699999999999992</v>
      </c>
      <c r="AV1331" s="85"/>
      <c r="AW1331" s="3" t="str">
        <f t="shared" si="944"/>
        <v>1.90</v>
      </c>
      <c r="AX1331" s="3" t="str">
        <f t="shared" si="945"/>
        <v>-</v>
      </c>
      <c r="AY1331" s="3">
        <f t="shared" si="946"/>
        <v>167.57</v>
      </c>
      <c r="AZ1331" s="3">
        <f t="shared" si="947"/>
        <v>15.63</v>
      </c>
      <c r="BA1331" s="3">
        <f t="shared" si="948"/>
        <v>0.438</v>
      </c>
      <c r="BB1331" s="85"/>
      <c r="BC1331" s="3" t="str">
        <f t="shared" si="949"/>
        <v>1.90</v>
      </c>
      <c r="BD1331" s="3" t="str">
        <f t="shared" si="950"/>
        <v>-</v>
      </c>
      <c r="BE1331" s="3">
        <f t="shared" si="951"/>
        <v>167.57</v>
      </c>
      <c r="BF1331" s="3">
        <f t="shared" si="952"/>
        <v>15.63</v>
      </c>
      <c r="BG1331" s="3">
        <f t="shared" si="953"/>
        <v>0.219</v>
      </c>
    </row>
    <row r="1332" spans="1:59" x14ac:dyDescent="0.3">
      <c r="A1332" s="1" t="str">
        <f>'Forward collapse simulation'!B1342</f>
        <v>1.90</v>
      </c>
      <c r="B1332" s="37" t="str">
        <f>IF('Forward collapse simulation'!C1342="","-",'Forward collapse simulation'!C1342)</f>
        <v>-</v>
      </c>
      <c r="C1332" s="85">
        <f>'Forward collapse simulation'!E1342</f>
        <v>166.09</v>
      </c>
      <c r="D1332" s="85">
        <f>'Forward collapse simulation'!F1342</f>
        <v>26.91</v>
      </c>
      <c r="E1332" s="85">
        <f>'Forward collapse simulation'!D1342</f>
        <v>1.087</v>
      </c>
      <c r="F1332" s="85"/>
      <c r="G1332" s="3" t="str">
        <f t="shared" si="909"/>
        <v>1.90</v>
      </c>
      <c r="H1332" s="3" t="str">
        <f t="shared" si="910"/>
        <v>-</v>
      </c>
      <c r="I1332" s="3">
        <f t="shared" si="911"/>
        <v>166.09</v>
      </c>
      <c r="J1332" s="3">
        <f t="shared" si="912"/>
        <v>26.91</v>
      </c>
      <c r="K1332" s="3">
        <f t="shared" si="913"/>
        <v>0.97829999999999995</v>
      </c>
      <c r="L1332" s="85"/>
      <c r="M1332" s="3" t="str">
        <f t="shared" si="914"/>
        <v>1.90</v>
      </c>
      <c r="N1332" s="3" t="str">
        <f t="shared" si="915"/>
        <v>-</v>
      </c>
      <c r="O1332" s="3">
        <f t="shared" si="916"/>
        <v>166.09</v>
      </c>
      <c r="P1332" s="3">
        <f t="shared" si="917"/>
        <v>26.91</v>
      </c>
      <c r="Q1332" s="3">
        <f t="shared" si="918"/>
        <v>0.86960000000000004</v>
      </c>
      <c r="R1332" s="85"/>
      <c r="S1332" s="3" t="str">
        <f t="shared" si="919"/>
        <v>1.90</v>
      </c>
      <c r="T1332" s="3" t="str">
        <f t="shared" si="920"/>
        <v>-</v>
      </c>
      <c r="U1332" s="3">
        <f t="shared" si="921"/>
        <v>166.09</v>
      </c>
      <c r="V1332" s="3">
        <f t="shared" si="922"/>
        <v>26.91</v>
      </c>
      <c r="W1332" s="3">
        <f t="shared" si="923"/>
        <v>0.76089999999999991</v>
      </c>
      <c r="X1332" s="85"/>
      <c r="Y1332" s="3" t="str">
        <f t="shared" si="924"/>
        <v>1.90</v>
      </c>
      <c r="Z1332" s="3" t="str">
        <f t="shared" si="925"/>
        <v>-</v>
      </c>
      <c r="AA1332" s="3">
        <f t="shared" si="926"/>
        <v>166.09</v>
      </c>
      <c r="AB1332" s="3">
        <f t="shared" si="927"/>
        <v>26.91</v>
      </c>
      <c r="AC1332" s="3">
        <f t="shared" si="928"/>
        <v>0.6522</v>
      </c>
      <c r="AD1332" s="85"/>
      <c r="AE1332" s="3" t="str">
        <f t="shared" si="929"/>
        <v>1.90</v>
      </c>
      <c r="AF1332" s="3" t="str">
        <f t="shared" si="930"/>
        <v>-</v>
      </c>
      <c r="AG1332" s="3">
        <f t="shared" si="931"/>
        <v>166.09</v>
      </c>
      <c r="AH1332" s="3">
        <f t="shared" si="932"/>
        <v>26.91</v>
      </c>
      <c r="AI1332" s="3">
        <f t="shared" si="933"/>
        <v>0.54349999999999998</v>
      </c>
      <c r="AJ1332" s="85"/>
      <c r="AK1332" s="3" t="str">
        <f t="shared" si="934"/>
        <v>1.90</v>
      </c>
      <c r="AL1332" s="3" t="str">
        <f t="shared" si="935"/>
        <v>-</v>
      </c>
      <c r="AM1332" s="3">
        <f t="shared" si="936"/>
        <v>166.09</v>
      </c>
      <c r="AN1332" s="3">
        <f t="shared" si="937"/>
        <v>26.91</v>
      </c>
      <c r="AO1332" s="3">
        <f t="shared" si="938"/>
        <v>0.43480000000000002</v>
      </c>
      <c r="AP1332" s="85"/>
      <c r="AQ1332" s="3" t="str">
        <f t="shared" si="939"/>
        <v>1.90</v>
      </c>
      <c r="AR1332" s="3" t="str">
        <f t="shared" si="940"/>
        <v>-</v>
      </c>
      <c r="AS1332" s="3">
        <f t="shared" si="941"/>
        <v>166.09</v>
      </c>
      <c r="AT1332" s="3">
        <f t="shared" si="942"/>
        <v>26.91</v>
      </c>
      <c r="AU1332" s="3">
        <f t="shared" si="943"/>
        <v>0.3261</v>
      </c>
      <c r="AV1332" s="85"/>
      <c r="AW1332" s="3" t="str">
        <f t="shared" si="944"/>
        <v>1.90</v>
      </c>
      <c r="AX1332" s="3" t="str">
        <f t="shared" si="945"/>
        <v>-</v>
      </c>
      <c r="AY1332" s="3">
        <f t="shared" si="946"/>
        <v>166.09</v>
      </c>
      <c r="AZ1332" s="3">
        <f t="shared" si="947"/>
        <v>26.91</v>
      </c>
      <c r="BA1332" s="3">
        <f t="shared" si="948"/>
        <v>0.21740000000000001</v>
      </c>
      <c r="BB1332" s="85"/>
      <c r="BC1332" s="3" t="str">
        <f t="shared" si="949"/>
        <v>1.90</v>
      </c>
      <c r="BD1332" s="3" t="str">
        <f t="shared" si="950"/>
        <v>-</v>
      </c>
      <c r="BE1332" s="3">
        <f t="shared" si="951"/>
        <v>166.09</v>
      </c>
      <c r="BF1332" s="3">
        <f t="shared" si="952"/>
        <v>26.91</v>
      </c>
      <c r="BG1332" s="3">
        <f t="shared" si="953"/>
        <v>0.1087</v>
      </c>
    </row>
    <row r="1333" spans="1:59" x14ac:dyDescent="0.3">
      <c r="A1333" s="1" t="str">
        <f>'Forward collapse simulation'!B1343</f>
        <v>1.90</v>
      </c>
      <c r="B1333" s="37" t="str">
        <f>IF('Forward collapse simulation'!C1343="","-",'Forward collapse simulation'!C1343)</f>
        <v>-</v>
      </c>
      <c r="C1333" s="85">
        <f>'Forward collapse simulation'!E1343</f>
        <v>164.98</v>
      </c>
      <c r="D1333" s="85">
        <f>'Forward collapse simulation'!F1343</f>
        <v>40.19</v>
      </c>
      <c r="E1333" s="85">
        <f>'Forward collapse simulation'!D1343</f>
        <v>0.85399999999999998</v>
      </c>
      <c r="F1333" s="85"/>
      <c r="G1333" s="3" t="str">
        <f t="shared" si="909"/>
        <v>1.90</v>
      </c>
      <c r="H1333" s="3" t="str">
        <f t="shared" si="910"/>
        <v>-</v>
      </c>
      <c r="I1333" s="3">
        <f t="shared" si="911"/>
        <v>164.98</v>
      </c>
      <c r="J1333" s="3">
        <f t="shared" si="912"/>
        <v>40.19</v>
      </c>
      <c r="K1333" s="3">
        <f t="shared" si="913"/>
        <v>0.76859999999999995</v>
      </c>
      <c r="L1333" s="85"/>
      <c r="M1333" s="3" t="str">
        <f t="shared" si="914"/>
        <v>1.90</v>
      </c>
      <c r="N1333" s="3" t="str">
        <f t="shared" si="915"/>
        <v>-</v>
      </c>
      <c r="O1333" s="3">
        <f t="shared" si="916"/>
        <v>164.98</v>
      </c>
      <c r="P1333" s="3">
        <f t="shared" si="917"/>
        <v>40.19</v>
      </c>
      <c r="Q1333" s="3">
        <f t="shared" si="918"/>
        <v>0.68320000000000003</v>
      </c>
      <c r="R1333" s="85"/>
      <c r="S1333" s="3" t="str">
        <f t="shared" si="919"/>
        <v>1.90</v>
      </c>
      <c r="T1333" s="3" t="str">
        <f t="shared" si="920"/>
        <v>-</v>
      </c>
      <c r="U1333" s="3">
        <f t="shared" si="921"/>
        <v>164.98</v>
      </c>
      <c r="V1333" s="3">
        <f t="shared" si="922"/>
        <v>40.19</v>
      </c>
      <c r="W1333" s="3">
        <f t="shared" si="923"/>
        <v>0.5978</v>
      </c>
      <c r="X1333" s="85"/>
      <c r="Y1333" s="3" t="str">
        <f t="shared" si="924"/>
        <v>1.90</v>
      </c>
      <c r="Z1333" s="3" t="str">
        <f t="shared" si="925"/>
        <v>-</v>
      </c>
      <c r="AA1333" s="3">
        <f t="shared" si="926"/>
        <v>164.98</v>
      </c>
      <c r="AB1333" s="3">
        <f t="shared" si="927"/>
        <v>40.19</v>
      </c>
      <c r="AC1333" s="3">
        <f t="shared" si="928"/>
        <v>0.51239999999999997</v>
      </c>
      <c r="AD1333" s="85"/>
      <c r="AE1333" s="3" t="str">
        <f t="shared" si="929"/>
        <v>1.90</v>
      </c>
      <c r="AF1333" s="3" t="str">
        <f t="shared" si="930"/>
        <v>-</v>
      </c>
      <c r="AG1333" s="3">
        <f t="shared" si="931"/>
        <v>164.98</v>
      </c>
      <c r="AH1333" s="3">
        <f t="shared" si="932"/>
        <v>40.19</v>
      </c>
      <c r="AI1333" s="3">
        <f t="shared" si="933"/>
        <v>0.42699999999999999</v>
      </c>
      <c r="AJ1333" s="85"/>
      <c r="AK1333" s="3" t="str">
        <f t="shared" si="934"/>
        <v>1.90</v>
      </c>
      <c r="AL1333" s="3" t="str">
        <f t="shared" si="935"/>
        <v>-</v>
      </c>
      <c r="AM1333" s="3">
        <f t="shared" si="936"/>
        <v>164.98</v>
      </c>
      <c r="AN1333" s="3">
        <f t="shared" si="937"/>
        <v>40.19</v>
      </c>
      <c r="AO1333" s="3">
        <f t="shared" si="938"/>
        <v>0.34160000000000001</v>
      </c>
      <c r="AP1333" s="85"/>
      <c r="AQ1333" s="3" t="str">
        <f t="shared" si="939"/>
        <v>1.90</v>
      </c>
      <c r="AR1333" s="3" t="str">
        <f t="shared" si="940"/>
        <v>-</v>
      </c>
      <c r="AS1333" s="3">
        <f t="shared" si="941"/>
        <v>164.98</v>
      </c>
      <c r="AT1333" s="3">
        <f t="shared" si="942"/>
        <v>40.19</v>
      </c>
      <c r="AU1333" s="3">
        <f t="shared" si="943"/>
        <v>0.25619999999999998</v>
      </c>
      <c r="AV1333" s="85"/>
      <c r="AW1333" s="3" t="str">
        <f t="shared" si="944"/>
        <v>1.90</v>
      </c>
      <c r="AX1333" s="3" t="str">
        <f t="shared" si="945"/>
        <v>-</v>
      </c>
      <c r="AY1333" s="3">
        <f t="shared" si="946"/>
        <v>164.98</v>
      </c>
      <c r="AZ1333" s="3">
        <f t="shared" si="947"/>
        <v>40.19</v>
      </c>
      <c r="BA1333" s="3">
        <f t="shared" si="948"/>
        <v>0.17080000000000001</v>
      </c>
      <c r="BB1333" s="85"/>
      <c r="BC1333" s="3" t="str">
        <f t="shared" si="949"/>
        <v>1.90</v>
      </c>
      <c r="BD1333" s="3" t="str">
        <f t="shared" si="950"/>
        <v>-</v>
      </c>
      <c r="BE1333" s="3">
        <f t="shared" si="951"/>
        <v>164.98</v>
      </c>
      <c r="BF1333" s="3">
        <f t="shared" si="952"/>
        <v>40.19</v>
      </c>
      <c r="BG1333" s="3">
        <f t="shared" si="953"/>
        <v>8.5400000000000004E-2</v>
      </c>
    </row>
    <row r="1334" spans="1:59" x14ac:dyDescent="0.3">
      <c r="A1334" s="1" t="str">
        <f>'Forward collapse simulation'!B1344</f>
        <v>1.90</v>
      </c>
      <c r="B1334" s="37" t="str">
        <f>IF('Forward collapse simulation'!C1344="","-",'Forward collapse simulation'!C1344)</f>
        <v>-</v>
      </c>
      <c r="C1334" s="85">
        <f>'Forward collapse simulation'!E1344</f>
        <v>175.47</v>
      </c>
      <c r="D1334" s="85">
        <f>'Forward collapse simulation'!F1344</f>
        <v>73.010000000000005</v>
      </c>
      <c r="E1334" s="85">
        <f>'Forward collapse simulation'!D1344</f>
        <v>1.603</v>
      </c>
      <c r="F1334" s="85"/>
      <c r="G1334" s="3" t="str">
        <f t="shared" si="909"/>
        <v>1.90</v>
      </c>
      <c r="H1334" s="3" t="str">
        <f t="shared" si="910"/>
        <v>-</v>
      </c>
      <c r="I1334" s="3">
        <f t="shared" si="911"/>
        <v>175.47</v>
      </c>
      <c r="J1334" s="3">
        <f t="shared" si="912"/>
        <v>73.010000000000005</v>
      </c>
      <c r="K1334" s="3">
        <f t="shared" si="913"/>
        <v>1.4427000000000001</v>
      </c>
      <c r="L1334" s="85"/>
      <c r="M1334" s="3" t="str">
        <f t="shared" si="914"/>
        <v>1.90</v>
      </c>
      <c r="N1334" s="3" t="str">
        <f t="shared" si="915"/>
        <v>-</v>
      </c>
      <c r="O1334" s="3">
        <f t="shared" si="916"/>
        <v>175.47</v>
      </c>
      <c r="P1334" s="3">
        <f t="shared" si="917"/>
        <v>73.010000000000005</v>
      </c>
      <c r="Q1334" s="3">
        <f t="shared" si="918"/>
        <v>1.2824</v>
      </c>
      <c r="R1334" s="85"/>
      <c r="S1334" s="3" t="str">
        <f t="shared" si="919"/>
        <v>1.90</v>
      </c>
      <c r="T1334" s="3" t="str">
        <f t="shared" si="920"/>
        <v>-</v>
      </c>
      <c r="U1334" s="3">
        <f t="shared" si="921"/>
        <v>175.47</v>
      </c>
      <c r="V1334" s="3">
        <f t="shared" si="922"/>
        <v>73.010000000000005</v>
      </c>
      <c r="W1334" s="3">
        <f t="shared" si="923"/>
        <v>1.1220999999999999</v>
      </c>
      <c r="X1334" s="85"/>
      <c r="Y1334" s="3" t="str">
        <f t="shared" si="924"/>
        <v>1.90</v>
      </c>
      <c r="Z1334" s="3" t="str">
        <f t="shared" si="925"/>
        <v>-</v>
      </c>
      <c r="AA1334" s="3">
        <f t="shared" si="926"/>
        <v>175.47</v>
      </c>
      <c r="AB1334" s="3">
        <f t="shared" si="927"/>
        <v>73.010000000000005</v>
      </c>
      <c r="AC1334" s="3">
        <f t="shared" si="928"/>
        <v>0.96179999999999999</v>
      </c>
      <c r="AD1334" s="85"/>
      <c r="AE1334" s="3" t="str">
        <f t="shared" si="929"/>
        <v>1.90</v>
      </c>
      <c r="AF1334" s="3" t="str">
        <f t="shared" si="930"/>
        <v>-</v>
      </c>
      <c r="AG1334" s="3">
        <f t="shared" si="931"/>
        <v>175.47</v>
      </c>
      <c r="AH1334" s="3">
        <f t="shared" si="932"/>
        <v>73.010000000000005</v>
      </c>
      <c r="AI1334" s="3">
        <f t="shared" si="933"/>
        <v>0.80149999999999999</v>
      </c>
      <c r="AJ1334" s="85"/>
      <c r="AK1334" s="3" t="str">
        <f t="shared" si="934"/>
        <v>1.90</v>
      </c>
      <c r="AL1334" s="3" t="str">
        <f t="shared" si="935"/>
        <v>-</v>
      </c>
      <c r="AM1334" s="3">
        <f t="shared" si="936"/>
        <v>175.47</v>
      </c>
      <c r="AN1334" s="3">
        <f t="shared" si="937"/>
        <v>73.010000000000005</v>
      </c>
      <c r="AO1334" s="3">
        <f t="shared" si="938"/>
        <v>0.64119999999999999</v>
      </c>
      <c r="AP1334" s="85"/>
      <c r="AQ1334" s="3" t="str">
        <f t="shared" si="939"/>
        <v>1.90</v>
      </c>
      <c r="AR1334" s="3" t="str">
        <f t="shared" si="940"/>
        <v>-</v>
      </c>
      <c r="AS1334" s="3">
        <f t="shared" si="941"/>
        <v>175.47</v>
      </c>
      <c r="AT1334" s="3">
        <f t="shared" si="942"/>
        <v>73.010000000000005</v>
      </c>
      <c r="AU1334" s="3">
        <f t="shared" si="943"/>
        <v>0.48089999999999999</v>
      </c>
      <c r="AV1334" s="85"/>
      <c r="AW1334" s="3" t="str">
        <f t="shared" si="944"/>
        <v>1.90</v>
      </c>
      <c r="AX1334" s="3" t="str">
        <f t="shared" si="945"/>
        <v>-</v>
      </c>
      <c r="AY1334" s="3">
        <f t="shared" si="946"/>
        <v>175.47</v>
      </c>
      <c r="AZ1334" s="3">
        <f t="shared" si="947"/>
        <v>73.010000000000005</v>
      </c>
      <c r="BA1334" s="3">
        <f t="shared" si="948"/>
        <v>0.3206</v>
      </c>
      <c r="BB1334" s="85"/>
      <c r="BC1334" s="3" t="str">
        <f t="shared" si="949"/>
        <v>1.90</v>
      </c>
      <c r="BD1334" s="3" t="str">
        <f t="shared" si="950"/>
        <v>-</v>
      </c>
      <c r="BE1334" s="3">
        <f t="shared" si="951"/>
        <v>175.47</v>
      </c>
      <c r="BF1334" s="3">
        <f t="shared" si="952"/>
        <v>73.010000000000005</v>
      </c>
      <c r="BG1334" s="3">
        <f t="shared" si="953"/>
        <v>0.1603</v>
      </c>
    </row>
    <row r="1335" spans="1:59" x14ac:dyDescent="0.3">
      <c r="A1335" s="1" t="str">
        <f>'Forward collapse simulation'!B1345</f>
        <v>1.90</v>
      </c>
      <c r="B1335" s="37" t="str">
        <f>IF('Forward collapse simulation'!C1345="","-",'Forward collapse simulation'!C1345)</f>
        <v>-</v>
      </c>
      <c r="C1335" s="85">
        <f>'Forward collapse simulation'!E1345</f>
        <v>188.96</v>
      </c>
      <c r="D1335" s="85">
        <f>'Forward collapse simulation'!F1345</f>
        <v>82.84</v>
      </c>
      <c r="E1335" s="85">
        <f>'Forward collapse simulation'!D1345</f>
        <v>3.04</v>
      </c>
      <c r="F1335" s="85"/>
      <c r="G1335" s="3" t="str">
        <f t="shared" si="909"/>
        <v>1.90</v>
      </c>
      <c r="H1335" s="3" t="str">
        <f t="shared" si="910"/>
        <v>-</v>
      </c>
      <c r="I1335" s="3">
        <f t="shared" si="911"/>
        <v>188.96</v>
      </c>
      <c r="J1335" s="3">
        <f t="shared" si="912"/>
        <v>82.84</v>
      </c>
      <c r="K1335" s="3">
        <f t="shared" si="913"/>
        <v>2.7360000000000002</v>
      </c>
      <c r="L1335" s="85"/>
      <c r="M1335" s="3" t="str">
        <f t="shared" si="914"/>
        <v>1.90</v>
      </c>
      <c r="N1335" s="3" t="str">
        <f t="shared" si="915"/>
        <v>-</v>
      </c>
      <c r="O1335" s="3">
        <f t="shared" si="916"/>
        <v>188.96</v>
      </c>
      <c r="P1335" s="3">
        <f t="shared" si="917"/>
        <v>82.84</v>
      </c>
      <c r="Q1335" s="3">
        <f t="shared" si="918"/>
        <v>2.4320000000000004</v>
      </c>
      <c r="R1335" s="85"/>
      <c r="S1335" s="3" t="str">
        <f t="shared" si="919"/>
        <v>1.90</v>
      </c>
      <c r="T1335" s="3" t="str">
        <f t="shared" si="920"/>
        <v>-</v>
      </c>
      <c r="U1335" s="3">
        <f t="shared" si="921"/>
        <v>188.96</v>
      </c>
      <c r="V1335" s="3">
        <f t="shared" si="922"/>
        <v>82.84</v>
      </c>
      <c r="W1335" s="3">
        <f t="shared" si="923"/>
        <v>2.1279999999999997</v>
      </c>
      <c r="X1335" s="85"/>
      <c r="Y1335" s="3" t="str">
        <f t="shared" si="924"/>
        <v>1.90</v>
      </c>
      <c r="Z1335" s="3" t="str">
        <f t="shared" si="925"/>
        <v>-</v>
      </c>
      <c r="AA1335" s="3">
        <f t="shared" si="926"/>
        <v>188.96</v>
      </c>
      <c r="AB1335" s="3">
        <f t="shared" si="927"/>
        <v>82.84</v>
      </c>
      <c r="AC1335" s="3">
        <f t="shared" si="928"/>
        <v>1.8239999999999998</v>
      </c>
      <c r="AD1335" s="85"/>
      <c r="AE1335" s="3" t="str">
        <f t="shared" si="929"/>
        <v>1.90</v>
      </c>
      <c r="AF1335" s="3" t="str">
        <f t="shared" si="930"/>
        <v>-</v>
      </c>
      <c r="AG1335" s="3">
        <f t="shared" si="931"/>
        <v>188.96</v>
      </c>
      <c r="AH1335" s="3">
        <f t="shared" si="932"/>
        <v>82.84</v>
      </c>
      <c r="AI1335" s="3">
        <f t="shared" si="933"/>
        <v>1.52</v>
      </c>
      <c r="AJ1335" s="85"/>
      <c r="AK1335" s="3" t="str">
        <f t="shared" si="934"/>
        <v>1.90</v>
      </c>
      <c r="AL1335" s="3" t="str">
        <f t="shared" si="935"/>
        <v>-</v>
      </c>
      <c r="AM1335" s="3">
        <f t="shared" si="936"/>
        <v>188.96</v>
      </c>
      <c r="AN1335" s="3">
        <f t="shared" si="937"/>
        <v>82.84</v>
      </c>
      <c r="AO1335" s="3">
        <f t="shared" si="938"/>
        <v>1.2160000000000002</v>
      </c>
      <c r="AP1335" s="85"/>
      <c r="AQ1335" s="3" t="str">
        <f t="shared" si="939"/>
        <v>1.90</v>
      </c>
      <c r="AR1335" s="3" t="str">
        <f t="shared" si="940"/>
        <v>-</v>
      </c>
      <c r="AS1335" s="3">
        <f t="shared" si="941"/>
        <v>188.96</v>
      </c>
      <c r="AT1335" s="3">
        <f t="shared" si="942"/>
        <v>82.84</v>
      </c>
      <c r="AU1335" s="3">
        <f t="shared" si="943"/>
        <v>0.91199999999999992</v>
      </c>
      <c r="AV1335" s="85"/>
      <c r="AW1335" s="3" t="str">
        <f t="shared" si="944"/>
        <v>1.90</v>
      </c>
      <c r="AX1335" s="3" t="str">
        <f t="shared" si="945"/>
        <v>-</v>
      </c>
      <c r="AY1335" s="3">
        <f t="shared" si="946"/>
        <v>188.96</v>
      </c>
      <c r="AZ1335" s="3">
        <f t="shared" si="947"/>
        <v>82.84</v>
      </c>
      <c r="BA1335" s="3">
        <f t="shared" si="948"/>
        <v>0.6080000000000001</v>
      </c>
      <c r="BB1335" s="85"/>
      <c r="BC1335" s="3" t="str">
        <f t="shared" si="949"/>
        <v>1.90</v>
      </c>
      <c r="BD1335" s="3" t="str">
        <f t="shared" si="950"/>
        <v>-</v>
      </c>
      <c r="BE1335" s="3">
        <f t="shared" si="951"/>
        <v>188.96</v>
      </c>
      <c r="BF1335" s="3">
        <f t="shared" si="952"/>
        <v>82.84</v>
      </c>
      <c r="BG1335" s="3">
        <f t="shared" si="953"/>
        <v>0.30400000000000005</v>
      </c>
    </row>
    <row r="1336" spans="1:59" x14ac:dyDescent="0.3">
      <c r="A1336" s="1" t="str">
        <f>'Forward collapse simulation'!B1346</f>
        <v>1.90</v>
      </c>
      <c r="B1336" s="37" t="str">
        <f>IF('Forward collapse simulation'!C1346="","-",'Forward collapse simulation'!C1346)</f>
        <v>-</v>
      </c>
      <c r="C1336" s="85">
        <f>'Forward collapse simulation'!E1346</f>
        <v>307.17</v>
      </c>
      <c r="D1336" s="85">
        <f>'Forward collapse simulation'!F1346</f>
        <v>85.3</v>
      </c>
      <c r="E1336" s="85">
        <f>'Forward collapse simulation'!D1346</f>
        <v>1.395</v>
      </c>
      <c r="F1336" s="85"/>
      <c r="G1336" s="3" t="str">
        <f t="shared" si="909"/>
        <v>1.90</v>
      </c>
      <c r="H1336" s="3" t="str">
        <f t="shared" si="910"/>
        <v>-</v>
      </c>
      <c r="I1336" s="3">
        <f t="shared" si="911"/>
        <v>307.17</v>
      </c>
      <c r="J1336" s="3">
        <f t="shared" si="912"/>
        <v>85.3</v>
      </c>
      <c r="K1336" s="3">
        <f t="shared" si="913"/>
        <v>1.2555000000000001</v>
      </c>
      <c r="L1336" s="85"/>
      <c r="M1336" s="3" t="str">
        <f t="shared" si="914"/>
        <v>1.90</v>
      </c>
      <c r="N1336" s="3" t="str">
        <f t="shared" si="915"/>
        <v>-</v>
      </c>
      <c r="O1336" s="3">
        <f t="shared" si="916"/>
        <v>307.17</v>
      </c>
      <c r="P1336" s="3">
        <f t="shared" si="917"/>
        <v>85.3</v>
      </c>
      <c r="Q1336" s="3">
        <f t="shared" si="918"/>
        <v>1.1160000000000001</v>
      </c>
      <c r="R1336" s="85"/>
      <c r="S1336" s="3" t="str">
        <f t="shared" si="919"/>
        <v>1.90</v>
      </c>
      <c r="T1336" s="3" t="str">
        <f t="shared" si="920"/>
        <v>-</v>
      </c>
      <c r="U1336" s="3">
        <f t="shared" si="921"/>
        <v>307.17</v>
      </c>
      <c r="V1336" s="3">
        <f t="shared" si="922"/>
        <v>85.3</v>
      </c>
      <c r="W1336" s="3">
        <f t="shared" si="923"/>
        <v>0.97649999999999992</v>
      </c>
      <c r="X1336" s="85"/>
      <c r="Y1336" s="3" t="str">
        <f t="shared" si="924"/>
        <v>1.90</v>
      </c>
      <c r="Z1336" s="3" t="str">
        <f t="shared" si="925"/>
        <v>-</v>
      </c>
      <c r="AA1336" s="3">
        <f t="shared" si="926"/>
        <v>307.17</v>
      </c>
      <c r="AB1336" s="3">
        <f t="shared" si="927"/>
        <v>85.3</v>
      </c>
      <c r="AC1336" s="3">
        <f t="shared" si="928"/>
        <v>0.83699999999999997</v>
      </c>
      <c r="AD1336" s="85"/>
      <c r="AE1336" s="3" t="str">
        <f t="shared" si="929"/>
        <v>1.90</v>
      </c>
      <c r="AF1336" s="3" t="str">
        <f t="shared" si="930"/>
        <v>-</v>
      </c>
      <c r="AG1336" s="3">
        <f t="shared" si="931"/>
        <v>307.17</v>
      </c>
      <c r="AH1336" s="3">
        <f t="shared" si="932"/>
        <v>85.3</v>
      </c>
      <c r="AI1336" s="3">
        <f t="shared" si="933"/>
        <v>0.69750000000000001</v>
      </c>
      <c r="AJ1336" s="85"/>
      <c r="AK1336" s="3" t="str">
        <f t="shared" si="934"/>
        <v>1.90</v>
      </c>
      <c r="AL1336" s="3" t="str">
        <f t="shared" si="935"/>
        <v>-</v>
      </c>
      <c r="AM1336" s="3">
        <f t="shared" si="936"/>
        <v>307.17</v>
      </c>
      <c r="AN1336" s="3">
        <f t="shared" si="937"/>
        <v>85.3</v>
      </c>
      <c r="AO1336" s="3">
        <f t="shared" si="938"/>
        <v>0.55800000000000005</v>
      </c>
      <c r="AP1336" s="85"/>
      <c r="AQ1336" s="3" t="str">
        <f t="shared" si="939"/>
        <v>1.90</v>
      </c>
      <c r="AR1336" s="3" t="str">
        <f t="shared" si="940"/>
        <v>-</v>
      </c>
      <c r="AS1336" s="3">
        <f t="shared" si="941"/>
        <v>307.17</v>
      </c>
      <c r="AT1336" s="3">
        <f t="shared" si="942"/>
        <v>85.3</v>
      </c>
      <c r="AU1336" s="3">
        <f t="shared" si="943"/>
        <v>0.41849999999999998</v>
      </c>
      <c r="AV1336" s="85"/>
      <c r="AW1336" s="3" t="str">
        <f t="shared" si="944"/>
        <v>1.90</v>
      </c>
      <c r="AX1336" s="3" t="str">
        <f t="shared" si="945"/>
        <v>-</v>
      </c>
      <c r="AY1336" s="3">
        <f t="shared" si="946"/>
        <v>307.17</v>
      </c>
      <c r="AZ1336" s="3">
        <f t="shared" si="947"/>
        <v>85.3</v>
      </c>
      <c r="BA1336" s="3">
        <f t="shared" si="948"/>
        <v>0.27900000000000003</v>
      </c>
      <c r="BB1336" s="85"/>
      <c r="BC1336" s="3" t="str">
        <f t="shared" si="949"/>
        <v>1.90</v>
      </c>
      <c r="BD1336" s="3" t="str">
        <f t="shared" si="950"/>
        <v>-</v>
      </c>
      <c r="BE1336" s="3">
        <f t="shared" si="951"/>
        <v>307.17</v>
      </c>
      <c r="BF1336" s="3">
        <f t="shared" si="952"/>
        <v>85.3</v>
      </c>
      <c r="BG1336" s="3">
        <f t="shared" si="953"/>
        <v>0.13950000000000001</v>
      </c>
    </row>
    <row r="1337" spans="1:59" x14ac:dyDescent="0.3">
      <c r="A1337" s="1" t="str">
        <f>'Forward collapse simulation'!B1347</f>
        <v>1.90</v>
      </c>
      <c r="B1337" s="37" t="str">
        <f>IF('Forward collapse simulation'!C1347="","-",'Forward collapse simulation'!C1347)</f>
        <v>-</v>
      </c>
      <c r="C1337" s="85">
        <f>'Forward collapse simulation'!E1347</f>
        <v>319.89999999999998</v>
      </c>
      <c r="D1337" s="85">
        <f>'Forward collapse simulation'!F1347</f>
        <v>42.09</v>
      </c>
      <c r="E1337" s="85">
        <f>'Forward collapse simulation'!D1347</f>
        <v>0.54600000000000004</v>
      </c>
      <c r="F1337" s="85"/>
      <c r="G1337" s="3" t="str">
        <f t="shared" si="909"/>
        <v>1.90</v>
      </c>
      <c r="H1337" s="3" t="str">
        <f t="shared" si="910"/>
        <v>-</v>
      </c>
      <c r="I1337" s="3">
        <f t="shared" si="911"/>
        <v>319.89999999999998</v>
      </c>
      <c r="J1337" s="3">
        <f t="shared" si="912"/>
        <v>42.09</v>
      </c>
      <c r="K1337" s="3">
        <f t="shared" si="913"/>
        <v>0.49140000000000006</v>
      </c>
      <c r="L1337" s="85"/>
      <c r="M1337" s="3" t="str">
        <f t="shared" si="914"/>
        <v>1.90</v>
      </c>
      <c r="N1337" s="3" t="str">
        <f t="shared" si="915"/>
        <v>-</v>
      </c>
      <c r="O1337" s="3">
        <f t="shared" si="916"/>
        <v>319.89999999999998</v>
      </c>
      <c r="P1337" s="3">
        <f t="shared" si="917"/>
        <v>42.09</v>
      </c>
      <c r="Q1337" s="3">
        <f t="shared" si="918"/>
        <v>0.43680000000000008</v>
      </c>
      <c r="R1337" s="85"/>
      <c r="S1337" s="3" t="str">
        <f t="shared" si="919"/>
        <v>1.90</v>
      </c>
      <c r="T1337" s="3" t="str">
        <f t="shared" si="920"/>
        <v>-</v>
      </c>
      <c r="U1337" s="3">
        <f t="shared" si="921"/>
        <v>319.89999999999998</v>
      </c>
      <c r="V1337" s="3">
        <f t="shared" si="922"/>
        <v>42.09</v>
      </c>
      <c r="W1337" s="3">
        <f t="shared" si="923"/>
        <v>0.38219999999999998</v>
      </c>
      <c r="X1337" s="85"/>
      <c r="Y1337" s="3" t="str">
        <f t="shared" si="924"/>
        <v>1.90</v>
      </c>
      <c r="Z1337" s="3" t="str">
        <f t="shared" si="925"/>
        <v>-</v>
      </c>
      <c r="AA1337" s="3">
        <f t="shared" si="926"/>
        <v>319.89999999999998</v>
      </c>
      <c r="AB1337" s="3">
        <f t="shared" si="927"/>
        <v>42.09</v>
      </c>
      <c r="AC1337" s="3">
        <f t="shared" si="928"/>
        <v>0.3276</v>
      </c>
      <c r="AD1337" s="85"/>
      <c r="AE1337" s="3" t="str">
        <f t="shared" si="929"/>
        <v>1.90</v>
      </c>
      <c r="AF1337" s="3" t="str">
        <f t="shared" si="930"/>
        <v>-</v>
      </c>
      <c r="AG1337" s="3">
        <f t="shared" si="931"/>
        <v>319.89999999999998</v>
      </c>
      <c r="AH1337" s="3">
        <f t="shared" si="932"/>
        <v>42.09</v>
      </c>
      <c r="AI1337" s="3">
        <f t="shared" si="933"/>
        <v>0.27300000000000002</v>
      </c>
      <c r="AJ1337" s="85"/>
      <c r="AK1337" s="3" t="str">
        <f t="shared" si="934"/>
        <v>1.90</v>
      </c>
      <c r="AL1337" s="3" t="str">
        <f t="shared" si="935"/>
        <v>-</v>
      </c>
      <c r="AM1337" s="3">
        <f t="shared" si="936"/>
        <v>319.89999999999998</v>
      </c>
      <c r="AN1337" s="3">
        <f t="shared" si="937"/>
        <v>42.09</v>
      </c>
      <c r="AO1337" s="3">
        <f t="shared" si="938"/>
        <v>0.21840000000000004</v>
      </c>
      <c r="AP1337" s="85"/>
      <c r="AQ1337" s="3" t="str">
        <f t="shared" si="939"/>
        <v>1.90</v>
      </c>
      <c r="AR1337" s="3" t="str">
        <f t="shared" si="940"/>
        <v>-</v>
      </c>
      <c r="AS1337" s="3">
        <f t="shared" si="941"/>
        <v>319.89999999999998</v>
      </c>
      <c r="AT1337" s="3">
        <f t="shared" si="942"/>
        <v>42.09</v>
      </c>
      <c r="AU1337" s="3">
        <f t="shared" si="943"/>
        <v>0.1638</v>
      </c>
      <c r="AV1337" s="85"/>
      <c r="AW1337" s="3" t="str">
        <f t="shared" si="944"/>
        <v>1.90</v>
      </c>
      <c r="AX1337" s="3" t="str">
        <f t="shared" si="945"/>
        <v>-</v>
      </c>
      <c r="AY1337" s="3">
        <f t="shared" si="946"/>
        <v>319.89999999999998</v>
      </c>
      <c r="AZ1337" s="3">
        <f t="shared" si="947"/>
        <v>42.09</v>
      </c>
      <c r="BA1337" s="3">
        <f t="shared" si="948"/>
        <v>0.10920000000000002</v>
      </c>
      <c r="BB1337" s="85"/>
      <c r="BC1337" s="3" t="str">
        <f t="shared" si="949"/>
        <v>1.90</v>
      </c>
      <c r="BD1337" s="3" t="str">
        <f t="shared" si="950"/>
        <v>-</v>
      </c>
      <c r="BE1337" s="3">
        <f t="shared" si="951"/>
        <v>319.89999999999998</v>
      </c>
      <c r="BF1337" s="3">
        <f t="shared" si="952"/>
        <v>42.09</v>
      </c>
      <c r="BG1337" s="3">
        <f t="shared" si="953"/>
        <v>5.460000000000001E-2</v>
      </c>
    </row>
    <row r="1338" spans="1:59" x14ac:dyDescent="0.3">
      <c r="A1338" s="1" t="str">
        <f>'Forward collapse simulation'!B1348</f>
        <v>1.90</v>
      </c>
      <c r="B1338" s="37" t="str">
        <f>IF('Forward collapse simulation'!C1348="","-",'Forward collapse simulation'!C1348)</f>
        <v>-</v>
      </c>
      <c r="C1338" s="85">
        <f>'Forward collapse simulation'!E1348</f>
        <v>315.41000000000003</v>
      </c>
      <c r="D1338" s="85">
        <f>'Forward collapse simulation'!F1348</f>
        <v>-47.69</v>
      </c>
      <c r="E1338" s="85">
        <f>'Forward collapse simulation'!D1348</f>
        <v>0.88</v>
      </c>
      <c r="F1338" s="85"/>
      <c r="G1338" s="3" t="str">
        <f t="shared" si="909"/>
        <v>1.90</v>
      </c>
      <c r="H1338" s="3" t="str">
        <f t="shared" si="910"/>
        <v>-</v>
      </c>
      <c r="I1338" s="3">
        <f t="shared" si="911"/>
        <v>315.41000000000003</v>
      </c>
      <c r="J1338" s="3">
        <f t="shared" si="912"/>
        <v>-47.69</v>
      </c>
      <c r="K1338" s="3">
        <f t="shared" si="913"/>
        <v>0.79200000000000004</v>
      </c>
      <c r="L1338" s="85"/>
      <c r="M1338" s="3" t="str">
        <f t="shared" si="914"/>
        <v>1.90</v>
      </c>
      <c r="N1338" s="3" t="str">
        <f t="shared" si="915"/>
        <v>-</v>
      </c>
      <c r="O1338" s="3">
        <f t="shared" si="916"/>
        <v>315.41000000000003</v>
      </c>
      <c r="P1338" s="3">
        <f t="shared" si="917"/>
        <v>-47.69</v>
      </c>
      <c r="Q1338" s="3">
        <f t="shared" si="918"/>
        <v>0.70400000000000007</v>
      </c>
      <c r="R1338" s="85"/>
      <c r="S1338" s="3" t="str">
        <f t="shared" si="919"/>
        <v>1.90</v>
      </c>
      <c r="T1338" s="3" t="str">
        <f t="shared" si="920"/>
        <v>-</v>
      </c>
      <c r="U1338" s="3">
        <f t="shared" si="921"/>
        <v>315.41000000000003</v>
      </c>
      <c r="V1338" s="3">
        <f t="shared" si="922"/>
        <v>-47.69</v>
      </c>
      <c r="W1338" s="3">
        <f t="shared" si="923"/>
        <v>0.61599999999999999</v>
      </c>
      <c r="X1338" s="85"/>
      <c r="Y1338" s="3" t="str">
        <f t="shared" si="924"/>
        <v>1.90</v>
      </c>
      <c r="Z1338" s="3" t="str">
        <f t="shared" si="925"/>
        <v>-</v>
      </c>
      <c r="AA1338" s="3">
        <f t="shared" si="926"/>
        <v>315.41000000000003</v>
      </c>
      <c r="AB1338" s="3">
        <f t="shared" si="927"/>
        <v>-47.69</v>
      </c>
      <c r="AC1338" s="3">
        <f t="shared" si="928"/>
        <v>0.52800000000000002</v>
      </c>
      <c r="AD1338" s="85"/>
      <c r="AE1338" s="3" t="str">
        <f t="shared" si="929"/>
        <v>1.90</v>
      </c>
      <c r="AF1338" s="3" t="str">
        <f t="shared" si="930"/>
        <v>-</v>
      </c>
      <c r="AG1338" s="3">
        <f t="shared" si="931"/>
        <v>315.41000000000003</v>
      </c>
      <c r="AH1338" s="3">
        <f t="shared" si="932"/>
        <v>-47.69</v>
      </c>
      <c r="AI1338" s="3">
        <f t="shared" si="933"/>
        <v>0.44</v>
      </c>
      <c r="AJ1338" s="85"/>
      <c r="AK1338" s="3" t="str">
        <f t="shared" si="934"/>
        <v>1.90</v>
      </c>
      <c r="AL1338" s="3" t="str">
        <f t="shared" si="935"/>
        <v>-</v>
      </c>
      <c r="AM1338" s="3">
        <f t="shared" si="936"/>
        <v>315.41000000000003</v>
      </c>
      <c r="AN1338" s="3">
        <f t="shared" si="937"/>
        <v>-47.69</v>
      </c>
      <c r="AO1338" s="3">
        <f t="shared" si="938"/>
        <v>0.35200000000000004</v>
      </c>
      <c r="AP1338" s="85"/>
      <c r="AQ1338" s="3" t="str">
        <f t="shared" si="939"/>
        <v>1.90</v>
      </c>
      <c r="AR1338" s="3" t="str">
        <f t="shared" si="940"/>
        <v>-</v>
      </c>
      <c r="AS1338" s="3">
        <f t="shared" si="941"/>
        <v>315.41000000000003</v>
      </c>
      <c r="AT1338" s="3">
        <f t="shared" si="942"/>
        <v>-47.69</v>
      </c>
      <c r="AU1338" s="3">
        <f t="shared" si="943"/>
        <v>0.26400000000000001</v>
      </c>
      <c r="AV1338" s="85"/>
      <c r="AW1338" s="3" t="str">
        <f t="shared" si="944"/>
        <v>1.90</v>
      </c>
      <c r="AX1338" s="3" t="str">
        <f t="shared" si="945"/>
        <v>-</v>
      </c>
      <c r="AY1338" s="3">
        <f t="shared" si="946"/>
        <v>315.41000000000003</v>
      </c>
      <c r="AZ1338" s="3">
        <f t="shared" si="947"/>
        <v>-47.69</v>
      </c>
      <c r="BA1338" s="3">
        <f t="shared" si="948"/>
        <v>0.17600000000000002</v>
      </c>
      <c r="BB1338" s="85"/>
      <c r="BC1338" s="3" t="str">
        <f t="shared" si="949"/>
        <v>1.90</v>
      </c>
      <c r="BD1338" s="3" t="str">
        <f t="shared" si="950"/>
        <v>-</v>
      </c>
      <c r="BE1338" s="3">
        <f t="shared" si="951"/>
        <v>315.41000000000003</v>
      </c>
      <c r="BF1338" s="3">
        <f t="shared" si="952"/>
        <v>-47.69</v>
      </c>
      <c r="BG1338" s="3">
        <f t="shared" si="953"/>
        <v>8.8000000000000009E-2</v>
      </c>
    </row>
    <row r="1339" spans="1:59" x14ac:dyDescent="0.3">
      <c r="A1339" s="1" t="str">
        <f>'Forward collapse simulation'!B1349</f>
        <v>1.90</v>
      </c>
      <c r="B1339" s="37" t="str">
        <f>IF('Forward collapse simulation'!C1349="","-",'Forward collapse simulation'!C1349)</f>
        <v>-</v>
      </c>
      <c r="C1339" s="85">
        <f>'Forward collapse simulation'!E1349</f>
        <v>311.45999999999998</v>
      </c>
      <c r="D1339" s="85">
        <f>'Forward collapse simulation'!F1349</f>
        <v>-75.900000000000006</v>
      </c>
      <c r="E1339" s="85">
        <f>'Forward collapse simulation'!D1349</f>
        <v>1.222</v>
      </c>
      <c r="F1339" s="85"/>
      <c r="G1339" s="3" t="str">
        <f t="shared" si="909"/>
        <v>1.90</v>
      </c>
      <c r="H1339" s="3" t="str">
        <f t="shared" si="910"/>
        <v>-</v>
      </c>
      <c r="I1339" s="3">
        <f t="shared" si="911"/>
        <v>311.45999999999998</v>
      </c>
      <c r="J1339" s="3">
        <f t="shared" si="912"/>
        <v>-75.900000000000006</v>
      </c>
      <c r="K1339" s="3">
        <f t="shared" si="913"/>
        <v>1.0998000000000001</v>
      </c>
      <c r="L1339" s="85"/>
      <c r="M1339" s="3" t="str">
        <f t="shared" si="914"/>
        <v>1.90</v>
      </c>
      <c r="N1339" s="3" t="str">
        <f t="shared" si="915"/>
        <v>-</v>
      </c>
      <c r="O1339" s="3">
        <f t="shared" si="916"/>
        <v>311.45999999999998</v>
      </c>
      <c r="P1339" s="3">
        <f t="shared" si="917"/>
        <v>-75.900000000000006</v>
      </c>
      <c r="Q1339" s="3">
        <f t="shared" si="918"/>
        <v>0.97760000000000002</v>
      </c>
      <c r="R1339" s="85"/>
      <c r="S1339" s="3" t="str">
        <f t="shared" si="919"/>
        <v>1.90</v>
      </c>
      <c r="T1339" s="3" t="str">
        <f t="shared" si="920"/>
        <v>-</v>
      </c>
      <c r="U1339" s="3">
        <f t="shared" si="921"/>
        <v>311.45999999999998</v>
      </c>
      <c r="V1339" s="3">
        <f t="shared" si="922"/>
        <v>-75.900000000000006</v>
      </c>
      <c r="W1339" s="3">
        <f t="shared" si="923"/>
        <v>0.85539999999999994</v>
      </c>
      <c r="X1339" s="85"/>
      <c r="Y1339" s="3" t="str">
        <f t="shared" si="924"/>
        <v>1.90</v>
      </c>
      <c r="Z1339" s="3" t="str">
        <f t="shared" si="925"/>
        <v>-</v>
      </c>
      <c r="AA1339" s="3">
        <f t="shared" si="926"/>
        <v>311.45999999999998</v>
      </c>
      <c r="AB1339" s="3">
        <f t="shared" si="927"/>
        <v>-75.900000000000006</v>
      </c>
      <c r="AC1339" s="3">
        <f t="shared" si="928"/>
        <v>0.73319999999999996</v>
      </c>
      <c r="AD1339" s="85"/>
      <c r="AE1339" s="3" t="str">
        <f t="shared" si="929"/>
        <v>1.90</v>
      </c>
      <c r="AF1339" s="3" t="str">
        <f t="shared" si="930"/>
        <v>-</v>
      </c>
      <c r="AG1339" s="3">
        <f t="shared" si="931"/>
        <v>311.45999999999998</v>
      </c>
      <c r="AH1339" s="3">
        <f t="shared" si="932"/>
        <v>-75.900000000000006</v>
      </c>
      <c r="AI1339" s="3">
        <f t="shared" si="933"/>
        <v>0.61099999999999999</v>
      </c>
      <c r="AJ1339" s="85"/>
      <c r="AK1339" s="3" t="str">
        <f t="shared" si="934"/>
        <v>1.90</v>
      </c>
      <c r="AL1339" s="3" t="str">
        <f t="shared" si="935"/>
        <v>-</v>
      </c>
      <c r="AM1339" s="3">
        <f t="shared" si="936"/>
        <v>311.45999999999998</v>
      </c>
      <c r="AN1339" s="3">
        <f t="shared" si="937"/>
        <v>-75.900000000000006</v>
      </c>
      <c r="AO1339" s="3">
        <f t="shared" si="938"/>
        <v>0.48880000000000001</v>
      </c>
      <c r="AP1339" s="85"/>
      <c r="AQ1339" s="3" t="str">
        <f t="shared" si="939"/>
        <v>1.90</v>
      </c>
      <c r="AR1339" s="3" t="str">
        <f t="shared" si="940"/>
        <v>-</v>
      </c>
      <c r="AS1339" s="3">
        <f t="shared" si="941"/>
        <v>311.45999999999998</v>
      </c>
      <c r="AT1339" s="3">
        <f t="shared" si="942"/>
        <v>-75.900000000000006</v>
      </c>
      <c r="AU1339" s="3">
        <f t="shared" si="943"/>
        <v>0.36659999999999998</v>
      </c>
      <c r="AV1339" s="85"/>
      <c r="AW1339" s="3" t="str">
        <f t="shared" si="944"/>
        <v>1.90</v>
      </c>
      <c r="AX1339" s="3" t="str">
        <f t="shared" si="945"/>
        <v>-</v>
      </c>
      <c r="AY1339" s="3">
        <f t="shared" si="946"/>
        <v>311.45999999999998</v>
      </c>
      <c r="AZ1339" s="3">
        <f t="shared" si="947"/>
        <v>-75.900000000000006</v>
      </c>
      <c r="BA1339" s="3">
        <f t="shared" si="948"/>
        <v>0.24440000000000001</v>
      </c>
      <c r="BB1339" s="85"/>
      <c r="BC1339" s="3" t="str">
        <f t="shared" si="949"/>
        <v>1.90</v>
      </c>
      <c r="BD1339" s="3" t="str">
        <f t="shared" si="950"/>
        <v>-</v>
      </c>
      <c r="BE1339" s="3">
        <f t="shared" si="951"/>
        <v>311.45999999999998</v>
      </c>
      <c r="BF1339" s="3">
        <f t="shared" si="952"/>
        <v>-75.900000000000006</v>
      </c>
      <c r="BG1339" s="3">
        <f t="shared" si="953"/>
        <v>0.1222</v>
      </c>
    </row>
    <row r="1340" spans="1:59" x14ac:dyDescent="0.3">
      <c r="A1340" s="1" t="str">
        <f>'Forward collapse simulation'!B1350</f>
        <v>1.90</v>
      </c>
      <c r="B1340" s="37" t="str">
        <f>IF('Forward collapse simulation'!C1350="","-",'Forward collapse simulation'!C1350)</f>
        <v>1.91</v>
      </c>
      <c r="C1340" s="85">
        <f>'Forward collapse simulation'!E1350</f>
        <v>218.34</v>
      </c>
      <c r="D1340" s="85">
        <f>'Forward collapse simulation'!F1350</f>
        <v>3.4</v>
      </c>
      <c r="E1340" s="85">
        <f>'Forward collapse simulation'!D1350</f>
        <v>1.87</v>
      </c>
      <c r="F1340" s="85"/>
      <c r="G1340" s="3" t="str">
        <f t="shared" si="909"/>
        <v>1.90</v>
      </c>
      <c r="H1340" s="3" t="str">
        <f t="shared" si="910"/>
        <v>1.91</v>
      </c>
      <c r="I1340" s="3">
        <f t="shared" si="911"/>
        <v>218.34</v>
      </c>
      <c r="J1340" s="3">
        <f t="shared" si="912"/>
        <v>3.4</v>
      </c>
      <c r="K1340" s="3">
        <f t="shared" si="913"/>
        <v>1.87</v>
      </c>
      <c r="L1340" s="85"/>
      <c r="M1340" s="3" t="str">
        <f t="shared" si="914"/>
        <v>1.90</v>
      </c>
      <c r="N1340" s="3" t="str">
        <f t="shared" si="915"/>
        <v>1.91</v>
      </c>
      <c r="O1340" s="3">
        <f t="shared" si="916"/>
        <v>218.34</v>
      </c>
      <c r="P1340" s="3">
        <f t="shared" si="917"/>
        <v>3.4</v>
      </c>
      <c r="Q1340" s="3">
        <f t="shared" si="918"/>
        <v>1.87</v>
      </c>
      <c r="R1340" s="85"/>
      <c r="S1340" s="3" t="str">
        <f t="shared" si="919"/>
        <v>1.90</v>
      </c>
      <c r="T1340" s="3" t="str">
        <f t="shared" si="920"/>
        <v>1.91</v>
      </c>
      <c r="U1340" s="3">
        <f t="shared" si="921"/>
        <v>218.34</v>
      </c>
      <c r="V1340" s="3">
        <f t="shared" si="922"/>
        <v>3.4</v>
      </c>
      <c r="W1340" s="3">
        <f t="shared" si="923"/>
        <v>1.87</v>
      </c>
      <c r="X1340" s="85"/>
      <c r="Y1340" s="3" t="str">
        <f t="shared" si="924"/>
        <v>1.90</v>
      </c>
      <c r="Z1340" s="3" t="str">
        <f t="shared" si="925"/>
        <v>1.91</v>
      </c>
      <c r="AA1340" s="3">
        <f t="shared" si="926"/>
        <v>218.34</v>
      </c>
      <c r="AB1340" s="3">
        <f t="shared" si="927"/>
        <v>3.4</v>
      </c>
      <c r="AC1340" s="3">
        <f t="shared" si="928"/>
        <v>1.87</v>
      </c>
      <c r="AD1340" s="85"/>
      <c r="AE1340" s="3" t="str">
        <f t="shared" si="929"/>
        <v>1.90</v>
      </c>
      <c r="AF1340" s="3" t="str">
        <f t="shared" si="930"/>
        <v>1.91</v>
      </c>
      <c r="AG1340" s="3">
        <f t="shared" si="931"/>
        <v>218.34</v>
      </c>
      <c r="AH1340" s="3">
        <f t="shared" si="932"/>
        <v>3.4</v>
      </c>
      <c r="AI1340" s="3">
        <f t="shared" si="933"/>
        <v>1.87</v>
      </c>
      <c r="AJ1340" s="85"/>
      <c r="AK1340" s="3" t="str">
        <f t="shared" si="934"/>
        <v>1.90</v>
      </c>
      <c r="AL1340" s="3" t="str">
        <f t="shared" si="935"/>
        <v>1.91</v>
      </c>
      <c r="AM1340" s="3">
        <f t="shared" si="936"/>
        <v>218.34</v>
      </c>
      <c r="AN1340" s="3">
        <f t="shared" si="937"/>
        <v>3.4</v>
      </c>
      <c r="AO1340" s="3">
        <f t="shared" si="938"/>
        <v>1.87</v>
      </c>
      <c r="AP1340" s="85"/>
      <c r="AQ1340" s="3" t="str">
        <f t="shared" si="939"/>
        <v>1.90</v>
      </c>
      <c r="AR1340" s="3" t="str">
        <f t="shared" si="940"/>
        <v>1.91</v>
      </c>
      <c r="AS1340" s="3">
        <f t="shared" si="941"/>
        <v>218.34</v>
      </c>
      <c r="AT1340" s="3">
        <f t="shared" si="942"/>
        <v>3.4</v>
      </c>
      <c r="AU1340" s="3">
        <f t="shared" si="943"/>
        <v>1.87</v>
      </c>
      <c r="AV1340" s="85"/>
      <c r="AW1340" s="3" t="str">
        <f t="shared" si="944"/>
        <v>1.90</v>
      </c>
      <c r="AX1340" s="3" t="str">
        <f t="shared" si="945"/>
        <v>1.91</v>
      </c>
      <c r="AY1340" s="3">
        <f t="shared" si="946"/>
        <v>218.34</v>
      </c>
      <c r="AZ1340" s="3">
        <f t="shared" si="947"/>
        <v>3.4</v>
      </c>
      <c r="BA1340" s="3">
        <f t="shared" si="948"/>
        <v>1.87</v>
      </c>
      <c r="BB1340" s="85"/>
      <c r="BC1340" s="3" t="str">
        <f t="shared" si="949"/>
        <v>1.90</v>
      </c>
      <c r="BD1340" s="3" t="str">
        <f t="shared" si="950"/>
        <v>1.91</v>
      </c>
      <c r="BE1340" s="3">
        <f t="shared" si="951"/>
        <v>218.34</v>
      </c>
      <c r="BF1340" s="3">
        <f t="shared" si="952"/>
        <v>3.4</v>
      </c>
      <c r="BG1340" s="3">
        <f t="shared" si="953"/>
        <v>1.87</v>
      </c>
    </row>
    <row r="1341" spans="1:59" x14ac:dyDescent="0.3">
      <c r="A1341" s="1" t="str">
        <f>'Forward collapse simulation'!B1351</f>
        <v>1.91</v>
      </c>
      <c r="B1341" s="37" t="str">
        <f>IF('Forward collapse simulation'!C1351="","-",'Forward collapse simulation'!C1351)</f>
        <v>-</v>
      </c>
      <c r="C1341" s="85">
        <f>'Forward collapse simulation'!E1351</f>
        <v>193.23</v>
      </c>
      <c r="D1341" s="85">
        <f>'Forward collapse simulation'!F1351</f>
        <v>-75.05</v>
      </c>
      <c r="E1341" s="85">
        <f>'Forward collapse simulation'!D1351</f>
        <v>0.86399999999999999</v>
      </c>
      <c r="F1341" s="85"/>
      <c r="G1341" s="3" t="str">
        <f t="shared" si="909"/>
        <v>1.91</v>
      </c>
      <c r="H1341" s="3" t="str">
        <f t="shared" si="910"/>
        <v>-</v>
      </c>
      <c r="I1341" s="3">
        <f t="shared" si="911"/>
        <v>193.23</v>
      </c>
      <c r="J1341" s="3">
        <f t="shared" si="912"/>
        <v>-75.05</v>
      </c>
      <c r="K1341" s="3">
        <f t="shared" si="913"/>
        <v>0.77759999999999996</v>
      </c>
      <c r="L1341" s="85"/>
      <c r="M1341" s="3" t="str">
        <f t="shared" si="914"/>
        <v>1.91</v>
      </c>
      <c r="N1341" s="3" t="str">
        <f t="shared" si="915"/>
        <v>-</v>
      </c>
      <c r="O1341" s="3">
        <f t="shared" si="916"/>
        <v>193.23</v>
      </c>
      <c r="P1341" s="3">
        <f t="shared" si="917"/>
        <v>-75.05</v>
      </c>
      <c r="Q1341" s="3">
        <f t="shared" si="918"/>
        <v>0.69120000000000004</v>
      </c>
      <c r="R1341" s="85"/>
      <c r="S1341" s="3" t="str">
        <f t="shared" si="919"/>
        <v>1.91</v>
      </c>
      <c r="T1341" s="3" t="str">
        <f t="shared" si="920"/>
        <v>-</v>
      </c>
      <c r="U1341" s="3">
        <f t="shared" si="921"/>
        <v>193.23</v>
      </c>
      <c r="V1341" s="3">
        <f t="shared" si="922"/>
        <v>-75.05</v>
      </c>
      <c r="W1341" s="3">
        <f t="shared" si="923"/>
        <v>0.6048</v>
      </c>
      <c r="X1341" s="85"/>
      <c r="Y1341" s="3" t="str">
        <f t="shared" si="924"/>
        <v>1.91</v>
      </c>
      <c r="Z1341" s="3" t="str">
        <f t="shared" si="925"/>
        <v>-</v>
      </c>
      <c r="AA1341" s="3">
        <f t="shared" si="926"/>
        <v>193.23</v>
      </c>
      <c r="AB1341" s="3">
        <f t="shared" si="927"/>
        <v>-75.05</v>
      </c>
      <c r="AC1341" s="3">
        <f t="shared" si="928"/>
        <v>0.51839999999999997</v>
      </c>
      <c r="AD1341" s="85"/>
      <c r="AE1341" s="3" t="str">
        <f t="shared" si="929"/>
        <v>1.91</v>
      </c>
      <c r="AF1341" s="3" t="str">
        <f t="shared" si="930"/>
        <v>-</v>
      </c>
      <c r="AG1341" s="3">
        <f t="shared" si="931"/>
        <v>193.23</v>
      </c>
      <c r="AH1341" s="3">
        <f t="shared" si="932"/>
        <v>-75.05</v>
      </c>
      <c r="AI1341" s="3">
        <f t="shared" si="933"/>
        <v>0.432</v>
      </c>
      <c r="AJ1341" s="85"/>
      <c r="AK1341" s="3" t="str">
        <f t="shared" si="934"/>
        <v>1.91</v>
      </c>
      <c r="AL1341" s="3" t="str">
        <f t="shared" si="935"/>
        <v>-</v>
      </c>
      <c r="AM1341" s="3">
        <f t="shared" si="936"/>
        <v>193.23</v>
      </c>
      <c r="AN1341" s="3">
        <f t="shared" si="937"/>
        <v>-75.05</v>
      </c>
      <c r="AO1341" s="3">
        <f t="shared" si="938"/>
        <v>0.34560000000000002</v>
      </c>
      <c r="AP1341" s="85"/>
      <c r="AQ1341" s="3" t="str">
        <f t="shared" si="939"/>
        <v>1.91</v>
      </c>
      <c r="AR1341" s="3" t="str">
        <f t="shared" si="940"/>
        <v>-</v>
      </c>
      <c r="AS1341" s="3">
        <f t="shared" si="941"/>
        <v>193.23</v>
      </c>
      <c r="AT1341" s="3">
        <f t="shared" si="942"/>
        <v>-75.05</v>
      </c>
      <c r="AU1341" s="3">
        <f t="shared" si="943"/>
        <v>0.25919999999999999</v>
      </c>
      <c r="AV1341" s="85"/>
      <c r="AW1341" s="3" t="str">
        <f t="shared" si="944"/>
        <v>1.91</v>
      </c>
      <c r="AX1341" s="3" t="str">
        <f t="shared" si="945"/>
        <v>-</v>
      </c>
      <c r="AY1341" s="3">
        <f t="shared" si="946"/>
        <v>193.23</v>
      </c>
      <c r="AZ1341" s="3">
        <f t="shared" si="947"/>
        <v>-75.05</v>
      </c>
      <c r="BA1341" s="3">
        <f t="shared" si="948"/>
        <v>0.17280000000000001</v>
      </c>
      <c r="BB1341" s="85"/>
      <c r="BC1341" s="3" t="str">
        <f t="shared" si="949"/>
        <v>1.91</v>
      </c>
      <c r="BD1341" s="3" t="str">
        <f t="shared" si="950"/>
        <v>-</v>
      </c>
      <c r="BE1341" s="3">
        <f t="shared" si="951"/>
        <v>193.23</v>
      </c>
      <c r="BF1341" s="3">
        <f t="shared" si="952"/>
        <v>-75.05</v>
      </c>
      <c r="BG1341" s="3">
        <f t="shared" si="953"/>
        <v>8.6400000000000005E-2</v>
      </c>
    </row>
    <row r="1342" spans="1:59" x14ac:dyDescent="0.3">
      <c r="A1342" s="1" t="str">
        <f>'Forward collapse simulation'!B1352</f>
        <v>1.91</v>
      </c>
      <c r="B1342" s="37" t="str">
        <f>IF('Forward collapse simulation'!C1352="","-",'Forward collapse simulation'!C1352)</f>
        <v>-</v>
      </c>
      <c r="C1342" s="85">
        <f>'Forward collapse simulation'!E1352</f>
        <v>170.4</v>
      </c>
      <c r="D1342" s="85">
        <f>'Forward collapse simulation'!F1352</f>
        <v>-32.520000000000003</v>
      </c>
      <c r="E1342" s="85">
        <f>'Forward collapse simulation'!D1352</f>
        <v>1.202</v>
      </c>
      <c r="F1342" s="85"/>
      <c r="G1342" s="3" t="str">
        <f t="shared" si="909"/>
        <v>1.91</v>
      </c>
      <c r="H1342" s="3" t="str">
        <f t="shared" si="910"/>
        <v>-</v>
      </c>
      <c r="I1342" s="3">
        <f t="shared" si="911"/>
        <v>170.4</v>
      </c>
      <c r="J1342" s="3">
        <f t="shared" si="912"/>
        <v>-32.520000000000003</v>
      </c>
      <c r="K1342" s="3">
        <f t="shared" si="913"/>
        <v>1.0818000000000001</v>
      </c>
      <c r="L1342" s="85"/>
      <c r="M1342" s="3" t="str">
        <f t="shared" si="914"/>
        <v>1.91</v>
      </c>
      <c r="N1342" s="3" t="str">
        <f t="shared" si="915"/>
        <v>-</v>
      </c>
      <c r="O1342" s="3">
        <f t="shared" si="916"/>
        <v>170.4</v>
      </c>
      <c r="P1342" s="3">
        <f t="shared" si="917"/>
        <v>-32.520000000000003</v>
      </c>
      <c r="Q1342" s="3">
        <f t="shared" si="918"/>
        <v>0.96160000000000001</v>
      </c>
      <c r="R1342" s="85"/>
      <c r="S1342" s="3" t="str">
        <f t="shared" si="919"/>
        <v>1.91</v>
      </c>
      <c r="T1342" s="3" t="str">
        <f t="shared" si="920"/>
        <v>-</v>
      </c>
      <c r="U1342" s="3">
        <f t="shared" si="921"/>
        <v>170.4</v>
      </c>
      <c r="V1342" s="3">
        <f t="shared" si="922"/>
        <v>-32.520000000000003</v>
      </c>
      <c r="W1342" s="3">
        <f t="shared" si="923"/>
        <v>0.84139999999999993</v>
      </c>
      <c r="X1342" s="85"/>
      <c r="Y1342" s="3" t="str">
        <f t="shared" si="924"/>
        <v>1.91</v>
      </c>
      <c r="Z1342" s="3" t="str">
        <f t="shared" si="925"/>
        <v>-</v>
      </c>
      <c r="AA1342" s="3">
        <f t="shared" si="926"/>
        <v>170.4</v>
      </c>
      <c r="AB1342" s="3">
        <f t="shared" si="927"/>
        <v>-32.520000000000003</v>
      </c>
      <c r="AC1342" s="3">
        <f t="shared" si="928"/>
        <v>0.72119999999999995</v>
      </c>
      <c r="AD1342" s="85"/>
      <c r="AE1342" s="3" t="str">
        <f t="shared" si="929"/>
        <v>1.91</v>
      </c>
      <c r="AF1342" s="3" t="str">
        <f t="shared" si="930"/>
        <v>-</v>
      </c>
      <c r="AG1342" s="3">
        <f t="shared" si="931"/>
        <v>170.4</v>
      </c>
      <c r="AH1342" s="3">
        <f t="shared" si="932"/>
        <v>-32.520000000000003</v>
      </c>
      <c r="AI1342" s="3">
        <f t="shared" si="933"/>
        <v>0.60099999999999998</v>
      </c>
      <c r="AJ1342" s="85"/>
      <c r="AK1342" s="3" t="str">
        <f t="shared" si="934"/>
        <v>1.91</v>
      </c>
      <c r="AL1342" s="3" t="str">
        <f t="shared" si="935"/>
        <v>-</v>
      </c>
      <c r="AM1342" s="3">
        <f t="shared" si="936"/>
        <v>170.4</v>
      </c>
      <c r="AN1342" s="3">
        <f t="shared" si="937"/>
        <v>-32.520000000000003</v>
      </c>
      <c r="AO1342" s="3">
        <f t="shared" si="938"/>
        <v>0.48080000000000001</v>
      </c>
      <c r="AP1342" s="85"/>
      <c r="AQ1342" s="3" t="str">
        <f t="shared" si="939"/>
        <v>1.91</v>
      </c>
      <c r="AR1342" s="3" t="str">
        <f t="shared" si="940"/>
        <v>-</v>
      </c>
      <c r="AS1342" s="3">
        <f t="shared" si="941"/>
        <v>170.4</v>
      </c>
      <c r="AT1342" s="3">
        <f t="shared" si="942"/>
        <v>-32.520000000000003</v>
      </c>
      <c r="AU1342" s="3">
        <f t="shared" si="943"/>
        <v>0.36059999999999998</v>
      </c>
      <c r="AV1342" s="85"/>
      <c r="AW1342" s="3" t="str">
        <f t="shared" si="944"/>
        <v>1.91</v>
      </c>
      <c r="AX1342" s="3" t="str">
        <f t="shared" si="945"/>
        <v>-</v>
      </c>
      <c r="AY1342" s="3">
        <f t="shared" si="946"/>
        <v>170.4</v>
      </c>
      <c r="AZ1342" s="3">
        <f t="shared" si="947"/>
        <v>-32.520000000000003</v>
      </c>
      <c r="BA1342" s="3">
        <f t="shared" si="948"/>
        <v>0.2404</v>
      </c>
      <c r="BB1342" s="85"/>
      <c r="BC1342" s="3" t="str">
        <f t="shared" si="949"/>
        <v>1.91</v>
      </c>
      <c r="BD1342" s="3" t="str">
        <f t="shared" si="950"/>
        <v>-</v>
      </c>
      <c r="BE1342" s="3">
        <f t="shared" si="951"/>
        <v>170.4</v>
      </c>
      <c r="BF1342" s="3">
        <f t="shared" si="952"/>
        <v>-32.520000000000003</v>
      </c>
      <c r="BG1342" s="3">
        <f t="shared" si="953"/>
        <v>0.1202</v>
      </c>
    </row>
    <row r="1343" spans="1:59" x14ac:dyDescent="0.3">
      <c r="A1343" s="1" t="str">
        <f>'Forward collapse simulation'!B1353</f>
        <v>1.91</v>
      </c>
      <c r="B1343" s="37" t="str">
        <f>IF('Forward collapse simulation'!C1353="","-",'Forward collapse simulation'!C1353)</f>
        <v>-</v>
      </c>
      <c r="C1343" s="85">
        <f>'Forward collapse simulation'!E1353</f>
        <v>166.27</v>
      </c>
      <c r="D1343" s="85">
        <f>'Forward collapse simulation'!F1353</f>
        <v>-6.28</v>
      </c>
      <c r="E1343" s="85">
        <f>'Forward collapse simulation'!D1353</f>
        <v>2.331</v>
      </c>
      <c r="F1343" s="85"/>
      <c r="G1343" s="3" t="str">
        <f t="shared" si="909"/>
        <v>1.91</v>
      </c>
      <c r="H1343" s="3" t="str">
        <f t="shared" si="910"/>
        <v>-</v>
      </c>
      <c r="I1343" s="3">
        <f t="shared" si="911"/>
        <v>166.27</v>
      </c>
      <c r="J1343" s="3">
        <f t="shared" si="912"/>
        <v>-6.28</v>
      </c>
      <c r="K1343" s="3">
        <f t="shared" si="913"/>
        <v>2.0979000000000001</v>
      </c>
      <c r="L1343" s="85"/>
      <c r="M1343" s="3" t="str">
        <f t="shared" si="914"/>
        <v>1.91</v>
      </c>
      <c r="N1343" s="3" t="str">
        <f t="shared" si="915"/>
        <v>-</v>
      </c>
      <c r="O1343" s="3">
        <f t="shared" si="916"/>
        <v>166.27</v>
      </c>
      <c r="P1343" s="3">
        <f t="shared" si="917"/>
        <v>-6.28</v>
      </c>
      <c r="Q1343" s="3">
        <f t="shared" si="918"/>
        <v>1.8648</v>
      </c>
      <c r="R1343" s="85"/>
      <c r="S1343" s="3" t="str">
        <f t="shared" si="919"/>
        <v>1.91</v>
      </c>
      <c r="T1343" s="3" t="str">
        <f t="shared" si="920"/>
        <v>-</v>
      </c>
      <c r="U1343" s="3">
        <f t="shared" si="921"/>
        <v>166.27</v>
      </c>
      <c r="V1343" s="3">
        <f t="shared" si="922"/>
        <v>-6.28</v>
      </c>
      <c r="W1343" s="3">
        <f t="shared" si="923"/>
        <v>1.6316999999999999</v>
      </c>
      <c r="X1343" s="85"/>
      <c r="Y1343" s="3" t="str">
        <f t="shared" si="924"/>
        <v>1.91</v>
      </c>
      <c r="Z1343" s="3" t="str">
        <f t="shared" si="925"/>
        <v>-</v>
      </c>
      <c r="AA1343" s="3">
        <f t="shared" si="926"/>
        <v>166.27</v>
      </c>
      <c r="AB1343" s="3">
        <f t="shared" si="927"/>
        <v>-6.28</v>
      </c>
      <c r="AC1343" s="3">
        <f t="shared" si="928"/>
        <v>1.3985999999999998</v>
      </c>
      <c r="AD1343" s="85"/>
      <c r="AE1343" s="3" t="str">
        <f t="shared" si="929"/>
        <v>1.91</v>
      </c>
      <c r="AF1343" s="3" t="str">
        <f t="shared" si="930"/>
        <v>-</v>
      </c>
      <c r="AG1343" s="3">
        <f t="shared" si="931"/>
        <v>166.27</v>
      </c>
      <c r="AH1343" s="3">
        <f t="shared" si="932"/>
        <v>-6.28</v>
      </c>
      <c r="AI1343" s="3">
        <f t="shared" si="933"/>
        <v>1.1655</v>
      </c>
      <c r="AJ1343" s="85"/>
      <c r="AK1343" s="3" t="str">
        <f t="shared" si="934"/>
        <v>1.91</v>
      </c>
      <c r="AL1343" s="3" t="str">
        <f t="shared" si="935"/>
        <v>-</v>
      </c>
      <c r="AM1343" s="3">
        <f t="shared" si="936"/>
        <v>166.27</v>
      </c>
      <c r="AN1343" s="3">
        <f t="shared" si="937"/>
        <v>-6.28</v>
      </c>
      <c r="AO1343" s="3">
        <f t="shared" si="938"/>
        <v>0.93240000000000001</v>
      </c>
      <c r="AP1343" s="85"/>
      <c r="AQ1343" s="3" t="str">
        <f t="shared" si="939"/>
        <v>1.91</v>
      </c>
      <c r="AR1343" s="3" t="str">
        <f t="shared" si="940"/>
        <v>-</v>
      </c>
      <c r="AS1343" s="3">
        <f t="shared" si="941"/>
        <v>166.27</v>
      </c>
      <c r="AT1343" s="3">
        <f t="shared" si="942"/>
        <v>-6.28</v>
      </c>
      <c r="AU1343" s="3">
        <f t="shared" si="943"/>
        <v>0.69929999999999992</v>
      </c>
      <c r="AV1343" s="85"/>
      <c r="AW1343" s="3" t="str">
        <f t="shared" si="944"/>
        <v>1.91</v>
      </c>
      <c r="AX1343" s="3" t="str">
        <f t="shared" si="945"/>
        <v>-</v>
      </c>
      <c r="AY1343" s="3">
        <f t="shared" si="946"/>
        <v>166.27</v>
      </c>
      <c r="AZ1343" s="3">
        <f t="shared" si="947"/>
        <v>-6.28</v>
      </c>
      <c r="BA1343" s="3">
        <f t="shared" si="948"/>
        <v>0.4662</v>
      </c>
      <c r="BB1343" s="85"/>
      <c r="BC1343" s="3" t="str">
        <f t="shared" si="949"/>
        <v>1.91</v>
      </c>
      <c r="BD1343" s="3" t="str">
        <f t="shared" si="950"/>
        <v>-</v>
      </c>
      <c r="BE1343" s="3">
        <f t="shared" si="951"/>
        <v>166.27</v>
      </c>
      <c r="BF1343" s="3">
        <f t="shared" si="952"/>
        <v>-6.28</v>
      </c>
      <c r="BG1343" s="3">
        <f t="shared" si="953"/>
        <v>0.2331</v>
      </c>
    </row>
    <row r="1344" spans="1:59" x14ac:dyDescent="0.3">
      <c r="A1344" s="1" t="str">
        <f>'Forward collapse simulation'!B1354</f>
        <v>1.91</v>
      </c>
      <c r="B1344" s="37" t="str">
        <f>IF('Forward collapse simulation'!C1354="","-",'Forward collapse simulation'!C1354)</f>
        <v>-</v>
      </c>
      <c r="C1344" s="85">
        <f>'Forward collapse simulation'!E1354</f>
        <v>165.59</v>
      </c>
      <c r="D1344" s="85">
        <f>'Forward collapse simulation'!F1354</f>
        <v>11.16</v>
      </c>
      <c r="E1344" s="85">
        <f>'Forward collapse simulation'!D1354</f>
        <v>2.367</v>
      </c>
      <c r="F1344" s="85"/>
      <c r="G1344" s="3" t="str">
        <f t="shared" si="909"/>
        <v>1.91</v>
      </c>
      <c r="H1344" s="3" t="str">
        <f t="shared" si="910"/>
        <v>-</v>
      </c>
      <c r="I1344" s="3">
        <f t="shared" si="911"/>
        <v>165.59</v>
      </c>
      <c r="J1344" s="3">
        <f t="shared" si="912"/>
        <v>11.16</v>
      </c>
      <c r="K1344" s="3">
        <f t="shared" si="913"/>
        <v>2.1303000000000001</v>
      </c>
      <c r="L1344" s="85"/>
      <c r="M1344" s="3" t="str">
        <f t="shared" si="914"/>
        <v>1.91</v>
      </c>
      <c r="N1344" s="3" t="str">
        <f t="shared" si="915"/>
        <v>-</v>
      </c>
      <c r="O1344" s="3">
        <f t="shared" si="916"/>
        <v>165.59</v>
      </c>
      <c r="P1344" s="3">
        <f t="shared" si="917"/>
        <v>11.16</v>
      </c>
      <c r="Q1344" s="3">
        <f t="shared" si="918"/>
        <v>1.8936000000000002</v>
      </c>
      <c r="R1344" s="85"/>
      <c r="S1344" s="3" t="str">
        <f t="shared" si="919"/>
        <v>1.91</v>
      </c>
      <c r="T1344" s="3" t="str">
        <f t="shared" si="920"/>
        <v>-</v>
      </c>
      <c r="U1344" s="3">
        <f t="shared" si="921"/>
        <v>165.59</v>
      </c>
      <c r="V1344" s="3">
        <f t="shared" si="922"/>
        <v>11.16</v>
      </c>
      <c r="W1344" s="3">
        <f t="shared" si="923"/>
        <v>1.6568999999999998</v>
      </c>
      <c r="X1344" s="85"/>
      <c r="Y1344" s="3" t="str">
        <f t="shared" si="924"/>
        <v>1.91</v>
      </c>
      <c r="Z1344" s="3" t="str">
        <f t="shared" si="925"/>
        <v>-</v>
      </c>
      <c r="AA1344" s="3">
        <f t="shared" si="926"/>
        <v>165.59</v>
      </c>
      <c r="AB1344" s="3">
        <f t="shared" si="927"/>
        <v>11.16</v>
      </c>
      <c r="AC1344" s="3">
        <f t="shared" si="928"/>
        <v>1.4201999999999999</v>
      </c>
      <c r="AD1344" s="85"/>
      <c r="AE1344" s="3" t="str">
        <f t="shared" si="929"/>
        <v>1.91</v>
      </c>
      <c r="AF1344" s="3" t="str">
        <f t="shared" si="930"/>
        <v>-</v>
      </c>
      <c r="AG1344" s="3">
        <f t="shared" si="931"/>
        <v>165.59</v>
      </c>
      <c r="AH1344" s="3">
        <f t="shared" si="932"/>
        <v>11.16</v>
      </c>
      <c r="AI1344" s="3">
        <f t="shared" si="933"/>
        <v>1.1835</v>
      </c>
      <c r="AJ1344" s="85"/>
      <c r="AK1344" s="3" t="str">
        <f t="shared" si="934"/>
        <v>1.91</v>
      </c>
      <c r="AL1344" s="3" t="str">
        <f t="shared" si="935"/>
        <v>-</v>
      </c>
      <c r="AM1344" s="3">
        <f t="shared" si="936"/>
        <v>165.59</v>
      </c>
      <c r="AN1344" s="3">
        <f t="shared" si="937"/>
        <v>11.16</v>
      </c>
      <c r="AO1344" s="3">
        <f t="shared" si="938"/>
        <v>0.94680000000000009</v>
      </c>
      <c r="AP1344" s="85"/>
      <c r="AQ1344" s="3" t="str">
        <f t="shared" si="939"/>
        <v>1.91</v>
      </c>
      <c r="AR1344" s="3" t="str">
        <f t="shared" si="940"/>
        <v>-</v>
      </c>
      <c r="AS1344" s="3">
        <f t="shared" si="941"/>
        <v>165.59</v>
      </c>
      <c r="AT1344" s="3">
        <f t="shared" si="942"/>
        <v>11.16</v>
      </c>
      <c r="AU1344" s="3">
        <f t="shared" si="943"/>
        <v>0.71009999999999995</v>
      </c>
      <c r="AV1344" s="85"/>
      <c r="AW1344" s="3" t="str">
        <f t="shared" si="944"/>
        <v>1.91</v>
      </c>
      <c r="AX1344" s="3" t="str">
        <f t="shared" si="945"/>
        <v>-</v>
      </c>
      <c r="AY1344" s="3">
        <f t="shared" si="946"/>
        <v>165.59</v>
      </c>
      <c r="AZ1344" s="3">
        <f t="shared" si="947"/>
        <v>11.16</v>
      </c>
      <c r="BA1344" s="3">
        <f t="shared" si="948"/>
        <v>0.47340000000000004</v>
      </c>
      <c r="BB1344" s="85"/>
      <c r="BC1344" s="3" t="str">
        <f t="shared" si="949"/>
        <v>1.91</v>
      </c>
      <c r="BD1344" s="3" t="str">
        <f t="shared" si="950"/>
        <v>-</v>
      </c>
      <c r="BE1344" s="3">
        <f t="shared" si="951"/>
        <v>165.59</v>
      </c>
      <c r="BF1344" s="3">
        <f t="shared" si="952"/>
        <v>11.16</v>
      </c>
      <c r="BG1344" s="3">
        <f t="shared" si="953"/>
        <v>0.23670000000000002</v>
      </c>
    </row>
    <row r="1345" spans="1:59" x14ac:dyDescent="0.3">
      <c r="A1345" s="1" t="str">
        <f>'Forward collapse simulation'!B1355</f>
        <v>1.91</v>
      </c>
      <c r="B1345" s="37" t="str">
        <f>IF('Forward collapse simulation'!C1355="","-",'Forward collapse simulation'!C1355)</f>
        <v>-</v>
      </c>
      <c r="C1345" s="85">
        <f>'Forward collapse simulation'!E1355</f>
        <v>166.75</v>
      </c>
      <c r="D1345" s="85">
        <f>'Forward collapse simulation'!F1355</f>
        <v>26.49</v>
      </c>
      <c r="E1345" s="85">
        <f>'Forward collapse simulation'!D1355</f>
        <v>1.35</v>
      </c>
      <c r="F1345" s="85"/>
      <c r="G1345" s="3" t="str">
        <f t="shared" si="909"/>
        <v>1.91</v>
      </c>
      <c r="H1345" s="3" t="str">
        <f t="shared" si="910"/>
        <v>-</v>
      </c>
      <c r="I1345" s="3">
        <f t="shared" si="911"/>
        <v>166.75</v>
      </c>
      <c r="J1345" s="3">
        <f t="shared" si="912"/>
        <v>26.49</v>
      </c>
      <c r="K1345" s="3">
        <f t="shared" si="913"/>
        <v>1.2150000000000001</v>
      </c>
      <c r="L1345" s="85"/>
      <c r="M1345" s="3" t="str">
        <f t="shared" si="914"/>
        <v>1.91</v>
      </c>
      <c r="N1345" s="3" t="str">
        <f t="shared" si="915"/>
        <v>-</v>
      </c>
      <c r="O1345" s="3">
        <f t="shared" si="916"/>
        <v>166.75</v>
      </c>
      <c r="P1345" s="3">
        <f t="shared" si="917"/>
        <v>26.49</v>
      </c>
      <c r="Q1345" s="3">
        <f t="shared" si="918"/>
        <v>1.08</v>
      </c>
      <c r="R1345" s="85"/>
      <c r="S1345" s="3" t="str">
        <f t="shared" si="919"/>
        <v>1.91</v>
      </c>
      <c r="T1345" s="3" t="str">
        <f t="shared" si="920"/>
        <v>-</v>
      </c>
      <c r="U1345" s="3">
        <f t="shared" si="921"/>
        <v>166.75</v>
      </c>
      <c r="V1345" s="3">
        <f t="shared" si="922"/>
        <v>26.49</v>
      </c>
      <c r="W1345" s="3">
        <f t="shared" si="923"/>
        <v>0.94499999999999995</v>
      </c>
      <c r="X1345" s="85"/>
      <c r="Y1345" s="3" t="str">
        <f t="shared" si="924"/>
        <v>1.91</v>
      </c>
      <c r="Z1345" s="3" t="str">
        <f t="shared" si="925"/>
        <v>-</v>
      </c>
      <c r="AA1345" s="3">
        <f t="shared" si="926"/>
        <v>166.75</v>
      </c>
      <c r="AB1345" s="3">
        <f t="shared" si="927"/>
        <v>26.49</v>
      </c>
      <c r="AC1345" s="3">
        <f t="shared" si="928"/>
        <v>0.81</v>
      </c>
      <c r="AD1345" s="85"/>
      <c r="AE1345" s="3" t="str">
        <f t="shared" si="929"/>
        <v>1.91</v>
      </c>
      <c r="AF1345" s="3" t="str">
        <f t="shared" si="930"/>
        <v>-</v>
      </c>
      <c r="AG1345" s="3">
        <f t="shared" si="931"/>
        <v>166.75</v>
      </c>
      <c r="AH1345" s="3">
        <f t="shared" si="932"/>
        <v>26.49</v>
      </c>
      <c r="AI1345" s="3">
        <f t="shared" si="933"/>
        <v>0.67500000000000004</v>
      </c>
      <c r="AJ1345" s="85"/>
      <c r="AK1345" s="3" t="str">
        <f t="shared" si="934"/>
        <v>1.91</v>
      </c>
      <c r="AL1345" s="3" t="str">
        <f t="shared" si="935"/>
        <v>-</v>
      </c>
      <c r="AM1345" s="3">
        <f t="shared" si="936"/>
        <v>166.75</v>
      </c>
      <c r="AN1345" s="3">
        <f t="shared" si="937"/>
        <v>26.49</v>
      </c>
      <c r="AO1345" s="3">
        <f t="shared" si="938"/>
        <v>0.54</v>
      </c>
      <c r="AP1345" s="85"/>
      <c r="AQ1345" s="3" t="str">
        <f t="shared" si="939"/>
        <v>1.91</v>
      </c>
      <c r="AR1345" s="3" t="str">
        <f t="shared" si="940"/>
        <v>-</v>
      </c>
      <c r="AS1345" s="3">
        <f t="shared" si="941"/>
        <v>166.75</v>
      </c>
      <c r="AT1345" s="3">
        <f t="shared" si="942"/>
        <v>26.49</v>
      </c>
      <c r="AU1345" s="3">
        <f t="shared" si="943"/>
        <v>0.40500000000000003</v>
      </c>
      <c r="AV1345" s="85"/>
      <c r="AW1345" s="3" t="str">
        <f t="shared" si="944"/>
        <v>1.91</v>
      </c>
      <c r="AX1345" s="3" t="str">
        <f t="shared" si="945"/>
        <v>-</v>
      </c>
      <c r="AY1345" s="3">
        <f t="shared" si="946"/>
        <v>166.75</v>
      </c>
      <c r="AZ1345" s="3">
        <f t="shared" si="947"/>
        <v>26.49</v>
      </c>
      <c r="BA1345" s="3">
        <f t="shared" si="948"/>
        <v>0.27</v>
      </c>
      <c r="BB1345" s="85"/>
      <c r="BC1345" s="3" t="str">
        <f t="shared" si="949"/>
        <v>1.91</v>
      </c>
      <c r="BD1345" s="3" t="str">
        <f t="shared" si="950"/>
        <v>-</v>
      </c>
      <c r="BE1345" s="3">
        <f t="shared" si="951"/>
        <v>166.75</v>
      </c>
      <c r="BF1345" s="3">
        <f t="shared" si="952"/>
        <v>26.49</v>
      </c>
      <c r="BG1345" s="3">
        <f t="shared" si="953"/>
        <v>0.13500000000000001</v>
      </c>
    </row>
    <row r="1346" spans="1:59" x14ac:dyDescent="0.3">
      <c r="A1346" s="1" t="str">
        <f>'Forward collapse simulation'!B1356</f>
        <v>1.91</v>
      </c>
      <c r="B1346" s="37" t="str">
        <f>IF('Forward collapse simulation'!C1356="","-",'Forward collapse simulation'!C1356)</f>
        <v>-</v>
      </c>
      <c r="C1346" s="85">
        <f>'Forward collapse simulation'!E1356</f>
        <v>165.6</v>
      </c>
      <c r="D1346" s="85">
        <f>'Forward collapse simulation'!F1356</f>
        <v>53.84</v>
      </c>
      <c r="E1346" s="85">
        <f>'Forward collapse simulation'!D1356</f>
        <v>1.022</v>
      </c>
      <c r="F1346" s="85"/>
      <c r="G1346" s="3" t="str">
        <f t="shared" si="909"/>
        <v>1.91</v>
      </c>
      <c r="H1346" s="3" t="str">
        <f t="shared" si="910"/>
        <v>-</v>
      </c>
      <c r="I1346" s="3">
        <f t="shared" si="911"/>
        <v>165.6</v>
      </c>
      <c r="J1346" s="3">
        <f t="shared" si="912"/>
        <v>53.84</v>
      </c>
      <c r="K1346" s="3">
        <f t="shared" si="913"/>
        <v>0.91980000000000006</v>
      </c>
      <c r="L1346" s="85"/>
      <c r="M1346" s="3" t="str">
        <f t="shared" si="914"/>
        <v>1.91</v>
      </c>
      <c r="N1346" s="3" t="str">
        <f t="shared" si="915"/>
        <v>-</v>
      </c>
      <c r="O1346" s="3">
        <f t="shared" si="916"/>
        <v>165.6</v>
      </c>
      <c r="P1346" s="3">
        <f t="shared" si="917"/>
        <v>53.84</v>
      </c>
      <c r="Q1346" s="3">
        <f t="shared" si="918"/>
        <v>0.8176000000000001</v>
      </c>
      <c r="R1346" s="85"/>
      <c r="S1346" s="3" t="str">
        <f t="shared" si="919"/>
        <v>1.91</v>
      </c>
      <c r="T1346" s="3" t="str">
        <f t="shared" si="920"/>
        <v>-</v>
      </c>
      <c r="U1346" s="3">
        <f t="shared" si="921"/>
        <v>165.6</v>
      </c>
      <c r="V1346" s="3">
        <f t="shared" si="922"/>
        <v>53.84</v>
      </c>
      <c r="W1346" s="3">
        <f t="shared" si="923"/>
        <v>0.71539999999999992</v>
      </c>
      <c r="X1346" s="85"/>
      <c r="Y1346" s="3" t="str">
        <f t="shared" si="924"/>
        <v>1.91</v>
      </c>
      <c r="Z1346" s="3" t="str">
        <f t="shared" si="925"/>
        <v>-</v>
      </c>
      <c r="AA1346" s="3">
        <f t="shared" si="926"/>
        <v>165.6</v>
      </c>
      <c r="AB1346" s="3">
        <f t="shared" si="927"/>
        <v>53.84</v>
      </c>
      <c r="AC1346" s="3">
        <f t="shared" si="928"/>
        <v>0.61319999999999997</v>
      </c>
      <c r="AD1346" s="85"/>
      <c r="AE1346" s="3" t="str">
        <f t="shared" si="929"/>
        <v>1.91</v>
      </c>
      <c r="AF1346" s="3" t="str">
        <f t="shared" si="930"/>
        <v>-</v>
      </c>
      <c r="AG1346" s="3">
        <f t="shared" si="931"/>
        <v>165.6</v>
      </c>
      <c r="AH1346" s="3">
        <f t="shared" si="932"/>
        <v>53.84</v>
      </c>
      <c r="AI1346" s="3">
        <f t="shared" si="933"/>
        <v>0.51100000000000001</v>
      </c>
      <c r="AJ1346" s="85"/>
      <c r="AK1346" s="3" t="str">
        <f t="shared" si="934"/>
        <v>1.91</v>
      </c>
      <c r="AL1346" s="3" t="str">
        <f t="shared" si="935"/>
        <v>-</v>
      </c>
      <c r="AM1346" s="3">
        <f t="shared" si="936"/>
        <v>165.6</v>
      </c>
      <c r="AN1346" s="3">
        <f t="shared" si="937"/>
        <v>53.84</v>
      </c>
      <c r="AO1346" s="3">
        <f t="shared" si="938"/>
        <v>0.40880000000000005</v>
      </c>
      <c r="AP1346" s="85"/>
      <c r="AQ1346" s="3" t="str">
        <f t="shared" si="939"/>
        <v>1.91</v>
      </c>
      <c r="AR1346" s="3" t="str">
        <f t="shared" si="940"/>
        <v>-</v>
      </c>
      <c r="AS1346" s="3">
        <f t="shared" si="941"/>
        <v>165.6</v>
      </c>
      <c r="AT1346" s="3">
        <f t="shared" si="942"/>
        <v>53.84</v>
      </c>
      <c r="AU1346" s="3">
        <f t="shared" si="943"/>
        <v>0.30659999999999998</v>
      </c>
      <c r="AV1346" s="85"/>
      <c r="AW1346" s="3" t="str">
        <f t="shared" si="944"/>
        <v>1.91</v>
      </c>
      <c r="AX1346" s="3" t="str">
        <f t="shared" si="945"/>
        <v>-</v>
      </c>
      <c r="AY1346" s="3">
        <f t="shared" si="946"/>
        <v>165.6</v>
      </c>
      <c r="AZ1346" s="3">
        <f t="shared" si="947"/>
        <v>53.84</v>
      </c>
      <c r="BA1346" s="3">
        <f t="shared" si="948"/>
        <v>0.20440000000000003</v>
      </c>
      <c r="BB1346" s="85"/>
      <c r="BC1346" s="3" t="str">
        <f t="shared" si="949"/>
        <v>1.91</v>
      </c>
      <c r="BD1346" s="3" t="str">
        <f t="shared" si="950"/>
        <v>-</v>
      </c>
      <c r="BE1346" s="3">
        <f t="shared" si="951"/>
        <v>165.6</v>
      </c>
      <c r="BF1346" s="3">
        <f t="shared" si="952"/>
        <v>53.84</v>
      </c>
      <c r="BG1346" s="3">
        <f t="shared" si="953"/>
        <v>0.10220000000000001</v>
      </c>
    </row>
    <row r="1347" spans="1:59" x14ac:dyDescent="0.3">
      <c r="A1347" s="1" t="str">
        <f>'Forward collapse simulation'!B1357</f>
        <v>1.91</v>
      </c>
      <c r="B1347" s="37" t="str">
        <f>IF('Forward collapse simulation'!C1357="","-",'Forward collapse simulation'!C1357)</f>
        <v>-</v>
      </c>
      <c r="C1347" s="85">
        <f>'Forward collapse simulation'!E1357</f>
        <v>184.57</v>
      </c>
      <c r="D1347" s="85">
        <f>'Forward collapse simulation'!F1357</f>
        <v>71.849999999999994</v>
      </c>
      <c r="E1347" s="85">
        <f>'Forward collapse simulation'!D1357</f>
        <v>0.80500000000000005</v>
      </c>
      <c r="F1347" s="85"/>
      <c r="G1347" s="3" t="str">
        <f t="shared" si="909"/>
        <v>1.91</v>
      </c>
      <c r="H1347" s="3" t="str">
        <f t="shared" si="910"/>
        <v>-</v>
      </c>
      <c r="I1347" s="3">
        <f t="shared" si="911"/>
        <v>184.57</v>
      </c>
      <c r="J1347" s="3">
        <f t="shared" si="912"/>
        <v>71.849999999999994</v>
      </c>
      <c r="K1347" s="3">
        <f t="shared" si="913"/>
        <v>0.72450000000000003</v>
      </c>
      <c r="L1347" s="85"/>
      <c r="M1347" s="3" t="str">
        <f t="shared" si="914"/>
        <v>1.91</v>
      </c>
      <c r="N1347" s="3" t="str">
        <f t="shared" si="915"/>
        <v>-</v>
      </c>
      <c r="O1347" s="3">
        <f t="shared" si="916"/>
        <v>184.57</v>
      </c>
      <c r="P1347" s="3">
        <f t="shared" si="917"/>
        <v>71.849999999999994</v>
      </c>
      <c r="Q1347" s="3">
        <f t="shared" si="918"/>
        <v>0.64400000000000013</v>
      </c>
      <c r="R1347" s="85"/>
      <c r="S1347" s="3" t="str">
        <f t="shared" si="919"/>
        <v>1.91</v>
      </c>
      <c r="T1347" s="3" t="str">
        <f t="shared" si="920"/>
        <v>-</v>
      </c>
      <c r="U1347" s="3">
        <f t="shared" si="921"/>
        <v>184.57</v>
      </c>
      <c r="V1347" s="3">
        <f t="shared" si="922"/>
        <v>71.849999999999994</v>
      </c>
      <c r="W1347" s="3">
        <f t="shared" si="923"/>
        <v>0.5635</v>
      </c>
      <c r="X1347" s="85"/>
      <c r="Y1347" s="3" t="str">
        <f t="shared" si="924"/>
        <v>1.91</v>
      </c>
      <c r="Z1347" s="3" t="str">
        <f t="shared" si="925"/>
        <v>-</v>
      </c>
      <c r="AA1347" s="3">
        <f t="shared" si="926"/>
        <v>184.57</v>
      </c>
      <c r="AB1347" s="3">
        <f t="shared" si="927"/>
        <v>71.849999999999994</v>
      </c>
      <c r="AC1347" s="3">
        <f t="shared" si="928"/>
        <v>0.48299999999999998</v>
      </c>
      <c r="AD1347" s="85"/>
      <c r="AE1347" s="3" t="str">
        <f t="shared" si="929"/>
        <v>1.91</v>
      </c>
      <c r="AF1347" s="3" t="str">
        <f t="shared" si="930"/>
        <v>-</v>
      </c>
      <c r="AG1347" s="3">
        <f t="shared" si="931"/>
        <v>184.57</v>
      </c>
      <c r="AH1347" s="3">
        <f t="shared" si="932"/>
        <v>71.849999999999994</v>
      </c>
      <c r="AI1347" s="3">
        <f t="shared" si="933"/>
        <v>0.40250000000000002</v>
      </c>
      <c r="AJ1347" s="85"/>
      <c r="AK1347" s="3" t="str">
        <f t="shared" si="934"/>
        <v>1.91</v>
      </c>
      <c r="AL1347" s="3" t="str">
        <f t="shared" si="935"/>
        <v>-</v>
      </c>
      <c r="AM1347" s="3">
        <f t="shared" si="936"/>
        <v>184.57</v>
      </c>
      <c r="AN1347" s="3">
        <f t="shared" si="937"/>
        <v>71.849999999999994</v>
      </c>
      <c r="AO1347" s="3">
        <f t="shared" si="938"/>
        <v>0.32200000000000006</v>
      </c>
      <c r="AP1347" s="85"/>
      <c r="AQ1347" s="3" t="str">
        <f t="shared" si="939"/>
        <v>1.91</v>
      </c>
      <c r="AR1347" s="3" t="str">
        <f t="shared" si="940"/>
        <v>-</v>
      </c>
      <c r="AS1347" s="3">
        <f t="shared" si="941"/>
        <v>184.57</v>
      </c>
      <c r="AT1347" s="3">
        <f t="shared" si="942"/>
        <v>71.849999999999994</v>
      </c>
      <c r="AU1347" s="3">
        <f t="shared" si="943"/>
        <v>0.24149999999999999</v>
      </c>
      <c r="AV1347" s="85"/>
      <c r="AW1347" s="3" t="str">
        <f t="shared" si="944"/>
        <v>1.91</v>
      </c>
      <c r="AX1347" s="3" t="str">
        <f t="shared" si="945"/>
        <v>-</v>
      </c>
      <c r="AY1347" s="3">
        <f t="shared" si="946"/>
        <v>184.57</v>
      </c>
      <c r="AZ1347" s="3">
        <f t="shared" si="947"/>
        <v>71.849999999999994</v>
      </c>
      <c r="BA1347" s="3">
        <f t="shared" si="948"/>
        <v>0.16100000000000003</v>
      </c>
      <c r="BB1347" s="85"/>
      <c r="BC1347" s="3" t="str">
        <f t="shared" si="949"/>
        <v>1.91</v>
      </c>
      <c r="BD1347" s="3" t="str">
        <f t="shared" si="950"/>
        <v>-</v>
      </c>
      <c r="BE1347" s="3">
        <f t="shared" si="951"/>
        <v>184.57</v>
      </c>
      <c r="BF1347" s="3">
        <f t="shared" si="952"/>
        <v>71.849999999999994</v>
      </c>
      <c r="BG1347" s="3">
        <f t="shared" si="953"/>
        <v>8.0500000000000016E-2</v>
      </c>
    </row>
    <row r="1348" spans="1:59" x14ac:dyDescent="0.3">
      <c r="A1348" s="1" t="str">
        <f>'Forward collapse simulation'!B1358</f>
        <v>1.91</v>
      </c>
      <c r="B1348" s="37" t="str">
        <f>IF('Forward collapse simulation'!C1358="","-",'Forward collapse simulation'!C1358)</f>
        <v>-</v>
      </c>
      <c r="C1348" s="85">
        <f>'Forward collapse simulation'!E1358</f>
        <v>229.54</v>
      </c>
      <c r="D1348" s="85">
        <f>'Forward collapse simulation'!F1358</f>
        <v>83.99</v>
      </c>
      <c r="E1348" s="85">
        <f>'Forward collapse simulation'!D1358</f>
        <v>1.28</v>
      </c>
      <c r="F1348" s="85"/>
      <c r="G1348" s="3" t="str">
        <f t="shared" ref="G1348:G1354" si="954">A1348</f>
        <v>1.91</v>
      </c>
      <c r="H1348" s="3" t="str">
        <f t="shared" ref="H1348:H1354" si="955">B1348</f>
        <v>-</v>
      </c>
      <c r="I1348" s="3">
        <f t="shared" ref="I1348:I1354" si="956">C1348</f>
        <v>229.54</v>
      </c>
      <c r="J1348" s="3">
        <f t="shared" ref="J1348:J1354" si="957">D1348</f>
        <v>83.99</v>
      </c>
      <c r="K1348" s="3">
        <f t="shared" ref="K1348:K1354" si="958">IF(B1348="-",E1348*0.9,E1348)</f>
        <v>1.1520000000000001</v>
      </c>
      <c r="L1348" s="85"/>
      <c r="M1348" s="3" t="str">
        <f t="shared" ref="M1348:M1354" si="959">G1348</f>
        <v>1.91</v>
      </c>
      <c r="N1348" s="3" t="str">
        <f t="shared" ref="N1348:N1354" si="960">H1348</f>
        <v>-</v>
      </c>
      <c r="O1348" s="3">
        <f t="shared" ref="O1348:O1354" si="961">I1348</f>
        <v>229.54</v>
      </c>
      <c r="P1348" s="3">
        <f t="shared" ref="P1348:P1354" si="962">J1348</f>
        <v>83.99</v>
      </c>
      <c r="Q1348" s="3">
        <f t="shared" ref="Q1348:Q1354" si="963">IF(H1348="-",$E1348*0.8,$E1348)</f>
        <v>1.024</v>
      </c>
      <c r="R1348" s="85"/>
      <c r="S1348" s="3" t="str">
        <f t="shared" ref="S1348:S1354" si="964">M1348</f>
        <v>1.91</v>
      </c>
      <c r="T1348" s="3" t="str">
        <f t="shared" ref="T1348:T1354" si="965">N1348</f>
        <v>-</v>
      </c>
      <c r="U1348" s="3">
        <f t="shared" ref="U1348:U1354" si="966">O1348</f>
        <v>229.54</v>
      </c>
      <c r="V1348" s="3">
        <f t="shared" ref="V1348:V1354" si="967">P1348</f>
        <v>83.99</v>
      </c>
      <c r="W1348" s="3">
        <f t="shared" ref="W1348:W1354" si="968">IF(N1348="-",$E1348*0.7,$E1348)</f>
        <v>0.89599999999999991</v>
      </c>
      <c r="X1348" s="85"/>
      <c r="Y1348" s="3" t="str">
        <f t="shared" ref="Y1348:Y1354" si="969">S1348</f>
        <v>1.91</v>
      </c>
      <c r="Z1348" s="3" t="str">
        <f t="shared" ref="Z1348:Z1354" si="970">T1348</f>
        <v>-</v>
      </c>
      <c r="AA1348" s="3">
        <f t="shared" ref="AA1348:AA1354" si="971">U1348</f>
        <v>229.54</v>
      </c>
      <c r="AB1348" s="3">
        <f t="shared" ref="AB1348:AB1354" si="972">V1348</f>
        <v>83.99</v>
      </c>
      <c r="AC1348" s="3">
        <f t="shared" ref="AC1348:AC1354" si="973">IF(T1348="-",$E1348*0.6,$E1348)</f>
        <v>0.76800000000000002</v>
      </c>
      <c r="AD1348" s="85"/>
      <c r="AE1348" s="3" t="str">
        <f t="shared" ref="AE1348:AE1354" si="974">Y1348</f>
        <v>1.91</v>
      </c>
      <c r="AF1348" s="3" t="str">
        <f t="shared" ref="AF1348:AF1354" si="975">Z1348</f>
        <v>-</v>
      </c>
      <c r="AG1348" s="3">
        <f t="shared" ref="AG1348:AG1354" si="976">AA1348</f>
        <v>229.54</v>
      </c>
      <c r="AH1348" s="3">
        <f t="shared" ref="AH1348:AH1354" si="977">AB1348</f>
        <v>83.99</v>
      </c>
      <c r="AI1348" s="3">
        <f t="shared" ref="AI1348:AI1354" si="978">IF(Z1348="-",$E1348*0.5,$E1348)</f>
        <v>0.64</v>
      </c>
      <c r="AJ1348" s="85"/>
      <c r="AK1348" s="3" t="str">
        <f t="shared" ref="AK1348:AK1354" si="979">AE1348</f>
        <v>1.91</v>
      </c>
      <c r="AL1348" s="3" t="str">
        <f t="shared" ref="AL1348:AL1354" si="980">AF1348</f>
        <v>-</v>
      </c>
      <c r="AM1348" s="3">
        <f t="shared" ref="AM1348:AM1354" si="981">AG1348</f>
        <v>229.54</v>
      </c>
      <c r="AN1348" s="3">
        <f t="shared" ref="AN1348:AN1354" si="982">AH1348</f>
        <v>83.99</v>
      </c>
      <c r="AO1348" s="3">
        <f t="shared" ref="AO1348:AO1354" si="983">IF(AF1348="-",$E1348*0.4,$E1348)</f>
        <v>0.51200000000000001</v>
      </c>
      <c r="AP1348" s="85"/>
      <c r="AQ1348" s="3" t="str">
        <f t="shared" ref="AQ1348:AQ1354" si="984">AK1348</f>
        <v>1.91</v>
      </c>
      <c r="AR1348" s="3" t="str">
        <f t="shared" ref="AR1348:AR1354" si="985">AL1348</f>
        <v>-</v>
      </c>
      <c r="AS1348" s="3">
        <f t="shared" ref="AS1348:AS1354" si="986">AM1348</f>
        <v>229.54</v>
      </c>
      <c r="AT1348" s="3">
        <f t="shared" ref="AT1348:AT1354" si="987">AN1348</f>
        <v>83.99</v>
      </c>
      <c r="AU1348" s="3">
        <f t="shared" ref="AU1348:AU1354" si="988">IF(AL1348="-",$E1348*0.3,$E1348)</f>
        <v>0.38400000000000001</v>
      </c>
      <c r="AV1348" s="85"/>
      <c r="AW1348" s="3" t="str">
        <f t="shared" ref="AW1348:AW1354" si="989">AQ1348</f>
        <v>1.91</v>
      </c>
      <c r="AX1348" s="3" t="str">
        <f t="shared" ref="AX1348:AX1354" si="990">AR1348</f>
        <v>-</v>
      </c>
      <c r="AY1348" s="3">
        <f t="shared" ref="AY1348:AY1354" si="991">AS1348</f>
        <v>229.54</v>
      </c>
      <c r="AZ1348" s="3">
        <f t="shared" ref="AZ1348:AZ1354" si="992">AT1348</f>
        <v>83.99</v>
      </c>
      <c r="BA1348" s="3">
        <f t="shared" ref="BA1348:BA1354" si="993">IF(AR1348="-",$E1348*0.2,$E1348)</f>
        <v>0.25600000000000001</v>
      </c>
      <c r="BB1348" s="85"/>
      <c r="BC1348" s="3" t="str">
        <f t="shared" ref="BC1348:BC1354" si="994">AW1348</f>
        <v>1.91</v>
      </c>
      <c r="BD1348" s="3" t="str">
        <f t="shared" ref="BD1348:BD1354" si="995">AX1348</f>
        <v>-</v>
      </c>
      <c r="BE1348" s="3">
        <f t="shared" ref="BE1348:BE1354" si="996">AY1348</f>
        <v>229.54</v>
      </c>
      <c r="BF1348" s="3">
        <f t="shared" ref="BF1348:BF1354" si="997">AZ1348</f>
        <v>83.99</v>
      </c>
      <c r="BG1348" s="3">
        <f t="shared" ref="BG1348:BG1354" si="998">IF(AX1348="-",$E1348*0.1,$E1348)</f>
        <v>0.128</v>
      </c>
    </row>
    <row r="1349" spans="1:59" x14ac:dyDescent="0.3">
      <c r="A1349" s="1" t="str">
        <f>'Forward collapse simulation'!B1359</f>
        <v>1.91</v>
      </c>
      <c r="B1349" s="37" t="str">
        <f>IF('Forward collapse simulation'!C1359="","-",'Forward collapse simulation'!C1359)</f>
        <v>-</v>
      </c>
      <c r="C1349" s="85">
        <f>'Forward collapse simulation'!E1359</f>
        <v>307.29000000000002</v>
      </c>
      <c r="D1349" s="85">
        <f>'Forward collapse simulation'!F1359</f>
        <v>80.97</v>
      </c>
      <c r="E1349" s="85">
        <f>'Forward collapse simulation'!D1359</f>
        <v>2.2829999999999999</v>
      </c>
      <c r="F1349" s="85"/>
      <c r="G1349" s="3" t="str">
        <f t="shared" si="954"/>
        <v>1.91</v>
      </c>
      <c r="H1349" s="3" t="str">
        <f t="shared" si="955"/>
        <v>-</v>
      </c>
      <c r="I1349" s="3">
        <f t="shared" si="956"/>
        <v>307.29000000000002</v>
      </c>
      <c r="J1349" s="3">
        <f t="shared" si="957"/>
        <v>80.97</v>
      </c>
      <c r="K1349" s="3">
        <f t="shared" si="958"/>
        <v>2.0547</v>
      </c>
      <c r="L1349" s="85"/>
      <c r="M1349" s="3" t="str">
        <f t="shared" si="959"/>
        <v>1.91</v>
      </c>
      <c r="N1349" s="3" t="str">
        <f t="shared" si="960"/>
        <v>-</v>
      </c>
      <c r="O1349" s="3">
        <f t="shared" si="961"/>
        <v>307.29000000000002</v>
      </c>
      <c r="P1349" s="3">
        <f t="shared" si="962"/>
        <v>80.97</v>
      </c>
      <c r="Q1349" s="3">
        <f t="shared" si="963"/>
        <v>1.8264</v>
      </c>
      <c r="R1349" s="85"/>
      <c r="S1349" s="3" t="str">
        <f t="shared" si="964"/>
        <v>1.91</v>
      </c>
      <c r="T1349" s="3" t="str">
        <f t="shared" si="965"/>
        <v>-</v>
      </c>
      <c r="U1349" s="3">
        <f t="shared" si="966"/>
        <v>307.29000000000002</v>
      </c>
      <c r="V1349" s="3">
        <f t="shared" si="967"/>
        <v>80.97</v>
      </c>
      <c r="W1349" s="3">
        <f t="shared" si="968"/>
        <v>1.5980999999999999</v>
      </c>
      <c r="X1349" s="85"/>
      <c r="Y1349" s="3" t="str">
        <f t="shared" si="969"/>
        <v>1.91</v>
      </c>
      <c r="Z1349" s="3" t="str">
        <f t="shared" si="970"/>
        <v>-</v>
      </c>
      <c r="AA1349" s="3">
        <f t="shared" si="971"/>
        <v>307.29000000000002</v>
      </c>
      <c r="AB1349" s="3">
        <f t="shared" si="972"/>
        <v>80.97</v>
      </c>
      <c r="AC1349" s="3">
        <f t="shared" si="973"/>
        <v>1.3697999999999999</v>
      </c>
      <c r="AD1349" s="85"/>
      <c r="AE1349" s="3" t="str">
        <f t="shared" si="974"/>
        <v>1.91</v>
      </c>
      <c r="AF1349" s="3" t="str">
        <f t="shared" si="975"/>
        <v>-</v>
      </c>
      <c r="AG1349" s="3">
        <f t="shared" si="976"/>
        <v>307.29000000000002</v>
      </c>
      <c r="AH1349" s="3">
        <f t="shared" si="977"/>
        <v>80.97</v>
      </c>
      <c r="AI1349" s="3">
        <f t="shared" si="978"/>
        <v>1.1415</v>
      </c>
      <c r="AJ1349" s="85"/>
      <c r="AK1349" s="3" t="str">
        <f t="shared" si="979"/>
        <v>1.91</v>
      </c>
      <c r="AL1349" s="3" t="str">
        <f t="shared" si="980"/>
        <v>-</v>
      </c>
      <c r="AM1349" s="3">
        <f t="shared" si="981"/>
        <v>307.29000000000002</v>
      </c>
      <c r="AN1349" s="3">
        <f t="shared" si="982"/>
        <v>80.97</v>
      </c>
      <c r="AO1349" s="3">
        <f t="shared" si="983"/>
        <v>0.91320000000000001</v>
      </c>
      <c r="AP1349" s="85"/>
      <c r="AQ1349" s="3" t="str">
        <f t="shared" si="984"/>
        <v>1.91</v>
      </c>
      <c r="AR1349" s="3" t="str">
        <f t="shared" si="985"/>
        <v>-</v>
      </c>
      <c r="AS1349" s="3">
        <f t="shared" si="986"/>
        <v>307.29000000000002</v>
      </c>
      <c r="AT1349" s="3">
        <f t="shared" si="987"/>
        <v>80.97</v>
      </c>
      <c r="AU1349" s="3">
        <f t="shared" si="988"/>
        <v>0.68489999999999995</v>
      </c>
      <c r="AV1349" s="85"/>
      <c r="AW1349" s="3" t="str">
        <f t="shared" si="989"/>
        <v>1.91</v>
      </c>
      <c r="AX1349" s="3" t="str">
        <f t="shared" si="990"/>
        <v>-</v>
      </c>
      <c r="AY1349" s="3">
        <f t="shared" si="991"/>
        <v>307.29000000000002</v>
      </c>
      <c r="AZ1349" s="3">
        <f t="shared" si="992"/>
        <v>80.97</v>
      </c>
      <c r="BA1349" s="3">
        <f t="shared" si="993"/>
        <v>0.45660000000000001</v>
      </c>
      <c r="BB1349" s="85"/>
      <c r="BC1349" s="3" t="str">
        <f t="shared" si="994"/>
        <v>1.91</v>
      </c>
      <c r="BD1349" s="3" t="str">
        <f t="shared" si="995"/>
        <v>-</v>
      </c>
      <c r="BE1349" s="3">
        <f t="shared" si="996"/>
        <v>307.29000000000002</v>
      </c>
      <c r="BF1349" s="3">
        <f t="shared" si="997"/>
        <v>80.97</v>
      </c>
      <c r="BG1349" s="3">
        <f t="shared" si="998"/>
        <v>0.2283</v>
      </c>
    </row>
    <row r="1350" spans="1:59" x14ac:dyDescent="0.3">
      <c r="A1350" s="1" t="str">
        <f>'Forward collapse simulation'!B1360</f>
        <v>1.91</v>
      </c>
      <c r="B1350" s="37" t="str">
        <f>IF('Forward collapse simulation'!C1360="","-",'Forward collapse simulation'!C1360)</f>
        <v>-</v>
      </c>
      <c r="C1350" s="85">
        <f>'Forward collapse simulation'!E1360</f>
        <v>305.45</v>
      </c>
      <c r="D1350" s="85">
        <f>'Forward collapse simulation'!F1360</f>
        <v>25.37</v>
      </c>
      <c r="E1350" s="85">
        <f>'Forward collapse simulation'!D1360</f>
        <v>1.0569999999999999</v>
      </c>
      <c r="F1350" s="85"/>
      <c r="G1350" s="3" t="str">
        <f t="shared" si="954"/>
        <v>1.91</v>
      </c>
      <c r="H1350" s="3" t="str">
        <f t="shared" si="955"/>
        <v>-</v>
      </c>
      <c r="I1350" s="3">
        <f t="shared" si="956"/>
        <v>305.45</v>
      </c>
      <c r="J1350" s="3">
        <f t="shared" si="957"/>
        <v>25.37</v>
      </c>
      <c r="K1350" s="3">
        <f t="shared" si="958"/>
        <v>0.95129999999999992</v>
      </c>
      <c r="L1350" s="85"/>
      <c r="M1350" s="3" t="str">
        <f t="shared" si="959"/>
        <v>1.91</v>
      </c>
      <c r="N1350" s="3" t="str">
        <f t="shared" si="960"/>
        <v>-</v>
      </c>
      <c r="O1350" s="3">
        <f t="shared" si="961"/>
        <v>305.45</v>
      </c>
      <c r="P1350" s="3">
        <f t="shared" si="962"/>
        <v>25.37</v>
      </c>
      <c r="Q1350" s="3">
        <f t="shared" si="963"/>
        <v>0.84560000000000002</v>
      </c>
      <c r="R1350" s="85"/>
      <c r="S1350" s="3" t="str">
        <f t="shared" si="964"/>
        <v>1.91</v>
      </c>
      <c r="T1350" s="3" t="str">
        <f t="shared" si="965"/>
        <v>-</v>
      </c>
      <c r="U1350" s="3">
        <f t="shared" si="966"/>
        <v>305.45</v>
      </c>
      <c r="V1350" s="3">
        <f t="shared" si="967"/>
        <v>25.37</v>
      </c>
      <c r="W1350" s="3">
        <f t="shared" si="968"/>
        <v>0.73989999999999989</v>
      </c>
      <c r="X1350" s="85"/>
      <c r="Y1350" s="3" t="str">
        <f t="shared" si="969"/>
        <v>1.91</v>
      </c>
      <c r="Z1350" s="3" t="str">
        <f t="shared" si="970"/>
        <v>-</v>
      </c>
      <c r="AA1350" s="3">
        <f t="shared" si="971"/>
        <v>305.45</v>
      </c>
      <c r="AB1350" s="3">
        <f t="shared" si="972"/>
        <v>25.37</v>
      </c>
      <c r="AC1350" s="3">
        <f t="shared" si="973"/>
        <v>0.63419999999999999</v>
      </c>
      <c r="AD1350" s="85"/>
      <c r="AE1350" s="3" t="str">
        <f t="shared" si="974"/>
        <v>1.91</v>
      </c>
      <c r="AF1350" s="3" t="str">
        <f t="shared" si="975"/>
        <v>-</v>
      </c>
      <c r="AG1350" s="3">
        <f t="shared" si="976"/>
        <v>305.45</v>
      </c>
      <c r="AH1350" s="3">
        <f t="shared" si="977"/>
        <v>25.37</v>
      </c>
      <c r="AI1350" s="3">
        <f t="shared" si="978"/>
        <v>0.52849999999999997</v>
      </c>
      <c r="AJ1350" s="85"/>
      <c r="AK1350" s="3" t="str">
        <f t="shared" si="979"/>
        <v>1.91</v>
      </c>
      <c r="AL1350" s="3" t="str">
        <f t="shared" si="980"/>
        <v>-</v>
      </c>
      <c r="AM1350" s="3">
        <f t="shared" si="981"/>
        <v>305.45</v>
      </c>
      <c r="AN1350" s="3">
        <f t="shared" si="982"/>
        <v>25.37</v>
      </c>
      <c r="AO1350" s="3">
        <f t="shared" si="983"/>
        <v>0.42280000000000001</v>
      </c>
      <c r="AP1350" s="85"/>
      <c r="AQ1350" s="3" t="str">
        <f t="shared" si="984"/>
        <v>1.91</v>
      </c>
      <c r="AR1350" s="3" t="str">
        <f t="shared" si="985"/>
        <v>-</v>
      </c>
      <c r="AS1350" s="3">
        <f t="shared" si="986"/>
        <v>305.45</v>
      </c>
      <c r="AT1350" s="3">
        <f t="shared" si="987"/>
        <v>25.37</v>
      </c>
      <c r="AU1350" s="3">
        <f t="shared" si="988"/>
        <v>0.31709999999999999</v>
      </c>
      <c r="AV1350" s="85"/>
      <c r="AW1350" s="3" t="str">
        <f t="shared" si="989"/>
        <v>1.91</v>
      </c>
      <c r="AX1350" s="3" t="str">
        <f t="shared" si="990"/>
        <v>-</v>
      </c>
      <c r="AY1350" s="3">
        <f t="shared" si="991"/>
        <v>305.45</v>
      </c>
      <c r="AZ1350" s="3">
        <f t="shared" si="992"/>
        <v>25.37</v>
      </c>
      <c r="BA1350" s="3">
        <f t="shared" si="993"/>
        <v>0.2114</v>
      </c>
      <c r="BB1350" s="85"/>
      <c r="BC1350" s="3" t="str">
        <f t="shared" si="994"/>
        <v>1.91</v>
      </c>
      <c r="BD1350" s="3" t="str">
        <f t="shared" si="995"/>
        <v>-</v>
      </c>
      <c r="BE1350" s="3">
        <f t="shared" si="996"/>
        <v>305.45</v>
      </c>
      <c r="BF1350" s="3">
        <f t="shared" si="997"/>
        <v>25.37</v>
      </c>
      <c r="BG1350" s="3">
        <f t="shared" si="998"/>
        <v>0.1057</v>
      </c>
    </row>
    <row r="1351" spans="1:59" x14ac:dyDescent="0.3">
      <c r="A1351" s="1" t="str">
        <f>'Forward collapse simulation'!B1361</f>
        <v>1.91</v>
      </c>
      <c r="B1351" s="37" t="str">
        <f>IF('Forward collapse simulation'!C1361="","-",'Forward collapse simulation'!C1361)</f>
        <v>-</v>
      </c>
      <c r="C1351" s="85">
        <f>'Forward collapse simulation'!E1361</f>
        <v>313.47000000000003</v>
      </c>
      <c r="D1351" s="85">
        <f>'Forward collapse simulation'!F1361</f>
        <v>-39.83</v>
      </c>
      <c r="E1351" s="85">
        <f>'Forward collapse simulation'!D1361</f>
        <v>1.383</v>
      </c>
      <c r="F1351" s="85"/>
      <c r="G1351" s="3" t="str">
        <f t="shared" si="954"/>
        <v>1.91</v>
      </c>
      <c r="H1351" s="3" t="str">
        <f t="shared" si="955"/>
        <v>-</v>
      </c>
      <c r="I1351" s="3">
        <f t="shared" si="956"/>
        <v>313.47000000000003</v>
      </c>
      <c r="J1351" s="3">
        <f t="shared" si="957"/>
        <v>-39.83</v>
      </c>
      <c r="K1351" s="3">
        <f t="shared" si="958"/>
        <v>1.2447000000000001</v>
      </c>
      <c r="L1351" s="85"/>
      <c r="M1351" s="3" t="str">
        <f t="shared" si="959"/>
        <v>1.91</v>
      </c>
      <c r="N1351" s="3" t="str">
        <f t="shared" si="960"/>
        <v>-</v>
      </c>
      <c r="O1351" s="3">
        <f t="shared" si="961"/>
        <v>313.47000000000003</v>
      </c>
      <c r="P1351" s="3">
        <f t="shared" si="962"/>
        <v>-39.83</v>
      </c>
      <c r="Q1351" s="3">
        <f t="shared" si="963"/>
        <v>1.1064000000000001</v>
      </c>
      <c r="R1351" s="85"/>
      <c r="S1351" s="3" t="str">
        <f t="shared" si="964"/>
        <v>1.91</v>
      </c>
      <c r="T1351" s="3" t="str">
        <f t="shared" si="965"/>
        <v>-</v>
      </c>
      <c r="U1351" s="3">
        <f t="shared" si="966"/>
        <v>313.47000000000003</v>
      </c>
      <c r="V1351" s="3">
        <f t="shared" si="967"/>
        <v>-39.83</v>
      </c>
      <c r="W1351" s="3">
        <f t="shared" si="968"/>
        <v>0.96809999999999996</v>
      </c>
      <c r="X1351" s="85"/>
      <c r="Y1351" s="3" t="str">
        <f t="shared" si="969"/>
        <v>1.91</v>
      </c>
      <c r="Z1351" s="3" t="str">
        <f t="shared" si="970"/>
        <v>-</v>
      </c>
      <c r="AA1351" s="3">
        <f t="shared" si="971"/>
        <v>313.47000000000003</v>
      </c>
      <c r="AB1351" s="3">
        <f t="shared" si="972"/>
        <v>-39.83</v>
      </c>
      <c r="AC1351" s="3">
        <f t="shared" si="973"/>
        <v>0.82979999999999998</v>
      </c>
      <c r="AD1351" s="85"/>
      <c r="AE1351" s="3" t="str">
        <f t="shared" si="974"/>
        <v>1.91</v>
      </c>
      <c r="AF1351" s="3" t="str">
        <f t="shared" si="975"/>
        <v>-</v>
      </c>
      <c r="AG1351" s="3">
        <f t="shared" si="976"/>
        <v>313.47000000000003</v>
      </c>
      <c r="AH1351" s="3">
        <f t="shared" si="977"/>
        <v>-39.83</v>
      </c>
      <c r="AI1351" s="3">
        <f t="shared" si="978"/>
        <v>0.6915</v>
      </c>
      <c r="AJ1351" s="85"/>
      <c r="AK1351" s="3" t="str">
        <f t="shared" si="979"/>
        <v>1.91</v>
      </c>
      <c r="AL1351" s="3" t="str">
        <f t="shared" si="980"/>
        <v>-</v>
      </c>
      <c r="AM1351" s="3">
        <f t="shared" si="981"/>
        <v>313.47000000000003</v>
      </c>
      <c r="AN1351" s="3">
        <f t="shared" si="982"/>
        <v>-39.83</v>
      </c>
      <c r="AO1351" s="3">
        <f t="shared" si="983"/>
        <v>0.55320000000000003</v>
      </c>
      <c r="AP1351" s="85"/>
      <c r="AQ1351" s="3" t="str">
        <f t="shared" si="984"/>
        <v>1.91</v>
      </c>
      <c r="AR1351" s="3" t="str">
        <f t="shared" si="985"/>
        <v>-</v>
      </c>
      <c r="AS1351" s="3">
        <f t="shared" si="986"/>
        <v>313.47000000000003</v>
      </c>
      <c r="AT1351" s="3">
        <f t="shared" si="987"/>
        <v>-39.83</v>
      </c>
      <c r="AU1351" s="3">
        <f t="shared" si="988"/>
        <v>0.41489999999999999</v>
      </c>
      <c r="AV1351" s="85"/>
      <c r="AW1351" s="3" t="str">
        <f t="shared" si="989"/>
        <v>1.91</v>
      </c>
      <c r="AX1351" s="3" t="str">
        <f t="shared" si="990"/>
        <v>-</v>
      </c>
      <c r="AY1351" s="3">
        <f t="shared" si="991"/>
        <v>313.47000000000003</v>
      </c>
      <c r="AZ1351" s="3">
        <f t="shared" si="992"/>
        <v>-39.83</v>
      </c>
      <c r="BA1351" s="3">
        <f t="shared" si="993"/>
        <v>0.27660000000000001</v>
      </c>
      <c r="BB1351" s="85"/>
      <c r="BC1351" s="3" t="str">
        <f t="shared" si="994"/>
        <v>1.91</v>
      </c>
      <c r="BD1351" s="3" t="str">
        <f t="shared" si="995"/>
        <v>-</v>
      </c>
      <c r="BE1351" s="3">
        <f t="shared" si="996"/>
        <v>313.47000000000003</v>
      </c>
      <c r="BF1351" s="3">
        <f t="shared" si="997"/>
        <v>-39.83</v>
      </c>
      <c r="BG1351" s="3">
        <f t="shared" si="998"/>
        <v>0.13830000000000001</v>
      </c>
    </row>
    <row r="1352" spans="1:59" x14ac:dyDescent="0.3">
      <c r="A1352" s="1" t="str">
        <f>'Forward collapse simulation'!B1362</f>
        <v>1.91</v>
      </c>
      <c r="B1352" s="37" t="str">
        <f>IF('Forward collapse simulation'!C1362="","-",'Forward collapse simulation'!C1362)</f>
        <v>-</v>
      </c>
      <c r="C1352" s="85">
        <f>'Forward collapse simulation'!E1362</f>
        <v>301.86</v>
      </c>
      <c r="D1352" s="85">
        <f>'Forward collapse simulation'!F1362</f>
        <v>-68.260000000000005</v>
      </c>
      <c r="E1352" s="85">
        <f>'Forward collapse simulation'!D1362</f>
        <v>1.008</v>
      </c>
      <c r="F1352" s="85"/>
      <c r="G1352" s="3" t="str">
        <f t="shared" si="954"/>
        <v>1.91</v>
      </c>
      <c r="H1352" s="3" t="str">
        <f t="shared" si="955"/>
        <v>-</v>
      </c>
      <c r="I1352" s="3">
        <f t="shared" si="956"/>
        <v>301.86</v>
      </c>
      <c r="J1352" s="3">
        <f t="shared" si="957"/>
        <v>-68.260000000000005</v>
      </c>
      <c r="K1352" s="3">
        <f t="shared" si="958"/>
        <v>0.90720000000000001</v>
      </c>
      <c r="L1352" s="85"/>
      <c r="M1352" s="3" t="str">
        <f t="shared" si="959"/>
        <v>1.91</v>
      </c>
      <c r="N1352" s="3" t="str">
        <f t="shared" si="960"/>
        <v>-</v>
      </c>
      <c r="O1352" s="3">
        <f t="shared" si="961"/>
        <v>301.86</v>
      </c>
      <c r="P1352" s="3">
        <f t="shared" si="962"/>
        <v>-68.260000000000005</v>
      </c>
      <c r="Q1352" s="3">
        <f t="shared" si="963"/>
        <v>0.80640000000000001</v>
      </c>
      <c r="R1352" s="85"/>
      <c r="S1352" s="3" t="str">
        <f t="shared" si="964"/>
        <v>1.91</v>
      </c>
      <c r="T1352" s="3" t="str">
        <f t="shared" si="965"/>
        <v>-</v>
      </c>
      <c r="U1352" s="3">
        <f t="shared" si="966"/>
        <v>301.86</v>
      </c>
      <c r="V1352" s="3">
        <f t="shared" si="967"/>
        <v>-68.260000000000005</v>
      </c>
      <c r="W1352" s="3">
        <f t="shared" si="968"/>
        <v>0.7056</v>
      </c>
      <c r="X1352" s="85"/>
      <c r="Y1352" s="3" t="str">
        <f t="shared" si="969"/>
        <v>1.91</v>
      </c>
      <c r="Z1352" s="3" t="str">
        <f t="shared" si="970"/>
        <v>-</v>
      </c>
      <c r="AA1352" s="3">
        <f t="shared" si="971"/>
        <v>301.86</v>
      </c>
      <c r="AB1352" s="3">
        <f t="shared" si="972"/>
        <v>-68.260000000000005</v>
      </c>
      <c r="AC1352" s="3">
        <f t="shared" si="973"/>
        <v>0.6048</v>
      </c>
      <c r="AD1352" s="85"/>
      <c r="AE1352" s="3" t="str">
        <f t="shared" si="974"/>
        <v>1.91</v>
      </c>
      <c r="AF1352" s="3" t="str">
        <f t="shared" si="975"/>
        <v>-</v>
      </c>
      <c r="AG1352" s="3">
        <f t="shared" si="976"/>
        <v>301.86</v>
      </c>
      <c r="AH1352" s="3">
        <f t="shared" si="977"/>
        <v>-68.260000000000005</v>
      </c>
      <c r="AI1352" s="3">
        <f t="shared" si="978"/>
        <v>0.504</v>
      </c>
      <c r="AJ1352" s="85"/>
      <c r="AK1352" s="3" t="str">
        <f t="shared" si="979"/>
        <v>1.91</v>
      </c>
      <c r="AL1352" s="3" t="str">
        <f t="shared" si="980"/>
        <v>-</v>
      </c>
      <c r="AM1352" s="3">
        <f t="shared" si="981"/>
        <v>301.86</v>
      </c>
      <c r="AN1352" s="3">
        <f t="shared" si="982"/>
        <v>-68.260000000000005</v>
      </c>
      <c r="AO1352" s="3">
        <f t="shared" si="983"/>
        <v>0.4032</v>
      </c>
      <c r="AP1352" s="85"/>
      <c r="AQ1352" s="3" t="str">
        <f t="shared" si="984"/>
        <v>1.91</v>
      </c>
      <c r="AR1352" s="3" t="str">
        <f t="shared" si="985"/>
        <v>-</v>
      </c>
      <c r="AS1352" s="3">
        <f t="shared" si="986"/>
        <v>301.86</v>
      </c>
      <c r="AT1352" s="3">
        <f t="shared" si="987"/>
        <v>-68.260000000000005</v>
      </c>
      <c r="AU1352" s="3">
        <f t="shared" si="988"/>
        <v>0.3024</v>
      </c>
      <c r="AV1352" s="85"/>
      <c r="AW1352" s="3" t="str">
        <f t="shared" si="989"/>
        <v>1.91</v>
      </c>
      <c r="AX1352" s="3" t="str">
        <f t="shared" si="990"/>
        <v>-</v>
      </c>
      <c r="AY1352" s="3">
        <f t="shared" si="991"/>
        <v>301.86</v>
      </c>
      <c r="AZ1352" s="3">
        <f t="shared" si="992"/>
        <v>-68.260000000000005</v>
      </c>
      <c r="BA1352" s="3">
        <f t="shared" si="993"/>
        <v>0.2016</v>
      </c>
      <c r="BB1352" s="85"/>
      <c r="BC1352" s="3" t="str">
        <f t="shared" si="994"/>
        <v>1.91</v>
      </c>
      <c r="BD1352" s="3" t="str">
        <f t="shared" si="995"/>
        <v>-</v>
      </c>
      <c r="BE1352" s="3">
        <f t="shared" si="996"/>
        <v>301.86</v>
      </c>
      <c r="BF1352" s="3">
        <f t="shared" si="997"/>
        <v>-68.260000000000005</v>
      </c>
      <c r="BG1352" s="3">
        <f t="shared" si="998"/>
        <v>0.1008</v>
      </c>
    </row>
    <row r="1353" spans="1:59" x14ac:dyDescent="0.3">
      <c r="A1353" s="1" t="str">
        <f>'Forward collapse simulation'!B1363</f>
        <v>1.91</v>
      </c>
      <c r="B1353" s="37" t="str">
        <f>IF('Forward collapse simulation'!C1363="","-",'Forward collapse simulation'!C1363)</f>
        <v>-</v>
      </c>
      <c r="C1353" s="85">
        <f>'Forward collapse simulation'!E1363</f>
        <v>258.41000000000003</v>
      </c>
      <c r="D1353" s="85">
        <f>'Forward collapse simulation'!F1363</f>
        <v>-76.459999999999994</v>
      </c>
      <c r="E1353" s="85">
        <f>'Forward collapse simulation'!D1363</f>
        <v>1.02</v>
      </c>
      <c r="F1353" s="85"/>
      <c r="G1353" s="3" t="str">
        <f t="shared" si="954"/>
        <v>1.91</v>
      </c>
      <c r="H1353" s="3" t="str">
        <f t="shared" si="955"/>
        <v>-</v>
      </c>
      <c r="I1353" s="3">
        <f t="shared" si="956"/>
        <v>258.41000000000003</v>
      </c>
      <c r="J1353" s="3">
        <f t="shared" si="957"/>
        <v>-76.459999999999994</v>
      </c>
      <c r="K1353" s="3">
        <f t="shared" si="958"/>
        <v>0.91800000000000004</v>
      </c>
      <c r="L1353" s="85"/>
      <c r="M1353" s="3" t="str">
        <f t="shared" si="959"/>
        <v>1.91</v>
      </c>
      <c r="N1353" s="3" t="str">
        <f t="shared" si="960"/>
        <v>-</v>
      </c>
      <c r="O1353" s="3">
        <f t="shared" si="961"/>
        <v>258.41000000000003</v>
      </c>
      <c r="P1353" s="3">
        <f t="shared" si="962"/>
        <v>-76.459999999999994</v>
      </c>
      <c r="Q1353" s="3">
        <f t="shared" si="963"/>
        <v>0.81600000000000006</v>
      </c>
      <c r="R1353" s="85"/>
      <c r="S1353" s="3" t="str">
        <f t="shared" si="964"/>
        <v>1.91</v>
      </c>
      <c r="T1353" s="3" t="str">
        <f t="shared" si="965"/>
        <v>-</v>
      </c>
      <c r="U1353" s="3">
        <f t="shared" si="966"/>
        <v>258.41000000000003</v>
      </c>
      <c r="V1353" s="3">
        <f t="shared" si="967"/>
        <v>-76.459999999999994</v>
      </c>
      <c r="W1353" s="3">
        <f t="shared" si="968"/>
        <v>0.71399999999999997</v>
      </c>
      <c r="X1353" s="85"/>
      <c r="Y1353" s="3" t="str">
        <f t="shared" si="969"/>
        <v>1.91</v>
      </c>
      <c r="Z1353" s="3" t="str">
        <f t="shared" si="970"/>
        <v>-</v>
      </c>
      <c r="AA1353" s="3">
        <f t="shared" si="971"/>
        <v>258.41000000000003</v>
      </c>
      <c r="AB1353" s="3">
        <f t="shared" si="972"/>
        <v>-76.459999999999994</v>
      </c>
      <c r="AC1353" s="3">
        <f t="shared" si="973"/>
        <v>0.61199999999999999</v>
      </c>
      <c r="AD1353" s="85"/>
      <c r="AE1353" s="3" t="str">
        <f t="shared" si="974"/>
        <v>1.91</v>
      </c>
      <c r="AF1353" s="3" t="str">
        <f t="shared" si="975"/>
        <v>-</v>
      </c>
      <c r="AG1353" s="3">
        <f t="shared" si="976"/>
        <v>258.41000000000003</v>
      </c>
      <c r="AH1353" s="3">
        <f t="shared" si="977"/>
        <v>-76.459999999999994</v>
      </c>
      <c r="AI1353" s="3">
        <f t="shared" si="978"/>
        <v>0.51</v>
      </c>
      <c r="AJ1353" s="85"/>
      <c r="AK1353" s="3" t="str">
        <f t="shared" si="979"/>
        <v>1.91</v>
      </c>
      <c r="AL1353" s="3" t="str">
        <f t="shared" si="980"/>
        <v>-</v>
      </c>
      <c r="AM1353" s="3">
        <f t="shared" si="981"/>
        <v>258.41000000000003</v>
      </c>
      <c r="AN1353" s="3">
        <f t="shared" si="982"/>
        <v>-76.459999999999994</v>
      </c>
      <c r="AO1353" s="3">
        <f t="shared" si="983"/>
        <v>0.40800000000000003</v>
      </c>
      <c r="AP1353" s="85"/>
      <c r="AQ1353" s="3" t="str">
        <f t="shared" si="984"/>
        <v>1.91</v>
      </c>
      <c r="AR1353" s="3" t="str">
        <f t="shared" si="985"/>
        <v>-</v>
      </c>
      <c r="AS1353" s="3">
        <f t="shared" si="986"/>
        <v>258.41000000000003</v>
      </c>
      <c r="AT1353" s="3">
        <f t="shared" si="987"/>
        <v>-76.459999999999994</v>
      </c>
      <c r="AU1353" s="3">
        <f t="shared" si="988"/>
        <v>0.30599999999999999</v>
      </c>
      <c r="AV1353" s="85"/>
      <c r="AW1353" s="3" t="str">
        <f t="shared" si="989"/>
        <v>1.91</v>
      </c>
      <c r="AX1353" s="3" t="str">
        <f t="shared" si="990"/>
        <v>-</v>
      </c>
      <c r="AY1353" s="3">
        <f t="shared" si="991"/>
        <v>258.41000000000003</v>
      </c>
      <c r="AZ1353" s="3">
        <f t="shared" si="992"/>
        <v>-76.459999999999994</v>
      </c>
      <c r="BA1353" s="3">
        <f t="shared" si="993"/>
        <v>0.20400000000000001</v>
      </c>
      <c r="BB1353" s="85"/>
      <c r="BC1353" s="3" t="str">
        <f t="shared" si="994"/>
        <v>1.91</v>
      </c>
      <c r="BD1353" s="3" t="str">
        <f t="shared" si="995"/>
        <v>-</v>
      </c>
      <c r="BE1353" s="3">
        <f t="shared" si="996"/>
        <v>258.41000000000003</v>
      </c>
      <c r="BF1353" s="3">
        <f t="shared" si="997"/>
        <v>-76.459999999999994</v>
      </c>
      <c r="BG1353" s="3">
        <f t="shared" si="998"/>
        <v>0.10200000000000001</v>
      </c>
    </row>
    <row r="1354" spans="1:59" x14ac:dyDescent="0.3">
      <c r="A1354" s="1" t="str">
        <f>'Forward collapse simulation'!B1364</f>
        <v>1.91</v>
      </c>
      <c r="B1354" s="37" t="str">
        <f>IF('Forward collapse simulation'!C1364="","-",'Forward collapse simulation'!C1364)</f>
        <v>1.92</v>
      </c>
      <c r="C1354" s="85">
        <f>'Forward collapse simulation'!E1364</f>
        <v>237.44</v>
      </c>
      <c r="D1354" s="85">
        <f>'Forward collapse simulation'!F1364</f>
        <v>10.31</v>
      </c>
      <c r="E1354" s="85">
        <f>'Forward collapse simulation'!D1364</f>
        <v>4.0449999999999999</v>
      </c>
      <c r="F1354" s="85"/>
      <c r="G1354" s="3" t="str">
        <f t="shared" si="954"/>
        <v>1.91</v>
      </c>
      <c r="H1354" s="3" t="str">
        <f t="shared" si="955"/>
        <v>1.92</v>
      </c>
      <c r="I1354" s="3">
        <f t="shared" si="956"/>
        <v>237.44</v>
      </c>
      <c r="J1354" s="3">
        <f t="shared" si="957"/>
        <v>10.31</v>
      </c>
      <c r="K1354" s="3">
        <f t="shared" si="958"/>
        <v>4.0449999999999999</v>
      </c>
      <c r="L1354" s="85"/>
      <c r="M1354" s="3" t="str">
        <f t="shared" si="959"/>
        <v>1.91</v>
      </c>
      <c r="N1354" s="3" t="str">
        <f t="shared" si="960"/>
        <v>1.92</v>
      </c>
      <c r="O1354" s="3">
        <f t="shared" si="961"/>
        <v>237.44</v>
      </c>
      <c r="P1354" s="3">
        <f t="shared" si="962"/>
        <v>10.31</v>
      </c>
      <c r="Q1354" s="3">
        <f t="shared" si="963"/>
        <v>4.0449999999999999</v>
      </c>
      <c r="R1354" s="85"/>
      <c r="S1354" s="3" t="str">
        <f t="shared" si="964"/>
        <v>1.91</v>
      </c>
      <c r="T1354" s="3" t="str">
        <f t="shared" si="965"/>
        <v>1.92</v>
      </c>
      <c r="U1354" s="3">
        <f t="shared" si="966"/>
        <v>237.44</v>
      </c>
      <c r="V1354" s="3">
        <f t="shared" si="967"/>
        <v>10.31</v>
      </c>
      <c r="W1354" s="3">
        <f t="shared" si="968"/>
        <v>4.0449999999999999</v>
      </c>
      <c r="X1354" s="85"/>
      <c r="Y1354" s="3" t="str">
        <f t="shared" si="969"/>
        <v>1.91</v>
      </c>
      <c r="Z1354" s="3" t="str">
        <f t="shared" si="970"/>
        <v>1.92</v>
      </c>
      <c r="AA1354" s="3">
        <f t="shared" si="971"/>
        <v>237.44</v>
      </c>
      <c r="AB1354" s="3">
        <f t="shared" si="972"/>
        <v>10.31</v>
      </c>
      <c r="AC1354" s="3">
        <f t="shared" si="973"/>
        <v>4.0449999999999999</v>
      </c>
      <c r="AD1354" s="85"/>
      <c r="AE1354" s="3" t="str">
        <f t="shared" si="974"/>
        <v>1.91</v>
      </c>
      <c r="AF1354" s="3" t="str">
        <f t="shared" si="975"/>
        <v>1.92</v>
      </c>
      <c r="AG1354" s="3">
        <f t="shared" si="976"/>
        <v>237.44</v>
      </c>
      <c r="AH1354" s="3">
        <f t="shared" si="977"/>
        <v>10.31</v>
      </c>
      <c r="AI1354" s="3">
        <f t="shared" si="978"/>
        <v>4.0449999999999999</v>
      </c>
      <c r="AJ1354" s="85"/>
      <c r="AK1354" s="3" t="str">
        <f t="shared" si="979"/>
        <v>1.91</v>
      </c>
      <c r="AL1354" s="3" t="str">
        <f t="shared" si="980"/>
        <v>1.92</v>
      </c>
      <c r="AM1354" s="3">
        <f t="shared" si="981"/>
        <v>237.44</v>
      </c>
      <c r="AN1354" s="3">
        <f t="shared" si="982"/>
        <v>10.31</v>
      </c>
      <c r="AO1354" s="3">
        <f t="shared" si="983"/>
        <v>4.0449999999999999</v>
      </c>
      <c r="AP1354" s="85"/>
      <c r="AQ1354" s="3" t="str">
        <f t="shared" si="984"/>
        <v>1.91</v>
      </c>
      <c r="AR1354" s="3" t="str">
        <f t="shared" si="985"/>
        <v>1.92</v>
      </c>
      <c r="AS1354" s="3">
        <f t="shared" si="986"/>
        <v>237.44</v>
      </c>
      <c r="AT1354" s="3">
        <f t="shared" si="987"/>
        <v>10.31</v>
      </c>
      <c r="AU1354" s="3">
        <f t="shared" si="988"/>
        <v>4.0449999999999999</v>
      </c>
      <c r="AV1354" s="85"/>
      <c r="AW1354" s="3" t="str">
        <f t="shared" si="989"/>
        <v>1.91</v>
      </c>
      <c r="AX1354" s="3" t="str">
        <f t="shared" si="990"/>
        <v>1.92</v>
      </c>
      <c r="AY1354" s="3">
        <f t="shared" si="991"/>
        <v>237.44</v>
      </c>
      <c r="AZ1354" s="3">
        <f t="shared" si="992"/>
        <v>10.31</v>
      </c>
      <c r="BA1354" s="3">
        <f t="shared" si="993"/>
        <v>4.0449999999999999</v>
      </c>
      <c r="BB1354" s="85"/>
      <c r="BC1354" s="3" t="str">
        <f t="shared" si="994"/>
        <v>1.91</v>
      </c>
      <c r="BD1354" s="3" t="str">
        <f t="shared" si="995"/>
        <v>1.92</v>
      </c>
      <c r="BE1354" s="3">
        <f t="shared" si="996"/>
        <v>237.44</v>
      </c>
      <c r="BF1354" s="3">
        <f t="shared" si="997"/>
        <v>10.31</v>
      </c>
      <c r="BG1354" s="3">
        <f t="shared" si="998"/>
        <v>4.0449999999999999</v>
      </c>
    </row>
    <row r="1355" spans="1:59" x14ac:dyDescent="0.3">
      <c r="A1355" s="1"/>
      <c r="B1355" s="37"/>
    </row>
    <row r="1356" spans="1:59" x14ac:dyDescent="0.3">
      <c r="A1356" s="1"/>
      <c r="B1356" s="37"/>
    </row>
    <row r="1357" spans="1:59" x14ac:dyDescent="0.3">
      <c r="A1357" s="1"/>
      <c r="B1357" s="37"/>
    </row>
    <row r="1358" spans="1:59" x14ac:dyDescent="0.3">
      <c r="A1358" s="1"/>
      <c r="B1358" s="37"/>
    </row>
    <row r="1359" spans="1:59" x14ac:dyDescent="0.3">
      <c r="A1359" s="1"/>
      <c r="B1359" s="37"/>
    </row>
    <row r="1360" spans="1:59" x14ac:dyDescent="0.3">
      <c r="A1360" s="1"/>
      <c r="B1360" s="37"/>
    </row>
    <row r="1361" spans="1:2" x14ac:dyDescent="0.3">
      <c r="A1361" s="1"/>
      <c r="B1361" s="37"/>
    </row>
    <row r="1362" spans="1:2" x14ac:dyDescent="0.3">
      <c r="A1362" s="1"/>
      <c r="B1362" s="37"/>
    </row>
    <row r="1363" spans="1:2" x14ac:dyDescent="0.3">
      <c r="A1363" s="1"/>
      <c r="B1363" s="37"/>
    </row>
    <row r="1364" spans="1:2" x14ac:dyDescent="0.3">
      <c r="A1364" s="1"/>
      <c r="B1364" s="37"/>
    </row>
    <row r="1365" spans="1:2" x14ac:dyDescent="0.3">
      <c r="A1365" s="1"/>
      <c r="B1365" s="37"/>
    </row>
    <row r="1366" spans="1:2" x14ac:dyDescent="0.3">
      <c r="A1366" s="1"/>
      <c r="B1366" s="37"/>
    </row>
    <row r="1367" spans="1:2" x14ac:dyDescent="0.3">
      <c r="A1367" s="1"/>
      <c r="B1367" s="37"/>
    </row>
    <row r="1368" spans="1:2" x14ac:dyDescent="0.3">
      <c r="A1368" s="1"/>
      <c r="B1368" s="37"/>
    </row>
    <row r="1369" spans="1:2" x14ac:dyDescent="0.3">
      <c r="A1369" s="1"/>
      <c r="B1369" s="37"/>
    </row>
    <row r="1370" spans="1:2" x14ac:dyDescent="0.3">
      <c r="A1370" s="1"/>
      <c r="B1370" s="37"/>
    </row>
    <row r="1371" spans="1:2" x14ac:dyDescent="0.3">
      <c r="A1371" s="1"/>
      <c r="B1371" s="37"/>
    </row>
    <row r="1372" spans="1:2" x14ac:dyDescent="0.3">
      <c r="A1372" s="1"/>
      <c r="B1372" s="37"/>
    </row>
    <row r="1373" spans="1:2" x14ac:dyDescent="0.3">
      <c r="A1373" s="1"/>
      <c r="B1373" s="37"/>
    </row>
    <row r="1374" spans="1:2" x14ac:dyDescent="0.3">
      <c r="A1374" s="1"/>
      <c r="B1374" s="37"/>
    </row>
    <row r="1375" spans="1:2" x14ac:dyDescent="0.3">
      <c r="A1375" s="1"/>
      <c r="B1375" s="37"/>
    </row>
    <row r="1376" spans="1:2" x14ac:dyDescent="0.3">
      <c r="A1376" s="1"/>
      <c r="B1376" s="37"/>
    </row>
    <row r="1377" spans="1:2" x14ac:dyDescent="0.3">
      <c r="A1377" s="1"/>
      <c r="B1377" s="37"/>
    </row>
    <row r="1378" spans="1:2" x14ac:dyDescent="0.3">
      <c r="A1378" s="1"/>
      <c r="B1378" s="37"/>
    </row>
    <row r="1379" spans="1:2" x14ac:dyDescent="0.3">
      <c r="A1379" s="1"/>
      <c r="B1379" s="37"/>
    </row>
    <row r="1380" spans="1:2" x14ac:dyDescent="0.3">
      <c r="A1380" s="1"/>
      <c r="B1380" s="37"/>
    </row>
    <row r="1381" spans="1:2" x14ac:dyDescent="0.3">
      <c r="A1381" s="1"/>
      <c r="B1381" s="37"/>
    </row>
    <row r="1382" spans="1:2" x14ac:dyDescent="0.3">
      <c r="A1382" s="1"/>
      <c r="B1382" s="37"/>
    </row>
    <row r="1383" spans="1:2" x14ac:dyDescent="0.3">
      <c r="A1383" s="1"/>
      <c r="B1383" s="37"/>
    </row>
    <row r="1384" spans="1:2" x14ac:dyDescent="0.3">
      <c r="A1384" s="1"/>
      <c r="B1384" s="37"/>
    </row>
    <row r="1385" spans="1:2" x14ac:dyDescent="0.3">
      <c r="A1385" s="1"/>
      <c r="B1385" s="37"/>
    </row>
    <row r="1386" spans="1:2" x14ac:dyDescent="0.3">
      <c r="A1386" s="1"/>
      <c r="B1386" s="37"/>
    </row>
    <row r="1387" spans="1:2" x14ac:dyDescent="0.3">
      <c r="A1387" s="1"/>
      <c r="B1387" s="37"/>
    </row>
    <row r="1388" spans="1:2" x14ac:dyDescent="0.3">
      <c r="A1388" s="1"/>
      <c r="B1388" s="37"/>
    </row>
    <row r="1389" spans="1:2" x14ac:dyDescent="0.3">
      <c r="A1389" s="1"/>
      <c r="B1389" s="37"/>
    </row>
    <row r="1390" spans="1:2" x14ac:dyDescent="0.3">
      <c r="A1390" s="1"/>
      <c r="B1390" s="37"/>
    </row>
    <row r="1391" spans="1:2" x14ac:dyDescent="0.3">
      <c r="A1391" s="1"/>
      <c r="B1391" s="37"/>
    </row>
    <row r="1392" spans="1:2" x14ac:dyDescent="0.3">
      <c r="A1392" s="1"/>
      <c r="B1392" s="37"/>
    </row>
    <row r="1393" spans="1:2" x14ac:dyDescent="0.3">
      <c r="A1393" s="1"/>
      <c r="B1393" s="37"/>
    </row>
    <row r="1394" spans="1:2" x14ac:dyDescent="0.3">
      <c r="A1394" s="1"/>
      <c r="B1394" s="37"/>
    </row>
    <row r="1395" spans="1:2" x14ac:dyDescent="0.3">
      <c r="A1395" s="1"/>
      <c r="B1395" s="37"/>
    </row>
    <row r="1396" spans="1:2" x14ac:dyDescent="0.3">
      <c r="A1396" s="1"/>
      <c r="B1396" s="37"/>
    </row>
    <row r="1397" spans="1:2" x14ac:dyDescent="0.3">
      <c r="A1397" s="1"/>
      <c r="B1397" s="37"/>
    </row>
    <row r="1398" spans="1:2" x14ac:dyDescent="0.3">
      <c r="A1398" s="1"/>
      <c r="B1398" s="37"/>
    </row>
    <row r="1399" spans="1:2" x14ac:dyDescent="0.3">
      <c r="A1399" s="1"/>
      <c r="B1399" s="37"/>
    </row>
    <row r="1400" spans="1:2" x14ac:dyDescent="0.3">
      <c r="A1400" s="1"/>
      <c r="B1400" s="37"/>
    </row>
    <row r="1401" spans="1:2" x14ac:dyDescent="0.3">
      <c r="A1401" s="1"/>
      <c r="B1401" s="37"/>
    </row>
    <row r="1402" spans="1:2" x14ac:dyDescent="0.3">
      <c r="A1402" s="1"/>
      <c r="B1402" s="37"/>
    </row>
    <row r="1403" spans="1:2" x14ac:dyDescent="0.3">
      <c r="A1403" s="1"/>
      <c r="B1403" s="37"/>
    </row>
    <row r="1404" spans="1:2" x14ac:dyDescent="0.3">
      <c r="A1404" s="1"/>
      <c r="B1404" s="37"/>
    </row>
    <row r="1405" spans="1:2" x14ac:dyDescent="0.3">
      <c r="A1405" s="1"/>
      <c r="B1405" s="37"/>
    </row>
    <row r="1406" spans="1:2" x14ac:dyDescent="0.3">
      <c r="A1406" s="1"/>
      <c r="B1406" s="37"/>
    </row>
    <row r="1407" spans="1:2" x14ac:dyDescent="0.3">
      <c r="A1407" s="1"/>
      <c r="B1407" s="37"/>
    </row>
    <row r="1408" spans="1:2" x14ac:dyDescent="0.3">
      <c r="A1408" s="1"/>
      <c r="B1408" s="37"/>
    </row>
    <row r="1409" spans="1:2" x14ac:dyDescent="0.3">
      <c r="A1409" s="1"/>
      <c r="B1409" s="37"/>
    </row>
    <row r="1410" spans="1:2" x14ac:dyDescent="0.3">
      <c r="A1410" s="1"/>
      <c r="B1410" s="37"/>
    </row>
    <row r="1411" spans="1:2" x14ac:dyDescent="0.3">
      <c r="A1411" s="1"/>
      <c r="B1411" s="37"/>
    </row>
    <row r="1412" spans="1:2" x14ac:dyDescent="0.3">
      <c r="A1412" s="1"/>
      <c r="B1412" s="37"/>
    </row>
    <row r="1413" spans="1:2" x14ac:dyDescent="0.3">
      <c r="A1413" s="1"/>
      <c r="B1413" s="37"/>
    </row>
    <row r="1414" spans="1:2" x14ac:dyDescent="0.3">
      <c r="A1414" s="1"/>
      <c r="B1414" s="37"/>
    </row>
    <row r="1415" spans="1:2" x14ac:dyDescent="0.3">
      <c r="A1415" s="1"/>
      <c r="B1415" s="37"/>
    </row>
    <row r="1416" spans="1:2" x14ac:dyDescent="0.3">
      <c r="A1416" s="1"/>
      <c r="B1416" s="37"/>
    </row>
    <row r="1417" spans="1:2" x14ac:dyDescent="0.3">
      <c r="A1417" s="1"/>
      <c r="B1417" s="37"/>
    </row>
    <row r="1418" spans="1:2" x14ac:dyDescent="0.3">
      <c r="A1418" s="1"/>
      <c r="B1418" s="37"/>
    </row>
    <row r="1419" spans="1:2" x14ac:dyDescent="0.3">
      <c r="A1419" s="1"/>
      <c r="B1419" s="37"/>
    </row>
    <row r="1420" spans="1:2" x14ac:dyDescent="0.3">
      <c r="A1420" s="1"/>
      <c r="B1420" s="37"/>
    </row>
    <row r="1421" spans="1:2" x14ac:dyDescent="0.3">
      <c r="A1421" s="1"/>
      <c r="B1421" s="37"/>
    </row>
    <row r="1422" spans="1:2" x14ac:dyDescent="0.3">
      <c r="A1422" s="1"/>
      <c r="B1422" s="37"/>
    </row>
    <row r="1423" spans="1:2" x14ac:dyDescent="0.3">
      <c r="A1423" s="1"/>
      <c r="B1423" s="37"/>
    </row>
    <row r="1424" spans="1:2" x14ac:dyDescent="0.3">
      <c r="A1424" s="1"/>
      <c r="B1424" s="37"/>
    </row>
    <row r="1425" spans="1:2" x14ac:dyDescent="0.3">
      <c r="A1425" s="1"/>
      <c r="B1425" s="37"/>
    </row>
    <row r="1426" spans="1:2" x14ac:dyDescent="0.3">
      <c r="A1426" s="1"/>
      <c r="B1426" s="37"/>
    </row>
    <row r="1427" spans="1:2" x14ac:dyDescent="0.3">
      <c r="A1427" s="1"/>
      <c r="B1427" s="37"/>
    </row>
    <row r="1428" spans="1:2" x14ac:dyDescent="0.3">
      <c r="A1428" s="1"/>
      <c r="B1428" s="37"/>
    </row>
    <row r="1429" spans="1:2" x14ac:dyDescent="0.3">
      <c r="A1429" s="1"/>
      <c r="B1429" s="37"/>
    </row>
    <row r="1430" spans="1:2" x14ac:dyDescent="0.3">
      <c r="A1430" s="1"/>
      <c r="B1430" s="37"/>
    </row>
    <row r="1431" spans="1:2" x14ac:dyDescent="0.3">
      <c r="A1431" s="1"/>
      <c r="B1431" s="37"/>
    </row>
    <row r="1432" spans="1:2" x14ac:dyDescent="0.3">
      <c r="A1432" s="1"/>
      <c r="B1432" s="37"/>
    </row>
    <row r="1433" spans="1:2" x14ac:dyDescent="0.3">
      <c r="A1433" s="1"/>
      <c r="B1433" s="37"/>
    </row>
    <row r="1434" spans="1:2" x14ac:dyDescent="0.3">
      <c r="A1434" s="1"/>
      <c r="B1434" s="37"/>
    </row>
    <row r="1435" spans="1:2" x14ac:dyDescent="0.3">
      <c r="A1435" s="1"/>
      <c r="B1435" s="37"/>
    </row>
    <row r="1436" spans="1:2" x14ac:dyDescent="0.3">
      <c r="A1436" s="1"/>
      <c r="B1436" s="37"/>
    </row>
    <row r="1437" spans="1:2" x14ac:dyDescent="0.3">
      <c r="A1437" s="1"/>
      <c r="B1437" s="37"/>
    </row>
    <row r="1438" spans="1:2" x14ac:dyDescent="0.3">
      <c r="A1438" s="1"/>
      <c r="B1438" s="37"/>
    </row>
    <row r="1439" spans="1:2" x14ac:dyDescent="0.3">
      <c r="A1439" s="1"/>
      <c r="B1439" s="37"/>
    </row>
    <row r="1440" spans="1:2" x14ac:dyDescent="0.3">
      <c r="A1440" s="1"/>
      <c r="B1440" s="37"/>
    </row>
    <row r="1441" spans="1:2" x14ac:dyDescent="0.3">
      <c r="A1441" s="1"/>
      <c r="B1441" s="37"/>
    </row>
    <row r="1442" spans="1:2" x14ac:dyDescent="0.3">
      <c r="A1442" s="1"/>
      <c r="B1442" s="37"/>
    </row>
    <row r="1443" spans="1:2" x14ac:dyDescent="0.3">
      <c r="A1443" s="1"/>
      <c r="B1443" s="37"/>
    </row>
    <row r="1444" spans="1:2" x14ac:dyDescent="0.3">
      <c r="A1444" s="1"/>
      <c r="B1444" s="37"/>
    </row>
    <row r="1445" spans="1:2" x14ac:dyDescent="0.3">
      <c r="A1445" s="1"/>
      <c r="B1445" s="37"/>
    </row>
    <row r="1446" spans="1:2" x14ac:dyDescent="0.3">
      <c r="A1446" s="1"/>
      <c r="B1446" s="37"/>
    </row>
    <row r="1447" spans="1:2" x14ac:dyDescent="0.3">
      <c r="A1447" s="1"/>
      <c r="B1447" s="37"/>
    </row>
    <row r="1448" spans="1:2" x14ac:dyDescent="0.3">
      <c r="A1448" s="1"/>
      <c r="B1448" s="37"/>
    </row>
    <row r="1449" spans="1:2" x14ac:dyDescent="0.3">
      <c r="A1449" s="1"/>
      <c r="B1449" s="37"/>
    </row>
    <row r="1450" spans="1:2" x14ac:dyDescent="0.3">
      <c r="A1450" s="1"/>
      <c r="B1450" s="37"/>
    </row>
    <row r="1451" spans="1:2" x14ac:dyDescent="0.3">
      <c r="A1451" s="1"/>
      <c r="B1451" s="37"/>
    </row>
    <row r="1452" spans="1:2" x14ac:dyDescent="0.3">
      <c r="A1452" s="1"/>
      <c r="B1452" s="37"/>
    </row>
    <row r="1453" spans="1:2" x14ac:dyDescent="0.3">
      <c r="A1453" s="1"/>
      <c r="B1453" s="37"/>
    </row>
    <row r="1454" spans="1:2" x14ac:dyDescent="0.3">
      <c r="A1454" s="1"/>
      <c r="B1454" s="37"/>
    </row>
    <row r="1455" spans="1:2" x14ac:dyDescent="0.3">
      <c r="A1455" s="1"/>
      <c r="B1455" s="37"/>
    </row>
    <row r="1456" spans="1:2" x14ac:dyDescent="0.3">
      <c r="A1456" s="1"/>
      <c r="B1456" s="37"/>
    </row>
    <row r="1457" spans="1:2" x14ac:dyDescent="0.3">
      <c r="A1457" s="1"/>
      <c r="B1457" s="37"/>
    </row>
    <row r="1458" spans="1:2" x14ac:dyDescent="0.3">
      <c r="A1458" s="1"/>
      <c r="B1458" s="37"/>
    </row>
    <row r="1459" spans="1:2" x14ac:dyDescent="0.3">
      <c r="A1459" s="1"/>
      <c r="B1459" s="37"/>
    </row>
    <row r="1460" spans="1:2" x14ac:dyDescent="0.3">
      <c r="A1460" s="1"/>
      <c r="B1460" s="37"/>
    </row>
    <row r="1461" spans="1:2" x14ac:dyDescent="0.3">
      <c r="A1461" s="1"/>
      <c r="B1461" s="37"/>
    </row>
    <row r="1462" spans="1:2" x14ac:dyDescent="0.3">
      <c r="A1462" s="1"/>
      <c r="B1462" s="37"/>
    </row>
    <row r="1463" spans="1:2" x14ac:dyDescent="0.3">
      <c r="A1463" s="1"/>
      <c r="B1463" s="37"/>
    </row>
    <row r="1464" spans="1:2" x14ac:dyDescent="0.3">
      <c r="A1464" s="1"/>
      <c r="B1464" s="37"/>
    </row>
    <row r="1465" spans="1:2" x14ac:dyDescent="0.3">
      <c r="A1465" s="1"/>
      <c r="B1465" s="37"/>
    </row>
    <row r="1466" spans="1:2" x14ac:dyDescent="0.3">
      <c r="A1466" s="1"/>
      <c r="B1466" s="37"/>
    </row>
    <row r="1467" spans="1:2" x14ac:dyDescent="0.3">
      <c r="A1467" s="1"/>
      <c r="B1467" s="37"/>
    </row>
    <row r="1468" spans="1:2" x14ac:dyDescent="0.3">
      <c r="A1468" s="1"/>
      <c r="B1468" s="37"/>
    </row>
    <row r="1469" spans="1:2" x14ac:dyDescent="0.3">
      <c r="A1469" s="1"/>
      <c r="B1469" s="37"/>
    </row>
    <row r="1470" spans="1:2" x14ac:dyDescent="0.3">
      <c r="A1470" s="1"/>
      <c r="B1470" s="37"/>
    </row>
    <row r="1471" spans="1:2" x14ac:dyDescent="0.3">
      <c r="A1471" s="1"/>
      <c r="B1471" s="37"/>
    </row>
    <row r="1472" spans="1:2" x14ac:dyDescent="0.3">
      <c r="A1472" s="1"/>
      <c r="B1472" s="37"/>
    </row>
    <row r="1473" spans="1:2" x14ac:dyDescent="0.3">
      <c r="A1473" s="1"/>
      <c r="B1473" s="37"/>
    </row>
    <row r="1474" spans="1:2" x14ac:dyDescent="0.3">
      <c r="A1474" s="1"/>
      <c r="B1474" s="37"/>
    </row>
    <row r="1475" spans="1:2" x14ac:dyDescent="0.3">
      <c r="A1475" s="1"/>
      <c r="B1475" s="37"/>
    </row>
    <row r="1476" spans="1:2" x14ac:dyDescent="0.3">
      <c r="A1476" s="1"/>
      <c r="B1476" s="37"/>
    </row>
    <row r="1477" spans="1:2" x14ac:dyDescent="0.3">
      <c r="A1477" s="1"/>
      <c r="B1477" s="37"/>
    </row>
    <row r="1478" spans="1:2" x14ac:dyDescent="0.3">
      <c r="A1478" s="1"/>
      <c r="B1478" s="37"/>
    </row>
    <row r="1479" spans="1:2" x14ac:dyDescent="0.3">
      <c r="A1479" s="1"/>
      <c r="B1479" s="37"/>
    </row>
    <row r="1480" spans="1:2" x14ac:dyDescent="0.3">
      <c r="A1480" s="1"/>
      <c r="B1480" s="37"/>
    </row>
    <row r="1481" spans="1:2" x14ac:dyDescent="0.3">
      <c r="A1481" s="1"/>
      <c r="B1481" s="37"/>
    </row>
    <row r="1482" spans="1:2" x14ac:dyDescent="0.3">
      <c r="A1482" s="1"/>
      <c r="B1482" s="37"/>
    </row>
    <row r="1483" spans="1:2" x14ac:dyDescent="0.3">
      <c r="A1483" s="1"/>
      <c r="B1483" s="37"/>
    </row>
    <row r="1484" spans="1:2" x14ac:dyDescent="0.3">
      <c r="A1484" s="1"/>
      <c r="B1484" s="37"/>
    </row>
    <row r="1485" spans="1:2" x14ac:dyDescent="0.3">
      <c r="A1485" s="1"/>
      <c r="B1485" s="37"/>
    </row>
    <row r="1486" spans="1:2" x14ac:dyDescent="0.3">
      <c r="A1486" s="1"/>
      <c r="B1486" s="37"/>
    </row>
    <row r="1487" spans="1:2" x14ac:dyDescent="0.3">
      <c r="A1487" s="1"/>
      <c r="B1487" s="37"/>
    </row>
    <row r="1488" spans="1:2" x14ac:dyDescent="0.3">
      <c r="A1488" s="1"/>
      <c r="B1488" s="37"/>
    </row>
    <row r="1489" spans="1:2" x14ac:dyDescent="0.3">
      <c r="A1489" s="1"/>
      <c r="B1489" s="37"/>
    </row>
    <row r="1490" spans="1:2" x14ac:dyDescent="0.3">
      <c r="A1490" s="1"/>
      <c r="B1490" s="37"/>
    </row>
    <row r="1491" spans="1:2" x14ac:dyDescent="0.3">
      <c r="A1491" s="1"/>
      <c r="B1491" s="37"/>
    </row>
    <row r="1492" spans="1:2" x14ac:dyDescent="0.3">
      <c r="A1492" s="1"/>
      <c r="B1492" s="37"/>
    </row>
    <row r="1493" spans="1:2" x14ac:dyDescent="0.3">
      <c r="A1493" s="1"/>
      <c r="B1493" s="37"/>
    </row>
    <row r="1494" spans="1:2" x14ac:dyDescent="0.3">
      <c r="A1494" s="1"/>
      <c r="B1494" s="37"/>
    </row>
    <row r="1495" spans="1:2" x14ac:dyDescent="0.3">
      <c r="A1495" s="1"/>
      <c r="B1495" s="37"/>
    </row>
    <row r="1496" spans="1:2" x14ac:dyDescent="0.3">
      <c r="A1496" s="1"/>
      <c r="B1496" s="37"/>
    </row>
    <row r="1497" spans="1:2" x14ac:dyDescent="0.3">
      <c r="A1497" s="1"/>
      <c r="B1497" s="37"/>
    </row>
    <row r="1498" spans="1:2" x14ac:dyDescent="0.3">
      <c r="A1498" s="1"/>
      <c r="B1498" s="37"/>
    </row>
    <row r="1499" spans="1:2" x14ac:dyDescent="0.3">
      <c r="A1499" s="1"/>
      <c r="B1499" s="37"/>
    </row>
    <row r="1500" spans="1:2" x14ac:dyDescent="0.3">
      <c r="A1500" s="1"/>
      <c r="B1500" s="37"/>
    </row>
    <row r="1501" spans="1:2" x14ac:dyDescent="0.3">
      <c r="A1501" s="1"/>
      <c r="B1501" s="37"/>
    </row>
    <row r="1502" spans="1:2" x14ac:dyDescent="0.3">
      <c r="A1502" s="1"/>
      <c r="B1502" s="37"/>
    </row>
    <row r="1503" spans="1:2" x14ac:dyDescent="0.3">
      <c r="A1503" s="1"/>
      <c r="B1503" s="37"/>
    </row>
    <row r="1504" spans="1:2" x14ac:dyDescent="0.3">
      <c r="A1504" s="1"/>
      <c r="B1504" s="37"/>
    </row>
    <row r="1505" spans="1:2" x14ac:dyDescent="0.3">
      <c r="A1505" s="1"/>
      <c r="B1505" s="37"/>
    </row>
    <row r="1506" spans="1:2" x14ac:dyDescent="0.3">
      <c r="A1506" s="1"/>
      <c r="B1506" s="37"/>
    </row>
    <row r="1507" spans="1:2" x14ac:dyDescent="0.3">
      <c r="A1507" s="1"/>
      <c r="B1507" s="37"/>
    </row>
    <row r="1508" spans="1:2" x14ac:dyDescent="0.3">
      <c r="A1508" s="1"/>
      <c r="B1508" s="37"/>
    </row>
    <row r="1509" spans="1:2" x14ac:dyDescent="0.3">
      <c r="A1509" s="1"/>
      <c r="B1509" s="37"/>
    </row>
    <row r="1510" spans="1:2" x14ac:dyDescent="0.3">
      <c r="A1510" s="1"/>
      <c r="B1510" s="37"/>
    </row>
    <row r="1511" spans="1:2" x14ac:dyDescent="0.3">
      <c r="A1511" s="1"/>
      <c r="B1511" s="37"/>
    </row>
    <row r="1512" spans="1:2" x14ac:dyDescent="0.3">
      <c r="A1512" s="1"/>
      <c r="B1512" s="37"/>
    </row>
    <row r="1513" spans="1:2" x14ac:dyDescent="0.3">
      <c r="A1513" s="1"/>
      <c r="B1513" s="37"/>
    </row>
    <row r="1514" spans="1:2" x14ac:dyDescent="0.3">
      <c r="A1514" s="1"/>
      <c r="B1514" s="37"/>
    </row>
    <row r="1515" spans="1:2" x14ac:dyDescent="0.3">
      <c r="A1515" s="1"/>
      <c r="B1515" s="37"/>
    </row>
    <row r="1516" spans="1:2" x14ac:dyDescent="0.3">
      <c r="A1516" s="1"/>
      <c r="B1516" s="37"/>
    </row>
    <row r="1517" spans="1:2" x14ac:dyDescent="0.3">
      <c r="A1517" s="1"/>
      <c r="B1517" s="37"/>
    </row>
    <row r="1518" spans="1:2" x14ac:dyDescent="0.3">
      <c r="A1518" s="1"/>
      <c r="B1518" s="37"/>
    </row>
    <row r="1519" spans="1:2" x14ac:dyDescent="0.3">
      <c r="A1519" s="1"/>
      <c r="B1519" s="37"/>
    </row>
    <row r="1520" spans="1:2" x14ac:dyDescent="0.3">
      <c r="A1520" s="1"/>
      <c r="B1520" s="37"/>
    </row>
    <row r="1521" spans="1:2" x14ac:dyDescent="0.3">
      <c r="A1521" s="1"/>
      <c r="B1521" s="37"/>
    </row>
    <row r="1522" spans="1:2" x14ac:dyDescent="0.3">
      <c r="A1522" s="1"/>
      <c r="B1522" s="37"/>
    </row>
    <row r="1523" spans="1:2" x14ac:dyDescent="0.3">
      <c r="A1523" s="1"/>
      <c r="B1523" s="37"/>
    </row>
    <row r="1524" spans="1:2" x14ac:dyDescent="0.3">
      <c r="A1524" s="1"/>
      <c r="B1524" s="37"/>
    </row>
    <row r="1525" spans="1:2" x14ac:dyDescent="0.3">
      <c r="A1525" s="1"/>
      <c r="B1525" s="37"/>
    </row>
    <row r="1526" spans="1:2" x14ac:dyDescent="0.3">
      <c r="A1526" s="1"/>
      <c r="B1526" s="37"/>
    </row>
    <row r="1527" spans="1:2" x14ac:dyDescent="0.3">
      <c r="A1527" s="1"/>
      <c r="B1527" s="37"/>
    </row>
    <row r="1528" spans="1:2" x14ac:dyDescent="0.3">
      <c r="A1528" s="1"/>
      <c r="B1528" s="37"/>
    </row>
    <row r="1529" spans="1:2" x14ac:dyDescent="0.3">
      <c r="A1529" s="1"/>
    </row>
    <row r="1530" spans="1:2" x14ac:dyDescent="0.3">
      <c r="A1530" s="1"/>
    </row>
    <row r="1531" spans="1:2" x14ac:dyDescent="0.3">
      <c r="A1531" s="1"/>
    </row>
    <row r="1532" spans="1:2" x14ac:dyDescent="0.3">
      <c r="A1532" s="1"/>
    </row>
    <row r="1533" spans="1:2" x14ac:dyDescent="0.3">
      <c r="A1533" s="1"/>
    </row>
    <row r="1534" spans="1:2" x14ac:dyDescent="0.3">
      <c r="A1534" s="1"/>
    </row>
    <row r="1535" spans="1:2" x14ac:dyDescent="0.3">
      <c r="A1535" s="1"/>
    </row>
    <row r="1536" spans="1:2" x14ac:dyDescent="0.3">
      <c r="A1536" s="1"/>
    </row>
    <row r="1537" spans="1:1" x14ac:dyDescent="0.3">
      <c r="A1537" s="1"/>
    </row>
    <row r="1538" spans="1:1" x14ac:dyDescent="0.3">
      <c r="A1538" s="1"/>
    </row>
    <row r="1539" spans="1:1" x14ac:dyDescent="0.3">
      <c r="A1539" s="1"/>
    </row>
    <row r="1540" spans="1:1" x14ac:dyDescent="0.3">
      <c r="A1540" s="1"/>
    </row>
    <row r="1541" spans="1:1" x14ac:dyDescent="0.3">
      <c r="A1541" s="1"/>
    </row>
    <row r="1542" spans="1:1" x14ac:dyDescent="0.3">
      <c r="A1542" s="1"/>
    </row>
    <row r="1543" spans="1:1" x14ac:dyDescent="0.3">
      <c r="A1543" s="1"/>
    </row>
    <row r="1544" spans="1:1" x14ac:dyDescent="0.3">
      <c r="A1544" s="1"/>
    </row>
    <row r="1545" spans="1:1" x14ac:dyDescent="0.3">
      <c r="A1545" s="1"/>
    </row>
    <row r="1546" spans="1:1" x14ac:dyDescent="0.3">
      <c r="A1546" s="1"/>
    </row>
    <row r="1547" spans="1:1" x14ac:dyDescent="0.3">
      <c r="A1547" s="1"/>
    </row>
    <row r="1548" spans="1:1" x14ac:dyDescent="0.3">
      <c r="A1548" s="1"/>
    </row>
    <row r="1549" spans="1:1" x14ac:dyDescent="0.3">
      <c r="A1549" s="1"/>
    </row>
    <row r="1550" spans="1:1" x14ac:dyDescent="0.3">
      <c r="A1550" s="1"/>
    </row>
    <row r="1551" spans="1:1" x14ac:dyDescent="0.3">
      <c r="A1551" s="1"/>
    </row>
    <row r="1552" spans="1:1" x14ac:dyDescent="0.3">
      <c r="A1552" s="1"/>
    </row>
    <row r="1553" spans="1:1" x14ac:dyDescent="0.3">
      <c r="A1553" s="1"/>
    </row>
    <row r="1554" spans="1:1" x14ac:dyDescent="0.3">
      <c r="A1554" s="1"/>
    </row>
    <row r="1555" spans="1:1" x14ac:dyDescent="0.3">
      <c r="A1555" s="1"/>
    </row>
    <row r="1556" spans="1:1" x14ac:dyDescent="0.3">
      <c r="A1556" s="1"/>
    </row>
    <row r="1557" spans="1:1" x14ac:dyDescent="0.3">
      <c r="A1557" s="1"/>
    </row>
    <row r="1558" spans="1:1" x14ac:dyDescent="0.3">
      <c r="A1558" s="1"/>
    </row>
    <row r="1559" spans="1:1" x14ac:dyDescent="0.3">
      <c r="A1559" s="1"/>
    </row>
    <row r="1560" spans="1:1" x14ac:dyDescent="0.3">
      <c r="A1560" s="1"/>
    </row>
    <row r="1561" spans="1:1" x14ac:dyDescent="0.3">
      <c r="A1561" s="1"/>
    </row>
    <row r="1562" spans="1:1" x14ac:dyDescent="0.3">
      <c r="A1562" s="1"/>
    </row>
    <row r="1563" spans="1:1" x14ac:dyDescent="0.3">
      <c r="A1563" s="1"/>
    </row>
    <row r="1564" spans="1:1" x14ac:dyDescent="0.3">
      <c r="A1564" s="1"/>
    </row>
    <row r="1565" spans="1:1" x14ac:dyDescent="0.3">
      <c r="A1565" s="1"/>
    </row>
    <row r="1566" spans="1:1" x14ac:dyDescent="0.3">
      <c r="A1566" s="1"/>
    </row>
    <row r="1567" spans="1:1" x14ac:dyDescent="0.3">
      <c r="A1567" s="1"/>
    </row>
    <row r="1568" spans="1:1" x14ac:dyDescent="0.3">
      <c r="A1568" s="1"/>
    </row>
    <row r="1569" spans="1:1" x14ac:dyDescent="0.3">
      <c r="A1569" s="1"/>
    </row>
    <row r="1570" spans="1:1" x14ac:dyDescent="0.3">
      <c r="A1570" s="1"/>
    </row>
    <row r="1571" spans="1:1" x14ac:dyDescent="0.3">
      <c r="A1571" s="1"/>
    </row>
    <row r="1572" spans="1:1" x14ac:dyDescent="0.3">
      <c r="A1572" s="1"/>
    </row>
    <row r="1573" spans="1:1" x14ac:dyDescent="0.3">
      <c r="A1573" s="1"/>
    </row>
    <row r="1574" spans="1:1" x14ac:dyDescent="0.3">
      <c r="A1574" s="1"/>
    </row>
    <row r="1575" spans="1:1" x14ac:dyDescent="0.3">
      <c r="A1575" s="1"/>
    </row>
    <row r="1576" spans="1:1" x14ac:dyDescent="0.3">
      <c r="A1576" s="1"/>
    </row>
    <row r="1577" spans="1:1" x14ac:dyDescent="0.3">
      <c r="A1577" s="1"/>
    </row>
    <row r="1578" spans="1:1" x14ac:dyDescent="0.3">
      <c r="A1578" s="1"/>
    </row>
    <row r="1579" spans="1:1" x14ac:dyDescent="0.3">
      <c r="A1579" s="1"/>
    </row>
    <row r="1580" spans="1:1" x14ac:dyDescent="0.3">
      <c r="A1580" s="1"/>
    </row>
    <row r="1581" spans="1:1" x14ac:dyDescent="0.3">
      <c r="A1581" s="1"/>
    </row>
    <row r="1582" spans="1:1" x14ac:dyDescent="0.3">
      <c r="A1582" s="1"/>
    </row>
    <row r="1583" spans="1:1" x14ac:dyDescent="0.3">
      <c r="A1583" s="1"/>
    </row>
    <row r="1584" spans="1:1" x14ac:dyDescent="0.3">
      <c r="A1584" s="1"/>
    </row>
    <row r="1585" spans="1:1" x14ac:dyDescent="0.3">
      <c r="A1585" s="1"/>
    </row>
    <row r="1586" spans="1:1" x14ac:dyDescent="0.3">
      <c r="A1586" s="1"/>
    </row>
    <row r="1587" spans="1:1" x14ac:dyDescent="0.3">
      <c r="A1587" s="1"/>
    </row>
    <row r="1588" spans="1:1" x14ac:dyDescent="0.3">
      <c r="A1588" s="1"/>
    </row>
    <row r="1589" spans="1:1" x14ac:dyDescent="0.3">
      <c r="A1589" s="1"/>
    </row>
    <row r="1590" spans="1:1" x14ac:dyDescent="0.3">
      <c r="A1590" s="1"/>
    </row>
    <row r="1591" spans="1:1" x14ac:dyDescent="0.3">
      <c r="A1591" s="1"/>
    </row>
    <row r="1592" spans="1:1" x14ac:dyDescent="0.3">
      <c r="A1592" s="1"/>
    </row>
    <row r="1593" spans="1:1" x14ac:dyDescent="0.3">
      <c r="A1593" s="1"/>
    </row>
    <row r="1594" spans="1:1" x14ac:dyDescent="0.3">
      <c r="A1594" s="1"/>
    </row>
    <row r="1595" spans="1:1" x14ac:dyDescent="0.3">
      <c r="A1595" s="1"/>
    </row>
    <row r="1596" spans="1:1" x14ac:dyDescent="0.3">
      <c r="A1596" s="1"/>
    </row>
    <row r="1597" spans="1:1" x14ac:dyDescent="0.3">
      <c r="A1597" s="1"/>
    </row>
    <row r="1598" spans="1:1" x14ac:dyDescent="0.3">
      <c r="A1598" s="1"/>
    </row>
    <row r="1599" spans="1:1" x14ac:dyDescent="0.3">
      <c r="A1599" s="1"/>
    </row>
    <row r="1600" spans="1:1" x14ac:dyDescent="0.3">
      <c r="A1600" s="1"/>
    </row>
    <row r="1601" spans="1:1" x14ac:dyDescent="0.3">
      <c r="A1601" s="1"/>
    </row>
    <row r="1602" spans="1:1" x14ac:dyDescent="0.3">
      <c r="A1602" s="1"/>
    </row>
    <row r="1603" spans="1:1" x14ac:dyDescent="0.3">
      <c r="A1603" s="1"/>
    </row>
    <row r="1604" spans="1:1" x14ac:dyDescent="0.3">
      <c r="A1604" s="1"/>
    </row>
    <row r="1605" spans="1:1" x14ac:dyDescent="0.3">
      <c r="A1605" s="1"/>
    </row>
    <row r="1606" spans="1:1" x14ac:dyDescent="0.3">
      <c r="A1606" s="1"/>
    </row>
    <row r="1607" spans="1:1" x14ac:dyDescent="0.3">
      <c r="A1607" s="1"/>
    </row>
    <row r="1608" spans="1:1" x14ac:dyDescent="0.3">
      <c r="A1608" s="1"/>
    </row>
    <row r="1609" spans="1:1" x14ac:dyDescent="0.3">
      <c r="A1609" s="1"/>
    </row>
    <row r="1610" spans="1:1" x14ac:dyDescent="0.3">
      <c r="A1610" s="1"/>
    </row>
    <row r="1611" spans="1:1" x14ac:dyDescent="0.3">
      <c r="A1611" s="1"/>
    </row>
    <row r="1612" spans="1:1" x14ac:dyDescent="0.3">
      <c r="A1612" s="1"/>
    </row>
    <row r="1613" spans="1:1" x14ac:dyDescent="0.3">
      <c r="A1613" s="1"/>
    </row>
    <row r="1614" spans="1:1" x14ac:dyDescent="0.3">
      <c r="A1614" s="1"/>
    </row>
    <row r="1615" spans="1:1" x14ac:dyDescent="0.3">
      <c r="A1615" s="1"/>
    </row>
    <row r="1616" spans="1:1" x14ac:dyDescent="0.3">
      <c r="A1616" s="1"/>
    </row>
    <row r="1617" spans="1:1" x14ac:dyDescent="0.3">
      <c r="A1617" s="1"/>
    </row>
    <row r="1618" spans="1:1" x14ac:dyDescent="0.3">
      <c r="A1618" s="1"/>
    </row>
    <row r="1619" spans="1:1" x14ac:dyDescent="0.3">
      <c r="A1619" s="1"/>
    </row>
    <row r="1620" spans="1:1" x14ac:dyDescent="0.3">
      <c r="A1620" s="1"/>
    </row>
    <row r="1621" spans="1:1" x14ac:dyDescent="0.3">
      <c r="A1621" s="1"/>
    </row>
    <row r="1622" spans="1:1" x14ac:dyDescent="0.3">
      <c r="A1622" s="1"/>
    </row>
    <row r="1623" spans="1:1" x14ac:dyDescent="0.3">
      <c r="A1623" s="1"/>
    </row>
    <row r="1624" spans="1:1" x14ac:dyDescent="0.3">
      <c r="A1624" s="1"/>
    </row>
    <row r="1625" spans="1:1" x14ac:dyDescent="0.3">
      <c r="A1625" s="1"/>
    </row>
    <row r="1626" spans="1:1" x14ac:dyDescent="0.3">
      <c r="A1626" s="1"/>
    </row>
    <row r="1627" spans="1:1" x14ac:dyDescent="0.3">
      <c r="A1627" s="1"/>
    </row>
    <row r="1628" spans="1:1" x14ac:dyDescent="0.3">
      <c r="A1628" s="1"/>
    </row>
    <row r="1629" spans="1:1" x14ac:dyDescent="0.3">
      <c r="A1629" s="1"/>
    </row>
    <row r="1630" spans="1:1" x14ac:dyDescent="0.3">
      <c r="A1630" s="1"/>
    </row>
    <row r="1631" spans="1:1" x14ac:dyDescent="0.3">
      <c r="A1631" s="1"/>
    </row>
    <row r="1632" spans="1:1" x14ac:dyDescent="0.3">
      <c r="A1632" s="1"/>
    </row>
    <row r="1633" spans="1:1" x14ac:dyDescent="0.3">
      <c r="A1633" s="1"/>
    </row>
    <row r="1634" spans="1:1" x14ac:dyDescent="0.3">
      <c r="A1634" s="1"/>
    </row>
    <row r="1635" spans="1:1" x14ac:dyDescent="0.3">
      <c r="A1635" s="1"/>
    </row>
    <row r="1636" spans="1:1" x14ac:dyDescent="0.3">
      <c r="A1636" s="1"/>
    </row>
    <row r="1637" spans="1:1" x14ac:dyDescent="0.3">
      <c r="A1637" s="1"/>
    </row>
    <row r="1638" spans="1:1" x14ac:dyDescent="0.3">
      <c r="A1638" s="1"/>
    </row>
    <row r="1639" spans="1:1" x14ac:dyDescent="0.3">
      <c r="A1639" s="1"/>
    </row>
    <row r="1640" spans="1:1" x14ac:dyDescent="0.3">
      <c r="A1640" s="1"/>
    </row>
    <row r="1641" spans="1:1" x14ac:dyDescent="0.3">
      <c r="A1641" s="1"/>
    </row>
    <row r="1642" spans="1:1" x14ac:dyDescent="0.3">
      <c r="A1642" s="1"/>
    </row>
    <row r="1643" spans="1:1" x14ac:dyDescent="0.3">
      <c r="A1643" s="1"/>
    </row>
    <row r="1644" spans="1:1" x14ac:dyDescent="0.3">
      <c r="A1644" s="1"/>
    </row>
    <row r="1645" spans="1:1" x14ac:dyDescent="0.3">
      <c r="A1645" s="1"/>
    </row>
    <row r="1646" spans="1:1" x14ac:dyDescent="0.3">
      <c r="A1646" s="1"/>
    </row>
    <row r="1647" spans="1:1" x14ac:dyDescent="0.3">
      <c r="A1647" s="1"/>
    </row>
    <row r="1648" spans="1:1" x14ac:dyDescent="0.3">
      <c r="A1648" s="1"/>
    </row>
    <row r="1649" spans="1:1" x14ac:dyDescent="0.3">
      <c r="A1649" s="1"/>
    </row>
    <row r="1650" spans="1:1" x14ac:dyDescent="0.3">
      <c r="A1650" s="1"/>
    </row>
    <row r="1651" spans="1:1" x14ac:dyDescent="0.3">
      <c r="A1651" s="1"/>
    </row>
    <row r="1652" spans="1:1" x14ac:dyDescent="0.3">
      <c r="A1652" s="1"/>
    </row>
  </sheetData>
  <mergeCells count="10">
    <mergeCell ref="AQ1:AU1"/>
    <mergeCell ref="AW1:BA1"/>
    <mergeCell ref="BC1:BG1"/>
    <mergeCell ref="A1:E1"/>
    <mergeCell ref="G1:K1"/>
    <mergeCell ref="M1:Q1"/>
    <mergeCell ref="S1:W1"/>
    <mergeCell ref="Y1:AC1"/>
    <mergeCell ref="AE1:AI1"/>
    <mergeCell ref="AK1:AO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830B5-91D5-4796-B443-29AD031788A1}">
  <dimension ref="A1:G1351"/>
  <sheetViews>
    <sheetView workbookViewId="0">
      <selection activeCell="E21" sqref="E21"/>
    </sheetView>
  </sheetViews>
  <sheetFormatPr defaultRowHeight="14.4" x14ac:dyDescent="0.3"/>
  <cols>
    <col min="21" max="21" width="11" bestFit="1" customWidth="1"/>
    <col min="22" max="22" width="12" bestFit="1" customWidth="1"/>
  </cols>
  <sheetData>
    <row r="1" spans="1:7" x14ac:dyDescent="0.3">
      <c r="A1" s="1" t="s">
        <v>5</v>
      </c>
      <c r="B1" s="1" t="s">
        <v>143</v>
      </c>
      <c r="C1">
        <v>0.57299999999999995</v>
      </c>
      <c r="D1">
        <v>109.2</v>
      </c>
      <c r="E1">
        <v>-70.790000000000006</v>
      </c>
      <c r="G1" s="1"/>
    </row>
    <row r="2" spans="1:7" x14ac:dyDescent="0.3">
      <c r="A2" s="1" t="s">
        <v>5</v>
      </c>
      <c r="B2" s="1" t="s">
        <v>6</v>
      </c>
      <c r="C2">
        <v>2.4390000000000001</v>
      </c>
      <c r="D2">
        <v>32.18</v>
      </c>
      <c r="E2">
        <v>-1.95</v>
      </c>
      <c r="G2" s="1"/>
    </row>
    <row r="3" spans="1:7" x14ac:dyDescent="0.3">
      <c r="A3" s="1" t="s">
        <v>6</v>
      </c>
      <c r="B3" s="1" t="s">
        <v>143</v>
      </c>
      <c r="C3">
        <v>0.48299999999999998</v>
      </c>
      <c r="D3">
        <v>275.49</v>
      </c>
      <c r="E3">
        <v>-71.069999999999993</v>
      </c>
      <c r="G3" s="1"/>
    </row>
    <row r="4" spans="1:7" x14ac:dyDescent="0.3">
      <c r="A4" s="1" t="s">
        <v>6</v>
      </c>
      <c r="B4" s="1" t="s">
        <v>7</v>
      </c>
      <c r="C4">
        <v>1.754</v>
      </c>
      <c r="D4">
        <v>23.16</v>
      </c>
      <c r="E4">
        <v>6.97</v>
      </c>
      <c r="G4" s="1"/>
    </row>
    <row r="5" spans="1:7" x14ac:dyDescent="0.3">
      <c r="A5" s="1" t="s">
        <v>7</v>
      </c>
      <c r="B5" s="1" t="s">
        <v>143</v>
      </c>
      <c r="C5">
        <v>0.501</v>
      </c>
      <c r="D5">
        <v>208.55</v>
      </c>
      <c r="E5">
        <v>-60.75</v>
      </c>
      <c r="G5" s="1"/>
    </row>
    <row r="6" spans="1:7" x14ac:dyDescent="0.3">
      <c r="A6" s="1" t="s">
        <v>7</v>
      </c>
      <c r="B6" s="1" t="s">
        <v>14</v>
      </c>
      <c r="C6">
        <v>3.2330000000000001</v>
      </c>
      <c r="D6">
        <v>322.05</v>
      </c>
      <c r="E6">
        <v>10.01</v>
      </c>
      <c r="G6" s="1"/>
    </row>
    <row r="7" spans="1:7" x14ac:dyDescent="0.3">
      <c r="A7" s="1" t="s">
        <v>14</v>
      </c>
      <c r="B7" s="1" t="s">
        <v>143</v>
      </c>
      <c r="C7">
        <v>0.70699999999999996</v>
      </c>
      <c r="D7">
        <v>278.86</v>
      </c>
      <c r="E7">
        <v>-51.41</v>
      </c>
      <c r="G7" s="1"/>
    </row>
    <row r="8" spans="1:7" x14ac:dyDescent="0.3">
      <c r="A8" s="1" t="s">
        <v>14</v>
      </c>
      <c r="B8" s="1" t="s">
        <v>15</v>
      </c>
      <c r="C8">
        <v>5.6829999999999998</v>
      </c>
      <c r="D8">
        <v>238.68</v>
      </c>
      <c r="E8">
        <v>1.2</v>
      </c>
      <c r="G8" s="1"/>
    </row>
    <row r="9" spans="1:7" x14ac:dyDescent="0.3">
      <c r="A9" s="1" t="s">
        <v>15</v>
      </c>
      <c r="B9" s="1" t="s">
        <v>143</v>
      </c>
      <c r="C9">
        <v>0.68500000000000005</v>
      </c>
      <c r="D9">
        <v>329.64</v>
      </c>
      <c r="E9">
        <v>-38.700000000000003</v>
      </c>
    </row>
    <row r="10" spans="1:7" x14ac:dyDescent="0.3">
      <c r="A10" s="1" t="s">
        <v>15</v>
      </c>
      <c r="B10" s="1" t="s">
        <v>16</v>
      </c>
      <c r="C10">
        <v>6.11</v>
      </c>
      <c r="D10">
        <v>239.53</v>
      </c>
      <c r="E10">
        <v>0.74</v>
      </c>
    </row>
    <row r="11" spans="1:7" x14ac:dyDescent="0.3">
      <c r="A11" s="1" t="s">
        <v>16</v>
      </c>
      <c r="B11" s="1" t="s">
        <v>143</v>
      </c>
      <c r="C11">
        <v>0.28699999999999998</v>
      </c>
      <c r="D11">
        <v>134.51</v>
      </c>
      <c r="E11">
        <v>-54.5</v>
      </c>
    </row>
    <row r="12" spans="1:7" x14ac:dyDescent="0.3">
      <c r="A12" s="1" t="s">
        <v>16</v>
      </c>
      <c r="B12" s="1" t="s">
        <v>86</v>
      </c>
      <c r="C12">
        <v>3.71</v>
      </c>
      <c r="D12">
        <v>231.07</v>
      </c>
      <c r="E12">
        <v>-10.92</v>
      </c>
    </row>
    <row r="13" spans="1:7" x14ac:dyDescent="0.3">
      <c r="A13" s="1" t="s">
        <v>14</v>
      </c>
      <c r="B13" s="1" t="s">
        <v>17</v>
      </c>
      <c r="C13">
        <v>7.5119999999999996</v>
      </c>
      <c r="D13">
        <v>50.11</v>
      </c>
      <c r="E13">
        <v>-10.210000000000001</v>
      </c>
    </row>
    <row r="14" spans="1:7" x14ac:dyDescent="0.3">
      <c r="A14" s="1" t="s">
        <v>17</v>
      </c>
      <c r="B14" s="1" t="s">
        <v>143</v>
      </c>
      <c r="C14">
        <v>0.92600000000000005</v>
      </c>
      <c r="D14">
        <v>317.47000000000003</v>
      </c>
      <c r="E14">
        <v>-52.96</v>
      </c>
    </row>
    <row r="15" spans="1:7" x14ac:dyDescent="0.3">
      <c r="A15" s="1" t="s">
        <v>17</v>
      </c>
      <c r="B15" s="1" t="s">
        <v>18</v>
      </c>
      <c r="C15">
        <v>5.0439999999999996</v>
      </c>
      <c r="D15">
        <v>45.65</v>
      </c>
      <c r="E15">
        <v>6.82</v>
      </c>
    </row>
    <row r="16" spans="1:7" x14ac:dyDescent="0.3">
      <c r="A16" s="1" t="s">
        <v>18</v>
      </c>
      <c r="B16" s="1" t="s">
        <v>143</v>
      </c>
      <c r="C16">
        <v>0.98199999999999998</v>
      </c>
      <c r="D16">
        <v>305.01</v>
      </c>
      <c r="E16">
        <v>-71.36</v>
      </c>
    </row>
    <row r="17" spans="1:5" x14ac:dyDescent="0.3">
      <c r="A17" s="1" t="s">
        <v>18</v>
      </c>
      <c r="B17" s="1" t="s">
        <v>19</v>
      </c>
      <c r="C17">
        <v>9.06</v>
      </c>
      <c r="D17">
        <v>53.86</v>
      </c>
      <c r="E17">
        <v>-0.24</v>
      </c>
    </row>
    <row r="18" spans="1:5" x14ac:dyDescent="0.3">
      <c r="A18" s="1" t="s">
        <v>19</v>
      </c>
      <c r="B18" s="1" t="s">
        <v>143</v>
      </c>
      <c r="C18">
        <v>0.64500000000000002</v>
      </c>
      <c r="D18">
        <v>150.44999999999999</v>
      </c>
      <c r="E18">
        <v>-66.459999999999994</v>
      </c>
    </row>
    <row r="19" spans="1:5" x14ac:dyDescent="0.3">
      <c r="A19" s="1" t="s">
        <v>19</v>
      </c>
      <c r="B19" s="1" t="s">
        <v>20</v>
      </c>
      <c r="C19">
        <v>9.3539999999999992</v>
      </c>
      <c r="D19">
        <v>79.05</v>
      </c>
      <c r="E19">
        <v>6.81</v>
      </c>
    </row>
    <row r="20" spans="1:5" x14ac:dyDescent="0.3">
      <c r="A20" s="1" t="s">
        <v>20</v>
      </c>
      <c r="B20" s="1" t="s">
        <v>143</v>
      </c>
      <c r="C20">
        <v>0.88500000000000001</v>
      </c>
      <c r="D20">
        <v>339.9</v>
      </c>
      <c r="E20">
        <v>-68.400000000000006</v>
      </c>
    </row>
    <row r="21" spans="1:5" x14ac:dyDescent="0.3">
      <c r="A21" s="1" t="s">
        <v>20</v>
      </c>
      <c r="B21" s="1" t="s">
        <v>21</v>
      </c>
      <c r="C21">
        <v>12.318</v>
      </c>
      <c r="D21">
        <v>95.17</v>
      </c>
      <c r="E21">
        <v>0.52</v>
      </c>
    </row>
    <row r="22" spans="1:5" x14ac:dyDescent="0.3">
      <c r="A22" s="1" t="s">
        <v>21</v>
      </c>
      <c r="B22" s="1" t="s">
        <v>143</v>
      </c>
      <c r="C22">
        <v>1.127</v>
      </c>
      <c r="D22">
        <v>150.04</v>
      </c>
      <c r="E22">
        <v>-55.71</v>
      </c>
    </row>
    <row r="23" spans="1:5" x14ac:dyDescent="0.3">
      <c r="A23" s="1" t="s">
        <v>21</v>
      </c>
      <c r="B23" s="1" t="s">
        <v>22</v>
      </c>
      <c r="C23">
        <v>4.0439999999999996</v>
      </c>
      <c r="D23">
        <v>81.540000000000006</v>
      </c>
      <c r="E23">
        <v>1.77</v>
      </c>
    </row>
    <row r="24" spans="1:5" x14ac:dyDescent="0.3">
      <c r="A24" s="1" t="s">
        <v>22</v>
      </c>
      <c r="B24" s="1" t="s">
        <v>143</v>
      </c>
      <c r="C24">
        <v>1.3169999999999999</v>
      </c>
      <c r="D24">
        <v>154.68</v>
      </c>
      <c r="E24">
        <v>-51.32</v>
      </c>
    </row>
    <row r="25" spans="1:5" x14ac:dyDescent="0.3">
      <c r="A25" s="1" t="s">
        <v>22</v>
      </c>
      <c r="B25" s="1" t="s">
        <v>23</v>
      </c>
      <c r="C25">
        <v>8.6579999999999995</v>
      </c>
      <c r="D25">
        <v>93.22</v>
      </c>
      <c r="E25">
        <v>0.24</v>
      </c>
    </row>
    <row r="26" spans="1:5" x14ac:dyDescent="0.3">
      <c r="A26" s="1" t="s">
        <v>23</v>
      </c>
      <c r="B26" s="1" t="s">
        <v>143</v>
      </c>
      <c r="C26">
        <v>1.208</v>
      </c>
      <c r="D26">
        <v>123.83</v>
      </c>
      <c r="E26">
        <v>-62.26</v>
      </c>
    </row>
    <row r="27" spans="1:5" x14ac:dyDescent="0.3">
      <c r="A27" s="1" t="s">
        <v>23</v>
      </c>
      <c r="B27" s="1" t="s">
        <v>24</v>
      </c>
      <c r="C27">
        <v>3.49</v>
      </c>
      <c r="D27">
        <v>238.6</v>
      </c>
      <c r="E27">
        <v>-13.89</v>
      </c>
    </row>
    <row r="28" spans="1:5" x14ac:dyDescent="0.3">
      <c r="A28" s="1" t="s">
        <v>24</v>
      </c>
      <c r="B28" s="1" t="s">
        <v>143</v>
      </c>
      <c r="C28">
        <v>0.23300000000000001</v>
      </c>
      <c r="D28">
        <v>74.05</v>
      </c>
      <c r="E28">
        <v>-88.21</v>
      </c>
    </row>
    <row r="29" spans="1:5" x14ac:dyDescent="0.3">
      <c r="A29" s="1" t="s">
        <v>24</v>
      </c>
      <c r="B29" s="1" t="s">
        <v>87</v>
      </c>
      <c r="C29">
        <v>7.0069999999999997</v>
      </c>
      <c r="D29">
        <v>149.18</v>
      </c>
      <c r="E29">
        <v>2.2200000000000002</v>
      </c>
    </row>
    <row r="30" spans="1:5" x14ac:dyDescent="0.3">
      <c r="A30" s="1" t="s">
        <v>87</v>
      </c>
      <c r="B30" s="1" t="s">
        <v>25</v>
      </c>
      <c r="C30">
        <v>6.94</v>
      </c>
      <c r="D30">
        <v>102.64</v>
      </c>
      <c r="E30">
        <v>22.75</v>
      </c>
    </row>
    <row r="31" spans="1:5" x14ac:dyDescent="0.3">
      <c r="A31" s="1" t="s">
        <v>25</v>
      </c>
      <c r="B31" s="1" t="s">
        <v>143</v>
      </c>
      <c r="C31">
        <v>0.84</v>
      </c>
      <c r="D31">
        <v>149.63</v>
      </c>
      <c r="E31">
        <v>-70.33</v>
      </c>
    </row>
    <row r="32" spans="1:5" x14ac:dyDescent="0.3">
      <c r="A32" s="1" t="s">
        <v>25</v>
      </c>
      <c r="B32" s="1" t="s">
        <v>26</v>
      </c>
      <c r="C32">
        <v>5.5250000000000004</v>
      </c>
      <c r="D32">
        <v>111.29</v>
      </c>
      <c r="E32">
        <v>23.81</v>
      </c>
    </row>
    <row r="33" spans="1:5" x14ac:dyDescent="0.3">
      <c r="A33" s="1" t="s">
        <v>26</v>
      </c>
      <c r="B33" s="1" t="s">
        <v>143</v>
      </c>
      <c r="C33">
        <v>0.98</v>
      </c>
      <c r="D33">
        <v>131.03</v>
      </c>
      <c r="E33">
        <v>-77.97</v>
      </c>
    </row>
    <row r="34" spans="1:5" x14ac:dyDescent="0.3">
      <c r="A34" s="1" t="s">
        <v>26</v>
      </c>
      <c r="B34" s="1" t="s">
        <v>88</v>
      </c>
      <c r="C34">
        <v>4.6470000000000002</v>
      </c>
      <c r="D34">
        <v>68.12</v>
      </c>
      <c r="E34">
        <v>-3.75</v>
      </c>
    </row>
    <row r="35" spans="1:5" x14ac:dyDescent="0.3">
      <c r="A35" s="1" t="s">
        <v>24</v>
      </c>
      <c r="B35" s="1" t="s">
        <v>27</v>
      </c>
      <c r="C35">
        <v>15.757999999999999</v>
      </c>
      <c r="D35">
        <v>50.13</v>
      </c>
      <c r="E35">
        <v>2.12</v>
      </c>
    </row>
    <row r="36" spans="1:5" x14ac:dyDescent="0.3">
      <c r="A36" s="1" t="s">
        <v>27</v>
      </c>
      <c r="B36" s="1" t="s">
        <v>143</v>
      </c>
      <c r="C36">
        <v>0.97599999999999998</v>
      </c>
      <c r="D36">
        <v>348.86</v>
      </c>
      <c r="E36">
        <v>-74.31</v>
      </c>
    </row>
    <row r="37" spans="1:5" x14ac:dyDescent="0.3">
      <c r="A37" s="1" t="s">
        <v>27</v>
      </c>
      <c r="B37" s="1" t="s">
        <v>28</v>
      </c>
      <c r="C37">
        <v>5.5510000000000002</v>
      </c>
      <c r="D37">
        <v>80.930000000000007</v>
      </c>
      <c r="E37">
        <v>3.63</v>
      </c>
    </row>
    <row r="38" spans="1:5" x14ac:dyDescent="0.3">
      <c r="A38" s="1" t="s">
        <v>28</v>
      </c>
      <c r="B38" s="1" t="s">
        <v>143</v>
      </c>
      <c r="C38">
        <v>1.1459999999999999</v>
      </c>
      <c r="D38">
        <v>158.16</v>
      </c>
      <c r="E38">
        <v>-74.069999999999993</v>
      </c>
    </row>
    <row r="39" spans="1:5" x14ac:dyDescent="0.3">
      <c r="A39" s="1" t="s">
        <v>28</v>
      </c>
      <c r="B39" s="1" t="s">
        <v>29</v>
      </c>
      <c r="C39">
        <v>6.976</v>
      </c>
      <c r="D39">
        <v>64.680000000000007</v>
      </c>
      <c r="E39">
        <v>-3.07</v>
      </c>
    </row>
    <row r="40" spans="1:5" x14ac:dyDescent="0.3">
      <c r="A40" s="1" t="s">
        <v>29</v>
      </c>
      <c r="B40" s="1" t="s">
        <v>143</v>
      </c>
      <c r="C40">
        <v>1.1619999999999999</v>
      </c>
      <c r="D40">
        <v>153.97</v>
      </c>
      <c r="E40">
        <v>-60.64</v>
      </c>
    </row>
    <row r="41" spans="1:5" x14ac:dyDescent="0.3">
      <c r="A41" s="1" t="s">
        <v>29</v>
      </c>
      <c r="B41" s="1" t="s">
        <v>89</v>
      </c>
      <c r="C41">
        <v>8.3339999999999996</v>
      </c>
      <c r="D41">
        <v>83.41</v>
      </c>
      <c r="E41">
        <v>2.7</v>
      </c>
    </row>
    <row r="42" spans="1:5" x14ac:dyDescent="0.3">
      <c r="A42" s="1" t="s">
        <v>28</v>
      </c>
      <c r="B42" s="1" t="s">
        <v>90</v>
      </c>
      <c r="C42">
        <v>13.612</v>
      </c>
      <c r="D42">
        <v>269.51</v>
      </c>
      <c r="E42">
        <v>-2.85</v>
      </c>
    </row>
    <row r="43" spans="1:5" x14ac:dyDescent="0.3">
      <c r="A43" s="1" t="s">
        <v>90</v>
      </c>
      <c r="B43" s="1" t="s">
        <v>30</v>
      </c>
      <c r="C43">
        <v>10.234999999999999</v>
      </c>
      <c r="D43">
        <v>351.86</v>
      </c>
      <c r="E43">
        <v>-0.78</v>
      </c>
    </row>
    <row r="44" spans="1:5" x14ac:dyDescent="0.3">
      <c r="A44" s="1" t="s">
        <v>30</v>
      </c>
      <c r="B44" s="1" t="s">
        <v>143</v>
      </c>
      <c r="C44">
        <v>0.27800000000000002</v>
      </c>
      <c r="D44">
        <v>115.44</v>
      </c>
      <c r="E44">
        <v>-65.73</v>
      </c>
    </row>
    <row r="45" spans="1:5" x14ac:dyDescent="0.3">
      <c r="A45" s="1" t="s">
        <v>30</v>
      </c>
      <c r="B45" s="1" t="s">
        <v>31</v>
      </c>
      <c r="C45">
        <v>6.7850000000000001</v>
      </c>
      <c r="D45">
        <v>37.68</v>
      </c>
      <c r="E45">
        <v>2.52</v>
      </c>
    </row>
    <row r="46" spans="1:5" x14ac:dyDescent="0.3">
      <c r="A46" s="1" t="s">
        <v>31</v>
      </c>
      <c r="B46" s="1" t="s">
        <v>143</v>
      </c>
      <c r="C46">
        <v>1.04</v>
      </c>
      <c r="D46">
        <v>315.49</v>
      </c>
      <c r="E46">
        <v>-66.489999999999995</v>
      </c>
    </row>
    <row r="47" spans="1:5" x14ac:dyDescent="0.3">
      <c r="A47" s="1" t="s">
        <v>31</v>
      </c>
      <c r="B47" s="1" t="s">
        <v>32</v>
      </c>
      <c r="C47">
        <v>3.806</v>
      </c>
      <c r="D47">
        <v>99.01</v>
      </c>
      <c r="E47">
        <v>15.93</v>
      </c>
    </row>
    <row r="48" spans="1:5" x14ac:dyDescent="0.3">
      <c r="A48" s="1" t="s">
        <v>32</v>
      </c>
      <c r="B48" s="1" t="s">
        <v>143</v>
      </c>
      <c r="C48">
        <v>0.91800000000000004</v>
      </c>
      <c r="D48">
        <v>186.65</v>
      </c>
      <c r="E48">
        <v>-82.44</v>
      </c>
    </row>
    <row r="49" spans="1:5" x14ac:dyDescent="0.3">
      <c r="A49" s="1" t="s">
        <v>32</v>
      </c>
      <c r="B49" s="1" t="s">
        <v>91</v>
      </c>
      <c r="C49">
        <v>2.2709999999999999</v>
      </c>
      <c r="D49">
        <v>89.62</v>
      </c>
      <c r="E49">
        <v>7.95</v>
      </c>
    </row>
    <row r="50" spans="1:5" x14ac:dyDescent="0.3">
      <c r="A50" s="1" t="s">
        <v>91</v>
      </c>
      <c r="B50" s="1" t="s">
        <v>33</v>
      </c>
      <c r="C50">
        <v>3.444</v>
      </c>
      <c r="D50">
        <v>61.4</v>
      </c>
      <c r="E50">
        <v>-1</v>
      </c>
    </row>
    <row r="51" spans="1:5" x14ac:dyDescent="0.3">
      <c r="A51" s="1" t="s">
        <v>33</v>
      </c>
      <c r="B51" s="1" t="s">
        <v>143</v>
      </c>
      <c r="C51">
        <v>0.78800000000000003</v>
      </c>
      <c r="D51">
        <v>351.44</v>
      </c>
      <c r="E51">
        <v>-74.67</v>
      </c>
    </row>
    <row r="52" spans="1:5" x14ac:dyDescent="0.3">
      <c r="A52" s="1" t="s">
        <v>33</v>
      </c>
      <c r="B52" s="1" t="s">
        <v>92</v>
      </c>
      <c r="C52">
        <v>3.9039999999999999</v>
      </c>
      <c r="D52">
        <v>80.900000000000006</v>
      </c>
      <c r="E52">
        <v>4.8600000000000003</v>
      </c>
    </row>
    <row r="53" spans="1:5" x14ac:dyDescent="0.3">
      <c r="A53" s="1" t="s">
        <v>90</v>
      </c>
      <c r="B53" s="1" t="s">
        <v>24</v>
      </c>
      <c r="C53">
        <v>17.282</v>
      </c>
      <c r="D53">
        <v>192.7</v>
      </c>
      <c r="E53">
        <v>-2.7</v>
      </c>
    </row>
    <row r="54" spans="1:5" x14ac:dyDescent="0.3">
      <c r="A54" s="1" t="s">
        <v>24</v>
      </c>
      <c r="B54" s="1" t="s">
        <v>34</v>
      </c>
      <c r="C54">
        <v>15.801</v>
      </c>
      <c r="D54">
        <v>90.71</v>
      </c>
      <c r="E54">
        <v>1.36</v>
      </c>
    </row>
    <row r="55" spans="1:5" x14ac:dyDescent="0.3">
      <c r="A55" s="1" t="s">
        <v>34</v>
      </c>
      <c r="B55" s="1" t="s">
        <v>143</v>
      </c>
      <c r="C55">
        <v>1.1140000000000001</v>
      </c>
      <c r="D55">
        <v>144.51</v>
      </c>
      <c r="E55">
        <v>-66.680000000000007</v>
      </c>
    </row>
    <row r="56" spans="1:5" x14ac:dyDescent="0.3">
      <c r="A56" s="1" t="s">
        <v>34</v>
      </c>
      <c r="B56" s="1" t="s">
        <v>90</v>
      </c>
      <c r="C56">
        <v>17.812000000000001</v>
      </c>
      <c r="D56">
        <v>313.61</v>
      </c>
      <c r="E56">
        <v>0.16</v>
      </c>
    </row>
    <row r="57" spans="1:5" x14ac:dyDescent="0.3">
      <c r="A57" s="1" t="s">
        <v>34</v>
      </c>
      <c r="B57" s="1" t="s">
        <v>35</v>
      </c>
      <c r="C57">
        <v>5.53</v>
      </c>
      <c r="D57">
        <v>90.49</v>
      </c>
      <c r="E57">
        <v>-2.4900000000000002</v>
      </c>
    </row>
    <row r="58" spans="1:5" x14ac:dyDescent="0.3">
      <c r="A58" s="1" t="s">
        <v>35</v>
      </c>
      <c r="B58" s="1" t="s">
        <v>143</v>
      </c>
      <c r="C58">
        <v>1.1379999999999999</v>
      </c>
      <c r="D58">
        <v>8.27</v>
      </c>
      <c r="E58">
        <v>-66.22</v>
      </c>
    </row>
    <row r="59" spans="1:5" x14ac:dyDescent="0.3">
      <c r="A59" s="1" t="s">
        <v>35</v>
      </c>
      <c r="B59" s="1" t="s">
        <v>36</v>
      </c>
      <c r="C59">
        <v>4.7</v>
      </c>
      <c r="D59">
        <v>41.49</v>
      </c>
      <c r="E59">
        <v>-1.1299999999999999</v>
      </c>
    </row>
    <row r="60" spans="1:5" x14ac:dyDescent="0.3">
      <c r="A60" s="1" t="s">
        <v>36</v>
      </c>
      <c r="B60" s="1" t="s">
        <v>143</v>
      </c>
      <c r="C60">
        <v>1.091</v>
      </c>
      <c r="D60">
        <v>36.409999999999997</v>
      </c>
      <c r="E60">
        <v>-78.239999999999995</v>
      </c>
    </row>
    <row r="61" spans="1:5" x14ac:dyDescent="0.3">
      <c r="A61" s="1" t="s">
        <v>36</v>
      </c>
      <c r="B61" s="1" t="s">
        <v>37</v>
      </c>
      <c r="C61">
        <v>1.9219999999999999</v>
      </c>
      <c r="D61">
        <v>38.630000000000003</v>
      </c>
      <c r="E61">
        <v>7.32</v>
      </c>
    </row>
    <row r="62" spans="1:5" x14ac:dyDescent="0.3">
      <c r="A62" s="1" t="s">
        <v>37</v>
      </c>
      <c r="B62" s="1" t="s">
        <v>143</v>
      </c>
      <c r="C62">
        <v>1.097</v>
      </c>
      <c r="D62">
        <v>110.61</v>
      </c>
      <c r="E62">
        <v>-76.37</v>
      </c>
    </row>
    <row r="63" spans="1:5" x14ac:dyDescent="0.3">
      <c r="A63" s="1" t="s">
        <v>37</v>
      </c>
      <c r="B63" s="1" t="s">
        <v>38</v>
      </c>
      <c r="C63">
        <v>3.34</v>
      </c>
      <c r="D63">
        <v>124.81</v>
      </c>
      <c r="E63">
        <v>-16.28</v>
      </c>
    </row>
    <row r="64" spans="1:5" x14ac:dyDescent="0.3">
      <c r="A64" s="1" t="s">
        <v>38</v>
      </c>
      <c r="B64" s="1" t="s">
        <v>143</v>
      </c>
      <c r="C64">
        <v>0.28799999999999998</v>
      </c>
      <c r="D64">
        <v>204.24</v>
      </c>
      <c r="E64">
        <v>-49.43</v>
      </c>
    </row>
    <row r="65" spans="1:5" x14ac:dyDescent="0.3">
      <c r="A65" s="1" t="s">
        <v>38</v>
      </c>
      <c r="B65" s="1" t="s">
        <v>39</v>
      </c>
      <c r="C65">
        <v>2.2320000000000002</v>
      </c>
      <c r="D65">
        <v>81.67</v>
      </c>
      <c r="E65">
        <v>5.55</v>
      </c>
    </row>
    <row r="66" spans="1:5" x14ac:dyDescent="0.3">
      <c r="A66" s="1" t="s">
        <v>39</v>
      </c>
      <c r="B66" s="1" t="s">
        <v>143</v>
      </c>
      <c r="C66">
        <v>0.77900000000000003</v>
      </c>
      <c r="D66">
        <v>338.78</v>
      </c>
      <c r="E66">
        <v>-83.28</v>
      </c>
    </row>
    <row r="67" spans="1:5" x14ac:dyDescent="0.3">
      <c r="A67" s="1" t="s">
        <v>39</v>
      </c>
      <c r="B67" s="1" t="s">
        <v>93</v>
      </c>
      <c r="C67">
        <v>2.48</v>
      </c>
      <c r="D67">
        <v>79.8</v>
      </c>
      <c r="E67">
        <v>11.65</v>
      </c>
    </row>
    <row r="68" spans="1:5" x14ac:dyDescent="0.3">
      <c r="A68" s="1" t="s">
        <v>37</v>
      </c>
      <c r="B68" s="1" t="s">
        <v>142</v>
      </c>
      <c r="C68">
        <v>5.9809999999999999</v>
      </c>
      <c r="D68">
        <v>42.43</v>
      </c>
      <c r="E68">
        <v>3.18</v>
      </c>
    </row>
    <row r="69" spans="1:5" x14ac:dyDescent="0.3">
      <c r="A69" s="1" t="s">
        <v>37</v>
      </c>
      <c r="B69" s="1" t="s">
        <v>94</v>
      </c>
      <c r="C69">
        <v>3.2869999999999999</v>
      </c>
      <c r="D69">
        <v>291.64999999999998</v>
      </c>
      <c r="E69">
        <v>-14.5</v>
      </c>
    </row>
    <row r="70" spans="1:5" x14ac:dyDescent="0.3">
      <c r="A70" s="1" t="s">
        <v>94</v>
      </c>
      <c r="B70" s="1" t="s">
        <v>95</v>
      </c>
      <c r="C70">
        <v>3.58</v>
      </c>
      <c r="D70">
        <v>51.35</v>
      </c>
      <c r="E70">
        <v>5.75</v>
      </c>
    </row>
    <row r="71" spans="1:5" x14ac:dyDescent="0.3">
      <c r="A71" s="1" t="s">
        <v>94</v>
      </c>
      <c r="B71" s="1" t="s">
        <v>40</v>
      </c>
      <c r="C71">
        <v>2.0830000000000002</v>
      </c>
      <c r="D71">
        <v>282.47000000000003</v>
      </c>
      <c r="E71">
        <v>8.23</v>
      </c>
    </row>
    <row r="72" spans="1:5" x14ac:dyDescent="0.3">
      <c r="A72" s="1" t="s">
        <v>40</v>
      </c>
      <c r="B72" s="1" t="s">
        <v>143</v>
      </c>
      <c r="C72">
        <v>0.27900000000000003</v>
      </c>
      <c r="D72">
        <v>65.989999999999995</v>
      </c>
      <c r="E72">
        <v>-62.19</v>
      </c>
    </row>
    <row r="73" spans="1:5" x14ac:dyDescent="0.3">
      <c r="A73" s="1" t="s">
        <v>40</v>
      </c>
      <c r="B73" s="1" t="s">
        <v>41</v>
      </c>
      <c r="C73">
        <v>1.8380000000000001</v>
      </c>
      <c r="D73">
        <v>237.76</v>
      </c>
      <c r="E73">
        <v>4.71</v>
      </c>
    </row>
    <row r="74" spans="1:5" x14ac:dyDescent="0.3">
      <c r="A74" s="1" t="s">
        <v>41</v>
      </c>
      <c r="B74" s="1" t="s">
        <v>143</v>
      </c>
      <c r="C74">
        <v>0.21099999999999999</v>
      </c>
      <c r="D74">
        <v>5.71</v>
      </c>
      <c r="E74">
        <v>-40.22</v>
      </c>
    </row>
    <row r="75" spans="1:5" x14ac:dyDescent="0.3">
      <c r="A75" s="1" t="s">
        <v>35</v>
      </c>
      <c r="B75" s="1" t="s">
        <v>42</v>
      </c>
      <c r="C75">
        <v>6.38</v>
      </c>
      <c r="D75">
        <v>98.46</v>
      </c>
      <c r="E75">
        <v>-1.1000000000000001</v>
      </c>
    </row>
    <row r="76" spans="1:5" x14ac:dyDescent="0.3">
      <c r="A76" s="1" t="s">
        <v>42</v>
      </c>
      <c r="B76" s="1" t="s">
        <v>143</v>
      </c>
      <c r="C76">
        <v>1.1299999999999999</v>
      </c>
      <c r="D76">
        <v>141.96</v>
      </c>
      <c r="E76">
        <v>-74.42</v>
      </c>
    </row>
    <row r="77" spans="1:5" x14ac:dyDescent="0.3">
      <c r="A77" s="1" t="s">
        <v>42</v>
      </c>
      <c r="B77" s="1" t="s">
        <v>43</v>
      </c>
      <c r="C77">
        <v>7.0679999999999996</v>
      </c>
      <c r="D77">
        <v>89.7</v>
      </c>
      <c r="E77">
        <v>-3.5</v>
      </c>
    </row>
    <row r="78" spans="1:5" x14ac:dyDescent="0.3">
      <c r="A78" s="1" t="s">
        <v>43</v>
      </c>
      <c r="B78" s="1" t="s">
        <v>143</v>
      </c>
      <c r="C78">
        <v>1.0109999999999999</v>
      </c>
      <c r="D78">
        <v>36.869999999999997</v>
      </c>
      <c r="E78">
        <v>-84.04</v>
      </c>
    </row>
    <row r="79" spans="1:5" x14ac:dyDescent="0.3">
      <c r="A79" s="1" t="s">
        <v>43</v>
      </c>
      <c r="B79" s="1" t="s">
        <v>44</v>
      </c>
      <c r="C79">
        <v>6.4020000000000001</v>
      </c>
      <c r="D79">
        <v>76.88</v>
      </c>
      <c r="E79">
        <v>-9.6999999999999993</v>
      </c>
    </row>
    <row r="80" spans="1:5" x14ac:dyDescent="0.3">
      <c r="A80" s="1" t="s">
        <v>44</v>
      </c>
      <c r="B80" s="1" t="s">
        <v>143</v>
      </c>
      <c r="C80">
        <v>0.41199999999999998</v>
      </c>
      <c r="D80">
        <v>175.68</v>
      </c>
      <c r="E80">
        <v>-67.239999999999995</v>
      </c>
    </row>
    <row r="81" spans="1:5" x14ac:dyDescent="0.3">
      <c r="A81" s="1" t="s">
        <v>44</v>
      </c>
      <c r="B81" s="1" t="s">
        <v>45</v>
      </c>
      <c r="C81">
        <v>3.3690000000000002</v>
      </c>
      <c r="D81">
        <v>75.150000000000006</v>
      </c>
      <c r="E81">
        <v>-1.99</v>
      </c>
    </row>
    <row r="82" spans="1:5" x14ac:dyDescent="0.3">
      <c r="A82" s="1" t="s">
        <v>45</v>
      </c>
      <c r="B82" s="1" t="s">
        <v>143</v>
      </c>
      <c r="C82">
        <v>0.62</v>
      </c>
      <c r="D82">
        <v>94.4</v>
      </c>
      <c r="E82">
        <v>-87.59</v>
      </c>
    </row>
    <row r="83" spans="1:5" x14ac:dyDescent="0.3">
      <c r="A83" s="1" t="s">
        <v>45</v>
      </c>
      <c r="B83" s="1" t="s">
        <v>46</v>
      </c>
      <c r="C83">
        <v>5.819</v>
      </c>
      <c r="D83">
        <v>69.44</v>
      </c>
      <c r="E83">
        <v>1.54</v>
      </c>
    </row>
    <row r="84" spans="1:5" x14ac:dyDescent="0.3">
      <c r="A84" s="1" t="s">
        <v>46</v>
      </c>
      <c r="B84" s="1" t="s">
        <v>143</v>
      </c>
      <c r="C84">
        <v>0.745</v>
      </c>
      <c r="D84">
        <v>23.63</v>
      </c>
      <c r="E84">
        <v>-81.92</v>
      </c>
    </row>
    <row r="85" spans="1:5" x14ac:dyDescent="0.3">
      <c r="A85" s="1" t="s">
        <v>46</v>
      </c>
      <c r="B85" s="1" t="s">
        <v>47</v>
      </c>
      <c r="C85">
        <v>7.3339999999999996</v>
      </c>
      <c r="D85">
        <v>83.52</v>
      </c>
      <c r="E85">
        <v>-1.7</v>
      </c>
    </row>
    <row r="86" spans="1:5" x14ac:dyDescent="0.3">
      <c r="A86" s="1" t="s">
        <v>47</v>
      </c>
      <c r="B86" s="1" t="s">
        <v>143</v>
      </c>
      <c r="C86">
        <v>1.026</v>
      </c>
      <c r="D86">
        <v>45.52</v>
      </c>
      <c r="E86">
        <v>-85.61</v>
      </c>
    </row>
    <row r="87" spans="1:5" x14ac:dyDescent="0.3">
      <c r="A87" s="1" t="s">
        <v>47</v>
      </c>
      <c r="B87" s="1" t="s">
        <v>48</v>
      </c>
      <c r="C87">
        <v>10.157999999999999</v>
      </c>
      <c r="D87">
        <v>77.680000000000007</v>
      </c>
      <c r="E87">
        <v>-0.78</v>
      </c>
    </row>
    <row r="88" spans="1:5" x14ac:dyDescent="0.3">
      <c r="A88" s="1" t="s">
        <v>48</v>
      </c>
      <c r="B88" s="1" t="s">
        <v>143</v>
      </c>
      <c r="C88">
        <v>1.139</v>
      </c>
      <c r="D88">
        <v>11.24</v>
      </c>
      <c r="E88">
        <v>-81.45</v>
      </c>
    </row>
    <row r="89" spans="1:5" x14ac:dyDescent="0.3">
      <c r="A89" s="1" t="s">
        <v>48</v>
      </c>
      <c r="B89" s="1" t="s">
        <v>49</v>
      </c>
      <c r="C89">
        <v>10.36</v>
      </c>
      <c r="D89">
        <v>76.39</v>
      </c>
      <c r="E89">
        <v>-1.58</v>
      </c>
    </row>
    <row r="90" spans="1:5" x14ac:dyDescent="0.3">
      <c r="A90" s="1" t="s">
        <v>49</v>
      </c>
      <c r="B90" s="1" t="s">
        <v>143</v>
      </c>
      <c r="C90">
        <v>1.117</v>
      </c>
      <c r="D90">
        <v>23.4</v>
      </c>
      <c r="E90">
        <v>-82.49</v>
      </c>
    </row>
    <row r="91" spans="1:5" x14ac:dyDescent="0.3">
      <c r="A91" s="1" t="s">
        <v>49</v>
      </c>
      <c r="B91" s="1" t="s">
        <v>50</v>
      </c>
      <c r="C91">
        <v>10.852</v>
      </c>
      <c r="D91">
        <v>72.400000000000006</v>
      </c>
      <c r="E91">
        <v>-0.36</v>
      </c>
    </row>
    <row r="92" spans="1:5" x14ac:dyDescent="0.3">
      <c r="A92" s="1" t="s">
        <v>50</v>
      </c>
      <c r="B92" s="1" t="s">
        <v>143</v>
      </c>
      <c r="C92">
        <v>1.125</v>
      </c>
      <c r="D92">
        <v>60.9</v>
      </c>
      <c r="E92">
        <v>-78.62</v>
      </c>
    </row>
    <row r="93" spans="1:5" x14ac:dyDescent="0.3">
      <c r="A93" s="1" t="s">
        <v>50</v>
      </c>
      <c r="B93" s="1" t="s">
        <v>96</v>
      </c>
      <c r="C93">
        <v>7.9619999999999997</v>
      </c>
      <c r="D93">
        <v>72.58</v>
      </c>
      <c r="E93">
        <v>0.37</v>
      </c>
    </row>
    <row r="94" spans="1:5" x14ac:dyDescent="0.3">
      <c r="A94" s="1" t="s">
        <v>96</v>
      </c>
      <c r="B94" s="1" t="s">
        <v>97</v>
      </c>
      <c r="C94">
        <v>2.11</v>
      </c>
      <c r="D94">
        <v>210.77</v>
      </c>
      <c r="E94">
        <v>-26.58</v>
      </c>
    </row>
    <row r="95" spans="1:5" x14ac:dyDescent="0.3">
      <c r="A95" s="1" t="s">
        <v>96</v>
      </c>
      <c r="B95" s="1" t="s">
        <v>51</v>
      </c>
      <c r="C95">
        <v>7.8940000000000001</v>
      </c>
      <c r="D95">
        <v>79.06</v>
      </c>
      <c r="E95">
        <v>-1.6</v>
      </c>
    </row>
    <row r="96" spans="1:5" x14ac:dyDescent="0.3">
      <c r="A96" s="1" t="s">
        <v>51</v>
      </c>
      <c r="B96" s="1" t="s">
        <v>143</v>
      </c>
      <c r="C96">
        <v>1.1439999999999999</v>
      </c>
      <c r="D96">
        <v>92.93</v>
      </c>
      <c r="E96">
        <v>-81.14</v>
      </c>
    </row>
    <row r="97" spans="1:5" x14ac:dyDescent="0.3">
      <c r="A97" s="1" t="s">
        <v>51</v>
      </c>
      <c r="B97" s="1" t="s">
        <v>52</v>
      </c>
      <c r="C97">
        <v>9.6069999999999993</v>
      </c>
      <c r="D97">
        <v>184.42</v>
      </c>
      <c r="E97">
        <v>-4.17</v>
      </c>
    </row>
    <row r="98" spans="1:5" x14ac:dyDescent="0.3">
      <c r="A98" s="1" t="s">
        <v>52</v>
      </c>
      <c r="B98" s="1" t="s">
        <v>143</v>
      </c>
      <c r="C98">
        <v>1.095</v>
      </c>
      <c r="D98">
        <v>336.74</v>
      </c>
      <c r="E98">
        <v>-83.9</v>
      </c>
    </row>
    <row r="99" spans="1:5" x14ac:dyDescent="0.3">
      <c r="A99" s="1" t="s">
        <v>52</v>
      </c>
      <c r="B99" s="1" t="s">
        <v>97</v>
      </c>
      <c r="C99">
        <v>9.5359999999999996</v>
      </c>
      <c r="D99">
        <v>289.57</v>
      </c>
      <c r="E99">
        <v>-0.96</v>
      </c>
    </row>
    <row r="100" spans="1:5" x14ac:dyDescent="0.3">
      <c r="A100" s="1" t="s">
        <v>52</v>
      </c>
      <c r="B100" s="1" t="s">
        <v>98</v>
      </c>
      <c r="C100">
        <v>5.6139999999999999</v>
      </c>
      <c r="D100">
        <v>220.58</v>
      </c>
      <c r="E100">
        <v>-2.94</v>
      </c>
    </row>
    <row r="101" spans="1:5" x14ac:dyDescent="0.3">
      <c r="A101" s="1" t="s">
        <v>98</v>
      </c>
      <c r="B101" s="1" t="s">
        <v>53</v>
      </c>
      <c r="C101">
        <v>5.2770000000000001</v>
      </c>
      <c r="D101">
        <v>161.02000000000001</v>
      </c>
      <c r="E101">
        <v>-5.43</v>
      </c>
    </row>
    <row r="102" spans="1:5" x14ac:dyDescent="0.3">
      <c r="A102" s="1" t="s">
        <v>53</v>
      </c>
      <c r="B102" s="1" t="s">
        <v>143</v>
      </c>
      <c r="C102">
        <v>1.1519999999999999</v>
      </c>
      <c r="D102">
        <v>228.37</v>
      </c>
      <c r="E102">
        <v>-74.849999999999994</v>
      </c>
    </row>
    <row r="103" spans="1:5" x14ac:dyDescent="0.3">
      <c r="A103" s="1" t="s">
        <v>53</v>
      </c>
      <c r="B103" s="1" t="s">
        <v>54</v>
      </c>
      <c r="C103">
        <v>8.7059999999999995</v>
      </c>
      <c r="D103">
        <v>186.46</v>
      </c>
      <c r="E103">
        <v>-1.36</v>
      </c>
    </row>
    <row r="104" spans="1:5" x14ac:dyDescent="0.3">
      <c r="A104" s="1" t="s">
        <v>54</v>
      </c>
      <c r="B104" s="1" t="s">
        <v>143</v>
      </c>
      <c r="C104">
        <v>1.1990000000000001</v>
      </c>
      <c r="D104">
        <v>137.74</v>
      </c>
      <c r="E104">
        <v>-67.540000000000006</v>
      </c>
    </row>
    <row r="105" spans="1:5" x14ac:dyDescent="0.3">
      <c r="A105" s="1" t="s">
        <v>54</v>
      </c>
      <c r="B105" s="1" t="s">
        <v>55</v>
      </c>
      <c r="C105">
        <v>4.6589999999999998</v>
      </c>
      <c r="D105">
        <v>178.62</v>
      </c>
      <c r="E105">
        <v>-0.86</v>
      </c>
    </row>
    <row r="106" spans="1:5" x14ac:dyDescent="0.3">
      <c r="A106" s="1" t="s">
        <v>55</v>
      </c>
      <c r="B106" s="1" t="s">
        <v>143</v>
      </c>
      <c r="C106">
        <v>1.095</v>
      </c>
      <c r="D106">
        <v>148.47999999999999</v>
      </c>
      <c r="E106">
        <v>-78.819999999999993</v>
      </c>
    </row>
    <row r="107" spans="1:5" x14ac:dyDescent="0.3">
      <c r="A107" s="1" t="s">
        <v>55</v>
      </c>
      <c r="B107" s="1" t="s">
        <v>99</v>
      </c>
      <c r="C107">
        <v>4.8339999999999996</v>
      </c>
      <c r="D107">
        <v>169.56</v>
      </c>
      <c r="E107">
        <v>0.47</v>
      </c>
    </row>
    <row r="108" spans="1:5" x14ac:dyDescent="0.3">
      <c r="A108" s="1" t="s">
        <v>99</v>
      </c>
      <c r="B108" s="1" t="s">
        <v>56</v>
      </c>
      <c r="C108">
        <v>6.9039999999999999</v>
      </c>
      <c r="D108">
        <v>235.73</v>
      </c>
      <c r="E108">
        <v>-0.88</v>
      </c>
    </row>
    <row r="109" spans="1:5" x14ac:dyDescent="0.3">
      <c r="A109" s="1" t="s">
        <v>56</v>
      </c>
      <c r="B109" s="1" t="s">
        <v>143</v>
      </c>
      <c r="C109">
        <v>1.1100000000000001</v>
      </c>
      <c r="D109">
        <v>220.78</v>
      </c>
      <c r="E109">
        <v>-84.54</v>
      </c>
    </row>
    <row r="110" spans="1:5" x14ac:dyDescent="0.3">
      <c r="A110" s="1" t="s">
        <v>56</v>
      </c>
      <c r="B110" s="1" t="s">
        <v>57</v>
      </c>
      <c r="C110">
        <v>6.8550000000000004</v>
      </c>
      <c r="D110">
        <v>228.02</v>
      </c>
      <c r="E110">
        <v>21.16</v>
      </c>
    </row>
    <row r="111" spans="1:5" x14ac:dyDescent="0.3">
      <c r="A111" s="1" t="s">
        <v>57</v>
      </c>
      <c r="B111" s="1" t="s">
        <v>143</v>
      </c>
      <c r="C111">
        <v>1.2549999999999999</v>
      </c>
      <c r="D111">
        <v>296.08</v>
      </c>
      <c r="E111">
        <v>-87.61</v>
      </c>
    </row>
    <row r="112" spans="1:5" x14ac:dyDescent="0.3">
      <c r="A112" s="1" t="s">
        <v>57</v>
      </c>
      <c r="B112" s="1" t="s">
        <v>58</v>
      </c>
      <c r="C112">
        <v>7.81</v>
      </c>
      <c r="D112">
        <v>231.91</v>
      </c>
      <c r="E112">
        <v>2.76</v>
      </c>
    </row>
    <row r="113" spans="1:5" x14ac:dyDescent="0.3">
      <c r="A113" s="1" t="s">
        <v>58</v>
      </c>
      <c r="B113" s="1" t="s">
        <v>143</v>
      </c>
      <c r="C113">
        <v>0.92900000000000005</v>
      </c>
      <c r="D113">
        <v>204.92</v>
      </c>
      <c r="E113">
        <v>-83.25</v>
      </c>
    </row>
    <row r="114" spans="1:5" x14ac:dyDescent="0.3">
      <c r="A114" s="1" t="s">
        <v>58</v>
      </c>
      <c r="B114" s="1" t="s">
        <v>59</v>
      </c>
      <c r="C114">
        <v>7.1440000000000001</v>
      </c>
      <c r="D114">
        <v>229.36</v>
      </c>
      <c r="E114">
        <v>8.91</v>
      </c>
    </row>
    <row r="115" spans="1:5" x14ac:dyDescent="0.3">
      <c r="A115" s="1" t="s">
        <v>59</v>
      </c>
      <c r="B115" s="1" t="s">
        <v>143</v>
      </c>
      <c r="C115">
        <v>1.139</v>
      </c>
      <c r="D115">
        <v>236.75</v>
      </c>
      <c r="E115">
        <v>-86.33</v>
      </c>
    </row>
    <row r="116" spans="1:5" x14ac:dyDescent="0.3">
      <c r="A116" s="1" t="s">
        <v>59</v>
      </c>
      <c r="B116" s="1" t="s">
        <v>100</v>
      </c>
      <c r="C116">
        <v>5.1050000000000004</v>
      </c>
      <c r="D116">
        <v>228.21</v>
      </c>
      <c r="E116">
        <v>-2.69</v>
      </c>
    </row>
    <row r="117" spans="1:5" x14ac:dyDescent="0.3">
      <c r="A117" s="1" t="s">
        <v>100</v>
      </c>
      <c r="B117" s="1" t="s">
        <v>101</v>
      </c>
      <c r="C117">
        <v>5.1269999999999998</v>
      </c>
      <c r="D117">
        <v>229.1</v>
      </c>
      <c r="E117">
        <v>-2.71</v>
      </c>
    </row>
    <row r="118" spans="1:5" x14ac:dyDescent="0.3">
      <c r="A118" s="1" t="s">
        <v>99</v>
      </c>
      <c r="B118" s="1" t="s">
        <v>60</v>
      </c>
      <c r="C118">
        <v>13.725</v>
      </c>
      <c r="D118">
        <v>73.790000000000006</v>
      </c>
      <c r="E118">
        <v>-0.92</v>
      </c>
    </row>
    <row r="119" spans="1:5" x14ac:dyDescent="0.3">
      <c r="A119" s="1" t="s">
        <v>60</v>
      </c>
      <c r="B119" s="1" t="s">
        <v>143</v>
      </c>
      <c r="C119">
        <v>1.0840000000000001</v>
      </c>
      <c r="D119">
        <v>335.33</v>
      </c>
      <c r="E119">
        <v>-76.319999999999993</v>
      </c>
    </row>
    <row r="120" spans="1:5" x14ac:dyDescent="0.3">
      <c r="A120" s="1" t="s">
        <v>60</v>
      </c>
      <c r="B120" s="1" t="s">
        <v>61</v>
      </c>
      <c r="C120">
        <v>8.6219999999999999</v>
      </c>
      <c r="D120">
        <v>74.66</v>
      </c>
      <c r="E120">
        <v>5.0199999999999996</v>
      </c>
    </row>
    <row r="121" spans="1:5" x14ac:dyDescent="0.3">
      <c r="A121" s="1" t="s">
        <v>61</v>
      </c>
      <c r="B121" s="1" t="s">
        <v>143</v>
      </c>
      <c r="C121">
        <v>1.1439999999999999</v>
      </c>
      <c r="D121">
        <v>56.31</v>
      </c>
      <c r="E121">
        <v>-86.75</v>
      </c>
    </row>
    <row r="122" spans="1:5" x14ac:dyDescent="0.3">
      <c r="A122" s="1" t="s">
        <v>61</v>
      </c>
      <c r="B122" s="1" t="s">
        <v>62</v>
      </c>
      <c r="C122">
        <v>8.19</v>
      </c>
      <c r="D122">
        <v>70.739999999999995</v>
      </c>
      <c r="E122">
        <v>-1.84</v>
      </c>
    </row>
    <row r="123" spans="1:5" x14ac:dyDescent="0.3">
      <c r="A123" s="1" t="s">
        <v>62</v>
      </c>
      <c r="B123" s="1" t="s">
        <v>143</v>
      </c>
      <c r="C123">
        <v>1.032</v>
      </c>
      <c r="D123">
        <v>87.8</v>
      </c>
      <c r="E123">
        <v>-85.66</v>
      </c>
    </row>
    <row r="124" spans="1:5" x14ac:dyDescent="0.3">
      <c r="A124" s="1" t="s">
        <v>62</v>
      </c>
      <c r="B124" s="1" t="s">
        <v>63</v>
      </c>
      <c r="C124">
        <v>5.1529999999999996</v>
      </c>
      <c r="D124">
        <v>74.48</v>
      </c>
      <c r="E124">
        <v>26.97</v>
      </c>
    </row>
    <row r="125" spans="1:5" x14ac:dyDescent="0.3">
      <c r="A125" s="1" t="s">
        <v>63</v>
      </c>
      <c r="B125" s="1" t="s">
        <v>143</v>
      </c>
      <c r="C125">
        <v>1.0549999999999999</v>
      </c>
      <c r="D125">
        <v>111.91</v>
      </c>
      <c r="E125">
        <v>-79.16</v>
      </c>
    </row>
    <row r="126" spans="1:5" x14ac:dyDescent="0.3">
      <c r="A126" s="1" t="s">
        <v>63</v>
      </c>
      <c r="B126" s="1" t="s">
        <v>102</v>
      </c>
      <c r="C126">
        <v>4.4560000000000004</v>
      </c>
      <c r="D126">
        <v>61.89</v>
      </c>
      <c r="E126">
        <v>1.9</v>
      </c>
    </row>
    <row r="127" spans="1:5" x14ac:dyDescent="0.3">
      <c r="A127" s="1" t="s">
        <v>99</v>
      </c>
      <c r="B127" s="1" t="s">
        <v>64</v>
      </c>
      <c r="C127">
        <v>11.676</v>
      </c>
      <c r="D127">
        <v>109.74</v>
      </c>
      <c r="E127">
        <v>-0.81</v>
      </c>
    </row>
    <row r="128" spans="1:5" x14ac:dyDescent="0.3">
      <c r="A128" s="1" t="s">
        <v>64</v>
      </c>
      <c r="B128" s="1" t="s">
        <v>143</v>
      </c>
      <c r="C128">
        <v>1.048</v>
      </c>
      <c r="D128">
        <v>97.84</v>
      </c>
      <c r="E128">
        <v>-77.88</v>
      </c>
    </row>
    <row r="129" spans="1:5" x14ac:dyDescent="0.3">
      <c r="A129" s="1" t="s">
        <v>64</v>
      </c>
      <c r="B129" s="1" t="s">
        <v>65</v>
      </c>
      <c r="C129">
        <v>7.4749999999999996</v>
      </c>
      <c r="D129">
        <v>105.61</v>
      </c>
      <c r="E129">
        <v>-1.1599999999999999</v>
      </c>
    </row>
    <row r="130" spans="1:5" x14ac:dyDescent="0.3">
      <c r="A130" s="1" t="s">
        <v>65</v>
      </c>
      <c r="B130" s="1" t="s">
        <v>143</v>
      </c>
      <c r="C130">
        <v>1.1719999999999999</v>
      </c>
      <c r="D130">
        <v>212.33</v>
      </c>
      <c r="E130">
        <v>-79.06</v>
      </c>
    </row>
    <row r="131" spans="1:5" x14ac:dyDescent="0.3">
      <c r="A131" s="1" t="s">
        <v>65</v>
      </c>
      <c r="B131" s="1" t="s">
        <v>103</v>
      </c>
      <c r="C131">
        <v>4.0949999999999998</v>
      </c>
      <c r="D131">
        <v>154.79</v>
      </c>
      <c r="E131">
        <v>-3.95</v>
      </c>
    </row>
    <row r="132" spans="1:5" x14ac:dyDescent="0.3">
      <c r="A132" s="1" t="s">
        <v>103</v>
      </c>
      <c r="B132" s="1" t="s">
        <v>66</v>
      </c>
      <c r="C132">
        <v>6.0919999999999996</v>
      </c>
      <c r="D132">
        <v>66.97</v>
      </c>
      <c r="E132">
        <v>1.04</v>
      </c>
    </row>
    <row r="133" spans="1:5" x14ac:dyDescent="0.3">
      <c r="A133" s="1" t="s">
        <v>66</v>
      </c>
      <c r="B133" s="1" t="s">
        <v>143</v>
      </c>
      <c r="C133">
        <v>1.135</v>
      </c>
      <c r="D133">
        <v>162.68</v>
      </c>
      <c r="E133">
        <v>-80.97</v>
      </c>
    </row>
    <row r="134" spans="1:5" x14ac:dyDescent="0.3">
      <c r="A134" s="1" t="s">
        <v>66</v>
      </c>
      <c r="B134" s="1" t="s">
        <v>67</v>
      </c>
      <c r="C134">
        <v>4.92</v>
      </c>
      <c r="D134">
        <v>76.88</v>
      </c>
      <c r="E134">
        <v>11</v>
      </c>
    </row>
    <row r="135" spans="1:5" x14ac:dyDescent="0.3">
      <c r="A135" s="1" t="s">
        <v>67</v>
      </c>
      <c r="B135" s="1" t="s">
        <v>143</v>
      </c>
      <c r="C135">
        <v>1.1299999999999999</v>
      </c>
      <c r="D135">
        <v>130.88999999999999</v>
      </c>
      <c r="E135">
        <v>-79.959999999999994</v>
      </c>
    </row>
    <row r="136" spans="1:5" x14ac:dyDescent="0.3">
      <c r="A136" s="1" t="s">
        <v>67</v>
      </c>
      <c r="B136" s="1" t="s">
        <v>68</v>
      </c>
      <c r="C136">
        <v>7.9290000000000003</v>
      </c>
      <c r="D136">
        <v>66.05</v>
      </c>
      <c r="E136">
        <v>-15.26</v>
      </c>
    </row>
    <row r="137" spans="1:5" x14ac:dyDescent="0.3">
      <c r="A137" s="1" t="s">
        <v>68</v>
      </c>
      <c r="B137" s="1" t="s">
        <v>143</v>
      </c>
      <c r="C137">
        <v>1.1679999999999999</v>
      </c>
      <c r="D137">
        <v>55.57</v>
      </c>
      <c r="E137">
        <v>-80.5</v>
      </c>
    </row>
    <row r="138" spans="1:5" x14ac:dyDescent="0.3">
      <c r="A138" s="1" t="s">
        <v>68</v>
      </c>
      <c r="B138" s="1" t="s">
        <v>69</v>
      </c>
      <c r="C138">
        <v>6.74</v>
      </c>
      <c r="D138">
        <v>69.180000000000007</v>
      </c>
      <c r="E138">
        <v>-6.24</v>
      </c>
    </row>
    <row r="139" spans="1:5" x14ac:dyDescent="0.3">
      <c r="A139" s="1" t="s">
        <v>69</v>
      </c>
      <c r="B139" s="1" t="s">
        <v>143</v>
      </c>
      <c r="C139">
        <v>1.1739999999999999</v>
      </c>
      <c r="D139">
        <v>128.93</v>
      </c>
      <c r="E139">
        <v>-86.74</v>
      </c>
    </row>
    <row r="140" spans="1:5" x14ac:dyDescent="0.3">
      <c r="A140" s="1" t="s">
        <v>69</v>
      </c>
      <c r="B140" s="1" t="s">
        <v>104</v>
      </c>
      <c r="C140">
        <v>4.5419999999999998</v>
      </c>
      <c r="D140">
        <v>70.14</v>
      </c>
      <c r="E140">
        <v>-3.05</v>
      </c>
    </row>
    <row r="141" spans="1:5" x14ac:dyDescent="0.3">
      <c r="A141" s="1" t="s">
        <v>103</v>
      </c>
      <c r="B141" s="1" t="s">
        <v>70</v>
      </c>
      <c r="C141">
        <v>4.8719999999999999</v>
      </c>
      <c r="D141">
        <v>107.66</v>
      </c>
      <c r="E141">
        <v>-4.05</v>
      </c>
    </row>
    <row r="142" spans="1:5" x14ac:dyDescent="0.3">
      <c r="A142" s="1" t="s">
        <v>70</v>
      </c>
      <c r="B142" s="1" t="s">
        <v>143</v>
      </c>
      <c r="C142">
        <v>1.143</v>
      </c>
      <c r="D142">
        <v>161.87</v>
      </c>
      <c r="E142">
        <v>-84.03</v>
      </c>
    </row>
    <row r="143" spans="1:5" x14ac:dyDescent="0.3">
      <c r="A143" s="1" t="s">
        <v>70</v>
      </c>
      <c r="B143" s="1" t="s">
        <v>105</v>
      </c>
      <c r="C143">
        <v>9.7420000000000009</v>
      </c>
      <c r="D143">
        <v>65</v>
      </c>
      <c r="E143">
        <v>-2</v>
      </c>
    </row>
    <row r="144" spans="1:5" x14ac:dyDescent="0.3">
      <c r="A144" s="1" t="s">
        <v>105</v>
      </c>
      <c r="B144" s="1" t="s">
        <v>71</v>
      </c>
      <c r="C144">
        <v>6.1</v>
      </c>
      <c r="D144">
        <v>63.2</v>
      </c>
      <c r="E144">
        <v>-2.57</v>
      </c>
    </row>
    <row r="145" spans="1:5" x14ac:dyDescent="0.3">
      <c r="A145" s="1" t="s">
        <v>71</v>
      </c>
      <c r="B145" s="1" t="s">
        <v>143</v>
      </c>
      <c r="C145">
        <v>0.27700000000000002</v>
      </c>
      <c r="D145">
        <v>78.63</v>
      </c>
      <c r="E145">
        <v>-50.2</v>
      </c>
    </row>
    <row r="146" spans="1:5" x14ac:dyDescent="0.3">
      <c r="A146" s="1" t="s">
        <v>71</v>
      </c>
      <c r="B146" s="1" t="s">
        <v>72</v>
      </c>
      <c r="C146">
        <v>2.7149999999999999</v>
      </c>
      <c r="D146">
        <v>141.18</v>
      </c>
      <c r="E146">
        <v>-8.15</v>
      </c>
    </row>
    <row r="147" spans="1:5" x14ac:dyDescent="0.3">
      <c r="A147" s="1" t="s">
        <v>72</v>
      </c>
      <c r="B147" s="1" t="s">
        <v>143</v>
      </c>
      <c r="C147">
        <v>1.2130000000000001</v>
      </c>
      <c r="D147">
        <v>357.09</v>
      </c>
      <c r="E147">
        <v>-80.64</v>
      </c>
    </row>
    <row r="148" spans="1:5" x14ac:dyDescent="0.3">
      <c r="A148" s="1" t="s">
        <v>72</v>
      </c>
      <c r="B148" s="1" t="s">
        <v>73</v>
      </c>
      <c r="C148">
        <v>5.7089999999999996</v>
      </c>
      <c r="D148">
        <v>61.55</v>
      </c>
      <c r="E148">
        <v>-7.35</v>
      </c>
    </row>
    <row r="149" spans="1:5" x14ac:dyDescent="0.3">
      <c r="A149" s="1" t="s">
        <v>73</v>
      </c>
      <c r="B149" s="1" t="s">
        <v>143</v>
      </c>
      <c r="C149">
        <v>1.236</v>
      </c>
      <c r="D149">
        <v>11.75</v>
      </c>
      <c r="E149">
        <v>-71.95</v>
      </c>
    </row>
    <row r="150" spans="1:5" x14ac:dyDescent="0.3">
      <c r="A150" s="1" t="s">
        <v>73</v>
      </c>
      <c r="B150" s="1" t="s">
        <v>106</v>
      </c>
      <c r="C150">
        <v>5.782</v>
      </c>
      <c r="D150">
        <v>67.290000000000006</v>
      </c>
      <c r="E150">
        <v>-5</v>
      </c>
    </row>
    <row r="151" spans="1:5" x14ac:dyDescent="0.3">
      <c r="A151" s="1" t="s">
        <v>72</v>
      </c>
      <c r="B151" s="1" t="s">
        <v>143</v>
      </c>
      <c r="C151">
        <v>2.8149999999999999</v>
      </c>
      <c r="D151">
        <v>225.49</v>
      </c>
      <c r="E151">
        <v>-0.88</v>
      </c>
    </row>
    <row r="152" spans="1:5" x14ac:dyDescent="0.3">
      <c r="A152" s="1" t="s">
        <v>72</v>
      </c>
      <c r="B152" s="1" t="s">
        <v>107</v>
      </c>
      <c r="C152">
        <v>2.9159999999999999</v>
      </c>
      <c r="D152">
        <v>226.29</v>
      </c>
      <c r="E152">
        <v>2.44</v>
      </c>
    </row>
    <row r="153" spans="1:5" x14ac:dyDescent="0.3">
      <c r="A153" s="1" t="s">
        <v>107</v>
      </c>
      <c r="B153" s="1" t="s">
        <v>143</v>
      </c>
      <c r="C153">
        <v>5.7069999999999999</v>
      </c>
      <c r="D153">
        <v>231.25</v>
      </c>
      <c r="E153">
        <v>-3.39</v>
      </c>
    </row>
    <row r="154" spans="1:5" x14ac:dyDescent="0.3">
      <c r="A154" s="1" t="s">
        <v>107</v>
      </c>
      <c r="B154" s="1" t="s">
        <v>143</v>
      </c>
      <c r="C154">
        <v>5.6950000000000003</v>
      </c>
      <c r="D154">
        <v>231.31</v>
      </c>
      <c r="E154">
        <v>-3.62</v>
      </c>
    </row>
    <row r="155" spans="1:5" x14ac:dyDescent="0.3">
      <c r="A155" s="82" t="s">
        <v>103</v>
      </c>
      <c r="B155" s="82" t="s">
        <v>143</v>
      </c>
      <c r="C155" s="83">
        <v>5.4870000000000001</v>
      </c>
      <c r="D155" s="83">
        <v>232.9</v>
      </c>
      <c r="E155" s="83">
        <v>2.72</v>
      </c>
    </row>
    <row r="156" spans="1:5" x14ac:dyDescent="0.3">
      <c r="A156" s="82" t="s">
        <v>103</v>
      </c>
      <c r="B156" s="82" t="s">
        <v>143</v>
      </c>
      <c r="C156" s="83">
        <v>5.556</v>
      </c>
      <c r="D156" s="83">
        <v>233.25</v>
      </c>
      <c r="E156" s="83">
        <v>2.2599999999999998</v>
      </c>
    </row>
    <row r="157" spans="1:5" x14ac:dyDescent="0.3">
      <c r="A157" s="82" t="s">
        <v>103</v>
      </c>
      <c r="B157" s="82" t="s">
        <v>143</v>
      </c>
      <c r="C157" s="83">
        <v>5.4859999999999998</v>
      </c>
      <c r="D157" s="83">
        <v>232.71</v>
      </c>
      <c r="E157" s="83">
        <v>2.73</v>
      </c>
    </row>
    <row r="158" spans="1:5" x14ac:dyDescent="0.3">
      <c r="A158" s="1" t="s">
        <v>103</v>
      </c>
      <c r="B158" s="1" t="s">
        <v>74</v>
      </c>
      <c r="C158">
        <v>5.45</v>
      </c>
      <c r="D158">
        <v>233.19</v>
      </c>
      <c r="E158">
        <v>3.32</v>
      </c>
    </row>
    <row r="159" spans="1:5" x14ac:dyDescent="0.3">
      <c r="A159" s="1" t="s">
        <v>74</v>
      </c>
      <c r="B159" s="1" t="s">
        <v>143</v>
      </c>
      <c r="C159">
        <v>1.0620000000000001</v>
      </c>
      <c r="D159">
        <v>309.54000000000002</v>
      </c>
      <c r="E159">
        <v>-79.52</v>
      </c>
    </row>
    <row r="160" spans="1:5" x14ac:dyDescent="0.3">
      <c r="A160" s="1" t="s">
        <v>74</v>
      </c>
      <c r="B160" s="1" t="s">
        <v>75</v>
      </c>
      <c r="C160">
        <v>8.3829999999999991</v>
      </c>
      <c r="D160">
        <v>228.23</v>
      </c>
      <c r="E160">
        <v>13.41</v>
      </c>
    </row>
    <row r="161" spans="1:5" x14ac:dyDescent="0.3">
      <c r="A161" s="1" t="s">
        <v>75</v>
      </c>
      <c r="B161" s="1" t="s">
        <v>143</v>
      </c>
      <c r="C161">
        <v>1.083</v>
      </c>
      <c r="D161">
        <v>210.69</v>
      </c>
      <c r="E161">
        <v>-78.42</v>
      </c>
    </row>
    <row r="162" spans="1:5" x14ac:dyDescent="0.3">
      <c r="A162" s="1" t="s">
        <v>75</v>
      </c>
      <c r="B162" s="1" t="s">
        <v>76</v>
      </c>
      <c r="C162">
        <v>5.7110000000000003</v>
      </c>
      <c r="D162">
        <v>227.2</v>
      </c>
      <c r="E162">
        <v>11.66</v>
      </c>
    </row>
    <row r="163" spans="1:5" x14ac:dyDescent="0.3">
      <c r="A163" s="1" t="s">
        <v>76</v>
      </c>
      <c r="B163" s="1" t="s">
        <v>143</v>
      </c>
      <c r="C163">
        <v>1.032</v>
      </c>
      <c r="D163">
        <v>194.3</v>
      </c>
      <c r="E163">
        <v>-78.23</v>
      </c>
    </row>
    <row r="164" spans="1:5" x14ac:dyDescent="0.3">
      <c r="A164" s="1" t="s">
        <v>76</v>
      </c>
      <c r="B164" s="1" t="s">
        <v>77</v>
      </c>
      <c r="C164">
        <v>2.7440000000000002</v>
      </c>
      <c r="D164">
        <v>245.04</v>
      </c>
      <c r="E164">
        <v>5.88</v>
      </c>
    </row>
    <row r="165" spans="1:5" x14ac:dyDescent="0.3">
      <c r="A165" s="1" t="s">
        <v>77</v>
      </c>
      <c r="B165" s="1" t="s">
        <v>143</v>
      </c>
      <c r="C165">
        <v>1.0269999999999999</v>
      </c>
      <c r="D165">
        <v>297.47000000000003</v>
      </c>
      <c r="E165">
        <v>-77.319999999999993</v>
      </c>
    </row>
    <row r="166" spans="1:5" x14ac:dyDescent="0.3">
      <c r="A166" s="1" t="s">
        <v>77</v>
      </c>
      <c r="B166" s="1" t="s">
        <v>78</v>
      </c>
      <c r="C166">
        <v>5.33</v>
      </c>
      <c r="D166">
        <v>233.26</v>
      </c>
      <c r="E166">
        <v>12.93</v>
      </c>
    </row>
    <row r="167" spans="1:5" x14ac:dyDescent="0.3">
      <c r="A167" s="1" t="s">
        <v>78</v>
      </c>
      <c r="B167" s="1" t="s">
        <v>143</v>
      </c>
      <c r="C167">
        <v>0.19900000000000001</v>
      </c>
      <c r="D167">
        <v>183.63</v>
      </c>
      <c r="E167">
        <v>-71.53</v>
      </c>
    </row>
    <row r="168" spans="1:5" x14ac:dyDescent="0.3">
      <c r="A168" s="1" t="s">
        <v>78</v>
      </c>
      <c r="B168" s="1" t="s">
        <v>79</v>
      </c>
      <c r="C168">
        <v>1.865</v>
      </c>
      <c r="D168">
        <v>224.76</v>
      </c>
      <c r="E168">
        <v>1.1399999999999999</v>
      </c>
    </row>
    <row r="169" spans="1:5" x14ac:dyDescent="0.3">
      <c r="A169" s="1" t="s">
        <v>79</v>
      </c>
      <c r="B169" s="1" t="s">
        <v>143</v>
      </c>
      <c r="C169">
        <v>1.0389999999999999</v>
      </c>
      <c r="D169">
        <v>209.51</v>
      </c>
      <c r="E169">
        <v>-72.95</v>
      </c>
    </row>
    <row r="170" spans="1:5" x14ac:dyDescent="0.3">
      <c r="A170" s="1" t="s">
        <v>79</v>
      </c>
      <c r="B170" s="1" t="s">
        <v>80</v>
      </c>
      <c r="C170">
        <v>1.87</v>
      </c>
      <c r="D170">
        <v>218.34</v>
      </c>
      <c r="E170">
        <v>3.4</v>
      </c>
    </row>
    <row r="171" spans="1:5" x14ac:dyDescent="0.3">
      <c r="A171" s="1" t="s">
        <v>80</v>
      </c>
      <c r="B171" s="1" t="s">
        <v>143</v>
      </c>
      <c r="C171">
        <v>1.02</v>
      </c>
      <c r="D171">
        <v>258.41000000000003</v>
      </c>
      <c r="E171">
        <v>-76.459999999999994</v>
      </c>
    </row>
    <row r="172" spans="1:5" x14ac:dyDescent="0.3">
      <c r="A172" s="1" t="s">
        <v>80</v>
      </c>
      <c r="B172" s="1" t="s">
        <v>108</v>
      </c>
      <c r="C172">
        <v>4.0449999999999999</v>
      </c>
      <c r="D172">
        <v>237.44</v>
      </c>
      <c r="E172">
        <v>10.31</v>
      </c>
    </row>
    <row r="173" spans="1:5" x14ac:dyDescent="0.3">
      <c r="B173" s="1"/>
    </row>
    <row r="174" spans="1:5" x14ac:dyDescent="0.3">
      <c r="B174" s="1"/>
    </row>
    <row r="175" spans="1:5" x14ac:dyDescent="0.3">
      <c r="B175" s="1"/>
    </row>
    <row r="176" spans="1:5" x14ac:dyDescent="0.3">
      <c r="B176" s="1"/>
    </row>
    <row r="177" spans="2:2" x14ac:dyDescent="0.3">
      <c r="B177" s="1"/>
    </row>
    <row r="178" spans="2:2" x14ac:dyDescent="0.3">
      <c r="B178" s="1"/>
    </row>
    <row r="179" spans="2:2" x14ac:dyDescent="0.3">
      <c r="B179" s="1"/>
    </row>
    <row r="180" spans="2:2" x14ac:dyDescent="0.3">
      <c r="B180" s="1"/>
    </row>
    <row r="181" spans="2:2" x14ac:dyDescent="0.3">
      <c r="B181" s="1"/>
    </row>
    <row r="182" spans="2:2" x14ac:dyDescent="0.3">
      <c r="B182" s="1"/>
    </row>
    <row r="183" spans="2:2" x14ac:dyDescent="0.3">
      <c r="B183" s="1"/>
    </row>
    <row r="184" spans="2:2" x14ac:dyDescent="0.3">
      <c r="B184" s="1"/>
    </row>
    <row r="185" spans="2:2" x14ac:dyDescent="0.3">
      <c r="B185" s="1"/>
    </row>
    <row r="186" spans="2:2" x14ac:dyDescent="0.3">
      <c r="B186" s="1"/>
    </row>
    <row r="187" spans="2:2" x14ac:dyDescent="0.3">
      <c r="B187" s="1"/>
    </row>
    <row r="188" spans="2:2" x14ac:dyDescent="0.3">
      <c r="B188" s="1"/>
    </row>
    <row r="189" spans="2:2" x14ac:dyDescent="0.3">
      <c r="B189" s="1"/>
    </row>
    <row r="190" spans="2:2" x14ac:dyDescent="0.3">
      <c r="B190" s="1"/>
    </row>
    <row r="191" spans="2:2" x14ac:dyDescent="0.3">
      <c r="B191" s="1"/>
    </row>
    <row r="192" spans="2:2" x14ac:dyDescent="0.3">
      <c r="B192" s="1"/>
    </row>
    <row r="193" spans="2:2" x14ac:dyDescent="0.3">
      <c r="B193" s="1"/>
    </row>
    <row r="194" spans="2:2" x14ac:dyDescent="0.3">
      <c r="B194" s="1"/>
    </row>
    <row r="195" spans="2:2" x14ac:dyDescent="0.3">
      <c r="B195" s="1"/>
    </row>
    <row r="196" spans="2:2" x14ac:dyDescent="0.3">
      <c r="B196" s="1"/>
    </row>
    <row r="197" spans="2:2" x14ac:dyDescent="0.3">
      <c r="B197" s="1"/>
    </row>
    <row r="198" spans="2:2" x14ac:dyDescent="0.3">
      <c r="B198" s="1"/>
    </row>
    <row r="199" spans="2:2" x14ac:dyDescent="0.3">
      <c r="B199" s="1"/>
    </row>
    <row r="200" spans="2:2" x14ac:dyDescent="0.3">
      <c r="B200" s="1"/>
    </row>
    <row r="201" spans="2:2" x14ac:dyDescent="0.3">
      <c r="B201" s="1"/>
    </row>
    <row r="202" spans="2:2" x14ac:dyDescent="0.3">
      <c r="B202" s="1"/>
    </row>
    <row r="203" spans="2:2" x14ac:dyDescent="0.3">
      <c r="B203" s="1"/>
    </row>
    <row r="204" spans="2:2" x14ac:dyDescent="0.3">
      <c r="B204" s="1"/>
    </row>
    <row r="205" spans="2:2" x14ac:dyDescent="0.3">
      <c r="B205" s="1"/>
    </row>
    <row r="206" spans="2:2" x14ac:dyDescent="0.3">
      <c r="B206" s="1"/>
    </row>
    <row r="207" spans="2:2" x14ac:dyDescent="0.3">
      <c r="B207" s="1"/>
    </row>
    <row r="208" spans="2:2" x14ac:dyDescent="0.3">
      <c r="B208" s="1"/>
    </row>
    <row r="209" spans="2:2" x14ac:dyDescent="0.3">
      <c r="B209" s="1"/>
    </row>
    <row r="210" spans="2:2" x14ac:dyDescent="0.3">
      <c r="B210" s="1"/>
    </row>
    <row r="211" spans="2:2" x14ac:dyDescent="0.3">
      <c r="B211" s="1"/>
    </row>
    <row r="212" spans="2:2" x14ac:dyDescent="0.3">
      <c r="B212" s="1"/>
    </row>
    <row r="213" spans="2:2" x14ac:dyDescent="0.3">
      <c r="B213" s="1"/>
    </row>
    <row r="214" spans="2:2" x14ac:dyDescent="0.3">
      <c r="B214" s="1"/>
    </row>
    <row r="215" spans="2:2" x14ac:dyDescent="0.3">
      <c r="B215" s="1"/>
    </row>
    <row r="216" spans="2:2" x14ac:dyDescent="0.3">
      <c r="B216" s="1"/>
    </row>
    <row r="217" spans="2:2" x14ac:dyDescent="0.3">
      <c r="B217" s="1"/>
    </row>
    <row r="218" spans="2:2" x14ac:dyDescent="0.3">
      <c r="B218" s="1"/>
    </row>
    <row r="219" spans="2:2" x14ac:dyDescent="0.3">
      <c r="B219" s="1"/>
    </row>
    <row r="220" spans="2:2" x14ac:dyDescent="0.3">
      <c r="B220" s="1"/>
    </row>
    <row r="221" spans="2:2" x14ac:dyDescent="0.3">
      <c r="B221" s="1"/>
    </row>
    <row r="222" spans="2:2" x14ac:dyDescent="0.3">
      <c r="B222" s="1"/>
    </row>
    <row r="223" spans="2:2" x14ac:dyDescent="0.3">
      <c r="B223" s="1"/>
    </row>
    <row r="224" spans="2:2" x14ac:dyDescent="0.3">
      <c r="B224" s="1"/>
    </row>
    <row r="225" spans="2:2" x14ac:dyDescent="0.3">
      <c r="B225" s="1"/>
    </row>
    <row r="226" spans="2:2" x14ac:dyDescent="0.3">
      <c r="B226" s="1"/>
    </row>
    <row r="227" spans="2:2" x14ac:dyDescent="0.3">
      <c r="B227" s="1"/>
    </row>
    <row r="228" spans="2:2" x14ac:dyDescent="0.3">
      <c r="B228" s="1"/>
    </row>
    <row r="229" spans="2:2" x14ac:dyDescent="0.3">
      <c r="B229" s="1"/>
    </row>
    <row r="230" spans="2:2" x14ac:dyDescent="0.3">
      <c r="B230" s="1"/>
    </row>
    <row r="231" spans="2:2" x14ac:dyDescent="0.3">
      <c r="B231" s="1"/>
    </row>
    <row r="232" spans="2:2" x14ac:dyDescent="0.3">
      <c r="B232" s="1"/>
    </row>
    <row r="233" spans="2:2" x14ac:dyDescent="0.3">
      <c r="B233" s="1"/>
    </row>
    <row r="234" spans="2:2" x14ac:dyDescent="0.3">
      <c r="B234" s="1"/>
    </row>
    <row r="235" spans="2:2" x14ac:dyDescent="0.3">
      <c r="B235" s="1"/>
    </row>
    <row r="236" spans="2:2" x14ac:dyDescent="0.3">
      <c r="B236" s="1"/>
    </row>
    <row r="237" spans="2:2" x14ac:dyDescent="0.3">
      <c r="B237" s="1"/>
    </row>
    <row r="238" spans="2:2" x14ac:dyDescent="0.3">
      <c r="B238" s="1"/>
    </row>
    <row r="239" spans="2:2" x14ac:dyDescent="0.3">
      <c r="B239" s="1"/>
    </row>
    <row r="240" spans="2:2" x14ac:dyDescent="0.3">
      <c r="B240" s="1"/>
    </row>
    <row r="241" spans="2:2" x14ac:dyDescent="0.3">
      <c r="B241" s="1"/>
    </row>
    <row r="242" spans="2:2" x14ac:dyDescent="0.3">
      <c r="B242" s="1"/>
    </row>
    <row r="243" spans="2:2" x14ac:dyDescent="0.3">
      <c r="B243" s="1"/>
    </row>
    <row r="244" spans="2:2" x14ac:dyDescent="0.3">
      <c r="B244" s="1"/>
    </row>
    <row r="245" spans="2:2" x14ac:dyDescent="0.3">
      <c r="B245" s="1"/>
    </row>
    <row r="246" spans="2:2" x14ac:dyDescent="0.3">
      <c r="B246" s="1"/>
    </row>
    <row r="247" spans="2:2" x14ac:dyDescent="0.3">
      <c r="B247" s="1"/>
    </row>
    <row r="248" spans="2:2" x14ac:dyDescent="0.3">
      <c r="B248" s="1"/>
    </row>
    <row r="249" spans="2:2" x14ac:dyDescent="0.3">
      <c r="B249" s="1"/>
    </row>
    <row r="250" spans="2:2" x14ac:dyDescent="0.3">
      <c r="B250" s="1"/>
    </row>
    <row r="251" spans="2:2" x14ac:dyDescent="0.3">
      <c r="B251" s="1"/>
    </row>
    <row r="252" spans="2:2" x14ac:dyDescent="0.3">
      <c r="B252" s="1"/>
    </row>
    <row r="253" spans="2:2" x14ac:dyDescent="0.3">
      <c r="B253" s="1"/>
    </row>
    <row r="254" spans="2:2" x14ac:dyDescent="0.3">
      <c r="B254" s="1"/>
    </row>
    <row r="255" spans="2:2" x14ac:dyDescent="0.3">
      <c r="B255" s="1"/>
    </row>
    <row r="256" spans="2:2" x14ac:dyDescent="0.3">
      <c r="B256" s="1"/>
    </row>
    <row r="257" spans="2:2" x14ac:dyDescent="0.3">
      <c r="B257" s="1"/>
    </row>
    <row r="258" spans="2:2" x14ac:dyDescent="0.3">
      <c r="B258" s="1"/>
    </row>
    <row r="259" spans="2:2" x14ac:dyDescent="0.3">
      <c r="B259" s="1"/>
    </row>
    <row r="260" spans="2:2" x14ac:dyDescent="0.3">
      <c r="B260" s="1"/>
    </row>
    <row r="261" spans="2:2" x14ac:dyDescent="0.3">
      <c r="B261" s="1"/>
    </row>
    <row r="262" spans="2:2" x14ac:dyDescent="0.3">
      <c r="B262" s="1"/>
    </row>
    <row r="263" spans="2:2" x14ac:dyDescent="0.3">
      <c r="B263" s="1"/>
    </row>
    <row r="264" spans="2:2" x14ac:dyDescent="0.3">
      <c r="B264" s="1"/>
    </row>
    <row r="265" spans="2:2" x14ac:dyDescent="0.3">
      <c r="B265" s="1"/>
    </row>
    <row r="266" spans="2:2" x14ac:dyDescent="0.3">
      <c r="B266" s="1"/>
    </row>
    <row r="267" spans="2:2" x14ac:dyDescent="0.3">
      <c r="B267" s="1"/>
    </row>
    <row r="268" spans="2:2" x14ac:dyDescent="0.3">
      <c r="B268" s="1"/>
    </row>
    <row r="269" spans="2:2" x14ac:dyDescent="0.3">
      <c r="B269" s="1"/>
    </row>
    <row r="270" spans="2:2" x14ac:dyDescent="0.3">
      <c r="B270" s="1"/>
    </row>
    <row r="271" spans="2:2" x14ac:dyDescent="0.3">
      <c r="B271" s="1"/>
    </row>
    <row r="272" spans="2:2" x14ac:dyDescent="0.3">
      <c r="B272" s="1"/>
    </row>
    <row r="273" spans="2:2" x14ac:dyDescent="0.3">
      <c r="B273" s="1"/>
    </row>
    <row r="274" spans="2:2" x14ac:dyDescent="0.3">
      <c r="B274" s="1"/>
    </row>
    <row r="275" spans="2:2" x14ac:dyDescent="0.3">
      <c r="B275" s="1"/>
    </row>
    <row r="276" spans="2:2" x14ac:dyDescent="0.3">
      <c r="B276" s="1"/>
    </row>
    <row r="277" spans="2:2" x14ac:dyDescent="0.3">
      <c r="B277" s="1"/>
    </row>
    <row r="278" spans="2:2" x14ac:dyDescent="0.3">
      <c r="B278" s="1"/>
    </row>
    <row r="279" spans="2:2" x14ac:dyDescent="0.3">
      <c r="B279" s="1"/>
    </row>
    <row r="280" spans="2:2" x14ac:dyDescent="0.3">
      <c r="B280" s="1"/>
    </row>
    <row r="281" spans="2:2" x14ac:dyDescent="0.3">
      <c r="B281" s="1"/>
    </row>
    <row r="282" spans="2:2" x14ac:dyDescent="0.3">
      <c r="B282" s="1"/>
    </row>
    <row r="283" spans="2:2" x14ac:dyDescent="0.3">
      <c r="B283" s="1"/>
    </row>
    <row r="284" spans="2:2" x14ac:dyDescent="0.3">
      <c r="B284" s="1"/>
    </row>
    <row r="285" spans="2:2" x14ac:dyDescent="0.3">
      <c r="B285" s="1"/>
    </row>
    <row r="286" spans="2:2" x14ac:dyDescent="0.3">
      <c r="B286" s="1"/>
    </row>
    <row r="287" spans="2:2" x14ac:dyDescent="0.3">
      <c r="B287" s="1"/>
    </row>
    <row r="288" spans="2:2" x14ac:dyDescent="0.3">
      <c r="B288" s="1"/>
    </row>
    <row r="289" spans="2:2" x14ac:dyDescent="0.3">
      <c r="B289" s="1"/>
    </row>
    <row r="290" spans="2:2" x14ac:dyDescent="0.3">
      <c r="B290" s="1"/>
    </row>
    <row r="291" spans="2:2" x14ac:dyDescent="0.3">
      <c r="B291" s="1"/>
    </row>
    <row r="292" spans="2:2" x14ac:dyDescent="0.3">
      <c r="B292" s="1"/>
    </row>
    <row r="293" spans="2:2" x14ac:dyDescent="0.3">
      <c r="B293" s="1"/>
    </row>
    <row r="294" spans="2:2" x14ac:dyDescent="0.3">
      <c r="B294" s="1"/>
    </row>
    <row r="295" spans="2:2" x14ac:dyDescent="0.3">
      <c r="B295" s="1"/>
    </row>
    <row r="296" spans="2:2" x14ac:dyDescent="0.3">
      <c r="B296" s="1"/>
    </row>
    <row r="297" spans="2:2" x14ac:dyDescent="0.3">
      <c r="B297" s="1"/>
    </row>
    <row r="298" spans="2:2" x14ac:dyDescent="0.3">
      <c r="B298" s="1"/>
    </row>
    <row r="299" spans="2:2" x14ac:dyDescent="0.3">
      <c r="B299" s="1"/>
    </row>
    <row r="300" spans="2:2" x14ac:dyDescent="0.3">
      <c r="B300" s="1"/>
    </row>
    <row r="301" spans="2:2" x14ac:dyDescent="0.3">
      <c r="B301" s="1"/>
    </row>
    <row r="302" spans="2:2" x14ac:dyDescent="0.3">
      <c r="B302" s="1"/>
    </row>
    <row r="303" spans="2:2" x14ac:dyDescent="0.3">
      <c r="B303" s="1"/>
    </row>
    <row r="304" spans="2:2" x14ac:dyDescent="0.3">
      <c r="B304" s="1"/>
    </row>
    <row r="305" spans="2:2" x14ac:dyDescent="0.3">
      <c r="B305" s="1"/>
    </row>
    <row r="306" spans="2:2" x14ac:dyDescent="0.3">
      <c r="B306" s="1"/>
    </row>
    <row r="307" spans="2:2" x14ac:dyDescent="0.3">
      <c r="B307" s="1"/>
    </row>
    <row r="308" spans="2:2" x14ac:dyDescent="0.3">
      <c r="B308" s="1"/>
    </row>
    <row r="309" spans="2:2" x14ac:dyDescent="0.3">
      <c r="B309" s="1"/>
    </row>
    <row r="310" spans="2:2" x14ac:dyDescent="0.3">
      <c r="B310" s="1"/>
    </row>
    <row r="311" spans="2:2" x14ac:dyDescent="0.3">
      <c r="B311" s="1"/>
    </row>
    <row r="312" spans="2:2" x14ac:dyDescent="0.3">
      <c r="B312" s="1"/>
    </row>
    <row r="313" spans="2:2" x14ac:dyDescent="0.3">
      <c r="B313" s="1"/>
    </row>
    <row r="314" spans="2:2" x14ac:dyDescent="0.3">
      <c r="B314" s="1"/>
    </row>
    <row r="315" spans="2:2" x14ac:dyDescent="0.3">
      <c r="B315" s="1"/>
    </row>
    <row r="316" spans="2:2" x14ac:dyDescent="0.3">
      <c r="B316" s="1"/>
    </row>
    <row r="317" spans="2:2" x14ac:dyDescent="0.3">
      <c r="B317" s="1"/>
    </row>
    <row r="318" spans="2:2" x14ac:dyDescent="0.3">
      <c r="B318" s="1"/>
    </row>
    <row r="319" spans="2:2" x14ac:dyDescent="0.3">
      <c r="B319" s="1"/>
    </row>
    <row r="320" spans="2:2" x14ac:dyDescent="0.3">
      <c r="B320" s="1"/>
    </row>
    <row r="321" spans="2:2" x14ac:dyDescent="0.3">
      <c r="B321" s="1"/>
    </row>
    <row r="322" spans="2:2" x14ac:dyDescent="0.3">
      <c r="B322" s="1"/>
    </row>
    <row r="323" spans="2:2" x14ac:dyDescent="0.3">
      <c r="B323" s="1"/>
    </row>
    <row r="324" spans="2:2" x14ac:dyDescent="0.3">
      <c r="B324" s="1"/>
    </row>
    <row r="325" spans="2:2" x14ac:dyDescent="0.3">
      <c r="B325" s="1"/>
    </row>
    <row r="326" spans="2:2" x14ac:dyDescent="0.3">
      <c r="B326" s="1"/>
    </row>
    <row r="327" spans="2:2" x14ac:dyDescent="0.3">
      <c r="B327" s="1"/>
    </row>
    <row r="328" spans="2:2" x14ac:dyDescent="0.3">
      <c r="B328" s="1"/>
    </row>
    <row r="329" spans="2:2" x14ac:dyDescent="0.3">
      <c r="B329" s="1"/>
    </row>
    <row r="330" spans="2:2" x14ac:dyDescent="0.3">
      <c r="B330" s="1"/>
    </row>
    <row r="331" spans="2:2" x14ac:dyDescent="0.3">
      <c r="B331" s="1"/>
    </row>
    <row r="332" spans="2:2" x14ac:dyDescent="0.3">
      <c r="B332" s="1"/>
    </row>
    <row r="333" spans="2:2" x14ac:dyDescent="0.3">
      <c r="B333" s="1"/>
    </row>
    <row r="334" spans="2:2" x14ac:dyDescent="0.3">
      <c r="B334" s="1"/>
    </row>
    <row r="335" spans="2:2" x14ac:dyDescent="0.3">
      <c r="B335" s="1"/>
    </row>
    <row r="336" spans="2:2" x14ac:dyDescent="0.3">
      <c r="B336" s="1"/>
    </row>
    <row r="337" spans="2:2" x14ac:dyDescent="0.3">
      <c r="B337" s="1"/>
    </row>
    <row r="338" spans="2:2" x14ac:dyDescent="0.3">
      <c r="B338" s="1"/>
    </row>
    <row r="339" spans="2:2" x14ac:dyDescent="0.3">
      <c r="B339" s="1"/>
    </row>
    <row r="340" spans="2:2" x14ac:dyDescent="0.3">
      <c r="B340" s="1"/>
    </row>
    <row r="341" spans="2:2" x14ac:dyDescent="0.3">
      <c r="B341" s="1"/>
    </row>
    <row r="342" spans="2:2" x14ac:dyDescent="0.3">
      <c r="B342" s="1"/>
    </row>
    <row r="343" spans="2:2" x14ac:dyDescent="0.3">
      <c r="B343" s="1"/>
    </row>
    <row r="344" spans="2:2" x14ac:dyDescent="0.3">
      <c r="B344" s="1"/>
    </row>
    <row r="345" spans="2:2" x14ac:dyDescent="0.3">
      <c r="B345" s="1"/>
    </row>
    <row r="346" spans="2:2" x14ac:dyDescent="0.3">
      <c r="B346" s="1"/>
    </row>
    <row r="347" spans="2:2" x14ac:dyDescent="0.3">
      <c r="B347" s="1"/>
    </row>
    <row r="348" spans="2:2" x14ac:dyDescent="0.3">
      <c r="B348" s="1"/>
    </row>
    <row r="349" spans="2:2" x14ac:dyDescent="0.3">
      <c r="B349" s="1"/>
    </row>
    <row r="350" spans="2:2" x14ac:dyDescent="0.3">
      <c r="B350" s="1"/>
    </row>
    <row r="351" spans="2:2" x14ac:dyDescent="0.3">
      <c r="B351" s="1"/>
    </row>
    <row r="352" spans="2:2" x14ac:dyDescent="0.3">
      <c r="B352" s="1"/>
    </row>
    <row r="353" spans="2:2" x14ac:dyDescent="0.3">
      <c r="B353" s="1"/>
    </row>
    <row r="354" spans="2:2" x14ac:dyDescent="0.3">
      <c r="B354" s="1"/>
    </row>
    <row r="355" spans="2:2" x14ac:dyDescent="0.3">
      <c r="B355" s="1"/>
    </row>
    <row r="356" spans="2:2" x14ac:dyDescent="0.3">
      <c r="B356" s="1"/>
    </row>
    <row r="357" spans="2:2" x14ac:dyDescent="0.3">
      <c r="B357" s="1"/>
    </row>
    <row r="358" spans="2:2" x14ac:dyDescent="0.3">
      <c r="B358" s="1"/>
    </row>
    <row r="359" spans="2:2" x14ac:dyDescent="0.3">
      <c r="B359" s="1"/>
    </row>
    <row r="360" spans="2:2" x14ac:dyDescent="0.3">
      <c r="B360" s="1"/>
    </row>
    <row r="361" spans="2:2" x14ac:dyDescent="0.3">
      <c r="B361" s="1"/>
    </row>
    <row r="362" spans="2:2" x14ac:dyDescent="0.3">
      <c r="B362" s="1"/>
    </row>
    <row r="363" spans="2:2" x14ac:dyDescent="0.3">
      <c r="B363" s="1"/>
    </row>
    <row r="364" spans="2:2" x14ac:dyDescent="0.3">
      <c r="B364" s="1"/>
    </row>
    <row r="365" spans="2:2" x14ac:dyDescent="0.3">
      <c r="B365" s="1"/>
    </row>
    <row r="366" spans="2:2" x14ac:dyDescent="0.3">
      <c r="B366" s="1"/>
    </row>
    <row r="367" spans="2:2" x14ac:dyDescent="0.3">
      <c r="B367" s="1"/>
    </row>
    <row r="368" spans="2:2" x14ac:dyDescent="0.3">
      <c r="B368" s="1"/>
    </row>
    <row r="369" spans="2:2" x14ac:dyDescent="0.3">
      <c r="B369" s="1"/>
    </row>
    <row r="370" spans="2:2" x14ac:dyDescent="0.3">
      <c r="B370" s="1"/>
    </row>
    <row r="371" spans="2:2" x14ac:dyDescent="0.3">
      <c r="B371" s="1"/>
    </row>
    <row r="372" spans="2:2" x14ac:dyDescent="0.3">
      <c r="B372" s="1"/>
    </row>
    <row r="373" spans="2:2" x14ac:dyDescent="0.3">
      <c r="B373" s="1"/>
    </row>
    <row r="374" spans="2:2" x14ac:dyDescent="0.3">
      <c r="B374" s="1"/>
    </row>
    <row r="375" spans="2:2" x14ac:dyDescent="0.3">
      <c r="B375" s="1"/>
    </row>
    <row r="376" spans="2:2" x14ac:dyDescent="0.3">
      <c r="B376" s="1"/>
    </row>
    <row r="377" spans="2:2" x14ac:dyDescent="0.3">
      <c r="B377" s="1"/>
    </row>
    <row r="378" spans="2:2" x14ac:dyDescent="0.3">
      <c r="B378" s="1"/>
    </row>
    <row r="379" spans="2:2" x14ac:dyDescent="0.3">
      <c r="B379" s="1"/>
    </row>
    <row r="380" spans="2:2" x14ac:dyDescent="0.3">
      <c r="B380" s="1"/>
    </row>
    <row r="381" spans="2:2" x14ac:dyDescent="0.3">
      <c r="B381" s="1"/>
    </row>
    <row r="382" spans="2:2" x14ac:dyDescent="0.3">
      <c r="B382" s="1"/>
    </row>
    <row r="383" spans="2:2" x14ac:dyDescent="0.3">
      <c r="B383" s="1"/>
    </row>
    <row r="384" spans="2:2" x14ac:dyDescent="0.3">
      <c r="B384" s="1"/>
    </row>
    <row r="385" spans="2:2" x14ac:dyDescent="0.3">
      <c r="B385" s="1"/>
    </row>
    <row r="386" spans="2:2" x14ac:dyDescent="0.3">
      <c r="B386" s="1"/>
    </row>
    <row r="387" spans="2:2" x14ac:dyDescent="0.3">
      <c r="B387" s="1"/>
    </row>
    <row r="388" spans="2:2" x14ac:dyDescent="0.3">
      <c r="B388" s="1"/>
    </row>
    <row r="389" spans="2:2" x14ac:dyDescent="0.3">
      <c r="B389" s="1"/>
    </row>
    <row r="390" spans="2:2" x14ac:dyDescent="0.3">
      <c r="B390" s="1"/>
    </row>
    <row r="391" spans="2:2" x14ac:dyDescent="0.3">
      <c r="B391" s="1"/>
    </row>
    <row r="392" spans="2:2" x14ac:dyDescent="0.3">
      <c r="B392" s="1"/>
    </row>
    <row r="393" spans="2:2" x14ac:dyDescent="0.3">
      <c r="B393" s="1"/>
    </row>
    <row r="394" spans="2:2" x14ac:dyDescent="0.3">
      <c r="B394" s="1"/>
    </row>
    <row r="395" spans="2:2" x14ac:dyDescent="0.3">
      <c r="B395" s="1"/>
    </row>
    <row r="396" spans="2:2" x14ac:dyDescent="0.3">
      <c r="B396" s="1"/>
    </row>
    <row r="397" spans="2:2" x14ac:dyDescent="0.3">
      <c r="B397" s="1"/>
    </row>
    <row r="398" spans="2:2" x14ac:dyDescent="0.3">
      <c r="B398" s="1"/>
    </row>
    <row r="399" spans="2:2" x14ac:dyDescent="0.3">
      <c r="B399" s="1"/>
    </row>
    <row r="400" spans="2:2" x14ac:dyDescent="0.3">
      <c r="B400" s="1"/>
    </row>
    <row r="401" spans="2:2" x14ac:dyDescent="0.3">
      <c r="B401" s="1"/>
    </row>
    <row r="402" spans="2:2" x14ac:dyDescent="0.3">
      <c r="B402" s="1"/>
    </row>
    <row r="403" spans="2:2" x14ac:dyDescent="0.3">
      <c r="B403" s="1"/>
    </row>
    <row r="404" spans="2:2" x14ac:dyDescent="0.3">
      <c r="B404" s="1"/>
    </row>
    <row r="405" spans="2:2" x14ac:dyDescent="0.3">
      <c r="B405" s="1"/>
    </row>
    <row r="406" spans="2:2" x14ac:dyDescent="0.3">
      <c r="B406" s="1"/>
    </row>
    <row r="407" spans="2:2" x14ac:dyDescent="0.3">
      <c r="B407" s="1"/>
    </row>
    <row r="408" spans="2:2" x14ac:dyDescent="0.3">
      <c r="B408" s="1"/>
    </row>
    <row r="409" spans="2:2" x14ac:dyDescent="0.3">
      <c r="B409" s="1"/>
    </row>
    <row r="410" spans="2:2" x14ac:dyDescent="0.3">
      <c r="B410" s="1"/>
    </row>
    <row r="411" spans="2:2" x14ac:dyDescent="0.3">
      <c r="B411" s="1"/>
    </row>
    <row r="412" spans="2:2" x14ac:dyDescent="0.3">
      <c r="B412" s="1"/>
    </row>
    <row r="413" spans="2:2" x14ac:dyDescent="0.3">
      <c r="B413" s="1"/>
    </row>
    <row r="414" spans="2:2" x14ac:dyDescent="0.3">
      <c r="B414" s="1"/>
    </row>
    <row r="415" spans="2:2" x14ac:dyDescent="0.3">
      <c r="B415" s="1"/>
    </row>
    <row r="416" spans="2:2" x14ac:dyDescent="0.3">
      <c r="B416" s="1"/>
    </row>
    <row r="417" spans="2:2" x14ac:dyDescent="0.3">
      <c r="B417" s="1"/>
    </row>
    <row r="418" spans="2:2" x14ac:dyDescent="0.3">
      <c r="B418" s="1"/>
    </row>
    <row r="419" spans="2:2" x14ac:dyDescent="0.3">
      <c r="B419" s="1"/>
    </row>
    <row r="420" spans="2:2" x14ac:dyDescent="0.3">
      <c r="B420" s="1"/>
    </row>
    <row r="421" spans="2:2" x14ac:dyDescent="0.3">
      <c r="B421" s="1"/>
    </row>
    <row r="422" spans="2:2" x14ac:dyDescent="0.3">
      <c r="B422" s="1"/>
    </row>
    <row r="423" spans="2:2" x14ac:dyDescent="0.3">
      <c r="B423" s="1"/>
    </row>
    <row r="424" spans="2:2" x14ac:dyDescent="0.3">
      <c r="B424" s="1"/>
    </row>
    <row r="425" spans="2:2" x14ac:dyDescent="0.3">
      <c r="B425" s="1"/>
    </row>
    <row r="426" spans="2:2" x14ac:dyDescent="0.3">
      <c r="B426" s="1"/>
    </row>
    <row r="427" spans="2:2" x14ac:dyDescent="0.3">
      <c r="B427" s="1"/>
    </row>
    <row r="428" spans="2:2" x14ac:dyDescent="0.3">
      <c r="B428" s="1"/>
    </row>
    <row r="429" spans="2:2" x14ac:dyDescent="0.3">
      <c r="B429" s="1"/>
    </row>
    <row r="430" spans="2:2" x14ac:dyDescent="0.3">
      <c r="B430" s="1"/>
    </row>
    <row r="431" spans="2:2" x14ac:dyDescent="0.3">
      <c r="B431" s="1"/>
    </row>
    <row r="432" spans="2:2" x14ac:dyDescent="0.3">
      <c r="B432" s="1"/>
    </row>
    <row r="433" spans="2:2" x14ac:dyDescent="0.3">
      <c r="B433" s="1"/>
    </row>
    <row r="434" spans="2:2" x14ac:dyDescent="0.3">
      <c r="B434" s="1"/>
    </row>
    <row r="435" spans="2:2" x14ac:dyDescent="0.3">
      <c r="B435" s="1"/>
    </row>
    <row r="436" spans="2:2" x14ac:dyDescent="0.3">
      <c r="B436" s="1"/>
    </row>
    <row r="437" spans="2:2" x14ac:dyDescent="0.3">
      <c r="B437" s="1"/>
    </row>
    <row r="438" spans="2:2" x14ac:dyDescent="0.3">
      <c r="B438" s="1"/>
    </row>
    <row r="439" spans="2:2" x14ac:dyDescent="0.3">
      <c r="B439" s="1"/>
    </row>
    <row r="440" spans="2:2" x14ac:dyDescent="0.3">
      <c r="B440" s="1"/>
    </row>
    <row r="441" spans="2:2" x14ac:dyDescent="0.3">
      <c r="B441" s="1"/>
    </row>
    <row r="442" spans="2:2" x14ac:dyDescent="0.3">
      <c r="B442" s="1"/>
    </row>
    <row r="443" spans="2:2" x14ac:dyDescent="0.3">
      <c r="B443" s="1"/>
    </row>
    <row r="444" spans="2:2" x14ac:dyDescent="0.3">
      <c r="B444" s="1"/>
    </row>
    <row r="445" spans="2:2" x14ac:dyDescent="0.3">
      <c r="B445" s="1"/>
    </row>
    <row r="446" spans="2:2" x14ac:dyDescent="0.3">
      <c r="B446" s="1"/>
    </row>
    <row r="447" spans="2:2" x14ac:dyDescent="0.3">
      <c r="B447" s="1"/>
    </row>
    <row r="448" spans="2:2" x14ac:dyDescent="0.3">
      <c r="B448" s="1"/>
    </row>
    <row r="449" spans="2:2" x14ac:dyDescent="0.3">
      <c r="B449" s="1"/>
    </row>
    <row r="450" spans="2:2" x14ac:dyDescent="0.3">
      <c r="B450" s="1"/>
    </row>
    <row r="451" spans="2:2" x14ac:dyDescent="0.3">
      <c r="B451" s="1"/>
    </row>
    <row r="452" spans="2:2" x14ac:dyDescent="0.3">
      <c r="B452" s="1"/>
    </row>
    <row r="453" spans="2:2" x14ac:dyDescent="0.3">
      <c r="B453" s="1"/>
    </row>
    <row r="454" spans="2:2" x14ac:dyDescent="0.3">
      <c r="B454" s="1"/>
    </row>
    <row r="455" spans="2:2" x14ac:dyDescent="0.3">
      <c r="B455" s="1"/>
    </row>
    <row r="456" spans="2:2" x14ac:dyDescent="0.3">
      <c r="B456" s="1"/>
    </row>
    <row r="457" spans="2:2" x14ac:dyDescent="0.3">
      <c r="B457" s="1"/>
    </row>
    <row r="458" spans="2:2" x14ac:dyDescent="0.3">
      <c r="B458" s="1"/>
    </row>
    <row r="459" spans="2:2" x14ac:dyDescent="0.3">
      <c r="B459" s="1"/>
    </row>
    <row r="460" spans="2:2" x14ac:dyDescent="0.3">
      <c r="B460" s="1"/>
    </row>
    <row r="461" spans="2:2" x14ac:dyDescent="0.3">
      <c r="B461" s="1"/>
    </row>
    <row r="462" spans="2:2" x14ac:dyDescent="0.3">
      <c r="B462" s="1"/>
    </row>
    <row r="463" spans="2:2" x14ac:dyDescent="0.3">
      <c r="B463" s="1"/>
    </row>
    <row r="464" spans="2:2" x14ac:dyDescent="0.3">
      <c r="B464" s="1"/>
    </row>
    <row r="465" spans="2:2" x14ac:dyDescent="0.3">
      <c r="B465" s="1"/>
    </row>
    <row r="466" spans="2:2" x14ac:dyDescent="0.3">
      <c r="B466" s="1"/>
    </row>
    <row r="467" spans="2:2" x14ac:dyDescent="0.3">
      <c r="B467" s="1"/>
    </row>
    <row r="468" spans="2:2" x14ac:dyDescent="0.3">
      <c r="B468" s="1"/>
    </row>
    <row r="469" spans="2:2" x14ac:dyDescent="0.3">
      <c r="B469" s="1"/>
    </row>
    <row r="470" spans="2:2" x14ac:dyDescent="0.3">
      <c r="B470" s="1"/>
    </row>
    <row r="471" spans="2:2" x14ac:dyDescent="0.3">
      <c r="B471" s="1"/>
    </row>
    <row r="472" spans="2:2" x14ac:dyDescent="0.3">
      <c r="B472" s="1"/>
    </row>
    <row r="473" spans="2:2" x14ac:dyDescent="0.3">
      <c r="B473" s="1"/>
    </row>
    <row r="474" spans="2:2" x14ac:dyDescent="0.3">
      <c r="B474" s="1"/>
    </row>
    <row r="475" spans="2:2" x14ac:dyDescent="0.3">
      <c r="B475" s="1"/>
    </row>
    <row r="476" spans="2:2" x14ac:dyDescent="0.3">
      <c r="B476" s="1"/>
    </row>
    <row r="477" spans="2:2" x14ac:dyDescent="0.3">
      <c r="B477" s="1"/>
    </row>
    <row r="478" spans="2:2" x14ac:dyDescent="0.3">
      <c r="B478" s="1"/>
    </row>
    <row r="479" spans="2:2" x14ac:dyDescent="0.3">
      <c r="B479" s="1"/>
    </row>
    <row r="480" spans="2:2" x14ac:dyDescent="0.3">
      <c r="B480" s="1"/>
    </row>
    <row r="481" spans="2:2" x14ac:dyDescent="0.3">
      <c r="B481" s="1"/>
    </row>
    <row r="482" spans="2:2" x14ac:dyDescent="0.3">
      <c r="B482" s="1"/>
    </row>
    <row r="483" spans="2:2" x14ac:dyDescent="0.3">
      <c r="B483" s="1"/>
    </row>
    <row r="484" spans="2:2" x14ac:dyDescent="0.3">
      <c r="B484" s="1"/>
    </row>
    <row r="485" spans="2:2" x14ac:dyDescent="0.3">
      <c r="B485" s="1"/>
    </row>
    <row r="486" spans="2:2" x14ac:dyDescent="0.3">
      <c r="B486" s="1"/>
    </row>
    <row r="487" spans="2:2" x14ac:dyDescent="0.3">
      <c r="B487" s="1"/>
    </row>
    <row r="488" spans="2:2" x14ac:dyDescent="0.3">
      <c r="B488" s="1"/>
    </row>
    <row r="489" spans="2:2" x14ac:dyDescent="0.3">
      <c r="B489" s="1"/>
    </row>
    <row r="490" spans="2:2" x14ac:dyDescent="0.3">
      <c r="B490" s="1"/>
    </row>
    <row r="491" spans="2:2" x14ac:dyDescent="0.3">
      <c r="B491" s="1"/>
    </row>
    <row r="492" spans="2:2" x14ac:dyDescent="0.3">
      <c r="B492" s="1"/>
    </row>
    <row r="493" spans="2:2" x14ac:dyDescent="0.3">
      <c r="B493" s="1"/>
    </row>
    <row r="494" spans="2:2" x14ac:dyDescent="0.3">
      <c r="B494" s="1"/>
    </row>
    <row r="495" spans="2:2" x14ac:dyDescent="0.3">
      <c r="B495" s="1"/>
    </row>
    <row r="496" spans="2:2" x14ac:dyDescent="0.3">
      <c r="B496" s="1"/>
    </row>
    <row r="497" spans="2:2" x14ac:dyDescent="0.3">
      <c r="B497" s="1"/>
    </row>
    <row r="498" spans="2:2" x14ac:dyDescent="0.3">
      <c r="B498" s="1"/>
    </row>
    <row r="499" spans="2:2" x14ac:dyDescent="0.3">
      <c r="B499" s="1"/>
    </row>
    <row r="500" spans="2:2" x14ac:dyDescent="0.3">
      <c r="B500" s="1"/>
    </row>
    <row r="501" spans="2:2" x14ac:dyDescent="0.3">
      <c r="B501" s="1"/>
    </row>
    <row r="502" spans="2:2" x14ac:dyDescent="0.3">
      <c r="B502" s="1"/>
    </row>
    <row r="503" spans="2:2" x14ac:dyDescent="0.3">
      <c r="B503" s="1"/>
    </row>
    <row r="504" spans="2:2" x14ac:dyDescent="0.3">
      <c r="B504" s="1"/>
    </row>
    <row r="505" spans="2:2" x14ac:dyDescent="0.3">
      <c r="B505" s="1"/>
    </row>
    <row r="506" spans="2:2" x14ac:dyDescent="0.3">
      <c r="B506" s="1"/>
    </row>
    <row r="507" spans="2:2" x14ac:dyDescent="0.3">
      <c r="B507" s="1"/>
    </row>
    <row r="508" spans="2:2" x14ac:dyDescent="0.3">
      <c r="B508" s="1"/>
    </row>
    <row r="509" spans="2:2" x14ac:dyDescent="0.3">
      <c r="B509" s="1"/>
    </row>
    <row r="510" spans="2:2" x14ac:dyDescent="0.3">
      <c r="B510" s="1"/>
    </row>
    <row r="511" spans="2:2" x14ac:dyDescent="0.3">
      <c r="B511" s="1"/>
    </row>
    <row r="512" spans="2:2" x14ac:dyDescent="0.3">
      <c r="B512" s="1"/>
    </row>
    <row r="513" spans="2:2" x14ac:dyDescent="0.3">
      <c r="B513" s="1"/>
    </row>
    <row r="514" spans="2:2" x14ac:dyDescent="0.3">
      <c r="B514" s="1"/>
    </row>
    <row r="515" spans="2:2" x14ac:dyDescent="0.3">
      <c r="B515" s="1"/>
    </row>
    <row r="516" spans="2:2" x14ac:dyDescent="0.3">
      <c r="B516" s="1"/>
    </row>
    <row r="517" spans="2:2" x14ac:dyDescent="0.3">
      <c r="B517" s="1"/>
    </row>
    <row r="518" spans="2:2" x14ac:dyDescent="0.3">
      <c r="B518" s="1"/>
    </row>
    <row r="519" spans="2:2" x14ac:dyDescent="0.3">
      <c r="B519" s="1"/>
    </row>
    <row r="520" spans="2:2" x14ac:dyDescent="0.3">
      <c r="B520" s="1"/>
    </row>
    <row r="521" spans="2:2" x14ac:dyDescent="0.3">
      <c r="B521" s="1"/>
    </row>
    <row r="522" spans="2:2" x14ac:dyDescent="0.3">
      <c r="B522" s="1"/>
    </row>
    <row r="523" spans="2:2" x14ac:dyDescent="0.3">
      <c r="B523" s="1"/>
    </row>
    <row r="524" spans="2:2" x14ac:dyDescent="0.3">
      <c r="B524" s="1"/>
    </row>
    <row r="525" spans="2:2" x14ac:dyDescent="0.3">
      <c r="B525" s="1"/>
    </row>
    <row r="526" spans="2:2" x14ac:dyDescent="0.3">
      <c r="B526" s="1"/>
    </row>
    <row r="527" spans="2:2" x14ac:dyDescent="0.3">
      <c r="B527" s="1"/>
    </row>
    <row r="528" spans="2:2" x14ac:dyDescent="0.3">
      <c r="B528" s="1"/>
    </row>
    <row r="529" spans="2:2" x14ac:dyDescent="0.3">
      <c r="B529" s="1"/>
    </row>
    <row r="530" spans="2:2" x14ac:dyDescent="0.3">
      <c r="B530" s="1"/>
    </row>
    <row r="531" spans="2:2" x14ac:dyDescent="0.3">
      <c r="B531" s="1"/>
    </row>
    <row r="532" spans="2:2" x14ac:dyDescent="0.3">
      <c r="B532" s="1"/>
    </row>
    <row r="533" spans="2:2" x14ac:dyDescent="0.3">
      <c r="B533" s="1"/>
    </row>
    <row r="534" spans="2:2" x14ac:dyDescent="0.3">
      <c r="B534" s="1"/>
    </row>
    <row r="535" spans="2:2" x14ac:dyDescent="0.3">
      <c r="B535" s="1"/>
    </row>
    <row r="536" spans="2:2" x14ac:dyDescent="0.3">
      <c r="B536" s="1"/>
    </row>
    <row r="537" spans="2:2" x14ac:dyDescent="0.3">
      <c r="B537" s="1"/>
    </row>
    <row r="538" spans="2:2" x14ac:dyDescent="0.3">
      <c r="B538" s="1"/>
    </row>
    <row r="539" spans="2:2" x14ac:dyDescent="0.3">
      <c r="B539" s="1"/>
    </row>
    <row r="540" spans="2:2" x14ac:dyDescent="0.3">
      <c r="B540" s="1"/>
    </row>
    <row r="541" spans="2:2" x14ac:dyDescent="0.3">
      <c r="B541" s="1"/>
    </row>
    <row r="542" spans="2:2" x14ac:dyDescent="0.3">
      <c r="B542" s="1"/>
    </row>
    <row r="543" spans="2:2" x14ac:dyDescent="0.3">
      <c r="B543" s="1"/>
    </row>
    <row r="544" spans="2:2" x14ac:dyDescent="0.3">
      <c r="B544" s="1"/>
    </row>
    <row r="545" spans="2:2" x14ac:dyDescent="0.3">
      <c r="B545" s="1"/>
    </row>
    <row r="546" spans="2:2" x14ac:dyDescent="0.3">
      <c r="B546" s="1"/>
    </row>
    <row r="547" spans="2:2" x14ac:dyDescent="0.3">
      <c r="B547" s="1"/>
    </row>
    <row r="548" spans="2:2" x14ac:dyDescent="0.3">
      <c r="B548" s="1"/>
    </row>
    <row r="549" spans="2:2" x14ac:dyDescent="0.3">
      <c r="B549" s="1"/>
    </row>
    <row r="550" spans="2:2" x14ac:dyDescent="0.3">
      <c r="B550" s="1"/>
    </row>
    <row r="551" spans="2:2" x14ac:dyDescent="0.3">
      <c r="B551" s="1"/>
    </row>
    <row r="552" spans="2:2" x14ac:dyDescent="0.3">
      <c r="B552" s="1"/>
    </row>
    <row r="553" spans="2:2" x14ac:dyDescent="0.3">
      <c r="B553" s="1"/>
    </row>
    <row r="554" spans="2:2" x14ac:dyDescent="0.3">
      <c r="B554" s="1"/>
    </row>
    <row r="555" spans="2:2" x14ac:dyDescent="0.3">
      <c r="B555" s="1"/>
    </row>
    <row r="556" spans="2:2" x14ac:dyDescent="0.3">
      <c r="B556" s="1"/>
    </row>
    <row r="557" spans="2:2" x14ac:dyDescent="0.3">
      <c r="B557" s="1"/>
    </row>
    <row r="558" spans="2:2" x14ac:dyDescent="0.3">
      <c r="B558" s="1"/>
    </row>
    <row r="559" spans="2:2" x14ac:dyDescent="0.3">
      <c r="B559" s="1"/>
    </row>
    <row r="560" spans="2:2" x14ac:dyDescent="0.3">
      <c r="B560" s="1"/>
    </row>
    <row r="561" spans="2:2" x14ac:dyDescent="0.3">
      <c r="B561" s="1"/>
    </row>
    <row r="562" spans="2:2" x14ac:dyDescent="0.3">
      <c r="B562" s="1"/>
    </row>
    <row r="563" spans="2:2" x14ac:dyDescent="0.3">
      <c r="B563" s="1"/>
    </row>
    <row r="564" spans="2:2" x14ac:dyDescent="0.3">
      <c r="B564" s="1"/>
    </row>
    <row r="565" spans="2:2" x14ac:dyDescent="0.3">
      <c r="B565" s="1"/>
    </row>
    <row r="566" spans="2:2" x14ac:dyDescent="0.3">
      <c r="B566" s="1"/>
    </row>
    <row r="567" spans="2:2" x14ac:dyDescent="0.3">
      <c r="B567" s="1"/>
    </row>
    <row r="568" spans="2:2" x14ac:dyDescent="0.3">
      <c r="B568" s="1"/>
    </row>
    <row r="569" spans="2:2" x14ac:dyDescent="0.3">
      <c r="B569" s="1"/>
    </row>
    <row r="570" spans="2:2" x14ac:dyDescent="0.3">
      <c r="B570" s="1"/>
    </row>
    <row r="571" spans="2:2" x14ac:dyDescent="0.3">
      <c r="B571" s="1"/>
    </row>
    <row r="572" spans="2:2" x14ac:dyDescent="0.3">
      <c r="B572" s="1"/>
    </row>
    <row r="573" spans="2:2" x14ac:dyDescent="0.3">
      <c r="B573" s="1"/>
    </row>
    <row r="574" spans="2:2" x14ac:dyDescent="0.3">
      <c r="B574" s="1"/>
    </row>
    <row r="575" spans="2:2" x14ac:dyDescent="0.3">
      <c r="B575" s="1"/>
    </row>
    <row r="576" spans="2:2" x14ac:dyDescent="0.3">
      <c r="B576" s="1"/>
    </row>
    <row r="577" spans="2:2" x14ac:dyDescent="0.3">
      <c r="B577" s="1"/>
    </row>
    <row r="578" spans="2:2" x14ac:dyDescent="0.3">
      <c r="B578" s="1"/>
    </row>
    <row r="579" spans="2:2" x14ac:dyDescent="0.3">
      <c r="B579" s="1"/>
    </row>
    <row r="580" spans="2:2" x14ac:dyDescent="0.3">
      <c r="B580" s="1"/>
    </row>
    <row r="581" spans="2:2" x14ac:dyDescent="0.3">
      <c r="B581" s="1"/>
    </row>
    <row r="582" spans="2:2" x14ac:dyDescent="0.3">
      <c r="B582" s="1"/>
    </row>
    <row r="583" spans="2:2" x14ac:dyDescent="0.3">
      <c r="B583" s="1"/>
    </row>
    <row r="584" spans="2:2" x14ac:dyDescent="0.3">
      <c r="B584" s="1"/>
    </row>
    <row r="585" spans="2:2" x14ac:dyDescent="0.3">
      <c r="B585" s="1"/>
    </row>
    <row r="586" spans="2:2" x14ac:dyDescent="0.3">
      <c r="B586" s="1"/>
    </row>
    <row r="587" spans="2:2" x14ac:dyDescent="0.3">
      <c r="B587" s="1"/>
    </row>
    <row r="588" spans="2:2" x14ac:dyDescent="0.3">
      <c r="B588" s="1"/>
    </row>
    <row r="589" spans="2:2" x14ac:dyDescent="0.3">
      <c r="B589" s="1"/>
    </row>
    <row r="590" spans="2:2" x14ac:dyDescent="0.3">
      <c r="B590" s="1"/>
    </row>
    <row r="591" spans="2:2" x14ac:dyDescent="0.3">
      <c r="B591" s="1"/>
    </row>
    <row r="592" spans="2:2" x14ac:dyDescent="0.3">
      <c r="B592" s="1"/>
    </row>
    <row r="593" spans="2:2" x14ac:dyDescent="0.3">
      <c r="B593" s="1"/>
    </row>
    <row r="594" spans="2:2" x14ac:dyDescent="0.3">
      <c r="B594" s="1"/>
    </row>
    <row r="595" spans="2:2" x14ac:dyDescent="0.3">
      <c r="B595" s="1"/>
    </row>
    <row r="596" spans="2:2" x14ac:dyDescent="0.3">
      <c r="B596" s="1"/>
    </row>
    <row r="597" spans="2:2" x14ac:dyDescent="0.3">
      <c r="B597" s="1"/>
    </row>
    <row r="598" spans="2:2" x14ac:dyDescent="0.3">
      <c r="B598" s="1"/>
    </row>
    <row r="599" spans="2:2" x14ac:dyDescent="0.3">
      <c r="B599" s="1"/>
    </row>
    <row r="600" spans="2:2" x14ac:dyDescent="0.3">
      <c r="B600" s="1"/>
    </row>
    <row r="601" spans="2:2" x14ac:dyDescent="0.3">
      <c r="B601" s="1"/>
    </row>
    <row r="602" spans="2:2" x14ac:dyDescent="0.3">
      <c r="B602" s="1"/>
    </row>
    <row r="603" spans="2:2" x14ac:dyDescent="0.3">
      <c r="B603" s="1"/>
    </row>
    <row r="604" spans="2:2" x14ac:dyDescent="0.3">
      <c r="B604" s="1"/>
    </row>
    <row r="605" spans="2:2" x14ac:dyDescent="0.3">
      <c r="B605" s="1"/>
    </row>
    <row r="606" spans="2:2" x14ac:dyDescent="0.3">
      <c r="B606" s="1"/>
    </row>
    <row r="607" spans="2:2" x14ac:dyDescent="0.3">
      <c r="B607" s="1"/>
    </row>
    <row r="608" spans="2:2" x14ac:dyDescent="0.3">
      <c r="B608" s="1"/>
    </row>
    <row r="609" spans="2:2" x14ac:dyDescent="0.3">
      <c r="B609" s="1"/>
    </row>
    <row r="610" spans="2:2" x14ac:dyDescent="0.3">
      <c r="B610" s="1"/>
    </row>
    <row r="611" spans="2:2" x14ac:dyDescent="0.3">
      <c r="B611" s="1"/>
    </row>
    <row r="612" spans="2:2" x14ac:dyDescent="0.3">
      <c r="B612" s="1"/>
    </row>
    <row r="613" spans="2:2" x14ac:dyDescent="0.3">
      <c r="B613" s="1"/>
    </row>
    <row r="614" spans="2:2" x14ac:dyDescent="0.3">
      <c r="B614" s="1"/>
    </row>
    <row r="615" spans="2:2" x14ac:dyDescent="0.3">
      <c r="B615" s="1"/>
    </row>
    <row r="616" spans="2:2" x14ac:dyDescent="0.3">
      <c r="B616" s="1"/>
    </row>
    <row r="617" spans="2:2" x14ac:dyDescent="0.3">
      <c r="B617" s="1"/>
    </row>
    <row r="618" spans="2:2" x14ac:dyDescent="0.3">
      <c r="B618" s="1"/>
    </row>
    <row r="619" spans="2:2" x14ac:dyDescent="0.3">
      <c r="B619" s="1"/>
    </row>
    <row r="620" spans="2:2" x14ac:dyDescent="0.3">
      <c r="B620" s="1"/>
    </row>
    <row r="621" spans="2:2" x14ac:dyDescent="0.3">
      <c r="B621" s="1"/>
    </row>
    <row r="622" spans="2:2" x14ac:dyDescent="0.3">
      <c r="B622" s="1"/>
    </row>
    <row r="623" spans="2:2" x14ac:dyDescent="0.3">
      <c r="B623" s="1"/>
    </row>
    <row r="624" spans="2:2" x14ac:dyDescent="0.3">
      <c r="B624" s="1"/>
    </row>
    <row r="625" spans="2:2" x14ac:dyDescent="0.3">
      <c r="B625" s="1"/>
    </row>
    <row r="626" spans="2:2" x14ac:dyDescent="0.3">
      <c r="B626" s="1"/>
    </row>
    <row r="627" spans="2:2" x14ac:dyDescent="0.3">
      <c r="B627" s="1"/>
    </row>
    <row r="628" spans="2:2" x14ac:dyDescent="0.3">
      <c r="B628" s="1"/>
    </row>
    <row r="629" spans="2:2" x14ac:dyDescent="0.3">
      <c r="B629" s="1"/>
    </row>
    <row r="630" spans="2:2" x14ac:dyDescent="0.3">
      <c r="B630" s="1"/>
    </row>
    <row r="631" spans="2:2" x14ac:dyDescent="0.3">
      <c r="B631" s="1"/>
    </row>
    <row r="632" spans="2:2" x14ac:dyDescent="0.3">
      <c r="B632" s="1"/>
    </row>
    <row r="633" spans="2:2" x14ac:dyDescent="0.3">
      <c r="B633" s="1"/>
    </row>
    <row r="634" spans="2:2" x14ac:dyDescent="0.3">
      <c r="B634" s="1"/>
    </row>
    <row r="635" spans="2:2" x14ac:dyDescent="0.3">
      <c r="B635" s="1"/>
    </row>
    <row r="636" spans="2:2" x14ac:dyDescent="0.3">
      <c r="B636" s="1"/>
    </row>
    <row r="637" spans="2:2" x14ac:dyDescent="0.3">
      <c r="B637" s="1"/>
    </row>
    <row r="638" spans="2:2" x14ac:dyDescent="0.3">
      <c r="B638" s="1"/>
    </row>
    <row r="639" spans="2:2" x14ac:dyDescent="0.3">
      <c r="B639" s="1"/>
    </row>
    <row r="640" spans="2:2" x14ac:dyDescent="0.3">
      <c r="B640" s="1"/>
    </row>
    <row r="641" spans="2:2" x14ac:dyDescent="0.3">
      <c r="B641" s="1"/>
    </row>
    <row r="642" spans="2:2" x14ac:dyDescent="0.3">
      <c r="B642" s="1"/>
    </row>
    <row r="643" spans="2:2" x14ac:dyDescent="0.3">
      <c r="B643" s="1"/>
    </row>
    <row r="644" spans="2:2" x14ac:dyDescent="0.3">
      <c r="B644" s="1"/>
    </row>
    <row r="645" spans="2:2" x14ac:dyDescent="0.3">
      <c r="B645" s="1"/>
    </row>
    <row r="646" spans="2:2" x14ac:dyDescent="0.3">
      <c r="B646" s="1"/>
    </row>
    <row r="647" spans="2:2" x14ac:dyDescent="0.3">
      <c r="B647" s="1"/>
    </row>
    <row r="648" spans="2:2" x14ac:dyDescent="0.3">
      <c r="B648" s="1"/>
    </row>
    <row r="649" spans="2:2" x14ac:dyDescent="0.3">
      <c r="B649" s="1"/>
    </row>
    <row r="650" spans="2:2" x14ac:dyDescent="0.3">
      <c r="B650" s="1"/>
    </row>
    <row r="651" spans="2:2" x14ac:dyDescent="0.3">
      <c r="B651" s="1"/>
    </row>
    <row r="652" spans="2:2" x14ac:dyDescent="0.3">
      <c r="B652" s="1"/>
    </row>
    <row r="653" spans="2:2" x14ac:dyDescent="0.3">
      <c r="B653" s="1"/>
    </row>
    <row r="654" spans="2:2" x14ac:dyDescent="0.3">
      <c r="B654" s="1"/>
    </row>
    <row r="655" spans="2:2" x14ac:dyDescent="0.3">
      <c r="B655" s="1"/>
    </row>
    <row r="656" spans="2:2" x14ac:dyDescent="0.3">
      <c r="B656" s="1"/>
    </row>
    <row r="657" spans="2:2" x14ac:dyDescent="0.3">
      <c r="B657" s="1"/>
    </row>
    <row r="658" spans="2:2" x14ac:dyDescent="0.3">
      <c r="B658" s="1"/>
    </row>
    <row r="659" spans="2:2" x14ac:dyDescent="0.3">
      <c r="B659" s="1"/>
    </row>
    <row r="660" spans="2:2" x14ac:dyDescent="0.3">
      <c r="B660" s="1"/>
    </row>
    <row r="661" spans="2:2" x14ac:dyDescent="0.3">
      <c r="B661" s="1"/>
    </row>
    <row r="662" spans="2:2" x14ac:dyDescent="0.3">
      <c r="B662" s="1"/>
    </row>
    <row r="663" spans="2:2" x14ac:dyDescent="0.3">
      <c r="B663" s="1"/>
    </row>
    <row r="664" spans="2:2" x14ac:dyDescent="0.3">
      <c r="B664" s="1"/>
    </row>
    <row r="665" spans="2:2" x14ac:dyDescent="0.3">
      <c r="B665" s="1"/>
    </row>
    <row r="666" spans="2:2" x14ac:dyDescent="0.3">
      <c r="B666" s="1"/>
    </row>
    <row r="667" spans="2:2" x14ac:dyDescent="0.3">
      <c r="B667" s="1"/>
    </row>
    <row r="668" spans="2:2" x14ac:dyDescent="0.3">
      <c r="B668" s="1"/>
    </row>
    <row r="669" spans="2:2" x14ac:dyDescent="0.3">
      <c r="B669" s="1"/>
    </row>
    <row r="670" spans="2:2" x14ac:dyDescent="0.3">
      <c r="B670" s="1"/>
    </row>
    <row r="671" spans="2:2" x14ac:dyDescent="0.3">
      <c r="B671" s="1"/>
    </row>
    <row r="672" spans="2:2" x14ac:dyDescent="0.3">
      <c r="B672" s="1"/>
    </row>
    <row r="673" spans="2:2" x14ac:dyDescent="0.3">
      <c r="B673" s="1"/>
    </row>
    <row r="674" spans="2:2" x14ac:dyDescent="0.3">
      <c r="B674" s="1"/>
    </row>
    <row r="675" spans="2:2" x14ac:dyDescent="0.3">
      <c r="B675" s="1"/>
    </row>
    <row r="676" spans="2:2" x14ac:dyDescent="0.3">
      <c r="B676" s="1"/>
    </row>
    <row r="677" spans="2:2" x14ac:dyDescent="0.3">
      <c r="B677" s="1"/>
    </row>
    <row r="678" spans="2:2" x14ac:dyDescent="0.3">
      <c r="B678" s="1"/>
    </row>
    <row r="679" spans="2:2" x14ac:dyDescent="0.3">
      <c r="B679" s="1"/>
    </row>
    <row r="680" spans="2:2" x14ac:dyDescent="0.3">
      <c r="B680" s="1"/>
    </row>
    <row r="681" spans="2:2" x14ac:dyDescent="0.3">
      <c r="B681" s="1"/>
    </row>
    <row r="682" spans="2:2" x14ac:dyDescent="0.3">
      <c r="B682" s="1"/>
    </row>
    <row r="683" spans="2:2" x14ac:dyDescent="0.3">
      <c r="B683" s="1"/>
    </row>
    <row r="684" spans="2:2" x14ac:dyDescent="0.3">
      <c r="B684" s="1"/>
    </row>
    <row r="685" spans="2:2" x14ac:dyDescent="0.3">
      <c r="B685" s="1"/>
    </row>
    <row r="686" spans="2:2" x14ac:dyDescent="0.3">
      <c r="B686" s="1"/>
    </row>
    <row r="687" spans="2:2" x14ac:dyDescent="0.3">
      <c r="B687" s="1"/>
    </row>
    <row r="688" spans="2:2" x14ac:dyDescent="0.3">
      <c r="B688" s="1"/>
    </row>
    <row r="689" spans="2:2" x14ac:dyDescent="0.3">
      <c r="B689" s="1"/>
    </row>
    <row r="690" spans="2:2" x14ac:dyDescent="0.3">
      <c r="B690" s="1"/>
    </row>
    <row r="691" spans="2:2" x14ac:dyDescent="0.3">
      <c r="B691" s="1"/>
    </row>
    <row r="692" spans="2:2" x14ac:dyDescent="0.3">
      <c r="B692" s="1"/>
    </row>
    <row r="693" spans="2:2" x14ac:dyDescent="0.3">
      <c r="B693" s="1"/>
    </row>
    <row r="694" spans="2:2" x14ac:dyDescent="0.3">
      <c r="B694" s="1"/>
    </row>
    <row r="695" spans="2:2" x14ac:dyDescent="0.3">
      <c r="B695" s="1"/>
    </row>
    <row r="696" spans="2:2" x14ac:dyDescent="0.3">
      <c r="B696" s="1"/>
    </row>
    <row r="697" spans="2:2" x14ac:dyDescent="0.3">
      <c r="B697" s="1"/>
    </row>
    <row r="698" spans="2:2" x14ac:dyDescent="0.3">
      <c r="B698" s="1"/>
    </row>
    <row r="699" spans="2:2" x14ac:dyDescent="0.3">
      <c r="B699" s="1"/>
    </row>
    <row r="700" spans="2:2" x14ac:dyDescent="0.3">
      <c r="B700" s="1"/>
    </row>
    <row r="701" spans="2:2" x14ac:dyDescent="0.3">
      <c r="B701" s="1"/>
    </row>
    <row r="702" spans="2:2" x14ac:dyDescent="0.3">
      <c r="B702" s="1"/>
    </row>
    <row r="703" spans="2:2" x14ac:dyDescent="0.3">
      <c r="B703" s="1"/>
    </row>
    <row r="704" spans="2:2" x14ac:dyDescent="0.3">
      <c r="B704" s="1"/>
    </row>
    <row r="705" spans="2:2" x14ac:dyDescent="0.3">
      <c r="B705" s="1"/>
    </row>
    <row r="706" spans="2:2" x14ac:dyDescent="0.3">
      <c r="B706" s="1"/>
    </row>
    <row r="707" spans="2:2" x14ac:dyDescent="0.3">
      <c r="B707" s="1"/>
    </row>
    <row r="708" spans="2:2" x14ac:dyDescent="0.3">
      <c r="B708" s="1"/>
    </row>
    <row r="709" spans="2:2" x14ac:dyDescent="0.3">
      <c r="B709" s="1"/>
    </row>
    <row r="710" spans="2:2" x14ac:dyDescent="0.3">
      <c r="B710" s="1"/>
    </row>
    <row r="711" spans="2:2" x14ac:dyDescent="0.3">
      <c r="B711" s="1"/>
    </row>
    <row r="712" spans="2:2" x14ac:dyDescent="0.3">
      <c r="B712" s="1"/>
    </row>
    <row r="713" spans="2:2" x14ac:dyDescent="0.3">
      <c r="B713" s="1"/>
    </row>
    <row r="714" spans="2:2" x14ac:dyDescent="0.3">
      <c r="B714" s="1"/>
    </row>
    <row r="715" spans="2:2" x14ac:dyDescent="0.3">
      <c r="B715" s="1"/>
    </row>
    <row r="716" spans="2:2" x14ac:dyDescent="0.3">
      <c r="B716" s="1"/>
    </row>
    <row r="717" spans="2:2" x14ac:dyDescent="0.3">
      <c r="B717" s="1"/>
    </row>
    <row r="718" spans="2:2" x14ac:dyDescent="0.3">
      <c r="B718" s="1"/>
    </row>
    <row r="719" spans="2:2" x14ac:dyDescent="0.3">
      <c r="B719" s="1"/>
    </row>
    <row r="720" spans="2:2" x14ac:dyDescent="0.3">
      <c r="B720" s="1"/>
    </row>
    <row r="721" spans="2:2" x14ac:dyDescent="0.3">
      <c r="B721" s="1"/>
    </row>
    <row r="722" spans="2:2" x14ac:dyDescent="0.3">
      <c r="B722" s="1"/>
    </row>
    <row r="723" spans="2:2" x14ac:dyDescent="0.3">
      <c r="B723" s="1"/>
    </row>
    <row r="724" spans="2:2" x14ac:dyDescent="0.3">
      <c r="B724" s="1"/>
    </row>
    <row r="725" spans="2:2" x14ac:dyDescent="0.3">
      <c r="B725" s="1"/>
    </row>
    <row r="726" spans="2:2" x14ac:dyDescent="0.3">
      <c r="B726" s="1"/>
    </row>
    <row r="727" spans="2:2" x14ac:dyDescent="0.3">
      <c r="B727" s="1"/>
    </row>
    <row r="728" spans="2:2" x14ac:dyDescent="0.3">
      <c r="B728" s="1"/>
    </row>
    <row r="729" spans="2:2" x14ac:dyDescent="0.3">
      <c r="B729" s="1"/>
    </row>
    <row r="730" spans="2:2" x14ac:dyDescent="0.3">
      <c r="B730" s="1"/>
    </row>
    <row r="731" spans="2:2" x14ac:dyDescent="0.3">
      <c r="B731" s="1"/>
    </row>
    <row r="732" spans="2:2" x14ac:dyDescent="0.3">
      <c r="B732" s="1"/>
    </row>
    <row r="733" spans="2:2" x14ac:dyDescent="0.3">
      <c r="B733" s="1"/>
    </row>
    <row r="734" spans="2:2" x14ac:dyDescent="0.3">
      <c r="B734" s="1"/>
    </row>
    <row r="735" spans="2:2" x14ac:dyDescent="0.3">
      <c r="B735" s="1"/>
    </row>
    <row r="736" spans="2:2" x14ac:dyDescent="0.3">
      <c r="B736" s="1"/>
    </row>
    <row r="737" spans="2:2" x14ac:dyDescent="0.3">
      <c r="B737" s="1"/>
    </row>
    <row r="738" spans="2:2" x14ac:dyDescent="0.3">
      <c r="B738" s="1"/>
    </row>
    <row r="739" spans="2:2" x14ac:dyDescent="0.3">
      <c r="B739" s="1"/>
    </row>
    <row r="740" spans="2:2" x14ac:dyDescent="0.3">
      <c r="B740" s="1"/>
    </row>
    <row r="741" spans="2:2" x14ac:dyDescent="0.3">
      <c r="B741" s="1"/>
    </row>
    <row r="742" spans="2:2" x14ac:dyDescent="0.3">
      <c r="B742" s="1"/>
    </row>
    <row r="743" spans="2:2" x14ac:dyDescent="0.3">
      <c r="B743" s="1"/>
    </row>
    <row r="744" spans="2:2" x14ac:dyDescent="0.3">
      <c r="B744" s="1"/>
    </row>
    <row r="745" spans="2:2" x14ac:dyDescent="0.3">
      <c r="B745" s="1"/>
    </row>
    <row r="746" spans="2:2" x14ac:dyDescent="0.3">
      <c r="B746" s="1"/>
    </row>
    <row r="747" spans="2:2" x14ac:dyDescent="0.3">
      <c r="B747" s="1"/>
    </row>
    <row r="748" spans="2:2" x14ac:dyDescent="0.3">
      <c r="B748" s="1"/>
    </row>
    <row r="749" spans="2:2" x14ac:dyDescent="0.3">
      <c r="B749" s="1"/>
    </row>
    <row r="750" spans="2:2" x14ac:dyDescent="0.3">
      <c r="B750" s="1"/>
    </row>
    <row r="751" spans="2:2" x14ac:dyDescent="0.3">
      <c r="B751" s="1"/>
    </row>
    <row r="752" spans="2:2" x14ac:dyDescent="0.3">
      <c r="B752" s="1"/>
    </row>
    <row r="753" spans="2:2" x14ac:dyDescent="0.3">
      <c r="B753" s="1"/>
    </row>
    <row r="754" spans="2:2" x14ac:dyDescent="0.3">
      <c r="B754" s="1"/>
    </row>
    <row r="755" spans="2:2" x14ac:dyDescent="0.3">
      <c r="B755" s="1"/>
    </row>
    <row r="756" spans="2:2" x14ac:dyDescent="0.3">
      <c r="B756" s="1"/>
    </row>
    <row r="757" spans="2:2" x14ac:dyDescent="0.3">
      <c r="B757" s="1"/>
    </row>
    <row r="758" spans="2:2" x14ac:dyDescent="0.3">
      <c r="B758" s="1"/>
    </row>
    <row r="759" spans="2:2" x14ac:dyDescent="0.3">
      <c r="B759" s="1"/>
    </row>
    <row r="760" spans="2:2" x14ac:dyDescent="0.3">
      <c r="B760" s="1"/>
    </row>
    <row r="761" spans="2:2" x14ac:dyDescent="0.3">
      <c r="B761" s="1"/>
    </row>
    <row r="762" spans="2:2" x14ac:dyDescent="0.3">
      <c r="B762" s="1"/>
    </row>
    <row r="763" spans="2:2" x14ac:dyDescent="0.3">
      <c r="B763" s="1"/>
    </row>
    <row r="764" spans="2:2" x14ac:dyDescent="0.3">
      <c r="B764" s="1"/>
    </row>
    <row r="765" spans="2:2" x14ac:dyDescent="0.3">
      <c r="B765" s="1"/>
    </row>
    <row r="766" spans="2:2" x14ac:dyDescent="0.3">
      <c r="B766" s="1"/>
    </row>
    <row r="767" spans="2:2" x14ac:dyDescent="0.3">
      <c r="B767" s="1"/>
    </row>
    <row r="768" spans="2:2" x14ac:dyDescent="0.3">
      <c r="B768" s="1"/>
    </row>
    <row r="769" spans="2:2" x14ac:dyDescent="0.3">
      <c r="B769" s="1"/>
    </row>
    <row r="770" spans="2:2" x14ac:dyDescent="0.3">
      <c r="B770" s="1"/>
    </row>
    <row r="771" spans="2:2" x14ac:dyDescent="0.3">
      <c r="B771" s="1"/>
    </row>
    <row r="772" spans="2:2" x14ac:dyDescent="0.3">
      <c r="B772" s="1"/>
    </row>
    <row r="773" spans="2:2" x14ac:dyDescent="0.3">
      <c r="B773" s="1"/>
    </row>
    <row r="774" spans="2:2" x14ac:dyDescent="0.3">
      <c r="B774" s="1"/>
    </row>
    <row r="775" spans="2:2" x14ac:dyDescent="0.3">
      <c r="B775" s="1"/>
    </row>
    <row r="776" spans="2:2" x14ac:dyDescent="0.3">
      <c r="B776" s="1"/>
    </row>
    <row r="777" spans="2:2" x14ac:dyDescent="0.3">
      <c r="B777" s="1"/>
    </row>
    <row r="778" spans="2:2" x14ac:dyDescent="0.3">
      <c r="B778" s="1"/>
    </row>
    <row r="779" spans="2:2" x14ac:dyDescent="0.3">
      <c r="B779" s="1"/>
    </row>
    <row r="780" spans="2:2" x14ac:dyDescent="0.3">
      <c r="B780" s="1"/>
    </row>
    <row r="781" spans="2:2" x14ac:dyDescent="0.3">
      <c r="B781" s="1"/>
    </row>
    <row r="782" spans="2:2" x14ac:dyDescent="0.3">
      <c r="B782" s="1"/>
    </row>
    <row r="783" spans="2:2" x14ac:dyDescent="0.3">
      <c r="B783" s="1"/>
    </row>
    <row r="784" spans="2:2" x14ac:dyDescent="0.3">
      <c r="B784" s="1"/>
    </row>
    <row r="785" spans="2:2" x14ac:dyDescent="0.3">
      <c r="B785" s="1"/>
    </row>
    <row r="786" spans="2:2" x14ac:dyDescent="0.3">
      <c r="B786" s="1"/>
    </row>
    <row r="787" spans="2:2" x14ac:dyDescent="0.3">
      <c r="B787" s="1"/>
    </row>
    <row r="788" spans="2:2" x14ac:dyDescent="0.3">
      <c r="B788" s="1"/>
    </row>
    <row r="789" spans="2:2" x14ac:dyDescent="0.3">
      <c r="B789" s="1"/>
    </row>
    <row r="790" spans="2:2" x14ac:dyDescent="0.3">
      <c r="B790" s="1"/>
    </row>
    <row r="791" spans="2:2" x14ac:dyDescent="0.3">
      <c r="B791" s="1"/>
    </row>
    <row r="792" spans="2:2" x14ac:dyDescent="0.3">
      <c r="B792" s="1"/>
    </row>
    <row r="793" spans="2:2" x14ac:dyDescent="0.3">
      <c r="B793" s="1"/>
    </row>
    <row r="794" spans="2:2" x14ac:dyDescent="0.3">
      <c r="B794" s="1"/>
    </row>
    <row r="795" spans="2:2" x14ac:dyDescent="0.3">
      <c r="B795" s="1"/>
    </row>
    <row r="796" spans="2:2" x14ac:dyDescent="0.3">
      <c r="B796" s="1"/>
    </row>
    <row r="797" spans="2:2" x14ac:dyDescent="0.3">
      <c r="B797" s="1"/>
    </row>
    <row r="798" spans="2:2" x14ac:dyDescent="0.3">
      <c r="B798" s="1"/>
    </row>
    <row r="799" spans="2:2" x14ac:dyDescent="0.3">
      <c r="B799" s="1"/>
    </row>
    <row r="800" spans="2:2" x14ac:dyDescent="0.3">
      <c r="B800" s="1"/>
    </row>
    <row r="801" spans="2:2" x14ac:dyDescent="0.3">
      <c r="B801" s="1"/>
    </row>
    <row r="802" spans="2:2" x14ac:dyDescent="0.3">
      <c r="B802" s="1"/>
    </row>
    <row r="803" spans="2:2" x14ac:dyDescent="0.3">
      <c r="B803" s="1"/>
    </row>
    <row r="804" spans="2:2" x14ac:dyDescent="0.3">
      <c r="B804" s="1"/>
    </row>
    <row r="805" spans="2:2" x14ac:dyDescent="0.3">
      <c r="B805" s="1"/>
    </row>
    <row r="806" spans="2:2" x14ac:dyDescent="0.3">
      <c r="B806" s="1"/>
    </row>
    <row r="807" spans="2:2" x14ac:dyDescent="0.3">
      <c r="B807" s="1"/>
    </row>
    <row r="808" spans="2:2" x14ac:dyDescent="0.3">
      <c r="B808" s="1"/>
    </row>
    <row r="809" spans="2:2" x14ac:dyDescent="0.3">
      <c r="B809" s="1"/>
    </row>
    <row r="810" spans="2:2" x14ac:dyDescent="0.3">
      <c r="B810" s="1"/>
    </row>
    <row r="811" spans="2:2" x14ac:dyDescent="0.3">
      <c r="B811" s="1"/>
    </row>
    <row r="812" spans="2:2" x14ac:dyDescent="0.3">
      <c r="B812" s="1"/>
    </row>
    <row r="813" spans="2:2" x14ac:dyDescent="0.3">
      <c r="B813" s="1"/>
    </row>
    <row r="814" spans="2:2" x14ac:dyDescent="0.3">
      <c r="B814" s="1"/>
    </row>
    <row r="815" spans="2:2" x14ac:dyDescent="0.3">
      <c r="B815" s="1"/>
    </row>
    <row r="816" spans="2:2" x14ac:dyDescent="0.3">
      <c r="B816" s="1"/>
    </row>
    <row r="817" spans="2:2" x14ac:dyDescent="0.3">
      <c r="B817" s="1"/>
    </row>
    <row r="818" spans="2:2" x14ac:dyDescent="0.3">
      <c r="B818" s="1"/>
    </row>
    <row r="819" spans="2:2" x14ac:dyDescent="0.3">
      <c r="B819" s="1"/>
    </row>
    <row r="820" spans="2:2" x14ac:dyDescent="0.3">
      <c r="B820" s="1"/>
    </row>
    <row r="821" spans="2:2" x14ac:dyDescent="0.3">
      <c r="B821" s="1"/>
    </row>
    <row r="822" spans="2:2" x14ac:dyDescent="0.3">
      <c r="B822" s="1"/>
    </row>
    <row r="823" spans="2:2" x14ac:dyDescent="0.3">
      <c r="B823" s="1"/>
    </row>
    <row r="824" spans="2:2" x14ac:dyDescent="0.3">
      <c r="B824" s="1"/>
    </row>
    <row r="825" spans="2:2" x14ac:dyDescent="0.3">
      <c r="B825" s="1"/>
    </row>
    <row r="826" spans="2:2" x14ac:dyDescent="0.3">
      <c r="B826" s="1"/>
    </row>
    <row r="827" spans="2:2" x14ac:dyDescent="0.3">
      <c r="B827" s="1"/>
    </row>
    <row r="828" spans="2:2" x14ac:dyDescent="0.3">
      <c r="B828" s="1"/>
    </row>
    <row r="829" spans="2:2" x14ac:dyDescent="0.3">
      <c r="B829" s="1"/>
    </row>
    <row r="830" spans="2:2" x14ac:dyDescent="0.3">
      <c r="B830" s="1"/>
    </row>
    <row r="831" spans="2:2" x14ac:dyDescent="0.3">
      <c r="B831" s="1"/>
    </row>
    <row r="832" spans="2:2" x14ac:dyDescent="0.3">
      <c r="B832" s="1"/>
    </row>
    <row r="833" spans="2:2" x14ac:dyDescent="0.3">
      <c r="B833" s="1"/>
    </row>
    <row r="834" spans="2:2" x14ac:dyDescent="0.3">
      <c r="B834" s="1"/>
    </row>
    <row r="835" spans="2:2" x14ac:dyDescent="0.3">
      <c r="B835" s="1"/>
    </row>
    <row r="836" spans="2:2" x14ac:dyDescent="0.3">
      <c r="B836" s="1"/>
    </row>
    <row r="837" spans="2:2" x14ac:dyDescent="0.3">
      <c r="B837" s="1"/>
    </row>
    <row r="838" spans="2:2" x14ac:dyDescent="0.3">
      <c r="B838" s="1"/>
    </row>
    <row r="839" spans="2:2" x14ac:dyDescent="0.3">
      <c r="B839" s="1"/>
    </row>
    <row r="840" spans="2:2" x14ac:dyDescent="0.3">
      <c r="B840" s="1"/>
    </row>
    <row r="841" spans="2:2" x14ac:dyDescent="0.3">
      <c r="B841" s="1"/>
    </row>
    <row r="842" spans="2:2" x14ac:dyDescent="0.3">
      <c r="B842" s="1"/>
    </row>
    <row r="843" spans="2:2" x14ac:dyDescent="0.3">
      <c r="B843" s="1"/>
    </row>
    <row r="844" spans="2:2" x14ac:dyDescent="0.3">
      <c r="B844" s="1"/>
    </row>
    <row r="845" spans="2:2" x14ac:dyDescent="0.3">
      <c r="B845" s="1"/>
    </row>
    <row r="846" spans="2:2" x14ac:dyDescent="0.3">
      <c r="B846" s="1"/>
    </row>
    <row r="847" spans="2:2" x14ac:dyDescent="0.3">
      <c r="B847" s="1"/>
    </row>
    <row r="848" spans="2:2" x14ac:dyDescent="0.3">
      <c r="B848" s="1"/>
    </row>
    <row r="849" spans="2:2" x14ac:dyDescent="0.3">
      <c r="B849" s="1"/>
    </row>
    <row r="850" spans="2:2" x14ac:dyDescent="0.3">
      <c r="B850" s="1"/>
    </row>
    <row r="851" spans="2:2" x14ac:dyDescent="0.3">
      <c r="B851" s="1"/>
    </row>
    <row r="852" spans="2:2" x14ac:dyDescent="0.3">
      <c r="B852" s="1"/>
    </row>
    <row r="853" spans="2:2" x14ac:dyDescent="0.3">
      <c r="B853" s="1"/>
    </row>
    <row r="854" spans="2:2" x14ac:dyDescent="0.3">
      <c r="B854" s="1"/>
    </row>
    <row r="855" spans="2:2" x14ac:dyDescent="0.3">
      <c r="B855" s="1"/>
    </row>
    <row r="856" spans="2:2" x14ac:dyDescent="0.3">
      <c r="B856" s="1"/>
    </row>
    <row r="857" spans="2:2" x14ac:dyDescent="0.3">
      <c r="B857" s="1"/>
    </row>
    <row r="858" spans="2:2" x14ac:dyDescent="0.3">
      <c r="B858" s="1"/>
    </row>
    <row r="859" spans="2:2" x14ac:dyDescent="0.3">
      <c r="B859" s="1"/>
    </row>
    <row r="860" spans="2:2" x14ac:dyDescent="0.3">
      <c r="B860" s="1"/>
    </row>
    <row r="861" spans="2:2" x14ac:dyDescent="0.3">
      <c r="B861" s="1"/>
    </row>
    <row r="862" spans="2:2" x14ac:dyDescent="0.3">
      <c r="B862" s="1"/>
    </row>
    <row r="863" spans="2:2" x14ac:dyDescent="0.3">
      <c r="B863" s="1"/>
    </row>
    <row r="864" spans="2:2" x14ac:dyDescent="0.3">
      <c r="B864" s="1"/>
    </row>
    <row r="865" spans="2:2" x14ac:dyDescent="0.3">
      <c r="B865" s="1"/>
    </row>
    <row r="866" spans="2:2" x14ac:dyDescent="0.3">
      <c r="B866" s="1"/>
    </row>
    <row r="867" spans="2:2" x14ac:dyDescent="0.3">
      <c r="B867" s="1"/>
    </row>
    <row r="868" spans="2:2" x14ac:dyDescent="0.3">
      <c r="B868" s="1"/>
    </row>
    <row r="869" spans="2:2" x14ac:dyDescent="0.3">
      <c r="B869" s="1"/>
    </row>
    <row r="870" spans="2:2" x14ac:dyDescent="0.3">
      <c r="B870" s="1"/>
    </row>
    <row r="871" spans="2:2" x14ac:dyDescent="0.3">
      <c r="B871" s="1"/>
    </row>
    <row r="872" spans="2:2" x14ac:dyDescent="0.3">
      <c r="B872" s="1"/>
    </row>
    <row r="873" spans="2:2" x14ac:dyDescent="0.3">
      <c r="B873" s="1"/>
    </row>
    <row r="874" spans="2:2" x14ac:dyDescent="0.3">
      <c r="B874" s="1"/>
    </row>
    <row r="875" spans="2:2" x14ac:dyDescent="0.3">
      <c r="B875" s="1"/>
    </row>
    <row r="876" spans="2:2" x14ac:dyDescent="0.3">
      <c r="B876" s="1"/>
    </row>
    <row r="877" spans="2:2" x14ac:dyDescent="0.3">
      <c r="B877" s="1"/>
    </row>
    <row r="878" spans="2:2" x14ac:dyDescent="0.3">
      <c r="B878" s="1"/>
    </row>
    <row r="879" spans="2:2" x14ac:dyDescent="0.3">
      <c r="B879" s="1"/>
    </row>
    <row r="880" spans="2:2" x14ac:dyDescent="0.3">
      <c r="B880" s="1"/>
    </row>
    <row r="881" spans="2:2" x14ac:dyDescent="0.3">
      <c r="B881" s="1"/>
    </row>
    <row r="882" spans="2:2" x14ac:dyDescent="0.3">
      <c r="B882" s="1"/>
    </row>
    <row r="883" spans="2:2" x14ac:dyDescent="0.3">
      <c r="B883" s="1"/>
    </row>
    <row r="884" spans="2:2" x14ac:dyDescent="0.3">
      <c r="B884" s="1"/>
    </row>
    <row r="885" spans="2:2" x14ac:dyDescent="0.3">
      <c r="B885" s="1"/>
    </row>
    <row r="886" spans="2:2" x14ac:dyDescent="0.3">
      <c r="B886" s="1"/>
    </row>
    <row r="887" spans="2:2" x14ac:dyDescent="0.3">
      <c r="B887" s="1"/>
    </row>
    <row r="888" spans="2:2" x14ac:dyDescent="0.3">
      <c r="B888" s="1"/>
    </row>
    <row r="889" spans="2:2" x14ac:dyDescent="0.3">
      <c r="B889" s="1"/>
    </row>
    <row r="890" spans="2:2" x14ac:dyDescent="0.3">
      <c r="B890" s="1"/>
    </row>
    <row r="891" spans="2:2" x14ac:dyDescent="0.3">
      <c r="B891" s="1"/>
    </row>
    <row r="892" spans="2:2" x14ac:dyDescent="0.3">
      <c r="B892" s="1"/>
    </row>
    <row r="893" spans="2:2" x14ac:dyDescent="0.3">
      <c r="B893" s="1"/>
    </row>
    <row r="894" spans="2:2" x14ac:dyDescent="0.3">
      <c r="B894" s="1"/>
    </row>
    <row r="895" spans="2:2" x14ac:dyDescent="0.3">
      <c r="B895" s="1"/>
    </row>
    <row r="896" spans="2:2" x14ac:dyDescent="0.3">
      <c r="B896" s="1"/>
    </row>
    <row r="897" spans="2:2" x14ac:dyDescent="0.3">
      <c r="B897" s="1"/>
    </row>
    <row r="898" spans="2:2" x14ac:dyDescent="0.3">
      <c r="B898" s="1"/>
    </row>
    <row r="899" spans="2:2" x14ac:dyDescent="0.3">
      <c r="B899" s="1"/>
    </row>
    <row r="900" spans="2:2" x14ac:dyDescent="0.3">
      <c r="B900" s="1"/>
    </row>
    <row r="901" spans="2:2" x14ac:dyDescent="0.3">
      <c r="B901" s="1"/>
    </row>
    <row r="902" spans="2:2" x14ac:dyDescent="0.3">
      <c r="B902" s="1"/>
    </row>
    <row r="903" spans="2:2" x14ac:dyDescent="0.3">
      <c r="B903" s="1"/>
    </row>
    <row r="904" spans="2:2" x14ac:dyDescent="0.3">
      <c r="B904" s="1"/>
    </row>
    <row r="905" spans="2:2" x14ac:dyDescent="0.3">
      <c r="B905" s="1"/>
    </row>
    <row r="906" spans="2:2" x14ac:dyDescent="0.3">
      <c r="B906" s="1"/>
    </row>
    <row r="907" spans="2:2" x14ac:dyDescent="0.3">
      <c r="B907" s="1"/>
    </row>
    <row r="908" spans="2:2" x14ac:dyDescent="0.3">
      <c r="B908" s="1"/>
    </row>
    <row r="909" spans="2:2" x14ac:dyDescent="0.3">
      <c r="B909" s="1"/>
    </row>
    <row r="910" spans="2:2" x14ac:dyDescent="0.3">
      <c r="B910" s="1"/>
    </row>
    <row r="911" spans="2:2" x14ac:dyDescent="0.3">
      <c r="B911" s="1"/>
    </row>
    <row r="912" spans="2:2" x14ac:dyDescent="0.3">
      <c r="B912" s="1"/>
    </row>
    <row r="913" spans="2:2" x14ac:dyDescent="0.3">
      <c r="B913" s="1"/>
    </row>
    <row r="914" spans="2:2" x14ac:dyDescent="0.3">
      <c r="B914" s="1"/>
    </row>
    <row r="915" spans="2:2" x14ac:dyDescent="0.3">
      <c r="B915" s="1"/>
    </row>
    <row r="916" spans="2:2" x14ac:dyDescent="0.3">
      <c r="B916" s="1"/>
    </row>
    <row r="917" spans="2:2" x14ac:dyDescent="0.3">
      <c r="B917" s="1"/>
    </row>
    <row r="918" spans="2:2" x14ac:dyDescent="0.3">
      <c r="B918" s="1"/>
    </row>
    <row r="919" spans="2:2" x14ac:dyDescent="0.3">
      <c r="B919" s="1"/>
    </row>
    <row r="920" spans="2:2" x14ac:dyDescent="0.3">
      <c r="B920" s="1"/>
    </row>
    <row r="921" spans="2:2" x14ac:dyDescent="0.3">
      <c r="B921" s="1"/>
    </row>
    <row r="922" spans="2:2" x14ac:dyDescent="0.3">
      <c r="B922" s="1"/>
    </row>
    <row r="923" spans="2:2" x14ac:dyDescent="0.3">
      <c r="B923" s="1"/>
    </row>
    <row r="924" spans="2:2" x14ac:dyDescent="0.3">
      <c r="B924" s="1"/>
    </row>
    <row r="925" spans="2:2" x14ac:dyDescent="0.3">
      <c r="B925" s="1"/>
    </row>
    <row r="926" spans="2:2" x14ac:dyDescent="0.3">
      <c r="B926" s="1"/>
    </row>
    <row r="927" spans="2:2" x14ac:dyDescent="0.3">
      <c r="B927" s="1"/>
    </row>
    <row r="928" spans="2:2" x14ac:dyDescent="0.3">
      <c r="B928" s="1"/>
    </row>
    <row r="929" spans="2:2" x14ac:dyDescent="0.3">
      <c r="B929" s="1"/>
    </row>
    <row r="930" spans="2:2" x14ac:dyDescent="0.3">
      <c r="B930" s="1"/>
    </row>
    <row r="931" spans="2:2" x14ac:dyDescent="0.3">
      <c r="B931" s="1"/>
    </row>
    <row r="932" spans="2:2" x14ac:dyDescent="0.3">
      <c r="B932" s="1"/>
    </row>
    <row r="933" spans="2:2" x14ac:dyDescent="0.3">
      <c r="B933" s="1"/>
    </row>
    <row r="934" spans="2:2" x14ac:dyDescent="0.3">
      <c r="B934" s="1"/>
    </row>
    <row r="935" spans="2:2" x14ac:dyDescent="0.3">
      <c r="B935" s="1"/>
    </row>
    <row r="936" spans="2:2" x14ac:dyDescent="0.3">
      <c r="B936" s="1"/>
    </row>
    <row r="937" spans="2:2" x14ac:dyDescent="0.3">
      <c r="B937" s="1"/>
    </row>
    <row r="938" spans="2:2" x14ac:dyDescent="0.3">
      <c r="B938" s="1"/>
    </row>
    <row r="939" spans="2:2" x14ac:dyDescent="0.3">
      <c r="B939" s="1"/>
    </row>
    <row r="940" spans="2:2" x14ac:dyDescent="0.3">
      <c r="B940" s="1"/>
    </row>
    <row r="941" spans="2:2" x14ac:dyDescent="0.3">
      <c r="B941" s="1"/>
    </row>
    <row r="942" spans="2:2" x14ac:dyDescent="0.3">
      <c r="B942" s="1"/>
    </row>
    <row r="943" spans="2:2" x14ac:dyDescent="0.3">
      <c r="B943" s="1"/>
    </row>
    <row r="944" spans="2:2" x14ac:dyDescent="0.3">
      <c r="B944" s="1"/>
    </row>
    <row r="945" spans="2:2" x14ac:dyDescent="0.3">
      <c r="B945" s="1"/>
    </row>
    <row r="946" spans="2:2" x14ac:dyDescent="0.3">
      <c r="B946" s="1"/>
    </row>
    <row r="947" spans="2:2" x14ac:dyDescent="0.3">
      <c r="B947" s="1"/>
    </row>
    <row r="948" spans="2:2" x14ac:dyDescent="0.3">
      <c r="B948" s="1"/>
    </row>
    <row r="949" spans="2:2" x14ac:dyDescent="0.3">
      <c r="B949" s="1"/>
    </row>
    <row r="950" spans="2:2" x14ac:dyDescent="0.3">
      <c r="B950" s="1"/>
    </row>
    <row r="951" spans="2:2" x14ac:dyDescent="0.3">
      <c r="B951" s="1"/>
    </row>
    <row r="952" spans="2:2" x14ac:dyDescent="0.3">
      <c r="B952" s="1"/>
    </row>
    <row r="953" spans="2:2" x14ac:dyDescent="0.3">
      <c r="B953" s="1"/>
    </row>
    <row r="954" spans="2:2" x14ac:dyDescent="0.3">
      <c r="B954" s="1"/>
    </row>
    <row r="955" spans="2:2" x14ac:dyDescent="0.3">
      <c r="B955" s="1"/>
    </row>
    <row r="956" spans="2:2" x14ac:dyDescent="0.3">
      <c r="B956" s="1"/>
    </row>
    <row r="957" spans="2:2" x14ac:dyDescent="0.3">
      <c r="B957" s="1"/>
    </row>
    <row r="958" spans="2:2" x14ac:dyDescent="0.3">
      <c r="B958" s="1"/>
    </row>
    <row r="959" spans="2:2" x14ac:dyDescent="0.3">
      <c r="B959" s="1"/>
    </row>
    <row r="960" spans="2:2" x14ac:dyDescent="0.3">
      <c r="B960" s="1"/>
    </row>
    <row r="961" spans="2:2" x14ac:dyDescent="0.3">
      <c r="B961" s="1"/>
    </row>
    <row r="962" spans="2:2" x14ac:dyDescent="0.3">
      <c r="B962" s="1"/>
    </row>
    <row r="963" spans="2:2" x14ac:dyDescent="0.3">
      <c r="B963" s="1"/>
    </row>
    <row r="964" spans="2:2" x14ac:dyDescent="0.3">
      <c r="B964" s="1"/>
    </row>
    <row r="965" spans="2:2" x14ac:dyDescent="0.3">
      <c r="B965" s="1"/>
    </row>
    <row r="966" spans="2:2" x14ac:dyDescent="0.3">
      <c r="B966" s="1"/>
    </row>
    <row r="967" spans="2:2" x14ac:dyDescent="0.3">
      <c r="B967" s="1"/>
    </row>
    <row r="968" spans="2:2" x14ac:dyDescent="0.3">
      <c r="B968" s="1"/>
    </row>
    <row r="969" spans="2:2" x14ac:dyDescent="0.3">
      <c r="B969" s="1"/>
    </row>
    <row r="970" spans="2:2" x14ac:dyDescent="0.3">
      <c r="B970" s="1"/>
    </row>
    <row r="971" spans="2:2" x14ac:dyDescent="0.3">
      <c r="B971" s="1"/>
    </row>
    <row r="972" spans="2:2" x14ac:dyDescent="0.3">
      <c r="B972" s="1"/>
    </row>
    <row r="973" spans="2:2" x14ac:dyDescent="0.3">
      <c r="B973" s="1"/>
    </row>
    <row r="974" spans="2:2" x14ac:dyDescent="0.3">
      <c r="B974" s="1"/>
    </row>
    <row r="975" spans="2:2" x14ac:dyDescent="0.3">
      <c r="B975" s="1"/>
    </row>
    <row r="976" spans="2:2" x14ac:dyDescent="0.3">
      <c r="B976" s="1"/>
    </row>
    <row r="977" spans="2:2" x14ac:dyDescent="0.3">
      <c r="B977" s="1"/>
    </row>
    <row r="978" spans="2:2" x14ac:dyDescent="0.3">
      <c r="B978" s="1"/>
    </row>
    <row r="979" spans="2:2" x14ac:dyDescent="0.3">
      <c r="B979" s="1"/>
    </row>
    <row r="980" spans="2:2" x14ac:dyDescent="0.3">
      <c r="B980" s="1"/>
    </row>
    <row r="981" spans="2:2" x14ac:dyDescent="0.3">
      <c r="B981" s="1"/>
    </row>
    <row r="982" spans="2:2" x14ac:dyDescent="0.3">
      <c r="B982" s="1"/>
    </row>
    <row r="983" spans="2:2" x14ac:dyDescent="0.3">
      <c r="B983" s="1"/>
    </row>
    <row r="984" spans="2:2" x14ac:dyDescent="0.3">
      <c r="B984" s="1"/>
    </row>
    <row r="985" spans="2:2" x14ac:dyDescent="0.3">
      <c r="B985" s="1"/>
    </row>
    <row r="986" spans="2:2" x14ac:dyDescent="0.3">
      <c r="B986" s="1"/>
    </row>
    <row r="987" spans="2:2" x14ac:dyDescent="0.3">
      <c r="B987" s="1"/>
    </row>
    <row r="988" spans="2:2" x14ac:dyDescent="0.3">
      <c r="B988" s="1"/>
    </row>
    <row r="989" spans="2:2" x14ac:dyDescent="0.3">
      <c r="B989" s="1"/>
    </row>
    <row r="990" spans="2:2" x14ac:dyDescent="0.3">
      <c r="B990" s="1"/>
    </row>
    <row r="991" spans="2:2" x14ac:dyDescent="0.3">
      <c r="B991" s="1"/>
    </row>
    <row r="992" spans="2:2" x14ac:dyDescent="0.3">
      <c r="B992" s="1"/>
    </row>
    <row r="993" spans="2:2" x14ac:dyDescent="0.3">
      <c r="B993" s="1"/>
    </row>
    <row r="994" spans="2:2" x14ac:dyDescent="0.3">
      <c r="B994" s="1"/>
    </row>
    <row r="995" spans="2:2" x14ac:dyDescent="0.3">
      <c r="B995" s="1"/>
    </row>
    <row r="996" spans="2:2" x14ac:dyDescent="0.3">
      <c r="B996" s="1"/>
    </row>
    <row r="997" spans="2:2" x14ac:dyDescent="0.3">
      <c r="B997" s="1"/>
    </row>
    <row r="998" spans="2:2" x14ac:dyDescent="0.3">
      <c r="B998" s="1"/>
    </row>
    <row r="999" spans="2:2" x14ac:dyDescent="0.3">
      <c r="B999" s="1"/>
    </row>
    <row r="1000" spans="2:2" x14ac:dyDescent="0.3">
      <c r="B1000" s="1"/>
    </row>
    <row r="1001" spans="2:2" x14ac:dyDescent="0.3">
      <c r="B1001" s="1"/>
    </row>
    <row r="1002" spans="2:2" x14ac:dyDescent="0.3">
      <c r="B1002" s="1"/>
    </row>
    <row r="1003" spans="2:2" x14ac:dyDescent="0.3">
      <c r="B1003" s="1"/>
    </row>
    <row r="1004" spans="2:2" x14ac:dyDescent="0.3">
      <c r="B1004" s="1"/>
    </row>
    <row r="1005" spans="2:2" x14ac:dyDescent="0.3">
      <c r="B1005" s="1"/>
    </row>
    <row r="1006" spans="2:2" x14ac:dyDescent="0.3">
      <c r="B1006" s="1"/>
    </row>
    <row r="1007" spans="2:2" x14ac:dyDescent="0.3">
      <c r="B1007" s="1"/>
    </row>
    <row r="1008" spans="2:2" x14ac:dyDescent="0.3">
      <c r="B1008" s="1"/>
    </row>
    <row r="1009" spans="2:2" x14ac:dyDescent="0.3">
      <c r="B1009" s="1"/>
    </row>
    <row r="1010" spans="2:2" x14ac:dyDescent="0.3">
      <c r="B1010" s="1"/>
    </row>
    <row r="1011" spans="2:2" x14ac:dyDescent="0.3">
      <c r="B1011" s="1"/>
    </row>
    <row r="1012" spans="2:2" x14ac:dyDescent="0.3">
      <c r="B1012" s="1"/>
    </row>
    <row r="1013" spans="2:2" x14ac:dyDescent="0.3">
      <c r="B1013" s="1"/>
    </row>
    <row r="1014" spans="2:2" x14ac:dyDescent="0.3">
      <c r="B1014" s="1"/>
    </row>
    <row r="1015" spans="2:2" x14ac:dyDescent="0.3">
      <c r="B1015" s="1"/>
    </row>
    <row r="1016" spans="2:2" x14ac:dyDescent="0.3">
      <c r="B1016" s="1"/>
    </row>
    <row r="1017" spans="2:2" x14ac:dyDescent="0.3">
      <c r="B1017" s="1"/>
    </row>
    <row r="1018" spans="2:2" x14ac:dyDescent="0.3">
      <c r="B1018" s="1"/>
    </row>
    <row r="1019" spans="2:2" x14ac:dyDescent="0.3">
      <c r="B1019" s="1"/>
    </row>
    <row r="1020" spans="2:2" x14ac:dyDescent="0.3">
      <c r="B1020" s="1"/>
    </row>
    <row r="1021" spans="2:2" x14ac:dyDescent="0.3">
      <c r="B1021" s="1"/>
    </row>
    <row r="1022" spans="2:2" x14ac:dyDescent="0.3">
      <c r="B1022" s="1"/>
    </row>
    <row r="1023" spans="2:2" x14ac:dyDescent="0.3">
      <c r="B1023" s="1"/>
    </row>
    <row r="1024" spans="2:2" x14ac:dyDescent="0.3">
      <c r="B1024" s="1"/>
    </row>
    <row r="1025" spans="2:2" x14ac:dyDescent="0.3">
      <c r="B1025" s="1"/>
    </row>
    <row r="1026" spans="2:2" x14ac:dyDescent="0.3">
      <c r="B1026" s="1"/>
    </row>
    <row r="1027" spans="2:2" x14ac:dyDescent="0.3">
      <c r="B1027" s="1"/>
    </row>
    <row r="1028" spans="2:2" x14ac:dyDescent="0.3">
      <c r="B1028" s="1"/>
    </row>
    <row r="1029" spans="2:2" x14ac:dyDescent="0.3">
      <c r="B1029" s="1"/>
    </row>
    <row r="1030" spans="2:2" x14ac:dyDescent="0.3">
      <c r="B1030" s="1"/>
    </row>
    <row r="1031" spans="2:2" x14ac:dyDescent="0.3">
      <c r="B1031" s="1"/>
    </row>
    <row r="1032" spans="2:2" x14ac:dyDescent="0.3">
      <c r="B1032" s="1"/>
    </row>
    <row r="1033" spans="2:2" x14ac:dyDescent="0.3">
      <c r="B1033" s="1"/>
    </row>
    <row r="1034" spans="2:2" x14ac:dyDescent="0.3">
      <c r="B1034" s="1"/>
    </row>
    <row r="1035" spans="2:2" x14ac:dyDescent="0.3">
      <c r="B1035" s="1"/>
    </row>
    <row r="1036" spans="2:2" x14ac:dyDescent="0.3">
      <c r="B1036" s="1"/>
    </row>
    <row r="1037" spans="2:2" x14ac:dyDescent="0.3">
      <c r="B1037" s="1"/>
    </row>
    <row r="1038" spans="2:2" x14ac:dyDescent="0.3">
      <c r="B1038" s="1"/>
    </row>
    <row r="1039" spans="2:2" x14ac:dyDescent="0.3">
      <c r="B1039" s="1"/>
    </row>
    <row r="1040" spans="2:2" x14ac:dyDescent="0.3">
      <c r="B1040" s="1"/>
    </row>
    <row r="1041" spans="2:2" x14ac:dyDescent="0.3">
      <c r="B1041" s="1"/>
    </row>
    <row r="1042" spans="2:2" x14ac:dyDescent="0.3">
      <c r="B1042" s="1"/>
    </row>
    <row r="1043" spans="2:2" x14ac:dyDescent="0.3">
      <c r="B1043" s="1"/>
    </row>
    <row r="1044" spans="2:2" x14ac:dyDescent="0.3">
      <c r="B1044" s="1"/>
    </row>
    <row r="1045" spans="2:2" x14ac:dyDescent="0.3">
      <c r="B1045" s="1"/>
    </row>
    <row r="1046" spans="2:2" x14ac:dyDescent="0.3">
      <c r="B1046" s="1"/>
    </row>
    <row r="1047" spans="2:2" x14ac:dyDescent="0.3">
      <c r="B1047" s="1"/>
    </row>
    <row r="1048" spans="2:2" x14ac:dyDescent="0.3">
      <c r="B1048" s="1"/>
    </row>
    <row r="1049" spans="2:2" x14ac:dyDescent="0.3">
      <c r="B1049" s="1"/>
    </row>
    <row r="1050" spans="2:2" x14ac:dyDescent="0.3">
      <c r="B1050" s="1"/>
    </row>
    <row r="1051" spans="2:2" x14ac:dyDescent="0.3">
      <c r="B1051" s="1"/>
    </row>
    <row r="1052" spans="2:2" x14ac:dyDescent="0.3">
      <c r="B1052" s="1"/>
    </row>
    <row r="1053" spans="2:2" x14ac:dyDescent="0.3">
      <c r="B1053" s="1"/>
    </row>
    <row r="1054" spans="2:2" x14ac:dyDescent="0.3">
      <c r="B1054" s="1"/>
    </row>
    <row r="1055" spans="2:2" x14ac:dyDescent="0.3">
      <c r="B1055" s="1"/>
    </row>
    <row r="1056" spans="2:2" x14ac:dyDescent="0.3">
      <c r="B1056" s="1"/>
    </row>
    <row r="1057" spans="2:2" x14ac:dyDescent="0.3">
      <c r="B1057" s="1"/>
    </row>
    <row r="1058" spans="2:2" x14ac:dyDescent="0.3">
      <c r="B1058" s="1"/>
    </row>
    <row r="1059" spans="2:2" x14ac:dyDescent="0.3">
      <c r="B1059" s="1"/>
    </row>
    <row r="1060" spans="2:2" x14ac:dyDescent="0.3">
      <c r="B1060" s="1"/>
    </row>
    <row r="1061" spans="2:2" x14ac:dyDescent="0.3">
      <c r="B1061" s="1"/>
    </row>
    <row r="1062" spans="2:2" x14ac:dyDescent="0.3">
      <c r="B1062" s="1"/>
    </row>
    <row r="1063" spans="2:2" x14ac:dyDescent="0.3">
      <c r="B1063" s="1"/>
    </row>
    <row r="1064" spans="2:2" x14ac:dyDescent="0.3">
      <c r="B1064" s="1"/>
    </row>
    <row r="1065" spans="2:2" x14ac:dyDescent="0.3">
      <c r="B1065" s="1"/>
    </row>
    <row r="1066" spans="2:2" x14ac:dyDescent="0.3">
      <c r="B1066" s="1"/>
    </row>
    <row r="1067" spans="2:2" x14ac:dyDescent="0.3">
      <c r="B1067" s="1"/>
    </row>
    <row r="1068" spans="2:2" x14ac:dyDescent="0.3">
      <c r="B1068" s="1"/>
    </row>
    <row r="1069" spans="2:2" x14ac:dyDescent="0.3">
      <c r="B1069" s="1"/>
    </row>
    <row r="1070" spans="2:2" x14ac:dyDescent="0.3">
      <c r="B1070" s="1"/>
    </row>
    <row r="1071" spans="2:2" x14ac:dyDescent="0.3">
      <c r="B1071" s="1"/>
    </row>
    <row r="1072" spans="2:2" x14ac:dyDescent="0.3">
      <c r="B1072" s="1"/>
    </row>
    <row r="1073" spans="2:2" x14ac:dyDescent="0.3">
      <c r="B1073" s="1"/>
    </row>
    <row r="1074" spans="2:2" x14ac:dyDescent="0.3">
      <c r="B1074" s="1"/>
    </row>
    <row r="1075" spans="2:2" x14ac:dyDescent="0.3">
      <c r="B1075" s="1"/>
    </row>
    <row r="1076" spans="2:2" x14ac:dyDescent="0.3">
      <c r="B1076" s="1"/>
    </row>
    <row r="1077" spans="2:2" x14ac:dyDescent="0.3">
      <c r="B1077" s="1"/>
    </row>
    <row r="1078" spans="2:2" x14ac:dyDescent="0.3">
      <c r="B1078" s="1"/>
    </row>
    <row r="1079" spans="2:2" x14ac:dyDescent="0.3">
      <c r="B1079" s="1"/>
    </row>
    <row r="1080" spans="2:2" x14ac:dyDescent="0.3">
      <c r="B1080" s="1"/>
    </row>
    <row r="1081" spans="2:2" x14ac:dyDescent="0.3">
      <c r="B1081" s="1"/>
    </row>
    <row r="1082" spans="2:2" x14ac:dyDescent="0.3">
      <c r="B1082" s="1"/>
    </row>
    <row r="1083" spans="2:2" x14ac:dyDescent="0.3">
      <c r="B1083" s="1"/>
    </row>
    <row r="1084" spans="2:2" x14ac:dyDescent="0.3">
      <c r="B1084" s="1"/>
    </row>
    <row r="1085" spans="2:2" x14ac:dyDescent="0.3">
      <c r="B1085" s="1"/>
    </row>
    <row r="1086" spans="2:2" x14ac:dyDescent="0.3">
      <c r="B1086" s="1"/>
    </row>
    <row r="1087" spans="2:2" x14ac:dyDescent="0.3">
      <c r="B1087" s="1"/>
    </row>
    <row r="1088" spans="2:2" x14ac:dyDescent="0.3">
      <c r="B1088" s="1"/>
    </row>
    <row r="1089" spans="2:2" x14ac:dyDescent="0.3">
      <c r="B1089" s="1"/>
    </row>
    <row r="1090" spans="2:2" x14ac:dyDescent="0.3">
      <c r="B1090" s="1"/>
    </row>
    <row r="1091" spans="2:2" x14ac:dyDescent="0.3">
      <c r="B1091" s="1"/>
    </row>
    <row r="1092" spans="2:2" x14ac:dyDescent="0.3">
      <c r="B1092" s="1"/>
    </row>
    <row r="1093" spans="2:2" x14ac:dyDescent="0.3">
      <c r="B1093" s="1"/>
    </row>
    <row r="1094" spans="2:2" x14ac:dyDescent="0.3">
      <c r="B1094" s="1"/>
    </row>
    <row r="1095" spans="2:2" x14ac:dyDescent="0.3">
      <c r="B1095" s="1"/>
    </row>
    <row r="1096" spans="2:2" x14ac:dyDescent="0.3">
      <c r="B1096" s="1"/>
    </row>
    <row r="1097" spans="2:2" x14ac:dyDescent="0.3">
      <c r="B1097" s="1"/>
    </row>
    <row r="1098" spans="2:2" x14ac:dyDescent="0.3">
      <c r="B1098" s="1"/>
    </row>
    <row r="1099" spans="2:2" x14ac:dyDescent="0.3">
      <c r="B1099" s="1"/>
    </row>
    <row r="1100" spans="2:2" x14ac:dyDescent="0.3">
      <c r="B1100" s="1"/>
    </row>
    <row r="1101" spans="2:2" x14ac:dyDescent="0.3">
      <c r="B1101" s="1"/>
    </row>
    <row r="1102" spans="2:2" x14ac:dyDescent="0.3">
      <c r="B1102" s="1"/>
    </row>
    <row r="1103" spans="2:2" x14ac:dyDescent="0.3">
      <c r="B1103" s="1"/>
    </row>
    <row r="1104" spans="2:2" x14ac:dyDescent="0.3">
      <c r="B1104" s="1"/>
    </row>
    <row r="1105" spans="2:2" x14ac:dyDescent="0.3">
      <c r="B1105" s="1"/>
    </row>
    <row r="1106" spans="2:2" x14ac:dyDescent="0.3">
      <c r="B1106" s="1"/>
    </row>
    <row r="1107" spans="2:2" x14ac:dyDescent="0.3">
      <c r="B1107" s="1"/>
    </row>
    <row r="1108" spans="2:2" x14ac:dyDescent="0.3">
      <c r="B1108" s="1"/>
    </row>
    <row r="1109" spans="2:2" x14ac:dyDescent="0.3">
      <c r="B1109" s="1"/>
    </row>
    <row r="1110" spans="2:2" x14ac:dyDescent="0.3">
      <c r="B1110" s="1"/>
    </row>
    <row r="1111" spans="2:2" x14ac:dyDescent="0.3">
      <c r="B1111" s="1"/>
    </row>
    <row r="1112" spans="2:2" x14ac:dyDescent="0.3">
      <c r="B1112" s="1"/>
    </row>
    <row r="1113" spans="2:2" x14ac:dyDescent="0.3">
      <c r="B1113" s="1"/>
    </row>
    <row r="1114" spans="2:2" x14ac:dyDescent="0.3">
      <c r="B1114" s="1"/>
    </row>
    <row r="1115" spans="2:2" x14ac:dyDescent="0.3">
      <c r="B1115" s="1"/>
    </row>
    <row r="1116" spans="2:2" x14ac:dyDescent="0.3">
      <c r="B1116" s="1"/>
    </row>
    <row r="1117" spans="2:2" x14ac:dyDescent="0.3">
      <c r="B1117" s="1"/>
    </row>
    <row r="1118" spans="2:2" x14ac:dyDescent="0.3">
      <c r="B1118" s="1"/>
    </row>
    <row r="1119" spans="2:2" x14ac:dyDescent="0.3">
      <c r="B1119" s="1"/>
    </row>
    <row r="1120" spans="2:2" x14ac:dyDescent="0.3">
      <c r="B1120" s="1"/>
    </row>
    <row r="1121" spans="2:2" x14ac:dyDescent="0.3">
      <c r="B1121" s="1"/>
    </row>
    <row r="1122" spans="2:2" x14ac:dyDescent="0.3">
      <c r="B1122" s="1"/>
    </row>
    <row r="1123" spans="2:2" x14ac:dyDescent="0.3">
      <c r="B1123" s="1"/>
    </row>
    <row r="1124" spans="2:2" x14ac:dyDescent="0.3">
      <c r="B1124" s="1"/>
    </row>
    <row r="1125" spans="2:2" x14ac:dyDescent="0.3">
      <c r="B1125" s="1"/>
    </row>
    <row r="1126" spans="2:2" x14ac:dyDescent="0.3">
      <c r="B1126" s="1"/>
    </row>
    <row r="1127" spans="2:2" x14ac:dyDescent="0.3">
      <c r="B1127" s="1"/>
    </row>
    <row r="1128" spans="2:2" x14ac:dyDescent="0.3">
      <c r="B1128" s="1"/>
    </row>
    <row r="1129" spans="2:2" x14ac:dyDescent="0.3">
      <c r="B1129" s="1"/>
    </row>
    <row r="1130" spans="2:2" x14ac:dyDescent="0.3">
      <c r="B1130" s="1"/>
    </row>
    <row r="1131" spans="2:2" x14ac:dyDescent="0.3">
      <c r="B1131" s="1"/>
    </row>
    <row r="1132" spans="2:2" x14ac:dyDescent="0.3">
      <c r="B1132" s="1"/>
    </row>
    <row r="1133" spans="2:2" x14ac:dyDescent="0.3">
      <c r="B1133" s="1"/>
    </row>
    <row r="1134" spans="2:2" x14ac:dyDescent="0.3">
      <c r="B1134" s="1"/>
    </row>
    <row r="1135" spans="2:2" x14ac:dyDescent="0.3">
      <c r="B1135" s="1"/>
    </row>
    <row r="1136" spans="2:2" x14ac:dyDescent="0.3">
      <c r="B1136" s="1"/>
    </row>
    <row r="1137" spans="2:2" x14ac:dyDescent="0.3">
      <c r="B1137" s="1"/>
    </row>
    <row r="1138" spans="2:2" x14ac:dyDescent="0.3">
      <c r="B1138" s="1"/>
    </row>
    <row r="1139" spans="2:2" x14ac:dyDescent="0.3">
      <c r="B1139" s="1"/>
    </row>
    <row r="1140" spans="2:2" x14ac:dyDescent="0.3">
      <c r="B1140" s="1"/>
    </row>
    <row r="1141" spans="2:2" x14ac:dyDescent="0.3">
      <c r="B1141" s="1"/>
    </row>
    <row r="1142" spans="2:2" x14ac:dyDescent="0.3">
      <c r="B1142" s="1"/>
    </row>
    <row r="1143" spans="2:2" x14ac:dyDescent="0.3">
      <c r="B1143" s="1"/>
    </row>
    <row r="1144" spans="2:2" x14ac:dyDescent="0.3">
      <c r="B1144" s="1"/>
    </row>
    <row r="1145" spans="2:2" x14ac:dyDescent="0.3">
      <c r="B1145" s="1"/>
    </row>
    <row r="1146" spans="2:2" x14ac:dyDescent="0.3">
      <c r="B1146" s="1"/>
    </row>
    <row r="1147" spans="2:2" x14ac:dyDescent="0.3">
      <c r="B1147" s="1"/>
    </row>
    <row r="1148" spans="2:2" x14ac:dyDescent="0.3">
      <c r="B1148" s="1"/>
    </row>
    <row r="1149" spans="2:2" x14ac:dyDescent="0.3">
      <c r="B1149" s="1"/>
    </row>
    <row r="1150" spans="2:2" x14ac:dyDescent="0.3">
      <c r="B1150" s="1"/>
    </row>
    <row r="1151" spans="2:2" x14ac:dyDescent="0.3">
      <c r="B1151" s="1"/>
    </row>
    <row r="1152" spans="2:2" x14ac:dyDescent="0.3">
      <c r="B1152" s="1"/>
    </row>
    <row r="1153" spans="2:2" x14ac:dyDescent="0.3">
      <c r="B1153" s="1"/>
    </row>
    <row r="1154" spans="2:2" x14ac:dyDescent="0.3">
      <c r="B1154" s="1"/>
    </row>
    <row r="1155" spans="2:2" x14ac:dyDescent="0.3">
      <c r="B1155" s="1"/>
    </row>
    <row r="1156" spans="2:2" x14ac:dyDescent="0.3">
      <c r="B1156" s="1"/>
    </row>
    <row r="1157" spans="2:2" x14ac:dyDescent="0.3">
      <c r="B1157" s="1"/>
    </row>
    <row r="1158" spans="2:2" x14ac:dyDescent="0.3">
      <c r="B1158" s="1"/>
    </row>
    <row r="1159" spans="2:2" x14ac:dyDescent="0.3">
      <c r="B1159" s="1"/>
    </row>
    <row r="1160" spans="2:2" x14ac:dyDescent="0.3">
      <c r="B1160" s="1"/>
    </row>
    <row r="1161" spans="2:2" x14ac:dyDescent="0.3">
      <c r="B1161" s="1"/>
    </row>
    <row r="1162" spans="2:2" x14ac:dyDescent="0.3">
      <c r="B1162" s="1"/>
    </row>
    <row r="1163" spans="2:2" x14ac:dyDescent="0.3">
      <c r="B1163" s="1"/>
    </row>
    <row r="1164" spans="2:2" x14ac:dyDescent="0.3">
      <c r="B1164" s="1"/>
    </row>
    <row r="1165" spans="2:2" x14ac:dyDescent="0.3">
      <c r="B1165" s="1"/>
    </row>
    <row r="1166" spans="2:2" x14ac:dyDescent="0.3">
      <c r="B1166" s="1"/>
    </row>
    <row r="1167" spans="2:2" x14ac:dyDescent="0.3">
      <c r="B1167" s="1"/>
    </row>
    <row r="1168" spans="2:2" x14ac:dyDescent="0.3">
      <c r="B1168" s="1"/>
    </row>
    <row r="1169" spans="2:2" x14ac:dyDescent="0.3">
      <c r="B1169" s="1"/>
    </row>
    <row r="1170" spans="2:2" x14ac:dyDescent="0.3">
      <c r="B1170" s="1"/>
    </row>
    <row r="1171" spans="2:2" x14ac:dyDescent="0.3">
      <c r="B1171" s="1"/>
    </row>
    <row r="1172" spans="2:2" x14ac:dyDescent="0.3">
      <c r="B1172" s="1"/>
    </row>
    <row r="1173" spans="2:2" x14ac:dyDescent="0.3">
      <c r="B1173" s="1"/>
    </row>
    <row r="1174" spans="2:2" x14ac:dyDescent="0.3">
      <c r="B1174" s="1"/>
    </row>
    <row r="1175" spans="2:2" x14ac:dyDescent="0.3">
      <c r="B1175" s="1"/>
    </row>
    <row r="1176" spans="2:2" x14ac:dyDescent="0.3">
      <c r="B1176" s="1"/>
    </row>
    <row r="1177" spans="2:2" x14ac:dyDescent="0.3">
      <c r="B1177" s="1"/>
    </row>
    <row r="1178" spans="2:2" x14ac:dyDescent="0.3">
      <c r="B1178" s="1"/>
    </row>
    <row r="1179" spans="2:2" x14ac:dyDescent="0.3">
      <c r="B1179" s="1"/>
    </row>
    <row r="1180" spans="2:2" x14ac:dyDescent="0.3">
      <c r="B1180" s="1"/>
    </row>
    <row r="1181" spans="2:2" x14ac:dyDescent="0.3">
      <c r="B1181" s="1"/>
    </row>
    <row r="1182" spans="2:2" x14ac:dyDescent="0.3">
      <c r="B1182" s="1"/>
    </row>
    <row r="1183" spans="2:2" x14ac:dyDescent="0.3">
      <c r="B1183" s="1"/>
    </row>
    <row r="1184" spans="2:2" x14ac:dyDescent="0.3">
      <c r="B1184" s="1"/>
    </row>
    <row r="1185" spans="2:2" x14ac:dyDescent="0.3">
      <c r="B1185" s="1"/>
    </row>
    <row r="1186" spans="2:2" x14ac:dyDescent="0.3">
      <c r="B1186" s="1"/>
    </row>
    <row r="1187" spans="2:2" x14ac:dyDescent="0.3">
      <c r="B1187" s="1"/>
    </row>
    <row r="1188" spans="2:2" x14ac:dyDescent="0.3">
      <c r="B1188" s="1"/>
    </row>
    <row r="1189" spans="2:2" x14ac:dyDescent="0.3">
      <c r="B1189" s="1"/>
    </row>
    <row r="1190" spans="2:2" x14ac:dyDescent="0.3">
      <c r="B1190" s="1"/>
    </row>
    <row r="1191" spans="2:2" x14ac:dyDescent="0.3">
      <c r="B1191" s="1"/>
    </row>
    <row r="1192" spans="2:2" x14ac:dyDescent="0.3">
      <c r="B1192" s="1"/>
    </row>
    <row r="1193" spans="2:2" x14ac:dyDescent="0.3">
      <c r="B1193" s="1"/>
    </row>
    <row r="1194" spans="2:2" x14ac:dyDescent="0.3">
      <c r="B1194" s="1"/>
    </row>
    <row r="1195" spans="2:2" x14ac:dyDescent="0.3">
      <c r="B1195" s="1"/>
    </row>
    <row r="1196" spans="2:2" x14ac:dyDescent="0.3">
      <c r="B1196" s="1"/>
    </row>
    <row r="1197" spans="2:2" x14ac:dyDescent="0.3">
      <c r="B1197" s="1"/>
    </row>
    <row r="1198" spans="2:2" x14ac:dyDescent="0.3">
      <c r="B1198" s="1"/>
    </row>
    <row r="1199" spans="2:2" x14ac:dyDescent="0.3">
      <c r="B1199" s="1"/>
    </row>
    <row r="1200" spans="2:2" x14ac:dyDescent="0.3">
      <c r="B1200" s="1"/>
    </row>
    <row r="1201" spans="2:2" x14ac:dyDescent="0.3">
      <c r="B1201" s="1"/>
    </row>
    <row r="1202" spans="2:2" x14ac:dyDescent="0.3">
      <c r="B1202" s="1"/>
    </row>
    <row r="1203" spans="2:2" x14ac:dyDescent="0.3">
      <c r="B1203" s="1"/>
    </row>
    <row r="1204" spans="2:2" x14ac:dyDescent="0.3">
      <c r="B1204" s="1"/>
    </row>
    <row r="1205" spans="2:2" x14ac:dyDescent="0.3">
      <c r="B1205" s="1"/>
    </row>
    <row r="1206" spans="2:2" x14ac:dyDescent="0.3">
      <c r="B1206" s="1"/>
    </row>
    <row r="1207" spans="2:2" x14ac:dyDescent="0.3">
      <c r="B1207" s="1"/>
    </row>
    <row r="1208" spans="2:2" x14ac:dyDescent="0.3">
      <c r="B1208" s="1"/>
    </row>
    <row r="1209" spans="2:2" x14ac:dyDescent="0.3">
      <c r="B1209" s="1"/>
    </row>
    <row r="1210" spans="2:2" x14ac:dyDescent="0.3">
      <c r="B1210" s="1"/>
    </row>
    <row r="1211" spans="2:2" x14ac:dyDescent="0.3">
      <c r="B1211" s="1"/>
    </row>
    <row r="1212" spans="2:2" x14ac:dyDescent="0.3">
      <c r="B1212" s="1"/>
    </row>
    <row r="1213" spans="2:2" x14ac:dyDescent="0.3">
      <c r="B1213" s="1"/>
    </row>
    <row r="1214" spans="2:2" x14ac:dyDescent="0.3">
      <c r="B1214" s="1"/>
    </row>
    <row r="1215" spans="2:2" x14ac:dyDescent="0.3">
      <c r="B1215" s="1"/>
    </row>
    <row r="1216" spans="2:2" x14ac:dyDescent="0.3">
      <c r="B1216" s="1"/>
    </row>
    <row r="1217" spans="2:2" x14ac:dyDescent="0.3">
      <c r="B1217" s="1"/>
    </row>
    <row r="1218" spans="2:2" x14ac:dyDescent="0.3">
      <c r="B1218" s="1"/>
    </row>
    <row r="1219" spans="2:2" x14ac:dyDescent="0.3">
      <c r="B1219" s="1"/>
    </row>
    <row r="1220" spans="2:2" x14ac:dyDescent="0.3">
      <c r="B1220" s="1"/>
    </row>
    <row r="1221" spans="2:2" x14ac:dyDescent="0.3">
      <c r="B1221" s="1"/>
    </row>
    <row r="1222" spans="2:2" x14ac:dyDescent="0.3">
      <c r="B1222" s="1"/>
    </row>
    <row r="1223" spans="2:2" x14ac:dyDescent="0.3">
      <c r="B1223" s="1"/>
    </row>
    <row r="1224" spans="2:2" x14ac:dyDescent="0.3">
      <c r="B1224" s="1"/>
    </row>
    <row r="1225" spans="2:2" x14ac:dyDescent="0.3">
      <c r="B1225" s="1"/>
    </row>
    <row r="1226" spans="2:2" x14ac:dyDescent="0.3">
      <c r="B1226" s="1"/>
    </row>
    <row r="1227" spans="2:2" x14ac:dyDescent="0.3">
      <c r="B1227" s="1"/>
    </row>
    <row r="1228" spans="2:2" x14ac:dyDescent="0.3">
      <c r="B1228" s="1"/>
    </row>
    <row r="1229" spans="2:2" x14ac:dyDescent="0.3">
      <c r="B1229" s="1"/>
    </row>
    <row r="1230" spans="2:2" x14ac:dyDescent="0.3">
      <c r="B1230" s="1"/>
    </row>
    <row r="1231" spans="2:2" x14ac:dyDescent="0.3">
      <c r="B1231" s="1"/>
    </row>
    <row r="1232" spans="2:2" x14ac:dyDescent="0.3">
      <c r="B1232" s="1"/>
    </row>
    <row r="1233" spans="2:2" x14ac:dyDescent="0.3">
      <c r="B1233" s="1"/>
    </row>
    <row r="1234" spans="2:2" x14ac:dyDescent="0.3">
      <c r="B1234" s="1"/>
    </row>
    <row r="1235" spans="2:2" x14ac:dyDescent="0.3">
      <c r="B1235" s="1"/>
    </row>
    <row r="1236" spans="2:2" x14ac:dyDescent="0.3">
      <c r="B1236" s="1"/>
    </row>
    <row r="1237" spans="2:2" x14ac:dyDescent="0.3">
      <c r="B1237" s="1"/>
    </row>
    <row r="1238" spans="2:2" x14ac:dyDescent="0.3">
      <c r="B1238" s="1"/>
    </row>
    <row r="1239" spans="2:2" x14ac:dyDescent="0.3">
      <c r="B1239" s="1"/>
    </row>
    <row r="1240" spans="2:2" x14ac:dyDescent="0.3">
      <c r="B1240" s="1"/>
    </row>
    <row r="1241" spans="2:2" x14ac:dyDescent="0.3">
      <c r="B1241" s="1"/>
    </row>
    <row r="1242" spans="2:2" x14ac:dyDescent="0.3">
      <c r="B1242" s="1"/>
    </row>
    <row r="1243" spans="2:2" x14ac:dyDescent="0.3">
      <c r="B1243" s="1"/>
    </row>
    <row r="1244" spans="2:2" x14ac:dyDescent="0.3">
      <c r="B1244" s="1"/>
    </row>
    <row r="1245" spans="2:2" x14ac:dyDescent="0.3">
      <c r="B1245" s="1"/>
    </row>
    <row r="1246" spans="2:2" x14ac:dyDescent="0.3">
      <c r="B1246" s="1"/>
    </row>
    <row r="1247" spans="2:2" x14ac:dyDescent="0.3">
      <c r="B1247" s="1"/>
    </row>
    <row r="1248" spans="2:2" x14ac:dyDescent="0.3">
      <c r="B1248" s="1"/>
    </row>
    <row r="1249" spans="2:2" x14ac:dyDescent="0.3">
      <c r="B1249" s="1"/>
    </row>
    <row r="1250" spans="2:2" x14ac:dyDescent="0.3">
      <c r="B1250" s="1"/>
    </row>
    <row r="1251" spans="2:2" x14ac:dyDescent="0.3">
      <c r="B1251" s="1"/>
    </row>
    <row r="1252" spans="2:2" x14ac:dyDescent="0.3">
      <c r="B1252" s="1"/>
    </row>
    <row r="1253" spans="2:2" x14ac:dyDescent="0.3">
      <c r="B1253" s="1"/>
    </row>
    <row r="1254" spans="2:2" x14ac:dyDescent="0.3">
      <c r="B1254" s="1"/>
    </row>
    <row r="1255" spans="2:2" x14ac:dyDescent="0.3">
      <c r="B1255" s="1"/>
    </row>
    <row r="1256" spans="2:2" x14ac:dyDescent="0.3">
      <c r="B1256" s="1"/>
    </row>
    <row r="1257" spans="2:2" x14ac:dyDescent="0.3">
      <c r="B1257" s="1"/>
    </row>
    <row r="1258" spans="2:2" x14ac:dyDescent="0.3">
      <c r="B1258" s="1"/>
    </row>
    <row r="1259" spans="2:2" x14ac:dyDescent="0.3">
      <c r="B1259" s="1"/>
    </row>
    <row r="1260" spans="2:2" x14ac:dyDescent="0.3">
      <c r="B1260" s="1"/>
    </row>
    <row r="1261" spans="2:2" x14ac:dyDescent="0.3">
      <c r="B1261" s="1"/>
    </row>
    <row r="1262" spans="2:2" x14ac:dyDescent="0.3">
      <c r="B1262" s="1"/>
    </row>
    <row r="1263" spans="2:2" x14ac:dyDescent="0.3">
      <c r="B1263" s="1"/>
    </row>
    <row r="1264" spans="2:2" x14ac:dyDescent="0.3">
      <c r="B1264" s="1"/>
    </row>
    <row r="1265" spans="2:2" x14ac:dyDescent="0.3">
      <c r="B1265" s="1"/>
    </row>
    <row r="1266" spans="2:2" x14ac:dyDescent="0.3">
      <c r="B1266" s="1"/>
    </row>
    <row r="1267" spans="2:2" x14ac:dyDescent="0.3">
      <c r="B1267" s="1"/>
    </row>
    <row r="1268" spans="2:2" x14ac:dyDescent="0.3">
      <c r="B1268" s="1"/>
    </row>
    <row r="1269" spans="2:2" x14ac:dyDescent="0.3">
      <c r="B1269" s="1"/>
    </row>
    <row r="1270" spans="2:2" x14ac:dyDescent="0.3">
      <c r="B1270" s="1"/>
    </row>
    <row r="1271" spans="2:2" x14ac:dyDescent="0.3">
      <c r="B1271" s="1"/>
    </row>
    <row r="1272" spans="2:2" x14ac:dyDescent="0.3">
      <c r="B1272" s="1"/>
    </row>
    <row r="1273" spans="2:2" x14ac:dyDescent="0.3">
      <c r="B1273" s="1"/>
    </row>
    <row r="1274" spans="2:2" x14ac:dyDescent="0.3">
      <c r="B1274" s="1"/>
    </row>
    <row r="1275" spans="2:2" x14ac:dyDescent="0.3">
      <c r="B1275" s="1"/>
    </row>
    <row r="1276" spans="2:2" x14ac:dyDescent="0.3">
      <c r="B1276" s="1"/>
    </row>
    <row r="1277" spans="2:2" x14ac:dyDescent="0.3">
      <c r="B1277" s="1"/>
    </row>
    <row r="1278" spans="2:2" x14ac:dyDescent="0.3">
      <c r="B1278" s="1"/>
    </row>
    <row r="1279" spans="2:2" x14ac:dyDescent="0.3">
      <c r="B1279" s="1"/>
    </row>
    <row r="1280" spans="2:2" x14ac:dyDescent="0.3">
      <c r="B1280" s="1"/>
    </row>
    <row r="1281" spans="2:2" x14ac:dyDescent="0.3">
      <c r="B1281" s="1"/>
    </row>
    <row r="1282" spans="2:2" x14ac:dyDescent="0.3">
      <c r="B1282" s="1"/>
    </row>
    <row r="1283" spans="2:2" x14ac:dyDescent="0.3">
      <c r="B1283" s="1"/>
    </row>
    <row r="1284" spans="2:2" x14ac:dyDescent="0.3">
      <c r="B1284" s="1"/>
    </row>
    <row r="1285" spans="2:2" x14ac:dyDescent="0.3">
      <c r="B1285" s="1"/>
    </row>
    <row r="1286" spans="2:2" x14ac:dyDescent="0.3">
      <c r="B1286" s="1"/>
    </row>
    <row r="1287" spans="2:2" x14ac:dyDescent="0.3">
      <c r="B1287" s="1"/>
    </row>
    <row r="1288" spans="2:2" x14ac:dyDescent="0.3">
      <c r="B1288" s="1"/>
    </row>
    <row r="1289" spans="2:2" x14ac:dyDescent="0.3">
      <c r="B1289" s="1"/>
    </row>
    <row r="1290" spans="2:2" x14ac:dyDescent="0.3">
      <c r="B1290" s="1"/>
    </row>
    <row r="1291" spans="2:2" x14ac:dyDescent="0.3">
      <c r="B1291" s="1"/>
    </row>
    <row r="1292" spans="2:2" x14ac:dyDescent="0.3">
      <c r="B1292" s="1"/>
    </row>
    <row r="1293" spans="2:2" x14ac:dyDescent="0.3">
      <c r="B1293" s="1"/>
    </row>
    <row r="1294" spans="2:2" x14ac:dyDescent="0.3">
      <c r="B1294" s="1"/>
    </row>
    <row r="1295" spans="2:2" x14ac:dyDescent="0.3">
      <c r="B1295" s="1"/>
    </row>
    <row r="1296" spans="2:2" x14ac:dyDescent="0.3">
      <c r="B1296" s="1"/>
    </row>
    <row r="1297" spans="2:2" x14ac:dyDescent="0.3">
      <c r="B1297" s="1"/>
    </row>
    <row r="1298" spans="2:2" x14ac:dyDescent="0.3">
      <c r="B1298" s="1"/>
    </row>
    <row r="1299" spans="2:2" x14ac:dyDescent="0.3">
      <c r="B1299" s="1"/>
    </row>
    <row r="1300" spans="2:2" x14ac:dyDescent="0.3">
      <c r="B1300" s="1"/>
    </row>
    <row r="1301" spans="2:2" x14ac:dyDescent="0.3">
      <c r="B1301" s="1"/>
    </row>
    <row r="1302" spans="2:2" x14ac:dyDescent="0.3">
      <c r="B1302" s="1"/>
    </row>
    <row r="1303" spans="2:2" x14ac:dyDescent="0.3">
      <c r="B1303" s="1"/>
    </row>
    <row r="1304" spans="2:2" x14ac:dyDescent="0.3">
      <c r="B1304" s="1"/>
    </row>
    <row r="1305" spans="2:2" x14ac:dyDescent="0.3">
      <c r="B1305" s="1"/>
    </row>
    <row r="1306" spans="2:2" x14ac:dyDescent="0.3">
      <c r="B1306" s="1"/>
    </row>
    <row r="1307" spans="2:2" x14ac:dyDescent="0.3">
      <c r="B1307" s="1"/>
    </row>
    <row r="1308" spans="2:2" x14ac:dyDescent="0.3">
      <c r="B1308" s="1"/>
    </row>
    <row r="1309" spans="2:2" x14ac:dyDescent="0.3">
      <c r="B1309" s="1"/>
    </row>
    <row r="1310" spans="2:2" x14ac:dyDescent="0.3">
      <c r="B1310" s="1"/>
    </row>
    <row r="1311" spans="2:2" x14ac:dyDescent="0.3">
      <c r="B1311" s="1"/>
    </row>
    <row r="1312" spans="2:2" x14ac:dyDescent="0.3">
      <c r="B1312" s="1"/>
    </row>
    <row r="1313" spans="2:2" x14ac:dyDescent="0.3">
      <c r="B1313" s="1"/>
    </row>
    <row r="1314" spans="2:2" x14ac:dyDescent="0.3">
      <c r="B1314" s="1"/>
    </row>
    <row r="1315" spans="2:2" x14ac:dyDescent="0.3">
      <c r="B1315" s="1"/>
    </row>
    <row r="1316" spans="2:2" x14ac:dyDescent="0.3">
      <c r="B1316" s="1"/>
    </row>
    <row r="1317" spans="2:2" x14ac:dyDescent="0.3">
      <c r="B1317" s="1"/>
    </row>
    <row r="1318" spans="2:2" x14ac:dyDescent="0.3">
      <c r="B1318" s="1"/>
    </row>
    <row r="1319" spans="2:2" x14ac:dyDescent="0.3">
      <c r="B1319" s="1"/>
    </row>
    <row r="1320" spans="2:2" x14ac:dyDescent="0.3">
      <c r="B1320" s="1"/>
    </row>
    <row r="1321" spans="2:2" x14ac:dyDescent="0.3">
      <c r="B1321" s="1"/>
    </row>
    <row r="1322" spans="2:2" x14ac:dyDescent="0.3">
      <c r="B1322" s="1"/>
    </row>
    <row r="1323" spans="2:2" x14ac:dyDescent="0.3">
      <c r="B1323" s="1"/>
    </row>
    <row r="1324" spans="2:2" x14ac:dyDescent="0.3">
      <c r="B1324" s="1"/>
    </row>
    <row r="1325" spans="2:2" x14ac:dyDescent="0.3">
      <c r="B1325" s="1"/>
    </row>
    <row r="1326" spans="2:2" x14ac:dyDescent="0.3">
      <c r="B1326" s="1"/>
    </row>
    <row r="1327" spans="2:2" x14ac:dyDescent="0.3">
      <c r="B1327" s="1"/>
    </row>
    <row r="1328" spans="2:2" x14ac:dyDescent="0.3">
      <c r="B1328" s="1"/>
    </row>
    <row r="1329" spans="2:2" x14ac:dyDescent="0.3">
      <c r="B1329" s="1"/>
    </row>
    <row r="1330" spans="2:2" x14ac:dyDescent="0.3">
      <c r="B1330" s="1"/>
    </row>
    <row r="1331" spans="2:2" x14ac:dyDescent="0.3">
      <c r="B1331" s="1"/>
    </row>
    <row r="1332" spans="2:2" x14ac:dyDescent="0.3">
      <c r="B1332" s="1"/>
    </row>
    <row r="1333" spans="2:2" x14ac:dyDescent="0.3">
      <c r="B1333" s="1"/>
    </row>
    <row r="1334" spans="2:2" x14ac:dyDescent="0.3">
      <c r="B1334" s="1"/>
    </row>
    <row r="1335" spans="2:2" x14ac:dyDescent="0.3">
      <c r="B1335" s="1"/>
    </row>
    <row r="1336" spans="2:2" x14ac:dyDescent="0.3">
      <c r="B1336" s="1"/>
    </row>
    <row r="1337" spans="2:2" x14ac:dyDescent="0.3">
      <c r="B1337" s="1"/>
    </row>
    <row r="1338" spans="2:2" x14ac:dyDescent="0.3">
      <c r="B1338" s="1"/>
    </row>
    <row r="1339" spans="2:2" x14ac:dyDescent="0.3">
      <c r="B1339" s="1"/>
    </row>
    <row r="1340" spans="2:2" x14ac:dyDescent="0.3">
      <c r="B1340" s="1"/>
    </row>
    <row r="1341" spans="2:2" x14ac:dyDescent="0.3">
      <c r="B1341" s="1"/>
    </row>
    <row r="1342" spans="2:2" x14ac:dyDescent="0.3">
      <c r="B1342" s="1"/>
    </row>
    <row r="1343" spans="2:2" x14ac:dyDescent="0.3">
      <c r="B1343" s="1"/>
    </row>
    <row r="1344" spans="2:2" x14ac:dyDescent="0.3">
      <c r="B1344" s="1"/>
    </row>
    <row r="1345" spans="2:2" x14ac:dyDescent="0.3">
      <c r="B1345" s="1"/>
    </row>
    <row r="1346" spans="2:2" x14ac:dyDescent="0.3">
      <c r="B1346" s="1"/>
    </row>
    <row r="1347" spans="2:2" x14ac:dyDescent="0.3">
      <c r="B1347" s="1"/>
    </row>
    <row r="1348" spans="2:2" x14ac:dyDescent="0.3">
      <c r="B1348" s="1"/>
    </row>
    <row r="1349" spans="2:2" x14ac:dyDescent="0.3">
      <c r="B1349" s="1"/>
    </row>
    <row r="1350" spans="2:2" x14ac:dyDescent="0.3">
      <c r="B1350" s="1"/>
    </row>
    <row r="1351" spans="2:2" x14ac:dyDescent="0.3">
      <c r="B1351" s="1"/>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3114D-4270-4758-A2B9-332C57F57F25}">
  <dimension ref="A1:R98"/>
  <sheetViews>
    <sheetView topLeftCell="A40" workbookViewId="0">
      <selection activeCell="R16" sqref="R16"/>
    </sheetView>
  </sheetViews>
  <sheetFormatPr defaultRowHeight="14.4" x14ac:dyDescent="0.3"/>
  <cols>
    <col min="3" max="3" width="7" bestFit="1" customWidth="1"/>
    <col min="4" max="4" width="8.88671875" bestFit="1" customWidth="1"/>
    <col min="7" max="7" width="10" bestFit="1" customWidth="1"/>
    <col min="8" max="8" width="9.88671875" bestFit="1" customWidth="1"/>
    <col min="9" max="10" width="6.33203125" bestFit="1" customWidth="1"/>
    <col min="13" max="13" width="11" bestFit="1" customWidth="1"/>
    <col min="14" max="14" width="12" bestFit="1" customWidth="1"/>
  </cols>
  <sheetData>
    <row r="1" spans="1:18" ht="15" thickBot="1" x14ac:dyDescent="0.35">
      <c r="A1" s="85" t="s">
        <v>155</v>
      </c>
      <c r="B1" s="85" t="s">
        <v>131</v>
      </c>
      <c r="C1" s="87" t="s">
        <v>144</v>
      </c>
      <c r="D1" s="87" t="s">
        <v>156</v>
      </c>
      <c r="E1" s="87" t="s">
        <v>145</v>
      </c>
      <c r="F1" s="86"/>
      <c r="G1" s="94" t="s">
        <v>146</v>
      </c>
      <c r="H1" s="94" t="s">
        <v>147</v>
      </c>
      <c r="I1" s="94" t="s">
        <v>148</v>
      </c>
      <c r="J1" s="94" t="s">
        <v>149</v>
      </c>
      <c r="K1" s="86"/>
      <c r="L1" s="88" t="s">
        <v>150</v>
      </c>
      <c r="M1" s="88" t="s">
        <v>151</v>
      </c>
      <c r="N1" s="88" t="s">
        <v>152</v>
      </c>
      <c r="O1" s="88" t="s">
        <v>153</v>
      </c>
      <c r="P1" s="85"/>
      <c r="Q1" s="85"/>
      <c r="R1" s="85"/>
    </row>
    <row r="2" spans="1:18" ht="15" thickBot="1" x14ac:dyDescent="0.35">
      <c r="A2" s="85"/>
      <c r="B2" s="85"/>
      <c r="C2" s="87"/>
      <c r="D2" s="87"/>
      <c r="E2" s="87"/>
      <c r="F2" s="86"/>
      <c r="G2" s="94"/>
      <c r="H2" s="94"/>
      <c r="I2" s="94"/>
      <c r="J2" s="94"/>
      <c r="K2" s="86"/>
      <c r="L2" s="88" t="str">
        <f>A3</f>
        <v>1.0</v>
      </c>
      <c r="M2" s="91">
        <v>499844.60600000003</v>
      </c>
      <c r="N2" s="92">
        <v>4540834.2529999996</v>
      </c>
      <c r="O2" s="93">
        <v>60</v>
      </c>
      <c r="P2" s="85"/>
      <c r="Q2" s="85" t="s">
        <v>154</v>
      </c>
      <c r="R2" s="85"/>
    </row>
    <row r="3" spans="1:18" x14ac:dyDescent="0.3">
      <c r="A3" s="1" t="s">
        <v>5</v>
      </c>
      <c r="B3" s="1" t="s">
        <v>6</v>
      </c>
      <c r="C3" s="85">
        <v>2.4390000000000001</v>
      </c>
      <c r="D3" s="85">
        <v>32.18</v>
      </c>
      <c r="E3" s="85">
        <v>-1.95</v>
      </c>
      <c r="F3" s="86"/>
      <c r="G3" s="95">
        <f>IF(E3="-V",0,IF(E3="+V",0,C3*COS(E3*PI()/180)))</f>
        <v>2.4375875800552502</v>
      </c>
      <c r="H3" s="95">
        <f>IF(E3="-V",-C3,IF(E3="+V",C3,C3*SIN(E3*PI()/180)))</f>
        <v>-8.2992707874786395E-2</v>
      </c>
      <c r="I3" s="95">
        <f>IF(D3&gt;180,-ROUND(SQRT(G3^2-J3^2),4),ROUND(SQRT(G3^2-J3^2),4))</f>
        <v>1.2982</v>
      </c>
      <c r="J3" s="95">
        <f>IF(ROUND(G3,4)=0,0,G3*COS(D3*PI()/180))</f>
        <v>2.0631232394158596</v>
      </c>
      <c r="K3" s="86"/>
      <c r="L3" s="90" t="str">
        <f>B3</f>
        <v>1.1</v>
      </c>
      <c r="M3" s="89">
        <f>M2+I3</f>
        <v>499845.90420000005</v>
      </c>
      <c r="N3" s="89">
        <f>N2+J3</f>
        <v>4540836.3161232388</v>
      </c>
      <c r="O3" s="89">
        <f>O2+H3</f>
        <v>59.917007292125213</v>
      </c>
      <c r="P3" s="85"/>
      <c r="Q3" s="85"/>
      <c r="R3" s="85"/>
    </row>
    <row r="4" spans="1:18" x14ac:dyDescent="0.3">
      <c r="A4" s="1" t="s">
        <v>6</v>
      </c>
      <c r="B4" s="1" t="s">
        <v>7</v>
      </c>
      <c r="C4" s="85">
        <v>1.754</v>
      </c>
      <c r="D4" s="85">
        <v>23.16</v>
      </c>
      <c r="E4" s="85">
        <v>6.97</v>
      </c>
      <c r="F4" s="85"/>
      <c r="G4" s="95">
        <f t="shared" ref="G4:G26" si="0">IF(E4="-V",0,IF(E4="+V",0,C4*COS(E4*PI()/180)))</f>
        <v>1.7410376351921915</v>
      </c>
      <c r="H4" s="95">
        <f t="shared" ref="H4:H26" si="1">IF(E4="-V",-C4,IF(E4="+V",C4,C4*SIN(E4*PI()/180)))</f>
        <v>0.2128472523768658</v>
      </c>
      <c r="I4" s="95">
        <f t="shared" ref="I4:I26" si="2">IF(D4&gt;180,-ROUND(SQRT(G4^2-J4^2),4),ROUND(SQRT(G4^2-J4^2),4))</f>
        <v>0.68479999999999996</v>
      </c>
      <c r="J4" s="95">
        <f t="shared" ref="J4:J26" si="3">IF(ROUND(G4,4)=0,0,G4*COS(D4*PI()/180))</f>
        <v>1.6007276534460109</v>
      </c>
      <c r="K4" s="86"/>
      <c r="L4" s="90" t="str">
        <f t="shared" ref="L4:L26" si="4">B4</f>
        <v>1.2</v>
      </c>
      <c r="M4" s="89">
        <f t="shared" ref="M4:M26" si="5">M3+I4</f>
        <v>499846.58900000004</v>
      </c>
      <c r="N4" s="89">
        <f t="shared" ref="N4:N26" si="6">N3+J4</f>
        <v>4540837.9168508919</v>
      </c>
      <c r="O4" s="89">
        <f t="shared" ref="O4:O26" si="7">O3+H4</f>
        <v>60.129854544502081</v>
      </c>
      <c r="P4" s="85"/>
      <c r="Q4" s="85"/>
      <c r="R4" s="85"/>
    </row>
    <row r="5" spans="1:18" x14ac:dyDescent="0.3">
      <c r="A5" s="1" t="s">
        <v>7</v>
      </c>
      <c r="B5" s="1" t="s">
        <v>14</v>
      </c>
      <c r="C5" s="85">
        <v>3.2330000000000001</v>
      </c>
      <c r="D5" s="85">
        <v>322.05</v>
      </c>
      <c r="E5" s="85">
        <v>10.01</v>
      </c>
      <c r="F5" s="85"/>
      <c r="G5" s="95">
        <f t="shared" si="0"/>
        <v>3.1837854334158506</v>
      </c>
      <c r="H5" s="95">
        <f t="shared" si="1"/>
        <v>0.56196024233840991</v>
      </c>
      <c r="I5" s="95">
        <f t="shared" si="2"/>
        <v>-1.9579</v>
      </c>
      <c r="J5" s="95">
        <f t="shared" si="3"/>
        <v>2.510566742825441</v>
      </c>
      <c r="K5" s="86"/>
      <c r="L5" s="90" t="str">
        <f t="shared" si="4"/>
        <v>1.3</v>
      </c>
      <c r="M5" s="89">
        <f t="shared" si="5"/>
        <v>499844.63110000006</v>
      </c>
      <c r="N5" s="89">
        <f t="shared" si="6"/>
        <v>4540840.427417635</v>
      </c>
      <c r="O5" s="89">
        <f t="shared" si="7"/>
        <v>60.691814786840489</v>
      </c>
      <c r="P5" s="85"/>
      <c r="Q5" s="85"/>
      <c r="R5" s="85"/>
    </row>
    <row r="6" spans="1:18" x14ac:dyDescent="0.3">
      <c r="A6" s="1" t="s">
        <v>14</v>
      </c>
      <c r="B6" s="1" t="s">
        <v>15</v>
      </c>
      <c r="C6" s="85">
        <v>5.6829999999999998</v>
      </c>
      <c r="D6" s="85">
        <v>238.68</v>
      </c>
      <c r="E6" s="85">
        <v>1.2</v>
      </c>
      <c r="F6" s="85"/>
      <c r="G6" s="95">
        <f t="shared" si="0"/>
        <v>5.6817536241875466</v>
      </c>
      <c r="H6" s="95">
        <f t="shared" si="1"/>
        <v>0.11901577219711759</v>
      </c>
      <c r="I6" s="95">
        <f t="shared" si="2"/>
        <v>-4.8537999999999997</v>
      </c>
      <c r="J6" s="95">
        <f t="shared" si="3"/>
        <v>-2.9534740703507554</v>
      </c>
      <c r="K6" s="86"/>
      <c r="L6" s="90" t="str">
        <f t="shared" si="4"/>
        <v>1.31</v>
      </c>
      <c r="M6" s="89">
        <f t="shared" si="5"/>
        <v>499839.77730000007</v>
      </c>
      <c r="N6" s="89">
        <f t="shared" si="6"/>
        <v>4540837.473943565</v>
      </c>
      <c r="O6" s="89">
        <f t="shared" si="7"/>
        <v>60.810830559037605</v>
      </c>
      <c r="P6" s="85"/>
      <c r="Q6" s="85"/>
      <c r="R6" s="85"/>
    </row>
    <row r="7" spans="1:18" x14ac:dyDescent="0.3">
      <c r="A7" s="1" t="s">
        <v>15</v>
      </c>
      <c r="B7" s="1" t="s">
        <v>16</v>
      </c>
      <c r="C7" s="85">
        <v>6.11</v>
      </c>
      <c r="D7" s="85">
        <v>239.53</v>
      </c>
      <c r="E7" s="85">
        <v>0.74</v>
      </c>
      <c r="F7" s="85"/>
      <c r="G7" s="95">
        <f t="shared" si="0"/>
        <v>6.109490407119087</v>
      </c>
      <c r="H7" s="95">
        <f t="shared" si="1"/>
        <v>7.8911122915980902E-2</v>
      </c>
      <c r="I7" s="95">
        <f t="shared" si="2"/>
        <v>-5.2656999999999998</v>
      </c>
      <c r="J7" s="95">
        <f t="shared" si="3"/>
        <v>-3.0980440506123883</v>
      </c>
      <c r="K7" s="86"/>
      <c r="L7" s="90" t="str">
        <f t="shared" si="4"/>
        <v>1.32</v>
      </c>
      <c r="M7" s="89">
        <f t="shared" si="5"/>
        <v>499834.51160000009</v>
      </c>
      <c r="N7" s="89">
        <f t="shared" si="6"/>
        <v>4540834.3758995142</v>
      </c>
      <c r="O7" s="89">
        <f t="shared" si="7"/>
        <v>60.889741681953588</v>
      </c>
      <c r="P7" s="85"/>
      <c r="Q7" s="85"/>
      <c r="R7" s="85"/>
    </row>
    <row r="8" spans="1:18" x14ac:dyDescent="0.3">
      <c r="A8" s="1" t="s">
        <v>16</v>
      </c>
      <c r="B8" s="1" t="s">
        <v>86</v>
      </c>
      <c r="C8" s="85">
        <v>3.71</v>
      </c>
      <c r="D8" s="85">
        <v>231.07</v>
      </c>
      <c r="E8" s="85">
        <v>-10.92</v>
      </c>
      <c r="F8" s="85"/>
      <c r="G8" s="95">
        <f t="shared" si="0"/>
        <v>3.6428217170748707</v>
      </c>
      <c r="H8" s="95">
        <f t="shared" si="1"/>
        <v>-0.70281572094517764</v>
      </c>
      <c r="I8" s="95">
        <f t="shared" si="2"/>
        <v>-2.8338000000000001</v>
      </c>
      <c r="J8" s="95">
        <f t="shared" si="3"/>
        <v>-2.2890415533592292</v>
      </c>
      <c r="K8" s="86"/>
      <c r="L8" s="90" t="str">
        <f t="shared" si="4"/>
        <v>1.33</v>
      </c>
      <c r="M8" s="89">
        <f t="shared" si="5"/>
        <v>499831.67780000006</v>
      </c>
      <c r="N8" s="89">
        <f t="shared" si="6"/>
        <v>4540832.0868579606</v>
      </c>
      <c r="O8" s="89">
        <f t="shared" si="7"/>
        <v>60.186925961008413</v>
      </c>
      <c r="P8" s="85"/>
      <c r="Q8" s="85"/>
      <c r="R8" s="85"/>
    </row>
    <row r="9" spans="1:18" x14ac:dyDescent="0.3">
      <c r="A9" s="1" t="s">
        <v>14</v>
      </c>
      <c r="B9" s="1" t="s">
        <v>17</v>
      </c>
      <c r="C9" s="85">
        <v>7.5119999999999996</v>
      </c>
      <c r="D9" s="85">
        <v>50.11</v>
      </c>
      <c r="E9" s="85">
        <v>-10.210000000000001</v>
      </c>
      <c r="F9" s="85"/>
      <c r="G9" s="95">
        <f t="shared" si="0"/>
        <v>7.3930451201916361</v>
      </c>
      <c r="H9" s="95">
        <f t="shared" si="1"/>
        <v>-1.3315509193457975</v>
      </c>
      <c r="I9" s="95">
        <f t="shared" si="2"/>
        <v>5.6725000000000003</v>
      </c>
      <c r="J9" s="95">
        <f t="shared" si="3"/>
        <v>4.7412761002472958</v>
      </c>
      <c r="K9" s="86"/>
      <c r="L9" s="90" t="str">
        <f t="shared" si="4"/>
        <v>1.4</v>
      </c>
      <c r="M9" s="89">
        <f t="shared" si="5"/>
        <v>499837.35030000005</v>
      </c>
      <c r="N9" s="89">
        <f t="shared" si="6"/>
        <v>4540836.8281340608</v>
      </c>
      <c r="O9" s="89">
        <f t="shared" si="7"/>
        <v>58.855375041662619</v>
      </c>
      <c r="P9" s="85"/>
      <c r="Q9" s="85"/>
      <c r="R9" s="85"/>
    </row>
    <row r="10" spans="1:18" x14ac:dyDescent="0.3">
      <c r="A10" s="1" t="s">
        <v>17</v>
      </c>
      <c r="B10" s="1" t="s">
        <v>18</v>
      </c>
      <c r="C10" s="85">
        <v>5.0439999999999996</v>
      </c>
      <c r="D10" s="85">
        <v>45.65</v>
      </c>
      <c r="E10" s="85">
        <v>6.82</v>
      </c>
      <c r="G10" s="95">
        <f t="shared" si="0"/>
        <v>5.0083092452934013</v>
      </c>
      <c r="H10" s="95">
        <f t="shared" si="1"/>
        <v>0.59897788232007587</v>
      </c>
      <c r="I10" s="95">
        <f t="shared" si="2"/>
        <v>3.5813999999999999</v>
      </c>
      <c r="J10" s="95">
        <f t="shared" si="3"/>
        <v>3.5010063870664756</v>
      </c>
      <c r="K10" s="86"/>
      <c r="L10" s="90" t="str">
        <f t="shared" si="4"/>
        <v>1.5</v>
      </c>
      <c r="M10" s="89">
        <f t="shared" si="5"/>
        <v>499840.93170000007</v>
      </c>
      <c r="N10" s="89">
        <f t="shared" si="6"/>
        <v>4540840.329140448</v>
      </c>
      <c r="O10" s="89">
        <f t="shared" si="7"/>
        <v>59.454352923982697</v>
      </c>
    </row>
    <row r="11" spans="1:18" x14ac:dyDescent="0.3">
      <c r="A11" s="1" t="s">
        <v>18</v>
      </c>
      <c r="B11" s="1" t="s">
        <v>19</v>
      </c>
      <c r="C11" s="85">
        <v>9.06</v>
      </c>
      <c r="D11" s="85">
        <v>53.86</v>
      </c>
      <c r="E11" s="85">
        <v>-0.24</v>
      </c>
      <c r="G11" s="95">
        <f t="shared" si="0"/>
        <v>9.0599205169021069</v>
      </c>
      <c r="H11" s="95">
        <f t="shared" si="1"/>
        <v>-3.7950328275959157E-2</v>
      </c>
      <c r="I11" s="95">
        <f t="shared" si="2"/>
        <v>7.3166000000000002</v>
      </c>
      <c r="J11" s="95">
        <f t="shared" si="3"/>
        <v>5.3431814155315074</v>
      </c>
      <c r="K11" s="86"/>
      <c r="L11" s="90" t="str">
        <f t="shared" si="4"/>
        <v>1.6</v>
      </c>
      <c r="M11" s="89">
        <f t="shared" si="5"/>
        <v>499848.24830000009</v>
      </c>
      <c r="N11" s="89">
        <f t="shared" si="6"/>
        <v>4540845.6723218635</v>
      </c>
      <c r="O11" s="89">
        <f t="shared" si="7"/>
        <v>59.416402595706735</v>
      </c>
    </row>
    <row r="12" spans="1:18" x14ac:dyDescent="0.3">
      <c r="A12" s="1" t="s">
        <v>19</v>
      </c>
      <c r="B12" s="1" t="s">
        <v>20</v>
      </c>
      <c r="C12" s="85">
        <v>9.3539999999999992</v>
      </c>
      <c r="D12" s="85">
        <v>79.05</v>
      </c>
      <c r="E12" s="85">
        <v>6.81</v>
      </c>
      <c r="G12" s="95">
        <f t="shared" si="0"/>
        <v>9.2880059172952727</v>
      </c>
      <c r="H12" s="95">
        <f t="shared" si="1"/>
        <v>1.1091717992664474</v>
      </c>
      <c r="I12" s="95">
        <f t="shared" si="2"/>
        <v>9.1189</v>
      </c>
      <c r="J12" s="95">
        <f t="shared" si="3"/>
        <v>1.7642780075643227</v>
      </c>
      <c r="K12" s="86"/>
      <c r="L12" s="90" t="str">
        <f t="shared" si="4"/>
        <v>1.7</v>
      </c>
      <c r="M12" s="89">
        <f t="shared" si="5"/>
        <v>499857.3672000001</v>
      </c>
      <c r="N12" s="89">
        <f t="shared" si="6"/>
        <v>4540847.4365998711</v>
      </c>
      <c r="O12" s="89">
        <f t="shared" si="7"/>
        <v>60.525574394973184</v>
      </c>
    </row>
    <row r="13" spans="1:18" x14ac:dyDescent="0.3">
      <c r="A13" s="1" t="s">
        <v>20</v>
      </c>
      <c r="B13" s="1" t="s">
        <v>21</v>
      </c>
      <c r="C13" s="85">
        <v>12.318</v>
      </c>
      <c r="D13" s="85">
        <v>95.17</v>
      </c>
      <c r="E13" s="85">
        <v>0.52</v>
      </c>
      <c r="G13" s="95">
        <f t="shared" si="0"/>
        <v>12.317492695580812</v>
      </c>
      <c r="H13" s="95">
        <f t="shared" si="1"/>
        <v>0.11179308705504329</v>
      </c>
      <c r="I13" s="95">
        <f t="shared" si="2"/>
        <v>12.2674</v>
      </c>
      <c r="J13" s="95">
        <f t="shared" si="3"/>
        <v>-1.1099431109971034</v>
      </c>
      <c r="K13" s="86"/>
      <c r="L13" s="90" t="str">
        <f t="shared" si="4"/>
        <v>1.8</v>
      </c>
      <c r="M13" s="89">
        <f t="shared" si="5"/>
        <v>499869.63460000011</v>
      </c>
      <c r="N13" s="89">
        <f t="shared" si="6"/>
        <v>4540846.3266567597</v>
      </c>
      <c r="O13" s="89">
        <f t="shared" si="7"/>
        <v>60.637367482028225</v>
      </c>
    </row>
    <row r="14" spans="1:18" x14ac:dyDescent="0.3">
      <c r="A14" s="1" t="s">
        <v>21</v>
      </c>
      <c r="B14" s="1" t="s">
        <v>22</v>
      </c>
      <c r="C14" s="85">
        <v>4.0439999999999996</v>
      </c>
      <c r="D14" s="85">
        <v>81.540000000000006</v>
      </c>
      <c r="E14" s="85">
        <v>1.77</v>
      </c>
      <c r="G14" s="95">
        <f t="shared" si="0"/>
        <v>4.0420704862386616</v>
      </c>
      <c r="H14" s="95">
        <f t="shared" si="1"/>
        <v>0.1249087037733939</v>
      </c>
      <c r="I14" s="95">
        <f t="shared" si="2"/>
        <v>3.9981</v>
      </c>
      <c r="J14" s="95">
        <f t="shared" si="3"/>
        <v>0.59466501151050277</v>
      </c>
      <c r="K14" s="86"/>
      <c r="L14" s="90" t="str">
        <f t="shared" si="4"/>
        <v>1.9</v>
      </c>
      <c r="M14" s="89">
        <f t="shared" si="5"/>
        <v>499873.63270000013</v>
      </c>
      <c r="N14" s="89">
        <f t="shared" si="6"/>
        <v>4540846.9213217711</v>
      </c>
      <c r="O14" s="89">
        <f t="shared" si="7"/>
        <v>60.762276185801618</v>
      </c>
    </row>
    <row r="15" spans="1:18" x14ac:dyDescent="0.3">
      <c r="A15" s="1" t="s">
        <v>22</v>
      </c>
      <c r="B15" s="1" t="s">
        <v>23</v>
      </c>
      <c r="C15" s="85">
        <v>8.6579999999999995</v>
      </c>
      <c r="D15" s="85">
        <v>93.22</v>
      </c>
      <c r="E15" s="85">
        <v>0.24</v>
      </c>
      <c r="G15" s="95">
        <f t="shared" si="0"/>
        <v>8.6579240436355889</v>
      </c>
      <c r="H15" s="95">
        <f t="shared" si="1"/>
        <v>3.6266439537886795E-2</v>
      </c>
      <c r="I15" s="95">
        <f t="shared" si="2"/>
        <v>8.6442999999999994</v>
      </c>
      <c r="J15" s="95">
        <f t="shared" si="3"/>
        <v>-0.48631579404565228</v>
      </c>
      <c r="K15" s="86"/>
      <c r="L15" s="90" t="str">
        <f t="shared" si="4"/>
        <v>1.10</v>
      </c>
      <c r="M15" s="89">
        <f t="shared" si="5"/>
        <v>499882.27700000012</v>
      </c>
      <c r="N15" s="89">
        <f t="shared" si="6"/>
        <v>4540846.4350059768</v>
      </c>
      <c r="O15" s="89">
        <f t="shared" si="7"/>
        <v>60.798542625339508</v>
      </c>
    </row>
    <row r="16" spans="1:18" x14ac:dyDescent="0.3">
      <c r="A16" s="1" t="s">
        <v>23</v>
      </c>
      <c r="B16" s="1" t="s">
        <v>24</v>
      </c>
      <c r="C16" s="85">
        <v>3.49</v>
      </c>
      <c r="D16" s="85">
        <v>238.6</v>
      </c>
      <c r="E16" s="85">
        <v>-13.89</v>
      </c>
      <c r="G16" s="95">
        <f t="shared" si="0"/>
        <v>3.3879467967913506</v>
      </c>
      <c r="H16" s="95">
        <f t="shared" si="1"/>
        <v>-0.83780457274428177</v>
      </c>
      <c r="I16" s="95">
        <f t="shared" si="2"/>
        <v>-2.8917999999999999</v>
      </c>
      <c r="J16" s="95">
        <f t="shared" si="3"/>
        <v>-1.7651529132917212</v>
      </c>
      <c r="K16" s="86"/>
      <c r="L16" s="90" t="str">
        <f t="shared" si="4"/>
        <v>1.11</v>
      </c>
      <c r="M16" s="89">
        <f t="shared" si="5"/>
        <v>499879.38520000014</v>
      </c>
      <c r="N16" s="89">
        <f t="shared" si="6"/>
        <v>4540844.6698530633</v>
      </c>
      <c r="O16" s="89">
        <f t="shared" si="7"/>
        <v>59.960738052595225</v>
      </c>
    </row>
    <row r="17" spans="1:15" x14ac:dyDescent="0.3">
      <c r="A17" s="1" t="s">
        <v>24</v>
      </c>
      <c r="B17" s="1" t="s">
        <v>87</v>
      </c>
      <c r="C17" s="85">
        <v>7.0069999999999997</v>
      </c>
      <c r="D17" s="85">
        <v>149.18</v>
      </c>
      <c r="E17" s="85">
        <v>2.2200000000000002</v>
      </c>
      <c r="G17" s="95">
        <f t="shared" si="0"/>
        <v>7.0017409358032543</v>
      </c>
      <c r="H17" s="95">
        <f t="shared" si="1"/>
        <v>0.27142746341695378</v>
      </c>
      <c r="I17" s="95">
        <f t="shared" si="2"/>
        <v>3.5872999999999999</v>
      </c>
      <c r="J17" s="95">
        <f t="shared" si="3"/>
        <v>-6.012962838255735</v>
      </c>
      <c r="K17" s="86"/>
      <c r="L17" s="90" t="str">
        <f t="shared" si="4"/>
        <v>1.12</v>
      </c>
      <c r="M17" s="89">
        <f t="shared" si="5"/>
        <v>499882.97250000015</v>
      </c>
      <c r="N17" s="89">
        <f t="shared" si="6"/>
        <v>4540838.6568902247</v>
      </c>
      <c r="O17" s="89">
        <f t="shared" si="7"/>
        <v>60.232165516012181</v>
      </c>
    </row>
    <row r="18" spans="1:15" x14ac:dyDescent="0.3">
      <c r="A18" s="1" t="s">
        <v>87</v>
      </c>
      <c r="B18" s="1" t="s">
        <v>25</v>
      </c>
      <c r="C18" s="85">
        <v>6.94</v>
      </c>
      <c r="D18" s="85">
        <v>102.64</v>
      </c>
      <c r="E18" s="85">
        <v>22.75</v>
      </c>
      <c r="G18" s="95">
        <f t="shared" si="0"/>
        <v>6.4000747433929357</v>
      </c>
      <c r="H18" s="95">
        <f t="shared" si="1"/>
        <v>2.683774073759535</v>
      </c>
      <c r="I18" s="95">
        <f t="shared" si="2"/>
        <v>6.2450000000000001</v>
      </c>
      <c r="J18" s="95">
        <f t="shared" si="3"/>
        <v>-1.4004931979892132</v>
      </c>
      <c r="K18" s="86"/>
      <c r="L18" s="90" t="str">
        <f t="shared" si="4"/>
        <v>1.13</v>
      </c>
      <c r="M18" s="89">
        <f t="shared" si="5"/>
        <v>499889.21750000014</v>
      </c>
      <c r="N18" s="89">
        <f t="shared" si="6"/>
        <v>4540837.2563970266</v>
      </c>
      <c r="O18" s="89">
        <f t="shared" si="7"/>
        <v>62.915939589771718</v>
      </c>
    </row>
    <row r="19" spans="1:15" x14ac:dyDescent="0.3">
      <c r="A19" s="1" t="s">
        <v>25</v>
      </c>
      <c r="B19" s="1" t="s">
        <v>26</v>
      </c>
      <c r="C19" s="85">
        <v>5.5250000000000004</v>
      </c>
      <c r="D19" s="85">
        <v>111.29</v>
      </c>
      <c r="E19" s="85">
        <v>23.81</v>
      </c>
      <c r="G19" s="95">
        <f t="shared" si="0"/>
        <v>5.0547629514037364</v>
      </c>
      <c r="H19" s="95">
        <f t="shared" si="1"/>
        <v>2.2304700188785751</v>
      </c>
      <c r="I19" s="95">
        <f t="shared" si="2"/>
        <v>4.7098000000000004</v>
      </c>
      <c r="J19" s="95">
        <f t="shared" si="3"/>
        <v>-1.83532687486091</v>
      </c>
      <c r="K19" s="86"/>
      <c r="L19" s="90" t="str">
        <f t="shared" si="4"/>
        <v>1.14</v>
      </c>
      <c r="M19" s="89">
        <f t="shared" si="5"/>
        <v>499893.92730000016</v>
      </c>
      <c r="N19" s="89">
        <f t="shared" si="6"/>
        <v>4540835.421070152</v>
      </c>
      <c r="O19" s="89">
        <f t="shared" si="7"/>
        <v>65.146409608650288</v>
      </c>
    </row>
    <row r="20" spans="1:15" x14ac:dyDescent="0.3">
      <c r="A20" s="1" t="s">
        <v>26</v>
      </c>
      <c r="B20" s="1" t="s">
        <v>88</v>
      </c>
      <c r="C20" s="85">
        <v>4.6470000000000002</v>
      </c>
      <c r="D20" s="85">
        <v>68.12</v>
      </c>
      <c r="E20" s="85">
        <v>-3.75</v>
      </c>
      <c r="G20" s="95">
        <f t="shared" si="0"/>
        <v>4.6370504162897905</v>
      </c>
      <c r="H20" s="95">
        <f t="shared" si="1"/>
        <v>-0.30392834153247483</v>
      </c>
      <c r="I20" s="95">
        <f t="shared" si="2"/>
        <v>4.3029999999999999</v>
      </c>
      <c r="J20" s="95">
        <f t="shared" si="3"/>
        <v>1.7280612180102457</v>
      </c>
      <c r="K20" s="86"/>
      <c r="L20" s="90" t="str">
        <f t="shared" si="4"/>
        <v>1.15</v>
      </c>
      <c r="M20" s="89">
        <f t="shared" si="5"/>
        <v>499898.23030000017</v>
      </c>
      <c r="N20" s="89">
        <f t="shared" si="6"/>
        <v>4540837.1491313698</v>
      </c>
      <c r="O20" s="89">
        <f t="shared" si="7"/>
        <v>64.842481267117819</v>
      </c>
    </row>
    <row r="21" spans="1:15" x14ac:dyDescent="0.3">
      <c r="A21" s="1" t="s">
        <v>24</v>
      </c>
      <c r="B21" s="1" t="s">
        <v>27</v>
      </c>
      <c r="C21" s="85">
        <v>15.757999999999999</v>
      </c>
      <c r="D21" s="85">
        <v>50.13</v>
      </c>
      <c r="E21" s="85">
        <v>2.12</v>
      </c>
      <c r="G21" s="95">
        <f t="shared" si="0"/>
        <v>15.747214308141505</v>
      </c>
      <c r="H21" s="95">
        <f t="shared" si="1"/>
        <v>0.58292841195419942</v>
      </c>
      <c r="I21" s="95">
        <f t="shared" si="2"/>
        <v>12.086</v>
      </c>
      <c r="J21" s="95">
        <f t="shared" si="3"/>
        <v>10.094717984769856</v>
      </c>
      <c r="K21" s="86"/>
      <c r="L21" s="90" t="str">
        <f t="shared" si="4"/>
        <v>1.16</v>
      </c>
      <c r="M21" s="89">
        <f t="shared" si="5"/>
        <v>499910.31630000018</v>
      </c>
      <c r="N21" s="89">
        <f t="shared" si="6"/>
        <v>4540847.2438493548</v>
      </c>
      <c r="O21" s="89">
        <f t="shared" si="7"/>
        <v>65.425409679072018</v>
      </c>
    </row>
    <row r="22" spans="1:15" x14ac:dyDescent="0.3">
      <c r="A22" s="1" t="s">
        <v>27</v>
      </c>
      <c r="B22" s="1" t="s">
        <v>28</v>
      </c>
      <c r="C22" s="85">
        <v>5.5510000000000002</v>
      </c>
      <c r="D22" s="85">
        <v>80.930000000000007</v>
      </c>
      <c r="E22" s="85">
        <v>3.63</v>
      </c>
      <c r="G22" s="95">
        <f t="shared" si="0"/>
        <v>5.5398631096518161</v>
      </c>
      <c r="H22" s="95">
        <f t="shared" si="1"/>
        <v>0.35145088749200248</v>
      </c>
      <c r="I22" s="95">
        <f t="shared" si="2"/>
        <v>5.4706000000000001</v>
      </c>
      <c r="J22" s="95">
        <f t="shared" si="3"/>
        <v>0.87330976509963021</v>
      </c>
      <c r="K22" s="86"/>
      <c r="L22" s="90" t="str">
        <f t="shared" si="4"/>
        <v>1.17</v>
      </c>
      <c r="M22" s="89">
        <f t="shared" si="5"/>
        <v>499915.78690000018</v>
      </c>
      <c r="N22" s="89">
        <f t="shared" si="6"/>
        <v>4540848.1171591198</v>
      </c>
      <c r="O22" s="89">
        <f t="shared" si="7"/>
        <v>65.776860566564025</v>
      </c>
    </row>
    <row r="23" spans="1:15" x14ac:dyDescent="0.3">
      <c r="A23" s="1" t="s">
        <v>28</v>
      </c>
      <c r="B23" s="1" t="s">
        <v>29</v>
      </c>
      <c r="C23" s="85">
        <v>6.976</v>
      </c>
      <c r="D23" s="85">
        <v>64.680000000000007</v>
      </c>
      <c r="E23" s="85">
        <v>-3.07</v>
      </c>
      <c r="G23" s="95">
        <f t="shared" si="0"/>
        <v>6.9659883869584078</v>
      </c>
      <c r="H23" s="95">
        <f t="shared" si="1"/>
        <v>-0.37360646777137346</v>
      </c>
      <c r="I23" s="95">
        <f t="shared" si="2"/>
        <v>6.2968000000000002</v>
      </c>
      <c r="J23" s="95">
        <f t="shared" si="3"/>
        <v>2.9791680888941241</v>
      </c>
      <c r="K23" s="86"/>
      <c r="L23" s="90" t="str">
        <f t="shared" si="4"/>
        <v>1.18</v>
      </c>
      <c r="M23" s="89">
        <f t="shared" si="5"/>
        <v>499922.08370000019</v>
      </c>
      <c r="N23" s="89">
        <f t="shared" si="6"/>
        <v>4540851.0963272089</v>
      </c>
      <c r="O23" s="89">
        <f t="shared" si="7"/>
        <v>65.403254098792658</v>
      </c>
    </row>
    <row r="24" spans="1:15" x14ac:dyDescent="0.3">
      <c r="A24" s="1" t="s">
        <v>29</v>
      </c>
      <c r="B24" s="1" t="s">
        <v>89</v>
      </c>
      <c r="C24" s="85">
        <v>8.3339999999999996</v>
      </c>
      <c r="D24" s="85">
        <v>83.41</v>
      </c>
      <c r="E24" s="85">
        <v>2.7</v>
      </c>
      <c r="G24" s="95">
        <f t="shared" si="0"/>
        <v>8.3247482179330579</v>
      </c>
      <c r="H24" s="95">
        <f t="shared" si="1"/>
        <v>0.3925851602141619</v>
      </c>
      <c r="I24" s="95">
        <f t="shared" si="2"/>
        <v>8.2697000000000003</v>
      </c>
      <c r="J24" s="95">
        <f t="shared" si="3"/>
        <v>0.95537951050741865</v>
      </c>
      <c r="K24" s="86"/>
      <c r="L24" s="90" t="str">
        <f t="shared" si="4"/>
        <v>1.19</v>
      </c>
      <c r="M24" s="89">
        <f t="shared" si="5"/>
        <v>499930.3534000002</v>
      </c>
      <c r="N24" s="89">
        <f t="shared" si="6"/>
        <v>4540852.0517067192</v>
      </c>
      <c r="O24" s="89">
        <f t="shared" si="7"/>
        <v>65.795839259006826</v>
      </c>
    </row>
    <row r="25" spans="1:15" x14ac:dyDescent="0.3">
      <c r="A25" s="1" t="s">
        <v>28</v>
      </c>
      <c r="B25" s="1" t="s">
        <v>90</v>
      </c>
      <c r="C25" s="85">
        <v>13.612</v>
      </c>
      <c r="D25" s="85">
        <v>269.51</v>
      </c>
      <c r="E25" s="85">
        <v>-2.85</v>
      </c>
      <c r="G25" s="95">
        <f t="shared" si="0"/>
        <v>13.59516369239565</v>
      </c>
      <c r="H25" s="95">
        <f t="shared" si="1"/>
        <v>-0.67680734110017082</v>
      </c>
      <c r="I25" s="95">
        <f t="shared" si="2"/>
        <v>-13.5947</v>
      </c>
      <c r="J25" s="95">
        <f t="shared" si="3"/>
        <v>-0.11626596343427301</v>
      </c>
      <c r="K25" s="86"/>
      <c r="L25" s="90" t="str">
        <f t="shared" si="4"/>
        <v>1.20</v>
      </c>
      <c r="M25" s="89">
        <f t="shared" si="5"/>
        <v>499916.75870000018</v>
      </c>
      <c r="N25" s="89">
        <f t="shared" si="6"/>
        <v>4540851.9354407554</v>
      </c>
      <c r="O25" s="89">
        <f t="shared" si="7"/>
        <v>65.119031917906653</v>
      </c>
    </row>
    <row r="26" spans="1:15" x14ac:dyDescent="0.3">
      <c r="A26" s="1" t="s">
        <v>90</v>
      </c>
      <c r="B26" s="1" t="s">
        <v>30</v>
      </c>
      <c r="C26" s="85">
        <v>10.234999999999999</v>
      </c>
      <c r="D26" s="85">
        <v>351.86</v>
      </c>
      <c r="E26" s="85">
        <v>-0.78</v>
      </c>
      <c r="G26" s="95">
        <f t="shared" si="0"/>
        <v>10.234051592270962</v>
      </c>
      <c r="H26" s="95">
        <f t="shared" si="1"/>
        <v>-0.13933056641012018</v>
      </c>
      <c r="I26" s="95">
        <f t="shared" si="2"/>
        <v>-1.4491000000000001</v>
      </c>
      <c r="J26" s="95">
        <f t="shared" si="3"/>
        <v>10.130944022362096</v>
      </c>
      <c r="K26" s="86"/>
      <c r="L26" s="90" t="str">
        <f t="shared" si="4"/>
        <v>1.21</v>
      </c>
      <c r="M26" s="89">
        <f t="shared" si="5"/>
        <v>499915.30960000015</v>
      </c>
      <c r="N26" s="89">
        <f t="shared" si="6"/>
        <v>4540862.0663847774</v>
      </c>
      <c r="O26" s="89">
        <f t="shared" si="7"/>
        <v>64.97970135149653</v>
      </c>
    </row>
    <row r="27" spans="1:15" x14ac:dyDescent="0.3">
      <c r="A27" s="1" t="s">
        <v>30</v>
      </c>
      <c r="B27" s="1" t="s">
        <v>31</v>
      </c>
      <c r="C27" s="85">
        <v>6.7850000000000001</v>
      </c>
      <c r="D27" s="85">
        <v>37.68</v>
      </c>
      <c r="E27" s="85">
        <v>2.52</v>
      </c>
      <c r="G27" s="95">
        <f t="shared" ref="G27:G90" si="8">IF(E27="-V",0,IF(E27="+V",0,C27*COS(E27*PI()/180)))</f>
        <v>6.778438461791076</v>
      </c>
      <c r="H27" s="95">
        <f t="shared" ref="H27:H90" si="9">IF(E27="-V",-C27,IF(E27="+V",C27,C27*SIN(E27*PI()/180)))</f>
        <v>0.29832368278671334</v>
      </c>
      <c r="I27" s="95">
        <f t="shared" ref="I27:I90" si="10">IF(D27&gt;180,-ROUND(SQRT(G27^2-J27^2),4),ROUND(SQRT(G27^2-J27^2),4))</f>
        <v>4.1433</v>
      </c>
      <c r="J27" s="95">
        <f t="shared" ref="J27:J90" si="11">IF(ROUND(G27,4)=0,0,G27*COS(D27*PI()/180))</f>
        <v>5.3647066481711132</v>
      </c>
      <c r="K27" s="86"/>
      <c r="L27" s="90" t="str">
        <f t="shared" ref="L27:L90" si="12">B27</f>
        <v>1.22</v>
      </c>
      <c r="M27" s="89">
        <f t="shared" ref="M27:M90" si="13">M26+I27</f>
        <v>499919.45290000015</v>
      </c>
      <c r="N27" s="89">
        <f t="shared" ref="N27:N90" si="14">N26+J27</f>
        <v>4540867.4310914259</v>
      </c>
      <c r="O27" s="89">
        <f t="shared" ref="O27:O90" si="15">O26+H27</f>
        <v>65.278025034283246</v>
      </c>
    </row>
    <row r="28" spans="1:15" x14ac:dyDescent="0.3">
      <c r="A28" s="1" t="s">
        <v>31</v>
      </c>
      <c r="B28" s="1" t="s">
        <v>32</v>
      </c>
      <c r="C28" s="85">
        <v>3.806</v>
      </c>
      <c r="D28" s="85">
        <v>99.01</v>
      </c>
      <c r="E28" s="85">
        <v>15.93</v>
      </c>
      <c r="G28" s="95">
        <f t="shared" si="8"/>
        <v>3.6598409718393987</v>
      </c>
      <c r="H28" s="95">
        <f t="shared" si="9"/>
        <v>1.0446052176997997</v>
      </c>
      <c r="I28" s="95">
        <f t="shared" si="10"/>
        <v>3.6147</v>
      </c>
      <c r="J28" s="95">
        <f t="shared" si="11"/>
        <v>-0.57315615435990752</v>
      </c>
      <c r="K28" s="86"/>
      <c r="L28" s="90" t="str">
        <f t="shared" si="12"/>
        <v>1.23</v>
      </c>
      <c r="M28" s="89">
        <f t="shared" si="13"/>
        <v>499923.06760000013</v>
      </c>
      <c r="N28" s="89">
        <f t="shared" si="14"/>
        <v>4540866.8579352712</v>
      </c>
      <c r="O28" s="89">
        <f t="shared" si="15"/>
        <v>66.322630251983043</v>
      </c>
    </row>
    <row r="29" spans="1:15" x14ac:dyDescent="0.3">
      <c r="A29" s="1" t="s">
        <v>32</v>
      </c>
      <c r="B29" s="1" t="s">
        <v>91</v>
      </c>
      <c r="C29" s="85">
        <v>2.2709999999999999</v>
      </c>
      <c r="D29" s="85">
        <v>89.62</v>
      </c>
      <c r="E29" s="85">
        <v>7.95</v>
      </c>
      <c r="G29" s="95">
        <f t="shared" si="8"/>
        <v>2.2491737439849766</v>
      </c>
      <c r="H29" s="95">
        <f t="shared" si="9"/>
        <v>0.31409945776553472</v>
      </c>
      <c r="I29" s="95">
        <f t="shared" si="10"/>
        <v>2.2490999999999999</v>
      </c>
      <c r="J29" s="95">
        <f t="shared" si="11"/>
        <v>1.4916975808350184E-2</v>
      </c>
      <c r="K29" s="86"/>
      <c r="L29" s="90" t="str">
        <f t="shared" si="12"/>
        <v>1.24</v>
      </c>
      <c r="M29" s="89">
        <f t="shared" si="13"/>
        <v>499925.31670000014</v>
      </c>
      <c r="N29" s="89">
        <f t="shared" si="14"/>
        <v>4540866.8728522472</v>
      </c>
      <c r="O29" s="89">
        <f t="shared" si="15"/>
        <v>66.636729709748579</v>
      </c>
    </row>
    <row r="30" spans="1:15" x14ac:dyDescent="0.3">
      <c r="A30" s="1" t="s">
        <v>91</v>
      </c>
      <c r="B30" s="1" t="s">
        <v>33</v>
      </c>
      <c r="C30" s="85">
        <v>3.444</v>
      </c>
      <c r="D30" s="85">
        <v>61.4</v>
      </c>
      <c r="E30" s="85">
        <v>-1</v>
      </c>
      <c r="G30" s="95">
        <f t="shared" si="8"/>
        <v>3.4434754621186117</v>
      </c>
      <c r="H30" s="95">
        <f t="shared" si="9"/>
        <v>-6.010608777000441E-2</v>
      </c>
      <c r="I30" s="95">
        <f t="shared" si="10"/>
        <v>3.0232999999999999</v>
      </c>
      <c r="J30" s="95">
        <f t="shared" si="11"/>
        <v>1.6483636667344481</v>
      </c>
      <c r="K30" s="86"/>
      <c r="L30" s="90" t="str">
        <f t="shared" si="12"/>
        <v>1.25</v>
      </c>
      <c r="M30" s="89">
        <f t="shared" si="13"/>
        <v>499928.34000000014</v>
      </c>
      <c r="N30" s="89">
        <f t="shared" si="14"/>
        <v>4540868.5212159138</v>
      </c>
      <c r="O30" s="89">
        <f t="shared" si="15"/>
        <v>66.57662362197857</v>
      </c>
    </row>
    <row r="31" spans="1:15" x14ac:dyDescent="0.3">
      <c r="A31" s="1" t="s">
        <v>33</v>
      </c>
      <c r="B31" s="1" t="s">
        <v>92</v>
      </c>
      <c r="C31" s="85">
        <v>3.9039999999999999</v>
      </c>
      <c r="D31" s="85">
        <v>80.900000000000006</v>
      </c>
      <c r="E31" s="85">
        <v>4.8600000000000003</v>
      </c>
      <c r="G31" s="95">
        <f t="shared" si="8"/>
        <v>3.8899638927564886</v>
      </c>
      <c r="H31" s="95">
        <f t="shared" si="9"/>
        <v>0.3307520416426547</v>
      </c>
      <c r="I31" s="95">
        <f t="shared" si="10"/>
        <v>3.8410000000000002</v>
      </c>
      <c r="J31" s="95">
        <f t="shared" si="11"/>
        <v>0.61522917096809315</v>
      </c>
      <c r="K31" s="86"/>
      <c r="L31" s="90" t="str">
        <f t="shared" si="12"/>
        <v>1.26</v>
      </c>
      <c r="M31" s="89">
        <f t="shared" si="13"/>
        <v>499932.18100000016</v>
      </c>
      <c r="N31" s="89">
        <f t="shared" si="14"/>
        <v>4540869.1364450846</v>
      </c>
      <c r="O31" s="89">
        <f t="shared" si="15"/>
        <v>66.907375663621224</v>
      </c>
    </row>
    <row r="32" spans="1:15" x14ac:dyDescent="0.3">
      <c r="A32" s="1" t="s">
        <v>90</v>
      </c>
      <c r="B32" s="1" t="s">
        <v>24</v>
      </c>
      <c r="C32" s="85">
        <v>17.282</v>
      </c>
      <c r="D32" s="85">
        <v>192.7</v>
      </c>
      <c r="E32" s="85">
        <v>-2.7</v>
      </c>
      <c r="G32" s="95">
        <f t="shared" si="8"/>
        <v>17.262814819092767</v>
      </c>
      <c r="H32" s="95">
        <f t="shared" si="9"/>
        <v>-0.81409368116404446</v>
      </c>
      <c r="I32" s="95">
        <f t="shared" si="10"/>
        <v>-3.7951999999999999</v>
      </c>
      <c r="J32" s="95">
        <f t="shared" si="11"/>
        <v>-16.840472181765438</v>
      </c>
      <c r="K32" s="86"/>
      <c r="L32" s="90" t="str">
        <f t="shared" si="12"/>
        <v>1.11</v>
      </c>
      <c r="M32" s="89">
        <f t="shared" si="13"/>
        <v>499928.38580000016</v>
      </c>
      <c r="N32" s="89">
        <f t="shared" si="14"/>
        <v>4540852.2959729033</v>
      </c>
      <c r="O32" s="89">
        <f t="shared" si="15"/>
        <v>66.093281982457185</v>
      </c>
    </row>
    <row r="33" spans="1:15" x14ac:dyDescent="0.3">
      <c r="A33" s="1" t="s">
        <v>24</v>
      </c>
      <c r="B33" s="1" t="s">
        <v>34</v>
      </c>
      <c r="C33" s="85">
        <v>15.801</v>
      </c>
      <c r="D33" s="85">
        <v>90.71</v>
      </c>
      <c r="E33" s="85">
        <v>1.36</v>
      </c>
      <c r="G33" s="95">
        <f t="shared" si="8"/>
        <v>15.796548906282972</v>
      </c>
      <c r="H33" s="95">
        <f t="shared" si="9"/>
        <v>0.37502486772250165</v>
      </c>
      <c r="I33" s="95">
        <f t="shared" si="10"/>
        <v>15.795299999999999</v>
      </c>
      <c r="J33" s="95">
        <f t="shared" si="11"/>
        <v>-0.19574326036021952</v>
      </c>
      <c r="K33" s="86"/>
      <c r="L33" s="90" t="str">
        <f t="shared" si="12"/>
        <v>1.27</v>
      </c>
      <c r="M33" s="89">
        <f t="shared" si="13"/>
        <v>499944.18110000016</v>
      </c>
      <c r="N33" s="89">
        <f t="shared" si="14"/>
        <v>4540852.1002296433</v>
      </c>
      <c r="O33" s="89">
        <f t="shared" si="15"/>
        <v>66.468306850179687</v>
      </c>
    </row>
    <row r="34" spans="1:15" x14ac:dyDescent="0.3">
      <c r="A34" s="1" t="s">
        <v>34</v>
      </c>
      <c r="B34" s="1" t="s">
        <v>90</v>
      </c>
      <c r="C34" s="85">
        <v>17.812000000000001</v>
      </c>
      <c r="D34" s="85">
        <v>313.61</v>
      </c>
      <c r="E34" s="85">
        <v>0.16</v>
      </c>
      <c r="G34" s="95">
        <f t="shared" si="8"/>
        <v>17.811930549222975</v>
      </c>
      <c r="H34" s="95">
        <f t="shared" si="9"/>
        <v>4.9740422770701218E-2</v>
      </c>
      <c r="I34" s="95">
        <f t="shared" si="10"/>
        <v>-12.896800000000001</v>
      </c>
      <c r="J34" s="95">
        <f t="shared" si="11"/>
        <v>12.285706513864589</v>
      </c>
      <c r="K34" s="86"/>
      <c r="L34" s="90" t="str">
        <f t="shared" si="12"/>
        <v>1.20</v>
      </c>
      <c r="M34" s="89">
        <f t="shared" si="13"/>
        <v>499931.28430000017</v>
      </c>
      <c r="N34" s="89">
        <f t="shared" si="14"/>
        <v>4540864.3859361568</v>
      </c>
      <c r="O34" s="89">
        <f t="shared" si="15"/>
        <v>66.518047272950383</v>
      </c>
    </row>
    <row r="35" spans="1:15" x14ac:dyDescent="0.3">
      <c r="A35" s="1" t="s">
        <v>34</v>
      </c>
      <c r="B35" s="1" t="s">
        <v>35</v>
      </c>
      <c r="C35" s="85">
        <v>5.53</v>
      </c>
      <c r="D35" s="85">
        <v>90.49</v>
      </c>
      <c r="E35" s="85">
        <v>-2.4900000000000002</v>
      </c>
      <c r="G35" s="95">
        <f t="shared" si="8"/>
        <v>5.5247786811974846</v>
      </c>
      <c r="H35" s="95">
        <f t="shared" si="9"/>
        <v>-0.24025096001012608</v>
      </c>
      <c r="I35" s="95">
        <f t="shared" si="10"/>
        <v>5.5246000000000004</v>
      </c>
      <c r="J35" s="95">
        <f t="shared" si="11"/>
        <v>-4.7247957484305936E-2</v>
      </c>
      <c r="K35" s="86"/>
      <c r="L35" s="90" t="str">
        <f t="shared" si="12"/>
        <v>1.28</v>
      </c>
      <c r="M35" s="89">
        <f t="shared" si="13"/>
        <v>499936.80890000018</v>
      </c>
      <c r="N35" s="89">
        <f t="shared" si="14"/>
        <v>4540864.3386881994</v>
      </c>
      <c r="O35" s="89">
        <f t="shared" si="15"/>
        <v>66.277796312940254</v>
      </c>
    </row>
    <row r="36" spans="1:15" x14ac:dyDescent="0.3">
      <c r="A36" s="1" t="s">
        <v>35</v>
      </c>
      <c r="B36" s="1" t="s">
        <v>36</v>
      </c>
      <c r="C36" s="85">
        <v>4.7</v>
      </c>
      <c r="D36" s="85">
        <v>41.49</v>
      </c>
      <c r="E36" s="85">
        <v>-1.1299999999999999</v>
      </c>
      <c r="G36" s="95">
        <f t="shared" si="8"/>
        <v>4.6990859595673138</v>
      </c>
      <c r="H36" s="95">
        <f t="shared" si="9"/>
        <v>-9.2688427526507342E-2</v>
      </c>
      <c r="I36" s="95">
        <f t="shared" si="10"/>
        <v>3.1131000000000002</v>
      </c>
      <c r="J36" s="95">
        <f t="shared" si="11"/>
        <v>3.5199507029549051</v>
      </c>
      <c r="K36" s="86"/>
      <c r="L36" s="90" t="str">
        <f t="shared" si="12"/>
        <v>1.29</v>
      </c>
      <c r="M36" s="89">
        <f t="shared" si="13"/>
        <v>499939.9220000002</v>
      </c>
      <c r="N36" s="89">
        <f t="shared" si="14"/>
        <v>4540867.8586389022</v>
      </c>
      <c r="O36" s="89">
        <f t="shared" si="15"/>
        <v>66.185107885413743</v>
      </c>
    </row>
    <row r="37" spans="1:15" x14ac:dyDescent="0.3">
      <c r="A37" s="1" t="s">
        <v>36</v>
      </c>
      <c r="B37" s="1" t="s">
        <v>37</v>
      </c>
      <c r="C37" s="85">
        <v>1.9219999999999999</v>
      </c>
      <c r="D37" s="85">
        <v>38.630000000000003</v>
      </c>
      <c r="E37" s="85">
        <v>7.32</v>
      </c>
      <c r="G37" s="95">
        <f t="shared" si="8"/>
        <v>1.9063357542880599</v>
      </c>
      <c r="H37" s="95">
        <f t="shared" si="9"/>
        <v>0.24488362934866212</v>
      </c>
      <c r="I37" s="95">
        <f t="shared" si="10"/>
        <v>1.1900999999999999</v>
      </c>
      <c r="J37" s="95">
        <f t="shared" si="11"/>
        <v>1.4892174865038996</v>
      </c>
      <c r="K37" s="86"/>
      <c r="L37" s="90" t="str">
        <f t="shared" si="12"/>
        <v>1.30</v>
      </c>
      <c r="M37" s="89">
        <f t="shared" si="13"/>
        <v>499941.1121000002</v>
      </c>
      <c r="N37" s="89">
        <f t="shared" si="14"/>
        <v>4540869.3478563884</v>
      </c>
      <c r="O37" s="89">
        <f t="shared" si="15"/>
        <v>66.429991514762406</v>
      </c>
    </row>
    <row r="38" spans="1:15" x14ac:dyDescent="0.3">
      <c r="A38" s="1" t="s">
        <v>37</v>
      </c>
      <c r="B38" s="1" t="s">
        <v>38</v>
      </c>
      <c r="C38" s="85">
        <v>3.34</v>
      </c>
      <c r="D38" s="85">
        <v>124.81</v>
      </c>
      <c r="E38" s="85">
        <v>-16.28</v>
      </c>
      <c r="G38" s="95">
        <f t="shared" si="8"/>
        <v>3.2060767035708917</v>
      </c>
      <c r="H38" s="95">
        <f t="shared" si="9"/>
        <v>-0.93630773297031111</v>
      </c>
      <c r="I38" s="95">
        <f t="shared" si="10"/>
        <v>2.6322999999999999</v>
      </c>
      <c r="J38" s="95">
        <f t="shared" si="11"/>
        <v>-1.8302109330274396</v>
      </c>
      <c r="K38" s="86"/>
      <c r="L38" s="90" t="str">
        <f t="shared" si="12"/>
        <v>1.34</v>
      </c>
      <c r="M38" s="89">
        <f t="shared" si="13"/>
        <v>499943.7444000002</v>
      </c>
      <c r="N38" s="89">
        <f t="shared" si="14"/>
        <v>4540867.517645455</v>
      </c>
      <c r="O38" s="89">
        <f t="shared" si="15"/>
        <v>65.4936837817921</v>
      </c>
    </row>
    <row r="39" spans="1:15" x14ac:dyDescent="0.3">
      <c r="A39" s="1" t="s">
        <v>38</v>
      </c>
      <c r="B39" s="1" t="s">
        <v>39</v>
      </c>
      <c r="C39" s="85">
        <v>2.2320000000000002</v>
      </c>
      <c r="D39" s="85">
        <v>81.67</v>
      </c>
      <c r="E39" s="85">
        <v>5.55</v>
      </c>
      <c r="G39" s="95">
        <f t="shared" si="8"/>
        <v>2.2215367816559444</v>
      </c>
      <c r="H39" s="95">
        <f t="shared" si="9"/>
        <v>0.21586645813962996</v>
      </c>
      <c r="I39" s="95">
        <f t="shared" si="10"/>
        <v>2.1981000000000002</v>
      </c>
      <c r="J39" s="95">
        <f t="shared" si="11"/>
        <v>0.32184357657149204</v>
      </c>
      <c r="K39" s="86"/>
      <c r="L39" s="90" t="str">
        <f t="shared" si="12"/>
        <v>1.35</v>
      </c>
      <c r="M39" s="89">
        <f t="shared" si="13"/>
        <v>499945.94250000018</v>
      </c>
      <c r="N39" s="89">
        <f t="shared" si="14"/>
        <v>4540867.8394890316</v>
      </c>
      <c r="O39" s="89">
        <f t="shared" si="15"/>
        <v>65.70955023993173</v>
      </c>
    </row>
    <row r="40" spans="1:15" x14ac:dyDescent="0.3">
      <c r="A40" s="1" t="s">
        <v>39</v>
      </c>
      <c r="B40" s="1" t="s">
        <v>93</v>
      </c>
      <c r="C40" s="85">
        <v>2.48</v>
      </c>
      <c r="D40" s="85">
        <v>79.8</v>
      </c>
      <c r="E40" s="85">
        <v>11.65</v>
      </c>
      <c r="G40" s="95">
        <f t="shared" si="8"/>
        <v>2.4289105195346865</v>
      </c>
      <c r="H40" s="95">
        <f t="shared" si="9"/>
        <v>0.50079305915092143</v>
      </c>
      <c r="I40" s="95">
        <f t="shared" si="10"/>
        <v>2.3904999999999998</v>
      </c>
      <c r="J40" s="95">
        <f t="shared" si="11"/>
        <v>0.43012298861130432</v>
      </c>
      <c r="K40" s="86"/>
      <c r="L40" s="90" t="str">
        <f t="shared" si="12"/>
        <v>1.36</v>
      </c>
      <c r="M40" s="89">
        <f t="shared" si="13"/>
        <v>499948.33300000016</v>
      </c>
      <c r="N40" s="89">
        <f t="shared" si="14"/>
        <v>4540868.2696120199</v>
      </c>
      <c r="O40" s="89">
        <f t="shared" si="15"/>
        <v>66.210343299082652</v>
      </c>
    </row>
    <row r="41" spans="1:15" x14ac:dyDescent="0.3">
      <c r="A41" s="1" t="s">
        <v>37</v>
      </c>
      <c r="B41" s="1" t="s">
        <v>142</v>
      </c>
      <c r="C41" s="85">
        <v>5.9809999999999999</v>
      </c>
      <c r="D41" s="85">
        <v>42.43</v>
      </c>
      <c r="E41" s="85">
        <v>3.18</v>
      </c>
      <c r="G41" s="95">
        <f t="shared" si="8"/>
        <v>5.9717903888192927</v>
      </c>
      <c r="H41" s="95">
        <f t="shared" si="9"/>
        <v>0.33178389352939885</v>
      </c>
      <c r="I41" s="95">
        <f t="shared" si="10"/>
        <v>4.0290999999999997</v>
      </c>
      <c r="J41" s="95">
        <f t="shared" si="11"/>
        <v>4.4077914776869891</v>
      </c>
      <c r="K41" s="86"/>
      <c r="L41" s="90" t="str">
        <f t="shared" si="12"/>
        <v>1.31983</v>
      </c>
      <c r="M41" s="89">
        <f t="shared" si="13"/>
        <v>499952.36210000014</v>
      </c>
      <c r="N41" s="89">
        <f t="shared" si="14"/>
        <v>4540872.6774034975</v>
      </c>
      <c r="O41" s="89">
        <f t="shared" si="15"/>
        <v>66.542127192612057</v>
      </c>
    </row>
    <row r="42" spans="1:15" x14ac:dyDescent="0.3">
      <c r="A42" s="1" t="s">
        <v>37</v>
      </c>
      <c r="B42" s="1" t="s">
        <v>94</v>
      </c>
      <c r="C42" s="85">
        <v>3.2869999999999999</v>
      </c>
      <c r="D42" s="85">
        <v>291.64999999999998</v>
      </c>
      <c r="E42" s="85">
        <v>-14.5</v>
      </c>
      <c r="G42" s="95">
        <f t="shared" si="8"/>
        <v>3.1823012939228401</v>
      </c>
      <c r="H42" s="95">
        <f t="shared" si="9"/>
        <v>-0.82299907332694899</v>
      </c>
      <c r="I42" s="95">
        <f t="shared" si="10"/>
        <v>-2.9578000000000002</v>
      </c>
      <c r="J42" s="95">
        <f t="shared" si="11"/>
        <v>1.1740648592654794</v>
      </c>
      <c r="K42" s="86"/>
      <c r="L42" s="90" t="str">
        <f t="shared" si="12"/>
        <v>1.37</v>
      </c>
      <c r="M42" s="89">
        <f t="shared" si="13"/>
        <v>499949.40430000017</v>
      </c>
      <c r="N42" s="89">
        <f t="shared" si="14"/>
        <v>4540873.8514683563</v>
      </c>
      <c r="O42" s="89">
        <f t="shared" si="15"/>
        <v>65.719128119285102</v>
      </c>
    </row>
    <row r="43" spans="1:15" x14ac:dyDescent="0.3">
      <c r="A43" s="1" t="s">
        <v>94</v>
      </c>
      <c r="B43" s="1" t="s">
        <v>95</v>
      </c>
      <c r="C43" s="85">
        <v>3.58</v>
      </c>
      <c r="D43" s="85">
        <v>51.35</v>
      </c>
      <c r="E43" s="85">
        <v>5.75</v>
      </c>
      <c r="G43" s="95">
        <f t="shared" si="8"/>
        <v>3.5619872953382639</v>
      </c>
      <c r="H43" s="95">
        <f t="shared" si="9"/>
        <v>0.35867326057123305</v>
      </c>
      <c r="I43" s="95">
        <f t="shared" si="10"/>
        <v>2.7818000000000001</v>
      </c>
      <c r="J43" s="95">
        <f t="shared" si="11"/>
        <v>2.2246796449306245</v>
      </c>
      <c r="K43" s="86"/>
      <c r="L43" s="90" t="str">
        <f t="shared" si="12"/>
        <v>1.38</v>
      </c>
      <c r="M43" s="89">
        <f t="shared" si="13"/>
        <v>499952.18610000017</v>
      </c>
      <c r="N43" s="89">
        <f t="shared" si="14"/>
        <v>4540876.0761480015</v>
      </c>
      <c r="O43" s="89">
        <f t="shared" si="15"/>
        <v>66.077801379856339</v>
      </c>
    </row>
    <row r="44" spans="1:15" x14ac:dyDescent="0.3">
      <c r="A44" s="1" t="s">
        <v>94</v>
      </c>
      <c r="B44" s="1" t="s">
        <v>40</v>
      </c>
      <c r="C44" s="85">
        <v>2.0830000000000002</v>
      </c>
      <c r="D44" s="85">
        <v>282.47000000000003</v>
      </c>
      <c r="E44" s="85">
        <v>8.23</v>
      </c>
      <c r="G44" s="95">
        <f t="shared" si="8"/>
        <v>2.0615480472362098</v>
      </c>
      <c r="H44" s="95">
        <f t="shared" si="9"/>
        <v>0.2981755337658859</v>
      </c>
      <c r="I44" s="95">
        <f t="shared" si="10"/>
        <v>-2.0129000000000001</v>
      </c>
      <c r="J44" s="95">
        <f t="shared" si="11"/>
        <v>0.44514676496881905</v>
      </c>
      <c r="K44" s="86"/>
      <c r="L44" s="90" t="str">
        <f t="shared" si="12"/>
        <v>1.39</v>
      </c>
      <c r="M44" s="89">
        <f t="shared" si="13"/>
        <v>499950.17320000019</v>
      </c>
      <c r="N44" s="89">
        <f t="shared" si="14"/>
        <v>4540876.5212947661</v>
      </c>
      <c r="O44" s="89">
        <f t="shared" si="15"/>
        <v>66.375976913622225</v>
      </c>
    </row>
    <row r="45" spans="1:15" x14ac:dyDescent="0.3">
      <c r="A45" s="1" t="s">
        <v>40</v>
      </c>
      <c r="B45" s="1" t="s">
        <v>41</v>
      </c>
      <c r="C45" s="85">
        <v>1.8380000000000001</v>
      </c>
      <c r="D45" s="85">
        <v>237.76</v>
      </c>
      <c r="E45" s="85">
        <v>4.71</v>
      </c>
      <c r="G45" s="95">
        <f t="shared" si="8"/>
        <v>1.8317932038930336</v>
      </c>
      <c r="H45" s="95">
        <f t="shared" si="9"/>
        <v>0.15092268938531195</v>
      </c>
      <c r="I45" s="95">
        <f t="shared" si="10"/>
        <v>-1.5494000000000001</v>
      </c>
      <c r="J45" s="95">
        <f t="shared" si="11"/>
        <v>-0.97720104272476527</v>
      </c>
      <c r="K45" s="86"/>
      <c r="L45" s="90" t="str">
        <f t="shared" si="12"/>
        <v>1.40</v>
      </c>
      <c r="M45" s="89">
        <f t="shared" si="13"/>
        <v>499948.62380000018</v>
      </c>
      <c r="N45" s="89">
        <f t="shared" si="14"/>
        <v>4540875.5440937234</v>
      </c>
      <c r="O45" s="89">
        <f t="shared" si="15"/>
        <v>66.526899603007536</v>
      </c>
    </row>
    <row r="46" spans="1:15" x14ac:dyDescent="0.3">
      <c r="A46" s="1" t="s">
        <v>35</v>
      </c>
      <c r="B46" s="1" t="s">
        <v>42</v>
      </c>
      <c r="C46" s="85">
        <v>6.38</v>
      </c>
      <c r="D46" s="85">
        <v>98.46</v>
      </c>
      <c r="E46" s="85">
        <v>-1.1000000000000001</v>
      </c>
      <c r="G46" s="95">
        <f t="shared" si="8"/>
        <v>6.3788242433360898</v>
      </c>
      <c r="H46" s="95">
        <f t="shared" si="9"/>
        <v>-0.12247968251002009</v>
      </c>
      <c r="I46" s="95">
        <f t="shared" si="10"/>
        <v>6.3094000000000001</v>
      </c>
      <c r="J46" s="95">
        <f t="shared" si="11"/>
        <v>-0.93844568148952401</v>
      </c>
      <c r="K46" s="86"/>
      <c r="L46" s="90" t="str">
        <f t="shared" si="12"/>
        <v>1.41</v>
      </c>
      <c r="M46" s="89">
        <f t="shared" si="13"/>
        <v>499954.9332000002</v>
      </c>
      <c r="N46" s="89">
        <f t="shared" si="14"/>
        <v>4540874.6056480417</v>
      </c>
      <c r="O46" s="89">
        <f t="shared" si="15"/>
        <v>66.404419920497517</v>
      </c>
    </row>
    <row r="47" spans="1:15" x14ac:dyDescent="0.3">
      <c r="A47" s="1" t="s">
        <v>42</v>
      </c>
      <c r="B47" s="1" t="s">
        <v>43</v>
      </c>
      <c r="C47" s="85">
        <v>7.0679999999999996</v>
      </c>
      <c r="D47" s="85">
        <v>89.7</v>
      </c>
      <c r="E47" s="85">
        <v>-3.5</v>
      </c>
      <c r="G47" s="95">
        <f t="shared" si="8"/>
        <v>7.0548167552457546</v>
      </c>
      <c r="H47" s="95">
        <f t="shared" si="9"/>
        <v>-0.43149107743236836</v>
      </c>
      <c r="I47" s="95">
        <f t="shared" si="10"/>
        <v>7.0547000000000004</v>
      </c>
      <c r="J47" s="95">
        <f t="shared" si="11"/>
        <v>3.6938765367760876E-2</v>
      </c>
      <c r="K47" s="86"/>
      <c r="L47" s="90" t="str">
        <f t="shared" si="12"/>
        <v>1.42</v>
      </c>
      <c r="M47" s="89">
        <f t="shared" si="13"/>
        <v>499961.98790000018</v>
      </c>
      <c r="N47" s="89">
        <f t="shared" si="14"/>
        <v>4540874.6425868068</v>
      </c>
      <c r="O47" s="89">
        <f t="shared" si="15"/>
        <v>65.972928843065148</v>
      </c>
    </row>
    <row r="48" spans="1:15" x14ac:dyDescent="0.3">
      <c r="A48" s="1" t="s">
        <v>43</v>
      </c>
      <c r="B48" s="1" t="s">
        <v>44</v>
      </c>
      <c r="C48" s="85">
        <v>6.4020000000000001</v>
      </c>
      <c r="D48" s="85">
        <v>76.88</v>
      </c>
      <c r="E48" s="85">
        <v>-9.6999999999999993</v>
      </c>
      <c r="G48" s="95">
        <f t="shared" si="8"/>
        <v>6.3104736091068405</v>
      </c>
      <c r="H48" s="95">
        <f t="shared" si="9"/>
        <v>-1.0786690079751464</v>
      </c>
      <c r="I48" s="95">
        <f t="shared" si="10"/>
        <v>6.1458000000000004</v>
      </c>
      <c r="J48" s="95">
        <f t="shared" si="11"/>
        <v>1.4324224527252536</v>
      </c>
      <c r="K48" s="86"/>
      <c r="L48" s="90" t="str">
        <f t="shared" si="12"/>
        <v>1.43</v>
      </c>
      <c r="M48" s="89">
        <f t="shared" si="13"/>
        <v>499968.13370000018</v>
      </c>
      <c r="N48" s="89">
        <f t="shared" si="14"/>
        <v>4540876.0750092594</v>
      </c>
      <c r="O48" s="89">
        <f t="shared" si="15"/>
        <v>64.894259835089997</v>
      </c>
    </row>
    <row r="49" spans="1:15" x14ac:dyDescent="0.3">
      <c r="A49" s="1" t="s">
        <v>44</v>
      </c>
      <c r="B49" s="1" t="s">
        <v>45</v>
      </c>
      <c r="C49" s="85">
        <v>3.3690000000000002</v>
      </c>
      <c r="D49" s="85">
        <v>75.150000000000006</v>
      </c>
      <c r="E49" s="85">
        <v>-1.99</v>
      </c>
      <c r="G49" s="95">
        <f t="shared" si="8"/>
        <v>3.3669681658994763</v>
      </c>
      <c r="H49" s="95">
        <f t="shared" si="9"/>
        <v>-0.11698875937250211</v>
      </c>
      <c r="I49" s="95">
        <f t="shared" si="10"/>
        <v>3.2545000000000002</v>
      </c>
      <c r="J49" s="95">
        <f t="shared" si="11"/>
        <v>0.86291816059713189</v>
      </c>
      <c r="K49" s="86"/>
      <c r="L49" s="90" t="str">
        <f t="shared" si="12"/>
        <v>1.44</v>
      </c>
      <c r="M49" s="89">
        <f t="shared" si="13"/>
        <v>499971.38820000016</v>
      </c>
      <c r="N49" s="89">
        <f t="shared" si="14"/>
        <v>4540876.9379274203</v>
      </c>
      <c r="O49" s="89">
        <f t="shared" si="15"/>
        <v>64.777271075717493</v>
      </c>
    </row>
    <row r="50" spans="1:15" x14ac:dyDescent="0.3">
      <c r="A50" s="1" t="s">
        <v>45</v>
      </c>
      <c r="B50" s="1" t="s">
        <v>46</v>
      </c>
      <c r="C50" s="85">
        <v>5.819</v>
      </c>
      <c r="D50" s="85">
        <v>69.44</v>
      </c>
      <c r="E50" s="85">
        <v>1.54</v>
      </c>
      <c r="G50" s="95">
        <f t="shared" si="8"/>
        <v>5.8168982144950174</v>
      </c>
      <c r="H50" s="95">
        <f t="shared" si="9"/>
        <v>0.15638466102748139</v>
      </c>
      <c r="I50" s="95">
        <f t="shared" si="10"/>
        <v>5.4463999999999997</v>
      </c>
      <c r="J50" s="95">
        <f t="shared" si="11"/>
        <v>2.0428252566391341</v>
      </c>
      <c r="K50" s="86"/>
      <c r="L50" s="90" t="str">
        <f t="shared" si="12"/>
        <v>1.45</v>
      </c>
      <c r="M50" s="89">
        <f t="shared" si="13"/>
        <v>499976.83460000018</v>
      </c>
      <c r="N50" s="89">
        <f t="shared" si="14"/>
        <v>4540878.9807526767</v>
      </c>
      <c r="O50" s="89">
        <f t="shared" si="15"/>
        <v>64.933655736744981</v>
      </c>
    </row>
    <row r="51" spans="1:15" x14ac:dyDescent="0.3">
      <c r="A51" s="1" t="s">
        <v>46</v>
      </c>
      <c r="B51" s="1" t="s">
        <v>47</v>
      </c>
      <c r="C51" s="85">
        <v>7.3339999999999996</v>
      </c>
      <c r="D51" s="85">
        <v>83.52</v>
      </c>
      <c r="E51" s="85">
        <v>-1.7</v>
      </c>
      <c r="G51" s="95">
        <f t="shared" si="8"/>
        <v>7.3307720141155617</v>
      </c>
      <c r="H51" s="95">
        <f t="shared" si="9"/>
        <v>-0.21757223412020227</v>
      </c>
      <c r="I51" s="95">
        <f t="shared" si="10"/>
        <v>7.2839</v>
      </c>
      <c r="J51" s="95">
        <f t="shared" si="11"/>
        <v>0.82732442784477533</v>
      </c>
      <c r="K51" s="86"/>
      <c r="L51" s="90" t="str">
        <f t="shared" si="12"/>
        <v>1.46</v>
      </c>
      <c r="M51" s="89">
        <f t="shared" si="13"/>
        <v>499984.11850000016</v>
      </c>
      <c r="N51" s="89">
        <f t="shared" si="14"/>
        <v>4540879.8080771044</v>
      </c>
      <c r="O51" s="89">
        <f t="shared" si="15"/>
        <v>64.716083502624784</v>
      </c>
    </row>
    <row r="52" spans="1:15" x14ac:dyDescent="0.3">
      <c r="A52" s="1" t="s">
        <v>47</v>
      </c>
      <c r="B52" s="1" t="s">
        <v>48</v>
      </c>
      <c r="C52" s="85">
        <v>10.157999999999999</v>
      </c>
      <c r="D52" s="85">
        <v>77.680000000000007</v>
      </c>
      <c r="E52" s="85">
        <v>-0.78</v>
      </c>
      <c r="G52" s="95">
        <f t="shared" si="8"/>
        <v>10.157058727336437</v>
      </c>
      <c r="H52" s="95">
        <f t="shared" si="9"/>
        <v>-0.13828235403947248</v>
      </c>
      <c r="I52" s="95">
        <f t="shared" si="10"/>
        <v>9.9231999999999996</v>
      </c>
      <c r="J52" s="95">
        <f t="shared" si="11"/>
        <v>2.1672261100395214</v>
      </c>
      <c r="K52" s="86"/>
      <c r="L52" s="90" t="str">
        <f t="shared" si="12"/>
        <v>1.47</v>
      </c>
      <c r="M52" s="89">
        <f t="shared" si="13"/>
        <v>499994.04170000018</v>
      </c>
      <c r="N52" s="89">
        <f t="shared" si="14"/>
        <v>4540881.975303214</v>
      </c>
      <c r="O52" s="89">
        <f t="shared" si="15"/>
        <v>64.577801148585309</v>
      </c>
    </row>
    <row r="53" spans="1:15" x14ac:dyDescent="0.3">
      <c r="A53" s="1" t="s">
        <v>48</v>
      </c>
      <c r="B53" s="1" t="s">
        <v>49</v>
      </c>
      <c r="C53" s="85">
        <v>10.36</v>
      </c>
      <c r="D53" s="85">
        <v>76.39</v>
      </c>
      <c r="E53" s="85">
        <v>-1.58</v>
      </c>
      <c r="G53" s="95">
        <f t="shared" si="8"/>
        <v>10.356061134537075</v>
      </c>
      <c r="H53" s="95">
        <f t="shared" si="9"/>
        <v>-0.28565324736586639</v>
      </c>
      <c r="I53" s="95">
        <f t="shared" si="10"/>
        <v>10.065300000000001</v>
      </c>
      <c r="J53" s="95">
        <f t="shared" si="11"/>
        <v>2.4369028553872525</v>
      </c>
      <c r="K53" s="86"/>
      <c r="L53" s="90" t="str">
        <f t="shared" si="12"/>
        <v>1.48</v>
      </c>
      <c r="M53" s="89">
        <f t="shared" si="13"/>
        <v>500004.10700000019</v>
      </c>
      <c r="N53" s="89">
        <f t="shared" si="14"/>
        <v>4540884.4122060696</v>
      </c>
      <c r="O53" s="89">
        <f t="shared" si="15"/>
        <v>64.292147901219437</v>
      </c>
    </row>
    <row r="54" spans="1:15" x14ac:dyDescent="0.3">
      <c r="A54" s="1" t="s">
        <v>49</v>
      </c>
      <c r="B54" s="1" t="s">
        <v>50</v>
      </c>
      <c r="C54" s="85">
        <v>10.852</v>
      </c>
      <c r="D54" s="85">
        <v>72.400000000000006</v>
      </c>
      <c r="E54" s="85">
        <v>-0.36</v>
      </c>
      <c r="G54" s="95">
        <f t="shared" si="8"/>
        <v>10.8517857908108</v>
      </c>
      <c r="H54" s="95">
        <f t="shared" si="9"/>
        <v>-6.8184678314245739E-2</v>
      </c>
      <c r="I54" s="95">
        <f t="shared" si="10"/>
        <v>10.3438</v>
      </c>
      <c r="J54" s="95">
        <f t="shared" si="11"/>
        <v>3.2812532840146882</v>
      </c>
      <c r="K54" s="86"/>
      <c r="L54" s="90" t="str">
        <f t="shared" si="12"/>
        <v>1.49</v>
      </c>
      <c r="M54" s="89">
        <f t="shared" si="13"/>
        <v>500014.45080000017</v>
      </c>
      <c r="N54" s="89">
        <f t="shared" si="14"/>
        <v>4540887.6934593534</v>
      </c>
      <c r="O54" s="89">
        <f t="shared" si="15"/>
        <v>64.223963222905198</v>
      </c>
    </row>
    <row r="55" spans="1:15" x14ac:dyDescent="0.3">
      <c r="A55" s="1" t="s">
        <v>50</v>
      </c>
      <c r="B55" s="1" t="s">
        <v>96</v>
      </c>
      <c r="C55" s="85">
        <v>7.9619999999999997</v>
      </c>
      <c r="D55" s="85">
        <v>72.58</v>
      </c>
      <c r="E55" s="85">
        <v>0.37</v>
      </c>
      <c r="G55" s="95">
        <f t="shared" si="8"/>
        <v>7.96183398441823</v>
      </c>
      <c r="H55" s="95">
        <f t="shared" si="9"/>
        <v>5.1415995205088584E-2</v>
      </c>
      <c r="I55" s="95">
        <f t="shared" si="10"/>
        <v>7.5967000000000002</v>
      </c>
      <c r="J55" s="95">
        <f t="shared" si="11"/>
        <v>2.3835650262769241</v>
      </c>
      <c r="K55" s="86"/>
      <c r="L55" s="90" t="str">
        <f t="shared" si="12"/>
        <v>1.50</v>
      </c>
      <c r="M55" s="89">
        <f t="shared" si="13"/>
        <v>500022.04750000016</v>
      </c>
      <c r="N55" s="89">
        <f t="shared" si="14"/>
        <v>4540890.0770243797</v>
      </c>
      <c r="O55" s="89">
        <f t="shared" si="15"/>
        <v>64.275379218110288</v>
      </c>
    </row>
    <row r="56" spans="1:15" x14ac:dyDescent="0.3">
      <c r="A56" s="1" t="s">
        <v>96</v>
      </c>
      <c r="B56" s="1" t="s">
        <v>97</v>
      </c>
      <c r="C56" s="85">
        <v>2.11</v>
      </c>
      <c r="D56" s="85">
        <v>210.77</v>
      </c>
      <c r="E56" s="85">
        <v>-26.58</v>
      </c>
      <c r="G56" s="95">
        <f t="shared" si="8"/>
        <v>1.8869951123104243</v>
      </c>
      <c r="H56" s="95">
        <f t="shared" si="9"/>
        <v>-0.94411304731825885</v>
      </c>
      <c r="I56" s="95">
        <f t="shared" si="10"/>
        <v>-0.96540000000000004</v>
      </c>
      <c r="J56" s="95">
        <f t="shared" si="11"/>
        <v>-1.6213588178295277</v>
      </c>
      <c r="K56" s="86"/>
      <c r="L56" s="90" t="str">
        <f t="shared" si="12"/>
        <v>1.51</v>
      </c>
      <c r="M56" s="89">
        <f t="shared" si="13"/>
        <v>500021.08210000017</v>
      </c>
      <c r="N56" s="89">
        <f t="shared" si="14"/>
        <v>4540888.4556655623</v>
      </c>
      <c r="O56" s="89">
        <f t="shared" si="15"/>
        <v>63.331266170792027</v>
      </c>
    </row>
    <row r="57" spans="1:15" x14ac:dyDescent="0.3">
      <c r="A57" s="1" t="s">
        <v>96</v>
      </c>
      <c r="B57" s="1" t="s">
        <v>51</v>
      </c>
      <c r="C57" s="85">
        <v>7.8940000000000001</v>
      </c>
      <c r="D57" s="85">
        <v>79.06</v>
      </c>
      <c r="E57" s="85">
        <v>-1.6</v>
      </c>
      <c r="G57" s="95">
        <f t="shared" si="8"/>
        <v>7.8909222481285575</v>
      </c>
      <c r="H57" s="95">
        <f t="shared" si="9"/>
        <v>-0.22041341608385276</v>
      </c>
      <c r="I57" s="95">
        <f t="shared" si="10"/>
        <v>7.7474999999999996</v>
      </c>
      <c r="J57" s="95">
        <f t="shared" si="11"/>
        <v>1.4975465893131461</v>
      </c>
      <c r="K57" s="86"/>
      <c r="L57" s="90" t="str">
        <f t="shared" si="12"/>
        <v>1.52</v>
      </c>
      <c r="M57" s="89">
        <f t="shared" si="13"/>
        <v>500028.82960000017</v>
      </c>
      <c r="N57" s="89">
        <f t="shared" si="14"/>
        <v>4540889.9532121513</v>
      </c>
      <c r="O57" s="89">
        <f t="shared" si="15"/>
        <v>63.110852754708176</v>
      </c>
    </row>
    <row r="58" spans="1:15" x14ac:dyDescent="0.3">
      <c r="A58" s="1" t="s">
        <v>51</v>
      </c>
      <c r="B58" s="1" t="s">
        <v>52</v>
      </c>
      <c r="C58" s="85">
        <v>9.6069999999999993</v>
      </c>
      <c r="D58" s="85">
        <v>184.42</v>
      </c>
      <c r="E58" s="85">
        <v>-4.17</v>
      </c>
      <c r="G58" s="95">
        <f t="shared" si="8"/>
        <v>9.5815672730716557</v>
      </c>
      <c r="H58" s="95">
        <f t="shared" si="9"/>
        <v>-0.69858255890208487</v>
      </c>
      <c r="I58" s="95">
        <f t="shared" si="10"/>
        <v>-0.73839999999999995</v>
      </c>
      <c r="J58" s="95">
        <f t="shared" si="11"/>
        <v>-9.5530708439441359</v>
      </c>
      <c r="K58" s="86"/>
      <c r="L58" s="90" t="str">
        <f t="shared" si="12"/>
        <v>1.53</v>
      </c>
      <c r="M58" s="89">
        <f t="shared" si="13"/>
        <v>500028.0912000002</v>
      </c>
      <c r="N58" s="89">
        <f t="shared" si="14"/>
        <v>4540880.4001413072</v>
      </c>
      <c r="O58" s="89">
        <f t="shared" si="15"/>
        <v>62.412270195806094</v>
      </c>
    </row>
    <row r="59" spans="1:15" x14ac:dyDescent="0.3">
      <c r="A59" s="1" t="s">
        <v>52</v>
      </c>
      <c r="B59" s="1" t="s">
        <v>97</v>
      </c>
      <c r="C59" s="85">
        <v>9.5359999999999996</v>
      </c>
      <c r="D59" s="85">
        <v>289.57</v>
      </c>
      <c r="E59" s="85">
        <v>-0.96</v>
      </c>
      <c r="G59" s="95">
        <f t="shared" si="8"/>
        <v>9.5346614848601767</v>
      </c>
      <c r="H59" s="95">
        <f t="shared" si="9"/>
        <v>-0.15976973782260626</v>
      </c>
      <c r="I59" s="95">
        <f t="shared" si="10"/>
        <v>-8.9839000000000002</v>
      </c>
      <c r="J59" s="95">
        <f t="shared" si="11"/>
        <v>3.1937136555641326</v>
      </c>
      <c r="K59" s="86"/>
      <c r="L59" s="90" t="str">
        <f t="shared" si="12"/>
        <v>1.51</v>
      </c>
      <c r="M59" s="89">
        <f t="shared" si="13"/>
        <v>500019.10730000021</v>
      </c>
      <c r="N59" s="89">
        <f t="shared" si="14"/>
        <v>4540883.5938549628</v>
      </c>
      <c r="O59" s="89">
        <f t="shared" si="15"/>
        <v>62.252500457983487</v>
      </c>
    </row>
    <row r="60" spans="1:15" x14ac:dyDescent="0.3">
      <c r="A60" s="1" t="s">
        <v>52</v>
      </c>
      <c r="B60" s="1" t="s">
        <v>98</v>
      </c>
      <c r="C60" s="85">
        <v>5.6139999999999999</v>
      </c>
      <c r="D60" s="85">
        <v>220.58</v>
      </c>
      <c r="E60" s="85">
        <v>-2.94</v>
      </c>
      <c r="G60" s="95">
        <f t="shared" si="8"/>
        <v>5.6066108154172758</v>
      </c>
      <c r="H60" s="95">
        <f t="shared" si="9"/>
        <v>-0.28794298818695219</v>
      </c>
      <c r="I60" s="95">
        <f t="shared" si="10"/>
        <v>-3.6472000000000002</v>
      </c>
      <c r="J60" s="95">
        <f t="shared" si="11"/>
        <v>-4.2582120790105664</v>
      </c>
      <c r="K60" s="86"/>
      <c r="L60" s="90" t="str">
        <f t="shared" si="12"/>
        <v>1.54</v>
      </c>
      <c r="M60" s="89">
        <f t="shared" si="13"/>
        <v>500015.4601000002</v>
      </c>
      <c r="N60" s="89">
        <f t="shared" si="14"/>
        <v>4540879.3356428836</v>
      </c>
      <c r="O60" s="89">
        <f t="shared" si="15"/>
        <v>61.964557469796532</v>
      </c>
    </row>
    <row r="61" spans="1:15" x14ac:dyDescent="0.3">
      <c r="A61" s="1" t="s">
        <v>98</v>
      </c>
      <c r="B61" s="1" t="s">
        <v>53</v>
      </c>
      <c r="C61" s="85">
        <v>5.2770000000000001</v>
      </c>
      <c r="D61" s="85">
        <v>161.02000000000001</v>
      </c>
      <c r="E61" s="85">
        <v>-5.43</v>
      </c>
      <c r="G61" s="95">
        <f t="shared" si="8"/>
        <v>5.2533197429104126</v>
      </c>
      <c r="H61" s="95">
        <f t="shared" si="9"/>
        <v>-0.49936026949255569</v>
      </c>
      <c r="I61" s="95">
        <f t="shared" si="10"/>
        <v>1.7085999999999999</v>
      </c>
      <c r="J61" s="95">
        <f t="shared" si="11"/>
        <v>-4.9677081099345051</v>
      </c>
      <c r="K61" s="86"/>
      <c r="L61" s="90" t="str">
        <f t="shared" si="12"/>
        <v>1.55</v>
      </c>
      <c r="M61" s="89">
        <f t="shared" si="13"/>
        <v>500017.16870000021</v>
      </c>
      <c r="N61" s="89">
        <f t="shared" si="14"/>
        <v>4540874.3679347737</v>
      </c>
      <c r="O61" s="89">
        <f t="shared" si="15"/>
        <v>61.465197200303976</v>
      </c>
    </row>
    <row r="62" spans="1:15" x14ac:dyDescent="0.3">
      <c r="A62" s="1" t="s">
        <v>53</v>
      </c>
      <c r="B62" s="1" t="s">
        <v>54</v>
      </c>
      <c r="C62" s="85">
        <v>8.7059999999999995</v>
      </c>
      <c r="D62" s="85">
        <v>186.46</v>
      </c>
      <c r="E62" s="85">
        <v>-1.36</v>
      </c>
      <c r="G62" s="95">
        <f t="shared" si="8"/>
        <v>8.7035475462375516</v>
      </c>
      <c r="H62" s="95">
        <f t="shared" si="9"/>
        <v>-0.20663037139371554</v>
      </c>
      <c r="I62" s="95">
        <f t="shared" si="10"/>
        <v>-0.97919999999999996</v>
      </c>
      <c r="J62" s="95">
        <f t="shared" si="11"/>
        <v>-8.6482856269702832</v>
      </c>
      <c r="K62" s="86"/>
      <c r="L62" s="90" t="str">
        <f t="shared" si="12"/>
        <v>1.56</v>
      </c>
      <c r="M62" s="89">
        <f t="shared" si="13"/>
        <v>500016.18950000021</v>
      </c>
      <c r="N62" s="89">
        <f t="shared" si="14"/>
        <v>4540865.7196491463</v>
      </c>
      <c r="O62" s="89">
        <f t="shared" si="15"/>
        <v>61.258566828910261</v>
      </c>
    </row>
    <row r="63" spans="1:15" x14ac:dyDescent="0.3">
      <c r="A63" s="1" t="s">
        <v>54</v>
      </c>
      <c r="B63" s="1" t="s">
        <v>55</v>
      </c>
      <c r="C63" s="85">
        <v>4.6589999999999998</v>
      </c>
      <c r="D63" s="85">
        <v>178.62</v>
      </c>
      <c r="E63" s="85">
        <v>-0.86</v>
      </c>
      <c r="G63" s="95">
        <f t="shared" si="8"/>
        <v>4.6584751850490553</v>
      </c>
      <c r="H63" s="95">
        <f t="shared" si="9"/>
        <v>-6.9928179456965625E-2</v>
      </c>
      <c r="I63" s="95">
        <f t="shared" si="10"/>
        <v>0.11219999999999999</v>
      </c>
      <c r="J63" s="95">
        <f t="shared" si="11"/>
        <v>-4.657124028397245</v>
      </c>
      <c r="K63" s="86"/>
      <c r="L63" s="90" t="str">
        <f t="shared" si="12"/>
        <v>1.57</v>
      </c>
      <c r="M63" s="89">
        <f t="shared" si="13"/>
        <v>500016.30170000019</v>
      </c>
      <c r="N63" s="89">
        <f t="shared" si="14"/>
        <v>4540861.0625251178</v>
      </c>
      <c r="O63" s="89">
        <f t="shared" si="15"/>
        <v>61.188638649453296</v>
      </c>
    </row>
    <row r="64" spans="1:15" x14ac:dyDescent="0.3">
      <c r="A64" s="1" t="s">
        <v>55</v>
      </c>
      <c r="B64" s="1" t="s">
        <v>99</v>
      </c>
      <c r="C64" s="85">
        <v>4.8339999999999996</v>
      </c>
      <c r="D64" s="85">
        <v>169.56</v>
      </c>
      <c r="E64" s="85">
        <v>0.47</v>
      </c>
      <c r="G64" s="95">
        <f t="shared" si="8"/>
        <v>4.8338373610109295</v>
      </c>
      <c r="H64" s="95">
        <f t="shared" si="9"/>
        <v>3.9653086826679895E-2</v>
      </c>
      <c r="I64" s="95">
        <f t="shared" si="10"/>
        <v>0.87590000000000001</v>
      </c>
      <c r="J64" s="95">
        <f t="shared" si="11"/>
        <v>-4.7538141744134768</v>
      </c>
      <c r="K64" s="86"/>
      <c r="L64" s="90" t="str">
        <f t="shared" si="12"/>
        <v>1.58</v>
      </c>
      <c r="M64" s="89">
        <f t="shared" si="13"/>
        <v>500017.17760000017</v>
      </c>
      <c r="N64" s="89">
        <f t="shared" si="14"/>
        <v>4540856.308710943</v>
      </c>
      <c r="O64" s="89">
        <f t="shared" si="15"/>
        <v>61.228291736279978</v>
      </c>
    </row>
    <row r="65" spans="1:15" x14ac:dyDescent="0.3">
      <c r="A65" s="1" t="s">
        <v>99</v>
      </c>
      <c r="B65" s="1" t="s">
        <v>56</v>
      </c>
      <c r="C65" s="85">
        <v>6.9039999999999999</v>
      </c>
      <c r="D65" s="85">
        <v>235.73</v>
      </c>
      <c r="E65" s="85">
        <v>-0.88</v>
      </c>
      <c r="G65" s="95">
        <f t="shared" si="8"/>
        <v>6.9031857039480471</v>
      </c>
      <c r="H65" s="95">
        <f t="shared" si="9"/>
        <v>-0.10603365884147495</v>
      </c>
      <c r="I65" s="95">
        <f t="shared" si="10"/>
        <v>-5.7046999999999999</v>
      </c>
      <c r="J65" s="95">
        <f t="shared" si="11"/>
        <v>-3.8871384997742902</v>
      </c>
      <c r="K65" s="86"/>
      <c r="L65" s="90" t="str">
        <f t="shared" si="12"/>
        <v>1.59</v>
      </c>
      <c r="M65" s="89">
        <f t="shared" si="13"/>
        <v>500011.47290000017</v>
      </c>
      <c r="N65" s="89">
        <f t="shared" si="14"/>
        <v>4540852.4215724431</v>
      </c>
      <c r="O65" s="89">
        <f t="shared" si="15"/>
        <v>61.122258077438502</v>
      </c>
    </row>
    <row r="66" spans="1:15" x14ac:dyDescent="0.3">
      <c r="A66" s="1" t="s">
        <v>56</v>
      </c>
      <c r="B66" s="1" t="s">
        <v>57</v>
      </c>
      <c r="C66" s="85">
        <v>6.8550000000000004</v>
      </c>
      <c r="D66" s="85">
        <v>228.02</v>
      </c>
      <c r="E66" s="85">
        <v>21.16</v>
      </c>
      <c r="G66" s="95">
        <f t="shared" si="8"/>
        <v>6.3928087238290514</v>
      </c>
      <c r="H66" s="95">
        <f t="shared" si="9"/>
        <v>2.4744740088623245</v>
      </c>
      <c r="I66" s="95">
        <f t="shared" si="10"/>
        <v>-4.7523</v>
      </c>
      <c r="J66" s="95">
        <f t="shared" si="11"/>
        <v>-4.2759653811264586</v>
      </c>
      <c r="K66" s="86"/>
      <c r="L66" s="90" t="str">
        <f t="shared" si="12"/>
        <v>1.60</v>
      </c>
      <c r="M66" s="89">
        <f t="shared" si="13"/>
        <v>500006.72060000018</v>
      </c>
      <c r="N66" s="89">
        <f t="shared" si="14"/>
        <v>4540848.1456070617</v>
      </c>
      <c r="O66" s="89">
        <f t="shared" si="15"/>
        <v>63.596732086300825</v>
      </c>
    </row>
    <row r="67" spans="1:15" x14ac:dyDescent="0.3">
      <c r="A67" s="1" t="s">
        <v>57</v>
      </c>
      <c r="B67" s="1" t="s">
        <v>58</v>
      </c>
      <c r="C67" s="85">
        <v>7.81</v>
      </c>
      <c r="D67" s="85">
        <v>231.91</v>
      </c>
      <c r="E67" s="85">
        <v>2.76</v>
      </c>
      <c r="G67" s="95">
        <f t="shared" si="8"/>
        <v>7.8009403805417428</v>
      </c>
      <c r="H67" s="95">
        <f t="shared" si="9"/>
        <v>0.37607071041659051</v>
      </c>
      <c r="I67" s="95">
        <f t="shared" si="10"/>
        <v>-6.1397000000000004</v>
      </c>
      <c r="J67" s="95">
        <f t="shared" si="11"/>
        <v>-4.8123885728067268</v>
      </c>
      <c r="K67" s="86"/>
      <c r="L67" s="90" t="str">
        <f t="shared" si="12"/>
        <v>1.61</v>
      </c>
      <c r="M67" s="89">
        <f t="shared" si="13"/>
        <v>500000.58090000018</v>
      </c>
      <c r="N67" s="89">
        <f t="shared" si="14"/>
        <v>4540843.3332184888</v>
      </c>
      <c r="O67" s="89">
        <f t="shared" si="15"/>
        <v>63.972802796717417</v>
      </c>
    </row>
    <row r="68" spans="1:15" x14ac:dyDescent="0.3">
      <c r="A68" s="1" t="s">
        <v>58</v>
      </c>
      <c r="B68" s="1" t="s">
        <v>59</v>
      </c>
      <c r="C68" s="85">
        <v>7.1440000000000001</v>
      </c>
      <c r="D68" s="85">
        <v>229.36</v>
      </c>
      <c r="E68" s="85">
        <v>8.91</v>
      </c>
      <c r="G68" s="95">
        <f t="shared" si="8"/>
        <v>7.0577922708681706</v>
      </c>
      <c r="H68" s="95">
        <f t="shared" si="9"/>
        <v>1.1064828337003279</v>
      </c>
      <c r="I68" s="95">
        <f t="shared" si="10"/>
        <v>-5.3555999999999999</v>
      </c>
      <c r="J68" s="95">
        <f t="shared" si="11"/>
        <v>-4.5967692547142214</v>
      </c>
      <c r="K68" s="86"/>
      <c r="L68" s="90" t="str">
        <f t="shared" si="12"/>
        <v>1.62</v>
      </c>
      <c r="M68" s="89">
        <f t="shared" si="13"/>
        <v>499995.22530000017</v>
      </c>
      <c r="N68" s="89">
        <f t="shared" si="14"/>
        <v>4540838.7364492342</v>
      </c>
      <c r="O68" s="89">
        <f t="shared" si="15"/>
        <v>65.079285630417743</v>
      </c>
    </row>
    <row r="69" spans="1:15" x14ac:dyDescent="0.3">
      <c r="A69" s="1" t="s">
        <v>59</v>
      </c>
      <c r="B69" s="1" t="s">
        <v>100</v>
      </c>
      <c r="C69" s="85">
        <v>5.1050000000000004</v>
      </c>
      <c r="D69" s="85">
        <v>228.21</v>
      </c>
      <c r="E69" s="85">
        <v>-2.69</v>
      </c>
      <c r="G69" s="95">
        <f t="shared" si="8"/>
        <v>5.0993747054173513</v>
      </c>
      <c r="H69" s="95">
        <f t="shared" si="9"/>
        <v>-0.23958842574236025</v>
      </c>
      <c r="I69" s="95">
        <f t="shared" si="10"/>
        <v>-3.8020999999999998</v>
      </c>
      <c r="J69" s="95">
        <f t="shared" si="11"/>
        <v>-3.398235287176584</v>
      </c>
      <c r="K69" s="86"/>
      <c r="L69" s="90" t="str">
        <f t="shared" si="12"/>
        <v>1.63</v>
      </c>
      <c r="M69" s="89">
        <f t="shared" si="13"/>
        <v>499991.42320000019</v>
      </c>
      <c r="N69" s="89">
        <f t="shared" si="14"/>
        <v>4540835.3382139467</v>
      </c>
      <c r="O69" s="89">
        <f t="shared" si="15"/>
        <v>64.839697204675389</v>
      </c>
    </row>
    <row r="70" spans="1:15" x14ac:dyDescent="0.3">
      <c r="A70" s="1" t="s">
        <v>100</v>
      </c>
      <c r="B70" s="1" t="s">
        <v>101</v>
      </c>
      <c r="C70" s="85">
        <v>5.1269999999999998</v>
      </c>
      <c r="D70" s="85">
        <v>229.1</v>
      </c>
      <c r="E70" s="85">
        <v>-2.71</v>
      </c>
      <c r="G70" s="95">
        <f t="shared" si="8"/>
        <v>5.1212661586484733</v>
      </c>
      <c r="H70" s="95">
        <f t="shared" si="9"/>
        <v>-0.24240860603928796</v>
      </c>
      <c r="I70" s="95">
        <f t="shared" si="10"/>
        <v>-3.8708999999999998</v>
      </c>
      <c r="J70" s="95">
        <f t="shared" si="11"/>
        <v>-3.3531019719765784</v>
      </c>
      <c r="K70" s="86"/>
      <c r="L70" s="90" t="str">
        <f t="shared" si="12"/>
        <v>1.64</v>
      </c>
      <c r="M70" s="89">
        <f t="shared" si="13"/>
        <v>499987.55230000021</v>
      </c>
      <c r="N70" s="89">
        <f t="shared" si="14"/>
        <v>4540831.9851119751</v>
      </c>
      <c r="O70" s="89">
        <f t="shared" si="15"/>
        <v>64.597288598636098</v>
      </c>
    </row>
    <row r="71" spans="1:15" x14ac:dyDescent="0.3">
      <c r="A71" s="1" t="s">
        <v>99</v>
      </c>
      <c r="B71" s="1" t="s">
        <v>60</v>
      </c>
      <c r="C71" s="85">
        <v>13.725</v>
      </c>
      <c r="D71" s="85">
        <v>73.790000000000006</v>
      </c>
      <c r="E71" s="85">
        <v>-0.92</v>
      </c>
      <c r="G71" s="95">
        <f t="shared" si="8"/>
        <v>13.72323069210184</v>
      </c>
      <c r="H71" s="95">
        <f t="shared" si="9"/>
        <v>-0.22037325462512261</v>
      </c>
      <c r="I71" s="95">
        <f t="shared" si="10"/>
        <v>13.1777</v>
      </c>
      <c r="J71" s="95">
        <f t="shared" si="11"/>
        <v>3.8309593036904332</v>
      </c>
      <c r="K71" s="86"/>
      <c r="L71" s="90" t="str">
        <f t="shared" si="12"/>
        <v>1.65</v>
      </c>
      <c r="M71" s="89">
        <f t="shared" si="13"/>
        <v>500000.73000000021</v>
      </c>
      <c r="N71" s="89">
        <f t="shared" si="14"/>
        <v>4540835.8160712784</v>
      </c>
      <c r="O71" s="89">
        <f t="shared" si="15"/>
        <v>64.376915344010982</v>
      </c>
    </row>
    <row r="72" spans="1:15" x14ac:dyDescent="0.3">
      <c r="A72" s="1" t="s">
        <v>60</v>
      </c>
      <c r="B72" s="1" t="s">
        <v>61</v>
      </c>
      <c r="C72" s="85">
        <v>8.6219999999999999</v>
      </c>
      <c r="D72" s="85">
        <v>74.66</v>
      </c>
      <c r="E72" s="85">
        <v>5.0199999999999996</v>
      </c>
      <c r="G72" s="95">
        <f t="shared" si="8"/>
        <v>8.5889278557571345</v>
      </c>
      <c r="H72" s="95">
        <f t="shared" si="9"/>
        <v>0.75445496127943235</v>
      </c>
      <c r="I72" s="95">
        <f t="shared" si="10"/>
        <v>8.2828999999999997</v>
      </c>
      <c r="J72" s="95">
        <f t="shared" si="11"/>
        <v>2.2721697183615861</v>
      </c>
      <c r="K72" s="86"/>
      <c r="L72" s="90" t="str">
        <f t="shared" si="12"/>
        <v>1.66</v>
      </c>
      <c r="M72" s="89">
        <f t="shared" si="13"/>
        <v>500009.01290000021</v>
      </c>
      <c r="N72" s="89">
        <f t="shared" si="14"/>
        <v>4540838.0882409969</v>
      </c>
      <c r="O72" s="89">
        <f t="shared" si="15"/>
        <v>65.131370305290417</v>
      </c>
    </row>
    <row r="73" spans="1:15" x14ac:dyDescent="0.3">
      <c r="A73" s="1" t="s">
        <v>61</v>
      </c>
      <c r="B73" s="1" t="s">
        <v>62</v>
      </c>
      <c r="C73" s="85">
        <v>8.19</v>
      </c>
      <c r="D73" s="85">
        <v>70.739999999999995</v>
      </c>
      <c r="E73" s="85">
        <v>-1.84</v>
      </c>
      <c r="G73" s="95">
        <f t="shared" si="8"/>
        <v>8.185777137287376</v>
      </c>
      <c r="H73" s="95">
        <f t="shared" si="9"/>
        <v>-0.26296893098479085</v>
      </c>
      <c r="I73" s="95">
        <f t="shared" si="10"/>
        <v>7.7275999999999998</v>
      </c>
      <c r="J73" s="95">
        <f t="shared" si="11"/>
        <v>2.7001229135620406</v>
      </c>
      <c r="K73" s="86"/>
      <c r="L73" s="90" t="str">
        <f t="shared" si="12"/>
        <v>1.67</v>
      </c>
      <c r="M73" s="89">
        <f t="shared" si="13"/>
        <v>500016.74050000019</v>
      </c>
      <c r="N73" s="89">
        <f t="shared" si="14"/>
        <v>4540840.7883639103</v>
      </c>
      <c r="O73" s="89">
        <f t="shared" si="15"/>
        <v>64.86840137430562</v>
      </c>
    </row>
    <row r="74" spans="1:15" x14ac:dyDescent="0.3">
      <c r="A74" s="1" t="s">
        <v>62</v>
      </c>
      <c r="B74" s="1" t="s">
        <v>63</v>
      </c>
      <c r="C74" s="85">
        <v>5.1529999999999996</v>
      </c>
      <c r="D74" s="85">
        <v>74.48</v>
      </c>
      <c r="E74" s="85">
        <v>26.97</v>
      </c>
      <c r="G74" s="95">
        <f t="shared" si="8"/>
        <v>4.5925809035195249</v>
      </c>
      <c r="H74" s="95">
        <f t="shared" si="9"/>
        <v>2.3370086958819352</v>
      </c>
      <c r="I74" s="95">
        <f t="shared" si="10"/>
        <v>4.4250999999999996</v>
      </c>
      <c r="J74" s="95">
        <f t="shared" si="11"/>
        <v>1.228858596520543</v>
      </c>
      <c r="K74" s="86"/>
      <c r="L74" s="90" t="str">
        <f t="shared" si="12"/>
        <v>1.68</v>
      </c>
      <c r="M74" s="89">
        <f t="shared" si="13"/>
        <v>500021.16560000018</v>
      </c>
      <c r="N74" s="89">
        <f t="shared" si="14"/>
        <v>4540842.0172225069</v>
      </c>
      <c r="O74" s="89">
        <f t="shared" si="15"/>
        <v>67.205410070187554</v>
      </c>
    </row>
    <row r="75" spans="1:15" x14ac:dyDescent="0.3">
      <c r="A75" s="1" t="s">
        <v>63</v>
      </c>
      <c r="B75" s="1" t="s">
        <v>102</v>
      </c>
      <c r="C75" s="85">
        <v>4.4560000000000004</v>
      </c>
      <c r="D75" s="85">
        <v>61.89</v>
      </c>
      <c r="E75" s="85">
        <v>1.9</v>
      </c>
      <c r="G75" s="95">
        <f t="shared" si="8"/>
        <v>4.4535501622364704</v>
      </c>
      <c r="H75" s="95">
        <f t="shared" si="9"/>
        <v>0.14773947489927308</v>
      </c>
      <c r="I75" s="95">
        <f t="shared" si="10"/>
        <v>3.9281999999999999</v>
      </c>
      <c r="J75" s="95">
        <f t="shared" si="11"/>
        <v>2.0983606774620731</v>
      </c>
      <c r="K75" s="86"/>
      <c r="L75" s="90" t="str">
        <f t="shared" si="12"/>
        <v>1.69</v>
      </c>
      <c r="M75" s="89">
        <f t="shared" si="13"/>
        <v>500025.09380000021</v>
      </c>
      <c r="N75" s="89">
        <f t="shared" si="14"/>
        <v>4540844.1155831842</v>
      </c>
      <c r="O75" s="89">
        <f t="shared" si="15"/>
        <v>67.353149545086822</v>
      </c>
    </row>
    <row r="76" spans="1:15" x14ac:dyDescent="0.3">
      <c r="A76" s="1" t="s">
        <v>99</v>
      </c>
      <c r="B76" s="1" t="s">
        <v>64</v>
      </c>
      <c r="C76" s="85">
        <v>11.676</v>
      </c>
      <c r="D76" s="85">
        <v>109.74</v>
      </c>
      <c r="E76" s="85">
        <v>-0.81</v>
      </c>
      <c r="G76" s="95">
        <f t="shared" si="8"/>
        <v>11.674833239735042</v>
      </c>
      <c r="H76" s="95">
        <f t="shared" si="9"/>
        <v>-0.16506006294007022</v>
      </c>
      <c r="I76" s="95">
        <f t="shared" si="10"/>
        <v>10.988799999999999</v>
      </c>
      <c r="J76" s="95">
        <f t="shared" si="11"/>
        <v>-3.9432034910017486</v>
      </c>
      <c r="K76" s="86"/>
      <c r="L76" s="90" t="str">
        <f t="shared" si="12"/>
        <v>1.70</v>
      </c>
      <c r="M76" s="89">
        <f t="shared" si="13"/>
        <v>500036.0826000002</v>
      </c>
      <c r="N76" s="89">
        <f t="shared" si="14"/>
        <v>4540840.172379693</v>
      </c>
      <c r="O76" s="89">
        <f t="shared" si="15"/>
        <v>67.188089482146751</v>
      </c>
    </row>
    <row r="77" spans="1:15" x14ac:dyDescent="0.3">
      <c r="A77" s="1" t="s">
        <v>64</v>
      </c>
      <c r="B77" s="1" t="s">
        <v>65</v>
      </c>
      <c r="C77" s="85">
        <v>7.4749999999999996</v>
      </c>
      <c r="D77" s="85">
        <v>105.61</v>
      </c>
      <c r="E77" s="85">
        <v>-1.1599999999999999</v>
      </c>
      <c r="G77" s="95">
        <f t="shared" si="8"/>
        <v>7.4734680764929147</v>
      </c>
      <c r="H77" s="95">
        <f t="shared" si="9"/>
        <v>-0.1513271609503252</v>
      </c>
      <c r="I77" s="95">
        <f t="shared" si="10"/>
        <v>7.1978</v>
      </c>
      <c r="J77" s="95">
        <f t="shared" si="11"/>
        <v>-2.0110199806279203</v>
      </c>
      <c r="K77" s="86"/>
      <c r="L77" s="90" t="str">
        <f t="shared" si="12"/>
        <v>1.71</v>
      </c>
      <c r="M77" s="89">
        <f t="shared" si="13"/>
        <v>500043.28040000022</v>
      </c>
      <c r="N77" s="89">
        <f t="shared" si="14"/>
        <v>4540838.1613597125</v>
      </c>
      <c r="O77" s="89">
        <f t="shared" si="15"/>
        <v>67.03676232119642</v>
      </c>
    </row>
    <row r="78" spans="1:15" x14ac:dyDescent="0.3">
      <c r="A78" s="1" t="s">
        <v>65</v>
      </c>
      <c r="B78" s="1" t="s">
        <v>103</v>
      </c>
      <c r="C78" s="85">
        <v>4.0949999999999998</v>
      </c>
      <c r="D78" s="85">
        <v>154.79</v>
      </c>
      <c r="E78" s="85">
        <v>-3.95</v>
      </c>
      <c r="G78" s="95">
        <f t="shared" si="8"/>
        <v>4.0852725093792568</v>
      </c>
      <c r="H78" s="95">
        <f t="shared" si="9"/>
        <v>-0.28208779503925568</v>
      </c>
      <c r="I78" s="95">
        <f t="shared" si="10"/>
        <v>1.7401</v>
      </c>
      <c r="J78" s="95">
        <f t="shared" si="11"/>
        <v>-3.6961614400484648</v>
      </c>
      <c r="K78" s="86"/>
      <c r="L78" s="90" t="str">
        <f t="shared" si="12"/>
        <v>1.72</v>
      </c>
      <c r="M78" s="89">
        <f t="shared" si="13"/>
        <v>500045.02050000022</v>
      </c>
      <c r="N78" s="89">
        <f t="shared" si="14"/>
        <v>4540834.4651982728</v>
      </c>
      <c r="O78" s="89">
        <f t="shared" si="15"/>
        <v>66.75467452615716</v>
      </c>
    </row>
    <row r="79" spans="1:15" x14ac:dyDescent="0.3">
      <c r="A79" s="1" t="s">
        <v>103</v>
      </c>
      <c r="B79" s="1" t="s">
        <v>66</v>
      </c>
      <c r="C79" s="85">
        <v>6.0919999999999996</v>
      </c>
      <c r="D79" s="85">
        <v>66.97</v>
      </c>
      <c r="E79" s="85">
        <v>1.04</v>
      </c>
      <c r="G79" s="95">
        <f t="shared" si="8"/>
        <v>6.0909964491371493</v>
      </c>
      <c r="H79" s="95">
        <f t="shared" si="9"/>
        <v>0.11057240432692218</v>
      </c>
      <c r="I79" s="95">
        <f t="shared" si="10"/>
        <v>5.6055000000000001</v>
      </c>
      <c r="J79" s="95">
        <f t="shared" si="11"/>
        <v>2.3828772991423541</v>
      </c>
      <c r="K79" s="86"/>
      <c r="L79" s="90" t="str">
        <f t="shared" si="12"/>
        <v>1.73</v>
      </c>
      <c r="M79" s="89">
        <f t="shared" si="13"/>
        <v>500050.62600000022</v>
      </c>
      <c r="N79" s="89">
        <f t="shared" si="14"/>
        <v>4540836.8480755724</v>
      </c>
      <c r="O79" s="89">
        <f t="shared" si="15"/>
        <v>66.865246930484076</v>
      </c>
    </row>
    <row r="80" spans="1:15" x14ac:dyDescent="0.3">
      <c r="A80" s="1" t="s">
        <v>66</v>
      </c>
      <c r="B80" s="1" t="s">
        <v>67</v>
      </c>
      <c r="C80" s="85">
        <v>4.92</v>
      </c>
      <c r="D80" s="85">
        <v>76.88</v>
      </c>
      <c r="E80" s="85">
        <v>11</v>
      </c>
      <c r="G80" s="95">
        <f t="shared" si="8"/>
        <v>4.8296057425625065</v>
      </c>
      <c r="H80" s="95">
        <f t="shared" si="9"/>
        <v>0.93878025725260039</v>
      </c>
      <c r="I80" s="95">
        <f t="shared" si="10"/>
        <v>4.7035</v>
      </c>
      <c r="J80" s="95">
        <f t="shared" si="11"/>
        <v>1.0962783670426453</v>
      </c>
      <c r="K80" s="86"/>
      <c r="L80" s="90" t="str">
        <f t="shared" si="12"/>
        <v>1.74</v>
      </c>
      <c r="M80" s="89">
        <f t="shared" si="13"/>
        <v>500055.32950000023</v>
      </c>
      <c r="N80" s="89">
        <f t="shared" si="14"/>
        <v>4540837.944353939</v>
      </c>
      <c r="O80" s="89">
        <f t="shared" si="15"/>
        <v>67.804027187736679</v>
      </c>
    </row>
    <row r="81" spans="1:15" x14ac:dyDescent="0.3">
      <c r="A81" s="1" t="s">
        <v>67</v>
      </c>
      <c r="B81" s="1" t="s">
        <v>68</v>
      </c>
      <c r="C81" s="85">
        <v>7.9290000000000003</v>
      </c>
      <c r="D81" s="85">
        <v>66.05</v>
      </c>
      <c r="E81" s="85">
        <v>-15.26</v>
      </c>
      <c r="G81" s="95">
        <f t="shared" si="8"/>
        <v>7.6494345727093016</v>
      </c>
      <c r="H81" s="95">
        <f t="shared" si="9"/>
        <v>-2.0869096094080515</v>
      </c>
      <c r="I81" s="95">
        <f t="shared" si="10"/>
        <v>6.9908000000000001</v>
      </c>
      <c r="J81" s="95">
        <f t="shared" si="11"/>
        <v>3.1052058825186477</v>
      </c>
      <c r="K81" s="86"/>
      <c r="L81" s="90" t="str">
        <f t="shared" si="12"/>
        <v>1.75</v>
      </c>
      <c r="M81" s="89">
        <f t="shared" si="13"/>
        <v>500062.32030000025</v>
      </c>
      <c r="N81" s="89">
        <f t="shared" si="14"/>
        <v>4540841.0495598214</v>
      </c>
      <c r="O81" s="89">
        <f t="shared" si="15"/>
        <v>65.717117578328626</v>
      </c>
    </row>
    <row r="82" spans="1:15" x14ac:dyDescent="0.3">
      <c r="A82" s="1" t="s">
        <v>68</v>
      </c>
      <c r="B82" s="1" t="s">
        <v>69</v>
      </c>
      <c r="C82" s="85">
        <v>6.74</v>
      </c>
      <c r="D82" s="85">
        <v>69.180000000000007</v>
      </c>
      <c r="E82" s="85">
        <v>-6.24</v>
      </c>
      <c r="G82" s="95">
        <f t="shared" si="8"/>
        <v>6.7000676833286716</v>
      </c>
      <c r="H82" s="95">
        <f t="shared" si="9"/>
        <v>-0.73259336525440766</v>
      </c>
      <c r="I82" s="95">
        <f t="shared" si="10"/>
        <v>6.2625999999999999</v>
      </c>
      <c r="J82" s="95">
        <f t="shared" si="11"/>
        <v>2.3814268753679011</v>
      </c>
      <c r="K82" s="86"/>
      <c r="L82" s="90" t="str">
        <f t="shared" si="12"/>
        <v>1.76</v>
      </c>
      <c r="M82" s="89">
        <f t="shared" si="13"/>
        <v>500068.58290000027</v>
      </c>
      <c r="N82" s="89">
        <f t="shared" si="14"/>
        <v>4540843.4309866969</v>
      </c>
      <c r="O82" s="89">
        <f t="shared" si="15"/>
        <v>64.984524213074224</v>
      </c>
    </row>
    <row r="83" spans="1:15" x14ac:dyDescent="0.3">
      <c r="A83" s="1" t="s">
        <v>69</v>
      </c>
      <c r="B83" s="1" t="s">
        <v>104</v>
      </c>
      <c r="C83" s="85">
        <v>4.5419999999999998</v>
      </c>
      <c r="D83" s="85">
        <v>70.14</v>
      </c>
      <c r="E83" s="85">
        <v>-3.05</v>
      </c>
      <c r="G83" s="95">
        <f t="shared" si="8"/>
        <v>4.5355661787539381</v>
      </c>
      <c r="H83" s="95">
        <f t="shared" si="9"/>
        <v>-0.24166803293651004</v>
      </c>
      <c r="I83" s="95">
        <f t="shared" si="10"/>
        <v>4.2657999999999996</v>
      </c>
      <c r="J83" s="95">
        <f t="shared" si="11"/>
        <v>1.5408362503990689</v>
      </c>
      <c r="K83" s="86"/>
      <c r="L83" s="90" t="str">
        <f t="shared" si="12"/>
        <v>1.77</v>
      </c>
      <c r="M83" s="89">
        <f t="shared" si="13"/>
        <v>500072.84870000026</v>
      </c>
      <c r="N83" s="89">
        <f t="shared" si="14"/>
        <v>4540844.9718229473</v>
      </c>
      <c r="O83" s="89">
        <f t="shared" si="15"/>
        <v>64.742856180137707</v>
      </c>
    </row>
    <row r="84" spans="1:15" x14ac:dyDescent="0.3">
      <c r="A84" s="1" t="s">
        <v>103</v>
      </c>
      <c r="B84" s="1" t="s">
        <v>70</v>
      </c>
      <c r="C84" s="85">
        <v>4.8719999999999999</v>
      </c>
      <c r="D84" s="85">
        <v>107.66</v>
      </c>
      <c r="E84" s="85">
        <v>-4.05</v>
      </c>
      <c r="G84" s="95">
        <f t="shared" si="8"/>
        <v>4.8598336241400677</v>
      </c>
      <c r="H84" s="95">
        <f t="shared" si="9"/>
        <v>-0.34409467545664396</v>
      </c>
      <c r="I84" s="95">
        <f t="shared" si="10"/>
        <v>4.6307999999999998</v>
      </c>
      <c r="J84" s="95">
        <f t="shared" si="11"/>
        <v>-1.4743175389265488</v>
      </c>
      <c r="K84" s="86"/>
      <c r="L84" s="90" t="str">
        <f t="shared" si="12"/>
        <v>1.78</v>
      </c>
      <c r="M84" s="89">
        <f t="shared" si="13"/>
        <v>500077.47950000025</v>
      </c>
      <c r="N84" s="89">
        <f t="shared" si="14"/>
        <v>4540843.4975054087</v>
      </c>
      <c r="O84" s="89">
        <f t="shared" si="15"/>
        <v>64.398761504681062</v>
      </c>
    </row>
    <row r="85" spans="1:15" x14ac:dyDescent="0.3">
      <c r="A85" s="1" t="s">
        <v>70</v>
      </c>
      <c r="B85" s="1" t="s">
        <v>105</v>
      </c>
      <c r="C85" s="85">
        <v>9.7420000000000009</v>
      </c>
      <c r="D85" s="85">
        <v>65</v>
      </c>
      <c r="E85" s="85">
        <v>-2</v>
      </c>
      <c r="G85" s="95">
        <f t="shared" si="8"/>
        <v>9.7360654368200326</v>
      </c>
      <c r="H85" s="95">
        <f t="shared" si="9"/>
        <v>-0.33999089687576445</v>
      </c>
      <c r="I85" s="95">
        <f t="shared" si="10"/>
        <v>8.8239000000000001</v>
      </c>
      <c r="J85" s="95">
        <f t="shared" si="11"/>
        <v>4.1146390511025857</v>
      </c>
      <c r="K85" s="86"/>
      <c r="L85" s="90" t="str">
        <f t="shared" si="12"/>
        <v>1.79</v>
      </c>
      <c r="M85" s="89">
        <f t="shared" si="13"/>
        <v>500086.30340000027</v>
      </c>
      <c r="N85" s="89">
        <f t="shared" si="14"/>
        <v>4540847.61214446</v>
      </c>
      <c r="O85" s="89">
        <f t="shared" si="15"/>
        <v>64.0587706078053</v>
      </c>
    </row>
    <row r="86" spans="1:15" x14ac:dyDescent="0.3">
      <c r="A86" s="1" t="s">
        <v>105</v>
      </c>
      <c r="B86" s="1" t="s">
        <v>71</v>
      </c>
      <c r="C86" s="85">
        <v>6.1</v>
      </c>
      <c r="D86" s="85">
        <v>63.2</v>
      </c>
      <c r="E86" s="85">
        <v>-2.57</v>
      </c>
      <c r="G86" s="95">
        <f t="shared" si="8"/>
        <v>6.09386452763348</v>
      </c>
      <c r="H86" s="95">
        <f t="shared" si="9"/>
        <v>-0.27352352522292334</v>
      </c>
      <c r="I86" s="95">
        <f t="shared" si="10"/>
        <v>5.4393000000000002</v>
      </c>
      <c r="J86" s="95">
        <f t="shared" si="11"/>
        <v>2.7475866515139433</v>
      </c>
      <c r="K86" s="86"/>
      <c r="L86" s="90" t="str">
        <f t="shared" si="12"/>
        <v>1.80</v>
      </c>
      <c r="M86" s="89">
        <f t="shared" si="13"/>
        <v>500091.74270000029</v>
      </c>
      <c r="N86" s="89">
        <f t="shared" si="14"/>
        <v>4540850.3597311117</v>
      </c>
      <c r="O86" s="89">
        <f t="shared" si="15"/>
        <v>63.78524708258238</v>
      </c>
    </row>
    <row r="87" spans="1:15" x14ac:dyDescent="0.3">
      <c r="A87" s="1" t="s">
        <v>71</v>
      </c>
      <c r="B87" s="1" t="s">
        <v>72</v>
      </c>
      <c r="C87" s="85">
        <v>2.7149999999999999</v>
      </c>
      <c r="D87" s="85">
        <v>141.18</v>
      </c>
      <c r="E87" s="85">
        <v>-8.15</v>
      </c>
      <c r="G87" s="95">
        <f t="shared" si="8"/>
        <v>2.6875793721618524</v>
      </c>
      <c r="H87" s="95">
        <f t="shared" si="9"/>
        <v>-0.38489234641663306</v>
      </c>
      <c r="I87" s="95">
        <f t="shared" si="10"/>
        <v>1.6848000000000001</v>
      </c>
      <c r="J87" s="95">
        <f t="shared" si="11"/>
        <v>-2.0939446674331412</v>
      </c>
      <c r="K87" s="86"/>
      <c r="L87" s="90" t="str">
        <f t="shared" si="12"/>
        <v>1.81</v>
      </c>
      <c r="M87" s="89">
        <f t="shared" si="13"/>
        <v>500093.42750000028</v>
      </c>
      <c r="N87" s="89">
        <f t="shared" si="14"/>
        <v>4540848.2657864438</v>
      </c>
      <c r="O87" s="89">
        <f t="shared" si="15"/>
        <v>63.400354736165745</v>
      </c>
    </row>
    <row r="88" spans="1:15" x14ac:dyDescent="0.3">
      <c r="A88" s="1" t="s">
        <v>72</v>
      </c>
      <c r="B88" s="1" t="s">
        <v>73</v>
      </c>
      <c r="C88" s="85">
        <v>5.7089999999999996</v>
      </c>
      <c r="D88" s="85">
        <v>61.55</v>
      </c>
      <c r="E88" s="85">
        <v>-7.35</v>
      </c>
      <c r="G88" s="95">
        <f t="shared" si="8"/>
        <v>5.6620901753597588</v>
      </c>
      <c r="H88" s="95">
        <f t="shared" si="9"/>
        <v>-0.73035323378108719</v>
      </c>
      <c r="I88" s="95">
        <f t="shared" si="10"/>
        <v>4.9782999999999999</v>
      </c>
      <c r="J88" s="95">
        <f t="shared" si="11"/>
        <v>2.6973725720296926</v>
      </c>
      <c r="K88" s="86"/>
      <c r="L88" s="90" t="str">
        <f t="shared" si="12"/>
        <v>1.82</v>
      </c>
      <c r="M88" s="89">
        <f t="shared" si="13"/>
        <v>500098.4058000003</v>
      </c>
      <c r="N88" s="89">
        <f t="shared" si="14"/>
        <v>4540850.9631590154</v>
      </c>
      <c r="O88" s="89">
        <f t="shared" si="15"/>
        <v>62.670001502384657</v>
      </c>
    </row>
    <row r="89" spans="1:15" x14ac:dyDescent="0.3">
      <c r="A89" s="1" t="s">
        <v>73</v>
      </c>
      <c r="B89" s="1" t="s">
        <v>106</v>
      </c>
      <c r="C89" s="85">
        <v>5.782</v>
      </c>
      <c r="D89" s="85">
        <v>67.290000000000006</v>
      </c>
      <c r="E89" s="85">
        <v>-5</v>
      </c>
      <c r="G89" s="95">
        <f t="shared" si="8"/>
        <v>5.7599977443664727</v>
      </c>
      <c r="H89" s="95">
        <f t="shared" si="9"/>
        <v>-0.50393450456695954</v>
      </c>
      <c r="I89" s="95">
        <f t="shared" si="10"/>
        <v>5.3133999999999997</v>
      </c>
      <c r="J89" s="95">
        <f t="shared" si="11"/>
        <v>2.2237453355451557</v>
      </c>
      <c r="K89" s="86"/>
      <c r="L89" s="90" t="str">
        <f t="shared" si="12"/>
        <v>1.83</v>
      </c>
      <c r="M89" s="89">
        <f t="shared" si="13"/>
        <v>500103.71920000028</v>
      </c>
      <c r="N89" s="89">
        <f t="shared" si="14"/>
        <v>4540853.1869043512</v>
      </c>
      <c r="O89" s="89">
        <f t="shared" si="15"/>
        <v>62.166066997817701</v>
      </c>
    </row>
    <row r="90" spans="1:15" x14ac:dyDescent="0.3">
      <c r="A90" s="1" t="s">
        <v>72</v>
      </c>
      <c r="B90" s="1" t="s">
        <v>107</v>
      </c>
      <c r="C90" s="85">
        <v>2.9159999999999999</v>
      </c>
      <c r="D90" s="85">
        <v>226.29</v>
      </c>
      <c r="E90" s="85">
        <v>2.44</v>
      </c>
      <c r="G90" s="95">
        <f t="shared" si="8"/>
        <v>2.913356214139549</v>
      </c>
      <c r="H90" s="95">
        <f t="shared" si="9"/>
        <v>0.12414334269091469</v>
      </c>
      <c r="I90" s="95">
        <f t="shared" si="10"/>
        <v>-2.1059000000000001</v>
      </c>
      <c r="J90" s="95">
        <f t="shared" si="11"/>
        <v>-2.0131541467555176</v>
      </c>
      <c r="K90" s="86"/>
      <c r="L90" s="90" t="str">
        <f t="shared" si="12"/>
        <v>1.84</v>
      </c>
      <c r="M90" s="89">
        <f t="shared" si="13"/>
        <v>500101.61330000026</v>
      </c>
      <c r="N90" s="89">
        <f t="shared" si="14"/>
        <v>4540851.173750204</v>
      </c>
      <c r="O90" s="89">
        <f t="shared" si="15"/>
        <v>62.290210340508615</v>
      </c>
    </row>
    <row r="91" spans="1:15" x14ac:dyDescent="0.3">
      <c r="A91" s="1" t="s">
        <v>103</v>
      </c>
      <c r="B91" s="1" t="s">
        <v>74</v>
      </c>
      <c r="C91" s="85">
        <v>5.45</v>
      </c>
      <c r="D91" s="85">
        <v>233.19</v>
      </c>
      <c r="E91" s="85">
        <v>3.32</v>
      </c>
      <c r="G91" s="95">
        <f t="shared" ref="G91:G98" si="16">IF(E91="-V",0,IF(E91="+V",0,C91*COS(E91*PI()/180)))</f>
        <v>5.4408530587499406</v>
      </c>
      <c r="H91" s="95">
        <f t="shared" ref="H91:H98" si="17">IF(E91="-V",-C91,IF(E91="+V",C91,C91*SIN(E91*PI()/180)))</f>
        <v>0.31562318211978424</v>
      </c>
      <c r="I91" s="95">
        <f t="shared" ref="I91:I98" si="18">IF(D91&gt;180,-ROUND(SQRT(G91^2-J91^2),4),ROUND(SQRT(G91^2-J91^2),4))</f>
        <v>-4.3560999999999996</v>
      </c>
      <c r="J91" s="95">
        <f t="shared" ref="J91:J98" si="19">IF(ROUND(G91,4)=0,0,G91*COS(D91*PI()/180))</f>
        <v>-3.25995970951826</v>
      </c>
      <c r="K91" s="86"/>
      <c r="L91" s="90" t="str">
        <f t="shared" ref="L91:L98" si="20">B91</f>
        <v>1.85</v>
      </c>
      <c r="M91" s="89">
        <f t="shared" ref="M91:M98" si="21">M90+I91</f>
        <v>500097.25720000028</v>
      </c>
      <c r="N91" s="89">
        <f t="shared" ref="N91:N98" si="22">N90+J91</f>
        <v>4540847.9137904942</v>
      </c>
      <c r="O91" s="89">
        <f t="shared" ref="O91:O98" si="23">O90+H91</f>
        <v>62.605833522628402</v>
      </c>
    </row>
    <row r="92" spans="1:15" x14ac:dyDescent="0.3">
      <c r="A92" s="1" t="s">
        <v>74</v>
      </c>
      <c r="B92" s="1" t="s">
        <v>75</v>
      </c>
      <c r="C92" s="85">
        <v>8.3829999999999991</v>
      </c>
      <c r="D92" s="85">
        <v>228.23</v>
      </c>
      <c r="E92" s="85">
        <v>13.41</v>
      </c>
      <c r="G92" s="95">
        <f t="shared" si="16"/>
        <v>8.1544409902647104</v>
      </c>
      <c r="H92" s="95">
        <f t="shared" si="17"/>
        <v>1.9441659230350323</v>
      </c>
      <c r="I92" s="95">
        <f t="shared" si="18"/>
        <v>-6.0818000000000003</v>
      </c>
      <c r="J92" s="95">
        <f t="shared" si="19"/>
        <v>-5.4320160262779273</v>
      </c>
      <c r="K92" s="86"/>
      <c r="L92" s="90" t="str">
        <f t="shared" si="20"/>
        <v>1.86</v>
      </c>
      <c r="M92" s="89">
        <f t="shared" si="21"/>
        <v>500091.1754000003</v>
      </c>
      <c r="N92" s="89">
        <f t="shared" si="22"/>
        <v>4540842.481774468</v>
      </c>
      <c r="O92" s="89">
        <f t="shared" si="23"/>
        <v>64.549999445663431</v>
      </c>
    </row>
    <row r="93" spans="1:15" x14ac:dyDescent="0.3">
      <c r="A93" s="1" t="s">
        <v>75</v>
      </c>
      <c r="B93" s="1" t="s">
        <v>76</v>
      </c>
      <c r="C93" s="85">
        <v>5.7110000000000003</v>
      </c>
      <c r="D93" s="85">
        <v>227.2</v>
      </c>
      <c r="E93" s="85">
        <v>11.66</v>
      </c>
      <c r="G93" s="95">
        <f t="shared" si="16"/>
        <v>5.593148627634835</v>
      </c>
      <c r="H93" s="95">
        <f t="shared" si="17"/>
        <v>1.1542137710088913</v>
      </c>
      <c r="I93" s="95">
        <f t="shared" si="18"/>
        <v>-4.1039000000000003</v>
      </c>
      <c r="J93" s="95">
        <f t="shared" si="19"/>
        <v>-3.8002161984887248</v>
      </c>
      <c r="K93" s="86"/>
      <c r="L93" s="90" t="str">
        <f t="shared" si="20"/>
        <v>1.87</v>
      </c>
      <c r="M93" s="89">
        <f t="shared" si="21"/>
        <v>500087.07150000031</v>
      </c>
      <c r="N93" s="89">
        <f t="shared" si="22"/>
        <v>4540838.6815582691</v>
      </c>
      <c r="O93" s="89">
        <f t="shared" si="23"/>
        <v>65.704213216672329</v>
      </c>
    </row>
    <row r="94" spans="1:15" x14ac:dyDescent="0.3">
      <c r="A94" s="1" t="s">
        <v>76</v>
      </c>
      <c r="B94" s="1" t="s">
        <v>77</v>
      </c>
      <c r="C94" s="85">
        <v>2.7440000000000002</v>
      </c>
      <c r="D94" s="85">
        <v>245.04</v>
      </c>
      <c r="E94" s="85">
        <v>5.88</v>
      </c>
      <c r="G94" s="95">
        <f t="shared" si="16"/>
        <v>2.7295628223425923</v>
      </c>
      <c r="H94" s="95">
        <f t="shared" si="17"/>
        <v>0.28110994092195313</v>
      </c>
      <c r="I94" s="95">
        <f t="shared" si="18"/>
        <v>-2.4746000000000001</v>
      </c>
      <c r="J94" s="95">
        <f t="shared" si="19"/>
        <v>-1.1518357593291531</v>
      </c>
      <c r="K94" s="86"/>
      <c r="L94" s="90" t="str">
        <f t="shared" si="20"/>
        <v>1.88</v>
      </c>
      <c r="M94" s="89">
        <f t="shared" si="21"/>
        <v>500084.5969000003</v>
      </c>
      <c r="N94" s="89">
        <f t="shared" si="22"/>
        <v>4540837.5297225099</v>
      </c>
      <c r="O94" s="89">
        <f t="shared" si="23"/>
        <v>65.98532315759428</v>
      </c>
    </row>
    <row r="95" spans="1:15" x14ac:dyDescent="0.3">
      <c r="A95" s="1" t="s">
        <v>77</v>
      </c>
      <c r="B95" s="1" t="s">
        <v>78</v>
      </c>
      <c r="C95" s="85">
        <v>5.33</v>
      </c>
      <c r="D95" s="85">
        <v>233.26</v>
      </c>
      <c r="E95" s="85">
        <v>12.93</v>
      </c>
      <c r="G95" s="95">
        <f t="shared" si="16"/>
        <v>5.1948534105950968</v>
      </c>
      <c r="H95" s="95">
        <f t="shared" si="17"/>
        <v>1.1926433005842487</v>
      </c>
      <c r="I95" s="95">
        <f t="shared" si="18"/>
        <v>-4.1628999999999996</v>
      </c>
      <c r="J95" s="95">
        <f t="shared" si="19"/>
        <v>-3.1074820694129492</v>
      </c>
      <c r="K95" s="86"/>
      <c r="L95" s="90" t="str">
        <f t="shared" si="20"/>
        <v>1.89</v>
      </c>
      <c r="M95" s="89">
        <f t="shared" si="21"/>
        <v>500080.4340000003</v>
      </c>
      <c r="N95" s="89">
        <f t="shared" si="22"/>
        <v>4540834.4222404407</v>
      </c>
      <c r="O95" s="89">
        <f t="shared" si="23"/>
        <v>67.177966458178531</v>
      </c>
    </row>
    <row r="96" spans="1:15" x14ac:dyDescent="0.3">
      <c r="A96" s="1" t="s">
        <v>78</v>
      </c>
      <c r="B96" s="1" t="s">
        <v>79</v>
      </c>
      <c r="C96" s="85">
        <v>1.865</v>
      </c>
      <c r="D96" s="85">
        <v>224.76</v>
      </c>
      <c r="E96" s="85">
        <v>1.1399999999999999</v>
      </c>
      <c r="G96" s="95">
        <f t="shared" si="16"/>
        <v>1.8646308533335754</v>
      </c>
      <c r="H96" s="95">
        <f t="shared" si="17"/>
        <v>3.7104996920937786E-2</v>
      </c>
      <c r="I96" s="95">
        <f t="shared" si="18"/>
        <v>-1.3129999999999999</v>
      </c>
      <c r="J96" s="95">
        <f t="shared" si="19"/>
        <v>-1.3240044286215027</v>
      </c>
      <c r="K96" s="86"/>
      <c r="L96" s="90" t="str">
        <f t="shared" si="20"/>
        <v>1.90</v>
      </c>
      <c r="M96" s="89">
        <f t="shared" si="21"/>
        <v>500079.12100000028</v>
      </c>
      <c r="N96" s="89">
        <f t="shared" si="22"/>
        <v>4540833.0982360123</v>
      </c>
      <c r="O96" s="89">
        <f t="shared" si="23"/>
        <v>67.215071455099462</v>
      </c>
    </row>
    <row r="97" spans="1:15" x14ac:dyDescent="0.3">
      <c r="A97" s="1" t="s">
        <v>79</v>
      </c>
      <c r="B97" s="1" t="s">
        <v>80</v>
      </c>
      <c r="C97" s="85">
        <v>1.87</v>
      </c>
      <c r="D97" s="85">
        <v>218.34</v>
      </c>
      <c r="E97" s="85">
        <v>3.4</v>
      </c>
      <c r="G97" s="95">
        <f t="shared" si="16"/>
        <v>1.8667084782174412</v>
      </c>
      <c r="H97" s="95">
        <f t="shared" si="17"/>
        <v>0.11090291858704823</v>
      </c>
      <c r="I97" s="95">
        <f t="shared" si="18"/>
        <v>-1.1579999999999999</v>
      </c>
      <c r="J97" s="95">
        <f t="shared" si="19"/>
        <v>-1.4641406462267703</v>
      </c>
      <c r="K97" s="86"/>
      <c r="L97" s="90" t="str">
        <f t="shared" si="20"/>
        <v>1.91</v>
      </c>
      <c r="M97" s="89">
        <f t="shared" si="21"/>
        <v>500077.96300000028</v>
      </c>
      <c r="N97" s="89">
        <f t="shared" si="22"/>
        <v>4540831.6340953661</v>
      </c>
      <c r="O97" s="89">
        <f t="shared" si="23"/>
        <v>67.325974373686506</v>
      </c>
    </row>
    <row r="98" spans="1:15" x14ac:dyDescent="0.3">
      <c r="A98" s="1" t="s">
        <v>80</v>
      </c>
      <c r="B98" s="1" t="s">
        <v>108</v>
      </c>
      <c r="C98" s="85">
        <v>4.0449999999999999</v>
      </c>
      <c r="D98" s="85">
        <v>237.44</v>
      </c>
      <c r="E98" s="85">
        <v>10.31</v>
      </c>
      <c r="G98" s="95">
        <f t="shared" si="16"/>
        <v>3.9796886860219089</v>
      </c>
      <c r="H98" s="95">
        <f t="shared" si="17"/>
        <v>0.72394955787624449</v>
      </c>
      <c r="I98" s="95">
        <f t="shared" si="18"/>
        <v>-3.3542000000000001</v>
      </c>
      <c r="J98" s="95">
        <f t="shared" si="19"/>
        <v>-2.1417988501796867</v>
      </c>
      <c r="K98" s="86"/>
      <c r="L98" s="90" t="str">
        <f t="shared" si="20"/>
        <v>1.92</v>
      </c>
      <c r="M98" s="89">
        <f t="shared" si="21"/>
        <v>500074.60880000028</v>
      </c>
      <c r="N98" s="89">
        <f t="shared" si="22"/>
        <v>4540829.492296516</v>
      </c>
      <c r="O98" s="89">
        <f t="shared" si="23"/>
        <v>68.049923931562745</v>
      </c>
    </row>
  </sheetData>
  <pageMargins left="0.7" right="0.7" top="0.75" bottom="0.75" header="0.3" footer="0.3"/>
  <pageSetup paperSize="9" orientation="portrait" horizontalDpi="1200" verticalDpi="1200" r:id="rId1"/>
  <drawing r:id="rId2"/>
</worksheet>
</file>

<file path=docMetadata/LabelInfo.xml><?xml version="1.0" encoding="utf-8"?>
<clbl:labelList xmlns:clbl="http://schemas.microsoft.com/office/2020/mipLabelMetadata">
  <clbl:label id="{1a2630c0-a840-4b55-9584-2aa7070ffc9b}" enabled="1" method="Privileged" siteId="{70a6eba4-9671-45d2-b83e-432e0650224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Forward collapse simulation</vt:lpstr>
      <vt:lpstr>Facies_prop&amp;poro</vt:lpstr>
      <vt:lpstr>Export_Collapse</vt:lpstr>
      <vt:lpstr>Export_org</vt:lpstr>
      <vt:lpstr>FloorLine</vt:lpstr>
      <vt:lpstr>CentreLine - points</vt:lpstr>
      <vt:lpstr>FloorLine!Extract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Bjarte Lønøy</dc:creator>
  <cp:lastModifiedBy>Bjarte Lønøy</cp:lastModifiedBy>
  <cp:lastPrinted>2020-08-31T11:48:09Z</cp:lastPrinted>
  <dcterms:created xsi:type="dcterms:W3CDTF">2020-02-20T06:27:27Z</dcterms:created>
  <dcterms:modified xsi:type="dcterms:W3CDTF">2021-03-16T09:11:21Z</dcterms:modified>
</cp:coreProperties>
</file>